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ocumenttasks/documenttask1.xml" ContentType="application/vnd.ms-excel.documenttask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Z:\bidopen\2005 Fiscal Year Bid Summaries\"/>
    </mc:Choice>
  </mc:AlternateContent>
  <xr:revisionPtr revIDLastSave="0" documentId="8_{B08D068B-1E10-4D85-90B2-175B9B0D082D}" xr6:coauthVersionLast="47" xr6:coauthVersionMax="47" xr10:uidLastSave="{00000000-0000-0000-0000-000000000000}"/>
  <bookViews>
    <workbookView xWindow="-108" yWindow="-108" windowWidth="23256" windowHeight="12456" xr2:uid="{96D76942-1A3F-4285-875D-00A53EAFFA5B}"/>
  </bookViews>
  <sheets>
    <sheet name="Sheet1" sheetId="1" r:id="rId1"/>
  </sheets>
  <definedNames>
    <definedName name="_xlnm._FilterDatabase" localSheetId="0" hidden="1">Sheet1!$P$1:$P$22383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22314" i="1" l="1"/>
  <c r="Q22315" i="1"/>
  <c r="Q22316" i="1"/>
  <c r="Q22317" i="1"/>
  <c r="Q22318" i="1"/>
  <c r="Q22319" i="1"/>
  <c r="Q22320" i="1"/>
  <c r="Q22321" i="1"/>
  <c r="Q22322" i="1"/>
  <c r="Q22323" i="1"/>
  <c r="Q22324" i="1"/>
  <c r="Q22325" i="1"/>
  <c r="Q22326" i="1"/>
  <c r="Q22327" i="1"/>
  <c r="Q22328" i="1"/>
  <c r="Q22329" i="1"/>
  <c r="Q22330" i="1"/>
  <c r="Q22331" i="1"/>
  <c r="Q22332" i="1"/>
  <c r="Q22333" i="1"/>
  <c r="Q22334" i="1"/>
  <c r="Q22335" i="1"/>
  <c r="Q22336" i="1"/>
  <c r="Q22313" i="1"/>
  <c r="Q22292" i="1"/>
  <c r="Q22293" i="1"/>
  <c r="Q22294" i="1"/>
  <c r="Q22295" i="1"/>
  <c r="Q22296" i="1"/>
  <c r="Q22297" i="1"/>
  <c r="Q22298" i="1"/>
  <c r="Q22299" i="1"/>
  <c r="Q22300" i="1"/>
  <c r="Q22301" i="1"/>
  <c r="Q22302" i="1"/>
  <c r="Q22303" i="1"/>
  <c r="Q22304" i="1"/>
  <c r="Q22305" i="1"/>
  <c r="Q22306" i="1"/>
  <c r="Q22307" i="1"/>
  <c r="Q22308" i="1"/>
  <c r="Q22309" i="1"/>
  <c r="Q22310" i="1"/>
  <c r="Q22311" i="1"/>
  <c r="Q22291" i="1"/>
  <c r="Q22246" i="1"/>
  <c r="Q22247" i="1"/>
  <c r="Q22248" i="1"/>
  <c r="Q22249" i="1"/>
  <c r="Q22250" i="1"/>
  <c r="Q22251" i="1"/>
  <c r="Q22252" i="1"/>
  <c r="Q22253" i="1"/>
  <c r="Q22254" i="1"/>
  <c r="Q22255" i="1"/>
  <c r="Q22256" i="1"/>
  <c r="Q22257" i="1"/>
  <c r="Q22258" i="1"/>
  <c r="Q22259" i="1"/>
  <c r="Q22260" i="1"/>
  <c r="Q22261" i="1"/>
  <c r="Q22262" i="1"/>
  <c r="Q22263" i="1"/>
  <c r="Q22264" i="1"/>
  <c r="Q22265" i="1"/>
  <c r="Q22266" i="1"/>
  <c r="Q22267" i="1"/>
  <c r="Q22268" i="1"/>
  <c r="Q22245" i="1"/>
  <c r="Q22221" i="1"/>
  <c r="Q22222" i="1"/>
  <c r="Q22223" i="1"/>
  <c r="Q22224" i="1"/>
  <c r="Q22225" i="1"/>
  <c r="Q22226" i="1"/>
  <c r="Q22227" i="1"/>
  <c r="Q22228" i="1"/>
  <c r="Q22229" i="1"/>
  <c r="Q22230" i="1"/>
  <c r="Q22231" i="1"/>
  <c r="Q22232" i="1"/>
  <c r="Q22233" i="1"/>
  <c r="Q22234" i="1"/>
  <c r="Q22235" i="1"/>
  <c r="Q22236" i="1"/>
  <c r="Q22237" i="1"/>
  <c r="Q22238" i="1"/>
  <c r="Q22239" i="1"/>
  <c r="Q22240" i="1"/>
  <c r="Q22241" i="1"/>
  <c r="Q22242" i="1"/>
  <c r="Q22243" i="1"/>
  <c r="Q22220" i="1"/>
  <c r="Q22145" i="1"/>
  <c r="Q22146" i="1"/>
  <c r="Q22147" i="1"/>
  <c r="Q22148" i="1"/>
  <c r="Q22149" i="1"/>
  <c r="Q22150" i="1"/>
  <c r="Q22151" i="1"/>
  <c r="Q22152" i="1"/>
  <c r="Q22153" i="1"/>
  <c r="Q22154" i="1"/>
  <c r="Q22155" i="1"/>
  <c r="Q22156" i="1"/>
  <c r="Q22157" i="1"/>
  <c r="Q22158" i="1"/>
  <c r="Q22159" i="1"/>
  <c r="Q22160" i="1"/>
  <c r="Q22161" i="1"/>
  <c r="Q22162" i="1"/>
  <c r="Q22163" i="1"/>
  <c r="Q22164" i="1"/>
  <c r="Q22165" i="1"/>
  <c r="Q22166" i="1"/>
  <c r="Q22167" i="1"/>
  <c r="Q22168" i="1"/>
  <c r="Q22169" i="1"/>
  <c r="Q22170" i="1"/>
  <c r="Q22171" i="1"/>
  <c r="Q22172" i="1"/>
  <c r="Q22173" i="1"/>
  <c r="Q22174" i="1"/>
  <c r="Q22175" i="1"/>
  <c r="Q22176" i="1"/>
  <c r="Q22177" i="1"/>
  <c r="Q22178" i="1"/>
  <c r="Q22179" i="1"/>
  <c r="Q22180" i="1"/>
  <c r="Q22181" i="1"/>
  <c r="Q22182" i="1"/>
  <c r="Q22183" i="1"/>
  <c r="Q22184" i="1"/>
  <c r="Q22185" i="1"/>
  <c r="Q22186" i="1"/>
  <c r="Q22187" i="1"/>
  <c r="Q22188" i="1"/>
  <c r="Q22189" i="1"/>
  <c r="Q22190" i="1"/>
  <c r="Q22191" i="1"/>
  <c r="Q22192" i="1"/>
  <c r="Q22144" i="1"/>
  <c r="Q22084" i="1"/>
  <c r="Q22085" i="1"/>
  <c r="Q22086" i="1"/>
  <c r="Q22087" i="1"/>
  <c r="Q22088" i="1"/>
  <c r="Q22089" i="1"/>
  <c r="Q22090" i="1"/>
  <c r="Q22091" i="1"/>
  <c r="Q22092" i="1"/>
  <c r="Q22093" i="1"/>
  <c r="Q22094" i="1"/>
  <c r="Q22095" i="1"/>
  <c r="Q22096" i="1"/>
  <c r="Q22097" i="1"/>
  <c r="Q22098" i="1"/>
  <c r="Q22099" i="1"/>
  <c r="Q22100" i="1"/>
  <c r="Q22101" i="1"/>
  <c r="Q22102" i="1"/>
  <c r="Q22103" i="1"/>
  <c r="Q22104" i="1"/>
  <c r="Q22105" i="1"/>
  <c r="Q22106" i="1"/>
  <c r="Q22107" i="1"/>
  <c r="Q22108" i="1"/>
  <c r="Q22109" i="1"/>
  <c r="Q22110" i="1"/>
  <c r="Q22111" i="1"/>
  <c r="Q22112" i="1"/>
  <c r="Q22113" i="1"/>
  <c r="Q22114" i="1"/>
  <c r="Q22115" i="1"/>
  <c r="Q22116" i="1"/>
  <c r="Q22117" i="1"/>
  <c r="Q22118" i="1"/>
  <c r="Q22119" i="1"/>
  <c r="Q22120" i="1"/>
  <c r="Q22121" i="1"/>
  <c r="Q22122" i="1"/>
  <c r="Q22123" i="1"/>
  <c r="Q22124" i="1"/>
  <c r="Q22125" i="1"/>
  <c r="Q22126" i="1"/>
  <c r="Q22127" i="1"/>
  <c r="Q22128" i="1"/>
  <c r="Q22129" i="1"/>
  <c r="Q22130" i="1"/>
  <c r="Q22131" i="1"/>
  <c r="Q22132" i="1"/>
  <c r="Q22133" i="1"/>
  <c r="Q22134" i="1"/>
  <c r="Q22135" i="1"/>
  <c r="Q22136" i="1"/>
  <c r="Q22137" i="1"/>
  <c r="Q22138" i="1"/>
  <c r="Q22139" i="1"/>
  <c r="Q22140" i="1"/>
  <c r="Q22141" i="1"/>
  <c r="Q22142" i="1"/>
  <c r="Q22083" i="1"/>
  <c r="Q22081" i="1"/>
  <c r="Q22067" i="1"/>
  <c r="Q22068" i="1"/>
  <c r="Q22069" i="1"/>
  <c r="Q22070" i="1"/>
  <c r="Q22071" i="1"/>
  <c r="Q22072" i="1"/>
  <c r="Q22073" i="1"/>
  <c r="Q22074" i="1"/>
  <c r="Q22075" i="1"/>
  <c r="Q22076" i="1"/>
  <c r="Q22077" i="1"/>
  <c r="Q22078" i="1"/>
  <c r="Q22079" i="1"/>
  <c r="Q22080" i="1"/>
  <c r="Q22066" i="1"/>
  <c r="Q22017" i="1"/>
  <c r="Q22018" i="1"/>
  <c r="Q22019" i="1"/>
  <c r="Q22020" i="1"/>
  <c r="Q22021" i="1"/>
  <c r="Q22022" i="1"/>
  <c r="Q22023" i="1"/>
  <c r="Q22024" i="1"/>
  <c r="Q22025" i="1"/>
  <c r="Q22026" i="1"/>
  <c r="Q22027" i="1"/>
  <c r="Q22028" i="1"/>
  <c r="Q22029" i="1"/>
  <c r="Q22030" i="1"/>
  <c r="Q22031" i="1"/>
  <c r="Q22032" i="1"/>
  <c r="Q22033" i="1"/>
  <c r="Q22034" i="1"/>
  <c r="Q22035" i="1"/>
  <c r="Q22036" i="1"/>
  <c r="Q22037" i="1"/>
  <c r="Q22038" i="1"/>
  <c r="Q22039" i="1"/>
  <c r="Q22040" i="1"/>
  <c r="Q22041" i="1"/>
  <c r="Q22042" i="1"/>
  <c r="Q22043" i="1"/>
  <c r="Q22044" i="1"/>
  <c r="Q22045" i="1"/>
  <c r="Q22046" i="1"/>
  <c r="Q22047" i="1"/>
  <c r="Q22048" i="1"/>
  <c r="Q22049" i="1"/>
  <c r="Q22050" i="1"/>
  <c r="Q22051" i="1"/>
  <c r="Q22016" i="1"/>
  <c r="Q21976" i="1"/>
  <c r="Q21977" i="1"/>
  <c r="Q21978" i="1"/>
  <c r="Q21979" i="1"/>
  <c r="Q21980" i="1"/>
  <c r="Q21981" i="1"/>
  <c r="Q21982" i="1"/>
  <c r="Q21983" i="1"/>
  <c r="Q21984" i="1"/>
  <c r="Q21985" i="1"/>
  <c r="Q21986" i="1"/>
  <c r="Q21987" i="1"/>
  <c r="Q21988" i="1"/>
  <c r="Q21989" i="1"/>
  <c r="Q21990" i="1"/>
  <c r="Q21991" i="1"/>
  <c r="Q21992" i="1"/>
  <c r="Q21993" i="1"/>
  <c r="Q21994" i="1"/>
  <c r="Q21995" i="1"/>
  <c r="Q21996" i="1"/>
  <c r="Q21997" i="1"/>
  <c r="Q21998" i="1"/>
  <c r="Q21999" i="1"/>
  <c r="Q22000" i="1"/>
  <c r="Q22001" i="1"/>
  <c r="Q22002" i="1"/>
  <c r="Q22003" i="1"/>
  <c r="Q22004" i="1"/>
  <c r="Q22005" i="1"/>
  <c r="Q22006" i="1"/>
  <c r="Q22007" i="1"/>
  <c r="Q22008" i="1"/>
  <c r="Q22009" i="1"/>
  <c r="Q22010" i="1"/>
  <c r="Q22011" i="1"/>
  <c r="Q22012" i="1"/>
  <c r="Q22013" i="1"/>
  <c r="Q22014" i="1"/>
  <c r="Q21975" i="1"/>
  <c r="Q21950" i="1"/>
  <c r="Q21951" i="1"/>
  <c r="Q21952" i="1"/>
  <c r="Q21953" i="1"/>
  <c r="Q21954" i="1"/>
  <c r="Q21955" i="1"/>
  <c r="Q21956" i="1"/>
  <c r="Q21957" i="1"/>
  <c r="Q21958" i="1"/>
  <c r="Q21959" i="1"/>
  <c r="Q21960" i="1"/>
  <c r="Q21961" i="1"/>
  <c r="Q21962" i="1"/>
  <c r="Q21963" i="1"/>
  <c r="Q21964" i="1"/>
  <c r="Q21965" i="1"/>
  <c r="Q21966" i="1"/>
  <c r="Q21967" i="1"/>
  <c r="Q21968" i="1"/>
  <c r="Q21969" i="1"/>
  <c r="Q21970" i="1"/>
  <c r="Q21971" i="1"/>
  <c r="Q21972" i="1"/>
  <c r="Q21973" i="1"/>
  <c r="Q21949" i="1"/>
  <c r="Q21912" i="1"/>
  <c r="Q21913" i="1"/>
  <c r="Q21914" i="1"/>
  <c r="Q21915" i="1"/>
  <c r="Q21916" i="1"/>
  <c r="Q21917" i="1"/>
  <c r="Q21918" i="1"/>
  <c r="Q21919" i="1"/>
  <c r="Q21920" i="1"/>
  <c r="Q21921" i="1"/>
  <c r="Q21922" i="1"/>
  <c r="Q21923" i="1"/>
  <c r="Q21924" i="1"/>
  <c r="Q21925" i="1"/>
  <c r="Q21926" i="1"/>
  <c r="Q21927" i="1"/>
  <c r="Q21928" i="1"/>
  <c r="Q21929" i="1"/>
  <c r="Q21930" i="1"/>
  <c r="Q21931" i="1"/>
  <c r="Q21932" i="1"/>
  <c r="Q21933" i="1"/>
  <c r="Q21934" i="1"/>
  <c r="Q21935" i="1"/>
  <c r="Q21936" i="1"/>
  <c r="Q21937" i="1"/>
  <c r="Q21911" i="1"/>
  <c r="Q21879" i="1"/>
  <c r="Q21880" i="1"/>
  <c r="Q21881" i="1"/>
  <c r="Q21882" i="1"/>
  <c r="Q21883" i="1"/>
  <c r="Q21884" i="1"/>
  <c r="Q21885" i="1"/>
  <c r="Q21886" i="1"/>
  <c r="Q21887" i="1"/>
  <c r="Q21888" i="1"/>
  <c r="Q21889" i="1"/>
  <c r="Q21890" i="1"/>
  <c r="Q21891" i="1"/>
  <c r="Q21892" i="1"/>
  <c r="Q21893" i="1"/>
  <c r="Q21894" i="1"/>
  <c r="Q21895" i="1"/>
  <c r="Q21896" i="1"/>
  <c r="Q21897" i="1"/>
  <c r="Q21898" i="1"/>
  <c r="Q21899" i="1"/>
  <c r="Q21900" i="1"/>
  <c r="Q21901" i="1"/>
  <c r="Q21902" i="1"/>
  <c r="Q21903" i="1"/>
  <c r="Q21904" i="1"/>
  <c r="Q21905" i="1"/>
  <c r="Q21906" i="1"/>
  <c r="Q21907" i="1"/>
  <c r="Q21908" i="1"/>
  <c r="Q21909" i="1"/>
  <c r="Q21878" i="1"/>
  <c r="Q21830" i="1"/>
  <c r="Q21831" i="1"/>
  <c r="Q21832" i="1"/>
  <c r="Q21833" i="1"/>
  <c r="Q21834" i="1"/>
  <c r="Q21835" i="1"/>
  <c r="Q21836" i="1"/>
  <c r="Q21837" i="1"/>
  <c r="Q21838" i="1"/>
  <c r="Q21839" i="1"/>
  <c r="Q21840" i="1"/>
  <c r="Q21841" i="1"/>
  <c r="Q21842" i="1"/>
  <c r="Q21843" i="1"/>
  <c r="Q21844" i="1"/>
  <c r="Q21845" i="1"/>
  <c r="Q21846" i="1"/>
  <c r="Q21847" i="1"/>
  <c r="Q21848" i="1"/>
  <c r="Q21849" i="1"/>
  <c r="Q21850" i="1"/>
  <c r="Q21851" i="1"/>
  <c r="Q21852" i="1"/>
  <c r="Q21853" i="1"/>
  <c r="Q21854" i="1"/>
  <c r="Q21855" i="1"/>
  <c r="Q21856" i="1"/>
  <c r="Q21857" i="1"/>
  <c r="Q21858" i="1"/>
  <c r="Q21859" i="1"/>
  <c r="Q21860" i="1"/>
  <c r="Q21861" i="1"/>
  <c r="Q21862" i="1"/>
  <c r="Q21863" i="1"/>
  <c r="Q21864" i="1"/>
  <c r="Q21865" i="1"/>
  <c r="Q21866" i="1"/>
  <c r="Q21867" i="1"/>
  <c r="Q21868" i="1"/>
  <c r="Q21869" i="1"/>
  <c r="Q21870" i="1"/>
  <c r="Q21871" i="1"/>
  <c r="Q21872" i="1"/>
  <c r="Q21873" i="1"/>
  <c r="Q21874" i="1"/>
  <c r="Q21875" i="1"/>
  <c r="Q21876" i="1"/>
  <c r="Q21829" i="1"/>
  <c r="Q21809" i="1"/>
  <c r="Q21810" i="1"/>
  <c r="Q21811" i="1"/>
  <c r="Q21812" i="1"/>
  <c r="Q21813" i="1"/>
  <c r="Q21814" i="1"/>
  <c r="Q21815" i="1"/>
  <c r="Q21816" i="1"/>
  <c r="Q21817" i="1"/>
  <c r="Q21818" i="1"/>
  <c r="Q21819" i="1"/>
  <c r="Q21820" i="1"/>
  <c r="Q21821" i="1"/>
  <c r="Q21822" i="1"/>
  <c r="Q21823" i="1"/>
  <c r="Q21824" i="1"/>
  <c r="Q21825" i="1"/>
  <c r="Q21826" i="1"/>
  <c r="Q21827" i="1"/>
  <c r="Q21808" i="1"/>
  <c r="Q21759" i="1"/>
  <c r="Q21760" i="1"/>
  <c r="Q21761" i="1"/>
  <c r="Q21762" i="1"/>
  <c r="Q21763" i="1"/>
  <c r="Q21764" i="1"/>
  <c r="Q21765" i="1"/>
  <c r="Q21766" i="1"/>
  <c r="Q21767" i="1"/>
  <c r="Q21768" i="1"/>
  <c r="Q21769" i="1"/>
  <c r="Q21770" i="1"/>
  <c r="Q21771" i="1"/>
  <c r="Q21772" i="1"/>
  <c r="Q21773" i="1"/>
  <c r="Q21774" i="1"/>
  <c r="Q21775" i="1"/>
  <c r="Q21776" i="1"/>
  <c r="Q21777" i="1"/>
  <c r="Q21778" i="1"/>
  <c r="Q21779" i="1"/>
  <c r="Q21780" i="1"/>
  <c r="Q21781" i="1"/>
  <c r="Q21782" i="1"/>
  <c r="Q21783" i="1"/>
  <c r="Q21784" i="1"/>
  <c r="Q21785" i="1"/>
  <c r="Q21786" i="1"/>
  <c r="Q21787" i="1"/>
  <c r="Q21788" i="1"/>
  <c r="Q21789" i="1"/>
  <c r="Q21790" i="1"/>
  <c r="Q21791" i="1"/>
  <c r="Q21792" i="1"/>
  <c r="Q21793" i="1"/>
  <c r="Q21758" i="1"/>
  <c r="Q21727" i="1"/>
  <c r="Q21728" i="1"/>
  <c r="Q21729" i="1"/>
  <c r="Q21730" i="1"/>
  <c r="Q21731" i="1"/>
  <c r="Q21732" i="1"/>
  <c r="Q21733" i="1"/>
  <c r="Q21734" i="1"/>
  <c r="Q21735" i="1"/>
  <c r="Q21736" i="1"/>
  <c r="Q21737" i="1"/>
  <c r="Q21738" i="1"/>
  <c r="Q21739" i="1"/>
  <c r="Q21740" i="1"/>
  <c r="Q21741" i="1"/>
  <c r="Q21742" i="1"/>
  <c r="Q21743" i="1"/>
  <c r="Q21744" i="1"/>
  <c r="Q21745" i="1"/>
  <c r="Q21726" i="1"/>
  <c r="Q21706" i="1"/>
  <c r="Q21707" i="1"/>
  <c r="Q21708" i="1"/>
  <c r="Q21709" i="1"/>
  <c r="Q21710" i="1"/>
  <c r="Q21711" i="1"/>
  <c r="Q21712" i="1"/>
  <c r="Q21713" i="1"/>
  <c r="Q21714" i="1"/>
  <c r="Q21715" i="1"/>
  <c r="Q21716" i="1"/>
  <c r="Q21717" i="1"/>
  <c r="Q21718" i="1"/>
  <c r="Q21719" i="1"/>
  <c r="Q21720" i="1"/>
  <c r="Q21721" i="1"/>
  <c r="Q21722" i="1"/>
  <c r="Q21723" i="1"/>
  <c r="Q21724" i="1"/>
  <c r="Q21705" i="1"/>
  <c r="Q21640" i="1"/>
  <c r="Q21641" i="1"/>
  <c r="Q21642" i="1"/>
  <c r="Q21643" i="1"/>
  <c r="Q21644" i="1"/>
  <c r="Q21645" i="1"/>
  <c r="Q21646" i="1"/>
  <c r="Q21647" i="1"/>
  <c r="Q21648" i="1"/>
  <c r="Q21649" i="1"/>
  <c r="Q21650" i="1"/>
  <c r="Q21651" i="1"/>
  <c r="Q21652" i="1"/>
  <c r="Q21653" i="1"/>
  <c r="Q21654" i="1"/>
  <c r="Q21655" i="1"/>
  <c r="Q21656" i="1"/>
  <c r="Q21657" i="1"/>
  <c r="Q21658" i="1"/>
  <c r="Q21659" i="1"/>
  <c r="Q21660" i="1"/>
  <c r="Q21661" i="1"/>
  <c r="Q21662" i="1"/>
  <c r="Q21663" i="1"/>
  <c r="Q21664" i="1"/>
  <c r="Q21665" i="1"/>
  <c r="Q21666" i="1"/>
  <c r="Q21667" i="1"/>
  <c r="Q21668" i="1"/>
  <c r="Q21669" i="1"/>
  <c r="Q21670" i="1"/>
  <c r="Q21671" i="1"/>
  <c r="Q21672" i="1"/>
  <c r="Q21673" i="1"/>
  <c r="Q21674" i="1"/>
  <c r="Q21675" i="1"/>
  <c r="Q21676" i="1"/>
  <c r="Q21677" i="1"/>
  <c r="Q21678" i="1"/>
  <c r="Q21679" i="1"/>
  <c r="Q21680" i="1"/>
  <c r="Q21681" i="1"/>
  <c r="Q21682" i="1"/>
  <c r="Q21683" i="1"/>
  <c r="Q21684" i="1"/>
  <c r="Q21685" i="1"/>
  <c r="Q21686" i="1"/>
  <c r="Q21639" i="1"/>
  <c r="Q21614" i="1"/>
  <c r="Q21615" i="1"/>
  <c r="Q21616" i="1"/>
  <c r="Q21617" i="1"/>
  <c r="Q21618" i="1"/>
  <c r="Q21619" i="1"/>
  <c r="Q21620" i="1"/>
  <c r="Q21621" i="1"/>
  <c r="Q21622" i="1"/>
  <c r="Q21623" i="1"/>
  <c r="Q21624" i="1"/>
  <c r="Q21625" i="1"/>
  <c r="Q21626" i="1"/>
  <c r="Q21613" i="1"/>
  <c r="Q21580" i="1"/>
  <c r="Q21581" i="1"/>
  <c r="Q21582" i="1"/>
  <c r="Q21583" i="1"/>
  <c r="Q21584" i="1"/>
  <c r="Q21585" i="1"/>
  <c r="Q21586" i="1"/>
  <c r="Q21587" i="1"/>
  <c r="Q21588" i="1"/>
  <c r="Q21589" i="1"/>
  <c r="Q21590" i="1"/>
  <c r="Q21591" i="1"/>
  <c r="Q21592" i="1"/>
  <c r="Q21593" i="1"/>
  <c r="Q21594" i="1"/>
  <c r="Q21595" i="1"/>
  <c r="Q21596" i="1"/>
  <c r="Q21597" i="1"/>
  <c r="Q21598" i="1"/>
  <c r="Q21599" i="1"/>
  <c r="Q21600" i="1"/>
  <c r="Q21601" i="1"/>
  <c r="Q21602" i="1"/>
  <c r="Q21579" i="1"/>
  <c r="Q21551" i="1"/>
  <c r="Q21552" i="1"/>
  <c r="Q21553" i="1"/>
  <c r="Q21554" i="1"/>
  <c r="Q21555" i="1"/>
  <c r="Q21556" i="1"/>
  <c r="Q21557" i="1"/>
  <c r="Q21558" i="1"/>
  <c r="Q21559" i="1"/>
  <c r="Q21560" i="1"/>
  <c r="Q21561" i="1"/>
  <c r="Q21562" i="1"/>
  <c r="Q21563" i="1"/>
  <c r="Q21564" i="1"/>
  <c r="Q21565" i="1"/>
  <c r="Q21566" i="1"/>
  <c r="Q21567" i="1"/>
  <c r="Q21568" i="1"/>
  <c r="Q21569" i="1"/>
  <c r="Q21570" i="1"/>
  <c r="Q21571" i="1"/>
  <c r="Q21572" i="1"/>
  <c r="Q21573" i="1"/>
  <c r="Q21574" i="1"/>
  <c r="Q21575" i="1"/>
  <c r="Q21576" i="1"/>
  <c r="Q21577" i="1"/>
  <c r="Q21550" i="1"/>
  <c r="Q21522" i="1"/>
  <c r="Q21523" i="1"/>
  <c r="Q21524" i="1"/>
  <c r="Q21525" i="1"/>
  <c r="Q21526" i="1"/>
  <c r="Q21527" i="1"/>
  <c r="Q21528" i="1"/>
  <c r="Q21529" i="1"/>
  <c r="Q21530" i="1"/>
  <c r="Q21531" i="1"/>
  <c r="Q21532" i="1"/>
  <c r="Q21533" i="1"/>
  <c r="Q21534" i="1"/>
  <c r="Q21535" i="1"/>
  <c r="Q21536" i="1"/>
  <c r="Q21537" i="1"/>
  <c r="Q21538" i="1"/>
  <c r="Q21539" i="1"/>
  <c r="Q21540" i="1"/>
  <c r="Q21541" i="1"/>
  <c r="Q21542" i="1"/>
  <c r="Q21543" i="1"/>
  <c r="Q21544" i="1"/>
  <c r="Q21545" i="1"/>
  <c r="Q21546" i="1"/>
  <c r="Q21547" i="1"/>
  <c r="Q21548" i="1"/>
  <c r="Q21521" i="1"/>
  <c r="Q21500" i="1"/>
  <c r="Q21501" i="1"/>
  <c r="Q21502" i="1"/>
  <c r="Q21503" i="1"/>
  <c r="Q21504" i="1"/>
  <c r="Q21505" i="1"/>
  <c r="Q21506" i="1"/>
  <c r="Q21507" i="1"/>
  <c r="Q21508" i="1"/>
  <c r="Q21509" i="1"/>
  <c r="Q21510" i="1"/>
  <c r="Q21511" i="1"/>
  <c r="Q21512" i="1"/>
  <c r="Q21513" i="1"/>
  <c r="Q21514" i="1"/>
  <c r="Q21515" i="1"/>
  <c r="Q21516" i="1"/>
  <c r="Q21517" i="1"/>
  <c r="Q21518" i="1"/>
  <c r="Q21519" i="1"/>
  <c r="Q21499" i="1"/>
  <c r="Q21479" i="1"/>
  <c r="Q21480" i="1"/>
  <c r="Q21481" i="1"/>
  <c r="Q21482" i="1"/>
  <c r="Q21483" i="1"/>
  <c r="Q21484" i="1"/>
  <c r="Q21485" i="1"/>
  <c r="Q21486" i="1"/>
  <c r="Q21487" i="1"/>
  <c r="Q21488" i="1"/>
  <c r="Q21489" i="1"/>
  <c r="Q21490" i="1"/>
  <c r="Q21491" i="1"/>
  <c r="Q21492" i="1"/>
  <c r="Q21493" i="1"/>
  <c r="Q21494" i="1"/>
  <c r="Q21495" i="1"/>
  <c r="Q21496" i="1"/>
  <c r="Q21497" i="1"/>
  <c r="Q21478" i="1"/>
  <c r="Q21423" i="1"/>
  <c r="Q21424" i="1"/>
  <c r="Q21425" i="1"/>
  <c r="Q21426" i="1"/>
  <c r="Q21427" i="1"/>
  <c r="Q21428" i="1"/>
  <c r="Q21429" i="1"/>
  <c r="Q21430" i="1"/>
  <c r="Q21431" i="1"/>
  <c r="Q21432" i="1"/>
  <c r="Q21433" i="1"/>
  <c r="Q21434" i="1"/>
  <c r="Q21435" i="1"/>
  <c r="Q21436" i="1"/>
  <c r="Q21437" i="1"/>
  <c r="Q21438" i="1"/>
  <c r="Q21439" i="1"/>
  <c r="Q21440" i="1"/>
  <c r="Q21441" i="1"/>
  <c r="Q21442" i="1"/>
  <c r="Q21443" i="1"/>
  <c r="Q21444" i="1"/>
  <c r="Q21445" i="1"/>
  <c r="Q21446" i="1"/>
  <c r="Q21447" i="1"/>
  <c r="Q21448" i="1"/>
  <c r="Q21449" i="1"/>
  <c r="Q21450" i="1"/>
  <c r="Q21451" i="1"/>
  <c r="Q21452" i="1"/>
  <c r="Q21453" i="1"/>
  <c r="Q21454" i="1"/>
  <c r="Q21455" i="1"/>
  <c r="Q21456" i="1"/>
  <c r="Q21457" i="1"/>
  <c r="Q21458" i="1"/>
  <c r="Q21459" i="1"/>
  <c r="Q21460" i="1"/>
  <c r="Q21461" i="1"/>
  <c r="Q21462" i="1"/>
  <c r="Q21463" i="1"/>
  <c r="Q21422" i="1"/>
  <c r="Q21353" i="1"/>
  <c r="Q21342" i="1"/>
  <c r="Q21343" i="1"/>
  <c r="Q21344" i="1"/>
  <c r="Q21345" i="1"/>
  <c r="Q21346" i="1"/>
  <c r="Q21347" i="1"/>
  <c r="Q21348" i="1"/>
  <c r="Q21349" i="1"/>
  <c r="Q21350" i="1"/>
  <c r="Q21351" i="1"/>
  <c r="Q21352" i="1"/>
  <c r="Q21354" i="1"/>
  <c r="Q21355" i="1"/>
  <c r="Q21356" i="1"/>
  <c r="Q21357" i="1"/>
  <c r="Q21358" i="1"/>
  <c r="Q21359" i="1"/>
  <c r="Q21360" i="1"/>
  <c r="Q21361" i="1"/>
  <c r="Q21362" i="1"/>
  <c r="Q21363" i="1"/>
  <c r="Q21364" i="1"/>
  <c r="Q21365" i="1"/>
  <c r="Q21366" i="1"/>
  <c r="Q21367" i="1"/>
  <c r="Q21368" i="1"/>
  <c r="Q21369" i="1"/>
  <c r="Q21370" i="1"/>
  <c r="Q21341" i="1"/>
  <c r="Q21285" i="1"/>
  <c r="Q21286" i="1"/>
  <c r="Q21287" i="1"/>
  <c r="Q21288" i="1"/>
  <c r="Q21289" i="1"/>
  <c r="Q21290" i="1"/>
  <c r="Q21291" i="1"/>
  <c r="Q21292" i="1"/>
  <c r="Q21293" i="1"/>
  <c r="Q21294" i="1"/>
  <c r="Q21295" i="1"/>
  <c r="Q21296" i="1"/>
  <c r="Q21297" i="1"/>
  <c r="Q21298" i="1"/>
  <c r="Q21299" i="1"/>
  <c r="Q21300" i="1"/>
  <c r="Q21301" i="1"/>
  <c r="Q21302" i="1"/>
  <c r="Q21303" i="1"/>
  <c r="Q21304" i="1"/>
  <c r="Q21305" i="1"/>
  <c r="Q21306" i="1"/>
  <c r="Q21307" i="1"/>
  <c r="Q21308" i="1"/>
  <c r="Q21309" i="1"/>
  <c r="Q21310" i="1"/>
  <c r="Q21311" i="1"/>
  <c r="Q21312" i="1"/>
  <c r="Q21313" i="1"/>
  <c r="Q21314" i="1"/>
  <c r="Q21315" i="1"/>
  <c r="Q21316" i="1"/>
  <c r="Q21317" i="1"/>
  <c r="Q21318" i="1"/>
  <c r="Q21319" i="1"/>
  <c r="Q21320" i="1"/>
  <c r="Q21321" i="1"/>
  <c r="Q21322" i="1"/>
  <c r="Q21323" i="1"/>
  <c r="Q21324" i="1"/>
  <c r="Q21325" i="1"/>
  <c r="Q21326" i="1"/>
  <c r="Q21327" i="1"/>
  <c r="Q21328" i="1"/>
  <c r="Q21329" i="1"/>
  <c r="Q21330" i="1"/>
  <c r="Q21331" i="1"/>
  <c r="Q21332" i="1"/>
  <c r="Q21333" i="1"/>
  <c r="Q21334" i="1"/>
  <c r="Q21335" i="1"/>
  <c r="Q21336" i="1"/>
  <c r="Q21337" i="1"/>
  <c r="Q21338" i="1"/>
  <c r="Q21339" i="1"/>
  <c r="Q21284" i="1"/>
  <c r="Q21119" i="1"/>
  <c r="Q21120" i="1"/>
  <c r="Q21121" i="1"/>
  <c r="Q21122" i="1"/>
  <c r="Q21123" i="1"/>
  <c r="Q21124" i="1"/>
  <c r="Q21125" i="1"/>
  <c r="Q21126" i="1"/>
  <c r="Q21127" i="1"/>
  <c r="Q21128" i="1"/>
  <c r="Q21129" i="1"/>
  <c r="Q21130" i="1"/>
  <c r="Q21131" i="1"/>
  <c r="Q21132" i="1"/>
  <c r="Q21133" i="1"/>
  <c r="Q21134" i="1"/>
  <c r="Q21135" i="1"/>
  <c r="Q21136" i="1"/>
  <c r="Q21137" i="1"/>
  <c r="Q21138" i="1"/>
  <c r="Q21139" i="1"/>
  <c r="Q21140" i="1"/>
  <c r="Q21141" i="1"/>
  <c r="Q21142" i="1"/>
  <c r="Q21143" i="1"/>
  <c r="Q21144" i="1"/>
  <c r="Q21145" i="1"/>
  <c r="Q21146" i="1"/>
  <c r="Q21147" i="1"/>
  <c r="Q21148" i="1"/>
  <c r="Q21149" i="1"/>
  <c r="Q21150" i="1"/>
  <c r="Q21151" i="1"/>
  <c r="Q21152" i="1"/>
  <c r="Q21153" i="1"/>
  <c r="Q21154" i="1"/>
  <c r="Q21155" i="1"/>
  <c r="Q21156" i="1"/>
  <c r="Q21157" i="1"/>
  <c r="Q21158" i="1"/>
  <c r="Q21159" i="1"/>
  <c r="Q21160" i="1"/>
  <c r="Q21161" i="1"/>
  <c r="Q21162" i="1"/>
  <c r="Q21163" i="1"/>
  <c r="Q21164" i="1"/>
  <c r="Q21165" i="1"/>
  <c r="Q21166" i="1"/>
  <c r="Q21167" i="1"/>
  <c r="Q21168" i="1"/>
  <c r="Q21169" i="1"/>
  <c r="Q21170" i="1"/>
  <c r="Q21171" i="1"/>
  <c r="Q21172" i="1"/>
  <c r="Q21173" i="1"/>
  <c r="Q21174" i="1"/>
  <c r="Q21175" i="1"/>
  <c r="Q21176" i="1"/>
  <c r="Q21177" i="1"/>
  <c r="Q21178" i="1"/>
  <c r="Q21179" i="1"/>
  <c r="Q21180" i="1"/>
  <c r="Q21181" i="1"/>
  <c r="Q21182" i="1"/>
  <c r="Q21183" i="1"/>
  <c r="Q21184" i="1"/>
  <c r="Q21185" i="1"/>
  <c r="Q21186" i="1"/>
  <c r="Q21187" i="1"/>
  <c r="Q21188" i="1"/>
  <c r="Q21189" i="1"/>
  <c r="Q21190" i="1"/>
  <c r="Q21191" i="1"/>
  <c r="Q21192" i="1"/>
  <c r="Q21193" i="1"/>
  <c r="Q21194" i="1"/>
  <c r="Q21195" i="1"/>
  <c r="Q21196" i="1"/>
  <c r="Q21197" i="1"/>
  <c r="Q21198" i="1"/>
  <c r="Q21199" i="1"/>
  <c r="Q21200" i="1"/>
  <c r="Q21201" i="1"/>
  <c r="Q21202" i="1"/>
  <c r="Q21203" i="1"/>
  <c r="Q21204" i="1"/>
  <c r="Q21205" i="1"/>
  <c r="Q21206" i="1"/>
  <c r="Q21207" i="1"/>
  <c r="Q21208" i="1"/>
  <c r="Q21209" i="1"/>
  <c r="Q21210" i="1"/>
  <c r="Q21211" i="1"/>
  <c r="Q21212" i="1"/>
  <c r="Q21213" i="1"/>
  <c r="Q21214" i="1"/>
  <c r="Q21215" i="1"/>
  <c r="Q21216" i="1"/>
  <c r="Q21217" i="1"/>
  <c r="Q21218" i="1"/>
  <c r="Q21219" i="1"/>
  <c r="Q21220" i="1"/>
  <c r="Q21221" i="1"/>
  <c r="Q21222" i="1"/>
  <c r="Q21223" i="1"/>
  <c r="Q21224" i="1"/>
  <c r="Q21225" i="1"/>
  <c r="Q21226" i="1"/>
  <c r="Q21227" i="1"/>
  <c r="Q21228" i="1"/>
  <c r="Q21229" i="1"/>
  <c r="Q21230" i="1"/>
  <c r="Q21231" i="1"/>
  <c r="Q21232" i="1"/>
  <c r="Q21233" i="1"/>
  <c r="Q21234" i="1"/>
  <c r="Q21235" i="1"/>
  <c r="Q21236" i="1"/>
  <c r="Q21237" i="1"/>
  <c r="Q21238" i="1"/>
  <c r="Q21239" i="1"/>
  <c r="Q21240" i="1"/>
  <c r="Q21241" i="1"/>
  <c r="Q21242" i="1"/>
  <c r="Q21243" i="1"/>
  <c r="Q21244" i="1"/>
  <c r="Q21245" i="1"/>
  <c r="Q21246" i="1"/>
  <c r="Q21247" i="1"/>
  <c r="Q21248" i="1"/>
  <c r="Q21249" i="1"/>
  <c r="Q21250" i="1"/>
  <c r="Q21251" i="1"/>
  <c r="Q21252" i="1"/>
  <c r="Q21253" i="1"/>
  <c r="Q21254" i="1"/>
  <c r="Q21255" i="1"/>
  <c r="Q21256" i="1"/>
  <c r="Q21257" i="1"/>
  <c r="Q21258" i="1"/>
  <c r="Q21259" i="1"/>
  <c r="Q21260" i="1"/>
  <c r="Q21261" i="1"/>
  <c r="Q21262" i="1"/>
  <c r="Q21263" i="1"/>
  <c r="Q21264" i="1"/>
  <c r="Q21265" i="1"/>
  <c r="Q21266" i="1"/>
  <c r="Q21267" i="1"/>
  <c r="Q21268" i="1"/>
  <c r="Q21269" i="1"/>
  <c r="Q21270" i="1"/>
  <c r="Q21271" i="1"/>
  <c r="Q21272" i="1"/>
  <c r="Q21273" i="1"/>
  <c r="Q21274" i="1"/>
  <c r="Q21275" i="1"/>
  <c r="Q21276" i="1"/>
  <c r="Q21277" i="1"/>
  <c r="Q21278" i="1"/>
  <c r="Q21279" i="1"/>
  <c r="Q21280" i="1"/>
  <c r="Q21281" i="1"/>
  <c r="Q21282" i="1"/>
  <c r="Q21118" i="1"/>
  <c r="Q20962" i="1"/>
  <c r="Q20963" i="1"/>
  <c r="Q20964" i="1"/>
  <c r="Q20965" i="1"/>
  <c r="Q20966" i="1"/>
  <c r="Q20967" i="1"/>
  <c r="Q20968" i="1"/>
  <c r="Q20969" i="1"/>
  <c r="Q20970" i="1"/>
  <c r="Q20971" i="1"/>
  <c r="Q20972" i="1"/>
  <c r="Q20973" i="1"/>
  <c r="Q20974" i="1"/>
  <c r="Q20975" i="1"/>
  <c r="Q20976" i="1"/>
  <c r="Q20977" i="1"/>
  <c r="Q20978" i="1"/>
  <c r="Q20979" i="1"/>
  <c r="Q20980" i="1"/>
  <c r="Q20981" i="1"/>
  <c r="Q20982" i="1"/>
  <c r="Q20983" i="1"/>
  <c r="Q20984" i="1"/>
  <c r="Q20985" i="1"/>
  <c r="Q20986" i="1"/>
  <c r="Q20987" i="1"/>
  <c r="Q20988" i="1"/>
  <c r="Q20989" i="1"/>
  <c r="Q20990" i="1"/>
  <c r="Q20991" i="1"/>
  <c r="Q20992" i="1"/>
  <c r="Q20993" i="1"/>
  <c r="Q20994" i="1"/>
  <c r="Q20995" i="1"/>
  <c r="Q20996" i="1"/>
  <c r="Q20997" i="1"/>
  <c r="Q20998" i="1"/>
  <c r="Q20999" i="1"/>
  <c r="Q21000" i="1"/>
  <c r="Q21001" i="1"/>
  <c r="Q21002" i="1"/>
  <c r="Q21003" i="1"/>
  <c r="Q21004" i="1"/>
  <c r="Q21005" i="1"/>
  <c r="Q21006" i="1"/>
  <c r="Q21007" i="1"/>
  <c r="Q21008" i="1"/>
  <c r="Q21009" i="1"/>
  <c r="Q21010" i="1"/>
  <c r="Q21011" i="1"/>
  <c r="Q21012" i="1"/>
  <c r="Q21013" i="1"/>
  <c r="Q21014" i="1"/>
  <c r="Q21015" i="1"/>
  <c r="Q21016" i="1"/>
  <c r="Q21017" i="1"/>
  <c r="Q21018" i="1"/>
  <c r="Q21019" i="1"/>
  <c r="Q21020" i="1"/>
  <c r="Q21021" i="1"/>
  <c r="Q21022" i="1"/>
  <c r="Q21023" i="1"/>
  <c r="Q21024" i="1"/>
  <c r="Q21025" i="1"/>
  <c r="Q21026" i="1"/>
  <c r="Q21027" i="1"/>
  <c r="Q21028" i="1"/>
  <c r="Q21029" i="1"/>
  <c r="Q21030" i="1"/>
  <c r="Q21031" i="1"/>
  <c r="Q21032" i="1"/>
  <c r="Q21033" i="1"/>
  <c r="Q21034" i="1"/>
  <c r="Q21035" i="1"/>
  <c r="Q21036" i="1"/>
  <c r="Q21037" i="1"/>
  <c r="Q21038" i="1"/>
  <c r="Q21039" i="1"/>
  <c r="Q21040" i="1"/>
  <c r="Q21041" i="1"/>
  <c r="Q21042" i="1"/>
  <c r="Q21043" i="1"/>
  <c r="Q21044" i="1"/>
  <c r="Q21045" i="1"/>
  <c r="Q21046" i="1"/>
  <c r="Q21047" i="1"/>
  <c r="Q21048" i="1"/>
  <c r="Q21049" i="1"/>
  <c r="Q21050" i="1"/>
  <c r="Q21051" i="1"/>
  <c r="Q21052" i="1"/>
  <c r="Q21053" i="1"/>
  <c r="Q21054" i="1"/>
  <c r="Q21055" i="1"/>
  <c r="Q21056" i="1"/>
  <c r="Q21057" i="1"/>
  <c r="Q21058" i="1"/>
  <c r="Q21059" i="1"/>
  <c r="Q21060" i="1"/>
  <c r="Q21061" i="1"/>
  <c r="Q21062" i="1"/>
  <c r="Q21063" i="1"/>
  <c r="Q21064" i="1"/>
  <c r="Q21065" i="1"/>
  <c r="Q21066" i="1"/>
  <c r="Q21067" i="1"/>
  <c r="Q21068" i="1"/>
  <c r="Q21069" i="1"/>
  <c r="Q21070" i="1"/>
  <c r="Q21071" i="1"/>
  <c r="Q21072" i="1"/>
  <c r="Q21073" i="1"/>
  <c r="Q21074" i="1"/>
  <c r="Q21075" i="1"/>
  <c r="Q21076" i="1"/>
  <c r="Q21077" i="1"/>
  <c r="Q21078" i="1"/>
  <c r="Q21079" i="1"/>
  <c r="Q21080" i="1"/>
  <c r="Q21081" i="1"/>
  <c r="Q21082" i="1"/>
  <c r="Q21083" i="1"/>
  <c r="Q21084" i="1"/>
  <c r="Q21085" i="1"/>
  <c r="Q21086" i="1"/>
  <c r="Q21087" i="1"/>
  <c r="Q21088" i="1"/>
  <c r="Q21089" i="1"/>
  <c r="Q21090" i="1"/>
  <c r="Q21091" i="1"/>
  <c r="Q21092" i="1"/>
  <c r="Q21093" i="1"/>
  <c r="Q21094" i="1"/>
  <c r="Q21095" i="1"/>
  <c r="Q21096" i="1"/>
  <c r="Q21097" i="1"/>
  <c r="Q21098" i="1"/>
  <c r="Q21099" i="1"/>
  <c r="Q21100" i="1"/>
  <c r="Q21101" i="1"/>
  <c r="Q21102" i="1"/>
  <c r="Q21103" i="1"/>
  <c r="Q21104" i="1"/>
  <c r="Q21105" i="1"/>
  <c r="Q21106" i="1"/>
  <c r="Q21107" i="1"/>
  <c r="Q21108" i="1"/>
  <c r="Q21109" i="1"/>
  <c r="Q21110" i="1"/>
  <c r="Q21111" i="1"/>
  <c r="Q21112" i="1"/>
  <c r="Q21113" i="1"/>
  <c r="Q21114" i="1"/>
  <c r="Q21115" i="1"/>
  <c r="Q21116" i="1"/>
  <c r="Q20961" i="1"/>
  <c r="Q20898" i="1"/>
  <c r="Q20899" i="1"/>
  <c r="Q20900" i="1"/>
  <c r="Q20901" i="1"/>
  <c r="Q20902" i="1"/>
  <c r="Q20903" i="1"/>
  <c r="Q20904" i="1"/>
  <c r="Q20905" i="1"/>
  <c r="Q20906" i="1"/>
  <c r="Q20907" i="1"/>
  <c r="Q20908" i="1"/>
  <c r="Q20909" i="1"/>
  <c r="Q20910" i="1"/>
  <c r="Q20911" i="1"/>
  <c r="Q20912" i="1"/>
  <c r="Q20913" i="1"/>
  <c r="Q20914" i="1"/>
  <c r="Q20915" i="1"/>
  <c r="Q20916" i="1"/>
  <c r="Q20917" i="1"/>
  <c r="Q20918" i="1"/>
  <c r="Q20919" i="1"/>
  <c r="Q20920" i="1"/>
  <c r="Q20921" i="1"/>
  <c r="Q20922" i="1"/>
  <c r="Q20923" i="1"/>
  <c r="Q20924" i="1"/>
  <c r="Q20925" i="1"/>
  <c r="Q20926" i="1"/>
  <c r="Q20927" i="1"/>
  <c r="Q20928" i="1"/>
  <c r="Q20929" i="1"/>
  <c r="Q20930" i="1"/>
  <c r="Q20931" i="1"/>
  <c r="Q20932" i="1"/>
  <c r="Q20933" i="1"/>
  <c r="Q20934" i="1"/>
  <c r="Q20935" i="1"/>
  <c r="Q20936" i="1"/>
  <c r="Q20937" i="1"/>
  <c r="Q20938" i="1"/>
  <c r="Q20939" i="1"/>
  <c r="Q20940" i="1"/>
  <c r="Q20941" i="1"/>
  <c r="Q20942" i="1"/>
  <c r="Q20943" i="1"/>
  <c r="Q20944" i="1"/>
  <c r="Q20945" i="1"/>
  <c r="Q20946" i="1"/>
  <c r="Q20947" i="1"/>
  <c r="Q20948" i="1"/>
  <c r="Q20949" i="1"/>
  <c r="Q20950" i="1"/>
  <c r="Q20951" i="1"/>
  <c r="Q20952" i="1"/>
  <c r="Q20953" i="1"/>
  <c r="Q20954" i="1"/>
  <c r="Q20955" i="1"/>
  <c r="Q20956" i="1"/>
  <c r="Q20957" i="1"/>
  <c r="Q20958" i="1"/>
  <c r="Q20959" i="1"/>
  <c r="Q20897" i="1"/>
  <c r="Q20798" i="1"/>
  <c r="Q20799" i="1"/>
  <c r="Q20800" i="1"/>
  <c r="Q20801" i="1"/>
  <c r="Q20802" i="1"/>
  <c r="Q20803" i="1"/>
  <c r="Q20804" i="1"/>
  <c r="Q20805" i="1"/>
  <c r="Q20806" i="1"/>
  <c r="Q20807" i="1"/>
  <c r="Q20808" i="1"/>
  <c r="Q20809" i="1"/>
  <c r="Q20810" i="1"/>
  <c r="Q20811" i="1"/>
  <c r="Q20812" i="1"/>
  <c r="Q20813" i="1"/>
  <c r="Q20814" i="1"/>
  <c r="Q20815" i="1"/>
  <c r="Q20816" i="1"/>
  <c r="Q20817" i="1"/>
  <c r="Q20818" i="1"/>
  <c r="Q20819" i="1"/>
  <c r="Q20820" i="1"/>
  <c r="Q20821" i="1"/>
  <c r="Q20822" i="1"/>
  <c r="Q20823" i="1"/>
  <c r="Q20824" i="1"/>
  <c r="Q20825" i="1"/>
  <c r="Q20826" i="1"/>
  <c r="Q20827" i="1"/>
  <c r="Q20828" i="1"/>
  <c r="Q20829" i="1"/>
  <c r="Q20830" i="1"/>
  <c r="Q20831" i="1"/>
  <c r="Q20832" i="1"/>
  <c r="Q20833" i="1"/>
  <c r="Q20834" i="1"/>
  <c r="Q20835" i="1"/>
  <c r="Q20836" i="1"/>
  <c r="Q20837" i="1"/>
  <c r="Q20838" i="1"/>
  <c r="Q20839" i="1"/>
  <c r="Q20840" i="1"/>
  <c r="Q20841" i="1"/>
  <c r="Q20842" i="1"/>
  <c r="Q20843" i="1"/>
  <c r="Q20844" i="1"/>
  <c r="Q20845" i="1"/>
  <c r="Q20846" i="1"/>
  <c r="Q20847" i="1"/>
  <c r="Q20848" i="1"/>
  <c r="Q20849" i="1"/>
  <c r="Q20850" i="1"/>
  <c r="Q20851" i="1"/>
  <c r="Q20852" i="1"/>
  <c r="Q20853" i="1"/>
  <c r="Q20854" i="1"/>
  <c r="Q20855" i="1"/>
  <c r="Q20856" i="1"/>
  <c r="Q20857" i="1"/>
  <c r="Q20858" i="1"/>
  <c r="Q20859" i="1"/>
  <c r="Q20860" i="1"/>
  <c r="Q20861" i="1"/>
  <c r="Q20862" i="1"/>
  <c r="Q20863" i="1"/>
  <c r="Q20864" i="1"/>
  <c r="Q20865" i="1"/>
  <c r="Q20866" i="1"/>
  <c r="Q20867" i="1"/>
  <c r="Q20868" i="1"/>
  <c r="Q20869" i="1"/>
  <c r="Q20870" i="1"/>
  <c r="Q20871" i="1"/>
  <c r="Q20872" i="1"/>
  <c r="Q20873" i="1"/>
  <c r="Q20874" i="1"/>
  <c r="Q20875" i="1"/>
  <c r="Q20876" i="1"/>
  <c r="Q20877" i="1"/>
  <c r="Q20878" i="1"/>
  <c r="Q20879" i="1"/>
  <c r="Q20880" i="1"/>
  <c r="Q20881" i="1"/>
  <c r="Q20882" i="1"/>
  <c r="Q20883" i="1"/>
  <c r="Q20884" i="1"/>
  <c r="Q20885" i="1"/>
  <c r="Q20886" i="1"/>
  <c r="Q20887" i="1"/>
  <c r="Q20888" i="1"/>
  <c r="Q20889" i="1"/>
  <c r="Q20890" i="1"/>
  <c r="Q20891" i="1"/>
  <c r="Q20892" i="1"/>
  <c r="Q20893" i="1"/>
  <c r="Q20894" i="1"/>
  <c r="Q20895" i="1"/>
  <c r="Q20797" i="1"/>
  <c r="Q20777" i="1"/>
  <c r="Q20778" i="1"/>
  <c r="Q20779" i="1"/>
  <c r="Q20780" i="1"/>
  <c r="Q20781" i="1"/>
  <c r="Q20782" i="1"/>
  <c r="Q20783" i="1"/>
  <c r="Q20784" i="1"/>
  <c r="Q20785" i="1"/>
  <c r="Q20786" i="1"/>
  <c r="Q20787" i="1"/>
  <c r="Q20788" i="1"/>
  <c r="Q20789" i="1"/>
  <c r="Q20790" i="1"/>
  <c r="Q20791" i="1"/>
  <c r="Q20792" i="1"/>
  <c r="Q20793" i="1"/>
  <c r="Q20794" i="1"/>
  <c r="Q20795" i="1"/>
  <c r="Q20776" i="1"/>
  <c r="Q20746" i="1"/>
  <c r="Q20747" i="1"/>
  <c r="Q20748" i="1"/>
  <c r="Q20749" i="1"/>
  <c r="Q20750" i="1"/>
  <c r="Q20751" i="1"/>
  <c r="Q20752" i="1"/>
  <c r="Q20753" i="1"/>
  <c r="Q20754" i="1"/>
  <c r="Q20755" i="1"/>
  <c r="Q20756" i="1"/>
  <c r="Q20757" i="1"/>
  <c r="Q20758" i="1"/>
  <c r="Q20759" i="1"/>
  <c r="Q20760" i="1"/>
  <c r="Q20761" i="1"/>
  <c r="Q20762" i="1"/>
  <c r="Q20763" i="1"/>
  <c r="Q20764" i="1"/>
  <c r="Q20765" i="1"/>
  <c r="Q20766" i="1"/>
  <c r="Q20767" i="1"/>
  <c r="Q20768" i="1"/>
  <c r="Q20769" i="1"/>
  <c r="Q20770" i="1"/>
  <c r="Q20771" i="1"/>
  <c r="Q20772" i="1"/>
  <c r="Q20773" i="1"/>
  <c r="Q20774" i="1"/>
  <c r="Q20745" i="1"/>
  <c r="Q20715" i="1"/>
  <c r="Q20716" i="1"/>
  <c r="Q20717" i="1"/>
  <c r="Q20718" i="1"/>
  <c r="Q20719" i="1"/>
  <c r="Q20720" i="1"/>
  <c r="Q20721" i="1"/>
  <c r="Q20722" i="1"/>
  <c r="Q20723" i="1"/>
  <c r="Q20724" i="1"/>
  <c r="Q20725" i="1"/>
  <c r="Q20726" i="1"/>
  <c r="Q20727" i="1"/>
  <c r="Q20728" i="1"/>
  <c r="Q20729" i="1"/>
  <c r="Q20730" i="1"/>
  <c r="Q20731" i="1"/>
  <c r="Q20732" i="1"/>
  <c r="Q20733" i="1"/>
  <c r="Q20734" i="1"/>
  <c r="Q20735" i="1"/>
  <c r="Q20736" i="1"/>
  <c r="Q20737" i="1"/>
  <c r="Q20738" i="1"/>
  <c r="Q20739" i="1"/>
  <c r="Q20740" i="1"/>
  <c r="Q20741" i="1"/>
  <c r="Q20742" i="1"/>
  <c r="Q20743" i="1"/>
  <c r="Q20714" i="1"/>
  <c r="Q20682" i="1"/>
  <c r="Q20683" i="1"/>
  <c r="Q20684" i="1"/>
  <c r="Q20685" i="1"/>
  <c r="Q20686" i="1"/>
  <c r="Q20687" i="1"/>
  <c r="Q20688" i="1"/>
  <c r="Q20689" i="1"/>
  <c r="Q20690" i="1"/>
  <c r="Q20691" i="1"/>
  <c r="Q20692" i="1"/>
  <c r="Q20693" i="1"/>
  <c r="Q20694" i="1"/>
  <c r="Q20695" i="1"/>
  <c r="Q20696" i="1"/>
  <c r="Q20697" i="1"/>
  <c r="Q20698" i="1"/>
  <c r="Q20699" i="1"/>
  <c r="Q20700" i="1"/>
  <c r="Q20701" i="1"/>
  <c r="Q20702" i="1"/>
  <c r="Q20703" i="1"/>
  <c r="Q20704" i="1"/>
  <c r="Q20705" i="1"/>
  <c r="Q20706" i="1"/>
  <c r="Q20707" i="1"/>
  <c r="Q20708" i="1"/>
  <c r="Q20709" i="1"/>
  <c r="Q20710" i="1"/>
  <c r="Q20711" i="1"/>
  <c r="Q20712" i="1"/>
  <c r="Q20681" i="1"/>
  <c r="Q20618" i="1"/>
  <c r="Q20619" i="1"/>
  <c r="Q20620" i="1"/>
  <c r="Q20621" i="1"/>
  <c r="Q20622" i="1"/>
  <c r="Q20623" i="1"/>
  <c r="Q20624" i="1"/>
  <c r="Q20625" i="1"/>
  <c r="Q20626" i="1"/>
  <c r="Q20627" i="1"/>
  <c r="Q20628" i="1"/>
  <c r="Q20629" i="1"/>
  <c r="Q20630" i="1"/>
  <c r="Q20631" i="1"/>
  <c r="Q20632" i="1"/>
  <c r="Q20633" i="1"/>
  <c r="Q20634" i="1"/>
  <c r="Q20635" i="1"/>
  <c r="Q20636" i="1"/>
  <c r="Q20637" i="1"/>
  <c r="Q20638" i="1"/>
  <c r="Q20639" i="1"/>
  <c r="Q20640" i="1"/>
  <c r="Q20641" i="1"/>
  <c r="Q20642" i="1"/>
  <c r="Q20643" i="1"/>
  <c r="Q20644" i="1"/>
  <c r="Q20645" i="1"/>
  <c r="Q20646" i="1"/>
  <c r="Q20647" i="1"/>
  <c r="Q20648" i="1"/>
  <c r="Q20649" i="1"/>
  <c r="Q20650" i="1"/>
  <c r="Q20651" i="1"/>
  <c r="Q20652" i="1"/>
  <c r="Q20653" i="1"/>
  <c r="Q20654" i="1"/>
  <c r="Q20655" i="1"/>
  <c r="Q20656" i="1"/>
  <c r="Q20657" i="1"/>
  <c r="Q20658" i="1"/>
  <c r="Q20659" i="1"/>
  <c r="Q20660" i="1"/>
  <c r="Q20661" i="1"/>
  <c r="Q20662" i="1"/>
  <c r="Q20663" i="1"/>
  <c r="Q20664" i="1"/>
  <c r="Q20665" i="1"/>
  <c r="Q20666" i="1"/>
  <c r="Q20667" i="1"/>
  <c r="Q20668" i="1"/>
  <c r="Q20669" i="1"/>
  <c r="Q20670" i="1"/>
  <c r="Q20671" i="1"/>
  <c r="Q20672" i="1"/>
  <c r="Q20673" i="1"/>
  <c r="Q20674" i="1"/>
  <c r="Q20675" i="1"/>
  <c r="Q20676" i="1"/>
  <c r="Q20677" i="1"/>
  <c r="Q20678" i="1"/>
  <c r="Q20679" i="1"/>
  <c r="Q20617" i="1"/>
  <c r="Q20554" i="1"/>
  <c r="Q20555" i="1"/>
  <c r="Q20556" i="1"/>
  <c r="Q20557" i="1"/>
  <c r="Q20558" i="1"/>
  <c r="Q20559" i="1"/>
  <c r="Q20560" i="1"/>
  <c r="Q20561" i="1"/>
  <c r="Q20562" i="1"/>
  <c r="Q20563" i="1"/>
  <c r="Q20564" i="1"/>
  <c r="Q20565" i="1"/>
  <c r="Q20566" i="1"/>
  <c r="Q20567" i="1"/>
  <c r="Q20568" i="1"/>
  <c r="Q20569" i="1"/>
  <c r="Q20570" i="1"/>
  <c r="Q20571" i="1"/>
  <c r="Q20572" i="1"/>
  <c r="Q20573" i="1"/>
  <c r="Q20574" i="1"/>
  <c r="Q20575" i="1"/>
  <c r="Q20576" i="1"/>
  <c r="Q20577" i="1"/>
  <c r="Q20578" i="1"/>
  <c r="Q20579" i="1"/>
  <c r="Q20580" i="1"/>
  <c r="Q20581" i="1"/>
  <c r="Q20582" i="1"/>
  <c r="Q20583" i="1"/>
  <c r="Q20584" i="1"/>
  <c r="Q20585" i="1"/>
  <c r="Q20586" i="1"/>
  <c r="Q20587" i="1"/>
  <c r="Q20588" i="1"/>
  <c r="Q20589" i="1"/>
  <c r="Q20590" i="1"/>
  <c r="Q20591" i="1"/>
  <c r="Q20592" i="1"/>
  <c r="Q20593" i="1"/>
  <c r="Q20594" i="1"/>
  <c r="Q20595" i="1"/>
  <c r="Q20596" i="1"/>
  <c r="Q20597" i="1"/>
  <c r="Q20598" i="1"/>
  <c r="Q20599" i="1"/>
  <c r="Q20600" i="1"/>
  <c r="Q20601" i="1"/>
  <c r="Q20602" i="1"/>
  <c r="Q20603" i="1"/>
  <c r="Q20604" i="1"/>
  <c r="Q20605" i="1"/>
  <c r="Q20606" i="1"/>
  <c r="Q20607" i="1"/>
  <c r="Q20608" i="1"/>
  <c r="Q20609" i="1"/>
  <c r="Q20610" i="1"/>
  <c r="Q20611" i="1"/>
  <c r="Q20612" i="1"/>
  <c r="Q20613" i="1"/>
  <c r="Q20614" i="1"/>
  <c r="Q20615" i="1"/>
  <c r="Q20553" i="1"/>
  <c r="Q20518" i="1"/>
  <c r="Q20519" i="1"/>
  <c r="Q20520" i="1"/>
  <c r="Q20521" i="1"/>
  <c r="Q20522" i="1"/>
  <c r="Q20523" i="1"/>
  <c r="Q20524" i="1"/>
  <c r="Q20525" i="1"/>
  <c r="Q20526" i="1"/>
  <c r="Q20527" i="1"/>
  <c r="Q20528" i="1"/>
  <c r="Q20529" i="1"/>
  <c r="Q20530" i="1"/>
  <c r="Q20531" i="1"/>
  <c r="Q20532" i="1"/>
  <c r="Q20533" i="1"/>
  <c r="Q20534" i="1"/>
  <c r="Q20535" i="1"/>
  <c r="Q20536" i="1"/>
  <c r="Q20537" i="1"/>
  <c r="Q20538" i="1"/>
  <c r="Q20539" i="1"/>
  <c r="Q20540" i="1"/>
  <c r="Q20541" i="1"/>
  <c r="Q20542" i="1"/>
  <c r="Q20543" i="1"/>
  <c r="Q20544" i="1"/>
  <c r="Q20545" i="1"/>
  <c r="Q20546" i="1"/>
  <c r="Q20547" i="1"/>
  <c r="Q20548" i="1"/>
  <c r="Q20549" i="1"/>
  <c r="Q20550" i="1"/>
  <c r="Q20551" i="1"/>
  <c r="Q20517" i="1"/>
  <c r="Q20477" i="1"/>
  <c r="Q20478" i="1"/>
  <c r="Q20479" i="1"/>
  <c r="Q20480" i="1"/>
  <c r="Q20481" i="1"/>
  <c r="Q20482" i="1"/>
  <c r="Q20483" i="1"/>
  <c r="Q20484" i="1"/>
  <c r="Q20485" i="1"/>
  <c r="Q20486" i="1"/>
  <c r="Q20487" i="1"/>
  <c r="Q20488" i="1"/>
  <c r="Q20489" i="1"/>
  <c r="Q20490" i="1"/>
  <c r="Q20491" i="1"/>
  <c r="Q20492" i="1"/>
  <c r="Q20493" i="1"/>
  <c r="Q20494" i="1"/>
  <c r="Q20495" i="1"/>
  <c r="Q20496" i="1"/>
  <c r="Q20497" i="1"/>
  <c r="Q20498" i="1"/>
  <c r="Q20499" i="1"/>
  <c r="Q20500" i="1"/>
  <c r="Q20501" i="1"/>
  <c r="Q20502" i="1"/>
  <c r="Q20503" i="1"/>
  <c r="Q20504" i="1"/>
  <c r="Q20505" i="1"/>
  <c r="Q20506" i="1"/>
  <c r="Q20507" i="1"/>
  <c r="Q20508" i="1"/>
  <c r="Q20509" i="1"/>
  <c r="Q20510" i="1"/>
  <c r="Q20511" i="1"/>
  <c r="Q20512" i="1"/>
  <c r="Q20513" i="1"/>
  <c r="Q20514" i="1"/>
  <c r="Q20515" i="1"/>
  <c r="Q20476" i="1"/>
  <c r="Q20420" i="1"/>
  <c r="Q20421" i="1"/>
  <c r="Q20422" i="1"/>
  <c r="Q20423" i="1"/>
  <c r="Q20424" i="1"/>
  <c r="Q20425" i="1"/>
  <c r="Q20426" i="1"/>
  <c r="Q20427" i="1"/>
  <c r="Q20428" i="1"/>
  <c r="Q20429" i="1"/>
  <c r="Q20430" i="1"/>
  <c r="Q20431" i="1"/>
  <c r="Q20432" i="1"/>
  <c r="Q20433" i="1"/>
  <c r="Q20434" i="1"/>
  <c r="Q20435" i="1"/>
  <c r="Q20436" i="1"/>
  <c r="Q20437" i="1"/>
  <c r="Q20438" i="1"/>
  <c r="Q20439" i="1"/>
  <c r="Q20440" i="1"/>
  <c r="Q20441" i="1"/>
  <c r="Q20442" i="1"/>
  <c r="Q20443" i="1"/>
  <c r="Q20444" i="1"/>
  <c r="Q20445" i="1"/>
  <c r="Q20446" i="1"/>
  <c r="Q20447" i="1"/>
  <c r="Q20448" i="1"/>
  <c r="Q20449" i="1"/>
  <c r="Q20450" i="1"/>
  <c r="Q20451" i="1"/>
  <c r="Q20452" i="1"/>
  <c r="Q20453" i="1"/>
  <c r="Q20454" i="1"/>
  <c r="Q20455" i="1"/>
  <c r="Q20456" i="1"/>
  <c r="Q20457" i="1"/>
  <c r="Q20458" i="1"/>
  <c r="Q20419" i="1"/>
  <c r="Q20399" i="1"/>
  <c r="Q20400" i="1"/>
  <c r="Q20401" i="1"/>
  <c r="Q20402" i="1"/>
  <c r="Q20403" i="1"/>
  <c r="Q20404" i="1"/>
  <c r="Q20405" i="1"/>
  <c r="Q20406" i="1"/>
  <c r="Q20407" i="1"/>
  <c r="Q20408" i="1"/>
  <c r="Q20409" i="1"/>
  <c r="Q20410" i="1"/>
  <c r="Q20411" i="1"/>
  <c r="Q20412" i="1"/>
  <c r="Q20413" i="1"/>
  <c r="Q20414" i="1"/>
  <c r="Q20415" i="1"/>
  <c r="Q20416" i="1"/>
  <c r="Q20417" i="1"/>
  <c r="Q20398" i="1"/>
  <c r="Q20348" i="1"/>
  <c r="Q20349" i="1"/>
  <c r="Q20350" i="1"/>
  <c r="Q20351" i="1"/>
  <c r="Q20352" i="1"/>
  <c r="Q20353" i="1"/>
  <c r="Q20354" i="1"/>
  <c r="Q20355" i="1"/>
  <c r="Q20356" i="1"/>
  <c r="Q20357" i="1"/>
  <c r="Q20358" i="1"/>
  <c r="Q20359" i="1"/>
  <c r="Q20360" i="1"/>
  <c r="Q20361" i="1"/>
  <c r="Q20362" i="1"/>
  <c r="Q20363" i="1"/>
  <c r="Q20364" i="1"/>
  <c r="Q20365" i="1"/>
  <c r="Q20366" i="1"/>
  <c r="Q20367" i="1"/>
  <c r="Q20368" i="1"/>
  <c r="Q20369" i="1"/>
  <c r="Q20370" i="1"/>
  <c r="Q20371" i="1"/>
  <c r="Q20372" i="1"/>
  <c r="Q20373" i="1"/>
  <c r="Q20374" i="1"/>
  <c r="Q20347" i="1"/>
  <c r="Q20320" i="1"/>
  <c r="Q20321" i="1"/>
  <c r="Q20322" i="1"/>
  <c r="Q20323" i="1"/>
  <c r="Q20324" i="1"/>
  <c r="Q20325" i="1"/>
  <c r="Q20326" i="1"/>
  <c r="Q20327" i="1"/>
  <c r="Q20328" i="1"/>
  <c r="Q20329" i="1"/>
  <c r="Q20330" i="1"/>
  <c r="Q20331" i="1"/>
  <c r="Q20332" i="1"/>
  <c r="Q20333" i="1"/>
  <c r="Q20334" i="1"/>
  <c r="Q20335" i="1"/>
  <c r="Q20336" i="1"/>
  <c r="Q20337" i="1"/>
  <c r="Q20338" i="1"/>
  <c r="Q20339" i="1"/>
  <c r="Q20340" i="1"/>
  <c r="Q20341" i="1"/>
  <c r="Q20342" i="1"/>
  <c r="Q20343" i="1"/>
  <c r="Q20344" i="1"/>
  <c r="Q20345" i="1"/>
  <c r="Q20319" i="1"/>
  <c r="Q20265" i="1"/>
  <c r="Q20266" i="1"/>
  <c r="Q20267" i="1"/>
  <c r="Q20268" i="1"/>
  <c r="Q20269" i="1"/>
  <c r="Q20270" i="1"/>
  <c r="Q20271" i="1"/>
  <c r="Q20272" i="1"/>
  <c r="Q20273" i="1"/>
  <c r="Q20274" i="1"/>
  <c r="Q20275" i="1"/>
  <c r="Q20276" i="1"/>
  <c r="Q20277" i="1"/>
  <c r="Q20278" i="1"/>
  <c r="Q20279" i="1"/>
  <c r="Q20280" i="1"/>
  <c r="Q20281" i="1"/>
  <c r="Q20282" i="1"/>
  <c r="Q20283" i="1"/>
  <c r="Q20284" i="1"/>
  <c r="Q20285" i="1"/>
  <c r="Q20286" i="1"/>
  <c r="Q20287" i="1"/>
  <c r="Q20288" i="1"/>
  <c r="Q20289" i="1"/>
  <c r="Q20290" i="1"/>
  <c r="Q20291" i="1"/>
  <c r="Q20292" i="1"/>
  <c r="Q20293" i="1"/>
  <c r="Q20294" i="1"/>
  <c r="Q20295" i="1"/>
  <c r="Q20296" i="1"/>
  <c r="Q20297" i="1"/>
  <c r="Q20298" i="1"/>
  <c r="Q20299" i="1"/>
  <c r="Q20300" i="1"/>
  <c r="Q20301" i="1"/>
  <c r="Q20302" i="1"/>
  <c r="Q20303" i="1"/>
  <c r="Q20304" i="1"/>
  <c r="Q20305" i="1"/>
  <c r="Q20306" i="1"/>
  <c r="Q20307" i="1"/>
  <c r="Q20308" i="1"/>
  <c r="Q20309" i="1"/>
  <c r="Q20310" i="1"/>
  <c r="Q20311" i="1"/>
  <c r="Q20312" i="1"/>
  <c r="Q20313" i="1"/>
  <c r="Q20314" i="1"/>
  <c r="Q20315" i="1"/>
  <c r="Q20316" i="1"/>
  <c r="Q20317" i="1"/>
  <c r="Q20264" i="1"/>
  <c r="Q20214" i="1"/>
  <c r="Q20215" i="1"/>
  <c r="Q20216" i="1"/>
  <c r="Q20217" i="1"/>
  <c r="Q20218" i="1"/>
  <c r="Q20219" i="1"/>
  <c r="Q20220" i="1"/>
  <c r="Q20221" i="1"/>
  <c r="Q20222" i="1"/>
  <c r="Q20223" i="1"/>
  <c r="Q20224" i="1"/>
  <c r="Q20225" i="1"/>
  <c r="Q20226" i="1"/>
  <c r="Q20227" i="1"/>
  <c r="Q20228" i="1"/>
  <c r="Q20229" i="1"/>
  <c r="Q20230" i="1"/>
  <c r="Q20231" i="1"/>
  <c r="Q20232" i="1"/>
  <c r="Q20233" i="1"/>
  <c r="Q20234" i="1"/>
  <c r="Q20235" i="1"/>
  <c r="Q20236" i="1"/>
  <c r="Q20237" i="1"/>
  <c r="Q20238" i="1"/>
  <c r="Q20239" i="1"/>
  <c r="Q20240" i="1"/>
  <c r="Q20241" i="1"/>
  <c r="Q20242" i="1"/>
  <c r="Q20243" i="1"/>
  <c r="Q20244" i="1"/>
  <c r="Q20245" i="1"/>
  <c r="Q20246" i="1"/>
  <c r="Q20247" i="1"/>
  <c r="Q20248" i="1"/>
  <c r="Q20249" i="1"/>
  <c r="Q20250" i="1"/>
  <c r="Q20251" i="1"/>
  <c r="Q20252" i="1"/>
  <c r="Q20253" i="1"/>
  <c r="Q20254" i="1"/>
  <c r="Q20255" i="1"/>
  <c r="Q20256" i="1"/>
  <c r="Q20257" i="1"/>
  <c r="Q20258" i="1"/>
  <c r="Q20259" i="1"/>
  <c r="Q20260" i="1"/>
  <c r="Q20261" i="1"/>
  <c r="Q20262" i="1"/>
  <c r="Q20213" i="1"/>
  <c r="Q20174" i="1"/>
  <c r="Q20175" i="1"/>
  <c r="Q20176" i="1"/>
  <c r="Q20177" i="1"/>
  <c r="Q20178" i="1"/>
  <c r="Q20179" i="1"/>
  <c r="Q20180" i="1"/>
  <c r="Q20181" i="1"/>
  <c r="Q20182" i="1"/>
  <c r="Q20183" i="1"/>
  <c r="Q20184" i="1"/>
  <c r="Q20185" i="1"/>
  <c r="Q20186" i="1"/>
  <c r="Q20187" i="1"/>
  <c r="Q20188" i="1"/>
  <c r="Q20189" i="1"/>
  <c r="Q20190" i="1"/>
  <c r="Q20191" i="1"/>
  <c r="Q20192" i="1"/>
  <c r="Q20193" i="1"/>
  <c r="Q20194" i="1"/>
  <c r="Q20195" i="1"/>
  <c r="Q20196" i="1"/>
  <c r="Q20197" i="1"/>
  <c r="Q20198" i="1"/>
  <c r="Q20199" i="1"/>
  <c r="Q20200" i="1"/>
  <c r="Q20201" i="1"/>
  <c r="Q20202" i="1"/>
  <c r="Q20203" i="1"/>
  <c r="Q20204" i="1"/>
  <c r="Q20205" i="1"/>
  <c r="Q20206" i="1"/>
  <c r="Q20207" i="1"/>
  <c r="Q20208" i="1"/>
  <c r="Q20209" i="1"/>
  <c r="Q20210" i="1"/>
  <c r="Q20211" i="1"/>
  <c r="Q20173" i="1"/>
  <c r="Q20141" i="1"/>
  <c r="Q20142" i="1"/>
  <c r="Q20143" i="1"/>
  <c r="Q20144" i="1"/>
  <c r="Q20145" i="1"/>
  <c r="Q20146" i="1"/>
  <c r="Q20147" i="1"/>
  <c r="Q20148" i="1"/>
  <c r="Q20149" i="1"/>
  <c r="Q20150" i="1"/>
  <c r="Q20151" i="1"/>
  <c r="Q20152" i="1"/>
  <c r="Q20153" i="1"/>
  <c r="Q20154" i="1"/>
  <c r="Q20155" i="1"/>
  <c r="Q20156" i="1"/>
  <c r="Q20157" i="1"/>
  <c r="Q20158" i="1"/>
  <c r="Q20159" i="1"/>
  <c r="Q20160" i="1"/>
  <c r="Q20161" i="1"/>
  <c r="Q20162" i="1"/>
  <c r="Q20163" i="1"/>
  <c r="Q20164" i="1"/>
  <c r="Q20165" i="1"/>
  <c r="Q20166" i="1"/>
  <c r="Q20167" i="1"/>
  <c r="Q20168" i="1"/>
  <c r="Q20169" i="1"/>
  <c r="Q20170" i="1"/>
  <c r="Q20171" i="1"/>
  <c r="Q20140" i="1"/>
  <c r="Q20059" i="1"/>
  <c r="Q20060" i="1"/>
  <c r="Q20061" i="1"/>
  <c r="Q20062" i="1"/>
  <c r="Q20063" i="1"/>
  <c r="Q20064" i="1"/>
  <c r="Q20065" i="1"/>
  <c r="Q20066" i="1"/>
  <c r="Q20067" i="1"/>
  <c r="Q20068" i="1"/>
  <c r="Q20069" i="1"/>
  <c r="Q20070" i="1"/>
  <c r="Q20071" i="1"/>
  <c r="Q20072" i="1"/>
  <c r="Q20073" i="1"/>
  <c r="Q20074" i="1"/>
  <c r="Q20075" i="1"/>
  <c r="Q20076" i="1"/>
  <c r="Q20077" i="1"/>
  <c r="Q20078" i="1"/>
  <c r="Q20079" i="1"/>
  <c r="Q20080" i="1"/>
  <c r="Q20081" i="1"/>
  <c r="Q20082" i="1"/>
  <c r="Q20083" i="1"/>
  <c r="Q20084" i="1"/>
  <c r="Q20085" i="1"/>
  <c r="Q20086" i="1"/>
  <c r="Q20087" i="1"/>
  <c r="Q20088" i="1"/>
  <c r="Q20089" i="1"/>
  <c r="Q20090" i="1"/>
  <c r="Q20091" i="1"/>
  <c r="Q20092" i="1"/>
  <c r="Q20093" i="1"/>
  <c r="Q20094" i="1"/>
  <c r="Q20095" i="1"/>
  <c r="Q20096" i="1"/>
  <c r="Q20097" i="1"/>
  <c r="Q20098" i="1"/>
  <c r="Q20099" i="1"/>
  <c r="Q20100" i="1"/>
  <c r="Q20101" i="1"/>
  <c r="Q20102" i="1"/>
  <c r="Q20103" i="1"/>
  <c r="Q20104" i="1"/>
  <c r="Q20105" i="1"/>
  <c r="Q20106" i="1"/>
  <c r="Q20107" i="1"/>
  <c r="Q20108" i="1"/>
  <c r="Q20109" i="1"/>
  <c r="Q20110" i="1"/>
  <c r="Q20111" i="1"/>
  <c r="Q20112" i="1"/>
  <c r="Q20113" i="1"/>
  <c r="Q20114" i="1"/>
  <c r="Q20115" i="1"/>
  <c r="Q20116" i="1"/>
  <c r="Q20117" i="1"/>
  <c r="Q20118" i="1"/>
  <c r="Q20119" i="1"/>
  <c r="Q20120" i="1"/>
  <c r="Q20121" i="1"/>
  <c r="Q20122" i="1"/>
  <c r="Q20123" i="1"/>
  <c r="Q20124" i="1"/>
  <c r="Q20125" i="1"/>
  <c r="Q20126" i="1"/>
  <c r="Q20127" i="1"/>
  <c r="Q20128" i="1"/>
  <c r="Q20129" i="1"/>
  <c r="Q20130" i="1"/>
  <c r="Q20131" i="1"/>
  <c r="Q20132" i="1"/>
  <c r="Q20133" i="1"/>
  <c r="Q20134" i="1"/>
  <c r="Q20135" i="1"/>
  <c r="Q20136" i="1"/>
  <c r="Q20137" i="1"/>
  <c r="Q20138" i="1"/>
  <c r="Q20058" i="1"/>
  <c r="Q20056" i="1"/>
  <c r="Q19959" i="1"/>
  <c r="Q19960" i="1"/>
  <c r="Q19961" i="1"/>
  <c r="Q19962" i="1"/>
  <c r="Q19963" i="1"/>
  <c r="Q19964" i="1"/>
  <c r="Q19965" i="1"/>
  <c r="Q19966" i="1"/>
  <c r="Q19967" i="1"/>
  <c r="Q19968" i="1"/>
  <c r="Q19969" i="1"/>
  <c r="Q19970" i="1"/>
  <c r="Q19971" i="1"/>
  <c r="Q19972" i="1"/>
  <c r="Q19973" i="1"/>
  <c r="Q19974" i="1"/>
  <c r="Q19975" i="1"/>
  <c r="Q19976" i="1"/>
  <c r="Q19977" i="1"/>
  <c r="Q19978" i="1"/>
  <c r="Q19979" i="1"/>
  <c r="Q19980" i="1"/>
  <c r="Q19981" i="1"/>
  <c r="Q19982" i="1"/>
  <c r="Q19983" i="1"/>
  <c r="Q19984" i="1"/>
  <c r="Q19985" i="1"/>
  <c r="Q19986" i="1"/>
  <c r="Q19987" i="1"/>
  <c r="Q19988" i="1"/>
  <c r="Q19989" i="1"/>
  <c r="Q19990" i="1"/>
  <c r="Q19991" i="1"/>
  <c r="Q19992" i="1"/>
  <c r="Q19993" i="1"/>
  <c r="Q19994" i="1"/>
  <c r="Q19995" i="1"/>
  <c r="Q19996" i="1"/>
  <c r="Q19997" i="1"/>
  <c r="Q19998" i="1"/>
  <c r="Q19999" i="1"/>
  <c r="Q20000" i="1"/>
  <c r="Q20001" i="1"/>
  <c r="Q20002" i="1"/>
  <c r="Q20003" i="1"/>
  <c r="Q20004" i="1"/>
  <c r="Q20005" i="1"/>
  <c r="Q20006" i="1"/>
  <c r="Q20007" i="1"/>
  <c r="Q20008" i="1"/>
  <c r="Q20009" i="1"/>
  <c r="Q20010" i="1"/>
  <c r="Q20011" i="1"/>
  <c r="Q20012" i="1"/>
  <c r="Q20013" i="1"/>
  <c r="Q20014" i="1"/>
  <c r="Q20015" i="1"/>
  <c r="Q20016" i="1"/>
  <c r="Q20017" i="1"/>
  <c r="Q20018" i="1"/>
  <c r="Q20019" i="1"/>
  <c r="Q20020" i="1"/>
  <c r="Q20021" i="1"/>
  <c r="Q20022" i="1"/>
  <c r="Q20023" i="1"/>
  <c r="Q20024" i="1"/>
  <c r="Q20025" i="1"/>
  <c r="Q20026" i="1"/>
  <c r="Q20027" i="1"/>
  <c r="Q20028" i="1"/>
  <c r="Q20029" i="1"/>
  <c r="Q20030" i="1"/>
  <c r="Q20031" i="1"/>
  <c r="Q20032" i="1"/>
  <c r="Q20033" i="1"/>
  <c r="Q20034" i="1"/>
  <c r="Q20035" i="1"/>
  <c r="Q20036" i="1"/>
  <c r="Q20037" i="1"/>
  <c r="Q20038" i="1"/>
  <c r="Q20039" i="1"/>
  <c r="Q20040" i="1"/>
  <c r="Q20041" i="1"/>
  <c r="Q20042" i="1"/>
  <c r="Q20043" i="1"/>
  <c r="Q20044" i="1"/>
  <c r="Q20045" i="1"/>
  <c r="Q20046" i="1"/>
  <c r="Q20047" i="1"/>
  <c r="Q20048" i="1"/>
  <c r="Q20049" i="1"/>
  <c r="Q20050" i="1"/>
  <c r="Q20051" i="1"/>
  <c r="Q20052" i="1"/>
  <c r="Q20053" i="1"/>
  <c r="Q20054" i="1"/>
  <c r="Q20055" i="1"/>
  <c r="Q19958" i="1"/>
  <c r="Q19928" i="1"/>
  <c r="Q19929" i="1"/>
  <c r="Q19930" i="1"/>
  <c r="Q19931" i="1"/>
  <c r="Q19932" i="1"/>
  <c r="Q19933" i="1"/>
  <c r="Q19934" i="1"/>
  <c r="Q19935" i="1"/>
  <c r="Q19936" i="1"/>
  <c r="Q19937" i="1"/>
  <c r="Q19938" i="1"/>
  <c r="Q19939" i="1"/>
  <c r="Q19940" i="1"/>
  <c r="Q19941" i="1"/>
  <c r="Q19942" i="1"/>
  <c r="Q19943" i="1"/>
  <c r="Q19944" i="1"/>
  <c r="Q19945" i="1"/>
  <c r="Q19946" i="1"/>
  <c r="Q19947" i="1"/>
  <c r="Q19948" i="1"/>
  <c r="Q19949" i="1"/>
  <c r="Q19950" i="1"/>
  <c r="Q19951" i="1"/>
  <c r="Q19952" i="1"/>
  <c r="Q19953" i="1"/>
  <c r="Q19954" i="1"/>
  <c r="Q19955" i="1"/>
  <c r="Q19956" i="1"/>
  <c r="Q19927" i="1"/>
  <c r="Q19861" i="1"/>
  <c r="Q19862" i="1"/>
  <c r="Q19863" i="1"/>
  <c r="Q19864" i="1"/>
  <c r="Q19865" i="1"/>
  <c r="Q19866" i="1"/>
  <c r="Q19867" i="1"/>
  <c r="Q19868" i="1"/>
  <c r="Q19869" i="1"/>
  <c r="Q19870" i="1"/>
  <c r="Q19871" i="1"/>
  <c r="Q19872" i="1"/>
  <c r="Q19873" i="1"/>
  <c r="Q19874" i="1"/>
  <c r="Q19875" i="1"/>
  <c r="Q19876" i="1"/>
  <c r="Q19877" i="1"/>
  <c r="Q19878" i="1"/>
  <c r="Q19879" i="1"/>
  <c r="Q19880" i="1"/>
  <c r="Q19881" i="1"/>
  <c r="Q19882" i="1"/>
  <c r="Q19883" i="1"/>
  <c r="Q19884" i="1"/>
  <c r="Q19885" i="1"/>
  <c r="Q19886" i="1"/>
  <c r="Q19887" i="1"/>
  <c r="Q19888" i="1"/>
  <c r="Q19889" i="1"/>
  <c r="Q19890" i="1"/>
  <c r="Q19891" i="1"/>
  <c r="Q19892" i="1"/>
  <c r="Q19893" i="1"/>
  <c r="Q19894" i="1"/>
  <c r="Q19895" i="1"/>
  <c r="Q19896" i="1"/>
  <c r="Q19897" i="1"/>
  <c r="Q19898" i="1"/>
  <c r="Q19899" i="1"/>
  <c r="Q19900" i="1"/>
  <c r="Q19901" i="1"/>
  <c r="Q19902" i="1"/>
  <c r="Q19903" i="1"/>
  <c r="Q19904" i="1"/>
  <c r="Q19905" i="1"/>
  <c r="Q19906" i="1"/>
  <c r="Q19907" i="1"/>
  <c r="Q19908" i="1"/>
  <c r="Q19909" i="1"/>
  <c r="Q19910" i="1"/>
  <c r="Q19911" i="1"/>
  <c r="Q19912" i="1"/>
  <c r="Q19913" i="1"/>
  <c r="Q19914" i="1"/>
  <c r="Q19915" i="1"/>
  <c r="Q19916" i="1"/>
  <c r="Q19917" i="1"/>
  <c r="Q19918" i="1"/>
  <c r="Q19919" i="1"/>
  <c r="Q19920" i="1"/>
  <c r="Q19921" i="1"/>
  <c r="Q19922" i="1"/>
  <c r="Q19923" i="1"/>
  <c r="Q19924" i="1"/>
  <c r="Q19925" i="1"/>
  <c r="Q19860" i="1"/>
  <c r="Q19800" i="1"/>
  <c r="Q19801" i="1"/>
  <c r="Q19802" i="1"/>
  <c r="Q19803" i="1"/>
  <c r="Q19804" i="1"/>
  <c r="Q19805" i="1"/>
  <c r="Q19806" i="1"/>
  <c r="Q19807" i="1"/>
  <c r="Q19808" i="1"/>
  <c r="Q19809" i="1"/>
  <c r="Q19810" i="1"/>
  <c r="Q19811" i="1"/>
  <c r="Q19812" i="1"/>
  <c r="Q19813" i="1"/>
  <c r="Q19814" i="1"/>
  <c r="Q19815" i="1"/>
  <c r="Q19816" i="1"/>
  <c r="Q19817" i="1"/>
  <c r="Q19818" i="1"/>
  <c r="Q19819" i="1"/>
  <c r="Q19820" i="1"/>
  <c r="Q19821" i="1"/>
  <c r="Q19822" i="1"/>
  <c r="Q19823" i="1"/>
  <c r="Q19824" i="1"/>
  <c r="Q19825" i="1"/>
  <c r="Q19826" i="1"/>
  <c r="Q19827" i="1"/>
  <c r="Q19828" i="1"/>
  <c r="Q19829" i="1"/>
  <c r="Q19830" i="1"/>
  <c r="Q19831" i="1"/>
  <c r="Q19832" i="1"/>
  <c r="Q19833" i="1"/>
  <c r="Q19834" i="1"/>
  <c r="Q19835" i="1"/>
  <c r="Q19836" i="1"/>
  <c r="Q19837" i="1"/>
  <c r="Q19838" i="1"/>
  <c r="Q19839" i="1"/>
  <c r="Q19840" i="1"/>
  <c r="Q19841" i="1"/>
  <c r="Q19842" i="1"/>
  <c r="Q19843" i="1"/>
  <c r="Q19844" i="1"/>
  <c r="Q19845" i="1"/>
  <c r="Q19846" i="1"/>
  <c r="Q19847" i="1"/>
  <c r="Q19848" i="1"/>
  <c r="Q19849" i="1"/>
  <c r="Q19850" i="1"/>
  <c r="Q19851" i="1"/>
  <c r="Q19852" i="1"/>
  <c r="Q19853" i="1"/>
  <c r="Q19854" i="1"/>
  <c r="Q19855" i="1"/>
  <c r="Q19856" i="1"/>
  <c r="Q19857" i="1"/>
  <c r="Q19858" i="1"/>
  <c r="Q19799" i="1"/>
  <c r="Q19745" i="1"/>
  <c r="Q19746" i="1"/>
  <c r="Q19747" i="1"/>
  <c r="Q19748" i="1"/>
  <c r="Q19749" i="1"/>
  <c r="Q19750" i="1"/>
  <c r="Q19751" i="1"/>
  <c r="Q19752" i="1"/>
  <c r="Q19753" i="1"/>
  <c r="Q19754" i="1"/>
  <c r="Q19755" i="1"/>
  <c r="Q19756" i="1"/>
  <c r="Q19757" i="1"/>
  <c r="Q19758" i="1"/>
  <c r="Q19759" i="1"/>
  <c r="Q19760" i="1"/>
  <c r="Q19761" i="1"/>
  <c r="Q19762" i="1"/>
  <c r="Q19763" i="1"/>
  <c r="Q19764" i="1"/>
  <c r="Q19765" i="1"/>
  <c r="Q19766" i="1"/>
  <c r="Q19767" i="1"/>
  <c r="Q19768" i="1"/>
  <c r="Q19769" i="1"/>
  <c r="Q19770" i="1"/>
  <c r="Q19771" i="1"/>
  <c r="Q19772" i="1"/>
  <c r="Q19773" i="1"/>
  <c r="Q19774" i="1"/>
  <c r="Q19775" i="1"/>
  <c r="Q19776" i="1"/>
  <c r="Q19777" i="1"/>
  <c r="Q19778" i="1"/>
  <c r="Q19779" i="1"/>
  <c r="Q19780" i="1"/>
  <c r="Q19781" i="1"/>
  <c r="Q19782" i="1"/>
  <c r="Q19783" i="1"/>
  <c r="Q19784" i="1"/>
  <c r="Q19785" i="1"/>
  <c r="Q19786" i="1"/>
  <c r="Q19787" i="1"/>
  <c r="Q19788" i="1"/>
  <c r="Q19789" i="1"/>
  <c r="Q19790" i="1"/>
  <c r="Q19791" i="1"/>
  <c r="Q19792" i="1"/>
  <c r="Q19793" i="1"/>
  <c r="Q19794" i="1"/>
  <c r="Q19795" i="1"/>
  <c r="Q19796" i="1"/>
  <c r="Q19797" i="1"/>
  <c r="Q19744" i="1"/>
  <c r="Q19650" i="1"/>
  <c r="Q19651" i="1"/>
  <c r="Q19652" i="1"/>
  <c r="Q19653" i="1"/>
  <c r="Q19654" i="1"/>
  <c r="Q19655" i="1"/>
  <c r="Q19656" i="1"/>
  <c r="Q19657" i="1"/>
  <c r="Q19658" i="1"/>
  <c r="Q19659" i="1"/>
  <c r="Q19660" i="1"/>
  <c r="Q19661" i="1"/>
  <c r="Q19662" i="1"/>
  <c r="Q19663" i="1"/>
  <c r="Q19664" i="1"/>
  <c r="Q19665" i="1"/>
  <c r="Q19666" i="1"/>
  <c r="Q19667" i="1"/>
  <c r="Q19668" i="1"/>
  <c r="Q19649" i="1"/>
  <c r="Q19631" i="1"/>
  <c r="Q19632" i="1"/>
  <c r="Q19633" i="1"/>
  <c r="Q19634" i="1"/>
  <c r="Q19635" i="1"/>
  <c r="Q19636" i="1"/>
  <c r="Q19637" i="1"/>
  <c r="Q19638" i="1"/>
  <c r="Q19639" i="1"/>
  <c r="Q19640" i="1"/>
  <c r="Q19641" i="1"/>
  <c r="Q19642" i="1"/>
  <c r="Q19643" i="1"/>
  <c r="Q19644" i="1"/>
  <c r="Q19645" i="1"/>
  <c r="Q19646" i="1"/>
  <c r="Q19647" i="1"/>
  <c r="Q19630" i="1"/>
  <c r="Q19547" i="1"/>
  <c r="Q19548" i="1"/>
  <c r="Q19549" i="1"/>
  <c r="Q19550" i="1"/>
  <c r="Q19551" i="1"/>
  <c r="Q19552" i="1"/>
  <c r="Q19553" i="1"/>
  <c r="Q19554" i="1"/>
  <c r="Q19555" i="1"/>
  <c r="Q19556" i="1"/>
  <c r="Q19557" i="1"/>
  <c r="Q19558" i="1"/>
  <c r="Q19559" i="1"/>
  <c r="Q19560" i="1"/>
  <c r="Q19561" i="1"/>
  <c r="Q19562" i="1"/>
  <c r="Q19563" i="1"/>
  <c r="Q19564" i="1"/>
  <c r="Q19565" i="1"/>
  <c r="Q19566" i="1"/>
  <c r="Q19567" i="1"/>
  <c r="Q19568" i="1"/>
  <c r="Q19569" i="1"/>
  <c r="Q19570" i="1"/>
  <c r="Q19571" i="1"/>
  <c r="Q19572" i="1"/>
  <c r="Q19573" i="1"/>
  <c r="Q19574" i="1"/>
  <c r="Q19575" i="1"/>
  <c r="Q19546" i="1"/>
  <c r="Q19420" i="1"/>
  <c r="Q19421" i="1"/>
  <c r="Q19422" i="1"/>
  <c r="Q19423" i="1"/>
  <c r="Q19424" i="1"/>
  <c r="Q19425" i="1"/>
  <c r="Q19426" i="1"/>
  <c r="Q19427" i="1"/>
  <c r="Q19428" i="1"/>
  <c r="Q19429" i="1"/>
  <c r="Q19430" i="1"/>
  <c r="Q19431" i="1"/>
  <c r="Q19432" i="1"/>
  <c r="Q19433" i="1"/>
  <c r="Q19434" i="1"/>
  <c r="Q19435" i="1"/>
  <c r="Q19436" i="1"/>
  <c r="Q19419" i="1"/>
  <c r="Q19315" i="1"/>
  <c r="Q19316" i="1"/>
  <c r="Q19317" i="1"/>
  <c r="Q19318" i="1"/>
  <c r="Q19319" i="1"/>
  <c r="Q19320" i="1"/>
  <c r="Q19321" i="1"/>
  <c r="Q19322" i="1"/>
  <c r="Q19323" i="1"/>
  <c r="Q19324" i="1"/>
  <c r="Q19325" i="1"/>
  <c r="Q19326" i="1"/>
  <c r="Q19327" i="1"/>
  <c r="Q19328" i="1"/>
  <c r="Q19329" i="1"/>
  <c r="Q19330" i="1"/>
  <c r="Q19331" i="1"/>
  <c r="Q19332" i="1"/>
  <c r="Q19333" i="1"/>
  <c r="Q19334" i="1"/>
  <c r="Q19335" i="1"/>
  <c r="Q19336" i="1"/>
  <c r="Q19337" i="1"/>
  <c r="Q19338" i="1"/>
  <c r="Q19339" i="1"/>
  <c r="Q19340" i="1"/>
  <c r="Q19341" i="1"/>
  <c r="Q19342" i="1"/>
  <c r="Q19343" i="1"/>
  <c r="Q19344" i="1"/>
  <c r="Q19345" i="1"/>
  <c r="Q19346" i="1"/>
  <c r="Q19347" i="1"/>
  <c r="Q19348" i="1"/>
  <c r="Q19349" i="1"/>
  <c r="Q19350" i="1"/>
  <c r="Q19351" i="1"/>
  <c r="Q19352" i="1"/>
  <c r="Q19353" i="1"/>
  <c r="Q19354" i="1"/>
  <c r="Q19355" i="1"/>
  <c r="Q19356" i="1"/>
  <c r="Q19357" i="1"/>
  <c r="Q19358" i="1"/>
  <c r="Q19359" i="1"/>
  <c r="Q19360" i="1"/>
  <c r="Q19361" i="1"/>
  <c r="Q19362" i="1"/>
  <c r="Q19363" i="1"/>
  <c r="Q19314" i="1"/>
  <c r="Q19286" i="1"/>
  <c r="Q19287" i="1"/>
  <c r="Q19288" i="1"/>
  <c r="Q19289" i="1"/>
  <c r="Q19290" i="1"/>
  <c r="Q19291" i="1"/>
  <c r="Q19292" i="1"/>
  <c r="Q19293" i="1"/>
  <c r="Q19294" i="1"/>
  <c r="Q19295" i="1"/>
  <c r="Q19296" i="1"/>
  <c r="Q19297" i="1"/>
  <c r="Q19298" i="1"/>
  <c r="Q19299" i="1"/>
  <c r="Q19300" i="1"/>
  <c r="Q19301" i="1"/>
  <c r="Q19302" i="1"/>
  <c r="Q19303" i="1"/>
  <c r="Q19304" i="1"/>
  <c r="Q19305" i="1"/>
  <c r="Q19306" i="1"/>
  <c r="Q19307" i="1"/>
  <c r="Q19308" i="1"/>
  <c r="Q19309" i="1"/>
  <c r="Q19310" i="1"/>
  <c r="Q19311" i="1"/>
  <c r="Q19312" i="1"/>
  <c r="Q19285" i="1"/>
  <c r="Q19235" i="1"/>
  <c r="Q19236" i="1"/>
  <c r="Q19237" i="1"/>
  <c r="Q19238" i="1"/>
  <c r="Q19239" i="1"/>
  <c r="Q19240" i="1"/>
  <c r="Q19241" i="1"/>
  <c r="Q19242" i="1"/>
  <c r="Q19243" i="1"/>
  <c r="Q19244" i="1"/>
  <c r="Q19245" i="1"/>
  <c r="Q19246" i="1"/>
  <c r="Q19247" i="1"/>
  <c r="Q19248" i="1"/>
  <c r="Q19249" i="1"/>
  <c r="Q19250" i="1"/>
  <c r="Q19251" i="1"/>
  <c r="Q19252" i="1"/>
  <c r="Q19253" i="1"/>
  <c r="Q19254" i="1"/>
  <c r="Q19255" i="1"/>
  <c r="Q19256" i="1"/>
  <c r="Q19257" i="1"/>
  <c r="Q19258" i="1"/>
  <c r="Q19259" i="1"/>
  <c r="Q19260" i="1"/>
  <c r="Q19261" i="1"/>
  <c r="Q19262" i="1"/>
  <c r="Q19263" i="1"/>
  <c r="Q19264" i="1"/>
  <c r="Q19265" i="1"/>
  <c r="Q19266" i="1"/>
  <c r="Q19267" i="1"/>
  <c r="Q19268" i="1"/>
  <c r="Q19269" i="1"/>
  <c r="Q19270" i="1"/>
  <c r="Q19271" i="1"/>
  <c r="Q19272" i="1"/>
  <c r="Q19273" i="1"/>
  <c r="Q19274" i="1"/>
  <c r="Q19275" i="1"/>
  <c r="Q19276" i="1"/>
  <c r="Q19277" i="1"/>
  <c r="Q19278" i="1"/>
  <c r="Q19279" i="1"/>
  <c r="Q19280" i="1"/>
  <c r="Q19281" i="1"/>
  <c r="Q19282" i="1"/>
  <c r="Q19283" i="1"/>
  <c r="Q19234" i="1"/>
  <c r="Q19194" i="1"/>
  <c r="Q19195" i="1"/>
  <c r="Q19196" i="1"/>
  <c r="Q19197" i="1"/>
  <c r="Q19198" i="1"/>
  <c r="Q19199" i="1"/>
  <c r="Q19200" i="1"/>
  <c r="Q19201" i="1"/>
  <c r="Q19202" i="1"/>
  <c r="Q19203" i="1"/>
  <c r="Q19204" i="1"/>
  <c r="Q19205" i="1"/>
  <c r="Q19206" i="1"/>
  <c r="Q19207" i="1"/>
  <c r="Q19208" i="1"/>
  <c r="Q19209" i="1"/>
  <c r="Q19210" i="1"/>
  <c r="Q19211" i="1"/>
  <c r="Q19212" i="1"/>
  <c r="Q19213" i="1"/>
  <c r="Q19214" i="1"/>
  <c r="Q19215" i="1"/>
  <c r="Q19216" i="1"/>
  <c r="Q19217" i="1"/>
  <c r="Q19218" i="1"/>
  <c r="Q19219" i="1"/>
  <c r="Q19220" i="1"/>
  <c r="Q19221" i="1"/>
  <c r="Q19222" i="1"/>
  <c r="Q19223" i="1"/>
  <c r="Q19224" i="1"/>
  <c r="Q19225" i="1"/>
  <c r="Q19226" i="1"/>
  <c r="Q19227" i="1"/>
  <c r="Q19228" i="1"/>
  <c r="Q19229" i="1"/>
  <c r="Q19230" i="1"/>
  <c r="Q19231" i="1"/>
  <c r="Q19232" i="1"/>
  <c r="Q19193" i="1"/>
  <c r="Q19150" i="1"/>
  <c r="Q19151" i="1"/>
  <c r="Q19152" i="1"/>
  <c r="Q19153" i="1"/>
  <c r="Q19154" i="1"/>
  <c r="Q19155" i="1"/>
  <c r="Q19156" i="1"/>
  <c r="Q19157" i="1"/>
  <c r="Q19158" i="1"/>
  <c r="Q19159" i="1"/>
  <c r="Q19160" i="1"/>
  <c r="Q19161" i="1"/>
  <c r="Q19162" i="1"/>
  <c r="Q19163" i="1"/>
  <c r="Q19164" i="1"/>
  <c r="Q19165" i="1"/>
  <c r="Q19166" i="1"/>
  <c r="Q19167" i="1"/>
  <c r="Q19168" i="1"/>
  <c r="Q19169" i="1"/>
  <c r="Q19170" i="1"/>
  <c r="Q19171" i="1"/>
  <c r="Q19172" i="1"/>
  <c r="Q19149" i="1"/>
  <c r="Q19131" i="1"/>
  <c r="Q19132" i="1"/>
  <c r="Q19133" i="1"/>
  <c r="Q19134" i="1"/>
  <c r="Q19135" i="1"/>
  <c r="Q19136" i="1"/>
  <c r="Q19137" i="1"/>
  <c r="Q19138" i="1"/>
  <c r="Q19139" i="1"/>
  <c r="Q19140" i="1"/>
  <c r="Q19141" i="1"/>
  <c r="Q19142" i="1"/>
  <c r="Q19143" i="1"/>
  <c r="Q19144" i="1"/>
  <c r="Q19145" i="1"/>
  <c r="Q19146" i="1"/>
  <c r="Q19147" i="1"/>
  <c r="Q19130" i="1"/>
  <c r="Q19110" i="1"/>
  <c r="Q19111" i="1"/>
  <c r="Q19112" i="1"/>
  <c r="Q19113" i="1"/>
  <c r="Q19114" i="1"/>
  <c r="Q19115" i="1"/>
  <c r="Q19116" i="1"/>
  <c r="Q19117" i="1"/>
  <c r="Q19118" i="1"/>
  <c r="Q19119" i="1"/>
  <c r="Q19120" i="1"/>
  <c r="Q19121" i="1"/>
  <c r="Q19122" i="1"/>
  <c r="Q19123" i="1"/>
  <c r="Q19124" i="1"/>
  <c r="Q19125" i="1"/>
  <c r="Q19126" i="1"/>
  <c r="Q19127" i="1"/>
  <c r="Q19128" i="1"/>
  <c r="Q19109" i="1"/>
  <c r="Q19085" i="1"/>
  <c r="Q19086" i="1"/>
  <c r="Q19087" i="1"/>
  <c r="Q19088" i="1"/>
  <c r="Q19089" i="1"/>
  <c r="Q19090" i="1"/>
  <c r="Q19091" i="1"/>
  <c r="Q19092" i="1"/>
  <c r="Q19093" i="1"/>
  <c r="Q19094" i="1"/>
  <c r="Q19095" i="1"/>
  <c r="Q19096" i="1"/>
  <c r="Q19097" i="1"/>
  <c r="Q19098" i="1"/>
  <c r="Q19099" i="1"/>
  <c r="Q19100" i="1"/>
  <c r="Q19101" i="1"/>
  <c r="Q19102" i="1"/>
  <c r="Q19103" i="1"/>
  <c r="Q19104" i="1"/>
  <c r="Q19105" i="1"/>
  <c r="Q19106" i="1"/>
  <c r="Q19107" i="1"/>
  <c r="Q19084" i="1"/>
  <c r="Q19043" i="1"/>
  <c r="Q19044" i="1"/>
  <c r="Q19045" i="1"/>
  <c r="Q19046" i="1"/>
  <c r="Q19047" i="1"/>
  <c r="Q19048" i="1"/>
  <c r="Q19049" i="1"/>
  <c r="Q19050" i="1"/>
  <c r="Q19051" i="1"/>
  <c r="Q19052" i="1"/>
  <c r="Q19053" i="1"/>
  <c r="Q19054" i="1"/>
  <c r="Q19055" i="1"/>
  <c r="Q19056" i="1"/>
  <c r="Q19057" i="1"/>
  <c r="Q19058" i="1"/>
  <c r="Q19059" i="1"/>
  <c r="Q19060" i="1"/>
  <c r="Q19061" i="1"/>
  <c r="Q19062" i="1"/>
  <c r="Q19063" i="1"/>
  <c r="Q19064" i="1"/>
  <c r="Q19065" i="1"/>
  <c r="Q19066" i="1"/>
  <c r="Q19067" i="1"/>
  <c r="Q19068" i="1"/>
  <c r="Q19069" i="1"/>
  <c r="Q19070" i="1"/>
  <c r="Q19071" i="1"/>
  <c r="Q19042" i="1"/>
  <c r="Q19009" i="1"/>
  <c r="Q19010" i="1"/>
  <c r="Q19011" i="1"/>
  <c r="Q19012" i="1"/>
  <c r="Q19013" i="1"/>
  <c r="Q19014" i="1"/>
  <c r="Q19015" i="1"/>
  <c r="Q19016" i="1"/>
  <c r="Q19017" i="1"/>
  <c r="Q19018" i="1"/>
  <c r="Q19019" i="1"/>
  <c r="Q19020" i="1"/>
  <c r="Q19021" i="1"/>
  <c r="Q19022" i="1"/>
  <c r="Q19023" i="1"/>
  <c r="Q19024" i="1"/>
  <c r="Q19025" i="1"/>
  <c r="Q19026" i="1"/>
  <c r="Q19027" i="1"/>
  <c r="Q19028" i="1"/>
  <c r="Q19029" i="1"/>
  <c r="Q19030" i="1"/>
  <c r="Q19031" i="1"/>
  <c r="Q19032" i="1"/>
  <c r="Q19033" i="1"/>
  <c r="Q19034" i="1"/>
  <c r="Q19035" i="1"/>
  <c r="Q19036" i="1"/>
  <c r="Q19037" i="1"/>
  <c r="Q19038" i="1"/>
  <c r="Q19039" i="1"/>
  <c r="Q19040" i="1"/>
  <c r="Q19008" i="1"/>
  <c r="Q18967" i="1"/>
  <c r="Q18968" i="1"/>
  <c r="Q18969" i="1"/>
  <c r="Q18970" i="1"/>
  <c r="Q18971" i="1"/>
  <c r="Q18972" i="1"/>
  <c r="Q18973" i="1"/>
  <c r="Q18974" i="1"/>
  <c r="Q18975" i="1"/>
  <c r="Q18976" i="1"/>
  <c r="Q18977" i="1"/>
  <c r="Q18978" i="1"/>
  <c r="Q18979" i="1"/>
  <c r="Q18980" i="1"/>
  <c r="Q18981" i="1"/>
  <c r="Q18982" i="1"/>
  <c r="Q18983" i="1"/>
  <c r="Q18984" i="1"/>
  <c r="Q18985" i="1"/>
  <c r="Q18986" i="1"/>
  <c r="Q18987" i="1"/>
  <c r="Q18988" i="1"/>
  <c r="Q18989" i="1"/>
  <c r="Q18966" i="1"/>
  <c r="Q18930" i="1"/>
  <c r="Q18931" i="1"/>
  <c r="Q18932" i="1"/>
  <c r="Q18933" i="1"/>
  <c r="Q18934" i="1"/>
  <c r="Q18935" i="1"/>
  <c r="Q18936" i="1"/>
  <c r="Q18937" i="1"/>
  <c r="Q18938" i="1"/>
  <c r="Q18939" i="1"/>
  <c r="Q18940" i="1"/>
  <c r="Q18941" i="1"/>
  <c r="Q18942" i="1"/>
  <c r="Q18943" i="1"/>
  <c r="Q18944" i="1"/>
  <c r="Q18945" i="1"/>
  <c r="Q18946" i="1"/>
  <c r="Q18947" i="1"/>
  <c r="Q18948" i="1"/>
  <c r="Q18949" i="1"/>
  <c r="Q18950" i="1"/>
  <c r="Q18951" i="1"/>
  <c r="Q18952" i="1"/>
  <c r="Q18953" i="1"/>
  <c r="Q18954" i="1"/>
  <c r="Q18955" i="1"/>
  <c r="Q18956" i="1"/>
  <c r="Q18957" i="1"/>
  <c r="Q18958" i="1"/>
  <c r="Q18959" i="1"/>
  <c r="Q18960" i="1"/>
  <c r="Q18961" i="1"/>
  <c r="Q18962" i="1"/>
  <c r="Q18963" i="1"/>
  <c r="Q18964" i="1"/>
  <c r="Q18929" i="1"/>
  <c r="Q18857" i="1"/>
  <c r="Q18858" i="1"/>
  <c r="Q18859" i="1"/>
  <c r="Q18860" i="1"/>
  <c r="Q18861" i="1"/>
  <c r="Q18862" i="1"/>
  <c r="Q18863" i="1"/>
  <c r="Q18864" i="1"/>
  <c r="Q18865" i="1"/>
  <c r="Q18866" i="1"/>
  <c r="Q18867" i="1"/>
  <c r="Q18868" i="1"/>
  <c r="Q18869" i="1"/>
  <c r="Q18870" i="1"/>
  <c r="Q18871" i="1"/>
  <c r="Q18872" i="1"/>
  <c r="Q18873" i="1"/>
  <c r="Q18874" i="1"/>
  <c r="Q18875" i="1"/>
  <c r="Q18876" i="1"/>
  <c r="Q18877" i="1"/>
  <c r="Q18878" i="1"/>
  <c r="Q18879" i="1"/>
  <c r="Q18880" i="1"/>
  <c r="Q18881" i="1"/>
  <c r="Q18882" i="1"/>
  <c r="Q18883" i="1"/>
  <c r="Q18884" i="1"/>
  <c r="Q18885" i="1"/>
  <c r="Q18886" i="1"/>
  <c r="Q18887" i="1"/>
  <c r="Q18888" i="1"/>
  <c r="Q18889" i="1"/>
  <c r="Q18890" i="1"/>
  <c r="Q18891" i="1"/>
  <c r="Q18892" i="1"/>
  <c r="Q18893" i="1"/>
  <c r="Q18894" i="1"/>
  <c r="Q18895" i="1"/>
  <c r="Q18896" i="1"/>
  <c r="Q18897" i="1"/>
  <c r="Q18898" i="1"/>
  <c r="Q18899" i="1"/>
  <c r="Q18900" i="1"/>
  <c r="Q18901" i="1"/>
  <c r="Q18902" i="1"/>
  <c r="Q18903" i="1"/>
  <c r="Q18904" i="1"/>
  <c r="Q18905" i="1"/>
  <c r="Q18906" i="1"/>
  <c r="Q18907" i="1"/>
  <c r="Q18908" i="1"/>
  <c r="Q18909" i="1"/>
  <c r="Q18910" i="1"/>
  <c r="Q18911" i="1"/>
  <c r="Q18912" i="1"/>
  <c r="Q18913" i="1"/>
  <c r="Q18914" i="1"/>
  <c r="Q18915" i="1"/>
  <c r="Q18916" i="1"/>
  <c r="Q18917" i="1"/>
  <c r="Q18918" i="1"/>
  <c r="Q18919" i="1"/>
  <c r="Q18920" i="1"/>
  <c r="Q18921" i="1"/>
  <c r="Q18922" i="1"/>
  <c r="Q18923" i="1"/>
  <c r="Q18924" i="1"/>
  <c r="Q18925" i="1"/>
  <c r="Q18926" i="1"/>
  <c r="Q18927" i="1"/>
  <c r="Q18856" i="1"/>
  <c r="Q18784" i="1"/>
  <c r="Q18785" i="1"/>
  <c r="Q18786" i="1"/>
  <c r="Q18787" i="1"/>
  <c r="Q18788" i="1"/>
  <c r="Q18789" i="1"/>
  <c r="Q18790" i="1"/>
  <c r="Q18791" i="1"/>
  <c r="Q18792" i="1"/>
  <c r="Q18793" i="1"/>
  <c r="Q18794" i="1"/>
  <c r="Q18795" i="1"/>
  <c r="Q18796" i="1"/>
  <c r="Q18797" i="1"/>
  <c r="Q18798" i="1"/>
  <c r="Q18799" i="1"/>
  <c r="Q18800" i="1"/>
  <c r="Q18801" i="1"/>
  <c r="Q18802" i="1"/>
  <c r="Q18803" i="1"/>
  <c r="Q18804" i="1"/>
  <c r="Q18805" i="1"/>
  <c r="Q18806" i="1"/>
  <c r="Q18807" i="1"/>
  <c r="Q18808" i="1"/>
  <c r="Q18809" i="1"/>
  <c r="Q18810" i="1"/>
  <c r="Q18811" i="1"/>
  <c r="Q18812" i="1"/>
  <c r="Q18813" i="1"/>
  <c r="Q18814" i="1"/>
  <c r="Q18815" i="1"/>
  <c r="Q18816" i="1"/>
  <c r="Q18817" i="1"/>
  <c r="Q18818" i="1"/>
  <c r="Q18819" i="1"/>
  <c r="Q18820" i="1"/>
  <c r="Q18821" i="1"/>
  <c r="Q18822" i="1"/>
  <c r="Q18823" i="1"/>
  <c r="Q18824" i="1"/>
  <c r="Q18825" i="1"/>
  <c r="Q18826" i="1"/>
  <c r="Q18827" i="1"/>
  <c r="Q18828" i="1"/>
  <c r="Q18829" i="1"/>
  <c r="Q18830" i="1"/>
  <c r="Q18831" i="1"/>
  <c r="Q18832" i="1"/>
  <c r="Q18833" i="1"/>
  <c r="Q18834" i="1"/>
  <c r="Q18835" i="1"/>
  <c r="Q18836" i="1"/>
  <c r="Q18837" i="1"/>
  <c r="Q18838" i="1"/>
  <c r="Q18839" i="1"/>
  <c r="Q18840" i="1"/>
  <c r="Q18841" i="1"/>
  <c r="Q18842" i="1"/>
  <c r="Q18843" i="1"/>
  <c r="Q18844" i="1"/>
  <c r="Q18845" i="1"/>
  <c r="Q18846" i="1"/>
  <c r="Q18847" i="1"/>
  <c r="Q18848" i="1"/>
  <c r="Q18849" i="1"/>
  <c r="Q18850" i="1"/>
  <c r="Q18851" i="1"/>
  <c r="Q18852" i="1"/>
  <c r="Q18853" i="1"/>
  <c r="Q18854" i="1"/>
  <c r="Q18783" i="1"/>
  <c r="Q18756" i="1"/>
  <c r="Q18757" i="1"/>
  <c r="Q18758" i="1"/>
  <c r="Q18759" i="1"/>
  <c r="Q18760" i="1"/>
  <c r="Q18761" i="1"/>
  <c r="Q18762" i="1"/>
  <c r="Q18763" i="1"/>
  <c r="Q18764" i="1"/>
  <c r="Q18765" i="1"/>
  <c r="Q18766" i="1"/>
  <c r="Q18767" i="1"/>
  <c r="Q18768" i="1"/>
  <c r="Q18769" i="1"/>
  <c r="Q18770" i="1"/>
  <c r="Q18771" i="1"/>
  <c r="Q18772" i="1"/>
  <c r="Q18773" i="1"/>
  <c r="Q18774" i="1"/>
  <c r="Q18775" i="1"/>
  <c r="Q18776" i="1"/>
  <c r="Q18777" i="1"/>
  <c r="Q18778" i="1"/>
  <c r="Q18779" i="1"/>
  <c r="Q18780" i="1"/>
  <c r="Q18781" i="1"/>
  <c r="Q18755" i="1"/>
  <c r="Q18707" i="1"/>
  <c r="Q18708" i="1"/>
  <c r="Q18709" i="1"/>
  <c r="Q18710" i="1"/>
  <c r="Q18711" i="1"/>
  <c r="Q18712" i="1"/>
  <c r="Q18713" i="1"/>
  <c r="Q18714" i="1"/>
  <c r="Q18715" i="1"/>
  <c r="Q18716" i="1"/>
  <c r="Q18717" i="1"/>
  <c r="Q18718" i="1"/>
  <c r="Q18719" i="1"/>
  <c r="Q18720" i="1"/>
  <c r="Q18721" i="1"/>
  <c r="Q18722" i="1"/>
  <c r="Q18723" i="1"/>
  <c r="Q18724" i="1"/>
  <c r="Q18725" i="1"/>
  <c r="Q18726" i="1"/>
  <c r="Q18727" i="1"/>
  <c r="Q18728" i="1"/>
  <c r="Q18729" i="1"/>
  <c r="Q18730" i="1"/>
  <c r="Q18731" i="1"/>
  <c r="Q18732" i="1"/>
  <c r="Q18733" i="1"/>
  <c r="Q18734" i="1"/>
  <c r="Q18735" i="1"/>
  <c r="Q18736" i="1"/>
  <c r="Q18737" i="1"/>
  <c r="Q18738" i="1"/>
  <c r="Q18739" i="1"/>
  <c r="Q18740" i="1"/>
  <c r="Q18741" i="1"/>
  <c r="Q18742" i="1"/>
  <c r="Q18743" i="1"/>
  <c r="Q18744" i="1"/>
  <c r="Q18745" i="1"/>
  <c r="Q18746" i="1"/>
  <c r="Q18747" i="1"/>
  <c r="Q18748" i="1"/>
  <c r="Q18749" i="1"/>
  <c r="Q18750" i="1"/>
  <c r="Q18751" i="1"/>
  <c r="Q18752" i="1"/>
  <c r="Q18753" i="1"/>
  <c r="Q18706" i="1"/>
  <c r="Q18657" i="1"/>
  <c r="Q18658" i="1"/>
  <c r="Q18659" i="1"/>
  <c r="Q18660" i="1"/>
  <c r="Q18661" i="1"/>
  <c r="Q18662" i="1"/>
  <c r="Q18663" i="1"/>
  <c r="Q18664" i="1"/>
  <c r="Q18665" i="1"/>
  <c r="Q18666" i="1"/>
  <c r="Q18667" i="1"/>
  <c r="Q18668" i="1"/>
  <c r="Q18669" i="1"/>
  <c r="Q18670" i="1"/>
  <c r="Q18671" i="1"/>
  <c r="Q18672" i="1"/>
  <c r="Q18673" i="1"/>
  <c r="Q18674" i="1"/>
  <c r="Q18675" i="1"/>
  <c r="Q18676" i="1"/>
  <c r="Q18677" i="1"/>
  <c r="Q18678" i="1"/>
  <c r="Q18679" i="1"/>
  <c r="Q18680" i="1"/>
  <c r="Q18681" i="1"/>
  <c r="Q18682" i="1"/>
  <c r="Q18683" i="1"/>
  <c r="Q18684" i="1"/>
  <c r="Q18685" i="1"/>
  <c r="Q18686" i="1"/>
  <c r="Q18687" i="1"/>
  <c r="Q18688" i="1"/>
  <c r="Q18689" i="1"/>
  <c r="Q18690" i="1"/>
  <c r="Q18691" i="1"/>
  <c r="Q18692" i="1"/>
  <c r="Q18693" i="1"/>
  <c r="Q18694" i="1"/>
  <c r="Q18695" i="1"/>
  <c r="Q18656" i="1"/>
  <c r="Q18626" i="1"/>
  <c r="Q18627" i="1"/>
  <c r="Q18628" i="1"/>
  <c r="Q18629" i="1"/>
  <c r="Q18630" i="1"/>
  <c r="Q18631" i="1"/>
  <c r="Q18632" i="1"/>
  <c r="Q18633" i="1"/>
  <c r="Q18634" i="1"/>
  <c r="Q18635" i="1"/>
  <c r="Q18636" i="1"/>
  <c r="Q18637" i="1"/>
  <c r="Q18638" i="1"/>
  <c r="Q18639" i="1"/>
  <c r="Q18640" i="1"/>
  <c r="Q18641" i="1"/>
  <c r="Q18642" i="1"/>
  <c r="Q18643" i="1"/>
  <c r="Q18644" i="1"/>
  <c r="Q18645" i="1"/>
  <c r="Q18646" i="1"/>
  <c r="Q18647" i="1"/>
  <c r="Q18648" i="1"/>
  <c r="Q18649" i="1"/>
  <c r="Q18650" i="1"/>
  <c r="Q18651" i="1"/>
  <c r="Q18652" i="1"/>
  <c r="Q18653" i="1"/>
  <c r="Q18654" i="1"/>
  <c r="Q18625" i="1"/>
  <c r="Q18547" i="1"/>
  <c r="Q18548" i="1"/>
  <c r="Q18549" i="1"/>
  <c r="Q18550" i="1"/>
  <c r="Q18551" i="1"/>
  <c r="Q18552" i="1"/>
  <c r="Q18553" i="1"/>
  <c r="Q18554" i="1"/>
  <c r="Q18555" i="1"/>
  <c r="Q18556" i="1"/>
  <c r="Q18557" i="1"/>
  <c r="Q18558" i="1"/>
  <c r="Q18559" i="1"/>
  <c r="Q18560" i="1"/>
  <c r="Q18561" i="1"/>
  <c r="Q18562" i="1"/>
  <c r="Q18563" i="1"/>
  <c r="Q18564" i="1"/>
  <c r="Q18565" i="1"/>
  <c r="Q18566" i="1"/>
  <c r="Q18567" i="1"/>
  <c r="Q18568" i="1"/>
  <c r="Q18569" i="1"/>
  <c r="Q18570" i="1"/>
  <c r="Q18571" i="1"/>
  <c r="Q18572" i="1"/>
  <c r="Q18573" i="1"/>
  <c r="Q18574" i="1"/>
  <c r="Q18575" i="1"/>
  <c r="Q18576" i="1"/>
  <c r="Q18577" i="1"/>
  <c r="Q18578" i="1"/>
  <c r="Q18579" i="1"/>
  <c r="Q18580" i="1"/>
  <c r="Q18581" i="1"/>
  <c r="Q18582" i="1"/>
  <c r="Q18583" i="1"/>
  <c r="Q18584" i="1"/>
  <c r="Q18585" i="1"/>
  <c r="Q18586" i="1"/>
  <c r="Q18587" i="1"/>
  <c r="Q18588" i="1"/>
  <c r="Q18589" i="1"/>
  <c r="Q18590" i="1"/>
  <c r="Q18591" i="1"/>
  <c r="Q18592" i="1"/>
  <c r="Q18593" i="1"/>
  <c r="Q18594" i="1"/>
  <c r="Q18595" i="1"/>
  <c r="Q18596" i="1"/>
  <c r="Q18597" i="1"/>
  <c r="Q18598" i="1"/>
  <c r="Q18599" i="1"/>
  <c r="Q18600" i="1"/>
  <c r="Q18601" i="1"/>
  <c r="Q18602" i="1"/>
  <c r="Q18603" i="1"/>
  <c r="Q18604" i="1"/>
  <c r="Q18605" i="1"/>
  <c r="Q18546" i="1"/>
  <c r="Q18525" i="1"/>
  <c r="Q18526" i="1"/>
  <c r="Q18527" i="1"/>
  <c r="Q18528" i="1"/>
  <c r="Q18529" i="1"/>
  <c r="Q18530" i="1"/>
  <c r="Q18531" i="1"/>
  <c r="Q18532" i="1"/>
  <c r="Q18533" i="1"/>
  <c r="Q18534" i="1"/>
  <c r="Q18535" i="1"/>
  <c r="Q18536" i="1"/>
  <c r="Q18537" i="1"/>
  <c r="Q18538" i="1"/>
  <c r="Q18539" i="1"/>
  <c r="Q18540" i="1"/>
  <c r="Q18541" i="1"/>
  <c r="Q18542" i="1"/>
  <c r="Q18543" i="1"/>
  <c r="Q18544" i="1"/>
  <c r="Q18524" i="1"/>
  <c r="Q18493" i="1"/>
  <c r="Q18494" i="1"/>
  <c r="Q18495" i="1"/>
  <c r="Q18496" i="1"/>
  <c r="Q18497" i="1"/>
  <c r="Q18498" i="1"/>
  <c r="Q18499" i="1"/>
  <c r="Q18500" i="1"/>
  <c r="Q18501" i="1"/>
  <c r="Q18502" i="1"/>
  <c r="Q18503" i="1"/>
  <c r="Q18504" i="1"/>
  <c r="Q18505" i="1"/>
  <c r="Q18506" i="1"/>
  <c r="Q18507" i="1"/>
  <c r="Q18508" i="1"/>
  <c r="Q18509" i="1"/>
  <c r="Q18510" i="1"/>
  <c r="Q18511" i="1"/>
  <c r="Q18512" i="1"/>
  <c r="Q18513" i="1"/>
  <c r="Q18514" i="1"/>
  <c r="Q18515" i="1"/>
  <c r="Q18492" i="1"/>
  <c r="Q18460" i="1"/>
  <c r="Q18461" i="1"/>
  <c r="Q18462" i="1"/>
  <c r="Q18463" i="1"/>
  <c r="Q18464" i="1"/>
  <c r="Q18465" i="1"/>
  <c r="Q18466" i="1"/>
  <c r="Q18467" i="1"/>
  <c r="Q18468" i="1"/>
  <c r="Q18469" i="1"/>
  <c r="Q18470" i="1"/>
  <c r="Q18471" i="1"/>
  <c r="Q18472" i="1"/>
  <c r="Q18473" i="1"/>
  <c r="Q18474" i="1"/>
  <c r="Q18475" i="1"/>
  <c r="Q18476" i="1"/>
  <c r="Q18477" i="1"/>
  <c r="Q18478" i="1"/>
  <c r="Q18479" i="1"/>
  <c r="Q18480" i="1"/>
  <c r="Q18481" i="1"/>
  <c r="Q18482" i="1"/>
  <c r="Q18483" i="1"/>
  <c r="Q18484" i="1"/>
  <c r="Q18485" i="1"/>
  <c r="Q18486" i="1"/>
  <c r="Q18487" i="1"/>
  <c r="Q18488" i="1"/>
  <c r="Q18489" i="1"/>
  <c r="Q18490" i="1"/>
  <c r="Q18459" i="1"/>
  <c r="Q18439" i="1"/>
  <c r="Q18440" i="1"/>
  <c r="Q18441" i="1"/>
  <c r="Q18442" i="1"/>
  <c r="Q18443" i="1"/>
  <c r="Q18444" i="1"/>
  <c r="Q18445" i="1"/>
  <c r="Q18446" i="1"/>
  <c r="Q18447" i="1"/>
  <c r="Q18448" i="1"/>
  <c r="Q18449" i="1"/>
  <c r="Q18450" i="1"/>
  <c r="Q18451" i="1"/>
  <c r="Q18452" i="1"/>
  <c r="Q18453" i="1"/>
  <c r="Q18454" i="1"/>
  <c r="Q18455" i="1"/>
  <c r="Q18456" i="1"/>
  <c r="Q18457" i="1"/>
  <c r="Q18438" i="1"/>
  <c r="Q18384" i="1"/>
  <c r="Q18385" i="1"/>
  <c r="Q18386" i="1"/>
  <c r="Q18387" i="1"/>
  <c r="Q18388" i="1"/>
  <c r="Q18389" i="1"/>
  <c r="Q18390" i="1"/>
  <c r="Q18391" i="1"/>
  <c r="Q18392" i="1"/>
  <c r="Q18393" i="1"/>
  <c r="Q18394" i="1"/>
  <c r="Q18395" i="1"/>
  <c r="Q18396" i="1"/>
  <c r="Q18397" i="1"/>
  <c r="Q18398" i="1"/>
  <c r="Q18399" i="1"/>
  <c r="Q18400" i="1"/>
  <c r="Q18401" i="1"/>
  <c r="Q18402" i="1"/>
  <c r="Q18403" i="1"/>
  <c r="Q18404" i="1"/>
  <c r="Q18405" i="1"/>
  <c r="Q18406" i="1"/>
  <c r="Q18407" i="1"/>
  <c r="Q18408" i="1"/>
  <c r="Q18409" i="1"/>
  <c r="Q18410" i="1"/>
  <c r="Q18411" i="1"/>
  <c r="Q18412" i="1"/>
  <c r="Q18413" i="1"/>
  <c r="Q18414" i="1"/>
  <c r="Q18415" i="1"/>
  <c r="Q18416" i="1"/>
  <c r="Q18417" i="1"/>
  <c r="Q18418" i="1"/>
  <c r="Q18419" i="1"/>
  <c r="Q18420" i="1"/>
  <c r="Q18421" i="1"/>
  <c r="Q18422" i="1"/>
  <c r="Q18423" i="1"/>
  <c r="Q18424" i="1"/>
  <c r="Q18425" i="1"/>
  <c r="Q18426" i="1"/>
  <c r="Q18427" i="1"/>
  <c r="Q18428" i="1"/>
  <c r="Q18429" i="1"/>
  <c r="Q18430" i="1"/>
  <c r="Q18431" i="1"/>
  <c r="Q18432" i="1"/>
  <c r="Q18433" i="1"/>
  <c r="Q18434" i="1"/>
  <c r="Q18435" i="1"/>
  <c r="Q18436" i="1"/>
  <c r="Q18383" i="1"/>
  <c r="Q18363" i="1"/>
  <c r="Q18364" i="1"/>
  <c r="Q18365" i="1"/>
  <c r="Q18366" i="1"/>
  <c r="Q18367" i="1"/>
  <c r="Q18368" i="1"/>
  <c r="Q18369" i="1"/>
  <c r="Q18370" i="1"/>
  <c r="Q18371" i="1"/>
  <c r="Q18372" i="1"/>
  <c r="Q18373" i="1"/>
  <c r="Q18374" i="1"/>
  <c r="Q18375" i="1"/>
  <c r="Q18376" i="1"/>
  <c r="Q18377" i="1"/>
  <c r="Q18378" i="1"/>
  <c r="Q18379" i="1"/>
  <c r="Q18380" i="1"/>
  <c r="Q18381" i="1"/>
  <c r="Q18362" i="1"/>
  <c r="Q18338" i="1"/>
  <c r="Q18339" i="1"/>
  <c r="Q18340" i="1"/>
  <c r="Q18341" i="1"/>
  <c r="Q18342" i="1"/>
  <c r="Q18343" i="1"/>
  <c r="Q18344" i="1"/>
  <c r="Q18345" i="1"/>
  <c r="Q18346" i="1"/>
  <c r="Q18347" i="1"/>
  <c r="Q18348" i="1"/>
  <c r="Q18349" i="1"/>
  <c r="Q18350" i="1"/>
  <c r="Q18351" i="1"/>
  <c r="Q18352" i="1"/>
  <c r="Q18353" i="1"/>
  <c r="Q18354" i="1"/>
  <c r="Q18355" i="1"/>
  <c r="Q18356" i="1"/>
  <c r="Q18357" i="1"/>
  <c r="Q18358" i="1"/>
  <c r="Q18359" i="1"/>
  <c r="Q18360" i="1"/>
  <c r="Q18337" i="1"/>
  <c r="Q18317" i="1"/>
  <c r="Q18318" i="1"/>
  <c r="Q18319" i="1"/>
  <c r="Q18320" i="1"/>
  <c r="Q18321" i="1"/>
  <c r="Q18322" i="1"/>
  <c r="Q18323" i="1"/>
  <c r="Q18324" i="1"/>
  <c r="Q18325" i="1"/>
  <c r="Q18326" i="1"/>
  <c r="Q18327" i="1"/>
  <c r="Q18328" i="1"/>
  <c r="Q18329" i="1"/>
  <c r="Q18330" i="1"/>
  <c r="Q18331" i="1"/>
  <c r="Q18332" i="1"/>
  <c r="Q18333" i="1"/>
  <c r="Q18334" i="1"/>
  <c r="Q18335" i="1"/>
  <c r="Q18316" i="1"/>
  <c r="Q18234" i="1"/>
  <c r="Q18235" i="1"/>
  <c r="Q18236" i="1"/>
  <c r="Q18237" i="1"/>
  <c r="Q18238" i="1"/>
  <c r="Q18239" i="1"/>
  <c r="Q18240" i="1"/>
  <c r="Q18241" i="1"/>
  <c r="Q18242" i="1"/>
  <c r="Q18243" i="1"/>
  <c r="Q18244" i="1"/>
  <c r="Q18245" i="1"/>
  <c r="Q18246" i="1"/>
  <c r="Q18247" i="1"/>
  <c r="Q18248" i="1"/>
  <c r="Q18249" i="1"/>
  <c r="Q18250" i="1"/>
  <c r="Q18251" i="1"/>
  <c r="Q18252" i="1"/>
  <c r="Q18253" i="1"/>
  <c r="Q18254" i="1"/>
  <c r="Q18255" i="1"/>
  <c r="Q18256" i="1"/>
  <c r="Q18257" i="1"/>
  <c r="Q18258" i="1"/>
  <c r="Q18259" i="1"/>
  <c r="Q18260" i="1"/>
  <c r="Q18261" i="1"/>
  <c r="Q18262" i="1"/>
  <c r="Q18263" i="1"/>
  <c r="Q18264" i="1"/>
  <c r="Q18265" i="1"/>
  <c r="Q18266" i="1"/>
  <c r="Q18267" i="1"/>
  <c r="Q18268" i="1"/>
  <c r="Q18269" i="1"/>
  <c r="Q18270" i="1"/>
  <c r="Q18271" i="1"/>
  <c r="Q18272" i="1"/>
  <c r="Q18233" i="1"/>
  <c r="Q18191" i="1"/>
  <c r="Q18192" i="1"/>
  <c r="Q18193" i="1"/>
  <c r="Q18194" i="1"/>
  <c r="Q18195" i="1"/>
  <c r="Q18196" i="1"/>
  <c r="Q18197" i="1"/>
  <c r="Q18198" i="1"/>
  <c r="Q18199" i="1"/>
  <c r="Q18200" i="1"/>
  <c r="Q18201" i="1"/>
  <c r="Q18202" i="1"/>
  <c r="Q18203" i="1"/>
  <c r="Q18204" i="1"/>
  <c r="Q18205" i="1"/>
  <c r="Q18206" i="1"/>
  <c r="Q18207" i="1"/>
  <c r="Q18208" i="1"/>
  <c r="Q18209" i="1"/>
  <c r="Q18210" i="1"/>
  <c r="Q18211" i="1"/>
  <c r="Q18212" i="1"/>
  <c r="Q18213" i="1"/>
  <c r="Q18214" i="1"/>
  <c r="Q18215" i="1"/>
  <c r="Q18216" i="1"/>
  <c r="Q18217" i="1"/>
  <c r="Q18218" i="1"/>
  <c r="Q18219" i="1"/>
  <c r="Q18220" i="1"/>
  <c r="Q18221" i="1"/>
  <c r="Q18222" i="1"/>
  <c r="Q18223" i="1"/>
  <c r="Q18224" i="1"/>
  <c r="Q18225" i="1"/>
  <c r="Q18226" i="1"/>
  <c r="Q18227" i="1"/>
  <c r="Q18228" i="1"/>
  <c r="Q18229" i="1"/>
  <c r="Q18230" i="1"/>
  <c r="Q18231" i="1"/>
  <c r="Q18190" i="1"/>
  <c r="Q18154" i="1"/>
  <c r="Q18155" i="1"/>
  <c r="Q18156" i="1"/>
  <c r="Q18157" i="1"/>
  <c r="Q18158" i="1"/>
  <c r="Q18159" i="1"/>
  <c r="Q18160" i="1"/>
  <c r="Q18161" i="1"/>
  <c r="Q18162" i="1"/>
  <c r="Q18163" i="1"/>
  <c r="Q18164" i="1"/>
  <c r="Q18165" i="1"/>
  <c r="Q18166" i="1"/>
  <c r="Q18167" i="1"/>
  <c r="Q18168" i="1"/>
  <c r="Q18169" i="1"/>
  <c r="Q18170" i="1"/>
  <c r="Q18171" i="1"/>
  <c r="Q18172" i="1"/>
  <c r="Q18173" i="1"/>
  <c r="Q18174" i="1"/>
  <c r="Q18175" i="1"/>
  <c r="Q18176" i="1"/>
  <c r="Q18177" i="1"/>
  <c r="Q18178" i="1"/>
  <c r="Q18179" i="1"/>
  <c r="Q18180" i="1"/>
  <c r="Q18181" i="1"/>
  <c r="Q18182" i="1"/>
  <c r="Q18183" i="1"/>
  <c r="Q18184" i="1"/>
  <c r="Q18185" i="1"/>
  <c r="Q18186" i="1"/>
  <c r="Q18187" i="1"/>
  <c r="Q18188" i="1"/>
  <c r="Q18153" i="1"/>
  <c r="Q18123" i="1"/>
  <c r="Q18124" i="1"/>
  <c r="Q18125" i="1"/>
  <c r="Q18126" i="1"/>
  <c r="Q18127" i="1"/>
  <c r="Q18128" i="1"/>
  <c r="Q18129" i="1"/>
  <c r="Q18130" i="1"/>
  <c r="Q18131" i="1"/>
  <c r="Q18132" i="1"/>
  <c r="Q18133" i="1"/>
  <c r="Q18134" i="1"/>
  <c r="Q18135" i="1"/>
  <c r="Q18136" i="1"/>
  <c r="Q18137" i="1"/>
  <c r="Q18138" i="1"/>
  <c r="Q18139" i="1"/>
  <c r="Q18140" i="1"/>
  <c r="Q18141" i="1"/>
  <c r="Q18142" i="1"/>
  <c r="Q18143" i="1"/>
  <c r="Q18144" i="1"/>
  <c r="Q18145" i="1"/>
  <c r="Q18146" i="1"/>
  <c r="Q18147" i="1"/>
  <c r="Q18148" i="1"/>
  <c r="Q18149" i="1"/>
  <c r="Q18150" i="1"/>
  <c r="Q18151" i="1"/>
  <c r="Q18122" i="1"/>
  <c r="Q18074" i="1"/>
  <c r="Q18075" i="1"/>
  <c r="Q18076" i="1"/>
  <c r="Q18077" i="1"/>
  <c r="Q18078" i="1"/>
  <c r="Q18079" i="1"/>
  <c r="Q18080" i="1"/>
  <c r="Q18081" i="1"/>
  <c r="Q18082" i="1"/>
  <c r="Q18083" i="1"/>
  <c r="Q18084" i="1"/>
  <c r="Q18085" i="1"/>
  <c r="Q18086" i="1"/>
  <c r="Q18087" i="1"/>
  <c r="Q18088" i="1"/>
  <c r="Q18089" i="1"/>
  <c r="Q18090" i="1"/>
  <c r="Q18091" i="1"/>
  <c r="Q18092" i="1"/>
  <c r="Q18093" i="1"/>
  <c r="Q18094" i="1"/>
  <c r="Q18095" i="1"/>
  <c r="Q18096" i="1"/>
  <c r="Q18097" i="1"/>
  <c r="Q18098" i="1"/>
  <c r="Q18099" i="1"/>
  <c r="Q18100" i="1"/>
  <c r="Q18101" i="1"/>
  <c r="Q18102" i="1"/>
  <c r="Q18103" i="1"/>
  <c r="Q18104" i="1"/>
  <c r="Q18105" i="1"/>
  <c r="Q18106" i="1"/>
  <c r="Q18107" i="1"/>
  <c r="Q18108" i="1"/>
  <c r="Q18109" i="1"/>
  <c r="Q18110" i="1"/>
  <c r="Q18111" i="1"/>
  <c r="Q18112" i="1"/>
  <c r="Q18113" i="1"/>
  <c r="Q18114" i="1"/>
  <c r="Q18115" i="1"/>
  <c r="Q18116" i="1"/>
  <c r="Q18117" i="1"/>
  <c r="Q18118" i="1"/>
  <c r="Q18119" i="1"/>
  <c r="Q18120" i="1"/>
  <c r="Q18073" i="1"/>
  <c r="Q18043" i="1"/>
  <c r="Q18044" i="1"/>
  <c r="Q18045" i="1"/>
  <c r="Q18046" i="1"/>
  <c r="Q18047" i="1"/>
  <c r="Q18048" i="1"/>
  <c r="Q18049" i="1"/>
  <c r="Q18050" i="1"/>
  <c r="Q18051" i="1"/>
  <c r="Q18052" i="1"/>
  <c r="Q18053" i="1"/>
  <c r="Q18054" i="1"/>
  <c r="Q18055" i="1"/>
  <c r="Q18056" i="1"/>
  <c r="Q18057" i="1"/>
  <c r="Q18058" i="1"/>
  <c r="Q18059" i="1"/>
  <c r="Q18060" i="1"/>
  <c r="Q18061" i="1"/>
  <c r="Q18062" i="1"/>
  <c r="Q18063" i="1"/>
  <c r="Q18064" i="1"/>
  <c r="Q18065" i="1"/>
  <c r="Q18066" i="1"/>
  <c r="Q18067" i="1"/>
  <c r="Q18068" i="1"/>
  <c r="Q18069" i="1"/>
  <c r="Q18070" i="1"/>
  <c r="Q18071" i="1"/>
  <c r="Q18042" i="1"/>
  <c r="Q18006" i="1"/>
  <c r="Q18007" i="1"/>
  <c r="Q18008" i="1"/>
  <c r="Q18009" i="1"/>
  <c r="Q18010" i="1"/>
  <c r="Q18011" i="1"/>
  <c r="Q18012" i="1"/>
  <c r="Q18013" i="1"/>
  <c r="Q18014" i="1"/>
  <c r="Q18015" i="1"/>
  <c r="Q18016" i="1"/>
  <c r="Q18017" i="1"/>
  <c r="Q18018" i="1"/>
  <c r="Q18019" i="1"/>
  <c r="Q18020" i="1"/>
  <c r="Q18021" i="1"/>
  <c r="Q18022" i="1"/>
  <c r="Q18023" i="1"/>
  <c r="Q18024" i="1"/>
  <c r="Q18025" i="1"/>
  <c r="Q18026" i="1"/>
  <c r="Q18027" i="1"/>
  <c r="Q18028" i="1"/>
  <c r="Q18029" i="1"/>
  <c r="Q18030" i="1"/>
  <c r="Q18031" i="1"/>
  <c r="Q18032" i="1"/>
  <c r="Q18033" i="1"/>
  <c r="Q18034" i="1"/>
  <c r="Q18035" i="1"/>
  <c r="Q18036" i="1"/>
  <c r="Q18037" i="1"/>
  <c r="Q18038" i="1"/>
  <c r="Q18039" i="1"/>
  <c r="Q18040" i="1"/>
  <c r="Q18005" i="1"/>
  <c r="Q17953" i="1"/>
  <c r="Q17954" i="1"/>
  <c r="Q17955" i="1"/>
  <c r="Q17956" i="1"/>
  <c r="Q17957" i="1"/>
  <c r="Q17958" i="1"/>
  <c r="Q17959" i="1"/>
  <c r="Q17960" i="1"/>
  <c r="Q17961" i="1"/>
  <c r="Q17962" i="1"/>
  <c r="Q17963" i="1"/>
  <c r="Q17964" i="1"/>
  <c r="Q17965" i="1"/>
  <c r="Q17966" i="1"/>
  <c r="Q17967" i="1"/>
  <c r="Q17968" i="1"/>
  <c r="Q17969" i="1"/>
  <c r="Q17970" i="1"/>
  <c r="Q17971" i="1"/>
  <c r="Q17972" i="1"/>
  <c r="Q17973" i="1"/>
  <c r="Q17951" i="1"/>
  <c r="Q17952" i="1"/>
  <c r="Q17950" i="1"/>
  <c r="Q17910" i="1"/>
  <c r="Q17911" i="1"/>
  <c r="Q17912" i="1"/>
  <c r="Q17913" i="1"/>
  <c r="Q17914" i="1"/>
  <c r="Q17915" i="1"/>
  <c r="Q17916" i="1"/>
  <c r="Q17917" i="1"/>
  <c r="Q17918" i="1"/>
  <c r="Q17919" i="1"/>
  <c r="Q17920" i="1"/>
  <c r="Q17921" i="1"/>
  <c r="Q17922" i="1"/>
  <c r="Q17923" i="1"/>
  <c r="Q17924" i="1"/>
  <c r="Q17925" i="1"/>
  <c r="Q17926" i="1"/>
  <c r="Q17927" i="1"/>
  <c r="Q17928" i="1"/>
  <c r="Q17929" i="1"/>
  <c r="Q17930" i="1"/>
  <c r="Q17931" i="1"/>
  <c r="Q17932" i="1"/>
  <c r="Q17933" i="1"/>
  <c r="Q17934" i="1"/>
  <c r="Q17935" i="1"/>
  <c r="Q17936" i="1"/>
  <c r="Q17937" i="1"/>
  <c r="Q17938" i="1"/>
  <c r="Q17939" i="1"/>
  <c r="Q17940" i="1"/>
  <c r="Q17941" i="1"/>
  <c r="Q17942" i="1"/>
  <c r="Q17943" i="1"/>
  <c r="Q17944" i="1"/>
  <c r="Q17945" i="1"/>
  <c r="Q17946" i="1"/>
  <c r="Q17947" i="1"/>
  <c r="Q17948" i="1"/>
  <c r="Q17909" i="1"/>
  <c r="Q17853" i="1"/>
  <c r="Q17854" i="1"/>
  <c r="Q17855" i="1"/>
  <c r="Q17856" i="1"/>
  <c r="Q17857" i="1"/>
  <c r="Q17858" i="1"/>
  <c r="Q17859" i="1"/>
  <c r="Q17860" i="1"/>
  <c r="Q17861" i="1"/>
  <c r="Q17862" i="1"/>
  <c r="Q17863" i="1"/>
  <c r="Q17864" i="1"/>
  <c r="Q17865" i="1"/>
  <c r="Q17866" i="1"/>
  <c r="Q17867" i="1"/>
  <c r="Q17868" i="1"/>
  <c r="Q17869" i="1"/>
  <c r="Q17870" i="1"/>
  <c r="Q17871" i="1"/>
  <c r="Q17872" i="1"/>
  <c r="Q17873" i="1"/>
  <c r="Q17874" i="1"/>
  <c r="Q17875" i="1"/>
  <c r="Q17876" i="1"/>
  <c r="Q17877" i="1"/>
  <c r="Q17878" i="1"/>
  <c r="Q17879" i="1"/>
  <c r="Q17880" i="1"/>
  <c r="Q17881" i="1"/>
  <c r="Q17882" i="1"/>
  <c r="Q17883" i="1"/>
  <c r="Q17884" i="1"/>
  <c r="Q17885" i="1"/>
  <c r="Q17886" i="1"/>
  <c r="Q17887" i="1"/>
  <c r="Q17888" i="1"/>
  <c r="Q17889" i="1"/>
  <c r="Q17890" i="1"/>
  <c r="Q17891" i="1"/>
  <c r="Q17892" i="1"/>
  <c r="Q17893" i="1"/>
  <c r="Q17894" i="1"/>
  <c r="Q17895" i="1"/>
  <c r="Q17896" i="1"/>
  <c r="Q17897" i="1"/>
  <c r="Q17898" i="1"/>
  <c r="Q17899" i="1"/>
  <c r="Q17900" i="1"/>
  <c r="Q17901" i="1"/>
  <c r="Q17902" i="1"/>
  <c r="Q17903" i="1"/>
  <c r="Q17904" i="1"/>
  <c r="Q17905" i="1"/>
  <c r="Q17906" i="1"/>
  <c r="Q17907" i="1"/>
  <c r="Q17852" i="1"/>
  <c r="Q17775" i="1"/>
  <c r="Q17776" i="1"/>
  <c r="Q17777" i="1"/>
  <c r="Q17778" i="1"/>
  <c r="Q17779" i="1"/>
  <c r="Q17780" i="1"/>
  <c r="Q17781" i="1"/>
  <c r="Q17782" i="1"/>
  <c r="Q17783" i="1"/>
  <c r="Q17784" i="1"/>
  <c r="Q17785" i="1"/>
  <c r="Q17786" i="1"/>
  <c r="Q17787" i="1"/>
  <c r="Q17788" i="1"/>
  <c r="Q17789" i="1"/>
  <c r="Q17790" i="1"/>
  <c r="Q17791" i="1"/>
  <c r="Q17792" i="1"/>
  <c r="Q17793" i="1"/>
  <c r="Q17794" i="1"/>
  <c r="Q17795" i="1"/>
  <c r="Q17796" i="1"/>
  <c r="Q17797" i="1"/>
  <c r="Q17798" i="1"/>
  <c r="Q17799" i="1"/>
  <c r="Q17800" i="1"/>
  <c r="Q17801" i="1"/>
  <c r="Q17802" i="1"/>
  <c r="Q17803" i="1"/>
  <c r="Q17804" i="1"/>
  <c r="Q17805" i="1"/>
  <c r="Q17806" i="1"/>
  <c r="Q17807" i="1"/>
  <c r="Q17808" i="1"/>
  <c r="Q17809" i="1"/>
  <c r="Q17810" i="1"/>
  <c r="Q17811" i="1"/>
  <c r="Q17812" i="1"/>
  <c r="Q17813" i="1"/>
  <c r="Q17814" i="1"/>
  <c r="Q17815" i="1"/>
  <c r="Q17816" i="1"/>
  <c r="Q17817" i="1"/>
  <c r="Q17818" i="1"/>
  <c r="Q17819" i="1"/>
  <c r="Q17820" i="1"/>
  <c r="Q17821" i="1"/>
  <c r="Q17822" i="1"/>
  <c r="Q17823" i="1"/>
  <c r="Q17824" i="1"/>
  <c r="Q17825" i="1"/>
  <c r="Q17826" i="1"/>
  <c r="Q17827" i="1"/>
  <c r="Q17828" i="1"/>
  <c r="Q17829" i="1"/>
  <c r="Q17830" i="1"/>
  <c r="Q17831" i="1"/>
  <c r="Q17832" i="1"/>
  <c r="Q17833" i="1"/>
  <c r="Q17834" i="1"/>
  <c r="Q17835" i="1"/>
  <c r="Q17836" i="1"/>
  <c r="Q17837" i="1"/>
  <c r="Q17838" i="1"/>
  <c r="Q17839" i="1"/>
  <c r="Q17840" i="1"/>
  <c r="Q17841" i="1"/>
  <c r="Q17842" i="1"/>
  <c r="Q17843" i="1"/>
  <c r="Q17844" i="1"/>
  <c r="Q17845" i="1"/>
  <c r="Q17846" i="1"/>
  <c r="Q17847" i="1"/>
  <c r="Q17848" i="1"/>
  <c r="Q17849" i="1"/>
  <c r="Q17850" i="1"/>
  <c r="Q17774" i="1"/>
  <c r="Q17754" i="1"/>
  <c r="Q17755" i="1"/>
  <c r="Q17756" i="1"/>
  <c r="Q17757" i="1"/>
  <c r="Q17758" i="1"/>
  <c r="Q17759" i="1"/>
  <c r="Q17760" i="1"/>
  <c r="Q17761" i="1"/>
  <c r="Q17762" i="1"/>
  <c r="Q17763" i="1"/>
  <c r="Q17764" i="1"/>
  <c r="Q17765" i="1"/>
  <c r="Q17766" i="1"/>
  <c r="Q17767" i="1"/>
  <c r="Q17768" i="1"/>
  <c r="Q17769" i="1"/>
  <c r="Q17770" i="1"/>
  <c r="Q17771" i="1"/>
  <c r="Q17772" i="1"/>
  <c r="Q17753" i="1"/>
  <c r="Q17722" i="1"/>
  <c r="Q17723" i="1"/>
  <c r="Q17724" i="1"/>
  <c r="Q17725" i="1"/>
  <c r="Q17726" i="1"/>
  <c r="Q17727" i="1"/>
  <c r="Q17728" i="1"/>
  <c r="Q17729" i="1"/>
  <c r="Q17730" i="1"/>
  <c r="Q17731" i="1"/>
  <c r="Q17732" i="1"/>
  <c r="Q17733" i="1"/>
  <c r="Q17734" i="1"/>
  <c r="Q17735" i="1"/>
  <c r="Q17736" i="1"/>
  <c r="Q17737" i="1"/>
  <c r="Q17738" i="1"/>
  <c r="Q17721" i="1"/>
  <c r="Q17612" i="1"/>
  <c r="Q17613" i="1"/>
  <c r="Q17614" i="1"/>
  <c r="Q17615" i="1"/>
  <c r="Q17616" i="1"/>
  <c r="Q17617" i="1"/>
  <c r="Q17618" i="1"/>
  <c r="Q17619" i="1"/>
  <c r="Q17620" i="1"/>
  <c r="Q17621" i="1"/>
  <c r="Q17622" i="1"/>
  <c r="Q17623" i="1"/>
  <c r="Q17624" i="1"/>
  <c r="Q17625" i="1"/>
  <c r="Q17626" i="1"/>
  <c r="Q17627" i="1"/>
  <c r="Q17628" i="1"/>
  <c r="Q17629" i="1"/>
  <c r="Q17630" i="1"/>
  <c r="Q17631" i="1"/>
  <c r="Q17632" i="1"/>
  <c r="Q17633" i="1"/>
  <c r="Q17634" i="1"/>
  <c r="Q17635" i="1"/>
  <c r="Q17636" i="1"/>
  <c r="Q17637" i="1"/>
  <c r="Q17611" i="1"/>
  <c r="Q17562" i="1"/>
  <c r="Q17563" i="1"/>
  <c r="Q17564" i="1"/>
  <c r="Q17565" i="1"/>
  <c r="Q17566" i="1"/>
  <c r="Q17567" i="1"/>
  <c r="Q17568" i="1"/>
  <c r="Q17569" i="1"/>
  <c r="Q17570" i="1"/>
  <c r="Q17571" i="1"/>
  <c r="Q17572" i="1"/>
  <c r="Q17573" i="1"/>
  <c r="Q17574" i="1"/>
  <c r="Q17575" i="1"/>
  <c r="Q17576" i="1"/>
  <c r="Q17577" i="1"/>
  <c r="Q17578" i="1"/>
  <c r="Q17579" i="1"/>
  <c r="Q17580" i="1"/>
  <c r="Q17581" i="1"/>
  <c r="Q17582" i="1"/>
  <c r="Q17583" i="1"/>
  <c r="Q17584" i="1"/>
  <c r="Q17585" i="1"/>
  <c r="Q17586" i="1"/>
  <c r="Q17587" i="1"/>
  <c r="Q17588" i="1"/>
  <c r="Q17589" i="1"/>
  <c r="Q17590" i="1"/>
  <c r="Q17591" i="1"/>
  <c r="Q17592" i="1"/>
  <c r="Q17593" i="1"/>
  <c r="Q17594" i="1"/>
  <c r="Q17595" i="1"/>
  <c r="Q17596" i="1"/>
  <c r="Q17597" i="1"/>
  <c r="Q17598" i="1"/>
  <c r="Q17599" i="1"/>
  <c r="Q17600" i="1"/>
  <c r="Q17601" i="1"/>
  <c r="Q17602" i="1"/>
  <c r="Q17603" i="1"/>
  <c r="Q17604" i="1"/>
  <c r="Q17605" i="1"/>
  <c r="Q17606" i="1"/>
  <c r="Q17607" i="1"/>
  <c r="Q17608" i="1"/>
  <c r="Q17609" i="1"/>
  <c r="Q17561" i="1"/>
  <c r="Q17526" i="1"/>
  <c r="Q17527" i="1"/>
  <c r="Q17528" i="1"/>
  <c r="Q17529" i="1"/>
  <c r="Q17530" i="1"/>
  <c r="Q17531" i="1"/>
  <c r="Q17532" i="1"/>
  <c r="Q17533" i="1"/>
  <c r="Q17534" i="1"/>
  <c r="Q17535" i="1"/>
  <c r="Q17536" i="1"/>
  <c r="Q17537" i="1"/>
  <c r="Q17538" i="1"/>
  <c r="Q17539" i="1"/>
  <c r="Q17540" i="1"/>
  <c r="Q17541" i="1"/>
  <c r="Q17542" i="1"/>
  <c r="Q17543" i="1"/>
  <c r="Q17544" i="1"/>
  <c r="Q17545" i="1"/>
  <c r="Q17546" i="1"/>
  <c r="Q17547" i="1"/>
  <c r="Q17548" i="1"/>
  <c r="Q17549" i="1"/>
  <c r="Q17550" i="1"/>
  <c r="Q17551" i="1"/>
  <c r="Q17552" i="1"/>
  <c r="Q17553" i="1"/>
  <c r="Q17554" i="1"/>
  <c r="Q17555" i="1"/>
  <c r="Q17556" i="1"/>
  <c r="Q17557" i="1"/>
  <c r="Q17558" i="1"/>
  <c r="Q17559" i="1"/>
  <c r="Q17525" i="1"/>
  <c r="Q17509" i="1"/>
  <c r="Q17510" i="1"/>
  <c r="Q17511" i="1"/>
  <c r="Q17512" i="1"/>
  <c r="Q17513" i="1"/>
  <c r="Q17514" i="1"/>
  <c r="Q17515" i="1"/>
  <c r="Q17516" i="1"/>
  <c r="Q17517" i="1"/>
  <c r="Q17518" i="1"/>
  <c r="Q17519" i="1"/>
  <c r="Q17520" i="1"/>
  <c r="Q17521" i="1"/>
  <c r="Q17522" i="1"/>
  <c r="Q17523" i="1"/>
  <c r="Q17508" i="1"/>
  <c r="Q17487" i="1"/>
  <c r="Q17488" i="1"/>
  <c r="Q17489" i="1"/>
  <c r="Q17490" i="1"/>
  <c r="Q17491" i="1"/>
  <c r="Q17492" i="1"/>
  <c r="Q17493" i="1"/>
  <c r="Q17494" i="1"/>
  <c r="Q17495" i="1"/>
  <c r="Q17496" i="1"/>
  <c r="Q17497" i="1"/>
  <c r="Q17498" i="1"/>
  <c r="Q17499" i="1"/>
  <c r="Q17500" i="1"/>
  <c r="Q17501" i="1"/>
  <c r="Q17502" i="1"/>
  <c r="Q17503" i="1"/>
  <c r="Q17504" i="1"/>
  <c r="Q17505" i="1"/>
  <c r="Q17506" i="1"/>
  <c r="Q17486" i="1"/>
  <c r="Q17466" i="1"/>
  <c r="Q17467" i="1"/>
  <c r="Q17468" i="1"/>
  <c r="Q17469" i="1"/>
  <c r="Q17470" i="1"/>
  <c r="Q17471" i="1"/>
  <c r="Q17472" i="1"/>
  <c r="Q17473" i="1"/>
  <c r="Q17474" i="1"/>
  <c r="Q17475" i="1"/>
  <c r="Q17476" i="1"/>
  <c r="Q17477" i="1"/>
  <c r="Q17478" i="1"/>
  <c r="Q17479" i="1"/>
  <c r="Q17480" i="1"/>
  <c r="Q17481" i="1"/>
  <c r="Q17482" i="1"/>
  <c r="Q17483" i="1"/>
  <c r="Q17484" i="1"/>
  <c r="Q17465" i="1"/>
  <c r="Q17402" i="1"/>
  <c r="Q17403" i="1"/>
  <c r="Q17404" i="1"/>
  <c r="Q17405" i="1"/>
  <c r="Q17406" i="1"/>
  <c r="Q17407" i="1"/>
  <c r="Q17408" i="1"/>
  <c r="Q17409" i="1"/>
  <c r="Q17410" i="1"/>
  <c r="Q17411" i="1"/>
  <c r="Q17412" i="1"/>
  <c r="Q17413" i="1"/>
  <c r="Q17414" i="1"/>
  <c r="Q17415" i="1"/>
  <c r="Q17416" i="1"/>
  <c r="Q17417" i="1"/>
  <c r="Q17418" i="1"/>
  <c r="Q17419" i="1"/>
  <c r="Q17420" i="1"/>
  <c r="Q17421" i="1"/>
  <c r="Q17422" i="1"/>
  <c r="Q17423" i="1"/>
  <c r="Q17424" i="1"/>
  <c r="Q17425" i="1"/>
  <c r="Q17426" i="1"/>
  <c r="Q17427" i="1"/>
  <c r="Q17428" i="1"/>
  <c r="Q17429" i="1"/>
  <c r="Q17430" i="1"/>
  <c r="Q17431" i="1"/>
  <c r="Q17432" i="1"/>
  <c r="Q17433" i="1"/>
  <c r="Q17434" i="1"/>
  <c r="Q17435" i="1"/>
  <c r="Q17436" i="1"/>
  <c r="Q17437" i="1"/>
  <c r="Q17438" i="1"/>
  <c r="Q17439" i="1"/>
  <c r="Q17440" i="1"/>
  <c r="Q17441" i="1"/>
  <c r="Q17442" i="1"/>
  <c r="Q17443" i="1"/>
  <c r="Q17444" i="1"/>
  <c r="Q17445" i="1"/>
  <c r="Q17446" i="1"/>
  <c r="Q17447" i="1"/>
  <c r="Q17448" i="1"/>
  <c r="Q17449" i="1"/>
  <c r="Q17450" i="1"/>
  <c r="Q17451" i="1"/>
  <c r="Q17452" i="1"/>
  <c r="Q17453" i="1"/>
  <c r="Q17454" i="1"/>
  <c r="Q17455" i="1"/>
  <c r="Q17456" i="1"/>
  <c r="Q17457" i="1"/>
  <c r="Q17458" i="1"/>
  <c r="Q17459" i="1"/>
  <c r="Q17460" i="1"/>
  <c r="Q17461" i="1"/>
  <c r="Q17462" i="1"/>
  <c r="Q17463" i="1"/>
  <c r="Q17401" i="1"/>
  <c r="Q17385" i="1"/>
  <c r="Q17386" i="1"/>
  <c r="Q17387" i="1"/>
  <c r="Q17388" i="1"/>
  <c r="Q17389" i="1"/>
  <c r="Q17390" i="1"/>
  <c r="Q17391" i="1"/>
  <c r="Q17392" i="1"/>
  <c r="Q17393" i="1"/>
  <c r="Q17394" i="1"/>
  <c r="Q17395" i="1"/>
  <c r="Q17396" i="1"/>
  <c r="Q17397" i="1"/>
  <c r="Q17398" i="1"/>
  <c r="Q17399" i="1"/>
  <c r="Q17384" i="1"/>
  <c r="Q17364" i="1"/>
  <c r="Q17365" i="1"/>
  <c r="Q17366" i="1"/>
  <c r="Q17367" i="1"/>
  <c r="Q17368" i="1"/>
  <c r="Q17369" i="1"/>
  <c r="Q17370" i="1"/>
  <c r="Q17371" i="1"/>
  <c r="Q17372" i="1"/>
  <c r="Q17373" i="1"/>
  <c r="Q17374" i="1"/>
  <c r="Q17375" i="1"/>
  <c r="Q17376" i="1"/>
  <c r="Q17377" i="1"/>
  <c r="Q17378" i="1"/>
  <c r="Q17379" i="1"/>
  <c r="Q17380" i="1"/>
  <c r="Q17381" i="1"/>
  <c r="Q17382" i="1"/>
  <c r="Q17363" i="1"/>
  <c r="Q17315" i="1"/>
  <c r="Q17316" i="1"/>
  <c r="Q17317" i="1"/>
  <c r="Q17318" i="1"/>
  <c r="Q17319" i="1"/>
  <c r="Q17320" i="1"/>
  <c r="Q17321" i="1"/>
  <c r="Q17322" i="1"/>
  <c r="Q17323" i="1"/>
  <c r="Q17324" i="1"/>
  <c r="Q17325" i="1"/>
  <c r="Q17326" i="1"/>
  <c r="Q17327" i="1"/>
  <c r="Q17328" i="1"/>
  <c r="Q17329" i="1"/>
  <c r="Q17330" i="1"/>
  <c r="Q17331" i="1"/>
  <c r="Q17332" i="1"/>
  <c r="Q17333" i="1"/>
  <c r="Q17334" i="1"/>
  <c r="Q17335" i="1"/>
  <c r="Q17336" i="1"/>
  <c r="Q17337" i="1"/>
  <c r="Q17338" i="1"/>
  <c r="Q17339" i="1"/>
  <c r="Q17340" i="1"/>
  <c r="Q17341" i="1"/>
  <c r="Q17342" i="1"/>
  <c r="Q17343" i="1"/>
  <c r="Q17344" i="1"/>
  <c r="Q17345" i="1"/>
  <c r="Q17346" i="1"/>
  <c r="Q17347" i="1"/>
  <c r="Q17348" i="1"/>
  <c r="Q17349" i="1"/>
  <c r="Q17350" i="1"/>
  <c r="Q17351" i="1"/>
  <c r="Q17352" i="1"/>
  <c r="Q17353" i="1"/>
  <c r="Q17354" i="1"/>
  <c r="Q17355" i="1"/>
  <c r="Q17356" i="1"/>
  <c r="Q17357" i="1"/>
  <c r="Q17358" i="1"/>
  <c r="Q17359" i="1"/>
  <c r="Q17360" i="1"/>
  <c r="Q17361" i="1"/>
  <c r="Q17314" i="1"/>
  <c r="Q17272" i="1"/>
  <c r="Q17273" i="1"/>
  <c r="Q17274" i="1"/>
  <c r="Q17275" i="1"/>
  <c r="Q17276" i="1"/>
  <c r="Q17277" i="1"/>
  <c r="Q17278" i="1"/>
  <c r="Q17279" i="1"/>
  <c r="Q17280" i="1"/>
  <c r="Q17281" i="1"/>
  <c r="Q17282" i="1"/>
  <c r="Q17283" i="1"/>
  <c r="Q17284" i="1"/>
  <c r="Q17285" i="1"/>
  <c r="Q17286" i="1"/>
  <c r="Q17287" i="1"/>
  <c r="Q17288" i="1"/>
  <c r="Q17289" i="1"/>
  <c r="Q17290" i="1"/>
  <c r="Q17291" i="1"/>
  <c r="Q17292" i="1"/>
  <c r="Q17293" i="1"/>
  <c r="Q17294" i="1"/>
  <c r="Q17295" i="1"/>
  <c r="Q17296" i="1"/>
  <c r="Q17297" i="1"/>
  <c r="Q17298" i="1"/>
  <c r="Q17299" i="1"/>
  <c r="Q17300" i="1"/>
  <c r="Q17301" i="1"/>
  <c r="Q17302" i="1"/>
  <c r="Q17303" i="1"/>
  <c r="Q17304" i="1"/>
  <c r="Q17305" i="1"/>
  <c r="Q17306" i="1"/>
  <c r="Q17307" i="1"/>
  <c r="Q17308" i="1"/>
  <c r="Q17309" i="1"/>
  <c r="Q17310" i="1"/>
  <c r="Q17311" i="1"/>
  <c r="Q17312" i="1"/>
  <c r="Q17271" i="1"/>
  <c r="Q17194" i="1"/>
  <c r="Q17195" i="1"/>
  <c r="Q17196" i="1"/>
  <c r="Q17197" i="1"/>
  <c r="Q17198" i="1"/>
  <c r="Q17199" i="1"/>
  <c r="Q17200" i="1"/>
  <c r="Q17201" i="1"/>
  <c r="Q17202" i="1"/>
  <c r="Q17203" i="1"/>
  <c r="Q17204" i="1"/>
  <c r="Q17205" i="1"/>
  <c r="Q17206" i="1"/>
  <c r="Q17207" i="1"/>
  <c r="Q17208" i="1"/>
  <c r="Q17209" i="1"/>
  <c r="Q17210" i="1"/>
  <c r="Q17211" i="1"/>
  <c r="Q17212" i="1"/>
  <c r="Q17213" i="1"/>
  <c r="Q17214" i="1"/>
  <c r="Q17215" i="1"/>
  <c r="Q17216" i="1"/>
  <c r="Q17217" i="1"/>
  <c r="Q17218" i="1"/>
  <c r="Q17219" i="1"/>
  <c r="Q17220" i="1"/>
  <c r="Q17221" i="1"/>
  <c r="Q17222" i="1"/>
  <c r="Q17223" i="1"/>
  <c r="Q17224" i="1"/>
  <c r="Q17225" i="1"/>
  <c r="Q17226" i="1"/>
  <c r="Q17227" i="1"/>
  <c r="Q17228" i="1"/>
  <c r="Q17229" i="1"/>
  <c r="Q17230" i="1"/>
  <c r="Q17231" i="1"/>
  <c r="Q17232" i="1"/>
  <c r="Q17233" i="1"/>
  <c r="Q17234" i="1"/>
  <c r="Q17235" i="1"/>
  <c r="Q17236" i="1"/>
  <c r="Q17237" i="1"/>
  <c r="Q17238" i="1"/>
  <c r="Q17239" i="1"/>
  <c r="Q17240" i="1"/>
  <c r="Q17241" i="1"/>
  <c r="Q17242" i="1"/>
  <c r="Q17243" i="1"/>
  <c r="Q17244" i="1"/>
  <c r="Q17245" i="1"/>
  <c r="Q17246" i="1"/>
  <c r="Q17247" i="1"/>
  <c r="Q17248" i="1"/>
  <c r="Q17249" i="1"/>
  <c r="Q17250" i="1"/>
  <c r="Q17251" i="1"/>
  <c r="Q17252" i="1"/>
  <c r="Q17253" i="1"/>
  <c r="Q17254" i="1"/>
  <c r="Q17255" i="1"/>
  <c r="Q17256" i="1"/>
  <c r="Q17257" i="1"/>
  <c r="Q17258" i="1"/>
  <c r="Q17259" i="1"/>
  <c r="Q17260" i="1"/>
  <c r="Q17261" i="1"/>
  <c r="Q17262" i="1"/>
  <c r="Q17263" i="1"/>
  <c r="Q17264" i="1"/>
  <c r="Q17265" i="1"/>
  <c r="Q17266" i="1"/>
  <c r="Q17267" i="1"/>
  <c r="Q17268" i="1"/>
  <c r="Q17269" i="1"/>
  <c r="Q17193" i="1"/>
  <c r="Q17121" i="1"/>
  <c r="Q17122" i="1"/>
  <c r="Q17123" i="1"/>
  <c r="Q17124" i="1"/>
  <c r="Q17125" i="1"/>
  <c r="Q17126" i="1"/>
  <c r="Q17127" i="1"/>
  <c r="Q17128" i="1"/>
  <c r="Q17129" i="1"/>
  <c r="Q17130" i="1"/>
  <c r="Q17131" i="1"/>
  <c r="Q17132" i="1"/>
  <c r="Q17133" i="1"/>
  <c r="Q17134" i="1"/>
  <c r="Q17135" i="1"/>
  <c r="Q17136" i="1"/>
  <c r="Q17137" i="1"/>
  <c r="Q17138" i="1"/>
  <c r="Q17139" i="1"/>
  <c r="Q17140" i="1"/>
  <c r="Q17141" i="1"/>
  <c r="Q17142" i="1"/>
  <c r="Q17143" i="1"/>
  <c r="Q17144" i="1"/>
  <c r="Q17145" i="1"/>
  <c r="Q17146" i="1"/>
  <c r="Q17147" i="1"/>
  <c r="Q17148" i="1"/>
  <c r="Q17149" i="1"/>
  <c r="Q17150" i="1"/>
  <c r="Q17151" i="1"/>
  <c r="Q17152" i="1"/>
  <c r="Q17153" i="1"/>
  <c r="Q17154" i="1"/>
  <c r="Q17155" i="1"/>
  <c r="Q17156" i="1"/>
  <c r="Q17157" i="1"/>
  <c r="Q17158" i="1"/>
  <c r="Q17159" i="1"/>
  <c r="Q17160" i="1"/>
  <c r="Q17161" i="1"/>
  <c r="Q17162" i="1"/>
  <c r="Q17163" i="1"/>
  <c r="Q17164" i="1"/>
  <c r="Q17165" i="1"/>
  <c r="Q17166" i="1"/>
  <c r="Q17167" i="1"/>
  <c r="Q17168" i="1"/>
  <c r="Q17169" i="1"/>
  <c r="Q17170" i="1"/>
  <c r="Q17171" i="1"/>
  <c r="Q17172" i="1"/>
  <c r="Q17173" i="1"/>
  <c r="Q17174" i="1"/>
  <c r="Q17175" i="1"/>
  <c r="Q17176" i="1"/>
  <c r="Q17177" i="1"/>
  <c r="Q17178" i="1"/>
  <c r="Q17179" i="1"/>
  <c r="Q17180" i="1"/>
  <c r="Q17181" i="1"/>
  <c r="Q17182" i="1"/>
  <c r="Q17183" i="1"/>
  <c r="Q17184" i="1"/>
  <c r="Q17185" i="1"/>
  <c r="Q17186" i="1"/>
  <c r="Q17187" i="1"/>
  <c r="Q17188" i="1"/>
  <c r="Q17189" i="1"/>
  <c r="Q17190" i="1"/>
  <c r="Q17191" i="1"/>
  <c r="Q17120" i="1"/>
  <c r="Q17064" i="1"/>
  <c r="Q17065" i="1"/>
  <c r="Q17066" i="1"/>
  <c r="Q17067" i="1"/>
  <c r="Q17068" i="1"/>
  <c r="Q17069" i="1"/>
  <c r="Q17070" i="1"/>
  <c r="Q17071" i="1"/>
  <c r="Q17072" i="1"/>
  <c r="Q17073" i="1"/>
  <c r="Q17074" i="1"/>
  <c r="Q17075" i="1"/>
  <c r="Q17076" i="1"/>
  <c r="Q17077" i="1"/>
  <c r="Q17078" i="1"/>
  <c r="Q17079" i="1"/>
  <c r="Q17080" i="1"/>
  <c r="Q17081" i="1"/>
  <c r="Q17082" i="1"/>
  <c r="Q17083" i="1"/>
  <c r="Q17084" i="1"/>
  <c r="Q17085" i="1"/>
  <c r="Q17086" i="1"/>
  <c r="Q17087" i="1"/>
  <c r="Q17088" i="1"/>
  <c r="Q17089" i="1"/>
  <c r="Q17090" i="1"/>
  <c r="Q17091" i="1"/>
  <c r="Q17092" i="1"/>
  <c r="Q17093" i="1"/>
  <c r="Q17094" i="1"/>
  <c r="Q17095" i="1"/>
  <c r="Q17096" i="1"/>
  <c r="Q17097" i="1"/>
  <c r="Q17098" i="1"/>
  <c r="Q17099" i="1"/>
  <c r="Q17100" i="1"/>
  <c r="Q17101" i="1"/>
  <c r="Q17102" i="1"/>
  <c r="Q17103" i="1"/>
  <c r="Q17104" i="1"/>
  <c r="Q17105" i="1"/>
  <c r="Q17106" i="1"/>
  <c r="Q17107" i="1"/>
  <c r="Q17108" i="1"/>
  <c r="Q17109" i="1"/>
  <c r="Q17110" i="1"/>
  <c r="Q17111" i="1"/>
  <c r="Q17112" i="1"/>
  <c r="Q17113" i="1"/>
  <c r="Q17114" i="1"/>
  <c r="Q17115" i="1"/>
  <c r="Q17116" i="1"/>
  <c r="Q17117" i="1"/>
  <c r="Q17118" i="1"/>
  <c r="Q17063" i="1"/>
  <c r="Q17035" i="1"/>
  <c r="Q17036" i="1"/>
  <c r="Q17037" i="1"/>
  <c r="Q17038" i="1"/>
  <c r="Q17039" i="1"/>
  <c r="Q17040" i="1"/>
  <c r="Q17041" i="1"/>
  <c r="Q17042" i="1"/>
  <c r="Q17043" i="1"/>
  <c r="Q17044" i="1"/>
  <c r="Q17045" i="1"/>
  <c r="Q17046" i="1"/>
  <c r="Q17047" i="1"/>
  <c r="Q17048" i="1"/>
  <c r="Q17049" i="1"/>
  <c r="Q17050" i="1"/>
  <c r="Q17051" i="1"/>
  <c r="Q17052" i="1"/>
  <c r="Q17053" i="1"/>
  <c r="Q17054" i="1"/>
  <c r="Q17055" i="1"/>
  <c r="Q17056" i="1"/>
  <c r="Q17057" i="1"/>
  <c r="Q17058" i="1"/>
  <c r="Q17059" i="1"/>
  <c r="Q17060" i="1"/>
  <c r="Q17061" i="1"/>
  <c r="Q17034" i="1"/>
  <c r="Q16998" i="1"/>
  <c r="Q16999" i="1"/>
  <c r="Q17000" i="1"/>
  <c r="Q17001" i="1"/>
  <c r="Q17002" i="1"/>
  <c r="Q17003" i="1"/>
  <c r="Q17004" i="1"/>
  <c r="Q17005" i="1"/>
  <c r="Q17006" i="1"/>
  <c r="Q17007" i="1"/>
  <c r="Q17008" i="1"/>
  <c r="Q17009" i="1"/>
  <c r="Q17010" i="1"/>
  <c r="Q17011" i="1"/>
  <c r="Q17012" i="1"/>
  <c r="Q17013" i="1"/>
  <c r="Q17014" i="1"/>
  <c r="Q17015" i="1"/>
  <c r="Q17016" i="1"/>
  <c r="Q17017" i="1"/>
  <c r="Q17018" i="1"/>
  <c r="Q17019" i="1"/>
  <c r="Q17020" i="1"/>
  <c r="Q17021" i="1"/>
  <c r="Q17022" i="1"/>
  <c r="Q17023" i="1"/>
  <c r="Q17024" i="1"/>
  <c r="Q17025" i="1"/>
  <c r="Q17026" i="1"/>
  <c r="Q17027" i="1"/>
  <c r="Q17028" i="1"/>
  <c r="Q17029" i="1"/>
  <c r="Q17030" i="1"/>
  <c r="Q17031" i="1"/>
  <c r="Q17032" i="1"/>
  <c r="Q16997" i="1"/>
  <c r="Q16952" i="1"/>
  <c r="Q16953" i="1"/>
  <c r="Q16954" i="1"/>
  <c r="Q16955" i="1"/>
  <c r="Q16956" i="1"/>
  <c r="Q16957" i="1"/>
  <c r="Q16958" i="1"/>
  <c r="Q16959" i="1"/>
  <c r="Q16960" i="1"/>
  <c r="Q16961" i="1"/>
  <c r="Q16962" i="1"/>
  <c r="Q16963" i="1"/>
  <c r="Q16964" i="1"/>
  <c r="Q16965" i="1"/>
  <c r="Q16966" i="1"/>
  <c r="Q16967" i="1"/>
  <c r="Q16968" i="1"/>
  <c r="Q16969" i="1"/>
  <c r="Q16970" i="1"/>
  <c r="Q16971" i="1"/>
  <c r="Q16972" i="1"/>
  <c r="Q16973" i="1"/>
  <c r="Q16974" i="1"/>
  <c r="Q16975" i="1"/>
  <c r="Q16976" i="1"/>
  <c r="Q16977" i="1"/>
  <c r="Q16978" i="1"/>
  <c r="Q16979" i="1"/>
  <c r="Q16980" i="1"/>
  <c r="Q16981" i="1"/>
  <c r="Q16982" i="1"/>
  <c r="Q16983" i="1"/>
  <c r="Q16984" i="1"/>
  <c r="Q16985" i="1"/>
  <c r="Q16986" i="1"/>
  <c r="Q16987" i="1"/>
  <c r="Q16988" i="1"/>
  <c r="Q16989" i="1"/>
  <c r="Q16990" i="1"/>
  <c r="Q16991" i="1"/>
  <c r="Q16992" i="1"/>
  <c r="Q16993" i="1"/>
  <c r="Q16994" i="1"/>
  <c r="Q16995" i="1"/>
  <c r="Q16951" i="1"/>
  <c r="Q16915" i="1"/>
  <c r="Q16916" i="1"/>
  <c r="Q16917" i="1"/>
  <c r="Q16918" i="1"/>
  <c r="Q16919" i="1"/>
  <c r="Q16920" i="1"/>
  <c r="Q16921" i="1"/>
  <c r="Q16922" i="1"/>
  <c r="Q16923" i="1"/>
  <c r="Q16924" i="1"/>
  <c r="Q16925" i="1"/>
  <c r="Q16926" i="1"/>
  <c r="Q16927" i="1"/>
  <c r="Q16928" i="1"/>
  <c r="Q16929" i="1"/>
  <c r="Q16930" i="1"/>
  <c r="Q16931" i="1"/>
  <c r="Q16932" i="1"/>
  <c r="Q16933" i="1"/>
  <c r="Q16934" i="1"/>
  <c r="Q16935" i="1"/>
  <c r="Q16936" i="1"/>
  <c r="Q16937" i="1"/>
  <c r="Q16938" i="1"/>
  <c r="Q16939" i="1"/>
  <c r="Q16940" i="1"/>
  <c r="Q16941" i="1"/>
  <c r="Q16942" i="1"/>
  <c r="Q16943" i="1"/>
  <c r="Q16944" i="1"/>
  <c r="Q16945" i="1"/>
  <c r="Q16946" i="1"/>
  <c r="Q16947" i="1"/>
  <c r="Q16948" i="1"/>
  <c r="Q16949" i="1"/>
  <c r="Q16914" i="1"/>
  <c r="Q16887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841" i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82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765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6735" i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664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35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18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582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6579" i="1"/>
  <c r="Q16580" i="1"/>
  <c r="Q16491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464" i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20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379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6373" i="1"/>
  <c r="Q16374" i="1"/>
  <c r="Q16375" i="1"/>
  <c r="Q16376" i="1"/>
  <c r="Q16377" i="1"/>
  <c r="Q16348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6313" i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287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26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189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23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062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41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05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938" i="1"/>
  <c r="Q15939" i="1"/>
  <c r="Q15940" i="1"/>
  <c r="Q15917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844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19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773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22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681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35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594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21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439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22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367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42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196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065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4899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35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10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755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10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65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07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60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19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434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318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207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188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47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034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12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60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896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39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08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791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57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20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699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77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52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77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28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479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54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397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72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51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25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06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275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22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165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24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090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68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05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2948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17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806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763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699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78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47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28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591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45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04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38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19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394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29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10" i="1"/>
  <c r="Q12308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267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18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161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070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05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1984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53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10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871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52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23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79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42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16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679" i="1"/>
  <c r="Q11677" i="1"/>
  <c r="Q11669" i="1"/>
  <c r="Q11670" i="1"/>
  <c r="Q11671" i="1"/>
  <c r="Q11672" i="1"/>
  <c r="Q11673" i="1"/>
  <c r="Q11674" i="1"/>
  <c r="Q11675" i="1"/>
  <c r="Q11676" i="1"/>
  <c r="Q11668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51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570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465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08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372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51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280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09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173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57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093" i="1"/>
  <c r="Q11090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1" i="1"/>
  <c r="Q1106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18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0981" i="1"/>
  <c r="Q10979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56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89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42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11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44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683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47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16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595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70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21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485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49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382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18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28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37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01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140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04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091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27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14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9983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898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73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42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781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60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17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68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587" i="1"/>
  <c r="Q9585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498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67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3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350" i="1"/>
  <c r="Q9349" i="1"/>
  <c r="Q934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267" i="1"/>
  <c r="R8369" i="1"/>
  <c r="R8370" i="1"/>
  <c r="R8371" i="1"/>
  <c r="R8372" i="1"/>
  <c r="R8373" i="1"/>
  <c r="R8374" i="1"/>
  <c r="R8375" i="1"/>
  <c r="R8368" i="1"/>
  <c r="P8367" i="1" a="1"/>
  <c r="P8367" i="1" s="1"/>
  <c r="R8367" i="1" s="1"/>
  <c r="P8368" i="1" a="1"/>
  <c r="P8368" i="1" s="1"/>
  <c r="P8369" i="1" a="1"/>
  <c r="P8369" i="1" s="1"/>
  <c r="P8370" i="1" a="1"/>
  <c r="P8370" i="1" s="1"/>
  <c r="P8371" i="1" a="1"/>
  <c r="P8371" i="1" s="1"/>
  <c r="P8372" i="1" a="1"/>
  <c r="P8372" i="1" s="1"/>
  <c r="P8373" i="1" a="1"/>
  <c r="P8373" i="1" s="1"/>
  <c r="P8374" i="1" a="1"/>
  <c r="P8374" i="1" s="1"/>
  <c r="P8375" i="1" a="1"/>
  <c r="P8375" i="1" s="1"/>
  <c r="P3003" i="1" a="1"/>
  <c r="P3003" i="1" s="1"/>
  <c r="R3003" i="1" s="1"/>
  <c r="P2024" i="1" a="1"/>
  <c r="P2024" i="1" s="1"/>
  <c r="R2024" i="1" s="1"/>
  <c r="P2025" i="1" a="1"/>
  <c r="P2025" i="1" s="1"/>
  <c r="R2025" i="1" s="1"/>
  <c r="P1569" i="1" a="1"/>
  <c r="P1569" i="1" s="1"/>
  <c r="R1569" i="1" s="1"/>
  <c r="P1570" i="1" a="1"/>
  <c r="P1570" i="1" s="1"/>
  <c r="R1570" i="1" s="1"/>
  <c r="P1571" i="1" a="1"/>
  <c r="P1571" i="1" s="1"/>
  <c r="R1571" i="1" s="1"/>
  <c r="P828" i="1" a="1"/>
  <c r="P828" i="1" s="1"/>
  <c r="R828" i="1" s="1"/>
  <c r="P836" i="1" a="1"/>
  <c r="P836" i="1" s="1"/>
  <c r="R836" i="1" s="1"/>
  <c r="P837" i="1" a="1"/>
  <c r="P837" i="1" s="1"/>
  <c r="P838" i="1" a="1"/>
  <c r="P838" i="1" s="1"/>
  <c r="P839" i="1" a="1"/>
  <c r="P839" i="1" s="1"/>
  <c r="P840" i="1" a="1"/>
  <c r="P840" i="1" s="1"/>
  <c r="R840" i="1" s="1"/>
  <c r="P841" i="1" a="1"/>
  <c r="P841" i="1" s="1"/>
  <c r="R841" i="1" s="1"/>
  <c r="P842" i="1" a="1"/>
  <c r="P842" i="1" s="1"/>
  <c r="R842" i="1" s="1"/>
  <c r="P843" i="1" a="1"/>
  <c r="P843" i="1" s="1"/>
  <c r="R843" i="1" s="1"/>
  <c r="P844" i="1" a="1"/>
  <c r="P844" i="1" s="1"/>
  <c r="R844" i="1" s="1"/>
  <c r="P845" i="1" a="1"/>
  <c r="P845" i="1" s="1"/>
  <c r="P846" i="1" a="1"/>
  <c r="P846" i="1" s="1"/>
  <c r="R846" i="1" s="1"/>
  <c r="P847" i="1" a="1"/>
  <c r="P847" i="1" s="1"/>
  <c r="R847" i="1" s="1"/>
  <c r="P848" i="1" a="1"/>
  <c r="P848" i="1" s="1"/>
  <c r="R848" i="1" s="1"/>
  <c r="P849" i="1" a="1"/>
  <c r="P849" i="1" s="1"/>
  <c r="R849" i="1" s="1"/>
  <c r="P850" i="1" a="1"/>
  <c r="P850" i="1" s="1"/>
  <c r="R850" i="1" s="1"/>
  <c r="P851" i="1" a="1"/>
  <c r="P851" i="1" s="1"/>
  <c r="R851" i="1" s="1"/>
  <c r="P852" i="1" a="1"/>
  <c r="P852" i="1" s="1"/>
  <c r="P853" i="1" a="1"/>
  <c r="P853" i="1" s="1"/>
  <c r="P854" i="1" a="1"/>
  <c r="P854" i="1" s="1"/>
  <c r="R854" i="1" s="1"/>
  <c r="P855" i="1" a="1"/>
  <c r="P855" i="1" s="1"/>
  <c r="P856" i="1" a="1"/>
  <c r="P856" i="1" s="1"/>
  <c r="R856" i="1" s="1"/>
  <c r="P857" i="1" a="1"/>
  <c r="P857" i="1" s="1"/>
  <c r="R857" i="1" s="1"/>
  <c r="P858" i="1" a="1"/>
  <c r="P858" i="1" s="1"/>
  <c r="R858" i="1" s="1"/>
  <c r="P859" i="1" a="1"/>
  <c r="P859" i="1" s="1"/>
  <c r="R859" i="1" s="1"/>
  <c r="P860" i="1" a="1"/>
  <c r="P860" i="1" s="1"/>
  <c r="R860" i="1" s="1"/>
  <c r="P861" i="1" a="1"/>
  <c r="P861" i="1" s="1"/>
  <c r="R861" i="1" s="1"/>
  <c r="P862" i="1" a="1"/>
  <c r="P862" i="1" s="1"/>
  <c r="R862" i="1" s="1"/>
  <c r="P863" i="1" a="1"/>
  <c r="P863" i="1" s="1"/>
  <c r="P864" i="1" a="1"/>
  <c r="P864" i="1" s="1"/>
  <c r="R864" i="1" s="1"/>
  <c r="P865" i="1" a="1"/>
  <c r="P865" i="1" s="1"/>
  <c r="R865" i="1" s="1"/>
  <c r="P866" i="1" a="1"/>
  <c r="P866" i="1" s="1"/>
  <c r="R866" i="1" s="1"/>
  <c r="P867" i="1" a="1"/>
  <c r="P867" i="1" s="1"/>
  <c r="R867" i="1" s="1"/>
  <c r="P868" i="1" a="1"/>
  <c r="P868" i="1" s="1"/>
  <c r="P869" i="1" a="1"/>
  <c r="P869" i="1" s="1"/>
  <c r="R869" i="1" s="1"/>
  <c r="P870" i="1" a="1"/>
  <c r="P870" i="1" s="1"/>
  <c r="R870" i="1" s="1"/>
  <c r="P871" i="1" a="1"/>
  <c r="P871" i="1" s="1"/>
  <c r="P872" i="1" a="1"/>
  <c r="P872" i="1" s="1"/>
  <c r="R872" i="1" s="1"/>
  <c r="P873" i="1" a="1"/>
  <c r="P873" i="1" s="1"/>
  <c r="R873" i="1" s="1"/>
  <c r="P874" i="1" a="1"/>
  <c r="P874" i="1" s="1"/>
  <c r="R874" i="1" s="1"/>
  <c r="P875" i="1" a="1"/>
  <c r="P875" i="1" s="1"/>
  <c r="R875" i="1" s="1"/>
  <c r="P876" i="1" a="1"/>
  <c r="P876" i="1" s="1"/>
  <c r="R876" i="1" s="1"/>
  <c r="P877" i="1" a="1"/>
  <c r="P877" i="1" s="1"/>
  <c r="R877" i="1" s="1"/>
  <c r="P878" i="1" a="1"/>
  <c r="P878" i="1" s="1"/>
  <c r="R878" i="1" s="1"/>
  <c r="P879" i="1" a="1"/>
  <c r="P879" i="1" s="1"/>
  <c r="P880" i="1" a="1"/>
  <c r="P880" i="1" s="1"/>
  <c r="R880" i="1" s="1"/>
  <c r="P881" i="1" a="1"/>
  <c r="P881" i="1" s="1"/>
  <c r="R881" i="1" s="1"/>
  <c r="P882" i="1" a="1"/>
  <c r="P882" i="1" s="1"/>
  <c r="R882" i="1" s="1"/>
  <c r="P883" i="1" a="1"/>
  <c r="P883" i="1" s="1"/>
  <c r="R883" i="1" s="1"/>
  <c r="P884" i="1" a="1"/>
  <c r="P884" i="1" s="1"/>
  <c r="R884" i="1" s="1"/>
  <c r="P885" i="1" a="1"/>
  <c r="P885" i="1" s="1"/>
  <c r="R885" i="1" s="1"/>
  <c r="P886" i="1" a="1"/>
  <c r="P886" i="1" s="1"/>
  <c r="R886" i="1" s="1"/>
  <c r="P887" i="1" a="1"/>
  <c r="P887" i="1" s="1"/>
  <c r="R887" i="1" s="1"/>
  <c r="P888" i="1" a="1"/>
  <c r="P888" i="1" s="1"/>
  <c r="R888" i="1" s="1"/>
  <c r="P889" i="1" a="1"/>
  <c r="P889" i="1" s="1"/>
  <c r="R889" i="1" s="1"/>
  <c r="P890" i="1" a="1"/>
  <c r="P890" i="1" s="1"/>
  <c r="R890" i="1" s="1"/>
  <c r="P891" i="1" a="1"/>
  <c r="P891" i="1" s="1"/>
  <c r="R891" i="1" s="1"/>
  <c r="P892" i="1" a="1"/>
  <c r="P892" i="1" s="1"/>
  <c r="R892" i="1" s="1"/>
  <c r="P893" i="1" a="1"/>
  <c r="P893" i="1" s="1"/>
  <c r="R893" i="1" s="1"/>
  <c r="P894" i="1" a="1"/>
  <c r="P894" i="1" s="1"/>
  <c r="R894" i="1" s="1"/>
  <c r="P895" i="1" a="1"/>
  <c r="P895" i="1" s="1"/>
  <c r="R895" i="1" s="1"/>
  <c r="P896" i="1" a="1"/>
  <c r="P896" i="1" s="1"/>
  <c r="R896" i="1" s="1"/>
  <c r="P897" i="1" a="1"/>
  <c r="P897" i="1" s="1"/>
  <c r="R897" i="1" s="1"/>
  <c r="P898" i="1" a="1"/>
  <c r="P898" i="1" s="1"/>
  <c r="R898" i="1" s="1"/>
  <c r="P899" i="1" a="1"/>
  <c r="P899" i="1" s="1"/>
  <c r="R899" i="1" s="1"/>
  <c r="P900" i="1" a="1"/>
  <c r="P900" i="1" s="1"/>
  <c r="R900" i="1" s="1"/>
  <c r="P901" i="1" a="1"/>
  <c r="P901" i="1" s="1"/>
  <c r="R901" i="1" s="1"/>
  <c r="P902" i="1" a="1"/>
  <c r="P902" i="1" s="1"/>
  <c r="R902" i="1" s="1"/>
  <c r="P903" i="1" a="1"/>
  <c r="P903" i="1" s="1"/>
  <c r="R903" i="1" s="1"/>
  <c r="P904" i="1" a="1"/>
  <c r="P904" i="1" s="1"/>
  <c r="R904" i="1" s="1"/>
  <c r="P905" i="1" a="1"/>
  <c r="P905" i="1" s="1"/>
  <c r="R905" i="1" s="1"/>
  <c r="P906" i="1" a="1"/>
  <c r="P906" i="1" s="1"/>
  <c r="R906" i="1" s="1"/>
  <c r="P907" i="1" a="1"/>
  <c r="P907" i="1" s="1"/>
  <c r="R907" i="1" s="1"/>
  <c r="P908" i="1" a="1"/>
  <c r="P908" i="1" s="1"/>
  <c r="R908" i="1" s="1"/>
  <c r="P909" i="1" a="1"/>
  <c r="P909" i="1" s="1"/>
  <c r="R909" i="1" s="1"/>
  <c r="P910" i="1" a="1"/>
  <c r="P910" i="1" s="1"/>
  <c r="R910" i="1" s="1"/>
  <c r="P911" i="1" a="1"/>
  <c r="P911" i="1" s="1"/>
  <c r="R911" i="1" s="1"/>
  <c r="P912" i="1" a="1"/>
  <c r="P912" i="1" s="1"/>
  <c r="R912" i="1" s="1"/>
  <c r="P913" i="1" a="1"/>
  <c r="P913" i="1" s="1"/>
  <c r="R913" i="1" s="1"/>
  <c r="P914" i="1" a="1"/>
  <c r="P914" i="1" s="1"/>
  <c r="R914" i="1" s="1"/>
  <c r="P915" i="1" a="1"/>
  <c r="P915" i="1" s="1"/>
  <c r="R915" i="1" s="1"/>
  <c r="P916" i="1" a="1"/>
  <c r="P916" i="1" s="1"/>
  <c r="R916" i="1" s="1"/>
  <c r="P917" i="1" a="1"/>
  <c r="P917" i="1" s="1"/>
  <c r="R917" i="1" s="1"/>
  <c r="P918" i="1" a="1"/>
  <c r="P918" i="1" s="1"/>
  <c r="R918" i="1" s="1"/>
  <c r="P919" i="1" a="1"/>
  <c r="P919" i="1" s="1"/>
  <c r="R919" i="1" s="1"/>
  <c r="P920" i="1" a="1"/>
  <c r="P920" i="1" s="1"/>
  <c r="R920" i="1" s="1"/>
  <c r="P921" i="1" a="1"/>
  <c r="P921" i="1" s="1"/>
  <c r="R921" i="1" s="1"/>
  <c r="P922" i="1" a="1"/>
  <c r="P922" i="1" s="1"/>
  <c r="R922" i="1" s="1"/>
  <c r="P923" i="1" a="1"/>
  <c r="P923" i="1" s="1"/>
  <c r="R923" i="1" s="1"/>
  <c r="P924" i="1" a="1"/>
  <c r="P924" i="1" s="1"/>
  <c r="R924" i="1" s="1"/>
  <c r="P925" i="1" a="1"/>
  <c r="P925" i="1" s="1"/>
  <c r="R925" i="1" s="1"/>
  <c r="P926" i="1" a="1"/>
  <c r="P926" i="1" s="1"/>
  <c r="R926" i="1" s="1"/>
  <c r="P927" i="1" a="1"/>
  <c r="P927" i="1" s="1"/>
  <c r="R927" i="1" s="1"/>
  <c r="P928" i="1" a="1"/>
  <c r="P928" i="1" s="1"/>
  <c r="R928" i="1" s="1"/>
  <c r="P929" i="1" a="1"/>
  <c r="P929" i="1" s="1"/>
  <c r="R929" i="1" s="1"/>
  <c r="P930" i="1" a="1"/>
  <c r="P930" i="1" s="1"/>
  <c r="R930" i="1" s="1"/>
  <c r="P931" i="1" a="1"/>
  <c r="P931" i="1" s="1"/>
  <c r="R931" i="1" s="1"/>
  <c r="P932" i="1" a="1"/>
  <c r="P932" i="1" s="1"/>
  <c r="R932" i="1" s="1"/>
  <c r="P933" i="1" a="1"/>
  <c r="P933" i="1" s="1"/>
  <c r="R933" i="1" s="1"/>
  <c r="P934" i="1" a="1"/>
  <c r="P934" i="1" s="1"/>
  <c r="R934" i="1" s="1"/>
  <c r="P935" i="1" a="1"/>
  <c r="P935" i="1" s="1"/>
  <c r="R935" i="1" s="1"/>
  <c r="P936" i="1" a="1"/>
  <c r="P936" i="1" s="1"/>
  <c r="R936" i="1" s="1"/>
  <c r="P937" i="1" a="1"/>
  <c r="P937" i="1" s="1"/>
  <c r="R937" i="1" s="1"/>
  <c r="P938" i="1" a="1"/>
  <c r="P938" i="1" s="1"/>
  <c r="R938" i="1" s="1"/>
  <c r="P939" i="1" a="1"/>
  <c r="P939" i="1" s="1"/>
  <c r="R939" i="1" s="1"/>
  <c r="P940" i="1" a="1"/>
  <c r="P940" i="1" s="1"/>
  <c r="R940" i="1" s="1"/>
  <c r="P941" i="1" a="1"/>
  <c r="P941" i="1" s="1"/>
  <c r="R941" i="1" s="1"/>
  <c r="P942" i="1" a="1"/>
  <c r="P942" i="1" s="1"/>
  <c r="R942" i="1" s="1"/>
  <c r="P943" i="1" a="1"/>
  <c r="P943" i="1" s="1"/>
  <c r="R943" i="1" s="1"/>
  <c r="P944" i="1" a="1"/>
  <c r="P944" i="1" s="1"/>
  <c r="R944" i="1" s="1"/>
  <c r="P945" i="1" a="1"/>
  <c r="P945" i="1" s="1"/>
  <c r="R945" i="1" s="1"/>
  <c r="P946" i="1" a="1"/>
  <c r="P946" i="1" s="1"/>
  <c r="R946" i="1" s="1"/>
  <c r="P947" i="1" a="1"/>
  <c r="P947" i="1" s="1"/>
  <c r="R947" i="1" s="1"/>
  <c r="P948" i="1" a="1"/>
  <c r="P948" i="1" s="1"/>
  <c r="R948" i="1" s="1"/>
  <c r="P949" i="1" a="1"/>
  <c r="P949" i="1" s="1"/>
  <c r="R949" i="1" s="1"/>
  <c r="P950" i="1" a="1"/>
  <c r="P950" i="1" s="1"/>
  <c r="P951" i="1" a="1"/>
  <c r="P951" i="1" s="1"/>
  <c r="R951" i="1" s="1"/>
  <c r="P952" i="1" a="1"/>
  <c r="P952" i="1" s="1"/>
  <c r="R952" i="1" s="1"/>
  <c r="P953" i="1" a="1"/>
  <c r="P953" i="1" s="1"/>
  <c r="R953" i="1" s="1"/>
  <c r="P954" i="1" a="1"/>
  <c r="P954" i="1" s="1"/>
  <c r="R954" i="1" s="1"/>
  <c r="P955" i="1" a="1"/>
  <c r="P955" i="1" s="1"/>
  <c r="R955" i="1" s="1"/>
  <c r="P956" i="1" a="1"/>
  <c r="P956" i="1" s="1"/>
  <c r="R956" i="1" s="1"/>
  <c r="P957" i="1" a="1"/>
  <c r="P957" i="1" s="1"/>
  <c r="R957" i="1" s="1"/>
  <c r="P958" i="1" a="1"/>
  <c r="P958" i="1" s="1"/>
  <c r="R958" i="1" s="1"/>
  <c r="P959" i="1" a="1"/>
  <c r="P959" i="1" s="1"/>
  <c r="R959" i="1" s="1"/>
  <c r="P960" i="1" a="1"/>
  <c r="P960" i="1" s="1"/>
  <c r="R960" i="1" s="1"/>
  <c r="P961" i="1" a="1"/>
  <c r="P961" i="1" s="1"/>
  <c r="R961" i="1" s="1"/>
  <c r="P962" i="1" a="1"/>
  <c r="P962" i="1" s="1"/>
  <c r="R962" i="1" s="1"/>
  <c r="P963" i="1" a="1"/>
  <c r="P963" i="1" s="1"/>
  <c r="R963" i="1" s="1"/>
  <c r="P964" i="1" a="1"/>
  <c r="P964" i="1" s="1"/>
  <c r="R964" i="1" s="1"/>
  <c r="P965" i="1" a="1"/>
  <c r="P965" i="1" s="1"/>
  <c r="R965" i="1" s="1"/>
  <c r="P966" i="1" a="1"/>
  <c r="P966" i="1" s="1"/>
  <c r="R966" i="1" s="1"/>
  <c r="P967" i="1" a="1"/>
  <c r="P967" i="1" s="1"/>
  <c r="R967" i="1" s="1"/>
  <c r="P968" i="1" a="1"/>
  <c r="P968" i="1" s="1"/>
  <c r="R968" i="1" s="1"/>
  <c r="P969" i="1" a="1"/>
  <c r="P969" i="1" s="1"/>
  <c r="R969" i="1" s="1"/>
  <c r="P970" i="1" a="1"/>
  <c r="P970" i="1" s="1"/>
  <c r="R970" i="1" s="1"/>
  <c r="P971" i="1" a="1"/>
  <c r="P971" i="1" s="1"/>
  <c r="R971" i="1" s="1"/>
  <c r="P972" i="1" a="1"/>
  <c r="P972" i="1" s="1"/>
  <c r="R972" i="1" s="1"/>
  <c r="P973" i="1" a="1"/>
  <c r="P973" i="1" s="1"/>
  <c r="R973" i="1" s="1"/>
  <c r="P974" i="1" a="1"/>
  <c r="P974" i="1" s="1"/>
  <c r="R974" i="1" s="1"/>
  <c r="P975" i="1" a="1"/>
  <c r="P975" i="1" s="1"/>
  <c r="R975" i="1" s="1"/>
  <c r="P976" i="1" a="1"/>
  <c r="P976" i="1" s="1"/>
  <c r="R976" i="1" s="1"/>
  <c r="P977" i="1" a="1"/>
  <c r="P977" i="1" s="1"/>
  <c r="R977" i="1" s="1"/>
  <c r="P978" i="1" a="1"/>
  <c r="P978" i="1" s="1"/>
  <c r="R978" i="1" s="1"/>
  <c r="P979" i="1" a="1"/>
  <c r="P979" i="1" s="1"/>
  <c r="R979" i="1" s="1"/>
  <c r="P980" i="1" a="1"/>
  <c r="P980" i="1" s="1"/>
  <c r="R980" i="1" s="1"/>
  <c r="P981" i="1" a="1"/>
  <c r="P981" i="1" s="1"/>
  <c r="R981" i="1" s="1"/>
  <c r="P982" i="1" a="1"/>
  <c r="P982" i="1" s="1"/>
  <c r="R982" i="1" s="1"/>
  <c r="P983" i="1" a="1"/>
  <c r="P983" i="1" s="1"/>
  <c r="R983" i="1" s="1"/>
  <c r="P984" i="1" a="1"/>
  <c r="P984" i="1" s="1"/>
  <c r="R984" i="1" s="1"/>
  <c r="P985" i="1" a="1"/>
  <c r="P985" i="1" s="1"/>
  <c r="R985" i="1" s="1"/>
  <c r="P986" i="1" a="1"/>
  <c r="P986" i="1" s="1"/>
  <c r="R986" i="1" s="1"/>
  <c r="P987" i="1" a="1"/>
  <c r="P987" i="1" s="1"/>
  <c r="R987" i="1" s="1"/>
  <c r="P988" i="1" a="1"/>
  <c r="P988" i="1" s="1"/>
  <c r="R988" i="1" s="1"/>
  <c r="P989" i="1" a="1"/>
  <c r="P989" i="1" s="1"/>
  <c r="R989" i="1" s="1"/>
  <c r="P990" i="1" a="1"/>
  <c r="P990" i="1" s="1"/>
  <c r="R990" i="1" s="1"/>
  <c r="P991" i="1" a="1"/>
  <c r="P991" i="1" s="1"/>
  <c r="R991" i="1" s="1"/>
  <c r="P992" i="1" a="1"/>
  <c r="P992" i="1" s="1"/>
  <c r="R992" i="1" s="1"/>
  <c r="P993" i="1" a="1"/>
  <c r="P993" i="1" s="1"/>
  <c r="R993" i="1" s="1"/>
  <c r="P994" i="1" a="1"/>
  <c r="P994" i="1" s="1"/>
  <c r="R994" i="1" s="1"/>
  <c r="P995" i="1" a="1"/>
  <c r="P995" i="1" s="1"/>
  <c r="R995" i="1" s="1"/>
  <c r="P996" i="1" a="1"/>
  <c r="P996" i="1" s="1"/>
  <c r="R996" i="1" s="1"/>
  <c r="P997" i="1" a="1"/>
  <c r="P997" i="1" s="1"/>
  <c r="R997" i="1" s="1"/>
  <c r="P998" i="1" a="1"/>
  <c r="P998" i="1" s="1"/>
  <c r="R998" i="1" s="1"/>
  <c r="P999" i="1" a="1"/>
  <c r="P999" i="1" s="1"/>
  <c r="R999" i="1" s="1"/>
  <c r="P1000" i="1" a="1"/>
  <c r="P1000" i="1" s="1"/>
  <c r="R1000" i="1" s="1"/>
  <c r="P1001" i="1" a="1"/>
  <c r="P1001" i="1" s="1"/>
  <c r="R1001" i="1" s="1"/>
  <c r="P1002" i="1" a="1"/>
  <c r="P1002" i="1" s="1"/>
  <c r="R1002" i="1" s="1"/>
  <c r="P1003" i="1" a="1"/>
  <c r="P1003" i="1" s="1"/>
  <c r="R1003" i="1" s="1"/>
  <c r="P1004" i="1" a="1"/>
  <c r="P1004" i="1" s="1"/>
  <c r="R1004" i="1" s="1"/>
  <c r="P1005" i="1" a="1"/>
  <c r="P1005" i="1" s="1"/>
  <c r="R1005" i="1" s="1"/>
  <c r="P1006" i="1" a="1"/>
  <c r="P1006" i="1" s="1"/>
  <c r="R1006" i="1" s="1"/>
  <c r="P1007" i="1" a="1"/>
  <c r="P1007" i="1" s="1"/>
  <c r="R1007" i="1" s="1"/>
  <c r="P1008" i="1" a="1"/>
  <c r="P1008" i="1" s="1"/>
  <c r="R1008" i="1" s="1"/>
  <c r="P1009" i="1" a="1"/>
  <c r="P1009" i="1" s="1"/>
  <c r="R1009" i="1" s="1"/>
  <c r="P1010" i="1" a="1"/>
  <c r="P1010" i="1" s="1"/>
  <c r="R1010" i="1" s="1"/>
  <c r="P1011" i="1" a="1"/>
  <c r="P1011" i="1" s="1"/>
  <c r="R1011" i="1" s="1"/>
  <c r="P1012" i="1" a="1"/>
  <c r="P1012" i="1" s="1"/>
  <c r="R1012" i="1" s="1"/>
  <c r="P1013" i="1" a="1"/>
  <c r="P1013" i="1" s="1"/>
  <c r="R1013" i="1" s="1"/>
  <c r="P1014" i="1" a="1"/>
  <c r="P1014" i="1" s="1"/>
  <c r="R1014" i="1" s="1"/>
  <c r="P1015" i="1" a="1"/>
  <c r="P1015" i="1" s="1"/>
  <c r="R1015" i="1" s="1"/>
  <c r="P1016" i="1" a="1"/>
  <c r="P1016" i="1" s="1"/>
  <c r="R1016" i="1" s="1"/>
  <c r="P1017" i="1" a="1"/>
  <c r="P1017" i="1" s="1"/>
  <c r="R1017" i="1" s="1"/>
  <c r="P1018" i="1" a="1"/>
  <c r="P1018" i="1" s="1"/>
  <c r="R1018" i="1" s="1"/>
  <c r="P1019" i="1" a="1"/>
  <c r="P1019" i="1" s="1"/>
  <c r="R1019" i="1" s="1"/>
  <c r="P1020" i="1" a="1"/>
  <c r="P1020" i="1" s="1"/>
  <c r="R1020" i="1" s="1"/>
  <c r="P1021" i="1" a="1"/>
  <c r="P1021" i="1" s="1"/>
  <c r="R1021" i="1" s="1"/>
  <c r="P1022" i="1" a="1"/>
  <c r="P1022" i="1" s="1"/>
  <c r="R1022" i="1" s="1"/>
  <c r="P1023" i="1" a="1"/>
  <c r="P1023" i="1" s="1"/>
  <c r="R1023" i="1" s="1"/>
  <c r="P1024" i="1" a="1"/>
  <c r="P1024" i="1" s="1"/>
  <c r="R1024" i="1" s="1"/>
  <c r="P1025" i="1" a="1"/>
  <c r="P1025" i="1" s="1"/>
  <c r="R1025" i="1" s="1"/>
  <c r="P1026" i="1" a="1"/>
  <c r="P1026" i="1" s="1"/>
  <c r="R1026" i="1" s="1"/>
  <c r="P1027" i="1" a="1"/>
  <c r="P1027" i="1" s="1"/>
  <c r="R1027" i="1" s="1"/>
  <c r="P1028" i="1" a="1"/>
  <c r="P1028" i="1" s="1"/>
  <c r="R1028" i="1" s="1"/>
  <c r="P1029" i="1" a="1"/>
  <c r="P1029" i="1" s="1"/>
  <c r="R1029" i="1" s="1"/>
  <c r="P1030" i="1" a="1"/>
  <c r="P1030" i="1" s="1"/>
  <c r="R1030" i="1" s="1"/>
  <c r="P1031" i="1" a="1"/>
  <c r="P1031" i="1" s="1"/>
  <c r="R1031" i="1" s="1"/>
  <c r="P1032" i="1" a="1"/>
  <c r="P1032" i="1" s="1"/>
  <c r="R1032" i="1" s="1"/>
  <c r="P1033" i="1" a="1"/>
  <c r="P1033" i="1" s="1"/>
  <c r="R1033" i="1" s="1"/>
  <c r="P1034" i="1" a="1"/>
  <c r="P1034" i="1" s="1"/>
  <c r="R1034" i="1" s="1"/>
  <c r="P1035" i="1" a="1"/>
  <c r="P1035" i="1" s="1"/>
  <c r="R1035" i="1" s="1"/>
  <c r="P1036" i="1" a="1"/>
  <c r="P1036" i="1" s="1"/>
  <c r="R1036" i="1" s="1"/>
  <c r="P1037" i="1" a="1"/>
  <c r="P1037" i="1" s="1"/>
  <c r="R1037" i="1" s="1"/>
  <c r="P1038" i="1" a="1"/>
  <c r="P1038" i="1" s="1"/>
  <c r="R1038" i="1" s="1"/>
  <c r="P1039" i="1" a="1"/>
  <c r="P1039" i="1" s="1"/>
  <c r="R1039" i="1" s="1"/>
  <c r="P1040" i="1" a="1"/>
  <c r="P1040" i="1" s="1"/>
  <c r="R1040" i="1" s="1"/>
  <c r="P1041" i="1" a="1"/>
  <c r="P1041" i="1" s="1"/>
  <c r="R1041" i="1" s="1"/>
  <c r="P1042" i="1" a="1"/>
  <c r="P1042" i="1" s="1"/>
  <c r="R1042" i="1" s="1"/>
  <c r="P1043" i="1" a="1"/>
  <c r="P1043" i="1" s="1"/>
  <c r="R1043" i="1" s="1"/>
  <c r="P1044" i="1" a="1"/>
  <c r="P1044" i="1" s="1"/>
  <c r="R1044" i="1" s="1"/>
  <c r="P1045" i="1" a="1"/>
  <c r="P1045" i="1" s="1"/>
  <c r="P1046" i="1" a="1"/>
  <c r="P1046" i="1" s="1"/>
  <c r="R1046" i="1" s="1"/>
  <c r="P1047" i="1" a="1"/>
  <c r="P1047" i="1" s="1"/>
  <c r="R1047" i="1" s="1"/>
  <c r="P1048" i="1" a="1"/>
  <c r="P1048" i="1" s="1"/>
  <c r="R1048" i="1" s="1"/>
  <c r="P1049" i="1" a="1"/>
  <c r="P1049" i="1" s="1"/>
  <c r="R1049" i="1" s="1"/>
  <c r="P1050" i="1" a="1"/>
  <c r="P1050" i="1" s="1"/>
  <c r="R1050" i="1" s="1"/>
  <c r="P1051" i="1" a="1"/>
  <c r="P1051" i="1" s="1"/>
  <c r="R1051" i="1" s="1"/>
  <c r="P1052" i="1" a="1"/>
  <c r="P1052" i="1" s="1"/>
  <c r="R1052" i="1" s="1"/>
  <c r="P1053" i="1" a="1"/>
  <c r="P1053" i="1" s="1"/>
  <c r="R1053" i="1" s="1"/>
  <c r="P1054" i="1" a="1"/>
  <c r="P1054" i="1" s="1"/>
  <c r="R1054" i="1" s="1"/>
  <c r="P1055" i="1" a="1"/>
  <c r="P1055" i="1" s="1"/>
  <c r="R1055" i="1" s="1"/>
  <c r="P1056" i="1" a="1"/>
  <c r="P1056" i="1" s="1"/>
  <c r="R1056" i="1" s="1"/>
  <c r="P1057" i="1" a="1"/>
  <c r="P1057" i="1" s="1"/>
  <c r="R1057" i="1" s="1"/>
  <c r="P1058" i="1" a="1"/>
  <c r="P1058" i="1" s="1"/>
  <c r="R1058" i="1" s="1"/>
  <c r="P1059" i="1" a="1"/>
  <c r="P1059" i="1" s="1"/>
  <c r="R1059" i="1" s="1"/>
  <c r="P1060" i="1" a="1"/>
  <c r="P1060" i="1" s="1"/>
  <c r="R1060" i="1" s="1"/>
  <c r="P1061" i="1" a="1"/>
  <c r="P1061" i="1" s="1"/>
  <c r="R1061" i="1" s="1"/>
  <c r="P1062" i="1" a="1"/>
  <c r="P1062" i="1" s="1"/>
  <c r="R1062" i="1" s="1"/>
  <c r="P1063" i="1" a="1"/>
  <c r="P1063" i="1" s="1"/>
  <c r="P1064" i="1" a="1"/>
  <c r="P1064" i="1" s="1"/>
  <c r="R1064" i="1" s="1"/>
  <c r="P1065" i="1" a="1"/>
  <c r="P1065" i="1" s="1"/>
  <c r="R1065" i="1" s="1"/>
  <c r="P1066" i="1" a="1"/>
  <c r="P1066" i="1" s="1"/>
  <c r="R1066" i="1" s="1"/>
  <c r="P1067" i="1" a="1"/>
  <c r="P1067" i="1" s="1"/>
  <c r="P1068" i="1" a="1"/>
  <c r="P1068" i="1" s="1"/>
  <c r="R1068" i="1" s="1"/>
  <c r="P1069" i="1" a="1"/>
  <c r="P1069" i="1" s="1"/>
  <c r="P1070" i="1" a="1"/>
  <c r="P1070" i="1" s="1"/>
  <c r="R1070" i="1" s="1"/>
  <c r="P1071" i="1" a="1"/>
  <c r="P1071" i="1" s="1"/>
  <c r="P1072" i="1" a="1"/>
  <c r="P1072" i="1" s="1"/>
  <c r="R1072" i="1" s="1"/>
  <c r="P1073" i="1" a="1"/>
  <c r="P1073" i="1" s="1"/>
  <c r="R1073" i="1" s="1"/>
  <c r="P1074" i="1" a="1"/>
  <c r="P1074" i="1" s="1"/>
  <c r="R1074" i="1" s="1"/>
  <c r="P1075" i="1" a="1"/>
  <c r="P1075" i="1" s="1"/>
  <c r="R1075" i="1" s="1"/>
  <c r="P1076" i="1" a="1"/>
  <c r="P1076" i="1" s="1"/>
  <c r="R1076" i="1" s="1"/>
  <c r="P1077" i="1" a="1"/>
  <c r="P1077" i="1" s="1"/>
  <c r="R1077" i="1" s="1"/>
  <c r="P1078" i="1" a="1"/>
  <c r="P1078" i="1" s="1"/>
  <c r="R1078" i="1" s="1"/>
  <c r="P1079" i="1" a="1"/>
  <c r="P1079" i="1" s="1"/>
  <c r="R1079" i="1" s="1"/>
  <c r="P1080" i="1" a="1"/>
  <c r="P1080" i="1" s="1"/>
  <c r="R1080" i="1" s="1"/>
  <c r="P1081" i="1" a="1"/>
  <c r="P1081" i="1" s="1"/>
  <c r="R1081" i="1" s="1"/>
  <c r="P1082" i="1" a="1"/>
  <c r="P1082" i="1" s="1"/>
  <c r="R1082" i="1" s="1"/>
  <c r="P1083" i="1" a="1"/>
  <c r="P1083" i="1" s="1"/>
  <c r="R1083" i="1" s="1"/>
  <c r="P1084" i="1" a="1"/>
  <c r="P1084" i="1" s="1"/>
  <c r="R1084" i="1" s="1"/>
  <c r="P1085" i="1" a="1"/>
  <c r="P1085" i="1" s="1"/>
  <c r="R1085" i="1" s="1"/>
  <c r="P1086" i="1" a="1"/>
  <c r="P1086" i="1" s="1"/>
  <c r="R1086" i="1" s="1"/>
  <c r="P1087" i="1" a="1"/>
  <c r="P1087" i="1" s="1"/>
  <c r="R1087" i="1" s="1"/>
  <c r="P1088" i="1" a="1"/>
  <c r="P1088" i="1" s="1"/>
  <c r="R1088" i="1" s="1"/>
  <c r="P1089" i="1" a="1"/>
  <c r="P1089" i="1" s="1"/>
  <c r="R1089" i="1" s="1"/>
  <c r="P1090" i="1" a="1"/>
  <c r="P1090" i="1" s="1"/>
  <c r="R1090" i="1" s="1"/>
  <c r="P1091" i="1" a="1"/>
  <c r="P1091" i="1" s="1"/>
  <c r="R1091" i="1" s="1"/>
  <c r="P1092" i="1" a="1"/>
  <c r="P1092" i="1" s="1"/>
  <c r="R1092" i="1" s="1"/>
  <c r="P1093" i="1" a="1"/>
  <c r="P1093" i="1" s="1"/>
  <c r="R1093" i="1" s="1"/>
  <c r="P1094" i="1" a="1"/>
  <c r="P1094" i="1" s="1"/>
  <c r="R1094" i="1" s="1"/>
  <c r="P1095" i="1" a="1"/>
  <c r="P1095" i="1" s="1"/>
  <c r="R1095" i="1" s="1"/>
  <c r="P1096" i="1" a="1"/>
  <c r="P1096" i="1" s="1"/>
  <c r="R1096" i="1" s="1"/>
  <c r="P1097" i="1" a="1"/>
  <c r="P1097" i="1" s="1"/>
  <c r="R1097" i="1" s="1"/>
  <c r="P1098" i="1" a="1"/>
  <c r="P1098" i="1" s="1"/>
  <c r="R1098" i="1" s="1"/>
  <c r="P1099" i="1" a="1"/>
  <c r="P1099" i="1" s="1"/>
  <c r="R1099" i="1" s="1"/>
  <c r="P1100" i="1" a="1"/>
  <c r="P1100" i="1" s="1"/>
  <c r="R1100" i="1" s="1"/>
  <c r="P1101" i="1" a="1"/>
  <c r="P1101" i="1" s="1"/>
  <c r="R1101" i="1" s="1"/>
  <c r="P1102" i="1" a="1"/>
  <c r="P1102" i="1" s="1"/>
  <c r="R1102" i="1" s="1"/>
  <c r="P1103" i="1" a="1"/>
  <c r="P1103" i="1" s="1"/>
  <c r="R1103" i="1" s="1"/>
  <c r="P1104" i="1" a="1"/>
  <c r="P1104" i="1" s="1"/>
  <c r="R1104" i="1" s="1"/>
  <c r="P1105" i="1" a="1"/>
  <c r="P1105" i="1" s="1"/>
  <c r="R1105" i="1" s="1"/>
  <c r="P1106" i="1" a="1"/>
  <c r="P1106" i="1" s="1"/>
  <c r="R1106" i="1" s="1"/>
  <c r="P1107" i="1" a="1"/>
  <c r="P1107" i="1" s="1"/>
  <c r="R1107" i="1" s="1"/>
  <c r="P1108" i="1" a="1"/>
  <c r="P1108" i="1" s="1"/>
  <c r="R1108" i="1" s="1"/>
  <c r="P1109" i="1" a="1"/>
  <c r="P1109" i="1" s="1"/>
  <c r="R1109" i="1" s="1"/>
  <c r="P1110" i="1" a="1"/>
  <c r="P1110" i="1" s="1"/>
  <c r="R1110" i="1" s="1"/>
  <c r="P1111" i="1" a="1"/>
  <c r="P1111" i="1" s="1"/>
  <c r="R1111" i="1" s="1"/>
  <c r="P1112" i="1" a="1"/>
  <c r="P1112" i="1" s="1"/>
  <c r="R1112" i="1" s="1"/>
  <c r="P1113" i="1" a="1"/>
  <c r="P1113" i="1" s="1"/>
  <c r="R1113" i="1" s="1"/>
  <c r="P1114" i="1" a="1"/>
  <c r="P1114" i="1" s="1"/>
  <c r="R1114" i="1" s="1"/>
  <c r="P1115" i="1" a="1"/>
  <c r="P1115" i="1" s="1"/>
  <c r="R1115" i="1" s="1"/>
  <c r="P1116" i="1" a="1"/>
  <c r="P1116" i="1" s="1"/>
  <c r="R1116" i="1" s="1"/>
  <c r="P1117" i="1" a="1"/>
  <c r="P1117" i="1" s="1"/>
  <c r="R1117" i="1" s="1"/>
  <c r="P1118" i="1" a="1"/>
  <c r="P1118" i="1" s="1"/>
  <c r="R1118" i="1" s="1"/>
  <c r="P1119" i="1" a="1"/>
  <c r="P1119" i="1" s="1"/>
  <c r="R1119" i="1" s="1"/>
  <c r="P1120" i="1" a="1"/>
  <c r="P1120" i="1" s="1"/>
  <c r="R1120" i="1" s="1"/>
  <c r="P1121" i="1" a="1"/>
  <c r="P1121" i="1" s="1"/>
  <c r="R1121" i="1" s="1"/>
  <c r="P1122" i="1" a="1"/>
  <c r="P1122" i="1" s="1"/>
  <c r="R1122" i="1" s="1"/>
  <c r="P1123" i="1" a="1"/>
  <c r="P1123" i="1" s="1"/>
  <c r="R1123" i="1" s="1"/>
  <c r="P1124" i="1" a="1"/>
  <c r="P1124" i="1" s="1"/>
  <c r="R1124" i="1" s="1"/>
  <c r="P1125" i="1" a="1"/>
  <c r="P1125" i="1" s="1"/>
  <c r="R1125" i="1" s="1"/>
  <c r="P1126" i="1" a="1"/>
  <c r="P1126" i="1" s="1"/>
  <c r="R1126" i="1" s="1"/>
  <c r="P1127" i="1" a="1"/>
  <c r="P1127" i="1" s="1"/>
  <c r="R1127" i="1" s="1"/>
  <c r="P1128" i="1" a="1"/>
  <c r="P1128" i="1" s="1"/>
  <c r="R1128" i="1" s="1"/>
  <c r="P1129" i="1" a="1"/>
  <c r="P1129" i="1" s="1"/>
  <c r="R1129" i="1" s="1"/>
  <c r="P1130" i="1" a="1"/>
  <c r="P1130" i="1" s="1"/>
  <c r="R1130" i="1" s="1"/>
  <c r="P1131" i="1" a="1"/>
  <c r="P1131" i="1" s="1"/>
  <c r="R1131" i="1" s="1"/>
  <c r="P1132" i="1" a="1"/>
  <c r="P1132" i="1" s="1"/>
  <c r="R1132" i="1" s="1"/>
  <c r="P1133" i="1" a="1"/>
  <c r="P1133" i="1" s="1"/>
  <c r="R1133" i="1" s="1"/>
  <c r="P1134" i="1" a="1"/>
  <c r="P1134" i="1" s="1"/>
  <c r="R1134" i="1" s="1"/>
  <c r="P1135" i="1" a="1"/>
  <c r="P1135" i="1" s="1"/>
  <c r="R1135" i="1" s="1"/>
  <c r="P1136" i="1" a="1"/>
  <c r="P1136" i="1" s="1"/>
  <c r="R1136" i="1" s="1"/>
  <c r="P1137" i="1" a="1"/>
  <c r="P1137" i="1" s="1"/>
  <c r="R1137" i="1" s="1"/>
  <c r="P1138" i="1" a="1"/>
  <c r="P1138" i="1" s="1"/>
  <c r="R1138" i="1" s="1"/>
  <c r="P1139" i="1" a="1"/>
  <c r="P1139" i="1" s="1"/>
  <c r="R1139" i="1" s="1"/>
  <c r="P1140" i="1" a="1"/>
  <c r="P1140" i="1" s="1"/>
  <c r="R1140" i="1" s="1"/>
  <c r="P1141" i="1" a="1"/>
  <c r="P1141" i="1" s="1"/>
  <c r="R1141" i="1" s="1"/>
  <c r="P1142" i="1" a="1"/>
  <c r="P1142" i="1" s="1"/>
  <c r="R1142" i="1" s="1"/>
  <c r="P1143" i="1" a="1"/>
  <c r="P1143" i="1" s="1"/>
  <c r="R1143" i="1" s="1"/>
  <c r="P1144" i="1" a="1"/>
  <c r="P1144" i="1" s="1"/>
  <c r="R1144" i="1" s="1"/>
  <c r="P1145" i="1" a="1"/>
  <c r="P1145" i="1" s="1"/>
  <c r="R1145" i="1" s="1"/>
  <c r="P1146" i="1" a="1"/>
  <c r="P1146" i="1" s="1"/>
  <c r="R1146" i="1" s="1"/>
  <c r="P1147" i="1" a="1"/>
  <c r="P1147" i="1" s="1"/>
  <c r="R1147" i="1" s="1"/>
  <c r="P1148" i="1" a="1"/>
  <c r="P1148" i="1" s="1"/>
  <c r="R1148" i="1" s="1"/>
  <c r="P1149" i="1" a="1"/>
  <c r="P1149" i="1" s="1"/>
  <c r="R1149" i="1" s="1"/>
  <c r="P1150" i="1" a="1"/>
  <c r="P1150" i="1" s="1"/>
  <c r="R1150" i="1" s="1"/>
  <c r="P1151" i="1" a="1"/>
  <c r="P1151" i="1" s="1"/>
  <c r="R1151" i="1" s="1"/>
  <c r="P1152" i="1" a="1"/>
  <c r="P1152" i="1" s="1"/>
  <c r="R1152" i="1" s="1"/>
  <c r="P1153" i="1" a="1"/>
  <c r="P1153" i="1" s="1"/>
  <c r="R1153" i="1" s="1"/>
  <c r="P1154" i="1" a="1"/>
  <c r="P1154" i="1" s="1"/>
  <c r="R1154" i="1" s="1"/>
  <c r="P1155" i="1" a="1"/>
  <c r="P1155" i="1" s="1"/>
  <c r="R1155" i="1" s="1"/>
  <c r="P1156" i="1" a="1"/>
  <c r="P1156" i="1" s="1"/>
  <c r="R1156" i="1" s="1"/>
  <c r="P1157" i="1" a="1"/>
  <c r="P1157" i="1" s="1"/>
  <c r="R1157" i="1" s="1"/>
  <c r="P1158" i="1" a="1"/>
  <c r="P1158" i="1" s="1"/>
  <c r="R1158" i="1" s="1"/>
  <c r="P1159" i="1" a="1"/>
  <c r="P1159" i="1" s="1"/>
  <c r="R1159" i="1" s="1"/>
  <c r="P1160" i="1" a="1"/>
  <c r="P1160" i="1" s="1"/>
  <c r="R1160" i="1" s="1"/>
  <c r="P1161" i="1" a="1"/>
  <c r="P1161" i="1" s="1"/>
  <c r="R1161" i="1" s="1"/>
  <c r="P1162" i="1" a="1"/>
  <c r="P1162" i="1" s="1"/>
  <c r="R1162" i="1" s="1"/>
  <c r="P1163" i="1" a="1"/>
  <c r="P1163" i="1" s="1"/>
  <c r="R1163" i="1" s="1"/>
  <c r="P1164" i="1" a="1"/>
  <c r="P1164" i="1" s="1"/>
  <c r="R1164" i="1" s="1"/>
  <c r="P1165" i="1" a="1"/>
  <c r="P1165" i="1" s="1"/>
  <c r="R1165" i="1" s="1"/>
  <c r="P1166" i="1" a="1"/>
  <c r="P1166" i="1" s="1"/>
  <c r="R1166" i="1" s="1"/>
  <c r="P1167" i="1" a="1"/>
  <c r="P1167" i="1" s="1"/>
  <c r="R1167" i="1" s="1"/>
  <c r="P1168" i="1" a="1"/>
  <c r="P1168" i="1" s="1"/>
  <c r="R1168" i="1" s="1"/>
  <c r="P1169" i="1" a="1"/>
  <c r="P1169" i="1" s="1"/>
  <c r="R1169" i="1" s="1"/>
  <c r="P1170" i="1" a="1"/>
  <c r="P1170" i="1" s="1"/>
  <c r="R1170" i="1" s="1"/>
  <c r="P1171" i="1" a="1"/>
  <c r="P1171" i="1" s="1"/>
  <c r="R1171" i="1" s="1"/>
  <c r="P1172" i="1" a="1"/>
  <c r="P1172" i="1" s="1"/>
  <c r="R1172" i="1" s="1"/>
  <c r="P1173" i="1" a="1"/>
  <c r="P1173" i="1" s="1"/>
  <c r="R1173" i="1" s="1"/>
  <c r="P1174" i="1" a="1"/>
  <c r="P1174" i="1" s="1"/>
  <c r="R1174" i="1" s="1"/>
  <c r="P1175" i="1" a="1"/>
  <c r="P1175" i="1" s="1"/>
  <c r="R1175" i="1" s="1"/>
  <c r="P1176" i="1" a="1"/>
  <c r="P1176" i="1" s="1"/>
  <c r="R1176" i="1" s="1"/>
  <c r="P1177" i="1" a="1"/>
  <c r="P1177" i="1" s="1"/>
  <c r="R1177" i="1" s="1"/>
  <c r="P1178" i="1" a="1"/>
  <c r="P1178" i="1" s="1"/>
  <c r="R1178" i="1" s="1"/>
  <c r="P1179" i="1" a="1"/>
  <c r="P1179" i="1" s="1"/>
  <c r="R1179" i="1" s="1"/>
  <c r="P1180" i="1" a="1"/>
  <c r="P1180" i="1" s="1"/>
  <c r="R1180" i="1" s="1"/>
  <c r="P1181" i="1" a="1"/>
  <c r="P1181" i="1" s="1"/>
  <c r="R1181" i="1" s="1"/>
  <c r="P1182" i="1" a="1"/>
  <c r="P1182" i="1" s="1"/>
  <c r="R1182" i="1" s="1"/>
  <c r="P1183" i="1" a="1"/>
  <c r="P1183" i="1" s="1"/>
  <c r="R1183" i="1" s="1"/>
  <c r="P1184" i="1" a="1"/>
  <c r="P1184" i="1" s="1"/>
  <c r="R1184" i="1" s="1"/>
  <c r="P1185" i="1" a="1"/>
  <c r="P1185" i="1" s="1"/>
  <c r="R1185" i="1" s="1"/>
  <c r="P1186" i="1" a="1"/>
  <c r="P1186" i="1" s="1"/>
  <c r="R1186" i="1" s="1"/>
  <c r="P1187" i="1" a="1"/>
  <c r="P1187" i="1" s="1"/>
  <c r="R1187" i="1" s="1"/>
  <c r="P1188" i="1" a="1"/>
  <c r="P1188" i="1" s="1"/>
  <c r="R1188" i="1" s="1"/>
  <c r="P1189" i="1" a="1"/>
  <c r="P1189" i="1" s="1"/>
  <c r="R1189" i="1" s="1"/>
  <c r="P1190" i="1" a="1"/>
  <c r="P1190" i="1" s="1"/>
  <c r="P1191" i="1" a="1"/>
  <c r="P1191" i="1" s="1"/>
  <c r="R1191" i="1" s="1"/>
  <c r="P1192" i="1" a="1"/>
  <c r="P1192" i="1" s="1"/>
  <c r="R1192" i="1" s="1"/>
  <c r="P1193" i="1" a="1"/>
  <c r="P1193" i="1" s="1"/>
  <c r="R1193" i="1" s="1"/>
  <c r="P1194" i="1" a="1"/>
  <c r="P1194" i="1" s="1"/>
  <c r="R1194" i="1" s="1"/>
  <c r="P1195" i="1" a="1"/>
  <c r="P1195" i="1" s="1"/>
  <c r="R1195" i="1" s="1"/>
  <c r="P1196" i="1" a="1"/>
  <c r="P1196" i="1" s="1"/>
  <c r="R1196" i="1" s="1"/>
  <c r="P1197" i="1" a="1"/>
  <c r="P1197" i="1" s="1"/>
  <c r="R1197" i="1" s="1"/>
  <c r="P1198" i="1" a="1"/>
  <c r="P1198" i="1" s="1"/>
  <c r="R1198" i="1" s="1"/>
  <c r="P1199" i="1" a="1"/>
  <c r="P1199" i="1" s="1"/>
  <c r="R1199" i="1" s="1"/>
  <c r="P1200" i="1" a="1"/>
  <c r="P1200" i="1" s="1"/>
  <c r="R1200" i="1" s="1"/>
  <c r="P1201" i="1" a="1"/>
  <c r="P1201" i="1" s="1"/>
  <c r="R1201" i="1" s="1"/>
  <c r="P1202" i="1" a="1"/>
  <c r="P1202" i="1" s="1"/>
  <c r="R1202" i="1" s="1"/>
  <c r="P1203" i="1" a="1"/>
  <c r="P1203" i="1" s="1"/>
  <c r="R1203" i="1" s="1"/>
  <c r="P1204" i="1" a="1"/>
  <c r="P1204" i="1" s="1"/>
  <c r="R1204" i="1" s="1"/>
  <c r="P1205" i="1" a="1"/>
  <c r="P1205" i="1" s="1"/>
  <c r="R1205" i="1" s="1"/>
  <c r="P1206" i="1" a="1"/>
  <c r="P1206" i="1" s="1"/>
  <c r="R1206" i="1" s="1"/>
  <c r="P1207" i="1" a="1"/>
  <c r="P1207" i="1" s="1"/>
  <c r="R1207" i="1" s="1"/>
  <c r="P1208" i="1" a="1"/>
  <c r="P1208" i="1" s="1"/>
  <c r="R1208" i="1" s="1"/>
  <c r="P1209" i="1" a="1"/>
  <c r="P1209" i="1" s="1"/>
  <c r="R1209" i="1" s="1"/>
  <c r="P1210" i="1" a="1"/>
  <c r="P1210" i="1" s="1"/>
  <c r="R1210" i="1" s="1"/>
  <c r="P1211" i="1" a="1"/>
  <c r="P1211" i="1" s="1"/>
  <c r="R1211" i="1" s="1"/>
  <c r="P1212" i="1" a="1"/>
  <c r="P1212" i="1" s="1"/>
  <c r="R1212" i="1" s="1"/>
  <c r="P1213" i="1" a="1"/>
  <c r="P1213" i="1" s="1"/>
  <c r="R1213" i="1" s="1"/>
  <c r="P1214" i="1" a="1"/>
  <c r="P1214" i="1" s="1"/>
  <c r="R1214" i="1" s="1"/>
  <c r="P1215" i="1" a="1"/>
  <c r="P1215" i="1" s="1"/>
  <c r="R1215" i="1" s="1"/>
  <c r="P1216" i="1" a="1"/>
  <c r="P1216" i="1" s="1"/>
  <c r="R1216" i="1" s="1"/>
  <c r="P1217" i="1" a="1"/>
  <c r="P1217" i="1" s="1"/>
  <c r="R1217" i="1" s="1"/>
  <c r="P1218" i="1" a="1"/>
  <c r="P1218" i="1" s="1"/>
  <c r="R1218" i="1" s="1"/>
  <c r="P1219" i="1" a="1"/>
  <c r="P1219" i="1" s="1"/>
  <c r="R1219" i="1" s="1"/>
  <c r="P1220" i="1" a="1"/>
  <c r="P1220" i="1" s="1"/>
  <c r="R1220" i="1" s="1"/>
  <c r="P1221" i="1" a="1"/>
  <c r="P1221" i="1" s="1"/>
  <c r="R1221" i="1" s="1"/>
  <c r="P1222" i="1" a="1"/>
  <c r="P1222" i="1" s="1"/>
  <c r="R1222" i="1" s="1"/>
  <c r="P1223" i="1" a="1"/>
  <c r="P1223" i="1" s="1"/>
  <c r="R1223" i="1" s="1"/>
  <c r="P1224" i="1" a="1"/>
  <c r="P1224" i="1" s="1"/>
  <c r="R1224" i="1" s="1"/>
  <c r="P1225" i="1" a="1"/>
  <c r="P1225" i="1" s="1"/>
  <c r="R1225" i="1" s="1"/>
  <c r="P1226" i="1" a="1"/>
  <c r="P1226" i="1" s="1"/>
  <c r="R1226" i="1" s="1"/>
  <c r="P1227" i="1" a="1"/>
  <c r="P1227" i="1" s="1"/>
  <c r="R1227" i="1" s="1"/>
  <c r="P1228" i="1" a="1"/>
  <c r="P1228" i="1" s="1"/>
  <c r="R1228" i="1" s="1"/>
  <c r="P1229" i="1" a="1"/>
  <c r="P1229" i="1" s="1"/>
  <c r="R1229" i="1" s="1"/>
  <c r="P1230" i="1" a="1"/>
  <c r="P1230" i="1" s="1"/>
  <c r="R1230" i="1" s="1"/>
  <c r="P1231" i="1" a="1"/>
  <c r="P1231" i="1" s="1"/>
  <c r="R1231" i="1" s="1"/>
  <c r="P1232" i="1" a="1"/>
  <c r="P1232" i="1" s="1"/>
  <c r="R1232" i="1" s="1"/>
  <c r="P1233" i="1" a="1"/>
  <c r="P1233" i="1" s="1"/>
  <c r="R1233" i="1" s="1"/>
  <c r="P1234" i="1" a="1"/>
  <c r="P1234" i="1" s="1"/>
  <c r="R1234" i="1" s="1"/>
  <c r="P1235" i="1" a="1"/>
  <c r="P1235" i="1" s="1"/>
  <c r="R1235" i="1" s="1"/>
  <c r="P1236" i="1" a="1"/>
  <c r="P1236" i="1" s="1"/>
  <c r="R1236" i="1" s="1"/>
  <c r="P1237" i="1" a="1"/>
  <c r="P1237" i="1" s="1"/>
  <c r="R1237" i="1" s="1"/>
  <c r="P1238" i="1" a="1"/>
  <c r="P1238" i="1" s="1"/>
  <c r="R1238" i="1" s="1"/>
  <c r="P1239" i="1" a="1"/>
  <c r="P1239" i="1" s="1"/>
  <c r="R1239" i="1" s="1"/>
  <c r="P1240" i="1" a="1"/>
  <c r="P1240" i="1" s="1"/>
  <c r="R1240" i="1" s="1"/>
  <c r="P1241" i="1" a="1"/>
  <c r="P1241" i="1" s="1"/>
  <c r="R1241" i="1" s="1"/>
  <c r="P1242" i="1" a="1"/>
  <c r="P1242" i="1" s="1"/>
  <c r="R1242" i="1" s="1"/>
  <c r="P1243" i="1" a="1"/>
  <c r="P1243" i="1" s="1"/>
  <c r="R1243" i="1" s="1"/>
  <c r="P1244" i="1" a="1"/>
  <c r="P1244" i="1" s="1"/>
  <c r="R1244" i="1" s="1"/>
  <c r="P1245" i="1" a="1"/>
  <c r="P1245" i="1" s="1"/>
  <c r="R1245" i="1" s="1"/>
  <c r="P1246" i="1" a="1"/>
  <c r="P1246" i="1" s="1"/>
  <c r="R1246" i="1" s="1"/>
  <c r="P1247" i="1" a="1"/>
  <c r="P1247" i="1" s="1"/>
  <c r="R1247" i="1" s="1"/>
  <c r="P1248" i="1" a="1"/>
  <c r="P1248" i="1" s="1"/>
  <c r="R1248" i="1" s="1"/>
  <c r="P1249" i="1" a="1"/>
  <c r="P1249" i="1" s="1"/>
  <c r="R1249" i="1" s="1"/>
  <c r="P1250" i="1" a="1"/>
  <c r="P1250" i="1" s="1"/>
  <c r="R1250" i="1" s="1"/>
  <c r="P1251" i="1" a="1"/>
  <c r="P1251" i="1" s="1"/>
  <c r="R1251" i="1" s="1"/>
  <c r="P1252" i="1" a="1"/>
  <c r="P1252" i="1" s="1"/>
  <c r="R1252" i="1" s="1"/>
  <c r="P1253" i="1" a="1"/>
  <c r="P1253" i="1" s="1"/>
  <c r="R1253" i="1" s="1"/>
  <c r="P1254" i="1" a="1"/>
  <c r="P1254" i="1" s="1"/>
  <c r="R1254" i="1" s="1"/>
  <c r="P1255" i="1" a="1"/>
  <c r="P1255" i="1" s="1"/>
  <c r="R1255" i="1" s="1"/>
  <c r="P1256" i="1" a="1"/>
  <c r="P1256" i="1" s="1"/>
  <c r="R1256" i="1" s="1"/>
  <c r="P1257" i="1" a="1"/>
  <c r="P1257" i="1" s="1"/>
  <c r="R1257" i="1" s="1"/>
  <c r="P1258" i="1" a="1"/>
  <c r="P1258" i="1" s="1"/>
  <c r="R1258" i="1" s="1"/>
  <c r="P1259" i="1" a="1"/>
  <c r="P1259" i="1" s="1"/>
  <c r="R1259" i="1" s="1"/>
  <c r="P1260" i="1" a="1"/>
  <c r="P1260" i="1" s="1"/>
  <c r="R1260" i="1" s="1"/>
  <c r="P1261" i="1" a="1"/>
  <c r="P1261" i="1" s="1"/>
  <c r="R1261" i="1" s="1"/>
  <c r="P1262" i="1" a="1"/>
  <c r="P1262" i="1" s="1"/>
  <c r="R1262" i="1" s="1"/>
  <c r="P1263" i="1" a="1"/>
  <c r="P1263" i="1" s="1"/>
  <c r="R1263" i="1" s="1"/>
  <c r="P1264" i="1" a="1"/>
  <c r="P1264" i="1" s="1"/>
  <c r="R1264" i="1" s="1"/>
  <c r="P1265" i="1" a="1"/>
  <c r="P1265" i="1" s="1"/>
  <c r="R1265" i="1" s="1"/>
  <c r="P1266" i="1" a="1"/>
  <c r="P1266" i="1" s="1"/>
  <c r="R1266" i="1" s="1"/>
  <c r="P1267" i="1" a="1"/>
  <c r="P1267" i="1" s="1"/>
  <c r="R1267" i="1" s="1"/>
  <c r="P1268" i="1" a="1"/>
  <c r="P1268" i="1" s="1"/>
  <c r="R1268" i="1" s="1"/>
  <c r="P1269" i="1" a="1"/>
  <c r="P1269" i="1" s="1"/>
  <c r="R1269" i="1" s="1"/>
  <c r="P1270" i="1" a="1"/>
  <c r="P1270" i="1" s="1"/>
  <c r="R1270" i="1" s="1"/>
  <c r="P1271" i="1" a="1"/>
  <c r="P1271" i="1" s="1"/>
  <c r="R1271" i="1" s="1"/>
  <c r="P1272" i="1" a="1"/>
  <c r="P1272" i="1" s="1"/>
  <c r="R1272" i="1" s="1"/>
  <c r="P1273" i="1" a="1"/>
  <c r="P1273" i="1" s="1"/>
  <c r="R1273" i="1" s="1"/>
  <c r="P1274" i="1" a="1"/>
  <c r="P1274" i="1" s="1"/>
  <c r="R1274" i="1" s="1"/>
  <c r="P1275" i="1" a="1"/>
  <c r="P1275" i="1" s="1"/>
  <c r="R1275" i="1" s="1"/>
  <c r="P1276" i="1" a="1"/>
  <c r="P1276" i="1" s="1"/>
  <c r="R1276" i="1" s="1"/>
  <c r="P1277" i="1" a="1"/>
  <c r="P1277" i="1" s="1"/>
  <c r="R1277" i="1" s="1"/>
  <c r="P1278" i="1" a="1"/>
  <c r="P1278" i="1" s="1"/>
  <c r="R1278" i="1" s="1"/>
  <c r="P1279" i="1" a="1"/>
  <c r="P1279" i="1" s="1"/>
  <c r="R1279" i="1" s="1"/>
  <c r="P1280" i="1" a="1"/>
  <c r="P1280" i="1" s="1"/>
  <c r="R1280" i="1" s="1"/>
  <c r="P1281" i="1" a="1"/>
  <c r="P1281" i="1" s="1"/>
  <c r="R1281" i="1" s="1"/>
  <c r="P1282" i="1" a="1"/>
  <c r="P1282" i="1" s="1"/>
  <c r="R1282" i="1" s="1"/>
  <c r="P1283" i="1" a="1"/>
  <c r="P1283" i="1" s="1"/>
  <c r="R1283" i="1" s="1"/>
  <c r="P1284" i="1" a="1"/>
  <c r="P1284" i="1" s="1"/>
  <c r="R1284" i="1" s="1"/>
  <c r="P1285" i="1" a="1"/>
  <c r="P1285" i="1" s="1"/>
  <c r="R1285" i="1" s="1"/>
  <c r="P1286" i="1" a="1"/>
  <c r="P1286" i="1" s="1"/>
  <c r="P1287" i="1" a="1"/>
  <c r="P1287" i="1" s="1"/>
  <c r="R1287" i="1" s="1"/>
  <c r="P1288" i="1" a="1"/>
  <c r="P1288" i="1" s="1"/>
  <c r="R1288" i="1" s="1"/>
  <c r="P1289" i="1" a="1"/>
  <c r="P1289" i="1" s="1"/>
  <c r="R1289" i="1" s="1"/>
  <c r="P1290" i="1" a="1"/>
  <c r="P1290" i="1" s="1"/>
  <c r="R1290" i="1" s="1"/>
  <c r="P1291" i="1" a="1"/>
  <c r="P1291" i="1" s="1"/>
  <c r="R1291" i="1" s="1"/>
  <c r="P1292" i="1" a="1"/>
  <c r="P1292" i="1" s="1"/>
  <c r="R1292" i="1" s="1"/>
  <c r="P1293" i="1" a="1"/>
  <c r="P1293" i="1" s="1"/>
  <c r="R1293" i="1" s="1"/>
  <c r="P1294" i="1" a="1"/>
  <c r="P1294" i="1" s="1"/>
  <c r="R1294" i="1" s="1"/>
  <c r="P1295" i="1" a="1"/>
  <c r="P1295" i="1" s="1"/>
  <c r="R1295" i="1" s="1"/>
  <c r="P1296" i="1" a="1"/>
  <c r="P1296" i="1" s="1"/>
  <c r="R1296" i="1" s="1"/>
  <c r="P1297" i="1" a="1"/>
  <c r="P1297" i="1" s="1"/>
  <c r="R1297" i="1" s="1"/>
  <c r="P1298" i="1" a="1"/>
  <c r="P1298" i="1" s="1"/>
  <c r="R1298" i="1" s="1"/>
  <c r="P1299" i="1" a="1"/>
  <c r="P1299" i="1" s="1"/>
  <c r="R1299" i="1" s="1"/>
  <c r="P1300" i="1" a="1"/>
  <c r="P1300" i="1" s="1"/>
  <c r="R1300" i="1" s="1"/>
  <c r="P1301" i="1" a="1"/>
  <c r="P1301" i="1" s="1"/>
  <c r="R1301" i="1" s="1"/>
  <c r="P1302" i="1" a="1"/>
  <c r="P1302" i="1" s="1"/>
  <c r="R1302" i="1" s="1"/>
  <c r="P1303" i="1" a="1"/>
  <c r="P1303" i="1" s="1"/>
  <c r="R1303" i="1" s="1"/>
  <c r="P1304" i="1" a="1"/>
  <c r="P1304" i="1" s="1"/>
  <c r="R1304" i="1" s="1"/>
  <c r="P1305" i="1" a="1"/>
  <c r="P1305" i="1" s="1"/>
  <c r="R1305" i="1" s="1"/>
  <c r="P1306" i="1" a="1"/>
  <c r="P1306" i="1" s="1"/>
  <c r="R1306" i="1" s="1"/>
  <c r="P1307" i="1" a="1"/>
  <c r="P1307" i="1" s="1"/>
  <c r="R1307" i="1" s="1"/>
  <c r="P1308" i="1" a="1"/>
  <c r="P1308" i="1" s="1"/>
  <c r="R1308" i="1" s="1"/>
  <c r="P1309" i="1" a="1"/>
  <c r="P1309" i="1" s="1"/>
  <c r="R1309" i="1" s="1"/>
  <c r="P1310" i="1" a="1"/>
  <c r="P1310" i="1" s="1"/>
  <c r="R1310" i="1" s="1"/>
  <c r="P1311" i="1" a="1"/>
  <c r="P1311" i="1" s="1"/>
  <c r="R1311" i="1" s="1"/>
  <c r="P1312" i="1" a="1"/>
  <c r="P1312" i="1" s="1"/>
  <c r="R1312" i="1" s="1"/>
  <c r="P1313" i="1" a="1"/>
  <c r="P1313" i="1" s="1"/>
  <c r="R1313" i="1" s="1"/>
  <c r="P1314" i="1" a="1"/>
  <c r="P1314" i="1" s="1"/>
  <c r="R1314" i="1" s="1"/>
  <c r="P1315" i="1" a="1"/>
  <c r="P1315" i="1" s="1"/>
  <c r="R1315" i="1" s="1"/>
  <c r="P1316" i="1" a="1"/>
  <c r="P1316" i="1" s="1"/>
  <c r="R1316" i="1" s="1"/>
  <c r="P1317" i="1" a="1"/>
  <c r="P1317" i="1" s="1"/>
  <c r="R1317" i="1" s="1"/>
  <c r="P1318" i="1" a="1"/>
  <c r="P1318" i="1" s="1"/>
  <c r="R1318" i="1" s="1"/>
  <c r="P1319" i="1" a="1"/>
  <c r="P1319" i="1" s="1"/>
  <c r="R1319" i="1" s="1"/>
  <c r="P1320" i="1" a="1"/>
  <c r="P1320" i="1" s="1"/>
  <c r="R1320" i="1" s="1"/>
  <c r="P1321" i="1" a="1"/>
  <c r="P1321" i="1" s="1"/>
  <c r="R1321" i="1" s="1"/>
  <c r="P1322" i="1" a="1"/>
  <c r="P1322" i="1" s="1"/>
  <c r="R1322" i="1" s="1"/>
  <c r="P1323" i="1" a="1"/>
  <c r="P1323" i="1" s="1"/>
  <c r="R1323" i="1" s="1"/>
  <c r="P1324" i="1" a="1"/>
  <c r="P1324" i="1" s="1"/>
  <c r="R1324" i="1" s="1"/>
  <c r="P1325" i="1" a="1"/>
  <c r="P1325" i="1" s="1"/>
  <c r="R1325" i="1" s="1"/>
  <c r="P1326" i="1" a="1"/>
  <c r="P1326" i="1" s="1"/>
  <c r="P1327" i="1" a="1"/>
  <c r="P1327" i="1" s="1"/>
  <c r="P1328" i="1" a="1"/>
  <c r="P1328" i="1" s="1"/>
  <c r="P1329" i="1" a="1"/>
  <c r="P1329" i="1" s="1"/>
  <c r="P1330" i="1" a="1"/>
  <c r="P1330" i="1" s="1"/>
  <c r="P1331" i="1" a="1"/>
  <c r="P1331" i="1" s="1"/>
  <c r="P1332" i="1" a="1"/>
  <c r="P1332" i="1" s="1"/>
  <c r="P1333" i="1" a="1"/>
  <c r="P1333" i="1" s="1"/>
  <c r="R1333" i="1" s="1"/>
  <c r="P1334" i="1" a="1"/>
  <c r="P1334" i="1" s="1"/>
  <c r="P1335" i="1" a="1"/>
  <c r="P1335" i="1" s="1"/>
  <c r="R1335" i="1" s="1"/>
  <c r="P1336" i="1" a="1"/>
  <c r="P1336" i="1" s="1"/>
  <c r="R1336" i="1" s="1"/>
  <c r="P1337" i="1" a="1"/>
  <c r="P1337" i="1" s="1"/>
  <c r="R1337" i="1" s="1"/>
  <c r="P1338" i="1" a="1"/>
  <c r="P1338" i="1" s="1"/>
  <c r="R1338" i="1" s="1"/>
  <c r="P1339" i="1" a="1"/>
  <c r="P1339" i="1" s="1"/>
  <c r="P1340" i="1" a="1"/>
  <c r="P1340" i="1" s="1"/>
  <c r="R1340" i="1" s="1"/>
  <c r="P1341" i="1" a="1"/>
  <c r="P1341" i="1" s="1"/>
  <c r="R1341" i="1" s="1"/>
  <c r="P1342" i="1" a="1"/>
  <c r="P1342" i="1" s="1"/>
  <c r="R1342" i="1" s="1"/>
  <c r="P1343" i="1" a="1"/>
  <c r="P1343" i="1" s="1"/>
  <c r="R1343" i="1" s="1"/>
  <c r="P1344" i="1" a="1"/>
  <c r="P1344" i="1" s="1"/>
  <c r="R1344" i="1" s="1"/>
  <c r="P1345" i="1" a="1"/>
  <c r="P1345" i="1" s="1"/>
  <c r="R1345" i="1" s="1"/>
  <c r="P1346" i="1" a="1"/>
  <c r="P1346" i="1" s="1"/>
  <c r="R1346" i="1" s="1"/>
  <c r="P1347" i="1" a="1"/>
  <c r="P1347" i="1" s="1"/>
  <c r="R1347" i="1" s="1"/>
  <c r="P1348" i="1" a="1"/>
  <c r="P1348" i="1" s="1"/>
  <c r="R1348" i="1" s="1"/>
  <c r="P1349" i="1" a="1"/>
  <c r="P1349" i="1" s="1"/>
  <c r="R1349" i="1" s="1"/>
  <c r="P1350" i="1" a="1"/>
  <c r="P1350" i="1" s="1"/>
  <c r="R1350" i="1" s="1"/>
  <c r="P1351" i="1" a="1"/>
  <c r="P1351" i="1" s="1"/>
  <c r="R1351" i="1" s="1"/>
  <c r="P1352" i="1" a="1"/>
  <c r="P1352" i="1" s="1"/>
  <c r="R1352" i="1" s="1"/>
  <c r="P1353" i="1" a="1"/>
  <c r="P1353" i="1" s="1"/>
  <c r="R1353" i="1" s="1"/>
  <c r="P1354" i="1" a="1"/>
  <c r="P1354" i="1" s="1"/>
  <c r="R1354" i="1" s="1"/>
  <c r="P1355" i="1" a="1"/>
  <c r="P1355" i="1" s="1"/>
  <c r="R1355" i="1" s="1"/>
  <c r="P1356" i="1" a="1"/>
  <c r="P1356" i="1" s="1"/>
  <c r="R1356" i="1" s="1"/>
  <c r="P1357" i="1" a="1"/>
  <c r="P1357" i="1" s="1"/>
  <c r="R1357" i="1" s="1"/>
  <c r="P1358" i="1" a="1"/>
  <c r="P1358" i="1" s="1"/>
  <c r="R1358" i="1" s="1"/>
  <c r="P1359" i="1" a="1"/>
  <c r="P1359" i="1" s="1"/>
  <c r="R1359" i="1" s="1"/>
  <c r="P1360" i="1" a="1"/>
  <c r="P1360" i="1" s="1"/>
  <c r="R1360" i="1" s="1"/>
  <c r="P1361" i="1" a="1"/>
  <c r="P1361" i="1" s="1"/>
  <c r="R1361" i="1" s="1"/>
  <c r="P1362" i="1" a="1"/>
  <c r="P1362" i="1" s="1"/>
  <c r="R1362" i="1" s="1"/>
  <c r="P1363" i="1" a="1"/>
  <c r="P1363" i="1" s="1"/>
  <c r="R1363" i="1" s="1"/>
  <c r="P1364" i="1" a="1"/>
  <c r="P1364" i="1" s="1"/>
  <c r="R1364" i="1" s="1"/>
  <c r="P1365" i="1" a="1"/>
  <c r="P1365" i="1" s="1"/>
  <c r="R1365" i="1" s="1"/>
  <c r="P1366" i="1" a="1"/>
  <c r="P1366" i="1" s="1"/>
  <c r="R1366" i="1" s="1"/>
  <c r="P1367" i="1" a="1"/>
  <c r="P1367" i="1" s="1"/>
  <c r="R1367" i="1" s="1"/>
  <c r="P1368" i="1" a="1"/>
  <c r="P1368" i="1" s="1"/>
  <c r="R1368" i="1" s="1"/>
  <c r="P1369" i="1" a="1"/>
  <c r="P1369" i="1" s="1"/>
  <c r="R1369" i="1" s="1"/>
  <c r="P1370" i="1" a="1"/>
  <c r="P1370" i="1" s="1"/>
  <c r="R1370" i="1" s="1"/>
  <c r="P1371" i="1" a="1"/>
  <c r="P1371" i="1" s="1"/>
  <c r="R1371" i="1" s="1"/>
  <c r="P1372" i="1" a="1"/>
  <c r="P1372" i="1" s="1"/>
  <c r="R1372" i="1" s="1"/>
  <c r="P1373" i="1" a="1"/>
  <c r="P1373" i="1" s="1"/>
  <c r="R1373" i="1" s="1"/>
  <c r="P1374" i="1" a="1"/>
  <c r="P1374" i="1" s="1"/>
  <c r="R1374" i="1" s="1"/>
  <c r="P1375" i="1" a="1"/>
  <c r="P1375" i="1" s="1"/>
  <c r="R1375" i="1" s="1"/>
  <c r="P1376" i="1" a="1"/>
  <c r="P1376" i="1" s="1"/>
  <c r="R1376" i="1" s="1"/>
  <c r="P1377" i="1" a="1"/>
  <c r="P1377" i="1" s="1"/>
  <c r="R1377" i="1" s="1"/>
  <c r="P1378" i="1" a="1"/>
  <c r="P1378" i="1" s="1"/>
  <c r="R1378" i="1" s="1"/>
  <c r="P1379" i="1" a="1"/>
  <c r="P1379" i="1" s="1"/>
  <c r="R1379" i="1" s="1"/>
  <c r="P1380" i="1" a="1"/>
  <c r="P1380" i="1" s="1"/>
  <c r="R1380" i="1" s="1"/>
  <c r="P1381" i="1" a="1"/>
  <c r="P1381" i="1" s="1"/>
  <c r="R1381" i="1" s="1"/>
  <c r="P1382" i="1" a="1"/>
  <c r="P1382" i="1" s="1"/>
  <c r="P1383" i="1" a="1"/>
  <c r="P1383" i="1" s="1"/>
  <c r="R1383" i="1" s="1"/>
  <c r="P1384" i="1" a="1"/>
  <c r="P1384" i="1" s="1"/>
  <c r="R1384" i="1" s="1"/>
  <c r="P1385" i="1" a="1"/>
  <c r="P1385" i="1" s="1"/>
  <c r="R1385" i="1" s="1"/>
  <c r="P1386" i="1" a="1"/>
  <c r="P1386" i="1" s="1"/>
  <c r="R1386" i="1" s="1"/>
  <c r="P1387" i="1" a="1"/>
  <c r="P1387" i="1" s="1"/>
  <c r="P1388" i="1" a="1"/>
  <c r="P1388" i="1" s="1"/>
  <c r="R1388" i="1" s="1"/>
  <c r="P1389" i="1" a="1"/>
  <c r="P1389" i="1" s="1"/>
  <c r="R1389" i="1" s="1"/>
  <c r="P1390" i="1" a="1"/>
  <c r="P1390" i="1" s="1"/>
  <c r="R1390" i="1" s="1"/>
  <c r="P1391" i="1" a="1"/>
  <c r="P1391" i="1" s="1"/>
  <c r="R1391" i="1" s="1"/>
  <c r="P1392" i="1" a="1"/>
  <c r="P1392" i="1" s="1"/>
  <c r="R1392" i="1" s="1"/>
  <c r="P1393" i="1" a="1"/>
  <c r="P1393" i="1" s="1"/>
  <c r="R1393" i="1" s="1"/>
  <c r="P1394" i="1" a="1"/>
  <c r="P1394" i="1" s="1"/>
  <c r="R1394" i="1" s="1"/>
  <c r="P1395" i="1" a="1"/>
  <c r="P1395" i="1" s="1"/>
  <c r="R1395" i="1" s="1"/>
  <c r="P1396" i="1" a="1"/>
  <c r="P1396" i="1" s="1"/>
  <c r="R1396" i="1" s="1"/>
  <c r="P1397" i="1" a="1"/>
  <c r="P1397" i="1" s="1"/>
  <c r="R1397" i="1" s="1"/>
  <c r="P1398" i="1" a="1"/>
  <c r="P1398" i="1" s="1"/>
  <c r="R1398" i="1" s="1"/>
  <c r="P1399" i="1" a="1"/>
  <c r="P1399" i="1" s="1"/>
  <c r="R1399" i="1" s="1"/>
  <c r="P1400" i="1" a="1"/>
  <c r="P1400" i="1" s="1"/>
  <c r="R1400" i="1" s="1"/>
  <c r="P1401" i="1" a="1"/>
  <c r="P1401" i="1" s="1"/>
  <c r="R1401" i="1" s="1"/>
  <c r="P1402" i="1" a="1"/>
  <c r="P1402" i="1" s="1"/>
  <c r="R1402" i="1" s="1"/>
  <c r="P1403" i="1" a="1"/>
  <c r="P1403" i="1" s="1"/>
  <c r="R1403" i="1" s="1"/>
  <c r="P1404" i="1" a="1"/>
  <c r="P1404" i="1" s="1"/>
  <c r="R1404" i="1" s="1"/>
  <c r="P1405" i="1" a="1"/>
  <c r="P1405" i="1" s="1"/>
  <c r="R1405" i="1" s="1"/>
  <c r="P1406" i="1" a="1"/>
  <c r="P1406" i="1" s="1"/>
  <c r="R1406" i="1" s="1"/>
  <c r="P1407" i="1" a="1"/>
  <c r="P1407" i="1" s="1"/>
  <c r="R1407" i="1" s="1"/>
  <c r="P1408" i="1" a="1"/>
  <c r="P1408" i="1" s="1"/>
  <c r="R1408" i="1" s="1"/>
  <c r="P1409" i="1" a="1"/>
  <c r="P1409" i="1" s="1"/>
  <c r="R1409" i="1" s="1"/>
  <c r="P1410" i="1" a="1"/>
  <c r="P1410" i="1" s="1"/>
  <c r="R1410" i="1" s="1"/>
  <c r="P1411" i="1" a="1"/>
  <c r="P1411" i="1" s="1"/>
  <c r="R1411" i="1" s="1"/>
  <c r="P1412" i="1" a="1"/>
  <c r="P1412" i="1" s="1"/>
  <c r="P1413" i="1" a="1"/>
  <c r="P1413" i="1" s="1"/>
  <c r="R1413" i="1" s="1"/>
  <c r="P1414" i="1" a="1"/>
  <c r="P1414" i="1" s="1"/>
  <c r="R1414" i="1" s="1"/>
  <c r="P1415" i="1" a="1"/>
  <c r="P1415" i="1" s="1"/>
  <c r="P1416" i="1" a="1"/>
  <c r="P1416" i="1" s="1"/>
  <c r="R1416" i="1" s="1"/>
  <c r="P1417" i="1" a="1"/>
  <c r="P1417" i="1" s="1"/>
  <c r="R1417" i="1" s="1"/>
  <c r="P1418" i="1" a="1"/>
  <c r="P1418" i="1" s="1"/>
  <c r="R1418" i="1" s="1"/>
  <c r="P1419" i="1" a="1"/>
  <c r="P1419" i="1" s="1"/>
  <c r="R1419" i="1" s="1"/>
  <c r="P1420" i="1" a="1"/>
  <c r="P1420" i="1" s="1"/>
  <c r="R1420" i="1" s="1"/>
  <c r="P1421" i="1" a="1"/>
  <c r="P1421" i="1" s="1"/>
  <c r="R1421" i="1" s="1"/>
  <c r="P1422" i="1" a="1"/>
  <c r="P1422" i="1" s="1"/>
  <c r="R1422" i="1" s="1"/>
  <c r="P1423" i="1" a="1"/>
  <c r="P1423" i="1" s="1"/>
  <c r="R1423" i="1" s="1"/>
  <c r="P1424" i="1" a="1"/>
  <c r="P1424" i="1" s="1"/>
  <c r="R1424" i="1" s="1"/>
  <c r="P1425" i="1" a="1"/>
  <c r="P1425" i="1" s="1"/>
  <c r="R1425" i="1" s="1"/>
  <c r="P1426" i="1" a="1"/>
  <c r="P1426" i="1" s="1"/>
  <c r="R1426" i="1" s="1"/>
  <c r="P1427" i="1" a="1"/>
  <c r="P1427" i="1" s="1"/>
  <c r="R1427" i="1" s="1"/>
  <c r="P1428" i="1" a="1"/>
  <c r="P1428" i="1" s="1"/>
  <c r="R1428" i="1" s="1"/>
  <c r="P1429" i="1" a="1"/>
  <c r="P1429" i="1" s="1"/>
  <c r="R1429" i="1" s="1"/>
  <c r="P1430" i="1" a="1"/>
  <c r="P1430" i="1" s="1"/>
  <c r="P1431" i="1" a="1"/>
  <c r="P1431" i="1" s="1"/>
  <c r="R1431" i="1" s="1"/>
  <c r="P1432" i="1" a="1"/>
  <c r="P1432" i="1" s="1"/>
  <c r="R1432" i="1" s="1"/>
  <c r="P1433" i="1" a="1"/>
  <c r="P1433" i="1" s="1"/>
  <c r="R1433" i="1" s="1"/>
  <c r="P1434" i="1" a="1"/>
  <c r="P1434" i="1" s="1"/>
  <c r="R1434" i="1" s="1"/>
  <c r="P1435" i="1" a="1"/>
  <c r="P1435" i="1" s="1"/>
  <c r="R1435" i="1" s="1"/>
  <c r="P1436" i="1" a="1"/>
  <c r="P1436" i="1" s="1"/>
  <c r="R1436" i="1" s="1"/>
  <c r="P1437" i="1" a="1"/>
  <c r="P1437" i="1" s="1"/>
  <c r="R1437" i="1" s="1"/>
  <c r="P1438" i="1" a="1"/>
  <c r="P1438" i="1" s="1"/>
  <c r="R1438" i="1" s="1"/>
  <c r="P1439" i="1" a="1"/>
  <c r="P1439" i="1" s="1"/>
  <c r="P1440" i="1" a="1"/>
  <c r="P1440" i="1" s="1"/>
  <c r="R1440" i="1" s="1"/>
  <c r="P1441" i="1" a="1"/>
  <c r="P1441" i="1" s="1"/>
  <c r="R1441" i="1" s="1"/>
  <c r="P1442" i="1" a="1"/>
  <c r="P1442" i="1" s="1"/>
  <c r="R1442" i="1" s="1"/>
  <c r="P1443" i="1" a="1"/>
  <c r="P1443" i="1" s="1"/>
  <c r="R1443" i="1" s="1"/>
  <c r="P1444" i="1" a="1"/>
  <c r="P1444" i="1" s="1"/>
  <c r="R1444" i="1" s="1"/>
  <c r="P1445" i="1" a="1"/>
  <c r="P1445" i="1" s="1"/>
  <c r="R1445" i="1" s="1"/>
  <c r="P1446" i="1" a="1"/>
  <c r="P1446" i="1" s="1"/>
  <c r="R1446" i="1" s="1"/>
  <c r="P1447" i="1" a="1"/>
  <c r="P1447" i="1" s="1"/>
  <c r="R1447" i="1" s="1"/>
  <c r="P1448" i="1" a="1"/>
  <c r="P1448" i="1" s="1"/>
  <c r="R1448" i="1" s="1"/>
  <c r="P1449" i="1" a="1"/>
  <c r="P1449" i="1" s="1"/>
  <c r="R1449" i="1" s="1"/>
  <c r="P1450" i="1" a="1"/>
  <c r="P1450" i="1" s="1"/>
  <c r="R1450" i="1" s="1"/>
  <c r="P1451" i="1" a="1"/>
  <c r="P1451" i="1" s="1"/>
  <c r="P1452" i="1" a="1"/>
  <c r="P1452" i="1" s="1"/>
  <c r="R1452" i="1" s="1"/>
  <c r="P1453" i="1" a="1"/>
  <c r="P1453" i="1" s="1"/>
  <c r="R1453" i="1" s="1"/>
  <c r="P1454" i="1" a="1"/>
  <c r="P1454" i="1" s="1"/>
  <c r="R1454" i="1" s="1"/>
  <c r="P1455" i="1" a="1"/>
  <c r="P1455" i="1" s="1"/>
  <c r="R1455" i="1" s="1"/>
  <c r="P1456" i="1" a="1"/>
  <c r="P1456" i="1" s="1"/>
  <c r="R1456" i="1" s="1"/>
  <c r="P1457" i="1" a="1"/>
  <c r="P1457" i="1" s="1"/>
  <c r="R1457" i="1" s="1"/>
  <c r="P1458" i="1" a="1"/>
  <c r="P1458" i="1" s="1"/>
  <c r="R1458" i="1" s="1"/>
  <c r="P1459" i="1" a="1"/>
  <c r="P1459" i="1" s="1"/>
  <c r="R1459" i="1" s="1"/>
  <c r="P1460" i="1" a="1"/>
  <c r="P1460" i="1" s="1"/>
  <c r="R1460" i="1" s="1"/>
  <c r="P1461" i="1" a="1"/>
  <c r="P1461" i="1" s="1"/>
  <c r="R1461" i="1" s="1"/>
  <c r="P1462" i="1" a="1"/>
  <c r="P1462" i="1" s="1"/>
  <c r="R1462" i="1" s="1"/>
  <c r="P1463" i="1" a="1"/>
  <c r="P1463" i="1" s="1"/>
  <c r="R1463" i="1" s="1"/>
  <c r="P1464" i="1" a="1"/>
  <c r="P1464" i="1" s="1"/>
  <c r="R1464" i="1" s="1"/>
  <c r="P1465" i="1" a="1"/>
  <c r="P1465" i="1" s="1"/>
  <c r="R1465" i="1" s="1"/>
  <c r="P1466" i="1" a="1"/>
  <c r="P1466" i="1" s="1"/>
  <c r="R1466" i="1" s="1"/>
  <c r="P1467" i="1" a="1"/>
  <c r="P1467" i="1" s="1"/>
  <c r="R1467" i="1" s="1"/>
  <c r="P1468" i="1" a="1"/>
  <c r="P1468" i="1" s="1"/>
  <c r="R1468" i="1" s="1"/>
  <c r="P1469" i="1" a="1"/>
  <c r="P1469" i="1" s="1"/>
  <c r="R1469" i="1" s="1"/>
  <c r="P1470" i="1" a="1"/>
  <c r="P1470" i="1" s="1"/>
  <c r="R1470" i="1" s="1"/>
  <c r="P1471" i="1" a="1"/>
  <c r="P1471" i="1" s="1"/>
  <c r="R1471" i="1" s="1"/>
  <c r="P1472" i="1" a="1"/>
  <c r="P1472" i="1" s="1"/>
  <c r="R1472" i="1" s="1"/>
  <c r="P1473" i="1" a="1"/>
  <c r="P1473" i="1" s="1"/>
  <c r="R1473" i="1" s="1"/>
  <c r="P1474" i="1" a="1"/>
  <c r="P1474" i="1" s="1"/>
  <c r="R1474" i="1" s="1"/>
  <c r="P1475" i="1" a="1"/>
  <c r="P1475" i="1" s="1"/>
  <c r="R1475" i="1" s="1"/>
  <c r="P1476" i="1" a="1"/>
  <c r="P1476" i="1" s="1"/>
  <c r="R1476" i="1" s="1"/>
  <c r="P1477" i="1" a="1"/>
  <c r="P1477" i="1" s="1"/>
  <c r="R1477" i="1" s="1"/>
  <c r="P1478" i="1" a="1"/>
  <c r="P1478" i="1" s="1"/>
  <c r="R1478" i="1" s="1"/>
  <c r="P1479" i="1" a="1"/>
  <c r="P1479" i="1" s="1"/>
  <c r="R1479" i="1" s="1"/>
  <c r="P1480" i="1" a="1"/>
  <c r="P1480" i="1" s="1"/>
  <c r="R1480" i="1" s="1"/>
  <c r="P1481" i="1" a="1"/>
  <c r="P1481" i="1" s="1"/>
  <c r="R1481" i="1" s="1"/>
  <c r="P1482" i="1" a="1"/>
  <c r="P1482" i="1" s="1"/>
  <c r="R1482" i="1" s="1"/>
  <c r="P1483" i="1" a="1"/>
  <c r="P1483" i="1" s="1"/>
  <c r="R1483" i="1" s="1"/>
  <c r="P1484" i="1" a="1"/>
  <c r="P1484" i="1" s="1"/>
  <c r="R1484" i="1" s="1"/>
  <c r="P1485" i="1" a="1"/>
  <c r="P1485" i="1" s="1"/>
  <c r="R1485" i="1" s="1"/>
  <c r="P1486" i="1" a="1"/>
  <c r="P1486" i="1" s="1"/>
  <c r="R1486" i="1" s="1"/>
  <c r="P1487" i="1" a="1"/>
  <c r="P1487" i="1" s="1"/>
  <c r="R1487" i="1" s="1"/>
  <c r="P1488" i="1" a="1"/>
  <c r="P1488" i="1" s="1"/>
  <c r="R1488" i="1" s="1"/>
  <c r="P1489" i="1" a="1"/>
  <c r="P1489" i="1" s="1"/>
  <c r="R1489" i="1" s="1"/>
  <c r="P1490" i="1" a="1"/>
  <c r="P1490" i="1" s="1"/>
  <c r="R1490" i="1" s="1"/>
  <c r="P1491" i="1" a="1"/>
  <c r="P1491" i="1" s="1"/>
  <c r="R1491" i="1" s="1"/>
  <c r="P1492" i="1" a="1"/>
  <c r="P1492" i="1" s="1"/>
  <c r="R1492" i="1" s="1"/>
  <c r="P1493" i="1" a="1"/>
  <c r="P1493" i="1" s="1"/>
  <c r="R1493" i="1" s="1"/>
  <c r="P1494" i="1" a="1"/>
  <c r="P1494" i="1" s="1"/>
  <c r="R1494" i="1" s="1"/>
  <c r="P1495" i="1" a="1"/>
  <c r="P1495" i="1" s="1"/>
  <c r="R1495" i="1" s="1"/>
  <c r="P1496" i="1" a="1"/>
  <c r="P1496" i="1" s="1"/>
  <c r="R1496" i="1" s="1"/>
  <c r="P1497" i="1" a="1"/>
  <c r="P1497" i="1" s="1"/>
  <c r="R1497" i="1" s="1"/>
  <c r="P1498" i="1" a="1"/>
  <c r="P1498" i="1" s="1"/>
  <c r="R1498" i="1" s="1"/>
  <c r="P1499" i="1" a="1"/>
  <c r="P1499" i="1" s="1"/>
  <c r="R1499" i="1" s="1"/>
  <c r="P1500" i="1" a="1"/>
  <c r="P1500" i="1" s="1"/>
  <c r="R1500" i="1" s="1"/>
  <c r="P1501" i="1" a="1"/>
  <c r="P1501" i="1" s="1"/>
  <c r="R1501" i="1" s="1"/>
  <c r="P1502" i="1" a="1"/>
  <c r="P1502" i="1" s="1"/>
  <c r="R1502" i="1" s="1"/>
  <c r="P1503" i="1" a="1"/>
  <c r="P1503" i="1" s="1"/>
  <c r="R1503" i="1" s="1"/>
  <c r="P1504" i="1" a="1"/>
  <c r="P1504" i="1" s="1"/>
  <c r="R1504" i="1" s="1"/>
  <c r="P1505" i="1" a="1"/>
  <c r="P1505" i="1" s="1"/>
  <c r="R1505" i="1" s="1"/>
  <c r="P1506" i="1" a="1"/>
  <c r="P1506" i="1" s="1"/>
  <c r="R1506" i="1" s="1"/>
  <c r="P1507" i="1" a="1"/>
  <c r="P1507" i="1" s="1"/>
  <c r="R1507" i="1" s="1"/>
  <c r="P1508" i="1" a="1"/>
  <c r="P1508" i="1" s="1"/>
  <c r="R1508" i="1" s="1"/>
  <c r="P1509" i="1" a="1"/>
  <c r="P1509" i="1" s="1"/>
  <c r="R1509" i="1" s="1"/>
  <c r="P1510" i="1" a="1"/>
  <c r="P1510" i="1" s="1"/>
  <c r="R1510" i="1" s="1"/>
  <c r="P1511" i="1" a="1"/>
  <c r="P1511" i="1" s="1"/>
  <c r="R1511" i="1" s="1"/>
  <c r="P1512" i="1" a="1"/>
  <c r="P1512" i="1" s="1"/>
  <c r="R1512" i="1" s="1"/>
  <c r="P1513" i="1" a="1"/>
  <c r="P1513" i="1" s="1"/>
  <c r="R1513" i="1" s="1"/>
  <c r="P1514" i="1" a="1"/>
  <c r="P1514" i="1" s="1"/>
  <c r="R1514" i="1" s="1"/>
  <c r="P1515" i="1" a="1"/>
  <c r="P1515" i="1" s="1"/>
  <c r="R1515" i="1" s="1"/>
  <c r="P1516" i="1" a="1"/>
  <c r="P1516" i="1" s="1"/>
  <c r="R1516" i="1" s="1"/>
  <c r="P1517" i="1" a="1"/>
  <c r="P1517" i="1" s="1"/>
  <c r="R1517" i="1" s="1"/>
  <c r="P1518" i="1" a="1"/>
  <c r="P1518" i="1" s="1"/>
  <c r="R1518" i="1" s="1"/>
  <c r="P1519" i="1" a="1"/>
  <c r="P1519" i="1" s="1"/>
  <c r="R1519" i="1" s="1"/>
  <c r="P1520" i="1" a="1"/>
  <c r="P1520" i="1" s="1"/>
  <c r="R1520" i="1" s="1"/>
  <c r="P1521" i="1" a="1"/>
  <c r="P1521" i="1" s="1"/>
  <c r="R1521" i="1" s="1"/>
  <c r="P1522" i="1" a="1"/>
  <c r="P1522" i="1" s="1"/>
  <c r="R1522" i="1" s="1"/>
  <c r="P1523" i="1" a="1"/>
  <c r="P1523" i="1" s="1"/>
  <c r="R1523" i="1" s="1"/>
  <c r="P1524" i="1" a="1"/>
  <c r="P1524" i="1" s="1"/>
  <c r="R1524" i="1" s="1"/>
  <c r="P1525" i="1" a="1"/>
  <c r="P1525" i="1" s="1"/>
  <c r="R1525" i="1" s="1"/>
  <c r="P1526" i="1" a="1"/>
  <c r="P1526" i="1" s="1"/>
  <c r="R1526" i="1" s="1"/>
  <c r="P1527" i="1" a="1"/>
  <c r="P1527" i="1" s="1"/>
  <c r="R1527" i="1" s="1"/>
  <c r="P1528" i="1" a="1"/>
  <c r="P1528" i="1" s="1"/>
  <c r="R1528" i="1" s="1"/>
  <c r="P1529" i="1" a="1"/>
  <c r="P1529" i="1" s="1"/>
  <c r="R1529" i="1" s="1"/>
  <c r="P1530" i="1" a="1"/>
  <c r="P1530" i="1" s="1"/>
  <c r="R1530" i="1" s="1"/>
  <c r="P1531" i="1" a="1"/>
  <c r="P1531" i="1" s="1"/>
  <c r="R1531" i="1" s="1"/>
  <c r="P1532" i="1" a="1"/>
  <c r="P1532" i="1" s="1"/>
  <c r="R1532" i="1" s="1"/>
  <c r="P1533" i="1" a="1"/>
  <c r="P1533" i="1" s="1"/>
  <c r="R1533" i="1" s="1"/>
  <c r="P1534" i="1" a="1"/>
  <c r="P1534" i="1" s="1"/>
  <c r="R1534" i="1" s="1"/>
  <c r="P1535" i="1" a="1"/>
  <c r="P1535" i="1" s="1"/>
  <c r="R1535" i="1" s="1"/>
  <c r="P1536" i="1" a="1"/>
  <c r="P1536" i="1" s="1"/>
  <c r="R1536" i="1" s="1"/>
  <c r="P1537" i="1" a="1"/>
  <c r="P1537" i="1" s="1"/>
  <c r="R1537" i="1" s="1"/>
  <c r="P1538" i="1" a="1"/>
  <c r="P1538" i="1" s="1"/>
  <c r="R1538" i="1" s="1"/>
  <c r="P1539" i="1" a="1"/>
  <c r="P1539" i="1" s="1"/>
  <c r="R1539" i="1" s="1"/>
  <c r="P1540" i="1" a="1"/>
  <c r="P1540" i="1" s="1"/>
  <c r="R1540" i="1" s="1"/>
  <c r="P1541" i="1" a="1"/>
  <c r="P1541" i="1" s="1"/>
  <c r="R1541" i="1" s="1"/>
  <c r="P1542" i="1" a="1"/>
  <c r="P1542" i="1" s="1"/>
  <c r="R1542" i="1" s="1"/>
  <c r="P1543" i="1" a="1"/>
  <c r="P1543" i="1" s="1"/>
  <c r="R1543" i="1" s="1"/>
  <c r="P1544" i="1" a="1"/>
  <c r="P1544" i="1" s="1"/>
  <c r="R1544" i="1" s="1"/>
  <c r="P1545" i="1" a="1"/>
  <c r="P1545" i="1" s="1"/>
  <c r="R1545" i="1" s="1"/>
  <c r="P1546" i="1" a="1"/>
  <c r="P1546" i="1" s="1"/>
  <c r="R1546" i="1" s="1"/>
  <c r="P1547" i="1" a="1"/>
  <c r="P1547" i="1" s="1"/>
  <c r="R1547" i="1" s="1"/>
  <c r="P1548" i="1" a="1"/>
  <c r="P1548" i="1" s="1"/>
  <c r="R1548" i="1" s="1"/>
  <c r="P1549" i="1" a="1"/>
  <c r="P1549" i="1" s="1"/>
  <c r="R1549" i="1" s="1"/>
  <c r="P1550" i="1" a="1"/>
  <c r="P1550" i="1" s="1"/>
  <c r="R1550" i="1" s="1"/>
  <c r="P1551" i="1" a="1"/>
  <c r="P1551" i="1" s="1"/>
  <c r="R1551" i="1" s="1"/>
  <c r="P1552" i="1" a="1"/>
  <c r="P1552" i="1" s="1"/>
  <c r="R1552" i="1" s="1"/>
  <c r="P1553" i="1" a="1"/>
  <c r="P1553" i="1" s="1"/>
  <c r="R1553" i="1" s="1"/>
  <c r="P1554" i="1" a="1"/>
  <c r="P1554" i="1" s="1"/>
  <c r="R1554" i="1" s="1"/>
  <c r="P1555" i="1" a="1"/>
  <c r="P1555" i="1" s="1"/>
  <c r="R1555" i="1" s="1"/>
  <c r="P1556" i="1" a="1"/>
  <c r="P1556" i="1" s="1"/>
  <c r="R1556" i="1" s="1"/>
  <c r="P1557" i="1" a="1"/>
  <c r="P1557" i="1" s="1"/>
  <c r="R1557" i="1" s="1"/>
  <c r="P1558" i="1" a="1"/>
  <c r="P1558" i="1" s="1"/>
  <c r="R1558" i="1" s="1"/>
  <c r="P1559" i="1" a="1"/>
  <c r="P1559" i="1" s="1"/>
  <c r="R1559" i="1" s="1"/>
  <c r="P1560" i="1" a="1"/>
  <c r="P1560" i="1" s="1"/>
  <c r="R1560" i="1" s="1"/>
  <c r="P1561" i="1" a="1"/>
  <c r="P1561" i="1" s="1"/>
  <c r="R1561" i="1" s="1"/>
  <c r="P1562" i="1" a="1"/>
  <c r="P1562" i="1" s="1"/>
  <c r="R1562" i="1" s="1"/>
  <c r="P1563" i="1" a="1"/>
  <c r="P1563" i="1" s="1"/>
  <c r="R1563" i="1" s="1"/>
  <c r="P1564" i="1" a="1"/>
  <c r="P1564" i="1" s="1"/>
  <c r="R1564" i="1" s="1"/>
  <c r="P1565" i="1" a="1"/>
  <c r="P1565" i="1" s="1"/>
  <c r="R1565" i="1" s="1"/>
  <c r="P1566" i="1" a="1"/>
  <c r="P1566" i="1" s="1"/>
  <c r="R1566" i="1" s="1"/>
  <c r="P1567" i="1" a="1"/>
  <c r="P1567" i="1" s="1"/>
  <c r="R1567" i="1" s="1"/>
  <c r="P1568" i="1" a="1"/>
  <c r="P1568" i="1" s="1"/>
  <c r="P1572" i="1" a="1"/>
  <c r="P1572" i="1" s="1"/>
  <c r="R1572" i="1" s="1"/>
  <c r="P1573" i="1" a="1"/>
  <c r="P1573" i="1" s="1"/>
  <c r="R1573" i="1" s="1"/>
  <c r="P1574" i="1" a="1"/>
  <c r="P1574" i="1" s="1"/>
  <c r="R1574" i="1" s="1"/>
  <c r="P1575" i="1" a="1"/>
  <c r="P1575" i="1" s="1"/>
  <c r="R1575" i="1" s="1"/>
  <c r="P1576" i="1" a="1"/>
  <c r="P1576" i="1" s="1"/>
  <c r="R1576" i="1" s="1"/>
  <c r="P1577" i="1" a="1"/>
  <c r="P1577" i="1" s="1"/>
  <c r="R1577" i="1" s="1"/>
  <c r="P1578" i="1" a="1"/>
  <c r="P1578" i="1" s="1"/>
  <c r="R1578" i="1" s="1"/>
  <c r="P1579" i="1" a="1"/>
  <c r="P1579" i="1" s="1"/>
  <c r="R1579" i="1" s="1"/>
  <c r="P1580" i="1" a="1"/>
  <c r="P1580" i="1" s="1"/>
  <c r="R1580" i="1" s="1"/>
  <c r="P1581" i="1" a="1"/>
  <c r="P1581" i="1" s="1"/>
  <c r="R1581" i="1" s="1"/>
  <c r="P1582" i="1" a="1"/>
  <c r="P1582" i="1" s="1"/>
  <c r="R1582" i="1" s="1"/>
  <c r="P1583" i="1" a="1"/>
  <c r="P1583" i="1" s="1"/>
  <c r="R1583" i="1" s="1"/>
  <c r="P1584" i="1" a="1"/>
  <c r="P1584" i="1" s="1"/>
  <c r="P1585" i="1" a="1"/>
  <c r="P1585" i="1" s="1"/>
  <c r="R1585" i="1" s="1"/>
  <c r="P1586" i="1" a="1"/>
  <c r="P1586" i="1" s="1"/>
  <c r="R1586" i="1" s="1"/>
  <c r="P1587" i="1" a="1"/>
  <c r="P1587" i="1" s="1"/>
  <c r="R1587" i="1" s="1"/>
  <c r="P1588" i="1" a="1"/>
  <c r="P1588" i="1" s="1"/>
  <c r="R1588" i="1" s="1"/>
  <c r="P1589" i="1" a="1"/>
  <c r="P1589" i="1" s="1"/>
  <c r="R1589" i="1" s="1"/>
  <c r="P1590" i="1" a="1"/>
  <c r="P1590" i="1" s="1"/>
  <c r="R1590" i="1" s="1"/>
  <c r="P1591" i="1" a="1"/>
  <c r="P1591" i="1" s="1"/>
  <c r="R1591" i="1" s="1"/>
  <c r="P1592" i="1" a="1"/>
  <c r="P1592" i="1" s="1"/>
  <c r="R1592" i="1" s="1"/>
  <c r="P1593" i="1" a="1"/>
  <c r="P1593" i="1" s="1"/>
  <c r="R1593" i="1" s="1"/>
  <c r="P1594" i="1" a="1"/>
  <c r="P1594" i="1" s="1"/>
  <c r="R1594" i="1" s="1"/>
  <c r="P1595" i="1" a="1"/>
  <c r="P1595" i="1" s="1"/>
  <c r="R1595" i="1" s="1"/>
  <c r="P1596" i="1" a="1"/>
  <c r="P1596" i="1" s="1"/>
  <c r="R1596" i="1" s="1"/>
  <c r="P1597" i="1" a="1"/>
  <c r="P1597" i="1" s="1"/>
  <c r="R1597" i="1" s="1"/>
  <c r="P1598" i="1" a="1"/>
  <c r="P1598" i="1" s="1"/>
  <c r="R1598" i="1" s="1"/>
  <c r="P1599" i="1" a="1"/>
  <c r="P1599" i="1" s="1"/>
  <c r="R1599" i="1" s="1"/>
  <c r="P1600" i="1" a="1"/>
  <c r="P1600" i="1" s="1"/>
  <c r="R1600" i="1" s="1"/>
  <c r="P1601" i="1" a="1"/>
  <c r="P1601" i="1" s="1"/>
  <c r="R1601" i="1" s="1"/>
  <c r="P1602" i="1" a="1"/>
  <c r="P1602" i="1" s="1"/>
  <c r="R1602" i="1" s="1"/>
  <c r="P1603" i="1" a="1"/>
  <c r="P1603" i="1" s="1"/>
  <c r="R1603" i="1" s="1"/>
  <c r="P1604" i="1" a="1"/>
  <c r="P1604" i="1" s="1"/>
  <c r="R1604" i="1" s="1"/>
  <c r="P1605" i="1" a="1"/>
  <c r="P1605" i="1" s="1"/>
  <c r="R1605" i="1" s="1"/>
  <c r="P1606" i="1" a="1"/>
  <c r="P1606" i="1" s="1"/>
  <c r="R1606" i="1" s="1"/>
  <c r="P1607" i="1" a="1"/>
  <c r="P1607" i="1" s="1"/>
  <c r="R1607" i="1" s="1"/>
  <c r="P1608" i="1" a="1"/>
  <c r="P1608" i="1" s="1"/>
  <c r="R1608" i="1" s="1"/>
  <c r="P1609" i="1" a="1"/>
  <c r="P1609" i="1" s="1"/>
  <c r="R1609" i="1" s="1"/>
  <c r="P1610" i="1" a="1"/>
  <c r="P1610" i="1" s="1"/>
  <c r="R1610" i="1" s="1"/>
  <c r="P1611" i="1" a="1"/>
  <c r="P1611" i="1" s="1"/>
  <c r="R1611" i="1" s="1"/>
  <c r="P1612" i="1" a="1"/>
  <c r="P1612" i="1" s="1"/>
  <c r="R1612" i="1" s="1"/>
  <c r="P1613" i="1" a="1"/>
  <c r="P1613" i="1" s="1"/>
  <c r="R1613" i="1" s="1"/>
  <c r="P1614" i="1" a="1"/>
  <c r="P1614" i="1" s="1"/>
  <c r="R1614" i="1" s="1"/>
  <c r="P1615" i="1" a="1"/>
  <c r="P1615" i="1" s="1"/>
  <c r="R1615" i="1" s="1"/>
  <c r="P1616" i="1" a="1"/>
  <c r="P1616" i="1" s="1"/>
  <c r="P1617" i="1" a="1"/>
  <c r="P1617" i="1" s="1"/>
  <c r="R1617" i="1" s="1"/>
  <c r="P1618" i="1" a="1"/>
  <c r="P1618" i="1" s="1"/>
  <c r="R1618" i="1" s="1"/>
  <c r="P1619" i="1" a="1"/>
  <c r="P1619" i="1" s="1"/>
  <c r="P1620" i="1" a="1"/>
  <c r="P1620" i="1" s="1"/>
  <c r="R1620" i="1" s="1"/>
  <c r="P1621" i="1" a="1"/>
  <c r="P1621" i="1" s="1"/>
  <c r="R1621" i="1" s="1"/>
  <c r="P1622" i="1" a="1"/>
  <c r="P1622" i="1" s="1"/>
  <c r="R1622" i="1" s="1"/>
  <c r="P1623" i="1" a="1"/>
  <c r="P1623" i="1" s="1"/>
  <c r="R1623" i="1" s="1"/>
  <c r="P1624" i="1" a="1"/>
  <c r="P1624" i="1" s="1"/>
  <c r="P1625" i="1" a="1"/>
  <c r="P1625" i="1" s="1"/>
  <c r="R1625" i="1" s="1"/>
  <c r="P1626" i="1" a="1"/>
  <c r="P1626" i="1" s="1"/>
  <c r="R1626" i="1" s="1"/>
  <c r="P1627" i="1" a="1"/>
  <c r="P1627" i="1" s="1"/>
  <c r="R1627" i="1" s="1"/>
  <c r="P1628" i="1" a="1"/>
  <c r="P1628" i="1" s="1"/>
  <c r="R1628" i="1" s="1"/>
  <c r="P1629" i="1" a="1"/>
  <c r="P1629" i="1" s="1"/>
  <c r="R1629" i="1" s="1"/>
  <c r="P1630" i="1" a="1"/>
  <c r="P1630" i="1" s="1"/>
  <c r="R1630" i="1" s="1"/>
  <c r="P1631" i="1" a="1"/>
  <c r="P1631" i="1" s="1"/>
  <c r="R1631" i="1" s="1"/>
  <c r="P1632" i="1" a="1"/>
  <c r="P1632" i="1" s="1"/>
  <c r="R1632" i="1" s="1"/>
  <c r="P1633" i="1" a="1"/>
  <c r="P1633" i="1" s="1"/>
  <c r="R1633" i="1" s="1"/>
  <c r="P1634" i="1" a="1"/>
  <c r="P1634" i="1" s="1"/>
  <c r="R1634" i="1" s="1"/>
  <c r="P1635" i="1" a="1"/>
  <c r="P1635" i="1" s="1"/>
  <c r="R1635" i="1" s="1"/>
  <c r="P1636" i="1" a="1"/>
  <c r="P1636" i="1" s="1"/>
  <c r="R1636" i="1" s="1"/>
  <c r="P1637" i="1" a="1"/>
  <c r="P1637" i="1" s="1"/>
  <c r="R1637" i="1" s="1"/>
  <c r="P1638" i="1" a="1"/>
  <c r="P1638" i="1" s="1"/>
  <c r="P1639" i="1" a="1"/>
  <c r="P1639" i="1" s="1"/>
  <c r="R1639" i="1" s="1"/>
  <c r="P1640" i="1" a="1"/>
  <c r="P1640" i="1" s="1"/>
  <c r="P1641" i="1" a="1"/>
  <c r="P1641" i="1" s="1"/>
  <c r="R1641" i="1" s="1"/>
  <c r="P1642" i="1" a="1"/>
  <c r="P1642" i="1" s="1"/>
  <c r="R1642" i="1" s="1"/>
  <c r="P1643" i="1" a="1"/>
  <c r="P1643" i="1" s="1"/>
  <c r="P1644" i="1" a="1"/>
  <c r="P1644" i="1" s="1"/>
  <c r="R1644" i="1" s="1"/>
  <c r="P1645" i="1" a="1"/>
  <c r="P1645" i="1" s="1"/>
  <c r="R1645" i="1" s="1"/>
  <c r="P1646" i="1" a="1"/>
  <c r="P1646" i="1" s="1"/>
  <c r="R1646" i="1" s="1"/>
  <c r="P1647" i="1" a="1"/>
  <c r="P1647" i="1" s="1"/>
  <c r="R1647" i="1" s="1"/>
  <c r="P1648" i="1" a="1"/>
  <c r="P1648" i="1" s="1"/>
  <c r="R1648" i="1" s="1"/>
  <c r="P1649" i="1" a="1"/>
  <c r="P1649" i="1" s="1"/>
  <c r="R1649" i="1" s="1"/>
  <c r="P1650" i="1" a="1"/>
  <c r="P1650" i="1" s="1"/>
  <c r="R1650" i="1" s="1"/>
  <c r="P1651" i="1" a="1"/>
  <c r="P1651" i="1" s="1"/>
  <c r="R1651" i="1" s="1"/>
  <c r="P1652" i="1" a="1"/>
  <c r="P1652" i="1" s="1"/>
  <c r="R1652" i="1" s="1"/>
  <c r="P1653" i="1" a="1"/>
  <c r="P1653" i="1" s="1"/>
  <c r="R1653" i="1" s="1"/>
  <c r="P1654" i="1" a="1"/>
  <c r="P1654" i="1" s="1"/>
  <c r="R1654" i="1" s="1"/>
  <c r="P1655" i="1" a="1"/>
  <c r="P1655" i="1" s="1"/>
  <c r="R1655" i="1" s="1"/>
  <c r="P1656" i="1" a="1"/>
  <c r="P1656" i="1" s="1"/>
  <c r="R1656" i="1" s="1"/>
  <c r="P1657" i="1" a="1"/>
  <c r="P1657" i="1" s="1"/>
  <c r="R1657" i="1" s="1"/>
  <c r="P1658" i="1" a="1"/>
  <c r="P1658" i="1" s="1"/>
  <c r="R1658" i="1" s="1"/>
  <c r="P1659" i="1" a="1"/>
  <c r="P1659" i="1" s="1"/>
  <c r="R1659" i="1" s="1"/>
  <c r="P1660" i="1" a="1"/>
  <c r="P1660" i="1" s="1"/>
  <c r="R1660" i="1" s="1"/>
  <c r="P1661" i="1" a="1"/>
  <c r="P1661" i="1" s="1"/>
  <c r="R1661" i="1" s="1"/>
  <c r="P1662" i="1" a="1"/>
  <c r="P1662" i="1" s="1"/>
  <c r="R1662" i="1" s="1"/>
  <c r="P1663" i="1" a="1"/>
  <c r="P1663" i="1" s="1"/>
  <c r="R1663" i="1" s="1"/>
  <c r="P1664" i="1" a="1"/>
  <c r="P1664" i="1" s="1"/>
  <c r="R1664" i="1" s="1"/>
  <c r="P1665" i="1" a="1"/>
  <c r="P1665" i="1" s="1"/>
  <c r="R1665" i="1" s="1"/>
  <c r="P1666" i="1" a="1"/>
  <c r="P1666" i="1" s="1"/>
  <c r="R1666" i="1" s="1"/>
  <c r="P1667" i="1" a="1"/>
  <c r="P1667" i="1" s="1"/>
  <c r="R1667" i="1" s="1"/>
  <c r="P1668" i="1" a="1"/>
  <c r="P1668" i="1" s="1"/>
  <c r="R1668" i="1" s="1"/>
  <c r="P1669" i="1" a="1"/>
  <c r="P1669" i="1" s="1"/>
  <c r="R1669" i="1" s="1"/>
  <c r="P1670" i="1" a="1"/>
  <c r="P1670" i="1" s="1"/>
  <c r="P1671" i="1" a="1"/>
  <c r="P1671" i="1" s="1"/>
  <c r="R1671" i="1" s="1"/>
  <c r="P1672" i="1" a="1"/>
  <c r="P1672" i="1" s="1"/>
  <c r="R1672" i="1" s="1"/>
  <c r="P1673" i="1" a="1"/>
  <c r="P1673" i="1" s="1"/>
  <c r="R1673" i="1" s="1"/>
  <c r="P1674" i="1" a="1"/>
  <c r="P1674" i="1" s="1"/>
  <c r="R1674" i="1" s="1"/>
  <c r="P1675" i="1" a="1"/>
  <c r="P1675" i="1" s="1"/>
  <c r="P1676" i="1" a="1"/>
  <c r="P1676" i="1" s="1"/>
  <c r="R1676" i="1" s="1"/>
  <c r="P1677" i="1" a="1"/>
  <c r="P1677" i="1" s="1"/>
  <c r="R1677" i="1" s="1"/>
  <c r="P1678" i="1" a="1"/>
  <c r="P1678" i="1" s="1"/>
  <c r="P1679" i="1" a="1"/>
  <c r="P1679" i="1" s="1"/>
  <c r="P1680" i="1" a="1"/>
  <c r="P1680" i="1" s="1"/>
  <c r="R1680" i="1" s="1"/>
  <c r="P1681" i="1" a="1"/>
  <c r="P1681" i="1" s="1"/>
  <c r="R1681" i="1" s="1"/>
  <c r="P1682" i="1" a="1"/>
  <c r="P1682" i="1" s="1"/>
  <c r="R1682" i="1" s="1"/>
  <c r="P1683" i="1" a="1"/>
  <c r="P1683" i="1" s="1"/>
  <c r="P1684" i="1" a="1"/>
  <c r="P1684" i="1" s="1"/>
  <c r="R1684" i="1" s="1"/>
  <c r="P1685" i="1" a="1"/>
  <c r="P1685" i="1" s="1"/>
  <c r="R1685" i="1" s="1"/>
  <c r="P1686" i="1" a="1"/>
  <c r="P1686" i="1" s="1"/>
  <c r="R1686" i="1" s="1"/>
  <c r="P1687" i="1" a="1"/>
  <c r="P1687" i="1" s="1"/>
  <c r="R1687" i="1" s="1"/>
  <c r="P1688" i="1" a="1"/>
  <c r="P1688" i="1" s="1"/>
  <c r="R1688" i="1" s="1"/>
  <c r="P1689" i="1" a="1"/>
  <c r="P1689" i="1" s="1"/>
  <c r="R1689" i="1" s="1"/>
  <c r="P1690" i="1" a="1"/>
  <c r="P1690" i="1" s="1"/>
  <c r="R1690" i="1" s="1"/>
  <c r="P1691" i="1" a="1"/>
  <c r="P1691" i="1" s="1"/>
  <c r="P1692" i="1" a="1"/>
  <c r="P1692" i="1" s="1"/>
  <c r="R1692" i="1" s="1"/>
  <c r="P1693" i="1" a="1"/>
  <c r="P1693" i="1" s="1"/>
  <c r="R1693" i="1" s="1"/>
  <c r="P1694" i="1" a="1"/>
  <c r="P1694" i="1" s="1"/>
  <c r="R1694" i="1" s="1"/>
  <c r="P1695" i="1" a="1"/>
  <c r="P1695" i="1" s="1"/>
  <c r="R1695" i="1" s="1"/>
  <c r="P1696" i="1" a="1"/>
  <c r="P1696" i="1" s="1"/>
  <c r="P1697" i="1" a="1"/>
  <c r="P1697" i="1" s="1"/>
  <c r="R1697" i="1" s="1"/>
  <c r="P1698" i="1" a="1"/>
  <c r="P1698" i="1" s="1"/>
  <c r="R1698" i="1" s="1"/>
  <c r="P1699" i="1" a="1"/>
  <c r="P1699" i="1" s="1"/>
  <c r="R1699" i="1" s="1"/>
  <c r="P1700" i="1" a="1"/>
  <c r="P1700" i="1" s="1"/>
  <c r="R1700" i="1" s="1"/>
  <c r="P1701" i="1" a="1"/>
  <c r="P1701" i="1" s="1"/>
  <c r="R1701" i="1" s="1"/>
  <c r="P1702" i="1" a="1"/>
  <c r="P1702" i="1" s="1"/>
  <c r="R1702" i="1" s="1"/>
  <c r="P1703" i="1" a="1"/>
  <c r="P1703" i="1" s="1"/>
  <c r="R1703" i="1" s="1"/>
  <c r="P1704" i="1" a="1"/>
  <c r="P1704" i="1" s="1"/>
  <c r="R1704" i="1" s="1"/>
  <c r="P1705" i="1" a="1"/>
  <c r="P1705" i="1" s="1"/>
  <c r="R1705" i="1" s="1"/>
  <c r="P1706" i="1" a="1"/>
  <c r="P1706" i="1" s="1"/>
  <c r="R1706" i="1" s="1"/>
  <c r="P1707" i="1" a="1"/>
  <c r="P1707" i="1" s="1"/>
  <c r="R1707" i="1" s="1"/>
  <c r="P1708" i="1" a="1"/>
  <c r="P1708" i="1" s="1"/>
  <c r="R1708" i="1" s="1"/>
  <c r="P1709" i="1" a="1"/>
  <c r="P1709" i="1" s="1"/>
  <c r="R1709" i="1" s="1"/>
  <c r="P1710" i="1" a="1"/>
  <c r="P1710" i="1" s="1"/>
  <c r="R1710" i="1" s="1"/>
  <c r="P1711" i="1" a="1"/>
  <c r="P1711" i="1" s="1"/>
  <c r="R1711" i="1" s="1"/>
  <c r="P1712" i="1" a="1"/>
  <c r="P1712" i="1" s="1"/>
  <c r="P1713" i="1" a="1"/>
  <c r="P1713" i="1" s="1"/>
  <c r="R1713" i="1" s="1"/>
  <c r="P1714" i="1" a="1"/>
  <c r="P1714" i="1" s="1"/>
  <c r="R1714" i="1" s="1"/>
  <c r="P1715" i="1" a="1"/>
  <c r="P1715" i="1" s="1"/>
  <c r="R1715" i="1" s="1"/>
  <c r="P1716" i="1" a="1"/>
  <c r="P1716" i="1" s="1"/>
  <c r="R1716" i="1" s="1"/>
  <c r="P1717" i="1" a="1"/>
  <c r="P1717" i="1" s="1"/>
  <c r="R1717" i="1" s="1"/>
  <c r="P1718" i="1" a="1"/>
  <c r="P1718" i="1" s="1"/>
  <c r="R1718" i="1" s="1"/>
  <c r="P1719" i="1" a="1"/>
  <c r="P1719" i="1" s="1"/>
  <c r="R1719" i="1" s="1"/>
  <c r="P1720" i="1" a="1"/>
  <c r="P1720" i="1" s="1"/>
  <c r="R1720" i="1" s="1"/>
  <c r="P1721" i="1" a="1"/>
  <c r="P1721" i="1" s="1"/>
  <c r="R1721" i="1" s="1"/>
  <c r="P1722" i="1" a="1"/>
  <c r="P1722" i="1" s="1"/>
  <c r="R1722" i="1" s="1"/>
  <c r="P1723" i="1" a="1"/>
  <c r="P1723" i="1" s="1"/>
  <c r="R1723" i="1" s="1"/>
  <c r="P1724" i="1" a="1"/>
  <c r="P1724" i="1" s="1"/>
  <c r="R1724" i="1" s="1"/>
  <c r="P1725" i="1" a="1"/>
  <c r="P1725" i="1" s="1"/>
  <c r="R1725" i="1" s="1"/>
  <c r="P1726" i="1" a="1"/>
  <c r="P1726" i="1" s="1"/>
  <c r="R1726" i="1" s="1"/>
  <c r="P1727" i="1" a="1"/>
  <c r="P1727" i="1" s="1"/>
  <c r="R1727" i="1" s="1"/>
  <c r="P1728" i="1" a="1"/>
  <c r="P1728" i="1" s="1"/>
  <c r="R1728" i="1" s="1"/>
  <c r="P1729" i="1" a="1"/>
  <c r="P1729" i="1" s="1"/>
  <c r="R1729" i="1" s="1"/>
  <c r="P1730" i="1" a="1"/>
  <c r="P1730" i="1" s="1"/>
  <c r="R1730" i="1" s="1"/>
  <c r="P1731" i="1" a="1"/>
  <c r="P1731" i="1" s="1"/>
  <c r="R1731" i="1" s="1"/>
  <c r="P1732" i="1" a="1"/>
  <c r="P1732" i="1" s="1"/>
  <c r="R1732" i="1" s="1"/>
  <c r="P1733" i="1" a="1"/>
  <c r="P1733" i="1" s="1"/>
  <c r="R1733" i="1" s="1"/>
  <c r="P1734" i="1" a="1"/>
  <c r="P1734" i="1" s="1"/>
  <c r="R1734" i="1" s="1"/>
  <c r="P1735" i="1" a="1"/>
  <c r="P1735" i="1" s="1"/>
  <c r="R1735" i="1" s="1"/>
  <c r="P1736" i="1" a="1"/>
  <c r="P1736" i="1" s="1"/>
  <c r="P1737" i="1" a="1"/>
  <c r="P1737" i="1" s="1"/>
  <c r="P1738" i="1" a="1"/>
  <c r="P1738" i="1" s="1"/>
  <c r="R1738" i="1" s="1"/>
  <c r="P1739" i="1" a="1"/>
  <c r="P1739" i="1" s="1"/>
  <c r="R1739" i="1" s="1"/>
  <c r="P1740" i="1" a="1"/>
  <c r="P1740" i="1" s="1"/>
  <c r="R1740" i="1" s="1"/>
  <c r="P1741" i="1" a="1"/>
  <c r="P1741" i="1" s="1"/>
  <c r="R1741" i="1" s="1"/>
  <c r="P1742" i="1" a="1"/>
  <c r="P1742" i="1" s="1"/>
  <c r="R1742" i="1" s="1"/>
  <c r="P1743" i="1" a="1"/>
  <c r="P1743" i="1" s="1"/>
  <c r="R1743" i="1" s="1"/>
  <c r="P1744" i="1" a="1"/>
  <c r="P1744" i="1" s="1"/>
  <c r="R1744" i="1" s="1"/>
  <c r="P1745" i="1" a="1"/>
  <c r="P1745" i="1" s="1"/>
  <c r="P1746" i="1" a="1"/>
  <c r="P1746" i="1" s="1"/>
  <c r="R1746" i="1" s="1"/>
  <c r="P1747" i="1" a="1"/>
  <c r="P1747" i="1" s="1"/>
  <c r="R1747" i="1" s="1"/>
  <c r="P1748" i="1" a="1"/>
  <c r="P1748" i="1" s="1"/>
  <c r="P1749" i="1" a="1"/>
  <c r="P1749" i="1" s="1"/>
  <c r="R1749" i="1" s="1"/>
  <c r="P1750" i="1" a="1"/>
  <c r="P1750" i="1" s="1"/>
  <c r="R1750" i="1" s="1"/>
  <c r="P1751" i="1" a="1"/>
  <c r="P1751" i="1" s="1"/>
  <c r="R1751" i="1" s="1"/>
  <c r="P1752" i="1" a="1"/>
  <c r="P1752" i="1" s="1"/>
  <c r="R1752" i="1" s="1"/>
  <c r="P1753" i="1" a="1"/>
  <c r="P1753" i="1" s="1"/>
  <c r="R1753" i="1" s="1"/>
  <c r="P1754" i="1" a="1"/>
  <c r="P1754" i="1" s="1"/>
  <c r="R1754" i="1" s="1"/>
  <c r="P1755" i="1" a="1"/>
  <c r="P1755" i="1" s="1"/>
  <c r="R1755" i="1" s="1"/>
  <c r="P1756" i="1" a="1"/>
  <c r="P1756" i="1" s="1"/>
  <c r="R1756" i="1" s="1"/>
  <c r="P1757" i="1" a="1"/>
  <c r="P1757" i="1" s="1"/>
  <c r="R1757" i="1" s="1"/>
  <c r="P1758" i="1" a="1"/>
  <c r="P1758" i="1" s="1"/>
  <c r="R1758" i="1" s="1"/>
  <c r="P1759" i="1" a="1"/>
  <c r="P1759" i="1" s="1"/>
  <c r="R1759" i="1" s="1"/>
  <c r="P1760" i="1" a="1"/>
  <c r="P1760" i="1" s="1"/>
  <c r="R1760" i="1" s="1"/>
  <c r="P1761" i="1" a="1"/>
  <c r="P1761" i="1" s="1"/>
  <c r="R1761" i="1" s="1"/>
  <c r="P1762" i="1" a="1"/>
  <c r="P1762" i="1" s="1"/>
  <c r="R1762" i="1" s="1"/>
  <c r="P1763" i="1" a="1"/>
  <c r="P1763" i="1" s="1"/>
  <c r="R1763" i="1" s="1"/>
  <c r="P1764" i="1" a="1"/>
  <c r="P1764" i="1" s="1"/>
  <c r="R1764" i="1" s="1"/>
  <c r="P1765" i="1" a="1"/>
  <c r="P1765" i="1" s="1"/>
  <c r="R1765" i="1" s="1"/>
  <c r="P1766" i="1" a="1"/>
  <c r="P1766" i="1" s="1"/>
  <c r="R1766" i="1" s="1"/>
  <c r="P1767" i="1" a="1"/>
  <c r="P1767" i="1" s="1"/>
  <c r="R1767" i="1" s="1"/>
  <c r="P1768" i="1" a="1"/>
  <c r="P1768" i="1" s="1"/>
  <c r="R1768" i="1" s="1"/>
  <c r="P1769" i="1" a="1"/>
  <c r="P1769" i="1" s="1"/>
  <c r="R1769" i="1" s="1"/>
  <c r="P1770" i="1" a="1"/>
  <c r="P1770" i="1" s="1"/>
  <c r="R1770" i="1" s="1"/>
  <c r="P1771" i="1" a="1"/>
  <c r="P1771" i="1" s="1"/>
  <c r="R1771" i="1" s="1"/>
  <c r="P1772" i="1" a="1"/>
  <c r="P1772" i="1" s="1"/>
  <c r="R1772" i="1" s="1"/>
  <c r="P1773" i="1" a="1"/>
  <c r="P1773" i="1" s="1"/>
  <c r="R1773" i="1" s="1"/>
  <c r="P1774" i="1" a="1"/>
  <c r="P1774" i="1" s="1"/>
  <c r="R1774" i="1" s="1"/>
  <c r="P1775" i="1" a="1"/>
  <c r="P1775" i="1" s="1"/>
  <c r="R1775" i="1" s="1"/>
  <c r="P1776" i="1" a="1"/>
  <c r="P1776" i="1" s="1"/>
  <c r="R1776" i="1" s="1"/>
  <c r="P1777" i="1" a="1"/>
  <c r="P1777" i="1" s="1"/>
  <c r="R1777" i="1" s="1"/>
  <c r="P1778" i="1" a="1"/>
  <c r="P1778" i="1" s="1"/>
  <c r="R1778" i="1" s="1"/>
  <c r="P1779" i="1" a="1"/>
  <c r="P1779" i="1" s="1"/>
  <c r="R1779" i="1" s="1"/>
  <c r="P1780" i="1" a="1"/>
  <c r="P1780" i="1" s="1"/>
  <c r="R1780" i="1" s="1"/>
  <c r="P1781" i="1" a="1"/>
  <c r="P1781" i="1" s="1"/>
  <c r="R1781" i="1" s="1"/>
  <c r="P1782" i="1" a="1"/>
  <c r="P1782" i="1" s="1"/>
  <c r="R1782" i="1" s="1"/>
  <c r="P1783" i="1" a="1"/>
  <c r="P1783" i="1" s="1"/>
  <c r="R1783" i="1" s="1"/>
  <c r="P1784" i="1" a="1"/>
  <c r="P1784" i="1" s="1"/>
  <c r="R1784" i="1" s="1"/>
  <c r="P1785" i="1" a="1"/>
  <c r="P1785" i="1" s="1"/>
  <c r="R1785" i="1" s="1"/>
  <c r="P1786" i="1" a="1"/>
  <c r="P1786" i="1" s="1"/>
  <c r="R1786" i="1" s="1"/>
  <c r="P1787" i="1" a="1"/>
  <c r="P1787" i="1" s="1"/>
  <c r="R1787" i="1" s="1"/>
  <c r="P1788" i="1" a="1"/>
  <c r="P1788" i="1" s="1"/>
  <c r="R1788" i="1" s="1"/>
  <c r="P1789" i="1" a="1"/>
  <c r="P1789" i="1" s="1"/>
  <c r="R1789" i="1" s="1"/>
  <c r="P1790" i="1" a="1"/>
  <c r="P1790" i="1" s="1"/>
  <c r="R1790" i="1" s="1"/>
  <c r="P1791" i="1" a="1"/>
  <c r="P1791" i="1" s="1"/>
  <c r="R1791" i="1" s="1"/>
  <c r="P1792" i="1" a="1"/>
  <c r="P1792" i="1" s="1"/>
  <c r="R1792" i="1" s="1"/>
  <c r="P1793" i="1" a="1"/>
  <c r="P1793" i="1" s="1"/>
  <c r="R1793" i="1" s="1"/>
  <c r="P1794" i="1" a="1"/>
  <c r="P1794" i="1" s="1"/>
  <c r="R1794" i="1" s="1"/>
  <c r="P1795" i="1" a="1"/>
  <c r="P1795" i="1" s="1"/>
  <c r="R1795" i="1" s="1"/>
  <c r="P1796" i="1" a="1"/>
  <c r="P1796" i="1" s="1"/>
  <c r="R1796" i="1" s="1"/>
  <c r="P1797" i="1" a="1"/>
  <c r="P1797" i="1" s="1"/>
  <c r="R1797" i="1" s="1"/>
  <c r="P1798" i="1" a="1"/>
  <c r="P1798" i="1" s="1"/>
  <c r="R1798" i="1" s="1"/>
  <c r="P1799" i="1" a="1"/>
  <c r="P1799" i="1" s="1"/>
  <c r="R1799" i="1" s="1"/>
  <c r="P1800" i="1" a="1"/>
  <c r="P1800" i="1" s="1"/>
  <c r="R1800" i="1" s="1"/>
  <c r="P1801" i="1" a="1"/>
  <c r="P1801" i="1" s="1"/>
  <c r="R1801" i="1" s="1"/>
  <c r="P1802" i="1" a="1"/>
  <c r="P1802" i="1" s="1"/>
  <c r="R1802" i="1" s="1"/>
  <c r="P1803" i="1" a="1"/>
  <c r="P1803" i="1" s="1"/>
  <c r="R1803" i="1" s="1"/>
  <c r="P1804" i="1" a="1"/>
  <c r="P1804" i="1" s="1"/>
  <c r="R1804" i="1" s="1"/>
  <c r="P1805" i="1" a="1"/>
  <c r="P1805" i="1" s="1"/>
  <c r="R1805" i="1" s="1"/>
  <c r="P1806" i="1" a="1"/>
  <c r="P1806" i="1" s="1"/>
  <c r="R1806" i="1" s="1"/>
  <c r="P1807" i="1" a="1"/>
  <c r="P1807" i="1" s="1"/>
  <c r="R1807" i="1" s="1"/>
  <c r="P1808" i="1" a="1"/>
  <c r="P1808" i="1" s="1"/>
  <c r="R1808" i="1" s="1"/>
  <c r="P1809" i="1" a="1"/>
  <c r="P1809" i="1" s="1"/>
  <c r="R1809" i="1" s="1"/>
  <c r="P1810" i="1" a="1"/>
  <c r="P1810" i="1" s="1"/>
  <c r="R1810" i="1" s="1"/>
  <c r="P1811" i="1" a="1"/>
  <c r="P1811" i="1" s="1"/>
  <c r="R1811" i="1" s="1"/>
  <c r="P1812" i="1" a="1"/>
  <c r="P1812" i="1" s="1"/>
  <c r="R1812" i="1" s="1"/>
  <c r="P1813" i="1" a="1"/>
  <c r="P1813" i="1" s="1"/>
  <c r="R1813" i="1" s="1"/>
  <c r="P1814" i="1" a="1"/>
  <c r="P1814" i="1" s="1"/>
  <c r="R1814" i="1" s="1"/>
  <c r="P1815" i="1" a="1"/>
  <c r="P1815" i="1" s="1"/>
  <c r="R1815" i="1" s="1"/>
  <c r="P1816" i="1" a="1"/>
  <c r="P1816" i="1" s="1"/>
  <c r="R1816" i="1" s="1"/>
  <c r="P1817" i="1" a="1"/>
  <c r="P1817" i="1" s="1"/>
  <c r="R1817" i="1" s="1"/>
  <c r="P1818" i="1" a="1"/>
  <c r="P1818" i="1" s="1"/>
  <c r="R1818" i="1" s="1"/>
  <c r="P1819" i="1" a="1"/>
  <c r="P1819" i="1" s="1"/>
  <c r="R1819" i="1" s="1"/>
  <c r="P1820" i="1" a="1"/>
  <c r="P1820" i="1" s="1"/>
  <c r="R1820" i="1" s="1"/>
  <c r="P1821" i="1" a="1"/>
  <c r="P1821" i="1" s="1"/>
  <c r="R1821" i="1" s="1"/>
  <c r="P1822" i="1" a="1"/>
  <c r="P1822" i="1" s="1"/>
  <c r="R1822" i="1" s="1"/>
  <c r="P1823" i="1" a="1"/>
  <c r="P1823" i="1" s="1"/>
  <c r="R1823" i="1" s="1"/>
  <c r="P1824" i="1" a="1"/>
  <c r="P1824" i="1" s="1"/>
  <c r="R1824" i="1" s="1"/>
  <c r="P1825" i="1" a="1"/>
  <c r="P1825" i="1" s="1"/>
  <c r="R1825" i="1" s="1"/>
  <c r="P1826" i="1" a="1"/>
  <c r="P1826" i="1" s="1"/>
  <c r="R1826" i="1" s="1"/>
  <c r="P1827" i="1" a="1"/>
  <c r="P1827" i="1" s="1"/>
  <c r="R1827" i="1" s="1"/>
  <c r="P1828" i="1" a="1"/>
  <c r="P1828" i="1" s="1"/>
  <c r="R1828" i="1" s="1"/>
  <c r="P1829" i="1" a="1"/>
  <c r="P1829" i="1" s="1"/>
  <c r="R1829" i="1" s="1"/>
  <c r="P1830" i="1" a="1"/>
  <c r="P1830" i="1" s="1"/>
  <c r="R1830" i="1" s="1"/>
  <c r="P1831" i="1" a="1"/>
  <c r="P1831" i="1" s="1"/>
  <c r="R1831" i="1" s="1"/>
  <c r="P1832" i="1" a="1"/>
  <c r="P1832" i="1" s="1"/>
  <c r="R1832" i="1" s="1"/>
  <c r="P1833" i="1" a="1"/>
  <c r="P1833" i="1" s="1"/>
  <c r="R1833" i="1" s="1"/>
  <c r="P1834" i="1" a="1"/>
  <c r="P1834" i="1" s="1"/>
  <c r="R1834" i="1" s="1"/>
  <c r="P1835" i="1" a="1"/>
  <c r="P1835" i="1" s="1"/>
  <c r="R1835" i="1" s="1"/>
  <c r="P1836" i="1" a="1"/>
  <c r="P1836" i="1" s="1"/>
  <c r="R1836" i="1" s="1"/>
  <c r="P1837" i="1" a="1"/>
  <c r="P1837" i="1" s="1"/>
  <c r="R1837" i="1" s="1"/>
  <c r="P1838" i="1" a="1"/>
  <c r="P1838" i="1" s="1"/>
  <c r="R1838" i="1" s="1"/>
  <c r="P1839" i="1" a="1"/>
  <c r="P1839" i="1" s="1"/>
  <c r="R1839" i="1" s="1"/>
  <c r="P1840" i="1" a="1"/>
  <c r="P1840" i="1" s="1"/>
  <c r="R1840" i="1" s="1"/>
  <c r="P1841" i="1" a="1"/>
  <c r="P1841" i="1" s="1"/>
  <c r="R1841" i="1" s="1"/>
  <c r="P1842" i="1" a="1"/>
  <c r="P1842" i="1" s="1"/>
  <c r="R1842" i="1" s="1"/>
  <c r="P1843" i="1" a="1"/>
  <c r="P1843" i="1" s="1"/>
  <c r="R1843" i="1" s="1"/>
  <c r="P1844" i="1" a="1"/>
  <c r="P1844" i="1" s="1"/>
  <c r="R1844" i="1" s="1"/>
  <c r="P1845" i="1" a="1"/>
  <c r="P1845" i="1" s="1"/>
  <c r="R1845" i="1" s="1"/>
  <c r="P1846" i="1" a="1"/>
  <c r="P1846" i="1" s="1"/>
  <c r="R1846" i="1" s="1"/>
  <c r="P1847" i="1" a="1"/>
  <c r="P1847" i="1" s="1"/>
  <c r="R1847" i="1" s="1"/>
  <c r="P1848" i="1" a="1"/>
  <c r="P1848" i="1" s="1"/>
  <c r="R1848" i="1" s="1"/>
  <c r="P1849" i="1" a="1"/>
  <c r="P1849" i="1" s="1"/>
  <c r="R1849" i="1" s="1"/>
  <c r="P1850" i="1" a="1"/>
  <c r="P1850" i="1" s="1"/>
  <c r="R1850" i="1" s="1"/>
  <c r="P1851" i="1" a="1"/>
  <c r="P1851" i="1" s="1"/>
  <c r="R1851" i="1" s="1"/>
  <c r="P1852" i="1" a="1"/>
  <c r="P1852" i="1" s="1"/>
  <c r="R1852" i="1" s="1"/>
  <c r="P1853" i="1" a="1"/>
  <c r="P1853" i="1" s="1"/>
  <c r="R1853" i="1" s="1"/>
  <c r="P1854" i="1" a="1"/>
  <c r="P1854" i="1" s="1"/>
  <c r="R1854" i="1" s="1"/>
  <c r="P1855" i="1" a="1"/>
  <c r="P1855" i="1" s="1"/>
  <c r="R1855" i="1" s="1"/>
  <c r="P1856" i="1" a="1"/>
  <c r="P1856" i="1" s="1"/>
  <c r="R1856" i="1" s="1"/>
  <c r="P1857" i="1" a="1"/>
  <c r="P1857" i="1" s="1"/>
  <c r="R1857" i="1" s="1"/>
  <c r="P1858" i="1" a="1"/>
  <c r="P1858" i="1" s="1"/>
  <c r="R1858" i="1" s="1"/>
  <c r="P1859" i="1" a="1"/>
  <c r="P1859" i="1" s="1"/>
  <c r="R1859" i="1" s="1"/>
  <c r="P1860" i="1" a="1"/>
  <c r="P1860" i="1" s="1"/>
  <c r="R1860" i="1" s="1"/>
  <c r="P1861" i="1" a="1"/>
  <c r="P1861" i="1" s="1"/>
  <c r="R1861" i="1" s="1"/>
  <c r="P1862" i="1" a="1"/>
  <c r="P1862" i="1" s="1"/>
  <c r="R1862" i="1" s="1"/>
  <c r="P1863" i="1" a="1"/>
  <c r="P1863" i="1" s="1"/>
  <c r="R1863" i="1" s="1"/>
  <c r="P1864" i="1" a="1"/>
  <c r="P1864" i="1" s="1"/>
  <c r="R1864" i="1" s="1"/>
  <c r="P1865" i="1" a="1"/>
  <c r="P1865" i="1" s="1"/>
  <c r="R1865" i="1" s="1"/>
  <c r="P1866" i="1" a="1"/>
  <c r="P1866" i="1" s="1"/>
  <c r="R1866" i="1" s="1"/>
  <c r="P1867" i="1" a="1"/>
  <c r="P1867" i="1" s="1"/>
  <c r="R1867" i="1" s="1"/>
  <c r="P1868" i="1" a="1"/>
  <c r="P1868" i="1" s="1"/>
  <c r="R1868" i="1" s="1"/>
  <c r="P1869" i="1" a="1"/>
  <c r="P1869" i="1" s="1"/>
  <c r="R1869" i="1" s="1"/>
  <c r="P1870" i="1" a="1"/>
  <c r="P1870" i="1" s="1"/>
  <c r="R1870" i="1" s="1"/>
  <c r="P1871" i="1" a="1"/>
  <c r="P1871" i="1" s="1"/>
  <c r="R1871" i="1" s="1"/>
  <c r="P1872" i="1" a="1"/>
  <c r="P1872" i="1" s="1"/>
  <c r="R1872" i="1" s="1"/>
  <c r="P1873" i="1" a="1"/>
  <c r="P1873" i="1" s="1"/>
  <c r="R1873" i="1" s="1"/>
  <c r="P1874" i="1" a="1"/>
  <c r="P1874" i="1" s="1"/>
  <c r="R1874" i="1" s="1"/>
  <c r="P1875" i="1" a="1"/>
  <c r="P1875" i="1" s="1"/>
  <c r="R1875" i="1" s="1"/>
  <c r="P1876" i="1" a="1"/>
  <c r="P1876" i="1" s="1"/>
  <c r="R1876" i="1" s="1"/>
  <c r="P1877" i="1" a="1"/>
  <c r="P1877" i="1" s="1"/>
  <c r="R1877" i="1" s="1"/>
  <c r="P1878" i="1" a="1"/>
  <c r="P1878" i="1" s="1"/>
  <c r="P1879" i="1" a="1"/>
  <c r="P1879" i="1" s="1"/>
  <c r="R1879" i="1" s="1"/>
  <c r="P1880" i="1" a="1"/>
  <c r="P1880" i="1" s="1"/>
  <c r="R1880" i="1" s="1"/>
  <c r="P1881" i="1" a="1"/>
  <c r="P1881" i="1" s="1"/>
  <c r="R1881" i="1" s="1"/>
  <c r="P1882" i="1" a="1"/>
  <c r="P1882" i="1" s="1"/>
  <c r="R1882" i="1" s="1"/>
  <c r="P1883" i="1" a="1"/>
  <c r="P1883" i="1" s="1"/>
  <c r="R1883" i="1" s="1"/>
  <c r="P1884" i="1" a="1"/>
  <c r="P1884" i="1" s="1"/>
  <c r="P1885" i="1" a="1"/>
  <c r="P1885" i="1" s="1"/>
  <c r="R1885" i="1" s="1"/>
  <c r="P1886" i="1" a="1"/>
  <c r="P1886" i="1" s="1"/>
  <c r="R1886" i="1" s="1"/>
  <c r="P1887" i="1" a="1"/>
  <c r="P1887" i="1" s="1"/>
  <c r="R1887" i="1" s="1"/>
  <c r="P1888" i="1" a="1"/>
  <c r="P1888" i="1" s="1"/>
  <c r="R1888" i="1" s="1"/>
  <c r="P1889" i="1" a="1"/>
  <c r="P1889" i="1" s="1"/>
  <c r="R1889" i="1" s="1"/>
  <c r="P1890" i="1" a="1"/>
  <c r="P1890" i="1" s="1"/>
  <c r="R1890" i="1" s="1"/>
  <c r="P1891" i="1" a="1"/>
  <c r="P1891" i="1" s="1"/>
  <c r="R1891" i="1" s="1"/>
  <c r="P1892" i="1" a="1"/>
  <c r="P1892" i="1" s="1"/>
  <c r="R1892" i="1" s="1"/>
  <c r="P1893" i="1" a="1"/>
  <c r="P1893" i="1" s="1"/>
  <c r="R1893" i="1" s="1"/>
  <c r="P1894" i="1" a="1"/>
  <c r="P1894" i="1" s="1"/>
  <c r="P1895" i="1" a="1"/>
  <c r="P1895" i="1" s="1"/>
  <c r="R1895" i="1" s="1"/>
  <c r="P1896" i="1" a="1"/>
  <c r="P1896" i="1" s="1"/>
  <c r="R1896" i="1" s="1"/>
  <c r="P1897" i="1" a="1"/>
  <c r="P1897" i="1" s="1"/>
  <c r="R1897" i="1" s="1"/>
  <c r="P1898" i="1" a="1"/>
  <c r="P1898" i="1" s="1"/>
  <c r="R1898" i="1" s="1"/>
  <c r="P1899" i="1" a="1"/>
  <c r="P1899" i="1" s="1"/>
  <c r="R1899" i="1" s="1"/>
  <c r="P1900" i="1" a="1"/>
  <c r="P1900" i="1" s="1"/>
  <c r="P1901" i="1" a="1"/>
  <c r="P1901" i="1" s="1"/>
  <c r="R1901" i="1" s="1"/>
  <c r="P1902" i="1" a="1"/>
  <c r="P1902" i="1" s="1"/>
  <c r="R1902" i="1" s="1"/>
  <c r="P1903" i="1" a="1"/>
  <c r="P1903" i="1" s="1"/>
  <c r="R1903" i="1" s="1"/>
  <c r="P1904" i="1" a="1"/>
  <c r="P1904" i="1" s="1"/>
  <c r="R1904" i="1" s="1"/>
  <c r="P1905" i="1" a="1"/>
  <c r="P1905" i="1" s="1"/>
  <c r="R1905" i="1" s="1"/>
  <c r="P1906" i="1" a="1"/>
  <c r="P1906" i="1" s="1"/>
  <c r="R1906" i="1" s="1"/>
  <c r="P1907" i="1" a="1"/>
  <c r="P1907" i="1" s="1"/>
  <c r="R1907" i="1" s="1"/>
  <c r="P1908" i="1" a="1"/>
  <c r="P1908" i="1" s="1"/>
  <c r="R1908" i="1" s="1"/>
  <c r="P1909" i="1" a="1"/>
  <c r="P1909" i="1" s="1"/>
  <c r="R1909" i="1" s="1"/>
  <c r="P1910" i="1" a="1"/>
  <c r="P1910" i="1" s="1"/>
  <c r="P1911" i="1" a="1"/>
  <c r="P1911" i="1" s="1"/>
  <c r="R1911" i="1" s="1"/>
  <c r="P1912" i="1" a="1"/>
  <c r="P1912" i="1" s="1"/>
  <c r="R1912" i="1" s="1"/>
  <c r="P1913" i="1" a="1"/>
  <c r="P1913" i="1" s="1"/>
  <c r="R1913" i="1" s="1"/>
  <c r="P1914" i="1" a="1"/>
  <c r="P1914" i="1" s="1"/>
  <c r="R1914" i="1" s="1"/>
  <c r="P1915" i="1" a="1"/>
  <c r="P1915" i="1" s="1"/>
  <c r="R1915" i="1" s="1"/>
  <c r="P1916" i="1" a="1"/>
  <c r="P1916" i="1" s="1"/>
  <c r="R1916" i="1" s="1"/>
  <c r="P1917" i="1" a="1"/>
  <c r="P1917" i="1" s="1"/>
  <c r="R1917" i="1" s="1"/>
  <c r="P1918" i="1" a="1"/>
  <c r="P1918" i="1" s="1"/>
  <c r="R1918" i="1" s="1"/>
  <c r="P1919" i="1" a="1"/>
  <c r="P1919" i="1" s="1"/>
  <c r="R1919" i="1" s="1"/>
  <c r="P1920" i="1" a="1"/>
  <c r="P1920" i="1" s="1"/>
  <c r="R1920" i="1" s="1"/>
  <c r="P1921" i="1" a="1"/>
  <c r="P1921" i="1" s="1"/>
  <c r="R1921" i="1" s="1"/>
  <c r="P1922" i="1" a="1"/>
  <c r="P1922" i="1" s="1"/>
  <c r="R1922" i="1" s="1"/>
  <c r="P1923" i="1" a="1"/>
  <c r="P1923" i="1" s="1"/>
  <c r="R1923" i="1" s="1"/>
  <c r="P1924" i="1" a="1"/>
  <c r="P1924" i="1" s="1"/>
  <c r="R1924" i="1" s="1"/>
  <c r="P1925" i="1" a="1"/>
  <c r="P1925" i="1" s="1"/>
  <c r="R1925" i="1" s="1"/>
  <c r="P1926" i="1" a="1"/>
  <c r="P1926" i="1" s="1"/>
  <c r="R1926" i="1" s="1"/>
  <c r="P1927" i="1" a="1"/>
  <c r="P1927" i="1" s="1"/>
  <c r="R1927" i="1" s="1"/>
  <c r="P1928" i="1" a="1"/>
  <c r="P1928" i="1" s="1"/>
  <c r="R1928" i="1" s="1"/>
  <c r="P1929" i="1" a="1"/>
  <c r="P1929" i="1" s="1"/>
  <c r="R1929" i="1" s="1"/>
  <c r="P1930" i="1" a="1"/>
  <c r="P1930" i="1" s="1"/>
  <c r="R1930" i="1" s="1"/>
  <c r="P1931" i="1" a="1"/>
  <c r="P1931" i="1" s="1"/>
  <c r="R1931" i="1" s="1"/>
  <c r="P1932" i="1" a="1"/>
  <c r="P1932" i="1" s="1"/>
  <c r="R1932" i="1" s="1"/>
  <c r="P1933" i="1" a="1"/>
  <c r="P1933" i="1" s="1"/>
  <c r="R1933" i="1" s="1"/>
  <c r="P1934" i="1" a="1"/>
  <c r="P1934" i="1" s="1"/>
  <c r="R1934" i="1" s="1"/>
  <c r="P1935" i="1" a="1"/>
  <c r="P1935" i="1" s="1"/>
  <c r="R1935" i="1" s="1"/>
  <c r="P1936" i="1" a="1"/>
  <c r="P1936" i="1" s="1"/>
  <c r="R1936" i="1" s="1"/>
  <c r="P1937" i="1" a="1"/>
  <c r="P1937" i="1" s="1"/>
  <c r="R1937" i="1" s="1"/>
  <c r="P1938" i="1" a="1"/>
  <c r="P1938" i="1" s="1"/>
  <c r="R1938" i="1" s="1"/>
  <c r="P1939" i="1" a="1"/>
  <c r="P1939" i="1" s="1"/>
  <c r="R1939" i="1" s="1"/>
  <c r="P1940" i="1" a="1"/>
  <c r="P1940" i="1" s="1"/>
  <c r="R1940" i="1" s="1"/>
  <c r="P1941" i="1" a="1"/>
  <c r="P1941" i="1" s="1"/>
  <c r="R1941" i="1" s="1"/>
  <c r="P1942" i="1" a="1"/>
  <c r="P1942" i="1" s="1"/>
  <c r="R1942" i="1" s="1"/>
  <c r="P1943" i="1" a="1"/>
  <c r="P1943" i="1" s="1"/>
  <c r="R1943" i="1" s="1"/>
  <c r="P1944" i="1" a="1"/>
  <c r="P1944" i="1" s="1"/>
  <c r="R1944" i="1" s="1"/>
  <c r="P1945" i="1" a="1"/>
  <c r="P1945" i="1" s="1"/>
  <c r="R1945" i="1" s="1"/>
  <c r="P1946" i="1" a="1"/>
  <c r="P1946" i="1" s="1"/>
  <c r="R1946" i="1" s="1"/>
  <c r="P1947" i="1" a="1"/>
  <c r="P1947" i="1" s="1"/>
  <c r="R1947" i="1" s="1"/>
  <c r="P1948" i="1" a="1"/>
  <c r="P1948" i="1" s="1"/>
  <c r="R1948" i="1" s="1"/>
  <c r="P1949" i="1" a="1"/>
  <c r="P1949" i="1" s="1"/>
  <c r="R1949" i="1" s="1"/>
  <c r="P1950" i="1" a="1"/>
  <c r="P1950" i="1" s="1"/>
  <c r="R1950" i="1" s="1"/>
  <c r="P1951" i="1" a="1"/>
  <c r="P1951" i="1" s="1"/>
  <c r="R1951" i="1" s="1"/>
  <c r="P1952" i="1" a="1"/>
  <c r="P1952" i="1" s="1"/>
  <c r="R1952" i="1" s="1"/>
  <c r="P1953" i="1" a="1"/>
  <c r="P1953" i="1" s="1"/>
  <c r="R1953" i="1" s="1"/>
  <c r="P1954" i="1" a="1"/>
  <c r="P1954" i="1" s="1"/>
  <c r="R1954" i="1" s="1"/>
  <c r="P1955" i="1" a="1"/>
  <c r="P1955" i="1" s="1"/>
  <c r="R1955" i="1" s="1"/>
  <c r="P1956" i="1" a="1"/>
  <c r="P1956" i="1" s="1"/>
  <c r="R1956" i="1" s="1"/>
  <c r="P1957" i="1" a="1"/>
  <c r="P1957" i="1" s="1"/>
  <c r="R1957" i="1" s="1"/>
  <c r="P1958" i="1" a="1"/>
  <c r="P1958" i="1" s="1"/>
  <c r="R1958" i="1" s="1"/>
  <c r="P1959" i="1" a="1"/>
  <c r="P1959" i="1" s="1"/>
  <c r="R1959" i="1" s="1"/>
  <c r="P1960" i="1" a="1"/>
  <c r="P1960" i="1" s="1"/>
  <c r="R1960" i="1" s="1"/>
  <c r="P1961" i="1" a="1"/>
  <c r="P1961" i="1" s="1"/>
  <c r="R1961" i="1" s="1"/>
  <c r="P1962" i="1" a="1"/>
  <c r="P1962" i="1" s="1"/>
  <c r="R1962" i="1" s="1"/>
  <c r="P1963" i="1" a="1"/>
  <c r="P1963" i="1" s="1"/>
  <c r="R1963" i="1" s="1"/>
  <c r="P1964" i="1" a="1"/>
  <c r="P1964" i="1" s="1"/>
  <c r="R1964" i="1" s="1"/>
  <c r="P1965" i="1" a="1"/>
  <c r="P1965" i="1" s="1"/>
  <c r="R1965" i="1" s="1"/>
  <c r="P1966" i="1" a="1"/>
  <c r="P1966" i="1" s="1"/>
  <c r="R1966" i="1" s="1"/>
  <c r="P1967" i="1" a="1"/>
  <c r="P1967" i="1" s="1"/>
  <c r="R1967" i="1" s="1"/>
  <c r="P1968" i="1" a="1"/>
  <c r="P1968" i="1" s="1"/>
  <c r="R1968" i="1" s="1"/>
  <c r="P1969" i="1" a="1"/>
  <c r="P1969" i="1" s="1"/>
  <c r="R1969" i="1" s="1"/>
  <c r="P1970" i="1" a="1"/>
  <c r="P1970" i="1" s="1"/>
  <c r="R1970" i="1" s="1"/>
  <c r="P1971" i="1" a="1"/>
  <c r="P1971" i="1" s="1"/>
  <c r="R1971" i="1" s="1"/>
  <c r="P1972" i="1" a="1"/>
  <c r="P1972" i="1" s="1"/>
  <c r="R1972" i="1" s="1"/>
  <c r="P1973" i="1" a="1"/>
  <c r="P1973" i="1" s="1"/>
  <c r="R1973" i="1" s="1"/>
  <c r="P1974" i="1" a="1"/>
  <c r="P1974" i="1" s="1"/>
  <c r="R1974" i="1" s="1"/>
  <c r="P1975" i="1" a="1"/>
  <c r="P1975" i="1" s="1"/>
  <c r="R1975" i="1" s="1"/>
  <c r="P1976" i="1" a="1"/>
  <c r="P1976" i="1" s="1"/>
  <c r="R1976" i="1" s="1"/>
  <c r="P1977" i="1" a="1"/>
  <c r="P1977" i="1" s="1"/>
  <c r="R1977" i="1" s="1"/>
  <c r="P1978" i="1" a="1"/>
  <c r="P1978" i="1" s="1"/>
  <c r="R1978" i="1" s="1"/>
  <c r="P1979" i="1" a="1"/>
  <c r="P1979" i="1" s="1"/>
  <c r="R1979" i="1" s="1"/>
  <c r="P1980" i="1" a="1"/>
  <c r="P1980" i="1" s="1"/>
  <c r="R1980" i="1" s="1"/>
  <c r="P1981" i="1" a="1"/>
  <c r="P1981" i="1" s="1"/>
  <c r="R1981" i="1" s="1"/>
  <c r="P1982" i="1" a="1"/>
  <c r="P1982" i="1" s="1"/>
  <c r="R1982" i="1" s="1"/>
  <c r="P1983" i="1" a="1"/>
  <c r="P1983" i="1" s="1"/>
  <c r="R1983" i="1" s="1"/>
  <c r="P1984" i="1" a="1"/>
  <c r="P1984" i="1" s="1"/>
  <c r="R1984" i="1" s="1"/>
  <c r="P1985" i="1" a="1"/>
  <c r="P1985" i="1" s="1"/>
  <c r="R1985" i="1" s="1"/>
  <c r="P1986" i="1" a="1"/>
  <c r="P1986" i="1" s="1"/>
  <c r="R1986" i="1" s="1"/>
  <c r="P1987" i="1" a="1"/>
  <c r="P1987" i="1" s="1"/>
  <c r="R1987" i="1" s="1"/>
  <c r="P1988" i="1" a="1"/>
  <c r="P1988" i="1" s="1"/>
  <c r="R1988" i="1" s="1"/>
  <c r="P1989" i="1" a="1"/>
  <c r="P1989" i="1" s="1"/>
  <c r="P1990" i="1" a="1"/>
  <c r="P1990" i="1" s="1"/>
  <c r="R1990" i="1" s="1"/>
  <c r="P1991" i="1" a="1"/>
  <c r="P1991" i="1" s="1"/>
  <c r="R1991" i="1" s="1"/>
  <c r="P1992" i="1" a="1"/>
  <c r="P1992" i="1" s="1"/>
  <c r="R1992" i="1" s="1"/>
  <c r="P1993" i="1" a="1"/>
  <c r="P1993" i="1" s="1"/>
  <c r="R1993" i="1" s="1"/>
  <c r="P1994" i="1" a="1"/>
  <c r="P1994" i="1" s="1"/>
  <c r="R1994" i="1" s="1"/>
  <c r="P1995" i="1" a="1"/>
  <c r="P1995" i="1" s="1"/>
  <c r="R1995" i="1" s="1"/>
  <c r="P1996" i="1" a="1"/>
  <c r="P1996" i="1" s="1"/>
  <c r="R1996" i="1" s="1"/>
  <c r="P1997" i="1" a="1"/>
  <c r="P1997" i="1" s="1"/>
  <c r="R1997" i="1" s="1"/>
  <c r="P1998" i="1" a="1"/>
  <c r="P1998" i="1" s="1"/>
  <c r="R1998" i="1" s="1"/>
  <c r="P1999" i="1" a="1"/>
  <c r="P1999" i="1" s="1"/>
  <c r="R1999" i="1" s="1"/>
  <c r="P2000" i="1" a="1"/>
  <c r="P2000" i="1" s="1"/>
  <c r="R2000" i="1" s="1"/>
  <c r="P2001" i="1" a="1"/>
  <c r="P2001" i="1" s="1"/>
  <c r="R2001" i="1" s="1"/>
  <c r="P2002" i="1" a="1"/>
  <c r="P2002" i="1" s="1"/>
  <c r="R2002" i="1" s="1"/>
  <c r="P2003" i="1" a="1"/>
  <c r="P2003" i="1" s="1"/>
  <c r="R2003" i="1" s="1"/>
  <c r="P2004" i="1" a="1"/>
  <c r="P2004" i="1" s="1"/>
  <c r="R2004" i="1" s="1"/>
  <c r="P2005" i="1" a="1"/>
  <c r="P2005" i="1" s="1"/>
  <c r="R2005" i="1" s="1"/>
  <c r="P2006" i="1" a="1"/>
  <c r="P2006" i="1" s="1"/>
  <c r="R2006" i="1" s="1"/>
  <c r="P2007" i="1" a="1"/>
  <c r="P2007" i="1" s="1"/>
  <c r="R2007" i="1" s="1"/>
  <c r="P2008" i="1" a="1"/>
  <c r="P2008" i="1" s="1"/>
  <c r="R2008" i="1" s="1"/>
  <c r="P2009" i="1" a="1"/>
  <c r="P2009" i="1" s="1"/>
  <c r="R2009" i="1" s="1"/>
  <c r="P2010" i="1" a="1"/>
  <c r="P2010" i="1" s="1"/>
  <c r="R2010" i="1" s="1"/>
  <c r="P2011" i="1" a="1"/>
  <c r="P2011" i="1" s="1"/>
  <c r="R2011" i="1" s="1"/>
  <c r="P2012" i="1" a="1"/>
  <c r="P2012" i="1" s="1"/>
  <c r="R2012" i="1" s="1"/>
  <c r="P2013" i="1" a="1"/>
  <c r="P2013" i="1" s="1"/>
  <c r="R2013" i="1" s="1"/>
  <c r="P2014" i="1" a="1"/>
  <c r="P2014" i="1" s="1"/>
  <c r="R2014" i="1" s="1"/>
  <c r="P2015" i="1" a="1"/>
  <c r="P2015" i="1" s="1"/>
  <c r="R2015" i="1" s="1"/>
  <c r="P2016" i="1" a="1"/>
  <c r="P2016" i="1" s="1"/>
  <c r="R2016" i="1" s="1"/>
  <c r="P2017" i="1" a="1"/>
  <c r="P2017" i="1" s="1"/>
  <c r="R2017" i="1" s="1"/>
  <c r="P2018" i="1" a="1"/>
  <c r="P2018" i="1" s="1"/>
  <c r="R2018" i="1" s="1"/>
  <c r="P2019" i="1" a="1"/>
  <c r="P2019" i="1" s="1"/>
  <c r="R2019" i="1" s="1"/>
  <c r="P2020" i="1" a="1"/>
  <c r="P2020" i="1" s="1"/>
  <c r="P2021" i="1" a="1"/>
  <c r="P2021" i="1" s="1"/>
  <c r="R2021" i="1" s="1"/>
  <c r="P2022" i="1" a="1"/>
  <c r="P2022" i="1" s="1"/>
  <c r="R2022" i="1" s="1"/>
  <c r="P2023" i="1" a="1"/>
  <c r="P2023" i="1" s="1"/>
  <c r="R2023" i="1" s="1"/>
  <c r="P2026" i="1" a="1"/>
  <c r="P2026" i="1" s="1"/>
  <c r="R2026" i="1" s="1"/>
  <c r="P2027" i="1" a="1"/>
  <c r="P2027" i="1" s="1"/>
  <c r="P2028" i="1" a="1"/>
  <c r="P2028" i="1" s="1"/>
  <c r="R2028" i="1" s="1"/>
  <c r="P2029" i="1" a="1"/>
  <c r="P2029" i="1" s="1"/>
  <c r="R2029" i="1" s="1"/>
  <c r="P2030" i="1" a="1"/>
  <c r="P2030" i="1" s="1"/>
  <c r="R2030" i="1" s="1"/>
  <c r="P2031" i="1" a="1"/>
  <c r="P2031" i="1" s="1"/>
  <c r="R2031" i="1" s="1"/>
  <c r="P2032" i="1" a="1"/>
  <c r="P2032" i="1" s="1"/>
  <c r="R2032" i="1" s="1"/>
  <c r="P2033" i="1" a="1"/>
  <c r="P2033" i="1" s="1"/>
  <c r="R2033" i="1" s="1"/>
  <c r="P2034" i="1" a="1"/>
  <c r="P2034" i="1" s="1"/>
  <c r="R2034" i="1" s="1"/>
  <c r="P2035" i="1" a="1"/>
  <c r="P2035" i="1" s="1"/>
  <c r="R2035" i="1" s="1"/>
  <c r="P2036" i="1" a="1"/>
  <c r="P2036" i="1" s="1"/>
  <c r="R2036" i="1" s="1"/>
  <c r="P2037" i="1" a="1"/>
  <c r="P2037" i="1" s="1"/>
  <c r="R2037" i="1" s="1"/>
  <c r="P2038" i="1" a="1"/>
  <c r="P2038" i="1" s="1"/>
  <c r="R2038" i="1" s="1"/>
  <c r="P2039" i="1" a="1"/>
  <c r="P2039" i="1" s="1"/>
  <c r="R2039" i="1" s="1"/>
  <c r="P2040" i="1" a="1"/>
  <c r="P2040" i="1" s="1"/>
  <c r="R2040" i="1" s="1"/>
  <c r="P2041" i="1" a="1"/>
  <c r="P2041" i="1" s="1"/>
  <c r="R2041" i="1" s="1"/>
  <c r="P2042" i="1" a="1"/>
  <c r="P2042" i="1" s="1"/>
  <c r="R2042" i="1" s="1"/>
  <c r="P2043" i="1" a="1"/>
  <c r="P2043" i="1" s="1"/>
  <c r="P2044" i="1" a="1"/>
  <c r="P2044" i="1" s="1"/>
  <c r="R2044" i="1" s="1"/>
  <c r="P2045" i="1" a="1"/>
  <c r="P2045" i="1" s="1"/>
  <c r="R2045" i="1" s="1"/>
  <c r="P2046" i="1" a="1"/>
  <c r="P2046" i="1" s="1"/>
  <c r="R2046" i="1" s="1"/>
  <c r="P2047" i="1" a="1"/>
  <c r="P2047" i="1" s="1"/>
  <c r="R2047" i="1" s="1"/>
  <c r="P2048" i="1" a="1"/>
  <c r="P2048" i="1" s="1"/>
  <c r="R2048" i="1" s="1"/>
  <c r="P2049" i="1" a="1"/>
  <c r="P2049" i="1" s="1"/>
  <c r="R2049" i="1" s="1"/>
  <c r="P2050" i="1" a="1"/>
  <c r="P2050" i="1" s="1"/>
  <c r="R2050" i="1" s="1"/>
  <c r="P2051" i="1" a="1"/>
  <c r="P2051" i="1" s="1"/>
  <c r="R2051" i="1" s="1"/>
  <c r="P2052" i="1" a="1"/>
  <c r="P2052" i="1" s="1"/>
  <c r="R2052" i="1" s="1"/>
  <c r="P2053" i="1" a="1"/>
  <c r="P2053" i="1" s="1"/>
  <c r="R2053" i="1" s="1"/>
  <c r="P2054" i="1" a="1"/>
  <c r="P2054" i="1" s="1"/>
  <c r="R2054" i="1" s="1"/>
  <c r="P2055" i="1" a="1"/>
  <c r="P2055" i="1" s="1"/>
  <c r="R2055" i="1" s="1"/>
  <c r="P2056" i="1" a="1"/>
  <c r="P2056" i="1" s="1"/>
  <c r="R2056" i="1" s="1"/>
  <c r="P2057" i="1" a="1"/>
  <c r="P2057" i="1" s="1"/>
  <c r="R2057" i="1" s="1"/>
  <c r="P2058" i="1" a="1"/>
  <c r="P2058" i="1" s="1"/>
  <c r="R2058" i="1" s="1"/>
  <c r="P2059" i="1" a="1"/>
  <c r="P2059" i="1" s="1"/>
  <c r="R2059" i="1" s="1"/>
  <c r="P2060" i="1" a="1"/>
  <c r="P2060" i="1" s="1"/>
  <c r="R2060" i="1" s="1"/>
  <c r="P2061" i="1" a="1"/>
  <c r="P2061" i="1" s="1"/>
  <c r="R2061" i="1" s="1"/>
  <c r="P2062" i="1" a="1"/>
  <c r="P2062" i="1" s="1"/>
  <c r="R2062" i="1" s="1"/>
  <c r="P2063" i="1" a="1"/>
  <c r="P2063" i="1" s="1"/>
  <c r="R2063" i="1" s="1"/>
  <c r="P2064" i="1" a="1"/>
  <c r="P2064" i="1" s="1"/>
  <c r="R2064" i="1" s="1"/>
  <c r="P2065" i="1" a="1"/>
  <c r="P2065" i="1" s="1"/>
  <c r="R2065" i="1" s="1"/>
  <c r="P2066" i="1" a="1"/>
  <c r="P2066" i="1" s="1"/>
  <c r="R2066" i="1" s="1"/>
  <c r="P2067" i="1" a="1"/>
  <c r="P2067" i="1" s="1"/>
  <c r="R2067" i="1" s="1"/>
  <c r="P2068" i="1" a="1"/>
  <c r="P2068" i="1" s="1"/>
  <c r="R2068" i="1" s="1"/>
  <c r="P2069" i="1" a="1"/>
  <c r="P2069" i="1" s="1"/>
  <c r="R2069" i="1" s="1"/>
  <c r="P2070" i="1" a="1"/>
  <c r="P2070" i="1" s="1"/>
  <c r="R2070" i="1" s="1"/>
  <c r="P2071" i="1" a="1"/>
  <c r="P2071" i="1" s="1"/>
  <c r="R2071" i="1" s="1"/>
  <c r="P2072" i="1" a="1"/>
  <c r="P2072" i="1" s="1"/>
  <c r="R2072" i="1" s="1"/>
  <c r="P2073" i="1" a="1"/>
  <c r="P2073" i="1" s="1"/>
  <c r="R2073" i="1" s="1"/>
  <c r="P2074" i="1" a="1"/>
  <c r="P2074" i="1" s="1"/>
  <c r="R2074" i="1" s="1"/>
  <c r="P2075" i="1" a="1"/>
  <c r="P2075" i="1" s="1"/>
  <c r="R2075" i="1" s="1"/>
  <c r="P2076" i="1" a="1"/>
  <c r="P2076" i="1" s="1"/>
  <c r="R2076" i="1" s="1"/>
  <c r="P2077" i="1" a="1"/>
  <c r="P2077" i="1" s="1"/>
  <c r="R2077" i="1" s="1"/>
  <c r="P2078" i="1" a="1"/>
  <c r="P2078" i="1" s="1"/>
  <c r="R2078" i="1" s="1"/>
  <c r="P2079" i="1" a="1"/>
  <c r="P2079" i="1" s="1"/>
  <c r="R2079" i="1" s="1"/>
  <c r="P2080" i="1" a="1"/>
  <c r="P2080" i="1" s="1"/>
  <c r="R2080" i="1" s="1"/>
  <c r="P2081" i="1" a="1"/>
  <c r="P2081" i="1" s="1"/>
  <c r="R2081" i="1" s="1"/>
  <c r="P2082" i="1" a="1"/>
  <c r="P2082" i="1" s="1"/>
  <c r="R2082" i="1" s="1"/>
  <c r="P2083" i="1" a="1"/>
  <c r="P2083" i="1" s="1"/>
  <c r="R2083" i="1" s="1"/>
  <c r="P2084" i="1" a="1"/>
  <c r="P2084" i="1" s="1"/>
  <c r="R2084" i="1" s="1"/>
  <c r="P2085" i="1" a="1"/>
  <c r="P2085" i="1" s="1"/>
  <c r="R2085" i="1" s="1"/>
  <c r="P2086" i="1" a="1"/>
  <c r="P2086" i="1" s="1"/>
  <c r="R2086" i="1" s="1"/>
  <c r="P2087" i="1" a="1"/>
  <c r="P2087" i="1" s="1"/>
  <c r="R2087" i="1" s="1"/>
  <c r="P2088" i="1" a="1"/>
  <c r="P2088" i="1" s="1"/>
  <c r="R2088" i="1" s="1"/>
  <c r="P2089" i="1" a="1"/>
  <c r="P2089" i="1" s="1"/>
  <c r="R2089" i="1" s="1"/>
  <c r="P2090" i="1" a="1"/>
  <c r="P2090" i="1" s="1"/>
  <c r="R2090" i="1" s="1"/>
  <c r="P2091" i="1" a="1"/>
  <c r="P2091" i="1" s="1"/>
  <c r="R2091" i="1" s="1"/>
  <c r="P2092" i="1" a="1"/>
  <c r="P2092" i="1" s="1"/>
  <c r="R2092" i="1" s="1"/>
  <c r="P2093" i="1" a="1"/>
  <c r="P2093" i="1" s="1"/>
  <c r="R2093" i="1" s="1"/>
  <c r="P2094" i="1" a="1"/>
  <c r="P2094" i="1" s="1"/>
  <c r="R2094" i="1" s="1"/>
  <c r="P2095" i="1" a="1"/>
  <c r="P2095" i="1" s="1"/>
  <c r="R2095" i="1" s="1"/>
  <c r="P2096" i="1" a="1"/>
  <c r="P2096" i="1" s="1"/>
  <c r="R2096" i="1" s="1"/>
  <c r="P2097" i="1" a="1"/>
  <c r="P2097" i="1" s="1"/>
  <c r="R2097" i="1" s="1"/>
  <c r="P2098" i="1" a="1"/>
  <c r="P2098" i="1" s="1"/>
  <c r="R2098" i="1" s="1"/>
  <c r="P2099" i="1" a="1"/>
  <c r="P2099" i="1" s="1"/>
  <c r="R2099" i="1" s="1"/>
  <c r="P2100" i="1" a="1"/>
  <c r="P2100" i="1" s="1"/>
  <c r="R2100" i="1" s="1"/>
  <c r="P2101" i="1" a="1"/>
  <c r="P2101" i="1" s="1"/>
  <c r="R2101" i="1" s="1"/>
  <c r="P2102" i="1" a="1"/>
  <c r="P2102" i="1" s="1"/>
  <c r="R2102" i="1" s="1"/>
  <c r="P2103" i="1" a="1"/>
  <c r="P2103" i="1" s="1"/>
  <c r="R2103" i="1" s="1"/>
  <c r="P2104" i="1" a="1"/>
  <c r="P2104" i="1" s="1"/>
  <c r="R2104" i="1" s="1"/>
  <c r="P2105" i="1" a="1"/>
  <c r="P2105" i="1" s="1"/>
  <c r="R2105" i="1" s="1"/>
  <c r="P2106" i="1" a="1"/>
  <c r="P2106" i="1" s="1"/>
  <c r="R2106" i="1" s="1"/>
  <c r="P2107" i="1" a="1"/>
  <c r="P2107" i="1" s="1"/>
  <c r="R2107" i="1" s="1"/>
  <c r="P2108" i="1" a="1"/>
  <c r="P2108" i="1" s="1"/>
  <c r="R2108" i="1" s="1"/>
  <c r="P2109" i="1" a="1"/>
  <c r="P2109" i="1" s="1"/>
  <c r="R2109" i="1" s="1"/>
  <c r="P2110" i="1" a="1"/>
  <c r="P2110" i="1" s="1"/>
  <c r="R2110" i="1" s="1"/>
  <c r="P2111" i="1" a="1"/>
  <c r="P2111" i="1" s="1"/>
  <c r="R2111" i="1" s="1"/>
  <c r="P2112" i="1" a="1"/>
  <c r="P2112" i="1" s="1"/>
  <c r="R2112" i="1" s="1"/>
  <c r="P2113" i="1" a="1"/>
  <c r="P2113" i="1" s="1"/>
  <c r="R2113" i="1" s="1"/>
  <c r="P2114" i="1" a="1"/>
  <c r="P2114" i="1" s="1"/>
  <c r="R2114" i="1" s="1"/>
  <c r="P2115" i="1" a="1"/>
  <c r="P2115" i="1" s="1"/>
  <c r="R2115" i="1" s="1"/>
  <c r="P2116" i="1" a="1"/>
  <c r="P2116" i="1" s="1"/>
  <c r="R2116" i="1" s="1"/>
  <c r="P2117" i="1" a="1"/>
  <c r="P2117" i="1" s="1"/>
  <c r="R2117" i="1" s="1"/>
  <c r="P2118" i="1" a="1"/>
  <c r="P2118" i="1" s="1"/>
  <c r="R2118" i="1" s="1"/>
  <c r="P2119" i="1" a="1"/>
  <c r="P2119" i="1" s="1"/>
  <c r="R2119" i="1" s="1"/>
  <c r="P2120" i="1" a="1"/>
  <c r="P2120" i="1" s="1"/>
  <c r="R2120" i="1" s="1"/>
  <c r="P2121" i="1" a="1"/>
  <c r="P2121" i="1" s="1"/>
  <c r="R2121" i="1" s="1"/>
  <c r="P2122" i="1" a="1"/>
  <c r="P2122" i="1" s="1"/>
  <c r="R2122" i="1" s="1"/>
  <c r="P2123" i="1" a="1"/>
  <c r="P2123" i="1" s="1"/>
  <c r="R2123" i="1" s="1"/>
  <c r="P2124" i="1" a="1"/>
  <c r="P2124" i="1" s="1"/>
  <c r="R2124" i="1" s="1"/>
  <c r="P2125" i="1" a="1"/>
  <c r="P2125" i="1" s="1"/>
  <c r="R2125" i="1" s="1"/>
  <c r="P2126" i="1" a="1"/>
  <c r="P2126" i="1" s="1"/>
  <c r="R2126" i="1" s="1"/>
  <c r="P2127" i="1" a="1"/>
  <c r="P2127" i="1" s="1"/>
  <c r="R2127" i="1" s="1"/>
  <c r="P2128" i="1" a="1"/>
  <c r="P2128" i="1" s="1"/>
  <c r="R2128" i="1" s="1"/>
  <c r="P2129" i="1" a="1"/>
  <c r="P2129" i="1" s="1"/>
  <c r="R2129" i="1" s="1"/>
  <c r="P2130" i="1" a="1"/>
  <c r="P2130" i="1" s="1"/>
  <c r="R2130" i="1" s="1"/>
  <c r="P2131" i="1" a="1"/>
  <c r="P2131" i="1" s="1"/>
  <c r="R2131" i="1" s="1"/>
  <c r="P2132" i="1" a="1"/>
  <c r="P2132" i="1" s="1"/>
  <c r="R2132" i="1" s="1"/>
  <c r="P2133" i="1" a="1"/>
  <c r="P2133" i="1" s="1"/>
  <c r="R2133" i="1" s="1"/>
  <c r="P2134" i="1" a="1"/>
  <c r="P2134" i="1" s="1"/>
  <c r="R2134" i="1" s="1"/>
  <c r="P2135" i="1" a="1"/>
  <c r="P2135" i="1" s="1"/>
  <c r="R2135" i="1" s="1"/>
  <c r="P2136" i="1" a="1"/>
  <c r="P2136" i="1" s="1"/>
  <c r="R2136" i="1" s="1"/>
  <c r="P2137" i="1" a="1"/>
  <c r="P2137" i="1" s="1"/>
  <c r="R2137" i="1" s="1"/>
  <c r="P2138" i="1" a="1"/>
  <c r="P2138" i="1" s="1"/>
  <c r="R2138" i="1" s="1"/>
  <c r="P2139" i="1" a="1"/>
  <c r="P2139" i="1" s="1"/>
  <c r="R2139" i="1" s="1"/>
  <c r="P2140" i="1" a="1"/>
  <c r="P2140" i="1" s="1"/>
  <c r="R2140" i="1" s="1"/>
  <c r="P2141" i="1" a="1"/>
  <c r="P2141" i="1" s="1"/>
  <c r="R2141" i="1" s="1"/>
  <c r="P2142" i="1" a="1"/>
  <c r="P2142" i="1" s="1"/>
  <c r="R2142" i="1" s="1"/>
  <c r="P2143" i="1" a="1"/>
  <c r="P2143" i="1" s="1"/>
  <c r="R2143" i="1" s="1"/>
  <c r="P2144" i="1" a="1"/>
  <c r="P2144" i="1" s="1"/>
  <c r="R2144" i="1" s="1"/>
  <c r="P2145" i="1" a="1"/>
  <c r="P2145" i="1" s="1"/>
  <c r="R2145" i="1" s="1"/>
  <c r="P2146" i="1" a="1"/>
  <c r="P2146" i="1" s="1"/>
  <c r="R2146" i="1" s="1"/>
  <c r="P2147" i="1" a="1"/>
  <c r="P2147" i="1" s="1"/>
  <c r="R2147" i="1" s="1"/>
  <c r="P2148" i="1" a="1"/>
  <c r="P2148" i="1" s="1"/>
  <c r="R2148" i="1" s="1"/>
  <c r="P2149" i="1" a="1"/>
  <c r="P2149" i="1" s="1"/>
  <c r="R2149" i="1" s="1"/>
  <c r="P2150" i="1" a="1"/>
  <c r="P2150" i="1" s="1"/>
  <c r="R2150" i="1" s="1"/>
  <c r="P2151" i="1" a="1"/>
  <c r="P2151" i="1" s="1"/>
  <c r="R2151" i="1" s="1"/>
  <c r="P2152" i="1" a="1"/>
  <c r="P2152" i="1" s="1"/>
  <c r="R2152" i="1" s="1"/>
  <c r="P2153" i="1" a="1"/>
  <c r="P2153" i="1" s="1"/>
  <c r="R2153" i="1" s="1"/>
  <c r="P2154" i="1" a="1"/>
  <c r="P2154" i="1" s="1"/>
  <c r="R2154" i="1" s="1"/>
  <c r="P2155" i="1" a="1"/>
  <c r="P2155" i="1" s="1"/>
  <c r="R2155" i="1" s="1"/>
  <c r="P2156" i="1" a="1"/>
  <c r="P2156" i="1" s="1"/>
  <c r="R2156" i="1" s="1"/>
  <c r="P2157" i="1" a="1"/>
  <c r="P2157" i="1" s="1"/>
  <c r="R2157" i="1" s="1"/>
  <c r="P2158" i="1" a="1"/>
  <c r="P2158" i="1" s="1"/>
  <c r="R2158" i="1" s="1"/>
  <c r="P2159" i="1" a="1"/>
  <c r="P2159" i="1" s="1"/>
  <c r="R2159" i="1" s="1"/>
  <c r="P2160" i="1" a="1"/>
  <c r="P2160" i="1" s="1"/>
  <c r="R2160" i="1" s="1"/>
  <c r="P2161" i="1" a="1"/>
  <c r="P2161" i="1" s="1"/>
  <c r="R2161" i="1" s="1"/>
  <c r="P2162" i="1" a="1"/>
  <c r="P2162" i="1" s="1"/>
  <c r="R2162" i="1" s="1"/>
  <c r="P2163" i="1" a="1"/>
  <c r="P2163" i="1" s="1"/>
  <c r="R2163" i="1" s="1"/>
  <c r="P2164" i="1" a="1"/>
  <c r="P2164" i="1" s="1"/>
  <c r="R2164" i="1" s="1"/>
  <c r="P2165" i="1" a="1"/>
  <c r="P2165" i="1" s="1"/>
  <c r="R2165" i="1" s="1"/>
  <c r="P2166" i="1" a="1"/>
  <c r="P2166" i="1" s="1"/>
  <c r="R2166" i="1" s="1"/>
  <c r="P2167" i="1" a="1"/>
  <c r="P2167" i="1" s="1"/>
  <c r="R2167" i="1" s="1"/>
  <c r="P2168" i="1" a="1"/>
  <c r="P2168" i="1" s="1"/>
  <c r="R2168" i="1" s="1"/>
  <c r="P2169" i="1" a="1"/>
  <c r="P2169" i="1" s="1"/>
  <c r="R2169" i="1" s="1"/>
  <c r="P2170" i="1" a="1"/>
  <c r="P2170" i="1" s="1"/>
  <c r="R2170" i="1" s="1"/>
  <c r="P2171" i="1" a="1"/>
  <c r="P2171" i="1" s="1"/>
  <c r="R2171" i="1" s="1"/>
  <c r="P2172" i="1" a="1"/>
  <c r="P2172" i="1" s="1"/>
  <c r="R2172" i="1" s="1"/>
  <c r="P2173" i="1" a="1"/>
  <c r="P2173" i="1" s="1"/>
  <c r="R2173" i="1" s="1"/>
  <c r="P2174" i="1" a="1"/>
  <c r="P2174" i="1" s="1"/>
  <c r="R2174" i="1" s="1"/>
  <c r="P2175" i="1" a="1"/>
  <c r="P2175" i="1" s="1"/>
  <c r="R2175" i="1" s="1"/>
  <c r="P2176" i="1" a="1"/>
  <c r="P2176" i="1" s="1"/>
  <c r="R2176" i="1" s="1"/>
  <c r="P2177" i="1" a="1"/>
  <c r="P2177" i="1" s="1"/>
  <c r="R2177" i="1" s="1"/>
  <c r="P2178" i="1" a="1"/>
  <c r="P2178" i="1" s="1"/>
  <c r="R2178" i="1" s="1"/>
  <c r="P2179" i="1" a="1"/>
  <c r="P2179" i="1" s="1"/>
  <c r="R2179" i="1" s="1"/>
  <c r="P2180" i="1" a="1"/>
  <c r="P2180" i="1" s="1"/>
  <c r="R2180" i="1" s="1"/>
  <c r="P2181" i="1" a="1"/>
  <c r="P2181" i="1" s="1"/>
  <c r="R2181" i="1" s="1"/>
  <c r="P2182" i="1" a="1"/>
  <c r="P2182" i="1" s="1"/>
  <c r="R2182" i="1" s="1"/>
  <c r="P2183" i="1" a="1"/>
  <c r="P2183" i="1" s="1"/>
  <c r="R2183" i="1" s="1"/>
  <c r="P2184" i="1" a="1"/>
  <c r="P2184" i="1" s="1"/>
  <c r="R2184" i="1" s="1"/>
  <c r="P2185" i="1" a="1"/>
  <c r="P2185" i="1" s="1"/>
  <c r="R2185" i="1" s="1"/>
  <c r="P2186" i="1" a="1"/>
  <c r="P2186" i="1" s="1"/>
  <c r="R2186" i="1" s="1"/>
  <c r="P2187" i="1" a="1"/>
  <c r="P2187" i="1" s="1"/>
  <c r="R2187" i="1" s="1"/>
  <c r="P2188" i="1" a="1"/>
  <c r="P2188" i="1" s="1"/>
  <c r="R2188" i="1" s="1"/>
  <c r="P2189" i="1" a="1"/>
  <c r="P2189" i="1" s="1"/>
  <c r="R2189" i="1" s="1"/>
  <c r="P2190" i="1" a="1"/>
  <c r="P2190" i="1" s="1"/>
  <c r="R2190" i="1" s="1"/>
  <c r="P2191" i="1" a="1"/>
  <c r="P2191" i="1" s="1"/>
  <c r="R2191" i="1" s="1"/>
  <c r="P2192" i="1" a="1"/>
  <c r="P2192" i="1" s="1"/>
  <c r="R2192" i="1" s="1"/>
  <c r="P2193" i="1" a="1"/>
  <c r="P2193" i="1" s="1"/>
  <c r="R2193" i="1" s="1"/>
  <c r="P2194" i="1" a="1"/>
  <c r="P2194" i="1" s="1"/>
  <c r="R2194" i="1" s="1"/>
  <c r="P2195" i="1" a="1"/>
  <c r="P2195" i="1" s="1"/>
  <c r="R2195" i="1" s="1"/>
  <c r="P2196" i="1" a="1"/>
  <c r="P2196" i="1" s="1"/>
  <c r="R2196" i="1" s="1"/>
  <c r="P2197" i="1" a="1"/>
  <c r="P2197" i="1" s="1"/>
  <c r="R2197" i="1" s="1"/>
  <c r="P2198" i="1" a="1"/>
  <c r="P2198" i="1" s="1"/>
  <c r="R2198" i="1" s="1"/>
  <c r="P2199" i="1" a="1"/>
  <c r="P2199" i="1" s="1"/>
  <c r="R2199" i="1" s="1"/>
  <c r="P2200" i="1" a="1"/>
  <c r="P2200" i="1" s="1"/>
  <c r="R2200" i="1" s="1"/>
  <c r="P2201" i="1" a="1"/>
  <c r="P2201" i="1" s="1"/>
  <c r="R2201" i="1" s="1"/>
  <c r="P2202" i="1" a="1"/>
  <c r="P2202" i="1" s="1"/>
  <c r="R2202" i="1" s="1"/>
  <c r="P2203" i="1" a="1"/>
  <c r="P2203" i="1" s="1"/>
  <c r="R2203" i="1" s="1"/>
  <c r="P2204" i="1" a="1"/>
  <c r="P2204" i="1" s="1"/>
  <c r="R2204" i="1" s="1"/>
  <c r="P2205" i="1" a="1"/>
  <c r="P2205" i="1" s="1"/>
  <c r="R2205" i="1" s="1"/>
  <c r="P2206" i="1" a="1"/>
  <c r="P2206" i="1" s="1"/>
  <c r="R2206" i="1" s="1"/>
  <c r="P2207" i="1" a="1"/>
  <c r="P2207" i="1" s="1"/>
  <c r="R2207" i="1" s="1"/>
  <c r="P2208" i="1" a="1"/>
  <c r="P2208" i="1" s="1"/>
  <c r="R2208" i="1" s="1"/>
  <c r="P2209" i="1" a="1"/>
  <c r="P2209" i="1" s="1"/>
  <c r="R2209" i="1" s="1"/>
  <c r="P2210" i="1" a="1"/>
  <c r="P2210" i="1" s="1"/>
  <c r="R2210" i="1" s="1"/>
  <c r="P2211" i="1" a="1"/>
  <c r="P2211" i="1" s="1"/>
  <c r="R2211" i="1" s="1"/>
  <c r="P2212" i="1" a="1"/>
  <c r="P2212" i="1" s="1"/>
  <c r="R2212" i="1" s="1"/>
  <c r="P2213" i="1" a="1"/>
  <c r="P2213" i="1" s="1"/>
  <c r="R2213" i="1" s="1"/>
  <c r="P2214" i="1" a="1"/>
  <c r="P2214" i="1" s="1"/>
  <c r="R2214" i="1" s="1"/>
  <c r="P2215" i="1" a="1"/>
  <c r="P2215" i="1" s="1"/>
  <c r="R2215" i="1" s="1"/>
  <c r="P2216" i="1" a="1"/>
  <c r="P2216" i="1" s="1"/>
  <c r="R2216" i="1" s="1"/>
  <c r="P2217" i="1" a="1"/>
  <c r="P2217" i="1" s="1"/>
  <c r="R2217" i="1" s="1"/>
  <c r="P2218" i="1" a="1"/>
  <c r="P2218" i="1" s="1"/>
  <c r="R2218" i="1" s="1"/>
  <c r="P2219" i="1" a="1"/>
  <c r="P2219" i="1" s="1"/>
  <c r="R2219" i="1" s="1"/>
  <c r="P2220" i="1" a="1"/>
  <c r="P2220" i="1" s="1"/>
  <c r="R2220" i="1" s="1"/>
  <c r="P2221" i="1" a="1"/>
  <c r="P2221" i="1" s="1"/>
  <c r="R2221" i="1" s="1"/>
  <c r="P2222" i="1" a="1"/>
  <c r="P2222" i="1" s="1"/>
  <c r="R2222" i="1" s="1"/>
  <c r="P2223" i="1" a="1"/>
  <c r="P2223" i="1" s="1"/>
  <c r="R2223" i="1" s="1"/>
  <c r="P2224" i="1" a="1"/>
  <c r="P2224" i="1" s="1"/>
  <c r="R2224" i="1" s="1"/>
  <c r="P2225" i="1" a="1"/>
  <c r="P2225" i="1" s="1"/>
  <c r="R2225" i="1" s="1"/>
  <c r="P2226" i="1" a="1"/>
  <c r="P2226" i="1" s="1"/>
  <c r="R2226" i="1" s="1"/>
  <c r="P2227" i="1" a="1"/>
  <c r="P2227" i="1" s="1"/>
  <c r="R2227" i="1" s="1"/>
  <c r="P2228" i="1" a="1"/>
  <c r="P2228" i="1" s="1"/>
  <c r="P2229" i="1" a="1"/>
  <c r="P2229" i="1" s="1"/>
  <c r="R2229" i="1" s="1"/>
  <c r="P2230" i="1" a="1"/>
  <c r="P2230" i="1" s="1"/>
  <c r="R2230" i="1" s="1"/>
  <c r="P2231" i="1" a="1"/>
  <c r="P2231" i="1" s="1"/>
  <c r="R2231" i="1" s="1"/>
  <c r="P2232" i="1" a="1"/>
  <c r="P2232" i="1" s="1"/>
  <c r="R2232" i="1" s="1"/>
  <c r="P2233" i="1" a="1"/>
  <c r="P2233" i="1" s="1"/>
  <c r="R2233" i="1" s="1"/>
  <c r="P2234" i="1" a="1"/>
  <c r="P2234" i="1" s="1"/>
  <c r="R2234" i="1" s="1"/>
  <c r="P2235" i="1" a="1"/>
  <c r="P2235" i="1" s="1"/>
  <c r="R2235" i="1" s="1"/>
  <c r="P2236" i="1" a="1"/>
  <c r="P2236" i="1" s="1"/>
  <c r="R2236" i="1" s="1"/>
  <c r="P2237" i="1" a="1"/>
  <c r="P2237" i="1" s="1"/>
  <c r="R2237" i="1" s="1"/>
  <c r="P2238" i="1" a="1"/>
  <c r="P2238" i="1" s="1"/>
  <c r="R2238" i="1" s="1"/>
  <c r="P2239" i="1" a="1"/>
  <c r="P2239" i="1" s="1"/>
  <c r="R2239" i="1" s="1"/>
  <c r="P2240" i="1" a="1"/>
  <c r="P2240" i="1" s="1"/>
  <c r="R2240" i="1" s="1"/>
  <c r="P2241" i="1" a="1"/>
  <c r="P2241" i="1" s="1"/>
  <c r="R2241" i="1" s="1"/>
  <c r="P2242" i="1" a="1"/>
  <c r="P2242" i="1" s="1"/>
  <c r="R2242" i="1" s="1"/>
  <c r="P2243" i="1" a="1"/>
  <c r="P2243" i="1" s="1"/>
  <c r="R2243" i="1" s="1"/>
  <c r="P2244" i="1" a="1"/>
  <c r="P2244" i="1" s="1"/>
  <c r="R2244" i="1" s="1"/>
  <c r="P2245" i="1" a="1"/>
  <c r="P2245" i="1" s="1"/>
  <c r="R2245" i="1" s="1"/>
  <c r="P2246" i="1" a="1"/>
  <c r="P2246" i="1" s="1"/>
  <c r="R2246" i="1" s="1"/>
  <c r="P2247" i="1" a="1"/>
  <c r="P2247" i="1" s="1"/>
  <c r="R2247" i="1" s="1"/>
  <c r="P2248" i="1" a="1"/>
  <c r="P2248" i="1" s="1"/>
  <c r="P2249" i="1" a="1"/>
  <c r="P2249" i="1" s="1"/>
  <c r="R2249" i="1" s="1"/>
  <c r="P2250" i="1" a="1"/>
  <c r="P2250" i="1" s="1"/>
  <c r="R2250" i="1" s="1"/>
  <c r="P2251" i="1" a="1"/>
  <c r="P2251" i="1" s="1"/>
  <c r="R2251" i="1" s="1"/>
  <c r="P2252" i="1" a="1"/>
  <c r="P2252" i="1" s="1"/>
  <c r="R2252" i="1" s="1"/>
  <c r="P2253" i="1" a="1"/>
  <c r="P2253" i="1" s="1"/>
  <c r="R2253" i="1" s="1"/>
  <c r="P2254" i="1" a="1"/>
  <c r="P2254" i="1" s="1"/>
  <c r="R2254" i="1" s="1"/>
  <c r="P2255" i="1" a="1"/>
  <c r="P2255" i="1" s="1"/>
  <c r="R2255" i="1" s="1"/>
  <c r="P2256" i="1" a="1"/>
  <c r="P2256" i="1" s="1"/>
  <c r="R2256" i="1" s="1"/>
  <c r="P2257" i="1" a="1"/>
  <c r="P2257" i="1" s="1"/>
  <c r="R2257" i="1" s="1"/>
  <c r="P2258" i="1" a="1"/>
  <c r="P2258" i="1" s="1"/>
  <c r="R2258" i="1" s="1"/>
  <c r="P2259" i="1" a="1"/>
  <c r="P2259" i="1" s="1"/>
  <c r="R2259" i="1" s="1"/>
  <c r="P2260" i="1" a="1"/>
  <c r="P2260" i="1" s="1"/>
  <c r="R2260" i="1" s="1"/>
  <c r="P2261" i="1" a="1"/>
  <c r="P2261" i="1" s="1"/>
  <c r="R2261" i="1" s="1"/>
  <c r="P2262" i="1" a="1"/>
  <c r="P2262" i="1" s="1"/>
  <c r="R2262" i="1" s="1"/>
  <c r="P2263" i="1" a="1"/>
  <c r="P2263" i="1" s="1"/>
  <c r="R2263" i="1" s="1"/>
  <c r="P2264" i="1" a="1"/>
  <c r="P2264" i="1" s="1"/>
  <c r="R2264" i="1" s="1"/>
  <c r="P2265" i="1" a="1"/>
  <c r="P2265" i="1" s="1"/>
  <c r="R2265" i="1" s="1"/>
  <c r="P2266" i="1" a="1"/>
  <c r="P2266" i="1" s="1"/>
  <c r="R2266" i="1" s="1"/>
  <c r="P2267" i="1" a="1"/>
  <c r="P2267" i="1" s="1"/>
  <c r="R2267" i="1" s="1"/>
  <c r="P2268" i="1" a="1"/>
  <c r="P2268" i="1" s="1"/>
  <c r="R2268" i="1" s="1"/>
  <c r="P2269" i="1" a="1"/>
  <c r="P2269" i="1" s="1"/>
  <c r="R2269" i="1" s="1"/>
  <c r="P2270" i="1" a="1"/>
  <c r="P2270" i="1" s="1"/>
  <c r="R2270" i="1" s="1"/>
  <c r="P2271" i="1" a="1"/>
  <c r="P2271" i="1" s="1"/>
  <c r="R2271" i="1" s="1"/>
  <c r="P2272" i="1" a="1"/>
  <c r="P2272" i="1" s="1"/>
  <c r="R2272" i="1" s="1"/>
  <c r="P2273" i="1" a="1"/>
  <c r="P2273" i="1" s="1"/>
  <c r="R2273" i="1" s="1"/>
  <c r="P2274" i="1" a="1"/>
  <c r="P2274" i="1" s="1"/>
  <c r="R2274" i="1" s="1"/>
  <c r="P2275" i="1" a="1"/>
  <c r="P2275" i="1" s="1"/>
  <c r="R2275" i="1" s="1"/>
  <c r="P2276" i="1" a="1"/>
  <c r="P2276" i="1" s="1"/>
  <c r="R2276" i="1" s="1"/>
  <c r="P2277" i="1" a="1"/>
  <c r="P2277" i="1" s="1"/>
  <c r="R2277" i="1" s="1"/>
  <c r="P2278" i="1" a="1"/>
  <c r="P2278" i="1" s="1"/>
  <c r="R2278" i="1" s="1"/>
  <c r="P2279" i="1" a="1"/>
  <c r="P2279" i="1" s="1"/>
  <c r="R2279" i="1" s="1"/>
  <c r="P2280" i="1" a="1"/>
  <c r="P2280" i="1" s="1"/>
  <c r="R2280" i="1" s="1"/>
  <c r="P2281" i="1" a="1"/>
  <c r="P2281" i="1" s="1"/>
  <c r="R2281" i="1" s="1"/>
  <c r="P2282" i="1" a="1"/>
  <c r="P2282" i="1" s="1"/>
  <c r="R2282" i="1" s="1"/>
  <c r="P2283" i="1" a="1"/>
  <c r="P2283" i="1" s="1"/>
  <c r="R2283" i="1" s="1"/>
  <c r="P2284" i="1" a="1"/>
  <c r="P2284" i="1" s="1"/>
  <c r="R2284" i="1" s="1"/>
  <c r="P2285" i="1" a="1"/>
  <c r="P2285" i="1" s="1"/>
  <c r="R2285" i="1" s="1"/>
  <c r="P2286" i="1" a="1"/>
  <c r="P2286" i="1" s="1"/>
  <c r="R2286" i="1" s="1"/>
  <c r="P2287" i="1" a="1"/>
  <c r="P2287" i="1" s="1"/>
  <c r="R2287" i="1" s="1"/>
  <c r="P2288" i="1" a="1"/>
  <c r="P2288" i="1" s="1"/>
  <c r="R2288" i="1" s="1"/>
  <c r="P2289" i="1" a="1"/>
  <c r="P2289" i="1" s="1"/>
  <c r="R2289" i="1" s="1"/>
  <c r="P2290" i="1" a="1"/>
  <c r="P2290" i="1" s="1"/>
  <c r="R2290" i="1" s="1"/>
  <c r="P2291" i="1" a="1"/>
  <c r="P2291" i="1" s="1"/>
  <c r="R2291" i="1" s="1"/>
  <c r="P2292" i="1" a="1"/>
  <c r="P2292" i="1" s="1"/>
  <c r="R2292" i="1" s="1"/>
  <c r="P2293" i="1" a="1"/>
  <c r="P2293" i="1" s="1"/>
  <c r="R2293" i="1" s="1"/>
  <c r="P2294" i="1" a="1"/>
  <c r="P2294" i="1" s="1"/>
  <c r="R2294" i="1" s="1"/>
  <c r="P2295" i="1" a="1"/>
  <c r="P2295" i="1" s="1"/>
  <c r="R2295" i="1" s="1"/>
  <c r="P2296" i="1" a="1"/>
  <c r="P2296" i="1" s="1"/>
  <c r="R2296" i="1" s="1"/>
  <c r="P2297" i="1" a="1"/>
  <c r="P2297" i="1" s="1"/>
  <c r="R2297" i="1" s="1"/>
  <c r="P2298" i="1" a="1"/>
  <c r="P2298" i="1" s="1"/>
  <c r="R2298" i="1" s="1"/>
  <c r="P2299" i="1" a="1"/>
  <c r="P2299" i="1" s="1"/>
  <c r="R2299" i="1" s="1"/>
  <c r="P2300" i="1" a="1"/>
  <c r="P2300" i="1" s="1"/>
  <c r="R2300" i="1" s="1"/>
  <c r="P2301" i="1" a="1"/>
  <c r="P2301" i="1" s="1"/>
  <c r="R2301" i="1" s="1"/>
  <c r="P2302" i="1" a="1"/>
  <c r="P2302" i="1" s="1"/>
  <c r="R2302" i="1" s="1"/>
  <c r="P2303" i="1" a="1"/>
  <c r="P2303" i="1" s="1"/>
  <c r="R2303" i="1" s="1"/>
  <c r="P2304" i="1" a="1"/>
  <c r="P2304" i="1" s="1"/>
  <c r="R2304" i="1" s="1"/>
  <c r="P2305" i="1" a="1"/>
  <c r="P2305" i="1" s="1"/>
  <c r="R2305" i="1" s="1"/>
  <c r="P2306" i="1" a="1"/>
  <c r="P2306" i="1" s="1"/>
  <c r="R2306" i="1" s="1"/>
  <c r="P2307" i="1" a="1"/>
  <c r="P2307" i="1" s="1"/>
  <c r="R2307" i="1" s="1"/>
  <c r="P2308" i="1" a="1"/>
  <c r="P2308" i="1" s="1"/>
  <c r="R2308" i="1" s="1"/>
  <c r="P2309" i="1" a="1"/>
  <c r="P2309" i="1" s="1"/>
  <c r="R2309" i="1" s="1"/>
  <c r="P2310" i="1" a="1"/>
  <c r="P2310" i="1" s="1"/>
  <c r="R2310" i="1" s="1"/>
  <c r="P2311" i="1" a="1"/>
  <c r="P2311" i="1" s="1"/>
  <c r="R2311" i="1" s="1"/>
  <c r="P2312" i="1" a="1"/>
  <c r="P2312" i="1" s="1"/>
  <c r="R2312" i="1" s="1"/>
  <c r="P2313" i="1" a="1"/>
  <c r="P2313" i="1" s="1"/>
  <c r="R2313" i="1" s="1"/>
  <c r="P2314" i="1" a="1"/>
  <c r="P2314" i="1" s="1"/>
  <c r="R2314" i="1" s="1"/>
  <c r="P2315" i="1" a="1"/>
  <c r="P2315" i="1" s="1"/>
  <c r="R2315" i="1" s="1"/>
  <c r="P2316" i="1" a="1"/>
  <c r="P2316" i="1" s="1"/>
  <c r="R2316" i="1" s="1"/>
  <c r="P2317" i="1" a="1"/>
  <c r="P2317" i="1" s="1"/>
  <c r="R2317" i="1" s="1"/>
  <c r="P2318" i="1" a="1"/>
  <c r="P2318" i="1" s="1"/>
  <c r="R2318" i="1" s="1"/>
  <c r="P2319" i="1" a="1"/>
  <c r="P2319" i="1" s="1"/>
  <c r="R2319" i="1" s="1"/>
  <c r="P2320" i="1" a="1"/>
  <c r="P2320" i="1" s="1"/>
  <c r="R2320" i="1" s="1"/>
  <c r="P2321" i="1" a="1"/>
  <c r="P2321" i="1" s="1"/>
  <c r="R2321" i="1" s="1"/>
  <c r="P2322" i="1" a="1"/>
  <c r="P2322" i="1" s="1"/>
  <c r="R2322" i="1" s="1"/>
  <c r="P2323" i="1" a="1"/>
  <c r="P2323" i="1" s="1"/>
  <c r="R2323" i="1" s="1"/>
  <c r="P2324" i="1" a="1"/>
  <c r="P2324" i="1" s="1"/>
  <c r="R2324" i="1" s="1"/>
  <c r="P2325" i="1" a="1"/>
  <c r="P2325" i="1" s="1"/>
  <c r="R2325" i="1" s="1"/>
  <c r="P2326" i="1" a="1"/>
  <c r="P2326" i="1" s="1"/>
  <c r="R2326" i="1" s="1"/>
  <c r="P2327" i="1" a="1"/>
  <c r="P2327" i="1" s="1"/>
  <c r="R2327" i="1" s="1"/>
  <c r="P2328" i="1" a="1"/>
  <c r="P2328" i="1" s="1"/>
  <c r="R2328" i="1" s="1"/>
  <c r="P2329" i="1" a="1"/>
  <c r="P2329" i="1" s="1"/>
  <c r="R2329" i="1" s="1"/>
  <c r="P2330" i="1" a="1"/>
  <c r="P2330" i="1" s="1"/>
  <c r="R2330" i="1" s="1"/>
  <c r="P2331" i="1" a="1"/>
  <c r="P2331" i="1" s="1"/>
  <c r="R2331" i="1" s="1"/>
  <c r="P2332" i="1" a="1"/>
  <c r="P2332" i="1" s="1"/>
  <c r="R2332" i="1" s="1"/>
  <c r="P2333" i="1" a="1"/>
  <c r="P2333" i="1" s="1"/>
  <c r="R2333" i="1" s="1"/>
  <c r="P2334" i="1" a="1"/>
  <c r="P2334" i="1" s="1"/>
  <c r="R2334" i="1" s="1"/>
  <c r="P2335" i="1" a="1"/>
  <c r="P2335" i="1" s="1"/>
  <c r="R2335" i="1" s="1"/>
  <c r="P2336" i="1" a="1"/>
  <c r="P2336" i="1" s="1"/>
  <c r="R2336" i="1" s="1"/>
  <c r="P2337" i="1" a="1"/>
  <c r="P2337" i="1" s="1"/>
  <c r="R2337" i="1" s="1"/>
  <c r="P2338" i="1" a="1"/>
  <c r="P2338" i="1" s="1"/>
  <c r="R2338" i="1" s="1"/>
  <c r="P2339" i="1" a="1"/>
  <c r="P2339" i="1" s="1"/>
  <c r="R2339" i="1" s="1"/>
  <c r="P2340" i="1" a="1"/>
  <c r="P2340" i="1" s="1"/>
  <c r="R2340" i="1" s="1"/>
  <c r="P2341" i="1" a="1"/>
  <c r="P2341" i="1" s="1"/>
  <c r="R2341" i="1" s="1"/>
  <c r="P2342" i="1" a="1"/>
  <c r="P2342" i="1" s="1"/>
  <c r="R2342" i="1" s="1"/>
  <c r="P2343" i="1" a="1"/>
  <c r="P2343" i="1" s="1"/>
  <c r="R2343" i="1" s="1"/>
  <c r="P2344" i="1" a="1"/>
  <c r="P2344" i="1" s="1"/>
  <c r="R2344" i="1" s="1"/>
  <c r="P2345" i="1" a="1"/>
  <c r="P2345" i="1" s="1"/>
  <c r="R2345" i="1" s="1"/>
  <c r="P2346" i="1" a="1"/>
  <c r="P2346" i="1" s="1"/>
  <c r="R2346" i="1" s="1"/>
  <c r="P2347" i="1" a="1"/>
  <c r="P2347" i="1" s="1"/>
  <c r="R2347" i="1" s="1"/>
  <c r="P2348" i="1" a="1"/>
  <c r="P2348" i="1" s="1"/>
  <c r="R2348" i="1" s="1"/>
  <c r="P2349" i="1" a="1"/>
  <c r="P2349" i="1" s="1"/>
  <c r="R2349" i="1" s="1"/>
  <c r="P2350" i="1" a="1"/>
  <c r="P2350" i="1" s="1"/>
  <c r="R2350" i="1" s="1"/>
  <c r="P2351" i="1" a="1"/>
  <c r="P2351" i="1" s="1"/>
  <c r="R2351" i="1" s="1"/>
  <c r="P2352" i="1" a="1"/>
  <c r="P2352" i="1" s="1"/>
  <c r="R2352" i="1" s="1"/>
  <c r="P2353" i="1" a="1"/>
  <c r="P2353" i="1" s="1"/>
  <c r="R2353" i="1" s="1"/>
  <c r="P2354" i="1" a="1"/>
  <c r="P2354" i="1" s="1"/>
  <c r="R2354" i="1" s="1"/>
  <c r="P2355" i="1" a="1"/>
  <c r="P2355" i="1" s="1"/>
  <c r="R2355" i="1" s="1"/>
  <c r="P2356" i="1" a="1"/>
  <c r="P2356" i="1" s="1"/>
  <c r="R2356" i="1" s="1"/>
  <c r="P2357" i="1" a="1"/>
  <c r="P2357" i="1" s="1"/>
  <c r="R2357" i="1" s="1"/>
  <c r="P2358" i="1" a="1"/>
  <c r="P2358" i="1" s="1"/>
  <c r="R2358" i="1" s="1"/>
  <c r="P2359" i="1" a="1"/>
  <c r="P2359" i="1" s="1"/>
  <c r="R2359" i="1" s="1"/>
  <c r="P2360" i="1" a="1"/>
  <c r="P2360" i="1" s="1"/>
  <c r="R2360" i="1" s="1"/>
  <c r="P2361" i="1" a="1"/>
  <c r="P2361" i="1" s="1"/>
  <c r="R2361" i="1" s="1"/>
  <c r="P2362" i="1" a="1"/>
  <c r="P2362" i="1" s="1"/>
  <c r="R2362" i="1" s="1"/>
  <c r="P2363" i="1" a="1"/>
  <c r="P2363" i="1" s="1"/>
  <c r="R2363" i="1" s="1"/>
  <c r="P2364" i="1" a="1"/>
  <c r="P2364" i="1" s="1"/>
  <c r="R2364" i="1" s="1"/>
  <c r="P2365" i="1" a="1"/>
  <c r="P2365" i="1" s="1"/>
  <c r="R2365" i="1" s="1"/>
  <c r="P2366" i="1" a="1"/>
  <c r="P2366" i="1" s="1"/>
  <c r="R2366" i="1" s="1"/>
  <c r="P2367" i="1" a="1"/>
  <c r="P2367" i="1" s="1"/>
  <c r="R2367" i="1" s="1"/>
  <c r="P2368" i="1" a="1"/>
  <c r="P2368" i="1" s="1"/>
  <c r="R2368" i="1" s="1"/>
  <c r="P2369" i="1" a="1"/>
  <c r="P2369" i="1" s="1"/>
  <c r="R2369" i="1" s="1"/>
  <c r="P2370" i="1" a="1"/>
  <c r="P2370" i="1" s="1"/>
  <c r="R2370" i="1" s="1"/>
  <c r="P2371" i="1" a="1"/>
  <c r="P2371" i="1" s="1"/>
  <c r="R2371" i="1" s="1"/>
  <c r="P2372" i="1" a="1"/>
  <c r="P2372" i="1" s="1"/>
  <c r="R2372" i="1" s="1"/>
  <c r="P2373" i="1" a="1"/>
  <c r="P2373" i="1" s="1"/>
  <c r="R2373" i="1" s="1"/>
  <c r="P2374" i="1" a="1"/>
  <c r="P2374" i="1" s="1"/>
  <c r="R2374" i="1" s="1"/>
  <c r="P2375" i="1" a="1"/>
  <c r="P2375" i="1" s="1"/>
  <c r="R2375" i="1" s="1"/>
  <c r="P2376" i="1" a="1"/>
  <c r="P2376" i="1" s="1"/>
  <c r="R2376" i="1" s="1"/>
  <c r="P2377" i="1" a="1"/>
  <c r="P2377" i="1" s="1"/>
  <c r="R2377" i="1" s="1"/>
  <c r="P2378" i="1" a="1"/>
  <c r="P2378" i="1" s="1"/>
  <c r="R2378" i="1" s="1"/>
  <c r="P2379" i="1" a="1"/>
  <c r="P2379" i="1" s="1"/>
  <c r="R2379" i="1" s="1"/>
  <c r="P2380" i="1" a="1"/>
  <c r="P2380" i="1" s="1"/>
  <c r="R2380" i="1" s="1"/>
  <c r="P2381" i="1" a="1"/>
  <c r="P2381" i="1" s="1"/>
  <c r="R2381" i="1" s="1"/>
  <c r="P2382" i="1" a="1"/>
  <c r="P2382" i="1" s="1"/>
  <c r="R2382" i="1" s="1"/>
  <c r="P2383" i="1" a="1"/>
  <c r="P2383" i="1" s="1"/>
  <c r="R2383" i="1" s="1"/>
  <c r="P2384" i="1" a="1"/>
  <c r="P2384" i="1" s="1"/>
  <c r="R2384" i="1" s="1"/>
  <c r="P2385" i="1" a="1"/>
  <c r="P2385" i="1" s="1"/>
  <c r="R2385" i="1" s="1"/>
  <c r="P2386" i="1" a="1"/>
  <c r="P2386" i="1" s="1"/>
  <c r="R2386" i="1" s="1"/>
  <c r="P2387" i="1" a="1"/>
  <c r="P2387" i="1" s="1"/>
  <c r="R2387" i="1" s="1"/>
  <c r="P2388" i="1" a="1"/>
  <c r="P2388" i="1" s="1"/>
  <c r="R2388" i="1" s="1"/>
  <c r="P2389" i="1" a="1"/>
  <c r="P2389" i="1" s="1"/>
  <c r="R2389" i="1" s="1"/>
  <c r="P2390" i="1" a="1"/>
  <c r="P2390" i="1" s="1"/>
  <c r="R2390" i="1" s="1"/>
  <c r="P2391" i="1" a="1"/>
  <c r="P2391" i="1" s="1"/>
  <c r="R2391" i="1" s="1"/>
  <c r="P2392" i="1" a="1"/>
  <c r="P2392" i="1" s="1"/>
  <c r="R2392" i="1" s="1"/>
  <c r="P2393" i="1" a="1"/>
  <c r="P2393" i="1" s="1"/>
  <c r="R2393" i="1" s="1"/>
  <c r="P2394" i="1" a="1"/>
  <c r="P2394" i="1" s="1"/>
  <c r="R2394" i="1" s="1"/>
  <c r="P2395" i="1" a="1"/>
  <c r="P2395" i="1" s="1"/>
  <c r="R2395" i="1" s="1"/>
  <c r="P2396" i="1" a="1"/>
  <c r="P2396" i="1" s="1"/>
  <c r="R2396" i="1" s="1"/>
  <c r="P2397" i="1" a="1"/>
  <c r="P2397" i="1" s="1"/>
  <c r="R2397" i="1" s="1"/>
  <c r="P2398" i="1" a="1"/>
  <c r="P2398" i="1" s="1"/>
  <c r="R2398" i="1" s="1"/>
  <c r="P2399" i="1" a="1"/>
  <c r="P2399" i="1" s="1"/>
  <c r="R2399" i="1" s="1"/>
  <c r="P2400" i="1" a="1"/>
  <c r="P2400" i="1" s="1"/>
  <c r="R2400" i="1" s="1"/>
  <c r="P2401" i="1" a="1"/>
  <c r="P2401" i="1" s="1"/>
  <c r="R2401" i="1" s="1"/>
  <c r="P2402" i="1" a="1"/>
  <c r="P2402" i="1" s="1"/>
  <c r="R2402" i="1" s="1"/>
  <c r="P2403" i="1" a="1"/>
  <c r="P2403" i="1" s="1"/>
  <c r="R2403" i="1" s="1"/>
  <c r="P2404" i="1" a="1"/>
  <c r="P2404" i="1" s="1"/>
  <c r="R2404" i="1" s="1"/>
  <c r="P2405" i="1" a="1"/>
  <c r="P2405" i="1" s="1"/>
  <c r="R2405" i="1" s="1"/>
  <c r="P2406" i="1" a="1"/>
  <c r="P2406" i="1" s="1"/>
  <c r="R2406" i="1" s="1"/>
  <c r="P2407" i="1" a="1"/>
  <c r="P2407" i="1" s="1"/>
  <c r="R2407" i="1" s="1"/>
  <c r="P2408" i="1" a="1"/>
  <c r="P2408" i="1" s="1"/>
  <c r="R2408" i="1" s="1"/>
  <c r="P2409" i="1" a="1"/>
  <c r="P2409" i="1" s="1"/>
  <c r="R2409" i="1" s="1"/>
  <c r="P2410" i="1" a="1"/>
  <c r="P2410" i="1" s="1"/>
  <c r="R2410" i="1" s="1"/>
  <c r="P2411" i="1" a="1"/>
  <c r="P2411" i="1" s="1"/>
  <c r="R2411" i="1" s="1"/>
  <c r="P2412" i="1" a="1"/>
  <c r="P2412" i="1" s="1"/>
  <c r="R2412" i="1" s="1"/>
  <c r="P2413" i="1" a="1"/>
  <c r="P2413" i="1" s="1"/>
  <c r="R2413" i="1" s="1"/>
  <c r="P2414" i="1" a="1"/>
  <c r="P2414" i="1" s="1"/>
  <c r="R2414" i="1" s="1"/>
  <c r="P2415" i="1" a="1"/>
  <c r="P2415" i="1" s="1"/>
  <c r="R2415" i="1" s="1"/>
  <c r="P2416" i="1" a="1"/>
  <c r="P2416" i="1" s="1"/>
  <c r="R2416" i="1" s="1"/>
  <c r="P2417" i="1" a="1"/>
  <c r="P2417" i="1" s="1"/>
  <c r="R2417" i="1" s="1"/>
  <c r="P2418" i="1" a="1"/>
  <c r="P2418" i="1" s="1"/>
  <c r="R2418" i="1" s="1"/>
  <c r="P2419" i="1" a="1"/>
  <c r="P2419" i="1" s="1"/>
  <c r="R2419" i="1" s="1"/>
  <c r="P2420" i="1" a="1"/>
  <c r="P2420" i="1" s="1"/>
  <c r="R2420" i="1" s="1"/>
  <c r="P2421" i="1" a="1"/>
  <c r="P2421" i="1" s="1"/>
  <c r="R2421" i="1" s="1"/>
  <c r="P2422" i="1" a="1"/>
  <c r="P2422" i="1" s="1"/>
  <c r="R2422" i="1" s="1"/>
  <c r="P2423" i="1" a="1"/>
  <c r="P2423" i="1" s="1"/>
  <c r="R2423" i="1" s="1"/>
  <c r="P2424" i="1" a="1"/>
  <c r="P2424" i="1" s="1"/>
  <c r="R2424" i="1" s="1"/>
  <c r="P2425" i="1" a="1"/>
  <c r="P2425" i="1" s="1"/>
  <c r="R2425" i="1" s="1"/>
  <c r="P2426" i="1" a="1"/>
  <c r="P2426" i="1" s="1"/>
  <c r="R2426" i="1" s="1"/>
  <c r="P2427" i="1" a="1"/>
  <c r="P2427" i="1" s="1"/>
  <c r="R2427" i="1" s="1"/>
  <c r="P2428" i="1" a="1"/>
  <c r="P2428" i="1" s="1"/>
  <c r="R2428" i="1" s="1"/>
  <c r="P2429" i="1" a="1"/>
  <c r="P2429" i="1" s="1"/>
  <c r="R2429" i="1" s="1"/>
  <c r="P2430" i="1" a="1"/>
  <c r="P2430" i="1" s="1"/>
  <c r="R2430" i="1" s="1"/>
  <c r="P2431" i="1" a="1"/>
  <c r="P2431" i="1" s="1"/>
  <c r="R2431" i="1" s="1"/>
  <c r="P2432" i="1" a="1"/>
  <c r="P2432" i="1" s="1"/>
  <c r="R2432" i="1" s="1"/>
  <c r="P2433" i="1" a="1"/>
  <c r="P2433" i="1" s="1"/>
  <c r="R2433" i="1" s="1"/>
  <c r="P2434" i="1" a="1"/>
  <c r="P2434" i="1" s="1"/>
  <c r="R2434" i="1" s="1"/>
  <c r="P2435" i="1" a="1"/>
  <c r="P2435" i="1" s="1"/>
  <c r="R2435" i="1" s="1"/>
  <c r="P2436" i="1" a="1"/>
  <c r="P2436" i="1" s="1"/>
  <c r="R2436" i="1" s="1"/>
  <c r="P2437" i="1" a="1"/>
  <c r="P2437" i="1" s="1"/>
  <c r="R2437" i="1" s="1"/>
  <c r="P2438" i="1" a="1"/>
  <c r="P2438" i="1" s="1"/>
  <c r="R2438" i="1" s="1"/>
  <c r="P2439" i="1" a="1"/>
  <c r="P2439" i="1" s="1"/>
  <c r="R2439" i="1" s="1"/>
  <c r="P2440" i="1" a="1"/>
  <c r="P2440" i="1" s="1"/>
  <c r="R2440" i="1" s="1"/>
  <c r="P2441" i="1" a="1"/>
  <c r="P2441" i="1" s="1"/>
  <c r="R2441" i="1" s="1"/>
  <c r="P2442" i="1" a="1"/>
  <c r="P2442" i="1" s="1"/>
  <c r="R2442" i="1" s="1"/>
  <c r="P2443" i="1" a="1"/>
  <c r="P2443" i="1" s="1"/>
  <c r="R2443" i="1" s="1"/>
  <c r="P2444" i="1" a="1"/>
  <c r="P2444" i="1" s="1"/>
  <c r="R2444" i="1" s="1"/>
  <c r="P2445" i="1" a="1"/>
  <c r="P2445" i="1" s="1"/>
  <c r="R2445" i="1" s="1"/>
  <c r="P2446" i="1" a="1"/>
  <c r="P2446" i="1" s="1"/>
  <c r="R2446" i="1" s="1"/>
  <c r="P2447" i="1" a="1"/>
  <c r="P2447" i="1" s="1"/>
  <c r="R2447" i="1" s="1"/>
  <c r="P2448" i="1" a="1"/>
  <c r="P2448" i="1" s="1"/>
  <c r="R2448" i="1" s="1"/>
  <c r="P2449" i="1" a="1"/>
  <c r="P2449" i="1" s="1"/>
  <c r="R2449" i="1" s="1"/>
  <c r="P2450" i="1" a="1"/>
  <c r="P2450" i="1" s="1"/>
  <c r="R2450" i="1" s="1"/>
  <c r="P2451" i="1" a="1"/>
  <c r="P2451" i="1" s="1"/>
  <c r="R2451" i="1" s="1"/>
  <c r="P2452" i="1" a="1"/>
  <c r="P2452" i="1" s="1"/>
  <c r="R2452" i="1" s="1"/>
  <c r="P2453" i="1" a="1"/>
  <c r="P2453" i="1" s="1"/>
  <c r="R2453" i="1" s="1"/>
  <c r="P2454" i="1" a="1"/>
  <c r="P2454" i="1" s="1"/>
  <c r="R2454" i="1" s="1"/>
  <c r="P2455" i="1" a="1"/>
  <c r="P2455" i="1" s="1"/>
  <c r="R2455" i="1" s="1"/>
  <c r="P2456" i="1" a="1"/>
  <c r="P2456" i="1" s="1"/>
  <c r="R2456" i="1" s="1"/>
  <c r="P2457" i="1" a="1"/>
  <c r="P2457" i="1" s="1"/>
  <c r="R2457" i="1" s="1"/>
  <c r="P2458" i="1" a="1"/>
  <c r="P2458" i="1" s="1"/>
  <c r="R2458" i="1" s="1"/>
  <c r="P2459" i="1" a="1"/>
  <c r="P2459" i="1" s="1"/>
  <c r="R2459" i="1" s="1"/>
  <c r="P2460" i="1" a="1"/>
  <c r="P2460" i="1" s="1"/>
  <c r="R2460" i="1" s="1"/>
  <c r="P2461" i="1" a="1"/>
  <c r="P2461" i="1" s="1"/>
  <c r="R2461" i="1" s="1"/>
  <c r="P2462" i="1" a="1"/>
  <c r="P2462" i="1" s="1"/>
  <c r="R2462" i="1" s="1"/>
  <c r="P2463" i="1" a="1"/>
  <c r="P2463" i="1" s="1"/>
  <c r="R2463" i="1" s="1"/>
  <c r="P2464" i="1" a="1"/>
  <c r="P2464" i="1" s="1"/>
  <c r="R2464" i="1" s="1"/>
  <c r="P2465" i="1" a="1"/>
  <c r="P2465" i="1" s="1"/>
  <c r="R2465" i="1" s="1"/>
  <c r="P2466" i="1" a="1"/>
  <c r="P2466" i="1" s="1"/>
  <c r="R2466" i="1" s="1"/>
  <c r="P2467" i="1" a="1"/>
  <c r="P2467" i="1" s="1"/>
  <c r="R2467" i="1" s="1"/>
  <c r="P2468" i="1" a="1"/>
  <c r="P2468" i="1" s="1"/>
  <c r="R2468" i="1" s="1"/>
  <c r="P2469" i="1" a="1"/>
  <c r="P2469" i="1" s="1"/>
  <c r="R2469" i="1" s="1"/>
  <c r="P2470" i="1" a="1"/>
  <c r="P2470" i="1" s="1"/>
  <c r="R2470" i="1" s="1"/>
  <c r="P2471" i="1" a="1"/>
  <c r="P2471" i="1" s="1"/>
  <c r="R2471" i="1" s="1"/>
  <c r="P2472" i="1" a="1"/>
  <c r="P2472" i="1" s="1"/>
  <c r="R2472" i="1" s="1"/>
  <c r="P2473" i="1" a="1"/>
  <c r="P2473" i="1" s="1"/>
  <c r="R2473" i="1" s="1"/>
  <c r="P2474" i="1" a="1"/>
  <c r="P2474" i="1" s="1"/>
  <c r="R2474" i="1" s="1"/>
  <c r="P2475" i="1" a="1"/>
  <c r="P2475" i="1" s="1"/>
  <c r="R2475" i="1" s="1"/>
  <c r="P2476" i="1" a="1"/>
  <c r="P2476" i="1" s="1"/>
  <c r="R2476" i="1" s="1"/>
  <c r="P2477" i="1" a="1"/>
  <c r="P2477" i="1" s="1"/>
  <c r="R2477" i="1" s="1"/>
  <c r="P2478" i="1" a="1"/>
  <c r="P2478" i="1" s="1"/>
  <c r="R2478" i="1" s="1"/>
  <c r="P2479" i="1" a="1"/>
  <c r="P2479" i="1" s="1"/>
  <c r="R2479" i="1" s="1"/>
  <c r="P2480" i="1" a="1"/>
  <c r="P2480" i="1" s="1"/>
  <c r="R2480" i="1" s="1"/>
  <c r="P2481" i="1" a="1"/>
  <c r="P2481" i="1" s="1"/>
  <c r="R2481" i="1" s="1"/>
  <c r="P2482" i="1" a="1"/>
  <c r="P2482" i="1" s="1"/>
  <c r="R2482" i="1" s="1"/>
  <c r="P2483" i="1" a="1"/>
  <c r="P2483" i="1" s="1"/>
  <c r="R2483" i="1" s="1"/>
  <c r="P2484" i="1" a="1"/>
  <c r="P2484" i="1" s="1"/>
  <c r="R2484" i="1" s="1"/>
  <c r="P2485" i="1" a="1"/>
  <c r="P2485" i="1" s="1"/>
  <c r="R2485" i="1" s="1"/>
  <c r="P2486" i="1" a="1"/>
  <c r="P2486" i="1" s="1"/>
  <c r="R2486" i="1" s="1"/>
  <c r="P2487" i="1" a="1"/>
  <c r="P2487" i="1" s="1"/>
  <c r="R2487" i="1" s="1"/>
  <c r="P2488" i="1" a="1"/>
  <c r="P2488" i="1" s="1"/>
  <c r="R2488" i="1" s="1"/>
  <c r="P2489" i="1" a="1"/>
  <c r="P2489" i="1" s="1"/>
  <c r="R2489" i="1" s="1"/>
  <c r="P2490" i="1" a="1"/>
  <c r="P2490" i="1" s="1"/>
  <c r="R2490" i="1" s="1"/>
  <c r="P2491" i="1" a="1"/>
  <c r="P2491" i="1" s="1"/>
  <c r="R2491" i="1" s="1"/>
  <c r="P2492" i="1" a="1"/>
  <c r="P2492" i="1" s="1"/>
  <c r="R2492" i="1" s="1"/>
  <c r="P2493" i="1" a="1"/>
  <c r="P2493" i="1" s="1"/>
  <c r="R2493" i="1" s="1"/>
  <c r="P2494" i="1" a="1"/>
  <c r="P2494" i="1" s="1"/>
  <c r="R2494" i="1" s="1"/>
  <c r="P2495" i="1" a="1"/>
  <c r="P2495" i="1" s="1"/>
  <c r="R2495" i="1" s="1"/>
  <c r="P2496" i="1" a="1"/>
  <c r="P2496" i="1" s="1"/>
  <c r="R2496" i="1" s="1"/>
  <c r="P2497" i="1" a="1"/>
  <c r="P2497" i="1" s="1"/>
  <c r="R2497" i="1" s="1"/>
  <c r="P2498" i="1" a="1"/>
  <c r="P2498" i="1" s="1"/>
  <c r="R2498" i="1" s="1"/>
  <c r="P2499" i="1" a="1"/>
  <c r="P2499" i="1" s="1"/>
  <c r="R2499" i="1" s="1"/>
  <c r="P2500" i="1" a="1"/>
  <c r="P2500" i="1" s="1"/>
  <c r="R2500" i="1" s="1"/>
  <c r="P2501" i="1" a="1"/>
  <c r="P2501" i="1" s="1"/>
  <c r="R2501" i="1" s="1"/>
  <c r="P2502" i="1" a="1"/>
  <c r="P2502" i="1" s="1"/>
  <c r="R2502" i="1" s="1"/>
  <c r="P2503" i="1" a="1"/>
  <c r="P2503" i="1" s="1"/>
  <c r="R2503" i="1" s="1"/>
  <c r="P2504" i="1" a="1"/>
  <c r="P2504" i="1" s="1"/>
  <c r="R2504" i="1" s="1"/>
  <c r="P2505" i="1" a="1"/>
  <c r="P2505" i="1" s="1"/>
  <c r="R2505" i="1" s="1"/>
  <c r="P2506" i="1" a="1"/>
  <c r="P2506" i="1" s="1"/>
  <c r="R2506" i="1" s="1"/>
  <c r="P2507" i="1" a="1"/>
  <c r="P2507" i="1" s="1"/>
  <c r="R2507" i="1" s="1"/>
  <c r="P2508" i="1" a="1"/>
  <c r="P2508" i="1" s="1"/>
  <c r="R2508" i="1" s="1"/>
  <c r="P2509" i="1" a="1"/>
  <c r="P2509" i="1" s="1"/>
  <c r="R2509" i="1" s="1"/>
  <c r="P2510" i="1" a="1"/>
  <c r="P2510" i="1" s="1"/>
  <c r="R2510" i="1" s="1"/>
  <c r="P2511" i="1" a="1"/>
  <c r="P2511" i="1" s="1"/>
  <c r="R2511" i="1" s="1"/>
  <c r="P2512" i="1" a="1"/>
  <c r="P2512" i="1" s="1"/>
  <c r="R2512" i="1" s="1"/>
  <c r="P2513" i="1" a="1"/>
  <c r="P2513" i="1" s="1"/>
  <c r="R2513" i="1" s="1"/>
  <c r="P2514" i="1" a="1"/>
  <c r="P2514" i="1" s="1"/>
  <c r="R2514" i="1" s="1"/>
  <c r="P2515" i="1" a="1"/>
  <c r="P2515" i="1" s="1"/>
  <c r="R2515" i="1" s="1"/>
  <c r="P2516" i="1" a="1"/>
  <c r="P2516" i="1" s="1"/>
  <c r="R2516" i="1" s="1"/>
  <c r="P2517" i="1" a="1"/>
  <c r="P2517" i="1" s="1"/>
  <c r="R2517" i="1" s="1"/>
  <c r="P2518" i="1" a="1"/>
  <c r="P2518" i="1" s="1"/>
  <c r="R2518" i="1" s="1"/>
  <c r="P2519" i="1" a="1"/>
  <c r="P2519" i="1" s="1"/>
  <c r="R2519" i="1" s="1"/>
  <c r="P2520" i="1" a="1"/>
  <c r="P2520" i="1" s="1"/>
  <c r="R2520" i="1" s="1"/>
  <c r="P2521" i="1" a="1"/>
  <c r="P2521" i="1" s="1"/>
  <c r="R2521" i="1" s="1"/>
  <c r="P2522" i="1" a="1"/>
  <c r="P2522" i="1" s="1"/>
  <c r="R2522" i="1" s="1"/>
  <c r="P2523" i="1" a="1"/>
  <c r="P2523" i="1" s="1"/>
  <c r="R2523" i="1" s="1"/>
  <c r="P2524" i="1" a="1"/>
  <c r="P2524" i="1" s="1"/>
  <c r="R2524" i="1" s="1"/>
  <c r="P2525" i="1" a="1"/>
  <c r="P2525" i="1" s="1"/>
  <c r="R2525" i="1" s="1"/>
  <c r="P2526" i="1" a="1"/>
  <c r="P2526" i="1" s="1"/>
  <c r="R2526" i="1" s="1"/>
  <c r="P2527" i="1" a="1"/>
  <c r="P2527" i="1" s="1"/>
  <c r="R2527" i="1" s="1"/>
  <c r="P2528" i="1" a="1"/>
  <c r="P2528" i="1" s="1"/>
  <c r="R2528" i="1" s="1"/>
  <c r="P2529" i="1" a="1"/>
  <c r="P2529" i="1" s="1"/>
  <c r="R2529" i="1" s="1"/>
  <c r="P2530" i="1" a="1"/>
  <c r="P2530" i="1" s="1"/>
  <c r="R2530" i="1" s="1"/>
  <c r="P2531" i="1" a="1"/>
  <c r="P2531" i="1" s="1"/>
  <c r="R2531" i="1" s="1"/>
  <c r="P2532" i="1" a="1"/>
  <c r="P2532" i="1" s="1"/>
  <c r="R2532" i="1" s="1"/>
  <c r="P2533" i="1" a="1"/>
  <c r="P2533" i="1" s="1"/>
  <c r="R2533" i="1" s="1"/>
  <c r="P2534" i="1" a="1"/>
  <c r="P2534" i="1" s="1"/>
  <c r="R2534" i="1" s="1"/>
  <c r="P2535" i="1" a="1"/>
  <c r="P2535" i="1" s="1"/>
  <c r="R2535" i="1" s="1"/>
  <c r="P2536" i="1" a="1"/>
  <c r="P2536" i="1" s="1"/>
  <c r="R2536" i="1" s="1"/>
  <c r="P2537" i="1" a="1"/>
  <c r="P2537" i="1" s="1"/>
  <c r="R2537" i="1" s="1"/>
  <c r="P2538" i="1" a="1"/>
  <c r="P2538" i="1" s="1"/>
  <c r="R2538" i="1" s="1"/>
  <c r="P2539" i="1" a="1"/>
  <c r="P2539" i="1" s="1"/>
  <c r="R2539" i="1" s="1"/>
  <c r="P2540" i="1" a="1"/>
  <c r="P2540" i="1" s="1"/>
  <c r="R2540" i="1" s="1"/>
  <c r="P2541" i="1" a="1"/>
  <c r="P2541" i="1" s="1"/>
  <c r="R2541" i="1" s="1"/>
  <c r="P2542" i="1" a="1"/>
  <c r="P2542" i="1" s="1"/>
  <c r="R2542" i="1" s="1"/>
  <c r="P2543" i="1" a="1"/>
  <c r="P2543" i="1" s="1"/>
  <c r="R2543" i="1" s="1"/>
  <c r="P2544" i="1" a="1"/>
  <c r="P2544" i="1" s="1"/>
  <c r="R2544" i="1" s="1"/>
  <c r="P2545" i="1" a="1"/>
  <c r="P2545" i="1" s="1"/>
  <c r="R2545" i="1" s="1"/>
  <c r="P2546" i="1" a="1"/>
  <c r="P2546" i="1" s="1"/>
  <c r="R2546" i="1" s="1"/>
  <c r="P2547" i="1" a="1"/>
  <c r="P2547" i="1" s="1"/>
  <c r="R2547" i="1" s="1"/>
  <c r="P2548" i="1" a="1"/>
  <c r="P2548" i="1" s="1"/>
  <c r="R2548" i="1" s="1"/>
  <c r="P2549" i="1" a="1"/>
  <c r="P2549" i="1" s="1"/>
  <c r="R2549" i="1" s="1"/>
  <c r="P2550" i="1" a="1"/>
  <c r="P2550" i="1" s="1"/>
  <c r="R2550" i="1" s="1"/>
  <c r="P2551" i="1" a="1"/>
  <c r="P2551" i="1" s="1"/>
  <c r="R2551" i="1" s="1"/>
  <c r="P2552" i="1" a="1"/>
  <c r="P2552" i="1" s="1"/>
  <c r="R2552" i="1" s="1"/>
  <c r="P2553" i="1" a="1"/>
  <c r="P2553" i="1" s="1"/>
  <c r="R2553" i="1" s="1"/>
  <c r="P2554" i="1" a="1"/>
  <c r="P2554" i="1" s="1"/>
  <c r="R2554" i="1" s="1"/>
  <c r="P2555" i="1" a="1"/>
  <c r="P2555" i="1" s="1"/>
  <c r="R2555" i="1" s="1"/>
  <c r="P2556" i="1" a="1"/>
  <c r="P2556" i="1" s="1"/>
  <c r="R2556" i="1" s="1"/>
  <c r="P2557" i="1" a="1"/>
  <c r="P2557" i="1" s="1"/>
  <c r="R2557" i="1" s="1"/>
  <c r="P2558" i="1" a="1"/>
  <c r="P2558" i="1" s="1"/>
  <c r="R2558" i="1" s="1"/>
  <c r="P2559" i="1" a="1"/>
  <c r="P2559" i="1" s="1"/>
  <c r="R2559" i="1" s="1"/>
  <c r="P2560" i="1" a="1"/>
  <c r="P2560" i="1" s="1"/>
  <c r="R2560" i="1" s="1"/>
  <c r="P2561" i="1" a="1"/>
  <c r="P2561" i="1" s="1"/>
  <c r="R2561" i="1" s="1"/>
  <c r="P2562" i="1" a="1"/>
  <c r="P2562" i="1" s="1"/>
  <c r="R2562" i="1" s="1"/>
  <c r="P2563" i="1" a="1"/>
  <c r="P2563" i="1" s="1"/>
  <c r="R2563" i="1" s="1"/>
  <c r="P2564" i="1" a="1"/>
  <c r="P2564" i="1" s="1"/>
  <c r="R2564" i="1" s="1"/>
  <c r="P2565" i="1" a="1"/>
  <c r="P2565" i="1" s="1"/>
  <c r="R2565" i="1" s="1"/>
  <c r="P2566" i="1" a="1"/>
  <c r="P2566" i="1" s="1"/>
  <c r="R2566" i="1" s="1"/>
  <c r="P2567" i="1" a="1"/>
  <c r="P2567" i="1" s="1"/>
  <c r="R2567" i="1" s="1"/>
  <c r="P2568" i="1" a="1"/>
  <c r="P2568" i="1" s="1"/>
  <c r="R2568" i="1" s="1"/>
  <c r="P2569" i="1" a="1"/>
  <c r="P2569" i="1" s="1"/>
  <c r="R2569" i="1" s="1"/>
  <c r="P2570" i="1" a="1"/>
  <c r="P2570" i="1" s="1"/>
  <c r="R2570" i="1" s="1"/>
  <c r="P2571" i="1" a="1"/>
  <c r="P2571" i="1" s="1"/>
  <c r="R2571" i="1" s="1"/>
  <c r="P2572" i="1" a="1"/>
  <c r="P2572" i="1" s="1"/>
  <c r="R2572" i="1" s="1"/>
  <c r="P2573" i="1" a="1"/>
  <c r="P2573" i="1" s="1"/>
  <c r="R2573" i="1" s="1"/>
  <c r="P2574" i="1" a="1"/>
  <c r="P2574" i="1" s="1"/>
  <c r="R2574" i="1" s="1"/>
  <c r="P2575" i="1" a="1"/>
  <c r="P2575" i="1" s="1"/>
  <c r="R2575" i="1" s="1"/>
  <c r="P2576" i="1" a="1"/>
  <c r="P2576" i="1" s="1"/>
  <c r="R2576" i="1" s="1"/>
  <c r="P2577" i="1" a="1"/>
  <c r="P2577" i="1" s="1"/>
  <c r="R2577" i="1" s="1"/>
  <c r="P2578" i="1" a="1"/>
  <c r="P2578" i="1" s="1"/>
  <c r="R2578" i="1" s="1"/>
  <c r="P2579" i="1" a="1"/>
  <c r="P2579" i="1" s="1"/>
  <c r="R2579" i="1" s="1"/>
  <c r="P2580" i="1" a="1"/>
  <c r="P2580" i="1" s="1"/>
  <c r="R2580" i="1" s="1"/>
  <c r="P2581" i="1" a="1"/>
  <c r="P2581" i="1" s="1"/>
  <c r="R2581" i="1" s="1"/>
  <c r="P2582" i="1" a="1"/>
  <c r="P2582" i="1" s="1"/>
  <c r="R2582" i="1" s="1"/>
  <c r="P2583" i="1" a="1"/>
  <c r="P2583" i="1" s="1"/>
  <c r="R2583" i="1" s="1"/>
  <c r="P2584" i="1" a="1"/>
  <c r="P2584" i="1" s="1"/>
  <c r="R2584" i="1" s="1"/>
  <c r="P2585" i="1" a="1"/>
  <c r="P2585" i="1" s="1"/>
  <c r="R2585" i="1" s="1"/>
  <c r="P2586" i="1" a="1"/>
  <c r="P2586" i="1" s="1"/>
  <c r="R2586" i="1" s="1"/>
  <c r="P2587" i="1" a="1"/>
  <c r="P2587" i="1" s="1"/>
  <c r="R2587" i="1" s="1"/>
  <c r="P2588" i="1" a="1"/>
  <c r="P2588" i="1" s="1"/>
  <c r="R2588" i="1" s="1"/>
  <c r="P2589" i="1" a="1"/>
  <c r="P2589" i="1" s="1"/>
  <c r="R2589" i="1" s="1"/>
  <c r="P2590" i="1" a="1"/>
  <c r="P2590" i="1" s="1"/>
  <c r="R2590" i="1" s="1"/>
  <c r="P2591" i="1" a="1"/>
  <c r="P2591" i="1" s="1"/>
  <c r="R2591" i="1" s="1"/>
  <c r="P2592" i="1" a="1"/>
  <c r="P2592" i="1" s="1"/>
  <c r="R2592" i="1" s="1"/>
  <c r="P2593" i="1" a="1"/>
  <c r="P2593" i="1" s="1"/>
  <c r="R2593" i="1" s="1"/>
  <c r="P2594" i="1" a="1"/>
  <c r="P2594" i="1" s="1"/>
  <c r="R2594" i="1" s="1"/>
  <c r="P2595" i="1" a="1"/>
  <c r="P2595" i="1" s="1"/>
  <c r="R2595" i="1" s="1"/>
  <c r="P2596" i="1" a="1"/>
  <c r="P2596" i="1" s="1"/>
  <c r="R2596" i="1" s="1"/>
  <c r="P2597" i="1" a="1"/>
  <c r="P2597" i="1" s="1"/>
  <c r="R2597" i="1" s="1"/>
  <c r="P2598" i="1" a="1"/>
  <c r="P2598" i="1" s="1"/>
  <c r="R2598" i="1" s="1"/>
  <c r="P2599" i="1" a="1"/>
  <c r="P2599" i="1" s="1"/>
  <c r="R2599" i="1" s="1"/>
  <c r="P2600" i="1" a="1"/>
  <c r="P2600" i="1" s="1"/>
  <c r="R2600" i="1" s="1"/>
  <c r="P2601" i="1" a="1"/>
  <c r="P2601" i="1" s="1"/>
  <c r="R2601" i="1" s="1"/>
  <c r="P2602" i="1" a="1"/>
  <c r="P2602" i="1" s="1"/>
  <c r="R2602" i="1" s="1"/>
  <c r="P2603" i="1" a="1"/>
  <c r="P2603" i="1" s="1"/>
  <c r="R2603" i="1" s="1"/>
  <c r="P2604" i="1" a="1"/>
  <c r="P2604" i="1" s="1"/>
  <c r="R2604" i="1" s="1"/>
  <c r="P2605" i="1" a="1"/>
  <c r="P2605" i="1" s="1"/>
  <c r="R2605" i="1" s="1"/>
  <c r="P2606" i="1" a="1"/>
  <c r="P2606" i="1" s="1"/>
  <c r="R2606" i="1" s="1"/>
  <c r="P2607" i="1" a="1"/>
  <c r="P2607" i="1" s="1"/>
  <c r="R2607" i="1" s="1"/>
  <c r="P2608" i="1" a="1"/>
  <c r="P2608" i="1" s="1"/>
  <c r="R2608" i="1" s="1"/>
  <c r="P2609" i="1" a="1"/>
  <c r="P2609" i="1" s="1"/>
  <c r="R2609" i="1" s="1"/>
  <c r="P2610" i="1" a="1"/>
  <c r="P2610" i="1" s="1"/>
  <c r="R2610" i="1" s="1"/>
  <c r="P2611" i="1" a="1"/>
  <c r="P2611" i="1" s="1"/>
  <c r="R2611" i="1" s="1"/>
  <c r="P2612" i="1" a="1"/>
  <c r="P2612" i="1" s="1"/>
  <c r="R2612" i="1" s="1"/>
  <c r="P2613" i="1" a="1"/>
  <c r="P2613" i="1" s="1"/>
  <c r="R2613" i="1" s="1"/>
  <c r="P2614" i="1" a="1"/>
  <c r="P2614" i="1" s="1"/>
  <c r="R2614" i="1" s="1"/>
  <c r="P2615" i="1" a="1"/>
  <c r="P2615" i="1" s="1"/>
  <c r="R2615" i="1" s="1"/>
  <c r="P2616" i="1" a="1"/>
  <c r="P2616" i="1" s="1"/>
  <c r="R2616" i="1" s="1"/>
  <c r="P2617" i="1" a="1"/>
  <c r="P2617" i="1" s="1"/>
  <c r="R2617" i="1" s="1"/>
  <c r="P2618" i="1" a="1"/>
  <c r="P2618" i="1" s="1"/>
  <c r="R2618" i="1" s="1"/>
  <c r="P2619" i="1" a="1"/>
  <c r="P2619" i="1" s="1"/>
  <c r="R2619" i="1" s="1"/>
  <c r="P2620" i="1" a="1"/>
  <c r="P2620" i="1" s="1"/>
  <c r="R2620" i="1" s="1"/>
  <c r="P2621" i="1" a="1"/>
  <c r="P2621" i="1" s="1"/>
  <c r="R2621" i="1" s="1"/>
  <c r="P2622" i="1" a="1"/>
  <c r="P2622" i="1" s="1"/>
  <c r="R2622" i="1" s="1"/>
  <c r="P2623" i="1" a="1"/>
  <c r="P2623" i="1" s="1"/>
  <c r="R2623" i="1" s="1"/>
  <c r="P2624" i="1" a="1"/>
  <c r="P2624" i="1" s="1"/>
  <c r="R2624" i="1" s="1"/>
  <c r="P2625" i="1" a="1"/>
  <c r="P2625" i="1" s="1"/>
  <c r="R2625" i="1" s="1"/>
  <c r="P2626" i="1" a="1"/>
  <c r="P2626" i="1" s="1"/>
  <c r="R2626" i="1" s="1"/>
  <c r="P2627" i="1" a="1"/>
  <c r="P2627" i="1" s="1"/>
  <c r="R2627" i="1" s="1"/>
  <c r="P2628" i="1" a="1"/>
  <c r="P2628" i="1" s="1"/>
  <c r="R2628" i="1" s="1"/>
  <c r="P2629" i="1" a="1"/>
  <c r="P2629" i="1" s="1"/>
  <c r="R2629" i="1" s="1"/>
  <c r="P2630" i="1" a="1"/>
  <c r="P2630" i="1" s="1"/>
  <c r="R2630" i="1" s="1"/>
  <c r="P2631" i="1" a="1"/>
  <c r="P2631" i="1" s="1"/>
  <c r="R2631" i="1" s="1"/>
  <c r="P2632" i="1" a="1"/>
  <c r="P2632" i="1" s="1"/>
  <c r="R2632" i="1" s="1"/>
  <c r="P2633" i="1" a="1"/>
  <c r="P2633" i="1" s="1"/>
  <c r="R2633" i="1" s="1"/>
  <c r="P2634" i="1" a="1"/>
  <c r="P2634" i="1" s="1"/>
  <c r="R2634" i="1" s="1"/>
  <c r="P2635" i="1" a="1"/>
  <c r="P2635" i="1" s="1"/>
  <c r="R2635" i="1" s="1"/>
  <c r="P2636" i="1" a="1"/>
  <c r="P2636" i="1" s="1"/>
  <c r="R2636" i="1" s="1"/>
  <c r="P2637" i="1" a="1"/>
  <c r="P2637" i="1" s="1"/>
  <c r="R2637" i="1" s="1"/>
  <c r="P2638" i="1" a="1"/>
  <c r="P2638" i="1" s="1"/>
  <c r="R2638" i="1" s="1"/>
  <c r="P2639" i="1" a="1"/>
  <c r="P2639" i="1" s="1"/>
  <c r="R2639" i="1" s="1"/>
  <c r="P2640" i="1" a="1"/>
  <c r="P2640" i="1" s="1"/>
  <c r="R2640" i="1" s="1"/>
  <c r="P2641" i="1" a="1"/>
  <c r="P2641" i="1" s="1"/>
  <c r="R2641" i="1" s="1"/>
  <c r="P2642" i="1" a="1"/>
  <c r="P2642" i="1" s="1"/>
  <c r="R2642" i="1" s="1"/>
  <c r="P2643" i="1" a="1"/>
  <c r="P2643" i="1" s="1"/>
  <c r="R2643" i="1" s="1"/>
  <c r="P2644" i="1" a="1"/>
  <c r="P2644" i="1" s="1"/>
  <c r="R2644" i="1" s="1"/>
  <c r="P2645" i="1" a="1"/>
  <c r="P2645" i="1" s="1"/>
  <c r="R2645" i="1" s="1"/>
  <c r="P2646" i="1" a="1"/>
  <c r="P2646" i="1" s="1"/>
  <c r="R2646" i="1" s="1"/>
  <c r="P2647" i="1" a="1"/>
  <c r="P2647" i="1" s="1"/>
  <c r="R2647" i="1" s="1"/>
  <c r="P2648" i="1" a="1"/>
  <c r="P2648" i="1" s="1"/>
  <c r="R2648" i="1" s="1"/>
  <c r="P2649" i="1" a="1"/>
  <c r="P2649" i="1" s="1"/>
  <c r="R2649" i="1" s="1"/>
  <c r="P2650" i="1" a="1"/>
  <c r="P2650" i="1" s="1"/>
  <c r="R2650" i="1" s="1"/>
  <c r="P2651" i="1" a="1"/>
  <c r="P2651" i="1" s="1"/>
  <c r="R2651" i="1" s="1"/>
  <c r="P2652" i="1" a="1"/>
  <c r="P2652" i="1" s="1"/>
  <c r="R2652" i="1" s="1"/>
  <c r="P2653" i="1" a="1"/>
  <c r="P2653" i="1" s="1"/>
  <c r="R2653" i="1" s="1"/>
  <c r="P2654" i="1" a="1"/>
  <c r="P2654" i="1" s="1"/>
  <c r="R2654" i="1" s="1"/>
  <c r="P2655" i="1" a="1"/>
  <c r="P2655" i="1" s="1"/>
  <c r="R2655" i="1" s="1"/>
  <c r="P2656" i="1" a="1"/>
  <c r="P2656" i="1" s="1"/>
  <c r="R2656" i="1" s="1"/>
  <c r="P2657" i="1" a="1"/>
  <c r="P2657" i="1" s="1"/>
  <c r="R2657" i="1" s="1"/>
  <c r="P2658" i="1" a="1"/>
  <c r="P2658" i="1" s="1"/>
  <c r="R2658" i="1" s="1"/>
  <c r="P2659" i="1" a="1"/>
  <c r="P2659" i="1" s="1"/>
  <c r="R2659" i="1" s="1"/>
  <c r="P2660" i="1" a="1"/>
  <c r="P2660" i="1" s="1"/>
  <c r="R2660" i="1" s="1"/>
  <c r="P2661" i="1" a="1"/>
  <c r="P2661" i="1" s="1"/>
  <c r="R2661" i="1" s="1"/>
  <c r="P2662" i="1" a="1"/>
  <c r="P2662" i="1" s="1"/>
  <c r="R2662" i="1" s="1"/>
  <c r="P2663" i="1" a="1"/>
  <c r="P2663" i="1" s="1"/>
  <c r="R2663" i="1" s="1"/>
  <c r="P2664" i="1" a="1"/>
  <c r="P2664" i="1" s="1"/>
  <c r="R2664" i="1" s="1"/>
  <c r="P2665" i="1" a="1"/>
  <c r="P2665" i="1" s="1"/>
  <c r="R2665" i="1" s="1"/>
  <c r="P2666" i="1" a="1"/>
  <c r="P2666" i="1" s="1"/>
  <c r="R2666" i="1" s="1"/>
  <c r="P2667" i="1" a="1"/>
  <c r="P2667" i="1" s="1"/>
  <c r="R2667" i="1" s="1"/>
  <c r="P2668" i="1" a="1"/>
  <c r="P2668" i="1" s="1"/>
  <c r="R2668" i="1" s="1"/>
  <c r="P2669" i="1" a="1"/>
  <c r="P2669" i="1" s="1"/>
  <c r="R2669" i="1" s="1"/>
  <c r="P2670" i="1" a="1"/>
  <c r="P2670" i="1" s="1"/>
  <c r="R2670" i="1" s="1"/>
  <c r="P2671" i="1" a="1"/>
  <c r="P2671" i="1" s="1"/>
  <c r="R2671" i="1" s="1"/>
  <c r="P2672" i="1" a="1"/>
  <c r="P2672" i="1" s="1"/>
  <c r="R2672" i="1" s="1"/>
  <c r="P2673" i="1" a="1"/>
  <c r="P2673" i="1" s="1"/>
  <c r="R2673" i="1" s="1"/>
  <c r="P2674" i="1" a="1"/>
  <c r="P2674" i="1" s="1"/>
  <c r="R2674" i="1" s="1"/>
  <c r="P2675" i="1" a="1"/>
  <c r="P2675" i="1" s="1"/>
  <c r="R2675" i="1" s="1"/>
  <c r="P2676" i="1" a="1"/>
  <c r="P2676" i="1" s="1"/>
  <c r="R2676" i="1" s="1"/>
  <c r="P2677" i="1" a="1"/>
  <c r="P2677" i="1" s="1"/>
  <c r="R2677" i="1" s="1"/>
  <c r="P2678" i="1" a="1"/>
  <c r="P2678" i="1" s="1"/>
  <c r="R2678" i="1" s="1"/>
  <c r="P2679" i="1" a="1"/>
  <c r="P2679" i="1" s="1"/>
  <c r="R2679" i="1" s="1"/>
  <c r="P2680" i="1" a="1"/>
  <c r="P2680" i="1" s="1"/>
  <c r="R2680" i="1" s="1"/>
  <c r="P2681" i="1" a="1"/>
  <c r="P2681" i="1" s="1"/>
  <c r="R2681" i="1" s="1"/>
  <c r="P2682" i="1" a="1"/>
  <c r="P2682" i="1" s="1"/>
  <c r="R2682" i="1" s="1"/>
  <c r="P2683" i="1" a="1"/>
  <c r="P2683" i="1" s="1"/>
  <c r="R2683" i="1" s="1"/>
  <c r="P2684" i="1" a="1"/>
  <c r="P2684" i="1" s="1"/>
  <c r="R2684" i="1" s="1"/>
  <c r="P2685" i="1" a="1"/>
  <c r="P2685" i="1" s="1"/>
  <c r="R2685" i="1" s="1"/>
  <c r="P2686" i="1" a="1"/>
  <c r="P2686" i="1" s="1"/>
  <c r="R2686" i="1" s="1"/>
  <c r="P2687" i="1" a="1"/>
  <c r="P2687" i="1" s="1"/>
  <c r="R2687" i="1" s="1"/>
  <c r="P2688" i="1" a="1"/>
  <c r="P2688" i="1" s="1"/>
  <c r="R2688" i="1" s="1"/>
  <c r="P2689" i="1" a="1"/>
  <c r="P2689" i="1" s="1"/>
  <c r="R2689" i="1" s="1"/>
  <c r="P2690" i="1" a="1"/>
  <c r="P2690" i="1" s="1"/>
  <c r="R2690" i="1" s="1"/>
  <c r="P2691" i="1" a="1"/>
  <c r="P2691" i="1" s="1"/>
  <c r="R2691" i="1" s="1"/>
  <c r="P2692" i="1" a="1"/>
  <c r="P2692" i="1" s="1"/>
  <c r="R2692" i="1" s="1"/>
  <c r="P2693" i="1" a="1"/>
  <c r="P2693" i="1" s="1"/>
  <c r="R2693" i="1" s="1"/>
  <c r="P2694" i="1" a="1"/>
  <c r="P2694" i="1" s="1"/>
  <c r="R2694" i="1" s="1"/>
  <c r="P2695" i="1" a="1"/>
  <c r="P2695" i="1" s="1"/>
  <c r="R2695" i="1" s="1"/>
  <c r="P2696" i="1" a="1"/>
  <c r="P2696" i="1" s="1"/>
  <c r="R2696" i="1" s="1"/>
  <c r="P2697" i="1" a="1"/>
  <c r="P2697" i="1" s="1"/>
  <c r="R2697" i="1" s="1"/>
  <c r="P2698" i="1" a="1"/>
  <c r="P2698" i="1" s="1"/>
  <c r="R2698" i="1" s="1"/>
  <c r="P2699" i="1" a="1"/>
  <c r="P2699" i="1" s="1"/>
  <c r="R2699" i="1" s="1"/>
  <c r="P2700" i="1" a="1"/>
  <c r="P2700" i="1" s="1"/>
  <c r="R2700" i="1" s="1"/>
  <c r="P2701" i="1" a="1"/>
  <c r="P2701" i="1" s="1"/>
  <c r="R2701" i="1" s="1"/>
  <c r="P2702" i="1" a="1"/>
  <c r="P2702" i="1" s="1"/>
  <c r="R2702" i="1" s="1"/>
  <c r="P2703" i="1" a="1"/>
  <c r="P2703" i="1" s="1"/>
  <c r="R2703" i="1" s="1"/>
  <c r="P2704" i="1" a="1"/>
  <c r="P2704" i="1" s="1"/>
  <c r="R2704" i="1" s="1"/>
  <c r="P2705" i="1" a="1"/>
  <c r="P2705" i="1" s="1"/>
  <c r="R2705" i="1" s="1"/>
  <c r="P2706" i="1" a="1"/>
  <c r="P2706" i="1" s="1"/>
  <c r="R2706" i="1" s="1"/>
  <c r="P2707" i="1" a="1"/>
  <c r="P2707" i="1" s="1"/>
  <c r="R2707" i="1" s="1"/>
  <c r="P2708" i="1" a="1"/>
  <c r="P2708" i="1" s="1"/>
  <c r="R2708" i="1" s="1"/>
  <c r="P2709" i="1" a="1"/>
  <c r="P2709" i="1" s="1"/>
  <c r="R2709" i="1" s="1"/>
  <c r="P2710" i="1" a="1"/>
  <c r="P2710" i="1" s="1"/>
  <c r="R2710" i="1" s="1"/>
  <c r="P2711" i="1" a="1"/>
  <c r="P2711" i="1" s="1"/>
  <c r="R2711" i="1" s="1"/>
  <c r="P2712" i="1" a="1"/>
  <c r="P2712" i="1" s="1"/>
  <c r="R2712" i="1" s="1"/>
  <c r="P2713" i="1" a="1"/>
  <c r="P2713" i="1" s="1"/>
  <c r="R2713" i="1" s="1"/>
  <c r="P2714" i="1" a="1"/>
  <c r="P2714" i="1" s="1"/>
  <c r="R2714" i="1" s="1"/>
  <c r="P2715" i="1" a="1"/>
  <c r="P2715" i="1" s="1"/>
  <c r="R2715" i="1" s="1"/>
  <c r="P2716" i="1" a="1"/>
  <c r="P2716" i="1" s="1"/>
  <c r="R2716" i="1" s="1"/>
  <c r="P2717" i="1" a="1"/>
  <c r="P2717" i="1" s="1"/>
  <c r="R2717" i="1" s="1"/>
  <c r="P2718" i="1" a="1"/>
  <c r="P2718" i="1" s="1"/>
  <c r="R2718" i="1" s="1"/>
  <c r="P2719" i="1" a="1"/>
  <c r="P2719" i="1" s="1"/>
  <c r="R2719" i="1" s="1"/>
  <c r="P2720" i="1" a="1"/>
  <c r="P2720" i="1" s="1"/>
  <c r="R2720" i="1" s="1"/>
  <c r="P2721" i="1" a="1"/>
  <c r="P2721" i="1" s="1"/>
  <c r="R2721" i="1" s="1"/>
  <c r="P2722" i="1" a="1"/>
  <c r="P2722" i="1" s="1"/>
  <c r="R2722" i="1" s="1"/>
  <c r="P2723" i="1" a="1"/>
  <c r="P2723" i="1" s="1"/>
  <c r="R2723" i="1" s="1"/>
  <c r="P2724" i="1" a="1"/>
  <c r="P2724" i="1" s="1"/>
  <c r="R2724" i="1" s="1"/>
  <c r="P2725" i="1" a="1"/>
  <c r="P2725" i="1" s="1"/>
  <c r="R2725" i="1" s="1"/>
  <c r="P2726" i="1" a="1"/>
  <c r="P2726" i="1" s="1"/>
  <c r="R2726" i="1" s="1"/>
  <c r="P2727" i="1" a="1"/>
  <c r="P2727" i="1" s="1"/>
  <c r="R2727" i="1" s="1"/>
  <c r="P2728" i="1" a="1"/>
  <c r="P2728" i="1" s="1"/>
  <c r="R2728" i="1" s="1"/>
  <c r="P2729" i="1" a="1"/>
  <c r="P2729" i="1" s="1"/>
  <c r="R2729" i="1" s="1"/>
  <c r="P2730" i="1" a="1"/>
  <c r="P2730" i="1" s="1"/>
  <c r="R2730" i="1" s="1"/>
  <c r="P2731" i="1" a="1"/>
  <c r="P2731" i="1" s="1"/>
  <c r="R2731" i="1" s="1"/>
  <c r="P2732" i="1" a="1"/>
  <c r="P2732" i="1" s="1"/>
  <c r="R2732" i="1" s="1"/>
  <c r="P2733" i="1" a="1"/>
  <c r="P2733" i="1" s="1"/>
  <c r="R2733" i="1" s="1"/>
  <c r="P2734" i="1" a="1"/>
  <c r="P2734" i="1" s="1"/>
  <c r="R2734" i="1" s="1"/>
  <c r="P2735" i="1" a="1"/>
  <c r="P2735" i="1" s="1"/>
  <c r="R2735" i="1" s="1"/>
  <c r="P2736" i="1" a="1"/>
  <c r="P2736" i="1" s="1"/>
  <c r="R2736" i="1" s="1"/>
  <c r="P2737" i="1" a="1"/>
  <c r="P2737" i="1" s="1"/>
  <c r="R2737" i="1" s="1"/>
  <c r="P2738" i="1" a="1"/>
  <c r="P2738" i="1" s="1"/>
  <c r="R2738" i="1" s="1"/>
  <c r="P2739" i="1" a="1"/>
  <c r="P2739" i="1" s="1"/>
  <c r="R2739" i="1" s="1"/>
  <c r="P2740" i="1" a="1"/>
  <c r="P2740" i="1" s="1"/>
  <c r="R2740" i="1" s="1"/>
  <c r="P2741" i="1" a="1"/>
  <c r="P2741" i="1" s="1"/>
  <c r="R2741" i="1" s="1"/>
  <c r="P2742" i="1" a="1"/>
  <c r="P2742" i="1" s="1"/>
  <c r="R2742" i="1" s="1"/>
  <c r="P2743" i="1" a="1"/>
  <c r="P2743" i="1" s="1"/>
  <c r="R2743" i="1" s="1"/>
  <c r="P2744" i="1" a="1"/>
  <c r="P2744" i="1" s="1"/>
  <c r="R2744" i="1" s="1"/>
  <c r="P2745" i="1" a="1"/>
  <c r="P2745" i="1" s="1"/>
  <c r="R2745" i="1" s="1"/>
  <c r="P2746" i="1" a="1"/>
  <c r="P2746" i="1" s="1"/>
  <c r="R2746" i="1" s="1"/>
  <c r="P2747" i="1" a="1"/>
  <c r="P2747" i="1" s="1"/>
  <c r="R2747" i="1" s="1"/>
  <c r="P2748" i="1" a="1"/>
  <c r="P2748" i="1" s="1"/>
  <c r="R2748" i="1" s="1"/>
  <c r="P2749" i="1" a="1"/>
  <c r="P2749" i="1" s="1"/>
  <c r="R2749" i="1" s="1"/>
  <c r="P2750" i="1" a="1"/>
  <c r="P2750" i="1" s="1"/>
  <c r="R2750" i="1" s="1"/>
  <c r="P2751" i="1" a="1"/>
  <c r="P2751" i="1" s="1"/>
  <c r="R2751" i="1" s="1"/>
  <c r="P2752" i="1" a="1"/>
  <c r="P2752" i="1" s="1"/>
  <c r="R2752" i="1" s="1"/>
  <c r="P2753" i="1" a="1"/>
  <c r="P2753" i="1" s="1"/>
  <c r="R2753" i="1" s="1"/>
  <c r="P2754" i="1" a="1"/>
  <c r="P2754" i="1" s="1"/>
  <c r="R2754" i="1" s="1"/>
  <c r="P2755" i="1" a="1"/>
  <c r="P2755" i="1" s="1"/>
  <c r="R2755" i="1" s="1"/>
  <c r="P2756" i="1" a="1"/>
  <c r="P2756" i="1" s="1"/>
  <c r="R2756" i="1" s="1"/>
  <c r="P2757" i="1" a="1"/>
  <c r="P2757" i="1" s="1"/>
  <c r="R2757" i="1" s="1"/>
  <c r="P2758" i="1" a="1"/>
  <c r="P2758" i="1" s="1"/>
  <c r="R2758" i="1" s="1"/>
  <c r="P2759" i="1" a="1"/>
  <c r="P2759" i="1" s="1"/>
  <c r="R2759" i="1" s="1"/>
  <c r="P2760" i="1" a="1"/>
  <c r="P2760" i="1" s="1"/>
  <c r="R2760" i="1" s="1"/>
  <c r="P2761" i="1" a="1"/>
  <c r="P2761" i="1" s="1"/>
  <c r="R2761" i="1" s="1"/>
  <c r="P2762" i="1" a="1"/>
  <c r="P2762" i="1" s="1"/>
  <c r="R2762" i="1" s="1"/>
  <c r="P2763" i="1" a="1"/>
  <c r="P2763" i="1" s="1"/>
  <c r="R2763" i="1" s="1"/>
  <c r="P2764" i="1" a="1"/>
  <c r="P2764" i="1" s="1"/>
  <c r="R2764" i="1" s="1"/>
  <c r="P2765" i="1" a="1"/>
  <c r="P2765" i="1" s="1"/>
  <c r="R2765" i="1" s="1"/>
  <c r="P2766" i="1" a="1"/>
  <c r="P2766" i="1" s="1"/>
  <c r="R2766" i="1" s="1"/>
  <c r="P2767" i="1" a="1"/>
  <c r="P2767" i="1" s="1"/>
  <c r="R2767" i="1" s="1"/>
  <c r="P2768" i="1" a="1"/>
  <c r="P2768" i="1" s="1"/>
  <c r="R2768" i="1" s="1"/>
  <c r="P2769" i="1" a="1"/>
  <c r="P2769" i="1" s="1"/>
  <c r="R2769" i="1" s="1"/>
  <c r="P2770" i="1" a="1"/>
  <c r="P2770" i="1" s="1"/>
  <c r="R2770" i="1" s="1"/>
  <c r="P2771" i="1" a="1"/>
  <c r="P2771" i="1" s="1"/>
  <c r="R2771" i="1" s="1"/>
  <c r="P2772" i="1" a="1"/>
  <c r="P2772" i="1" s="1"/>
  <c r="R2772" i="1" s="1"/>
  <c r="P2773" i="1" a="1"/>
  <c r="P2773" i="1" s="1"/>
  <c r="R2773" i="1" s="1"/>
  <c r="P2774" i="1" a="1"/>
  <c r="P2774" i="1" s="1"/>
  <c r="R2774" i="1" s="1"/>
  <c r="P2775" i="1" a="1"/>
  <c r="P2775" i="1" s="1"/>
  <c r="R2775" i="1" s="1"/>
  <c r="P2776" i="1" a="1"/>
  <c r="P2776" i="1" s="1"/>
  <c r="R2776" i="1" s="1"/>
  <c r="P2777" i="1" a="1"/>
  <c r="P2777" i="1" s="1"/>
  <c r="R2777" i="1" s="1"/>
  <c r="P2778" i="1" a="1"/>
  <c r="P2778" i="1" s="1"/>
  <c r="R2778" i="1" s="1"/>
  <c r="P2779" i="1" a="1"/>
  <c r="P2779" i="1" s="1"/>
  <c r="R2779" i="1" s="1"/>
  <c r="P2780" i="1" a="1"/>
  <c r="P2780" i="1" s="1"/>
  <c r="R2780" i="1" s="1"/>
  <c r="P2781" i="1" a="1"/>
  <c r="P2781" i="1" s="1"/>
  <c r="R2781" i="1" s="1"/>
  <c r="P2782" i="1" a="1"/>
  <c r="P2782" i="1" s="1"/>
  <c r="R2782" i="1" s="1"/>
  <c r="P2783" i="1" a="1"/>
  <c r="P2783" i="1" s="1"/>
  <c r="R2783" i="1" s="1"/>
  <c r="P2784" i="1" a="1"/>
  <c r="P2784" i="1" s="1"/>
  <c r="R2784" i="1" s="1"/>
  <c r="P2785" i="1" a="1"/>
  <c r="P2785" i="1" s="1"/>
  <c r="R2785" i="1" s="1"/>
  <c r="P2786" i="1" a="1"/>
  <c r="P2786" i="1" s="1"/>
  <c r="R2786" i="1" s="1"/>
  <c r="P2787" i="1" a="1"/>
  <c r="P2787" i="1" s="1"/>
  <c r="R2787" i="1" s="1"/>
  <c r="P2788" i="1" a="1"/>
  <c r="P2788" i="1" s="1"/>
  <c r="R2788" i="1" s="1"/>
  <c r="P2789" i="1" a="1"/>
  <c r="P2789" i="1" s="1"/>
  <c r="R2789" i="1" s="1"/>
  <c r="P2790" i="1" a="1"/>
  <c r="P2790" i="1" s="1"/>
  <c r="R2790" i="1" s="1"/>
  <c r="P2791" i="1" a="1"/>
  <c r="P2791" i="1" s="1"/>
  <c r="R2791" i="1" s="1"/>
  <c r="P2792" i="1" a="1"/>
  <c r="P2792" i="1" s="1"/>
  <c r="R2792" i="1" s="1"/>
  <c r="P2793" i="1" a="1"/>
  <c r="P2793" i="1" s="1"/>
  <c r="R2793" i="1" s="1"/>
  <c r="P2794" i="1" a="1"/>
  <c r="P2794" i="1" s="1"/>
  <c r="R2794" i="1" s="1"/>
  <c r="P2795" i="1" a="1"/>
  <c r="P2795" i="1" s="1"/>
  <c r="R2795" i="1" s="1"/>
  <c r="P2796" i="1" a="1"/>
  <c r="P2796" i="1" s="1"/>
  <c r="R2796" i="1" s="1"/>
  <c r="P2797" i="1" a="1"/>
  <c r="P2797" i="1" s="1"/>
  <c r="R2797" i="1" s="1"/>
  <c r="P2798" i="1" a="1"/>
  <c r="P2798" i="1" s="1"/>
  <c r="R2798" i="1" s="1"/>
  <c r="P2799" i="1" a="1"/>
  <c r="P2799" i="1" s="1"/>
  <c r="R2799" i="1" s="1"/>
  <c r="P2800" i="1" a="1"/>
  <c r="P2800" i="1" s="1"/>
  <c r="R2800" i="1" s="1"/>
  <c r="P2801" i="1" a="1"/>
  <c r="P2801" i="1" s="1"/>
  <c r="R2801" i="1" s="1"/>
  <c r="P2802" i="1" a="1"/>
  <c r="P2802" i="1" s="1"/>
  <c r="R2802" i="1" s="1"/>
  <c r="P2803" i="1" a="1"/>
  <c r="P2803" i="1" s="1"/>
  <c r="R2803" i="1" s="1"/>
  <c r="P2804" i="1" a="1"/>
  <c r="P2804" i="1" s="1"/>
  <c r="R2804" i="1" s="1"/>
  <c r="P2805" i="1" a="1"/>
  <c r="P2805" i="1" s="1"/>
  <c r="R2805" i="1" s="1"/>
  <c r="P2806" i="1" a="1"/>
  <c r="P2806" i="1" s="1"/>
  <c r="R2806" i="1" s="1"/>
  <c r="P2807" i="1" a="1"/>
  <c r="P2807" i="1" s="1"/>
  <c r="R2807" i="1" s="1"/>
  <c r="P2808" i="1" a="1"/>
  <c r="P2808" i="1" s="1"/>
  <c r="R2808" i="1" s="1"/>
  <c r="P2809" i="1" a="1"/>
  <c r="P2809" i="1" s="1"/>
  <c r="R2809" i="1" s="1"/>
  <c r="P2810" i="1" a="1"/>
  <c r="P2810" i="1" s="1"/>
  <c r="R2810" i="1" s="1"/>
  <c r="P2811" i="1" a="1"/>
  <c r="P2811" i="1" s="1"/>
  <c r="R2811" i="1" s="1"/>
  <c r="P2812" i="1" a="1"/>
  <c r="P2812" i="1" s="1"/>
  <c r="R2812" i="1" s="1"/>
  <c r="P2813" i="1" a="1"/>
  <c r="P2813" i="1" s="1"/>
  <c r="R2813" i="1" s="1"/>
  <c r="P2814" i="1" a="1"/>
  <c r="P2814" i="1" s="1"/>
  <c r="R2814" i="1" s="1"/>
  <c r="P2815" i="1" a="1"/>
  <c r="P2815" i="1" s="1"/>
  <c r="R2815" i="1" s="1"/>
  <c r="P2816" i="1" a="1"/>
  <c r="P2816" i="1" s="1"/>
  <c r="R2816" i="1" s="1"/>
  <c r="P2817" i="1" a="1"/>
  <c r="P2817" i="1" s="1"/>
  <c r="R2817" i="1" s="1"/>
  <c r="P2818" i="1" a="1"/>
  <c r="P2818" i="1" s="1"/>
  <c r="R2818" i="1" s="1"/>
  <c r="P2819" i="1" a="1"/>
  <c r="P2819" i="1" s="1"/>
  <c r="R2819" i="1" s="1"/>
  <c r="P2820" i="1" a="1"/>
  <c r="P2820" i="1" s="1"/>
  <c r="R2820" i="1" s="1"/>
  <c r="P2821" i="1" a="1"/>
  <c r="P2821" i="1" s="1"/>
  <c r="R2821" i="1" s="1"/>
  <c r="P2822" i="1" a="1"/>
  <c r="P2822" i="1" s="1"/>
  <c r="R2822" i="1" s="1"/>
  <c r="P2823" i="1" a="1"/>
  <c r="P2823" i="1" s="1"/>
  <c r="R2823" i="1" s="1"/>
  <c r="P2824" i="1" a="1"/>
  <c r="P2824" i="1" s="1"/>
  <c r="R2824" i="1" s="1"/>
  <c r="P2825" i="1" a="1"/>
  <c r="P2825" i="1" s="1"/>
  <c r="R2825" i="1" s="1"/>
  <c r="P2826" i="1" a="1"/>
  <c r="P2826" i="1" s="1"/>
  <c r="R2826" i="1" s="1"/>
  <c r="P2827" i="1" a="1"/>
  <c r="P2827" i="1" s="1"/>
  <c r="R2827" i="1" s="1"/>
  <c r="P2828" i="1" a="1"/>
  <c r="P2828" i="1" s="1"/>
  <c r="R2828" i="1" s="1"/>
  <c r="P2829" i="1" a="1"/>
  <c r="P2829" i="1" s="1"/>
  <c r="R2829" i="1" s="1"/>
  <c r="P2830" i="1" a="1"/>
  <c r="P2830" i="1" s="1"/>
  <c r="R2830" i="1" s="1"/>
  <c r="P2831" i="1" a="1"/>
  <c r="P2831" i="1" s="1"/>
  <c r="R2831" i="1" s="1"/>
  <c r="P2832" i="1" a="1"/>
  <c r="P2832" i="1" s="1"/>
  <c r="R2832" i="1" s="1"/>
  <c r="P2833" i="1" a="1"/>
  <c r="P2833" i="1" s="1"/>
  <c r="R2833" i="1" s="1"/>
  <c r="P2834" i="1" a="1"/>
  <c r="P2834" i="1" s="1"/>
  <c r="R2834" i="1" s="1"/>
  <c r="P2835" i="1" a="1"/>
  <c r="P2835" i="1" s="1"/>
  <c r="R2835" i="1" s="1"/>
  <c r="P2836" i="1" a="1"/>
  <c r="P2836" i="1" s="1"/>
  <c r="R2836" i="1" s="1"/>
  <c r="P2837" i="1" a="1"/>
  <c r="P2837" i="1" s="1"/>
  <c r="R2837" i="1" s="1"/>
  <c r="P2838" i="1" a="1"/>
  <c r="P2838" i="1" s="1"/>
  <c r="R2838" i="1" s="1"/>
  <c r="P2839" i="1" a="1"/>
  <c r="P2839" i="1" s="1"/>
  <c r="R2839" i="1" s="1"/>
  <c r="P2840" i="1" a="1"/>
  <c r="P2840" i="1" s="1"/>
  <c r="R2840" i="1" s="1"/>
  <c r="P2841" i="1" a="1"/>
  <c r="P2841" i="1" s="1"/>
  <c r="R2841" i="1" s="1"/>
  <c r="P2842" i="1" a="1"/>
  <c r="P2842" i="1" s="1"/>
  <c r="R2842" i="1" s="1"/>
  <c r="P2843" i="1" a="1"/>
  <c r="P2843" i="1" s="1"/>
  <c r="R2843" i="1" s="1"/>
  <c r="P2844" i="1" a="1"/>
  <c r="P2844" i="1" s="1"/>
  <c r="R2844" i="1" s="1"/>
  <c r="P2845" i="1" a="1"/>
  <c r="P2845" i="1" s="1"/>
  <c r="R2845" i="1" s="1"/>
  <c r="P2846" i="1" a="1"/>
  <c r="P2846" i="1" s="1"/>
  <c r="R2846" i="1" s="1"/>
  <c r="P2847" i="1" a="1"/>
  <c r="P2847" i="1" s="1"/>
  <c r="R2847" i="1" s="1"/>
  <c r="P2848" i="1" a="1"/>
  <c r="P2848" i="1" s="1"/>
  <c r="R2848" i="1" s="1"/>
  <c r="P2849" i="1" a="1"/>
  <c r="P2849" i="1" s="1"/>
  <c r="R2849" i="1" s="1"/>
  <c r="P2850" i="1" a="1"/>
  <c r="P2850" i="1" s="1"/>
  <c r="R2850" i="1" s="1"/>
  <c r="P2851" i="1" a="1"/>
  <c r="P2851" i="1" s="1"/>
  <c r="R2851" i="1" s="1"/>
  <c r="P2852" i="1" a="1"/>
  <c r="P2852" i="1" s="1"/>
  <c r="R2852" i="1" s="1"/>
  <c r="P2853" i="1" a="1"/>
  <c r="P2853" i="1" s="1"/>
  <c r="R2853" i="1" s="1"/>
  <c r="P2854" i="1" a="1"/>
  <c r="P2854" i="1" s="1"/>
  <c r="R2854" i="1" s="1"/>
  <c r="P2855" i="1" a="1"/>
  <c r="P2855" i="1" s="1"/>
  <c r="R2855" i="1" s="1"/>
  <c r="P2856" i="1" a="1"/>
  <c r="P2856" i="1" s="1"/>
  <c r="R2856" i="1" s="1"/>
  <c r="P2857" i="1" a="1"/>
  <c r="P2857" i="1" s="1"/>
  <c r="R2857" i="1" s="1"/>
  <c r="P2858" i="1" a="1"/>
  <c r="P2858" i="1" s="1"/>
  <c r="R2858" i="1" s="1"/>
  <c r="P2859" i="1" a="1"/>
  <c r="P2859" i="1" s="1"/>
  <c r="R2859" i="1" s="1"/>
  <c r="P2860" i="1" a="1"/>
  <c r="P2860" i="1" s="1"/>
  <c r="R2860" i="1" s="1"/>
  <c r="P2861" i="1" a="1"/>
  <c r="P2861" i="1" s="1"/>
  <c r="R2861" i="1" s="1"/>
  <c r="P2862" i="1" a="1"/>
  <c r="P2862" i="1" s="1"/>
  <c r="R2862" i="1" s="1"/>
  <c r="P2863" i="1" a="1"/>
  <c r="P2863" i="1" s="1"/>
  <c r="R2863" i="1" s="1"/>
  <c r="P2864" i="1" a="1"/>
  <c r="P2864" i="1" s="1"/>
  <c r="R2864" i="1" s="1"/>
  <c r="P2865" i="1" a="1"/>
  <c r="P2865" i="1" s="1"/>
  <c r="R2865" i="1" s="1"/>
  <c r="P2866" i="1" a="1"/>
  <c r="P2866" i="1" s="1"/>
  <c r="R2866" i="1" s="1"/>
  <c r="P2867" i="1" a="1"/>
  <c r="P2867" i="1" s="1"/>
  <c r="R2867" i="1" s="1"/>
  <c r="P2868" i="1" a="1"/>
  <c r="P2868" i="1" s="1"/>
  <c r="R2868" i="1" s="1"/>
  <c r="P2869" i="1" a="1"/>
  <c r="P2869" i="1" s="1"/>
  <c r="R2869" i="1" s="1"/>
  <c r="P2870" i="1" a="1"/>
  <c r="P2870" i="1" s="1"/>
  <c r="R2870" i="1" s="1"/>
  <c r="P2871" i="1" a="1"/>
  <c r="P2871" i="1" s="1"/>
  <c r="R2871" i="1" s="1"/>
  <c r="P2872" i="1" a="1"/>
  <c r="P2872" i="1" s="1"/>
  <c r="R2872" i="1" s="1"/>
  <c r="P2873" i="1" a="1"/>
  <c r="P2873" i="1" s="1"/>
  <c r="R2873" i="1" s="1"/>
  <c r="P2874" i="1" a="1"/>
  <c r="P2874" i="1" s="1"/>
  <c r="R2874" i="1" s="1"/>
  <c r="P2875" i="1" a="1"/>
  <c r="P2875" i="1" s="1"/>
  <c r="R2875" i="1" s="1"/>
  <c r="P2876" i="1" a="1"/>
  <c r="P2876" i="1" s="1"/>
  <c r="R2876" i="1" s="1"/>
  <c r="P2877" i="1" a="1"/>
  <c r="P2877" i="1" s="1"/>
  <c r="R2877" i="1" s="1"/>
  <c r="P2878" i="1" a="1"/>
  <c r="P2878" i="1" s="1"/>
  <c r="R2878" i="1" s="1"/>
  <c r="P2879" i="1" a="1"/>
  <c r="P2879" i="1" s="1"/>
  <c r="R2879" i="1" s="1"/>
  <c r="P2880" i="1" a="1"/>
  <c r="P2880" i="1" s="1"/>
  <c r="R2880" i="1" s="1"/>
  <c r="P2881" i="1" a="1"/>
  <c r="P2881" i="1" s="1"/>
  <c r="R2881" i="1" s="1"/>
  <c r="P2882" i="1" a="1"/>
  <c r="P2882" i="1" s="1"/>
  <c r="R2882" i="1" s="1"/>
  <c r="P2883" i="1" a="1"/>
  <c r="P2883" i="1" s="1"/>
  <c r="R2883" i="1" s="1"/>
  <c r="P2884" i="1" a="1"/>
  <c r="P2884" i="1" s="1"/>
  <c r="R2884" i="1" s="1"/>
  <c r="P2885" i="1" a="1"/>
  <c r="P2885" i="1" s="1"/>
  <c r="R2885" i="1" s="1"/>
  <c r="P2886" i="1" a="1"/>
  <c r="P2886" i="1" s="1"/>
  <c r="R2886" i="1" s="1"/>
  <c r="P2887" i="1" a="1"/>
  <c r="P2887" i="1" s="1"/>
  <c r="R2887" i="1" s="1"/>
  <c r="P2888" i="1" a="1"/>
  <c r="P2888" i="1" s="1"/>
  <c r="R2888" i="1" s="1"/>
  <c r="P2889" i="1" a="1"/>
  <c r="P2889" i="1" s="1"/>
  <c r="R2889" i="1" s="1"/>
  <c r="P2890" i="1" a="1"/>
  <c r="P2890" i="1" s="1"/>
  <c r="R2890" i="1" s="1"/>
  <c r="P2891" i="1" a="1"/>
  <c r="P2891" i="1" s="1"/>
  <c r="R2891" i="1" s="1"/>
  <c r="P2892" i="1" a="1"/>
  <c r="P2892" i="1" s="1"/>
  <c r="R2892" i="1" s="1"/>
  <c r="P2893" i="1" a="1"/>
  <c r="P2893" i="1" s="1"/>
  <c r="R2893" i="1" s="1"/>
  <c r="P2894" i="1" a="1"/>
  <c r="P2894" i="1" s="1"/>
  <c r="R2894" i="1" s="1"/>
  <c r="P2895" i="1" a="1"/>
  <c r="P2895" i="1" s="1"/>
  <c r="R2895" i="1" s="1"/>
  <c r="P2896" i="1" a="1"/>
  <c r="P2896" i="1" s="1"/>
  <c r="R2896" i="1" s="1"/>
  <c r="P2897" i="1" a="1"/>
  <c r="P2897" i="1" s="1"/>
  <c r="R2897" i="1" s="1"/>
  <c r="P2898" i="1" a="1"/>
  <c r="P2898" i="1" s="1"/>
  <c r="R2898" i="1" s="1"/>
  <c r="P2899" i="1" a="1"/>
  <c r="P2899" i="1" s="1"/>
  <c r="R2899" i="1" s="1"/>
  <c r="P2900" i="1" a="1"/>
  <c r="P2900" i="1" s="1"/>
  <c r="R2900" i="1" s="1"/>
  <c r="P2901" i="1" a="1"/>
  <c r="P2901" i="1" s="1"/>
  <c r="R2901" i="1" s="1"/>
  <c r="P2902" i="1" a="1"/>
  <c r="P2902" i="1" s="1"/>
  <c r="R2902" i="1" s="1"/>
  <c r="P2903" i="1" a="1"/>
  <c r="P2903" i="1" s="1"/>
  <c r="R2903" i="1" s="1"/>
  <c r="P2904" i="1" a="1"/>
  <c r="P2904" i="1" s="1"/>
  <c r="R2904" i="1" s="1"/>
  <c r="P2905" i="1" a="1"/>
  <c r="P2905" i="1" s="1"/>
  <c r="R2905" i="1" s="1"/>
  <c r="P2906" i="1" a="1"/>
  <c r="P2906" i="1" s="1"/>
  <c r="R2906" i="1" s="1"/>
  <c r="P2907" i="1" a="1"/>
  <c r="P2907" i="1" s="1"/>
  <c r="R2907" i="1" s="1"/>
  <c r="P2908" i="1" a="1"/>
  <c r="P2908" i="1" s="1"/>
  <c r="R2908" i="1" s="1"/>
  <c r="P2909" i="1" a="1"/>
  <c r="P2909" i="1" s="1"/>
  <c r="R2909" i="1" s="1"/>
  <c r="P2910" i="1" a="1"/>
  <c r="P2910" i="1" s="1"/>
  <c r="R2910" i="1" s="1"/>
  <c r="P2911" i="1" a="1"/>
  <c r="P2911" i="1" s="1"/>
  <c r="R2911" i="1" s="1"/>
  <c r="P2912" i="1" a="1"/>
  <c r="P2912" i="1" s="1"/>
  <c r="R2912" i="1" s="1"/>
  <c r="P2913" i="1" a="1"/>
  <c r="P2913" i="1" s="1"/>
  <c r="R2913" i="1" s="1"/>
  <c r="P2914" i="1" a="1"/>
  <c r="P2914" i="1" s="1"/>
  <c r="R2914" i="1" s="1"/>
  <c r="P2915" i="1" a="1"/>
  <c r="P2915" i="1" s="1"/>
  <c r="R2915" i="1" s="1"/>
  <c r="P2916" i="1" a="1"/>
  <c r="P2916" i="1" s="1"/>
  <c r="R2916" i="1" s="1"/>
  <c r="P2917" i="1" a="1"/>
  <c r="P2917" i="1" s="1"/>
  <c r="R2917" i="1" s="1"/>
  <c r="P2918" i="1" a="1"/>
  <c r="P2918" i="1" s="1"/>
  <c r="R2918" i="1" s="1"/>
  <c r="P2919" i="1" a="1"/>
  <c r="P2919" i="1" s="1"/>
  <c r="R2919" i="1" s="1"/>
  <c r="P2920" i="1" a="1"/>
  <c r="P2920" i="1" s="1"/>
  <c r="R2920" i="1" s="1"/>
  <c r="P2921" i="1" a="1"/>
  <c r="P2921" i="1" s="1"/>
  <c r="R2921" i="1" s="1"/>
  <c r="P2922" i="1" a="1"/>
  <c r="P2922" i="1" s="1"/>
  <c r="R2922" i="1" s="1"/>
  <c r="P2923" i="1" a="1"/>
  <c r="P2923" i="1" s="1"/>
  <c r="R2923" i="1" s="1"/>
  <c r="P2924" i="1" a="1"/>
  <c r="P2924" i="1" s="1"/>
  <c r="R2924" i="1" s="1"/>
  <c r="P2925" i="1" a="1"/>
  <c r="P2925" i="1" s="1"/>
  <c r="R2925" i="1" s="1"/>
  <c r="P2926" i="1" a="1"/>
  <c r="P2926" i="1" s="1"/>
  <c r="R2926" i="1" s="1"/>
  <c r="P2927" i="1" a="1"/>
  <c r="P2927" i="1" s="1"/>
  <c r="R2927" i="1" s="1"/>
  <c r="P2928" i="1" a="1"/>
  <c r="P2928" i="1" s="1"/>
  <c r="R2928" i="1" s="1"/>
  <c r="P2929" i="1" a="1"/>
  <c r="P2929" i="1" s="1"/>
  <c r="R2929" i="1" s="1"/>
  <c r="P2930" i="1" a="1"/>
  <c r="P2930" i="1" s="1"/>
  <c r="R2930" i="1" s="1"/>
  <c r="P2931" i="1" a="1"/>
  <c r="P2931" i="1" s="1"/>
  <c r="R2931" i="1" s="1"/>
  <c r="P2932" i="1" a="1"/>
  <c r="P2932" i="1" s="1"/>
  <c r="R2932" i="1" s="1"/>
  <c r="P2933" i="1" a="1"/>
  <c r="P2933" i="1" s="1"/>
  <c r="R2933" i="1" s="1"/>
  <c r="P2934" i="1" a="1"/>
  <c r="P2934" i="1" s="1"/>
  <c r="R2934" i="1" s="1"/>
  <c r="P2935" i="1" a="1"/>
  <c r="P2935" i="1" s="1"/>
  <c r="R2935" i="1" s="1"/>
  <c r="P2936" i="1" a="1"/>
  <c r="P2936" i="1" s="1"/>
  <c r="R2936" i="1" s="1"/>
  <c r="P2937" i="1" a="1"/>
  <c r="P2937" i="1" s="1"/>
  <c r="R2937" i="1" s="1"/>
  <c r="P2938" i="1" a="1"/>
  <c r="P2938" i="1" s="1"/>
  <c r="R2938" i="1" s="1"/>
  <c r="P2939" i="1" a="1"/>
  <c r="P2939" i="1" s="1"/>
  <c r="R2939" i="1" s="1"/>
  <c r="P2940" i="1" a="1"/>
  <c r="P2940" i="1" s="1"/>
  <c r="R2940" i="1" s="1"/>
  <c r="P2941" i="1" a="1"/>
  <c r="P2941" i="1" s="1"/>
  <c r="R2941" i="1" s="1"/>
  <c r="P2942" i="1" a="1"/>
  <c r="P2942" i="1" s="1"/>
  <c r="R2942" i="1" s="1"/>
  <c r="P2943" i="1" a="1"/>
  <c r="P2943" i="1" s="1"/>
  <c r="R2943" i="1" s="1"/>
  <c r="P2944" i="1" a="1"/>
  <c r="P2944" i="1" s="1"/>
  <c r="R2944" i="1" s="1"/>
  <c r="P2945" i="1" a="1"/>
  <c r="P2945" i="1" s="1"/>
  <c r="R2945" i="1" s="1"/>
  <c r="P2946" i="1" a="1"/>
  <c r="P2946" i="1" s="1"/>
  <c r="R2946" i="1" s="1"/>
  <c r="P2947" i="1" a="1"/>
  <c r="P2947" i="1" s="1"/>
  <c r="R2947" i="1" s="1"/>
  <c r="P2948" i="1" a="1"/>
  <c r="P2948" i="1" s="1"/>
  <c r="R2948" i="1" s="1"/>
  <c r="P2949" i="1" a="1"/>
  <c r="P2949" i="1" s="1"/>
  <c r="R2949" i="1" s="1"/>
  <c r="P2950" i="1" a="1"/>
  <c r="P2950" i="1" s="1"/>
  <c r="R2950" i="1" s="1"/>
  <c r="P2951" i="1" a="1"/>
  <c r="P2951" i="1" s="1"/>
  <c r="R2951" i="1" s="1"/>
  <c r="P2952" i="1" a="1"/>
  <c r="P2952" i="1" s="1"/>
  <c r="R2952" i="1" s="1"/>
  <c r="P2953" i="1" a="1"/>
  <c r="P2953" i="1" s="1"/>
  <c r="R2953" i="1" s="1"/>
  <c r="P2954" i="1" a="1"/>
  <c r="P2954" i="1" s="1"/>
  <c r="R2954" i="1" s="1"/>
  <c r="P2955" i="1" a="1"/>
  <c r="P2955" i="1" s="1"/>
  <c r="R2955" i="1" s="1"/>
  <c r="P2956" i="1" a="1"/>
  <c r="P2956" i="1" s="1"/>
  <c r="R2956" i="1" s="1"/>
  <c r="P2957" i="1" a="1"/>
  <c r="P2957" i="1" s="1"/>
  <c r="R2957" i="1" s="1"/>
  <c r="P2958" i="1" a="1"/>
  <c r="P2958" i="1" s="1"/>
  <c r="R2958" i="1" s="1"/>
  <c r="P2959" i="1" a="1"/>
  <c r="P2959" i="1" s="1"/>
  <c r="R2959" i="1" s="1"/>
  <c r="P2960" i="1" a="1"/>
  <c r="P2960" i="1" s="1"/>
  <c r="R2960" i="1" s="1"/>
  <c r="P2961" i="1" a="1"/>
  <c r="P2961" i="1" s="1"/>
  <c r="R2961" i="1" s="1"/>
  <c r="P2962" i="1" a="1"/>
  <c r="P2962" i="1" s="1"/>
  <c r="R2962" i="1" s="1"/>
  <c r="P2963" i="1" a="1"/>
  <c r="P2963" i="1" s="1"/>
  <c r="R2963" i="1" s="1"/>
  <c r="P2964" i="1" a="1"/>
  <c r="P2964" i="1" s="1"/>
  <c r="R2964" i="1" s="1"/>
  <c r="P2965" i="1" a="1"/>
  <c r="P2965" i="1" s="1"/>
  <c r="R2965" i="1" s="1"/>
  <c r="P2966" i="1" a="1"/>
  <c r="P2966" i="1" s="1"/>
  <c r="R2966" i="1" s="1"/>
  <c r="P2967" i="1" a="1"/>
  <c r="P2967" i="1" s="1"/>
  <c r="R2967" i="1" s="1"/>
  <c r="P2968" i="1" a="1"/>
  <c r="P2968" i="1" s="1"/>
  <c r="R2968" i="1" s="1"/>
  <c r="P2969" i="1" a="1"/>
  <c r="P2969" i="1" s="1"/>
  <c r="R2969" i="1" s="1"/>
  <c r="P2970" i="1" a="1"/>
  <c r="P2970" i="1" s="1"/>
  <c r="R2970" i="1" s="1"/>
  <c r="P2971" i="1" a="1"/>
  <c r="P2971" i="1" s="1"/>
  <c r="R2971" i="1" s="1"/>
  <c r="P2972" i="1" a="1"/>
  <c r="P2972" i="1" s="1"/>
  <c r="R2972" i="1" s="1"/>
  <c r="P2973" i="1" a="1"/>
  <c r="P2973" i="1" s="1"/>
  <c r="R2973" i="1" s="1"/>
  <c r="P2974" i="1" a="1"/>
  <c r="P2974" i="1" s="1"/>
  <c r="R2974" i="1" s="1"/>
  <c r="P2975" i="1" a="1"/>
  <c r="P2975" i="1" s="1"/>
  <c r="R2975" i="1" s="1"/>
  <c r="P2976" i="1" a="1"/>
  <c r="P2976" i="1" s="1"/>
  <c r="R2976" i="1" s="1"/>
  <c r="P2977" i="1" a="1"/>
  <c r="P2977" i="1" s="1"/>
  <c r="R2977" i="1" s="1"/>
  <c r="P2978" i="1" a="1"/>
  <c r="P2978" i="1" s="1"/>
  <c r="R2978" i="1" s="1"/>
  <c r="P2979" i="1" a="1"/>
  <c r="P2979" i="1" s="1"/>
  <c r="R2979" i="1" s="1"/>
  <c r="P2980" i="1" a="1"/>
  <c r="P2980" i="1" s="1"/>
  <c r="R2980" i="1" s="1"/>
  <c r="P2981" i="1" a="1"/>
  <c r="P2981" i="1" s="1"/>
  <c r="R2981" i="1" s="1"/>
  <c r="P2982" i="1" a="1"/>
  <c r="P2982" i="1" s="1"/>
  <c r="R2982" i="1" s="1"/>
  <c r="P2983" i="1" a="1"/>
  <c r="P2983" i="1" s="1"/>
  <c r="R2983" i="1" s="1"/>
  <c r="P2984" i="1" a="1"/>
  <c r="P2984" i="1" s="1"/>
  <c r="R2984" i="1" s="1"/>
  <c r="P2985" i="1" a="1"/>
  <c r="P2985" i="1" s="1"/>
  <c r="R2985" i="1" s="1"/>
  <c r="P2986" i="1" a="1"/>
  <c r="P2986" i="1" s="1"/>
  <c r="R2986" i="1" s="1"/>
  <c r="P2987" i="1" a="1"/>
  <c r="P2987" i="1" s="1"/>
  <c r="R2987" i="1" s="1"/>
  <c r="P2988" i="1" a="1"/>
  <c r="P2988" i="1" s="1"/>
  <c r="R2988" i="1" s="1"/>
  <c r="P2989" i="1" a="1"/>
  <c r="P2989" i="1" s="1"/>
  <c r="R2989" i="1" s="1"/>
  <c r="P2990" i="1" a="1"/>
  <c r="P2990" i="1" s="1"/>
  <c r="R2990" i="1" s="1"/>
  <c r="P2991" i="1" a="1"/>
  <c r="P2991" i="1" s="1"/>
  <c r="R2991" i="1" s="1"/>
  <c r="P2992" i="1" a="1"/>
  <c r="P2992" i="1" s="1"/>
  <c r="R2992" i="1" s="1"/>
  <c r="P2993" i="1" a="1"/>
  <c r="P2993" i="1" s="1"/>
  <c r="R2993" i="1" s="1"/>
  <c r="P2994" i="1" a="1"/>
  <c r="P2994" i="1" s="1"/>
  <c r="R2994" i="1" s="1"/>
  <c r="P2995" i="1" a="1"/>
  <c r="P2995" i="1" s="1"/>
  <c r="R2995" i="1" s="1"/>
  <c r="P2996" i="1" a="1"/>
  <c r="P2996" i="1" s="1"/>
  <c r="R2996" i="1" s="1"/>
  <c r="P2997" i="1" a="1"/>
  <c r="P2997" i="1" s="1"/>
  <c r="R2997" i="1" s="1"/>
  <c r="P2998" i="1" a="1"/>
  <c r="P2998" i="1" s="1"/>
  <c r="R2998" i="1" s="1"/>
  <c r="P2999" i="1" a="1"/>
  <c r="P2999" i="1" s="1"/>
  <c r="R2999" i="1" s="1"/>
  <c r="P3000" i="1" a="1"/>
  <c r="P3000" i="1" s="1"/>
  <c r="R3000" i="1" s="1"/>
  <c r="P3001" i="1" a="1"/>
  <c r="P3001" i="1" s="1"/>
  <c r="R3001" i="1" s="1"/>
  <c r="P3002" i="1" a="1"/>
  <c r="P3002" i="1" s="1"/>
  <c r="R3002" i="1" s="1"/>
  <c r="P3004" i="1" a="1"/>
  <c r="P3004" i="1" s="1"/>
  <c r="R3004" i="1" s="1"/>
  <c r="P3005" i="1" a="1"/>
  <c r="P3005" i="1" s="1"/>
  <c r="R3005" i="1" s="1"/>
  <c r="P3006" i="1" a="1"/>
  <c r="P3006" i="1" s="1"/>
  <c r="R3006" i="1" s="1"/>
  <c r="P3007" i="1" a="1"/>
  <c r="P3007" i="1" s="1"/>
  <c r="R3007" i="1" s="1"/>
  <c r="P3008" i="1" a="1"/>
  <c r="P3008" i="1" s="1"/>
  <c r="R3008" i="1" s="1"/>
  <c r="P3009" i="1" a="1"/>
  <c r="P3009" i="1" s="1"/>
  <c r="R3009" i="1" s="1"/>
  <c r="P3010" i="1" a="1"/>
  <c r="P3010" i="1" s="1"/>
  <c r="R3010" i="1" s="1"/>
  <c r="P3011" i="1" a="1"/>
  <c r="P3011" i="1" s="1"/>
  <c r="R3011" i="1" s="1"/>
  <c r="P3012" i="1" a="1"/>
  <c r="P3012" i="1" s="1"/>
  <c r="R3012" i="1" s="1"/>
  <c r="P3013" i="1" a="1"/>
  <c r="P3013" i="1" s="1"/>
  <c r="R3013" i="1" s="1"/>
  <c r="P3014" i="1" a="1"/>
  <c r="P3014" i="1" s="1"/>
  <c r="R3014" i="1" s="1"/>
  <c r="P3015" i="1" a="1"/>
  <c r="P3015" i="1" s="1"/>
  <c r="R3015" i="1" s="1"/>
  <c r="P3016" i="1" a="1"/>
  <c r="P3016" i="1" s="1"/>
  <c r="R3016" i="1" s="1"/>
  <c r="P3017" i="1" a="1"/>
  <c r="P3017" i="1" s="1"/>
  <c r="R3017" i="1" s="1"/>
  <c r="P3018" i="1" a="1"/>
  <c r="P3018" i="1" s="1"/>
  <c r="R3018" i="1" s="1"/>
  <c r="P3019" i="1" a="1"/>
  <c r="P3019" i="1" s="1"/>
  <c r="R3019" i="1" s="1"/>
  <c r="P3020" i="1" a="1"/>
  <c r="P3020" i="1" s="1"/>
  <c r="R3020" i="1" s="1"/>
  <c r="P3021" i="1" a="1"/>
  <c r="P3021" i="1" s="1"/>
  <c r="R3021" i="1" s="1"/>
  <c r="P3022" i="1" a="1"/>
  <c r="P3022" i="1" s="1"/>
  <c r="R3022" i="1" s="1"/>
  <c r="P3023" i="1" a="1"/>
  <c r="P3023" i="1" s="1"/>
  <c r="R3023" i="1" s="1"/>
  <c r="P3024" i="1" a="1"/>
  <c r="P3024" i="1" s="1"/>
  <c r="R3024" i="1" s="1"/>
  <c r="P3025" i="1" a="1"/>
  <c r="P3025" i="1" s="1"/>
  <c r="R3025" i="1" s="1"/>
  <c r="P3026" i="1" a="1"/>
  <c r="P3026" i="1" s="1"/>
  <c r="R3026" i="1" s="1"/>
  <c r="P3027" i="1" a="1"/>
  <c r="P3027" i="1" s="1"/>
  <c r="R3027" i="1" s="1"/>
  <c r="P3028" i="1" a="1"/>
  <c r="P3028" i="1" s="1"/>
  <c r="R3028" i="1" s="1"/>
  <c r="P3029" i="1" a="1"/>
  <c r="P3029" i="1" s="1"/>
  <c r="R3029" i="1" s="1"/>
  <c r="P3030" i="1" a="1"/>
  <c r="P3030" i="1" s="1"/>
  <c r="R3030" i="1" s="1"/>
  <c r="P3031" i="1" a="1"/>
  <c r="P3031" i="1" s="1"/>
  <c r="R3031" i="1" s="1"/>
  <c r="P3032" i="1" a="1"/>
  <c r="P3032" i="1" s="1"/>
  <c r="R3032" i="1" s="1"/>
  <c r="P3033" i="1" a="1"/>
  <c r="P3033" i="1" s="1"/>
  <c r="R3033" i="1" s="1"/>
  <c r="P3034" i="1" a="1"/>
  <c r="P3034" i="1" s="1"/>
  <c r="R3034" i="1" s="1"/>
  <c r="P3035" i="1" a="1"/>
  <c r="P3035" i="1" s="1"/>
  <c r="R3035" i="1" s="1"/>
  <c r="P3036" i="1" a="1"/>
  <c r="P3036" i="1" s="1"/>
  <c r="R3036" i="1" s="1"/>
  <c r="P3037" i="1" a="1"/>
  <c r="P3037" i="1" s="1"/>
  <c r="R3037" i="1" s="1"/>
  <c r="P3038" i="1" a="1"/>
  <c r="P3038" i="1" s="1"/>
  <c r="R3038" i="1" s="1"/>
  <c r="P3039" i="1" a="1"/>
  <c r="P3039" i="1" s="1"/>
  <c r="R3039" i="1" s="1"/>
  <c r="P3040" i="1" a="1"/>
  <c r="P3040" i="1" s="1"/>
  <c r="R3040" i="1" s="1"/>
  <c r="P3041" i="1" a="1"/>
  <c r="P3041" i="1" s="1"/>
  <c r="R3041" i="1" s="1"/>
  <c r="P3042" i="1" a="1"/>
  <c r="P3042" i="1" s="1"/>
  <c r="R3042" i="1" s="1"/>
  <c r="P3043" i="1" a="1"/>
  <c r="P3043" i="1" s="1"/>
  <c r="R3043" i="1" s="1"/>
  <c r="P3044" i="1" a="1"/>
  <c r="P3044" i="1" s="1"/>
  <c r="R3044" i="1" s="1"/>
  <c r="P3045" i="1" a="1"/>
  <c r="P3045" i="1" s="1"/>
  <c r="R3045" i="1" s="1"/>
  <c r="P3046" i="1" a="1"/>
  <c r="P3046" i="1" s="1"/>
  <c r="R3046" i="1" s="1"/>
  <c r="P3047" i="1" a="1"/>
  <c r="P3047" i="1" s="1"/>
  <c r="R3047" i="1" s="1"/>
  <c r="P3048" i="1" a="1"/>
  <c r="P3048" i="1" s="1"/>
  <c r="R3048" i="1" s="1"/>
  <c r="P3049" i="1" a="1"/>
  <c r="P3049" i="1" s="1"/>
  <c r="R3049" i="1" s="1"/>
  <c r="P3050" i="1" a="1"/>
  <c r="P3050" i="1" s="1"/>
  <c r="R3050" i="1" s="1"/>
  <c r="P3051" i="1" a="1"/>
  <c r="P3051" i="1" s="1"/>
  <c r="R3051" i="1" s="1"/>
  <c r="P3052" i="1" a="1"/>
  <c r="P3052" i="1" s="1"/>
  <c r="R3052" i="1" s="1"/>
  <c r="P3053" i="1" a="1"/>
  <c r="P3053" i="1" s="1"/>
  <c r="R3053" i="1" s="1"/>
  <c r="P3054" i="1" a="1"/>
  <c r="P3054" i="1" s="1"/>
  <c r="R3054" i="1" s="1"/>
  <c r="P3055" i="1" a="1"/>
  <c r="P3055" i="1" s="1"/>
  <c r="R3055" i="1" s="1"/>
  <c r="P3056" i="1" a="1"/>
  <c r="P3056" i="1" s="1"/>
  <c r="R3056" i="1" s="1"/>
  <c r="P3057" i="1" a="1"/>
  <c r="P3057" i="1" s="1"/>
  <c r="R3057" i="1" s="1"/>
  <c r="P3058" i="1" a="1"/>
  <c r="P3058" i="1" s="1"/>
  <c r="R3058" i="1" s="1"/>
  <c r="P3059" i="1" a="1"/>
  <c r="P3059" i="1" s="1"/>
  <c r="R3059" i="1" s="1"/>
  <c r="P3060" i="1" a="1"/>
  <c r="P3060" i="1" s="1"/>
  <c r="R3060" i="1" s="1"/>
  <c r="P3061" i="1" a="1"/>
  <c r="P3061" i="1" s="1"/>
  <c r="R3061" i="1" s="1"/>
  <c r="P3062" i="1" a="1"/>
  <c r="P3062" i="1" s="1"/>
  <c r="R3062" i="1" s="1"/>
  <c r="P3063" i="1" a="1"/>
  <c r="P3063" i="1" s="1"/>
  <c r="R3063" i="1" s="1"/>
  <c r="P3064" i="1" a="1"/>
  <c r="P3064" i="1" s="1"/>
  <c r="R3064" i="1" s="1"/>
  <c r="P3065" i="1" a="1"/>
  <c r="P3065" i="1" s="1"/>
  <c r="R3065" i="1" s="1"/>
  <c r="P3066" i="1" a="1"/>
  <c r="P3066" i="1" s="1"/>
  <c r="R3066" i="1" s="1"/>
  <c r="P3067" i="1" a="1"/>
  <c r="P3067" i="1" s="1"/>
  <c r="R3067" i="1" s="1"/>
  <c r="P3068" i="1" a="1"/>
  <c r="P3068" i="1" s="1"/>
  <c r="R3068" i="1" s="1"/>
  <c r="P3069" i="1" a="1"/>
  <c r="P3069" i="1" s="1"/>
  <c r="R3069" i="1" s="1"/>
  <c r="P3070" i="1" a="1"/>
  <c r="P3070" i="1" s="1"/>
  <c r="R3070" i="1" s="1"/>
  <c r="P3071" i="1" a="1"/>
  <c r="P3071" i="1" s="1"/>
  <c r="R3071" i="1" s="1"/>
  <c r="P3072" i="1" a="1"/>
  <c r="P3072" i="1" s="1"/>
  <c r="R3072" i="1" s="1"/>
  <c r="P3073" i="1" a="1"/>
  <c r="P3073" i="1" s="1"/>
  <c r="R3073" i="1" s="1"/>
  <c r="P3074" i="1" a="1"/>
  <c r="P3074" i="1" s="1"/>
  <c r="R3074" i="1" s="1"/>
  <c r="P3075" i="1" a="1"/>
  <c r="P3075" i="1" s="1"/>
  <c r="R3075" i="1" s="1"/>
  <c r="P3076" i="1" a="1"/>
  <c r="P3076" i="1" s="1"/>
  <c r="R3076" i="1" s="1"/>
  <c r="P3077" i="1" a="1"/>
  <c r="P3077" i="1" s="1"/>
  <c r="R3077" i="1" s="1"/>
  <c r="P3078" i="1" a="1"/>
  <c r="P3078" i="1" s="1"/>
  <c r="R3078" i="1" s="1"/>
  <c r="P3079" i="1" a="1"/>
  <c r="P3079" i="1" s="1"/>
  <c r="R3079" i="1" s="1"/>
  <c r="P3080" i="1" a="1"/>
  <c r="P3080" i="1" s="1"/>
  <c r="R3080" i="1" s="1"/>
  <c r="P3081" i="1" a="1"/>
  <c r="P3081" i="1" s="1"/>
  <c r="R3081" i="1" s="1"/>
  <c r="P3082" i="1" a="1"/>
  <c r="P3082" i="1" s="1"/>
  <c r="R3082" i="1" s="1"/>
  <c r="P3083" i="1" a="1"/>
  <c r="P3083" i="1" s="1"/>
  <c r="R3083" i="1" s="1"/>
  <c r="P3084" i="1" a="1"/>
  <c r="P3084" i="1" s="1"/>
  <c r="R3084" i="1" s="1"/>
  <c r="P3085" i="1" a="1"/>
  <c r="P3085" i="1" s="1"/>
  <c r="R3085" i="1" s="1"/>
  <c r="P3086" i="1" a="1"/>
  <c r="P3086" i="1" s="1"/>
  <c r="R3086" i="1" s="1"/>
  <c r="P3087" i="1" a="1"/>
  <c r="P3087" i="1" s="1"/>
  <c r="R3087" i="1" s="1"/>
  <c r="P3088" i="1" a="1"/>
  <c r="P3088" i="1" s="1"/>
  <c r="R3088" i="1" s="1"/>
  <c r="P3089" i="1" a="1"/>
  <c r="P3089" i="1" s="1"/>
  <c r="R3089" i="1" s="1"/>
  <c r="P3090" i="1" a="1"/>
  <c r="P3090" i="1" s="1"/>
  <c r="R3090" i="1" s="1"/>
  <c r="P3091" i="1" a="1"/>
  <c r="P3091" i="1" s="1"/>
  <c r="R3091" i="1" s="1"/>
  <c r="P3092" i="1" a="1"/>
  <c r="P3092" i="1" s="1"/>
  <c r="R3092" i="1" s="1"/>
  <c r="P3093" i="1" a="1"/>
  <c r="P3093" i="1" s="1"/>
  <c r="R3093" i="1" s="1"/>
  <c r="P3094" i="1" a="1"/>
  <c r="P3094" i="1" s="1"/>
  <c r="R3094" i="1" s="1"/>
  <c r="P3095" i="1" a="1"/>
  <c r="P3095" i="1" s="1"/>
  <c r="R3095" i="1" s="1"/>
  <c r="P3096" i="1" a="1"/>
  <c r="P3096" i="1" s="1"/>
  <c r="R3096" i="1" s="1"/>
  <c r="P3097" i="1" a="1"/>
  <c r="P3097" i="1" s="1"/>
  <c r="R3097" i="1" s="1"/>
  <c r="P3098" i="1" a="1"/>
  <c r="P3098" i="1" s="1"/>
  <c r="R3098" i="1" s="1"/>
  <c r="P3099" i="1" a="1"/>
  <c r="P3099" i="1" s="1"/>
  <c r="R3099" i="1" s="1"/>
  <c r="P3100" i="1" a="1"/>
  <c r="P3100" i="1" s="1"/>
  <c r="R3100" i="1" s="1"/>
  <c r="P3101" i="1" a="1"/>
  <c r="P3101" i="1" s="1"/>
  <c r="R3101" i="1" s="1"/>
  <c r="P3102" i="1" a="1"/>
  <c r="P3102" i="1" s="1"/>
  <c r="R3102" i="1" s="1"/>
  <c r="P3103" i="1" a="1"/>
  <c r="P3103" i="1" s="1"/>
  <c r="R3103" i="1" s="1"/>
  <c r="P3104" i="1" a="1"/>
  <c r="P3104" i="1" s="1"/>
  <c r="R3104" i="1" s="1"/>
  <c r="P3105" i="1" a="1"/>
  <c r="P3105" i="1" s="1"/>
  <c r="R3105" i="1" s="1"/>
  <c r="P3106" i="1" a="1"/>
  <c r="P3106" i="1" s="1"/>
  <c r="R3106" i="1" s="1"/>
  <c r="P3107" i="1" a="1"/>
  <c r="P3107" i="1" s="1"/>
  <c r="R3107" i="1" s="1"/>
  <c r="P3108" i="1" a="1"/>
  <c r="P3108" i="1" s="1"/>
  <c r="R3108" i="1" s="1"/>
  <c r="P3109" i="1" a="1"/>
  <c r="P3109" i="1" s="1"/>
  <c r="R3109" i="1" s="1"/>
  <c r="P3110" i="1" a="1"/>
  <c r="P3110" i="1" s="1"/>
  <c r="R3110" i="1" s="1"/>
  <c r="P3111" i="1" a="1"/>
  <c r="P3111" i="1" s="1"/>
  <c r="R3111" i="1" s="1"/>
  <c r="P3112" i="1" a="1"/>
  <c r="P3112" i="1" s="1"/>
  <c r="R3112" i="1" s="1"/>
  <c r="P3113" i="1" a="1"/>
  <c r="P3113" i="1" s="1"/>
  <c r="R3113" i="1" s="1"/>
  <c r="P3114" i="1" a="1"/>
  <c r="P3114" i="1" s="1"/>
  <c r="R3114" i="1" s="1"/>
  <c r="P3115" i="1" a="1"/>
  <c r="P3115" i="1" s="1"/>
  <c r="R3115" i="1" s="1"/>
  <c r="P3116" i="1" a="1"/>
  <c r="P3116" i="1" s="1"/>
  <c r="R3116" i="1" s="1"/>
  <c r="P3117" i="1" a="1"/>
  <c r="P3117" i="1" s="1"/>
  <c r="R3117" i="1" s="1"/>
  <c r="P3118" i="1" a="1"/>
  <c r="P3118" i="1" s="1"/>
  <c r="R3118" i="1" s="1"/>
  <c r="P3119" i="1" a="1"/>
  <c r="P3119" i="1" s="1"/>
  <c r="R3119" i="1" s="1"/>
  <c r="P3120" i="1" a="1"/>
  <c r="P3120" i="1" s="1"/>
  <c r="R3120" i="1" s="1"/>
  <c r="P3121" i="1" a="1"/>
  <c r="P3121" i="1" s="1"/>
  <c r="R3121" i="1" s="1"/>
  <c r="P3122" i="1" a="1"/>
  <c r="P3122" i="1" s="1"/>
  <c r="R3122" i="1" s="1"/>
  <c r="P3123" i="1" a="1"/>
  <c r="P3123" i="1" s="1"/>
  <c r="R3123" i="1" s="1"/>
  <c r="P3124" i="1" a="1"/>
  <c r="P3124" i="1" s="1"/>
  <c r="R3124" i="1" s="1"/>
  <c r="P3125" i="1" a="1"/>
  <c r="P3125" i="1" s="1"/>
  <c r="R3125" i="1" s="1"/>
  <c r="P3126" i="1" a="1"/>
  <c r="P3126" i="1" s="1"/>
  <c r="R3126" i="1" s="1"/>
  <c r="P3127" i="1" a="1"/>
  <c r="P3127" i="1" s="1"/>
  <c r="R3127" i="1" s="1"/>
  <c r="P3128" i="1" a="1"/>
  <c r="P3128" i="1" s="1"/>
  <c r="R3128" i="1" s="1"/>
  <c r="P3129" i="1" a="1"/>
  <c r="P3129" i="1" s="1"/>
  <c r="R3129" i="1" s="1"/>
  <c r="P3130" i="1" a="1"/>
  <c r="P3130" i="1" s="1"/>
  <c r="R3130" i="1" s="1"/>
  <c r="P3131" i="1" a="1"/>
  <c r="P3131" i="1" s="1"/>
  <c r="R3131" i="1" s="1"/>
  <c r="P3132" i="1" a="1"/>
  <c r="P3132" i="1" s="1"/>
  <c r="R3132" i="1" s="1"/>
  <c r="P3133" i="1" a="1"/>
  <c r="P3133" i="1" s="1"/>
  <c r="R3133" i="1" s="1"/>
  <c r="P3134" i="1" a="1"/>
  <c r="P3134" i="1" s="1"/>
  <c r="R3134" i="1" s="1"/>
  <c r="P3135" i="1" a="1"/>
  <c r="P3135" i="1" s="1"/>
  <c r="R3135" i="1" s="1"/>
  <c r="P3136" i="1" a="1"/>
  <c r="P3136" i="1" s="1"/>
  <c r="R3136" i="1" s="1"/>
  <c r="P3137" i="1" a="1"/>
  <c r="P3137" i="1" s="1"/>
  <c r="R3137" i="1" s="1"/>
  <c r="P3138" i="1" a="1"/>
  <c r="P3138" i="1" s="1"/>
  <c r="R3138" i="1" s="1"/>
  <c r="P3139" i="1" a="1"/>
  <c r="P3139" i="1" s="1"/>
  <c r="R3139" i="1" s="1"/>
  <c r="P3140" i="1" a="1"/>
  <c r="P3140" i="1" s="1"/>
  <c r="R3140" i="1" s="1"/>
  <c r="P3141" i="1" a="1"/>
  <c r="P3141" i="1" s="1"/>
  <c r="R3141" i="1" s="1"/>
  <c r="P3142" i="1" a="1"/>
  <c r="P3142" i="1" s="1"/>
  <c r="R3142" i="1" s="1"/>
  <c r="P3143" i="1" a="1"/>
  <c r="P3143" i="1" s="1"/>
  <c r="R3143" i="1" s="1"/>
  <c r="P3144" i="1" a="1"/>
  <c r="P3144" i="1" s="1"/>
  <c r="R3144" i="1" s="1"/>
  <c r="P3145" i="1" a="1"/>
  <c r="P3145" i="1" s="1"/>
  <c r="R3145" i="1" s="1"/>
  <c r="P3146" i="1" a="1"/>
  <c r="P3146" i="1" s="1"/>
  <c r="R3146" i="1" s="1"/>
  <c r="P3147" i="1" a="1"/>
  <c r="P3147" i="1" s="1"/>
  <c r="R3147" i="1" s="1"/>
  <c r="P3148" i="1" a="1"/>
  <c r="P3148" i="1" s="1"/>
  <c r="R3148" i="1" s="1"/>
  <c r="P3149" i="1" a="1"/>
  <c r="P3149" i="1" s="1"/>
  <c r="R3149" i="1" s="1"/>
  <c r="P3150" i="1" a="1"/>
  <c r="P3150" i="1" s="1"/>
  <c r="R3150" i="1" s="1"/>
  <c r="P3151" i="1" a="1"/>
  <c r="P3151" i="1" s="1"/>
  <c r="R3151" i="1" s="1"/>
  <c r="P3152" i="1" a="1"/>
  <c r="P3152" i="1" s="1"/>
  <c r="R3152" i="1" s="1"/>
  <c r="P3153" i="1" a="1"/>
  <c r="P3153" i="1" s="1"/>
  <c r="R3153" i="1" s="1"/>
  <c r="P3154" i="1" a="1"/>
  <c r="P3154" i="1" s="1"/>
  <c r="R3154" i="1" s="1"/>
  <c r="P3155" i="1" a="1"/>
  <c r="P3155" i="1" s="1"/>
  <c r="R3155" i="1" s="1"/>
  <c r="P3156" i="1" a="1"/>
  <c r="P3156" i="1" s="1"/>
  <c r="R3156" i="1" s="1"/>
  <c r="P3157" i="1" a="1"/>
  <c r="P3157" i="1" s="1"/>
  <c r="R3157" i="1" s="1"/>
  <c r="P3158" i="1" a="1"/>
  <c r="P3158" i="1" s="1"/>
  <c r="R3158" i="1" s="1"/>
  <c r="P3159" i="1" a="1"/>
  <c r="P3159" i="1" s="1"/>
  <c r="R3159" i="1" s="1"/>
  <c r="P3160" i="1" a="1"/>
  <c r="P3160" i="1" s="1"/>
  <c r="R3160" i="1" s="1"/>
  <c r="P3161" i="1" a="1"/>
  <c r="P3161" i="1" s="1"/>
  <c r="R3161" i="1" s="1"/>
  <c r="P3162" i="1" a="1"/>
  <c r="P3162" i="1" s="1"/>
  <c r="R3162" i="1" s="1"/>
  <c r="P3163" i="1" a="1"/>
  <c r="P3163" i="1" s="1"/>
  <c r="R3163" i="1" s="1"/>
  <c r="P3164" i="1" a="1"/>
  <c r="P3164" i="1" s="1"/>
  <c r="R3164" i="1" s="1"/>
  <c r="P3165" i="1" a="1"/>
  <c r="P3165" i="1" s="1"/>
  <c r="R3165" i="1" s="1"/>
  <c r="P3166" i="1" a="1"/>
  <c r="P3166" i="1" s="1"/>
  <c r="R3166" i="1" s="1"/>
  <c r="P3167" i="1" a="1"/>
  <c r="P3167" i="1" s="1"/>
  <c r="R3167" i="1" s="1"/>
  <c r="P3168" i="1" a="1"/>
  <c r="P3168" i="1" s="1"/>
  <c r="R3168" i="1" s="1"/>
  <c r="P3169" i="1" a="1"/>
  <c r="P3169" i="1" s="1"/>
  <c r="R3169" i="1" s="1"/>
  <c r="P3170" i="1" a="1"/>
  <c r="P3170" i="1" s="1"/>
  <c r="R3170" i="1" s="1"/>
  <c r="P3171" i="1" a="1"/>
  <c r="P3171" i="1" s="1"/>
  <c r="R3171" i="1" s="1"/>
  <c r="P3172" i="1" a="1"/>
  <c r="P3172" i="1" s="1"/>
  <c r="R3172" i="1" s="1"/>
  <c r="P3173" i="1" a="1"/>
  <c r="P3173" i="1" s="1"/>
  <c r="R3173" i="1" s="1"/>
  <c r="P3174" i="1" a="1"/>
  <c r="P3174" i="1" s="1"/>
  <c r="R3174" i="1" s="1"/>
  <c r="P3175" i="1" a="1"/>
  <c r="P3175" i="1" s="1"/>
  <c r="R3175" i="1" s="1"/>
  <c r="P3176" i="1" a="1"/>
  <c r="P3176" i="1" s="1"/>
  <c r="R3176" i="1" s="1"/>
  <c r="P3177" i="1" a="1"/>
  <c r="P3177" i="1" s="1"/>
  <c r="R3177" i="1" s="1"/>
  <c r="P3178" i="1" a="1"/>
  <c r="P3178" i="1" s="1"/>
  <c r="R3178" i="1" s="1"/>
  <c r="P3179" i="1" a="1"/>
  <c r="P3179" i="1" s="1"/>
  <c r="R3179" i="1" s="1"/>
  <c r="P3180" i="1" a="1"/>
  <c r="P3180" i="1" s="1"/>
  <c r="R3180" i="1" s="1"/>
  <c r="P3181" i="1" a="1"/>
  <c r="P3181" i="1" s="1"/>
  <c r="R3181" i="1" s="1"/>
  <c r="P3182" i="1" a="1"/>
  <c r="P3182" i="1" s="1"/>
  <c r="R3182" i="1" s="1"/>
  <c r="P3183" i="1" a="1"/>
  <c r="P3183" i="1" s="1"/>
  <c r="R3183" i="1" s="1"/>
  <c r="P3184" i="1" a="1"/>
  <c r="P3184" i="1" s="1"/>
  <c r="R3184" i="1" s="1"/>
  <c r="P3185" i="1" a="1"/>
  <c r="P3185" i="1" s="1"/>
  <c r="R3185" i="1" s="1"/>
  <c r="P3186" i="1" a="1"/>
  <c r="P3186" i="1" s="1"/>
  <c r="R3186" i="1" s="1"/>
  <c r="P3187" i="1" a="1"/>
  <c r="P3187" i="1" s="1"/>
  <c r="R3187" i="1" s="1"/>
  <c r="P3188" i="1" a="1"/>
  <c r="P3188" i="1" s="1"/>
  <c r="R3188" i="1" s="1"/>
  <c r="P3189" i="1" a="1"/>
  <c r="P3189" i="1" s="1"/>
  <c r="R3189" i="1" s="1"/>
  <c r="P3190" i="1" a="1"/>
  <c r="P3190" i="1" s="1"/>
  <c r="R3190" i="1" s="1"/>
  <c r="P3191" i="1" a="1"/>
  <c r="P3191" i="1" s="1"/>
  <c r="R3191" i="1" s="1"/>
  <c r="P3192" i="1" a="1"/>
  <c r="P3192" i="1" s="1"/>
  <c r="R3192" i="1" s="1"/>
  <c r="P3193" i="1" a="1"/>
  <c r="P3193" i="1" s="1"/>
  <c r="R3193" i="1" s="1"/>
  <c r="P3194" i="1" a="1"/>
  <c r="P3194" i="1" s="1"/>
  <c r="R3194" i="1" s="1"/>
  <c r="P3195" i="1" a="1"/>
  <c r="P3195" i="1" s="1"/>
  <c r="R3195" i="1" s="1"/>
  <c r="P3196" i="1" a="1"/>
  <c r="P3196" i="1" s="1"/>
  <c r="R3196" i="1" s="1"/>
  <c r="P3197" i="1" a="1"/>
  <c r="P3197" i="1" s="1"/>
  <c r="R3197" i="1" s="1"/>
  <c r="P3198" i="1" a="1"/>
  <c r="P3198" i="1" s="1"/>
  <c r="R3198" i="1" s="1"/>
  <c r="P3199" i="1" a="1"/>
  <c r="P3199" i="1" s="1"/>
  <c r="R3199" i="1" s="1"/>
  <c r="P3200" i="1" a="1"/>
  <c r="P3200" i="1" s="1"/>
  <c r="R3200" i="1" s="1"/>
  <c r="P3201" i="1" a="1"/>
  <c r="P3201" i="1" s="1"/>
  <c r="R3201" i="1" s="1"/>
  <c r="P3202" i="1" a="1"/>
  <c r="P3202" i="1" s="1"/>
  <c r="R3202" i="1" s="1"/>
  <c r="P3203" i="1" a="1"/>
  <c r="P3203" i="1" s="1"/>
  <c r="R3203" i="1" s="1"/>
  <c r="P3204" i="1" a="1"/>
  <c r="P3204" i="1" s="1"/>
  <c r="R3204" i="1" s="1"/>
  <c r="P3205" i="1" a="1"/>
  <c r="P3205" i="1" s="1"/>
  <c r="R3205" i="1" s="1"/>
  <c r="P3206" i="1" a="1"/>
  <c r="P3206" i="1" s="1"/>
  <c r="R3206" i="1" s="1"/>
  <c r="P3207" i="1" a="1"/>
  <c r="P3207" i="1" s="1"/>
  <c r="R3207" i="1" s="1"/>
  <c r="P3208" i="1" a="1"/>
  <c r="P3208" i="1" s="1"/>
  <c r="R3208" i="1" s="1"/>
  <c r="P3209" i="1" a="1"/>
  <c r="P3209" i="1" s="1"/>
  <c r="R3209" i="1" s="1"/>
  <c r="P3210" i="1" a="1"/>
  <c r="P3210" i="1" s="1"/>
  <c r="R3210" i="1" s="1"/>
  <c r="P3211" i="1" a="1"/>
  <c r="P3211" i="1" s="1"/>
  <c r="R3211" i="1" s="1"/>
  <c r="P3212" i="1" a="1"/>
  <c r="P3212" i="1" s="1"/>
  <c r="R3212" i="1" s="1"/>
  <c r="P3213" i="1" a="1"/>
  <c r="P3213" i="1" s="1"/>
  <c r="R3213" i="1" s="1"/>
  <c r="P3214" i="1" a="1"/>
  <c r="P3214" i="1" s="1"/>
  <c r="R3214" i="1" s="1"/>
  <c r="P3215" i="1" a="1"/>
  <c r="P3215" i="1" s="1"/>
  <c r="R3215" i="1" s="1"/>
  <c r="P3216" i="1" a="1"/>
  <c r="P3216" i="1" s="1"/>
  <c r="R3216" i="1" s="1"/>
  <c r="P3217" i="1" a="1"/>
  <c r="P3217" i="1" s="1"/>
  <c r="R3217" i="1" s="1"/>
  <c r="P3218" i="1" a="1"/>
  <c r="P3218" i="1" s="1"/>
  <c r="R3218" i="1" s="1"/>
  <c r="P3219" i="1" a="1"/>
  <c r="P3219" i="1" s="1"/>
  <c r="R3219" i="1" s="1"/>
  <c r="P3220" i="1" a="1"/>
  <c r="P3220" i="1" s="1"/>
  <c r="R3220" i="1" s="1"/>
  <c r="P3221" i="1" a="1"/>
  <c r="P3221" i="1" s="1"/>
  <c r="R3221" i="1" s="1"/>
  <c r="P3222" i="1" a="1"/>
  <c r="P3222" i="1" s="1"/>
  <c r="R3222" i="1" s="1"/>
  <c r="P3223" i="1" a="1"/>
  <c r="P3223" i="1" s="1"/>
  <c r="R3223" i="1" s="1"/>
  <c r="P3224" i="1" a="1"/>
  <c r="P3224" i="1" s="1"/>
  <c r="R3224" i="1" s="1"/>
  <c r="P3225" i="1" a="1"/>
  <c r="P3225" i="1" s="1"/>
  <c r="R3225" i="1" s="1"/>
  <c r="P3226" i="1" a="1"/>
  <c r="P3226" i="1" s="1"/>
  <c r="R3226" i="1" s="1"/>
  <c r="P3227" i="1" a="1"/>
  <c r="P3227" i="1" s="1"/>
  <c r="R3227" i="1" s="1"/>
  <c r="P3228" i="1" a="1"/>
  <c r="P3228" i="1" s="1"/>
  <c r="R3228" i="1" s="1"/>
  <c r="P3229" i="1" a="1"/>
  <c r="P3229" i="1" s="1"/>
  <c r="R3229" i="1" s="1"/>
  <c r="P3230" i="1" a="1"/>
  <c r="P3230" i="1" s="1"/>
  <c r="R3230" i="1" s="1"/>
  <c r="P3231" i="1" a="1"/>
  <c r="P3231" i="1" s="1"/>
  <c r="R3231" i="1" s="1"/>
  <c r="P3232" i="1" a="1"/>
  <c r="P3232" i="1" s="1"/>
  <c r="R3232" i="1" s="1"/>
  <c r="P3233" i="1" a="1"/>
  <c r="P3233" i="1" s="1"/>
  <c r="R3233" i="1" s="1"/>
  <c r="P3234" i="1" a="1"/>
  <c r="P3234" i="1" s="1"/>
  <c r="R3234" i="1" s="1"/>
  <c r="P3235" i="1" a="1"/>
  <c r="P3235" i="1" s="1"/>
  <c r="R3235" i="1" s="1"/>
  <c r="P3236" i="1" a="1"/>
  <c r="P3236" i="1" s="1"/>
  <c r="R3236" i="1" s="1"/>
  <c r="P3237" i="1" a="1"/>
  <c r="P3237" i="1" s="1"/>
  <c r="R3237" i="1" s="1"/>
  <c r="P3238" i="1" a="1"/>
  <c r="P3238" i="1" s="1"/>
  <c r="R3238" i="1" s="1"/>
  <c r="P3239" i="1" a="1"/>
  <c r="P3239" i="1" s="1"/>
  <c r="R3239" i="1" s="1"/>
  <c r="P3240" i="1" a="1"/>
  <c r="P3240" i="1" s="1"/>
  <c r="R3240" i="1" s="1"/>
  <c r="P3241" i="1" a="1"/>
  <c r="P3241" i="1" s="1"/>
  <c r="R3241" i="1" s="1"/>
  <c r="P3242" i="1" a="1"/>
  <c r="P3242" i="1" s="1"/>
  <c r="R3242" i="1" s="1"/>
  <c r="P3243" i="1" a="1"/>
  <c r="P3243" i="1" s="1"/>
  <c r="R3243" i="1" s="1"/>
  <c r="P3244" i="1" a="1"/>
  <c r="P3244" i="1" s="1"/>
  <c r="R3244" i="1" s="1"/>
  <c r="P3245" i="1" a="1"/>
  <c r="P3245" i="1" s="1"/>
  <c r="R3245" i="1" s="1"/>
  <c r="P3246" i="1" a="1"/>
  <c r="P3246" i="1" s="1"/>
  <c r="R3246" i="1" s="1"/>
  <c r="P3247" i="1" a="1"/>
  <c r="P3247" i="1" s="1"/>
  <c r="R3247" i="1" s="1"/>
  <c r="P3248" i="1" a="1"/>
  <c r="P3248" i="1" s="1"/>
  <c r="R3248" i="1" s="1"/>
  <c r="P3249" i="1" a="1"/>
  <c r="P3249" i="1" s="1"/>
  <c r="R3249" i="1" s="1"/>
  <c r="P3250" i="1" a="1"/>
  <c r="P3250" i="1" s="1"/>
  <c r="R3250" i="1" s="1"/>
  <c r="P3251" i="1" a="1"/>
  <c r="P3251" i="1" s="1"/>
  <c r="R3251" i="1" s="1"/>
  <c r="P3252" i="1" a="1"/>
  <c r="P3252" i="1" s="1"/>
  <c r="R3252" i="1" s="1"/>
  <c r="P3253" i="1" a="1"/>
  <c r="P3253" i="1" s="1"/>
  <c r="R3253" i="1" s="1"/>
  <c r="P3254" i="1" a="1"/>
  <c r="P3254" i="1" s="1"/>
  <c r="R3254" i="1" s="1"/>
  <c r="P3255" i="1" a="1"/>
  <c r="P3255" i="1" s="1"/>
  <c r="R3255" i="1" s="1"/>
  <c r="P3256" i="1" a="1"/>
  <c r="P3256" i="1" s="1"/>
  <c r="R3256" i="1" s="1"/>
  <c r="P3257" i="1" a="1"/>
  <c r="P3257" i="1" s="1"/>
  <c r="R3257" i="1" s="1"/>
  <c r="P3258" i="1" a="1"/>
  <c r="P3258" i="1" s="1"/>
  <c r="R3258" i="1" s="1"/>
  <c r="P3259" i="1" a="1"/>
  <c r="P3259" i="1" s="1"/>
  <c r="R3259" i="1" s="1"/>
  <c r="P3260" i="1" a="1"/>
  <c r="P3260" i="1" s="1"/>
  <c r="R3260" i="1" s="1"/>
  <c r="P3261" i="1" a="1"/>
  <c r="P3261" i="1" s="1"/>
  <c r="R3261" i="1" s="1"/>
  <c r="P3262" i="1" a="1"/>
  <c r="P3262" i="1" s="1"/>
  <c r="R3262" i="1" s="1"/>
  <c r="P3263" i="1" a="1"/>
  <c r="P3263" i="1" s="1"/>
  <c r="R3263" i="1" s="1"/>
  <c r="P3264" i="1" a="1"/>
  <c r="P3264" i="1" s="1"/>
  <c r="R3264" i="1" s="1"/>
  <c r="P3265" i="1" a="1"/>
  <c r="P3265" i="1" s="1"/>
  <c r="R3265" i="1" s="1"/>
  <c r="P3266" i="1" a="1"/>
  <c r="P3266" i="1" s="1"/>
  <c r="R3266" i="1" s="1"/>
  <c r="P3267" i="1" a="1"/>
  <c r="P3267" i="1" s="1"/>
  <c r="R3267" i="1" s="1"/>
  <c r="P3268" i="1" a="1"/>
  <c r="P3268" i="1" s="1"/>
  <c r="P3269" i="1" a="1"/>
  <c r="P3269" i="1" s="1"/>
  <c r="P3270" i="1" a="1"/>
  <c r="P3270" i="1" s="1"/>
  <c r="P3271" i="1" a="1"/>
  <c r="P3271" i="1" s="1"/>
  <c r="R3271" i="1" s="1"/>
  <c r="P3272" i="1" a="1"/>
  <c r="P3272" i="1" s="1"/>
  <c r="R3272" i="1" s="1"/>
  <c r="P3273" i="1" a="1"/>
  <c r="P3273" i="1" s="1"/>
  <c r="R3273" i="1" s="1"/>
  <c r="P3274" i="1" a="1"/>
  <c r="P3274" i="1" s="1"/>
  <c r="R3274" i="1" s="1"/>
  <c r="P3275" i="1" a="1"/>
  <c r="P3275" i="1" s="1"/>
  <c r="R3275" i="1" s="1"/>
  <c r="P3276" i="1" a="1"/>
  <c r="P3276" i="1" s="1"/>
  <c r="R3276" i="1" s="1"/>
  <c r="P3277" i="1" a="1"/>
  <c r="P3277" i="1" s="1"/>
  <c r="R3277" i="1" s="1"/>
  <c r="P3278" i="1" a="1"/>
  <c r="P3278" i="1" s="1"/>
  <c r="R3278" i="1" s="1"/>
  <c r="P3279" i="1" a="1"/>
  <c r="P3279" i="1" s="1"/>
  <c r="R3279" i="1" s="1"/>
  <c r="P3280" i="1" a="1"/>
  <c r="P3280" i="1" s="1"/>
  <c r="R3280" i="1" s="1"/>
  <c r="P3281" i="1" a="1"/>
  <c r="P3281" i="1" s="1"/>
  <c r="R3281" i="1" s="1"/>
  <c r="P3282" i="1" a="1"/>
  <c r="P3282" i="1" s="1"/>
  <c r="R3282" i="1" s="1"/>
  <c r="P3283" i="1" a="1"/>
  <c r="P3283" i="1" s="1"/>
  <c r="R3283" i="1" s="1"/>
  <c r="P3284" i="1" a="1"/>
  <c r="P3284" i="1" s="1"/>
  <c r="R3284" i="1" s="1"/>
  <c r="P3285" i="1" a="1"/>
  <c r="P3285" i="1" s="1"/>
  <c r="R3285" i="1" s="1"/>
  <c r="P3286" i="1" a="1"/>
  <c r="P3286" i="1" s="1"/>
  <c r="R3286" i="1" s="1"/>
  <c r="P3287" i="1" a="1"/>
  <c r="P3287" i="1" s="1"/>
  <c r="R3287" i="1" s="1"/>
  <c r="P3288" i="1" a="1"/>
  <c r="P3288" i="1" s="1"/>
  <c r="R3288" i="1" s="1"/>
  <c r="P3289" i="1" a="1"/>
  <c r="P3289" i="1" s="1"/>
  <c r="R3289" i="1" s="1"/>
  <c r="P3290" i="1" a="1"/>
  <c r="P3290" i="1" s="1"/>
  <c r="R3290" i="1" s="1"/>
  <c r="P3291" i="1" a="1"/>
  <c r="P3291" i="1" s="1"/>
  <c r="R3291" i="1" s="1"/>
  <c r="P3292" i="1" a="1"/>
  <c r="P3292" i="1" s="1"/>
  <c r="R3292" i="1" s="1"/>
  <c r="P3293" i="1" a="1"/>
  <c r="P3293" i="1" s="1"/>
  <c r="R3293" i="1" s="1"/>
  <c r="P3294" i="1" a="1"/>
  <c r="P3294" i="1" s="1"/>
  <c r="R3294" i="1" s="1"/>
  <c r="P3295" i="1" a="1"/>
  <c r="P3295" i="1" s="1"/>
  <c r="R3295" i="1" s="1"/>
  <c r="P3296" i="1" a="1"/>
  <c r="P3296" i="1" s="1"/>
  <c r="R3296" i="1" s="1"/>
  <c r="P3297" i="1" a="1"/>
  <c r="P3297" i="1" s="1"/>
  <c r="R3297" i="1" s="1"/>
  <c r="P3298" i="1" a="1"/>
  <c r="P3298" i="1" s="1"/>
  <c r="R3298" i="1" s="1"/>
  <c r="P3299" i="1" a="1"/>
  <c r="P3299" i="1" s="1"/>
  <c r="R3299" i="1" s="1"/>
  <c r="P3300" i="1" a="1"/>
  <c r="P3300" i="1" s="1"/>
  <c r="R3300" i="1" s="1"/>
  <c r="P3301" i="1" a="1"/>
  <c r="P3301" i="1" s="1"/>
  <c r="R3301" i="1" s="1"/>
  <c r="P3302" i="1" a="1"/>
  <c r="P3302" i="1" s="1"/>
  <c r="R3302" i="1" s="1"/>
  <c r="P3303" i="1" a="1"/>
  <c r="P3303" i="1" s="1"/>
  <c r="R3303" i="1" s="1"/>
  <c r="P3304" i="1" a="1"/>
  <c r="P3304" i="1" s="1"/>
  <c r="R3304" i="1" s="1"/>
  <c r="P3305" i="1" a="1"/>
  <c r="P3305" i="1" s="1"/>
  <c r="R3305" i="1" s="1"/>
  <c r="P3306" i="1" a="1"/>
  <c r="P3306" i="1" s="1"/>
  <c r="R3306" i="1" s="1"/>
  <c r="P3307" i="1" a="1"/>
  <c r="P3307" i="1" s="1"/>
  <c r="R3307" i="1" s="1"/>
  <c r="P3308" i="1" a="1"/>
  <c r="P3308" i="1" s="1"/>
  <c r="R3308" i="1" s="1"/>
  <c r="P3309" i="1" a="1"/>
  <c r="P3309" i="1" s="1"/>
  <c r="R3309" i="1" s="1"/>
  <c r="P3310" i="1" a="1"/>
  <c r="P3310" i="1" s="1"/>
  <c r="R3310" i="1" s="1"/>
  <c r="P3311" i="1" a="1"/>
  <c r="P3311" i="1" s="1"/>
  <c r="R3311" i="1" s="1"/>
  <c r="P3312" i="1" a="1"/>
  <c r="P3312" i="1" s="1"/>
  <c r="R3312" i="1" s="1"/>
  <c r="P3313" i="1" a="1"/>
  <c r="P3313" i="1" s="1"/>
  <c r="R3313" i="1" s="1"/>
  <c r="P3314" i="1" a="1"/>
  <c r="P3314" i="1" s="1"/>
  <c r="R3314" i="1" s="1"/>
  <c r="P3315" i="1" a="1"/>
  <c r="P3315" i="1" s="1"/>
  <c r="R3315" i="1" s="1"/>
  <c r="P3316" i="1" a="1"/>
  <c r="P3316" i="1" s="1"/>
  <c r="R3316" i="1" s="1"/>
  <c r="P3317" i="1" a="1"/>
  <c r="P3317" i="1" s="1"/>
  <c r="R3317" i="1" s="1"/>
  <c r="P3318" i="1" a="1"/>
  <c r="P3318" i="1" s="1"/>
  <c r="R3318" i="1" s="1"/>
  <c r="P3319" i="1" a="1"/>
  <c r="P3319" i="1" s="1"/>
  <c r="R3319" i="1" s="1"/>
  <c r="P3320" i="1" a="1"/>
  <c r="P3320" i="1" s="1"/>
  <c r="R3320" i="1" s="1"/>
  <c r="P3321" i="1" a="1"/>
  <c r="P3321" i="1" s="1"/>
  <c r="R3321" i="1" s="1"/>
  <c r="P3322" i="1" a="1"/>
  <c r="P3322" i="1" s="1"/>
  <c r="R3322" i="1" s="1"/>
  <c r="P3323" i="1" a="1"/>
  <c r="P3323" i="1" s="1"/>
  <c r="R3323" i="1" s="1"/>
  <c r="P3324" i="1" a="1"/>
  <c r="P3324" i="1" s="1"/>
  <c r="R3324" i="1" s="1"/>
  <c r="P3325" i="1" a="1"/>
  <c r="P3325" i="1" s="1"/>
  <c r="R3325" i="1" s="1"/>
  <c r="P3326" i="1" a="1"/>
  <c r="P3326" i="1" s="1"/>
  <c r="R3326" i="1" s="1"/>
  <c r="P3327" i="1" a="1"/>
  <c r="P3327" i="1" s="1"/>
  <c r="R3327" i="1" s="1"/>
  <c r="P3328" i="1" a="1"/>
  <c r="P3328" i="1" s="1"/>
  <c r="R3328" i="1" s="1"/>
  <c r="P3329" i="1" a="1"/>
  <c r="P3329" i="1" s="1"/>
  <c r="R3329" i="1" s="1"/>
  <c r="P3330" i="1" a="1"/>
  <c r="P3330" i="1" s="1"/>
  <c r="R3330" i="1" s="1"/>
  <c r="P3331" i="1" a="1"/>
  <c r="P3331" i="1" s="1"/>
  <c r="R3331" i="1" s="1"/>
  <c r="P3332" i="1" a="1"/>
  <c r="P3332" i="1" s="1"/>
  <c r="R3332" i="1" s="1"/>
  <c r="P3333" i="1" a="1"/>
  <c r="P3333" i="1" s="1"/>
  <c r="R3333" i="1" s="1"/>
  <c r="P3334" i="1" a="1"/>
  <c r="P3334" i="1" s="1"/>
  <c r="R3334" i="1" s="1"/>
  <c r="P3335" i="1" a="1"/>
  <c r="P3335" i="1" s="1"/>
  <c r="R3335" i="1" s="1"/>
  <c r="P3336" i="1" a="1"/>
  <c r="P3336" i="1" s="1"/>
  <c r="R3336" i="1" s="1"/>
  <c r="P3337" i="1" a="1"/>
  <c r="P3337" i="1" s="1"/>
  <c r="R3337" i="1" s="1"/>
  <c r="P3338" i="1" a="1"/>
  <c r="P3338" i="1" s="1"/>
  <c r="R3338" i="1" s="1"/>
  <c r="P3339" i="1" a="1"/>
  <c r="P3339" i="1" s="1"/>
  <c r="R3339" i="1" s="1"/>
  <c r="P3340" i="1" a="1"/>
  <c r="P3340" i="1" s="1"/>
  <c r="R3340" i="1" s="1"/>
  <c r="P3341" i="1" a="1"/>
  <c r="P3341" i="1" s="1"/>
  <c r="R3341" i="1" s="1"/>
  <c r="P3342" i="1" a="1"/>
  <c r="P3342" i="1" s="1"/>
  <c r="R3342" i="1" s="1"/>
  <c r="P3343" i="1" a="1"/>
  <c r="P3343" i="1" s="1"/>
  <c r="R3343" i="1" s="1"/>
  <c r="P3344" i="1" a="1"/>
  <c r="P3344" i="1" s="1"/>
  <c r="R3344" i="1" s="1"/>
  <c r="P3345" i="1" a="1"/>
  <c r="P3345" i="1" s="1"/>
  <c r="R3345" i="1" s="1"/>
  <c r="P3346" i="1" a="1"/>
  <c r="P3346" i="1" s="1"/>
  <c r="R3346" i="1" s="1"/>
  <c r="P3347" i="1" a="1"/>
  <c r="P3347" i="1" s="1"/>
  <c r="R3347" i="1" s="1"/>
  <c r="P3348" i="1" a="1"/>
  <c r="P3348" i="1" s="1"/>
  <c r="R3348" i="1" s="1"/>
  <c r="P3349" i="1" a="1"/>
  <c r="P3349" i="1" s="1"/>
  <c r="R3349" i="1" s="1"/>
  <c r="P3350" i="1" a="1"/>
  <c r="P3350" i="1" s="1"/>
  <c r="R3350" i="1" s="1"/>
  <c r="P3351" i="1" a="1"/>
  <c r="P3351" i="1" s="1"/>
  <c r="R3351" i="1" s="1"/>
  <c r="P3352" i="1" a="1"/>
  <c r="P3352" i="1" s="1"/>
  <c r="R3352" i="1" s="1"/>
  <c r="P3353" i="1" a="1"/>
  <c r="P3353" i="1" s="1"/>
  <c r="R3353" i="1" s="1"/>
  <c r="P3354" i="1" a="1"/>
  <c r="P3354" i="1" s="1"/>
  <c r="R3354" i="1" s="1"/>
  <c r="P3355" i="1" a="1"/>
  <c r="P3355" i="1" s="1"/>
  <c r="R3355" i="1" s="1"/>
  <c r="P3356" i="1" a="1"/>
  <c r="P3356" i="1" s="1"/>
  <c r="R3356" i="1" s="1"/>
  <c r="P3357" i="1" a="1"/>
  <c r="P3357" i="1" s="1"/>
  <c r="R3357" i="1" s="1"/>
  <c r="P3358" i="1" a="1"/>
  <c r="P3358" i="1" s="1"/>
  <c r="R3358" i="1" s="1"/>
  <c r="P3359" i="1" a="1"/>
  <c r="P3359" i="1" s="1"/>
  <c r="R3359" i="1" s="1"/>
  <c r="P3360" i="1" a="1"/>
  <c r="P3360" i="1" s="1"/>
  <c r="R3360" i="1" s="1"/>
  <c r="P3361" i="1" a="1"/>
  <c r="P3361" i="1" s="1"/>
  <c r="R3361" i="1" s="1"/>
  <c r="P3362" i="1" a="1"/>
  <c r="P3362" i="1" s="1"/>
  <c r="R3362" i="1" s="1"/>
  <c r="P3363" i="1" a="1"/>
  <c r="P3363" i="1" s="1"/>
  <c r="R3363" i="1" s="1"/>
  <c r="P3364" i="1" a="1"/>
  <c r="P3364" i="1" s="1"/>
  <c r="R3364" i="1" s="1"/>
  <c r="P3365" i="1" a="1"/>
  <c r="P3365" i="1" s="1"/>
  <c r="R3365" i="1" s="1"/>
  <c r="P3366" i="1" a="1"/>
  <c r="P3366" i="1" s="1"/>
  <c r="R3366" i="1" s="1"/>
  <c r="P3367" i="1" a="1"/>
  <c r="P3367" i="1" s="1"/>
  <c r="R3367" i="1" s="1"/>
  <c r="P3368" i="1" a="1"/>
  <c r="P3368" i="1" s="1"/>
  <c r="R3368" i="1" s="1"/>
  <c r="P3369" i="1" a="1"/>
  <c r="P3369" i="1" s="1"/>
  <c r="R3369" i="1" s="1"/>
  <c r="P3370" i="1" a="1"/>
  <c r="P3370" i="1" s="1"/>
  <c r="R3370" i="1" s="1"/>
  <c r="P3371" i="1" a="1"/>
  <c r="P3371" i="1" s="1"/>
  <c r="R3371" i="1" s="1"/>
  <c r="P3372" i="1" a="1"/>
  <c r="P3372" i="1" s="1"/>
  <c r="R3372" i="1" s="1"/>
  <c r="P3373" i="1" a="1"/>
  <c r="P3373" i="1" s="1"/>
  <c r="R3373" i="1" s="1"/>
  <c r="P3374" i="1" a="1"/>
  <c r="P3374" i="1" s="1"/>
  <c r="R3374" i="1" s="1"/>
  <c r="P3375" i="1" a="1"/>
  <c r="P3375" i="1" s="1"/>
  <c r="R3375" i="1" s="1"/>
  <c r="P3376" i="1" a="1"/>
  <c r="P3376" i="1" s="1"/>
  <c r="R3376" i="1" s="1"/>
  <c r="P3377" i="1" a="1"/>
  <c r="P3377" i="1" s="1"/>
  <c r="R3377" i="1" s="1"/>
  <c r="P3378" i="1" a="1"/>
  <c r="P3378" i="1" s="1"/>
  <c r="R3378" i="1" s="1"/>
  <c r="P3379" i="1" a="1"/>
  <c r="P3379" i="1" s="1"/>
  <c r="R3379" i="1" s="1"/>
  <c r="P3380" i="1" a="1"/>
  <c r="P3380" i="1" s="1"/>
  <c r="R3380" i="1" s="1"/>
  <c r="P3381" i="1" a="1"/>
  <c r="P3381" i="1" s="1"/>
  <c r="R3381" i="1" s="1"/>
  <c r="P3382" i="1" a="1"/>
  <c r="P3382" i="1" s="1"/>
  <c r="R3382" i="1" s="1"/>
  <c r="P3383" i="1" a="1"/>
  <c r="P3383" i="1" s="1"/>
  <c r="R3383" i="1" s="1"/>
  <c r="P3384" i="1" a="1"/>
  <c r="P3384" i="1" s="1"/>
  <c r="R3384" i="1" s="1"/>
  <c r="P3385" i="1" a="1"/>
  <c r="P3385" i="1" s="1"/>
  <c r="R3385" i="1" s="1"/>
  <c r="P3386" i="1" a="1"/>
  <c r="P3386" i="1" s="1"/>
  <c r="R3386" i="1" s="1"/>
  <c r="P3387" i="1" a="1"/>
  <c r="P3387" i="1" s="1"/>
  <c r="R3387" i="1" s="1"/>
  <c r="P3388" i="1" a="1"/>
  <c r="P3388" i="1" s="1"/>
  <c r="R3388" i="1" s="1"/>
  <c r="P3389" i="1" a="1"/>
  <c r="P3389" i="1" s="1"/>
  <c r="R3389" i="1" s="1"/>
  <c r="P3390" i="1" a="1"/>
  <c r="P3390" i="1" s="1"/>
  <c r="R3390" i="1" s="1"/>
  <c r="P3391" i="1" a="1"/>
  <c r="P3391" i="1" s="1"/>
  <c r="R3391" i="1" s="1"/>
  <c r="P3392" i="1" a="1"/>
  <c r="P3392" i="1" s="1"/>
  <c r="R3392" i="1" s="1"/>
  <c r="P3393" i="1" a="1"/>
  <c r="P3393" i="1" s="1"/>
  <c r="R3393" i="1" s="1"/>
  <c r="P3394" i="1" a="1"/>
  <c r="P3394" i="1" s="1"/>
  <c r="R3394" i="1" s="1"/>
  <c r="P3395" i="1" a="1"/>
  <c r="P3395" i="1" s="1"/>
  <c r="R3395" i="1" s="1"/>
  <c r="P3396" i="1" a="1"/>
  <c r="P3396" i="1" s="1"/>
  <c r="R3396" i="1" s="1"/>
  <c r="P3397" i="1" a="1"/>
  <c r="P3397" i="1" s="1"/>
  <c r="R3397" i="1" s="1"/>
  <c r="P3398" i="1" a="1"/>
  <c r="P3398" i="1" s="1"/>
  <c r="R3398" i="1" s="1"/>
  <c r="P3399" i="1" a="1"/>
  <c r="P3399" i="1" s="1"/>
  <c r="R3399" i="1" s="1"/>
  <c r="P3400" i="1" a="1"/>
  <c r="P3400" i="1" s="1"/>
  <c r="R3400" i="1" s="1"/>
  <c r="P3401" i="1" a="1"/>
  <c r="P3401" i="1" s="1"/>
  <c r="R3401" i="1" s="1"/>
  <c r="P3402" i="1" a="1"/>
  <c r="P3402" i="1" s="1"/>
  <c r="R3402" i="1" s="1"/>
  <c r="P3403" i="1" a="1"/>
  <c r="P3403" i="1" s="1"/>
  <c r="R3403" i="1" s="1"/>
  <c r="P3404" i="1" a="1"/>
  <c r="P3404" i="1" s="1"/>
  <c r="R3404" i="1" s="1"/>
  <c r="P3405" i="1" a="1"/>
  <c r="P3405" i="1" s="1"/>
  <c r="R3405" i="1" s="1"/>
  <c r="P3406" i="1" a="1"/>
  <c r="P3406" i="1" s="1"/>
  <c r="R3406" i="1" s="1"/>
  <c r="P3407" i="1" a="1"/>
  <c r="P3407" i="1" s="1"/>
  <c r="R3407" i="1" s="1"/>
  <c r="P3408" i="1" a="1"/>
  <c r="P3408" i="1" s="1"/>
  <c r="R3408" i="1" s="1"/>
  <c r="P3409" i="1" a="1"/>
  <c r="P3409" i="1" s="1"/>
  <c r="R3409" i="1" s="1"/>
  <c r="P3410" i="1" a="1"/>
  <c r="P3410" i="1" s="1"/>
  <c r="R3410" i="1" s="1"/>
  <c r="P3411" i="1" a="1"/>
  <c r="P3411" i="1" s="1"/>
  <c r="R3411" i="1" s="1"/>
  <c r="P3412" i="1" a="1"/>
  <c r="P3412" i="1" s="1"/>
  <c r="R3412" i="1" s="1"/>
  <c r="P3413" i="1" a="1"/>
  <c r="P3413" i="1" s="1"/>
  <c r="R3413" i="1" s="1"/>
  <c r="P3414" i="1" a="1"/>
  <c r="P3414" i="1" s="1"/>
  <c r="R3414" i="1" s="1"/>
  <c r="P3415" i="1" a="1"/>
  <c r="P3415" i="1" s="1"/>
  <c r="R3415" i="1" s="1"/>
  <c r="P3416" i="1" a="1"/>
  <c r="P3416" i="1" s="1"/>
  <c r="R3416" i="1" s="1"/>
  <c r="P3417" i="1" a="1"/>
  <c r="P3417" i="1" s="1"/>
  <c r="R3417" i="1" s="1"/>
  <c r="P3418" i="1" a="1"/>
  <c r="P3418" i="1" s="1"/>
  <c r="R3418" i="1" s="1"/>
  <c r="P3419" i="1" a="1"/>
  <c r="P3419" i="1" s="1"/>
  <c r="R3419" i="1" s="1"/>
  <c r="P3420" i="1" a="1"/>
  <c r="P3420" i="1" s="1"/>
  <c r="R3420" i="1" s="1"/>
  <c r="P3421" i="1" a="1"/>
  <c r="P3421" i="1" s="1"/>
  <c r="R3421" i="1" s="1"/>
  <c r="P3422" i="1" a="1"/>
  <c r="P3422" i="1" s="1"/>
  <c r="R3422" i="1" s="1"/>
  <c r="P3423" i="1" a="1"/>
  <c r="P3423" i="1" s="1"/>
  <c r="R3423" i="1" s="1"/>
  <c r="P3424" i="1" a="1"/>
  <c r="P3424" i="1" s="1"/>
  <c r="R3424" i="1" s="1"/>
  <c r="P3425" i="1" a="1"/>
  <c r="P3425" i="1" s="1"/>
  <c r="R3425" i="1" s="1"/>
  <c r="P3426" i="1" a="1"/>
  <c r="P3426" i="1" s="1"/>
  <c r="R3426" i="1" s="1"/>
  <c r="P3427" i="1" a="1"/>
  <c r="P3427" i="1" s="1"/>
  <c r="R3427" i="1" s="1"/>
  <c r="P3428" i="1" a="1"/>
  <c r="P3428" i="1" s="1"/>
  <c r="R3428" i="1" s="1"/>
  <c r="P3429" i="1" a="1"/>
  <c r="P3429" i="1" s="1"/>
  <c r="R3429" i="1" s="1"/>
  <c r="P3430" i="1" a="1"/>
  <c r="P3430" i="1" s="1"/>
  <c r="R3430" i="1" s="1"/>
  <c r="P3431" i="1" a="1"/>
  <c r="P3431" i="1" s="1"/>
  <c r="R3431" i="1" s="1"/>
  <c r="P3432" i="1" a="1"/>
  <c r="P3432" i="1" s="1"/>
  <c r="R3432" i="1" s="1"/>
  <c r="P3433" i="1" a="1"/>
  <c r="P3433" i="1" s="1"/>
  <c r="R3433" i="1" s="1"/>
  <c r="P3434" i="1" a="1"/>
  <c r="P3434" i="1" s="1"/>
  <c r="R3434" i="1" s="1"/>
  <c r="P3435" i="1" a="1"/>
  <c r="P3435" i="1" s="1"/>
  <c r="R3435" i="1" s="1"/>
  <c r="P3436" i="1" a="1"/>
  <c r="P3436" i="1" s="1"/>
  <c r="R3436" i="1" s="1"/>
  <c r="P3437" i="1" a="1"/>
  <c r="P3437" i="1" s="1"/>
  <c r="R3437" i="1" s="1"/>
  <c r="P3438" i="1" a="1"/>
  <c r="P3438" i="1" s="1"/>
  <c r="R3438" i="1" s="1"/>
  <c r="P3439" i="1" a="1"/>
  <c r="P3439" i="1" s="1"/>
  <c r="R3439" i="1" s="1"/>
  <c r="P3440" i="1" a="1"/>
  <c r="P3440" i="1" s="1"/>
  <c r="R3440" i="1" s="1"/>
  <c r="P3441" i="1" a="1"/>
  <c r="P3441" i="1" s="1"/>
  <c r="R3441" i="1" s="1"/>
  <c r="P3442" i="1" a="1"/>
  <c r="P3442" i="1" s="1"/>
  <c r="R3442" i="1" s="1"/>
  <c r="P3443" i="1" a="1"/>
  <c r="P3443" i="1" s="1"/>
  <c r="R3443" i="1" s="1"/>
  <c r="P3444" i="1" a="1"/>
  <c r="P3444" i="1" s="1"/>
  <c r="R3444" i="1" s="1"/>
  <c r="P3445" i="1" a="1"/>
  <c r="P3445" i="1" s="1"/>
  <c r="R3445" i="1" s="1"/>
  <c r="P3446" i="1" a="1"/>
  <c r="P3446" i="1" s="1"/>
  <c r="R3446" i="1" s="1"/>
  <c r="P3447" i="1" a="1"/>
  <c r="P3447" i="1" s="1"/>
  <c r="R3447" i="1" s="1"/>
  <c r="P3448" i="1" a="1"/>
  <c r="P3448" i="1" s="1"/>
  <c r="R3448" i="1" s="1"/>
  <c r="P3449" i="1" a="1"/>
  <c r="P3449" i="1" s="1"/>
  <c r="R3449" i="1" s="1"/>
  <c r="P3450" i="1" a="1"/>
  <c r="P3450" i="1" s="1"/>
  <c r="R3450" i="1" s="1"/>
  <c r="P3451" i="1" a="1"/>
  <c r="P3451" i="1" s="1"/>
  <c r="R3451" i="1" s="1"/>
  <c r="P3452" i="1" a="1"/>
  <c r="P3452" i="1" s="1"/>
  <c r="R3452" i="1" s="1"/>
  <c r="P3453" i="1" a="1"/>
  <c r="P3453" i="1" s="1"/>
  <c r="R3453" i="1" s="1"/>
  <c r="P3454" i="1" a="1"/>
  <c r="P3454" i="1" s="1"/>
  <c r="R3454" i="1" s="1"/>
  <c r="P3455" i="1" a="1"/>
  <c r="P3455" i="1" s="1"/>
  <c r="R3455" i="1" s="1"/>
  <c r="P3456" i="1" a="1"/>
  <c r="P3456" i="1" s="1"/>
  <c r="R3456" i="1" s="1"/>
  <c r="P3457" i="1" a="1"/>
  <c r="P3457" i="1" s="1"/>
  <c r="R3457" i="1" s="1"/>
  <c r="P3458" i="1" a="1"/>
  <c r="P3458" i="1" s="1"/>
  <c r="R3458" i="1" s="1"/>
  <c r="P3459" i="1" a="1"/>
  <c r="P3459" i="1" s="1"/>
  <c r="R3459" i="1" s="1"/>
  <c r="P3460" i="1" a="1"/>
  <c r="P3460" i="1" s="1"/>
  <c r="R3460" i="1" s="1"/>
  <c r="P3461" i="1" a="1"/>
  <c r="P3461" i="1" s="1"/>
  <c r="R3461" i="1" s="1"/>
  <c r="P3462" i="1" a="1"/>
  <c r="P3462" i="1" s="1"/>
  <c r="R3462" i="1" s="1"/>
  <c r="P3463" i="1" a="1"/>
  <c r="P3463" i="1" s="1"/>
  <c r="R3463" i="1" s="1"/>
  <c r="P3464" i="1" a="1"/>
  <c r="P3464" i="1" s="1"/>
  <c r="R3464" i="1" s="1"/>
  <c r="P3465" i="1" a="1"/>
  <c r="P3465" i="1" s="1"/>
  <c r="R3465" i="1" s="1"/>
  <c r="P3466" i="1" a="1"/>
  <c r="P3466" i="1" s="1"/>
  <c r="R3466" i="1" s="1"/>
  <c r="P3467" i="1" a="1"/>
  <c r="P3467" i="1" s="1"/>
  <c r="R3467" i="1" s="1"/>
  <c r="P3468" i="1" a="1"/>
  <c r="P3468" i="1" s="1"/>
  <c r="R3468" i="1" s="1"/>
  <c r="P3469" i="1" a="1"/>
  <c r="P3469" i="1" s="1"/>
  <c r="R3469" i="1" s="1"/>
  <c r="P3470" i="1" a="1"/>
  <c r="P3470" i="1" s="1"/>
  <c r="R3470" i="1" s="1"/>
  <c r="P3471" i="1" a="1"/>
  <c r="P3471" i="1" s="1"/>
  <c r="R3471" i="1" s="1"/>
  <c r="P3472" i="1" a="1"/>
  <c r="P3472" i="1" s="1"/>
  <c r="R3472" i="1" s="1"/>
  <c r="P3473" i="1" a="1"/>
  <c r="P3473" i="1" s="1"/>
  <c r="R3473" i="1" s="1"/>
  <c r="P3474" i="1" a="1"/>
  <c r="P3474" i="1" s="1"/>
  <c r="R3474" i="1" s="1"/>
  <c r="P3475" i="1" a="1"/>
  <c r="P3475" i="1" s="1"/>
  <c r="R3475" i="1" s="1"/>
  <c r="P3476" i="1" a="1"/>
  <c r="P3476" i="1" s="1"/>
  <c r="R3476" i="1" s="1"/>
  <c r="P3477" i="1" a="1"/>
  <c r="P3477" i="1" s="1"/>
  <c r="R3477" i="1" s="1"/>
  <c r="P3478" i="1" a="1"/>
  <c r="P3478" i="1" s="1"/>
  <c r="R3478" i="1" s="1"/>
  <c r="P3479" i="1" a="1"/>
  <c r="P3479" i="1" s="1"/>
  <c r="R3479" i="1" s="1"/>
  <c r="P3480" i="1" a="1"/>
  <c r="P3480" i="1" s="1"/>
  <c r="R3480" i="1" s="1"/>
  <c r="P3481" i="1" a="1"/>
  <c r="P3481" i="1" s="1"/>
  <c r="R3481" i="1" s="1"/>
  <c r="P3482" i="1" a="1"/>
  <c r="P3482" i="1" s="1"/>
  <c r="R3482" i="1" s="1"/>
  <c r="P3483" i="1" a="1"/>
  <c r="P3483" i="1" s="1"/>
  <c r="R3483" i="1" s="1"/>
  <c r="P3484" i="1" a="1"/>
  <c r="P3484" i="1" s="1"/>
  <c r="R3484" i="1" s="1"/>
  <c r="P3485" i="1" a="1"/>
  <c r="P3485" i="1" s="1"/>
  <c r="R3485" i="1" s="1"/>
  <c r="P3486" i="1" a="1"/>
  <c r="P3486" i="1" s="1"/>
  <c r="R3486" i="1" s="1"/>
  <c r="P3487" i="1" a="1"/>
  <c r="P3487" i="1" s="1"/>
  <c r="R3487" i="1" s="1"/>
  <c r="P3488" i="1" a="1"/>
  <c r="P3488" i="1" s="1"/>
  <c r="R3488" i="1" s="1"/>
  <c r="P3489" i="1" a="1"/>
  <c r="P3489" i="1" s="1"/>
  <c r="R3489" i="1" s="1"/>
  <c r="P3490" i="1" a="1"/>
  <c r="P3490" i="1" s="1"/>
  <c r="R3490" i="1" s="1"/>
  <c r="P3491" i="1" a="1"/>
  <c r="P3491" i="1" s="1"/>
  <c r="R3491" i="1" s="1"/>
  <c r="P3492" i="1" a="1"/>
  <c r="P3492" i="1" s="1"/>
  <c r="R3492" i="1" s="1"/>
  <c r="P3493" i="1" a="1"/>
  <c r="P3493" i="1" s="1"/>
  <c r="R3493" i="1" s="1"/>
  <c r="P3494" i="1" a="1"/>
  <c r="P3494" i="1" s="1"/>
  <c r="R3494" i="1" s="1"/>
  <c r="P3495" i="1" a="1"/>
  <c r="P3495" i="1" s="1"/>
  <c r="R3495" i="1" s="1"/>
  <c r="P3496" i="1" a="1"/>
  <c r="P3496" i="1" s="1"/>
  <c r="R3496" i="1" s="1"/>
  <c r="P3497" i="1" a="1"/>
  <c r="P3497" i="1" s="1"/>
  <c r="R3497" i="1" s="1"/>
  <c r="P3498" i="1" a="1"/>
  <c r="P3498" i="1" s="1"/>
  <c r="R3498" i="1" s="1"/>
  <c r="P3499" i="1" a="1"/>
  <c r="P3499" i="1" s="1"/>
  <c r="R3499" i="1" s="1"/>
  <c r="P3500" i="1" a="1"/>
  <c r="P3500" i="1" s="1"/>
  <c r="R3500" i="1" s="1"/>
  <c r="P3501" i="1" a="1"/>
  <c r="P3501" i="1" s="1"/>
  <c r="R3501" i="1" s="1"/>
  <c r="P3502" i="1" a="1"/>
  <c r="P3502" i="1" s="1"/>
  <c r="R3502" i="1" s="1"/>
  <c r="P3503" i="1" a="1"/>
  <c r="P3503" i="1" s="1"/>
  <c r="R3503" i="1" s="1"/>
  <c r="P3504" i="1" a="1"/>
  <c r="P3504" i="1" s="1"/>
  <c r="R3504" i="1" s="1"/>
  <c r="P3505" i="1" a="1"/>
  <c r="P3505" i="1" s="1"/>
  <c r="R3505" i="1" s="1"/>
  <c r="P3506" i="1" a="1"/>
  <c r="P3506" i="1" s="1"/>
  <c r="R3506" i="1" s="1"/>
  <c r="P3507" i="1" a="1"/>
  <c r="P3507" i="1" s="1"/>
  <c r="R3507" i="1" s="1"/>
  <c r="P3508" i="1" a="1"/>
  <c r="P3508" i="1" s="1"/>
  <c r="R3508" i="1" s="1"/>
  <c r="P3509" i="1" a="1"/>
  <c r="P3509" i="1" s="1"/>
  <c r="R3509" i="1" s="1"/>
  <c r="P3510" i="1" a="1"/>
  <c r="P3510" i="1" s="1"/>
  <c r="R3510" i="1" s="1"/>
  <c r="P3511" i="1" a="1"/>
  <c r="P3511" i="1" s="1"/>
  <c r="R3511" i="1" s="1"/>
  <c r="P3512" i="1" a="1"/>
  <c r="P3512" i="1" s="1"/>
  <c r="R3512" i="1" s="1"/>
  <c r="P3513" i="1" a="1"/>
  <c r="P3513" i="1" s="1"/>
  <c r="R3513" i="1" s="1"/>
  <c r="P3514" i="1" a="1"/>
  <c r="P3514" i="1" s="1"/>
  <c r="R3514" i="1" s="1"/>
  <c r="P3515" i="1" a="1"/>
  <c r="P3515" i="1" s="1"/>
  <c r="R3515" i="1" s="1"/>
  <c r="P3516" i="1" a="1"/>
  <c r="P3516" i="1" s="1"/>
  <c r="R3516" i="1" s="1"/>
  <c r="P3517" i="1" a="1"/>
  <c r="P3517" i="1" s="1"/>
  <c r="R3517" i="1" s="1"/>
  <c r="P3518" i="1" a="1"/>
  <c r="P3518" i="1" s="1"/>
  <c r="R3518" i="1" s="1"/>
  <c r="P3519" i="1" a="1"/>
  <c r="P3519" i="1" s="1"/>
  <c r="R3519" i="1" s="1"/>
  <c r="P3520" i="1" a="1"/>
  <c r="P3520" i="1" s="1"/>
  <c r="R3520" i="1" s="1"/>
  <c r="P3521" i="1" a="1"/>
  <c r="P3521" i="1" s="1"/>
  <c r="R3521" i="1" s="1"/>
  <c r="P3522" i="1" a="1"/>
  <c r="P3522" i="1" s="1"/>
  <c r="R3522" i="1" s="1"/>
  <c r="P3523" i="1" a="1"/>
  <c r="P3523" i="1" s="1"/>
  <c r="R3523" i="1" s="1"/>
  <c r="P3524" i="1" a="1"/>
  <c r="P3524" i="1" s="1"/>
  <c r="R3524" i="1" s="1"/>
  <c r="P3525" i="1" a="1"/>
  <c r="P3525" i="1" s="1"/>
  <c r="R3525" i="1" s="1"/>
  <c r="P3526" i="1" a="1"/>
  <c r="P3526" i="1" s="1"/>
  <c r="R3526" i="1" s="1"/>
  <c r="P3527" i="1" a="1"/>
  <c r="P3527" i="1" s="1"/>
  <c r="R3527" i="1" s="1"/>
  <c r="P3528" i="1" a="1"/>
  <c r="P3528" i="1" s="1"/>
  <c r="R3528" i="1" s="1"/>
  <c r="P3529" i="1" a="1"/>
  <c r="P3529" i="1" s="1"/>
  <c r="R3529" i="1" s="1"/>
  <c r="P3530" i="1" a="1"/>
  <c r="P3530" i="1" s="1"/>
  <c r="R3530" i="1" s="1"/>
  <c r="P3531" i="1" a="1"/>
  <c r="P3531" i="1" s="1"/>
  <c r="R3531" i="1" s="1"/>
  <c r="P3532" i="1" a="1"/>
  <c r="P3532" i="1" s="1"/>
  <c r="R3532" i="1" s="1"/>
  <c r="P3533" i="1" a="1"/>
  <c r="P3533" i="1" s="1"/>
  <c r="R3533" i="1" s="1"/>
  <c r="P3534" i="1" a="1"/>
  <c r="P3534" i="1" s="1"/>
  <c r="R3534" i="1" s="1"/>
  <c r="P3535" i="1" a="1"/>
  <c r="P3535" i="1" s="1"/>
  <c r="R3535" i="1" s="1"/>
  <c r="P3536" i="1" a="1"/>
  <c r="P3536" i="1" s="1"/>
  <c r="R3536" i="1" s="1"/>
  <c r="P3537" i="1" a="1"/>
  <c r="P3537" i="1" s="1"/>
  <c r="R3537" i="1" s="1"/>
  <c r="P3538" i="1" a="1"/>
  <c r="P3538" i="1" s="1"/>
  <c r="R3538" i="1" s="1"/>
  <c r="P3539" i="1" a="1"/>
  <c r="P3539" i="1" s="1"/>
  <c r="R3539" i="1" s="1"/>
  <c r="P3540" i="1" a="1"/>
  <c r="P3540" i="1" s="1"/>
  <c r="R3540" i="1" s="1"/>
  <c r="P3541" i="1" a="1"/>
  <c r="P3541" i="1" s="1"/>
  <c r="R3541" i="1" s="1"/>
  <c r="P3542" i="1" a="1"/>
  <c r="P3542" i="1" s="1"/>
  <c r="R3542" i="1" s="1"/>
  <c r="P3543" i="1" a="1"/>
  <c r="P3543" i="1" s="1"/>
  <c r="R3543" i="1" s="1"/>
  <c r="P3544" i="1" a="1"/>
  <c r="P3544" i="1" s="1"/>
  <c r="R3544" i="1" s="1"/>
  <c r="P3545" i="1" a="1"/>
  <c r="P3545" i="1" s="1"/>
  <c r="R3545" i="1" s="1"/>
  <c r="P3546" i="1" a="1"/>
  <c r="P3546" i="1" s="1"/>
  <c r="R3546" i="1" s="1"/>
  <c r="P3547" i="1" a="1"/>
  <c r="P3547" i="1" s="1"/>
  <c r="R3547" i="1" s="1"/>
  <c r="P3548" i="1" a="1"/>
  <c r="P3548" i="1" s="1"/>
  <c r="R3548" i="1" s="1"/>
  <c r="P3549" i="1" a="1"/>
  <c r="P3549" i="1" s="1"/>
  <c r="R3549" i="1" s="1"/>
  <c r="P3550" i="1" a="1"/>
  <c r="P3550" i="1" s="1"/>
  <c r="R3550" i="1" s="1"/>
  <c r="P3551" i="1" a="1"/>
  <c r="P3551" i="1" s="1"/>
  <c r="R3551" i="1" s="1"/>
  <c r="P3552" i="1" a="1"/>
  <c r="P3552" i="1" s="1"/>
  <c r="R3552" i="1" s="1"/>
  <c r="P3553" i="1" a="1"/>
  <c r="P3553" i="1" s="1"/>
  <c r="R3553" i="1" s="1"/>
  <c r="P3554" i="1" a="1"/>
  <c r="P3554" i="1" s="1"/>
  <c r="R3554" i="1" s="1"/>
  <c r="P3555" i="1" a="1"/>
  <c r="P3555" i="1" s="1"/>
  <c r="R3555" i="1" s="1"/>
  <c r="P3556" i="1" a="1"/>
  <c r="P3556" i="1" s="1"/>
  <c r="R3556" i="1" s="1"/>
  <c r="P3557" i="1" a="1"/>
  <c r="P3557" i="1" s="1"/>
  <c r="R3557" i="1" s="1"/>
  <c r="P3558" i="1" a="1"/>
  <c r="P3558" i="1" s="1"/>
  <c r="R3558" i="1" s="1"/>
  <c r="P3559" i="1" a="1"/>
  <c r="P3559" i="1" s="1"/>
  <c r="R3559" i="1" s="1"/>
  <c r="P3560" i="1" a="1"/>
  <c r="P3560" i="1" s="1"/>
  <c r="R3560" i="1" s="1"/>
  <c r="P3561" i="1" a="1"/>
  <c r="P3561" i="1" s="1"/>
  <c r="R3561" i="1" s="1"/>
  <c r="P3562" i="1" a="1"/>
  <c r="P3562" i="1" s="1"/>
  <c r="R3562" i="1" s="1"/>
  <c r="P3563" i="1" a="1"/>
  <c r="P3563" i="1" s="1"/>
  <c r="R3563" i="1" s="1"/>
  <c r="P3564" i="1" a="1"/>
  <c r="P3564" i="1" s="1"/>
  <c r="R3564" i="1" s="1"/>
  <c r="P3565" i="1" a="1"/>
  <c r="P3565" i="1" s="1"/>
  <c r="R3565" i="1" s="1"/>
  <c r="P3566" i="1" a="1"/>
  <c r="P3566" i="1" s="1"/>
  <c r="R3566" i="1" s="1"/>
  <c r="P3567" i="1" a="1"/>
  <c r="P3567" i="1" s="1"/>
  <c r="R3567" i="1" s="1"/>
  <c r="P3568" i="1" a="1"/>
  <c r="P3568" i="1" s="1"/>
  <c r="R3568" i="1" s="1"/>
  <c r="P3569" i="1" a="1"/>
  <c r="P3569" i="1" s="1"/>
  <c r="R3569" i="1" s="1"/>
  <c r="P3570" i="1" a="1"/>
  <c r="P3570" i="1" s="1"/>
  <c r="R3570" i="1" s="1"/>
  <c r="P3571" i="1" a="1"/>
  <c r="P3571" i="1" s="1"/>
  <c r="R3571" i="1" s="1"/>
  <c r="P3572" i="1" a="1"/>
  <c r="P3572" i="1" s="1"/>
  <c r="R3572" i="1" s="1"/>
  <c r="P3573" i="1" a="1"/>
  <c r="P3573" i="1" s="1"/>
  <c r="R3573" i="1" s="1"/>
  <c r="P3574" i="1" a="1"/>
  <c r="P3574" i="1" s="1"/>
  <c r="R3574" i="1" s="1"/>
  <c r="P3575" i="1" a="1"/>
  <c r="P3575" i="1" s="1"/>
  <c r="R3575" i="1" s="1"/>
  <c r="P3576" i="1" a="1"/>
  <c r="P3576" i="1" s="1"/>
  <c r="R3576" i="1" s="1"/>
  <c r="P3577" i="1" a="1"/>
  <c r="P3577" i="1" s="1"/>
  <c r="R3577" i="1" s="1"/>
  <c r="P3578" i="1" a="1"/>
  <c r="P3578" i="1" s="1"/>
  <c r="R3578" i="1" s="1"/>
  <c r="P3579" i="1" a="1"/>
  <c r="P3579" i="1" s="1"/>
  <c r="R3579" i="1" s="1"/>
  <c r="P3580" i="1" a="1"/>
  <c r="P3580" i="1" s="1"/>
  <c r="R3580" i="1" s="1"/>
  <c r="P3581" i="1" a="1"/>
  <c r="P3581" i="1" s="1"/>
  <c r="R3581" i="1" s="1"/>
  <c r="P3582" i="1" a="1"/>
  <c r="P3582" i="1" s="1"/>
  <c r="R3582" i="1" s="1"/>
  <c r="P3583" i="1" a="1"/>
  <c r="P3583" i="1" s="1"/>
  <c r="R3583" i="1" s="1"/>
  <c r="P3584" i="1" a="1"/>
  <c r="P3584" i="1" s="1"/>
  <c r="R3584" i="1" s="1"/>
  <c r="P3585" i="1" a="1"/>
  <c r="P3585" i="1" s="1"/>
  <c r="R3585" i="1" s="1"/>
  <c r="P3586" i="1" a="1"/>
  <c r="P3586" i="1" s="1"/>
  <c r="R3586" i="1" s="1"/>
  <c r="P3587" i="1" a="1"/>
  <c r="P3587" i="1" s="1"/>
  <c r="R3587" i="1" s="1"/>
  <c r="P3588" i="1" a="1"/>
  <c r="P3588" i="1" s="1"/>
  <c r="R3588" i="1" s="1"/>
  <c r="P3589" i="1" a="1"/>
  <c r="P3589" i="1" s="1"/>
  <c r="R3589" i="1" s="1"/>
  <c r="P3590" i="1" a="1"/>
  <c r="P3590" i="1" s="1"/>
  <c r="R3590" i="1" s="1"/>
  <c r="P3591" i="1" a="1"/>
  <c r="P3591" i="1" s="1"/>
  <c r="R3591" i="1" s="1"/>
  <c r="P3592" i="1" a="1"/>
  <c r="P3592" i="1" s="1"/>
  <c r="R3592" i="1" s="1"/>
  <c r="P3593" i="1" a="1"/>
  <c r="P3593" i="1" s="1"/>
  <c r="R3593" i="1" s="1"/>
  <c r="P3594" i="1" a="1"/>
  <c r="P3594" i="1" s="1"/>
  <c r="R3594" i="1" s="1"/>
  <c r="P3595" i="1" a="1"/>
  <c r="P3595" i="1" s="1"/>
  <c r="R3595" i="1" s="1"/>
  <c r="P3596" i="1" a="1"/>
  <c r="P3596" i="1" s="1"/>
  <c r="R3596" i="1" s="1"/>
  <c r="P3597" i="1" a="1"/>
  <c r="P3597" i="1" s="1"/>
  <c r="R3597" i="1" s="1"/>
  <c r="P3598" i="1" a="1"/>
  <c r="P3598" i="1" s="1"/>
  <c r="R3598" i="1" s="1"/>
  <c r="P3599" i="1" a="1"/>
  <c r="P3599" i="1" s="1"/>
  <c r="R3599" i="1" s="1"/>
  <c r="P3600" i="1" a="1"/>
  <c r="P3600" i="1" s="1"/>
  <c r="R3600" i="1" s="1"/>
  <c r="P3601" i="1" a="1"/>
  <c r="P3601" i="1" s="1"/>
  <c r="R3601" i="1" s="1"/>
  <c r="P3602" i="1" a="1"/>
  <c r="P3602" i="1" s="1"/>
  <c r="R3602" i="1" s="1"/>
  <c r="P3603" i="1" a="1"/>
  <c r="P3603" i="1" s="1"/>
  <c r="R3603" i="1" s="1"/>
  <c r="P3604" i="1" a="1"/>
  <c r="P3604" i="1" s="1"/>
  <c r="R3604" i="1" s="1"/>
  <c r="P3605" i="1" a="1"/>
  <c r="P3605" i="1" s="1"/>
  <c r="R3605" i="1" s="1"/>
  <c r="P3606" i="1" a="1"/>
  <c r="P3606" i="1" s="1"/>
  <c r="R3606" i="1" s="1"/>
  <c r="P3607" i="1" a="1"/>
  <c r="P3607" i="1" s="1"/>
  <c r="P3608" i="1" a="1"/>
  <c r="P3608" i="1" s="1"/>
  <c r="R3608" i="1" s="1"/>
  <c r="P3609" i="1" a="1"/>
  <c r="P3609" i="1" s="1"/>
  <c r="R3609" i="1" s="1"/>
  <c r="P3610" i="1" a="1"/>
  <c r="P3610" i="1" s="1"/>
  <c r="R3610" i="1" s="1"/>
  <c r="P3611" i="1" a="1"/>
  <c r="P3611" i="1" s="1"/>
  <c r="R3611" i="1" s="1"/>
  <c r="P3612" i="1" a="1"/>
  <c r="P3612" i="1" s="1"/>
  <c r="R3612" i="1" s="1"/>
  <c r="P3613" i="1" a="1"/>
  <c r="P3613" i="1" s="1"/>
  <c r="R3613" i="1" s="1"/>
  <c r="P3614" i="1" a="1"/>
  <c r="P3614" i="1" s="1"/>
  <c r="R3614" i="1" s="1"/>
  <c r="P3615" i="1" a="1"/>
  <c r="P3615" i="1" s="1"/>
  <c r="R3615" i="1" s="1"/>
  <c r="P3616" i="1" a="1"/>
  <c r="P3616" i="1" s="1"/>
  <c r="R3616" i="1" s="1"/>
  <c r="P3617" i="1" a="1"/>
  <c r="P3617" i="1" s="1"/>
  <c r="R3617" i="1" s="1"/>
  <c r="P3618" i="1" a="1"/>
  <c r="P3618" i="1" s="1"/>
  <c r="R3618" i="1" s="1"/>
  <c r="P3619" i="1" a="1"/>
  <c r="P3619" i="1" s="1"/>
  <c r="R3619" i="1" s="1"/>
  <c r="P3620" i="1" a="1"/>
  <c r="P3620" i="1" s="1"/>
  <c r="R3620" i="1" s="1"/>
  <c r="P3621" i="1" a="1"/>
  <c r="P3621" i="1" s="1"/>
  <c r="R3621" i="1" s="1"/>
  <c r="P3622" i="1" a="1"/>
  <c r="P3622" i="1" s="1"/>
  <c r="R3622" i="1" s="1"/>
  <c r="P3623" i="1" a="1"/>
  <c r="P3623" i="1" s="1"/>
  <c r="R3623" i="1" s="1"/>
  <c r="P3624" i="1" a="1"/>
  <c r="P3624" i="1" s="1"/>
  <c r="R3624" i="1" s="1"/>
  <c r="P3625" i="1" a="1"/>
  <c r="P3625" i="1" s="1"/>
  <c r="R3625" i="1" s="1"/>
  <c r="P3626" i="1" a="1"/>
  <c r="P3626" i="1" s="1"/>
  <c r="R3626" i="1" s="1"/>
  <c r="P3627" i="1" a="1"/>
  <c r="P3627" i="1" s="1"/>
  <c r="R3627" i="1" s="1"/>
  <c r="P3628" i="1" a="1"/>
  <c r="P3628" i="1" s="1"/>
  <c r="R3628" i="1" s="1"/>
  <c r="P3629" i="1" a="1"/>
  <c r="P3629" i="1" s="1"/>
  <c r="R3629" i="1" s="1"/>
  <c r="P3630" i="1" a="1"/>
  <c r="P3630" i="1" s="1"/>
  <c r="R3630" i="1" s="1"/>
  <c r="P3631" i="1" a="1"/>
  <c r="P3631" i="1" s="1"/>
  <c r="R3631" i="1" s="1"/>
  <c r="P3632" i="1" a="1"/>
  <c r="P3632" i="1" s="1"/>
  <c r="R3632" i="1" s="1"/>
  <c r="P3633" i="1" a="1"/>
  <c r="P3633" i="1" s="1"/>
  <c r="R3633" i="1" s="1"/>
  <c r="P3634" i="1" a="1"/>
  <c r="P3634" i="1" s="1"/>
  <c r="R3634" i="1" s="1"/>
  <c r="P3635" i="1" a="1"/>
  <c r="P3635" i="1" s="1"/>
  <c r="R3635" i="1" s="1"/>
  <c r="P3636" i="1" a="1"/>
  <c r="P3636" i="1" s="1"/>
  <c r="R3636" i="1" s="1"/>
  <c r="P3637" i="1" a="1"/>
  <c r="P3637" i="1" s="1"/>
  <c r="R3637" i="1" s="1"/>
  <c r="P3638" i="1" a="1"/>
  <c r="P3638" i="1" s="1"/>
  <c r="R3638" i="1" s="1"/>
  <c r="P3639" i="1" a="1"/>
  <c r="P3639" i="1" s="1"/>
  <c r="R3639" i="1" s="1"/>
  <c r="P3640" i="1" a="1"/>
  <c r="P3640" i="1" s="1"/>
  <c r="R3640" i="1" s="1"/>
  <c r="P3641" i="1" a="1"/>
  <c r="P3641" i="1" s="1"/>
  <c r="R3641" i="1" s="1"/>
  <c r="P3642" i="1" a="1"/>
  <c r="P3642" i="1" s="1"/>
  <c r="R3642" i="1" s="1"/>
  <c r="P3643" i="1" a="1"/>
  <c r="P3643" i="1" s="1"/>
  <c r="R3643" i="1" s="1"/>
  <c r="P3644" i="1" a="1"/>
  <c r="P3644" i="1" s="1"/>
  <c r="R3644" i="1" s="1"/>
  <c r="P3645" i="1" a="1"/>
  <c r="P3645" i="1" s="1"/>
  <c r="R3645" i="1" s="1"/>
  <c r="P3646" i="1" a="1"/>
  <c r="P3646" i="1" s="1"/>
  <c r="R3646" i="1" s="1"/>
  <c r="P3647" i="1" a="1"/>
  <c r="P3647" i="1" s="1"/>
  <c r="R3647" i="1" s="1"/>
  <c r="P3648" i="1" a="1"/>
  <c r="P3648" i="1" s="1"/>
  <c r="R3648" i="1" s="1"/>
  <c r="P3649" i="1" a="1"/>
  <c r="P3649" i="1" s="1"/>
  <c r="R3649" i="1" s="1"/>
  <c r="P3650" i="1" a="1"/>
  <c r="P3650" i="1" s="1"/>
  <c r="R3650" i="1" s="1"/>
  <c r="P3651" i="1" a="1"/>
  <c r="P3651" i="1" s="1"/>
  <c r="R3651" i="1" s="1"/>
  <c r="P3652" i="1" a="1"/>
  <c r="P3652" i="1" s="1"/>
  <c r="R3652" i="1" s="1"/>
  <c r="P3653" i="1" a="1"/>
  <c r="P3653" i="1" s="1"/>
  <c r="R3653" i="1" s="1"/>
  <c r="P3654" i="1" a="1"/>
  <c r="P3654" i="1" s="1"/>
  <c r="R3654" i="1" s="1"/>
  <c r="P3655" i="1" a="1"/>
  <c r="P3655" i="1" s="1"/>
  <c r="R3655" i="1" s="1"/>
  <c r="P3656" i="1" a="1"/>
  <c r="P3656" i="1" s="1"/>
  <c r="R3656" i="1" s="1"/>
  <c r="P3657" i="1" a="1"/>
  <c r="P3657" i="1" s="1"/>
  <c r="R3657" i="1" s="1"/>
  <c r="P3658" i="1" a="1"/>
  <c r="P3658" i="1" s="1"/>
  <c r="R3658" i="1" s="1"/>
  <c r="P3659" i="1" a="1"/>
  <c r="P3659" i="1" s="1"/>
  <c r="R3659" i="1" s="1"/>
  <c r="P3660" i="1" a="1"/>
  <c r="P3660" i="1" s="1"/>
  <c r="R3660" i="1" s="1"/>
  <c r="P3661" i="1" a="1"/>
  <c r="P3661" i="1" s="1"/>
  <c r="R3661" i="1" s="1"/>
  <c r="P3662" i="1" a="1"/>
  <c r="P3662" i="1" s="1"/>
  <c r="R3662" i="1" s="1"/>
  <c r="P3663" i="1" a="1"/>
  <c r="P3663" i="1" s="1"/>
  <c r="R3663" i="1" s="1"/>
  <c r="P3664" i="1" a="1"/>
  <c r="P3664" i="1" s="1"/>
  <c r="R3664" i="1" s="1"/>
  <c r="P3665" i="1" a="1"/>
  <c r="P3665" i="1" s="1"/>
  <c r="R3665" i="1" s="1"/>
  <c r="P3666" i="1" a="1"/>
  <c r="P3666" i="1" s="1"/>
  <c r="R3666" i="1" s="1"/>
  <c r="P3667" i="1" a="1"/>
  <c r="P3667" i="1" s="1"/>
  <c r="R3667" i="1" s="1"/>
  <c r="P3668" i="1" a="1"/>
  <c r="P3668" i="1" s="1"/>
  <c r="R3668" i="1" s="1"/>
  <c r="P3669" i="1" a="1"/>
  <c r="P3669" i="1" s="1"/>
  <c r="R3669" i="1" s="1"/>
  <c r="P3670" i="1" a="1"/>
  <c r="P3670" i="1" s="1"/>
  <c r="R3670" i="1" s="1"/>
  <c r="P3671" i="1" a="1"/>
  <c r="P3671" i="1" s="1"/>
  <c r="R3671" i="1" s="1"/>
  <c r="P3672" i="1" a="1"/>
  <c r="P3672" i="1" s="1"/>
  <c r="R3672" i="1" s="1"/>
  <c r="P3673" i="1" a="1"/>
  <c r="P3673" i="1" s="1"/>
  <c r="R3673" i="1" s="1"/>
  <c r="P3674" i="1" a="1"/>
  <c r="P3674" i="1" s="1"/>
  <c r="R3674" i="1" s="1"/>
  <c r="P3675" i="1" a="1"/>
  <c r="P3675" i="1" s="1"/>
  <c r="R3675" i="1" s="1"/>
  <c r="P3676" i="1" a="1"/>
  <c r="P3676" i="1" s="1"/>
  <c r="R3676" i="1" s="1"/>
  <c r="P3677" i="1" a="1"/>
  <c r="P3677" i="1" s="1"/>
  <c r="R3677" i="1" s="1"/>
  <c r="P3678" i="1" a="1"/>
  <c r="P3678" i="1" s="1"/>
  <c r="R3678" i="1" s="1"/>
  <c r="P3679" i="1" a="1"/>
  <c r="P3679" i="1" s="1"/>
  <c r="R3679" i="1" s="1"/>
  <c r="P3680" i="1" a="1"/>
  <c r="P3680" i="1" s="1"/>
  <c r="R3680" i="1" s="1"/>
  <c r="P3681" i="1" a="1"/>
  <c r="P3681" i="1" s="1"/>
  <c r="R3681" i="1" s="1"/>
  <c r="P3682" i="1" a="1"/>
  <c r="P3682" i="1" s="1"/>
  <c r="R3682" i="1" s="1"/>
  <c r="P3683" i="1" a="1"/>
  <c r="P3683" i="1" s="1"/>
  <c r="R3683" i="1" s="1"/>
  <c r="P3684" i="1" a="1"/>
  <c r="P3684" i="1" s="1"/>
  <c r="R3684" i="1" s="1"/>
  <c r="P3685" i="1" a="1"/>
  <c r="P3685" i="1" s="1"/>
  <c r="R3685" i="1" s="1"/>
  <c r="P3686" i="1" a="1"/>
  <c r="P3686" i="1" s="1"/>
  <c r="R3686" i="1" s="1"/>
  <c r="P3687" i="1" a="1"/>
  <c r="P3687" i="1" s="1"/>
  <c r="R3687" i="1" s="1"/>
  <c r="P3688" i="1" a="1"/>
  <c r="P3688" i="1" s="1"/>
  <c r="R3688" i="1" s="1"/>
  <c r="P3689" i="1" a="1"/>
  <c r="P3689" i="1" s="1"/>
  <c r="R3689" i="1" s="1"/>
  <c r="P3690" i="1" a="1"/>
  <c r="P3690" i="1" s="1"/>
  <c r="R3690" i="1" s="1"/>
  <c r="P3691" i="1" a="1"/>
  <c r="P3691" i="1" s="1"/>
  <c r="R3691" i="1" s="1"/>
  <c r="P3692" i="1" a="1"/>
  <c r="P3692" i="1" s="1"/>
  <c r="R3692" i="1" s="1"/>
  <c r="P3693" i="1" a="1"/>
  <c r="P3693" i="1" s="1"/>
  <c r="R3693" i="1" s="1"/>
  <c r="P3694" i="1" a="1"/>
  <c r="P3694" i="1" s="1"/>
  <c r="R3694" i="1" s="1"/>
  <c r="P3695" i="1" a="1"/>
  <c r="P3695" i="1" s="1"/>
  <c r="R3695" i="1" s="1"/>
  <c r="P3696" i="1" a="1"/>
  <c r="P3696" i="1" s="1"/>
  <c r="R3696" i="1" s="1"/>
  <c r="P3697" i="1" a="1"/>
  <c r="P3697" i="1" s="1"/>
  <c r="R3697" i="1" s="1"/>
  <c r="P3698" i="1" a="1"/>
  <c r="P3698" i="1" s="1"/>
  <c r="R3698" i="1" s="1"/>
  <c r="P3699" i="1" a="1"/>
  <c r="P3699" i="1" s="1"/>
  <c r="R3699" i="1" s="1"/>
  <c r="P3700" i="1" a="1"/>
  <c r="P3700" i="1" s="1"/>
  <c r="R3700" i="1" s="1"/>
  <c r="P3701" i="1" a="1"/>
  <c r="P3701" i="1" s="1"/>
  <c r="R3701" i="1" s="1"/>
  <c r="P3702" i="1" a="1"/>
  <c r="P3702" i="1" s="1"/>
  <c r="R3702" i="1" s="1"/>
  <c r="P3703" i="1" a="1"/>
  <c r="P3703" i="1" s="1"/>
  <c r="R3703" i="1" s="1"/>
  <c r="P3704" i="1" a="1"/>
  <c r="P3704" i="1" s="1"/>
  <c r="R3704" i="1" s="1"/>
  <c r="P3705" i="1" a="1"/>
  <c r="P3705" i="1" s="1"/>
  <c r="R3705" i="1" s="1"/>
  <c r="P3706" i="1" a="1"/>
  <c r="P3706" i="1" s="1"/>
  <c r="R3706" i="1" s="1"/>
  <c r="P3707" i="1" a="1"/>
  <c r="P3707" i="1" s="1"/>
  <c r="R3707" i="1" s="1"/>
  <c r="P3708" i="1" a="1"/>
  <c r="P3708" i="1" s="1"/>
  <c r="R3708" i="1" s="1"/>
  <c r="P3709" i="1" a="1"/>
  <c r="P3709" i="1" s="1"/>
  <c r="R3709" i="1" s="1"/>
  <c r="P3710" i="1" a="1"/>
  <c r="P3710" i="1" s="1"/>
  <c r="R3710" i="1" s="1"/>
  <c r="P3711" i="1" a="1"/>
  <c r="P3711" i="1" s="1"/>
  <c r="R3711" i="1" s="1"/>
  <c r="P3712" i="1" a="1"/>
  <c r="P3712" i="1" s="1"/>
  <c r="R3712" i="1" s="1"/>
  <c r="P3713" i="1" a="1"/>
  <c r="P3713" i="1" s="1"/>
  <c r="R3713" i="1" s="1"/>
  <c r="P3714" i="1" a="1"/>
  <c r="P3714" i="1" s="1"/>
  <c r="R3714" i="1" s="1"/>
  <c r="P3715" i="1" a="1"/>
  <c r="P3715" i="1" s="1"/>
  <c r="R3715" i="1" s="1"/>
  <c r="P3716" i="1" a="1"/>
  <c r="P3716" i="1" s="1"/>
  <c r="R3716" i="1" s="1"/>
  <c r="P3717" i="1" a="1"/>
  <c r="P3717" i="1" s="1"/>
  <c r="R3717" i="1" s="1"/>
  <c r="P3718" i="1" a="1"/>
  <c r="P3718" i="1" s="1"/>
  <c r="R3718" i="1" s="1"/>
  <c r="P3719" i="1" a="1"/>
  <c r="P3719" i="1" s="1"/>
  <c r="R3719" i="1" s="1"/>
  <c r="P3720" i="1" a="1"/>
  <c r="P3720" i="1" s="1"/>
  <c r="P3721" i="1" a="1"/>
  <c r="P3721" i="1" s="1"/>
  <c r="P3722" i="1" a="1"/>
  <c r="P3722" i="1" s="1"/>
  <c r="R3722" i="1" s="1"/>
  <c r="P3723" i="1" a="1"/>
  <c r="P3723" i="1" s="1"/>
  <c r="R3723" i="1" s="1"/>
  <c r="P3724" i="1" a="1"/>
  <c r="P3724" i="1" s="1"/>
  <c r="R3724" i="1" s="1"/>
  <c r="P3725" i="1" a="1"/>
  <c r="P3725" i="1" s="1"/>
  <c r="R3725" i="1" s="1"/>
  <c r="P3726" i="1" a="1"/>
  <c r="P3726" i="1" s="1"/>
  <c r="R3726" i="1" s="1"/>
  <c r="P3727" i="1" a="1"/>
  <c r="P3727" i="1" s="1"/>
  <c r="R3727" i="1" s="1"/>
  <c r="P3728" i="1" a="1"/>
  <c r="P3728" i="1" s="1"/>
  <c r="R3728" i="1" s="1"/>
  <c r="P3729" i="1" a="1"/>
  <c r="P3729" i="1" s="1"/>
  <c r="R3729" i="1" s="1"/>
  <c r="P3730" i="1" a="1"/>
  <c r="P3730" i="1" s="1"/>
  <c r="R3730" i="1" s="1"/>
  <c r="P3731" i="1" a="1"/>
  <c r="P3731" i="1" s="1"/>
  <c r="R3731" i="1" s="1"/>
  <c r="P3732" i="1" a="1"/>
  <c r="P3732" i="1" s="1"/>
  <c r="R3732" i="1" s="1"/>
  <c r="P3733" i="1" a="1"/>
  <c r="P3733" i="1" s="1"/>
  <c r="R3733" i="1" s="1"/>
  <c r="P3734" i="1" a="1"/>
  <c r="P3734" i="1" s="1"/>
  <c r="R3734" i="1" s="1"/>
  <c r="P3735" i="1" a="1"/>
  <c r="P3735" i="1" s="1"/>
  <c r="R3735" i="1" s="1"/>
  <c r="P3736" i="1" a="1"/>
  <c r="P3736" i="1" s="1"/>
  <c r="R3736" i="1" s="1"/>
  <c r="P3737" i="1" a="1"/>
  <c r="P3737" i="1" s="1"/>
  <c r="R3737" i="1" s="1"/>
  <c r="P3738" i="1" a="1"/>
  <c r="P3738" i="1" s="1"/>
  <c r="R3738" i="1" s="1"/>
  <c r="P3739" i="1" a="1"/>
  <c r="P3739" i="1" s="1"/>
  <c r="R3739" i="1" s="1"/>
  <c r="P3740" i="1" a="1"/>
  <c r="P3740" i="1" s="1"/>
  <c r="R3740" i="1" s="1"/>
  <c r="P3741" i="1" a="1"/>
  <c r="P3741" i="1" s="1"/>
  <c r="R3741" i="1" s="1"/>
  <c r="P3742" i="1" a="1"/>
  <c r="P3742" i="1" s="1"/>
  <c r="R3742" i="1" s="1"/>
  <c r="P3743" i="1" a="1"/>
  <c r="P3743" i="1" s="1"/>
  <c r="R3743" i="1" s="1"/>
  <c r="P3744" i="1" a="1"/>
  <c r="P3744" i="1" s="1"/>
  <c r="R3744" i="1" s="1"/>
  <c r="P3745" i="1" a="1"/>
  <c r="P3745" i="1" s="1"/>
  <c r="R3745" i="1" s="1"/>
  <c r="P3746" i="1" a="1"/>
  <c r="P3746" i="1" s="1"/>
  <c r="R3746" i="1" s="1"/>
  <c r="P3747" i="1" a="1"/>
  <c r="P3747" i="1" s="1"/>
  <c r="R3747" i="1" s="1"/>
  <c r="P3748" i="1" a="1"/>
  <c r="P3748" i="1" s="1"/>
  <c r="R3748" i="1" s="1"/>
  <c r="P3749" i="1" a="1"/>
  <c r="P3749" i="1" s="1"/>
  <c r="R3749" i="1" s="1"/>
  <c r="P3750" i="1" a="1"/>
  <c r="P3750" i="1" s="1"/>
  <c r="R3750" i="1" s="1"/>
  <c r="P3751" i="1" a="1"/>
  <c r="P3751" i="1" s="1"/>
  <c r="R3751" i="1" s="1"/>
  <c r="P3752" i="1" a="1"/>
  <c r="P3752" i="1" s="1"/>
  <c r="R3752" i="1" s="1"/>
  <c r="P3753" i="1" a="1"/>
  <c r="P3753" i="1" s="1"/>
  <c r="R3753" i="1" s="1"/>
  <c r="P3754" i="1" a="1"/>
  <c r="P3754" i="1" s="1"/>
  <c r="R3754" i="1" s="1"/>
  <c r="P3755" i="1" a="1"/>
  <c r="P3755" i="1" s="1"/>
  <c r="R3755" i="1" s="1"/>
  <c r="P3756" i="1" a="1"/>
  <c r="P3756" i="1" s="1"/>
  <c r="R3756" i="1" s="1"/>
  <c r="P3757" i="1" a="1"/>
  <c r="P3757" i="1" s="1"/>
  <c r="R3757" i="1" s="1"/>
  <c r="P3758" i="1" a="1"/>
  <c r="P3758" i="1" s="1"/>
  <c r="R3758" i="1" s="1"/>
  <c r="P3759" i="1" a="1"/>
  <c r="P3759" i="1" s="1"/>
  <c r="R3759" i="1" s="1"/>
  <c r="P3760" i="1" a="1"/>
  <c r="P3760" i="1" s="1"/>
  <c r="R3760" i="1" s="1"/>
  <c r="P3761" i="1" a="1"/>
  <c r="P3761" i="1" s="1"/>
  <c r="R3761" i="1" s="1"/>
  <c r="P3762" i="1" a="1"/>
  <c r="P3762" i="1" s="1"/>
  <c r="P3763" i="1" a="1"/>
  <c r="P3763" i="1" s="1"/>
  <c r="P3764" i="1" a="1"/>
  <c r="P3764" i="1" s="1"/>
  <c r="R3764" i="1" s="1"/>
  <c r="P3765" i="1" a="1"/>
  <c r="P3765" i="1" s="1"/>
  <c r="R3765" i="1" s="1"/>
  <c r="P3766" i="1" a="1"/>
  <c r="P3766" i="1" s="1"/>
  <c r="P3767" i="1" a="1"/>
  <c r="P3767" i="1" s="1"/>
  <c r="R3767" i="1" s="1"/>
  <c r="P3768" i="1" a="1"/>
  <c r="P3768" i="1" s="1"/>
  <c r="R3768" i="1" s="1"/>
  <c r="P3769" i="1" a="1"/>
  <c r="P3769" i="1" s="1"/>
  <c r="R3769" i="1" s="1"/>
  <c r="P3770" i="1" a="1"/>
  <c r="P3770" i="1" s="1"/>
  <c r="P3771" i="1" a="1"/>
  <c r="P3771" i="1" s="1"/>
  <c r="R3771" i="1" s="1"/>
  <c r="P3772" i="1" a="1"/>
  <c r="P3772" i="1" s="1"/>
  <c r="R3772" i="1" s="1"/>
  <c r="P3773" i="1" a="1"/>
  <c r="P3773" i="1" s="1"/>
  <c r="R3773" i="1" s="1"/>
  <c r="P3774" i="1" a="1"/>
  <c r="P3774" i="1" s="1"/>
  <c r="R3774" i="1" s="1"/>
  <c r="P3775" i="1" a="1"/>
  <c r="P3775" i="1" s="1"/>
  <c r="R3775" i="1" s="1"/>
  <c r="P3776" i="1" a="1"/>
  <c r="P3776" i="1" s="1"/>
  <c r="R3776" i="1" s="1"/>
  <c r="P3777" i="1" a="1"/>
  <c r="P3777" i="1" s="1"/>
  <c r="R3777" i="1" s="1"/>
  <c r="P3778" i="1" a="1"/>
  <c r="P3778" i="1" s="1"/>
  <c r="R3778" i="1" s="1"/>
  <c r="P3779" i="1" a="1"/>
  <c r="P3779" i="1" s="1"/>
  <c r="R3779" i="1" s="1"/>
  <c r="P3780" i="1" a="1"/>
  <c r="P3780" i="1" s="1"/>
  <c r="R3780" i="1" s="1"/>
  <c r="P3781" i="1" a="1"/>
  <c r="P3781" i="1" s="1"/>
  <c r="R3781" i="1" s="1"/>
  <c r="P3782" i="1" a="1"/>
  <c r="P3782" i="1" s="1"/>
  <c r="R3782" i="1" s="1"/>
  <c r="P3783" i="1" a="1"/>
  <c r="P3783" i="1" s="1"/>
  <c r="R3783" i="1" s="1"/>
  <c r="P3784" i="1" a="1"/>
  <c r="P3784" i="1" s="1"/>
  <c r="R3784" i="1" s="1"/>
  <c r="P3785" i="1" a="1"/>
  <c r="P3785" i="1" s="1"/>
  <c r="R3785" i="1" s="1"/>
  <c r="P3786" i="1" a="1"/>
  <c r="P3786" i="1" s="1"/>
  <c r="R3786" i="1" s="1"/>
  <c r="P3787" i="1" a="1"/>
  <c r="P3787" i="1" s="1"/>
  <c r="R3787" i="1" s="1"/>
  <c r="P3788" i="1" a="1"/>
  <c r="P3788" i="1" s="1"/>
  <c r="R3788" i="1" s="1"/>
  <c r="P3789" i="1" a="1"/>
  <c r="P3789" i="1" s="1"/>
  <c r="R3789" i="1" s="1"/>
  <c r="P3790" i="1" a="1"/>
  <c r="P3790" i="1" s="1"/>
  <c r="R3790" i="1" s="1"/>
  <c r="P3791" i="1" a="1"/>
  <c r="P3791" i="1" s="1"/>
  <c r="R3791" i="1" s="1"/>
  <c r="P3792" i="1" a="1"/>
  <c r="P3792" i="1" s="1"/>
  <c r="R3792" i="1" s="1"/>
  <c r="P3793" i="1" a="1"/>
  <c r="P3793" i="1" s="1"/>
  <c r="R3793" i="1" s="1"/>
  <c r="P3794" i="1" a="1"/>
  <c r="P3794" i="1" s="1"/>
  <c r="R3794" i="1" s="1"/>
  <c r="P3795" i="1" a="1"/>
  <c r="P3795" i="1" s="1"/>
  <c r="R3795" i="1" s="1"/>
  <c r="P3796" i="1" a="1"/>
  <c r="P3796" i="1" s="1"/>
  <c r="R3796" i="1" s="1"/>
  <c r="P3797" i="1" a="1"/>
  <c r="P3797" i="1" s="1"/>
  <c r="R3797" i="1" s="1"/>
  <c r="P3798" i="1" a="1"/>
  <c r="P3798" i="1" s="1"/>
  <c r="R3798" i="1" s="1"/>
  <c r="P3799" i="1" a="1"/>
  <c r="P3799" i="1" s="1"/>
  <c r="R3799" i="1" s="1"/>
  <c r="P3800" i="1" a="1"/>
  <c r="P3800" i="1" s="1"/>
  <c r="R3800" i="1" s="1"/>
  <c r="P3801" i="1" a="1"/>
  <c r="P3801" i="1" s="1"/>
  <c r="R3801" i="1" s="1"/>
  <c r="P3802" i="1" a="1"/>
  <c r="P3802" i="1" s="1"/>
  <c r="R3802" i="1" s="1"/>
  <c r="P3803" i="1" a="1"/>
  <c r="P3803" i="1" s="1"/>
  <c r="R3803" i="1" s="1"/>
  <c r="P3804" i="1" a="1"/>
  <c r="P3804" i="1" s="1"/>
  <c r="R3804" i="1" s="1"/>
  <c r="P3805" i="1" a="1"/>
  <c r="P3805" i="1" s="1"/>
  <c r="R3805" i="1" s="1"/>
  <c r="P3806" i="1" a="1"/>
  <c r="P3806" i="1" s="1"/>
  <c r="R3806" i="1" s="1"/>
  <c r="P3807" i="1" a="1"/>
  <c r="P3807" i="1" s="1"/>
  <c r="R3807" i="1" s="1"/>
  <c r="P3808" i="1" a="1"/>
  <c r="P3808" i="1" s="1"/>
  <c r="R3808" i="1" s="1"/>
  <c r="P3809" i="1" a="1"/>
  <c r="P3809" i="1" s="1"/>
  <c r="R3809" i="1" s="1"/>
  <c r="P3810" i="1" a="1"/>
  <c r="P3810" i="1" s="1"/>
  <c r="R3810" i="1" s="1"/>
  <c r="P3811" i="1" a="1"/>
  <c r="P3811" i="1" s="1"/>
  <c r="R3811" i="1" s="1"/>
  <c r="P3812" i="1" a="1"/>
  <c r="P3812" i="1" s="1"/>
  <c r="R3812" i="1" s="1"/>
  <c r="P3813" i="1" a="1"/>
  <c r="P3813" i="1" s="1"/>
  <c r="R3813" i="1" s="1"/>
  <c r="P3814" i="1" a="1"/>
  <c r="P3814" i="1" s="1"/>
  <c r="R3814" i="1" s="1"/>
  <c r="P3815" i="1" a="1"/>
  <c r="P3815" i="1" s="1"/>
  <c r="R3815" i="1" s="1"/>
  <c r="P3816" i="1" a="1"/>
  <c r="P3816" i="1" s="1"/>
  <c r="R3816" i="1" s="1"/>
  <c r="P3817" i="1" a="1"/>
  <c r="P3817" i="1" s="1"/>
  <c r="R3817" i="1" s="1"/>
  <c r="P3818" i="1" a="1"/>
  <c r="P3818" i="1" s="1"/>
  <c r="R3818" i="1" s="1"/>
  <c r="P3819" i="1" a="1"/>
  <c r="P3819" i="1" s="1"/>
  <c r="R3819" i="1" s="1"/>
  <c r="P3820" i="1" a="1"/>
  <c r="P3820" i="1" s="1"/>
  <c r="R3820" i="1" s="1"/>
  <c r="P3821" i="1" a="1"/>
  <c r="P3821" i="1" s="1"/>
  <c r="R3821" i="1" s="1"/>
  <c r="P3822" i="1" a="1"/>
  <c r="P3822" i="1" s="1"/>
  <c r="R3822" i="1" s="1"/>
  <c r="P3823" i="1" a="1"/>
  <c r="P3823" i="1" s="1"/>
  <c r="R3823" i="1" s="1"/>
  <c r="P3824" i="1" a="1"/>
  <c r="P3824" i="1" s="1"/>
  <c r="R3824" i="1" s="1"/>
  <c r="P3825" i="1" a="1"/>
  <c r="P3825" i="1" s="1"/>
  <c r="R3825" i="1" s="1"/>
  <c r="P3826" i="1" a="1"/>
  <c r="P3826" i="1" s="1"/>
  <c r="R3826" i="1" s="1"/>
  <c r="P3827" i="1" a="1"/>
  <c r="P3827" i="1" s="1"/>
  <c r="R3827" i="1" s="1"/>
  <c r="P3828" i="1" a="1"/>
  <c r="P3828" i="1" s="1"/>
  <c r="R3828" i="1" s="1"/>
  <c r="P3829" i="1" a="1"/>
  <c r="P3829" i="1" s="1"/>
  <c r="R3829" i="1" s="1"/>
  <c r="P3830" i="1" a="1"/>
  <c r="P3830" i="1" s="1"/>
  <c r="R3830" i="1" s="1"/>
  <c r="P3831" i="1" a="1"/>
  <c r="P3831" i="1" s="1"/>
  <c r="R3831" i="1" s="1"/>
  <c r="P3832" i="1" a="1"/>
  <c r="P3832" i="1" s="1"/>
  <c r="R3832" i="1" s="1"/>
  <c r="P3833" i="1" a="1"/>
  <c r="P3833" i="1" s="1"/>
  <c r="R3833" i="1" s="1"/>
  <c r="P3834" i="1" a="1"/>
  <c r="P3834" i="1" s="1"/>
  <c r="R3834" i="1" s="1"/>
  <c r="P3835" i="1" a="1"/>
  <c r="P3835" i="1" s="1"/>
  <c r="R3835" i="1" s="1"/>
  <c r="P3836" i="1" a="1"/>
  <c r="P3836" i="1" s="1"/>
  <c r="R3836" i="1" s="1"/>
  <c r="P3837" i="1" a="1"/>
  <c r="P3837" i="1" s="1"/>
  <c r="R3837" i="1" s="1"/>
  <c r="P3838" i="1" a="1"/>
  <c r="P3838" i="1" s="1"/>
  <c r="P3839" i="1" a="1"/>
  <c r="P3839" i="1" s="1"/>
  <c r="P3840" i="1" a="1"/>
  <c r="P3840" i="1" s="1"/>
  <c r="R3840" i="1" s="1"/>
  <c r="P3841" i="1" a="1"/>
  <c r="P3841" i="1" s="1"/>
  <c r="R3841" i="1" s="1"/>
  <c r="P3842" i="1" a="1"/>
  <c r="P3842" i="1" s="1"/>
  <c r="R3842" i="1" s="1"/>
  <c r="P3843" i="1" a="1"/>
  <c r="P3843" i="1" s="1"/>
  <c r="R3843" i="1" s="1"/>
  <c r="P3844" i="1" a="1"/>
  <c r="P3844" i="1" s="1"/>
  <c r="R3844" i="1" s="1"/>
  <c r="P3845" i="1" a="1"/>
  <c r="P3845" i="1" s="1"/>
  <c r="R3845" i="1" s="1"/>
  <c r="P3846" i="1" a="1"/>
  <c r="P3846" i="1" s="1"/>
  <c r="P3847" i="1" a="1"/>
  <c r="P3847" i="1" s="1"/>
  <c r="R3847" i="1" s="1"/>
  <c r="P3848" i="1" a="1"/>
  <c r="P3848" i="1" s="1"/>
  <c r="R3848" i="1" s="1"/>
  <c r="P3849" i="1" a="1"/>
  <c r="P3849" i="1" s="1"/>
  <c r="R3849" i="1" s="1"/>
  <c r="P3850" i="1" a="1"/>
  <c r="P3850" i="1" s="1"/>
  <c r="R3850" i="1" s="1"/>
  <c r="P3851" i="1" a="1"/>
  <c r="P3851" i="1" s="1"/>
  <c r="R3851" i="1" s="1"/>
  <c r="P3852" i="1" a="1"/>
  <c r="P3852" i="1" s="1"/>
  <c r="R3852" i="1" s="1"/>
  <c r="P3853" i="1" a="1"/>
  <c r="P3853" i="1" s="1"/>
  <c r="R3853" i="1" s="1"/>
  <c r="P3854" i="1" a="1"/>
  <c r="P3854" i="1" s="1"/>
  <c r="R3854" i="1" s="1"/>
  <c r="P3855" i="1" a="1"/>
  <c r="P3855" i="1" s="1"/>
  <c r="R3855" i="1" s="1"/>
  <c r="P3856" i="1" a="1"/>
  <c r="P3856" i="1" s="1"/>
  <c r="R3856" i="1" s="1"/>
  <c r="P3857" i="1" a="1"/>
  <c r="P3857" i="1" s="1"/>
  <c r="R3857" i="1" s="1"/>
  <c r="P3858" i="1" a="1"/>
  <c r="P3858" i="1" s="1"/>
  <c r="R3858" i="1" s="1"/>
  <c r="P3859" i="1" a="1"/>
  <c r="P3859" i="1" s="1"/>
  <c r="R3859" i="1" s="1"/>
  <c r="P3860" i="1" a="1"/>
  <c r="P3860" i="1" s="1"/>
  <c r="R3860" i="1" s="1"/>
  <c r="P3861" i="1" a="1"/>
  <c r="P3861" i="1" s="1"/>
  <c r="R3861" i="1" s="1"/>
  <c r="P3862" i="1" a="1"/>
  <c r="P3862" i="1" s="1"/>
  <c r="R3862" i="1" s="1"/>
  <c r="P3863" i="1" a="1"/>
  <c r="P3863" i="1" s="1"/>
  <c r="R3863" i="1" s="1"/>
  <c r="P3864" i="1" a="1"/>
  <c r="P3864" i="1" s="1"/>
  <c r="R3864" i="1" s="1"/>
  <c r="P3865" i="1" a="1"/>
  <c r="P3865" i="1" s="1"/>
  <c r="R3865" i="1" s="1"/>
  <c r="P3866" i="1" a="1"/>
  <c r="P3866" i="1" s="1"/>
  <c r="R3866" i="1" s="1"/>
  <c r="P3867" i="1" a="1"/>
  <c r="P3867" i="1" s="1"/>
  <c r="R3867" i="1" s="1"/>
  <c r="P3868" i="1" a="1"/>
  <c r="P3868" i="1" s="1"/>
  <c r="R3868" i="1" s="1"/>
  <c r="P3869" i="1" a="1"/>
  <c r="P3869" i="1" s="1"/>
  <c r="R3869" i="1" s="1"/>
  <c r="P3870" i="1" a="1"/>
  <c r="P3870" i="1" s="1"/>
  <c r="R3870" i="1" s="1"/>
  <c r="P3871" i="1" a="1"/>
  <c r="P3871" i="1" s="1"/>
  <c r="R3871" i="1" s="1"/>
  <c r="P3872" i="1" a="1"/>
  <c r="P3872" i="1" s="1"/>
  <c r="R3872" i="1" s="1"/>
  <c r="P3873" i="1" a="1"/>
  <c r="P3873" i="1" s="1"/>
  <c r="R3873" i="1" s="1"/>
  <c r="P3874" i="1" a="1"/>
  <c r="P3874" i="1" s="1"/>
  <c r="R3874" i="1" s="1"/>
  <c r="P3875" i="1" a="1"/>
  <c r="P3875" i="1" s="1"/>
  <c r="R3875" i="1" s="1"/>
  <c r="P3876" i="1" a="1"/>
  <c r="P3876" i="1" s="1"/>
  <c r="R3876" i="1" s="1"/>
  <c r="P3877" i="1" a="1"/>
  <c r="P3877" i="1" s="1"/>
  <c r="R3877" i="1" s="1"/>
  <c r="P3878" i="1" a="1"/>
  <c r="P3878" i="1" s="1"/>
  <c r="R3878" i="1" s="1"/>
  <c r="P3879" i="1" a="1"/>
  <c r="P3879" i="1" s="1"/>
  <c r="R3879" i="1" s="1"/>
  <c r="P3880" i="1" a="1"/>
  <c r="P3880" i="1" s="1"/>
  <c r="R3880" i="1" s="1"/>
  <c r="P3881" i="1" a="1"/>
  <c r="P3881" i="1" s="1"/>
  <c r="R3881" i="1" s="1"/>
  <c r="P3882" i="1" a="1"/>
  <c r="P3882" i="1" s="1"/>
  <c r="R3882" i="1" s="1"/>
  <c r="P3883" i="1" a="1"/>
  <c r="P3883" i="1" s="1"/>
  <c r="R3883" i="1" s="1"/>
  <c r="P3884" i="1" a="1"/>
  <c r="P3884" i="1" s="1"/>
  <c r="R3884" i="1" s="1"/>
  <c r="P3885" i="1" a="1"/>
  <c r="P3885" i="1" s="1"/>
  <c r="R3885" i="1" s="1"/>
  <c r="P3886" i="1" a="1"/>
  <c r="P3886" i="1" s="1"/>
  <c r="R3886" i="1" s="1"/>
  <c r="P3887" i="1" a="1"/>
  <c r="P3887" i="1" s="1"/>
  <c r="R3887" i="1" s="1"/>
  <c r="P3888" i="1" a="1"/>
  <c r="P3888" i="1" s="1"/>
  <c r="R3888" i="1" s="1"/>
  <c r="P3889" i="1" a="1"/>
  <c r="P3889" i="1" s="1"/>
  <c r="R3889" i="1" s="1"/>
  <c r="P3890" i="1" a="1"/>
  <c r="P3890" i="1" s="1"/>
  <c r="R3890" i="1" s="1"/>
  <c r="P3891" i="1" a="1"/>
  <c r="P3891" i="1" s="1"/>
  <c r="R3891" i="1" s="1"/>
  <c r="P3892" i="1" a="1"/>
  <c r="P3892" i="1" s="1"/>
  <c r="R3892" i="1" s="1"/>
  <c r="P3893" i="1" a="1"/>
  <c r="P3893" i="1" s="1"/>
  <c r="R3893" i="1" s="1"/>
  <c r="P3894" i="1" a="1"/>
  <c r="P3894" i="1" s="1"/>
  <c r="R3894" i="1" s="1"/>
  <c r="P3895" i="1" a="1"/>
  <c r="P3895" i="1" s="1"/>
  <c r="R3895" i="1" s="1"/>
  <c r="P3896" i="1" a="1"/>
  <c r="P3896" i="1" s="1"/>
  <c r="R3896" i="1" s="1"/>
  <c r="P3897" i="1" a="1"/>
  <c r="P3897" i="1" s="1"/>
  <c r="R3897" i="1" s="1"/>
  <c r="P3898" i="1" a="1"/>
  <c r="P3898" i="1" s="1"/>
  <c r="R3898" i="1" s="1"/>
  <c r="P3899" i="1" a="1"/>
  <c r="P3899" i="1" s="1"/>
  <c r="R3899" i="1" s="1"/>
  <c r="P3900" i="1" a="1"/>
  <c r="P3900" i="1" s="1"/>
  <c r="R3900" i="1" s="1"/>
  <c r="P3901" i="1" a="1"/>
  <c r="P3901" i="1" s="1"/>
  <c r="R3901" i="1" s="1"/>
  <c r="P3902" i="1" a="1"/>
  <c r="P3902" i="1" s="1"/>
  <c r="R3902" i="1" s="1"/>
  <c r="P3903" i="1" a="1"/>
  <c r="P3903" i="1" s="1"/>
  <c r="R3903" i="1" s="1"/>
  <c r="P3904" i="1" a="1"/>
  <c r="P3904" i="1" s="1"/>
  <c r="R3904" i="1" s="1"/>
  <c r="P3905" i="1" a="1"/>
  <c r="P3905" i="1" s="1"/>
  <c r="R3905" i="1" s="1"/>
  <c r="P3906" i="1" a="1"/>
  <c r="P3906" i="1" s="1"/>
  <c r="R3906" i="1" s="1"/>
  <c r="P3907" i="1" a="1"/>
  <c r="P3907" i="1" s="1"/>
  <c r="R3907" i="1" s="1"/>
  <c r="P3908" i="1" a="1"/>
  <c r="P3908" i="1" s="1"/>
  <c r="R3908" i="1" s="1"/>
  <c r="P3909" i="1" a="1"/>
  <c r="P3909" i="1" s="1"/>
  <c r="R3909" i="1" s="1"/>
  <c r="P3910" i="1" a="1"/>
  <c r="P3910" i="1" s="1"/>
  <c r="R3910" i="1" s="1"/>
  <c r="P3911" i="1" a="1"/>
  <c r="P3911" i="1" s="1"/>
  <c r="R3911" i="1" s="1"/>
  <c r="P3912" i="1" a="1"/>
  <c r="P3912" i="1" s="1"/>
  <c r="R3912" i="1" s="1"/>
  <c r="P3913" i="1" a="1"/>
  <c r="P3913" i="1" s="1"/>
  <c r="R3913" i="1" s="1"/>
  <c r="P3914" i="1" a="1"/>
  <c r="P3914" i="1" s="1"/>
  <c r="R3914" i="1" s="1"/>
  <c r="P3915" i="1" a="1"/>
  <c r="P3915" i="1" s="1"/>
  <c r="R3915" i="1" s="1"/>
  <c r="P3916" i="1" a="1"/>
  <c r="P3916" i="1" s="1"/>
  <c r="R3916" i="1" s="1"/>
  <c r="P3917" i="1" a="1"/>
  <c r="P3917" i="1" s="1"/>
  <c r="R3917" i="1" s="1"/>
  <c r="P3918" i="1" a="1"/>
  <c r="P3918" i="1" s="1"/>
  <c r="R3918" i="1" s="1"/>
  <c r="P3919" i="1" a="1"/>
  <c r="P3919" i="1" s="1"/>
  <c r="R3919" i="1" s="1"/>
  <c r="P3920" i="1" a="1"/>
  <c r="P3920" i="1" s="1"/>
  <c r="R3920" i="1" s="1"/>
  <c r="P3921" i="1" a="1"/>
  <c r="P3921" i="1" s="1"/>
  <c r="R3921" i="1" s="1"/>
  <c r="P3922" i="1" a="1"/>
  <c r="P3922" i="1" s="1"/>
  <c r="R3922" i="1" s="1"/>
  <c r="P3923" i="1" a="1"/>
  <c r="P3923" i="1" s="1"/>
  <c r="R3923" i="1" s="1"/>
  <c r="P3924" i="1" a="1"/>
  <c r="P3924" i="1" s="1"/>
  <c r="R3924" i="1" s="1"/>
  <c r="P3925" i="1" a="1"/>
  <c r="P3925" i="1" s="1"/>
  <c r="R3925" i="1" s="1"/>
  <c r="P3926" i="1" a="1"/>
  <c r="P3926" i="1" s="1"/>
  <c r="R3926" i="1" s="1"/>
  <c r="P3927" i="1" a="1"/>
  <c r="P3927" i="1" s="1"/>
  <c r="R3927" i="1" s="1"/>
  <c r="P3928" i="1" a="1"/>
  <c r="P3928" i="1" s="1"/>
  <c r="R3928" i="1" s="1"/>
  <c r="P3929" i="1" a="1"/>
  <c r="P3929" i="1" s="1"/>
  <c r="R3929" i="1" s="1"/>
  <c r="P3930" i="1" a="1"/>
  <c r="P3930" i="1" s="1"/>
  <c r="R3930" i="1" s="1"/>
  <c r="P3931" i="1" a="1"/>
  <c r="P3931" i="1" s="1"/>
  <c r="R3931" i="1" s="1"/>
  <c r="P3932" i="1" a="1"/>
  <c r="P3932" i="1" s="1"/>
  <c r="R3932" i="1" s="1"/>
  <c r="P3933" i="1" a="1"/>
  <c r="P3933" i="1" s="1"/>
  <c r="R3933" i="1" s="1"/>
  <c r="P3934" i="1" a="1"/>
  <c r="P3934" i="1" s="1"/>
  <c r="R3934" i="1" s="1"/>
  <c r="P3935" i="1" a="1"/>
  <c r="P3935" i="1" s="1"/>
  <c r="R3935" i="1" s="1"/>
  <c r="P3936" i="1" a="1"/>
  <c r="P3936" i="1" s="1"/>
  <c r="R3936" i="1" s="1"/>
  <c r="P3937" i="1" a="1"/>
  <c r="P3937" i="1" s="1"/>
  <c r="R3937" i="1" s="1"/>
  <c r="P3938" i="1" a="1"/>
  <c r="P3938" i="1" s="1"/>
  <c r="R3938" i="1" s="1"/>
  <c r="P3939" i="1" a="1"/>
  <c r="P3939" i="1" s="1"/>
  <c r="R3939" i="1" s="1"/>
  <c r="P3940" i="1" a="1"/>
  <c r="P3940" i="1" s="1"/>
  <c r="R3940" i="1" s="1"/>
  <c r="P3941" i="1" a="1"/>
  <c r="P3941" i="1" s="1"/>
  <c r="R3941" i="1" s="1"/>
  <c r="P3942" i="1" a="1"/>
  <c r="P3942" i="1" s="1"/>
  <c r="R3942" i="1" s="1"/>
  <c r="P3943" i="1" a="1"/>
  <c r="P3943" i="1" s="1"/>
  <c r="R3943" i="1" s="1"/>
  <c r="P3944" i="1" a="1"/>
  <c r="P3944" i="1" s="1"/>
  <c r="R3944" i="1" s="1"/>
  <c r="P3945" i="1" a="1"/>
  <c r="P3945" i="1" s="1"/>
  <c r="R3945" i="1" s="1"/>
  <c r="P3946" i="1" a="1"/>
  <c r="P3946" i="1" s="1"/>
  <c r="R3946" i="1" s="1"/>
  <c r="P3947" i="1" a="1"/>
  <c r="P3947" i="1" s="1"/>
  <c r="R3947" i="1" s="1"/>
  <c r="P3948" i="1" a="1"/>
  <c r="P3948" i="1" s="1"/>
  <c r="R3948" i="1" s="1"/>
  <c r="P3949" i="1" a="1"/>
  <c r="P3949" i="1" s="1"/>
  <c r="R3949" i="1" s="1"/>
  <c r="P3950" i="1" a="1"/>
  <c r="P3950" i="1" s="1"/>
  <c r="R3950" i="1" s="1"/>
  <c r="P3951" i="1" a="1"/>
  <c r="P3951" i="1" s="1"/>
  <c r="R3951" i="1" s="1"/>
  <c r="P3952" i="1" a="1"/>
  <c r="P3952" i="1" s="1"/>
  <c r="R3952" i="1" s="1"/>
  <c r="P3953" i="1" a="1"/>
  <c r="P3953" i="1" s="1"/>
  <c r="R3953" i="1" s="1"/>
  <c r="P3954" i="1" a="1"/>
  <c r="P3954" i="1" s="1"/>
  <c r="R3954" i="1" s="1"/>
  <c r="P3955" i="1" a="1"/>
  <c r="P3955" i="1" s="1"/>
  <c r="R3955" i="1" s="1"/>
  <c r="P3956" i="1" a="1"/>
  <c r="P3956" i="1" s="1"/>
  <c r="R3956" i="1" s="1"/>
  <c r="P3957" i="1" a="1"/>
  <c r="P3957" i="1" s="1"/>
  <c r="R3957" i="1" s="1"/>
  <c r="P3958" i="1" a="1"/>
  <c r="P3958" i="1" s="1"/>
  <c r="R3958" i="1" s="1"/>
  <c r="P3959" i="1" a="1"/>
  <c r="P3959" i="1" s="1"/>
  <c r="R3959" i="1" s="1"/>
  <c r="P3960" i="1" a="1"/>
  <c r="P3960" i="1" s="1"/>
  <c r="R3960" i="1" s="1"/>
  <c r="P3961" i="1" a="1"/>
  <c r="P3961" i="1" s="1"/>
  <c r="R3961" i="1" s="1"/>
  <c r="P3962" i="1" a="1"/>
  <c r="P3962" i="1" s="1"/>
  <c r="R3962" i="1" s="1"/>
  <c r="P3963" i="1" a="1"/>
  <c r="P3963" i="1" s="1"/>
  <c r="R3963" i="1" s="1"/>
  <c r="P3964" i="1" a="1"/>
  <c r="P3964" i="1" s="1"/>
  <c r="R3964" i="1" s="1"/>
  <c r="P3965" i="1" a="1"/>
  <c r="P3965" i="1" s="1"/>
  <c r="R3965" i="1" s="1"/>
  <c r="P3966" i="1" a="1"/>
  <c r="P3966" i="1" s="1"/>
  <c r="R3966" i="1" s="1"/>
  <c r="P3967" i="1" a="1"/>
  <c r="P3967" i="1" s="1"/>
  <c r="R3967" i="1" s="1"/>
  <c r="P3968" i="1" a="1"/>
  <c r="P3968" i="1" s="1"/>
  <c r="R3968" i="1" s="1"/>
  <c r="P3969" i="1" a="1"/>
  <c r="P3969" i="1" s="1"/>
  <c r="R3969" i="1" s="1"/>
  <c r="P3970" i="1" a="1"/>
  <c r="P3970" i="1" s="1"/>
  <c r="R3970" i="1" s="1"/>
  <c r="P3971" i="1" a="1"/>
  <c r="P3971" i="1" s="1"/>
  <c r="R3971" i="1" s="1"/>
  <c r="P3972" i="1" a="1"/>
  <c r="P3972" i="1" s="1"/>
  <c r="R3972" i="1" s="1"/>
  <c r="P3973" i="1" a="1"/>
  <c r="P3973" i="1" s="1"/>
  <c r="R3973" i="1" s="1"/>
  <c r="P3974" i="1" a="1"/>
  <c r="P3974" i="1" s="1"/>
  <c r="R3974" i="1" s="1"/>
  <c r="P3975" i="1" a="1"/>
  <c r="P3975" i="1" s="1"/>
  <c r="R3975" i="1" s="1"/>
  <c r="P3976" i="1" a="1"/>
  <c r="P3976" i="1" s="1"/>
  <c r="R3976" i="1" s="1"/>
  <c r="P3977" i="1" a="1"/>
  <c r="P3977" i="1" s="1"/>
  <c r="R3977" i="1" s="1"/>
  <c r="P3978" i="1" a="1"/>
  <c r="P3978" i="1" s="1"/>
  <c r="R3978" i="1" s="1"/>
  <c r="P3979" i="1" a="1"/>
  <c r="P3979" i="1" s="1"/>
  <c r="R3979" i="1" s="1"/>
  <c r="P3980" i="1" a="1"/>
  <c r="P3980" i="1" s="1"/>
  <c r="R3980" i="1" s="1"/>
  <c r="P3981" i="1" a="1"/>
  <c r="P3981" i="1" s="1"/>
  <c r="R3981" i="1" s="1"/>
  <c r="P3982" i="1" a="1"/>
  <c r="P3982" i="1" s="1"/>
  <c r="R3982" i="1" s="1"/>
  <c r="P3983" i="1" a="1"/>
  <c r="P3983" i="1" s="1"/>
  <c r="R3983" i="1" s="1"/>
  <c r="P3984" i="1" a="1"/>
  <c r="P3984" i="1" s="1"/>
  <c r="R3984" i="1" s="1"/>
  <c r="P3985" i="1" a="1"/>
  <c r="P3985" i="1" s="1"/>
  <c r="R3985" i="1" s="1"/>
  <c r="P3986" i="1" a="1"/>
  <c r="P3986" i="1" s="1"/>
  <c r="R3986" i="1" s="1"/>
  <c r="P3987" i="1" a="1"/>
  <c r="P3987" i="1" s="1"/>
  <c r="R3987" i="1" s="1"/>
  <c r="P3988" i="1" a="1"/>
  <c r="P3988" i="1" s="1"/>
  <c r="R3988" i="1" s="1"/>
  <c r="P3989" i="1" a="1"/>
  <c r="P3989" i="1" s="1"/>
  <c r="R3989" i="1" s="1"/>
  <c r="P3990" i="1" a="1"/>
  <c r="P3990" i="1" s="1"/>
  <c r="R3990" i="1" s="1"/>
  <c r="P3991" i="1" a="1"/>
  <c r="P3991" i="1" s="1"/>
  <c r="R3991" i="1" s="1"/>
  <c r="P3992" i="1" a="1"/>
  <c r="P3992" i="1" s="1"/>
  <c r="R3992" i="1" s="1"/>
  <c r="P3993" i="1" a="1"/>
  <c r="P3993" i="1" s="1"/>
  <c r="R3993" i="1" s="1"/>
  <c r="P3994" i="1" a="1"/>
  <c r="P3994" i="1" s="1"/>
  <c r="R3994" i="1" s="1"/>
  <c r="P3995" i="1" a="1"/>
  <c r="P3995" i="1" s="1"/>
  <c r="R3995" i="1" s="1"/>
  <c r="P3996" i="1" a="1"/>
  <c r="P3996" i="1" s="1"/>
  <c r="R3996" i="1" s="1"/>
  <c r="P3997" i="1" a="1"/>
  <c r="P3997" i="1" s="1"/>
  <c r="R3997" i="1" s="1"/>
  <c r="P3998" i="1" a="1"/>
  <c r="P3998" i="1" s="1"/>
  <c r="R3998" i="1" s="1"/>
  <c r="P3999" i="1" a="1"/>
  <c r="P3999" i="1" s="1"/>
  <c r="R3999" i="1" s="1"/>
  <c r="P4000" i="1" a="1"/>
  <c r="P4000" i="1" s="1"/>
  <c r="R4000" i="1" s="1"/>
  <c r="P4001" i="1" a="1"/>
  <c r="P4001" i="1" s="1"/>
  <c r="R4001" i="1" s="1"/>
  <c r="P4002" i="1" a="1"/>
  <c r="P4002" i="1" s="1"/>
  <c r="R4002" i="1" s="1"/>
  <c r="P4003" i="1" a="1"/>
  <c r="P4003" i="1" s="1"/>
  <c r="R4003" i="1" s="1"/>
  <c r="P4004" i="1" a="1"/>
  <c r="P4004" i="1" s="1"/>
  <c r="R4004" i="1" s="1"/>
  <c r="P4005" i="1" a="1"/>
  <c r="P4005" i="1" s="1"/>
  <c r="R4005" i="1" s="1"/>
  <c r="P4006" i="1" a="1"/>
  <c r="P4006" i="1" s="1"/>
  <c r="R4006" i="1" s="1"/>
  <c r="P4007" i="1" a="1"/>
  <c r="P4007" i="1" s="1"/>
  <c r="R4007" i="1" s="1"/>
  <c r="P4008" i="1" a="1"/>
  <c r="P4008" i="1" s="1"/>
  <c r="R4008" i="1" s="1"/>
  <c r="P4009" i="1" a="1"/>
  <c r="P4009" i="1" s="1"/>
  <c r="R4009" i="1" s="1"/>
  <c r="P4010" i="1" a="1"/>
  <c r="P4010" i="1" s="1"/>
  <c r="R4010" i="1" s="1"/>
  <c r="P4011" i="1" a="1"/>
  <c r="P4011" i="1" s="1"/>
  <c r="R4011" i="1" s="1"/>
  <c r="P4012" i="1" a="1"/>
  <c r="P4012" i="1" s="1"/>
  <c r="R4012" i="1" s="1"/>
  <c r="P4013" i="1" a="1"/>
  <c r="P4013" i="1" s="1"/>
  <c r="R4013" i="1" s="1"/>
  <c r="P4014" i="1" a="1"/>
  <c r="P4014" i="1" s="1"/>
  <c r="R4014" i="1" s="1"/>
  <c r="P4015" i="1" a="1"/>
  <c r="P4015" i="1" s="1"/>
  <c r="R4015" i="1" s="1"/>
  <c r="P4016" i="1" a="1"/>
  <c r="P4016" i="1" s="1"/>
  <c r="R4016" i="1" s="1"/>
  <c r="P4017" i="1" a="1"/>
  <c r="P4017" i="1" s="1"/>
  <c r="R4017" i="1" s="1"/>
  <c r="P4018" i="1" a="1"/>
  <c r="P4018" i="1" s="1"/>
  <c r="R4018" i="1" s="1"/>
  <c r="P4019" i="1" a="1"/>
  <c r="P4019" i="1" s="1"/>
  <c r="R4019" i="1" s="1"/>
  <c r="P4020" i="1" a="1"/>
  <c r="P4020" i="1" s="1"/>
  <c r="R4020" i="1" s="1"/>
  <c r="P4021" i="1" a="1"/>
  <c r="P4021" i="1" s="1"/>
  <c r="R4021" i="1" s="1"/>
  <c r="P4022" i="1" a="1"/>
  <c r="P4022" i="1" s="1"/>
  <c r="R4022" i="1" s="1"/>
  <c r="P4023" i="1" a="1"/>
  <c r="P4023" i="1" s="1"/>
  <c r="R4023" i="1" s="1"/>
  <c r="P4024" i="1" a="1"/>
  <c r="P4024" i="1" s="1"/>
  <c r="R4024" i="1" s="1"/>
  <c r="P4025" i="1" a="1"/>
  <c r="P4025" i="1" s="1"/>
  <c r="R4025" i="1" s="1"/>
  <c r="P4026" i="1" a="1"/>
  <c r="P4026" i="1" s="1"/>
  <c r="R4026" i="1" s="1"/>
  <c r="P4027" i="1" a="1"/>
  <c r="P4027" i="1" s="1"/>
  <c r="R4027" i="1" s="1"/>
  <c r="P4028" i="1" a="1"/>
  <c r="P4028" i="1" s="1"/>
  <c r="R4028" i="1" s="1"/>
  <c r="P4029" i="1" a="1"/>
  <c r="P4029" i="1" s="1"/>
  <c r="R4029" i="1" s="1"/>
  <c r="P4030" i="1" a="1"/>
  <c r="P4030" i="1" s="1"/>
  <c r="R4030" i="1" s="1"/>
  <c r="P4031" i="1" a="1"/>
  <c r="P4031" i="1" s="1"/>
  <c r="R4031" i="1" s="1"/>
  <c r="P4032" i="1" a="1"/>
  <c r="P4032" i="1" s="1"/>
  <c r="R4032" i="1" s="1"/>
  <c r="P4033" i="1" a="1"/>
  <c r="P4033" i="1" s="1"/>
  <c r="R4033" i="1" s="1"/>
  <c r="P4034" i="1" a="1"/>
  <c r="P4034" i="1" s="1"/>
  <c r="R4034" i="1" s="1"/>
  <c r="P4035" i="1" a="1"/>
  <c r="P4035" i="1" s="1"/>
  <c r="R4035" i="1" s="1"/>
  <c r="P4036" i="1" a="1"/>
  <c r="P4036" i="1" s="1"/>
  <c r="R4036" i="1" s="1"/>
  <c r="P4037" i="1" a="1"/>
  <c r="P4037" i="1" s="1"/>
  <c r="R4037" i="1" s="1"/>
  <c r="P4038" i="1" a="1"/>
  <c r="P4038" i="1" s="1"/>
  <c r="R4038" i="1" s="1"/>
  <c r="P4039" i="1" a="1"/>
  <c r="P4039" i="1" s="1"/>
  <c r="R4039" i="1" s="1"/>
  <c r="P4040" i="1" a="1"/>
  <c r="P4040" i="1" s="1"/>
  <c r="R4040" i="1" s="1"/>
  <c r="P4041" i="1" a="1"/>
  <c r="P4041" i="1" s="1"/>
  <c r="R4041" i="1" s="1"/>
  <c r="P4042" i="1" a="1"/>
  <c r="P4042" i="1" s="1"/>
  <c r="R4042" i="1" s="1"/>
  <c r="P4043" i="1" a="1"/>
  <c r="P4043" i="1" s="1"/>
  <c r="R4043" i="1" s="1"/>
  <c r="P4044" i="1" a="1"/>
  <c r="P4044" i="1" s="1"/>
  <c r="R4044" i="1" s="1"/>
  <c r="P4045" i="1" a="1"/>
  <c r="P4045" i="1" s="1"/>
  <c r="R4045" i="1" s="1"/>
  <c r="P4046" i="1" a="1"/>
  <c r="P4046" i="1" s="1"/>
  <c r="R4046" i="1" s="1"/>
  <c r="P4047" i="1" a="1"/>
  <c r="P4047" i="1" s="1"/>
  <c r="R4047" i="1" s="1"/>
  <c r="P4048" i="1" a="1"/>
  <c r="P4048" i="1" s="1"/>
  <c r="R4048" i="1" s="1"/>
  <c r="P4049" i="1" a="1"/>
  <c r="P4049" i="1" s="1"/>
  <c r="R4049" i="1" s="1"/>
  <c r="P4050" i="1" a="1"/>
  <c r="P4050" i="1" s="1"/>
  <c r="R4050" i="1" s="1"/>
  <c r="P4051" i="1" a="1"/>
  <c r="P4051" i="1" s="1"/>
  <c r="R4051" i="1" s="1"/>
  <c r="P4052" i="1" a="1"/>
  <c r="P4052" i="1" s="1"/>
  <c r="R4052" i="1" s="1"/>
  <c r="P4053" i="1" a="1"/>
  <c r="P4053" i="1" s="1"/>
  <c r="R4053" i="1" s="1"/>
  <c r="P4054" i="1" a="1"/>
  <c r="P4054" i="1" s="1"/>
  <c r="R4054" i="1" s="1"/>
  <c r="P4055" i="1" a="1"/>
  <c r="P4055" i="1" s="1"/>
  <c r="R4055" i="1" s="1"/>
  <c r="P4056" i="1" a="1"/>
  <c r="P4056" i="1" s="1"/>
  <c r="R4056" i="1" s="1"/>
  <c r="P4057" i="1" a="1"/>
  <c r="P4057" i="1" s="1"/>
  <c r="R4057" i="1" s="1"/>
  <c r="P4058" i="1" a="1"/>
  <c r="P4058" i="1" s="1"/>
  <c r="R4058" i="1" s="1"/>
  <c r="P4059" i="1" a="1"/>
  <c r="P4059" i="1" s="1"/>
  <c r="R4059" i="1" s="1"/>
  <c r="P4060" i="1" a="1"/>
  <c r="P4060" i="1" s="1"/>
  <c r="R4060" i="1" s="1"/>
  <c r="P4061" i="1" a="1"/>
  <c r="P4061" i="1" s="1"/>
  <c r="R4061" i="1" s="1"/>
  <c r="P4062" i="1" a="1"/>
  <c r="P4062" i="1" s="1"/>
  <c r="R4062" i="1" s="1"/>
  <c r="P4063" i="1" a="1"/>
  <c r="P4063" i="1" s="1"/>
  <c r="R4063" i="1" s="1"/>
  <c r="P4064" i="1" a="1"/>
  <c r="P4064" i="1" s="1"/>
  <c r="R4064" i="1" s="1"/>
  <c r="P4065" i="1" a="1"/>
  <c r="P4065" i="1" s="1"/>
  <c r="R4065" i="1" s="1"/>
  <c r="P4066" i="1" a="1"/>
  <c r="P4066" i="1" s="1"/>
  <c r="R4066" i="1" s="1"/>
  <c r="P4067" i="1" a="1"/>
  <c r="P4067" i="1" s="1"/>
  <c r="R4067" i="1" s="1"/>
  <c r="P4068" i="1" a="1"/>
  <c r="P4068" i="1" s="1"/>
  <c r="R4068" i="1" s="1"/>
  <c r="P4069" i="1" a="1"/>
  <c r="P4069" i="1" s="1"/>
  <c r="R4069" i="1" s="1"/>
  <c r="P4070" i="1" a="1"/>
  <c r="P4070" i="1" s="1"/>
  <c r="R4070" i="1" s="1"/>
  <c r="P4071" i="1" a="1"/>
  <c r="P4071" i="1" s="1"/>
  <c r="R4071" i="1" s="1"/>
  <c r="P4072" i="1" a="1"/>
  <c r="P4072" i="1" s="1"/>
  <c r="R4072" i="1" s="1"/>
  <c r="P4073" i="1" a="1"/>
  <c r="P4073" i="1" s="1"/>
  <c r="R4073" i="1" s="1"/>
  <c r="P4074" i="1" a="1"/>
  <c r="P4074" i="1" s="1"/>
  <c r="R4074" i="1" s="1"/>
  <c r="P4075" i="1" a="1"/>
  <c r="P4075" i="1" s="1"/>
  <c r="R4075" i="1" s="1"/>
  <c r="P4076" i="1" a="1"/>
  <c r="P4076" i="1" s="1"/>
  <c r="R4076" i="1" s="1"/>
  <c r="P4077" i="1" a="1"/>
  <c r="P4077" i="1" s="1"/>
  <c r="R4077" i="1" s="1"/>
  <c r="P4078" i="1" a="1"/>
  <c r="P4078" i="1" s="1"/>
  <c r="R4078" i="1" s="1"/>
  <c r="P4079" i="1" a="1"/>
  <c r="P4079" i="1" s="1"/>
  <c r="R4079" i="1" s="1"/>
  <c r="P4080" i="1" a="1"/>
  <c r="P4080" i="1" s="1"/>
  <c r="R4080" i="1" s="1"/>
  <c r="P4081" i="1" a="1"/>
  <c r="P4081" i="1" s="1"/>
  <c r="R4081" i="1" s="1"/>
  <c r="P4082" i="1" a="1"/>
  <c r="P4082" i="1" s="1"/>
  <c r="R4082" i="1" s="1"/>
  <c r="P4083" i="1" a="1"/>
  <c r="P4083" i="1" s="1"/>
  <c r="R4083" i="1" s="1"/>
  <c r="P4084" i="1" a="1"/>
  <c r="P4084" i="1" s="1"/>
  <c r="R4084" i="1" s="1"/>
  <c r="P4085" i="1" a="1"/>
  <c r="P4085" i="1" s="1"/>
  <c r="R4085" i="1" s="1"/>
  <c r="P4086" i="1" a="1"/>
  <c r="P4086" i="1" s="1"/>
  <c r="R4086" i="1" s="1"/>
  <c r="P4087" i="1" a="1"/>
  <c r="P4087" i="1" s="1"/>
  <c r="R4087" i="1" s="1"/>
  <c r="P4088" i="1" a="1"/>
  <c r="P4088" i="1" s="1"/>
  <c r="R4088" i="1" s="1"/>
  <c r="P4089" i="1" a="1"/>
  <c r="P4089" i="1" s="1"/>
  <c r="R4089" i="1" s="1"/>
  <c r="P4090" i="1" a="1"/>
  <c r="P4090" i="1" s="1"/>
  <c r="R4090" i="1" s="1"/>
  <c r="P4091" i="1" a="1"/>
  <c r="P4091" i="1" s="1"/>
  <c r="R4091" i="1" s="1"/>
  <c r="P4092" i="1" a="1"/>
  <c r="P4092" i="1" s="1"/>
  <c r="R4092" i="1" s="1"/>
  <c r="P4093" i="1" a="1"/>
  <c r="P4093" i="1" s="1"/>
  <c r="R4093" i="1" s="1"/>
  <c r="P4094" i="1" a="1"/>
  <c r="P4094" i="1" s="1"/>
  <c r="R4094" i="1" s="1"/>
  <c r="P4095" i="1" a="1"/>
  <c r="P4095" i="1" s="1"/>
  <c r="R4095" i="1" s="1"/>
  <c r="P4096" i="1" a="1"/>
  <c r="P4096" i="1" s="1"/>
  <c r="R4096" i="1" s="1"/>
  <c r="P4097" i="1" a="1"/>
  <c r="P4097" i="1" s="1"/>
  <c r="R4097" i="1" s="1"/>
  <c r="P4098" i="1" a="1"/>
  <c r="P4098" i="1" s="1"/>
  <c r="R4098" i="1" s="1"/>
  <c r="P4099" i="1" a="1"/>
  <c r="P4099" i="1" s="1"/>
  <c r="R4099" i="1" s="1"/>
  <c r="P4100" i="1" a="1"/>
  <c r="P4100" i="1" s="1"/>
  <c r="R4100" i="1" s="1"/>
  <c r="P4101" i="1" a="1"/>
  <c r="P4101" i="1" s="1"/>
  <c r="R4101" i="1" s="1"/>
  <c r="P4102" i="1" a="1"/>
  <c r="P4102" i="1" s="1"/>
  <c r="R4102" i="1" s="1"/>
  <c r="P4103" i="1" a="1"/>
  <c r="P4103" i="1" s="1"/>
  <c r="R4103" i="1" s="1"/>
  <c r="P4104" i="1" a="1"/>
  <c r="P4104" i="1" s="1"/>
  <c r="R4104" i="1" s="1"/>
  <c r="P4105" i="1" a="1"/>
  <c r="P4105" i="1" s="1"/>
  <c r="R4105" i="1" s="1"/>
  <c r="P4106" i="1" a="1"/>
  <c r="P4106" i="1" s="1"/>
  <c r="R4106" i="1" s="1"/>
  <c r="P4107" i="1" a="1"/>
  <c r="P4107" i="1" s="1"/>
  <c r="R4107" i="1" s="1"/>
  <c r="P4108" i="1" a="1"/>
  <c r="P4108" i="1" s="1"/>
  <c r="R4108" i="1" s="1"/>
  <c r="P4109" i="1" a="1"/>
  <c r="P4109" i="1" s="1"/>
  <c r="R4109" i="1" s="1"/>
  <c r="P4110" i="1" a="1"/>
  <c r="P4110" i="1" s="1"/>
  <c r="R4110" i="1" s="1"/>
  <c r="P4111" i="1" a="1"/>
  <c r="P4111" i="1" s="1"/>
  <c r="R4111" i="1" s="1"/>
  <c r="P4112" i="1" a="1"/>
  <c r="P4112" i="1" s="1"/>
  <c r="R4112" i="1" s="1"/>
  <c r="P4113" i="1" a="1"/>
  <c r="P4113" i="1" s="1"/>
  <c r="R4113" i="1" s="1"/>
  <c r="P4114" i="1" a="1"/>
  <c r="P4114" i="1" s="1"/>
  <c r="R4114" i="1" s="1"/>
  <c r="P4115" i="1" a="1"/>
  <c r="P4115" i="1" s="1"/>
  <c r="R4115" i="1" s="1"/>
  <c r="P4116" i="1" a="1"/>
  <c r="P4116" i="1" s="1"/>
  <c r="R4116" i="1" s="1"/>
  <c r="P4117" i="1" a="1"/>
  <c r="P4117" i="1" s="1"/>
  <c r="R4117" i="1" s="1"/>
  <c r="P4118" i="1" a="1"/>
  <c r="P4118" i="1" s="1"/>
  <c r="R4118" i="1" s="1"/>
  <c r="P4119" i="1" a="1"/>
  <c r="P4119" i="1" s="1"/>
  <c r="R4119" i="1" s="1"/>
  <c r="P4120" i="1" a="1"/>
  <c r="P4120" i="1" s="1"/>
  <c r="R4120" i="1" s="1"/>
  <c r="P4121" i="1" a="1"/>
  <c r="P4121" i="1" s="1"/>
  <c r="R4121" i="1" s="1"/>
  <c r="P4122" i="1" a="1"/>
  <c r="P4122" i="1" s="1"/>
  <c r="R4122" i="1" s="1"/>
  <c r="P4123" i="1" a="1"/>
  <c r="P4123" i="1" s="1"/>
  <c r="R4123" i="1" s="1"/>
  <c r="P4124" i="1" a="1"/>
  <c r="P4124" i="1" s="1"/>
  <c r="R4124" i="1" s="1"/>
  <c r="P4125" i="1" a="1"/>
  <c r="P4125" i="1" s="1"/>
  <c r="R4125" i="1" s="1"/>
  <c r="P4126" i="1" a="1"/>
  <c r="P4126" i="1" s="1"/>
  <c r="R4126" i="1" s="1"/>
  <c r="P4127" i="1" a="1"/>
  <c r="P4127" i="1" s="1"/>
  <c r="R4127" i="1" s="1"/>
  <c r="P4128" i="1" a="1"/>
  <c r="P4128" i="1" s="1"/>
  <c r="R4128" i="1" s="1"/>
  <c r="P4129" i="1" a="1"/>
  <c r="P4129" i="1" s="1"/>
  <c r="R4129" i="1" s="1"/>
  <c r="P4130" i="1" a="1"/>
  <c r="P4130" i="1" s="1"/>
  <c r="R4130" i="1" s="1"/>
  <c r="P4131" i="1" a="1"/>
  <c r="P4131" i="1" s="1"/>
  <c r="R4131" i="1" s="1"/>
  <c r="P4132" i="1" a="1"/>
  <c r="P4132" i="1" s="1"/>
  <c r="R4132" i="1" s="1"/>
  <c r="P4133" i="1" a="1"/>
  <c r="P4133" i="1" s="1"/>
  <c r="R4133" i="1" s="1"/>
  <c r="P4134" i="1" a="1"/>
  <c r="P4134" i="1" s="1"/>
  <c r="R4134" i="1" s="1"/>
  <c r="P4135" i="1" a="1"/>
  <c r="P4135" i="1" s="1"/>
  <c r="R4135" i="1" s="1"/>
  <c r="P4136" i="1" a="1"/>
  <c r="P4136" i="1" s="1"/>
  <c r="R4136" i="1" s="1"/>
  <c r="P4137" i="1" a="1"/>
  <c r="P4137" i="1" s="1"/>
  <c r="R4137" i="1" s="1"/>
  <c r="P4138" i="1" a="1"/>
  <c r="P4138" i="1" s="1"/>
  <c r="R4138" i="1" s="1"/>
  <c r="P4139" i="1" a="1"/>
  <c r="P4139" i="1" s="1"/>
  <c r="R4139" i="1" s="1"/>
  <c r="P4140" i="1" a="1"/>
  <c r="P4140" i="1" s="1"/>
  <c r="R4140" i="1" s="1"/>
  <c r="P4141" i="1" a="1"/>
  <c r="P4141" i="1" s="1"/>
  <c r="R4141" i="1" s="1"/>
  <c r="P4142" i="1" a="1"/>
  <c r="P4142" i="1" s="1"/>
  <c r="R4142" i="1" s="1"/>
  <c r="P4143" i="1" a="1"/>
  <c r="P4143" i="1" s="1"/>
  <c r="R4143" i="1" s="1"/>
  <c r="P4144" i="1" a="1"/>
  <c r="P4144" i="1" s="1"/>
  <c r="R4144" i="1" s="1"/>
  <c r="P4145" i="1" a="1"/>
  <c r="P4145" i="1" s="1"/>
  <c r="R4145" i="1" s="1"/>
  <c r="P4146" i="1" a="1"/>
  <c r="P4146" i="1" s="1"/>
  <c r="R4146" i="1" s="1"/>
  <c r="P4147" i="1" a="1"/>
  <c r="P4147" i="1" s="1"/>
  <c r="R4147" i="1" s="1"/>
  <c r="P4148" i="1" a="1"/>
  <c r="P4148" i="1" s="1"/>
  <c r="R4148" i="1" s="1"/>
  <c r="P4149" i="1" a="1"/>
  <c r="P4149" i="1" s="1"/>
  <c r="R4149" i="1" s="1"/>
  <c r="P4150" i="1" a="1"/>
  <c r="P4150" i="1" s="1"/>
  <c r="R4150" i="1" s="1"/>
  <c r="P4151" i="1" a="1"/>
  <c r="P4151" i="1" s="1"/>
  <c r="R4151" i="1" s="1"/>
  <c r="P4152" i="1" a="1"/>
  <c r="P4152" i="1" s="1"/>
  <c r="R4152" i="1" s="1"/>
  <c r="P4153" i="1" a="1"/>
  <c r="P4153" i="1" s="1"/>
  <c r="R4153" i="1" s="1"/>
  <c r="P4154" i="1" a="1"/>
  <c r="P4154" i="1" s="1"/>
  <c r="R4154" i="1" s="1"/>
  <c r="P4155" i="1" a="1"/>
  <c r="P4155" i="1" s="1"/>
  <c r="R4155" i="1" s="1"/>
  <c r="P4156" i="1" a="1"/>
  <c r="P4156" i="1" s="1"/>
  <c r="R4156" i="1" s="1"/>
  <c r="P4157" i="1" a="1"/>
  <c r="P4157" i="1" s="1"/>
  <c r="R4157" i="1" s="1"/>
  <c r="P4158" i="1" a="1"/>
  <c r="P4158" i="1" s="1"/>
  <c r="R4158" i="1" s="1"/>
  <c r="P4159" i="1" a="1"/>
  <c r="P4159" i="1" s="1"/>
  <c r="R4159" i="1" s="1"/>
  <c r="P4160" i="1" a="1"/>
  <c r="P4160" i="1" s="1"/>
  <c r="R4160" i="1" s="1"/>
  <c r="P4161" i="1" a="1"/>
  <c r="P4161" i="1" s="1"/>
  <c r="R4161" i="1" s="1"/>
  <c r="P4162" i="1" a="1"/>
  <c r="P4162" i="1" s="1"/>
  <c r="R4162" i="1" s="1"/>
  <c r="P4163" i="1" a="1"/>
  <c r="P4163" i="1" s="1"/>
  <c r="R4163" i="1" s="1"/>
  <c r="P4164" i="1" a="1"/>
  <c r="P4164" i="1" s="1"/>
  <c r="R4164" i="1" s="1"/>
  <c r="P4165" i="1" a="1"/>
  <c r="P4165" i="1" s="1"/>
  <c r="R4165" i="1" s="1"/>
  <c r="P4166" i="1" a="1"/>
  <c r="P4166" i="1" s="1"/>
  <c r="R4166" i="1" s="1"/>
  <c r="P4167" i="1" a="1"/>
  <c r="P4167" i="1" s="1"/>
  <c r="R4167" i="1" s="1"/>
  <c r="P4168" i="1" a="1"/>
  <c r="P4168" i="1" s="1"/>
  <c r="R4168" i="1" s="1"/>
  <c r="P4169" i="1" a="1"/>
  <c r="P4169" i="1" s="1"/>
  <c r="R4169" i="1" s="1"/>
  <c r="P4170" i="1" a="1"/>
  <c r="P4170" i="1" s="1"/>
  <c r="R4170" i="1" s="1"/>
  <c r="P4171" i="1" a="1"/>
  <c r="P4171" i="1" s="1"/>
  <c r="R4171" i="1" s="1"/>
  <c r="P4172" i="1" a="1"/>
  <c r="P4172" i="1" s="1"/>
  <c r="R4172" i="1" s="1"/>
  <c r="P4173" i="1" a="1"/>
  <c r="P4173" i="1" s="1"/>
  <c r="R4173" i="1" s="1"/>
  <c r="P4174" i="1" a="1"/>
  <c r="P4174" i="1" s="1"/>
  <c r="R4174" i="1" s="1"/>
  <c r="P4175" i="1" a="1"/>
  <c r="P4175" i="1" s="1"/>
  <c r="R4175" i="1" s="1"/>
  <c r="P4176" i="1" a="1"/>
  <c r="P4176" i="1" s="1"/>
  <c r="R4176" i="1" s="1"/>
  <c r="P4177" i="1" a="1"/>
  <c r="P4177" i="1" s="1"/>
  <c r="R4177" i="1" s="1"/>
  <c r="P4178" i="1" a="1"/>
  <c r="P4178" i="1" s="1"/>
  <c r="R4178" i="1" s="1"/>
  <c r="P4179" i="1" a="1"/>
  <c r="P4179" i="1" s="1"/>
  <c r="R4179" i="1" s="1"/>
  <c r="P4180" i="1" a="1"/>
  <c r="P4180" i="1" s="1"/>
  <c r="R4180" i="1" s="1"/>
  <c r="P4181" i="1" a="1"/>
  <c r="P4181" i="1" s="1"/>
  <c r="R4181" i="1" s="1"/>
  <c r="P4182" i="1" a="1"/>
  <c r="P4182" i="1" s="1"/>
  <c r="R4182" i="1" s="1"/>
  <c r="P4183" i="1" a="1"/>
  <c r="P4183" i="1" s="1"/>
  <c r="R4183" i="1" s="1"/>
  <c r="P4184" i="1" a="1"/>
  <c r="P4184" i="1" s="1"/>
  <c r="R4184" i="1" s="1"/>
  <c r="P4185" i="1" a="1"/>
  <c r="P4185" i="1" s="1"/>
  <c r="R4185" i="1" s="1"/>
  <c r="P4186" i="1" a="1"/>
  <c r="P4186" i="1" s="1"/>
  <c r="R4186" i="1" s="1"/>
  <c r="P4187" i="1" a="1"/>
  <c r="P4187" i="1" s="1"/>
  <c r="R4187" i="1" s="1"/>
  <c r="P4188" i="1" a="1"/>
  <c r="P4188" i="1" s="1"/>
  <c r="R4188" i="1" s="1"/>
  <c r="P4189" i="1" a="1"/>
  <c r="P4189" i="1" s="1"/>
  <c r="R4189" i="1" s="1"/>
  <c r="P4190" i="1" a="1"/>
  <c r="P4190" i="1" s="1"/>
  <c r="R4190" i="1" s="1"/>
  <c r="P4191" i="1" a="1"/>
  <c r="P4191" i="1" s="1"/>
  <c r="R4191" i="1" s="1"/>
  <c r="P4192" i="1" a="1"/>
  <c r="P4192" i="1" s="1"/>
  <c r="R4192" i="1" s="1"/>
  <c r="P4193" i="1" a="1"/>
  <c r="P4193" i="1" s="1"/>
  <c r="R4193" i="1" s="1"/>
  <c r="P4194" i="1" a="1"/>
  <c r="P4194" i="1" s="1"/>
  <c r="R4194" i="1" s="1"/>
  <c r="P4195" i="1" a="1"/>
  <c r="P4195" i="1" s="1"/>
  <c r="R4195" i="1" s="1"/>
  <c r="P4196" i="1" a="1"/>
  <c r="P4196" i="1" s="1"/>
  <c r="R4196" i="1" s="1"/>
  <c r="P4197" i="1" a="1"/>
  <c r="P4197" i="1" s="1"/>
  <c r="R4197" i="1" s="1"/>
  <c r="P4198" i="1" a="1"/>
  <c r="P4198" i="1" s="1"/>
  <c r="R4198" i="1" s="1"/>
  <c r="P4199" i="1" a="1"/>
  <c r="P4199" i="1" s="1"/>
  <c r="R4199" i="1" s="1"/>
  <c r="P4200" i="1" a="1"/>
  <c r="P4200" i="1" s="1"/>
  <c r="R4200" i="1" s="1"/>
  <c r="P4201" i="1" a="1"/>
  <c r="P4201" i="1" s="1"/>
  <c r="R4201" i="1" s="1"/>
  <c r="P4202" i="1" a="1"/>
  <c r="P4202" i="1" s="1"/>
  <c r="R4202" i="1" s="1"/>
  <c r="P4203" i="1" a="1"/>
  <c r="P4203" i="1" s="1"/>
  <c r="R4203" i="1" s="1"/>
  <c r="P4204" i="1" a="1"/>
  <c r="P4204" i="1" s="1"/>
  <c r="R4204" i="1" s="1"/>
  <c r="P4205" i="1" a="1"/>
  <c r="P4205" i="1" s="1"/>
  <c r="R4205" i="1" s="1"/>
  <c r="P4206" i="1" a="1"/>
  <c r="P4206" i="1" s="1"/>
  <c r="R4206" i="1" s="1"/>
  <c r="P4207" i="1" a="1"/>
  <c r="P4207" i="1" s="1"/>
  <c r="R4207" i="1" s="1"/>
  <c r="P4208" i="1" a="1"/>
  <c r="P4208" i="1" s="1"/>
  <c r="R4208" i="1" s="1"/>
  <c r="P4209" i="1" a="1"/>
  <c r="P4209" i="1" s="1"/>
  <c r="R4209" i="1" s="1"/>
  <c r="P4210" i="1" a="1"/>
  <c r="P4210" i="1" s="1"/>
  <c r="R4210" i="1" s="1"/>
  <c r="P4211" i="1" a="1"/>
  <c r="P4211" i="1" s="1"/>
  <c r="R4211" i="1" s="1"/>
  <c r="P4212" i="1" a="1"/>
  <c r="P4212" i="1" s="1"/>
  <c r="R4212" i="1" s="1"/>
  <c r="P4213" i="1" a="1"/>
  <c r="P4213" i="1" s="1"/>
  <c r="R4213" i="1" s="1"/>
  <c r="P4214" i="1" a="1"/>
  <c r="P4214" i="1" s="1"/>
  <c r="R4214" i="1" s="1"/>
  <c r="P4215" i="1" a="1"/>
  <c r="P4215" i="1" s="1"/>
  <c r="R4215" i="1" s="1"/>
  <c r="P4216" i="1" a="1"/>
  <c r="P4216" i="1" s="1"/>
  <c r="R4216" i="1" s="1"/>
  <c r="P4217" i="1" a="1"/>
  <c r="P4217" i="1" s="1"/>
  <c r="R4217" i="1" s="1"/>
  <c r="P4218" i="1" a="1"/>
  <c r="P4218" i="1" s="1"/>
  <c r="R4218" i="1" s="1"/>
  <c r="P4219" i="1" a="1"/>
  <c r="P4219" i="1" s="1"/>
  <c r="R4219" i="1" s="1"/>
  <c r="P4220" i="1" a="1"/>
  <c r="P4220" i="1" s="1"/>
  <c r="R4220" i="1" s="1"/>
  <c r="P4221" i="1" a="1"/>
  <c r="P4221" i="1" s="1"/>
  <c r="R4221" i="1" s="1"/>
  <c r="P4222" i="1" a="1"/>
  <c r="P4222" i="1" s="1"/>
  <c r="R4222" i="1" s="1"/>
  <c r="P4223" i="1" a="1"/>
  <c r="P4223" i="1" s="1"/>
  <c r="R4223" i="1" s="1"/>
  <c r="P4224" i="1" a="1"/>
  <c r="P4224" i="1" s="1"/>
  <c r="R4224" i="1" s="1"/>
  <c r="P4225" i="1" a="1"/>
  <c r="P4225" i="1" s="1"/>
  <c r="R4225" i="1" s="1"/>
  <c r="P4226" i="1" a="1"/>
  <c r="P4226" i="1" s="1"/>
  <c r="R4226" i="1" s="1"/>
  <c r="P4227" i="1" a="1"/>
  <c r="P4227" i="1" s="1"/>
  <c r="R4227" i="1" s="1"/>
  <c r="P4228" i="1" a="1"/>
  <c r="P4228" i="1" s="1"/>
  <c r="R4228" i="1" s="1"/>
  <c r="P4229" i="1" a="1"/>
  <c r="P4229" i="1" s="1"/>
  <c r="R4229" i="1" s="1"/>
  <c r="P4230" i="1" a="1"/>
  <c r="P4230" i="1" s="1"/>
  <c r="R4230" i="1" s="1"/>
  <c r="P4231" i="1" a="1"/>
  <c r="P4231" i="1" s="1"/>
  <c r="R4231" i="1" s="1"/>
  <c r="P4232" i="1" a="1"/>
  <c r="P4232" i="1" s="1"/>
  <c r="R4232" i="1" s="1"/>
  <c r="P4233" i="1" a="1"/>
  <c r="P4233" i="1" s="1"/>
  <c r="R4233" i="1" s="1"/>
  <c r="P4234" i="1" a="1"/>
  <c r="P4234" i="1" s="1"/>
  <c r="R4234" i="1" s="1"/>
  <c r="P4235" i="1" a="1"/>
  <c r="P4235" i="1" s="1"/>
  <c r="R4235" i="1" s="1"/>
  <c r="P4236" i="1" a="1"/>
  <c r="P4236" i="1" s="1"/>
  <c r="R4236" i="1" s="1"/>
  <c r="P4237" i="1" a="1"/>
  <c r="P4237" i="1" s="1"/>
  <c r="R4237" i="1" s="1"/>
  <c r="P4238" i="1" a="1"/>
  <c r="P4238" i="1" s="1"/>
  <c r="R4238" i="1" s="1"/>
  <c r="P4239" i="1" a="1"/>
  <c r="P4239" i="1" s="1"/>
  <c r="R4239" i="1" s="1"/>
  <c r="P4240" i="1" a="1"/>
  <c r="P4240" i="1" s="1"/>
  <c r="R4240" i="1" s="1"/>
  <c r="P4241" i="1" a="1"/>
  <c r="P4241" i="1" s="1"/>
  <c r="R4241" i="1" s="1"/>
  <c r="P4242" i="1" a="1"/>
  <c r="P4242" i="1" s="1"/>
  <c r="R4242" i="1" s="1"/>
  <c r="P4243" i="1" a="1"/>
  <c r="P4243" i="1" s="1"/>
  <c r="R4243" i="1" s="1"/>
  <c r="P4244" i="1" a="1"/>
  <c r="P4244" i="1" s="1"/>
  <c r="R4244" i="1" s="1"/>
  <c r="P4245" i="1" a="1"/>
  <c r="P4245" i="1" s="1"/>
  <c r="R4245" i="1" s="1"/>
  <c r="P4246" i="1" a="1"/>
  <c r="P4246" i="1" s="1"/>
  <c r="R4246" i="1" s="1"/>
  <c r="P4247" i="1" a="1"/>
  <c r="P4247" i="1" s="1"/>
  <c r="R4247" i="1" s="1"/>
  <c r="P4248" i="1" a="1"/>
  <c r="P4248" i="1" s="1"/>
  <c r="R4248" i="1" s="1"/>
  <c r="P4249" i="1" a="1"/>
  <c r="P4249" i="1" s="1"/>
  <c r="R4249" i="1" s="1"/>
  <c r="P4250" i="1" a="1"/>
  <c r="P4250" i="1" s="1"/>
  <c r="R4250" i="1" s="1"/>
  <c r="P4251" i="1" a="1"/>
  <c r="P4251" i="1" s="1"/>
  <c r="R4251" i="1" s="1"/>
  <c r="P4252" i="1" a="1"/>
  <c r="P4252" i="1" s="1"/>
  <c r="R4252" i="1" s="1"/>
  <c r="P4253" i="1" a="1"/>
  <c r="P4253" i="1" s="1"/>
  <c r="R4253" i="1" s="1"/>
  <c r="P4254" i="1" a="1"/>
  <c r="P4254" i="1" s="1"/>
  <c r="R4254" i="1" s="1"/>
  <c r="P4255" i="1" a="1"/>
  <c r="P4255" i="1" s="1"/>
  <c r="R4255" i="1" s="1"/>
  <c r="P4256" i="1" a="1"/>
  <c r="P4256" i="1" s="1"/>
  <c r="R4256" i="1" s="1"/>
  <c r="P4257" i="1" a="1"/>
  <c r="P4257" i="1" s="1"/>
  <c r="R4257" i="1" s="1"/>
  <c r="P4258" i="1" a="1"/>
  <c r="P4258" i="1" s="1"/>
  <c r="R4258" i="1" s="1"/>
  <c r="P4259" i="1" a="1"/>
  <c r="P4259" i="1" s="1"/>
  <c r="R4259" i="1" s="1"/>
  <c r="P4260" i="1" a="1"/>
  <c r="P4260" i="1" s="1"/>
  <c r="R4260" i="1" s="1"/>
  <c r="P4261" i="1" a="1"/>
  <c r="P4261" i="1" s="1"/>
  <c r="R4261" i="1" s="1"/>
  <c r="P4262" i="1" a="1"/>
  <c r="P4262" i="1" s="1"/>
  <c r="R4262" i="1" s="1"/>
  <c r="P4263" i="1" a="1"/>
  <c r="P4263" i="1" s="1"/>
  <c r="R4263" i="1" s="1"/>
  <c r="P4264" i="1" a="1"/>
  <c r="P4264" i="1" s="1"/>
  <c r="R4264" i="1" s="1"/>
  <c r="P4265" i="1" a="1"/>
  <c r="P4265" i="1" s="1"/>
  <c r="R4265" i="1" s="1"/>
  <c r="P4266" i="1" a="1"/>
  <c r="P4266" i="1" s="1"/>
  <c r="R4266" i="1" s="1"/>
  <c r="P4267" i="1" a="1"/>
  <c r="P4267" i="1" s="1"/>
  <c r="R4267" i="1" s="1"/>
  <c r="P4268" i="1" a="1"/>
  <c r="P4268" i="1" s="1"/>
  <c r="R4268" i="1" s="1"/>
  <c r="P4269" i="1" a="1"/>
  <c r="P4269" i="1" s="1"/>
  <c r="R4269" i="1" s="1"/>
  <c r="P4270" i="1" a="1"/>
  <c r="P4270" i="1" s="1"/>
  <c r="R4270" i="1" s="1"/>
  <c r="P4271" i="1" a="1"/>
  <c r="P4271" i="1" s="1"/>
  <c r="R4271" i="1" s="1"/>
  <c r="P4272" i="1" a="1"/>
  <c r="P4272" i="1" s="1"/>
  <c r="R4272" i="1" s="1"/>
  <c r="P4273" i="1" a="1"/>
  <c r="P4273" i="1" s="1"/>
  <c r="R4273" i="1" s="1"/>
  <c r="P4274" i="1" a="1"/>
  <c r="P4274" i="1" s="1"/>
  <c r="R4274" i="1" s="1"/>
  <c r="P4275" i="1" a="1"/>
  <c r="P4275" i="1" s="1"/>
  <c r="R4275" i="1" s="1"/>
  <c r="P4276" i="1" a="1"/>
  <c r="P4276" i="1" s="1"/>
  <c r="R4276" i="1" s="1"/>
  <c r="P4277" i="1" a="1"/>
  <c r="P4277" i="1" s="1"/>
  <c r="R4277" i="1" s="1"/>
  <c r="P4278" i="1" a="1"/>
  <c r="P4278" i="1" s="1"/>
  <c r="R4278" i="1" s="1"/>
  <c r="P4279" i="1" a="1"/>
  <c r="P4279" i="1" s="1"/>
  <c r="R4279" i="1" s="1"/>
  <c r="P4280" i="1" a="1"/>
  <c r="P4280" i="1" s="1"/>
  <c r="R4280" i="1" s="1"/>
  <c r="P4281" i="1" a="1"/>
  <c r="P4281" i="1" s="1"/>
  <c r="R4281" i="1" s="1"/>
  <c r="P4282" i="1" a="1"/>
  <c r="P4282" i="1" s="1"/>
  <c r="R4282" i="1" s="1"/>
  <c r="P4283" i="1" a="1"/>
  <c r="P4283" i="1" s="1"/>
  <c r="R4283" i="1" s="1"/>
  <c r="P4284" i="1" a="1"/>
  <c r="P4284" i="1" s="1"/>
  <c r="R4284" i="1" s="1"/>
  <c r="P4285" i="1" a="1"/>
  <c r="P4285" i="1" s="1"/>
  <c r="R4285" i="1" s="1"/>
  <c r="P4286" i="1" a="1"/>
  <c r="P4286" i="1" s="1"/>
  <c r="R4286" i="1" s="1"/>
  <c r="P4287" i="1" a="1"/>
  <c r="P4287" i="1" s="1"/>
  <c r="R4287" i="1" s="1"/>
  <c r="P4288" i="1" a="1"/>
  <c r="P4288" i="1" s="1"/>
  <c r="R4288" i="1" s="1"/>
  <c r="P4289" i="1" a="1"/>
  <c r="P4289" i="1" s="1"/>
  <c r="R4289" i="1" s="1"/>
  <c r="P4290" i="1" a="1"/>
  <c r="P4290" i="1" s="1"/>
  <c r="R4290" i="1" s="1"/>
  <c r="P4291" i="1" a="1"/>
  <c r="P4291" i="1" s="1"/>
  <c r="R4291" i="1" s="1"/>
  <c r="P4292" i="1" a="1"/>
  <c r="P4292" i="1" s="1"/>
  <c r="R4292" i="1" s="1"/>
  <c r="P4293" i="1" a="1"/>
  <c r="P4293" i="1" s="1"/>
  <c r="R4293" i="1" s="1"/>
  <c r="P4294" i="1" a="1"/>
  <c r="P4294" i="1" s="1"/>
  <c r="R4294" i="1" s="1"/>
  <c r="P4295" i="1" a="1"/>
  <c r="P4295" i="1" s="1"/>
  <c r="R4295" i="1" s="1"/>
  <c r="P4296" i="1" a="1"/>
  <c r="P4296" i="1" s="1"/>
  <c r="R4296" i="1" s="1"/>
  <c r="P4297" i="1" a="1"/>
  <c r="P4297" i="1" s="1"/>
  <c r="R4297" i="1" s="1"/>
  <c r="P4298" i="1" a="1"/>
  <c r="P4298" i="1" s="1"/>
  <c r="R4298" i="1" s="1"/>
  <c r="P4299" i="1" a="1"/>
  <c r="P4299" i="1" s="1"/>
  <c r="R4299" i="1" s="1"/>
  <c r="P4300" i="1" a="1"/>
  <c r="P4300" i="1" s="1"/>
  <c r="R4300" i="1" s="1"/>
  <c r="P4301" i="1" a="1"/>
  <c r="P4301" i="1" s="1"/>
  <c r="R4301" i="1" s="1"/>
  <c r="P4302" i="1" a="1"/>
  <c r="P4302" i="1" s="1"/>
  <c r="R4302" i="1" s="1"/>
  <c r="P4303" i="1" a="1"/>
  <c r="P4303" i="1" s="1"/>
  <c r="R4303" i="1" s="1"/>
  <c r="P4304" i="1" a="1"/>
  <c r="P4304" i="1" s="1"/>
  <c r="R4304" i="1" s="1"/>
  <c r="P4305" i="1" a="1"/>
  <c r="P4305" i="1" s="1"/>
  <c r="R4305" i="1" s="1"/>
  <c r="P4306" i="1" a="1"/>
  <c r="P4306" i="1" s="1"/>
  <c r="P4307" i="1" a="1"/>
  <c r="P4307" i="1" s="1"/>
  <c r="R4307" i="1" s="1"/>
  <c r="P4308" i="1" a="1"/>
  <c r="P4308" i="1" s="1"/>
  <c r="R4308" i="1" s="1"/>
  <c r="P4309" i="1" a="1"/>
  <c r="P4309" i="1" s="1"/>
  <c r="R4309" i="1" s="1"/>
  <c r="P4310" i="1" a="1"/>
  <c r="P4310" i="1" s="1"/>
  <c r="R4310" i="1" s="1"/>
  <c r="P4311" i="1" a="1"/>
  <c r="P4311" i="1" s="1"/>
  <c r="R4311" i="1" s="1"/>
  <c r="P4312" i="1" a="1"/>
  <c r="P4312" i="1" s="1"/>
  <c r="R4312" i="1" s="1"/>
  <c r="P4313" i="1" a="1"/>
  <c r="P4313" i="1" s="1"/>
  <c r="R4313" i="1" s="1"/>
  <c r="P4314" i="1" a="1"/>
  <c r="P4314" i="1" s="1"/>
  <c r="R4314" i="1" s="1"/>
  <c r="P4315" i="1" a="1"/>
  <c r="P4315" i="1" s="1"/>
  <c r="R4315" i="1" s="1"/>
  <c r="P4316" i="1" a="1"/>
  <c r="P4316" i="1" s="1"/>
  <c r="R4316" i="1" s="1"/>
  <c r="P4317" i="1" a="1"/>
  <c r="P4317" i="1" s="1"/>
  <c r="R4317" i="1" s="1"/>
  <c r="P4318" i="1" a="1"/>
  <c r="P4318" i="1" s="1"/>
  <c r="R4318" i="1" s="1"/>
  <c r="P4319" i="1" a="1"/>
  <c r="P4319" i="1" s="1"/>
  <c r="R4319" i="1" s="1"/>
  <c r="P4320" i="1" a="1"/>
  <c r="P4320" i="1" s="1"/>
  <c r="R4320" i="1" s="1"/>
  <c r="P4321" i="1" a="1"/>
  <c r="P4321" i="1" s="1"/>
  <c r="R4321" i="1" s="1"/>
  <c r="P4322" i="1" a="1"/>
  <c r="P4322" i="1" s="1"/>
  <c r="R4322" i="1" s="1"/>
  <c r="P4323" i="1" a="1"/>
  <c r="P4323" i="1" s="1"/>
  <c r="R4323" i="1" s="1"/>
  <c r="P4324" i="1" a="1"/>
  <c r="P4324" i="1" s="1"/>
  <c r="R4324" i="1" s="1"/>
  <c r="P4325" i="1" a="1"/>
  <c r="P4325" i="1" s="1"/>
  <c r="R4325" i="1" s="1"/>
  <c r="P4326" i="1" a="1"/>
  <c r="P4326" i="1" s="1"/>
  <c r="R4326" i="1" s="1"/>
  <c r="P4327" i="1" a="1"/>
  <c r="P4327" i="1" s="1"/>
  <c r="R4327" i="1" s="1"/>
  <c r="P4328" i="1" a="1"/>
  <c r="P4328" i="1" s="1"/>
  <c r="R4328" i="1" s="1"/>
  <c r="P4329" i="1" a="1"/>
  <c r="P4329" i="1" s="1"/>
  <c r="R4329" i="1" s="1"/>
  <c r="P4330" i="1" a="1"/>
  <c r="P4330" i="1" s="1"/>
  <c r="R4330" i="1" s="1"/>
  <c r="P4331" i="1" a="1"/>
  <c r="P4331" i="1" s="1"/>
  <c r="R4331" i="1" s="1"/>
  <c r="P4332" i="1" a="1"/>
  <c r="P4332" i="1" s="1"/>
  <c r="R4332" i="1" s="1"/>
  <c r="P4333" i="1" a="1"/>
  <c r="P4333" i="1" s="1"/>
  <c r="R4333" i="1" s="1"/>
  <c r="P4334" i="1" a="1"/>
  <c r="P4334" i="1" s="1"/>
  <c r="R4334" i="1" s="1"/>
  <c r="P4335" i="1" a="1"/>
  <c r="P4335" i="1" s="1"/>
  <c r="R4335" i="1" s="1"/>
  <c r="P4336" i="1" a="1"/>
  <c r="P4336" i="1" s="1"/>
  <c r="R4336" i="1" s="1"/>
  <c r="P4337" i="1" a="1"/>
  <c r="P4337" i="1" s="1"/>
  <c r="R4337" i="1" s="1"/>
  <c r="P4338" i="1" a="1"/>
  <c r="P4338" i="1" s="1"/>
  <c r="R4338" i="1" s="1"/>
  <c r="P4339" i="1" a="1"/>
  <c r="P4339" i="1" s="1"/>
  <c r="R4339" i="1" s="1"/>
  <c r="P4340" i="1" a="1"/>
  <c r="P4340" i="1" s="1"/>
  <c r="R4340" i="1" s="1"/>
  <c r="P4341" i="1" a="1"/>
  <c r="P4341" i="1" s="1"/>
  <c r="R4341" i="1" s="1"/>
  <c r="P4342" i="1" a="1"/>
  <c r="P4342" i="1" s="1"/>
  <c r="R4342" i="1" s="1"/>
  <c r="P4343" i="1" a="1"/>
  <c r="P4343" i="1" s="1"/>
  <c r="R4343" i="1" s="1"/>
  <c r="P4344" i="1" a="1"/>
  <c r="P4344" i="1" s="1"/>
  <c r="R4344" i="1" s="1"/>
  <c r="P4345" i="1" a="1"/>
  <c r="P4345" i="1" s="1"/>
  <c r="R4345" i="1" s="1"/>
  <c r="P4346" i="1" a="1"/>
  <c r="P4346" i="1" s="1"/>
  <c r="R4346" i="1" s="1"/>
  <c r="P4347" i="1" a="1"/>
  <c r="P4347" i="1" s="1"/>
  <c r="R4347" i="1" s="1"/>
  <c r="P4348" i="1" a="1"/>
  <c r="P4348" i="1" s="1"/>
  <c r="R4348" i="1" s="1"/>
  <c r="P4349" i="1" a="1"/>
  <c r="P4349" i="1" s="1"/>
  <c r="R4349" i="1" s="1"/>
  <c r="P4350" i="1" a="1"/>
  <c r="P4350" i="1" s="1"/>
  <c r="R4350" i="1" s="1"/>
  <c r="P4351" i="1" a="1"/>
  <c r="P4351" i="1" s="1"/>
  <c r="R4351" i="1" s="1"/>
  <c r="P4352" i="1" a="1"/>
  <c r="P4352" i="1" s="1"/>
  <c r="R4352" i="1" s="1"/>
  <c r="P4353" i="1" a="1"/>
  <c r="P4353" i="1" s="1"/>
  <c r="R4353" i="1" s="1"/>
  <c r="P4354" i="1" a="1"/>
  <c r="P4354" i="1" s="1"/>
  <c r="R4354" i="1" s="1"/>
  <c r="P4355" i="1" a="1"/>
  <c r="P4355" i="1" s="1"/>
  <c r="R4355" i="1" s="1"/>
  <c r="P4356" i="1" a="1"/>
  <c r="P4356" i="1" s="1"/>
  <c r="R4356" i="1" s="1"/>
  <c r="P4357" i="1" a="1"/>
  <c r="P4357" i="1" s="1"/>
  <c r="R4357" i="1" s="1"/>
  <c r="P4358" i="1" a="1"/>
  <c r="P4358" i="1" s="1"/>
  <c r="R4358" i="1" s="1"/>
  <c r="P4359" i="1" a="1"/>
  <c r="P4359" i="1" s="1"/>
  <c r="R4359" i="1" s="1"/>
  <c r="P4360" i="1" a="1"/>
  <c r="P4360" i="1" s="1"/>
  <c r="R4360" i="1" s="1"/>
  <c r="P4361" i="1" a="1"/>
  <c r="P4361" i="1" s="1"/>
  <c r="R4361" i="1" s="1"/>
  <c r="P4362" i="1" a="1"/>
  <c r="P4362" i="1" s="1"/>
  <c r="R4362" i="1" s="1"/>
  <c r="P4363" i="1" a="1"/>
  <c r="P4363" i="1" s="1"/>
  <c r="R4363" i="1" s="1"/>
  <c r="P4364" i="1" a="1"/>
  <c r="P4364" i="1" s="1"/>
  <c r="R4364" i="1" s="1"/>
  <c r="P4365" i="1" a="1"/>
  <c r="P4365" i="1" s="1"/>
  <c r="R4365" i="1" s="1"/>
  <c r="P4366" i="1" a="1"/>
  <c r="P4366" i="1" s="1"/>
  <c r="R4366" i="1" s="1"/>
  <c r="P4367" i="1" a="1"/>
  <c r="P4367" i="1" s="1"/>
  <c r="R4367" i="1" s="1"/>
  <c r="P4368" i="1" a="1"/>
  <c r="P4368" i="1" s="1"/>
  <c r="R4368" i="1" s="1"/>
  <c r="P4369" i="1" a="1"/>
  <c r="P4369" i="1" s="1"/>
  <c r="R4369" i="1" s="1"/>
  <c r="P4370" i="1" a="1"/>
  <c r="P4370" i="1" s="1"/>
  <c r="R4370" i="1" s="1"/>
  <c r="P4371" i="1" a="1"/>
  <c r="P4371" i="1" s="1"/>
  <c r="R4371" i="1" s="1"/>
  <c r="P4372" i="1" a="1"/>
  <c r="P4372" i="1" s="1"/>
  <c r="R4372" i="1" s="1"/>
  <c r="P4373" i="1" a="1"/>
  <c r="P4373" i="1" s="1"/>
  <c r="R4373" i="1" s="1"/>
  <c r="P4374" i="1" a="1"/>
  <c r="P4374" i="1" s="1"/>
  <c r="R4374" i="1" s="1"/>
  <c r="P4375" i="1" a="1"/>
  <c r="P4375" i="1" s="1"/>
  <c r="R4375" i="1" s="1"/>
  <c r="P4376" i="1" a="1"/>
  <c r="P4376" i="1" s="1"/>
  <c r="R4376" i="1" s="1"/>
  <c r="P4377" i="1" a="1"/>
  <c r="P4377" i="1" s="1"/>
  <c r="R4377" i="1" s="1"/>
  <c r="P4378" i="1" a="1"/>
  <c r="P4378" i="1" s="1"/>
  <c r="R4378" i="1" s="1"/>
  <c r="P4379" i="1" a="1"/>
  <c r="P4379" i="1" s="1"/>
  <c r="R4379" i="1" s="1"/>
  <c r="P4380" i="1" a="1"/>
  <c r="P4380" i="1" s="1"/>
  <c r="R4380" i="1" s="1"/>
  <c r="P4381" i="1" a="1"/>
  <c r="P4381" i="1" s="1"/>
  <c r="R4381" i="1" s="1"/>
  <c r="P4382" i="1" a="1"/>
  <c r="P4382" i="1" s="1"/>
  <c r="R4382" i="1" s="1"/>
  <c r="P4383" i="1" a="1"/>
  <c r="P4383" i="1" s="1"/>
  <c r="R4383" i="1" s="1"/>
  <c r="P4384" i="1" a="1"/>
  <c r="P4384" i="1" s="1"/>
  <c r="R4384" i="1" s="1"/>
  <c r="P4385" i="1" a="1"/>
  <c r="P4385" i="1" s="1"/>
  <c r="R4385" i="1" s="1"/>
  <c r="P4386" i="1" a="1"/>
  <c r="P4386" i="1" s="1"/>
  <c r="R4386" i="1" s="1"/>
  <c r="P4387" i="1" a="1"/>
  <c r="P4387" i="1" s="1"/>
  <c r="R4387" i="1" s="1"/>
  <c r="P4388" i="1" a="1"/>
  <c r="P4388" i="1" s="1"/>
  <c r="R4388" i="1" s="1"/>
  <c r="P4389" i="1" a="1"/>
  <c r="P4389" i="1" s="1"/>
  <c r="R4389" i="1" s="1"/>
  <c r="P4390" i="1" a="1"/>
  <c r="P4390" i="1" s="1"/>
  <c r="R4390" i="1" s="1"/>
  <c r="P4391" i="1" a="1"/>
  <c r="P4391" i="1" s="1"/>
  <c r="R4391" i="1" s="1"/>
  <c r="P4392" i="1" a="1"/>
  <c r="P4392" i="1" s="1"/>
  <c r="R4392" i="1" s="1"/>
  <c r="P4393" i="1" a="1"/>
  <c r="P4393" i="1" s="1"/>
  <c r="R4393" i="1" s="1"/>
  <c r="P4394" i="1" a="1"/>
  <c r="P4394" i="1" s="1"/>
  <c r="R4394" i="1" s="1"/>
  <c r="P4395" i="1" a="1"/>
  <c r="P4395" i="1" s="1"/>
  <c r="R4395" i="1" s="1"/>
  <c r="P4396" i="1" a="1"/>
  <c r="P4396" i="1" s="1"/>
  <c r="R4396" i="1" s="1"/>
  <c r="P4397" i="1" a="1"/>
  <c r="P4397" i="1" s="1"/>
  <c r="R4397" i="1" s="1"/>
  <c r="P4398" i="1" a="1"/>
  <c r="P4398" i="1" s="1"/>
  <c r="R4398" i="1" s="1"/>
  <c r="P4399" i="1" a="1"/>
  <c r="P4399" i="1" s="1"/>
  <c r="R4399" i="1" s="1"/>
  <c r="P4400" i="1" a="1"/>
  <c r="P4400" i="1" s="1"/>
  <c r="R4400" i="1" s="1"/>
  <c r="P4401" i="1" a="1"/>
  <c r="P4401" i="1" s="1"/>
  <c r="R4401" i="1" s="1"/>
  <c r="P4402" i="1" a="1"/>
  <c r="P4402" i="1" s="1"/>
  <c r="R4402" i="1" s="1"/>
  <c r="P4403" i="1" a="1"/>
  <c r="P4403" i="1" s="1"/>
  <c r="R4403" i="1" s="1"/>
  <c r="P4404" i="1" a="1"/>
  <c r="P4404" i="1" s="1"/>
  <c r="R4404" i="1" s="1"/>
  <c r="P4405" i="1" a="1"/>
  <c r="P4405" i="1" s="1"/>
  <c r="R4405" i="1" s="1"/>
  <c r="P4406" i="1" a="1"/>
  <c r="P4406" i="1" s="1"/>
  <c r="R4406" i="1" s="1"/>
  <c r="P4407" i="1" a="1"/>
  <c r="P4407" i="1" s="1"/>
  <c r="R4407" i="1" s="1"/>
  <c r="P4408" i="1" a="1"/>
  <c r="P4408" i="1" s="1"/>
  <c r="R4408" i="1" s="1"/>
  <c r="P4409" i="1" a="1"/>
  <c r="P4409" i="1" s="1"/>
  <c r="R4409" i="1" s="1"/>
  <c r="P4410" i="1" a="1"/>
  <c r="P4410" i="1" s="1"/>
  <c r="R4410" i="1" s="1"/>
  <c r="P4411" i="1" a="1"/>
  <c r="P4411" i="1" s="1"/>
  <c r="R4411" i="1" s="1"/>
  <c r="P4412" i="1" a="1"/>
  <c r="P4412" i="1" s="1"/>
  <c r="R4412" i="1" s="1"/>
  <c r="P4413" i="1" a="1"/>
  <c r="P4413" i="1" s="1"/>
  <c r="R4413" i="1" s="1"/>
  <c r="P4414" i="1" a="1"/>
  <c r="P4414" i="1" s="1"/>
  <c r="R4414" i="1" s="1"/>
  <c r="P4415" i="1" a="1"/>
  <c r="P4415" i="1" s="1"/>
  <c r="R4415" i="1" s="1"/>
  <c r="P4416" i="1" a="1"/>
  <c r="P4416" i="1" s="1"/>
  <c r="R4416" i="1" s="1"/>
  <c r="P4417" i="1" a="1"/>
  <c r="P4417" i="1" s="1"/>
  <c r="R4417" i="1" s="1"/>
  <c r="P4418" i="1" a="1"/>
  <c r="P4418" i="1" s="1"/>
  <c r="R4418" i="1" s="1"/>
  <c r="P4419" i="1" a="1"/>
  <c r="P4419" i="1" s="1"/>
  <c r="R4419" i="1" s="1"/>
  <c r="P4420" i="1" a="1"/>
  <c r="P4420" i="1" s="1"/>
  <c r="R4420" i="1" s="1"/>
  <c r="P4421" i="1" a="1"/>
  <c r="P4421" i="1" s="1"/>
  <c r="R4421" i="1" s="1"/>
  <c r="P4422" i="1" a="1"/>
  <c r="P4422" i="1" s="1"/>
  <c r="R4422" i="1" s="1"/>
  <c r="P4423" i="1" a="1"/>
  <c r="P4423" i="1" s="1"/>
  <c r="R4423" i="1" s="1"/>
  <c r="P4424" i="1" a="1"/>
  <c r="P4424" i="1" s="1"/>
  <c r="R4424" i="1" s="1"/>
  <c r="P4425" i="1" a="1"/>
  <c r="P4425" i="1" s="1"/>
  <c r="R4425" i="1" s="1"/>
  <c r="P4426" i="1" a="1"/>
  <c r="P4426" i="1" s="1"/>
  <c r="R4426" i="1" s="1"/>
  <c r="P4427" i="1" a="1"/>
  <c r="P4427" i="1" s="1"/>
  <c r="R4427" i="1" s="1"/>
  <c r="P4428" i="1" a="1"/>
  <c r="P4428" i="1" s="1"/>
  <c r="R4428" i="1" s="1"/>
  <c r="P4429" i="1" a="1"/>
  <c r="P4429" i="1" s="1"/>
  <c r="R4429" i="1" s="1"/>
  <c r="P4430" i="1" a="1"/>
  <c r="P4430" i="1" s="1"/>
  <c r="R4430" i="1" s="1"/>
  <c r="P4431" i="1" a="1"/>
  <c r="P4431" i="1" s="1"/>
  <c r="R4431" i="1" s="1"/>
  <c r="P4432" i="1" a="1"/>
  <c r="P4432" i="1" s="1"/>
  <c r="R4432" i="1" s="1"/>
  <c r="P4433" i="1" a="1"/>
  <c r="P4433" i="1" s="1"/>
  <c r="R4433" i="1" s="1"/>
  <c r="P4434" i="1" a="1"/>
  <c r="P4434" i="1" s="1"/>
  <c r="R4434" i="1" s="1"/>
  <c r="P4435" i="1" a="1"/>
  <c r="P4435" i="1" s="1"/>
  <c r="R4435" i="1" s="1"/>
  <c r="P4436" i="1" a="1"/>
  <c r="P4436" i="1" s="1"/>
  <c r="R4436" i="1" s="1"/>
  <c r="P4437" i="1" a="1"/>
  <c r="P4437" i="1" s="1"/>
  <c r="R4437" i="1" s="1"/>
  <c r="P4438" i="1" a="1"/>
  <c r="P4438" i="1" s="1"/>
  <c r="R4438" i="1" s="1"/>
  <c r="P4439" i="1" a="1"/>
  <c r="P4439" i="1" s="1"/>
  <c r="R4439" i="1" s="1"/>
  <c r="P4440" i="1" a="1"/>
  <c r="P4440" i="1" s="1"/>
  <c r="R4440" i="1" s="1"/>
  <c r="P4441" i="1" a="1"/>
  <c r="P4441" i="1" s="1"/>
  <c r="R4441" i="1" s="1"/>
  <c r="P4442" i="1" a="1"/>
  <c r="P4442" i="1" s="1"/>
  <c r="P4443" i="1" a="1"/>
  <c r="P4443" i="1" s="1"/>
  <c r="R4443" i="1" s="1"/>
  <c r="P4444" i="1" a="1"/>
  <c r="P4444" i="1" s="1"/>
  <c r="R4444" i="1" s="1"/>
  <c r="P4445" i="1" a="1"/>
  <c r="P4445" i="1" s="1"/>
  <c r="R4445" i="1" s="1"/>
  <c r="P4446" i="1" a="1"/>
  <c r="P4446" i="1" s="1"/>
  <c r="P4447" i="1" a="1"/>
  <c r="P4447" i="1" s="1"/>
  <c r="R4447" i="1" s="1"/>
  <c r="P4448" i="1" a="1"/>
  <c r="P4448" i="1" s="1"/>
  <c r="R4448" i="1" s="1"/>
  <c r="P4449" i="1" a="1"/>
  <c r="P4449" i="1" s="1"/>
  <c r="R4449" i="1" s="1"/>
  <c r="P4450" i="1" a="1"/>
  <c r="P4450" i="1" s="1"/>
  <c r="R4450" i="1" s="1"/>
  <c r="P4451" i="1" a="1"/>
  <c r="P4451" i="1" s="1"/>
  <c r="R4451" i="1" s="1"/>
  <c r="P4452" i="1" a="1"/>
  <c r="P4452" i="1" s="1"/>
  <c r="R4452" i="1" s="1"/>
  <c r="P4453" i="1" a="1"/>
  <c r="P4453" i="1" s="1"/>
  <c r="R4453" i="1" s="1"/>
  <c r="P4454" i="1" a="1"/>
  <c r="P4454" i="1" s="1"/>
  <c r="R4454" i="1" s="1"/>
  <c r="P4455" i="1" a="1"/>
  <c r="P4455" i="1" s="1"/>
  <c r="R4455" i="1" s="1"/>
  <c r="P4456" i="1" a="1"/>
  <c r="P4456" i="1" s="1"/>
  <c r="R4456" i="1" s="1"/>
  <c r="P4457" i="1" a="1"/>
  <c r="P4457" i="1" s="1"/>
  <c r="R4457" i="1" s="1"/>
  <c r="P4458" i="1" a="1"/>
  <c r="P4458" i="1" s="1"/>
  <c r="R4458" i="1" s="1"/>
  <c r="P4459" i="1" a="1"/>
  <c r="P4459" i="1" s="1"/>
  <c r="R4459" i="1" s="1"/>
  <c r="P4460" i="1" a="1"/>
  <c r="P4460" i="1" s="1"/>
  <c r="R4460" i="1" s="1"/>
  <c r="P4461" i="1" a="1"/>
  <c r="P4461" i="1" s="1"/>
  <c r="R4461" i="1" s="1"/>
  <c r="P4462" i="1" a="1"/>
  <c r="P4462" i="1" s="1"/>
  <c r="R4462" i="1" s="1"/>
  <c r="P4463" i="1" a="1"/>
  <c r="P4463" i="1" s="1"/>
  <c r="R4463" i="1" s="1"/>
  <c r="P4464" i="1" a="1"/>
  <c r="P4464" i="1" s="1"/>
  <c r="R4464" i="1" s="1"/>
  <c r="P4465" i="1" a="1"/>
  <c r="P4465" i="1" s="1"/>
  <c r="R4465" i="1" s="1"/>
  <c r="P4466" i="1" a="1"/>
  <c r="P4466" i="1" s="1"/>
  <c r="R4466" i="1" s="1"/>
  <c r="P4467" i="1" a="1"/>
  <c r="P4467" i="1" s="1"/>
  <c r="R4467" i="1" s="1"/>
  <c r="P4468" i="1" a="1"/>
  <c r="P4468" i="1" s="1"/>
  <c r="R4468" i="1" s="1"/>
  <c r="P4469" i="1" a="1"/>
  <c r="P4469" i="1" s="1"/>
  <c r="R4469" i="1" s="1"/>
  <c r="P4470" i="1" a="1"/>
  <c r="P4470" i="1" s="1"/>
  <c r="R4470" i="1" s="1"/>
  <c r="P4471" i="1" a="1"/>
  <c r="P4471" i="1" s="1"/>
  <c r="R4471" i="1" s="1"/>
  <c r="P4472" i="1" a="1"/>
  <c r="P4472" i="1" s="1"/>
  <c r="R4472" i="1" s="1"/>
  <c r="P4473" i="1" a="1"/>
  <c r="P4473" i="1" s="1"/>
  <c r="R4473" i="1" s="1"/>
  <c r="P4474" i="1" a="1"/>
  <c r="P4474" i="1" s="1"/>
  <c r="R4474" i="1" s="1"/>
  <c r="P4475" i="1" a="1"/>
  <c r="P4475" i="1" s="1"/>
  <c r="R4475" i="1" s="1"/>
  <c r="P4476" i="1" a="1"/>
  <c r="P4476" i="1" s="1"/>
  <c r="R4476" i="1" s="1"/>
  <c r="P4477" i="1" a="1"/>
  <c r="P4477" i="1" s="1"/>
  <c r="R4477" i="1" s="1"/>
  <c r="P4478" i="1" a="1"/>
  <c r="P4478" i="1" s="1"/>
  <c r="R4478" i="1" s="1"/>
  <c r="P4479" i="1" a="1"/>
  <c r="P4479" i="1" s="1"/>
  <c r="R4479" i="1" s="1"/>
  <c r="P4480" i="1" a="1"/>
  <c r="P4480" i="1" s="1"/>
  <c r="R4480" i="1" s="1"/>
  <c r="P4481" i="1" a="1"/>
  <c r="P4481" i="1" s="1"/>
  <c r="R4481" i="1" s="1"/>
  <c r="P4482" i="1" a="1"/>
  <c r="P4482" i="1" s="1"/>
  <c r="R4482" i="1" s="1"/>
  <c r="P4483" i="1" a="1"/>
  <c r="P4483" i="1" s="1"/>
  <c r="R4483" i="1" s="1"/>
  <c r="P4484" i="1" a="1"/>
  <c r="P4484" i="1" s="1"/>
  <c r="R4484" i="1" s="1"/>
  <c r="P4485" i="1" a="1"/>
  <c r="P4485" i="1" s="1"/>
  <c r="R4485" i="1" s="1"/>
  <c r="P4486" i="1" a="1"/>
  <c r="P4486" i="1" s="1"/>
  <c r="R4486" i="1" s="1"/>
  <c r="P4487" i="1" a="1"/>
  <c r="P4487" i="1" s="1"/>
  <c r="R4487" i="1" s="1"/>
  <c r="P4488" i="1" a="1"/>
  <c r="P4488" i="1" s="1"/>
  <c r="R4488" i="1" s="1"/>
  <c r="P4489" i="1" a="1"/>
  <c r="P4489" i="1" s="1"/>
  <c r="R4489" i="1" s="1"/>
  <c r="P4490" i="1" a="1"/>
  <c r="P4490" i="1" s="1"/>
  <c r="R4490" i="1" s="1"/>
  <c r="P4491" i="1" a="1"/>
  <c r="P4491" i="1" s="1"/>
  <c r="R4491" i="1" s="1"/>
  <c r="P4492" i="1" a="1"/>
  <c r="P4492" i="1" s="1"/>
  <c r="R4492" i="1" s="1"/>
  <c r="P4493" i="1" a="1"/>
  <c r="P4493" i="1" s="1"/>
  <c r="R4493" i="1" s="1"/>
  <c r="P4494" i="1" a="1"/>
  <c r="P4494" i="1" s="1"/>
  <c r="R4494" i="1" s="1"/>
  <c r="P4495" i="1" a="1"/>
  <c r="P4495" i="1" s="1"/>
  <c r="R4495" i="1" s="1"/>
  <c r="P4496" i="1" a="1"/>
  <c r="P4496" i="1" s="1"/>
  <c r="R4496" i="1" s="1"/>
  <c r="P4497" i="1" a="1"/>
  <c r="P4497" i="1" s="1"/>
  <c r="R4497" i="1" s="1"/>
  <c r="P4498" i="1" a="1"/>
  <c r="P4498" i="1" s="1"/>
  <c r="R4498" i="1" s="1"/>
  <c r="P4499" i="1" a="1"/>
  <c r="P4499" i="1" s="1"/>
  <c r="R4499" i="1" s="1"/>
  <c r="P4500" i="1" a="1"/>
  <c r="P4500" i="1" s="1"/>
  <c r="R4500" i="1" s="1"/>
  <c r="P4501" i="1" a="1"/>
  <c r="P4501" i="1" s="1"/>
  <c r="R4501" i="1" s="1"/>
  <c r="P4502" i="1" a="1"/>
  <c r="P4502" i="1" s="1"/>
  <c r="R4502" i="1" s="1"/>
  <c r="P4503" i="1" a="1"/>
  <c r="P4503" i="1" s="1"/>
  <c r="R4503" i="1" s="1"/>
  <c r="P4504" i="1" a="1"/>
  <c r="P4504" i="1" s="1"/>
  <c r="R4504" i="1" s="1"/>
  <c r="P4505" i="1" a="1"/>
  <c r="P4505" i="1" s="1"/>
  <c r="R4505" i="1" s="1"/>
  <c r="P4506" i="1" a="1"/>
  <c r="P4506" i="1" s="1"/>
  <c r="R4506" i="1" s="1"/>
  <c r="P4507" i="1" a="1"/>
  <c r="P4507" i="1" s="1"/>
  <c r="R4507" i="1" s="1"/>
  <c r="P4508" i="1" a="1"/>
  <c r="P4508" i="1" s="1"/>
  <c r="R4508" i="1" s="1"/>
  <c r="P4509" i="1" a="1"/>
  <c r="P4509" i="1" s="1"/>
  <c r="R4509" i="1" s="1"/>
  <c r="P4510" i="1" a="1"/>
  <c r="P4510" i="1" s="1"/>
  <c r="R4510" i="1" s="1"/>
  <c r="P4511" i="1" a="1"/>
  <c r="P4511" i="1" s="1"/>
  <c r="R4511" i="1" s="1"/>
  <c r="P4512" i="1" a="1"/>
  <c r="P4512" i="1" s="1"/>
  <c r="R4512" i="1" s="1"/>
  <c r="P4513" i="1" a="1"/>
  <c r="P4513" i="1" s="1"/>
  <c r="R4513" i="1" s="1"/>
  <c r="P4514" i="1" a="1"/>
  <c r="P4514" i="1" s="1"/>
  <c r="R4514" i="1" s="1"/>
  <c r="P4515" i="1" a="1"/>
  <c r="P4515" i="1" s="1"/>
  <c r="R4515" i="1" s="1"/>
  <c r="P4516" i="1" a="1"/>
  <c r="P4516" i="1" s="1"/>
  <c r="R4516" i="1" s="1"/>
  <c r="P4517" i="1" a="1"/>
  <c r="P4517" i="1" s="1"/>
  <c r="R4517" i="1" s="1"/>
  <c r="P4518" i="1" a="1"/>
  <c r="P4518" i="1" s="1"/>
  <c r="R4518" i="1" s="1"/>
  <c r="P4519" i="1" a="1"/>
  <c r="P4519" i="1" s="1"/>
  <c r="R4519" i="1" s="1"/>
  <c r="P4520" i="1" a="1"/>
  <c r="P4520" i="1" s="1"/>
  <c r="R4520" i="1" s="1"/>
  <c r="P4521" i="1" a="1"/>
  <c r="P4521" i="1" s="1"/>
  <c r="R4521" i="1" s="1"/>
  <c r="P4522" i="1" a="1"/>
  <c r="P4522" i="1" s="1"/>
  <c r="R4522" i="1" s="1"/>
  <c r="P4523" i="1" a="1"/>
  <c r="P4523" i="1" s="1"/>
  <c r="R4523" i="1" s="1"/>
  <c r="P4524" i="1" a="1"/>
  <c r="P4524" i="1" s="1"/>
  <c r="R4524" i="1" s="1"/>
  <c r="P4525" i="1" a="1"/>
  <c r="P4525" i="1" s="1"/>
  <c r="R4525" i="1" s="1"/>
  <c r="P4526" i="1" a="1"/>
  <c r="P4526" i="1" s="1"/>
  <c r="R4526" i="1" s="1"/>
  <c r="P4527" i="1" a="1"/>
  <c r="P4527" i="1" s="1"/>
  <c r="R4527" i="1" s="1"/>
  <c r="P4528" i="1" a="1"/>
  <c r="P4528" i="1" s="1"/>
  <c r="R4528" i="1" s="1"/>
  <c r="P4529" i="1" a="1"/>
  <c r="P4529" i="1" s="1"/>
  <c r="R4529" i="1" s="1"/>
  <c r="P4530" i="1" a="1"/>
  <c r="P4530" i="1" s="1"/>
  <c r="R4530" i="1" s="1"/>
  <c r="P4531" i="1" a="1"/>
  <c r="P4531" i="1" s="1"/>
  <c r="R4531" i="1" s="1"/>
  <c r="P4532" i="1" a="1"/>
  <c r="P4532" i="1" s="1"/>
  <c r="R4532" i="1" s="1"/>
  <c r="P4533" i="1" a="1"/>
  <c r="P4533" i="1" s="1"/>
  <c r="R4533" i="1" s="1"/>
  <c r="P4534" i="1" a="1"/>
  <c r="P4534" i="1" s="1"/>
  <c r="R4534" i="1" s="1"/>
  <c r="P4535" i="1" a="1"/>
  <c r="P4535" i="1" s="1"/>
  <c r="R4535" i="1" s="1"/>
  <c r="P4536" i="1" a="1"/>
  <c r="P4536" i="1" s="1"/>
  <c r="R4536" i="1" s="1"/>
  <c r="P4537" i="1" a="1"/>
  <c r="P4537" i="1" s="1"/>
  <c r="R4537" i="1" s="1"/>
  <c r="P4538" i="1" a="1"/>
  <c r="P4538" i="1" s="1"/>
  <c r="R4538" i="1" s="1"/>
  <c r="P4539" i="1" a="1"/>
  <c r="P4539" i="1" s="1"/>
  <c r="R4539" i="1" s="1"/>
  <c r="P4540" i="1" a="1"/>
  <c r="P4540" i="1" s="1"/>
  <c r="R4540" i="1" s="1"/>
  <c r="P4541" i="1" a="1"/>
  <c r="P4541" i="1" s="1"/>
  <c r="R4541" i="1" s="1"/>
  <c r="P4542" i="1" a="1"/>
  <c r="P4542" i="1" s="1"/>
  <c r="R4542" i="1" s="1"/>
  <c r="P4543" i="1" a="1"/>
  <c r="P4543" i="1" s="1"/>
  <c r="R4543" i="1" s="1"/>
  <c r="P4544" i="1" a="1"/>
  <c r="P4544" i="1" s="1"/>
  <c r="R4544" i="1" s="1"/>
  <c r="P4545" i="1" a="1"/>
  <c r="P4545" i="1" s="1"/>
  <c r="R4545" i="1" s="1"/>
  <c r="P4546" i="1" a="1"/>
  <c r="P4546" i="1" s="1"/>
  <c r="R4546" i="1" s="1"/>
  <c r="P4547" i="1" a="1"/>
  <c r="P4547" i="1" s="1"/>
  <c r="R4547" i="1" s="1"/>
  <c r="P4548" i="1" a="1"/>
  <c r="P4548" i="1" s="1"/>
  <c r="R4548" i="1" s="1"/>
  <c r="P4549" i="1" a="1"/>
  <c r="P4549" i="1" s="1"/>
  <c r="R4549" i="1" s="1"/>
  <c r="P4550" i="1" a="1"/>
  <c r="P4550" i="1" s="1"/>
  <c r="R4550" i="1" s="1"/>
  <c r="P4551" i="1" a="1"/>
  <c r="P4551" i="1" s="1"/>
  <c r="P4552" i="1" a="1"/>
  <c r="P4552" i="1" s="1"/>
  <c r="R4552" i="1" s="1"/>
  <c r="P4553" i="1" a="1"/>
  <c r="P4553" i="1" s="1"/>
  <c r="R4553" i="1" s="1"/>
  <c r="P4554" i="1" a="1"/>
  <c r="P4554" i="1" s="1"/>
  <c r="R4554" i="1" s="1"/>
  <c r="P4555" i="1" a="1"/>
  <c r="P4555" i="1" s="1"/>
  <c r="R4555" i="1" s="1"/>
  <c r="P4556" i="1" a="1"/>
  <c r="P4556" i="1" s="1"/>
  <c r="R4556" i="1" s="1"/>
  <c r="P4557" i="1" a="1"/>
  <c r="P4557" i="1" s="1"/>
  <c r="R4557" i="1" s="1"/>
  <c r="P4558" i="1" a="1"/>
  <c r="P4558" i="1" s="1"/>
  <c r="R4558" i="1" s="1"/>
  <c r="P4559" i="1" a="1"/>
  <c r="P4559" i="1" s="1"/>
  <c r="R4559" i="1" s="1"/>
  <c r="P4560" i="1" a="1"/>
  <c r="P4560" i="1" s="1"/>
  <c r="R4560" i="1" s="1"/>
  <c r="P4561" i="1" a="1"/>
  <c r="P4561" i="1" s="1"/>
  <c r="R4561" i="1" s="1"/>
  <c r="P4562" i="1" a="1"/>
  <c r="P4562" i="1" s="1"/>
  <c r="R4562" i="1" s="1"/>
  <c r="P4563" i="1" a="1"/>
  <c r="P4563" i="1" s="1"/>
  <c r="R4563" i="1" s="1"/>
  <c r="P4564" i="1" a="1"/>
  <c r="P4564" i="1" s="1"/>
  <c r="R4564" i="1" s="1"/>
  <c r="P4565" i="1" a="1"/>
  <c r="P4565" i="1" s="1"/>
  <c r="R4565" i="1" s="1"/>
  <c r="P4566" i="1" a="1"/>
  <c r="P4566" i="1" s="1"/>
  <c r="R4566" i="1" s="1"/>
  <c r="P4567" i="1" a="1"/>
  <c r="P4567" i="1" s="1"/>
  <c r="R4567" i="1" s="1"/>
  <c r="P4568" i="1" a="1"/>
  <c r="P4568" i="1" s="1"/>
  <c r="R4568" i="1" s="1"/>
  <c r="P4569" i="1" a="1"/>
  <c r="P4569" i="1" s="1"/>
  <c r="R4569" i="1" s="1"/>
  <c r="P4570" i="1" a="1"/>
  <c r="P4570" i="1" s="1"/>
  <c r="R4570" i="1" s="1"/>
  <c r="P4571" i="1" a="1"/>
  <c r="P4571" i="1" s="1"/>
  <c r="R4571" i="1" s="1"/>
  <c r="P4572" i="1" a="1"/>
  <c r="P4572" i="1" s="1"/>
  <c r="R4572" i="1" s="1"/>
  <c r="P4573" i="1" a="1"/>
  <c r="P4573" i="1" s="1"/>
  <c r="R4573" i="1" s="1"/>
  <c r="P4574" i="1" a="1"/>
  <c r="P4574" i="1" s="1"/>
  <c r="R4574" i="1" s="1"/>
  <c r="P4575" i="1" a="1"/>
  <c r="P4575" i="1" s="1"/>
  <c r="R4575" i="1" s="1"/>
  <c r="P4576" i="1" a="1"/>
  <c r="P4576" i="1" s="1"/>
  <c r="R4576" i="1" s="1"/>
  <c r="P4577" i="1" a="1"/>
  <c r="P4577" i="1" s="1"/>
  <c r="R4577" i="1" s="1"/>
  <c r="P4578" i="1" a="1"/>
  <c r="P4578" i="1" s="1"/>
  <c r="R4578" i="1" s="1"/>
  <c r="P4579" i="1" a="1"/>
  <c r="P4579" i="1" s="1"/>
  <c r="R4579" i="1" s="1"/>
  <c r="P4580" i="1" a="1"/>
  <c r="P4580" i="1" s="1"/>
  <c r="R4580" i="1" s="1"/>
  <c r="P4581" i="1" a="1"/>
  <c r="P4581" i="1" s="1"/>
  <c r="R4581" i="1" s="1"/>
  <c r="P4582" i="1" a="1"/>
  <c r="P4582" i="1" s="1"/>
  <c r="R4582" i="1" s="1"/>
  <c r="P4583" i="1" a="1"/>
  <c r="P4583" i="1" s="1"/>
  <c r="R4583" i="1" s="1"/>
  <c r="P4584" i="1" a="1"/>
  <c r="P4584" i="1" s="1"/>
  <c r="R4584" i="1" s="1"/>
  <c r="P4585" i="1" a="1"/>
  <c r="P4585" i="1" s="1"/>
  <c r="R4585" i="1" s="1"/>
  <c r="P4586" i="1" a="1"/>
  <c r="P4586" i="1" s="1"/>
  <c r="R4586" i="1" s="1"/>
  <c r="P4587" i="1" a="1"/>
  <c r="P4587" i="1" s="1"/>
  <c r="R4587" i="1" s="1"/>
  <c r="P4588" i="1" a="1"/>
  <c r="P4588" i="1" s="1"/>
  <c r="R4588" i="1" s="1"/>
  <c r="P4589" i="1" a="1"/>
  <c r="P4589" i="1" s="1"/>
  <c r="R4589" i="1" s="1"/>
  <c r="P4590" i="1" a="1"/>
  <c r="P4590" i="1" s="1"/>
  <c r="P4591" i="1" a="1"/>
  <c r="P4591" i="1" s="1"/>
  <c r="R4591" i="1" s="1"/>
  <c r="P4592" i="1" a="1"/>
  <c r="P4592" i="1" s="1"/>
  <c r="R4592" i="1" s="1"/>
  <c r="P4593" i="1" a="1"/>
  <c r="P4593" i="1" s="1"/>
  <c r="R4593" i="1" s="1"/>
  <c r="P4594" i="1" a="1"/>
  <c r="P4594" i="1" s="1"/>
  <c r="R4594" i="1" s="1"/>
  <c r="P4595" i="1" a="1"/>
  <c r="P4595" i="1" s="1"/>
  <c r="R4595" i="1" s="1"/>
  <c r="P4596" i="1" a="1"/>
  <c r="P4596" i="1" s="1"/>
  <c r="R4596" i="1" s="1"/>
  <c r="P4597" i="1" a="1"/>
  <c r="P4597" i="1" s="1"/>
  <c r="R4597" i="1" s="1"/>
  <c r="P4598" i="1" a="1"/>
  <c r="P4598" i="1" s="1"/>
  <c r="R4598" i="1" s="1"/>
  <c r="P4599" i="1" a="1"/>
  <c r="P4599" i="1" s="1"/>
  <c r="R4599" i="1" s="1"/>
  <c r="P4600" i="1" a="1"/>
  <c r="P4600" i="1" s="1"/>
  <c r="R4600" i="1" s="1"/>
  <c r="P4601" i="1" a="1"/>
  <c r="P4601" i="1" s="1"/>
  <c r="R4601" i="1" s="1"/>
  <c r="P4602" i="1" a="1"/>
  <c r="P4602" i="1" s="1"/>
  <c r="R4602" i="1" s="1"/>
  <c r="P4603" i="1" a="1"/>
  <c r="P4603" i="1" s="1"/>
  <c r="R4603" i="1" s="1"/>
  <c r="P4604" i="1" a="1"/>
  <c r="P4604" i="1" s="1"/>
  <c r="R4604" i="1" s="1"/>
  <c r="P4605" i="1" a="1"/>
  <c r="P4605" i="1" s="1"/>
  <c r="R4605" i="1" s="1"/>
  <c r="P4606" i="1" a="1"/>
  <c r="P4606" i="1" s="1"/>
  <c r="R4606" i="1" s="1"/>
  <c r="P4607" i="1" a="1"/>
  <c r="P4607" i="1" s="1"/>
  <c r="R4607" i="1" s="1"/>
  <c r="P4608" i="1" a="1"/>
  <c r="P4608" i="1" s="1"/>
  <c r="R4608" i="1" s="1"/>
  <c r="P4609" i="1" a="1"/>
  <c r="P4609" i="1" s="1"/>
  <c r="R4609" i="1" s="1"/>
  <c r="P4610" i="1" a="1"/>
  <c r="P4610" i="1" s="1"/>
  <c r="R4610" i="1" s="1"/>
  <c r="P4611" i="1" a="1"/>
  <c r="P4611" i="1" s="1"/>
  <c r="R4611" i="1" s="1"/>
  <c r="P4612" i="1" a="1"/>
  <c r="P4612" i="1" s="1"/>
  <c r="R4612" i="1" s="1"/>
  <c r="P4613" i="1" a="1"/>
  <c r="P4613" i="1" s="1"/>
  <c r="R4613" i="1" s="1"/>
  <c r="P4614" i="1" a="1"/>
  <c r="P4614" i="1" s="1"/>
  <c r="R4614" i="1" s="1"/>
  <c r="P4615" i="1" a="1"/>
  <c r="P4615" i="1" s="1"/>
  <c r="R4615" i="1" s="1"/>
  <c r="P4616" i="1" a="1"/>
  <c r="P4616" i="1" s="1"/>
  <c r="R4616" i="1" s="1"/>
  <c r="P4617" i="1" a="1"/>
  <c r="P4617" i="1" s="1"/>
  <c r="R4617" i="1" s="1"/>
  <c r="P4618" i="1" a="1"/>
  <c r="P4618" i="1" s="1"/>
  <c r="R4618" i="1" s="1"/>
  <c r="P4619" i="1" a="1"/>
  <c r="P4619" i="1" s="1"/>
  <c r="R4619" i="1" s="1"/>
  <c r="P4620" i="1" a="1"/>
  <c r="P4620" i="1" s="1"/>
  <c r="R4620" i="1" s="1"/>
  <c r="P4621" i="1" a="1"/>
  <c r="P4621" i="1" s="1"/>
  <c r="R4621" i="1" s="1"/>
  <c r="P4622" i="1" a="1"/>
  <c r="P4622" i="1" s="1"/>
  <c r="R4622" i="1" s="1"/>
  <c r="P4623" i="1" a="1"/>
  <c r="P4623" i="1" s="1"/>
  <c r="R4623" i="1" s="1"/>
  <c r="P4624" i="1" a="1"/>
  <c r="P4624" i="1" s="1"/>
  <c r="R4624" i="1" s="1"/>
  <c r="P4625" i="1" a="1"/>
  <c r="P4625" i="1" s="1"/>
  <c r="R4625" i="1" s="1"/>
  <c r="P4626" i="1" a="1"/>
  <c r="P4626" i="1" s="1"/>
  <c r="R4626" i="1" s="1"/>
  <c r="P4627" i="1" a="1"/>
  <c r="P4627" i="1" s="1"/>
  <c r="R4627" i="1" s="1"/>
  <c r="P4628" i="1" a="1"/>
  <c r="P4628" i="1" s="1"/>
  <c r="R4628" i="1" s="1"/>
  <c r="P4629" i="1" a="1"/>
  <c r="P4629" i="1" s="1"/>
  <c r="R4629" i="1" s="1"/>
  <c r="P4630" i="1" a="1"/>
  <c r="P4630" i="1" s="1"/>
  <c r="P4631" i="1" a="1"/>
  <c r="P4631" i="1" s="1"/>
  <c r="R4631" i="1" s="1"/>
  <c r="P4632" i="1" a="1"/>
  <c r="P4632" i="1" s="1"/>
  <c r="R4632" i="1" s="1"/>
  <c r="P4633" i="1" a="1"/>
  <c r="P4633" i="1" s="1"/>
  <c r="R4633" i="1" s="1"/>
  <c r="P4634" i="1" a="1"/>
  <c r="P4634" i="1" s="1"/>
  <c r="R4634" i="1" s="1"/>
  <c r="P4635" i="1" a="1"/>
  <c r="P4635" i="1" s="1"/>
  <c r="R4635" i="1" s="1"/>
  <c r="P4636" i="1" a="1"/>
  <c r="P4636" i="1" s="1"/>
  <c r="R4636" i="1" s="1"/>
  <c r="P4637" i="1" a="1"/>
  <c r="P4637" i="1" s="1"/>
  <c r="R4637" i="1" s="1"/>
  <c r="P4638" i="1" a="1"/>
  <c r="P4638" i="1" s="1"/>
  <c r="R4638" i="1" s="1"/>
  <c r="P4639" i="1" a="1"/>
  <c r="P4639" i="1" s="1"/>
  <c r="R4639" i="1" s="1"/>
  <c r="P4640" i="1" a="1"/>
  <c r="P4640" i="1" s="1"/>
  <c r="R4640" i="1" s="1"/>
  <c r="P4641" i="1" a="1"/>
  <c r="P4641" i="1" s="1"/>
  <c r="R4641" i="1" s="1"/>
  <c r="P4642" i="1" a="1"/>
  <c r="P4642" i="1" s="1"/>
  <c r="R4642" i="1" s="1"/>
  <c r="P4643" i="1" a="1"/>
  <c r="P4643" i="1" s="1"/>
  <c r="R4643" i="1" s="1"/>
  <c r="P4644" i="1" a="1"/>
  <c r="P4644" i="1" s="1"/>
  <c r="R4644" i="1" s="1"/>
  <c r="P4645" i="1" a="1"/>
  <c r="P4645" i="1" s="1"/>
  <c r="R4645" i="1" s="1"/>
  <c r="P4646" i="1" a="1"/>
  <c r="P4646" i="1" s="1"/>
  <c r="R4646" i="1" s="1"/>
  <c r="P4647" i="1" a="1"/>
  <c r="P4647" i="1" s="1"/>
  <c r="R4647" i="1" s="1"/>
  <c r="P4648" i="1" a="1"/>
  <c r="P4648" i="1" s="1"/>
  <c r="R4648" i="1" s="1"/>
  <c r="P4649" i="1" a="1"/>
  <c r="P4649" i="1" s="1"/>
  <c r="R4649" i="1" s="1"/>
  <c r="P4650" i="1" a="1"/>
  <c r="P4650" i="1" s="1"/>
  <c r="R4650" i="1" s="1"/>
  <c r="P4651" i="1" a="1"/>
  <c r="P4651" i="1" s="1"/>
  <c r="R4651" i="1" s="1"/>
  <c r="P4652" i="1" a="1"/>
  <c r="P4652" i="1" s="1"/>
  <c r="R4652" i="1" s="1"/>
  <c r="P4653" i="1" a="1"/>
  <c r="P4653" i="1" s="1"/>
  <c r="R4653" i="1" s="1"/>
  <c r="P4654" i="1" a="1"/>
  <c r="P4654" i="1" s="1"/>
  <c r="R4654" i="1" s="1"/>
  <c r="P4655" i="1" a="1"/>
  <c r="P4655" i="1" s="1"/>
  <c r="R4655" i="1" s="1"/>
  <c r="P4656" i="1" a="1"/>
  <c r="P4656" i="1" s="1"/>
  <c r="R4656" i="1" s="1"/>
  <c r="P4657" i="1" a="1"/>
  <c r="P4657" i="1" s="1"/>
  <c r="R4657" i="1" s="1"/>
  <c r="P4658" i="1" a="1"/>
  <c r="P4658" i="1" s="1"/>
  <c r="R4658" i="1" s="1"/>
  <c r="P4659" i="1" a="1"/>
  <c r="P4659" i="1" s="1"/>
  <c r="R4659" i="1" s="1"/>
  <c r="P4660" i="1" a="1"/>
  <c r="P4660" i="1" s="1"/>
  <c r="R4660" i="1" s="1"/>
  <c r="P4661" i="1" a="1"/>
  <c r="P4661" i="1" s="1"/>
  <c r="R4661" i="1" s="1"/>
  <c r="P4662" i="1" a="1"/>
  <c r="P4662" i="1" s="1"/>
  <c r="P4663" i="1" a="1"/>
  <c r="P4663" i="1" s="1"/>
  <c r="R4663" i="1" s="1"/>
  <c r="P4664" i="1" a="1"/>
  <c r="P4664" i="1" s="1"/>
  <c r="R4664" i="1" s="1"/>
  <c r="P4665" i="1" a="1"/>
  <c r="P4665" i="1" s="1"/>
  <c r="R4665" i="1" s="1"/>
  <c r="P4666" i="1" a="1"/>
  <c r="P4666" i="1" s="1"/>
  <c r="R4666" i="1" s="1"/>
  <c r="P4667" i="1" a="1"/>
  <c r="P4667" i="1" s="1"/>
  <c r="R4667" i="1" s="1"/>
  <c r="P4668" i="1" a="1"/>
  <c r="P4668" i="1" s="1"/>
  <c r="R4668" i="1" s="1"/>
  <c r="P4669" i="1" a="1"/>
  <c r="P4669" i="1" s="1"/>
  <c r="R4669" i="1" s="1"/>
  <c r="P4670" i="1" a="1"/>
  <c r="P4670" i="1" s="1"/>
  <c r="R4670" i="1" s="1"/>
  <c r="P4671" i="1" a="1"/>
  <c r="P4671" i="1" s="1"/>
  <c r="R4671" i="1" s="1"/>
  <c r="P4672" i="1" a="1"/>
  <c r="P4672" i="1" s="1"/>
  <c r="R4672" i="1" s="1"/>
  <c r="P4673" i="1" a="1"/>
  <c r="P4673" i="1" s="1"/>
  <c r="R4673" i="1" s="1"/>
  <c r="P4674" i="1" a="1"/>
  <c r="P4674" i="1" s="1"/>
  <c r="R4674" i="1" s="1"/>
  <c r="P4675" i="1" a="1"/>
  <c r="P4675" i="1" s="1"/>
  <c r="R4675" i="1" s="1"/>
  <c r="P4676" i="1" a="1"/>
  <c r="P4676" i="1" s="1"/>
  <c r="R4676" i="1" s="1"/>
  <c r="P4677" i="1" a="1"/>
  <c r="P4677" i="1" s="1"/>
  <c r="R4677" i="1" s="1"/>
  <c r="P4678" i="1" a="1"/>
  <c r="P4678" i="1" s="1"/>
  <c r="R4678" i="1" s="1"/>
  <c r="P4679" i="1" a="1"/>
  <c r="P4679" i="1" s="1"/>
  <c r="R4679" i="1" s="1"/>
  <c r="P4680" i="1" a="1"/>
  <c r="P4680" i="1" s="1"/>
  <c r="R4680" i="1" s="1"/>
  <c r="P4681" i="1" a="1"/>
  <c r="P4681" i="1" s="1"/>
  <c r="R4681" i="1" s="1"/>
  <c r="P4682" i="1" a="1"/>
  <c r="P4682" i="1" s="1"/>
  <c r="R4682" i="1" s="1"/>
  <c r="P4683" i="1" a="1"/>
  <c r="P4683" i="1" s="1"/>
  <c r="R4683" i="1" s="1"/>
  <c r="P4684" i="1" a="1"/>
  <c r="P4684" i="1" s="1"/>
  <c r="R4684" i="1" s="1"/>
  <c r="P4685" i="1" a="1"/>
  <c r="P4685" i="1" s="1"/>
  <c r="R4685" i="1" s="1"/>
  <c r="P4686" i="1" a="1"/>
  <c r="P4686" i="1" s="1"/>
  <c r="R4686" i="1" s="1"/>
  <c r="P4687" i="1" a="1"/>
  <c r="P4687" i="1" s="1"/>
  <c r="R4687" i="1" s="1"/>
  <c r="P4688" i="1" a="1"/>
  <c r="P4688" i="1" s="1"/>
  <c r="R4688" i="1" s="1"/>
  <c r="P4689" i="1" a="1"/>
  <c r="P4689" i="1" s="1"/>
  <c r="R4689" i="1" s="1"/>
  <c r="P4690" i="1" a="1"/>
  <c r="P4690" i="1" s="1"/>
  <c r="R4690" i="1" s="1"/>
  <c r="P4691" i="1" a="1"/>
  <c r="P4691" i="1" s="1"/>
  <c r="R4691" i="1" s="1"/>
  <c r="P4692" i="1" a="1"/>
  <c r="P4692" i="1" s="1"/>
  <c r="R4692" i="1" s="1"/>
  <c r="P4693" i="1" a="1"/>
  <c r="P4693" i="1" s="1"/>
  <c r="R4693" i="1" s="1"/>
  <c r="P4694" i="1" a="1"/>
  <c r="P4694" i="1" s="1"/>
  <c r="P4695" i="1" a="1"/>
  <c r="P4695" i="1" s="1"/>
  <c r="R4695" i="1" s="1"/>
  <c r="P4696" i="1" a="1"/>
  <c r="P4696" i="1" s="1"/>
  <c r="R4696" i="1" s="1"/>
  <c r="P4697" i="1" a="1"/>
  <c r="P4697" i="1" s="1"/>
  <c r="R4697" i="1" s="1"/>
  <c r="P4698" i="1" a="1"/>
  <c r="P4698" i="1" s="1"/>
  <c r="P4699" i="1" a="1"/>
  <c r="P4699" i="1" s="1"/>
  <c r="R4699" i="1" s="1"/>
  <c r="P4700" i="1" a="1"/>
  <c r="P4700" i="1" s="1"/>
  <c r="R4700" i="1" s="1"/>
  <c r="P4701" i="1" a="1"/>
  <c r="P4701" i="1" s="1"/>
  <c r="R4701" i="1" s="1"/>
  <c r="P4702" i="1" a="1"/>
  <c r="P4702" i="1" s="1"/>
  <c r="R4702" i="1" s="1"/>
  <c r="P4703" i="1" a="1"/>
  <c r="P4703" i="1" s="1"/>
  <c r="R4703" i="1" s="1"/>
  <c r="P4704" i="1" a="1"/>
  <c r="P4704" i="1" s="1"/>
  <c r="R4704" i="1" s="1"/>
  <c r="P4705" i="1" a="1"/>
  <c r="P4705" i="1" s="1"/>
  <c r="R4705" i="1" s="1"/>
  <c r="P4706" i="1" a="1"/>
  <c r="P4706" i="1" s="1"/>
  <c r="R4706" i="1" s="1"/>
  <c r="P4707" i="1" a="1"/>
  <c r="P4707" i="1" s="1"/>
  <c r="R4707" i="1" s="1"/>
  <c r="P4708" i="1" a="1"/>
  <c r="P4708" i="1" s="1"/>
  <c r="R4708" i="1" s="1"/>
  <c r="P4709" i="1" a="1"/>
  <c r="P4709" i="1" s="1"/>
  <c r="R4709" i="1" s="1"/>
  <c r="P4710" i="1" a="1"/>
  <c r="P4710" i="1" s="1"/>
  <c r="R4710" i="1" s="1"/>
  <c r="P4711" i="1" a="1"/>
  <c r="P4711" i="1" s="1"/>
  <c r="R4711" i="1" s="1"/>
  <c r="P4712" i="1" a="1"/>
  <c r="P4712" i="1" s="1"/>
  <c r="R4712" i="1" s="1"/>
  <c r="P4713" i="1" a="1"/>
  <c r="P4713" i="1" s="1"/>
  <c r="R4713" i="1" s="1"/>
  <c r="P4714" i="1" a="1"/>
  <c r="P4714" i="1" s="1"/>
  <c r="P4715" i="1" a="1"/>
  <c r="P4715" i="1" s="1"/>
  <c r="R4715" i="1" s="1"/>
  <c r="P4716" i="1" a="1"/>
  <c r="P4716" i="1" s="1"/>
  <c r="R4716" i="1" s="1"/>
  <c r="P4717" i="1" a="1"/>
  <c r="P4717" i="1" s="1"/>
  <c r="R4717" i="1" s="1"/>
  <c r="P4718" i="1" a="1"/>
  <c r="P4718" i="1" s="1"/>
  <c r="P4719" i="1" a="1"/>
  <c r="P4719" i="1" s="1"/>
  <c r="R4719" i="1" s="1"/>
  <c r="P4720" i="1" a="1"/>
  <c r="P4720" i="1" s="1"/>
  <c r="R4720" i="1" s="1"/>
  <c r="P4721" i="1" a="1"/>
  <c r="P4721" i="1" s="1"/>
  <c r="R4721" i="1" s="1"/>
  <c r="P4722" i="1" a="1"/>
  <c r="P4722" i="1" s="1"/>
  <c r="R4722" i="1" s="1"/>
  <c r="P4723" i="1" a="1"/>
  <c r="P4723" i="1" s="1"/>
  <c r="R4723" i="1" s="1"/>
  <c r="P4724" i="1" a="1"/>
  <c r="P4724" i="1" s="1"/>
  <c r="R4724" i="1" s="1"/>
  <c r="P4725" i="1" a="1"/>
  <c r="P4725" i="1" s="1"/>
  <c r="R4725" i="1" s="1"/>
  <c r="P4726" i="1" a="1"/>
  <c r="P4726" i="1" s="1"/>
  <c r="P4727" i="1" a="1"/>
  <c r="P4727" i="1" s="1"/>
  <c r="R4727" i="1" s="1"/>
  <c r="P4728" i="1" a="1"/>
  <c r="P4728" i="1" s="1"/>
  <c r="R4728" i="1" s="1"/>
  <c r="P4729" i="1" a="1"/>
  <c r="P4729" i="1" s="1"/>
  <c r="R4729" i="1" s="1"/>
  <c r="P4730" i="1" a="1"/>
  <c r="P4730" i="1" s="1"/>
  <c r="R4730" i="1" s="1"/>
  <c r="P4731" i="1" a="1"/>
  <c r="P4731" i="1" s="1"/>
  <c r="R4731" i="1" s="1"/>
  <c r="P4732" i="1" a="1"/>
  <c r="P4732" i="1" s="1"/>
  <c r="R4732" i="1" s="1"/>
  <c r="P4733" i="1" a="1"/>
  <c r="P4733" i="1" s="1"/>
  <c r="R4733" i="1" s="1"/>
  <c r="P4734" i="1" a="1"/>
  <c r="P4734" i="1" s="1"/>
  <c r="R4734" i="1" s="1"/>
  <c r="P4735" i="1" a="1"/>
  <c r="P4735" i="1" s="1"/>
  <c r="R4735" i="1" s="1"/>
  <c r="P4736" i="1" a="1"/>
  <c r="P4736" i="1" s="1"/>
  <c r="R4736" i="1" s="1"/>
  <c r="P4737" i="1" a="1"/>
  <c r="P4737" i="1" s="1"/>
  <c r="R4737" i="1" s="1"/>
  <c r="P4738" i="1" a="1"/>
  <c r="P4738" i="1" s="1"/>
  <c r="R4738" i="1" s="1"/>
  <c r="P4739" i="1" a="1"/>
  <c r="P4739" i="1" s="1"/>
  <c r="R4739" i="1" s="1"/>
  <c r="P4740" i="1" a="1"/>
  <c r="P4740" i="1" s="1"/>
  <c r="R4740" i="1" s="1"/>
  <c r="P4741" i="1" a="1"/>
  <c r="P4741" i="1" s="1"/>
  <c r="R4741" i="1" s="1"/>
  <c r="P4742" i="1" a="1"/>
  <c r="P4742" i="1" s="1"/>
  <c r="R4742" i="1" s="1"/>
  <c r="P4743" i="1" a="1"/>
  <c r="P4743" i="1" s="1"/>
  <c r="R4743" i="1" s="1"/>
  <c r="P4744" i="1" a="1"/>
  <c r="P4744" i="1" s="1"/>
  <c r="R4744" i="1" s="1"/>
  <c r="P4745" i="1" a="1"/>
  <c r="P4745" i="1" s="1"/>
  <c r="R4745" i="1" s="1"/>
  <c r="P4746" i="1" a="1"/>
  <c r="P4746" i="1" s="1"/>
  <c r="R4746" i="1" s="1"/>
  <c r="P4747" i="1" a="1"/>
  <c r="P4747" i="1" s="1"/>
  <c r="R4747" i="1" s="1"/>
  <c r="P4748" i="1" a="1"/>
  <c r="P4748" i="1" s="1"/>
  <c r="R4748" i="1" s="1"/>
  <c r="P4749" i="1" a="1"/>
  <c r="P4749" i="1" s="1"/>
  <c r="R4749" i="1" s="1"/>
  <c r="P4750" i="1" a="1"/>
  <c r="P4750" i="1" s="1"/>
  <c r="R4750" i="1" s="1"/>
  <c r="P4751" i="1" a="1"/>
  <c r="P4751" i="1" s="1"/>
  <c r="R4751" i="1" s="1"/>
  <c r="P4752" i="1" a="1"/>
  <c r="P4752" i="1" s="1"/>
  <c r="R4752" i="1" s="1"/>
  <c r="P4753" i="1" a="1"/>
  <c r="P4753" i="1" s="1"/>
  <c r="R4753" i="1" s="1"/>
  <c r="P4754" i="1" a="1"/>
  <c r="P4754" i="1" s="1"/>
  <c r="R4754" i="1" s="1"/>
  <c r="P4755" i="1" a="1"/>
  <c r="P4755" i="1" s="1"/>
  <c r="R4755" i="1" s="1"/>
  <c r="P4756" i="1" a="1"/>
  <c r="P4756" i="1" s="1"/>
  <c r="R4756" i="1" s="1"/>
  <c r="P4757" i="1" a="1"/>
  <c r="P4757" i="1" s="1"/>
  <c r="R4757" i="1" s="1"/>
  <c r="P4758" i="1" a="1"/>
  <c r="P4758" i="1" s="1"/>
  <c r="R4758" i="1" s="1"/>
  <c r="P4759" i="1" a="1"/>
  <c r="P4759" i="1" s="1"/>
  <c r="R4759" i="1" s="1"/>
  <c r="P4760" i="1" a="1"/>
  <c r="P4760" i="1" s="1"/>
  <c r="R4760" i="1" s="1"/>
  <c r="P4761" i="1" a="1"/>
  <c r="P4761" i="1" s="1"/>
  <c r="R4761" i="1" s="1"/>
  <c r="P4762" i="1" a="1"/>
  <c r="P4762" i="1" s="1"/>
  <c r="R4762" i="1" s="1"/>
  <c r="P4763" i="1" a="1"/>
  <c r="P4763" i="1" s="1"/>
  <c r="R4763" i="1" s="1"/>
  <c r="P4764" i="1" a="1"/>
  <c r="P4764" i="1" s="1"/>
  <c r="R4764" i="1" s="1"/>
  <c r="P4765" i="1" a="1"/>
  <c r="P4765" i="1" s="1"/>
  <c r="R4765" i="1" s="1"/>
  <c r="P4766" i="1" a="1"/>
  <c r="P4766" i="1" s="1"/>
  <c r="P4767" i="1" a="1"/>
  <c r="P4767" i="1" s="1"/>
  <c r="R4767" i="1" s="1"/>
  <c r="P4768" i="1" a="1"/>
  <c r="P4768" i="1" s="1"/>
  <c r="R4768" i="1" s="1"/>
  <c r="P4769" i="1" a="1"/>
  <c r="P4769" i="1" s="1"/>
  <c r="R4769" i="1" s="1"/>
  <c r="P4770" i="1" a="1"/>
  <c r="P4770" i="1" s="1"/>
  <c r="R4770" i="1" s="1"/>
  <c r="P4771" i="1" a="1"/>
  <c r="P4771" i="1" s="1"/>
  <c r="R4771" i="1" s="1"/>
  <c r="P4772" i="1" a="1"/>
  <c r="P4772" i="1" s="1"/>
  <c r="R4772" i="1" s="1"/>
  <c r="P4773" i="1" a="1"/>
  <c r="P4773" i="1" s="1"/>
  <c r="R4773" i="1" s="1"/>
  <c r="P4774" i="1" a="1"/>
  <c r="P4774" i="1" s="1"/>
  <c r="R4774" i="1" s="1"/>
  <c r="P4775" i="1" a="1"/>
  <c r="P4775" i="1" s="1"/>
  <c r="R4775" i="1" s="1"/>
  <c r="P4776" i="1" a="1"/>
  <c r="P4776" i="1" s="1"/>
  <c r="R4776" i="1" s="1"/>
  <c r="P4777" i="1" a="1"/>
  <c r="P4777" i="1" s="1"/>
  <c r="R4777" i="1" s="1"/>
  <c r="P4778" i="1" a="1"/>
  <c r="P4778" i="1" s="1"/>
  <c r="R4778" i="1" s="1"/>
  <c r="P4779" i="1" a="1"/>
  <c r="P4779" i="1" s="1"/>
  <c r="R4779" i="1" s="1"/>
  <c r="P4780" i="1" a="1"/>
  <c r="P4780" i="1" s="1"/>
  <c r="R4780" i="1" s="1"/>
  <c r="P4781" i="1" a="1"/>
  <c r="P4781" i="1" s="1"/>
  <c r="R4781" i="1" s="1"/>
  <c r="P4782" i="1" a="1"/>
  <c r="P4782" i="1" s="1"/>
  <c r="R4782" i="1" s="1"/>
  <c r="P4783" i="1" a="1"/>
  <c r="P4783" i="1" s="1"/>
  <c r="R4783" i="1" s="1"/>
  <c r="P4784" i="1" a="1"/>
  <c r="P4784" i="1" s="1"/>
  <c r="R4784" i="1" s="1"/>
  <c r="P4785" i="1" a="1"/>
  <c r="P4785" i="1" s="1"/>
  <c r="R4785" i="1" s="1"/>
  <c r="P4786" i="1" a="1"/>
  <c r="P4786" i="1" s="1"/>
  <c r="R4786" i="1" s="1"/>
  <c r="P4787" i="1" a="1"/>
  <c r="P4787" i="1" s="1"/>
  <c r="R4787" i="1" s="1"/>
  <c r="P4788" i="1" a="1"/>
  <c r="P4788" i="1" s="1"/>
  <c r="R4788" i="1" s="1"/>
  <c r="P4789" i="1" a="1"/>
  <c r="P4789" i="1" s="1"/>
  <c r="R4789" i="1" s="1"/>
  <c r="P4790" i="1" a="1"/>
  <c r="P4790" i="1" s="1"/>
  <c r="R4790" i="1" s="1"/>
  <c r="P4791" i="1" a="1"/>
  <c r="P4791" i="1" s="1"/>
  <c r="R4791" i="1" s="1"/>
  <c r="P4792" i="1" a="1"/>
  <c r="P4792" i="1" s="1"/>
  <c r="R4792" i="1" s="1"/>
  <c r="P4793" i="1" a="1"/>
  <c r="P4793" i="1" s="1"/>
  <c r="R4793" i="1" s="1"/>
  <c r="P4794" i="1" a="1"/>
  <c r="P4794" i="1" s="1"/>
  <c r="R4794" i="1" s="1"/>
  <c r="P4795" i="1" a="1"/>
  <c r="P4795" i="1" s="1"/>
  <c r="R4795" i="1" s="1"/>
  <c r="P4796" i="1" a="1"/>
  <c r="P4796" i="1" s="1"/>
  <c r="R4796" i="1" s="1"/>
  <c r="P4797" i="1" a="1"/>
  <c r="P4797" i="1" s="1"/>
  <c r="R4797" i="1" s="1"/>
  <c r="P4798" i="1" a="1"/>
  <c r="P4798" i="1" s="1"/>
  <c r="P4799" i="1" a="1"/>
  <c r="P4799" i="1" s="1"/>
  <c r="R4799" i="1" s="1"/>
  <c r="P4800" i="1" a="1"/>
  <c r="P4800" i="1" s="1"/>
  <c r="R4800" i="1" s="1"/>
  <c r="P4801" i="1" a="1"/>
  <c r="P4801" i="1" s="1"/>
  <c r="R4801" i="1" s="1"/>
  <c r="P4802" i="1" a="1"/>
  <c r="P4802" i="1" s="1"/>
  <c r="R4802" i="1" s="1"/>
  <c r="P4803" i="1" a="1"/>
  <c r="P4803" i="1" s="1"/>
  <c r="R4803" i="1" s="1"/>
  <c r="P4804" i="1" a="1"/>
  <c r="P4804" i="1" s="1"/>
  <c r="R4804" i="1" s="1"/>
  <c r="P4805" i="1" a="1"/>
  <c r="P4805" i="1" s="1"/>
  <c r="R4805" i="1" s="1"/>
  <c r="P4806" i="1" a="1"/>
  <c r="P4806" i="1" s="1"/>
  <c r="R4806" i="1" s="1"/>
  <c r="P4807" i="1" a="1"/>
  <c r="P4807" i="1" s="1"/>
  <c r="R4807" i="1" s="1"/>
  <c r="P4808" i="1" a="1"/>
  <c r="P4808" i="1" s="1"/>
  <c r="R4808" i="1" s="1"/>
  <c r="P4809" i="1" a="1"/>
  <c r="P4809" i="1" s="1"/>
  <c r="R4809" i="1" s="1"/>
  <c r="P4810" i="1" a="1"/>
  <c r="P4810" i="1" s="1"/>
  <c r="R4810" i="1" s="1"/>
  <c r="P4811" i="1" a="1"/>
  <c r="P4811" i="1" s="1"/>
  <c r="R4811" i="1" s="1"/>
  <c r="P4812" i="1" a="1"/>
  <c r="P4812" i="1" s="1"/>
  <c r="R4812" i="1" s="1"/>
  <c r="P4813" i="1" a="1"/>
  <c r="P4813" i="1" s="1"/>
  <c r="R4813" i="1" s="1"/>
  <c r="P4814" i="1" a="1"/>
  <c r="P4814" i="1" s="1"/>
  <c r="P4815" i="1" a="1"/>
  <c r="P4815" i="1" s="1"/>
  <c r="R4815" i="1" s="1"/>
  <c r="P4816" i="1" a="1"/>
  <c r="P4816" i="1" s="1"/>
  <c r="R4816" i="1" s="1"/>
  <c r="P4817" i="1" a="1"/>
  <c r="P4817" i="1" s="1"/>
  <c r="R4817" i="1" s="1"/>
  <c r="P4818" i="1" a="1"/>
  <c r="P4818" i="1" s="1"/>
  <c r="R4818" i="1" s="1"/>
  <c r="P4819" i="1" a="1"/>
  <c r="P4819" i="1" s="1"/>
  <c r="R4819" i="1" s="1"/>
  <c r="P4820" i="1" a="1"/>
  <c r="P4820" i="1" s="1"/>
  <c r="R4820" i="1" s="1"/>
  <c r="P4821" i="1" a="1"/>
  <c r="P4821" i="1" s="1"/>
  <c r="R4821" i="1" s="1"/>
  <c r="P4822" i="1" a="1"/>
  <c r="P4822" i="1" s="1"/>
  <c r="R4822" i="1" s="1"/>
  <c r="P4823" i="1" a="1"/>
  <c r="P4823" i="1" s="1"/>
  <c r="R4823" i="1" s="1"/>
  <c r="P4824" i="1" a="1"/>
  <c r="P4824" i="1" s="1"/>
  <c r="R4824" i="1" s="1"/>
  <c r="P4825" i="1" a="1"/>
  <c r="P4825" i="1" s="1"/>
  <c r="R4825" i="1" s="1"/>
  <c r="P4826" i="1" a="1"/>
  <c r="P4826" i="1" s="1"/>
  <c r="R4826" i="1" s="1"/>
  <c r="P4827" i="1" a="1"/>
  <c r="P4827" i="1" s="1"/>
  <c r="R4827" i="1" s="1"/>
  <c r="P4828" i="1" a="1"/>
  <c r="P4828" i="1" s="1"/>
  <c r="R4828" i="1" s="1"/>
  <c r="P4829" i="1" a="1"/>
  <c r="P4829" i="1" s="1"/>
  <c r="R4829" i="1" s="1"/>
  <c r="P4830" i="1" a="1"/>
  <c r="P4830" i="1" s="1"/>
  <c r="R4830" i="1" s="1"/>
  <c r="P4831" i="1" a="1"/>
  <c r="P4831" i="1" s="1"/>
  <c r="R4831" i="1" s="1"/>
  <c r="P4832" i="1" a="1"/>
  <c r="P4832" i="1" s="1"/>
  <c r="R4832" i="1" s="1"/>
  <c r="P4833" i="1" a="1"/>
  <c r="P4833" i="1" s="1"/>
  <c r="R4833" i="1" s="1"/>
  <c r="P4834" i="1" a="1"/>
  <c r="P4834" i="1" s="1"/>
  <c r="R4834" i="1" s="1"/>
  <c r="P4835" i="1" a="1"/>
  <c r="P4835" i="1" s="1"/>
  <c r="R4835" i="1" s="1"/>
  <c r="P4836" i="1" a="1"/>
  <c r="P4836" i="1" s="1"/>
  <c r="R4836" i="1" s="1"/>
  <c r="P4837" i="1" a="1"/>
  <c r="P4837" i="1" s="1"/>
  <c r="R4837" i="1" s="1"/>
  <c r="P4838" i="1" a="1"/>
  <c r="P4838" i="1" s="1"/>
  <c r="R4838" i="1" s="1"/>
  <c r="P4839" i="1" a="1"/>
  <c r="P4839" i="1" s="1"/>
  <c r="R4839" i="1" s="1"/>
  <c r="P4840" i="1" a="1"/>
  <c r="P4840" i="1" s="1"/>
  <c r="R4840" i="1" s="1"/>
  <c r="P4841" i="1" a="1"/>
  <c r="P4841" i="1" s="1"/>
  <c r="R4841" i="1" s="1"/>
  <c r="P4842" i="1" a="1"/>
  <c r="P4842" i="1" s="1"/>
  <c r="R4842" i="1" s="1"/>
  <c r="P4843" i="1" a="1"/>
  <c r="P4843" i="1" s="1"/>
  <c r="R4843" i="1" s="1"/>
  <c r="P4844" i="1" a="1"/>
  <c r="P4844" i="1" s="1"/>
  <c r="R4844" i="1" s="1"/>
  <c r="P4845" i="1" a="1"/>
  <c r="P4845" i="1" s="1"/>
  <c r="R4845" i="1" s="1"/>
  <c r="P4846" i="1" a="1"/>
  <c r="P4846" i="1" s="1"/>
  <c r="R4846" i="1" s="1"/>
  <c r="P4847" i="1" a="1"/>
  <c r="P4847" i="1" s="1"/>
  <c r="R4847" i="1" s="1"/>
  <c r="P4848" i="1" a="1"/>
  <c r="P4848" i="1" s="1"/>
  <c r="R4848" i="1" s="1"/>
  <c r="P4849" i="1" a="1"/>
  <c r="P4849" i="1" s="1"/>
  <c r="R4849" i="1" s="1"/>
  <c r="P4850" i="1" a="1"/>
  <c r="P4850" i="1" s="1"/>
  <c r="R4850" i="1" s="1"/>
  <c r="P4851" i="1" a="1"/>
  <c r="P4851" i="1" s="1"/>
  <c r="R4851" i="1" s="1"/>
  <c r="P4852" i="1" a="1"/>
  <c r="P4852" i="1" s="1"/>
  <c r="R4852" i="1" s="1"/>
  <c r="P4853" i="1" a="1"/>
  <c r="P4853" i="1" s="1"/>
  <c r="R4853" i="1" s="1"/>
  <c r="P4854" i="1" a="1"/>
  <c r="P4854" i="1" s="1"/>
  <c r="R4854" i="1" s="1"/>
  <c r="P4855" i="1" a="1"/>
  <c r="P4855" i="1" s="1"/>
  <c r="R4855" i="1" s="1"/>
  <c r="P4856" i="1" a="1"/>
  <c r="P4856" i="1" s="1"/>
  <c r="R4856" i="1" s="1"/>
  <c r="P4857" i="1" a="1"/>
  <c r="P4857" i="1" s="1"/>
  <c r="R4857" i="1" s="1"/>
  <c r="P4858" i="1" a="1"/>
  <c r="P4858" i="1" s="1"/>
  <c r="R4858" i="1" s="1"/>
  <c r="P4859" i="1" a="1"/>
  <c r="P4859" i="1" s="1"/>
  <c r="R4859" i="1" s="1"/>
  <c r="P4860" i="1" a="1"/>
  <c r="P4860" i="1" s="1"/>
  <c r="R4860" i="1" s="1"/>
  <c r="P4861" i="1" a="1"/>
  <c r="P4861" i="1" s="1"/>
  <c r="R4861" i="1" s="1"/>
  <c r="P4862" i="1" a="1"/>
  <c r="P4862" i="1" s="1"/>
  <c r="R4862" i="1" s="1"/>
  <c r="P4863" i="1" a="1"/>
  <c r="P4863" i="1" s="1"/>
  <c r="R4863" i="1" s="1"/>
  <c r="P4864" i="1" a="1"/>
  <c r="P4864" i="1" s="1"/>
  <c r="R4864" i="1" s="1"/>
  <c r="P4865" i="1" a="1"/>
  <c r="P4865" i="1" s="1"/>
  <c r="R4865" i="1" s="1"/>
  <c r="P4866" i="1" a="1"/>
  <c r="P4866" i="1" s="1"/>
  <c r="R4866" i="1" s="1"/>
  <c r="P4867" i="1" a="1"/>
  <c r="P4867" i="1" s="1"/>
  <c r="R4867" i="1" s="1"/>
  <c r="P4868" i="1" a="1"/>
  <c r="P4868" i="1" s="1"/>
  <c r="R4868" i="1" s="1"/>
  <c r="P4869" i="1" a="1"/>
  <c r="P4869" i="1" s="1"/>
  <c r="R4869" i="1" s="1"/>
  <c r="P4870" i="1" a="1"/>
  <c r="P4870" i="1" s="1"/>
  <c r="R4870" i="1" s="1"/>
  <c r="P4871" i="1" a="1"/>
  <c r="P4871" i="1" s="1"/>
  <c r="R4871" i="1" s="1"/>
  <c r="P4872" i="1" a="1"/>
  <c r="P4872" i="1" s="1"/>
  <c r="R4872" i="1" s="1"/>
  <c r="P4873" i="1" a="1"/>
  <c r="P4873" i="1" s="1"/>
  <c r="R4873" i="1" s="1"/>
  <c r="P4874" i="1" a="1"/>
  <c r="P4874" i="1" s="1"/>
  <c r="R4874" i="1" s="1"/>
  <c r="P4875" i="1" a="1"/>
  <c r="P4875" i="1" s="1"/>
  <c r="R4875" i="1" s="1"/>
  <c r="P4876" i="1" a="1"/>
  <c r="P4876" i="1" s="1"/>
  <c r="R4876" i="1" s="1"/>
  <c r="P4877" i="1" a="1"/>
  <c r="P4877" i="1" s="1"/>
  <c r="R4877" i="1" s="1"/>
  <c r="P4878" i="1" a="1"/>
  <c r="P4878" i="1" s="1"/>
  <c r="R4878" i="1" s="1"/>
  <c r="P4879" i="1" a="1"/>
  <c r="P4879" i="1" s="1"/>
  <c r="R4879" i="1" s="1"/>
  <c r="P4880" i="1" a="1"/>
  <c r="P4880" i="1" s="1"/>
  <c r="R4880" i="1" s="1"/>
  <c r="P4881" i="1" a="1"/>
  <c r="P4881" i="1" s="1"/>
  <c r="R4881" i="1" s="1"/>
  <c r="P4882" i="1" a="1"/>
  <c r="P4882" i="1" s="1"/>
  <c r="R4882" i="1" s="1"/>
  <c r="P4883" i="1" a="1"/>
  <c r="P4883" i="1" s="1"/>
  <c r="R4883" i="1" s="1"/>
  <c r="P4884" i="1" a="1"/>
  <c r="P4884" i="1" s="1"/>
  <c r="R4884" i="1" s="1"/>
  <c r="P4885" i="1" a="1"/>
  <c r="P4885" i="1" s="1"/>
  <c r="R4885" i="1" s="1"/>
  <c r="P4886" i="1" a="1"/>
  <c r="P4886" i="1" s="1"/>
  <c r="R4886" i="1" s="1"/>
  <c r="P4887" i="1" a="1"/>
  <c r="P4887" i="1" s="1"/>
  <c r="R4887" i="1" s="1"/>
  <c r="P4888" i="1" a="1"/>
  <c r="P4888" i="1" s="1"/>
  <c r="R4888" i="1" s="1"/>
  <c r="P4889" i="1" a="1"/>
  <c r="P4889" i="1" s="1"/>
  <c r="R4889" i="1" s="1"/>
  <c r="P4890" i="1" a="1"/>
  <c r="P4890" i="1" s="1"/>
  <c r="R4890" i="1" s="1"/>
  <c r="P4891" i="1" a="1"/>
  <c r="P4891" i="1" s="1"/>
  <c r="R4891" i="1" s="1"/>
  <c r="P4892" i="1" a="1"/>
  <c r="P4892" i="1" s="1"/>
  <c r="R4892" i="1" s="1"/>
  <c r="P4893" i="1" a="1"/>
  <c r="P4893" i="1" s="1"/>
  <c r="R4893" i="1" s="1"/>
  <c r="P4894" i="1" a="1"/>
  <c r="P4894" i="1" s="1"/>
  <c r="R4894" i="1" s="1"/>
  <c r="P4895" i="1" a="1"/>
  <c r="P4895" i="1" s="1"/>
  <c r="R4895" i="1" s="1"/>
  <c r="P4896" i="1" a="1"/>
  <c r="P4896" i="1" s="1"/>
  <c r="R4896" i="1" s="1"/>
  <c r="P4897" i="1" a="1"/>
  <c r="P4897" i="1" s="1"/>
  <c r="R4897" i="1" s="1"/>
  <c r="P4898" i="1" a="1"/>
  <c r="P4898" i="1" s="1"/>
  <c r="R4898" i="1" s="1"/>
  <c r="P4899" i="1" a="1"/>
  <c r="P4899" i="1" s="1"/>
  <c r="R4899" i="1" s="1"/>
  <c r="P4900" i="1" a="1"/>
  <c r="P4900" i="1" s="1"/>
  <c r="R4900" i="1" s="1"/>
  <c r="P4901" i="1" a="1"/>
  <c r="P4901" i="1" s="1"/>
  <c r="R4901" i="1" s="1"/>
  <c r="P4902" i="1" a="1"/>
  <c r="P4902" i="1" s="1"/>
  <c r="R4902" i="1" s="1"/>
  <c r="P4903" i="1" a="1"/>
  <c r="P4903" i="1" s="1"/>
  <c r="R4903" i="1" s="1"/>
  <c r="P4904" i="1" a="1"/>
  <c r="P4904" i="1" s="1"/>
  <c r="R4904" i="1" s="1"/>
  <c r="P4905" i="1" a="1"/>
  <c r="P4905" i="1" s="1"/>
  <c r="R4905" i="1" s="1"/>
  <c r="P4906" i="1" a="1"/>
  <c r="P4906" i="1" s="1"/>
  <c r="R4906" i="1" s="1"/>
  <c r="P4907" i="1" a="1"/>
  <c r="P4907" i="1" s="1"/>
  <c r="R4907" i="1" s="1"/>
  <c r="P4908" i="1" a="1"/>
  <c r="P4908" i="1" s="1"/>
  <c r="R4908" i="1" s="1"/>
  <c r="P4909" i="1" a="1"/>
  <c r="P4909" i="1" s="1"/>
  <c r="R4909" i="1" s="1"/>
  <c r="P4910" i="1" a="1"/>
  <c r="P4910" i="1" s="1"/>
  <c r="R4910" i="1" s="1"/>
  <c r="P4911" i="1" a="1"/>
  <c r="P4911" i="1" s="1"/>
  <c r="R4911" i="1" s="1"/>
  <c r="P4912" i="1" a="1"/>
  <c r="P4912" i="1" s="1"/>
  <c r="R4912" i="1" s="1"/>
  <c r="P4913" i="1" a="1"/>
  <c r="P4913" i="1" s="1"/>
  <c r="R4913" i="1" s="1"/>
  <c r="P4914" i="1" a="1"/>
  <c r="P4914" i="1" s="1"/>
  <c r="R4914" i="1" s="1"/>
  <c r="P4915" i="1" a="1"/>
  <c r="P4915" i="1" s="1"/>
  <c r="R4915" i="1" s="1"/>
  <c r="P4916" i="1" a="1"/>
  <c r="P4916" i="1" s="1"/>
  <c r="R4916" i="1" s="1"/>
  <c r="P4917" i="1" a="1"/>
  <c r="P4917" i="1" s="1"/>
  <c r="R4917" i="1" s="1"/>
  <c r="P4918" i="1" a="1"/>
  <c r="P4918" i="1" s="1"/>
  <c r="R4918" i="1" s="1"/>
  <c r="P4919" i="1" a="1"/>
  <c r="P4919" i="1" s="1"/>
  <c r="R4919" i="1" s="1"/>
  <c r="P4920" i="1" a="1"/>
  <c r="P4920" i="1" s="1"/>
  <c r="R4920" i="1" s="1"/>
  <c r="P4921" i="1" a="1"/>
  <c r="P4921" i="1" s="1"/>
  <c r="R4921" i="1" s="1"/>
  <c r="P4922" i="1" a="1"/>
  <c r="P4922" i="1" s="1"/>
  <c r="R4922" i="1" s="1"/>
  <c r="P4923" i="1" a="1"/>
  <c r="P4923" i="1" s="1"/>
  <c r="R4923" i="1" s="1"/>
  <c r="P4924" i="1" a="1"/>
  <c r="P4924" i="1" s="1"/>
  <c r="R4924" i="1" s="1"/>
  <c r="P4925" i="1" a="1"/>
  <c r="P4925" i="1" s="1"/>
  <c r="R4925" i="1" s="1"/>
  <c r="P4926" i="1" a="1"/>
  <c r="P4926" i="1" s="1"/>
  <c r="R4926" i="1" s="1"/>
  <c r="P4927" i="1" a="1"/>
  <c r="P4927" i="1" s="1"/>
  <c r="R4927" i="1" s="1"/>
  <c r="P4928" i="1" a="1"/>
  <c r="P4928" i="1" s="1"/>
  <c r="R4928" i="1" s="1"/>
  <c r="P4929" i="1" a="1"/>
  <c r="P4929" i="1" s="1"/>
  <c r="R4929" i="1" s="1"/>
  <c r="P4930" i="1" a="1"/>
  <c r="P4930" i="1" s="1"/>
  <c r="R4930" i="1" s="1"/>
  <c r="P4931" i="1" a="1"/>
  <c r="P4931" i="1" s="1"/>
  <c r="R4931" i="1" s="1"/>
  <c r="P4932" i="1" a="1"/>
  <c r="P4932" i="1" s="1"/>
  <c r="R4932" i="1" s="1"/>
  <c r="P4933" i="1" a="1"/>
  <c r="P4933" i="1" s="1"/>
  <c r="R4933" i="1" s="1"/>
  <c r="P4934" i="1" a="1"/>
  <c r="P4934" i="1" s="1"/>
  <c r="R4934" i="1" s="1"/>
  <c r="P4935" i="1" a="1"/>
  <c r="P4935" i="1" s="1"/>
  <c r="R4935" i="1" s="1"/>
  <c r="P4936" i="1" a="1"/>
  <c r="P4936" i="1" s="1"/>
  <c r="R4936" i="1" s="1"/>
  <c r="P4937" i="1" a="1"/>
  <c r="P4937" i="1" s="1"/>
  <c r="R4937" i="1" s="1"/>
  <c r="P4938" i="1" a="1"/>
  <c r="P4938" i="1" s="1"/>
  <c r="R4938" i="1" s="1"/>
  <c r="P4939" i="1" a="1"/>
  <c r="P4939" i="1" s="1"/>
  <c r="R4939" i="1" s="1"/>
  <c r="P4940" i="1" a="1"/>
  <c r="P4940" i="1" s="1"/>
  <c r="R4940" i="1" s="1"/>
  <c r="P4941" i="1" a="1"/>
  <c r="P4941" i="1" s="1"/>
  <c r="R4941" i="1" s="1"/>
  <c r="P4942" i="1" a="1"/>
  <c r="P4942" i="1" s="1"/>
  <c r="P4943" i="1" a="1"/>
  <c r="P4943" i="1" s="1"/>
  <c r="R4943" i="1" s="1"/>
  <c r="P4944" i="1" a="1"/>
  <c r="P4944" i="1" s="1"/>
  <c r="R4944" i="1" s="1"/>
  <c r="P4945" i="1" a="1"/>
  <c r="P4945" i="1" s="1"/>
  <c r="R4945" i="1" s="1"/>
  <c r="P4946" i="1" a="1"/>
  <c r="P4946" i="1" s="1"/>
  <c r="P4947" i="1" a="1"/>
  <c r="P4947" i="1" s="1"/>
  <c r="R4947" i="1" s="1"/>
  <c r="P4948" i="1" a="1"/>
  <c r="P4948" i="1" s="1"/>
  <c r="R4948" i="1" s="1"/>
  <c r="P4949" i="1" a="1"/>
  <c r="P4949" i="1" s="1"/>
  <c r="R4949" i="1" s="1"/>
  <c r="P4950" i="1" a="1"/>
  <c r="P4950" i="1" s="1"/>
  <c r="R4950" i="1" s="1"/>
  <c r="P4951" i="1" a="1"/>
  <c r="P4951" i="1" s="1"/>
  <c r="R4951" i="1" s="1"/>
  <c r="P4952" i="1" a="1"/>
  <c r="P4952" i="1" s="1"/>
  <c r="R4952" i="1" s="1"/>
  <c r="P4953" i="1" a="1"/>
  <c r="P4953" i="1" s="1"/>
  <c r="R4953" i="1" s="1"/>
  <c r="P4954" i="1" a="1"/>
  <c r="P4954" i="1" s="1"/>
  <c r="R4954" i="1" s="1"/>
  <c r="P4955" i="1" a="1"/>
  <c r="P4955" i="1" s="1"/>
  <c r="R4955" i="1" s="1"/>
  <c r="P4956" i="1" a="1"/>
  <c r="P4956" i="1" s="1"/>
  <c r="R4956" i="1" s="1"/>
  <c r="P4957" i="1" a="1"/>
  <c r="P4957" i="1" s="1"/>
  <c r="R4957" i="1" s="1"/>
  <c r="P4958" i="1" a="1"/>
  <c r="P4958" i="1" s="1"/>
  <c r="R4958" i="1" s="1"/>
  <c r="P4959" i="1" a="1"/>
  <c r="P4959" i="1" s="1"/>
  <c r="R4959" i="1" s="1"/>
  <c r="P4960" i="1" a="1"/>
  <c r="P4960" i="1" s="1"/>
  <c r="R4960" i="1" s="1"/>
  <c r="P4961" i="1" a="1"/>
  <c r="P4961" i="1" s="1"/>
  <c r="R4961" i="1" s="1"/>
  <c r="P4962" i="1" a="1"/>
  <c r="P4962" i="1" s="1"/>
  <c r="R4962" i="1" s="1"/>
  <c r="P4963" i="1" a="1"/>
  <c r="P4963" i="1" s="1"/>
  <c r="R4963" i="1" s="1"/>
  <c r="P4964" i="1" a="1"/>
  <c r="P4964" i="1" s="1"/>
  <c r="R4964" i="1" s="1"/>
  <c r="P4965" i="1" a="1"/>
  <c r="P4965" i="1" s="1"/>
  <c r="R4965" i="1" s="1"/>
  <c r="P4966" i="1" a="1"/>
  <c r="P4966" i="1" s="1"/>
  <c r="R4966" i="1" s="1"/>
  <c r="P4967" i="1" a="1"/>
  <c r="P4967" i="1" s="1"/>
  <c r="R4967" i="1" s="1"/>
  <c r="P4968" i="1" a="1"/>
  <c r="P4968" i="1" s="1"/>
  <c r="R4968" i="1" s="1"/>
  <c r="P4969" i="1" a="1"/>
  <c r="P4969" i="1" s="1"/>
  <c r="R4969" i="1" s="1"/>
  <c r="P4970" i="1" a="1"/>
  <c r="P4970" i="1" s="1"/>
  <c r="R4970" i="1" s="1"/>
  <c r="P4971" i="1" a="1"/>
  <c r="P4971" i="1" s="1"/>
  <c r="R4971" i="1" s="1"/>
  <c r="P4972" i="1" a="1"/>
  <c r="P4972" i="1" s="1"/>
  <c r="R4972" i="1" s="1"/>
  <c r="P4973" i="1" a="1"/>
  <c r="P4973" i="1" s="1"/>
  <c r="R4973" i="1" s="1"/>
  <c r="P4974" i="1" a="1"/>
  <c r="P4974" i="1" s="1"/>
  <c r="R4974" i="1" s="1"/>
  <c r="P4975" i="1" a="1"/>
  <c r="P4975" i="1" s="1"/>
  <c r="R4975" i="1" s="1"/>
  <c r="P4976" i="1" a="1"/>
  <c r="P4976" i="1" s="1"/>
  <c r="R4976" i="1" s="1"/>
  <c r="P4977" i="1" a="1"/>
  <c r="P4977" i="1" s="1"/>
  <c r="R4977" i="1" s="1"/>
  <c r="P4978" i="1" a="1"/>
  <c r="P4978" i="1" s="1"/>
  <c r="R4978" i="1" s="1"/>
  <c r="P4979" i="1" a="1"/>
  <c r="P4979" i="1" s="1"/>
  <c r="R4979" i="1" s="1"/>
  <c r="P4980" i="1" a="1"/>
  <c r="P4980" i="1" s="1"/>
  <c r="R4980" i="1" s="1"/>
  <c r="P4981" i="1" a="1"/>
  <c r="P4981" i="1" s="1"/>
  <c r="R4981" i="1" s="1"/>
  <c r="P4982" i="1" a="1"/>
  <c r="P4982" i="1" s="1"/>
  <c r="R4982" i="1" s="1"/>
  <c r="P4983" i="1" a="1"/>
  <c r="P4983" i="1" s="1"/>
  <c r="R4983" i="1" s="1"/>
  <c r="P4984" i="1" a="1"/>
  <c r="P4984" i="1" s="1"/>
  <c r="R4984" i="1" s="1"/>
  <c r="P4985" i="1" a="1"/>
  <c r="P4985" i="1" s="1"/>
  <c r="R4985" i="1" s="1"/>
  <c r="P4986" i="1" a="1"/>
  <c r="P4986" i="1" s="1"/>
  <c r="R4986" i="1" s="1"/>
  <c r="P4987" i="1" a="1"/>
  <c r="P4987" i="1" s="1"/>
  <c r="R4987" i="1" s="1"/>
  <c r="P4988" i="1" a="1"/>
  <c r="P4988" i="1" s="1"/>
  <c r="R4988" i="1" s="1"/>
  <c r="P4989" i="1" a="1"/>
  <c r="P4989" i="1" s="1"/>
  <c r="R4989" i="1" s="1"/>
  <c r="P4990" i="1" a="1"/>
  <c r="P4990" i="1" s="1"/>
  <c r="R4990" i="1" s="1"/>
  <c r="P4991" i="1" a="1"/>
  <c r="P4991" i="1" s="1"/>
  <c r="R4991" i="1" s="1"/>
  <c r="P4992" i="1" a="1"/>
  <c r="P4992" i="1" s="1"/>
  <c r="R4992" i="1" s="1"/>
  <c r="P4993" i="1" a="1"/>
  <c r="P4993" i="1" s="1"/>
  <c r="R4993" i="1" s="1"/>
  <c r="P4994" i="1" a="1"/>
  <c r="P4994" i="1" s="1"/>
  <c r="P4995" i="1" a="1"/>
  <c r="P4995" i="1" s="1"/>
  <c r="R4995" i="1" s="1"/>
  <c r="P4996" i="1" a="1"/>
  <c r="P4996" i="1" s="1"/>
  <c r="R4996" i="1" s="1"/>
  <c r="P4997" i="1" a="1"/>
  <c r="P4997" i="1" s="1"/>
  <c r="R4997" i="1" s="1"/>
  <c r="P4998" i="1" a="1"/>
  <c r="P4998" i="1" s="1"/>
  <c r="R4998" i="1" s="1"/>
  <c r="P4999" i="1" a="1"/>
  <c r="P4999" i="1" s="1"/>
  <c r="R4999" i="1" s="1"/>
  <c r="P5000" i="1" a="1"/>
  <c r="P5000" i="1" s="1"/>
  <c r="R5000" i="1" s="1"/>
  <c r="P5001" i="1" a="1"/>
  <c r="P5001" i="1" s="1"/>
  <c r="R5001" i="1" s="1"/>
  <c r="P5002" i="1" a="1"/>
  <c r="P5002" i="1" s="1"/>
  <c r="R5002" i="1" s="1"/>
  <c r="P5003" i="1" a="1"/>
  <c r="P5003" i="1" s="1"/>
  <c r="R5003" i="1" s="1"/>
  <c r="P5004" i="1" a="1"/>
  <c r="P5004" i="1" s="1"/>
  <c r="R5004" i="1" s="1"/>
  <c r="P5005" i="1" a="1"/>
  <c r="P5005" i="1" s="1"/>
  <c r="R5005" i="1" s="1"/>
  <c r="P5006" i="1" a="1"/>
  <c r="P5006" i="1" s="1"/>
  <c r="R5006" i="1" s="1"/>
  <c r="P5007" i="1" a="1"/>
  <c r="P5007" i="1" s="1"/>
  <c r="R5007" i="1" s="1"/>
  <c r="P5008" i="1" a="1"/>
  <c r="P5008" i="1" s="1"/>
  <c r="R5008" i="1" s="1"/>
  <c r="P5009" i="1" a="1"/>
  <c r="P5009" i="1" s="1"/>
  <c r="R5009" i="1" s="1"/>
  <c r="P5010" i="1" a="1"/>
  <c r="P5010" i="1" s="1"/>
  <c r="R5010" i="1" s="1"/>
  <c r="P5011" i="1" a="1"/>
  <c r="P5011" i="1" s="1"/>
  <c r="R5011" i="1" s="1"/>
  <c r="P5012" i="1" a="1"/>
  <c r="P5012" i="1" s="1"/>
  <c r="R5012" i="1" s="1"/>
  <c r="P5013" i="1" a="1"/>
  <c r="P5013" i="1" s="1"/>
  <c r="R5013" i="1" s="1"/>
  <c r="P5014" i="1" a="1"/>
  <c r="P5014" i="1" s="1"/>
  <c r="P5015" i="1" a="1"/>
  <c r="P5015" i="1" s="1"/>
  <c r="R5015" i="1" s="1"/>
  <c r="P5016" i="1" a="1"/>
  <c r="P5016" i="1" s="1"/>
  <c r="R5016" i="1" s="1"/>
  <c r="P5017" i="1" a="1"/>
  <c r="P5017" i="1" s="1"/>
  <c r="R5017" i="1" s="1"/>
  <c r="P5018" i="1" a="1"/>
  <c r="P5018" i="1" s="1"/>
  <c r="R5018" i="1" s="1"/>
  <c r="P5019" i="1" a="1"/>
  <c r="P5019" i="1" s="1"/>
  <c r="R5019" i="1" s="1"/>
  <c r="P5020" i="1" a="1"/>
  <c r="P5020" i="1" s="1"/>
  <c r="R5020" i="1" s="1"/>
  <c r="P5021" i="1" a="1"/>
  <c r="P5021" i="1" s="1"/>
  <c r="R5021" i="1" s="1"/>
  <c r="P5022" i="1" a="1"/>
  <c r="P5022" i="1" s="1"/>
  <c r="R5022" i="1" s="1"/>
  <c r="P5023" i="1" a="1"/>
  <c r="P5023" i="1" s="1"/>
  <c r="R5023" i="1" s="1"/>
  <c r="P5024" i="1" a="1"/>
  <c r="P5024" i="1" s="1"/>
  <c r="R5024" i="1" s="1"/>
  <c r="P5025" i="1" a="1"/>
  <c r="P5025" i="1" s="1"/>
  <c r="R5025" i="1" s="1"/>
  <c r="P5026" i="1" a="1"/>
  <c r="P5026" i="1" s="1"/>
  <c r="R5026" i="1" s="1"/>
  <c r="P5027" i="1" a="1"/>
  <c r="P5027" i="1" s="1"/>
  <c r="R5027" i="1" s="1"/>
  <c r="P5028" i="1" a="1"/>
  <c r="P5028" i="1" s="1"/>
  <c r="R5028" i="1" s="1"/>
  <c r="P5029" i="1" a="1"/>
  <c r="P5029" i="1" s="1"/>
  <c r="R5029" i="1" s="1"/>
  <c r="P5030" i="1" a="1"/>
  <c r="P5030" i="1" s="1"/>
  <c r="R5030" i="1" s="1"/>
  <c r="P5031" i="1" a="1"/>
  <c r="P5031" i="1" s="1"/>
  <c r="R5031" i="1" s="1"/>
  <c r="P5032" i="1" a="1"/>
  <c r="P5032" i="1" s="1"/>
  <c r="R5032" i="1" s="1"/>
  <c r="P5033" i="1" a="1"/>
  <c r="P5033" i="1" s="1"/>
  <c r="R5033" i="1" s="1"/>
  <c r="P5034" i="1" a="1"/>
  <c r="P5034" i="1" s="1"/>
  <c r="R5034" i="1" s="1"/>
  <c r="P5035" i="1" a="1"/>
  <c r="P5035" i="1" s="1"/>
  <c r="R5035" i="1" s="1"/>
  <c r="P5036" i="1" a="1"/>
  <c r="P5036" i="1" s="1"/>
  <c r="R5036" i="1" s="1"/>
  <c r="P5037" i="1" a="1"/>
  <c r="P5037" i="1" s="1"/>
  <c r="R5037" i="1" s="1"/>
  <c r="P5038" i="1" a="1"/>
  <c r="P5038" i="1" s="1"/>
  <c r="R5038" i="1" s="1"/>
  <c r="P5039" i="1" a="1"/>
  <c r="P5039" i="1" s="1"/>
  <c r="R5039" i="1" s="1"/>
  <c r="P5040" i="1" a="1"/>
  <c r="P5040" i="1" s="1"/>
  <c r="R5040" i="1" s="1"/>
  <c r="P5041" i="1" a="1"/>
  <c r="P5041" i="1" s="1"/>
  <c r="R5041" i="1" s="1"/>
  <c r="P5042" i="1" a="1"/>
  <c r="P5042" i="1" s="1"/>
  <c r="R5042" i="1" s="1"/>
  <c r="P5043" i="1" a="1"/>
  <c r="P5043" i="1" s="1"/>
  <c r="R5043" i="1" s="1"/>
  <c r="P5044" i="1" a="1"/>
  <c r="P5044" i="1" s="1"/>
  <c r="R5044" i="1" s="1"/>
  <c r="P5045" i="1" a="1"/>
  <c r="P5045" i="1" s="1"/>
  <c r="R5045" i="1" s="1"/>
  <c r="P5046" i="1" a="1"/>
  <c r="P5046" i="1" s="1"/>
  <c r="R5046" i="1" s="1"/>
  <c r="P5047" i="1" a="1"/>
  <c r="P5047" i="1" s="1"/>
  <c r="R5047" i="1" s="1"/>
  <c r="P5048" i="1" a="1"/>
  <c r="P5048" i="1" s="1"/>
  <c r="R5048" i="1" s="1"/>
  <c r="P5049" i="1" a="1"/>
  <c r="P5049" i="1" s="1"/>
  <c r="R5049" i="1" s="1"/>
  <c r="P5050" i="1" a="1"/>
  <c r="P5050" i="1" s="1"/>
  <c r="R5050" i="1" s="1"/>
  <c r="P5051" i="1" a="1"/>
  <c r="P5051" i="1" s="1"/>
  <c r="R5051" i="1" s="1"/>
  <c r="P5052" i="1" a="1"/>
  <c r="P5052" i="1" s="1"/>
  <c r="R5052" i="1" s="1"/>
  <c r="P5053" i="1" a="1"/>
  <c r="P5053" i="1" s="1"/>
  <c r="R5053" i="1" s="1"/>
  <c r="P5054" i="1" a="1"/>
  <c r="P5054" i="1" s="1"/>
  <c r="R5054" i="1" s="1"/>
  <c r="P5055" i="1" a="1"/>
  <c r="P5055" i="1" s="1"/>
  <c r="R5055" i="1" s="1"/>
  <c r="P5056" i="1" a="1"/>
  <c r="P5056" i="1" s="1"/>
  <c r="R5056" i="1" s="1"/>
  <c r="P5057" i="1" a="1"/>
  <c r="P5057" i="1" s="1"/>
  <c r="R5057" i="1" s="1"/>
  <c r="P5058" i="1" a="1"/>
  <c r="P5058" i="1" s="1"/>
  <c r="R5058" i="1" s="1"/>
  <c r="P5059" i="1" a="1"/>
  <c r="P5059" i="1" s="1"/>
  <c r="R5059" i="1" s="1"/>
  <c r="P5060" i="1" a="1"/>
  <c r="P5060" i="1" s="1"/>
  <c r="R5060" i="1" s="1"/>
  <c r="P5061" i="1" a="1"/>
  <c r="P5061" i="1" s="1"/>
  <c r="R5061" i="1" s="1"/>
  <c r="P5062" i="1" a="1"/>
  <c r="P5062" i="1" s="1"/>
  <c r="R5062" i="1" s="1"/>
  <c r="P5063" i="1" a="1"/>
  <c r="P5063" i="1" s="1"/>
  <c r="R5063" i="1" s="1"/>
  <c r="P5064" i="1" a="1"/>
  <c r="P5064" i="1" s="1"/>
  <c r="R5064" i="1" s="1"/>
  <c r="P5065" i="1" a="1"/>
  <c r="P5065" i="1" s="1"/>
  <c r="R5065" i="1" s="1"/>
  <c r="P5066" i="1" a="1"/>
  <c r="P5066" i="1" s="1"/>
  <c r="R5066" i="1" s="1"/>
  <c r="P5067" i="1" a="1"/>
  <c r="P5067" i="1" s="1"/>
  <c r="R5067" i="1" s="1"/>
  <c r="P5068" i="1" a="1"/>
  <c r="P5068" i="1" s="1"/>
  <c r="R5068" i="1" s="1"/>
  <c r="P5069" i="1" a="1"/>
  <c r="P5069" i="1" s="1"/>
  <c r="R5069" i="1" s="1"/>
  <c r="P5070" i="1" a="1"/>
  <c r="P5070" i="1" s="1"/>
  <c r="R5070" i="1" s="1"/>
  <c r="P5071" i="1" a="1"/>
  <c r="P5071" i="1" s="1"/>
  <c r="R5071" i="1" s="1"/>
  <c r="P5072" i="1" a="1"/>
  <c r="P5072" i="1" s="1"/>
  <c r="R5072" i="1" s="1"/>
  <c r="P5073" i="1" a="1"/>
  <c r="P5073" i="1" s="1"/>
  <c r="R5073" i="1" s="1"/>
  <c r="P5074" i="1" a="1"/>
  <c r="P5074" i="1" s="1"/>
  <c r="R5074" i="1" s="1"/>
  <c r="P5075" i="1" a="1"/>
  <c r="P5075" i="1" s="1"/>
  <c r="R5075" i="1" s="1"/>
  <c r="P5076" i="1" a="1"/>
  <c r="P5076" i="1" s="1"/>
  <c r="R5076" i="1" s="1"/>
  <c r="P5077" i="1" a="1"/>
  <c r="P5077" i="1" s="1"/>
  <c r="R5077" i="1" s="1"/>
  <c r="P5078" i="1" a="1"/>
  <c r="P5078" i="1" s="1"/>
  <c r="R5078" i="1" s="1"/>
  <c r="P5079" i="1" a="1"/>
  <c r="P5079" i="1" s="1"/>
  <c r="R5079" i="1" s="1"/>
  <c r="P5080" i="1" a="1"/>
  <c r="P5080" i="1" s="1"/>
  <c r="R5080" i="1" s="1"/>
  <c r="P5081" i="1" a="1"/>
  <c r="P5081" i="1" s="1"/>
  <c r="R5081" i="1" s="1"/>
  <c r="P5082" i="1" a="1"/>
  <c r="P5082" i="1" s="1"/>
  <c r="R5082" i="1" s="1"/>
  <c r="P5083" i="1" a="1"/>
  <c r="P5083" i="1" s="1"/>
  <c r="R5083" i="1" s="1"/>
  <c r="P5084" i="1" a="1"/>
  <c r="P5084" i="1" s="1"/>
  <c r="R5084" i="1" s="1"/>
  <c r="P5085" i="1" a="1"/>
  <c r="P5085" i="1" s="1"/>
  <c r="R5085" i="1" s="1"/>
  <c r="P5086" i="1" a="1"/>
  <c r="P5086" i="1" s="1"/>
  <c r="R5086" i="1" s="1"/>
  <c r="P5087" i="1" a="1"/>
  <c r="P5087" i="1" s="1"/>
  <c r="R5087" i="1" s="1"/>
  <c r="P5088" i="1" a="1"/>
  <c r="P5088" i="1" s="1"/>
  <c r="R5088" i="1" s="1"/>
  <c r="P5089" i="1" a="1"/>
  <c r="P5089" i="1" s="1"/>
  <c r="R5089" i="1" s="1"/>
  <c r="P5090" i="1" a="1"/>
  <c r="P5090" i="1" s="1"/>
  <c r="R5090" i="1" s="1"/>
  <c r="P5091" i="1" a="1"/>
  <c r="P5091" i="1" s="1"/>
  <c r="R5091" i="1" s="1"/>
  <c r="P5092" i="1" a="1"/>
  <c r="P5092" i="1" s="1"/>
  <c r="R5092" i="1" s="1"/>
  <c r="P5093" i="1" a="1"/>
  <c r="P5093" i="1" s="1"/>
  <c r="R5093" i="1" s="1"/>
  <c r="P5094" i="1" a="1"/>
  <c r="P5094" i="1" s="1"/>
  <c r="R5094" i="1" s="1"/>
  <c r="P5095" i="1" a="1"/>
  <c r="P5095" i="1" s="1"/>
  <c r="R5095" i="1" s="1"/>
  <c r="P5096" i="1" a="1"/>
  <c r="P5096" i="1" s="1"/>
  <c r="R5096" i="1" s="1"/>
  <c r="P5097" i="1" a="1"/>
  <c r="P5097" i="1" s="1"/>
  <c r="R5097" i="1" s="1"/>
  <c r="P5098" i="1" a="1"/>
  <c r="P5098" i="1" s="1"/>
  <c r="R5098" i="1" s="1"/>
  <c r="P5099" i="1" a="1"/>
  <c r="P5099" i="1" s="1"/>
  <c r="R5099" i="1" s="1"/>
  <c r="P5100" i="1" a="1"/>
  <c r="P5100" i="1" s="1"/>
  <c r="R5100" i="1" s="1"/>
  <c r="P5101" i="1" a="1"/>
  <c r="P5101" i="1" s="1"/>
  <c r="R5101" i="1" s="1"/>
  <c r="P5102" i="1" a="1"/>
  <c r="P5102" i="1" s="1"/>
  <c r="R5102" i="1" s="1"/>
  <c r="P5103" i="1" a="1"/>
  <c r="P5103" i="1" s="1"/>
  <c r="R5103" i="1" s="1"/>
  <c r="P5104" i="1" a="1"/>
  <c r="P5104" i="1" s="1"/>
  <c r="R5104" i="1" s="1"/>
  <c r="P5105" i="1" a="1"/>
  <c r="P5105" i="1" s="1"/>
  <c r="R5105" i="1" s="1"/>
  <c r="P5106" i="1" a="1"/>
  <c r="P5106" i="1" s="1"/>
  <c r="R5106" i="1" s="1"/>
  <c r="P5107" i="1" a="1"/>
  <c r="P5107" i="1" s="1"/>
  <c r="R5107" i="1" s="1"/>
  <c r="P5108" i="1" a="1"/>
  <c r="P5108" i="1" s="1"/>
  <c r="R5108" i="1" s="1"/>
  <c r="P5109" i="1" a="1"/>
  <c r="P5109" i="1" s="1"/>
  <c r="R5109" i="1" s="1"/>
  <c r="P5110" i="1" a="1"/>
  <c r="P5110" i="1" s="1"/>
  <c r="R5110" i="1" s="1"/>
  <c r="P5111" i="1" a="1"/>
  <c r="P5111" i="1" s="1"/>
  <c r="R5111" i="1" s="1"/>
  <c r="P5112" i="1" a="1"/>
  <c r="P5112" i="1" s="1"/>
  <c r="R5112" i="1" s="1"/>
  <c r="P5113" i="1" a="1"/>
  <c r="P5113" i="1" s="1"/>
  <c r="R5113" i="1" s="1"/>
  <c r="P5114" i="1" a="1"/>
  <c r="P5114" i="1" s="1"/>
  <c r="R5114" i="1" s="1"/>
  <c r="P5115" i="1" a="1"/>
  <c r="P5115" i="1" s="1"/>
  <c r="R5115" i="1" s="1"/>
  <c r="P5116" i="1" a="1"/>
  <c r="P5116" i="1" s="1"/>
  <c r="R5116" i="1" s="1"/>
  <c r="P5117" i="1" a="1"/>
  <c r="P5117" i="1" s="1"/>
  <c r="R5117" i="1" s="1"/>
  <c r="P5118" i="1" a="1"/>
  <c r="P5118" i="1" s="1"/>
  <c r="R5118" i="1" s="1"/>
  <c r="P5119" i="1" a="1"/>
  <c r="P5119" i="1" s="1"/>
  <c r="R5119" i="1" s="1"/>
  <c r="P5120" i="1" a="1"/>
  <c r="P5120" i="1" s="1"/>
  <c r="R5120" i="1" s="1"/>
  <c r="P5121" i="1" a="1"/>
  <c r="P5121" i="1" s="1"/>
  <c r="R5121" i="1" s="1"/>
  <c r="P5122" i="1" a="1"/>
  <c r="P5122" i="1" s="1"/>
  <c r="R5122" i="1" s="1"/>
  <c r="P5123" i="1" a="1"/>
  <c r="P5123" i="1" s="1"/>
  <c r="R5123" i="1" s="1"/>
  <c r="P5124" i="1" a="1"/>
  <c r="P5124" i="1" s="1"/>
  <c r="R5124" i="1" s="1"/>
  <c r="P5125" i="1" a="1"/>
  <c r="P5125" i="1" s="1"/>
  <c r="R5125" i="1" s="1"/>
  <c r="P5126" i="1" a="1"/>
  <c r="P5126" i="1" s="1"/>
  <c r="R5126" i="1" s="1"/>
  <c r="P5127" i="1" a="1"/>
  <c r="P5127" i="1" s="1"/>
  <c r="R5127" i="1" s="1"/>
  <c r="P5128" i="1" a="1"/>
  <c r="P5128" i="1" s="1"/>
  <c r="R5128" i="1" s="1"/>
  <c r="P5129" i="1" a="1"/>
  <c r="P5129" i="1" s="1"/>
  <c r="R5129" i="1" s="1"/>
  <c r="P5130" i="1" a="1"/>
  <c r="P5130" i="1" s="1"/>
  <c r="R5130" i="1" s="1"/>
  <c r="P5131" i="1" a="1"/>
  <c r="P5131" i="1" s="1"/>
  <c r="R5131" i="1" s="1"/>
  <c r="P5132" i="1" a="1"/>
  <c r="P5132" i="1" s="1"/>
  <c r="R5132" i="1" s="1"/>
  <c r="P5133" i="1" a="1"/>
  <c r="P5133" i="1" s="1"/>
  <c r="R5133" i="1" s="1"/>
  <c r="P5134" i="1" a="1"/>
  <c r="P5134" i="1" s="1"/>
  <c r="R5134" i="1" s="1"/>
  <c r="P5135" i="1" a="1"/>
  <c r="P5135" i="1" s="1"/>
  <c r="R5135" i="1" s="1"/>
  <c r="P5136" i="1" a="1"/>
  <c r="P5136" i="1" s="1"/>
  <c r="R5136" i="1" s="1"/>
  <c r="P5137" i="1" a="1"/>
  <c r="P5137" i="1" s="1"/>
  <c r="R5137" i="1" s="1"/>
  <c r="P5138" i="1" a="1"/>
  <c r="P5138" i="1" s="1"/>
  <c r="R5138" i="1" s="1"/>
  <c r="P5139" i="1" a="1"/>
  <c r="P5139" i="1" s="1"/>
  <c r="R5139" i="1" s="1"/>
  <c r="P5140" i="1" a="1"/>
  <c r="P5140" i="1" s="1"/>
  <c r="R5140" i="1" s="1"/>
  <c r="P5141" i="1" a="1"/>
  <c r="P5141" i="1" s="1"/>
  <c r="R5141" i="1" s="1"/>
  <c r="P5142" i="1" a="1"/>
  <c r="P5142" i="1" s="1"/>
  <c r="R5142" i="1" s="1"/>
  <c r="P5143" i="1" a="1"/>
  <c r="P5143" i="1" s="1"/>
  <c r="R5143" i="1" s="1"/>
  <c r="P5144" i="1" a="1"/>
  <c r="P5144" i="1" s="1"/>
  <c r="R5144" i="1" s="1"/>
  <c r="P5145" i="1" a="1"/>
  <c r="P5145" i="1" s="1"/>
  <c r="R5145" i="1" s="1"/>
  <c r="P5146" i="1" a="1"/>
  <c r="P5146" i="1" s="1"/>
  <c r="R5146" i="1" s="1"/>
  <c r="P5147" i="1" a="1"/>
  <c r="P5147" i="1" s="1"/>
  <c r="R5147" i="1" s="1"/>
  <c r="P5148" i="1" a="1"/>
  <c r="P5148" i="1" s="1"/>
  <c r="R5148" i="1" s="1"/>
  <c r="P5149" i="1" a="1"/>
  <c r="P5149" i="1" s="1"/>
  <c r="R5149" i="1" s="1"/>
  <c r="P5150" i="1" a="1"/>
  <c r="P5150" i="1" s="1"/>
  <c r="R5150" i="1" s="1"/>
  <c r="P5151" i="1" a="1"/>
  <c r="P5151" i="1" s="1"/>
  <c r="R5151" i="1" s="1"/>
  <c r="P5152" i="1" a="1"/>
  <c r="P5152" i="1" s="1"/>
  <c r="R5152" i="1" s="1"/>
  <c r="P5153" i="1" a="1"/>
  <c r="P5153" i="1" s="1"/>
  <c r="R5153" i="1" s="1"/>
  <c r="P5154" i="1" a="1"/>
  <c r="P5154" i="1" s="1"/>
  <c r="R5154" i="1" s="1"/>
  <c r="P5155" i="1" a="1"/>
  <c r="P5155" i="1" s="1"/>
  <c r="R5155" i="1" s="1"/>
  <c r="P5156" i="1" a="1"/>
  <c r="P5156" i="1" s="1"/>
  <c r="R5156" i="1" s="1"/>
  <c r="P5157" i="1" a="1"/>
  <c r="P5157" i="1" s="1"/>
  <c r="R5157" i="1" s="1"/>
  <c r="P5158" i="1" a="1"/>
  <c r="P5158" i="1" s="1"/>
  <c r="R5158" i="1" s="1"/>
  <c r="P5159" i="1" a="1"/>
  <c r="P5159" i="1" s="1"/>
  <c r="R5159" i="1" s="1"/>
  <c r="P5160" i="1" a="1"/>
  <c r="P5160" i="1" s="1"/>
  <c r="R5160" i="1" s="1"/>
  <c r="P5161" i="1" a="1"/>
  <c r="P5161" i="1" s="1"/>
  <c r="R5161" i="1" s="1"/>
  <c r="P5162" i="1" a="1"/>
  <c r="P5162" i="1" s="1"/>
  <c r="R5162" i="1" s="1"/>
  <c r="P5163" i="1" a="1"/>
  <c r="P5163" i="1" s="1"/>
  <c r="R5163" i="1" s="1"/>
  <c r="P5164" i="1" a="1"/>
  <c r="P5164" i="1" s="1"/>
  <c r="R5164" i="1" s="1"/>
  <c r="P5165" i="1" a="1"/>
  <c r="P5165" i="1" s="1"/>
  <c r="R5165" i="1" s="1"/>
  <c r="P5166" i="1" a="1"/>
  <c r="P5166" i="1" s="1"/>
  <c r="R5166" i="1" s="1"/>
  <c r="P5167" i="1" a="1"/>
  <c r="P5167" i="1" s="1"/>
  <c r="R5167" i="1" s="1"/>
  <c r="P5168" i="1" a="1"/>
  <c r="P5168" i="1" s="1"/>
  <c r="R5168" i="1" s="1"/>
  <c r="P5169" i="1" a="1"/>
  <c r="P5169" i="1" s="1"/>
  <c r="R5169" i="1" s="1"/>
  <c r="P5170" i="1" a="1"/>
  <c r="P5170" i="1" s="1"/>
  <c r="R5170" i="1" s="1"/>
  <c r="P5171" i="1" a="1"/>
  <c r="P5171" i="1" s="1"/>
  <c r="R5171" i="1" s="1"/>
  <c r="P5172" i="1" a="1"/>
  <c r="P5172" i="1" s="1"/>
  <c r="R5172" i="1" s="1"/>
  <c r="P5173" i="1" a="1"/>
  <c r="P5173" i="1" s="1"/>
  <c r="R5173" i="1" s="1"/>
  <c r="P5174" i="1" a="1"/>
  <c r="P5174" i="1" s="1"/>
  <c r="R5174" i="1" s="1"/>
  <c r="P5175" i="1" a="1"/>
  <c r="P5175" i="1" s="1"/>
  <c r="R5175" i="1" s="1"/>
  <c r="P5176" i="1" a="1"/>
  <c r="P5176" i="1" s="1"/>
  <c r="R5176" i="1" s="1"/>
  <c r="P5177" i="1" a="1"/>
  <c r="P5177" i="1" s="1"/>
  <c r="R5177" i="1" s="1"/>
  <c r="P5178" i="1" a="1"/>
  <c r="P5178" i="1" s="1"/>
  <c r="R5178" i="1" s="1"/>
  <c r="P5179" i="1" a="1"/>
  <c r="P5179" i="1" s="1"/>
  <c r="R5179" i="1" s="1"/>
  <c r="P5180" i="1" a="1"/>
  <c r="P5180" i="1" s="1"/>
  <c r="R5180" i="1" s="1"/>
  <c r="P5181" i="1" a="1"/>
  <c r="P5181" i="1" s="1"/>
  <c r="R5181" i="1" s="1"/>
  <c r="P5182" i="1" a="1"/>
  <c r="P5182" i="1" s="1"/>
  <c r="R5182" i="1" s="1"/>
  <c r="P5183" i="1" a="1"/>
  <c r="P5183" i="1" s="1"/>
  <c r="R5183" i="1" s="1"/>
  <c r="P5184" i="1" a="1"/>
  <c r="P5184" i="1" s="1"/>
  <c r="R5184" i="1" s="1"/>
  <c r="P5185" i="1" a="1"/>
  <c r="P5185" i="1" s="1"/>
  <c r="R5185" i="1" s="1"/>
  <c r="P5186" i="1" a="1"/>
  <c r="P5186" i="1" s="1"/>
  <c r="R5186" i="1" s="1"/>
  <c r="P5187" i="1" a="1"/>
  <c r="P5187" i="1" s="1"/>
  <c r="R5187" i="1" s="1"/>
  <c r="P5188" i="1" a="1"/>
  <c r="P5188" i="1" s="1"/>
  <c r="R5188" i="1" s="1"/>
  <c r="P5189" i="1" a="1"/>
  <c r="P5189" i="1" s="1"/>
  <c r="R5189" i="1" s="1"/>
  <c r="P5190" i="1" a="1"/>
  <c r="P5190" i="1" s="1"/>
  <c r="R5190" i="1" s="1"/>
  <c r="P5191" i="1" a="1"/>
  <c r="P5191" i="1" s="1"/>
  <c r="R5191" i="1" s="1"/>
  <c r="P5192" i="1" a="1"/>
  <c r="P5192" i="1" s="1"/>
  <c r="R5192" i="1" s="1"/>
  <c r="P5193" i="1" a="1"/>
  <c r="P5193" i="1" s="1"/>
  <c r="R5193" i="1" s="1"/>
  <c r="P5194" i="1" a="1"/>
  <c r="P5194" i="1" s="1"/>
  <c r="R5194" i="1" s="1"/>
  <c r="P5195" i="1" a="1"/>
  <c r="P5195" i="1" s="1"/>
  <c r="R5195" i="1" s="1"/>
  <c r="P5196" i="1" a="1"/>
  <c r="P5196" i="1" s="1"/>
  <c r="R5196" i="1" s="1"/>
  <c r="P5197" i="1" a="1"/>
  <c r="P5197" i="1" s="1"/>
  <c r="R5197" i="1" s="1"/>
  <c r="P5198" i="1" a="1"/>
  <c r="P5198" i="1" s="1"/>
  <c r="R5198" i="1" s="1"/>
  <c r="P5199" i="1" a="1"/>
  <c r="P5199" i="1" s="1"/>
  <c r="R5199" i="1" s="1"/>
  <c r="P5200" i="1" a="1"/>
  <c r="P5200" i="1" s="1"/>
  <c r="R5200" i="1" s="1"/>
  <c r="P5201" i="1" a="1"/>
  <c r="P5201" i="1" s="1"/>
  <c r="R5201" i="1" s="1"/>
  <c r="P5202" i="1" a="1"/>
  <c r="P5202" i="1" s="1"/>
  <c r="R5202" i="1" s="1"/>
  <c r="P5203" i="1" a="1"/>
  <c r="P5203" i="1" s="1"/>
  <c r="R5203" i="1" s="1"/>
  <c r="P5204" i="1" a="1"/>
  <c r="P5204" i="1" s="1"/>
  <c r="R5204" i="1" s="1"/>
  <c r="P5205" i="1" a="1"/>
  <c r="P5205" i="1" s="1"/>
  <c r="R5205" i="1" s="1"/>
  <c r="P5206" i="1" a="1"/>
  <c r="P5206" i="1" s="1"/>
  <c r="R5206" i="1" s="1"/>
  <c r="P5207" i="1" a="1"/>
  <c r="P5207" i="1" s="1"/>
  <c r="R5207" i="1" s="1"/>
  <c r="P5208" i="1" a="1"/>
  <c r="P5208" i="1" s="1"/>
  <c r="R5208" i="1" s="1"/>
  <c r="P5209" i="1" a="1"/>
  <c r="P5209" i="1" s="1"/>
  <c r="R5209" i="1" s="1"/>
  <c r="P5210" i="1" a="1"/>
  <c r="P5210" i="1" s="1"/>
  <c r="R5210" i="1" s="1"/>
  <c r="P5211" i="1" a="1"/>
  <c r="P5211" i="1" s="1"/>
  <c r="R5211" i="1" s="1"/>
  <c r="P5212" i="1" a="1"/>
  <c r="P5212" i="1" s="1"/>
  <c r="R5212" i="1" s="1"/>
  <c r="P5213" i="1" a="1"/>
  <c r="P5213" i="1" s="1"/>
  <c r="R5213" i="1" s="1"/>
  <c r="P5214" i="1" a="1"/>
  <c r="P5214" i="1" s="1"/>
  <c r="R5214" i="1" s="1"/>
  <c r="P5215" i="1" a="1"/>
  <c r="P5215" i="1" s="1"/>
  <c r="R5215" i="1" s="1"/>
  <c r="P5216" i="1" a="1"/>
  <c r="P5216" i="1" s="1"/>
  <c r="R5216" i="1" s="1"/>
  <c r="P5217" i="1" a="1"/>
  <c r="P5217" i="1" s="1"/>
  <c r="R5217" i="1" s="1"/>
  <c r="P5218" i="1" a="1"/>
  <c r="P5218" i="1" s="1"/>
  <c r="R5218" i="1" s="1"/>
  <c r="P5219" i="1" a="1"/>
  <c r="P5219" i="1" s="1"/>
  <c r="R5219" i="1" s="1"/>
  <c r="P5220" i="1" a="1"/>
  <c r="P5220" i="1" s="1"/>
  <c r="R5220" i="1" s="1"/>
  <c r="P5221" i="1" a="1"/>
  <c r="P5221" i="1" s="1"/>
  <c r="R5221" i="1" s="1"/>
  <c r="P5222" i="1" a="1"/>
  <c r="P5222" i="1" s="1"/>
  <c r="R5222" i="1" s="1"/>
  <c r="P5223" i="1" a="1"/>
  <c r="P5223" i="1" s="1"/>
  <c r="R5223" i="1" s="1"/>
  <c r="P5224" i="1" a="1"/>
  <c r="P5224" i="1" s="1"/>
  <c r="R5224" i="1" s="1"/>
  <c r="P5225" i="1" a="1"/>
  <c r="P5225" i="1" s="1"/>
  <c r="R5225" i="1" s="1"/>
  <c r="P5226" i="1" a="1"/>
  <c r="P5226" i="1" s="1"/>
  <c r="R5226" i="1" s="1"/>
  <c r="P5227" i="1" a="1"/>
  <c r="P5227" i="1" s="1"/>
  <c r="R5227" i="1" s="1"/>
  <c r="P5228" i="1" a="1"/>
  <c r="P5228" i="1" s="1"/>
  <c r="R5228" i="1" s="1"/>
  <c r="P5229" i="1" a="1"/>
  <c r="P5229" i="1" s="1"/>
  <c r="R5229" i="1" s="1"/>
  <c r="P5230" i="1" a="1"/>
  <c r="P5230" i="1" s="1"/>
  <c r="R5230" i="1" s="1"/>
  <c r="P5231" i="1" a="1"/>
  <c r="P5231" i="1" s="1"/>
  <c r="R5231" i="1" s="1"/>
  <c r="P5232" i="1" a="1"/>
  <c r="P5232" i="1" s="1"/>
  <c r="R5232" i="1" s="1"/>
  <c r="P5233" i="1" a="1"/>
  <c r="P5233" i="1" s="1"/>
  <c r="R5233" i="1" s="1"/>
  <c r="P5234" i="1" a="1"/>
  <c r="P5234" i="1" s="1"/>
  <c r="R5234" i="1" s="1"/>
  <c r="P5235" i="1" a="1"/>
  <c r="P5235" i="1" s="1"/>
  <c r="R5235" i="1" s="1"/>
  <c r="P5236" i="1" a="1"/>
  <c r="P5236" i="1" s="1"/>
  <c r="R5236" i="1" s="1"/>
  <c r="P5237" i="1" a="1"/>
  <c r="P5237" i="1" s="1"/>
  <c r="R5237" i="1" s="1"/>
  <c r="P5238" i="1" a="1"/>
  <c r="P5238" i="1" s="1"/>
  <c r="R5238" i="1" s="1"/>
  <c r="P5239" i="1" a="1"/>
  <c r="P5239" i="1" s="1"/>
  <c r="R5239" i="1" s="1"/>
  <c r="P5240" i="1" a="1"/>
  <c r="P5240" i="1" s="1"/>
  <c r="R5240" i="1" s="1"/>
  <c r="P5241" i="1" a="1"/>
  <c r="P5241" i="1" s="1"/>
  <c r="R5241" i="1" s="1"/>
  <c r="P5242" i="1" a="1"/>
  <c r="P5242" i="1" s="1"/>
  <c r="R5242" i="1" s="1"/>
  <c r="P5243" i="1" a="1"/>
  <c r="P5243" i="1" s="1"/>
  <c r="R5243" i="1" s="1"/>
  <c r="P5244" i="1" a="1"/>
  <c r="P5244" i="1" s="1"/>
  <c r="R5244" i="1" s="1"/>
  <c r="P5245" i="1" a="1"/>
  <c r="P5245" i="1" s="1"/>
  <c r="R5245" i="1" s="1"/>
  <c r="P5246" i="1" a="1"/>
  <c r="P5246" i="1" s="1"/>
  <c r="R5246" i="1" s="1"/>
  <c r="P5247" i="1" a="1"/>
  <c r="P5247" i="1" s="1"/>
  <c r="R5247" i="1" s="1"/>
  <c r="P5248" i="1" a="1"/>
  <c r="P5248" i="1" s="1"/>
  <c r="R5248" i="1" s="1"/>
  <c r="P5249" i="1" a="1"/>
  <c r="P5249" i="1" s="1"/>
  <c r="R5249" i="1" s="1"/>
  <c r="P5250" i="1" a="1"/>
  <c r="P5250" i="1" s="1"/>
  <c r="R5250" i="1" s="1"/>
  <c r="P5251" i="1" a="1"/>
  <c r="P5251" i="1" s="1"/>
  <c r="R5251" i="1" s="1"/>
  <c r="P5252" i="1" a="1"/>
  <c r="P5252" i="1" s="1"/>
  <c r="R5252" i="1" s="1"/>
  <c r="P5253" i="1" a="1"/>
  <c r="P5253" i="1" s="1"/>
  <c r="R5253" i="1" s="1"/>
  <c r="P5254" i="1" a="1"/>
  <c r="P5254" i="1" s="1"/>
  <c r="R5254" i="1" s="1"/>
  <c r="P5255" i="1" a="1"/>
  <c r="P5255" i="1" s="1"/>
  <c r="R5255" i="1" s="1"/>
  <c r="P5256" i="1" a="1"/>
  <c r="P5256" i="1" s="1"/>
  <c r="R5256" i="1" s="1"/>
  <c r="P5257" i="1" a="1"/>
  <c r="P5257" i="1" s="1"/>
  <c r="R5257" i="1" s="1"/>
  <c r="P5258" i="1" a="1"/>
  <c r="P5258" i="1" s="1"/>
  <c r="R5258" i="1" s="1"/>
  <c r="P5259" i="1" a="1"/>
  <c r="P5259" i="1" s="1"/>
  <c r="R5259" i="1" s="1"/>
  <c r="P5260" i="1" a="1"/>
  <c r="P5260" i="1" s="1"/>
  <c r="R5260" i="1" s="1"/>
  <c r="P5261" i="1" a="1"/>
  <c r="P5261" i="1" s="1"/>
  <c r="R5261" i="1" s="1"/>
  <c r="P5262" i="1" a="1"/>
  <c r="P5262" i="1" s="1"/>
  <c r="R5262" i="1" s="1"/>
  <c r="P5263" i="1" a="1"/>
  <c r="P5263" i="1" s="1"/>
  <c r="R5263" i="1" s="1"/>
  <c r="P5264" i="1" a="1"/>
  <c r="P5264" i="1" s="1"/>
  <c r="R5264" i="1" s="1"/>
  <c r="P5265" i="1" a="1"/>
  <c r="P5265" i="1" s="1"/>
  <c r="R5265" i="1" s="1"/>
  <c r="P5266" i="1" a="1"/>
  <c r="P5266" i="1" s="1"/>
  <c r="R5266" i="1" s="1"/>
  <c r="P5267" i="1" a="1"/>
  <c r="P5267" i="1" s="1"/>
  <c r="R5267" i="1" s="1"/>
  <c r="P5268" i="1" a="1"/>
  <c r="P5268" i="1" s="1"/>
  <c r="R5268" i="1" s="1"/>
  <c r="P5269" i="1" a="1"/>
  <c r="P5269" i="1" s="1"/>
  <c r="R5269" i="1" s="1"/>
  <c r="P5270" i="1" a="1"/>
  <c r="P5270" i="1" s="1"/>
  <c r="R5270" i="1" s="1"/>
  <c r="P5271" i="1" a="1"/>
  <c r="P5271" i="1" s="1"/>
  <c r="R5271" i="1" s="1"/>
  <c r="P5272" i="1" a="1"/>
  <c r="P5272" i="1" s="1"/>
  <c r="R5272" i="1" s="1"/>
  <c r="P5273" i="1" a="1"/>
  <c r="P5273" i="1" s="1"/>
  <c r="R5273" i="1" s="1"/>
  <c r="P5274" i="1" a="1"/>
  <c r="P5274" i="1" s="1"/>
  <c r="R5274" i="1" s="1"/>
  <c r="P5275" i="1" a="1"/>
  <c r="P5275" i="1" s="1"/>
  <c r="R5275" i="1" s="1"/>
  <c r="P5276" i="1" a="1"/>
  <c r="P5276" i="1" s="1"/>
  <c r="R5276" i="1" s="1"/>
  <c r="P5277" i="1" a="1"/>
  <c r="P5277" i="1" s="1"/>
  <c r="R5277" i="1" s="1"/>
  <c r="P5278" i="1" a="1"/>
  <c r="P5278" i="1" s="1"/>
  <c r="R5278" i="1" s="1"/>
  <c r="P5279" i="1" a="1"/>
  <c r="P5279" i="1" s="1"/>
  <c r="R5279" i="1" s="1"/>
  <c r="P5280" i="1" a="1"/>
  <c r="P5280" i="1" s="1"/>
  <c r="R5280" i="1" s="1"/>
  <c r="P5281" i="1" a="1"/>
  <c r="P5281" i="1" s="1"/>
  <c r="R5281" i="1" s="1"/>
  <c r="P5282" i="1" a="1"/>
  <c r="P5282" i="1" s="1"/>
  <c r="R5282" i="1" s="1"/>
  <c r="P5283" i="1" a="1"/>
  <c r="P5283" i="1" s="1"/>
  <c r="R5283" i="1" s="1"/>
  <c r="P5284" i="1" a="1"/>
  <c r="P5284" i="1" s="1"/>
  <c r="R5284" i="1" s="1"/>
  <c r="P5285" i="1" a="1"/>
  <c r="P5285" i="1" s="1"/>
  <c r="R5285" i="1" s="1"/>
  <c r="P5286" i="1" a="1"/>
  <c r="P5286" i="1" s="1"/>
  <c r="R5286" i="1" s="1"/>
  <c r="P5287" i="1" a="1"/>
  <c r="P5287" i="1" s="1"/>
  <c r="R5287" i="1" s="1"/>
  <c r="P5288" i="1" a="1"/>
  <c r="P5288" i="1" s="1"/>
  <c r="R5288" i="1" s="1"/>
  <c r="P5289" i="1" a="1"/>
  <c r="P5289" i="1" s="1"/>
  <c r="R5289" i="1" s="1"/>
  <c r="P5290" i="1" a="1"/>
  <c r="P5290" i="1" s="1"/>
  <c r="R5290" i="1" s="1"/>
  <c r="P5291" i="1" a="1"/>
  <c r="P5291" i="1" s="1"/>
  <c r="R5291" i="1" s="1"/>
  <c r="P5292" i="1" a="1"/>
  <c r="P5292" i="1" s="1"/>
  <c r="R5292" i="1" s="1"/>
  <c r="P5293" i="1" a="1"/>
  <c r="P5293" i="1" s="1"/>
  <c r="R5293" i="1" s="1"/>
  <c r="P5294" i="1" a="1"/>
  <c r="P5294" i="1" s="1"/>
  <c r="R5294" i="1" s="1"/>
  <c r="P5295" i="1" a="1"/>
  <c r="P5295" i="1" s="1"/>
  <c r="R5295" i="1" s="1"/>
  <c r="P5296" i="1" a="1"/>
  <c r="P5296" i="1" s="1"/>
  <c r="R5296" i="1" s="1"/>
  <c r="P5297" i="1" a="1"/>
  <c r="P5297" i="1" s="1"/>
  <c r="R5297" i="1" s="1"/>
  <c r="P5298" i="1" a="1"/>
  <c r="P5298" i="1" s="1"/>
  <c r="R5298" i="1" s="1"/>
  <c r="P5299" i="1" a="1"/>
  <c r="P5299" i="1" s="1"/>
  <c r="R5299" i="1" s="1"/>
  <c r="P5300" i="1" a="1"/>
  <c r="P5300" i="1" s="1"/>
  <c r="R5300" i="1" s="1"/>
  <c r="P5301" i="1" a="1"/>
  <c r="P5301" i="1" s="1"/>
  <c r="R5301" i="1" s="1"/>
  <c r="P5302" i="1" a="1"/>
  <c r="P5302" i="1" s="1"/>
  <c r="R5302" i="1" s="1"/>
  <c r="P5303" i="1" a="1"/>
  <c r="P5303" i="1" s="1"/>
  <c r="R5303" i="1" s="1"/>
  <c r="P5304" i="1" a="1"/>
  <c r="P5304" i="1" s="1"/>
  <c r="R5304" i="1" s="1"/>
  <c r="P5305" i="1" a="1"/>
  <c r="P5305" i="1" s="1"/>
  <c r="R5305" i="1" s="1"/>
  <c r="P5306" i="1" a="1"/>
  <c r="P5306" i="1" s="1"/>
  <c r="R5306" i="1" s="1"/>
  <c r="P5307" i="1" a="1"/>
  <c r="P5307" i="1" s="1"/>
  <c r="R5307" i="1" s="1"/>
  <c r="P5308" i="1" a="1"/>
  <c r="P5308" i="1" s="1"/>
  <c r="R5308" i="1" s="1"/>
  <c r="P5309" i="1" a="1"/>
  <c r="P5309" i="1" s="1"/>
  <c r="R5309" i="1" s="1"/>
  <c r="P5310" i="1" a="1"/>
  <c r="P5310" i="1" s="1"/>
  <c r="R5310" i="1" s="1"/>
  <c r="P5311" i="1" a="1"/>
  <c r="P5311" i="1" s="1"/>
  <c r="R5311" i="1" s="1"/>
  <c r="P5312" i="1" a="1"/>
  <c r="P5312" i="1" s="1"/>
  <c r="R5312" i="1" s="1"/>
  <c r="P5313" i="1" a="1"/>
  <c r="P5313" i="1" s="1"/>
  <c r="R5313" i="1" s="1"/>
  <c r="P5314" i="1" a="1"/>
  <c r="P5314" i="1" s="1"/>
  <c r="R5314" i="1" s="1"/>
  <c r="P5315" i="1" a="1"/>
  <c r="P5315" i="1" s="1"/>
  <c r="R5315" i="1" s="1"/>
  <c r="P5316" i="1" a="1"/>
  <c r="P5316" i="1" s="1"/>
  <c r="R5316" i="1" s="1"/>
  <c r="P5317" i="1" a="1"/>
  <c r="P5317" i="1" s="1"/>
  <c r="R5317" i="1" s="1"/>
  <c r="P5318" i="1" a="1"/>
  <c r="P5318" i="1" s="1"/>
  <c r="R5318" i="1" s="1"/>
  <c r="P5319" i="1" a="1"/>
  <c r="P5319" i="1" s="1"/>
  <c r="R5319" i="1" s="1"/>
  <c r="P5320" i="1" a="1"/>
  <c r="P5320" i="1" s="1"/>
  <c r="R5320" i="1" s="1"/>
  <c r="P5321" i="1" a="1"/>
  <c r="P5321" i="1" s="1"/>
  <c r="R5321" i="1" s="1"/>
  <c r="P5322" i="1" a="1"/>
  <c r="P5322" i="1" s="1"/>
  <c r="R5322" i="1" s="1"/>
  <c r="P5323" i="1" a="1"/>
  <c r="P5323" i="1" s="1"/>
  <c r="R5323" i="1" s="1"/>
  <c r="P5324" i="1" a="1"/>
  <c r="P5324" i="1" s="1"/>
  <c r="R5324" i="1" s="1"/>
  <c r="P5325" i="1" a="1"/>
  <c r="P5325" i="1" s="1"/>
  <c r="R5325" i="1" s="1"/>
  <c r="P5326" i="1" a="1"/>
  <c r="P5326" i="1" s="1"/>
  <c r="R5326" i="1" s="1"/>
  <c r="P5327" i="1" a="1"/>
  <c r="P5327" i="1" s="1"/>
  <c r="R5327" i="1" s="1"/>
  <c r="P5328" i="1" a="1"/>
  <c r="P5328" i="1" s="1"/>
  <c r="R5328" i="1" s="1"/>
  <c r="P5329" i="1" a="1"/>
  <c r="P5329" i="1" s="1"/>
  <c r="R5329" i="1" s="1"/>
  <c r="P5330" i="1" a="1"/>
  <c r="P5330" i="1" s="1"/>
  <c r="R5330" i="1" s="1"/>
  <c r="P5331" i="1" a="1"/>
  <c r="P5331" i="1" s="1"/>
  <c r="R5331" i="1" s="1"/>
  <c r="P5332" i="1" a="1"/>
  <c r="P5332" i="1" s="1"/>
  <c r="R5332" i="1" s="1"/>
  <c r="P5333" i="1" a="1"/>
  <c r="P5333" i="1" s="1"/>
  <c r="R5333" i="1" s="1"/>
  <c r="P5334" i="1" a="1"/>
  <c r="P5334" i="1" s="1"/>
  <c r="R5334" i="1" s="1"/>
  <c r="P5335" i="1" a="1"/>
  <c r="P5335" i="1" s="1"/>
  <c r="R5335" i="1" s="1"/>
  <c r="P5336" i="1" a="1"/>
  <c r="P5336" i="1" s="1"/>
  <c r="R5336" i="1" s="1"/>
  <c r="P5337" i="1" a="1"/>
  <c r="P5337" i="1" s="1"/>
  <c r="R5337" i="1" s="1"/>
  <c r="P5338" i="1" a="1"/>
  <c r="P5338" i="1" s="1"/>
  <c r="R5338" i="1" s="1"/>
  <c r="P5339" i="1" a="1"/>
  <c r="P5339" i="1" s="1"/>
  <c r="R5339" i="1" s="1"/>
  <c r="P5340" i="1" a="1"/>
  <c r="P5340" i="1" s="1"/>
  <c r="R5340" i="1" s="1"/>
  <c r="P5341" i="1" a="1"/>
  <c r="P5341" i="1" s="1"/>
  <c r="R5341" i="1" s="1"/>
  <c r="P5342" i="1" a="1"/>
  <c r="P5342" i="1" s="1"/>
  <c r="R5342" i="1" s="1"/>
  <c r="P5343" i="1" a="1"/>
  <c r="P5343" i="1" s="1"/>
  <c r="R5343" i="1" s="1"/>
  <c r="P5344" i="1" a="1"/>
  <c r="P5344" i="1" s="1"/>
  <c r="R5344" i="1" s="1"/>
  <c r="P5345" i="1" a="1"/>
  <c r="P5345" i="1" s="1"/>
  <c r="R5345" i="1" s="1"/>
  <c r="P5346" i="1" a="1"/>
  <c r="P5346" i="1" s="1"/>
  <c r="R5346" i="1" s="1"/>
  <c r="P5347" i="1" a="1"/>
  <c r="P5347" i="1" s="1"/>
  <c r="R5347" i="1" s="1"/>
  <c r="P5348" i="1" a="1"/>
  <c r="P5348" i="1" s="1"/>
  <c r="R5348" i="1" s="1"/>
  <c r="P5349" i="1" a="1"/>
  <c r="P5349" i="1" s="1"/>
  <c r="R5349" i="1" s="1"/>
  <c r="P5350" i="1" a="1"/>
  <c r="P5350" i="1" s="1"/>
  <c r="R5350" i="1" s="1"/>
  <c r="P5351" i="1" a="1"/>
  <c r="P5351" i="1" s="1"/>
  <c r="R5351" i="1" s="1"/>
  <c r="P5352" i="1" a="1"/>
  <c r="P5352" i="1" s="1"/>
  <c r="R5352" i="1" s="1"/>
  <c r="P5353" i="1" a="1"/>
  <c r="P5353" i="1" s="1"/>
  <c r="R5353" i="1" s="1"/>
  <c r="P5354" i="1" a="1"/>
  <c r="P5354" i="1" s="1"/>
  <c r="R5354" i="1" s="1"/>
  <c r="P5355" i="1" a="1"/>
  <c r="P5355" i="1" s="1"/>
  <c r="R5355" i="1" s="1"/>
  <c r="P5356" i="1" a="1"/>
  <c r="P5356" i="1" s="1"/>
  <c r="R5356" i="1" s="1"/>
  <c r="P5357" i="1" a="1"/>
  <c r="P5357" i="1" s="1"/>
  <c r="R5357" i="1" s="1"/>
  <c r="P5358" i="1" a="1"/>
  <c r="P5358" i="1" s="1"/>
  <c r="R5358" i="1" s="1"/>
  <c r="P5359" i="1" a="1"/>
  <c r="P5359" i="1" s="1"/>
  <c r="R5359" i="1" s="1"/>
  <c r="P5360" i="1" a="1"/>
  <c r="P5360" i="1" s="1"/>
  <c r="R5360" i="1" s="1"/>
  <c r="P5361" i="1" a="1"/>
  <c r="P5361" i="1" s="1"/>
  <c r="R5361" i="1" s="1"/>
  <c r="P5362" i="1" a="1"/>
  <c r="P5362" i="1" s="1"/>
  <c r="R5362" i="1" s="1"/>
  <c r="P5363" i="1" a="1"/>
  <c r="P5363" i="1" s="1"/>
  <c r="R5363" i="1" s="1"/>
  <c r="P5364" i="1" a="1"/>
  <c r="P5364" i="1" s="1"/>
  <c r="R5364" i="1" s="1"/>
  <c r="P5365" i="1" a="1"/>
  <c r="P5365" i="1" s="1"/>
  <c r="R5365" i="1" s="1"/>
  <c r="P5366" i="1" a="1"/>
  <c r="P5366" i="1" s="1"/>
  <c r="R5366" i="1" s="1"/>
  <c r="P5367" i="1" a="1"/>
  <c r="P5367" i="1" s="1"/>
  <c r="R5367" i="1" s="1"/>
  <c r="P5368" i="1" a="1"/>
  <c r="P5368" i="1" s="1"/>
  <c r="R5368" i="1" s="1"/>
  <c r="P5369" i="1" a="1"/>
  <c r="P5369" i="1" s="1"/>
  <c r="R5369" i="1" s="1"/>
  <c r="P5370" i="1" a="1"/>
  <c r="P5370" i="1" s="1"/>
  <c r="R5370" i="1" s="1"/>
  <c r="P5371" i="1" a="1"/>
  <c r="P5371" i="1" s="1"/>
  <c r="R5371" i="1" s="1"/>
  <c r="P5372" i="1" a="1"/>
  <c r="P5372" i="1" s="1"/>
  <c r="R5372" i="1" s="1"/>
  <c r="P5373" i="1" a="1"/>
  <c r="P5373" i="1" s="1"/>
  <c r="R5373" i="1" s="1"/>
  <c r="P5374" i="1" a="1"/>
  <c r="P5374" i="1" s="1"/>
  <c r="R5374" i="1" s="1"/>
  <c r="P5375" i="1" a="1"/>
  <c r="P5375" i="1" s="1"/>
  <c r="R5375" i="1" s="1"/>
  <c r="P5376" i="1" a="1"/>
  <c r="P5376" i="1" s="1"/>
  <c r="R5376" i="1" s="1"/>
  <c r="P5377" i="1" a="1"/>
  <c r="P5377" i="1" s="1"/>
  <c r="R5377" i="1" s="1"/>
  <c r="P5378" i="1" a="1"/>
  <c r="P5378" i="1" s="1"/>
  <c r="R5378" i="1" s="1"/>
  <c r="P5379" i="1" a="1"/>
  <c r="P5379" i="1" s="1"/>
  <c r="R5379" i="1" s="1"/>
  <c r="P5380" i="1" a="1"/>
  <c r="P5380" i="1" s="1"/>
  <c r="R5380" i="1" s="1"/>
  <c r="P5381" i="1" a="1"/>
  <c r="P5381" i="1" s="1"/>
  <c r="R5381" i="1" s="1"/>
  <c r="P5382" i="1" a="1"/>
  <c r="P5382" i="1" s="1"/>
  <c r="R5382" i="1" s="1"/>
  <c r="P5383" i="1" a="1"/>
  <c r="P5383" i="1" s="1"/>
  <c r="R5383" i="1" s="1"/>
  <c r="P5384" i="1" a="1"/>
  <c r="P5384" i="1" s="1"/>
  <c r="R5384" i="1" s="1"/>
  <c r="P5385" i="1" a="1"/>
  <c r="P5385" i="1" s="1"/>
  <c r="R5385" i="1" s="1"/>
  <c r="P5386" i="1" a="1"/>
  <c r="P5386" i="1" s="1"/>
  <c r="R5386" i="1" s="1"/>
  <c r="P5387" i="1" a="1"/>
  <c r="P5387" i="1" s="1"/>
  <c r="R5387" i="1" s="1"/>
  <c r="P5388" i="1" a="1"/>
  <c r="P5388" i="1" s="1"/>
  <c r="R5388" i="1" s="1"/>
  <c r="P5389" i="1" a="1"/>
  <c r="P5389" i="1" s="1"/>
  <c r="R5389" i="1" s="1"/>
  <c r="P5390" i="1" a="1"/>
  <c r="P5390" i="1" s="1"/>
  <c r="R5390" i="1" s="1"/>
  <c r="P5391" i="1" a="1"/>
  <c r="P5391" i="1" s="1"/>
  <c r="R5391" i="1" s="1"/>
  <c r="P5392" i="1" a="1"/>
  <c r="P5392" i="1" s="1"/>
  <c r="R5392" i="1" s="1"/>
  <c r="P5393" i="1" a="1"/>
  <c r="P5393" i="1" s="1"/>
  <c r="R5393" i="1" s="1"/>
  <c r="P5394" i="1" a="1"/>
  <c r="P5394" i="1" s="1"/>
  <c r="R5394" i="1" s="1"/>
  <c r="P5395" i="1" a="1"/>
  <c r="P5395" i="1" s="1"/>
  <c r="R5395" i="1" s="1"/>
  <c r="P5396" i="1" a="1"/>
  <c r="P5396" i="1" s="1"/>
  <c r="R5396" i="1" s="1"/>
  <c r="P5397" i="1" a="1"/>
  <c r="P5397" i="1" s="1"/>
  <c r="R5397" i="1" s="1"/>
  <c r="P5398" i="1" a="1"/>
  <c r="P5398" i="1" s="1"/>
  <c r="R5398" i="1" s="1"/>
  <c r="P5399" i="1" a="1"/>
  <c r="P5399" i="1" s="1"/>
  <c r="R5399" i="1" s="1"/>
  <c r="P5400" i="1" a="1"/>
  <c r="P5400" i="1" s="1"/>
  <c r="R5400" i="1" s="1"/>
  <c r="P5401" i="1" a="1"/>
  <c r="P5401" i="1" s="1"/>
  <c r="R5401" i="1" s="1"/>
  <c r="P5402" i="1" a="1"/>
  <c r="P5402" i="1" s="1"/>
  <c r="R5402" i="1" s="1"/>
  <c r="P5403" i="1" a="1"/>
  <c r="P5403" i="1" s="1"/>
  <c r="R5403" i="1" s="1"/>
  <c r="P5404" i="1" a="1"/>
  <c r="P5404" i="1" s="1"/>
  <c r="R5404" i="1" s="1"/>
  <c r="P5405" i="1" a="1"/>
  <c r="P5405" i="1" s="1"/>
  <c r="R5405" i="1" s="1"/>
  <c r="P5406" i="1" a="1"/>
  <c r="P5406" i="1" s="1"/>
  <c r="R5406" i="1" s="1"/>
  <c r="P5407" i="1" a="1"/>
  <c r="P5407" i="1" s="1"/>
  <c r="R5407" i="1" s="1"/>
  <c r="P5408" i="1" a="1"/>
  <c r="P5408" i="1" s="1"/>
  <c r="R5408" i="1" s="1"/>
  <c r="P5409" i="1" a="1"/>
  <c r="P5409" i="1" s="1"/>
  <c r="R5409" i="1" s="1"/>
  <c r="P5410" i="1" a="1"/>
  <c r="P5410" i="1" s="1"/>
  <c r="R5410" i="1" s="1"/>
  <c r="P5411" i="1" a="1"/>
  <c r="P5411" i="1" s="1"/>
  <c r="R5411" i="1" s="1"/>
  <c r="P5412" i="1" a="1"/>
  <c r="P5412" i="1" s="1"/>
  <c r="R5412" i="1" s="1"/>
  <c r="P5413" i="1" a="1"/>
  <c r="P5413" i="1" s="1"/>
  <c r="R5413" i="1" s="1"/>
  <c r="P5414" i="1" a="1"/>
  <c r="P5414" i="1" s="1"/>
  <c r="R5414" i="1" s="1"/>
  <c r="P5415" i="1" a="1"/>
  <c r="P5415" i="1" s="1"/>
  <c r="R5415" i="1" s="1"/>
  <c r="P5416" i="1" a="1"/>
  <c r="P5416" i="1" s="1"/>
  <c r="R5416" i="1" s="1"/>
  <c r="P5417" i="1" a="1"/>
  <c r="P5417" i="1" s="1"/>
  <c r="R5417" i="1" s="1"/>
  <c r="P5418" i="1" a="1"/>
  <c r="P5418" i="1" s="1"/>
  <c r="R5418" i="1" s="1"/>
  <c r="P5419" i="1" a="1"/>
  <c r="P5419" i="1" s="1"/>
  <c r="R5419" i="1" s="1"/>
  <c r="P5420" i="1" a="1"/>
  <c r="P5420" i="1" s="1"/>
  <c r="R5420" i="1" s="1"/>
  <c r="P5421" i="1" a="1"/>
  <c r="P5421" i="1" s="1"/>
  <c r="R5421" i="1" s="1"/>
  <c r="P5422" i="1" a="1"/>
  <c r="P5422" i="1" s="1"/>
  <c r="R5422" i="1" s="1"/>
  <c r="P5423" i="1" a="1"/>
  <c r="P5423" i="1" s="1"/>
  <c r="R5423" i="1" s="1"/>
  <c r="P5424" i="1" a="1"/>
  <c r="P5424" i="1" s="1"/>
  <c r="R5424" i="1" s="1"/>
  <c r="P5425" i="1" a="1"/>
  <c r="P5425" i="1" s="1"/>
  <c r="R5425" i="1" s="1"/>
  <c r="P5426" i="1" a="1"/>
  <c r="P5426" i="1" s="1"/>
  <c r="R5426" i="1" s="1"/>
  <c r="P5427" i="1" a="1"/>
  <c r="P5427" i="1" s="1"/>
  <c r="R5427" i="1" s="1"/>
  <c r="P5428" i="1" a="1"/>
  <c r="P5428" i="1" s="1"/>
  <c r="R5428" i="1" s="1"/>
  <c r="P5429" i="1" a="1"/>
  <c r="P5429" i="1" s="1"/>
  <c r="R5429" i="1" s="1"/>
  <c r="P5430" i="1" a="1"/>
  <c r="P5430" i="1" s="1"/>
  <c r="R5430" i="1" s="1"/>
  <c r="P5431" i="1" a="1"/>
  <c r="P5431" i="1" s="1"/>
  <c r="R5431" i="1" s="1"/>
  <c r="P5432" i="1" a="1"/>
  <c r="P5432" i="1" s="1"/>
  <c r="R5432" i="1" s="1"/>
  <c r="P5433" i="1" a="1"/>
  <c r="P5433" i="1" s="1"/>
  <c r="R5433" i="1" s="1"/>
  <c r="P5434" i="1" a="1"/>
  <c r="P5434" i="1" s="1"/>
  <c r="R5434" i="1" s="1"/>
  <c r="P5435" i="1" a="1"/>
  <c r="P5435" i="1" s="1"/>
  <c r="R5435" i="1" s="1"/>
  <c r="P5436" i="1" a="1"/>
  <c r="P5436" i="1" s="1"/>
  <c r="R5436" i="1" s="1"/>
  <c r="P5437" i="1" a="1"/>
  <c r="P5437" i="1" s="1"/>
  <c r="R5437" i="1" s="1"/>
  <c r="P5438" i="1" a="1"/>
  <c r="P5438" i="1" s="1"/>
  <c r="R5438" i="1" s="1"/>
  <c r="P5439" i="1" a="1"/>
  <c r="P5439" i="1" s="1"/>
  <c r="R5439" i="1" s="1"/>
  <c r="P5440" i="1" a="1"/>
  <c r="P5440" i="1" s="1"/>
  <c r="R5440" i="1" s="1"/>
  <c r="P5441" i="1" a="1"/>
  <c r="P5441" i="1" s="1"/>
  <c r="R5441" i="1" s="1"/>
  <c r="P5442" i="1" a="1"/>
  <c r="P5442" i="1" s="1"/>
  <c r="R5442" i="1" s="1"/>
  <c r="P5443" i="1" a="1"/>
  <c r="P5443" i="1" s="1"/>
  <c r="R5443" i="1" s="1"/>
  <c r="P5444" i="1" a="1"/>
  <c r="P5444" i="1" s="1"/>
  <c r="R5444" i="1" s="1"/>
  <c r="P5445" i="1" a="1"/>
  <c r="P5445" i="1" s="1"/>
  <c r="R5445" i="1" s="1"/>
  <c r="P5446" i="1" a="1"/>
  <c r="P5446" i="1" s="1"/>
  <c r="R5446" i="1" s="1"/>
  <c r="P5447" i="1" a="1"/>
  <c r="P5447" i="1" s="1"/>
  <c r="R5447" i="1" s="1"/>
  <c r="P5448" i="1" a="1"/>
  <c r="P5448" i="1" s="1"/>
  <c r="R5448" i="1" s="1"/>
  <c r="P5449" i="1" a="1"/>
  <c r="P5449" i="1" s="1"/>
  <c r="R5449" i="1" s="1"/>
  <c r="P5450" i="1" a="1"/>
  <c r="P5450" i="1" s="1"/>
  <c r="R5450" i="1" s="1"/>
  <c r="P5451" i="1" a="1"/>
  <c r="P5451" i="1" s="1"/>
  <c r="R5451" i="1" s="1"/>
  <c r="P5452" i="1" a="1"/>
  <c r="P5452" i="1" s="1"/>
  <c r="R5452" i="1" s="1"/>
  <c r="P5453" i="1" a="1"/>
  <c r="P5453" i="1" s="1"/>
  <c r="R5453" i="1" s="1"/>
  <c r="P5454" i="1" a="1"/>
  <c r="P5454" i="1" s="1"/>
  <c r="R5454" i="1" s="1"/>
  <c r="P5455" i="1" a="1"/>
  <c r="P5455" i="1" s="1"/>
  <c r="R5455" i="1" s="1"/>
  <c r="P5456" i="1" a="1"/>
  <c r="P5456" i="1" s="1"/>
  <c r="R5456" i="1" s="1"/>
  <c r="P5457" i="1" a="1"/>
  <c r="P5457" i="1" s="1"/>
  <c r="R5457" i="1" s="1"/>
  <c r="P5458" i="1" a="1"/>
  <c r="P5458" i="1" s="1"/>
  <c r="R5458" i="1" s="1"/>
  <c r="P5459" i="1" a="1"/>
  <c r="P5459" i="1" s="1"/>
  <c r="R5459" i="1" s="1"/>
  <c r="P5460" i="1" a="1"/>
  <c r="P5460" i="1" s="1"/>
  <c r="R5460" i="1" s="1"/>
  <c r="P5461" i="1" a="1"/>
  <c r="P5461" i="1" s="1"/>
  <c r="R5461" i="1" s="1"/>
  <c r="P5462" i="1" a="1"/>
  <c r="P5462" i="1" s="1"/>
  <c r="R5462" i="1" s="1"/>
  <c r="P5463" i="1" a="1"/>
  <c r="P5463" i="1" s="1"/>
  <c r="R5463" i="1" s="1"/>
  <c r="P5464" i="1" a="1"/>
  <c r="P5464" i="1" s="1"/>
  <c r="R5464" i="1" s="1"/>
  <c r="P5465" i="1" a="1"/>
  <c r="P5465" i="1" s="1"/>
  <c r="R5465" i="1" s="1"/>
  <c r="P5466" i="1" a="1"/>
  <c r="P5466" i="1" s="1"/>
  <c r="R5466" i="1" s="1"/>
  <c r="P5467" i="1" a="1"/>
  <c r="P5467" i="1" s="1"/>
  <c r="R5467" i="1" s="1"/>
  <c r="P5468" i="1" a="1"/>
  <c r="P5468" i="1" s="1"/>
  <c r="R5468" i="1" s="1"/>
  <c r="P5469" i="1" a="1"/>
  <c r="P5469" i="1" s="1"/>
  <c r="R5469" i="1" s="1"/>
  <c r="P5470" i="1" a="1"/>
  <c r="P5470" i="1" s="1"/>
  <c r="R5470" i="1" s="1"/>
  <c r="P5471" i="1" a="1"/>
  <c r="P5471" i="1" s="1"/>
  <c r="R5471" i="1" s="1"/>
  <c r="P5472" i="1" a="1"/>
  <c r="P5472" i="1" s="1"/>
  <c r="R5472" i="1" s="1"/>
  <c r="P5473" i="1" a="1"/>
  <c r="P5473" i="1" s="1"/>
  <c r="R5473" i="1" s="1"/>
  <c r="P5474" i="1" a="1"/>
  <c r="P5474" i="1" s="1"/>
  <c r="R5474" i="1" s="1"/>
  <c r="P5475" i="1" a="1"/>
  <c r="P5475" i="1" s="1"/>
  <c r="R5475" i="1" s="1"/>
  <c r="P5476" i="1" a="1"/>
  <c r="P5476" i="1" s="1"/>
  <c r="R5476" i="1" s="1"/>
  <c r="P5477" i="1" a="1"/>
  <c r="P5477" i="1" s="1"/>
  <c r="R5477" i="1" s="1"/>
  <c r="P5478" i="1" a="1"/>
  <c r="P5478" i="1" s="1"/>
  <c r="R5478" i="1" s="1"/>
  <c r="P5479" i="1" a="1"/>
  <c r="P5479" i="1" s="1"/>
  <c r="R5479" i="1" s="1"/>
  <c r="P5480" i="1" a="1"/>
  <c r="P5480" i="1" s="1"/>
  <c r="R5480" i="1" s="1"/>
  <c r="P5481" i="1" a="1"/>
  <c r="P5481" i="1" s="1"/>
  <c r="R5481" i="1" s="1"/>
  <c r="P5482" i="1" a="1"/>
  <c r="P5482" i="1" s="1"/>
  <c r="R5482" i="1" s="1"/>
  <c r="P5483" i="1" a="1"/>
  <c r="P5483" i="1" s="1"/>
  <c r="R5483" i="1" s="1"/>
  <c r="P5484" i="1" a="1"/>
  <c r="P5484" i="1" s="1"/>
  <c r="R5484" i="1" s="1"/>
  <c r="P5485" i="1" a="1"/>
  <c r="P5485" i="1" s="1"/>
  <c r="R5485" i="1" s="1"/>
  <c r="P5486" i="1" a="1"/>
  <c r="P5486" i="1" s="1"/>
  <c r="R5486" i="1" s="1"/>
  <c r="P5487" i="1" a="1"/>
  <c r="P5487" i="1" s="1"/>
  <c r="R5487" i="1" s="1"/>
  <c r="P5488" i="1" a="1"/>
  <c r="P5488" i="1" s="1"/>
  <c r="R5488" i="1" s="1"/>
  <c r="P5489" i="1" a="1"/>
  <c r="P5489" i="1" s="1"/>
  <c r="R5489" i="1" s="1"/>
  <c r="P5490" i="1" a="1"/>
  <c r="P5490" i="1" s="1"/>
  <c r="R5490" i="1" s="1"/>
  <c r="P5491" i="1" a="1"/>
  <c r="P5491" i="1" s="1"/>
  <c r="R5491" i="1" s="1"/>
  <c r="P5492" i="1" a="1"/>
  <c r="P5492" i="1" s="1"/>
  <c r="R5492" i="1" s="1"/>
  <c r="P5493" i="1" a="1"/>
  <c r="P5493" i="1" s="1"/>
  <c r="R5493" i="1" s="1"/>
  <c r="P5494" i="1" a="1"/>
  <c r="P5494" i="1" s="1"/>
  <c r="R5494" i="1" s="1"/>
  <c r="P5495" i="1" a="1"/>
  <c r="P5495" i="1" s="1"/>
  <c r="R5495" i="1" s="1"/>
  <c r="P5496" i="1" a="1"/>
  <c r="P5496" i="1" s="1"/>
  <c r="R5496" i="1" s="1"/>
  <c r="P5497" i="1" a="1"/>
  <c r="P5497" i="1" s="1"/>
  <c r="R5497" i="1" s="1"/>
  <c r="P5498" i="1" a="1"/>
  <c r="P5498" i="1" s="1"/>
  <c r="R5498" i="1" s="1"/>
  <c r="P5499" i="1" a="1"/>
  <c r="P5499" i="1" s="1"/>
  <c r="R5499" i="1" s="1"/>
  <c r="P5500" i="1" a="1"/>
  <c r="P5500" i="1" s="1"/>
  <c r="R5500" i="1" s="1"/>
  <c r="P5501" i="1" a="1"/>
  <c r="P5501" i="1" s="1"/>
  <c r="R5501" i="1" s="1"/>
  <c r="P5502" i="1" a="1"/>
  <c r="P5502" i="1" s="1"/>
  <c r="R5502" i="1" s="1"/>
  <c r="P5503" i="1" a="1"/>
  <c r="P5503" i="1" s="1"/>
  <c r="R5503" i="1" s="1"/>
  <c r="P5504" i="1" a="1"/>
  <c r="P5504" i="1" s="1"/>
  <c r="R5504" i="1" s="1"/>
  <c r="P5505" i="1" a="1"/>
  <c r="P5505" i="1" s="1"/>
  <c r="R5505" i="1" s="1"/>
  <c r="P5506" i="1" a="1"/>
  <c r="P5506" i="1" s="1"/>
  <c r="R5506" i="1" s="1"/>
  <c r="P5507" i="1" a="1"/>
  <c r="P5507" i="1" s="1"/>
  <c r="R5507" i="1" s="1"/>
  <c r="P5508" i="1" a="1"/>
  <c r="P5508" i="1" s="1"/>
  <c r="R5508" i="1" s="1"/>
  <c r="P5509" i="1" a="1"/>
  <c r="P5509" i="1" s="1"/>
  <c r="R5509" i="1" s="1"/>
  <c r="P5510" i="1" a="1"/>
  <c r="P5510" i="1" s="1"/>
  <c r="R5510" i="1" s="1"/>
  <c r="P5511" i="1" a="1"/>
  <c r="P5511" i="1" s="1"/>
  <c r="R5511" i="1" s="1"/>
  <c r="P5512" i="1" a="1"/>
  <c r="P5512" i="1" s="1"/>
  <c r="R5512" i="1" s="1"/>
  <c r="P5513" i="1" a="1"/>
  <c r="P5513" i="1" s="1"/>
  <c r="R5513" i="1" s="1"/>
  <c r="P5514" i="1" a="1"/>
  <c r="P5514" i="1" s="1"/>
  <c r="R5514" i="1" s="1"/>
  <c r="P5515" i="1" a="1"/>
  <c r="P5515" i="1" s="1"/>
  <c r="R5515" i="1" s="1"/>
  <c r="P5516" i="1" a="1"/>
  <c r="P5516" i="1" s="1"/>
  <c r="R5516" i="1" s="1"/>
  <c r="P5517" i="1" a="1"/>
  <c r="P5517" i="1" s="1"/>
  <c r="R5517" i="1" s="1"/>
  <c r="P5518" i="1" a="1"/>
  <c r="P5518" i="1" s="1"/>
  <c r="R5518" i="1" s="1"/>
  <c r="P5519" i="1" a="1"/>
  <c r="P5519" i="1" s="1"/>
  <c r="R5519" i="1" s="1"/>
  <c r="P5520" i="1" a="1"/>
  <c r="P5520" i="1" s="1"/>
  <c r="R5520" i="1" s="1"/>
  <c r="P5521" i="1" a="1"/>
  <c r="P5521" i="1" s="1"/>
  <c r="R5521" i="1" s="1"/>
  <c r="P5522" i="1" a="1"/>
  <c r="P5522" i="1" s="1"/>
  <c r="R5522" i="1" s="1"/>
  <c r="P5523" i="1" a="1"/>
  <c r="P5523" i="1" s="1"/>
  <c r="R5523" i="1" s="1"/>
  <c r="P5524" i="1" a="1"/>
  <c r="P5524" i="1" s="1"/>
  <c r="R5524" i="1" s="1"/>
  <c r="P5525" i="1" a="1"/>
  <c r="P5525" i="1" s="1"/>
  <c r="R5525" i="1" s="1"/>
  <c r="P5526" i="1" a="1"/>
  <c r="P5526" i="1" s="1"/>
  <c r="R5526" i="1" s="1"/>
  <c r="P5527" i="1" a="1"/>
  <c r="P5527" i="1" s="1"/>
  <c r="R5527" i="1" s="1"/>
  <c r="P5528" i="1" a="1"/>
  <c r="P5528" i="1" s="1"/>
  <c r="R5528" i="1" s="1"/>
  <c r="P5529" i="1" a="1"/>
  <c r="P5529" i="1" s="1"/>
  <c r="R5529" i="1" s="1"/>
  <c r="P5530" i="1" a="1"/>
  <c r="P5530" i="1" s="1"/>
  <c r="R5530" i="1" s="1"/>
  <c r="P5531" i="1" a="1"/>
  <c r="P5531" i="1" s="1"/>
  <c r="R5531" i="1" s="1"/>
  <c r="P5532" i="1" a="1"/>
  <c r="P5532" i="1" s="1"/>
  <c r="R5532" i="1" s="1"/>
  <c r="P5533" i="1" a="1"/>
  <c r="P5533" i="1" s="1"/>
  <c r="R5533" i="1" s="1"/>
  <c r="P5534" i="1" a="1"/>
  <c r="P5534" i="1" s="1"/>
  <c r="R5534" i="1" s="1"/>
  <c r="P5535" i="1" a="1"/>
  <c r="P5535" i="1" s="1"/>
  <c r="R5535" i="1" s="1"/>
  <c r="P5536" i="1" a="1"/>
  <c r="P5536" i="1" s="1"/>
  <c r="R5536" i="1" s="1"/>
  <c r="P5537" i="1" a="1"/>
  <c r="P5537" i="1" s="1"/>
  <c r="R5537" i="1" s="1"/>
  <c r="P5538" i="1" a="1"/>
  <c r="P5538" i="1" s="1"/>
  <c r="R5538" i="1" s="1"/>
  <c r="P5539" i="1" a="1"/>
  <c r="P5539" i="1" s="1"/>
  <c r="R5539" i="1" s="1"/>
  <c r="P5540" i="1" a="1"/>
  <c r="P5540" i="1" s="1"/>
  <c r="R5540" i="1" s="1"/>
  <c r="P5541" i="1" a="1"/>
  <c r="P5541" i="1" s="1"/>
  <c r="R5541" i="1" s="1"/>
  <c r="P5542" i="1" a="1"/>
  <c r="P5542" i="1" s="1"/>
  <c r="R5542" i="1" s="1"/>
  <c r="P5543" i="1" a="1"/>
  <c r="P5543" i="1" s="1"/>
  <c r="R5543" i="1" s="1"/>
  <c r="P5544" i="1" a="1"/>
  <c r="P5544" i="1" s="1"/>
  <c r="R5544" i="1" s="1"/>
  <c r="P5545" i="1" a="1"/>
  <c r="P5545" i="1" s="1"/>
  <c r="R5545" i="1" s="1"/>
  <c r="P5546" i="1" a="1"/>
  <c r="P5546" i="1" s="1"/>
  <c r="R5546" i="1" s="1"/>
  <c r="P5547" i="1" a="1"/>
  <c r="P5547" i="1" s="1"/>
  <c r="R5547" i="1" s="1"/>
  <c r="P5548" i="1" a="1"/>
  <c r="P5548" i="1" s="1"/>
  <c r="R5548" i="1" s="1"/>
  <c r="P5549" i="1" a="1"/>
  <c r="P5549" i="1" s="1"/>
  <c r="R5549" i="1" s="1"/>
  <c r="P5550" i="1" a="1"/>
  <c r="P5550" i="1" s="1"/>
  <c r="R5550" i="1" s="1"/>
  <c r="P5551" i="1" a="1"/>
  <c r="P5551" i="1" s="1"/>
  <c r="R5551" i="1" s="1"/>
  <c r="P5552" i="1" a="1"/>
  <c r="P5552" i="1" s="1"/>
  <c r="R5552" i="1" s="1"/>
  <c r="P5553" i="1" a="1"/>
  <c r="P5553" i="1" s="1"/>
  <c r="R5553" i="1" s="1"/>
  <c r="P5554" i="1" a="1"/>
  <c r="P5554" i="1" s="1"/>
  <c r="R5554" i="1" s="1"/>
  <c r="P5555" i="1" a="1"/>
  <c r="P5555" i="1" s="1"/>
  <c r="R5555" i="1" s="1"/>
  <c r="P5556" i="1" a="1"/>
  <c r="P5556" i="1" s="1"/>
  <c r="R5556" i="1" s="1"/>
  <c r="P5557" i="1" a="1"/>
  <c r="P5557" i="1" s="1"/>
  <c r="R5557" i="1" s="1"/>
  <c r="P5558" i="1" a="1"/>
  <c r="P5558" i="1" s="1"/>
  <c r="R5558" i="1" s="1"/>
  <c r="P5559" i="1" a="1"/>
  <c r="P5559" i="1" s="1"/>
  <c r="R5559" i="1" s="1"/>
  <c r="P5560" i="1" a="1"/>
  <c r="P5560" i="1" s="1"/>
  <c r="R5560" i="1" s="1"/>
  <c r="P5561" i="1" a="1"/>
  <c r="P5561" i="1" s="1"/>
  <c r="R5561" i="1" s="1"/>
  <c r="P5562" i="1" a="1"/>
  <c r="P5562" i="1" s="1"/>
  <c r="R5562" i="1" s="1"/>
  <c r="P5563" i="1" a="1"/>
  <c r="P5563" i="1" s="1"/>
  <c r="R5563" i="1" s="1"/>
  <c r="P5564" i="1" a="1"/>
  <c r="P5564" i="1" s="1"/>
  <c r="R5564" i="1" s="1"/>
  <c r="P5565" i="1" a="1"/>
  <c r="P5565" i="1" s="1"/>
  <c r="R5565" i="1" s="1"/>
  <c r="P5566" i="1" a="1"/>
  <c r="P5566" i="1" s="1"/>
  <c r="R5566" i="1" s="1"/>
  <c r="P5567" i="1" a="1"/>
  <c r="P5567" i="1" s="1"/>
  <c r="R5567" i="1" s="1"/>
  <c r="P5568" i="1" a="1"/>
  <c r="P5568" i="1" s="1"/>
  <c r="R5568" i="1" s="1"/>
  <c r="P5569" i="1" a="1"/>
  <c r="P5569" i="1" s="1"/>
  <c r="R5569" i="1" s="1"/>
  <c r="P5570" i="1" a="1"/>
  <c r="P5570" i="1" s="1"/>
  <c r="R5570" i="1" s="1"/>
  <c r="P5571" i="1" a="1"/>
  <c r="P5571" i="1" s="1"/>
  <c r="R5571" i="1" s="1"/>
  <c r="P5572" i="1" a="1"/>
  <c r="P5572" i="1" s="1"/>
  <c r="R5572" i="1" s="1"/>
  <c r="P5573" i="1" a="1"/>
  <c r="P5573" i="1" s="1"/>
  <c r="R5573" i="1" s="1"/>
  <c r="P5574" i="1" a="1"/>
  <c r="P5574" i="1" s="1"/>
  <c r="R5574" i="1" s="1"/>
  <c r="P5575" i="1" a="1"/>
  <c r="P5575" i="1" s="1"/>
  <c r="R5575" i="1" s="1"/>
  <c r="P5576" i="1" a="1"/>
  <c r="P5576" i="1" s="1"/>
  <c r="R5576" i="1" s="1"/>
  <c r="P5577" i="1" a="1"/>
  <c r="P5577" i="1" s="1"/>
  <c r="R5577" i="1" s="1"/>
  <c r="P5578" i="1" a="1"/>
  <c r="P5578" i="1" s="1"/>
  <c r="R5578" i="1" s="1"/>
  <c r="P5579" i="1" a="1"/>
  <c r="P5579" i="1" s="1"/>
  <c r="R5579" i="1" s="1"/>
  <c r="P5580" i="1" a="1"/>
  <c r="P5580" i="1" s="1"/>
  <c r="R5580" i="1" s="1"/>
  <c r="P5581" i="1" a="1"/>
  <c r="P5581" i="1" s="1"/>
  <c r="R5581" i="1" s="1"/>
  <c r="P5582" i="1" a="1"/>
  <c r="P5582" i="1" s="1"/>
  <c r="R5582" i="1" s="1"/>
  <c r="P5583" i="1" a="1"/>
  <c r="P5583" i="1" s="1"/>
  <c r="R5583" i="1" s="1"/>
  <c r="P5584" i="1" a="1"/>
  <c r="P5584" i="1" s="1"/>
  <c r="R5584" i="1" s="1"/>
  <c r="P5585" i="1" a="1"/>
  <c r="P5585" i="1" s="1"/>
  <c r="R5585" i="1" s="1"/>
  <c r="P5586" i="1" a="1"/>
  <c r="P5586" i="1" s="1"/>
  <c r="R5586" i="1" s="1"/>
  <c r="P5587" i="1" a="1"/>
  <c r="P5587" i="1" s="1"/>
  <c r="R5587" i="1" s="1"/>
  <c r="P5588" i="1" a="1"/>
  <c r="P5588" i="1" s="1"/>
  <c r="R5588" i="1" s="1"/>
  <c r="P5589" i="1" a="1"/>
  <c r="P5589" i="1" s="1"/>
  <c r="R5589" i="1" s="1"/>
  <c r="P5590" i="1" a="1"/>
  <c r="P5590" i="1" s="1"/>
  <c r="R5590" i="1" s="1"/>
  <c r="P5591" i="1" a="1"/>
  <c r="P5591" i="1" s="1"/>
  <c r="R5591" i="1" s="1"/>
  <c r="P5592" i="1" a="1"/>
  <c r="P5592" i="1" s="1"/>
  <c r="R5592" i="1" s="1"/>
  <c r="P5593" i="1" a="1"/>
  <c r="P5593" i="1" s="1"/>
  <c r="R5593" i="1" s="1"/>
  <c r="P5594" i="1" a="1"/>
  <c r="P5594" i="1" s="1"/>
  <c r="R5594" i="1" s="1"/>
  <c r="P5595" i="1" a="1"/>
  <c r="P5595" i="1" s="1"/>
  <c r="R5595" i="1" s="1"/>
  <c r="P5596" i="1" a="1"/>
  <c r="P5596" i="1" s="1"/>
  <c r="R5596" i="1" s="1"/>
  <c r="P5597" i="1" a="1"/>
  <c r="P5597" i="1" s="1"/>
  <c r="R5597" i="1" s="1"/>
  <c r="P5598" i="1" a="1"/>
  <c r="P5598" i="1" s="1"/>
  <c r="R5598" i="1" s="1"/>
  <c r="P5599" i="1" a="1"/>
  <c r="P5599" i="1" s="1"/>
  <c r="R5599" i="1" s="1"/>
  <c r="P5600" i="1" a="1"/>
  <c r="P5600" i="1" s="1"/>
  <c r="R5600" i="1" s="1"/>
  <c r="P5601" i="1" a="1"/>
  <c r="P5601" i="1" s="1"/>
  <c r="R5601" i="1" s="1"/>
  <c r="P5602" i="1" a="1"/>
  <c r="P5602" i="1" s="1"/>
  <c r="R5602" i="1" s="1"/>
  <c r="P5603" i="1" a="1"/>
  <c r="P5603" i="1" s="1"/>
  <c r="R5603" i="1" s="1"/>
  <c r="P5604" i="1" a="1"/>
  <c r="P5604" i="1" s="1"/>
  <c r="R5604" i="1" s="1"/>
  <c r="P5605" i="1" a="1"/>
  <c r="P5605" i="1" s="1"/>
  <c r="R5605" i="1" s="1"/>
  <c r="P5606" i="1" a="1"/>
  <c r="P5606" i="1" s="1"/>
  <c r="R5606" i="1" s="1"/>
  <c r="P5607" i="1" a="1"/>
  <c r="P5607" i="1" s="1"/>
  <c r="R5607" i="1" s="1"/>
  <c r="P5608" i="1" a="1"/>
  <c r="P5608" i="1" s="1"/>
  <c r="R5608" i="1" s="1"/>
  <c r="P5609" i="1" a="1"/>
  <c r="P5609" i="1" s="1"/>
  <c r="R5609" i="1" s="1"/>
  <c r="P5610" i="1" a="1"/>
  <c r="P5610" i="1" s="1"/>
  <c r="R5610" i="1" s="1"/>
  <c r="P5611" i="1" a="1"/>
  <c r="P5611" i="1" s="1"/>
  <c r="R5611" i="1" s="1"/>
  <c r="P5612" i="1" a="1"/>
  <c r="P5612" i="1" s="1"/>
  <c r="R5612" i="1" s="1"/>
  <c r="P5613" i="1" a="1"/>
  <c r="P5613" i="1" s="1"/>
  <c r="R5613" i="1" s="1"/>
  <c r="P5614" i="1" a="1"/>
  <c r="P5614" i="1" s="1"/>
  <c r="R5614" i="1" s="1"/>
  <c r="P5615" i="1" a="1"/>
  <c r="P5615" i="1" s="1"/>
  <c r="R5615" i="1" s="1"/>
  <c r="P5616" i="1" a="1"/>
  <c r="P5616" i="1" s="1"/>
  <c r="R5616" i="1" s="1"/>
  <c r="P5617" i="1" a="1"/>
  <c r="P5617" i="1" s="1"/>
  <c r="R5617" i="1" s="1"/>
  <c r="P5618" i="1" a="1"/>
  <c r="P5618" i="1" s="1"/>
  <c r="R5618" i="1" s="1"/>
  <c r="P5619" i="1" a="1"/>
  <c r="P5619" i="1" s="1"/>
  <c r="R5619" i="1" s="1"/>
  <c r="P5620" i="1" a="1"/>
  <c r="P5620" i="1" s="1"/>
  <c r="R5620" i="1" s="1"/>
  <c r="P5621" i="1" a="1"/>
  <c r="P5621" i="1" s="1"/>
  <c r="R5621" i="1" s="1"/>
  <c r="P5622" i="1" a="1"/>
  <c r="P5622" i="1" s="1"/>
  <c r="R5622" i="1" s="1"/>
  <c r="P5623" i="1" a="1"/>
  <c r="P5623" i="1" s="1"/>
  <c r="R5623" i="1" s="1"/>
  <c r="P5624" i="1" a="1"/>
  <c r="P5624" i="1" s="1"/>
  <c r="R5624" i="1" s="1"/>
  <c r="P5625" i="1" a="1"/>
  <c r="P5625" i="1" s="1"/>
  <c r="R5625" i="1" s="1"/>
  <c r="P5626" i="1" a="1"/>
  <c r="P5626" i="1" s="1"/>
  <c r="R5626" i="1" s="1"/>
  <c r="P5627" i="1" a="1"/>
  <c r="P5627" i="1" s="1"/>
  <c r="R5627" i="1" s="1"/>
  <c r="P5628" i="1" a="1"/>
  <c r="P5628" i="1" s="1"/>
  <c r="R5628" i="1" s="1"/>
  <c r="P5629" i="1" a="1"/>
  <c r="P5629" i="1" s="1"/>
  <c r="R5629" i="1" s="1"/>
  <c r="P5630" i="1" a="1"/>
  <c r="P5630" i="1" s="1"/>
  <c r="R5630" i="1" s="1"/>
  <c r="P5631" i="1" a="1"/>
  <c r="P5631" i="1" s="1"/>
  <c r="R5631" i="1" s="1"/>
  <c r="P5632" i="1" a="1"/>
  <c r="P5632" i="1" s="1"/>
  <c r="R5632" i="1" s="1"/>
  <c r="P5633" i="1" a="1"/>
  <c r="P5633" i="1" s="1"/>
  <c r="R5633" i="1" s="1"/>
  <c r="P5634" i="1" a="1"/>
  <c r="P5634" i="1" s="1"/>
  <c r="R5634" i="1" s="1"/>
  <c r="P5635" i="1" a="1"/>
  <c r="P5635" i="1" s="1"/>
  <c r="R5635" i="1" s="1"/>
  <c r="P5636" i="1" a="1"/>
  <c r="P5636" i="1" s="1"/>
  <c r="R5636" i="1" s="1"/>
  <c r="P5637" i="1" a="1"/>
  <c r="P5637" i="1" s="1"/>
  <c r="R5637" i="1" s="1"/>
  <c r="P5638" i="1" a="1"/>
  <c r="P5638" i="1" s="1"/>
  <c r="R5638" i="1" s="1"/>
  <c r="P5639" i="1" a="1"/>
  <c r="P5639" i="1" s="1"/>
  <c r="R5639" i="1" s="1"/>
  <c r="P5640" i="1" a="1"/>
  <c r="P5640" i="1" s="1"/>
  <c r="R5640" i="1" s="1"/>
  <c r="P5641" i="1" a="1"/>
  <c r="P5641" i="1" s="1"/>
  <c r="R5641" i="1" s="1"/>
  <c r="P5642" i="1" a="1"/>
  <c r="P5642" i="1" s="1"/>
  <c r="R5642" i="1" s="1"/>
  <c r="P5643" i="1" a="1"/>
  <c r="P5643" i="1" s="1"/>
  <c r="R5643" i="1" s="1"/>
  <c r="P5644" i="1" a="1"/>
  <c r="P5644" i="1" s="1"/>
  <c r="R5644" i="1" s="1"/>
  <c r="P5645" i="1" a="1"/>
  <c r="P5645" i="1" s="1"/>
  <c r="R5645" i="1" s="1"/>
  <c r="P5646" i="1" a="1"/>
  <c r="P5646" i="1" s="1"/>
  <c r="R5646" i="1" s="1"/>
  <c r="P5647" i="1" a="1"/>
  <c r="P5647" i="1" s="1"/>
  <c r="R5647" i="1" s="1"/>
  <c r="P5648" i="1" a="1"/>
  <c r="P5648" i="1" s="1"/>
  <c r="R5648" i="1" s="1"/>
  <c r="P5649" i="1" a="1"/>
  <c r="P5649" i="1" s="1"/>
  <c r="R5649" i="1" s="1"/>
  <c r="P5650" i="1" a="1"/>
  <c r="P5650" i="1" s="1"/>
  <c r="R5650" i="1" s="1"/>
  <c r="P5651" i="1" a="1"/>
  <c r="P5651" i="1" s="1"/>
  <c r="R5651" i="1" s="1"/>
  <c r="P5652" i="1" a="1"/>
  <c r="P5652" i="1" s="1"/>
  <c r="R5652" i="1" s="1"/>
  <c r="P5653" i="1" a="1"/>
  <c r="P5653" i="1" s="1"/>
  <c r="R5653" i="1" s="1"/>
  <c r="P5654" i="1" a="1"/>
  <c r="P5654" i="1" s="1"/>
  <c r="R5654" i="1" s="1"/>
  <c r="P5655" i="1" a="1"/>
  <c r="P5655" i="1" s="1"/>
  <c r="R5655" i="1" s="1"/>
  <c r="P5656" i="1" a="1"/>
  <c r="P5656" i="1" s="1"/>
  <c r="R5656" i="1" s="1"/>
  <c r="P5657" i="1" a="1"/>
  <c r="P5657" i="1" s="1"/>
  <c r="R5657" i="1" s="1"/>
  <c r="P5658" i="1" a="1"/>
  <c r="P5658" i="1" s="1"/>
  <c r="R5658" i="1" s="1"/>
  <c r="P5659" i="1" a="1"/>
  <c r="P5659" i="1" s="1"/>
  <c r="R5659" i="1" s="1"/>
  <c r="P5660" i="1" a="1"/>
  <c r="P5660" i="1" s="1"/>
  <c r="R5660" i="1" s="1"/>
  <c r="P5661" i="1" a="1"/>
  <c r="P5661" i="1" s="1"/>
  <c r="R5661" i="1" s="1"/>
  <c r="P5662" i="1" a="1"/>
  <c r="P5662" i="1" s="1"/>
  <c r="R5662" i="1" s="1"/>
  <c r="P5663" i="1" a="1"/>
  <c r="P5663" i="1" s="1"/>
  <c r="R5663" i="1" s="1"/>
  <c r="P5664" i="1" a="1"/>
  <c r="P5664" i="1" s="1"/>
  <c r="R5664" i="1" s="1"/>
  <c r="P5665" i="1" a="1"/>
  <c r="P5665" i="1" s="1"/>
  <c r="R5665" i="1" s="1"/>
  <c r="P5666" i="1" a="1"/>
  <c r="P5666" i="1" s="1"/>
  <c r="R5666" i="1" s="1"/>
  <c r="P5667" i="1" a="1"/>
  <c r="P5667" i="1" s="1"/>
  <c r="R5667" i="1" s="1"/>
  <c r="P5668" i="1" a="1"/>
  <c r="P5668" i="1" s="1"/>
  <c r="R5668" i="1" s="1"/>
  <c r="P5669" i="1" a="1"/>
  <c r="P5669" i="1" s="1"/>
  <c r="R5669" i="1" s="1"/>
  <c r="P5670" i="1" a="1"/>
  <c r="P5670" i="1" s="1"/>
  <c r="R5670" i="1" s="1"/>
  <c r="P5671" i="1" a="1"/>
  <c r="P5671" i="1" s="1"/>
  <c r="R5671" i="1" s="1"/>
  <c r="P5672" i="1" a="1"/>
  <c r="P5672" i="1" s="1"/>
  <c r="R5672" i="1" s="1"/>
  <c r="P5673" i="1" a="1"/>
  <c r="P5673" i="1" s="1"/>
  <c r="R5673" i="1" s="1"/>
  <c r="P5674" i="1" a="1"/>
  <c r="P5674" i="1" s="1"/>
  <c r="R5674" i="1" s="1"/>
  <c r="P5675" i="1" a="1"/>
  <c r="P5675" i="1" s="1"/>
  <c r="R5675" i="1" s="1"/>
  <c r="P5676" i="1" a="1"/>
  <c r="P5676" i="1" s="1"/>
  <c r="R5676" i="1" s="1"/>
  <c r="P5677" i="1" a="1"/>
  <c r="P5677" i="1" s="1"/>
  <c r="R5677" i="1" s="1"/>
  <c r="P5678" i="1" a="1"/>
  <c r="P5678" i="1" s="1"/>
  <c r="R5678" i="1" s="1"/>
  <c r="P5679" i="1" a="1"/>
  <c r="P5679" i="1" s="1"/>
  <c r="R5679" i="1" s="1"/>
  <c r="P5680" i="1" a="1"/>
  <c r="P5680" i="1" s="1"/>
  <c r="R5680" i="1" s="1"/>
  <c r="P5681" i="1" a="1"/>
  <c r="P5681" i="1" s="1"/>
  <c r="R5681" i="1" s="1"/>
  <c r="P5682" i="1" a="1"/>
  <c r="P5682" i="1" s="1"/>
  <c r="R5682" i="1" s="1"/>
  <c r="P5683" i="1" a="1"/>
  <c r="P5683" i="1" s="1"/>
  <c r="R5683" i="1" s="1"/>
  <c r="P5684" i="1" a="1"/>
  <c r="P5684" i="1" s="1"/>
  <c r="R5684" i="1" s="1"/>
  <c r="P5685" i="1" a="1"/>
  <c r="P5685" i="1" s="1"/>
  <c r="R5685" i="1" s="1"/>
  <c r="P5686" i="1" a="1"/>
  <c r="P5686" i="1" s="1"/>
  <c r="R5686" i="1" s="1"/>
  <c r="P5687" i="1" a="1"/>
  <c r="P5687" i="1" s="1"/>
  <c r="R5687" i="1" s="1"/>
  <c r="P5688" i="1" a="1"/>
  <c r="P5688" i="1" s="1"/>
  <c r="R5688" i="1" s="1"/>
  <c r="P5689" i="1" a="1"/>
  <c r="P5689" i="1" s="1"/>
  <c r="R5689" i="1" s="1"/>
  <c r="P5690" i="1" a="1"/>
  <c r="P5690" i="1" s="1"/>
  <c r="R5690" i="1" s="1"/>
  <c r="P5691" i="1" a="1"/>
  <c r="P5691" i="1" s="1"/>
  <c r="R5691" i="1" s="1"/>
  <c r="P5692" i="1" a="1"/>
  <c r="P5692" i="1" s="1"/>
  <c r="R5692" i="1" s="1"/>
  <c r="P5693" i="1" a="1"/>
  <c r="P5693" i="1" s="1"/>
  <c r="R5693" i="1" s="1"/>
  <c r="P5694" i="1" a="1"/>
  <c r="P5694" i="1" s="1"/>
  <c r="R5694" i="1" s="1"/>
  <c r="P5695" i="1" a="1"/>
  <c r="P5695" i="1" s="1"/>
  <c r="R5695" i="1" s="1"/>
  <c r="P5696" i="1" a="1"/>
  <c r="P5696" i="1" s="1"/>
  <c r="R5696" i="1" s="1"/>
  <c r="P5697" i="1" a="1"/>
  <c r="P5697" i="1" s="1"/>
  <c r="R5697" i="1" s="1"/>
  <c r="P5698" i="1" a="1"/>
  <c r="P5698" i="1" s="1"/>
  <c r="R5698" i="1" s="1"/>
  <c r="P5699" i="1" a="1"/>
  <c r="P5699" i="1" s="1"/>
  <c r="R5699" i="1" s="1"/>
  <c r="P5700" i="1" a="1"/>
  <c r="P5700" i="1" s="1"/>
  <c r="R5700" i="1" s="1"/>
  <c r="P5701" i="1" a="1"/>
  <c r="P5701" i="1" s="1"/>
  <c r="R5701" i="1" s="1"/>
  <c r="P5702" i="1" a="1"/>
  <c r="P5702" i="1" s="1"/>
  <c r="R5702" i="1" s="1"/>
  <c r="P5703" i="1" a="1"/>
  <c r="P5703" i="1" s="1"/>
  <c r="R5703" i="1" s="1"/>
  <c r="P5704" i="1" a="1"/>
  <c r="P5704" i="1" s="1"/>
  <c r="R5704" i="1" s="1"/>
  <c r="P5705" i="1" a="1"/>
  <c r="P5705" i="1" s="1"/>
  <c r="R5705" i="1" s="1"/>
  <c r="P5706" i="1" a="1"/>
  <c r="P5706" i="1" s="1"/>
  <c r="R5706" i="1" s="1"/>
  <c r="P5707" i="1" a="1"/>
  <c r="P5707" i="1" s="1"/>
  <c r="R5707" i="1" s="1"/>
  <c r="P5708" i="1" a="1"/>
  <c r="P5708" i="1" s="1"/>
  <c r="R5708" i="1" s="1"/>
  <c r="P5709" i="1" a="1"/>
  <c r="P5709" i="1" s="1"/>
  <c r="R5709" i="1" s="1"/>
  <c r="P5710" i="1" a="1"/>
  <c r="P5710" i="1" s="1"/>
  <c r="R5710" i="1" s="1"/>
  <c r="P5711" i="1" a="1"/>
  <c r="P5711" i="1" s="1"/>
  <c r="R5711" i="1" s="1"/>
  <c r="P5712" i="1" a="1"/>
  <c r="P5712" i="1" s="1"/>
  <c r="R5712" i="1" s="1"/>
  <c r="P5713" i="1" a="1"/>
  <c r="P5713" i="1" s="1"/>
  <c r="R5713" i="1" s="1"/>
  <c r="P5714" i="1" a="1"/>
  <c r="P5714" i="1" s="1"/>
  <c r="R5714" i="1" s="1"/>
  <c r="P5715" i="1" a="1"/>
  <c r="P5715" i="1" s="1"/>
  <c r="R5715" i="1" s="1"/>
  <c r="P5716" i="1" a="1"/>
  <c r="P5716" i="1" s="1"/>
  <c r="R5716" i="1" s="1"/>
  <c r="P5717" i="1" a="1"/>
  <c r="P5717" i="1" s="1"/>
  <c r="R5717" i="1" s="1"/>
  <c r="P5718" i="1" a="1"/>
  <c r="P5718" i="1" s="1"/>
  <c r="R5718" i="1" s="1"/>
  <c r="P5719" i="1" a="1"/>
  <c r="P5719" i="1" s="1"/>
  <c r="R5719" i="1" s="1"/>
  <c r="P5720" i="1" a="1"/>
  <c r="P5720" i="1" s="1"/>
  <c r="R5720" i="1" s="1"/>
  <c r="P5721" i="1" a="1"/>
  <c r="P5721" i="1" s="1"/>
  <c r="R5721" i="1" s="1"/>
  <c r="P5722" i="1" a="1"/>
  <c r="P5722" i="1" s="1"/>
  <c r="R5722" i="1" s="1"/>
  <c r="P5723" i="1" a="1"/>
  <c r="P5723" i="1" s="1"/>
  <c r="R5723" i="1" s="1"/>
  <c r="P5724" i="1" a="1"/>
  <c r="P5724" i="1" s="1"/>
  <c r="R5724" i="1" s="1"/>
  <c r="P5725" i="1" a="1"/>
  <c r="P5725" i="1" s="1"/>
  <c r="R5725" i="1" s="1"/>
  <c r="P5726" i="1" a="1"/>
  <c r="P5726" i="1" s="1"/>
  <c r="R5726" i="1" s="1"/>
  <c r="P5727" i="1" a="1"/>
  <c r="P5727" i="1" s="1"/>
  <c r="R5727" i="1" s="1"/>
  <c r="P5728" i="1" a="1"/>
  <c r="P5728" i="1" s="1"/>
  <c r="R5728" i="1" s="1"/>
  <c r="P5729" i="1" a="1"/>
  <c r="P5729" i="1" s="1"/>
  <c r="R5729" i="1" s="1"/>
  <c r="P5730" i="1" a="1"/>
  <c r="P5730" i="1" s="1"/>
  <c r="R5730" i="1" s="1"/>
  <c r="P5731" i="1" a="1"/>
  <c r="P5731" i="1" s="1"/>
  <c r="R5731" i="1" s="1"/>
  <c r="P5732" i="1" a="1"/>
  <c r="P5732" i="1" s="1"/>
  <c r="R5732" i="1" s="1"/>
  <c r="P5733" i="1" a="1"/>
  <c r="P5733" i="1" s="1"/>
  <c r="R5733" i="1" s="1"/>
  <c r="P5734" i="1" a="1"/>
  <c r="P5734" i="1" s="1"/>
  <c r="R5734" i="1" s="1"/>
  <c r="P5735" i="1" a="1"/>
  <c r="P5735" i="1" s="1"/>
  <c r="R5735" i="1" s="1"/>
  <c r="P5736" i="1" a="1"/>
  <c r="P5736" i="1" s="1"/>
  <c r="R5736" i="1" s="1"/>
  <c r="P5737" i="1" a="1"/>
  <c r="P5737" i="1" s="1"/>
  <c r="R5737" i="1" s="1"/>
  <c r="P5738" i="1" a="1"/>
  <c r="P5738" i="1" s="1"/>
  <c r="R5738" i="1" s="1"/>
  <c r="P5739" i="1" a="1"/>
  <c r="P5739" i="1" s="1"/>
  <c r="R5739" i="1" s="1"/>
  <c r="P5740" i="1" a="1"/>
  <c r="P5740" i="1" s="1"/>
  <c r="R5740" i="1" s="1"/>
  <c r="P5741" i="1" a="1"/>
  <c r="P5741" i="1" s="1"/>
  <c r="R5741" i="1" s="1"/>
  <c r="P5742" i="1" a="1"/>
  <c r="P5742" i="1" s="1"/>
  <c r="R5742" i="1" s="1"/>
  <c r="P5743" i="1" a="1"/>
  <c r="P5743" i="1" s="1"/>
  <c r="R5743" i="1" s="1"/>
  <c r="P5744" i="1" a="1"/>
  <c r="P5744" i="1" s="1"/>
  <c r="R5744" i="1" s="1"/>
  <c r="P5745" i="1" a="1"/>
  <c r="P5745" i="1" s="1"/>
  <c r="R5745" i="1" s="1"/>
  <c r="P5746" i="1" a="1"/>
  <c r="P5746" i="1" s="1"/>
  <c r="R5746" i="1" s="1"/>
  <c r="P5747" i="1" a="1"/>
  <c r="P5747" i="1" s="1"/>
  <c r="R5747" i="1" s="1"/>
  <c r="P5748" i="1" a="1"/>
  <c r="P5748" i="1" s="1"/>
  <c r="R5748" i="1" s="1"/>
  <c r="P5749" i="1" a="1"/>
  <c r="P5749" i="1" s="1"/>
  <c r="R5749" i="1" s="1"/>
  <c r="P5750" i="1" a="1"/>
  <c r="P5750" i="1" s="1"/>
  <c r="R5750" i="1" s="1"/>
  <c r="P5751" i="1" a="1"/>
  <c r="P5751" i="1" s="1"/>
  <c r="R5751" i="1" s="1"/>
  <c r="P5752" i="1" a="1"/>
  <c r="P5752" i="1" s="1"/>
  <c r="R5752" i="1" s="1"/>
  <c r="P5753" i="1" a="1"/>
  <c r="P5753" i="1" s="1"/>
  <c r="R5753" i="1" s="1"/>
  <c r="P5754" i="1" a="1"/>
  <c r="P5754" i="1" s="1"/>
  <c r="R5754" i="1" s="1"/>
  <c r="P5755" i="1" a="1"/>
  <c r="P5755" i="1" s="1"/>
  <c r="R5755" i="1" s="1"/>
  <c r="P5756" i="1" a="1"/>
  <c r="P5756" i="1" s="1"/>
  <c r="R5756" i="1" s="1"/>
  <c r="P5757" i="1" a="1"/>
  <c r="P5757" i="1" s="1"/>
  <c r="R5757" i="1" s="1"/>
  <c r="P5758" i="1" a="1"/>
  <c r="P5758" i="1" s="1"/>
  <c r="R5758" i="1" s="1"/>
  <c r="P5759" i="1" a="1"/>
  <c r="P5759" i="1" s="1"/>
  <c r="R5759" i="1" s="1"/>
  <c r="P5760" i="1" a="1"/>
  <c r="P5760" i="1" s="1"/>
  <c r="R5760" i="1" s="1"/>
  <c r="P5761" i="1" a="1"/>
  <c r="P5761" i="1" s="1"/>
  <c r="R5761" i="1" s="1"/>
  <c r="P5762" i="1" a="1"/>
  <c r="P5762" i="1" s="1"/>
  <c r="R5762" i="1" s="1"/>
  <c r="P5763" i="1" a="1"/>
  <c r="P5763" i="1" s="1"/>
  <c r="R5763" i="1" s="1"/>
  <c r="P5764" i="1" a="1"/>
  <c r="P5764" i="1" s="1"/>
  <c r="R5764" i="1" s="1"/>
  <c r="P5765" i="1" a="1"/>
  <c r="P5765" i="1" s="1"/>
  <c r="R5765" i="1" s="1"/>
  <c r="P5766" i="1" a="1"/>
  <c r="P5766" i="1" s="1"/>
  <c r="R5766" i="1" s="1"/>
  <c r="P5767" i="1" a="1"/>
  <c r="P5767" i="1" s="1"/>
  <c r="R5767" i="1" s="1"/>
  <c r="P5768" i="1" a="1"/>
  <c r="P5768" i="1" s="1"/>
  <c r="R5768" i="1" s="1"/>
  <c r="P5769" i="1" a="1"/>
  <c r="P5769" i="1" s="1"/>
  <c r="R5769" i="1" s="1"/>
  <c r="P5770" i="1" a="1"/>
  <c r="P5770" i="1" s="1"/>
  <c r="R5770" i="1" s="1"/>
  <c r="P5771" i="1" a="1"/>
  <c r="P5771" i="1" s="1"/>
  <c r="R5771" i="1" s="1"/>
  <c r="P5772" i="1" a="1"/>
  <c r="P5772" i="1" s="1"/>
  <c r="R5772" i="1" s="1"/>
  <c r="P5773" i="1" a="1"/>
  <c r="P5773" i="1" s="1"/>
  <c r="R5773" i="1" s="1"/>
  <c r="P5774" i="1" a="1"/>
  <c r="P5774" i="1" s="1"/>
  <c r="R5774" i="1" s="1"/>
  <c r="P5775" i="1" a="1"/>
  <c r="P5775" i="1" s="1"/>
  <c r="R5775" i="1" s="1"/>
  <c r="P5776" i="1" a="1"/>
  <c r="P5776" i="1" s="1"/>
  <c r="R5776" i="1" s="1"/>
  <c r="P5777" i="1" a="1"/>
  <c r="P5777" i="1" s="1"/>
  <c r="R5777" i="1" s="1"/>
  <c r="P5778" i="1" a="1"/>
  <c r="P5778" i="1" s="1"/>
  <c r="P5779" i="1" a="1"/>
  <c r="P5779" i="1" s="1"/>
  <c r="R5779" i="1" s="1"/>
  <c r="P5780" i="1" a="1"/>
  <c r="P5780" i="1" s="1"/>
  <c r="R5780" i="1" s="1"/>
  <c r="P5781" i="1" a="1"/>
  <c r="P5781" i="1" s="1"/>
  <c r="R5781" i="1" s="1"/>
  <c r="P5782" i="1" a="1"/>
  <c r="P5782" i="1" s="1"/>
  <c r="R5782" i="1" s="1"/>
  <c r="P5783" i="1" a="1"/>
  <c r="P5783" i="1" s="1"/>
  <c r="R5783" i="1" s="1"/>
  <c r="P5784" i="1" a="1"/>
  <c r="P5784" i="1" s="1"/>
  <c r="R5784" i="1" s="1"/>
  <c r="P5785" i="1" a="1"/>
  <c r="P5785" i="1" s="1"/>
  <c r="R5785" i="1" s="1"/>
  <c r="P5786" i="1" a="1"/>
  <c r="P5786" i="1" s="1"/>
  <c r="R5786" i="1" s="1"/>
  <c r="P5787" i="1" a="1"/>
  <c r="P5787" i="1" s="1"/>
  <c r="R5787" i="1" s="1"/>
  <c r="P5788" i="1" a="1"/>
  <c r="P5788" i="1" s="1"/>
  <c r="R5788" i="1" s="1"/>
  <c r="P5789" i="1" a="1"/>
  <c r="P5789" i="1" s="1"/>
  <c r="R5789" i="1" s="1"/>
  <c r="P5790" i="1" a="1"/>
  <c r="P5790" i="1" s="1"/>
  <c r="R5790" i="1" s="1"/>
  <c r="P5791" i="1" a="1"/>
  <c r="P5791" i="1" s="1"/>
  <c r="R5791" i="1" s="1"/>
  <c r="P5792" i="1" a="1"/>
  <c r="P5792" i="1" s="1"/>
  <c r="R5792" i="1" s="1"/>
  <c r="P5793" i="1" a="1"/>
  <c r="P5793" i="1" s="1"/>
  <c r="R5793" i="1" s="1"/>
  <c r="P5794" i="1" a="1"/>
  <c r="P5794" i="1" s="1"/>
  <c r="R5794" i="1" s="1"/>
  <c r="P5795" i="1" a="1"/>
  <c r="P5795" i="1" s="1"/>
  <c r="R5795" i="1" s="1"/>
  <c r="P5796" i="1" a="1"/>
  <c r="P5796" i="1" s="1"/>
  <c r="R5796" i="1" s="1"/>
  <c r="P5797" i="1" a="1"/>
  <c r="P5797" i="1" s="1"/>
  <c r="R5797" i="1" s="1"/>
  <c r="P5798" i="1" a="1"/>
  <c r="P5798" i="1" s="1"/>
  <c r="R5798" i="1" s="1"/>
  <c r="P5799" i="1" a="1"/>
  <c r="P5799" i="1" s="1"/>
  <c r="R5799" i="1" s="1"/>
  <c r="P5800" i="1" a="1"/>
  <c r="P5800" i="1" s="1"/>
  <c r="R5800" i="1" s="1"/>
  <c r="P5801" i="1" a="1"/>
  <c r="P5801" i="1" s="1"/>
  <c r="R5801" i="1" s="1"/>
  <c r="P5802" i="1" a="1"/>
  <c r="P5802" i="1" s="1"/>
  <c r="R5802" i="1" s="1"/>
  <c r="P5803" i="1" a="1"/>
  <c r="P5803" i="1" s="1"/>
  <c r="R5803" i="1" s="1"/>
  <c r="P5804" i="1" a="1"/>
  <c r="P5804" i="1" s="1"/>
  <c r="R5804" i="1" s="1"/>
  <c r="P5805" i="1" a="1"/>
  <c r="P5805" i="1" s="1"/>
  <c r="R5805" i="1" s="1"/>
  <c r="P5806" i="1" a="1"/>
  <c r="P5806" i="1" s="1"/>
  <c r="R5806" i="1" s="1"/>
  <c r="P5807" i="1" a="1"/>
  <c r="P5807" i="1" s="1"/>
  <c r="R5807" i="1" s="1"/>
  <c r="P5808" i="1" a="1"/>
  <c r="P5808" i="1" s="1"/>
  <c r="R5808" i="1" s="1"/>
  <c r="P5809" i="1" a="1"/>
  <c r="P5809" i="1" s="1"/>
  <c r="R5809" i="1" s="1"/>
  <c r="P5810" i="1" a="1"/>
  <c r="P5810" i="1" s="1"/>
  <c r="R5810" i="1" s="1"/>
  <c r="P5811" i="1" a="1"/>
  <c r="P5811" i="1" s="1"/>
  <c r="R5811" i="1" s="1"/>
  <c r="P5812" i="1" a="1"/>
  <c r="P5812" i="1" s="1"/>
  <c r="R5812" i="1" s="1"/>
  <c r="P5813" i="1" a="1"/>
  <c r="P5813" i="1" s="1"/>
  <c r="R5813" i="1" s="1"/>
  <c r="P5814" i="1" a="1"/>
  <c r="P5814" i="1" s="1"/>
  <c r="R5814" i="1" s="1"/>
  <c r="P5815" i="1" a="1"/>
  <c r="P5815" i="1" s="1"/>
  <c r="R5815" i="1" s="1"/>
  <c r="P5816" i="1" a="1"/>
  <c r="P5816" i="1" s="1"/>
  <c r="R5816" i="1" s="1"/>
  <c r="P5817" i="1" a="1"/>
  <c r="P5817" i="1" s="1"/>
  <c r="R5817" i="1" s="1"/>
  <c r="P5818" i="1" a="1"/>
  <c r="P5818" i="1" s="1"/>
  <c r="R5818" i="1" s="1"/>
  <c r="P5819" i="1" a="1"/>
  <c r="P5819" i="1" s="1"/>
  <c r="R5819" i="1" s="1"/>
  <c r="P5820" i="1" a="1"/>
  <c r="P5820" i="1" s="1"/>
  <c r="R5820" i="1" s="1"/>
  <c r="P5821" i="1" a="1"/>
  <c r="P5821" i="1" s="1"/>
  <c r="R5821" i="1" s="1"/>
  <c r="P5822" i="1" a="1"/>
  <c r="P5822" i="1" s="1"/>
  <c r="R5822" i="1" s="1"/>
  <c r="P5823" i="1" a="1"/>
  <c r="P5823" i="1" s="1"/>
  <c r="R5823" i="1" s="1"/>
  <c r="P5824" i="1" a="1"/>
  <c r="P5824" i="1" s="1"/>
  <c r="R5824" i="1" s="1"/>
  <c r="P5825" i="1" a="1"/>
  <c r="P5825" i="1" s="1"/>
  <c r="R5825" i="1" s="1"/>
  <c r="P5826" i="1" a="1"/>
  <c r="P5826" i="1" s="1"/>
  <c r="R5826" i="1" s="1"/>
  <c r="P5827" i="1" a="1"/>
  <c r="P5827" i="1" s="1"/>
  <c r="R5827" i="1" s="1"/>
  <c r="P5828" i="1" a="1"/>
  <c r="P5828" i="1" s="1"/>
  <c r="R5828" i="1" s="1"/>
  <c r="P5829" i="1" a="1"/>
  <c r="P5829" i="1" s="1"/>
  <c r="R5829" i="1" s="1"/>
  <c r="P5830" i="1" a="1"/>
  <c r="P5830" i="1" s="1"/>
  <c r="R5830" i="1" s="1"/>
  <c r="P5831" i="1" a="1"/>
  <c r="P5831" i="1" s="1"/>
  <c r="R5831" i="1" s="1"/>
  <c r="P5832" i="1" a="1"/>
  <c r="P5832" i="1" s="1"/>
  <c r="R5832" i="1" s="1"/>
  <c r="P5833" i="1" a="1"/>
  <c r="P5833" i="1" s="1"/>
  <c r="R5833" i="1" s="1"/>
  <c r="P5834" i="1" a="1"/>
  <c r="P5834" i="1" s="1"/>
  <c r="R5834" i="1" s="1"/>
  <c r="P5835" i="1" a="1"/>
  <c r="P5835" i="1" s="1"/>
  <c r="R5835" i="1" s="1"/>
  <c r="P5836" i="1" a="1"/>
  <c r="P5836" i="1" s="1"/>
  <c r="R5836" i="1" s="1"/>
  <c r="P5837" i="1" a="1"/>
  <c r="P5837" i="1" s="1"/>
  <c r="R5837" i="1" s="1"/>
  <c r="P5838" i="1" a="1"/>
  <c r="P5838" i="1" s="1"/>
  <c r="R5838" i="1" s="1"/>
  <c r="P5839" i="1" a="1"/>
  <c r="P5839" i="1" s="1"/>
  <c r="R5839" i="1" s="1"/>
  <c r="P5840" i="1" a="1"/>
  <c r="P5840" i="1" s="1"/>
  <c r="R5840" i="1" s="1"/>
  <c r="P5841" i="1" a="1"/>
  <c r="P5841" i="1" s="1"/>
  <c r="R5841" i="1" s="1"/>
  <c r="P5842" i="1" a="1"/>
  <c r="P5842" i="1" s="1"/>
  <c r="R5842" i="1" s="1"/>
  <c r="P5843" i="1" a="1"/>
  <c r="P5843" i="1" s="1"/>
  <c r="R5843" i="1" s="1"/>
  <c r="P5844" i="1" a="1"/>
  <c r="P5844" i="1" s="1"/>
  <c r="R5844" i="1" s="1"/>
  <c r="P5845" i="1" a="1"/>
  <c r="P5845" i="1" s="1"/>
  <c r="R5845" i="1" s="1"/>
  <c r="P5846" i="1" a="1"/>
  <c r="P5846" i="1" s="1"/>
  <c r="R5846" i="1" s="1"/>
  <c r="P5847" i="1" a="1"/>
  <c r="P5847" i="1" s="1"/>
  <c r="R5847" i="1" s="1"/>
  <c r="P5848" i="1" a="1"/>
  <c r="P5848" i="1" s="1"/>
  <c r="R5848" i="1" s="1"/>
  <c r="P5849" i="1" a="1"/>
  <c r="P5849" i="1" s="1"/>
  <c r="R5849" i="1" s="1"/>
  <c r="P5850" i="1" a="1"/>
  <c r="P5850" i="1" s="1"/>
  <c r="R5850" i="1" s="1"/>
  <c r="P5851" i="1" a="1"/>
  <c r="P5851" i="1" s="1"/>
  <c r="R5851" i="1" s="1"/>
  <c r="P5852" i="1" a="1"/>
  <c r="P5852" i="1" s="1"/>
  <c r="R5852" i="1" s="1"/>
  <c r="P5853" i="1" a="1"/>
  <c r="P5853" i="1" s="1"/>
  <c r="R5853" i="1" s="1"/>
  <c r="P5854" i="1" a="1"/>
  <c r="P5854" i="1" s="1"/>
  <c r="R5854" i="1" s="1"/>
  <c r="P5855" i="1" a="1"/>
  <c r="P5855" i="1" s="1"/>
  <c r="R5855" i="1" s="1"/>
  <c r="P5856" i="1" a="1"/>
  <c r="P5856" i="1" s="1"/>
  <c r="R5856" i="1" s="1"/>
  <c r="P5857" i="1" a="1"/>
  <c r="P5857" i="1" s="1"/>
  <c r="R5857" i="1" s="1"/>
  <c r="P5858" i="1" a="1"/>
  <c r="P5858" i="1" s="1"/>
  <c r="R5858" i="1" s="1"/>
  <c r="P5859" i="1" a="1"/>
  <c r="P5859" i="1" s="1"/>
  <c r="R5859" i="1" s="1"/>
  <c r="P5860" i="1" a="1"/>
  <c r="P5860" i="1" s="1"/>
  <c r="R5860" i="1" s="1"/>
  <c r="P5861" i="1" a="1"/>
  <c r="P5861" i="1" s="1"/>
  <c r="R5861" i="1" s="1"/>
  <c r="P5862" i="1" a="1"/>
  <c r="P5862" i="1" s="1"/>
  <c r="R5862" i="1" s="1"/>
  <c r="P5863" i="1" a="1"/>
  <c r="P5863" i="1" s="1"/>
  <c r="R5863" i="1" s="1"/>
  <c r="P5864" i="1" a="1"/>
  <c r="P5864" i="1" s="1"/>
  <c r="R5864" i="1" s="1"/>
  <c r="P5865" i="1" a="1"/>
  <c r="P5865" i="1" s="1"/>
  <c r="R5865" i="1" s="1"/>
  <c r="P5866" i="1" a="1"/>
  <c r="P5866" i="1" s="1"/>
  <c r="R5866" i="1" s="1"/>
  <c r="P5867" i="1" a="1"/>
  <c r="P5867" i="1" s="1"/>
  <c r="R5867" i="1" s="1"/>
  <c r="P5868" i="1" a="1"/>
  <c r="P5868" i="1" s="1"/>
  <c r="R5868" i="1" s="1"/>
  <c r="P5869" i="1" a="1"/>
  <c r="P5869" i="1" s="1"/>
  <c r="R5869" i="1" s="1"/>
  <c r="P5870" i="1" a="1"/>
  <c r="P5870" i="1" s="1"/>
  <c r="R5870" i="1" s="1"/>
  <c r="P5871" i="1" a="1"/>
  <c r="P5871" i="1" s="1"/>
  <c r="R5871" i="1" s="1"/>
  <c r="P5872" i="1" a="1"/>
  <c r="P5872" i="1" s="1"/>
  <c r="R5872" i="1" s="1"/>
  <c r="P5873" i="1" a="1"/>
  <c r="P5873" i="1" s="1"/>
  <c r="R5873" i="1" s="1"/>
  <c r="P5874" i="1" a="1"/>
  <c r="P5874" i="1" s="1"/>
  <c r="R5874" i="1" s="1"/>
  <c r="P5875" i="1" a="1"/>
  <c r="P5875" i="1" s="1"/>
  <c r="R5875" i="1" s="1"/>
  <c r="P5876" i="1" a="1"/>
  <c r="P5876" i="1" s="1"/>
  <c r="R5876" i="1" s="1"/>
  <c r="P5877" i="1" a="1"/>
  <c r="P5877" i="1" s="1"/>
  <c r="R5877" i="1" s="1"/>
  <c r="P5878" i="1" a="1"/>
  <c r="P5878" i="1" s="1"/>
  <c r="R5878" i="1" s="1"/>
  <c r="P5879" i="1" a="1"/>
  <c r="P5879" i="1" s="1"/>
  <c r="R5879" i="1" s="1"/>
  <c r="P5880" i="1" a="1"/>
  <c r="P5880" i="1" s="1"/>
  <c r="R5880" i="1" s="1"/>
  <c r="P5881" i="1" a="1"/>
  <c r="P5881" i="1" s="1"/>
  <c r="R5881" i="1" s="1"/>
  <c r="P5882" i="1" a="1"/>
  <c r="P5882" i="1" s="1"/>
  <c r="R5882" i="1" s="1"/>
  <c r="P5883" i="1" a="1"/>
  <c r="P5883" i="1" s="1"/>
  <c r="R5883" i="1" s="1"/>
  <c r="P5884" i="1" a="1"/>
  <c r="P5884" i="1" s="1"/>
  <c r="R5884" i="1" s="1"/>
  <c r="P5885" i="1" a="1"/>
  <c r="P5885" i="1" s="1"/>
  <c r="R5885" i="1" s="1"/>
  <c r="P5886" i="1" a="1"/>
  <c r="P5886" i="1" s="1"/>
  <c r="R5886" i="1" s="1"/>
  <c r="P5887" i="1" a="1"/>
  <c r="P5887" i="1" s="1"/>
  <c r="R5887" i="1" s="1"/>
  <c r="P5888" i="1" a="1"/>
  <c r="P5888" i="1" s="1"/>
  <c r="R5888" i="1" s="1"/>
  <c r="P5889" i="1" a="1"/>
  <c r="P5889" i="1" s="1"/>
  <c r="R5889" i="1" s="1"/>
  <c r="P5890" i="1" a="1"/>
  <c r="P5890" i="1" s="1"/>
  <c r="R5890" i="1" s="1"/>
  <c r="P5891" i="1" a="1"/>
  <c r="P5891" i="1" s="1"/>
  <c r="R5891" i="1" s="1"/>
  <c r="P5892" i="1" a="1"/>
  <c r="P5892" i="1" s="1"/>
  <c r="R5892" i="1" s="1"/>
  <c r="P5893" i="1" a="1"/>
  <c r="P5893" i="1" s="1"/>
  <c r="R5893" i="1" s="1"/>
  <c r="P5894" i="1" a="1"/>
  <c r="P5894" i="1" s="1"/>
  <c r="R5894" i="1" s="1"/>
  <c r="P5895" i="1" a="1"/>
  <c r="P5895" i="1" s="1"/>
  <c r="R5895" i="1" s="1"/>
  <c r="P5896" i="1" a="1"/>
  <c r="P5896" i="1" s="1"/>
  <c r="R5896" i="1" s="1"/>
  <c r="P5897" i="1" a="1"/>
  <c r="P5897" i="1" s="1"/>
  <c r="R5897" i="1" s="1"/>
  <c r="P5898" i="1" a="1"/>
  <c r="P5898" i="1" s="1"/>
  <c r="R5898" i="1" s="1"/>
  <c r="P5899" i="1" a="1"/>
  <c r="P5899" i="1" s="1"/>
  <c r="R5899" i="1" s="1"/>
  <c r="P5900" i="1" a="1"/>
  <c r="P5900" i="1" s="1"/>
  <c r="P5901" i="1" a="1"/>
  <c r="P5901" i="1" s="1"/>
  <c r="P5902" i="1" a="1"/>
  <c r="P5902" i="1" s="1"/>
  <c r="R5902" i="1" s="1"/>
  <c r="P5903" i="1" a="1"/>
  <c r="P5903" i="1" s="1"/>
  <c r="R5903" i="1" s="1"/>
  <c r="P5904" i="1" a="1"/>
  <c r="P5904" i="1" s="1"/>
  <c r="R5904" i="1" s="1"/>
  <c r="P5905" i="1" a="1"/>
  <c r="P5905" i="1" s="1"/>
  <c r="R5905" i="1" s="1"/>
  <c r="P5906" i="1" a="1"/>
  <c r="P5906" i="1" s="1"/>
  <c r="R5906" i="1" s="1"/>
  <c r="P5907" i="1" a="1"/>
  <c r="P5907" i="1" s="1"/>
  <c r="R5907" i="1" s="1"/>
  <c r="P5908" i="1" a="1"/>
  <c r="P5908" i="1" s="1"/>
  <c r="R5908" i="1" s="1"/>
  <c r="P5909" i="1" a="1"/>
  <c r="P5909" i="1" s="1"/>
  <c r="R5909" i="1" s="1"/>
  <c r="P5910" i="1" a="1"/>
  <c r="P5910" i="1" s="1"/>
  <c r="R5910" i="1" s="1"/>
  <c r="P5911" i="1" a="1"/>
  <c r="P5911" i="1" s="1"/>
  <c r="R5911" i="1" s="1"/>
  <c r="P5912" i="1" a="1"/>
  <c r="P5912" i="1" s="1"/>
  <c r="R5912" i="1" s="1"/>
  <c r="P5913" i="1" a="1"/>
  <c r="P5913" i="1" s="1"/>
  <c r="R5913" i="1" s="1"/>
  <c r="P5914" i="1" a="1"/>
  <c r="P5914" i="1" s="1"/>
  <c r="R5914" i="1" s="1"/>
  <c r="P5915" i="1" a="1"/>
  <c r="P5915" i="1" s="1"/>
  <c r="R5915" i="1" s="1"/>
  <c r="P5916" i="1" a="1"/>
  <c r="P5916" i="1" s="1"/>
  <c r="R5916" i="1" s="1"/>
  <c r="P5917" i="1" a="1"/>
  <c r="P5917" i="1" s="1"/>
  <c r="R5917" i="1" s="1"/>
  <c r="P5918" i="1" a="1"/>
  <c r="P5918" i="1" s="1"/>
  <c r="R5918" i="1" s="1"/>
  <c r="P5919" i="1" a="1"/>
  <c r="P5919" i="1" s="1"/>
  <c r="R5919" i="1" s="1"/>
  <c r="P5920" i="1" a="1"/>
  <c r="P5920" i="1" s="1"/>
  <c r="R5920" i="1" s="1"/>
  <c r="P5921" i="1" a="1"/>
  <c r="P5921" i="1" s="1"/>
  <c r="R5921" i="1" s="1"/>
  <c r="P5922" i="1" a="1"/>
  <c r="P5922" i="1" s="1"/>
  <c r="R5922" i="1" s="1"/>
  <c r="P5923" i="1" a="1"/>
  <c r="P5923" i="1" s="1"/>
  <c r="R5923" i="1" s="1"/>
  <c r="P5924" i="1" a="1"/>
  <c r="P5924" i="1" s="1"/>
  <c r="R5924" i="1" s="1"/>
  <c r="P5925" i="1" a="1"/>
  <c r="P5925" i="1" s="1"/>
  <c r="R5925" i="1" s="1"/>
  <c r="P5926" i="1" a="1"/>
  <c r="P5926" i="1" s="1"/>
  <c r="R5926" i="1" s="1"/>
  <c r="P5927" i="1" a="1"/>
  <c r="P5927" i="1" s="1"/>
  <c r="R5927" i="1" s="1"/>
  <c r="P5928" i="1" a="1"/>
  <c r="P5928" i="1" s="1"/>
  <c r="R5928" i="1" s="1"/>
  <c r="P5929" i="1" a="1"/>
  <c r="P5929" i="1" s="1"/>
  <c r="R5929" i="1" s="1"/>
  <c r="P5930" i="1" a="1"/>
  <c r="P5930" i="1" s="1"/>
  <c r="R5930" i="1" s="1"/>
  <c r="P5931" i="1" a="1"/>
  <c r="P5931" i="1" s="1"/>
  <c r="R5931" i="1" s="1"/>
  <c r="P5932" i="1" a="1"/>
  <c r="P5932" i="1" s="1"/>
  <c r="R5932" i="1" s="1"/>
  <c r="P5933" i="1" a="1"/>
  <c r="P5933" i="1" s="1"/>
  <c r="R5933" i="1" s="1"/>
  <c r="P5934" i="1" a="1"/>
  <c r="P5934" i="1" s="1"/>
  <c r="R5934" i="1" s="1"/>
  <c r="P5935" i="1" a="1"/>
  <c r="P5935" i="1" s="1"/>
  <c r="R5935" i="1" s="1"/>
  <c r="P5936" i="1" a="1"/>
  <c r="P5936" i="1" s="1"/>
  <c r="R5936" i="1" s="1"/>
  <c r="P5937" i="1" a="1"/>
  <c r="P5937" i="1" s="1"/>
  <c r="R5937" i="1" s="1"/>
  <c r="P5938" i="1" a="1"/>
  <c r="P5938" i="1" s="1"/>
  <c r="R5938" i="1" s="1"/>
  <c r="P5939" i="1" a="1"/>
  <c r="P5939" i="1" s="1"/>
  <c r="R5939" i="1" s="1"/>
  <c r="P5940" i="1" a="1"/>
  <c r="P5940" i="1" s="1"/>
  <c r="R5940" i="1" s="1"/>
  <c r="P5941" i="1" a="1"/>
  <c r="P5941" i="1" s="1"/>
  <c r="P5942" i="1" a="1"/>
  <c r="P5942" i="1" s="1"/>
  <c r="R5942" i="1" s="1"/>
  <c r="P5943" i="1" a="1"/>
  <c r="P5943" i="1" s="1"/>
  <c r="R5943" i="1" s="1"/>
  <c r="P5944" i="1" a="1"/>
  <c r="P5944" i="1" s="1"/>
  <c r="R5944" i="1" s="1"/>
  <c r="P5945" i="1" a="1"/>
  <c r="P5945" i="1" s="1"/>
  <c r="R5945" i="1" s="1"/>
  <c r="P5946" i="1" a="1"/>
  <c r="P5946" i="1" s="1"/>
  <c r="R5946" i="1" s="1"/>
  <c r="P5947" i="1" a="1"/>
  <c r="P5947" i="1" s="1"/>
  <c r="R5947" i="1" s="1"/>
  <c r="P5948" i="1" a="1"/>
  <c r="P5948" i="1" s="1"/>
  <c r="R5948" i="1" s="1"/>
  <c r="P5949" i="1" a="1"/>
  <c r="P5949" i="1" s="1"/>
  <c r="P5950" i="1" a="1"/>
  <c r="P5950" i="1" s="1"/>
  <c r="R5950" i="1" s="1"/>
  <c r="P5951" i="1" a="1"/>
  <c r="P5951" i="1" s="1"/>
  <c r="R5951" i="1" s="1"/>
  <c r="P5952" i="1" a="1"/>
  <c r="P5952" i="1" s="1"/>
  <c r="R5952" i="1" s="1"/>
  <c r="P5953" i="1" a="1"/>
  <c r="P5953" i="1" s="1"/>
  <c r="R5953" i="1" s="1"/>
  <c r="P5954" i="1" a="1"/>
  <c r="P5954" i="1" s="1"/>
  <c r="R5954" i="1" s="1"/>
  <c r="P5955" i="1" a="1"/>
  <c r="P5955" i="1" s="1"/>
  <c r="R5955" i="1" s="1"/>
  <c r="P5956" i="1" a="1"/>
  <c r="P5956" i="1" s="1"/>
  <c r="R5956" i="1" s="1"/>
  <c r="P5957" i="1" a="1"/>
  <c r="P5957" i="1" s="1"/>
  <c r="R5957" i="1" s="1"/>
  <c r="P5958" i="1" a="1"/>
  <c r="P5958" i="1" s="1"/>
  <c r="R5958" i="1" s="1"/>
  <c r="P5959" i="1" a="1"/>
  <c r="P5959" i="1" s="1"/>
  <c r="R5959" i="1" s="1"/>
  <c r="P5960" i="1" a="1"/>
  <c r="P5960" i="1" s="1"/>
  <c r="R5960" i="1" s="1"/>
  <c r="P5961" i="1" a="1"/>
  <c r="P5961" i="1" s="1"/>
  <c r="R5961" i="1" s="1"/>
  <c r="P5962" i="1" a="1"/>
  <c r="P5962" i="1" s="1"/>
  <c r="R5962" i="1" s="1"/>
  <c r="P5963" i="1" a="1"/>
  <c r="P5963" i="1" s="1"/>
  <c r="R5963" i="1" s="1"/>
  <c r="P5964" i="1" a="1"/>
  <c r="P5964" i="1" s="1"/>
  <c r="R5964" i="1" s="1"/>
  <c r="P5965" i="1" a="1"/>
  <c r="P5965" i="1" s="1"/>
  <c r="R5965" i="1" s="1"/>
  <c r="P5966" i="1" a="1"/>
  <c r="P5966" i="1" s="1"/>
  <c r="R5966" i="1" s="1"/>
  <c r="P5967" i="1" a="1"/>
  <c r="P5967" i="1" s="1"/>
  <c r="R5967" i="1" s="1"/>
  <c r="P5968" i="1" a="1"/>
  <c r="P5968" i="1" s="1"/>
  <c r="R5968" i="1" s="1"/>
  <c r="P5969" i="1" a="1"/>
  <c r="P5969" i="1" s="1"/>
  <c r="R5969" i="1" s="1"/>
  <c r="P5970" i="1" a="1"/>
  <c r="P5970" i="1" s="1"/>
  <c r="R5970" i="1" s="1"/>
  <c r="P5971" i="1" a="1"/>
  <c r="P5971" i="1" s="1"/>
  <c r="R5971" i="1" s="1"/>
  <c r="P5972" i="1" a="1"/>
  <c r="P5972" i="1" s="1"/>
  <c r="R5972" i="1" s="1"/>
  <c r="P5973" i="1" a="1"/>
  <c r="P5973" i="1" s="1"/>
  <c r="R5973" i="1" s="1"/>
  <c r="P5974" i="1" a="1"/>
  <c r="P5974" i="1" s="1"/>
  <c r="R5974" i="1" s="1"/>
  <c r="P5975" i="1" a="1"/>
  <c r="P5975" i="1" s="1"/>
  <c r="R5975" i="1" s="1"/>
  <c r="P5976" i="1" a="1"/>
  <c r="P5976" i="1" s="1"/>
  <c r="R5976" i="1" s="1"/>
  <c r="P5977" i="1" a="1"/>
  <c r="P5977" i="1" s="1"/>
  <c r="R5977" i="1" s="1"/>
  <c r="P5978" i="1" a="1"/>
  <c r="P5978" i="1" s="1"/>
  <c r="R5978" i="1" s="1"/>
  <c r="P5979" i="1" a="1"/>
  <c r="P5979" i="1" s="1"/>
  <c r="R5979" i="1" s="1"/>
  <c r="P5980" i="1" a="1"/>
  <c r="P5980" i="1" s="1"/>
  <c r="R5980" i="1" s="1"/>
  <c r="P5981" i="1" a="1"/>
  <c r="P5981" i="1" s="1"/>
  <c r="R5981" i="1" s="1"/>
  <c r="P5982" i="1" a="1"/>
  <c r="P5982" i="1" s="1"/>
  <c r="R5982" i="1" s="1"/>
  <c r="P5983" i="1" a="1"/>
  <c r="P5983" i="1" s="1"/>
  <c r="R5983" i="1" s="1"/>
  <c r="P5984" i="1" a="1"/>
  <c r="P5984" i="1" s="1"/>
  <c r="R5984" i="1" s="1"/>
  <c r="P5985" i="1" a="1"/>
  <c r="P5985" i="1" s="1"/>
  <c r="R5985" i="1" s="1"/>
  <c r="P5986" i="1" a="1"/>
  <c r="P5986" i="1" s="1"/>
  <c r="R5986" i="1" s="1"/>
  <c r="P5987" i="1" a="1"/>
  <c r="P5987" i="1" s="1"/>
  <c r="R5987" i="1" s="1"/>
  <c r="P5988" i="1" a="1"/>
  <c r="P5988" i="1" s="1"/>
  <c r="R5988" i="1" s="1"/>
  <c r="P5989" i="1" a="1"/>
  <c r="P5989" i="1" s="1"/>
  <c r="R5989" i="1" s="1"/>
  <c r="P5990" i="1" a="1"/>
  <c r="P5990" i="1" s="1"/>
  <c r="R5990" i="1" s="1"/>
  <c r="P5991" i="1" a="1"/>
  <c r="P5991" i="1" s="1"/>
  <c r="R5991" i="1" s="1"/>
  <c r="P5992" i="1" a="1"/>
  <c r="P5992" i="1" s="1"/>
  <c r="R5992" i="1" s="1"/>
  <c r="P5993" i="1" a="1"/>
  <c r="P5993" i="1" s="1"/>
  <c r="R5993" i="1" s="1"/>
  <c r="P5994" i="1" a="1"/>
  <c r="P5994" i="1" s="1"/>
  <c r="R5994" i="1" s="1"/>
  <c r="P5995" i="1" a="1"/>
  <c r="P5995" i="1" s="1"/>
  <c r="R5995" i="1" s="1"/>
  <c r="P5996" i="1" a="1"/>
  <c r="P5996" i="1" s="1"/>
  <c r="R5996" i="1" s="1"/>
  <c r="P5997" i="1" a="1"/>
  <c r="P5997" i="1" s="1"/>
  <c r="R5997" i="1" s="1"/>
  <c r="P5998" i="1" a="1"/>
  <c r="P5998" i="1" s="1"/>
  <c r="R5998" i="1" s="1"/>
  <c r="P5999" i="1" a="1"/>
  <c r="P5999" i="1" s="1"/>
  <c r="R5999" i="1" s="1"/>
  <c r="P6000" i="1" a="1"/>
  <c r="P6000" i="1" s="1"/>
  <c r="R6000" i="1" s="1"/>
  <c r="P6001" i="1" a="1"/>
  <c r="P6001" i="1" s="1"/>
  <c r="R6001" i="1" s="1"/>
  <c r="P6002" i="1" a="1"/>
  <c r="P6002" i="1" s="1"/>
  <c r="R6002" i="1" s="1"/>
  <c r="P6003" i="1" a="1"/>
  <c r="P6003" i="1" s="1"/>
  <c r="R6003" i="1" s="1"/>
  <c r="P6004" i="1" a="1"/>
  <c r="P6004" i="1" s="1"/>
  <c r="R6004" i="1" s="1"/>
  <c r="P6005" i="1" a="1"/>
  <c r="P6005" i="1" s="1"/>
  <c r="R6005" i="1" s="1"/>
  <c r="P6006" i="1" a="1"/>
  <c r="P6006" i="1" s="1"/>
  <c r="R6006" i="1" s="1"/>
  <c r="P6007" i="1" a="1"/>
  <c r="P6007" i="1" s="1"/>
  <c r="R6007" i="1" s="1"/>
  <c r="P6008" i="1" a="1"/>
  <c r="P6008" i="1" s="1"/>
  <c r="R6008" i="1" s="1"/>
  <c r="P6009" i="1" a="1"/>
  <c r="P6009" i="1" s="1"/>
  <c r="R6009" i="1" s="1"/>
  <c r="P6010" i="1" a="1"/>
  <c r="P6010" i="1" s="1"/>
  <c r="R6010" i="1" s="1"/>
  <c r="P6011" i="1" a="1"/>
  <c r="P6011" i="1" s="1"/>
  <c r="R6011" i="1" s="1"/>
  <c r="P6012" i="1" a="1"/>
  <c r="P6012" i="1" s="1"/>
  <c r="R6012" i="1" s="1"/>
  <c r="P6013" i="1" a="1"/>
  <c r="P6013" i="1" s="1"/>
  <c r="R6013" i="1" s="1"/>
  <c r="P6014" i="1" a="1"/>
  <c r="P6014" i="1" s="1"/>
  <c r="R6014" i="1" s="1"/>
  <c r="P6015" i="1" a="1"/>
  <c r="P6015" i="1" s="1"/>
  <c r="R6015" i="1" s="1"/>
  <c r="P6016" i="1" a="1"/>
  <c r="P6016" i="1" s="1"/>
  <c r="R6016" i="1" s="1"/>
  <c r="P6017" i="1" a="1"/>
  <c r="P6017" i="1" s="1"/>
  <c r="R6017" i="1" s="1"/>
  <c r="P6018" i="1" a="1"/>
  <c r="P6018" i="1" s="1"/>
  <c r="R6018" i="1" s="1"/>
  <c r="P6019" i="1" a="1"/>
  <c r="P6019" i="1" s="1"/>
  <c r="R6019" i="1" s="1"/>
  <c r="P6020" i="1" a="1"/>
  <c r="P6020" i="1" s="1"/>
  <c r="R6020" i="1" s="1"/>
  <c r="P6021" i="1" a="1"/>
  <c r="P6021" i="1" s="1"/>
  <c r="R6021" i="1" s="1"/>
  <c r="P6022" i="1" a="1"/>
  <c r="P6022" i="1" s="1"/>
  <c r="R6022" i="1" s="1"/>
  <c r="P6023" i="1" a="1"/>
  <c r="P6023" i="1" s="1"/>
  <c r="R6023" i="1" s="1"/>
  <c r="P6024" i="1" a="1"/>
  <c r="P6024" i="1" s="1"/>
  <c r="R6024" i="1" s="1"/>
  <c r="P6025" i="1" a="1"/>
  <c r="P6025" i="1" s="1"/>
  <c r="R6025" i="1" s="1"/>
  <c r="P6026" i="1" a="1"/>
  <c r="P6026" i="1" s="1"/>
  <c r="R6026" i="1" s="1"/>
  <c r="P6027" i="1" a="1"/>
  <c r="P6027" i="1" s="1"/>
  <c r="R6027" i="1" s="1"/>
  <c r="P6028" i="1" a="1"/>
  <c r="P6028" i="1" s="1"/>
  <c r="R6028" i="1" s="1"/>
  <c r="P6029" i="1" a="1"/>
  <c r="P6029" i="1" s="1"/>
  <c r="R6029" i="1" s="1"/>
  <c r="P6030" i="1" a="1"/>
  <c r="P6030" i="1" s="1"/>
  <c r="R6030" i="1" s="1"/>
  <c r="P6031" i="1" a="1"/>
  <c r="P6031" i="1" s="1"/>
  <c r="R6031" i="1" s="1"/>
  <c r="P6032" i="1" a="1"/>
  <c r="P6032" i="1" s="1"/>
  <c r="R6032" i="1" s="1"/>
  <c r="P6033" i="1" a="1"/>
  <c r="P6033" i="1" s="1"/>
  <c r="R6033" i="1" s="1"/>
  <c r="P6034" i="1" a="1"/>
  <c r="P6034" i="1" s="1"/>
  <c r="R6034" i="1" s="1"/>
  <c r="P6035" i="1" a="1"/>
  <c r="P6035" i="1" s="1"/>
  <c r="R6035" i="1" s="1"/>
  <c r="P6036" i="1" a="1"/>
  <c r="P6036" i="1" s="1"/>
  <c r="R6036" i="1" s="1"/>
  <c r="P6037" i="1" a="1"/>
  <c r="P6037" i="1" s="1"/>
  <c r="R6037" i="1" s="1"/>
  <c r="P6038" i="1" a="1"/>
  <c r="P6038" i="1" s="1"/>
  <c r="R6038" i="1" s="1"/>
  <c r="P6039" i="1" a="1"/>
  <c r="P6039" i="1" s="1"/>
  <c r="R6039" i="1" s="1"/>
  <c r="P6040" i="1" a="1"/>
  <c r="P6040" i="1" s="1"/>
  <c r="R6040" i="1" s="1"/>
  <c r="P6041" i="1" a="1"/>
  <c r="P6041" i="1" s="1"/>
  <c r="R6041" i="1" s="1"/>
  <c r="P6042" i="1" a="1"/>
  <c r="P6042" i="1" s="1"/>
  <c r="R6042" i="1" s="1"/>
  <c r="P6043" i="1" a="1"/>
  <c r="P6043" i="1" s="1"/>
  <c r="R6043" i="1" s="1"/>
  <c r="P6044" i="1" a="1"/>
  <c r="P6044" i="1" s="1"/>
  <c r="R6044" i="1" s="1"/>
  <c r="P6045" i="1" a="1"/>
  <c r="P6045" i="1" s="1"/>
  <c r="R6045" i="1" s="1"/>
  <c r="P6046" i="1" a="1"/>
  <c r="P6046" i="1" s="1"/>
  <c r="R6046" i="1" s="1"/>
  <c r="P6047" i="1" a="1"/>
  <c r="P6047" i="1" s="1"/>
  <c r="R6047" i="1" s="1"/>
  <c r="P6048" i="1" a="1"/>
  <c r="P6048" i="1" s="1"/>
  <c r="R6048" i="1" s="1"/>
  <c r="P6049" i="1" a="1"/>
  <c r="P6049" i="1" s="1"/>
  <c r="R6049" i="1" s="1"/>
  <c r="P6050" i="1" a="1"/>
  <c r="P6050" i="1" s="1"/>
  <c r="R6050" i="1" s="1"/>
  <c r="P6051" i="1" a="1"/>
  <c r="P6051" i="1" s="1"/>
  <c r="R6051" i="1" s="1"/>
  <c r="P6052" i="1" a="1"/>
  <c r="P6052" i="1" s="1"/>
  <c r="R6052" i="1" s="1"/>
  <c r="P6053" i="1" a="1"/>
  <c r="P6053" i="1" s="1"/>
  <c r="R6053" i="1" s="1"/>
  <c r="P6054" i="1" a="1"/>
  <c r="P6054" i="1" s="1"/>
  <c r="R6054" i="1" s="1"/>
  <c r="P6055" i="1" a="1"/>
  <c r="P6055" i="1" s="1"/>
  <c r="R6055" i="1" s="1"/>
  <c r="P6056" i="1" a="1"/>
  <c r="P6056" i="1" s="1"/>
  <c r="R6056" i="1" s="1"/>
  <c r="P6057" i="1" a="1"/>
  <c r="P6057" i="1" s="1"/>
  <c r="R6057" i="1" s="1"/>
  <c r="P6058" i="1" a="1"/>
  <c r="P6058" i="1" s="1"/>
  <c r="R6058" i="1" s="1"/>
  <c r="P6059" i="1" a="1"/>
  <c r="P6059" i="1" s="1"/>
  <c r="R6059" i="1" s="1"/>
  <c r="P6060" i="1" a="1"/>
  <c r="P6060" i="1" s="1"/>
  <c r="R6060" i="1" s="1"/>
  <c r="P6061" i="1" a="1"/>
  <c r="P6061" i="1" s="1"/>
  <c r="R6061" i="1" s="1"/>
  <c r="P6062" i="1" a="1"/>
  <c r="P6062" i="1" s="1"/>
  <c r="R6062" i="1" s="1"/>
  <c r="P6063" i="1" a="1"/>
  <c r="P6063" i="1" s="1"/>
  <c r="R6063" i="1" s="1"/>
  <c r="P6064" i="1" a="1"/>
  <c r="P6064" i="1" s="1"/>
  <c r="R6064" i="1" s="1"/>
  <c r="P6065" i="1" a="1"/>
  <c r="P6065" i="1" s="1"/>
  <c r="R6065" i="1" s="1"/>
  <c r="P6066" i="1" a="1"/>
  <c r="P6066" i="1" s="1"/>
  <c r="R6066" i="1" s="1"/>
  <c r="P6067" i="1" a="1"/>
  <c r="P6067" i="1" s="1"/>
  <c r="R6067" i="1" s="1"/>
  <c r="P6068" i="1" a="1"/>
  <c r="P6068" i="1" s="1"/>
  <c r="R6068" i="1" s="1"/>
  <c r="P6069" i="1" a="1"/>
  <c r="P6069" i="1" s="1"/>
  <c r="R6069" i="1" s="1"/>
  <c r="P6070" i="1" a="1"/>
  <c r="P6070" i="1" s="1"/>
  <c r="R6070" i="1" s="1"/>
  <c r="P6071" i="1" a="1"/>
  <c r="P6071" i="1" s="1"/>
  <c r="R6071" i="1" s="1"/>
  <c r="P6072" i="1" a="1"/>
  <c r="P6072" i="1" s="1"/>
  <c r="R6072" i="1" s="1"/>
  <c r="P6073" i="1" a="1"/>
  <c r="P6073" i="1" s="1"/>
  <c r="R6073" i="1" s="1"/>
  <c r="P6074" i="1" a="1"/>
  <c r="P6074" i="1" s="1"/>
  <c r="R6074" i="1" s="1"/>
  <c r="P6075" i="1" a="1"/>
  <c r="P6075" i="1" s="1"/>
  <c r="R6075" i="1" s="1"/>
  <c r="P6076" i="1" a="1"/>
  <c r="P6076" i="1" s="1"/>
  <c r="R6076" i="1" s="1"/>
  <c r="P6077" i="1" a="1"/>
  <c r="P6077" i="1" s="1"/>
  <c r="R6077" i="1" s="1"/>
  <c r="P6078" i="1" a="1"/>
  <c r="P6078" i="1" s="1"/>
  <c r="R6078" i="1" s="1"/>
  <c r="P6079" i="1" a="1"/>
  <c r="P6079" i="1" s="1"/>
  <c r="R6079" i="1" s="1"/>
  <c r="P6080" i="1" a="1"/>
  <c r="P6080" i="1" s="1"/>
  <c r="R6080" i="1" s="1"/>
  <c r="P6081" i="1" a="1"/>
  <c r="P6081" i="1" s="1"/>
  <c r="R6081" i="1" s="1"/>
  <c r="P6082" i="1" a="1"/>
  <c r="P6082" i="1" s="1"/>
  <c r="R6082" i="1" s="1"/>
  <c r="P6083" i="1" a="1"/>
  <c r="P6083" i="1" s="1"/>
  <c r="R6083" i="1" s="1"/>
  <c r="P6084" i="1" a="1"/>
  <c r="P6084" i="1" s="1"/>
  <c r="R6084" i="1" s="1"/>
  <c r="P6085" i="1" a="1"/>
  <c r="P6085" i="1" s="1"/>
  <c r="R6085" i="1" s="1"/>
  <c r="P6086" i="1" a="1"/>
  <c r="P6086" i="1" s="1"/>
  <c r="R6086" i="1" s="1"/>
  <c r="P6087" i="1" a="1"/>
  <c r="P6087" i="1" s="1"/>
  <c r="R6087" i="1" s="1"/>
  <c r="P6088" i="1" a="1"/>
  <c r="P6088" i="1" s="1"/>
  <c r="R6088" i="1" s="1"/>
  <c r="P6089" i="1" a="1"/>
  <c r="P6089" i="1" s="1"/>
  <c r="R6089" i="1" s="1"/>
  <c r="P6090" i="1" a="1"/>
  <c r="P6090" i="1" s="1"/>
  <c r="R6090" i="1" s="1"/>
  <c r="P6091" i="1" a="1"/>
  <c r="P6091" i="1" s="1"/>
  <c r="R6091" i="1" s="1"/>
  <c r="P6092" i="1" a="1"/>
  <c r="P6092" i="1" s="1"/>
  <c r="R6092" i="1" s="1"/>
  <c r="P6093" i="1" a="1"/>
  <c r="P6093" i="1" s="1"/>
  <c r="R6093" i="1" s="1"/>
  <c r="P6094" i="1" a="1"/>
  <c r="P6094" i="1" s="1"/>
  <c r="R6094" i="1" s="1"/>
  <c r="P6095" i="1" a="1"/>
  <c r="P6095" i="1" s="1"/>
  <c r="R6095" i="1" s="1"/>
  <c r="P6096" i="1" a="1"/>
  <c r="P6096" i="1" s="1"/>
  <c r="R6096" i="1" s="1"/>
  <c r="P6097" i="1" a="1"/>
  <c r="P6097" i="1" s="1"/>
  <c r="R6097" i="1" s="1"/>
  <c r="P6098" i="1" a="1"/>
  <c r="P6098" i="1" s="1"/>
  <c r="R6098" i="1" s="1"/>
  <c r="P6099" i="1" a="1"/>
  <c r="P6099" i="1" s="1"/>
  <c r="R6099" i="1" s="1"/>
  <c r="P6100" i="1" a="1"/>
  <c r="P6100" i="1" s="1"/>
  <c r="R6100" i="1" s="1"/>
  <c r="P6101" i="1" a="1"/>
  <c r="P6101" i="1" s="1"/>
  <c r="R6101" i="1" s="1"/>
  <c r="P6102" i="1" a="1"/>
  <c r="P6102" i="1" s="1"/>
  <c r="R6102" i="1" s="1"/>
  <c r="P6103" i="1" a="1"/>
  <c r="P6103" i="1" s="1"/>
  <c r="R6103" i="1" s="1"/>
  <c r="P6104" i="1" a="1"/>
  <c r="P6104" i="1" s="1"/>
  <c r="R6104" i="1" s="1"/>
  <c r="P6105" i="1" a="1"/>
  <c r="P6105" i="1" s="1"/>
  <c r="R6105" i="1" s="1"/>
  <c r="P6106" i="1" a="1"/>
  <c r="P6106" i="1" s="1"/>
  <c r="R6106" i="1" s="1"/>
  <c r="P6107" i="1" a="1"/>
  <c r="P6107" i="1" s="1"/>
  <c r="R6107" i="1" s="1"/>
  <c r="P6108" i="1" a="1"/>
  <c r="P6108" i="1" s="1"/>
  <c r="R6108" i="1" s="1"/>
  <c r="P6109" i="1" a="1"/>
  <c r="P6109" i="1" s="1"/>
  <c r="R6109" i="1" s="1"/>
  <c r="P6110" i="1" a="1"/>
  <c r="P6110" i="1" s="1"/>
  <c r="R6110" i="1" s="1"/>
  <c r="P6111" i="1" a="1"/>
  <c r="P6111" i="1" s="1"/>
  <c r="R6111" i="1" s="1"/>
  <c r="P6112" i="1" a="1"/>
  <c r="P6112" i="1" s="1"/>
  <c r="R6112" i="1" s="1"/>
  <c r="P6113" i="1" a="1"/>
  <c r="P6113" i="1" s="1"/>
  <c r="R6113" i="1" s="1"/>
  <c r="P6114" i="1" a="1"/>
  <c r="P6114" i="1" s="1"/>
  <c r="R6114" i="1" s="1"/>
  <c r="P6115" i="1" a="1"/>
  <c r="P6115" i="1" s="1"/>
  <c r="R6115" i="1" s="1"/>
  <c r="P6116" i="1" a="1"/>
  <c r="P6116" i="1" s="1"/>
  <c r="R6116" i="1" s="1"/>
  <c r="P6117" i="1" a="1"/>
  <c r="P6117" i="1" s="1"/>
  <c r="R6117" i="1" s="1"/>
  <c r="P6118" i="1" a="1"/>
  <c r="P6118" i="1" s="1"/>
  <c r="R6118" i="1" s="1"/>
  <c r="P6119" i="1" a="1"/>
  <c r="P6119" i="1" s="1"/>
  <c r="R6119" i="1" s="1"/>
  <c r="P6120" i="1" a="1"/>
  <c r="P6120" i="1" s="1"/>
  <c r="R6120" i="1" s="1"/>
  <c r="P6121" i="1" a="1"/>
  <c r="P6121" i="1" s="1"/>
  <c r="R6121" i="1" s="1"/>
  <c r="P6122" i="1" a="1"/>
  <c r="P6122" i="1" s="1"/>
  <c r="R6122" i="1" s="1"/>
  <c r="P6123" i="1" a="1"/>
  <c r="P6123" i="1" s="1"/>
  <c r="R6123" i="1" s="1"/>
  <c r="P6124" i="1" a="1"/>
  <c r="P6124" i="1" s="1"/>
  <c r="R6124" i="1" s="1"/>
  <c r="P6125" i="1" a="1"/>
  <c r="P6125" i="1" s="1"/>
  <c r="R6125" i="1" s="1"/>
  <c r="P6126" i="1" a="1"/>
  <c r="P6126" i="1" s="1"/>
  <c r="R6126" i="1" s="1"/>
  <c r="P6127" i="1" a="1"/>
  <c r="P6127" i="1" s="1"/>
  <c r="R6127" i="1" s="1"/>
  <c r="P6128" i="1" a="1"/>
  <c r="P6128" i="1" s="1"/>
  <c r="R6128" i="1" s="1"/>
  <c r="P6129" i="1" a="1"/>
  <c r="P6129" i="1" s="1"/>
  <c r="R6129" i="1" s="1"/>
  <c r="P6130" i="1" a="1"/>
  <c r="P6130" i="1" s="1"/>
  <c r="R6130" i="1" s="1"/>
  <c r="P6131" i="1" a="1"/>
  <c r="P6131" i="1" s="1"/>
  <c r="R6131" i="1" s="1"/>
  <c r="P6132" i="1" a="1"/>
  <c r="P6132" i="1" s="1"/>
  <c r="R6132" i="1" s="1"/>
  <c r="P6133" i="1" a="1"/>
  <c r="P6133" i="1" s="1"/>
  <c r="R6133" i="1" s="1"/>
  <c r="P6134" i="1" a="1"/>
  <c r="P6134" i="1" s="1"/>
  <c r="R6134" i="1" s="1"/>
  <c r="P6135" i="1" a="1"/>
  <c r="P6135" i="1" s="1"/>
  <c r="R6135" i="1" s="1"/>
  <c r="P6136" i="1" a="1"/>
  <c r="P6136" i="1" s="1"/>
  <c r="R6136" i="1" s="1"/>
  <c r="P6137" i="1" a="1"/>
  <c r="P6137" i="1" s="1"/>
  <c r="R6137" i="1" s="1"/>
  <c r="P6138" i="1" a="1"/>
  <c r="P6138" i="1" s="1"/>
  <c r="R6138" i="1" s="1"/>
  <c r="P6139" i="1" a="1"/>
  <c r="P6139" i="1" s="1"/>
  <c r="R6139" i="1" s="1"/>
  <c r="P6140" i="1" a="1"/>
  <c r="P6140" i="1" s="1"/>
  <c r="R6140" i="1" s="1"/>
  <c r="P6141" i="1" a="1"/>
  <c r="P6141" i="1" s="1"/>
  <c r="R6141" i="1" s="1"/>
  <c r="P6142" i="1" a="1"/>
  <c r="P6142" i="1" s="1"/>
  <c r="R6142" i="1" s="1"/>
  <c r="P6143" i="1" a="1"/>
  <c r="P6143" i="1" s="1"/>
  <c r="R6143" i="1" s="1"/>
  <c r="P6144" i="1" a="1"/>
  <c r="P6144" i="1" s="1"/>
  <c r="R6144" i="1" s="1"/>
  <c r="P6145" i="1" a="1"/>
  <c r="P6145" i="1" s="1"/>
  <c r="R6145" i="1" s="1"/>
  <c r="P6146" i="1" a="1"/>
  <c r="P6146" i="1" s="1"/>
  <c r="R6146" i="1" s="1"/>
  <c r="P6147" i="1" a="1"/>
  <c r="P6147" i="1" s="1"/>
  <c r="R6147" i="1" s="1"/>
  <c r="P6148" i="1" a="1"/>
  <c r="P6148" i="1" s="1"/>
  <c r="R6148" i="1" s="1"/>
  <c r="P6149" i="1" a="1"/>
  <c r="P6149" i="1" s="1"/>
  <c r="R6149" i="1" s="1"/>
  <c r="P6150" i="1" a="1"/>
  <c r="P6150" i="1" s="1"/>
  <c r="R6150" i="1" s="1"/>
  <c r="P6151" i="1" a="1"/>
  <c r="P6151" i="1" s="1"/>
  <c r="R6151" i="1" s="1"/>
  <c r="P6152" i="1" a="1"/>
  <c r="P6152" i="1" s="1"/>
  <c r="R6152" i="1" s="1"/>
  <c r="P6153" i="1" a="1"/>
  <c r="P6153" i="1" s="1"/>
  <c r="R6153" i="1" s="1"/>
  <c r="P6154" i="1" a="1"/>
  <c r="P6154" i="1" s="1"/>
  <c r="R6154" i="1" s="1"/>
  <c r="P6155" i="1" a="1"/>
  <c r="P6155" i="1" s="1"/>
  <c r="R6155" i="1" s="1"/>
  <c r="P6156" i="1" a="1"/>
  <c r="P6156" i="1" s="1"/>
  <c r="R6156" i="1" s="1"/>
  <c r="P6157" i="1" a="1"/>
  <c r="P6157" i="1" s="1"/>
  <c r="R6157" i="1" s="1"/>
  <c r="P6158" i="1" a="1"/>
  <c r="P6158" i="1" s="1"/>
  <c r="R6158" i="1" s="1"/>
  <c r="P6159" i="1" a="1"/>
  <c r="P6159" i="1" s="1"/>
  <c r="R6159" i="1" s="1"/>
  <c r="P6160" i="1" a="1"/>
  <c r="P6160" i="1" s="1"/>
  <c r="R6160" i="1" s="1"/>
  <c r="P6161" i="1" a="1"/>
  <c r="P6161" i="1" s="1"/>
  <c r="R6161" i="1" s="1"/>
  <c r="P6162" i="1" a="1"/>
  <c r="P6162" i="1" s="1"/>
  <c r="R6162" i="1" s="1"/>
  <c r="P6163" i="1" a="1"/>
  <c r="P6163" i="1" s="1"/>
  <c r="R6163" i="1" s="1"/>
  <c r="P6164" i="1" a="1"/>
  <c r="P6164" i="1" s="1"/>
  <c r="R6164" i="1" s="1"/>
  <c r="P6165" i="1" a="1"/>
  <c r="P6165" i="1" s="1"/>
  <c r="R6165" i="1" s="1"/>
  <c r="P6166" i="1" a="1"/>
  <c r="P6166" i="1" s="1"/>
  <c r="R6166" i="1" s="1"/>
  <c r="P6167" i="1" a="1"/>
  <c r="P6167" i="1" s="1"/>
  <c r="R6167" i="1" s="1"/>
  <c r="P6168" i="1" a="1"/>
  <c r="P6168" i="1" s="1"/>
  <c r="R6168" i="1" s="1"/>
  <c r="P6169" i="1" a="1"/>
  <c r="P6169" i="1" s="1"/>
  <c r="R6169" i="1" s="1"/>
  <c r="P6170" i="1" a="1"/>
  <c r="P6170" i="1" s="1"/>
  <c r="R6170" i="1" s="1"/>
  <c r="P6171" i="1" a="1"/>
  <c r="P6171" i="1" s="1"/>
  <c r="R6171" i="1" s="1"/>
  <c r="P6172" i="1" a="1"/>
  <c r="P6172" i="1" s="1"/>
  <c r="R6172" i="1" s="1"/>
  <c r="P6173" i="1" a="1"/>
  <c r="P6173" i="1" s="1"/>
  <c r="R6173" i="1" s="1"/>
  <c r="P6174" i="1" a="1"/>
  <c r="P6174" i="1" s="1"/>
  <c r="R6174" i="1" s="1"/>
  <c r="P6175" i="1" a="1"/>
  <c r="P6175" i="1" s="1"/>
  <c r="R6175" i="1" s="1"/>
  <c r="P6176" i="1" a="1"/>
  <c r="P6176" i="1" s="1"/>
  <c r="R6176" i="1" s="1"/>
  <c r="P6177" i="1" a="1"/>
  <c r="P6177" i="1" s="1"/>
  <c r="R6177" i="1" s="1"/>
  <c r="P6178" i="1" a="1"/>
  <c r="P6178" i="1" s="1"/>
  <c r="R6178" i="1" s="1"/>
  <c r="P6179" i="1" a="1"/>
  <c r="P6179" i="1" s="1"/>
  <c r="R6179" i="1" s="1"/>
  <c r="P6180" i="1" a="1"/>
  <c r="P6180" i="1" s="1"/>
  <c r="R6180" i="1" s="1"/>
  <c r="P6181" i="1" a="1"/>
  <c r="P6181" i="1" s="1"/>
  <c r="R6181" i="1" s="1"/>
  <c r="P6182" i="1" a="1"/>
  <c r="P6182" i="1" s="1"/>
  <c r="R6182" i="1" s="1"/>
  <c r="P6183" i="1" a="1"/>
  <c r="P6183" i="1" s="1"/>
  <c r="R6183" i="1" s="1"/>
  <c r="P6184" i="1" a="1"/>
  <c r="P6184" i="1" s="1"/>
  <c r="R6184" i="1" s="1"/>
  <c r="P6185" i="1" a="1"/>
  <c r="P6185" i="1" s="1"/>
  <c r="R6185" i="1" s="1"/>
  <c r="P6186" i="1" a="1"/>
  <c r="P6186" i="1" s="1"/>
  <c r="R6186" i="1" s="1"/>
  <c r="P6187" i="1" a="1"/>
  <c r="P6187" i="1" s="1"/>
  <c r="R6187" i="1" s="1"/>
  <c r="P6188" i="1" a="1"/>
  <c r="P6188" i="1" s="1"/>
  <c r="R6188" i="1" s="1"/>
  <c r="P6189" i="1" a="1"/>
  <c r="P6189" i="1" s="1"/>
  <c r="R6189" i="1" s="1"/>
  <c r="P6190" i="1" a="1"/>
  <c r="P6190" i="1" s="1"/>
  <c r="R6190" i="1" s="1"/>
  <c r="P6191" i="1" a="1"/>
  <c r="P6191" i="1" s="1"/>
  <c r="R6191" i="1" s="1"/>
  <c r="P6192" i="1" a="1"/>
  <c r="P6192" i="1" s="1"/>
  <c r="R6192" i="1" s="1"/>
  <c r="P6193" i="1" a="1"/>
  <c r="P6193" i="1" s="1"/>
  <c r="R6193" i="1" s="1"/>
  <c r="P6194" i="1" a="1"/>
  <c r="P6194" i="1" s="1"/>
  <c r="R6194" i="1" s="1"/>
  <c r="P6195" i="1" a="1"/>
  <c r="P6195" i="1" s="1"/>
  <c r="R6195" i="1" s="1"/>
  <c r="P6196" i="1" a="1"/>
  <c r="P6196" i="1" s="1"/>
  <c r="R6196" i="1" s="1"/>
  <c r="P6197" i="1" a="1"/>
  <c r="P6197" i="1" s="1"/>
  <c r="R6197" i="1" s="1"/>
  <c r="P6198" i="1" a="1"/>
  <c r="P6198" i="1" s="1"/>
  <c r="R6198" i="1" s="1"/>
  <c r="P6199" i="1" a="1"/>
  <c r="P6199" i="1" s="1"/>
  <c r="R6199" i="1" s="1"/>
  <c r="P6200" i="1" a="1"/>
  <c r="P6200" i="1" s="1"/>
  <c r="R6200" i="1" s="1"/>
  <c r="P6201" i="1" a="1"/>
  <c r="P6201" i="1" s="1"/>
  <c r="R6201" i="1" s="1"/>
  <c r="P6202" i="1" a="1"/>
  <c r="P6202" i="1" s="1"/>
  <c r="R6202" i="1" s="1"/>
  <c r="P6203" i="1" a="1"/>
  <c r="P6203" i="1" s="1"/>
  <c r="R6203" i="1" s="1"/>
  <c r="P6204" i="1" a="1"/>
  <c r="P6204" i="1" s="1"/>
  <c r="R6204" i="1" s="1"/>
  <c r="P6205" i="1" a="1"/>
  <c r="P6205" i="1" s="1"/>
  <c r="R6205" i="1" s="1"/>
  <c r="P6206" i="1" a="1"/>
  <c r="P6206" i="1" s="1"/>
  <c r="R6206" i="1" s="1"/>
  <c r="P6207" i="1" a="1"/>
  <c r="P6207" i="1" s="1"/>
  <c r="R6207" i="1" s="1"/>
  <c r="P6208" i="1" a="1"/>
  <c r="P6208" i="1" s="1"/>
  <c r="R6208" i="1" s="1"/>
  <c r="P6209" i="1" a="1"/>
  <c r="P6209" i="1" s="1"/>
  <c r="R6209" i="1" s="1"/>
  <c r="P6210" i="1" a="1"/>
  <c r="P6210" i="1" s="1"/>
  <c r="R6210" i="1" s="1"/>
  <c r="P6211" i="1" a="1"/>
  <c r="P6211" i="1" s="1"/>
  <c r="R6211" i="1" s="1"/>
  <c r="P6212" i="1" a="1"/>
  <c r="P6212" i="1" s="1"/>
  <c r="R6212" i="1" s="1"/>
  <c r="P6213" i="1" a="1"/>
  <c r="P6213" i="1" s="1"/>
  <c r="R6213" i="1" s="1"/>
  <c r="P6214" i="1" a="1"/>
  <c r="P6214" i="1" s="1"/>
  <c r="R6214" i="1" s="1"/>
  <c r="P6215" i="1" a="1"/>
  <c r="P6215" i="1" s="1"/>
  <c r="R6215" i="1" s="1"/>
  <c r="P6216" i="1" a="1"/>
  <c r="P6216" i="1" s="1"/>
  <c r="R6216" i="1" s="1"/>
  <c r="P6217" i="1" a="1"/>
  <c r="P6217" i="1" s="1"/>
  <c r="R6217" i="1" s="1"/>
  <c r="P6218" i="1" a="1"/>
  <c r="P6218" i="1" s="1"/>
  <c r="R6218" i="1" s="1"/>
  <c r="P6219" i="1" a="1"/>
  <c r="P6219" i="1" s="1"/>
  <c r="R6219" i="1" s="1"/>
  <c r="P6220" i="1" a="1"/>
  <c r="P6220" i="1" s="1"/>
  <c r="R6220" i="1" s="1"/>
  <c r="P6221" i="1" a="1"/>
  <c r="P6221" i="1" s="1"/>
  <c r="R6221" i="1" s="1"/>
  <c r="P6222" i="1" a="1"/>
  <c r="P6222" i="1" s="1"/>
  <c r="R6222" i="1" s="1"/>
  <c r="P6223" i="1" a="1"/>
  <c r="P6223" i="1" s="1"/>
  <c r="R6223" i="1" s="1"/>
  <c r="P6224" i="1" a="1"/>
  <c r="P6224" i="1" s="1"/>
  <c r="R6224" i="1" s="1"/>
  <c r="P6225" i="1" a="1"/>
  <c r="P6225" i="1" s="1"/>
  <c r="R6225" i="1" s="1"/>
  <c r="P6226" i="1" a="1"/>
  <c r="P6226" i="1" s="1"/>
  <c r="R6226" i="1" s="1"/>
  <c r="P6227" i="1" a="1"/>
  <c r="P6227" i="1" s="1"/>
  <c r="R6227" i="1" s="1"/>
  <c r="P6228" i="1" a="1"/>
  <c r="P6228" i="1" s="1"/>
  <c r="R6228" i="1" s="1"/>
  <c r="P6229" i="1" a="1"/>
  <c r="P6229" i="1" s="1"/>
  <c r="R6229" i="1" s="1"/>
  <c r="P6230" i="1" a="1"/>
  <c r="P6230" i="1" s="1"/>
  <c r="R6230" i="1" s="1"/>
  <c r="P6231" i="1" a="1"/>
  <c r="P6231" i="1" s="1"/>
  <c r="R6231" i="1" s="1"/>
  <c r="P6232" i="1" a="1"/>
  <c r="P6232" i="1" s="1"/>
  <c r="R6232" i="1" s="1"/>
  <c r="P6233" i="1" a="1"/>
  <c r="P6233" i="1" s="1"/>
  <c r="R6233" i="1" s="1"/>
  <c r="P6234" i="1" a="1"/>
  <c r="P6234" i="1" s="1"/>
  <c r="R6234" i="1" s="1"/>
  <c r="P6235" i="1" a="1"/>
  <c r="P6235" i="1" s="1"/>
  <c r="R6235" i="1" s="1"/>
  <c r="P6236" i="1" a="1"/>
  <c r="P6236" i="1" s="1"/>
  <c r="R6236" i="1" s="1"/>
  <c r="P6237" i="1" a="1"/>
  <c r="P6237" i="1" s="1"/>
  <c r="R6237" i="1" s="1"/>
  <c r="P6238" i="1" a="1"/>
  <c r="P6238" i="1" s="1"/>
  <c r="R6238" i="1" s="1"/>
  <c r="P6239" i="1" a="1"/>
  <c r="P6239" i="1" s="1"/>
  <c r="R6239" i="1" s="1"/>
  <c r="P6240" i="1" a="1"/>
  <c r="P6240" i="1" s="1"/>
  <c r="R6240" i="1" s="1"/>
  <c r="P6241" i="1" a="1"/>
  <c r="P6241" i="1" s="1"/>
  <c r="R6241" i="1" s="1"/>
  <c r="P6242" i="1" a="1"/>
  <c r="P6242" i="1" s="1"/>
  <c r="R6242" i="1" s="1"/>
  <c r="P6243" i="1" a="1"/>
  <c r="P6243" i="1" s="1"/>
  <c r="R6243" i="1" s="1"/>
  <c r="P6244" i="1" a="1"/>
  <c r="P6244" i="1" s="1"/>
  <c r="R6244" i="1" s="1"/>
  <c r="P6245" i="1" a="1"/>
  <c r="P6245" i="1" s="1"/>
  <c r="R6245" i="1" s="1"/>
  <c r="P6246" i="1" a="1"/>
  <c r="P6246" i="1" s="1"/>
  <c r="R6246" i="1" s="1"/>
  <c r="P6247" i="1" a="1"/>
  <c r="P6247" i="1" s="1"/>
  <c r="R6247" i="1" s="1"/>
  <c r="P6248" i="1" a="1"/>
  <c r="P6248" i="1" s="1"/>
  <c r="R6248" i="1" s="1"/>
  <c r="P6249" i="1" a="1"/>
  <c r="P6249" i="1" s="1"/>
  <c r="R6249" i="1" s="1"/>
  <c r="P6250" i="1" a="1"/>
  <c r="P6250" i="1" s="1"/>
  <c r="R6250" i="1" s="1"/>
  <c r="P6251" i="1" a="1"/>
  <c r="P6251" i="1" s="1"/>
  <c r="R6251" i="1" s="1"/>
  <c r="P6252" i="1" a="1"/>
  <c r="P6252" i="1" s="1"/>
  <c r="R6252" i="1" s="1"/>
  <c r="P6253" i="1" a="1"/>
  <c r="P6253" i="1" s="1"/>
  <c r="R6253" i="1" s="1"/>
  <c r="P6254" i="1" a="1"/>
  <c r="P6254" i="1" s="1"/>
  <c r="R6254" i="1" s="1"/>
  <c r="P6255" i="1" a="1"/>
  <c r="P6255" i="1" s="1"/>
  <c r="R6255" i="1" s="1"/>
  <c r="P6256" i="1" a="1"/>
  <c r="P6256" i="1" s="1"/>
  <c r="R6256" i="1" s="1"/>
  <c r="P6257" i="1" a="1"/>
  <c r="P6257" i="1" s="1"/>
  <c r="R6257" i="1" s="1"/>
  <c r="P6258" i="1" a="1"/>
  <c r="P6258" i="1" s="1"/>
  <c r="R6258" i="1" s="1"/>
  <c r="P6259" i="1" a="1"/>
  <c r="P6259" i="1" s="1"/>
  <c r="R6259" i="1" s="1"/>
  <c r="P6260" i="1" a="1"/>
  <c r="P6260" i="1" s="1"/>
  <c r="R6260" i="1" s="1"/>
  <c r="P6261" i="1" a="1"/>
  <c r="P6261" i="1" s="1"/>
  <c r="R6261" i="1" s="1"/>
  <c r="P6262" i="1" a="1"/>
  <c r="P6262" i="1" s="1"/>
  <c r="R6262" i="1" s="1"/>
  <c r="P6263" i="1" a="1"/>
  <c r="P6263" i="1" s="1"/>
  <c r="R6263" i="1" s="1"/>
  <c r="P6264" i="1" a="1"/>
  <c r="P6264" i="1" s="1"/>
  <c r="R6264" i="1" s="1"/>
  <c r="P6265" i="1" a="1"/>
  <c r="P6265" i="1" s="1"/>
  <c r="R6265" i="1" s="1"/>
  <c r="P6266" i="1" a="1"/>
  <c r="P6266" i="1" s="1"/>
  <c r="R6266" i="1" s="1"/>
  <c r="P6267" i="1" a="1"/>
  <c r="P6267" i="1" s="1"/>
  <c r="R6267" i="1" s="1"/>
  <c r="P6268" i="1" a="1"/>
  <c r="P6268" i="1" s="1"/>
  <c r="R6268" i="1" s="1"/>
  <c r="P6269" i="1" a="1"/>
  <c r="P6269" i="1" s="1"/>
  <c r="R6269" i="1" s="1"/>
  <c r="P6270" i="1" a="1"/>
  <c r="P6270" i="1" s="1"/>
  <c r="R6270" i="1" s="1"/>
  <c r="P6271" i="1" a="1"/>
  <c r="P6271" i="1" s="1"/>
  <c r="R6271" i="1" s="1"/>
  <c r="P6272" i="1" a="1"/>
  <c r="P6272" i="1" s="1"/>
  <c r="R6272" i="1" s="1"/>
  <c r="P6273" i="1" a="1"/>
  <c r="P6273" i="1" s="1"/>
  <c r="R6273" i="1" s="1"/>
  <c r="P6274" i="1" a="1"/>
  <c r="P6274" i="1" s="1"/>
  <c r="R6274" i="1" s="1"/>
  <c r="P6275" i="1" a="1"/>
  <c r="P6275" i="1" s="1"/>
  <c r="R6275" i="1" s="1"/>
  <c r="P6276" i="1" a="1"/>
  <c r="P6276" i="1" s="1"/>
  <c r="R6276" i="1" s="1"/>
  <c r="P6277" i="1" a="1"/>
  <c r="P6277" i="1" s="1"/>
  <c r="R6277" i="1" s="1"/>
  <c r="P6278" i="1" a="1"/>
  <c r="P6278" i="1" s="1"/>
  <c r="R6278" i="1" s="1"/>
  <c r="P6279" i="1" a="1"/>
  <c r="P6279" i="1" s="1"/>
  <c r="R6279" i="1" s="1"/>
  <c r="P6280" i="1" a="1"/>
  <c r="P6280" i="1" s="1"/>
  <c r="R6280" i="1" s="1"/>
  <c r="P6281" i="1" a="1"/>
  <c r="P6281" i="1" s="1"/>
  <c r="R6281" i="1" s="1"/>
  <c r="P6282" i="1" a="1"/>
  <c r="P6282" i="1" s="1"/>
  <c r="R6282" i="1" s="1"/>
  <c r="P6283" i="1" a="1"/>
  <c r="P6283" i="1" s="1"/>
  <c r="R6283" i="1" s="1"/>
  <c r="P6284" i="1" a="1"/>
  <c r="P6284" i="1" s="1"/>
  <c r="R6284" i="1" s="1"/>
  <c r="P6285" i="1" a="1"/>
  <c r="P6285" i="1" s="1"/>
  <c r="R6285" i="1" s="1"/>
  <c r="P6286" i="1" a="1"/>
  <c r="P6286" i="1" s="1"/>
  <c r="R6286" i="1" s="1"/>
  <c r="P6287" i="1" a="1"/>
  <c r="P6287" i="1" s="1"/>
  <c r="R6287" i="1" s="1"/>
  <c r="P6288" i="1" a="1"/>
  <c r="P6288" i="1" s="1"/>
  <c r="R6288" i="1" s="1"/>
  <c r="P6289" i="1" a="1"/>
  <c r="P6289" i="1" s="1"/>
  <c r="R6289" i="1" s="1"/>
  <c r="P6290" i="1" a="1"/>
  <c r="P6290" i="1" s="1"/>
  <c r="R6290" i="1" s="1"/>
  <c r="P6291" i="1" a="1"/>
  <c r="P6291" i="1" s="1"/>
  <c r="R6291" i="1" s="1"/>
  <c r="P6292" i="1" a="1"/>
  <c r="P6292" i="1" s="1"/>
  <c r="R6292" i="1" s="1"/>
  <c r="P6293" i="1" a="1"/>
  <c r="P6293" i="1" s="1"/>
  <c r="R6293" i="1" s="1"/>
  <c r="P6294" i="1" a="1"/>
  <c r="P6294" i="1" s="1"/>
  <c r="R6294" i="1" s="1"/>
  <c r="P6295" i="1" a="1"/>
  <c r="P6295" i="1" s="1"/>
  <c r="R6295" i="1" s="1"/>
  <c r="P6296" i="1" a="1"/>
  <c r="P6296" i="1" s="1"/>
  <c r="R6296" i="1" s="1"/>
  <c r="P6297" i="1" a="1"/>
  <c r="P6297" i="1" s="1"/>
  <c r="R6297" i="1" s="1"/>
  <c r="P6298" i="1" a="1"/>
  <c r="P6298" i="1" s="1"/>
  <c r="R6298" i="1" s="1"/>
  <c r="P6299" i="1" a="1"/>
  <c r="P6299" i="1" s="1"/>
  <c r="R6299" i="1" s="1"/>
  <c r="P6300" i="1" a="1"/>
  <c r="P6300" i="1" s="1"/>
  <c r="R6300" i="1" s="1"/>
  <c r="P6301" i="1" a="1"/>
  <c r="P6301" i="1" s="1"/>
  <c r="R6301" i="1" s="1"/>
  <c r="P6302" i="1" a="1"/>
  <c r="P6302" i="1" s="1"/>
  <c r="R6302" i="1" s="1"/>
  <c r="P6303" i="1" a="1"/>
  <c r="P6303" i="1" s="1"/>
  <c r="R6303" i="1" s="1"/>
  <c r="P6304" i="1" a="1"/>
  <c r="P6304" i="1" s="1"/>
  <c r="R6304" i="1" s="1"/>
  <c r="P6305" i="1" a="1"/>
  <c r="P6305" i="1" s="1"/>
  <c r="R6305" i="1" s="1"/>
  <c r="P6306" i="1" a="1"/>
  <c r="P6306" i="1" s="1"/>
  <c r="R6306" i="1" s="1"/>
  <c r="P6307" i="1" a="1"/>
  <c r="P6307" i="1" s="1"/>
  <c r="R6307" i="1" s="1"/>
  <c r="P6308" i="1" a="1"/>
  <c r="P6308" i="1" s="1"/>
  <c r="R6308" i="1" s="1"/>
  <c r="P6309" i="1" a="1"/>
  <c r="P6309" i="1" s="1"/>
  <c r="R6309" i="1" s="1"/>
  <c r="P6310" i="1" a="1"/>
  <c r="P6310" i="1" s="1"/>
  <c r="R6310" i="1" s="1"/>
  <c r="P6311" i="1" a="1"/>
  <c r="P6311" i="1" s="1"/>
  <c r="R6311" i="1" s="1"/>
  <c r="P6312" i="1" a="1"/>
  <c r="P6312" i="1" s="1"/>
  <c r="R6312" i="1" s="1"/>
  <c r="P6313" i="1" a="1"/>
  <c r="P6313" i="1" s="1"/>
  <c r="R6313" i="1" s="1"/>
  <c r="P6314" i="1" a="1"/>
  <c r="P6314" i="1" s="1"/>
  <c r="R6314" i="1" s="1"/>
  <c r="P6315" i="1" a="1"/>
  <c r="P6315" i="1" s="1"/>
  <c r="R6315" i="1" s="1"/>
  <c r="P6316" i="1" a="1"/>
  <c r="P6316" i="1" s="1"/>
  <c r="R6316" i="1" s="1"/>
  <c r="P6317" i="1" a="1"/>
  <c r="P6317" i="1" s="1"/>
  <c r="R6317" i="1" s="1"/>
  <c r="P6318" i="1" a="1"/>
  <c r="P6318" i="1" s="1"/>
  <c r="R6318" i="1" s="1"/>
  <c r="P6319" i="1" a="1"/>
  <c r="P6319" i="1" s="1"/>
  <c r="R6319" i="1" s="1"/>
  <c r="P6320" i="1" a="1"/>
  <c r="P6320" i="1" s="1"/>
  <c r="R6320" i="1" s="1"/>
  <c r="P6321" i="1" a="1"/>
  <c r="P6321" i="1" s="1"/>
  <c r="R6321" i="1" s="1"/>
  <c r="P6322" i="1" a="1"/>
  <c r="P6322" i="1" s="1"/>
  <c r="R6322" i="1" s="1"/>
  <c r="P6323" i="1" a="1"/>
  <c r="P6323" i="1" s="1"/>
  <c r="R6323" i="1" s="1"/>
  <c r="P6324" i="1" a="1"/>
  <c r="P6324" i="1" s="1"/>
  <c r="R6324" i="1" s="1"/>
  <c r="P6325" i="1" a="1"/>
  <c r="P6325" i="1" s="1"/>
  <c r="R6325" i="1" s="1"/>
  <c r="P6326" i="1" a="1"/>
  <c r="P6326" i="1" s="1"/>
  <c r="R6326" i="1" s="1"/>
  <c r="P6327" i="1" a="1"/>
  <c r="P6327" i="1" s="1"/>
  <c r="R6327" i="1" s="1"/>
  <c r="P6328" i="1" a="1"/>
  <c r="P6328" i="1" s="1"/>
  <c r="R6328" i="1" s="1"/>
  <c r="P6329" i="1" a="1"/>
  <c r="P6329" i="1" s="1"/>
  <c r="R6329" i="1" s="1"/>
  <c r="P6330" i="1" a="1"/>
  <c r="P6330" i="1" s="1"/>
  <c r="R6330" i="1" s="1"/>
  <c r="P6331" i="1" a="1"/>
  <c r="P6331" i="1" s="1"/>
  <c r="R6331" i="1" s="1"/>
  <c r="P6332" i="1" a="1"/>
  <c r="P6332" i="1" s="1"/>
  <c r="R6332" i="1" s="1"/>
  <c r="P6333" i="1" a="1"/>
  <c r="P6333" i="1" s="1"/>
  <c r="R6333" i="1" s="1"/>
  <c r="P6334" i="1" a="1"/>
  <c r="P6334" i="1" s="1"/>
  <c r="R6334" i="1" s="1"/>
  <c r="P6335" i="1" a="1"/>
  <c r="P6335" i="1" s="1"/>
  <c r="R6335" i="1" s="1"/>
  <c r="P6336" i="1" a="1"/>
  <c r="P6336" i="1" s="1"/>
  <c r="R6336" i="1" s="1"/>
  <c r="P6337" i="1" a="1"/>
  <c r="P6337" i="1" s="1"/>
  <c r="R6337" i="1" s="1"/>
  <c r="P6338" i="1" a="1"/>
  <c r="P6338" i="1" s="1"/>
  <c r="R6338" i="1" s="1"/>
  <c r="P6339" i="1" a="1"/>
  <c r="P6339" i="1" s="1"/>
  <c r="R6339" i="1" s="1"/>
  <c r="P6340" i="1" a="1"/>
  <c r="P6340" i="1" s="1"/>
  <c r="R6340" i="1" s="1"/>
  <c r="P6341" i="1" a="1"/>
  <c r="P6341" i="1" s="1"/>
  <c r="R6341" i="1" s="1"/>
  <c r="P6342" i="1" a="1"/>
  <c r="P6342" i="1" s="1"/>
  <c r="R6342" i="1" s="1"/>
  <c r="P6343" i="1" a="1"/>
  <c r="P6343" i="1" s="1"/>
  <c r="R6343" i="1" s="1"/>
  <c r="P6344" i="1" a="1"/>
  <c r="P6344" i="1" s="1"/>
  <c r="R6344" i="1" s="1"/>
  <c r="P6345" i="1" a="1"/>
  <c r="P6345" i="1" s="1"/>
  <c r="R6345" i="1" s="1"/>
  <c r="P6346" i="1" a="1"/>
  <c r="P6346" i="1" s="1"/>
  <c r="R6346" i="1" s="1"/>
  <c r="P6347" i="1" a="1"/>
  <c r="P6347" i="1" s="1"/>
  <c r="R6347" i="1" s="1"/>
  <c r="P6348" i="1" a="1"/>
  <c r="P6348" i="1" s="1"/>
  <c r="R6348" i="1" s="1"/>
  <c r="P6349" i="1" a="1"/>
  <c r="P6349" i="1" s="1"/>
  <c r="R6349" i="1" s="1"/>
  <c r="P6350" i="1" a="1"/>
  <c r="P6350" i="1" s="1"/>
  <c r="R6350" i="1" s="1"/>
  <c r="P6351" i="1" a="1"/>
  <c r="P6351" i="1" s="1"/>
  <c r="R6351" i="1" s="1"/>
  <c r="P6352" i="1" a="1"/>
  <c r="P6352" i="1" s="1"/>
  <c r="R6352" i="1" s="1"/>
  <c r="P6353" i="1" a="1"/>
  <c r="P6353" i="1" s="1"/>
  <c r="R6353" i="1" s="1"/>
  <c r="P6354" i="1" a="1"/>
  <c r="P6354" i="1" s="1"/>
  <c r="R6354" i="1" s="1"/>
  <c r="P6355" i="1" a="1"/>
  <c r="P6355" i="1" s="1"/>
  <c r="R6355" i="1" s="1"/>
  <c r="P6356" i="1" a="1"/>
  <c r="P6356" i="1" s="1"/>
  <c r="R6356" i="1" s="1"/>
  <c r="P6357" i="1" a="1"/>
  <c r="P6357" i="1" s="1"/>
  <c r="R6357" i="1" s="1"/>
  <c r="P6358" i="1" a="1"/>
  <c r="P6358" i="1" s="1"/>
  <c r="R6358" i="1" s="1"/>
  <c r="P6359" i="1" a="1"/>
  <c r="P6359" i="1" s="1"/>
  <c r="R6359" i="1" s="1"/>
  <c r="P6360" i="1" a="1"/>
  <c r="P6360" i="1" s="1"/>
  <c r="R6360" i="1" s="1"/>
  <c r="P6361" i="1" a="1"/>
  <c r="P6361" i="1" s="1"/>
  <c r="R6361" i="1" s="1"/>
  <c r="P6362" i="1" a="1"/>
  <c r="P6362" i="1" s="1"/>
  <c r="R6362" i="1" s="1"/>
  <c r="P6363" i="1" a="1"/>
  <c r="P6363" i="1" s="1"/>
  <c r="R6363" i="1" s="1"/>
  <c r="P6364" i="1" a="1"/>
  <c r="P6364" i="1" s="1"/>
  <c r="R6364" i="1" s="1"/>
  <c r="P6365" i="1" a="1"/>
  <c r="P6365" i="1" s="1"/>
  <c r="R6365" i="1" s="1"/>
  <c r="P6366" i="1" a="1"/>
  <c r="P6366" i="1" s="1"/>
  <c r="R6366" i="1" s="1"/>
  <c r="P6367" i="1" a="1"/>
  <c r="P6367" i="1" s="1"/>
  <c r="R6367" i="1" s="1"/>
  <c r="P6368" i="1" a="1"/>
  <c r="P6368" i="1" s="1"/>
  <c r="R6368" i="1" s="1"/>
  <c r="P6369" i="1" a="1"/>
  <c r="P6369" i="1" s="1"/>
  <c r="R6369" i="1" s="1"/>
  <c r="P6370" i="1" a="1"/>
  <c r="P6370" i="1" s="1"/>
  <c r="R6370" i="1" s="1"/>
  <c r="P6371" i="1" a="1"/>
  <c r="P6371" i="1" s="1"/>
  <c r="R6371" i="1" s="1"/>
  <c r="P6372" i="1" a="1"/>
  <c r="P6372" i="1" s="1"/>
  <c r="R6372" i="1" s="1"/>
  <c r="P6373" i="1" a="1"/>
  <c r="P6373" i="1" s="1"/>
  <c r="R6373" i="1" s="1"/>
  <c r="P6374" i="1" a="1"/>
  <c r="P6374" i="1" s="1"/>
  <c r="R6374" i="1" s="1"/>
  <c r="P6375" i="1" a="1"/>
  <c r="P6375" i="1" s="1"/>
  <c r="R6375" i="1" s="1"/>
  <c r="P6376" i="1" a="1"/>
  <c r="P6376" i="1" s="1"/>
  <c r="R6376" i="1" s="1"/>
  <c r="P6377" i="1" a="1"/>
  <c r="P6377" i="1" s="1"/>
  <c r="R6377" i="1" s="1"/>
  <c r="P6378" i="1" a="1"/>
  <c r="P6378" i="1" s="1"/>
  <c r="R6378" i="1" s="1"/>
  <c r="P6379" i="1" a="1"/>
  <c r="P6379" i="1" s="1"/>
  <c r="R6379" i="1" s="1"/>
  <c r="P6380" i="1" a="1"/>
  <c r="P6380" i="1" s="1"/>
  <c r="R6380" i="1" s="1"/>
  <c r="P6381" i="1" a="1"/>
  <c r="P6381" i="1" s="1"/>
  <c r="R6381" i="1" s="1"/>
  <c r="P6382" i="1" a="1"/>
  <c r="P6382" i="1" s="1"/>
  <c r="R6382" i="1" s="1"/>
  <c r="P6383" i="1" a="1"/>
  <c r="P6383" i="1" s="1"/>
  <c r="R6383" i="1" s="1"/>
  <c r="P6384" i="1" a="1"/>
  <c r="P6384" i="1" s="1"/>
  <c r="R6384" i="1" s="1"/>
  <c r="P6385" i="1" a="1"/>
  <c r="P6385" i="1" s="1"/>
  <c r="R6385" i="1" s="1"/>
  <c r="P6386" i="1" a="1"/>
  <c r="P6386" i="1" s="1"/>
  <c r="R6386" i="1" s="1"/>
  <c r="P6387" i="1" a="1"/>
  <c r="P6387" i="1" s="1"/>
  <c r="R6387" i="1" s="1"/>
  <c r="P6388" i="1" a="1"/>
  <c r="P6388" i="1" s="1"/>
  <c r="R6388" i="1" s="1"/>
  <c r="P6389" i="1" a="1"/>
  <c r="P6389" i="1" s="1"/>
  <c r="R6389" i="1" s="1"/>
  <c r="P6390" i="1" a="1"/>
  <c r="P6390" i="1" s="1"/>
  <c r="R6390" i="1" s="1"/>
  <c r="P6391" i="1" a="1"/>
  <c r="P6391" i="1" s="1"/>
  <c r="R6391" i="1" s="1"/>
  <c r="P6392" i="1" a="1"/>
  <c r="P6392" i="1" s="1"/>
  <c r="R6392" i="1" s="1"/>
  <c r="P6393" i="1" a="1"/>
  <c r="P6393" i="1" s="1"/>
  <c r="R6393" i="1" s="1"/>
  <c r="P6394" i="1" a="1"/>
  <c r="P6394" i="1" s="1"/>
  <c r="R6394" i="1" s="1"/>
  <c r="P6395" i="1" a="1"/>
  <c r="P6395" i="1" s="1"/>
  <c r="R6395" i="1" s="1"/>
  <c r="P6396" i="1" a="1"/>
  <c r="P6396" i="1" s="1"/>
  <c r="R6396" i="1" s="1"/>
  <c r="P6397" i="1" a="1"/>
  <c r="P6397" i="1" s="1"/>
  <c r="R6397" i="1" s="1"/>
  <c r="P6398" i="1" a="1"/>
  <c r="P6398" i="1" s="1"/>
  <c r="R6398" i="1" s="1"/>
  <c r="P6399" i="1" a="1"/>
  <c r="P6399" i="1" s="1"/>
  <c r="R6399" i="1" s="1"/>
  <c r="P6400" i="1" a="1"/>
  <c r="P6400" i="1" s="1"/>
  <c r="R6400" i="1" s="1"/>
  <c r="P6401" i="1" a="1"/>
  <c r="P6401" i="1" s="1"/>
  <c r="R6401" i="1" s="1"/>
  <c r="P6402" i="1" a="1"/>
  <c r="P6402" i="1" s="1"/>
  <c r="R6402" i="1" s="1"/>
  <c r="P6403" i="1" a="1"/>
  <c r="P6403" i="1" s="1"/>
  <c r="R6403" i="1" s="1"/>
  <c r="P6404" i="1" a="1"/>
  <c r="P6404" i="1" s="1"/>
  <c r="R6404" i="1" s="1"/>
  <c r="P6405" i="1" a="1"/>
  <c r="P6405" i="1" s="1"/>
  <c r="R6405" i="1" s="1"/>
  <c r="P6406" i="1" a="1"/>
  <c r="P6406" i="1" s="1"/>
  <c r="R6406" i="1" s="1"/>
  <c r="P6407" i="1" a="1"/>
  <c r="P6407" i="1" s="1"/>
  <c r="R6407" i="1" s="1"/>
  <c r="P6408" i="1" a="1"/>
  <c r="P6408" i="1" s="1"/>
  <c r="R6408" i="1" s="1"/>
  <c r="P6409" i="1" a="1"/>
  <c r="P6409" i="1" s="1"/>
  <c r="R6409" i="1" s="1"/>
  <c r="P6410" i="1" a="1"/>
  <c r="P6410" i="1" s="1"/>
  <c r="R6410" i="1" s="1"/>
  <c r="P6411" i="1" a="1"/>
  <c r="P6411" i="1" s="1"/>
  <c r="R6411" i="1" s="1"/>
  <c r="P6412" i="1" a="1"/>
  <c r="P6412" i="1" s="1"/>
  <c r="R6412" i="1" s="1"/>
  <c r="P6413" i="1" a="1"/>
  <c r="P6413" i="1" s="1"/>
  <c r="R6413" i="1" s="1"/>
  <c r="P6414" i="1" a="1"/>
  <c r="P6414" i="1" s="1"/>
  <c r="R6414" i="1" s="1"/>
  <c r="P6415" i="1" a="1"/>
  <c r="P6415" i="1" s="1"/>
  <c r="R6415" i="1" s="1"/>
  <c r="P6416" i="1" a="1"/>
  <c r="P6416" i="1" s="1"/>
  <c r="R6416" i="1" s="1"/>
  <c r="P6417" i="1" a="1"/>
  <c r="P6417" i="1" s="1"/>
  <c r="R6417" i="1" s="1"/>
  <c r="P6418" i="1" a="1"/>
  <c r="P6418" i="1" s="1"/>
  <c r="R6418" i="1" s="1"/>
  <c r="P6419" i="1" a="1"/>
  <c r="P6419" i="1" s="1"/>
  <c r="R6419" i="1" s="1"/>
  <c r="P6420" i="1" a="1"/>
  <c r="P6420" i="1" s="1"/>
  <c r="R6420" i="1" s="1"/>
  <c r="P6421" i="1" a="1"/>
  <c r="P6421" i="1" s="1"/>
  <c r="R6421" i="1" s="1"/>
  <c r="P6422" i="1" a="1"/>
  <c r="P6422" i="1" s="1"/>
  <c r="R6422" i="1" s="1"/>
  <c r="P6423" i="1" a="1"/>
  <c r="P6423" i="1" s="1"/>
  <c r="R6423" i="1" s="1"/>
  <c r="P6424" i="1" a="1"/>
  <c r="P6424" i="1" s="1"/>
  <c r="R6424" i="1" s="1"/>
  <c r="P6425" i="1" a="1"/>
  <c r="P6425" i="1" s="1"/>
  <c r="R6425" i="1" s="1"/>
  <c r="P6426" i="1" a="1"/>
  <c r="P6426" i="1" s="1"/>
  <c r="R6426" i="1" s="1"/>
  <c r="P6427" i="1" a="1"/>
  <c r="P6427" i="1" s="1"/>
  <c r="R6427" i="1" s="1"/>
  <c r="P6428" i="1" a="1"/>
  <c r="P6428" i="1" s="1"/>
  <c r="R6428" i="1" s="1"/>
  <c r="P6429" i="1" a="1"/>
  <c r="P6429" i="1" s="1"/>
  <c r="R6429" i="1" s="1"/>
  <c r="P6430" i="1" a="1"/>
  <c r="P6430" i="1" s="1"/>
  <c r="R6430" i="1" s="1"/>
  <c r="P6431" i="1" a="1"/>
  <c r="P6431" i="1" s="1"/>
  <c r="R6431" i="1" s="1"/>
  <c r="P6432" i="1" a="1"/>
  <c r="P6432" i="1" s="1"/>
  <c r="R6432" i="1" s="1"/>
  <c r="P6433" i="1" a="1"/>
  <c r="P6433" i="1" s="1"/>
  <c r="R6433" i="1" s="1"/>
  <c r="P6434" i="1" a="1"/>
  <c r="P6434" i="1" s="1"/>
  <c r="R6434" i="1" s="1"/>
  <c r="P6435" i="1" a="1"/>
  <c r="P6435" i="1" s="1"/>
  <c r="R6435" i="1" s="1"/>
  <c r="P6436" i="1" a="1"/>
  <c r="P6436" i="1" s="1"/>
  <c r="R6436" i="1" s="1"/>
  <c r="P6437" i="1" a="1"/>
  <c r="P6437" i="1" s="1"/>
  <c r="R6437" i="1" s="1"/>
  <c r="P6438" i="1" a="1"/>
  <c r="P6438" i="1" s="1"/>
  <c r="R6438" i="1" s="1"/>
  <c r="P6439" i="1" a="1"/>
  <c r="P6439" i="1" s="1"/>
  <c r="R6439" i="1" s="1"/>
  <c r="P6440" i="1" a="1"/>
  <c r="P6440" i="1" s="1"/>
  <c r="R6440" i="1" s="1"/>
  <c r="P6441" i="1" a="1"/>
  <c r="P6441" i="1" s="1"/>
  <c r="R6441" i="1" s="1"/>
  <c r="P6442" i="1" a="1"/>
  <c r="P6442" i="1" s="1"/>
  <c r="R6442" i="1" s="1"/>
  <c r="P6443" i="1" a="1"/>
  <c r="P6443" i="1" s="1"/>
  <c r="R6443" i="1" s="1"/>
  <c r="P6444" i="1" a="1"/>
  <c r="P6444" i="1" s="1"/>
  <c r="R6444" i="1" s="1"/>
  <c r="P6445" i="1" a="1"/>
  <c r="P6445" i="1" s="1"/>
  <c r="R6445" i="1" s="1"/>
  <c r="P6446" i="1" a="1"/>
  <c r="P6446" i="1" s="1"/>
  <c r="R6446" i="1" s="1"/>
  <c r="P6447" i="1" a="1"/>
  <c r="P6447" i="1" s="1"/>
  <c r="R6447" i="1" s="1"/>
  <c r="P6448" i="1" a="1"/>
  <c r="P6448" i="1" s="1"/>
  <c r="R6448" i="1" s="1"/>
  <c r="P6449" i="1" a="1"/>
  <c r="P6449" i="1" s="1"/>
  <c r="R6449" i="1" s="1"/>
  <c r="P6450" i="1" a="1"/>
  <c r="P6450" i="1" s="1"/>
  <c r="R6450" i="1" s="1"/>
  <c r="P6451" i="1" a="1"/>
  <c r="P6451" i="1" s="1"/>
  <c r="R6451" i="1" s="1"/>
  <c r="P6452" i="1" a="1"/>
  <c r="P6452" i="1" s="1"/>
  <c r="R6452" i="1" s="1"/>
  <c r="P6453" i="1" a="1"/>
  <c r="P6453" i="1" s="1"/>
  <c r="R6453" i="1" s="1"/>
  <c r="P6454" i="1" a="1"/>
  <c r="P6454" i="1" s="1"/>
  <c r="R6454" i="1" s="1"/>
  <c r="P6455" i="1" a="1"/>
  <c r="P6455" i="1" s="1"/>
  <c r="R6455" i="1" s="1"/>
  <c r="P6456" i="1" a="1"/>
  <c r="P6456" i="1" s="1"/>
  <c r="R6456" i="1" s="1"/>
  <c r="P6457" i="1" a="1"/>
  <c r="P6457" i="1" s="1"/>
  <c r="R6457" i="1" s="1"/>
  <c r="P6458" i="1" a="1"/>
  <c r="P6458" i="1" s="1"/>
  <c r="R6458" i="1" s="1"/>
  <c r="P6459" i="1" a="1"/>
  <c r="P6459" i="1" s="1"/>
  <c r="R6459" i="1" s="1"/>
  <c r="P6460" i="1" a="1"/>
  <c r="P6460" i="1" s="1"/>
  <c r="R6460" i="1" s="1"/>
  <c r="P6461" i="1" a="1"/>
  <c r="P6461" i="1" s="1"/>
  <c r="R6461" i="1" s="1"/>
  <c r="P6462" i="1" a="1"/>
  <c r="P6462" i="1" s="1"/>
  <c r="R6462" i="1" s="1"/>
  <c r="P6463" i="1" a="1"/>
  <c r="P6463" i="1" s="1"/>
  <c r="R6463" i="1" s="1"/>
  <c r="P6464" i="1" a="1"/>
  <c r="P6464" i="1" s="1"/>
  <c r="R6464" i="1" s="1"/>
  <c r="P6465" i="1" a="1"/>
  <c r="P6465" i="1" s="1"/>
  <c r="R6465" i="1" s="1"/>
  <c r="P6466" i="1" a="1"/>
  <c r="P6466" i="1" s="1"/>
  <c r="R6466" i="1" s="1"/>
  <c r="P6467" i="1" a="1"/>
  <c r="P6467" i="1" s="1"/>
  <c r="R6467" i="1" s="1"/>
  <c r="P6468" i="1" a="1"/>
  <c r="P6468" i="1" s="1"/>
  <c r="R6468" i="1" s="1"/>
  <c r="P6469" i="1" a="1"/>
  <c r="P6469" i="1" s="1"/>
  <c r="R6469" i="1" s="1"/>
  <c r="P6470" i="1" a="1"/>
  <c r="P6470" i="1" s="1"/>
  <c r="R6470" i="1" s="1"/>
  <c r="P6471" i="1" a="1"/>
  <c r="P6471" i="1" s="1"/>
  <c r="R6471" i="1" s="1"/>
  <c r="P6472" i="1" a="1"/>
  <c r="P6472" i="1" s="1"/>
  <c r="R6472" i="1" s="1"/>
  <c r="P6473" i="1" a="1"/>
  <c r="P6473" i="1" s="1"/>
  <c r="R6473" i="1" s="1"/>
  <c r="P6474" i="1" a="1"/>
  <c r="P6474" i="1" s="1"/>
  <c r="R6474" i="1" s="1"/>
  <c r="P6475" i="1" a="1"/>
  <c r="P6475" i="1" s="1"/>
  <c r="R6475" i="1" s="1"/>
  <c r="P6476" i="1" a="1"/>
  <c r="P6476" i="1" s="1"/>
  <c r="R6476" i="1" s="1"/>
  <c r="P6477" i="1" a="1"/>
  <c r="P6477" i="1" s="1"/>
  <c r="R6477" i="1" s="1"/>
  <c r="P6478" i="1" a="1"/>
  <c r="P6478" i="1" s="1"/>
  <c r="R6478" i="1" s="1"/>
  <c r="P6479" i="1" a="1"/>
  <c r="P6479" i="1" s="1"/>
  <c r="R6479" i="1" s="1"/>
  <c r="P6480" i="1" a="1"/>
  <c r="P6480" i="1" s="1"/>
  <c r="R6480" i="1" s="1"/>
  <c r="P6481" i="1" a="1"/>
  <c r="P6481" i="1" s="1"/>
  <c r="R6481" i="1" s="1"/>
  <c r="P6482" i="1" a="1"/>
  <c r="P6482" i="1" s="1"/>
  <c r="R6482" i="1" s="1"/>
  <c r="P6483" i="1" a="1"/>
  <c r="P6483" i="1" s="1"/>
  <c r="R6483" i="1" s="1"/>
  <c r="P6484" i="1" a="1"/>
  <c r="P6484" i="1" s="1"/>
  <c r="R6484" i="1" s="1"/>
  <c r="P6485" i="1" a="1"/>
  <c r="P6485" i="1" s="1"/>
  <c r="R6485" i="1" s="1"/>
  <c r="P6486" i="1" a="1"/>
  <c r="P6486" i="1" s="1"/>
  <c r="R6486" i="1" s="1"/>
  <c r="P6487" i="1" a="1"/>
  <c r="P6487" i="1" s="1"/>
  <c r="R6487" i="1" s="1"/>
  <c r="P6488" i="1" a="1"/>
  <c r="P6488" i="1" s="1"/>
  <c r="R6488" i="1" s="1"/>
  <c r="P6489" i="1" a="1"/>
  <c r="P6489" i="1" s="1"/>
  <c r="R6489" i="1" s="1"/>
  <c r="P6490" i="1" a="1"/>
  <c r="P6490" i="1" s="1"/>
  <c r="R6490" i="1" s="1"/>
  <c r="P6491" i="1" a="1"/>
  <c r="P6491" i="1" s="1"/>
  <c r="R6491" i="1" s="1"/>
  <c r="P6492" i="1" a="1"/>
  <c r="P6492" i="1" s="1"/>
  <c r="R6492" i="1" s="1"/>
  <c r="P6493" i="1" a="1"/>
  <c r="P6493" i="1" s="1"/>
  <c r="R6493" i="1" s="1"/>
  <c r="P6494" i="1" a="1"/>
  <c r="P6494" i="1" s="1"/>
  <c r="R6494" i="1" s="1"/>
  <c r="P6495" i="1" a="1"/>
  <c r="P6495" i="1" s="1"/>
  <c r="R6495" i="1" s="1"/>
  <c r="P6496" i="1" a="1"/>
  <c r="P6496" i="1" s="1"/>
  <c r="R6496" i="1" s="1"/>
  <c r="P6497" i="1" a="1"/>
  <c r="P6497" i="1" s="1"/>
  <c r="R6497" i="1" s="1"/>
  <c r="P6498" i="1" a="1"/>
  <c r="P6498" i="1" s="1"/>
  <c r="R6498" i="1" s="1"/>
  <c r="P6499" i="1" a="1"/>
  <c r="P6499" i="1" s="1"/>
  <c r="R6499" i="1" s="1"/>
  <c r="P6500" i="1" a="1"/>
  <c r="P6500" i="1" s="1"/>
  <c r="R6500" i="1" s="1"/>
  <c r="P6501" i="1" a="1"/>
  <c r="P6501" i="1" s="1"/>
  <c r="R6501" i="1" s="1"/>
  <c r="P6502" i="1" a="1"/>
  <c r="P6502" i="1" s="1"/>
  <c r="R6502" i="1" s="1"/>
  <c r="P6503" i="1" a="1"/>
  <c r="P6503" i="1" s="1"/>
  <c r="R6503" i="1" s="1"/>
  <c r="P6504" i="1" a="1"/>
  <c r="P6504" i="1" s="1"/>
  <c r="R6504" i="1" s="1"/>
  <c r="P6505" i="1" a="1"/>
  <c r="P6505" i="1" s="1"/>
  <c r="R6505" i="1" s="1"/>
  <c r="P6506" i="1" a="1"/>
  <c r="P6506" i="1" s="1"/>
  <c r="R6506" i="1" s="1"/>
  <c r="P6507" i="1" a="1"/>
  <c r="P6507" i="1" s="1"/>
  <c r="R6507" i="1" s="1"/>
  <c r="P6508" i="1" a="1"/>
  <c r="P6508" i="1" s="1"/>
  <c r="R6508" i="1" s="1"/>
  <c r="P6509" i="1" a="1"/>
  <c r="P6509" i="1" s="1"/>
  <c r="R6509" i="1" s="1"/>
  <c r="P6510" i="1" a="1"/>
  <c r="P6510" i="1" s="1"/>
  <c r="R6510" i="1" s="1"/>
  <c r="P6511" i="1" a="1"/>
  <c r="P6511" i="1" s="1"/>
  <c r="R6511" i="1" s="1"/>
  <c r="P6512" i="1" a="1"/>
  <c r="P6512" i="1" s="1"/>
  <c r="R6512" i="1" s="1"/>
  <c r="P6513" i="1" a="1"/>
  <c r="P6513" i="1" s="1"/>
  <c r="R6513" i="1" s="1"/>
  <c r="P6514" i="1" a="1"/>
  <c r="P6514" i="1" s="1"/>
  <c r="R6514" i="1" s="1"/>
  <c r="P6515" i="1" a="1"/>
  <c r="P6515" i="1" s="1"/>
  <c r="R6515" i="1" s="1"/>
  <c r="P6516" i="1" a="1"/>
  <c r="P6516" i="1" s="1"/>
  <c r="R6516" i="1" s="1"/>
  <c r="P6517" i="1" a="1"/>
  <c r="P6517" i="1" s="1"/>
  <c r="R6517" i="1" s="1"/>
  <c r="P6518" i="1" a="1"/>
  <c r="P6518" i="1" s="1"/>
  <c r="R6518" i="1" s="1"/>
  <c r="P6519" i="1" a="1"/>
  <c r="P6519" i="1" s="1"/>
  <c r="R6519" i="1" s="1"/>
  <c r="P6520" i="1" a="1"/>
  <c r="P6520" i="1" s="1"/>
  <c r="R6520" i="1" s="1"/>
  <c r="P6521" i="1" a="1"/>
  <c r="P6521" i="1" s="1"/>
  <c r="R6521" i="1" s="1"/>
  <c r="P6522" i="1" a="1"/>
  <c r="P6522" i="1" s="1"/>
  <c r="R6522" i="1" s="1"/>
  <c r="P6523" i="1" a="1"/>
  <c r="P6523" i="1" s="1"/>
  <c r="R6523" i="1" s="1"/>
  <c r="P6524" i="1" a="1"/>
  <c r="P6524" i="1" s="1"/>
  <c r="R6524" i="1" s="1"/>
  <c r="P6525" i="1" a="1"/>
  <c r="P6525" i="1" s="1"/>
  <c r="R6525" i="1" s="1"/>
  <c r="P6526" i="1" a="1"/>
  <c r="P6526" i="1" s="1"/>
  <c r="R6526" i="1" s="1"/>
  <c r="P6527" i="1" a="1"/>
  <c r="P6527" i="1" s="1"/>
  <c r="R6527" i="1" s="1"/>
  <c r="P6528" i="1" a="1"/>
  <c r="P6528" i="1" s="1"/>
  <c r="R6528" i="1" s="1"/>
  <c r="P6529" i="1" a="1"/>
  <c r="P6529" i="1" s="1"/>
  <c r="R6529" i="1" s="1"/>
  <c r="P6530" i="1" a="1"/>
  <c r="P6530" i="1" s="1"/>
  <c r="R6530" i="1" s="1"/>
  <c r="P6531" i="1" a="1"/>
  <c r="P6531" i="1" s="1"/>
  <c r="R6531" i="1" s="1"/>
  <c r="P6532" i="1" a="1"/>
  <c r="P6532" i="1" s="1"/>
  <c r="R6532" i="1" s="1"/>
  <c r="P6533" i="1" a="1"/>
  <c r="P6533" i="1" s="1"/>
  <c r="R6533" i="1" s="1"/>
  <c r="P6534" i="1" a="1"/>
  <c r="P6534" i="1" s="1"/>
  <c r="R6534" i="1" s="1"/>
  <c r="P6535" i="1" a="1"/>
  <c r="P6535" i="1" s="1"/>
  <c r="R6535" i="1" s="1"/>
  <c r="P6536" i="1" a="1"/>
  <c r="P6536" i="1" s="1"/>
  <c r="R6536" i="1" s="1"/>
  <c r="P6537" i="1" a="1"/>
  <c r="P6537" i="1" s="1"/>
  <c r="R6537" i="1" s="1"/>
  <c r="P6538" i="1" a="1"/>
  <c r="P6538" i="1" s="1"/>
  <c r="R6538" i="1" s="1"/>
  <c r="P6539" i="1" a="1"/>
  <c r="P6539" i="1" s="1"/>
  <c r="R6539" i="1" s="1"/>
  <c r="P6540" i="1" a="1"/>
  <c r="P6540" i="1" s="1"/>
  <c r="R6540" i="1" s="1"/>
  <c r="P6541" i="1" a="1"/>
  <c r="P6541" i="1" s="1"/>
  <c r="R6541" i="1" s="1"/>
  <c r="P6542" i="1" a="1"/>
  <c r="P6542" i="1" s="1"/>
  <c r="R6542" i="1" s="1"/>
  <c r="P6543" i="1" a="1"/>
  <c r="P6543" i="1" s="1"/>
  <c r="R6543" i="1" s="1"/>
  <c r="P6544" i="1" a="1"/>
  <c r="P6544" i="1" s="1"/>
  <c r="R6544" i="1" s="1"/>
  <c r="P6545" i="1" a="1"/>
  <c r="P6545" i="1" s="1"/>
  <c r="R6545" i="1" s="1"/>
  <c r="P6546" i="1" a="1"/>
  <c r="P6546" i="1" s="1"/>
  <c r="R6546" i="1" s="1"/>
  <c r="P6547" i="1" a="1"/>
  <c r="P6547" i="1" s="1"/>
  <c r="R6547" i="1" s="1"/>
  <c r="P6548" i="1" a="1"/>
  <c r="P6548" i="1" s="1"/>
  <c r="R6548" i="1" s="1"/>
  <c r="P6549" i="1" a="1"/>
  <c r="P6549" i="1" s="1"/>
  <c r="R6549" i="1" s="1"/>
  <c r="P6550" i="1" a="1"/>
  <c r="P6550" i="1" s="1"/>
  <c r="R6550" i="1" s="1"/>
  <c r="P6551" i="1" a="1"/>
  <c r="P6551" i="1" s="1"/>
  <c r="R6551" i="1" s="1"/>
  <c r="P6552" i="1" a="1"/>
  <c r="P6552" i="1" s="1"/>
  <c r="R6552" i="1" s="1"/>
  <c r="P6553" i="1" a="1"/>
  <c r="P6553" i="1" s="1"/>
  <c r="R6553" i="1" s="1"/>
  <c r="P6554" i="1" a="1"/>
  <c r="P6554" i="1" s="1"/>
  <c r="R6554" i="1" s="1"/>
  <c r="P6555" i="1" a="1"/>
  <c r="P6555" i="1" s="1"/>
  <c r="R6555" i="1" s="1"/>
  <c r="P6556" i="1" a="1"/>
  <c r="P6556" i="1" s="1"/>
  <c r="R6556" i="1" s="1"/>
  <c r="P6557" i="1" a="1"/>
  <c r="P6557" i="1" s="1"/>
  <c r="R6557" i="1" s="1"/>
  <c r="P6558" i="1" a="1"/>
  <c r="P6558" i="1" s="1"/>
  <c r="R6558" i="1" s="1"/>
  <c r="P6559" i="1" a="1"/>
  <c r="P6559" i="1" s="1"/>
  <c r="R6559" i="1" s="1"/>
  <c r="P6560" i="1" a="1"/>
  <c r="P6560" i="1" s="1"/>
  <c r="R6560" i="1" s="1"/>
  <c r="P6561" i="1" a="1"/>
  <c r="P6561" i="1" s="1"/>
  <c r="R6561" i="1" s="1"/>
  <c r="P6562" i="1" a="1"/>
  <c r="P6562" i="1" s="1"/>
  <c r="R6562" i="1" s="1"/>
  <c r="P6563" i="1" a="1"/>
  <c r="P6563" i="1" s="1"/>
  <c r="R6563" i="1" s="1"/>
  <c r="P6564" i="1" a="1"/>
  <c r="P6564" i="1" s="1"/>
  <c r="R6564" i="1" s="1"/>
  <c r="P6565" i="1" a="1"/>
  <c r="P6565" i="1" s="1"/>
  <c r="R6565" i="1" s="1"/>
  <c r="P6566" i="1" a="1"/>
  <c r="P6566" i="1" s="1"/>
  <c r="R6566" i="1" s="1"/>
  <c r="P6567" i="1" a="1"/>
  <c r="P6567" i="1" s="1"/>
  <c r="R6567" i="1" s="1"/>
  <c r="P6568" i="1" a="1"/>
  <c r="P6568" i="1" s="1"/>
  <c r="R6568" i="1" s="1"/>
  <c r="P6569" i="1" a="1"/>
  <c r="P6569" i="1" s="1"/>
  <c r="R6569" i="1" s="1"/>
  <c r="P6570" i="1" a="1"/>
  <c r="P6570" i="1" s="1"/>
  <c r="R6570" i="1" s="1"/>
  <c r="P6571" i="1" a="1"/>
  <c r="P6571" i="1" s="1"/>
  <c r="R6571" i="1" s="1"/>
  <c r="P6572" i="1" a="1"/>
  <c r="P6572" i="1" s="1"/>
  <c r="R6572" i="1" s="1"/>
  <c r="P6573" i="1" a="1"/>
  <c r="P6573" i="1" s="1"/>
  <c r="R6573" i="1" s="1"/>
  <c r="P6574" i="1" a="1"/>
  <c r="P6574" i="1" s="1"/>
  <c r="R6574" i="1" s="1"/>
  <c r="P6575" i="1" a="1"/>
  <c r="P6575" i="1" s="1"/>
  <c r="R6575" i="1" s="1"/>
  <c r="P6576" i="1" a="1"/>
  <c r="P6576" i="1" s="1"/>
  <c r="R6576" i="1" s="1"/>
  <c r="P6577" i="1" a="1"/>
  <c r="P6577" i="1" s="1"/>
  <c r="R6577" i="1" s="1"/>
  <c r="P6578" i="1" a="1"/>
  <c r="P6578" i="1" s="1"/>
  <c r="R6578" i="1" s="1"/>
  <c r="P6579" i="1" a="1"/>
  <c r="P6579" i="1" s="1"/>
  <c r="R6579" i="1" s="1"/>
  <c r="P6580" i="1" a="1"/>
  <c r="P6580" i="1" s="1"/>
  <c r="R6580" i="1" s="1"/>
  <c r="P6581" i="1" a="1"/>
  <c r="P6581" i="1" s="1"/>
  <c r="R6581" i="1" s="1"/>
  <c r="P6582" i="1" a="1"/>
  <c r="P6582" i="1" s="1"/>
  <c r="R6582" i="1" s="1"/>
  <c r="P6583" i="1" a="1"/>
  <c r="P6583" i="1" s="1"/>
  <c r="R6583" i="1" s="1"/>
  <c r="P6584" i="1" a="1"/>
  <c r="P6584" i="1" s="1"/>
  <c r="R6584" i="1" s="1"/>
  <c r="P6585" i="1" a="1"/>
  <c r="P6585" i="1" s="1"/>
  <c r="R6585" i="1" s="1"/>
  <c r="P6586" i="1" a="1"/>
  <c r="P6586" i="1" s="1"/>
  <c r="R6586" i="1" s="1"/>
  <c r="P6587" i="1" a="1"/>
  <c r="P6587" i="1" s="1"/>
  <c r="R6587" i="1" s="1"/>
  <c r="P6588" i="1" a="1"/>
  <c r="P6588" i="1" s="1"/>
  <c r="R6588" i="1" s="1"/>
  <c r="P6589" i="1" a="1"/>
  <c r="P6589" i="1" s="1"/>
  <c r="R6589" i="1" s="1"/>
  <c r="P6590" i="1" a="1"/>
  <c r="P6590" i="1" s="1"/>
  <c r="R6590" i="1" s="1"/>
  <c r="P6591" i="1" a="1"/>
  <c r="P6591" i="1" s="1"/>
  <c r="R6591" i="1" s="1"/>
  <c r="P6592" i="1" a="1"/>
  <c r="P6592" i="1" s="1"/>
  <c r="R6592" i="1" s="1"/>
  <c r="P6593" i="1" a="1"/>
  <c r="P6593" i="1" s="1"/>
  <c r="R6593" i="1" s="1"/>
  <c r="P6594" i="1" a="1"/>
  <c r="P6594" i="1" s="1"/>
  <c r="R6594" i="1" s="1"/>
  <c r="P6595" i="1" a="1"/>
  <c r="P6595" i="1" s="1"/>
  <c r="R6595" i="1" s="1"/>
  <c r="P6596" i="1" a="1"/>
  <c r="P6596" i="1" s="1"/>
  <c r="R6596" i="1" s="1"/>
  <c r="P6597" i="1" a="1"/>
  <c r="P6597" i="1" s="1"/>
  <c r="R6597" i="1" s="1"/>
  <c r="P6598" i="1" a="1"/>
  <c r="P6598" i="1" s="1"/>
  <c r="R6598" i="1" s="1"/>
  <c r="P6599" i="1" a="1"/>
  <c r="P6599" i="1" s="1"/>
  <c r="R6599" i="1" s="1"/>
  <c r="P6600" i="1" a="1"/>
  <c r="P6600" i="1" s="1"/>
  <c r="R6600" i="1" s="1"/>
  <c r="P6601" i="1" a="1"/>
  <c r="P6601" i="1" s="1"/>
  <c r="R6601" i="1" s="1"/>
  <c r="P6602" i="1" a="1"/>
  <c r="P6602" i="1" s="1"/>
  <c r="R6602" i="1" s="1"/>
  <c r="P6603" i="1" a="1"/>
  <c r="P6603" i="1" s="1"/>
  <c r="R6603" i="1" s="1"/>
  <c r="P6604" i="1" a="1"/>
  <c r="P6604" i="1" s="1"/>
  <c r="R6604" i="1" s="1"/>
  <c r="P6605" i="1" a="1"/>
  <c r="P6605" i="1" s="1"/>
  <c r="R6605" i="1" s="1"/>
  <c r="P6606" i="1" a="1"/>
  <c r="P6606" i="1" s="1"/>
  <c r="R6606" i="1" s="1"/>
  <c r="P6607" i="1" a="1"/>
  <c r="P6607" i="1" s="1"/>
  <c r="R6607" i="1" s="1"/>
  <c r="P6608" i="1" a="1"/>
  <c r="P6608" i="1" s="1"/>
  <c r="R6608" i="1" s="1"/>
  <c r="P6609" i="1" a="1"/>
  <c r="P6609" i="1" s="1"/>
  <c r="R6609" i="1" s="1"/>
  <c r="P6610" i="1" a="1"/>
  <c r="P6610" i="1" s="1"/>
  <c r="R6610" i="1" s="1"/>
  <c r="P6611" i="1" a="1"/>
  <c r="P6611" i="1" s="1"/>
  <c r="R6611" i="1" s="1"/>
  <c r="P6612" i="1" a="1"/>
  <c r="P6612" i="1" s="1"/>
  <c r="R6612" i="1" s="1"/>
  <c r="P6613" i="1" a="1"/>
  <c r="P6613" i="1" s="1"/>
  <c r="R6613" i="1" s="1"/>
  <c r="P6614" i="1" a="1"/>
  <c r="P6614" i="1" s="1"/>
  <c r="R6614" i="1" s="1"/>
  <c r="P6615" i="1" a="1"/>
  <c r="P6615" i="1" s="1"/>
  <c r="R6615" i="1" s="1"/>
  <c r="P6616" i="1" a="1"/>
  <c r="P6616" i="1" s="1"/>
  <c r="R6616" i="1" s="1"/>
  <c r="P6617" i="1" a="1"/>
  <c r="P6617" i="1" s="1"/>
  <c r="R6617" i="1" s="1"/>
  <c r="P6618" i="1" a="1"/>
  <c r="P6618" i="1" s="1"/>
  <c r="R6618" i="1" s="1"/>
  <c r="P6619" i="1" a="1"/>
  <c r="P6619" i="1" s="1"/>
  <c r="R6619" i="1" s="1"/>
  <c r="P6620" i="1" a="1"/>
  <c r="P6620" i="1" s="1"/>
  <c r="R6620" i="1" s="1"/>
  <c r="P6621" i="1" a="1"/>
  <c r="P6621" i="1" s="1"/>
  <c r="R6621" i="1" s="1"/>
  <c r="P6622" i="1" a="1"/>
  <c r="P6622" i="1" s="1"/>
  <c r="R6622" i="1" s="1"/>
  <c r="P6623" i="1" a="1"/>
  <c r="P6623" i="1" s="1"/>
  <c r="R6623" i="1" s="1"/>
  <c r="P6624" i="1" a="1"/>
  <c r="P6624" i="1" s="1"/>
  <c r="R6624" i="1" s="1"/>
  <c r="P6625" i="1" a="1"/>
  <c r="P6625" i="1" s="1"/>
  <c r="R6625" i="1" s="1"/>
  <c r="P6626" i="1" a="1"/>
  <c r="P6626" i="1" s="1"/>
  <c r="R6626" i="1" s="1"/>
  <c r="P6627" i="1" a="1"/>
  <c r="P6627" i="1" s="1"/>
  <c r="R6627" i="1" s="1"/>
  <c r="P6628" i="1" a="1"/>
  <c r="P6628" i="1" s="1"/>
  <c r="R6628" i="1" s="1"/>
  <c r="P6629" i="1" a="1"/>
  <c r="P6629" i="1" s="1"/>
  <c r="R6629" i="1" s="1"/>
  <c r="P6630" i="1" a="1"/>
  <c r="P6630" i="1" s="1"/>
  <c r="R6630" i="1" s="1"/>
  <c r="P6631" i="1" a="1"/>
  <c r="P6631" i="1" s="1"/>
  <c r="R6631" i="1" s="1"/>
  <c r="P6632" i="1" a="1"/>
  <c r="P6632" i="1" s="1"/>
  <c r="R6632" i="1" s="1"/>
  <c r="P6633" i="1" a="1"/>
  <c r="P6633" i="1" s="1"/>
  <c r="R6633" i="1" s="1"/>
  <c r="P6634" i="1" a="1"/>
  <c r="P6634" i="1" s="1"/>
  <c r="R6634" i="1" s="1"/>
  <c r="P6635" i="1" a="1"/>
  <c r="P6635" i="1" s="1"/>
  <c r="R6635" i="1" s="1"/>
  <c r="P6636" i="1" a="1"/>
  <c r="P6636" i="1" s="1"/>
  <c r="R6636" i="1" s="1"/>
  <c r="P6637" i="1" a="1"/>
  <c r="P6637" i="1" s="1"/>
  <c r="R6637" i="1" s="1"/>
  <c r="P6638" i="1" a="1"/>
  <c r="P6638" i="1" s="1"/>
  <c r="R6638" i="1" s="1"/>
  <c r="P6639" i="1" a="1"/>
  <c r="P6639" i="1" s="1"/>
  <c r="R6639" i="1" s="1"/>
  <c r="P6640" i="1" a="1"/>
  <c r="P6640" i="1" s="1"/>
  <c r="R6640" i="1" s="1"/>
  <c r="P6641" i="1" a="1"/>
  <c r="P6641" i="1" s="1"/>
  <c r="R6641" i="1" s="1"/>
  <c r="P6642" i="1" a="1"/>
  <c r="P6642" i="1" s="1"/>
  <c r="R6642" i="1" s="1"/>
  <c r="P6643" i="1" a="1"/>
  <c r="P6643" i="1" s="1"/>
  <c r="R6643" i="1" s="1"/>
  <c r="P6644" i="1" a="1"/>
  <c r="P6644" i="1" s="1"/>
  <c r="R6644" i="1" s="1"/>
  <c r="P6645" i="1" a="1"/>
  <c r="P6645" i="1" s="1"/>
  <c r="R6645" i="1" s="1"/>
  <c r="P6646" i="1" a="1"/>
  <c r="P6646" i="1" s="1"/>
  <c r="R6646" i="1" s="1"/>
  <c r="P6647" i="1" a="1"/>
  <c r="P6647" i="1" s="1"/>
  <c r="R6647" i="1" s="1"/>
  <c r="P6648" i="1" a="1"/>
  <c r="P6648" i="1" s="1"/>
  <c r="R6648" i="1" s="1"/>
  <c r="P6649" i="1" a="1"/>
  <c r="P6649" i="1" s="1"/>
  <c r="R6649" i="1" s="1"/>
  <c r="P6650" i="1" a="1"/>
  <c r="P6650" i="1" s="1"/>
  <c r="R6650" i="1" s="1"/>
  <c r="P6651" i="1" a="1"/>
  <c r="P6651" i="1" s="1"/>
  <c r="R6651" i="1" s="1"/>
  <c r="P6652" i="1" a="1"/>
  <c r="P6652" i="1" s="1"/>
  <c r="R6652" i="1" s="1"/>
  <c r="P6653" i="1" a="1"/>
  <c r="P6653" i="1" s="1"/>
  <c r="R6653" i="1" s="1"/>
  <c r="P6654" i="1" a="1"/>
  <c r="P6654" i="1" s="1"/>
  <c r="R6654" i="1" s="1"/>
  <c r="P6655" i="1" a="1"/>
  <c r="P6655" i="1" s="1"/>
  <c r="R6655" i="1" s="1"/>
  <c r="P6656" i="1" a="1"/>
  <c r="P6656" i="1" s="1"/>
  <c r="R6656" i="1" s="1"/>
  <c r="P6657" i="1" a="1"/>
  <c r="P6657" i="1" s="1"/>
  <c r="R6657" i="1" s="1"/>
  <c r="P6658" i="1" a="1"/>
  <c r="P6658" i="1" s="1"/>
  <c r="R6658" i="1" s="1"/>
  <c r="P6659" i="1" a="1"/>
  <c r="P6659" i="1" s="1"/>
  <c r="R6659" i="1" s="1"/>
  <c r="P6660" i="1" a="1"/>
  <c r="P6660" i="1" s="1"/>
  <c r="R6660" i="1" s="1"/>
  <c r="P6661" i="1" a="1"/>
  <c r="P6661" i="1" s="1"/>
  <c r="R6661" i="1" s="1"/>
  <c r="P6662" i="1" a="1"/>
  <c r="P6662" i="1" s="1"/>
  <c r="R6662" i="1" s="1"/>
  <c r="P6663" i="1" a="1"/>
  <c r="P6663" i="1" s="1"/>
  <c r="R6663" i="1" s="1"/>
  <c r="P6664" i="1" a="1"/>
  <c r="P6664" i="1" s="1"/>
  <c r="R6664" i="1" s="1"/>
  <c r="P6665" i="1" a="1"/>
  <c r="P6665" i="1" s="1"/>
  <c r="R6665" i="1" s="1"/>
  <c r="P6666" i="1" a="1"/>
  <c r="P6666" i="1" s="1"/>
  <c r="R6666" i="1" s="1"/>
  <c r="P6667" i="1" a="1"/>
  <c r="P6667" i="1" s="1"/>
  <c r="R6667" i="1" s="1"/>
  <c r="P6668" i="1" a="1"/>
  <c r="P6668" i="1" s="1"/>
  <c r="R6668" i="1" s="1"/>
  <c r="P6669" i="1" a="1"/>
  <c r="P6669" i="1" s="1"/>
  <c r="R6669" i="1" s="1"/>
  <c r="P6670" i="1" a="1"/>
  <c r="P6670" i="1" s="1"/>
  <c r="R6670" i="1" s="1"/>
  <c r="P6671" i="1" a="1"/>
  <c r="P6671" i="1" s="1"/>
  <c r="R6671" i="1" s="1"/>
  <c r="P6672" i="1" a="1"/>
  <c r="P6672" i="1" s="1"/>
  <c r="R6672" i="1" s="1"/>
  <c r="P6673" i="1" a="1"/>
  <c r="P6673" i="1" s="1"/>
  <c r="R6673" i="1" s="1"/>
  <c r="P6674" i="1" a="1"/>
  <c r="P6674" i="1" s="1"/>
  <c r="R6674" i="1" s="1"/>
  <c r="P6675" i="1" a="1"/>
  <c r="P6675" i="1" s="1"/>
  <c r="R6675" i="1" s="1"/>
  <c r="P6676" i="1" a="1"/>
  <c r="P6676" i="1" s="1"/>
  <c r="R6676" i="1" s="1"/>
  <c r="P6677" i="1" a="1"/>
  <c r="P6677" i="1" s="1"/>
  <c r="R6677" i="1" s="1"/>
  <c r="P6678" i="1" a="1"/>
  <c r="P6678" i="1" s="1"/>
  <c r="R6678" i="1" s="1"/>
  <c r="P6679" i="1" a="1"/>
  <c r="P6679" i="1" s="1"/>
  <c r="R6679" i="1" s="1"/>
  <c r="P6680" i="1" a="1"/>
  <c r="P6680" i="1" s="1"/>
  <c r="R6680" i="1" s="1"/>
  <c r="P6681" i="1" a="1"/>
  <c r="P6681" i="1" s="1"/>
  <c r="R6681" i="1" s="1"/>
  <c r="P6682" i="1" a="1"/>
  <c r="P6682" i="1" s="1"/>
  <c r="R6682" i="1" s="1"/>
  <c r="P6683" i="1" a="1"/>
  <c r="P6683" i="1" s="1"/>
  <c r="R6683" i="1" s="1"/>
  <c r="P6684" i="1" a="1"/>
  <c r="P6684" i="1" s="1"/>
  <c r="R6684" i="1" s="1"/>
  <c r="P6685" i="1" a="1"/>
  <c r="P6685" i="1" s="1"/>
  <c r="R6685" i="1" s="1"/>
  <c r="P6686" i="1" a="1"/>
  <c r="P6686" i="1" s="1"/>
  <c r="R6686" i="1" s="1"/>
  <c r="P6687" i="1" a="1"/>
  <c r="P6687" i="1" s="1"/>
  <c r="R6687" i="1" s="1"/>
  <c r="P6688" i="1" a="1"/>
  <c r="P6688" i="1" s="1"/>
  <c r="R6688" i="1" s="1"/>
  <c r="P6689" i="1" a="1"/>
  <c r="P6689" i="1" s="1"/>
  <c r="R6689" i="1" s="1"/>
  <c r="P6690" i="1" a="1"/>
  <c r="P6690" i="1" s="1"/>
  <c r="R6690" i="1" s="1"/>
  <c r="P6691" i="1" a="1"/>
  <c r="P6691" i="1" s="1"/>
  <c r="R6691" i="1" s="1"/>
  <c r="P6692" i="1" a="1"/>
  <c r="P6692" i="1" s="1"/>
  <c r="R6692" i="1" s="1"/>
  <c r="P6693" i="1" a="1"/>
  <c r="P6693" i="1" s="1"/>
  <c r="R6693" i="1" s="1"/>
  <c r="P6694" i="1" a="1"/>
  <c r="P6694" i="1" s="1"/>
  <c r="R6694" i="1" s="1"/>
  <c r="P6695" i="1" a="1"/>
  <c r="P6695" i="1" s="1"/>
  <c r="R6695" i="1" s="1"/>
  <c r="P6696" i="1" a="1"/>
  <c r="P6696" i="1" s="1"/>
  <c r="R6696" i="1" s="1"/>
  <c r="P6697" i="1" a="1"/>
  <c r="P6697" i="1" s="1"/>
  <c r="R6697" i="1" s="1"/>
  <c r="P6698" i="1" a="1"/>
  <c r="P6698" i="1" s="1"/>
  <c r="R6698" i="1" s="1"/>
  <c r="P6699" i="1" a="1"/>
  <c r="P6699" i="1" s="1"/>
  <c r="R6699" i="1" s="1"/>
  <c r="P6700" i="1" a="1"/>
  <c r="P6700" i="1" s="1"/>
  <c r="R6700" i="1" s="1"/>
  <c r="P6701" i="1" a="1"/>
  <c r="P6701" i="1" s="1"/>
  <c r="R6701" i="1" s="1"/>
  <c r="P6702" i="1" a="1"/>
  <c r="P6702" i="1" s="1"/>
  <c r="R6702" i="1" s="1"/>
  <c r="P6703" i="1" a="1"/>
  <c r="P6703" i="1" s="1"/>
  <c r="R6703" i="1" s="1"/>
  <c r="P6704" i="1" a="1"/>
  <c r="P6704" i="1" s="1"/>
  <c r="R6704" i="1" s="1"/>
  <c r="P6705" i="1" a="1"/>
  <c r="P6705" i="1" s="1"/>
  <c r="R6705" i="1" s="1"/>
  <c r="P6706" i="1" a="1"/>
  <c r="P6706" i="1" s="1"/>
  <c r="R6706" i="1" s="1"/>
  <c r="P6707" i="1" a="1"/>
  <c r="P6707" i="1" s="1"/>
  <c r="R6707" i="1" s="1"/>
  <c r="P6708" i="1" a="1"/>
  <c r="P6708" i="1" s="1"/>
  <c r="R6708" i="1" s="1"/>
  <c r="P6709" i="1" a="1"/>
  <c r="P6709" i="1" s="1"/>
  <c r="R6709" i="1" s="1"/>
  <c r="P6710" i="1" a="1"/>
  <c r="P6710" i="1" s="1"/>
  <c r="R6710" i="1" s="1"/>
  <c r="P6711" i="1" a="1"/>
  <c r="P6711" i="1" s="1"/>
  <c r="R6711" i="1" s="1"/>
  <c r="P6712" i="1" a="1"/>
  <c r="P6712" i="1" s="1"/>
  <c r="R6712" i="1" s="1"/>
  <c r="P6713" i="1" a="1"/>
  <c r="P6713" i="1" s="1"/>
  <c r="R6713" i="1" s="1"/>
  <c r="P6714" i="1" a="1"/>
  <c r="P6714" i="1" s="1"/>
  <c r="R6714" i="1" s="1"/>
  <c r="P6715" i="1" a="1"/>
  <c r="P6715" i="1" s="1"/>
  <c r="R6715" i="1" s="1"/>
  <c r="P6716" i="1" a="1"/>
  <c r="P6716" i="1" s="1"/>
  <c r="R6716" i="1" s="1"/>
  <c r="P6717" i="1" a="1"/>
  <c r="P6717" i="1" s="1"/>
  <c r="R6717" i="1" s="1"/>
  <c r="P6718" i="1" a="1"/>
  <c r="P6718" i="1" s="1"/>
  <c r="R6718" i="1" s="1"/>
  <c r="P6719" i="1" a="1"/>
  <c r="P6719" i="1" s="1"/>
  <c r="R6719" i="1" s="1"/>
  <c r="P6720" i="1" a="1"/>
  <c r="P6720" i="1" s="1"/>
  <c r="R6720" i="1" s="1"/>
  <c r="P6721" i="1" a="1"/>
  <c r="P6721" i="1" s="1"/>
  <c r="R6721" i="1" s="1"/>
  <c r="P6722" i="1" a="1"/>
  <c r="P6722" i="1" s="1"/>
  <c r="R6722" i="1" s="1"/>
  <c r="P6723" i="1" a="1"/>
  <c r="P6723" i="1" s="1"/>
  <c r="R6723" i="1" s="1"/>
  <c r="P6724" i="1" a="1"/>
  <c r="P6724" i="1" s="1"/>
  <c r="R6724" i="1" s="1"/>
  <c r="P6725" i="1" a="1"/>
  <c r="P6725" i="1" s="1"/>
  <c r="R6725" i="1" s="1"/>
  <c r="P6726" i="1" a="1"/>
  <c r="P6726" i="1" s="1"/>
  <c r="R6726" i="1" s="1"/>
  <c r="P6727" i="1" a="1"/>
  <c r="P6727" i="1" s="1"/>
  <c r="R6727" i="1" s="1"/>
  <c r="P6728" i="1" a="1"/>
  <c r="P6728" i="1" s="1"/>
  <c r="R6728" i="1" s="1"/>
  <c r="P6729" i="1" a="1"/>
  <c r="P6729" i="1" s="1"/>
  <c r="R6729" i="1" s="1"/>
  <c r="P6730" i="1" a="1"/>
  <c r="P6730" i="1" s="1"/>
  <c r="R6730" i="1" s="1"/>
  <c r="P6731" i="1" a="1"/>
  <c r="P6731" i="1" s="1"/>
  <c r="R6731" i="1" s="1"/>
  <c r="P6732" i="1" a="1"/>
  <c r="P6732" i="1" s="1"/>
  <c r="R6732" i="1" s="1"/>
  <c r="P6733" i="1" a="1"/>
  <c r="P6733" i="1" s="1"/>
  <c r="R6733" i="1" s="1"/>
  <c r="P6734" i="1" a="1"/>
  <c r="P6734" i="1" s="1"/>
  <c r="R6734" i="1" s="1"/>
  <c r="P6735" i="1" a="1"/>
  <c r="P6735" i="1" s="1"/>
  <c r="R6735" i="1" s="1"/>
  <c r="P6736" i="1" a="1"/>
  <c r="P6736" i="1" s="1"/>
  <c r="R6736" i="1" s="1"/>
  <c r="P6737" i="1" a="1"/>
  <c r="P6737" i="1" s="1"/>
  <c r="R6737" i="1" s="1"/>
  <c r="P6738" i="1" a="1"/>
  <c r="P6738" i="1" s="1"/>
  <c r="R6738" i="1" s="1"/>
  <c r="P6739" i="1" a="1"/>
  <c r="P6739" i="1" s="1"/>
  <c r="R6739" i="1" s="1"/>
  <c r="P6740" i="1" a="1"/>
  <c r="P6740" i="1" s="1"/>
  <c r="R6740" i="1" s="1"/>
  <c r="P6741" i="1" a="1"/>
  <c r="P6741" i="1" s="1"/>
  <c r="R6741" i="1" s="1"/>
  <c r="P6742" i="1" a="1"/>
  <c r="P6742" i="1" s="1"/>
  <c r="R6742" i="1" s="1"/>
  <c r="P6743" i="1" a="1"/>
  <c r="P6743" i="1" s="1"/>
  <c r="R6743" i="1" s="1"/>
  <c r="P6744" i="1" a="1"/>
  <c r="P6744" i="1" s="1"/>
  <c r="R6744" i="1" s="1"/>
  <c r="P6745" i="1" a="1"/>
  <c r="P6745" i="1" s="1"/>
  <c r="R6745" i="1" s="1"/>
  <c r="P6746" i="1" a="1"/>
  <c r="P6746" i="1" s="1"/>
  <c r="R6746" i="1" s="1"/>
  <c r="P6747" i="1" a="1"/>
  <c r="P6747" i="1" s="1"/>
  <c r="R6747" i="1" s="1"/>
  <c r="P6748" i="1" a="1"/>
  <c r="P6748" i="1" s="1"/>
  <c r="R6748" i="1" s="1"/>
  <c r="P6749" i="1" a="1"/>
  <c r="P6749" i="1" s="1"/>
  <c r="R6749" i="1" s="1"/>
  <c r="P6750" i="1" a="1"/>
  <c r="P6750" i="1" s="1"/>
  <c r="R6750" i="1" s="1"/>
  <c r="P6751" i="1" a="1"/>
  <c r="P6751" i="1" s="1"/>
  <c r="R6751" i="1" s="1"/>
  <c r="P6752" i="1" a="1"/>
  <c r="P6752" i="1" s="1"/>
  <c r="R6752" i="1" s="1"/>
  <c r="P6753" i="1" a="1"/>
  <c r="P6753" i="1" s="1"/>
  <c r="R6753" i="1" s="1"/>
  <c r="P6754" i="1" a="1"/>
  <c r="P6754" i="1" s="1"/>
  <c r="R6754" i="1" s="1"/>
  <c r="P6755" i="1" a="1"/>
  <c r="P6755" i="1" s="1"/>
  <c r="R6755" i="1" s="1"/>
  <c r="P6756" i="1" a="1"/>
  <c r="P6756" i="1" s="1"/>
  <c r="R6756" i="1" s="1"/>
  <c r="P6757" i="1" a="1"/>
  <c r="P6757" i="1" s="1"/>
  <c r="R6757" i="1" s="1"/>
  <c r="P6758" i="1" a="1"/>
  <c r="P6758" i="1" s="1"/>
  <c r="R6758" i="1" s="1"/>
  <c r="P6759" i="1" a="1"/>
  <c r="P6759" i="1" s="1"/>
  <c r="R6759" i="1" s="1"/>
  <c r="P6760" i="1" a="1"/>
  <c r="P6760" i="1" s="1"/>
  <c r="R6760" i="1" s="1"/>
  <c r="P6761" i="1" a="1"/>
  <c r="P6761" i="1" s="1"/>
  <c r="R6761" i="1" s="1"/>
  <c r="P6762" i="1" a="1"/>
  <c r="P6762" i="1" s="1"/>
  <c r="R6762" i="1" s="1"/>
  <c r="P6763" i="1" a="1"/>
  <c r="P6763" i="1" s="1"/>
  <c r="R6763" i="1" s="1"/>
  <c r="P6764" i="1" a="1"/>
  <c r="P6764" i="1" s="1"/>
  <c r="R6764" i="1" s="1"/>
  <c r="P6765" i="1" a="1"/>
  <c r="P6765" i="1" s="1"/>
  <c r="R6765" i="1" s="1"/>
  <c r="P6766" i="1" a="1"/>
  <c r="P6766" i="1" s="1"/>
  <c r="R6766" i="1" s="1"/>
  <c r="P6767" i="1" a="1"/>
  <c r="P6767" i="1" s="1"/>
  <c r="R6767" i="1" s="1"/>
  <c r="P6768" i="1" a="1"/>
  <c r="P6768" i="1" s="1"/>
  <c r="R6768" i="1" s="1"/>
  <c r="P6769" i="1" a="1"/>
  <c r="P6769" i="1" s="1"/>
  <c r="R6769" i="1" s="1"/>
  <c r="P6770" i="1" a="1"/>
  <c r="P6770" i="1" s="1"/>
  <c r="R6770" i="1" s="1"/>
  <c r="P6771" i="1" a="1"/>
  <c r="P6771" i="1" s="1"/>
  <c r="R6771" i="1" s="1"/>
  <c r="P6772" i="1" a="1"/>
  <c r="P6772" i="1" s="1"/>
  <c r="R6772" i="1" s="1"/>
  <c r="P6773" i="1" a="1"/>
  <c r="P6773" i="1" s="1"/>
  <c r="R6773" i="1" s="1"/>
  <c r="P6774" i="1" a="1"/>
  <c r="P6774" i="1" s="1"/>
  <c r="R6774" i="1" s="1"/>
  <c r="P6775" i="1" a="1"/>
  <c r="P6775" i="1" s="1"/>
  <c r="R6775" i="1" s="1"/>
  <c r="P6776" i="1" a="1"/>
  <c r="P6776" i="1" s="1"/>
  <c r="R6776" i="1" s="1"/>
  <c r="P6777" i="1" a="1"/>
  <c r="P6777" i="1" s="1"/>
  <c r="R6777" i="1" s="1"/>
  <c r="P6778" i="1" a="1"/>
  <c r="P6778" i="1" s="1"/>
  <c r="R6778" i="1" s="1"/>
  <c r="P6779" i="1" a="1"/>
  <c r="P6779" i="1" s="1"/>
  <c r="R6779" i="1" s="1"/>
  <c r="P6780" i="1" a="1"/>
  <c r="P6780" i="1" s="1"/>
  <c r="R6780" i="1" s="1"/>
  <c r="P6781" i="1" a="1"/>
  <c r="P6781" i="1" s="1"/>
  <c r="R6781" i="1" s="1"/>
  <c r="P6782" i="1" a="1"/>
  <c r="P6782" i="1" s="1"/>
  <c r="R6782" i="1" s="1"/>
  <c r="P6783" i="1" a="1"/>
  <c r="P6783" i="1" s="1"/>
  <c r="R6783" i="1" s="1"/>
  <c r="P6784" i="1" a="1"/>
  <c r="P6784" i="1" s="1"/>
  <c r="R6784" i="1" s="1"/>
  <c r="P6785" i="1" a="1"/>
  <c r="P6785" i="1" s="1"/>
  <c r="R6785" i="1" s="1"/>
  <c r="P6786" i="1" a="1"/>
  <c r="P6786" i="1" s="1"/>
  <c r="R6786" i="1" s="1"/>
  <c r="P6787" i="1" a="1"/>
  <c r="P6787" i="1" s="1"/>
  <c r="R6787" i="1" s="1"/>
  <c r="P6788" i="1" a="1"/>
  <c r="P6788" i="1" s="1"/>
  <c r="R6788" i="1" s="1"/>
  <c r="P6789" i="1" a="1"/>
  <c r="P6789" i="1" s="1"/>
  <c r="R6789" i="1" s="1"/>
  <c r="P6790" i="1" a="1"/>
  <c r="P6790" i="1" s="1"/>
  <c r="R6790" i="1" s="1"/>
  <c r="P6791" i="1" a="1"/>
  <c r="P6791" i="1" s="1"/>
  <c r="R6791" i="1" s="1"/>
  <c r="P6792" i="1" a="1"/>
  <c r="P6792" i="1" s="1"/>
  <c r="R6792" i="1" s="1"/>
  <c r="P6793" i="1" a="1"/>
  <c r="P6793" i="1" s="1"/>
  <c r="R6793" i="1" s="1"/>
  <c r="P6794" i="1" a="1"/>
  <c r="P6794" i="1" s="1"/>
  <c r="R6794" i="1" s="1"/>
  <c r="P6795" i="1" a="1"/>
  <c r="P6795" i="1" s="1"/>
  <c r="R6795" i="1" s="1"/>
  <c r="P6796" i="1" a="1"/>
  <c r="P6796" i="1" s="1"/>
  <c r="R6796" i="1" s="1"/>
  <c r="P6797" i="1" a="1"/>
  <c r="P6797" i="1" s="1"/>
  <c r="R6797" i="1" s="1"/>
  <c r="P6798" i="1" a="1"/>
  <c r="P6798" i="1" s="1"/>
  <c r="R6798" i="1" s="1"/>
  <c r="P6799" i="1" a="1"/>
  <c r="P6799" i="1" s="1"/>
  <c r="R6799" i="1" s="1"/>
  <c r="P6800" i="1" a="1"/>
  <c r="P6800" i="1" s="1"/>
  <c r="R6800" i="1" s="1"/>
  <c r="P6801" i="1" a="1"/>
  <c r="P6801" i="1" s="1"/>
  <c r="R6801" i="1" s="1"/>
  <c r="P6802" i="1" a="1"/>
  <c r="P6802" i="1" s="1"/>
  <c r="R6802" i="1" s="1"/>
  <c r="P6803" i="1" a="1"/>
  <c r="P6803" i="1" s="1"/>
  <c r="R6803" i="1" s="1"/>
  <c r="P6804" i="1" a="1"/>
  <c r="P6804" i="1" s="1"/>
  <c r="R6804" i="1" s="1"/>
  <c r="P6805" i="1" a="1"/>
  <c r="P6805" i="1" s="1"/>
  <c r="R6805" i="1" s="1"/>
  <c r="P6806" i="1" a="1"/>
  <c r="P6806" i="1" s="1"/>
  <c r="R6806" i="1" s="1"/>
  <c r="P6807" i="1" a="1"/>
  <c r="P6807" i="1" s="1"/>
  <c r="R6807" i="1" s="1"/>
  <c r="P6808" i="1" a="1"/>
  <c r="P6808" i="1" s="1"/>
  <c r="R6808" i="1" s="1"/>
  <c r="P6809" i="1" a="1"/>
  <c r="P6809" i="1" s="1"/>
  <c r="R6809" i="1" s="1"/>
  <c r="P6810" i="1" a="1"/>
  <c r="P6810" i="1" s="1"/>
  <c r="R6810" i="1" s="1"/>
  <c r="P6811" i="1" a="1"/>
  <c r="P6811" i="1" s="1"/>
  <c r="R6811" i="1" s="1"/>
  <c r="P6812" i="1" a="1"/>
  <c r="P6812" i="1" s="1"/>
  <c r="R6812" i="1" s="1"/>
  <c r="P6813" i="1" a="1"/>
  <c r="P6813" i="1" s="1"/>
  <c r="R6813" i="1" s="1"/>
  <c r="P6814" i="1" a="1"/>
  <c r="P6814" i="1" s="1"/>
  <c r="R6814" i="1" s="1"/>
  <c r="P6815" i="1" a="1"/>
  <c r="P6815" i="1" s="1"/>
  <c r="R6815" i="1" s="1"/>
  <c r="P6816" i="1" a="1"/>
  <c r="P6816" i="1" s="1"/>
  <c r="P6817" i="1" a="1"/>
  <c r="P6817" i="1" s="1"/>
  <c r="R6817" i="1" s="1"/>
  <c r="P6818" i="1" a="1"/>
  <c r="P6818" i="1" s="1"/>
  <c r="R6818" i="1" s="1"/>
  <c r="P6819" i="1" a="1"/>
  <c r="P6819" i="1" s="1"/>
  <c r="R6819" i="1" s="1"/>
  <c r="P6820" i="1" a="1"/>
  <c r="P6820" i="1" s="1"/>
  <c r="R6820" i="1" s="1"/>
  <c r="P6821" i="1" a="1"/>
  <c r="P6821" i="1" s="1"/>
  <c r="R6821" i="1" s="1"/>
  <c r="P6822" i="1" a="1"/>
  <c r="P6822" i="1" s="1"/>
  <c r="R6822" i="1" s="1"/>
  <c r="P6823" i="1" a="1"/>
  <c r="P6823" i="1" s="1"/>
  <c r="R6823" i="1" s="1"/>
  <c r="P6824" i="1" a="1"/>
  <c r="P6824" i="1" s="1"/>
  <c r="R6824" i="1" s="1"/>
  <c r="P6825" i="1" a="1"/>
  <c r="P6825" i="1" s="1"/>
  <c r="R6825" i="1" s="1"/>
  <c r="P6826" i="1" a="1"/>
  <c r="P6826" i="1" s="1"/>
  <c r="R6826" i="1" s="1"/>
  <c r="P6827" i="1" a="1"/>
  <c r="P6827" i="1" s="1"/>
  <c r="R6827" i="1" s="1"/>
  <c r="P6828" i="1" a="1"/>
  <c r="P6828" i="1" s="1"/>
  <c r="R6828" i="1" s="1"/>
  <c r="P6829" i="1" a="1"/>
  <c r="P6829" i="1" s="1"/>
  <c r="R6829" i="1" s="1"/>
  <c r="P6830" i="1" a="1"/>
  <c r="P6830" i="1" s="1"/>
  <c r="R6830" i="1" s="1"/>
  <c r="P6831" i="1" a="1"/>
  <c r="P6831" i="1" s="1"/>
  <c r="R6831" i="1" s="1"/>
  <c r="P6832" i="1" a="1"/>
  <c r="P6832" i="1" s="1"/>
  <c r="R6832" i="1" s="1"/>
  <c r="P6833" i="1" a="1"/>
  <c r="P6833" i="1" s="1"/>
  <c r="R6833" i="1" s="1"/>
  <c r="P6834" i="1" a="1"/>
  <c r="P6834" i="1" s="1"/>
  <c r="R6834" i="1" s="1"/>
  <c r="P6835" i="1" a="1"/>
  <c r="P6835" i="1" s="1"/>
  <c r="R6835" i="1" s="1"/>
  <c r="P6836" i="1" a="1"/>
  <c r="P6836" i="1" s="1"/>
  <c r="R6836" i="1" s="1"/>
  <c r="P6837" i="1" a="1"/>
  <c r="P6837" i="1" s="1"/>
  <c r="R6837" i="1" s="1"/>
  <c r="P6838" i="1" a="1"/>
  <c r="P6838" i="1" s="1"/>
  <c r="R6838" i="1" s="1"/>
  <c r="P6839" i="1" a="1"/>
  <c r="P6839" i="1" s="1"/>
  <c r="R6839" i="1" s="1"/>
  <c r="P6840" i="1" a="1"/>
  <c r="P6840" i="1" s="1"/>
  <c r="R6840" i="1" s="1"/>
  <c r="P6841" i="1" a="1"/>
  <c r="P6841" i="1" s="1"/>
  <c r="R6841" i="1" s="1"/>
  <c r="P6842" i="1" a="1"/>
  <c r="P6842" i="1" s="1"/>
  <c r="R6842" i="1" s="1"/>
  <c r="P6843" i="1" a="1"/>
  <c r="P6843" i="1" s="1"/>
  <c r="R6843" i="1" s="1"/>
  <c r="P6844" i="1" a="1"/>
  <c r="P6844" i="1" s="1"/>
  <c r="R6844" i="1" s="1"/>
  <c r="P6845" i="1" a="1"/>
  <c r="P6845" i="1" s="1"/>
  <c r="R6845" i="1" s="1"/>
  <c r="P6846" i="1" a="1"/>
  <c r="P6846" i="1" s="1"/>
  <c r="R6846" i="1" s="1"/>
  <c r="P6847" i="1" a="1"/>
  <c r="P6847" i="1" s="1"/>
  <c r="R6847" i="1" s="1"/>
  <c r="P6848" i="1" a="1"/>
  <c r="P6848" i="1" s="1"/>
  <c r="R6848" i="1" s="1"/>
  <c r="P6849" i="1" a="1"/>
  <c r="P6849" i="1" s="1"/>
  <c r="R6849" i="1" s="1"/>
  <c r="P6850" i="1" a="1"/>
  <c r="P6850" i="1" s="1"/>
  <c r="R6850" i="1" s="1"/>
  <c r="P6851" i="1" a="1"/>
  <c r="P6851" i="1" s="1"/>
  <c r="R6851" i="1" s="1"/>
  <c r="P6852" i="1" a="1"/>
  <c r="P6852" i="1" s="1"/>
  <c r="R6852" i="1" s="1"/>
  <c r="P6853" i="1" a="1"/>
  <c r="P6853" i="1" s="1"/>
  <c r="R6853" i="1" s="1"/>
  <c r="P6854" i="1" a="1"/>
  <c r="P6854" i="1" s="1"/>
  <c r="R6854" i="1" s="1"/>
  <c r="P6855" i="1" a="1"/>
  <c r="P6855" i="1" s="1"/>
  <c r="R6855" i="1" s="1"/>
  <c r="P6856" i="1" a="1"/>
  <c r="P6856" i="1" s="1"/>
  <c r="R6856" i="1" s="1"/>
  <c r="P6857" i="1" a="1"/>
  <c r="P6857" i="1" s="1"/>
  <c r="R6857" i="1" s="1"/>
  <c r="P6858" i="1" a="1"/>
  <c r="P6858" i="1" s="1"/>
  <c r="R6858" i="1" s="1"/>
  <c r="P6859" i="1" a="1"/>
  <c r="P6859" i="1" s="1"/>
  <c r="R6859" i="1" s="1"/>
  <c r="P6860" i="1" a="1"/>
  <c r="P6860" i="1" s="1"/>
  <c r="R6860" i="1" s="1"/>
  <c r="P6861" i="1" a="1"/>
  <c r="P6861" i="1" s="1"/>
  <c r="R6861" i="1" s="1"/>
  <c r="P6862" i="1" a="1"/>
  <c r="P6862" i="1" s="1"/>
  <c r="R6862" i="1" s="1"/>
  <c r="P6863" i="1" a="1"/>
  <c r="P6863" i="1" s="1"/>
  <c r="R6863" i="1" s="1"/>
  <c r="P6864" i="1" a="1"/>
  <c r="P6864" i="1" s="1"/>
  <c r="R6864" i="1" s="1"/>
  <c r="P6865" i="1" a="1"/>
  <c r="P6865" i="1" s="1"/>
  <c r="R6865" i="1" s="1"/>
  <c r="P6866" i="1" a="1"/>
  <c r="P6866" i="1" s="1"/>
  <c r="R6866" i="1" s="1"/>
  <c r="P6867" i="1" a="1"/>
  <c r="P6867" i="1" s="1"/>
  <c r="R6867" i="1" s="1"/>
  <c r="P6868" i="1" a="1"/>
  <c r="P6868" i="1" s="1"/>
  <c r="R6868" i="1" s="1"/>
  <c r="P6869" i="1" a="1"/>
  <c r="P6869" i="1" s="1"/>
  <c r="R6869" i="1" s="1"/>
  <c r="P6870" i="1" a="1"/>
  <c r="P6870" i="1" s="1"/>
  <c r="R6870" i="1" s="1"/>
  <c r="P6871" i="1" a="1"/>
  <c r="P6871" i="1" s="1"/>
  <c r="R6871" i="1" s="1"/>
  <c r="P6872" i="1" a="1"/>
  <c r="P6872" i="1" s="1"/>
  <c r="R6872" i="1" s="1"/>
  <c r="P6873" i="1" a="1"/>
  <c r="P6873" i="1" s="1"/>
  <c r="R6873" i="1" s="1"/>
  <c r="P6874" i="1" a="1"/>
  <c r="P6874" i="1" s="1"/>
  <c r="R6874" i="1" s="1"/>
  <c r="P6875" i="1" a="1"/>
  <c r="P6875" i="1" s="1"/>
  <c r="R6875" i="1" s="1"/>
  <c r="P6876" i="1" a="1"/>
  <c r="P6876" i="1" s="1"/>
  <c r="R6876" i="1" s="1"/>
  <c r="P6877" i="1" a="1"/>
  <c r="P6877" i="1" s="1"/>
  <c r="R6877" i="1" s="1"/>
  <c r="P6878" i="1" a="1"/>
  <c r="P6878" i="1" s="1"/>
  <c r="R6878" i="1" s="1"/>
  <c r="P6879" i="1" a="1"/>
  <c r="P6879" i="1" s="1"/>
  <c r="R6879" i="1" s="1"/>
  <c r="P6880" i="1" a="1"/>
  <c r="P6880" i="1" s="1"/>
  <c r="R6880" i="1" s="1"/>
  <c r="P6881" i="1" a="1"/>
  <c r="P6881" i="1" s="1"/>
  <c r="R6881" i="1" s="1"/>
  <c r="P6882" i="1" a="1"/>
  <c r="P6882" i="1" s="1"/>
  <c r="R6882" i="1" s="1"/>
  <c r="P6883" i="1" a="1"/>
  <c r="P6883" i="1" s="1"/>
  <c r="R6883" i="1" s="1"/>
  <c r="P6884" i="1" a="1"/>
  <c r="P6884" i="1" s="1"/>
  <c r="R6884" i="1" s="1"/>
  <c r="P6885" i="1" a="1"/>
  <c r="P6885" i="1" s="1"/>
  <c r="R6885" i="1" s="1"/>
  <c r="P6886" i="1" a="1"/>
  <c r="P6886" i="1" s="1"/>
  <c r="R6886" i="1" s="1"/>
  <c r="P6887" i="1" a="1"/>
  <c r="P6887" i="1" s="1"/>
  <c r="R6887" i="1" s="1"/>
  <c r="P6888" i="1" a="1"/>
  <c r="P6888" i="1" s="1"/>
  <c r="R6888" i="1" s="1"/>
  <c r="P6889" i="1" a="1"/>
  <c r="P6889" i="1" s="1"/>
  <c r="R6889" i="1" s="1"/>
  <c r="P6890" i="1" a="1"/>
  <c r="P6890" i="1" s="1"/>
  <c r="R6890" i="1" s="1"/>
  <c r="P6891" i="1" a="1"/>
  <c r="P6891" i="1" s="1"/>
  <c r="R6891" i="1" s="1"/>
  <c r="P6892" i="1" a="1"/>
  <c r="P6892" i="1" s="1"/>
  <c r="R6892" i="1" s="1"/>
  <c r="P6893" i="1" a="1"/>
  <c r="P6893" i="1" s="1"/>
  <c r="R6893" i="1" s="1"/>
  <c r="P6894" i="1" a="1"/>
  <c r="P6894" i="1" s="1"/>
  <c r="R6894" i="1" s="1"/>
  <c r="P6895" i="1" a="1"/>
  <c r="P6895" i="1" s="1"/>
  <c r="R6895" i="1" s="1"/>
  <c r="P6896" i="1" a="1"/>
  <c r="P6896" i="1" s="1"/>
  <c r="R6896" i="1" s="1"/>
  <c r="P6897" i="1" a="1"/>
  <c r="P6897" i="1" s="1"/>
  <c r="R6897" i="1" s="1"/>
  <c r="P6898" i="1" a="1"/>
  <c r="P6898" i="1" s="1"/>
  <c r="R6898" i="1" s="1"/>
  <c r="P6899" i="1" a="1"/>
  <c r="P6899" i="1" s="1"/>
  <c r="R6899" i="1" s="1"/>
  <c r="P6900" i="1" a="1"/>
  <c r="P6900" i="1" s="1"/>
  <c r="R6900" i="1" s="1"/>
  <c r="P6901" i="1" a="1"/>
  <c r="P6901" i="1" s="1"/>
  <c r="R6901" i="1" s="1"/>
  <c r="P6902" i="1" a="1"/>
  <c r="P6902" i="1" s="1"/>
  <c r="R6902" i="1" s="1"/>
  <c r="P6903" i="1" a="1"/>
  <c r="P6903" i="1" s="1"/>
  <c r="R6903" i="1" s="1"/>
  <c r="P6904" i="1" a="1"/>
  <c r="P6904" i="1" s="1"/>
  <c r="R6904" i="1" s="1"/>
  <c r="P6905" i="1" a="1"/>
  <c r="P6905" i="1" s="1"/>
  <c r="R6905" i="1" s="1"/>
  <c r="P6906" i="1" a="1"/>
  <c r="P6906" i="1" s="1"/>
  <c r="R6906" i="1" s="1"/>
  <c r="P6907" i="1" a="1"/>
  <c r="P6907" i="1" s="1"/>
  <c r="R6907" i="1" s="1"/>
  <c r="P6908" i="1" a="1"/>
  <c r="P6908" i="1" s="1"/>
  <c r="R6908" i="1" s="1"/>
  <c r="P6909" i="1" a="1"/>
  <c r="P6909" i="1" s="1"/>
  <c r="R6909" i="1" s="1"/>
  <c r="P6910" i="1" a="1"/>
  <c r="P6910" i="1" s="1"/>
  <c r="R6910" i="1" s="1"/>
  <c r="P6911" i="1" a="1"/>
  <c r="P6911" i="1" s="1"/>
  <c r="R6911" i="1" s="1"/>
  <c r="P6912" i="1" a="1"/>
  <c r="P6912" i="1" s="1"/>
  <c r="R6912" i="1" s="1"/>
  <c r="P6913" i="1" a="1"/>
  <c r="P6913" i="1" s="1"/>
  <c r="R6913" i="1" s="1"/>
  <c r="P6914" i="1" a="1"/>
  <c r="P6914" i="1" s="1"/>
  <c r="R6914" i="1" s="1"/>
  <c r="P6915" i="1" a="1"/>
  <c r="P6915" i="1" s="1"/>
  <c r="R6915" i="1" s="1"/>
  <c r="P6916" i="1" a="1"/>
  <c r="P6916" i="1" s="1"/>
  <c r="R6916" i="1" s="1"/>
  <c r="P6917" i="1" a="1"/>
  <c r="P6917" i="1" s="1"/>
  <c r="R6917" i="1" s="1"/>
  <c r="P6918" i="1" a="1"/>
  <c r="P6918" i="1" s="1"/>
  <c r="R6918" i="1" s="1"/>
  <c r="P6919" i="1" a="1"/>
  <c r="P6919" i="1" s="1"/>
  <c r="R6919" i="1" s="1"/>
  <c r="P6920" i="1" a="1"/>
  <c r="P6920" i="1" s="1"/>
  <c r="R6920" i="1" s="1"/>
  <c r="P6921" i="1" a="1"/>
  <c r="P6921" i="1" s="1"/>
  <c r="R6921" i="1" s="1"/>
  <c r="P6922" i="1" a="1"/>
  <c r="P6922" i="1" s="1"/>
  <c r="R6922" i="1" s="1"/>
  <c r="P6923" i="1" a="1"/>
  <c r="P6923" i="1" s="1"/>
  <c r="R6923" i="1" s="1"/>
  <c r="P6924" i="1" a="1"/>
  <c r="P6924" i="1" s="1"/>
  <c r="R6924" i="1" s="1"/>
  <c r="P6925" i="1" a="1"/>
  <c r="P6925" i="1" s="1"/>
  <c r="R6925" i="1" s="1"/>
  <c r="P6926" i="1" a="1"/>
  <c r="P6926" i="1" s="1"/>
  <c r="R6926" i="1" s="1"/>
  <c r="P6927" i="1" a="1"/>
  <c r="P6927" i="1" s="1"/>
  <c r="R6927" i="1" s="1"/>
  <c r="P6928" i="1" a="1"/>
  <c r="P6928" i="1" s="1"/>
  <c r="R6928" i="1" s="1"/>
  <c r="P6929" i="1" a="1"/>
  <c r="P6929" i="1" s="1"/>
  <c r="R6929" i="1" s="1"/>
  <c r="P6930" i="1" a="1"/>
  <c r="P6930" i="1" s="1"/>
  <c r="R6930" i="1" s="1"/>
  <c r="P6931" i="1" a="1"/>
  <c r="P6931" i="1" s="1"/>
  <c r="R6931" i="1" s="1"/>
  <c r="P6932" i="1" a="1"/>
  <c r="P6932" i="1" s="1"/>
  <c r="R6932" i="1" s="1"/>
  <c r="P6933" i="1" a="1"/>
  <c r="P6933" i="1" s="1"/>
  <c r="R6933" i="1" s="1"/>
  <c r="P6934" i="1" a="1"/>
  <c r="P6934" i="1" s="1"/>
  <c r="R6934" i="1" s="1"/>
  <c r="P6935" i="1" a="1"/>
  <c r="P6935" i="1" s="1"/>
  <c r="R6935" i="1" s="1"/>
  <c r="P6936" i="1" a="1"/>
  <c r="P6936" i="1" s="1"/>
  <c r="R6936" i="1" s="1"/>
  <c r="P6937" i="1" a="1"/>
  <c r="P6937" i="1" s="1"/>
  <c r="R6937" i="1" s="1"/>
  <c r="P6938" i="1" a="1"/>
  <c r="P6938" i="1" s="1"/>
  <c r="R6938" i="1" s="1"/>
  <c r="P6939" i="1" a="1"/>
  <c r="P6939" i="1" s="1"/>
  <c r="R6939" i="1" s="1"/>
  <c r="P6940" i="1" a="1"/>
  <c r="P6940" i="1" s="1"/>
  <c r="R6940" i="1" s="1"/>
  <c r="P6941" i="1" a="1"/>
  <c r="P6941" i="1" s="1"/>
  <c r="R6941" i="1" s="1"/>
  <c r="P6942" i="1" a="1"/>
  <c r="P6942" i="1" s="1"/>
  <c r="R6942" i="1" s="1"/>
  <c r="P6943" i="1" a="1"/>
  <c r="P6943" i="1" s="1"/>
  <c r="R6943" i="1" s="1"/>
  <c r="P6944" i="1" a="1"/>
  <c r="P6944" i="1" s="1"/>
  <c r="R6944" i="1" s="1"/>
  <c r="P6945" i="1" a="1"/>
  <c r="P6945" i="1" s="1"/>
  <c r="R6945" i="1" s="1"/>
  <c r="P6946" i="1" a="1"/>
  <c r="P6946" i="1" s="1"/>
  <c r="R6946" i="1" s="1"/>
  <c r="P6947" i="1" a="1"/>
  <c r="P6947" i="1" s="1"/>
  <c r="R6947" i="1" s="1"/>
  <c r="P6948" i="1" a="1"/>
  <c r="P6948" i="1" s="1"/>
  <c r="R6948" i="1" s="1"/>
  <c r="P6949" i="1" a="1"/>
  <c r="P6949" i="1" s="1"/>
  <c r="R6949" i="1" s="1"/>
  <c r="P6950" i="1" a="1"/>
  <c r="P6950" i="1" s="1"/>
  <c r="R6950" i="1" s="1"/>
  <c r="P6951" i="1" a="1"/>
  <c r="P6951" i="1" s="1"/>
  <c r="R6951" i="1" s="1"/>
  <c r="P6952" i="1" a="1"/>
  <c r="P6952" i="1" s="1"/>
  <c r="R6952" i="1" s="1"/>
  <c r="P6953" i="1" a="1"/>
  <c r="P6953" i="1" s="1"/>
  <c r="R6953" i="1" s="1"/>
  <c r="P6954" i="1" a="1"/>
  <c r="P6954" i="1" s="1"/>
  <c r="R6954" i="1" s="1"/>
  <c r="P6955" i="1" a="1"/>
  <c r="P6955" i="1" s="1"/>
  <c r="R6955" i="1" s="1"/>
  <c r="P6956" i="1" a="1"/>
  <c r="P6956" i="1" s="1"/>
  <c r="R6956" i="1" s="1"/>
  <c r="P6957" i="1" a="1"/>
  <c r="P6957" i="1" s="1"/>
  <c r="R6957" i="1" s="1"/>
  <c r="P6958" i="1" a="1"/>
  <c r="P6958" i="1" s="1"/>
  <c r="R6958" i="1" s="1"/>
  <c r="P6959" i="1" a="1"/>
  <c r="P6959" i="1" s="1"/>
  <c r="R6959" i="1" s="1"/>
  <c r="P6960" i="1" a="1"/>
  <c r="P6960" i="1" s="1"/>
  <c r="R6960" i="1" s="1"/>
  <c r="P6961" i="1" a="1"/>
  <c r="P6961" i="1" s="1"/>
  <c r="R6961" i="1" s="1"/>
  <c r="P6962" i="1" a="1"/>
  <c r="P6962" i="1" s="1"/>
  <c r="R6962" i="1" s="1"/>
  <c r="P6963" i="1" a="1"/>
  <c r="P6963" i="1" s="1"/>
  <c r="R6963" i="1" s="1"/>
  <c r="P6964" i="1" a="1"/>
  <c r="P6964" i="1" s="1"/>
  <c r="R6964" i="1" s="1"/>
  <c r="P6965" i="1" a="1"/>
  <c r="P6965" i="1" s="1"/>
  <c r="R6965" i="1" s="1"/>
  <c r="P6966" i="1" a="1"/>
  <c r="P6966" i="1" s="1"/>
  <c r="R6966" i="1" s="1"/>
  <c r="P6967" i="1" a="1"/>
  <c r="P6967" i="1" s="1"/>
  <c r="R6967" i="1" s="1"/>
  <c r="P6968" i="1" a="1"/>
  <c r="P6968" i="1" s="1"/>
  <c r="R6968" i="1" s="1"/>
  <c r="P6969" i="1" a="1"/>
  <c r="P6969" i="1" s="1"/>
  <c r="R6969" i="1" s="1"/>
  <c r="P6970" i="1" a="1"/>
  <c r="P6970" i="1" s="1"/>
  <c r="R6970" i="1" s="1"/>
  <c r="P6971" i="1" a="1"/>
  <c r="P6971" i="1" s="1"/>
  <c r="R6971" i="1" s="1"/>
  <c r="P6972" i="1" a="1"/>
  <c r="P6972" i="1" s="1"/>
  <c r="R6972" i="1" s="1"/>
  <c r="P6973" i="1" a="1"/>
  <c r="P6973" i="1" s="1"/>
  <c r="R6973" i="1" s="1"/>
  <c r="P6974" i="1" a="1"/>
  <c r="P6974" i="1" s="1"/>
  <c r="R6974" i="1" s="1"/>
  <c r="P6975" i="1" a="1"/>
  <c r="P6975" i="1" s="1"/>
  <c r="R6975" i="1" s="1"/>
  <c r="P6976" i="1" a="1"/>
  <c r="P6976" i="1" s="1"/>
  <c r="R6976" i="1" s="1"/>
  <c r="P6977" i="1" a="1"/>
  <c r="P6977" i="1" s="1"/>
  <c r="R6977" i="1" s="1"/>
  <c r="P6978" i="1" a="1"/>
  <c r="P6978" i="1" s="1"/>
  <c r="R6978" i="1" s="1"/>
  <c r="P6979" i="1" a="1"/>
  <c r="P6979" i="1" s="1"/>
  <c r="R6979" i="1" s="1"/>
  <c r="P6980" i="1" a="1"/>
  <c r="P6980" i="1" s="1"/>
  <c r="R6980" i="1" s="1"/>
  <c r="P6981" i="1" a="1"/>
  <c r="P6981" i="1" s="1"/>
  <c r="R6981" i="1" s="1"/>
  <c r="P6982" i="1" a="1"/>
  <c r="P6982" i="1" s="1"/>
  <c r="R6982" i="1" s="1"/>
  <c r="P6983" i="1" a="1"/>
  <c r="P6983" i="1" s="1"/>
  <c r="R6983" i="1" s="1"/>
  <c r="P6984" i="1" a="1"/>
  <c r="P6984" i="1" s="1"/>
  <c r="R6984" i="1" s="1"/>
  <c r="P6985" i="1" a="1"/>
  <c r="P6985" i="1" s="1"/>
  <c r="R6985" i="1" s="1"/>
  <c r="P6986" i="1" a="1"/>
  <c r="P6986" i="1" s="1"/>
  <c r="R6986" i="1" s="1"/>
  <c r="P6987" i="1" a="1"/>
  <c r="P6987" i="1" s="1"/>
  <c r="R6987" i="1" s="1"/>
  <c r="P6988" i="1" a="1"/>
  <c r="P6988" i="1" s="1"/>
  <c r="R6988" i="1" s="1"/>
  <c r="P6989" i="1" a="1"/>
  <c r="P6989" i="1" s="1"/>
  <c r="R6989" i="1" s="1"/>
  <c r="P6990" i="1" a="1"/>
  <c r="P6990" i="1" s="1"/>
  <c r="R6990" i="1" s="1"/>
  <c r="P6991" i="1" a="1"/>
  <c r="P6991" i="1" s="1"/>
  <c r="R6991" i="1" s="1"/>
  <c r="P6992" i="1" a="1"/>
  <c r="P6992" i="1" s="1"/>
  <c r="R6992" i="1" s="1"/>
  <c r="P6993" i="1" a="1"/>
  <c r="P6993" i="1" s="1"/>
  <c r="R6993" i="1" s="1"/>
  <c r="P6994" i="1" a="1"/>
  <c r="P6994" i="1" s="1"/>
  <c r="R6994" i="1" s="1"/>
  <c r="P6995" i="1" a="1"/>
  <c r="P6995" i="1" s="1"/>
  <c r="R6995" i="1" s="1"/>
  <c r="P6996" i="1" a="1"/>
  <c r="P6996" i="1" s="1"/>
  <c r="R6996" i="1" s="1"/>
  <c r="P6997" i="1" a="1"/>
  <c r="P6997" i="1" s="1"/>
  <c r="R6997" i="1" s="1"/>
  <c r="P6998" i="1" a="1"/>
  <c r="P6998" i="1" s="1"/>
  <c r="R6998" i="1" s="1"/>
  <c r="P6999" i="1" a="1"/>
  <c r="P6999" i="1" s="1"/>
  <c r="R6999" i="1" s="1"/>
  <c r="P7000" i="1" a="1"/>
  <c r="P7000" i="1" s="1"/>
  <c r="R7000" i="1" s="1"/>
  <c r="P7001" i="1" a="1"/>
  <c r="P7001" i="1" s="1"/>
  <c r="R7001" i="1" s="1"/>
  <c r="P7002" i="1" a="1"/>
  <c r="P7002" i="1" s="1"/>
  <c r="R7002" i="1" s="1"/>
  <c r="P7003" i="1" a="1"/>
  <c r="P7003" i="1" s="1"/>
  <c r="R7003" i="1" s="1"/>
  <c r="P7004" i="1" a="1"/>
  <c r="P7004" i="1" s="1"/>
  <c r="R7004" i="1" s="1"/>
  <c r="P7005" i="1" a="1"/>
  <c r="P7005" i="1" s="1"/>
  <c r="R7005" i="1" s="1"/>
  <c r="P7006" i="1" a="1"/>
  <c r="P7006" i="1" s="1"/>
  <c r="R7006" i="1" s="1"/>
  <c r="P7007" i="1" a="1"/>
  <c r="P7007" i="1" s="1"/>
  <c r="R7007" i="1" s="1"/>
  <c r="P7008" i="1" a="1"/>
  <c r="P7008" i="1" s="1"/>
  <c r="R7008" i="1" s="1"/>
  <c r="P7009" i="1" a="1"/>
  <c r="P7009" i="1" s="1"/>
  <c r="R7009" i="1" s="1"/>
  <c r="P7010" i="1" a="1"/>
  <c r="P7010" i="1" s="1"/>
  <c r="R7010" i="1" s="1"/>
  <c r="P7011" i="1" a="1"/>
  <c r="P7011" i="1" s="1"/>
  <c r="R7011" i="1" s="1"/>
  <c r="P7012" i="1" a="1"/>
  <c r="P7012" i="1" s="1"/>
  <c r="R7012" i="1" s="1"/>
  <c r="P7013" i="1" a="1"/>
  <c r="P7013" i="1" s="1"/>
  <c r="R7013" i="1" s="1"/>
  <c r="P7014" i="1" a="1"/>
  <c r="P7014" i="1" s="1"/>
  <c r="R7014" i="1" s="1"/>
  <c r="P7015" i="1" a="1"/>
  <c r="P7015" i="1" s="1"/>
  <c r="R7015" i="1" s="1"/>
  <c r="P7016" i="1" a="1"/>
  <c r="P7016" i="1" s="1"/>
  <c r="R7016" i="1" s="1"/>
  <c r="P7017" i="1" a="1"/>
  <c r="P7017" i="1" s="1"/>
  <c r="R7017" i="1" s="1"/>
  <c r="P7018" i="1" a="1"/>
  <c r="P7018" i="1" s="1"/>
  <c r="R7018" i="1" s="1"/>
  <c r="P7019" i="1" a="1"/>
  <c r="P7019" i="1" s="1"/>
  <c r="R7019" i="1" s="1"/>
  <c r="P7020" i="1" a="1"/>
  <c r="P7020" i="1" s="1"/>
  <c r="R7020" i="1" s="1"/>
  <c r="P7021" i="1" a="1"/>
  <c r="P7021" i="1" s="1"/>
  <c r="R7021" i="1" s="1"/>
  <c r="P7022" i="1" a="1"/>
  <c r="P7022" i="1" s="1"/>
  <c r="R7022" i="1" s="1"/>
  <c r="P7023" i="1" a="1"/>
  <c r="P7023" i="1" s="1"/>
  <c r="R7023" i="1" s="1"/>
  <c r="P7024" i="1" a="1"/>
  <c r="P7024" i="1" s="1"/>
  <c r="R7024" i="1" s="1"/>
  <c r="P7025" i="1" a="1"/>
  <c r="P7025" i="1" s="1"/>
  <c r="R7025" i="1" s="1"/>
  <c r="P7026" i="1" a="1"/>
  <c r="P7026" i="1" s="1"/>
  <c r="R7026" i="1" s="1"/>
  <c r="P7027" i="1" a="1"/>
  <c r="P7027" i="1" s="1"/>
  <c r="R7027" i="1" s="1"/>
  <c r="P7028" i="1" a="1"/>
  <c r="P7028" i="1" s="1"/>
  <c r="R7028" i="1" s="1"/>
  <c r="P7029" i="1" a="1"/>
  <c r="P7029" i="1" s="1"/>
  <c r="R7029" i="1" s="1"/>
  <c r="P7030" i="1" a="1"/>
  <c r="P7030" i="1" s="1"/>
  <c r="R7030" i="1" s="1"/>
  <c r="P7031" i="1" a="1"/>
  <c r="P7031" i="1" s="1"/>
  <c r="R7031" i="1" s="1"/>
  <c r="P7032" i="1" a="1"/>
  <c r="P7032" i="1" s="1"/>
  <c r="R7032" i="1" s="1"/>
  <c r="P7033" i="1" a="1"/>
  <c r="P7033" i="1" s="1"/>
  <c r="R7033" i="1" s="1"/>
  <c r="P7034" i="1" a="1"/>
  <c r="P7034" i="1" s="1"/>
  <c r="R7034" i="1" s="1"/>
  <c r="P7035" i="1" a="1"/>
  <c r="P7035" i="1" s="1"/>
  <c r="R7035" i="1" s="1"/>
  <c r="P7036" i="1" a="1"/>
  <c r="P7036" i="1" s="1"/>
  <c r="R7036" i="1" s="1"/>
  <c r="P7037" i="1" a="1"/>
  <c r="P7037" i="1" s="1"/>
  <c r="R7037" i="1" s="1"/>
  <c r="P7038" i="1" a="1"/>
  <c r="P7038" i="1" s="1"/>
  <c r="R7038" i="1" s="1"/>
  <c r="P7039" i="1" a="1"/>
  <c r="P7039" i="1" s="1"/>
  <c r="R7039" i="1" s="1"/>
  <c r="P7040" i="1" a="1"/>
  <c r="P7040" i="1" s="1"/>
  <c r="R7040" i="1" s="1"/>
  <c r="P7041" i="1" a="1"/>
  <c r="P7041" i="1" s="1"/>
  <c r="R7041" i="1" s="1"/>
  <c r="P7042" i="1" a="1"/>
  <c r="P7042" i="1" s="1"/>
  <c r="R7042" i="1" s="1"/>
  <c r="P7043" i="1" a="1"/>
  <c r="P7043" i="1" s="1"/>
  <c r="R7043" i="1" s="1"/>
  <c r="P7044" i="1" a="1"/>
  <c r="P7044" i="1" s="1"/>
  <c r="R7044" i="1" s="1"/>
  <c r="P7045" i="1" a="1"/>
  <c r="P7045" i="1" s="1"/>
  <c r="R7045" i="1" s="1"/>
  <c r="P7046" i="1" a="1"/>
  <c r="P7046" i="1" s="1"/>
  <c r="R7046" i="1" s="1"/>
  <c r="P7047" i="1" a="1"/>
  <c r="P7047" i="1" s="1"/>
  <c r="R7047" i="1" s="1"/>
  <c r="P7048" i="1" a="1"/>
  <c r="P7048" i="1" s="1"/>
  <c r="R7048" i="1" s="1"/>
  <c r="P7049" i="1" a="1"/>
  <c r="P7049" i="1" s="1"/>
  <c r="R7049" i="1" s="1"/>
  <c r="P7050" i="1" a="1"/>
  <c r="P7050" i="1" s="1"/>
  <c r="R7050" i="1" s="1"/>
  <c r="P7051" i="1" a="1"/>
  <c r="P7051" i="1" s="1"/>
  <c r="R7051" i="1" s="1"/>
  <c r="P7052" i="1" a="1"/>
  <c r="P7052" i="1" s="1"/>
  <c r="R7052" i="1" s="1"/>
  <c r="P7053" i="1" a="1"/>
  <c r="P7053" i="1" s="1"/>
  <c r="R7053" i="1" s="1"/>
  <c r="P7054" i="1" a="1"/>
  <c r="P7054" i="1" s="1"/>
  <c r="R7054" i="1" s="1"/>
  <c r="P7055" i="1" a="1"/>
  <c r="P7055" i="1" s="1"/>
  <c r="R7055" i="1" s="1"/>
  <c r="P7056" i="1" a="1"/>
  <c r="P7056" i="1" s="1"/>
  <c r="R7056" i="1" s="1"/>
  <c r="P7057" i="1" a="1"/>
  <c r="P7057" i="1" s="1"/>
  <c r="R7057" i="1" s="1"/>
  <c r="P7058" i="1" a="1"/>
  <c r="P7058" i="1" s="1"/>
  <c r="R7058" i="1" s="1"/>
  <c r="P7059" i="1" a="1"/>
  <c r="P7059" i="1" s="1"/>
  <c r="R7059" i="1" s="1"/>
  <c r="P7060" i="1" a="1"/>
  <c r="P7060" i="1" s="1"/>
  <c r="R7060" i="1" s="1"/>
  <c r="P7061" i="1" a="1"/>
  <c r="P7061" i="1" s="1"/>
  <c r="R7061" i="1" s="1"/>
  <c r="P7062" i="1" a="1"/>
  <c r="P7062" i="1" s="1"/>
  <c r="R7062" i="1" s="1"/>
  <c r="P7063" i="1" a="1"/>
  <c r="P7063" i="1" s="1"/>
  <c r="R7063" i="1" s="1"/>
  <c r="P7064" i="1" a="1"/>
  <c r="P7064" i="1" s="1"/>
  <c r="R7064" i="1" s="1"/>
  <c r="P7065" i="1" a="1"/>
  <c r="P7065" i="1" s="1"/>
  <c r="R7065" i="1" s="1"/>
  <c r="P7066" i="1" a="1"/>
  <c r="P7066" i="1" s="1"/>
  <c r="R7066" i="1" s="1"/>
  <c r="P7067" i="1" a="1"/>
  <c r="P7067" i="1" s="1"/>
  <c r="R7067" i="1" s="1"/>
  <c r="P7068" i="1" a="1"/>
  <c r="P7068" i="1" s="1"/>
  <c r="R7068" i="1" s="1"/>
  <c r="P7069" i="1" a="1"/>
  <c r="P7069" i="1" s="1"/>
  <c r="R7069" i="1" s="1"/>
  <c r="P7070" i="1" a="1"/>
  <c r="P7070" i="1" s="1"/>
  <c r="R7070" i="1" s="1"/>
  <c r="P7071" i="1" a="1"/>
  <c r="P7071" i="1" s="1"/>
  <c r="R7071" i="1" s="1"/>
  <c r="P7072" i="1" a="1"/>
  <c r="P7072" i="1" s="1"/>
  <c r="R7072" i="1" s="1"/>
  <c r="P7073" i="1" a="1"/>
  <c r="P7073" i="1" s="1"/>
  <c r="R7073" i="1" s="1"/>
  <c r="P7074" i="1" a="1"/>
  <c r="P7074" i="1" s="1"/>
  <c r="R7074" i="1" s="1"/>
  <c r="P7075" i="1" a="1"/>
  <c r="P7075" i="1" s="1"/>
  <c r="R7075" i="1" s="1"/>
  <c r="P7076" i="1" a="1"/>
  <c r="P7076" i="1" s="1"/>
  <c r="R7076" i="1" s="1"/>
  <c r="P7077" i="1" a="1"/>
  <c r="P7077" i="1" s="1"/>
  <c r="R7077" i="1" s="1"/>
  <c r="P7078" i="1" a="1"/>
  <c r="P7078" i="1" s="1"/>
  <c r="R7078" i="1" s="1"/>
  <c r="P7079" i="1" a="1"/>
  <c r="P7079" i="1" s="1"/>
  <c r="R7079" i="1" s="1"/>
  <c r="P7080" i="1" a="1"/>
  <c r="P7080" i="1" s="1"/>
  <c r="R7080" i="1" s="1"/>
  <c r="P7081" i="1" a="1"/>
  <c r="P7081" i="1" s="1"/>
  <c r="R7081" i="1" s="1"/>
  <c r="P7082" i="1" a="1"/>
  <c r="P7082" i="1" s="1"/>
  <c r="R7082" i="1" s="1"/>
  <c r="P7083" i="1" a="1"/>
  <c r="P7083" i="1" s="1"/>
  <c r="R7083" i="1" s="1"/>
  <c r="P7084" i="1" a="1"/>
  <c r="P7084" i="1" s="1"/>
  <c r="R7084" i="1" s="1"/>
  <c r="P7085" i="1" a="1"/>
  <c r="P7085" i="1" s="1"/>
  <c r="R7085" i="1" s="1"/>
  <c r="P7086" i="1" a="1"/>
  <c r="P7086" i="1" s="1"/>
  <c r="R7086" i="1" s="1"/>
  <c r="P7087" i="1" a="1"/>
  <c r="P7087" i="1" s="1"/>
  <c r="R7087" i="1" s="1"/>
  <c r="P7088" i="1" a="1"/>
  <c r="P7088" i="1" s="1"/>
  <c r="R7088" i="1" s="1"/>
  <c r="P7089" i="1" a="1"/>
  <c r="P7089" i="1" s="1"/>
  <c r="R7089" i="1" s="1"/>
  <c r="P7090" i="1" a="1"/>
  <c r="P7090" i="1" s="1"/>
  <c r="R7090" i="1" s="1"/>
  <c r="P7091" i="1" a="1"/>
  <c r="P7091" i="1" s="1"/>
  <c r="R7091" i="1" s="1"/>
  <c r="P7092" i="1" a="1"/>
  <c r="P7092" i="1" s="1"/>
  <c r="R7092" i="1" s="1"/>
  <c r="P7093" i="1" a="1"/>
  <c r="P7093" i="1" s="1"/>
  <c r="R7093" i="1" s="1"/>
  <c r="P7094" i="1" a="1"/>
  <c r="P7094" i="1" s="1"/>
  <c r="R7094" i="1" s="1"/>
  <c r="P7095" i="1" a="1"/>
  <c r="P7095" i="1" s="1"/>
  <c r="R7095" i="1" s="1"/>
  <c r="P7096" i="1" a="1"/>
  <c r="P7096" i="1" s="1"/>
  <c r="R7096" i="1" s="1"/>
  <c r="P7097" i="1" a="1"/>
  <c r="P7097" i="1" s="1"/>
  <c r="R7097" i="1" s="1"/>
  <c r="P7098" i="1" a="1"/>
  <c r="P7098" i="1" s="1"/>
  <c r="R7098" i="1" s="1"/>
  <c r="P7099" i="1" a="1"/>
  <c r="P7099" i="1" s="1"/>
  <c r="R7099" i="1" s="1"/>
  <c r="P7100" i="1" a="1"/>
  <c r="P7100" i="1" s="1"/>
  <c r="R7100" i="1" s="1"/>
  <c r="P7101" i="1" a="1"/>
  <c r="P7101" i="1" s="1"/>
  <c r="R7101" i="1" s="1"/>
  <c r="P7102" i="1" a="1"/>
  <c r="P7102" i="1" s="1"/>
  <c r="R7102" i="1" s="1"/>
  <c r="P7103" i="1" a="1"/>
  <c r="P7103" i="1" s="1"/>
  <c r="R7103" i="1" s="1"/>
  <c r="P7104" i="1" a="1"/>
  <c r="P7104" i="1" s="1"/>
  <c r="R7104" i="1" s="1"/>
  <c r="P7105" i="1" a="1"/>
  <c r="P7105" i="1" s="1"/>
  <c r="R7105" i="1" s="1"/>
  <c r="P7106" i="1" a="1"/>
  <c r="P7106" i="1" s="1"/>
  <c r="R7106" i="1" s="1"/>
  <c r="P7107" i="1" a="1"/>
  <c r="P7107" i="1" s="1"/>
  <c r="R7107" i="1" s="1"/>
  <c r="P7108" i="1" a="1"/>
  <c r="P7108" i="1" s="1"/>
  <c r="R7108" i="1" s="1"/>
  <c r="P7109" i="1" a="1"/>
  <c r="P7109" i="1" s="1"/>
  <c r="R7109" i="1" s="1"/>
  <c r="P7110" i="1" a="1"/>
  <c r="P7110" i="1" s="1"/>
  <c r="R7110" i="1" s="1"/>
  <c r="P7111" i="1" a="1"/>
  <c r="P7111" i="1" s="1"/>
  <c r="R7111" i="1" s="1"/>
  <c r="P7112" i="1" a="1"/>
  <c r="P7112" i="1" s="1"/>
  <c r="R7112" i="1" s="1"/>
  <c r="P7113" i="1" a="1"/>
  <c r="P7113" i="1" s="1"/>
  <c r="R7113" i="1" s="1"/>
  <c r="P7114" i="1" a="1"/>
  <c r="P7114" i="1" s="1"/>
  <c r="R7114" i="1" s="1"/>
  <c r="P7115" i="1" a="1"/>
  <c r="P7115" i="1" s="1"/>
  <c r="R7115" i="1" s="1"/>
  <c r="P7116" i="1" a="1"/>
  <c r="P7116" i="1" s="1"/>
  <c r="R7116" i="1" s="1"/>
  <c r="P7117" i="1" a="1"/>
  <c r="P7117" i="1" s="1"/>
  <c r="R7117" i="1" s="1"/>
  <c r="P7118" i="1" a="1"/>
  <c r="P7118" i="1" s="1"/>
  <c r="R7118" i="1" s="1"/>
  <c r="P7119" i="1" a="1"/>
  <c r="P7119" i="1" s="1"/>
  <c r="R7119" i="1" s="1"/>
  <c r="P7120" i="1" a="1"/>
  <c r="P7120" i="1" s="1"/>
  <c r="R7120" i="1" s="1"/>
  <c r="P7121" i="1" a="1"/>
  <c r="P7121" i="1" s="1"/>
  <c r="R7121" i="1" s="1"/>
  <c r="P7122" i="1" a="1"/>
  <c r="P7122" i="1" s="1"/>
  <c r="R7122" i="1" s="1"/>
  <c r="P7123" i="1" a="1"/>
  <c r="P7123" i="1" s="1"/>
  <c r="R7123" i="1" s="1"/>
  <c r="P7124" i="1" a="1"/>
  <c r="P7124" i="1" s="1"/>
  <c r="R7124" i="1" s="1"/>
  <c r="P7125" i="1" a="1"/>
  <c r="P7125" i="1" s="1"/>
  <c r="R7125" i="1" s="1"/>
  <c r="P7126" i="1" a="1"/>
  <c r="P7126" i="1" s="1"/>
  <c r="R7126" i="1" s="1"/>
  <c r="P7127" i="1" a="1"/>
  <c r="P7127" i="1" s="1"/>
  <c r="R7127" i="1" s="1"/>
  <c r="P7128" i="1" a="1"/>
  <c r="P7128" i="1" s="1"/>
  <c r="R7128" i="1" s="1"/>
  <c r="P7129" i="1" a="1"/>
  <c r="P7129" i="1" s="1"/>
  <c r="R7129" i="1" s="1"/>
  <c r="P7130" i="1" a="1"/>
  <c r="P7130" i="1" s="1"/>
  <c r="R7130" i="1" s="1"/>
  <c r="P7131" i="1" a="1"/>
  <c r="P7131" i="1" s="1"/>
  <c r="R7131" i="1" s="1"/>
  <c r="P7132" i="1" a="1"/>
  <c r="P7132" i="1" s="1"/>
  <c r="R7132" i="1" s="1"/>
  <c r="P7133" i="1" a="1"/>
  <c r="P7133" i="1" s="1"/>
  <c r="R7133" i="1" s="1"/>
  <c r="P7134" i="1" a="1"/>
  <c r="P7134" i="1" s="1"/>
  <c r="R7134" i="1" s="1"/>
  <c r="P7135" i="1" a="1"/>
  <c r="P7135" i="1" s="1"/>
  <c r="R7135" i="1" s="1"/>
  <c r="P7136" i="1" a="1"/>
  <c r="P7136" i="1" s="1"/>
  <c r="R7136" i="1" s="1"/>
  <c r="P7137" i="1" a="1"/>
  <c r="P7137" i="1" s="1"/>
  <c r="R7137" i="1" s="1"/>
  <c r="P7138" i="1" a="1"/>
  <c r="P7138" i="1" s="1"/>
  <c r="R7138" i="1" s="1"/>
  <c r="P7139" i="1" a="1"/>
  <c r="P7139" i="1" s="1"/>
  <c r="R7139" i="1" s="1"/>
  <c r="P7140" i="1" a="1"/>
  <c r="P7140" i="1" s="1"/>
  <c r="R7140" i="1" s="1"/>
  <c r="P7141" i="1" a="1"/>
  <c r="P7141" i="1" s="1"/>
  <c r="R7141" i="1" s="1"/>
  <c r="P7142" i="1" a="1"/>
  <c r="P7142" i="1" s="1"/>
  <c r="R7142" i="1" s="1"/>
  <c r="P7143" i="1" a="1"/>
  <c r="P7143" i="1" s="1"/>
  <c r="R7143" i="1" s="1"/>
  <c r="P7144" i="1" a="1"/>
  <c r="P7144" i="1" s="1"/>
  <c r="R7144" i="1" s="1"/>
  <c r="P7145" i="1" a="1"/>
  <c r="P7145" i="1" s="1"/>
  <c r="R7145" i="1" s="1"/>
  <c r="P7146" i="1" a="1"/>
  <c r="P7146" i="1" s="1"/>
  <c r="R7146" i="1" s="1"/>
  <c r="P7147" i="1" a="1"/>
  <c r="P7147" i="1" s="1"/>
  <c r="R7147" i="1" s="1"/>
  <c r="P7148" i="1" a="1"/>
  <c r="P7148" i="1" s="1"/>
  <c r="R7148" i="1" s="1"/>
  <c r="P7149" i="1" a="1"/>
  <c r="P7149" i="1" s="1"/>
  <c r="R7149" i="1" s="1"/>
  <c r="P7150" i="1" a="1"/>
  <c r="P7150" i="1" s="1"/>
  <c r="R7150" i="1" s="1"/>
  <c r="P7151" i="1" a="1"/>
  <c r="P7151" i="1" s="1"/>
  <c r="R7151" i="1" s="1"/>
  <c r="P7152" i="1" a="1"/>
  <c r="P7152" i="1" s="1"/>
  <c r="R7152" i="1" s="1"/>
  <c r="P7153" i="1" a="1"/>
  <c r="P7153" i="1" s="1"/>
  <c r="R7153" i="1" s="1"/>
  <c r="P7154" i="1" a="1"/>
  <c r="P7154" i="1" s="1"/>
  <c r="R7154" i="1" s="1"/>
  <c r="P7155" i="1" a="1"/>
  <c r="P7155" i="1" s="1"/>
  <c r="R7155" i="1" s="1"/>
  <c r="P7156" i="1" a="1"/>
  <c r="P7156" i="1" s="1"/>
  <c r="R7156" i="1" s="1"/>
  <c r="P7157" i="1" a="1"/>
  <c r="P7157" i="1" s="1"/>
  <c r="R7157" i="1" s="1"/>
  <c r="P7158" i="1" a="1"/>
  <c r="P7158" i="1" s="1"/>
  <c r="R7158" i="1" s="1"/>
  <c r="P7159" i="1" a="1"/>
  <c r="P7159" i="1" s="1"/>
  <c r="R7159" i="1" s="1"/>
  <c r="P7160" i="1" a="1"/>
  <c r="P7160" i="1" s="1"/>
  <c r="R7160" i="1" s="1"/>
  <c r="P7161" i="1" a="1"/>
  <c r="P7161" i="1" s="1"/>
  <c r="R7161" i="1" s="1"/>
  <c r="P7162" i="1" a="1"/>
  <c r="P7162" i="1" s="1"/>
  <c r="R7162" i="1" s="1"/>
  <c r="P7163" i="1" a="1"/>
  <c r="P7163" i="1" s="1"/>
  <c r="R7163" i="1" s="1"/>
  <c r="P7164" i="1" a="1"/>
  <c r="P7164" i="1" s="1"/>
  <c r="R7164" i="1" s="1"/>
  <c r="P7165" i="1" a="1"/>
  <c r="P7165" i="1" s="1"/>
  <c r="R7165" i="1" s="1"/>
  <c r="P7166" i="1" a="1"/>
  <c r="P7166" i="1" s="1"/>
  <c r="R7166" i="1" s="1"/>
  <c r="P7167" i="1" a="1"/>
  <c r="P7167" i="1" s="1"/>
  <c r="R7167" i="1" s="1"/>
  <c r="P7168" i="1" a="1"/>
  <c r="P7168" i="1" s="1"/>
  <c r="R7168" i="1" s="1"/>
  <c r="P7169" i="1" a="1"/>
  <c r="P7169" i="1" s="1"/>
  <c r="R7169" i="1" s="1"/>
  <c r="P7170" i="1" a="1"/>
  <c r="P7170" i="1" s="1"/>
  <c r="R7170" i="1" s="1"/>
  <c r="P7171" i="1" a="1"/>
  <c r="P7171" i="1" s="1"/>
  <c r="R7171" i="1" s="1"/>
  <c r="P7172" i="1" a="1"/>
  <c r="P7172" i="1" s="1"/>
  <c r="R7172" i="1" s="1"/>
  <c r="P7173" i="1" a="1"/>
  <c r="P7173" i="1" s="1"/>
  <c r="R7173" i="1" s="1"/>
  <c r="P7174" i="1" a="1"/>
  <c r="P7174" i="1" s="1"/>
  <c r="R7174" i="1" s="1"/>
  <c r="P7175" i="1" a="1"/>
  <c r="P7175" i="1" s="1"/>
  <c r="R7175" i="1" s="1"/>
  <c r="P7176" i="1" a="1"/>
  <c r="P7176" i="1" s="1"/>
  <c r="R7176" i="1" s="1"/>
  <c r="P7177" i="1" a="1"/>
  <c r="P7177" i="1" s="1"/>
  <c r="R7177" i="1" s="1"/>
  <c r="P7178" i="1" a="1"/>
  <c r="P7178" i="1" s="1"/>
  <c r="R7178" i="1" s="1"/>
  <c r="P7179" i="1" a="1"/>
  <c r="P7179" i="1" s="1"/>
  <c r="R7179" i="1" s="1"/>
  <c r="P7180" i="1" a="1"/>
  <c r="P7180" i="1" s="1"/>
  <c r="R7180" i="1" s="1"/>
  <c r="P7181" i="1" a="1"/>
  <c r="P7181" i="1" s="1"/>
  <c r="R7181" i="1" s="1"/>
  <c r="P7182" i="1" a="1"/>
  <c r="P7182" i="1" s="1"/>
  <c r="R7182" i="1" s="1"/>
  <c r="P7183" i="1" a="1"/>
  <c r="P7183" i="1" s="1"/>
  <c r="R7183" i="1" s="1"/>
  <c r="P7184" i="1" a="1"/>
  <c r="P7184" i="1" s="1"/>
  <c r="R7184" i="1" s="1"/>
  <c r="P7185" i="1" a="1"/>
  <c r="P7185" i="1" s="1"/>
  <c r="R7185" i="1" s="1"/>
  <c r="P7186" i="1" a="1"/>
  <c r="P7186" i="1" s="1"/>
  <c r="R7186" i="1" s="1"/>
  <c r="P7187" i="1" a="1"/>
  <c r="P7187" i="1" s="1"/>
  <c r="R7187" i="1" s="1"/>
  <c r="P7188" i="1" a="1"/>
  <c r="P7188" i="1" s="1"/>
  <c r="R7188" i="1" s="1"/>
  <c r="P7189" i="1" a="1"/>
  <c r="P7189" i="1" s="1"/>
  <c r="R7189" i="1" s="1"/>
  <c r="P7190" i="1" a="1"/>
  <c r="P7190" i="1" s="1"/>
  <c r="R7190" i="1" s="1"/>
  <c r="P7191" i="1" a="1"/>
  <c r="P7191" i="1" s="1"/>
  <c r="R7191" i="1" s="1"/>
  <c r="P7192" i="1" a="1"/>
  <c r="P7192" i="1" s="1"/>
  <c r="R7192" i="1" s="1"/>
  <c r="P7193" i="1" a="1"/>
  <c r="P7193" i="1" s="1"/>
  <c r="R7193" i="1" s="1"/>
  <c r="P7194" i="1" a="1"/>
  <c r="P7194" i="1" s="1"/>
  <c r="R7194" i="1" s="1"/>
  <c r="P7195" i="1" a="1"/>
  <c r="P7195" i="1" s="1"/>
  <c r="R7195" i="1" s="1"/>
  <c r="P7196" i="1" a="1"/>
  <c r="P7196" i="1" s="1"/>
  <c r="R7196" i="1" s="1"/>
  <c r="P7197" i="1" a="1"/>
  <c r="P7197" i="1" s="1"/>
  <c r="R7197" i="1" s="1"/>
  <c r="P7198" i="1" a="1"/>
  <c r="P7198" i="1" s="1"/>
  <c r="R7198" i="1" s="1"/>
  <c r="P7199" i="1" a="1"/>
  <c r="P7199" i="1" s="1"/>
  <c r="R7199" i="1" s="1"/>
  <c r="P7200" i="1" a="1"/>
  <c r="P7200" i="1" s="1"/>
  <c r="R7200" i="1" s="1"/>
  <c r="P7201" i="1" a="1"/>
  <c r="P7201" i="1" s="1"/>
  <c r="R7201" i="1" s="1"/>
  <c r="P7202" i="1" a="1"/>
  <c r="P7202" i="1" s="1"/>
  <c r="R7202" i="1" s="1"/>
  <c r="P7203" i="1" a="1"/>
  <c r="P7203" i="1" s="1"/>
  <c r="R7203" i="1" s="1"/>
  <c r="P7204" i="1" a="1"/>
  <c r="P7204" i="1" s="1"/>
  <c r="R7204" i="1" s="1"/>
  <c r="P7205" i="1" a="1"/>
  <c r="P7205" i="1" s="1"/>
  <c r="R7205" i="1" s="1"/>
  <c r="P7206" i="1" a="1"/>
  <c r="P7206" i="1" s="1"/>
  <c r="R7206" i="1" s="1"/>
  <c r="P7207" i="1" a="1"/>
  <c r="P7207" i="1" s="1"/>
  <c r="R7207" i="1" s="1"/>
  <c r="P7208" i="1" a="1"/>
  <c r="P7208" i="1" s="1"/>
  <c r="R7208" i="1" s="1"/>
  <c r="P7209" i="1" a="1"/>
  <c r="P7209" i="1" s="1"/>
  <c r="R7209" i="1" s="1"/>
  <c r="P7210" i="1" a="1"/>
  <c r="P7210" i="1" s="1"/>
  <c r="R7210" i="1" s="1"/>
  <c r="P7211" i="1" a="1"/>
  <c r="P7211" i="1" s="1"/>
  <c r="R7211" i="1" s="1"/>
  <c r="P7212" i="1" a="1"/>
  <c r="P7212" i="1" s="1"/>
  <c r="R7212" i="1" s="1"/>
  <c r="P7213" i="1" a="1"/>
  <c r="P7213" i="1" s="1"/>
  <c r="R7213" i="1" s="1"/>
  <c r="P7214" i="1" a="1"/>
  <c r="P7214" i="1" s="1"/>
  <c r="R7214" i="1" s="1"/>
  <c r="P7215" i="1" a="1"/>
  <c r="P7215" i="1" s="1"/>
  <c r="R7215" i="1" s="1"/>
  <c r="P7216" i="1" a="1"/>
  <c r="P7216" i="1" s="1"/>
  <c r="R7216" i="1" s="1"/>
  <c r="P7217" i="1" a="1"/>
  <c r="P7217" i="1" s="1"/>
  <c r="R7217" i="1" s="1"/>
  <c r="P7218" i="1" a="1"/>
  <c r="P7218" i="1" s="1"/>
  <c r="R7218" i="1" s="1"/>
  <c r="P7219" i="1" a="1"/>
  <c r="P7219" i="1" s="1"/>
  <c r="R7219" i="1" s="1"/>
  <c r="P7220" i="1" a="1"/>
  <c r="P7220" i="1" s="1"/>
  <c r="R7220" i="1" s="1"/>
  <c r="P7221" i="1" a="1"/>
  <c r="P7221" i="1" s="1"/>
  <c r="R7221" i="1" s="1"/>
  <c r="P7222" i="1" a="1"/>
  <c r="P7222" i="1" s="1"/>
  <c r="R7222" i="1" s="1"/>
  <c r="P7223" i="1" a="1"/>
  <c r="P7223" i="1" s="1"/>
  <c r="R7223" i="1" s="1"/>
  <c r="P7224" i="1" a="1"/>
  <c r="P7224" i="1" s="1"/>
  <c r="R7224" i="1" s="1"/>
  <c r="P7225" i="1" a="1"/>
  <c r="P7225" i="1" s="1"/>
  <c r="R7225" i="1" s="1"/>
  <c r="P7226" i="1" a="1"/>
  <c r="P7226" i="1" s="1"/>
  <c r="R7226" i="1" s="1"/>
  <c r="P7227" i="1" a="1"/>
  <c r="P7227" i="1" s="1"/>
  <c r="R7227" i="1" s="1"/>
  <c r="P7228" i="1" a="1"/>
  <c r="P7228" i="1" s="1"/>
  <c r="R7228" i="1" s="1"/>
  <c r="P7229" i="1" a="1"/>
  <c r="P7229" i="1" s="1"/>
  <c r="R7229" i="1" s="1"/>
  <c r="P7230" i="1" a="1"/>
  <c r="P7230" i="1" s="1"/>
  <c r="R7230" i="1" s="1"/>
  <c r="P7231" i="1" a="1"/>
  <c r="P7231" i="1" s="1"/>
  <c r="R7231" i="1" s="1"/>
  <c r="P7232" i="1" a="1"/>
  <c r="P7232" i="1" s="1"/>
  <c r="R7232" i="1" s="1"/>
  <c r="P7233" i="1" a="1"/>
  <c r="P7233" i="1" s="1"/>
  <c r="R7233" i="1" s="1"/>
  <c r="P7234" i="1" a="1"/>
  <c r="P7234" i="1" s="1"/>
  <c r="R7234" i="1" s="1"/>
  <c r="P7235" i="1" a="1"/>
  <c r="P7235" i="1" s="1"/>
  <c r="R7235" i="1" s="1"/>
  <c r="P7236" i="1" a="1"/>
  <c r="P7236" i="1" s="1"/>
  <c r="R7236" i="1" s="1"/>
  <c r="P7237" i="1" a="1"/>
  <c r="P7237" i="1" s="1"/>
  <c r="R7237" i="1" s="1"/>
  <c r="P7238" i="1" a="1"/>
  <c r="P7238" i="1" s="1"/>
  <c r="R7238" i="1" s="1"/>
  <c r="P7239" i="1" a="1"/>
  <c r="P7239" i="1" s="1"/>
  <c r="R7239" i="1" s="1"/>
  <c r="P7240" i="1" a="1"/>
  <c r="P7240" i="1" s="1"/>
  <c r="R7240" i="1" s="1"/>
  <c r="P7241" i="1" a="1"/>
  <c r="P7241" i="1" s="1"/>
  <c r="R7241" i="1" s="1"/>
  <c r="P7242" i="1" a="1"/>
  <c r="P7242" i="1" s="1"/>
  <c r="R7242" i="1" s="1"/>
  <c r="P7243" i="1" a="1"/>
  <c r="P7243" i="1" s="1"/>
  <c r="R7243" i="1" s="1"/>
  <c r="P7244" i="1" a="1"/>
  <c r="P7244" i="1" s="1"/>
  <c r="R7244" i="1" s="1"/>
  <c r="P7245" i="1" a="1"/>
  <c r="P7245" i="1" s="1"/>
  <c r="R7245" i="1" s="1"/>
  <c r="P7246" i="1" a="1"/>
  <c r="P7246" i="1" s="1"/>
  <c r="R7246" i="1" s="1"/>
  <c r="P7247" i="1" a="1"/>
  <c r="P7247" i="1" s="1"/>
  <c r="R7247" i="1" s="1"/>
  <c r="P7248" i="1" a="1"/>
  <c r="P7248" i="1" s="1"/>
  <c r="R7248" i="1" s="1"/>
  <c r="P7249" i="1" a="1"/>
  <c r="P7249" i="1" s="1"/>
  <c r="R7249" i="1" s="1"/>
  <c r="P7250" i="1" a="1"/>
  <c r="P7250" i="1" s="1"/>
  <c r="R7250" i="1" s="1"/>
  <c r="P7251" i="1" a="1"/>
  <c r="P7251" i="1" s="1"/>
  <c r="R7251" i="1" s="1"/>
  <c r="P7252" i="1" a="1"/>
  <c r="P7252" i="1" s="1"/>
  <c r="R7252" i="1" s="1"/>
  <c r="P7253" i="1" a="1"/>
  <c r="P7253" i="1" s="1"/>
  <c r="R7253" i="1" s="1"/>
  <c r="P7254" i="1" a="1"/>
  <c r="P7254" i="1" s="1"/>
  <c r="R7254" i="1" s="1"/>
  <c r="P7255" i="1" a="1"/>
  <c r="P7255" i="1" s="1"/>
  <c r="R7255" i="1" s="1"/>
  <c r="P7256" i="1" a="1"/>
  <c r="P7256" i="1" s="1"/>
  <c r="R7256" i="1" s="1"/>
  <c r="P7257" i="1" a="1"/>
  <c r="P7257" i="1" s="1"/>
  <c r="R7257" i="1" s="1"/>
  <c r="P7258" i="1" a="1"/>
  <c r="P7258" i="1" s="1"/>
  <c r="R7258" i="1" s="1"/>
  <c r="P7259" i="1" a="1"/>
  <c r="P7259" i="1" s="1"/>
  <c r="R7259" i="1" s="1"/>
  <c r="P7260" i="1" a="1"/>
  <c r="P7260" i="1" s="1"/>
  <c r="R7260" i="1" s="1"/>
  <c r="P7261" i="1" a="1"/>
  <c r="P7261" i="1" s="1"/>
  <c r="R7261" i="1" s="1"/>
  <c r="P7262" i="1" a="1"/>
  <c r="P7262" i="1" s="1"/>
  <c r="R7262" i="1" s="1"/>
  <c r="P7263" i="1" a="1"/>
  <c r="P7263" i="1" s="1"/>
  <c r="R7263" i="1" s="1"/>
  <c r="P7264" i="1" a="1"/>
  <c r="P7264" i="1" s="1"/>
  <c r="R7264" i="1" s="1"/>
  <c r="P7265" i="1" a="1"/>
  <c r="P7265" i="1" s="1"/>
  <c r="R7265" i="1" s="1"/>
  <c r="P7266" i="1" a="1"/>
  <c r="P7266" i="1" s="1"/>
  <c r="R7266" i="1" s="1"/>
  <c r="P7267" i="1" a="1"/>
  <c r="P7267" i="1" s="1"/>
  <c r="R7267" i="1" s="1"/>
  <c r="P7268" i="1" a="1"/>
  <c r="P7268" i="1" s="1"/>
  <c r="R7268" i="1" s="1"/>
  <c r="P7269" i="1" a="1"/>
  <c r="P7269" i="1" s="1"/>
  <c r="R7269" i="1" s="1"/>
  <c r="P7270" i="1" a="1"/>
  <c r="P7270" i="1" s="1"/>
  <c r="R7270" i="1" s="1"/>
  <c r="P7271" i="1" a="1"/>
  <c r="P7271" i="1" s="1"/>
  <c r="R7271" i="1" s="1"/>
  <c r="P7272" i="1" a="1"/>
  <c r="P7272" i="1" s="1"/>
  <c r="R7272" i="1" s="1"/>
  <c r="P7273" i="1" a="1"/>
  <c r="P7273" i="1" s="1"/>
  <c r="R7273" i="1" s="1"/>
  <c r="P7274" i="1" a="1"/>
  <c r="P7274" i="1" s="1"/>
  <c r="R7274" i="1" s="1"/>
  <c r="P7275" i="1" a="1"/>
  <c r="P7275" i="1" s="1"/>
  <c r="R7275" i="1" s="1"/>
  <c r="P7276" i="1" a="1"/>
  <c r="P7276" i="1" s="1"/>
  <c r="R7276" i="1" s="1"/>
  <c r="P7277" i="1" a="1"/>
  <c r="P7277" i="1" s="1"/>
  <c r="R7277" i="1" s="1"/>
  <c r="P7278" i="1" a="1"/>
  <c r="P7278" i="1" s="1"/>
  <c r="R7278" i="1" s="1"/>
  <c r="P7279" i="1" a="1"/>
  <c r="P7279" i="1" s="1"/>
  <c r="R7279" i="1" s="1"/>
  <c r="P7280" i="1" a="1"/>
  <c r="P7280" i="1" s="1"/>
  <c r="R7280" i="1" s="1"/>
  <c r="P7281" i="1" a="1"/>
  <c r="P7281" i="1" s="1"/>
  <c r="R7281" i="1" s="1"/>
  <c r="P7282" i="1" a="1"/>
  <c r="P7282" i="1" s="1"/>
  <c r="R7282" i="1" s="1"/>
  <c r="P7283" i="1" a="1"/>
  <c r="P7283" i="1" s="1"/>
  <c r="R7283" i="1" s="1"/>
  <c r="P7284" i="1" a="1"/>
  <c r="P7284" i="1" s="1"/>
  <c r="R7284" i="1" s="1"/>
  <c r="P7285" i="1" a="1"/>
  <c r="P7285" i="1" s="1"/>
  <c r="R7285" i="1" s="1"/>
  <c r="P7286" i="1" a="1"/>
  <c r="P7286" i="1" s="1"/>
  <c r="R7286" i="1" s="1"/>
  <c r="P7287" i="1" a="1"/>
  <c r="P7287" i="1" s="1"/>
  <c r="R7287" i="1" s="1"/>
  <c r="P7288" i="1" a="1"/>
  <c r="P7288" i="1" s="1"/>
  <c r="R7288" i="1" s="1"/>
  <c r="P7289" i="1" a="1"/>
  <c r="P7289" i="1" s="1"/>
  <c r="R7289" i="1" s="1"/>
  <c r="P7290" i="1" a="1"/>
  <c r="P7290" i="1" s="1"/>
  <c r="R7290" i="1" s="1"/>
  <c r="P7291" i="1" a="1"/>
  <c r="P7291" i="1" s="1"/>
  <c r="R7291" i="1" s="1"/>
  <c r="P7292" i="1" a="1"/>
  <c r="P7292" i="1" s="1"/>
  <c r="R7292" i="1" s="1"/>
  <c r="P7293" i="1" a="1"/>
  <c r="P7293" i="1" s="1"/>
  <c r="R7293" i="1" s="1"/>
  <c r="P7294" i="1" a="1"/>
  <c r="P7294" i="1" s="1"/>
  <c r="R7294" i="1" s="1"/>
  <c r="P7295" i="1" a="1"/>
  <c r="P7295" i="1" s="1"/>
  <c r="R7295" i="1" s="1"/>
  <c r="P7296" i="1" a="1"/>
  <c r="P7296" i="1" s="1"/>
  <c r="R7296" i="1" s="1"/>
  <c r="P7297" i="1" a="1"/>
  <c r="P7297" i="1" s="1"/>
  <c r="R7297" i="1" s="1"/>
  <c r="P7298" i="1" a="1"/>
  <c r="P7298" i="1" s="1"/>
  <c r="R7298" i="1" s="1"/>
  <c r="P7299" i="1" a="1"/>
  <c r="P7299" i="1" s="1"/>
  <c r="R7299" i="1" s="1"/>
  <c r="P7300" i="1" a="1"/>
  <c r="P7300" i="1" s="1"/>
  <c r="R7300" i="1" s="1"/>
  <c r="P7301" i="1" a="1"/>
  <c r="P7301" i="1" s="1"/>
  <c r="R7301" i="1" s="1"/>
  <c r="P7302" i="1" a="1"/>
  <c r="P7302" i="1" s="1"/>
  <c r="R7302" i="1" s="1"/>
  <c r="P7303" i="1" a="1"/>
  <c r="P7303" i="1" s="1"/>
  <c r="R7303" i="1" s="1"/>
  <c r="P7304" i="1" a="1"/>
  <c r="P7304" i="1" s="1"/>
  <c r="R7304" i="1" s="1"/>
  <c r="P7305" i="1" a="1"/>
  <c r="P7305" i="1" s="1"/>
  <c r="R7305" i="1" s="1"/>
  <c r="P7306" i="1" a="1"/>
  <c r="P7306" i="1" s="1"/>
  <c r="R7306" i="1" s="1"/>
  <c r="P7307" i="1" a="1"/>
  <c r="P7307" i="1" s="1"/>
  <c r="R7307" i="1" s="1"/>
  <c r="P7308" i="1" a="1"/>
  <c r="P7308" i="1" s="1"/>
  <c r="R7308" i="1" s="1"/>
  <c r="P7309" i="1" a="1"/>
  <c r="P7309" i="1" s="1"/>
  <c r="R7309" i="1" s="1"/>
  <c r="P7310" i="1" a="1"/>
  <c r="P7310" i="1" s="1"/>
  <c r="R7310" i="1" s="1"/>
  <c r="P7311" i="1" a="1"/>
  <c r="P7311" i="1" s="1"/>
  <c r="R7311" i="1" s="1"/>
  <c r="P7312" i="1" a="1"/>
  <c r="P7312" i="1" s="1"/>
  <c r="R7312" i="1" s="1"/>
  <c r="P7313" i="1" a="1"/>
  <c r="P7313" i="1" s="1"/>
  <c r="R7313" i="1" s="1"/>
  <c r="P7314" i="1" a="1"/>
  <c r="P7314" i="1" s="1"/>
  <c r="R7314" i="1" s="1"/>
  <c r="P7315" i="1" a="1"/>
  <c r="P7315" i="1" s="1"/>
  <c r="R7315" i="1" s="1"/>
  <c r="P7316" i="1" a="1"/>
  <c r="P7316" i="1" s="1"/>
  <c r="R7316" i="1" s="1"/>
  <c r="P7317" i="1" a="1"/>
  <c r="P7317" i="1" s="1"/>
  <c r="R7317" i="1" s="1"/>
  <c r="P7318" i="1" a="1"/>
  <c r="P7318" i="1" s="1"/>
  <c r="R7318" i="1" s="1"/>
  <c r="P7319" i="1" a="1"/>
  <c r="P7319" i="1" s="1"/>
  <c r="R7319" i="1" s="1"/>
  <c r="P7320" i="1" a="1"/>
  <c r="P7320" i="1" s="1"/>
  <c r="R7320" i="1" s="1"/>
  <c r="P7321" i="1" a="1"/>
  <c r="P7321" i="1" s="1"/>
  <c r="R7321" i="1" s="1"/>
  <c r="P7322" i="1" a="1"/>
  <c r="P7322" i="1" s="1"/>
  <c r="R7322" i="1" s="1"/>
  <c r="P7323" i="1" a="1"/>
  <c r="P7323" i="1" s="1"/>
  <c r="R7323" i="1" s="1"/>
  <c r="P7324" i="1" a="1"/>
  <c r="P7324" i="1" s="1"/>
  <c r="R7324" i="1" s="1"/>
  <c r="P7325" i="1" a="1"/>
  <c r="P7325" i="1" s="1"/>
  <c r="R7325" i="1" s="1"/>
  <c r="P7326" i="1" a="1"/>
  <c r="P7326" i="1" s="1"/>
  <c r="R7326" i="1" s="1"/>
  <c r="P7327" i="1" a="1"/>
  <c r="P7327" i="1" s="1"/>
  <c r="R7327" i="1" s="1"/>
  <c r="P7328" i="1" a="1"/>
  <c r="P7328" i="1" s="1"/>
  <c r="R7328" i="1" s="1"/>
  <c r="P7329" i="1" a="1"/>
  <c r="P7329" i="1" s="1"/>
  <c r="R7329" i="1" s="1"/>
  <c r="P7330" i="1" a="1"/>
  <c r="P7330" i="1" s="1"/>
  <c r="R7330" i="1" s="1"/>
  <c r="P7331" i="1" a="1"/>
  <c r="P7331" i="1" s="1"/>
  <c r="R7331" i="1" s="1"/>
  <c r="P7332" i="1" a="1"/>
  <c r="P7332" i="1" s="1"/>
  <c r="R7332" i="1" s="1"/>
  <c r="P7333" i="1" a="1"/>
  <c r="P7333" i="1" s="1"/>
  <c r="R7333" i="1" s="1"/>
  <c r="P7334" i="1" a="1"/>
  <c r="P7334" i="1" s="1"/>
  <c r="R7334" i="1" s="1"/>
  <c r="P7335" i="1" a="1"/>
  <c r="P7335" i="1" s="1"/>
  <c r="R7335" i="1" s="1"/>
  <c r="P7336" i="1" a="1"/>
  <c r="P7336" i="1" s="1"/>
  <c r="R7336" i="1" s="1"/>
  <c r="P7337" i="1" a="1"/>
  <c r="P7337" i="1" s="1"/>
  <c r="R7337" i="1" s="1"/>
  <c r="P7338" i="1" a="1"/>
  <c r="P7338" i="1" s="1"/>
  <c r="R7338" i="1" s="1"/>
  <c r="P7339" i="1" a="1"/>
  <c r="P7339" i="1" s="1"/>
  <c r="R7339" i="1" s="1"/>
  <c r="P7340" i="1" a="1"/>
  <c r="P7340" i="1" s="1"/>
  <c r="R7340" i="1" s="1"/>
  <c r="P7341" i="1" a="1"/>
  <c r="P7341" i="1" s="1"/>
  <c r="R7341" i="1" s="1"/>
  <c r="P7342" i="1" a="1"/>
  <c r="P7342" i="1" s="1"/>
  <c r="R7342" i="1" s="1"/>
  <c r="P7343" i="1" a="1"/>
  <c r="P7343" i="1" s="1"/>
  <c r="R7343" i="1" s="1"/>
  <c r="P7344" i="1" a="1"/>
  <c r="P7344" i="1" s="1"/>
  <c r="R7344" i="1" s="1"/>
  <c r="P7345" i="1" a="1"/>
  <c r="P7345" i="1" s="1"/>
  <c r="R7345" i="1" s="1"/>
  <c r="P7346" i="1" a="1"/>
  <c r="P7346" i="1" s="1"/>
  <c r="R7346" i="1" s="1"/>
  <c r="P7347" i="1" a="1"/>
  <c r="P7347" i="1" s="1"/>
  <c r="R7347" i="1" s="1"/>
  <c r="P7348" i="1" a="1"/>
  <c r="P7348" i="1" s="1"/>
  <c r="R7348" i="1" s="1"/>
  <c r="P7349" i="1" a="1"/>
  <c r="P7349" i="1" s="1"/>
  <c r="R7349" i="1" s="1"/>
  <c r="P7350" i="1" a="1"/>
  <c r="P7350" i="1" s="1"/>
  <c r="R7350" i="1" s="1"/>
  <c r="P7351" i="1" a="1"/>
  <c r="P7351" i="1" s="1"/>
  <c r="R7351" i="1" s="1"/>
  <c r="P7352" i="1" a="1"/>
  <c r="P7352" i="1" s="1"/>
  <c r="R7352" i="1" s="1"/>
  <c r="P7353" i="1" a="1"/>
  <c r="P7353" i="1" s="1"/>
  <c r="R7353" i="1" s="1"/>
  <c r="P7354" i="1" a="1"/>
  <c r="P7354" i="1" s="1"/>
  <c r="R7354" i="1" s="1"/>
  <c r="P7355" i="1" a="1"/>
  <c r="P7355" i="1" s="1"/>
  <c r="R7355" i="1" s="1"/>
  <c r="P7356" i="1" a="1"/>
  <c r="P7356" i="1" s="1"/>
  <c r="R7356" i="1" s="1"/>
  <c r="P7357" i="1" a="1"/>
  <c r="P7357" i="1" s="1"/>
  <c r="R7357" i="1" s="1"/>
  <c r="P7358" i="1" a="1"/>
  <c r="P7358" i="1" s="1"/>
  <c r="R7358" i="1" s="1"/>
  <c r="P7359" i="1" a="1"/>
  <c r="P7359" i="1" s="1"/>
  <c r="R7359" i="1" s="1"/>
  <c r="P7360" i="1" a="1"/>
  <c r="P7360" i="1" s="1"/>
  <c r="R7360" i="1" s="1"/>
  <c r="P7361" i="1" a="1"/>
  <c r="P7361" i="1" s="1"/>
  <c r="R7361" i="1" s="1"/>
  <c r="P7362" i="1" a="1"/>
  <c r="P7362" i="1" s="1"/>
  <c r="R7362" i="1" s="1"/>
  <c r="P7363" i="1" a="1"/>
  <c r="P7363" i="1" s="1"/>
  <c r="R7363" i="1" s="1"/>
  <c r="P7364" i="1" a="1"/>
  <c r="P7364" i="1" s="1"/>
  <c r="R7364" i="1" s="1"/>
  <c r="P7365" i="1" a="1"/>
  <c r="P7365" i="1" s="1"/>
  <c r="R7365" i="1" s="1"/>
  <c r="P7366" i="1" a="1"/>
  <c r="P7366" i="1" s="1"/>
  <c r="R7366" i="1" s="1"/>
  <c r="P7367" i="1" a="1"/>
  <c r="P7367" i="1" s="1"/>
  <c r="R7367" i="1" s="1"/>
  <c r="P7368" i="1" a="1"/>
  <c r="P7368" i="1" s="1"/>
  <c r="R7368" i="1" s="1"/>
  <c r="P7369" i="1" a="1"/>
  <c r="P7369" i="1" s="1"/>
  <c r="R7369" i="1" s="1"/>
  <c r="P7370" i="1" a="1"/>
  <c r="P7370" i="1" s="1"/>
  <c r="R7370" i="1" s="1"/>
  <c r="P7371" i="1" a="1"/>
  <c r="P7371" i="1" s="1"/>
  <c r="R7371" i="1" s="1"/>
  <c r="P7372" i="1" a="1"/>
  <c r="P7372" i="1" s="1"/>
  <c r="R7372" i="1" s="1"/>
  <c r="P7373" i="1" a="1"/>
  <c r="P7373" i="1" s="1"/>
  <c r="R7373" i="1" s="1"/>
  <c r="P7374" i="1" a="1"/>
  <c r="P7374" i="1" s="1"/>
  <c r="R7374" i="1" s="1"/>
  <c r="P7375" i="1" a="1"/>
  <c r="P7375" i="1" s="1"/>
  <c r="R7375" i="1" s="1"/>
  <c r="P7376" i="1" a="1"/>
  <c r="P7376" i="1" s="1"/>
  <c r="R7376" i="1" s="1"/>
  <c r="P7377" i="1" a="1"/>
  <c r="P7377" i="1" s="1"/>
  <c r="R7377" i="1" s="1"/>
  <c r="P7378" i="1" a="1"/>
  <c r="P7378" i="1" s="1"/>
  <c r="R7378" i="1" s="1"/>
  <c r="P7379" i="1" a="1"/>
  <c r="P7379" i="1" s="1"/>
  <c r="R7379" i="1" s="1"/>
  <c r="P7380" i="1" a="1"/>
  <c r="P7380" i="1" s="1"/>
  <c r="R7380" i="1" s="1"/>
  <c r="P7381" i="1" a="1"/>
  <c r="P7381" i="1" s="1"/>
  <c r="R7381" i="1" s="1"/>
  <c r="P7382" i="1" a="1"/>
  <c r="P7382" i="1" s="1"/>
  <c r="R7382" i="1" s="1"/>
  <c r="P7383" i="1" a="1"/>
  <c r="P7383" i="1" s="1"/>
  <c r="R7383" i="1" s="1"/>
  <c r="P7384" i="1" a="1"/>
  <c r="P7384" i="1" s="1"/>
  <c r="R7384" i="1" s="1"/>
  <c r="P7385" i="1" a="1"/>
  <c r="P7385" i="1" s="1"/>
  <c r="R7385" i="1" s="1"/>
  <c r="P7386" i="1" a="1"/>
  <c r="P7386" i="1" s="1"/>
  <c r="R7386" i="1" s="1"/>
  <c r="P7387" i="1" a="1"/>
  <c r="P7387" i="1" s="1"/>
  <c r="R7387" i="1" s="1"/>
  <c r="P7388" i="1" a="1"/>
  <c r="P7388" i="1" s="1"/>
  <c r="R7388" i="1" s="1"/>
  <c r="P7389" i="1" a="1"/>
  <c r="P7389" i="1" s="1"/>
  <c r="R7389" i="1" s="1"/>
  <c r="P7390" i="1" a="1"/>
  <c r="P7390" i="1" s="1"/>
  <c r="R7390" i="1" s="1"/>
  <c r="P7391" i="1" a="1"/>
  <c r="P7391" i="1" s="1"/>
  <c r="R7391" i="1" s="1"/>
  <c r="P7392" i="1" a="1"/>
  <c r="P7392" i="1" s="1"/>
  <c r="R7392" i="1" s="1"/>
  <c r="P7393" i="1" a="1"/>
  <c r="P7393" i="1" s="1"/>
  <c r="R7393" i="1" s="1"/>
  <c r="P7394" i="1" a="1"/>
  <c r="P7394" i="1" s="1"/>
  <c r="R7394" i="1" s="1"/>
  <c r="P7395" i="1" a="1"/>
  <c r="P7395" i="1" s="1"/>
  <c r="R7395" i="1" s="1"/>
  <c r="P7396" i="1" a="1"/>
  <c r="P7396" i="1" s="1"/>
  <c r="R7396" i="1" s="1"/>
  <c r="P7397" i="1" a="1"/>
  <c r="P7397" i="1" s="1"/>
  <c r="R7397" i="1" s="1"/>
  <c r="P7398" i="1" a="1"/>
  <c r="P7398" i="1" s="1"/>
  <c r="R7398" i="1" s="1"/>
  <c r="P7399" i="1" a="1"/>
  <c r="P7399" i="1" s="1"/>
  <c r="R7399" i="1" s="1"/>
  <c r="P7400" i="1" a="1"/>
  <c r="P7400" i="1" s="1"/>
  <c r="R7400" i="1" s="1"/>
  <c r="P7401" i="1" a="1"/>
  <c r="P7401" i="1" s="1"/>
  <c r="R7401" i="1" s="1"/>
  <c r="P7402" i="1" a="1"/>
  <c r="P7402" i="1" s="1"/>
  <c r="R7402" i="1" s="1"/>
  <c r="P7403" i="1" a="1"/>
  <c r="P7403" i="1" s="1"/>
  <c r="R7403" i="1" s="1"/>
  <c r="P7404" i="1" a="1"/>
  <c r="P7404" i="1" s="1"/>
  <c r="R7404" i="1" s="1"/>
  <c r="P7405" i="1" a="1"/>
  <c r="P7405" i="1" s="1"/>
  <c r="R7405" i="1" s="1"/>
  <c r="P7406" i="1" a="1"/>
  <c r="P7406" i="1" s="1"/>
  <c r="R7406" i="1" s="1"/>
  <c r="P7407" i="1" a="1"/>
  <c r="P7407" i="1" s="1"/>
  <c r="R7407" i="1" s="1"/>
  <c r="P7408" i="1" a="1"/>
  <c r="P7408" i="1" s="1"/>
  <c r="R7408" i="1" s="1"/>
  <c r="P7409" i="1" a="1"/>
  <c r="P7409" i="1" s="1"/>
  <c r="R7409" i="1" s="1"/>
  <c r="P7410" i="1" a="1"/>
  <c r="P7410" i="1" s="1"/>
  <c r="R7410" i="1" s="1"/>
  <c r="P7411" i="1" a="1"/>
  <c r="P7411" i="1" s="1"/>
  <c r="R7411" i="1" s="1"/>
  <c r="P7412" i="1" a="1"/>
  <c r="P7412" i="1" s="1"/>
  <c r="R7412" i="1" s="1"/>
  <c r="P7413" i="1" a="1"/>
  <c r="P7413" i="1" s="1"/>
  <c r="R7413" i="1" s="1"/>
  <c r="P7414" i="1" a="1"/>
  <c r="P7414" i="1" s="1"/>
  <c r="R7414" i="1" s="1"/>
  <c r="P7415" i="1" a="1"/>
  <c r="P7415" i="1" s="1"/>
  <c r="R7415" i="1" s="1"/>
  <c r="P7416" i="1" a="1"/>
  <c r="P7416" i="1" s="1"/>
  <c r="R7416" i="1" s="1"/>
  <c r="P7417" i="1" a="1"/>
  <c r="P7417" i="1" s="1"/>
  <c r="R7417" i="1" s="1"/>
  <c r="P7418" i="1" a="1"/>
  <c r="P7418" i="1" s="1"/>
  <c r="R7418" i="1" s="1"/>
  <c r="P7419" i="1" a="1"/>
  <c r="P7419" i="1" s="1"/>
  <c r="R7419" i="1" s="1"/>
  <c r="P7420" i="1" a="1"/>
  <c r="P7420" i="1" s="1"/>
  <c r="R7420" i="1" s="1"/>
  <c r="P7421" i="1" a="1"/>
  <c r="P7421" i="1" s="1"/>
  <c r="R7421" i="1" s="1"/>
  <c r="P7422" i="1" a="1"/>
  <c r="P7422" i="1" s="1"/>
  <c r="R7422" i="1" s="1"/>
  <c r="P7423" i="1" a="1"/>
  <c r="P7423" i="1" s="1"/>
  <c r="R7423" i="1" s="1"/>
  <c r="P7424" i="1" a="1"/>
  <c r="P7424" i="1" s="1"/>
  <c r="R7424" i="1" s="1"/>
  <c r="P7425" i="1" a="1"/>
  <c r="P7425" i="1" s="1"/>
  <c r="R7425" i="1" s="1"/>
  <c r="P7426" i="1" a="1"/>
  <c r="P7426" i="1" s="1"/>
  <c r="R7426" i="1" s="1"/>
  <c r="P7427" i="1" a="1"/>
  <c r="P7427" i="1" s="1"/>
  <c r="R7427" i="1" s="1"/>
  <c r="P7428" i="1" a="1"/>
  <c r="P7428" i="1" s="1"/>
  <c r="R7428" i="1" s="1"/>
  <c r="P7429" i="1" a="1"/>
  <c r="P7429" i="1" s="1"/>
  <c r="R7429" i="1" s="1"/>
  <c r="P7430" i="1" a="1"/>
  <c r="P7430" i="1" s="1"/>
  <c r="R7430" i="1" s="1"/>
  <c r="P7431" i="1" a="1"/>
  <c r="P7431" i="1" s="1"/>
  <c r="R7431" i="1" s="1"/>
  <c r="P7432" i="1" a="1"/>
  <c r="P7432" i="1" s="1"/>
  <c r="R7432" i="1" s="1"/>
  <c r="P7433" i="1" a="1"/>
  <c r="P7433" i="1" s="1"/>
  <c r="R7433" i="1" s="1"/>
  <c r="P7434" i="1" a="1"/>
  <c r="P7434" i="1" s="1"/>
  <c r="R7434" i="1" s="1"/>
  <c r="P7435" i="1" a="1"/>
  <c r="P7435" i="1" s="1"/>
  <c r="R7435" i="1" s="1"/>
  <c r="P7436" i="1" a="1"/>
  <c r="P7436" i="1" s="1"/>
  <c r="R7436" i="1" s="1"/>
  <c r="P7437" i="1" a="1"/>
  <c r="P7437" i="1" s="1"/>
  <c r="R7437" i="1" s="1"/>
  <c r="P7438" i="1" a="1"/>
  <c r="P7438" i="1" s="1"/>
  <c r="R7438" i="1" s="1"/>
  <c r="P7439" i="1" a="1"/>
  <c r="P7439" i="1" s="1"/>
  <c r="R7439" i="1" s="1"/>
  <c r="P7440" i="1" a="1"/>
  <c r="P7440" i="1" s="1"/>
  <c r="R7440" i="1" s="1"/>
  <c r="P7441" i="1" a="1"/>
  <c r="P7441" i="1" s="1"/>
  <c r="R7441" i="1" s="1"/>
  <c r="P7442" i="1" a="1"/>
  <c r="P7442" i="1" s="1"/>
  <c r="R7442" i="1" s="1"/>
  <c r="P7443" i="1" a="1"/>
  <c r="P7443" i="1" s="1"/>
  <c r="R7443" i="1" s="1"/>
  <c r="P7444" i="1" a="1"/>
  <c r="P7444" i="1" s="1"/>
  <c r="R7444" i="1" s="1"/>
  <c r="P7445" i="1" a="1"/>
  <c r="P7445" i="1" s="1"/>
  <c r="R7445" i="1" s="1"/>
  <c r="P7446" i="1" a="1"/>
  <c r="P7446" i="1" s="1"/>
  <c r="R7446" i="1" s="1"/>
  <c r="P7447" i="1" a="1"/>
  <c r="P7447" i="1" s="1"/>
  <c r="R7447" i="1" s="1"/>
  <c r="P7448" i="1" a="1"/>
  <c r="P7448" i="1" s="1"/>
  <c r="R7448" i="1" s="1"/>
  <c r="P7449" i="1" a="1"/>
  <c r="P7449" i="1" s="1"/>
  <c r="R7449" i="1" s="1"/>
  <c r="P7450" i="1" a="1"/>
  <c r="P7450" i="1" s="1"/>
  <c r="R7450" i="1" s="1"/>
  <c r="P7451" i="1" a="1"/>
  <c r="P7451" i="1" s="1"/>
  <c r="R7451" i="1" s="1"/>
  <c r="P7452" i="1" a="1"/>
  <c r="P7452" i="1" s="1"/>
  <c r="R7452" i="1" s="1"/>
  <c r="P7453" i="1" a="1"/>
  <c r="P7453" i="1" s="1"/>
  <c r="R7453" i="1" s="1"/>
  <c r="P7454" i="1" a="1"/>
  <c r="P7454" i="1" s="1"/>
  <c r="R7454" i="1" s="1"/>
  <c r="P7455" i="1" a="1"/>
  <c r="P7455" i="1" s="1"/>
  <c r="R7455" i="1" s="1"/>
  <c r="P7456" i="1" a="1"/>
  <c r="P7456" i="1" s="1"/>
  <c r="R7456" i="1" s="1"/>
  <c r="P7457" i="1" a="1"/>
  <c r="P7457" i="1" s="1"/>
  <c r="R7457" i="1" s="1"/>
  <c r="P7458" i="1" a="1"/>
  <c r="P7458" i="1" s="1"/>
  <c r="R7458" i="1" s="1"/>
  <c r="P7459" i="1" a="1"/>
  <c r="P7459" i="1" s="1"/>
  <c r="R7459" i="1" s="1"/>
  <c r="P7460" i="1" a="1"/>
  <c r="P7460" i="1" s="1"/>
  <c r="R7460" i="1" s="1"/>
  <c r="P7461" i="1" a="1"/>
  <c r="P7461" i="1" s="1"/>
  <c r="R7461" i="1" s="1"/>
  <c r="P7462" i="1" a="1"/>
  <c r="P7462" i="1" s="1"/>
  <c r="R7462" i="1" s="1"/>
  <c r="P7463" i="1" a="1"/>
  <c r="P7463" i="1" s="1"/>
  <c r="R7463" i="1" s="1"/>
  <c r="P7464" i="1" a="1"/>
  <c r="P7464" i="1" s="1"/>
  <c r="R7464" i="1" s="1"/>
  <c r="P7465" i="1" a="1"/>
  <c r="P7465" i="1" s="1"/>
  <c r="R7465" i="1" s="1"/>
  <c r="P7466" i="1" a="1"/>
  <c r="P7466" i="1" s="1"/>
  <c r="R7466" i="1" s="1"/>
  <c r="P7467" i="1" a="1"/>
  <c r="P7467" i="1" s="1"/>
  <c r="R7467" i="1" s="1"/>
  <c r="P7468" i="1" a="1"/>
  <c r="P7468" i="1" s="1"/>
  <c r="R7468" i="1" s="1"/>
  <c r="P7469" i="1" a="1"/>
  <c r="P7469" i="1" s="1"/>
  <c r="R7469" i="1" s="1"/>
  <c r="P7470" i="1" a="1"/>
  <c r="P7470" i="1" s="1"/>
  <c r="R7470" i="1" s="1"/>
  <c r="P7471" i="1" a="1"/>
  <c r="P7471" i="1" s="1"/>
  <c r="R7471" i="1" s="1"/>
  <c r="P7472" i="1" a="1"/>
  <c r="P7472" i="1" s="1"/>
  <c r="R7472" i="1" s="1"/>
  <c r="P7473" i="1" a="1"/>
  <c r="P7473" i="1" s="1"/>
  <c r="R7473" i="1" s="1"/>
  <c r="P7474" i="1" a="1"/>
  <c r="P7474" i="1" s="1"/>
  <c r="R7474" i="1" s="1"/>
  <c r="P7475" i="1" a="1"/>
  <c r="P7475" i="1" s="1"/>
  <c r="R7475" i="1" s="1"/>
  <c r="P7476" i="1" a="1"/>
  <c r="P7476" i="1" s="1"/>
  <c r="R7476" i="1" s="1"/>
  <c r="P7477" i="1" a="1"/>
  <c r="P7477" i="1" s="1"/>
  <c r="R7477" i="1" s="1"/>
  <c r="P7478" i="1" a="1"/>
  <c r="P7478" i="1" s="1"/>
  <c r="R7478" i="1" s="1"/>
  <c r="P7479" i="1" a="1"/>
  <c r="P7479" i="1" s="1"/>
  <c r="R7479" i="1" s="1"/>
  <c r="P7480" i="1" a="1"/>
  <c r="P7480" i="1" s="1"/>
  <c r="R7480" i="1" s="1"/>
  <c r="P7481" i="1" a="1"/>
  <c r="P7481" i="1" s="1"/>
  <c r="R7481" i="1" s="1"/>
  <c r="P7482" i="1" a="1"/>
  <c r="P7482" i="1" s="1"/>
  <c r="R7482" i="1" s="1"/>
  <c r="P7483" i="1" a="1"/>
  <c r="P7483" i="1" s="1"/>
  <c r="R7483" i="1" s="1"/>
  <c r="P7484" i="1" a="1"/>
  <c r="P7484" i="1" s="1"/>
  <c r="R7484" i="1" s="1"/>
  <c r="P7485" i="1" a="1"/>
  <c r="P7485" i="1" s="1"/>
  <c r="R7485" i="1" s="1"/>
  <c r="P7486" i="1" a="1"/>
  <c r="P7486" i="1" s="1"/>
  <c r="R7486" i="1" s="1"/>
  <c r="P7487" i="1" a="1"/>
  <c r="P7487" i="1" s="1"/>
  <c r="R7487" i="1" s="1"/>
  <c r="P7488" i="1" a="1"/>
  <c r="P7488" i="1" s="1"/>
  <c r="R7488" i="1" s="1"/>
  <c r="P7489" i="1" a="1"/>
  <c r="P7489" i="1" s="1"/>
  <c r="R7489" i="1" s="1"/>
  <c r="P7490" i="1" a="1"/>
  <c r="P7490" i="1" s="1"/>
  <c r="R7490" i="1" s="1"/>
  <c r="P7491" i="1" a="1"/>
  <c r="P7491" i="1" s="1"/>
  <c r="R7491" i="1" s="1"/>
  <c r="P7492" i="1" a="1"/>
  <c r="P7492" i="1" s="1"/>
  <c r="R7492" i="1" s="1"/>
  <c r="P7493" i="1" a="1"/>
  <c r="P7493" i="1" s="1"/>
  <c r="R7493" i="1" s="1"/>
  <c r="P7494" i="1" a="1"/>
  <c r="P7494" i="1" s="1"/>
  <c r="R7494" i="1" s="1"/>
  <c r="P7495" i="1" a="1"/>
  <c r="P7495" i="1" s="1"/>
  <c r="R7495" i="1" s="1"/>
  <c r="P7496" i="1" a="1"/>
  <c r="P7496" i="1" s="1"/>
  <c r="R7496" i="1" s="1"/>
  <c r="P7497" i="1" a="1"/>
  <c r="P7497" i="1" s="1"/>
  <c r="R7497" i="1" s="1"/>
  <c r="P7498" i="1" a="1"/>
  <c r="P7498" i="1" s="1"/>
  <c r="R7498" i="1" s="1"/>
  <c r="P7499" i="1" a="1"/>
  <c r="P7499" i="1" s="1"/>
  <c r="R7499" i="1" s="1"/>
  <c r="P7500" i="1" a="1"/>
  <c r="P7500" i="1" s="1"/>
  <c r="R7500" i="1" s="1"/>
  <c r="P7501" i="1" a="1"/>
  <c r="P7501" i="1" s="1"/>
  <c r="R7501" i="1" s="1"/>
  <c r="P7502" i="1" a="1"/>
  <c r="P7502" i="1" s="1"/>
  <c r="R7502" i="1" s="1"/>
  <c r="P7503" i="1" a="1"/>
  <c r="P7503" i="1" s="1"/>
  <c r="R7503" i="1" s="1"/>
  <c r="P7504" i="1" a="1"/>
  <c r="P7504" i="1" s="1"/>
  <c r="R7504" i="1" s="1"/>
  <c r="P7505" i="1" a="1"/>
  <c r="P7505" i="1" s="1"/>
  <c r="R7505" i="1" s="1"/>
  <c r="P7506" i="1" a="1"/>
  <c r="P7506" i="1" s="1"/>
  <c r="R7506" i="1" s="1"/>
  <c r="P7507" i="1" a="1"/>
  <c r="P7507" i="1" s="1"/>
  <c r="R7507" i="1" s="1"/>
  <c r="P7508" i="1" a="1"/>
  <c r="P7508" i="1" s="1"/>
  <c r="R7508" i="1" s="1"/>
  <c r="P7509" i="1" a="1"/>
  <c r="P7509" i="1" s="1"/>
  <c r="R7509" i="1" s="1"/>
  <c r="P7510" i="1" a="1"/>
  <c r="P7510" i="1" s="1"/>
  <c r="R7510" i="1" s="1"/>
  <c r="P7511" i="1" a="1"/>
  <c r="P7511" i="1" s="1"/>
  <c r="R7511" i="1" s="1"/>
  <c r="P7512" i="1" a="1"/>
  <c r="P7512" i="1" s="1"/>
  <c r="R7512" i="1" s="1"/>
  <c r="P7513" i="1" a="1"/>
  <c r="P7513" i="1" s="1"/>
  <c r="R7513" i="1" s="1"/>
  <c r="P7514" i="1" a="1"/>
  <c r="P7514" i="1" s="1"/>
  <c r="R7514" i="1" s="1"/>
  <c r="P7515" i="1" a="1"/>
  <c r="P7515" i="1" s="1"/>
  <c r="R7515" i="1" s="1"/>
  <c r="P7516" i="1" a="1"/>
  <c r="P7516" i="1" s="1"/>
  <c r="R7516" i="1" s="1"/>
  <c r="P7517" i="1" a="1"/>
  <c r="P7517" i="1" s="1"/>
  <c r="R7517" i="1" s="1"/>
  <c r="P7518" i="1" a="1"/>
  <c r="P7518" i="1" s="1"/>
  <c r="R7518" i="1" s="1"/>
  <c r="P7519" i="1" a="1"/>
  <c r="P7519" i="1" s="1"/>
  <c r="R7519" i="1" s="1"/>
  <c r="P7520" i="1" a="1"/>
  <c r="P7520" i="1" s="1"/>
  <c r="R7520" i="1" s="1"/>
  <c r="P7521" i="1" a="1"/>
  <c r="P7521" i="1" s="1"/>
  <c r="R7521" i="1" s="1"/>
  <c r="P7522" i="1" a="1"/>
  <c r="P7522" i="1" s="1"/>
  <c r="R7522" i="1" s="1"/>
  <c r="P7523" i="1" a="1"/>
  <c r="P7523" i="1" s="1"/>
  <c r="R7523" i="1" s="1"/>
  <c r="P7524" i="1" a="1"/>
  <c r="P7524" i="1" s="1"/>
  <c r="R7524" i="1" s="1"/>
  <c r="P7525" i="1" a="1"/>
  <c r="P7525" i="1" s="1"/>
  <c r="R7525" i="1" s="1"/>
  <c r="P7526" i="1" a="1"/>
  <c r="P7526" i="1" s="1"/>
  <c r="R7526" i="1" s="1"/>
  <c r="P7527" i="1" a="1"/>
  <c r="P7527" i="1" s="1"/>
  <c r="R7527" i="1" s="1"/>
  <c r="P7528" i="1" a="1"/>
  <c r="P7528" i="1" s="1"/>
  <c r="R7528" i="1" s="1"/>
  <c r="P7529" i="1" a="1"/>
  <c r="P7529" i="1" s="1"/>
  <c r="R7529" i="1" s="1"/>
  <c r="P7530" i="1" a="1"/>
  <c r="P7530" i="1" s="1"/>
  <c r="R7530" i="1" s="1"/>
  <c r="P7531" i="1" a="1"/>
  <c r="P7531" i="1" s="1"/>
  <c r="R7531" i="1" s="1"/>
  <c r="P7532" i="1" a="1"/>
  <c r="P7532" i="1" s="1"/>
  <c r="R7532" i="1" s="1"/>
  <c r="P7533" i="1" a="1"/>
  <c r="P7533" i="1" s="1"/>
  <c r="R7533" i="1" s="1"/>
  <c r="P7534" i="1" a="1"/>
  <c r="P7534" i="1" s="1"/>
  <c r="R7534" i="1" s="1"/>
  <c r="P7535" i="1" a="1"/>
  <c r="P7535" i="1" s="1"/>
  <c r="R7535" i="1" s="1"/>
  <c r="P7536" i="1" a="1"/>
  <c r="P7536" i="1" s="1"/>
  <c r="R7536" i="1" s="1"/>
  <c r="P7537" i="1" a="1"/>
  <c r="P7537" i="1" s="1"/>
  <c r="R7537" i="1" s="1"/>
  <c r="P7538" i="1" a="1"/>
  <c r="P7538" i="1" s="1"/>
  <c r="R7538" i="1" s="1"/>
  <c r="P7539" i="1" a="1"/>
  <c r="P7539" i="1" s="1"/>
  <c r="R7539" i="1" s="1"/>
  <c r="P7540" i="1" a="1"/>
  <c r="P7540" i="1" s="1"/>
  <c r="R7540" i="1" s="1"/>
  <c r="P7541" i="1" a="1"/>
  <c r="P7541" i="1" s="1"/>
  <c r="R7541" i="1" s="1"/>
  <c r="P7542" i="1" a="1"/>
  <c r="P7542" i="1" s="1"/>
  <c r="R7542" i="1" s="1"/>
  <c r="P7543" i="1" a="1"/>
  <c r="P7543" i="1" s="1"/>
  <c r="R7543" i="1" s="1"/>
  <c r="P7544" i="1" a="1"/>
  <c r="P7544" i="1" s="1"/>
  <c r="R7544" i="1" s="1"/>
  <c r="P7545" i="1" a="1"/>
  <c r="P7545" i="1" s="1"/>
  <c r="R7545" i="1" s="1"/>
  <c r="P7546" i="1" a="1"/>
  <c r="P7546" i="1" s="1"/>
  <c r="R7546" i="1" s="1"/>
  <c r="P7547" i="1" a="1"/>
  <c r="P7547" i="1" s="1"/>
  <c r="R7547" i="1" s="1"/>
  <c r="P7548" i="1" a="1"/>
  <c r="P7548" i="1" s="1"/>
  <c r="R7548" i="1" s="1"/>
  <c r="P7549" i="1" a="1"/>
  <c r="P7549" i="1" s="1"/>
  <c r="R7549" i="1" s="1"/>
  <c r="P7550" i="1" a="1"/>
  <c r="P7550" i="1" s="1"/>
  <c r="R7550" i="1" s="1"/>
  <c r="P7551" i="1" a="1"/>
  <c r="P7551" i="1" s="1"/>
  <c r="R7551" i="1" s="1"/>
  <c r="P7552" i="1" a="1"/>
  <c r="P7552" i="1" s="1"/>
  <c r="R7552" i="1" s="1"/>
  <c r="P7553" i="1" a="1"/>
  <c r="P7553" i="1" s="1"/>
  <c r="R7553" i="1" s="1"/>
  <c r="P7554" i="1" a="1"/>
  <c r="P7554" i="1" s="1"/>
  <c r="R7554" i="1" s="1"/>
  <c r="P7555" i="1" a="1"/>
  <c r="P7555" i="1" s="1"/>
  <c r="R7555" i="1" s="1"/>
  <c r="P7556" i="1" a="1"/>
  <c r="P7556" i="1" s="1"/>
  <c r="R7556" i="1" s="1"/>
  <c r="P7557" i="1" a="1"/>
  <c r="P7557" i="1" s="1"/>
  <c r="R7557" i="1" s="1"/>
  <c r="P7558" i="1" a="1"/>
  <c r="P7558" i="1" s="1"/>
  <c r="R7558" i="1" s="1"/>
  <c r="P7559" i="1" a="1"/>
  <c r="P7559" i="1" s="1"/>
  <c r="R7559" i="1" s="1"/>
  <c r="P7560" i="1" a="1"/>
  <c r="P7560" i="1" s="1"/>
  <c r="R7560" i="1" s="1"/>
  <c r="P7561" i="1" a="1"/>
  <c r="P7561" i="1" s="1"/>
  <c r="R7561" i="1" s="1"/>
  <c r="P7562" i="1" a="1"/>
  <c r="P7562" i="1" s="1"/>
  <c r="R7562" i="1" s="1"/>
  <c r="P7563" i="1" a="1"/>
  <c r="P7563" i="1" s="1"/>
  <c r="R7563" i="1" s="1"/>
  <c r="P7564" i="1" a="1"/>
  <c r="P7564" i="1" s="1"/>
  <c r="R7564" i="1" s="1"/>
  <c r="P7565" i="1" a="1"/>
  <c r="P7565" i="1" s="1"/>
  <c r="R7565" i="1" s="1"/>
  <c r="P7566" i="1" a="1"/>
  <c r="P7566" i="1" s="1"/>
  <c r="R7566" i="1" s="1"/>
  <c r="P7567" i="1" a="1"/>
  <c r="P7567" i="1" s="1"/>
  <c r="R7567" i="1" s="1"/>
  <c r="P7568" i="1" a="1"/>
  <c r="P7568" i="1" s="1"/>
  <c r="R7568" i="1" s="1"/>
  <c r="P7569" i="1" a="1"/>
  <c r="P7569" i="1" s="1"/>
  <c r="R7569" i="1" s="1"/>
  <c r="P7570" i="1" a="1"/>
  <c r="P7570" i="1" s="1"/>
  <c r="R7570" i="1" s="1"/>
  <c r="P7571" i="1" a="1"/>
  <c r="P7571" i="1" s="1"/>
  <c r="R7571" i="1" s="1"/>
  <c r="P7572" i="1" a="1"/>
  <c r="P7572" i="1" s="1"/>
  <c r="R7572" i="1" s="1"/>
  <c r="P7573" i="1" a="1"/>
  <c r="P7573" i="1" s="1"/>
  <c r="R7573" i="1" s="1"/>
  <c r="P7574" i="1" a="1"/>
  <c r="P7574" i="1" s="1"/>
  <c r="R7574" i="1" s="1"/>
  <c r="P7575" i="1" a="1"/>
  <c r="P7575" i="1" s="1"/>
  <c r="R7575" i="1" s="1"/>
  <c r="P7576" i="1" a="1"/>
  <c r="P7576" i="1" s="1"/>
  <c r="R7576" i="1" s="1"/>
  <c r="P7577" i="1" a="1"/>
  <c r="P7577" i="1" s="1"/>
  <c r="R7577" i="1" s="1"/>
  <c r="P7578" i="1" a="1"/>
  <c r="P7578" i="1" s="1"/>
  <c r="R7578" i="1" s="1"/>
  <c r="P7579" i="1" a="1"/>
  <c r="P7579" i="1" s="1"/>
  <c r="R7579" i="1" s="1"/>
  <c r="P7580" i="1" a="1"/>
  <c r="P7580" i="1" s="1"/>
  <c r="R7580" i="1" s="1"/>
  <c r="P7581" i="1" a="1"/>
  <c r="P7581" i="1" s="1"/>
  <c r="R7581" i="1" s="1"/>
  <c r="P7582" i="1" a="1"/>
  <c r="P7582" i="1" s="1"/>
  <c r="R7582" i="1" s="1"/>
  <c r="P7583" i="1" a="1"/>
  <c r="P7583" i="1" s="1"/>
  <c r="R7583" i="1" s="1"/>
  <c r="P7584" i="1" a="1"/>
  <c r="P7584" i="1" s="1"/>
  <c r="R7584" i="1" s="1"/>
  <c r="P7585" i="1" a="1"/>
  <c r="P7585" i="1" s="1"/>
  <c r="R7585" i="1" s="1"/>
  <c r="P7586" i="1" a="1"/>
  <c r="P7586" i="1" s="1"/>
  <c r="R7586" i="1" s="1"/>
  <c r="P7587" i="1" a="1"/>
  <c r="P7587" i="1" s="1"/>
  <c r="R7587" i="1" s="1"/>
  <c r="P7588" i="1" a="1"/>
  <c r="P7588" i="1" s="1"/>
  <c r="R7588" i="1" s="1"/>
  <c r="P7589" i="1" a="1"/>
  <c r="P7589" i="1" s="1"/>
  <c r="R7589" i="1" s="1"/>
  <c r="P7590" i="1" a="1"/>
  <c r="P7590" i="1" s="1"/>
  <c r="R7590" i="1" s="1"/>
  <c r="P7591" i="1" a="1"/>
  <c r="P7591" i="1" s="1"/>
  <c r="R7591" i="1" s="1"/>
  <c r="P7592" i="1" a="1"/>
  <c r="P7592" i="1" s="1"/>
  <c r="R7592" i="1" s="1"/>
  <c r="P7593" i="1" a="1"/>
  <c r="P7593" i="1" s="1"/>
  <c r="R7593" i="1" s="1"/>
  <c r="P7594" i="1" a="1"/>
  <c r="P7594" i="1" s="1"/>
  <c r="R7594" i="1" s="1"/>
  <c r="P7595" i="1" a="1"/>
  <c r="P7595" i="1" s="1"/>
  <c r="R7595" i="1" s="1"/>
  <c r="P7596" i="1" a="1"/>
  <c r="P7596" i="1" s="1"/>
  <c r="R7596" i="1" s="1"/>
  <c r="P7597" i="1" a="1"/>
  <c r="P7597" i="1" s="1"/>
  <c r="R7597" i="1" s="1"/>
  <c r="P7598" i="1" a="1"/>
  <c r="P7598" i="1" s="1"/>
  <c r="R7598" i="1" s="1"/>
  <c r="P7599" i="1" a="1"/>
  <c r="P7599" i="1" s="1"/>
  <c r="R7599" i="1" s="1"/>
  <c r="P7600" i="1" a="1"/>
  <c r="P7600" i="1" s="1"/>
  <c r="R7600" i="1" s="1"/>
  <c r="P7601" i="1" a="1"/>
  <c r="P7601" i="1" s="1"/>
  <c r="R7601" i="1" s="1"/>
  <c r="P7602" i="1" a="1"/>
  <c r="P7602" i="1" s="1"/>
  <c r="R7602" i="1" s="1"/>
  <c r="P7603" i="1" a="1"/>
  <c r="P7603" i="1" s="1"/>
  <c r="R7603" i="1" s="1"/>
  <c r="P7604" i="1" a="1"/>
  <c r="P7604" i="1" s="1"/>
  <c r="R7604" i="1" s="1"/>
  <c r="P7605" i="1" a="1"/>
  <c r="P7605" i="1" s="1"/>
  <c r="R7605" i="1" s="1"/>
  <c r="P7606" i="1" a="1"/>
  <c r="P7606" i="1" s="1"/>
  <c r="R7606" i="1" s="1"/>
  <c r="P7607" i="1" a="1"/>
  <c r="P7607" i="1" s="1"/>
  <c r="R7607" i="1" s="1"/>
  <c r="P7608" i="1" a="1"/>
  <c r="P7608" i="1" s="1"/>
  <c r="R7608" i="1" s="1"/>
  <c r="P7609" i="1" a="1"/>
  <c r="P7609" i="1" s="1"/>
  <c r="R7609" i="1" s="1"/>
  <c r="P7610" i="1" a="1"/>
  <c r="P7610" i="1" s="1"/>
  <c r="R7610" i="1" s="1"/>
  <c r="P7611" i="1" a="1"/>
  <c r="P7611" i="1" s="1"/>
  <c r="R7611" i="1" s="1"/>
  <c r="P7612" i="1" a="1"/>
  <c r="P7612" i="1" s="1"/>
  <c r="R7612" i="1" s="1"/>
  <c r="P7613" i="1" a="1"/>
  <c r="P7613" i="1" s="1"/>
  <c r="R7613" i="1" s="1"/>
  <c r="P7614" i="1" a="1"/>
  <c r="P7614" i="1" s="1"/>
  <c r="R7614" i="1" s="1"/>
  <c r="P7615" i="1" a="1"/>
  <c r="P7615" i="1" s="1"/>
  <c r="R7615" i="1" s="1"/>
  <c r="P7616" i="1" a="1"/>
  <c r="P7616" i="1" s="1"/>
  <c r="R7616" i="1" s="1"/>
  <c r="P7617" i="1" a="1"/>
  <c r="P7617" i="1" s="1"/>
  <c r="R7617" i="1" s="1"/>
  <c r="P7618" i="1" a="1"/>
  <c r="P7618" i="1" s="1"/>
  <c r="R7618" i="1" s="1"/>
  <c r="P7619" i="1" a="1"/>
  <c r="P7619" i="1" s="1"/>
  <c r="R7619" i="1" s="1"/>
  <c r="P7620" i="1" a="1"/>
  <c r="P7620" i="1" s="1"/>
  <c r="R7620" i="1" s="1"/>
  <c r="P7621" i="1" a="1"/>
  <c r="P7621" i="1" s="1"/>
  <c r="R7621" i="1" s="1"/>
  <c r="P7622" i="1" a="1"/>
  <c r="P7622" i="1" s="1"/>
  <c r="R7622" i="1" s="1"/>
  <c r="P7623" i="1" a="1"/>
  <c r="P7623" i="1" s="1"/>
  <c r="R7623" i="1" s="1"/>
  <c r="P7624" i="1" a="1"/>
  <c r="P7624" i="1" s="1"/>
  <c r="R7624" i="1" s="1"/>
  <c r="P7625" i="1" a="1"/>
  <c r="P7625" i="1" s="1"/>
  <c r="R7625" i="1" s="1"/>
  <c r="P7626" i="1" a="1"/>
  <c r="P7626" i="1" s="1"/>
  <c r="R7626" i="1" s="1"/>
  <c r="P7627" i="1" a="1"/>
  <c r="P7627" i="1" s="1"/>
  <c r="R7627" i="1" s="1"/>
  <c r="P7628" i="1" a="1"/>
  <c r="P7628" i="1" s="1"/>
  <c r="R7628" i="1" s="1"/>
  <c r="P7629" i="1" a="1"/>
  <c r="P7629" i="1" s="1"/>
  <c r="R7629" i="1" s="1"/>
  <c r="P7630" i="1" a="1"/>
  <c r="P7630" i="1" s="1"/>
  <c r="R7630" i="1" s="1"/>
  <c r="P7631" i="1" a="1"/>
  <c r="P7631" i="1" s="1"/>
  <c r="R7631" i="1" s="1"/>
  <c r="P7632" i="1" a="1"/>
  <c r="P7632" i="1" s="1"/>
  <c r="R7632" i="1" s="1"/>
  <c r="P7633" i="1" a="1"/>
  <c r="P7633" i="1" s="1"/>
  <c r="R7633" i="1" s="1"/>
  <c r="P7634" i="1" a="1"/>
  <c r="P7634" i="1" s="1"/>
  <c r="R7634" i="1" s="1"/>
  <c r="P7635" i="1" a="1"/>
  <c r="P7635" i="1" s="1"/>
  <c r="R7635" i="1" s="1"/>
  <c r="P7636" i="1" a="1"/>
  <c r="P7636" i="1" s="1"/>
  <c r="R7636" i="1" s="1"/>
  <c r="P7637" i="1" a="1"/>
  <c r="P7637" i="1" s="1"/>
  <c r="R7637" i="1" s="1"/>
  <c r="P7638" i="1" a="1"/>
  <c r="P7638" i="1" s="1"/>
  <c r="R7638" i="1" s="1"/>
  <c r="P7639" i="1" a="1"/>
  <c r="P7639" i="1" s="1"/>
  <c r="R7639" i="1" s="1"/>
  <c r="P7640" i="1" a="1"/>
  <c r="P7640" i="1" s="1"/>
  <c r="R7640" i="1" s="1"/>
  <c r="P7641" i="1" a="1"/>
  <c r="P7641" i="1" s="1"/>
  <c r="R7641" i="1" s="1"/>
  <c r="P7642" i="1" a="1"/>
  <c r="P7642" i="1" s="1"/>
  <c r="R7642" i="1" s="1"/>
  <c r="P7643" i="1" a="1"/>
  <c r="P7643" i="1" s="1"/>
  <c r="R7643" i="1" s="1"/>
  <c r="P7644" i="1" a="1"/>
  <c r="P7644" i="1" s="1"/>
  <c r="R7644" i="1" s="1"/>
  <c r="P7645" i="1" a="1"/>
  <c r="P7645" i="1" s="1"/>
  <c r="R7645" i="1" s="1"/>
  <c r="P7646" i="1" a="1"/>
  <c r="P7646" i="1" s="1"/>
  <c r="R7646" i="1" s="1"/>
  <c r="P7647" i="1" a="1"/>
  <c r="P7647" i="1" s="1"/>
  <c r="R7647" i="1" s="1"/>
  <c r="P7648" i="1" a="1"/>
  <c r="P7648" i="1" s="1"/>
  <c r="R7648" i="1" s="1"/>
  <c r="P7649" i="1" a="1"/>
  <c r="P7649" i="1" s="1"/>
  <c r="R7649" i="1" s="1"/>
  <c r="P7650" i="1" a="1"/>
  <c r="P7650" i="1" s="1"/>
  <c r="R7650" i="1" s="1"/>
  <c r="P7651" i="1" a="1"/>
  <c r="P7651" i="1" s="1"/>
  <c r="R7651" i="1" s="1"/>
  <c r="P7652" i="1" a="1"/>
  <c r="P7652" i="1" s="1"/>
  <c r="R7652" i="1" s="1"/>
  <c r="P7653" i="1" a="1"/>
  <c r="P7653" i="1" s="1"/>
  <c r="R7653" i="1" s="1"/>
  <c r="P7654" i="1" a="1"/>
  <c r="P7654" i="1" s="1"/>
  <c r="R7654" i="1" s="1"/>
  <c r="P7655" i="1" a="1"/>
  <c r="P7655" i="1" s="1"/>
  <c r="R7655" i="1" s="1"/>
  <c r="P7656" i="1" a="1"/>
  <c r="P7656" i="1" s="1"/>
  <c r="R7656" i="1" s="1"/>
  <c r="P7657" i="1" a="1"/>
  <c r="P7657" i="1" s="1"/>
  <c r="R7657" i="1" s="1"/>
  <c r="P7658" i="1" a="1"/>
  <c r="P7658" i="1" s="1"/>
  <c r="R7658" i="1" s="1"/>
  <c r="P7659" i="1" a="1"/>
  <c r="P7659" i="1" s="1"/>
  <c r="R7659" i="1" s="1"/>
  <c r="P7660" i="1" a="1"/>
  <c r="P7660" i="1" s="1"/>
  <c r="R7660" i="1" s="1"/>
  <c r="P7661" i="1" a="1"/>
  <c r="P7661" i="1" s="1"/>
  <c r="R7661" i="1" s="1"/>
  <c r="P7662" i="1" a="1"/>
  <c r="P7662" i="1" s="1"/>
  <c r="R7662" i="1" s="1"/>
  <c r="P7663" i="1" a="1"/>
  <c r="P7663" i="1" s="1"/>
  <c r="R7663" i="1" s="1"/>
  <c r="P7664" i="1" a="1"/>
  <c r="P7664" i="1" s="1"/>
  <c r="R7664" i="1" s="1"/>
  <c r="P7665" i="1" a="1"/>
  <c r="P7665" i="1" s="1"/>
  <c r="R7665" i="1" s="1"/>
  <c r="P7666" i="1" a="1"/>
  <c r="P7666" i="1" s="1"/>
  <c r="R7666" i="1" s="1"/>
  <c r="P7667" i="1" a="1"/>
  <c r="P7667" i="1" s="1"/>
  <c r="R7667" i="1" s="1"/>
  <c r="P7668" i="1" a="1"/>
  <c r="P7668" i="1" s="1"/>
  <c r="R7668" i="1" s="1"/>
  <c r="P7669" i="1" a="1"/>
  <c r="P7669" i="1" s="1"/>
  <c r="R7669" i="1" s="1"/>
  <c r="P7670" i="1" a="1"/>
  <c r="P7670" i="1" s="1"/>
  <c r="R7670" i="1" s="1"/>
  <c r="P7671" i="1" a="1"/>
  <c r="P7671" i="1" s="1"/>
  <c r="R7671" i="1" s="1"/>
  <c r="P7672" i="1" a="1"/>
  <c r="P7672" i="1" s="1"/>
  <c r="R7672" i="1" s="1"/>
  <c r="P7673" i="1" a="1"/>
  <c r="P7673" i="1" s="1"/>
  <c r="R7673" i="1" s="1"/>
  <c r="P7674" i="1" a="1"/>
  <c r="P7674" i="1" s="1"/>
  <c r="R7674" i="1" s="1"/>
  <c r="P7675" i="1" a="1"/>
  <c r="P7675" i="1" s="1"/>
  <c r="R7675" i="1" s="1"/>
  <c r="P7676" i="1" a="1"/>
  <c r="P7676" i="1" s="1"/>
  <c r="R7676" i="1" s="1"/>
  <c r="P7677" i="1" a="1"/>
  <c r="P7677" i="1" s="1"/>
  <c r="R7677" i="1" s="1"/>
  <c r="P7678" i="1" a="1"/>
  <c r="P7678" i="1" s="1"/>
  <c r="R7678" i="1" s="1"/>
  <c r="P7679" i="1" a="1"/>
  <c r="P7679" i="1" s="1"/>
  <c r="R7679" i="1" s="1"/>
  <c r="P7680" i="1" a="1"/>
  <c r="P7680" i="1" s="1"/>
  <c r="R7680" i="1" s="1"/>
  <c r="P7681" i="1" a="1"/>
  <c r="P7681" i="1" s="1"/>
  <c r="R7681" i="1" s="1"/>
  <c r="P7682" i="1" a="1"/>
  <c r="P7682" i="1" s="1"/>
  <c r="R7682" i="1" s="1"/>
  <c r="P7683" i="1" a="1"/>
  <c r="P7683" i="1" s="1"/>
  <c r="R7683" i="1" s="1"/>
  <c r="P7684" i="1" a="1"/>
  <c r="P7684" i="1" s="1"/>
  <c r="R7684" i="1" s="1"/>
  <c r="P7685" i="1" a="1"/>
  <c r="P7685" i="1" s="1"/>
  <c r="R7685" i="1" s="1"/>
  <c r="P7686" i="1" a="1"/>
  <c r="P7686" i="1" s="1"/>
  <c r="R7686" i="1" s="1"/>
  <c r="P7687" i="1" a="1"/>
  <c r="P7687" i="1" s="1"/>
  <c r="R7687" i="1" s="1"/>
  <c r="P7688" i="1" a="1"/>
  <c r="P7688" i="1" s="1"/>
  <c r="R7688" i="1" s="1"/>
  <c r="P7689" i="1" a="1"/>
  <c r="P7689" i="1" s="1"/>
  <c r="R7689" i="1" s="1"/>
  <c r="P7690" i="1" a="1"/>
  <c r="P7690" i="1" s="1"/>
  <c r="R7690" i="1" s="1"/>
  <c r="P7691" i="1" a="1"/>
  <c r="P7691" i="1" s="1"/>
  <c r="R7691" i="1" s="1"/>
  <c r="P7692" i="1" a="1"/>
  <c r="P7692" i="1" s="1"/>
  <c r="R7692" i="1" s="1"/>
  <c r="P7693" i="1" a="1"/>
  <c r="P7693" i="1" s="1"/>
  <c r="R7693" i="1" s="1"/>
  <c r="P7694" i="1" a="1"/>
  <c r="P7694" i="1" s="1"/>
  <c r="R7694" i="1" s="1"/>
  <c r="P7695" i="1" a="1"/>
  <c r="P7695" i="1" s="1"/>
  <c r="R7695" i="1" s="1"/>
  <c r="P7696" i="1" a="1"/>
  <c r="P7696" i="1" s="1"/>
  <c r="R7696" i="1" s="1"/>
  <c r="P7697" i="1" a="1"/>
  <c r="P7697" i="1" s="1"/>
  <c r="R7697" i="1" s="1"/>
  <c r="P7698" i="1" a="1"/>
  <c r="P7698" i="1" s="1"/>
  <c r="R7698" i="1" s="1"/>
  <c r="P7699" i="1" a="1"/>
  <c r="P7699" i="1" s="1"/>
  <c r="R7699" i="1" s="1"/>
  <c r="P7700" i="1" a="1"/>
  <c r="P7700" i="1" s="1"/>
  <c r="R7700" i="1" s="1"/>
  <c r="P7701" i="1" a="1"/>
  <c r="P7701" i="1" s="1"/>
  <c r="R7701" i="1" s="1"/>
  <c r="P7702" i="1" a="1"/>
  <c r="P7702" i="1" s="1"/>
  <c r="R7702" i="1" s="1"/>
  <c r="P7703" i="1" a="1"/>
  <c r="P7703" i="1" s="1"/>
  <c r="R7703" i="1" s="1"/>
  <c r="P7704" i="1" a="1"/>
  <c r="P7704" i="1" s="1"/>
  <c r="R7704" i="1" s="1"/>
  <c r="P7705" i="1" a="1"/>
  <c r="P7705" i="1" s="1"/>
  <c r="R7705" i="1" s="1"/>
  <c r="P7706" i="1" a="1"/>
  <c r="P7706" i="1" s="1"/>
  <c r="R7706" i="1" s="1"/>
  <c r="P7707" i="1" a="1"/>
  <c r="P7707" i="1" s="1"/>
  <c r="R7707" i="1" s="1"/>
  <c r="P7708" i="1" a="1"/>
  <c r="P7708" i="1" s="1"/>
  <c r="R7708" i="1" s="1"/>
  <c r="P7709" i="1" a="1"/>
  <c r="P7709" i="1" s="1"/>
  <c r="R7709" i="1" s="1"/>
  <c r="P7710" i="1" a="1"/>
  <c r="P7710" i="1" s="1"/>
  <c r="R7710" i="1" s="1"/>
  <c r="P7711" i="1" a="1"/>
  <c r="P7711" i="1" s="1"/>
  <c r="R7711" i="1" s="1"/>
  <c r="P7712" i="1" a="1"/>
  <c r="P7712" i="1" s="1"/>
  <c r="R7712" i="1" s="1"/>
  <c r="P7713" i="1" a="1"/>
  <c r="P7713" i="1" s="1"/>
  <c r="R7713" i="1" s="1"/>
  <c r="P7714" i="1" a="1"/>
  <c r="P7714" i="1" s="1"/>
  <c r="R7714" i="1" s="1"/>
  <c r="P7715" i="1" a="1"/>
  <c r="P7715" i="1" s="1"/>
  <c r="R7715" i="1" s="1"/>
  <c r="P7716" i="1" a="1"/>
  <c r="P7716" i="1" s="1"/>
  <c r="R7716" i="1" s="1"/>
  <c r="P7717" i="1" a="1"/>
  <c r="P7717" i="1" s="1"/>
  <c r="R7717" i="1" s="1"/>
  <c r="P7718" i="1" a="1"/>
  <c r="P7718" i="1" s="1"/>
  <c r="R7718" i="1" s="1"/>
  <c r="P7719" i="1" a="1"/>
  <c r="P7719" i="1" s="1"/>
  <c r="R7719" i="1" s="1"/>
  <c r="P7720" i="1" a="1"/>
  <c r="P7720" i="1" s="1"/>
  <c r="R7720" i="1" s="1"/>
  <c r="P7721" i="1" a="1"/>
  <c r="P7721" i="1" s="1"/>
  <c r="R7721" i="1" s="1"/>
  <c r="P7722" i="1" a="1"/>
  <c r="P7722" i="1" s="1"/>
  <c r="R7722" i="1" s="1"/>
  <c r="P7723" i="1" a="1"/>
  <c r="P7723" i="1" s="1"/>
  <c r="R7723" i="1" s="1"/>
  <c r="P7724" i="1" a="1"/>
  <c r="P7724" i="1" s="1"/>
  <c r="R7724" i="1" s="1"/>
  <c r="P7725" i="1" a="1"/>
  <c r="P7725" i="1" s="1"/>
  <c r="R7725" i="1" s="1"/>
  <c r="P7726" i="1" a="1"/>
  <c r="P7726" i="1" s="1"/>
  <c r="R7726" i="1" s="1"/>
  <c r="P7727" i="1" a="1"/>
  <c r="P7727" i="1" s="1"/>
  <c r="R7727" i="1" s="1"/>
  <c r="P7728" i="1" a="1"/>
  <c r="P7728" i="1" s="1"/>
  <c r="R7728" i="1" s="1"/>
  <c r="P7729" i="1" a="1"/>
  <c r="P7729" i="1" s="1"/>
  <c r="R7729" i="1" s="1"/>
  <c r="P7730" i="1" a="1"/>
  <c r="P7730" i="1" s="1"/>
  <c r="R7730" i="1" s="1"/>
  <c r="P7731" i="1" a="1"/>
  <c r="P7731" i="1" s="1"/>
  <c r="R7731" i="1" s="1"/>
  <c r="P7732" i="1" a="1"/>
  <c r="P7732" i="1" s="1"/>
  <c r="R7732" i="1" s="1"/>
  <c r="P7733" i="1" a="1"/>
  <c r="P7733" i="1" s="1"/>
  <c r="R7733" i="1" s="1"/>
  <c r="P7734" i="1" a="1"/>
  <c r="P7734" i="1" s="1"/>
  <c r="R7734" i="1" s="1"/>
  <c r="P7735" i="1" a="1"/>
  <c r="P7735" i="1" s="1"/>
  <c r="R7735" i="1" s="1"/>
  <c r="P7736" i="1" a="1"/>
  <c r="P7736" i="1" s="1"/>
  <c r="R7736" i="1" s="1"/>
  <c r="P7737" i="1" a="1"/>
  <c r="P7737" i="1" s="1"/>
  <c r="R7737" i="1" s="1"/>
  <c r="P7738" i="1" a="1"/>
  <c r="P7738" i="1" s="1"/>
  <c r="R7738" i="1" s="1"/>
  <c r="P7739" i="1" a="1"/>
  <c r="P7739" i="1" s="1"/>
  <c r="R7739" i="1" s="1"/>
  <c r="P7740" i="1" a="1"/>
  <c r="P7740" i="1" s="1"/>
  <c r="R7740" i="1" s="1"/>
  <c r="P7741" i="1" a="1"/>
  <c r="P7741" i="1" s="1"/>
  <c r="R7741" i="1" s="1"/>
  <c r="P7742" i="1" a="1"/>
  <c r="P7742" i="1" s="1"/>
  <c r="R7742" i="1" s="1"/>
  <c r="P7743" i="1" a="1"/>
  <c r="P7743" i="1" s="1"/>
  <c r="R7743" i="1" s="1"/>
  <c r="P7744" i="1" a="1"/>
  <c r="P7744" i="1" s="1"/>
  <c r="R7744" i="1" s="1"/>
  <c r="P7745" i="1" a="1"/>
  <c r="P7745" i="1" s="1"/>
  <c r="R7745" i="1" s="1"/>
  <c r="P7746" i="1" a="1"/>
  <c r="P7746" i="1" s="1"/>
  <c r="R7746" i="1" s="1"/>
  <c r="P7747" i="1" a="1"/>
  <c r="P7747" i="1" s="1"/>
  <c r="R7747" i="1" s="1"/>
  <c r="P7748" i="1" a="1"/>
  <c r="P7748" i="1" s="1"/>
  <c r="R7748" i="1" s="1"/>
  <c r="P7749" i="1" a="1"/>
  <c r="P7749" i="1" s="1"/>
  <c r="R7749" i="1" s="1"/>
  <c r="P7750" i="1" a="1"/>
  <c r="P7750" i="1" s="1"/>
  <c r="R7750" i="1" s="1"/>
  <c r="P7751" i="1" a="1"/>
  <c r="P7751" i="1" s="1"/>
  <c r="R7751" i="1" s="1"/>
  <c r="P7752" i="1" a="1"/>
  <c r="P7752" i="1" s="1"/>
  <c r="R7752" i="1" s="1"/>
  <c r="P7753" i="1" a="1"/>
  <c r="P7753" i="1" s="1"/>
  <c r="R7753" i="1" s="1"/>
  <c r="P7754" i="1" a="1"/>
  <c r="P7754" i="1" s="1"/>
  <c r="R7754" i="1" s="1"/>
  <c r="P7755" i="1" a="1"/>
  <c r="P7755" i="1" s="1"/>
  <c r="R7755" i="1" s="1"/>
  <c r="P7756" i="1" a="1"/>
  <c r="P7756" i="1" s="1"/>
  <c r="R7756" i="1" s="1"/>
  <c r="P7757" i="1" a="1"/>
  <c r="P7757" i="1" s="1"/>
  <c r="R7757" i="1" s="1"/>
  <c r="P7758" i="1" a="1"/>
  <c r="P7758" i="1" s="1"/>
  <c r="R7758" i="1" s="1"/>
  <c r="P7759" i="1" a="1"/>
  <c r="P7759" i="1" s="1"/>
  <c r="R7759" i="1" s="1"/>
  <c r="P7760" i="1" a="1"/>
  <c r="P7760" i="1" s="1"/>
  <c r="R7760" i="1" s="1"/>
  <c r="P7761" i="1" a="1"/>
  <c r="P7761" i="1" s="1"/>
  <c r="R7761" i="1" s="1"/>
  <c r="P7762" i="1" a="1"/>
  <c r="P7762" i="1" s="1"/>
  <c r="R7762" i="1" s="1"/>
  <c r="P7763" i="1" a="1"/>
  <c r="P7763" i="1" s="1"/>
  <c r="R7763" i="1" s="1"/>
  <c r="P7764" i="1" a="1"/>
  <c r="P7764" i="1" s="1"/>
  <c r="R7764" i="1" s="1"/>
  <c r="P7765" i="1" a="1"/>
  <c r="P7765" i="1" s="1"/>
  <c r="R7765" i="1" s="1"/>
  <c r="P7766" i="1" a="1"/>
  <c r="P7766" i="1" s="1"/>
  <c r="R7766" i="1" s="1"/>
  <c r="P7767" i="1" a="1"/>
  <c r="P7767" i="1" s="1"/>
  <c r="R7767" i="1" s="1"/>
  <c r="P7768" i="1" a="1"/>
  <c r="P7768" i="1" s="1"/>
  <c r="R7768" i="1" s="1"/>
  <c r="P7769" i="1" a="1"/>
  <c r="P7769" i="1" s="1"/>
  <c r="R7769" i="1" s="1"/>
  <c r="P7770" i="1" a="1"/>
  <c r="P7770" i="1" s="1"/>
  <c r="R7770" i="1" s="1"/>
  <c r="P7771" i="1" a="1"/>
  <c r="P7771" i="1" s="1"/>
  <c r="R7771" i="1" s="1"/>
  <c r="P7772" i="1" a="1"/>
  <c r="P7772" i="1" s="1"/>
  <c r="R7772" i="1" s="1"/>
  <c r="P7773" i="1" a="1"/>
  <c r="P7773" i="1" s="1"/>
  <c r="R7773" i="1" s="1"/>
  <c r="P7774" i="1" a="1"/>
  <c r="P7774" i="1" s="1"/>
  <c r="R7774" i="1" s="1"/>
  <c r="P7775" i="1" a="1"/>
  <c r="P7775" i="1" s="1"/>
  <c r="R7775" i="1" s="1"/>
  <c r="P7776" i="1" a="1"/>
  <c r="P7776" i="1" s="1"/>
  <c r="R7776" i="1" s="1"/>
  <c r="P7777" i="1" a="1"/>
  <c r="P7777" i="1" s="1"/>
  <c r="R7777" i="1" s="1"/>
  <c r="P7778" i="1" a="1"/>
  <c r="P7778" i="1" s="1"/>
  <c r="R7778" i="1" s="1"/>
  <c r="P7779" i="1" a="1"/>
  <c r="P7779" i="1" s="1"/>
  <c r="R7779" i="1" s="1"/>
  <c r="P7780" i="1" a="1"/>
  <c r="P7780" i="1" s="1"/>
  <c r="R7780" i="1" s="1"/>
  <c r="P7781" i="1" a="1"/>
  <c r="P7781" i="1" s="1"/>
  <c r="R7781" i="1" s="1"/>
  <c r="P7782" i="1" a="1"/>
  <c r="P7782" i="1" s="1"/>
  <c r="R7782" i="1" s="1"/>
  <c r="P7783" i="1" a="1"/>
  <c r="P7783" i="1" s="1"/>
  <c r="R7783" i="1" s="1"/>
  <c r="P7784" i="1" a="1"/>
  <c r="P7784" i="1" s="1"/>
  <c r="R7784" i="1" s="1"/>
  <c r="P7785" i="1" a="1"/>
  <c r="P7785" i="1" s="1"/>
  <c r="R7785" i="1" s="1"/>
  <c r="P7786" i="1" a="1"/>
  <c r="P7786" i="1" s="1"/>
  <c r="R7786" i="1" s="1"/>
  <c r="P7787" i="1" a="1"/>
  <c r="P7787" i="1" s="1"/>
  <c r="R7787" i="1" s="1"/>
  <c r="P7788" i="1" a="1"/>
  <c r="P7788" i="1" s="1"/>
  <c r="R7788" i="1" s="1"/>
  <c r="P7789" i="1" a="1"/>
  <c r="P7789" i="1" s="1"/>
  <c r="R7789" i="1" s="1"/>
  <c r="P7790" i="1" a="1"/>
  <c r="P7790" i="1" s="1"/>
  <c r="R7790" i="1" s="1"/>
  <c r="P7791" i="1" a="1"/>
  <c r="P7791" i="1" s="1"/>
  <c r="R7791" i="1" s="1"/>
  <c r="P7792" i="1" a="1"/>
  <c r="P7792" i="1" s="1"/>
  <c r="R7792" i="1" s="1"/>
  <c r="P7793" i="1" a="1"/>
  <c r="P7793" i="1" s="1"/>
  <c r="R7793" i="1" s="1"/>
  <c r="P7794" i="1" a="1"/>
  <c r="P7794" i="1" s="1"/>
  <c r="R7794" i="1" s="1"/>
  <c r="P7795" i="1" a="1"/>
  <c r="P7795" i="1" s="1"/>
  <c r="R7795" i="1" s="1"/>
  <c r="P7796" i="1" a="1"/>
  <c r="P7796" i="1" s="1"/>
  <c r="R7796" i="1" s="1"/>
  <c r="P7797" i="1" a="1"/>
  <c r="P7797" i="1" s="1"/>
  <c r="R7797" i="1" s="1"/>
  <c r="P7798" i="1" a="1"/>
  <c r="P7798" i="1" s="1"/>
  <c r="R7798" i="1" s="1"/>
  <c r="P7799" i="1" a="1"/>
  <c r="P7799" i="1" s="1"/>
  <c r="R7799" i="1" s="1"/>
  <c r="P7800" i="1" a="1"/>
  <c r="P7800" i="1" s="1"/>
  <c r="R7800" i="1" s="1"/>
  <c r="P7801" i="1" a="1"/>
  <c r="P7801" i="1" s="1"/>
  <c r="R7801" i="1" s="1"/>
  <c r="P7802" i="1" a="1"/>
  <c r="P7802" i="1" s="1"/>
  <c r="R7802" i="1" s="1"/>
  <c r="P7803" i="1" a="1"/>
  <c r="P7803" i="1" s="1"/>
  <c r="R7803" i="1" s="1"/>
  <c r="P7804" i="1" a="1"/>
  <c r="P7804" i="1" s="1"/>
  <c r="R7804" i="1" s="1"/>
  <c r="P7805" i="1" a="1"/>
  <c r="P7805" i="1" s="1"/>
  <c r="R7805" i="1" s="1"/>
  <c r="P7806" i="1" a="1"/>
  <c r="P7806" i="1" s="1"/>
  <c r="R7806" i="1" s="1"/>
  <c r="P7807" i="1" a="1"/>
  <c r="P7807" i="1" s="1"/>
  <c r="R7807" i="1" s="1"/>
  <c r="P7808" i="1" a="1"/>
  <c r="P7808" i="1" s="1"/>
  <c r="R7808" i="1" s="1"/>
  <c r="P7809" i="1" a="1"/>
  <c r="P7809" i="1" s="1"/>
  <c r="R7809" i="1" s="1"/>
  <c r="P7810" i="1" a="1"/>
  <c r="P7810" i="1" s="1"/>
  <c r="R7810" i="1" s="1"/>
  <c r="P7811" i="1" a="1"/>
  <c r="P7811" i="1" s="1"/>
  <c r="R7811" i="1" s="1"/>
  <c r="P7812" i="1" a="1"/>
  <c r="P7812" i="1" s="1"/>
  <c r="R7812" i="1" s="1"/>
  <c r="P7813" i="1" a="1"/>
  <c r="P7813" i="1" s="1"/>
  <c r="R7813" i="1" s="1"/>
  <c r="P7814" i="1" a="1"/>
  <c r="P7814" i="1" s="1"/>
  <c r="R7814" i="1" s="1"/>
  <c r="P7815" i="1" a="1"/>
  <c r="P7815" i="1" s="1"/>
  <c r="R7815" i="1" s="1"/>
  <c r="P7816" i="1" a="1"/>
  <c r="P7816" i="1" s="1"/>
  <c r="R7816" i="1" s="1"/>
  <c r="P7817" i="1" a="1"/>
  <c r="P7817" i="1" s="1"/>
  <c r="R7817" i="1" s="1"/>
  <c r="P7818" i="1" a="1"/>
  <c r="P7818" i="1" s="1"/>
  <c r="R7818" i="1" s="1"/>
  <c r="P7819" i="1" a="1"/>
  <c r="P7819" i="1" s="1"/>
  <c r="R7819" i="1" s="1"/>
  <c r="P7820" i="1" a="1"/>
  <c r="P7820" i="1" s="1"/>
  <c r="R7820" i="1" s="1"/>
  <c r="P7821" i="1" a="1"/>
  <c r="P7821" i="1" s="1"/>
  <c r="R7821" i="1" s="1"/>
  <c r="P7822" i="1" a="1"/>
  <c r="P7822" i="1" s="1"/>
  <c r="R7822" i="1" s="1"/>
  <c r="P7823" i="1" a="1"/>
  <c r="P7823" i="1" s="1"/>
  <c r="R7823" i="1" s="1"/>
  <c r="P7824" i="1" a="1"/>
  <c r="P7824" i="1" s="1"/>
  <c r="R7824" i="1" s="1"/>
  <c r="P7825" i="1" a="1"/>
  <c r="P7825" i="1" s="1"/>
  <c r="R7825" i="1" s="1"/>
  <c r="P7826" i="1" a="1"/>
  <c r="P7826" i="1" s="1"/>
  <c r="R7826" i="1" s="1"/>
  <c r="P7827" i="1" a="1"/>
  <c r="P7827" i="1" s="1"/>
  <c r="R7827" i="1" s="1"/>
  <c r="P7828" i="1" a="1"/>
  <c r="P7828" i="1" s="1"/>
  <c r="R7828" i="1" s="1"/>
  <c r="P7829" i="1" a="1"/>
  <c r="P7829" i="1" s="1"/>
  <c r="R7829" i="1" s="1"/>
  <c r="P7830" i="1" a="1"/>
  <c r="P7830" i="1" s="1"/>
  <c r="R7830" i="1" s="1"/>
  <c r="P7831" i="1" a="1"/>
  <c r="P7831" i="1" s="1"/>
  <c r="R7831" i="1" s="1"/>
  <c r="P7832" i="1" a="1"/>
  <c r="P7832" i="1" s="1"/>
  <c r="R7832" i="1" s="1"/>
  <c r="P7833" i="1" a="1"/>
  <c r="P7833" i="1" s="1"/>
  <c r="R7833" i="1" s="1"/>
  <c r="P7834" i="1" a="1"/>
  <c r="P7834" i="1" s="1"/>
  <c r="R7834" i="1" s="1"/>
  <c r="P7835" i="1" a="1"/>
  <c r="P7835" i="1" s="1"/>
  <c r="R7835" i="1" s="1"/>
  <c r="P7836" i="1" a="1"/>
  <c r="P7836" i="1" s="1"/>
  <c r="R7836" i="1" s="1"/>
  <c r="P7837" i="1" a="1"/>
  <c r="P7837" i="1" s="1"/>
  <c r="R7837" i="1" s="1"/>
  <c r="P7838" i="1" a="1"/>
  <c r="P7838" i="1" s="1"/>
  <c r="R7838" i="1" s="1"/>
  <c r="P7839" i="1" a="1"/>
  <c r="P7839" i="1" s="1"/>
  <c r="R7839" i="1" s="1"/>
  <c r="P7840" i="1" a="1"/>
  <c r="P7840" i="1" s="1"/>
  <c r="R7840" i="1" s="1"/>
  <c r="P7841" i="1" a="1"/>
  <c r="P7841" i="1" s="1"/>
  <c r="R7841" i="1" s="1"/>
  <c r="P7842" i="1" a="1"/>
  <c r="P7842" i="1" s="1"/>
  <c r="R7842" i="1" s="1"/>
  <c r="P7843" i="1" a="1"/>
  <c r="P7843" i="1" s="1"/>
  <c r="R7843" i="1" s="1"/>
  <c r="P7844" i="1" a="1"/>
  <c r="P7844" i="1" s="1"/>
  <c r="R7844" i="1" s="1"/>
  <c r="P7845" i="1" a="1"/>
  <c r="P7845" i="1" s="1"/>
  <c r="R7845" i="1" s="1"/>
  <c r="P7846" i="1" a="1"/>
  <c r="P7846" i="1" s="1"/>
  <c r="R7846" i="1" s="1"/>
  <c r="P7847" i="1" a="1"/>
  <c r="P7847" i="1" s="1"/>
  <c r="R7847" i="1" s="1"/>
  <c r="P7848" i="1" a="1"/>
  <c r="P7848" i="1" s="1"/>
  <c r="R7848" i="1" s="1"/>
  <c r="P7849" i="1" a="1"/>
  <c r="P7849" i="1" s="1"/>
  <c r="R7849" i="1" s="1"/>
  <c r="P7850" i="1" a="1"/>
  <c r="P7850" i="1" s="1"/>
  <c r="R7850" i="1" s="1"/>
  <c r="P7851" i="1" a="1"/>
  <c r="P7851" i="1" s="1"/>
  <c r="R7851" i="1" s="1"/>
  <c r="P7852" i="1" a="1"/>
  <c r="P7852" i="1" s="1"/>
  <c r="R7852" i="1" s="1"/>
  <c r="P7853" i="1" a="1"/>
  <c r="P7853" i="1" s="1"/>
  <c r="R7853" i="1" s="1"/>
  <c r="P7854" i="1" a="1"/>
  <c r="P7854" i="1" s="1"/>
  <c r="R7854" i="1" s="1"/>
  <c r="P7855" i="1" a="1"/>
  <c r="P7855" i="1" s="1"/>
  <c r="R7855" i="1" s="1"/>
  <c r="P7856" i="1" a="1"/>
  <c r="P7856" i="1" s="1"/>
  <c r="R7856" i="1" s="1"/>
  <c r="P7857" i="1" a="1"/>
  <c r="P7857" i="1" s="1"/>
  <c r="R7857" i="1" s="1"/>
  <c r="P7858" i="1" a="1"/>
  <c r="P7858" i="1" s="1"/>
  <c r="R7858" i="1" s="1"/>
  <c r="P7859" i="1" a="1"/>
  <c r="P7859" i="1" s="1"/>
  <c r="R7859" i="1" s="1"/>
  <c r="P7860" i="1" a="1"/>
  <c r="P7860" i="1" s="1"/>
  <c r="R7860" i="1" s="1"/>
  <c r="P7861" i="1" a="1"/>
  <c r="P7861" i="1" s="1"/>
  <c r="R7861" i="1" s="1"/>
  <c r="P7862" i="1" a="1"/>
  <c r="P7862" i="1" s="1"/>
  <c r="R7862" i="1" s="1"/>
  <c r="P7863" i="1" a="1"/>
  <c r="P7863" i="1" s="1"/>
  <c r="R7863" i="1" s="1"/>
  <c r="P7864" i="1" a="1"/>
  <c r="P7864" i="1" s="1"/>
  <c r="R7864" i="1" s="1"/>
  <c r="P7865" i="1" a="1"/>
  <c r="P7865" i="1" s="1"/>
  <c r="R7865" i="1" s="1"/>
  <c r="P7866" i="1" a="1"/>
  <c r="P7866" i="1" s="1"/>
  <c r="R7866" i="1" s="1"/>
  <c r="P7867" i="1" a="1"/>
  <c r="P7867" i="1" s="1"/>
  <c r="R7867" i="1" s="1"/>
  <c r="P7868" i="1" a="1"/>
  <c r="P7868" i="1" s="1"/>
  <c r="R7868" i="1" s="1"/>
  <c r="P7869" i="1" a="1"/>
  <c r="P7869" i="1" s="1"/>
  <c r="R7869" i="1" s="1"/>
  <c r="P7870" i="1" a="1"/>
  <c r="P7870" i="1" s="1"/>
  <c r="R7870" i="1" s="1"/>
  <c r="P7871" i="1" a="1"/>
  <c r="P7871" i="1" s="1"/>
  <c r="R7871" i="1" s="1"/>
  <c r="P7872" i="1" a="1"/>
  <c r="P7872" i="1" s="1"/>
  <c r="R7872" i="1" s="1"/>
  <c r="P7873" i="1" a="1"/>
  <c r="P7873" i="1" s="1"/>
  <c r="R7873" i="1" s="1"/>
  <c r="P7874" i="1" a="1"/>
  <c r="P7874" i="1" s="1"/>
  <c r="R7874" i="1" s="1"/>
  <c r="P7875" i="1" a="1"/>
  <c r="P7875" i="1" s="1"/>
  <c r="R7875" i="1" s="1"/>
  <c r="P7876" i="1" a="1"/>
  <c r="P7876" i="1" s="1"/>
  <c r="R7876" i="1" s="1"/>
  <c r="P7877" i="1" a="1"/>
  <c r="P7877" i="1" s="1"/>
  <c r="R7877" i="1" s="1"/>
  <c r="P7878" i="1" a="1"/>
  <c r="P7878" i="1" s="1"/>
  <c r="R7878" i="1" s="1"/>
  <c r="P7879" i="1" a="1"/>
  <c r="P7879" i="1" s="1"/>
  <c r="R7879" i="1" s="1"/>
  <c r="P7880" i="1" a="1"/>
  <c r="P7880" i="1" s="1"/>
  <c r="R7880" i="1" s="1"/>
  <c r="P7881" i="1" a="1"/>
  <c r="P7881" i="1" s="1"/>
  <c r="R7881" i="1" s="1"/>
  <c r="P7882" i="1" a="1"/>
  <c r="P7882" i="1" s="1"/>
  <c r="R7882" i="1" s="1"/>
  <c r="P7883" i="1" a="1"/>
  <c r="P7883" i="1" s="1"/>
  <c r="R7883" i="1" s="1"/>
  <c r="P7884" i="1" a="1"/>
  <c r="P7884" i="1" s="1"/>
  <c r="R7884" i="1" s="1"/>
  <c r="P7885" i="1" a="1"/>
  <c r="P7885" i="1" s="1"/>
  <c r="R7885" i="1" s="1"/>
  <c r="P7886" i="1" a="1"/>
  <c r="P7886" i="1" s="1"/>
  <c r="R7886" i="1" s="1"/>
  <c r="P7887" i="1" a="1"/>
  <c r="P7887" i="1" s="1"/>
  <c r="R7887" i="1" s="1"/>
  <c r="P7888" i="1" a="1"/>
  <c r="P7888" i="1" s="1"/>
  <c r="R7888" i="1" s="1"/>
  <c r="P7889" i="1" a="1"/>
  <c r="P7889" i="1" s="1"/>
  <c r="R7889" i="1" s="1"/>
  <c r="P7890" i="1" a="1"/>
  <c r="P7890" i="1" s="1"/>
  <c r="R7890" i="1" s="1"/>
  <c r="P7891" i="1" a="1"/>
  <c r="P7891" i="1" s="1"/>
  <c r="R7891" i="1" s="1"/>
  <c r="P7892" i="1" a="1"/>
  <c r="P7892" i="1" s="1"/>
  <c r="R7892" i="1" s="1"/>
  <c r="P7893" i="1" a="1"/>
  <c r="P7893" i="1" s="1"/>
  <c r="R7893" i="1" s="1"/>
  <c r="P7894" i="1" a="1"/>
  <c r="P7894" i="1" s="1"/>
  <c r="R7894" i="1" s="1"/>
  <c r="P7895" i="1" a="1"/>
  <c r="P7895" i="1" s="1"/>
  <c r="R7895" i="1" s="1"/>
  <c r="P7896" i="1" a="1"/>
  <c r="P7896" i="1" s="1"/>
  <c r="R7896" i="1" s="1"/>
  <c r="P7897" i="1" a="1"/>
  <c r="P7897" i="1" s="1"/>
  <c r="R7897" i="1" s="1"/>
  <c r="P7898" i="1" a="1"/>
  <c r="P7898" i="1" s="1"/>
  <c r="R7898" i="1" s="1"/>
  <c r="P7899" i="1" a="1"/>
  <c r="P7899" i="1" s="1"/>
  <c r="R7899" i="1" s="1"/>
  <c r="P7900" i="1" a="1"/>
  <c r="P7900" i="1" s="1"/>
  <c r="R7900" i="1" s="1"/>
  <c r="P7901" i="1" a="1"/>
  <c r="P7901" i="1" s="1"/>
  <c r="R7901" i="1" s="1"/>
  <c r="P7902" i="1" a="1"/>
  <c r="P7902" i="1" s="1"/>
  <c r="R7902" i="1" s="1"/>
  <c r="P7903" i="1" a="1"/>
  <c r="P7903" i="1" s="1"/>
  <c r="R7903" i="1" s="1"/>
  <c r="P7904" i="1" a="1"/>
  <c r="P7904" i="1" s="1"/>
  <c r="R7904" i="1" s="1"/>
  <c r="P7905" i="1" a="1"/>
  <c r="P7905" i="1" s="1"/>
  <c r="R7905" i="1" s="1"/>
  <c r="P7906" i="1" a="1"/>
  <c r="P7906" i="1" s="1"/>
  <c r="R7906" i="1" s="1"/>
  <c r="P7907" i="1" a="1"/>
  <c r="P7907" i="1" s="1"/>
  <c r="R7907" i="1" s="1"/>
  <c r="P7908" i="1" a="1"/>
  <c r="P7908" i="1" s="1"/>
  <c r="R7908" i="1" s="1"/>
  <c r="P7909" i="1" a="1"/>
  <c r="P7909" i="1" s="1"/>
  <c r="R7909" i="1" s="1"/>
  <c r="P7910" i="1" a="1"/>
  <c r="P7910" i="1" s="1"/>
  <c r="R7910" i="1" s="1"/>
  <c r="P7911" i="1" a="1"/>
  <c r="P7911" i="1" s="1"/>
  <c r="R7911" i="1" s="1"/>
  <c r="P7912" i="1" a="1"/>
  <c r="P7912" i="1" s="1"/>
  <c r="R7912" i="1" s="1"/>
  <c r="P7913" i="1" a="1"/>
  <c r="P7913" i="1" s="1"/>
  <c r="R7913" i="1" s="1"/>
  <c r="P7914" i="1" a="1"/>
  <c r="P7914" i="1" s="1"/>
  <c r="R7914" i="1" s="1"/>
  <c r="P7915" i="1" a="1"/>
  <c r="P7915" i="1" s="1"/>
  <c r="R7915" i="1" s="1"/>
  <c r="P7916" i="1" a="1"/>
  <c r="P7916" i="1" s="1"/>
  <c r="R7916" i="1" s="1"/>
  <c r="P7917" i="1" a="1"/>
  <c r="P7917" i="1" s="1"/>
  <c r="R7917" i="1" s="1"/>
  <c r="P7918" i="1" a="1"/>
  <c r="P7918" i="1" s="1"/>
  <c r="R7918" i="1" s="1"/>
  <c r="P7919" i="1" a="1"/>
  <c r="P7919" i="1" s="1"/>
  <c r="R7919" i="1" s="1"/>
  <c r="P7920" i="1" a="1"/>
  <c r="P7920" i="1" s="1"/>
  <c r="R7920" i="1" s="1"/>
  <c r="P7921" i="1" a="1"/>
  <c r="P7921" i="1" s="1"/>
  <c r="R7921" i="1" s="1"/>
  <c r="P7922" i="1" a="1"/>
  <c r="P7922" i="1" s="1"/>
  <c r="R7922" i="1" s="1"/>
  <c r="P7923" i="1" a="1"/>
  <c r="P7923" i="1" s="1"/>
  <c r="R7923" i="1" s="1"/>
  <c r="P7924" i="1" a="1"/>
  <c r="P7924" i="1" s="1"/>
  <c r="R7924" i="1" s="1"/>
  <c r="P7925" i="1" a="1"/>
  <c r="P7925" i="1" s="1"/>
  <c r="R7925" i="1" s="1"/>
  <c r="P7926" i="1" a="1"/>
  <c r="P7926" i="1" s="1"/>
  <c r="R7926" i="1" s="1"/>
  <c r="P7927" i="1" a="1"/>
  <c r="P7927" i="1" s="1"/>
  <c r="R7927" i="1" s="1"/>
  <c r="P7928" i="1" a="1"/>
  <c r="P7928" i="1" s="1"/>
  <c r="R7928" i="1" s="1"/>
  <c r="P7929" i="1" a="1"/>
  <c r="P7929" i="1" s="1"/>
  <c r="R7929" i="1" s="1"/>
  <c r="P7930" i="1" a="1"/>
  <c r="P7930" i="1" s="1"/>
  <c r="R7930" i="1" s="1"/>
  <c r="P7931" i="1" a="1"/>
  <c r="P7931" i="1" s="1"/>
  <c r="R7931" i="1" s="1"/>
  <c r="P7932" i="1" a="1"/>
  <c r="P7932" i="1" s="1"/>
  <c r="R7932" i="1" s="1"/>
  <c r="P7933" i="1" a="1"/>
  <c r="P7933" i="1" s="1"/>
  <c r="R7933" i="1" s="1"/>
  <c r="P7934" i="1" a="1"/>
  <c r="P7934" i="1" s="1"/>
  <c r="R7934" i="1" s="1"/>
  <c r="P7935" i="1" a="1"/>
  <c r="P7935" i="1" s="1"/>
  <c r="R7935" i="1" s="1"/>
  <c r="P7936" i="1" a="1"/>
  <c r="P7936" i="1" s="1"/>
  <c r="R7936" i="1" s="1"/>
  <c r="P7937" i="1" a="1"/>
  <c r="P7937" i="1" s="1"/>
  <c r="R7937" i="1" s="1"/>
  <c r="P7938" i="1" a="1"/>
  <c r="P7938" i="1" s="1"/>
  <c r="R7938" i="1" s="1"/>
  <c r="P7939" i="1" a="1"/>
  <c r="P7939" i="1" s="1"/>
  <c r="R7939" i="1" s="1"/>
  <c r="P7940" i="1" a="1"/>
  <c r="P7940" i="1" s="1"/>
  <c r="R7940" i="1" s="1"/>
  <c r="P7941" i="1" a="1"/>
  <c r="P7941" i="1" s="1"/>
  <c r="R7941" i="1" s="1"/>
  <c r="P7942" i="1" a="1"/>
  <c r="P7942" i="1" s="1"/>
  <c r="R7942" i="1" s="1"/>
  <c r="P7943" i="1" a="1"/>
  <c r="P7943" i="1" s="1"/>
  <c r="R7943" i="1" s="1"/>
  <c r="P7944" i="1" a="1"/>
  <c r="P7944" i="1" s="1"/>
  <c r="R7944" i="1" s="1"/>
  <c r="P7945" i="1" a="1"/>
  <c r="P7945" i="1" s="1"/>
  <c r="R7945" i="1" s="1"/>
  <c r="P7946" i="1" a="1"/>
  <c r="P7946" i="1" s="1"/>
  <c r="R7946" i="1" s="1"/>
  <c r="P7947" i="1" a="1"/>
  <c r="P7947" i="1" s="1"/>
  <c r="R7947" i="1" s="1"/>
  <c r="P7948" i="1" a="1"/>
  <c r="P7948" i="1" s="1"/>
  <c r="R7948" i="1" s="1"/>
  <c r="P7949" i="1" a="1"/>
  <c r="P7949" i="1" s="1"/>
  <c r="R7949" i="1" s="1"/>
  <c r="P7950" i="1" a="1"/>
  <c r="P7950" i="1" s="1"/>
  <c r="R7950" i="1" s="1"/>
  <c r="P7951" i="1" a="1"/>
  <c r="P7951" i="1" s="1"/>
  <c r="R7951" i="1" s="1"/>
  <c r="P7952" i="1" a="1"/>
  <c r="P7952" i="1" s="1"/>
  <c r="R7952" i="1" s="1"/>
  <c r="P7953" i="1" a="1"/>
  <c r="P7953" i="1" s="1"/>
  <c r="R7953" i="1" s="1"/>
  <c r="P7954" i="1" a="1"/>
  <c r="P7954" i="1" s="1"/>
  <c r="R7954" i="1" s="1"/>
  <c r="P7955" i="1" a="1"/>
  <c r="P7955" i="1" s="1"/>
  <c r="R7955" i="1" s="1"/>
  <c r="P7956" i="1" a="1"/>
  <c r="P7956" i="1" s="1"/>
  <c r="R7956" i="1" s="1"/>
  <c r="P7957" i="1" a="1"/>
  <c r="P7957" i="1" s="1"/>
  <c r="R7957" i="1" s="1"/>
  <c r="P7958" i="1" a="1"/>
  <c r="P7958" i="1" s="1"/>
  <c r="R7958" i="1" s="1"/>
  <c r="P7959" i="1" a="1"/>
  <c r="P7959" i="1" s="1"/>
  <c r="R7959" i="1" s="1"/>
  <c r="P7960" i="1" a="1"/>
  <c r="P7960" i="1" s="1"/>
  <c r="R7960" i="1" s="1"/>
  <c r="P7961" i="1" a="1"/>
  <c r="P7961" i="1" s="1"/>
  <c r="R7961" i="1" s="1"/>
  <c r="P7962" i="1" a="1"/>
  <c r="P7962" i="1" s="1"/>
  <c r="R7962" i="1" s="1"/>
  <c r="P7963" i="1" a="1"/>
  <c r="P7963" i="1" s="1"/>
  <c r="R7963" i="1" s="1"/>
  <c r="P7964" i="1" a="1"/>
  <c r="P7964" i="1" s="1"/>
  <c r="R7964" i="1" s="1"/>
  <c r="P7965" i="1" a="1"/>
  <c r="P7965" i="1" s="1"/>
  <c r="R7965" i="1" s="1"/>
  <c r="P7966" i="1" a="1"/>
  <c r="P7966" i="1" s="1"/>
  <c r="R7966" i="1" s="1"/>
  <c r="P7967" i="1" a="1"/>
  <c r="P7967" i="1" s="1"/>
  <c r="R7967" i="1" s="1"/>
  <c r="P7968" i="1" a="1"/>
  <c r="P7968" i="1" s="1"/>
  <c r="R7968" i="1" s="1"/>
  <c r="P7969" i="1" a="1"/>
  <c r="P7969" i="1" s="1"/>
  <c r="R7969" i="1" s="1"/>
  <c r="P7970" i="1" a="1"/>
  <c r="P7970" i="1" s="1"/>
  <c r="R7970" i="1" s="1"/>
  <c r="P7971" i="1" a="1"/>
  <c r="P7971" i="1" s="1"/>
  <c r="R7971" i="1" s="1"/>
  <c r="P7972" i="1" a="1"/>
  <c r="P7972" i="1" s="1"/>
  <c r="R7972" i="1" s="1"/>
  <c r="P7973" i="1" a="1"/>
  <c r="P7973" i="1" s="1"/>
  <c r="R7973" i="1" s="1"/>
  <c r="P7974" i="1" a="1"/>
  <c r="P7974" i="1" s="1"/>
  <c r="R7974" i="1" s="1"/>
  <c r="P7975" i="1" a="1"/>
  <c r="P7975" i="1" s="1"/>
  <c r="R7975" i="1" s="1"/>
  <c r="P7976" i="1" a="1"/>
  <c r="P7976" i="1" s="1"/>
  <c r="R7976" i="1" s="1"/>
  <c r="P7977" i="1" a="1"/>
  <c r="P7977" i="1" s="1"/>
  <c r="R7977" i="1" s="1"/>
  <c r="P7978" i="1" a="1"/>
  <c r="P7978" i="1" s="1"/>
  <c r="R7978" i="1" s="1"/>
  <c r="P7979" i="1" a="1"/>
  <c r="P7979" i="1" s="1"/>
  <c r="R7979" i="1" s="1"/>
  <c r="P7980" i="1" a="1"/>
  <c r="P7980" i="1" s="1"/>
  <c r="R7980" i="1" s="1"/>
  <c r="P7981" i="1" a="1"/>
  <c r="P7981" i="1" s="1"/>
  <c r="R7981" i="1" s="1"/>
  <c r="P7982" i="1" a="1"/>
  <c r="P7982" i="1" s="1"/>
  <c r="R7982" i="1" s="1"/>
  <c r="P7983" i="1" a="1"/>
  <c r="P7983" i="1" s="1"/>
  <c r="R7983" i="1" s="1"/>
  <c r="P7984" i="1" a="1"/>
  <c r="P7984" i="1" s="1"/>
  <c r="R7984" i="1" s="1"/>
  <c r="P7985" i="1" a="1"/>
  <c r="P7985" i="1" s="1"/>
  <c r="R7985" i="1" s="1"/>
  <c r="P7986" i="1" a="1"/>
  <c r="P7986" i="1" s="1"/>
  <c r="R7986" i="1" s="1"/>
  <c r="P7987" i="1" a="1"/>
  <c r="P7987" i="1" s="1"/>
  <c r="R7987" i="1" s="1"/>
  <c r="P7988" i="1" a="1"/>
  <c r="P7988" i="1" s="1"/>
  <c r="R7988" i="1" s="1"/>
  <c r="P7989" i="1" a="1"/>
  <c r="P7989" i="1" s="1"/>
  <c r="R7989" i="1" s="1"/>
  <c r="P7990" i="1" a="1"/>
  <c r="P7990" i="1" s="1"/>
  <c r="R7990" i="1" s="1"/>
  <c r="P7991" i="1" a="1"/>
  <c r="P7991" i="1" s="1"/>
  <c r="R7991" i="1" s="1"/>
  <c r="P7992" i="1" a="1"/>
  <c r="P7992" i="1" s="1"/>
  <c r="R7992" i="1" s="1"/>
  <c r="P7993" i="1" a="1"/>
  <c r="P7993" i="1" s="1"/>
  <c r="R7993" i="1" s="1"/>
  <c r="P7994" i="1" a="1"/>
  <c r="P7994" i="1" s="1"/>
  <c r="R7994" i="1" s="1"/>
  <c r="P7995" i="1" a="1"/>
  <c r="P7995" i="1" s="1"/>
  <c r="R7995" i="1" s="1"/>
  <c r="P7996" i="1" a="1"/>
  <c r="P7996" i="1" s="1"/>
  <c r="R7996" i="1" s="1"/>
  <c r="P7997" i="1" a="1"/>
  <c r="P7997" i="1" s="1"/>
  <c r="R7997" i="1" s="1"/>
  <c r="P7998" i="1" a="1"/>
  <c r="P7998" i="1" s="1"/>
  <c r="R7998" i="1" s="1"/>
  <c r="P7999" i="1" a="1"/>
  <c r="P7999" i="1" s="1"/>
  <c r="R7999" i="1" s="1"/>
  <c r="P8000" i="1" a="1"/>
  <c r="P8000" i="1" s="1"/>
  <c r="R8000" i="1" s="1"/>
  <c r="P8001" i="1" a="1"/>
  <c r="P8001" i="1" s="1"/>
  <c r="R8001" i="1" s="1"/>
  <c r="P8002" i="1" a="1"/>
  <c r="P8002" i="1" s="1"/>
  <c r="R8002" i="1" s="1"/>
  <c r="P8003" i="1" a="1"/>
  <c r="P8003" i="1" s="1"/>
  <c r="R8003" i="1" s="1"/>
  <c r="P8004" i="1" a="1"/>
  <c r="P8004" i="1" s="1"/>
  <c r="R8004" i="1" s="1"/>
  <c r="P8005" i="1" a="1"/>
  <c r="P8005" i="1" s="1"/>
  <c r="R8005" i="1" s="1"/>
  <c r="P8006" i="1" a="1"/>
  <c r="P8006" i="1" s="1"/>
  <c r="R8006" i="1" s="1"/>
  <c r="P8007" i="1" a="1"/>
  <c r="P8007" i="1" s="1"/>
  <c r="R8007" i="1" s="1"/>
  <c r="P8008" i="1" a="1"/>
  <c r="P8008" i="1" s="1"/>
  <c r="R8008" i="1" s="1"/>
  <c r="P8009" i="1" a="1"/>
  <c r="P8009" i="1" s="1"/>
  <c r="R8009" i="1" s="1"/>
  <c r="P8010" i="1" a="1"/>
  <c r="P8010" i="1" s="1"/>
  <c r="R8010" i="1" s="1"/>
  <c r="P8011" i="1" a="1"/>
  <c r="P8011" i="1" s="1"/>
  <c r="R8011" i="1" s="1"/>
  <c r="P8012" i="1" a="1"/>
  <c r="P8012" i="1" s="1"/>
  <c r="R8012" i="1" s="1"/>
  <c r="P8013" i="1" a="1"/>
  <c r="P8013" i="1" s="1"/>
  <c r="R8013" i="1" s="1"/>
  <c r="P8014" i="1" a="1"/>
  <c r="P8014" i="1" s="1"/>
  <c r="R8014" i="1" s="1"/>
  <c r="P8015" i="1" a="1"/>
  <c r="P8015" i="1" s="1"/>
  <c r="R8015" i="1" s="1"/>
  <c r="P8016" i="1" a="1"/>
  <c r="P8016" i="1" s="1"/>
  <c r="R8016" i="1" s="1"/>
  <c r="P8017" i="1" a="1"/>
  <c r="P8017" i="1" s="1"/>
  <c r="R8017" i="1" s="1"/>
  <c r="P8018" i="1" a="1"/>
  <c r="P8018" i="1" s="1"/>
  <c r="R8018" i="1" s="1"/>
  <c r="P8019" i="1" a="1"/>
  <c r="P8019" i="1" s="1"/>
  <c r="R8019" i="1" s="1"/>
  <c r="P8020" i="1" a="1"/>
  <c r="P8020" i="1" s="1"/>
  <c r="R8020" i="1" s="1"/>
  <c r="P8021" i="1" a="1"/>
  <c r="P8021" i="1" s="1"/>
  <c r="R8021" i="1" s="1"/>
  <c r="P8022" i="1" a="1"/>
  <c r="P8022" i="1" s="1"/>
  <c r="R8022" i="1" s="1"/>
  <c r="P8023" i="1" a="1"/>
  <c r="P8023" i="1" s="1"/>
  <c r="R8023" i="1" s="1"/>
  <c r="P8024" i="1" a="1"/>
  <c r="P8024" i="1" s="1"/>
  <c r="R8024" i="1" s="1"/>
  <c r="P8025" i="1" a="1"/>
  <c r="P8025" i="1" s="1"/>
  <c r="R8025" i="1" s="1"/>
  <c r="P8026" i="1" a="1"/>
  <c r="P8026" i="1" s="1"/>
  <c r="R8026" i="1" s="1"/>
  <c r="P8027" i="1" a="1"/>
  <c r="P8027" i="1" s="1"/>
  <c r="R8027" i="1" s="1"/>
  <c r="P8028" i="1" a="1"/>
  <c r="P8028" i="1" s="1"/>
  <c r="R8028" i="1" s="1"/>
  <c r="P8029" i="1" a="1"/>
  <c r="P8029" i="1" s="1"/>
  <c r="R8029" i="1" s="1"/>
  <c r="P8030" i="1" a="1"/>
  <c r="P8030" i="1" s="1"/>
  <c r="R8030" i="1" s="1"/>
  <c r="P8031" i="1" a="1"/>
  <c r="P8031" i="1" s="1"/>
  <c r="R8031" i="1" s="1"/>
  <c r="P8032" i="1" a="1"/>
  <c r="P8032" i="1" s="1"/>
  <c r="R8032" i="1" s="1"/>
  <c r="P8033" i="1" a="1"/>
  <c r="P8033" i="1" s="1"/>
  <c r="R8033" i="1" s="1"/>
  <c r="P8034" i="1" a="1"/>
  <c r="P8034" i="1" s="1"/>
  <c r="R8034" i="1" s="1"/>
  <c r="P8035" i="1" a="1"/>
  <c r="P8035" i="1" s="1"/>
  <c r="R8035" i="1" s="1"/>
  <c r="P8036" i="1" a="1"/>
  <c r="P8036" i="1" s="1"/>
  <c r="R8036" i="1" s="1"/>
  <c r="P8037" i="1" a="1"/>
  <c r="P8037" i="1" s="1"/>
  <c r="R8037" i="1" s="1"/>
  <c r="P8038" i="1" a="1"/>
  <c r="P8038" i="1" s="1"/>
  <c r="R8038" i="1" s="1"/>
  <c r="P8039" i="1" a="1"/>
  <c r="P8039" i="1" s="1"/>
  <c r="R8039" i="1" s="1"/>
  <c r="P8040" i="1" a="1"/>
  <c r="P8040" i="1" s="1"/>
  <c r="R8040" i="1" s="1"/>
  <c r="P8041" i="1" a="1"/>
  <c r="P8041" i="1" s="1"/>
  <c r="R8041" i="1" s="1"/>
  <c r="P8042" i="1" a="1"/>
  <c r="P8042" i="1" s="1"/>
  <c r="R8042" i="1" s="1"/>
  <c r="P8043" i="1" a="1"/>
  <c r="P8043" i="1" s="1"/>
  <c r="R8043" i="1" s="1"/>
  <c r="P8044" i="1" a="1"/>
  <c r="P8044" i="1" s="1"/>
  <c r="R8044" i="1" s="1"/>
  <c r="P8045" i="1" a="1"/>
  <c r="P8045" i="1" s="1"/>
  <c r="R8045" i="1" s="1"/>
  <c r="P8046" i="1" a="1"/>
  <c r="P8046" i="1" s="1"/>
  <c r="R8046" i="1" s="1"/>
  <c r="P8047" i="1" a="1"/>
  <c r="P8047" i="1" s="1"/>
  <c r="R8047" i="1" s="1"/>
  <c r="P8048" i="1" a="1"/>
  <c r="P8048" i="1" s="1"/>
  <c r="R8048" i="1" s="1"/>
  <c r="P8049" i="1" a="1"/>
  <c r="P8049" i="1" s="1"/>
  <c r="R8049" i="1" s="1"/>
  <c r="P8050" i="1" a="1"/>
  <c r="P8050" i="1" s="1"/>
  <c r="R8050" i="1" s="1"/>
  <c r="P8051" i="1" a="1"/>
  <c r="P8051" i="1" s="1"/>
  <c r="R8051" i="1" s="1"/>
  <c r="P8052" i="1" a="1"/>
  <c r="P8052" i="1" s="1"/>
  <c r="R8052" i="1" s="1"/>
  <c r="P8053" i="1" a="1"/>
  <c r="P8053" i="1" s="1"/>
  <c r="R8053" i="1" s="1"/>
  <c r="P8054" i="1" a="1"/>
  <c r="P8054" i="1" s="1"/>
  <c r="R8054" i="1" s="1"/>
  <c r="P8055" i="1" a="1"/>
  <c r="P8055" i="1" s="1"/>
  <c r="R8055" i="1" s="1"/>
  <c r="P8056" i="1" a="1"/>
  <c r="P8056" i="1" s="1"/>
  <c r="R8056" i="1" s="1"/>
  <c r="P8057" i="1" a="1"/>
  <c r="P8057" i="1" s="1"/>
  <c r="R8057" i="1" s="1"/>
  <c r="P8058" i="1" a="1"/>
  <c r="P8058" i="1" s="1"/>
  <c r="R8058" i="1" s="1"/>
  <c r="P8059" i="1" a="1"/>
  <c r="P8059" i="1" s="1"/>
  <c r="R8059" i="1" s="1"/>
  <c r="P8060" i="1" a="1"/>
  <c r="P8060" i="1" s="1"/>
  <c r="R8060" i="1" s="1"/>
  <c r="P8061" i="1" a="1"/>
  <c r="P8061" i="1" s="1"/>
  <c r="R8061" i="1" s="1"/>
  <c r="P8062" i="1" a="1"/>
  <c r="P8062" i="1" s="1"/>
  <c r="R8062" i="1" s="1"/>
  <c r="P8063" i="1" a="1"/>
  <c r="P8063" i="1" s="1"/>
  <c r="R8063" i="1" s="1"/>
  <c r="P8064" i="1" a="1"/>
  <c r="P8064" i="1" s="1"/>
  <c r="R8064" i="1" s="1"/>
  <c r="P8065" i="1" a="1"/>
  <c r="P8065" i="1" s="1"/>
  <c r="R8065" i="1" s="1"/>
  <c r="P8066" i="1" a="1"/>
  <c r="P8066" i="1" s="1"/>
  <c r="R8066" i="1" s="1"/>
  <c r="P8067" i="1" a="1"/>
  <c r="P8067" i="1" s="1"/>
  <c r="R8067" i="1" s="1"/>
  <c r="P8068" i="1" a="1"/>
  <c r="P8068" i="1" s="1"/>
  <c r="R8068" i="1" s="1"/>
  <c r="P8069" i="1" a="1"/>
  <c r="P8069" i="1" s="1"/>
  <c r="R8069" i="1" s="1"/>
  <c r="P8070" i="1" a="1"/>
  <c r="P8070" i="1" s="1"/>
  <c r="R8070" i="1" s="1"/>
  <c r="P8071" i="1" a="1"/>
  <c r="P8071" i="1" s="1"/>
  <c r="R8071" i="1" s="1"/>
  <c r="P8072" i="1" a="1"/>
  <c r="P8072" i="1" s="1"/>
  <c r="R8072" i="1" s="1"/>
  <c r="P8073" i="1" a="1"/>
  <c r="P8073" i="1" s="1"/>
  <c r="R8073" i="1" s="1"/>
  <c r="P8074" i="1" a="1"/>
  <c r="P8074" i="1" s="1"/>
  <c r="R8074" i="1" s="1"/>
  <c r="P8075" i="1" a="1"/>
  <c r="P8075" i="1" s="1"/>
  <c r="R8075" i="1" s="1"/>
  <c r="P8076" i="1" a="1"/>
  <c r="P8076" i="1" s="1"/>
  <c r="R8076" i="1" s="1"/>
  <c r="P8077" i="1" a="1"/>
  <c r="P8077" i="1" s="1"/>
  <c r="R8077" i="1" s="1"/>
  <c r="P8078" i="1" a="1"/>
  <c r="P8078" i="1" s="1"/>
  <c r="R8078" i="1" s="1"/>
  <c r="P8079" i="1" a="1"/>
  <c r="P8079" i="1" s="1"/>
  <c r="R8079" i="1" s="1"/>
  <c r="P8080" i="1" a="1"/>
  <c r="P8080" i="1" s="1"/>
  <c r="R8080" i="1" s="1"/>
  <c r="P8081" i="1" a="1"/>
  <c r="P8081" i="1" s="1"/>
  <c r="R8081" i="1" s="1"/>
  <c r="P8082" i="1" a="1"/>
  <c r="P8082" i="1" s="1"/>
  <c r="R8082" i="1" s="1"/>
  <c r="P8083" i="1" a="1"/>
  <c r="P8083" i="1" s="1"/>
  <c r="R8083" i="1" s="1"/>
  <c r="P8084" i="1" a="1"/>
  <c r="P8084" i="1" s="1"/>
  <c r="R8084" i="1" s="1"/>
  <c r="P8085" i="1" a="1"/>
  <c r="P8085" i="1" s="1"/>
  <c r="R8085" i="1" s="1"/>
  <c r="P8086" i="1" a="1"/>
  <c r="P8086" i="1" s="1"/>
  <c r="R8086" i="1" s="1"/>
  <c r="P8087" i="1" a="1"/>
  <c r="P8087" i="1" s="1"/>
  <c r="R8087" i="1" s="1"/>
  <c r="P8088" i="1" a="1"/>
  <c r="P8088" i="1" s="1"/>
  <c r="R8088" i="1" s="1"/>
  <c r="P8089" i="1" a="1"/>
  <c r="P8089" i="1" s="1"/>
  <c r="R8089" i="1" s="1"/>
  <c r="P8090" i="1" a="1"/>
  <c r="P8090" i="1" s="1"/>
  <c r="R8090" i="1" s="1"/>
  <c r="P8091" i="1" a="1"/>
  <c r="P8091" i="1" s="1"/>
  <c r="R8091" i="1" s="1"/>
  <c r="P8092" i="1" a="1"/>
  <c r="P8092" i="1" s="1"/>
  <c r="R8092" i="1" s="1"/>
  <c r="P8093" i="1" a="1"/>
  <c r="P8093" i="1" s="1"/>
  <c r="R8093" i="1" s="1"/>
  <c r="P8094" i="1" a="1"/>
  <c r="P8094" i="1" s="1"/>
  <c r="R8094" i="1" s="1"/>
  <c r="P8095" i="1" a="1"/>
  <c r="P8095" i="1" s="1"/>
  <c r="R8095" i="1" s="1"/>
  <c r="P8096" i="1" a="1"/>
  <c r="P8096" i="1" s="1"/>
  <c r="R8096" i="1" s="1"/>
  <c r="P8097" i="1" a="1"/>
  <c r="P8097" i="1" s="1"/>
  <c r="R8097" i="1" s="1"/>
  <c r="P8098" i="1" a="1"/>
  <c r="P8098" i="1" s="1"/>
  <c r="R8098" i="1" s="1"/>
  <c r="P8099" i="1" a="1"/>
  <c r="P8099" i="1" s="1"/>
  <c r="R8099" i="1" s="1"/>
  <c r="P8100" i="1" a="1"/>
  <c r="P8100" i="1" s="1"/>
  <c r="R8100" i="1" s="1"/>
  <c r="P8101" i="1" a="1"/>
  <c r="P8101" i="1" s="1"/>
  <c r="R8101" i="1" s="1"/>
  <c r="P8102" i="1" a="1"/>
  <c r="P8102" i="1" s="1"/>
  <c r="R8102" i="1" s="1"/>
  <c r="P8103" i="1" a="1"/>
  <c r="P8103" i="1" s="1"/>
  <c r="R8103" i="1" s="1"/>
  <c r="P8104" i="1" a="1"/>
  <c r="P8104" i="1" s="1"/>
  <c r="R8104" i="1" s="1"/>
  <c r="P8105" i="1" a="1"/>
  <c r="P8105" i="1" s="1"/>
  <c r="R8105" i="1" s="1"/>
  <c r="P8106" i="1" a="1"/>
  <c r="P8106" i="1" s="1"/>
  <c r="R8106" i="1" s="1"/>
  <c r="P8107" i="1" a="1"/>
  <c r="P8107" i="1" s="1"/>
  <c r="R8107" i="1" s="1"/>
  <c r="P8108" i="1" a="1"/>
  <c r="P8108" i="1" s="1"/>
  <c r="R8108" i="1" s="1"/>
  <c r="P8109" i="1" a="1"/>
  <c r="P8109" i="1" s="1"/>
  <c r="R8109" i="1" s="1"/>
  <c r="P8110" i="1" a="1"/>
  <c r="P8110" i="1" s="1"/>
  <c r="R8110" i="1" s="1"/>
  <c r="P8111" i="1" a="1"/>
  <c r="P8111" i="1" s="1"/>
  <c r="R8111" i="1" s="1"/>
  <c r="P8112" i="1" a="1"/>
  <c r="P8112" i="1" s="1"/>
  <c r="R8112" i="1" s="1"/>
  <c r="P8113" i="1" a="1"/>
  <c r="P8113" i="1" s="1"/>
  <c r="R8113" i="1" s="1"/>
  <c r="P8114" i="1" a="1"/>
  <c r="P8114" i="1" s="1"/>
  <c r="R8114" i="1" s="1"/>
  <c r="P8115" i="1" a="1"/>
  <c r="P8115" i="1" s="1"/>
  <c r="R8115" i="1" s="1"/>
  <c r="P8116" i="1" a="1"/>
  <c r="P8116" i="1" s="1"/>
  <c r="R8116" i="1" s="1"/>
  <c r="P8117" i="1" a="1"/>
  <c r="P8117" i="1" s="1"/>
  <c r="R8117" i="1" s="1"/>
  <c r="P8118" i="1" a="1"/>
  <c r="P8118" i="1" s="1"/>
  <c r="R8118" i="1" s="1"/>
  <c r="P8119" i="1" a="1"/>
  <c r="P8119" i="1" s="1"/>
  <c r="R8119" i="1" s="1"/>
  <c r="P8120" i="1" a="1"/>
  <c r="P8120" i="1" s="1"/>
  <c r="R8120" i="1" s="1"/>
  <c r="P8121" i="1" a="1"/>
  <c r="P8121" i="1" s="1"/>
  <c r="R8121" i="1" s="1"/>
  <c r="P8122" i="1" a="1"/>
  <c r="P8122" i="1" s="1"/>
  <c r="R8122" i="1" s="1"/>
  <c r="P8123" i="1" a="1"/>
  <c r="P8123" i="1" s="1"/>
  <c r="R8123" i="1" s="1"/>
  <c r="P8124" i="1" a="1"/>
  <c r="P8124" i="1" s="1"/>
  <c r="R8124" i="1" s="1"/>
  <c r="P8125" i="1" a="1"/>
  <c r="P8125" i="1" s="1"/>
  <c r="R8125" i="1" s="1"/>
  <c r="P8126" i="1" a="1"/>
  <c r="P8126" i="1" s="1"/>
  <c r="R8126" i="1" s="1"/>
  <c r="P8127" i="1" a="1"/>
  <c r="P8127" i="1" s="1"/>
  <c r="R8127" i="1" s="1"/>
  <c r="P8128" i="1" a="1"/>
  <c r="P8128" i="1" s="1"/>
  <c r="R8128" i="1" s="1"/>
  <c r="P8129" i="1" a="1"/>
  <c r="P8129" i="1" s="1"/>
  <c r="R8129" i="1" s="1"/>
  <c r="P8130" i="1" a="1"/>
  <c r="P8130" i="1" s="1"/>
  <c r="R8130" i="1" s="1"/>
  <c r="P8131" i="1" a="1"/>
  <c r="P8131" i="1" s="1"/>
  <c r="R8131" i="1" s="1"/>
  <c r="P8132" i="1" a="1"/>
  <c r="P8132" i="1" s="1"/>
  <c r="R8132" i="1" s="1"/>
  <c r="P8133" i="1" a="1"/>
  <c r="P8133" i="1" s="1"/>
  <c r="R8133" i="1" s="1"/>
  <c r="P8134" i="1" a="1"/>
  <c r="P8134" i="1" s="1"/>
  <c r="R8134" i="1" s="1"/>
  <c r="P8135" i="1" a="1"/>
  <c r="P8135" i="1" s="1"/>
  <c r="R8135" i="1" s="1"/>
  <c r="P8136" i="1" a="1"/>
  <c r="P8136" i="1" s="1"/>
  <c r="R8136" i="1" s="1"/>
  <c r="P8137" i="1" a="1"/>
  <c r="P8137" i="1" s="1"/>
  <c r="R8137" i="1" s="1"/>
  <c r="P8138" i="1" a="1"/>
  <c r="P8138" i="1" s="1"/>
  <c r="R8138" i="1" s="1"/>
  <c r="P8139" i="1" a="1"/>
  <c r="P8139" i="1" s="1"/>
  <c r="R8139" i="1" s="1"/>
  <c r="P8140" i="1" a="1"/>
  <c r="P8140" i="1" s="1"/>
  <c r="R8140" i="1" s="1"/>
  <c r="P8141" i="1" a="1"/>
  <c r="P8141" i="1" s="1"/>
  <c r="R8141" i="1" s="1"/>
  <c r="P8142" i="1" a="1"/>
  <c r="P8142" i="1" s="1"/>
  <c r="R8142" i="1" s="1"/>
  <c r="P8143" i="1" a="1"/>
  <c r="P8143" i="1" s="1"/>
  <c r="R8143" i="1" s="1"/>
  <c r="P8144" i="1" a="1"/>
  <c r="P8144" i="1" s="1"/>
  <c r="R8144" i="1" s="1"/>
  <c r="P8145" i="1" a="1"/>
  <c r="P8145" i="1" s="1"/>
  <c r="R8145" i="1" s="1"/>
  <c r="P8146" i="1" a="1"/>
  <c r="P8146" i="1" s="1"/>
  <c r="R8146" i="1" s="1"/>
  <c r="P8147" i="1" a="1"/>
  <c r="P8147" i="1" s="1"/>
  <c r="R8147" i="1" s="1"/>
  <c r="P8148" i="1" a="1"/>
  <c r="P8148" i="1" s="1"/>
  <c r="R8148" i="1" s="1"/>
  <c r="P8149" i="1" a="1"/>
  <c r="P8149" i="1" s="1"/>
  <c r="R8149" i="1" s="1"/>
  <c r="P8150" i="1" a="1"/>
  <c r="P8150" i="1" s="1"/>
  <c r="R8150" i="1" s="1"/>
  <c r="P8151" i="1" a="1"/>
  <c r="P8151" i="1" s="1"/>
  <c r="R8151" i="1" s="1"/>
  <c r="P8152" i="1" a="1"/>
  <c r="P8152" i="1" s="1"/>
  <c r="R8152" i="1" s="1"/>
  <c r="P8153" i="1" a="1"/>
  <c r="P8153" i="1" s="1"/>
  <c r="R8153" i="1" s="1"/>
  <c r="P8154" i="1" a="1"/>
  <c r="P8154" i="1" s="1"/>
  <c r="R8154" i="1" s="1"/>
  <c r="P8155" i="1" a="1"/>
  <c r="P8155" i="1" s="1"/>
  <c r="R8155" i="1" s="1"/>
  <c r="P8156" i="1" a="1"/>
  <c r="P8156" i="1" s="1"/>
  <c r="R8156" i="1" s="1"/>
  <c r="P8157" i="1" a="1"/>
  <c r="P8157" i="1" s="1"/>
  <c r="R8157" i="1" s="1"/>
  <c r="P8158" i="1" a="1"/>
  <c r="P8158" i="1" s="1"/>
  <c r="R8158" i="1" s="1"/>
  <c r="P8159" i="1" a="1"/>
  <c r="P8159" i="1" s="1"/>
  <c r="R8159" i="1" s="1"/>
  <c r="P8160" i="1" a="1"/>
  <c r="P8160" i="1" s="1"/>
  <c r="R8160" i="1" s="1"/>
  <c r="P8161" i="1" a="1"/>
  <c r="P8161" i="1" s="1"/>
  <c r="R8161" i="1" s="1"/>
  <c r="P8162" i="1" a="1"/>
  <c r="P8162" i="1" s="1"/>
  <c r="R8162" i="1" s="1"/>
  <c r="P8163" i="1" a="1"/>
  <c r="P8163" i="1" s="1"/>
  <c r="R8163" i="1" s="1"/>
  <c r="P8164" i="1" a="1"/>
  <c r="P8164" i="1" s="1"/>
  <c r="R8164" i="1" s="1"/>
  <c r="P8165" i="1" a="1"/>
  <c r="P8165" i="1" s="1"/>
  <c r="R8165" i="1" s="1"/>
  <c r="P8166" i="1" a="1"/>
  <c r="P8166" i="1" s="1"/>
  <c r="R8166" i="1" s="1"/>
  <c r="P8167" i="1" a="1"/>
  <c r="P8167" i="1" s="1"/>
  <c r="R8167" i="1" s="1"/>
  <c r="P8168" i="1" a="1"/>
  <c r="P8168" i="1" s="1"/>
  <c r="R8168" i="1" s="1"/>
  <c r="P8169" i="1" a="1"/>
  <c r="P8169" i="1" s="1"/>
  <c r="R8169" i="1" s="1"/>
  <c r="P8170" i="1" a="1"/>
  <c r="P8170" i="1" s="1"/>
  <c r="R8170" i="1" s="1"/>
  <c r="P8171" i="1" a="1"/>
  <c r="P8171" i="1" s="1"/>
  <c r="R8171" i="1" s="1"/>
  <c r="P8172" i="1" a="1"/>
  <c r="P8172" i="1" s="1"/>
  <c r="R8172" i="1" s="1"/>
  <c r="P8173" i="1" a="1"/>
  <c r="P8173" i="1" s="1"/>
  <c r="R8173" i="1" s="1"/>
  <c r="P8174" i="1" a="1"/>
  <c r="P8174" i="1" s="1"/>
  <c r="R8174" i="1" s="1"/>
  <c r="P8175" i="1" a="1"/>
  <c r="P8175" i="1" s="1"/>
  <c r="R8175" i="1" s="1"/>
  <c r="P8176" i="1" a="1"/>
  <c r="P8176" i="1" s="1"/>
  <c r="R8176" i="1" s="1"/>
  <c r="P8177" i="1" a="1"/>
  <c r="P8177" i="1" s="1"/>
  <c r="R8177" i="1" s="1"/>
  <c r="P8178" i="1" a="1"/>
  <c r="P8178" i="1" s="1"/>
  <c r="R8178" i="1" s="1"/>
  <c r="P8179" i="1" a="1"/>
  <c r="P8179" i="1" s="1"/>
  <c r="R8179" i="1" s="1"/>
  <c r="P8180" i="1" a="1"/>
  <c r="P8180" i="1" s="1"/>
  <c r="R8180" i="1" s="1"/>
  <c r="P8181" i="1" a="1"/>
  <c r="P8181" i="1" s="1"/>
  <c r="R8181" i="1" s="1"/>
  <c r="P8182" i="1" a="1"/>
  <c r="P8182" i="1" s="1"/>
  <c r="R8182" i="1" s="1"/>
  <c r="P8183" i="1" a="1"/>
  <c r="P8183" i="1" s="1"/>
  <c r="R8183" i="1" s="1"/>
  <c r="P8184" i="1" a="1"/>
  <c r="P8184" i="1" s="1"/>
  <c r="R8184" i="1" s="1"/>
  <c r="P8185" i="1" a="1"/>
  <c r="P8185" i="1" s="1"/>
  <c r="R8185" i="1" s="1"/>
  <c r="P8186" i="1" a="1"/>
  <c r="P8186" i="1" s="1"/>
  <c r="R8186" i="1" s="1"/>
  <c r="P8187" i="1" a="1"/>
  <c r="P8187" i="1" s="1"/>
  <c r="R8187" i="1" s="1"/>
  <c r="P8188" i="1" a="1"/>
  <c r="P8188" i="1" s="1"/>
  <c r="R8188" i="1" s="1"/>
  <c r="P8189" i="1" a="1"/>
  <c r="P8189" i="1" s="1"/>
  <c r="R8189" i="1" s="1"/>
  <c r="P8190" i="1" a="1"/>
  <c r="P8190" i="1" s="1"/>
  <c r="R8190" i="1" s="1"/>
  <c r="P8191" i="1" a="1"/>
  <c r="P8191" i="1" s="1"/>
  <c r="R8191" i="1" s="1"/>
  <c r="P8192" i="1" a="1"/>
  <c r="P8192" i="1" s="1"/>
  <c r="R8192" i="1" s="1"/>
  <c r="P8193" i="1" a="1"/>
  <c r="P8193" i="1" s="1"/>
  <c r="R8193" i="1" s="1"/>
  <c r="P8194" i="1" a="1"/>
  <c r="P8194" i="1" s="1"/>
  <c r="R8194" i="1" s="1"/>
  <c r="P8195" i="1" a="1"/>
  <c r="P8195" i="1" s="1"/>
  <c r="R8195" i="1" s="1"/>
  <c r="P8196" i="1" a="1"/>
  <c r="P8196" i="1" s="1"/>
  <c r="R8196" i="1" s="1"/>
  <c r="P8197" i="1" a="1"/>
  <c r="P8197" i="1" s="1"/>
  <c r="R8197" i="1" s="1"/>
  <c r="P8198" i="1" a="1"/>
  <c r="P8198" i="1" s="1"/>
  <c r="R8198" i="1" s="1"/>
  <c r="P8199" i="1" a="1"/>
  <c r="P8199" i="1" s="1"/>
  <c r="R8199" i="1" s="1"/>
  <c r="P8200" i="1" a="1"/>
  <c r="P8200" i="1" s="1"/>
  <c r="R8200" i="1" s="1"/>
  <c r="P8201" i="1" a="1"/>
  <c r="P8201" i="1" s="1"/>
  <c r="R8201" i="1" s="1"/>
  <c r="P8202" i="1" a="1"/>
  <c r="P8202" i="1" s="1"/>
  <c r="R8202" i="1" s="1"/>
  <c r="P8203" i="1" a="1"/>
  <c r="P8203" i="1" s="1"/>
  <c r="R8203" i="1" s="1"/>
  <c r="P8204" i="1" a="1"/>
  <c r="P8204" i="1" s="1"/>
  <c r="R8204" i="1" s="1"/>
  <c r="P8205" i="1" a="1"/>
  <c r="P8205" i="1" s="1"/>
  <c r="R8205" i="1" s="1"/>
  <c r="P8206" i="1" a="1"/>
  <c r="P8206" i="1" s="1"/>
  <c r="R8206" i="1" s="1"/>
  <c r="P8207" i="1" a="1"/>
  <c r="P8207" i="1" s="1"/>
  <c r="R8207" i="1" s="1"/>
  <c r="P8208" i="1" a="1"/>
  <c r="P8208" i="1" s="1"/>
  <c r="R8208" i="1" s="1"/>
  <c r="P8209" i="1" a="1"/>
  <c r="P8209" i="1" s="1"/>
  <c r="R8209" i="1" s="1"/>
  <c r="P8210" i="1" a="1"/>
  <c r="P8210" i="1" s="1"/>
  <c r="R8210" i="1" s="1"/>
  <c r="P8211" i="1" a="1"/>
  <c r="P8211" i="1" s="1"/>
  <c r="R8211" i="1" s="1"/>
  <c r="P8212" i="1" a="1"/>
  <c r="P8212" i="1" s="1"/>
  <c r="R8212" i="1" s="1"/>
  <c r="P8213" i="1" a="1"/>
  <c r="P8213" i="1" s="1"/>
  <c r="R8213" i="1" s="1"/>
  <c r="P8214" i="1" a="1"/>
  <c r="P8214" i="1" s="1"/>
  <c r="R8214" i="1" s="1"/>
  <c r="P8215" i="1" a="1"/>
  <c r="P8215" i="1" s="1"/>
  <c r="R8215" i="1" s="1"/>
  <c r="P8216" i="1" a="1"/>
  <c r="P8216" i="1" s="1"/>
  <c r="R8216" i="1" s="1"/>
  <c r="P8217" i="1" a="1"/>
  <c r="P8217" i="1" s="1"/>
  <c r="R8217" i="1" s="1"/>
  <c r="P8218" i="1" a="1"/>
  <c r="P8218" i="1" s="1"/>
  <c r="R8218" i="1" s="1"/>
  <c r="P8219" i="1" a="1"/>
  <c r="P8219" i="1" s="1"/>
  <c r="R8219" i="1" s="1"/>
  <c r="P8220" i="1" a="1"/>
  <c r="P8220" i="1" s="1"/>
  <c r="R8220" i="1" s="1"/>
  <c r="P8221" i="1" a="1"/>
  <c r="P8221" i="1" s="1"/>
  <c r="R8221" i="1" s="1"/>
  <c r="P8222" i="1" a="1"/>
  <c r="P8222" i="1" s="1"/>
  <c r="R8222" i="1" s="1"/>
  <c r="P8223" i="1" a="1"/>
  <c r="P8223" i="1" s="1"/>
  <c r="R8223" i="1" s="1"/>
  <c r="P8224" i="1" a="1"/>
  <c r="P8224" i="1" s="1"/>
  <c r="R8224" i="1" s="1"/>
  <c r="P8225" i="1" a="1"/>
  <c r="P8225" i="1" s="1"/>
  <c r="R8225" i="1" s="1"/>
  <c r="P8226" i="1" a="1"/>
  <c r="P8226" i="1" s="1"/>
  <c r="R8226" i="1" s="1"/>
  <c r="P8227" i="1" a="1"/>
  <c r="P8227" i="1" s="1"/>
  <c r="R8227" i="1" s="1"/>
  <c r="P8228" i="1" a="1"/>
  <c r="P8228" i="1" s="1"/>
  <c r="R8228" i="1" s="1"/>
  <c r="P8229" i="1" a="1"/>
  <c r="P8229" i="1" s="1"/>
  <c r="R8229" i="1" s="1"/>
  <c r="P8230" i="1" a="1"/>
  <c r="P8230" i="1" s="1"/>
  <c r="R8230" i="1" s="1"/>
  <c r="P8231" i="1" a="1"/>
  <c r="P8231" i="1" s="1"/>
  <c r="R8231" i="1" s="1"/>
  <c r="P8232" i="1" a="1"/>
  <c r="P8232" i="1" s="1"/>
  <c r="R8232" i="1" s="1"/>
  <c r="P8233" i="1" a="1"/>
  <c r="P8233" i="1" s="1"/>
  <c r="R8233" i="1" s="1"/>
  <c r="P8234" i="1" a="1"/>
  <c r="P8234" i="1" s="1"/>
  <c r="R8234" i="1" s="1"/>
  <c r="P8235" i="1" a="1"/>
  <c r="P8235" i="1" s="1"/>
  <c r="R8235" i="1" s="1"/>
  <c r="P8236" i="1" a="1"/>
  <c r="P8236" i="1" s="1"/>
  <c r="R8236" i="1" s="1"/>
  <c r="P8237" i="1" a="1"/>
  <c r="P8237" i="1" s="1"/>
  <c r="R8237" i="1" s="1"/>
  <c r="P8238" i="1" a="1"/>
  <c r="P8238" i="1" s="1"/>
  <c r="R8238" i="1" s="1"/>
  <c r="P8239" i="1" a="1"/>
  <c r="P8239" i="1" s="1"/>
  <c r="R8239" i="1" s="1"/>
  <c r="P8240" i="1" a="1"/>
  <c r="P8240" i="1" s="1"/>
  <c r="R8240" i="1" s="1"/>
  <c r="P8241" i="1" a="1"/>
  <c r="P8241" i="1" s="1"/>
  <c r="R8241" i="1" s="1"/>
  <c r="P8242" i="1" a="1"/>
  <c r="P8242" i="1" s="1"/>
  <c r="R8242" i="1" s="1"/>
  <c r="P8243" i="1" a="1"/>
  <c r="P8243" i="1" s="1"/>
  <c r="R8243" i="1" s="1"/>
  <c r="P8244" i="1" a="1"/>
  <c r="P8244" i="1" s="1"/>
  <c r="R8244" i="1" s="1"/>
  <c r="P8245" i="1" a="1"/>
  <c r="P8245" i="1" s="1"/>
  <c r="R8245" i="1" s="1"/>
  <c r="P8246" i="1" a="1"/>
  <c r="P8246" i="1" s="1"/>
  <c r="R8246" i="1" s="1"/>
  <c r="P8247" i="1" a="1"/>
  <c r="P8247" i="1" s="1"/>
  <c r="R8247" i="1" s="1"/>
  <c r="P8248" i="1" a="1"/>
  <c r="P8248" i="1" s="1"/>
  <c r="R8248" i="1" s="1"/>
  <c r="P8249" i="1" a="1"/>
  <c r="P8249" i="1" s="1"/>
  <c r="R8249" i="1" s="1"/>
  <c r="P8250" i="1" a="1"/>
  <c r="P8250" i="1" s="1"/>
  <c r="R8250" i="1" s="1"/>
  <c r="P8251" i="1" a="1"/>
  <c r="P8251" i="1" s="1"/>
  <c r="R8251" i="1" s="1"/>
  <c r="P8252" i="1" a="1"/>
  <c r="P8252" i="1" s="1"/>
  <c r="R8252" i="1" s="1"/>
  <c r="P8253" i="1" a="1"/>
  <c r="P8253" i="1" s="1"/>
  <c r="R8253" i="1" s="1"/>
  <c r="P8254" i="1" a="1"/>
  <c r="P8254" i="1" s="1"/>
  <c r="R8254" i="1" s="1"/>
  <c r="P8255" i="1" a="1"/>
  <c r="P8255" i="1" s="1"/>
  <c r="R8255" i="1" s="1"/>
  <c r="P8256" i="1" a="1"/>
  <c r="P8256" i="1" s="1"/>
  <c r="R8256" i="1" s="1"/>
  <c r="P8257" i="1" a="1"/>
  <c r="P8257" i="1" s="1"/>
  <c r="R8257" i="1" s="1"/>
  <c r="P8258" i="1" a="1"/>
  <c r="P8258" i="1" s="1"/>
  <c r="R8258" i="1" s="1"/>
  <c r="P8259" i="1" a="1"/>
  <c r="P8259" i="1" s="1"/>
  <c r="R8259" i="1" s="1"/>
  <c r="P8260" i="1" a="1"/>
  <c r="P8260" i="1" s="1"/>
  <c r="R8260" i="1" s="1"/>
  <c r="P8261" i="1" a="1"/>
  <c r="P8261" i="1" s="1"/>
  <c r="R8261" i="1" s="1"/>
  <c r="P8262" i="1" a="1"/>
  <c r="P8262" i="1" s="1"/>
  <c r="R8262" i="1" s="1"/>
  <c r="P8263" i="1" a="1"/>
  <c r="P8263" i="1" s="1"/>
  <c r="R8263" i="1" s="1"/>
  <c r="P8264" i="1" a="1"/>
  <c r="P8264" i="1" s="1"/>
  <c r="R8264" i="1" s="1"/>
  <c r="P8265" i="1" a="1"/>
  <c r="P8265" i="1" s="1"/>
  <c r="R8265" i="1" s="1"/>
  <c r="P8266" i="1" a="1"/>
  <c r="P8266" i="1" s="1"/>
  <c r="R8266" i="1" s="1"/>
  <c r="P8267" i="1" a="1"/>
  <c r="P8267" i="1" s="1"/>
  <c r="R8267" i="1" s="1"/>
  <c r="P8268" i="1" a="1"/>
  <c r="P8268" i="1" s="1"/>
  <c r="R8268" i="1" s="1"/>
  <c r="P8269" i="1" a="1"/>
  <c r="P8269" i="1" s="1"/>
  <c r="R8269" i="1" s="1"/>
  <c r="P8270" i="1" a="1"/>
  <c r="P8270" i="1" s="1"/>
  <c r="R8270" i="1" s="1"/>
  <c r="P8271" i="1" a="1"/>
  <c r="P8271" i="1" s="1"/>
  <c r="R8271" i="1" s="1"/>
  <c r="P8272" i="1" a="1"/>
  <c r="P8272" i="1" s="1"/>
  <c r="R8272" i="1" s="1"/>
  <c r="P8273" i="1" a="1"/>
  <c r="P8273" i="1" s="1"/>
  <c r="R8273" i="1" s="1"/>
  <c r="P8274" i="1" a="1"/>
  <c r="P8274" i="1" s="1"/>
  <c r="R8274" i="1" s="1"/>
  <c r="P8275" i="1" a="1"/>
  <c r="P8275" i="1" s="1"/>
  <c r="R8275" i="1" s="1"/>
  <c r="P8276" i="1" a="1"/>
  <c r="P8276" i="1" s="1"/>
  <c r="R8276" i="1" s="1"/>
  <c r="P8277" i="1" a="1"/>
  <c r="P8277" i="1" s="1"/>
  <c r="R8277" i="1" s="1"/>
  <c r="P8278" i="1" a="1"/>
  <c r="P8278" i="1" s="1"/>
  <c r="R8278" i="1" s="1"/>
  <c r="P8279" i="1" a="1"/>
  <c r="P8279" i="1" s="1"/>
  <c r="R8279" i="1" s="1"/>
  <c r="P8280" i="1" a="1"/>
  <c r="P8280" i="1" s="1"/>
  <c r="R8280" i="1" s="1"/>
  <c r="P8281" i="1" a="1"/>
  <c r="P8281" i="1" s="1"/>
  <c r="R8281" i="1" s="1"/>
  <c r="P8282" i="1" a="1"/>
  <c r="P8282" i="1" s="1"/>
  <c r="R8282" i="1" s="1"/>
  <c r="P8283" i="1" a="1"/>
  <c r="P8283" i="1" s="1"/>
  <c r="R8283" i="1" s="1"/>
  <c r="P8284" i="1" a="1"/>
  <c r="P8284" i="1" s="1"/>
  <c r="R8284" i="1" s="1"/>
  <c r="P8285" i="1" a="1"/>
  <c r="P8285" i="1" s="1"/>
  <c r="R8285" i="1" s="1"/>
  <c r="P8286" i="1" a="1"/>
  <c r="P8286" i="1" s="1"/>
  <c r="R8286" i="1" s="1"/>
  <c r="P8287" i="1" a="1"/>
  <c r="P8287" i="1" s="1"/>
  <c r="R8287" i="1" s="1"/>
  <c r="P8288" i="1" a="1"/>
  <c r="P8288" i="1" s="1"/>
  <c r="R8288" i="1" s="1"/>
  <c r="P8289" i="1" a="1"/>
  <c r="P8289" i="1" s="1"/>
  <c r="R8289" i="1" s="1"/>
  <c r="P8290" i="1" a="1"/>
  <c r="P8290" i="1" s="1"/>
  <c r="R8290" i="1" s="1"/>
  <c r="P8291" i="1" a="1"/>
  <c r="P8291" i="1" s="1"/>
  <c r="R8291" i="1" s="1"/>
  <c r="P8292" i="1" a="1"/>
  <c r="P8292" i="1" s="1"/>
  <c r="R8292" i="1" s="1"/>
  <c r="P8293" i="1" a="1"/>
  <c r="P8293" i="1" s="1"/>
  <c r="R8293" i="1" s="1"/>
  <c r="P8294" i="1" a="1"/>
  <c r="P8294" i="1" s="1"/>
  <c r="R8294" i="1" s="1"/>
  <c r="P8295" i="1" a="1"/>
  <c r="P8295" i="1" s="1"/>
  <c r="R8295" i="1" s="1"/>
  <c r="P8296" i="1" a="1"/>
  <c r="P8296" i="1" s="1"/>
  <c r="R8296" i="1" s="1"/>
  <c r="P8297" i="1" a="1"/>
  <c r="P8297" i="1" s="1"/>
  <c r="R8297" i="1" s="1"/>
  <c r="P8298" i="1" a="1"/>
  <c r="P8298" i="1" s="1"/>
  <c r="R8298" i="1" s="1"/>
  <c r="P8299" i="1" a="1"/>
  <c r="P8299" i="1" s="1"/>
  <c r="R8299" i="1" s="1"/>
  <c r="P8300" i="1" a="1"/>
  <c r="P8300" i="1" s="1"/>
  <c r="R8300" i="1" s="1"/>
  <c r="P8301" i="1" a="1"/>
  <c r="P8301" i="1" s="1"/>
  <c r="R8301" i="1" s="1"/>
  <c r="P8302" i="1" a="1"/>
  <c r="P8302" i="1" s="1"/>
  <c r="R8302" i="1" s="1"/>
  <c r="P8303" i="1" a="1"/>
  <c r="P8303" i="1" s="1"/>
  <c r="R8303" i="1" s="1"/>
  <c r="P8304" i="1" a="1"/>
  <c r="P8304" i="1" s="1"/>
  <c r="R8304" i="1" s="1"/>
  <c r="P8305" i="1" a="1"/>
  <c r="P8305" i="1" s="1"/>
  <c r="R8305" i="1" s="1"/>
  <c r="P8306" i="1" a="1"/>
  <c r="P8306" i="1" s="1"/>
  <c r="R8306" i="1" s="1"/>
  <c r="P8307" i="1" a="1"/>
  <c r="P8307" i="1" s="1"/>
  <c r="R8307" i="1" s="1"/>
  <c r="P8308" i="1" a="1"/>
  <c r="P8308" i="1" s="1"/>
  <c r="R8308" i="1" s="1"/>
  <c r="P8309" i="1" a="1"/>
  <c r="P8309" i="1" s="1"/>
  <c r="R8309" i="1" s="1"/>
  <c r="P8310" i="1" a="1"/>
  <c r="P8310" i="1" s="1"/>
  <c r="R8310" i="1" s="1"/>
  <c r="P8311" i="1" a="1"/>
  <c r="P8311" i="1" s="1"/>
  <c r="R8311" i="1" s="1"/>
  <c r="P8312" i="1" a="1"/>
  <c r="P8312" i="1" s="1"/>
  <c r="R8312" i="1" s="1"/>
  <c r="P8313" i="1" a="1"/>
  <c r="P8313" i="1" s="1"/>
  <c r="R8313" i="1" s="1"/>
  <c r="P8314" i="1" a="1"/>
  <c r="P8314" i="1" s="1"/>
  <c r="R8314" i="1" s="1"/>
  <c r="P8315" i="1" a="1"/>
  <c r="P8315" i="1" s="1"/>
  <c r="R8315" i="1" s="1"/>
  <c r="P8316" i="1" a="1"/>
  <c r="P8316" i="1" s="1"/>
  <c r="R8316" i="1" s="1"/>
  <c r="P8317" i="1" a="1"/>
  <c r="P8317" i="1" s="1"/>
  <c r="R8317" i="1" s="1"/>
  <c r="P8318" i="1" a="1"/>
  <c r="P8318" i="1" s="1"/>
  <c r="R8318" i="1" s="1"/>
  <c r="P8319" i="1" a="1"/>
  <c r="P8319" i="1" s="1"/>
  <c r="R8319" i="1" s="1"/>
  <c r="P8320" i="1" a="1"/>
  <c r="P8320" i="1" s="1"/>
  <c r="R8320" i="1" s="1"/>
  <c r="P8321" i="1" a="1"/>
  <c r="P8321" i="1" s="1"/>
  <c r="R8321" i="1" s="1"/>
  <c r="P8322" i="1" a="1"/>
  <c r="P8322" i="1" s="1"/>
  <c r="R8322" i="1" s="1"/>
  <c r="P8323" i="1" a="1"/>
  <c r="P8323" i="1" s="1"/>
  <c r="R8323" i="1" s="1"/>
  <c r="P8324" i="1" a="1"/>
  <c r="P8324" i="1" s="1"/>
  <c r="R8324" i="1" s="1"/>
  <c r="P8325" i="1" a="1"/>
  <c r="P8325" i="1" s="1"/>
  <c r="R8325" i="1" s="1"/>
  <c r="P8326" i="1" a="1"/>
  <c r="P8326" i="1" s="1"/>
  <c r="R8326" i="1" s="1"/>
  <c r="P8327" i="1" a="1"/>
  <c r="P8327" i="1" s="1"/>
  <c r="R8327" i="1" s="1"/>
  <c r="P8328" i="1" a="1"/>
  <c r="P8328" i="1" s="1"/>
  <c r="R8328" i="1" s="1"/>
  <c r="P8329" i="1" a="1"/>
  <c r="P8329" i="1" s="1"/>
  <c r="R8329" i="1" s="1"/>
  <c r="P8330" i="1" a="1"/>
  <c r="P8330" i="1" s="1"/>
  <c r="R8330" i="1" s="1"/>
  <c r="P8331" i="1" a="1"/>
  <c r="P8331" i="1" s="1"/>
  <c r="R8331" i="1" s="1"/>
  <c r="P8332" i="1" a="1"/>
  <c r="P8332" i="1" s="1"/>
  <c r="R8332" i="1" s="1"/>
  <c r="P8333" i="1" a="1"/>
  <c r="P8333" i="1" s="1"/>
  <c r="R8333" i="1" s="1"/>
  <c r="P8334" i="1" a="1"/>
  <c r="P8334" i="1" s="1"/>
  <c r="R8334" i="1" s="1"/>
  <c r="P8335" i="1" a="1"/>
  <c r="P8335" i="1" s="1"/>
  <c r="R8335" i="1" s="1"/>
  <c r="P8336" i="1" a="1"/>
  <c r="P8336" i="1" s="1"/>
  <c r="R8336" i="1" s="1"/>
  <c r="P8337" i="1" a="1"/>
  <c r="P8337" i="1" s="1"/>
  <c r="R8337" i="1" s="1"/>
  <c r="P8338" i="1" a="1"/>
  <c r="P8338" i="1" s="1"/>
  <c r="R8338" i="1" s="1"/>
  <c r="P8339" i="1" a="1"/>
  <c r="P8339" i="1" s="1"/>
  <c r="R8339" i="1" s="1"/>
  <c r="P8340" i="1" a="1"/>
  <c r="P8340" i="1" s="1"/>
  <c r="R8340" i="1" s="1"/>
  <c r="P8341" i="1" a="1"/>
  <c r="P8341" i="1" s="1"/>
  <c r="R8341" i="1" s="1"/>
  <c r="P8342" i="1" a="1"/>
  <c r="P8342" i="1" s="1"/>
  <c r="R8342" i="1" s="1"/>
  <c r="P8343" i="1" a="1"/>
  <c r="P8343" i="1" s="1"/>
  <c r="R8343" i="1" s="1"/>
  <c r="P8344" i="1" a="1"/>
  <c r="P8344" i="1" s="1"/>
  <c r="R8344" i="1" s="1"/>
  <c r="P8345" i="1" a="1"/>
  <c r="P8345" i="1" s="1"/>
  <c r="R8345" i="1" s="1"/>
  <c r="P8346" i="1" a="1"/>
  <c r="P8346" i="1" s="1"/>
  <c r="R8346" i="1" s="1"/>
  <c r="P8347" i="1" a="1"/>
  <c r="P8347" i="1" s="1"/>
  <c r="R8347" i="1" s="1"/>
  <c r="P8348" i="1" a="1"/>
  <c r="P8348" i="1" s="1"/>
  <c r="R8348" i="1" s="1"/>
  <c r="P8349" i="1" a="1"/>
  <c r="P8349" i="1" s="1"/>
  <c r="R8349" i="1" s="1"/>
  <c r="P8350" i="1" a="1"/>
  <c r="P8350" i="1" s="1"/>
  <c r="R8350" i="1" s="1"/>
  <c r="P8351" i="1" a="1"/>
  <c r="P8351" i="1" s="1"/>
  <c r="R8351" i="1" s="1"/>
  <c r="P8352" i="1" a="1"/>
  <c r="P8352" i="1" s="1"/>
  <c r="R8352" i="1" s="1"/>
  <c r="P8353" i="1" a="1"/>
  <c r="P8353" i="1" s="1"/>
  <c r="R8353" i="1" s="1"/>
  <c r="P8354" i="1" a="1"/>
  <c r="P8354" i="1" s="1"/>
  <c r="R8354" i="1" s="1"/>
  <c r="P8355" i="1" a="1"/>
  <c r="P8355" i="1" s="1"/>
  <c r="R8355" i="1" s="1"/>
  <c r="P8356" i="1" a="1"/>
  <c r="P8356" i="1" s="1"/>
  <c r="R8356" i="1" s="1"/>
  <c r="P8357" i="1" a="1"/>
  <c r="P8357" i="1" s="1"/>
  <c r="R8357" i="1" s="1"/>
  <c r="P8358" i="1" a="1"/>
  <c r="P8358" i="1" s="1"/>
  <c r="R8358" i="1" s="1"/>
  <c r="P8359" i="1" a="1"/>
  <c r="P8359" i="1" s="1"/>
  <c r="R8359" i="1" s="1"/>
  <c r="P8360" i="1" a="1"/>
  <c r="P8360" i="1" s="1"/>
  <c r="R8360" i="1" s="1"/>
  <c r="P8361" i="1" a="1"/>
  <c r="P8361" i="1" s="1"/>
  <c r="R8361" i="1" s="1"/>
  <c r="P8362" i="1" a="1"/>
  <c r="P8362" i="1" s="1"/>
  <c r="R8362" i="1" s="1"/>
  <c r="P8363" i="1" a="1"/>
  <c r="P8363" i="1" s="1"/>
  <c r="R8363" i="1" s="1"/>
  <c r="P8364" i="1" a="1"/>
  <c r="P8364" i="1" s="1"/>
  <c r="R8364" i="1" s="1"/>
  <c r="P8365" i="1" a="1"/>
  <c r="P8365" i="1" s="1"/>
  <c r="R8365" i="1" s="1"/>
  <c r="P8366" i="1" a="1"/>
  <c r="P8366" i="1" s="1"/>
  <c r="R8366" i="1" s="1"/>
  <c r="P8376" i="1" a="1"/>
  <c r="P8376" i="1" s="1"/>
  <c r="R8376" i="1" s="1"/>
  <c r="P8377" i="1" a="1"/>
  <c r="P8377" i="1" s="1"/>
  <c r="R8377" i="1" s="1"/>
  <c r="P8378" i="1" a="1"/>
  <c r="P8378" i="1" s="1"/>
  <c r="R8378" i="1" s="1"/>
  <c r="P8379" i="1" a="1"/>
  <c r="P8379" i="1" s="1"/>
  <c r="R8379" i="1" s="1"/>
  <c r="P8380" i="1" a="1"/>
  <c r="P8380" i="1" s="1"/>
  <c r="R8380" i="1" s="1"/>
  <c r="P8381" i="1" a="1"/>
  <c r="P8381" i="1" s="1"/>
  <c r="R8381" i="1" s="1"/>
  <c r="P8382" i="1" a="1"/>
  <c r="P8382" i="1" s="1"/>
  <c r="R8382" i="1" s="1"/>
  <c r="P8383" i="1" a="1"/>
  <c r="P8383" i="1" s="1"/>
  <c r="R8383" i="1" s="1"/>
  <c r="P8384" i="1" a="1"/>
  <c r="P8384" i="1" s="1"/>
  <c r="R8384" i="1" s="1"/>
  <c r="P8385" i="1" a="1"/>
  <c r="P8385" i="1" s="1"/>
  <c r="R8385" i="1" s="1"/>
  <c r="P8386" i="1" a="1"/>
  <c r="P8386" i="1" s="1"/>
  <c r="R8386" i="1" s="1"/>
  <c r="P8387" i="1" a="1"/>
  <c r="P8387" i="1" s="1"/>
  <c r="R8387" i="1" s="1"/>
  <c r="P8388" i="1" a="1"/>
  <c r="P8388" i="1" s="1"/>
  <c r="R8388" i="1" s="1"/>
  <c r="P8389" i="1" a="1"/>
  <c r="P8389" i="1" s="1"/>
  <c r="R8389" i="1" s="1"/>
  <c r="P8390" i="1" a="1"/>
  <c r="P8390" i="1" s="1"/>
  <c r="R8390" i="1" s="1"/>
  <c r="P8391" i="1" a="1"/>
  <c r="P8391" i="1" s="1"/>
  <c r="R8391" i="1" s="1"/>
  <c r="P8392" i="1" a="1"/>
  <c r="P8392" i="1" s="1"/>
  <c r="R8392" i="1" s="1"/>
  <c r="P8393" i="1" a="1"/>
  <c r="P8393" i="1" s="1"/>
  <c r="R8393" i="1" s="1"/>
  <c r="P8394" i="1" a="1"/>
  <c r="P8394" i="1" s="1"/>
  <c r="R8394" i="1" s="1"/>
  <c r="P8395" i="1" a="1"/>
  <c r="P8395" i="1" s="1"/>
  <c r="R8395" i="1" s="1"/>
  <c r="P8396" i="1" a="1"/>
  <c r="P8396" i="1" s="1"/>
  <c r="R8396" i="1" s="1"/>
  <c r="P8397" i="1" a="1"/>
  <c r="P8397" i="1" s="1"/>
  <c r="R8397" i="1" s="1"/>
  <c r="P8398" i="1" a="1"/>
  <c r="P8398" i="1" s="1"/>
  <c r="R8398" i="1" s="1"/>
  <c r="P8399" i="1" a="1"/>
  <c r="P8399" i="1" s="1"/>
  <c r="R8399" i="1" s="1"/>
  <c r="P8400" i="1" a="1"/>
  <c r="P8400" i="1" s="1"/>
  <c r="R8400" i="1" s="1"/>
  <c r="P8401" i="1" a="1"/>
  <c r="P8401" i="1" s="1"/>
  <c r="R8401" i="1" s="1"/>
  <c r="P8402" i="1" a="1"/>
  <c r="P8402" i="1" s="1"/>
  <c r="R8402" i="1" s="1"/>
  <c r="P8403" i="1" a="1"/>
  <c r="P8403" i="1" s="1"/>
  <c r="P8404" i="1" a="1"/>
  <c r="P8404" i="1" s="1"/>
  <c r="P8405" i="1" a="1"/>
  <c r="P8405" i="1" s="1"/>
  <c r="R8405" i="1" s="1"/>
  <c r="P8406" i="1" a="1"/>
  <c r="P8406" i="1" s="1"/>
  <c r="P8407" i="1" a="1"/>
  <c r="P8407" i="1" s="1"/>
  <c r="P8408" i="1" a="1"/>
  <c r="P8408" i="1" s="1"/>
  <c r="R8408" i="1" s="1"/>
  <c r="P8409" i="1" a="1"/>
  <c r="P8409" i="1" s="1"/>
  <c r="R8409" i="1" s="1"/>
  <c r="P8410" i="1" a="1"/>
  <c r="P8410" i="1" s="1"/>
  <c r="R8410" i="1" s="1"/>
  <c r="P8411" i="1" a="1"/>
  <c r="P8411" i="1" s="1"/>
  <c r="R8411" i="1" s="1"/>
  <c r="P8412" i="1" a="1"/>
  <c r="P8412" i="1" s="1"/>
  <c r="R8412" i="1" s="1"/>
  <c r="P8413" i="1" a="1"/>
  <c r="P8413" i="1" s="1"/>
  <c r="R8413" i="1" s="1"/>
  <c r="P8414" i="1" a="1"/>
  <c r="P8414" i="1" s="1"/>
  <c r="R8414" i="1" s="1"/>
  <c r="P8415" i="1" a="1"/>
  <c r="P8415" i="1" s="1"/>
  <c r="R8415" i="1" s="1"/>
  <c r="P8416" i="1" a="1"/>
  <c r="P8416" i="1" s="1"/>
  <c r="R8416" i="1" s="1"/>
  <c r="P8417" i="1" a="1"/>
  <c r="P8417" i="1" s="1"/>
  <c r="R8417" i="1" s="1"/>
  <c r="P8418" i="1" a="1"/>
  <c r="P8418" i="1" s="1"/>
  <c r="R8418" i="1" s="1"/>
  <c r="P8419" i="1" a="1"/>
  <c r="P8419" i="1" s="1"/>
  <c r="R8419" i="1" s="1"/>
  <c r="P8420" i="1" a="1"/>
  <c r="P8420" i="1" s="1"/>
  <c r="R8420" i="1" s="1"/>
  <c r="P8421" i="1" a="1"/>
  <c r="P8421" i="1" s="1"/>
  <c r="R8421" i="1" s="1"/>
  <c r="P8422" i="1" a="1"/>
  <c r="P8422" i="1" s="1"/>
  <c r="R8422" i="1" s="1"/>
  <c r="P8423" i="1" a="1"/>
  <c r="P8423" i="1" s="1"/>
  <c r="R8423" i="1" s="1"/>
  <c r="P8424" i="1" a="1"/>
  <c r="P8424" i="1" s="1"/>
  <c r="R8424" i="1" s="1"/>
  <c r="P8425" i="1" a="1"/>
  <c r="P8425" i="1" s="1"/>
  <c r="R8425" i="1" s="1"/>
  <c r="P8426" i="1" a="1"/>
  <c r="P8426" i="1" s="1"/>
  <c r="R8426" i="1" s="1"/>
  <c r="P8427" i="1" a="1"/>
  <c r="P8427" i="1" s="1"/>
  <c r="R8427" i="1" s="1"/>
  <c r="P8428" i="1" a="1"/>
  <c r="P8428" i="1" s="1"/>
  <c r="R8428" i="1" s="1"/>
  <c r="P8429" i="1" a="1"/>
  <c r="P8429" i="1" s="1"/>
  <c r="R8429" i="1" s="1"/>
  <c r="P8430" i="1" a="1"/>
  <c r="P8430" i="1" s="1"/>
  <c r="R8430" i="1" s="1"/>
  <c r="P8431" i="1" a="1"/>
  <c r="P8431" i="1" s="1"/>
  <c r="R8431" i="1" s="1"/>
  <c r="P8432" i="1" a="1"/>
  <c r="P8432" i="1" s="1"/>
  <c r="R8432" i="1" s="1"/>
  <c r="P8433" i="1" a="1"/>
  <c r="P8433" i="1" s="1"/>
  <c r="R8433" i="1" s="1"/>
  <c r="P8434" i="1" a="1"/>
  <c r="P8434" i="1" s="1"/>
  <c r="R8434" i="1" s="1"/>
  <c r="P8435" i="1" a="1"/>
  <c r="P8435" i="1" s="1"/>
  <c r="R8435" i="1" s="1"/>
  <c r="P8436" i="1" a="1"/>
  <c r="P8436" i="1" s="1"/>
  <c r="R8436" i="1" s="1"/>
  <c r="P8437" i="1" a="1"/>
  <c r="P8437" i="1" s="1"/>
  <c r="R8437" i="1" s="1"/>
  <c r="P8438" i="1" a="1"/>
  <c r="P8438" i="1" s="1"/>
  <c r="R8438" i="1" s="1"/>
  <c r="P8439" i="1" a="1"/>
  <c r="P8439" i="1" s="1"/>
  <c r="R8439" i="1" s="1"/>
  <c r="P8440" i="1" a="1"/>
  <c r="P8440" i="1" s="1"/>
  <c r="R8440" i="1" s="1"/>
  <c r="P8441" i="1" a="1"/>
  <c r="P8441" i="1" s="1"/>
  <c r="R8441" i="1" s="1"/>
  <c r="P8442" i="1" a="1"/>
  <c r="P8442" i="1" s="1"/>
  <c r="R8442" i="1" s="1"/>
  <c r="P8443" i="1" a="1"/>
  <c r="P8443" i="1" s="1"/>
  <c r="R8443" i="1" s="1"/>
  <c r="P8444" i="1" a="1"/>
  <c r="P8444" i="1" s="1"/>
  <c r="R8444" i="1" s="1"/>
  <c r="P8445" i="1" a="1"/>
  <c r="P8445" i="1" s="1"/>
  <c r="R8445" i="1" s="1"/>
  <c r="P8446" i="1" a="1"/>
  <c r="P8446" i="1" s="1"/>
  <c r="R8446" i="1" s="1"/>
  <c r="P8447" i="1" a="1"/>
  <c r="P8447" i="1" s="1"/>
  <c r="R8447" i="1" s="1"/>
  <c r="P8448" i="1" a="1"/>
  <c r="P8448" i="1" s="1"/>
  <c r="R8448" i="1" s="1"/>
  <c r="P8449" i="1" a="1"/>
  <c r="P8449" i="1" s="1"/>
  <c r="R8449" i="1" s="1"/>
  <c r="P8450" i="1" a="1"/>
  <c r="P8450" i="1" s="1"/>
  <c r="R8450" i="1" s="1"/>
  <c r="P8451" i="1" a="1"/>
  <c r="P8451" i="1" s="1"/>
  <c r="R8451" i="1" s="1"/>
  <c r="P8452" i="1" a="1"/>
  <c r="P8452" i="1" s="1"/>
  <c r="R8452" i="1" s="1"/>
  <c r="P8453" i="1" a="1"/>
  <c r="P8453" i="1" s="1"/>
  <c r="R8453" i="1" s="1"/>
  <c r="P8454" i="1" a="1"/>
  <c r="P8454" i="1" s="1"/>
  <c r="R8454" i="1" s="1"/>
  <c r="P8455" i="1" a="1"/>
  <c r="P8455" i="1" s="1"/>
  <c r="R8455" i="1" s="1"/>
  <c r="P8456" i="1" a="1"/>
  <c r="P8456" i="1" s="1"/>
  <c r="R8456" i="1" s="1"/>
  <c r="P8457" i="1" a="1"/>
  <c r="P8457" i="1" s="1"/>
  <c r="R8457" i="1" s="1"/>
  <c r="P8458" i="1" a="1"/>
  <c r="P8458" i="1" s="1"/>
  <c r="R8458" i="1" s="1"/>
  <c r="P8459" i="1" a="1"/>
  <c r="P8459" i="1" s="1"/>
  <c r="R8459" i="1" s="1"/>
  <c r="P8460" i="1" a="1"/>
  <c r="P8460" i="1" s="1"/>
  <c r="R8460" i="1" s="1"/>
  <c r="P8461" i="1" a="1"/>
  <c r="P8461" i="1" s="1"/>
  <c r="R8461" i="1" s="1"/>
  <c r="P8462" i="1" a="1"/>
  <c r="P8462" i="1" s="1"/>
  <c r="R8462" i="1" s="1"/>
  <c r="P8463" i="1" a="1"/>
  <c r="P8463" i="1" s="1"/>
  <c r="R8463" i="1" s="1"/>
  <c r="P8464" i="1" a="1"/>
  <c r="P8464" i="1" s="1"/>
  <c r="R8464" i="1" s="1"/>
  <c r="P8465" i="1" a="1"/>
  <c r="P8465" i="1" s="1"/>
  <c r="R8465" i="1" s="1"/>
  <c r="P8466" i="1" a="1"/>
  <c r="P8466" i="1" s="1"/>
  <c r="R8466" i="1" s="1"/>
  <c r="P8467" i="1" a="1"/>
  <c r="P8467" i="1" s="1"/>
  <c r="R8467" i="1" s="1"/>
  <c r="P8468" i="1" a="1"/>
  <c r="P8468" i="1" s="1"/>
  <c r="R8468" i="1" s="1"/>
  <c r="P8469" i="1" a="1"/>
  <c r="P8469" i="1" s="1"/>
  <c r="R8469" i="1" s="1"/>
  <c r="P8470" i="1" a="1"/>
  <c r="P8470" i="1" s="1"/>
  <c r="R8470" i="1" s="1"/>
  <c r="P8471" i="1" a="1"/>
  <c r="P8471" i="1" s="1"/>
  <c r="R8471" i="1" s="1"/>
  <c r="P8472" i="1" a="1"/>
  <c r="P8472" i="1" s="1"/>
  <c r="R8472" i="1" s="1"/>
  <c r="P8473" i="1" a="1"/>
  <c r="P8473" i="1" s="1"/>
  <c r="R8473" i="1" s="1"/>
  <c r="P8474" i="1" a="1"/>
  <c r="P8474" i="1" s="1"/>
  <c r="R8474" i="1" s="1"/>
  <c r="P8475" i="1" a="1"/>
  <c r="P8475" i="1" s="1"/>
  <c r="R8475" i="1" s="1"/>
  <c r="P8476" i="1" a="1"/>
  <c r="P8476" i="1" s="1"/>
  <c r="R8476" i="1" s="1"/>
  <c r="P8477" i="1" a="1"/>
  <c r="P8477" i="1" s="1"/>
  <c r="R8477" i="1" s="1"/>
  <c r="P8478" i="1" a="1"/>
  <c r="P8478" i="1" s="1"/>
  <c r="R8478" i="1" s="1"/>
  <c r="P8479" i="1" a="1"/>
  <c r="P8479" i="1" s="1"/>
  <c r="R8479" i="1" s="1"/>
  <c r="P8480" i="1" a="1"/>
  <c r="P8480" i="1" s="1"/>
  <c r="R8480" i="1" s="1"/>
  <c r="P8481" i="1" a="1"/>
  <c r="P8481" i="1" s="1"/>
  <c r="R8481" i="1" s="1"/>
  <c r="P8482" i="1" a="1"/>
  <c r="P8482" i="1" s="1"/>
  <c r="R8482" i="1" s="1"/>
  <c r="P8483" i="1" a="1"/>
  <c r="P8483" i="1" s="1"/>
  <c r="R8483" i="1" s="1"/>
  <c r="P8484" i="1" a="1"/>
  <c r="P8484" i="1" s="1"/>
  <c r="R8484" i="1" s="1"/>
  <c r="P8485" i="1" a="1"/>
  <c r="P8485" i="1" s="1"/>
  <c r="R8485" i="1" s="1"/>
  <c r="P8486" i="1" a="1"/>
  <c r="P8486" i="1" s="1"/>
  <c r="R8486" i="1" s="1"/>
  <c r="P8487" i="1" a="1"/>
  <c r="P8487" i="1" s="1"/>
  <c r="R8487" i="1" s="1"/>
  <c r="P8488" i="1" a="1"/>
  <c r="P8488" i="1" s="1"/>
  <c r="R8488" i="1" s="1"/>
  <c r="P8489" i="1" a="1"/>
  <c r="P8489" i="1" s="1"/>
  <c r="R8489" i="1" s="1"/>
  <c r="P8490" i="1" a="1"/>
  <c r="P8490" i="1" s="1"/>
  <c r="R8490" i="1" s="1"/>
  <c r="P8491" i="1" a="1"/>
  <c r="P8491" i="1" s="1"/>
  <c r="R8491" i="1" s="1"/>
  <c r="P8492" i="1" a="1"/>
  <c r="P8492" i="1" s="1"/>
  <c r="R8492" i="1" s="1"/>
  <c r="P8493" i="1" a="1"/>
  <c r="P8493" i="1" s="1"/>
  <c r="R8493" i="1" s="1"/>
  <c r="P8494" i="1" a="1"/>
  <c r="P8494" i="1" s="1"/>
  <c r="R8494" i="1" s="1"/>
  <c r="P8495" i="1" a="1"/>
  <c r="P8495" i="1" s="1"/>
  <c r="R8495" i="1" s="1"/>
  <c r="P8496" i="1" a="1"/>
  <c r="P8496" i="1" s="1"/>
  <c r="R8496" i="1" s="1"/>
  <c r="P8497" i="1" a="1"/>
  <c r="P8497" i="1" s="1"/>
  <c r="R8497" i="1" s="1"/>
  <c r="P8498" i="1" a="1"/>
  <c r="P8498" i="1" s="1"/>
  <c r="R8498" i="1" s="1"/>
  <c r="P8499" i="1" a="1"/>
  <c r="P8499" i="1" s="1"/>
  <c r="R8499" i="1" s="1"/>
  <c r="P8500" i="1" a="1"/>
  <c r="P8500" i="1" s="1"/>
  <c r="R8500" i="1" s="1"/>
  <c r="P8501" i="1" a="1"/>
  <c r="P8501" i="1" s="1"/>
  <c r="R8501" i="1" s="1"/>
  <c r="P8502" i="1" a="1"/>
  <c r="P8502" i="1" s="1"/>
  <c r="R8502" i="1" s="1"/>
  <c r="P8503" i="1" a="1"/>
  <c r="P8503" i="1" s="1"/>
  <c r="R8503" i="1" s="1"/>
  <c r="P8504" i="1" a="1"/>
  <c r="P8504" i="1" s="1"/>
  <c r="R8504" i="1" s="1"/>
  <c r="P8505" i="1" a="1"/>
  <c r="P8505" i="1" s="1"/>
  <c r="R8505" i="1" s="1"/>
  <c r="P8506" i="1" a="1"/>
  <c r="P8506" i="1" s="1"/>
  <c r="R8506" i="1" s="1"/>
  <c r="P8507" i="1" a="1"/>
  <c r="P8507" i="1" s="1"/>
  <c r="R8507" i="1" s="1"/>
  <c r="P8508" i="1" a="1"/>
  <c r="P8508" i="1" s="1"/>
  <c r="R8508" i="1" s="1"/>
  <c r="P8509" i="1" a="1"/>
  <c r="P8509" i="1" s="1"/>
  <c r="R8509" i="1" s="1"/>
  <c r="P8510" i="1" a="1"/>
  <c r="P8510" i="1" s="1"/>
  <c r="R8510" i="1" s="1"/>
  <c r="P8511" i="1" a="1"/>
  <c r="P8511" i="1" s="1"/>
  <c r="R8511" i="1" s="1"/>
  <c r="P8512" i="1" a="1"/>
  <c r="P8512" i="1" s="1"/>
  <c r="R8512" i="1" s="1"/>
  <c r="P8513" i="1" a="1"/>
  <c r="P8513" i="1" s="1"/>
  <c r="R8513" i="1" s="1"/>
  <c r="P8514" i="1" a="1"/>
  <c r="P8514" i="1" s="1"/>
  <c r="R8514" i="1" s="1"/>
  <c r="P8515" i="1" a="1"/>
  <c r="P8515" i="1" s="1"/>
  <c r="R8515" i="1" s="1"/>
  <c r="P8516" i="1" a="1"/>
  <c r="P8516" i="1" s="1"/>
  <c r="R8516" i="1" s="1"/>
  <c r="P8517" i="1" a="1"/>
  <c r="P8517" i="1" s="1"/>
  <c r="R8517" i="1" s="1"/>
  <c r="P8518" i="1" a="1"/>
  <c r="P8518" i="1" s="1"/>
  <c r="R8518" i="1" s="1"/>
  <c r="P8519" i="1" a="1"/>
  <c r="P8519" i="1" s="1"/>
  <c r="R8519" i="1" s="1"/>
  <c r="P8520" i="1" a="1"/>
  <c r="P8520" i="1" s="1"/>
  <c r="R8520" i="1" s="1"/>
  <c r="P8521" i="1" a="1"/>
  <c r="P8521" i="1" s="1"/>
  <c r="R8521" i="1" s="1"/>
  <c r="P8522" i="1" a="1"/>
  <c r="P8522" i="1" s="1"/>
  <c r="R8522" i="1" s="1"/>
  <c r="P8523" i="1" a="1"/>
  <c r="P8523" i="1" s="1"/>
  <c r="R8523" i="1" s="1"/>
  <c r="P8524" i="1" a="1"/>
  <c r="P8524" i="1" s="1"/>
  <c r="R8524" i="1" s="1"/>
  <c r="P8525" i="1" a="1"/>
  <c r="P8525" i="1" s="1"/>
  <c r="R8525" i="1" s="1"/>
  <c r="P8526" i="1" a="1"/>
  <c r="P8526" i="1" s="1"/>
  <c r="R8526" i="1" s="1"/>
  <c r="P8527" i="1" a="1"/>
  <c r="P8527" i="1" s="1"/>
  <c r="R8527" i="1" s="1"/>
  <c r="P8528" i="1" a="1"/>
  <c r="P8528" i="1" s="1"/>
  <c r="R8528" i="1" s="1"/>
  <c r="P8529" i="1" a="1"/>
  <c r="P8529" i="1" s="1"/>
  <c r="R8529" i="1" s="1"/>
  <c r="P8530" i="1" a="1"/>
  <c r="P8530" i="1" s="1"/>
  <c r="R8530" i="1" s="1"/>
  <c r="P8531" i="1" a="1"/>
  <c r="P8531" i="1" s="1"/>
  <c r="R8531" i="1" s="1"/>
  <c r="P8532" i="1" a="1"/>
  <c r="P8532" i="1" s="1"/>
  <c r="R8532" i="1" s="1"/>
  <c r="P8533" i="1" a="1"/>
  <c r="P8533" i="1" s="1"/>
  <c r="R8533" i="1" s="1"/>
  <c r="P8534" i="1" a="1"/>
  <c r="P8534" i="1" s="1"/>
  <c r="R8534" i="1" s="1"/>
  <c r="P8535" i="1" a="1"/>
  <c r="P8535" i="1" s="1"/>
  <c r="R8535" i="1" s="1"/>
  <c r="P8536" i="1" a="1"/>
  <c r="P8536" i="1" s="1"/>
  <c r="R8536" i="1" s="1"/>
  <c r="P8537" i="1" a="1"/>
  <c r="P8537" i="1" s="1"/>
  <c r="R8537" i="1" s="1"/>
  <c r="P8538" i="1" a="1"/>
  <c r="P8538" i="1" s="1"/>
  <c r="R8538" i="1" s="1"/>
  <c r="P8539" i="1" a="1"/>
  <c r="P8539" i="1" s="1"/>
  <c r="R8539" i="1" s="1"/>
  <c r="P8540" i="1" a="1"/>
  <c r="P8540" i="1" s="1"/>
  <c r="R8540" i="1" s="1"/>
  <c r="P8541" i="1" a="1"/>
  <c r="P8541" i="1" s="1"/>
  <c r="R8541" i="1" s="1"/>
  <c r="P8542" i="1" a="1"/>
  <c r="P8542" i="1" s="1"/>
  <c r="R8542" i="1" s="1"/>
  <c r="P8543" i="1" a="1"/>
  <c r="P8543" i="1" s="1"/>
  <c r="R8543" i="1" s="1"/>
  <c r="P8544" i="1" a="1"/>
  <c r="P8544" i="1" s="1"/>
  <c r="R8544" i="1" s="1"/>
  <c r="P8545" i="1" a="1"/>
  <c r="P8545" i="1" s="1"/>
  <c r="R8545" i="1" s="1"/>
  <c r="P8546" i="1" a="1"/>
  <c r="P8546" i="1" s="1"/>
  <c r="R8546" i="1" s="1"/>
  <c r="P8547" i="1" a="1"/>
  <c r="P8547" i="1" s="1"/>
  <c r="R8547" i="1" s="1"/>
  <c r="P8548" i="1" a="1"/>
  <c r="P8548" i="1" s="1"/>
  <c r="R8548" i="1" s="1"/>
  <c r="P8549" i="1" a="1"/>
  <c r="P8549" i="1" s="1"/>
  <c r="R8549" i="1" s="1"/>
  <c r="P8550" i="1" a="1"/>
  <c r="P8550" i="1" s="1"/>
  <c r="R8550" i="1" s="1"/>
  <c r="P8551" i="1" a="1"/>
  <c r="P8551" i="1" s="1"/>
  <c r="R8551" i="1" s="1"/>
  <c r="P8552" i="1" a="1"/>
  <c r="P8552" i="1" s="1"/>
  <c r="R8552" i="1" s="1"/>
  <c r="P8553" i="1" a="1"/>
  <c r="P8553" i="1" s="1"/>
  <c r="R8553" i="1" s="1"/>
  <c r="P8554" i="1" a="1"/>
  <c r="P8554" i="1" s="1"/>
  <c r="R8554" i="1" s="1"/>
  <c r="P8555" i="1" a="1"/>
  <c r="P8555" i="1" s="1"/>
  <c r="R8555" i="1" s="1"/>
  <c r="P8556" i="1" a="1"/>
  <c r="P8556" i="1" s="1"/>
  <c r="R8556" i="1" s="1"/>
  <c r="P8557" i="1" a="1"/>
  <c r="P8557" i="1" s="1"/>
  <c r="R8557" i="1" s="1"/>
  <c r="P8558" i="1" a="1"/>
  <c r="P8558" i="1" s="1"/>
  <c r="R8558" i="1" s="1"/>
  <c r="P8559" i="1" a="1"/>
  <c r="P8559" i="1" s="1"/>
  <c r="R8559" i="1" s="1"/>
  <c r="P8560" i="1" a="1"/>
  <c r="P8560" i="1" s="1"/>
  <c r="R8560" i="1" s="1"/>
  <c r="P8561" i="1" a="1"/>
  <c r="P8561" i="1" s="1"/>
  <c r="R8561" i="1" s="1"/>
  <c r="P8562" i="1" a="1"/>
  <c r="P8562" i="1" s="1"/>
  <c r="R8562" i="1" s="1"/>
  <c r="P8563" i="1" a="1"/>
  <c r="P8563" i="1" s="1"/>
  <c r="R8563" i="1" s="1"/>
  <c r="P8564" i="1" a="1"/>
  <c r="P8564" i="1" s="1"/>
  <c r="R8564" i="1" s="1"/>
  <c r="P8565" i="1" a="1"/>
  <c r="P8565" i="1" s="1"/>
  <c r="R8565" i="1" s="1"/>
  <c r="P8566" i="1" a="1"/>
  <c r="P8566" i="1" s="1"/>
  <c r="R8566" i="1" s="1"/>
  <c r="P8567" i="1" a="1"/>
  <c r="P8567" i="1" s="1"/>
  <c r="R8567" i="1" s="1"/>
  <c r="P8568" i="1" a="1"/>
  <c r="P8568" i="1" s="1"/>
  <c r="R8568" i="1" s="1"/>
  <c r="P8569" i="1" a="1"/>
  <c r="P8569" i="1" s="1"/>
  <c r="R8569" i="1" s="1"/>
  <c r="P8570" i="1" a="1"/>
  <c r="P8570" i="1" s="1"/>
  <c r="R8570" i="1" s="1"/>
  <c r="P8571" i="1" a="1"/>
  <c r="P8571" i="1" s="1"/>
  <c r="R8571" i="1" s="1"/>
  <c r="P8572" i="1" a="1"/>
  <c r="P8572" i="1" s="1"/>
  <c r="R8572" i="1" s="1"/>
  <c r="P8573" i="1" a="1"/>
  <c r="P8573" i="1" s="1"/>
  <c r="R8573" i="1" s="1"/>
  <c r="P8574" i="1" a="1"/>
  <c r="P8574" i="1" s="1"/>
  <c r="R8574" i="1" s="1"/>
  <c r="P8575" i="1" a="1"/>
  <c r="P8575" i="1" s="1"/>
  <c r="R8575" i="1" s="1"/>
  <c r="P8576" i="1" a="1"/>
  <c r="P8576" i="1" s="1"/>
  <c r="R8576" i="1" s="1"/>
  <c r="P8577" i="1" a="1"/>
  <c r="P8577" i="1" s="1"/>
  <c r="R8577" i="1" s="1"/>
  <c r="P8578" i="1" a="1"/>
  <c r="P8578" i="1" s="1"/>
  <c r="R8578" i="1" s="1"/>
  <c r="P8579" i="1" a="1"/>
  <c r="P8579" i="1" s="1"/>
  <c r="P8580" i="1" a="1"/>
  <c r="P8580" i="1" s="1"/>
  <c r="R8580" i="1" s="1"/>
  <c r="P8581" i="1" a="1"/>
  <c r="P8581" i="1" s="1"/>
  <c r="R8581" i="1" s="1"/>
  <c r="P8582" i="1" a="1"/>
  <c r="P8582" i="1" s="1"/>
  <c r="R8582" i="1" s="1"/>
  <c r="P8583" i="1" a="1"/>
  <c r="P8583" i="1" s="1"/>
  <c r="R8583" i="1" s="1"/>
  <c r="P8584" i="1" a="1"/>
  <c r="P8584" i="1" s="1"/>
  <c r="R8584" i="1" s="1"/>
  <c r="P8585" i="1" a="1"/>
  <c r="P8585" i="1" s="1"/>
  <c r="R8585" i="1" s="1"/>
  <c r="P8586" i="1" a="1"/>
  <c r="P8586" i="1" s="1"/>
  <c r="R8586" i="1" s="1"/>
  <c r="P8587" i="1" a="1"/>
  <c r="P8587" i="1" s="1"/>
  <c r="R8587" i="1" s="1"/>
  <c r="P8588" i="1" a="1"/>
  <c r="P8588" i="1" s="1"/>
  <c r="R8588" i="1" s="1"/>
  <c r="P8589" i="1" a="1"/>
  <c r="P8589" i="1" s="1"/>
  <c r="R8589" i="1" s="1"/>
  <c r="P8590" i="1" a="1"/>
  <c r="P8590" i="1" s="1"/>
  <c r="R8590" i="1" s="1"/>
  <c r="P8591" i="1" a="1"/>
  <c r="P8591" i="1" s="1"/>
  <c r="R8591" i="1" s="1"/>
  <c r="P8592" i="1" a="1"/>
  <c r="P8592" i="1" s="1"/>
  <c r="R8592" i="1" s="1"/>
  <c r="P8593" i="1" a="1"/>
  <c r="P8593" i="1" s="1"/>
  <c r="R8593" i="1" s="1"/>
  <c r="P8594" i="1" a="1"/>
  <c r="P8594" i="1" s="1"/>
  <c r="R8594" i="1" s="1"/>
  <c r="P8595" i="1" a="1"/>
  <c r="P8595" i="1" s="1"/>
  <c r="R8595" i="1" s="1"/>
  <c r="P8596" i="1" a="1"/>
  <c r="P8596" i="1" s="1"/>
  <c r="R8596" i="1" s="1"/>
  <c r="P8597" i="1" a="1"/>
  <c r="P8597" i="1" s="1"/>
  <c r="R8597" i="1" s="1"/>
  <c r="P8598" i="1" a="1"/>
  <c r="P8598" i="1" s="1"/>
  <c r="R8598" i="1" s="1"/>
  <c r="P8599" i="1" a="1"/>
  <c r="P8599" i="1" s="1"/>
  <c r="R8599" i="1" s="1"/>
  <c r="P8600" i="1" a="1"/>
  <c r="P8600" i="1" s="1"/>
  <c r="R8600" i="1" s="1"/>
  <c r="P8601" i="1" a="1"/>
  <c r="P8601" i="1" s="1"/>
  <c r="R8601" i="1" s="1"/>
  <c r="P8602" i="1" a="1"/>
  <c r="P8602" i="1" s="1"/>
  <c r="R8602" i="1" s="1"/>
  <c r="P8603" i="1" a="1"/>
  <c r="P8603" i="1" s="1"/>
  <c r="R8603" i="1" s="1"/>
  <c r="P8604" i="1" a="1"/>
  <c r="P8604" i="1" s="1"/>
  <c r="R8604" i="1" s="1"/>
  <c r="P8605" i="1" a="1"/>
  <c r="P8605" i="1" s="1"/>
  <c r="R8605" i="1" s="1"/>
  <c r="P8606" i="1" a="1"/>
  <c r="P8606" i="1" s="1"/>
  <c r="R8606" i="1" s="1"/>
  <c r="P8607" i="1" a="1"/>
  <c r="P8607" i="1" s="1"/>
  <c r="R8607" i="1" s="1"/>
  <c r="P8608" i="1" a="1"/>
  <c r="P8608" i="1" s="1"/>
  <c r="R8608" i="1" s="1"/>
  <c r="P8609" i="1" a="1"/>
  <c r="P8609" i="1" s="1"/>
  <c r="R8609" i="1" s="1"/>
  <c r="P8610" i="1" a="1"/>
  <c r="P8610" i="1" s="1"/>
  <c r="R8610" i="1" s="1"/>
  <c r="P8611" i="1" a="1"/>
  <c r="P8611" i="1" s="1"/>
  <c r="R8611" i="1" s="1"/>
  <c r="P8612" i="1" a="1"/>
  <c r="P8612" i="1" s="1"/>
  <c r="R8612" i="1" s="1"/>
  <c r="P8613" i="1" a="1"/>
  <c r="P8613" i="1" s="1"/>
  <c r="R8613" i="1" s="1"/>
  <c r="P8614" i="1" a="1"/>
  <c r="P8614" i="1" s="1"/>
  <c r="R8614" i="1" s="1"/>
  <c r="P8615" i="1" a="1"/>
  <c r="P8615" i="1" s="1"/>
  <c r="R8615" i="1" s="1"/>
  <c r="P8616" i="1" a="1"/>
  <c r="P8616" i="1" s="1"/>
  <c r="R8616" i="1" s="1"/>
  <c r="P8617" i="1" a="1"/>
  <c r="P8617" i="1" s="1"/>
  <c r="R8617" i="1" s="1"/>
  <c r="P8618" i="1" a="1"/>
  <c r="P8618" i="1" s="1"/>
  <c r="R8618" i="1" s="1"/>
  <c r="P8619" i="1" a="1"/>
  <c r="P8619" i="1" s="1"/>
  <c r="R8619" i="1" s="1"/>
  <c r="P8620" i="1" a="1"/>
  <c r="P8620" i="1" s="1"/>
  <c r="R8620" i="1" s="1"/>
  <c r="P8621" i="1" a="1"/>
  <c r="P8621" i="1" s="1"/>
  <c r="R8621" i="1" s="1"/>
  <c r="P8622" i="1" a="1"/>
  <c r="P8622" i="1" s="1"/>
  <c r="R8622" i="1" s="1"/>
  <c r="P8623" i="1" a="1"/>
  <c r="P8623" i="1" s="1"/>
  <c r="R8623" i="1" s="1"/>
  <c r="P8624" i="1" a="1"/>
  <c r="P8624" i="1" s="1"/>
  <c r="R8624" i="1" s="1"/>
  <c r="P8625" i="1" a="1"/>
  <c r="P8625" i="1" s="1"/>
  <c r="R8625" i="1" s="1"/>
  <c r="P8626" i="1" a="1"/>
  <c r="P8626" i="1" s="1"/>
  <c r="R8626" i="1" s="1"/>
  <c r="P8627" i="1" a="1"/>
  <c r="P8627" i="1" s="1"/>
  <c r="R8627" i="1" s="1"/>
  <c r="P8628" i="1" a="1"/>
  <c r="P8628" i="1" s="1"/>
  <c r="R8628" i="1" s="1"/>
  <c r="P8629" i="1" a="1"/>
  <c r="P8629" i="1" s="1"/>
  <c r="R8629" i="1" s="1"/>
  <c r="P8630" i="1" a="1"/>
  <c r="P8630" i="1" s="1"/>
  <c r="R8630" i="1" s="1"/>
  <c r="P8631" i="1" a="1"/>
  <c r="P8631" i="1" s="1"/>
  <c r="R8631" i="1" s="1"/>
  <c r="P8632" i="1" a="1"/>
  <c r="P8632" i="1" s="1"/>
  <c r="R8632" i="1" s="1"/>
  <c r="P8633" i="1" a="1"/>
  <c r="P8633" i="1" s="1"/>
  <c r="R8633" i="1" s="1"/>
  <c r="P8634" i="1" a="1"/>
  <c r="P8634" i="1" s="1"/>
  <c r="R8634" i="1" s="1"/>
  <c r="P8635" i="1" a="1"/>
  <c r="P8635" i="1" s="1"/>
  <c r="R8635" i="1" s="1"/>
  <c r="P8636" i="1" a="1"/>
  <c r="P8636" i="1" s="1"/>
  <c r="R8636" i="1" s="1"/>
  <c r="P8637" i="1" a="1"/>
  <c r="P8637" i="1" s="1"/>
  <c r="R8637" i="1" s="1"/>
  <c r="P8638" i="1" a="1"/>
  <c r="P8638" i="1" s="1"/>
  <c r="R8638" i="1" s="1"/>
  <c r="P8639" i="1" a="1"/>
  <c r="P8639" i="1" s="1"/>
  <c r="R8639" i="1" s="1"/>
  <c r="P8640" i="1" a="1"/>
  <c r="P8640" i="1" s="1"/>
  <c r="R8640" i="1" s="1"/>
  <c r="P8641" i="1" a="1"/>
  <c r="P8641" i="1" s="1"/>
  <c r="R8641" i="1" s="1"/>
  <c r="P8642" i="1" a="1"/>
  <c r="P8642" i="1" s="1"/>
  <c r="R8642" i="1" s="1"/>
  <c r="P8643" i="1" a="1"/>
  <c r="P8643" i="1" s="1"/>
  <c r="R8643" i="1" s="1"/>
  <c r="P8644" i="1" a="1"/>
  <c r="P8644" i="1" s="1"/>
  <c r="R8644" i="1" s="1"/>
  <c r="P8645" i="1" a="1"/>
  <c r="P8645" i="1" s="1"/>
  <c r="R8645" i="1" s="1"/>
  <c r="P8646" i="1" a="1"/>
  <c r="P8646" i="1" s="1"/>
  <c r="R8646" i="1" s="1"/>
  <c r="P8647" i="1" a="1"/>
  <c r="P8647" i="1" s="1"/>
  <c r="R8647" i="1" s="1"/>
  <c r="P8648" i="1" a="1"/>
  <c r="P8648" i="1" s="1"/>
  <c r="R8648" i="1" s="1"/>
  <c r="P8649" i="1" a="1"/>
  <c r="P8649" i="1" s="1"/>
  <c r="R8649" i="1" s="1"/>
  <c r="P8650" i="1" a="1"/>
  <c r="P8650" i="1" s="1"/>
  <c r="R8650" i="1" s="1"/>
  <c r="P8651" i="1" a="1"/>
  <c r="P8651" i="1" s="1"/>
  <c r="R8651" i="1" s="1"/>
  <c r="P8652" i="1" a="1"/>
  <c r="P8652" i="1" s="1"/>
  <c r="R8652" i="1" s="1"/>
  <c r="P8653" i="1" a="1"/>
  <c r="P8653" i="1" s="1"/>
  <c r="R8653" i="1" s="1"/>
  <c r="P8654" i="1" a="1"/>
  <c r="P8654" i="1" s="1"/>
  <c r="R8654" i="1" s="1"/>
  <c r="P8655" i="1" a="1"/>
  <c r="P8655" i="1" s="1"/>
  <c r="R8655" i="1" s="1"/>
  <c r="P8656" i="1" a="1"/>
  <c r="P8656" i="1" s="1"/>
  <c r="R8656" i="1" s="1"/>
  <c r="P8657" i="1" a="1"/>
  <c r="P8657" i="1" s="1"/>
  <c r="R8657" i="1" s="1"/>
  <c r="P8658" i="1" a="1"/>
  <c r="P8658" i="1" s="1"/>
  <c r="R8658" i="1" s="1"/>
  <c r="P8659" i="1" a="1"/>
  <c r="P8659" i="1" s="1"/>
  <c r="R8659" i="1" s="1"/>
  <c r="P8660" i="1" a="1"/>
  <c r="P8660" i="1" s="1"/>
  <c r="R8660" i="1" s="1"/>
  <c r="P8661" i="1" a="1"/>
  <c r="P8661" i="1" s="1"/>
  <c r="R8661" i="1" s="1"/>
  <c r="P8662" i="1" a="1"/>
  <c r="P8662" i="1" s="1"/>
  <c r="R8662" i="1" s="1"/>
  <c r="P8663" i="1" a="1"/>
  <c r="P8663" i="1" s="1"/>
  <c r="R8663" i="1" s="1"/>
  <c r="P8664" i="1" a="1"/>
  <c r="P8664" i="1" s="1"/>
  <c r="R8664" i="1" s="1"/>
  <c r="P8665" i="1" a="1"/>
  <c r="P8665" i="1" s="1"/>
  <c r="R8665" i="1" s="1"/>
  <c r="P8666" i="1" a="1"/>
  <c r="P8666" i="1" s="1"/>
  <c r="R8666" i="1" s="1"/>
  <c r="P8667" i="1" a="1"/>
  <c r="P8667" i="1" s="1"/>
  <c r="R8667" i="1" s="1"/>
  <c r="P8668" i="1" a="1"/>
  <c r="P8668" i="1" s="1"/>
  <c r="R8668" i="1" s="1"/>
  <c r="P8669" i="1" a="1"/>
  <c r="P8669" i="1" s="1"/>
  <c r="R8669" i="1" s="1"/>
  <c r="P8670" i="1" a="1"/>
  <c r="P8670" i="1" s="1"/>
  <c r="R8670" i="1" s="1"/>
  <c r="P8671" i="1" a="1"/>
  <c r="P8671" i="1" s="1"/>
  <c r="R8671" i="1" s="1"/>
  <c r="P8672" i="1" a="1"/>
  <c r="P8672" i="1" s="1"/>
  <c r="R8672" i="1" s="1"/>
  <c r="P8673" i="1" a="1"/>
  <c r="P8673" i="1" s="1"/>
  <c r="R8673" i="1" s="1"/>
  <c r="P8674" i="1" a="1"/>
  <c r="P8674" i="1" s="1"/>
  <c r="R8674" i="1" s="1"/>
  <c r="P8675" i="1" a="1"/>
  <c r="P8675" i="1" s="1"/>
  <c r="R8675" i="1" s="1"/>
  <c r="P8676" i="1" a="1"/>
  <c r="P8676" i="1" s="1"/>
  <c r="R8676" i="1" s="1"/>
  <c r="P8677" i="1" a="1"/>
  <c r="P8677" i="1" s="1"/>
  <c r="R8677" i="1" s="1"/>
  <c r="P8678" i="1" a="1"/>
  <c r="P8678" i="1" s="1"/>
  <c r="R8678" i="1" s="1"/>
  <c r="P8679" i="1" a="1"/>
  <c r="P8679" i="1" s="1"/>
  <c r="R8679" i="1" s="1"/>
  <c r="P8680" i="1" a="1"/>
  <c r="P8680" i="1" s="1"/>
  <c r="R8680" i="1" s="1"/>
  <c r="P8681" i="1" a="1"/>
  <c r="P8681" i="1" s="1"/>
  <c r="R8681" i="1" s="1"/>
  <c r="P8682" i="1" a="1"/>
  <c r="P8682" i="1" s="1"/>
  <c r="R8682" i="1" s="1"/>
  <c r="P8683" i="1" a="1"/>
  <c r="P8683" i="1" s="1"/>
  <c r="R8683" i="1" s="1"/>
  <c r="P8684" i="1" a="1"/>
  <c r="P8684" i="1" s="1"/>
  <c r="R8684" i="1" s="1"/>
  <c r="P8685" i="1" a="1"/>
  <c r="P8685" i="1" s="1"/>
  <c r="R8685" i="1" s="1"/>
  <c r="P8686" i="1" a="1"/>
  <c r="P8686" i="1" s="1"/>
  <c r="R8686" i="1" s="1"/>
  <c r="P8687" i="1" a="1"/>
  <c r="P8687" i="1" s="1"/>
  <c r="R8687" i="1" s="1"/>
  <c r="P8688" i="1" a="1"/>
  <c r="P8688" i="1" s="1"/>
  <c r="R8688" i="1" s="1"/>
  <c r="P8689" i="1" a="1"/>
  <c r="P8689" i="1" s="1"/>
  <c r="R8689" i="1" s="1"/>
  <c r="P8690" i="1" a="1"/>
  <c r="P8690" i="1" s="1"/>
  <c r="R8690" i="1" s="1"/>
  <c r="P8691" i="1" a="1"/>
  <c r="P8691" i="1" s="1"/>
  <c r="R8691" i="1" s="1"/>
  <c r="P8692" i="1" a="1"/>
  <c r="P8692" i="1" s="1"/>
  <c r="R8692" i="1" s="1"/>
  <c r="P8693" i="1" a="1"/>
  <c r="P8693" i="1" s="1"/>
  <c r="R8693" i="1" s="1"/>
  <c r="P8694" i="1" a="1"/>
  <c r="P8694" i="1" s="1"/>
  <c r="R8694" i="1" s="1"/>
  <c r="P8695" i="1" a="1"/>
  <c r="P8695" i="1" s="1"/>
  <c r="R8695" i="1" s="1"/>
  <c r="P8696" i="1" a="1"/>
  <c r="P8696" i="1" s="1"/>
  <c r="R8696" i="1" s="1"/>
  <c r="P8697" i="1" a="1"/>
  <c r="P8697" i="1" s="1"/>
  <c r="R8697" i="1" s="1"/>
  <c r="P8698" i="1" a="1"/>
  <c r="P8698" i="1" s="1"/>
  <c r="R8698" i="1" s="1"/>
  <c r="P8699" i="1" a="1"/>
  <c r="P8699" i="1" s="1"/>
  <c r="R8699" i="1" s="1"/>
  <c r="P8700" i="1" a="1"/>
  <c r="P8700" i="1" s="1"/>
  <c r="R8700" i="1" s="1"/>
  <c r="P8701" i="1" a="1"/>
  <c r="P8701" i="1" s="1"/>
  <c r="R8701" i="1" s="1"/>
  <c r="P8702" i="1" a="1"/>
  <c r="P8702" i="1" s="1"/>
  <c r="R8702" i="1" s="1"/>
  <c r="P8703" i="1" a="1"/>
  <c r="P8703" i="1" s="1"/>
  <c r="R8703" i="1" s="1"/>
  <c r="P8704" i="1" a="1"/>
  <c r="P8704" i="1" s="1"/>
  <c r="R8704" i="1" s="1"/>
  <c r="P8705" i="1" a="1"/>
  <c r="P8705" i="1" s="1"/>
  <c r="R8705" i="1" s="1"/>
  <c r="P8706" i="1" a="1"/>
  <c r="P8706" i="1" s="1"/>
  <c r="R8706" i="1" s="1"/>
  <c r="P8707" i="1" a="1"/>
  <c r="P8707" i="1" s="1"/>
  <c r="R8707" i="1" s="1"/>
  <c r="P8708" i="1" a="1"/>
  <c r="P8708" i="1" s="1"/>
  <c r="R8708" i="1" s="1"/>
  <c r="P8709" i="1" a="1"/>
  <c r="P8709" i="1" s="1"/>
  <c r="R8709" i="1" s="1"/>
  <c r="P8710" i="1" a="1"/>
  <c r="P8710" i="1" s="1"/>
  <c r="R8710" i="1" s="1"/>
  <c r="P8711" i="1" a="1"/>
  <c r="P8711" i="1" s="1"/>
  <c r="R8711" i="1" s="1"/>
  <c r="P8712" i="1" a="1"/>
  <c r="P8712" i="1" s="1"/>
  <c r="R8712" i="1" s="1"/>
  <c r="P8713" i="1" a="1"/>
  <c r="P8713" i="1" s="1"/>
  <c r="R8713" i="1" s="1"/>
  <c r="P8714" i="1" a="1"/>
  <c r="P8714" i="1" s="1"/>
  <c r="R8714" i="1" s="1"/>
  <c r="P8715" i="1" a="1"/>
  <c r="P8715" i="1" s="1"/>
  <c r="R8715" i="1" s="1"/>
  <c r="P8716" i="1" a="1"/>
  <c r="P8716" i="1" s="1"/>
  <c r="R8716" i="1" s="1"/>
  <c r="P8717" i="1" a="1"/>
  <c r="P8717" i="1" s="1"/>
  <c r="R8717" i="1" s="1"/>
  <c r="P8718" i="1" a="1"/>
  <c r="P8718" i="1" s="1"/>
  <c r="R8718" i="1" s="1"/>
  <c r="P8719" i="1" a="1"/>
  <c r="P8719" i="1" s="1"/>
  <c r="R8719" i="1" s="1"/>
  <c r="P8720" i="1" a="1"/>
  <c r="P8720" i="1" s="1"/>
  <c r="R8720" i="1" s="1"/>
  <c r="P8721" i="1" a="1"/>
  <c r="P8721" i="1" s="1"/>
  <c r="R8721" i="1" s="1"/>
  <c r="P8722" i="1" a="1"/>
  <c r="P8722" i="1" s="1"/>
  <c r="R8722" i="1" s="1"/>
  <c r="P8723" i="1" a="1"/>
  <c r="P8723" i="1" s="1"/>
  <c r="R8723" i="1" s="1"/>
  <c r="P8724" i="1" a="1"/>
  <c r="P8724" i="1" s="1"/>
  <c r="R8724" i="1" s="1"/>
  <c r="P8725" i="1" a="1"/>
  <c r="P8725" i="1" s="1"/>
  <c r="R8725" i="1" s="1"/>
  <c r="P8726" i="1" a="1"/>
  <c r="P8726" i="1" s="1"/>
  <c r="R8726" i="1" s="1"/>
  <c r="P8727" i="1" a="1"/>
  <c r="P8727" i="1" s="1"/>
  <c r="R8727" i="1" s="1"/>
  <c r="P8728" i="1" a="1"/>
  <c r="P8728" i="1" s="1"/>
  <c r="R8728" i="1" s="1"/>
  <c r="P8729" i="1" a="1"/>
  <c r="P8729" i="1" s="1"/>
  <c r="R8729" i="1" s="1"/>
  <c r="P8730" i="1" a="1"/>
  <c r="P8730" i="1" s="1"/>
  <c r="R8730" i="1" s="1"/>
  <c r="P8731" i="1" a="1"/>
  <c r="P8731" i="1" s="1"/>
  <c r="R8731" i="1" s="1"/>
  <c r="P8732" i="1" a="1"/>
  <c r="P8732" i="1" s="1"/>
  <c r="R8732" i="1" s="1"/>
  <c r="P8733" i="1" a="1"/>
  <c r="P8733" i="1" s="1"/>
  <c r="R8733" i="1" s="1"/>
  <c r="P8734" i="1" a="1"/>
  <c r="P8734" i="1" s="1"/>
  <c r="R8734" i="1" s="1"/>
  <c r="P8735" i="1" a="1"/>
  <c r="P8735" i="1" s="1"/>
  <c r="R8735" i="1" s="1"/>
  <c r="P8736" i="1" a="1"/>
  <c r="P8736" i="1" s="1"/>
  <c r="R8736" i="1" s="1"/>
  <c r="P8737" i="1" a="1"/>
  <c r="P8737" i="1" s="1"/>
  <c r="R8737" i="1" s="1"/>
  <c r="P8738" i="1" a="1"/>
  <c r="P8738" i="1" s="1"/>
  <c r="R8738" i="1" s="1"/>
  <c r="P8739" i="1" a="1"/>
  <c r="P8739" i="1" s="1"/>
  <c r="R8739" i="1" s="1"/>
  <c r="P8740" i="1" a="1"/>
  <c r="P8740" i="1" s="1"/>
  <c r="R8740" i="1" s="1"/>
  <c r="P8741" i="1" a="1"/>
  <c r="P8741" i="1" s="1"/>
  <c r="R8741" i="1" s="1"/>
  <c r="P8742" i="1" a="1"/>
  <c r="P8742" i="1" s="1"/>
  <c r="R8742" i="1" s="1"/>
  <c r="P8743" i="1" a="1"/>
  <c r="P8743" i="1" s="1"/>
  <c r="R8743" i="1" s="1"/>
  <c r="P8744" i="1" a="1"/>
  <c r="P8744" i="1" s="1"/>
  <c r="R8744" i="1" s="1"/>
  <c r="P8745" i="1" a="1"/>
  <c r="P8745" i="1" s="1"/>
  <c r="R8745" i="1" s="1"/>
  <c r="P8746" i="1" a="1"/>
  <c r="P8746" i="1" s="1"/>
  <c r="R8746" i="1" s="1"/>
  <c r="P8747" i="1" a="1"/>
  <c r="P8747" i="1" s="1"/>
  <c r="R8747" i="1" s="1"/>
  <c r="P8748" i="1" a="1"/>
  <c r="P8748" i="1" s="1"/>
  <c r="R8748" i="1" s="1"/>
  <c r="P8749" i="1" a="1"/>
  <c r="P8749" i="1" s="1"/>
  <c r="R8749" i="1" s="1"/>
  <c r="P8750" i="1" a="1"/>
  <c r="P8750" i="1" s="1"/>
  <c r="R8750" i="1" s="1"/>
  <c r="P8751" i="1" a="1"/>
  <c r="P8751" i="1" s="1"/>
  <c r="R8751" i="1" s="1"/>
  <c r="P8752" i="1" a="1"/>
  <c r="P8752" i="1" s="1"/>
  <c r="R8752" i="1" s="1"/>
  <c r="P8753" i="1" a="1"/>
  <c r="P8753" i="1" s="1"/>
  <c r="R8753" i="1" s="1"/>
  <c r="P8754" i="1" a="1"/>
  <c r="P8754" i="1" s="1"/>
  <c r="R8754" i="1" s="1"/>
  <c r="P8755" i="1" a="1"/>
  <c r="P8755" i="1" s="1"/>
  <c r="R8755" i="1" s="1"/>
  <c r="P8756" i="1" a="1"/>
  <c r="P8756" i="1" s="1"/>
  <c r="R8756" i="1" s="1"/>
  <c r="P8757" i="1" a="1"/>
  <c r="P8757" i="1" s="1"/>
  <c r="R8757" i="1" s="1"/>
  <c r="P8758" i="1" a="1"/>
  <c r="P8758" i="1" s="1"/>
  <c r="R8758" i="1" s="1"/>
  <c r="P8759" i="1" a="1"/>
  <c r="P8759" i="1" s="1"/>
  <c r="R8759" i="1" s="1"/>
  <c r="P8760" i="1" a="1"/>
  <c r="P8760" i="1" s="1"/>
  <c r="R8760" i="1" s="1"/>
  <c r="P8761" i="1" a="1"/>
  <c r="P8761" i="1" s="1"/>
  <c r="R8761" i="1" s="1"/>
  <c r="P8762" i="1" a="1"/>
  <c r="P8762" i="1" s="1"/>
  <c r="R8762" i="1" s="1"/>
  <c r="P8763" i="1" a="1"/>
  <c r="P8763" i="1" s="1"/>
  <c r="R8763" i="1" s="1"/>
  <c r="P8764" i="1" a="1"/>
  <c r="P8764" i="1" s="1"/>
  <c r="R8764" i="1" s="1"/>
  <c r="P8765" i="1" a="1"/>
  <c r="P8765" i="1" s="1"/>
  <c r="R8765" i="1" s="1"/>
  <c r="P8766" i="1" a="1"/>
  <c r="P8766" i="1" s="1"/>
  <c r="R8766" i="1" s="1"/>
  <c r="P8767" i="1" a="1"/>
  <c r="P8767" i="1" s="1"/>
  <c r="R8767" i="1" s="1"/>
  <c r="P8768" i="1" a="1"/>
  <c r="P8768" i="1" s="1"/>
  <c r="R8768" i="1" s="1"/>
  <c r="P8769" i="1" a="1"/>
  <c r="P8769" i="1" s="1"/>
  <c r="R8769" i="1" s="1"/>
  <c r="P8770" i="1" a="1"/>
  <c r="P8770" i="1" s="1"/>
  <c r="R8770" i="1" s="1"/>
  <c r="P8771" i="1" a="1"/>
  <c r="P8771" i="1" s="1"/>
  <c r="R8771" i="1" s="1"/>
  <c r="P8772" i="1" a="1"/>
  <c r="P8772" i="1" s="1"/>
  <c r="R8772" i="1" s="1"/>
  <c r="P8773" i="1" a="1"/>
  <c r="P8773" i="1" s="1"/>
  <c r="R8773" i="1" s="1"/>
  <c r="P8774" i="1" a="1"/>
  <c r="P8774" i="1" s="1"/>
  <c r="R8774" i="1" s="1"/>
  <c r="P8775" i="1" a="1"/>
  <c r="P8775" i="1" s="1"/>
  <c r="R8775" i="1" s="1"/>
  <c r="P8776" i="1" a="1"/>
  <c r="P8776" i="1" s="1"/>
  <c r="R8776" i="1" s="1"/>
  <c r="P8777" i="1" a="1"/>
  <c r="P8777" i="1" s="1"/>
  <c r="R8777" i="1" s="1"/>
  <c r="P8778" i="1" a="1"/>
  <c r="P8778" i="1" s="1"/>
  <c r="R8778" i="1" s="1"/>
  <c r="P8779" i="1" a="1"/>
  <c r="P8779" i="1" s="1"/>
  <c r="R8779" i="1" s="1"/>
  <c r="P8780" i="1" a="1"/>
  <c r="P8780" i="1" s="1"/>
  <c r="R8780" i="1" s="1"/>
  <c r="P8781" i="1" a="1"/>
  <c r="P8781" i="1" s="1"/>
  <c r="R8781" i="1" s="1"/>
  <c r="P8782" i="1" a="1"/>
  <c r="P8782" i="1" s="1"/>
  <c r="R8782" i="1" s="1"/>
  <c r="P8783" i="1" a="1"/>
  <c r="P8783" i="1" s="1"/>
  <c r="R8783" i="1" s="1"/>
  <c r="P8784" i="1" a="1"/>
  <c r="P8784" i="1" s="1"/>
  <c r="R8784" i="1" s="1"/>
  <c r="P8785" i="1" a="1"/>
  <c r="P8785" i="1" s="1"/>
  <c r="R8785" i="1" s="1"/>
  <c r="P8786" i="1" a="1"/>
  <c r="P8786" i="1" s="1"/>
  <c r="R8786" i="1" s="1"/>
  <c r="P8787" i="1" a="1"/>
  <c r="P8787" i="1" s="1"/>
  <c r="R8787" i="1" s="1"/>
  <c r="P8788" i="1" a="1"/>
  <c r="P8788" i="1" s="1"/>
  <c r="R8788" i="1" s="1"/>
  <c r="P8789" i="1" a="1"/>
  <c r="P8789" i="1" s="1"/>
  <c r="R8789" i="1" s="1"/>
  <c r="P8790" i="1" a="1"/>
  <c r="P8790" i="1" s="1"/>
  <c r="R8790" i="1" s="1"/>
  <c r="P8791" i="1" a="1"/>
  <c r="P8791" i="1" s="1"/>
  <c r="R8791" i="1" s="1"/>
  <c r="P8792" i="1" a="1"/>
  <c r="P8792" i="1" s="1"/>
  <c r="R8792" i="1" s="1"/>
  <c r="P8793" i="1" a="1"/>
  <c r="P8793" i="1" s="1"/>
  <c r="R8793" i="1" s="1"/>
  <c r="P8794" i="1" a="1"/>
  <c r="P8794" i="1" s="1"/>
  <c r="R8794" i="1" s="1"/>
  <c r="P8795" i="1" a="1"/>
  <c r="P8795" i="1" s="1"/>
  <c r="R8795" i="1" s="1"/>
  <c r="P8796" i="1" a="1"/>
  <c r="P8796" i="1" s="1"/>
  <c r="R8796" i="1" s="1"/>
  <c r="P8797" i="1" a="1"/>
  <c r="P8797" i="1" s="1"/>
  <c r="R8797" i="1" s="1"/>
  <c r="P8798" i="1" a="1"/>
  <c r="P8798" i="1" s="1"/>
  <c r="R8798" i="1" s="1"/>
  <c r="P8799" i="1" a="1"/>
  <c r="P8799" i="1" s="1"/>
  <c r="R8799" i="1" s="1"/>
  <c r="P8800" i="1" a="1"/>
  <c r="P8800" i="1" s="1"/>
  <c r="R8800" i="1" s="1"/>
  <c r="P8801" i="1" a="1"/>
  <c r="P8801" i="1" s="1"/>
  <c r="R8801" i="1" s="1"/>
  <c r="P8802" i="1" a="1"/>
  <c r="P8802" i="1" s="1"/>
  <c r="R8802" i="1" s="1"/>
  <c r="P8803" i="1" a="1"/>
  <c r="P8803" i="1" s="1"/>
  <c r="P8804" i="1" a="1"/>
  <c r="P8804" i="1" s="1"/>
  <c r="R8804" i="1" s="1"/>
  <c r="P8805" i="1" a="1"/>
  <c r="P8805" i="1" s="1"/>
  <c r="R8805" i="1" s="1"/>
  <c r="P8806" i="1" a="1"/>
  <c r="P8806" i="1" s="1"/>
  <c r="R8806" i="1" s="1"/>
  <c r="P8807" i="1" a="1"/>
  <c r="P8807" i="1" s="1"/>
  <c r="R8807" i="1" s="1"/>
  <c r="P8808" i="1" a="1"/>
  <c r="P8808" i="1" s="1"/>
  <c r="R8808" i="1" s="1"/>
  <c r="P8809" i="1" a="1"/>
  <c r="P8809" i="1" s="1"/>
  <c r="R8809" i="1" s="1"/>
  <c r="P8810" i="1" a="1"/>
  <c r="P8810" i="1" s="1"/>
  <c r="R8810" i="1" s="1"/>
  <c r="P8811" i="1" a="1"/>
  <c r="P8811" i="1" s="1"/>
  <c r="R8811" i="1" s="1"/>
  <c r="P8812" i="1" a="1"/>
  <c r="P8812" i="1" s="1"/>
  <c r="R8812" i="1" s="1"/>
  <c r="P8813" i="1" a="1"/>
  <c r="P8813" i="1" s="1"/>
  <c r="R8813" i="1" s="1"/>
  <c r="P8814" i="1" a="1"/>
  <c r="P8814" i="1" s="1"/>
  <c r="R8814" i="1" s="1"/>
  <c r="P8815" i="1" a="1"/>
  <c r="P8815" i="1" s="1"/>
  <c r="R8815" i="1" s="1"/>
  <c r="P8816" i="1" a="1"/>
  <c r="P8816" i="1" s="1"/>
  <c r="R8816" i="1" s="1"/>
  <c r="P8817" i="1" a="1"/>
  <c r="P8817" i="1" s="1"/>
  <c r="R8817" i="1" s="1"/>
  <c r="P8818" i="1" a="1"/>
  <c r="P8818" i="1" s="1"/>
  <c r="R8818" i="1" s="1"/>
  <c r="P8819" i="1" a="1"/>
  <c r="P8819" i="1" s="1"/>
  <c r="R8819" i="1" s="1"/>
  <c r="P8820" i="1" a="1"/>
  <c r="P8820" i="1" s="1"/>
  <c r="R8820" i="1" s="1"/>
  <c r="P8821" i="1" a="1"/>
  <c r="P8821" i="1" s="1"/>
  <c r="R8821" i="1" s="1"/>
  <c r="P8822" i="1" a="1"/>
  <c r="P8822" i="1" s="1"/>
  <c r="R8822" i="1" s="1"/>
  <c r="P8823" i="1" a="1"/>
  <c r="P8823" i="1" s="1"/>
  <c r="R8823" i="1" s="1"/>
  <c r="P8824" i="1" a="1"/>
  <c r="P8824" i="1" s="1"/>
  <c r="R8824" i="1" s="1"/>
  <c r="P8825" i="1" a="1"/>
  <c r="P8825" i="1" s="1"/>
  <c r="R8825" i="1" s="1"/>
  <c r="P8826" i="1" a="1"/>
  <c r="P8826" i="1" s="1"/>
  <c r="R8826" i="1" s="1"/>
  <c r="P8827" i="1" a="1"/>
  <c r="P8827" i="1" s="1"/>
  <c r="R8827" i="1" s="1"/>
  <c r="P8828" i="1" a="1"/>
  <c r="P8828" i="1" s="1"/>
  <c r="R8828" i="1" s="1"/>
  <c r="P8829" i="1" a="1"/>
  <c r="P8829" i="1" s="1"/>
  <c r="R8829" i="1" s="1"/>
  <c r="P8830" i="1" a="1"/>
  <c r="P8830" i="1" s="1"/>
  <c r="R8830" i="1" s="1"/>
  <c r="P8831" i="1" a="1"/>
  <c r="P8831" i="1" s="1"/>
  <c r="R8831" i="1" s="1"/>
  <c r="P8832" i="1" a="1"/>
  <c r="P8832" i="1" s="1"/>
  <c r="R8832" i="1" s="1"/>
  <c r="P8833" i="1" a="1"/>
  <c r="P8833" i="1" s="1"/>
  <c r="R8833" i="1" s="1"/>
  <c r="P8834" i="1" a="1"/>
  <c r="P8834" i="1" s="1"/>
  <c r="R8834" i="1" s="1"/>
  <c r="P8835" i="1" a="1"/>
  <c r="P8835" i="1" s="1"/>
  <c r="R8835" i="1" s="1"/>
  <c r="P8836" i="1" a="1"/>
  <c r="P8836" i="1" s="1"/>
  <c r="R8836" i="1" s="1"/>
  <c r="P8837" i="1" a="1"/>
  <c r="P8837" i="1" s="1"/>
  <c r="R8837" i="1" s="1"/>
  <c r="P8838" i="1" a="1"/>
  <c r="P8838" i="1" s="1"/>
  <c r="R8838" i="1" s="1"/>
  <c r="P8839" i="1" a="1"/>
  <c r="P8839" i="1" s="1"/>
  <c r="R8839" i="1" s="1"/>
  <c r="P8840" i="1" a="1"/>
  <c r="P8840" i="1" s="1"/>
  <c r="R8840" i="1" s="1"/>
  <c r="P8841" i="1" a="1"/>
  <c r="P8841" i="1" s="1"/>
  <c r="R8841" i="1" s="1"/>
  <c r="P8842" i="1" a="1"/>
  <c r="P8842" i="1" s="1"/>
  <c r="R8842" i="1" s="1"/>
  <c r="P8843" i="1" a="1"/>
  <c r="P8843" i="1" s="1"/>
  <c r="R8843" i="1" s="1"/>
  <c r="P8844" i="1" a="1"/>
  <c r="P8844" i="1" s="1"/>
  <c r="R8844" i="1" s="1"/>
  <c r="P8845" i="1" a="1"/>
  <c r="P8845" i="1" s="1"/>
  <c r="R8845" i="1" s="1"/>
  <c r="P8846" i="1" a="1"/>
  <c r="P8846" i="1" s="1"/>
  <c r="R8846" i="1" s="1"/>
  <c r="P8847" i="1" a="1"/>
  <c r="P8847" i="1" s="1"/>
  <c r="R8847" i="1" s="1"/>
  <c r="P8848" i="1" a="1"/>
  <c r="P8848" i="1" s="1"/>
  <c r="R8848" i="1" s="1"/>
  <c r="P8849" i="1" a="1"/>
  <c r="P8849" i="1" s="1"/>
  <c r="R8849" i="1" s="1"/>
  <c r="P8850" i="1" a="1"/>
  <c r="P8850" i="1" s="1"/>
  <c r="R8850" i="1" s="1"/>
  <c r="P8851" i="1" a="1"/>
  <c r="P8851" i="1" s="1"/>
  <c r="R8851" i="1" s="1"/>
  <c r="P8852" i="1" a="1"/>
  <c r="P8852" i="1" s="1"/>
  <c r="R8852" i="1" s="1"/>
  <c r="P8853" i="1" a="1"/>
  <c r="P8853" i="1" s="1"/>
  <c r="R8853" i="1" s="1"/>
  <c r="P8854" i="1" a="1"/>
  <c r="P8854" i="1" s="1"/>
  <c r="R8854" i="1" s="1"/>
  <c r="P8855" i="1" a="1"/>
  <c r="P8855" i="1" s="1"/>
  <c r="R8855" i="1" s="1"/>
  <c r="P8856" i="1" a="1"/>
  <c r="P8856" i="1" s="1"/>
  <c r="R8856" i="1" s="1"/>
  <c r="P8857" i="1" a="1"/>
  <c r="P8857" i="1" s="1"/>
  <c r="R8857" i="1" s="1"/>
  <c r="P8858" i="1" a="1"/>
  <c r="P8858" i="1" s="1"/>
  <c r="R8858" i="1" s="1"/>
  <c r="P8859" i="1" a="1"/>
  <c r="P8859" i="1" s="1"/>
  <c r="R8859" i="1" s="1"/>
  <c r="P8860" i="1" a="1"/>
  <c r="P8860" i="1" s="1"/>
  <c r="R8860" i="1" s="1"/>
  <c r="P8861" i="1" a="1"/>
  <c r="P8861" i="1" s="1"/>
  <c r="R8861" i="1" s="1"/>
  <c r="P8862" i="1" a="1"/>
  <c r="P8862" i="1" s="1"/>
  <c r="R8862" i="1" s="1"/>
  <c r="P8863" i="1" a="1"/>
  <c r="P8863" i="1" s="1"/>
  <c r="R8863" i="1" s="1"/>
  <c r="P8864" i="1" a="1"/>
  <c r="P8864" i="1" s="1"/>
  <c r="R8864" i="1" s="1"/>
  <c r="P8865" i="1" a="1"/>
  <c r="P8865" i="1" s="1"/>
  <c r="R8865" i="1" s="1"/>
  <c r="P8866" i="1" a="1"/>
  <c r="P8866" i="1" s="1"/>
  <c r="R8866" i="1" s="1"/>
  <c r="P8867" i="1" a="1"/>
  <c r="P8867" i="1" s="1"/>
  <c r="R8867" i="1" s="1"/>
  <c r="P8868" i="1" a="1"/>
  <c r="P8868" i="1" s="1"/>
  <c r="R8868" i="1" s="1"/>
  <c r="P8869" i="1" a="1"/>
  <c r="P8869" i="1" s="1"/>
  <c r="R8869" i="1" s="1"/>
  <c r="P8870" i="1" a="1"/>
  <c r="P8870" i="1" s="1"/>
  <c r="R8870" i="1" s="1"/>
  <c r="P8871" i="1" a="1"/>
  <c r="P8871" i="1" s="1"/>
  <c r="R8871" i="1" s="1"/>
  <c r="P8872" i="1" a="1"/>
  <c r="P8872" i="1" s="1"/>
  <c r="R8872" i="1" s="1"/>
  <c r="P8873" i="1" a="1"/>
  <c r="P8873" i="1" s="1"/>
  <c r="R8873" i="1" s="1"/>
  <c r="P8874" i="1" a="1"/>
  <c r="P8874" i="1" s="1"/>
  <c r="R8874" i="1" s="1"/>
  <c r="P8875" i="1" a="1"/>
  <c r="P8875" i="1" s="1"/>
  <c r="R8875" i="1" s="1"/>
  <c r="P8876" i="1" a="1"/>
  <c r="P8876" i="1" s="1"/>
  <c r="R8876" i="1" s="1"/>
  <c r="P8877" i="1" a="1"/>
  <c r="P8877" i="1" s="1"/>
  <c r="R8877" i="1" s="1"/>
  <c r="P8878" i="1" a="1"/>
  <c r="P8878" i="1" s="1"/>
  <c r="R8878" i="1" s="1"/>
  <c r="P8879" i="1" a="1"/>
  <c r="P8879" i="1" s="1"/>
  <c r="R8879" i="1" s="1"/>
  <c r="P8880" i="1" a="1"/>
  <c r="P8880" i="1" s="1"/>
  <c r="R8880" i="1" s="1"/>
  <c r="P8881" i="1" a="1"/>
  <c r="P8881" i="1" s="1"/>
  <c r="R8881" i="1" s="1"/>
  <c r="P8882" i="1" a="1"/>
  <c r="P8882" i="1" s="1"/>
  <c r="R8882" i="1" s="1"/>
  <c r="P8883" i="1" a="1"/>
  <c r="P8883" i="1" s="1"/>
  <c r="R8883" i="1" s="1"/>
  <c r="P8884" i="1" a="1"/>
  <c r="P8884" i="1" s="1"/>
  <c r="R8884" i="1" s="1"/>
  <c r="P8885" i="1" a="1"/>
  <c r="P8885" i="1" s="1"/>
  <c r="R8885" i="1" s="1"/>
  <c r="P8886" i="1" a="1"/>
  <c r="P8886" i="1" s="1"/>
  <c r="R8886" i="1" s="1"/>
  <c r="P8887" i="1" a="1"/>
  <c r="P8887" i="1" s="1"/>
  <c r="R8887" i="1" s="1"/>
  <c r="P8888" i="1" a="1"/>
  <c r="P8888" i="1" s="1"/>
  <c r="R8888" i="1" s="1"/>
  <c r="P8889" i="1" a="1"/>
  <c r="P8889" i="1" s="1"/>
  <c r="R8889" i="1" s="1"/>
  <c r="P8890" i="1" a="1"/>
  <c r="P8890" i="1" s="1"/>
  <c r="R8890" i="1" s="1"/>
  <c r="P8891" i="1" a="1"/>
  <c r="P8891" i="1" s="1"/>
  <c r="R8891" i="1" s="1"/>
  <c r="P8892" i="1" a="1"/>
  <c r="P8892" i="1" s="1"/>
  <c r="R8892" i="1" s="1"/>
  <c r="P8893" i="1" a="1"/>
  <c r="P8893" i="1" s="1"/>
  <c r="R8893" i="1" s="1"/>
  <c r="P8894" i="1" a="1"/>
  <c r="P8894" i="1" s="1"/>
  <c r="R8894" i="1" s="1"/>
  <c r="P8895" i="1" a="1"/>
  <c r="P8895" i="1" s="1"/>
  <c r="R8895" i="1" s="1"/>
  <c r="P8896" i="1" a="1"/>
  <c r="P8896" i="1" s="1"/>
  <c r="R8896" i="1" s="1"/>
  <c r="P8897" i="1" a="1"/>
  <c r="P8897" i="1" s="1"/>
  <c r="R8897" i="1" s="1"/>
  <c r="P8898" i="1" a="1"/>
  <c r="P8898" i="1" s="1"/>
  <c r="R8898" i="1" s="1"/>
  <c r="P8899" i="1" a="1"/>
  <c r="P8899" i="1" s="1"/>
  <c r="R8899" i="1" s="1"/>
  <c r="P8900" i="1" a="1"/>
  <c r="P8900" i="1" s="1"/>
  <c r="R8900" i="1" s="1"/>
  <c r="P8901" i="1" a="1"/>
  <c r="P8901" i="1" s="1"/>
  <c r="R8901" i="1" s="1"/>
  <c r="P8902" i="1" a="1"/>
  <c r="P8902" i="1" s="1"/>
  <c r="R8902" i="1" s="1"/>
  <c r="P8903" i="1" a="1"/>
  <c r="P8903" i="1" s="1"/>
  <c r="R8903" i="1" s="1"/>
  <c r="P8904" i="1" a="1"/>
  <c r="P8904" i="1" s="1"/>
  <c r="R8904" i="1" s="1"/>
  <c r="P8905" i="1" a="1"/>
  <c r="P8905" i="1" s="1"/>
  <c r="R8905" i="1" s="1"/>
  <c r="P8906" i="1" a="1"/>
  <c r="P8906" i="1" s="1"/>
  <c r="R8906" i="1" s="1"/>
  <c r="P8907" i="1" a="1"/>
  <c r="P8907" i="1" s="1"/>
  <c r="R8907" i="1" s="1"/>
  <c r="P8908" i="1" a="1"/>
  <c r="P8908" i="1" s="1"/>
  <c r="R8908" i="1" s="1"/>
  <c r="P8909" i="1" a="1"/>
  <c r="P8909" i="1" s="1"/>
  <c r="R8909" i="1" s="1"/>
  <c r="P8910" i="1" a="1"/>
  <c r="P8910" i="1" s="1"/>
  <c r="R8910" i="1" s="1"/>
  <c r="P8911" i="1" a="1"/>
  <c r="P8911" i="1" s="1"/>
  <c r="R8911" i="1" s="1"/>
  <c r="P8912" i="1" a="1"/>
  <c r="P8912" i="1" s="1"/>
  <c r="R8912" i="1" s="1"/>
  <c r="P8913" i="1" a="1"/>
  <c r="P8913" i="1" s="1"/>
  <c r="R8913" i="1" s="1"/>
  <c r="P8914" i="1" a="1"/>
  <c r="P8914" i="1" s="1"/>
  <c r="R8914" i="1" s="1"/>
  <c r="P8915" i="1" a="1"/>
  <c r="P8915" i="1" s="1"/>
  <c r="R8915" i="1" s="1"/>
  <c r="P8916" i="1" a="1"/>
  <c r="P8916" i="1" s="1"/>
  <c r="R8916" i="1" s="1"/>
  <c r="P8917" i="1" a="1"/>
  <c r="P8917" i="1" s="1"/>
  <c r="R8917" i="1" s="1"/>
  <c r="P8918" i="1" a="1"/>
  <c r="P8918" i="1" s="1"/>
  <c r="R8918" i="1" s="1"/>
  <c r="P8919" i="1" a="1"/>
  <c r="P8919" i="1" s="1"/>
  <c r="R8919" i="1" s="1"/>
  <c r="P8920" i="1" a="1"/>
  <c r="P8920" i="1" s="1"/>
  <c r="R8920" i="1" s="1"/>
  <c r="P8921" i="1" a="1"/>
  <c r="P8921" i="1" s="1"/>
  <c r="R8921" i="1" s="1"/>
  <c r="P8922" i="1" a="1"/>
  <c r="P8922" i="1" s="1"/>
  <c r="R8922" i="1" s="1"/>
  <c r="P8923" i="1" a="1"/>
  <c r="P8923" i="1" s="1"/>
  <c r="R8923" i="1" s="1"/>
  <c r="P8924" i="1" a="1"/>
  <c r="P8924" i="1" s="1"/>
  <c r="R8924" i="1" s="1"/>
  <c r="P8925" i="1" a="1"/>
  <c r="P8925" i="1" s="1"/>
  <c r="R8925" i="1" s="1"/>
  <c r="P8926" i="1" a="1"/>
  <c r="P8926" i="1" s="1"/>
  <c r="R8926" i="1" s="1"/>
  <c r="P8927" i="1" a="1"/>
  <c r="P8927" i="1" s="1"/>
  <c r="R8927" i="1" s="1"/>
  <c r="P8928" i="1" a="1"/>
  <c r="P8928" i="1" s="1"/>
  <c r="R8928" i="1" s="1"/>
  <c r="P8929" i="1" a="1"/>
  <c r="P8929" i="1" s="1"/>
  <c r="R8929" i="1" s="1"/>
  <c r="P8930" i="1" a="1"/>
  <c r="P8930" i="1" s="1"/>
  <c r="R8930" i="1" s="1"/>
  <c r="P8931" i="1" a="1"/>
  <c r="P8931" i="1" s="1"/>
  <c r="R8931" i="1" s="1"/>
  <c r="P8932" i="1" a="1"/>
  <c r="P8932" i="1" s="1"/>
  <c r="R8932" i="1" s="1"/>
  <c r="P8933" i="1" a="1"/>
  <c r="P8933" i="1" s="1"/>
  <c r="R8933" i="1" s="1"/>
  <c r="P8934" i="1" a="1"/>
  <c r="P8934" i="1" s="1"/>
  <c r="R8934" i="1" s="1"/>
  <c r="P8935" i="1" a="1"/>
  <c r="P8935" i="1" s="1"/>
  <c r="R8935" i="1" s="1"/>
  <c r="P8936" i="1" a="1"/>
  <c r="P8936" i="1" s="1"/>
  <c r="R8936" i="1" s="1"/>
  <c r="P8937" i="1" a="1"/>
  <c r="P8937" i="1" s="1"/>
  <c r="R8937" i="1" s="1"/>
  <c r="P8938" i="1" a="1"/>
  <c r="P8938" i="1" s="1"/>
  <c r="R8938" i="1" s="1"/>
  <c r="P8939" i="1" a="1"/>
  <c r="P8939" i="1" s="1"/>
  <c r="R8939" i="1" s="1"/>
  <c r="P8940" i="1" a="1"/>
  <c r="P8940" i="1" s="1"/>
  <c r="R8940" i="1" s="1"/>
  <c r="P8941" i="1" a="1"/>
  <c r="P8941" i="1" s="1"/>
  <c r="R8941" i="1" s="1"/>
  <c r="P8942" i="1" a="1"/>
  <c r="P8942" i="1" s="1"/>
  <c r="R8942" i="1" s="1"/>
  <c r="P8943" i="1" a="1"/>
  <c r="P8943" i="1" s="1"/>
  <c r="R8943" i="1" s="1"/>
  <c r="P8944" i="1" a="1"/>
  <c r="P8944" i="1" s="1"/>
  <c r="R8944" i="1" s="1"/>
  <c r="P8945" i="1" a="1"/>
  <c r="P8945" i="1" s="1"/>
  <c r="R8945" i="1" s="1"/>
  <c r="P8946" i="1" a="1"/>
  <c r="P8946" i="1" s="1"/>
  <c r="R8946" i="1" s="1"/>
  <c r="P8947" i="1" a="1"/>
  <c r="P8947" i="1" s="1"/>
  <c r="R8947" i="1" s="1"/>
  <c r="P8948" i="1" a="1"/>
  <c r="P8948" i="1" s="1"/>
  <c r="R8948" i="1" s="1"/>
  <c r="P8949" i="1" a="1"/>
  <c r="P8949" i="1" s="1"/>
  <c r="R8949" i="1" s="1"/>
  <c r="P8950" i="1" a="1"/>
  <c r="P8950" i="1" s="1"/>
  <c r="R8950" i="1" s="1"/>
  <c r="P8951" i="1" a="1"/>
  <c r="P8951" i="1" s="1"/>
  <c r="R8951" i="1" s="1"/>
  <c r="P8952" i="1" a="1"/>
  <c r="P8952" i="1" s="1"/>
  <c r="R8952" i="1" s="1"/>
  <c r="P8953" i="1" a="1"/>
  <c r="P8953" i="1" s="1"/>
  <c r="R8953" i="1" s="1"/>
  <c r="P8954" i="1" a="1"/>
  <c r="P8954" i="1" s="1"/>
  <c r="R8954" i="1" s="1"/>
  <c r="P8955" i="1" a="1"/>
  <c r="P8955" i="1" s="1"/>
  <c r="R8955" i="1" s="1"/>
  <c r="P8956" i="1" a="1"/>
  <c r="P8956" i="1" s="1"/>
  <c r="R8956" i="1" s="1"/>
  <c r="P8957" i="1" a="1"/>
  <c r="P8957" i="1" s="1"/>
  <c r="R8957" i="1" s="1"/>
  <c r="P8958" i="1" a="1"/>
  <c r="P8958" i="1" s="1"/>
  <c r="R8958" i="1" s="1"/>
  <c r="P8959" i="1" a="1"/>
  <c r="P8959" i="1" s="1"/>
  <c r="R8959" i="1" s="1"/>
  <c r="P8960" i="1" a="1"/>
  <c r="P8960" i="1" s="1"/>
  <c r="R8960" i="1" s="1"/>
  <c r="P8961" i="1" a="1"/>
  <c r="P8961" i="1" s="1"/>
  <c r="R8961" i="1" s="1"/>
  <c r="P8962" i="1" a="1"/>
  <c r="P8962" i="1" s="1"/>
  <c r="R8962" i="1" s="1"/>
  <c r="P8963" i="1" a="1"/>
  <c r="P8963" i="1" s="1"/>
  <c r="R8963" i="1" s="1"/>
  <c r="P8964" i="1" a="1"/>
  <c r="P8964" i="1" s="1"/>
  <c r="R8964" i="1" s="1"/>
  <c r="P8965" i="1" a="1"/>
  <c r="P8965" i="1" s="1"/>
  <c r="R8965" i="1" s="1"/>
  <c r="P8966" i="1" a="1"/>
  <c r="P8966" i="1" s="1"/>
  <c r="R8966" i="1" s="1"/>
  <c r="P8967" i="1" a="1"/>
  <c r="P8967" i="1" s="1"/>
  <c r="R8967" i="1" s="1"/>
  <c r="P8968" i="1" a="1"/>
  <c r="P8968" i="1" s="1"/>
  <c r="R8968" i="1" s="1"/>
  <c r="P8969" i="1" a="1"/>
  <c r="P8969" i="1" s="1"/>
  <c r="R8969" i="1" s="1"/>
  <c r="P8970" i="1" a="1"/>
  <c r="P8970" i="1" s="1"/>
  <c r="R8970" i="1" s="1"/>
  <c r="P8971" i="1" a="1"/>
  <c r="P8971" i="1" s="1"/>
  <c r="R8971" i="1" s="1"/>
  <c r="P8972" i="1" a="1"/>
  <c r="P8972" i="1" s="1"/>
  <c r="R8972" i="1" s="1"/>
  <c r="P8973" i="1" a="1"/>
  <c r="P8973" i="1" s="1"/>
  <c r="R8973" i="1" s="1"/>
  <c r="P8974" i="1" a="1"/>
  <c r="P8974" i="1" s="1"/>
  <c r="R8974" i="1" s="1"/>
  <c r="P8975" i="1" a="1"/>
  <c r="P8975" i="1" s="1"/>
  <c r="R8975" i="1" s="1"/>
  <c r="P8976" i="1" a="1"/>
  <c r="P8976" i="1" s="1"/>
  <c r="R8976" i="1" s="1"/>
  <c r="P8977" i="1" a="1"/>
  <c r="P8977" i="1" s="1"/>
  <c r="R8977" i="1" s="1"/>
  <c r="P8978" i="1" a="1"/>
  <c r="P8978" i="1" s="1"/>
  <c r="R8978" i="1" s="1"/>
  <c r="P8979" i="1" a="1"/>
  <c r="P8979" i="1" s="1"/>
  <c r="R8979" i="1" s="1"/>
  <c r="P8980" i="1" a="1"/>
  <c r="P8980" i="1" s="1"/>
  <c r="R8980" i="1" s="1"/>
  <c r="P8981" i="1" a="1"/>
  <c r="P8981" i="1" s="1"/>
  <c r="R8981" i="1" s="1"/>
  <c r="P8982" i="1" a="1"/>
  <c r="P8982" i="1" s="1"/>
  <c r="R8982" i="1" s="1"/>
  <c r="P8983" i="1" a="1"/>
  <c r="P8983" i="1" s="1"/>
  <c r="R8983" i="1" s="1"/>
  <c r="P8984" i="1" a="1"/>
  <c r="P8984" i="1" s="1"/>
  <c r="R8984" i="1" s="1"/>
  <c r="P8985" i="1" a="1"/>
  <c r="P8985" i="1" s="1"/>
  <c r="R8985" i="1" s="1"/>
  <c r="P8986" i="1" a="1"/>
  <c r="P8986" i="1" s="1"/>
  <c r="R8986" i="1" s="1"/>
  <c r="P8987" i="1" a="1"/>
  <c r="P8987" i="1" s="1"/>
  <c r="R8987" i="1" s="1"/>
  <c r="P8988" i="1" a="1"/>
  <c r="P8988" i="1" s="1"/>
  <c r="R8988" i="1" s="1"/>
  <c r="P8989" i="1" a="1"/>
  <c r="P8989" i="1" s="1"/>
  <c r="R8989" i="1" s="1"/>
  <c r="P8990" i="1" a="1"/>
  <c r="P8990" i="1" s="1"/>
  <c r="R8990" i="1" s="1"/>
  <c r="P8991" i="1" a="1"/>
  <c r="P8991" i="1" s="1"/>
  <c r="R8991" i="1" s="1"/>
  <c r="P8992" i="1" a="1"/>
  <c r="P8992" i="1" s="1"/>
  <c r="R8992" i="1" s="1"/>
  <c r="P8993" i="1" a="1"/>
  <c r="P8993" i="1" s="1"/>
  <c r="R8993" i="1" s="1"/>
  <c r="P8994" i="1" a="1"/>
  <c r="P8994" i="1" s="1"/>
  <c r="R8994" i="1" s="1"/>
  <c r="P8995" i="1" a="1"/>
  <c r="P8995" i="1" s="1"/>
  <c r="R8995" i="1" s="1"/>
  <c r="P8996" i="1" a="1"/>
  <c r="P8996" i="1" s="1"/>
  <c r="R8996" i="1" s="1"/>
  <c r="P8997" i="1" a="1"/>
  <c r="P8997" i="1" s="1"/>
  <c r="R8997" i="1" s="1"/>
  <c r="P8998" i="1" a="1"/>
  <c r="P8998" i="1" s="1"/>
  <c r="R8998" i="1" s="1"/>
  <c r="P8999" i="1" a="1"/>
  <c r="P8999" i="1" s="1"/>
  <c r="R8999" i="1" s="1"/>
  <c r="P9000" i="1" a="1"/>
  <c r="P9000" i="1" s="1"/>
  <c r="R9000" i="1" s="1"/>
  <c r="P9001" i="1" a="1"/>
  <c r="P9001" i="1" s="1"/>
  <c r="R9001" i="1" s="1"/>
  <c r="P9002" i="1" a="1"/>
  <c r="P9002" i="1" s="1"/>
  <c r="R9002" i="1" s="1"/>
  <c r="P9003" i="1" a="1"/>
  <c r="P9003" i="1" s="1"/>
  <c r="R9003" i="1" s="1"/>
  <c r="P9004" i="1" a="1"/>
  <c r="P9004" i="1" s="1"/>
  <c r="R9004" i="1" s="1"/>
  <c r="P9005" i="1" a="1"/>
  <c r="P9005" i="1" s="1"/>
  <c r="R9005" i="1" s="1"/>
  <c r="P9006" i="1" a="1"/>
  <c r="P9006" i="1" s="1"/>
  <c r="R9006" i="1" s="1"/>
  <c r="P9007" i="1" a="1"/>
  <c r="P9007" i="1" s="1"/>
  <c r="R9007" i="1" s="1"/>
  <c r="P9008" i="1" a="1"/>
  <c r="P9008" i="1" s="1"/>
  <c r="R9008" i="1" s="1"/>
  <c r="P9009" i="1" a="1"/>
  <c r="P9009" i="1" s="1"/>
  <c r="R9009" i="1" s="1"/>
  <c r="P9010" i="1" a="1"/>
  <c r="P9010" i="1" s="1"/>
  <c r="R9010" i="1" s="1"/>
  <c r="P9011" i="1" a="1"/>
  <c r="P9011" i="1" s="1"/>
  <c r="R9011" i="1" s="1"/>
  <c r="P9012" i="1" a="1"/>
  <c r="P9012" i="1" s="1"/>
  <c r="R9012" i="1" s="1"/>
  <c r="P9013" i="1" a="1"/>
  <c r="P9013" i="1" s="1"/>
  <c r="R9013" i="1" s="1"/>
  <c r="P9014" i="1" a="1"/>
  <c r="P9014" i="1" s="1"/>
  <c r="R9014" i="1" s="1"/>
  <c r="P9015" i="1" a="1"/>
  <c r="P9015" i="1" s="1"/>
  <c r="R9015" i="1" s="1"/>
  <c r="P9016" i="1" a="1"/>
  <c r="P9016" i="1" s="1"/>
  <c r="R9016" i="1" s="1"/>
  <c r="P9017" i="1" a="1"/>
  <c r="P9017" i="1" s="1"/>
  <c r="R9017" i="1" s="1"/>
  <c r="P9018" i="1" a="1"/>
  <c r="P9018" i="1" s="1"/>
  <c r="R9018" i="1" s="1"/>
  <c r="P9019" i="1" a="1"/>
  <c r="P9019" i="1" s="1"/>
  <c r="R9019" i="1" s="1"/>
  <c r="P9020" i="1" a="1"/>
  <c r="P9020" i="1" s="1"/>
  <c r="R9020" i="1" s="1"/>
  <c r="P9021" i="1" a="1"/>
  <c r="P9021" i="1" s="1"/>
  <c r="R9021" i="1" s="1"/>
  <c r="P9022" i="1" a="1"/>
  <c r="P9022" i="1" s="1"/>
  <c r="R9022" i="1" s="1"/>
  <c r="P9023" i="1" a="1"/>
  <c r="P9023" i="1" s="1"/>
  <c r="R9023" i="1" s="1"/>
  <c r="P9024" i="1" a="1"/>
  <c r="P9024" i="1" s="1"/>
  <c r="R9024" i="1" s="1"/>
  <c r="P9025" i="1" a="1"/>
  <c r="P9025" i="1" s="1"/>
  <c r="R9025" i="1" s="1"/>
  <c r="P9026" i="1" a="1"/>
  <c r="P9026" i="1" s="1"/>
  <c r="R9026" i="1" s="1"/>
  <c r="P9027" i="1" a="1"/>
  <c r="P9027" i="1" s="1"/>
  <c r="R9027" i="1" s="1"/>
  <c r="P9028" i="1" a="1"/>
  <c r="P9028" i="1" s="1"/>
  <c r="R9028" i="1" s="1"/>
  <c r="P9029" i="1" a="1"/>
  <c r="P9029" i="1" s="1"/>
  <c r="R9029" i="1" s="1"/>
  <c r="P9030" i="1" a="1"/>
  <c r="P9030" i="1" s="1"/>
  <c r="R9030" i="1" s="1"/>
  <c r="P9031" i="1" a="1"/>
  <c r="P9031" i="1" s="1"/>
  <c r="R9031" i="1" s="1"/>
  <c r="P9032" i="1" a="1"/>
  <c r="P9032" i="1" s="1"/>
  <c r="R9032" i="1" s="1"/>
  <c r="P9033" i="1" a="1"/>
  <c r="P9033" i="1" s="1"/>
  <c r="R9033" i="1" s="1"/>
  <c r="P9034" i="1" a="1"/>
  <c r="P9034" i="1" s="1"/>
  <c r="R9034" i="1" s="1"/>
  <c r="P9035" i="1" a="1"/>
  <c r="P9035" i="1" s="1"/>
  <c r="R9035" i="1" s="1"/>
  <c r="P9036" i="1" a="1"/>
  <c r="P9036" i="1" s="1"/>
  <c r="R9036" i="1" s="1"/>
  <c r="P9037" i="1" a="1"/>
  <c r="P9037" i="1" s="1"/>
  <c r="R9037" i="1" s="1"/>
  <c r="P9038" i="1" a="1"/>
  <c r="P9038" i="1" s="1"/>
  <c r="R9038" i="1" s="1"/>
  <c r="P9039" i="1" a="1"/>
  <c r="P9039" i="1" s="1"/>
  <c r="R9039" i="1" s="1"/>
  <c r="P9040" i="1" a="1"/>
  <c r="P9040" i="1" s="1"/>
  <c r="R9040" i="1" s="1"/>
  <c r="P9041" i="1" a="1"/>
  <c r="P9041" i="1" s="1"/>
  <c r="R9041" i="1" s="1"/>
  <c r="P9042" i="1" a="1"/>
  <c r="P9042" i="1" s="1"/>
  <c r="R9042" i="1" s="1"/>
  <c r="P9043" i="1" a="1"/>
  <c r="P9043" i="1" s="1"/>
  <c r="R9043" i="1" s="1"/>
  <c r="P9044" i="1" a="1"/>
  <c r="P9044" i="1" s="1"/>
  <c r="R9044" i="1" s="1"/>
  <c r="P9045" i="1" a="1"/>
  <c r="P9045" i="1" s="1"/>
  <c r="R9045" i="1" s="1"/>
  <c r="P9046" i="1" a="1"/>
  <c r="P9046" i="1" s="1"/>
  <c r="R9046" i="1" s="1"/>
  <c r="P9047" i="1" a="1"/>
  <c r="P9047" i="1" s="1"/>
  <c r="R9047" i="1" s="1"/>
  <c r="P9048" i="1" a="1"/>
  <c r="P9048" i="1" s="1"/>
  <c r="R9048" i="1" s="1"/>
  <c r="P9049" i="1" a="1"/>
  <c r="P9049" i="1" s="1"/>
  <c r="R9049" i="1" s="1"/>
  <c r="P9050" i="1" a="1"/>
  <c r="P9050" i="1" s="1"/>
  <c r="R9050" i="1" s="1"/>
  <c r="P9051" i="1" a="1"/>
  <c r="P9051" i="1" s="1"/>
  <c r="R9051" i="1" s="1"/>
  <c r="P9052" i="1" a="1"/>
  <c r="P9052" i="1" s="1"/>
  <c r="R9052" i="1" s="1"/>
  <c r="P9053" i="1" a="1"/>
  <c r="P9053" i="1" s="1"/>
  <c r="R9053" i="1" s="1"/>
  <c r="P9054" i="1" a="1"/>
  <c r="P9054" i="1" s="1"/>
  <c r="R9054" i="1" s="1"/>
  <c r="P9055" i="1" a="1"/>
  <c r="P9055" i="1" s="1"/>
  <c r="R9055" i="1" s="1"/>
  <c r="P9056" i="1" a="1"/>
  <c r="P9056" i="1" s="1"/>
  <c r="R9056" i="1" s="1"/>
  <c r="P9057" i="1" a="1"/>
  <c r="P9057" i="1" s="1"/>
  <c r="R9057" i="1" s="1"/>
  <c r="P9058" i="1" a="1"/>
  <c r="P9058" i="1" s="1"/>
  <c r="R9058" i="1" s="1"/>
  <c r="P9059" i="1" a="1"/>
  <c r="P9059" i="1" s="1"/>
  <c r="R9059" i="1" s="1"/>
  <c r="P9060" i="1" a="1"/>
  <c r="P9060" i="1" s="1"/>
  <c r="R9060" i="1" s="1"/>
  <c r="P9061" i="1" a="1"/>
  <c r="P9061" i="1" s="1"/>
  <c r="R9061" i="1" s="1"/>
  <c r="P9062" i="1" a="1"/>
  <c r="P9062" i="1" s="1"/>
  <c r="R9062" i="1" s="1"/>
  <c r="P9063" i="1" a="1"/>
  <c r="P9063" i="1" s="1"/>
  <c r="R9063" i="1" s="1"/>
  <c r="P9064" i="1" a="1"/>
  <c r="P9064" i="1" s="1"/>
  <c r="R9064" i="1" s="1"/>
  <c r="P9065" i="1" a="1"/>
  <c r="P9065" i="1" s="1"/>
  <c r="R9065" i="1" s="1"/>
  <c r="P9066" i="1" a="1"/>
  <c r="P9066" i="1" s="1"/>
  <c r="R9066" i="1" s="1"/>
  <c r="P9067" i="1" a="1"/>
  <c r="P9067" i="1" s="1"/>
  <c r="R9067" i="1" s="1"/>
  <c r="P9068" i="1" a="1"/>
  <c r="P9068" i="1" s="1"/>
  <c r="R9068" i="1" s="1"/>
  <c r="P9069" i="1" a="1"/>
  <c r="P9069" i="1" s="1"/>
  <c r="R9069" i="1" s="1"/>
  <c r="P9070" i="1" a="1"/>
  <c r="P9070" i="1" s="1"/>
  <c r="R9070" i="1" s="1"/>
  <c r="P9071" i="1" a="1"/>
  <c r="P9071" i="1" s="1"/>
  <c r="R9071" i="1" s="1"/>
  <c r="P9072" i="1" a="1"/>
  <c r="P9072" i="1" s="1"/>
  <c r="R9072" i="1" s="1"/>
  <c r="P9073" i="1" a="1"/>
  <c r="P9073" i="1" s="1"/>
  <c r="R9073" i="1" s="1"/>
  <c r="P9074" i="1" a="1"/>
  <c r="P9074" i="1" s="1"/>
  <c r="R9074" i="1" s="1"/>
  <c r="P9075" i="1" a="1"/>
  <c r="P9075" i="1" s="1"/>
  <c r="R9075" i="1" s="1"/>
  <c r="P9076" i="1" a="1"/>
  <c r="P9076" i="1" s="1"/>
  <c r="R9076" i="1" s="1"/>
  <c r="P9077" i="1" a="1"/>
  <c r="P9077" i="1" s="1"/>
  <c r="R9077" i="1" s="1"/>
  <c r="P9078" i="1" a="1"/>
  <c r="P9078" i="1" s="1"/>
  <c r="R9078" i="1" s="1"/>
  <c r="P9079" i="1" a="1"/>
  <c r="P9079" i="1" s="1"/>
  <c r="R9079" i="1" s="1"/>
  <c r="P9080" i="1" a="1"/>
  <c r="P9080" i="1" s="1"/>
  <c r="R9080" i="1" s="1"/>
  <c r="P9081" i="1" a="1"/>
  <c r="P9081" i="1" s="1"/>
  <c r="R9081" i="1" s="1"/>
  <c r="P9082" i="1" a="1"/>
  <c r="P9082" i="1" s="1"/>
  <c r="R9082" i="1" s="1"/>
  <c r="P9083" i="1" a="1"/>
  <c r="P9083" i="1" s="1"/>
  <c r="R9083" i="1" s="1"/>
  <c r="P9084" i="1" a="1"/>
  <c r="P9084" i="1" s="1"/>
  <c r="R9084" i="1" s="1"/>
  <c r="P9085" i="1" a="1"/>
  <c r="P9085" i="1" s="1"/>
  <c r="R9085" i="1" s="1"/>
  <c r="P9086" i="1" a="1"/>
  <c r="P9086" i="1" s="1"/>
  <c r="R9086" i="1" s="1"/>
  <c r="P9087" i="1" a="1"/>
  <c r="P9087" i="1" s="1"/>
  <c r="R9087" i="1" s="1"/>
  <c r="P9088" i="1" a="1"/>
  <c r="P9088" i="1" s="1"/>
  <c r="R9088" i="1" s="1"/>
  <c r="P9089" i="1" a="1"/>
  <c r="P9089" i="1" s="1"/>
  <c r="R9089" i="1" s="1"/>
  <c r="P9090" i="1" a="1"/>
  <c r="P9090" i="1" s="1"/>
  <c r="R9090" i="1" s="1"/>
  <c r="P9091" i="1" a="1"/>
  <c r="P9091" i="1" s="1"/>
  <c r="R9091" i="1" s="1"/>
  <c r="P9092" i="1" a="1"/>
  <c r="P9092" i="1" s="1"/>
  <c r="R9092" i="1" s="1"/>
  <c r="P9093" i="1" a="1"/>
  <c r="P9093" i="1" s="1"/>
  <c r="R9093" i="1" s="1"/>
  <c r="P9094" i="1" a="1"/>
  <c r="P9094" i="1" s="1"/>
  <c r="R9094" i="1" s="1"/>
  <c r="P9095" i="1" a="1"/>
  <c r="P9095" i="1" s="1"/>
  <c r="R9095" i="1" s="1"/>
  <c r="P9096" i="1" a="1"/>
  <c r="P9096" i="1" s="1"/>
  <c r="R9096" i="1" s="1"/>
  <c r="P9097" i="1" a="1"/>
  <c r="P9097" i="1" s="1"/>
  <c r="R9097" i="1" s="1"/>
  <c r="P9098" i="1" a="1"/>
  <c r="P9098" i="1" s="1"/>
  <c r="R9098" i="1" s="1"/>
  <c r="P9099" i="1" a="1"/>
  <c r="P9099" i="1" s="1"/>
  <c r="R9099" i="1" s="1"/>
  <c r="P9100" i="1" a="1"/>
  <c r="P9100" i="1" s="1"/>
  <c r="R9100" i="1" s="1"/>
  <c r="P9101" i="1" a="1"/>
  <c r="P9101" i="1" s="1"/>
  <c r="R9101" i="1" s="1"/>
  <c r="P9102" i="1" a="1"/>
  <c r="P9102" i="1" s="1"/>
  <c r="R9102" i="1" s="1"/>
  <c r="P9103" i="1" a="1"/>
  <c r="P9103" i="1" s="1"/>
  <c r="R9103" i="1" s="1"/>
  <c r="P9104" i="1" a="1"/>
  <c r="P9104" i="1" s="1"/>
  <c r="R9104" i="1" s="1"/>
  <c r="P9105" i="1" a="1"/>
  <c r="P9105" i="1" s="1"/>
  <c r="R9105" i="1" s="1"/>
  <c r="P9106" i="1" a="1"/>
  <c r="P9106" i="1" s="1"/>
  <c r="R9106" i="1" s="1"/>
  <c r="P9107" i="1" a="1"/>
  <c r="P9107" i="1" s="1"/>
  <c r="R9107" i="1" s="1"/>
  <c r="P9108" i="1" a="1"/>
  <c r="P9108" i="1" s="1"/>
  <c r="R9108" i="1" s="1"/>
  <c r="P9109" i="1" a="1"/>
  <c r="P9109" i="1" s="1"/>
  <c r="R9109" i="1" s="1"/>
  <c r="P9110" i="1" a="1"/>
  <c r="P9110" i="1" s="1"/>
  <c r="R9110" i="1" s="1"/>
  <c r="P9111" i="1" a="1"/>
  <c r="P9111" i="1" s="1"/>
  <c r="R9111" i="1" s="1"/>
  <c r="P9112" i="1" a="1"/>
  <c r="P9112" i="1" s="1"/>
  <c r="R9112" i="1" s="1"/>
  <c r="P9113" i="1" a="1"/>
  <c r="P9113" i="1" s="1"/>
  <c r="R9113" i="1" s="1"/>
  <c r="P9114" i="1" a="1"/>
  <c r="P9114" i="1" s="1"/>
  <c r="R9114" i="1" s="1"/>
  <c r="P9115" i="1" a="1"/>
  <c r="P9115" i="1" s="1"/>
  <c r="R9115" i="1" s="1"/>
  <c r="P9116" i="1" a="1"/>
  <c r="P9116" i="1" s="1"/>
  <c r="R9116" i="1" s="1"/>
  <c r="P9117" i="1" a="1"/>
  <c r="P9117" i="1" s="1"/>
  <c r="R9117" i="1" s="1"/>
  <c r="P9118" i="1" a="1"/>
  <c r="P9118" i="1" s="1"/>
  <c r="R9118" i="1" s="1"/>
  <c r="P9119" i="1" a="1"/>
  <c r="P9119" i="1" s="1"/>
  <c r="R9119" i="1" s="1"/>
  <c r="P9120" i="1" a="1"/>
  <c r="P9120" i="1" s="1"/>
  <c r="R9120" i="1" s="1"/>
  <c r="P9121" i="1" a="1"/>
  <c r="P9121" i="1" s="1"/>
  <c r="R9121" i="1" s="1"/>
  <c r="P9122" i="1" a="1"/>
  <c r="P9122" i="1" s="1"/>
  <c r="R9122" i="1" s="1"/>
  <c r="P9123" i="1" a="1"/>
  <c r="P9123" i="1" s="1"/>
  <c r="R9123" i="1" s="1"/>
  <c r="P9124" i="1" a="1"/>
  <c r="P9124" i="1" s="1"/>
  <c r="R9124" i="1" s="1"/>
  <c r="P9125" i="1" a="1"/>
  <c r="P9125" i="1" s="1"/>
  <c r="R9125" i="1" s="1"/>
  <c r="P9126" i="1" a="1"/>
  <c r="P9126" i="1" s="1"/>
  <c r="R9126" i="1" s="1"/>
  <c r="P9127" i="1" a="1"/>
  <c r="P9127" i="1" s="1"/>
  <c r="R9127" i="1" s="1"/>
  <c r="P9128" i="1" a="1"/>
  <c r="P9128" i="1" s="1"/>
  <c r="R9128" i="1" s="1"/>
  <c r="P9129" i="1" a="1"/>
  <c r="P9129" i="1" s="1"/>
  <c r="R9129" i="1" s="1"/>
  <c r="P9130" i="1" a="1"/>
  <c r="P9130" i="1" s="1"/>
  <c r="R9130" i="1" s="1"/>
  <c r="P9131" i="1" a="1"/>
  <c r="P9131" i="1" s="1"/>
  <c r="R9131" i="1" s="1"/>
  <c r="P9132" i="1" a="1"/>
  <c r="P9132" i="1" s="1"/>
  <c r="R9132" i="1" s="1"/>
  <c r="P9133" i="1" a="1"/>
  <c r="P9133" i="1" s="1"/>
  <c r="R9133" i="1" s="1"/>
  <c r="P9134" i="1" a="1"/>
  <c r="P9134" i="1" s="1"/>
  <c r="R9134" i="1" s="1"/>
  <c r="P9135" i="1" a="1"/>
  <c r="P9135" i="1" s="1"/>
  <c r="R9135" i="1" s="1"/>
  <c r="P9136" i="1" a="1"/>
  <c r="P9136" i="1" s="1"/>
  <c r="R9136" i="1" s="1"/>
  <c r="P9137" i="1" a="1"/>
  <c r="P9137" i="1" s="1"/>
  <c r="R9137" i="1" s="1"/>
  <c r="P9138" i="1" a="1"/>
  <c r="P9138" i="1" s="1"/>
  <c r="R9138" i="1" s="1"/>
  <c r="P9139" i="1" a="1"/>
  <c r="P9139" i="1" s="1"/>
  <c r="R9139" i="1" s="1"/>
  <c r="P9140" i="1" a="1"/>
  <c r="P9140" i="1" s="1"/>
  <c r="R9140" i="1" s="1"/>
  <c r="P9141" i="1" a="1"/>
  <c r="P9141" i="1" s="1"/>
  <c r="R9141" i="1" s="1"/>
  <c r="P9142" i="1" a="1"/>
  <c r="P9142" i="1" s="1"/>
  <c r="R9142" i="1" s="1"/>
  <c r="P9143" i="1" a="1"/>
  <c r="P9143" i="1" s="1"/>
  <c r="R9143" i="1" s="1"/>
  <c r="P9144" i="1" a="1"/>
  <c r="P9144" i="1" s="1"/>
  <c r="R9144" i="1" s="1"/>
  <c r="P9145" i="1" a="1"/>
  <c r="P9145" i="1" s="1"/>
  <c r="R9145" i="1" s="1"/>
  <c r="P9146" i="1" a="1"/>
  <c r="P9146" i="1" s="1"/>
  <c r="R9146" i="1" s="1"/>
  <c r="P9147" i="1" a="1"/>
  <c r="P9147" i="1" s="1"/>
  <c r="R9147" i="1" s="1"/>
  <c r="P9148" i="1" a="1"/>
  <c r="P9148" i="1" s="1"/>
  <c r="R9148" i="1" s="1"/>
  <c r="P9149" i="1" a="1"/>
  <c r="P9149" i="1" s="1"/>
  <c r="R9149" i="1" s="1"/>
  <c r="P9150" i="1" a="1"/>
  <c r="P9150" i="1" s="1"/>
  <c r="R9150" i="1" s="1"/>
  <c r="P9151" i="1" a="1"/>
  <c r="P9151" i="1" s="1"/>
  <c r="R9151" i="1" s="1"/>
  <c r="P9152" i="1" a="1"/>
  <c r="P9152" i="1" s="1"/>
  <c r="R9152" i="1" s="1"/>
  <c r="P9153" i="1" a="1"/>
  <c r="P9153" i="1" s="1"/>
  <c r="R9153" i="1" s="1"/>
  <c r="P9154" i="1" a="1"/>
  <c r="P9154" i="1" s="1"/>
  <c r="R9154" i="1" s="1"/>
  <c r="P9155" i="1" a="1"/>
  <c r="P9155" i="1" s="1"/>
  <c r="R9155" i="1" s="1"/>
  <c r="P9156" i="1" a="1"/>
  <c r="P9156" i="1" s="1"/>
  <c r="R9156" i="1" s="1"/>
  <c r="P9157" i="1" a="1"/>
  <c r="P9157" i="1" s="1"/>
  <c r="R9157" i="1" s="1"/>
  <c r="P9158" i="1" a="1"/>
  <c r="P9158" i="1" s="1"/>
  <c r="R9158" i="1" s="1"/>
  <c r="P9159" i="1" a="1"/>
  <c r="P9159" i="1" s="1"/>
  <c r="R9159" i="1" s="1"/>
  <c r="P9160" i="1" a="1"/>
  <c r="P9160" i="1" s="1"/>
  <c r="R9160" i="1" s="1"/>
  <c r="P9161" i="1" a="1"/>
  <c r="P9161" i="1" s="1"/>
  <c r="R9161" i="1" s="1"/>
  <c r="P9162" i="1" a="1"/>
  <c r="P9162" i="1" s="1"/>
  <c r="R9162" i="1" s="1"/>
  <c r="P9163" i="1" a="1"/>
  <c r="P9163" i="1" s="1"/>
  <c r="R9163" i="1" s="1"/>
  <c r="P9164" i="1" a="1"/>
  <c r="P9164" i="1" s="1"/>
  <c r="R9164" i="1" s="1"/>
  <c r="P9165" i="1" a="1"/>
  <c r="P9165" i="1" s="1"/>
  <c r="R9165" i="1" s="1"/>
  <c r="P9166" i="1" a="1"/>
  <c r="P9166" i="1" s="1"/>
  <c r="R9166" i="1" s="1"/>
  <c r="P9167" i="1" a="1"/>
  <c r="P9167" i="1" s="1"/>
  <c r="R9167" i="1" s="1"/>
  <c r="P9168" i="1" a="1"/>
  <c r="P9168" i="1" s="1"/>
  <c r="R9168" i="1" s="1"/>
  <c r="P9169" i="1" a="1"/>
  <c r="P9169" i="1" s="1"/>
  <c r="R9169" i="1" s="1"/>
  <c r="P9170" i="1" a="1"/>
  <c r="P9170" i="1" s="1"/>
  <c r="R9170" i="1" s="1"/>
  <c r="P9171" i="1" a="1"/>
  <c r="P9171" i="1" s="1"/>
  <c r="R9171" i="1" s="1"/>
  <c r="P9172" i="1" a="1"/>
  <c r="P9172" i="1" s="1"/>
  <c r="R9172" i="1" s="1"/>
  <c r="P9173" i="1" a="1"/>
  <c r="P9173" i="1" s="1"/>
  <c r="R9173" i="1" s="1"/>
  <c r="P9174" i="1" a="1"/>
  <c r="P9174" i="1" s="1"/>
  <c r="R9174" i="1" s="1"/>
  <c r="P9175" i="1" a="1"/>
  <c r="P9175" i="1" s="1"/>
  <c r="R9175" i="1" s="1"/>
  <c r="P9176" i="1" a="1"/>
  <c r="P9176" i="1" s="1"/>
  <c r="R9176" i="1" s="1"/>
  <c r="P9177" i="1" a="1"/>
  <c r="P9177" i="1" s="1"/>
  <c r="R9177" i="1" s="1"/>
  <c r="P9178" i="1" a="1"/>
  <c r="P9178" i="1" s="1"/>
  <c r="R9178" i="1" s="1"/>
  <c r="P9179" i="1" a="1"/>
  <c r="P9179" i="1" s="1"/>
  <c r="R9179" i="1" s="1"/>
  <c r="P9180" i="1" a="1"/>
  <c r="P9180" i="1" s="1"/>
  <c r="R9180" i="1" s="1"/>
  <c r="P9181" i="1" a="1"/>
  <c r="P9181" i="1" s="1"/>
  <c r="R9181" i="1" s="1"/>
  <c r="P9182" i="1" a="1"/>
  <c r="P9182" i="1" s="1"/>
  <c r="R9182" i="1" s="1"/>
  <c r="P9183" i="1" a="1"/>
  <c r="P9183" i="1" s="1"/>
  <c r="R9183" i="1" s="1"/>
  <c r="P9184" i="1" a="1"/>
  <c r="P9184" i="1" s="1"/>
  <c r="R9184" i="1" s="1"/>
  <c r="P9185" i="1" a="1"/>
  <c r="P9185" i="1" s="1"/>
  <c r="R9185" i="1" s="1"/>
  <c r="P9186" i="1" a="1"/>
  <c r="P9186" i="1" s="1"/>
  <c r="R9186" i="1" s="1"/>
  <c r="P9187" i="1" a="1"/>
  <c r="P9187" i="1" s="1"/>
  <c r="R9187" i="1" s="1"/>
  <c r="P9188" i="1" a="1"/>
  <c r="P9188" i="1" s="1"/>
  <c r="R9188" i="1" s="1"/>
  <c r="P9189" i="1" a="1"/>
  <c r="P9189" i="1" s="1"/>
  <c r="R9189" i="1" s="1"/>
  <c r="P9190" i="1" a="1"/>
  <c r="P9190" i="1" s="1"/>
  <c r="R9190" i="1" s="1"/>
  <c r="P9191" i="1" a="1"/>
  <c r="P9191" i="1" s="1"/>
  <c r="R9191" i="1" s="1"/>
  <c r="P9192" i="1" a="1"/>
  <c r="P9192" i="1" s="1"/>
  <c r="R9192" i="1" s="1"/>
  <c r="P9193" i="1" a="1"/>
  <c r="P9193" i="1" s="1"/>
  <c r="R9193" i="1" s="1"/>
  <c r="P9194" i="1" a="1"/>
  <c r="P9194" i="1" s="1"/>
  <c r="R9194" i="1" s="1"/>
  <c r="P9195" i="1" a="1"/>
  <c r="P9195" i="1" s="1"/>
  <c r="R9195" i="1" s="1"/>
  <c r="P9196" i="1" a="1"/>
  <c r="P9196" i="1" s="1"/>
  <c r="R9196" i="1" s="1"/>
  <c r="P9197" i="1" a="1"/>
  <c r="P9197" i="1" s="1"/>
  <c r="R9197" i="1" s="1"/>
  <c r="P9198" i="1" a="1"/>
  <c r="P9198" i="1" s="1"/>
  <c r="R9198" i="1" s="1"/>
  <c r="P9199" i="1" a="1"/>
  <c r="P9199" i="1" s="1"/>
  <c r="R9199" i="1" s="1"/>
  <c r="P9200" i="1" a="1"/>
  <c r="P9200" i="1" s="1"/>
  <c r="R9200" i="1" s="1"/>
  <c r="P9201" i="1" a="1"/>
  <c r="P9201" i="1" s="1"/>
  <c r="R9201" i="1" s="1"/>
  <c r="P9202" i="1" a="1"/>
  <c r="P9202" i="1" s="1"/>
  <c r="R9202" i="1" s="1"/>
  <c r="P9203" i="1" a="1"/>
  <c r="P9203" i="1" s="1"/>
  <c r="R9203" i="1" s="1"/>
  <c r="P9204" i="1" a="1"/>
  <c r="P9204" i="1" s="1"/>
  <c r="R9204" i="1" s="1"/>
  <c r="P9205" i="1" a="1"/>
  <c r="P9205" i="1" s="1"/>
  <c r="R9205" i="1" s="1"/>
  <c r="P9206" i="1" a="1"/>
  <c r="P9206" i="1" s="1"/>
  <c r="R9206" i="1" s="1"/>
  <c r="P9207" i="1" a="1"/>
  <c r="P9207" i="1" s="1"/>
  <c r="R9207" i="1" s="1"/>
  <c r="P9208" i="1" a="1"/>
  <c r="P9208" i="1" s="1"/>
  <c r="R9208" i="1" s="1"/>
  <c r="P9209" i="1" a="1"/>
  <c r="P9209" i="1" s="1"/>
  <c r="R9209" i="1" s="1"/>
  <c r="P9210" i="1" a="1"/>
  <c r="P9210" i="1" s="1"/>
  <c r="R9210" i="1" s="1"/>
  <c r="P9211" i="1" a="1"/>
  <c r="P9211" i="1" s="1"/>
  <c r="R9211" i="1" s="1"/>
  <c r="P9212" i="1" a="1"/>
  <c r="P9212" i="1" s="1"/>
  <c r="R9212" i="1" s="1"/>
  <c r="P9213" i="1" a="1"/>
  <c r="P9213" i="1" s="1"/>
  <c r="R9213" i="1" s="1"/>
  <c r="P9214" i="1" a="1"/>
  <c r="P9214" i="1" s="1"/>
  <c r="R9214" i="1" s="1"/>
  <c r="P9215" i="1" a="1"/>
  <c r="P9215" i="1" s="1"/>
  <c r="R9215" i="1" s="1"/>
  <c r="P9216" i="1" a="1"/>
  <c r="P9216" i="1" s="1"/>
  <c r="R9216" i="1" s="1"/>
  <c r="P9217" i="1" a="1"/>
  <c r="P9217" i="1" s="1"/>
  <c r="R9217" i="1" s="1"/>
  <c r="P9218" i="1" a="1"/>
  <c r="P9218" i="1" s="1"/>
  <c r="R9218" i="1" s="1"/>
  <c r="P9219" i="1" a="1"/>
  <c r="P9219" i="1" s="1"/>
  <c r="R9219" i="1" s="1"/>
  <c r="P9220" i="1" a="1"/>
  <c r="P9220" i="1" s="1"/>
  <c r="R9220" i="1" s="1"/>
  <c r="P9221" i="1" a="1"/>
  <c r="P9221" i="1" s="1"/>
  <c r="R9221" i="1" s="1"/>
  <c r="P9222" i="1" a="1"/>
  <c r="P9222" i="1" s="1"/>
  <c r="R9222" i="1" s="1"/>
  <c r="P9223" i="1" a="1"/>
  <c r="P9223" i="1" s="1"/>
  <c r="R9223" i="1" s="1"/>
  <c r="P9224" i="1" a="1"/>
  <c r="P9224" i="1" s="1"/>
  <c r="R9224" i="1" s="1"/>
  <c r="P9225" i="1" a="1"/>
  <c r="P9225" i="1" s="1"/>
  <c r="R9225" i="1" s="1"/>
  <c r="P9226" i="1" a="1"/>
  <c r="P9226" i="1" s="1"/>
  <c r="R9226" i="1" s="1"/>
  <c r="P9227" i="1" a="1"/>
  <c r="P9227" i="1" s="1"/>
  <c r="R9227" i="1" s="1"/>
  <c r="P9228" i="1" a="1"/>
  <c r="P9228" i="1" s="1"/>
  <c r="R9228" i="1" s="1"/>
  <c r="P9229" i="1" a="1"/>
  <c r="P9229" i="1" s="1"/>
  <c r="R9229" i="1" s="1"/>
  <c r="P9230" i="1" a="1"/>
  <c r="P9230" i="1" s="1"/>
  <c r="R9230" i="1" s="1"/>
  <c r="P9231" i="1" a="1"/>
  <c r="P9231" i="1" s="1"/>
  <c r="R9231" i="1" s="1"/>
  <c r="P9232" i="1" a="1"/>
  <c r="P9232" i="1" s="1"/>
  <c r="R9232" i="1" s="1"/>
  <c r="P9233" i="1" a="1"/>
  <c r="P9233" i="1" s="1"/>
  <c r="R9233" i="1" s="1"/>
  <c r="P9234" i="1" a="1"/>
  <c r="P9234" i="1" s="1"/>
  <c r="R9234" i="1" s="1"/>
  <c r="P9235" i="1" a="1"/>
  <c r="P9235" i="1" s="1"/>
  <c r="R9235" i="1" s="1"/>
  <c r="P9236" i="1" a="1"/>
  <c r="P9236" i="1" s="1"/>
  <c r="R9236" i="1" s="1"/>
  <c r="P9237" i="1" a="1"/>
  <c r="P9237" i="1" s="1"/>
  <c r="R9237" i="1" s="1"/>
  <c r="P9238" i="1" a="1"/>
  <c r="P9238" i="1" s="1"/>
  <c r="R9238" i="1" s="1"/>
  <c r="P9239" i="1" a="1"/>
  <c r="P9239" i="1" s="1"/>
  <c r="R9239" i="1" s="1"/>
  <c r="P9240" i="1" a="1"/>
  <c r="P9240" i="1" s="1"/>
  <c r="R9240" i="1" s="1"/>
  <c r="P9241" i="1" a="1"/>
  <c r="P9241" i="1" s="1"/>
  <c r="R9241" i="1" s="1"/>
  <c r="P9242" i="1" a="1"/>
  <c r="P9242" i="1" s="1"/>
  <c r="R9242" i="1" s="1"/>
  <c r="P9243" i="1" a="1"/>
  <c r="P9243" i="1" s="1"/>
  <c r="R9243" i="1" s="1"/>
  <c r="P9244" i="1" a="1"/>
  <c r="P9244" i="1" s="1"/>
  <c r="R9244" i="1" s="1"/>
  <c r="P9245" i="1" a="1"/>
  <c r="P9245" i="1" s="1"/>
  <c r="R9245" i="1" s="1"/>
  <c r="P9246" i="1" a="1"/>
  <c r="P9246" i="1" s="1"/>
  <c r="R9246" i="1" s="1"/>
  <c r="P9247" i="1" a="1"/>
  <c r="P9247" i="1" s="1"/>
  <c r="R9247" i="1" s="1"/>
  <c r="P9248" i="1" a="1"/>
  <c r="P9248" i="1" s="1"/>
  <c r="R9248" i="1" s="1"/>
  <c r="P9249" i="1" a="1"/>
  <c r="P9249" i="1" s="1"/>
  <c r="R9249" i="1" s="1"/>
  <c r="P9250" i="1" a="1"/>
  <c r="P9250" i="1" s="1"/>
  <c r="R9250" i="1" s="1"/>
  <c r="P9251" i="1" a="1"/>
  <c r="P9251" i="1" s="1"/>
  <c r="R9251" i="1" s="1"/>
  <c r="P9252" i="1" a="1"/>
  <c r="P9252" i="1" s="1"/>
  <c r="R9252" i="1" s="1"/>
  <c r="P9253" i="1" a="1"/>
  <c r="P9253" i="1" s="1"/>
  <c r="R9253" i="1" s="1"/>
  <c r="P9254" i="1" a="1"/>
  <c r="P9254" i="1" s="1"/>
  <c r="R9254" i="1" s="1"/>
  <c r="P9255" i="1" a="1"/>
  <c r="P9255" i="1" s="1"/>
  <c r="R9255" i="1" s="1"/>
  <c r="P9256" i="1" a="1"/>
  <c r="P9256" i="1" s="1"/>
  <c r="R9256" i="1" s="1"/>
  <c r="P9257" i="1" a="1"/>
  <c r="P9257" i="1" s="1"/>
  <c r="R9257" i="1" s="1"/>
  <c r="P9258" i="1" a="1"/>
  <c r="P9258" i="1" s="1"/>
  <c r="R9258" i="1" s="1"/>
  <c r="P9259" i="1" a="1"/>
  <c r="P9259" i="1" s="1"/>
  <c r="R9259" i="1" s="1"/>
  <c r="P9260" i="1" a="1"/>
  <c r="P9260" i="1" s="1"/>
  <c r="R9260" i="1" s="1"/>
  <c r="P9261" i="1" a="1"/>
  <c r="P9261" i="1" s="1"/>
  <c r="R9261" i="1" s="1"/>
  <c r="P9262" i="1" a="1"/>
  <c r="P9262" i="1" s="1"/>
  <c r="R9262" i="1" s="1"/>
  <c r="P9263" i="1" a="1"/>
  <c r="P9263" i="1" s="1"/>
  <c r="R9263" i="1" s="1"/>
  <c r="P9264" i="1" a="1"/>
  <c r="P9264" i="1" s="1"/>
  <c r="R9264" i="1" s="1"/>
  <c r="P9265" i="1" a="1"/>
  <c r="P9265" i="1" s="1"/>
  <c r="R9265" i="1" s="1"/>
  <c r="P9266" i="1" a="1"/>
  <c r="P9266" i="1" s="1"/>
  <c r="R9266" i="1" s="1"/>
  <c r="P9267" i="1" a="1"/>
  <c r="P9267" i="1" s="1"/>
  <c r="R9267" i="1" s="1"/>
  <c r="P9268" i="1" a="1"/>
  <c r="P9268" i="1" s="1"/>
  <c r="R9268" i="1" s="1"/>
  <c r="P9269" i="1" a="1"/>
  <c r="P9269" i="1" s="1"/>
  <c r="R9269" i="1" s="1"/>
  <c r="P9270" i="1" a="1"/>
  <c r="P9270" i="1" s="1"/>
  <c r="R9270" i="1" s="1"/>
  <c r="P9271" i="1" a="1"/>
  <c r="P9271" i="1" s="1"/>
  <c r="R9271" i="1" s="1"/>
  <c r="P9272" i="1" a="1"/>
  <c r="P9272" i="1" s="1"/>
  <c r="R9272" i="1" s="1"/>
  <c r="P9273" i="1" a="1"/>
  <c r="P9273" i="1" s="1"/>
  <c r="R9273" i="1" s="1"/>
  <c r="P9274" i="1" a="1"/>
  <c r="P9274" i="1" s="1"/>
  <c r="R9274" i="1" s="1"/>
  <c r="P9275" i="1" a="1"/>
  <c r="P9275" i="1" s="1"/>
  <c r="R9275" i="1" s="1"/>
  <c r="P9276" i="1" a="1"/>
  <c r="P9276" i="1" s="1"/>
  <c r="R9276" i="1" s="1"/>
  <c r="P9277" i="1" a="1"/>
  <c r="P9277" i="1" s="1"/>
  <c r="R9277" i="1" s="1"/>
  <c r="P9278" i="1" a="1"/>
  <c r="P9278" i="1" s="1"/>
  <c r="R9278" i="1" s="1"/>
  <c r="P9279" i="1" a="1"/>
  <c r="P9279" i="1" s="1"/>
  <c r="R9279" i="1" s="1"/>
  <c r="P9280" i="1" a="1"/>
  <c r="P9280" i="1" s="1"/>
  <c r="R9280" i="1" s="1"/>
  <c r="P9281" i="1" a="1"/>
  <c r="P9281" i="1" s="1"/>
  <c r="R9281" i="1" s="1"/>
  <c r="P9282" i="1" a="1"/>
  <c r="P9282" i="1" s="1"/>
  <c r="R9282" i="1" s="1"/>
  <c r="P9283" i="1" a="1"/>
  <c r="P9283" i="1" s="1"/>
  <c r="R9283" i="1" s="1"/>
  <c r="P9284" i="1" a="1"/>
  <c r="P9284" i="1" s="1"/>
  <c r="R9284" i="1" s="1"/>
  <c r="P9285" i="1" a="1"/>
  <c r="P9285" i="1" s="1"/>
  <c r="R9285" i="1" s="1"/>
  <c r="P9286" i="1" a="1"/>
  <c r="P9286" i="1" s="1"/>
  <c r="R9286" i="1" s="1"/>
  <c r="P9287" i="1" a="1"/>
  <c r="P9287" i="1" s="1"/>
  <c r="R9287" i="1" s="1"/>
  <c r="P9288" i="1" a="1"/>
  <c r="P9288" i="1" s="1"/>
  <c r="R9288" i="1" s="1"/>
  <c r="P9289" i="1" a="1"/>
  <c r="P9289" i="1" s="1"/>
  <c r="R9289" i="1" s="1"/>
  <c r="P9290" i="1" a="1"/>
  <c r="P9290" i="1" s="1"/>
  <c r="R9290" i="1" s="1"/>
  <c r="P9291" i="1" a="1"/>
  <c r="P9291" i="1" s="1"/>
  <c r="R9291" i="1" s="1"/>
  <c r="P9292" i="1" a="1"/>
  <c r="P9292" i="1" s="1"/>
  <c r="R9292" i="1" s="1"/>
  <c r="P9293" i="1" a="1"/>
  <c r="P9293" i="1" s="1"/>
  <c r="R9293" i="1" s="1"/>
  <c r="P9294" i="1" a="1"/>
  <c r="P9294" i="1" s="1"/>
  <c r="R9294" i="1" s="1"/>
  <c r="P9295" i="1" a="1"/>
  <c r="P9295" i="1" s="1"/>
  <c r="R9295" i="1" s="1"/>
  <c r="P9296" i="1" a="1"/>
  <c r="P9296" i="1" s="1"/>
  <c r="R9296" i="1" s="1"/>
  <c r="P9297" i="1" a="1"/>
  <c r="P9297" i="1" s="1"/>
  <c r="R9297" i="1" s="1"/>
  <c r="P9298" i="1" a="1"/>
  <c r="P9298" i="1" s="1"/>
  <c r="R9298" i="1" s="1"/>
  <c r="P9299" i="1" a="1"/>
  <c r="P9299" i="1" s="1"/>
  <c r="R9299" i="1" s="1"/>
  <c r="P9300" i="1" a="1"/>
  <c r="P9300" i="1" s="1"/>
  <c r="R9300" i="1" s="1"/>
  <c r="P9301" i="1" a="1"/>
  <c r="P9301" i="1" s="1"/>
  <c r="R9301" i="1" s="1"/>
  <c r="P9302" i="1" a="1"/>
  <c r="P9302" i="1" s="1"/>
  <c r="R9302" i="1" s="1"/>
  <c r="P9303" i="1" a="1"/>
  <c r="P9303" i="1" s="1"/>
  <c r="R9303" i="1" s="1"/>
  <c r="P9304" i="1" a="1"/>
  <c r="P9304" i="1" s="1"/>
  <c r="R9304" i="1" s="1"/>
  <c r="P9305" i="1" a="1"/>
  <c r="P9305" i="1" s="1"/>
  <c r="R9305" i="1" s="1"/>
  <c r="P9306" i="1" a="1"/>
  <c r="P9306" i="1" s="1"/>
  <c r="R9306" i="1" s="1"/>
  <c r="P9307" i="1" a="1"/>
  <c r="P9307" i="1" s="1"/>
  <c r="R9307" i="1" s="1"/>
  <c r="P9308" i="1" a="1"/>
  <c r="P9308" i="1" s="1"/>
  <c r="R9308" i="1" s="1"/>
  <c r="P9309" i="1" a="1"/>
  <c r="P9309" i="1" s="1"/>
  <c r="R9309" i="1" s="1"/>
  <c r="P9310" i="1" a="1"/>
  <c r="P9310" i="1" s="1"/>
  <c r="R9310" i="1" s="1"/>
  <c r="P9311" i="1" a="1"/>
  <c r="P9311" i="1" s="1"/>
  <c r="R9311" i="1" s="1"/>
  <c r="P9312" i="1" a="1"/>
  <c r="P9312" i="1" s="1"/>
  <c r="R9312" i="1" s="1"/>
  <c r="P9313" i="1" a="1"/>
  <c r="P9313" i="1" s="1"/>
  <c r="R9313" i="1" s="1"/>
  <c r="P9314" i="1" a="1"/>
  <c r="P9314" i="1" s="1"/>
  <c r="R9314" i="1" s="1"/>
  <c r="P9315" i="1" a="1"/>
  <c r="P9315" i="1" s="1"/>
  <c r="R9315" i="1" s="1"/>
  <c r="P9316" i="1" a="1"/>
  <c r="P9316" i="1" s="1"/>
  <c r="R9316" i="1" s="1"/>
  <c r="P9317" i="1" a="1"/>
  <c r="P9317" i="1" s="1"/>
  <c r="R9317" i="1" s="1"/>
  <c r="P9318" i="1" a="1"/>
  <c r="P9318" i="1" s="1"/>
  <c r="R9318" i="1" s="1"/>
  <c r="P9319" i="1" a="1"/>
  <c r="P9319" i="1" s="1"/>
  <c r="R9319" i="1" s="1"/>
  <c r="P9320" i="1" a="1"/>
  <c r="P9320" i="1" s="1"/>
  <c r="R9320" i="1" s="1"/>
  <c r="P9321" i="1" a="1"/>
  <c r="P9321" i="1" s="1"/>
  <c r="R9321" i="1" s="1"/>
  <c r="P9322" i="1" a="1"/>
  <c r="P9322" i="1" s="1"/>
  <c r="R9322" i="1" s="1"/>
  <c r="P9323" i="1" a="1"/>
  <c r="P9323" i="1" s="1"/>
  <c r="R9323" i="1" s="1"/>
  <c r="P9324" i="1" a="1"/>
  <c r="P9324" i="1" s="1"/>
  <c r="R9324" i="1" s="1"/>
  <c r="P9325" i="1" a="1"/>
  <c r="P9325" i="1" s="1"/>
  <c r="R9325" i="1" s="1"/>
  <c r="P9326" i="1" a="1"/>
  <c r="P9326" i="1" s="1"/>
  <c r="R9326" i="1" s="1"/>
  <c r="P9327" i="1" a="1"/>
  <c r="P9327" i="1" s="1"/>
  <c r="R9327" i="1" s="1"/>
  <c r="P9328" i="1" a="1"/>
  <c r="P9328" i="1" s="1"/>
  <c r="R9328" i="1" s="1"/>
  <c r="P9329" i="1" a="1"/>
  <c r="P9329" i="1" s="1"/>
  <c r="R9329" i="1" s="1"/>
  <c r="P9330" i="1" a="1"/>
  <c r="P9330" i="1" s="1"/>
  <c r="R9330" i="1" s="1"/>
  <c r="P9331" i="1" a="1"/>
  <c r="P9331" i="1" s="1"/>
  <c r="R9331" i="1" s="1"/>
  <c r="P9332" i="1" a="1"/>
  <c r="P9332" i="1" s="1"/>
  <c r="R9332" i="1" s="1"/>
  <c r="P9333" i="1" a="1"/>
  <c r="P9333" i="1" s="1"/>
  <c r="R9333" i="1" s="1"/>
  <c r="P9334" i="1" a="1"/>
  <c r="P9334" i="1" s="1"/>
  <c r="R9334" i="1" s="1"/>
  <c r="P9335" i="1" a="1"/>
  <c r="P9335" i="1" s="1"/>
  <c r="R9335" i="1" s="1"/>
  <c r="P9336" i="1" a="1"/>
  <c r="P9336" i="1" s="1"/>
  <c r="R9336" i="1" s="1"/>
  <c r="P9337" i="1" a="1"/>
  <c r="P9337" i="1" s="1"/>
  <c r="R9337" i="1" s="1"/>
  <c r="P9338" i="1" a="1"/>
  <c r="P9338" i="1" s="1"/>
  <c r="R9338" i="1" s="1"/>
  <c r="P9339" i="1" a="1"/>
  <c r="P9339" i="1" s="1"/>
  <c r="R9339" i="1" s="1"/>
  <c r="P9340" i="1" a="1"/>
  <c r="P9340" i="1" s="1"/>
  <c r="R9340" i="1" s="1"/>
  <c r="P9341" i="1" a="1"/>
  <c r="P9341" i="1" s="1"/>
  <c r="R9341" i="1" s="1"/>
  <c r="P9342" i="1" a="1"/>
  <c r="P9342" i="1" s="1"/>
  <c r="R9342" i="1" s="1"/>
  <c r="P9343" i="1" a="1"/>
  <c r="P9343" i="1" s="1"/>
  <c r="R9343" i="1" s="1"/>
  <c r="P9344" i="1" a="1"/>
  <c r="P9344" i="1" s="1"/>
  <c r="R9344" i="1" s="1"/>
  <c r="P9345" i="1" a="1"/>
  <c r="P9345" i="1" s="1"/>
  <c r="R9345" i="1" s="1"/>
  <c r="P9346" i="1" a="1"/>
  <c r="P9346" i="1" s="1"/>
  <c r="R9346" i="1" s="1"/>
  <c r="P9347" i="1" a="1"/>
  <c r="P9347" i="1" s="1"/>
  <c r="R9347" i="1" s="1"/>
  <c r="P9348" i="1" a="1"/>
  <c r="P9348" i="1" s="1"/>
  <c r="R9348" i="1" s="1"/>
  <c r="P9349" i="1" a="1"/>
  <c r="P9349" i="1" s="1"/>
  <c r="R9349" i="1" s="1"/>
  <c r="P9350" i="1" a="1"/>
  <c r="P9350" i="1" s="1"/>
  <c r="R9350" i="1" s="1"/>
  <c r="P9351" i="1" a="1"/>
  <c r="P9351" i="1" s="1"/>
  <c r="R9351" i="1" s="1"/>
  <c r="P9352" i="1" a="1"/>
  <c r="P9352" i="1" s="1"/>
  <c r="R9352" i="1" s="1"/>
  <c r="P9353" i="1" a="1"/>
  <c r="P9353" i="1" s="1"/>
  <c r="R9353" i="1" s="1"/>
  <c r="P9354" i="1" a="1"/>
  <c r="P9354" i="1" s="1"/>
  <c r="R9354" i="1" s="1"/>
  <c r="P9355" i="1" a="1"/>
  <c r="P9355" i="1" s="1"/>
  <c r="R9355" i="1" s="1"/>
  <c r="P9356" i="1" a="1"/>
  <c r="P9356" i="1" s="1"/>
  <c r="R9356" i="1" s="1"/>
  <c r="P9357" i="1" a="1"/>
  <c r="P9357" i="1" s="1"/>
  <c r="R9357" i="1" s="1"/>
  <c r="P9358" i="1" a="1"/>
  <c r="P9358" i="1" s="1"/>
  <c r="R9358" i="1" s="1"/>
  <c r="P9359" i="1" a="1"/>
  <c r="P9359" i="1" s="1"/>
  <c r="R9359" i="1" s="1"/>
  <c r="P9360" i="1" a="1"/>
  <c r="P9360" i="1" s="1"/>
  <c r="R9360" i="1" s="1"/>
  <c r="P9361" i="1" a="1"/>
  <c r="P9361" i="1" s="1"/>
  <c r="R9361" i="1" s="1"/>
  <c r="P9362" i="1" a="1"/>
  <c r="P9362" i="1" s="1"/>
  <c r="R9362" i="1" s="1"/>
  <c r="P9363" i="1" a="1"/>
  <c r="P9363" i="1" s="1"/>
  <c r="R9363" i="1" s="1"/>
  <c r="P9364" i="1" a="1"/>
  <c r="P9364" i="1" s="1"/>
  <c r="R9364" i="1" s="1"/>
  <c r="P9365" i="1" a="1"/>
  <c r="P9365" i="1" s="1"/>
  <c r="R9365" i="1" s="1"/>
  <c r="P9366" i="1" a="1"/>
  <c r="P9366" i="1" s="1"/>
  <c r="R9366" i="1" s="1"/>
  <c r="P9367" i="1" a="1"/>
  <c r="P9367" i="1" s="1"/>
  <c r="R9367" i="1" s="1"/>
  <c r="P9368" i="1" a="1"/>
  <c r="P9368" i="1" s="1"/>
  <c r="R9368" i="1" s="1"/>
  <c r="P9369" i="1" a="1"/>
  <c r="P9369" i="1" s="1"/>
  <c r="R9369" i="1" s="1"/>
  <c r="P9370" i="1" a="1"/>
  <c r="P9370" i="1" s="1"/>
  <c r="R9370" i="1" s="1"/>
  <c r="P9371" i="1" a="1"/>
  <c r="P9371" i="1" s="1"/>
  <c r="R9371" i="1" s="1"/>
  <c r="P9372" i="1" a="1"/>
  <c r="P9372" i="1" s="1"/>
  <c r="R9372" i="1" s="1"/>
  <c r="P9373" i="1" a="1"/>
  <c r="P9373" i="1" s="1"/>
  <c r="R9373" i="1" s="1"/>
  <c r="P9374" i="1" a="1"/>
  <c r="P9374" i="1" s="1"/>
  <c r="R9374" i="1" s="1"/>
  <c r="P9375" i="1" a="1"/>
  <c r="P9375" i="1" s="1"/>
  <c r="R9375" i="1" s="1"/>
  <c r="P9376" i="1" a="1"/>
  <c r="P9376" i="1" s="1"/>
  <c r="R9376" i="1" s="1"/>
  <c r="P9377" i="1" a="1"/>
  <c r="P9377" i="1" s="1"/>
  <c r="R9377" i="1" s="1"/>
  <c r="P9378" i="1" a="1"/>
  <c r="P9378" i="1" s="1"/>
  <c r="R9378" i="1" s="1"/>
  <c r="P9379" i="1" a="1"/>
  <c r="P9379" i="1" s="1"/>
  <c r="R9379" i="1" s="1"/>
  <c r="P9380" i="1" a="1"/>
  <c r="P9380" i="1" s="1"/>
  <c r="R9380" i="1" s="1"/>
  <c r="P9381" i="1" a="1"/>
  <c r="P9381" i="1" s="1"/>
  <c r="R9381" i="1" s="1"/>
  <c r="P9382" i="1" a="1"/>
  <c r="P9382" i="1" s="1"/>
  <c r="R9382" i="1" s="1"/>
  <c r="P9383" i="1" a="1"/>
  <c r="P9383" i="1" s="1"/>
  <c r="R9383" i="1" s="1"/>
  <c r="P9384" i="1" a="1"/>
  <c r="P9384" i="1" s="1"/>
  <c r="R9384" i="1" s="1"/>
  <c r="P9385" i="1" a="1"/>
  <c r="P9385" i="1" s="1"/>
  <c r="R9385" i="1" s="1"/>
  <c r="P9386" i="1" a="1"/>
  <c r="P9386" i="1" s="1"/>
  <c r="R9386" i="1" s="1"/>
  <c r="P9387" i="1" a="1"/>
  <c r="P9387" i="1" s="1"/>
  <c r="R9387" i="1" s="1"/>
  <c r="P9388" i="1" a="1"/>
  <c r="P9388" i="1" s="1"/>
  <c r="R9388" i="1" s="1"/>
  <c r="P9389" i="1" a="1"/>
  <c r="P9389" i="1" s="1"/>
  <c r="R9389" i="1" s="1"/>
  <c r="P9390" i="1" a="1"/>
  <c r="P9390" i="1" s="1"/>
  <c r="R9390" i="1" s="1"/>
  <c r="P9391" i="1" a="1"/>
  <c r="P9391" i="1" s="1"/>
  <c r="R9391" i="1" s="1"/>
  <c r="P9392" i="1" a="1"/>
  <c r="P9392" i="1" s="1"/>
  <c r="R9392" i="1" s="1"/>
  <c r="P9393" i="1" a="1"/>
  <c r="P9393" i="1" s="1"/>
  <c r="R9393" i="1" s="1"/>
  <c r="P9394" i="1" a="1"/>
  <c r="P9394" i="1" s="1"/>
  <c r="R9394" i="1" s="1"/>
  <c r="P9395" i="1" a="1"/>
  <c r="P9395" i="1" s="1"/>
  <c r="R9395" i="1" s="1"/>
  <c r="P9396" i="1" a="1"/>
  <c r="P9396" i="1" s="1"/>
  <c r="R9396" i="1" s="1"/>
  <c r="P9397" i="1" a="1"/>
  <c r="P9397" i="1" s="1"/>
  <c r="R9397" i="1" s="1"/>
  <c r="P9398" i="1" a="1"/>
  <c r="P9398" i="1" s="1"/>
  <c r="R9398" i="1" s="1"/>
  <c r="P9399" i="1" a="1"/>
  <c r="P9399" i="1" s="1"/>
  <c r="R9399" i="1" s="1"/>
  <c r="P9400" i="1" a="1"/>
  <c r="P9400" i="1" s="1"/>
  <c r="R9400" i="1" s="1"/>
  <c r="P9401" i="1" a="1"/>
  <c r="P9401" i="1" s="1"/>
  <c r="R9401" i="1" s="1"/>
  <c r="P9402" i="1" a="1"/>
  <c r="P9402" i="1" s="1"/>
  <c r="R9402" i="1" s="1"/>
  <c r="P9403" i="1" a="1"/>
  <c r="P9403" i="1" s="1"/>
  <c r="R9403" i="1" s="1"/>
  <c r="P9404" i="1" a="1"/>
  <c r="P9404" i="1" s="1"/>
  <c r="R9404" i="1" s="1"/>
  <c r="P9405" i="1" a="1"/>
  <c r="P9405" i="1" s="1"/>
  <c r="R9405" i="1" s="1"/>
  <c r="P9406" i="1" a="1"/>
  <c r="P9406" i="1" s="1"/>
  <c r="R9406" i="1" s="1"/>
  <c r="P9407" i="1" a="1"/>
  <c r="P9407" i="1" s="1"/>
  <c r="R9407" i="1" s="1"/>
  <c r="P9408" i="1" a="1"/>
  <c r="P9408" i="1" s="1"/>
  <c r="R9408" i="1" s="1"/>
  <c r="P9409" i="1" a="1"/>
  <c r="P9409" i="1" s="1"/>
  <c r="R9409" i="1" s="1"/>
  <c r="P9410" i="1" a="1"/>
  <c r="P9410" i="1" s="1"/>
  <c r="R9410" i="1" s="1"/>
  <c r="P9411" i="1" a="1"/>
  <c r="P9411" i="1" s="1"/>
  <c r="R9411" i="1" s="1"/>
  <c r="P9412" i="1" a="1"/>
  <c r="P9412" i="1" s="1"/>
  <c r="R9412" i="1" s="1"/>
  <c r="P9413" i="1" a="1"/>
  <c r="P9413" i="1" s="1"/>
  <c r="R9413" i="1" s="1"/>
  <c r="P9414" i="1" a="1"/>
  <c r="P9414" i="1" s="1"/>
  <c r="R9414" i="1" s="1"/>
  <c r="P9415" i="1" a="1"/>
  <c r="P9415" i="1" s="1"/>
  <c r="R9415" i="1" s="1"/>
  <c r="P9416" i="1" a="1"/>
  <c r="P9416" i="1" s="1"/>
  <c r="R9416" i="1" s="1"/>
  <c r="P9417" i="1" a="1"/>
  <c r="P9417" i="1" s="1"/>
  <c r="R9417" i="1" s="1"/>
  <c r="P9418" i="1" a="1"/>
  <c r="P9418" i="1" s="1"/>
  <c r="R9418" i="1" s="1"/>
  <c r="P9419" i="1" a="1"/>
  <c r="P9419" i="1" s="1"/>
  <c r="R9419" i="1" s="1"/>
  <c r="P9420" i="1" a="1"/>
  <c r="P9420" i="1" s="1"/>
  <c r="R9420" i="1" s="1"/>
  <c r="P9421" i="1" a="1"/>
  <c r="P9421" i="1" s="1"/>
  <c r="R9421" i="1" s="1"/>
  <c r="P9422" i="1" a="1"/>
  <c r="P9422" i="1" s="1"/>
  <c r="R9422" i="1" s="1"/>
  <c r="P9423" i="1" a="1"/>
  <c r="P9423" i="1" s="1"/>
  <c r="R9423" i="1" s="1"/>
  <c r="P9424" i="1" a="1"/>
  <c r="P9424" i="1" s="1"/>
  <c r="R9424" i="1" s="1"/>
  <c r="P9425" i="1" a="1"/>
  <c r="P9425" i="1" s="1"/>
  <c r="R9425" i="1" s="1"/>
  <c r="P9426" i="1" a="1"/>
  <c r="P9426" i="1" s="1"/>
  <c r="R9426" i="1" s="1"/>
  <c r="P9427" i="1" a="1"/>
  <c r="P9427" i="1" s="1"/>
  <c r="R9427" i="1" s="1"/>
  <c r="P9428" i="1" a="1"/>
  <c r="P9428" i="1" s="1"/>
  <c r="R9428" i="1" s="1"/>
  <c r="P9429" i="1" a="1"/>
  <c r="P9429" i="1" s="1"/>
  <c r="R9429" i="1" s="1"/>
  <c r="P9430" i="1" a="1"/>
  <c r="P9430" i="1" s="1"/>
  <c r="R9430" i="1" s="1"/>
  <c r="P9431" i="1" a="1"/>
  <c r="P9431" i="1" s="1"/>
  <c r="R9431" i="1" s="1"/>
  <c r="P9432" i="1" a="1"/>
  <c r="P9432" i="1" s="1"/>
  <c r="R9432" i="1" s="1"/>
  <c r="P9433" i="1" a="1"/>
  <c r="P9433" i="1" s="1"/>
  <c r="R9433" i="1" s="1"/>
  <c r="P9434" i="1" a="1"/>
  <c r="P9434" i="1" s="1"/>
  <c r="R9434" i="1" s="1"/>
  <c r="P9435" i="1" a="1"/>
  <c r="P9435" i="1" s="1"/>
  <c r="R9435" i="1" s="1"/>
  <c r="P9436" i="1" a="1"/>
  <c r="P9436" i="1" s="1"/>
  <c r="R9436" i="1" s="1"/>
  <c r="P9437" i="1" a="1"/>
  <c r="P9437" i="1" s="1"/>
  <c r="R9437" i="1" s="1"/>
  <c r="P9438" i="1" a="1"/>
  <c r="P9438" i="1" s="1"/>
  <c r="R9438" i="1" s="1"/>
  <c r="P9439" i="1" a="1"/>
  <c r="P9439" i="1" s="1"/>
  <c r="R9439" i="1" s="1"/>
  <c r="P9440" i="1" a="1"/>
  <c r="P9440" i="1" s="1"/>
  <c r="R9440" i="1" s="1"/>
  <c r="P9441" i="1" a="1"/>
  <c r="P9441" i="1" s="1"/>
  <c r="R9441" i="1" s="1"/>
  <c r="P9442" i="1" a="1"/>
  <c r="P9442" i="1" s="1"/>
  <c r="R9442" i="1" s="1"/>
  <c r="P9443" i="1" a="1"/>
  <c r="P9443" i="1" s="1"/>
  <c r="R9443" i="1" s="1"/>
  <c r="P9444" i="1" a="1"/>
  <c r="P9444" i="1" s="1"/>
  <c r="R9444" i="1" s="1"/>
  <c r="P9445" i="1" a="1"/>
  <c r="P9445" i="1" s="1"/>
  <c r="R9445" i="1" s="1"/>
  <c r="P9446" i="1" a="1"/>
  <c r="P9446" i="1" s="1"/>
  <c r="R9446" i="1" s="1"/>
  <c r="P9447" i="1" a="1"/>
  <c r="P9447" i="1" s="1"/>
  <c r="R9447" i="1" s="1"/>
  <c r="P9448" i="1" a="1"/>
  <c r="P9448" i="1" s="1"/>
  <c r="R9448" i="1" s="1"/>
  <c r="P9449" i="1" a="1"/>
  <c r="P9449" i="1" s="1"/>
  <c r="R9449" i="1" s="1"/>
  <c r="P9450" i="1" a="1"/>
  <c r="P9450" i="1" s="1"/>
  <c r="R9450" i="1" s="1"/>
  <c r="P9451" i="1" a="1"/>
  <c r="P9451" i="1" s="1"/>
  <c r="R9451" i="1" s="1"/>
  <c r="P9452" i="1" a="1"/>
  <c r="P9452" i="1" s="1"/>
  <c r="R9452" i="1" s="1"/>
  <c r="P9453" i="1" a="1"/>
  <c r="P9453" i="1" s="1"/>
  <c r="R9453" i="1" s="1"/>
  <c r="P9454" i="1" a="1"/>
  <c r="P9454" i="1" s="1"/>
  <c r="R9454" i="1" s="1"/>
  <c r="P9455" i="1" a="1"/>
  <c r="P9455" i="1" s="1"/>
  <c r="R9455" i="1" s="1"/>
  <c r="P9456" i="1" a="1"/>
  <c r="P9456" i="1" s="1"/>
  <c r="R9456" i="1" s="1"/>
  <c r="P9457" i="1" a="1"/>
  <c r="P9457" i="1" s="1"/>
  <c r="R9457" i="1" s="1"/>
  <c r="P9458" i="1" a="1"/>
  <c r="P9458" i="1" s="1"/>
  <c r="R9458" i="1" s="1"/>
  <c r="P9459" i="1" a="1"/>
  <c r="P9459" i="1" s="1"/>
  <c r="R9459" i="1" s="1"/>
  <c r="P9460" i="1" a="1"/>
  <c r="P9460" i="1" s="1"/>
  <c r="R9460" i="1" s="1"/>
  <c r="P9461" i="1" a="1"/>
  <c r="P9461" i="1" s="1"/>
  <c r="R9461" i="1" s="1"/>
  <c r="P9462" i="1" a="1"/>
  <c r="P9462" i="1" s="1"/>
  <c r="R9462" i="1" s="1"/>
  <c r="P9463" i="1" a="1"/>
  <c r="P9463" i="1" s="1"/>
  <c r="R9463" i="1" s="1"/>
  <c r="P9464" i="1" a="1"/>
  <c r="P9464" i="1" s="1"/>
  <c r="R9464" i="1" s="1"/>
  <c r="P9465" i="1" a="1"/>
  <c r="P9465" i="1" s="1"/>
  <c r="R9465" i="1" s="1"/>
  <c r="P9466" i="1" a="1"/>
  <c r="P9466" i="1" s="1"/>
  <c r="R9466" i="1" s="1"/>
  <c r="P9467" i="1" a="1"/>
  <c r="P9467" i="1" s="1"/>
  <c r="R9467" i="1" s="1"/>
  <c r="P9468" i="1" a="1"/>
  <c r="P9468" i="1" s="1"/>
  <c r="R9468" i="1" s="1"/>
  <c r="P9469" i="1" a="1"/>
  <c r="P9469" i="1" s="1"/>
  <c r="R9469" i="1" s="1"/>
  <c r="P9470" i="1" a="1"/>
  <c r="P9470" i="1" s="1"/>
  <c r="R9470" i="1" s="1"/>
  <c r="P9471" i="1" a="1"/>
  <c r="P9471" i="1" s="1"/>
  <c r="R9471" i="1" s="1"/>
  <c r="P9472" i="1" a="1"/>
  <c r="P9472" i="1" s="1"/>
  <c r="R9472" i="1" s="1"/>
  <c r="P9473" i="1" a="1"/>
  <c r="P9473" i="1" s="1"/>
  <c r="R9473" i="1" s="1"/>
  <c r="P9474" i="1" a="1"/>
  <c r="P9474" i="1" s="1"/>
  <c r="R9474" i="1" s="1"/>
  <c r="P9475" i="1" a="1"/>
  <c r="P9475" i="1" s="1"/>
  <c r="R9475" i="1" s="1"/>
  <c r="P9476" i="1" a="1"/>
  <c r="P9476" i="1" s="1"/>
  <c r="R9476" i="1" s="1"/>
  <c r="P9477" i="1" a="1"/>
  <c r="P9477" i="1" s="1"/>
  <c r="R9477" i="1" s="1"/>
  <c r="P9478" i="1" a="1"/>
  <c r="P9478" i="1" s="1"/>
  <c r="R9478" i="1" s="1"/>
  <c r="P9479" i="1" a="1"/>
  <c r="P9479" i="1" s="1"/>
  <c r="R9479" i="1" s="1"/>
  <c r="P9480" i="1" a="1"/>
  <c r="P9480" i="1" s="1"/>
  <c r="R9480" i="1" s="1"/>
  <c r="P9481" i="1" a="1"/>
  <c r="P9481" i="1" s="1"/>
  <c r="R9481" i="1" s="1"/>
  <c r="P9482" i="1" a="1"/>
  <c r="P9482" i="1" s="1"/>
  <c r="R9482" i="1" s="1"/>
  <c r="P9483" i="1" a="1"/>
  <c r="P9483" i="1" s="1"/>
  <c r="R9483" i="1" s="1"/>
  <c r="P9484" i="1" a="1"/>
  <c r="P9484" i="1" s="1"/>
  <c r="R9484" i="1" s="1"/>
  <c r="P9485" i="1" a="1"/>
  <c r="P9485" i="1" s="1"/>
  <c r="R9485" i="1" s="1"/>
  <c r="P9486" i="1" a="1"/>
  <c r="P9486" i="1" s="1"/>
  <c r="R9486" i="1" s="1"/>
  <c r="P9487" i="1" a="1"/>
  <c r="P9487" i="1" s="1"/>
  <c r="R9487" i="1" s="1"/>
  <c r="P9488" i="1" a="1"/>
  <c r="P9488" i="1" s="1"/>
  <c r="R9488" i="1" s="1"/>
  <c r="P9489" i="1" a="1"/>
  <c r="P9489" i="1" s="1"/>
  <c r="R9489" i="1" s="1"/>
  <c r="P9490" i="1" a="1"/>
  <c r="P9490" i="1" s="1"/>
  <c r="R9490" i="1" s="1"/>
  <c r="P9491" i="1" a="1"/>
  <c r="P9491" i="1" s="1"/>
  <c r="R9491" i="1" s="1"/>
  <c r="P9492" i="1" a="1"/>
  <c r="P9492" i="1" s="1"/>
  <c r="R9492" i="1" s="1"/>
  <c r="P9493" i="1" a="1"/>
  <c r="P9493" i="1" s="1"/>
  <c r="R9493" i="1" s="1"/>
  <c r="P9494" i="1" a="1"/>
  <c r="P9494" i="1" s="1"/>
  <c r="R9494" i="1" s="1"/>
  <c r="P9495" i="1" a="1"/>
  <c r="P9495" i="1" s="1"/>
  <c r="R9495" i="1" s="1"/>
  <c r="P9496" i="1" a="1"/>
  <c r="P9496" i="1" s="1"/>
  <c r="R9496" i="1" s="1"/>
  <c r="P9497" i="1" a="1"/>
  <c r="P9497" i="1" s="1"/>
  <c r="R9497" i="1" s="1"/>
  <c r="P9498" i="1" a="1"/>
  <c r="P9498" i="1" s="1"/>
  <c r="R9498" i="1" s="1"/>
  <c r="P9499" i="1" a="1"/>
  <c r="P9499" i="1" s="1"/>
  <c r="R9499" i="1" s="1"/>
  <c r="P9500" i="1" a="1"/>
  <c r="P9500" i="1" s="1"/>
  <c r="R9500" i="1" s="1"/>
  <c r="P9501" i="1" a="1"/>
  <c r="P9501" i="1" s="1"/>
  <c r="R9501" i="1" s="1"/>
  <c r="P9502" i="1" a="1"/>
  <c r="P9502" i="1" s="1"/>
  <c r="R9502" i="1" s="1"/>
  <c r="P9503" i="1" a="1"/>
  <c r="P9503" i="1" s="1"/>
  <c r="R9503" i="1" s="1"/>
  <c r="P9504" i="1" a="1"/>
  <c r="P9504" i="1" s="1"/>
  <c r="R9504" i="1" s="1"/>
  <c r="P9505" i="1" a="1"/>
  <c r="P9505" i="1" s="1"/>
  <c r="R9505" i="1" s="1"/>
  <c r="P9506" i="1" a="1"/>
  <c r="P9506" i="1" s="1"/>
  <c r="R9506" i="1" s="1"/>
  <c r="P9507" i="1" a="1"/>
  <c r="P9507" i="1" s="1"/>
  <c r="R9507" i="1" s="1"/>
  <c r="P9508" i="1" a="1"/>
  <c r="P9508" i="1" s="1"/>
  <c r="R9508" i="1" s="1"/>
  <c r="P9509" i="1" a="1"/>
  <c r="P9509" i="1" s="1"/>
  <c r="R9509" i="1" s="1"/>
  <c r="P9510" i="1" a="1"/>
  <c r="P9510" i="1" s="1"/>
  <c r="R9510" i="1" s="1"/>
  <c r="P9511" i="1" a="1"/>
  <c r="P9511" i="1" s="1"/>
  <c r="R9511" i="1" s="1"/>
  <c r="P9512" i="1" a="1"/>
  <c r="P9512" i="1" s="1"/>
  <c r="R9512" i="1" s="1"/>
  <c r="P9513" i="1" a="1"/>
  <c r="P9513" i="1" s="1"/>
  <c r="R9513" i="1" s="1"/>
  <c r="P9514" i="1" a="1"/>
  <c r="P9514" i="1" s="1"/>
  <c r="R9514" i="1" s="1"/>
  <c r="P9515" i="1" a="1"/>
  <c r="P9515" i="1" s="1"/>
  <c r="R9515" i="1" s="1"/>
  <c r="P9516" i="1" a="1"/>
  <c r="P9516" i="1" s="1"/>
  <c r="R9516" i="1" s="1"/>
  <c r="P9517" i="1" a="1"/>
  <c r="P9517" i="1" s="1"/>
  <c r="R9517" i="1" s="1"/>
  <c r="P9518" i="1" a="1"/>
  <c r="P9518" i="1" s="1"/>
  <c r="R9518" i="1" s="1"/>
  <c r="P9519" i="1" a="1"/>
  <c r="P9519" i="1" s="1"/>
  <c r="R9519" i="1" s="1"/>
  <c r="P9520" i="1" a="1"/>
  <c r="P9520" i="1" s="1"/>
  <c r="R9520" i="1" s="1"/>
  <c r="P9521" i="1" a="1"/>
  <c r="P9521" i="1" s="1"/>
  <c r="R9521" i="1" s="1"/>
  <c r="P9522" i="1" a="1"/>
  <c r="P9522" i="1" s="1"/>
  <c r="R9522" i="1" s="1"/>
  <c r="P9523" i="1" a="1"/>
  <c r="P9523" i="1" s="1"/>
  <c r="R9523" i="1" s="1"/>
  <c r="P9524" i="1" a="1"/>
  <c r="P9524" i="1" s="1"/>
  <c r="R9524" i="1" s="1"/>
  <c r="P9525" i="1" a="1"/>
  <c r="P9525" i="1" s="1"/>
  <c r="R9525" i="1" s="1"/>
  <c r="P9526" i="1" a="1"/>
  <c r="P9526" i="1" s="1"/>
  <c r="R9526" i="1" s="1"/>
  <c r="P9527" i="1" a="1"/>
  <c r="P9527" i="1" s="1"/>
  <c r="R9527" i="1" s="1"/>
  <c r="P9528" i="1" a="1"/>
  <c r="P9528" i="1" s="1"/>
  <c r="R9528" i="1" s="1"/>
  <c r="P9529" i="1" a="1"/>
  <c r="P9529" i="1" s="1"/>
  <c r="R9529" i="1" s="1"/>
  <c r="P9530" i="1" a="1"/>
  <c r="P9530" i="1" s="1"/>
  <c r="R9530" i="1" s="1"/>
  <c r="P9531" i="1" a="1"/>
  <c r="P9531" i="1" s="1"/>
  <c r="R9531" i="1" s="1"/>
  <c r="P9532" i="1" a="1"/>
  <c r="P9532" i="1" s="1"/>
  <c r="R9532" i="1" s="1"/>
  <c r="P9533" i="1" a="1"/>
  <c r="P9533" i="1" s="1"/>
  <c r="R9533" i="1" s="1"/>
  <c r="P9534" i="1" a="1"/>
  <c r="P9534" i="1" s="1"/>
  <c r="R9534" i="1" s="1"/>
  <c r="P9535" i="1" a="1"/>
  <c r="P9535" i="1" s="1"/>
  <c r="R9535" i="1" s="1"/>
  <c r="P9536" i="1" a="1"/>
  <c r="P9536" i="1" s="1"/>
  <c r="R9536" i="1" s="1"/>
  <c r="P9537" i="1" a="1"/>
  <c r="P9537" i="1" s="1"/>
  <c r="R9537" i="1" s="1"/>
  <c r="P9538" i="1" a="1"/>
  <c r="P9538" i="1" s="1"/>
  <c r="R9538" i="1" s="1"/>
  <c r="P9539" i="1" a="1"/>
  <c r="P9539" i="1" s="1"/>
  <c r="R9539" i="1" s="1"/>
  <c r="P9540" i="1" a="1"/>
  <c r="P9540" i="1" s="1"/>
  <c r="R9540" i="1" s="1"/>
  <c r="P9541" i="1" a="1"/>
  <c r="P9541" i="1" s="1"/>
  <c r="R9541" i="1" s="1"/>
  <c r="P9542" i="1" a="1"/>
  <c r="P9542" i="1" s="1"/>
  <c r="R9542" i="1" s="1"/>
  <c r="P9543" i="1" a="1"/>
  <c r="P9543" i="1" s="1"/>
  <c r="R9543" i="1" s="1"/>
  <c r="P9544" i="1" a="1"/>
  <c r="P9544" i="1" s="1"/>
  <c r="R9544" i="1" s="1"/>
  <c r="P9545" i="1" a="1"/>
  <c r="P9545" i="1" s="1"/>
  <c r="R9545" i="1" s="1"/>
  <c r="P9546" i="1" a="1"/>
  <c r="P9546" i="1" s="1"/>
  <c r="R9546" i="1" s="1"/>
  <c r="P9547" i="1" a="1"/>
  <c r="P9547" i="1" s="1"/>
  <c r="R9547" i="1" s="1"/>
  <c r="P9548" i="1" a="1"/>
  <c r="P9548" i="1" s="1"/>
  <c r="R9548" i="1" s="1"/>
  <c r="P9549" i="1" a="1"/>
  <c r="P9549" i="1" s="1"/>
  <c r="R9549" i="1" s="1"/>
  <c r="P9550" i="1" a="1"/>
  <c r="P9550" i="1" s="1"/>
  <c r="R9550" i="1" s="1"/>
  <c r="P9551" i="1" a="1"/>
  <c r="P9551" i="1" s="1"/>
  <c r="R9551" i="1" s="1"/>
  <c r="P9552" i="1" a="1"/>
  <c r="P9552" i="1" s="1"/>
  <c r="R9552" i="1" s="1"/>
  <c r="P9553" i="1" a="1"/>
  <c r="P9553" i="1" s="1"/>
  <c r="R9553" i="1" s="1"/>
  <c r="P9554" i="1" a="1"/>
  <c r="P9554" i="1" s="1"/>
  <c r="R9554" i="1" s="1"/>
  <c r="P9555" i="1" a="1"/>
  <c r="P9555" i="1" s="1"/>
  <c r="R9555" i="1" s="1"/>
  <c r="P9556" i="1" a="1"/>
  <c r="P9556" i="1" s="1"/>
  <c r="R9556" i="1" s="1"/>
  <c r="P9557" i="1" a="1"/>
  <c r="P9557" i="1" s="1"/>
  <c r="R9557" i="1" s="1"/>
  <c r="P9558" i="1" a="1"/>
  <c r="P9558" i="1" s="1"/>
  <c r="R9558" i="1" s="1"/>
  <c r="P9559" i="1" a="1"/>
  <c r="P9559" i="1" s="1"/>
  <c r="R9559" i="1" s="1"/>
  <c r="P9560" i="1" a="1"/>
  <c r="P9560" i="1" s="1"/>
  <c r="R9560" i="1" s="1"/>
  <c r="P9561" i="1" a="1"/>
  <c r="P9561" i="1" s="1"/>
  <c r="R9561" i="1" s="1"/>
  <c r="P9562" i="1" a="1"/>
  <c r="P9562" i="1" s="1"/>
  <c r="R9562" i="1" s="1"/>
  <c r="P9563" i="1" a="1"/>
  <c r="P9563" i="1" s="1"/>
  <c r="R9563" i="1" s="1"/>
  <c r="P9564" i="1" a="1"/>
  <c r="P9564" i="1" s="1"/>
  <c r="R9564" i="1" s="1"/>
  <c r="P9565" i="1" a="1"/>
  <c r="P9565" i="1" s="1"/>
  <c r="R9565" i="1" s="1"/>
  <c r="P9566" i="1" a="1"/>
  <c r="P9566" i="1" s="1"/>
  <c r="R9566" i="1" s="1"/>
  <c r="P9567" i="1" a="1"/>
  <c r="P9567" i="1" s="1"/>
  <c r="R9567" i="1" s="1"/>
  <c r="P9568" i="1" a="1"/>
  <c r="P9568" i="1" s="1"/>
  <c r="R9568" i="1" s="1"/>
  <c r="P9569" i="1" a="1"/>
  <c r="P9569" i="1" s="1"/>
  <c r="R9569" i="1" s="1"/>
  <c r="P9570" i="1" a="1"/>
  <c r="P9570" i="1" s="1"/>
  <c r="R9570" i="1" s="1"/>
  <c r="P9571" i="1" a="1"/>
  <c r="P9571" i="1" s="1"/>
  <c r="R9571" i="1" s="1"/>
  <c r="P9572" i="1" a="1"/>
  <c r="P9572" i="1" s="1"/>
  <c r="R9572" i="1" s="1"/>
  <c r="P9573" i="1" a="1"/>
  <c r="P9573" i="1" s="1"/>
  <c r="R9573" i="1" s="1"/>
  <c r="P9574" i="1" a="1"/>
  <c r="P9574" i="1" s="1"/>
  <c r="R9574" i="1" s="1"/>
  <c r="P9575" i="1" a="1"/>
  <c r="P9575" i="1" s="1"/>
  <c r="R9575" i="1" s="1"/>
  <c r="P9576" i="1" a="1"/>
  <c r="P9576" i="1" s="1"/>
  <c r="R9576" i="1" s="1"/>
  <c r="P9577" i="1" a="1"/>
  <c r="P9577" i="1" s="1"/>
  <c r="R9577" i="1" s="1"/>
  <c r="P9578" i="1" a="1"/>
  <c r="P9578" i="1" s="1"/>
  <c r="R9578" i="1" s="1"/>
  <c r="P9579" i="1" a="1"/>
  <c r="P9579" i="1" s="1"/>
  <c r="R9579" i="1" s="1"/>
  <c r="P9580" i="1" a="1"/>
  <c r="P9580" i="1" s="1"/>
  <c r="R9580" i="1" s="1"/>
  <c r="P9581" i="1" a="1"/>
  <c r="P9581" i="1" s="1"/>
  <c r="R9581" i="1" s="1"/>
  <c r="P9582" i="1" a="1"/>
  <c r="P9582" i="1" s="1"/>
  <c r="R9582" i="1" s="1"/>
  <c r="P9583" i="1" a="1"/>
  <c r="P9583" i="1" s="1"/>
  <c r="R9583" i="1" s="1"/>
  <c r="P9584" i="1" a="1"/>
  <c r="P9584" i="1" s="1"/>
  <c r="R9584" i="1" s="1"/>
  <c r="P9585" i="1" a="1"/>
  <c r="P9585" i="1" s="1"/>
  <c r="R9585" i="1" s="1"/>
  <c r="P9586" i="1" a="1"/>
  <c r="P9586" i="1" s="1"/>
  <c r="R9586" i="1" s="1"/>
  <c r="P9587" i="1" a="1"/>
  <c r="P9587" i="1" s="1"/>
  <c r="R9587" i="1" s="1"/>
  <c r="P9588" i="1" a="1"/>
  <c r="P9588" i="1" s="1"/>
  <c r="R9588" i="1" s="1"/>
  <c r="P9589" i="1" a="1"/>
  <c r="P9589" i="1" s="1"/>
  <c r="R9589" i="1" s="1"/>
  <c r="P9590" i="1" a="1"/>
  <c r="P9590" i="1" s="1"/>
  <c r="R9590" i="1" s="1"/>
  <c r="P9591" i="1" a="1"/>
  <c r="P9591" i="1" s="1"/>
  <c r="R9591" i="1" s="1"/>
  <c r="P9592" i="1" a="1"/>
  <c r="P9592" i="1" s="1"/>
  <c r="R9592" i="1" s="1"/>
  <c r="P9593" i="1" a="1"/>
  <c r="P9593" i="1" s="1"/>
  <c r="R9593" i="1" s="1"/>
  <c r="P9594" i="1" a="1"/>
  <c r="P9594" i="1" s="1"/>
  <c r="R9594" i="1" s="1"/>
  <c r="P9595" i="1" a="1"/>
  <c r="P9595" i="1" s="1"/>
  <c r="R9595" i="1" s="1"/>
  <c r="P9596" i="1" a="1"/>
  <c r="P9596" i="1" s="1"/>
  <c r="R9596" i="1" s="1"/>
  <c r="P9597" i="1" a="1"/>
  <c r="P9597" i="1" s="1"/>
  <c r="R9597" i="1" s="1"/>
  <c r="P9598" i="1" a="1"/>
  <c r="P9598" i="1" s="1"/>
  <c r="R9598" i="1" s="1"/>
  <c r="P9599" i="1" a="1"/>
  <c r="P9599" i="1" s="1"/>
  <c r="R9599" i="1" s="1"/>
  <c r="P9600" i="1" a="1"/>
  <c r="P9600" i="1" s="1"/>
  <c r="R9600" i="1" s="1"/>
  <c r="P9601" i="1" a="1"/>
  <c r="P9601" i="1" s="1"/>
  <c r="R9601" i="1" s="1"/>
  <c r="P9602" i="1" a="1"/>
  <c r="P9602" i="1" s="1"/>
  <c r="R9602" i="1" s="1"/>
  <c r="P9603" i="1" a="1"/>
  <c r="P9603" i="1" s="1"/>
  <c r="R9603" i="1" s="1"/>
  <c r="P9604" i="1" a="1"/>
  <c r="P9604" i="1" s="1"/>
  <c r="R9604" i="1" s="1"/>
  <c r="P9605" i="1" a="1"/>
  <c r="P9605" i="1" s="1"/>
  <c r="R9605" i="1" s="1"/>
  <c r="P9606" i="1" a="1"/>
  <c r="P9606" i="1" s="1"/>
  <c r="R9606" i="1" s="1"/>
  <c r="P9607" i="1" a="1"/>
  <c r="P9607" i="1" s="1"/>
  <c r="R9607" i="1" s="1"/>
  <c r="P9608" i="1" a="1"/>
  <c r="P9608" i="1" s="1"/>
  <c r="R9608" i="1" s="1"/>
  <c r="P9609" i="1" a="1"/>
  <c r="P9609" i="1" s="1"/>
  <c r="R9609" i="1" s="1"/>
  <c r="P9610" i="1" a="1"/>
  <c r="P9610" i="1" s="1"/>
  <c r="R9610" i="1" s="1"/>
  <c r="P9611" i="1" a="1"/>
  <c r="P9611" i="1" s="1"/>
  <c r="R9611" i="1" s="1"/>
  <c r="P9612" i="1" a="1"/>
  <c r="P9612" i="1" s="1"/>
  <c r="R9612" i="1" s="1"/>
  <c r="P9613" i="1" a="1"/>
  <c r="P9613" i="1" s="1"/>
  <c r="R9613" i="1" s="1"/>
  <c r="P9614" i="1" a="1"/>
  <c r="P9614" i="1" s="1"/>
  <c r="R9614" i="1" s="1"/>
  <c r="P9615" i="1" a="1"/>
  <c r="P9615" i="1" s="1"/>
  <c r="R9615" i="1" s="1"/>
  <c r="P9616" i="1" a="1"/>
  <c r="P9616" i="1" s="1"/>
  <c r="R9616" i="1" s="1"/>
  <c r="P9617" i="1" a="1"/>
  <c r="P9617" i="1" s="1"/>
  <c r="R9617" i="1" s="1"/>
  <c r="P9618" i="1" a="1"/>
  <c r="P9618" i="1" s="1"/>
  <c r="R9618" i="1" s="1"/>
  <c r="P9619" i="1" a="1"/>
  <c r="P9619" i="1" s="1"/>
  <c r="R9619" i="1" s="1"/>
  <c r="P9620" i="1" a="1"/>
  <c r="P9620" i="1" s="1"/>
  <c r="R9620" i="1" s="1"/>
  <c r="P9621" i="1" a="1"/>
  <c r="P9621" i="1" s="1"/>
  <c r="R9621" i="1" s="1"/>
  <c r="P9622" i="1" a="1"/>
  <c r="P9622" i="1" s="1"/>
  <c r="R9622" i="1" s="1"/>
  <c r="P9623" i="1" a="1"/>
  <c r="P9623" i="1" s="1"/>
  <c r="R9623" i="1" s="1"/>
  <c r="P9624" i="1" a="1"/>
  <c r="P9624" i="1" s="1"/>
  <c r="R9624" i="1" s="1"/>
  <c r="P9625" i="1" a="1"/>
  <c r="P9625" i="1" s="1"/>
  <c r="R9625" i="1" s="1"/>
  <c r="P9626" i="1" a="1"/>
  <c r="P9626" i="1" s="1"/>
  <c r="R9626" i="1" s="1"/>
  <c r="P9627" i="1" a="1"/>
  <c r="P9627" i="1" s="1"/>
  <c r="R9627" i="1" s="1"/>
  <c r="P9628" i="1" a="1"/>
  <c r="P9628" i="1" s="1"/>
  <c r="R9628" i="1" s="1"/>
  <c r="P9629" i="1" a="1"/>
  <c r="P9629" i="1" s="1"/>
  <c r="R9629" i="1" s="1"/>
  <c r="P9630" i="1" a="1"/>
  <c r="P9630" i="1" s="1"/>
  <c r="R9630" i="1" s="1"/>
  <c r="P9631" i="1" a="1"/>
  <c r="P9631" i="1" s="1"/>
  <c r="R9631" i="1" s="1"/>
  <c r="P9632" i="1" a="1"/>
  <c r="P9632" i="1" s="1"/>
  <c r="R9632" i="1" s="1"/>
  <c r="P9633" i="1" a="1"/>
  <c r="P9633" i="1" s="1"/>
  <c r="R9633" i="1" s="1"/>
  <c r="P9634" i="1" a="1"/>
  <c r="P9634" i="1" s="1"/>
  <c r="R9634" i="1" s="1"/>
  <c r="P9635" i="1" a="1"/>
  <c r="P9635" i="1" s="1"/>
  <c r="R9635" i="1" s="1"/>
  <c r="P9636" i="1" a="1"/>
  <c r="P9636" i="1" s="1"/>
  <c r="R9636" i="1" s="1"/>
  <c r="P9637" i="1" a="1"/>
  <c r="P9637" i="1" s="1"/>
  <c r="R9637" i="1" s="1"/>
  <c r="P9638" i="1" a="1"/>
  <c r="P9638" i="1" s="1"/>
  <c r="R9638" i="1" s="1"/>
  <c r="P9639" i="1" a="1"/>
  <c r="P9639" i="1" s="1"/>
  <c r="R9639" i="1" s="1"/>
  <c r="P9640" i="1" a="1"/>
  <c r="P9640" i="1" s="1"/>
  <c r="R9640" i="1" s="1"/>
  <c r="P9641" i="1" a="1"/>
  <c r="P9641" i="1" s="1"/>
  <c r="R9641" i="1" s="1"/>
  <c r="P9642" i="1" a="1"/>
  <c r="P9642" i="1" s="1"/>
  <c r="R9642" i="1" s="1"/>
  <c r="P9643" i="1" a="1"/>
  <c r="P9643" i="1" s="1"/>
  <c r="R9643" i="1" s="1"/>
  <c r="P9644" i="1" a="1"/>
  <c r="P9644" i="1" s="1"/>
  <c r="R9644" i="1" s="1"/>
  <c r="P9645" i="1" a="1"/>
  <c r="P9645" i="1" s="1"/>
  <c r="R9645" i="1" s="1"/>
  <c r="P9646" i="1" a="1"/>
  <c r="P9646" i="1" s="1"/>
  <c r="R9646" i="1" s="1"/>
  <c r="P9647" i="1" a="1"/>
  <c r="P9647" i="1" s="1"/>
  <c r="R9647" i="1" s="1"/>
  <c r="P9648" i="1" a="1"/>
  <c r="P9648" i="1" s="1"/>
  <c r="R9648" i="1" s="1"/>
  <c r="P9649" i="1" a="1"/>
  <c r="P9649" i="1" s="1"/>
  <c r="R9649" i="1" s="1"/>
  <c r="P9650" i="1" a="1"/>
  <c r="P9650" i="1" s="1"/>
  <c r="R9650" i="1" s="1"/>
  <c r="P9651" i="1" a="1"/>
  <c r="P9651" i="1" s="1"/>
  <c r="R9651" i="1" s="1"/>
  <c r="P9652" i="1" a="1"/>
  <c r="P9652" i="1" s="1"/>
  <c r="R9652" i="1" s="1"/>
  <c r="P9653" i="1" a="1"/>
  <c r="P9653" i="1" s="1"/>
  <c r="R9653" i="1" s="1"/>
  <c r="P9654" i="1" a="1"/>
  <c r="P9654" i="1" s="1"/>
  <c r="R9654" i="1" s="1"/>
  <c r="P9655" i="1" a="1"/>
  <c r="P9655" i="1" s="1"/>
  <c r="R9655" i="1" s="1"/>
  <c r="P9656" i="1" a="1"/>
  <c r="P9656" i="1" s="1"/>
  <c r="R9656" i="1" s="1"/>
  <c r="P9657" i="1" a="1"/>
  <c r="P9657" i="1" s="1"/>
  <c r="R9657" i="1" s="1"/>
  <c r="P9658" i="1" a="1"/>
  <c r="P9658" i="1" s="1"/>
  <c r="R9658" i="1" s="1"/>
  <c r="P9659" i="1" a="1"/>
  <c r="P9659" i="1" s="1"/>
  <c r="R9659" i="1" s="1"/>
  <c r="P9660" i="1" a="1"/>
  <c r="P9660" i="1" s="1"/>
  <c r="R9660" i="1" s="1"/>
  <c r="P9661" i="1" a="1"/>
  <c r="P9661" i="1" s="1"/>
  <c r="R9661" i="1" s="1"/>
  <c r="P9662" i="1" a="1"/>
  <c r="P9662" i="1" s="1"/>
  <c r="R9662" i="1" s="1"/>
  <c r="P9663" i="1" a="1"/>
  <c r="P9663" i="1" s="1"/>
  <c r="R9663" i="1" s="1"/>
  <c r="P9664" i="1" a="1"/>
  <c r="P9664" i="1" s="1"/>
  <c r="R9664" i="1" s="1"/>
  <c r="P9665" i="1" a="1"/>
  <c r="P9665" i="1" s="1"/>
  <c r="R9665" i="1" s="1"/>
  <c r="P9666" i="1" a="1"/>
  <c r="P9666" i="1" s="1"/>
  <c r="R9666" i="1" s="1"/>
  <c r="P9667" i="1" a="1"/>
  <c r="P9667" i="1" s="1"/>
  <c r="R9667" i="1" s="1"/>
  <c r="P9669" i="1" a="1"/>
  <c r="P9669" i="1" s="1"/>
  <c r="R9669" i="1" s="1"/>
  <c r="P9670" i="1" a="1"/>
  <c r="P9670" i="1" s="1"/>
  <c r="R9670" i="1" s="1"/>
  <c r="P9671" i="1" a="1"/>
  <c r="P9671" i="1" s="1"/>
  <c r="R9671" i="1" s="1"/>
  <c r="P9672" i="1" a="1"/>
  <c r="P9672" i="1" s="1"/>
  <c r="R9672" i="1" s="1"/>
  <c r="P9673" i="1" a="1"/>
  <c r="P9673" i="1" s="1"/>
  <c r="R9673" i="1" s="1"/>
  <c r="P9674" i="1" a="1"/>
  <c r="P9674" i="1" s="1"/>
  <c r="R9674" i="1" s="1"/>
  <c r="P9675" i="1" a="1"/>
  <c r="P9675" i="1" s="1"/>
  <c r="R9675" i="1" s="1"/>
  <c r="P9676" i="1" a="1"/>
  <c r="P9676" i="1" s="1"/>
  <c r="R9676" i="1" s="1"/>
  <c r="P9677" i="1" a="1"/>
  <c r="P9677" i="1" s="1"/>
  <c r="R9677" i="1" s="1"/>
  <c r="P9678" i="1" a="1"/>
  <c r="P9678" i="1" s="1"/>
  <c r="R9678" i="1" s="1"/>
  <c r="P9679" i="1" a="1"/>
  <c r="P9679" i="1" s="1"/>
  <c r="R9679" i="1" s="1"/>
  <c r="P9680" i="1" a="1"/>
  <c r="P9680" i="1" s="1"/>
  <c r="R9680" i="1" s="1"/>
  <c r="P9681" i="1" a="1"/>
  <c r="P9681" i="1" s="1"/>
  <c r="R9681" i="1" s="1"/>
  <c r="P9682" i="1" a="1"/>
  <c r="P9682" i="1" s="1"/>
  <c r="R9682" i="1" s="1"/>
  <c r="P9683" i="1" a="1"/>
  <c r="P9683" i="1" s="1"/>
  <c r="R9683" i="1" s="1"/>
  <c r="P9684" i="1" a="1"/>
  <c r="P9684" i="1" s="1"/>
  <c r="R9684" i="1" s="1"/>
  <c r="P9685" i="1" a="1"/>
  <c r="P9685" i="1" s="1"/>
  <c r="R9685" i="1" s="1"/>
  <c r="P9686" i="1" a="1"/>
  <c r="P9686" i="1" s="1"/>
  <c r="R9686" i="1" s="1"/>
  <c r="P9687" i="1" a="1"/>
  <c r="P9687" i="1" s="1"/>
  <c r="R9687" i="1" s="1"/>
  <c r="P9688" i="1" a="1"/>
  <c r="P9688" i="1" s="1"/>
  <c r="R9688" i="1" s="1"/>
  <c r="P9689" i="1" a="1"/>
  <c r="P9689" i="1" s="1"/>
  <c r="R9689" i="1" s="1"/>
  <c r="P9690" i="1" a="1"/>
  <c r="P9690" i="1" s="1"/>
  <c r="R9690" i="1" s="1"/>
  <c r="P9691" i="1" a="1"/>
  <c r="P9691" i="1" s="1"/>
  <c r="R9691" i="1" s="1"/>
  <c r="P9692" i="1" a="1"/>
  <c r="P9692" i="1" s="1"/>
  <c r="R9692" i="1" s="1"/>
  <c r="P9693" i="1" a="1"/>
  <c r="P9693" i="1" s="1"/>
  <c r="R9693" i="1" s="1"/>
  <c r="P9694" i="1" a="1"/>
  <c r="P9694" i="1" s="1"/>
  <c r="R9694" i="1" s="1"/>
  <c r="P9695" i="1" a="1"/>
  <c r="P9695" i="1" s="1"/>
  <c r="R9695" i="1" s="1"/>
  <c r="P9696" i="1" a="1"/>
  <c r="P9696" i="1" s="1"/>
  <c r="R9696" i="1" s="1"/>
  <c r="P9697" i="1" a="1"/>
  <c r="P9697" i="1" s="1"/>
  <c r="R9697" i="1" s="1"/>
  <c r="P9698" i="1" a="1"/>
  <c r="P9698" i="1" s="1"/>
  <c r="R9698" i="1" s="1"/>
  <c r="P9699" i="1" a="1"/>
  <c r="P9699" i="1" s="1"/>
  <c r="R9699" i="1" s="1"/>
  <c r="P9700" i="1" a="1"/>
  <c r="P9700" i="1" s="1"/>
  <c r="R9700" i="1" s="1"/>
  <c r="P9701" i="1" a="1"/>
  <c r="P9701" i="1" s="1"/>
  <c r="R9701" i="1" s="1"/>
  <c r="P9702" i="1" a="1"/>
  <c r="P9702" i="1" s="1"/>
  <c r="R9702" i="1" s="1"/>
  <c r="P9703" i="1" a="1"/>
  <c r="P9703" i="1" s="1"/>
  <c r="R9703" i="1" s="1"/>
  <c r="P9704" i="1" a="1"/>
  <c r="P9704" i="1" s="1"/>
  <c r="R9704" i="1" s="1"/>
  <c r="P9705" i="1" a="1"/>
  <c r="P9705" i="1" s="1"/>
  <c r="R9705" i="1" s="1"/>
  <c r="P9706" i="1" a="1"/>
  <c r="P9706" i="1" s="1"/>
  <c r="P9707" i="1" a="1"/>
  <c r="P9707" i="1" s="1"/>
  <c r="P9708" i="1" a="1"/>
  <c r="P9708" i="1" s="1"/>
  <c r="P9709" i="1" a="1"/>
  <c r="P9709" i="1" s="1"/>
  <c r="P9710" i="1" a="1"/>
  <c r="P9710" i="1" s="1"/>
  <c r="P9711" i="1" a="1"/>
  <c r="P9711" i="1" s="1"/>
  <c r="R9711" i="1" s="1"/>
  <c r="P9712" i="1" a="1"/>
  <c r="P9712" i="1" s="1"/>
  <c r="P9713" i="1" a="1"/>
  <c r="P9713" i="1" s="1"/>
  <c r="P9714" i="1" a="1"/>
  <c r="P9714" i="1" s="1"/>
  <c r="P9715" i="1" a="1"/>
  <c r="P9715" i="1" s="1"/>
  <c r="P9716" i="1" a="1"/>
  <c r="P9716" i="1" s="1"/>
  <c r="R9716" i="1" s="1"/>
  <c r="P9717" i="1" a="1"/>
  <c r="P9717" i="1" s="1"/>
  <c r="R9717" i="1" s="1"/>
  <c r="P9718" i="1" a="1"/>
  <c r="P9718" i="1" s="1"/>
  <c r="R9718" i="1" s="1"/>
  <c r="P9719" i="1" a="1"/>
  <c r="P9719" i="1" s="1"/>
  <c r="R9719" i="1" s="1"/>
  <c r="P9720" i="1" a="1"/>
  <c r="P9720" i="1" s="1"/>
  <c r="R9720" i="1" s="1"/>
  <c r="P9721" i="1" a="1"/>
  <c r="P9721" i="1" s="1"/>
  <c r="R9721" i="1" s="1"/>
  <c r="P9722" i="1" a="1"/>
  <c r="P9722" i="1" s="1"/>
  <c r="R9722" i="1" s="1"/>
  <c r="P9723" i="1" a="1"/>
  <c r="P9723" i="1" s="1"/>
  <c r="R9723" i="1" s="1"/>
  <c r="P9724" i="1" a="1"/>
  <c r="P9724" i="1" s="1"/>
  <c r="R9724" i="1" s="1"/>
  <c r="P9725" i="1" a="1"/>
  <c r="P9725" i="1" s="1"/>
  <c r="R9725" i="1" s="1"/>
  <c r="P9726" i="1" a="1"/>
  <c r="P9726" i="1" s="1"/>
  <c r="R9726" i="1" s="1"/>
  <c r="P9727" i="1" a="1"/>
  <c r="P9727" i="1" s="1"/>
  <c r="R9727" i="1" s="1"/>
  <c r="P9728" i="1" a="1"/>
  <c r="P9728" i="1" s="1"/>
  <c r="R9728" i="1" s="1"/>
  <c r="P9729" i="1" a="1"/>
  <c r="P9729" i="1" s="1"/>
  <c r="R9729" i="1" s="1"/>
  <c r="P9730" i="1" a="1"/>
  <c r="P9730" i="1" s="1"/>
  <c r="R9730" i="1" s="1"/>
  <c r="P9731" i="1" a="1"/>
  <c r="P9731" i="1" s="1"/>
  <c r="R9731" i="1" s="1"/>
  <c r="P9732" i="1" a="1"/>
  <c r="P9732" i="1" s="1"/>
  <c r="R9732" i="1" s="1"/>
  <c r="P9733" i="1" a="1"/>
  <c r="P9733" i="1" s="1"/>
  <c r="R9733" i="1" s="1"/>
  <c r="P9734" i="1" a="1"/>
  <c r="P9734" i="1" s="1"/>
  <c r="R9734" i="1" s="1"/>
  <c r="P9735" i="1" a="1"/>
  <c r="P9735" i="1" s="1"/>
  <c r="R9735" i="1" s="1"/>
  <c r="P9736" i="1" a="1"/>
  <c r="P9736" i="1" s="1"/>
  <c r="R9736" i="1" s="1"/>
  <c r="P9737" i="1" a="1"/>
  <c r="P9737" i="1" s="1"/>
  <c r="R9737" i="1" s="1"/>
  <c r="P9738" i="1" a="1"/>
  <c r="P9738" i="1" s="1"/>
  <c r="R9738" i="1" s="1"/>
  <c r="P9739" i="1" a="1"/>
  <c r="P9739" i="1" s="1"/>
  <c r="R9739" i="1" s="1"/>
  <c r="P9740" i="1" a="1"/>
  <c r="P9740" i="1" s="1"/>
  <c r="R9740" i="1" s="1"/>
  <c r="P9741" i="1" a="1"/>
  <c r="P9741" i="1" s="1"/>
  <c r="R9741" i="1" s="1"/>
  <c r="P9742" i="1" a="1"/>
  <c r="P9742" i="1" s="1"/>
  <c r="R9742" i="1" s="1"/>
  <c r="P9743" i="1" a="1"/>
  <c r="P9743" i="1" s="1"/>
  <c r="R9743" i="1" s="1"/>
  <c r="P9744" i="1" a="1"/>
  <c r="P9744" i="1" s="1"/>
  <c r="R9744" i="1" s="1"/>
  <c r="P9745" i="1" a="1"/>
  <c r="P9745" i="1" s="1"/>
  <c r="R9745" i="1" s="1"/>
  <c r="P9746" i="1" a="1"/>
  <c r="P9746" i="1" s="1"/>
  <c r="R9746" i="1" s="1"/>
  <c r="P9747" i="1" a="1"/>
  <c r="P9747" i="1" s="1"/>
  <c r="R9747" i="1" s="1"/>
  <c r="P9748" i="1" a="1"/>
  <c r="P9748" i="1" s="1"/>
  <c r="R9748" i="1" s="1"/>
  <c r="P9749" i="1" a="1"/>
  <c r="P9749" i="1" s="1"/>
  <c r="R9749" i="1" s="1"/>
  <c r="P9750" i="1" a="1"/>
  <c r="P9750" i="1" s="1"/>
  <c r="R9750" i="1" s="1"/>
  <c r="P9751" i="1" a="1"/>
  <c r="P9751" i="1" s="1"/>
  <c r="R9751" i="1" s="1"/>
  <c r="P9752" i="1" a="1"/>
  <c r="P9752" i="1" s="1"/>
  <c r="R9752" i="1" s="1"/>
  <c r="P9753" i="1" a="1"/>
  <c r="P9753" i="1" s="1"/>
  <c r="R9753" i="1" s="1"/>
  <c r="P9754" i="1" a="1"/>
  <c r="P9754" i="1" s="1"/>
  <c r="R9754" i="1" s="1"/>
  <c r="P9755" i="1" a="1"/>
  <c r="P9755" i="1" s="1"/>
  <c r="R9755" i="1" s="1"/>
  <c r="P9756" i="1" a="1"/>
  <c r="P9756" i="1" s="1"/>
  <c r="R9756" i="1" s="1"/>
  <c r="P9757" i="1" a="1"/>
  <c r="P9757" i="1" s="1"/>
  <c r="R9757" i="1" s="1"/>
  <c r="P9758" i="1" a="1"/>
  <c r="P9758" i="1" s="1"/>
  <c r="R9758" i="1" s="1"/>
  <c r="P9759" i="1" a="1"/>
  <c r="P9759" i="1" s="1"/>
  <c r="R9759" i="1" s="1"/>
  <c r="P9760" i="1" a="1"/>
  <c r="P9760" i="1" s="1"/>
  <c r="R9760" i="1" s="1"/>
  <c r="P9761" i="1" a="1"/>
  <c r="P9761" i="1" s="1"/>
  <c r="R9761" i="1" s="1"/>
  <c r="P9762" i="1" a="1"/>
  <c r="P9762" i="1" s="1"/>
  <c r="R9762" i="1" s="1"/>
  <c r="P9763" i="1" a="1"/>
  <c r="P9763" i="1" s="1"/>
  <c r="R9763" i="1" s="1"/>
  <c r="P9764" i="1" a="1"/>
  <c r="P9764" i="1" s="1"/>
  <c r="R9764" i="1" s="1"/>
  <c r="P9765" i="1" a="1"/>
  <c r="P9765" i="1" s="1"/>
  <c r="R9765" i="1" s="1"/>
  <c r="P9766" i="1" a="1"/>
  <c r="P9766" i="1" s="1"/>
  <c r="R9766" i="1" s="1"/>
  <c r="P9767" i="1" a="1"/>
  <c r="P9767" i="1" s="1"/>
  <c r="R9767" i="1" s="1"/>
  <c r="P9768" i="1" a="1"/>
  <c r="P9768" i="1" s="1"/>
  <c r="R9768" i="1" s="1"/>
  <c r="P9769" i="1" a="1"/>
  <c r="P9769" i="1" s="1"/>
  <c r="R9769" i="1" s="1"/>
  <c r="P9770" i="1" a="1"/>
  <c r="P9770" i="1" s="1"/>
  <c r="R9770" i="1" s="1"/>
  <c r="P9771" i="1" a="1"/>
  <c r="P9771" i="1" s="1"/>
  <c r="R9771" i="1" s="1"/>
  <c r="P9772" i="1" a="1"/>
  <c r="P9772" i="1" s="1"/>
  <c r="R9772" i="1" s="1"/>
  <c r="P9773" i="1" a="1"/>
  <c r="P9773" i="1" s="1"/>
  <c r="R9773" i="1" s="1"/>
  <c r="P9774" i="1" a="1"/>
  <c r="P9774" i="1" s="1"/>
  <c r="R9774" i="1" s="1"/>
  <c r="P9775" i="1" a="1"/>
  <c r="P9775" i="1" s="1"/>
  <c r="R9775" i="1" s="1"/>
  <c r="P9776" i="1" a="1"/>
  <c r="P9776" i="1" s="1"/>
  <c r="R9776" i="1" s="1"/>
  <c r="P9777" i="1" a="1"/>
  <c r="P9777" i="1" s="1"/>
  <c r="R9777" i="1" s="1"/>
  <c r="P9778" i="1" a="1"/>
  <c r="P9778" i="1" s="1"/>
  <c r="R9778" i="1" s="1"/>
  <c r="P9779" i="1" a="1"/>
  <c r="P9779" i="1" s="1"/>
  <c r="R9779" i="1" s="1"/>
  <c r="P9780" i="1" a="1"/>
  <c r="P9780" i="1" s="1"/>
  <c r="R9780" i="1" s="1"/>
  <c r="P9781" i="1" a="1"/>
  <c r="P9781" i="1" s="1"/>
  <c r="R9781" i="1" s="1"/>
  <c r="P9782" i="1" a="1"/>
  <c r="P9782" i="1" s="1"/>
  <c r="R9782" i="1" s="1"/>
  <c r="P9783" i="1" a="1"/>
  <c r="P9783" i="1" s="1"/>
  <c r="R9783" i="1" s="1"/>
  <c r="P9784" i="1" a="1"/>
  <c r="P9784" i="1" s="1"/>
  <c r="R9784" i="1" s="1"/>
  <c r="P9785" i="1" a="1"/>
  <c r="P9785" i="1" s="1"/>
  <c r="R9785" i="1" s="1"/>
  <c r="P9786" i="1" a="1"/>
  <c r="P9786" i="1" s="1"/>
  <c r="R9786" i="1" s="1"/>
  <c r="P9787" i="1" a="1"/>
  <c r="P9787" i="1" s="1"/>
  <c r="R9787" i="1" s="1"/>
  <c r="P9788" i="1" a="1"/>
  <c r="P9788" i="1" s="1"/>
  <c r="R9788" i="1" s="1"/>
  <c r="P9789" i="1" a="1"/>
  <c r="P9789" i="1" s="1"/>
  <c r="R9789" i="1" s="1"/>
  <c r="P9790" i="1" a="1"/>
  <c r="P9790" i="1" s="1"/>
  <c r="R9790" i="1" s="1"/>
  <c r="P9791" i="1" a="1"/>
  <c r="P9791" i="1" s="1"/>
  <c r="R9791" i="1" s="1"/>
  <c r="P9792" i="1" a="1"/>
  <c r="P9792" i="1" s="1"/>
  <c r="R9792" i="1" s="1"/>
  <c r="P9793" i="1" a="1"/>
  <c r="P9793" i="1" s="1"/>
  <c r="R9793" i="1" s="1"/>
  <c r="P9794" i="1" a="1"/>
  <c r="P9794" i="1" s="1"/>
  <c r="R9794" i="1" s="1"/>
  <c r="P9795" i="1" a="1"/>
  <c r="P9795" i="1" s="1"/>
  <c r="R9795" i="1" s="1"/>
  <c r="P9796" i="1" a="1"/>
  <c r="P9796" i="1" s="1"/>
  <c r="R9796" i="1" s="1"/>
  <c r="P9797" i="1" a="1"/>
  <c r="P9797" i="1" s="1"/>
  <c r="R9797" i="1" s="1"/>
  <c r="P9798" i="1" a="1"/>
  <c r="P9798" i="1" s="1"/>
  <c r="R9798" i="1" s="1"/>
  <c r="P9799" i="1" a="1"/>
  <c r="P9799" i="1" s="1"/>
  <c r="R9799" i="1" s="1"/>
  <c r="P9800" i="1" a="1"/>
  <c r="P9800" i="1" s="1"/>
  <c r="R9800" i="1" s="1"/>
  <c r="P9801" i="1" a="1"/>
  <c r="P9801" i="1" s="1"/>
  <c r="R9801" i="1" s="1"/>
  <c r="P9802" i="1" a="1"/>
  <c r="P9802" i="1" s="1"/>
  <c r="R9802" i="1" s="1"/>
  <c r="P9803" i="1" a="1"/>
  <c r="P9803" i="1" s="1"/>
  <c r="R9803" i="1" s="1"/>
  <c r="P9804" i="1" a="1"/>
  <c r="P9804" i="1" s="1"/>
  <c r="R9804" i="1" s="1"/>
  <c r="P9805" i="1" a="1"/>
  <c r="P9805" i="1" s="1"/>
  <c r="R9805" i="1" s="1"/>
  <c r="P9806" i="1" a="1"/>
  <c r="P9806" i="1" s="1"/>
  <c r="R9806" i="1" s="1"/>
  <c r="P9807" i="1" a="1"/>
  <c r="P9807" i="1" s="1"/>
  <c r="R9807" i="1" s="1"/>
  <c r="P9808" i="1" a="1"/>
  <c r="P9808" i="1" s="1"/>
  <c r="R9808" i="1" s="1"/>
  <c r="P9809" i="1" a="1"/>
  <c r="P9809" i="1" s="1"/>
  <c r="R9809" i="1" s="1"/>
  <c r="P9810" i="1" a="1"/>
  <c r="P9810" i="1" s="1"/>
  <c r="R9810" i="1" s="1"/>
  <c r="P9811" i="1" a="1"/>
  <c r="P9811" i="1" s="1"/>
  <c r="R9811" i="1" s="1"/>
  <c r="P9812" i="1" a="1"/>
  <c r="P9812" i="1" s="1"/>
  <c r="R9812" i="1" s="1"/>
  <c r="P9813" i="1" a="1"/>
  <c r="P9813" i="1" s="1"/>
  <c r="R9813" i="1" s="1"/>
  <c r="P9814" i="1" a="1"/>
  <c r="P9814" i="1" s="1"/>
  <c r="R9814" i="1" s="1"/>
  <c r="P9815" i="1" a="1"/>
  <c r="P9815" i="1" s="1"/>
  <c r="R9815" i="1" s="1"/>
  <c r="P9816" i="1" a="1"/>
  <c r="P9816" i="1" s="1"/>
  <c r="R9816" i="1" s="1"/>
  <c r="P9817" i="1" a="1"/>
  <c r="P9817" i="1" s="1"/>
  <c r="R9817" i="1" s="1"/>
  <c r="P9818" i="1" a="1"/>
  <c r="P9818" i="1" s="1"/>
  <c r="R9818" i="1" s="1"/>
  <c r="P9819" i="1" a="1"/>
  <c r="P9819" i="1" s="1"/>
  <c r="R9819" i="1" s="1"/>
  <c r="P9820" i="1" a="1"/>
  <c r="P9820" i="1" s="1"/>
  <c r="R9820" i="1" s="1"/>
  <c r="P9821" i="1" a="1"/>
  <c r="P9821" i="1" s="1"/>
  <c r="R9821" i="1" s="1"/>
  <c r="P9822" i="1" a="1"/>
  <c r="P9822" i="1" s="1"/>
  <c r="R9822" i="1" s="1"/>
  <c r="P9823" i="1" a="1"/>
  <c r="P9823" i="1" s="1"/>
  <c r="R9823" i="1" s="1"/>
  <c r="P9824" i="1" a="1"/>
  <c r="P9824" i="1" s="1"/>
  <c r="R9824" i="1" s="1"/>
  <c r="P9825" i="1" a="1"/>
  <c r="P9825" i="1" s="1"/>
  <c r="R9825" i="1" s="1"/>
  <c r="P9826" i="1" a="1"/>
  <c r="P9826" i="1" s="1"/>
  <c r="R9826" i="1" s="1"/>
  <c r="P9827" i="1" a="1"/>
  <c r="P9827" i="1" s="1"/>
  <c r="R9827" i="1" s="1"/>
  <c r="P9828" i="1" a="1"/>
  <c r="P9828" i="1" s="1"/>
  <c r="R9828" i="1" s="1"/>
  <c r="P9829" i="1" a="1"/>
  <c r="P9829" i="1" s="1"/>
  <c r="R9829" i="1" s="1"/>
  <c r="P9830" i="1" a="1"/>
  <c r="P9830" i="1" s="1"/>
  <c r="R9830" i="1" s="1"/>
  <c r="P9831" i="1" a="1"/>
  <c r="P9831" i="1" s="1"/>
  <c r="R9831" i="1" s="1"/>
  <c r="P9832" i="1" a="1"/>
  <c r="P9832" i="1" s="1"/>
  <c r="R9832" i="1" s="1"/>
  <c r="P9833" i="1" a="1"/>
  <c r="P9833" i="1" s="1"/>
  <c r="R9833" i="1" s="1"/>
  <c r="P9834" i="1" a="1"/>
  <c r="P9834" i="1" s="1"/>
  <c r="R9834" i="1" s="1"/>
  <c r="P9835" i="1" a="1"/>
  <c r="P9835" i="1" s="1"/>
  <c r="R9835" i="1" s="1"/>
  <c r="P9836" i="1" a="1"/>
  <c r="P9836" i="1" s="1"/>
  <c r="R9836" i="1" s="1"/>
  <c r="P9837" i="1" a="1"/>
  <c r="P9837" i="1" s="1"/>
  <c r="R9837" i="1" s="1"/>
  <c r="P9838" i="1" a="1"/>
  <c r="P9838" i="1" s="1"/>
  <c r="R9838" i="1" s="1"/>
  <c r="P9839" i="1" a="1"/>
  <c r="P9839" i="1" s="1"/>
  <c r="R9839" i="1" s="1"/>
  <c r="P9840" i="1" a="1"/>
  <c r="P9840" i="1" s="1"/>
  <c r="R9840" i="1" s="1"/>
  <c r="P9841" i="1" a="1"/>
  <c r="P9841" i="1" s="1"/>
  <c r="R9841" i="1" s="1"/>
  <c r="P9842" i="1" a="1"/>
  <c r="P9842" i="1" s="1"/>
  <c r="R9842" i="1" s="1"/>
  <c r="P9843" i="1" a="1"/>
  <c r="P9843" i="1" s="1"/>
  <c r="R9843" i="1" s="1"/>
  <c r="P9844" i="1" a="1"/>
  <c r="P9844" i="1" s="1"/>
  <c r="R9844" i="1" s="1"/>
  <c r="P9845" i="1" a="1"/>
  <c r="P9845" i="1" s="1"/>
  <c r="R9845" i="1" s="1"/>
  <c r="P9846" i="1" a="1"/>
  <c r="P9846" i="1" s="1"/>
  <c r="R9846" i="1" s="1"/>
  <c r="P9847" i="1" a="1"/>
  <c r="P9847" i="1" s="1"/>
  <c r="R9847" i="1" s="1"/>
  <c r="P9848" i="1" a="1"/>
  <c r="P9848" i="1" s="1"/>
  <c r="R9848" i="1" s="1"/>
  <c r="P9849" i="1" a="1"/>
  <c r="P9849" i="1" s="1"/>
  <c r="R9849" i="1" s="1"/>
  <c r="P9850" i="1" a="1"/>
  <c r="P9850" i="1" s="1"/>
  <c r="R9850" i="1" s="1"/>
  <c r="P9851" i="1" a="1"/>
  <c r="P9851" i="1" s="1"/>
  <c r="R9851" i="1" s="1"/>
  <c r="P9852" i="1" a="1"/>
  <c r="P9852" i="1" s="1"/>
  <c r="R9852" i="1" s="1"/>
  <c r="P9853" i="1" a="1"/>
  <c r="P9853" i="1" s="1"/>
  <c r="R9853" i="1" s="1"/>
  <c r="P9854" i="1" a="1"/>
  <c r="P9854" i="1" s="1"/>
  <c r="R9854" i="1" s="1"/>
  <c r="P9855" i="1" a="1"/>
  <c r="P9855" i="1" s="1"/>
  <c r="R9855" i="1" s="1"/>
  <c r="P9856" i="1" a="1"/>
  <c r="P9856" i="1" s="1"/>
  <c r="R9856" i="1" s="1"/>
  <c r="P9857" i="1" a="1"/>
  <c r="P9857" i="1" s="1"/>
  <c r="R9857" i="1" s="1"/>
  <c r="P9858" i="1" a="1"/>
  <c r="P9858" i="1" s="1"/>
  <c r="R9858" i="1" s="1"/>
  <c r="P9859" i="1" a="1"/>
  <c r="P9859" i="1" s="1"/>
  <c r="R9859" i="1" s="1"/>
  <c r="P9860" i="1" a="1"/>
  <c r="P9860" i="1" s="1"/>
  <c r="R9860" i="1" s="1"/>
  <c r="P9861" i="1" a="1"/>
  <c r="P9861" i="1" s="1"/>
  <c r="R9861" i="1" s="1"/>
  <c r="P9862" i="1" a="1"/>
  <c r="P9862" i="1" s="1"/>
  <c r="R9862" i="1" s="1"/>
  <c r="P9863" i="1" a="1"/>
  <c r="P9863" i="1" s="1"/>
  <c r="R9863" i="1" s="1"/>
  <c r="P9864" i="1" a="1"/>
  <c r="P9864" i="1" s="1"/>
  <c r="R9864" i="1" s="1"/>
  <c r="P9865" i="1" a="1"/>
  <c r="P9865" i="1" s="1"/>
  <c r="R9865" i="1" s="1"/>
  <c r="P9866" i="1" a="1"/>
  <c r="P9866" i="1" s="1"/>
  <c r="R9866" i="1" s="1"/>
  <c r="P9867" i="1" a="1"/>
  <c r="P9867" i="1" s="1"/>
  <c r="R9867" i="1" s="1"/>
  <c r="P9868" i="1" a="1"/>
  <c r="P9868" i="1" s="1"/>
  <c r="R9868" i="1" s="1"/>
  <c r="P9869" i="1" a="1"/>
  <c r="P9869" i="1" s="1"/>
  <c r="R9869" i="1" s="1"/>
  <c r="P9870" i="1" a="1"/>
  <c r="P9870" i="1" s="1"/>
  <c r="R9870" i="1" s="1"/>
  <c r="P9871" i="1" a="1"/>
  <c r="P9871" i="1" s="1"/>
  <c r="R9871" i="1" s="1"/>
  <c r="P9872" i="1" a="1"/>
  <c r="P9872" i="1" s="1"/>
  <c r="R9872" i="1" s="1"/>
  <c r="P9873" i="1" a="1"/>
  <c r="P9873" i="1" s="1"/>
  <c r="R9873" i="1" s="1"/>
  <c r="P9874" i="1" a="1"/>
  <c r="P9874" i="1" s="1"/>
  <c r="R9874" i="1" s="1"/>
  <c r="P9875" i="1" a="1"/>
  <c r="P9875" i="1" s="1"/>
  <c r="R9875" i="1" s="1"/>
  <c r="P9876" i="1" a="1"/>
  <c r="P9876" i="1" s="1"/>
  <c r="R9876" i="1" s="1"/>
  <c r="P9877" i="1" a="1"/>
  <c r="P9877" i="1" s="1"/>
  <c r="R9877" i="1" s="1"/>
  <c r="P9878" i="1" a="1"/>
  <c r="P9878" i="1" s="1"/>
  <c r="R9878" i="1" s="1"/>
  <c r="P9879" i="1" a="1"/>
  <c r="P9879" i="1" s="1"/>
  <c r="R9879" i="1" s="1"/>
  <c r="P9880" i="1" a="1"/>
  <c r="P9880" i="1" s="1"/>
  <c r="R9880" i="1" s="1"/>
  <c r="P9881" i="1" a="1"/>
  <c r="P9881" i="1" s="1"/>
  <c r="R9881" i="1" s="1"/>
  <c r="P9882" i="1" a="1"/>
  <c r="P9882" i="1" s="1"/>
  <c r="R9882" i="1" s="1"/>
  <c r="P9883" i="1" a="1"/>
  <c r="P9883" i="1" s="1"/>
  <c r="R9883" i="1" s="1"/>
  <c r="P9884" i="1" a="1"/>
  <c r="P9884" i="1" s="1"/>
  <c r="R9884" i="1" s="1"/>
  <c r="P9885" i="1" a="1"/>
  <c r="P9885" i="1" s="1"/>
  <c r="R9885" i="1" s="1"/>
  <c r="P9886" i="1" a="1"/>
  <c r="P9886" i="1" s="1"/>
  <c r="R9886" i="1" s="1"/>
  <c r="P9887" i="1" a="1"/>
  <c r="P9887" i="1" s="1"/>
  <c r="R9887" i="1" s="1"/>
  <c r="P9888" i="1" a="1"/>
  <c r="P9888" i="1" s="1"/>
  <c r="R9888" i="1" s="1"/>
  <c r="P9889" i="1" a="1"/>
  <c r="P9889" i="1" s="1"/>
  <c r="R9889" i="1" s="1"/>
  <c r="P9890" i="1" a="1"/>
  <c r="P9890" i="1" s="1"/>
  <c r="R9890" i="1" s="1"/>
  <c r="P9891" i="1" a="1"/>
  <c r="P9891" i="1" s="1"/>
  <c r="R9891" i="1" s="1"/>
  <c r="P9892" i="1" a="1"/>
  <c r="P9892" i="1" s="1"/>
  <c r="R9892" i="1" s="1"/>
  <c r="P9893" i="1" a="1"/>
  <c r="P9893" i="1" s="1"/>
  <c r="R9893" i="1" s="1"/>
  <c r="P9894" i="1" a="1"/>
  <c r="P9894" i="1" s="1"/>
  <c r="R9894" i="1" s="1"/>
  <c r="P9895" i="1" a="1"/>
  <c r="P9895" i="1" s="1"/>
  <c r="R9895" i="1" s="1"/>
  <c r="P9896" i="1" a="1"/>
  <c r="P9896" i="1" s="1"/>
  <c r="R9896" i="1" s="1"/>
  <c r="P9897" i="1" a="1"/>
  <c r="P9897" i="1" s="1"/>
  <c r="R9897" i="1" s="1"/>
  <c r="P9898" i="1" a="1"/>
  <c r="P9898" i="1" s="1"/>
  <c r="R9898" i="1" s="1"/>
  <c r="P9899" i="1" a="1"/>
  <c r="P9899" i="1" s="1"/>
  <c r="R9899" i="1" s="1"/>
  <c r="P9900" i="1" a="1"/>
  <c r="P9900" i="1" s="1"/>
  <c r="R9900" i="1" s="1"/>
  <c r="P9901" i="1" a="1"/>
  <c r="P9901" i="1" s="1"/>
  <c r="R9901" i="1" s="1"/>
  <c r="P9902" i="1" a="1"/>
  <c r="P9902" i="1" s="1"/>
  <c r="R9902" i="1" s="1"/>
  <c r="P9903" i="1" a="1"/>
  <c r="P9903" i="1" s="1"/>
  <c r="R9903" i="1" s="1"/>
  <c r="P9904" i="1" a="1"/>
  <c r="P9904" i="1" s="1"/>
  <c r="R9904" i="1" s="1"/>
  <c r="P9905" i="1" a="1"/>
  <c r="P9905" i="1" s="1"/>
  <c r="R9905" i="1" s="1"/>
  <c r="P9906" i="1" a="1"/>
  <c r="P9906" i="1" s="1"/>
  <c r="R9906" i="1" s="1"/>
  <c r="P9907" i="1" a="1"/>
  <c r="P9907" i="1" s="1"/>
  <c r="R9907" i="1" s="1"/>
  <c r="P9908" i="1" a="1"/>
  <c r="P9908" i="1" s="1"/>
  <c r="R9908" i="1" s="1"/>
  <c r="P9909" i="1" a="1"/>
  <c r="P9909" i="1" s="1"/>
  <c r="R9909" i="1" s="1"/>
  <c r="P9910" i="1" a="1"/>
  <c r="P9910" i="1" s="1"/>
  <c r="R9910" i="1" s="1"/>
  <c r="P9911" i="1" a="1"/>
  <c r="P9911" i="1" s="1"/>
  <c r="R9911" i="1" s="1"/>
  <c r="P9912" i="1" a="1"/>
  <c r="P9912" i="1" s="1"/>
  <c r="R9912" i="1" s="1"/>
  <c r="P9913" i="1" a="1"/>
  <c r="P9913" i="1" s="1"/>
  <c r="R9913" i="1" s="1"/>
  <c r="P9914" i="1" a="1"/>
  <c r="P9914" i="1" s="1"/>
  <c r="R9914" i="1" s="1"/>
  <c r="P9915" i="1" a="1"/>
  <c r="P9915" i="1" s="1"/>
  <c r="R9915" i="1" s="1"/>
  <c r="P9916" i="1" a="1"/>
  <c r="P9916" i="1" s="1"/>
  <c r="R9916" i="1" s="1"/>
  <c r="P9917" i="1" a="1"/>
  <c r="P9917" i="1" s="1"/>
  <c r="R9917" i="1" s="1"/>
  <c r="P9918" i="1" a="1"/>
  <c r="P9918" i="1" s="1"/>
  <c r="R9918" i="1" s="1"/>
  <c r="P9919" i="1" a="1"/>
  <c r="P9919" i="1" s="1"/>
  <c r="R9919" i="1" s="1"/>
  <c r="P9920" i="1" a="1"/>
  <c r="P9920" i="1" s="1"/>
  <c r="R9920" i="1" s="1"/>
  <c r="P9921" i="1" a="1"/>
  <c r="P9921" i="1" s="1"/>
  <c r="R9921" i="1" s="1"/>
  <c r="P9922" i="1" a="1"/>
  <c r="P9922" i="1" s="1"/>
  <c r="R9922" i="1" s="1"/>
  <c r="P9923" i="1" a="1"/>
  <c r="P9923" i="1" s="1"/>
  <c r="R9923" i="1" s="1"/>
  <c r="P9924" i="1" a="1"/>
  <c r="P9924" i="1" s="1"/>
  <c r="R9924" i="1" s="1"/>
  <c r="P9925" i="1" a="1"/>
  <c r="P9925" i="1" s="1"/>
  <c r="R9925" i="1" s="1"/>
  <c r="P9926" i="1" a="1"/>
  <c r="P9926" i="1" s="1"/>
  <c r="R9926" i="1" s="1"/>
  <c r="P9927" i="1" a="1"/>
  <c r="P9927" i="1" s="1"/>
  <c r="R9927" i="1" s="1"/>
  <c r="P9928" i="1" a="1"/>
  <c r="P9928" i="1" s="1"/>
  <c r="R9928" i="1" s="1"/>
  <c r="P9929" i="1" a="1"/>
  <c r="P9929" i="1" s="1"/>
  <c r="R9929" i="1" s="1"/>
  <c r="P9930" i="1" a="1"/>
  <c r="P9930" i="1" s="1"/>
  <c r="R9930" i="1" s="1"/>
  <c r="P9931" i="1" a="1"/>
  <c r="P9931" i="1" s="1"/>
  <c r="R9931" i="1" s="1"/>
  <c r="P9932" i="1" a="1"/>
  <c r="P9932" i="1" s="1"/>
  <c r="R9932" i="1" s="1"/>
  <c r="P9933" i="1" a="1"/>
  <c r="P9933" i="1" s="1"/>
  <c r="R9933" i="1" s="1"/>
  <c r="P9934" i="1" a="1"/>
  <c r="P9934" i="1" s="1"/>
  <c r="R9934" i="1" s="1"/>
  <c r="P9935" i="1" a="1"/>
  <c r="P9935" i="1" s="1"/>
  <c r="R9935" i="1" s="1"/>
  <c r="P9936" i="1" a="1"/>
  <c r="P9936" i="1" s="1"/>
  <c r="R9936" i="1" s="1"/>
  <c r="P9937" i="1" a="1"/>
  <c r="P9937" i="1" s="1"/>
  <c r="R9937" i="1" s="1"/>
  <c r="P9938" i="1" a="1"/>
  <c r="P9938" i="1" s="1"/>
  <c r="R9938" i="1" s="1"/>
  <c r="P9939" i="1" a="1"/>
  <c r="P9939" i="1" s="1"/>
  <c r="R9939" i="1" s="1"/>
  <c r="P9940" i="1" a="1"/>
  <c r="P9940" i="1" s="1"/>
  <c r="R9940" i="1" s="1"/>
  <c r="P9941" i="1" a="1"/>
  <c r="P9941" i="1" s="1"/>
  <c r="R9941" i="1" s="1"/>
  <c r="P9942" i="1" a="1"/>
  <c r="P9942" i="1" s="1"/>
  <c r="R9942" i="1" s="1"/>
  <c r="P9943" i="1" a="1"/>
  <c r="P9943" i="1" s="1"/>
  <c r="R9943" i="1" s="1"/>
  <c r="P9944" i="1" a="1"/>
  <c r="P9944" i="1" s="1"/>
  <c r="R9944" i="1" s="1"/>
  <c r="P9945" i="1" a="1"/>
  <c r="P9945" i="1" s="1"/>
  <c r="R9945" i="1" s="1"/>
  <c r="P9946" i="1" a="1"/>
  <c r="P9946" i="1" s="1"/>
  <c r="R9946" i="1" s="1"/>
  <c r="P9947" i="1" a="1"/>
  <c r="P9947" i="1" s="1"/>
  <c r="R9947" i="1" s="1"/>
  <c r="P9948" i="1" a="1"/>
  <c r="P9948" i="1" s="1"/>
  <c r="R9948" i="1" s="1"/>
  <c r="P9949" i="1" a="1"/>
  <c r="P9949" i="1" s="1"/>
  <c r="R9949" i="1" s="1"/>
  <c r="P9950" i="1" a="1"/>
  <c r="P9950" i="1" s="1"/>
  <c r="R9950" i="1" s="1"/>
  <c r="P9951" i="1" a="1"/>
  <c r="P9951" i="1" s="1"/>
  <c r="R9951" i="1" s="1"/>
  <c r="P9952" i="1" a="1"/>
  <c r="P9952" i="1" s="1"/>
  <c r="R9952" i="1" s="1"/>
  <c r="P9953" i="1" a="1"/>
  <c r="P9953" i="1" s="1"/>
  <c r="R9953" i="1" s="1"/>
  <c r="P9954" i="1" a="1"/>
  <c r="P9954" i="1" s="1"/>
  <c r="R9954" i="1" s="1"/>
  <c r="P9955" i="1" a="1"/>
  <c r="P9955" i="1" s="1"/>
  <c r="R9955" i="1" s="1"/>
  <c r="P9956" i="1" a="1"/>
  <c r="P9956" i="1" s="1"/>
  <c r="R9956" i="1" s="1"/>
  <c r="P9957" i="1" a="1"/>
  <c r="P9957" i="1" s="1"/>
  <c r="R9957" i="1" s="1"/>
  <c r="P9958" i="1" a="1"/>
  <c r="P9958" i="1" s="1"/>
  <c r="R9958" i="1" s="1"/>
  <c r="P9959" i="1" a="1"/>
  <c r="P9959" i="1" s="1"/>
  <c r="R9959" i="1" s="1"/>
  <c r="P9960" i="1" a="1"/>
  <c r="P9960" i="1" s="1"/>
  <c r="R9960" i="1" s="1"/>
  <c r="P9961" i="1" a="1"/>
  <c r="P9961" i="1" s="1"/>
  <c r="R9961" i="1" s="1"/>
  <c r="P9962" i="1" a="1"/>
  <c r="P9962" i="1" s="1"/>
  <c r="R9962" i="1" s="1"/>
  <c r="P9963" i="1" a="1"/>
  <c r="P9963" i="1" s="1"/>
  <c r="R9963" i="1" s="1"/>
  <c r="P9964" i="1" a="1"/>
  <c r="P9964" i="1" s="1"/>
  <c r="R9964" i="1" s="1"/>
  <c r="P9965" i="1" a="1"/>
  <c r="P9965" i="1" s="1"/>
  <c r="R9965" i="1" s="1"/>
  <c r="P9966" i="1" a="1"/>
  <c r="P9966" i="1" s="1"/>
  <c r="R9966" i="1" s="1"/>
  <c r="P9967" i="1" a="1"/>
  <c r="P9967" i="1" s="1"/>
  <c r="R9967" i="1" s="1"/>
  <c r="P9968" i="1" a="1"/>
  <c r="P9968" i="1" s="1"/>
  <c r="R9968" i="1" s="1"/>
  <c r="P9969" i="1" a="1"/>
  <c r="P9969" i="1" s="1"/>
  <c r="R9969" i="1" s="1"/>
  <c r="P9970" i="1" a="1"/>
  <c r="P9970" i="1" s="1"/>
  <c r="R9970" i="1" s="1"/>
  <c r="P9971" i="1" a="1"/>
  <c r="P9971" i="1" s="1"/>
  <c r="R9971" i="1" s="1"/>
  <c r="P9972" i="1" a="1"/>
  <c r="P9972" i="1" s="1"/>
  <c r="R9972" i="1" s="1"/>
  <c r="P9973" i="1" a="1"/>
  <c r="P9973" i="1" s="1"/>
  <c r="R9973" i="1" s="1"/>
  <c r="P9974" i="1" a="1"/>
  <c r="P9974" i="1" s="1"/>
  <c r="R9974" i="1" s="1"/>
  <c r="P9975" i="1" a="1"/>
  <c r="P9975" i="1" s="1"/>
  <c r="R9975" i="1" s="1"/>
  <c r="P9976" i="1" a="1"/>
  <c r="P9976" i="1" s="1"/>
  <c r="R9976" i="1" s="1"/>
  <c r="P9977" i="1" a="1"/>
  <c r="P9977" i="1" s="1"/>
  <c r="R9977" i="1" s="1"/>
  <c r="P9978" i="1" a="1"/>
  <c r="P9978" i="1" s="1"/>
  <c r="R9978" i="1" s="1"/>
  <c r="P9979" i="1" a="1"/>
  <c r="P9979" i="1" s="1"/>
  <c r="R9979" i="1" s="1"/>
  <c r="P9980" i="1" a="1"/>
  <c r="P9980" i="1" s="1"/>
  <c r="R9980" i="1" s="1"/>
  <c r="P9981" i="1" a="1"/>
  <c r="P9981" i="1" s="1"/>
  <c r="R9981" i="1" s="1"/>
  <c r="P9982" i="1" a="1"/>
  <c r="P9982" i="1" s="1"/>
  <c r="R9982" i="1" s="1"/>
  <c r="P9983" i="1" a="1"/>
  <c r="P9983" i="1" s="1"/>
  <c r="R9983" i="1" s="1"/>
  <c r="P9984" i="1" a="1"/>
  <c r="P9984" i="1" s="1"/>
  <c r="R9984" i="1" s="1"/>
  <c r="P9985" i="1" a="1"/>
  <c r="P9985" i="1" s="1"/>
  <c r="R9985" i="1" s="1"/>
  <c r="P9986" i="1" a="1"/>
  <c r="P9986" i="1" s="1"/>
  <c r="R9986" i="1" s="1"/>
  <c r="P9987" i="1" a="1"/>
  <c r="P9987" i="1" s="1"/>
  <c r="R9987" i="1" s="1"/>
  <c r="P9988" i="1" a="1"/>
  <c r="P9988" i="1" s="1"/>
  <c r="R9988" i="1" s="1"/>
  <c r="P9989" i="1" a="1"/>
  <c r="P9989" i="1" s="1"/>
  <c r="R9989" i="1" s="1"/>
  <c r="P9990" i="1" a="1"/>
  <c r="P9990" i="1" s="1"/>
  <c r="R9990" i="1" s="1"/>
  <c r="P9991" i="1" a="1"/>
  <c r="P9991" i="1" s="1"/>
  <c r="R9991" i="1" s="1"/>
  <c r="P9992" i="1" a="1"/>
  <c r="P9992" i="1" s="1"/>
  <c r="R9992" i="1" s="1"/>
  <c r="P9993" i="1" a="1"/>
  <c r="P9993" i="1" s="1"/>
  <c r="R9993" i="1" s="1"/>
  <c r="P9994" i="1" a="1"/>
  <c r="P9994" i="1" s="1"/>
  <c r="R9994" i="1" s="1"/>
  <c r="P9995" i="1" a="1"/>
  <c r="P9995" i="1" s="1"/>
  <c r="R9995" i="1" s="1"/>
  <c r="P9996" i="1" a="1"/>
  <c r="P9996" i="1" s="1"/>
  <c r="R9996" i="1" s="1"/>
  <c r="P9997" i="1" a="1"/>
  <c r="P9997" i="1" s="1"/>
  <c r="R9997" i="1" s="1"/>
  <c r="P9998" i="1" a="1"/>
  <c r="P9998" i="1" s="1"/>
  <c r="R9998" i="1" s="1"/>
  <c r="P9999" i="1" a="1"/>
  <c r="P9999" i="1" s="1"/>
  <c r="R9999" i="1" s="1"/>
  <c r="P10000" i="1" a="1"/>
  <c r="P10000" i="1" s="1"/>
  <c r="R10000" i="1" s="1"/>
  <c r="P10001" i="1" a="1"/>
  <c r="P10001" i="1" s="1"/>
  <c r="R10001" i="1" s="1"/>
  <c r="P10002" i="1" a="1"/>
  <c r="P10002" i="1" s="1"/>
  <c r="R10002" i="1" s="1"/>
  <c r="P10003" i="1" a="1"/>
  <c r="P10003" i="1" s="1"/>
  <c r="R10003" i="1" s="1"/>
  <c r="P10004" i="1" a="1"/>
  <c r="P10004" i="1" s="1"/>
  <c r="R10004" i="1" s="1"/>
  <c r="P10005" i="1" a="1"/>
  <c r="P10005" i="1" s="1"/>
  <c r="R10005" i="1" s="1"/>
  <c r="P10006" i="1" a="1"/>
  <c r="P10006" i="1" s="1"/>
  <c r="R10006" i="1" s="1"/>
  <c r="P10007" i="1" a="1"/>
  <c r="P10007" i="1" s="1"/>
  <c r="R10007" i="1" s="1"/>
  <c r="P10008" i="1" a="1"/>
  <c r="P10008" i="1" s="1"/>
  <c r="R10008" i="1" s="1"/>
  <c r="P10009" i="1" a="1"/>
  <c r="P10009" i="1" s="1"/>
  <c r="R10009" i="1" s="1"/>
  <c r="P10010" i="1" a="1"/>
  <c r="P10010" i="1" s="1"/>
  <c r="R10010" i="1" s="1"/>
  <c r="P10011" i="1" a="1"/>
  <c r="P10011" i="1" s="1"/>
  <c r="R10011" i="1" s="1"/>
  <c r="P10012" i="1" a="1"/>
  <c r="P10012" i="1" s="1"/>
  <c r="R10012" i="1" s="1"/>
  <c r="P10013" i="1" a="1"/>
  <c r="P10013" i="1" s="1"/>
  <c r="R10013" i="1" s="1"/>
  <c r="P10014" i="1" a="1"/>
  <c r="P10014" i="1" s="1"/>
  <c r="R10014" i="1" s="1"/>
  <c r="P10015" i="1" a="1"/>
  <c r="P10015" i="1" s="1"/>
  <c r="R10015" i="1" s="1"/>
  <c r="P10016" i="1" a="1"/>
  <c r="P10016" i="1" s="1"/>
  <c r="R10016" i="1" s="1"/>
  <c r="P10017" i="1" a="1"/>
  <c r="P10017" i="1" s="1"/>
  <c r="R10017" i="1" s="1"/>
  <c r="P10018" i="1" a="1"/>
  <c r="P10018" i="1" s="1"/>
  <c r="R10018" i="1" s="1"/>
  <c r="P10019" i="1" a="1"/>
  <c r="P10019" i="1" s="1"/>
  <c r="R10019" i="1" s="1"/>
  <c r="P10020" i="1" a="1"/>
  <c r="P10020" i="1" s="1"/>
  <c r="R10020" i="1" s="1"/>
  <c r="P10021" i="1" a="1"/>
  <c r="P10021" i="1" s="1"/>
  <c r="R10021" i="1" s="1"/>
  <c r="P10022" i="1" a="1"/>
  <c r="P10022" i="1" s="1"/>
  <c r="R10022" i="1" s="1"/>
  <c r="P10023" i="1" a="1"/>
  <c r="P10023" i="1" s="1"/>
  <c r="R10023" i="1" s="1"/>
  <c r="P10024" i="1" a="1"/>
  <c r="P10024" i="1" s="1"/>
  <c r="R10024" i="1" s="1"/>
  <c r="P10025" i="1" a="1"/>
  <c r="P10025" i="1" s="1"/>
  <c r="R10025" i="1" s="1"/>
  <c r="P10026" i="1" a="1"/>
  <c r="P10026" i="1" s="1"/>
  <c r="R10026" i="1" s="1"/>
  <c r="P10027" i="1" a="1"/>
  <c r="P10027" i="1" s="1"/>
  <c r="R10027" i="1" s="1"/>
  <c r="P10028" i="1" a="1"/>
  <c r="P10028" i="1" s="1"/>
  <c r="R10028" i="1" s="1"/>
  <c r="P10029" i="1" a="1"/>
  <c r="P10029" i="1" s="1"/>
  <c r="R10029" i="1" s="1"/>
  <c r="P10030" i="1" a="1"/>
  <c r="P10030" i="1" s="1"/>
  <c r="R10030" i="1" s="1"/>
  <c r="P10031" i="1" a="1"/>
  <c r="P10031" i="1" s="1"/>
  <c r="R10031" i="1" s="1"/>
  <c r="P10032" i="1" a="1"/>
  <c r="P10032" i="1" s="1"/>
  <c r="R10032" i="1" s="1"/>
  <c r="P10033" i="1" a="1"/>
  <c r="P10033" i="1" s="1"/>
  <c r="R10033" i="1" s="1"/>
  <c r="P10034" i="1" a="1"/>
  <c r="P10034" i="1" s="1"/>
  <c r="R10034" i="1" s="1"/>
  <c r="P10035" i="1" a="1"/>
  <c r="P10035" i="1" s="1"/>
  <c r="R10035" i="1" s="1"/>
  <c r="P10036" i="1" a="1"/>
  <c r="P10036" i="1" s="1"/>
  <c r="R10036" i="1" s="1"/>
  <c r="P10037" i="1" a="1"/>
  <c r="P10037" i="1" s="1"/>
  <c r="R10037" i="1" s="1"/>
  <c r="P10038" i="1" a="1"/>
  <c r="P10038" i="1" s="1"/>
  <c r="R10038" i="1" s="1"/>
  <c r="P10039" i="1" a="1"/>
  <c r="P10039" i="1" s="1"/>
  <c r="R10039" i="1" s="1"/>
  <c r="P10040" i="1" a="1"/>
  <c r="P10040" i="1" s="1"/>
  <c r="R10040" i="1" s="1"/>
  <c r="P10041" i="1" a="1"/>
  <c r="P10041" i="1" s="1"/>
  <c r="R10041" i="1" s="1"/>
  <c r="P10042" i="1" a="1"/>
  <c r="P10042" i="1" s="1"/>
  <c r="R10042" i="1" s="1"/>
  <c r="P10043" i="1" a="1"/>
  <c r="P10043" i="1" s="1"/>
  <c r="R10043" i="1" s="1"/>
  <c r="P10044" i="1" a="1"/>
  <c r="P10044" i="1" s="1"/>
  <c r="R10044" i="1" s="1"/>
  <c r="P10045" i="1" a="1"/>
  <c r="P10045" i="1" s="1"/>
  <c r="R10045" i="1" s="1"/>
  <c r="P10046" i="1" a="1"/>
  <c r="P10046" i="1" s="1"/>
  <c r="R10046" i="1" s="1"/>
  <c r="P10047" i="1" a="1"/>
  <c r="P10047" i="1" s="1"/>
  <c r="R10047" i="1" s="1"/>
  <c r="P10048" i="1" a="1"/>
  <c r="P10048" i="1" s="1"/>
  <c r="R10048" i="1" s="1"/>
  <c r="P10049" i="1" a="1"/>
  <c r="P10049" i="1" s="1"/>
  <c r="R10049" i="1" s="1"/>
  <c r="P10050" i="1" a="1"/>
  <c r="P10050" i="1" s="1"/>
  <c r="R10050" i="1" s="1"/>
  <c r="P10051" i="1" a="1"/>
  <c r="P10051" i="1" s="1"/>
  <c r="R10051" i="1" s="1"/>
  <c r="P10052" i="1" a="1"/>
  <c r="P10052" i="1" s="1"/>
  <c r="R10052" i="1" s="1"/>
  <c r="P10053" i="1" a="1"/>
  <c r="P10053" i="1" s="1"/>
  <c r="R10053" i="1" s="1"/>
  <c r="P10054" i="1" a="1"/>
  <c r="P10054" i="1" s="1"/>
  <c r="R10054" i="1" s="1"/>
  <c r="P10055" i="1" a="1"/>
  <c r="P10055" i="1" s="1"/>
  <c r="R10055" i="1" s="1"/>
  <c r="P10056" i="1" a="1"/>
  <c r="P10056" i="1" s="1"/>
  <c r="R10056" i="1" s="1"/>
  <c r="P10057" i="1" a="1"/>
  <c r="P10057" i="1" s="1"/>
  <c r="R10057" i="1" s="1"/>
  <c r="P10058" i="1" a="1"/>
  <c r="P10058" i="1" s="1"/>
  <c r="R10058" i="1" s="1"/>
  <c r="P10059" i="1" a="1"/>
  <c r="P10059" i="1" s="1"/>
  <c r="R10059" i="1" s="1"/>
  <c r="P10060" i="1" a="1"/>
  <c r="P10060" i="1" s="1"/>
  <c r="R10060" i="1" s="1"/>
  <c r="P10061" i="1" a="1"/>
  <c r="P10061" i="1" s="1"/>
  <c r="R10061" i="1" s="1"/>
  <c r="P10062" i="1" a="1"/>
  <c r="P10062" i="1" s="1"/>
  <c r="R10062" i="1" s="1"/>
  <c r="P10063" i="1" a="1"/>
  <c r="P10063" i="1" s="1"/>
  <c r="R10063" i="1" s="1"/>
  <c r="P10064" i="1" a="1"/>
  <c r="P10064" i="1" s="1"/>
  <c r="R10064" i="1" s="1"/>
  <c r="P10065" i="1" a="1"/>
  <c r="P10065" i="1" s="1"/>
  <c r="R10065" i="1" s="1"/>
  <c r="P10066" i="1" a="1"/>
  <c r="P10066" i="1" s="1"/>
  <c r="R10066" i="1" s="1"/>
  <c r="P10067" i="1" a="1"/>
  <c r="P10067" i="1" s="1"/>
  <c r="R10067" i="1" s="1"/>
  <c r="P10068" i="1" a="1"/>
  <c r="P10068" i="1" s="1"/>
  <c r="R10068" i="1" s="1"/>
  <c r="P10069" i="1" a="1"/>
  <c r="P10069" i="1" s="1"/>
  <c r="R10069" i="1" s="1"/>
  <c r="P10070" i="1" a="1"/>
  <c r="P10070" i="1" s="1"/>
  <c r="R10070" i="1" s="1"/>
  <c r="P10071" i="1" a="1"/>
  <c r="P10071" i="1" s="1"/>
  <c r="R10071" i="1" s="1"/>
  <c r="P10072" i="1" a="1"/>
  <c r="P10072" i="1" s="1"/>
  <c r="R10072" i="1" s="1"/>
  <c r="P10073" i="1" a="1"/>
  <c r="P10073" i="1" s="1"/>
  <c r="R10073" i="1" s="1"/>
  <c r="P10074" i="1" a="1"/>
  <c r="P10074" i="1" s="1"/>
  <c r="R10074" i="1" s="1"/>
  <c r="P10075" i="1" a="1"/>
  <c r="P10075" i="1" s="1"/>
  <c r="R10075" i="1" s="1"/>
  <c r="P10076" i="1" a="1"/>
  <c r="P10076" i="1" s="1"/>
  <c r="R10076" i="1" s="1"/>
  <c r="P10077" i="1" a="1"/>
  <c r="P10077" i="1" s="1"/>
  <c r="R10077" i="1" s="1"/>
  <c r="P10078" i="1" a="1"/>
  <c r="P10078" i="1" s="1"/>
  <c r="R10078" i="1" s="1"/>
  <c r="P10079" i="1" a="1"/>
  <c r="P10079" i="1" s="1"/>
  <c r="R10079" i="1" s="1"/>
  <c r="P10080" i="1" a="1"/>
  <c r="P10080" i="1" s="1"/>
  <c r="R10080" i="1" s="1"/>
  <c r="P10081" i="1" a="1"/>
  <c r="P10081" i="1" s="1"/>
  <c r="R10081" i="1" s="1"/>
  <c r="P10082" i="1" a="1"/>
  <c r="P10082" i="1" s="1"/>
  <c r="R10082" i="1" s="1"/>
  <c r="P10083" i="1" a="1"/>
  <c r="P10083" i="1" s="1"/>
  <c r="R10083" i="1" s="1"/>
  <c r="P10084" i="1" a="1"/>
  <c r="P10084" i="1" s="1"/>
  <c r="R10084" i="1" s="1"/>
  <c r="P10085" i="1" a="1"/>
  <c r="P10085" i="1" s="1"/>
  <c r="R10085" i="1" s="1"/>
  <c r="P10086" i="1" a="1"/>
  <c r="P10086" i="1" s="1"/>
  <c r="R10086" i="1" s="1"/>
  <c r="P10087" i="1" a="1"/>
  <c r="P10087" i="1" s="1"/>
  <c r="R10087" i="1" s="1"/>
  <c r="P10088" i="1" a="1"/>
  <c r="P10088" i="1" s="1"/>
  <c r="R10088" i="1" s="1"/>
  <c r="P10089" i="1" a="1"/>
  <c r="P10089" i="1" s="1"/>
  <c r="R10089" i="1" s="1"/>
  <c r="P10090" i="1" a="1"/>
  <c r="P10090" i="1" s="1"/>
  <c r="R10090" i="1" s="1"/>
  <c r="P10091" i="1" a="1"/>
  <c r="P10091" i="1" s="1"/>
  <c r="R10091" i="1" s="1"/>
  <c r="P10092" i="1" a="1"/>
  <c r="P10092" i="1" s="1"/>
  <c r="R10092" i="1" s="1"/>
  <c r="P10093" i="1" a="1"/>
  <c r="P10093" i="1" s="1"/>
  <c r="R10093" i="1" s="1"/>
  <c r="P10094" i="1" a="1"/>
  <c r="P10094" i="1" s="1"/>
  <c r="R10094" i="1" s="1"/>
  <c r="P10095" i="1" a="1"/>
  <c r="P10095" i="1" s="1"/>
  <c r="R10095" i="1" s="1"/>
  <c r="P10096" i="1" a="1"/>
  <c r="P10096" i="1" s="1"/>
  <c r="R10096" i="1" s="1"/>
  <c r="P10097" i="1" a="1"/>
  <c r="P10097" i="1" s="1"/>
  <c r="R10097" i="1" s="1"/>
  <c r="P10098" i="1" a="1"/>
  <c r="P10098" i="1" s="1"/>
  <c r="R10098" i="1" s="1"/>
  <c r="P10099" i="1" a="1"/>
  <c r="P10099" i="1" s="1"/>
  <c r="R10099" i="1" s="1"/>
  <c r="P10100" i="1" a="1"/>
  <c r="P10100" i="1" s="1"/>
  <c r="R10100" i="1" s="1"/>
  <c r="P10101" i="1" a="1"/>
  <c r="P10101" i="1" s="1"/>
  <c r="R10101" i="1" s="1"/>
  <c r="P10102" i="1" a="1"/>
  <c r="P10102" i="1" s="1"/>
  <c r="R10102" i="1" s="1"/>
  <c r="P10103" i="1" a="1"/>
  <c r="P10103" i="1" s="1"/>
  <c r="R10103" i="1" s="1"/>
  <c r="P10104" i="1" a="1"/>
  <c r="P10104" i="1" s="1"/>
  <c r="R10104" i="1" s="1"/>
  <c r="P10105" i="1" a="1"/>
  <c r="P10105" i="1" s="1"/>
  <c r="R10105" i="1" s="1"/>
  <c r="P10106" i="1" a="1"/>
  <c r="P10106" i="1" s="1"/>
  <c r="R10106" i="1" s="1"/>
  <c r="P10107" i="1" a="1"/>
  <c r="P10107" i="1" s="1"/>
  <c r="R10107" i="1" s="1"/>
  <c r="P10108" i="1" a="1"/>
  <c r="P10108" i="1" s="1"/>
  <c r="R10108" i="1" s="1"/>
  <c r="P10109" i="1" a="1"/>
  <c r="P10109" i="1" s="1"/>
  <c r="R10109" i="1" s="1"/>
  <c r="P10110" i="1" a="1"/>
  <c r="P10110" i="1" s="1"/>
  <c r="R10110" i="1" s="1"/>
  <c r="P10111" i="1" a="1"/>
  <c r="P10111" i="1" s="1"/>
  <c r="R10111" i="1" s="1"/>
  <c r="P10112" i="1" a="1"/>
  <c r="P10112" i="1" s="1"/>
  <c r="R10112" i="1" s="1"/>
  <c r="P10113" i="1" a="1"/>
  <c r="P10113" i="1" s="1"/>
  <c r="R10113" i="1" s="1"/>
  <c r="P10114" i="1" a="1"/>
  <c r="P10114" i="1" s="1"/>
  <c r="R10114" i="1" s="1"/>
  <c r="P10115" i="1" a="1"/>
  <c r="P10115" i="1" s="1"/>
  <c r="R10115" i="1" s="1"/>
  <c r="P10116" i="1" a="1"/>
  <c r="P10116" i="1" s="1"/>
  <c r="R10116" i="1" s="1"/>
  <c r="P10117" i="1" a="1"/>
  <c r="P10117" i="1" s="1"/>
  <c r="R10117" i="1" s="1"/>
  <c r="P10118" i="1" a="1"/>
  <c r="P10118" i="1" s="1"/>
  <c r="R10118" i="1" s="1"/>
  <c r="P10119" i="1" a="1"/>
  <c r="P10119" i="1" s="1"/>
  <c r="R10119" i="1" s="1"/>
  <c r="P10120" i="1" a="1"/>
  <c r="P10120" i="1" s="1"/>
  <c r="R10120" i="1" s="1"/>
  <c r="P10121" i="1" a="1"/>
  <c r="P10121" i="1" s="1"/>
  <c r="R10121" i="1" s="1"/>
  <c r="P10122" i="1" a="1"/>
  <c r="P10122" i="1" s="1"/>
  <c r="R10122" i="1" s="1"/>
  <c r="P10123" i="1" a="1"/>
  <c r="P10123" i="1" s="1"/>
  <c r="R10123" i="1" s="1"/>
  <c r="P10124" i="1" a="1"/>
  <c r="P10124" i="1" s="1"/>
  <c r="R10124" i="1" s="1"/>
  <c r="P10125" i="1" a="1"/>
  <c r="P10125" i="1" s="1"/>
  <c r="R10125" i="1" s="1"/>
  <c r="P10126" i="1" a="1"/>
  <c r="P10126" i="1" s="1"/>
  <c r="R10126" i="1" s="1"/>
  <c r="P10127" i="1" a="1"/>
  <c r="P10127" i="1" s="1"/>
  <c r="R10127" i="1" s="1"/>
  <c r="P10128" i="1" a="1"/>
  <c r="P10128" i="1" s="1"/>
  <c r="R10128" i="1" s="1"/>
  <c r="P10129" i="1" a="1"/>
  <c r="P10129" i="1" s="1"/>
  <c r="R10129" i="1" s="1"/>
  <c r="P10130" i="1" a="1"/>
  <c r="P10130" i="1" s="1"/>
  <c r="R10130" i="1" s="1"/>
  <c r="P10131" i="1" a="1"/>
  <c r="P10131" i="1" s="1"/>
  <c r="R10131" i="1" s="1"/>
  <c r="P10132" i="1" a="1"/>
  <c r="P10132" i="1" s="1"/>
  <c r="R10132" i="1" s="1"/>
  <c r="P10133" i="1" a="1"/>
  <c r="P10133" i="1" s="1"/>
  <c r="R10133" i="1" s="1"/>
  <c r="P10134" i="1" a="1"/>
  <c r="P10134" i="1" s="1"/>
  <c r="R10134" i="1" s="1"/>
  <c r="P10135" i="1" a="1"/>
  <c r="P10135" i="1" s="1"/>
  <c r="R10135" i="1" s="1"/>
  <c r="P10136" i="1" a="1"/>
  <c r="P10136" i="1" s="1"/>
  <c r="R10136" i="1" s="1"/>
  <c r="P10137" i="1" a="1"/>
  <c r="P10137" i="1" s="1"/>
  <c r="R10137" i="1" s="1"/>
  <c r="P10138" i="1" a="1"/>
  <c r="P10138" i="1" s="1"/>
  <c r="R10138" i="1" s="1"/>
  <c r="P10139" i="1" a="1"/>
  <c r="P10139" i="1" s="1"/>
  <c r="R10139" i="1" s="1"/>
  <c r="P10140" i="1" a="1"/>
  <c r="P10140" i="1" s="1"/>
  <c r="R10140" i="1" s="1"/>
  <c r="P10141" i="1" a="1"/>
  <c r="P10141" i="1" s="1"/>
  <c r="R10141" i="1" s="1"/>
  <c r="P10142" i="1" a="1"/>
  <c r="P10142" i="1" s="1"/>
  <c r="R10142" i="1" s="1"/>
  <c r="P10143" i="1" a="1"/>
  <c r="P10143" i="1" s="1"/>
  <c r="R10143" i="1" s="1"/>
  <c r="P10144" i="1" a="1"/>
  <c r="P10144" i="1" s="1"/>
  <c r="R10144" i="1" s="1"/>
  <c r="P10145" i="1" a="1"/>
  <c r="P10145" i="1" s="1"/>
  <c r="R10145" i="1" s="1"/>
  <c r="P10146" i="1" a="1"/>
  <c r="P10146" i="1" s="1"/>
  <c r="R10146" i="1" s="1"/>
  <c r="P10147" i="1" a="1"/>
  <c r="P10147" i="1" s="1"/>
  <c r="R10147" i="1" s="1"/>
  <c r="P10148" i="1" a="1"/>
  <c r="P10148" i="1" s="1"/>
  <c r="R10148" i="1" s="1"/>
  <c r="P10149" i="1" a="1"/>
  <c r="P10149" i="1" s="1"/>
  <c r="R10149" i="1" s="1"/>
  <c r="P10150" i="1" a="1"/>
  <c r="P10150" i="1" s="1"/>
  <c r="R10150" i="1" s="1"/>
  <c r="P10151" i="1" a="1"/>
  <c r="P10151" i="1" s="1"/>
  <c r="R10151" i="1" s="1"/>
  <c r="P10152" i="1" a="1"/>
  <c r="P10152" i="1" s="1"/>
  <c r="R10152" i="1" s="1"/>
  <c r="P10153" i="1" a="1"/>
  <c r="P10153" i="1" s="1"/>
  <c r="R10153" i="1" s="1"/>
  <c r="P10154" i="1" a="1"/>
  <c r="P10154" i="1" s="1"/>
  <c r="R10154" i="1" s="1"/>
  <c r="P10155" i="1" a="1"/>
  <c r="P10155" i="1" s="1"/>
  <c r="R10155" i="1" s="1"/>
  <c r="P10156" i="1" a="1"/>
  <c r="P10156" i="1" s="1"/>
  <c r="R10156" i="1" s="1"/>
  <c r="P10157" i="1" a="1"/>
  <c r="P10157" i="1" s="1"/>
  <c r="R10157" i="1" s="1"/>
  <c r="P10158" i="1" a="1"/>
  <c r="P10158" i="1" s="1"/>
  <c r="R10158" i="1" s="1"/>
  <c r="P10159" i="1" a="1"/>
  <c r="P10159" i="1" s="1"/>
  <c r="R10159" i="1" s="1"/>
  <c r="P10160" i="1" a="1"/>
  <c r="P10160" i="1" s="1"/>
  <c r="R10160" i="1" s="1"/>
  <c r="P10161" i="1" a="1"/>
  <c r="P10161" i="1" s="1"/>
  <c r="R10161" i="1" s="1"/>
  <c r="P10162" i="1" a="1"/>
  <c r="P10162" i="1" s="1"/>
  <c r="R10162" i="1" s="1"/>
  <c r="P10163" i="1" a="1"/>
  <c r="P10163" i="1" s="1"/>
  <c r="R10163" i="1" s="1"/>
  <c r="P10164" i="1" a="1"/>
  <c r="P10164" i="1" s="1"/>
  <c r="R10164" i="1" s="1"/>
  <c r="P10165" i="1" a="1"/>
  <c r="P10165" i="1" s="1"/>
  <c r="R10165" i="1" s="1"/>
  <c r="P10166" i="1" a="1"/>
  <c r="P10166" i="1" s="1"/>
  <c r="R10166" i="1" s="1"/>
  <c r="P10167" i="1" a="1"/>
  <c r="P10167" i="1" s="1"/>
  <c r="R10167" i="1" s="1"/>
  <c r="P10168" i="1" a="1"/>
  <c r="P10168" i="1" s="1"/>
  <c r="R10168" i="1" s="1"/>
  <c r="P10169" i="1" a="1"/>
  <c r="P10169" i="1" s="1"/>
  <c r="R10169" i="1" s="1"/>
  <c r="P10170" i="1" a="1"/>
  <c r="P10170" i="1" s="1"/>
  <c r="R10170" i="1" s="1"/>
  <c r="P10171" i="1" a="1"/>
  <c r="P10171" i="1" s="1"/>
  <c r="R10171" i="1" s="1"/>
  <c r="P10172" i="1" a="1"/>
  <c r="P10172" i="1" s="1"/>
  <c r="R10172" i="1" s="1"/>
  <c r="P10173" i="1" a="1"/>
  <c r="P10173" i="1" s="1"/>
  <c r="R10173" i="1" s="1"/>
  <c r="P10174" i="1" a="1"/>
  <c r="P10174" i="1" s="1"/>
  <c r="R10174" i="1" s="1"/>
  <c r="P10175" i="1" a="1"/>
  <c r="P10175" i="1" s="1"/>
  <c r="R10175" i="1" s="1"/>
  <c r="P10176" i="1" a="1"/>
  <c r="P10176" i="1" s="1"/>
  <c r="R10176" i="1" s="1"/>
  <c r="P10177" i="1" a="1"/>
  <c r="P10177" i="1" s="1"/>
  <c r="R10177" i="1" s="1"/>
  <c r="P10178" i="1" a="1"/>
  <c r="P10178" i="1" s="1"/>
  <c r="R10178" i="1" s="1"/>
  <c r="P10179" i="1" a="1"/>
  <c r="P10179" i="1" s="1"/>
  <c r="R10179" i="1" s="1"/>
  <c r="P10180" i="1" a="1"/>
  <c r="P10180" i="1" s="1"/>
  <c r="R10180" i="1" s="1"/>
  <c r="P10181" i="1" a="1"/>
  <c r="P10181" i="1" s="1"/>
  <c r="R10181" i="1" s="1"/>
  <c r="P10182" i="1" a="1"/>
  <c r="P10182" i="1" s="1"/>
  <c r="R10182" i="1" s="1"/>
  <c r="P10183" i="1" a="1"/>
  <c r="P10183" i="1" s="1"/>
  <c r="R10183" i="1" s="1"/>
  <c r="P10184" i="1" a="1"/>
  <c r="P10184" i="1" s="1"/>
  <c r="R10184" i="1" s="1"/>
  <c r="P10185" i="1" a="1"/>
  <c r="P10185" i="1" s="1"/>
  <c r="R10185" i="1" s="1"/>
  <c r="P10186" i="1" a="1"/>
  <c r="P10186" i="1" s="1"/>
  <c r="R10186" i="1" s="1"/>
  <c r="P10187" i="1" a="1"/>
  <c r="P10187" i="1" s="1"/>
  <c r="R10187" i="1" s="1"/>
  <c r="P10188" i="1" a="1"/>
  <c r="P10188" i="1" s="1"/>
  <c r="R10188" i="1" s="1"/>
  <c r="P10189" i="1" a="1"/>
  <c r="P10189" i="1" s="1"/>
  <c r="R10189" i="1" s="1"/>
  <c r="P10190" i="1" a="1"/>
  <c r="P10190" i="1" s="1"/>
  <c r="R10190" i="1" s="1"/>
  <c r="P10191" i="1" a="1"/>
  <c r="P10191" i="1" s="1"/>
  <c r="R10191" i="1" s="1"/>
  <c r="P10192" i="1" a="1"/>
  <c r="P10192" i="1" s="1"/>
  <c r="R10192" i="1" s="1"/>
  <c r="P10193" i="1" a="1"/>
  <c r="P10193" i="1" s="1"/>
  <c r="R10193" i="1" s="1"/>
  <c r="P10194" i="1" a="1"/>
  <c r="P10194" i="1" s="1"/>
  <c r="R10194" i="1" s="1"/>
  <c r="P10195" i="1" a="1"/>
  <c r="P10195" i="1" s="1"/>
  <c r="R10195" i="1" s="1"/>
  <c r="P10196" i="1" a="1"/>
  <c r="P10196" i="1" s="1"/>
  <c r="R10196" i="1" s="1"/>
  <c r="P10197" i="1" a="1"/>
  <c r="P10197" i="1" s="1"/>
  <c r="R10197" i="1" s="1"/>
  <c r="P10198" i="1" a="1"/>
  <c r="P10198" i="1" s="1"/>
  <c r="R10198" i="1" s="1"/>
  <c r="P10199" i="1" a="1"/>
  <c r="P10199" i="1" s="1"/>
  <c r="R10199" i="1" s="1"/>
  <c r="P10200" i="1" a="1"/>
  <c r="P10200" i="1" s="1"/>
  <c r="R10200" i="1" s="1"/>
  <c r="P10201" i="1" a="1"/>
  <c r="P10201" i="1" s="1"/>
  <c r="R10201" i="1" s="1"/>
  <c r="P10202" i="1" a="1"/>
  <c r="P10202" i="1" s="1"/>
  <c r="R10202" i="1" s="1"/>
  <c r="P10203" i="1" a="1"/>
  <c r="P10203" i="1" s="1"/>
  <c r="R10203" i="1" s="1"/>
  <c r="P10204" i="1" a="1"/>
  <c r="P10204" i="1" s="1"/>
  <c r="R10204" i="1" s="1"/>
  <c r="P10205" i="1" a="1"/>
  <c r="P10205" i="1" s="1"/>
  <c r="R10205" i="1" s="1"/>
  <c r="P10206" i="1" a="1"/>
  <c r="P10206" i="1" s="1"/>
  <c r="R10206" i="1" s="1"/>
  <c r="P10207" i="1" a="1"/>
  <c r="P10207" i="1" s="1"/>
  <c r="R10207" i="1" s="1"/>
  <c r="P10208" i="1" a="1"/>
  <c r="P10208" i="1" s="1"/>
  <c r="R10208" i="1" s="1"/>
  <c r="P10209" i="1" a="1"/>
  <c r="P10209" i="1" s="1"/>
  <c r="R10209" i="1" s="1"/>
  <c r="P10210" i="1" a="1"/>
  <c r="P10210" i="1" s="1"/>
  <c r="R10210" i="1" s="1"/>
  <c r="P10211" i="1" a="1"/>
  <c r="P10211" i="1" s="1"/>
  <c r="R10211" i="1" s="1"/>
  <c r="P10212" i="1" a="1"/>
  <c r="P10212" i="1" s="1"/>
  <c r="R10212" i="1" s="1"/>
  <c r="P10213" i="1" a="1"/>
  <c r="P10213" i="1" s="1"/>
  <c r="R10213" i="1" s="1"/>
  <c r="P10214" i="1" a="1"/>
  <c r="P10214" i="1" s="1"/>
  <c r="R10214" i="1" s="1"/>
  <c r="P10215" i="1" a="1"/>
  <c r="P10215" i="1" s="1"/>
  <c r="R10215" i="1" s="1"/>
  <c r="P10216" i="1" a="1"/>
  <c r="P10216" i="1" s="1"/>
  <c r="R10216" i="1" s="1"/>
  <c r="P10217" i="1" a="1"/>
  <c r="P10217" i="1" s="1"/>
  <c r="R10217" i="1" s="1"/>
  <c r="P10218" i="1" a="1"/>
  <c r="P10218" i="1" s="1"/>
  <c r="R10218" i="1" s="1"/>
  <c r="P10219" i="1" a="1"/>
  <c r="P10219" i="1" s="1"/>
  <c r="R10219" i="1" s="1"/>
  <c r="P10220" i="1" a="1"/>
  <c r="P10220" i="1" s="1"/>
  <c r="R10220" i="1" s="1"/>
  <c r="P10221" i="1" a="1"/>
  <c r="P10221" i="1" s="1"/>
  <c r="R10221" i="1" s="1"/>
  <c r="P10222" i="1" a="1"/>
  <c r="P10222" i="1" s="1"/>
  <c r="R10222" i="1" s="1"/>
  <c r="P10223" i="1" a="1"/>
  <c r="P10223" i="1" s="1"/>
  <c r="R10223" i="1" s="1"/>
  <c r="P10224" i="1" a="1"/>
  <c r="P10224" i="1" s="1"/>
  <c r="R10224" i="1" s="1"/>
  <c r="P10225" i="1" a="1"/>
  <c r="P10225" i="1" s="1"/>
  <c r="R10225" i="1" s="1"/>
  <c r="P10226" i="1" a="1"/>
  <c r="P10226" i="1" s="1"/>
  <c r="R10226" i="1" s="1"/>
  <c r="P10227" i="1" a="1"/>
  <c r="P10227" i="1" s="1"/>
  <c r="R10227" i="1" s="1"/>
  <c r="P10228" i="1" a="1"/>
  <c r="P10228" i="1" s="1"/>
  <c r="R10228" i="1" s="1"/>
  <c r="P10229" i="1" a="1"/>
  <c r="P10229" i="1" s="1"/>
  <c r="R10229" i="1" s="1"/>
  <c r="P10230" i="1" a="1"/>
  <c r="P10230" i="1" s="1"/>
  <c r="R10230" i="1" s="1"/>
  <c r="P10231" i="1" a="1"/>
  <c r="P10231" i="1" s="1"/>
  <c r="R10231" i="1" s="1"/>
  <c r="P10232" i="1" a="1"/>
  <c r="P10232" i="1" s="1"/>
  <c r="R10232" i="1" s="1"/>
  <c r="P10233" i="1" a="1"/>
  <c r="P10233" i="1" s="1"/>
  <c r="R10233" i="1" s="1"/>
  <c r="P10234" i="1" a="1"/>
  <c r="P10234" i="1" s="1"/>
  <c r="R10234" i="1" s="1"/>
  <c r="P10235" i="1" a="1"/>
  <c r="P10235" i="1" s="1"/>
  <c r="R10235" i="1" s="1"/>
  <c r="P10236" i="1" a="1"/>
  <c r="P10236" i="1" s="1"/>
  <c r="R10236" i="1" s="1"/>
  <c r="P10237" i="1" a="1"/>
  <c r="P10237" i="1" s="1"/>
  <c r="R10237" i="1" s="1"/>
  <c r="P10238" i="1" a="1"/>
  <c r="P10238" i="1" s="1"/>
  <c r="R10238" i="1" s="1"/>
  <c r="P10239" i="1" a="1"/>
  <c r="P10239" i="1" s="1"/>
  <c r="R10239" i="1" s="1"/>
  <c r="P10240" i="1" a="1"/>
  <c r="P10240" i="1" s="1"/>
  <c r="R10240" i="1" s="1"/>
  <c r="P10241" i="1" a="1"/>
  <c r="P10241" i="1" s="1"/>
  <c r="R10241" i="1" s="1"/>
  <c r="P10242" i="1" a="1"/>
  <c r="P10242" i="1" s="1"/>
  <c r="R10242" i="1" s="1"/>
  <c r="P10243" i="1" a="1"/>
  <c r="P10243" i="1" s="1"/>
  <c r="R10243" i="1" s="1"/>
  <c r="P10244" i="1" a="1"/>
  <c r="P10244" i="1" s="1"/>
  <c r="R10244" i="1" s="1"/>
  <c r="P10245" i="1" a="1"/>
  <c r="P10245" i="1" s="1"/>
  <c r="R10245" i="1" s="1"/>
  <c r="P10246" i="1" a="1"/>
  <c r="P10246" i="1" s="1"/>
  <c r="R10246" i="1" s="1"/>
  <c r="P10247" i="1" a="1"/>
  <c r="P10247" i="1" s="1"/>
  <c r="R10247" i="1" s="1"/>
  <c r="P10248" i="1" a="1"/>
  <c r="P10248" i="1" s="1"/>
  <c r="R10248" i="1" s="1"/>
  <c r="P10249" i="1" a="1"/>
  <c r="P10249" i="1" s="1"/>
  <c r="R10249" i="1" s="1"/>
  <c r="P10250" i="1" a="1"/>
  <c r="P10250" i="1" s="1"/>
  <c r="R10250" i="1" s="1"/>
  <c r="P10251" i="1" a="1"/>
  <c r="P10251" i="1" s="1"/>
  <c r="R10251" i="1" s="1"/>
  <c r="P10252" i="1" a="1"/>
  <c r="P10252" i="1" s="1"/>
  <c r="R10252" i="1" s="1"/>
  <c r="P10253" i="1" a="1"/>
  <c r="P10253" i="1" s="1"/>
  <c r="R10253" i="1" s="1"/>
  <c r="P10254" i="1" a="1"/>
  <c r="P10254" i="1" s="1"/>
  <c r="R10254" i="1" s="1"/>
  <c r="P10255" i="1" a="1"/>
  <c r="P10255" i="1" s="1"/>
  <c r="R10255" i="1" s="1"/>
  <c r="P10256" i="1" a="1"/>
  <c r="P10256" i="1" s="1"/>
  <c r="R10256" i="1" s="1"/>
  <c r="P10257" i="1" a="1"/>
  <c r="P10257" i="1" s="1"/>
  <c r="R10257" i="1" s="1"/>
  <c r="P10258" i="1" a="1"/>
  <c r="P10258" i="1" s="1"/>
  <c r="R10258" i="1" s="1"/>
  <c r="P10259" i="1" a="1"/>
  <c r="P10259" i="1" s="1"/>
  <c r="R10259" i="1" s="1"/>
  <c r="P10260" i="1" a="1"/>
  <c r="P10260" i="1" s="1"/>
  <c r="R10260" i="1" s="1"/>
  <c r="P10261" i="1" a="1"/>
  <c r="P10261" i="1" s="1"/>
  <c r="R10261" i="1" s="1"/>
  <c r="P10262" i="1" a="1"/>
  <c r="P10262" i="1" s="1"/>
  <c r="R10262" i="1" s="1"/>
  <c r="P10263" i="1" a="1"/>
  <c r="P10263" i="1" s="1"/>
  <c r="R10263" i="1" s="1"/>
  <c r="P10264" i="1" a="1"/>
  <c r="P10264" i="1" s="1"/>
  <c r="R10264" i="1" s="1"/>
  <c r="P10265" i="1" a="1"/>
  <c r="P10265" i="1" s="1"/>
  <c r="R10265" i="1" s="1"/>
  <c r="P10266" i="1" a="1"/>
  <c r="P10266" i="1" s="1"/>
  <c r="R10266" i="1" s="1"/>
  <c r="P10267" i="1" a="1"/>
  <c r="P10267" i="1" s="1"/>
  <c r="R10267" i="1" s="1"/>
  <c r="P10268" i="1" a="1"/>
  <c r="P10268" i="1" s="1"/>
  <c r="R10268" i="1" s="1"/>
  <c r="P10269" i="1" a="1"/>
  <c r="P10269" i="1" s="1"/>
  <c r="R10269" i="1" s="1"/>
  <c r="P10270" i="1" a="1"/>
  <c r="P10270" i="1" s="1"/>
  <c r="R10270" i="1" s="1"/>
  <c r="P10271" i="1" a="1"/>
  <c r="P10271" i="1" s="1"/>
  <c r="R10271" i="1" s="1"/>
  <c r="P10272" i="1" a="1"/>
  <c r="P10272" i="1" s="1"/>
  <c r="R10272" i="1" s="1"/>
  <c r="P10273" i="1" a="1"/>
  <c r="P10273" i="1" s="1"/>
  <c r="R10273" i="1" s="1"/>
  <c r="P10274" i="1" a="1"/>
  <c r="P10274" i="1" s="1"/>
  <c r="R10274" i="1" s="1"/>
  <c r="P10275" i="1" a="1"/>
  <c r="P10275" i="1" s="1"/>
  <c r="R10275" i="1" s="1"/>
  <c r="P10276" i="1" a="1"/>
  <c r="P10276" i="1" s="1"/>
  <c r="R10276" i="1" s="1"/>
  <c r="P10277" i="1" a="1"/>
  <c r="P10277" i="1" s="1"/>
  <c r="R10277" i="1" s="1"/>
  <c r="P10278" i="1" a="1"/>
  <c r="P10278" i="1" s="1"/>
  <c r="R10278" i="1" s="1"/>
  <c r="P10279" i="1" a="1"/>
  <c r="P10279" i="1" s="1"/>
  <c r="R10279" i="1" s="1"/>
  <c r="P10280" i="1" a="1"/>
  <c r="P10280" i="1" s="1"/>
  <c r="R10280" i="1" s="1"/>
  <c r="P10281" i="1" a="1"/>
  <c r="P10281" i="1" s="1"/>
  <c r="R10281" i="1" s="1"/>
  <c r="P10282" i="1" a="1"/>
  <c r="P10282" i="1" s="1"/>
  <c r="R10282" i="1" s="1"/>
  <c r="P10283" i="1" a="1"/>
  <c r="P10283" i="1" s="1"/>
  <c r="R10283" i="1" s="1"/>
  <c r="P10284" i="1" a="1"/>
  <c r="P10284" i="1" s="1"/>
  <c r="R10284" i="1" s="1"/>
  <c r="P10285" i="1" a="1"/>
  <c r="P10285" i="1" s="1"/>
  <c r="R10285" i="1" s="1"/>
  <c r="P10286" i="1" a="1"/>
  <c r="P10286" i="1" s="1"/>
  <c r="R10286" i="1" s="1"/>
  <c r="P10287" i="1" a="1"/>
  <c r="P10287" i="1" s="1"/>
  <c r="R10287" i="1" s="1"/>
  <c r="P10288" i="1" a="1"/>
  <c r="P10288" i="1" s="1"/>
  <c r="R10288" i="1" s="1"/>
  <c r="P10289" i="1" a="1"/>
  <c r="P10289" i="1" s="1"/>
  <c r="R10289" i="1" s="1"/>
  <c r="P10290" i="1" a="1"/>
  <c r="P10290" i="1" s="1"/>
  <c r="R10290" i="1" s="1"/>
  <c r="P10291" i="1" a="1"/>
  <c r="P10291" i="1" s="1"/>
  <c r="R10291" i="1" s="1"/>
  <c r="P10292" i="1" a="1"/>
  <c r="P10292" i="1" s="1"/>
  <c r="R10292" i="1" s="1"/>
  <c r="P10293" i="1" a="1"/>
  <c r="P10293" i="1" s="1"/>
  <c r="R10293" i="1" s="1"/>
  <c r="P10294" i="1" a="1"/>
  <c r="P10294" i="1" s="1"/>
  <c r="R10294" i="1" s="1"/>
  <c r="P10295" i="1" a="1"/>
  <c r="P10295" i="1" s="1"/>
  <c r="R10295" i="1" s="1"/>
  <c r="P10296" i="1" a="1"/>
  <c r="P10296" i="1" s="1"/>
  <c r="R10296" i="1" s="1"/>
  <c r="P10297" i="1" a="1"/>
  <c r="P10297" i="1" s="1"/>
  <c r="R10297" i="1" s="1"/>
  <c r="P10298" i="1" a="1"/>
  <c r="P10298" i="1" s="1"/>
  <c r="R10298" i="1" s="1"/>
  <c r="P10299" i="1" a="1"/>
  <c r="P10299" i="1" s="1"/>
  <c r="R10299" i="1" s="1"/>
  <c r="P10300" i="1" a="1"/>
  <c r="P10300" i="1" s="1"/>
  <c r="R10300" i="1" s="1"/>
  <c r="P10301" i="1" a="1"/>
  <c r="P10301" i="1" s="1"/>
  <c r="R10301" i="1" s="1"/>
  <c r="P10302" i="1" a="1"/>
  <c r="P10302" i="1" s="1"/>
  <c r="R10302" i="1" s="1"/>
  <c r="P10303" i="1" a="1"/>
  <c r="P10303" i="1" s="1"/>
  <c r="R10303" i="1" s="1"/>
  <c r="P10304" i="1" a="1"/>
  <c r="P10304" i="1" s="1"/>
  <c r="R10304" i="1" s="1"/>
  <c r="P10305" i="1" a="1"/>
  <c r="P10305" i="1" s="1"/>
  <c r="R10305" i="1" s="1"/>
  <c r="P10306" i="1" a="1"/>
  <c r="P10306" i="1" s="1"/>
  <c r="R10306" i="1" s="1"/>
  <c r="P10307" i="1" a="1"/>
  <c r="P10307" i="1" s="1"/>
  <c r="R10307" i="1" s="1"/>
  <c r="P10308" i="1" a="1"/>
  <c r="P10308" i="1" s="1"/>
  <c r="R10308" i="1" s="1"/>
  <c r="P10309" i="1" a="1"/>
  <c r="P10309" i="1" s="1"/>
  <c r="R10309" i="1" s="1"/>
  <c r="P10310" i="1" a="1"/>
  <c r="P10310" i="1" s="1"/>
  <c r="R10310" i="1" s="1"/>
  <c r="P10311" i="1" a="1"/>
  <c r="P10311" i="1" s="1"/>
  <c r="R10311" i="1" s="1"/>
  <c r="P10312" i="1" a="1"/>
  <c r="P10312" i="1" s="1"/>
  <c r="R10312" i="1" s="1"/>
  <c r="P10313" i="1" a="1"/>
  <c r="P10313" i="1" s="1"/>
  <c r="R10313" i="1" s="1"/>
  <c r="P10314" i="1" a="1"/>
  <c r="P10314" i="1" s="1"/>
  <c r="R10314" i="1" s="1"/>
  <c r="P10315" i="1" a="1"/>
  <c r="P10315" i="1" s="1"/>
  <c r="R10315" i="1" s="1"/>
  <c r="P10316" i="1" a="1"/>
  <c r="P10316" i="1" s="1"/>
  <c r="R10316" i="1" s="1"/>
  <c r="P10317" i="1" a="1"/>
  <c r="P10317" i="1" s="1"/>
  <c r="R10317" i="1" s="1"/>
  <c r="P10318" i="1" a="1"/>
  <c r="P10318" i="1" s="1"/>
  <c r="R10318" i="1" s="1"/>
  <c r="P10319" i="1" a="1"/>
  <c r="P10319" i="1" s="1"/>
  <c r="R10319" i="1" s="1"/>
  <c r="P10320" i="1" a="1"/>
  <c r="P10320" i="1" s="1"/>
  <c r="R10320" i="1" s="1"/>
  <c r="P10321" i="1" a="1"/>
  <c r="P10321" i="1" s="1"/>
  <c r="R10321" i="1" s="1"/>
  <c r="P10322" i="1" a="1"/>
  <c r="P10322" i="1" s="1"/>
  <c r="R10322" i="1" s="1"/>
  <c r="P10323" i="1" a="1"/>
  <c r="P10323" i="1" s="1"/>
  <c r="R10323" i="1" s="1"/>
  <c r="P10324" i="1" a="1"/>
  <c r="P10324" i="1" s="1"/>
  <c r="R10324" i="1" s="1"/>
  <c r="P10325" i="1" a="1"/>
  <c r="P10325" i="1" s="1"/>
  <c r="R10325" i="1" s="1"/>
  <c r="P10326" i="1" a="1"/>
  <c r="P10326" i="1" s="1"/>
  <c r="R10326" i="1" s="1"/>
  <c r="P10327" i="1" a="1"/>
  <c r="P10327" i="1" s="1"/>
  <c r="R10327" i="1" s="1"/>
  <c r="P10328" i="1" a="1"/>
  <c r="P10328" i="1" s="1"/>
  <c r="R10328" i="1" s="1"/>
  <c r="P10329" i="1" a="1"/>
  <c r="P10329" i="1" s="1"/>
  <c r="R10329" i="1" s="1"/>
  <c r="P10330" i="1" a="1"/>
  <c r="P10330" i="1" s="1"/>
  <c r="R10330" i="1" s="1"/>
  <c r="P10331" i="1" a="1"/>
  <c r="P10331" i="1" s="1"/>
  <c r="R10331" i="1" s="1"/>
  <c r="P10332" i="1" a="1"/>
  <c r="P10332" i="1" s="1"/>
  <c r="R10332" i="1" s="1"/>
  <c r="P10333" i="1" a="1"/>
  <c r="P10333" i="1" s="1"/>
  <c r="R10333" i="1" s="1"/>
  <c r="P10334" i="1" a="1"/>
  <c r="P10334" i="1" s="1"/>
  <c r="R10334" i="1" s="1"/>
  <c r="P10335" i="1" a="1"/>
  <c r="P10335" i="1" s="1"/>
  <c r="R10335" i="1" s="1"/>
  <c r="P10336" i="1" a="1"/>
  <c r="P10336" i="1" s="1"/>
  <c r="R10336" i="1" s="1"/>
  <c r="P10337" i="1" a="1"/>
  <c r="P10337" i="1" s="1"/>
  <c r="R10337" i="1" s="1"/>
  <c r="P10338" i="1" a="1"/>
  <c r="P10338" i="1" s="1"/>
  <c r="R10338" i="1" s="1"/>
  <c r="P10339" i="1" a="1"/>
  <c r="P10339" i="1" s="1"/>
  <c r="R10339" i="1" s="1"/>
  <c r="P10340" i="1" a="1"/>
  <c r="P10340" i="1" s="1"/>
  <c r="R10340" i="1" s="1"/>
  <c r="P10341" i="1" a="1"/>
  <c r="P10341" i="1" s="1"/>
  <c r="R10341" i="1" s="1"/>
  <c r="P10342" i="1" a="1"/>
  <c r="P10342" i="1" s="1"/>
  <c r="R10342" i="1" s="1"/>
  <c r="P10343" i="1" a="1"/>
  <c r="P10343" i="1" s="1"/>
  <c r="R10343" i="1" s="1"/>
  <c r="P10344" i="1" a="1"/>
  <c r="P10344" i="1" s="1"/>
  <c r="R10344" i="1" s="1"/>
  <c r="P10345" i="1" a="1"/>
  <c r="P10345" i="1" s="1"/>
  <c r="R10345" i="1" s="1"/>
  <c r="P10346" i="1" a="1"/>
  <c r="P10346" i="1" s="1"/>
  <c r="R10346" i="1" s="1"/>
  <c r="P10347" i="1" a="1"/>
  <c r="P10347" i="1" s="1"/>
  <c r="R10347" i="1" s="1"/>
  <c r="P10348" i="1" a="1"/>
  <c r="P10348" i="1" s="1"/>
  <c r="R10348" i="1" s="1"/>
  <c r="P10349" i="1" a="1"/>
  <c r="P10349" i="1" s="1"/>
  <c r="R10349" i="1" s="1"/>
  <c r="P10350" i="1" a="1"/>
  <c r="P10350" i="1" s="1"/>
  <c r="R10350" i="1" s="1"/>
  <c r="P10351" i="1" a="1"/>
  <c r="P10351" i="1" s="1"/>
  <c r="R10351" i="1" s="1"/>
  <c r="P10352" i="1" a="1"/>
  <c r="P10352" i="1" s="1"/>
  <c r="R10352" i="1" s="1"/>
  <c r="P10353" i="1" a="1"/>
  <c r="P10353" i="1" s="1"/>
  <c r="R10353" i="1" s="1"/>
  <c r="P10354" i="1" a="1"/>
  <c r="P10354" i="1" s="1"/>
  <c r="R10354" i="1" s="1"/>
  <c r="P10355" i="1" a="1"/>
  <c r="P10355" i="1" s="1"/>
  <c r="R10355" i="1" s="1"/>
  <c r="P10356" i="1" a="1"/>
  <c r="P10356" i="1" s="1"/>
  <c r="R10356" i="1" s="1"/>
  <c r="P10357" i="1" a="1"/>
  <c r="P10357" i="1" s="1"/>
  <c r="R10357" i="1" s="1"/>
  <c r="P10358" i="1" a="1"/>
  <c r="P10358" i="1" s="1"/>
  <c r="R10358" i="1" s="1"/>
  <c r="P10359" i="1" a="1"/>
  <c r="P10359" i="1" s="1"/>
  <c r="R10359" i="1" s="1"/>
  <c r="P10360" i="1" a="1"/>
  <c r="P10360" i="1" s="1"/>
  <c r="R10360" i="1" s="1"/>
  <c r="P10361" i="1" a="1"/>
  <c r="P10361" i="1" s="1"/>
  <c r="R10361" i="1" s="1"/>
  <c r="P10362" i="1" a="1"/>
  <c r="P10362" i="1" s="1"/>
  <c r="R10362" i="1" s="1"/>
  <c r="P10363" i="1" a="1"/>
  <c r="P10363" i="1" s="1"/>
  <c r="R10363" i="1" s="1"/>
  <c r="P10364" i="1" a="1"/>
  <c r="P10364" i="1" s="1"/>
  <c r="R10364" i="1" s="1"/>
  <c r="P10365" i="1" a="1"/>
  <c r="P10365" i="1" s="1"/>
  <c r="R10365" i="1" s="1"/>
  <c r="P10366" i="1" a="1"/>
  <c r="P10366" i="1" s="1"/>
  <c r="R10366" i="1" s="1"/>
  <c r="P10367" i="1" a="1"/>
  <c r="P10367" i="1" s="1"/>
  <c r="R10367" i="1" s="1"/>
  <c r="P10368" i="1" a="1"/>
  <c r="P10368" i="1" s="1"/>
  <c r="R10368" i="1" s="1"/>
  <c r="P10369" i="1" a="1"/>
  <c r="P10369" i="1" s="1"/>
  <c r="R10369" i="1" s="1"/>
  <c r="P10370" i="1" a="1"/>
  <c r="P10370" i="1" s="1"/>
  <c r="R10370" i="1" s="1"/>
  <c r="P10371" i="1" a="1"/>
  <c r="P10371" i="1" s="1"/>
  <c r="R10371" i="1" s="1"/>
  <c r="P10372" i="1" a="1"/>
  <c r="P10372" i="1" s="1"/>
  <c r="R10372" i="1" s="1"/>
  <c r="P10373" i="1" a="1"/>
  <c r="P10373" i="1" s="1"/>
  <c r="R10373" i="1" s="1"/>
  <c r="P10374" i="1" a="1"/>
  <c r="P10374" i="1" s="1"/>
  <c r="R10374" i="1" s="1"/>
  <c r="P10375" i="1" a="1"/>
  <c r="P10375" i="1" s="1"/>
  <c r="R10375" i="1" s="1"/>
  <c r="P10376" i="1" a="1"/>
  <c r="P10376" i="1" s="1"/>
  <c r="R10376" i="1" s="1"/>
  <c r="P10377" i="1" a="1"/>
  <c r="P10377" i="1" s="1"/>
  <c r="R10377" i="1" s="1"/>
  <c r="P10378" i="1" a="1"/>
  <c r="P10378" i="1" s="1"/>
  <c r="R10378" i="1" s="1"/>
  <c r="P10379" i="1" a="1"/>
  <c r="P10379" i="1" s="1"/>
  <c r="R10379" i="1" s="1"/>
  <c r="P10380" i="1" a="1"/>
  <c r="P10380" i="1" s="1"/>
  <c r="R10380" i="1" s="1"/>
  <c r="P10381" i="1" a="1"/>
  <c r="P10381" i="1" s="1"/>
  <c r="R10381" i="1" s="1"/>
  <c r="P10382" i="1" a="1"/>
  <c r="P10382" i="1" s="1"/>
  <c r="R10382" i="1" s="1"/>
  <c r="P10383" i="1" a="1"/>
  <c r="P10383" i="1" s="1"/>
  <c r="R10383" i="1" s="1"/>
  <c r="P10384" i="1" a="1"/>
  <c r="P10384" i="1" s="1"/>
  <c r="R10384" i="1" s="1"/>
  <c r="P10385" i="1" a="1"/>
  <c r="P10385" i="1" s="1"/>
  <c r="R10385" i="1" s="1"/>
  <c r="P10386" i="1" a="1"/>
  <c r="P10386" i="1" s="1"/>
  <c r="R10386" i="1" s="1"/>
  <c r="P10387" i="1" a="1"/>
  <c r="P10387" i="1" s="1"/>
  <c r="R10387" i="1" s="1"/>
  <c r="P10388" i="1" a="1"/>
  <c r="P10388" i="1" s="1"/>
  <c r="R10388" i="1" s="1"/>
  <c r="P10389" i="1" a="1"/>
  <c r="P10389" i="1" s="1"/>
  <c r="R10389" i="1" s="1"/>
  <c r="P10390" i="1" a="1"/>
  <c r="P10390" i="1" s="1"/>
  <c r="R10390" i="1" s="1"/>
  <c r="P10391" i="1" a="1"/>
  <c r="P10391" i="1" s="1"/>
  <c r="R10391" i="1" s="1"/>
  <c r="P10392" i="1" a="1"/>
  <c r="P10392" i="1" s="1"/>
  <c r="R10392" i="1" s="1"/>
  <c r="P10393" i="1" a="1"/>
  <c r="P10393" i="1" s="1"/>
  <c r="R10393" i="1" s="1"/>
  <c r="P10394" i="1" a="1"/>
  <c r="P10394" i="1" s="1"/>
  <c r="R10394" i="1" s="1"/>
  <c r="P10395" i="1" a="1"/>
  <c r="P10395" i="1" s="1"/>
  <c r="R10395" i="1" s="1"/>
  <c r="P10396" i="1" a="1"/>
  <c r="P10396" i="1" s="1"/>
  <c r="R10396" i="1" s="1"/>
  <c r="P10397" i="1" a="1"/>
  <c r="P10397" i="1" s="1"/>
  <c r="R10397" i="1" s="1"/>
  <c r="P10398" i="1" a="1"/>
  <c r="P10398" i="1" s="1"/>
  <c r="R10398" i="1" s="1"/>
  <c r="P10399" i="1" a="1"/>
  <c r="P10399" i="1" s="1"/>
  <c r="R10399" i="1" s="1"/>
  <c r="P10400" i="1" a="1"/>
  <c r="P10400" i="1" s="1"/>
  <c r="R10400" i="1" s="1"/>
  <c r="P10401" i="1" a="1"/>
  <c r="P10401" i="1" s="1"/>
  <c r="R10401" i="1" s="1"/>
  <c r="P10402" i="1" a="1"/>
  <c r="P10402" i="1" s="1"/>
  <c r="R10402" i="1" s="1"/>
  <c r="P10403" i="1" a="1"/>
  <c r="P10403" i="1" s="1"/>
  <c r="R10403" i="1" s="1"/>
  <c r="P10404" i="1" a="1"/>
  <c r="P10404" i="1" s="1"/>
  <c r="R10404" i="1" s="1"/>
  <c r="P10405" i="1" a="1"/>
  <c r="P10405" i="1" s="1"/>
  <c r="R10405" i="1" s="1"/>
  <c r="P10406" i="1" a="1"/>
  <c r="P10406" i="1" s="1"/>
  <c r="R10406" i="1" s="1"/>
  <c r="P10407" i="1" a="1"/>
  <c r="P10407" i="1" s="1"/>
  <c r="R10407" i="1" s="1"/>
  <c r="P10408" i="1" a="1"/>
  <c r="P10408" i="1" s="1"/>
  <c r="R10408" i="1" s="1"/>
  <c r="P10409" i="1" a="1"/>
  <c r="P10409" i="1" s="1"/>
  <c r="R10409" i="1" s="1"/>
  <c r="P10410" i="1" a="1"/>
  <c r="P10410" i="1" s="1"/>
  <c r="R10410" i="1" s="1"/>
  <c r="P10411" i="1" a="1"/>
  <c r="P10411" i="1" s="1"/>
  <c r="R10411" i="1" s="1"/>
  <c r="P10412" i="1" a="1"/>
  <c r="P10412" i="1" s="1"/>
  <c r="R10412" i="1" s="1"/>
  <c r="P10413" i="1" a="1"/>
  <c r="P10413" i="1" s="1"/>
  <c r="R10413" i="1" s="1"/>
  <c r="P10414" i="1" a="1"/>
  <c r="P10414" i="1" s="1"/>
  <c r="R10414" i="1" s="1"/>
  <c r="P10415" i="1" a="1"/>
  <c r="P10415" i="1" s="1"/>
  <c r="R10415" i="1" s="1"/>
  <c r="P10416" i="1" a="1"/>
  <c r="P10416" i="1" s="1"/>
  <c r="R10416" i="1" s="1"/>
  <c r="P10417" i="1" a="1"/>
  <c r="P10417" i="1" s="1"/>
  <c r="R10417" i="1" s="1"/>
  <c r="P10418" i="1" a="1"/>
  <c r="P10418" i="1" s="1"/>
  <c r="R10418" i="1" s="1"/>
  <c r="P10419" i="1" a="1"/>
  <c r="P10419" i="1" s="1"/>
  <c r="R10419" i="1" s="1"/>
  <c r="P10420" i="1" a="1"/>
  <c r="P10420" i="1" s="1"/>
  <c r="R10420" i="1" s="1"/>
  <c r="P10421" i="1" a="1"/>
  <c r="P10421" i="1" s="1"/>
  <c r="R10421" i="1" s="1"/>
  <c r="P10422" i="1" a="1"/>
  <c r="P10422" i="1" s="1"/>
  <c r="R10422" i="1" s="1"/>
  <c r="P10423" i="1" a="1"/>
  <c r="P10423" i="1" s="1"/>
  <c r="R10423" i="1" s="1"/>
  <c r="P10424" i="1" a="1"/>
  <c r="P10424" i="1" s="1"/>
  <c r="R10424" i="1" s="1"/>
  <c r="P10425" i="1" a="1"/>
  <c r="P10425" i="1" s="1"/>
  <c r="R10425" i="1" s="1"/>
  <c r="P10426" i="1" a="1"/>
  <c r="P10426" i="1" s="1"/>
  <c r="R10426" i="1" s="1"/>
  <c r="P10427" i="1" a="1"/>
  <c r="P10427" i="1" s="1"/>
  <c r="R10427" i="1" s="1"/>
  <c r="P10428" i="1" a="1"/>
  <c r="P10428" i="1" s="1"/>
  <c r="R10428" i="1" s="1"/>
  <c r="P10429" i="1" a="1"/>
  <c r="P10429" i="1" s="1"/>
  <c r="R10429" i="1" s="1"/>
  <c r="P10430" i="1" a="1"/>
  <c r="P10430" i="1" s="1"/>
  <c r="R10430" i="1" s="1"/>
  <c r="P10431" i="1" a="1"/>
  <c r="P10431" i="1" s="1"/>
  <c r="R10431" i="1" s="1"/>
  <c r="P10432" i="1" a="1"/>
  <c r="P10432" i="1" s="1"/>
  <c r="R10432" i="1" s="1"/>
  <c r="P10433" i="1" a="1"/>
  <c r="P10433" i="1" s="1"/>
  <c r="R10433" i="1" s="1"/>
  <c r="P10434" i="1" a="1"/>
  <c r="P10434" i="1" s="1"/>
  <c r="R10434" i="1" s="1"/>
  <c r="P10435" i="1" a="1"/>
  <c r="P10435" i="1" s="1"/>
  <c r="R10435" i="1" s="1"/>
  <c r="P10436" i="1" a="1"/>
  <c r="P10436" i="1" s="1"/>
  <c r="R10436" i="1" s="1"/>
  <c r="P10437" i="1" a="1"/>
  <c r="P10437" i="1" s="1"/>
  <c r="R10437" i="1" s="1"/>
  <c r="P10438" i="1" a="1"/>
  <c r="P10438" i="1" s="1"/>
  <c r="R10438" i="1" s="1"/>
  <c r="P10439" i="1" a="1"/>
  <c r="P10439" i="1" s="1"/>
  <c r="R10439" i="1" s="1"/>
  <c r="P10440" i="1" a="1"/>
  <c r="P10440" i="1" s="1"/>
  <c r="R10440" i="1" s="1"/>
  <c r="P10441" i="1" a="1"/>
  <c r="P10441" i="1" s="1"/>
  <c r="R10441" i="1" s="1"/>
  <c r="P10442" i="1" a="1"/>
  <c r="P10442" i="1" s="1"/>
  <c r="R10442" i="1" s="1"/>
  <c r="P10443" i="1" a="1"/>
  <c r="P10443" i="1" s="1"/>
  <c r="R10443" i="1" s="1"/>
  <c r="P10444" i="1" a="1"/>
  <c r="P10444" i="1" s="1"/>
  <c r="R10444" i="1" s="1"/>
  <c r="P10445" i="1" a="1"/>
  <c r="P10445" i="1" s="1"/>
  <c r="R10445" i="1" s="1"/>
  <c r="P10446" i="1" a="1"/>
  <c r="P10446" i="1" s="1"/>
  <c r="R10446" i="1" s="1"/>
  <c r="P10447" i="1" a="1"/>
  <c r="P10447" i="1" s="1"/>
  <c r="R10447" i="1" s="1"/>
  <c r="P10448" i="1" a="1"/>
  <c r="P10448" i="1" s="1"/>
  <c r="R10448" i="1" s="1"/>
  <c r="P10449" i="1" a="1"/>
  <c r="P10449" i="1" s="1"/>
  <c r="R10449" i="1" s="1"/>
  <c r="P10450" i="1" a="1"/>
  <c r="P10450" i="1" s="1"/>
  <c r="R10450" i="1" s="1"/>
  <c r="P10451" i="1" a="1"/>
  <c r="P10451" i="1" s="1"/>
  <c r="R10451" i="1" s="1"/>
  <c r="P10452" i="1" a="1"/>
  <c r="P10452" i="1" s="1"/>
  <c r="R10452" i="1" s="1"/>
  <c r="P10453" i="1" a="1"/>
  <c r="P10453" i="1" s="1"/>
  <c r="R10453" i="1" s="1"/>
  <c r="P10454" i="1" a="1"/>
  <c r="P10454" i="1" s="1"/>
  <c r="R10454" i="1" s="1"/>
  <c r="P10455" i="1" a="1"/>
  <c r="P10455" i="1" s="1"/>
  <c r="R10455" i="1" s="1"/>
  <c r="P10456" i="1" a="1"/>
  <c r="P10456" i="1" s="1"/>
  <c r="R10456" i="1" s="1"/>
  <c r="P10457" i="1" a="1"/>
  <c r="P10457" i="1" s="1"/>
  <c r="R10457" i="1" s="1"/>
  <c r="P10458" i="1" a="1"/>
  <c r="P10458" i="1" s="1"/>
  <c r="R10458" i="1" s="1"/>
  <c r="P10459" i="1" a="1"/>
  <c r="P10459" i="1" s="1"/>
  <c r="R10459" i="1" s="1"/>
  <c r="P10460" i="1" a="1"/>
  <c r="P10460" i="1" s="1"/>
  <c r="R10460" i="1" s="1"/>
  <c r="P10461" i="1" a="1"/>
  <c r="P10461" i="1" s="1"/>
  <c r="R10461" i="1" s="1"/>
  <c r="P10462" i="1" a="1"/>
  <c r="P10462" i="1" s="1"/>
  <c r="R10462" i="1" s="1"/>
  <c r="P10463" i="1" a="1"/>
  <c r="P10463" i="1" s="1"/>
  <c r="R10463" i="1" s="1"/>
  <c r="P10464" i="1" a="1"/>
  <c r="P10464" i="1" s="1"/>
  <c r="R10464" i="1" s="1"/>
  <c r="P10465" i="1" a="1"/>
  <c r="P10465" i="1" s="1"/>
  <c r="R10465" i="1" s="1"/>
  <c r="P10466" i="1" a="1"/>
  <c r="P10466" i="1" s="1"/>
  <c r="R10466" i="1" s="1"/>
  <c r="P10467" i="1" a="1"/>
  <c r="P10467" i="1" s="1"/>
  <c r="R10467" i="1" s="1"/>
  <c r="P10468" i="1" a="1"/>
  <c r="P10468" i="1" s="1"/>
  <c r="R10468" i="1" s="1"/>
  <c r="P10469" i="1" a="1"/>
  <c r="P10469" i="1" s="1"/>
  <c r="R10469" i="1" s="1"/>
  <c r="P10470" i="1" a="1"/>
  <c r="P10470" i="1" s="1"/>
  <c r="R10470" i="1" s="1"/>
  <c r="P10471" i="1" a="1"/>
  <c r="P10471" i="1" s="1"/>
  <c r="R10471" i="1" s="1"/>
  <c r="P10472" i="1" a="1"/>
  <c r="P10472" i="1" s="1"/>
  <c r="R10472" i="1" s="1"/>
  <c r="P10473" i="1" a="1"/>
  <c r="P10473" i="1" s="1"/>
  <c r="R10473" i="1" s="1"/>
  <c r="P10474" i="1" a="1"/>
  <c r="P10474" i="1" s="1"/>
  <c r="R10474" i="1" s="1"/>
  <c r="P10475" i="1" a="1"/>
  <c r="P10475" i="1" s="1"/>
  <c r="R10475" i="1" s="1"/>
  <c r="P10476" i="1" a="1"/>
  <c r="P10476" i="1" s="1"/>
  <c r="R10476" i="1" s="1"/>
  <c r="P10477" i="1" a="1"/>
  <c r="P10477" i="1" s="1"/>
  <c r="R10477" i="1" s="1"/>
  <c r="P10478" i="1" a="1"/>
  <c r="P10478" i="1" s="1"/>
  <c r="R10478" i="1" s="1"/>
  <c r="P10479" i="1" a="1"/>
  <c r="P10479" i="1" s="1"/>
  <c r="R10479" i="1" s="1"/>
  <c r="P10480" i="1" a="1"/>
  <c r="P10480" i="1" s="1"/>
  <c r="R10480" i="1" s="1"/>
  <c r="P10481" i="1" a="1"/>
  <c r="P10481" i="1" s="1"/>
  <c r="R10481" i="1" s="1"/>
  <c r="P10482" i="1" a="1"/>
  <c r="P10482" i="1" s="1"/>
  <c r="R10482" i="1" s="1"/>
  <c r="P10483" i="1" a="1"/>
  <c r="P10483" i="1" s="1"/>
  <c r="R10483" i="1" s="1"/>
  <c r="P10484" i="1" a="1"/>
  <c r="P10484" i="1" s="1"/>
  <c r="R10484" i="1" s="1"/>
  <c r="P10485" i="1" a="1"/>
  <c r="P10485" i="1" s="1"/>
  <c r="R10485" i="1" s="1"/>
  <c r="P10486" i="1" a="1"/>
  <c r="P10486" i="1" s="1"/>
  <c r="R10486" i="1" s="1"/>
  <c r="P10487" i="1" a="1"/>
  <c r="P10487" i="1" s="1"/>
  <c r="R10487" i="1" s="1"/>
  <c r="P10488" i="1" a="1"/>
  <c r="P10488" i="1" s="1"/>
  <c r="R10488" i="1" s="1"/>
  <c r="P10489" i="1" a="1"/>
  <c r="P10489" i="1" s="1"/>
  <c r="R10489" i="1" s="1"/>
  <c r="P10490" i="1" a="1"/>
  <c r="P10490" i="1" s="1"/>
  <c r="R10490" i="1" s="1"/>
  <c r="P10491" i="1" a="1"/>
  <c r="P10491" i="1" s="1"/>
  <c r="R10491" i="1" s="1"/>
  <c r="P10492" i="1" a="1"/>
  <c r="P10492" i="1" s="1"/>
  <c r="R10492" i="1" s="1"/>
  <c r="P10493" i="1" a="1"/>
  <c r="P10493" i="1" s="1"/>
  <c r="R10493" i="1" s="1"/>
  <c r="P10494" i="1" a="1"/>
  <c r="P10494" i="1" s="1"/>
  <c r="R10494" i="1" s="1"/>
  <c r="P10495" i="1" a="1"/>
  <c r="P10495" i="1" s="1"/>
  <c r="R10495" i="1" s="1"/>
  <c r="P10496" i="1" a="1"/>
  <c r="P10496" i="1" s="1"/>
  <c r="R10496" i="1" s="1"/>
  <c r="P10497" i="1" a="1"/>
  <c r="P10497" i="1" s="1"/>
  <c r="R10497" i="1" s="1"/>
  <c r="P10498" i="1" a="1"/>
  <c r="P10498" i="1" s="1"/>
  <c r="R10498" i="1" s="1"/>
  <c r="P10499" i="1" a="1"/>
  <c r="P10499" i="1" s="1"/>
  <c r="R10499" i="1" s="1"/>
  <c r="P10500" i="1" a="1"/>
  <c r="P10500" i="1" s="1"/>
  <c r="R10500" i="1" s="1"/>
  <c r="P10501" i="1" a="1"/>
  <c r="P10501" i="1" s="1"/>
  <c r="R10501" i="1" s="1"/>
  <c r="P10502" i="1" a="1"/>
  <c r="P10502" i="1" s="1"/>
  <c r="R10502" i="1" s="1"/>
  <c r="P10503" i="1" a="1"/>
  <c r="P10503" i="1" s="1"/>
  <c r="R10503" i="1" s="1"/>
  <c r="P10504" i="1" a="1"/>
  <c r="P10504" i="1" s="1"/>
  <c r="R10504" i="1" s="1"/>
  <c r="P10505" i="1" a="1"/>
  <c r="P10505" i="1" s="1"/>
  <c r="R10505" i="1" s="1"/>
  <c r="P10506" i="1" a="1"/>
  <c r="P10506" i="1" s="1"/>
  <c r="R10506" i="1" s="1"/>
  <c r="P10507" i="1" a="1"/>
  <c r="P10507" i="1" s="1"/>
  <c r="R10507" i="1" s="1"/>
  <c r="P10508" i="1" a="1"/>
  <c r="P10508" i="1" s="1"/>
  <c r="R10508" i="1" s="1"/>
  <c r="P10509" i="1" a="1"/>
  <c r="P10509" i="1" s="1"/>
  <c r="R10509" i="1" s="1"/>
  <c r="P10510" i="1" a="1"/>
  <c r="P10510" i="1" s="1"/>
  <c r="R10510" i="1" s="1"/>
  <c r="P10511" i="1" a="1"/>
  <c r="P10511" i="1" s="1"/>
  <c r="R10511" i="1" s="1"/>
  <c r="P10512" i="1" a="1"/>
  <c r="P10512" i="1" s="1"/>
  <c r="R10512" i="1" s="1"/>
  <c r="P10513" i="1" a="1"/>
  <c r="P10513" i="1" s="1"/>
  <c r="R10513" i="1" s="1"/>
  <c r="P10514" i="1" a="1"/>
  <c r="P10514" i="1" s="1"/>
  <c r="R10514" i="1" s="1"/>
  <c r="P10515" i="1" a="1"/>
  <c r="P10515" i="1" s="1"/>
  <c r="R10515" i="1" s="1"/>
  <c r="P10516" i="1" a="1"/>
  <c r="P10516" i="1" s="1"/>
  <c r="R10516" i="1" s="1"/>
  <c r="P10517" i="1" a="1"/>
  <c r="P10517" i="1" s="1"/>
  <c r="R10517" i="1" s="1"/>
  <c r="P10518" i="1" a="1"/>
  <c r="P10518" i="1" s="1"/>
  <c r="R10518" i="1" s="1"/>
  <c r="P10519" i="1" a="1"/>
  <c r="P10519" i="1" s="1"/>
  <c r="R10519" i="1" s="1"/>
  <c r="P10520" i="1" a="1"/>
  <c r="P10520" i="1" s="1"/>
  <c r="R10520" i="1" s="1"/>
  <c r="P10521" i="1" a="1"/>
  <c r="P10521" i="1" s="1"/>
  <c r="R10521" i="1" s="1"/>
  <c r="P10522" i="1" a="1"/>
  <c r="P10522" i="1" s="1"/>
  <c r="R10522" i="1" s="1"/>
  <c r="P10523" i="1" a="1"/>
  <c r="P10523" i="1" s="1"/>
  <c r="R10523" i="1" s="1"/>
  <c r="P10524" i="1" a="1"/>
  <c r="P10524" i="1" s="1"/>
  <c r="R10524" i="1" s="1"/>
  <c r="P10525" i="1" a="1"/>
  <c r="P10525" i="1" s="1"/>
  <c r="R10525" i="1" s="1"/>
  <c r="P10526" i="1" a="1"/>
  <c r="P10526" i="1" s="1"/>
  <c r="R10526" i="1" s="1"/>
  <c r="P10527" i="1" a="1"/>
  <c r="P10527" i="1" s="1"/>
  <c r="R10527" i="1" s="1"/>
  <c r="P10528" i="1" a="1"/>
  <c r="P10528" i="1" s="1"/>
  <c r="R10528" i="1" s="1"/>
  <c r="P10529" i="1" a="1"/>
  <c r="P10529" i="1" s="1"/>
  <c r="R10529" i="1" s="1"/>
  <c r="P10530" i="1" a="1"/>
  <c r="P10530" i="1" s="1"/>
  <c r="R10530" i="1" s="1"/>
  <c r="P10531" i="1" a="1"/>
  <c r="P10531" i="1" s="1"/>
  <c r="R10531" i="1" s="1"/>
  <c r="P10532" i="1" a="1"/>
  <c r="P10532" i="1" s="1"/>
  <c r="R10532" i="1" s="1"/>
  <c r="P10533" i="1" a="1"/>
  <c r="P10533" i="1" s="1"/>
  <c r="R10533" i="1" s="1"/>
  <c r="P10534" i="1" a="1"/>
  <c r="P10534" i="1" s="1"/>
  <c r="R10534" i="1" s="1"/>
  <c r="P10535" i="1" a="1"/>
  <c r="P10535" i="1" s="1"/>
  <c r="R10535" i="1" s="1"/>
  <c r="P10536" i="1" a="1"/>
  <c r="P10536" i="1" s="1"/>
  <c r="R10536" i="1" s="1"/>
  <c r="P10537" i="1" a="1"/>
  <c r="P10537" i="1" s="1"/>
  <c r="R10537" i="1" s="1"/>
  <c r="P10538" i="1" a="1"/>
  <c r="P10538" i="1" s="1"/>
  <c r="R10538" i="1" s="1"/>
  <c r="P10539" i="1" a="1"/>
  <c r="P10539" i="1" s="1"/>
  <c r="R10539" i="1" s="1"/>
  <c r="P10540" i="1" a="1"/>
  <c r="P10540" i="1" s="1"/>
  <c r="R10540" i="1" s="1"/>
  <c r="P10541" i="1" a="1"/>
  <c r="P10541" i="1" s="1"/>
  <c r="R10541" i="1" s="1"/>
  <c r="P10542" i="1" a="1"/>
  <c r="P10542" i="1" s="1"/>
  <c r="R10542" i="1" s="1"/>
  <c r="P10543" i="1" a="1"/>
  <c r="P10543" i="1" s="1"/>
  <c r="R10543" i="1" s="1"/>
  <c r="P10544" i="1" a="1"/>
  <c r="P10544" i="1" s="1"/>
  <c r="R10544" i="1" s="1"/>
  <c r="P10545" i="1" a="1"/>
  <c r="P10545" i="1" s="1"/>
  <c r="R10545" i="1" s="1"/>
  <c r="P10546" i="1" a="1"/>
  <c r="P10546" i="1" s="1"/>
  <c r="R10546" i="1" s="1"/>
  <c r="P10547" i="1" a="1"/>
  <c r="P10547" i="1" s="1"/>
  <c r="R10547" i="1" s="1"/>
  <c r="P10548" i="1" a="1"/>
  <c r="P10548" i="1" s="1"/>
  <c r="R10548" i="1" s="1"/>
  <c r="P10549" i="1" a="1"/>
  <c r="P10549" i="1" s="1"/>
  <c r="R10549" i="1" s="1"/>
  <c r="P10550" i="1" a="1"/>
  <c r="P10550" i="1" s="1"/>
  <c r="R10550" i="1" s="1"/>
  <c r="P10551" i="1" a="1"/>
  <c r="P10551" i="1" s="1"/>
  <c r="R10551" i="1" s="1"/>
  <c r="P10552" i="1" a="1"/>
  <c r="P10552" i="1" s="1"/>
  <c r="R10552" i="1" s="1"/>
  <c r="P10553" i="1" a="1"/>
  <c r="P10553" i="1" s="1"/>
  <c r="R10553" i="1" s="1"/>
  <c r="P10554" i="1" a="1"/>
  <c r="P10554" i="1" s="1"/>
  <c r="R10554" i="1" s="1"/>
  <c r="P10555" i="1" a="1"/>
  <c r="P10555" i="1" s="1"/>
  <c r="R10555" i="1" s="1"/>
  <c r="P10556" i="1" a="1"/>
  <c r="P10556" i="1" s="1"/>
  <c r="R10556" i="1" s="1"/>
  <c r="P10557" i="1" a="1"/>
  <c r="P10557" i="1" s="1"/>
  <c r="R10557" i="1" s="1"/>
  <c r="P10558" i="1" a="1"/>
  <c r="P10558" i="1" s="1"/>
  <c r="R10558" i="1" s="1"/>
  <c r="P10559" i="1" a="1"/>
  <c r="P10559" i="1" s="1"/>
  <c r="R10559" i="1" s="1"/>
  <c r="P10560" i="1" a="1"/>
  <c r="P10560" i="1" s="1"/>
  <c r="R10560" i="1" s="1"/>
  <c r="P10561" i="1" a="1"/>
  <c r="P10561" i="1" s="1"/>
  <c r="R10561" i="1" s="1"/>
  <c r="P10562" i="1" a="1"/>
  <c r="P10562" i="1" s="1"/>
  <c r="R10562" i="1" s="1"/>
  <c r="P10563" i="1" a="1"/>
  <c r="P10563" i="1" s="1"/>
  <c r="R10563" i="1" s="1"/>
  <c r="P10564" i="1" a="1"/>
  <c r="P10564" i="1" s="1"/>
  <c r="R10564" i="1" s="1"/>
  <c r="P10565" i="1" a="1"/>
  <c r="P10565" i="1" s="1"/>
  <c r="R10565" i="1" s="1"/>
  <c r="P10566" i="1" a="1"/>
  <c r="P10566" i="1" s="1"/>
  <c r="R10566" i="1" s="1"/>
  <c r="P10567" i="1" a="1"/>
  <c r="P10567" i="1" s="1"/>
  <c r="R10567" i="1" s="1"/>
  <c r="P10568" i="1" a="1"/>
  <c r="P10568" i="1" s="1"/>
  <c r="R10568" i="1" s="1"/>
  <c r="P10569" i="1" a="1"/>
  <c r="P10569" i="1" s="1"/>
  <c r="R10569" i="1" s="1"/>
  <c r="P10570" i="1" a="1"/>
  <c r="P10570" i="1" s="1"/>
  <c r="R10570" i="1" s="1"/>
  <c r="P10571" i="1" a="1"/>
  <c r="P10571" i="1" s="1"/>
  <c r="R10571" i="1" s="1"/>
  <c r="P10572" i="1" a="1"/>
  <c r="P10572" i="1" s="1"/>
  <c r="R10572" i="1" s="1"/>
  <c r="P10573" i="1" a="1"/>
  <c r="P10573" i="1" s="1"/>
  <c r="R10573" i="1" s="1"/>
  <c r="P10574" i="1" a="1"/>
  <c r="P10574" i="1" s="1"/>
  <c r="R10574" i="1" s="1"/>
  <c r="P10575" i="1" a="1"/>
  <c r="P10575" i="1" s="1"/>
  <c r="R10575" i="1" s="1"/>
  <c r="P10576" i="1" a="1"/>
  <c r="P10576" i="1" s="1"/>
  <c r="R10576" i="1" s="1"/>
  <c r="P10577" i="1" a="1"/>
  <c r="P10577" i="1" s="1"/>
  <c r="R10577" i="1" s="1"/>
  <c r="P10578" i="1" a="1"/>
  <c r="P10578" i="1" s="1"/>
  <c r="R10578" i="1" s="1"/>
  <c r="P10579" i="1" a="1"/>
  <c r="P10579" i="1" s="1"/>
  <c r="R10579" i="1" s="1"/>
  <c r="P10580" i="1" a="1"/>
  <c r="P10580" i="1" s="1"/>
  <c r="R10580" i="1" s="1"/>
  <c r="P10581" i="1" a="1"/>
  <c r="P10581" i="1" s="1"/>
  <c r="R10581" i="1" s="1"/>
  <c r="P10582" i="1" a="1"/>
  <c r="P10582" i="1" s="1"/>
  <c r="R10582" i="1" s="1"/>
  <c r="P10583" i="1" a="1"/>
  <c r="P10583" i="1" s="1"/>
  <c r="R10583" i="1" s="1"/>
  <c r="P10584" i="1" a="1"/>
  <c r="P10584" i="1" s="1"/>
  <c r="R10584" i="1" s="1"/>
  <c r="P10585" i="1" a="1"/>
  <c r="P10585" i="1" s="1"/>
  <c r="R10585" i="1" s="1"/>
  <c r="P10586" i="1" a="1"/>
  <c r="P10586" i="1" s="1"/>
  <c r="R10586" i="1" s="1"/>
  <c r="P10587" i="1" a="1"/>
  <c r="P10587" i="1" s="1"/>
  <c r="R10587" i="1" s="1"/>
  <c r="P10588" i="1" a="1"/>
  <c r="P10588" i="1" s="1"/>
  <c r="R10588" i="1" s="1"/>
  <c r="P10589" i="1" a="1"/>
  <c r="P10589" i="1" s="1"/>
  <c r="R10589" i="1" s="1"/>
  <c r="P10590" i="1" a="1"/>
  <c r="P10590" i="1" s="1"/>
  <c r="R10590" i="1" s="1"/>
  <c r="P10591" i="1" a="1"/>
  <c r="P10591" i="1" s="1"/>
  <c r="R10591" i="1" s="1"/>
  <c r="P10592" i="1" a="1"/>
  <c r="P10592" i="1" s="1"/>
  <c r="R10592" i="1" s="1"/>
  <c r="P10593" i="1" a="1"/>
  <c r="P10593" i="1" s="1"/>
  <c r="R10593" i="1" s="1"/>
  <c r="P10594" i="1" a="1"/>
  <c r="P10594" i="1" s="1"/>
  <c r="R10594" i="1" s="1"/>
  <c r="P10595" i="1" a="1"/>
  <c r="P10595" i="1" s="1"/>
  <c r="R10595" i="1" s="1"/>
  <c r="P10596" i="1" a="1"/>
  <c r="P10596" i="1" s="1"/>
  <c r="R10596" i="1" s="1"/>
  <c r="P10597" i="1" a="1"/>
  <c r="P10597" i="1" s="1"/>
  <c r="R10597" i="1" s="1"/>
  <c r="P10598" i="1" a="1"/>
  <c r="P10598" i="1" s="1"/>
  <c r="R10598" i="1" s="1"/>
  <c r="P10599" i="1" a="1"/>
  <c r="P10599" i="1" s="1"/>
  <c r="R10599" i="1" s="1"/>
  <c r="P10600" i="1" a="1"/>
  <c r="P10600" i="1" s="1"/>
  <c r="R10600" i="1" s="1"/>
  <c r="P10601" i="1" a="1"/>
  <c r="P10601" i="1" s="1"/>
  <c r="R10601" i="1" s="1"/>
  <c r="P10602" i="1" a="1"/>
  <c r="P10602" i="1" s="1"/>
  <c r="R10602" i="1" s="1"/>
  <c r="P10603" i="1" a="1"/>
  <c r="P10603" i="1" s="1"/>
  <c r="R10603" i="1" s="1"/>
  <c r="P10604" i="1" a="1"/>
  <c r="P10604" i="1" s="1"/>
  <c r="R10604" i="1" s="1"/>
  <c r="P10605" i="1" a="1"/>
  <c r="P10605" i="1" s="1"/>
  <c r="R10605" i="1" s="1"/>
  <c r="P10606" i="1" a="1"/>
  <c r="P10606" i="1" s="1"/>
  <c r="R10606" i="1" s="1"/>
  <c r="P10607" i="1" a="1"/>
  <c r="P10607" i="1" s="1"/>
  <c r="R10607" i="1" s="1"/>
  <c r="P10608" i="1" a="1"/>
  <c r="P10608" i="1" s="1"/>
  <c r="R10608" i="1" s="1"/>
  <c r="P10609" i="1" a="1"/>
  <c r="P10609" i="1" s="1"/>
  <c r="R10609" i="1" s="1"/>
  <c r="P10610" i="1" a="1"/>
  <c r="P10610" i="1" s="1"/>
  <c r="R10610" i="1" s="1"/>
  <c r="P10611" i="1" a="1"/>
  <c r="P10611" i="1" s="1"/>
  <c r="R10611" i="1" s="1"/>
  <c r="P10612" i="1" a="1"/>
  <c r="P10612" i="1" s="1"/>
  <c r="R10612" i="1" s="1"/>
  <c r="P10613" i="1" a="1"/>
  <c r="P10613" i="1" s="1"/>
  <c r="R10613" i="1" s="1"/>
  <c r="P10614" i="1" a="1"/>
  <c r="P10614" i="1" s="1"/>
  <c r="R10614" i="1" s="1"/>
  <c r="P10615" i="1" a="1"/>
  <c r="P10615" i="1" s="1"/>
  <c r="R10615" i="1" s="1"/>
  <c r="P10616" i="1" a="1"/>
  <c r="P10616" i="1" s="1"/>
  <c r="R10616" i="1" s="1"/>
  <c r="P10617" i="1" a="1"/>
  <c r="P10617" i="1" s="1"/>
  <c r="R10617" i="1" s="1"/>
  <c r="P10618" i="1" a="1"/>
  <c r="P10618" i="1" s="1"/>
  <c r="R10618" i="1" s="1"/>
  <c r="P10619" i="1" a="1"/>
  <c r="P10619" i="1" s="1"/>
  <c r="R10619" i="1" s="1"/>
  <c r="P10620" i="1" a="1"/>
  <c r="P10620" i="1" s="1"/>
  <c r="R10620" i="1" s="1"/>
  <c r="P10621" i="1" a="1"/>
  <c r="P10621" i="1" s="1"/>
  <c r="R10621" i="1" s="1"/>
  <c r="P10622" i="1" a="1"/>
  <c r="P10622" i="1" s="1"/>
  <c r="R10622" i="1" s="1"/>
  <c r="P10623" i="1" a="1"/>
  <c r="P10623" i="1" s="1"/>
  <c r="R10623" i="1" s="1"/>
  <c r="P10624" i="1" a="1"/>
  <c r="P10624" i="1" s="1"/>
  <c r="R10624" i="1" s="1"/>
  <c r="P10625" i="1" a="1"/>
  <c r="P10625" i="1" s="1"/>
  <c r="R10625" i="1" s="1"/>
  <c r="P10626" i="1" a="1"/>
  <c r="P10626" i="1" s="1"/>
  <c r="R10626" i="1" s="1"/>
  <c r="P10627" i="1" a="1"/>
  <c r="P10627" i="1" s="1"/>
  <c r="R10627" i="1" s="1"/>
  <c r="P10628" i="1" a="1"/>
  <c r="P10628" i="1" s="1"/>
  <c r="R10628" i="1" s="1"/>
  <c r="P10629" i="1" a="1"/>
  <c r="P10629" i="1" s="1"/>
  <c r="R10629" i="1" s="1"/>
  <c r="P10630" i="1" a="1"/>
  <c r="P10630" i="1" s="1"/>
  <c r="R10630" i="1" s="1"/>
  <c r="P10631" i="1" a="1"/>
  <c r="P10631" i="1" s="1"/>
  <c r="R10631" i="1" s="1"/>
  <c r="P10632" i="1" a="1"/>
  <c r="P10632" i="1" s="1"/>
  <c r="R10632" i="1" s="1"/>
  <c r="P10633" i="1" a="1"/>
  <c r="P10633" i="1" s="1"/>
  <c r="R10633" i="1" s="1"/>
  <c r="P10634" i="1" a="1"/>
  <c r="P10634" i="1" s="1"/>
  <c r="R10634" i="1" s="1"/>
  <c r="P10635" i="1" a="1"/>
  <c r="P10635" i="1" s="1"/>
  <c r="R10635" i="1" s="1"/>
  <c r="P10636" i="1" a="1"/>
  <c r="P10636" i="1" s="1"/>
  <c r="R10636" i="1" s="1"/>
  <c r="P10637" i="1" a="1"/>
  <c r="P10637" i="1" s="1"/>
  <c r="R10637" i="1" s="1"/>
  <c r="P10638" i="1" a="1"/>
  <c r="P10638" i="1" s="1"/>
  <c r="R10638" i="1" s="1"/>
  <c r="P10639" i="1" a="1"/>
  <c r="P10639" i="1" s="1"/>
  <c r="R10639" i="1" s="1"/>
  <c r="P10640" i="1" a="1"/>
  <c r="P10640" i="1" s="1"/>
  <c r="R10640" i="1" s="1"/>
  <c r="P10641" i="1" a="1"/>
  <c r="P10641" i="1" s="1"/>
  <c r="R10641" i="1" s="1"/>
  <c r="P10642" i="1" a="1"/>
  <c r="P10642" i="1" s="1"/>
  <c r="R10642" i="1" s="1"/>
  <c r="P10643" i="1" a="1"/>
  <c r="P10643" i="1" s="1"/>
  <c r="R10643" i="1" s="1"/>
  <c r="P10644" i="1" a="1"/>
  <c r="P10644" i="1" s="1"/>
  <c r="R10644" i="1" s="1"/>
  <c r="P10645" i="1" a="1"/>
  <c r="P10645" i="1" s="1"/>
  <c r="R10645" i="1" s="1"/>
  <c r="P10646" i="1" a="1"/>
  <c r="P10646" i="1" s="1"/>
  <c r="R10646" i="1" s="1"/>
  <c r="P10647" i="1" a="1"/>
  <c r="P10647" i="1" s="1"/>
  <c r="R10647" i="1" s="1"/>
  <c r="P10648" i="1" a="1"/>
  <c r="P10648" i="1" s="1"/>
  <c r="R10648" i="1" s="1"/>
  <c r="P10649" i="1" a="1"/>
  <c r="P10649" i="1" s="1"/>
  <c r="R10649" i="1" s="1"/>
  <c r="P10650" i="1" a="1"/>
  <c r="P10650" i="1" s="1"/>
  <c r="R10650" i="1" s="1"/>
  <c r="P10651" i="1" a="1"/>
  <c r="P10651" i="1" s="1"/>
  <c r="R10651" i="1" s="1"/>
  <c r="P10652" i="1" a="1"/>
  <c r="P10652" i="1" s="1"/>
  <c r="R10652" i="1" s="1"/>
  <c r="P10653" i="1" a="1"/>
  <c r="P10653" i="1" s="1"/>
  <c r="R10653" i="1" s="1"/>
  <c r="P10654" i="1" a="1"/>
  <c r="P10654" i="1" s="1"/>
  <c r="R10654" i="1" s="1"/>
  <c r="P10655" i="1" a="1"/>
  <c r="P10655" i="1" s="1"/>
  <c r="R10655" i="1" s="1"/>
  <c r="P10656" i="1" a="1"/>
  <c r="P10656" i="1" s="1"/>
  <c r="R10656" i="1" s="1"/>
  <c r="P10657" i="1" a="1"/>
  <c r="P10657" i="1" s="1"/>
  <c r="R10657" i="1" s="1"/>
  <c r="P10658" i="1" a="1"/>
  <c r="P10658" i="1" s="1"/>
  <c r="R10658" i="1" s="1"/>
  <c r="P10659" i="1" a="1"/>
  <c r="P10659" i="1" s="1"/>
  <c r="R10659" i="1" s="1"/>
  <c r="P10660" i="1" a="1"/>
  <c r="P10660" i="1" s="1"/>
  <c r="R10660" i="1" s="1"/>
  <c r="P10661" i="1" a="1"/>
  <c r="P10661" i="1" s="1"/>
  <c r="R10661" i="1" s="1"/>
  <c r="P10662" i="1" a="1"/>
  <c r="P10662" i="1" s="1"/>
  <c r="R10662" i="1" s="1"/>
  <c r="P10663" i="1" a="1"/>
  <c r="P10663" i="1" s="1"/>
  <c r="R10663" i="1" s="1"/>
  <c r="P10664" i="1" a="1"/>
  <c r="P10664" i="1" s="1"/>
  <c r="R10664" i="1" s="1"/>
  <c r="P10665" i="1" a="1"/>
  <c r="P10665" i="1" s="1"/>
  <c r="R10665" i="1" s="1"/>
  <c r="P10666" i="1" a="1"/>
  <c r="P10666" i="1" s="1"/>
  <c r="R10666" i="1" s="1"/>
  <c r="P10667" i="1" a="1"/>
  <c r="P10667" i="1" s="1"/>
  <c r="R10667" i="1" s="1"/>
  <c r="P10668" i="1" a="1"/>
  <c r="P10668" i="1" s="1"/>
  <c r="R10668" i="1" s="1"/>
  <c r="P10669" i="1" a="1"/>
  <c r="P10669" i="1" s="1"/>
  <c r="R10669" i="1" s="1"/>
  <c r="P10670" i="1" a="1"/>
  <c r="P10670" i="1" s="1"/>
  <c r="R10670" i="1" s="1"/>
  <c r="P10671" i="1" a="1"/>
  <c r="P10671" i="1" s="1"/>
  <c r="R10671" i="1" s="1"/>
  <c r="P10672" i="1" a="1"/>
  <c r="P10672" i="1" s="1"/>
  <c r="R10672" i="1" s="1"/>
  <c r="P10673" i="1" a="1"/>
  <c r="P10673" i="1" s="1"/>
  <c r="R10673" i="1" s="1"/>
  <c r="P10674" i="1" a="1"/>
  <c r="P10674" i="1" s="1"/>
  <c r="R10674" i="1" s="1"/>
  <c r="P10675" i="1" a="1"/>
  <c r="P10675" i="1" s="1"/>
  <c r="R10675" i="1" s="1"/>
  <c r="P10676" i="1" a="1"/>
  <c r="P10676" i="1" s="1"/>
  <c r="R10676" i="1" s="1"/>
  <c r="P10677" i="1" a="1"/>
  <c r="P10677" i="1" s="1"/>
  <c r="R10677" i="1" s="1"/>
  <c r="P10678" i="1" a="1"/>
  <c r="P10678" i="1" s="1"/>
  <c r="R10678" i="1" s="1"/>
  <c r="P10679" i="1" a="1"/>
  <c r="P10679" i="1" s="1"/>
  <c r="R10679" i="1" s="1"/>
  <c r="P10680" i="1" a="1"/>
  <c r="P10680" i="1" s="1"/>
  <c r="R10680" i="1" s="1"/>
  <c r="P10681" i="1" a="1"/>
  <c r="P10681" i="1" s="1"/>
  <c r="R10681" i="1" s="1"/>
  <c r="P10682" i="1" a="1"/>
  <c r="P10682" i="1" s="1"/>
  <c r="R10682" i="1" s="1"/>
  <c r="P10683" i="1" a="1"/>
  <c r="P10683" i="1" s="1"/>
  <c r="R10683" i="1" s="1"/>
  <c r="P10684" i="1" a="1"/>
  <c r="P10684" i="1" s="1"/>
  <c r="R10684" i="1" s="1"/>
  <c r="P10685" i="1" a="1"/>
  <c r="P10685" i="1" s="1"/>
  <c r="R10685" i="1" s="1"/>
  <c r="P10686" i="1" a="1"/>
  <c r="P10686" i="1" s="1"/>
  <c r="R10686" i="1" s="1"/>
  <c r="P10687" i="1" a="1"/>
  <c r="P10687" i="1" s="1"/>
  <c r="R10687" i="1" s="1"/>
  <c r="P10688" i="1" a="1"/>
  <c r="P10688" i="1" s="1"/>
  <c r="R10688" i="1" s="1"/>
  <c r="P10689" i="1" a="1"/>
  <c r="P10689" i="1" s="1"/>
  <c r="R10689" i="1" s="1"/>
  <c r="P10690" i="1" a="1"/>
  <c r="P10690" i="1" s="1"/>
  <c r="R10690" i="1" s="1"/>
  <c r="P10691" i="1" a="1"/>
  <c r="P10691" i="1" s="1"/>
  <c r="R10691" i="1" s="1"/>
  <c r="P10692" i="1" a="1"/>
  <c r="P10692" i="1" s="1"/>
  <c r="R10692" i="1" s="1"/>
  <c r="P10693" i="1" a="1"/>
  <c r="P10693" i="1" s="1"/>
  <c r="R10693" i="1" s="1"/>
  <c r="P10694" i="1" a="1"/>
  <c r="P10694" i="1" s="1"/>
  <c r="R10694" i="1" s="1"/>
  <c r="P10695" i="1" a="1"/>
  <c r="P10695" i="1" s="1"/>
  <c r="R10695" i="1" s="1"/>
  <c r="P10696" i="1" a="1"/>
  <c r="P10696" i="1" s="1"/>
  <c r="R10696" i="1" s="1"/>
  <c r="P10697" i="1" a="1"/>
  <c r="P10697" i="1" s="1"/>
  <c r="R10697" i="1" s="1"/>
  <c r="P10698" i="1" a="1"/>
  <c r="P10698" i="1" s="1"/>
  <c r="R10698" i="1" s="1"/>
  <c r="P10699" i="1" a="1"/>
  <c r="P10699" i="1" s="1"/>
  <c r="R10699" i="1" s="1"/>
  <c r="P10700" i="1" a="1"/>
  <c r="P10700" i="1" s="1"/>
  <c r="R10700" i="1" s="1"/>
  <c r="P10701" i="1" a="1"/>
  <c r="P10701" i="1" s="1"/>
  <c r="R10701" i="1" s="1"/>
  <c r="P10702" i="1" a="1"/>
  <c r="P10702" i="1" s="1"/>
  <c r="R10702" i="1" s="1"/>
  <c r="P10703" i="1" a="1"/>
  <c r="P10703" i="1" s="1"/>
  <c r="R10703" i="1" s="1"/>
  <c r="P10704" i="1" a="1"/>
  <c r="P10704" i="1" s="1"/>
  <c r="R10704" i="1" s="1"/>
  <c r="P10705" i="1" a="1"/>
  <c r="P10705" i="1" s="1"/>
  <c r="R10705" i="1" s="1"/>
  <c r="P10706" i="1" a="1"/>
  <c r="P10706" i="1" s="1"/>
  <c r="R10706" i="1" s="1"/>
  <c r="P10707" i="1" a="1"/>
  <c r="P10707" i="1" s="1"/>
  <c r="R10707" i="1" s="1"/>
  <c r="P10708" i="1" a="1"/>
  <c r="P10708" i="1" s="1"/>
  <c r="R10708" i="1" s="1"/>
  <c r="P10709" i="1" a="1"/>
  <c r="P10709" i="1" s="1"/>
  <c r="R10709" i="1" s="1"/>
  <c r="P10710" i="1" a="1"/>
  <c r="P10710" i="1" s="1"/>
  <c r="R10710" i="1" s="1"/>
  <c r="P10711" i="1" a="1"/>
  <c r="P10711" i="1" s="1"/>
  <c r="R10711" i="1" s="1"/>
  <c r="P10712" i="1" a="1"/>
  <c r="P10712" i="1" s="1"/>
  <c r="R10712" i="1" s="1"/>
  <c r="P10713" i="1" a="1"/>
  <c r="P10713" i="1" s="1"/>
  <c r="R10713" i="1" s="1"/>
  <c r="P10714" i="1" a="1"/>
  <c r="P10714" i="1" s="1"/>
  <c r="R10714" i="1" s="1"/>
  <c r="P10715" i="1" a="1"/>
  <c r="P10715" i="1" s="1"/>
  <c r="R10715" i="1" s="1"/>
  <c r="P10716" i="1" a="1"/>
  <c r="P10716" i="1" s="1"/>
  <c r="R10716" i="1" s="1"/>
  <c r="P10717" i="1" a="1"/>
  <c r="P10717" i="1" s="1"/>
  <c r="R10717" i="1" s="1"/>
  <c r="P10718" i="1" a="1"/>
  <c r="P10718" i="1" s="1"/>
  <c r="R10718" i="1" s="1"/>
  <c r="P10719" i="1" a="1"/>
  <c r="P10719" i="1" s="1"/>
  <c r="R10719" i="1" s="1"/>
  <c r="P10720" i="1" a="1"/>
  <c r="P10720" i="1" s="1"/>
  <c r="R10720" i="1" s="1"/>
  <c r="P10721" i="1" a="1"/>
  <c r="P10721" i="1" s="1"/>
  <c r="R10721" i="1" s="1"/>
  <c r="P10722" i="1" a="1"/>
  <c r="P10722" i="1" s="1"/>
  <c r="R10722" i="1" s="1"/>
  <c r="P10723" i="1" a="1"/>
  <c r="P10723" i="1" s="1"/>
  <c r="R10723" i="1" s="1"/>
  <c r="P10724" i="1" a="1"/>
  <c r="P10724" i="1" s="1"/>
  <c r="R10724" i="1" s="1"/>
  <c r="P10725" i="1" a="1"/>
  <c r="P10725" i="1" s="1"/>
  <c r="R10725" i="1" s="1"/>
  <c r="P10726" i="1" a="1"/>
  <c r="P10726" i="1" s="1"/>
  <c r="R10726" i="1" s="1"/>
  <c r="P10727" i="1" a="1"/>
  <c r="P10727" i="1" s="1"/>
  <c r="R10727" i="1" s="1"/>
  <c r="P10728" i="1" a="1"/>
  <c r="P10728" i="1" s="1"/>
  <c r="R10728" i="1" s="1"/>
  <c r="P10729" i="1" a="1"/>
  <c r="P10729" i="1" s="1"/>
  <c r="R10729" i="1" s="1"/>
  <c r="P10730" i="1" a="1"/>
  <c r="P10730" i="1" s="1"/>
  <c r="R10730" i="1" s="1"/>
  <c r="P10731" i="1" a="1"/>
  <c r="P10731" i="1" s="1"/>
  <c r="R10731" i="1" s="1"/>
  <c r="P10732" i="1" a="1"/>
  <c r="P10732" i="1" s="1"/>
  <c r="R10732" i="1" s="1"/>
  <c r="P10733" i="1" a="1"/>
  <c r="P10733" i="1" s="1"/>
  <c r="R10733" i="1" s="1"/>
  <c r="P10734" i="1" a="1"/>
  <c r="P10734" i="1" s="1"/>
  <c r="R10734" i="1" s="1"/>
  <c r="P10735" i="1" a="1"/>
  <c r="P10735" i="1" s="1"/>
  <c r="R10735" i="1" s="1"/>
  <c r="P10736" i="1" a="1"/>
  <c r="P10736" i="1" s="1"/>
  <c r="R10736" i="1" s="1"/>
  <c r="P10737" i="1" a="1"/>
  <c r="P10737" i="1" s="1"/>
  <c r="R10737" i="1" s="1"/>
  <c r="P10738" i="1" a="1"/>
  <c r="P10738" i="1" s="1"/>
  <c r="R10738" i="1" s="1"/>
  <c r="P10739" i="1" a="1"/>
  <c r="P10739" i="1" s="1"/>
  <c r="R10739" i="1" s="1"/>
  <c r="P10740" i="1" a="1"/>
  <c r="P10740" i="1" s="1"/>
  <c r="R10740" i="1" s="1"/>
  <c r="P10741" i="1" a="1"/>
  <c r="P10741" i="1" s="1"/>
  <c r="R10741" i="1" s="1"/>
  <c r="P10742" i="1" a="1"/>
  <c r="P10742" i="1" s="1"/>
  <c r="R10742" i="1" s="1"/>
  <c r="P10743" i="1" a="1"/>
  <c r="P10743" i="1" s="1"/>
  <c r="R10743" i="1" s="1"/>
  <c r="P10744" i="1" a="1"/>
  <c r="P10744" i="1" s="1"/>
  <c r="R10744" i="1" s="1"/>
  <c r="P10745" i="1" a="1"/>
  <c r="P10745" i="1" s="1"/>
  <c r="R10745" i="1" s="1"/>
  <c r="P10746" i="1" a="1"/>
  <c r="P10746" i="1" s="1"/>
  <c r="R10746" i="1" s="1"/>
  <c r="P10747" i="1" a="1"/>
  <c r="P10747" i="1" s="1"/>
  <c r="R10747" i="1" s="1"/>
  <c r="P10748" i="1" a="1"/>
  <c r="P10748" i="1" s="1"/>
  <c r="R10748" i="1" s="1"/>
  <c r="P10749" i="1" a="1"/>
  <c r="P10749" i="1" s="1"/>
  <c r="R10749" i="1" s="1"/>
  <c r="P10750" i="1" a="1"/>
  <c r="P10750" i="1" s="1"/>
  <c r="R10750" i="1" s="1"/>
  <c r="P10751" i="1" a="1"/>
  <c r="P10751" i="1" s="1"/>
  <c r="R10751" i="1" s="1"/>
  <c r="P10752" i="1" a="1"/>
  <c r="P10752" i="1" s="1"/>
  <c r="R10752" i="1" s="1"/>
  <c r="P10753" i="1" a="1"/>
  <c r="P10753" i="1" s="1"/>
  <c r="R10753" i="1" s="1"/>
  <c r="P10754" i="1" a="1"/>
  <c r="P10754" i="1" s="1"/>
  <c r="R10754" i="1" s="1"/>
  <c r="P10755" i="1" a="1"/>
  <c r="P10755" i="1" s="1"/>
  <c r="R10755" i="1" s="1"/>
  <c r="P10756" i="1" a="1"/>
  <c r="P10756" i="1" s="1"/>
  <c r="R10756" i="1" s="1"/>
  <c r="P10757" i="1" a="1"/>
  <c r="P10757" i="1" s="1"/>
  <c r="R10757" i="1" s="1"/>
  <c r="P10758" i="1" a="1"/>
  <c r="P10758" i="1" s="1"/>
  <c r="R10758" i="1" s="1"/>
  <c r="P10759" i="1" a="1"/>
  <c r="P10759" i="1" s="1"/>
  <c r="R10759" i="1" s="1"/>
  <c r="P10760" i="1" a="1"/>
  <c r="P10760" i="1" s="1"/>
  <c r="R10760" i="1" s="1"/>
  <c r="P10761" i="1" a="1"/>
  <c r="P10761" i="1" s="1"/>
  <c r="R10761" i="1" s="1"/>
  <c r="P10762" i="1" a="1"/>
  <c r="P10762" i="1" s="1"/>
  <c r="R10762" i="1" s="1"/>
  <c r="P10763" i="1" a="1"/>
  <c r="P10763" i="1" s="1"/>
  <c r="R10763" i="1" s="1"/>
  <c r="P10764" i="1" a="1"/>
  <c r="P10764" i="1" s="1"/>
  <c r="R10764" i="1" s="1"/>
  <c r="P10765" i="1" a="1"/>
  <c r="P10765" i="1" s="1"/>
  <c r="R10765" i="1" s="1"/>
  <c r="P10766" i="1" a="1"/>
  <c r="P10766" i="1" s="1"/>
  <c r="R10766" i="1" s="1"/>
  <c r="P10767" i="1" a="1"/>
  <c r="P10767" i="1" s="1"/>
  <c r="R10767" i="1" s="1"/>
  <c r="P10768" i="1" a="1"/>
  <c r="P10768" i="1" s="1"/>
  <c r="R10768" i="1" s="1"/>
  <c r="P10769" i="1" a="1"/>
  <c r="P10769" i="1" s="1"/>
  <c r="R10769" i="1" s="1"/>
  <c r="P10770" i="1" a="1"/>
  <c r="P10770" i="1" s="1"/>
  <c r="R10770" i="1" s="1"/>
  <c r="P10771" i="1" a="1"/>
  <c r="P10771" i="1" s="1"/>
  <c r="R10771" i="1" s="1"/>
  <c r="P10772" i="1" a="1"/>
  <c r="P10772" i="1" s="1"/>
  <c r="R10772" i="1" s="1"/>
  <c r="P10773" i="1" a="1"/>
  <c r="P10773" i="1" s="1"/>
  <c r="R10773" i="1" s="1"/>
  <c r="P10774" i="1" a="1"/>
  <c r="P10774" i="1" s="1"/>
  <c r="R10774" i="1" s="1"/>
  <c r="P10775" i="1" a="1"/>
  <c r="P10775" i="1" s="1"/>
  <c r="R10775" i="1" s="1"/>
  <c r="P10776" i="1" a="1"/>
  <c r="P10776" i="1" s="1"/>
  <c r="R10776" i="1" s="1"/>
  <c r="P10777" i="1" a="1"/>
  <c r="P10777" i="1" s="1"/>
  <c r="R10777" i="1" s="1"/>
  <c r="P10778" i="1" a="1"/>
  <c r="P10778" i="1" s="1"/>
  <c r="R10778" i="1" s="1"/>
  <c r="P10779" i="1" a="1"/>
  <c r="P10779" i="1" s="1"/>
  <c r="R10779" i="1" s="1"/>
  <c r="P10780" i="1" a="1"/>
  <c r="P10780" i="1" s="1"/>
  <c r="R10780" i="1" s="1"/>
  <c r="P10781" i="1" a="1"/>
  <c r="P10781" i="1" s="1"/>
  <c r="R10781" i="1" s="1"/>
  <c r="P10782" i="1" a="1"/>
  <c r="P10782" i="1" s="1"/>
  <c r="R10782" i="1" s="1"/>
  <c r="P10783" i="1" a="1"/>
  <c r="P10783" i="1" s="1"/>
  <c r="R10783" i="1" s="1"/>
  <c r="P10784" i="1" a="1"/>
  <c r="P10784" i="1" s="1"/>
  <c r="R10784" i="1" s="1"/>
  <c r="P10785" i="1" a="1"/>
  <c r="P10785" i="1" s="1"/>
  <c r="R10785" i="1" s="1"/>
  <c r="P10786" i="1" a="1"/>
  <c r="P10786" i="1" s="1"/>
  <c r="R10786" i="1" s="1"/>
  <c r="P10787" i="1" a="1"/>
  <c r="P10787" i="1" s="1"/>
  <c r="R10787" i="1" s="1"/>
  <c r="P10788" i="1" a="1"/>
  <c r="P10788" i="1" s="1"/>
  <c r="R10788" i="1" s="1"/>
  <c r="P10789" i="1" a="1"/>
  <c r="P10789" i="1" s="1"/>
  <c r="R10789" i="1" s="1"/>
  <c r="P10790" i="1" a="1"/>
  <c r="P10790" i="1" s="1"/>
  <c r="R10790" i="1" s="1"/>
  <c r="P10791" i="1" a="1"/>
  <c r="P10791" i="1" s="1"/>
  <c r="R10791" i="1" s="1"/>
  <c r="P10792" i="1" a="1"/>
  <c r="P10792" i="1" s="1"/>
  <c r="R10792" i="1" s="1"/>
  <c r="P10793" i="1" a="1"/>
  <c r="P10793" i="1" s="1"/>
  <c r="R10793" i="1" s="1"/>
  <c r="P10794" i="1" a="1"/>
  <c r="P10794" i="1" s="1"/>
  <c r="R10794" i="1" s="1"/>
  <c r="P10795" i="1" a="1"/>
  <c r="P10795" i="1" s="1"/>
  <c r="R10795" i="1" s="1"/>
  <c r="P10796" i="1" a="1"/>
  <c r="P10796" i="1" s="1"/>
  <c r="R10796" i="1" s="1"/>
  <c r="P10797" i="1" a="1"/>
  <c r="P10797" i="1" s="1"/>
  <c r="R10797" i="1" s="1"/>
  <c r="P10798" i="1" a="1"/>
  <c r="P10798" i="1" s="1"/>
  <c r="R10798" i="1" s="1"/>
  <c r="P10799" i="1" a="1"/>
  <c r="P10799" i="1" s="1"/>
  <c r="R10799" i="1" s="1"/>
  <c r="P10800" i="1" a="1"/>
  <c r="P10800" i="1" s="1"/>
  <c r="R10800" i="1" s="1"/>
  <c r="P10801" i="1" a="1"/>
  <c r="P10801" i="1" s="1"/>
  <c r="R10801" i="1" s="1"/>
  <c r="P10802" i="1" a="1"/>
  <c r="P10802" i="1" s="1"/>
  <c r="R10802" i="1" s="1"/>
  <c r="P10803" i="1" a="1"/>
  <c r="P10803" i="1" s="1"/>
  <c r="R10803" i="1" s="1"/>
  <c r="P10804" i="1" a="1"/>
  <c r="P10804" i="1" s="1"/>
  <c r="R10804" i="1" s="1"/>
  <c r="P10805" i="1" a="1"/>
  <c r="P10805" i="1" s="1"/>
  <c r="R10805" i="1" s="1"/>
  <c r="P10806" i="1" a="1"/>
  <c r="P10806" i="1" s="1"/>
  <c r="R10806" i="1" s="1"/>
  <c r="P10807" i="1" a="1"/>
  <c r="P10807" i="1" s="1"/>
  <c r="R10807" i="1" s="1"/>
  <c r="P10808" i="1" a="1"/>
  <c r="P10808" i="1" s="1"/>
  <c r="R10808" i="1" s="1"/>
  <c r="P10809" i="1" a="1"/>
  <c r="P10809" i="1" s="1"/>
  <c r="R10809" i="1" s="1"/>
  <c r="P10810" i="1" a="1"/>
  <c r="P10810" i="1" s="1"/>
  <c r="R10810" i="1" s="1"/>
  <c r="P10811" i="1" a="1"/>
  <c r="P10811" i="1" s="1"/>
  <c r="R10811" i="1" s="1"/>
  <c r="P10812" i="1" a="1"/>
  <c r="P10812" i="1" s="1"/>
  <c r="R10812" i="1" s="1"/>
  <c r="P10813" i="1" a="1"/>
  <c r="P10813" i="1" s="1"/>
  <c r="R10813" i="1" s="1"/>
  <c r="P10814" i="1" a="1"/>
  <c r="P10814" i="1" s="1"/>
  <c r="R10814" i="1" s="1"/>
  <c r="P10815" i="1" a="1"/>
  <c r="P10815" i="1" s="1"/>
  <c r="R10815" i="1" s="1"/>
  <c r="P10816" i="1" a="1"/>
  <c r="P10816" i="1" s="1"/>
  <c r="R10816" i="1" s="1"/>
  <c r="P10817" i="1" a="1"/>
  <c r="P10817" i="1" s="1"/>
  <c r="R10817" i="1" s="1"/>
  <c r="P10818" i="1" a="1"/>
  <c r="P10818" i="1" s="1"/>
  <c r="R10818" i="1" s="1"/>
  <c r="P10819" i="1" a="1"/>
  <c r="P10819" i="1" s="1"/>
  <c r="R10819" i="1" s="1"/>
  <c r="P10820" i="1" a="1"/>
  <c r="P10820" i="1" s="1"/>
  <c r="R10820" i="1" s="1"/>
  <c r="P10821" i="1" a="1"/>
  <c r="P10821" i="1" s="1"/>
  <c r="R10821" i="1" s="1"/>
  <c r="P10822" i="1" a="1"/>
  <c r="P10822" i="1" s="1"/>
  <c r="R10822" i="1" s="1"/>
  <c r="P10823" i="1" a="1"/>
  <c r="P10823" i="1" s="1"/>
  <c r="R10823" i="1" s="1"/>
  <c r="P10824" i="1" a="1"/>
  <c r="P10824" i="1" s="1"/>
  <c r="R10824" i="1" s="1"/>
  <c r="P10825" i="1" a="1"/>
  <c r="P10825" i="1" s="1"/>
  <c r="R10825" i="1" s="1"/>
  <c r="P10826" i="1" a="1"/>
  <c r="P10826" i="1" s="1"/>
  <c r="R10826" i="1" s="1"/>
  <c r="P10827" i="1" a="1"/>
  <c r="P10827" i="1" s="1"/>
  <c r="R10827" i="1" s="1"/>
  <c r="P10828" i="1" a="1"/>
  <c r="P10828" i="1" s="1"/>
  <c r="R10828" i="1" s="1"/>
  <c r="P10829" i="1" a="1"/>
  <c r="P10829" i="1" s="1"/>
  <c r="R10829" i="1" s="1"/>
  <c r="P10830" i="1" a="1"/>
  <c r="P10830" i="1" s="1"/>
  <c r="R10830" i="1" s="1"/>
  <c r="P10831" i="1" a="1"/>
  <c r="P10831" i="1" s="1"/>
  <c r="R10831" i="1" s="1"/>
  <c r="P10832" i="1" a="1"/>
  <c r="P10832" i="1" s="1"/>
  <c r="R10832" i="1" s="1"/>
  <c r="P10833" i="1" a="1"/>
  <c r="P10833" i="1" s="1"/>
  <c r="R10833" i="1" s="1"/>
  <c r="P10834" i="1" a="1"/>
  <c r="P10834" i="1" s="1"/>
  <c r="R10834" i="1" s="1"/>
  <c r="P10835" i="1" a="1"/>
  <c r="P10835" i="1" s="1"/>
  <c r="R10835" i="1" s="1"/>
  <c r="P10836" i="1" a="1"/>
  <c r="P10836" i="1" s="1"/>
  <c r="R10836" i="1" s="1"/>
  <c r="P10837" i="1" a="1"/>
  <c r="P10837" i="1" s="1"/>
  <c r="R10837" i="1" s="1"/>
  <c r="P10838" i="1" a="1"/>
  <c r="P10838" i="1" s="1"/>
  <c r="R10838" i="1" s="1"/>
  <c r="P10839" i="1" a="1"/>
  <c r="P10839" i="1" s="1"/>
  <c r="R10839" i="1" s="1"/>
  <c r="P10840" i="1" a="1"/>
  <c r="P10840" i="1" s="1"/>
  <c r="R10840" i="1" s="1"/>
  <c r="P10841" i="1" a="1"/>
  <c r="P10841" i="1" s="1"/>
  <c r="R10841" i="1" s="1"/>
  <c r="P10842" i="1" a="1"/>
  <c r="P10842" i="1" s="1"/>
  <c r="R10842" i="1" s="1"/>
  <c r="P10843" i="1" a="1"/>
  <c r="P10843" i="1" s="1"/>
  <c r="R10843" i="1" s="1"/>
  <c r="P10844" i="1" a="1"/>
  <c r="P10844" i="1" s="1"/>
  <c r="R10844" i="1" s="1"/>
  <c r="P10845" i="1" a="1"/>
  <c r="P10845" i="1" s="1"/>
  <c r="R10845" i="1" s="1"/>
  <c r="P10846" i="1" a="1"/>
  <c r="P10846" i="1" s="1"/>
  <c r="R10846" i="1" s="1"/>
  <c r="P10847" i="1" a="1"/>
  <c r="P10847" i="1" s="1"/>
  <c r="R10847" i="1" s="1"/>
  <c r="P10848" i="1" a="1"/>
  <c r="P10848" i="1" s="1"/>
  <c r="R10848" i="1" s="1"/>
  <c r="P10849" i="1" a="1"/>
  <c r="P10849" i="1" s="1"/>
  <c r="R10849" i="1" s="1"/>
  <c r="P10850" i="1" a="1"/>
  <c r="P10850" i="1" s="1"/>
  <c r="R10850" i="1" s="1"/>
  <c r="P10851" i="1" a="1"/>
  <c r="P10851" i="1" s="1"/>
  <c r="R10851" i="1" s="1"/>
  <c r="P10852" i="1" a="1"/>
  <c r="P10852" i="1" s="1"/>
  <c r="R10852" i="1" s="1"/>
  <c r="P10853" i="1" a="1"/>
  <c r="P10853" i="1" s="1"/>
  <c r="R10853" i="1" s="1"/>
  <c r="P10854" i="1" a="1"/>
  <c r="P10854" i="1" s="1"/>
  <c r="R10854" i="1" s="1"/>
  <c r="P10855" i="1" a="1"/>
  <c r="P10855" i="1" s="1"/>
  <c r="R10855" i="1" s="1"/>
  <c r="P10856" i="1" a="1"/>
  <c r="P10856" i="1" s="1"/>
  <c r="R10856" i="1" s="1"/>
  <c r="P10857" i="1" a="1"/>
  <c r="P10857" i="1" s="1"/>
  <c r="R10857" i="1" s="1"/>
  <c r="P10858" i="1" a="1"/>
  <c r="P10858" i="1" s="1"/>
  <c r="R10858" i="1" s="1"/>
  <c r="P10859" i="1" a="1"/>
  <c r="P10859" i="1" s="1"/>
  <c r="R10859" i="1" s="1"/>
  <c r="P10860" i="1" a="1"/>
  <c r="P10860" i="1" s="1"/>
  <c r="R10860" i="1" s="1"/>
  <c r="P10861" i="1" a="1"/>
  <c r="P10861" i="1" s="1"/>
  <c r="R10861" i="1" s="1"/>
  <c r="P10862" i="1" a="1"/>
  <c r="P10862" i="1" s="1"/>
  <c r="R10862" i="1" s="1"/>
  <c r="P10863" i="1" a="1"/>
  <c r="P10863" i="1" s="1"/>
  <c r="R10863" i="1" s="1"/>
  <c r="P10864" i="1" a="1"/>
  <c r="P10864" i="1" s="1"/>
  <c r="R10864" i="1" s="1"/>
  <c r="P10865" i="1" a="1"/>
  <c r="P10865" i="1" s="1"/>
  <c r="R10865" i="1" s="1"/>
  <c r="P10866" i="1" a="1"/>
  <c r="P10866" i="1" s="1"/>
  <c r="R10866" i="1" s="1"/>
  <c r="P10867" i="1" a="1"/>
  <c r="P10867" i="1" s="1"/>
  <c r="R10867" i="1" s="1"/>
  <c r="P10868" i="1" a="1"/>
  <c r="P10868" i="1" s="1"/>
  <c r="R10868" i="1" s="1"/>
  <c r="P10869" i="1" a="1"/>
  <c r="P10869" i="1" s="1"/>
  <c r="R10869" i="1" s="1"/>
  <c r="P10870" i="1" a="1"/>
  <c r="P10870" i="1" s="1"/>
  <c r="R10870" i="1" s="1"/>
  <c r="P10871" i="1" a="1"/>
  <c r="P10871" i="1" s="1"/>
  <c r="R10871" i="1" s="1"/>
  <c r="P10872" i="1" a="1"/>
  <c r="P10872" i="1" s="1"/>
  <c r="R10872" i="1" s="1"/>
  <c r="P10873" i="1" a="1"/>
  <c r="P10873" i="1" s="1"/>
  <c r="R10873" i="1" s="1"/>
  <c r="P10874" i="1" a="1"/>
  <c r="P10874" i="1" s="1"/>
  <c r="R10874" i="1" s="1"/>
  <c r="P10875" i="1" a="1"/>
  <c r="P10875" i="1" s="1"/>
  <c r="R10875" i="1" s="1"/>
  <c r="P10876" i="1" a="1"/>
  <c r="P10876" i="1" s="1"/>
  <c r="R10876" i="1" s="1"/>
  <c r="P10877" i="1" a="1"/>
  <c r="P10877" i="1" s="1"/>
  <c r="R10877" i="1" s="1"/>
  <c r="P10878" i="1" a="1"/>
  <c r="P10878" i="1" s="1"/>
  <c r="R10878" i="1" s="1"/>
  <c r="P10879" i="1" a="1"/>
  <c r="P10879" i="1" s="1"/>
  <c r="R10879" i="1" s="1"/>
  <c r="P10880" i="1" a="1"/>
  <c r="P10880" i="1" s="1"/>
  <c r="R10880" i="1" s="1"/>
  <c r="P10881" i="1" a="1"/>
  <c r="P10881" i="1" s="1"/>
  <c r="R10881" i="1" s="1"/>
  <c r="P10882" i="1" a="1"/>
  <c r="P10882" i="1" s="1"/>
  <c r="R10882" i="1" s="1"/>
  <c r="P10883" i="1" a="1"/>
  <c r="P10883" i="1" s="1"/>
  <c r="R10883" i="1" s="1"/>
  <c r="P10884" i="1" a="1"/>
  <c r="P10884" i="1" s="1"/>
  <c r="R10884" i="1" s="1"/>
  <c r="P10885" i="1" a="1"/>
  <c r="P10885" i="1" s="1"/>
  <c r="R10885" i="1" s="1"/>
  <c r="P10886" i="1" a="1"/>
  <c r="P10886" i="1" s="1"/>
  <c r="R10886" i="1" s="1"/>
  <c r="P10887" i="1" a="1"/>
  <c r="P10887" i="1" s="1"/>
  <c r="R10887" i="1" s="1"/>
  <c r="P10888" i="1" a="1"/>
  <c r="P10888" i="1" s="1"/>
  <c r="R10888" i="1" s="1"/>
  <c r="P10889" i="1" a="1"/>
  <c r="P10889" i="1" s="1"/>
  <c r="R10889" i="1" s="1"/>
  <c r="P10890" i="1" a="1"/>
  <c r="P10890" i="1" s="1"/>
  <c r="R10890" i="1" s="1"/>
  <c r="P10891" i="1" a="1"/>
  <c r="P10891" i="1" s="1"/>
  <c r="R10891" i="1" s="1"/>
  <c r="P10892" i="1" a="1"/>
  <c r="P10892" i="1" s="1"/>
  <c r="R10892" i="1" s="1"/>
  <c r="P10893" i="1" a="1"/>
  <c r="P10893" i="1" s="1"/>
  <c r="R10893" i="1" s="1"/>
  <c r="P10894" i="1" a="1"/>
  <c r="P10894" i="1" s="1"/>
  <c r="R10894" i="1" s="1"/>
  <c r="P10895" i="1" a="1"/>
  <c r="P10895" i="1" s="1"/>
  <c r="R10895" i="1" s="1"/>
  <c r="P10896" i="1" a="1"/>
  <c r="P10896" i="1" s="1"/>
  <c r="R10896" i="1" s="1"/>
  <c r="P10897" i="1" a="1"/>
  <c r="P10897" i="1" s="1"/>
  <c r="R10897" i="1" s="1"/>
  <c r="P10898" i="1" a="1"/>
  <c r="P10898" i="1" s="1"/>
  <c r="R10898" i="1" s="1"/>
  <c r="P10899" i="1" a="1"/>
  <c r="P10899" i="1" s="1"/>
  <c r="R10899" i="1" s="1"/>
  <c r="P10900" i="1" a="1"/>
  <c r="P10900" i="1" s="1"/>
  <c r="R10900" i="1" s="1"/>
  <c r="P10901" i="1" a="1"/>
  <c r="P10901" i="1" s="1"/>
  <c r="R10901" i="1" s="1"/>
  <c r="P10902" i="1" a="1"/>
  <c r="P10902" i="1" s="1"/>
  <c r="R10902" i="1" s="1"/>
  <c r="P10903" i="1" a="1"/>
  <c r="P10903" i="1" s="1"/>
  <c r="R10903" i="1" s="1"/>
  <c r="P10904" i="1" a="1"/>
  <c r="P10904" i="1" s="1"/>
  <c r="R10904" i="1" s="1"/>
  <c r="P10905" i="1" a="1"/>
  <c r="P10905" i="1" s="1"/>
  <c r="R10905" i="1" s="1"/>
  <c r="P10906" i="1" a="1"/>
  <c r="P10906" i="1" s="1"/>
  <c r="R10906" i="1" s="1"/>
  <c r="P10907" i="1" a="1"/>
  <c r="P10907" i="1" s="1"/>
  <c r="R10907" i="1" s="1"/>
  <c r="P10908" i="1" a="1"/>
  <c r="P10908" i="1" s="1"/>
  <c r="R10908" i="1" s="1"/>
  <c r="P10909" i="1" a="1"/>
  <c r="P10909" i="1" s="1"/>
  <c r="R10909" i="1" s="1"/>
  <c r="P10910" i="1" a="1"/>
  <c r="P10910" i="1" s="1"/>
  <c r="R10910" i="1" s="1"/>
  <c r="P10911" i="1" a="1"/>
  <c r="P10911" i="1" s="1"/>
  <c r="R10911" i="1" s="1"/>
  <c r="P10912" i="1" a="1"/>
  <c r="P10912" i="1" s="1"/>
  <c r="R10912" i="1" s="1"/>
  <c r="P10913" i="1" a="1"/>
  <c r="P10913" i="1" s="1"/>
  <c r="R10913" i="1" s="1"/>
  <c r="P10914" i="1" a="1"/>
  <c r="P10914" i="1" s="1"/>
  <c r="R10914" i="1" s="1"/>
  <c r="P10915" i="1" a="1"/>
  <c r="P10915" i="1" s="1"/>
  <c r="R10915" i="1" s="1"/>
  <c r="P10916" i="1" a="1"/>
  <c r="P10916" i="1" s="1"/>
  <c r="R10916" i="1" s="1"/>
  <c r="P10917" i="1" a="1"/>
  <c r="P10917" i="1" s="1"/>
  <c r="R10917" i="1" s="1"/>
  <c r="P10918" i="1" a="1"/>
  <c r="P10918" i="1" s="1"/>
  <c r="R10918" i="1" s="1"/>
  <c r="P10919" i="1" a="1"/>
  <c r="P10919" i="1" s="1"/>
  <c r="R10919" i="1" s="1"/>
  <c r="P10920" i="1" a="1"/>
  <c r="P10920" i="1" s="1"/>
  <c r="R10920" i="1" s="1"/>
  <c r="P10921" i="1" a="1"/>
  <c r="P10921" i="1" s="1"/>
  <c r="R10921" i="1" s="1"/>
  <c r="P10922" i="1" a="1"/>
  <c r="P10922" i="1" s="1"/>
  <c r="R10922" i="1" s="1"/>
  <c r="P10923" i="1" a="1"/>
  <c r="P10923" i="1" s="1"/>
  <c r="R10923" i="1" s="1"/>
  <c r="P10924" i="1" a="1"/>
  <c r="P10924" i="1" s="1"/>
  <c r="R10924" i="1" s="1"/>
  <c r="P10925" i="1" a="1"/>
  <c r="P10925" i="1" s="1"/>
  <c r="R10925" i="1" s="1"/>
  <c r="P10926" i="1" a="1"/>
  <c r="P10926" i="1" s="1"/>
  <c r="R10926" i="1" s="1"/>
  <c r="P10927" i="1" a="1"/>
  <c r="P10927" i="1" s="1"/>
  <c r="R10927" i="1" s="1"/>
  <c r="P10928" i="1" a="1"/>
  <c r="P10928" i="1" s="1"/>
  <c r="R10928" i="1" s="1"/>
  <c r="P10929" i="1" a="1"/>
  <c r="P10929" i="1" s="1"/>
  <c r="R10929" i="1" s="1"/>
  <c r="P10930" i="1" a="1"/>
  <c r="P10930" i="1" s="1"/>
  <c r="R10930" i="1" s="1"/>
  <c r="P10931" i="1" a="1"/>
  <c r="P10931" i="1" s="1"/>
  <c r="R10931" i="1" s="1"/>
  <c r="P10932" i="1" a="1"/>
  <c r="P10932" i="1" s="1"/>
  <c r="R10932" i="1" s="1"/>
  <c r="P10933" i="1" a="1"/>
  <c r="P10933" i="1" s="1"/>
  <c r="R10933" i="1" s="1"/>
  <c r="P10934" i="1" a="1"/>
  <c r="P10934" i="1" s="1"/>
  <c r="R10934" i="1" s="1"/>
  <c r="P10935" i="1" a="1"/>
  <c r="P10935" i="1" s="1"/>
  <c r="R10935" i="1" s="1"/>
  <c r="P10936" i="1" a="1"/>
  <c r="P10936" i="1" s="1"/>
  <c r="R10936" i="1" s="1"/>
  <c r="P10937" i="1" a="1"/>
  <c r="P10937" i="1" s="1"/>
  <c r="R10937" i="1" s="1"/>
  <c r="P10938" i="1" a="1"/>
  <c r="P10938" i="1" s="1"/>
  <c r="R10938" i="1" s="1"/>
  <c r="P10939" i="1" a="1"/>
  <c r="P10939" i="1" s="1"/>
  <c r="R10939" i="1" s="1"/>
  <c r="P10940" i="1" a="1"/>
  <c r="P10940" i="1" s="1"/>
  <c r="R10940" i="1" s="1"/>
  <c r="P10941" i="1" a="1"/>
  <c r="P10941" i="1" s="1"/>
  <c r="R10941" i="1" s="1"/>
  <c r="P10942" i="1" a="1"/>
  <c r="P10942" i="1" s="1"/>
  <c r="R10942" i="1" s="1"/>
  <c r="P10943" i="1" a="1"/>
  <c r="P10943" i="1" s="1"/>
  <c r="R10943" i="1" s="1"/>
  <c r="P10944" i="1" a="1"/>
  <c r="P10944" i="1" s="1"/>
  <c r="R10944" i="1" s="1"/>
  <c r="P10945" i="1" a="1"/>
  <c r="P10945" i="1" s="1"/>
  <c r="R10945" i="1" s="1"/>
  <c r="P10946" i="1" a="1"/>
  <c r="P10946" i="1" s="1"/>
  <c r="R10946" i="1" s="1"/>
  <c r="P10947" i="1" a="1"/>
  <c r="P10947" i="1" s="1"/>
  <c r="R10947" i="1" s="1"/>
  <c r="P10948" i="1" a="1"/>
  <c r="P10948" i="1" s="1"/>
  <c r="R10948" i="1" s="1"/>
  <c r="P10949" i="1" a="1"/>
  <c r="P10949" i="1" s="1"/>
  <c r="R10949" i="1" s="1"/>
  <c r="P10950" i="1" a="1"/>
  <c r="P10950" i="1" s="1"/>
  <c r="R10950" i="1" s="1"/>
  <c r="P10951" i="1" a="1"/>
  <c r="P10951" i="1" s="1"/>
  <c r="R10951" i="1" s="1"/>
  <c r="P10952" i="1" a="1"/>
  <c r="P10952" i="1" s="1"/>
  <c r="R10952" i="1" s="1"/>
  <c r="P10953" i="1" a="1"/>
  <c r="P10953" i="1" s="1"/>
  <c r="R10953" i="1" s="1"/>
  <c r="P10954" i="1" a="1"/>
  <c r="P10954" i="1" s="1"/>
  <c r="R10954" i="1" s="1"/>
  <c r="P10955" i="1" a="1"/>
  <c r="P10955" i="1" s="1"/>
  <c r="R10955" i="1" s="1"/>
  <c r="P10956" i="1" a="1"/>
  <c r="P10956" i="1" s="1"/>
  <c r="R10956" i="1" s="1"/>
  <c r="P10957" i="1" a="1"/>
  <c r="P10957" i="1" s="1"/>
  <c r="R10957" i="1" s="1"/>
  <c r="P10958" i="1" a="1"/>
  <c r="P10958" i="1" s="1"/>
  <c r="R10958" i="1" s="1"/>
  <c r="P10959" i="1" a="1"/>
  <c r="P10959" i="1" s="1"/>
  <c r="R10959" i="1" s="1"/>
  <c r="P10960" i="1" a="1"/>
  <c r="P10960" i="1" s="1"/>
  <c r="R10960" i="1" s="1"/>
  <c r="P10961" i="1" a="1"/>
  <c r="P10961" i="1" s="1"/>
  <c r="R10961" i="1" s="1"/>
  <c r="P10962" i="1" a="1"/>
  <c r="P10962" i="1" s="1"/>
  <c r="R10962" i="1" s="1"/>
  <c r="P10963" i="1" a="1"/>
  <c r="P10963" i="1" s="1"/>
  <c r="R10963" i="1" s="1"/>
  <c r="P10964" i="1" a="1"/>
  <c r="P10964" i="1" s="1"/>
  <c r="R10964" i="1" s="1"/>
  <c r="P10965" i="1" a="1"/>
  <c r="P10965" i="1" s="1"/>
  <c r="R10965" i="1" s="1"/>
  <c r="P10966" i="1" a="1"/>
  <c r="P10966" i="1" s="1"/>
  <c r="R10966" i="1" s="1"/>
  <c r="P10967" i="1" a="1"/>
  <c r="P10967" i="1" s="1"/>
  <c r="R10967" i="1" s="1"/>
  <c r="P10968" i="1" a="1"/>
  <c r="P10968" i="1" s="1"/>
  <c r="R10968" i="1" s="1"/>
  <c r="P10969" i="1" a="1"/>
  <c r="P10969" i="1" s="1"/>
  <c r="R10969" i="1" s="1"/>
  <c r="P10970" i="1" a="1"/>
  <c r="P10970" i="1" s="1"/>
  <c r="R10970" i="1" s="1"/>
  <c r="P10971" i="1" a="1"/>
  <c r="P10971" i="1" s="1"/>
  <c r="R10971" i="1" s="1"/>
  <c r="P10972" i="1" a="1"/>
  <c r="P10972" i="1" s="1"/>
  <c r="R10972" i="1" s="1"/>
  <c r="P10973" i="1" a="1"/>
  <c r="P10973" i="1" s="1"/>
  <c r="R10973" i="1" s="1"/>
  <c r="P10974" i="1" a="1"/>
  <c r="P10974" i="1" s="1"/>
  <c r="R10974" i="1" s="1"/>
  <c r="P10975" i="1" a="1"/>
  <c r="P10975" i="1" s="1"/>
  <c r="R10975" i="1" s="1"/>
  <c r="P10976" i="1" a="1"/>
  <c r="P10976" i="1" s="1"/>
  <c r="R10976" i="1" s="1"/>
  <c r="P10977" i="1" a="1"/>
  <c r="P10977" i="1" s="1"/>
  <c r="R10977" i="1" s="1"/>
  <c r="P10978" i="1" a="1"/>
  <c r="P10978" i="1" s="1"/>
  <c r="R10978" i="1" s="1"/>
  <c r="P10979" i="1" a="1"/>
  <c r="P10979" i="1" s="1"/>
  <c r="R10979" i="1" s="1"/>
  <c r="P10980" i="1" a="1"/>
  <c r="P10980" i="1" s="1"/>
  <c r="R10980" i="1" s="1"/>
  <c r="P10981" i="1" a="1"/>
  <c r="P10981" i="1" s="1"/>
  <c r="R10981" i="1" s="1"/>
  <c r="P10982" i="1" a="1"/>
  <c r="P10982" i="1" s="1"/>
  <c r="R10982" i="1" s="1"/>
  <c r="P10983" i="1" a="1"/>
  <c r="P10983" i="1" s="1"/>
  <c r="R10983" i="1" s="1"/>
  <c r="P10984" i="1" a="1"/>
  <c r="P10984" i="1" s="1"/>
  <c r="R10984" i="1" s="1"/>
  <c r="P10985" i="1" a="1"/>
  <c r="P10985" i="1" s="1"/>
  <c r="R10985" i="1" s="1"/>
  <c r="P10986" i="1" a="1"/>
  <c r="P10986" i="1" s="1"/>
  <c r="R10986" i="1" s="1"/>
  <c r="P10987" i="1" a="1"/>
  <c r="P10987" i="1" s="1"/>
  <c r="R10987" i="1" s="1"/>
  <c r="P10988" i="1" a="1"/>
  <c r="P10988" i="1" s="1"/>
  <c r="R10988" i="1" s="1"/>
  <c r="P10989" i="1" a="1"/>
  <c r="P10989" i="1" s="1"/>
  <c r="R10989" i="1" s="1"/>
  <c r="P10990" i="1" a="1"/>
  <c r="P10990" i="1" s="1"/>
  <c r="R10990" i="1" s="1"/>
  <c r="P10991" i="1" a="1"/>
  <c r="P10991" i="1" s="1"/>
  <c r="R10991" i="1" s="1"/>
  <c r="P10992" i="1" a="1"/>
  <c r="P10992" i="1" s="1"/>
  <c r="R10992" i="1" s="1"/>
  <c r="P10993" i="1" a="1"/>
  <c r="P10993" i="1" s="1"/>
  <c r="R10993" i="1" s="1"/>
  <c r="P10994" i="1" a="1"/>
  <c r="P10994" i="1" s="1"/>
  <c r="R10994" i="1" s="1"/>
  <c r="P10995" i="1" a="1"/>
  <c r="P10995" i="1" s="1"/>
  <c r="R10995" i="1" s="1"/>
  <c r="P10996" i="1" a="1"/>
  <c r="P10996" i="1" s="1"/>
  <c r="R10996" i="1" s="1"/>
  <c r="P10997" i="1" a="1"/>
  <c r="P10997" i="1" s="1"/>
  <c r="R10997" i="1" s="1"/>
  <c r="P10998" i="1" a="1"/>
  <c r="P10998" i="1" s="1"/>
  <c r="R10998" i="1" s="1"/>
  <c r="P10999" i="1" a="1"/>
  <c r="P10999" i="1" s="1"/>
  <c r="R10999" i="1" s="1"/>
  <c r="P11000" i="1" a="1"/>
  <c r="P11000" i="1" s="1"/>
  <c r="R11000" i="1" s="1"/>
  <c r="P11001" i="1" a="1"/>
  <c r="P11001" i="1" s="1"/>
  <c r="R11001" i="1" s="1"/>
  <c r="P11002" i="1" a="1"/>
  <c r="P11002" i="1" s="1"/>
  <c r="R11002" i="1" s="1"/>
  <c r="P11003" i="1" a="1"/>
  <c r="P11003" i="1" s="1"/>
  <c r="R11003" i="1" s="1"/>
  <c r="P11004" i="1" a="1"/>
  <c r="P11004" i="1" s="1"/>
  <c r="R11004" i="1" s="1"/>
  <c r="P11005" i="1" a="1"/>
  <c r="P11005" i="1" s="1"/>
  <c r="R11005" i="1" s="1"/>
  <c r="P11006" i="1" a="1"/>
  <c r="P11006" i="1" s="1"/>
  <c r="R11006" i="1" s="1"/>
  <c r="P11007" i="1" a="1"/>
  <c r="P11007" i="1" s="1"/>
  <c r="R11007" i="1" s="1"/>
  <c r="P11008" i="1" a="1"/>
  <c r="P11008" i="1" s="1"/>
  <c r="R11008" i="1" s="1"/>
  <c r="P11009" i="1" a="1"/>
  <c r="P11009" i="1" s="1"/>
  <c r="R11009" i="1" s="1"/>
  <c r="P11010" i="1" a="1"/>
  <c r="P11010" i="1" s="1"/>
  <c r="R11010" i="1" s="1"/>
  <c r="P11011" i="1" a="1"/>
  <c r="P11011" i="1" s="1"/>
  <c r="R11011" i="1" s="1"/>
  <c r="P11012" i="1" a="1"/>
  <c r="P11012" i="1" s="1"/>
  <c r="R11012" i="1" s="1"/>
  <c r="P11013" i="1" a="1"/>
  <c r="P11013" i="1" s="1"/>
  <c r="R11013" i="1" s="1"/>
  <c r="P11014" i="1" a="1"/>
  <c r="P11014" i="1" s="1"/>
  <c r="R11014" i="1" s="1"/>
  <c r="P11015" i="1" a="1"/>
  <c r="P11015" i="1" s="1"/>
  <c r="R11015" i="1" s="1"/>
  <c r="P11016" i="1" a="1"/>
  <c r="P11016" i="1" s="1"/>
  <c r="R11016" i="1" s="1"/>
  <c r="P11017" i="1" a="1"/>
  <c r="P11017" i="1" s="1"/>
  <c r="R11017" i="1" s="1"/>
  <c r="P11018" i="1" a="1"/>
  <c r="P11018" i="1" s="1"/>
  <c r="R11018" i="1" s="1"/>
  <c r="P11019" i="1" a="1"/>
  <c r="P11019" i="1" s="1"/>
  <c r="R11019" i="1" s="1"/>
  <c r="P11020" i="1" a="1"/>
  <c r="P11020" i="1" s="1"/>
  <c r="R11020" i="1" s="1"/>
  <c r="P11021" i="1" a="1"/>
  <c r="P11021" i="1" s="1"/>
  <c r="R11021" i="1" s="1"/>
  <c r="P11022" i="1" a="1"/>
  <c r="P11022" i="1" s="1"/>
  <c r="R11022" i="1" s="1"/>
  <c r="P11023" i="1" a="1"/>
  <c r="P11023" i="1" s="1"/>
  <c r="R11023" i="1" s="1"/>
  <c r="P11024" i="1" a="1"/>
  <c r="P11024" i="1" s="1"/>
  <c r="R11024" i="1" s="1"/>
  <c r="P11025" i="1" a="1"/>
  <c r="P11025" i="1" s="1"/>
  <c r="R11025" i="1" s="1"/>
  <c r="P11026" i="1" a="1"/>
  <c r="P11026" i="1" s="1"/>
  <c r="R11026" i="1" s="1"/>
  <c r="P11027" i="1" a="1"/>
  <c r="P11027" i="1" s="1"/>
  <c r="R11027" i="1" s="1"/>
  <c r="P11028" i="1" a="1"/>
  <c r="P11028" i="1" s="1"/>
  <c r="R11028" i="1" s="1"/>
  <c r="P11029" i="1" a="1"/>
  <c r="P11029" i="1" s="1"/>
  <c r="R11029" i="1" s="1"/>
  <c r="P11030" i="1" a="1"/>
  <c r="P11030" i="1" s="1"/>
  <c r="R11030" i="1" s="1"/>
  <c r="P11031" i="1" a="1"/>
  <c r="P11031" i="1" s="1"/>
  <c r="R11031" i="1" s="1"/>
  <c r="P11032" i="1" a="1"/>
  <c r="P11032" i="1" s="1"/>
  <c r="R11032" i="1" s="1"/>
  <c r="P11033" i="1" a="1"/>
  <c r="P11033" i="1" s="1"/>
  <c r="R11033" i="1" s="1"/>
  <c r="P11034" i="1" a="1"/>
  <c r="P11034" i="1" s="1"/>
  <c r="R11034" i="1" s="1"/>
  <c r="P11035" i="1" a="1"/>
  <c r="P11035" i="1" s="1"/>
  <c r="R11035" i="1" s="1"/>
  <c r="P11036" i="1" a="1"/>
  <c r="P11036" i="1" s="1"/>
  <c r="R11036" i="1" s="1"/>
  <c r="P11037" i="1" a="1"/>
  <c r="P11037" i="1" s="1"/>
  <c r="R11037" i="1" s="1"/>
  <c r="P11038" i="1" a="1"/>
  <c r="P11038" i="1" s="1"/>
  <c r="R11038" i="1" s="1"/>
  <c r="P11039" i="1" a="1"/>
  <c r="P11039" i="1" s="1"/>
  <c r="R11039" i="1" s="1"/>
  <c r="P11040" i="1" a="1"/>
  <c r="P11040" i="1" s="1"/>
  <c r="R11040" i="1" s="1"/>
  <c r="P11041" i="1" a="1"/>
  <c r="P11041" i="1" s="1"/>
  <c r="R11041" i="1" s="1"/>
  <c r="P11042" i="1" a="1"/>
  <c r="P11042" i="1" s="1"/>
  <c r="R11042" i="1" s="1"/>
  <c r="P11043" i="1" a="1"/>
  <c r="P11043" i="1" s="1"/>
  <c r="R11043" i="1" s="1"/>
  <c r="P11044" i="1" a="1"/>
  <c r="P11044" i="1" s="1"/>
  <c r="R11044" i="1" s="1"/>
  <c r="P11045" i="1" a="1"/>
  <c r="P11045" i="1" s="1"/>
  <c r="R11045" i="1" s="1"/>
  <c r="P11046" i="1" a="1"/>
  <c r="P11046" i="1" s="1"/>
  <c r="R11046" i="1" s="1"/>
  <c r="P11047" i="1" a="1"/>
  <c r="P11047" i="1" s="1"/>
  <c r="R11047" i="1" s="1"/>
  <c r="P11048" i="1" a="1"/>
  <c r="P11048" i="1" s="1"/>
  <c r="R11048" i="1" s="1"/>
  <c r="P11049" i="1" a="1"/>
  <c r="P11049" i="1" s="1"/>
  <c r="R11049" i="1" s="1"/>
  <c r="P11050" i="1" a="1"/>
  <c r="P11050" i="1" s="1"/>
  <c r="R11050" i="1" s="1"/>
  <c r="P11051" i="1" a="1"/>
  <c r="P11051" i="1" s="1"/>
  <c r="R11051" i="1" s="1"/>
  <c r="P11052" i="1" a="1"/>
  <c r="P11052" i="1" s="1"/>
  <c r="R11052" i="1" s="1"/>
  <c r="P11053" i="1" a="1"/>
  <c r="P11053" i="1" s="1"/>
  <c r="R11053" i="1" s="1"/>
  <c r="P11054" i="1" a="1"/>
  <c r="P11054" i="1" s="1"/>
  <c r="R11054" i="1" s="1"/>
  <c r="P11055" i="1" a="1"/>
  <c r="P11055" i="1" s="1"/>
  <c r="R11055" i="1" s="1"/>
  <c r="P11056" i="1" a="1"/>
  <c r="P11056" i="1" s="1"/>
  <c r="R11056" i="1" s="1"/>
  <c r="P11057" i="1" a="1"/>
  <c r="P11057" i="1" s="1"/>
  <c r="R11057" i="1" s="1"/>
  <c r="P11058" i="1" a="1"/>
  <c r="P11058" i="1" s="1"/>
  <c r="R11058" i="1" s="1"/>
  <c r="P11059" i="1" a="1"/>
  <c r="P11059" i="1" s="1"/>
  <c r="R11059" i="1" s="1"/>
  <c r="P11060" i="1" a="1"/>
  <c r="P11060" i="1" s="1"/>
  <c r="R11060" i="1" s="1"/>
  <c r="P11061" i="1" a="1"/>
  <c r="P11061" i="1" s="1"/>
  <c r="R11061" i="1" s="1"/>
  <c r="P11062" i="1" a="1"/>
  <c r="P11062" i="1" s="1"/>
  <c r="R11062" i="1" s="1"/>
  <c r="P11063" i="1" a="1"/>
  <c r="P11063" i="1" s="1"/>
  <c r="R11063" i="1" s="1"/>
  <c r="P11064" i="1" a="1"/>
  <c r="P11064" i="1" s="1"/>
  <c r="R11064" i="1" s="1"/>
  <c r="P11065" i="1" a="1"/>
  <c r="P11065" i="1" s="1"/>
  <c r="R11065" i="1" s="1"/>
  <c r="P11066" i="1" a="1"/>
  <c r="P11066" i="1" s="1"/>
  <c r="R11066" i="1" s="1"/>
  <c r="P11067" i="1" a="1"/>
  <c r="P11067" i="1" s="1"/>
  <c r="R11067" i="1" s="1"/>
  <c r="P11068" i="1" a="1"/>
  <c r="P11068" i="1" s="1"/>
  <c r="R11068" i="1" s="1"/>
  <c r="P11069" i="1" a="1"/>
  <c r="P11069" i="1" s="1"/>
  <c r="R11069" i="1" s="1"/>
  <c r="P11070" i="1" a="1"/>
  <c r="P11070" i="1" s="1"/>
  <c r="R11070" i="1" s="1"/>
  <c r="P11071" i="1" a="1"/>
  <c r="P11071" i="1" s="1"/>
  <c r="R11071" i="1" s="1"/>
  <c r="P11072" i="1" a="1"/>
  <c r="P11072" i="1" s="1"/>
  <c r="R11072" i="1" s="1"/>
  <c r="P11073" i="1" a="1"/>
  <c r="P11073" i="1" s="1"/>
  <c r="R11073" i="1" s="1"/>
  <c r="P11074" i="1" a="1"/>
  <c r="P11074" i="1" s="1"/>
  <c r="R11074" i="1" s="1"/>
  <c r="P11075" i="1" a="1"/>
  <c r="P11075" i="1" s="1"/>
  <c r="R11075" i="1" s="1"/>
  <c r="P11076" i="1" a="1"/>
  <c r="P11076" i="1" s="1"/>
  <c r="R11076" i="1" s="1"/>
  <c r="P11077" i="1" a="1"/>
  <c r="P11077" i="1" s="1"/>
  <c r="R11077" i="1" s="1"/>
  <c r="P11078" i="1" a="1"/>
  <c r="P11078" i="1" s="1"/>
  <c r="R11078" i="1" s="1"/>
  <c r="P11079" i="1" a="1"/>
  <c r="P11079" i="1" s="1"/>
  <c r="R11079" i="1" s="1"/>
  <c r="P11080" i="1" a="1"/>
  <c r="P11080" i="1" s="1"/>
  <c r="R11080" i="1" s="1"/>
  <c r="P11081" i="1" a="1"/>
  <c r="P11081" i="1" s="1"/>
  <c r="R11081" i="1" s="1"/>
  <c r="P11082" i="1" a="1"/>
  <c r="P11082" i="1" s="1"/>
  <c r="R11082" i="1" s="1"/>
  <c r="P11083" i="1" a="1"/>
  <c r="P11083" i="1" s="1"/>
  <c r="R11083" i="1" s="1"/>
  <c r="P11084" i="1" a="1"/>
  <c r="P11084" i="1" s="1"/>
  <c r="R11084" i="1" s="1"/>
  <c r="P11085" i="1" a="1"/>
  <c r="P11085" i="1" s="1"/>
  <c r="R11085" i="1" s="1"/>
  <c r="P11086" i="1" a="1"/>
  <c r="P11086" i="1" s="1"/>
  <c r="R11086" i="1" s="1"/>
  <c r="P11087" i="1" a="1"/>
  <c r="P11087" i="1" s="1"/>
  <c r="R11087" i="1" s="1"/>
  <c r="P11088" i="1" a="1"/>
  <c r="P11088" i="1" s="1"/>
  <c r="R11088" i="1" s="1"/>
  <c r="P11089" i="1" a="1"/>
  <c r="P11089" i="1" s="1"/>
  <c r="R11089" i="1" s="1"/>
  <c r="P11090" i="1" a="1"/>
  <c r="P11090" i="1" s="1"/>
  <c r="R11090" i="1" s="1"/>
  <c r="P11091" i="1" a="1"/>
  <c r="P11091" i="1" s="1"/>
  <c r="R11091" i="1" s="1"/>
  <c r="P11092" i="1" a="1"/>
  <c r="P11092" i="1" s="1"/>
  <c r="R11092" i="1" s="1"/>
  <c r="P11093" i="1" a="1"/>
  <c r="P11093" i="1" s="1"/>
  <c r="R11093" i="1" s="1"/>
  <c r="P11094" i="1" a="1"/>
  <c r="P11094" i="1" s="1"/>
  <c r="R11094" i="1" s="1"/>
  <c r="P11095" i="1" a="1"/>
  <c r="P11095" i="1" s="1"/>
  <c r="R11095" i="1" s="1"/>
  <c r="P11096" i="1" a="1"/>
  <c r="P11096" i="1" s="1"/>
  <c r="R11096" i="1" s="1"/>
  <c r="P11097" i="1" a="1"/>
  <c r="P11097" i="1" s="1"/>
  <c r="R11097" i="1" s="1"/>
  <c r="P11098" i="1" a="1"/>
  <c r="P11098" i="1" s="1"/>
  <c r="R11098" i="1" s="1"/>
  <c r="P11099" i="1" a="1"/>
  <c r="P11099" i="1" s="1"/>
  <c r="R11099" i="1" s="1"/>
  <c r="P11100" i="1" a="1"/>
  <c r="P11100" i="1" s="1"/>
  <c r="R11100" i="1" s="1"/>
  <c r="P11101" i="1" a="1"/>
  <c r="P11101" i="1" s="1"/>
  <c r="R11101" i="1" s="1"/>
  <c r="P11102" i="1" a="1"/>
  <c r="P11102" i="1" s="1"/>
  <c r="R11102" i="1" s="1"/>
  <c r="P11103" i="1" a="1"/>
  <c r="P11103" i="1" s="1"/>
  <c r="R11103" i="1" s="1"/>
  <c r="P11104" i="1" a="1"/>
  <c r="P11104" i="1" s="1"/>
  <c r="R11104" i="1" s="1"/>
  <c r="P11105" i="1" a="1"/>
  <c r="P11105" i="1" s="1"/>
  <c r="R11105" i="1" s="1"/>
  <c r="P11106" i="1" a="1"/>
  <c r="P11106" i="1" s="1"/>
  <c r="R11106" i="1" s="1"/>
  <c r="P11107" i="1" a="1"/>
  <c r="P11107" i="1" s="1"/>
  <c r="R11107" i="1" s="1"/>
  <c r="P11108" i="1" a="1"/>
  <c r="P11108" i="1" s="1"/>
  <c r="R11108" i="1" s="1"/>
  <c r="P11109" i="1" a="1"/>
  <c r="P11109" i="1" s="1"/>
  <c r="R11109" i="1" s="1"/>
  <c r="P11110" i="1" a="1"/>
  <c r="P11110" i="1" s="1"/>
  <c r="R11110" i="1" s="1"/>
  <c r="P11111" i="1" a="1"/>
  <c r="P11111" i="1" s="1"/>
  <c r="R11111" i="1" s="1"/>
  <c r="P11112" i="1" a="1"/>
  <c r="P11112" i="1" s="1"/>
  <c r="R11112" i="1" s="1"/>
  <c r="P11113" i="1" a="1"/>
  <c r="P11113" i="1" s="1"/>
  <c r="R11113" i="1" s="1"/>
  <c r="P11114" i="1" a="1"/>
  <c r="P11114" i="1" s="1"/>
  <c r="R11114" i="1" s="1"/>
  <c r="P11115" i="1" a="1"/>
  <c r="P11115" i="1" s="1"/>
  <c r="R11115" i="1" s="1"/>
  <c r="P11116" i="1" a="1"/>
  <c r="P11116" i="1" s="1"/>
  <c r="R11116" i="1" s="1"/>
  <c r="P11117" i="1" a="1"/>
  <c r="P11117" i="1" s="1"/>
  <c r="R11117" i="1" s="1"/>
  <c r="P11118" i="1" a="1"/>
  <c r="P11118" i="1" s="1"/>
  <c r="R11118" i="1" s="1"/>
  <c r="P11119" i="1" a="1"/>
  <c r="P11119" i="1" s="1"/>
  <c r="R11119" i="1" s="1"/>
  <c r="P11120" i="1" a="1"/>
  <c r="P11120" i="1" s="1"/>
  <c r="R11120" i="1" s="1"/>
  <c r="P11121" i="1" a="1"/>
  <c r="P11121" i="1" s="1"/>
  <c r="R11121" i="1" s="1"/>
  <c r="P11122" i="1" a="1"/>
  <c r="P11122" i="1" s="1"/>
  <c r="R11122" i="1" s="1"/>
  <c r="P11123" i="1" a="1"/>
  <c r="P11123" i="1" s="1"/>
  <c r="R11123" i="1" s="1"/>
  <c r="P11124" i="1" a="1"/>
  <c r="P11124" i="1" s="1"/>
  <c r="R11124" i="1" s="1"/>
  <c r="P11125" i="1" a="1"/>
  <c r="P11125" i="1" s="1"/>
  <c r="R11125" i="1" s="1"/>
  <c r="P11126" i="1" a="1"/>
  <c r="P11126" i="1" s="1"/>
  <c r="R11126" i="1" s="1"/>
  <c r="P11127" i="1" a="1"/>
  <c r="P11127" i="1" s="1"/>
  <c r="R11127" i="1" s="1"/>
  <c r="P11128" i="1" a="1"/>
  <c r="P11128" i="1" s="1"/>
  <c r="R11128" i="1" s="1"/>
  <c r="P11129" i="1" a="1"/>
  <c r="P11129" i="1" s="1"/>
  <c r="R11129" i="1" s="1"/>
  <c r="P11130" i="1" a="1"/>
  <c r="P11130" i="1" s="1"/>
  <c r="R11130" i="1" s="1"/>
  <c r="P11131" i="1" a="1"/>
  <c r="P11131" i="1" s="1"/>
  <c r="R11131" i="1" s="1"/>
  <c r="P11132" i="1" a="1"/>
  <c r="P11132" i="1" s="1"/>
  <c r="R11132" i="1" s="1"/>
  <c r="P11133" i="1" a="1"/>
  <c r="P11133" i="1" s="1"/>
  <c r="R11133" i="1" s="1"/>
  <c r="P11134" i="1" a="1"/>
  <c r="P11134" i="1" s="1"/>
  <c r="R11134" i="1" s="1"/>
  <c r="P11135" i="1" a="1"/>
  <c r="P11135" i="1" s="1"/>
  <c r="R11135" i="1" s="1"/>
  <c r="P11136" i="1" a="1"/>
  <c r="P11136" i="1" s="1"/>
  <c r="R11136" i="1" s="1"/>
  <c r="P11137" i="1" a="1"/>
  <c r="P11137" i="1" s="1"/>
  <c r="R11137" i="1" s="1"/>
  <c r="P11138" i="1" a="1"/>
  <c r="P11138" i="1" s="1"/>
  <c r="R11138" i="1" s="1"/>
  <c r="P11139" i="1" a="1"/>
  <c r="P11139" i="1" s="1"/>
  <c r="R11139" i="1" s="1"/>
  <c r="P11140" i="1" a="1"/>
  <c r="P11140" i="1" s="1"/>
  <c r="R11140" i="1" s="1"/>
  <c r="P11141" i="1" a="1"/>
  <c r="P11141" i="1" s="1"/>
  <c r="R11141" i="1" s="1"/>
  <c r="P11142" i="1" a="1"/>
  <c r="P11142" i="1" s="1"/>
  <c r="R11142" i="1" s="1"/>
  <c r="P11143" i="1" a="1"/>
  <c r="P11143" i="1" s="1"/>
  <c r="R11143" i="1" s="1"/>
  <c r="P11144" i="1" a="1"/>
  <c r="P11144" i="1" s="1"/>
  <c r="R11144" i="1" s="1"/>
  <c r="P11145" i="1" a="1"/>
  <c r="P11145" i="1" s="1"/>
  <c r="R11145" i="1" s="1"/>
  <c r="P11146" i="1" a="1"/>
  <c r="P11146" i="1" s="1"/>
  <c r="R11146" i="1" s="1"/>
  <c r="P11147" i="1" a="1"/>
  <c r="P11147" i="1" s="1"/>
  <c r="R11147" i="1" s="1"/>
  <c r="P11148" i="1" a="1"/>
  <c r="P11148" i="1" s="1"/>
  <c r="R11148" i="1" s="1"/>
  <c r="P11149" i="1" a="1"/>
  <c r="P11149" i="1" s="1"/>
  <c r="R11149" i="1" s="1"/>
  <c r="P11150" i="1" a="1"/>
  <c r="P11150" i="1" s="1"/>
  <c r="R11150" i="1" s="1"/>
  <c r="P11151" i="1" a="1"/>
  <c r="P11151" i="1" s="1"/>
  <c r="R11151" i="1" s="1"/>
  <c r="P11152" i="1" a="1"/>
  <c r="P11152" i="1" s="1"/>
  <c r="R11152" i="1" s="1"/>
  <c r="P11153" i="1" a="1"/>
  <c r="P11153" i="1" s="1"/>
  <c r="R11153" i="1" s="1"/>
  <c r="P11154" i="1" a="1"/>
  <c r="P11154" i="1" s="1"/>
  <c r="R11154" i="1" s="1"/>
  <c r="P11155" i="1" a="1"/>
  <c r="P11155" i="1" s="1"/>
  <c r="R11155" i="1" s="1"/>
  <c r="P11156" i="1" a="1"/>
  <c r="P11156" i="1" s="1"/>
  <c r="R11156" i="1" s="1"/>
  <c r="P11157" i="1" a="1"/>
  <c r="P11157" i="1" s="1"/>
  <c r="R11157" i="1" s="1"/>
  <c r="P11158" i="1" a="1"/>
  <c r="P11158" i="1" s="1"/>
  <c r="R11158" i="1" s="1"/>
  <c r="P11159" i="1" a="1"/>
  <c r="P11159" i="1" s="1"/>
  <c r="R11159" i="1" s="1"/>
  <c r="P11160" i="1" a="1"/>
  <c r="P11160" i="1" s="1"/>
  <c r="R11160" i="1" s="1"/>
  <c r="P11161" i="1" a="1"/>
  <c r="P11161" i="1" s="1"/>
  <c r="R11161" i="1" s="1"/>
  <c r="P11162" i="1" a="1"/>
  <c r="P11162" i="1" s="1"/>
  <c r="R11162" i="1" s="1"/>
  <c r="P11163" i="1" a="1"/>
  <c r="P11163" i="1" s="1"/>
  <c r="R11163" i="1" s="1"/>
  <c r="P11164" i="1" a="1"/>
  <c r="P11164" i="1" s="1"/>
  <c r="R11164" i="1" s="1"/>
  <c r="P11165" i="1" a="1"/>
  <c r="P11165" i="1" s="1"/>
  <c r="R11165" i="1" s="1"/>
  <c r="P11166" i="1" a="1"/>
  <c r="P11166" i="1" s="1"/>
  <c r="R11166" i="1" s="1"/>
  <c r="P11167" i="1" a="1"/>
  <c r="P11167" i="1" s="1"/>
  <c r="R11167" i="1" s="1"/>
  <c r="P11168" i="1" a="1"/>
  <c r="P11168" i="1" s="1"/>
  <c r="R11168" i="1" s="1"/>
  <c r="P11169" i="1" a="1"/>
  <c r="P11169" i="1" s="1"/>
  <c r="R11169" i="1" s="1"/>
  <c r="P11170" i="1" a="1"/>
  <c r="P11170" i="1" s="1"/>
  <c r="R11170" i="1" s="1"/>
  <c r="P11171" i="1" a="1"/>
  <c r="P11171" i="1" s="1"/>
  <c r="R11171" i="1" s="1"/>
  <c r="P11172" i="1" a="1"/>
  <c r="P11172" i="1" s="1"/>
  <c r="R11172" i="1" s="1"/>
  <c r="P11173" i="1" a="1"/>
  <c r="P11173" i="1" s="1"/>
  <c r="R11173" i="1" s="1"/>
  <c r="P11174" i="1" a="1"/>
  <c r="P11174" i="1" s="1"/>
  <c r="R11174" i="1" s="1"/>
  <c r="P11175" i="1" a="1"/>
  <c r="P11175" i="1" s="1"/>
  <c r="R11175" i="1" s="1"/>
  <c r="P11176" i="1" a="1"/>
  <c r="P11176" i="1" s="1"/>
  <c r="R11176" i="1" s="1"/>
  <c r="P11177" i="1" a="1"/>
  <c r="P11177" i="1" s="1"/>
  <c r="R11177" i="1" s="1"/>
  <c r="P11178" i="1" a="1"/>
  <c r="P11178" i="1" s="1"/>
  <c r="R11178" i="1" s="1"/>
  <c r="P11179" i="1" a="1"/>
  <c r="P11179" i="1" s="1"/>
  <c r="R11179" i="1" s="1"/>
  <c r="P11180" i="1" a="1"/>
  <c r="P11180" i="1" s="1"/>
  <c r="R11180" i="1" s="1"/>
  <c r="P11181" i="1" a="1"/>
  <c r="P11181" i="1" s="1"/>
  <c r="R11181" i="1" s="1"/>
  <c r="P11182" i="1" a="1"/>
  <c r="P11182" i="1" s="1"/>
  <c r="R11182" i="1" s="1"/>
  <c r="P11183" i="1" a="1"/>
  <c r="P11183" i="1" s="1"/>
  <c r="R11183" i="1" s="1"/>
  <c r="P11184" i="1" a="1"/>
  <c r="P11184" i="1" s="1"/>
  <c r="R11184" i="1" s="1"/>
  <c r="P11185" i="1" a="1"/>
  <c r="P11185" i="1" s="1"/>
  <c r="R11185" i="1" s="1"/>
  <c r="P11186" i="1" a="1"/>
  <c r="P11186" i="1" s="1"/>
  <c r="R11186" i="1" s="1"/>
  <c r="P11187" i="1" a="1"/>
  <c r="P11187" i="1" s="1"/>
  <c r="R11187" i="1" s="1"/>
  <c r="P11188" i="1" a="1"/>
  <c r="P11188" i="1" s="1"/>
  <c r="R11188" i="1" s="1"/>
  <c r="P11189" i="1" a="1"/>
  <c r="P11189" i="1" s="1"/>
  <c r="R11189" i="1" s="1"/>
  <c r="P11190" i="1" a="1"/>
  <c r="P11190" i="1" s="1"/>
  <c r="R11190" i="1" s="1"/>
  <c r="P11191" i="1" a="1"/>
  <c r="P11191" i="1" s="1"/>
  <c r="R11191" i="1" s="1"/>
  <c r="P11192" i="1" a="1"/>
  <c r="P11192" i="1" s="1"/>
  <c r="R11192" i="1" s="1"/>
  <c r="P11193" i="1" a="1"/>
  <c r="P11193" i="1" s="1"/>
  <c r="R11193" i="1" s="1"/>
  <c r="P11194" i="1" a="1"/>
  <c r="P11194" i="1" s="1"/>
  <c r="R11194" i="1" s="1"/>
  <c r="P11195" i="1" a="1"/>
  <c r="P11195" i="1" s="1"/>
  <c r="R11195" i="1" s="1"/>
  <c r="P11196" i="1" a="1"/>
  <c r="P11196" i="1" s="1"/>
  <c r="R11196" i="1" s="1"/>
  <c r="P11197" i="1" a="1"/>
  <c r="P11197" i="1" s="1"/>
  <c r="R11197" i="1" s="1"/>
  <c r="P11198" i="1" a="1"/>
  <c r="P11198" i="1" s="1"/>
  <c r="R11198" i="1" s="1"/>
  <c r="P11199" i="1" a="1"/>
  <c r="P11199" i="1" s="1"/>
  <c r="R11199" i="1" s="1"/>
  <c r="P11200" i="1" a="1"/>
  <c r="P11200" i="1" s="1"/>
  <c r="R11200" i="1" s="1"/>
  <c r="P11201" i="1" a="1"/>
  <c r="P11201" i="1" s="1"/>
  <c r="R11201" i="1" s="1"/>
  <c r="P11202" i="1" a="1"/>
  <c r="P11202" i="1" s="1"/>
  <c r="R11202" i="1" s="1"/>
  <c r="P11203" i="1" a="1"/>
  <c r="P11203" i="1" s="1"/>
  <c r="R11203" i="1" s="1"/>
  <c r="P11204" i="1" a="1"/>
  <c r="P11204" i="1" s="1"/>
  <c r="R11204" i="1" s="1"/>
  <c r="P11205" i="1" a="1"/>
  <c r="P11205" i="1" s="1"/>
  <c r="R11205" i="1" s="1"/>
  <c r="P11206" i="1" a="1"/>
  <c r="P11206" i="1" s="1"/>
  <c r="R11206" i="1" s="1"/>
  <c r="P11207" i="1" a="1"/>
  <c r="P11207" i="1" s="1"/>
  <c r="R11207" i="1" s="1"/>
  <c r="P11208" i="1" a="1"/>
  <c r="P11208" i="1" s="1"/>
  <c r="R11208" i="1" s="1"/>
  <c r="P11209" i="1" a="1"/>
  <c r="P11209" i="1" s="1"/>
  <c r="R11209" i="1" s="1"/>
  <c r="P11210" i="1" a="1"/>
  <c r="P11210" i="1" s="1"/>
  <c r="R11210" i="1" s="1"/>
  <c r="P11211" i="1" a="1"/>
  <c r="P11211" i="1" s="1"/>
  <c r="R11211" i="1" s="1"/>
  <c r="P11212" i="1" a="1"/>
  <c r="P11212" i="1" s="1"/>
  <c r="R11212" i="1" s="1"/>
  <c r="P11213" i="1" a="1"/>
  <c r="P11213" i="1" s="1"/>
  <c r="R11213" i="1" s="1"/>
  <c r="P11214" i="1" a="1"/>
  <c r="P11214" i="1" s="1"/>
  <c r="R11214" i="1" s="1"/>
  <c r="P11215" i="1" a="1"/>
  <c r="P11215" i="1" s="1"/>
  <c r="R11215" i="1" s="1"/>
  <c r="P11216" i="1" a="1"/>
  <c r="P11216" i="1" s="1"/>
  <c r="R11216" i="1" s="1"/>
  <c r="P11217" i="1" a="1"/>
  <c r="P11217" i="1" s="1"/>
  <c r="R11217" i="1" s="1"/>
  <c r="P11218" i="1" a="1"/>
  <c r="P11218" i="1" s="1"/>
  <c r="R11218" i="1" s="1"/>
  <c r="P11219" i="1" a="1"/>
  <c r="P11219" i="1" s="1"/>
  <c r="R11219" i="1" s="1"/>
  <c r="P11220" i="1" a="1"/>
  <c r="P11220" i="1" s="1"/>
  <c r="R11220" i="1" s="1"/>
  <c r="P11221" i="1" a="1"/>
  <c r="P11221" i="1" s="1"/>
  <c r="R11221" i="1" s="1"/>
  <c r="P11222" i="1" a="1"/>
  <c r="P11222" i="1" s="1"/>
  <c r="R11222" i="1" s="1"/>
  <c r="P11223" i="1" a="1"/>
  <c r="P11223" i="1" s="1"/>
  <c r="R11223" i="1" s="1"/>
  <c r="P11224" i="1" a="1"/>
  <c r="P11224" i="1" s="1"/>
  <c r="R11224" i="1" s="1"/>
  <c r="P11225" i="1" a="1"/>
  <c r="P11225" i="1" s="1"/>
  <c r="R11225" i="1" s="1"/>
  <c r="P11226" i="1" a="1"/>
  <c r="P11226" i="1" s="1"/>
  <c r="R11226" i="1" s="1"/>
  <c r="P11227" i="1" a="1"/>
  <c r="P11227" i="1" s="1"/>
  <c r="R11227" i="1" s="1"/>
  <c r="P11228" i="1" a="1"/>
  <c r="P11228" i="1" s="1"/>
  <c r="R11228" i="1" s="1"/>
  <c r="P11229" i="1" a="1"/>
  <c r="P11229" i="1" s="1"/>
  <c r="R11229" i="1" s="1"/>
  <c r="P11230" i="1" a="1"/>
  <c r="P11230" i="1" s="1"/>
  <c r="R11230" i="1" s="1"/>
  <c r="P11231" i="1" a="1"/>
  <c r="P11231" i="1" s="1"/>
  <c r="R11231" i="1" s="1"/>
  <c r="P11232" i="1" a="1"/>
  <c r="P11232" i="1" s="1"/>
  <c r="R11232" i="1" s="1"/>
  <c r="P11233" i="1" a="1"/>
  <c r="P11233" i="1" s="1"/>
  <c r="R11233" i="1" s="1"/>
  <c r="P11234" i="1" a="1"/>
  <c r="P11234" i="1" s="1"/>
  <c r="R11234" i="1" s="1"/>
  <c r="P11235" i="1" a="1"/>
  <c r="P11235" i="1" s="1"/>
  <c r="R11235" i="1" s="1"/>
  <c r="P11236" i="1" a="1"/>
  <c r="P11236" i="1" s="1"/>
  <c r="R11236" i="1" s="1"/>
  <c r="P11237" i="1" a="1"/>
  <c r="P11237" i="1" s="1"/>
  <c r="R11237" i="1" s="1"/>
  <c r="P11238" i="1" a="1"/>
  <c r="P11238" i="1" s="1"/>
  <c r="R11238" i="1" s="1"/>
  <c r="P11239" i="1" a="1"/>
  <c r="P11239" i="1" s="1"/>
  <c r="R11239" i="1" s="1"/>
  <c r="P11240" i="1" a="1"/>
  <c r="P11240" i="1" s="1"/>
  <c r="R11240" i="1" s="1"/>
  <c r="P11241" i="1" a="1"/>
  <c r="P11241" i="1" s="1"/>
  <c r="R11241" i="1" s="1"/>
  <c r="P11242" i="1" a="1"/>
  <c r="P11242" i="1" s="1"/>
  <c r="R11242" i="1" s="1"/>
  <c r="P11243" i="1" a="1"/>
  <c r="P11243" i="1" s="1"/>
  <c r="R11243" i="1" s="1"/>
  <c r="P11244" i="1" a="1"/>
  <c r="P11244" i="1" s="1"/>
  <c r="R11244" i="1" s="1"/>
  <c r="P11245" i="1" a="1"/>
  <c r="P11245" i="1" s="1"/>
  <c r="R11245" i="1" s="1"/>
  <c r="P11246" i="1" a="1"/>
  <c r="P11246" i="1" s="1"/>
  <c r="R11246" i="1" s="1"/>
  <c r="P11247" i="1" a="1"/>
  <c r="P11247" i="1" s="1"/>
  <c r="R11247" i="1" s="1"/>
  <c r="P11248" i="1" a="1"/>
  <c r="P11248" i="1" s="1"/>
  <c r="R11248" i="1" s="1"/>
  <c r="P11249" i="1" a="1"/>
  <c r="P11249" i="1" s="1"/>
  <c r="R11249" i="1" s="1"/>
  <c r="P11250" i="1" a="1"/>
  <c r="P11250" i="1" s="1"/>
  <c r="R11250" i="1" s="1"/>
  <c r="P11251" i="1" a="1"/>
  <c r="P11251" i="1" s="1"/>
  <c r="R11251" i="1" s="1"/>
  <c r="P11252" i="1" a="1"/>
  <c r="P11252" i="1" s="1"/>
  <c r="R11252" i="1" s="1"/>
  <c r="P11253" i="1" a="1"/>
  <c r="P11253" i="1" s="1"/>
  <c r="R11253" i="1" s="1"/>
  <c r="P11254" i="1" a="1"/>
  <c r="P11254" i="1" s="1"/>
  <c r="R11254" i="1" s="1"/>
  <c r="P11255" i="1" a="1"/>
  <c r="P11255" i="1" s="1"/>
  <c r="R11255" i="1" s="1"/>
  <c r="P11256" i="1" a="1"/>
  <c r="P11256" i="1" s="1"/>
  <c r="R11256" i="1" s="1"/>
  <c r="P11257" i="1" a="1"/>
  <c r="P11257" i="1" s="1"/>
  <c r="R11257" i="1" s="1"/>
  <c r="P11258" i="1" a="1"/>
  <c r="P11258" i="1" s="1"/>
  <c r="R11258" i="1" s="1"/>
  <c r="P11259" i="1" a="1"/>
  <c r="P11259" i="1" s="1"/>
  <c r="R11259" i="1" s="1"/>
  <c r="P11260" i="1" a="1"/>
  <c r="P11260" i="1" s="1"/>
  <c r="R11260" i="1" s="1"/>
  <c r="P11261" i="1" a="1"/>
  <c r="P11261" i="1" s="1"/>
  <c r="R11261" i="1" s="1"/>
  <c r="P11262" i="1" a="1"/>
  <c r="P11262" i="1" s="1"/>
  <c r="R11262" i="1" s="1"/>
  <c r="P11263" i="1" a="1"/>
  <c r="P11263" i="1" s="1"/>
  <c r="R11263" i="1" s="1"/>
  <c r="P11264" i="1" a="1"/>
  <c r="P11264" i="1" s="1"/>
  <c r="R11264" i="1" s="1"/>
  <c r="P11265" i="1" a="1"/>
  <c r="P11265" i="1" s="1"/>
  <c r="R11265" i="1" s="1"/>
  <c r="P11266" i="1" a="1"/>
  <c r="P11266" i="1" s="1"/>
  <c r="R11266" i="1" s="1"/>
  <c r="P11267" i="1" a="1"/>
  <c r="P11267" i="1" s="1"/>
  <c r="R11267" i="1" s="1"/>
  <c r="P11268" i="1" a="1"/>
  <c r="P11268" i="1" s="1"/>
  <c r="R11268" i="1" s="1"/>
  <c r="P11269" i="1" a="1"/>
  <c r="P11269" i="1" s="1"/>
  <c r="R11269" i="1" s="1"/>
  <c r="P11270" i="1" a="1"/>
  <c r="P11270" i="1" s="1"/>
  <c r="R11270" i="1" s="1"/>
  <c r="P11271" i="1" a="1"/>
  <c r="P11271" i="1" s="1"/>
  <c r="R11271" i="1" s="1"/>
  <c r="P11272" i="1" a="1"/>
  <c r="P11272" i="1" s="1"/>
  <c r="R11272" i="1" s="1"/>
  <c r="P11273" i="1" a="1"/>
  <c r="P11273" i="1" s="1"/>
  <c r="R11273" i="1" s="1"/>
  <c r="P11274" i="1" a="1"/>
  <c r="P11274" i="1" s="1"/>
  <c r="R11274" i="1" s="1"/>
  <c r="P11275" i="1" a="1"/>
  <c r="P11275" i="1" s="1"/>
  <c r="R11275" i="1" s="1"/>
  <c r="P11276" i="1" a="1"/>
  <c r="P11276" i="1" s="1"/>
  <c r="R11276" i="1" s="1"/>
  <c r="P11277" i="1" a="1"/>
  <c r="P11277" i="1" s="1"/>
  <c r="R11277" i="1" s="1"/>
  <c r="P11278" i="1" a="1"/>
  <c r="P11278" i="1" s="1"/>
  <c r="R11278" i="1" s="1"/>
  <c r="P11279" i="1" a="1"/>
  <c r="P11279" i="1" s="1"/>
  <c r="R11279" i="1" s="1"/>
  <c r="P11280" i="1" a="1"/>
  <c r="P11280" i="1" s="1"/>
  <c r="R11280" i="1" s="1"/>
  <c r="P11281" i="1" a="1"/>
  <c r="P11281" i="1" s="1"/>
  <c r="R11281" i="1" s="1"/>
  <c r="P11282" i="1" a="1"/>
  <c r="P11282" i="1" s="1"/>
  <c r="R11282" i="1" s="1"/>
  <c r="P11283" i="1" a="1"/>
  <c r="P11283" i="1" s="1"/>
  <c r="R11283" i="1" s="1"/>
  <c r="P11284" i="1" a="1"/>
  <c r="P11284" i="1" s="1"/>
  <c r="R11284" i="1" s="1"/>
  <c r="P11285" i="1" a="1"/>
  <c r="P11285" i="1" s="1"/>
  <c r="R11285" i="1" s="1"/>
  <c r="P11286" i="1" a="1"/>
  <c r="P11286" i="1" s="1"/>
  <c r="R11286" i="1" s="1"/>
  <c r="P11287" i="1" a="1"/>
  <c r="P11287" i="1" s="1"/>
  <c r="R11287" i="1" s="1"/>
  <c r="P11288" i="1" a="1"/>
  <c r="P11288" i="1" s="1"/>
  <c r="R11288" i="1" s="1"/>
  <c r="P11289" i="1" a="1"/>
  <c r="P11289" i="1" s="1"/>
  <c r="R11289" i="1" s="1"/>
  <c r="P11290" i="1" a="1"/>
  <c r="P11290" i="1" s="1"/>
  <c r="R11290" i="1" s="1"/>
  <c r="P11291" i="1" a="1"/>
  <c r="P11291" i="1" s="1"/>
  <c r="R11291" i="1" s="1"/>
  <c r="P11292" i="1" a="1"/>
  <c r="P11292" i="1" s="1"/>
  <c r="R11292" i="1" s="1"/>
  <c r="P11293" i="1" a="1"/>
  <c r="P11293" i="1" s="1"/>
  <c r="R11293" i="1" s="1"/>
  <c r="P11294" i="1" a="1"/>
  <c r="P11294" i="1" s="1"/>
  <c r="R11294" i="1" s="1"/>
  <c r="P11295" i="1" a="1"/>
  <c r="P11295" i="1" s="1"/>
  <c r="R11295" i="1" s="1"/>
  <c r="P11296" i="1" a="1"/>
  <c r="P11296" i="1" s="1"/>
  <c r="R11296" i="1" s="1"/>
  <c r="P11297" i="1" a="1"/>
  <c r="P11297" i="1" s="1"/>
  <c r="R11297" i="1" s="1"/>
  <c r="P11298" i="1" a="1"/>
  <c r="P11298" i="1" s="1"/>
  <c r="R11298" i="1" s="1"/>
  <c r="P11299" i="1" a="1"/>
  <c r="P11299" i="1" s="1"/>
  <c r="R11299" i="1" s="1"/>
  <c r="P11300" i="1" a="1"/>
  <c r="P11300" i="1" s="1"/>
  <c r="R11300" i="1" s="1"/>
  <c r="P11301" i="1" a="1"/>
  <c r="P11301" i="1" s="1"/>
  <c r="R11301" i="1" s="1"/>
  <c r="P11302" i="1" a="1"/>
  <c r="P11302" i="1" s="1"/>
  <c r="R11302" i="1" s="1"/>
  <c r="P11303" i="1" a="1"/>
  <c r="P11303" i="1" s="1"/>
  <c r="R11303" i="1" s="1"/>
  <c r="P11304" i="1" a="1"/>
  <c r="P11304" i="1" s="1"/>
  <c r="R11304" i="1" s="1"/>
  <c r="P11305" i="1" a="1"/>
  <c r="P11305" i="1" s="1"/>
  <c r="R11305" i="1" s="1"/>
  <c r="P11306" i="1" a="1"/>
  <c r="P11306" i="1" s="1"/>
  <c r="R11306" i="1" s="1"/>
  <c r="P11307" i="1" a="1"/>
  <c r="P11307" i="1" s="1"/>
  <c r="R11307" i="1" s="1"/>
  <c r="P11308" i="1" a="1"/>
  <c r="P11308" i="1" s="1"/>
  <c r="R11308" i="1" s="1"/>
  <c r="P11309" i="1" a="1"/>
  <c r="P11309" i="1" s="1"/>
  <c r="R11309" i="1" s="1"/>
  <c r="P11310" i="1" a="1"/>
  <c r="P11310" i="1" s="1"/>
  <c r="R11310" i="1" s="1"/>
  <c r="P11311" i="1" a="1"/>
  <c r="P11311" i="1" s="1"/>
  <c r="R11311" i="1" s="1"/>
  <c r="P11312" i="1" a="1"/>
  <c r="P11312" i="1" s="1"/>
  <c r="R11312" i="1" s="1"/>
  <c r="P11313" i="1" a="1"/>
  <c r="P11313" i="1" s="1"/>
  <c r="R11313" i="1" s="1"/>
  <c r="P11314" i="1" a="1"/>
  <c r="P11314" i="1" s="1"/>
  <c r="R11314" i="1" s="1"/>
  <c r="P11315" i="1" a="1"/>
  <c r="P11315" i="1" s="1"/>
  <c r="R11315" i="1" s="1"/>
  <c r="P11316" i="1" a="1"/>
  <c r="P11316" i="1" s="1"/>
  <c r="R11316" i="1" s="1"/>
  <c r="P11317" i="1" a="1"/>
  <c r="P11317" i="1" s="1"/>
  <c r="R11317" i="1" s="1"/>
  <c r="P11318" i="1" a="1"/>
  <c r="P11318" i="1" s="1"/>
  <c r="R11318" i="1" s="1"/>
  <c r="P11319" i="1" a="1"/>
  <c r="P11319" i="1" s="1"/>
  <c r="R11319" i="1" s="1"/>
  <c r="P11320" i="1" a="1"/>
  <c r="P11320" i="1" s="1"/>
  <c r="R11320" i="1" s="1"/>
  <c r="P11321" i="1" a="1"/>
  <c r="P11321" i="1" s="1"/>
  <c r="R11321" i="1" s="1"/>
  <c r="P11322" i="1" a="1"/>
  <c r="P11322" i="1" s="1"/>
  <c r="R11322" i="1" s="1"/>
  <c r="P11323" i="1" a="1"/>
  <c r="P11323" i="1" s="1"/>
  <c r="R11323" i="1" s="1"/>
  <c r="P11324" i="1" a="1"/>
  <c r="P11324" i="1" s="1"/>
  <c r="R11324" i="1" s="1"/>
  <c r="P11325" i="1" a="1"/>
  <c r="P11325" i="1" s="1"/>
  <c r="R11325" i="1" s="1"/>
  <c r="P11326" i="1" a="1"/>
  <c r="P11326" i="1" s="1"/>
  <c r="R11326" i="1" s="1"/>
  <c r="P11327" i="1" a="1"/>
  <c r="P11327" i="1" s="1"/>
  <c r="R11327" i="1" s="1"/>
  <c r="P11328" i="1" a="1"/>
  <c r="P11328" i="1" s="1"/>
  <c r="R11328" i="1" s="1"/>
  <c r="P11329" i="1" a="1"/>
  <c r="P11329" i="1" s="1"/>
  <c r="R11329" i="1" s="1"/>
  <c r="P11330" i="1" a="1"/>
  <c r="P11330" i="1" s="1"/>
  <c r="R11330" i="1" s="1"/>
  <c r="P11331" i="1" a="1"/>
  <c r="P11331" i="1" s="1"/>
  <c r="R11331" i="1" s="1"/>
  <c r="P11332" i="1" a="1"/>
  <c r="P11332" i="1" s="1"/>
  <c r="R11332" i="1" s="1"/>
  <c r="P11333" i="1" a="1"/>
  <c r="P11333" i="1" s="1"/>
  <c r="R11333" i="1" s="1"/>
  <c r="P11334" i="1" a="1"/>
  <c r="P11334" i="1" s="1"/>
  <c r="R11334" i="1" s="1"/>
  <c r="P11335" i="1" a="1"/>
  <c r="P11335" i="1" s="1"/>
  <c r="R11335" i="1" s="1"/>
  <c r="P11336" i="1" a="1"/>
  <c r="P11336" i="1" s="1"/>
  <c r="R11336" i="1" s="1"/>
  <c r="P11337" i="1" a="1"/>
  <c r="P11337" i="1" s="1"/>
  <c r="R11337" i="1" s="1"/>
  <c r="P11338" i="1" a="1"/>
  <c r="P11338" i="1" s="1"/>
  <c r="R11338" i="1" s="1"/>
  <c r="P11339" i="1" a="1"/>
  <c r="P11339" i="1" s="1"/>
  <c r="R11339" i="1" s="1"/>
  <c r="P11340" i="1" a="1"/>
  <c r="P11340" i="1" s="1"/>
  <c r="R11340" i="1" s="1"/>
  <c r="P11341" i="1" a="1"/>
  <c r="P11341" i="1" s="1"/>
  <c r="R11341" i="1" s="1"/>
  <c r="P11342" i="1" a="1"/>
  <c r="P11342" i="1" s="1"/>
  <c r="R11342" i="1" s="1"/>
  <c r="P11343" i="1" a="1"/>
  <c r="P11343" i="1" s="1"/>
  <c r="R11343" i="1" s="1"/>
  <c r="P11344" i="1" a="1"/>
  <c r="P11344" i="1" s="1"/>
  <c r="R11344" i="1" s="1"/>
  <c r="P11345" i="1" a="1"/>
  <c r="P11345" i="1" s="1"/>
  <c r="R11345" i="1" s="1"/>
  <c r="P11346" i="1" a="1"/>
  <c r="P11346" i="1" s="1"/>
  <c r="R11346" i="1" s="1"/>
  <c r="P11347" i="1" a="1"/>
  <c r="P11347" i="1" s="1"/>
  <c r="R11347" i="1" s="1"/>
  <c r="P11348" i="1" a="1"/>
  <c r="P11348" i="1" s="1"/>
  <c r="R11348" i="1" s="1"/>
  <c r="P11349" i="1" a="1"/>
  <c r="P11349" i="1" s="1"/>
  <c r="R11349" i="1" s="1"/>
  <c r="P11350" i="1" a="1"/>
  <c r="P11350" i="1" s="1"/>
  <c r="R11350" i="1" s="1"/>
  <c r="P11351" i="1" a="1"/>
  <c r="P11351" i="1" s="1"/>
  <c r="R11351" i="1" s="1"/>
  <c r="P11352" i="1" a="1"/>
  <c r="P11352" i="1" s="1"/>
  <c r="R11352" i="1" s="1"/>
  <c r="P11353" i="1" a="1"/>
  <c r="P11353" i="1" s="1"/>
  <c r="R11353" i="1" s="1"/>
  <c r="P11354" i="1" a="1"/>
  <c r="P11354" i="1" s="1"/>
  <c r="R11354" i="1" s="1"/>
  <c r="P11355" i="1" a="1"/>
  <c r="P11355" i="1" s="1"/>
  <c r="R11355" i="1" s="1"/>
  <c r="P11356" i="1" a="1"/>
  <c r="P11356" i="1" s="1"/>
  <c r="R11356" i="1" s="1"/>
  <c r="P11357" i="1" a="1"/>
  <c r="P11357" i="1" s="1"/>
  <c r="R11357" i="1" s="1"/>
  <c r="P11358" i="1" a="1"/>
  <c r="P11358" i="1" s="1"/>
  <c r="R11358" i="1" s="1"/>
  <c r="P11359" i="1" a="1"/>
  <c r="P11359" i="1" s="1"/>
  <c r="R11359" i="1" s="1"/>
  <c r="P11360" i="1" a="1"/>
  <c r="P11360" i="1" s="1"/>
  <c r="R11360" i="1" s="1"/>
  <c r="P11361" i="1" a="1"/>
  <c r="P11361" i="1" s="1"/>
  <c r="R11361" i="1" s="1"/>
  <c r="P11362" i="1" a="1"/>
  <c r="P11362" i="1" s="1"/>
  <c r="R11362" i="1" s="1"/>
  <c r="P11363" i="1" a="1"/>
  <c r="P11363" i="1" s="1"/>
  <c r="R11363" i="1" s="1"/>
  <c r="P11364" i="1" a="1"/>
  <c r="P11364" i="1" s="1"/>
  <c r="R11364" i="1" s="1"/>
  <c r="P11365" i="1" a="1"/>
  <c r="P11365" i="1" s="1"/>
  <c r="R11365" i="1" s="1"/>
  <c r="P11366" i="1" a="1"/>
  <c r="P11366" i="1" s="1"/>
  <c r="R11366" i="1" s="1"/>
  <c r="P11367" i="1" a="1"/>
  <c r="P11367" i="1" s="1"/>
  <c r="R11367" i="1" s="1"/>
  <c r="P11368" i="1" a="1"/>
  <c r="P11368" i="1" s="1"/>
  <c r="R11368" i="1" s="1"/>
  <c r="P11369" i="1" a="1"/>
  <c r="P11369" i="1" s="1"/>
  <c r="R11369" i="1" s="1"/>
  <c r="P11370" i="1" a="1"/>
  <c r="P11370" i="1" s="1"/>
  <c r="R11370" i="1" s="1"/>
  <c r="P11371" i="1" a="1"/>
  <c r="P11371" i="1" s="1"/>
  <c r="R11371" i="1" s="1"/>
  <c r="P11372" i="1" a="1"/>
  <c r="P11372" i="1" s="1"/>
  <c r="R11372" i="1" s="1"/>
  <c r="P11373" i="1" a="1"/>
  <c r="P11373" i="1" s="1"/>
  <c r="R11373" i="1" s="1"/>
  <c r="P11374" i="1" a="1"/>
  <c r="P11374" i="1" s="1"/>
  <c r="R11374" i="1" s="1"/>
  <c r="P11375" i="1" a="1"/>
  <c r="P11375" i="1" s="1"/>
  <c r="R11375" i="1" s="1"/>
  <c r="P11376" i="1" a="1"/>
  <c r="P11376" i="1" s="1"/>
  <c r="R11376" i="1" s="1"/>
  <c r="P11377" i="1" a="1"/>
  <c r="P11377" i="1" s="1"/>
  <c r="R11377" i="1" s="1"/>
  <c r="P11378" i="1" a="1"/>
  <c r="P11378" i="1" s="1"/>
  <c r="R11378" i="1" s="1"/>
  <c r="P11379" i="1" a="1"/>
  <c r="P11379" i="1" s="1"/>
  <c r="R11379" i="1" s="1"/>
  <c r="P11380" i="1" a="1"/>
  <c r="P11380" i="1" s="1"/>
  <c r="R11380" i="1" s="1"/>
  <c r="P11381" i="1" a="1"/>
  <c r="P11381" i="1" s="1"/>
  <c r="R11381" i="1" s="1"/>
  <c r="P11382" i="1" a="1"/>
  <c r="P11382" i="1" s="1"/>
  <c r="R11382" i="1" s="1"/>
  <c r="P11383" i="1" a="1"/>
  <c r="P11383" i="1" s="1"/>
  <c r="R11383" i="1" s="1"/>
  <c r="P11384" i="1" a="1"/>
  <c r="P11384" i="1" s="1"/>
  <c r="R11384" i="1" s="1"/>
  <c r="P11385" i="1" a="1"/>
  <c r="P11385" i="1" s="1"/>
  <c r="R11385" i="1" s="1"/>
  <c r="P11386" i="1" a="1"/>
  <c r="P11386" i="1" s="1"/>
  <c r="R11386" i="1" s="1"/>
  <c r="P11387" i="1" a="1"/>
  <c r="P11387" i="1" s="1"/>
  <c r="R11387" i="1" s="1"/>
  <c r="P11388" i="1" a="1"/>
  <c r="P11388" i="1" s="1"/>
  <c r="R11388" i="1" s="1"/>
  <c r="P11389" i="1" a="1"/>
  <c r="P11389" i="1" s="1"/>
  <c r="R11389" i="1" s="1"/>
  <c r="P11390" i="1" a="1"/>
  <c r="P11390" i="1" s="1"/>
  <c r="R11390" i="1" s="1"/>
  <c r="P11391" i="1" a="1"/>
  <c r="P11391" i="1" s="1"/>
  <c r="R11391" i="1" s="1"/>
  <c r="P11392" i="1" a="1"/>
  <c r="P11392" i="1" s="1"/>
  <c r="R11392" i="1" s="1"/>
  <c r="P11393" i="1" a="1"/>
  <c r="P11393" i="1" s="1"/>
  <c r="R11393" i="1" s="1"/>
  <c r="P11394" i="1" a="1"/>
  <c r="P11394" i="1" s="1"/>
  <c r="R11394" i="1" s="1"/>
  <c r="P11395" i="1" a="1"/>
  <c r="P11395" i="1" s="1"/>
  <c r="R11395" i="1" s="1"/>
  <c r="P11396" i="1" a="1"/>
  <c r="P11396" i="1" s="1"/>
  <c r="R11396" i="1" s="1"/>
  <c r="P11397" i="1" a="1"/>
  <c r="P11397" i="1" s="1"/>
  <c r="R11397" i="1" s="1"/>
  <c r="P11398" i="1" a="1"/>
  <c r="P11398" i="1" s="1"/>
  <c r="R11398" i="1" s="1"/>
  <c r="P11399" i="1" a="1"/>
  <c r="P11399" i="1" s="1"/>
  <c r="R11399" i="1" s="1"/>
  <c r="P11400" i="1" a="1"/>
  <c r="P11400" i="1" s="1"/>
  <c r="R11400" i="1" s="1"/>
  <c r="P11401" i="1" a="1"/>
  <c r="P11401" i="1" s="1"/>
  <c r="R11401" i="1" s="1"/>
  <c r="P11402" i="1" a="1"/>
  <c r="P11402" i="1" s="1"/>
  <c r="R11402" i="1" s="1"/>
  <c r="P11403" i="1" a="1"/>
  <c r="P11403" i="1" s="1"/>
  <c r="R11403" i="1" s="1"/>
  <c r="P11404" i="1" a="1"/>
  <c r="P11404" i="1" s="1"/>
  <c r="R11404" i="1" s="1"/>
  <c r="P11405" i="1" a="1"/>
  <c r="P11405" i="1" s="1"/>
  <c r="R11405" i="1" s="1"/>
  <c r="P11406" i="1" a="1"/>
  <c r="P11406" i="1" s="1"/>
  <c r="R11406" i="1" s="1"/>
  <c r="P11407" i="1" a="1"/>
  <c r="P11407" i="1" s="1"/>
  <c r="R11407" i="1" s="1"/>
  <c r="P11408" i="1" a="1"/>
  <c r="P11408" i="1" s="1"/>
  <c r="R11408" i="1" s="1"/>
  <c r="P11409" i="1" a="1"/>
  <c r="P11409" i="1" s="1"/>
  <c r="R11409" i="1" s="1"/>
  <c r="P11410" i="1" a="1"/>
  <c r="P11410" i="1" s="1"/>
  <c r="R11410" i="1" s="1"/>
  <c r="P11411" i="1" a="1"/>
  <c r="P11411" i="1" s="1"/>
  <c r="R11411" i="1" s="1"/>
  <c r="P11412" i="1" a="1"/>
  <c r="P11412" i="1" s="1"/>
  <c r="R11412" i="1" s="1"/>
  <c r="P11413" i="1" a="1"/>
  <c r="P11413" i="1" s="1"/>
  <c r="R11413" i="1" s="1"/>
  <c r="P11414" i="1" a="1"/>
  <c r="P11414" i="1" s="1"/>
  <c r="R11414" i="1" s="1"/>
  <c r="P11415" i="1" a="1"/>
  <c r="P11415" i="1" s="1"/>
  <c r="R11415" i="1" s="1"/>
  <c r="P11416" i="1" a="1"/>
  <c r="P11416" i="1" s="1"/>
  <c r="R11416" i="1" s="1"/>
  <c r="P11417" i="1" a="1"/>
  <c r="P11417" i="1" s="1"/>
  <c r="R11417" i="1" s="1"/>
  <c r="P11418" i="1" a="1"/>
  <c r="P11418" i="1" s="1"/>
  <c r="R11418" i="1" s="1"/>
  <c r="P11419" i="1" a="1"/>
  <c r="P11419" i="1" s="1"/>
  <c r="R11419" i="1" s="1"/>
  <c r="P11420" i="1" a="1"/>
  <c r="P11420" i="1" s="1"/>
  <c r="R11420" i="1" s="1"/>
  <c r="P11421" i="1" a="1"/>
  <c r="P11421" i="1" s="1"/>
  <c r="R11421" i="1" s="1"/>
  <c r="P11422" i="1" a="1"/>
  <c r="P11422" i="1" s="1"/>
  <c r="R11422" i="1" s="1"/>
  <c r="P11423" i="1" a="1"/>
  <c r="P11423" i="1" s="1"/>
  <c r="R11423" i="1" s="1"/>
  <c r="P11424" i="1" a="1"/>
  <c r="P11424" i="1" s="1"/>
  <c r="R11424" i="1" s="1"/>
  <c r="P11425" i="1" a="1"/>
  <c r="P11425" i="1" s="1"/>
  <c r="R11425" i="1" s="1"/>
  <c r="P11426" i="1" a="1"/>
  <c r="P11426" i="1" s="1"/>
  <c r="R11426" i="1" s="1"/>
  <c r="P11427" i="1" a="1"/>
  <c r="P11427" i="1" s="1"/>
  <c r="R11427" i="1" s="1"/>
  <c r="P11428" i="1" a="1"/>
  <c r="P11428" i="1" s="1"/>
  <c r="R11428" i="1" s="1"/>
  <c r="P11429" i="1" a="1"/>
  <c r="P11429" i="1" s="1"/>
  <c r="R11429" i="1" s="1"/>
  <c r="P11430" i="1" a="1"/>
  <c r="P11430" i="1" s="1"/>
  <c r="R11430" i="1" s="1"/>
  <c r="P11431" i="1" a="1"/>
  <c r="P11431" i="1" s="1"/>
  <c r="R11431" i="1" s="1"/>
  <c r="P11432" i="1" a="1"/>
  <c r="P11432" i="1" s="1"/>
  <c r="R11432" i="1" s="1"/>
  <c r="P11433" i="1" a="1"/>
  <c r="P11433" i="1" s="1"/>
  <c r="R11433" i="1" s="1"/>
  <c r="P11434" i="1" a="1"/>
  <c r="P11434" i="1" s="1"/>
  <c r="R11434" i="1" s="1"/>
  <c r="P11435" i="1" a="1"/>
  <c r="P11435" i="1" s="1"/>
  <c r="R11435" i="1" s="1"/>
  <c r="P11436" i="1" a="1"/>
  <c r="P11436" i="1" s="1"/>
  <c r="R11436" i="1" s="1"/>
  <c r="P11437" i="1" a="1"/>
  <c r="P11437" i="1" s="1"/>
  <c r="R11437" i="1" s="1"/>
  <c r="P11438" i="1" a="1"/>
  <c r="P11438" i="1" s="1"/>
  <c r="R11438" i="1" s="1"/>
  <c r="P11439" i="1" a="1"/>
  <c r="P11439" i="1" s="1"/>
  <c r="R11439" i="1" s="1"/>
  <c r="P11440" i="1" a="1"/>
  <c r="P11440" i="1" s="1"/>
  <c r="R11440" i="1" s="1"/>
  <c r="P11441" i="1" a="1"/>
  <c r="P11441" i="1" s="1"/>
  <c r="R11441" i="1" s="1"/>
  <c r="P11442" i="1" a="1"/>
  <c r="P11442" i="1" s="1"/>
  <c r="R11442" i="1" s="1"/>
  <c r="P11443" i="1" a="1"/>
  <c r="P11443" i="1" s="1"/>
  <c r="R11443" i="1" s="1"/>
  <c r="P11444" i="1" a="1"/>
  <c r="P11444" i="1" s="1"/>
  <c r="R11444" i="1" s="1"/>
  <c r="P11445" i="1" a="1"/>
  <c r="P11445" i="1" s="1"/>
  <c r="R11445" i="1" s="1"/>
  <c r="P11446" i="1" a="1"/>
  <c r="P11446" i="1" s="1"/>
  <c r="R11446" i="1" s="1"/>
  <c r="P11447" i="1" a="1"/>
  <c r="P11447" i="1" s="1"/>
  <c r="R11447" i="1" s="1"/>
  <c r="P11448" i="1" a="1"/>
  <c r="P11448" i="1" s="1"/>
  <c r="R11448" i="1" s="1"/>
  <c r="P11449" i="1" a="1"/>
  <c r="P11449" i="1" s="1"/>
  <c r="R11449" i="1" s="1"/>
  <c r="P11450" i="1" a="1"/>
  <c r="P11450" i="1" s="1"/>
  <c r="R11450" i="1" s="1"/>
  <c r="P11451" i="1" a="1"/>
  <c r="P11451" i="1" s="1"/>
  <c r="R11451" i="1" s="1"/>
  <c r="P11452" i="1" a="1"/>
  <c r="P11452" i="1" s="1"/>
  <c r="R11452" i="1" s="1"/>
  <c r="P11453" i="1" a="1"/>
  <c r="P11453" i="1" s="1"/>
  <c r="R11453" i="1" s="1"/>
  <c r="P11454" i="1" a="1"/>
  <c r="P11454" i="1" s="1"/>
  <c r="R11454" i="1" s="1"/>
  <c r="P11455" i="1" a="1"/>
  <c r="P11455" i="1" s="1"/>
  <c r="R11455" i="1" s="1"/>
  <c r="P11456" i="1" a="1"/>
  <c r="P11456" i="1" s="1"/>
  <c r="R11456" i="1" s="1"/>
  <c r="P11457" i="1" a="1"/>
  <c r="P11457" i="1" s="1"/>
  <c r="R11457" i="1" s="1"/>
  <c r="P11458" i="1" a="1"/>
  <c r="P11458" i="1" s="1"/>
  <c r="R11458" i="1" s="1"/>
  <c r="P11459" i="1" a="1"/>
  <c r="P11459" i="1" s="1"/>
  <c r="R11459" i="1" s="1"/>
  <c r="P11460" i="1" a="1"/>
  <c r="P11460" i="1" s="1"/>
  <c r="R11460" i="1" s="1"/>
  <c r="P11461" i="1" a="1"/>
  <c r="P11461" i="1" s="1"/>
  <c r="R11461" i="1" s="1"/>
  <c r="P11462" i="1" a="1"/>
  <c r="P11462" i="1" s="1"/>
  <c r="R11462" i="1" s="1"/>
  <c r="P11463" i="1" a="1"/>
  <c r="P11463" i="1" s="1"/>
  <c r="R11463" i="1" s="1"/>
  <c r="P11464" i="1" a="1"/>
  <c r="P11464" i="1" s="1"/>
  <c r="R11464" i="1" s="1"/>
  <c r="P11465" i="1" a="1"/>
  <c r="P11465" i="1" s="1"/>
  <c r="R11465" i="1" s="1"/>
  <c r="P11466" i="1" a="1"/>
  <c r="P11466" i="1" s="1"/>
  <c r="R11466" i="1" s="1"/>
  <c r="P11467" i="1" a="1"/>
  <c r="P11467" i="1" s="1"/>
  <c r="R11467" i="1" s="1"/>
  <c r="P11468" i="1" a="1"/>
  <c r="P11468" i="1" s="1"/>
  <c r="R11468" i="1" s="1"/>
  <c r="P11469" i="1" a="1"/>
  <c r="P11469" i="1" s="1"/>
  <c r="R11469" i="1" s="1"/>
  <c r="P11470" i="1" a="1"/>
  <c r="P11470" i="1" s="1"/>
  <c r="R11470" i="1" s="1"/>
  <c r="P11471" i="1" a="1"/>
  <c r="P11471" i="1" s="1"/>
  <c r="R11471" i="1" s="1"/>
  <c r="P11472" i="1" a="1"/>
  <c r="P11472" i="1" s="1"/>
  <c r="R11472" i="1" s="1"/>
  <c r="P11473" i="1" a="1"/>
  <c r="P11473" i="1" s="1"/>
  <c r="R11473" i="1" s="1"/>
  <c r="P11474" i="1" a="1"/>
  <c r="P11474" i="1" s="1"/>
  <c r="R11474" i="1" s="1"/>
  <c r="P11475" i="1" a="1"/>
  <c r="P11475" i="1" s="1"/>
  <c r="R11475" i="1" s="1"/>
  <c r="P11476" i="1" a="1"/>
  <c r="P11476" i="1" s="1"/>
  <c r="R11476" i="1" s="1"/>
  <c r="P11477" i="1" a="1"/>
  <c r="P11477" i="1" s="1"/>
  <c r="R11477" i="1" s="1"/>
  <c r="P11478" i="1" a="1"/>
  <c r="P11478" i="1" s="1"/>
  <c r="R11478" i="1" s="1"/>
  <c r="P11479" i="1" a="1"/>
  <c r="P11479" i="1" s="1"/>
  <c r="R11479" i="1" s="1"/>
  <c r="P11480" i="1" a="1"/>
  <c r="P11480" i="1" s="1"/>
  <c r="R11480" i="1" s="1"/>
  <c r="P11481" i="1" a="1"/>
  <c r="P11481" i="1" s="1"/>
  <c r="R11481" i="1" s="1"/>
  <c r="P11482" i="1" a="1"/>
  <c r="P11482" i="1" s="1"/>
  <c r="R11482" i="1" s="1"/>
  <c r="P11483" i="1" a="1"/>
  <c r="P11483" i="1" s="1"/>
  <c r="R11483" i="1" s="1"/>
  <c r="P11484" i="1" a="1"/>
  <c r="P11484" i="1" s="1"/>
  <c r="R11484" i="1" s="1"/>
  <c r="P11485" i="1" a="1"/>
  <c r="P11485" i="1" s="1"/>
  <c r="R11485" i="1" s="1"/>
  <c r="P11486" i="1" a="1"/>
  <c r="P11486" i="1" s="1"/>
  <c r="R11486" i="1" s="1"/>
  <c r="P11487" i="1" a="1"/>
  <c r="P11487" i="1" s="1"/>
  <c r="R11487" i="1" s="1"/>
  <c r="P11488" i="1" a="1"/>
  <c r="P11488" i="1" s="1"/>
  <c r="R11488" i="1" s="1"/>
  <c r="P11489" i="1" a="1"/>
  <c r="P11489" i="1" s="1"/>
  <c r="R11489" i="1" s="1"/>
  <c r="P11490" i="1" a="1"/>
  <c r="P11490" i="1" s="1"/>
  <c r="R11490" i="1" s="1"/>
  <c r="P11491" i="1" a="1"/>
  <c r="P11491" i="1" s="1"/>
  <c r="R11491" i="1" s="1"/>
  <c r="P11492" i="1" a="1"/>
  <c r="P11492" i="1" s="1"/>
  <c r="R11492" i="1" s="1"/>
  <c r="P11493" i="1" a="1"/>
  <c r="P11493" i="1" s="1"/>
  <c r="R11493" i="1" s="1"/>
  <c r="P11494" i="1" a="1"/>
  <c r="P11494" i="1" s="1"/>
  <c r="R11494" i="1" s="1"/>
  <c r="P11495" i="1" a="1"/>
  <c r="P11495" i="1" s="1"/>
  <c r="R11495" i="1" s="1"/>
  <c r="P11496" i="1" a="1"/>
  <c r="P11496" i="1" s="1"/>
  <c r="R11496" i="1" s="1"/>
  <c r="P11497" i="1" a="1"/>
  <c r="P11497" i="1" s="1"/>
  <c r="R11497" i="1" s="1"/>
  <c r="P11498" i="1" a="1"/>
  <c r="P11498" i="1" s="1"/>
  <c r="R11498" i="1" s="1"/>
  <c r="P11499" i="1" a="1"/>
  <c r="P11499" i="1" s="1"/>
  <c r="R11499" i="1" s="1"/>
  <c r="P11500" i="1" a="1"/>
  <c r="P11500" i="1" s="1"/>
  <c r="R11500" i="1" s="1"/>
  <c r="P11501" i="1" a="1"/>
  <c r="P11501" i="1" s="1"/>
  <c r="R11501" i="1" s="1"/>
  <c r="P11502" i="1" a="1"/>
  <c r="P11502" i="1" s="1"/>
  <c r="R11502" i="1" s="1"/>
  <c r="P11503" i="1" a="1"/>
  <c r="P11503" i="1" s="1"/>
  <c r="R11503" i="1" s="1"/>
  <c r="P11504" i="1" a="1"/>
  <c r="P11504" i="1" s="1"/>
  <c r="R11504" i="1" s="1"/>
  <c r="P11505" i="1" a="1"/>
  <c r="P11505" i="1" s="1"/>
  <c r="R11505" i="1" s="1"/>
  <c r="P11506" i="1" a="1"/>
  <c r="P11506" i="1" s="1"/>
  <c r="R11506" i="1" s="1"/>
  <c r="P11507" i="1" a="1"/>
  <c r="P11507" i="1" s="1"/>
  <c r="R11507" i="1" s="1"/>
  <c r="P11508" i="1" a="1"/>
  <c r="P11508" i="1" s="1"/>
  <c r="R11508" i="1" s="1"/>
  <c r="P11509" i="1" a="1"/>
  <c r="P11509" i="1" s="1"/>
  <c r="R11509" i="1" s="1"/>
  <c r="P11510" i="1" a="1"/>
  <c r="P11510" i="1" s="1"/>
  <c r="R11510" i="1" s="1"/>
  <c r="P11511" i="1" a="1"/>
  <c r="P11511" i="1" s="1"/>
  <c r="R11511" i="1" s="1"/>
  <c r="P11512" i="1" a="1"/>
  <c r="P11512" i="1" s="1"/>
  <c r="R11512" i="1" s="1"/>
  <c r="P11513" i="1" a="1"/>
  <c r="P11513" i="1" s="1"/>
  <c r="R11513" i="1" s="1"/>
  <c r="P11514" i="1" a="1"/>
  <c r="P11514" i="1" s="1"/>
  <c r="R11514" i="1" s="1"/>
  <c r="P11515" i="1" a="1"/>
  <c r="P11515" i="1" s="1"/>
  <c r="R11515" i="1" s="1"/>
  <c r="P11516" i="1" a="1"/>
  <c r="P11516" i="1" s="1"/>
  <c r="R11516" i="1" s="1"/>
  <c r="P11517" i="1" a="1"/>
  <c r="P11517" i="1" s="1"/>
  <c r="R11517" i="1" s="1"/>
  <c r="P11518" i="1" a="1"/>
  <c r="P11518" i="1" s="1"/>
  <c r="R11518" i="1" s="1"/>
  <c r="P11519" i="1" a="1"/>
  <c r="P11519" i="1" s="1"/>
  <c r="R11519" i="1" s="1"/>
  <c r="P11520" i="1" a="1"/>
  <c r="P11520" i="1" s="1"/>
  <c r="R11520" i="1" s="1"/>
  <c r="P11521" i="1" a="1"/>
  <c r="P11521" i="1" s="1"/>
  <c r="R11521" i="1" s="1"/>
  <c r="P11522" i="1" a="1"/>
  <c r="P11522" i="1" s="1"/>
  <c r="R11522" i="1" s="1"/>
  <c r="P11523" i="1" a="1"/>
  <c r="P11523" i="1" s="1"/>
  <c r="R11523" i="1" s="1"/>
  <c r="P11524" i="1" a="1"/>
  <c r="P11524" i="1" s="1"/>
  <c r="R11524" i="1" s="1"/>
  <c r="P11525" i="1" a="1"/>
  <c r="P11525" i="1" s="1"/>
  <c r="R11525" i="1" s="1"/>
  <c r="P11526" i="1" a="1"/>
  <c r="P11526" i="1" s="1"/>
  <c r="R11526" i="1" s="1"/>
  <c r="P11527" i="1" a="1"/>
  <c r="P11527" i="1" s="1"/>
  <c r="R11527" i="1" s="1"/>
  <c r="P11528" i="1" a="1"/>
  <c r="P11528" i="1" s="1"/>
  <c r="R11528" i="1" s="1"/>
  <c r="P11529" i="1" a="1"/>
  <c r="P11529" i="1" s="1"/>
  <c r="R11529" i="1" s="1"/>
  <c r="P11530" i="1" a="1"/>
  <c r="P11530" i="1" s="1"/>
  <c r="R11530" i="1" s="1"/>
  <c r="P11531" i="1" a="1"/>
  <c r="P11531" i="1" s="1"/>
  <c r="R11531" i="1" s="1"/>
  <c r="P11532" i="1" a="1"/>
  <c r="P11532" i="1" s="1"/>
  <c r="R11532" i="1" s="1"/>
  <c r="P11533" i="1" a="1"/>
  <c r="P11533" i="1" s="1"/>
  <c r="R11533" i="1" s="1"/>
  <c r="P11534" i="1" a="1"/>
  <c r="P11534" i="1" s="1"/>
  <c r="R11534" i="1" s="1"/>
  <c r="P11535" i="1" a="1"/>
  <c r="P11535" i="1" s="1"/>
  <c r="R11535" i="1" s="1"/>
  <c r="P11536" i="1" a="1"/>
  <c r="P11536" i="1" s="1"/>
  <c r="R11536" i="1" s="1"/>
  <c r="P11537" i="1" a="1"/>
  <c r="P11537" i="1" s="1"/>
  <c r="R11537" i="1" s="1"/>
  <c r="P11538" i="1" a="1"/>
  <c r="P11538" i="1" s="1"/>
  <c r="R11538" i="1" s="1"/>
  <c r="P11539" i="1" a="1"/>
  <c r="P11539" i="1" s="1"/>
  <c r="R11539" i="1" s="1"/>
  <c r="P11540" i="1" a="1"/>
  <c r="P11540" i="1" s="1"/>
  <c r="R11540" i="1" s="1"/>
  <c r="P11541" i="1" a="1"/>
  <c r="P11541" i="1" s="1"/>
  <c r="R11541" i="1" s="1"/>
  <c r="P11542" i="1" a="1"/>
  <c r="P11542" i="1" s="1"/>
  <c r="R11542" i="1" s="1"/>
  <c r="P11543" i="1" a="1"/>
  <c r="P11543" i="1" s="1"/>
  <c r="R11543" i="1" s="1"/>
  <c r="P11544" i="1" a="1"/>
  <c r="P11544" i="1" s="1"/>
  <c r="R11544" i="1" s="1"/>
  <c r="P11545" i="1" a="1"/>
  <c r="P11545" i="1" s="1"/>
  <c r="R11545" i="1" s="1"/>
  <c r="P11546" i="1" a="1"/>
  <c r="P11546" i="1" s="1"/>
  <c r="R11546" i="1" s="1"/>
  <c r="P11547" i="1" a="1"/>
  <c r="P11547" i="1" s="1"/>
  <c r="R11547" i="1" s="1"/>
  <c r="P11548" i="1" a="1"/>
  <c r="P11548" i="1" s="1"/>
  <c r="R11548" i="1" s="1"/>
  <c r="P11549" i="1" a="1"/>
  <c r="P11549" i="1" s="1"/>
  <c r="R11549" i="1" s="1"/>
  <c r="P11550" i="1" a="1"/>
  <c r="P11550" i="1" s="1"/>
  <c r="R11550" i="1" s="1"/>
  <c r="P11551" i="1" a="1"/>
  <c r="P11551" i="1" s="1"/>
  <c r="R11551" i="1" s="1"/>
  <c r="P11552" i="1" a="1"/>
  <c r="P11552" i="1" s="1"/>
  <c r="R11552" i="1" s="1"/>
  <c r="P11553" i="1" a="1"/>
  <c r="P11553" i="1" s="1"/>
  <c r="R11553" i="1" s="1"/>
  <c r="P11554" i="1" a="1"/>
  <c r="P11554" i="1" s="1"/>
  <c r="R11554" i="1" s="1"/>
  <c r="P11555" i="1" a="1"/>
  <c r="P11555" i="1" s="1"/>
  <c r="R11555" i="1" s="1"/>
  <c r="P11556" i="1" a="1"/>
  <c r="P11556" i="1" s="1"/>
  <c r="R11556" i="1" s="1"/>
  <c r="P11557" i="1" a="1"/>
  <c r="P11557" i="1" s="1"/>
  <c r="R11557" i="1" s="1"/>
  <c r="P11558" i="1" a="1"/>
  <c r="P11558" i="1" s="1"/>
  <c r="R11558" i="1" s="1"/>
  <c r="P11559" i="1" a="1"/>
  <c r="P11559" i="1" s="1"/>
  <c r="R11559" i="1" s="1"/>
  <c r="P11560" i="1" a="1"/>
  <c r="P11560" i="1" s="1"/>
  <c r="R11560" i="1" s="1"/>
  <c r="P11561" i="1" a="1"/>
  <c r="P11561" i="1" s="1"/>
  <c r="R11561" i="1" s="1"/>
  <c r="P11562" i="1" a="1"/>
  <c r="P11562" i="1" s="1"/>
  <c r="R11562" i="1" s="1"/>
  <c r="P11563" i="1" a="1"/>
  <c r="P11563" i="1" s="1"/>
  <c r="R11563" i="1" s="1"/>
  <c r="P11564" i="1" a="1"/>
  <c r="P11564" i="1" s="1"/>
  <c r="R11564" i="1" s="1"/>
  <c r="P11565" i="1" a="1"/>
  <c r="P11565" i="1" s="1"/>
  <c r="R11565" i="1" s="1"/>
  <c r="P11566" i="1" a="1"/>
  <c r="P11566" i="1" s="1"/>
  <c r="R11566" i="1" s="1"/>
  <c r="P11567" i="1" a="1"/>
  <c r="P11567" i="1" s="1"/>
  <c r="R11567" i="1" s="1"/>
  <c r="P11568" i="1" a="1"/>
  <c r="P11568" i="1" s="1"/>
  <c r="R11568" i="1" s="1"/>
  <c r="P11569" i="1" a="1"/>
  <c r="P11569" i="1" s="1"/>
  <c r="R11569" i="1" s="1"/>
  <c r="P11570" i="1" a="1"/>
  <c r="P11570" i="1" s="1"/>
  <c r="R11570" i="1" s="1"/>
  <c r="P11571" i="1" a="1"/>
  <c r="P11571" i="1" s="1"/>
  <c r="R11571" i="1" s="1"/>
  <c r="P11572" i="1" a="1"/>
  <c r="P11572" i="1" s="1"/>
  <c r="R11572" i="1" s="1"/>
  <c r="P11573" i="1" a="1"/>
  <c r="P11573" i="1" s="1"/>
  <c r="R11573" i="1" s="1"/>
  <c r="P11574" i="1" a="1"/>
  <c r="P11574" i="1" s="1"/>
  <c r="R11574" i="1" s="1"/>
  <c r="P11575" i="1" a="1"/>
  <c r="P11575" i="1" s="1"/>
  <c r="R11575" i="1" s="1"/>
  <c r="P11576" i="1" a="1"/>
  <c r="P11576" i="1" s="1"/>
  <c r="R11576" i="1" s="1"/>
  <c r="P11577" i="1" a="1"/>
  <c r="P11577" i="1" s="1"/>
  <c r="R11577" i="1" s="1"/>
  <c r="P11578" i="1" a="1"/>
  <c r="P11578" i="1" s="1"/>
  <c r="R11578" i="1" s="1"/>
  <c r="P11579" i="1" a="1"/>
  <c r="P11579" i="1" s="1"/>
  <c r="R11579" i="1" s="1"/>
  <c r="P11580" i="1" a="1"/>
  <c r="P11580" i="1" s="1"/>
  <c r="R11580" i="1" s="1"/>
  <c r="P11581" i="1" a="1"/>
  <c r="P11581" i="1" s="1"/>
  <c r="R11581" i="1" s="1"/>
  <c r="P11582" i="1" a="1"/>
  <c r="P11582" i="1" s="1"/>
  <c r="R11582" i="1" s="1"/>
  <c r="P11583" i="1" a="1"/>
  <c r="P11583" i="1" s="1"/>
  <c r="R11583" i="1" s="1"/>
  <c r="P11584" i="1" a="1"/>
  <c r="P11584" i="1" s="1"/>
  <c r="R11584" i="1" s="1"/>
  <c r="P11585" i="1" a="1"/>
  <c r="P11585" i="1" s="1"/>
  <c r="R11585" i="1" s="1"/>
  <c r="P11586" i="1" a="1"/>
  <c r="P11586" i="1" s="1"/>
  <c r="R11586" i="1" s="1"/>
  <c r="P11587" i="1" a="1"/>
  <c r="P11587" i="1" s="1"/>
  <c r="R11587" i="1" s="1"/>
  <c r="P11588" i="1" a="1"/>
  <c r="P11588" i="1" s="1"/>
  <c r="R11588" i="1" s="1"/>
  <c r="P11589" i="1" a="1"/>
  <c r="P11589" i="1" s="1"/>
  <c r="R11589" i="1" s="1"/>
  <c r="P11590" i="1" a="1"/>
  <c r="P11590" i="1" s="1"/>
  <c r="R11590" i="1" s="1"/>
  <c r="P11591" i="1" a="1"/>
  <c r="P11591" i="1" s="1"/>
  <c r="R11591" i="1" s="1"/>
  <c r="P11592" i="1" a="1"/>
  <c r="P11592" i="1" s="1"/>
  <c r="R11592" i="1" s="1"/>
  <c r="P11593" i="1" a="1"/>
  <c r="P11593" i="1" s="1"/>
  <c r="R11593" i="1" s="1"/>
  <c r="P11594" i="1" a="1"/>
  <c r="P11594" i="1" s="1"/>
  <c r="R11594" i="1" s="1"/>
  <c r="P11595" i="1" a="1"/>
  <c r="P11595" i="1" s="1"/>
  <c r="R11595" i="1" s="1"/>
  <c r="P11596" i="1" a="1"/>
  <c r="P11596" i="1" s="1"/>
  <c r="R11596" i="1" s="1"/>
  <c r="P11597" i="1" a="1"/>
  <c r="P11597" i="1" s="1"/>
  <c r="R11597" i="1" s="1"/>
  <c r="P11598" i="1" a="1"/>
  <c r="P11598" i="1" s="1"/>
  <c r="R11598" i="1" s="1"/>
  <c r="P11599" i="1" a="1"/>
  <c r="P11599" i="1" s="1"/>
  <c r="R11599" i="1" s="1"/>
  <c r="P11600" i="1" a="1"/>
  <c r="P11600" i="1" s="1"/>
  <c r="R11600" i="1" s="1"/>
  <c r="P11601" i="1" a="1"/>
  <c r="P11601" i="1" s="1"/>
  <c r="R11601" i="1" s="1"/>
  <c r="P11602" i="1" a="1"/>
  <c r="P11602" i="1" s="1"/>
  <c r="R11602" i="1" s="1"/>
  <c r="P11603" i="1" a="1"/>
  <c r="P11603" i="1" s="1"/>
  <c r="R11603" i="1" s="1"/>
  <c r="P11604" i="1" a="1"/>
  <c r="P11604" i="1" s="1"/>
  <c r="R11604" i="1" s="1"/>
  <c r="P11605" i="1" a="1"/>
  <c r="P11605" i="1" s="1"/>
  <c r="R11605" i="1" s="1"/>
  <c r="P11606" i="1" a="1"/>
  <c r="P11606" i="1" s="1"/>
  <c r="R11606" i="1" s="1"/>
  <c r="P11607" i="1" a="1"/>
  <c r="P11607" i="1" s="1"/>
  <c r="R11607" i="1" s="1"/>
  <c r="P11608" i="1" a="1"/>
  <c r="P11608" i="1" s="1"/>
  <c r="R11608" i="1" s="1"/>
  <c r="P11609" i="1" a="1"/>
  <c r="P11609" i="1" s="1"/>
  <c r="R11609" i="1" s="1"/>
  <c r="P11610" i="1" a="1"/>
  <c r="P11610" i="1" s="1"/>
  <c r="R11610" i="1" s="1"/>
  <c r="P11611" i="1" a="1"/>
  <c r="P11611" i="1" s="1"/>
  <c r="R11611" i="1" s="1"/>
  <c r="P11612" i="1" a="1"/>
  <c r="P11612" i="1" s="1"/>
  <c r="R11612" i="1" s="1"/>
  <c r="P11613" i="1" a="1"/>
  <c r="P11613" i="1" s="1"/>
  <c r="R11613" i="1" s="1"/>
  <c r="P11614" i="1" a="1"/>
  <c r="P11614" i="1" s="1"/>
  <c r="R11614" i="1" s="1"/>
  <c r="P11615" i="1" a="1"/>
  <c r="P11615" i="1" s="1"/>
  <c r="R11615" i="1" s="1"/>
  <c r="P11616" i="1" a="1"/>
  <c r="P11616" i="1" s="1"/>
  <c r="R11616" i="1" s="1"/>
  <c r="P11617" i="1" a="1"/>
  <c r="P11617" i="1" s="1"/>
  <c r="R11617" i="1" s="1"/>
  <c r="P11618" i="1" a="1"/>
  <c r="P11618" i="1" s="1"/>
  <c r="R11618" i="1" s="1"/>
  <c r="P11619" i="1" a="1"/>
  <c r="P11619" i="1" s="1"/>
  <c r="R11619" i="1" s="1"/>
  <c r="P11620" i="1" a="1"/>
  <c r="P11620" i="1" s="1"/>
  <c r="R11620" i="1" s="1"/>
  <c r="P11621" i="1" a="1"/>
  <c r="P11621" i="1" s="1"/>
  <c r="R11621" i="1" s="1"/>
  <c r="P11622" i="1" a="1"/>
  <c r="P11622" i="1" s="1"/>
  <c r="R11622" i="1" s="1"/>
  <c r="P11623" i="1" a="1"/>
  <c r="P11623" i="1" s="1"/>
  <c r="R11623" i="1" s="1"/>
  <c r="P11624" i="1" a="1"/>
  <c r="P11624" i="1" s="1"/>
  <c r="R11624" i="1" s="1"/>
  <c r="P11625" i="1" a="1"/>
  <c r="P11625" i="1" s="1"/>
  <c r="R11625" i="1" s="1"/>
  <c r="P11626" i="1" a="1"/>
  <c r="P11626" i="1" s="1"/>
  <c r="R11626" i="1" s="1"/>
  <c r="P11627" i="1" a="1"/>
  <c r="P11627" i="1" s="1"/>
  <c r="R11627" i="1" s="1"/>
  <c r="P11628" i="1" a="1"/>
  <c r="P11628" i="1" s="1"/>
  <c r="R11628" i="1" s="1"/>
  <c r="P11629" i="1" a="1"/>
  <c r="P11629" i="1" s="1"/>
  <c r="R11629" i="1" s="1"/>
  <c r="P11630" i="1" a="1"/>
  <c r="P11630" i="1" s="1"/>
  <c r="R11630" i="1" s="1"/>
  <c r="P11631" i="1" a="1"/>
  <c r="P11631" i="1" s="1"/>
  <c r="R11631" i="1" s="1"/>
  <c r="P11632" i="1" a="1"/>
  <c r="P11632" i="1" s="1"/>
  <c r="R11632" i="1" s="1"/>
  <c r="P11633" i="1" a="1"/>
  <c r="P11633" i="1" s="1"/>
  <c r="R11633" i="1" s="1"/>
  <c r="P11634" i="1" a="1"/>
  <c r="P11634" i="1" s="1"/>
  <c r="R11634" i="1" s="1"/>
  <c r="P11635" i="1" a="1"/>
  <c r="P11635" i="1" s="1"/>
  <c r="R11635" i="1" s="1"/>
  <c r="P11636" i="1" a="1"/>
  <c r="P11636" i="1" s="1"/>
  <c r="R11636" i="1" s="1"/>
  <c r="P11637" i="1" a="1"/>
  <c r="P11637" i="1" s="1"/>
  <c r="R11637" i="1" s="1"/>
  <c r="P11638" i="1" a="1"/>
  <c r="P11638" i="1" s="1"/>
  <c r="R11638" i="1" s="1"/>
  <c r="P11639" i="1" a="1"/>
  <c r="P11639" i="1" s="1"/>
  <c r="R11639" i="1" s="1"/>
  <c r="P11640" i="1" a="1"/>
  <c r="P11640" i="1" s="1"/>
  <c r="R11640" i="1" s="1"/>
  <c r="P11641" i="1" a="1"/>
  <c r="P11641" i="1" s="1"/>
  <c r="R11641" i="1" s="1"/>
  <c r="P11642" i="1" a="1"/>
  <c r="P11642" i="1" s="1"/>
  <c r="R11642" i="1" s="1"/>
  <c r="P11643" i="1" a="1"/>
  <c r="P11643" i="1" s="1"/>
  <c r="R11643" i="1" s="1"/>
  <c r="P11644" i="1" a="1"/>
  <c r="P11644" i="1" s="1"/>
  <c r="R11644" i="1" s="1"/>
  <c r="P11645" i="1" a="1"/>
  <c r="P11645" i="1" s="1"/>
  <c r="R11645" i="1" s="1"/>
  <c r="P11646" i="1" a="1"/>
  <c r="P11646" i="1" s="1"/>
  <c r="R11646" i="1" s="1"/>
  <c r="P11647" i="1" a="1"/>
  <c r="P11647" i="1" s="1"/>
  <c r="R11647" i="1" s="1"/>
  <c r="P11648" i="1" a="1"/>
  <c r="P11648" i="1" s="1"/>
  <c r="R11648" i="1" s="1"/>
  <c r="P11649" i="1" a="1"/>
  <c r="P11649" i="1" s="1"/>
  <c r="R11649" i="1" s="1"/>
  <c r="P11650" i="1" a="1"/>
  <c r="P11650" i="1" s="1"/>
  <c r="R11650" i="1" s="1"/>
  <c r="P11651" i="1" a="1"/>
  <c r="P11651" i="1" s="1"/>
  <c r="R11651" i="1" s="1"/>
  <c r="P11652" i="1" a="1"/>
  <c r="P11652" i="1" s="1"/>
  <c r="R11652" i="1" s="1"/>
  <c r="P11653" i="1" a="1"/>
  <c r="P11653" i="1" s="1"/>
  <c r="R11653" i="1" s="1"/>
  <c r="P11654" i="1" a="1"/>
  <c r="P11654" i="1" s="1"/>
  <c r="R11654" i="1" s="1"/>
  <c r="P11655" i="1" a="1"/>
  <c r="P11655" i="1" s="1"/>
  <c r="R11655" i="1" s="1"/>
  <c r="P11656" i="1" a="1"/>
  <c r="P11656" i="1" s="1"/>
  <c r="R11656" i="1" s="1"/>
  <c r="P11657" i="1" a="1"/>
  <c r="P11657" i="1" s="1"/>
  <c r="R11657" i="1" s="1"/>
  <c r="P11658" i="1" a="1"/>
  <c r="P11658" i="1" s="1"/>
  <c r="R11658" i="1" s="1"/>
  <c r="P11659" i="1" a="1"/>
  <c r="P11659" i="1" s="1"/>
  <c r="R11659" i="1" s="1"/>
  <c r="P11660" i="1" a="1"/>
  <c r="P11660" i="1" s="1"/>
  <c r="R11660" i="1" s="1"/>
  <c r="P11661" i="1" a="1"/>
  <c r="P11661" i="1" s="1"/>
  <c r="R11661" i="1" s="1"/>
  <c r="P11662" i="1" a="1"/>
  <c r="P11662" i="1" s="1"/>
  <c r="R11662" i="1" s="1"/>
  <c r="P11663" i="1" a="1"/>
  <c r="P11663" i="1" s="1"/>
  <c r="R11663" i="1" s="1"/>
  <c r="P11664" i="1" a="1"/>
  <c r="P11664" i="1" s="1"/>
  <c r="R11664" i="1" s="1"/>
  <c r="P11665" i="1" a="1"/>
  <c r="P11665" i="1" s="1"/>
  <c r="R11665" i="1" s="1"/>
  <c r="P11666" i="1" a="1"/>
  <c r="P11666" i="1" s="1"/>
  <c r="R11666" i="1" s="1"/>
  <c r="P11667" i="1" a="1"/>
  <c r="P11667" i="1" s="1"/>
  <c r="R11667" i="1" s="1"/>
  <c r="P11668" i="1" a="1"/>
  <c r="P11668" i="1" s="1"/>
  <c r="R11668" i="1" s="1"/>
  <c r="P11669" i="1" a="1"/>
  <c r="P11669" i="1" s="1"/>
  <c r="R11669" i="1" s="1"/>
  <c r="P11670" i="1" a="1"/>
  <c r="P11670" i="1" s="1"/>
  <c r="R11670" i="1" s="1"/>
  <c r="P11671" i="1" a="1"/>
  <c r="P11671" i="1" s="1"/>
  <c r="R11671" i="1" s="1"/>
  <c r="P11672" i="1" a="1"/>
  <c r="P11672" i="1" s="1"/>
  <c r="R11672" i="1" s="1"/>
  <c r="P11673" i="1" a="1"/>
  <c r="P11673" i="1" s="1"/>
  <c r="R11673" i="1" s="1"/>
  <c r="P11674" i="1" a="1"/>
  <c r="P11674" i="1" s="1"/>
  <c r="R11674" i="1" s="1"/>
  <c r="P11675" i="1" a="1"/>
  <c r="P11675" i="1" s="1"/>
  <c r="R11675" i="1" s="1"/>
  <c r="P11676" i="1" a="1"/>
  <c r="P11676" i="1" s="1"/>
  <c r="R11676" i="1" s="1"/>
  <c r="P11677" i="1" a="1"/>
  <c r="P11677" i="1" s="1"/>
  <c r="R11677" i="1" s="1"/>
  <c r="P11678" i="1" a="1"/>
  <c r="P11678" i="1" s="1"/>
  <c r="R11678" i="1" s="1"/>
  <c r="P11679" i="1" a="1"/>
  <c r="P11679" i="1" s="1"/>
  <c r="R11679" i="1" s="1"/>
  <c r="P11680" i="1" a="1"/>
  <c r="P11680" i="1" s="1"/>
  <c r="R11680" i="1" s="1"/>
  <c r="P11681" i="1" a="1"/>
  <c r="P11681" i="1" s="1"/>
  <c r="R11681" i="1" s="1"/>
  <c r="P11682" i="1" a="1"/>
  <c r="P11682" i="1" s="1"/>
  <c r="R11682" i="1" s="1"/>
  <c r="P11683" i="1" a="1"/>
  <c r="P11683" i="1" s="1"/>
  <c r="R11683" i="1" s="1"/>
  <c r="P11684" i="1" a="1"/>
  <c r="P11684" i="1" s="1"/>
  <c r="R11684" i="1" s="1"/>
  <c r="P11685" i="1" a="1"/>
  <c r="P11685" i="1" s="1"/>
  <c r="R11685" i="1" s="1"/>
  <c r="P11686" i="1" a="1"/>
  <c r="P11686" i="1" s="1"/>
  <c r="R11686" i="1" s="1"/>
  <c r="P11687" i="1" a="1"/>
  <c r="P11687" i="1" s="1"/>
  <c r="R11687" i="1" s="1"/>
  <c r="P11688" i="1" a="1"/>
  <c r="P11688" i="1" s="1"/>
  <c r="R11688" i="1" s="1"/>
  <c r="P11689" i="1" a="1"/>
  <c r="P11689" i="1" s="1"/>
  <c r="R11689" i="1" s="1"/>
  <c r="P11690" i="1" a="1"/>
  <c r="P11690" i="1" s="1"/>
  <c r="R11690" i="1" s="1"/>
  <c r="P11691" i="1" a="1"/>
  <c r="P11691" i="1" s="1"/>
  <c r="R11691" i="1" s="1"/>
  <c r="P11692" i="1" a="1"/>
  <c r="P11692" i="1" s="1"/>
  <c r="R11692" i="1" s="1"/>
  <c r="P11693" i="1" a="1"/>
  <c r="P11693" i="1" s="1"/>
  <c r="R11693" i="1" s="1"/>
  <c r="P11694" i="1" a="1"/>
  <c r="P11694" i="1" s="1"/>
  <c r="R11694" i="1" s="1"/>
  <c r="P11695" i="1" a="1"/>
  <c r="P11695" i="1" s="1"/>
  <c r="R11695" i="1" s="1"/>
  <c r="P11696" i="1" a="1"/>
  <c r="P11696" i="1" s="1"/>
  <c r="R11696" i="1" s="1"/>
  <c r="P11697" i="1" a="1"/>
  <c r="P11697" i="1" s="1"/>
  <c r="R11697" i="1" s="1"/>
  <c r="P11698" i="1" a="1"/>
  <c r="P11698" i="1" s="1"/>
  <c r="R11698" i="1" s="1"/>
  <c r="P11699" i="1" a="1"/>
  <c r="P11699" i="1" s="1"/>
  <c r="R11699" i="1" s="1"/>
  <c r="P11700" i="1" a="1"/>
  <c r="P11700" i="1" s="1"/>
  <c r="R11700" i="1" s="1"/>
  <c r="P11701" i="1" a="1"/>
  <c r="P11701" i="1" s="1"/>
  <c r="R11701" i="1" s="1"/>
  <c r="P11702" i="1" a="1"/>
  <c r="P11702" i="1" s="1"/>
  <c r="R11702" i="1" s="1"/>
  <c r="P11703" i="1" a="1"/>
  <c r="P11703" i="1" s="1"/>
  <c r="R11703" i="1" s="1"/>
  <c r="P11704" i="1" a="1"/>
  <c r="P11704" i="1" s="1"/>
  <c r="R11704" i="1" s="1"/>
  <c r="P11705" i="1" a="1"/>
  <c r="P11705" i="1" s="1"/>
  <c r="R11705" i="1" s="1"/>
  <c r="P11706" i="1" a="1"/>
  <c r="P11706" i="1" s="1"/>
  <c r="R11706" i="1" s="1"/>
  <c r="P11707" i="1" a="1"/>
  <c r="P11707" i="1" s="1"/>
  <c r="R11707" i="1" s="1"/>
  <c r="P11708" i="1" a="1"/>
  <c r="P11708" i="1" s="1"/>
  <c r="R11708" i="1" s="1"/>
  <c r="P11709" i="1" a="1"/>
  <c r="P11709" i="1" s="1"/>
  <c r="R11709" i="1" s="1"/>
  <c r="P11710" i="1" a="1"/>
  <c r="P11710" i="1" s="1"/>
  <c r="R11710" i="1" s="1"/>
  <c r="P11711" i="1" a="1"/>
  <c r="P11711" i="1" s="1"/>
  <c r="R11711" i="1" s="1"/>
  <c r="P11712" i="1" a="1"/>
  <c r="P11712" i="1" s="1"/>
  <c r="R11712" i="1" s="1"/>
  <c r="P11713" i="1" a="1"/>
  <c r="P11713" i="1" s="1"/>
  <c r="R11713" i="1" s="1"/>
  <c r="P11714" i="1" a="1"/>
  <c r="P11714" i="1" s="1"/>
  <c r="R11714" i="1" s="1"/>
  <c r="P11715" i="1" a="1"/>
  <c r="P11715" i="1" s="1"/>
  <c r="R11715" i="1" s="1"/>
  <c r="P11716" i="1" a="1"/>
  <c r="P11716" i="1" s="1"/>
  <c r="R11716" i="1" s="1"/>
  <c r="P11717" i="1" a="1"/>
  <c r="P11717" i="1" s="1"/>
  <c r="R11717" i="1" s="1"/>
  <c r="P11718" i="1" a="1"/>
  <c r="P11718" i="1" s="1"/>
  <c r="R11718" i="1" s="1"/>
  <c r="P11719" i="1" a="1"/>
  <c r="P11719" i="1" s="1"/>
  <c r="R11719" i="1" s="1"/>
  <c r="P11720" i="1" a="1"/>
  <c r="P11720" i="1" s="1"/>
  <c r="R11720" i="1" s="1"/>
  <c r="P11721" i="1" a="1"/>
  <c r="P11721" i="1" s="1"/>
  <c r="R11721" i="1" s="1"/>
  <c r="P11722" i="1" a="1"/>
  <c r="P11722" i="1" s="1"/>
  <c r="R11722" i="1" s="1"/>
  <c r="P11723" i="1" a="1"/>
  <c r="P11723" i="1" s="1"/>
  <c r="R11723" i="1" s="1"/>
  <c r="P11724" i="1" a="1"/>
  <c r="P11724" i="1" s="1"/>
  <c r="R11724" i="1" s="1"/>
  <c r="P11725" i="1" a="1"/>
  <c r="P11725" i="1" s="1"/>
  <c r="R11725" i="1" s="1"/>
  <c r="P11726" i="1" a="1"/>
  <c r="P11726" i="1" s="1"/>
  <c r="R11726" i="1" s="1"/>
  <c r="P11727" i="1" a="1"/>
  <c r="P11727" i="1" s="1"/>
  <c r="R11727" i="1" s="1"/>
  <c r="P11728" i="1" a="1"/>
  <c r="P11728" i="1" s="1"/>
  <c r="R11728" i="1" s="1"/>
  <c r="P11729" i="1" a="1"/>
  <c r="P11729" i="1" s="1"/>
  <c r="R11729" i="1" s="1"/>
  <c r="P11730" i="1" a="1"/>
  <c r="P11730" i="1" s="1"/>
  <c r="R11730" i="1" s="1"/>
  <c r="P11731" i="1" a="1"/>
  <c r="P11731" i="1" s="1"/>
  <c r="R11731" i="1" s="1"/>
  <c r="P11732" i="1" a="1"/>
  <c r="P11732" i="1" s="1"/>
  <c r="R11732" i="1" s="1"/>
  <c r="P11733" i="1" a="1"/>
  <c r="P11733" i="1" s="1"/>
  <c r="R11733" i="1" s="1"/>
  <c r="P11734" i="1" a="1"/>
  <c r="P11734" i="1" s="1"/>
  <c r="R11734" i="1" s="1"/>
  <c r="P11735" i="1" a="1"/>
  <c r="P11735" i="1" s="1"/>
  <c r="R11735" i="1" s="1"/>
  <c r="P11736" i="1" a="1"/>
  <c r="P11736" i="1" s="1"/>
  <c r="R11736" i="1" s="1"/>
  <c r="P11737" i="1" a="1"/>
  <c r="P11737" i="1" s="1"/>
  <c r="R11737" i="1" s="1"/>
  <c r="P11738" i="1" a="1"/>
  <c r="P11738" i="1" s="1"/>
  <c r="R11738" i="1" s="1"/>
  <c r="P11739" i="1" a="1"/>
  <c r="P11739" i="1" s="1"/>
  <c r="R11739" i="1" s="1"/>
  <c r="P11740" i="1" a="1"/>
  <c r="P11740" i="1" s="1"/>
  <c r="R11740" i="1" s="1"/>
  <c r="P11741" i="1" a="1"/>
  <c r="P11741" i="1" s="1"/>
  <c r="R11741" i="1" s="1"/>
  <c r="P11742" i="1" a="1"/>
  <c r="P11742" i="1" s="1"/>
  <c r="R11742" i="1" s="1"/>
  <c r="P11743" i="1" a="1"/>
  <c r="P11743" i="1" s="1"/>
  <c r="R11743" i="1" s="1"/>
  <c r="P11744" i="1" a="1"/>
  <c r="P11744" i="1" s="1"/>
  <c r="R11744" i="1" s="1"/>
  <c r="P11745" i="1" a="1"/>
  <c r="P11745" i="1" s="1"/>
  <c r="R11745" i="1" s="1"/>
  <c r="P11746" i="1" a="1"/>
  <c r="P11746" i="1" s="1"/>
  <c r="R11746" i="1" s="1"/>
  <c r="P11747" i="1" a="1"/>
  <c r="P11747" i="1" s="1"/>
  <c r="R11747" i="1" s="1"/>
  <c r="P11748" i="1" a="1"/>
  <c r="P11748" i="1" s="1"/>
  <c r="R11748" i="1" s="1"/>
  <c r="P11749" i="1" a="1"/>
  <c r="P11749" i="1" s="1"/>
  <c r="R11749" i="1" s="1"/>
  <c r="P11750" i="1" a="1"/>
  <c r="P11750" i="1" s="1"/>
  <c r="R11750" i="1" s="1"/>
  <c r="P11751" i="1" a="1"/>
  <c r="P11751" i="1" s="1"/>
  <c r="R11751" i="1" s="1"/>
  <c r="P11752" i="1" a="1"/>
  <c r="P11752" i="1" s="1"/>
  <c r="R11752" i="1" s="1"/>
  <c r="P11753" i="1" a="1"/>
  <c r="P11753" i="1" s="1"/>
  <c r="R11753" i="1" s="1"/>
  <c r="P11754" i="1" a="1"/>
  <c r="P11754" i="1" s="1"/>
  <c r="R11754" i="1" s="1"/>
  <c r="P11755" i="1" a="1"/>
  <c r="P11755" i="1" s="1"/>
  <c r="R11755" i="1" s="1"/>
  <c r="P11756" i="1" a="1"/>
  <c r="P11756" i="1" s="1"/>
  <c r="R11756" i="1" s="1"/>
  <c r="P11757" i="1" a="1"/>
  <c r="P11757" i="1" s="1"/>
  <c r="R11757" i="1" s="1"/>
  <c r="P11758" i="1" a="1"/>
  <c r="P11758" i="1" s="1"/>
  <c r="R11758" i="1" s="1"/>
  <c r="P11759" i="1" a="1"/>
  <c r="P11759" i="1" s="1"/>
  <c r="R11759" i="1" s="1"/>
  <c r="P11760" i="1" a="1"/>
  <c r="P11760" i="1" s="1"/>
  <c r="R11760" i="1" s="1"/>
  <c r="P11761" i="1" a="1"/>
  <c r="P11761" i="1" s="1"/>
  <c r="R11761" i="1" s="1"/>
  <c r="P11762" i="1" a="1"/>
  <c r="P11762" i="1" s="1"/>
  <c r="R11762" i="1" s="1"/>
  <c r="P11763" i="1" a="1"/>
  <c r="P11763" i="1" s="1"/>
  <c r="R11763" i="1" s="1"/>
  <c r="P11764" i="1" a="1"/>
  <c r="P11764" i="1" s="1"/>
  <c r="R11764" i="1" s="1"/>
  <c r="P11765" i="1" a="1"/>
  <c r="P11765" i="1" s="1"/>
  <c r="R11765" i="1" s="1"/>
  <c r="P11766" i="1" a="1"/>
  <c r="P11766" i="1" s="1"/>
  <c r="R11766" i="1" s="1"/>
  <c r="P11767" i="1" a="1"/>
  <c r="P11767" i="1" s="1"/>
  <c r="R11767" i="1" s="1"/>
  <c r="P11768" i="1" a="1"/>
  <c r="P11768" i="1" s="1"/>
  <c r="R11768" i="1" s="1"/>
  <c r="P11769" i="1" a="1"/>
  <c r="P11769" i="1" s="1"/>
  <c r="R11769" i="1" s="1"/>
  <c r="P11770" i="1" a="1"/>
  <c r="P11770" i="1" s="1"/>
  <c r="R11770" i="1" s="1"/>
  <c r="P11771" i="1" a="1"/>
  <c r="P11771" i="1" s="1"/>
  <c r="R11771" i="1" s="1"/>
  <c r="P11772" i="1" a="1"/>
  <c r="P11772" i="1" s="1"/>
  <c r="R11772" i="1" s="1"/>
  <c r="P11773" i="1" a="1"/>
  <c r="P11773" i="1" s="1"/>
  <c r="R11773" i="1" s="1"/>
  <c r="P11774" i="1" a="1"/>
  <c r="P11774" i="1" s="1"/>
  <c r="R11774" i="1" s="1"/>
  <c r="P11775" i="1" a="1"/>
  <c r="P11775" i="1" s="1"/>
  <c r="R11775" i="1" s="1"/>
  <c r="P11776" i="1" a="1"/>
  <c r="P11776" i="1" s="1"/>
  <c r="R11776" i="1" s="1"/>
  <c r="P11777" i="1" a="1"/>
  <c r="P11777" i="1" s="1"/>
  <c r="R11777" i="1" s="1"/>
  <c r="P11778" i="1" a="1"/>
  <c r="P11778" i="1" s="1"/>
  <c r="R11778" i="1" s="1"/>
  <c r="P11779" i="1" a="1"/>
  <c r="P11779" i="1" s="1"/>
  <c r="R11779" i="1" s="1"/>
  <c r="P11780" i="1" a="1"/>
  <c r="P11780" i="1" s="1"/>
  <c r="R11780" i="1" s="1"/>
  <c r="P11781" i="1" a="1"/>
  <c r="P11781" i="1" s="1"/>
  <c r="R11781" i="1" s="1"/>
  <c r="P11782" i="1" a="1"/>
  <c r="P11782" i="1" s="1"/>
  <c r="R11782" i="1" s="1"/>
  <c r="P11783" i="1" a="1"/>
  <c r="P11783" i="1" s="1"/>
  <c r="R11783" i="1" s="1"/>
  <c r="P11784" i="1" a="1"/>
  <c r="P11784" i="1" s="1"/>
  <c r="R11784" i="1" s="1"/>
  <c r="P11785" i="1" a="1"/>
  <c r="P11785" i="1" s="1"/>
  <c r="R11785" i="1" s="1"/>
  <c r="P11786" i="1" a="1"/>
  <c r="P11786" i="1" s="1"/>
  <c r="R11786" i="1" s="1"/>
  <c r="P11787" i="1" a="1"/>
  <c r="P11787" i="1" s="1"/>
  <c r="R11787" i="1" s="1"/>
  <c r="P11788" i="1" a="1"/>
  <c r="P11788" i="1" s="1"/>
  <c r="R11788" i="1" s="1"/>
  <c r="P11789" i="1" a="1"/>
  <c r="P11789" i="1" s="1"/>
  <c r="R11789" i="1" s="1"/>
  <c r="P11790" i="1" a="1"/>
  <c r="P11790" i="1" s="1"/>
  <c r="R11790" i="1" s="1"/>
  <c r="P11791" i="1" a="1"/>
  <c r="P11791" i="1" s="1"/>
  <c r="R11791" i="1" s="1"/>
  <c r="P11792" i="1" a="1"/>
  <c r="P11792" i="1" s="1"/>
  <c r="R11792" i="1" s="1"/>
  <c r="P11793" i="1" a="1"/>
  <c r="P11793" i="1" s="1"/>
  <c r="R11793" i="1" s="1"/>
  <c r="P11794" i="1" a="1"/>
  <c r="P11794" i="1" s="1"/>
  <c r="R11794" i="1" s="1"/>
  <c r="P11795" i="1" a="1"/>
  <c r="P11795" i="1" s="1"/>
  <c r="R11795" i="1" s="1"/>
  <c r="P11796" i="1" a="1"/>
  <c r="P11796" i="1" s="1"/>
  <c r="R11796" i="1" s="1"/>
  <c r="P11797" i="1" a="1"/>
  <c r="P11797" i="1" s="1"/>
  <c r="R11797" i="1" s="1"/>
  <c r="P11798" i="1" a="1"/>
  <c r="P11798" i="1" s="1"/>
  <c r="R11798" i="1" s="1"/>
  <c r="P11799" i="1" a="1"/>
  <c r="P11799" i="1" s="1"/>
  <c r="R11799" i="1" s="1"/>
  <c r="P11800" i="1" a="1"/>
  <c r="P11800" i="1" s="1"/>
  <c r="R11800" i="1" s="1"/>
  <c r="P11801" i="1" a="1"/>
  <c r="P11801" i="1" s="1"/>
  <c r="R11801" i="1" s="1"/>
  <c r="P11802" i="1" a="1"/>
  <c r="P11802" i="1" s="1"/>
  <c r="R11802" i="1" s="1"/>
  <c r="P11803" i="1" a="1"/>
  <c r="P11803" i="1" s="1"/>
  <c r="R11803" i="1" s="1"/>
  <c r="P11804" i="1" a="1"/>
  <c r="P11804" i="1" s="1"/>
  <c r="R11804" i="1" s="1"/>
  <c r="P11805" i="1" a="1"/>
  <c r="P11805" i="1" s="1"/>
  <c r="R11805" i="1" s="1"/>
  <c r="P11806" i="1" a="1"/>
  <c r="P11806" i="1" s="1"/>
  <c r="R11806" i="1" s="1"/>
  <c r="P11807" i="1" a="1"/>
  <c r="P11807" i="1" s="1"/>
  <c r="R11807" i="1" s="1"/>
  <c r="P11808" i="1" a="1"/>
  <c r="P11808" i="1" s="1"/>
  <c r="R11808" i="1" s="1"/>
  <c r="P11809" i="1" a="1"/>
  <c r="P11809" i="1" s="1"/>
  <c r="R11809" i="1" s="1"/>
  <c r="P11810" i="1" a="1"/>
  <c r="P11810" i="1" s="1"/>
  <c r="R11810" i="1" s="1"/>
  <c r="P11811" i="1" a="1"/>
  <c r="P11811" i="1" s="1"/>
  <c r="R11811" i="1" s="1"/>
  <c r="P11812" i="1" a="1"/>
  <c r="P11812" i="1" s="1"/>
  <c r="R11812" i="1" s="1"/>
  <c r="P11813" i="1" a="1"/>
  <c r="P11813" i="1" s="1"/>
  <c r="R11813" i="1" s="1"/>
  <c r="P11814" i="1" a="1"/>
  <c r="P11814" i="1" s="1"/>
  <c r="R11814" i="1" s="1"/>
  <c r="P11815" i="1" a="1"/>
  <c r="P11815" i="1" s="1"/>
  <c r="R11815" i="1" s="1"/>
  <c r="P11816" i="1" a="1"/>
  <c r="P11816" i="1" s="1"/>
  <c r="R11816" i="1" s="1"/>
  <c r="P11817" i="1" a="1"/>
  <c r="P11817" i="1" s="1"/>
  <c r="R11817" i="1" s="1"/>
  <c r="P11818" i="1" a="1"/>
  <c r="P11818" i="1" s="1"/>
  <c r="R11818" i="1" s="1"/>
  <c r="P11819" i="1" a="1"/>
  <c r="P11819" i="1" s="1"/>
  <c r="R11819" i="1" s="1"/>
  <c r="P11820" i="1" a="1"/>
  <c r="P11820" i="1" s="1"/>
  <c r="R11820" i="1" s="1"/>
  <c r="P11821" i="1" a="1"/>
  <c r="P11821" i="1" s="1"/>
  <c r="R11821" i="1" s="1"/>
  <c r="P11822" i="1" a="1"/>
  <c r="P11822" i="1" s="1"/>
  <c r="R11822" i="1" s="1"/>
  <c r="P11823" i="1" a="1"/>
  <c r="P11823" i="1" s="1"/>
  <c r="R11823" i="1" s="1"/>
  <c r="P11824" i="1" a="1"/>
  <c r="P11824" i="1" s="1"/>
  <c r="R11824" i="1" s="1"/>
  <c r="P11825" i="1" a="1"/>
  <c r="P11825" i="1" s="1"/>
  <c r="R11825" i="1" s="1"/>
  <c r="P11826" i="1" a="1"/>
  <c r="P11826" i="1" s="1"/>
  <c r="R11826" i="1" s="1"/>
  <c r="P11827" i="1" a="1"/>
  <c r="P11827" i="1" s="1"/>
  <c r="R11827" i="1" s="1"/>
  <c r="P11828" i="1" a="1"/>
  <c r="P11828" i="1" s="1"/>
  <c r="R11828" i="1" s="1"/>
  <c r="P11829" i="1" a="1"/>
  <c r="P11829" i="1" s="1"/>
  <c r="R11829" i="1" s="1"/>
  <c r="P11830" i="1" a="1"/>
  <c r="P11830" i="1" s="1"/>
  <c r="R11830" i="1" s="1"/>
  <c r="P11831" i="1" a="1"/>
  <c r="P11831" i="1" s="1"/>
  <c r="R11831" i="1" s="1"/>
  <c r="P11832" i="1" a="1"/>
  <c r="P11832" i="1" s="1"/>
  <c r="R11832" i="1" s="1"/>
  <c r="P11833" i="1" a="1"/>
  <c r="P11833" i="1" s="1"/>
  <c r="R11833" i="1" s="1"/>
  <c r="P11834" i="1" a="1"/>
  <c r="P11834" i="1" s="1"/>
  <c r="R11834" i="1" s="1"/>
  <c r="P11835" i="1" a="1"/>
  <c r="P11835" i="1" s="1"/>
  <c r="R11835" i="1" s="1"/>
  <c r="P11836" i="1" a="1"/>
  <c r="P11836" i="1" s="1"/>
  <c r="R11836" i="1" s="1"/>
  <c r="P11837" i="1" a="1"/>
  <c r="P11837" i="1" s="1"/>
  <c r="R11837" i="1" s="1"/>
  <c r="P11838" i="1" a="1"/>
  <c r="P11838" i="1" s="1"/>
  <c r="R11838" i="1" s="1"/>
  <c r="P11839" i="1" a="1"/>
  <c r="P11839" i="1" s="1"/>
  <c r="R11839" i="1" s="1"/>
  <c r="P11840" i="1" a="1"/>
  <c r="P11840" i="1" s="1"/>
  <c r="R11840" i="1" s="1"/>
  <c r="P11841" i="1" a="1"/>
  <c r="P11841" i="1" s="1"/>
  <c r="R11841" i="1" s="1"/>
  <c r="P11842" i="1" a="1"/>
  <c r="P11842" i="1" s="1"/>
  <c r="R11842" i="1" s="1"/>
  <c r="P11843" i="1" a="1"/>
  <c r="P11843" i="1" s="1"/>
  <c r="R11843" i="1" s="1"/>
  <c r="P11844" i="1" a="1"/>
  <c r="P11844" i="1" s="1"/>
  <c r="R11844" i="1" s="1"/>
  <c r="P11845" i="1" a="1"/>
  <c r="P11845" i="1" s="1"/>
  <c r="R11845" i="1" s="1"/>
  <c r="P11846" i="1" a="1"/>
  <c r="P11846" i="1" s="1"/>
  <c r="R11846" i="1" s="1"/>
  <c r="P11847" i="1" a="1"/>
  <c r="P11847" i="1" s="1"/>
  <c r="R11847" i="1" s="1"/>
  <c r="P11848" i="1" a="1"/>
  <c r="P11848" i="1" s="1"/>
  <c r="R11848" i="1" s="1"/>
  <c r="P11849" i="1" a="1"/>
  <c r="P11849" i="1" s="1"/>
  <c r="R11849" i="1" s="1"/>
  <c r="P11850" i="1" a="1"/>
  <c r="P11850" i="1" s="1"/>
  <c r="R11850" i="1" s="1"/>
  <c r="P11851" i="1" a="1"/>
  <c r="P11851" i="1" s="1"/>
  <c r="R11851" i="1" s="1"/>
  <c r="P11852" i="1" a="1"/>
  <c r="P11852" i="1" s="1"/>
  <c r="R11852" i="1" s="1"/>
  <c r="P11853" i="1" a="1"/>
  <c r="P11853" i="1" s="1"/>
  <c r="R11853" i="1" s="1"/>
  <c r="P11854" i="1" a="1"/>
  <c r="P11854" i="1" s="1"/>
  <c r="R11854" i="1" s="1"/>
  <c r="P11855" i="1" a="1"/>
  <c r="P11855" i="1" s="1"/>
  <c r="R11855" i="1" s="1"/>
  <c r="P11856" i="1" a="1"/>
  <c r="P11856" i="1" s="1"/>
  <c r="R11856" i="1" s="1"/>
  <c r="P11857" i="1" a="1"/>
  <c r="P11857" i="1" s="1"/>
  <c r="R11857" i="1" s="1"/>
  <c r="P11858" i="1" a="1"/>
  <c r="P11858" i="1" s="1"/>
  <c r="R11858" i="1" s="1"/>
  <c r="P11859" i="1" a="1"/>
  <c r="P11859" i="1" s="1"/>
  <c r="R11859" i="1" s="1"/>
  <c r="P11860" i="1" a="1"/>
  <c r="P11860" i="1" s="1"/>
  <c r="R11860" i="1" s="1"/>
  <c r="P11861" i="1" a="1"/>
  <c r="P11861" i="1" s="1"/>
  <c r="R11861" i="1" s="1"/>
  <c r="P11862" i="1" a="1"/>
  <c r="P11862" i="1" s="1"/>
  <c r="R11862" i="1" s="1"/>
  <c r="P11863" i="1" a="1"/>
  <c r="P11863" i="1" s="1"/>
  <c r="R11863" i="1" s="1"/>
  <c r="P11864" i="1" a="1"/>
  <c r="P11864" i="1" s="1"/>
  <c r="R11864" i="1" s="1"/>
  <c r="P11865" i="1" a="1"/>
  <c r="P11865" i="1" s="1"/>
  <c r="R11865" i="1" s="1"/>
  <c r="P11866" i="1" a="1"/>
  <c r="P11866" i="1" s="1"/>
  <c r="R11866" i="1" s="1"/>
  <c r="P11867" i="1" a="1"/>
  <c r="P11867" i="1" s="1"/>
  <c r="R11867" i="1" s="1"/>
  <c r="P11868" i="1" a="1"/>
  <c r="P11868" i="1" s="1"/>
  <c r="R11868" i="1" s="1"/>
  <c r="P11869" i="1" a="1"/>
  <c r="P11869" i="1" s="1"/>
  <c r="R11869" i="1" s="1"/>
  <c r="P11870" i="1" a="1"/>
  <c r="P11870" i="1" s="1"/>
  <c r="R11870" i="1" s="1"/>
  <c r="P11871" i="1" a="1"/>
  <c r="P11871" i="1" s="1"/>
  <c r="R11871" i="1" s="1"/>
  <c r="P11872" i="1" a="1"/>
  <c r="P11872" i="1" s="1"/>
  <c r="R11872" i="1" s="1"/>
  <c r="P11873" i="1" a="1"/>
  <c r="P11873" i="1" s="1"/>
  <c r="R11873" i="1" s="1"/>
  <c r="P11874" i="1" a="1"/>
  <c r="P11874" i="1" s="1"/>
  <c r="R11874" i="1" s="1"/>
  <c r="P11875" i="1" a="1"/>
  <c r="P11875" i="1" s="1"/>
  <c r="R11875" i="1" s="1"/>
  <c r="P11876" i="1" a="1"/>
  <c r="P11876" i="1" s="1"/>
  <c r="R11876" i="1" s="1"/>
  <c r="P11877" i="1" a="1"/>
  <c r="P11877" i="1" s="1"/>
  <c r="R11877" i="1" s="1"/>
  <c r="P11878" i="1" a="1"/>
  <c r="P11878" i="1" s="1"/>
  <c r="R11878" i="1" s="1"/>
  <c r="P11879" i="1" a="1"/>
  <c r="P11879" i="1" s="1"/>
  <c r="R11879" i="1" s="1"/>
  <c r="P11880" i="1" a="1"/>
  <c r="P11880" i="1" s="1"/>
  <c r="R11880" i="1" s="1"/>
  <c r="P11881" i="1" a="1"/>
  <c r="P11881" i="1" s="1"/>
  <c r="R11881" i="1" s="1"/>
  <c r="P11882" i="1" a="1"/>
  <c r="P11882" i="1" s="1"/>
  <c r="R11882" i="1" s="1"/>
  <c r="P11883" i="1" a="1"/>
  <c r="P11883" i="1" s="1"/>
  <c r="R11883" i="1" s="1"/>
  <c r="P11884" i="1" a="1"/>
  <c r="P11884" i="1" s="1"/>
  <c r="R11884" i="1" s="1"/>
  <c r="P11885" i="1" a="1"/>
  <c r="P11885" i="1" s="1"/>
  <c r="R11885" i="1" s="1"/>
  <c r="P11886" i="1" a="1"/>
  <c r="P11886" i="1" s="1"/>
  <c r="R11886" i="1" s="1"/>
  <c r="P11887" i="1" a="1"/>
  <c r="P11887" i="1" s="1"/>
  <c r="R11887" i="1" s="1"/>
  <c r="P11888" i="1" a="1"/>
  <c r="P11888" i="1" s="1"/>
  <c r="R11888" i="1" s="1"/>
  <c r="P11889" i="1" a="1"/>
  <c r="P11889" i="1" s="1"/>
  <c r="R11889" i="1" s="1"/>
  <c r="P11890" i="1" a="1"/>
  <c r="P11890" i="1" s="1"/>
  <c r="R11890" i="1" s="1"/>
  <c r="P11891" i="1" a="1"/>
  <c r="P11891" i="1" s="1"/>
  <c r="R11891" i="1" s="1"/>
  <c r="P11892" i="1" a="1"/>
  <c r="P11892" i="1" s="1"/>
  <c r="R11892" i="1" s="1"/>
  <c r="P11893" i="1" a="1"/>
  <c r="P11893" i="1" s="1"/>
  <c r="R11893" i="1" s="1"/>
  <c r="P11894" i="1" a="1"/>
  <c r="P11894" i="1" s="1"/>
  <c r="R11894" i="1" s="1"/>
  <c r="P11895" i="1" a="1"/>
  <c r="P11895" i="1" s="1"/>
  <c r="R11895" i="1" s="1"/>
  <c r="P11896" i="1" a="1"/>
  <c r="P11896" i="1" s="1"/>
  <c r="R11896" i="1" s="1"/>
  <c r="P11897" i="1" a="1"/>
  <c r="P11897" i="1" s="1"/>
  <c r="R11897" i="1" s="1"/>
  <c r="P11898" i="1" a="1"/>
  <c r="P11898" i="1" s="1"/>
  <c r="R11898" i="1" s="1"/>
  <c r="P11899" i="1" a="1"/>
  <c r="P11899" i="1" s="1"/>
  <c r="R11899" i="1" s="1"/>
  <c r="P11900" i="1" a="1"/>
  <c r="P11900" i="1" s="1"/>
  <c r="R11900" i="1" s="1"/>
  <c r="P11901" i="1" a="1"/>
  <c r="P11901" i="1" s="1"/>
  <c r="R11901" i="1" s="1"/>
  <c r="P11902" i="1" a="1"/>
  <c r="P11902" i="1" s="1"/>
  <c r="R11902" i="1" s="1"/>
  <c r="P11903" i="1" a="1"/>
  <c r="P11903" i="1" s="1"/>
  <c r="R11903" i="1" s="1"/>
  <c r="P11904" i="1" a="1"/>
  <c r="P11904" i="1" s="1"/>
  <c r="R11904" i="1" s="1"/>
  <c r="P11905" i="1" a="1"/>
  <c r="P11905" i="1" s="1"/>
  <c r="R11905" i="1" s="1"/>
  <c r="P11906" i="1" a="1"/>
  <c r="P11906" i="1" s="1"/>
  <c r="R11906" i="1" s="1"/>
  <c r="P11907" i="1" a="1"/>
  <c r="P11907" i="1" s="1"/>
  <c r="R11907" i="1" s="1"/>
  <c r="P11908" i="1" a="1"/>
  <c r="P11908" i="1" s="1"/>
  <c r="R11908" i="1" s="1"/>
  <c r="P11909" i="1" a="1"/>
  <c r="P11909" i="1" s="1"/>
  <c r="R11909" i="1" s="1"/>
  <c r="P11910" i="1" a="1"/>
  <c r="P11910" i="1" s="1"/>
  <c r="R11910" i="1" s="1"/>
  <c r="P11911" i="1" a="1"/>
  <c r="P11911" i="1" s="1"/>
  <c r="R11911" i="1" s="1"/>
  <c r="P11912" i="1" a="1"/>
  <c r="P11912" i="1" s="1"/>
  <c r="R11912" i="1" s="1"/>
  <c r="P11913" i="1" a="1"/>
  <c r="P11913" i="1" s="1"/>
  <c r="R11913" i="1" s="1"/>
  <c r="P11914" i="1" a="1"/>
  <c r="P11914" i="1" s="1"/>
  <c r="R11914" i="1" s="1"/>
  <c r="P11915" i="1" a="1"/>
  <c r="P11915" i="1" s="1"/>
  <c r="R11915" i="1" s="1"/>
  <c r="P11916" i="1" a="1"/>
  <c r="P11916" i="1" s="1"/>
  <c r="R11916" i="1" s="1"/>
  <c r="P11917" i="1" a="1"/>
  <c r="P11917" i="1" s="1"/>
  <c r="R11917" i="1" s="1"/>
  <c r="P11918" i="1" a="1"/>
  <c r="P11918" i="1" s="1"/>
  <c r="R11918" i="1" s="1"/>
  <c r="P11919" i="1" a="1"/>
  <c r="P11919" i="1" s="1"/>
  <c r="R11919" i="1" s="1"/>
  <c r="P11920" i="1" a="1"/>
  <c r="P11920" i="1" s="1"/>
  <c r="R11920" i="1" s="1"/>
  <c r="P11921" i="1" a="1"/>
  <c r="P11921" i="1" s="1"/>
  <c r="R11921" i="1" s="1"/>
  <c r="P11922" i="1" a="1"/>
  <c r="P11922" i="1" s="1"/>
  <c r="R11922" i="1" s="1"/>
  <c r="P11923" i="1" a="1"/>
  <c r="P11923" i="1" s="1"/>
  <c r="R11923" i="1" s="1"/>
  <c r="P11924" i="1" a="1"/>
  <c r="P11924" i="1" s="1"/>
  <c r="R11924" i="1" s="1"/>
  <c r="P11925" i="1" a="1"/>
  <c r="P11925" i="1" s="1"/>
  <c r="R11925" i="1" s="1"/>
  <c r="P11926" i="1" a="1"/>
  <c r="P11926" i="1" s="1"/>
  <c r="R11926" i="1" s="1"/>
  <c r="P11927" i="1" a="1"/>
  <c r="P11927" i="1" s="1"/>
  <c r="R11927" i="1" s="1"/>
  <c r="P11928" i="1" a="1"/>
  <c r="P11928" i="1" s="1"/>
  <c r="R11928" i="1" s="1"/>
  <c r="P11929" i="1" a="1"/>
  <c r="P11929" i="1" s="1"/>
  <c r="R11929" i="1" s="1"/>
  <c r="P11930" i="1" a="1"/>
  <c r="P11930" i="1" s="1"/>
  <c r="R11930" i="1" s="1"/>
  <c r="P11931" i="1" a="1"/>
  <c r="P11931" i="1" s="1"/>
  <c r="R11931" i="1" s="1"/>
  <c r="P11932" i="1" a="1"/>
  <c r="P11932" i="1" s="1"/>
  <c r="R11932" i="1" s="1"/>
  <c r="P11933" i="1" a="1"/>
  <c r="P11933" i="1" s="1"/>
  <c r="R11933" i="1" s="1"/>
  <c r="P11934" i="1" a="1"/>
  <c r="P11934" i="1" s="1"/>
  <c r="R11934" i="1" s="1"/>
  <c r="P11935" i="1" a="1"/>
  <c r="P11935" i="1" s="1"/>
  <c r="R11935" i="1" s="1"/>
  <c r="P11936" i="1" a="1"/>
  <c r="P11936" i="1" s="1"/>
  <c r="R11936" i="1" s="1"/>
  <c r="P11937" i="1" a="1"/>
  <c r="P11937" i="1" s="1"/>
  <c r="R11937" i="1" s="1"/>
  <c r="P11938" i="1" a="1"/>
  <c r="P11938" i="1" s="1"/>
  <c r="R11938" i="1" s="1"/>
  <c r="P11939" i="1" a="1"/>
  <c r="P11939" i="1" s="1"/>
  <c r="R11939" i="1" s="1"/>
  <c r="P11940" i="1" a="1"/>
  <c r="P11940" i="1" s="1"/>
  <c r="R11940" i="1" s="1"/>
  <c r="P11941" i="1" a="1"/>
  <c r="P11941" i="1" s="1"/>
  <c r="R11941" i="1" s="1"/>
  <c r="P11942" i="1" a="1"/>
  <c r="P11942" i="1" s="1"/>
  <c r="R11942" i="1" s="1"/>
  <c r="P11943" i="1" a="1"/>
  <c r="P11943" i="1" s="1"/>
  <c r="R11943" i="1" s="1"/>
  <c r="P11944" i="1" a="1"/>
  <c r="P11944" i="1" s="1"/>
  <c r="R11944" i="1" s="1"/>
  <c r="P11945" i="1" a="1"/>
  <c r="P11945" i="1" s="1"/>
  <c r="R11945" i="1" s="1"/>
  <c r="P11946" i="1" a="1"/>
  <c r="P11946" i="1" s="1"/>
  <c r="R11946" i="1" s="1"/>
  <c r="P11947" i="1" a="1"/>
  <c r="P11947" i="1" s="1"/>
  <c r="R11947" i="1" s="1"/>
  <c r="P11948" i="1" a="1"/>
  <c r="P11948" i="1" s="1"/>
  <c r="R11948" i="1" s="1"/>
  <c r="P11949" i="1" a="1"/>
  <c r="P11949" i="1" s="1"/>
  <c r="R11949" i="1" s="1"/>
  <c r="P11950" i="1" a="1"/>
  <c r="P11950" i="1" s="1"/>
  <c r="R11950" i="1" s="1"/>
  <c r="P11951" i="1" a="1"/>
  <c r="P11951" i="1" s="1"/>
  <c r="R11951" i="1" s="1"/>
  <c r="P11952" i="1" a="1"/>
  <c r="P11952" i="1" s="1"/>
  <c r="R11952" i="1" s="1"/>
  <c r="P11953" i="1" a="1"/>
  <c r="P11953" i="1" s="1"/>
  <c r="R11953" i="1" s="1"/>
  <c r="P11954" i="1" a="1"/>
  <c r="P11954" i="1" s="1"/>
  <c r="R11954" i="1" s="1"/>
  <c r="P11955" i="1" a="1"/>
  <c r="P11955" i="1" s="1"/>
  <c r="R11955" i="1" s="1"/>
  <c r="P11956" i="1" a="1"/>
  <c r="P11956" i="1" s="1"/>
  <c r="R11956" i="1" s="1"/>
  <c r="P11957" i="1" a="1"/>
  <c r="P11957" i="1" s="1"/>
  <c r="R11957" i="1" s="1"/>
  <c r="P11958" i="1" a="1"/>
  <c r="P11958" i="1" s="1"/>
  <c r="R11958" i="1" s="1"/>
  <c r="P11959" i="1" a="1"/>
  <c r="P11959" i="1" s="1"/>
  <c r="R11959" i="1" s="1"/>
  <c r="P11960" i="1" a="1"/>
  <c r="P11960" i="1" s="1"/>
  <c r="R11960" i="1" s="1"/>
  <c r="P11961" i="1" a="1"/>
  <c r="P11961" i="1" s="1"/>
  <c r="R11961" i="1" s="1"/>
  <c r="P11962" i="1" a="1"/>
  <c r="P11962" i="1" s="1"/>
  <c r="R11962" i="1" s="1"/>
  <c r="P11963" i="1" a="1"/>
  <c r="P11963" i="1" s="1"/>
  <c r="R11963" i="1" s="1"/>
  <c r="P11964" i="1" a="1"/>
  <c r="P11964" i="1" s="1"/>
  <c r="R11964" i="1" s="1"/>
  <c r="P11965" i="1" a="1"/>
  <c r="P11965" i="1" s="1"/>
  <c r="R11965" i="1" s="1"/>
  <c r="P11966" i="1" a="1"/>
  <c r="P11966" i="1" s="1"/>
  <c r="R11966" i="1" s="1"/>
  <c r="P11967" i="1" a="1"/>
  <c r="P11967" i="1" s="1"/>
  <c r="R11967" i="1" s="1"/>
  <c r="P11968" i="1" a="1"/>
  <c r="P11968" i="1" s="1"/>
  <c r="R11968" i="1" s="1"/>
  <c r="P11969" i="1" a="1"/>
  <c r="P11969" i="1" s="1"/>
  <c r="R11969" i="1" s="1"/>
  <c r="P11970" i="1" a="1"/>
  <c r="P11970" i="1" s="1"/>
  <c r="R11970" i="1" s="1"/>
  <c r="P11971" i="1" a="1"/>
  <c r="P11971" i="1" s="1"/>
  <c r="R11971" i="1" s="1"/>
  <c r="P11972" i="1" a="1"/>
  <c r="P11972" i="1" s="1"/>
  <c r="R11972" i="1" s="1"/>
  <c r="P11973" i="1" a="1"/>
  <c r="P11973" i="1" s="1"/>
  <c r="R11973" i="1" s="1"/>
  <c r="P11974" i="1" a="1"/>
  <c r="P11974" i="1" s="1"/>
  <c r="R11974" i="1" s="1"/>
  <c r="P11975" i="1" a="1"/>
  <c r="P11975" i="1" s="1"/>
  <c r="R11975" i="1" s="1"/>
  <c r="P11976" i="1" a="1"/>
  <c r="P11976" i="1" s="1"/>
  <c r="R11976" i="1" s="1"/>
  <c r="P11977" i="1" a="1"/>
  <c r="P11977" i="1" s="1"/>
  <c r="R11977" i="1" s="1"/>
  <c r="P11978" i="1" a="1"/>
  <c r="P11978" i="1" s="1"/>
  <c r="R11978" i="1" s="1"/>
  <c r="P11979" i="1" a="1"/>
  <c r="P11979" i="1" s="1"/>
  <c r="R11979" i="1" s="1"/>
  <c r="P11980" i="1" a="1"/>
  <c r="P11980" i="1" s="1"/>
  <c r="R11980" i="1" s="1"/>
  <c r="P11981" i="1" a="1"/>
  <c r="P11981" i="1" s="1"/>
  <c r="R11981" i="1" s="1"/>
  <c r="P11982" i="1" a="1"/>
  <c r="P11982" i="1" s="1"/>
  <c r="R11982" i="1" s="1"/>
  <c r="P11983" i="1" a="1"/>
  <c r="P11983" i="1" s="1"/>
  <c r="R11983" i="1" s="1"/>
  <c r="P11984" i="1" a="1"/>
  <c r="P11984" i="1" s="1"/>
  <c r="R11984" i="1" s="1"/>
  <c r="P11985" i="1" a="1"/>
  <c r="P11985" i="1" s="1"/>
  <c r="R11985" i="1" s="1"/>
  <c r="P11986" i="1" a="1"/>
  <c r="P11986" i="1" s="1"/>
  <c r="R11986" i="1" s="1"/>
  <c r="P11987" i="1" a="1"/>
  <c r="P11987" i="1" s="1"/>
  <c r="R11987" i="1" s="1"/>
  <c r="P11988" i="1" a="1"/>
  <c r="P11988" i="1" s="1"/>
  <c r="R11988" i="1" s="1"/>
  <c r="P11989" i="1" a="1"/>
  <c r="P11989" i="1" s="1"/>
  <c r="R11989" i="1" s="1"/>
  <c r="P11990" i="1" a="1"/>
  <c r="P11990" i="1" s="1"/>
  <c r="R11990" i="1" s="1"/>
  <c r="P11991" i="1" a="1"/>
  <c r="P11991" i="1" s="1"/>
  <c r="R11991" i="1" s="1"/>
  <c r="P11992" i="1" a="1"/>
  <c r="P11992" i="1" s="1"/>
  <c r="R11992" i="1" s="1"/>
  <c r="P11993" i="1" a="1"/>
  <c r="P11993" i="1" s="1"/>
  <c r="R11993" i="1" s="1"/>
  <c r="P11994" i="1" a="1"/>
  <c r="P11994" i="1" s="1"/>
  <c r="R11994" i="1" s="1"/>
  <c r="P11995" i="1" a="1"/>
  <c r="P11995" i="1" s="1"/>
  <c r="R11995" i="1" s="1"/>
  <c r="P11996" i="1" a="1"/>
  <c r="P11996" i="1" s="1"/>
  <c r="R11996" i="1" s="1"/>
  <c r="P11997" i="1" a="1"/>
  <c r="P11997" i="1" s="1"/>
  <c r="R11997" i="1" s="1"/>
  <c r="P11998" i="1" a="1"/>
  <c r="P11998" i="1" s="1"/>
  <c r="R11998" i="1" s="1"/>
  <c r="P11999" i="1" a="1"/>
  <c r="P11999" i="1" s="1"/>
  <c r="R11999" i="1" s="1"/>
  <c r="P12000" i="1" a="1"/>
  <c r="P12000" i="1" s="1"/>
  <c r="R12000" i="1" s="1"/>
  <c r="P12001" i="1" a="1"/>
  <c r="P12001" i="1" s="1"/>
  <c r="R12001" i="1" s="1"/>
  <c r="P12002" i="1" a="1"/>
  <c r="P12002" i="1" s="1"/>
  <c r="R12002" i="1" s="1"/>
  <c r="P12003" i="1" a="1"/>
  <c r="P12003" i="1" s="1"/>
  <c r="R12003" i="1" s="1"/>
  <c r="P12004" i="1" a="1"/>
  <c r="P12004" i="1" s="1"/>
  <c r="R12004" i="1" s="1"/>
  <c r="P12005" i="1" a="1"/>
  <c r="P12005" i="1" s="1"/>
  <c r="R12005" i="1" s="1"/>
  <c r="P12006" i="1" a="1"/>
  <c r="P12006" i="1" s="1"/>
  <c r="R12006" i="1" s="1"/>
  <c r="P12007" i="1" a="1"/>
  <c r="P12007" i="1" s="1"/>
  <c r="R12007" i="1" s="1"/>
  <c r="P12008" i="1" a="1"/>
  <c r="P12008" i="1" s="1"/>
  <c r="R12008" i="1" s="1"/>
  <c r="P12009" i="1" a="1"/>
  <c r="P12009" i="1" s="1"/>
  <c r="R12009" i="1" s="1"/>
  <c r="P12010" i="1" a="1"/>
  <c r="P12010" i="1" s="1"/>
  <c r="R12010" i="1" s="1"/>
  <c r="P12011" i="1" a="1"/>
  <c r="P12011" i="1" s="1"/>
  <c r="R12011" i="1" s="1"/>
  <c r="P12012" i="1" a="1"/>
  <c r="P12012" i="1" s="1"/>
  <c r="R12012" i="1" s="1"/>
  <c r="P12013" i="1" a="1"/>
  <c r="P12013" i="1" s="1"/>
  <c r="R12013" i="1" s="1"/>
  <c r="P12014" i="1" a="1"/>
  <c r="P12014" i="1" s="1"/>
  <c r="R12014" i="1" s="1"/>
  <c r="P12015" i="1" a="1"/>
  <c r="P12015" i="1" s="1"/>
  <c r="R12015" i="1" s="1"/>
  <c r="P12016" i="1" a="1"/>
  <c r="P12016" i="1" s="1"/>
  <c r="R12016" i="1" s="1"/>
  <c r="P12017" i="1" a="1"/>
  <c r="P12017" i="1" s="1"/>
  <c r="R12017" i="1" s="1"/>
  <c r="P12018" i="1" a="1"/>
  <c r="P12018" i="1" s="1"/>
  <c r="R12018" i="1" s="1"/>
  <c r="P12019" i="1" a="1"/>
  <c r="P12019" i="1" s="1"/>
  <c r="R12019" i="1" s="1"/>
  <c r="P12020" i="1" a="1"/>
  <c r="P12020" i="1" s="1"/>
  <c r="R12020" i="1" s="1"/>
  <c r="P12021" i="1" a="1"/>
  <c r="P12021" i="1" s="1"/>
  <c r="R12021" i="1" s="1"/>
  <c r="P12022" i="1" a="1"/>
  <c r="P12022" i="1" s="1"/>
  <c r="R12022" i="1" s="1"/>
  <c r="P12023" i="1" a="1"/>
  <c r="P12023" i="1" s="1"/>
  <c r="R12023" i="1" s="1"/>
  <c r="P12024" i="1" a="1"/>
  <c r="P12024" i="1" s="1"/>
  <c r="R12024" i="1" s="1"/>
  <c r="P12025" i="1" a="1"/>
  <c r="P12025" i="1" s="1"/>
  <c r="R12025" i="1" s="1"/>
  <c r="P12026" i="1" a="1"/>
  <c r="P12026" i="1" s="1"/>
  <c r="R12026" i="1" s="1"/>
  <c r="P12027" i="1" a="1"/>
  <c r="P12027" i="1" s="1"/>
  <c r="R12027" i="1" s="1"/>
  <c r="P12028" i="1" a="1"/>
  <c r="P12028" i="1" s="1"/>
  <c r="R12028" i="1" s="1"/>
  <c r="P12029" i="1" a="1"/>
  <c r="P12029" i="1" s="1"/>
  <c r="R12029" i="1" s="1"/>
  <c r="P12030" i="1" a="1"/>
  <c r="P12030" i="1" s="1"/>
  <c r="R12030" i="1" s="1"/>
  <c r="P12031" i="1" a="1"/>
  <c r="P12031" i="1" s="1"/>
  <c r="R12031" i="1" s="1"/>
  <c r="P12032" i="1" a="1"/>
  <c r="P12032" i="1" s="1"/>
  <c r="R12032" i="1" s="1"/>
  <c r="P12033" i="1" a="1"/>
  <c r="P12033" i="1" s="1"/>
  <c r="R12033" i="1" s="1"/>
  <c r="P12034" i="1" a="1"/>
  <c r="P12034" i="1" s="1"/>
  <c r="R12034" i="1" s="1"/>
  <c r="P12035" i="1" a="1"/>
  <c r="P12035" i="1" s="1"/>
  <c r="R12035" i="1" s="1"/>
  <c r="P12036" i="1" a="1"/>
  <c r="P12036" i="1" s="1"/>
  <c r="R12036" i="1" s="1"/>
  <c r="P12037" i="1" a="1"/>
  <c r="P12037" i="1" s="1"/>
  <c r="R12037" i="1" s="1"/>
  <c r="P12038" i="1" a="1"/>
  <c r="P12038" i="1" s="1"/>
  <c r="R12038" i="1" s="1"/>
  <c r="P12039" i="1" a="1"/>
  <c r="P12039" i="1" s="1"/>
  <c r="R12039" i="1" s="1"/>
  <c r="P12040" i="1" a="1"/>
  <c r="P12040" i="1" s="1"/>
  <c r="R12040" i="1" s="1"/>
  <c r="P12041" i="1" a="1"/>
  <c r="P12041" i="1" s="1"/>
  <c r="R12041" i="1" s="1"/>
  <c r="P12042" i="1" a="1"/>
  <c r="P12042" i="1" s="1"/>
  <c r="R12042" i="1" s="1"/>
  <c r="P12043" i="1" a="1"/>
  <c r="P12043" i="1" s="1"/>
  <c r="R12043" i="1" s="1"/>
  <c r="P12044" i="1" a="1"/>
  <c r="P12044" i="1" s="1"/>
  <c r="R12044" i="1" s="1"/>
  <c r="P12045" i="1" a="1"/>
  <c r="P12045" i="1" s="1"/>
  <c r="R12045" i="1" s="1"/>
  <c r="P12046" i="1" a="1"/>
  <c r="P12046" i="1" s="1"/>
  <c r="R12046" i="1" s="1"/>
  <c r="P12047" i="1" a="1"/>
  <c r="P12047" i="1" s="1"/>
  <c r="R12047" i="1" s="1"/>
  <c r="P12048" i="1" a="1"/>
  <c r="P12048" i="1" s="1"/>
  <c r="R12048" i="1" s="1"/>
  <c r="P12049" i="1" a="1"/>
  <c r="P12049" i="1" s="1"/>
  <c r="R12049" i="1" s="1"/>
  <c r="P12050" i="1" a="1"/>
  <c r="P12050" i="1" s="1"/>
  <c r="R12050" i="1" s="1"/>
  <c r="P12051" i="1" a="1"/>
  <c r="P12051" i="1" s="1"/>
  <c r="R12051" i="1" s="1"/>
  <c r="P12052" i="1" a="1"/>
  <c r="P12052" i="1" s="1"/>
  <c r="R12052" i="1" s="1"/>
  <c r="P12053" i="1" a="1"/>
  <c r="P12053" i="1" s="1"/>
  <c r="R12053" i="1" s="1"/>
  <c r="P12054" i="1" a="1"/>
  <c r="P12054" i="1" s="1"/>
  <c r="R12054" i="1" s="1"/>
  <c r="P12055" i="1" a="1"/>
  <c r="P12055" i="1" s="1"/>
  <c r="R12055" i="1" s="1"/>
  <c r="P12056" i="1" a="1"/>
  <c r="P12056" i="1" s="1"/>
  <c r="R12056" i="1" s="1"/>
  <c r="P12057" i="1" a="1"/>
  <c r="P12057" i="1" s="1"/>
  <c r="R12057" i="1" s="1"/>
  <c r="P12058" i="1" a="1"/>
  <c r="P12058" i="1" s="1"/>
  <c r="R12058" i="1" s="1"/>
  <c r="P12059" i="1" a="1"/>
  <c r="P12059" i="1" s="1"/>
  <c r="R12059" i="1" s="1"/>
  <c r="P12060" i="1" a="1"/>
  <c r="P12060" i="1" s="1"/>
  <c r="R12060" i="1" s="1"/>
  <c r="P12061" i="1" a="1"/>
  <c r="P12061" i="1" s="1"/>
  <c r="R12061" i="1" s="1"/>
  <c r="P12062" i="1" a="1"/>
  <c r="P12062" i="1" s="1"/>
  <c r="R12062" i="1" s="1"/>
  <c r="P12063" i="1" a="1"/>
  <c r="P12063" i="1" s="1"/>
  <c r="R12063" i="1" s="1"/>
  <c r="P12064" i="1" a="1"/>
  <c r="P12064" i="1" s="1"/>
  <c r="R12064" i="1" s="1"/>
  <c r="P12065" i="1" a="1"/>
  <c r="P12065" i="1" s="1"/>
  <c r="R12065" i="1" s="1"/>
  <c r="P12066" i="1" a="1"/>
  <c r="P12066" i="1" s="1"/>
  <c r="R12066" i="1" s="1"/>
  <c r="P12067" i="1" a="1"/>
  <c r="P12067" i="1" s="1"/>
  <c r="R12067" i="1" s="1"/>
  <c r="P12068" i="1" a="1"/>
  <c r="P12068" i="1" s="1"/>
  <c r="R12068" i="1" s="1"/>
  <c r="P12069" i="1" a="1"/>
  <c r="P12069" i="1" s="1"/>
  <c r="R12069" i="1" s="1"/>
  <c r="P12070" i="1" a="1"/>
  <c r="P12070" i="1" s="1"/>
  <c r="R12070" i="1" s="1"/>
  <c r="P12071" i="1" a="1"/>
  <c r="P12071" i="1" s="1"/>
  <c r="R12071" i="1" s="1"/>
  <c r="P12072" i="1" a="1"/>
  <c r="P12072" i="1" s="1"/>
  <c r="R12072" i="1" s="1"/>
  <c r="P12073" i="1" a="1"/>
  <c r="P12073" i="1" s="1"/>
  <c r="R12073" i="1" s="1"/>
  <c r="P12074" i="1" a="1"/>
  <c r="P12074" i="1" s="1"/>
  <c r="R12074" i="1" s="1"/>
  <c r="P12075" i="1" a="1"/>
  <c r="P12075" i="1" s="1"/>
  <c r="R12075" i="1" s="1"/>
  <c r="P12076" i="1" a="1"/>
  <c r="P12076" i="1" s="1"/>
  <c r="R12076" i="1" s="1"/>
  <c r="P12077" i="1" a="1"/>
  <c r="P12077" i="1" s="1"/>
  <c r="R12077" i="1" s="1"/>
  <c r="P12078" i="1" a="1"/>
  <c r="P12078" i="1" s="1"/>
  <c r="R12078" i="1" s="1"/>
  <c r="P12079" i="1" a="1"/>
  <c r="P12079" i="1" s="1"/>
  <c r="R12079" i="1" s="1"/>
  <c r="P12080" i="1" a="1"/>
  <c r="P12080" i="1" s="1"/>
  <c r="R12080" i="1" s="1"/>
  <c r="P12081" i="1" a="1"/>
  <c r="P12081" i="1" s="1"/>
  <c r="R12081" i="1" s="1"/>
  <c r="P12082" i="1" a="1"/>
  <c r="P12082" i="1" s="1"/>
  <c r="R12082" i="1" s="1"/>
  <c r="P12083" i="1" a="1"/>
  <c r="P12083" i="1" s="1"/>
  <c r="R12083" i="1" s="1"/>
  <c r="P12084" i="1" a="1"/>
  <c r="P12084" i="1" s="1"/>
  <c r="R12084" i="1" s="1"/>
  <c r="P12085" i="1" a="1"/>
  <c r="P12085" i="1" s="1"/>
  <c r="R12085" i="1" s="1"/>
  <c r="P12086" i="1" a="1"/>
  <c r="P12086" i="1" s="1"/>
  <c r="R12086" i="1" s="1"/>
  <c r="P12087" i="1" a="1"/>
  <c r="P12087" i="1" s="1"/>
  <c r="R12087" i="1" s="1"/>
  <c r="P12088" i="1" a="1"/>
  <c r="P12088" i="1" s="1"/>
  <c r="R12088" i="1" s="1"/>
  <c r="P12089" i="1" a="1"/>
  <c r="P12089" i="1" s="1"/>
  <c r="R12089" i="1" s="1"/>
  <c r="P12090" i="1" a="1"/>
  <c r="P12090" i="1" s="1"/>
  <c r="R12090" i="1" s="1"/>
  <c r="P12091" i="1" a="1"/>
  <c r="P12091" i="1" s="1"/>
  <c r="R12091" i="1" s="1"/>
  <c r="P12092" i="1" a="1"/>
  <c r="P12092" i="1" s="1"/>
  <c r="R12092" i="1" s="1"/>
  <c r="P12093" i="1" a="1"/>
  <c r="P12093" i="1" s="1"/>
  <c r="R12093" i="1" s="1"/>
  <c r="P12094" i="1" a="1"/>
  <c r="P12094" i="1" s="1"/>
  <c r="R12094" i="1" s="1"/>
  <c r="P12095" i="1" a="1"/>
  <c r="P12095" i="1" s="1"/>
  <c r="R12095" i="1" s="1"/>
  <c r="P12096" i="1" a="1"/>
  <c r="P12096" i="1" s="1"/>
  <c r="R12096" i="1" s="1"/>
  <c r="P12097" i="1" a="1"/>
  <c r="P12097" i="1" s="1"/>
  <c r="R12097" i="1" s="1"/>
  <c r="P12098" i="1" a="1"/>
  <c r="P12098" i="1" s="1"/>
  <c r="R12098" i="1" s="1"/>
  <c r="P12099" i="1" a="1"/>
  <c r="P12099" i="1" s="1"/>
  <c r="R12099" i="1" s="1"/>
  <c r="P12100" i="1" a="1"/>
  <c r="P12100" i="1" s="1"/>
  <c r="R12100" i="1" s="1"/>
  <c r="P12101" i="1" a="1"/>
  <c r="P12101" i="1" s="1"/>
  <c r="R12101" i="1" s="1"/>
  <c r="P12102" i="1" a="1"/>
  <c r="P12102" i="1" s="1"/>
  <c r="R12102" i="1" s="1"/>
  <c r="P12103" i="1" a="1"/>
  <c r="P12103" i="1" s="1"/>
  <c r="R12103" i="1" s="1"/>
  <c r="P12104" i="1" a="1"/>
  <c r="P12104" i="1" s="1"/>
  <c r="R12104" i="1" s="1"/>
  <c r="P12105" i="1" a="1"/>
  <c r="P12105" i="1" s="1"/>
  <c r="R12105" i="1" s="1"/>
  <c r="P12106" i="1" a="1"/>
  <c r="P12106" i="1" s="1"/>
  <c r="R12106" i="1" s="1"/>
  <c r="P12107" i="1" a="1"/>
  <c r="P12107" i="1" s="1"/>
  <c r="R12107" i="1" s="1"/>
  <c r="P12108" i="1" a="1"/>
  <c r="P12108" i="1" s="1"/>
  <c r="R12108" i="1" s="1"/>
  <c r="P12109" i="1" a="1"/>
  <c r="P12109" i="1" s="1"/>
  <c r="R12109" i="1" s="1"/>
  <c r="P12110" i="1" a="1"/>
  <c r="P12110" i="1" s="1"/>
  <c r="R12110" i="1" s="1"/>
  <c r="P12111" i="1" a="1"/>
  <c r="P12111" i="1" s="1"/>
  <c r="R12111" i="1" s="1"/>
  <c r="P12112" i="1" a="1"/>
  <c r="P12112" i="1" s="1"/>
  <c r="R12112" i="1" s="1"/>
  <c r="P12113" i="1" a="1"/>
  <c r="P12113" i="1" s="1"/>
  <c r="R12113" i="1" s="1"/>
  <c r="P12114" i="1" a="1"/>
  <c r="P12114" i="1" s="1"/>
  <c r="R12114" i="1" s="1"/>
  <c r="P12115" i="1" a="1"/>
  <c r="P12115" i="1" s="1"/>
  <c r="R12115" i="1" s="1"/>
  <c r="P12116" i="1" a="1"/>
  <c r="P12116" i="1" s="1"/>
  <c r="R12116" i="1" s="1"/>
  <c r="P12117" i="1" a="1"/>
  <c r="P12117" i="1" s="1"/>
  <c r="R12117" i="1" s="1"/>
  <c r="P12118" i="1" a="1"/>
  <c r="P12118" i="1" s="1"/>
  <c r="R12118" i="1" s="1"/>
  <c r="P12119" i="1" a="1"/>
  <c r="P12119" i="1" s="1"/>
  <c r="R12119" i="1" s="1"/>
  <c r="P12120" i="1" a="1"/>
  <c r="P12120" i="1" s="1"/>
  <c r="R12120" i="1" s="1"/>
  <c r="P12121" i="1" a="1"/>
  <c r="P12121" i="1" s="1"/>
  <c r="R12121" i="1" s="1"/>
  <c r="P12122" i="1" a="1"/>
  <c r="P12122" i="1" s="1"/>
  <c r="R12122" i="1" s="1"/>
  <c r="P12123" i="1" a="1"/>
  <c r="P12123" i="1" s="1"/>
  <c r="R12123" i="1" s="1"/>
  <c r="P12124" i="1" a="1"/>
  <c r="P12124" i="1" s="1"/>
  <c r="R12124" i="1" s="1"/>
  <c r="P12125" i="1" a="1"/>
  <c r="P12125" i="1" s="1"/>
  <c r="R12125" i="1" s="1"/>
  <c r="P12126" i="1" a="1"/>
  <c r="P12126" i="1" s="1"/>
  <c r="R12126" i="1" s="1"/>
  <c r="P12127" i="1" a="1"/>
  <c r="P12127" i="1" s="1"/>
  <c r="R12127" i="1" s="1"/>
  <c r="P12128" i="1" a="1"/>
  <c r="P12128" i="1" s="1"/>
  <c r="R12128" i="1" s="1"/>
  <c r="P12129" i="1" a="1"/>
  <c r="P12129" i="1" s="1"/>
  <c r="R12129" i="1" s="1"/>
  <c r="P12130" i="1" a="1"/>
  <c r="P12130" i="1" s="1"/>
  <c r="R12130" i="1" s="1"/>
  <c r="P12131" i="1" a="1"/>
  <c r="P12131" i="1" s="1"/>
  <c r="R12131" i="1" s="1"/>
  <c r="P12132" i="1" a="1"/>
  <c r="P12132" i="1" s="1"/>
  <c r="R12132" i="1" s="1"/>
  <c r="P12133" i="1" a="1"/>
  <c r="P12133" i="1" s="1"/>
  <c r="R12133" i="1" s="1"/>
  <c r="P12134" i="1" a="1"/>
  <c r="P12134" i="1" s="1"/>
  <c r="R12134" i="1" s="1"/>
  <c r="P12135" i="1" a="1"/>
  <c r="P12135" i="1" s="1"/>
  <c r="R12135" i="1" s="1"/>
  <c r="P12136" i="1" a="1"/>
  <c r="P12136" i="1" s="1"/>
  <c r="R12136" i="1" s="1"/>
  <c r="P12137" i="1" a="1"/>
  <c r="P12137" i="1" s="1"/>
  <c r="R12137" i="1" s="1"/>
  <c r="P12138" i="1" a="1"/>
  <c r="P12138" i="1" s="1"/>
  <c r="R12138" i="1" s="1"/>
  <c r="P12139" i="1" a="1"/>
  <c r="P12139" i="1" s="1"/>
  <c r="R12139" i="1" s="1"/>
  <c r="P12140" i="1" a="1"/>
  <c r="P12140" i="1" s="1"/>
  <c r="R12140" i="1" s="1"/>
  <c r="P12141" i="1" a="1"/>
  <c r="P12141" i="1" s="1"/>
  <c r="R12141" i="1" s="1"/>
  <c r="P12142" i="1" a="1"/>
  <c r="P12142" i="1" s="1"/>
  <c r="R12142" i="1" s="1"/>
  <c r="P12143" i="1" a="1"/>
  <c r="P12143" i="1" s="1"/>
  <c r="R12143" i="1" s="1"/>
  <c r="P12144" i="1" a="1"/>
  <c r="P12144" i="1" s="1"/>
  <c r="R12144" i="1" s="1"/>
  <c r="P12145" i="1" a="1"/>
  <c r="P12145" i="1" s="1"/>
  <c r="R12145" i="1" s="1"/>
  <c r="P12146" i="1" a="1"/>
  <c r="P12146" i="1" s="1"/>
  <c r="R12146" i="1" s="1"/>
  <c r="P12147" i="1" a="1"/>
  <c r="P12147" i="1" s="1"/>
  <c r="R12147" i="1" s="1"/>
  <c r="P12148" i="1" a="1"/>
  <c r="P12148" i="1" s="1"/>
  <c r="R12148" i="1" s="1"/>
  <c r="P12149" i="1" a="1"/>
  <c r="P12149" i="1" s="1"/>
  <c r="R12149" i="1" s="1"/>
  <c r="P12150" i="1" a="1"/>
  <c r="P12150" i="1" s="1"/>
  <c r="R12150" i="1" s="1"/>
  <c r="P12151" i="1" a="1"/>
  <c r="P12151" i="1" s="1"/>
  <c r="R12151" i="1" s="1"/>
  <c r="P12152" i="1" a="1"/>
  <c r="P12152" i="1" s="1"/>
  <c r="R12152" i="1" s="1"/>
  <c r="P12153" i="1" a="1"/>
  <c r="P12153" i="1" s="1"/>
  <c r="R12153" i="1" s="1"/>
  <c r="P12154" i="1" a="1"/>
  <c r="P12154" i="1" s="1"/>
  <c r="R12154" i="1" s="1"/>
  <c r="P12155" i="1" a="1"/>
  <c r="P12155" i="1" s="1"/>
  <c r="R12155" i="1" s="1"/>
  <c r="P12156" i="1" a="1"/>
  <c r="P12156" i="1" s="1"/>
  <c r="R12156" i="1" s="1"/>
  <c r="P12157" i="1" a="1"/>
  <c r="P12157" i="1" s="1"/>
  <c r="R12157" i="1" s="1"/>
  <c r="P12158" i="1" a="1"/>
  <c r="P12158" i="1" s="1"/>
  <c r="R12158" i="1" s="1"/>
  <c r="P12159" i="1" a="1"/>
  <c r="P12159" i="1" s="1"/>
  <c r="R12159" i="1" s="1"/>
  <c r="P12160" i="1" a="1"/>
  <c r="P12160" i="1" s="1"/>
  <c r="R12160" i="1" s="1"/>
  <c r="P12161" i="1" a="1"/>
  <c r="P12161" i="1" s="1"/>
  <c r="R12161" i="1" s="1"/>
  <c r="P12162" i="1" a="1"/>
  <c r="P12162" i="1" s="1"/>
  <c r="R12162" i="1" s="1"/>
  <c r="P12163" i="1" a="1"/>
  <c r="P12163" i="1" s="1"/>
  <c r="R12163" i="1" s="1"/>
  <c r="P12164" i="1" a="1"/>
  <c r="P12164" i="1" s="1"/>
  <c r="R12164" i="1" s="1"/>
  <c r="P12165" i="1" a="1"/>
  <c r="P12165" i="1" s="1"/>
  <c r="R12165" i="1" s="1"/>
  <c r="P12166" i="1" a="1"/>
  <c r="P12166" i="1" s="1"/>
  <c r="R12166" i="1" s="1"/>
  <c r="P12167" i="1" a="1"/>
  <c r="P12167" i="1" s="1"/>
  <c r="R12167" i="1" s="1"/>
  <c r="P12168" i="1" a="1"/>
  <c r="P12168" i="1" s="1"/>
  <c r="R12168" i="1" s="1"/>
  <c r="P12169" i="1" a="1"/>
  <c r="P12169" i="1" s="1"/>
  <c r="R12169" i="1" s="1"/>
  <c r="P12170" i="1" a="1"/>
  <c r="P12170" i="1" s="1"/>
  <c r="R12170" i="1" s="1"/>
  <c r="P12171" i="1" a="1"/>
  <c r="P12171" i="1" s="1"/>
  <c r="R12171" i="1" s="1"/>
  <c r="P12172" i="1" a="1"/>
  <c r="P12172" i="1" s="1"/>
  <c r="R12172" i="1" s="1"/>
  <c r="P12173" i="1" a="1"/>
  <c r="P12173" i="1" s="1"/>
  <c r="R12173" i="1" s="1"/>
  <c r="P12174" i="1" a="1"/>
  <c r="P12174" i="1" s="1"/>
  <c r="R12174" i="1" s="1"/>
  <c r="P12175" i="1" a="1"/>
  <c r="P12175" i="1" s="1"/>
  <c r="R12175" i="1" s="1"/>
  <c r="P12176" i="1" a="1"/>
  <c r="P12176" i="1" s="1"/>
  <c r="R12176" i="1" s="1"/>
  <c r="P12177" i="1" a="1"/>
  <c r="P12177" i="1" s="1"/>
  <c r="R12177" i="1" s="1"/>
  <c r="P12178" i="1" a="1"/>
  <c r="P12178" i="1" s="1"/>
  <c r="R12178" i="1" s="1"/>
  <c r="P12179" i="1" a="1"/>
  <c r="P12179" i="1" s="1"/>
  <c r="R12179" i="1" s="1"/>
  <c r="P12180" i="1" a="1"/>
  <c r="P12180" i="1" s="1"/>
  <c r="R12180" i="1" s="1"/>
  <c r="P12181" i="1" a="1"/>
  <c r="P12181" i="1" s="1"/>
  <c r="R12181" i="1" s="1"/>
  <c r="P12182" i="1" a="1"/>
  <c r="P12182" i="1" s="1"/>
  <c r="R12182" i="1" s="1"/>
  <c r="P12183" i="1" a="1"/>
  <c r="P12183" i="1" s="1"/>
  <c r="R12183" i="1" s="1"/>
  <c r="P12184" i="1" a="1"/>
  <c r="P12184" i="1" s="1"/>
  <c r="R12184" i="1" s="1"/>
  <c r="P12185" i="1" a="1"/>
  <c r="P12185" i="1" s="1"/>
  <c r="R12185" i="1" s="1"/>
  <c r="P12186" i="1" a="1"/>
  <c r="P12186" i="1" s="1"/>
  <c r="R12186" i="1" s="1"/>
  <c r="P12187" i="1" a="1"/>
  <c r="P12187" i="1" s="1"/>
  <c r="R12187" i="1" s="1"/>
  <c r="P12188" i="1" a="1"/>
  <c r="P12188" i="1" s="1"/>
  <c r="R12188" i="1" s="1"/>
  <c r="P12189" i="1" a="1"/>
  <c r="P12189" i="1" s="1"/>
  <c r="R12189" i="1" s="1"/>
  <c r="P12190" i="1" a="1"/>
  <c r="P12190" i="1" s="1"/>
  <c r="R12190" i="1" s="1"/>
  <c r="P12191" i="1" a="1"/>
  <c r="P12191" i="1" s="1"/>
  <c r="R12191" i="1" s="1"/>
  <c r="P12192" i="1" a="1"/>
  <c r="P12192" i="1" s="1"/>
  <c r="R12192" i="1" s="1"/>
  <c r="P12193" i="1" a="1"/>
  <c r="P12193" i="1" s="1"/>
  <c r="R12193" i="1" s="1"/>
  <c r="P12194" i="1" a="1"/>
  <c r="P12194" i="1" s="1"/>
  <c r="R12194" i="1" s="1"/>
  <c r="P12195" i="1" a="1"/>
  <c r="P12195" i="1" s="1"/>
  <c r="R12195" i="1" s="1"/>
  <c r="P12196" i="1" a="1"/>
  <c r="P12196" i="1" s="1"/>
  <c r="R12196" i="1" s="1"/>
  <c r="P12197" i="1" a="1"/>
  <c r="P12197" i="1" s="1"/>
  <c r="R12197" i="1" s="1"/>
  <c r="P12198" i="1" a="1"/>
  <c r="P12198" i="1" s="1"/>
  <c r="R12198" i="1" s="1"/>
  <c r="P12199" i="1" a="1"/>
  <c r="P12199" i="1" s="1"/>
  <c r="R12199" i="1" s="1"/>
  <c r="P12200" i="1" a="1"/>
  <c r="P12200" i="1" s="1"/>
  <c r="R12200" i="1" s="1"/>
  <c r="P12201" i="1" a="1"/>
  <c r="P12201" i="1" s="1"/>
  <c r="R12201" i="1" s="1"/>
  <c r="P12202" i="1" a="1"/>
  <c r="P12202" i="1" s="1"/>
  <c r="R12202" i="1" s="1"/>
  <c r="P12203" i="1" a="1"/>
  <c r="P12203" i="1" s="1"/>
  <c r="R12203" i="1" s="1"/>
  <c r="P12204" i="1" a="1"/>
  <c r="P12204" i="1" s="1"/>
  <c r="R12204" i="1" s="1"/>
  <c r="P12205" i="1" a="1"/>
  <c r="P12205" i="1" s="1"/>
  <c r="R12205" i="1" s="1"/>
  <c r="P12206" i="1" a="1"/>
  <c r="P12206" i="1" s="1"/>
  <c r="R12206" i="1" s="1"/>
  <c r="P12207" i="1" a="1"/>
  <c r="P12207" i="1" s="1"/>
  <c r="R12207" i="1" s="1"/>
  <c r="P12208" i="1" a="1"/>
  <c r="P12208" i="1" s="1"/>
  <c r="R12208" i="1" s="1"/>
  <c r="P12209" i="1" a="1"/>
  <c r="P12209" i="1" s="1"/>
  <c r="R12209" i="1" s="1"/>
  <c r="P12210" i="1" a="1"/>
  <c r="P12210" i="1" s="1"/>
  <c r="R12210" i="1" s="1"/>
  <c r="P12211" i="1" a="1"/>
  <c r="P12211" i="1" s="1"/>
  <c r="R12211" i="1" s="1"/>
  <c r="P12212" i="1" a="1"/>
  <c r="P12212" i="1" s="1"/>
  <c r="R12212" i="1" s="1"/>
  <c r="P12213" i="1" a="1"/>
  <c r="P12213" i="1" s="1"/>
  <c r="R12213" i="1" s="1"/>
  <c r="P12214" i="1" a="1"/>
  <c r="P12214" i="1" s="1"/>
  <c r="R12214" i="1" s="1"/>
  <c r="P12215" i="1" a="1"/>
  <c r="P12215" i="1" s="1"/>
  <c r="R12215" i="1" s="1"/>
  <c r="P12216" i="1" a="1"/>
  <c r="P12216" i="1" s="1"/>
  <c r="R12216" i="1" s="1"/>
  <c r="P12217" i="1" a="1"/>
  <c r="P12217" i="1" s="1"/>
  <c r="R12217" i="1" s="1"/>
  <c r="P12218" i="1" a="1"/>
  <c r="P12218" i="1" s="1"/>
  <c r="R12218" i="1" s="1"/>
  <c r="P12219" i="1" a="1"/>
  <c r="P12219" i="1" s="1"/>
  <c r="R12219" i="1" s="1"/>
  <c r="P12220" i="1" a="1"/>
  <c r="P12220" i="1" s="1"/>
  <c r="R12220" i="1" s="1"/>
  <c r="P12221" i="1" a="1"/>
  <c r="P12221" i="1" s="1"/>
  <c r="R12221" i="1" s="1"/>
  <c r="P12222" i="1" a="1"/>
  <c r="P12222" i="1" s="1"/>
  <c r="R12222" i="1" s="1"/>
  <c r="P12223" i="1" a="1"/>
  <c r="P12223" i="1" s="1"/>
  <c r="R12223" i="1" s="1"/>
  <c r="P12224" i="1" a="1"/>
  <c r="P12224" i="1" s="1"/>
  <c r="R12224" i="1" s="1"/>
  <c r="P12225" i="1" a="1"/>
  <c r="P12225" i="1" s="1"/>
  <c r="R12225" i="1" s="1"/>
  <c r="P12226" i="1" a="1"/>
  <c r="P12226" i="1" s="1"/>
  <c r="R12226" i="1" s="1"/>
  <c r="P12227" i="1" a="1"/>
  <c r="P12227" i="1" s="1"/>
  <c r="R12227" i="1" s="1"/>
  <c r="P12228" i="1" a="1"/>
  <c r="P12228" i="1" s="1"/>
  <c r="R12228" i="1" s="1"/>
  <c r="P12229" i="1" a="1"/>
  <c r="P12229" i="1" s="1"/>
  <c r="R12229" i="1" s="1"/>
  <c r="P12230" i="1" a="1"/>
  <c r="P12230" i="1" s="1"/>
  <c r="R12230" i="1" s="1"/>
  <c r="P12231" i="1" a="1"/>
  <c r="P12231" i="1" s="1"/>
  <c r="R12231" i="1" s="1"/>
  <c r="P12232" i="1" a="1"/>
  <c r="P12232" i="1" s="1"/>
  <c r="R12232" i="1" s="1"/>
  <c r="P12233" i="1" a="1"/>
  <c r="P12233" i="1" s="1"/>
  <c r="R12233" i="1" s="1"/>
  <c r="P12234" i="1" a="1"/>
  <c r="P12234" i="1" s="1"/>
  <c r="R12234" i="1" s="1"/>
  <c r="P12235" i="1" a="1"/>
  <c r="P12235" i="1" s="1"/>
  <c r="R12235" i="1" s="1"/>
  <c r="P12236" i="1" a="1"/>
  <c r="P12236" i="1" s="1"/>
  <c r="R12236" i="1" s="1"/>
  <c r="P12237" i="1" a="1"/>
  <c r="P12237" i="1" s="1"/>
  <c r="R12237" i="1" s="1"/>
  <c r="P12238" i="1" a="1"/>
  <c r="P12238" i="1" s="1"/>
  <c r="R12238" i="1" s="1"/>
  <c r="P12239" i="1" a="1"/>
  <c r="P12239" i="1" s="1"/>
  <c r="R12239" i="1" s="1"/>
  <c r="P12240" i="1" a="1"/>
  <c r="P12240" i="1" s="1"/>
  <c r="R12240" i="1" s="1"/>
  <c r="P12241" i="1" a="1"/>
  <c r="P12241" i="1" s="1"/>
  <c r="R12241" i="1" s="1"/>
  <c r="P12242" i="1" a="1"/>
  <c r="P12242" i="1" s="1"/>
  <c r="R12242" i="1" s="1"/>
  <c r="P12243" i="1" a="1"/>
  <c r="P12243" i="1" s="1"/>
  <c r="R12243" i="1" s="1"/>
  <c r="P12244" i="1" a="1"/>
  <c r="P12244" i="1" s="1"/>
  <c r="R12244" i="1" s="1"/>
  <c r="P12245" i="1" a="1"/>
  <c r="P12245" i="1" s="1"/>
  <c r="R12245" i="1" s="1"/>
  <c r="P12246" i="1" a="1"/>
  <c r="P12246" i="1" s="1"/>
  <c r="R12246" i="1" s="1"/>
  <c r="P12247" i="1" a="1"/>
  <c r="P12247" i="1" s="1"/>
  <c r="R12247" i="1" s="1"/>
  <c r="P12248" i="1" a="1"/>
  <c r="P12248" i="1" s="1"/>
  <c r="R12248" i="1" s="1"/>
  <c r="P12249" i="1" a="1"/>
  <c r="P12249" i="1" s="1"/>
  <c r="R12249" i="1" s="1"/>
  <c r="P12250" i="1" a="1"/>
  <c r="P12250" i="1" s="1"/>
  <c r="R12250" i="1" s="1"/>
  <c r="P12251" i="1" a="1"/>
  <c r="P12251" i="1" s="1"/>
  <c r="R12251" i="1" s="1"/>
  <c r="P12252" i="1" a="1"/>
  <c r="P12252" i="1" s="1"/>
  <c r="R12252" i="1" s="1"/>
  <c r="P12253" i="1" a="1"/>
  <c r="P12253" i="1" s="1"/>
  <c r="R12253" i="1" s="1"/>
  <c r="P12254" i="1" a="1"/>
  <c r="P12254" i="1" s="1"/>
  <c r="R12254" i="1" s="1"/>
  <c r="P12255" i="1" a="1"/>
  <c r="P12255" i="1" s="1"/>
  <c r="R12255" i="1" s="1"/>
  <c r="P12256" i="1" a="1"/>
  <c r="P12256" i="1" s="1"/>
  <c r="R12256" i="1" s="1"/>
  <c r="P12257" i="1" a="1"/>
  <c r="P12257" i="1" s="1"/>
  <c r="R12257" i="1" s="1"/>
  <c r="P12258" i="1" a="1"/>
  <c r="P12258" i="1" s="1"/>
  <c r="R12258" i="1" s="1"/>
  <c r="P12259" i="1" a="1"/>
  <c r="P12259" i="1" s="1"/>
  <c r="R12259" i="1" s="1"/>
  <c r="P12260" i="1" a="1"/>
  <c r="P12260" i="1" s="1"/>
  <c r="R12260" i="1" s="1"/>
  <c r="P12261" i="1" a="1"/>
  <c r="P12261" i="1" s="1"/>
  <c r="R12261" i="1" s="1"/>
  <c r="P12262" i="1" a="1"/>
  <c r="P12262" i="1" s="1"/>
  <c r="R12262" i="1" s="1"/>
  <c r="P12263" i="1" a="1"/>
  <c r="P12263" i="1" s="1"/>
  <c r="R12263" i="1" s="1"/>
  <c r="P12264" i="1" a="1"/>
  <c r="P12264" i="1" s="1"/>
  <c r="R12264" i="1" s="1"/>
  <c r="P12265" i="1" a="1"/>
  <c r="P12265" i="1" s="1"/>
  <c r="R12265" i="1" s="1"/>
  <c r="P12266" i="1" a="1"/>
  <c r="P12266" i="1" s="1"/>
  <c r="R12266" i="1" s="1"/>
  <c r="P12267" i="1" a="1"/>
  <c r="P12267" i="1" s="1"/>
  <c r="R12267" i="1" s="1"/>
  <c r="P12268" i="1" a="1"/>
  <c r="P12268" i="1" s="1"/>
  <c r="R12268" i="1" s="1"/>
  <c r="P12269" i="1" a="1"/>
  <c r="P12269" i="1" s="1"/>
  <c r="R12269" i="1" s="1"/>
  <c r="P12270" i="1" a="1"/>
  <c r="P12270" i="1" s="1"/>
  <c r="R12270" i="1" s="1"/>
  <c r="P12271" i="1" a="1"/>
  <c r="P12271" i="1" s="1"/>
  <c r="R12271" i="1" s="1"/>
  <c r="P12272" i="1" a="1"/>
  <c r="P12272" i="1" s="1"/>
  <c r="R12272" i="1" s="1"/>
  <c r="P12273" i="1" a="1"/>
  <c r="P12273" i="1" s="1"/>
  <c r="R12273" i="1" s="1"/>
  <c r="P12274" i="1" a="1"/>
  <c r="P12274" i="1" s="1"/>
  <c r="R12274" i="1" s="1"/>
  <c r="P12275" i="1" a="1"/>
  <c r="P12275" i="1" s="1"/>
  <c r="R12275" i="1" s="1"/>
  <c r="P12276" i="1" a="1"/>
  <c r="P12276" i="1" s="1"/>
  <c r="R12276" i="1" s="1"/>
  <c r="P12277" i="1" a="1"/>
  <c r="P12277" i="1" s="1"/>
  <c r="R12277" i="1" s="1"/>
  <c r="P12278" i="1" a="1"/>
  <c r="P12278" i="1" s="1"/>
  <c r="R12278" i="1" s="1"/>
  <c r="P12279" i="1" a="1"/>
  <c r="P12279" i="1" s="1"/>
  <c r="R12279" i="1" s="1"/>
  <c r="P12280" i="1" a="1"/>
  <c r="P12280" i="1" s="1"/>
  <c r="R12280" i="1" s="1"/>
  <c r="P12281" i="1" a="1"/>
  <c r="P12281" i="1" s="1"/>
  <c r="R12281" i="1" s="1"/>
  <c r="P12282" i="1" a="1"/>
  <c r="P12282" i="1" s="1"/>
  <c r="R12282" i="1" s="1"/>
  <c r="P12283" i="1" a="1"/>
  <c r="P12283" i="1" s="1"/>
  <c r="R12283" i="1" s="1"/>
  <c r="P12284" i="1" a="1"/>
  <c r="P12284" i="1" s="1"/>
  <c r="R12284" i="1" s="1"/>
  <c r="P12285" i="1" a="1"/>
  <c r="P12285" i="1" s="1"/>
  <c r="R12285" i="1" s="1"/>
  <c r="P12286" i="1" a="1"/>
  <c r="P12286" i="1" s="1"/>
  <c r="R12286" i="1" s="1"/>
  <c r="P12287" i="1" a="1"/>
  <c r="P12287" i="1" s="1"/>
  <c r="R12287" i="1" s="1"/>
  <c r="P12288" i="1" a="1"/>
  <c r="P12288" i="1" s="1"/>
  <c r="R12288" i="1" s="1"/>
  <c r="P12289" i="1" a="1"/>
  <c r="P12289" i="1" s="1"/>
  <c r="R12289" i="1" s="1"/>
  <c r="P12290" i="1" a="1"/>
  <c r="P12290" i="1" s="1"/>
  <c r="R12290" i="1" s="1"/>
  <c r="P12291" i="1" a="1"/>
  <c r="P12291" i="1" s="1"/>
  <c r="R12291" i="1" s="1"/>
  <c r="P12292" i="1" a="1"/>
  <c r="P12292" i="1" s="1"/>
  <c r="R12292" i="1" s="1"/>
  <c r="P12293" i="1" a="1"/>
  <c r="P12293" i="1" s="1"/>
  <c r="R12293" i="1" s="1"/>
  <c r="P12294" i="1" a="1"/>
  <c r="P12294" i="1" s="1"/>
  <c r="R12294" i="1" s="1"/>
  <c r="P12295" i="1" a="1"/>
  <c r="P12295" i="1" s="1"/>
  <c r="R12295" i="1" s="1"/>
  <c r="P12296" i="1" a="1"/>
  <c r="P12296" i="1" s="1"/>
  <c r="R12296" i="1" s="1"/>
  <c r="P12297" i="1" a="1"/>
  <c r="P12297" i="1" s="1"/>
  <c r="R12297" i="1" s="1"/>
  <c r="P12298" i="1" a="1"/>
  <c r="P12298" i="1" s="1"/>
  <c r="R12298" i="1" s="1"/>
  <c r="P12299" i="1" a="1"/>
  <c r="P12299" i="1" s="1"/>
  <c r="R12299" i="1" s="1"/>
  <c r="P12300" i="1" a="1"/>
  <c r="P12300" i="1" s="1"/>
  <c r="R12300" i="1" s="1"/>
  <c r="P12301" i="1" a="1"/>
  <c r="P12301" i="1" s="1"/>
  <c r="R12301" i="1" s="1"/>
  <c r="P12302" i="1" a="1"/>
  <c r="P12302" i="1" s="1"/>
  <c r="R12302" i="1" s="1"/>
  <c r="P12303" i="1" a="1"/>
  <c r="P12303" i="1" s="1"/>
  <c r="R12303" i="1" s="1"/>
  <c r="P12304" i="1" a="1"/>
  <c r="P12304" i="1" s="1"/>
  <c r="R12304" i="1" s="1"/>
  <c r="P12305" i="1" a="1"/>
  <c r="P12305" i="1" s="1"/>
  <c r="R12305" i="1" s="1"/>
  <c r="P12306" i="1" a="1"/>
  <c r="P12306" i="1" s="1"/>
  <c r="R12306" i="1" s="1"/>
  <c r="P12307" i="1" a="1"/>
  <c r="P12307" i="1" s="1"/>
  <c r="R12307" i="1" s="1"/>
  <c r="P12308" i="1" a="1"/>
  <c r="P12308" i="1" s="1"/>
  <c r="R12308" i="1" s="1"/>
  <c r="P12309" i="1" a="1"/>
  <c r="P12309" i="1" s="1"/>
  <c r="R12309" i="1" s="1"/>
  <c r="P12310" i="1" a="1"/>
  <c r="P12310" i="1" s="1"/>
  <c r="R12310" i="1" s="1"/>
  <c r="P12311" i="1" a="1"/>
  <c r="P12311" i="1" s="1"/>
  <c r="R12311" i="1" s="1"/>
  <c r="P12312" i="1" a="1"/>
  <c r="P12312" i="1" s="1"/>
  <c r="R12312" i="1" s="1"/>
  <c r="P12313" i="1" a="1"/>
  <c r="P12313" i="1" s="1"/>
  <c r="R12313" i="1" s="1"/>
  <c r="P12314" i="1" a="1"/>
  <c r="P12314" i="1" s="1"/>
  <c r="R12314" i="1" s="1"/>
  <c r="P12315" i="1" a="1"/>
  <c r="P12315" i="1" s="1"/>
  <c r="R12315" i="1" s="1"/>
  <c r="P12316" i="1" a="1"/>
  <c r="P12316" i="1" s="1"/>
  <c r="R12316" i="1" s="1"/>
  <c r="P12317" i="1" a="1"/>
  <c r="P12317" i="1" s="1"/>
  <c r="R12317" i="1" s="1"/>
  <c r="P12318" i="1" a="1"/>
  <c r="P12318" i="1" s="1"/>
  <c r="R12318" i="1" s="1"/>
  <c r="P12319" i="1" a="1"/>
  <c r="P12319" i="1" s="1"/>
  <c r="R12319" i="1" s="1"/>
  <c r="P12320" i="1" a="1"/>
  <c r="P12320" i="1" s="1"/>
  <c r="R12320" i="1" s="1"/>
  <c r="P12321" i="1" a="1"/>
  <c r="P12321" i="1" s="1"/>
  <c r="R12321" i="1" s="1"/>
  <c r="P12322" i="1" a="1"/>
  <c r="P12322" i="1" s="1"/>
  <c r="R12322" i="1" s="1"/>
  <c r="P12323" i="1" a="1"/>
  <c r="P12323" i="1" s="1"/>
  <c r="R12323" i="1" s="1"/>
  <c r="P12324" i="1" a="1"/>
  <c r="P12324" i="1" s="1"/>
  <c r="R12324" i="1" s="1"/>
  <c r="P12325" i="1" a="1"/>
  <c r="P12325" i="1" s="1"/>
  <c r="R12325" i="1" s="1"/>
  <c r="P12326" i="1" a="1"/>
  <c r="P12326" i="1" s="1"/>
  <c r="R12326" i="1" s="1"/>
  <c r="P12327" i="1" a="1"/>
  <c r="P12327" i="1" s="1"/>
  <c r="R12327" i="1" s="1"/>
  <c r="P12328" i="1" a="1"/>
  <c r="P12328" i="1" s="1"/>
  <c r="R12328" i="1" s="1"/>
  <c r="P12329" i="1" a="1"/>
  <c r="P12329" i="1" s="1"/>
  <c r="R12329" i="1" s="1"/>
  <c r="P12330" i="1" a="1"/>
  <c r="P12330" i="1" s="1"/>
  <c r="R12330" i="1" s="1"/>
  <c r="P12331" i="1" a="1"/>
  <c r="P12331" i="1" s="1"/>
  <c r="R12331" i="1" s="1"/>
  <c r="P12332" i="1" a="1"/>
  <c r="P12332" i="1" s="1"/>
  <c r="R12332" i="1" s="1"/>
  <c r="P12333" i="1" a="1"/>
  <c r="P12333" i="1" s="1"/>
  <c r="R12333" i="1" s="1"/>
  <c r="P12334" i="1" a="1"/>
  <c r="P12334" i="1" s="1"/>
  <c r="R12334" i="1" s="1"/>
  <c r="P12335" i="1" a="1"/>
  <c r="P12335" i="1" s="1"/>
  <c r="R12335" i="1" s="1"/>
  <c r="P12336" i="1" a="1"/>
  <c r="P12336" i="1" s="1"/>
  <c r="R12336" i="1" s="1"/>
  <c r="P12337" i="1" a="1"/>
  <c r="P12337" i="1" s="1"/>
  <c r="R12337" i="1" s="1"/>
  <c r="P12338" i="1" a="1"/>
  <c r="P12338" i="1" s="1"/>
  <c r="R12338" i="1" s="1"/>
  <c r="P12339" i="1" a="1"/>
  <c r="P12339" i="1" s="1"/>
  <c r="R12339" i="1" s="1"/>
  <c r="P12340" i="1" a="1"/>
  <c r="P12340" i="1" s="1"/>
  <c r="R12340" i="1" s="1"/>
  <c r="P12341" i="1" a="1"/>
  <c r="P12341" i="1" s="1"/>
  <c r="R12341" i="1" s="1"/>
  <c r="P12342" i="1" a="1"/>
  <c r="P12342" i="1" s="1"/>
  <c r="R12342" i="1" s="1"/>
  <c r="P12343" i="1" a="1"/>
  <c r="P12343" i="1" s="1"/>
  <c r="R12343" i="1" s="1"/>
  <c r="P12344" i="1" a="1"/>
  <c r="P12344" i="1" s="1"/>
  <c r="R12344" i="1" s="1"/>
  <c r="P12345" i="1" a="1"/>
  <c r="P12345" i="1" s="1"/>
  <c r="R12345" i="1" s="1"/>
  <c r="P12346" i="1" a="1"/>
  <c r="P12346" i="1" s="1"/>
  <c r="R12346" i="1" s="1"/>
  <c r="P12347" i="1" a="1"/>
  <c r="P12347" i="1" s="1"/>
  <c r="R12347" i="1" s="1"/>
  <c r="P12348" i="1" a="1"/>
  <c r="P12348" i="1" s="1"/>
  <c r="R12348" i="1" s="1"/>
  <c r="P12349" i="1" a="1"/>
  <c r="P12349" i="1" s="1"/>
  <c r="R12349" i="1" s="1"/>
  <c r="P12350" i="1" a="1"/>
  <c r="P12350" i="1" s="1"/>
  <c r="R12350" i="1" s="1"/>
  <c r="P12351" i="1" a="1"/>
  <c r="P12351" i="1" s="1"/>
  <c r="R12351" i="1" s="1"/>
  <c r="P12352" i="1" a="1"/>
  <c r="P12352" i="1" s="1"/>
  <c r="R12352" i="1" s="1"/>
  <c r="P12353" i="1" a="1"/>
  <c r="P12353" i="1" s="1"/>
  <c r="R12353" i="1" s="1"/>
  <c r="P12354" i="1" a="1"/>
  <c r="P12354" i="1" s="1"/>
  <c r="R12354" i="1" s="1"/>
  <c r="P12355" i="1" a="1"/>
  <c r="P12355" i="1" s="1"/>
  <c r="R12355" i="1" s="1"/>
  <c r="P12356" i="1" a="1"/>
  <c r="P12356" i="1" s="1"/>
  <c r="R12356" i="1" s="1"/>
  <c r="P12357" i="1" a="1"/>
  <c r="P12357" i="1" s="1"/>
  <c r="R12357" i="1" s="1"/>
  <c r="P12358" i="1" a="1"/>
  <c r="P12358" i="1" s="1"/>
  <c r="R12358" i="1" s="1"/>
  <c r="P12359" i="1" a="1"/>
  <c r="P12359" i="1" s="1"/>
  <c r="R12359" i="1" s="1"/>
  <c r="P12360" i="1" a="1"/>
  <c r="P12360" i="1" s="1"/>
  <c r="R12360" i="1" s="1"/>
  <c r="P12361" i="1" a="1"/>
  <c r="P12361" i="1" s="1"/>
  <c r="R12361" i="1" s="1"/>
  <c r="P12362" i="1" a="1"/>
  <c r="P12362" i="1" s="1"/>
  <c r="R12362" i="1" s="1"/>
  <c r="P12363" i="1" a="1"/>
  <c r="P12363" i="1" s="1"/>
  <c r="R12363" i="1" s="1"/>
  <c r="P12364" i="1" a="1"/>
  <c r="P12364" i="1" s="1"/>
  <c r="R12364" i="1" s="1"/>
  <c r="P12365" i="1" a="1"/>
  <c r="P12365" i="1" s="1"/>
  <c r="R12365" i="1" s="1"/>
  <c r="P12366" i="1" a="1"/>
  <c r="P12366" i="1" s="1"/>
  <c r="R12366" i="1" s="1"/>
  <c r="P12367" i="1" a="1"/>
  <c r="P12367" i="1" s="1"/>
  <c r="R12367" i="1" s="1"/>
  <c r="P12368" i="1" a="1"/>
  <c r="P12368" i="1" s="1"/>
  <c r="R12368" i="1" s="1"/>
  <c r="P12369" i="1" a="1"/>
  <c r="P12369" i="1" s="1"/>
  <c r="R12369" i="1" s="1"/>
  <c r="P12370" i="1" a="1"/>
  <c r="P12370" i="1" s="1"/>
  <c r="R12370" i="1" s="1"/>
  <c r="P12371" i="1" a="1"/>
  <c r="P12371" i="1" s="1"/>
  <c r="R12371" i="1" s="1"/>
  <c r="P12372" i="1" a="1"/>
  <c r="P12372" i="1" s="1"/>
  <c r="R12372" i="1" s="1"/>
  <c r="P12373" i="1" a="1"/>
  <c r="P12373" i="1" s="1"/>
  <c r="R12373" i="1" s="1"/>
  <c r="P12374" i="1" a="1"/>
  <c r="P12374" i="1" s="1"/>
  <c r="R12374" i="1" s="1"/>
  <c r="P12375" i="1" a="1"/>
  <c r="P12375" i="1" s="1"/>
  <c r="R12375" i="1" s="1"/>
  <c r="P12376" i="1" a="1"/>
  <c r="P12376" i="1" s="1"/>
  <c r="R12376" i="1" s="1"/>
  <c r="P12377" i="1" a="1"/>
  <c r="P12377" i="1" s="1"/>
  <c r="R12377" i="1" s="1"/>
  <c r="P12378" i="1" a="1"/>
  <c r="P12378" i="1" s="1"/>
  <c r="R12378" i="1" s="1"/>
  <c r="P12379" i="1" a="1"/>
  <c r="P12379" i="1" s="1"/>
  <c r="R12379" i="1" s="1"/>
  <c r="P12380" i="1" a="1"/>
  <c r="P12380" i="1" s="1"/>
  <c r="R12380" i="1" s="1"/>
  <c r="P12381" i="1" a="1"/>
  <c r="P12381" i="1" s="1"/>
  <c r="R12381" i="1" s="1"/>
  <c r="P12382" i="1" a="1"/>
  <c r="P12382" i="1" s="1"/>
  <c r="R12382" i="1" s="1"/>
  <c r="P12383" i="1" a="1"/>
  <c r="P12383" i="1" s="1"/>
  <c r="R12383" i="1" s="1"/>
  <c r="P12384" i="1" a="1"/>
  <c r="P12384" i="1" s="1"/>
  <c r="R12384" i="1" s="1"/>
  <c r="P12385" i="1" a="1"/>
  <c r="P12385" i="1" s="1"/>
  <c r="R12385" i="1" s="1"/>
  <c r="P12386" i="1" a="1"/>
  <c r="P12386" i="1" s="1"/>
  <c r="R12386" i="1" s="1"/>
  <c r="P12387" i="1" a="1"/>
  <c r="P12387" i="1" s="1"/>
  <c r="R12387" i="1" s="1"/>
  <c r="P12388" i="1" a="1"/>
  <c r="P12388" i="1" s="1"/>
  <c r="R12388" i="1" s="1"/>
  <c r="P12389" i="1" a="1"/>
  <c r="P12389" i="1" s="1"/>
  <c r="R12389" i="1" s="1"/>
  <c r="P12390" i="1" a="1"/>
  <c r="P12390" i="1" s="1"/>
  <c r="R12390" i="1" s="1"/>
  <c r="P12391" i="1" a="1"/>
  <c r="P12391" i="1" s="1"/>
  <c r="R12391" i="1" s="1"/>
  <c r="P12392" i="1" a="1"/>
  <c r="P12392" i="1" s="1"/>
  <c r="R12392" i="1" s="1"/>
  <c r="P12393" i="1" a="1"/>
  <c r="P12393" i="1" s="1"/>
  <c r="R12393" i="1" s="1"/>
  <c r="P12394" i="1" a="1"/>
  <c r="P12394" i="1" s="1"/>
  <c r="R12394" i="1" s="1"/>
  <c r="P12395" i="1" a="1"/>
  <c r="P12395" i="1" s="1"/>
  <c r="R12395" i="1" s="1"/>
  <c r="P12396" i="1" a="1"/>
  <c r="P12396" i="1" s="1"/>
  <c r="R12396" i="1" s="1"/>
  <c r="P12397" i="1" a="1"/>
  <c r="P12397" i="1" s="1"/>
  <c r="R12397" i="1" s="1"/>
  <c r="P12398" i="1" a="1"/>
  <c r="P12398" i="1" s="1"/>
  <c r="R12398" i="1" s="1"/>
  <c r="P12399" i="1" a="1"/>
  <c r="P12399" i="1" s="1"/>
  <c r="R12399" i="1" s="1"/>
  <c r="P12400" i="1" a="1"/>
  <c r="P12400" i="1" s="1"/>
  <c r="R12400" i="1" s="1"/>
  <c r="P12401" i="1" a="1"/>
  <c r="P12401" i="1" s="1"/>
  <c r="R12401" i="1" s="1"/>
  <c r="P12402" i="1" a="1"/>
  <c r="P12402" i="1" s="1"/>
  <c r="R12402" i="1" s="1"/>
  <c r="P12403" i="1" a="1"/>
  <c r="P12403" i="1" s="1"/>
  <c r="R12403" i="1" s="1"/>
  <c r="P12404" i="1" a="1"/>
  <c r="P12404" i="1" s="1"/>
  <c r="R12404" i="1" s="1"/>
  <c r="P12405" i="1" a="1"/>
  <c r="P12405" i="1" s="1"/>
  <c r="R12405" i="1" s="1"/>
  <c r="P12406" i="1" a="1"/>
  <c r="P12406" i="1" s="1"/>
  <c r="R12406" i="1" s="1"/>
  <c r="P12407" i="1" a="1"/>
  <c r="P12407" i="1" s="1"/>
  <c r="R12407" i="1" s="1"/>
  <c r="P12408" i="1" a="1"/>
  <c r="P12408" i="1" s="1"/>
  <c r="R12408" i="1" s="1"/>
  <c r="P12409" i="1" a="1"/>
  <c r="P12409" i="1" s="1"/>
  <c r="R12409" i="1" s="1"/>
  <c r="P12410" i="1" a="1"/>
  <c r="P12410" i="1" s="1"/>
  <c r="R12410" i="1" s="1"/>
  <c r="P12411" i="1" a="1"/>
  <c r="P12411" i="1" s="1"/>
  <c r="R12411" i="1" s="1"/>
  <c r="P12412" i="1" a="1"/>
  <c r="P12412" i="1" s="1"/>
  <c r="R12412" i="1" s="1"/>
  <c r="P12413" i="1" a="1"/>
  <c r="P12413" i="1" s="1"/>
  <c r="R12413" i="1" s="1"/>
  <c r="P12414" i="1" a="1"/>
  <c r="P12414" i="1" s="1"/>
  <c r="R12414" i="1" s="1"/>
  <c r="P12415" i="1" a="1"/>
  <c r="P12415" i="1" s="1"/>
  <c r="R12415" i="1" s="1"/>
  <c r="P12416" i="1" a="1"/>
  <c r="P12416" i="1" s="1"/>
  <c r="R12416" i="1" s="1"/>
  <c r="P12417" i="1" a="1"/>
  <c r="P12417" i="1" s="1"/>
  <c r="R12417" i="1" s="1"/>
  <c r="P12418" i="1" a="1"/>
  <c r="P12418" i="1" s="1"/>
  <c r="R12418" i="1" s="1"/>
  <c r="P12419" i="1" a="1"/>
  <c r="P12419" i="1" s="1"/>
  <c r="R12419" i="1" s="1"/>
  <c r="P12420" i="1" a="1"/>
  <c r="P12420" i="1" s="1"/>
  <c r="R12420" i="1" s="1"/>
  <c r="P12421" i="1" a="1"/>
  <c r="P12421" i="1" s="1"/>
  <c r="R12421" i="1" s="1"/>
  <c r="P12422" i="1" a="1"/>
  <c r="P12422" i="1" s="1"/>
  <c r="R12422" i="1" s="1"/>
  <c r="P12423" i="1" a="1"/>
  <c r="P12423" i="1" s="1"/>
  <c r="R12423" i="1" s="1"/>
  <c r="P12424" i="1" a="1"/>
  <c r="P12424" i="1" s="1"/>
  <c r="R12424" i="1" s="1"/>
  <c r="P12425" i="1" a="1"/>
  <c r="P12425" i="1" s="1"/>
  <c r="R12425" i="1" s="1"/>
  <c r="P12426" i="1" a="1"/>
  <c r="P12426" i="1" s="1"/>
  <c r="R12426" i="1" s="1"/>
  <c r="P12427" i="1" a="1"/>
  <c r="P12427" i="1" s="1"/>
  <c r="R12427" i="1" s="1"/>
  <c r="P12428" i="1" a="1"/>
  <c r="P12428" i="1" s="1"/>
  <c r="R12428" i="1" s="1"/>
  <c r="P12429" i="1" a="1"/>
  <c r="P12429" i="1" s="1"/>
  <c r="R12429" i="1" s="1"/>
  <c r="P12430" i="1" a="1"/>
  <c r="P12430" i="1" s="1"/>
  <c r="R12430" i="1" s="1"/>
  <c r="P12431" i="1" a="1"/>
  <c r="P12431" i="1" s="1"/>
  <c r="R12431" i="1" s="1"/>
  <c r="P12432" i="1" a="1"/>
  <c r="P12432" i="1" s="1"/>
  <c r="R12432" i="1" s="1"/>
  <c r="P12433" i="1" a="1"/>
  <c r="P12433" i="1" s="1"/>
  <c r="R12433" i="1" s="1"/>
  <c r="P12434" i="1" a="1"/>
  <c r="P12434" i="1" s="1"/>
  <c r="R12434" i="1" s="1"/>
  <c r="P12435" i="1" a="1"/>
  <c r="P12435" i="1" s="1"/>
  <c r="R12435" i="1" s="1"/>
  <c r="P12436" i="1" a="1"/>
  <c r="P12436" i="1" s="1"/>
  <c r="R12436" i="1" s="1"/>
  <c r="P12437" i="1" a="1"/>
  <c r="P12437" i="1" s="1"/>
  <c r="R12437" i="1" s="1"/>
  <c r="P12438" i="1" a="1"/>
  <c r="P12438" i="1" s="1"/>
  <c r="R12438" i="1" s="1"/>
  <c r="P12439" i="1" a="1"/>
  <c r="P12439" i="1" s="1"/>
  <c r="R12439" i="1" s="1"/>
  <c r="P12440" i="1" a="1"/>
  <c r="P12440" i="1" s="1"/>
  <c r="R12440" i="1" s="1"/>
  <c r="P12441" i="1" a="1"/>
  <c r="P12441" i="1" s="1"/>
  <c r="R12441" i="1" s="1"/>
  <c r="P12442" i="1" a="1"/>
  <c r="P12442" i="1" s="1"/>
  <c r="R12442" i="1" s="1"/>
  <c r="P12443" i="1" a="1"/>
  <c r="P12443" i="1" s="1"/>
  <c r="R12443" i="1" s="1"/>
  <c r="P12444" i="1" a="1"/>
  <c r="P12444" i="1" s="1"/>
  <c r="R12444" i="1" s="1"/>
  <c r="P12445" i="1" a="1"/>
  <c r="P12445" i="1" s="1"/>
  <c r="R12445" i="1" s="1"/>
  <c r="P12446" i="1" a="1"/>
  <c r="P12446" i="1" s="1"/>
  <c r="R12446" i="1" s="1"/>
  <c r="P12447" i="1" a="1"/>
  <c r="P12447" i="1" s="1"/>
  <c r="R12447" i="1" s="1"/>
  <c r="P12448" i="1" a="1"/>
  <c r="P12448" i="1" s="1"/>
  <c r="R12448" i="1" s="1"/>
  <c r="P12449" i="1" a="1"/>
  <c r="P12449" i="1" s="1"/>
  <c r="R12449" i="1" s="1"/>
  <c r="P12450" i="1" a="1"/>
  <c r="P12450" i="1" s="1"/>
  <c r="R12450" i="1" s="1"/>
  <c r="P12451" i="1" a="1"/>
  <c r="P12451" i="1" s="1"/>
  <c r="R12451" i="1" s="1"/>
  <c r="P12452" i="1" a="1"/>
  <c r="P12452" i="1" s="1"/>
  <c r="R12452" i="1" s="1"/>
  <c r="P12453" i="1" a="1"/>
  <c r="P12453" i="1" s="1"/>
  <c r="R12453" i="1" s="1"/>
  <c r="P12454" i="1" a="1"/>
  <c r="P12454" i="1" s="1"/>
  <c r="R12454" i="1" s="1"/>
  <c r="P12455" i="1" a="1"/>
  <c r="P12455" i="1" s="1"/>
  <c r="R12455" i="1" s="1"/>
  <c r="P12456" i="1" a="1"/>
  <c r="P12456" i="1" s="1"/>
  <c r="R12456" i="1" s="1"/>
  <c r="P12457" i="1" a="1"/>
  <c r="P12457" i="1" s="1"/>
  <c r="R12457" i="1" s="1"/>
  <c r="P12458" i="1" a="1"/>
  <c r="P12458" i="1" s="1"/>
  <c r="R12458" i="1" s="1"/>
  <c r="P12459" i="1" a="1"/>
  <c r="P12459" i="1" s="1"/>
  <c r="R12459" i="1" s="1"/>
  <c r="P12460" i="1" a="1"/>
  <c r="P12460" i="1" s="1"/>
  <c r="R12460" i="1" s="1"/>
  <c r="P12461" i="1" a="1"/>
  <c r="P12461" i="1" s="1"/>
  <c r="R12461" i="1" s="1"/>
  <c r="P12462" i="1" a="1"/>
  <c r="P12462" i="1" s="1"/>
  <c r="R12462" i="1" s="1"/>
  <c r="P12463" i="1" a="1"/>
  <c r="P12463" i="1" s="1"/>
  <c r="R12463" i="1" s="1"/>
  <c r="P12464" i="1" a="1"/>
  <c r="P12464" i="1" s="1"/>
  <c r="R12464" i="1" s="1"/>
  <c r="P12465" i="1" a="1"/>
  <c r="P12465" i="1" s="1"/>
  <c r="R12465" i="1" s="1"/>
  <c r="P12466" i="1" a="1"/>
  <c r="P12466" i="1" s="1"/>
  <c r="R12466" i="1" s="1"/>
  <c r="P12467" i="1" a="1"/>
  <c r="P12467" i="1" s="1"/>
  <c r="R12467" i="1" s="1"/>
  <c r="P12468" i="1" a="1"/>
  <c r="P12468" i="1" s="1"/>
  <c r="R12468" i="1" s="1"/>
  <c r="P12469" i="1" a="1"/>
  <c r="P12469" i="1" s="1"/>
  <c r="R12469" i="1" s="1"/>
  <c r="P12470" i="1" a="1"/>
  <c r="P12470" i="1" s="1"/>
  <c r="R12470" i="1" s="1"/>
  <c r="P12471" i="1" a="1"/>
  <c r="P12471" i="1" s="1"/>
  <c r="R12471" i="1" s="1"/>
  <c r="P12472" i="1" a="1"/>
  <c r="P12472" i="1" s="1"/>
  <c r="R12472" i="1" s="1"/>
  <c r="P12473" i="1" a="1"/>
  <c r="P12473" i="1" s="1"/>
  <c r="R12473" i="1" s="1"/>
  <c r="P12474" i="1" a="1"/>
  <c r="P12474" i="1" s="1"/>
  <c r="R12474" i="1" s="1"/>
  <c r="P12475" i="1" a="1"/>
  <c r="P12475" i="1" s="1"/>
  <c r="R12475" i="1" s="1"/>
  <c r="P12476" i="1" a="1"/>
  <c r="P12476" i="1" s="1"/>
  <c r="R12476" i="1" s="1"/>
  <c r="P12477" i="1" a="1"/>
  <c r="P12477" i="1" s="1"/>
  <c r="R12477" i="1" s="1"/>
  <c r="P12478" i="1" a="1"/>
  <c r="P12478" i="1" s="1"/>
  <c r="R12478" i="1" s="1"/>
  <c r="P12479" i="1" a="1"/>
  <c r="P12479" i="1" s="1"/>
  <c r="R12479" i="1" s="1"/>
  <c r="P12480" i="1" a="1"/>
  <c r="P12480" i="1" s="1"/>
  <c r="R12480" i="1" s="1"/>
  <c r="P12481" i="1" a="1"/>
  <c r="P12481" i="1" s="1"/>
  <c r="R12481" i="1" s="1"/>
  <c r="P12482" i="1" a="1"/>
  <c r="P12482" i="1" s="1"/>
  <c r="R12482" i="1" s="1"/>
  <c r="P12483" i="1" a="1"/>
  <c r="P12483" i="1" s="1"/>
  <c r="R12483" i="1" s="1"/>
  <c r="P12484" i="1" a="1"/>
  <c r="P12484" i="1" s="1"/>
  <c r="R12484" i="1" s="1"/>
  <c r="P12485" i="1" a="1"/>
  <c r="P12485" i="1" s="1"/>
  <c r="R12485" i="1" s="1"/>
  <c r="P12486" i="1" a="1"/>
  <c r="P12486" i="1" s="1"/>
  <c r="R12486" i="1" s="1"/>
  <c r="P12487" i="1" a="1"/>
  <c r="P12487" i="1" s="1"/>
  <c r="R12487" i="1" s="1"/>
  <c r="P12488" i="1" a="1"/>
  <c r="P12488" i="1" s="1"/>
  <c r="R12488" i="1" s="1"/>
  <c r="P12489" i="1" a="1"/>
  <c r="P12489" i="1" s="1"/>
  <c r="R12489" i="1" s="1"/>
  <c r="P12490" i="1" a="1"/>
  <c r="P12490" i="1" s="1"/>
  <c r="R12490" i="1" s="1"/>
  <c r="P12491" i="1" a="1"/>
  <c r="P12491" i="1" s="1"/>
  <c r="R12491" i="1" s="1"/>
  <c r="P12492" i="1" a="1"/>
  <c r="P12492" i="1" s="1"/>
  <c r="R12492" i="1" s="1"/>
  <c r="P12493" i="1" a="1"/>
  <c r="P12493" i="1" s="1"/>
  <c r="R12493" i="1" s="1"/>
  <c r="P12494" i="1" a="1"/>
  <c r="P12494" i="1" s="1"/>
  <c r="R12494" i="1" s="1"/>
  <c r="P12495" i="1" a="1"/>
  <c r="P12495" i="1" s="1"/>
  <c r="R12495" i="1" s="1"/>
  <c r="P12496" i="1" a="1"/>
  <c r="P12496" i="1" s="1"/>
  <c r="R12496" i="1" s="1"/>
  <c r="P12497" i="1" a="1"/>
  <c r="P12497" i="1" s="1"/>
  <c r="R12497" i="1" s="1"/>
  <c r="P12498" i="1" a="1"/>
  <c r="P12498" i="1" s="1"/>
  <c r="R12498" i="1" s="1"/>
  <c r="P12499" i="1" a="1"/>
  <c r="P12499" i="1" s="1"/>
  <c r="R12499" i="1" s="1"/>
  <c r="P12500" i="1" a="1"/>
  <c r="P12500" i="1" s="1"/>
  <c r="R12500" i="1" s="1"/>
  <c r="P12501" i="1" a="1"/>
  <c r="P12501" i="1" s="1"/>
  <c r="R12501" i="1" s="1"/>
  <c r="P12502" i="1" a="1"/>
  <c r="P12502" i="1" s="1"/>
  <c r="R12502" i="1" s="1"/>
  <c r="P12503" i="1" a="1"/>
  <c r="P12503" i="1" s="1"/>
  <c r="R12503" i="1" s="1"/>
  <c r="P12504" i="1" a="1"/>
  <c r="P12504" i="1" s="1"/>
  <c r="R12504" i="1" s="1"/>
  <c r="P12505" i="1" a="1"/>
  <c r="P12505" i="1" s="1"/>
  <c r="R12505" i="1" s="1"/>
  <c r="P12506" i="1" a="1"/>
  <c r="P12506" i="1" s="1"/>
  <c r="R12506" i="1" s="1"/>
  <c r="P12507" i="1" a="1"/>
  <c r="P12507" i="1" s="1"/>
  <c r="R12507" i="1" s="1"/>
  <c r="P12508" i="1" a="1"/>
  <c r="P12508" i="1" s="1"/>
  <c r="R12508" i="1" s="1"/>
  <c r="P12509" i="1" a="1"/>
  <c r="P12509" i="1" s="1"/>
  <c r="R12509" i="1" s="1"/>
  <c r="P12510" i="1" a="1"/>
  <c r="P12510" i="1" s="1"/>
  <c r="R12510" i="1" s="1"/>
  <c r="P12511" i="1" a="1"/>
  <c r="P12511" i="1" s="1"/>
  <c r="R12511" i="1" s="1"/>
  <c r="P12512" i="1" a="1"/>
  <c r="P12512" i="1" s="1"/>
  <c r="R12512" i="1" s="1"/>
  <c r="P12513" i="1" a="1"/>
  <c r="P12513" i="1" s="1"/>
  <c r="R12513" i="1" s="1"/>
  <c r="P12514" i="1" a="1"/>
  <c r="P12514" i="1" s="1"/>
  <c r="R12514" i="1" s="1"/>
  <c r="P12515" i="1" a="1"/>
  <c r="P12515" i="1" s="1"/>
  <c r="R12515" i="1" s="1"/>
  <c r="P12516" i="1" a="1"/>
  <c r="P12516" i="1" s="1"/>
  <c r="R12516" i="1" s="1"/>
  <c r="P12517" i="1" a="1"/>
  <c r="P12517" i="1" s="1"/>
  <c r="R12517" i="1" s="1"/>
  <c r="P12518" i="1" a="1"/>
  <c r="P12518" i="1" s="1"/>
  <c r="R12518" i="1" s="1"/>
  <c r="P12519" i="1" a="1"/>
  <c r="P12519" i="1" s="1"/>
  <c r="R12519" i="1" s="1"/>
  <c r="P12520" i="1" a="1"/>
  <c r="P12520" i="1" s="1"/>
  <c r="R12520" i="1" s="1"/>
  <c r="P12521" i="1" a="1"/>
  <c r="P12521" i="1" s="1"/>
  <c r="R12521" i="1" s="1"/>
  <c r="P12522" i="1" a="1"/>
  <c r="P12522" i="1" s="1"/>
  <c r="R12522" i="1" s="1"/>
  <c r="P12523" i="1" a="1"/>
  <c r="P12523" i="1" s="1"/>
  <c r="R12523" i="1" s="1"/>
  <c r="P12524" i="1" a="1"/>
  <c r="P12524" i="1" s="1"/>
  <c r="R12524" i="1" s="1"/>
  <c r="P12525" i="1" a="1"/>
  <c r="P12525" i="1" s="1"/>
  <c r="R12525" i="1" s="1"/>
  <c r="P12526" i="1" a="1"/>
  <c r="P12526" i="1" s="1"/>
  <c r="R12526" i="1" s="1"/>
  <c r="P12527" i="1" a="1"/>
  <c r="P12527" i="1" s="1"/>
  <c r="R12527" i="1" s="1"/>
  <c r="P12528" i="1" a="1"/>
  <c r="P12528" i="1" s="1"/>
  <c r="R12528" i="1" s="1"/>
  <c r="P12529" i="1" a="1"/>
  <c r="P12529" i="1" s="1"/>
  <c r="R12529" i="1" s="1"/>
  <c r="P12530" i="1" a="1"/>
  <c r="P12530" i="1" s="1"/>
  <c r="R12530" i="1" s="1"/>
  <c r="P12531" i="1" a="1"/>
  <c r="P12531" i="1" s="1"/>
  <c r="R12531" i="1" s="1"/>
  <c r="P12532" i="1" a="1"/>
  <c r="P12532" i="1" s="1"/>
  <c r="R12532" i="1" s="1"/>
  <c r="P12533" i="1" a="1"/>
  <c r="P12533" i="1" s="1"/>
  <c r="R12533" i="1" s="1"/>
  <c r="P12534" i="1" a="1"/>
  <c r="P12534" i="1" s="1"/>
  <c r="R12534" i="1" s="1"/>
  <c r="P12535" i="1" a="1"/>
  <c r="P12535" i="1" s="1"/>
  <c r="R12535" i="1" s="1"/>
  <c r="P12536" i="1" a="1"/>
  <c r="P12536" i="1" s="1"/>
  <c r="R12536" i="1" s="1"/>
  <c r="P12537" i="1" a="1"/>
  <c r="P12537" i="1" s="1"/>
  <c r="R12537" i="1" s="1"/>
  <c r="P12538" i="1" a="1"/>
  <c r="P12538" i="1" s="1"/>
  <c r="R12538" i="1" s="1"/>
  <c r="P12539" i="1" a="1"/>
  <c r="P12539" i="1" s="1"/>
  <c r="R12539" i="1" s="1"/>
  <c r="P12540" i="1" a="1"/>
  <c r="P12540" i="1" s="1"/>
  <c r="R12540" i="1" s="1"/>
  <c r="P12541" i="1" a="1"/>
  <c r="P12541" i="1" s="1"/>
  <c r="R12541" i="1" s="1"/>
  <c r="P12542" i="1" a="1"/>
  <c r="P12542" i="1" s="1"/>
  <c r="R12542" i="1" s="1"/>
  <c r="P12543" i="1" a="1"/>
  <c r="P12543" i="1" s="1"/>
  <c r="R12543" i="1" s="1"/>
  <c r="P12544" i="1" a="1"/>
  <c r="P12544" i="1" s="1"/>
  <c r="R12544" i="1" s="1"/>
  <c r="P12545" i="1" a="1"/>
  <c r="P12545" i="1" s="1"/>
  <c r="R12545" i="1" s="1"/>
  <c r="P12546" i="1" a="1"/>
  <c r="P12546" i="1" s="1"/>
  <c r="R12546" i="1" s="1"/>
  <c r="P12547" i="1" a="1"/>
  <c r="P12547" i="1" s="1"/>
  <c r="R12547" i="1" s="1"/>
  <c r="P12548" i="1" a="1"/>
  <c r="P12548" i="1" s="1"/>
  <c r="R12548" i="1" s="1"/>
  <c r="P12549" i="1" a="1"/>
  <c r="P12549" i="1" s="1"/>
  <c r="R12549" i="1" s="1"/>
  <c r="P12550" i="1" a="1"/>
  <c r="P12550" i="1" s="1"/>
  <c r="R12550" i="1" s="1"/>
  <c r="P12551" i="1" a="1"/>
  <c r="P12551" i="1" s="1"/>
  <c r="R12551" i="1" s="1"/>
  <c r="P12552" i="1" a="1"/>
  <c r="P12552" i="1" s="1"/>
  <c r="R12552" i="1" s="1"/>
  <c r="P12553" i="1" a="1"/>
  <c r="P12553" i="1" s="1"/>
  <c r="R12553" i="1" s="1"/>
  <c r="P12554" i="1" a="1"/>
  <c r="P12554" i="1" s="1"/>
  <c r="R12554" i="1" s="1"/>
  <c r="P12555" i="1" a="1"/>
  <c r="P12555" i="1" s="1"/>
  <c r="R12555" i="1" s="1"/>
  <c r="P12556" i="1" a="1"/>
  <c r="P12556" i="1" s="1"/>
  <c r="R12556" i="1" s="1"/>
  <c r="P12557" i="1" a="1"/>
  <c r="P12557" i="1" s="1"/>
  <c r="R12557" i="1" s="1"/>
  <c r="P12558" i="1" a="1"/>
  <c r="P12558" i="1" s="1"/>
  <c r="R12558" i="1" s="1"/>
  <c r="P12559" i="1" a="1"/>
  <c r="P12559" i="1" s="1"/>
  <c r="R12559" i="1" s="1"/>
  <c r="P12560" i="1" a="1"/>
  <c r="P12560" i="1" s="1"/>
  <c r="R12560" i="1" s="1"/>
  <c r="P12561" i="1" a="1"/>
  <c r="P12561" i="1" s="1"/>
  <c r="R12561" i="1" s="1"/>
  <c r="P12562" i="1" a="1"/>
  <c r="P12562" i="1" s="1"/>
  <c r="R12562" i="1" s="1"/>
  <c r="P12563" i="1" a="1"/>
  <c r="P12563" i="1" s="1"/>
  <c r="R12563" i="1" s="1"/>
  <c r="P12564" i="1" a="1"/>
  <c r="P12564" i="1" s="1"/>
  <c r="R12564" i="1" s="1"/>
  <c r="P12565" i="1" a="1"/>
  <c r="P12565" i="1" s="1"/>
  <c r="R12565" i="1" s="1"/>
  <c r="P12566" i="1" a="1"/>
  <c r="P12566" i="1" s="1"/>
  <c r="R12566" i="1" s="1"/>
  <c r="P12567" i="1" a="1"/>
  <c r="P12567" i="1" s="1"/>
  <c r="R12567" i="1" s="1"/>
  <c r="P12568" i="1" a="1"/>
  <c r="P12568" i="1" s="1"/>
  <c r="R12568" i="1" s="1"/>
  <c r="P12569" i="1" a="1"/>
  <c r="P12569" i="1" s="1"/>
  <c r="R12569" i="1" s="1"/>
  <c r="P12570" i="1" a="1"/>
  <c r="P12570" i="1" s="1"/>
  <c r="R12570" i="1" s="1"/>
  <c r="P12571" i="1" a="1"/>
  <c r="P12571" i="1" s="1"/>
  <c r="R12571" i="1" s="1"/>
  <c r="P12572" i="1" a="1"/>
  <c r="P12572" i="1" s="1"/>
  <c r="R12572" i="1" s="1"/>
  <c r="P12573" i="1" a="1"/>
  <c r="P12573" i="1" s="1"/>
  <c r="R12573" i="1" s="1"/>
  <c r="P12574" i="1" a="1"/>
  <c r="P12574" i="1" s="1"/>
  <c r="R12574" i="1" s="1"/>
  <c r="P12575" i="1" a="1"/>
  <c r="P12575" i="1" s="1"/>
  <c r="R12575" i="1" s="1"/>
  <c r="P12576" i="1" a="1"/>
  <c r="P12576" i="1" s="1"/>
  <c r="R12576" i="1" s="1"/>
  <c r="P12577" i="1" a="1"/>
  <c r="P12577" i="1" s="1"/>
  <c r="R12577" i="1" s="1"/>
  <c r="P12578" i="1" a="1"/>
  <c r="P12578" i="1" s="1"/>
  <c r="R12578" i="1" s="1"/>
  <c r="P12579" i="1" a="1"/>
  <c r="P12579" i="1" s="1"/>
  <c r="R12579" i="1" s="1"/>
  <c r="P12580" i="1" a="1"/>
  <c r="P12580" i="1" s="1"/>
  <c r="R12580" i="1" s="1"/>
  <c r="P12581" i="1" a="1"/>
  <c r="P12581" i="1" s="1"/>
  <c r="R12581" i="1" s="1"/>
  <c r="P12582" i="1" a="1"/>
  <c r="P12582" i="1" s="1"/>
  <c r="R12582" i="1" s="1"/>
  <c r="P12583" i="1" a="1"/>
  <c r="P12583" i="1" s="1"/>
  <c r="R12583" i="1" s="1"/>
  <c r="P12584" i="1" a="1"/>
  <c r="P12584" i="1" s="1"/>
  <c r="R12584" i="1" s="1"/>
  <c r="P12585" i="1" a="1"/>
  <c r="P12585" i="1" s="1"/>
  <c r="R12585" i="1" s="1"/>
  <c r="P12586" i="1" a="1"/>
  <c r="P12586" i="1" s="1"/>
  <c r="R12586" i="1" s="1"/>
  <c r="P12587" i="1" a="1"/>
  <c r="P12587" i="1" s="1"/>
  <c r="R12587" i="1" s="1"/>
  <c r="P12588" i="1" a="1"/>
  <c r="P12588" i="1" s="1"/>
  <c r="R12588" i="1" s="1"/>
  <c r="P12589" i="1" a="1"/>
  <c r="P12589" i="1" s="1"/>
  <c r="R12589" i="1" s="1"/>
  <c r="P12590" i="1" a="1"/>
  <c r="P12590" i="1" s="1"/>
  <c r="R12590" i="1" s="1"/>
  <c r="P12591" i="1" a="1"/>
  <c r="P12591" i="1" s="1"/>
  <c r="R12591" i="1" s="1"/>
  <c r="P12592" i="1" a="1"/>
  <c r="P12592" i="1" s="1"/>
  <c r="R12592" i="1" s="1"/>
  <c r="P12593" i="1" a="1"/>
  <c r="P12593" i="1" s="1"/>
  <c r="R12593" i="1" s="1"/>
  <c r="P12594" i="1" a="1"/>
  <c r="P12594" i="1" s="1"/>
  <c r="R12594" i="1" s="1"/>
  <c r="P12595" i="1" a="1"/>
  <c r="P12595" i="1" s="1"/>
  <c r="R12595" i="1" s="1"/>
  <c r="P12596" i="1" a="1"/>
  <c r="P12596" i="1" s="1"/>
  <c r="R12596" i="1" s="1"/>
  <c r="P12597" i="1" a="1"/>
  <c r="P12597" i="1" s="1"/>
  <c r="R12597" i="1" s="1"/>
  <c r="P12598" i="1" a="1"/>
  <c r="P12598" i="1" s="1"/>
  <c r="R12598" i="1" s="1"/>
  <c r="P12599" i="1" a="1"/>
  <c r="P12599" i="1" s="1"/>
  <c r="R12599" i="1" s="1"/>
  <c r="P12600" i="1" a="1"/>
  <c r="P12600" i="1" s="1"/>
  <c r="R12600" i="1" s="1"/>
  <c r="P12601" i="1" a="1"/>
  <c r="P12601" i="1" s="1"/>
  <c r="R12601" i="1" s="1"/>
  <c r="P12602" i="1" a="1"/>
  <c r="P12602" i="1" s="1"/>
  <c r="R12602" i="1" s="1"/>
  <c r="P12603" i="1" a="1"/>
  <c r="P12603" i="1" s="1"/>
  <c r="R12603" i="1" s="1"/>
  <c r="P12604" i="1" a="1"/>
  <c r="P12604" i="1" s="1"/>
  <c r="R12604" i="1" s="1"/>
  <c r="P12605" i="1" a="1"/>
  <c r="P12605" i="1" s="1"/>
  <c r="R12605" i="1" s="1"/>
  <c r="P12606" i="1" a="1"/>
  <c r="P12606" i="1" s="1"/>
  <c r="R12606" i="1" s="1"/>
  <c r="P12607" i="1" a="1"/>
  <c r="P12607" i="1" s="1"/>
  <c r="R12607" i="1" s="1"/>
  <c r="P12608" i="1" a="1"/>
  <c r="P12608" i="1" s="1"/>
  <c r="R12608" i="1" s="1"/>
  <c r="P12609" i="1" a="1"/>
  <c r="P12609" i="1" s="1"/>
  <c r="R12609" i="1" s="1"/>
  <c r="P12610" i="1" a="1"/>
  <c r="P12610" i="1" s="1"/>
  <c r="R12610" i="1" s="1"/>
  <c r="P12611" i="1" a="1"/>
  <c r="P12611" i="1" s="1"/>
  <c r="R12611" i="1" s="1"/>
  <c r="P12612" i="1" a="1"/>
  <c r="P12612" i="1" s="1"/>
  <c r="R12612" i="1" s="1"/>
  <c r="P12613" i="1" a="1"/>
  <c r="P12613" i="1" s="1"/>
  <c r="R12613" i="1" s="1"/>
  <c r="P12614" i="1" a="1"/>
  <c r="P12614" i="1" s="1"/>
  <c r="R12614" i="1" s="1"/>
  <c r="P12615" i="1" a="1"/>
  <c r="P12615" i="1" s="1"/>
  <c r="R12615" i="1" s="1"/>
  <c r="P12616" i="1" a="1"/>
  <c r="P12616" i="1" s="1"/>
  <c r="R12616" i="1" s="1"/>
  <c r="P12617" i="1" a="1"/>
  <c r="P12617" i="1" s="1"/>
  <c r="R12617" i="1" s="1"/>
  <c r="P12618" i="1" a="1"/>
  <c r="P12618" i="1" s="1"/>
  <c r="R12618" i="1" s="1"/>
  <c r="P12619" i="1" a="1"/>
  <c r="P12619" i="1" s="1"/>
  <c r="R12619" i="1" s="1"/>
  <c r="P12620" i="1" a="1"/>
  <c r="P12620" i="1" s="1"/>
  <c r="R12620" i="1" s="1"/>
  <c r="P12621" i="1" a="1"/>
  <c r="P12621" i="1" s="1"/>
  <c r="R12621" i="1" s="1"/>
  <c r="P12622" i="1" a="1"/>
  <c r="P12622" i="1" s="1"/>
  <c r="R12622" i="1" s="1"/>
  <c r="P12623" i="1" a="1"/>
  <c r="P12623" i="1" s="1"/>
  <c r="R12623" i="1" s="1"/>
  <c r="P12624" i="1" a="1"/>
  <c r="P12624" i="1" s="1"/>
  <c r="R12624" i="1" s="1"/>
  <c r="P12625" i="1" a="1"/>
  <c r="P12625" i="1" s="1"/>
  <c r="R12625" i="1" s="1"/>
  <c r="P12626" i="1" a="1"/>
  <c r="P12626" i="1" s="1"/>
  <c r="R12626" i="1" s="1"/>
  <c r="P12627" i="1" a="1"/>
  <c r="P12627" i="1" s="1"/>
  <c r="R12627" i="1" s="1"/>
  <c r="P12628" i="1" a="1"/>
  <c r="P12628" i="1" s="1"/>
  <c r="R12628" i="1" s="1"/>
  <c r="P12629" i="1" a="1"/>
  <c r="P12629" i="1" s="1"/>
  <c r="R12629" i="1" s="1"/>
  <c r="P12630" i="1" a="1"/>
  <c r="P12630" i="1" s="1"/>
  <c r="R12630" i="1" s="1"/>
  <c r="P12631" i="1" a="1"/>
  <c r="P12631" i="1" s="1"/>
  <c r="R12631" i="1" s="1"/>
  <c r="P12632" i="1" a="1"/>
  <c r="P12632" i="1" s="1"/>
  <c r="R12632" i="1" s="1"/>
  <c r="P12633" i="1" a="1"/>
  <c r="P12633" i="1" s="1"/>
  <c r="R12633" i="1" s="1"/>
  <c r="P12634" i="1" a="1"/>
  <c r="P12634" i="1" s="1"/>
  <c r="R12634" i="1" s="1"/>
  <c r="P12635" i="1" a="1"/>
  <c r="P12635" i="1" s="1"/>
  <c r="R12635" i="1" s="1"/>
  <c r="P12636" i="1" a="1"/>
  <c r="P12636" i="1" s="1"/>
  <c r="R12636" i="1" s="1"/>
  <c r="P12637" i="1" a="1"/>
  <c r="P12637" i="1" s="1"/>
  <c r="R12637" i="1" s="1"/>
  <c r="P12638" i="1" a="1"/>
  <c r="P12638" i="1" s="1"/>
  <c r="R12638" i="1" s="1"/>
  <c r="P12639" i="1" a="1"/>
  <c r="P12639" i="1" s="1"/>
  <c r="R12639" i="1" s="1"/>
  <c r="P12640" i="1" a="1"/>
  <c r="P12640" i="1" s="1"/>
  <c r="R12640" i="1" s="1"/>
  <c r="P12641" i="1" a="1"/>
  <c r="P12641" i="1" s="1"/>
  <c r="R12641" i="1" s="1"/>
  <c r="P12642" i="1" a="1"/>
  <c r="P12642" i="1" s="1"/>
  <c r="R12642" i="1" s="1"/>
  <c r="P12643" i="1" a="1"/>
  <c r="P12643" i="1" s="1"/>
  <c r="R12643" i="1" s="1"/>
  <c r="P12644" i="1" a="1"/>
  <c r="P12644" i="1" s="1"/>
  <c r="R12644" i="1" s="1"/>
  <c r="P12645" i="1" a="1"/>
  <c r="P12645" i="1" s="1"/>
  <c r="R12645" i="1" s="1"/>
  <c r="P12646" i="1" a="1"/>
  <c r="P12646" i="1" s="1"/>
  <c r="R12646" i="1" s="1"/>
  <c r="P12647" i="1" a="1"/>
  <c r="P12647" i="1" s="1"/>
  <c r="R12647" i="1" s="1"/>
  <c r="P12648" i="1" a="1"/>
  <c r="P12648" i="1" s="1"/>
  <c r="R12648" i="1" s="1"/>
  <c r="P12649" i="1" a="1"/>
  <c r="P12649" i="1" s="1"/>
  <c r="R12649" i="1" s="1"/>
  <c r="P12650" i="1" a="1"/>
  <c r="P12650" i="1" s="1"/>
  <c r="R12650" i="1" s="1"/>
  <c r="P12651" i="1" a="1"/>
  <c r="P12651" i="1" s="1"/>
  <c r="R12651" i="1" s="1"/>
  <c r="P12652" i="1" a="1"/>
  <c r="P12652" i="1" s="1"/>
  <c r="R12652" i="1" s="1"/>
  <c r="P12653" i="1" a="1"/>
  <c r="P12653" i="1" s="1"/>
  <c r="R12653" i="1" s="1"/>
  <c r="P12654" i="1" a="1"/>
  <c r="P12654" i="1" s="1"/>
  <c r="R12654" i="1" s="1"/>
  <c r="P12655" i="1" a="1"/>
  <c r="P12655" i="1" s="1"/>
  <c r="R12655" i="1" s="1"/>
  <c r="P12656" i="1" a="1"/>
  <c r="P12656" i="1" s="1"/>
  <c r="R12656" i="1" s="1"/>
  <c r="P12657" i="1" a="1"/>
  <c r="P12657" i="1" s="1"/>
  <c r="R12657" i="1" s="1"/>
  <c r="P12658" i="1" a="1"/>
  <c r="P12658" i="1" s="1"/>
  <c r="R12658" i="1" s="1"/>
  <c r="P12659" i="1" a="1"/>
  <c r="P12659" i="1" s="1"/>
  <c r="R12659" i="1" s="1"/>
  <c r="P12660" i="1" a="1"/>
  <c r="P12660" i="1" s="1"/>
  <c r="R12660" i="1" s="1"/>
  <c r="P12661" i="1" a="1"/>
  <c r="P12661" i="1" s="1"/>
  <c r="R12661" i="1" s="1"/>
  <c r="P12662" i="1" a="1"/>
  <c r="P12662" i="1" s="1"/>
  <c r="R12662" i="1" s="1"/>
  <c r="P12663" i="1" a="1"/>
  <c r="P12663" i="1" s="1"/>
  <c r="R12663" i="1" s="1"/>
  <c r="P12664" i="1" a="1"/>
  <c r="P12664" i="1" s="1"/>
  <c r="R12664" i="1" s="1"/>
  <c r="P12665" i="1" a="1"/>
  <c r="P12665" i="1" s="1"/>
  <c r="R12665" i="1" s="1"/>
  <c r="P12666" i="1" a="1"/>
  <c r="P12666" i="1" s="1"/>
  <c r="R12666" i="1" s="1"/>
  <c r="P12667" i="1" a="1"/>
  <c r="P12667" i="1" s="1"/>
  <c r="R12667" i="1" s="1"/>
  <c r="P12668" i="1" a="1"/>
  <c r="P12668" i="1" s="1"/>
  <c r="R12668" i="1" s="1"/>
  <c r="P12669" i="1" a="1"/>
  <c r="P12669" i="1" s="1"/>
  <c r="R12669" i="1" s="1"/>
  <c r="P12670" i="1" a="1"/>
  <c r="P12670" i="1" s="1"/>
  <c r="R12670" i="1" s="1"/>
  <c r="P12671" i="1" a="1"/>
  <c r="P12671" i="1" s="1"/>
  <c r="R12671" i="1" s="1"/>
  <c r="P12672" i="1" a="1"/>
  <c r="P12672" i="1" s="1"/>
  <c r="R12672" i="1" s="1"/>
  <c r="P12673" i="1" a="1"/>
  <c r="P12673" i="1" s="1"/>
  <c r="R12673" i="1" s="1"/>
  <c r="P12674" i="1" a="1"/>
  <c r="P12674" i="1" s="1"/>
  <c r="R12674" i="1" s="1"/>
  <c r="P12675" i="1" a="1"/>
  <c r="P12675" i="1" s="1"/>
  <c r="R12675" i="1" s="1"/>
  <c r="P12676" i="1" a="1"/>
  <c r="P12676" i="1" s="1"/>
  <c r="R12676" i="1" s="1"/>
  <c r="P12677" i="1" a="1"/>
  <c r="P12677" i="1" s="1"/>
  <c r="R12677" i="1" s="1"/>
  <c r="P12678" i="1" a="1"/>
  <c r="P12678" i="1" s="1"/>
  <c r="R12678" i="1" s="1"/>
  <c r="P12679" i="1" a="1"/>
  <c r="P12679" i="1" s="1"/>
  <c r="R12679" i="1" s="1"/>
  <c r="P12680" i="1" a="1"/>
  <c r="P12680" i="1" s="1"/>
  <c r="R12680" i="1" s="1"/>
  <c r="P12681" i="1" a="1"/>
  <c r="P12681" i="1" s="1"/>
  <c r="R12681" i="1" s="1"/>
  <c r="P12682" i="1" a="1"/>
  <c r="P12682" i="1" s="1"/>
  <c r="R12682" i="1" s="1"/>
  <c r="P12683" i="1" a="1"/>
  <c r="P12683" i="1" s="1"/>
  <c r="R12683" i="1" s="1"/>
  <c r="P12684" i="1" a="1"/>
  <c r="P12684" i="1" s="1"/>
  <c r="R12684" i="1" s="1"/>
  <c r="P12685" i="1" a="1"/>
  <c r="P12685" i="1" s="1"/>
  <c r="R12685" i="1" s="1"/>
  <c r="P12686" i="1" a="1"/>
  <c r="P12686" i="1" s="1"/>
  <c r="R12686" i="1" s="1"/>
  <c r="P12687" i="1" a="1"/>
  <c r="P12687" i="1" s="1"/>
  <c r="R12687" i="1" s="1"/>
  <c r="P12688" i="1" a="1"/>
  <c r="P12688" i="1" s="1"/>
  <c r="R12688" i="1" s="1"/>
  <c r="P12689" i="1" a="1"/>
  <c r="P12689" i="1" s="1"/>
  <c r="R12689" i="1" s="1"/>
  <c r="P12690" i="1" a="1"/>
  <c r="P12690" i="1" s="1"/>
  <c r="R12690" i="1" s="1"/>
  <c r="P12691" i="1" a="1"/>
  <c r="P12691" i="1" s="1"/>
  <c r="R12691" i="1" s="1"/>
  <c r="P12692" i="1" a="1"/>
  <c r="P12692" i="1" s="1"/>
  <c r="R12692" i="1" s="1"/>
  <c r="P12693" i="1" a="1"/>
  <c r="P12693" i="1" s="1"/>
  <c r="R12693" i="1" s="1"/>
  <c r="P12694" i="1" a="1"/>
  <c r="P12694" i="1" s="1"/>
  <c r="R12694" i="1" s="1"/>
  <c r="P12695" i="1" a="1"/>
  <c r="P12695" i="1" s="1"/>
  <c r="R12695" i="1" s="1"/>
  <c r="P12696" i="1" a="1"/>
  <c r="P12696" i="1" s="1"/>
  <c r="R12696" i="1" s="1"/>
  <c r="P12697" i="1" a="1"/>
  <c r="P12697" i="1" s="1"/>
  <c r="R12697" i="1" s="1"/>
  <c r="P12698" i="1" a="1"/>
  <c r="P12698" i="1" s="1"/>
  <c r="R12698" i="1" s="1"/>
  <c r="P12699" i="1" a="1"/>
  <c r="P12699" i="1" s="1"/>
  <c r="R12699" i="1" s="1"/>
  <c r="P12700" i="1" a="1"/>
  <c r="P12700" i="1" s="1"/>
  <c r="R12700" i="1" s="1"/>
  <c r="P12701" i="1" a="1"/>
  <c r="P12701" i="1" s="1"/>
  <c r="R12701" i="1" s="1"/>
  <c r="P12702" i="1" a="1"/>
  <c r="P12702" i="1" s="1"/>
  <c r="R12702" i="1" s="1"/>
  <c r="P12703" i="1" a="1"/>
  <c r="P12703" i="1" s="1"/>
  <c r="R12703" i="1" s="1"/>
  <c r="P12704" i="1" a="1"/>
  <c r="P12704" i="1" s="1"/>
  <c r="R12704" i="1" s="1"/>
  <c r="P12705" i="1" a="1"/>
  <c r="P12705" i="1" s="1"/>
  <c r="R12705" i="1" s="1"/>
  <c r="P12706" i="1" a="1"/>
  <c r="P12706" i="1" s="1"/>
  <c r="R12706" i="1" s="1"/>
  <c r="P12707" i="1" a="1"/>
  <c r="P12707" i="1" s="1"/>
  <c r="R12707" i="1" s="1"/>
  <c r="P12708" i="1" a="1"/>
  <c r="P12708" i="1" s="1"/>
  <c r="R12708" i="1" s="1"/>
  <c r="P12709" i="1" a="1"/>
  <c r="P12709" i="1" s="1"/>
  <c r="R12709" i="1" s="1"/>
  <c r="P12710" i="1" a="1"/>
  <c r="P12710" i="1" s="1"/>
  <c r="R12710" i="1" s="1"/>
  <c r="P12711" i="1" a="1"/>
  <c r="P12711" i="1" s="1"/>
  <c r="R12711" i="1" s="1"/>
  <c r="P12712" i="1" a="1"/>
  <c r="P12712" i="1" s="1"/>
  <c r="R12712" i="1" s="1"/>
  <c r="P12713" i="1" a="1"/>
  <c r="P12713" i="1" s="1"/>
  <c r="R12713" i="1" s="1"/>
  <c r="P12714" i="1" a="1"/>
  <c r="P12714" i="1" s="1"/>
  <c r="R12714" i="1" s="1"/>
  <c r="P12715" i="1" a="1"/>
  <c r="P12715" i="1" s="1"/>
  <c r="R12715" i="1" s="1"/>
  <c r="P12716" i="1" a="1"/>
  <c r="P12716" i="1" s="1"/>
  <c r="R12716" i="1" s="1"/>
  <c r="P12717" i="1" a="1"/>
  <c r="P12717" i="1" s="1"/>
  <c r="R12717" i="1" s="1"/>
  <c r="P12718" i="1" a="1"/>
  <c r="P12718" i="1" s="1"/>
  <c r="R12718" i="1" s="1"/>
  <c r="P12719" i="1" a="1"/>
  <c r="P12719" i="1" s="1"/>
  <c r="R12719" i="1" s="1"/>
  <c r="P12720" i="1" a="1"/>
  <c r="P12720" i="1" s="1"/>
  <c r="R12720" i="1" s="1"/>
  <c r="P12721" i="1" a="1"/>
  <c r="P12721" i="1" s="1"/>
  <c r="R12721" i="1" s="1"/>
  <c r="P12722" i="1" a="1"/>
  <c r="P12722" i="1" s="1"/>
  <c r="R12722" i="1" s="1"/>
  <c r="P12723" i="1" a="1"/>
  <c r="P12723" i="1" s="1"/>
  <c r="R12723" i="1" s="1"/>
  <c r="P12724" i="1" a="1"/>
  <c r="P12724" i="1" s="1"/>
  <c r="R12724" i="1" s="1"/>
  <c r="P12725" i="1" a="1"/>
  <c r="P12725" i="1" s="1"/>
  <c r="R12725" i="1" s="1"/>
  <c r="P12726" i="1" a="1"/>
  <c r="P12726" i="1" s="1"/>
  <c r="R12726" i="1" s="1"/>
  <c r="P12727" i="1" a="1"/>
  <c r="P12727" i="1" s="1"/>
  <c r="R12727" i="1" s="1"/>
  <c r="P12728" i="1" a="1"/>
  <c r="P12728" i="1" s="1"/>
  <c r="R12728" i="1" s="1"/>
  <c r="P12729" i="1" a="1"/>
  <c r="P12729" i="1" s="1"/>
  <c r="R12729" i="1" s="1"/>
  <c r="P12730" i="1" a="1"/>
  <c r="P12730" i="1" s="1"/>
  <c r="R12730" i="1" s="1"/>
  <c r="P12731" i="1" a="1"/>
  <c r="P12731" i="1" s="1"/>
  <c r="R12731" i="1" s="1"/>
  <c r="P12732" i="1" a="1"/>
  <c r="P12732" i="1" s="1"/>
  <c r="R12732" i="1" s="1"/>
  <c r="P12733" i="1" a="1"/>
  <c r="P12733" i="1" s="1"/>
  <c r="R12733" i="1" s="1"/>
  <c r="P12734" i="1" a="1"/>
  <c r="P12734" i="1" s="1"/>
  <c r="R12734" i="1" s="1"/>
  <c r="P12735" i="1" a="1"/>
  <c r="P12735" i="1" s="1"/>
  <c r="R12735" i="1" s="1"/>
  <c r="P12736" i="1" a="1"/>
  <c r="P12736" i="1" s="1"/>
  <c r="R12736" i="1" s="1"/>
  <c r="P12737" i="1" a="1"/>
  <c r="P12737" i="1" s="1"/>
  <c r="R12737" i="1" s="1"/>
  <c r="P12738" i="1" a="1"/>
  <c r="P12738" i="1" s="1"/>
  <c r="R12738" i="1" s="1"/>
  <c r="P12739" i="1" a="1"/>
  <c r="P12739" i="1" s="1"/>
  <c r="R12739" i="1" s="1"/>
  <c r="P12740" i="1" a="1"/>
  <c r="P12740" i="1" s="1"/>
  <c r="R12740" i="1" s="1"/>
  <c r="P12741" i="1" a="1"/>
  <c r="P12741" i="1" s="1"/>
  <c r="R12741" i="1" s="1"/>
  <c r="P12742" i="1" a="1"/>
  <c r="P12742" i="1" s="1"/>
  <c r="R12742" i="1" s="1"/>
  <c r="P12743" i="1" a="1"/>
  <c r="P12743" i="1" s="1"/>
  <c r="R12743" i="1" s="1"/>
  <c r="P12744" i="1" a="1"/>
  <c r="P12744" i="1" s="1"/>
  <c r="R12744" i="1" s="1"/>
  <c r="P12745" i="1" a="1"/>
  <c r="P12745" i="1" s="1"/>
  <c r="R12745" i="1" s="1"/>
  <c r="P12746" i="1" a="1"/>
  <c r="P12746" i="1" s="1"/>
  <c r="R12746" i="1" s="1"/>
  <c r="P12747" i="1" a="1"/>
  <c r="P12747" i="1" s="1"/>
  <c r="R12747" i="1" s="1"/>
  <c r="P12748" i="1" a="1"/>
  <c r="P12748" i="1" s="1"/>
  <c r="R12748" i="1" s="1"/>
  <c r="P12749" i="1" a="1"/>
  <c r="P12749" i="1" s="1"/>
  <c r="R12749" i="1" s="1"/>
  <c r="P12750" i="1" a="1"/>
  <c r="P12750" i="1" s="1"/>
  <c r="R12750" i="1" s="1"/>
  <c r="P12751" i="1" a="1"/>
  <c r="P12751" i="1" s="1"/>
  <c r="R12751" i="1" s="1"/>
  <c r="P12752" i="1" a="1"/>
  <c r="P12752" i="1" s="1"/>
  <c r="R12752" i="1" s="1"/>
  <c r="P12753" i="1" a="1"/>
  <c r="P12753" i="1" s="1"/>
  <c r="R12753" i="1" s="1"/>
  <c r="P12754" i="1" a="1"/>
  <c r="P12754" i="1" s="1"/>
  <c r="R12754" i="1" s="1"/>
  <c r="P12755" i="1" a="1"/>
  <c r="P12755" i="1" s="1"/>
  <c r="R12755" i="1" s="1"/>
  <c r="P12756" i="1" a="1"/>
  <c r="P12756" i="1" s="1"/>
  <c r="R12756" i="1" s="1"/>
  <c r="P12757" i="1" a="1"/>
  <c r="P12757" i="1" s="1"/>
  <c r="R12757" i="1" s="1"/>
  <c r="P12758" i="1" a="1"/>
  <c r="P12758" i="1" s="1"/>
  <c r="R12758" i="1" s="1"/>
  <c r="P12759" i="1" a="1"/>
  <c r="P12759" i="1" s="1"/>
  <c r="R12759" i="1" s="1"/>
  <c r="P12760" i="1" a="1"/>
  <c r="P12760" i="1" s="1"/>
  <c r="R12760" i="1" s="1"/>
  <c r="P12761" i="1" a="1"/>
  <c r="P12761" i="1" s="1"/>
  <c r="R12761" i="1" s="1"/>
  <c r="P12762" i="1" a="1"/>
  <c r="P12762" i="1" s="1"/>
  <c r="R12762" i="1" s="1"/>
  <c r="P12763" i="1" a="1"/>
  <c r="P12763" i="1" s="1"/>
  <c r="R12763" i="1" s="1"/>
  <c r="P12764" i="1" a="1"/>
  <c r="P12764" i="1" s="1"/>
  <c r="R12764" i="1" s="1"/>
  <c r="P12765" i="1" a="1"/>
  <c r="P12765" i="1" s="1"/>
  <c r="R12765" i="1" s="1"/>
  <c r="P12766" i="1" a="1"/>
  <c r="P12766" i="1" s="1"/>
  <c r="R12766" i="1" s="1"/>
  <c r="P12767" i="1" a="1"/>
  <c r="P12767" i="1" s="1"/>
  <c r="R12767" i="1" s="1"/>
  <c r="P12768" i="1" a="1"/>
  <c r="P12768" i="1" s="1"/>
  <c r="R12768" i="1" s="1"/>
  <c r="P12769" i="1" a="1"/>
  <c r="P12769" i="1" s="1"/>
  <c r="R12769" i="1" s="1"/>
  <c r="P12770" i="1" a="1"/>
  <c r="P12770" i="1" s="1"/>
  <c r="R12770" i="1" s="1"/>
  <c r="P12771" i="1" a="1"/>
  <c r="P12771" i="1" s="1"/>
  <c r="R12771" i="1" s="1"/>
  <c r="P12772" i="1" a="1"/>
  <c r="P12772" i="1" s="1"/>
  <c r="R12772" i="1" s="1"/>
  <c r="P12773" i="1" a="1"/>
  <c r="P12773" i="1" s="1"/>
  <c r="R12773" i="1" s="1"/>
  <c r="P12774" i="1" a="1"/>
  <c r="P12774" i="1" s="1"/>
  <c r="R12774" i="1" s="1"/>
  <c r="P12775" i="1" a="1"/>
  <c r="P12775" i="1" s="1"/>
  <c r="R12775" i="1" s="1"/>
  <c r="P12776" i="1" a="1"/>
  <c r="P12776" i="1" s="1"/>
  <c r="R12776" i="1" s="1"/>
  <c r="P12777" i="1" a="1"/>
  <c r="P12777" i="1" s="1"/>
  <c r="R12777" i="1" s="1"/>
  <c r="P12778" i="1" a="1"/>
  <c r="P12778" i="1" s="1"/>
  <c r="R12778" i="1" s="1"/>
  <c r="P12779" i="1" a="1"/>
  <c r="P12779" i="1" s="1"/>
  <c r="R12779" i="1" s="1"/>
  <c r="P12780" i="1" a="1"/>
  <c r="P12780" i="1" s="1"/>
  <c r="R12780" i="1" s="1"/>
  <c r="P12781" i="1" a="1"/>
  <c r="P12781" i="1" s="1"/>
  <c r="R12781" i="1" s="1"/>
  <c r="P12782" i="1" a="1"/>
  <c r="P12782" i="1" s="1"/>
  <c r="R12782" i="1" s="1"/>
  <c r="P12783" i="1" a="1"/>
  <c r="P12783" i="1" s="1"/>
  <c r="R12783" i="1" s="1"/>
  <c r="P12784" i="1" a="1"/>
  <c r="P12784" i="1" s="1"/>
  <c r="R12784" i="1" s="1"/>
  <c r="P12785" i="1" a="1"/>
  <c r="P12785" i="1" s="1"/>
  <c r="R12785" i="1" s="1"/>
  <c r="P12786" i="1" a="1"/>
  <c r="P12786" i="1" s="1"/>
  <c r="R12786" i="1" s="1"/>
  <c r="P12787" i="1" a="1"/>
  <c r="P12787" i="1" s="1"/>
  <c r="R12787" i="1" s="1"/>
  <c r="P12788" i="1" a="1"/>
  <c r="P12788" i="1" s="1"/>
  <c r="R12788" i="1" s="1"/>
  <c r="P12789" i="1" a="1"/>
  <c r="P12789" i="1" s="1"/>
  <c r="R12789" i="1" s="1"/>
  <c r="P12790" i="1" a="1"/>
  <c r="P12790" i="1" s="1"/>
  <c r="R12790" i="1" s="1"/>
  <c r="P12791" i="1" a="1"/>
  <c r="P12791" i="1" s="1"/>
  <c r="R12791" i="1" s="1"/>
  <c r="P12792" i="1" a="1"/>
  <c r="P12792" i="1" s="1"/>
  <c r="R12792" i="1" s="1"/>
  <c r="P12793" i="1" a="1"/>
  <c r="P12793" i="1" s="1"/>
  <c r="R12793" i="1" s="1"/>
  <c r="P12794" i="1" a="1"/>
  <c r="P12794" i="1" s="1"/>
  <c r="R12794" i="1" s="1"/>
  <c r="P12795" i="1" a="1"/>
  <c r="P12795" i="1" s="1"/>
  <c r="R12795" i="1" s="1"/>
  <c r="P12796" i="1" a="1"/>
  <c r="P12796" i="1" s="1"/>
  <c r="R12796" i="1" s="1"/>
  <c r="P12797" i="1" a="1"/>
  <c r="P12797" i="1" s="1"/>
  <c r="R12797" i="1" s="1"/>
  <c r="P12798" i="1" a="1"/>
  <c r="P12798" i="1" s="1"/>
  <c r="R12798" i="1" s="1"/>
  <c r="P12799" i="1" a="1"/>
  <c r="P12799" i="1" s="1"/>
  <c r="R12799" i="1" s="1"/>
  <c r="P12800" i="1" a="1"/>
  <c r="P12800" i="1" s="1"/>
  <c r="R12800" i="1" s="1"/>
  <c r="P12801" i="1" a="1"/>
  <c r="P12801" i="1" s="1"/>
  <c r="R12801" i="1" s="1"/>
  <c r="P12802" i="1" a="1"/>
  <c r="P12802" i="1" s="1"/>
  <c r="R12802" i="1" s="1"/>
  <c r="P12803" i="1" a="1"/>
  <c r="P12803" i="1" s="1"/>
  <c r="R12803" i="1" s="1"/>
  <c r="P12804" i="1" a="1"/>
  <c r="P12804" i="1" s="1"/>
  <c r="R12804" i="1" s="1"/>
  <c r="P12805" i="1" a="1"/>
  <c r="P12805" i="1" s="1"/>
  <c r="R12805" i="1" s="1"/>
  <c r="P12806" i="1" a="1"/>
  <c r="P12806" i="1" s="1"/>
  <c r="R12806" i="1" s="1"/>
  <c r="P12807" i="1" a="1"/>
  <c r="P12807" i="1" s="1"/>
  <c r="R12807" i="1" s="1"/>
  <c r="P12808" i="1" a="1"/>
  <c r="P12808" i="1" s="1"/>
  <c r="R12808" i="1" s="1"/>
  <c r="P12809" i="1" a="1"/>
  <c r="P12809" i="1" s="1"/>
  <c r="R12809" i="1" s="1"/>
  <c r="P12810" i="1" a="1"/>
  <c r="P12810" i="1" s="1"/>
  <c r="R12810" i="1" s="1"/>
  <c r="P12811" i="1" a="1"/>
  <c r="P12811" i="1" s="1"/>
  <c r="R12811" i="1" s="1"/>
  <c r="P12812" i="1" a="1"/>
  <c r="P12812" i="1" s="1"/>
  <c r="R12812" i="1" s="1"/>
  <c r="P12813" i="1" a="1"/>
  <c r="P12813" i="1" s="1"/>
  <c r="R12813" i="1" s="1"/>
  <c r="P12814" i="1" a="1"/>
  <c r="P12814" i="1" s="1"/>
  <c r="R12814" i="1" s="1"/>
  <c r="P12815" i="1" a="1"/>
  <c r="P12815" i="1" s="1"/>
  <c r="R12815" i="1" s="1"/>
  <c r="P12816" i="1" a="1"/>
  <c r="P12816" i="1" s="1"/>
  <c r="R12816" i="1" s="1"/>
  <c r="P12817" i="1" a="1"/>
  <c r="P12817" i="1" s="1"/>
  <c r="R12817" i="1" s="1"/>
  <c r="P12818" i="1" a="1"/>
  <c r="P12818" i="1" s="1"/>
  <c r="R12818" i="1" s="1"/>
  <c r="P12819" i="1" a="1"/>
  <c r="P12819" i="1" s="1"/>
  <c r="R12819" i="1" s="1"/>
  <c r="P12820" i="1" a="1"/>
  <c r="P12820" i="1" s="1"/>
  <c r="R12820" i="1" s="1"/>
  <c r="P12821" i="1" a="1"/>
  <c r="P12821" i="1" s="1"/>
  <c r="R12821" i="1" s="1"/>
  <c r="P12822" i="1" a="1"/>
  <c r="P12822" i="1" s="1"/>
  <c r="R12822" i="1" s="1"/>
  <c r="P12823" i="1" a="1"/>
  <c r="P12823" i="1" s="1"/>
  <c r="R12823" i="1" s="1"/>
  <c r="P12824" i="1" a="1"/>
  <c r="P12824" i="1" s="1"/>
  <c r="R12824" i="1" s="1"/>
  <c r="P12825" i="1" a="1"/>
  <c r="P12825" i="1" s="1"/>
  <c r="R12825" i="1" s="1"/>
  <c r="P12826" i="1" a="1"/>
  <c r="P12826" i="1" s="1"/>
  <c r="R12826" i="1" s="1"/>
  <c r="P12827" i="1" a="1"/>
  <c r="P12827" i="1" s="1"/>
  <c r="R12827" i="1" s="1"/>
  <c r="P12828" i="1" a="1"/>
  <c r="P12828" i="1" s="1"/>
  <c r="R12828" i="1" s="1"/>
  <c r="P12829" i="1" a="1"/>
  <c r="P12829" i="1" s="1"/>
  <c r="R12829" i="1" s="1"/>
  <c r="P12830" i="1" a="1"/>
  <c r="P12830" i="1" s="1"/>
  <c r="R12830" i="1" s="1"/>
  <c r="P12831" i="1" a="1"/>
  <c r="P12831" i="1" s="1"/>
  <c r="R12831" i="1" s="1"/>
  <c r="P12832" i="1" a="1"/>
  <c r="P12832" i="1" s="1"/>
  <c r="R12832" i="1" s="1"/>
  <c r="P12833" i="1" a="1"/>
  <c r="P12833" i="1" s="1"/>
  <c r="R12833" i="1" s="1"/>
  <c r="P12834" i="1" a="1"/>
  <c r="P12834" i="1" s="1"/>
  <c r="R12834" i="1" s="1"/>
  <c r="P12835" i="1" a="1"/>
  <c r="P12835" i="1" s="1"/>
  <c r="R12835" i="1" s="1"/>
  <c r="P12836" i="1" a="1"/>
  <c r="P12836" i="1" s="1"/>
  <c r="R12836" i="1" s="1"/>
  <c r="P12837" i="1" a="1"/>
  <c r="P12837" i="1" s="1"/>
  <c r="R12837" i="1" s="1"/>
  <c r="P12838" i="1" a="1"/>
  <c r="P12838" i="1" s="1"/>
  <c r="R12838" i="1" s="1"/>
  <c r="P12839" i="1" a="1"/>
  <c r="P12839" i="1" s="1"/>
  <c r="R12839" i="1" s="1"/>
  <c r="P12840" i="1" a="1"/>
  <c r="P12840" i="1" s="1"/>
  <c r="R12840" i="1" s="1"/>
  <c r="P12841" i="1" a="1"/>
  <c r="P12841" i="1" s="1"/>
  <c r="R12841" i="1" s="1"/>
  <c r="P12842" i="1" a="1"/>
  <c r="P12842" i="1" s="1"/>
  <c r="R12842" i="1" s="1"/>
  <c r="P12843" i="1" a="1"/>
  <c r="P12843" i="1" s="1"/>
  <c r="R12843" i="1" s="1"/>
  <c r="P12844" i="1" a="1"/>
  <c r="P12844" i="1" s="1"/>
  <c r="R12844" i="1" s="1"/>
  <c r="P12845" i="1" a="1"/>
  <c r="P12845" i="1" s="1"/>
  <c r="R12845" i="1" s="1"/>
  <c r="P12846" i="1" a="1"/>
  <c r="P12846" i="1" s="1"/>
  <c r="R12846" i="1" s="1"/>
  <c r="P12847" i="1" a="1"/>
  <c r="P12847" i="1" s="1"/>
  <c r="R12847" i="1" s="1"/>
  <c r="P12848" i="1" a="1"/>
  <c r="P12848" i="1" s="1"/>
  <c r="R12848" i="1" s="1"/>
  <c r="P12849" i="1" a="1"/>
  <c r="P12849" i="1" s="1"/>
  <c r="R12849" i="1" s="1"/>
  <c r="P12850" i="1" a="1"/>
  <c r="P12850" i="1" s="1"/>
  <c r="R12850" i="1" s="1"/>
  <c r="P12851" i="1" a="1"/>
  <c r="P12851" i="1" s="1"/>
  <c r="R12851" i="1" s="1"/>
  <c r="P12852" i="1" a="1"/>
  <c r="P12852" i="1" s="1"/>
  <c r="R12852" i="1" s="1"/>
  <c r="P12853" i="1" a="1"/>
  <c r="P12853" i="1" s="1"/>
  <c r="R12853" i="1" s="1"/>
  <c r="P12854" i="1" a="1"/>
  <c r="P12854" i="1" s="1"/>
  <c r="R12854" i="1" s="1"/>
  <c r="P12855" i="1" a="1"/>
  <c r="P12855" i="1" s="1"/>
  <c r="R12855" i="1" s="1"/>
  <c r="P12856" i="1" a="1"/>
  <c r="P12856" i="1" s="1"/>
  <c r="R12856" i="1" s="1"/>
  <c r="P12857" i="1" a="1"/>
  <c r="P12857" i="1" s="1"/>
  <c r="R12857" i="1" s="1"/>
  <c r="P12858" i="1" a="1"/>
  <c r="P12858" i="1" s="1"/>
  <c r="R12858" i="1" s="1"/>
  <c r="P12859" i="1" a="1"/>
  <c r="P12859" i="1" s="1"/>
  <c r="R12859" i="1" s="1"/>
  <c r="P12860" i="1" a="1"/>
  <c r="P12860" i="1" s="1"/>
  <c r="R12860" i="1" s="1"/>
  <c r="P12861" i="1" a="1"/>
  <c r="P12861" i="1" s="1"/>
  <c r="R12861" i="1" s="1"/>
  <c r="P12862" i="1" a="1"/>
  <c r="P12862" i="1" s="1"/>
  <c r="R12862" i="1" s="1"/>
  <c r="P12863" i="1" a="1"/>
  <c r="P12863" i="1" s="1"/>
  <c r="R12863" i="1" s="1"/>
  <c r="P12864" i="1" a="1"/>
  <c r="P12864" i="1" s="1"/>
  <c r="R12864" i="1" s="1"/>
  <c r="P12865" i="1" a="1"/>
  <c r="P12865" i="1" s="1"/>
  <c r="R12865" i="1" s="1"/>
  <c r="P12866" i="1" a="1"/>
  <c r="P12866" i="1" s="1"/>
  <c r="R12866" i="1" s="1"/>
  <c r="P12867" i="1" a="1"/>
  <c r="P12867" i="1" s="1"/>
  <c r="R12867" i="1" s="1"/>
  <c r="P12868" i="1" a="1"/>
  <c r="P12868" i="1" s="1"/>
  <c r="R12868" i="1" s="1"/>
  <c r="P12869" i="1" a="1"/>
  <c r="P12869" i="1" s="1"/>
  <c r="R12869" i="1" s="1"/>
  <c r="P12870" i="1" a="1"/>
  <c r="P12870" i="1" s="1"/>
  <c r="R12870" i="1" s="1"/>
  <c r="P12871" i="1" a="1"/>
  <c r="P12871" i="1" s="1"/>
  <c r="R12871" i="1" s="1"/>
  <c r="P12872" i="1" a="1"/>
  <c r="P12872" i="1" s="1"/>
  <c r="R12872" i="1" s="1"/>
  <c r="P12873" i="1" a="1"/>
  <c r="P12873" i="1" s="1"/>
  <c r="R12873" i="1" s="1"/>
  <c r="P12874" i="1" a="1"/>
  <c r="P12874" i="1" s="1"/>
  <c r="R12874" i="1" s="1"/>
  <c r="P12875" i="1" a="1"/>
  <c r="P12875" i="1" s="1"/>
  <c r="R12875" i="1" s="1"/>
  <c r="P12876" i="1" a="1"/>
  <c r="P12876" i="1" s="1"/>
  <c r="R12876" i="1" s="1"/>
  <c r="P12877" i="1" a="1"/>
  <c r="P12877" i="1" s="1"/>
  <c r="R12877" i="1" s="1"/>
  <c r="P12878" i="1" a="1"/>
  <c r="P12878" i="1" s="1"/>
  <c r="R12878" i="1" s="1"/>
  <c r="P12879" i="1" a="1"/>
  <c r="P12879" i="1" s="1"/>
  <c r="R12879" i="1" s="1"/>
  <c r="P12880" i="1" a="1"/>
  <c r="P12880" i="1" s="1"/>
  <c r="R12880" i="1" s="1"/>
  <c r="P12881" i="1" a="1"/>
  <c r="P12881" i="1" s="1"/>
  <c r="R12881" i="1" s="1"/>
  <c r="P12882" i="1" a="1"/>
  <c r="P12882" i="1" s="1"/>
  <c r="R12882" i="1" s="1"/>
  <c r="P12883" i="1" a="1"/>
  <c r="P12883" i="1" s="1"/>
  <c r="R12883" i="1" s="1"/>
  <c r="P12884" i="1" a="1"/>
  <c r="P12884" i="1" s="1"/>
  <c r="R12884" i="1" s="1"/>
  <c r="P12885" i="1" a="1"/>
  <c r="P12885" i="1" s="1"/>
  <c r="R12885" i="1" s="1"/>
  <c r="P12886" i="1" a="1"/>
  <c r="P12886" i="1" s="1"/>
  <c r="R12886" i="1" s="1"/>
  <c r="P12887" i="1" a="1"/>
  <c r="P12887" i="1" s="1"/>
  <c r="R12887" i="1" s="1"/>
  <c r="P12888" i="1" a="1"/>
  <c r="P12888" i="1" s="1"/>
  <c r="R12888" i="1" s="1"/>
  <c r="P12889" i="1" a="1"/>
  <c r="P12889" i="1" s="1"/>
  <c r="R12889" i="1" s="1"/>
  <c r="P12890" i="1" a="1"/>
  <c r="P12890" i="1" s="1"/>
  <c r="R12890" i="1" s="1"/>
  <c r="P12891" i="1" a="1"/>
  <c r="P12891" i="1" s="1"/>
  <c r="R12891" i="1" s="1"/>
  <c r="P12892" i="1" a="1"/>
  <c r="P12892" i="1" s="1"/>
  <c r="R12892" i="1" s="1"/>
  <c r="P12893" i="1" a="1"/>
  <c r="P12893" i="1" s="1"/>
  <c r="R12893" i="1" s="1"/>
  <c r="P12894" i="1" a="1"/>
  <c r="P12894" i="1" s="1"/>
  <c r="R12894" i="1" s="1"/>
  <c r="P12895" i="1" a="1"/>
  <c r="P12895" i="1" s="1"/>
  <c r="R12895" i="1" s="1"/>
  <c r="P12896" i="1" a="1"/>
  <c r="P12896" i="1" s="1"/>
  <c r="R12896" i="1" s="1"/>
  <c r="P12897" i="1" a="1"/>
  <c r="P12897" i="1" s="1"/>
  <c r="R12897" i="1" s="1"/>
  <c r="P12898" i="1" a="1"/>
  <c r="P12898" i="1" s="1"/>
  <c r="R12898" i="1" s="1"/>
  <c r="P12899" i="1" a="1"/>
  <c r="P12899" i="1" s="1"/>
  <c r="R12899" i="1" s="1"/>
  <c r="P12900" i="1" a="1"/>
  <c r="P12900" i="1" s="1"/>
  <c r="R12900" i="1" s="1"/>
  <c r="P12901" i="1" a="1"/>
  <c r="P12901" i="1" s="1"/>
  <c r="R12901" i="1" s="1"/>
  <c r="P12902" i="1" a="1"/>
  <c r="P12902" i="1" s="1"/>
  <c r="R12902" i="1" s="1"/>
  <c r="P12903" i="1" a="1"/>
  <c r="P12903" i="1" s="1"/>
  <c r="R12903" i="1" s="1"/>
  <c r="P12904" i="1" a="1"/>
  <c r="P12904" i="1" s="1"/>
  <c r="R12904" i="1" s="1"/>
  <c r="P12905" i="1" a="1"/>
  <c r="P12905" i="1" s="1"/>
  <c r="R12905" i="1" s="1"/>
  <c r="P12906" i="1" a="1"/>
  <c r="P12906" i="1" s="1"/>
  <c r="R12906" i="1" s="1"/>
  <c r="P12907" i="1" a="1"/>
  <c r="P12907" i="1" s="1"/>
  <c r="R12907" i="1" s="1"/>
  <c r="P12908" i="1" a="1"/>
  <c r="P12908" i="1" s="1"/>
  <c r="R12908" i="1" s="1"/>
  <c r="P12909" i="1" a="1"/>
  <c r="P12909" i="1" s="1"/>
  <c r="R12909" i="1" s="1"/>
  <c r="P12910" i="1" a="1"/>
  <c r="P12910" i="1" s="1"/>
  <c r="R12910" i="1" s="1"/>
  <c r="P12911" i="1" a="1"/>
  <c r="P12911" i="1" s="1"/>
  <c r="R12911" i="1" s="1"/>
  <c r="P12912" i="1" a="1"/>
  <c r="P12912" i="1" s="1"/>
  <c r="R12912" i="1" s="1"/>
  <c r="P12913" i="1" a="1"/>
  <c r="P12913" i="1" s="1"/>
  <c r="R12913" i="1" s="1"/>
  <c r="P12914" i="1" a="1"/>
  <c r="P12914" i="1" s="1"/>
  <c r="R12914" i="1" s="1"/>
  <c r="P12915" i="1" a="1"/>
  <c r="P12915" i="1" s="1"/>
  <c r="R12915" i="1" s="1"/>
  <c r="P12916" i="1" a="1"/>
  <c r="P12916" i="1" s="1"/>
  <c r="R12916" i="1" s="1"/>
  <c r="P12917" i="1" a="1"/>
  <c r="P12917" i="1" s="1"/>
  <c r="R12917" i="1" s="1"/>
  <c r="P12918" i="1" a="1"/>
  <c r="P12918" i="1" s="1"/>
  <c r="R12918" i="1" s="1"/>
  <c r="P12919" i="1" a="1"/>
  <c r="P12919" i="1" s="1"/>
  <c r="R12919" i="1" s="1"/>
  <c r="P12920" i="1" a="1"/>
  <c r="P12920" i="1" s="1"/>
  <c r="R12920" i="1" s="1"/>
  <c r="P12921" i="1" a="1"/>
  <c r="P12921" i="1" s="1"/>
  <c r="R12921" i="1" s="1"/>
  <c r="P12922" i="1" a="1"/>
  <c r="P12922" i="1" s="1"/>
  <c r="R12922" i="1" s="1"/>
  <c r="P12923" i="1" a="1"/>
  <c r="P12923" i="1" s="1"/>
  <c r="R12923" i="1" s="1"/>
  <c r="P12924" i="1" a="1"/>
  <c r="P12924" i="1" s="1"/>
  <c r="R12924" i="1" s="1"/>
  <c r="P12925" i="1" a="1"/>
  <c r="P12925" i="1" s="1"/>
  <c r="R12925" i="1" s="1"/>
  <c r="P12926" i="1" a="1"/>
  <c r="P12926" i="1" s="1"/>
  <c r="R12926" i="1" s="1"/>
  <c r="P12927" i="1" a="1"/>
  <c r="P12927" i="1" s="1"/>
  <c r="R12927" i="1" s="1"/>
  <c r="P12928" i="1" a="1"/>
  <c r="P12928" i="1" s="1"/>
  <c r="R12928" i="1" s="1"/>
  <c r="P12929" i="1" a="1"/>
  <c r="P12929" i="1" s="1"/>
  <c r="R12929" i="1" s="1"/>
  <c r="P12930" i="1" a="1"/>
  <c r="P12930" i="1" s="1"/>
  <c r="R12930" i="1" s="1"/>
  <c r="P12931" i="1" a="1"/>
  <c r="P12931" i="1" s="1"/>
  <c r="R12931" i="1" s="1"/>
  <c r="P12932" i="1" a="1"/>
  <c r="P12932" i="1" s="1"/>
  <c r="R12932" i="1" s="1"/>
  <c r="P12933" i="1" a="1"/>
  <c r="P12933" i="1" s="1"/>
  <c r="R12933" i="1" s="1"/>
  <c r="P12934" i="1" a="1"/>
  <c r="P12934" i="1" s="1"/>
  <c r="R12934" i="1" s="1"/>
  <c r="P12935" i="1" a="1"/>
  <c r="P12935" i="1" s="1"/>
  <c r="R12935" i="1" s="1"/>
  <c r="P12936" i="1" a="1"/>
  <c r="P12936" i="1" s="1"/>
  <c r="R12936" i="1" s="1"/>
  <c r="P12937" i="1" a="1"/>
  <c r="P12937" i="1" s="1"/>
  <c r="R12937" i="1" s="1"/>
  <c r="P12938" i="1" a="1"/>
  <c r="P12938" i="1" s="1"/>
  <c r="R12938" i="1" s="1"/>
  <c r="P12939" i="1" a="1"/>
  <c r="P12939" i="1" s="1"/>
  <c r="R12939" i="1" s="1"/>
  <c r="P12940" i="1" a="1"/>
  <c r="P12940" i="1" s="1"/>
  <c r="R12940" i="1" s="1"/>
  <c r="P12941" i="1" a="1"/>
  <c r="P12941" i="1" s="1"/>
  <c r="R12941" i="1" s="1"/>
  <c r="P12942" i="1" a="1"/>
  <c r="P12942" i="1" s="1"/>
  <c r="R12942" i="1" s="1"/>
  <c r="P12943" i="1" a="1"/>
  <c r="P12943" i="1" s="1"/>
  <c r="R12943" i="1" s="1"/>
  <c r="P12944" i="1" a="1"/>
  <c r="P12944" i="1" s="1"/>
  <c r="R12944" i="1" s="1"/>
  <c r="P12945" i="1" a="1"/>
  <c r="P12945" i="1" s="1"/>
  <c r="R12945" i="1" s="1"/>
  <c r="P12946" i="1" a="1"/>
  <c r="P12946" i="1" s="1"/>
  <c r="R12946" i="1" s="1"/>
  <c r="P12947" i="1" a="1"/>
  <c r="P12947" i="1" s="1"/>
  <c r="R12947" i="1" s="1"/>
  <c r="P12948" i="1" a="1"/>
  <c r="P12948" i="1" s="1"/>
  <c r="R12948" i="1" s="1"/>
  <c r="P12949" i="1" a="1"/>
  <c r="P12949" i="1" s="1"/>
  <c r="R12949" i="1" s="1"/>
  <c r="P12950" i="1" a="1"/>
  <c r="P12950" i="1" s="1"/>
  <c r="R12950" i="1" s="1"/>
  <c r="P12951" i="1" a="1"/>
  <c r="P12951" i="1" s="1"/>
  <c r="R12951" i="1" s="1"/>
  <c r="P12952" i="1" a="1"/>
  <c r="P12952" i="1" s="1"/>
  <c r="R12952" i="1" s="1"/>
  <c r="P12953" i="1" a="1"/>
  <c r="P12953" i="1" s="1"/>
  <c r="R12953" i="1" s="1"/>
  <c r="P12954" i="1" a="1"/>
  <c r="P12954" i="1" s="1"/>
  <c r="R12954" i="1" s="1"/>
  <c r="P12955" i="1" a="1"/>
  <c r="P12955" i="1" s="1"/>
  <c r="R12955" i="1" s="1"/>
  <c r="P12956" i="1" a="1"/>
  <c r="P12956" i="1" s="1"/>
  <c r="R12956" i="1" s="1"/>
  <c r="P12957" i="1" a="1"/>
  <c r="P12957" i="1" s="1"/>
  <c r="R12957" i="1" s="1"/>
  <c r="P12958" i="1" a="1"/>
  <c r="P12958" i="1" s="1"/>
  <c r="R12958" i="1" s="1"/>
  <c r="P12959" i="1" a="1"/>
  <c r="P12959" i="1" s="1"/>
  <c r="R12959" i="1" s="1"/>
  <c r="P12960" i="1" a="1"/>
  <c r="P12960" i="1" s="1"/>
  <c r="R12960" i="1" s="1"/>
  <c r="P12961" i="1" a="1"/>
  <c r="P12961" i="1" s="1"/>
  <c r="R12961" i="1" s="1"/>
  <c r="P12962" i="1" a="1"/>
  <c r="P12962" i="1" s="1"/>
  <c r="R12962" i="1" s="1"/>
  <c r="P12963" i="1" a="1"/>
  <c r="P12963" i="1" s="1"/>
  <c r="R12963" i="1" s="1"/>
  <c r="P12964" i="1" a="1"/>
  <c r="P12964" i="1" s="1"/>
  <c r="R12964" i="1" s="1"/>
  <c r="P12965" i="1" a="1"/>
  <c r="P12965" i="1" s="1"/>
  <c r="R12965" i="1" s="1"/>
  <c r="P12966" i="1" a="1"/>
  <c r="P12966" i="1" s="1"/>
  <c r="R12966" i="1" s="1"/>
  <c r="P12967" i="1" a="1"/>
  <c r="P12967" i="1" s="1"/>
  <c r="R12967" i="1" s="1"/>
  <c r="P12968" i="1" a="1"/>
  <c r="P12968" i="1" s="1"/>
  <c r="R12968" i="1" s="1"/>
  <c r="P12969" i="1" a="1"/>
  <c r="P12969" i="1" s="1"/>
  <c r="R12969" i="1" s="1"/>
  <c r="P12970" i="1" a="1"/>
  <c r="P12970" i="1" s="1"/>
  <c r="R12970" i="1" s="1"/>
  <c r="P12971" i="1" a="1"/>
  <c r="P12971" i="1" s="1"/>
  <c r="R12971" i="1" s="1"/>
  <c r="P12972" i="1" a="1"/>
  <c r="P12972" i="1" s="1"/>
  <c r="R12972" i="1" s="1"/>
  <c r="P12973" i="1" a="1"/>
  <c r="P12973" i="1" s="1"/>
  <c r="R12973" i="1" s="1"/>
  <c r="P12974" i="1" a="1"/>
  <c r="P12974" i="1" s="1"/>
  <c r="R12974" i="1" s="1"/>
  <c r="P12975" i="1" a="1"/>
  <c r="P12975" i="1" s="1"/>
  <c r="R12975" i="1" s="1"/>
  <c r="P12976" i="1" a="1"/>
  <c r="P12976" i="1" s="1"/>
  <c r="R12976" i="1" s="1"/>
  <c r="P12977" i="1" a="1"/>
  <c r="P12977" i="1" s="1"/>
  <c r="R12977" i="1" s="1"/>
  <c r="P12978" i="1" a="1"/>
  <c r="P12978" i="1" s="1"/>
  <c r="R12978" i="1" s="1"/>
  <c r="P12979" i="1" a="1"/>
  <c r="P12979" i="1" s="1"/>
  <c r="R12979" i="1" s="1"/>
  <c r="P12980" i="1" a="1"/>
  <c r="P12980" i="1" s="1"/>
  <c r="R12980" i="1" s="1"/>
  <c r="P12981" i="1" a="1"/>
  <c r="P12981" i="1" s="1"/>
  <c r="R12981" i="1" s="1"/>
  <c r="P12982" i="1" a="1"/>
  <c r="P12982" i="1" s="1"/>
  <c r="R12982" i="1" s="1"/>
  <c r="P12983" i="1" a="1"/>
  <c r="P12983" i="1" s="1"/>
  <c r="R12983" i="1" s="1"/>
  <c r="P12984" i="1" a="1"/>
  <c r="P12984" i="1" s="1"/>
  <c r="R12984" i="1" s="1"/>
  <c r="P12985" i="1" a="1"/>
  <c r="P12985" i="1" s="1"/>
  <c r="R12985" i="1" s="1"/>
  <c r="P12986" i="1" a="1"/>
  <c r="P12986" i="1" s="1"/>
  <c r="R12986" i="1" s="1"/>
  <c r="P12987" i="1" a="1"/>
  <c r="P12987" i="1" s="1"/>
  <c r="R12987" i="1" s="1"/>
  <c r="P12988" i="1" a="1"/>
  <c r="P12988" i="1" s="1"/>
  <c r="R12988" i="1" s="1"/>
  <c r="P12989" i="1" a="1"/>
  <c r="P12989" i="1" s="1"/>
  <c r="R12989" i="1" s="1"/>
  <c r="P12990" i="1" a="1"/>
  <c r="P12990" i="1" s="1"/>
  <c r="R12990" i="1" s="1"/>
  <c r="P12991" i="1" a="1"/>
  <c r="P12991" i="1" s="1"/>
  <c r="R12991" i="1" s="1"/>
  <c r="P12992" i="1" a="1"/>
  <c r="P12992" i="1" s="1"/>
  <c r="R12992" i="1" s="1"/>
  <c r="P12993" i="1" a="1"/>
  <c r="P12993" i="1" s="1"/>
  <c r="R12993" i="1" s="1"/>
  <c r="P12994" i="1" a="1"/>
  <c r="P12994" i="1" s="1"/>
  <c r="R12994" i="1" s="1"/>
  <c r="P12995" i="1" a="1"/>
  <c r="P12995" i="1" s="1"/>
  <c r="R12995" i="1" s="1"/>
  <c r="P12996" i="1" a="1"/>
  <c r="P12996" i="1" s="1"/>
  <c r="R12996" i="1" s="1"/>
  <c r="P12997" i="1" a="1"/>
  <c r="P12997" i="1" s="1"/>
  <c r="R12997" i="1" s="1"/>
  <c r="P12998" i="1" a="1"/>
  <c r="P12998" i="1" s="1"/>
  <c r="R12998" i="1" s="1"/>
  <c r="P12999" i="1" a="1"/>
  <c r="P12999" i="1" s="1"/>
  <c r="R12999" i="1" s="1"/>
  <c r="P13000" i="1" a="1"/>
  <c r="P13000" i="1" s="1"/>
  <c r="R13000" i="1" s="1"/>
  <c r="P13001" i="1" a="1"/>
  <c r="P13001" i="1" s="1"/>
  <c r="R13001" i="1" s="1"/>
  <c r="P13002" i="1" a="1"/>
  <c r="P13002" i="1" s="1"/>
  <c r="R13002" i="1" s="1"/>
  <c r="P13003" i="1" a="1"/>
  <c r="P13003" i="1" s="1"/>
  <c r="R13003" i="1" s="1"/>
  <c r="P13004" i="1" a="1"/>
  <c r="P13004" i="1" s="1"/>
  <c r="R13004" i="1" s="1"/>
  <c r="P13005" i="1" a="1"/>
  <c r="P13005" i="1" s="1"/>
  <c r="R13005" i="1" s="1"/>
  <c r="P13006" i="1" a="1"/>
  <c r="P13006" i="1" s="1"/>
  <c r="R13006" i="1" s="1"/>
  <c r="P13007" i="1" a="1"/>
  <c r="P13007" i="1" s="1"/>
  <c r="R13007" i="1" s="1"/>
  <c r="P13008" i="1" a="1"/>
  <c r="P13008" i="1" s="1"/>
  <c r="R13008" i="1" s="1"/>
  <c r="P13009" i="1" a="1"/>
  <c r="P13009" i="1" s="1"/>
  <c r="R13009" i="1" s="1"/>
  <c r="P13010" i="1" a="1"/>
  <c r="P13010" i="1" s="1"/>
  <c r="R13010" i="1" s="1"/>
  <c r="P13011" i="1" a="1"/>
  <c r="P13011" i="1" s="1"/>
  <c r="R13011" i="1" s="1"/>
  <c r="P13012" i="1" a="1"/>
  <c r="P13012" i="1" s="1"/>
  <c r="R13012" i="1" s="1"/>
  <c r="P13013" i="1" a="1"/>
  <c r="P13013" i="1" s="1"/>
  <c r="R13013" i="1" s="1"/>
  <c r="P13014" i="1" a="1"/>
  <c r="P13014" i="1" s="1"/>
  <c r="R13014" i="1" s="1"/>
  <c r="P13015" i="1" a="1"/>
  <c r="P13015" i="1" s="1"/>
  <c r="R13015" i="1" s="1"/>
  <c r="P13016" i="1" a="1"/>
  <c r="P13016" i="1" s="1"/>
  <c r="R13016" i="1" s="1"/>
  <c r="P13017" i="1" a="1"/>
  <c r="P13017" i="1" s="1"/>
  <c r="R13017" i="1" s="1"/>
  <c r="P13018" i="1" a="1"/>
  <c r="P13018" i="1" s="1"/>
  <c r="R13018" i="1" s="1"/>
  <c r="P13019" i="1" a="1"/>
  <c r="P13019" i="1" s="1"/>
  <c r="R13019" i="1" s="1"/>
  <c r="P13020" i="1" a="1"/>
  <c r="P13020" i="1" s="1"/>
  <c r="R13020" i="1" s="1"/>
  <c r="P13021" i="1" a="1"/>
  <c r="P13021" i="1" s="1"/>
  <c r="R13021" i="1" s="1"/>
  <c r="P13022" i="1" a="1"/>
  <c r="P13022" i="1" s="1"/>
  <c r="R13022" i="1" s="1"/>
  <c r="P13023" i="1" a="1"/>
  <c r="P13023" i="1" s="1"/>
  <c r="R13023" i="1" s="1"/>
  <c r="P13024" i="1" a="1"/>
  <c r="P13024" i="1" s="1"/>
  <c r="R13024" i="1" s="1"/>
  <c r="P13025" i="1" a="1"/>
  <c r="P13025" i="1" s="1"/>
  <c r="R13025" i="1" s="1"/>
  <c r="P13026" i="1" a="1"/>
  <c r="P13026" i="1" s="1"/>
  <c r="R13026" i="1" s="1"/>
  <c r="P13027" i="1" a="1"/>
  <c r="P13027" i="1" s="1"/>
  <c r="R13027" i="1" s="1"/>
  <c r="P13028" i="1" a="1"/>
  <c r="P13028" i="1" s="1"/>
  <c r="R13028" i="1" s="1"/>
  <c r="P13029" i="1" a="1"/>
  <c r="P13029" i="1" s="1"/>
  <c r="R13029" i="1" s="1"/>
  <c r="P13030" i="1" a="1"/>
  <c r="P13030" i="1" s="1"/>
  <c r="R13030" i="1" s="1"/>
  <c r="P13031" i="1" a="1"/>
  <c r="P13031" i="1" s="1"/>
  <c r="R13031" i="1" s="1"/>
  <c r="P13032" i="1" a="1"/>
  <c r="P13032" i="1" s="1"/>
  <c r="R13032" i="1" s="1"/>
  <c r="P13033" i="1" a="1"/>
  <c r="P13033" i="1" s="1"/>
  <c r="R13033" i="1" s="1"/>
  <c r="P13034" i="1" a="1"/>
  <c r="P13034" i="1" s="1"/>
  <c r="R13034" i="1" s="1"/>
  <c r="P13035" i="1" a="1"/>
  <c r="P13035" i="1" s="1"/>
  <c r="R13035" i="1" s="1"/>
  <c r="P13036" i="1" a="1"/>
  <c r="P13036" i="1" s="1"/>
  <c r="R13036" i="1" s="1"/>
  <c r="P13037" i="1" a="1"/>
  <c r="P13037" i="1" s="1"/>
  <c r="R13037" i="1" s="1"/>
  <c r="P13038" i="1" a="1"/>
  <c r="P13038" i="1" s="1"/>
  <c r="R13038" i="1" s="1"/>
  <c r="P13039" i="1" a="1"/>
  <c r="P13039" i="1" s="1"/>
  <c r="R13039" i="1" s="1"/>
  <c r="P13040" i="1" a="1"/>
  <c r="P13040" i="1" s="1"/>
  <c r="R13040" i="1" s="1"/>
  <c r="P13041" i="1" a="1"/>
  <c r="P13041" i="1" s="1"/>
  <c r="R13041" i="1" s="1"/>
  <c r="P13042" i="1" a="1"/>
  <c r="P13042" i="1" s="1"/>
  <c r="R13042" i="1" s="1"/>
  <c r="P13043" i="1" a="1"/>
  <c r="P13043" i="1" s="1"/>
  <c r="R13043" i="1" s="1"/>
  <c r="P13044" i="1" a="1"/>
  <c r="P13044" i="1" s="1"/>
  <c r="R13044" i="1" s="1"/>
  <c r="P13045" i="1" a="1"/>
  <c r="P13045" i="1" s="1"/>
  <c r="R13045" i="1" s="1"/>
  <c r="P13046" i="1" a="1"/>
  <c r="P13046" i="1" s="1"/>
  <c r="R13046" i="1" s="1"/>
  <c r="P13047" i="1" a="1"/>
  <c r="P13047" i="1" s="1"/>
  <c r="R13047" i="1" s="1"/>
  <c r="P13048" i="1" a="1"/>
  <c r="P13048" i="1" s="1"/>
  <c r="R13048" i="1" s="1"/>
  <c r="P13049" i="1" a="1"/>
  <c r="P13049" i="1" s="1"/>
  <c r="R13049" i="1" s="1"/>
  <c r="P13050" i="1" a="1"/>
  <c r="P13050" i="1" s="1"/>
  <c r="R13050" i="1" s="1"/>
  <c r="P13051" i="1" a="1"/>
  <c r="P13051" i="1" s="1"/>
  <c r="R13051" i="1" s="1"/>
  <c r="P13052" i="1" a="1"/>
  <c r="P13052" i="1" s="1"/>
  <c r="R13052" i="1" s="1"/>
  <c r="P13053" i="1" a="1"/>
  <c r="P13053" i="1" s="1"/>
  <c r="R13053" i="1" s="1"/>
  <c r="P13054" i="1" a="1"/>
  <c r="P13054" i="1" s="1"/>
  <c r="R13054" i="1" s="1"/>
  <c r="P13055" i="1" a="1"/>
  <c r="P13055" i="1" s="1"/>
  <c r="R13055" i="1" s="1"/>
  <c r="P13056" i="1" a="1"/>
  <c r="P13056" i="1" s="1"/>
  <c r="R13056" i="1" s="1"/>
  <c r="P13057" i="1" a="1"/>
  <c r="P13057" i="1" s="1"/>
  <c r="R13057" i="1" s="1"/>
  <c r="P13058" i="1" a="1"/>
  <c r="P13058" i="1" s="1"/>
  <c r="R13058" i="1" s="1"/>
  <c r="P13059" i="1" a="1"/>
  <c r="P13059" i="1" s="1"/>
  <c r="R13059" i="1" s="1"/>
  <c r="P13060" i="1" a="1"/>
  <c r="P13060" i="1" s="1"/>
  <c r="R13060" i="1" s="1"/>
  <c r="P13061" i="1" a="1"/>
  <c r="P13061" i="1" s="1"/>
  <c r="R13061" i="1" s="1"/>
  <c r="P13062" i="1" a="1"/>
  <c r="P13062" i="1" s="1"/>
  <c r="R13062" i="1" s="1"/>
  <c r="P13063" i="1" a="1"/>
  <c r="P13063" i="1" s="1"/>
  <c r="R13063" i="1" s="1"/>
  <c r="P13064" i="1" a="1"/>
  <c r="P13064" i="1" s="1"/>
  <c r="R13064" i="1" s="1"/>
  <c r="P13065" i="1" a="1"/>
  <c r="P13065" i="1" s="1"/>
  <c r="R13065" i="1" s="1"/>
  <c r="P13066" i="1" a="1"/>
  <c r="P13066" i="1" s="1"/>
  <c r="R13066" i="1" s="1"/>
  <c r="P13067" i="1" a="1"/>
  <c r="P13067" i="1" s="1"/>
  <c r="R13067" i="1" s="1"/>
  <c r="P13068" i="1" a="1"/>
  <c r="P13068" i="1" s="1"/>
  <c r="R13068" i="1" s="1"/>
  <c r="P13069" i="1" a="1"/>
  <c r="P13069" i="1" s="1"/>
  <c r="R13069" i="1" s="1"/>
  <c r="P13070" i="1" a="1"/>
  <c r="P13070" i="1" s="1"/>
  <c r="R13070" i="1" s="1"/>
  <c r="P13071" i="1" a="1"/>
  <c r="P13071" i="1" s="1"/>
  <c r="R13071" i="1" s="1"/>
  <c r="P13072" i="1" a="1"/>
  <c r="P13072" i="1" s="1"/>
  <c r="R13072" i="1" s="1"/>
  <c r="P13073" i="1" a="1"/>
  <c r="P13073" i="1" s="1"/>
  <c r="R13073" i="1" s="1"/>
  <c r="P13074" i="1" a="1"/>
  <c r="P13074" i="1" s="1"/>
  <c r="R13074" i="1" s="1"/>
  <c r="P13075" i="1" a="1"/>
  <c r="P13075" i="1" s="1"/>
  <c r="R13075" i="1" s="1"/>
  <c r="P13076" i="1" a="1"/>
  <c r="P13076" i="1" s="1"/>
  <c r="R13076" i="1" s="1"/>
  <c r="P13077" i="1" a="1"/>
  <c r="P13077" i="1" s="1"/>
  <c r="R13077" i="1" s="1"/>
  <c r="P13078" i="1" a="1"/>
  <c r="P13078" i="1" s="1"/>
  <c r="R13078" i="1" s="1"/>
  <c r="P13079" i="1" a="1"/>
  <c r="P13079" i="1" s="1"/>
  <c r="R13079" i="1" s="1"/>
  <c r="P13080" i="1" a="1"/>
  <c r="P13080" i="1" s="1"/>
  <c r="R13080" i="1" s="1"/>
  <c r="P13081" i="1" a="1"/>
  <c r="P13081" i="1" s="1"/>
  <c r="R13081" i="1" s="1"/>
  <c r="P13082" i="1" a="1"/>
  <c r="P13082" i="1" s="1"/>
  <c r="R13082" i="1" s="1"/>
  <c r="P13083" i="1" a="1"/>
  <c r="P13083" i="1" s="1"/>
  <c r="R13083" i="1" s="1"/>
  <c r="P13084" i="1" a="1"/>
  <c r="P13084" i="1" s="1"/>
  <c r="R13084" i="1" s="1"/>
  <c r="P13085" i="1" a="1"/>
  <c r="P13085" i="1" s="1"/>
  <c r="R13085" i="1" s="1"/>
  <c r="P13086" i="1" a="1"/>
  <c r="P13086" i="1" s="1"/>
  <c r="R13086" i="1" s="1"/>
  <c r="P13087" i="1" a="1"/>
  <c r="P13087" i="1" s="1"/>
  <c r="R13087" i="1" s="1"/>
  <c r="P13088" i="1" a="1"/>
  <c r="P13088" i="1" s="1"/>
  <c r="R13088" i="1" s="1"/>
  <c r="P13089" i="1" a="1"/>
  <c r="P13089" i="1" s="1"/>
  <c r="R13089" i="1" s="1"/>
  <c r="P13090" i="1" a="1"/>
  <c r="P13090" i="1" s="1"/>
  <c r="R13090" i="1" s="1"/>
  <c r="P13091" i="1" a="1"/>
  <c r="P13091" i="1" s="1"/>
  <c r="R13091" i="1" s="1"/>
  <c r="P13092" i="1" a="1"/>
  <c r="P13092" i="1" s="1"/>
  <c r="R13092" i="1" s="1"/>
  <c r="P13093" i="1" a="1"/>
  <c r="P13093" i="1" s="1"/>
  <c r="R13093" i="1" s="1"/>
  <c r="P13094" i="1" a="1"/>
  <c r="P13094" i="1" s="1"/>
  <c r="R13094" i="1" s="1"/>
  <c r="P13095" i="1" a="1"/>
  <c r="P13095" i="1" s="1"/>
  <c r="R13095" i="1" s="1"/>
  <c r="P13096" i="1" a="1"/>
  <c r="P13096" i="1" s="1"/>
  <c r="R13096" i="1" s="1"/>
  <c r="P13097" i="1" a="1"/>
  <c r="P13097" i="1" s="1"/>
  <c r="R13097" i="1" s="1"/>
  <c r="P13098" i="1" a="1"/>
  <c r="P13098" i="1" s="1"/>
  <c r="R13098" i="1" s="1"/>
  <c r="P13099" i="1" a="1"/>
  <c r="P13099" i="1" s="1"/>
  <c r="R13099" i="1" s="1"/>
  <c r="P13100" i="1" a="1"/>
  <c r="P13100" i="1" s="1"/>
  <c r="R13100" i="1" s="1"/>
  <c r="P13101" i="1" a="1"/>
  <c r="P13101" i="1" s="1"/>
  <c r="R13101" i="1" s="1"/>
  <c r="P13102" i="1" a="1"/>
  <c r="P13102" i="1" s="1"/>
  <c r="R13102" i="1" s="1"/>
  <c r="P13103" i="1" a="1"/>
  <c r="P13103" i="1" s="1"/>
  <c r="R13103" i="1" s="1"/>
  <c r="P13104" i="1" a="1"/>
  <c r="P13104" i="1" s="1"/>
  <c r="R13104" i="1" s="1"/>
  <c r="P13105" i="1" a="1"/>
  <c r="P13105" i="1" s="1"/>
  <c r="R13105" i="1" s="1"/>
  <c r="P13106" i="1" a="1"/>
  <c r="P13106" i="1" s="1"/>
  <c r="R13106" i="1" s="1"/>
  <c r="P13107" i="1" a="1"/>
  <c r="P13107" i="1" s="1"/>
  <c r="R13107" i="1" s="1"/>
  <c r="P13108" i="1" a="1"/>
  <c r="P13108" i="1" s="1"/>
  <c r="R13108" i="1" s="1"/>
  <c r="P13109" i="1" a="1"/>
  <c r="P13109" i="1" s="1"/>
  <c r="R13109" i="1" s="1"/>
  <c r="P13110" i="1" a="1"/>
  <c r="P13110" i="1" s="1"/>
  <c r="R13110" i="1" s="1"/>
  <c r="P13111" i="1" a="1"/>
  <c r="P13111" i="1" s="1"/>
  <c r="R13111" i="1" s="1"/>
  <c r="P13112" i="1" a="1"/>
  <c r="P13112" i="1" s="1"/>
  <c r="R13112" i="1" s="1"/>
  <c r="P13113" i="1" a="1"/>
  <c r="P13113" i="1" s="1"/>
  <c r="R13113" i="1" s="1"/>
  <c r="P13114" i="1" a="1"/>
  <c r="P13114" i="1" s="1"/>
  <c r="R13114" i="1" s="1"/>
  <c r="P13115" i="1" a="1"/>
  <c r="P13115" i="1" s="1"/>
  <c r="R13115" i="1" s="1"/>
  <c r="P13116" i="1" a="1"/>
  <c r="P13116" i="1" s="1"/>
  <c r="R13116" i="1" s="1"/>
  <c r="P13117" i="1" a="1"/>
  <c r="P13117" i="1" s="1"/>
  <c r="R13117" i="1" s="1"/>
  <c r="P13118" i="1" a="1"/>
  <c r="P13118" i="1" s="1"/>
  <c r="R13118" i="1" s="1"/>
  <c r="P13119" i="1" a="1"/>
  <c r="P13119" i="1" s="1"/>
  <c r="R13119" i="1" s="1"/>
  <c r="P13120" i="1" a="1"/>
  <c r="P13120" i="1" s="1"/>
  <c r="R13120" i="1" s="1"/>
  <c r="P13121" i="1" a="1"/>
  <c r="P13121" i="1" s="1"/>
  <c r="R13121" i="1" s="1"/>
  <c r="P13122" i="1" a="1"/>
  <c r="P13122" i="1" s="1"/>
  <c r="R13122" i="1" s="1"/>
  <c r="P13123" i="1" a="1"/>
  <c r="P13123" i="1" s="1"/>
  <c r="R13123" i="1" s="1"/>
  <c r="P13124" i="1" a="1"/>
  <c r="P13124" i="1" s="1"/>
  <c r="R13124" i="1" s="1"/>
  <c r="P13125" i="1" a="1"/>
  <c r="P13125" i="1" s="1"/>
  <c r="R13125" i="1" s="1"/>
  <c r="P13126" i="1" a="1"/>
  <c r="P13126" i="1" s="1"/>
  <c r="R13126" i="1" s="1"/>
  <c r="P13127" i="1" a="1"/>
  <c r="P13127" i="1" s="1"/>
  <c r="R13127" i="1" s="1"/>
  <c r="P13128" i="1" a="1"/>
  <c r="P13128" i="1" s="1"/>
  <c r="R13128" i="1" s="1"/>
  <c r="P13129" i="1" a="1"/>
  <c r="P13129" i="1" s="1"/>
  <c r="R13129" i="1" s="1"/>
  <c r="P13130" i="1" a="1"/>
  <c r="P13130" i="1" s="1"/>
  <c r="R13130" i="1" s="1"/>
  <c r="P13131" i="1" a="1"/>
  <c r="P13131" i="1" s="1"/>
  <c r="R13131" i="1" s="1"/>
  <c r="P13132" i="1" a="1"/>
  <c r="P13132" i="1" s="1"/>
  <c r="R13132" i="1" s="1"/>
  <c r="P13133" i="1" a="1"/>
  <c r="P13133" i="1" s="1"/>
  <c r="R13133" i="1" s="1"/>
  <c r="P13134" i="1" a="1"/>
  <c r="P13134" i="1" s="1"/>
  <c r="R13134" i="1" s="1"/>
  <c r="P13135" i="1" a="1"/>
  <c r="P13135" i="1" s="1"/>
  <c r="R13135" i="1" s="1"/>
  <c r="P13136" i="1" a="1"/>
  <c r="P13136" i="1" s="1"/>
  <c r="R13136" i="1" s="1"/>
  <c r="P13137" i="1" a="1"/>
  <c r="P13137" i="1" s="1"/>
  <c r="R13137" i="1" s="1"/>
  <c r="P13138" i="1" a="1"/>
  <c r="P13138" i="1" s="1"/>
  <c r="R13138" i="1" s="1"/>
  <c r="P13139" i="1" a="1"/>
  <c r="P13139" i="1" s="1"/>
  <c r="R13139" i="1" s="1"/>
  <c r="P13140" i="1" a="1"/>
  <c r="P13140" i="1" s="1"/>
  <c r="R13140" i="1" s="1"/>
  <c r="P13141" i="1" a="1"/>
  <c r="P13141" i="1" s="1"/>
  <c r="R13141" i="1" s="1"/>
  <c r="P13142" i="1" a="1"/>
  <c r="P13142" i="1" s="1"/>
  <c r="R13142" i="1" s="1"/>
  <c r="P13143" i="1" a="1"/>
  <c r="P13143" i="1" s="1"/>
  <c r="R13143" i="1" s="1"/>
  <c r="P13144" i="1" a="1"/>
  <c r="P13144" i="1" s="1"/>
  <c r="R13144" i="1" s="1"/>
  <c r="P13145" i="1" a="1"/>
  <c r="P13145" i="1" s="1"/>
  <c r="R13145" i="1" s="1"/>
  <c r="P13146" i="1" a="1"/>
  <c r="P13146" i="1" s="1"/>
  <c r="R13146" i="1" s="1"/>
  <c r="P13147" i="1" a="1"/>
  <c r="P13147" i="1" s="1"/>
  <c r="R13147" i="1" s="1"/>
  <c r="P13148" i="1" a="1"/>
  <c r="P13148" i="1" s="1"/>
  <c r="R13148" i="1" s="1"/>
  <c r="P13149" i="1" a="1"/>
  <c r="P13149" i="1" s="1"/>
  <c r="R13149" i="1" s="1"/>
  <c r="P13150" i="1" a="1"/>
  <c r="P13150" i="1" s="1"/>
  <c r="R13150" i="1" s="1"/>
  <c r="P13151" i="1" a="1"/>
  <c r="P13151" i="1" s="1"/>
  <c r="R13151" i="1" s="1"/>
  <c r="P13152" i="1" a="1"/>
  <c r="P13152" i="1" s="1"/>
  <c r="R13152" i="1" s="1"/>
  <c r="P13153" i="1" a="1"/>
  <c r="P13153" i="1" s="1"/>
  <c r="R13153" i="1" s="1"/>
  <c r="P13154" i="1" a="1"/>
  <c r="P13154" i="1" s="1"/>
  <c r="R13154" i="1" s="1"/>
  <c r="P13155" i="1" a="1"/>
  <c r="P13155" i="1" s="1"/>
  <c r="R13155" i="1" s="1"/>
  <c r="P13156" i="1" a="1"/>
  <c r="P13156" i="1" s="1"/>
  <c r="R13156" i="1" s="1"/>
  <c r="P13157" i="1" a="1"/>
  <c r="P13157" i="1" s="1"/>
  <c r="R13157" i="1" s="1"/>
  <c r="P13158" i="1" a="1"/>
  <c r="P13158" i="1" s="1"/>
  <c r="R13158" i="1" s="1"/>
  <c r="P13159" i="1" a="1"/>
  <c r="P13159" i="1" s="1"/>
  <c r="R13159" i="1" s="1"/>
  <c r="P13160" i="1" a="1"/>
  <c r="P13160" i="1" s="1"/>
  <c r="R13160" i="1" s="1"/>
  <c r="P13161" i="1" a="1"/>
  <c r="P13161" i="1" s="1"/>
  <c r="R13161" i="1" s="1"/>
  <c r="P13162" i="1" a="1"/>
  <c r="P13162" i="1" s="1"/>
  <c r="R13162" i="1" s="1"/>
  <c r="P13163" i="1" a="1"/>
  <c r="P13163" i="1" s="1"/>
  <c r="R13163" i="1" s="1"/>
  <c r="P13164" i="1" a="1"/>
  <c r="P13164" i="1" s="1"/>
  <c r="R13164" i="1" s="1"/>
  <c r="P13165" i="1" a="1"/>
  <c r="P13165" i="1" s="1"/>
  <c r="R13165" i="1" s="1"/>
  <c r="P13166" i="1" a="1"/>
  <c r="P13166" i="1" s="1"/>
  <c r="R13166" i="1" s="1"/>
  <c r="P13167" i="1" a="1"/>
  <c r="P13167" i="1" s="1"/>
  <c r="R13167" i="1" s="1"/>
  <c r="P13168" i="1" a="1"/>
  <c r="P13168" i="1" s="1"/>
  <c r="R13168" i="1" s="1"/>
  <c r="P13169" i="1" a="1"/>
  <c r="P13169" i="1" s="1"/>
  <c r="R13169" i="1" s="1"/>
  <c r="P13170" i="1" a="1"/>
  <c r="P13170" i="1" s="1"/>
  <c r="R13170" i="1" s="1"/>
  <c r="P13171" i="1" a="1"/>
  <c r="P13171" i="1" s="1"/>
  <c r="R13171" i="1" s="1"/>
  <c r="P13172" i="1" a="1"/>
  <c r="P13172" i="1" s="1"/>
  <c r="R13172" i="1" s="1"/>
  <c r="P13173" i="1" a="1"/>
  <c r="P13173" i="1" s="1"/>
  <c r="R13173" i="1" s="1"/>
  <c r="P13174" i="1" a="1"/>
  <c r="P13174" i="1" s="1"/>
  <c r="R13174" i="1" s="1"/>
  <c r="P13175" i="1" a="1"/>
  <c r="P13175" i="1" s="1"/>
  <c r="R13175" i="1" s="1"/>
  <c r="P13176" i="1" a="1"/>
  <c r="P13176" i="1" s="1"/>
  <c r="R13176" i="1" s="1"/>
  <c r="P13177" i="1" a="1"/>
  <c r="P13177" i="1" s="1"/>
  <c r="R13177" i="1" s="1"/>
  <c r="P13178" i="1" a="1"/>
  <c r="P13178" i="1" s="1"/>
  <c r="R13178" i="1" s="1"/>
  <c r="P13179" i="1" a="1"/>
  <c r="P13179" i="1" s="1"/>
  <c r="R13179" i="1" s="1"/>
  <c r="P13180" i="1" a="1"/>
  <c r="P13180" i="1" s="1"/>
  <c r="R13180" i="1" s="1"/>
  <c r="P13181" i="1" a="1"/>
  <c r="P13181" i="1" s="1"/>
  <c r="R13181" i="1" s="1"/>
  <c r="P13182" i="1" a="1"/>
  <c r="P13182" i="1" s="1"/>
  <c r="R13182" i="1" s="1"/>
  <c r="P13183" i="1" a="1"/>
  <c r="P13183" i="1" s="1"/>
  <c r="R13183" i="1" s="1"/>
  <c r="P13184" i="1" a="1"/>
  <c r="P13184" i="1" s="1"/>
  <c r="R13184" i="1" s="1"/>
  <c r="P13185" i="1" a="1"/>
  <c r="P13185" i="1" s="1"/>
  <c r="R13185" i="1" s="1"/>
  <c r="P13186" i="1" a="1"/>
  <c r="P13186" i="1" s="1"/>
  <c r="R13186" i="1" s="1"/>
  <c r="P13187" i="1" a="1"/>
  <c r="P13187" i="1" s="1"/>
  <c r="R13187" i="1" s="1"/>
  <c r="P13188" i="1" a="1"/>
  <c r="P13188" i="1" s="1"/>
  <c r="R13188" i="1" s="1"/>
  <c r="P13189" i="1" a="1"/>
  <c r="P13189" i="1" s="1"/>
  <c r="R13189" i="1" s="1"/>
  <c r="P13190" i="1" a="1"/>
  <c r="P13190" i="1" s="1"/>
  <c r="R13190" i="1" s="1"/>
  <c r="P13191" i="1" a="1"/>
  <c r="P13191" i="1" s="1"/>
  <c r="R13191" i="1" s="1"/>
  <c r="P13192" i="1" a="1"/>
  <c r="P13192" i="1" s="1"/>
  <c r="R13192" i="1" s="1"/>
  <c r="P13193" i="1" a="1"/>
  <c r="P13193" i="1" s="1"/>
  <c r="R13193" i="1" s="1"/>
  <c r="P13194" i="1" a="1"/>
  <c r="P13194" i="1" s="1"/>
  <c r="R13194" i="1" s="1"/>
  <c r="P13195" i="1" a="1"/>
  <c r="P13195" i="1" s="1"/>
  <c r="R13195" i="1" s="1"/>
  <c r="P13196" i="1" a="1"/>
  <c r="P13196" i="1" s="1"/>
  <c r="R13196" i="1" s="1"/>
  <c r="P13197" i="1" a="1"/>
  <c r="P13197" i="1" s="1"/>
  <c r="R13197" i="1" s="1"/>
  <c r="P13198" i="1" a="1"/>
  <c r="P13198" i="1" s="1"/>
  <c r="R13198" i="1" s="1"/>
  <c r="P13199" i="1" a="1"/>
  <c r="P13199" i="1" s="1"/>
  <c r="R13199" i="1" s="1"/>
  <c r="P13200" i="1" a="1"/>
  <c r="P13200" i="1" s="1"/>
  <c r="R13200" i="1" s="1"/>
  <c r="P13201" i="1" a="1"/>
  <c r="P13201" i="1" s="1"/>
  <c r="R13201" i="1" s="1"/>
  <c r="P13202" i="1" a="1"/>
  <c r="P13202" i="1" s="1"/>
  <c r="R13202" i="1" s="1"/>
  <c r="P13203" i="1" a="1"/>
  <c r="P13203" i="1" s="1"/>
  <c r="R13203" i="1" s="1"/>
  <c r="P13204" i="1" a="1"/>
  <c r="P13204" i="1" s="1"/>
  <c r="R13204" i="1" s="1"/>
  <c r="P13205" i="1" a="1"/>
  <c r="P13205" i="1" s="1"/>
  <c r="R13205" i="1" s="1"/>
  <c r="P13206" i="1" a="1"/>
  <c r="P13206" i="1" s="1"/>
  <c r="R13206" i="1" s="1"/>
  <c r="P13207" i="1" a="1"/>
  <c r="P13207" i="1" s="1"/>
  <c r="R13207" i="1" s="1"/>
  <c r="P13208" i="1" a="1"/>
  <c r="P13208" i="1" s="1"/>
  <c r="R13208" i="1" s="1"/>
  <c r="P13209" i="1" a="1"/>
  <c r="P13209" i="1" s="1"/>
  <c r="R13209" i="1" s="1"/>
  <c r="P13210" i="1" a="1"/>
  <c r="P13210" i="1" s="1"/>
  <c r="R13210" i="1" s="1"/>
  <c r="P13211" i="1" a="1"/>
  <c r="P13211" i="1" s="1"/>
  <c r="R13211" i="1" s="1"/>
  <c r="P13212" i="1" a="1"/>
  <c r="P13212" i="1" s="1"/>
  <c r="R13212" i="1" s="1"/>
  <c r="P13213" i="1" a="1"/>
  <c r="P13213" i="1" s="1"/>
  <c r="R13213" i="1" s="1"/>
  <c r="P13214" i="1" a="1"/>
  <c r="P13214" i="1" s="1"/>
  <c r="R13214" i="1" s="1"/>
  <c r="P13215" i="1" a="1"/>
  <c r="P13215" i="1" s="1"/>
  <c r="R13215" i="1" s="1"/>
  <c r="P13216" i="1" a="1"/>
  <c r="P13216" i="1" s="1"/>
  <c r="R13216" i="1" s="1"/>
  <c r="P13217" i="1" a="1"/>
  <c r="P13217" i="1" s="1"/>
  <c r="R13217" i="1" s="1"/>
  <c r="P13218" i="1" a="1"/>
  <c r="P13218" i="1" s="1"/>
  <c r="R13218" i="1" s="1"/>
  <c r="P13219" i="1" a="1"/>
  <c r="P13219" i="1" s="1"/>
  <c r="R13219" i="1" s="1"/>
  <c r="P13220" i="1" a="1"/>
  <c r="P13220" i="1" s="1"/>
  <c r="R13220" i="1" s="1"/>
  <c r="P13221" i="1" a="1"/>
  <c r="P13221" i="1" s="1"/>
  <c r="R13221" i="1" s="1"/>
  <c r="P13222" i="1" a="1"/>
  <c r="P13222" i="1" s="1"/>
  <c r="R13222" i="1" s="1"/>
  <c r="P13223" i="1" a="1"/>
  <c r="P13223" i="1" s="1"/>
  <c r="R13223" i="1" s="1"/>
  <c r="P13224" i="1" a="1"/>
  <c r="P13224" i="1" s="1"/>
  <c r="R13224" i="1" s="1"/>
  <c r="P13225" i="1" a="1"/>
  <c r="P13225" i="1" s="1"/>
  <c r="R13225" i="1" s="1"/>
  <c r="P13226" i="1" a="1"/>
  <c r="P13226" i="1" s="1"/>
  <c r="R13226" i="1" s="1"/>
  <c r="P13227" i="1" a="1"/>
  <c r="P13227" i="1" s="1"/>
  <c r="R13227" i="1" s="1"/>
  <c r="P13228" i="1" a="1"/>
  <c r="P13228" i="1" s="1"/>
  <c r="R13228" i="1" s="1"/>
  <c r="P13229" i="1" a="1"/>
  <c r="P13229" i="1" s="1"/>
  <c r="R13229" i="1" s="1"/>
  <c r="P13230" i="1" a="1"/>
  <c r="P13230" i="1" s="1"/>
  <c r="R13230" i="1" s="1"/>
  <c r="P13231" i="1" a="1"/>
  <c r="P13231" i="1" s="1"/>
  <c r="R13231" i="1" s="1"/>
  <c r="P13232" i="1" a="1"/>
  <c r="P13232" i="1" s="1"/>
  <c r="R13232" i="1" s="1"/>
  <c r="P13233" i="1" a="1"/>
  <c r="P13233" i="1" s="1"/>
  <c r="R13233" i="1" s="1"/>
  <c r="P13234" i="1" a="1"/>
  <c r="P13234" i="1" s="1"/>
  <c r="R13234" i="1" s="1"/>
  <c r="P13235" i="1" a="1"/>
  <c r="P13235" i="1" s="1"/>
  <c r="R13235" i="1" s="1"/>
  <c r="P13236" i="1" a="1"/>
  <c r="P13236" i="1" s="1"/>
  <c r="R13236" i="1" s="1"/>
  <c r="P13237" i="1" a="1"/>
  <c r="P13237" i="1" s="1"/>
  <c r="R13237" i="1" s="1"/>
  <c r="P13238" i="1" a="1"/>
  <c r="P13238" i="1" s="1"/>
  <c r="R13238" i="1" s="1"/>
  <c r="P13239" i="1" a="1"/>
  <c r="P13239" i="1" s="1"/>
  <c r="R13239" i="1" s="1"/>
  <c r="P13240" i="1" a="1"/>
  <c r="P13240" i="1" s="1"/>
  <c r="R13240" i="1" s="1"/>
  <c r="P13241" i="1" a="1"/>
  <c r="P13241" i="1" s="1"/>
  <c r="R13241" i="1" s="1"/>
  <c r="P13242" i="1" a="1"/>
  <c r="P13242" i="1" s="1"/>
  <c r="R13242" i="1" s="1"/>
  <c r="P13243" i="1" a="1"/>
  <c r="P13243" i="1" s="1"/>
  <c r="R13243" i="1" s="1"/>
  <c r="P13244" i="1" a="1"/>
  <c r="P13244" i="1" s="1"/>
  <c r="R13244" i="1" s="1"/>
  <c r="P13245" i="1" a="1"/>
  <c r="P13245" i="1" s="1"/>
  <c r="R13245" i="1" s="1"/>
  <c r="P13246" i="1" a="1"/>
  <c r="P13246" i="1" s="1"/>
  <c r="R13246" i="1" s="1"/>
  <c r="P13247" i="1" a="1"/>
  <c r="P13247" i="1" s="1"/>
  <c r="R13247" i="1" s="1"/>
  <c r="P13248" i="1" a="1"/>
  <c r="P13248" i="1" s="1"/>
  <c r="R13248" i="1" s="1"/>
  <c r="P13249" i="1" a="1"/>
  <c r="P13249" i="1" s="1"/>
  <c r="R13249" i="1" s="1"/>
  <c r="P13250" i="1" a="1"/>
  <c r="P13250" i="1" s="1"/>
  <c r="R13250" i="1" s="1"/>
  <c r="P13251" i="1" a="1"/>
  <c r="P13251" i="1" s="1"/>
  <c r="R13251" i="1" s="1"/>
  <c r="P13252" i="1" a="1"/>
  <c r="P13252" i="1" s="1"/>
  <c r="R13252" i="1" s="1"/>
  <c r="P13253" i="1" a="1"/>
  <c r="P13253" i="1" s="1"/>
  <c r="R13253" i="1" s="1"/>
  <c r="P13254" i="1" a="1"/>
  <c r="P13254" i="1" s="1"/>
  <c r="R13254" i="1" s="1"/>
  <c r="P13255" i="1" a="1"/>
  <c r="P13255" i="1" s="1"/>
  <c r="R13255" i="1" s="1"/>
  <c r="P13256" i="1" a="1"/>
  <c r="P13256" i="1" s="1"/>
  <c r="R13256" i="1" s="1"/>
  <c r="P13257" i="1" a="1"/>
  <c r="P13257" i="1" s="1"/>
  <c r="R13257" i="1" s="1"/>
  <c r="P13258" i="1" a="1"/>
  <c r="P13258" i="1" s="1"/>
  <c r="R13258" i="1" s="1"/>
  <c r="P13259" i="1" a="1"/>
  <c r="P13259" i="1" s="1"/>
  <c r="R13259" i="1" s="1"/>
  <c r="P13260" i="1" a="1"/>
  <c r="P13260" i="1" s="1"/>
  <c r="R13260" i="1" s="1"/>
  <c r="P13261" i="1" a="1"/>
  <c r="P13261" i="1" s="1"/>
  <c r="R13261" i="1" s="1"/>
  <c r="P13262" i="1" a="1"/>
  <c r="P13262" i="1" s="1"/>
  <c r="R13262" i="1" s="1"/>
  <c r="P13263" i="1" a="1"/>
  <c r="P13263" i="1" s="1"/>
  <c r="R13263" i="1" s="1"/>
  <c r="P13264" i="1" a="1"/>
  <c r="P13264" i="1" s="1"/>
  <c r="R13264" i="1" s="1"/>
  <c r="P13265" i="1" a="1"/>
  <c r="P13265" i="1" s="1"/>
  <c r="R13265" i="1" s="1"/>
  <c r="P13266" i="1" a="1"/>
  <c r="P13266" i="1" s="1"/>
  <c r="R13266" i="1" s="1"/>
  <c r="P13267" i="1" a="1"/>
  <c r="P13267" i="1" s="1"/>
  <c r="R13267" i="1" s="1"/>
  <c r="P13268" i="1" a="1"/>
  <c r="P13268" i="1" s="1"/>
  <c r="R13268" i="1" s="1"/>
  <c r="P13269" i="1" a="1"/>
  <c r="P13269" i="1" s="1"/>
  <c r="R13269" i="1" s="1"/>
  <c r="P13270" i="1" a="1"/>
  <c r="P13270" i="1" s="1"/>
  <c r="R13270" i="1" s="1"/>
  <c r="P13271" i="1" a="1"/>
  <c r="P13271" i="1" s="1"/>
  <c r="R13271" i="1" s="1"/>
  <c r="P13272" i="1" a="1"/>
  <c r="P13272" i="1" s="1"/>
  <c r="R13272" i="1" s="1"/>
  <c r="P13273" i="1" a="1"/>
  <c r="P13273" i="1" s="1"/>
  <c r="R13273" i="1" s="1"/>
  <c r="P13274" i="1" a="1"/>
  <c r="P13274" i="1" s="1"/>
  <c r="R13274" i="1" s="1"/>
  <c r="P13275" i="1" a="1"/>
  <c r="P13275" i="1" s="1"/>
  <c r="R13275" i="1" s="1"/>
  <c r="P13276" i="1" a="1"/>
  <c r="P13276" i="1" s="1"/>
  <c r="R13276" i="1" s="1"/>
  <c r="P13277" i="1" a="1"/>
  <c r="P13277" i="1" s="1"/>
  <c r="R13277" i="1" s="1"/>
  <c r="P13278" i="1" a="1"/>
  <c r="P13278" i="1" s="1"/>
  <c r="R13278" i="1" s="1"/>
  <c r="P13279" i="1" a="1"/>
  <c r="P13279" i="1" s="1"/>
  <c r="R13279" i="1" s="1"/>
  <c r="P13280" i="1" a="1"/>
  <c r="P13280" i="1" s="1"/>
  <c r="R13280" i="1" s="1"/>
  <c r="P13281" i="1" a="1"/>
  <c r="P13281" i="1" s="1"/>
  <c r="R13281" i="1" s="1"/>
  <c r="P13282" i="1" a="1"/>
  <c r="P13282" i="1" s="1"/>
  <c r="R13282" i="1" s="1"/>
  <c r="P13283" i="1" a="1"/>
  <c r="P13283" i="1" s="1"/>
  <c r="R13283" i="1" s="1"/>
  <c r="P13284" i="1" a="1"/>
  <c r="P13284" i="1" s="1"/>
  <c r="R13284" i="1" s="1"/>
  <c r="P13285" i="1" a="1"/>
  <c r="P13285" i="1" s="1"/>
  <c r="R13285" i="1" s="1"/>
  <c r="P13286" i="1" a="1"/>
  <c r="P13286" i="1" s="1"/>
  <c r="R13286" i="1" s="1"/>
  <c r="P13287" i="1" a="1"/>
  <c r="P13287" i="1" s="1"/>
  <c r="R13287" i="1" s="1"/>
  <c r="P13288" i="1" a="1"/>
  <c r="P13288" i="1" s="1"/>
  <c r="R13288" i="1" s="1"/>
  <c r="P13289" i="1" a="1"/>
  <c r="P13289" i="1" s="1"/>
  <c r="R13289" i="1" s="1"/>
  <c r="P13290" i="1" a="1"/>
  <c r="P13290" i="1" s="1"/>
  <c r="R13290" i="1" s="1"/>
  <c r="P13291" i="1" a="1"/>
  <c r="P13291" i="1" s="1"/>
  <c r="R13291" i="1" s="1"/>
  <c r="P13292" i="1" a="1"/>
  <c r="P13292" i="1" s="1"/>
  <c r="R13292" i="1" s="1"/>
  <c r="P13293" i="1" a="1"/>
  <c r="P13293" i="1" s="1"/>
  <c r="R13293" i="1" s="1"/>
  <c r="P13294" i="1" a="1"/>
  <c r="P13294" i="1" s="1"/>
  <c r="R13294" i="1" s="1"/>
  <c r="P13295" i="1" a="1"/>
  <c r="P13295" i="1" s="1"/>
  <c r="R13295" i="1" s="1"/>
  <c r="P13296" i="1" a="1"/>
  <c r="P13296" i="1" s="1"/>
  <c r="R13296" i="1" s="1"/>
  <c r="P13297" i="1" a="1"/>
  <c r="P13297" i="1" s="1"/>
  <c r="R13297" i="1" s="1"/>
  <c r="P13298" i="1" a="1"/>
  <c r="P13298" i="1" s="1"/>
  <c r="R13298" i="1" s="1"/>
  <c r="P13299" i="1" a="1"/>
  <c r="P13299" i="1" s="1"/>
  <c r="R13299" i="1" s="1"/>
  <c r="P13300" i="1" a="1"/>
  <c r="P13300" i="1" s="1"/>
  <c r="R13300" i="1" s="1"/>
  <c r="P13301" i="1" a="1"/>
  <c r="P13301" i="1" s="1"/>
  <c r="R13301" i="1" s="1"/>
  <c r="P13302" i="1" a="1"/>
  <c r="P13302" i="1" s="1"/>
  <c r="R13302" i="1" s="1"/>
  <c r="P13303" i="1" a="1"/>
  <c r="P13303" i="1" s="1"/>
  <c r="R13303" i="1" s="1"/>
  <c r="P13304" i="1" a="1"/>
  <c r="P13304" i="1" s="1"/>
  <c r="R13304" i="1" s="1"/>
  <c r="P13305" i="1" a="1"/>
  <c r="P13305" i="1" s="1"/>
  <c r="R13305" i="1" s="1"/>
  <c r="P13306" i="1" a="1"/>
  <c r="P13306" i="1" s="1"/>
  <c r="R13306" i="1" s="1"/>
  <c r="P13307" i="1" a="1"/>
  <c r="P13307" i="1" s="1"/>
  <c r="R13307" i="1" s="1"/>
  <c r="P13308" i="1" a="1"/>
  <c r="P13308" i="1" s="1"/>
  <c r="R13308" i="1" s="1"/>
  <c r="P13309" i="1" a="1"/>
  <c r="P13309" i="1" s="1"/>
  <c r="R13309" i="1" s="1"/>
  <c r="P13310" i="1" a="1"/>
  <c r="P13310" i="1" s="1"/>
  <c r="R13310" i="1" s="1"/>
  <c r="P13311" i="1" a="1"/>
  <c r="P13311" i="1" s="1"/>
  <c r="R13311" i="1" s="1"/>
  <c r="P13312" i="1" a="1"/>
  <c r="P13312" i="1" s="1"/>
  <c r="R13312" i="1" s="1"/>
  <c r="P13313" i="1" a="1"/>
  <c r="P13313" i="1" s="1"/>
  <c r="R13313" i="1" s="1"/>
  <c r="P13314" i="1" a="1"/>
  <c r="P13314" i="1" s="1"/>
  <c r="R13314" i="1" s="1"/>
  <c r="P13315" i="1" a="1"/>
  <c r="P13315" i="1" s="1"/>
  <c r="R13315" i="1" s="1"/>
  <c r="P13316" i="1" a="1"/>
  <c r="P13316" i="1" s="1"/>
  <c r="R13316" i="1" s="1"/>
  <c r="P13317" i="1" a="1"/>
  <c r="P13317" i="1" s="1"/>
  <c r="R13317" i="1" s="1"/>
  <c r="P13318" i="1" a="1"/>
  <c r="P13318" i="1" s="1"/>
  <c r="R13318" i="1" s="1"/>
  <c r="P13319" i="1" a="1"/>
  <c r="P13319" i="1" s="1"/>
  <c r="R13319" i="1" s="1"/>
  <c r="P13320" i="1" a="1"/>
  <c r="P13320" i="1" s="1"/>
  <c r="R13320" i="1" s="1"/>
  <c r="P13321" i="1" a="1"/>
  <c r="P13321" i="1" s="1"/>
  <c r="R13321" i="1" s="1"/>
  <c r="P13322" i="1" a="1"/>
  <c r="P13322" i="1" s="1"/>
  <c r="R13322" i="1" s="1"/>
  <c r="P13323" i="1" a="1"/>
  <c r="P13323" i="1" s="1"/>
  <c r="R13323" i="1" s="1"/>
  <c r="P13324" i="1" a="1"/>
  <c r="P13324" i="1" s="1"/>
  <c r="R13324" i="1" s="1"/>
  <c r="P13325" i="1" a="1"/>
  <c r="P13325" i="1" s="1"/>
  <c r="R13325" i="1" s="1"/>
  <c r="P13326" i="1" a="1"/>
  <c r="P13326" i="1" s="1"/>
  <c r="R13326" i="1" s="1"/>
  <c r="P13327" i="1" a="1"/>
  <c r="P13327" i="1" s="1"/>
  <c r="R13327" i="1" s="1"/>
  <c r="P13328" i="1" a="1"/>
  <c r="P13328" i="1" s="1"/>
  <c r="R13328" i="1" s="1"/>
  <c r="P13329" i="1" a="1"/>
  <c r="P13329" i="1" s="1"/>
  <c r="R13329" i="1" s="1"/>
  <c r="P13330" i="1" a="1"/>
  <c r="P13330" i="1" s="1"/>
  <c r="R13330" i="1" s="1"/>
  <c r="P13331" i="1" a="1"/>
  <c r="P13331" i="1" s="1"/>
  <c r="R13331" i="1" s="1"/>
  <c r="P13332" i="1" a="1"/>
  <c r="P13332" i="1" s="1"/>
  <c r="R13332" i="1" s="1"/>
  <c r="P13333" i="1" a="1"/>
  <c r="P13333" i="1" s="1"/>
  <c r="R13333" i="1" s="1"/>
  <c r="P13334" i="1" a="1"/>
  <c r="P13334" i="1" s="1"/>
  <c r="R13334" i="1" s="1"/>
  <c r="P13335" i="1" a="1"/>
  <c r="P13335" i="1" s="1"/>
  <c r="R13335" i="1" s="1"/>
  <c r="P13336" i="1" a="1"/>
  <c r="P13336" i="1" s="1"/>
  <c r="R13336" i="1" s="1"/>
  <c r="P13337" i="1" a="1"/>
  <c r="P13337" i="1" s="1"/>
  <c r="R13337" i="1" s="1"/>
  <c r="P13338" i="1" a="1"/>
  <c r="P13338" i="1" s="1"/>
  <c r="R13338" i="1" s="1"/>
  <c r="P13339" i="1" a="1"/>
  <c r="P13339" i="1" s="1"/>
  <c r="R13339" i="1" s="1"/>
  <c r="P13340" i="1" a="1"/>
  <c r="P13340" i="1" s="1"/>
  <c r="R13340" i="1" s="1"/>
  <c r="P13341" i="1" a="1"/>
  <c r="P13341" i="1" s="1"/>
  <c r="R13341" i="1" s="1"/>
  <c r="P13342" i="1" a="1"/>
  <c r="P13342" i="1" s="1"/>
  <c r="R13342" i="1" s="1"/>
  <c r="P13343" i="1" a="1"/>
  <c r="P13343" i="1" s="1"/>
  <c r="R13343" i="1" s="1"/>
  <c r="P13344" i="1" a="1"/>
  <c r="P13344" i="1" s="1"/>
  <c r="R13344" i="1" s="1"/>
  <c r="P13345" i="1" a="1"/>
  <c r="P13345" i="1" s="1"/>
  <c r="R13345" i="1" s="1"/>
  <c r="P13346" i="1" a="1"/>
  <c r="P13346" i="1" s="1"/>
  <c r="R13346" i="1" s="1"/>
  <c r="P13347" i="1" a="1"/>
  <c r="P13347" i="1" s="1"/>
  <c r="R13347" i="1" s="1"/>
  <c r="P13348" i="1" a="1"/>
  <c r="P13348" i="1" s="1"/>
  <c r="R13348" i="1" s="1"/>
  <c r="P13349" i="1" a="1"/>
  <c r="P13349" i="1" s="1"/>
  <c r="R13349" i="1" s="1"/>
  <c r="P13350" i="1" a="1"/>
  <c r="P13350" i="1" s="1"/>
  <c r="R13350" i="1" s="1"/>
  <c r="P13351" i="1" a="1"/>
  <c r="P13351" i="1" s="1"/>
  <c r="R13351" i="1" s="1"/>
  <c r="P13352" i="1" a="1"/>
  <c r="P13352" i="1" s="1"/>
  <c r="R13352" i="1" s="1"/>
  <c r="P13353" i="1" a="1"/>
  <c r="P13353" i="1" s="1"/>
  <c r="R13353" i="1" s="1"/>
  <c r="P13354" i="1" a="1"/>
  <c r="P13354" i="1" s="1"/>
  <c r="R13354" i="1" s="1"/>
  <c r="P13355" i="1" a="1"/>
  <c r="P13355" i="1" s="1"/>
  <c r="R13355" i="1" s="1"/>
  <c r="P13356" i="1" a="1"/>
  <c r="P13356" i="1" s="1"/>
  <c r="R13356" i="1" s="1"/>
  <c r="P13357" i="1" a="1"/>
  <c r="P13357" i="1" s="1"/>
  <c r="R13357" i="1" s="1"/>
  <c r="P13358" i="1" a="1"/>
  <c r="P13358" i="1" s="1"/>
  <c r="R13358" i="1" s="1"/>
  <c r="P13359" i="1" a="1"/>
  <c r="P13359" i="1" s="1"/>
  <c r="R13359" i="1" s="1"/>
  <c r="P13360" i="1" a="1"/>
  <c r="P13360" i="1" s="1"/>
  <c r="R13360" i="1" s="1"/>
  <c r="P13361" i="1" a="1"/>
  <c r="P13361" i="1" s="1"/>
  <c r="R13361" i="1" s="1"/>
  <c r="P13362" i="1" a="1"/>
  <c r="P13362" i="1" s="1"/>
  <c r="R13362" i="1" s="1"/>
  <c r="P13363" i="1" a="1"/>
  <c r="P13363" i="1" s="1"/>
  <c r="R13363" i="1" s="1"/>
  <c r="P13364" i="1" a="1"/>
  <c r="P13364" i="1" s="1"/>
  <c r="R13364" i="1" s="1"/>
  <c r="P13365" i="1" a="1"/>
  <c r="P13365" i="1" s="1"/>
  <c r="R13365" i="1" s="1"/>
  <c r="P13366" i="1" a="1"/>
  <c r="P13366" i="1" s="1"/>
  <c r="R13366" i="1" s="1"/>
  <c r="P13367" i="1" a="1"/>
  <c r="P13367" i="1" s="1"/>
  <c r="R13367" i="1" s="1"/>
  <c r="P13368" i="1" a="1"/>
  <c r="P13368" i="1" s="1"/>
  <c r="R13368" i="1" s="1"/>
  <c r="P13369" i="1" a="1"/>
  <c r="P13369" i="1" s="1"/>
  <c r="R13369" i="1" s="1"/>
  <c r="P13370" i="1" a="1"/>
  <c r="P13370" i="1" s="1"/>
  <c r="R13370" i="1" s="1"/>
  <c r="P13371" i="1" a="1"/>
  <c r="P13371" i="1" s="1"/>
  <c r="R13371" i="1" s="1"/>
  <c r="P13372" i="1" a="1"/>
  <c r="P13372" i="1" s="1"/>
  <c r="R13372" i="1" s="1"/>
  <c r="P13373" i="1" a="1"/>
  <c r="P13373" i="1" s="1"/>
  <c r="R13373" i="1" s="1"/>
  <c r="P13374" i="1" a="1"/>
  <c r="P13374" i="1" s="1"/>
  <c r="R13374" i="1" s="1"/>
  <c r="P13375" i="1" a="1"/>
  <c r="P13375" i="1" s="1"/>
  <c r="R13375" i="1" s="1"/>
  <c r="P13376" i="1" a="1"/>
  <c r="P13376" i="1" s="1"/>
  <c r="R13376" i="1" s="1"/>
  <c r="P13377" i="1" a="1"/>
  <c r="P13377" i="1" s="1"/>
  <c r="R13377" i="1" s="1"/>
  <c r="P13378" i="1" a="1"/>
  <c r="P13378" i="1" s="1"/>
  <c r="R13378" i="1" s="1"/>
  <c r="P13379" i="1" a="1"/>
  <c r="P13379" i="1" s="1"/>
  <c r="R13379" i="1" s="1"/>
  <c r="P13380" i="1" a="1"/>
  <c r="P13380" i="1" s="1"/>
  <c r="R13380" i="1" s="1"/>
  <c r="P13381" i="1" a="1"/>
  <c r="P13381" i="1" s="1"/>
  <c r="R13381" i="1" s="1"/>
  <c r="P13382" i="1" a="1"/>
  <c r="P13382" i="1" s="1"/>
  <c r="R13382" i="1" s="1"/>
  <c r="P13383" i="1" a="1"/>
  <c r="P13383" i="1" s="1"/>
  <c r="R13383" i="1" s="1"/>
  <c r="P13384" i="1" a="1"/>
  <c r="P13384" i="1" s="1"/>
  <c r="R13384" i="1" s="1"/>
  <c r="P13385" i="1" a="1"/>
  <c r="P13385" i="1" s="1"/>
  <c r="R13385" i="1" s="1"/>
  <c r="P13386" i="1" a="1"/>
  <c r="P13386" i="1" s="1"/>
  <c r="R13386" i="1" s="1"/>
  <c r="P13387" i="1" a="1"/>
  <c r="P13387" i="1" s="1"/>
  <c r="R13387" i="1" s="1"/>
  <c r="P13388" i="1" a="1"/>
  <c r="P13388" i="1" s="1"/>
  <c r="R13388" i="1" s="1"/>
  <c r="P13389" i="1" a="1"/>
  <c r="P13389" i="1" s="1"/>
  <c r="R13389" i="1" s="1"/>
  <c r="P13390" i="1" a="1"/>
  <c r="P13390" i="1" s="1"/>
  <c r="R13390" i="1" s="1"/>
  <c r="P13391" i="1" a="1"/>
  <c r="P13391" i="1" s="1"/>
  <c r="R13391" i="1" s="1"/>
  <c r="P13392" i="1" a="1"/>
  <c r="P13392" i="1" s="1"/>
  <c r="R13392" i="1" s="1"/>
  <c r="P13393" i="1" a="1"/>
  <c r="P13393" i="1" s="1"/>
  <c r="R13393" i="1" s="1"/>
  <c r="P13394" i="1" a="1"/>
  <c r="P13394" i="1" s="1"/>
  <c r="R13394" i="1" s="1"/>
  <c r="P13395" i="1" a="1"/>
  <c r="P13395" i="1" s="1"/>
  <c r="R13395" i="1" s="1"/>
  <c r="P13396" i="1" a="1"/>
  <c r="P13396" i="1" s="1"/>
  <c r="R13396" i="1" s="1"/>
  <c r="P13397" i="1" a="1"/>
  <c r="P13397" i="1" s="1"/>
  <c r="R13397" i="1" s="1"/>
  <c r="P13398" i="1" a="1"/>
  <c r="P13398" i="1" s="1"/>
  <c r="R13398" i="1" s="1"/>
  <c r="P13399" i="1" a="1"/>
  <c r="P13399" i="1" s="1"/>
  <c r="R13399" i="1" s="1"/>
  <c r="P13400" i="1" a="1"/>
  <c r="P13400" i="1" s="1"/>
  <c r="R13400" i="1" s="1"/>
  <c r="P13401" i="1" a="1"/>
  <c r="P13401" i="1" s="1"/>
  <c r="R13401" i="1" s="1"/>
  <c r="P13402" i="1" a="1"/>
  <c r="P13402" i="1" s="1"/>
  <c r="R13402" i="1" s="1"/>
  <c r="P13403" i="1" a="1"/>
  <c r="P13403" i="1" s="1"/>
  <c r="R13403" i="1" s="1"/>
  <c r="P13404" i="1" a="1"/>
  <c r="P13404" i="1" s="1"/>
  <c r="R13404" i="1" s="1"/>
  <c r="P13405" i="1" a="1"/>
  <c r="P13405" i="1" s="1"/>
  <c r="R13405" i="1" s="1"/>
  <c r="P13406" i="1" a="1"/>
  <c r="P13406" i="1" s="1"/>
  <c r="R13406" i="1" s="1"/>
  <c r="P13407" i="1" a="1"/>
  <c r="P13407" i="1" s="1"/>
  <c r="R13407" i="1" s="1"/>
  <c r="P13408" i="1" a="1"/>
  <c r="P13408" i="1" s="1"/>
  <c r="R13408" i="1" s="1"/>
  <c r="P13409" i="1" a="1"/>
  <c r="P13409" i="1" s="1"/>
  <c r="R13409" i="1" s="1"/>
  <c r="P13410" i="1" a="1"/>
  <c r="P13410" i="1" s="1"/>
  <c r="R13410" i="1" s="1"/>
  <c r="P13411" i="1" a="1"/>
  <c r="P13411" i="1" s="1"/>
  <c r="R13411" i="1" s="1"/>
  <c r="P13412" i="1" a="1"/>
  <c r="P13412" i="1" s="1"/>
  <c r="R13412" i="1" s="1"/>
  <c r="P13413" i="1" a="1"/>
  <c r="P13413" i="1" s="1"/>
  <c r="R13413" i="1" s="1"/>
  <c r="P13414" i="1" a="1"/>
  <c r="P13414" i="1" s="1"/>
  <c r="R13414" i="1" s="1"/>
  <c r="P13415" i="1" a="1"/>
  <c r="P13415" i="1" s="1"/>
  <c r="R13415" i="1" s="1"/>
  <c r="P13416" i="1" a="1"/>
  <c r="P13416" i="1" s="1"/>
  <c r="R13416" i="1" s="1"/>
  <c r="P13417" i="1" a="1"/>
  <c r="P13417" i="1" s="1"/>
  <c r="R13417" i="1" s="1"/>
  <c r="P13418" i="1" a="1"/>
  <c r="P13418" i="1" s="1"/>
  <c r="R13418" i="1" s="1"/>
  <c r="P13419" i="1" a="1"/>
  <c r="P13419" i="1" s="1"/>
  <c r="R13419" i="1" s="1"/>
  <c r="P13420" i="1" a="1"/>
  <c r="P13420" i="1" s="1"/>
  <c r="R13420" i="1" s="1"/>
  <c r="P13421" i="1" a="1"/>
  <c r="P13421" i="1" s="1"/>
  <c r="R13421" i="1" s="1"/>
  <c r="P13422" i="1" a="1"/>
  <c r="P13422" i="1" s="1"/>
  <c r="R13422" i="1" s="1"/>
  <c r="P13423" i="1" a="1"/>
  <c r="P13423" i="1" s="1"/>
  <c r="R13423" i="1" s="1"/>
  <c r="P13424" i="1" a="1"/>
  <c r="P13424" i="1" s="1"/>
  <c r="R13424" i="1" s="1"/>
  <c r="P13425" i="1" a="1"/>
  <c r="P13425" i="1" s="1"/>
  <c r="R13425" i="1" s="1"/>
  <c r="P13426" i="1" a="1"/>
  <c r="P13426" i="1" s="1"/>
  <c r="R13426" i="1" s="1"/>
  <c r="P13427" i="1" a="1"/>
  <c r="P13427" i="1" s="1"/>
  <c r="R13427" i="1" s="1"/>
  <c r="P13428" i="1" a="1"/>
  <c r="P13428" i="1" s="1"/>
  <c r="R13428" i="1" s="1"/>
  <c r="P13429" i="1" a="1"/>
  <c r="P13429" i="1" s="1"/>
  <c r="R13429" i="1" s="1"/>
  <c r="P13430" i="1" a="1"/>
  <c r="P13430" i="1" s="1"/>
  <c r="R13430" i="1" s="1"/>
  <c r="P13431" i="1" a="1"/>
  <c r="P13431" i="1" s="1"/>
  <c r="R13431" i="1" s="1"/>
  <c r="P13432" i="1" a="1"/>
  <c r="P13432" i="1" s="1"/>
  <c r="R13432" i="1" s="1"/>
  <c r="P13433" i="1" a="1"/>
  <c r="P13433" i="1" s="1"/>
  <c r="R13433" i="1" s="1"/>
  <c r="P13434" i="1" a="1"/>
  <c r="P13434" i="1" s="1"/>
  <c r="R13434" i="1" s="1"/>
  <c r="P13435" i="1" a="1"/>
  <c r="P13435" i="1" s="1"/>
  <c r="R13435" i="1" s="1"/>
  <c r="P13436" i="1" a="1"/>
  <c r="P13436" i="1" s="1"/>
  <c r="R13436" i="1" s="1"/>
  <c r="P13437" i="1" a="1"/>
  <c r="P13437" i="1" s="1"/>
  <c r="R13437" i="1" s="1"/>
  <c r="P13438" i="1" a="1"/>
  <c r="P13438" i="1" s="1"/>
  <c r="R13438" i="1" s="1"/>
  <c r="P13439" i="1" a="1"/>
  <c r="P13439" i="1" s="1"/>
  <c r="R13439" i="1" s="1"/>
  <c r="P13440" i="1" a="1"/>
  <c r="P13440" i="1" s="1"/>
  <c r="R13440" i="1" s="1"/>
  <c r="P13441" i="1" a="1"/>
  <c r="P13441" i="1" s="1"/>
  <c r="R13441" i="1" s="1"/>
  <c r="P13442" i="1" a="1"/>
  <c r="P13442" i="1" s="1"/>
  <c r="R13442" i="1" s="1"/>
  <c r="P13443" i="1" a="1"/>
  <c r="P13443" i="1" s="1"/>
  <c r="R13443" i="1" s="1"/>
  <c r="P13444" i="1" a="1"/>
  <c r="P13444" i="1" s="1"/>
  <c r="R13444" i="1" s="1"/>
  <c r="P13445" i="1" a="1"/>
  <c r="P13445" i="1" s="1"/>
  <c r="R13445" i="1" s="1"/>
  <c r="P13446" i="1" a="1"/>
  <c r="P13446" i="1" s="1"/>
  <c r="R13446" i="1" s="1"/>
  <c r="P13447" i="1" a="1"/>
  <c r="P13447" i="1" s="1"/>
  <c r="R13447" i="1" s="1"/>
  <c r="P13448" i="1" a="1"/>
  <c r="P13448" i="1" s="1"/>
  <c r="R13448" i="1" s="1"/>
  <c r="P13449" i="1" a="1"/>
  <c r="P13449" i="1" s="1"/>
  <c r="R13449" i="1" s="1"/>
  <c r="P13450" i="1" a="1"/>
  <c r="P13450" i="1" s="1"/>
  <c r="R13450" i="1" s="1"/>
  <c r="P13451" i="1" a="1"/>
  <c r="P13451" i="1" s="1"/>
  <c r="R13451" i="1" s="1"/>
  <c r="P13452" i="1" a="1"/>
  <c r="P13452" i="1" s="1"/>
  <c r="R13452" i="1" s="1"/>
  <c r="P13453" i="1" a="1"/>
  <c r="P13453" i="1" s="1"/>
  <c r="R13453" i="1" s="1"/>
  <c r="P13454" i="1" a="1"/>
  <c r="P13454" i="1" s="1"/>
  <c r="R13454" i="1" s="1"/>
  <c r="P13455" i="1" a="1"/>
  <c r="P13455" i="1" s="1"/>
  <c r="R13455" i="1" s="1"/>
  <c r="P13456" i="1" a="1"/>
  <c r="P13456" i="1" s="1"/>
  <c r="R13456" i="1" s="1"/>
  <c r="P13457" i="1" a="1"/>
  <c r="P13457" i="1" s="1"/>
  <c r="R13457" i="1" s="1"/>
  <c r="P13458" i="1" a="1"/>
  <c r="P13458" i="1" s="1"/>
  <c r="R13458" i="1" s="1"/>
  <c r="P13459" i="1" a="1"/>
  <c r="P13459" i="1" s="1"/>
  <c r="R13459" i="1" s="1"/>
  <c r="P13460" i="1" a="1"/>
  <c r="P13460" i="1" s="1"/>
  <c r="R13460" i="1" s="1"/>
  <c r="P13461" i="1" a="1"/>
  <c r="P13461" i="1" s="1"/>
  <c r="R13461" i="1" s="1"/>
  <c r="P13462" i="1" a="1"/>
  <c r="P13462" i="1" s="1"/>
  <c r="R13462" i="1" s="1"/>
  <c r="P13463" i="1" a="1"/>
  <c r="P13463" i="1" s="1"/>
  <c r="R13463" i="1" s="1"/>
  <c r="P13464" i="1" a="1"/>
  <c r="P13464" i="1" s="1"/>
  <c r="R13464" i="1" s="1"/>
  <c r="P13465" i="1" a="1"/>
  <c r="P13465" i="1" s="1"/>
  <c r="R13465" i="1" s="1"/>
  <c r="P13466" i="1" a="1"/>
  <c r="P13466" i="1" s="1"/>
  <c r="R13466" i="1" s="1"/>
  <c r="P13467" i="1" a="1"/>
  <c r="P13467" i="1" s="1"/>
  <c r="R13467" i="1" s="1"/>
  <c r="P13468" i="1" a="1"/>
  <c r="P13468" i="1" s="1"/>
  <c r="R13468" i="1" s="1"/>
  <c r="P13469" i="1" a="1"/>
  <c r="P13469" i="1" s="1"/>
  <c r="R13469" i="1" s="1"/>
  <c r="P13470" i="1" a="1"/>
  <c r="P13470" i="1" s="1"/>
  <c r="R13470" i="1" s="1"/>
  <c r="P13471" i="1" a="1"/>
  <c r="P13471" i="1" s="1"/>
  <c r="R13471" i="1" s="1"/>
  <c r="P13472" i="1" a="1"/>
  <c r="P13472" i="1" s="1"/>
  <c r="R13472" i="1" s="1"/>
  <c r="P13473" i="1" a="1"/>
  <c r="P13473" i="1" s="1"/>
  <c r="R13473" i="1" s="1"/>
  <c r="P13474" i="1" a="1"/>
  <c r="P13474" i="1" s="1"/>
  <c r="R13474" i="1" s="1"/>
  <c r="P13475" i="1" a="1"/>
  <c r="P13475" i="1" s="1"/>
  <c r="R13475" i="1" s="1"/>
  <c r="P13476" i="1" a="1"/>
  <c r="P13476" i="1" s="1"/>
  <c r="R13476" i="1" s="1"/>
  <c r="P13477" i="1" a="1"/>
  <c r="P13477" i="1" s="1"/>
  <c r="R13477" i="1" s="1"/>
  <c r="P13478" i="1" a="1"/>
  <c r="P13478" i="1" s="1"/>
  <c r="R13478" i="1" s="1"/>
  <c r="P13479" i="1" a="1"/>
  <c r="P13479" i="1" s="1"/>
  <c r="R13479" i="1" s="1"/>
  <c r="P13480" i="1" a="1"/>
  <c r="P13480" i="1" s="1"/>
  <c r="R13480" i="1" s="1"/>
  <c r="P13481" i="1" a="1"/>
  <c r="P13481" i="1" s="1"/>
  <c r="R13481" i="1" s="1"/>
  <c r="P13482" i="1" a="1"/>
  <c r="P13482" i="1" s="1"/>
  <c r="R13482" i="1" s="1"/>
  <c r="P13483" i="1" a="1"/>
  <c r="P13483" i="1" s="1"/>
  <c r="R13483" i="1" s="1"/>
  <c r="P13484" i="1" a="1"/>
  <c r="P13484" i="1" s="1"/>
  <c r="R13484" i="1" s="1"/>
  <c r="P13485" i="1" a="1"/>
  <c r="P13485" i="1" s="1"/>
  <c r="R13485" i="1" s="1"/>
  <c r="P13486" i="1" a="1"/>
  <c r="P13486" i="1" s="1"/>
  <c r="R13486" i="1" s="1"/>
  <c r="P13487" i="1" a="1"/>
  <c r="P13487" i="1" s="1"/>
  <c r="R13487" i="1" s="1"/>
  <c r="P13488" i="1" a="1"/>
  <c r="P13488" i="1" s="1"/>
  <c r="R13488" i="1" s="1"/>
  <c r="P13489" i="1" a="1"/>
  <c r="P13489" i="1" s="1"/>
  <c r="R13489" i="1" s="1"/>
  <c r="P13490" i="1" a="1"/>
  <c r="P13490" i="1" s="1"/>
  <c r="R13490" i="1" s="1"/>
  <c r="P13491" i="1" a="1"/>
  <c r="P13491" i="1" s="1"/>
  <c r="R13491" i="1" s="1"/>
  <c r="P13492" i="1" a="1"/>
  <c r="P13492" i="1" s="1"/>
  <c r="R13492" i="1" s="1"/>
  <c r="P13493" i="1" a="1"/>
  <c r="P13493" i="1" s="1"/>
  <c r="R13493" i="1" s="1"/>
  <c r="P13494" i="1" a="1"/>
  <c r="P13494" i="1" s="1"/>
  <c r="R13494" i="1" s="1"/>
  <c r="P13495" i="1" a="1"/>
  <c r="P13495" i="1" s="1"/>
  <c r="R13495" i="1" s="1"/>
  <c r="P13496" i="1" a="1"/>
  <c r="P13496" i="1" s="1"/>
  <c r="R13496" i="1" s="1"/>
  <c r="P13497" i="1" a="1"/>
  <c r="P13497" i="1" s="1"/>
  <c r="R13497" i="1" s="1"/>
  <c r="P13498" i="1" a="1"/>
  <c r="P13498" i="1" s="1"/>
  <c r="R13498" i="1" s="1"/>
  <c r="P13499" i="1" a="1"/>
  <c r="P13499" i="1" s="1"/>
  <c r="R13499" i="1" s="1"/>
  <c r="P13500" i="1" a="1"/>
  <c r="P13500" i="1" s="1"/>
  <c r="R13500" i="1" s="1"/>
  <c r="P13501" i="1" a="1"/>
  <c r="P13501" i="1" s="1"/>
  <c r="R13501" i="1" s="1"/>
  <c r="P13502" i="1" a="1"/>
  <c r="P13502" i="1" s="1"/>
  <c r="R13502" i="1" s="1"/>
  <c r="P13503" i="1" a="1"/>
  <c r="P13503" i="1" s="1"/>
  <c r="R13503" i="1" s="1"/>
  <c r="P13504" i="1" a="1"/>
  <c r="P13504" i="1" s="1"/>
  <c r="R13504" i="1" s="1"/>
  <c r="P13505" i="1" a="1"/>
  <c r="P13505" i="1" s="1"/>
  <c r="R13505" i="1" s="1"/>
  <c r="P13506" i="1" a="1"/>
  <c r="P13506" i="1" s="1"/>
  <c r="R13506" i="1" s="1"/>
  <c r="P13507" i="1" a="1"/>
  <c r="P13507" i="1" s="1"/>
  <c r="R13507" i="1" s="1"/>
  <c r="P13508" i="1" a="1"/>
  <c r="P13508" i="1" s="1"/>
  <c r="R13508" i="1" s="1"/>
  <c r="P13509" i="1" a="1"/>
  <c r="P13509" i="1" s="1"/>
  <c r="R13509" i="1" s="1"/>
  <c r="P13510" i="1" a="1"/>
  <c r="P13510" i="1" s="1"/>
  <c r="R13510" i="1" s="1"/>
  <c r="P13511" i="1" a="1"/>
  <c r="P13511" i="1" s="1"/>
  <c r="R13511" i="1" s="1"/>
  <c r="P13512" i="1" a="1"/>
  <c r="P13512" i="1" s="1"/>
  <c r="R13512" i="1" s="1"/>
  <c r="P13513" i="1" a="1"/>
  <c r="P13513" i="1" s="1"/>
  <c r="R13513" i="1" s="1"/>
  <c r="P13514" i="1" a="1"/>
  <c r="P13514" i="1" s="1"/>
  <c r="R13514" i="1" s="1"/>
  <c r="P13515" i="1" a="1"/>
  <c r="P13515" i="1" s="1"/>
  <c r="R13515" i="1" s="1"/>
  <c r="P13516" i="1" a="1"/>
  <c r="P13516" i="1" s="1"/>
  <c r="R13516" i="1" s="1"/>
  <c r="P13517" i="1" a="1"/>
  <c r="P13517" i="1" s="1"/>
  <c r="R13517" i="1" s="1"/>
  <c r="P13518" i="1" a="1"/>
  <c r="P13518" i="1" s="1"/>
  <c r="R13518" i="1" s="1"/>
  <c r="P13519" i="1" a="1"/>
  <c r="P13519" i="1" s="1"/>
  <c r="R13519" i="1" s="1"/>
  <c r="P13520" i="1" a="1"/>
  <c r="P13520" i="1" s="1"/>
  <c r="R13520" i="1" s="1"/>
  <c r="P13521" i="1" a="1"/>
  <c r="P13521" i="1" s="1"/>
  <c r="R13521" i="1" s="1"/>
  <c r="P13522" i="1" a="1"/>
  <c r="P13522" i="1" s="1"/>
  <c r="R13522" i="1" s="1"/>
  <c r="P13523" i="1" a="1"/>
  <c r="P13523" i="1" s="1"/>
  <c r="R13523" i="1" s="1"/>
  <c r="P13524" i="1" a="1"/>
  <c r="P13524" i="1" s="1"/>
  <c r="R13524" i="1" s="1"/>
  <c r="P13525" i="1" a="1"/>
  <c r="P13525" i="1" s="1"/>
  <c r="R13525" i="1" s="1"/>
  <c r="P13526" i="1" a="1"/>
  <c r="P13526" i="1" s="1"/>
  <c r="R13526" i="1" s="1"/>
  <c r="P13527" i="1" a="1"/>
  <c r="P13527" i="1" s="1"/>
  <c r="R13527" i="1" s="1"/>
  <c r="P13528" i="1" a="1"/>
  <c r="P13528" i="1" s="1"/>
  <c r="R13528" i="1" s="1"/>
  <c r="P13529" i="1" a="1"/>
  <c r="P13529" i="1" s="1"/>
  <c r="R13529" i="1" s="1"/>
  <c r="P13530" i="1" a="1"/>
  <c r="P13530" i="1" s="1"/>
  <c r="R13530" i="1" s="1"/>
  <c r="P13531" i="1" a="1"/>
  <c r="P13531" i="1" s="1"/>
  <c r="R13531" i="1" s="1"/>
  <c r="P13532" i="1" a="1"/>
  <c r="P13532" i="1" s="1"/>
  <c r="R13532" i="1" s="1"/>
  <c r="P13533" i="1" a="1"/>
  <c r="P13533" i="1" s="1"/>
  <c r="R13533" i="1" s="1"/>
  <c r="P13534" i="1" a="1"/>
  <c r="P13534" i="1" s="1"/>
  <c r="R13534" i="1" s="1"/>
  <c r="P13535" i="1" a="1"/>
  <c r="P13535" i="1" s="1"/>
  <c r="R13535" i="1" s="1"/>
  <c r="P13536" i="1" a="1"/>
  <c r="P13536" i="1" s="1"/>
  <c r="R13536" i="1" s="1"/>
  <c r="P13537" i="1" a="1"/>
  <c r="P13537" i="1" s="1"/>
  <c r="R13537" i="1" s="1"/>
  <c r="P13538" i="1" a="1"/>
  <c r="P13538" i="1" s="1"/>
  <c r="R13538" i="1" s="1"/>
  <c r="P13539" i="1" a="1"/>
  <c r="P13539" i="1" s="1"/>
  <c r="R13539" i="1" s="1"/>
  <c r="P13540" i="1" a="1"/>
  <c r="P13540" i="1" s="1"/>
  <c r="R13540" i="1" s="1"/>
  <c r="P13541" i="1" a="1"/>
  <c r="P13541" i="1" s="1"/>
  <c r="R13541" i="1" s="1"/>
  <c r="P13542" i="1" a="1"/>
  <c r="P13542" i="1" s="1"/>
  <c r="R13542" i="1" s="1"/>
  <c r="P13543" i="1" a="1"/>
  <c r="P13543" i="1" s="1"/>
  <c r="R13543" i="1" s="1"/>
  <c r="P13544" i="1" a="1"/>
  <c r="P13544" i="1" s="1"/>
  <c r="R13544" i="1" s="1"/>
  <c r="P13545" i="1" a="1"/>
  <c r="P13545" i="1" s="1"/>
  <c r="R13545" i="1" s="1"/>
  <c r="P13546" i="1" a="1"/>
  <c r="P13546" i="1" s="1"/>
  <c r="R13546" i="1" s="1"/>
  <c r="P13547" i="1" a="1"/>
  <c r="P13547" i="1" s="1"/>
  <c r="R13547" i="1" s="1"/>
  <c r="P13548" i="1" a="1"/>
  <c r="P13548" i="1" s="1"/>
  <c r="R13548" i="1" s="1"/>
  <c r="P13549" i="1" a="1"/>
  <c r="P13549" i="1" s="1"/>
  <c r="R13549" i="1" s="1"/>
  <c r="P13550" i="1" a="1"/>
  <c r="P13550" i="1" s="1"/>
  <c r="R13550" i="1" s="1"/>
  <c r="P13551" i="1" a="1"/>
  <c r="P13551" i="1" s="1"/>
  <c r="R13551" i="1" s="1"/>
  <c r="P13552" i="1" a="1"/>
  <c r="P13552" i="1" s="1"/>
  <c r="R13552" i="1" s="1"/>
  <c r="P13553" i="1" a="1"/>
  <c r="P13553" i="1" s="1"/>
  <c r="R13553" i="1" s="1"/>
  <c r="P13554" i="1" a="1"/>
  <c r="P13554" i="1" s="1"/>
  <c r="R13554" i="1" s="1"/>
  <c r="P13555" i="1" a="1"/>
  <c r="P13555" i="1" s="1"/>
  <c r="R13555" i="1" s="1"/>
  <c r="P13556" i="1" a="1"/>
  <c r="P13556" i="1" s="1"/>
  <c r="R13556" i="1" s="1"/>
  <c r="P13557" i="1" a="1"/>
  <c r="P13557" i="1" s="1"/>
  <c r="R13557" i="1" s="1"/>
  <c r="P13558" i="1" a="1"/>
  <c r="P13558" i="1" s="1"/>
  <c r="R13558" i="1" s="1"/>
  <c r="P13559" i="1" a="1"/>
  <c r="P13559" i="1" s="1"/>
  <c r="R13559" i="1" s="1"/>
  <c r="P13560" i="1" a="1"/>
  <c r="P13560" i="1" s="1"/>
  <c r="R13560" i="1" s="1"/>
  <c r="P13561" i="1" a="1"/>
  <c r="P13561" i="1" s="1"/>
  <c r="R13561" i="1" s="1"/>
  <c r="P13562" i="1" a="1"/>
  <c r="P13562" i="1" s="1"/>
  <c r="R13562" i="1" s="1"/>
  <c r="P13563" i="1" a="1"/>
  <c r="P13563" i="1" s="1"/>
  <c r="R13563" i="1" s="1"/>
  <c r="P13564" i="1" a="1"/>
  <c r="P13564" i="1" s="1"/>
  <c r="R13564" i="1" s="1"/>
  <c r="P13565" i="1" a="1"/>
  <c r="P13565" i="1" s="1"/>
  <c r="R13565" i="1" s="1"/>
  <c r="P13566" i="1" a="1"/>
  <c r="P13566" i="1" s="1"/>
  <c r="R13566" i="1" s="1"/>
  <c r="P13567" i="1" a="1"/>
  <c r="P13567" i="1" s="1"/>
  <c r="R13567" i="1" s="1"/>
  <c r="P13568" i="1" a="1"/>
  <c r="P13568" i="1" s="1"/>
  <c r="R13568" i="1" s="1"/>
  <c r="P13569" i="1" a="1"/>
  <c r="P13569" i="1" s="1"/>
  <c r="R13569" i="1" s="1"/>
  <c r="P13570" i="1" a="1"/>
  <c r="P13570" i="1" s="1"/>
  <c r="R13570" i="1" s="1"/>
  <c r="P13571" i="1" a="1"/>
  <c r="P13571" i="1" s="1"/>
  <c r="R13571" i="1" s="1"/>
  <c r="P13572" i="1" a="1"/>
  <c r="P13572" i="1" s="1"/>
  <c r="R13572" i="1" s="1"/>
  <c r="P13573" i="1" a="1"/>
  <c r="P13573" i="1" s="1"/>
  <c r="R13573" i="1" s="1"/>
  <c r="P13574" i="1" a="1"/>
  <c r="P13574" i="1" s="1"/>
  <c r="R13574" i="1" s="1"/>
  <c r="P13575" i="1" a="1"/>
  <c r="P13575" i="1" s="1"/>
  <c r="R13575" i="1" s="1"/>
  <c r="P13576" i="1" a="1"/>
  <c r="P13576" i="1" s="1"/>
  <c r="R13576" i="1" s="1"/>
  <c r="P13577" i="1" a="1"/>
  <c r="P13577" i="1" s="1"/>
  <c r="R13577" i="1" s="1"/>
  <c r="P13578" i="1" a="1"/>
  <c r="P13578" i="1" s="1"/>
  <c r="R13578" i="1" s="1"/>
  <c r="P13579" i="1" a="1"/>
  <c r="P13579" i="1" s="1"/>
  <c r="R13579" i="1" s="1"/>
  <c r="P13580" i="1" a="1"/>
  <c r="P13580" i="1" s="1"/>
  <c r="R13580" i="1" s="1"/>
  <c r="P13581" i="1" a="1"/>
  <c r="P13581" i="1" s="1"/>
  <c r="R13581" i="1" s="1"/>
  <c r="P13582" i="1" a="1"/>
  <c r="P13582" i="1" s="1"/>
  <c r="R13582" i="1" s="1"/>
  <c r="P13583" i="1" a="1"/>
  <c r="P13583" i="1" s="1"/>
  <c r="R13583" i="1" s="1"/>
  <c r="P13584" i="1" a="1"/>
  <c r="P13584" i="1" s="1"/>
  <c r="R13584" i="1" s="1"/>
  <c r="P13585" i="1" a="1"/>
  <c r="P13585" i="1" s="1"/>
  <c r="R13585" i="1" s="1"/>
  <c r="P13586" i="1" a="1"/>
  <c r="P13586" i="1" s="1"/>
  <c r="R13586" i="1" s="1"/>
  <c r="P13587" i="1" a="1"/>
  <c r="P13587" i="1" s="1"/>
  <c r="R13587" i="1" s="1"/>
  <c r="P13588" i="1" a="1"/>
  <c r="P13588" i="1" s="1"/>
  <c r="R13588" i="1" s="1"/>
  <c r="P13589" i="1" a="1"/>
  <c r="P13589" i="1" s="1"/>
  <c r="R13589" i="1" s="1"/>
  <c r="P13590" i="1" a="1"/>
  <c r="P13590" i="1" s="1"/>
  <c r="R13590" i="1" s="1"/>
  <c r="P13591" i="1" a="1"/>
  <c r="P13591" i="1" s="1"/>
  <c r="R13591" i="1" s="1"/>
  <c r="P13592" i="1" a="1"/>
  <c r="P13592" i="1" s="1"/>
  <c r="R13592" i="1" s="1"/>
  <c r="P13593" i="1" a="1"/>
  <c r="P13593" i="1" s="1"/>
  <c r="R13593" i="1" s="1"/>
  <c r="P13594" i="1" a="1"/>
  <c r="P13594" i="1" s="1"/>
  <c r="R13594" i="1" s="1"/>
  <c r="P13595" i="1" a="1"/>
  <c r="P13595" i="1" s="1"/>
  <c r="R13595" i="1" s="1"/>
  <c r="P13596" i="1" a="1"/>
  <c r="P13596" i="1" s="1"/>
  <c r="R13596" i="1" s="1"/>
  <c r="P13597" i="1" a="1"/>
  <c r="P13597" i="1" s="1"/>
  <c r="R13597" i="1" s="1"/>
  <c r="P13598" i="1" a="1"/>
  <c r="P13598" i="1" s="1"/>
  <c r="R13598" i="1" s="1"/>
  <c r="P13599" i="1" a="1"/>
  <c r="P13599" i="1" s="1"/>
  <c r="R13599" i="1" s="1"/>
  <c r="P13600" i="1" a="1"/>
  <c r="P13600" i="1" s="1"/>
  <c r="R13600" i="1" s="1"/>
  <c r="P13601" i="1" a="1"/>
  <c r="P13601" i="1" s="1"/>
  <c r="R13601" i="1" s="1"/>
  <c r="P13602" i="1" a="1"/>
  <c r="P13602" i="1" s="1"/>
  <c r="R13602" i="1" s="1"/>
  <c r="P13603" i="1" a="1"/>
  <c r="P13603" i="1" s="1"/>
  <c r="R13603" i="1" s="1"/>
  <c r="P13604" i="1" a="1"/>
  <c r="P13604" i="1" s="1"/>
  <c r="R13604" i="1" s="1"/>
  <c r="P13605" i="1" a="1"/>
  <c r="P13605" i="1" s="1"/>
  <c r="R13605" i="1" s="1"/>
  <c r="P13606" i="1" a="1"/>
  <c r="P13606" i="1" s="1"/>
  <c r="R13606" i="1" s="1"/>
  <c r="P13607" i="1" a="1"/>
  <c r="P13607" i="1" s="1"/>
  <c r="R13607" i="1" s="1"/>
  <c r="P13608" i="1" a="1"/>
  <c r="P13608" i="1" s="1"/>
  <c r="R13608" i="1" s="1"/>
  <c r="P13609" i="1" a="1"/>
  <c r="P13609" i="1" s="1"/>
  <c r="R13609" i="1" s="1"/>
  <c r="P13610" i="1" a="1"/>
  <c r="P13610" i="1" s="1"/>
  <c r="R13610" i="1" s="1"/>
  <c r="P13611" i="1" a="1"/>
  <c r="P13611" i="1" s="1"/>
  <c r="R13611" i="1" s="1"/>
  <c r="P13612" i="1" a="1"/>
  <c r="P13612" i="1" s="1"/>
  <c r="R13612" i="1" s="1"/>
  <c r="P13613" i="1" a="1"/>
  <c r="P13613" i="1" s="1"/>
  <c r="R13613" i="1" s="1"/>
  <c r="P13614" i="1" a="1"/>
  <c r="P13614" i="1" s="1"/>
  <c r="R13614" i="1" s="1"/>
  <c r="P13615" i="1" a="1"/>
  <c r="P13615" i="1" s="1"/>
  <c r="R13615" i="1" s="1"/>
  <c r="P13616" i="1" a="1"/>
  <c r="P13616" i="1" s="1"/>
  <c r="R13616" i="1" s="1"/>
  <c r="P13617" i="1" a="1"/>
  <c r="P13617" i="1" s="1"/>
  <c r="R13617" i="1" s="1"/>
  <c r="P13618" i="1" a="1"/>
  <c r="P13618" i="1" s="1"/>
  <c r="R13618" i="1" s="1"/>
  <c r="P13619" i="1" a="1"/>
  <c r="P13619" i="1" s="1"/>
  <c r="R13619" i="1" s="1"/>
  <c r="P13620" i="1" a="1"/>
  <c r="P13620" i="1" s="1"/>
  <c r="R13620" i="1" s="1"/>
  <c r="P13621" i="1" a="1"/>
  <c r="P13621" i="1" s="1"/>
  <c r="R13621" i="1" s="1"/>
  <c r="P13622" i="1" a="1"/>
  <c r="P13622" i="1" s="1"/>
  <c r="R13622" i="1" s="1"/>
  <c r="P13623" i="1" a="1"/>
  <c r="P13623" i="1" s="1"/>
  <c r="R13623" i="1" s="1"/>
  <c r="P13624" i="1" a="1"/>
  <c r="P13624" i="1" s="1"/>
  <c r="R13624" i="1" s="1"/>
  <c r="P13625" i="1" a="1"/>
  <c r="P13625" i="1" s="1"/>
  <c r="R13625" i="1" s="1"/>
  <c r="P13626" i="1" a="1"/>
  <c r="P13626" i="1" s="1"/>
  <c r="R13626" i="1" s="1"/>
  <c r="P13627" i="1" a="1"/>
  <c r="P13627" i="1" s="1"/>
  <c r="R13627" i="1" s="1"/>
  <c r="P13628" i="1" a="1"/>
  <c r="P13628" i="1" s="1"/>
  <c r="R13628" i="1" s="1"/>
  <c r="P13629" i="1" a="1"/>
  <c r="P13629" i="1" s="1"/>
  <c r="R13629" i="1" s="1"/>
  <c r="P13630" i="1" a="1"/>
  <c r="P13630" i="1" s="1"/>
  <c r="R13630" i="1" s="1"/>
  <c r="P13631" i="1" a="1"/>
  <c r="P13631" i="1" s="1"/>
  <c r="R13631" i="1" s="1"/>
  <c r="P13632" i="1" a="1"/>
  <c r="P13632" i="1" s="1"/>
  <c r="R13632" i="1" s="1"/>
  <c r="P13633" i="1" a="1"/>
  <c r="P13633" i="1" s="1"/>
  <c r="R13633" i="1" s="1"/>
  <c r="P13634" i="1" a="1"/>
  <c r="P13634" i="1" s="1"/>
  <c r="R13634" i="1" s="1"/>
  <c r="P13635" i="1" a="1"/>
  <c r="P13635" i="1" s="1"/>
  <c r="R13635" i="1" s="1"/>
  <c r="P13636" i="1" a="1"/>
  <c r="P13636" i="1" s="1"/>
  <c r="R13636" i="1" s="1"/>
  <c r="P13637" i="1" a="1"/>
  <c r="P13637" i="1" s="1"/>
  <c r="R13637" i="1" s="1"/>
  <c r="P13638" i="1" a="1"/>
  <c r="P13638" i="1" s="1"/>
  <c r="R13638" i="1" s="1"/>
  <c r="P13639" i="1" a="1"/>
  <c r="P13639" i="1" s="1"/>
  <c r="R13639" i="1" s="1"/>
  <c r="P13640" i="1" a="1"/>
  <c r="P13640" i="1" s="1"/>
  <c r="R13640" i="1" s="1"/>
  <c r="P13641" i="1" a="1"/>
  <c r="P13641" i="1" s="1"/>
  <c r="R13641" i="1" s="1"/>
  <c r="P13642" i="1" a="1"/>
  <c r="P13642" i="1" s="1"/>
  <c r="R13642" i="1" s="1"/>
  <c r="P13643" i="1" a="1"/>
  <c r="P13643" i="1" s="1"/>
  <c r="R13643" i="1" s="1"/>
  <c r="P13644" i="1" a="1"/>
  <c r="P13644" i="1" s="1"/>
  <c r="R13644" i="1" s="1"/>
  <c r="P13645" i="1" a="1"/>
  <c r="P13645" i="1" s="1"/>
  <c r="R13645" i="1" s="1"/>
  <c r="P13646" i="1" a="1"/>
  <c r="P13646" i="1" s="1"/>
  <c r="R13646" i="1" s="1"/>
  <c r="P13647" i="1" a="1"/>
  <c r="P13647" i="1" s="1"/>
  <c r="R13647" i="1" s="1"/>
  <c r="P13648" i="1" a="1"/>
  <c r="P13648" i="1" s="1"/>
  <c r="R13648" i="1" s="1"/>
  <c r="P13649" i="1" a="1"/>
  <c r="P13649" i="1" s="1"/>
  <c r="R13649" i="1" s="1"/>
  <c r="P13650" i="1" a="1"/>
  <c r="P13650" i="1" s="1"/>
  <c r="R13650" i="1" s="1"/>
  <c r="P13651" i="1" a="1"/>
  <c r="P13651" i="1" s="1"/>
  <c r="R13651" i="1" s="1"/>
  <c r="P13652" i="1" a="1"/>
  <c r="P13652" i="1" s="1"/>
  <c r="R13652" i="1" s="1"/>
  <c r="P13653" i="1" a="1"/>
  <c r="P13653" i="1" s="1"/>
  <c r="R13653" i="1" s="1"/>
  <c r="P13654" i="1" a="1"/>
  <c r="P13654" i="1" s="1"/>
  <c r="R13654" i="1" s="1"/>
  <c r="P13655" i="1" a="1"/>
  <c r="P13655" i="1" s="1"/>
  <c r="R13655" i="1" s="1"/>
  <c r="P13656" i="1" a="1"/>
  <c r="P13656" i="1" s="1"/>
  <c r="R13656" i="1" s="1"/>
  <c r="P13657" i="1" a="1"/>
  <c r="P13657" i="1" s="1"/>
  <c r="R13657" i="1" s="1"/>
  <c r="P13658" i="1" a="1"/>
  <c r="P13658" i="1" s="1"/>
  <c r="R13658" i="1" s="1"/>
  <c r="P13659" i="1" a="1"/>
  <c r="P13659" i="1" s="1"/>
  <c r="R13659" i="1" s="1"/>
  <c r="P13660" i="1" a="1"/>
  <c r="P13660" i="1" s="1"/>
  <c r="R13660" i="1" s="1"/>
  <c r="P13661" i="1" a="1"/>
  <c r="P13661" i="1" s="1"/>
  <c r="R13661" i="1" s="1"/>
  <c r="P13662" i="1" a="1"/>
  <c r="P13662" i="1" s="1"/>
  <c r="R13662" i="1" s="1"/>
  <c r="P13663" i="1" a="1"/>
  <c r="P13663" i="1" s="1"/>
  <c r="R13663" i="1" s="1"/>
  <c r="P13664" i="1" a="1"/>
  <c r="P13664" i="1" s="1"/>
  <c r="R13664" i="1" s="1"/>
  <c r="P13665" i="1" a="1"/>
  <c r="P13665" i="1" s="1"/>
  <c r="R13665" i="1" s="1"/>
  <c r="P13666" i="1" a="1"/>
  <c r="P13666" i="1" s="1"/>
  <c r="R13666" i="1" s="1"/>
  <c r="P13667" i="1" a="1"/>
  <c r="P13667" i="1" s="1"/>
  <c r="R13667" i="1" s="1"/>
  <c r="P13668" i="1" a="1"/>
  <c r="P13668" i="1" s="1"/>
  <c r="R13668" i="1" s="1"/>
  <c r="P13669" i="1" a="1"/>
  <c r="P13669" i="1" s="1"/>
  <c r="R13669" i="1" s="1"/>
  <c r="P13670" i="1" a="1"/>
  <c r="P13670" i="1" s="1"/>
  <c r="R13670" i="1" s="1"/>
  <c r="P13671" i="1" a="1"/>
  <c r="P13671" i="1" s="1"/>
  <c r="R13671" i="1" s="1"/>
  <c r="P13672" i="1" a="1"/>
  <c r="P13672" i="1" s="1"/>
  <c r="R13672" i="1" s="1"/>
  <c r="P13673" i="1" a="1"/>
  <c r="P13673" i="1" s="1"/>
  <c r="R13673" i="1" s="1"/>
  <c r="P13674" i="1" a="1"/>
  <c r="P13674" i="1" s="1"/>
  <c r="R13674" i="1" s="1"/>
  <c r="P13675" i="1" a="1"/>
  <c r="P13675" i="1" s="1"/>
  <c r="R13675" i="1" s="1"/>
  <c r="P13676" i="1" a="1"/>
  <c r="P13676" i="1" s="1"/>
  <c r="R13676" i="1" s="1"/>
  <c r="P13677" i="1" a="1"/>
  <c r="P13677" i="1" s="1"/>
  <c r="R13677" i="1" s="1"/>
  <c r="P13678" i="1" a="1"/>
  <c r="P13678" i="1" s="1"/>
  <c r="R13678" i="1" s="1"/>
  <c r="P13679" i="1" a="1"/>
  <c r="P13679" i="1" s="1"/>
  <c r="R13679" i="1" s="1"/>
  <c r="P13680" i="1" a="1"/>
  <c r="P13680" i="1" s="1"/>
  <c r="R13680" i="1" s="1"/>
  <c r="P13681" i="1" a="1"/>
  <c r="P13681" i="1" s="1"/>
  <c r="R13681" i="1" s="1"/>
  <c r="P13682" i="1" a="1"/>
  <c r="P13682" i="1" s="1"/>
  <c r="R13682" i="1" s="1"/>
  <c r="P13683" i="1" a="1"/>
  <c r="P13683" i="1" s="1"/>
  <c r="R13683" i="1" s="1"/>
  <c r="P13684" i="1" a="1"/>
  <c r="P13684" i="1" s="1"/>
  <c r="R13684" i="1" s="1"/>
  <c r="P13685" i="1" a="1"/>
  <c r="P13685" i="1" s="1"/>
  <c r="R13685" i="1" s="1"/>
  <c r="P13686" i="1" a="1"/>
  <c r="P13686" i="1" s="1"/>
  <c r="R13686" i="1" s="1"/>
  <c r="P13687" i="1" a="1"/>
  <c r="P13687" i="1" s="1"/>
  <c r="R13687" i="1" s="1"/>
  <c r="P13688" i="1" a="1"/>
  <c r="P13688" i="1" s="1"/>
  <c r="R13688" i="1" s="1"/>
  <c r="P13689" i="1" a="1"/>
  <c r="P13689" i="1" s="1"/>
  <c r="R13689" i="1" s="1"/>
  <c r="P13690" i="1" a="1"/>
  <c r="P13690" i="1" s="1"/>
  <c r="R13690" i="1" s="1"/>
  <c r="P13691" i="1" a="1"/>
  <c r="P13691" i="1" s="1"/>
  <c r="R13691" i="1" s="1"/>
  <c r="P13692" i="1" a="1"/>
  <c r="P13692" i="1" s="1"/>
  <c r="R13692" i="1" s="1"/>
  <c r="P13693" i="1" a="1"/>
  <c r="P13693" i="1" s="1"/>
  <c r="R13693" i="1" s="1"/>
  <c r="P13694" i="1" a="1"/>
  <c r="P13694" i="1" s="1"/>
  <c r="R13694" i="1" s="1"/>
  <c r="P13695" i="1" a="1"/>
  <c r="P13695" i="1" s="1"/>
  <c r="R13695" i="1" s="1"/>
  <c r="P13696" i="1" a="1"/>
  <c r="P13696" i="1" s="1"/>
  <c r="R13696" i="1" s="1"/>
  <c r="P13697" i="1" a="1"/>
  <c r="P13697" i="1" s="1"/>
  <c r="R13697" i="1" s="1"/>
  <c r="P13698" i="1" a="1"/>
  <c r="P13698" i="1" s="1"/>
  <c r="R13698" i="1" s="1"/>
  <c r="P13699" i="1" a="1"/>
  <c r="P13699" i="1" s="1"/>
  <c r="R13699" i="1" s="1"/>
  <c r="P13700" i="1" a="1"/>
  <c r="P13700" i="1" s="1"/>
  <c r="R13700" i="1" s="1"/>
  <c r="P13701" i="1" a="1"/>
  <c r="P13701" i="1" s="1"/>
  <c r="R13701" i="1" s="1"/>
  <c r="P13702" i="1" a="1"/>
  <c r="P13702" i="1" s="1"/>
  <c r="R13702" i="1" s="1"/>
  <c r="P13703" i="1" a="1"/>
  <c r="P13703" i="1" s="1"/>
  <c r="R13703" i="1" s="1"/>
  <c r="P13704" i="1" a="1"/>
  <c r="P13704" i="1" s="1"/>
  <c r="R13704" i="1" s="1"/>
  <c r="P13705" i="1" a="1"/>
  <c r="P13705" i="1" s="1"/>
  <c r="R13705" i="1" s="1"/>
  <c r="P13706" i="1" a="1"/>
  <c r="P13706" i="1" s="1"/>
  <c r="R13706" i="1" s="1"/>
  <c r="P13707" i="1" a="1"/>
  <c r="P13707" i="1" s="1"/>
  <c r="R13707" i="1" s="1"/>
  <c r="P13708" i="1" a="1"/>
  <c r="P13708" i="1" s="1"/>
  <c r="R13708" i="1" s="1"/>
  <c r="P13709" i="1" a="1"/>
  <c r="P13709" i="1" s="1"/>
  <c r="R13709" i="1" s="1"/>
  <c r="P13710" i="1" a="1"/>
  <c r="P13710" i="1" s="1"/>
  <c r="R13710" i="1" s="1"/>
  <c r="P13711" i="1" a="1"/>
  <c r="P13711" i="1" s="1"/>
  <c r="R13711" i="1" s="1"/>
  <c r="P13712" i="1" a="1"/>
  <c r="P13712" i="1" s="1"/>
  <c r="R13712" i="1" s="1"/>
  <c r="P13713" i="1" a="1"/>
  <c r="P13713" i="1" s="1"/>
  <c r="R13713" i="1" s="1"/>
  <c r="P13714" i="1" a="1"/>
  <c r="P13714" i="1" s="1"/>
  <c r="R13714" i="1" s="1"/>
  <c r="P13715" i="1" a="1"/>
  <c r="P13715" i="1" s="1"/>
  <c r="R13715" i="1" s="1"/>
  <c r="P13716" i="1" a="1"/>
  <c r="P13716" i="1" s="1"/>
  <c r="R13716" i="1" s="1"/>
  <c r="P13717" i="1" a="1"/>
  <c r="P13717" i="1" s="1"/>
  <c r="R13717" i="1" s="1"/>
  <c r="P13718" i="1" a="1"/>
  <c r="P13718" i="1" s="1"/>
  <c r="R13718" i="1" s="1"/>
  <c r="P13719" i="1" a="1"/>
  <c r="P13719" i="1" s="1"/>
  <c r="R13719" i="1" s="1"/>
  <c r="P13720" i="1" a="1"/>
  <c r="P13720" i="1" s="1"/>
  <c r="R13720" i="1" s="1"/>
  <c r="P13721" i="1" a="1"/>
  <c r="P13721" i="1" s="1"/>
  <c r="R13721" i="1" s="1"/>
  <c r="P13722" i="1" a="1"/>
  <c r="P13722" i="1" s="1"/>
  <c r="R13722" i="1" s="1"/>
  <c r="P13723" i="1" a="1"/>
  <c r="P13723" i="1" s="1"/>
  <c r="R13723" i="1" s="1"/>
  <c r="P13724" i="1" a="1"/>
  <c r="P13724" i="1" s="1"/>
  <c r="R13724" i="1" s="1"/>
  <c r="P13725" i="1" a="1"/>
  <c r="P13725" i="1" s="1"/>
  <c r="R13725" i="1" s="1"/>
  <c r="P13726" i="1" a="1"/>
  <c r="P13726" i="1" s="1"/>
  <c r="R13726" i="1" s="1"/>
  <c r="P13727" i="1" a="1"/>
  <c r="P13727" i="1" s="1"/>
  <c r="R13727" i="1" s="1"/>
  <c r="P13728" i="1" a="1"/>
  <c r="P13728" i="1" s="1"/>
  <c r="R13728" i="1" s="1"/>
  <c r="P13729" i="1" a="1"/>
  <c r="P13729" i="1" s="1"/>
  <c r="R13729" i="1" s="1"/>
  <c r="P13730" i="1" a="1"/>
  <c r="P13730" i="1" s="1"/>
  <c r="R13730" i="1" s="1"/>
  <c r="P13731" i="1" a="1"/>
  <c r="P13731" i="1" s="1"/>
  <c r="R13731" i="1" s="1"/>
  <c r="P13732" i="1" a="1"/>
  <c r="P13732" i="1" s="1"/>
  <c r="R13732" i="1" s="1"/>
  <c r="P13733" i="1" a="1"/>
  <c r="P13733" i="1" s="1"/>
  <c r="R13733" i="1" s="1"/>
  <c r="P13734" i="1" a="1"/>
  <c r="P13734" i="1" s="1"/>
  <c r="R13734" i="1" s="1"/>
  <c r="P13735" i="1" a="1"/>
  <c r="P13735" i="1" s="1"/>
  <c r="R13735" i="1" s="1"/>
  <c r="P13736" i="1" a="1"/>
  <c r="P13736" i="1" s="1"/>
  <c r="R13736" i="1" s="1"/>
  <c r="P13737" i="1" a="1"/>
  <c r="P13737" i="1" s="1"/>
  <c r="R13737" i="1" s="1"/>
  <c r="P13738" i="1" a="1"/>
  <c r="P13738" i="1" s="1"/>
  <c r="R13738" i="1" s="1"/>
  <c r="P13739" i="1" a="1"/>
  <c r="P13739" i="1" s="1"/>
  <c r="R13739" i="1" s="1"/>
  <c r="P13740" i="1" a="1"/>
  <c r="P13740" i="1" s="1"/>
  <c r="R13740" i="1" s="1"/>
  <c r="P13741" i="1" a="1"/>
  <c r="P13741" i="1" s="1"/>
  <c r="R13741" i="1" s="1"/>
  <c r="P13742" i="1" a="1"/>
  <c r="P13742" i="1" s="1"/>
  <c r="R13742" i="1" s="1"/>
  <c r="P13743" i="1" a="1"/>
  <c r="P13743" i="1" s="1"/>
  <c r="R13743" i="1" s="1"/>
  <c r="P13744" i="1" a="1"/>
  <c r="P13744" i="1" s="1"/>
  <c r="R13744" i="1" s="1"/>
  <c r="P13745" i="1" a="1"/>
  <c r="P13745" i="1" s="1"/>
  <c r="R13745" i="1" s="1"/>
  <c r="P13746" i="1" a="1"/>
  <c r="P13746" i="1" s="1"/>
  <c r="R13746" i="1" s="1"/>
  <c r="P13747" i="1" a="1"/>
  <c r="P13747" i="1" s="1"/>
  <c r="R13747" i="1" s="1"/>
  <c r="P13748" i="1" a="1"/>
  <c r="P13748" i="1" s="1"/>
  <c r="R13748" i="1" s="1"/>
  <c r="P13749" i="1" a="1"/>
  <c r="P13749" i="1" s="1"/>
  <c r="R13749" i="1" s="1"/>
  <c r="P13750" i="1" a="1"/>
  <c r="P13750" i="1" s="1"/>
  <c r="R13750" i="1" s="1"/>
  <c r="P13751" i="1" a="1"/>
  <c r="P13751" i="1" s="1"/>
  <c r="R13751" i="1" s="1"/>
  <c r="P13752" i="1" a="1"/>
  <c r="P13752" i="1" s="1"/>
  <c r="R13752" i="1" s="1"/>
  <c r="P13753" i="1" a="1"/>
  <c r="P13753" i="1" s="1"/>
  <c r="R13753" i="1" s="1"/>
  <c r="P13754" i="1" a="1"/>
  <c r="P13754" i="1" s="1"/>
  <c r="R13754" i="1" s="1"/>
  <c r="P13755" i="1" a="1"/>
  <c r="P13755" i="1" s="1"/>
  <c r="R13755" i="1" s="1"/>
  <c r="P13756" i="1" a="1"/>
  <c r="P13756" i="1" s="1"/>
  <c r="R13756" i="1" s="1"/>
  <c r="P13757" i="1" a="1"/>
  <c r="P13757" i="1" s="1"/>
  <c r="R13757" i="1" s="1"/>
  <c r="P13758" i="1" a="1"/>
  <c r="P13758" i="1" s="1"/>
  <c r="R13758" i="1" s="1"/>
  <c r="P13759" i="1" a="1"/>
  <c r="P13759" i="1" s="1"/>
  <c r="R13759" i="1" s="1"/>
  <c r="P13760" i="1" a="1"/>
  <c r="P13760" i="1" s="1"/>
  <c r="R13760" i="1" s="1"/>
  <c r="P13761" i="1" a="1"/>
  <c r="P13761" i="1" s="1"/>
  <c r="R13761" i="1" s="1"/>
  <c r="P13762" i="1" a="1"/>
  <c r="P13762" i="1" s="1"/>
  <c r="R13762" i="1" s="1"/>
  <c r="P13763" i="1" a="1"/>
  <c r="P13763" i="1" s="1"/>
  <c r="R13763" i="1" s="1"/>
  <c r="P13764" i="1" a="1"/>
  <c r="P13764" i="1" s="1"/>
  <c r="R13764" i="1" s="1"/>
  <c r="P13765" i="1" a="1"/>
  <c r="P13765" i="1" s="1"/>
  <c r="R13765" i="1" s="1"/>
  <c r="P13766" i="1" a="1"/>
  <c r="P13766" i="1" s="1"/>
  <c r="R13766" i="1" s="1"/>
  <c r="P13767" i="1" a="1"/>
  <c r="P13767" i="1" s="1"/>
  <c r="R13767" i="1" s="1"/>
  <c r="P13768" i="1" a="1"/>
  <c r="P13768" i="1" s="1"/>
  <c r="R13768" i="1" s="1"/>
  <c r="P13769" i="1" a="1"/>
  <c r="P13769" i="1" s="1"/>
  <c r="R13769" i="1" s="1"/>
  <c r="P13770" i="1" a="1"/>
  <c r="P13770" i="1" s="1"/>
  <c r="R13770" i="1" s="1"/>
  <c r="P13771" i="1" a="1"/>
  <c r="P13771" i="1" s="1"/>
  <c r="R13771" i="1" s="1"/>
  <c r="P13772" i="1" a="1"/>
  <c r="P13772" i="1" s="1"/>
  <c r="R13772" i="1" s="1"/>
  <c r="P13773" i="1" a="1"/>
  <c r="P13773" i="1" s="1"/>
  <c r="R13773" i="1" s="1"/>
  <c r="P13774" i="1" a="1"/>
  <c r="P13774" i="1" s="1"/>
  <c r="R13774" i="1" s="1"/>
  <c r="P13775" i="1" a="1"/>
  <c r="P13775" i="1" s="1"/>
  <c r="R13775" i="1" s="1"/>
  <c r="P13776" i="1" a="1"/>
  <c r="P13776" i="1" s="1"/>
  <c r="R13776" i="1" s="1"/>
  <c r="P13777" i="1" a="1"/>
  <c r="P13777" i="1" s="1"/>
  <c r="R13777" i="1" s="1"/>
  <c r="P13778" i="1" a="1"/>
  <c r="P13778" i="1" s="1"/>
  <c r="R13778" i="1" s="1"/>
  <c r="P13779" i="1" a="1"/>
  <c r="P13779" i="1" s="1"/>
  <c r="R13779" i="1" s="1"/>
  <c r="P13780" i="1" a="1"/>
  <c r="P13780" i="1" s="1"/>
  <c r="R13780" i="1" s="1"/>
  <c r="P13781" i="1" a="1"/>
  <c r="P13781" i="1" s="1"/>
  <c r="R13781" i="1" s="1"/>
  <c r="P13782" i="1" a="1"/>
  <c r="P13782" i="1" s="1"/>
  <c r="R13782" i="1" s="1"/>
  <c r="P13783" i="1" a="1"/>
  <c r="P13783" i="1" s="1"/>
  <c r="R13783" i="1" s="1"/>
  <c r="P13784" i="1" a="1"/>
  <c r="P13784" i="1" s="1"/>
  <c r="R13784" i="1" s="1"/>
  <c r="P13785" i="1" a="1"/>
  <c r="P13785" i="1" s="1"/>
  <c r="R13785" i="1" s="1"/>
  <c r="P13786" i="1" a="1"/>
  <c r="P13786" i="1" s="1"/>
  <c r="R13786" i="1" s="1"/>
  <c r="P13787" i="1" a="1"/>
  <c r="P13787" i="1" s="1"/>
  <c r="R13787" i="1" s="1"/>
  <c r="P13788" i="1" a="1"/>
  <c r="P13788" i="1" s="1"/>
  <c r="R13788" i="1" s="1"/>
  <c r="P13789" i="1" a="1"/>
  <c r="P13789" i="1" s="1"/>
  <c r="R13789" i="1" s="1"/>
  <c r="P13790" i="1" a="1"/>
  <c r="P13790" i="1" s="1"/>
  <c r="R13790" i="1" s="1"/>
  <c r="P13791" i="1" a="1"/>
  <c r="P13791" i="1" s="1"/>
  <c r="R13791" i="1" s="1"/>
  <c r="P13792" i="1" a="1"/>
  <c r="P13792" i="1" s="1"/>
  <c r="R13792" i="1" s="1"/>
  <c r="P13793" i="1" a="1"/>
  <c r="P13793" i="1" s="1"/>
  <c r="R13793" i="1" s="1"/>
  <c r="P13794" i="1" a="1"/>
  <c r="P13794" i="1" s="1"/>
  <c r="R13794" i="1" s="1"/>
  <c r="P13795" i="1" a="1"/>
  <c r="P13795" i="1" s="1"/>
  <c r="R13795" i="1" s="1"/>
  <c r="P13796" i="1" a="1"/>
  <c r="P13796" i="1" s="1"/>
  <c r="R13796" i="1" s="1"/>
  <c r="P13797" i="1" a="1"/>
  <c r="P13797" i="1" s="1"/>
  <c r="R13797" i="1" s="1"/>
  <c r="P13798" i="1" a="1"/>
  <c r="P13798" i="1" s="1"/>
  <c r="R13798" i="1" s="1"/>
  <c r="P13799" i="1" a="1"/>
  <c r="P13799" i="1" s="1"/>
  <c r="R13799" i="1" s="1"/>
  <c r="P13800" i="1" a="1"/>
  <c r="P13800" i="1" s="1"/>
  <c r="R13800" i="1" s="1"/>
  <c r="P13801" i="1" a="1"/>
  <c r="P13801" i="1" s="1"/>
  <c r="R13801" i="1" s="1"/>
  <c r="P13802" i="1" a="1"/>
  <c r="P13802" i="1" s="1"/>
  <c r="R13802" i="1" s="1"/>
  <c r="P13803" i="1" a="1"/>
  <c r="P13803" i="1" s="1"/>
  <c r="R13803" i="1" s="1"/>
  <c r="P13804" i="1" a="1"/>
  <c r="P13804" i="1" s="1"/>
  <c r="R13804" i="1" s="1"/>
  <c r="P13805" i="1" a="1"/>
  <c r="P13805" i="1" s="1"/>
  <c r="R13805" i="1" s="1"/>
  <c r="P13806" i="1" a="1"/>
  <c r="P13806" i="1" s="1"/>
  <c r="R13806" i="1" s="1"/>
  <c r="P13807" i="1" a="1"/>
  <c r="P13807" i="1" s="1"/>
  <c r="R13807" i="1" s="1"/>
  <c r="P13808" i="1" a="1"/>
  <c r="P13808" i="1" s="1"/>
  <c r="R13808" i="1" s="1"/>
  <c r="P13809" i="1" a="1"/>
  <c r="P13809" i="1" s="1"/>
  <c r="R13809" i="1" s="1"/>
  <c r="P13810" i="1" a="1"/>
  <c r="P13810" i="1" s="1"/>
  <c r="R13810" i="1" s="1"/>
  <c r="P13811" i="1" a="1"/>
  <c r="P13811" i="1" s="1"/>
  <c r="R13811" i="1" s="1"/>
  <c r="P13812" i="1" a="1"/>
  <c r="P13812" i="1" s="1"/>
  <c r="R13812" i="1" s="1"/>
  <c r="P13813" i="1" a="1"/>
  <c r="P13813" i="1" s="1"/>
  <c r="R13813" i="1" s="1"/>
  <c r="P13814" i="1" a="1"/>
  <c r="P13814" i="1" s="1"/>
  <c r="R13814" i="1" s="1"/>
  <c r="P13815" i="1" a="1"/>
  <c r="P13815" i="1" s="1"/>
  <c r="R13815" i="1" s="1"/>
  <c r="P13816" i="1" a="1"/>
  <c r="P13816" i="1" s="1"/>
  <c r="R13816" i="1" s="1"/>
  <c r="P13817" i="1" a="1"/>
  <c r="P13817" i="1" s="1"/>
  <c r="R13817" i="1" s="1"/>
  <c r="P13818" i="1" a="1"/>
  <c r="P13818" i="1" s="1"/>
  <c r="R13818" i="1" s="1"/>
  <c r="P13819" i="1" a="1"/>
  <c r="P13819" i="1" s="1"/>
  <c r="R13819" i="1" s="1"/>
  <c r="P13820" i="1" a="1"/>
  <c r="P13820" i="1" s="1"/>
  <c r="R13820" i="1" s="1"/>
  <c r="P13821" i="1" a="1"/>
  <c r="P13821" i="1" s="1"/>
  <c r="R13821" i="1" s="1"/>
  <c r="P13822" i="1" a="1"/>
  <c r="P13822" i="1" s="1"/>
  <c r="R13822" i="1" s="1"/>
  <c r="P13823" i="1" a="1"/>
  <c r="P13823" i="1" s="1"/>
  <c r="R13823" i="1" s="1"/>
  <c r="P13824" i="1" a="1"/>
  <c r="P13824" i="1" s="1"/>
  <c r="R13824" i="1" s="1"/>
  <c r="P13825" i="1" a="1"/>
  <c r="P13825" i="1" s="1"/>
  <c r="R13825" i="1" s="1"/>
  <c r="P13826" i="1" a="1"/>
  <c r="P13826" i="1" s="1"/>
  <c r="R13826" i="1" s="1"/>
  <c r="P13827" i="1" a="1"/>
  <c r="P13827" i="1" s="1"/>
  <c r="R13827" i="1" s="1"/>
  <c r="P13828" i="1" a="1"/>
  <c r="P13828" i="1" s="1"/>
  <c r="R13828" i="1" s="1"/>
  <c r="P13829" i="1" a="1"/>
  <c r="P13829" i="1" s="1"/>
  <c r="R13829" i="1" s="1"/>
  <c r="P13830" i="1" a="1"/>
  <c r="P13830" i="1" s="1"/>
  <c r="R13830" i="1" s="1"/>
  <c r="P13831" i="1" a="1"/>
  <c r="P13831" i="1" s="1"/>
  <c r="R13831" i="1" s="1"/>
  <c r="P13832" i="1" a="1"/>
  <c r="P13832" i="1" s="1"/>
  <c r="R13832" i="1" s="1"/>
  <c r="P13833" i="1" a="1"/>
  <c r="P13833" i="1" s="1"/>
  <c r="R13833" i="1" s="1"/>
  <c r="P13834" i="1" a="1"/>
  <c r="P13834" i="1" s="1"/>
  <c r="R13834" i="1" s="1"/>
  <c r="P13835" i="1" a="1"/>
  <c r="P13835" i="1" s="1"/>
  <c r="R13835" i="1" s="1"/>
  <c r="P13836" i="1" a="1"/>
  <c r="P13836" i="1" s="1"/>
  <c r="R13836" i="1" s="1"/>
  <c r="P13837" i="1" a="1"/>
  <c r="P13837" i="1" s="1"/>
  <c r="R13837" i="1" s="1"/>
  <c r="P13838" i="1" a="1"/>
  <c r="P13838" i="1" s="1"/>
  <c r="R13838" i="1" s="1"/>
  <c r="P13839" i="1" a="1"/>
  <c r="P13839" i="1" s="1"/>
  <c r="R13839" i="1" s="1"/>
  <c r="P13840" i="1" a="1"/>
  <c r="P13840" i="1" s="1"/>
  <c r="R13840" i="1" s="1"/>
  <c r="P13841" i="1" a="1"/>
  <c r="P13841" i="1" s="1"/>
  <c r="R13841" i="1" s="1"/>
  <c r="P13842" i="1" a="1"/>
  <c r="P13842" i="1" s="1"/>
  <c r="R13842" i="1" s="1"/>
  <c r="P13843" i="1" a="1"/>
  <c r="P13843" i="1" s="1"/>
  <c r="R13843" i="1" s="1"/>
  <c r="P13844" i="1" a="1"/>
  <c r="P13844" i="1" s="1"/>
  <c r="R13844" i="1" s="1"/>
  <c r="P13845" i="1" a="1"/>
  <c r="P13845" i="1" s="1"/>
  <c r="R13845" i="1" s="1"/>
  <c r="P13846" i="1" a="1"/>
  <c r="P13846" i="1" s="1"/>
  <c r="R13846" i="1" s="1"/>
  <c r="P13847" i="1" a="1"/>
  <c r="P13847" i="1" s="1"/>
  <c r="R13847" i="1" s="1"/>
  <c r="P13848" i="1" a="1"/>
  <c r="P13848" i="1" s="1"/>
  <c r="R13848" i="1" s="1"/>
  <c r="P13849" i="1" a="1"/>
  <c r="P13849" i="1" s="1"/>
  <c r="R13849" i="1" s="1"/>
  <c r="P13850" i="1" a="1"/>
  <c r="P13850" i="1" s="1"/>
  <c r="R13850" i="1" s="1"/>
  <c r="P13851" i="1" a="1"/>
  <c r="P13851" i="1" s="1"/>
  <c r="R13851" i="1" s="1"/>
  <c r="P13852" i="1" a="1"/>
  <c r="P13852" i="1" s="1"/>
  <c r="R13852" i="1" s="1"/>
  <c r="P13853" i="1" a="1"/>
  <c r="P13853" i="1" s="1"/>
  <c r="R13853" i="1" s="1"/>
  <c r="P13854" i="1" a="1"/>
  <c r="P13854" i="1" s="1"/>
  <c r="R13854" i="1" s="1"/>
  <c r="P13855" i="1" a="1"/>
  <c r="P13855" i="1" s="1"/>
  <c r="R13855" i="1" s="1"/>
  <c r="P13856" i="1" a="1"/>
  <c r="P13856" i="1" s="1"/>
  <c r="R13856" i="1" s="1"/>
  <c r="P13857" i="1" a="1"/>
  <c r="P13857" i="1" s="1"/>
  <c r="R13857" i="1" s="1"/>
  <c r="P13858" i="1" a="1"/>
  <c r="P13858" i="1" s="1"/>
  <c r="R13858" i="1" s="1"/>
  <c r="P13859" i="1" a="1"/>
  <c r="P13859" i="1" s="1"/>
  <c r="R13859" i="1" s="1"/>
  <c r="P13860" i="1" a="1"/>
  <c r="P13860" i="1" s="1"/>
  <c r="R13860" i="1" s="1"/>
  <c r="P13861" i="1" a="1"/>
  <c r="P13861" i="1" s="1"/>
  <c r="R13861" i="1" s="1"/>
  <c r="P13862" i="1" a="1"/>
  <c r="P13862" i="1" s="1"/>
  <c r="R13862" i="1" s="1"/>
  <c r="P13863" i="1" a="1"/>
  <c r="P13863" i="1" s="1"/>
  <c r="R13863" i="1" s="1"/>
  <c r="P13864" i="1" a="1"/>
  <c r="P13864" i="1" s="1"/>
  <c r="R13864" i="1" s="1"/>
  <c r="P13865" i="1" a="1"/>
  <c r="P13865" i="1" s="1"/>
  <c r="R13865" i="1" s="1"/>
  <c r="P13866" i="1" a="1"/>
  <c r="P13866" i="1" s="1"/>
  <c r="R13866" i="1" s="1"/>
  <c r="P13867" i="1" a="1"/>
  <c r="P13867" i="1" s="1"/>
  <c r="R13867" i="1" s="1"/>
  <c r="P13868" i="1" a="1"/>
  <c r="P13868" i="1" s="1"/>
  <c r="R13868" i="1" s="1"/>
  <c r="P13869" i="1" a="1"/>
  <c r="P13869" i="1" s="1"/>
  <c r="R13869" i="1" s="1"/>
  <c r="P13870" i="1" a="1"/>
  <c r="P13870" i="1" s="1"/>
  <c r="R13870" i="1" s="1"/>
  <c r="P13871" i="1" a="1"/>
  <c r="P13871" i="1" s="1"/>
  <c r="R13871" i="1" s="1"/>
  <c r="P13872" i="1" a="1"/>
  <c r="P13872" i="1" s="1"/>
  <c r="R13872" i="1" s="1"/>
  <c r="P13873" i="1" a="1"/>
  <c r="P13873" i="1" s="1"/>
  <c r="R13873" i="1" s="1"/>
  <c r="P13874" i="1" a="1"/>
  <c r="P13874" i="1" s="1"/>
  <c r="R13874" i="1" s="1"/>
  <c r="P13875" i="1" a="1"/>
  <c r="P13875" i="1" s="1"/>
  <c r="R13875" i="1" s="1"/>
  <c r="P13876" i="1" a="1"/>
  <c r="P13876" i="1" s="1"/>
  <c r="R13876" i="1" s="1"/>
  <c r="P13877" i="1" a="1"/>
  <c r="P13877" i="1" s="1"/>
  <c r="R13877" i="1" s="1"/>
  <c r="P13878" i="1" a="1"/>
  <c r="P13878" i="1" s="1"/>
  <c r="R13878" i="1" s="1"/>
  <c r="P13879" i="1" a="1"/>
  <c r="P13879" i="1" s="1"/>
  <c r="R13879" i="1" s="1"/>
  <c r="P13880" i="1" a="1"/>
  <c r="P13880" i="1" s="1"/>
  <c r="R13880" i="1" s="1"/>
  <c r="P13881" i="1" a="1"/>
  <c r="P13881" i="1" s="1"/>
  <c r="R13881" i="1" s="1"/>
  <c r="P13882" i="1" a="1"/>
  <c r="P13882" i="1" s="1"/>
  <c r="R13882" i="1" s="1"/>
  <c r="P13883" i="1" a="1"/>
  <c r="P13883" i="1" s="1"/>
  <c r="R13883" i="1" s="1"/>
  <c r="P13884" i="1" a="1"/>
  <c r="P13884" i="1" s="1"/>
  <c r="R13884" i="1" s="1"/>
  <c r="P13885" i="1" a="1"/>
  <c r="P13885" i="1" s="1"/>
  <c r="R13885" i="1" s="1"/>
  <c r="P13886" i="1" a="1"/>
  <c r="P13886" i="1" s="1"/>
  <c r="R13886" i="1" s="1"/>
  <c r="P13887" i="1" a="1"/>
  <c r="P13887" i="1" s="1"/>
  <c r="R13887" i="1" s="1"/>
  <c r="P13888" i="1" a="1"/>
  <c r="P13888" i="1" s="1"/>
  <c r="R13888" i="1" s="1"/>
  <c r="P13889" i="1" a="1"/>
  <c r="P13889" i="1" s="1"/>
  <c r="R13889" i="1" s="1"/>
  <c r="P13890" i="1" a="1"/>
  <c r="P13890" i="1" s="1"/>
  <c r="R13890" i="1" s="1"/>
  <c r="P13891" i="1" a="1"/>
  <c r="P13891" i="1" s="1"/>
  <c r="R13891" i="1" s="1"/>
  <c r="P13892" i="1" a="1"/>
  <c r="P13892" i="1" s="1"/>
  <c r="R13892" i="1" s="1"/>
  <c r="P13893" i="1" a="1"/>
  <c r="P13893" i="1" s="1"/>
  <c r="R13893" i="1" s="1"/>
  <c r="P13894" i="1" a="1"/>
  <c r="P13894" i="1" s="1"/>
  <c r="R13894" i="1" s="1"/>
  <c r="P13895" i="1" a="1"/>
  <c r="P13895" i="1" s="1"/>
  <c r="R13895" i="1" s="1"/>
  <c r="P13896" i="1" a="1"/>
  <c r="P13896" i="1" s="1"/>
  <c r="R13896" i="1" s="1"/>
  <c r="P13897" i="1" a="1"/>
  <c r="P13897" i="1" s="1"/>
  <c r="R13897" i="1" s="1"/>
  <c r="P13898" i="1" a="1"/>
  <c r="P13898" i="1" s="1"/>
  <c r="R13898" i="1" s="1"/>
  <c r="P13899" i="1" a="1"/>
  <c r="P13899" i="1" s="1"/>
  <c r="R13899" i="1" s="1"/>
  <c r="P13900" i="1" a="1"/>
  <c r="P13900" i="1" s="1"/>
  <c r="R13900" i="1" s="1"/>
  <c r="P13901" i="1" a="1"/>
  <c r="P13901" i="1" s="1"/>
  <c r="R13901" i="1" s="1"/>
  <c r="P13902" i="1" a="1"/>
  <c r="P13902" i="1" s="1"/>
  <c r="R13902" i="1" s="1"/>
  <c r="P13903" i="1" a="1"/>
  <c r="P13903" i="1" s="1"/>
  <c r="R13903" i="1" s="1"/>
  <c r="P13904" i="1" a="1"/>
  <c r="P13904" i="1" s="1"/>
  <c r="R13904" i="1" s="1"/>
  <c r="P13905" i="1" a="1"/>
  <c r="P13905" i="1" s="1"/>
  <c r="R13905" i="1" s="1"/>
  <c r="P13906" i="1" a="1"/>
  <c r="P13906" i="1" s="1"/>
  <c r="R13906" i="1" s="1"/>
  <c r="P13907" i="1" a="1"/>
  <c r="P13907" i="1" s="1"/>
  <c r="R13907" i="1" s="1"/>
  <c r="P13908" i="1" a="1"/>
  <c r="P13908" i="1" s="1"/>
  <c r="R13908" i="1" s="1"/>
  <c r="P13909" i="1" a="1"/>
  <c r="P13909" i="1" s="1"/>
  <c r="R13909" i="1" s="1"/>
  <c r="P13910" i="1" a="1"/>
  <c r="P13910" i="1" s="1"/>
  <c r="R13910" i="1" s="1"/>
  <c r="P13911" i="1" a="1"/>
  <c r="P13911" i="1" s="1"/>
  <c r="R13911" i="1" s="1"/>
  <c r="P13912" i="1" a="1"/>
  <c r="P13912" i="1" s="1"/>
  <c r="R13912" i="1" s="1"/>
  <c r="P13913" i="1" a="1"/>
  <c r="P13913" i="1" s="1"/>
  <c r="R13913" i="1" s="1"/>
  <c r="P13914" i="1" a="1"/>
  <c r="P13914" i="1" s="1"/>
  <c r="R13914" i="1" s="1"/>
  <c r="P13915" i="1" a="1"/>
  <c r="P13915" i="1" s="1"/>
  <c r="R13915" i="1" s="1"/>
  <c r="P13916" i="1" a="1"/>
  <c r="P13916" i="1" s="1"/>
  <c r="R13916" i="1" s="1"/>
  <c r="P13917" i="1" a="1"/>
  <c r="P13917" i="1" s="1"/>
  <c r="R13917" i="1" s="1"/>
  <c r="P13918" i="1" a="1"/>
  <c r="P13918" i="1" s="1"/>
  <c r="R13918" i="1" s="1"/>
  <c r="P13919" i="1" a="1"/>
  <c r="P13919" i="1" s="1"/>
  <c r="R13919" i="1" s="1"/>
  <c r="P13920" i="1" a="1"/>
  <c r="P13920" i="1" s="1"/>
  <c r="R13920" i="1" s="1"/>
  <c r="P13921" i="1" a="1"/>
  <c r="P13921" i="1" s="1"/>
  <c r="R13921" i="1" s="1"/>
  <c r="P13922" i="1" a="1"/>
  <c r="P13922" i="1" s="1"/>
  <c r="R13922" i="1" s="1"/>
  <c r="P13923" i="1" a="1"/>
  <c r="P13923" i="1" s="1"/>
  <c r="R13923" i="1" s="1"/>
  <c r="P13924" i="1" a="1"/>
  <c r="P13924" i="1" s="1"/>
  <c r="R13924" i="1" s="1"/>
  <c r="P13925" i="1" a="1"/>
  <c r="P13925" i="1" s="1"/>
  <c r="R13925" i="1" s="1"/>
  <c r="P13926" i="1" a="1"/>
  <c r="P13926" i="1" s="1"/>
  <c r="R13926" i="1" s="1"/>
  <c r="P13927" i="1" a="1"/>
  <c r="P13927" i="1" s="1"/>
  <c r="R13927" i="1" s="1"/>
  <c r="P13928" i="1" a="1"/>
  <c r="P13928" i="1" s="1"/>
  <c r="R13928" i="1" s="1"/>
  <c r="P13929" i="1" a="1"/>
  <c r="P13929" i="1" s="1"/>
  <c r="R13929" i="1" s="1"/>
  <c r="P13930" i="1" a="1"/>
  <c r="P13930" i="1" s="1"/>
  <c r="R13930" i="1" s="1"/>
  <c r="P13931" i="1" a="1"/>
  <c r="P13931" i="1" s="1"/>
  <c r="R13931" i="1" s="1"/>
  <c r="P13932" i="1" a="1"/>
  <c r="P13932" i="1" s="1"/>
  <c r="R13932" i="1" s="1"/>
  <c r="P13933" i="1" a="1"/>
  <c r="P13933" i="1" s="1"/>
  <c r="R13933" i="1" s="1"/>
  <c r="P13934" i="1" a="1"/>
  <c r="P13934" i="1" s="1"/>
  <c r="R13934" i="1" s="1"/>
  <c r="P13935" i="1" a="1"/>
  <c r="P13935" i="1" s="1"/>
  <c r="R13935" i="1" s="1"/>
  <c r="P13936" i="1" a="1"/>
  <c r="P13936" i="1" s="1"/>
  <c r="R13936" i="1" s="1"/>
  <c r="P13937" i="1" a="1"/>
  <c r="P13937" i="1" s="1"/>
  <c r="R13937" i="1" s="1"/>
  <c r="P13938" i="1" a="1"/>
  <c r="P13938" i="1" s="1"/>
  <c r="R13938" i="1" s="1"/>
  <c r="P13939" i="1" a="1"/>
  <c r="P13939" i="1" s="1"/>
  <c r="R13939" i="1" s="1"/>
  <c r="P13940" i="1" a="1"/>
  <c r="P13940" i="1" s="1"/>
  <c r="R13940" i="1" s="1"/>
  <c r="P13941" i="1" a="1"/>
  <c r="P13941" i="1" s="1"/>
  <c r="R13941" i="1" s="1"/>
  <c r="P13942" i="1" a="1"/>
  <c r="P13942" i="1" s="1"/>
  <c r="R13942" i="1" s="1"/>
  <c r="P13943" i="1" a="1"/>
  <c r="P13943" i="1" s="1"/>
  <c r="R13943" i="1" s="1"/>
  <c r="P13944" i="1" a="1"/>
  <c r="P13944" i="1" s="1"/>
  <c r="R13944" i="1" s="1"/>
  <c r="P13945" i="1" a="1"/>
  <c r="P13945" i="1" s="1"/>
  <c r="R13945" i="1" s="1"/>
  <c r="P13946" i="1" a="1"/>
  <c r="P13946" i="1" s="1"/>
  <c r="R13946" i="1" s="1"/>
  <c r="P13947" i="1" a="1"/>
  <c r="P13947" i="1" s="1"/>
  <c r="R13947" i="1" s="1"/>
  <c r="P13948" i="1" a="1"/>
  <c r="P13948" i="1" s="1"/>
  <c r="R13948" i="1" s="1"/>
  <c r="P13949" i="1" a="1"/>
  <c r="P13949" i="1" s="1"/>
  <c r="R13949" i="1" s="1"/>
  <c r="P13950" i="1" a="1"/>
  <c r="P13950" i="1" s="1"/>
  <c r="R13950" i="1" s="1"/>
  <c r="P13951" i="1" a="1"/>
  <c r="P13951" i="1" s="1"/>
  <c r="R13951" i="1" s="1"/>
  <c r="P13952" i="1" a="1"/>
  <c r="P13952" i="1" s="1"/>
  <c r="R13952" i="1" s="1"/>
  <c r="P13953" i="1" a="1"/>
  <c r="P13953" i="1" s="1"/>
  <c r="R13953" i="1" s="1"/>
  <c r="P13954" i="1" a="1"/>
  <c r="P13954" i="1" s="1"/>
  <c r="R13954" i="1" s="1"/>
  <c r="P13955" i="1" a="1"/>
  <c r="P13955" i="1" s="1"/>
  <c r="R13955" i="1" s="1"/>
  <c r="P13956" i="1" a="1"/>
  <c r="P13956" i="1" s="1"/>
  <c r="R13956" i="1" s="1"/>
  <c r="P13957" i="1" a="1"/>
  <c r="P13957" i="1" s="1"/>
  <c r="R13957" i="1" s="1"/>
  <c r="P13958" i="1" a="1"/>
  <c r="P13958" i="1" s="1"/>
  <c r="R13958" i="1" s="1"/>
  <c r="P13959" i="1" a="1"/>
  <c r="P13959" i="1" s="1"/>
  <c r="R13959" i="1" s="1"/>
  <c r="P13960" i="1" a="1"/>
  <c r="P13960" i="1" s="1"/>
  <c r="R13960" i="1" s="1"/>
  <c r="P13961" i="1" a="1"/>
  <c r="P13961" i="1" s="1"/>
  <c r="R13961" i="1" s="1"/>
  <c r="P13962" i="1" a="1"/>
  <c r="P13962" i="1" s="1"/>
  <c r="R13962" i="1" s="1"/>
  <c r="P13963" i="1" a="1"/>
  <c r="P13963" i="1" s="1"/>
  <c r="R13963" i="1" s="1"/>
  <c r="P13964" i="1" a="1"/>
  <c r="P13964" i="1" s="1"/>
  <c r="R13964" i="1" s="1"/>
  <c r="P13965" i="1" a="1"/>
  <c r="P13965" i="1" s="1"/>
  <c r="R13965" i="1" s="1"/>
  <c r="P13966" i="1" a="1"/>
  <c r="P13966" i="1" s="1"/>
  <c r="R13966" i="1" s="1"/>
  <c r="P13967" i="1" a="1"/>
  <c r="P13967" i="1" s="1"/>
  <c r="R13967" i="1" s="1"/>
  <c r="P13968" i="1" a="1"/>
  <c r="P13968" i="1" s="1"/>
  <c r="R13968" i="1" s="1"/>
  <c r="P13969" i="1" a="1"/>
  <c r="P13969" i="1" s="1"/>
  <c r="R13969" i="1" s="1"/>
  <c r="P13970" i="1" a="1"/>
  <c r="P13970" i="1" s="1"/>
  <c r="R13970" i="1" s="1"/>
  <c r="P13971" i="1" a="1"/>
  <c r="P13971" i="1" s="1"/>
  <c r="R13971" i="1" s="1"/>
  <c r="P13972" i="1" a="1"/>
  <c r="P13972" i="1" s="1"/>
  <c r="R13972" i="1" s="1"/>
  <c r="P13973" i="1" a="1"/>
  <c r="P13973" i="1" s="1"/>
  <c r="R13973" i="1" s="1"/>
  <c r="P13974" i="1" a="1"/>
  <c r="P13974" i="1" s="1"/>
  <c r="R13974" i="1" s="1"/>
  <c r="P13975" i="1" a="1"/>
  <c r="P13975" i="1" s="1"/>
  <c r="R13975" i="1" s="1"/>
  <c r="P13976" i="1" a="1"/>
  <c r="P13976" i="1" s="1"/>
  <c r="R13976" i="1" s="1"/>
  <c r="P13977" i="1" a="1"/>
  <c r="P13977" i="1" s="1"/>
  <c r="R13977" i="1" s="1"/>
  <c r="P13978" i="1" a="1"/>
  <c r="P13978" i="1" s="1"/>
  <c r="R13978" i="1" s="1"/>
  <c r="P13979" i="1" a="1"/>
  <c r="P13979" i="1" s="1"/>
  <c r="R13979" i="1" s="1"/>
  <c r="P13980" i="1" a="1"/>
  <c r="P13980" i="1" s="1"/>
  <c r="R13980" i="1" s="1"/>
  <c r="P13981" i="1" a="1"/>
  <c r="P13981" i="1" s="1"/>
  <c r="R13981" i="1" s="1"/>
  <c r="P13982" i="1" a="1"/>
  <c r="P13982" i="1" s="1"/>
  <c r="R13982" i="1" s="1"/>
  <c r="P13983" i="1" a="1"/>
  <c r="P13983" i="1" s="1"/>
  <c r="R13983" i="1" s="1"/>
  <c r="P13984" i="1" a="1"/>
  <c r="P13984" i="1" s="1"/>
  <c r="R13984" i="1" s="1"/>
  <c r="P13985" i="1" a="1"/>
  <c r="P13985" i="1" s="1"/>
  <c r="R13985" i="1" s="1"/>
  <c r="P13986" i="1" a="1"/>
  <c r="P13986" i="1" s="1"/>
  <c r="R13986" i="1" s="1"/>
  <c r="P13987" i="1" a="1"/>
  <c r="P13987" i="1" s="1"/>
  <c r="R13987" i="1" s="1"/>
  <c r="P13988" i="1" a="1"/>
  <c r="P13988" i="1" s="1"/>
  <c r="R13988" i="1" s="1"/>
  <c r="P13989" i="1" a="1"/>
  <c r="P13989" i="1" s="1"/>
  <c r="R13989" i="1" s="1"/>
  <c r="P13990" i="1" a="1"/>
  <c r="P13990" i="1" s="1"/>
  <c r="R13990" i="1" s="1"/>
  <c r="P13991" i="1" a="1"/>
  <c r="P13991" i="1" s="1"/>
  <c r="R13991" i="1" s="1"/>
  <c r="P13992" i="1" a="1"/>
  <c r="P13992" i="1" s="1"/>
  <c r="R13992" i="1" s="1"/>
  <c r="P13993" i="1" a="1"/>
  <c r="P13993" i="1" s="1"/>
  <c r="R13993" i="1" s="1"/>
  <c r="P13994" i="1" a="1"/>
  <c r="P13994" i="1" s="1"/>
  <c r="R13994" i="1" s="1"/>
  <c r="P13995" i="1" a="1"/>
  <c r="P13995" i="1" s="1"/>
  <c r="R13995" i="1" s="1"/>
  <c r="P13996" i="1" a="1"/>
  <c r="P13996" i="1" s="1"/>
  <c r="R13996" i="1" s="1"/>
  <c r="P13997" i="1" a="1"/>
  <c r="P13997" i="1" s="1"/>
  <c r="R13997" i="1" s="1"/>
  <c r="P13998" i="1" a="1"/>
  <c r="P13998" i="1" s="1"/>
  <c r="R13998" i="1" s="1"/>
  <c r="P13999" i="1" a="1"/>
  <c r="P13999" i="1" s="1"/>
  <c r="R13999" i="1" s="1"/>
  <c r="P14000" i="1" a="1"/>
  <c r="P14000" i="1" s="1"/>
  <c r="R14000" i="1" s="1"/>
  <c r="P14001" i="1" a="1"/>
  <c r="P14001" i="1" s="1"/>
  <c r="R14001" i="1" s="1"/>
  <c r="P14002" i="1" a="1"/>
  <c r="P14002" i="1" s="1"/>
  <c r="R14002" i="1" s="1"/>
  <c r="P14003" i="1" a="1"/>
  <c r="P14003" i="1" s="1"/>
  <c r="R14003" i="1" s="1"/>
  <c r="P14004" i="1" a="1"/>
  <c r="P14004" i="1" s="1"/>
  <c r="R14004" i="1" s="1"/>
  <c r="P14005" i="1" a="1"/>
  <c r="P14005" i="1" s="1"/>
  <c r="R14005" i="1" s="1"/>
  <c r="P14006" i="1" a="1"/>
  <c r="P14006" i="1" s="1"/>
  <c r="R14006" i="1" s="1"/>
  <c r="P14007" i="1" a="1"/>
  <c r="P14007" i="1" s="1"/>
  <c r="R14007" i="1" s="1"/>
  <c r="P14008" i="1" a="1"/>
  <c r="P14008" i="1" s="1"/>
  <c r="R14008" i="1" s="1"/>
  <c r="P14009" i="1" a="1"/>
  <c r="P14009" i="1" s="1"/>
  <c r="R14009" i="1" s="1"/>
  <c r="P14010" i="1" a="1"/>
  <c r="P14010" i="1" s="1"/>
  <c r="R14010" i="1" s="1"/>
  <c r="P14011" i="1" a="1"/>
  <c r="P14011" i="1" s="1"/>
  <c r="R14011" i="1" s="1"/>
  <c r="P14012" i="1" a="1"/>
  <c r="P14012" i="1" s="1"/>
  <c r="R14012" i="1" s="1"/>
  <c r="P14013" i="1" a="1"/>
  <c r="P14013" i="1" s="1"/>
  <c r="R14013" i="1" s="1"/>
  <c r="P14014" i="1" a="1"/>
  <c r="P14014" i="1" s="1"/>
  <c r="R14014" i="1" s="1"/>
  <c r="P14015" i="1" a="1"/>
  <c r="P14015" i="1" s="1"/>
  <c r="R14015" i="1" s="1"/>
  <c r="P14016" i="1" a="1"/>
  <c r="P14016" i="1" s="1"/>
  <c r="R14016" i="1" s="1"/>
  <c r="P14017" i="1" a="1"/>
  <c r="P14017" i="1" s="1"/>
  <c r="R14017" i="1" s="1"/>
  <c r="P14018" i="1" a="1"/>
  <c r="P14018" i="1" s="1"/>
  <c r="R14018" i="1" s="1"/>
  <c r="P14019" i="1" a="1"/>
  <c r="P14019" i="1" s="1"/>
  <c r="R14019" i="1" s="1"/>
  <c r="P14020" i="1" a="1"/>
  <c r="P14020" i="1" s="1"/>
  <c r="R14020" i="1" s="1"/>
  <c r="P14021" i="1" a="1"/>
  <c r="P14021" i="1" s="1"/>
  <c r="R14021" i="1" s="1"/>
  <c r="P14022" i="1" a="1"/>
  <c r="P14022" i="1" s="1"/>
  <c r="R14022" i="1" s="1"/>
  <c r="P14023" i="1" a="1"/>
  <c r="P14023" i="1" s="1"/>
  <c r="R14023" i="1" s="1"/>
  <c r="P14024" i="1" a="1"/>
  <c r="P14024" i="1" s="1"/>
  <c r="R14024" i="1" s="1"/>
  <c r="P14025" i="1" a="1"/>
  <c r="P14025" i="1" s="1"/>
  <c r="R14025" i="1" s="1"/>
  <c r="P14026" i="1" a="1"/>
  <c r="P14026" i="1" s="1"/>
  <c r="R14026" i="1" s="1"/>
  <c r="P14027" i="1" a="1"/>
  <c r="P14027" i="1" s="1"/>
  <c r="R14027" i="1" s="1"/>
  <c r="P14028" i="1" a="1"/>
  <c r="P14028" i="1" s="1"/>
  <c r="R14028" i="1" s="1"/>
  <c r="P14029" i="1" a="1"/>
  <c r="P14029" i="1" s="1"/>
  <c r="R14029" i="1" s="1"/>
  <c r="P14030" i="1" a="1"/>
  <c r="P14030" i="1" s="1"/>
  <c r="R14030" i="1" s="1"/>
  <c r="P14031" i="1" a="1"/>
  <c r="P14031" i="1" s="1"/>
  <c r="R14031" i="1" s="1"/>
  <c r="P14032" i="1" a="1"/>
  <c r="P14032" i="1" s="1"/>
  <c r="R14032" i="1" s="1"/>
  <c r="P14033" i="1" a="1"/>
  <c r="P14033" i="1" s="1"/>
  <c r="R14033" i="1" s="1"/>
  <c r="P14034" i="1" a="1"/>
  <c r="P14034" i="1" s="1"/>
  <c r="R14034" i="1" s="1"/>
  <c r="P14035" i="1" a="1"/>
  <c r="P14035" i="1" s="1"/>
  <c r="R14035" i="1" s="1"/>
  <c r="P14036" i="1" a="1"/>
  <c r="P14036" i="1" s="1"/>
  <c r="R14036" i="1" s="1"/>
  <c r="P14037" i="1" a="1"/>
  <c r="P14037" i="1" s="1"/>
  <c r="R14037" i="1" s="1"/>
  <c r="P14038" i="1" a="1"/>
  <c r="P14038" i="1" s="1"/>
  <c r="R14038" i="1" s="1"/>
  <c r="P14039" i="1" a="1"/>
  <c r="P14039" i="1" s="1"/>
  <c r="R14039" i="1" s="1"/>
  <c r="P14040" i="1" a="1"/>
  <c r="P14040" i="1" s="1"/>
  <c r="R14040" i="1" s="1"/>
  <c r="P14041" i="1" a="1"/>
  <c r="P14041" i="1" s="1"/>
  <c r="R14041" i="1" s="1"/>
  <c r="P14042" i="1" a="1"/>
  <c r="P14042" i="1" s="1"/>
  <c r="R14042" i="1" s="1"/>
  <c r="P14043" i="1" a="1"/>
  <c r="P14043" i="1" s="1"/>
  <c r="R14043" i="1" s="1"/>
  <c r="P14044" i="1" a="1"/>
  <c r="P14044" i="1" s="1"/>
  <c r="R14044" i="1" s="1"/>
  <c r="P14045" i="1" a="1"/>
  <c r="P14045" i="1" s="1"/>
  <c r="R14045" i="1" s="1"/>
  <c r="P14046" i="1" a="1"/>
  <c r="P14046" i="1" s="1"/>
  <c r="R14046" i="1" s="1"/>
  <c r="P14047" i="1" a="1"/>
  <c r="P14047" i="1" s="1"/>
  <c r="R14047" i="1" s="1"/>
  <c r="P14048" i="1" a="1"/>
  <c r="P14048" i="1" s="1"/>
  <c r="R14048" i="1" s="1"/>
  <c r="P14049" i="1" a="1"/>
  <c r="P14049" i="1" s="1"/>
  <c r="R14049" i="1" s="1"/>
  <c r="P14050" i="1" a="1"/>
  <c r="P14050" i="1" s="1"/>
  <c r="R14050" i="1" s="1"/>
  <c r="P14051" i="1" a="1"/>
  <c r="P14051" i="1" s="1"/>
  <c r="R14051" i="1" s="1"/>
  <c r="P14052" i="1" a="1"/>
  <c r="P14052" i="1" s="1"/>
  <c r="R14052" i="1" s="1"/>
  <c r="P14053" i="1" a="1"/>
  <c r="P14053" i="1" s="1"/>
  <c r="R14053" i="1" s="1"/>
  <c r="P14054" i="1" a="1"/>
  <c r="P14054" i="1" s="1"/>
  <c r="R14054" i="1" s="1"/>
  <c r="P14055" i="1" a="1"/>
  <c r="P14055" i="1" s="1"/>
  <c r="R14055" i="1" s="1"/>
  <c r="P14056" i="1" a="1"/>
  <c r="P14056" i="1" s="1"/>
  <c r="R14056" i="1" s="1"/>
  <c r="P14057" i="1" a="1"/>
  <c r="P14057" i="1" s="1"/>
  <c r="R14057" i="1" s="1"/>
  <c r="P14058" i="1" a="1"/>
  <c r="P14058" i="1" s="1"/>
  <c r="R14058" i="1" s="1"/>
  <c r="P14059" i="1" a="1"/>
  <c r="P14059" i="1" s="1"/>
  <c r="R14059" i="1" s="1"/>
  <c r="P14060" i="1" a="1"/>
  <c r="P14060" i="1" s="1"/>
  <c r="R14060" i="1" s="1"/>
  <c r="P14061" i="1" a="1"/>
  <c r="P14061" i="1" s="1"/>
  <c r="R14061" i="1" s="1"/>
  <c r="P14062" i="1" a="1"/>
  <c r="P14062" i="1" s="1"/>
  <c r="R14062" i="1" s="1"/>
  <c r="P14063" i="1" a="1"/>
  <c r="P14063" i="1" s="1"/>
  <c r="R14063" i="1" s="1"/>
  <c r="P14064" i="1" a="1"/>
  <c r="P14064" i="1" s="1"/>
  <c r="R14064" i="1" s="1"/>
  <c r="P14065" i="1" a="1"/>
  <c r="P14065" i="1" s="1"/>
  <c r="R14065" i="1" s="1"/>
  <c r="P14066" i="1" a="1"/>
  <c r="P14066" i="1" s="1"/>
  <c r="R14066" i="1" s="1"/>
  <c r="P14067" i="1" a="1"/>
  <c r="P14067" i="1" s="1"/>
  <c r="R14067" i="1" s="1"/>
  <c r="P14068" i="1" a="1"/>
  <c r="P14068" i="1" s="1"/>
  <c r="R14068" i="1" s="1"/>
  <c r="P14069" i="1" a="1"/>
  <c r="P14069" i="1" s="1"/>
  <c r="R14069" i="1" s="1"/>
  <c r="P14070" i="1" a="1"/>
  <c r="P14070" i="1" s="1"/>
  <c r="R14070" i="1" s="1"/>
  <c r="P14071" i="1" a="1"/>
  <c r="P14071" i="1" s="1"/>
  <c r="R14071" i="1" s="1"/>
  <c r="P14072" i="1" a="1"/>
  <c r="P14072" i="1" s="1"/>
  <c r="R14072" i="1" s="1"/>
  <c r="P14073" i="1" a="1"/>
  <c r="P14073" i="1" s="1"/>
  <c r="R14073" i="1" s="1"/>
  <c r="P14074" i="1" a="1"/>
  <c r="P14074" i="1" s="1"/>
  <c r="R14074" i="1" s="1"/>
  <c r="P14075" i="1" a="1"/>
  <c r="P14075" i="1" s="1"/>
  <c r="R14075" i="1" s="1"/>
  <c r="P14076" i="1" a="1"/>
  <c r="P14076" i="1" s="1"/>
  <c r="R14076" i="1" s="1"/>
  <c r="P14077" i="1" a="1"/>
  <c r="P14077" i="1" s="1"/>
  <c r="R14077" i="1" s="1"/>
  <c r="P14078" i="1" a="1"/>
  <c r="P14078" i="1" s="1"/>
  <c r="R14078" i="1" s="1"/>
  <c r="P14079" i="1" a="1"/>
  <c r="P14079" i="1" s="1"/>
  <c r="R14079" i="1" s="1"/>
  <c r="P14080" i="1" a="1"/>
  <c r="P14080" i="1" s="1"/>
  <c r="R14080" i="1" s="1"/>
  <c r="P14081" i="1" a="1"/>
  <c r="P14081" i="1" s="1"/>
  <c r="R14081" i="1" s="1"/>
  <c r="P14082" i="1" a="1"/>
  <c r="P14082" i="1" s="1"/>
  <c r="R14082" i="1" s="1"/>
  <c r="P14083" i="1" a="1"/>
  <c r="P14083" i="1" s="1"/>
  <c r="R14083" i="1" s="1"/>
  <c r="P14084" i="1" a="1"/>
  <c r="P14084" i="1" s="1"/>
  <c r="R14084" i="1" s="1"/>
  <c r="P14085" i="1" a="1"/>
  <c r="P14085" i="1" s="1"/>
  <c r="R14085" i="1" s="1"/>
  <c r="P14086" i="1" a="1"/>
  <c r="P14086" i="1" s="1"/>
  <c r="R14086" i="1" s="1"/>
  <c r="P14087" i="1" a="1"/>
  <c r="P14087" i="1" s="1"/>
  <c r="R14087" i="1" s="1"/>
  <c r="P14088" i="1" a="1"/>
  <c r="P14088" i="1" s="1"/>
  <c r="R14088" i="1" s="1"/>
  <c r="P14089" i="1" a="1"/>
  <c r="P14089" i="1" s="1"/>
  <c r="R14089" i="1" s="1"/>
  <c r="P14090" i="1" a="1"/>
  <c r="P14090" i="1" s="1"/>
  <c r="R14090" i="1" s="1"/>
  <c r="P14091" i="1" a="1"/>
  <c r="P14091" i="1" s="1"/>
  <c r="R14091" i="1" s="1"/>
  <c r="P14092" i="1" a="1"/>
  <c r="P14092" i="1" s="1"/>
  <c r="R14092" i="1" s="1"/>
  <c r="P14093" i="1" a="1"/>
  <c r="P14093" i="1" s="1"/>
  <c r="R14093" i="1" s="1"/>
  <c r="P14094" i="1" a="1"/>
  <c r="P14094" i="1" s="1"/>
  <c r="R14094" i="1" s="1"/>
  <c r="P14095" i="1" a="1"/>
  <c r="P14095" i="1" s="1"/>
  <c r="R14095" i="1" s="1"/>
  <c r="P14096" i="1" a="1"/>
  <c r="P14096" i="1" s="1"/>
  <c r="R14096" i="1" s="1"/>
  <c r="P14097" i="1" a="1"/>
  <c r="P14097" i="1" s="1"/>
  <c r="R14097" i="1" s="1"/>
  <c r="P14098" i="1" a="1"/>
  <c r="P14098" i="1" s="1"/>
  <c r="R14098" i="1" s="1"/>
  <c r="P14099" i="1" a="1"/>
  <c r="P14099" i="1" s="1"/>
  <c r="R14099" i="1" s="1"/>
  <c r="P14100" i="1" a="1"/>
  <c r="P14100" i="1" s="1"/>
  <c r="R14100" i="1" s="1"/>
  <c r="P14101" i="1" a="1"/>
  <c r="P14101" i="1" s="1"/>
  <c r="R14101" i="1" s="1"/>
  <c r="P14102" i="1" a="1"/>
  <c r="P14102" i="1" s="1"/>
  <c r="R14102" i="1" s="1"/>
  <c r="P14103" i="1" a="1"/>
  <c r="P14103" i="1" s="1"/>
  <c r="R14103" i="1" s="1"/>
  <c r="P14104" i="1" a="1"/>
  <c r="P14104" i="1" s="1"/>
  <c r="R14104" i="1" s="1"/>
  <c r="P14105" i="1" a="1"/>
  <c r="P14105" i="1" s="1"/>
  <c r="R14105" i="1" s="1"/>
  <c r="P14106" i="1" a="1"/>
  <c r="P14106" i="1" s="1"/>
  <c r="R14106" i="1" s="1"/>
  <c r="P14107" i="1" a="1"/>
  <c r="P14107" i="1" s="1"/>
  <c r="R14107" i="1" s="1"/>
  <c r="P14108" i="1" a="1"/>
  <c r="P14108" i="1" s="1"/>
  <c r="R14108" i="1" s="1"/>
  <c r="P14109" i="1" a="1"/>
  <c r="P14109" i="1" s="1"/>
  <c r="R14109" i="1" s="1"/>
  <c r="P14110" i="1" a="1"/>
  <c r="P14110" i="1" s="1"/>
  <c r="R14110" i="1" s="1"/>
  <c r="P14111" i="1" a="1"/>
  <c r="P14111" i="1" s="1"/>
  <c r="R14111" i="1" s="1"/>
  <c r="P14112" i="1" a="1"/>
  <c r="P14112" i="1" s="1"/>
  <c r="R14112" i="1" s="1"/>
  <c r="P14113" i="1" a="1"/>
  <c r="P14113" i="1" s="1"/>
  <c r="R14113" i="1" s="1"/>
  <c r="P14114" i="1" a="1"/>
  <c r="P14114" i="1" s="1"/>
  <c r="R14114" i="1" s="1"/>
  <c r="P14115" i="1" a="1"/>
  <c r="P14115" i="1" s="1"/>
  <c r="R14115" i="1" s="1"/>
  <c r="P14116" i="1" a="1"/>
  <c r="P14116" i="1" s="1"/>
  <c r="R14116" i="1" s="1"/>
  <c r="P14117" i="1" a="1"/>
  <c r="P14117" i="1" s="1"/>
  <c r="R14117" i="1" s="1"/>
  <c r="P14118" i="1" a="1"/>
  <c r="P14118" i="1" s="1"/>
  <c r="R14118" i="1" s="1"/>
  <c r="P14119" i="1" a="1"/>
  <c r="P14119" i="1" s="1"/>
  <c r="R14119" i="1" s="1"/>
  <c r="P14120" i="1" a="1"/>
  <c r="P14120" i="1" s="1"/>
  <c r="R14120" i="1" s="1"/>
  <c r="P14121" i="1" a="1"/>
  <c r="P14121" i="1" s="1"/>
  <c r="R14121" i="1" s="1"/>
  <c r="P14122" i="1" a="1"/>
  <c r="P14122" i="1" s="1"/>
  <c r="R14122" i="1" s="1"/>
  <c r="P14123" i="1" a="1"/>
  <c r="P14123" i="1" s="1"/>
  <c r="R14123" i="1" s="1"/>
  <c r="P14124" i="1" a="1"/>
  <c r="P14124" i="1" s="1"/>
  <c r="R14124" i="1" s="1"/>
  <c r="P14125" i="1" a="1"/>
  <c r="P14125" i="1" s="1"/>
  <c r="R14125" i="1" s="1"/>
  <c r="P14126" i="1" a="1"/>
  <c r="P14126" i="1" s="1"/>
  <c r="R14126" i="1" s="1"/>
  <c r="P14127" i="1" a="1"/>
  <c r="P14127" i="1" s="1"/>
  <c r="R14127" i="1" s="1"/>
  <c r="P14128" i="1" a="1"/>
  <c r="P14128" i="1" s="1"/>
  <c r="R14128" i="1" s="1"/>
  <c r="P14129" i="1" a="1"/>
  <c r="P14129" i="1" s="1"/>
  <c r="R14129" i="1" s="1"/>
  <c r="P14130" i="1" a="1"/>
  <c r="P14130" i="1" s="1"/>
  <c r="R14130" i="1" s="1"/>
  <c r="P14131" i="1" a="1"/>
  <c r="P14131" i="1" s="1"/>
  <c r="R14131" i="1" s="1"/>
  <c r="P14132" i="1" a="1"/>
  <c r="P14132" i="1" s="1"/>
  <c r="R14132" i="1" s="1"/>
  <c r="P14133" i="1" a="1"/>
  <c r="P14133" i="1" s="1"/>
  <c r="R14133" i="1" s="1"/>
  <c r="P14134" i="1" a="1"/>
  <c r="P14134" i="1" s="1"/>
  <c r="R14134" i="1" s="1"/>
  <c r="P14135" i="1" a="1"/>
  <c r="P14135" i="1" s="1"/>
  <c r="R14135" i="1" s="1"/>
  <c r="P14136" i="1" a="1"/>
  <c r="P14136" i="1" s="1"/>
  <c r="R14136" i="1" s="1"/>
  <c r="P14137" i="1" a="1"/>
  <c r="P14137" i="1" s="1"/>
  <c r="R14137" i="1" s="1"/>
  <c r="P14138" i="1" a="1"/>
  <c r="P14138" i="1" s="1"/>
  <c r="R14138" i="1" s="1"/>
  <c r="P14139" i="1" a="1"/>
  <c r="P14139" i="1" s="1"/>
  <c r="R14139" i="1" s="1"/>
  <c r="P14140" i="1" a="1"/>
  <c r="P14140" i="1" s="1"/>
  <c r="R14140" i="1" s="1"/>
  <c r="P14141" i="1" a="1"/>
  <c r="P14141" i="1" s="1"/>
  <c r="R14141" i="1" s="1"/>
  <c r="P14142" i="1" a="1"/>
  <c r="P14142" i="1" s="1"/>
  <c r="R14142" i="1" s="1"/>
  <c r="P14143" i="1" a="1"/>
  <c r="P14143" i="1" s="1"/>
  <c r="R14143" i="1" s="1"/>
  <c r="P14144" i="1" a="1"/>
  <c r="P14144" i="1" s="1"/>
  <c r="R14144" i="1" s="1"/>
  <c r="P14145" i="1" a="1"/>
  <c r="P14145" i="1" s="1"/>
  <c r="R14145" i="1" s="1"/>
  <c r="P14146" i="1" a="1"/>
  <c r="P14146" i="1" s="1"/>
  <c r="R14146" i="1" s="1"/>
  <c r="P14147" i="1" a="1"/>
  <c r="P14147" i="1" s="1"/>
  <c r="R14147" i="1" s="1"/>
  <c r="P14148" i="1" a="1"/>
  <c r="P14148" i="1" s="1"/>
  <c r="R14148" i="1" s="1"/>
  <c r="P14149" i="1" a="1"/>
  <c r="P14149" i="1" s="1"/>
  <c r="R14149" i="1" s="1"/>
  <c r="P14150" i="1" a="1"/>
  <c r="P14150" i="1" s="1"/>
  <c r="R14150" i="1" s="1"/>
  <c r="P14151" i="1" a="1"/>
  <c r="P14151" i="1" s="1"/>
  <c r="R14151" i="1" s="1"/>
  <c r="P14152" i="1" a="1"/>
  <c r="P14152" i="1" s="1"/>
  <c r="R14152" i="1" s="1"/>
  <c r="P14153" i="1" a="1"/>
  <c r="P14153" i="1" s="1"/>
  <c r="R14153" i="1" s="1"/>
  <c r="P14154" i="1" a="1"/>
  <c r="P14154" i="1" s="1"/>
  <c r="R14154" i="1" s="1"/>
  <c r="P14155" i="1" a="1"/>
  <c r="P14155" i="1" s="1"/>
  <c r="R14155" i="1" s="1"/>
  <c r="P14156" i="1" a="1"/>
  <c r="P14156" i="1" s="1"/>
  <c r="R14156" i="1" s="1"/>
  <c r="P14157" i="1" a="1"/>
  <c r="P14157" i="1" s="1"/>
  <c r="R14157" i="1" s="1"/>
  <c r="P14158" i="1" a="1"/>
  <c r="P14158" i="1" s="1"/>
  <c r="R14158" i="1" s="1"/>
  <c r="P14159" i="1" a="1"/>
  <c r="P14159" i="1" s="1"/>
  <c r="R14159" i="1" s="1"/>
  <c r="P14160" i="1" a="1"/>
  <c r="P14160" i="1" s="1"/>
  <c r="R14160" i="1" s="1"/>
  <c r="P14161" i="1" a="1"/>
  <c r="P14161" i="1" s="1"/>
  <c r="R14161" i="1" s="1"/>
  <c r="P14162" i="1" a="1"/>
  <c r="P14162" i="1" s="1"/>
  <c r="R14162" i="1" s="1"/>
  <c r="P14163" i="1" a="1"/>
  <c r="P14163" i="1" s="1"/>
  <c r="R14163" i="1" s="1"/>
  <c r="P14164" i="1" a="1"/>
  <c r="P14164" i="1" s="1"/>
  <c r="R14164" i="1" s="1"/>
  <c r="P14165" i="1" a="1"/>
  <c r="P14165" i="1" s="1"/>
  <c r="R14165" i="1" s="1"/>
  <c r="P14166" i="1" a="1"/>
  <c r="P14166" i="1" s="1"/>
  <c r="R14166" i="1" s="1"/>
  <c r="P14167" i="1" a="1"/>
  <c r="P14167" i="1" s="1"/>
  <c r="R14167" i="1" s="1"/>
  <c r="P14168" i="1" a="1"/>
  <c r="P14168" i="1" s="1"/>
  <c r="R14168" i="1" s="1"/>
  <c r="P14169" i="1" a="1"/>
  <c r="P14169" i="1" s="1"/>
  <c r="R14169" i="1" s="1"/>
  <c r="P14170" i="1" a="1"/>
  <c r="P14170" i="1" s="1"/>
  <c r="R14170" i="1" s="1"/>
  <c r="P14171" i="1" a="1"/>
  <c r="P14171" i="1" s="1"/>
  <c r="R14171" i="1" s="1"/>
  <c r="P14172" i="1" a="1"/>
  <c r="P14172" i="1" s="1"/>
  <c r="R14172" i="1" s="1"/>
  <c r="P14173" i="1" a="1"/>
  <c r="P14173" i="1" s="1"/>
  <c r="R14173" i="1" s="1"/>
  <c r="P14174" i="1" a="1"/>
  <c r="P14174" i="1" s="1"/>
  <c r="R14174" i="1" s="1"/>
  <c r="P14175" i="1" a="1"/>
  <c r="P14175" i="1" s="1"/>
  <c r="R14175" i="1" s="1"/>
  <c r="P14176" i="1" a="1"/>
  <c r="P14176" i="1" s="1"/>
  <c r="R14176" i="1" s="1"/>
  <c r="P14177" i="1" a="1"/>
  <c r="P14177" i="1" s="1"/>
  <c r="R14177" i="1" s="1"/>
  <c r="P14178" i="1" a="1"/>
  <c r="P14178" i="1" s="1"/>
  <c r="R14178" i="1" s="1"/>
  <c r="P14179" i="1" a="1"/>
  <c r="P14179" i="1" s="1"/>
  <c r="R14179" i="1" s="1"/>
  <c r="P14180" i="1" a="1"/>
  <c r="P14180" i="1" s="1"/>
  <c r="R14180" i="1" s="1"/>
  <c r="P14181" i="1" a="1"/>
  <c r="P14181" i="1" s="1"/>
  <c r="R14181" i="1" s="1"/>
  <c r="P14182" i="1" a="1"/>
  <c r="P14182" i="1" s="1"/>
  <c r="R14182" i="1" s="1"/>
  <c r="P14183" i="1" a="1"/>
  <c r="P14183" i="1" s="1"/>
  <c r="R14183" i="1" s="1"/>
  <c r="P14184" i="1" a="1"/>
  <c r="P14184" i="1" s="1"/>
  <c r="R14184" i="1" s="1"/>
  <c r="P14185" i="1" a="1"/>
  <c r="P14185" i="1" s="1"/>
  <c r="R14185" i="1" s="1"/>
  <c r="P14186" i="1" a="1"/>
  <c r="P14186" i="1" s="1"/>
  <c r="R14186" i="1" s="1"/>
  <c r="P14187" i="1" a="1"/>
  <c r="P14187" i="1" s="1"/>
  <c r="R14187" i="1" s="1"/>
  <c r="P14188" i="1" a="1"/>
  <c r="P14188" i="1" s="1"/>
  <c r="R14188" i="1" s="1"/>
  <c r="P14189" i="1" a="1"/>
  <c r="P14189" i="1" s="1"/>
  <c r="R14189" i="1" s="1"/>
  <c r="P14190" i="1" a="1"/>
  <c r="P14190" i="1" s="1"/>
  <c r="R14190" i="1" s="1"/>
  <c r="P14191" i="1" a="1"/>
  <c r="P14191" i="1" s="1"/>
  <c r="R14191" i="1" s="1"/>
  <c r="P14192" i="1" a="1"/>
  <c r="P14192" i="1" s="1"/>
  <c r="R14192" i="1" s="1"/>
  <c r="P14193" i="1" a="1"/>
  <c r="P14193" i="1" s="1"/>
  <c r="R14193" i="1" s="1"/>
  <c r="P14194" i="1" a="1"/>
  <c r="P14194" i="1" s="1"/>
  <c r="R14194" i="1" s="1"/>
  <c r="P14195" i="1" a="1"/>
  <c r="P14195" i="1" s="1"/>
  <c r="R14195" i="1" s="1"/>
  <c r="P14196" i="1" a="1"/>
  <c r="P14196" i="1" s="1"/>
  <c r="R14196" i="1" s="1"/>
  <c r="P14197" i="1" a="1"/>
  <c r="P14197" i="1" s="1"/>
  <c r="R14197" i="1" s="1"/>
  <c r="P14198" i="1" a="1"/>
  <c r="P14198" i="1" s="1"/>
  <c r="R14198" i="1" s="1"/>
  <c r="P14199" i="1" a="1"/>
  <c r="P14199" i="1" s="1"/>
  <c r="R14199" i="1" s="1"/>
  <c r="P14200" i="1" a="1"/>
  <c r="P14200" i="1" s="1"/>
  <c r="R14200" i="1" s="1"/>
  <c r="P14201" i="1" a="1"/>
  <c r="P14201" i="1" s="1"/>
  <c r="R14201" i="1" s="1"/>
  <c r="P14202" i="1" a="1"/>
  <c r="P14202" i="1" s="1"/>
  <c r="R14202" i="1" s="1"/>
  <c r="P14203" i="1" a="1"/>
  <c r="P14203" i="1" s="1"/>
  <c r="R14203" i="1" s="1"/>
  <c r="P14204" i="1" a="1"/>
  <c r="P14204" i="1" s="1"/>
  <c r="R14204" i="1" s="1"/>
  <c r="P14205" i="1" a="1"/>
  <c r="P14205" i="1" s="1"/>
  <c r="R14205" i="1" s="1"/>
  <c r="P14206" i="1" a="1"/>
  <c r="P14206" i="1" s="1"/>
  <c r="R14206" i="1" s="1"/>
  <c r="P14207" i="1" a="1"/>
  <c r="P14207" i="1" s="1"/>
  <c r="R14207" i="1" s="1"/>
  <c r="P14208" i="1" a="1"/>
  <c r="P14208" i="1" s="1"/>
  <c r="R14208" i="1" s="1"/>
  <c r="P14209" i="1" a="1"/>
  <c r="P14209" i="1" s="1"/>
  <c r="R14209" i="1" s="1"/>
  <c r="P14210" i="1" a="1"/>
  <c r="P14210" i="1" s="1"/>
  <c r="R14210" i="1" s="1"/>
  <c r="P14211" i="1" a="1"/>
  <c r="P14211" i="1" s="1"/>
  <c r="R14211" i="1" s="1"/>
  <c r="P14212" i="1" a="1"/>
  <c r="P14212" i="1" s="1"/>
  <c r="R14212" i="1" s="1"/>
  <c r="P14213" i="1" a="1"/>
  <c r="P14213" i="1" s="1"/>
  <c r="R14213" i="1" s="1"/>
  <c r="P14214" i="1" a="1"/>
  <c r="P14214" i="1" s="1"/>
  <c r="R14214" i="1" s="1"/>
  <c r="P14215" i="1" a="1"/>
  <c r="P14215" i="1" s="1"/>
  <c r="R14215" i="1" s="1"/>
  <c r="P14216" i="1" a="1"/>
  <c r="P14216" i="1" s="1"/>
  <c r="R14216" i="1" s="1"/>
  <c r="P14217" i="1" a="1"/>
  <c r="P14217" i="1" s="1"/>
  <c r="R14217" i="1" s="1"/>
  <c r="P14218" i="1" a="1"/>
  <c r="P14218" i="1" s="1"/>
  <c r="R14218" i="1" s="1"/>
  <c r="P14219" i="1" a="1"/>
  <c r="P14219" i="1" s="1"/>
  <c r="R14219" i="1" s="1"/>
  <c r="P14220" i="1" a="1"/>
  <c r="P14220" i="1" s="1"/>
  <c r="R14220" i="1" s="1"/>
  <c r="P14221" i="1" a="1"/>
  <c r="P14221" i="1" s="1"/>
  <c r="R14221" i="1" s="1"/>
  <c r="P14222" i="1" a="1"/>
  <c r="P14222" i="1" s="1"/>
  <c r="R14222" i="1" s="1"/>
  <c r="P14223" i="1" a="1"/>
  <c r="P14223" i="1" s="1"/>
  <c r="R14223" i="1" s="1"/>
  <c r="P14224" i="1" a="1"/>
  <c r="P14224" i="1" s="1"/>
  <c r="R14224" i="1" s="1"/>
  <c r="P14225" i="1" a="1"/>
  <c r="P14225" i="1" s="1"/>
  <c r="R14225" i="1" s="1"/>
  <c r="P14226" i="1" a="1"/>
  <c r="P14226" i="1" s="1"/>
  <c r="R14226" i="1" s="1"/>
  <c r="P14227" i="1" a="1"/>
  <c r="P14227" i="1" s="1"/>
  <c r="R14227" i="1" s="1"/>
  <c r="P14228" i="1" a="1"/>
  <c r="P14228" i="1" s="1"/>
  <c r="R14228" i="1" s="1"/>
  <c r="P14229" i="1" a="1"/>
  <c r="P14229" i="1" s="1"/>
  <c r="R14229" i="1" s="1"/>
  <c r="P14230" i="1" a="1"/>
  <c r="P14230" i="1" s="1"/>
  <c r="R14230" i="1" s="1"/>
  <c r="P14231" i="1" a="1"/>
  <c r="P14231" i="1" s="1"/>
  <c r="R14231" i="1" s="1"/>
  <c r="P14232" i="1" a="1"/>
  <c r="P14232" i="1" s="1"/>
  <c r="R14232" i="1" s="1"/>
  <c r="P14233" i="1" a="1"/>
  <c r="P14233" i="1" s="1"/>
  <c r="R14233" i="1" s="1"/>
  <c r="P14234" i="1" a="1"/>
  <c r="P14234" i="1" s="1"/>
  <c r="R14234" i="1" s="1"/>
  <c r="P14235" i="1" a="1"/>
  <c r="P14235" i="1" s="1"/>
  <c r="R14235" i="1" s="1"/>
  <c r="P14236" i="1" a="1"/>
  <c r="P14236" i="1" s="1"/>
  <c r="R14236" i="1" s="1"/>
  <c r="P14237" i="1" a="1"/>
  <c r="P14237" i="1" s="1"/>
  <c r="R14237" i="1" s="1"/>
  <c r="P14238" i="1" a="1"/>
  <c r="P14238" i="1" s="1"/>
  <c r="R14238" i="1" s="1"/>
  <c r="P14239" i="1" a="1"/>
  <c r="P14239" i="1" s="1"/>
  <c r="R14239" i="1" s="1"/>
  <c r="P14240" i="1" a="1"/>
  <c r="P14240" i="1" s="1"/>
  <c r="R14240" i="1" s="1"/>
  <c r="P14241" i="1" a="1"/>
  <c r="P14241" i="1" s="1"/>
  <c r="R14241" i="1" s="1"/>
  <c r="P14242" i="1" a="1"/>
  <c r="P14242" i="1" s="1"/>
  <c r="R14242" i="1" s="1"/>
  <c r="P14243" i="1" a="1"/>
  <c r="P14243" i="1" s="1"/>
  <c r="R14243" i="1" s="1"/>
  <c r="P14244" i="1" a="1"/>
  <c r="P14244" i="1" s="1"/>
  <c r="R14244" i="1" s="1"/>
  <c r="P14245" i="1" a="1"/>
  <c r="P14245" i="1" s="1"/>
  <c r="R14245" i="1" s="1"/>
  <c r="P14246" i="1" a="1"/>
  <c r="P14246" i="1" s="1"/>
  <c r="R14246" i="1" s="1"/>
  <c r="P14247" i="1" a="1"/>
  <c r="P14247" i="1" s="1"/>
  <c r="R14247" i="1" s="1"/>
  <c r="P14248" i="1" a="1"/>
  <c r="P14248" i="1" s="1"/>
  <c r="R14248" i="1" s="1"/>
  <c r="P14249" i="1" a="1"/>
  <c r="P14249" i="1" s="1"/>
  <c r="R14249" i="1" s="1"/>
  <c r="P14250" i="1" a="1"/>
  <c r="P14250" i="1" s="1"/>
  <c r="R14250" i="1" s="1"/>
  <c r="P14251" i="1" a="1"/>
  <c r="P14251" i="1" s="1"/>
  <c r="R14251" i="1" s="1"/>
  <c r="P14252" i="1" a="1"/>
  <c r="P14252" i="1" s="1"/>
  <c r="R14252" i="1" s="1"/>
  <c r="P14253" i="1" a="1"/>
  <c r="P14253" i="1" s="1"/>
  <c r="R14253" i="1" s="1"/>
  <c r="P14254" i="1" a="1"/>
  <c r="P14254" i="1" s="1"/>
  <c r="R14254" i="1" s="1"/>
  <c r="P14255" i="1" a="1"/>
  <c r="P14255" i="1" s="1"/>
  <c r="R14255" i="1" s="1"/>
  <c r="P14256" i="1" a="1"/>
  <c r="P14256" i="1" s="1"/>
  <c r="R14256" i="1" s="1"/>
  <c r="P14257" i="1" a="1"/>
  <c r="P14257" i="1" s="1"/>
  <c r="R14257" i="1" s="1"/>
  <c r="P14258" i="1" a="1"/>
  <c r="P14258" i="1" s="1"/>
  <c r="R14258" i="1" s="1"/>
  <c r="P14259" i="1" a="1"/>
  <c r="P14259" i="1" s="1"/>
  <c r="R14259" i="1" s="1"/>
  <c r="P14260" i="1" a="1"/>
  <c r="P14260" i="1" s="1"/>
  <c r="R14260" i="1" s="1"/>
  <c r="P14261" i="1" a="1"/>
  <c r="P14261" i="1" s="1"/>
  <c r="R14261" i="1" s="1"/>
  <c r="P14262" i="1" a="1"/>
  <c r="P14262" i="1" s="1"/>
  <c r="R14262" i="1" s="1"/>
  <c r="P14263" i="1" a="1"/>
  <c r="P14263" i="1" s="1"/>
  <c r="R14263" i="1" s="1"/>
  <c r="P14264" i="1" a="1"/>
  <c r="P14264" i="1" s="1"/>
  <c r="R14264" i="1" s="1"/>
  <c r="P14265" i="1" a="1"/>
  <c r="P14265" i="1" s="1"/>
  <c r="R14265" i="1" s="1"/>
  <c r="P14266" i="1" a="1"/>
  <c r="P14266" i="1" s="1"/>
  <c r="R14266" i="1" s="1"/>
  <c r="P14267" i="1" a="1"/>
  <c r="P14267" i="1" s="1"/>
  <c r="R14267" i="1" s="1"/>
  <c r="P14268" i="1" a="1"/>
  <c r="P14268" i="1" s="1"/>
  <c r="R14268" i="1" s="1"/>
  <c r="P14269" i="1" a="1"/>
  <c r="P14269" i="1" s="1"/>
  <c r="R14269" i="1" s="1"/>
  <c r="P14270" i="1" a="1"/>
  <c r="P14270" i="1" s="1"/>
  <c r="R14270" i="1" s="1"/>
  <c r="P14271" i="1" a="1"/>
  <c r="P14271" i="1" s="1"/>
  <c r="R14271" i="1" s="1"/>
  <c r="P14272" i="1" a="1"/>
  <c r="P14272" i="1" s="1"/>
  <c r="R14272" i="1" s="1"/>
  <c r="P14273" i="1" a="1"/>
  <c r="P14273" i="1" s="1"/>
  <c r="R14273" i="1" s="1"/>
  <c r="P14274" i="1" a="1"/>
  <c r="P14274" i="1" s="1"/>
  <c r="R14274" i="1" s="1"/>
  <c r="P14275" i="1" a="1"/>
  <c r="P14275" i="1" s="1"/>
  <c r="R14275" i="1" s="1"/>
  <c r="P14276" i="1" a="1"/>
  <c r="P14276" i="1" s="1"/>
  <c r="R14276" i="1" s="1"/>
  <c r="P14277" i="1" a="1"/>
  <c r="P14277" i="1" s="1"/>
  <c r="R14277" i="1" s="1"/>
  <c r="P14278" i="1" a="1"/>
  <c r="P14278" i="1" s="1"/>
  <c r="R14278" i="1" s="1"/>
  <c r="P14279" i="1" a="1"/>
  <c r="P14279" i="1" s="1"/>
  <c r="R14279" i="1" s="1"/>
  <c r="P14280" i="1" a="1"/>
  <c r="P14280" i="1" s="1"/>
  <c r="R14280" i="1" s="1"/>
  <c r="P14281" i="1" a="1"/>
  <c r="P14281" i="1" s="1"/>
  <c r="R14281" i="1" s="1"/>
  <c r="P14282" i="1" a="1"/>
  <c r="P14282" i="1" s="1"/>
  <c r="R14282" i="1" s="1"/>
  <c r="P14283" i="1" a="1"/>
  <c r="P14283" i="1" s="1"/>
  <c r="R14283" i="1" s="1"/>
  <c r="P14284" i="1" a="1"/>
  <c r="P14284" i="1" s="1"/>
  <c r="R14284" i="1" s="1"/>
  <c r="P14285" i="1" a="1"/>
  <c r="P14285" i="1" s="1"/>
  <c r="R14285" i="1" s="1"/>
  <c r="P14286" i="1" a="1"/>
  <c r="P14286" i="1" s="1"/>
  <c r="R14286" i="1" s="1"/>
  <c r="P14287" i="1" a="1"/>
  <c r="P14287" i="1" s="1"/>
  <c r="R14287" i="1" s="1"/>
  <c r="P14288" i="1" a="1"/>
  <c r="P14288" i="1" s="1"/>
  <c r="R14288" i="1" s="1"/>
  <c r="P14289" i="1" a="1"/>
  <c r="P14289" i="1" s="1"/>
  <c r="R14289" i="1" s="1"/>
  <c r="P14290" i="1" a="1"/>
  <c r="P14290" i="1" s="1"/>
  <c r="R14290" i="1" s="1"/>
  <c r="P14291" i="1" a="1"/>
  <c r="P14291" i="1" s="1"/>
  <c r="R14291" i="1" s="1"/>
  <c r="P14292" i="1" a="1"/>
  <c r="P14292" i="1" s="1"/>
  <c r="R14292" i="1" s="1"/>
  <c r="P14293" i="1" a="1"/>
  <c r="P14293" i="1" s="1"/>
  <c r="R14293" i="1" s="1"/>
  <c r="P14294" i="1" a="1"/>
  <c r="P14294" i="1" s="1"/>
  <c r="R14294" i="1" s="1"/>
  <c r="P14295" i="1" a="1"/>
  <c r="P14295" i="1" s="1"/>
  <c r="R14295" i="1" s="1"/>
  <c r="P14296" i="1" a="1"/>
  <c r="P14296" i="1" s="1"/>
  <c r="R14296" i="1" s="1"/>
  <c r="P14297" i="1" a="1"/>
  <c r="P14297" i="1" s="1"/>
  <c r="R14297" i="1" s="1"/>
  <c r="P14298" i="1" a="1"/>
  <c r="P14298" i="1" s="1"/>
  <c r="R14298" i="1" s="1"/>
  <c r="P14299" i="1" a="1"/>
  <c r="P14299" i="1" s="1"/>
  <c r="R14299" i="1" s="1"/>
  <c r="P14300" i="1" a="1"/>
  <c r="P14300" i="1" s="1"/>
  <c r="R14300" i="1" s="1"/>
  <c r="P14301" i="1" a="1"/>
  <c r="P14301" i="1" s="1"/>
  <c r="R14301" i="1" s="1"/>
  <c r="P14302" i="1" a="1"/>
  <c r="P14302" i="1" s="1"/>
  <c r="R14302" i="1" s="1"/>
  <c r="P14303" i="1" a="1"/>
  <c r="P14303" i="1" s="1"/>
  <c r="R14303" i="1" s="1"/>
  <c r="P14304" i="1" a="1"/>
  <c r="P14304" i="1" s="1"/>
  <c r="R14304" i="1" s="1"/>
  <c r="P14305" i="1" a="1"/>
  <c r="P14305" i="1" s="1"/>
  <c r="R14305" i="1" s="1"/>
  <c r="P14306" i="1" a="1"/>
  <c r="P14306" i="1" s="1"/>
  <c r="R14306" i="1" s="1"/>
  <c r="P14307" i="1" a="1"/>
  <c r="P14307" i="1" s="1"/>
  <c r="R14307" i="1" s="1"/>
  <c r="P14308" i="1" a="1"/>
  <c r="P14308" i="1" s="1"/>
  <c r="R14308" i="1" s="1"/>
  <c r="P14309" i="1" a="1"/>
  <c r="P14309" i="1" s="1"/>
  <c r="R14309" i="1" s="1"/>
  <c r="P14310" i="1" a="1"/>
  <c r="P14310" i="1" s="1"/>
  <c r="R14310" i="1" s="1"/>
  <c r="P14311" i="1" a="1"/>
  <c r="P14311" i="1" s="1"/>
  <c r="R14311" i="1" s="1"/>
  <c r="P14312" i="1" a="1"/>
  <c r="P14312" i="1" s="1"/>
  <c r="R14312" i="1" s="1"/>
  <c r="P14313" i="1" a="1"/>
  <c r="P14313" i="1" s="1"/>
  <c r="R14313" i="1" s="1"/>
  <c r="P14314" i="1" a="1"/>
  <c r="P14314" i="1" s="1"/>
  <c r="R14314" i="1" s="1"/>
  <c r="P14315" i="1" a="1"/>
  <c r="P14315" i="1" s="1"/>
  <c r="R14315" i="1" s="1"/>
  <c r="P14316" i="1" a="1"/>
  <c r="P14316" i="1" s="1"/>
  <c r="R14316" i="1" s="1"/>
  <c r="P14317" i="1" a="1"/>
  <c r="P14317" i="1" s="1"/>
  <c r="R14317" i="1" s="1"/>
  <c r="P14318" i="1" a="1"/>
  <c r="P14318" i="1" s="1"/>
  <c r="R14318" i="1" s="1"/>
  <c r="P14319" i="1" a="1"/>
  <c r="P14319" i="1" s="1"/>
  <c r="R14319" i="1" s="1"/>
  <c r="P14320" i="1" a="1"/>
  <c r="P14320" i="1" s="1"/>
  <c r="R14320" i="1" s="1"/>
  <c r="P14321" i="1" a="1"/>
  <c r="P14321" i="1" s="1"/>
  <c r="R14321" i="1" s="1"/>
  <c r="P14322" i="1" a="1"/>
  <c r="P14322" i="1" s="1"/>
  <c r="R14322" i="1" s="1"/>
  <c r="P14323" i="1" a="1"/>
  <c r="P14323" i="1" s="1"/>
  <c r="R14323" i="1" s="1"/>
  <c r="P14324" i="1" a="1"/>
  <c r="P14324" i="1" s="1"/>
  <c r="R14324" i="1" s="1"/>
  <c r="P14325" i="1" a="1"/>
  <c r="P14325" i="1" s="1"/>
  <c r="R14325" i="1" s="1"/>
  <c r="P14326" i="1" a="1"/>
  <c r="P14326" i="1" s="1"/>
  <c r="R14326" i="1" s="1"/>
  <c r="P14327" i="1" a="1"/>
  <c r="P14327" i="1" s="1"/>
  <c r="R14327" i="1" s="1"/>
  <c r="P14328" i="1" a="1"/>
  <c r="P14328" i="1" s="1"/>
  <c r="R14328" i="1" s="1"/>
  <c r="P14329" i="1" a="1"/>
  <c r="P14329" i="1" s="1"/>
  <c r="R14329" i="1" s="1"/>
  <c r="P14330" i="1" a="1"/>
  <c r="P14330" i="1" s="1"/>
  <c r="R14330" i="1" s="1"/>
  <c r="P14331" i="1" a="1"/>
  <c r="P14331" i="1" s="1"/>
  <c r="R14331" i="1" s="1"/>
  <c r="P14332" i="1" a="1"/>
  <c r="P14332" i="1" s="1"/>
  <c r="R14332" i="1" s="1"/>
  <c r="P14333" i="1" a="1"/>
  <c r="P14333" i="1" s="1"/>
  <c r="R14333" i="1" s="1"/>
  <c r="P14334" i="1" a="1"/>
  <c r="P14334" i="1" s="1"/>
  <c r="R14334" i="1" s="1"/>
  <c r="P14335" i="1" a="1"/>
  <c r="P14335" i="1" s="1"/>
  <c r="R14335" i="1" s="1"/>
  <c r="P14336" i="1" a="1"/>
  <c r="P14336" i="1" s="1"/>
  <c r="R14336" i="1" s="1"/>
  <c r="P14337" i="1" a="1"/>
  <c r="P14337" i="1" s="1"/>
  <c r="R14337" i="1" s="1"/>
  <c r="P14338" i="1" a="1"/>
  <c r="P14338" i="1" s="1"/>
  <c r="R14338" i="1" s="1"/>
  <c r="P14339" i="1" a="1"/>
  <c r="P14339" i="1" s="1"/>
  <c r="R14339" i="1" s="1"/>
  <c r="P14340" i="1" a="1"/>
  <c r="P14340" i="1" s="1"/>
  <c r="R14340" i="1" s="1"/>
  <c r="P14341" i="1" a="1"/>
  <c r="P14341" i="1" s="1"/>
  <c r="R14341" i="1" s="1"/>
  <c r="P14342" i="1" a="1"/>
  <c r="P14342" i="1" s="1"/>
  <c r="R14342" i="1" s="1"/>
  <c r="P14343" i="1" a="1"/>
  <c r="P14343" i="1" s="1"/>
  <c r="R14343" i="1" s="1"/>
  <c r="P14344" i="1" a="1"/>
  <c r="P14344" i="1" s="1"/>
  <c r="R14344" i="1" s="1"/>
  <c r="P14345" i="1" a="1"/>
  <c r="P14345" i="1" s="1"/>
  <c r="R14345" i="1" s="1"/>
  <c r="P14346" i="1" a="1"/>
  <c r="P14346" i="1" s="1"/>
  <c r="R14346" i="1" s="1"/>
  <c r="P14347" i="1" a="1"/>
  <c r="P14347" i="1" s="1"/>
  <c r="R14347" i="1" s="1"/>
  <c r="P14348" i="1" a="1"/>
  <c r="P14348" i="1" s="1"/>
  <c r="R14348" i="1" s="1"/>
  <c r="P14349" i="1" a="1"/>
  <c r="P14349" i="1" s="1"/>
  <c r="R14349" i="1" s="1"/>
  <c r="P14350" i="1" a="1"/>
  <c r="P14350" i="1" s="1"/>
  <c r="R14350" i="1" s="1"/>
  <c r="P14351" i="1" a="1"/>
  <c r="P14351" i="1" s="1"/>
  <c r="R14351" i="1" s="1"/>
  <c r="P14352" i="1" a="1"/>
  <c r="P14352" i="1" s="1"/>
  <c r="R14352" i="1" s="1"/>
  <c r="P14353" i="1" a="1"/>
  <c r="P14353" i="1" s="1"/>
  <c r="R14353" i="1" s="1"/>
  <c r="P14354" i="1" a="1"/>
  <c r="P14354" i="1" s="1"/>
  <c r="R14354" i="1" s="1"/>
  <c r="P14355" i="1" a="1"/>
  <c r="P14355" i="1" s="1"/>
  <c r="R14355" i="1" s="1"/>
  <c r="P14356" i="1" a="1"/>
  <c r="P14356" i="1" s="1"/>
  <c r="R14356" i="1" s="1"/>
  <c r="P14357" i="1" a="1"/>
  <c r="P14357" i="1" s="1"/>
  <c r="R14357" i="1" s="1"/>
  <c r="P14358" i="1" a="1"/>
  <c r="P14358" i="1" s="1"/>
  <c r="R14358" i="1" s="1"/>
  <c r="P14359" i="1" a="1"/>
  <c r="P14359" i="1" s="1"/>
  <c r="R14359" i="1" s="1"/>
  <c r="P14360" i="1" a="1"/>
  <c r="P14360" i="1" s="1"/>
  <c r="R14360" i="1" s="1"/>
  <c r="P14361" i="1" a="1"/>
  <c r="P14361" i="1" s="1"/>
  <c r="R14361" i="1" s="1"/>
  <c r="P14362" i="1" a="1"/>
  <c r="P14362" i="1" s="1"/>
  <c r="R14362" i="1" s="1"/>
  <c r="P14363" i="1" a="1"/>
  <c r="P14363" i="1" s="1"/>
  <c r="R14363" i="1" s="1"/>
  <c r="P14364" i="1" a="1"/>
  <c r="P14364" i="1" s="1"/>
  <c r="R14364" i="1" s="1"/>
  <c r="P14365" i="1" a="1"/>
  <c r="P14365" i="1" s="1"/>
  <c r="R14365" i="1" s="1"/>
  <c r="P14366" i="1" a="1"/>
  <c r="P14366" i="1" s="1"/>
  <c r="R14366" i="1" s="1"/>
  <c r="P14367" i="1" a="1"/>
  <c r="P14367" i="1" s="1"/>
  <c r="R14367" i="1" s="1"/>
  <c r="P14368" i="1" a="1"/>
  <c r="P14368" i="1" s="1"/>
  <c r="R14368" i="1" s="1"/>
  <c r="P14369" i="1" a="1"/>
  <c r="P14369" i="1" s="1"/>
  <c r="R14369" i="1" s="1"/>
  <c r="P14370" i="1" a="1"/>
  <c r="P14370" i="1" s="1"/>
  <c r="R14370" i="1" s="1"/>
  <c r="P14371" i="1" a="1"/>
  <c r="P14371" i="1" s="1"/>
  <c r="R14371" i="1" s="1"/>
  <c r="P14372" i="1" a="1"/>
  <c r="P14372" i="1" s="1"/>
  <c r="R14372" i="1" s="1"/>
  <c r="P14373" i="1" a="1"/>
  <c r="P14373" i="1" s="1"/>
  <c r="R14373" i="1" s="1"/>
  <c r="P14374" i="1" a="1"/>
  <c r="P14374" i="1" s="1"/>
  <c r="R14374" i="1" s="1"/>
  <c r="P14375" i="1" a="1"/>
  <c r="P14375" i="1" s="1"/>
  <c r="R14375" i="1" s="1"/>
  <c r="P14376" i="1" a="1"/>
  <c r="P14376" i="1" s="1"/>
  <c r="R14376" i="1" s="1"/>
  <c r="P14377" i="1" a="1"/>
  <c r="P14377" i="1" s="1"/>
  <c r="R14377" i="1" s="1"/>
  <c r="P14378" i="1" a="1"/>
  <c r="P14378" i="1" s="1"/>
  <c r="R14378" i="1" s="1"/>
  <c r="P14379" i="1" a="1"/>
  <c r="P14379" i="1" s="1"/>
  <c r="R14379" i="1" s="1"/>
  <c r="P14380" i="1" a="1"/>
  <c r="P14380" i="1" s="1"/>
  <c r="R14380" i="1" s="1"/>
  <c r="P14381" i="1" a="1"/>
  <c r="P14381" i="1" s="1"/>
  <c r="R14381" i="1" s="1"/>
  <c r="P14382" i="1" a="1"/>
  <c r="P14382" i="1" s="1"/>
  <c r="R14382" i="1" s="1"/>
  <c r="P14383" i="1" a="1"/>
  <c r="P14383" i="1" s="1"/>
  <c r="R14383" i="1" s="1"/>
  <c r="P14384" i="1" a="1"/>
  <c r="P14384" i="1" s="1"/>
  <c r="R14384" i="1" s="1"/>
  <c r="P14385" i="1" a="1"/>
  <c r="P14385" i="1" s="1"/>
  <c r="R14385" i="1" s="1"/>
  <c r="P14386" i="1" a="1"/>
  <c r="P14386" i="1" s="1"/>
  <c r="R14386" i="1" s="1"/>
  <c r="P14387" i="1" a="1"/>
  <c r="P14387" i="1" s="1"/>
  <c r="R14387" i="1" s="1"/>
  <c r="P14388" i="1" a="1"/>
  <c r="P14388" i="1" s="1"/>
  <c r="R14388" i="1" s="1"/>
  <c r="P14389" i="1" a="1"/>
  <c r="P14389" i="1" s="1"/>
  <c r="R14389" i="1" s="1"/>
  <c r="P14390" i="1" a="1"/>
  <c r="P14390" i="1" s="1"/>
  <c r="R14390" i="1" s="1"/>
  <c r="P14391" i="1" a="1"/>
  <c r="P14391" i="1" s="1"/>
  <c r="R14391" i="1" s="1"/>
  <c r="P14392" i="1" a="1"/>
  <c r="P14392" i="1" s="1"/>
  <c r="R14392" i="1" s="1"/>
  <c r="P14393" i="1" a="1"/>
  <c r="P14393" i="1" s="1"/>
  <c r="R14393" i="1" s="1"/>
  <c r="P14394" i="1" a="1"/>
  <c r="P14394" i="1" s="1"/>
  <c r="R14394" i="1" s="1"/>
  <c r="P14395" i="1" a="1"/>
  <c r="P14395" i="1" s="1"/>
  <c r="R14395" i="1" s="1"/>
  <c r="P14396" i="1" a="1"/>
  <c r="P14396" i="1" s="1"/>
  <c r="R14396" i="1" s="1"/>
  <c r="P14397" i="1" a="1"/>
  <c r="P14397" i="1" s="1"/>
  <c r="R14397" i="1" s="1"/>
  <c r="P14398" i="1" a="1"/>
  <c r="P14398" i="1" s="1"/>
  <c r="R14398" i="1" s="1"/>
  <c r="P14399" i="1" a="1"/>
  <c r="P14399" i="1" s="1"/>
  <c r="R14399" i="1" s="1"/>
  <c r="P14400" i="1" a="1"/>
  <c r="P14400" i="1" s="1"/>
  <c r="R14400" i="1" s="1"/>
  <c r="P14401" i="1" a="1"/>
  <c r="P14401" i="1" s="1"/>
  <c r="R14401" i="1" s="1"/>
  <c r="P14402" i="1" a="1"/>
  <c r="P14402" i="1" s="1"/>
  <c r="R14402" i="1" s="1"/>
  <c r="P14403" i="1" a="1"/>
  <c r="P14403" i="1" s="1"/>
  <c r="R14403" i="1" s="1"/>
  <c r="P14404" i="1" a="1"/>
  <c r="P14404" i="1" s="1"/>
  <c r="R14404" i="1" s="1"/>
  <c r="P14405" i="1" a="1"/>
  <c r="P14405" i="1" s="1"/>
  <c r="R14405" i="1" s="1"/>
  <c r="P14406" i="1" a="1"/>
  <c r="P14406" i="1" s="1"/>
  <c r="R14406" i="1" s="1"/>
  <c r="P14407" i="1" a="1"/>
  <c r="P14407" i="1" s="1"/>
  <c r="R14407" i="1" s="1"/>
  <c r="P14408" i="1" a="1"/>
  <c r="P14408" i="1" s="1"/>
  <c r="R14408" i="1" s="1"/>
  <c r="P14409" i="1" a="1"/>
  <c r="P14409" i="1" s="1"/>
  <c r="R14409" i="1" s="1"/>
  <c r="P14410" i="1" a="1"/>
  <c r="P14410" i="1" s="1"/>
  <c r="R14410" i="1" s="1"/>
  <c r="P14411" i="1" a="1"/>
  <c r="P14411" i="1" s="1"/>
  <c r="R14411" i="1" s="1"/>
  <c r="P14412" i="1" a="1"/>
  <c r="P14412" i="1" s="1"/>
  <c r="R14412" i="1" s="1"/>
  <c r="P14413" i="1" a="1"/>
  <c r="P14413" i="1" s="1"/>
  <c r="R14413" i="1" s="1"/>
  <c r="P14414" i="1" a="1"/>
  <c r="P14414" i="1" s="1"/>
  <c r="R14414" i="1" s="1"/>
  <c r="P14415" i="1" a="1"/>
  <c r="P14415" i="1" s="1"/>
  <c r="R14415" i="1" s="1"/>
  <c r="P14416" i="1" a="1"/>
  <c r="P14416" i="1" s="1"/>
  <c r="R14416" i="1" s="1"/>
  <c r="P14417" i="1" a="1"/>
  <c r="P14417" i="1" s="1"/>
  <c r="R14417" i="1" s="1"/>
  <c r="P14418" i="1" a="1"/>
  <c r="P14418" i="1" s="1"/>
  <c r="R14418" i="1" s="1"/>
  <c r="P14419" i="1" a="1"/>
  <c r="P14419" i="1" s="1"/>
  <c r="R14419" i="1" s="1"/>
  <c r="P14420" i="1" a="1"/>
  <c r="P14420" i="1" s="1"/>
  <c r="R14420" i="1" s="1"/>
  <c r="P14421" i="1" a="1"/>
  <c r="P14421" i="1" s="1"/>
  <c r="R14421" i="1" s="1"/>
  <c r="P14422" i="1" a="1"/>
  <c r="P14422" i="1" s="1"/>
  <c r="R14422" i="1" s="1"/>
  <c r="P14423" i="1" a="1"/>
  <c r="P14423" i="1" s="1"/>
  <c r="R14423" i="1" s="1"/>
  <c r="P14424" i="1" a="1"/>
  <c r="P14424" i="1" s="1"/>
  <c r="R14424" i="1" s="1"/>
  <c r="P14425" i="1" a="1"/>
  <c r="P14425" i="1" s="1"/>
  <c r="R14425" i="1" s="1"/>
  <c r="P14426" i="1" a="1"/>
  <c r="P14426" i="1" s="1"/>
  <c r="R14426" i="1" s="1"/>
  <c r="P14427" i="1" a="1"/>
  <c r="P14427" i="1" s="1"/>
  <c r="R14427" i="1" s="1"/>
  <c r="P14428" i="1" a="1"/>
  <c r="P14428" i="1" s="1"/>
  <c r="R14428" i="1" s="1"/>
  <c r="P14429" i="1" a="1"/>
  <c r="P14429" i="1" s="1"/>
  <c r="R14429" i="1" s="1"/>
  <c r="P14430" i="1" a="1"/>
  <c r="P14430" i="1" s="1"/>
  <c r="R14430" i="1" s="1"/>
  <c r="P14431" i="1" a="1"/>
  <c r="P14431" i="1" s="1"/>
  <c r="R14431" i="1" s="1"/>
  <c r="P14432" i="1" a="1"/>
  <c r="P14432" i="1" s="1"/>
  <c r="R14432" i="1" s="1"/>
  <c r="P14433" i="1" a="1"/>
  <c r="P14433" i="1" s="1"/>
  <c r="R14433" i="1" s="1"/>
  <c r="P14434" i="1" a="1"/>
  <c r="P14434" i="1" s="1"/>
  <c r="R14434" i="1" s="1"/>
  <c r="P14435" i="1" a="1"/>
  <c r="P14435" i="1" s="1"/>
  <c r="R14435" i="1" s="1"/>
  <c r="P14436" i="1" a="1"/>
  <c r="P14436" i="1" s="1"/>
  <c r="R14436" i="1" s="1"/>
  <c r="P14437" i="1" a="1"/>
  <c r="P14437" i="1" s="1"/>
  <c r="R14437" i="1" s="1"/>
  <c r="P14438" i="1" a="1"/>
  <c r="P14438" i="1" s="1"/>
  <c r="R14438" i="1" s="1"/>
  <c r="P14439" i="1" a="1"/>
  <c r="P14439" i="1" s="1"/>
  <c r="R14439" i="1" s="1"/>
  <c r="P14440" i="1" a="1"/>
  <c r="P14440" i="1" s="1"/>
  <c r="R14440" i="1" s="1"/>
  <c r="P14441" i="1" a="1"/>
  <c r="P14441" i="1" s="1"/>
  <c r="R14441" i="1" s="1"/>
  <c r="P14442" i="1" a="1"/>
  <c r="P14442" i="1" s="1"/>
  <c r="R14442" i="1" s="1"/>
  <c r="P14443" i="1" a="1"/>
  <c r="P14443" i="1" s="1"/>
  <c r="R14443" i="1" s="1"/>
  <c r="P14444" i="1" a="1"/>
  <c r="P14444" i="1" s="1"/>
  <c r="R14444" i="1" s="1"/>
  <c r="P14445" i="1" a="1"/>
  <c r="P14445" i="1" s="1"/>
  <c r="R14445" i="1" s="1"/>
  <c r="P14446" i="1" a="1"/>
  <c r="P14446" i="1" s="1"/>
  <c r="R14446" i="1" s="1"/>
  <c r="P14447" i="1" a="1"/>
  <c r="P14447" i="1" s="1"/>
  <c r="R14447" i="1" s="1"/>
  <c r="P14448" i="1" a="1"/>
  <c r="P14448" i="1" s="1"/>
  <c r="R14448" i="1" s="1"/>
  <c r="P14449" i="1" a="1"/>
  <c r="P14449" i="1" s="1"/>
  <c r="R14449" i="1" s="1"/>
  <c r="P14450" i="1" a="1"/>
  <c r="P14450" i="1" s="1"/>
  <c r="R14450" i="1" s="1"/>
  <c r="P14451" i="1" a="1"/>
  <c r="P14451" i="1" s="1"/>
  <c r="R14451" i="1" s="1"/>
  <c r="P14452" i="1" a="1"/>
  <c r="P14452" i="1" s="1"/>
  <c r="R14452" i="1" s="1"/>
  <c r="P14453" i="1" a="1"/>
  <c r="P14453" i="1" s="1"/>
  <c r="R14453" i="1" s="1"/>
  <c r="P14454" i="1" a="1"/>
  <c r="P14454" i="1" s="1"/>
  <c r="R14454" i="1" s="1"/>
  <c r="P14455" i="1" a="1"/>
  <c r="P14455" i="1" s="1"/>
  <c r="R14455" i="1" s="1"/>
  <c r="P14456" i="1" a="1"/>
  <c r="P14456" i="1" s="1"/>
  <c r="R14456" i="1" s="1"/>
  <c r="P14457" i="1" a="1"/>
  <c r="P14457" i="1" s="1"/>
  <c r="R14457" i="1" s="1"/>
  <c r="P14458" i="1" a="1"/>
  <c r="P14458" i="1" s="1"/>
  <c r="R14458" i="1" s="1"/>
  <c r="P14459" i="1" a="1"/>
  <c r="P14459" i="1" s="1"/>
  <c r="R14459" i="1" s="1"/>
  <c r="P14460" i="1" a="1"/>
  <c r="P14460" i="1" s="1"/>
  <c r="R14460" i="1" s="1"/>
  <c r="P14461" i="1" a="1"/>
  <c r="P14461" i="1" s="1"/>
  <c r="R14461" i="1" s="1"/>
  <c r="P14462" i="1" a="1"/>
  <c r="P14462" i="1" s="1"/>
  <c r="R14462" i="1" s="1"/>
  <c r="P14463" i="1" a="1"/>
  <c r="P14463" i="1" s="1"/>
  <c r="R14463" i="1" s="1"/>
  <c r="P14464" i="1" a="1"/>
  <c r="P14464" i="1" s="1"/>
  <c r="R14464" i="1" s="1"/>
  <c r="P14465" i="1" a="1"/>
  <c r="P14465" i="1" s="1"/>
  <c r="R14465" i="1" s="1"/>
  <c r="P14466" i="1" a="1"/>
  <c r="P14466" i="1" s="1"/>
  <c r="R14466" i="1" s="1"/>
  <c r="P14467" i="1" a="1"/>
  <c r="P14467" i="1" s="1"/>
  <c r="R14467" i="1" s="1"/>
  <c r="P14468" i="1" a="1"/>
  <c r="P14468" i="1" s="1"/>
  <c r="R14468" i="1" s="1"/>
  <c r="P14469" i="1" a="1"/>
  <c r="P14469" i="1" s="1"/>
  <c r="R14469" i="1" s="1"/>
  <c r="P14470" i="1" a="1"/>
  <c r="P14470" i="1" s="1"/>
  <c r="R14470" i="1" s="1"/>
  <c r="P14471" i="1" a="1"/>
  <c r="P14471" i="1" s="1"/>
  <c r="R14471" i="1" s="1"/>
  <c r="P14472" i="1" a="1"/>
  <c r="P14472" i="1" s="1"/>
  <c r="R14472" i="1" s="1"/>
  <c r="P14473" i="1" a="1"/>
  <c r="P14473" i="1" s="1"/>
  <c r="R14473" i="1" s="1"/>
  <c r="P14474" i="1" a="1"/>
  <c r="P14474" i="1" s="1"/>
  <c r="R14474" i="1" s="1"/>
  <c r="P14475" i="1" a="1"/>
  <c r="P14475" i="1" s="1"/>
  <c r="R14475" i="1" s="1"/>
  <c r="P14476" i="1" a="1"/>
  <c r="P14476" i="1" s="1"/>
  <c r="R14476" i="1" s="1"/>
  <c r="P14477" i="1" a="1"/>
  <c r="P14477" i="1" s="1"/>
  <c r="R14477" i="1" s="1"/>
  <c r="P14478" i="1" a="1"/>
  <c r="P14478" i="1" s="1"/>
  <c r="R14478" i="1" s="1"/>
  <c r="P14479" i="1" a="1"/>
  <c r="P14479" i="1" s="1"/>
  <c r="R14479" i="1" s="1"/>
  <c r="P14480" i="1" a="1"/>
  <c r="P14480" i="1" s="1"/>
  <c r="R14480" i="1" s="1"/>
  <c r="P14481" i="1" a="1"/>
  <c r="P14481" i="1" s="1"/>
  <c r="R14481" i="1" s="1"/>
  <c r="P14482" i="1" a="1"/>
  <c r="P14482" i="1" s="1"/>
  <c r="R14482" i="1" s="1"/>
  <c r="P14483" i="1" a="1"/>
  <c r="P14483" i="1" s="1"/>
  <c r="R14483" i="1" s="1"/>
  <c r="P14484" i="1" a="1"/>
  <c r="P14484" i="1" s="1"/>
  <c r="R14484" i="1" s="1"/>
  <c r="P14485" i="1" a="1"/>
  <c r="P14485" i="1" s="1"/>
  <c r="R14485" i="1" s="1"/>
  <c r="P14486" i="1" a="1"/>
  <c r="P14486" i="1" s="1"/>
  <c r="R14486" i="1" s="1"/>
  <c r="P14487" i="1" a="1"/>
  <c r="P14487" i="1" s="1"/>
  <c r="R14487" i="1" s="1"/>
  <c r="P14488" i="1" a="1"/>
  <c r="P14488" i="1" s="1"/>
  <c r="R14488" i="1" s="1"/>
  <c r="P14489" i="1" a="1"/>
  <c r="P14489" i="1" s="1"/>
  <c r="R14489" i="1" s="1"/>
  <c r="P14490" i="1" a="1"/>
  <c r="P14490" i="1" s="1"/>
  <c r="R14490" i="1" s="1"/>
  <c r="P14491" i="1" a="1"/>
  <c r="P14491" i="1" s="1"/>
  <c r="R14491" i="1" s="1"/>
  <c r="P14492" i="1" a="1"/>
  <c r="P14492" i="1" s="1"/>
  <c r="R14492" i="1" s="1"/>
  <c r="P14493" i="1" a="1"/>
  <c r="P14493" i="1" s="1"/>
  <c r="R14493" i="1" s="1"/>
  <c r="P14494" i="1" a="1"/>
  <c r="P14494" i="1" s="1"/>
  <c r="R14494" i="1" s="1"/>
  <c r="P14495" i="1" a="1"/>
  <c r="P14495" i="1" s="1"/>
  <c r="R14495" i="1" s="1"/>
  <c r="P14496" i="1" a="1"/>
  <c r="P14496" i="1" s="1"/>
  <c r="R14496" i="1" s="1"/>
  <c r="P14497" i="1" a="1"/>
  <c r="P14497" i="1" s="1"/>
  <c r="R14497" i="1" s="1"/>
  <c r="P14498" i="1" a="1"/>
  <c r="P14498" i="1" s="1"/>
  <c r="R14498" i="1" s="1"/>
  <c r="P14499" i="1" a="1"/>
  <c r="P14499" i="1" s="1"/>
  <c r="R14499" i="1" s="1"/>
  <c r="P14500" i="1" a="1"/>
  <c r="P14500" i="1" s="1"/>
  <c r="R14500" i="1" s="1"/>
  <c r="P14501" i="1" a="1"/>
  <c r="P14501" i="1" s="1"/>
  <c r="R14501" i="1" s="1"/>
  <c r="P14502" i="1" a="1"/>
  <c r="P14502" i="1" s="1"/>
  <c r="R14502" i="1" s="1"/>
  <c r="P14503" i="1" a="1"/>
  <c r="P14503" i="1" s="1"/>
  <c r="R14503" i="1" s="1"/>
  <c r="P14504" i="1" a="1"/>
  <c r="P14504" i="1" s="1"/>
  <c r="R14504" i="1" s="1"/>
  <c r="P14505" i="1" a="1"/>
  <c r="P14505" i="1" s="1"/>
  <c r="R14505" i="1" s="1"/>
  <c r="P14506" i="1" a="1"/>
  <c r="P14506" i="1" s="1"/>
  <c r="R14506" i="1" s="1"/>
  <c r="P14507" i="1" a="1"/>
  <c r="P14507" i="1" s="1"/>
  <c r="R14507" i="1" s="1"/>
  <c r="P14508" i="1" a="1"/>
  <c r="P14508" i="1" s="1"/>
  <c r="R14508" i="1" s="1"/>
  <c r="P14509" i="1" a="1"/>
  <c r="P14509" i="1" s="1"/>
  <c r="R14509" i="1" s="1"/>
  <c r="P14510" i="1" a="1"/>
  <c r="P14510" i="1" s="1"/>
  <c r="R14510" i="1" s="1"/>
  <c r="P14511" i="1" a="1"/>
  <c r="P14511" i="1" s="1"/>
  <c r="R14511" i="1" s="1"/>
  <c r="P14512" i="1" a="1"/>
  <c r="P14512" i="1" s="1"/>
  <c r="R14512" i="1" s="1"/>
  <c r="P14513" i="1" a="1"/>
  <c r="P14513" i="1" s="1"/>
  <c r="R14513" i="1" s="1"/>
  <c r="P14514" i="1" a="1"/>
  <c r="P14514" i="1" s="1"/>
  <c r="R14514" i="1" s="1"/>
  <c r="P14515" i="1" a="1"/>
  <c r="P14515" i="1" s="1"/>
  <c r="R14515" i="1" s="1"/>
  <c r="P14516" i="1" a="1"/>
  <c r="P14516" i="1" s="1"/>
  <c r="R14516" i="1" s="1"/>
  <c r="P14517" i="1" a="1"/>
  <c r="P14517" i="1" s="1"/>
  <c r="R14517" i="1" s="1"/>
  <c r="P14518" i="1" a="1"/>
  <c r="P14518" i="1" s="1"/>
  <c r="R14518" i="1" s="1"/>
  <c r="P14519" i="1" a="1"/>
  <c r="P14519" i="1" s="1"/>
  <c r="R14519" i="1" s="1"/>
  <c r="P14520" i="1" a="1"/>
  <c r="P14520" i="1" s="1"/>
  <c r="R14520" i="1" s="1"/>
  <c r="P14521" i="1" a="1"/>
  <c r="P14521" i="1" s="1"/>
  <c r="R14521" i="1" s="1"/>
  <c r="P14522" i="1" a="1"/>
  <c r="P14522" i="1" s="1"/>
  <c r="R14522" i="1" s="1"/>
  <c r="P14523" i="1" a="1"/>
  <c r="P14523" i="1" s="1"/>
  <c r="R14523" i="1" s="1"/>
  <c r="P14524" i="1" a="1"/>
  <c r="P14524" i="1" s="1"/>
  <c r="R14524" i="1" s="1"/>
  <c r="P14525" i="1" a="1"/>
  <c r="P14525" i="1" s="1"/>
  <c r="R14525" i="1" s="1"/>
  <c r="P14526" i="1" a="1"/>
  <c r="P14526" i="1" s="1"/>
  <c r="R14526" i="1" s="1"/>
  <c r="P14527" i="1" a="1"/>
  <c r="P14527" i="1" s="1"/>
  <c r="R14527" i="1" s="1"/>
  <c r="P14528" i="1" a="1"/>
  <c r="P14528" i="1" s="1"/>
  <c r="R14528" i="1" s="1"/>
  <c r="P14529" i="1" a="1"/>
  <c r="P14529" i="1" s="1"/>
  <c r="R14529" i="1" s="1"/>
  <c r="P14530" i="1" a="1"/>
  <c r="P14530" i="1" s="1"/>
  <c r="R14530" i="1" s="1"/>
  <c r="P14531" i="1" a="1"/>
  <c r="P14531" i="1" s="1"/>
  <c r="R14531" i="1" s="1"/>
  <c r="P14532" i="1" a="1"/>
  <c r="P14532" i="1" s="1"/>
  <c r="R14532" i="1" s="1"/>
  <c r="P14533" i="1" a="1"/>
  <c r="P14533" i="1" s="1"/>
  <c r="R14533" i="1" s="1"/>
  <c r="P14534" i="1" a="1"/>
  <c r="P14534" i="1" s="1"/>
  <c r="R14534" i="1" s="1"/>
  <c r="P14535" i="1" a="1"/>
  <c r="P14535" i="1" s="1"/>
  <c r="R14535" i="1" s="1"/>
  <c r="P14536" i="1" a="1"/>
  <c r="P14536" i="1" s="1"/>
  <c r="R14536" i="1" s="1"/>
  <c r="P14537" i="1" a="1"/>
  <c r="P14537" i="1" s="1"/>
  <c r="R14537" i="1" s="1"/>
  <c r="P14538" i="1" a="1"/>
  <c r="P14538" i="1" s="1"/>
  <c r="R14538" i="1" s="1"/>
  <c r="P14539" i="1" a="1"/>
  <c r="P14539" i="1" s="1"/>
  <c r="R14539" i="1" s="1"/>
  <c r="P14540" i="1" a="1"/>
  <c r="P14540" i="1" s="1"/>
  <c r="R14540" i="1" s="1"/>
  <c r="P14541" i="1" a="1"/>
  <c r="P14541" i="1" s="1"/>
  <c r="R14541" i="1" s="1"/>
  <c r="P14542" i="1" a="1"/>
  <c r="P14542" i="1" s="1"/>
  <c r="R14542" i="1" s="1"/>
  <c r="P14543" i="1" a="1"/>
  <c r="P14543" i="1" s="1"/>
  <c r="R14543" i="1" s="1"/>
  <c r="P14544" i="1" a="1"/>
  <c r="P14544" i="1" s="1"/>
  <c r="R14544" i="1" s="1"/>
  <c r="P14545" i="1" a="1"/>
  <c r="P14545" i="1" s="1"/>
  <c r="R14545" i="1" s="1"/>
  <c r="P14546" i="1" a="1"/>
  <c r="P14546" i="1" s="1"/>
  <c r="R14546" i="1" s="1"/>
  <c r="P14547" i="1" a="1"/>
  <c r="P14547" i="1" s="1"/>
  <c r="R14547" i="1" s="1"/>
  <c r="P14548" i="1" a="1"/>
  <c r="P14548" i="1" s="1"/>
  <c r="R14548" i="1" s="1"/>
  <c r="P14549" i="1" a="1"/>
  <c r="P14549" i="1" s="1"/>
  <c r="R14549" i="1" s="1"/>
  <c r="P14550" i="1" a="1"/>
  <c r="P14550" i="1" s="1"/>
  <c r="R14550" i="1" s="1"/>
  <c r="P14551" i="1" a="1"/>
  <c r="P14551" i="1" s="1"/>
  <c r="R14551" i="1" s="1"/>
  <c r="P14552" i="1" a="1"/>
  <c r="P14552" i="1" s="1"/>
  <c r="R14552" i="1" s="1"/>
  <c r="P14553" i="1" a="1"/>
  <c r="P14553" i="1" s="1"/>
  <c r="R14553" i="1" s="1"/>
  <c r="P14554" i="1" a="1"/>
  <c r="P14554" i="1" s="1"/>
  <c r="R14554" i="1" s="1"/>
  <c r="P14555" i="1" a="1"/>
  <c r="P14555" i="1" s="1"/>
  <c r="R14555" i="1" s="1"/>
  <c r="P14556" i="1" a="1"/>
  <c r="P14556" i="1" s="1"/>
  <c r="R14556" i="1" s="1"/>
  <c r="P14557" i="1" a="1"/>
  <c r="P14557" i="1" s="1"/>
  <c r="R14557" i="1" s="1"/>
  <c r="P14558" i="1" a="1"/>
  <c r="P14558" i="1" s="1"/>
  <c r="R14558" i="1" s="1"/>
  <c r="P14559" i="1" a="1"/>
  <c r="P14559" i="1" s="1"/>
  <c r="R14559" i="1" s="1"/>
  <c r="P14560" i="1" a="1"/>
  <c r="P14560" i="1" s="1"/>
  <c r="R14560" i="1" s="1"/>
  <c r="P14561" i="1" a="1"/>
  <c r="P14561" i="1" s="1"/>
  <c r="R14561" i="1" s="1"/>
  <c r="P14562" i="1" a="1"/>
  <c r="P14562" i="1" s="1"/>
  <c r="R14562" i="1" s="1"/>
  <c r="P14563" i="1" a="1"/>
  <c r="P14563" i="1" s="1"/>
  <c r="R14563" i="1" s="1"/>
  <c r="P14564" i="1" a="1"/>
  <c r="P14564" i="1" s="1"/>
  <c r="R14564" i="1" s="1"/>
  <c r="P14565" i="1" a="1"/>
  <c r="P14565" i="1" s="1"/>
  <c r="R14565" i="1" s="1"/>
  <c r="P14566" i="1" a="1"/>
  <c r="P14566" i="1" s="1"/>
  <c r="R14566" i="1" s="1"/>
  <c r="P14567" i="1" a="1"/>
  <c r="P14567" i="1" s="1"/>
  <c r="R14567" i="1" s="1"/>
  <c r="P14568" i="1" a="1"/>
  <c r="P14568" i="1" s="1"/>
  <c r="R14568" i="1" s="1"/>
  <c r="P14569" i="1" a="1"/>
  <c r="P14569" i="1" s="1"/>
  <c r="R14569" i="1" s="1"/>
  <c r="P14570" i="1" a="1"/>
  <c r="P14570" i="1" s="1"/>
  <c r="R14570" i="1" s="1"/>
  <c r="P14571" i="1" a="1"/>
  <c r="P14571" i="1" s="1"/>
  <c r="R14571" i="1" s="1"/>
  <c r="P14572" i="1" a="1"/>
  <c r="P14572" i="1" s="1"/>
  <c r="R14572" i="1" s="1"/>
  <c r="P14573" i="1" a="1"/>
  <c r="P14573" i="1" s="1"/>
  <c r="R14573" i="1" s="1"/>
  <c r="P14574" i="1" a="1"/>
  <c r="P14574" i="1" s="1"/>
  <c r="R14574" i="1" s="1"/>
  <c r="P14575" i="1" a="1"/>
  <c r="P14575" i="1" s="1"/>
  <c r="R14575" i="1" s="1"/>
  <c r="P14576" i="1" a="1"/>
  <c r="P14576" i="1" s="1"/>
  <c r="R14576" i="1" s="1"/>
  <c r="P14577" i="1" a="1"/>
  <c r="P14577" i="1" s="1"/>
  <c r="R14577" i="1" s="1"/>
  <c r="P14578" i="1" a="1"/>
  <c r="P14578" i="1" s="1"/>
  <c r="R14578" i="1" s="1"/>
  <c r="P14579" i="1" a="1"/>
  <c r="P14579" i="1" s="1"/>
  <c r="R14579" i="1" s="1"/>
  <c r="P14580" i="1" a="1"/>
  <c r="P14580" i="1" s="1"/>
  <c r="R14580" i="1" s="1"/>
  <c r="P14581" i="1" a="1"/>
  <c r="P14581" i="1" s="1"/>
  <c r="R14581" i="1" s="1"/>
  <c r="P14582" i="1" a="1"/>
  <c r="P14582" i="1" s="1"/>
  <c r="R14582" i="1" s="1"/>
  <c r="P14583" i="1" a="1"/>
  <c r="P14583" i="1" s="1"/>
  <c r="R14583" i="1" s="1"/>
  <c r="P14584" i="1" a="1"/>
  <c r="P14584" i="1" s="1"/>
  <c r="R14584" i="1" s="1"/>
  <c r="P14585" i="1" a="1"/>
  <c r="P14585" i="1" s="1"/>
  <c r="R14585" i="1" s="1"/>
  <c r="P14586" i="1" a="1"/>
  <c r="P14586" i="1" s="1"/>
  <c r="R14586" i="1" s="1"/>
  <c r="P14587" i="1" a="1"/>
  <c r="P14587" i="1" s="1"/>
  <c r="R14587" i="1" s="1"/>
  <c r="P14588" i="1" a="1"/>
  <c r="P14588" i="1" s="1"/>
  <c r="R14588" i="1" s="1"/>
  <c r="P14589" i="1" a="1"/>
  <c r="P14589" i="1" s="1"/>
  <c r="R14589" i="1" s="1"/>
  <c r="P14590" i="1" a="1"/>
  <c r="P14590" i="1" s="1"/>
  <c r="R14590" i="1" s="1"/>
  <c r="P14591" i="1" a="1"/>
  <c r="P14591" i="1" s="1"/>
  <c r="R14591" i="1" s="1"/>
  <c r="P14592" i="1" a="1"/>
  <c r="P14592" i="1" s="1"/>
  <c r="R14592" i="1" s="1"/>
  <c r="P14593" i="1" a="1"/>
  <c r="P14593" i="1" s="1"/>
  <c r="R14593" i="1" s="1"/>
  <c r="P14594" i="1" a="1"/>
  <c r="P14594" i="1" s="1"/>
  <c r="R14594" i="1" s="1"/>
  <c r="P14595" i="1" a="1"/>
  <c r="P14595" i="1" s="1"/>
  <c r="R14595" i="1" s="1"/>
  <c r="P14596" i="1" a="1"/>
  <c r="P14596" i="1" s="1"/>
  <c r="R14596" i="1" s="1"/>
  <c r="P14597" i="1" a="1"/>
  <c r="P14597" i="1" s="1"/>
  <c r="R14597" i="1" s="1"/>
  <c r="P14598" i="1" a="1"/>
  <c r="P14598" i="1" s="1"/>
  <c r="R14598" i="1" s="1"/>
  <c r="P14599" i="1" a="1"/>
  <c r="P14599" i="1" s="1"/>
  <c r="R14599" i="1" s="1"/>
  <c r="P14600" i="1" a="1"/>
  <c r="P14600" i="1" s="1"/>
  <c r="R14600" i="1" s="1"/>
  <c r="P14601" i="1" a="1"/>
  <c r="P14601" i="1" s="1"/>
  <c r="R14601" i="1" s="1"/>
  <c r="P14602" i="1" a="1"/>
  <c r="P14602" i="1" s="1"/>
  <c r="R14602" i="1" s="1"/>
  <c r="P14603" i="1" a="1"/>
  <c r="P14603" i="1" s="1"/>
  <c r="R14603" i="1" s="1"/>
  <c r="P14604" i="1" a="1"/>
  <c r="P14604" i="1" s="1"/>
  <c r="R14604" i="1" s="1"/>
  <c r="P14605" i="1" a="1"/>
  <c r="P14605" i="1" s="1"/>
  <c r="R14605" i="1" s="1"/>
  <c r="P14606" i="1" a="1"/>
  <c r="P14606" i="1" s="1"/>
  <c r="R14606" i="1" s="1"/>
  <c r="P14607" i="1" a="1"/>
  <c r="P14607" i="1" s="1"/>
  <c r="R14607" i="1" s="1"/>
  <c r="P14608" i="1" a="1"/>
  <c r="P14608" i="1" s="1"/>
  <c r="R14608" i="1" s="1"/>
  <c r="P14609" i="1" a="1"/>
  <c r="P14609" i="1" s="1"/>
  <c r="R14609" i="1" s="1"/>
  <c r="P14610" i="1" a="1"/>
  <c r="P14610" i="1" s="1"/>
  <c r="R14610" i="1" s="1"/>
  <c r="P14611" i="1" a="1"/>
  <c r="P14611" i="1" s="1"/>
  <c r="R14611" i="1" s="1"/>
  <c r="P14612" i="1" a="1"/>
  <c r="P14612" i="1" s="1"/>
  <c r="R14612" i="1" s="1"/>
  <c r="P14613" i="1" a="1"/>
  <c r="P14613" i="1" s="1"/>
  <c r="R14613" i="1" s="1"/>
  <c r="P14614" i="1" a="1"/>
  <c r="P14614" i="1" s="1"/>
  <c r="R14614" i="1" s="1"/>
  <c r="P14615" i="1" a="1"/>
  <c r="P14615" i="1" s="1"/>
  <c r="R14615" i="1" s="1"/>
  <c r="P14616" i="1" a="1"/>
  <c r="P14616" i="1" s="1"/>
  <c r="R14616" i="1" s="1"/>
  <c r="P14617" i="1" a="1"/>
  <c r="P14617" i="1" s="1"/>
  <c r="R14617" i="1" s="1"/>
  <c r="P14618" i="1" a="1"/>
  <c r="P14618" i="1" s="1"/>
  <c r="R14618" i="1" s="1"/>
  <c r="P14619" i="1" a="1"/>
  <c r="P14619" i="1" s="1"/>
  <c r="R14619" i="1" s="1"/>
  <c r="P14620" i="1" a="1"/>
  <c r="P14620" i="1" s="1"/>
  <c r="R14620" i="1" s="1"/>
  <c r="P14621" i="1" a="1"/>
  <c r="P14621" i="1" s="1"/>
  <c r="R14621" i="1" s="1"/>
  <c r="P14622" i="1" a="1"/>
  <c r="P14622" i="1" s="1"/>
  <c r="R14622" i="1" s="1"/>
  <c r="P14623" i="1" a="1"/>
  <c r="P14623" i="1" s="1"/>
  <c r="R14623" i="1" s="1"/>
  <c r="P14624" i="1" a="1"/>
  <c r="P14624" i="1" s="1"/>
  <c r="R14624" i="1" s="1"/>
  <c r="P14625" i="1" a="1"/>
  <c r="P14625" i="1" s="1"/>
  <c r="R14625" i="1" s="1"/>
  <c r="P14626" i="1" a="1"/>
  <c r="P14626" i="1" s="1"/>
  <c r="R14626" i="1" s="1"/>
  <c r="P14627" i="1" a="1"/>
  <c r="P14627" i="1" s="1"/>
  <c r="R14627" i="1" s="1"/>
  <c r="P14628" i="1" a="1"/>
  <c r="P14628" i="1" s="1"/>
  <c r="R14628" i="1" s="1"/>
  <c r="P14629" i="1" a="1"/>
  <c r="P14629" i="1" s="1"/>
  <c r="R14629" i="1" s="1"/>
  <c r="P14630" i="1" a="1"/>
  <c r="P14630" i="1" s="1"/>
  <c r="R14630" i="1" s="1"/>
  <c r="P14631" i="1" a="1"/>
  <c r="P14631" i="1" s="1"/>
  <c r="R14631" i="1" s="1"/>
  <c r="P14632" i="1" a="1"/>
  <c r="P14632" i="1" s="1"/>
  <c r="R14632" i="1" s="1"/>
  <c r="P14633" i="1" a="1"/>
  <c r="P14633" i="1" s="1"/>
  <c r="R14633" i="1" s="1"/>
  <c r="P14634" i="1" a="1"/>
  <c r="P14634" i="1" s="1"/>
  <c r="R14634" i="1" s="1"/>
  <c r="P14635" i="1" a="1"/>
  <c r="P14635" i="1" s="1"/>
  <c r="R14635" i="1" s="1"/>
  <c r="P14636" i="1" a="1"/>
  <c r="P14636" i="1" s="1"/>
  <c r="R14636" i="1" s="1"/>
  <c r="P14637" i="1" a="1"/>
  <c r="P14637" i="1" s="1"/>
  <c r="R14637" i="1" s="1"/>
  <c r="P14638" i="1" a="1"/>
  <c r="P14638" i="1" s="1"/>
  <c r="R14638" i="1" s="1"/>
  <c r="P14639" i="1" a="1"/>
  <c r="P14639" i="1" s="1"/>
  <c r="R14639" i="1" s="1"/>
  <c r="P14640" i="1" a="1"/>
  <c r="P14640" i="1" s="1"/>
  <c r="R14640" i="1" s="1"/>
  <c r="P14641" i="1" a="1"/>
  <c r="P14641" i="1" s="1"/>
  <c r="R14641" i="1" s="1"/>
  <c r="P14642" i="1" a="1"/>
  <c r="P14642" i="1" s="1"/>
  <c r="R14642" i="1" s="1"/>
  <c r="P14643" i="1" a="1"/>
  <c r="P14643" i="1" s="1"/>
  <c r="R14643" i="1" s="1"/>
  <c r="P14644" i="1" a="1"/>
  <c r="P14644" i="1" s="1"/>
  <c r="R14644" i="1" s="1"/>
  <c r="P14645" i="1" a="1"/>
  <c r="P14645" i="1" s="1"/>
  <c r="R14645" i="1" s="1"/>
  <c r="P14646" i="1" a="1"/>
  <c r="P14646" i="1" s="1"/>
  <c r="R14646" i="1" s="1"/>
  <c r="P14647" i="1" a="1"/>
  <c r="P14647" i="1" s="1"/>
  <c r="R14647" i="1" s="1"/>
  <c r="P14648" i="1" a="1"/>
  <c r="P14648" i="1" s="1"/>
  <c r="R14648" i="1" s="1"/>
  <c r="P14649" i="1" a="1"/>
  <c r="P14649" i="1" s="1"/>
  <c r="R14649" i="1" s="1"/>
  <c r="P14650" i="1" a="1"/>
  <c r="P14650" i="1" s="1"/>
  <c r="R14650" i="1" s="1"/>
  <c r="P14651" i="1" a="1"/>
  <c r="P14651" i="1" s="1"/>
  <c r="R14651" i="1" s="1"/>
  <c r="P14652" i="1" a="1"/>
  <c r="P14652" i="1" s="1"/>
  <c r="R14652" i="1" s="1"/>
  <c r="P14653" i="1" a="1"/>
  <c r="P14653" i="1" s="1"/>
  <c r="R14653" i="1" s="1"/>
  <c r="P14654" i="1" a="1"/>
  <c r="P14654" i="1" s="1"/>
  <c r="R14654" i="1" s="1"/>
  <c r="P14655" i="1" a="1"/>
  <c r="P14655" i="1" s="1"/>
  <c r="R14655" i="1" s="1"/>
  <c r="P14656" i="1" a="1"/>
  <c r="P14656" i="1" s="1"/>
  <c r="R14656" i="1" s="1"/>
  <c r="P14657" i="1" a="1"/>
  <c r="P14657" i="1" s="1"/>
  <c r="P14658" i="1" a="1"/>
  <c r="P14658" i="1" s="1"/>
  <c r="P14659" i="1" a="1"/>
  <c r="P14659" i="1" s="1"/>
  <c r="R14659" i="1" s="1"/>
  <c r="P14660" i="1" a="1"/>
  <c r="P14660" i="1" s="1"/>
  <c r="R14660" i="1" s="1"/>
  <c r="P14661" i="1" a="1"/>
  <c r="P14661" i="1" s="1"/>
  <c r="R14661" i="1" s="1"/>
  <c r="P14662" i="1" a="1"/>
  <c r="P14662" i="1" s="1"/>
  <c r="R14662" i="1" s="1"/>
  <c r="P14663" i="1" a="1"/>
  <c r="P14663" i="1" s="1"/>
  <c r="R14663" i="1" s="1"/>
  <c r="P14664" i="1" a="1"/>
  <c r="P14664" i="1" s="1"/>
  <c r="R14664" i="1" s="1"/>
  <c r="P14665" i="1" a="1"/>
  <c r="P14665" i="1" s="1"/>
  <c r="R14665" i="1" s="1"/>
  <c r="P14666" i="1" a="1"/>
  <c r="P14666" i="1" s="1"/>
  <c r="R14666" i="1" s="1"/>
  <c r="P14667" i="1" a="1"/>
  <c r="P14667" i="1" s="1"/>
  <c r="R14667" i="1" s="1"/>
  <c r="P14668" i="1" a="1"/>
  <c r="P14668" i="1" s="1"/>
  <c r="R14668" i="1" s="1"/>
  <c r="P14669" i="1" a="1"/>
  <c r="P14669" i="1" s="1"/>
  <c r="R14669" i="1" s="1"/>
  <c r="P14670" i="1" a="1"/>
  <c r="P14670" i="1" s="1"/>
  <c r="R14670" i="1" s="1"/>
  <c r="P14671" i="1" a="1"/>
  <c r="P14671" i="1" s="1"/>
  <c r="R14671" i="1" s="1"/>
  <c r="P14672" i="1" a="1"/>
  <c r="P14672" i="1" s="1"/>
  <c r="R14672" i="1" s="1"/>
  <c r="P14673" i="1" a="1"/>
  <c r="P14673" i="1" s="1"/>
  <c r="R14673" i="1" s="1"/>
  <c r="P14674" i="1" a="1"/>
  <c r="P14674" i="1" s="1"/>
  <c r="R14674" i="1" s="1"/>
  <c r="P14675" i="1" a="1"/>
  <c r="P14675" i="1" s="1"/>
  <c r="R14675" i="1" s="1"/>
  <c r="P14676" i="1" a="1"/>
  <c r="P14676" i="1" s="1"/>
  <c r="R14676" i="1" s="1"/>
  <c r="P14677" i="1" a="1"/>
  <c r="P14677" i="1" s="1"/>
  <c r="R14677" i="1" s="1"/>
  <c r="P14678" i="1" a="1"/>
  <c r="P14678" i="1" s="1"/>
  <c r="R14678" i="1" s="1"/>
  <c r="P14679" i="1" a="1"/>
  <c r="P14679" i="1" s="1"/>
  <c r="R14679" i="1" s="1"/>
  <c r="P14680" i="1" a="1"/>
  <c r="P14680" i="1" s="1"/>
  <c r="R14680" i="1" s="1"/>
  <c r="P14681" i="1" a="1"/>
  <c r="P14681" i="1" s="1"/>
  <c r="R14681" i="1" s="1"/>
  <c r="P14682" i="1" a="1"/>
  <c r="P14682" i="1" s="1"/>
  <c r="R14682" i="1" s="1"/>
  <c r="P14683" i="1" a="1"/>
  <c r="P14683" i="1" s="1"/>
  <c r="R14683" i="1" s="1"/>
  <c r="P14684" i="1" a="1"/>
  <c r="P14684" i="1" s="1"/>
  <c r="R14684" i="1" s="1"/>
  <c r="P14685" i="1" a="1"/>
  <c r="P14685" i="1" s="1"/>
  <c r="R14685" i="1" s="1"/>
  <c r="P14686" i="1" a="1"/>
  <c r="P14686" i="1" s="1"/>
  <c r="R14686" i="1" s="1"/>
  <c r="P14687" i="1" a="1"/>
  <c r="P14687" i="1" s="1"/>
  <c r="R14687" i="1" s="1"/>
  <c r="P14688" i="1" a="1"/>
  <c r="P14688" i="1" s="1"/>
  <c r="R14688" i="1" s="1"/>
  <c r="P14689" i="1" a="1"/>
  <c r="P14689" i="1" s="1"/>
  <c r="R14689" i="1" s="1"/>
  <c r="P14690" i="1" a="1"/>
  <c r="P14690" i="1" s="1"/>
  <c r="R14690" i="1" s="1"/>
  <c r="P14691" i="1" a="1"/>
  <c r="P14691" i="1" s="1"/>
  <c r="R14691" i="1" s="1"/>
  <c r="P14692" i="1" a="1"/>
  <c r="P14692" i="1" s="1"/>
  <c r="R14692" i="1" s="1"/>
  <c r="P14693" i="1" a="1"/>
  <c r="P14693" i="1" s="1"/>
  <c r="R14693" i="1" s="1"/>
  <c r="P14694" i="1" a="1"/>
  <c r="P14694" i="1" s="1"/>
  <c r="R14694" i="1" s="1"/>
  <c r="P14695" i="1" a="1"/>
  <c r="P14695" i="1" s="1"/>
  <c r="R14695" i="1" s="1"/>
  <c r="P14696" i="1" a="1"/>
  <c r="P14696" i="1" s="1"/>
  <c r="R14696" i="1" s="1"/>
  <c r="P14697" i="1" a="1"/>
  <c r="P14697" i="1" s="1"/>
  <c r="R14697" i="1" s="1"/>
  <c r="P14698" i="1" a="1"/>
  <c r="P14698" i="1" s="1"/>
  <c r="R14698" i="1" s="1"/>
  <c r="P14699" i="1" a="1"/>
  <c r="P14699" i="1" s="1"/>
  <c r="R14699" i="1" s="1"/>
  <c r="P14700" i="1" a="1"/>
  <c r="P14700" i="1" s="1"/>
  <c r="R14700" i="1" s="1"/>
  <c r="P14701" i="1" a="1"/>
  <c r="P14701" i="1" s="1"/>
  <c r="R14701" i="1" s="1"/>
  <c r="P14702" i="1" a="1"/>
  <c r="P14702" i="1" s="1"/>
  <c r="R14702" i="1" s="1"/>
  <c r="P14703" i="1" a="1"/>
  <c r="P14703" i="1" s="1"/>
  <c r="R14703" i="1" s="1"/>
  <c r="P14704" i="1" a="1"/>
  <c r="P14704" i="1" s="1"/>
  <c r="R14704" i="1" s="1"/>
  <c r="P14705" i="1" a="1"/>
  <c r="P14705" i="1" s="1"/>
  <c r="R14705" i="1" s="1"/>
  <c r="P14706" i="1" a="1"/>
  <c r="P14706" i="1" s="1"/>
  <c r="R14706" i="1" s="1"/>
  <c r="P14707" i="1" a="1"/>
  <c r="P14707" i="1" s="1"/>
  <c r="R14707" i="1" s="1"/>
  <c r="P14708" i="1" a="1"/>
  <c r="P14708" i="1" s="1"/>
  <c r="R14708" i="1" s="1"/>
  <c r="P14709" i="1" a="1"/>
  <c r="P14709" i="1" s="1"/>
  <c r="R14709" i="1" s="1"/>
  <c r="P14710" i="1" a="1"/>
  <c r="P14710" i="1" s="1"/>
  <c r="R14710" i="1" s="1"/>
  <c r="P14711" i="1" a="1"/>
  <c r="P14711" i="1" s="1"/>
  <c r="R14711" i="1" s="1"/>
  <c r="P14712" i="1" a="1"/>
  <c r="P14712" i="1" s="1"/>
  <c r="R14712" i="1" s="1"/>
  <c r="P14713" i="1" a="1"/>
  <c r="P14713" i="1" s="1"/>
  <c r="R14713" i="1" s="1"/>
  <c r="P14714" i="1" a="1"/>
  <c r="P14714" i="1" s="1"/>
  <c r="R14714" i="1" s="1"/>
  <c r="P14715" i="1" a="1"/>
  <c r="P14715" i="1" s="1"/>
  <c r="R14715" i="1" s="1"/>
  <c r="P14716" i="1" a="1"/>
  <c r="P14716" i="1" s="1"/>
  <c r="R14716" i="1" s="1"/>
  <c r="P14717" i="1" a="1"/>
  <c r="P14717" i="1" s="1"/>
  <c r="R14717" i="1" s="1"/>
  <c r="P14718" i="1" a="1"/>
  <c r="P14718" i="1" s="1"/>
  <c r="R14718" i="1" s="1"/>
  <c r="P14719" i="1" a="1"/>
  <c r="P14719" i="1" s="1"/>
  <c r="R14719" i="1" s="1"/>
  <c r="P14720" i="1" a="1"/>
  <c r="P14720" i="1" s="1"/>
  <c r="R14720" i="1" s="1"/>
  <c r="P14721" i="1" a="1"/>
  <c r="P14721" i="1" s="1"/>
  <c r="R14721" i="1" s="1"/>
  <c r="P14722" i="1" a="1"/>
  <c r="P14722" i="1" s="1"/>
  <c r="R14722" i="1" s="1"/>
  <c r="P14723" i="1" a="1"/>
  <c r="P14723" i="1" s="1"/>
  <c r="R14723" i="1" s="1"/>
  <c r="P14724" i="1" a="1"/>
  <c r="P14724" i="1" s="1"/>
  <c r="R14724" i="1" s="1"/>
  <c r="P14725" i="1" a="1"/>
  <c r="P14725" i="1" s="1"/>
  <c r="R14725" i="1" s="1"/>
  <c r="P14726" i="1" a="1"/>
  <c r="P14726" i="1" s="1"/>
  <c r="R14726" i="1" s="1"/>
  <c r="P14727" i="1" a="1"/>
  <c r="P14727" i="1" s="1"/>
  <c r="R14727" i="1" s="1"/>
  <c r="P14728" i="1" a="1"/>
  <c r="P14728" i="1" s="1"/>
  <c r="R14728" i="1" s="1"/>
  <c r="P14729" i="1" a="1"/>
  <c r="P14729" i="1" s="1"/>
  <c r="R14729" i="1" s="1"/>
  <c r="P14730" i="1" a="1"/>
  <c r="P14730" i="1" s="1"/>
  <c r="R14730" i="1" s="1"/>
  <c r="P14731" i="1" a="1"/>
  <c r="P14731" i="1" s="1"/>
  <c r="R14731" i="1" s="1"/>
  <c r="P14732" i="1" a="1"/>
  <c r="P14732" i="1" s="1"/>
  <c r="R14732" i="1" s="1"/>
  <c r="P14733" i="1" a="1"/>
  <c r="P14733" i="1" s="1"/>
  <c r="R14733" i="1" s="1"/>
  <c r="P14734" i="1" a="1"/>
  <c r="P14734" i="1" s="1"/>
  <c r="R14734" i="1" s="1"/>
  <c r="P14735" i="1" a="1"/>
  <c r="P14735" i="1" s="1"/>
  <c r="R14735" i="1" s="1"/>
  <c r="P14736" i="1" a="1"/>
  <c r="P14736" i="1" s="1"/>
  <c r="R14736" i="1" s="1"/>
  <c r="P14737" i="1" a="1"/>
  <c r="P14737" i="1" s="1"/>
  <c r="R14737" i="1" s="1"/>
  <c r="P14738" i="1" a="1"/>
  <c r="P14738" i="1" s="1"/>
  <c r="R14738" i="1" s="1"/>
  <c r="P14739" i="1" a="1"/>
  <c r="P14739" i="1" s="1"/>
  <c r="R14739" i="1" s="1"/>
  <c r="P14740" i="1" a="1"/>
  <c r="P14740" i="1" s="1"/>
  <c r="R14740" i="1" s="1"/>
  <c r="P14741" i="1" a="1"/>
  <c r="P14741" i="1" s="1"/>
  <c r="R14741" i="1" s="1"/>
  <c r="P14742" i="1" a="1"/>
  <c r="P14742" i="1" s="1"/>
  <c r="R14742" i="1" s="1"/>
  <c r="P14743" i="1" a="1"/>
  <c r="P14743" i="1" s="1"/>
  <c r="R14743" i="1" s="1"/>
  <c r="P14744" i="1" a="1"/>
  <c r="P14744" i="1" s="1"/>
  <c r="R14744" i="1" s="1"/>
  <c r="P14745" i="1" a="1"/>
  <c r="P14745" i="1" s="1"/>
  <c r="R14745" i="1" s="1"/>
  <c r="P14746" i="1" a="1"/>
  <c r="P14746" i="1" s="1"/>
  <c r="R14746" i="1" s="1"/>
  <c r="P14747" i="1" a="1"/>
  <c r="P14747" i="1" s="1"/>
  <c r="R14747" i="1" s="1"/>
  <c r="P14748" i="1" a="1"/>
  <c r="P14748" i="1" s="1"/>
  <c r="R14748" i="1" s="1"/>
  <c r="P14749" i="1" a="1"/>
  <c r="P14749" i="1" s="1"/>
  <c r="R14749" i="1" s="1"/>
  <c r="P14750" i="1" a="1"/>
  <c r="P14750" i="1" s="1"/>
  <c r="R14750" i="1" s="1"/>
  <c r="P14751" i="1" a="1"/>
  <c r="P14751" i="1" s="1"/>
  <c r="R14751" i="1" s="1"/>
  <c r="P14752" i="1" a="1"/>
  <c r="P14752" i="1" s="1"/>
  <c r="R14752" i="1" s="1"/>
  <c r="P14753" i="1" a="1"/>
  <c r="P14753" i="1" s="1"/>
  <c r="R14753" i="1" s="1"/>
  <c r="P14754" i="1" a="1"/>
  <c r="P14754" i="1" s="1"/>
  <c r="R14754" i="1" s="1"/>
  <c r="P14755" i="1" a="1"/>
  <c r="P14755" i="1" s="1"/>
  <c r="R14755" i="1" s="1"/>
  <c r="P14756" i="1" a="1"/>
  <c r="P14756" i="1" s="1"/>
  <c r="R14756" i="1" s="1"/>
  <c r="P14757" i="1" a="1"/>
  <c r="P14757" i="1" s="1"/>
  <c r="R14757" i="1" s="1"/>
  <c r="P14758" i="1" a="1"/>
  <c r="P14758" i="1" s="1"/>
  <c r="R14758" i="1" s="1"/>
  <c r="P14759" i="1" a="1"/>
  <c r="P14759" i="1" s="1"/>
  <c r="R14759" i="1" s="1"/>
  <c r="P14760" i="1" a="1"/>
  <c r="P14760" i="1" s="1"/>
  <c r="R14760" i="1" s="1"/>
  <c r="P14761" i="1" a="1"/>
  <c r="P14761" i="1" s="1"/>
  <c r="R14761" i="1" s="1"/>
  <c r="P14762" i="1" a="1"/>
  <c r="P14762" i="1" s="1"/>
  <c r="R14762" i="1" s="1"/>
  <c r="P14763" i="1" a="1"/>
  <c r="P14763" i="1" s="1"/>
  <c r="R14763" i="1" s="1"/>
  <c r="P14764" i="1" a="1"/>
  <c r="P14764" i="1" s="1"/>
  <c r="R14764" i="1" s="1"/>
  <c r="P14765" i="1" a="1"/>
  <c r="P14765" i="1" s="1"/>
  <c r="R14765" i="1" s="1"/>
  <c r="P14766" i="1" a="1"/>
  <c r="P14766" i="1" s="1"/>
  <c r="R14766" i="1" s="1"/>
  <c r="P14767" i="1" a="1"/>
  <c r="P14767" i="1" s="1"/>
  <c r="R14767" i="1" s="1"/>
  <c r="P14768" i="1" a="1"/>
  <c r="P14768" i="1" s="1"/>
  <c r="R14768" i="1" s="1"/>
  <c r="P14769" i="1" a="1"/>
  <c r="P14769" i="1" s="1"/>
  <c r="R14769" i="1" s="1"/>
  <c r="P14770" i="1" a="1"/>
  <c r="P14770" i="1" s="1"/>
  <c r="R14770" i="1" s="1"/>
  <c r="P14771" i="1" a="1"/>
  <c r="P14771" i="1" s="1"/>
  <c r="R14771" i="1" s="1"/>
  <c r="P14772" i="1" a="1"/>
  <c r="P14772" i="1" s="1"/>
  <c r="R14772" i="1" s="1"/>
  <c r="P14773" i="1" a="1"/>
  <c r="P14773" i="1" s="1"/>
  <c r="R14773" i="1" s="1"/>
  <c r="P14774" i="1" a="1"/>
  <c r="P14774" i="1" s="1"/>
  <c r="R14774" i="1" s="1"/>
  <c r="P14775" i="1" a="1"/>
  <c r="P14775" i="1" s="1"/>
  <c r="R14775" i="1" s="1"/>
  <c r="P14776" i="1" a="1"/>
  <c r="P14776" i="1" s="1"/>
  <c r="R14776" i="1" s="1"/>
  <c r="P14777" i="1" a="1"/>
  <c r="P14777" i="1" s="1"/>
  <c r="R14777" i="1" s="1"/>
  <c r="P14778" i="1" a="1"/>
  <c r="P14778" i="1" s="1"/>
  <c r="R14778" i="1" s="1"/>
  <c r="P14779" i="1" a="1"/>
  <c r="P14779" i="1" s="1"/>
  <c r="R14779" i="1" s="1"/>
  <c r="P14780" i="1" a="1"/>
  <c r="P14780" i="1" s="1"/>
  <c r="R14780" i="1" s="1"/>
  <c r="P14781" i="1" a="1"/>
  <c r="P14781" i="1" s="1"/>
  <c r="R14781" i="1" s="1"/>
  <c r="P14782" i="1" a="1"/>
  <c r="P14782" i="1" s="1"/>
  <c r="R14782" i="1" s="1"/>
  <c r="P14783" i="1" a="1"/>
  <c r="P14783" i="1" s="1"/>
  <c r="R14783" i="1" s="1"/>
  <c r="P14784" i="1" a="1"/>
  <c r="P14784" i="1" s="1"/>
  <c r="R14784" i="1" s="1"/>
  <c r="P14785" i="1" a="1"/>
  <c r="P14785" i="1" s="1"/>
  <c r="R14785" i="1" s="1"/>
  <c r="P14786" i="1" a="1"/>
  <c r="P14786" i="1" s="1"/>
  <c r="R14786" i="1" s="1"/>
  <c r="P14787" i="1" a="1"/>
  <c r="P14787" i="1" s="1"/>
  <c r="R14787" i="1" s="1"/>
  <c r="P14788" i="1" a="1"/>
  <c r="P14788" i="1" s="1"/>
  <c r="R14788" i="1" s="1"/>
  <c r="P14789" i="1" a="1"/>
  <c r="P14789" i="1" s="1"/>
  <c r="R14789" i="1" s="1"/>
  <c r="P14790" i="1" a="1"/>
  <c r="P14790" i="1" s="1"/>
  <c r="R14790" i="1" s="1"/>
  <c r="P14791" i="1" a="1"/>
  <c r="P14791" i="1" s="1"/>
  <c r="R14791" i="1" s="1"/>
  <c r="P14792" i="1" a="1"/>
  <c r="P14792" i="1" s="1"/>
  <c r="R14792" i="1" s="1"/>
  <c r="P14793" i="1" a="1"/>
  <c r="P14793" i="1" s="1"/>
  <c r="R14793" i="1" s="1"/>
  <c r="P14794" i="1" a="1"/>
  <c r="P14794" i="1" s="1"/>
  <c r="R14794" i="1" s="1"/>
  <c r="P14795" i="1" a="1"/>
  <c r="P14795" i="1" s="1"/>
  <c r="R14795" i="1" s="1"/>
  <c r="P14796" i="1" a="1"/>
  <c r="P14796" i="1" s="1"/>
  <c r="R14796" i="1" s="1"/>
  <c r="P14797" i="1" a="1"/>
  <c r="P14797" i="1" s="1"/>
  <c r="R14797" i="1" s="1"/>
  <c r="P14798" i="1" a="1"/>
  <c r="P14798" i="1" s="1"/>
  <c r="R14798" i="1" s="1"/>
  <c r="P14799" i="1" a="1"/>
  <c r="P14799" i="1" s="1"/>
  <c r="R14799" i="1" s="1"/>
  <c r="P14800" i="1" a="1"/>
  <c r="P14800" i="1" s="1"/>
  <c r="R14800" i="1" s="1"/>
  <c r="P14801" i="1" a="1"/>
  <c r="P14801" i="1" s="1"/>
  <c r="R14801" i="1" s="1"/>
  <c r="P14802" i="1" a="1"/>
  <c r="P14802" i="1" s="1"/>
  <c r="R14802" i="1" s="1"/>
  <c r="P14803" i="1" a="1"/>
  <c r="P14803" i="1" s="1"/>
  <c r="R14803" i="1" s="1"/>
  <c r="P14804" i="1" a="1"/>
  <c r="P14804" i="1" s="1"/>
  <c r="R14804" i="1" s="1"/>
  <c r="P14805" i="1" a="1"/>
  <c r="P14805" i="1" s="1"/>
  <c r="R14805" i="1" s="1"/>
  <c r="P14806" i="1" a="1"/>
  <c r="P14806" i="1" s="1"/>
  <c r="R14806" i="1" s="1"/>
  <c r="P14807" i="1" a="1"/>
  <c r="P14807" i="1" s="1"/>
  <c r="R14807" i="1" s="1"/>
  <c r="P14808" i="1" a="1"/>
  <c r="P14808" i="1" s="1"/>
  <c r="R14808" i="1" s="1"/>
  <c r="P14809" i="1" a="1"/>
  <c r="P14809" i="1" s="1"/>
  <c r="R14809" i="1" s="1"/>
  <c r="P14810" i="1" a="1"/>
  <c r="P14810" i="1" s="1"/>
  <c r="R14810" i="1" s="1"/>
  <c r="P14811" i="1" a="1"/>
  <c r="P14811" i="1" s="1"/>
  <c r="R14811" i="1" s="1"/>
  <c r="P14812" i="1" a="1"/>
  <c r="P14812" i="1" s="1"/>
  <c r="R14812" i="1" s="1"/>
  <c r="P14813" i="1" a="1"/>
  <c r="P14813" i="1" s="1"/>
  <c r="R14813" i="1" s="1"/>
  <c r="P14814" i="1" a="1"/>
  <c r="P14814" i="1" s="1"/>
  <c r="R14814" i="1" s="1"/>
  <c r="P14815" i="1" a="1"/>
  <c r="P14815" i="1" s="1"/>
  <c r="R14815" i="1" s="1"/>
  <c r="P14816" i="1" a="1"/>
  <c r="P14816" i="1" s="1"/>
  <c r="R14816" i="1" s="1"/>
  <c r="P14817" i="1" a="1"/>
  <c r="P14817" i="1" s="1"/>
  <c r="R14817" i="1" s="1"/>
  <c r="P14818" i="1" a="1"/>
  <c r="P14818" i="1" s="1"/>
  <c r="R14818" i="1" s="1"/>
  <c r="P14819" i="1" a="1"/>
  <c r="P14819" i="1" s="1"/>
  <c r="R14819" i="1" s="1"/>
  <c r="P14820" i="1" a="1"/>
  <c r="P14820" i="1" s="1"/>
  <c r="R14820" i="1" s="1"/>
  <c r="P14821" i="1" a="1"/>
  <c r="P14821" i="1" s="1"/>
  <c r="R14821" i="1" s="1"/>
  <c r="P14822" i="1" a="1"/>
  <c r="P14822" i="1" s="1"/>
  <c r="R14822" i="1" s="1"/>
  <c r="P14823" i="1" a="1"/>
  <c r="P14823" i="1" s="1"/>
  <c r="R14823" i="1" s="1"/>
  <c r="P14824" i="1" a="1"/>
  <c r="P14824" i="1" s="1"/>
  <c r="R14824" i="1" s="1"/>
  <c r="P14825" i="1" a="1"/>
  <c r="P14825" i="1" s="1"/>
  <c r="R14825" i="1" s="1"/>
  <c r="P14826" i="1" a="1"/>
  <c r="P14826" i="1" s="1"/>
  <c r="R14826" i="1" s="1"/>
  <c r="P14827" i="1" a="1"/>
  <c r="P14827" i="1" s="1"/>
  <c r="R14827" i="1" s="1"/>
  <c r="P14828" i="1" a="1"/>
  <c r="P14828" i="1" s="1"/>
  <c r="R14828" i="1" s="1"/>
  <c r="P14829" i="1" a="1"/>
  <c r="P14829" i="1" s="1"/>
  <c r="R14829" i="1" s="1"/>
  <c r="P14830" i="1" a="1"/>
  <c r="P14830" i="1" s="1"/>
  <c r="R14830" i="1" s="1"/>
  <c r="P14831" i="1" a="1"/>
  <c r="P14831" i="1" s="1"/>
  <c r="R14831" i="1" s="1"/>
  <c r="P14832" i="1" a="1"/>
  <c r="P14832" i="1" s="1"/>
  <c r="R14832" i="1" s="1"/>
  <c r="P14833" i="1" a="1"/>
  <c r="P14833" i="1" s="1"/>
  <c r="R14833" i="1" s="1"/>
  <c r="P14834" i="1" a="1"/>
  <c r="P14834" i="1" s="1"/>
  <c r="R14834" i="1" s="1"/>
  <c r="P14835" i="1" a="1"/>
  <c r="P14835" i="1" s="1"/>
  <c r="R14835" i="1" s="1"/>
  <c r="P14836" i="1" a="1"/>
  <c r="P14836" i="1" s="1"/>
  <c r="R14836" i="1" s="1"/>
  <c r="P14837" i="1" a="1"/>
  <c r="P14837" i="1" s="1"/>
  <c r="R14837" i="1" s="1"/>
  <c r="P14838" i="1" a="1"/>
  <c r="P14838" i="1" s="1"/>
  <c r="R14838" i="1" s="1"/>
  <c r="P14839" i="1" a="1"/>
  <c r="P14839" i="1" s="1"/>
  <c r="R14839" i="1" s="1"/>
  <c r="P14840" i="1" a="1"/>
  <c r="P14840" i="1" s="1"/>
  <c r="R14840" i="1" s="1"/>
  <c r="P14841" i="1" a="1"/>
  <c r="P14841" i="1" s="1"/>
  <c r="R14841" i="1" s="1"/>
  <c r="P14842" i="1" a="1"/>
  <c r="P14842" i="1" s="1"/>
  <c r="R14842" i="1" s="1"/>
  <c r="P14843" i="1" a="1"/>
  <c r="P14843" i="1" s="1"/>
  <c r="R14843" i="1" s="1"/>
  <c r="P14844" i="1" a="1"/>
  <c r="P14844" i="1" s="1"/>
  <c r="R14844" i="1" s="1"/>
  <c r="P14845" i="1" a="1"/>
  <c r="P14845" i="1" s="1"/>
  <c r="R14845" i="1" s="1"/>
  <c r="P14846" i="1" a="1"/>
  <c r="P14846" i="1" s="1"/>
  <c r="R14846" i="1" s="1"/>
  <c r="P14847" i="1" a="1"/>
  <c r="P14847" i="1" s="1"/>
  <c r="R14847" i="1" s="1"/>
  <c r="P14848" i="1" a="1"/>
  <c r="P14848" i="1" s="1"/>
  <c r="R14848" i="1" s="1"/>
  <c r="P14849" i="1" a="1"/>
  <c r="P14849" i="1" s="1"/>
  <c r="R14849" i="1" s="1"/>
  <c r="P14850" i="1" a="1"/>
  <c r="P14850" i="1" s="1"/>
  <c r="R14850" i="1" s="1"/>
  <c r="P14851" i="1" a="1"/>
  <c r="P14851" i="1" s="1"/>
  <c r="R14851" i="1" s="1"/>
  <c r="P14852" i="1" a="1"/>
  <c r="P14852" i="1" s="1"/>
  <c r="R14852" i="1" s="1"/>
  <c r="P14853" i="1" a="1"/>
  <c r="P14853" i="1" s="1"/>
  <c r="R14853" i="1" s="1"/>
  <c r="P14854" i="1" a="1"/>
  <c r="P14854" i="1" s="1"/>
  <c r="R14854" i="1" s="1"/>
  <c r="P14855" i="1" a="1"/>
  <c r="P14855" i="1" s="1"/>
  <c r="R14855" i="1" s="1"/>
  <c r="P14856" i="1" a="1"/>
  <c r="P14856" i="1" s="1"/>
  <c r="R14856" i="1" s="1"/>
  <c r="P14857" i="1" a="1"/>
  <c r="P14857" i="1" s="1"/>
  <c r="R14857" i="1" s="1"/>
  <c r="P14858" i="1" a="1"/>
  <c r="P14858" i="1" s="1"/>
  <c r="R14858" i="1" s="1"/>
  <c r="P14859" i="1" a="1"/>
  <c r="P14859" i="1" s="1"/>
  <c r="R14859" i="1" s="1"/>
  <c r="P14860" i="1" a="1"/>
  <c r="P14860" i="1" s="1"/>
  <c r="R14860" i="1" s="1"/>
  <c r="P14861" i="1" a="1"/>
  <c r="P14861" i="1" s="1"/>
  <c r="R14861" i="1" s="1"/>
  <c r="P14862" i="1" a="1"/>
  <c r="P14862" i="1" s="1"/>
  <c r="R14862" i="1" s="1"/>
  <c r="P14863" i="1" a="1"/>
  <c r="P14863" i="1" s="1"/>
  <c r="R14863" i="1" s="1"/>
  <c r="P14864" i="1" a="1"/>
  <c r="P14864" i="1" s="1"/>
  <c r="R14864" i="1" s="1"/>
  <c r="P14865" i="1" a="1"/>
  <c r="P14865" i="1" s="1"/>
  <c r="R14865" i="1" s="1"/>
  <c r="P14866" i="1" a="1"/>
  <c r="P14866" i="1" s="1"/>
  <c r="R14866" i="1" s="1"/>
  <c r="P14867" i="1" a="1"/>
  <c r="P14867" i="1" s="1"/>
  <c r="R14867" i="1" s="1"/>
  <c r="P14868" i="1" a="1"/>
  <c r="P14868" i="1" s="1"/>
  <c r="R14868" i="1" s="1"/>
  <c r="P14869" i="1" a="1"/>
  <c r="P14869" i="1" s="1"/>
  <c r="R14869" i="1" s="1"/>
  <c r="P14870" i="1" a="1"/>
  <c r="P14870" i="1" s="1"/>
  <c r="R14870" i="1" s="1"/>
  <c r="P14871" i="1" a="1"/>
  <c r="P14871" i="1" s="1"/>
  <c r="R14871" i="1" s="1"/>
  <c r="P14872" i="1" a="1"/>
  <c r="P14872" i="1" s="1"/>
  <c r="R14872" i="1" s="1"/>
  <c r="P14873" i="1" a="1"/>
  <c r="P14873" i="1" s="1"/>
  <c r="R14873" i="1" s="1"/>
  <c r="P14874" i="1" a="1"/>
  <c r="P14874" i="1" s="1"/>
  <c r="R14874" i="1" s="1"/>
  <c r="P14875" i="1" a="1"/>
  <c r="P14875" i="1" s="1"/>
  <c r="R14875" i="1" s="1"/>
  <c r="P14876" i="1" a="1"/>
  <c r="P14876" i="1" s="1"/>
  <c r="R14876" i="1" s="1"/>
  <c r="P14877" i="1" a="1"/>
  <c r="P14877" i="1" s="1"/>
  <c r="R14877" i="1" s="1"/>
  <c r="P14878" i="1" a="1"/>
  <c r="P14878" i="1" s="1"/>
  <c r="R14878" i="1" s="1"/>
  <c r="P14879" i="1" a="1"/>
  <c r="P14879" i="1" s="1"/>
  <c r="R14879" i="1" s="1"/>
  <c r="P14880" i="1" a="1"/>
  <c r="P14880" i="1" s="1"/>
  <c r="R14880" i="1" s="1"/>
  <c r="P14881" i="1" a="1"/>
  <c r="P14881" i="1" s="1"/>
  <c r="R14881" i="1" s="1"/>
  <c r="P14882" i="1" a="1"/>
  <c r="P14882" i="1" s="1"/>
  <c r="R14882" i="1" s="1"/>
  <c r="P14883" i="1" a="1"/>
  <c r="P14883" i="1" s="1"/>
  <c r="R14883" i="1" s="1"/>
  <c r="P14884" i="1" a="1"/>
  <c r="P14884" i="1" s="1"/>
  <c r="R14884" i="1" s="1"/>
  <c r="P14885" i="1" a="1"/>
  <c r="P14885" i="1" s="1"/>
  <c r="R14885" i="1" s="1"/>
  <c r="P14886" i="1" a="1"/>
  <c r="P14886" i="1" s="1"/>
  <c r="R14886" i="1" s="1"/>
  <c r="P14887" i="1" a="1"/>
  <c r="P14887" i="1" s="1"/>
  <c r="R14887" i="1" s="1"/>
  <c r="P14888" i="1" a="1"/>
  <c r="P14888" i="1" s="1"/>
  <c r="R14888" i="1" s="1"/>
  <c r="P14889" i="1" a="1"/>
  <c r="P14889" i="1" s="1"/>
  <c r="R14889" i="1" s="1"/>
  <c r="P14890" i="1" a="1"/>
  <c r="P14890" i="1" s="1"/>
  <c r="R14890" i="1" s="1"/>
  <c r="P14891" i="1" a="1"/>
  <c r="P14891" i="1" s="1"/>
  <c r="R14891" i="1" s="1"/>
  <c r="P14892" i="1" a="1"/>
  <c r="P14892" i="1" s="1"/>
  <c r="R14892" i="1" s="1"/>
  <c r="P14893" i="1" a="1"/>
  <c r="P14893" i="1" s="1"/>
  <c r="R14893" i="1" s="1"/>
  <c r="P14894" i="1" a="1"/>
  <c r="P14894" i="1" s="1"/>
  <c r="R14894" i="1" s="1"/>
  <c r="P14895" i="1" a="1"/>
  <c r="P14895" i="1" s="1"/>
  <c r="R14895" i="1" s="1"/>
  <c r="P14896" i="1" a="1"/>
  <c r="P14896" i="1" s="1"/>
  <c r="R14896" i="1" s="1"/>
  <c r="P14897" i="1" a="1"/>
  <c r="P14897" i="1" s="1"/>
  <c r="R14897" i="1" s="1"/>
  <c r="P14898" i="1" a="1"/>
  <c r="P14898" i="1" s="1"/>
  <c r="R14898" i="1" s="1"/>
  <c r="P14899" i="1" a="1"/>
  <c r="P14899" i="1" s="1"/>
  <c r="R14899" i="1" s="1"/>
  <c r="P14900" i="1" a="1"/>
  <c r="P14900" i="1" s="1"/>
  <c r="R14900" i="1" s="1"/>
  <c r="P14901" i="1" a="1"/>
  <c r="P14901" i="1" s="1"/>
  <c r="R14901" i="1" s="1"/>
  <c r="P14902" i="1" a="1"/>
  <c r="P14902" i="1" s="1"/>
  <c r="R14902" i="1" s="1"/>
  <c r="P14903" i="1" a="1"/>
  <c r="P14903" i="1" s="1"/>
  <c r="R14903" i="1" s="1"/>
  <c r="P14904" i="1" a="1"/>
  <c r="P14904" i="1" s="1"/>
  <c r="R14904" i="1" s="1"/>
  <c r="P14905" i="1" a="1"/>
  <c r="P14905" i="1" s="1"/>
  <c r="R14905" i="1" s="1"/>
  <c r="P14906" i="1" a="1"/>
  <c r="P14906" i="1" s="1"/>
  <c r="R14906" i="1" s="1"/>
  <c r="P14907" i="1" a="1"/>
  <c r="P14907" i="1" s="1"/>
  <c r="R14907" i="1" s="1"/>
  <c r="P14908" i="1" a="1"/>
  <c r="P14908" i="1" s="1"/>
  <c r="R14908" i="1" s="1"/>
  <c r="P14909" i="1" a="1"/>
  <c r="P14909" i="1" s="1"/>
  <c r="R14909" i="1" s="1"/>
  <c r="P14910" i="1" a="1"/>
  <c r="P14910" i="1" s="1"/>
  <c r="R14910" i="1" s="1"/>
  <c r="P14911" i="1" a="1"/>
  <c r="P14911" i="1" s="1"/>
  <c r="R14911" i="1" s="1"/>
  <c r="P14912" i="1" a="1"/>
  <c r="P14912" i="1" s="1"/>
  <c r="R14912" i="1" s="1"/>
  <c r="P14913" i="1" a="1"/>
  <c r="P14913" i="1" s="1"/>
  <c r="R14913" i="1" s="1"/>
  <c r="P14914" i="1" a="1"/>
  <c r="P14914" i="1" s="1"/>
  <c r="R14914" i="1" s="1"/>
  <c r="P14915" i="1" a="1"/>
  <c r="P14915" i="1" s="1"/>
  <c r="R14915" i="1" s="1"/>
  <c r="P14916" i="1" a="1"/>
  <c r="P14916" i="1" s="1"/>
  <c r="R14916" i="1" s="1"/>
  <c r="P14917" i="1" a="1"/>
  <c r="P14917" i="1" s="1"/>
  <c r="R14917" i="1" s="1"/>
  <c r="P14918" i="1" a="1"/>
  <c r="P14918" i="1" s="1"/>
  <c r="R14918" i="1" s="1"/>
  <c r="P14919" i="1" a="1"/>
  <c r="P14919" i="1" s="1"/>
  <c r="R14919" i="1" s="1"/>
  <c r="P14920" i="1" a="1"/>
  <c r="P14920" i="1" s="1"/>
  <c r="R14920" i="1" s="1"/>
  <c r="P14921" i="1" a="1"/>
  <c r="P14921" i="1" s="1"/>
  <c r="R14921" i="1" s="1"/>
  <c r="P14922" i="1" a="1"/>
  <c r="P14922" i="1" s="1"/>
  <c r="R14922" i="1" s="1"/>
  <c r="P14923" i="1" a="1"/>
  <c r="P14923" i="1" s="1"/>
  <c r="R14923" i="1" s="1"/>
  <c r="P14924" i="1" a="1"/>
  <c r="P14924" i="1" s="1"/>
  <c r="R14924" i="1" s="1"/>
  <c r="P14925" i="1" a="1"/>
  <c r="P14925" i="1" s="1"/>
  <c r="R14925" i="1" s="1"/>
  <c r="P14926" i="1" a="1"/>
  <c r="P14926" i="1" s="1"/>
  <c r="R14926" i="1" s="1"/>
  <c r="P14927" i="1" a="1"/>
  <c r="P14927" i="1" s="1"/>
  <c r="R14927" i="1" s="1"/>
  <c r="P14928" i="1" a="1"/>
  <c r="P14928" i="1" s="1"/>
  <c r="R14928" i="1" s="1"/>
  <c r="P14929" i="1" a="1"/>
  <c r="P14929" i="1" s="1"/>
  <c r="R14929" i="1" s="1"/>
  <c r="P14930" i="1" a="1"/>
  <c r="P14930" i="1" s="1"/>
  <c r="R14930" i="1" s="1"/>
  <c r="P14931" i="1" a="1"/>
  <c r="P14931" i="1" s="1"/>
  <c r="R14931" i="1" s="1"/>
  <c r="P14932" i="1" a="1"/>
  <c r="P14932" i="1" s="1"/>
  <c r="R14932" i="1" s="1"/>
  <c r="P14933" i="1" a="1"/>
  <c r="P14933" i="1" s="1"/>
  <c r="R14933" i="1" s="1"/>
  <c r="P14934" i="1" a="1"/>
  <c r="P14934" i="1" s="1"/>
  <c r="R14934" i="1" s="1"/>
  <c r="P14935" i="1" a="1"/>
  <c r="P14935" i="1" s="1"/>
  <c r="R14935" i="1" s="1"/>
  <c r="P14936" i="1" a="1"/>
  <c r="P14936" i="1" s="1"/>
  <c r="R14936" i="1" s="1"/>
  <c r="P14937" i="1" a="1"/>
  <c r="P14937" i="1" s="1"/>
  <c r="R14937" i="1" s="1"/>
  <c r="P14938" i="1" a="1"/>
  <c r="P14938" i="1" s="1"/>
  <c r="R14938" i="1" s="1"/>
  <c r="P14939" i="1" a="1"/>
  <c r="P14939" i="1" s="1"/>
  <c r="R14939" i="1" s="1"/>
  <c r="P14940" i="1" a="1"/>
  <c r="P14940" i="1" s="1"/>
  <c r="R14940" i="1" s="1"/>
  <c r="P14941" i="1" a="1"/>
  <c r="P14941" i="1" s="1"/>
  <c r="R14941" i="1" s="1"/>
  <c r="P14942" i="1" a="1"/>
  <c r="P14942" i="1" s="1"/>
  <c r="R14942" i="1" s="1"/>
  <c r="P14943" i="1" a="1"/>
  <c r="P14943" i="1" s="1"/>
  <c r="R14943" i="1" s="1"/>
  <c r="P14944" i="1" a="1"/>
  <c r="P14944" i="1" s="1"/>
  <c r="R14944" i="1" s="1"/>
  <c r="P14945" i="1" a="1"/>
  <c r="P14945" i="1" s="1"/>
  <c r="R14945" i="1" s="1"/>
  <c r="P14946" i="1" a="1"/>
  <c r="P14946" i="1" s="1"/>
  <c r="R14946" i="1" s="1"/>
  <c r="P14947" i="1" a="1"/>
  <c r="P14947" i="1" s="1"/>
  <c r="R14947" i="1" s="1"/>
  <c r="P14948" i="1" a="1"/>
  <c r="P14948" i="1" s="1"/>
  <c r="R14948" i="1" s="1"/>
  <c r="P14949" i="1" a="1"/>
  <c r="P14949" i="1" s="1"/>
  <c r="R14949" i="1" s="1"/>
  <c r="P14950" i="1" a="1"/>
  <c r="P14950" i="1" s="1"/>
  <c r="R14950" i="1" s="1"/>
  <c r="P14951" i="1" a="1"/>
  <c r="P14951" i="1" s="1"/>
  <c r="R14951" i="1" s="1"/>
  <c r="P14952" i="1" a="1"/>
  <c r="P14952" i="1" s="1"/>
  <c r="R14952" i="1" s="1"/>
  <c r="P14953" i="1" a="1"/>
  <c r="P14953" i="1" s="1"/>
  <c r="R14953" i="1" s="1"/>
  <c r="P14954" i="1" a="1"/>
  <c r="P14954" i="1" s="1"/>
  <c r="R14954" i="1" s="1"/>
  <c r="P14955" i="1" a="1"/>
  <c r="P14955" i="1" s="1"/>
  <c r="R14955" i="1" s="1"/>
  <c r="P14956" i="1" a="1"/>
  <c r="P14956" i="1" s="1"/>
  <c r="R14956" i="1" s="1"/>
  <c r="P14957" i="1" a="1"/>
  <c r="P14957" i="1" s="1"/>
  <c r="R14957" i="1" s="1"/>
  <c r="P14958" i="1" a="1"/>
  <c r="P14958" i="1" s="1"/>
  <c r="R14958" i="1" s="1"/>
  <c r="P14959" i="1" a="1"/>
  <c r="P14959" i="1" s="1"/>
  <c r="R14959" i="1" s="1"/>
  <c r="P14960" i="1" a="1"/>
  <c r="P14960" i="1" s="1"/>
  <c r="R14960" i="1" s="1"/>
  <c r="P14961" i="1" a="1"/>
  <c r="P14961" i="1" s="1"/>
  <c r="R14961" i="1" s="1"/>
  <c r="P14962" i="1" a="1"/>
  <c r="P14962" i="1" s="1"/>
  <c r="R14962" i="1" s="1"/>
  <c r="P14963" i="1" a="1"/>
  <c r="P14963" i="1" s="1"/>
  <c r="R14963" i="1" s="1"/>
  <c r="P14964" i="1" a="1"/>
  <c r="P14964" i="1" s="1"/>
  <c r="R14964" i="1" s="1"/>
  <c r="P14965" i="1" a="1"/>
  <c r="P14965" i="1" s="1"/>
  <c r="R14965" i="1" s="1"/>
  <c r="P14966" i="1" a="1"/>
  <c r="P14966" i="1" s="1"/>
  <c r="R14966" i="1" s="1"/>
  <c r="P14967" i="1" a="1"/>
  <c r="P14967" i="1" s="1"/>
  <c r="R14967" i="1" s="1"/>
  <c r="P14968" i="1" a="1"/>
  <c r="P14968" i="1" s="1"/>
  <c r="R14968" i="1" s="1"/>
  <c r="P14969" i="1" a="1"/>
  <c r="P14969" i="1" s="1"/>
  <c r="R14969" i="1" s="1"/>
  <c r="P14970" i="1" a="1"/>
  <c r="P14970" i="1" s="1"/>
  <c r="R14970" i="1" s="1"/>
  <c r="P14971" i="1" a="1"/>
  <c r="P14971" i="1" s="1"/>
  <c r="R14971" i="1" s="1"/>
  <c r="P14972" i="1" a="1"/>
  <c r="P14972" i="1" s="1"/>
  <c r="R14972" i="1" s="1"/>
  <c r="P14973" i="1" a="1"/>
  <c r="P14973" i="1" s="1"/>
  <c r="R14973" i="1" s="1"/>
  <c r="P14974" i="1" a="1"/>
  <c r="P14974" i="1" s="1"/>
  <c r="R14974" i="1" s="1"/>
  <c r="P14975" i="1" a="1"/>
  <c r="P14975" i="1" s="1"/>
  <c r="R14975" i="1" s="1"/>
  <c r="P14976" i="1" a="1"/>
  <c r="P14976" i="1" s="1"/>
  <c r="R14976" i="1" s="1"/>
  <c r="P14977" i="1" a="1"/>
  <c r="P14977" i="1" s="1"/>
  <c r="R14977" i="1" s="1"/>
  <c r="P14978" i="1" a="1"/>
  <c r="P14978" i="1" s="1"/>
  <c r="R14978" i="1" s="1"/>
  <c r="P14979" i="1" a="1"/>
  <c r="P14979" i="1" s="1"/>
  <c r="R14979" i="1" s="1"/>
  <c r="P14980" i="1" a="1"/>
  <c r="P14980" i="1" s="1"/>
  <c r="R14980" i="1" s="1"/>
  <c r="P14981" i="1" a="1"/>
  <c r="P14981" i="1" s="1"/>
  <c r="R14981" i="1" s="1"/>
  <c r="P14982" i="1" a="1"/>
  <c r="P14982" i="1" s="1"/>
  <c r="R14982" i="1" s="1"/>
  <c r="P14983" i="1" a="1"/>
  <c r="P14983" i="1" s="1"/>
  <c r="R14983" i="1" s="1"/>
  <c r="P14984" i="1" a="1"/>
  <c r="P14984" i="1" s="1"/>
  <c r="R14984" i="1" s="1"/>
  <c r="P14985" i="1" a="1"/>
  <c r="P14985" i="1" s="1"/>
  <c r="R14985" i="1" s="1"/>
  <c r="P14986" i="1" a="1"/>
  <c r="P14986" i="1" s="1"/>
  <c r="R14986" i="1" s="1"/>
  <c r="P14987" i="1" a="1"/>
  <c r="P14987" i="1" s="1"/>
  <c r="R14987" i="1" s="1"/>
  <c r="P14988" i="1" a="1"/>
  <c r="P14988" i="1" s="1"/>
  <c r="R14988" i="1" s="1"/>
  <c r="P14989" i="1" a="1"/>
  <c r="P14989" i="1" s="1"/>
  <c r="R14989" i="1" s="1"/>
  <c r="P14990" i="1" a="1"/>
  <c r="P14990" i="1" s="1"/>
  <c r="R14990" i="1" s="1"/>
  <c r="P14991" i="1" a="1"/>
  <c r="P14991" i="1" s="1"/>
  <c r="R14991" i="1" s="1"/>
  <c r="P14992" i="1" a="1"/>
  <c r="P14992" i="1" s="1"/>
  <c r="R14992" i="1" s="1"/>
  <c r="P14993" i="1" a="1"/>
  <c r="P14993" i="1" s="1"/>
  <c r="R14993" i="1" s="1"/>
  <c r="P14994" i="1" a="1"/>
  <c r="P14994" i="1" s="1"/>
  <c r="R14994" i="1" s="1"/>
  <c r="P14995" i="1" a="1"/>
  <c r="P14995" i="1" s="1"/>
  <c r="R14995" i="1" s="1"/>
  <c r="P14996" i="1" a="1"/>
  <c r="P14996" i="1" s="1"/>
  <c r="R14996" i="1" s="1"/>
  <c r="P14997" i="1" a="1"/>
  <c r="P14997" i="1" s="1"/>
  <c r="R14997" i="1" s="1"/>
  <c r="P14998" i="1" a="1"/>
  <c r="P14998" i="1" s="1"/>
  <c r="R14998" i="1" s="1"/>
  <c r="P14999" i="1" a="1"/>
  <c r="P14999" i="1" s="1"/>
  <c r="R14999" i="1" s="1"/>
  <c r="P15000" i="1" a="1"/>
  <c r="P15000" i="1" s="1"/>
  <c r="R15000" i="1" s="1"/>
  <c r="P15001" i="1" a="1"/>
  <c r="P15001" i="1" s="1"/>
  <c r="R15001" i="1" s="1"/>
  <c r="P15002" i="1" a="1"/>
  <c r="P15002" i="1" s="1"/>
  <c r="R15002" i="1" s="1"/>
  <c r="P15003" i="1" a="1"/>
  <c r="P15003" i="1" s="1"/>
  <c r="R15003" i="1" s="1"/>
  <c r="P15004" i="1" a="1"/>
  <c r="P15004" i="1" s="1"/>
  <c r="R15004" i="1" s="1"/>
  <c r="P15005" i="1" a="1"/>
  <c r="P15005" i="1" s="1"/>
  <c r="R15005" i="1" s="1"/>
  <c r="P15006" i="1" a="1"/>
  <c r="P15006" i="1" s="1"/>
  <c r="R15006" i="1" s="1"/>
  <c r="P15007" i="1" a="1"/>
  <c r="P15007" i="1" s="1"/>
  <c r="R15007" i="1" s="1"/>
  <c r="P15008" i="1" a="1"/>
  <c r="P15008" i="1" s="1"/>
  <c r="R15008" i="1" s="1"/>
  <c r="P15009" i="1" a="1"/>
  <c r="P15009" i="1" s="1"/>
  <c r="R15009" i="1" s="1"/>
  <c r="P15010" i="1" a="1"/>
  <c r="P15010" i="1" s="1"/>
  <c r="R15010" i="1" s="1"/>
  <c r="P15011" i="1" a="1"/>
  <c r="P15011" i="1" s="1"/>
  <c r="R15011" i="1" s="1"/>
  <c r="P15012" i="1" a="1"/>
  <c r="P15012" i="1" s="1"/>
  <c r="R15012" i="1" s="1"/>
  <c r="P15013" i="1" a="1"/>
  <c r="P15013" i="1" s="1"/>
  <c r="R15013" i="1" s="1"/>
  <c r="P15014" i="1" a="1"/>
  <c r="P15014" i="1" s="1"/>
  <c r="R15014" i="1" s="1"/>
  <c r="P15015" i="1" a="1"/>
  <c r="P15015" i="1" s="1"/>
  <c r="R15015" i="1" s="1"/>
  <c r="P15016" i="1" a="1"/>
  <c r="P15016" i="1" s="1"/>
  <c r="R15016" i="1" s="1"/>
  <c r="P15017" i="1" a="1"/>
  <c r="P15017" i="1" s="1"/>
  <c r="R15017" i="1" s="1"/>
  <c r="P15018" i="1" a="1"/>
  <c r="P15018" i="1" s="1"/>
  <c r="R15018" i="1" s="1"/>
  <c r="P15019" i="1" a="1"/>
  <c r="P15019" i="1" s="1"/>
  <c r="R15019" i="1" s="1"/>
  <c r="P15020" i="1" a="1"/>
  <c r="P15020" i="1" s="1"/>
  <c r="R15020" i="1" s="1"/>
  <c r="P15021" i="1" a="1"/>
  <c r="P15021" i="1" s="1"/>
  <c r="R15021" i="1" s="1"/>
  <c r="P15022" i="1" a="1"/>
  <c r="P15022" i="1" s="1"/>
  <c r="R15022" i="1" s="1"/>
  <c r="P15023" i="1" a="1"/>
  <c r="P15023" i="1" s="1"/>
  <c r="R15023" i="1" s="1"/>
  <c r="P15024" i="1" a="1"/>
  <c r="P15024" i="1" s="1"/>
  <c r="R15024" i="1" s="1"/>
  <c r="P15025" i="1" a="1"/>
  <c r="P15025" i="1" s="1"/>
  <c r="R15025" i="1" s="1"/>
  <c r="P15026" i="1" a="1"/>
  <c r="P15026" i="1" s="1"/>
  <c r="R15026" i="1" s="1"/>
  <c r="P15027" i="1" a="1"/>
  <c r="P15027" i="1" s="1"/>
  <c r="R15027" i="1" s="1"/>
  <c r="P15028" i="1" a="1"/>
  <c r="P15028" i="1" s="1"/>
  <c r="R15028" i="1" s="1"/>
  <c r="P15029" i="1" a="1"/>
  <c r="P15029" i="1" s="1"/>
  <c r="R15029" i="1" s="1"/>
  <c r="P15030" i="1" a="1"/>
  <c r="P15030" i="1" s="1"/>
  <c r="R15030" i="1" s="1"/>
  <c r="P15031" i="1" a="1"/>
  <c r="P15031" i="1" s="1"/>
  <c r="R15031" i="1" s="1"/>
  <c r="P15032" i="1" a="1"/>
  <c r="P15032" i="1" s="1"/>
  <c r="R15032" i="1" s="1"/>
  <c r="P15033" i="1" a="1"/>
  <c r="P15033" i="1" s="1"/>
  <c r="R15033" i="1" s="1"/>
  <c r="P15034" i="1" a="1"/>
  <c r="P15034" i="1" s="1"/>
  <c r="R15034" i="1" s="1"/>
  <c r="P15035" i="1" a="1"/>
  <c r="P15035" i="1" s="1"/>
  <c r="R15035" i="1" s="1"/>
  <c r="P15036" i="1" a="1"/>
  <c r="P15036" i="1" s="1"/>
  <c r="R15036" i="1" s="1"/>
  <c r="P15037" i="1" a="1"/>
  <c r="P15037" i="1" s="1"/>
  <c r="R15037" i="1" s="1"/>
  <c r="P15038" i="1" a="1"/>
  <c r="P15038" i="1" s="1"/>
  <c r="R15038" i="1" s="1"/>
  <c r="P15039" i="1" a="1"/>
  <c r="P15039" i="1" s="1"/>
  <c r="R15039" i="1" s="1"/>
  <c r="P15040" i="1" a="1"/>
  <c r="P15040" i="1" s="1"/>
  <c r="R15040" i="1" s="1"/>
  <c r="P15041" i="1" a="1"/>
  <c r="P15041" i="1" s="1"/>
  <c r="R15041" i="1" s="1"/>
  <c r="P15042" i="1" a="1"/>
  <c r="P15042" i="1" s="1"/>
  <c r="R15042" i="1" s="1"/>
  <c r="P15043" i="1" a="1"/>
  <c r="P15043" i="1" s="1"/>
  <c r="R15043" i="1" s="1"/>
  <c r="P15044" i="1" a="1"/>
  <c r="P15044" i="1" s="1"/>
  <c r="R15044" i="1" s="1"/>
  <c r="P15045" i="1" a="1"/>
  <c r="P15045" i="1" s="1"/>
  <c r="R15045" i="1" s="1"/>
  <c r="P15046" i="1" a="1"/>
  <c r="P15046" i="1" s="1"/>
  <c r="R15046" i="1" s="1"/>
  <c r="P15047" i="1" a="1"/>
  <c r="P15047" i="1" s="1"/>
  <c r="R15047" i="1" s="1"/>
  <c r="P15048" i="1" a="1"/>
  <c r="P15048" i="1" s="1"/>
  <c r="R15048" i="1" s="1"/>
  <c r="P15049" i="1" a="1"/>
  <c r="P15049" i="1" s="1"/>
  <c r="R15049" i="1" s="1"/>
  <c r="P15050" i="1" a="1"/>
  <c r="P15050" i="1" s="1"/>
  <c r="R15050" i="1" s="1"/>
  <c r="P15051" i="1" a="1"/>
  <c r="P15051" i="1" s="1"/>
  <c r="R15051" i="1" s="1"/>
  <c r="P15052" i="1" a="1"/>
  <c r="P15052" i="1" s="1"/>
  <c r="R15052" i="1" s="1"/>
  <c r="P15053" i="1" a="1"/>
  <c r="P15053" i="1" s="1"/>
  <c r="R15053" i="1" s="1"/>
  <c r="P15054" i="1" a="1"/>
  <c r="P15054" i="1" s="1"/>
  <c r="R15054" i="1" s="1"/>
  <c r="P15055" i="1" a="1"/>
  <c r="P15055" i="1" s="1"/>
  <c r="R15055" i="1" s="1"/>
  <c r="P15056" i="1" a="1"/>
  <c r="P15056" i="1" s="1"/>
  <c r="R15056" i="1" s="1"/>
  <c r="P15057" i="1" a="1"/>
  <c r="P15057" i="1" s="1"/>
  <c r="R15057" i="1" s="1"/>
  <c r="P15058" i="1" a="1"/>
  <c r="P15058" i="1" s="1"/>
  <c r="R15058" i="1" s="1"/>
  <c r="P15059" i="1" a="1"/>
  <c r="P15059" i="1" s="1"/>
  <c r="R15059" i="1" s="1"/>
  <c r="P15060" i="1" a="1"/>
  <c r="P15060" i="1" s="1"/>
  <c r="R15060" i="1" s="1"/>
  <c r="P15061" i="1" a="1"/>
  <c r="P15061" i="1" s="1"/>
  <c r="R15061" i="1" s="1"/>
  <c r="P15062" i="1" a="1"/>
  <c r="P15062" i="1" s="1"/>
  <c r="R15062" i="1" s="1"/>
  <c r="P15063" i="1" a="1"/>
  <c r="P15063" i="1" s="1"/>
  <c r="R15063" i="1" s="1"/>
  <c r="P15064" i="1" a="1"/>
  <c r="P15064" i="1" s="1"/>
  <c r="R15064" i="1" s="1"/>
  <c r="P15065" i="1" a="1"/>
  <c r="P15065" i="1" s="1"/>
  <c r="R15065" i="1" s="1"/>
  <c r="P15066" i="1" a="1"/>
  <c r="P15066" i="1" s="1"/>
  <c r="R15066" i="1" s="1"/>
  <c r="P15067" i="1" a="1"/>
  <c r="P15067" i="1" s="1"/>
  <c r="R15067" i="1" s="1"/>
  <c r="P15068" i="1" a="1"/>
  <c r="P15068" i="1" s="1"/>
  <c r="R15068" i="1" s="1"/>
  <c r="P15069" i="1" a="1"/>
  <c r="P15069" i="1" s="1"/>
  <c r="R15069" i="1" s="1"/>
  <c r="P15070" i="1" a="1"/>
  <c r="P15070" i="1" s="1"/>
  <c r="R15070" i="1" s="1"/>
  <c r="P15071" i="1" a="1"/>
  <c r="P15071" i="1" s="1"/>
  <c r="R15071" i="1" s="1"/>
  <c r="P15072" i="1" a="1"/>
  <c r="P15072" i="1" s="1"/>
  <c r="R15072" i="1" s="1"/>
  <c r="P15073" i="1" a="1"/>
  <c r="P15073" i="1" s="1"/>
  <c r="R15073" i="1" s="1"/>
  <c r="P15074" i="1" a="1"/>
  <c r="P15074" i="1" s="1"/>
  <c r="R15074" i="1" s="1"/>
  <c r="P15075" i="1" a="1"/>
  <c r="P15075" i="1" s="1"/>
  <c r="R15075" i="1" s="1"/>
  <c r="P15076" i="1" a="1"/>
  <c r="P15076" i="1" s="1"/>
  <c r="R15076" i="1" s="1"/>
  <c r="P15077" i="1" a="1"/>
  <c r="P15077" i="1" s="1"/>
  <c r="R15077" i="1" s="1"/>
  <c r="P15078" i="1" a="1"/>
  <c r="P15078" i="1" s="1"/>
  <c r="R15078" i="1" s="1"/>
  <c r="P15079" i="1" a="1"/>
  <c r="P15079" i="1" s="1"/>
  <c r="R15079" i="1" s="1"/>
  <c r="P15080" i="1" a="1"/>
  <c r="P15080" i="1" s="1"/>
  <c r="R15080" i="1" s="1"/>
  <c r="P15081" i="1" a="1"/>
  <c r="P15081" i="1" s="1"/>
  <c r="R15081" i="1" s="1"/>
  <c r="P15082" i="1" a="1"/>
  <c r="P15082" i="1" s="1"/>
  <c r="R15082" i="1" s="1"/>
  <c r="P15083" i="1" a="1"/>
  <c r="P15083" i="1" s="1"/>
  <c r="R15083" i="1" s="1"/>
  <c r="P15084" i="1" a="1"/>
  <c r="P15084" i="1" s="1"/>
  <c r="R15084" i="1" s="1"/>
  <c r="P15085" i="1" a="1"/>
  <c r="P15085" i="1" s="1"/>
  <c r="R15085" i="1" s="1"/>
  <c r="P15086" i="1" a="1"/>
  <c r="P15086" i="1" s="1"/>
  <c r="R15086" i="1" s="1"/>
  <c r="P15087" i="1" a="1"/>
  <c r="P15087" i="1" s="1"/>
  <c r="R15087" i="1" s="1"/>
  <c r="P15088" i="1" a="1"/>
  <c r="P15088" i="1" s="1"/>
  <c r="R15088" i="1" s="1"/>
  <c r="P15089" i="1" a="1"/>
  <c r="P15089" i="1" s="1"/>
  <c r="R15089" i="1" s="1"/>
  <c r="P15090" i="1" a="1"/>
  <c r="P15090" i="1" s="1"/>
  <c r="R15090" i="1" s="1"/>
  <c r="P15091" i="1" a="1"/>
  <c r="P15091" i="1" s="1"/>
  <c r="R15091" i="1" s="1"/>
  <c r="P15092" i="1" a="1"/>
  <c r="P15092" i="1" s="1"/>
  <c r="R15092" i="1" s="1"/>
  <c r="P15093" i="1" a="1"/>
  <c r="P15093" i="1" s="1"/>
  <c r="R15093" i="1" s="1"/>
  <c r="P15094" i="1" a="1"/>
  <c r="P15094" i="1" s="1"/>
  <c r="R15094" i="1" s="1"/>
  <c r="P15095" i="1" a="1"/>
  <c r="P15095" i="1" s="1"/>
  <c r="R15095" i="1" s="1"/>
  <c r="P15096" i="1" a="1"/>
  <c r="P15096" i="1" s="1"/>
  <c r="R15096" i="1" s="1"/>
  <c r="P15097" i="1" a="1"/>
  <c r="P15097" i="1" s="1"/>
  <c r="R15097" i="1" s="1"/>
  <c r="P15098" i="1" a="1"/>
  <c r="P15098" i="1" s="1"/>
  <c r="R15098" i="1" s="1"/>
  <c r="P15099" i="1" a="1"/>
  <c r="P15099" i="1" s="1"/>
  <c r="R15099" i="1" s="1"/>
  <c r="P15100" i="1" a="1"/>
  <c r="P15100" i="1" s="1"/>
  <c r="R15100" i="1" s="1"/>
  <c r="P15101" i="1" a="1"/>
  <c r="P15101" i="1" s="1"/>
  <c r="R15101" i="1" s="1"/>
  <c r="P15102" i="1" a="1"/>
  <c r="P15102" i="1" s="1"/>
  <c r="R15102" i="1" s="1"/>
  <c r="P15103" i="1" a="1"/>
  <c r="P15103" i="1" s="1"/>
  <c r="R15103" i="1" s="1"/>
  <c r="P15104" i="1" a="1"/>
  <c r="P15104" i="1" s="1"/>
  <c r="R15104" i="1" s="1"/>
  <c r="P15105" i="1" a="1"/>
  <c r="P15105" i="1" s="1"/>
  <c r="R15105" i="1" s="1"/>
  <c r="P15106" i="1" a="1"/>
  <c r="P15106" i="1" s="1"/>
  <c r="R15106" i="1" s="1"/>
  <c r="P15107" i="1" a="1"/>
  <c r="P15107" i="1" s="1"/>
  <c r="R15107" i="1" s="1"/>
  <c r="P15108" i="1" a="1"/>
  <c r="P15108" i="1" s="1"/>
  <c r="R15108" i="1" s="1"/>
  <c r="P15109" i="1" a="1"/>
  <c r="P15109" i="1" s="1"/>
  <c r="R15109" i="1" s="1"/>
  <c r="P15110" i="1" a="1"/>
  <c r="P15110" i="1" s="1"/>
  <c r="R15110" i="1" s="1"/>
  <c r="P15111" i="1" a="1"/>
  <c r="P15111" i="1" s="1"/>
  <c r="R15111" i="1" s="1"/>
  <c r="P15112" i="1" a="1"/>
  <c r="P15112" i="1" s="1"/>
  <c r="R15112" i="1" s="1"/>
  <c r="P15113" i="1" a="1"/>
  <c r="P15113" i="1" s="1"/>
  <c r="R15113" i="1" s="1"/>
  <c r="P15114" i="1" a="1"/>
  <c r="P15114" i="1" s="1"/>
  <c r="R15114" i="1" s="1"/>
  <c r="P15115" i="1" a="1"/>
  <c r="P15115" i="1" s="1"/>
  <c r="R15115" i="1" s="1"/>
  <c r="P15116" i="1" a="1"/>
  <c r="P15116" i="1" s="1"/>
  <c r="R15116" i="1" s="1"/>
  <c r="P15117" i="1" a="1"/>
  <c r="P15117" i="1" s="1"/>
  <c r="R15117" i="1" s="1"/>
  <c r="P15118" i="1" a="1"/>
  <c r="P15118" i="1" s="1"/>
  <c r="R15118" i="1" s="1"/>
  <c r="P15119" i="1" a="1"/>
  <c r="P15119" i="1" s="1"/>
  <c r="R15119" i="1" s="1"/>
  <c r="P15120" i="1" a="1"/>
  <c r="P15120" i="1" s="1"/>
  <c r="R15120" i="1" s="1"/>
  <c r="P15121" i="1" a="1"/>
  <c r="P15121" i="1" s="1"/>
  <c r="R15121" i="1" s="1"/>
  <c r="P15122" i="1" a="1"/>
  <c r="P15122" i="1" s="1"/>
  <c r="R15122" i="1" s="1"/>
  <c r="P15123" i="1" a="1"/>
  <c r="P15123" i="1" s="1"/>
  <c r="R15123" i="1" s="1"/>
  <c r="P15124" i="1" a="1"/>
  <c r="P15124" i="1" s="1"/>
  <c r="R15124" i="1" s="1"/>
  <c r="P15125" i="1" a="1"/>
  <c r="P15125" i="1" s="1"/>
  <c r="R15125" i="1" s="1"/>
  <c r="P15126" i="1" a="1"/>
  <c r="P15126" i="1" s="1"/>
  <c r="R15126" i="1" s="1"/>
  <c r="P15127" i="1" a="1"/>
  <c r="P15127" i="1" s="1"/>
  <c r="R15127" i="1" s="1"/>
  <c r="P15128" i="1" a="1"/>
  <c r="P15128" i="1" s="1"/>
  <c r="R15128" i="1" s="1"/>
  <c r="P15129" i="1" a="1"/>
  <c r="P15129" i="1" s="1"/>
  <c r="R15129" i="1" s="1"/>
  <c r="P15130" i="1" a="1"/>
  <c r="P15130" i="1" s="1"/>
  <c r="R15130" i="1" s="1"/>
  <c r="P15131" i="1" a="1"/>
  <c r="P15131" i="1" s="1"/>
  <c r="R15131" i="1" s="1"/>
  <c r="P15132" i="1" a="1"/>
  <c r="P15132" i="1" s="1"/>
  <c r="R15132" i="1" s="1"/>
  <c r="P15133" i="1" a="1"/>
  <c r="P15133" i="1" s="1"/>
  <c r="R15133" i="1" s="1"/>
  <c r="P15134" i="1" a="1"/>
  <c r="P15134" i="1" s="1"/>
  <c r="R15134" i="1" s="1"/>
  <c r="P15135" i="1" a="1"/>
  <c r="P15135" i="1" s="1"/>
  <c r="R15135" i="1" s="1"/>
  <c r="P15136" i="1" a="1"/>
  <c r="P15136" i="1" s="1"/>
  <c r="R15136" i="1" s="1"/>
  <c r="P15137" i="1" a="1"/>
  <c r="P15137" i="1" s="1"/>
  <c r="R15137" i="1" s="1"/>
  <c r="P15138" i="1" a="1"/>
  <c r="P15138" i="1" s="1"/>
  <c r="R15138" i="1" s="1"/>
  <c r="P15139" i="1" a="1"/>
  <c r="P15139" i="1" s="1"/>
  <c r="R15139" i="1" s="1"/>
  <c r="P15140" i="1" a="1"/>
  <c r="P15140" i="1" s="1"/>
  <c r="R15140" i="1" s="1"/>
  <c r="P15141" i="1" a="1"/>
  <c r="P15141" i="1" s="1"/>
  <c r="R15141" i="1" s="1"/>
  <c r="P15142" i="1" a="1"/>
  <c r="P15142" i="1" s="1"/>
  <c r="R15142" i="1" s="1"/>
  <c r="P15143" i="1" a="1"/>
  <c r="P15143" i="1" s="1"/>
  <c r="R15143" i="1" s="1"/>
  <c r="P15144" i="1" a="1"/>
  <c r="P15144" i="1" s="1"/>
  <c r="R15144" i="1" s="1"/>
  <c r="P15145" i="1" a="1"/>
  <c r="P15145" i="1" s="1"/>
  <c r="R15145" i="1" s="1"/>
  <c r="P15146" i="1" a="1"/>
  <c r="P15146" i="1" s="1"/>
  <c r="R15146" i="1" s="1"/>
  <c r="P15147" i="1" a="1"/>
  <c r="P15147" i="1" s="1"/>
  <c r="R15147" i="1" s="1"/>
  <c r="P15148" i="1" a="1"/>
  <c r="P15148" i="1" s="1"/>
  <c r="R15148" i="1" s="1"/>
  <c r="P15149" i="1" a="1"/>
  <c r="P15149" i="1" s="1"/>
  <c r="R15149" i="1" s="1"/>
  <c r="P15150" i="1" a="1"/>
  <c r="P15150" i="1" s="1"/>
  <c r="R15150" i="1" s="1"/>
  <c r="P15151" i="1" a="1"/>
  <c r="P15151" i="1" s="1"/>
  <c r="R15151" i="1" s="1"/>
  <c r="P15152" i="1" a="1"/>
  <c r="P15152" i="1" s="1"/>
  <c r="R15152" i="1" s="1"/>
  <c r="P15153" i="1" a="1"/>
  <c r="P15153" i="1" s="1"/>
  <c r="R15153" i="1" s="1"/>
  <c r="P15154" i="1" a="1"/>
  <c r="P15154" i="1" s="1"/>
  <c r="R15154" i="1" s="1"/>
  <c r="P15155" i="1" a="1"/>
  <c r="P15155" i="1" s="1"/>
  <c r="R15155" i="1" s="1"/>
  <c r="P15156" i="1" a="1"/>
  <c r="P15156" i="1" s="1"/>
  <c r="R15156" i="1" s="1"/>
  <c r="P15157" i="1" a="1"/>
  <c r="P15157" i="1" s="1"/>
  <c r="R15157" i="1" s="1"/>
  <c r="P15158" i="1" a="1"/>
  <c r="P15158" i="1" s="1"/>
  <c r="R15158" i="1" s="1"/>
  <c r="P15159" i="1" a="1"/>
  <c r="P15159" i="1" s="1"/>
  <c r="R15159" i="1" s="1"/>
  <c r="P15160" i="1" a="1"/>
  <c r="P15160" i="1" s="1"/>
  <c r="R15160" i="1" s="1"/>
  <c r="P15161" i="1" a="1"/>
  <c r="P15161" i="1" s="1"/>
  <c r="R15161" i="1" s="1"/>
  <c r="P15162" i="1" a="1"/>
  <c r="P15162" i="1" s="1"/>
  <c r="R15162" i="1" s="1"/>
  <c r="P15163" i="1" a="1"/>
  <c r="P15163" i="1" s="1"/>
  <c r="R15163" i="1" s="1"/>
  <c r="P15164" i="1" a="1"/>
  <c r="P15164" i="1" s="1"/>
  <c r="R15164" i="1" s="1"/>
  <c r="P15165" i="1" a="1"/>
  <c r="P15165" i="1" s="1"/>
  <c r="R15165" i="1" s="1"/>
  <c r="P15166" i="1" a="1"/>
  <c r="P15166" i="1" s="1"/>
  <c r="R15166" i="1" s="1"/>
  <c r="P15167" i="1" a="1"/>
  <c r="P15167" i="1" s="1"/>
  <c r="R15167" i="1" s="1"/>
  <c r="P15168" i="1" a="1"/>
  <c r="P15168" i="1" s="1"/>
  <c r="R15168" i="1" s="1"/>
  <c r="P15169" i="1" a="1"/>
  <c r="P15169" i="1" s="1"/>
  <c r="R15169" i="1" s="1"/>
  <c r="P15170" i="1" a="1"/>
  <c r="P15170" i="1" s="1"/>
  <c r="R15170" i="1" s="1"/>
  <c r="P15171" i="1" a="1"/>
  <c r="P15171" i="1" s="1"/>
  <c r="R15171" i="1" s="1"/>
  <c r="P15172" i="1" a="1"/>
  <c r="P15172" i="1" s="1"/>
  <c r="R15172" i="1" s="1"/>
  <c r="P15173" i="1" a="1"/>
  <c r="P15173" i="1" s="1"/>
  <c r="R15173" i="1" s="1"/>
  <c r="P15174" i="1" a="1"/>
  <c r="P15174" i="1" s="1"/>
  <c r="R15174" i="1" s="1"/>
  <c r="P15175" i="1" a="1"/>
  <c r="P15175" i="1" s="1"/>
  <c r="R15175" i="1" s="1"/>
  <c r="P15176" i="1" a="1"/>
  <c r="P15176" i="1" s="1"/>
  <c r="R15176" i="1" s="1"/>
  <c r="P15177" i="1" a="1"/>
  <c r="P15177" i="1" s="1"/>
  <c r="R15177" i="1" s="1"/>
  <c r="P15178" i="1" a="1"/>
  <c r="P15178" i="1" s="1"/>
  <c r="R15178" i="1" s="1"/>
  <c r="P15179" i="1" a="1"/>
  <c r="P15179" i="1" s="1"/>
  <c r="R15179" i="1" s="1"/>
  <c r="P15180" i="1" a="1"/>
  <c r="P15180" i="1" s="1"/>
  <c r="R15180" i="1" s="1"/>
  <c r="P15181" i="1" a="1"/>
  <c r="P15181" i="1" s="1"/>
  <c r="R15181" i="1" s="1"/>
  <c r="P15182" i="1" a="1"/>
  <c r="P15182" i="1" s="1"/>
  <c r="R15182" i="1" s="1"/>
  <c r="P15183" i="1" a="1"/>
  <c r="P15183" i="1" s="1"/>
  <c r="R15183" i="1" s="1"/>
  <c r="P15184" i="1" a="1"/>
  <c r="P15184" i="1" s="1"/>
  <c r="R15184" i="1" s="1"/>
  <c r="P15185" i="1" a="1"/>
  <c r="P15185" i="1" s="1"/>
  <c r="R15185" i="1" s="1"/>
  <c r="P15186" i="1" a="1"/>
  <c r="P15186" i="1" s="1"/>
  <c r="R15186" i="1" s="1"/>
  <c r="P15187" i="1" a="1"/>
  <c r="P15187" i="1" s="1"/>
  <c r="R15187" i="1" s="1"/>
  <c r="P15188" i="1" a="1"/>
  <c r="P15188" i="1" s="1"/>
  <c r="R15188" i="1" s="1"/>
  <c r="P15189" i="1" a="1"/>
  <c r="P15189" i="1" s="1"/>
  <c r="R15189" i="1" s="1"/>
  <c r="P15190" i="1" a="1"/>
  <c r="P15190" i="1" s="1"/>
  <c r="R15190" i="1" s="1"/>
  <c r="P15191" i="1" a="1"/>
  <c r="P15191" i="1" s="1"/>
  <c r="R15191" i="1" s="1"/>
  <c r="P15192" i="1" a="1"/>
  <c r="P15192" i="1" s="1"/>
  <c r="R15192" i="1" s="1"/>
  <c r="P15193" i="1" a="1"/>
  <c r="P15193" i="1" s="1"/>
  <c r="R15193" i="1" s="1"/>
  <c r="P15194" i="1" a="1"/>
  <c r="P15194" i="1" s="1"/>
  <c r="R15194" i="1" s="1"/>
  <c r="P15195" i="1" a="1"/>
  <c r="P15195" i="1" s="1"/>
  <c r="R15195" i="1" s="1"/>
  <c r="P15196" i="1" a="1"/>
  <c r="P15196" i="1" s="1"/>
  <c r="R15196" i="1" s="1"/>
  <c r="P15197" i="1" a="1"/>
  <c r="P15197" i="1" s="1"/>
  <c r="R15197" i="1" s="1"/>
  <c r="P15198" i="1" a="1"/>
  <c r="P15198" i="1" s="1"/>
  <c r="R15198" i="1" s="1"/>
  <c r="P15199" i="1" a="1"/>
  <c r="P15199" i="1" s="1"/>
  <c r="R15199" i="1" s="1"/>
  <c r="P15200" i="1" a="1"/>
  <c r="P15200" i="1" s="1"/>
  <c r="R15200" i="1" s="1"/>
  <c r="P15201" i="1" a="1"/>
  <c r="P15201" i="1" s="1"/>
  <c r="R15201" i="1" s="1"/>
  <c r="P15202" i="1" a="1"/>
  <c r="P15202" i="1" s="1"/>
  <c r="R15202" i="1" s="1"/>
  <c r="P15203" i="1" a="1"/>
  <c r="P15203" i="1" s="1"/>
  <c r="R15203" i="1" s="1"/>
  <c r="P15204" i="1" a="1"/>
  <c r="P15204" i="1" s="1"/>
  <c r="R15204" i="1" s="1"/>
  <c r="P15205" i="1" a="1"/>
  <c r="P15205" i="1" s="1"/>
  <c r="R15205" i="1" s="1"/>
  <c r="P15206" i="1" a="1"/>
  <c r="P15206" i="1" s="1"/>
  <c r="R15206" i="1" s="1"/>
  <c r="P15207" i="1" a="1"/>
  <c r="P15207" i="1" s="1"/>
  <c r="R15207" i="1" s="1"/>
  <c r="P15208" i="1" a="1"/>
  <c r="P15208" i="1" s="1"/>
  <c r="R15208" i="1" s="1"/>
  <c r="P15209" i="1" a="1"/>
  <c r="P15209" i="1" s="1"/>
  <c r="R15209" i="1" s="1"/>
  <c r="P15210" i="1" a="1"/>
  <c r="P15210" i="1" s="1"/>
  <c r="R15210" i="1" s="1"/>
  <c r="P15211" i="1" a="1"/>
  <c r="P15211" i="1" s="1"/>
  <c r="R15211" i="1" s="1"/>
  <c r="P15212" i="1" a="1"/>
  <c r="P15212" i="1" s="1"/>
  <c r="R15212" i="1" s="1"/>
  <c r="P15213" i="1" a="1"/>
  <c r="P15213" i="1" s="1"/>
  <c r="R15213" i="1" s="1"/>
  <c r="P15214" i="1" a="1"/>
  <c r="P15214" i="1" s="1"/>
  <c r="R15214" i="1" s="1"/>
  <c r="P15215" i="1" a="1"/>
  <c r="P15215" i="1" s="1"/>
  <c r="R15215" i="1" s="1"/>
  <c r="P15216" i="1" a="1"/>
  <c r="P15216" i="1" s="1"/>
  <c r="R15216" i="1" s="1"/>
  <c r="P15217" i="1" a="1"/>
  <c r="P15217" i="1" s="1"/>
  <c r="R15217" i="1" s="1"/>
  <c r="P15218" i="1" a="1"/>
  <c r="P15218" i="1" s="1"/>
  <c r="R15218" i="1" s="1"/>
  <c r="P15219" i="1" a="1"/>
  <c r="P15219" i="1" s="1"/>
  <c r="R15219" i="1" s="1"/>
  <c r="P15220" i="1" a="1"/>
  <c r="P15220" i="1" s="1"/>
  <c r="R15220" i="1" s="1"/>
  <c r="P15221" i="1" a="1"/>
  <c r="P15221" i="1" s="1"/>
  <c r="R15221" i="1" s="1"/>
  <c r="P15222" i="1" a="1"/>
  <c r="P15222" i="1" s="1"/>
  <c r="R15222" i="1" s="1"/>
  <c r="P15223" i="1" a="1"/>
  <c r="P15223" i="1" s="1"/>
  <c r="R15223" i="1" s="1"/>
  <c r="P15224" i="1" a="1"/>
  <c r="P15224" i="1" s="1"/>
  <c r="R15224" i="1" s="1"/>
  <c r="P15225" i="1" a="1"/>
  <c r="P15225" i="1" s="1"/>
  <c r="R15225" i="1" s="1"/>
  <c r="P15226" i="1" a="1"/>
  <c r="P15226" i="1" s="1"/>
  <c r="R15226" i="1" s="1"/>
  <c r="P15227" i="1" a="1"/>
  <c r="P15227" i="1" s="1"/>
  <c r="R15227" i="1" s="1"/>
  <c r="P15228" i="1" a="1"/>
  <c r="P15228" i="1" s="1"/>
  <c r="R15228" i="1" s="1"/>
  <c r="P15229" i="1" a="1"/>
  <c r="P15229" i="1" s="1"/>
  <c r="R15229" i="1" s="1"/>
  <c r="P15230" i="1" a="1"/>
  <c r="P15230" i="1" s="1"/>
  <c r="R15230" i="1" s="1"/>
  <c r="P15231" i="1" a="1"/>
  <c r="P15231" i="1" s="1"/>
  <c r="R15231" i="1" s="1"/>
  <c r="P15232" i="1" a="1"/>
  <c r="P15232" i="1" s="1"/>
  <c r="R15232" i="1" s="1"/>
  <c r="P15233" i="1" a="1"/>
  <c r="P15233" i="1" s="1"/>
  <c r="R15233" i="1" s="1"/>
  <c r="P15234" i="1" a="1"/>
  <c r="P15234" i="1" s="1"/>
  <c r="R15234" i="1" s="1"/>
  <c r="P15235" i="1" a="1"/>
  <c r="P15235" i="1" s="1"/>
  <c r="R15235" i="1" s="1"/>
  <c r="P15236" i="1" a="1"/>
  <c r="P15236" i="1" s="1"/>
  <c r="R15236" i="1" s="1"/>
  <c r="P15237" i="1" a="1"/>
  <c r="P15237" i="1" s="1"/>
  <c r="R15237" i="1" s="1"/>
  <c r="P15238" i="1" a="1"/>
  <c r="P15238" i="1" s="1"/>
  <c r="R15238" i="1" s="1"/>
  <c r="P15239" i="1" a="1"/>
  <c r="P15239" i="1" s="1"/>
  <c r="R15239" i="1" s="1"/>
  <c r="P15240" i="1" a="1"/>
  <c r="P15240" i="1" s="1"/>
  <c r="R15240" i="1" s="1"/>
  <c r="P15241" i="1" a="1"/>
  <c r="P15241" i="1" s="1"/>
  <c r="R15241" i="1" s="1"/>
  <c r="P15242" i="1" a="1"/>
  <c r="P15242" i="1" s="1"/>
  <c r="R15242" i="1" s="1"/>
  <c r="P15243" i="1" a="1"/>
  <c r="P15243" i="1" s="1"/>
  <c r="R15243" i="1" s="1"/>
  <c r="P15244" i="1" a="1"/>
  <c r="P15244" i="1" s="1"/>
  <c r="R15244" i="1" s="1"/>
  <c r="P15245" i="1" a="1"/>
  <c r="P15245" i="1" s="1"/>
  <c r="R15245" i="1" s="1"/>
  <c r="P15246" i="1" a="1"/>
  <c r="P15246" i="1" s="1"/>
  <c r="R15246" i="1" s="1"/>
  <c r="P15247" i="1" a="1"/>
  <c r="P15247" i="1" s="1"/>
  <c r="R15247" i="1" s="1"/>
  <c r="P15248" i="1" a="1"/>
  <c r="P15248" i="1" s="1"/>
  <c r="R15248" i="1" s="1"/>
  <c r="P15249" i="1" a="1"/>
  <c r="P15249" i="1" s="1"/>
  <c r="R15249" i="1" s="1"/>
  <c r="P15250" i="1" a="1"/>
  <c r="P15250" i="1" s="1"/>
  <c r="R15250" i="1" s="1"/>
  <c r="P15251" i="1" a="1"/>
  <c r="P15251" i="1" s="1"/>
  <c r="R15251" i="1" s="1"/>
  <c r="P15252" i="1" a="1"/>
  <c r="P15252" i="1" s="1"/>
  <c r="R15252" i="1" s="1"/>
  <c r="P15253" i="1" a="1"/>
  <c r="P15253" i="1" s="1"/>
  <c r="R15253" i="1" s="1"/>
  <c r="P15254" i="1" a="1"/>
  <c r="P15254" i="1" s="1"/>
  <c r="R15254" i="1" s="1"/>
  <c r="P15255" i="1" a="1"/>
  <c r="P15255" i="1" s="1"/>
  <c r="R15255" i="1" s="1"/>
  <c r="P15256" i="1" a="1"/>
  <c r="P15256" i="1" s="1"/>
  <c r="R15256" i="1" s="1"/>
  <c r="P15257" i="1" a="1"/>
  <c r="P15257" i="1" s="1"/>
  <c r="R15257" i="1" s="1"/>
  <c r="P15258" i="1" a="1"/>
  <c r="P15258" i="1" s="1"/>
  <c r="R15258" i="1" s="1"/>
  <c r="P15259" i="1" a="1"/>
  <c r="P15259" i="1" s="1"/>
  <c r="R15259" i="1" s="1"/>
  <c r="P15260" i="1" a="1"/>
  <c r="P15260" i="1" s="1"/>
  <c r="R15260" i="1" s="1"/>
  <c r="P15261" i="1" a="1"/>
  <c r="P15261" i="1" s="1"/>
  <c r="R15261" i="1" s="1"/>
  <c r="P15262" i="1" a="1"/>
  <c r="P15262" i="1" s="1"/>
  <c r="R15262" i="1" s="1"/>
  <c r="P15263" i="1" a="1"/>
  <c r="P15263" i="1" s="1"/>
  <c r="R15263" i="1" s="1"/>
  <c r="P15264" i="1" a="1"/>
  <c r="P15264" i="1" s="1"/>
  <c r="R15264" i="1" s="1"/>
  <c r="P15265" i="1" a="1"/>
  <c r="P15265" i="1" s="1"/>
  <c r="R15265" i="1" s="1"/>
  <c r="P15266" i="1" a="1"/>
  <c r="P15266" i="1" s="1"/>
  <c r="R15266" i="1" s="1"/>
  <c r="P15267" i="1" a="1"/>
  <c r="P15267" i="1" s="1"/>
  <c r="R15267" i="1" s="1"/>
  <c r="P15268" i="1" a="1"/>
  <c r="P15268" i="1" s="1"/>
  <c r="R15268" i="1" s="1"/>
  <c r="P15269" i="1" a="1"/>
  <c r="P15269" i="1" s="1"/>
  <c r="R15269" i="1" s="1"/>
  <c r="P15270" i="1" a="1"/>
  <c r="P15270" i="1" s="1"/>
  <c r="R15270" i="1" s="1"/>
  <c r="P15271" i="1" a="1"/>
  <c r="P15271" i="1" s="1"/>
  <c r="R15271" i="1" s="1"/>
  <c r="P15272" i="1" a="1"/>
  <c r="P15272" i="1" s="1"/>
  <c r="R15272" i="1" s="1"/>
  <c r="P15273" i="1" a="1"/>
  <c r="P15273" i="1" s="1"/>
  <c r="R15273" i="1" s="1"/>
  <c r="P15274" i="1" a="1"/>
  <c r="P15274" i="1" s="1"/>
  <c r="R15274" i="1" s="1"/>
  <c r="P15275" i="1" a="1"/>
  <c r="P15275" i="1" s="1"/>
  <c r="R15275" i="1" s="1"/>
  <c r="P15276" i="1" a="1"/>
  <c r="P15276" i="1" s="1"/>
  <c r="R15276" i="1" s="1"/>
  <c r="P15277" i="1" a="1"/>
  <c r="P15277" i="1" s="1"/>
  <c r="R15277" i="1" s="1"/>
  <c r="P15278" i="1" a="1"/>
  <c r="P15278" i="1" s="1"/>
  <c r="R15278" i="1" s="1"/>
  <c r="P15279" i="1" a="1"/>
  <c r="P15279" i="1" s="1"/>
  <c r="R15279" i="1" s="1"/>
  <c r="P15280" i="1" a="1"/>
  <c r="P15280" i="1" s="1"/>
  <c r="R15280" i="1" s="1"/>
  <c r="P15281" i="1" a="1"/>
  <c r="P15281" i="1" s="1"/>
  <c r="R15281" i="1" s="1"/>
  <c r="P15282" i="1" a="1"/>
  <c r="P15282" i="1" s="1"/>
  <c r="R15282" i="1" s="1"/>
  <c r="P15283" i="1" a="1"/>
  <c r="P15283" i="1" s="1"/>
  <c r="R15283" i="1" s="1"/>
  <c r="P15284" i="1" a="1"/>
  <c r="P15284" i="1" s="1"/>
  <c r="R15284" i="1" s="1"/>
  <c r="P15285" i="1" a="1"/>
  <c r="P15285" i="1" s="1"/>
  <c r="R15285" i="1" s="1"/>
  <c r="P15286" i="1" a="1"/>
  <c r="P15286" i="1" s="1"/>
  <c r="R15286" i="1" s="1"/>
  <c r="P15287" i="1" a="1"/>
  <c r="P15287" i="1" s="1"/>
  <c r="R15287" i="1" s="1"/>
  <c r="P15288" i="1" a="1"/>
  <c r="P15288" i="1" s="1"/>
  <c r="R15288" i="1" s="1"/>
  <c r="P15289" i="1" a="1"/>
  <c r="P15289" i="1" s="1"/>
  <c r="R15289" i="1" s="1"/>
  <c r="P15290" i="1" a="1"/>
  <c r="P15290" i="1" s="1"/>
  <c r="R15290" i="1" s="1"/>
  <c r="P15291" i="1" a="1"/>
  <c r="P15291" i="1" s="1"/>
  <c r="R15291" i="1" s="1"/>
  <c r="P15292" i="1" a="1"/>
  <c r="P15292" i="1" s="1"/>
  <c r="R15292" i="1" s="1"/>
  <c r="P15293" i="1" a="1"/>
  <c r="P15293" i="1" s="1"/>
  <c r="R15293" i="1" s="1"/>
  <c r="P15294" i="1" a="1"/>
  <c r="P15294" i="1" s="1"/>
  <c r="R15294" i="1" s="1"/>
  <c r="P15295" i="1" a="1"/>
  <c r="P15295" i="1" s="1"/>
  <c r="R15295" i="1" s="1"/>
  <c r="P15296" i="1" a="1"/>
  <c r="P15296" i="1" s="1"/>
  <c r="R15296" i="1" s="1"/>
  <c r="P15297" i="1" a="1"/>
  <c r="P15297" i="1" s="1"/>
  <c r="R15297" i="1" s="1"/>
  <c r="P15298" i="1" a="1"/>
  <c r="P15298" i="1" s="1"/>
  <c r="R15298" i="1" s="1"/>
  <c r="P15299" i="1" a="1"/>
  <c r="P15299" i="1" s="1"/>
  <c r="R15299" i="1" s="1"/>
  <c r="P15300" i="1" a="1"/>
  <c r="P15300" i="1" s="1"/>
  <c r="R15300" i="1" s="1"/>
  <c r="P15301" i="1" a="1"/>
  <c r="P15301" i="1" s="1"/>
  <c r="R15301" i="1" s="1"/>
  <c r="P15302" i="1" a="1"/>
  <c r="P15302" i="1" s="1"/>
  <c r="R15302" i="1" s="1"/>
  <c r="P15303" i="1" a="1"/>
  <c r="P15303" i="1" s="1"/>
  <c r="R15303" i="1" s="1"/>
  <c r="P15304" i="1" a="1"/>
  <c r="P15304" i="1" s="1"/>
  <c r="R15304" i="1" s="1"/>
  <c r="P15305" i="1" a="1"/>
  <c r="P15305" i="1" s="1"/>
  <c r="R15305" i="1" s="1"/>
  <c r="P15306" i="1" a="1"/>
  <c r="P15306" i="1" s="1"/>
  <c r="R15306" i="1" s="1"/>
  <c r="P15307" i="1" a="1"/>
  <c r="P15307" i="1" s="1"/>
  <c r="R15307" i="1" s="1"/>
  <c r="P15308" i="1" a="1"/>
  <c r="P15308" i="1" s="1"/>
  <c r="R15308" i="1" s="1"/>
  <c r="P15309" i="1" a="1"/>
  <c r="P15309" i="1" s="1"/>
  <c r="R15309" i="1" s="1"/>
  <c r="P15310" i="1" a="1"/>
  <c r="P15310" i="1" s="1"/>
  <c r="R15310" i="1" s="1"/>
  <c r="P15311" i="1" a="1"/>
  <c r="P15311" i="1" s="1"/>
  <c r="R15311" i="1" s="1"/>
  <c r="P15312" i="1" a="1"/>
  <c r="P15312" i="1" s="1"/>
  <c r="R15312" i="1" s="1"/>
  <c r="P15313" i="1" a="1"/>
  <c r="P15313" i="1" s="1"/>
  <c r="R15313" i="1" s="1"/>
  <c r="P15314" i="1" a="1"/>
  <c r="P15314" i="1" s="1"/>
  <c r="R15314" i="1" s="1"/>
  <c r="P15315" i="1" a="1"/>
  <c r="P15315" i="1" s="1"/>
  <c r="R15315" i="1" s="1"/>
  <c r="P15316" i="1" a="1"/>
  <c r="P15316" i="1" s="1"/>
  <c r="R15316" i="1" s="1"/>
  <c r="P15317" i="1" a="1"/>
  <c r="P15317" i="1" s="1"/>
  <c r="R15317" i="1" s="1"/>
  <c r="P15318" i="1" a="1"/>
  <c r="P15318" i="1" s="1"/>
  <c r="R15318" i="1" s="1"/>
  <c r="P15319" i="1" a="1"/>
  <c r="P15319" i="1" s="1"/>
  <c r="R15319" i="1" s="1"/>
  <c r="P15320" i="1" a="1"/>
  <c r="P15320" i="1" s="1"/>
  <c r="R15320" i="1" s="1"/>
  <c r="P15321" i="1" a="1"/>
  <c r="P15321" i="1" s="1"/>
  <c r="R15321" i="1" s="1"/>
  <c r="P15322" i="1" a="1"/>
  <c r="P15322" i="1" s="1"/>
  <c r="R15322" i="1" s="1"/>
  <c r="P15323" i="1" a="1"/>
  <c r="P15323" i="1" s="1"/>
  <c r="R15323" i="1" s="1"/>
  <c r="P15324" i="1" a="1"/>
  <c r="P15324" i="1" s="1"/>
  <c r="R15324" i="1" s="1"/>
  <c r="P15325" i="1" a="1"/>
  <c r="P15325" i="1" s="1"/>
  <c r="R15325" i="1" s="1"/>
  <c r="P15326" i="1" a="1"/>
  <c r="P15326" i="1" s="1"/>
  <c r="R15326" i="1" s="1"/>
  <c r="P15327" i="1" a="1"/>
  <c r="P15327" i="1" s="1"/>
  <c r="R15327" i="1" s="1"/>
  <c r="P15328" i="1" a="1"/>
  <c r="P15328" i="1" s="1"/>
  <c r="R15328" i="1" s="1"/>
  <c r="P15329" i="1" a="1"/>
  <c r="P15329" i="1" s="1"/>
  <c r="R15329" i="1" s="1"/>
  <c r="P15330" i="1" a="1"/>
  <c r="P15330" i="1" s="1"/>
  <c r="R15330" i="1" s="1"/>
  <c r="P15331" i="1" a="1"/>
  <c r="P15331" i="1" s="1"/>
  <c r="R15331" i="1" s="1"/>
  <c r="P15332" i="1" a="1"/>
  <c r="P15332" i="1" s="1"/>
  <c r="R15332" i="1" s="1"/>
  <c r="P15333" i="1" a="1"/>
  <c r="P15333" i="1" s="1"/>
  <c r="R15333" i="1" s="1"/>
  <c r="P15334" i="1" a="1"/>
  <c r="P15334" i="1" s="1"/>
  <c r="R15334" i="1" s="1"/>
  <c r="P15335" i="1" a="1"/>
  <c r="P15335" i="1" s="1"/>
  <c r="R15335" i="1" s="1"/>
  <c r="P15336" i="1" a="1"/>
  <c r="P15336" i="1" s="1"/>
  <c r="R15336" i="1" s="1"/>
  <c r="P15337" i="1" a="1"/>
  <c r="P15337" i="1" s="1"/>
  <c r="R15337" i="1" s="1"/>
  <c r="P15338" i="1" a="1"/>
  <c r="P15338" i="1" s="1"/>
  <c r="R15338" i="1" s="1"/>
  <c r="P15339" i="1" a="1"/>
  <c r="P15339" i="1" s="1"/>
  <c r="R15339" i="1" s="1"/>
  <c r="P15340" i="1" a="1"/>
  <c r="P15340" i="1" s="1"/>
  <c r="R15340" i="1" s="1"/>
  <c r="P15341" i="1" a="1"/>
  <c r="P15341" i="1" s="1"/>
  <c r="R15341" i="1" s="1"/>
  <c r="P15342" i="1" a="1"/>
  <c r="P15342" i="1" s="1"/>
  <c r="R15342" i="1" s="1"/>
  <c r="P15343" i="1" a="1"/>
  <c r="P15343" i="1" s="1"/>
  <c r="R15343" i="1" s="1"/>
  <c r="P15344" i="1" a="1"/>
  <c r="P15344" i="1" s="1"/>
  <c r="R15344" i="1" s="1"/>
  <c r="P15345" i="1" a="1"/>
  <c r="P15345" i="1" s="1"/>
  <c r="R15345" i="1" s="1"/>
  <c r="P15346" i="1" a="1"/>
  <c r="P15346" i="1" s="1"/>
  <c r="R15346" i="1" s="1"/>
  <c r="P15347" i="1" a="1"/>
  <c r="P15347" i="1" s="1"/>
  <c r="R15347" i="1" s="1"/>
  <c r="P15348" i="1" a="1"/>
  <c r="P15348" i="1" s="1"/>
  <c r="R15348" i="1" s="1"/>
  <c r="P15349" i="1" a="1"/>
  <c r="P15349" i="1" s="1"/>
  <c r="R15349" i="1" s="1"/>
  <c r="P15350" i="1" a="1"/>
  <c r="P15350" i="1" s="1"/>
  <c r="R15350" i="1" s="1"/>
  <c r="P15351" i="1" a="1"/>
  <c r="P15351" i="1" s="1"/>
  <c r="R15351" i="1" s="1"/>
  <c r="P15352" i="1" a="1"/>
  <c r="P15352" i="1" s="1"/>
  <c r="R15352" i="1" s="1"/>
  <c r="P15353" i="1" a="1"/>
  <c r="P15353" i="1" s="1"/>
  <c r="R15353" i="1" s="1"/>
  <c r="P15354" i="1" a="1"/>
  <c r="P15354" i="1" s="1"/>
  <c r="R15354" i="1" s="1"/>
  <c r="P15355" i="1" a="1"/>
  <c r="P15355" i="1" s="1"/>
  <c r="R15355" i="1" s="1"/>
  <c r="P15356" i="1" a="1"/>
  <c r="P15356" i="1" s="1"/>
  <c r="R15356" i="1" s="1"/>
  <c r="P15357" i="1" a="1"/>
  <c r="P15357" i="1" s="1"/>
  <c r="R15357" i="1" s="1"/>
  <c r="P15358" i="1" a="1"/>
  <c r="P15358" i="1" s="1"/>
  <c r="R15358" i="1" s="1"/>
  <c r="P15359" i="1" a="1"/>
  <c r="P15359" i="1" s="1"/>
  <c r="R15359" i="1" s="1"/>
  <c r="P15360" i="1" a="1"/>
  <c r="P15360" i="1" s="1"/>
  <c r="R15360" i="1" s="1"/>
  <c r="P15361" i="1" a="1"/>
  <c r="P15361" i="1" s="1"/>
  <c r="R15361" i="1" s="1"/>
  <c r="P15362" i="1" a="1"/>
  <c r="P15362" i="1" s="1"/>
  <c r="R15362" i="1" s="1"/>
  <c r="P15363" i="1" a="1"/>
  <c r="P15363" i="1" s="1"/>
  <c r="R15363" i="1" s="1"/>
  <c r="P15364" i="1" a="1"/>
  <c r="P15364" i="1" s="1"/>
  <c r="R15364" i="1" s="1"/>
  <c r="P15365" i="1" a="1"/>
  <c r="P15365" i="1" s="1"/>
  <c r="R15365" i="1" s="1"/>
  <c r="P15366" i="1" a="1"/>
  <c r="P15366" i="1" s="1"/>
  <c r="R15366" i="1" s="1"/>
  <c r="P15367" i="1" a="1"/>
  <c r="P15367" i="1" s="1"/>
  <c r="R15367" i="1" s="1"/>
  <c r="P15368" i="1" a="1"/>
  <c r="P15368" i="1" s="1"/>
  <c r="R15368" i="1" s="1"/>
  <c r="P15369" i="1" a="1"/>
  <c r="P15369" i="1" s="1"/>
  <c r="R15369" i="1" s="1"/>
  <c r="P15370" i="1" a="1"/>
  <c r="P15370" i="1" s="1"/>
  <c r="R15370" i="1" s="1"/>
  <c r="P15371" i="1" a="1"/>
  <c r="P15371" i="1" s="1"/>
  <c r="R15371" i="1" s="1"/>
  <c r="P15372" i="1" a="1"/>
  <c r="P15372" i="1" s="1"/>
  <c r="R15372" i="1" s="1"/>
  <c r="P15373" i="1" a="1"/>
  <c r="P15373" i="1" s="1"/>
  <c r="R15373" i="1" s="1"/>
  <c r="P15374" i="1" a="1"/>
  <c r="P15374" i="1" s="1"/>
  <c r="R15374" i="1" s="1"/>
  <c r="P15375" i="1" a="1"/>
  <c r="P15375" i="1" s="1"/>
  <c r="R15375" i="1" s="1"/>
  <c r="P15376" i="1" a="1"/>
  <c r="P15376" i="1" s="1"/>
  <c r="R15376" i="1" s="1"/>
  <c r="P15377" i="1" a="1"/>
  <c r="P15377" i="1" s="1"/>
  <c r="R15377" i="1" s="1"/>
  <c r="P15378" i="1" a="1"/>
  <c r="P15378" i="1" s="1"/>
  <c r="R15378" i="1" s="1"/>
  <c r="P15379" i="1" a="1"/>
  <c r="P15379" i="1" s="1"/>
  <c r="R15379" i="1" s="1"/>
  <c r="P15380" i="1" a="1"/>
  <c r="P15380" i="1" s="1"/>
  <c r="R15380" i="1" s="1"/>
  <c r="P15381" i="1" a="1"/>
  <c r="P15381" i="1" s="1"/>
  <c r="R15381" i="1" s="1"/>
  <c r="P15382" i="1" a="1"/>
  <c r="P15382" i="1" s="1"/>
  <c r="R15382" i="1" s="1"/>
  <c r="P15383" i="1" a="1"/>
  <c r="P15383" i="1" s="1"/>
  <c r="R15383" i="1" s="1"/>
  <c r="P15384" i="1" a="1"/>
  <c r="P15384" i="1" s="1"/>
  <c r="R15384" i="1" s="1"/>
  <c r="P15385" i="1" a="1"/>
  <c r="P15385" i="1" s="1"/>
  <c r="R15385" i="1" s="1"/>
  <c r="P15386" i="1" a="1"/>
  <c r="P15386" i="1" s="1"/>
  <c r="R15386" i="1" s="1"/>
  <c r="P15387" i="1" a="1"/>
  <c r="P15387" i="1" s="1"/>
  <c r="R15387" i="1" s="1"/>
  <c r="P15388" i="1" a="1"/>
  <c r="P15388" i="1" s="1"/>
  <c r="R15388" i="1" s="1"/>
  <c r="P15389" i="1" a="1"/>
  <c r="P15389" i="1" s="1"/>
  <c r="R15389" i="1" s="1"/>
  <c r="P15390" i="1" a="1"/>
  <c r="P15390" i="1" s="1"/>
  <c r="R15390" i="1" s="1"/>
  <c r="P15391" i="1" a="1"/>
  <c r="P15391" i="1" s="1"/>
  <c r="R15391" i="1" s="1"/>
  <c r="P15392" i="1" a="1"/>
  <c r="P15392" i="1" s="1"/>
  <c r="R15392" i="1" s="1"/>
  <c r="P15393" i="1" a="1"/>
  <c r="P15393" i="1" s="1"/>
  <c r="R15393" i="1" s="1"/>
  <c r="P15394" i="1" a="1"/>
  <c r="P15394" i="1" s="1"/>
  <c r="R15394" i="1" s="1"/>
  <c r="P15395" i="1" a="1"/>
  <c r="P15395" i="1" s="1"/>
  <c r="R15395" i="1" s="1"/>
  <c r="P15396" i="1" a="1"/>
  <c r="P15396" i="1" s="1"/>
  <c r="R15396" i="1" s="1"/>
  <c r="P15397" i="1" a="1"/>
  <c r="P15397" i="1" s="1"/>
  <c r="R15397" i="1" s="1"/>
  <c r="P15398" i="1" a="1"/>
  <c r="P15398" i="1" s="1"/>
  <c r="R15398" i="1" s="1"/>
  <c r="P15399" i="1" a="1"/>
  <c r="P15399" i="1" s="1"/>
  <c r="R15399" i="1" s="1"/>
  <c r="P15400" i="1" a="1"/>
  <c r="P15400" i="1" s="1"/>
  <c r="R15400" i="1" s="1"/>
  <c r="P15401" i="1" a="1"/>
  <c r="P15401" i="1" s="1"/>
  <c r="R15401" i="1" s="1"/>
  <c r="P15402" i="1" a="1"/>
  <c r="P15402" i="1" s="1"/>
  <c r="R15402" i="1" s="1"/>
  <c r="P15403" i="1" a="1"/>
  <c r="P15403" i="1" s="1"/>
  <c r="R15403" i="1" s="1"/>
  <c r="P15404" i="1" a="1"/>
  <c r="P15404" i="1" s="1"/>
  <c r="R15404" i="1" s="1"/>
  <c r="P15405" i="1" a="1"/>
  <c r="P15405" i="1" s="1"/>
  <c r="R15405" i="1" s="1"/>
  <c r="P15406" i="1" a="1"/>
  <c r="P15406" i="1" s="1"/>
  <c r="R15406" i="1" s="1"/>
  <c r="P15407" i="1" a="1"/>
  <c r="P15407" i="1" s="1"/>
  <c r="R15407" i="1" s="1"/>
  <c r="P15408" i="1" a="1"/>
  <c r="P15408" i="1" s="1"/>
  <c r="R15408" i="1" s="1"/>
  <c r="P15409" i="1" a="1"/>
  <c r="P15409" i="1" s="1"/>
  <c r="R15409" i="1" s="1"/>
  <c r="P15410" i="1" a="1"/>
  <c r="P15410" i="1" s="1"/>
  <c r="R15410" i="1" s="1"/>
  <c r="P15411" i="1" a="1"/>
  <c r="P15411" i="1" s="1"/>
  <c r="R15411" i="1" s="1"/>
  <c r="P15412" i="1" a="1"/>
  <c r="P15412" i="1" s="1"/>
  <c r="R15412" i="1" s="1"/>
  <c r="P15413" i="1" a="1"/>
  <c r="P15413" i="1" s="1"/>
  <c r="R15413" i="1" s="1"/>
  <c r="P15414" i="1" a="1"/>
  <c r="P15414" i="1" s="1"/>
  <c r="R15414" i="1" s="1"/>
  <c r="P15415" i="1" a="1"/>
  <c r="P15415" i="1" s="1"/>
  <c r="R15415" i="1" s="1"/>
  <c r="P15416" i="1" a="1"/>
  <c r="P15416" i="1" s="1"/>
  <c r="R15416" i="1" s="1"/>
  <c r="P15417" i="1" a="1"/>
  <c r="P15417" i="1" s="1"/>
  <c r="R15417" i="1" s="1"/>
  <c r="P15418" i="1" a="1"/>
  <c r="P15418" i="1" s="1"/>
  <c r="R15418" i="1" s="1"/>
  <c r="P15419" i="1" a="1"/>
  <c r="P15419" i="1" s="1"/>
  <c r="R15419" i="1" s="1"/>
  <c r="P15420" i="1" a="1"/>
  <c r="P15420" i="1" s="1"/>
  <c r="R15420" i="1" s="1"/>
  <c r="P15421" i="1" a="1"/>
  <c r="P15421" i="1" s="1"/>
  <c r="R15421" i="1" s="1"/>
  <c r="P15422" i="1" a="1"/>
  <c r="P15422" i="1" s="1"/>
  <c r="R15422" i="1" s="1"/>
  <c r="P15423" i="1" a="1"/>
  <c r="P15423" i="1" s="1"/>
  <c r="R15423" i="1" s="1"/>
  <c r="P15424" i="1" a="1"/>
  <c r="P15424" i="1" s="1"/>
  <c r="R15424" i="1" s="1"/>
  <c r="P15425" i="1" a="1"/>
  <c r="P15425" i="1" s="1"/>
  <c r="R15425" i="1" s="1"/>
  <c r="P15426" i="1" a="1"/>
  <c r="P15426" i="1" s="1"/>
  <c r="R15426" i="1" s="1"/>
  <c r="P15427" i="1" a="1"/>
  <c r="P15427" i="1" s="1"/>
  <c r="R15427" i="1" s="1"/>
  <c r="P15428" i="1" a="1"/>
  <c r="P15428" i="1" s="1"/>
  <c r="R15428" i="1" s="1"/>
  <c r="P15429" i="1" a="1"/>
  <c r="P15429" i="1" s="1"/>
  <c r="R15429" i="1" s="1"/>
  <c r="P15430" i="1" a="1"/>
  <c r="P15430" i="1" s="1"/>
  <c r="R15430" i="1" s="1"/>
  <c r="P15431" i="1" a="1"/>
  <c r="P15431" i="1" s="1"/>
  <c r="R15431" i="1" s="1"/>
  <c r="P15432" i="1" a="1"/>
  <c r="P15432" i="1" s="1"/>
  <c r="R15432" i="1" s="1"/>
  <c r="P15433" i="1" a="1"/>
  <c r="P15433" i="1" s="1"/>
  <c r="R15433" i="1" s="1"/>
  <c r="P15434" i="1" a="1"/>
  <c r="P15434" i="1" s="1"/>
  <c r="R15434" i="1" s="1"/>
  <c r="P15435" i="1" a="1"/>
  <c r="P15435" i="1" s="1"/>
  <c r="R15435" i="1" s="1"/>
  <c r="P15436" i="1" a="1"/>
  <c r="P15436" i="1" s="1"/>
  <c r="R15436" i="1" s="1"/>
  <c r="P15437" i="1" a="1"/>
  <c r="P15437" i="1" s="1"/>
  <c r="R15437" i="1" s="1"/>
  <c r="P15438" i="1" a="1"/>
  <c r="P15438" i="1" s="1"/>
  <c r="R15438" i="1" s="1"/>
  <c r="P15439" i="1" a="1"/>
  <c r="P15439" i="1" s="1"/>
  <c r="R15439" i="1" s="1"/>
  <c r="P15440" i="1" a="1"/>
  <c r="P15440" i="1" s="1"/>
  <c r="R15440" i="1" s="1"/>
  <c r="P15441" i="1" a="1"/>
  <c r="P15441" i="1" s="1"/>
  <c r="R15441" i="1" s="1"/>
  <c r="P15442" i="1" a="1"/>
  <c r="P15442" i="1" s="1"/>
  <c r="R15442" i="1" s="1"/>
  <c r="P15443" i="1" a="1"/>
  <c r="P15443" i="1" s="1"/>
  <c r="R15443" i="1" s="1"/>
  <c r="P15444" i="1" a="1"/>
  <c r="P15444" i="1" s="1"/>
  <c r="R15444" i="1" s="1"/>
  <c r="P15445" i="1" a="1"/>
  <c r="P15445" i="1" s="1"/>
  <c r="R15445" i="1" s="1"/>
  <c r="P15446" i="1" a="1"/>
  <c r="P15446" i="1" s="1"/>
  <c r="R15446" i="1" s="1"/>
  <c r="P15447" i="1" a="1"/>
  <c r="P15447" i="1" s="1"/>
  <c r="R15447" i="1" s="1"/>
  <c r="P15448" i="1" a="1"/>
  <c r="P15448" i="1" s="1"/>
  <c r="R15448" i="1" s="1"/>
  <c r="P15449" i="1" a="1"/>
  <c r="P15449" i="1" s="1"/>
  <c r="R15449" i="1" s="1"/>
  <c r="P15450" i="1" a="1"/>
  <c r="P15450" i="1" s="1"/>
  <c r="R15450" i="1" s="1"/>
  <c r="P15451" i="1" a="1"/>
  <c r="P15451" i="1" s="1"/>
  <c r="R15451" i="1" s="1"/>
  <c r="P15452" i="1" a="1"/>
  <c r="P15452" i="1" s="1"/>
  <c r="R15452" i="1" s="1"/>
  <c r="P15453" i="1" a="1"/>
  <c r="P15453" i="1" s="1"/>
  <c r="R15453" i="1" s="1"/>
  <c r="P15454" i="1" a="1"/>
  <c r="P15454" i="1" s="1"/>
  <c r="R15454" i="1" s="1"/>
  <c r="P15455" i="1" a="1"/>
  <c r="P15455" i="1" s="1"/>
  <c r="R15455" i="1" s="1"/>
  <c r="P15456" i="1" a="1"/>
  <c r="P15456" i="1" s="1"/>
  <c r="R15456" i="1" s="1"/>
  <c r="P15457" i="1" a="1"/>
  <c r="P15457" i="1" s="1"/>
  <c r="R15457" i="1" s="1"/>
  <c r="P15458" i="1" a="1"/>
  <c r="P15458" i="1" s="1"/>
  <c r="R15458" i="1" s="1"/>
  <c r="P15459" i="1" a="1"/>
  <c r="P15459" i="1" s="1"/>
  <c r="R15459" i="1" s="1"/>
  <c r="P15460" i="1" a="1"/>
  <c r="P15460" i="1" s="1"/>
  <c r="R15460" i="1" s="1"/>
  <c r="P15461" i="1" a="1"/>
  <c r="P15461" i="1" s="1"/>
  <c r="R15461" i="1" s="1"/>
  <c r="P15462" i="1" a="1"/>
  <c r="P15462" i="1" s="1"/>
  <c r="R15462" i="1" s="1"/>
  <c r="P15463" i="1" a="1"/>
  <c r="P15463" i="1" s="1"/>
  <c r="R15463" i="1" s="1"/>
  <c r="P15464" i="1" a="1"/>
  <c r="P15464" i="1" s="1"/>
  <c r="R15464" i="1" s="1"/>
  <c r="P15465" i="1" a="1"/>
  <c r="P15465" i="1" s="1"/>
  <c r="R15465" i="1" s="1"/>
  <c r="P15466" i="1" a="1"/>
  <c r="P15466" i="1" s="1"/>
  <c r="R15466" i="1" s="1"/>
  <c r="P15467" i="1" a="1"/>
  <c r="P15467" i="1" s="1"/>
  <c r="R15467" i="1" s="1"/>
  <c r="P15468" i="1" a="1"/>
  <c r="P15468" i="1" s="1"/>
  <c r="R15468" i="1" s="1"/>
  <c r="P15469" i="1" a="1"/>
  <c r="P15469" i="1" s="1"/>
  <c r="R15469" i="1" s="1"/>
  <c r="P15470" i="1" a="1"/>
  <c r="P15470" i="1" s="1"/>
  <c r="R15470" i="1" s="1"/>
  <c r="P15471" i="1" a="1"/>
  <c r="P15471" i="1" s="1"/>
  <c r="R15471" i="1" s="1"/>
  <c r="P15472" i="1" a="1"/>
  <c r="P15472" i="1" s="1"/>
  <c r="R15472" i="1" s="1"/>
  <c r="P15473" i="1" a="1"/>
  <c r="P15473" i="1" s="1"/>
  <c r="R15473" i="1" s="1"/>
  <c r="P15474" i="1" a="1"/>
  <c r="P15474" i="1" s="1"/>
  <c r="R15474" i="1" s="1"/>
  <c r="P15475" i="1" a="1"/>
  <c r="P15475" i="1" s="1"/>
  <c r="R15475" i="1" s="1"/>
  <c r="P15476" i="1" a="1"/>
  <c r="P15476" i="1" s="1"/>
  <c r="R15476" i="1" s="1"/>
  <c r="P15477" i="1" a="1"/>
  <c r="P15477" i="1" s="1"/>
  <c r="R15477" i="1" s="1"/>
  <c r="P15478" i="1" a="1"/>
  <c r="P15478" i="1" s="1"/>
  <c r="R15478" i="1" s="1"/>
  <c r="P15479" i="1" a="1"/>
  <c r="P15479" i="1" s="1"/>
  <c r="R15479" i="1" s="1"/>
  <c r="P15480" i="1" a="1"/>
  <c r="P15480" i="1" s="1"/>
  <c r="R15480" i="1" s="1"/>
  <c r="P15481" i="1" a="1"/>
  <c r="P15481" i="1" s="1"/>
  <c r="R15481" i="1" s="1"/>
  <c r="P15482" i="1" a="1"/>
  <c r="P15482" i="1" s="1"/>
  <c r="R15482" i="1" s="1"/>
  <c r="P15483" i="1" a="1"/>
  <c r="P15483" i="1" s="1"/>
  <c r="R15483" i="1" s="1"/>
  <c r="P15484" i="1" a="1"/>
  <c r="P15484" i="1" s="1"/>
  <c r="R15484" i="1" s="1"/>
  <c r="P15485" i="1" a="1"/>
  <c r="P15485" i="1" s="1"/>
  <c r="R15485" i="1" s="1"/>
  <c r="P15486" i="1" a="1"/>
  <c r="P15486" i="1" s="1"/>
  <c r="R15486" i="1" s="1"/>
  <c r="P15487" i="1" a="1"/>
  <c r="P15487" i="1" s="1"/>
  <c r="R15487" i="1" s="1"/>
  <c r="P15488" i="1" a="1"/>
  <c r="P15488" i="1" s="1"/>
  <c r="R15488" i="1" s="1"/>
  <c r="P15489" i="1" a="1"/>
  <c r="P15489" i="1" s="1"/>
  <c r="R15489" i="1" s="1"/>
  <c r="P15490" i="1" a="1"/>
  <c r="P15490" i="1" s="1"/>
  <c r="R15490" i="1" s="1"/>
  <c r="P15491" i="1" a="1"/>
  <c r="P15491" i="1" s="1"/>
  <c r="R15491" i="1" s="1"/>
  <c r="P15492" i="1" a="1"/>
  <c r="P15492" i="1" s="1"/>
  <c r="R15492" i="1" s="1"/>
  <c r="P15493" i="1" a="1"/>
  <c r="P15493" i="1" s="1"/>
  <c r="R15493" i="1" s="1"/>
  <c r="P15494" i="1" a="1"/>
  <c r="P15494" i="1" s="1"/>
  <c r="R15494" i="1" s="1"/>
  <c r="P15495" i="1" a="1"/>
  <c r="P15495" i="1" s="1"/>
  <c r="R15495" i="1" s="1"/>
  <c r="P15496" i="1" a="1"/>
  <c r="P15496" i="1" s="1"/>
  <c r="R15496" i="1" s="1"/>
  <c r="P15497" i="1" a="1"/>
  <c r="P15497" i="1" s="1"/>
  <c r="R15497" i="1" s="1"/>
  <c r="P15498" i="1" a="1"/>
  <c r="P15498" i="1" s="1"/>
  <c r="R15498" i="1" s="1"/>
  <c r="P15499" i="1" a="1"/>
  <c r="P15499" i="1" s="1"/>
  <c r="R15499" i="1" s="1"/>
  <c r="P15500" i="1" a="1"/>
  <c r="P15500" i="1" s="1"/>
  <c r="R15500" i="1" s="1"/>
  <c r="P15501" i="1" a="1"/>
  <c r="P15501" i="1" s="1"/>
  <c r="R15501" i="1" s="1"/>
  <c r="P15502" i="1" a="1"/>
  <c r="P15502" i="1" s="1"/>
  <c r="R15502" i="1" s="1"/>
  <c r="P15503" i="1" a="1"/>
  <c r="P15503" i="1" s="1"/>
  <c r="R15503" i="1" s="1"/>
  <c r="P15504" i="1" a="1"/>
  <c r="P15504" i="1" s="1"/>
  <c r="R15504" i="1" s="1"/>
  <c r="P15505" i="1" a="1"/>
  <c r="P15505" i="1" s="1"/>
  <c r="R15505" i="1" s="1"/>
  <c r="P15506" i="1" a="1"/>
  <c r="P15506" i="1" s="1"/>
  <c r="R15506" i="1" s="1"/>
  <c r="P15507" i="1" a="1"/>
  <c r="P15507" i="1" s="1"/>
  <c r="R15507" i="1" s="1"/>
  <c r="P15508" i="1" a="1"/>
  <c r="P15508" i="1" s="1"/>
  <c r="R15508" i="1" s="1"/>
  <c r="P15509" i="1" a="1"/>
  <c r="P15509" i="1" s="1"/>
  <c r="R15509" i="1" s="1"/>
  <c r="P15510" i="1" a="1"/>
  <c r="P15510" i="1" s="1"/>
  <c r="R15510" i="1" s="1"/>
  <c r="P15511" i="1" a="1"/>
  <c r="P15511" i="1" s="1"/>
  <c r="R15511" i="1" s="1"/>
  <c r="P15512" i="1" a="1"/>
  <c r="P15512" i="1" s="1"/>
  <c r="R15512" i="1" s="1"/>
  <c r="P15513" i="1" a="1"/>
  <c r="P15513" i="1" s="1"/>
  <c r="R15513" i="1" s="1"/>
  <c r="P15514" i="1" a="1"/>
  <c r="P15514" i="1" s="1"/>
  <c r="R15514" i="1" s="1"/>
  <c r="P15515" i="1" a="1"/>
  <c r="P15515" i="1" s="1"/>
  <c r="R15515" i="1" s="1"/>
  <c r="P15516" i="1" a="1"/>
  <c r="P15516" i="1" s="1"/>
  <c r="R15516" i="1" s="1"/>
  <c r="P15517" i="1" a="1"/>
  <c r="P15517" i="1" s="1"/>
  <c r="R15517" i="1" s="1"/>
  <c r="P15518" i="1" a="1"/>
  <c r="P15518" i="1" s="1"/>
  <c r="R15518" i="1" s="1"/>
  <c r="P15519" i="1" a="1"/>
  <c r="P15519" i="1" s="1"/>
  <c r="R15519" i="1" s="1"/>
  <c r="P15520" i="1" a="1"/>
  <c r="P15520" i="1" s="1"/>
  <c r="R15520" i="1" s="1"/>
  <c r="P15521" i="1" a="1"/>
  <c r="P15521" i="1" s="1"/>
  <c r="R15521" i="1" s="1"/>
  <c r="P15522" i="1" a="1"/>
  <c r="P15522" i="1" s="1"/>
  <c r="R15522" i="1" s="1"/>
  <c r="P15523" i="1" a="1"/>
  <c r="P15523" i="1" s="1"/>
  <c r="R15523" i="1" s="1"/>
  <c r="P15524" i="1" a="1"/>
  <c r="P15524" i="1" s="1"/>
  <c r="R15524" i="1" s="1"/>
  <c r="P15525" i="1" a="1"/>
  <c r="P15525" i="1" s="1"/>
  <c r="R15525" i="1" s="1"/>
  <c r="P15526" i="1" a="1"/>
  <c r="P15526" i="1" s="1"/>
  <c r="R15526" i="1" s="1"/>
  <c r="P15527" i="1" a="1"/>
  <c r="P15527" i="1" s="1"/>
  <c r="R15527" i="1" s="1"/>
  <c r="P15528" i="1" a="1"/>
  <c r="P15528" i="1" s="1"/>
  <c r="R15528" i="1" s="1"/>
  <c r="P15529" i="1" a="1"/>
  <c r="P15529" i="1" s="1"/>
  <c r="R15529" i="1" s="1"/>
  <c r="P15530" i="1" a="1"/>
  <c r="P15530" i="1" s="1"/>
  <c r="R15530" i="1" s="1"/>
  <c r="P15531" i="1" a="1"/>
  <c r="P15531" i="1" s="1"/>
  <c r="R15531" i="1" s="1"/>
  <c r="P15532" i="1" a="1"/>
  <c r="P15532" i="1" s="1"/>
  <c r="R15532" i="1" s="1"/>
  <c r="P15533" i="1" a="1"/>
  <c r="P15533" i="1" s="1"/>
  <c r="R15533" i="1" s="1"/>
  <c r="P15534" i="1" a="1"/>
  <c r="P15534" i="1" s="1"/>
  <c r="R15534" i="1" s="1"/>
  <c r="P15535" i="1" a="1"/>
  <c r="P15535" i="1" s="1"/>
  <c r="R15535" i="1" s="1"/>
  <c r="P15536" i="1" a="1"/>
  <c r="P15536" i="1" s="1"/>
  <c r="R15536" i="1" s="1"/>
  <c r="P15537" i="1" a="1"/>
  <c r="P15537" i="1" s="1"/>
  <c r="R15537" i="1" s="1"/>
  <c r="P15538" i="1" a="1"/>
  <c r="P15538" i="1" s="1"/>
  <c r="R15538" i="1" s="1"/>
  <c r="P15539" i="1" a="1"/>
  <c r="P15539" i="1" s="1"/>
  <c r="R15539" i="1" s="1"/>
  <c r="P15540" i="1" a="1"/>
  <c r="P15540" i="1" s="1"/>
  <c r="R15540" i="1" s="1"/>
  <c r="P15541" i="1" a="1"/>
  <c r="P15541" i="1" s="1"/>
  <c r="R15541" i="1" s="1"/>
  <c r="P15542" i="1" a="1"/>
  <c r="P15542" i="1" s="1"/>
  <c r="R15542" i="1" s="1"/>
  <c r="P15543" i="1" a="1"/>
  <c r="P15543" i="1" s="1"/>
  <c r="R15543" i="1" s="1"/>
  <c r="P15544" i="1" a="1"/>
  <c r="P15544" i="1" s="1"/>
  <c r="R15544" i="1" s="1"/>
  <c r="P15545" i="1" a="1"/>
  <c r="P15545" i="1" s="1"/>
  <c r="R15545" i="1" s="1"/>
  <c r="P15546" i="1" a="1"/>
  <c r="P15546" i="1" s="1"/>
  <c r="R15546" i="1" s="1"/>
  <c r="P15547" i="1" a="1"/>
  <c r="P15547" i="1" s="1"/>
  <c r="R15547" i="1" s="1"/>
  <c r="P15548" i="1" a="1"/>
  <c r="P15548" i="1" s="1"/>
  <c r="R15548" i="1" s="1"/>
  <c r="P15549" i="1" a="1"/>
  <c r="P15549" i="1" s="1"/>
  <c r="R15549" i="1" s="1"/>
  <c r="P15550" i="1" a="1"/>
  <c r="P15550" i="1" s="1"/>
  <c r="R15550" i="1" s="1"/>
  <c r="P15551" i="1" a="1"/>
  <c r="P15551" i="1" s="1"/>
  <c r="R15551" i="1" s="1"/>
  <c r="P15552" i="1" a="1"/>
  <c r="P15552" i="1" s="1"/>
  <c r="R15552" i="1" s="1"/>
  <c r="P15553" i="1" a="1"/>
  <c r="P15553" i="1" s="1"/>
  <c r="R15553" i="1" s="1"/>
  <c r="P15554" i="1" a="1"/>
  <c r="P15554" i="1" s="1"/>
  <c r="R15554" i="1" s="1"/>
  <c r="P15555" i="1" a="1"/>
  <c r="P15555" i="1" s="1"/>
  <c r="R15555" i="1" s="1"/>
  <c r="P15556" i="1" a="1"/>
  <c r="P15556" i="1" s="1"/>
  <c r="R15556" i="1" s="1"/>
  <c r="P15557" i="1" a="1"/>
  <c r="P15557" i="1" s="1"/>
  <c r="R15557" i="1" s="1"/>
  <c r="P15558" i="1" a="1"/>
  <c r="P15558" i="1" s="1"/>
  <c r="R15558" i="1" s="1"/>
  <c r="P15559" i="1" a="1"/>
  <c r="P15559" i="1" s="1"/>
  <c r="R15559" i="1" s="1"/>
  <c r="P15560" i="1" a="1"/>
  <c r="P15560" i="1" s="1"/>
  <c r="R15560" i="1" s="1"/>
  <c r="P15561" i="1" a="1"/>
  <c r="P15561" i="1" s="1"/>
  <c r="R15561" i="1" s="1"/>
  <c r="P15562" i="1" a="1"/>
  <c r="P15562" i="1" s="1"/>
  <c r="R15562" i="1" s="1"/>
  <c r="P15563" i="1" a="1"/>
  <c r="P15563" i="1" s="1"/>
  <c r="R15563" i="1" s="1"/>
  <c r="P15564" i="1" a="1"/>
  <c r="P15564" i="1" s="1"/>
  <c r="R15564" i="1" s="1"/>
  <c r="P15565" i="1" a="1"/>
  <c r="P15565" i="1" s="1"/>
  <c r="R15565" i="1" s="1"/>
  <c r="P15566" i="1" a="1"/>
  <c r="P15566" i="1" s="1"/>
  <c r="R15566" i="1" s="1"/>
  <c r="P15567" i="1" a="1"/>
  <c r="P15567" i="1" s="1"/>
  <c r="R15567" i="1" s="1"/>
  <c r="P15568" i="1" a="1"/>
  <c r="P15568" i="1" s="1"/>
  <c r="R15568" i="1" s="1"/>
  <c r="P15569" i="1" a="1"/>
  <c r="P15569" i="1" s="1"/>
  <c r="R15569" i="1" s="1"/>
  <c r="P15570" i="1" a="1"/>
  <c r="P15570" i="1" s="1"/>
  <c r="R15570" i="1" s="1"/>
  <c r="P15571" i="1" a="1"/>
  <c r="P15571" i="1" s="1"/>
  <c r="R15571" i="1" s="1"/>
  <c r="P15572" i="1" a="1"/>
  <c r="P15572" i="1" s="1"/>
  <c r="R15572" i="1" s="1"/>
  <c r="P15573" i="1" a="1"/>
  <c r="P15573" i="1" s="1"/>
  <c r="R15573" i="1" s="1"/>
  <c r="P15574" i="1" a="1"/>
  <c r="P15574" i="1" s="1"/>
  <c r="R15574" i="1" s="1"/>
  <c r="P15575" i="1" a="1"/>
  <c r="P15575" i="1" s="1"/>
  <c r="R15575" i="1" s="1"/>
  <c r="P15576" i="1" a="1"/>
  <c r="P15576" i="1" s="1"/>
  <c r="R15576" i="1" s="1"/>
  <c r="P15577" i="1" a="1"/>
  <c r="P15577" i="1" s="1"/>
  <c r="R15577" i="1" s="1"/>
  <c r="P15578" i="1" a="1"/>
  <c r="P15578" i="1" s="1"/>
  <c r="R15578" i="1" s="1"/>
  <c r="P15579" i="1" a="1"/>
  <c r="P15579" i="1" s="1"/>
  <c r="R15579" i="1" s="1"/>
  <c r="P15580" i="1" a="1"/>
  <c r="P15580" i="1" s="1"/>
  <c r="R15580" i="1" s="1"/>
  <c r="P15581" i="1" a="1"/>
  <c r="P15581" i="1" s="1"/>
  <c r="R15581" i="1" s="1"/>
  <c r="P15582" i="1" a="1"/>
  <c r="P15582" i="1" s="1"/>
  <c r="R15582" i="1" s="1"/>
  <c r="P15583" i="1" a="1"/>
  <c r="P15583" i="1" s="1"/>
  <c r="R15583" i="1" s="1"/>
  <c r="P15584" i="1" a="1"/>
  <c r="P15584" i="1" s="1"/>
  <c r="R15584" i="1" s="1"/>
  <c r="P15585" i="1" a="1"/>
  <c r="P15585" i="1" s="1"/>
  <c r="R15585" i="1" s="1"/>
  <c r="P15586" i="1" a="1"/>
  <c r="P15586" i="1" s="1"/>
  <c r="R15586" i="1" s="1"/>
  <c r="P15587" i="1" a="1"/>
  <c r="P15587" i="1" s="1"/>
  <c r="R15587" i="1" s="1"/>
  <c r="P15588" i="1" a="1"/>
  <c r="P15588" i="1" s="1"/>
  <c r="R15588" i="1" s="1"/>
  <c r="P15589" i="1" a="1"/>
  <c r="P15589" i="1" s="1"/>
  <c r="R15589" i="1" s="1"/>
  <c r="P15590" i="1" a="1"/>
  <c r="P15590" i="1" s="1"/>
  <c r="R15590" i="1" s="1"/>
  <c r="P15591" i="1" a="1"/>
  <c r="P15591" i="1" s="1"/>
  <c r="R15591" i="1" s="1"/>
  <c r="P15592" i="1" a="1"/>
  <c r="P15592" i="1" s="1"/>
  <c r="R15592" i="1" s="1"/>
  <c r="P15593" i="1" a="1"/>
  <c r="P15593" i="1" s="1"/>
  <c r="R15593" i="1" s="1"/>
  <c r="P15594" i="1" a="1"/>
  <c r="P15594" i="1" s="1"/>
  <c r="R15594" i="1" s="1"/>
  <c r="P15595" i="1" a="1"/>
  <c r="P15595" i="1" s="1"/>
  <c r="R15595" i="1" s="1"/>
  <c r="P15596" i="1" a="1"/>
  <c r="P15596" i="1" s="1"/>
  <c r="R15596" i="1" s="1"/>
  <c r="P15597" i="1" a="1"/>
  <c r="P15597" i="1" s="1"/>
  <c r="R15597" i="1" s="1"/>
  <c r="P15598" i="1" a="1"/>
  <c r="P15598" i="1" s="1"/>
  <c r="R15598" i="1" s="1"/>
  <c r="P15599" i="1" a="1"/>
  <c r="P15599" i="1" s="1"/>
  <c r="R15599" i="1" s="1"/>
  <c r="P15600" i="1" a="1"/>
  <c r="P15600" i="1" s="1"/>
  <c r="R15600" i="1" s="1"/>
  <c r="P15601" i="1" a="1"/>
  <c r="P15601" i="1" s="1"/>
  <c r="R15601" i="1" s="1"/>
  <c r="P15602" i="1" a="1"/>
  <c r="P15602" i="1" s="1"/>
  <c r="R15602" i="1" s="1"/>
  <c r="P15603" i="1" a="1"/>
  <c r="P15603" i="1" s="1"/>
  <c r="R15603" i="1" s="1"/>
  <c r="P15604" i="1" a="1"/>
  <c r="P15604" i="1" s="1"/>
  <c r="R15604" i="1" s="1"/>
  <c r="P15605" i="1" a="1"/>
  <c r="P15605" i="1" s="1"/>
  <c r="R15605" i="1" s="1"/>
  <c r="P15606" i="1" a="1"/>
  <c r="P15606" i="1" s="1"/>
  <c r="R15606" i="1" s="1"/>
  <c r="P15607" i="1" a="1"/>
  <c r="P15607" i="1" s="1"/>
  <c r="R15607" i="1" s="1"/>
  <c r="P15608" i="1" a="1"/>
  <c r="P15608" i="1" s="1"/>
  <c r="R15608" i="1" s="1"/>
  <c r="P15609" i="1" a="1"/>
  <c r="P15609" i="1" s="1"/>
  <c r="R15609" i="1" s="1"/>
  <c r="P15610" i="1" a="1"/>
  <c r="P15610" i="1" s="1"/>
  <c r="R15610" i="1" s="1"/>
  <c r="P15611" i="1" a="1"/>
  <c r="P15611" i="1" s="1"/>
  <c r="R15611" i="1" s="1"/>
  <c r="P15612" i="1" a="1"/>
  <c r="P15612" i="1" s="1"/>
  <c r="R15612" i="1" s="1"/>
  <c r="P15613" i="1" a="1"/>
  <c r="P15613" i="1" s="1"/>
  <c r="R15613" i="1" s="1"/>
  <c r="P15614" i="1" a="1"/>
  <c r="P15614" i="1" s="1"/>
  <c r="R15614" i="1" s="1"/>
  <c r="P15615" i="1" a="1"/>
  <c r="P15615" i="1" s="1"/>
  <c r="R15615" i="1" s="1"/>
  <c r="P15616" i="1" a="1"/>
  <c r="P15616" i="1" s="1"/>
  <c r="R15616" i="1" s="1"/>
  <c r="P15617" i="1" a="1"/>
  <c r="P15617" i="1" s="1"/>
  <c r="R15617" i="1" s="1"/>
  <c r="P15618" i="1" a="1"/>
  <c r="P15618" i="1" s="1"/>
  <c r="R15618" i="1" s="1"/>
  <c r="P15619" i="1" a="1"/>
  <c r="P15619" i="1" s="1"/>
  <c r="R15619" i="1" s="1"/>
  <c r="P15620" i="1" a="1"/>
  <c r="P15620" i="1" s="1"/>
  <c r="R15620" i="1" s="1"/>
  <c r="P15621" i="1" a="1"/>
  <c r="P15621" i="1" s="1"/>
  <c r="R15621" i="1" s="1"/>
  <c r="P15622" i="1" a="1"/>
  <c r="P15622" i="1" s="1"/>
  <c r="R15622" i="1" s="1"/>
  <c r="P15623" i="1" a="1"/>
  <c r="P15623" i="1" s="1"/>
  <c r="R15623" i="1" s="1"/>
  <c r="P15624" i="1" a="1"/>
  <c r="P15624" i="1" s="1"/>
  <c r="R15624" i="1" s="1"/>
  <c r="P15625" i="1" a="1"/>
  <c r="P15625" i="1" s="1"/>
  <c r="R15625" i="1" s="1"/>
  <c r="P15626" i="1" a="1"/>
  <c r="P15626" i="1" s="1"/>
  <c r="R15626" i="1" s="1"/>
  <c r="P15627" i="1" a="1"/>
  <c r="P15627" i="1" s="1"/>
  <c r="R15627" i="1" s="1"/>
  <c r="P15628" i="1" a="1"/>
  <c r="P15628" i="1" s="1"/>
  <c r="R15628" i="1" s="1"/>
  <c r="P15629" i="1" a="1"/>
  <c r="P15629" i="1" s="1"/>
  <c r="R15629" i="1" s="1"/>
  <c r="P15630" i="1" a="1"/>
  <c r="P15630" i="1" s="1"/>
  <c r="R15630" i="1" s="1"/>
  <c r="P15631" i="1" a="1"/>
  <c r="P15631" i="1" s="1"/>
  <c r="R15631" i="1" s="1"/>
  <c r="P15632" i="1" a="1"/>
  <c r="P15632" i="1" s="1"/>
  <c r="R15632" i="1" s="1"/>
  <c r="P15633" i="1" a="1"/>
  <c r="P15633" i="1" s="1"/>
  <c r="R15633" i="1" s="1"/>
  <c r="P15634" i="1" a="1"/>
  <c r="P15634" i="1" s="1"/>
  <c r="R15634" i="1" s="1"/>
  <c r="P15635" i="1" a="1"/>
  <c r="P15635" i="1" s="1"/>
  <c r="R15635" i="1" s="1"/>
  <c r="P15636" i="1" a="1"/>
  <c r="P15636" i="1" s="1"/>
  <c r="R15636" i="1" s="1"/>
  <c r="P15637" i="1" a="1"/>
  <c r="P15637" i="1" s="1"/>
  <c r="R15637" i="1" s="1"/>
  <c r="P15638" i="1" a="1"/>
  <c r="P15638" i="1" s="1"/>
  <c r="R15638" i="1" s="1"/>
  <c r="P15639" i="1" a="1"/>
  <c r="P15639" i="1" s="1"/>
  <c r="R15639" i="1" s="1"/>
  <c r="P15640" i="1" a="1"/>
  <c r="P15640" i="1" s="1"/>
  <c r="R15640" i="1" s="1"/>
  <c r="P15641" i="1" a="1"/>
  <c r="P15641" i="1" s="1"/>
  <c r="R15641" i="1" s="1"/>
  <c r="P15642" i="1" a="1"/>
  <c r="P15642" i="1" s="1"/>
  <c r="R15642" i="1" s="1"/>
  <c r="P15643" i="1" a="1"/>
  <c r="P15643" i="1" s="1"/>
  <c r="R15643" i="1" s="1"/>
  <c r="P15644" i="1" a="1"/>
  <c r="P15644" i="1" s="1"/>
  <c r="R15644" i="1" s="1"/>
  <c r="P15645" i="1" a="1"/>
  <c r="P15645" i="1" s="1"/>
  <c r="R15645" i="1" s="1"/>
  <c r="P15646" i="1" a="1"/>
  <c r="P15646" i="1" s="1"/>
  <c r="R15646" i="1" s="1"/>
  <c r="P15647" i="1" a="1"/>
  <c r="P15647" i="1" s="1"/>
  <c r="R15647" i="1" s="1"/>
  <c r="P15648" i="1" a="1"/>
  <c r="P15648" i="1" s="1"/>
  <c r="R15648" i="1" s="1"/>
  <c r="P15649" i="1" a="1"/>
  <c r="P15649" i="1" s="1"/>
  <c r="R15649" i="1" s="1"/>
  <c r="P15650" i="1" a="1"/>
  <c r="P15650" i="1" s="1"/>
  <c r="R15650" i="1" s="1"/>
  <c r="P15651" i="1" a="1"/>
  <c r="P15651" i="1" s="1"/>
  <c r="R15651" i="1" s="1"/>
  <c r="P15652" i="1" a="1"/>
  <c r="P15652" i="1" s="1"/>
  <c r="R15652" i="1" s="1"/>
  <c r="P15653" i="1" a="1"/>
  <c r="P15653" i="1" s="1"/>
  <c r="R15653" i="1" s="1"/>
  <c r="P15654" i="1" a="1"/>
  <c r="P15654" i="1" s="1"/>
  <c r="R15654" i="1" s="1"/>
  <c r="P15655" i="1" a="1"/>
  <c r="P15655" i="1" s="1"/>
  <c r="R15655" i="1" s="1"/>
  <c r="P15656" i="1" a="1"/>
  <c r="P15656" i="1" s="1"/>
  <c r="R15656" i="1" s="1"/>
  <c r="P15657" i="1" a="1"/>
  <c r="P15657" i="1" s="1"/>
  <c r="R15657" i="1" s="1"/>
  <c r="P15658" i="1" a="1"/>
  <c r="P15658" i="1" s="1"/>
  <c r="R15658" i="1" s="1"/>
  <c r="P15659" i="1" a="1"/>
  <c r="P15659" i="1" s="1"/>
  <c r="R15659" i="1" s="1"/>
  <c r="P15660" i="1" a="1"/>
  <c r="P15660" i="1" s="1"/>
  <c r="R15660" i="1" s="1"/>
  <c r="P15661" i="1" a="1"/>
  <c r="P15661" i="1" s="1"/>
  <c r="R15661" i="1" s="1"/>
  <c r="P15662" i="1" a="1"/>
  <c r="P15662" i="1" s="1"/>
  <c r="R15662" i="1" s="1"/>
  <c r="P15663" i="1" a="1"/>
  <c r="P15663" i="1" s="1"/>
  <c r="R15663" i="1" s="1"/>
  <c r="P15664" i="1" a="1"/>
  <c r="P15664" i="1" s="1"/>
  <c r="R15664" i="1" s="1"/>
  <c r="P15665" i="1" a="1"/>
  <c r="P15665" i="1" s="1"/>
  <c r="R15665" i="1" s="1"/>
  <c r="P15666" i="1" a="1"/>
  <c r="P15666" i="1" s="1"/>
  <c r="R15666" i="1" s="1"/>
  <c r="P15667" i="1" a="1"/>
  <c r="P15667" i="1" s="1"/>
  <c r="R15667" i="1" s="1"/>
  <c r="P15668" i="1" a="1"/>
  <c r="P15668" i="1" s="1"/>
  <c r="R15668" i="1" s="1"/>
  <c r="P15669" i="1" a="1"/>
  <c r="P15669" i="1" s="1"/>
  <c r="R15669" i="1" s="1"/>
  <c r="P15670" i="1" a="1"/>
  <c r="P15670" i="1" s="1"/>
  <c r="R15670" i="1" s="1"/>
  <c r="P15671" i="1" a="1"/>
  <c r="P15671" i="1" s="1"/>
  <c r="R15671" i="1" s="1"/>
  <c r="P15672" i="1" a="1"/>
  <c r="P15672" i="1" s="1"/>
  <c r="R15672" i="1" s="1"/>
  <c r="P15673" i="1" a="1"/>
  <c r="P15673" i="1" s="1"/>
  <c r="R15673" i="1" s="1"/>
  <c r="P15674" i="1" a="1"/>
  <c r="P15674" i="1" s="1"/>
  <c r="R15674" i="1" s="1"/>
  <c r="P15675" i="1" a="1"/>
  <c r="P15675" i="1" s="1"/>
  <c r="R15675" i="1" s="1"/>
  <c r="P15676" i="1" a="1"/>
  <c r="P15676" i="1" s="1"/>
  <c r="R15676" i="1" s="1"/>
  <c r="P15677" i="1" a="1"/>
  <c r="P15677" i="1" s="1"/>
  <c r="R15677" i="1" s="1"/>
  <c r="P15678" i="1" a="1"/>
  <c r="P15678" i="1" s="1"/>
  <c r="R15678" i="1" s="1"/>
  <c r="P15679" i="1" a="1"/>
  <c r="P15679" i="1" s="1"/>
  <c r="R15679" i="1" s="1"/>
  <c r="P15680" i="1" a="1"/>
  <c r="P15680" i="1" s="1"/>
  <c r="R15680" i="1" s="1"/>
  <c r="P15681" i="1" a="1"/>
  <c r="P15681" i="1" s="1"/>
  <c r="R15681" i="1" s="1"/>
  <c r="P15682" i="1" a="1"/>
  <c r="P15682" i="1" s="1"/>
  <c r="R15682" i="1" s="1"/>
  <c r="P15683" i="1" a="1"/>
  <c r="P15683" i="1" s="1"/>
  <c r="R15683" i="1" s="1"/>
  <c r="P15684" i="1" a="1"/>
  <c r="P15684" i="1" s="1"/>
  <c r="R15684" i="1" s="1"/>
  <c r="P15685" i="1" a="1"/>
  <c r="P15685" i="1" s="1"/>
  <c r="R15685" i="1" s="1"/>
  <c r="P15686" i="1" a="1"/>
  <c r="P15686" i="1" s="1"/>
  <c r="R15686" i="1" s="1"/>
  <c r="P15687" i="1" a="1"/>
  <c r="P15687" i="1" s="1"/>
  <c r="R15687" i="1" s="1"/>
  <c r="P15688" i="1" a="1"/>
  <c r="P15688" i="1" s="1"/>
  <c r="R15688" i="1" s="1"/>
  <c r="P15689" i="1" a="1"/>
  <c r="P15689" i="1" s="1"/>
  <c r="R15689" i="1" s="1"/>
  <c r="P15690" i="1" a="1"/>
  <c r="P15690" i="1" s="1"/>
  <c r="R15690" i="1" s="1"/>
  <c r="P15691" i="1" a="1"/>
  <c r="P15691" i="1" s="1"/>
  <c r="R15691" i="1" s="1"/>
  <c r="P15692" i="1" a="1"/>
  <c r="P15692" i="1" s="1"/>
  <c r="R15692" i="1" s="1"/>
  <c r="P15693" i="1" a="1"/>
  <c r="P15693" i="1" s="1"/>
  <c r="R15693" i="1" s="1"/>
  <c r="P15694" i="1" a="1"/>
  <c r="P15694" i="1" s="1"/>
  <c r="R15694" i="1" s="1"/>
  <c r="P15695" i="1" a="1"/>
  <c r="P15695" i="1" s="1"/>
  <c r="R15695" i="1" s="1"/>
  <c r="P15696" i="1" a="1"/>
  <c r="P15696" i="1" s="1"/>
  <c r="R15696" i="1" s="1"/>
  <c r="P15697" i="1" a="1"/>
  <c r="P15697" i="1" s="1"/>
  <c r="R15697" i="1" s="1"/>
  <c r="P15698" i="1" a="1"/>
  <c r="P15698" i="1" s="1"/>
  <c r="R15698" i="1" s="1"/>
  <c r="P15699" i="1" a="1"/>
  <c r="P15699" i="1" s="1"/>
  <c r="R15699" i="1" s="1"/>
  <c r="P15700" i="1" a="1"/>
  <c r="P15700" i="1" s="1"/>
  <c r="R15700" i="1" s="1"/>
  <c r="P15701" i="1" a="1"/>
  <c r="P15701" i="1" s="1"/>
  <c r="R15701" i="1" s="1"/>
  <c r="P15702" i="1" a="1"/>
  <c r="P15702" i="1" s="1"/>
  <c r="R15702" i="1" s="1"/>
  <c r="P15703" i="1" a="1"/>
  <c r="P15703" i="1" s="1"/>
  <c r="R15703" i="1" s="1"/>
  <c r="P15704" i="1" a="1"/>
  <c r="P15704" i="1" s="1"/>
  <c r="R15704" i="1" s="1"/>
  <c r="P15705" i="1" a="1"/>
  <c r="P15705" i="1" s="1"/>
  <c r="R15705" i="1" s="1"/>
  <c r="P15706" i="1" a="1"/>
  <c r="P15706" i="1" s="1"/>
  <c r="R15706" i="1" s="1"/>
  <c r="P15707" i="1" a="1"/>
  <c r="P15707" i="1" s="1"/>
  <c r="R15707" i="1" s="1"/>
  <c r="P15708" i="1" a="1"/>
  <c r="P15708" i="1" s="1"/>
  <c r="R15708" i="1" s="1"/>
  <c r="P15709" i="1" a="1"/>
  <c r="P15709" i="1" s="1"/>
  <c r="R15709" i="1" s="1"/>
  <c r="P15710" i="1" a="1"/>
  <c r="P15710" i="1" s="1"/>
  <c r="R15710" i="1" s="1"/>
  <c r="P15711" i="1" a="1"/>
  <c r="P15711" i="1" s="1"/>
  <c r="R15711" i="1" s="1"/>
  <c r="P15712" i="1" a="1"/>
  <c r="P15712" i="1" s="1"/>
  <c r="R15712" i="1" s="1"/>
  <c r="P15713" i="1" a="1"/>
  <c r="P15713" i="1" s="1"/>
  <c r="R15713" i="1" s="1"/>
  <c r="P15714" i="1" a="1"/>
  <c r="P15714" i="1" s="1"/>
  <c r="R15714" i="1" s="1"/>
  <c r="P15715" i="1" a="1"/>
  <c r="P15715" i="1" s="1"/>
  <c r="R15715" i="1" s="1"/>
  <c r="P15716" i="1" a="1"/>
  <c r="P15716" i="1" s="1"/>
  <c r="R15716" i="1" s="1"/>
  <c r="P15717" i="1" a="1"/>
  <c r="P15717" i="1" s="1"/>
  <c r="R15717" i="1" s="1"/>
  <c r="P15718" i="1" a="1"/>
  <c r="P15718" i="1" s="1"/>
  <c r="R15718" i="1" s="1"/>
  <c r="P15719" i="1" a="1"/>
  <c r="P15719" i="1" s="1"/>
  <c r="R15719" i="1" s="1"/>
  <c r="P15720" i="1" a="1"/>
  <c r="P15720" i="1" s="1"/>
  <c r="R15720" i="1" s="1"/>
  <c r="P15721" i="1" a="1"/>
  <c r="P15721" i="1" s="1"/>
  <c r="R15721" i="1" s="1"/>
  <c r="P15722" i="1" a="1"/>
  <c r="P15722" i="1" s="1"/>
  <c r="R15722" i="1" s="1"/>
  <c r="P15723" i="1" a="1"/>
  <c r="P15723" i="1" s="1"/>
  <c r="R15723" i="1" s="1"/>
  <c r="P15724" i="1" a="1"/>
  <c r="P15724" i="1" s="1"/>
  <c r="R15724" i="1" s="1"/>
  <c r="P15725" i="1" a="1"/>
  <c r="P15725" i="1" s="1"/>
  <c r="R15725" i="1" s="1"/>
  <c r="P15726" i="1" a="1"/>
  <c r="P15726" i="1" s="1"/>
  <c r="R15726" i="1" s="1"/>
  <c r="P15727" i="1" a="1"/>
  <c r="P15727" i="1" s="1"/>
  <c r="R15727" i="1" s="1"/>
  <c r="P15728" i="1" a="1"/>
  <c r="P15728" i="1" s="1"/>
  <c r="R15728" i="1" s="1"/>
  <c r="P15729" i="1" a="1"/>
  <c r="P15729" i="1" s="1"/>
  <c r="R15729" i="1" s="1"/>
  <c r="P15730" i="1" a="1"/>
  <c r="P15730" i="1" s="1"/>
  <c r="R15730" i="1" s="1"/>
  <c r="P15731" i="1" a="1"/>
  <c r="P15731" i="1" s="1"/>
  <c r="R15731" i="1" s="1"/>
  <c r="P15732" i="1" a="1"/>
  <c r="P15732" i="1" s="1"/>
  <c r="R15732" i="1" s="1"/>
  <c r="P15733" i="1" a="1"/>
  <c r="P15733" i="1" s="1"/>
  <c r="R15733" i="1" s="1"/>
  <c r="P15734" i="1" a="1"/>
  <c r="P15734" i="1" s="1"/>
  <c r="R15734" i="1" s="1"/>
  <c r="P15735" i="1" a="1"/>
  <c r="P15735" i="1" s="1"/>
  <c r="R15735" i="1" s="1"/>
  <c r="P15736" i="1" a="1"/>
  <c r="P15736" i="1" s="1"/>
  <c r="R15736" i="1" s="1"/>
  <c r="P15737" i="1" a="1"/>
  <c r="P15737" i="1" s="1"/>
  <c r="R15737" i="1" s="1"/>
  <c r="P15738" i="1" a="1"/>
  <c r="P15738" i="1" s="1"/>
  <c r="R15738" i="1" s="1"/>
  <c r="P15739" i="1" a="1"/>
  <c r="P15739" i="1" s="1"/>
  <c r="R15739" i="1" s="1"/>
  <c r="P15740" i="1" a="1"/>
  <c r="P15740" i="1" s="1"/>
  <c r="R15740" i="1" s="1"/>
  <c r="P15741" i="1" a="1"/>
  <c r="P15741" i="1" s="1"/>
  <c r="R15741" i="1" s="1"/>
  <c r="P15742" i="1" a="1"/>
  <c r="P15742" i="1" s="1"/>
  <c r="R15742" i="1" s="1"/>
  <c r="P15743" i="1" a="1"/>
  <c r="P15743" i="1" s="1"/>
  <c r="R15743" i="1" s="1"/>
  <c r="P15744" i="1" a="1"/>
  <c r="P15744" i="1" s="1"/>
  <c r="R15744" i="1" s="1"/>
  <c r="P15745" i="1" a="1"/>
  <c r="P15745" i="1" s="1"/>
  <c r="R15745" i="1" s="1"/>
  <c r="P15746" i="1" a="1"/>
  <c r="P15746" i="1" s="1"/>
  <c r="R15746" i="1" s="1"/>
  <c r="P15747" i="1" a="1"/>
  <c r="P15747" i="1" s="1"/>
  <c r="R15747" i="1" s="1"/>
  <c r="P15748" i="1" a="1"/>
  <c r="P15748" i="1" s="1"/>
  <c r="R15748" i="1" s="1"/>
  <c r="P15749" i="1" a="1"/>
  <c r="P15749" i="1" s="1"/>
  <c r="R15749" i="1" s="1"/>
  <c r="P15750" i="1" a="1"/>
  <c r="P15750" i="1" s="1"/>
  <c r="R15750" i="1" s="1"/>
  <c r="P15751" i="1" a="1"/>
  <c r="P15751" i="1" s="1"/>
  <c r="R15751" i="1" s="1"/>
  <c r="P15752" i="1" a="1"/>
  <c r="P15752" i="1" s="1"/>
  <c r="R15752" i="1" s="1"/>
  <c r="P15753" i="1" a="1"/>
  <c r="P15753" i="1" s="1"/>
  <c r="R15753" i="1" s="1"/>
  <c r="P15754" i="1" a="1"/>
  <c r="P15754" i="1" s="1"/>
  <c r="R15754" i="1" s="1"/>
  <c r="P15755" i="1" a="1"/>
  <c r="P15755" i="1" s="1"/>
  <c r="R15755" i="1" s="1"/>
  <c r="P15756" i="1" a="1"/>
  <c r="P15756" i="1" s="1"/>
  <c r="R15756" i="1" s="1"/>
  <c r="P15757" i="1" a="1"/>
  <c r="P15757" i="1" s="1"/>
  <c r="R15757" i="1" s="1"/>
  <c r="P15758" i="1" a="1"/>
  <c r="P15758" i="1" s="1"/>
  <c r="R15758" i="1" s="1"/>
  <c r="P15759" i="1" a="1"/>
  <c r="P15759" i="1" s="1"/>
  <c r="R15759" i="1" s="1"/>
  <c r="P15760" i="1" a="1"/>
  <c r="P15760" i="1" s="1"/>
  <c r="R15760" i="1" s="1"/>
  <c r="P15761" i="1" a="1"/>
  <c r="P15761" i="1" s="1"/>
  <c r="R15761" i="1" s="1"/>
  <c r="P15762" i="1" a="1"/>
  <c r="P15762" i="1" s="1"/>
  <c r="R15762" i="1" s="1"/>
  <c r="P15763" i="1" a="1"/>
  <c r="P15763" i="1" s="1"/>
  <c r="R15763" i="1" s="1"/>
  <c r="P15764" i="1" a="1"/>
  <c r="P15764" i="1" s="1"/>
  <c r="R15764" i="1" s="1"/>
  <c r="P15765" i="1" a="1"/>
  <c r="P15765" i="1" s="1"/>
  <c r="R15765" i="1" s="1"/>
  <c r="P15766" i="1" a="1"/>
  <c r="P15766" i="1" s="1"/>
  <c r="R15766" i="1" s="1"/>
  <c r="P15767" i="1" a="1"/>
  <c r="P15767" i="1" s="1"/>
  <c r="R15767" i="1" s="1"/>
  <c r="P15768" i="1" a="1"/>
  <c r="P15768" i="1" s="1"/>
  <c r="R15768" i="1" s="1"/>
  <c r="P15769" i="1" a="1"/>
  <c r="P15769" i="1" s="1"/>
  <c r="R15769" i="1" s="1"/>
  <c r="P15770" i="1" a="1"/>
  <c r="P15770" i="1" s="1"/>
  <c r="R15770" i="1" s="1"/>
  <c r="P15771" i="1" a="1"/>
  <c r="P15771" i="1" s="1"/>
  <c r="R15771" i="1" s="1"/>
  <c r="P15772" i="1" a="1"/>
  <c r="P15772" i="1" s="1"/>
  <c r="R15772" i="1" s="1"/>
  <c r="P15773" i="1" a="1"/>
  <c r="P15773" i="1" s="1"/>
  <c r="R15773" i="1" s="1"/>
  <c r="P15774" i="1" a="1"/>
  <c r="P15774" i="1" s="1"/>
  <c r="R15774" i="1" s="1"/>
  <c r="P15775" i="1" a="1"/>
  <c r="P15775" i="1" s="1"/>
  <c r="R15775" i="1" s="1"/>
  <c r="P15776" i="1" a="1"/>
  <c r="P15776" i="1" s="1"/>
  <c r="R15776" i="1" s="1"/>
  <c r="P15777" i="1" a="1"/>
  <c r="P15777" i="1" s="1"/>
  <c r="R15777" i="1" s="1"/>
  <c r="P15778" i="1" a="1"/>
  <c r="P15778" i="1" s="1"/>
  <c r="R15778" i="1" s="1"/>
  <c r="P15779" i="1" a="1"/>
  <c r="P15779" i="1" s="1"/>
  <c r="R15779" i="1" s="1"/>
  <c r="P15780" i="1" a="1"/>
  <c r="P15780" i="1" s="1"/>
  <c r="R15780" i="1" s="1"/>
  <c r="P15781" i="1" a="1"/>
  <c r="P15781" i="1" s="1"/>
  <c r="R15781" i="1" s="1"/>
  <c r="P15782" i="1" a="1"/>
  <c r="P15782" i="1" s="1"/>
  <c r="R15782" i="1" s="1"/>
  <c r="P15783" i="1" a="1"/>
  <c r="P15783" i="1" s="1"/>
  <c r="R15783" i="1" s="1"/>
  <c r="P15784" i="1" a="1"/>
  <c r="P15784" i="1" s="1"/>
  <c r="R15784" i="1" s="1"/>
  <c r="P15785" i="1" a="1"/>
  <c r="P15785" i="1" s="1"/>
  <c r="R15785" i="1" s="1"/>
  <c r="P15786" i="1" a="1"/>
  <c r="P15786" i="1" s="1"/>
  <c r="R15786" i="1" s="1"/>
  <c r="P15787" i="1" a="1"/>
  <c r="P15787" i="1" s="1"/>
  <c r="R15787" i="1" s="1"/>
  <c r="P15788" i="1" a="1"/>
  <c r="P15788" i="1" s="1"/>
  <c r="R15788" i="1" s="1"/>
  <c r="P15789" i="1" a="1"/>
  <c r="P15789" i="1" s="1"/>
  <c r="R15789" i="1" s="1"/>
  <c r="P15790" i="1" a="1"/>
  <c r="P15790" i="1" s="1"/>
  <c r="R15790" i="1" s="1"/>
  <c r="P15791" i="1" a="1"/>
  <c r="P15791" i="1" s="1"/>
  <c r="R15791" i="1" s="1"/>
  <c r="P15792" i="1" a="1"/>
  <c r="P15792" i="1" s="1"/>
  <c r="R15792" i="1" s="1"/>
  <c r="P15793" i="1" a="1"/>
  <c r="P15793" i="1" s="1"/>
  <c r="R15793" i="1" s="1"/>
  <c r="P15794" i="1" a="1"/>
  <c r="P15794" i="1" s="1"/>
  <c r="R15794" i="1" s="1"/>
  <c r="P15795" i="1" a="1"/>
  <c r="P15795" i="1" s="1"/>
  <c r="R15795" i="1" s="1"/>
  <c r="P15796" i="1" a="1"/>
  <c r="P15796" i="1" s="1"/>
  <c r="R15796" i="1" s="1"/>
  <c r="P15797" i="1" a="1"/>
  <c r="P15797" i="1" s="1"/>
  <c r="R15797" i="1" s="1"/>
  <c r="P15798" i="1" a="1"/>
  <c r="P15798" i="1" s="1"/>
  <c r="R15798" i="1" s="1"/>
  <c r="P15799" i="1" a="1"/>
  <c r="P15799" i="1" s="1"/>
  <c r="R15799" i="1" s="1"/>
  <c r="P15800" i="1" a="1"/>
  <c r="P15800" i="1" s="1"/>
  <c r="R15800" i="1" s="1"/>
  <c r="P15801" i="1" a="1"/>
  <c r="P15801" i="1" s="1"/>
  <c r="R15801" i="1" s="1"/>
  <c r="P15802" i="1" a="1"/>
  <c r="P15802" i="1" s="1"/>
  <c r="R15802" i="1" s="1"/>
  <c r="P15803" i="1" a="1"/>
  <c r="P15803" i="1" s="1"/>
  <c r="R15803" i="1" s="1"/>
  <c r="P15804" i="1" a="1"/>
  <c r="P15804" i="1" s="1"/>
  <c r="R15804" i="1" s="1"/>
  <c r="P15805" i="1" a="1"/>
  <c r="P15805" i="1" s="1"/>
  <c r="R15805" i="1" s="1"/>
  <c r="P15806" i="1" a="1"/>
  <c r="P15806" i="1" s="1"/>
  <c r="R15806" i="1" s="1"/>
  <c r="P15807" i="1" a="1"/>
  <c r="P15807" i="1" s="1"/>
  <c r="R15807" i="1" s="1"/>
  <c r="P15808" i="1" a="1"/>
  <c r="P15808" i="1" s="1"/>
  <c r="R15808" i="1" s="1"/>
  <c r="P15809" i="1" a="1"/>
  <c r="P15809" i="1" s="1"/>
  <c r="R15809" i="1" s="1"/>
  <c r="P15810" i="1" a="1"/>
  <c r="P15810" i="1" s="1"/>
  <c r="R15810" i="1" s="1"/>
  <c r="P15811" i="1" a="1"/>
  <c r="P15811" i="1" s="1"/>
  <c r="R15811" i="1" s="1"/>
  <c r="P15812" i="1" a="1"/>
  <c r="P15812" i="1" s="1"/>
  <c r="R15812" i="1" s="1"/>
  <c r="P15813" i="1" a="1"/>
  <c r="P15813" i="1" s="1"/>
  <c r="R15813" i="1" s="1"/>
  <c r="P15814" i="1" a="1"/>
  <c r="P15814" i="1" s="1"/>
  <c r="R15814" i="1" s="1"/>
  <c r="P15815" i="1" a="1"/>
  <c r="P15815" i="1" s="1"/>
  <c r="R15815" i="1" s="1"/>
  <c r="P15816" i="1" a="1"/>
  <c r="P15816" i="1" s="1"/>
  <c r="R15816" i="1" s="1"/>
  <c r="P15817" i="1" a="1"/>
  <c r="P15817" i="1" s="1"/>
  <c r="R15817" i="1" s="1"/>
  <c r="P15818" i="1" a="1"/>
  <c r="P15818" i="1" s="1"/>
  <c r="R15818" i="1" s="1"/>
  <c r="P15819" i="1" a="1"/>
  <c r="P15819" i="1" s="1"/>
  <c r="R15819" i="1" s="1"/>
  <c r="P15820" i="1" a="1"/>
  <c r="P15820" i="1" s="1"/>
  <c r="R15820" i="1" s="1"/>
  <c r="P15821" i="1" a="1"/>
  <c r="P15821" i="1" s="1"/>
  <c r="R15821" i="1" s="1"/>
  <c r="P15822" i="1" a="1"/>
  <c r="P15822" i="1" s="1"/>
  <c r="R15822" i="1" s="1"/>
  <c r="P15823" i="1" a="1"/>
  <c r="P15823" i="1" s="1"/>
  <c r="R15823" i="1" s="1"/>
  <c r="P15824" i="1" a="1"/>
  <c r="P15824" i="1" s="1"/>
  <c r="R15824" i="1" s="1"/>
  <c r="P15825" i="1" a="1"/>
  <c r="P15825" i="1" s="1"/>
  <c r="R15825" i="1" s="1"/>
  <c r="P15826" i="1" a="1"/>
  <c r="P15826" i="1" s="1"/>
  <c r="R15826" i="1" s="1"/>
  <c r="P15827" i="1" a="1"/>
  <c r="P15827" i="1" s="1"/>
  <c r="R15827" i="1" s="1"/>
  <c r="P15828" i="1" a="1"/>
  <c r="P15828" i="1" s="1"/>
  <c r="R15828" i="1" s="1"/>
  <c r="P15829" i="1" a="1"/>
  <c r="P15829" i="1" s="1"/>
  <c r="R15829" i="1" s="1"/>
  <c r="P15830" i="1" a="1"/>
  <c r="P15830" i="1" s="1"/>
  <c r="R15830" i="1" s="1"/>
  <c r="P15831" i="1" a="1"/>
  <c r="P15831" i="1" s="1"/>
  <c r="R15831" i="1" s="1"/>
  <c r="P15832" i="1" a="1"/>
  <c r="P15832" i="1" s="1"/>
  <c r="R15832" i="1" s="1"/>
  <c r="P15833" i="1" a="1"/>
  <c r="P15833" i="1" s="1"/>
  <c r="R15833" i="1" s="1"/>
  <c r="P15834" i="1" a="1"/>
  <c r="P15834" i="1" s="1"/>
  <c r="R15834" i="1" s="1"/>
  <c r="P15835" i="1" a="1"/>
  <c r="P15835" i="1" s="1"/>
  <c r="R15835" i="1" s="1"/>
  <c r="P15836" i="1" a="1"/>
  <c r="P15836" i="1" s="1"/>
  <c r="R15836" i="1" s="1"/>
  <c r="P15837" i="1" a="1"/>
  <c r="P15837" i="1" s="1"/>
  <c r="R15837" i="1" s="1"/>
  <c r="P15838" i="1" a="1"/>
  <c r="P15838" i="1" s="1"/>
  <c r="R15838" i="1" s="1"/>
  <c r="P15839" i="1" a="1"/>
  <c r="P15839" i="1" s="1"/>
  <c r="R15839" i="1" s="1"/>
  <c r="P15840" i="1" a="1"/>
  <c r="P15840" i="1" s="1"/>
  <c r="R15840" i="1" s="1"/>
  <c r="P15841" i="1" a="1"/>
  <c r="P15841" i="1" s="1"/>
  <c r="R15841" i="1" s="1"/>
  <c r="P15842" i="1" a="1"/>
  <c r="P15842" i="1" s="1"/>
  <c r="R15842" i="1" s="1"/>
  <c r="P15843" i="1" a="1"/>
  <c r="P15843" i="1" s="1"/>
  <c r="R15843" i="1" s="1"/>
  <c r="P15844" i="1" a="1"/>
  <c r="P15844" i="1" s="1"/>
  <c r="R15844" i="1" s="1"/>
  <c r="P15845" i="1" a="1"/>
  <c r="P15845" i="1" s="1"/>
  <c r="R15845" i="1" s="1"/>
  <c r="P15846" i="1" a="1"/>
  <c r="P15846" i="1" s="1"/>
  <c r="R15846" i="1" s="1"/>
  <c r="P15847" i="1" a="1"/>
  <c r="P15847" i="1" s="1"/>
  <c r="R15847" i="1" s="1"/>
  <c r="P15848" i="1" a="1"/>
  <c r="P15848" i="1" s="1"/>
  <c r="R15848" i="1" s="1"/>
  <c r="P15849" i="1" a="1"/>
  <c r="P15849" i="1" s="1"/>
  <c r="R15849" i="1" s="1"/>
  <c r="P15850" i="1" a="1"/>
  <c r="P15850" i="1" s="1"/>
  <c r="R15850" i="1" s="1"/>
  <c r="P15851" i="1" a="1"/>
  <c r="P15851" i="1" s="1"/>
  <c r="R15851" i="1" s="1"/>
  <c r="P15852" i="1" a="1"/>
  <c r="P15852" i="1" s="1"/>
  <c r="R15852" i="1" s="1"/>
  <c r="P15853" i="1" a="1"/>
  <c r="P15853" i="1" s="1"/>
  <c r="R15853" i="1" s="1"/>
  <c r="P15854" i="1" a="1"/>
  <c r="P15854" i="1" s="1"/>
  <c r="R15854" i="1" s="1"/>
  <c r="P15855" i="1" a="1"/>
  <c r="P15855" i="1" s="1"/>
  <c r="R15855" i="1" s="1"/>
  <c r="P15856" i="1" a="1"/>
  <c r="P15856" i="1" s="1"/>
  <c r="R15856" i="1" s="1"/>
  <c r="P15857" i="1" a="1"/>
  <c r="P15857" i="1" s="1"/>
  <c r="R15857" i="1" s="1"/>
  <c r="P15858" i="1" a="1"/>
  <c r="P15858" i="1" s="1"/>
  <c r="R15858" i="1" s="1"/>
  <c r="P15859" i="1" a="1"/>
  <c r="P15859" i="1" s="1"/>
  <c r="R15859" i="1" s="1"/>
  <c r="P15860" i="1" a="1"/>
  <c r="P15860" i="1" s="1"/>
  <c r="R15860" i="1" s="1"/>
  <c r="P15861" i="1" a="1"/>
  <c r="P15861" i="1" s="1"/>
  <c r="R15861" i="1" s="1"/>
  <c r="P15862" i="1" a="1"/>
  <c r="P15862" i="1" s="1"/>
  <c r="R15862" i="1" s="1"/>
  <c r="P15863" i="1" a="1"/>
  <c r="P15863" i="1" s="1"/>
  <c r="R15863" i="1" s="1"/>
  <c r="P15864" i="1" a="1"/>
  <c r="P15864" i="1" s="1"/>
  <c r="R15864" i="1" s="1"/>
  <c r="P15865" i="1" a="1"/>
  <c r="P15865" i="1" s="1"/>
  <c r="R15865" i="1" s="1"/>
  <c r="P15866" i="1" a="1"/>
  <c r="P15866" i="1" s="1"/>
  <c r="R15866" i="1" s="1"/>
  <c r="P15867" i="1" a="1"/>
  <c r="P15867" i="1" s="1"/>
  <c r="R15867" i="1" s="1"/>
  <c r="P15868" i="1" a="1"/>
  <c r="P15868" i="1" s="1"/>
  <c r="R15868" i="1" s="1"/>
  <c r="P15869" i="1" a="1"/>
  <c r="P15869" i="1" s="1"/>
  <c r="R15869" i="1" s="1"/>
  <c r="P15870" i="1" a="1"/>
  <c r="P15870" i="1" s="1"/>
  <c r="R15870" i="1" s="1"/>
  <c r="P15871" i="1" a="1"/>
  <c r="P15871" i="1" s="1"/>
  <c r="R15871" i="1" s="1"/>
  <c r="P15872" i="1" a="1"/>
  <c r="P15872" i="1" s="1"/>
  <c r="R15872" i="1" s="1"/>
  <c r="P15873" i="1" a="1"/>
  <c r="P15873" i="1" s="1"/>
  <c r="R15873" i="1" s="1"/>
  <c r="P15874" i="1" a="1"/>
  <c r="P15874" i="1" s="1"/>
  <c r="R15874" i="1" s="1"/>
  <c r="P15875" i="1" a="1"/>
  <c r="P15875" i="1" s="1"/>
  <c r="R15875" i="1" s="1"/>
  <c r="P15876" i="1" a="1"/>
  <c r="P15876" i="1" s="1"/>
  <c r="R15876" i="1" s="1"/>
  <c r="P15877" i="1" a="1"/>
  <c r="P15877" i="1" s="1"/>
  <c r="R15877" i="1" s="1"/>
  <c r="P15878" i="1" a="1"/>
  <c r="P15878" i="1" s="1"/>
  <c r="R15878" i="1" s="1"/>
  <c r="P15879" i="1" a="1"/>
  <c r="P15879" i="1" s="1"/>
  <c r="R15879" i="1" s="1"/>
  <c r="P15880" i="1" a="1"/>
  <c r="P15880" i="1" s="1"/>
  <c r="R15880" i="1" s="1"/>
  <c r="P15881" i="1" a="1"/>
  <c r="P15881" i="1" s="1"/>
  <c r="R15881" i="1" s="1"/>
  <c r="P15882" i="1" a="1"/>
  <c r="P15882" i="1" s="1"/>
  <c r="R15882" i="1" s="1"/>
  <c r="P15883" i="1" a="1"/>
  <c r="P15883" i="1" s="1"/>
  <c r="R15883" i="1" s="1"/>
  <c r="P15884" i="1" a="1"/>
  <c r="P15884" i="1" s="1"/>
  <c r="R15884" i="1" s="1"/>
  <c r="P15885" i="1" a="1"/>
  <c r="P15885" i="1" s="1"/>
  <c r="R15885" i="1" s="1"/>
  <c r="P15886" i="1" a="1"/>
  <c r="P15886" i="1" s="1"/>
  <c r="R15886" i="1" s="1"/>
  <c r="P15887" i="1" a="1"/>
  <c r="P15887" i="1" s="1"/>
  <c r="R15887" i="1" s="1"/>
  <c r="P15888" i="1" a="1"/>
  <c r="P15888" i="1" s="1"/>
  <c r="R15888" i="1" s="1"/>
  <c r="P15889" i="1" a="1"/>
  <c r="P15889" i="1" s="1"/>
  <c r="R15889" i="1" s="1"/>
  <c r="P15890" i="1" a="1"/>
  <c r="P15890" i="1" s="1"/>
  <c r="R15890" i="1" s="1"/>
  <c r="P15891" i="1" a="1"/>
  <c r="P15891" i="1" s="1"/>
  <c r="R15891" i="1" s="1"/>
  <c r="P15892" i="1" a="1"/>
  <c r="P15892" i="1" s="1"/>
  <c r="R15892" i="1" s="1"/>
  <c r="P15893" i="1" a="1"/>
  <c r="P15893" i="1" s="1"/>
  <c r="R15893" i="1" s="1"/>
  <c r="P15894" i="1" a="1"/>
  <c r="P15894" i="1" s="1"/>
  <c r="R15894" i="1" s="1"/>
  <c r="P15895" i="1" a="1"/>
  <c r="P15895" i="1" s="1"/>
  <c r="R15895" i="1" s="1"/>
  <c r="P15896" i="1" a="1"/>
  <c r="P15896" i="1" s="1"/>
  <c r="R15896" i="1" s="1"/>
  <c r="P15897" i="1" a="1"/>
  <c r="P15897" i="1" s="1"/>
  <c r="R15897" i="1" s="1"/>
  <c r="P15898" i="1" a="1"/>
  <c r="P15898" i="1" s="1"/>
  <c r="R15898" i="1" s="1"/>
  <c r="P15899" i="1" a="1"/>
  <c r="P15899" i="1" s="1"/>
  <c r="R15899" i="1" s="1"/>
  <c r="P15900" i="1" a="1"/>
  <c r="P15900" i="1" s="1"/>
  <c r="R15900" i="1" s="1"/>
  <c r="P15901" i="1" a="1"/>
  <c r="P15901" i="1" s="1"/>
  <c r="R15901" i="1" s="1"/>
  <c r="P15902" i="1" a="1"/>
  <c r="P15902" i="1" s="1"/>
  <c r="R15902" i="1" s="1"/>
  <c r="P15903" i="1" a="1"/>
  <c r="P15903" i="1" s="1"/>
  <c r="R15903" i="1" s="1"/>
  <c r="P15904" i="1" a="1"/>
  <c r="P15904" i="1" s="1"/>
  <c r="R15904" i="1" s="1"/>
  <c r="P15905" i="1" a="1"/>
  <c r="P15905" i="1" s="1"/>
  <c r="R15905" i="1" s="1"/>
  <c r="P15906" i="1" a="1"/>
  <c r="P15906" i="1" s="1"/>
  <c r="R15906" i="1" s="1"/>
  <c r="P15907" i="1" a="1"/>
  <c r="P15907" i="1" s="1"/>
  <c r="R15907" i="1" s="1"/>
  <c r="P15908" i="1" a="1"/>
  <c r="P15908" i="1" s="1"/>
  <c r="R15908" i="1" s="1"/>
  <c r="P15909" i="1" a="1"/>
  <c r="P15909" i="1" s="1"/>
  <c r="R15909" i="1" s="1"/>
  <c r="P15910" i="1" a="1"/>
  <c r="P15910" i="1" s="1"/>
  <c r="R15910" i="1" s="1"/>
  <c r="P15911" i="1" a="1"/>
  <c r="P15911" i="1" s="1"/>
  <c r="R15911" i="1" s="1"/>
  <c r="P15912" i="1" a="1"/>
  <c r="P15912" i="1" s="1"/>
  <c r="R15912" i="1" s="1"/>
  <c r="P15913" i="1" a="1"/>
  <c r="P15913" i="1" s="1"/>
  <c r="R15913" i="1" s="1"/>
  <c r="P15914" i="1" a="1"/>
  <c r="P15914" i="1" s="1"/>
  <c r="R15914" i="1" s="1"/>
  <c r="P15915" i="1" a="1"/>
  <c r="P15915" i="1" s="1"/>
  <c r="R15915" i="1" s="1"/>
  <c r="P15916" i="1" a="1"/>
  <c r="P15916" i="1" s="1"/>
  <c r="R15916" i="1" s="1"/>
  <c r="P15917" i="1" a="1"/>
  <c r="P15917" i="1" s="1"/>
  <c r="R15917" i="1" s="1"/>
  <c r="P15918" i="1" a="1"/>
  <c r="P15918" i="1" s="1"/>
  <c r="R15918" i="1" s="1"/>
  <c r="P15919" i="1" a="1"/>
  <c r="P15919" i="1" s="1"/>
  <c r="R15919" i="1" s="1"/>
  <c r="P15920" i="1" a="1"/>
  <c r="P15920" i="1" s="1"/>
  <c r="R15920" i="1" s="1"/>
  <c r="P15921" i="1" a="1"/>
  <c r="P15921" i="1" s="1"/>
  <c r="R15921" i="1" s="1"/>
  <c r="P15922" i="1" a="1"/>
  <c r="P15922" i="1" s="1"/>
  <c r="R15922" i="1" s="1"/>
  <c r="P15923" i="1" a="1"/>
  <c r="P15923" i="1" s="1"/>
  <c r="R15923" i="1" s="1"/>
  <c r="P15924" i="1" a="1"/>
  <c r="P15924" i="1" s="1"/>
  <c r="R15924" i="1" s="1"/>
  <c r="P15925" i="1" a="1"/>
  <c r="P15925" i="1" s="1"/>
  <c r="R15925" i="1" s="1"/>
  <c r="P15926" i="1" a="1"/>
  <c r="P15926" i="1" s="1"/>
  <c r="R15926" i="1" s="1"/>
  <c r="P15927" i="1" a="1"/>
  <c r="P15927" i="1" s="1"/>
  <c r="R15927" i="1" s="1"/>
  <c r="P15928" i="1" a="1"/>
  <c r="P15928" i="1" s="1"/>
  <c r="R15928" i="1" s="1"/>
  <c r="P15929" i="1" a="1"/>
  <c r="P15929" i="1" s="1"/>
  <c r="R15929" i="1" s="1"/>
  <c r="P15930" i="1" a="1"/>
  <c r="P15930" i="1" s="1"/>
  <c r="R15930" i="1" s="1"/>
  <c r="P15931" i="1" a="1"/>
  <c r="P15931" i="1" s="1"/>
  <c r="R15931" i="1" s="1"/>
  <c r="P15932" i="1" a="1"/>
  <c r="P15932" i="1" s="1"/>
  <c r="R15932" i="1" s="1"/>
  <c r="P15933" i="1" a="1"/>
  <c r="P15933" i="1" s="1"/>
  <c r="R15933" i="1" s="1"/>
  <c r="P15934" i="1" a="1"/>
  <c r="P15934" i="1" s="1"/>
  <c r="R15934" i="1" s="1"/>
  <c r="P15935" i="1" a="1"/>
  <c r="P15935" i="1" s="1"/>
  <c r="R15935" i="1" s="1"/>
  <c r="P15936" i="1" a="1"/>
  <c r="P15936" i="1" s="1"/>
  <c r="R15936" i="1" s="1"/>
  <c r="P15937" i="1" a="1"/>
  <c r="P15937" i="1" s="1"/>
  <c r="R15937" i="1" s="1"/>
  <c r="P15938" i="1" a="1"/>
  <c r="P15938" i="1" s="1"/>
  <c r="R15938" i="1" s="1"/>
  <c r="P15939" i="1" a="1"/>
  <c r="P15939" i="1" s="1"/>
  <c r="R15939" i="1" s="1"/>
  <c r="P15940" i="1" a="1"/>
  <c r="P15940" i="1" s="1"/>
  <c r="R15940" i="1" s="1"/>
  <c r="P15941" i="1" a="1"/>
  <c r="P15941" i="1" s="1"/>
  <c r="R15941" i="1" s="1"/>
  <c r="P15942" i="1" a="1"/>
  <c r="P15942" i="1" s="1"/>
  <c r="R15942" i="1" s="1"/>
  <c r="P15943" i="1" a="1"/>
  <c r="P15943" i="1" s="1"/>
  <c r="R15943" i="1" s="1"/>
  <c r="P15944" i="1" a="1"/>
  <c r="P15944" i="1" s="1"/>
  <c r="R15944" i="1" s="1"/>
  <c r="P15945" i="1" a="1"/>
  <c r="P15945" i="1" s="1"/>
  <c r="R15945" i="1" s="1"/>
  <c r="P15946" i="1" a="1"/>
  <c r="P15946" i="1" s="1"/>
  <c r="R15946" i="1" s="1"/>
  <c r="P15947" i="1" a="1"/>
  <c r="P15947" i="1" s="1"/>
  <c r="R15947" i="1" s="1"/>
  <c r="P15948" i="1" a="1"/>
  <c r="P15948" i="1" s="1"/>
  <c r="R15948" i="1" s="1"/>
  <c r="P15949" i="1" a="1"/>
  <c r="P15949" i="1" s="1"/>
  <c r="R15949" i="1" s="1"/>
  <c r="P15950" i="1" a="1"/>
  <c r="P15950" i="1" s="1"/>
  <c r="R15950" i="1" s="1"/>
  <c r="P15951" i="1" a="1"/>
  <c r="P15951" i="1" s="1"/>
  <c r="R15951" i="1" s="1"/>
  <c r="P15952" i="1" a="1"/>
  <c r="P15952" i="1" s="1"/>
  <c r="R15952" i="1" s="1"/>
  <c r="P15953" i="1" a="1"/>
  <c r="P15953" i="1" s="1"/>
  <c r="R15953" i="1" s="1"/>
  <c r="P15954" i="1" a="1"/>
  <c r="P15954" i="1" s="1"/>
  <c r="R15954" i="1" s="1"/>
  <c r="P15955" i="1" a="1"/>
  <c r="P15955" i="1" s="1"/>
  <c r="R15955" i="1" s="1"/>
  <c r="P15956" i="1" a="1"/>
  <c r="P15956" i="1" s="1"/>
  <c r="R15956" i="1" s="1"/>
  <c r="P15957" i="1" a="1"/>
  <c r="P15957" i="1" s="1"/>
  <c r="R15957" i="1" s="1"/>
  <c r="P15958" i="1" a="1"/>
  <c r="P15958" i="1" s="1"/>
  <c r="R15958" i="1" s="1"/>
  <c r="P15959" i="1" a="1"/>
  <c r="P15959" i="1" s="1"/>
  <c r="R15959" i="1" s="1"/>
  <c r="P15960" i="1" a="1"/>
  <c r="P15960" i="1" s="1"/>
  <c r="R15960" i="1" s="1"/>
  <c r="P15961" i="1" a="1"/>
  <c r="P15961" i="1" s="1"/>
  <c r="R15961" i="1" s="1"/>
  <c r="P15962" i="1" a="1"/>
  <c r="P15962" i="1" s="1"/>
  <c r="R15962" i="1" s="1"/>
  <c r="P15963" i="1" a="1"/>
  <c r="P15963" i="1" s="1"/>
  <c r="R15963" i="1" s="1"/>
  <c r="P15964" i="1" a="1"/>
  <c r="P15964" i="1" s="1"/>
  <c r="R15964" i="1" s="1"/>
  <c r="P15965" i="1" a="1"/>
  <c r="P15965" i="1" s="1"/>
  <c r="R15965" i="1" s="1"/>
  <c r="P15966" i="1" a="1"/>
  <c r="P15966" i="1" s="1"/>
  <c r="R15966" i="1" s="1"/>
  <c r="P15967" i="1" a="1"/>
  <c r="P15967" i="1" s="1"/>
  <c r="R15967" i="1" s="1"/>
  <c r="P15968" i="1" a="1"/>
  <c r="P15968" i="1" s="1"/>
  <c r="R15968" i="1" s="1"/>
  <c r="P15969" i="1" a="1"/>
  <c r="P15969" i="1" s="1"/>
  <c r="R15969" i="1" s="1"/>
  <c r="P15970" i="1" a="1"/>
  <c r="P15970" i="1" s="1"/>
  <c r="R15970" i="1" s="1"/>
  <c r="P15971" i="1" a="1"/>
  <c r="P15971" i="1" s="1"/>
  <c r="R15971" i="1" s="1"/>
  <c r="P15972" i="1" a="1"/>
  <c r="P15972" i="1" s="1"/>
  <c r="R15972" i="1" s="1"/>
  <c r="P15973" i="1" a="1"/>
  <c r="P15973" i="1" s="1"/>
  <c r="R15973" i="1" s="1"/>
  <c r="P15974" i="1" a="1"/>
  <c r="P15974" i="1" s="1"/>
  <c r="R15974" i="1" s="1"/>
  <c r="P15975" i="1" a="1"/>
  <c r="P15975" i="1" s="1"/>
  <c r="R15975" i="1" s="1"/>
  <c r="P15976" i="1" a="1"/>
  <c r="P15976" i="1" s="1"/>
  <c r="P15977" i="1" a="1"/>
  <c r="P15977" i="1" s="1"/>
  <c r="P15978" i="1" a="1"/>
  <c r="P15978" i="1" s="1"/>
  <c r="P15979" i="1" a="1"/>
  <c r="P15979" i="1" s="1"/>
  <c r="P15980" i="1" a="1"/>
  <c r="P15980" i="1" s="1"/>
  <c r="P15981" i="1" a="1"/>
  <c r="P15981" i="1" s="1"/>
  <c r="P15982" i="1" a="1"/>
  <c r="P15982" i="1" s="1"/>
  <c r="P15983" i="1" a="1"/>
  <c r="P15983" i="1" s="1"/>
  <c r="P15984" i="1" a="1"/>
  <c r="P15984" i="1" s="1"/>
  <c r="R15984" i="1" s="1"/>
  <c r="P15985" i="1" a="1"/>
  <c r="P15985" i="1" s="1"/>
  <c r="R15985" i="1" s="1"/>
  <c r="P15986" i="1" a="1"/>
  <c r="P15986" i="1" s="1"/>
  <c r="R15986" i="1" s="1"/>
  <c r="P15987" i="1" a="1"/>
  <c r="P15987" i="1" s="1"/>
  <c r="R15987" i="1" s="1"/>
  <c r="P15988" i="1" a="1"/>
  <c r="P15988" i="1" s="1"/>
  <c r="R15988" i="1" s="1"/>
  <c r="P15989" i="1" a="1"/>
  <c r="P15989" i="1" s="1"/>
  <c r="R15989" i="1" s="1"/>
  <c r="P15990" i="1" a="1"/>
  <c r="P15990" i="1" s="1"/>
  <c r="R15990" i="1" s="1"/>
  <c r="P15991" i="1" a="1"/>
  <c r="P15991" i="1" s="1"/>
  <c r="R15991" i="1" s="1"/>
  <c r="P15992" i="1" a="1"/>
  <c r="P15992" i="1" s="1"/>
  <c r="R15992" i="1" s="1"/>
  <c r="P15993" i="1" a="1"/>
  <c r="P15993" i="1" s="1"/>
  <c r="R15993" i="1" s="1"/>
  <c r="P15994" i="1" a="1"/>
  <c r="P15994" i="1" s="1"/>
  <c r="R15994" i="1" s="1"/>
  <c r="P15995" i="1" a="1"/>
  <c r="P15995" i="1" s="1"/>
  <c r="R15995" i="1" s="1"/>
  <c r="P15996" i="1" a="1"/>
  <c r="P15996" i="1" s="1"/>
  <c r="R15996" i="1" s="1"/>
  <c r="P15997" i="1" a="1"/>
  <c r="P15997" i="1" s="1"/>
  <c r="R15997" i="1" s="1"/>
  <c r="P15998" i="1" a="1"/>
  <c r="P15998" i="1" s="1"/>
  <c r="R15998" i="1" s="1"/>
  <c r="P15999" i="1" a="1"/>
  <c r="P15999" i="1" s="1"/>
  <c r="R15999" i="1" s="1"/>
  <c r="P16000" i="1" a="1"/>
  <c r="P16000" i="1" s="1"/>
  <c r="R16000" i="1" s="1"/>
  <c r="P16001" i="1" a="1"/>
  <c r="P16001" i="1" s="1"/>
  <c r="R16001" i="1" s="1"/>
  <c r="P16002" i="1" a="1"/>
  <c r="P16002" i="1" s="1"/>
  <c r="R16002" i="1" s="1"/>
  <c r="P16003" i="1" a="1"/>
  <c r="P16003" i="1" s="1"/>
  <c r="R16003" i="1" s="1"/>
  <c r="P16004" i="1" a="1"/>
  <c r="P16004" i="1" s="1"/>
  <c r="R16004" i="1" s="1"/>
  <c r="P16005" i="1" a="1"/>
  <c r="P16005" i="1" s="1"/>
  <c r="R16005" i="1" s="1"/>
  <c r="P16006" i="1" a="1"/>
  <c r="P16006" i="1" s="1"/>
  <c r="R16006" i="1" s="1"/>
  <c r="P16007" i="1" a="1"/>
  <c r="P16007" i="1" s="1"/>
  <c r="R16007" i="1" s="1"/>
  <c r="P16008" i="1" a="1"/>
  <c r="P16008" i="1" s="1"/>
  <c r="R16008" i="1" s="1"/>
  <c r="P16009" i="1" a="1"/>
  <c r="P16009" i="1" s="1"/>
  <c r="R16009" i="1" s="1"/>
  <c r="P16010" i="1" a="1"/>
  <c r="P16010" i="1" s="1"/>
  <c r="R16010" i="1" s="1"/>
  <c r="P16011" i="1" a="1"/>
  <c r="P16011" i="1" s="1"/>
  <c r="R16011" i="1" s="1"/>
  <c r="P16012" i="1" a="1"/>
  <c r="P16012" i="1" s="1"/>
  <c r="R16012" i="1" s="1"/>
  <c r="P16013" i="1" a="1"/>
  <c r="P16013" i="1" s="1"/>
  <c r="R16013" i="1" s="1"/>
  <c r="P16014" i="1" a="1"/>
  <c r="P16014" i="1" s="1"/>
  <c r="R16014" i="1" s="1"/>
  <c r="P16015" i="1" a="1"/>
  <c r="P16015" i="1" s="1"/>
  <c r="R16015" i="1" s="1"/>
  <c r="P16016" i="1" a="1"/>
  <c r="P16016" i="1" s="1"/>
  <c r="R16016" i="1" s="1"/>
  <c r="P16017" i="1" a="1"/>
  <c r="P16017" i="1" s="1"/>
  <c r="R16017" i="1" s="1"/>
  <c r="P16018" i="1" a="1"/>
  <c r="P16018" i="1" s="1"/>
  <c r="R16018" i="1" s="1"/>
  <c r="P16019" i="1" a="1"/>
  <c r="P16019" i="1" s="1"/>
  <c r="R16019" i="1" s="1"/>
  <c r="P16020" i="1" a="1"/>
  <c r="P16020" i="1" s="1"/>
  <c r="R16020" i="1" s="1"/>
  <c r="P16021" i="1" a="1"/>
  <c r="P16021" i="1" s="1"/>
  <c r="R16021" i="1" s="1"/>
  <c r="P16022" i="1" a="1"/>
  <c r="P16022" i="1" s="1"/>
  <c r="R16022" i="1" s="1"/>
  <c r="P16023" i="1" a="1"/>
  <c r="P16023" i="1" s="1"/>
  <c r="R16023" i="1" s="1"/>
  <c r="P16024" i="1" a="1"/>
  <c r="P16024" i="1" s="1"/>
  <c r="R16024" i="1" s="1"/>
  <c r="P16025" i="1" a="1"/>
  <c r="P16025" i="1" s="1"/>
  <c r="R16025" i="1" s="1"/>
  <c r="P16026" i="1" a="1"/>
  <c r="P16026" i="1" s="1"/>
  <c r="R16026" i="1" s="1"/>
  <c r="P16027" i="1" a="1"/>
  <c r="P16027" i="1" s="1"/>
  <c r="R16027" i="1" s="1"/>
  <c r="P16028" i="1" a="1"/>
  <c r="P16028" i="1" s="1"/>
  <c r="R16028" i="1" s="1"/>
  <c r="P16029" i="1" a="1"/>
  <c r="P16029" i="1" s="1"/>
  <c r="R16029" i="1" s="1"/>
  <c r="P16030" i="1" a="1"/>
  <c r="P16030" i="1" s="1"/>
  <c r="R16030" i="1" s="1"/>
  <c r="P16031" i="1" a="1"/>
  <c r="P16031" i="1" s="1"/>
  <c r="R16031" i="1" s="1"/>
  <c r="P16032" i="1" a="1"/>
  <c r="P16032" i="1" s="1"/>
  <c r="R16032" i="1" s="1"/>
  <c r="P16033" i="1" a="1"/>
  <c r="P16033" i="1" s="1"/>
  <c r="R16033" i="1" s="1"/>
  <c r="P16034" i="1" a="1"/>
  <c r="P16034" i="1" s="1"/>
  <c r="R16034" i="1" s="1"/>
  <c r="P16035" i="1" a="1"/>
  <c r="P16035" i="1" s="1"/>
  <c r="R16035" i="1" s="1"/>
  <c r="P16036" i="1" a="1"/>
  <c r="P16036" i="1" s="1"/>
  <c r="R16036" i="1" s="1"/>
  <c r="P16037" i="1" a="1"/>
  <c r="P16037" i="1" s="1"/>
  <c r="R16037" i="1" s="1"/>
  <c r="P16038" i="1" a="1"/>
  <c r="P16038" i="1" s="1"/>
  <c r="R16038" i="1" s="1"/>
  <c r="P16039" i="1" a="1"/>
  <c r="P16039" i="1" s="1"/>
  <c r="R16039" i="1" s="1"/>
  <c r="P16040" i="1" a="1"/>
  <c r="P16040" i="1" s="1"/>
  <c r="R16040" i="1" s="1"/>
  <c r="P16041" i="1" a="1"/>
  <c r="P16041" i="1" s="1"/>
  <c r="R16041" i="1" s="1"/>
  <c r="P16042" i="1" a="1"/>
  <c r="P16042" i="1" s="1"/>
  <c r="R16042" i="1" s="1"/>
  <c r="P16043" i="1" a="1"/>
  <c r="P16043" i="1" s="1"/>
  <c r="R16043" i="1" s="1"/>
  <c r="P16044" i="1" a="1"/>
  <c r="P16044" i="1" s="1"/>
  <c r="R16044" i="1" s="1"/>
  <c r="P16045" i="1" a="1"/>
  <c r="P16045" i="1" s="1"/>
  <c r="R16045" i="1" s="1"/>
  <c r="P16046" i="1" a="1"/>
  <c r="P16046" i="1" s="1"/>
  <c r="R16046" i="1" s="1"/>
  <c r="P16047" i="1" a="1"/>
  <c r="P16047" i="1" s="1"/>
  <c r="R16047" i="1" s="1"/>
  <c r="P16048" i="1" a="1"/>
  <c r="P16048" i="1" s="1"/>
  <c r="R16048" i="1" s="1"/>
  <c r="P16049" i="1" a="1"/>
  <c r="P16049" i="1" s="1"/>
  <c r="R16049" i="1" s="1"/>
  <c r="P16050" i="1" a="1"/>
  <c r="P16050" i="1" s="1"/>
  <c r="R16050" i="1" s="1"/>
  <c r="P16051" i="1" a="1"/>
  <c r="P16051" i="1" s="1"/>
  <c r="R16051" i="1" s="1"/>
  <c r="P16052" i="1" a="1"/>
  <c r="P16052" i="1" s="1"/>
  <c r="R16052" i="1" s="1"/>
  <c r="P16053" i="1" a="1"/>
  <c r="P16053" i="1" s="1"/>
  <c r="R16053" i="1" s="1"/>
  <c r="P16054" i="1" a="1"/>
  <c r="P16054" i="1" s="1"/>
  <c r="R16054" i="1" s="1"/>
  <c r="P16055" i="1" a="1"/>
  <c r="P16055" i="1" s="1"/>
  <c r="R16055" i="1" s="1"/>
  <c r="P16056" i="1" a="1"/>
  <c r="P16056" i="1" s="1"/>
  <c r="R16056" i="1" s="1"/>
  <c r="P16057" i="1" a="1"/>
  <c r="P16057" i="1" s="1"/>
  <c r="R16057" i="1" s="1"/>
  <c r="P16058" i="1" a="1"/>
  <c r="P16058" i="1" s="1"/>
  <c r="R16058" i="1" s="1"/>
  <c r="P16059" i="1" a="1"/>
  <c r="P16059" i="1" s="1"/>
  <c r="R16059" i="1" s="1"/>
  <c r="P16060" i="1" a="1"/>
  <c r="P16060" i="1" s="1"/>
  <c r="R16060" i="1" s="1"/>
  <c r="P16061" i="1" a="1"/>
  <c r="P16061" i="1" s="1"/>
  <c r="R16061" i="1" s="1"/>
  <c r="P16062" i="1" a="1"/>
  <c r="P16062" i="1" s="1"/>
  <c r="R16062" i="1" s="1"/>
  <c r="P16063" i="1" a="1"/>
  <c r="P16063" i="1" s="1"/>
  <c r="R16063" i="1" s="1"/>
  <c r="P16064" i="1" a="1"/>
  <c r="P16064" i="1" s="1"/>
  <c r="R16064" i="1" s="1"/>
  <c r="P16065" i="1" a="1"/>
  <c r="P16065" i="1" s="1"/>
  <c r="R16065" i="1" s="1"/>
  <c r="P16066" i="1" a="1"/>
  <c r="P16066" i="1" s="1"/>
  <c r="R16066" i="1" s="1"/>
  <c r="P16067" i="1" a="1"/>
  <c r="P16067" i="1" s="1"/>
  <c r="R16067" i="1" s="1"/>
  <c r="P16068" i="1" a="1"/>
  <c r="P16068" i="1" s="1"/>
  <c r="R16068" i="1" s="1"/>
  <c r="P16069" i="1" a="1"/>
  <c r="P16069" i="1" s="1"/>
  <c r="R16069" i="1" s="1"/>
  <c r="P16070" i="1" a="1"/>
  <c r="P16070" i="1" s="1"/>
  <c r="R16070" i="1" s="1"/>
  <c r="P16071" i="1" a="1"/>
  <c r="P16071" i="1" s="1"/>
  <c r="R16071" i="1" s="1"/>
  <c r="P16072" i="1" a="1"/>
  <c r="P16072" i="1" s="1"/>
  <c r="R16072" i="1" s="1"/>
  <c r="P16073" i="1" a="1"/>
  <c r="P16073" i="1" s="1"/>
  <c r="R16073" i="1" s="1"/>
  <c r="P16074" i="1" a="1"/>
  <c r="P16074" i="1" s="1"/>
  <c r="R16074" i="1" s="1"/>
  <c r="P16075" i="1" a="1"/>
  <c r="P16075" i="1" s="1"/>
  <c r="R16075" i="1" s="1"/>
  <c r="P16076" i="1" a="1"/>
  <c r="P16076" i="1" s="1"/>
  <c r="R16076" i="1" s="1"/>
  <c r="P16077" i="1" a="1"/>
  <c r="P16077" i="1" s="1"/>
  <c r="R16077" i="1" s="1"/>
  <c r="P16078" i="1" a="1"/>
  <c r="P16078" i="1" s="1"/>
  <c r="R16078" i="1" s="1"/>
  <c r="P16079" i="1" a="1"/>
  <c r="P16079" i="1" s="1"/>
  <c r="R16079" i="1" s="1"/>
  <c r="P16080" i="1" a="1"/>
  <c r="P16080" i="1" s="1"/>
  <c r="R16080" i="1" s="1"/>
  <c r="P16081" i="1" a="1"/>
  <c r="P16081" i="1" s="1"/>
  <c r="R16081" i="1" s="1"/>
  <c r="P16082" i="1" a="1"/>
  <c r="P16082" i="1" s="1"/>
  <c r="R16082" i="1" s="1"/>
  <c r="P16083" i="1" a="1"/>
  <c r="P16083" i="1" s="1"/>
  <c r="R16083" i="1" s="1"/>
  <c r="P16084" i="1" a="1"/>
  <c r="P16084" i="1" s="1"/>
  <c r="R16084" i="1" s="1"/>
  <c r="P16085" i="1" a="1"/>
  <c r="P16085" i="1" s="1"/>
  <c r="R16085" i="1" s="1"/>
  <c r="P16086" i="1" a="1"/>
  <c r="P16086" i="1" s="1"/>
  <c r="R16086" i="1" s="1"/>
  <c r="P16087" i="1" a="1"/>
  <c r="P16087" i="1" s="1"/>
  <c r="R16087" i="1" s="1"/>
  <c r="P16088" i="1" a="1"/>
  <c r="P16088" i="1" s="1"/>
  <c r="R16088" i="1" s="1"/>
  <c r="P16089" i="1" a="1"/>
  <c r="P16089" i="1" s="1"/>
  <c r="R16089" i="1" s="1"/>
  <c r="P16090" i="1" a="1"/>
  <c r="P16090" i="1" s="1"/>
  <c r="R16090" i="1" s="1"/>
  <c r="P16091" i="1" a="1"/>
  <c r="P16091" i="1" s="1"/>
  <c r="R16091" i="1" s="1"/>
  <c r="P16092" i="1" a="1"/>
  <c r="P16092" i="1" s="1"/>
  <c r="R16092" i="1" s="1"/>
  <c r="P16093" i="1" a="1"/>
  <c r="P16093" i="1" s="1"/>
  <c r="R16093" i="1" s="1"/>
  <c r="P16094" i="1" a="1"/>
  <c r="P16094" i="1" s="1"/>
  <c r="R16094" i="1" s="1"/>
  <c r="P16095" i="1" a="1"/>
  <c r="P16095" i="1" s="1"/>
  <c r="R16095" i="1" s="1"/>
  <c r="P16096" i="1" a="1"/>
  <c r="P16096" i="1" s="1"/>
  <c r="R16096" i="1" s="1"/>
  <c r="P16097" i="1" a="1"/>
  <c r="P16097" i="1" s="1"/>
  <c r="R16097" i="1" s="1"/>
  <c r="P16098" i="1" a="1"/>
  <c r="P16098" i="1" s="1"/>
  <c r="R16098" i="1" s="1"/>
  <c r="P16099" i="1" a="1"/>
  <c r="P16099" i="1" s="1"/>
  <c r="R16099" i="1" s="1"/>
  <c r="P16100" i="1" a="1"/>
  <c r="P16100" i="1" s="1"/>
  <c r="R16100" i="1" s="1"/>
  <c r="P16101" i="1" a="1"/>
  <c r="P16101" i="1" s="1"/>
  <c r="R16101" i="1" s="1"/>
  <c r="P16102" i="1" a="1"/>
  <c r="P16102" i="1" s="1"/>
  <c r="R16102" i="1" s="1"/>
  <c r="P16103" i="1" a="1"/>
  <c r="P16103" i="1" s="1"/>
  <c r="R16103" i="1" s="1"/>
  <c r="P16104" i="1" a="1"/>
  <c r="P16104" i="1" s="1"/>
  <c r="R16104" i="1" s="1"/>
  <c r="P16105" i="1" a="1"/>
  <c r="P16105" i="1" s="1"/>
  <c r="R16105" i="1" s="1"/>
  <c r="P16106" i="1" a="1"/>
  <c r="P16106" i="1" s="1"/>
  <c r="R16106" i="1" s="1"/>
  <c r="P16107" i="1" a="1"/>
  <c r="P16107" i="1" s="1"/>
  <c r="R16107" i="1" s="1"/>
  <c r="P16108" i="1" a="1"/>
  <c r="P16108" i="1" s="1"/>
  <c r="R16108" i="1" s="1"/>
  <c r="P16109" i="1" a="1"/>
  <c r="P16109" i="1" s="1"/>
  <c r="R16109" i="1" s="1"/>
  <c r="P16110" i="1" a="1"/>
  <c r="P16110" i="1" s="1"/>
  <c r="R16110" i="1" s="1"/>
  <c r="P16111" i="1" a="1"/>
  <c r="P16111" i="1" s="1"/>
  <c r="R16111" i="1" s="1"/>
  <c r="P16112" i="1" a="1"/>
  <c r="P16112" i="1" s="1"/>
  <c r="R16112" i="1" s="1"/>
  <c r="P16113" i="1" a="1"/>
  <c r="P16113" i="1" s="1"/>
  <c r="R16113" i="1" s="1"/>
  <c r="P16114" i="1" a="1"/>
  <c r="P16114" i="1" s="1"/>
  <c r="R16114" i="1" s="1"/>
  <c r="P16115" i="1" a="1"/>
  <c r="P16115" i="1" s="1"/>
  <c r="R16115" i="1" s="1"/>
  <c r="P16116" i="1" a="1"/>
  <c r="P16116" i="1" s="1"/>
  <c r="R16116" i="1" s="1"/>
  <c r="P16117" i="1" a="1"/>
  <c r="P16117" i="1" s="1"/>
  <c r="R16117" i="1" s="1"/>
  <c r="P16118" i="1" a="1"/>
  <c r="P16118" i="1" s="1"/>
  <c r="R16118" i="1" s="1"/>
  <c r="P16119" i="1" a="1"/>
  <c r="P16119" i="1" s="1"/>
  <c r="R16119" i="1" s="1"/>
  <c r="P16120" i="1" a="1"/>
  <c r="P16120" i="1" s="1"/>
  <c r="R16120" i="1" s="1"/>
  <c r="P16121" i="1" a="1"/>
  <c r="P16121" i="1" s="1"/>
  <c r="R16121" i="1" s="1"/>
  <c r="P16122" i="1" a="1"/>
  <c r="P16122" i="1" s="1"/>
  <c r="R16122" i="1" s="1"/>
  <c r="P16123" i="1" a="1"/>
  <c r="P16123" i="1" s="1"/>
  <c r="R16123" i="1" s="1"/>
  <c r="P16124" i="1" a="1"/>
  <c r="P16124" i="1" s="1"/>
  <c r="R16124" i="1" s="1"/>
  <c r="P16125" i="1" a="1"/>
  <c r="P16125" i="1" s="1"/>
  <c r="R16125" i="1" s="1"/>
  <c r="P16126" i="1" a="1"/>
  <c r="P16126" i="1" s="1"/>
  <c r="R16126" i="1" s="1"/>
  <c r="P16127" i="1" a="1"/>
  <c r="P16127" i="1" s="1"/>
  <c r="R16127" i="1" s="1"/>
  <c r="P16128" i="1" a="1"/>
  <c r="P16128" i="1" s="1"/>
  <c r="R16128" i="1" s="1"/>
  <c r="P16129" i="1" a="1"/>
  <c r="P16129" i="1" s="1"/>
  <c r="R16129" i="1" s="1"/>
  <c r="P16130" i="1" a="1"/>
  <c r="P16130" i="1" s="1"/>
  <c r="R16130" i="1" s="1"/>
  <c r="P16131" i="1" a="1"/>
  <c r="P16131" i="1" s="1"/>
  <c r="R16131" i="1" s="1"/>
  <c r="P16132" i="1" a="1"/>
  <c r="P16132" i="1" s="1"/>
  <c r="R16132" i="1" s="1"/>
  <c r="P16133" i="1" a="1"/>
  <c r="P16133" i="1" s="1"/>
  <c r="R16133" i="1" s="1"/>
  <c r="P16134" i="1" a="1"/>
  <c r="P16134" i="1" s="1"/>
  <c r="R16134" i="1" s="1"/>
  <c r="P16135" i="1" a="1"/>
  <c r="P16135" i="1" s="1"/>
  <c r="R16135" i="1" s="1"/>
  <c r="P16136" i="1" a="1"/>
  <c r="P16136" i="1" s="1"/>
  <c r="R16136" i="1" s="1"/>
  <c r="P16137" i="1" a="1"/>
  <c r="P16137" i="1" s="1"/>
  <c r="R16137" i="1" s="1"/>
  <c r="P16138" i="1" a="1"/>
  <c r="P16138" i="1" s="1"/>
  <c r="R16138" i="1" s="1"/>
  <c r="P16139" i="1" a="1"/>
  <c r="P16139" i="1" s="1"/>
  <c r="R16139" i="1" s="1"/>
  <c r="P16140" i="1" a="1"/>
  <c r="P16140" i="1" s="1"/>
  <c r="R16140" i="1" s="1"/>
  <c r="P16141" i="1" a="1"/>
  <c r="P16141" i="1" s="1"/>
  <c r="R16141" i="1" s="1"/>
  <c r="P16142" i="1" a="1"/>
  <c r="P16142" i="1" s="1"/>
  <c r="R16142" i="1" s="1"/>
  <c r="P16143" i="1" a="1"/>
  <c r="P16143" i="1" s="1"/>
  <c r="R16143" i="1" s="1"/>
  <c r="P16144" i="1" a="1"/>
  <c r="P16144" i="1" s="1"/>
  <c r="R16144" i="1" s="1"/>
  <c r="P16145" i="1" a="1"/>
  <c r="P16145" i="1" s="1"/>
  <c r="R16145" i="1" s="1"/>
  <c r="P16146" i="1" a="1"/>
  <c r="P16146" i="1" s="1"/>
  <c r="R16146" i="1" s="1"/>
  <c r="P16147" i="1" a="1"/>
  <c r="P16147" i="1" s="1"/>
  <c r="R16147" i="1" s="1"/>
  <c r="P16148" i="1" a="1"/>
  <c r="P16148" i="1" s="1"/>
  <c r="R16148" i="1" s="1"/>
  <c r="P16149" i="1" a="1"/>
  <c r="P16149" i="1" s="1"/>
  <c r="R16149" i="1" s="1"/>
  <c r="P16150" i="1" a="1"/>
  <c r="P16150" i="1" s="1"/>
  <c r="R16150" i="1" s="1"/>
  <c r="P16151" i="1" a="1"/>
  <c r="P16151" i="1" s="1"/>
  <c r="R16151" i="1" s="1"/>
  <c r="P16152" i="1" a="1"/>
  <c r="P16152" i="1" s="1"/>
  <c r="R16152" i="1" s="1"/>
  <c r="P16153" i="1" a="1"/>
  <c r="P16153" i="1" s="1"/>
  <c r="R16153" i="1" s="1"/>
  <c r="P16154" i="1" a="1"/>
  <c r="P16154" i="1" s="1"/>
  <c r="R16154" i="1" s="1"/>
  <c r="P16155" i="1" a="1"/>
  <c r="P16155" i="1" s="1"/>
  <c r="R16155" i="1" s="1"/>
  <c r="P16156" i="1" a="1"/>
  <c r="P16156" i="1" s="1"/>
  <c r="R16156" i="1" s="1"/>
  <c r="P16157" i="1" a="1"/>
  <c r="P16157" i="1" s="1"/>
  <c r="R16157" i="1" s="1"/>
  <c r="P16158" i="1" a="1"/>
  <c r="P16158" i="1" s="1"/>
  <c r="R16158" i="1" s="1"/>
  <c r="P16159" i="1" a="1"/>
  <c r="P16159" i="1" s="1"/>
  <c r="R16159" i="1" s="1"/>
  <c r="P16160" i="1" a="1"/>
  <c r="P16160" i="1" s="1"/>
  <c r="R16160" i="1" s="1"/>
  <c r="P16161" i="1" a="1"/>
  <c r="P16161" i="1" s="1"/>
  <c r="R16161" i="1" s="1"/>
  <c r="P16162" i="1" a="1"/>
  <c r="P16162" i="1" s="1"/>
  <c r="R16162" i="1" s="1"/>
  <c r="P16163" i="1" a="1"/>
  <c r="P16163" i="1" s="1"/>
  <c r="R16163" i="1" s="1"/>
  <c r="P16164" i="1" a="1"/>
  <c r="P16164" i="1" s="1"/>
  <c r="R16164" i="1" s="1"/>
  <c r="P16165" i="1" a="1"/>
  <c r="P16165" i="1" s="1"/>
  <c r="R16165" i="1" s="1"/>
  <c r="P16166" i="1" a="1"/>
  <c r="P16166" i="1" s="1"/>
  <c r="R16166" i="1" s="1"/>
  <c r="P16167" i="1" a="1"/>
  <c r="P16167" i="1" s="1"/>
  <c r="R16167" i="1" s="1"/>
  <c r="P16168" i="1" a="1"/>
  <c r="P16168" i="1" s="1"/>
  <c r="R16168" i="1" s="1"/>
  <c r="P16169" i="1" a="1"/>
  <c r="P16169" i="1" s="1"/>
  <c r="R16169" i="1" s="1"/>
  <c r="P16170" i="1" a="1"/>
  <c r="P16170" i="1" s="1"/>
  <c r="R16170" i="1" s="1"/>
  <c r="P16171" i="1" a="1"/>
  <c r="P16171" i="1" s="1"/>
  <c r="R16171" i="1" s="1"/>
  <c r="P16172" i="1" a="1"/>
  <c r="P16172" i="1" s="1"/>
  <c r="R16172" i="1" s="1"/>
  <c r="P16173" i="1" a="1"/>
  <c r="P16173" i="1" s="1"/>
  <c r="R16173" i="1" s="1"/>
  <c r="P16174" i="1" a="1"/>
  <c r="P16174" i="1" s="1"/>
  <c r="R16174" i="1" s="1"/>
  <c r="P16175" i="1" a="1"/>
  <c r="P16175" i="1" s="1"/>
  <c r="R16175" i="1" s="1"/>
  <c r="P16176" i="1" a="1"/>
  <c r="P16176" i="1" s="1"/>
  <c r="R16176" i="1" s="1"/>
  <c r="P16177" i="1" a="1"/>
  <c r="P16177" i="1" s="1"/>
  <c r="R16177" i="1" s="1"/>
  <c r="P16178" i="1" a="1"/>
  <c r="P16178" i="1" s="1"/>
  <c r="R16178" i="1" s="1"/>
  <c r="P16179" i="1" a="1"/>
  <c r="P16179" i="1" s="1"/>
  <c r="R16179" i="1" s="1"/>
  <c r="P16180" i="1" a="1"/>
  <c r="P16180" i="1" s="1"/>
  <c r="R16180" i="1" s="1"/>
  <c r="P16181" i="1" a="1"/>
  <c r="P16181" i="1" s="1"/>
  <c r="R16181" i="1" s="1"/>
  <c r="P16182" i="1" a="1"/>
  <c r="P16182" i="1" s="1"/>
  <c r="R16182" i="1" s="1"/>
  <c r="P16183" i="1" a="1"/>
  <c r="P16183" i="1" s="1"/>
  <c r="R16183" i="1" s="1"/>
  <c r="P16184" i="1" a="1"/>
  <c r="P16184" i="1" s="1"/>
  <c r="R16184" i="1" s="1"/>
  <c r="P16185" i="1" a="1"/>
  <c r="P16185" i="1" s="1"/>
  <c r="R16185" i="1" s="1"/>
  <c r="P16186" i="1" a="1"/>
  <c r="P16186" i="1" s="1"/>
  <c r="R16186" i="1" s="1"/>
  <c r="P16187" i="1" a="1"/>
  <c r="P16187" i="1" s="1"/>
  <c r="R16187" i="1" s="1"/>
  <c r="P16188" i="1" a="1"/>
  <c r="P16188" i="1" s="1"/>
  <c r="R16188" i="1" s="1"/>
  <c r="P16189" i="1" a="1"/>
  <c r="P16189" i="1" s="1"/>
  <c r="R16189" i="1" s="1"/>
  <c r="P16190" i="1" a="1"/>
  <c r="P16190" i="1" s="1"/>
  <c r="R16190" i="1" s="1"/>
  <c r="P16191" i="1" a="1"/>
  <c r="P16191" i="1" s="1"/>
  <c r="R16191" i="1" s="1"/>
  <c r="P16192" i="1" a="1"/>
  <c r="P16192" i="1" s="1"/>
  <c r="R16192" i="1" s="1"/>
  <c r="P16193" i="1" a="1"/>
  <c r="P16193" i="1" s="1"/>
  <c r="R16193" i="1" s="1"/>
  <c r="P16194" i="1" a="1"/>
  <c r="P16194" i="1" s="1"/>
  <c r="R16194" i="1" s="1"/>
  <c r="P16195" i="1" a="1"/>
  <c r="P16195" i="1" s="1"/>
  <c r="R16195" i="1" s="1"/>
  <c r="P16196" i="1" a="1"/>
  <c r="P16196" i="1" s="1"/>
  <c r="R16196" i="1" s="1"/>
  <c r="P16197" i="1" a="1"/>
  <c r="P16197" i="1" s="1"/>
  <c r="R16197" i="1" s="1"/>
  <c r="P16198" i="1" a="1"/>
  <c r="P16198" i="1" s="1"/>
  <c r="R16198" i="1" s="1"/>
  <c r="P16199" i="1" a="1"/>
  <c r="P16199" i="1" s="1"/>
  <c r="R16199" i="1" s="1"/>
  <c r="P16200" i="1" a="1"/>
  <c r="P16200" i="1" s="1"/>
  <c r="R16200" i="1" s="1"/>
  <c r="P16201" i="1" a="1"/>
  <c r="P16201" i="1" s="1"/>
  <c r="R16201" i="1" s="1"/>
  <c r="P16202" i="1" a="1"/>
  <c r="P16202" i="1" s="1"/>
  <c r="R16202" i="1" s="1"/>
  <c r="P16203" i="1" a="1"/>
  <c r="P16203" i="1" s="1"/>
  <c r="R16203" i="1" s="1"/>
  <c r="P16204" i="1" a="1"/>
  <c r="P16204" i="1" s="1"/>
  <c r="R16204" i="1" s="1"/>
  <c r="P16205" i="1" a="1"/>
  <c r="P16205" i="1" s="1"/>
  <c r="R16205" i="1" s="1"/>
  <c r="P16206" i="1" a="1"/>
  <c r="P16206" i="1" s="1"/>
  <c r="R16206" i="1" s="1"/>
  <c r="P16207" i="1" a="1"/>
  <c r="P16207" i="1" s="1"/>
  <c r="R16207" i="1" s="1"/>
  <c r="P16208" i="1" a="1"/>
  <c r="P16208" i="1" s="1"/>
  <c r="R16208" i="1" s="1"/>
  <c r="P16209" i="1" a="1"/>
  <c r="P16209" i="1" s="1"/>
  <c r="R16209" i="1" s="1"/>
  <c r="P16210" i="1" a="1"/>
  <c r="P16210" i="1" s="1"/>
  <c r="R16210" i="1" s="1"/>
  <c r="P16211" i="1" a="1"/>
  <c r="P16211" i="1" s="1"/>
  <c r="R16211" i="1" s="1"/>
  <c r="P16212" i="1" a="1"/>
  <c r="P16212" i="1" s="1"/>
  <c r="R16212" i="1" s="1"/>
  <c r="P16213" i="1" a="1"/>
  <c r="P16213" i="1" s="1"/>
  <c r="R16213" i="1" s="1"/>
  <c r="P16214" i="1" a="1"/>
  <c r="P16214" i="1" s="1"/>
  <c r="R16214" i="1" s="1"/>
  <c r="P16215" i="1" a="1"/>
  <c r="P16215" i="1" s="1"/>
  <c r="R16215" i="1" s="1"/>
  <c r="P16216" i="1" a="1"/>
  <c r="P16216" i="1" s="1"/>
  <c r="R16216" i="1" s="1"/>
  <c r="P16217" i="1" a="1"/>
  <c r="P16217" i="1" s="1"/>
  <c r="R16217" i="1" s="1"/>
  <c r="P16218" i="1" a="1"/>
  <c r="P16218" i="1" s="1"/>
  <c r="R16218" i="1" s="1"/>
  <c r="P16219" i="1" a="1"/>
  <c r="P16219" i="1" s="1"/>
  <c r="R16219" i="1" s="1"/>
  <c r="P16220" i="1" a="1"/>
  <c r="P16220" i="1" s="1"/>
  <c r="R16220" i="1" s="1"/>
  <c r="P16221" i="1" a="1"/>
  <c r="P16221" i="1" s="1"/>
  <c r="R16221" i="1" s="1"/>
  <c r="P16222" i="1" a="1"/>
  <c r="P16222" i="1" s="1"/>
  <c r="R16222" i="1" s="1"/>
  <c r="P16223" i="1" a="1"/>
  <c r="P16223" i="1" s="1"/>
  <c r="R16223" i="1" s="1"/>
  <c r="P16224" i="1" a="1"/>
  <c r="P16224" i="1" s="1"/>
  <c r="R16224" i="1" s="1"/>
  <c r="P16225" i="1" a="1"/>
  <c r="P16225" i="1" s="1"/>
  <c r="R16225" i="1" s="1"/>
  <c r="P16226" i="1" a="1"/>
  <c r="P16226" i="1" s="1"/>
  <c r="R16226" i="1" s="1"/>
  <c r="P16227" i="1" a="1"/>
  <c r="P16227" i="1" s="1"/>
  <c r="R16227" i="1" s="1"/>
  <c r="P16228" i="1" a="1"/>
  <c r="P16228" i="1" s="1"/>
  <c r="R16228" i="1" s="1"/>
  <c r="P16229" i="1" a="1"/>
  <c r="P16229" i="1" s="1"/>
  <c r="R16229" i="1" s="1"/>
  <c r="P16230" i="1" a="1"/>
  <c r="P16230" i="1" s="1"/>
  <c r="R16230" i="1" s="1"/>
  <c r="P16231" i="1" a="1"/>
  <c r="P16231" i="1" s="1"/>
  <c r="R16231" i="1" s="1"/>
  <c r="P16232" i="1" a="1"/>
  <c r="P16232" i="1" s="1"/>
  <c r="R16232" i="1" s="1"/>
  <c r="P16233" i="1" a="1"/>
  <c r="P16233" i="1" s="1"/>
  <c r="R16233" i="1" s="1"/>
  <c r="P16234" i="1" a="1"/>
  <c r="P16234" i="1" s="1"/>
  <c r="R16234" i="1" s="1"/>
  <c r="P16235" i="1" a="1"/>
  <c r="P16235" i="1" s="1"/>
  <c r="R16235" i="1" s="1"/>
  <c r="P16236" i="1" a="1"/>
  <c r="P16236" i="1" s="1"/>
  <c r="R16236" i="1" s="1"/>
  <c r="P16237" i="1" a="1"/>
  <c r="P16237" i="1" s="1"/>
  <c r="R16237" i="1" s="1"/>
  <c r="P16238" i="1" a="1"/>
  <c r="P16238" i="1" s="1"/>
  <c r="R16238" i="1" s="1"/>
  <c r="P16239" i="1" a="1"/>
  <c r="P16239" i="1" s="1"/>
  <c r="R16239" i="1" s="1"/>
  <c r="P16240" i="1" a="1"/>
  <c r="P16240" i="1" s="1"/>
  <c r="R16240" i="1" s="1"/>
  <c r="P16241" i="1" a="1"/>
  <c r="P16241" i="1" s="1"/>
  <c r="R16241" i="1" s="1"/>
  <c r="P16242" i="1" a="1"/>
  <c r="P16242" i="1" s="1"/>
  <c r="R16242" i="1" s="1"/>
  <c r="P16243" i="1" a="1"/>
  <c r="P16243" i="1" s="1"/>
  <c r="R16243" i="1" s="1"/>
  <c r="P16244" i="1" a="1"/>
  <c r="P16244" i="1" s="1"/>
  <c r="R16244" i="1" s="1"/>
  <c r="P16245" i="1" a="1"/>
  <c r="P16245" i="1" s="1"/>
  <c r="R16245" i="1" s="1"/>
  <c r="P16246" i="1" a="1"/>
  <c r="P16246" i="1" s="1"/>
  <c r="R16246" i="1" s="1"/>
  <c r="P16247" i="1" a="1"/>
  <c r="P16247" i="1" s="1"/>
  <c r="R16247" i="1" s="1"/>
  <c r="P16248" i="1" a="1"/>
  <c r="P16248" i="1" s="1"/>
  <c r="R16248" i="1" s="1"/>
  <c r="P16249" i="1" a="1"/>
  <c r="P16249" i="1" s="1"/>
  <c r="R16249" i="1" s="1"/>
  <c r="P16250" i="1" a="1"/>
  <c r="P16250" i="1" s="1"/>
  <c r="R16250" i="1" s="1"/>
  <c r="P16251" i="1" a="1"/>
  <c r="P16251" i="1" s="1"/>
  <c r="R16251" i="1" s="1"/>
  <c r="P16252" i="1" a="1"/>
  <c r="P16252" i="1" s="1"/>
  <c r="R16252" i="1" s="1"/>
  <c r="P16253" i="1" a="1"/>
  <c r="P16253" i="1" s="1"/>
  <c r="R16253" i="1" s="1"/>
  <c r="P16254" i="1" a="1"/>
  <c r="P16254" i="1" s="1"/>
  <c r="R16254" i="1" s="1"/>
  <c r="P16255" i="1" a="1"/>
  <c r="P16255" i="1" s="1"/>
  <c r="R16255" i="1" s="1"/>
  <c r="P16256" i="1" a="1"/>
  <c r="P16256" i="1" s="1"/>
  <c r="R16256" i="1" s="1"/>
  <c r="P16257" i="1" a="1"/>
  <c r="P16257" i="1" s="1"/>
  <c r="R16257" i="1" s="1"/>
  <c r="P16258" i="1" a="1"/>
  <c r="P16258" i="1" s="1"/>
  <c r="R16258" i="1" s="1"/>
  <c r="P16259" i="1" a="1"/>
  <c r="P16259" i="1" s="1"/>
  <c r="R16259" i="1" s="1"/>
  <c r="P16260" i="1" a="1"/>
  <c r="P16260" i="1" s="1"/>
  <c r="R16260" i="1" s="1"/>
  <c r="P16261" i="1" a="1"/>
  <c r="P16261" i="1" s="1"/>
  <c r="R16261" i="1" s="1"/>
  <c r="P16262" i="1" a="1"/>
  <c r="P16262" i="1" s="1"/>
  <c r="R16262" i="1" s="1"/>
  <c r="P16263" i="1" a="1"/>
  <c r="P16263" i="1" s="1"/>
  <c r="R16263" i="1" s="1"/>
  <c r="P16264" i="1" a="1"/>
  <c r="P16264" i="1" s="1"/>
  <c r="R16264" i="1" s="1"/>
  <c r="P16265" i="1" a="1"/>
  <c r="P16265" i="1" s="1"/>
  <c r="R16265" i="1" s="1"/>
  <c r="P16266" i="1" a="1"/>
  <c r="P16266" i="1" s="1"/>
  <c r="R16266" i="1" s="1"/>
  <c r="P16267" i="1" a="1"/>
  <c r="P16267" i="1" s="1"/>
  <c r="R16267" i="1" s="1"/>
  <c r="P16268" i="1" a="1"/>
  <c r="P16268" i="1" s="1"/>
  <c r="R16268" i="1" s="1"/>
  <c r="P16269" i="1" a="1"/>
  <c r="P16269" i="1" s="1"/>
  <c r="R16269" i="1" s="1"/>
  <c r="P16270" i="1" a="1"/>
  <c r="P16270" i="1" s="1"/>
  <c r="R16270" i="1" s="1"/>
  <c r="P16271" i="1" a="1"/>
  <c r="P16271" i="1" s="1"/>
  <c r="R16271" i="1" s="1"/>
  <c r="P16272" i="1" a="1"/>
  <c r="P16272" i="1" s="1"/>
  <c r="R16272" i="1" s="1"/>
  <c r="P16273" i="1" a="1"/>
  <c r="P16273" i="1" s="1"/>
  <c r="R16273" i="1" s="1"/>
  <c r="P16274" i="1" a="1"/>
  <c r="P16274" i="1" s="1"/>
  <c r="R16274" i="1" s="1"/>
  <c r="P16275" i="1" a="1"/>
  <c r="P16275" i="1" s="1"/>
  <c r="R16275" i="1" s="1"/>
  <c r="P16276" i="1" a="1"/>
  <c r="P16276" i="1" s="1"/>
  <c r="R16276" i="1" s="1"/>
  <c r="P16277" i="1" a="1"/>
  <c r="P16277" i="1" s="1"/>
  <c r="R16277" i="1" s="1"/>
  <c r="P16278" i="1" a="1"/>
  <c r="P16278" i="1" s="1"/>
  <c r="R16278" i="1" s="1"/>
  <c r="P16279" i="1" a="1"/>
  <c r="P16279" i="1" s="1"/>
  <c r="R16279" i="1" s="1"/>
  <c r="P16280" i="1" a="1"/>
  <c r="P16280" i="1" s="1"/>
  <c r="R16280" i="1" s="1"/>
  <c r="P16281" i="1" a="1"/>
  <c r="P16281" i="1" s="1"/>
  <c r="R16281" i="1" s="1"/>
  <c r="P16282" i="1" a="1"/>
  <c r="P16282" i="1" s="1"/>
  <c r="R16282" i="1" s="1"/>
  <c r="P16283" i="1" a="1"/>
  <c r="P16283" i="1" s="1"/>
  <c r="R16283" i="1" s="1"/>
  <c r="P16284" i="1" a="1"/>
  <c r="P16284" i="1" s="1"/>
  <c r="R16284" i="1" s="1"/>
  <c r="P16285" i="1" a="1"/>
  <c r="P16285" i="1" s="1"/>
  <c r="R16285" i="1" s="1"/>
  <c r="P16286" i="1" a="1"/>
  <c r="P16286" i="1" s="1"/>
  <c r="R16286" i="1" s="1"/>
  <c r="P16287" i="1" a="1"/>
  <c r="P16287" i="1" s="1"/>
  <c r="R16287" i="1" s="1"/>
  <c r="P16288" i="1" a="1"/>
  <c r="P16288" i="1" s="1"/>
  <c r="R16288" i="1" s="1"/>
  <c r="P16289" i="1" a="1"/>
  <c r="P16289" i="1" s="1"/>
  <c r="R16289" i="1" s="1"/>
  <c r="P16290" i="1" a="1"/>
  <c r="P16290" i="1" s="1"/>
  <c r="R16290" i="1" s="1"/>
  <c r="P16291" i="1" a="1"/>
  <c r="P16291" i="1" s="1"/>
  <c r="R16291" i="1" s="1"/>
  <c r="P16292" i="1" a="1"/>
  <c r="P16292" i="1" s="1"/>
  <c r="R16292" i="1" s="1"/>
  <c r="P16293" i="1" a="1"/>
  <c r="P16293" i="1" s="1"/>
  <c r="R16293" i="1" s="1"/>
  <c r="P16294" i="1" a="1"/>
  <c r="P16294" i="1" s="1"/>
  <c r="R16294" i="1" s="1"/>
  <c r="P16295" i="1" a="1"/>
  <c r="P16295" i="1" s="1"/>
  <c r="R16295" i="1" s="1"/>
  <c r="P16296" i="1" a="1"/>
  <c r="P16296" i="1" s="1"/>
  <c r="R16296" i="1" s="1"/>
  <c r="P16297" i="1" a="1"/>
  <c r="P16297" i="1" s="1"/>
  <c r="R16297" i="1" s="1"/>
  <c r="P16298" i="1" a="1"/>
  <c r="P16298" i="1" s="1"/>
  <c r="R16298" i="1" s="1"/>
  <c r="P16299" i="1" a="1"/>
  <c r="P16299" i="1" s="1"/>
  <c r="R16299" i="1" s="1"/>
  <c r="P16300" i="1" a="1"/>
  <c r="P16300" i="1" s="1"/>
  <c r="R16300" i="1" s="1"/>
  <c r="P16301" i="1" a="1"/>
  <c r="P16301" i="1" s="1"/>
  <c r="R16301" i="1" s="1"/>
  <c r="P16302" i="1" a="1"/>
  <c r="P16302" i="1" s="1"/>
  <c r="R16302" i="1" s="1"/>
  <c r="P16303" i="1" a="1"/>
  <c r="P16303" i="1" s="1"/>
  <c r="R16303" i="1" s="1"/>
  <c r="P16304" i="1" a="1"/>
  <c r="P16304" i="1" s="1"/>
  <c r="R16304" i="1" s="1"/>
  <c r="P16305" i="1" a="1"/>
  <c r="P16305" i="1" s="1"/>
  <c r="R16305" i="1" s="1"/>
  <c r="P16306" i="1" a="1"/>
  <c r="P16306" i="1" s="1"/>
  <c r="R16306" i="1" s="1"/>
  <c r="P16307" i="1" a="1"/>
  <c r="P16307" i="1" s="1"/>
  <c r="R16307" i="1" s="1"/>
  <c r="P16308" i="1" a="1"/>
  <c r="P16308" i="1" s="1"/>
  <c r="R16308" i="1" s="1"/>
  <c r="P16309" i="1" a="1"/>
  <c r="P16309" i="1" s="1"/>
  <c r="R16309" i="1" s="1"/>
  <c r="P16310" i="1" a="1"/>
  <c r="P16310" i="1" s="1"/>
  <c r="R16310" i="1" s="1"/>
  <c r="P16311" i="1" a="1"/>
  <c r="P16311" i="1" s="1"/>
  <c r="R16311" i="1" s="1"/>
  <c r="P16312" i="1" a="1"/>
  <c r="P16312" i="1" s="1"/>
  <c r="R16312" i="1" s="1"/>
  <c r="P16313" i="1" a="1"/>
  <c r="P16313" i="1" s="1"/>
  <c r="R16313" i="1" s="1"/>
  <c r="P16314" i="1" a="1"/>
  <c r="P16314" i="1" s="1"/>
  <c r="R16314" i="1" s="1"/>
  <c r="P16315" i="1" a="1"/>
  <c r="P16315" i="1" s="1"/>
  <c r="R16315" i="1" s="1"/>
  <c r="P16316" i="1" a="1"/>
  <c r="P16316" i="1" s="1"/>
  <c r="R16316" i="1" s="1"/>
  <c r="P16317" i="1" a="1"/>
  <c r="P16317" i="1" s="1"/>
  <c r="R16317" i="1" s="1"/>
  <c r="P16318" i="1" a="1"/>
  <c r="P16318" i="1" s="1"/>
  <c r="R16318" i="1" s="1"/>
  <c r="P16319" i="1" a="1"/>
  <c r="P16319" i="1" s="1"/>
  <c r="R16319" i="1" s="1"/>
  <c r="P16320" i="1" a="1"/>
  <c r="P16320" i="1" s="1"/>
  <c r="R16320" i="1" s="1"/>
  <c r="P16321" i="1" a="1"/>
  <c r="P16321" i="1" s="1"/>
  <c r="R16321" i="1" s="1"/>
  <c r="P16322" i="1" a="1"/>
  <c r="P16322" i="1" s="1"/>
  <c r="R16322" i="1" s="1"/>
  <c r="P16323" i="1" a="1"/>
  <c r="P16323" i="1" s="1"/>
  <c r="R16323" i="1" s="1"/>
  <c r="P16324" i="1" a="1"/>
  <c r="P16324" i="1" s="1"/>
  <c r="R16324" i="1" s="1"/>
  <c r="P16325" i="1" a="1"/>
  <c r="P16325" i="1" s="1"/>
  <c r="R16325" i="1" s="1"/>
  <c r="P16326" i="1" a="1"/>
  <c r="P16326" i="1" s="1"/>
  <c r="R16326" i="1" s="1"/>
  <c r="P16327" i="1" a="1"/>
  <c r="P16327" i="1" s="1"/>
  <c r="R16327" i="1" s="1"/>
  <c r="P16328" i="1" a="1"/>
  <c r="P16328" i="1" s="1"/>
  <c r="R16328" i="1" s="1"/>
  <c r="P16329" i="1" a="1"/>
  <c r="P16329" i="1" s="1"/>
  <c r="R16329" i="1" s="1"/>
  <c r="P16330" i="1" a="1"/>
  <c r="P16330" i="1" s="1"/>
  <c r="R16330" i="1" s="1"/>
  <c r="P16331" i="1" a="1"/>
  <c r="P16331" i="1" s="1"/>
  <c r="R16331" i="1" s="1"/>
  <c r="P16332" i="1" a="1"/>
  <c r="P16332" i="1" s="1"/>
  <c r="R16332" i="1" s="1"/>
  <c r="P16333" i="1" a="1"/>
  <c r="P16333" i="1" s="1"/>
  <c r="R16333" i="1" s="1"/>
  <c r="P16334" i="1" a="1"/>
  <c r="P16334" i="1" s="1"/>
  <c r="R16334" i="1" s="1"/>
  <c r="P16335" i="1" a="1"/>
  <c r="P16335" i="1" s="1"/>
  <c r="R16335" i="1" s="1"/>
  <c r="P16336" i="1" a="1"/>
  <c r="P16336" i="1" s="1"/>
  <c r="R16336" i="1" s="1"/>
  <c r="P16337" i="1" a="1"/>
  <c r="P16337" i="1" s="1"/>
  <c r="R16337" i="1" s="1"/>
  <c r="P16338" i="1" a="1"/>
  <c r="P16338" i="1" s="1"/>
  <c r="R16338" i="1" s="1"/>
  <c r="P16339" i="1" a="1"/>
  <c r="P16339" i="1" s="1"/>
  <c r="R16339" i="1" s="1"/>
  <c r="P16340" i="1" a="1"/>
  <c r="P16340" i="1" s="1"/>
  <c r="R16340" i="1" s="1"/>
  <c r="P16341" i="1" a="1"/>
  <c r="P16341" i="1" s="1"/>
  <c r="R16341" i="1" s="1"/>
  <c r="P16342" i="1" a="1"/>
  <c r="P16342" i="1" s="1"/>
  <c r="R16342" i="1" s="1"/>
  <c r="P16343" i="1" a="1"/>
  <c r="P16343" i="1" s="1"/>
  <c r="R16343" i="1" s="1"/>
  <c r="P16344" i="1" a="1"/>
  <c r="P16344" i="1" s="1"/>
  <c r="R16344" i="1" s="1"/>
  <c r="P16345" i="1" a="1"/>
  <c r="P16345" i="1" s="1"/>
  <c r="R16345" i="1" s="1"/>
  <c r="P16346" i="1" a="1"/>
  <c r="P16346" i="1" s="1"/>
  <c r="R16346" i="1" s="1"/>
  <c r="P16347" i="1" a="1"/>
  <c r="P16347" i="1" s="1"/>
  <c r="R16347" i="1" s="1"/>
  <c r="P16348" i="1" a="1"/>
  <c r="P16348" i="1" s="1"/>
  <c r="R16348" i="1" s="1"/>
  <c r="P16349" i="1" a="1"/>
  <c r="P16349" i="1" s="1"/>
  <c r="R16349" i="1" s="1"/>
  <c r="P16350" i="1" a="1"/>
  <c r="P16350" i="1" s="1"/>
  <c r="R16350" i="1" s="1"/>
  <c r="P16351" i="1" a="1"/>
  <c r="P16351" i="1" s="1"/>
  <c r="R16351" i="1" s="1"/>
  <c r="P16352" i="1" a="1"/>
  <c r="P16352" i="1" s="1"/>
  <c r="R16352" i="1" s="1"/>
  <c r="P16353" i="1" a="1"/>
  <c r="P16353" i="1" s="1"/>
  <c r="R16353" i="1" s="1"/>
  <c r="P16354" i="1" a="1"/>
  <c r="P16354" i="1" s="1"/>
  <c r="R16354" i="1" s="1"/>
  <c r="P16355" i="1" a="1"/>
  <c r="P16355" i="1" s="1"/>
  <c r="R16355" i="1" s="1"/>
  <c r="P16356" i="1" a="1"/>
  <c r="P16356" i="1" s="1"/>
  <c r="R16356" i="1" s="1"/>
  <c r="P16357" i="1" a="1"/>
  <c r="P16357" i="1" s="1"/>
  <c r="R16357" i="1" s="1"/>
  <c r="P16358" i="1" a="1"/>
  <c r="P16358" i="1" s="1"/>
  <c r="R16358" i="1" s="1"/>
  <c r="P16359" i="1" a="1"/>
  <c r="P16359" i="1" s="1"/>
  <c r="R16359" i="1" s="1"/>
  <c r="P16360" i="1" a="1"/>
  <c r="P16360" i="1" s="1"/>
  <c r="R16360" i="1" s="1"/>
  <c r="P16361" i="1" a="1"/>
  <c r="P16361" i="1" s="1"/>
  <c r="R16361" i="1" s="1"/>
  <c r="P16362" i="1" a="1"/>
  <c r="P16362" i="1" s="1"/>
  <c r="R16362" i="1" s="1"/>
  <c r="P16363" i="1" a="1"/>
  <c r="P16363" i="1" s="1"/>
  <c r="R16363" i="1" s="1"/>
  <c r="P16364" i="1" a="1"/>
  <c r="P16364" i="1" s="1"/>
  <c r="R16364" i="1" s="1"/>
  <c r="P16365" i="1" a="1"/>
  <c r="P16365" i="1" s="1"/>
  <c r="R16365" i="1" s="1"/>
  <c r="P16366" i="1" a="1"/>
  <c r="P16366" i="1" s="1"/>
  <c r="R16366" i="1" s="1"/>
  <c r="P16367" i="1" a="1"/>
  <c r="P16367" i="1" s="1"/>
  <c r="R16367" i="1" s="1"/>
  <c r="P16368" i="1" a="1"/>
  <c r="P16368" i="1" s="1"/>
  <c r="R16368" i="1" s="1"/>
  <c r="P16369" i="1" a="1"/>
  <c r="P16369" i="1" s="1"/>
  <c r="R16369" i="1" s="1"/>
  <c r="P16370" i="1" a="1"/>
  <c r="P16370" i="1" s="1"/>
  <c r="R16370" i="1" s="1"/>
  <c r="P16371" i="1" a="1"/>
  <c r="P16371" i="1" s="1"/>
  <c r="R16371" i="1" s="1"/>
  <c r="P16372" i="1" a="1"/>
  <c r="P16372" i="1" s="1"/>
  <c r="R16372" i="1" s="1"/>
  <c r="P16373" i="1" a="1"/>
  <c r="P16373" i="1" s="1"/>
  <c r="R16373" i="1" s="1"/>
  <c r="P16374" i="1" a="1"/>
  <c r="P16374" i="1" s="1"/>
  <c r="R16374" i="1" s="1"/>
  <c r="P16375" i="1" a="1"/>
  <c r="P16375" i="1" s="1"/>
  <c r="R16375" i="1" s="1"/>
  <c r="P16376" i="1" a="1"/>
  <c r="P16376" i="1" s="1"/>
  <c r="R16376" i="1" s="1"/>
  <c r="P16377" i="1" a="1"/>
  <c r="P16377" i="1" s="1"/>
  <c r="R16377" i="1" s="1"/>
  <c r="P16378" i="1" a="1"/>
  <c r="P16378" i="1" s="1"/>
  <c r="R16378" i="1" s="1"/>
  <c r="P16379" i="1" a="1"/>
  <c r="P16379" i="1" s="1"/>
  <c r="R16379" i="1" s="1"/>
  <c r="P16380" i="1" a="1"/>
  <c r="P16380" i="1" s="1"/>
  <c r="R16380" i="1" s="1"/>
  <c r="P16381" i="1" a="1"/>
  <c r="P16381" i="1" s="1"/>
  <c r="R16381" i="1" s="1"/>
  <c r="P16382" i="1" a="1"/>
  <c r="P16382" i="1" s="1"/>
  <c r="R16382" i="1" s="1"/>
  <c r="P16383" i="1" a="1"/>
  <c r="P16383" i="1" s="1"/>
  <c r="R16383" i="1" s="1"/>
  <c r="P16384" i="1" a="1"/>
  <c r="P16384" i="1" s="1"/>
  <c r="R16384" i="1" s="1"/>
  <c r="P16385" i="1" a="1"/>
  <c r="P16385" i="1" s="1"/>
  <c r="R16385" i="1" s="1"/>
  <c r="P16386" i="1" a="1"/>
  <c r="P16386" i="1" s="1"/>
  <c r="R16386" i="1" s="1"/>
  <c r="P16387" i="1" a="1"/>
  <c r="P16387" i="1" s="1"/>
  <c r="R16387" i="1" s="1"/>
  <c r="P16388" i="1" a="1"/>
  <c r="P16388" i="1" s="1"/>
  <c r="R16388" i="1" s="1"/>
  <c r="P16389" i="1" a="1"/>
  <c r="P16389" i="1" s="1"/>
  <c r="R16389" i="1" s="1"/>
  <c r="P16390" i="1" a="1"/>
  <c r="P16390" i="1" s="1"/>
  <c r="R16390" i="1" s="1"/>
  <c r="P16391" i="1" a="1"/>
  <c r="P16391" i="1" s="1"/>
  <c r="R16391" i="1" s="1"/>
  <c r="P16392" i="1" a="1"/>
  <c r="P16392" i="1" s="1"/>
  <c r="R16392" i="1" s="1"/>
  <c r="P16393" i="1" a="1"/>
  <c r="P16393" i="1" s="1"/>
  <c r="R16393" i="1" s="1"/>
  <c r="P16394" i="1" a="1"/>
  <c r="P16394" i="1" s="1"/>
  <c r="R16394" i="1" s="1"/>
  <c r="P16395" i="1" a="1"/>
  <c r="P16395" i="1" s="1"/>
  <c r="R16395" i="1" s="1"/>
  <c r="P16396" i="1" a="1"/>
  <c r="P16396" i="1" s="1"/>
  <c r="R16396" i="1" s="1"/>
  <c r="P16397" i="1" a="1"/>
  <c r="P16397" i="1" s="1"/>
  <c r="R16397" i="1" s="1"/>
  <c r="P16398" i="1" a="1"/>
  <c r="P16398" i="1" s="1"/>
  <c r="R16398" i="1" s="1"/>
  <c r="P16399" i="1" a="1"/>
  <c r="P16399" i="1" s="1"/>
  <c r="R16399" i="1" s="1"/>
  <c r="P16400" i="1" a="1"/>
  <c r="P16400" i="1" s="1"/>
  <c r="R16400" i="1" s="1"/>
  <c r="P16401" i="1" a="1"/>
  <c r="P16401" i="1" s="1"/>
  <c r="R16401" i="1" s="1"/>
  <c r="P16402" i="1" a="1"/>
  <c r="P16402" i="1" s="1"/>
  <c r="R16402" i="1" s="1"/>
  <c r="P16403" i="1" a="1"/>
  <c r="P16403" i="1" s="1"/>
  <c r="R16403" i="1" s="1"/>
  <c r="P16404" i="1" a="1"/>
  <c r="P16404" i="1" s="1"/>
  <c r="R16404" i="1" s="1"/>
  <c r="P16405" i="1" a="1"/>
  <c r="P16405" i="1" s="1"/>
  <c r="R16405" i="1" s="1"/>
  <c r="P16406" i="1" a="1"/>
  <c r="P16406" i="1" s="1"/>
  <c r="R16406" i="1" s="1"/>
  <c r="P16407" i="1" a="1"/>
  <c r="P16407" i="1" s="1"/>
  <c r="R16407" i="1" s="1"/>
  <c r="P16408" i="1" a="1"/>
  <c r="P16408" i="1" s="1"/>
  <c r="R16408" i="1" s="1"/>
  <c r="P16409" i="1" a="1"/>
  <c r="P16409" i="1" s="1"/>
  <c r="R16409" i="1" s="1"/>
  <c r="P16410" i="1" a="1"/>
  <c r="P16410" i="1" s="1"/>
  <c r="R16410" i="1" s="1"/>
  <c r="P16411" i="1" a="1"/>
  <c r="P16411" i="1" s="1"/>
  <c r="R16411" i="1" s="1"/>
  <c r="P16412" i="1" a="1"/>
  <c r="P16412" i="1" s="1"/>
  <c r="R16412" i="1" s="1"/>
  <c r="P16413" i="1" a="1"/>
  <c r="P16413" i="1" s="1"/>
  <c r="R16413" i="1" s="1"/>
  <c r="P16414" i="1" a="1"/>
  <c r="P16414" i="1" s="1"/>
  <c r="R16414" i="1" s="1"/>
  <c r="P16415" i="1" a="1"/>
  <c r="P16415" i="1" s="1"/>
  <c r="R16415" i="1" s="1"/>
  <c r="P16416" i="1" a="1"/>
  <c r="P16416" i="1" s="1"/>
  <c r="R16416" i="1" s="1"/>
  <c r="P16417" i="1" a="1"/>
  <c r="P16417" i="1" s="1"/>
  <c r="R16417" i="1" s="1"/>
  <c r="P16418" i="1" a="1"/>
  <c r="P16418" i="1" s="1"/>
  <c r="R16418" i="1" s="1"/>
  <c r="P16419" i="1" a="1"/>
  <c r="P16419" i="1" s="1"/>
  <c r="R16419" i="1" s="1"/>
  <c r="P16420" i="1" a="1"/>
  <c r="P16420" i="1" s="1"/>
  <c r="R16420" i="1" s="1"/>
  <c r="P16421" i="1" a="1"/>
  <c r="P16421" i="1" s="1"/>
  <c r="R16421" i="1" s="1"/>
  <c r="P16422" i="1" a="1"/>
  <c r="P16422" i="1" s="1"/>
  <c r="R16422" i="1" s="1"/>
  <c r="P16423" i="1" a="1"/>
  <c r="P16423" i="1" s="1"/>
  <c r="R16423" i="1" s="1"/>
  <c r="P16424" i="1" a="1"/>
  <c r="P16424" i="1" s="1"/>
  <c r="R16424" i="1" s="1"/>
  <c r="P16425" i="1" a="1"/>
  <c r="P16425" i="1" s="1"/>
  <c r="R16425" i="1" s="1"/>
  <c r="P16426" i="1" a="1"/>
  <c r="P16426" i="1" s="1"/>
  <c r="R16426" i="1" s="1"/>
  <c r="P16427" i="1" a="1"/>
  <c r="P16427" i="1" s="1"/>
  <c r="R16427" i="1" s="1"/>
  <c r="P16428" i="1" a="1"/>
  <c r="P16428" i="1" s="1"/>
  <c r="R16428" i="1" s="1"/>
  <c r="P16429" i="1" a="1"/>
  <c r="P16429" i="1" s="1"/>
  <c r="R16429" i="1" s="1"/>
  <c r="P16430" i="1" a="1"/>
  <c r="P16430" i="1" s="1"/>
  <c r="R16430" i="1" s="1"/>
  <c r="P16431" i="1" a="1"/>
  <c r="P16431" i="1" s="1"/>
  <c r="R16431" i="1" s="1"/>
  <c r="P16432" i="1" a="1"/>
  <c r="P16432" i="1" s="1"/>
  <c r="R16432" i="1" s="1"/>
  <c r="P16433" i="1" a="1"/>
  <c r="P16433" i="1" s="1"/>
  <c r="R16433" i="1" s="1"/>
  <c r="P16434" i="1" a="1"/>
  <c r="P16434" i="1" s="1"/>
  <c r="R16434" i="1" s="1"/>
  <c r="P16435" i="1" a="1"/>
  <c r="P16435" i="1" s="1"/>
  <c r="R16435" i="1" s="1"/>
  <c r="P16436" i="1" a="1"/>
  <c r="P16436" i="1" s="1"/>
  <c r="R16436" i="1" s="1"/>
  <c r="P16437" i="1" a="1"/>
  <c r="P16437" i="1" s="1"/>
  <c r="R16437" i="1" s="1"/>
  <c r="P16438" i="1" a="1"/>
  <c r="P16438" i="1" s="1"/>
  <c r="R16438" i="1" s="1"/>
  <c r="P16439" i="1" a="1"/>
  <c r="P16439" i="1" s="1"/>
  <c r="R16439" i="1" s="1"/>
  <c r="P16440" i="1" a="1"/>
  <c r="P16440" i="1" s="1"/>
  <c r="R16440" i="1" s="1"/>
  <c r="P16441" i="1" a="1"/>
  <c r="P16441" i="1" s="1"/>
  <c r="R16441" i="1" s="1"/>
  <c r="P16442" i="1" a="1"/>
  <c r="P16442" i="1" s="1"/>
  <c r="R16442" i="1" s="1"/>
  <c r="P16443" i="1" a="1"/>
  <c r="P16443" i="1" s="1"/>
  <c r="R16443" i="1" s="1"/>
  <c r="P16444" i="1" a="1"/>
  <c r="P16444" i="1" s="1"/>
  <c r="R16444" i="1" s="1"/>
  <c r="P16445" i="1" a="1"/>
  <c r="P16445" i="1" s="1"/>
  <c r="R16445" i="1" s="1"/>
  <c r="P16446" i="1" a="1"/>
  <c r="P16446" i="1" s="1"/>
  <c r="R16446" i="1" s="1"/>
  <c r="P16447" i="1" a="1"/>
  <c r="P16447" i="1" s="1"/>
  <c r="R16447" i="1" s="1"/>
  <c r="P16448" i="1" a="1"/>
  <c r="P16448" i="1" s="1"/>
  <c r="R16448" i="1" s="1"/>
  <c r="P16449" i="1" a="1"/>
  <c r="P16449" i="1" s="1"/>
  <c r="R16449" i="1" s="1"/>
  <c r="P16450" i="1" a="1"/>
  <c r="P16450" i="1" s="1"/>
  <c r="R16450" i="1" s="1"/>
  <c r="P16451" i="1" a="1"/>
  <c r="P16451" i="1" s="1"/>
  <c r="R16451" i="1" s="1"/>
  <c r="P16452" i="1" a="1"/>
  <c r="P16452" i="1" s="1"/>
  <c r="R16452" i="1" s="1"/>
  <c r="P16453" i="1" a="1"/>
  <c r="P16453" i="1" s="1"/>
  <c r="R16453" i="1" s="1"/>
  <c r="P16454" i="1" a="1"/>
  <c r="P16454" i="1" s="1"/>
  <c r="R16454" i="1" s="1"/>
  <c r="P16455" i="1" a="1"/>
  <c r="P16455" i="1" s="1"/>
  <c r="R16455" i="1" s="1"/>
  <c r="P16456" i="1" a="1"/>
  <c r="P16456" i="1" s="1"/>
  <c r="R16456" i="1" s="1"/>
  <c r="P16457" i="1" a="1"/>
  <c r="P16457" i="1" s="1"/>
  <c r="R16457" i="1" s="1"/>
  <c r="P16458" i="1" a="1"/>
  <c r="P16458" i="1" s="1"/>
  <c r="R16458" i="1" s="1"/>
  <c r="P16459" i="1" a="1"/>
  <c r="P16459" i="1" s="1"/>
  <c r="R16459" i="1" s="1"/>
  <c r="P16460" i="1" a="1"/>
  <c r="P16460" i="1" s="1"/>
  <c r="R16460" i="1" s="1"/>
  <c r="P16461" i="1" a="1"/>
  <c r="P16461" i="1" s="1"/>
  <c r="R16461" i="1" s="1"/>
  <c r="P16462" i="1" a="1"/>
  <c r="P16462" i="1" s="1"/>
  <c r="R16462" i="1" s="1"/>
  <c r="P16463" i="1" a="1"/>
  <c r="P16463" i="1" s="1"/>
  <c r="R16463" i="1" s="1"/>
  <c r="P16464" i="1" a="1"/>
  <c r="P16464" i="1" s="1"/>
  <c r="R16464" i="1" s="1"/>
  <c r="P16465" i="1" a="1"/>
  <c r="P16465" i="1" s="1"/>
  <c r="R16465" i="1" s="1"/>
  <c r="P16466" i="1" a="1"/>
  <c r="P16466" i="1" s="1"/>
  <c r="R16466" i="1" s="1"/>
  <c r="P16467" i="1" a="1"/>
  <c r="P16467" i="1" s="1"/>
  <c r="R16467" i="1" s="1"/>
  <c r="P16468" i="1" a="1"/>
  <c r="P16468" i="1" s="1"/>
  <c r="R16468" i="1" s="1"/>
  <c r="P16469" i="1" a="1"/>
  <c r="P16469" i="1" s="1"/>
  <c r="R16469" i="1" s="1"/>
  <c r="P16470" i="1" a="1"/>
  <c r="P16470" i="1" s="1"/>
  <c r="R16470" i="1" s="1"/>
  <c r="P16471" i="1" a="1"/>
  <c r="P16471" i="1" s="1"/>
  <c r="R16471" i="1" s="1"/>
  <c r="P16472" i="1" a="1"/>
  <c r="P16472" i="1" s="1"/>
  <c r="R16472" i="1" s="1"/>
  <c r="P16473" i="1" a="1"/>
  <c r="P16473" i="1" s="1"/>
  <c r="R16473" i="1" s="1"/>
  <c r="P16474" i="1" a="1"/>
  <c r="P16474" i="1" s="1"/>
  <c r="R16474" i="1" s="1"/>
  <c r="P16475" i="1" a="1"/>
  <c r="P16475" i="1" s="1"/>
  <c r="R16475" i="1" s="1"/>
  <c r="P16476" i="1" a="1"/>
  <c r="P16476" i="1" s="1"/>
  <c r="R16476" i="1" s="1"/>
  <c r="P16477" i="1" a="1"/>
  <c r="P16477" i="1" s="1"/>
  <c r="R16477" i="1" s="1"/>
  <c r="P16478" i="1" a="1"/>
  <c r="P16478" i="1" s="1"/>
  <c r="R16478" i="1" s="1"/>
  <c r="P16479" i="1" a="1"/>
  <c r="P16479" i="1" s="1"/>
  <c r="R16479" i="1" s="1"/>
  <c r="P16480" i="1" a="1"/>
  <c r="P16480" i="1" s="1"/>
  <c r="R16480" i="1" s="1"/>
  <c r="P16481" i="1" a="1"/>
  <c r="P16481" i="1" s="1"/>
  <c r="R16481" i="1" s="1"/>
  <c r="P16482" i="1" a="1"/>
  <c r="P16482" i="1" s="1"/>
  <c r="R16482" i="1" s="1"/>
  <c r="P16483" i="1" a="1"/>
  <c r="P16483" i="1" s="1"/>
  <c r="R16483" i="1" s="1"/>
  <c r="P16484" i="1" a="1"/>
  <c r="P16484" i="1" s="1"/>
  <c r="R16484" i="1" s="1"/>
  <c r="P16485" i="1" a="1"/>
  <c r="P16485" i="1" s="1"/>
  <c r="R16485" i="1" s="1"/>
  <c r="P16486" i="1" a="1"/>
  <c r="P16486" i="1" s="1"/>
  <c r="R16486" i="1" s="1"/>
  <c r="P16487" i="1" a="1"/>
  <c r="P16487" i="1" s="1"/>
  <c r="R16487" i="1" s="1"/>
  <c r="P16488" i="1" a="1"/>
  <c r="P16488" i="1" s="1"/>
  <c r="R16488" i="1" s="1"/>
  <c r="P16489" i="1" a="1"/>
  <c r="P16489" i="1" s="1"/>
  <c r="R16489" i="1" s="1"/>
  <c r="P16490" i="1" a="1"/>
  <c r="P16490" i="1" s="1"/>
  <c r="R16490" i="1" s="1"/>
  <c r="P16491" i="1" a="1"/>
  <c r="P16491" i="1" s="1"/>
  <c r="R16491" i="1" s="1"/>
  <c r="P16492" i="1" a="1"/>
  <c r="P16492" i="1" s="1"/>
  <c r="R16492" i="1" s="1"/>
  <c r="P16493" i="1" a="1"/>
  <c r="P16493" i="1" s="1"/>
  <c r="R16493" i="1" s="1"/>
  <c r="P16494" i="1" a="1"/>
  <c r="P16494" i="1" s="1"/>
  <c r="R16494" i="1" s="1"/>
  <c r="P16495" i="1" a="1"/>
  <c r="P16495" i="1" s="1"/>
  <c r="R16495" i="1" s="1"/>
  <c r="P16496" i="1" a="1"/>
  <c r="P16496" i="1" s="1"/>
  <c r="R16496" i="1" s="1"/>
  <c r="P16497" i="1" a="1"/>
  <c r="P16497" i="1" s="1"/>
  <c r="R16497" i="1" s="1"/>
  <c r="P16498" i="1" a="1"/>
  <c r="P16498" i="1" s="1"/>
  <c r="R16498" i="1" s="1"/>
  <c r="P16499" i="1" a="1"/>
  <c r="P16499" i="1" s="1"/>
  <c r="R16499" i="1" s="1"/>
  <c r="P16500" i="1" a="1"/>
  <c r="P16500" i="1" s="1"/>
  <c r="R16500" i="1" s="1"/>
  <c r="P16501" i="1" a="1"/>
  <c r="P16501" i="1" s="1"/>
  <c r="R16501" i="1" s="1"/>
  <c r="P16502" i="1" a="1"/>
  <c r="P16502" i="1" s="1"/>
  <c r="R16502" i="1" s="1"/>
  <c r="P16503" i="1" a="1"/>
  <c r="P16503" i="1" s="1"/>
  <c r="R16503" i="1" s="1"/>
  <c r="P16504" i="1" a="1"/>
  <c r="P16504" i="1" s="1"/>
  <c r="R16504" i="1" s="1"/>
  <c r="P16505" i="1" a="1"/>
  <c r="P16505" i="1" s="1"/>
  <c r="R16505" i="1" s="1"/>
  <c r="P16506" i="1" a="1"/>
  <c r="P16506" i="1" s="1"/>
  <c r="R16506" i="1" s="1"/>
  <c r="P16507" i="1" a="1"/>
  <c r="P16507" i="1" s="1"/>
  <c r="R16507" i="1" s="1"/>
  <c r="P16508" i="1" a="1"/>
  <c r="P16508" i="1" s="1"/>
  <c r="R16508" i="1" s="1"/>
  <c r="P16509" i="1" a="1"/>
  <c r="P16509" i="1" s="1"/>
  <c r="R16509" i="1" s="1"/>
  <c r="P16510" i="1" a="1"/>
  <c r="P16510" i="1" s="1"/>
  <c r="R16510" i="1" s="1"/>
  <c r="P16511" i="1" a="1"/>
  <c r="P16511" i="1" s="1"/>
  <c r="R16511" i="1" s="1"/>
  <c r="P16512" i="1" a="1"/>
  <c r="P16512" i="1" s="1"/>
  <c r="R16512" i="1" s="1"/>
  <c r="P16513" i="1" a="1"/>
  <c r="P16513" i="1" s="1"/>
  <c r="R16513" i="1" s="1"/>
  <c r="P16514" i="1" a="1"/>
  <c r="P16514" i="1" s="1"/>
  <c r="R16514" i="1" s="1"/>
  <c r="P16515" i="1" a="1"/>
  <c r="P16515" i="1" s="1"/>
  <c r="R16515" i="1" s="1"/>
  <c r="P16516" i="1" a="1"/>
  <c r="P16516" i="1" s="1"/>
  <c r="R16516" i="1" s="1"/>
  <c r="P16517" i="1" a="1"/>
  <c r="P16517" i="1" s="1"/>
  <c r="R16517" i="1" s="1"/>
  <c r="P16518" i="1" a="1"/>
  <c r="P16518" i="1" s="1"/>
  <c r="R16518" i="1" s="1"/>
  <c r="P16519" i="1" a="1"/>
  <c r="P16519" i="1" s="1"/>
  <c r="R16519" i="1" s="1"/>
  <c r="P16520" i="1" a="1"/>
  <c r="P16520" i="1" s="1"/>
  <c r="R16520" i="1" s="1"/>
  <c r="P16521" i="1" a="1"/>
  <c r="P16521" i="1" s="1"/>
  <c r="R16521" i="1" s="1"/>
  <c r="P16522" i="1" a="1"/>
  <c r="P16522" i="1" s="1"/>
  <c r="R16522" i="1" s="1"/>
  <c r="P16523" i="1" a="1"/>
  <c r="P16523" i="1" s="1"/>
  <c r="R16523" i="1" s="1"/>
  <c r="P16524" i="1" a="1"/>
  <c r="P16524" i="1" s="1"/>
  <c r="R16524" i="1" s="1"/>
  <c r="P16525" i="1" a="1"/>
  <c r="P16525" i="1" s="1"/>
  <c r="R16525" i="1" s="1"/>
  <c r="P16526" i="1" a="1"/>
  <c r="P16526" i="1" s="1"/>
  <c r="R16526" i="1" s="1"/>
  <c r="P16527" i="1" a="1"/>
  <c r="P16527" i="1" s="1"/>
  <c r="R16527" i="1" s="1"/>
  <c r="P16528" i="1" a="1"/>
  <c r="P16528" i="1" s="1"/>
  <c r="R16528" i="1" s="1"/>
  <c r="P16529" i="1" a="1"/>
  <c r="P16529" i="1" s="1"/>
  <c r="R16529" i="1" s="1"/>
  <c r="P16530" i="1" a="1"/>
  <c r="P16530" i="1" s="1"/>
  <c r="R16530" i="1" s="1"/>
  <c r="P16531" i="1" a="1"/>
  <c r="P16531" i="1" s="1"/>
  <c r="R16531" i="1" s="1"/>
  <c r="P16532" i="1" a="1"/>
  <c r="P16532" i="1" s="1"/>
  <c r="R16532" i="1" s="1"/>
  <c r="P16533" i="1" a="1"/>
  <c r="P16533" i="1" s="1"/>
  <c r="R16533" i="1" s="1"/>
  <c r="P16534" i="1" a="1"/>
  <c r="P16534" i="1" s="1"/>
  <c r="R16534" i="1" s="1"/>
  <c r="P16535" i="1" a="1"/>
  <c r="P16535" i="1" s="1"/>
  <c r="R16535" i="1" s="1"/>
  <c r="P16536" i="1" a="1"/>
  <c r="P16536" i="1" s="1"/>
  <c r="R16536" i="1" s="1"/>
  <c r="P16537" i="1" a="1"/>
  <c r="P16537" i="1" s="1"/>
  <c r="R16537" i="1" s="1"/>
  <c r="P16538" i="1" a="1"/>
  <c r="P16538" i="1" s="1"/>
  <c r="R16538" i="1" s="1"/>
  <c r="P16539" i="1" a="1"/>
  <c r="P16539" i="1" s="1"/>
  <c r="R16539" i="1" s="1"/>
  <c r="P16540" i="1" a="1"/>
  <c r="P16540" i="1" s="1"/>
  <c r="R16540" i="1" s="1"/>
  <c r="P16541" i="1" a="1"/>
  <c r="P16541" i="1" s="1"/>
  <c r="R16541" i="1" s="1"/>
  <c r="P16542" i="1" a="1"/>
  <c r="P16542" i="1" s="1"/>
  <c r="R16542" i="1" s="1"/>
  <c r="P16543" i="1" a="1"/>
  <c r="P16543" i="1" s="1"/>
  <c r="R16543" i="1" s="1"/>
  <c r="P16544" i="1" a="1"/>
  <c r="P16544" i="1" s="1"/>
  <c r="R16544" i="1" s="1"/>
  <c r="P16545" i="1" a="1"/>
  <c r="P16545" i="1" s="1"/>
  <c r="R16545" i="1" s="1"/>
  <c r="P16546" i="1" a="1"/>
  <c r="P16546" i="1" s="1"/>
  <c r="R16546" i="1" s="1"/>
  <c r="P16547" i="1" a="1"/>
  <c r="P16547" i="1" s="1"/>
  <c r="R16547" i="1" s="1"/>
  <c r="P16548" i="1" a="1"/>
  <c r="P16548" i="1" s="1"/>
  <c r="R16548" i="1" s="1"/>
  <c r="P16549" i="1" a="1"/>
  <c r="P16549" i="1" s="1"/>
  <c r="R16549" i="1" s="1"/>
  <c r="P16550" i="1" a="1"/>
  <c r="P16550" i="1" s="1"/>
  <c r="R16550" i="1" s="1"/>
  <c r="P16551" i="1" a="1"/>
  <c r="P16551" i="1" s="1"/>
  <c r="R16551" i="1" s="1"/>
  <c r="P16552" i="1" a="1"/>
  <c r="P16552" i="1" s="1"/>
  <c r="R16552" i="1" s="1"/>
  <c r="P16553" i="1" a="1"/>
  <c r="P16553" i="1" s="1"/>
  <c r="R16553" i="1" s="1"/>
  <c r="P16554" i="1" a="1"/>
  <c r="P16554" i="1" s="1"/>
  <c r="R16554" i="1" s="1"/>
  <c r="P16555" i="1" a="1"/>
  <c r="P16555" i="1" s="1"/>
  <c r="R16555" i="1" s="1"/>
  <c r="P16556" i="1" a="1"/>
  <c r="P16556" i="1" s="1"/>
  <c r="R16556" i="1" s="1"/>
  <c r="P16557" i="1" a="1"/>
  <c r="P16557" i="1" s="1"/>
  <c r="R16557" i="1" s="1"/>
  <c r="P16558" i="1" a="1"/>
  <c r="P16558" i="1" s="1"/>
  <c r="R16558" i="1" s="1"/>
  <c r="P16559" i="1" a="1"/>
  <c r="P16559" i="1" s="1"/>
  <c r="R16559" i="1" s="1"/>
  <c r="P16560" i="1" a="1"/>
  <c r="P16560" i="1" s="1"/>
  <c r="R16560" i="1" s="1"/>
  <c r="P16561" i="1" a="1"/>
  <c r="P16561" i="1" s="1"/>
  <c r="R16561" i="1" s="1"/>
  <c r="P16562" i="1" a="1"/>
  <c r="P16562" i="1" s="1"/>
  <c r="R16562" i="1" s="1"/>
  <c r="P16563" i="1" a="1"/>
  <c r="P16563" i="1" s="1"/>
  <c r="R16563" i="1" s="1"/>
  <c r="P16564" i="1" a="1"/>
  <c r="P16564" i="1" s="1"/>
  <c r="R16564" i="1" s="1"/>
  <c r="P16565" i="1" a="1"/>
  <c r="P16565" i="1" s="1"/>
  <c r="R16565" i="1" s="1"/>
  <c r="P16566" i="1" a="1"/>
  <c r="P16566" i="1" s="1"/>
  <c r="R16566" i="1" s="1"/>
  <c r="P16567" i="1" a="1"/>
  <c r="P16567" i="1" s="1"/>
  <c r="R16567" i="1" s="1"/>
  <c r="P16568" i="1" a="1"/>
  <c r="P16568" i="1" s="1"/>
  <c r="R16568" i="1" s="1"/>
  <c r="P16569" i="1" a="1"/>
  <c r="P16569" i="1" s="1"/>
  <c r="R16569" i="1" s="1"/>
  <c r="P16570" i="1" a="1"/>
  <c r="P16570" i="1" s="1"/>
  <c r="R16570" i="1" s="1"/>
  <c r="P16571" i="1" a="1"/>
  <c r="P16571" i="1" s="1"/>
  <c r="R16571" i="1" s="1"/>
  <c r="P16572" i="1" a="1"/>
  <c r="P16572" i="1" s="1"/>
  <c r="R16572" i="1" s="1"/>
  <c r="P16573" i="1" a="1"/>
  <c r="P16573" i="1" s="1"/>
  <c r="R16573" i="1" s="1"/>
  <c r="P16574" i="1" a="1"/>
  <c r="P16574" i="1" s="1"/>
  <c r="R16574" i="1" s="1"/>
  <c r="P16575" i="1" a="1"/>
  <c r="P16575" i="1" s="1"/>
  <c r="R16575" i="1" s="1"/>
  <c r="P16576" i="1" a="1"/>
  <c r="P16576" i="1" s="1"/>
  <c r="R16576" i="1" s="1"/>
  <c r="P16577" i="1" a="1"/>
  <c r="P16577" i="1" s="1"/>
  <c r="R16577" i="1" s="1"/>
  <c r="P16578" i="1" a="1"/>
  <c r="P16578" i="1" s="1"/>
  <c r="R16578" i="1" s="1"/>
  <c r="P16579" i="1" a="1"/>
  <c r="P16579" i="1" s="1"/>
  <c r="R16579" i="1" s="1"/>
  <c r="P16580" i="1" a="1"/>
  <c r="P16580" i="1" s="1"/>
  <c r="R16580" i="1" s="1"/>
  <c r="P16581" i="1" a="1"/>
  <c r="P16581" i="1" s="1"/>
  <c r="R16581" i="1" s="1"/>
  <c r="P16582" i="1" a="1"/>
  <c r="P16582" i="1" s="1"/>
  <c r="R16582" i="1" s="1"/>
  <c r="P16583" i="1" a="1"/>
  <c r="P16583" i="1" s="1"/>
  <c r="R16583" i="1" s="1"/>
  <c r="P16584" i="1" a="1"/>
  <c r="P16584" i="1" s="1"/>
  <c r="R16584" i="1" s="1"/>
  <c r="P16585" i="1" a="1"/>
  <c r="P16585" i="1" s="1"/>
  <c r="R16585" i="1" s="1"/>
  <c r="P16586" i="1" a="1"/>
  <c r="P16586" i="1" s="1"/>
  <c r="R16586" i="1" s="1"/>
  <c r="P16587" i="1" a="1"/>
  <c r="P16587" i="1" s="1"/>
  <c r="R16587" i="1" s="1"/>
  <c r="P16588" i="1" a="1"/>
  <c r="P16588" i="1" s="1"/>
  <c r="R16588" i="1" s="1"/>
  <c r="P16589" i="1" a="1"/>
  <c r="P16589" i="1" s="1"/>
  <c r="R16589" i="1" s="1"/>
  <c r="P16590" i="1" a="1"/>
  <c r="P16590" i="1" s="1"/>
  <c r="R16590" i="1" s="1"/>
  <c r="P16591" i="1" a="1"/>
  <c r="P16591" i="1" s="1"/>
  <c r="R16591" i="1" s="1"/>
  <c r="P16592" i="1" a="1"/>
  <c r="P16592" i="1" s="1"/>
  <c r="R16592" i="1" s="1"/>
  <c r="P16593" i="1" a="1"/>
  <c r="P16593" i="1" s="1"/>
  <c r="R16593" i="1" s="1"/>
  <c r="P16594" i="1" a="1"/>
  <c r="P16594" i="1" s="1"/>
  <c r="R16594" i="1" s="1"/>
  <c r="P16595" i="1" a="1"/>
  <c r="P16595" i="1" s="1"/>
  <c r="R16595" i="1" s="1"/>
  <c r="P16596" i="1" a="1"/>
  <c r="P16596" i="1" s="1"/>
  <c r="R16596" i="1" s="1"/>
  <c r="P16597" i="1" a="1"/>
  <c r="P16597" i="1" s="1"/>
  <c r="R16597" i="1" s="1"/>
  <c r="P16598" i="1" a="1"/>
  <c r="P16598" i="1" s="1"/>
  <c r="R16598" i="1" s="1"/>
  <c r="P16599" i="1" a="1"/>
  <c r="P16599" i="1" s="1"/>
  <c r="R16599" i="1" s="1"/>
  <c r="P16600" i="1" a="1"/>
  <c r="P16600" i="1" s="1"/>
  <c r="R16600" i="1" s="1"/>
  <c r="P16601" i="1" a="1"/>
  <c r="P16601" i="1" s="1"/>
  <c r="R16601" i="1" s="1"/>
  <c r="P16602" i="1" a="1"/>
  <c r="P16602" i="1" s="1"/>
  <c r="R16602" i="1" s="1"/>
  <c r="P16603" i="1" a="1"/>
  <c r="P16603" i="1" s="1"/>
  <c r="R16603" i="1" s="1"/>
  <c r="P16604" i="1" a="1"/>
  <c r="P16604" i="1" s="1"/>
  <c r="R16604" i="1" s="1"/>
  <c r="P16605" i="1" a="1"/>
  <c r="P16605" i="1" s="1"/>
  <c r="R16605" i="1" s="1"/>
  <c r="P16606" i="1" a="1"/>
  <c r="P16606" i="1" s="1"/>
  <c r="R16606" i="1" s="1"/>
  <c r="P16607" i="1" a="1"/>
  <c r="P16607" i="1" s="1"/>
  <c r="R16607" i="1" s="1"/>
  <c r="P16608" i="1" a="1"/>
  <c r="P16608" i="1" s="1"/>
  <c r="R16608" i="1" s="1"/>
  <c r="P16609" i="1" a="1"/>
  <c r="P16609" i="1" s="1"/>
  <c r="R16609" i="1" s="1"/>
  <c r="P16610" i="1" a="1"/>
  <c r="P16610" i="1" s="1"/>
  <c r="R16610" i="1" s="1"/>
  <c r="P16611" i="1" a="1"/>
  <c r="P16611" i="1" s="1"/>
  <c r="R16611" i="1" s="1"/>
  <c r="P16612" i="1" a="1"/>
  <c r="P16612" i="1" s="1"/>
  <c r="R16612" i="1" s="1"/>
  <c r="P16613" i="1" a="1"/>
  <c r="P16613" i="1" s="1"/>
  <c r="R16613" i="1" s="1"/>
  <c r="P16614" i="1" a="1"/>
  <c r="P16614" i="1" s="1"/>
  <c r="R16614" i="1" s="1"/>
  <c r="P16615" i="1" a="1"/>
  <c r="P16615" i="1" s="1"/>
  <c r="R16615" i="1" s="1"/>
  <c r="P16616" i="1" a="1"/>
  <c r="P16616" i="1" s="1"/>
  <c r="R16616" i="1" s="1"/>
  <c r="P16617" i="1" a="1"/>
  <c r="P16617" i="1" s="1"/>
  <c r="R16617" i="1" s="1"/>
  <c r="P16618" i="1" a="1"/>
  <c r="P16618" i="1" s="1"/>
  <c r="R16618" i="1" s="1"/>
  <c r="P16619" i="1" a="1"/>
  <c r="P16619" i="1" s="1"/>
  <c r="R16619" i="1" s="1"/>
  <c r="P16620" i="1" a="1"/>
  <c r="P16620" i="1" s="1"/>
  <c r="R16620" i="1" s="1"/>
  <c r="P16621" i="1" a="1"/>
  <c r="P16621" i="1" s="1"/>
  <c r="R16621" i="1" s="1"/>
  <c r="P16622" i="1" a="1"/>
  <c r="P16622" i="1" s="1"/>
  <c r="R16622" i="1" s="1"/>
  <c r="P16623" i="1" a="1"/>
  <c r="P16623" i="1" s="1"/>
  <c r="R16623" i="1" s="1"/>
  <c r="P16624" i="1" a="1"/>
  <c r="P16624" i="1" s="1"/>
  <c r="R16624" i="1" s="1"/>
  <c r="P16625" i="1" a="1"/>
  <c r="P16625" i="1" s="1"/>
  <c r="R16625" i="1" s="1"/>
  <c r="P16626" i="1" a="1"/>
  <c r="P16626" i="1" s="1"/>
  <c r="R16626" i="1" s="1"/>
  <c r="P16627" i="1" a="1"/>
  <c r="P16627" i="1" s="1"/>
  <c r="R16627" i="1" s="1"/>
  <c r="P16628" i="1" a="1"/>
  <c r="P16628" i="1" s="1"/>
  <c r="R16628" i="1" s="1"/>
  <c r="P16629" i="1" a="1"/>
  <c r="P16629" i="1" s="1"/>
  <c r="R16629" i="1" s="1"/>
  <c r="P16630" i="1" a="1"/>
  <c r="P16630" i="1" s="1"/>
  <c r="R16630" i="1" s="1"/>
  <c r="P16631" i="1" a="1"/>
  <c r="P16631" i="1" s="1"/>
  <c r="R16631" i="1" s="1"/>
  <c r="P16632" i="1" a="1"/>
  <c r="P16632" i="1" s="1"/>
  <c r="R16632" i="1" s="1"/>
  <c r="P16633" i="1" a="1"/>
  <c r="P16633" i="1" s="1"/>
  <c r="R16633" i="1" s="1"/>
  <c r="P16634" i="1" a="1"/>
  <c r="P16634" i="1" s="1"/>
  <c r="R16634" i="1" s="1"/>
  <c r="P16635" i="1" a="1"/>
  <c r="P16635" i="1" s="1"/>
  <c r="R16635" i="1" s="1"/>
  <c r="P16636" i="1" a="1"/>
  <c r="P16636" i="1" s="1"/>
  <c r="R16636" i="1" s="1"/>
  <c r="P16637" i="1" a="1"/>
  <c r="P16637" i="1" s="1"/>
  <c r="R16637" i="1" s="1"/>
  <c r="P16638" i="1" a="1"/>
  <c r="P16638" i="1" s="1"/>
  <c r="R16638" i="1" s="1"/>
  <c r="P16639" i="1" a="1"/>
  <c r="P16639" i="1" s="1"/>
  <c r="R16639" i="1" s="1"/>
  <c r="P16640" i="1" a="1"/>
  <c r="P16640" i="1" s="1"/>
  <c r="R16640" i="1" s="1"/>
  <c r="P16641" i="1" a="1"/>
  <c r="P16641" i="1" s="1"/>
  <c r="R16641" i="1" s="1"/>
  <c r="P16642" i="1" a="1"/>
  <c r="P16642" i="1" s="1"/>
  <c r="R16642" i="1" s="1"/>
  <c r="P16643" i="1" a="1"/>
  <c r="P16643" i="1" s="1"/>
  <c r="R16643" i="1" s="1"/>
  <c r="P16644" i="1" a="1"/>
  <c r="P16644" i="1" s="1"/>
  <c r="R16644" i="1" s="1"/>
  <c r="P16645" i="1" a="1"/>
  <c r="P16645" i="1" s="1"/>
  <c r="R16645" i="1" s="1"/>
  <c r="P16646" i="1" a="1"/>
  <c r="P16646" i="1" s="1"/>
  <c r="R16646" i="1" s="1"/>
  <c r="P16647" i="1" a="1"/>
  <c r="P16647" i="1" s="1"/>
  <c r="R16647" i="1" s="1"/>
  <c r="P16648" i="1" a="1"/>
  <c r="P16648" i="1" s="1"/>
  <c r="R16648" i="1" s="1"/>
  <c r="P16649" i="1" a="1"/>
  <c r="P16649" i="1" s="1"/>
  <c r="R16649" i="1" s="1"/>
  <c r="P16650" i="1" a="1"/>
  <c r="P16650" i="1" s="1"/>
  <c r="R16650" i="1" s="1"/>
  <c r="P16651" i="1" a="1"/>
  <c r="P16651" i="1" s="1"/>
  <c r="R16651" i="1" s="1"/>
  <c r="P16652" i="1" a="1"/>
  <c r="P16652" i="1" s="1"/>
  <c r="R16652" i="1" s="1"/>
  <c r="P16653" i="1" a="1"/>
  <c r="P16653" i="1" s="1"/>
  <c r="R16653" i="1" s="1"/>
  <c r="P16654" i="1" a="1"/>
  <c r="P16654" i="1" s="1"/>
  <c r="R16654" i="1" s="1"/>
  <c r="P16655" i="1" a="1"/>
  <c r="P16655" i="1" s="1"/>
  <c r="R16655" i="1" s="1"/>
  <c r="P16656" i="1" a="1"/>
  <c r="P16656" i="1" s="1"/>
  <c r="R16656" i="1" s="1"/>
  <c r="P16657" i="1" a="1"/>
  <c r="P16657" i="1" s="1"/>
  <c r="R16657" i="1" s="1"/>
  <c r="P16658" i="1" a="1"/>
  <c r="P16658" i="1" s="1"/>
  <c r="R16658" i="1" s="1"/>
  <c r="P16659" i="1" a="1"/>
  <c r="P16659" i="1" s="1"/>
  <c r="R16659" i="1" s="1"/>
  <c r="P16660" i="1" a="1"/>
  <c r="P16660" i="1" s="1"/>
  <c r="R16660" i="1" s="1"/>
  <c r="P16661" i="1" a="1"/>
  <c r="P16661" i="1" s="1"/>
  <c r="R16661" i="1" s="1"/>
  <c r="P16662" i="1" a="1"/>
  <c r="P16662" i="1" s="1"/>
  <c r="R16662" i="1" s="1"/>
  <c r="P16663" i="1" a="1"/>
  <c r="P16663" i="1" s="1"/>
  <c r="R16663" i="1" s="1"/>
  <c r="P16664" i="1" a="1"/>
  <c r="P16664" i="1" s="1"/>
  <c r="R16664" i="1" s="1"/>
  <c r="P16665" i="1" a="1"/>
  <c r="P16665" i="1" s="1"/>
  <c r="R16665" i="1" s="1"/>
  <c r="P16666" i="1" a="1"/>
  <c r="P16666" i="1" s="1"/>
  <c r="R16666" i="1" s="1"/>
  <c r="P16667" i="1" a="1"/>
  <c r="P16667" i="1" s="1"/>
  <c r="R16667" i="1" s="1"/>
  <c r="P16668" i="1" a="1"/>
  <c r="P16668" i="1" s="1"/>
  <c r="R16668" i="1" s="1"/>
  <c r="P16669" i="1" a="1"/>
  <c r="P16669" i="1" s="1"/>
  <c r="R16669" i="1" s="1"/>
  <c r="P16670" i="1" a="1"/>
  <c r="P16670" i="1" s="1"/>
  <c r="R16670" i="1" s="1"/>
  <c r="P16671" i="1" a="1"/>
  <c r="P16671" i="1" s="1"/>
  <c r="R16671" i="1" s="1"/>
  <c r="P16672" i="1" a="1"/>
  <c r="P16672" i="1" s="1"/>
  <c r="R16672" i="1" s="1"/>
  <c r="P16673" i="1" a="1"/>
  <c r="P16673" i="1" s="1"/>
  <c r="R16673" i="1" s="1"/>
  <c r="P16674" i="1" a="1"/>
  <c r="P16674" i="1" s="1"/>
  <c r="R16674" i="1" s="1"/>
  <c r="P16675" i="1" a="1"/>
  <c r="P16675" i="1" s="1"/>
  <c r="R16675" i="1" s="1"/>
  <c r="P16676" i="1" a="1"/>
  <c r="P16676" i="1" s="1"/>
  <c r="R16676" i="1" s="1"/>
  <c r="P16677" i="1" a="1"/>
  <c r="P16677" i="1" s="1"/>
  <c r="R16677" i="1" s="1"/>
  <c r="P16678" i="1" a="1"/>
  <c r="P16678" i="1" s="1"/>
  <c r="R16678" i="1" s="1"/>
  <c r="P16679" i="1" a="1"/>
  <c r="P16679" i="1" s="1"/>
  <c r="R16679" i="1" s="1"/>
  <c r="P16680" i="1" a="1"/>
  <c r="P16680" i="1" s="1"/>
  <c r="R16680" i="1" s="1"/>
  <c r="P16681" i="1" a="1"/>
  <c r="P16681" i="1" s="1"/>
  <c r="R16681" i="1" s="1"/>
  <c r="P16682" i="1" a="1"/>
  <c r="P16682" i="1" s="1"/>
  <c r="R16682" i="1" s="1"/>
  <c r="P16683" i="1" a="1"/>
  <c r="P16683" i="1" s="1"/>
  <c r="R16683" i="1" s="1"/>
  <c r="P16684" i="1" a="1"/>
  <c r="P16684" i="1" s="1"/>
  <c r="R16684" i="1" s="1"/>
  <c r="P16685" i="1" a="1"/>
  <c r="P16685" i="1" s="1"/>
  <c r="R16685" i="1" s="1"/>
  <c r="P16686" i="1" a="1"/>
  <c r="P16686" i="1" s="1"/>
  <c r="R16686" i="1" s="1"/>
  <c r="P16687" i="1" a="1"/>
  <c r="P16687" i="1" s="1"/>
  <c r="R16687" i="1" s="1"/>
  <c r="P16688" i="1" a="1"/>
  <c r="P16688" i="1" s="1"/>
  <c r="R16688" i="1" s="1"/>
  <c r="P16689" i="1" a="1"/>
  <c r="P16689" i="1" s="1"/>
  <c r="R16689" i="1" s="1"/>
  <c r="P16690" i="1" a="1"/>
  <c r="P16690" i="1" s="1"/>
  <c r="R16690" i="1" s="1"/>
  <c r="P16691" i="1" a="1"/>
  <c r="P16691" i="1" s="1"/>
  <c r="R16691" i="1" s="1"/>
  <c r="P16692" i="1" a="1"/>
  <c r="P16692" i="1" s="1"/>
  <c r="R16692" i="1" s="1"/>
  <c r="P16693" i="1" a="1"/>
  <c r="P16693" i="1" s="1"/>
  <c r="R16693" i="1" s="1"/>
  <c r="P16694" i="1" a="1"/>
  <c r="P16694" i="1" s="1"/>
  <c r="R16694" i="1" s="1"/>
  <c r="P16695" i="1" a="1"/>
  <c r="P16695" i="1" s="1"/>
  <c r="R16695" i="1" s="1"/>
  <c r="P16696" i="1" a="1"/>
  <c r="P16696" i="1" s="1"/>
  <c r="R16696" i="1" s="1"/>
  <c r="P16697" i="1" a="1"/>
  <c r="P16697" i="1" s="1"/>
  <c r="R16697" i="1" s="1"/>
  <c r="P16698" i="1" a="1"/>
  <c r="P16698" i="1" s="1"/>
  <c r="R16698" i="1" s="1"/>
  <c r="P16699" i="1" a="1"/>
  <c r="P16699" i="1" s="1"/>
  <c r="R16699" i="1" s="1"/>
  <c r="P16700" i="1" a="1"/>
  <c r="P16700" i="1" s="1"/>
  <c r="R16700" i="1" s="1"/>
  <c r="P16701" i="1" a="1"/>
  <c r="P16701" i="1" s="1"/>
  <c r="R16701" i="1" s="1"/>
  <c r="P16702" i="1" a="1"/>
  <c r="P16702" i="1" s="1"/>
  <c r="R16702" i="1" s="1"/>
  <c r="P16703" i="1" a="1"/>
  <c r="P16703" i="1" s="1"/>
  <c r="R16703" i="1" s="1"/>
  <c r="P16704" i="1" a="1"/>
  <c r="P16704" i="1" s="1"/>
  <c r="R16704" i="1" s="1"/>
  <c r="P16705" i="1" a="1"/>
  <c r="P16705" i="1" s="1"/>
  <c r="R16705" i="1" s="1"/>
  <c r="P16706" i="1" a="1"/>
  <c r="P16706" i="1" s="1"/>
  <c r="R16706" i="1" s="1"/>
  <c r="P16707" i="1" a="1"/>
  <c r="P16707" i="1" s="1"/>
  <c r="R16707" i="1" s="1"/>
  <c r="P16708" i="1" a="1"/>
  <c r="P16708" i="1" s="1"/>
  <c r="R16708" i="1" s="1"/>
  <c r="P16709" i="1" a="1"/>
  <c r="P16709" i="1" s="1"/>
  <c r="R16709" i="1" s="1"/>
  <c r="P16710" i="1" a="1"/>
  <c r="P16710" i="1" s="1"/>
  <c r="R16710" i="1" s="1"/>
  <c r="P16711" i="1" a="1"/>
  <c r="P16711" i="1" s="1"/>
  <c r="R16711" i="1" s="1"/>
  <c r="P16712" i="1" a="1"/>
  <c r="P16712" i="1" s="1"/>
  <c r="R16712" i="1" s="1"/>
  <c r="P16713" i="1" a="1"/>
  <c r="P16713" i="1" s="1"/>
  <c r="R16713" i="1" s="1"/>
  <c r="P16714" i="1" a="1"/>
  <c r="P16714" i="1" s="1"/>
  <c r="R16714" i="1" s="1"/>
  <c r="P16715" i="1" a="1"/>
  <c r="P16715" i="1" s="1"/>
  <c r="R16715" i="1" s="1"/>
  <c r="P16716" i="1" a="1"/>
  <c r="P16716" i="1" s="1"/>
  <c r="R16716" i="1" s="1"/>
  <c r="P16717" i="1" a="1"/>
  <c r="P16717" i="1" s="1"/>
  <c r="R16717" i="1" s="1"/>
  <c r="P16718" i="1" a="1"/>
  <c r="P16718" i="1" s="1"/>
  <c r="R16718" i="1" s="1"/>
  <c r="P16719" i="1" a="1"/>
  <c r="P16719" i="1" s="1"/>
  <c r="R16719" i="1" s="1"/>
  <c r="P16720" i="1" a="1"/>
  <c r="P16720" i="1" s="1"/>
  <c r="R16720" i="1" s="1"/>
  <c r="P16721" i="1" a="1"/>
  <c r="P16721" i="1" s="1"/>
  <c r="R16721" i="1" s="1"/>
  <c r="P16722" i="1" a="1"/>
  <c r="P16722" i="1" s="1"/>
  <c r="R16722" i="1" s="1"/>
  <c r="P16723" i="1" a="1"/>
  <c r="P16723" i="1" s="1"/>
  <c r="R16723" i="1" s="1"/>
  <c r="P16724" i="1" a="1"/>
  <c r="P16724" i="1" s="1"/>
  <c r="R16724" i="1" s="1"/>
  <c r="P16725" i="1" a="1"/>
  <c r="P16725" i="1" s="1"/>
  <c r="R16725" i="1" s="1"/>
  <c r="P16726" i="1" a="1"/>
  <c r="P16726" i="1" s="1"/>
  <c r="R16726" i="1" s="1"/>
  <c r="P16727" i="1" a="1"/>
  <c r="P16727" i="1" s="1"/>
  <c r="R16727" i="1" s="1"/>
  <c r="P16728" i="1" a="1"/>
  <c r="P16728" i="1" s="1"/>
  <c r="R16728" i="1" s="1"/>
  <c r="P16729" i="1" a="1"/>
  <c r="P16729" i="1" s="1"/>
  <c r="R16729" i="1" s="1"/>
  <c r="P16730" i="1" a="1"/>
  <c r="P16730" i="1" s="1"/>
  <c r="R16730" i="1" s="1"/>
  <c r="P16731" i="1" a="1"/>
  <c r="P16731" i="1" s="1"/>
  <c r="R16731" i="1" s="1"/>
  <c r="P16732" i="1" a="1"/>
  <c r="P16732" i="1" s="1"/>
  <c r="R16732" i="1" s="1"/>
  <c r="P16733" i="1" a="1"/>
  <c r="P16733" i="1" s="1"/>
  <c r="R16733" i="1" s="1"/>
  <c r="P16734" i="1" a="1"/>
  <c r="P16734" i="1" s="1"/>
  <c r="R16734" i="1" s="1"/>
  <c r="P16735" i="1" a="1"/>
  <c r="P16735" i="1" s="1"/>
  <c r="R16735" i="1" s="1"/>
  <c r="P16736" i="1" a="1"/>
  <c r="P16736" i="1" s="1"/>
  <c r="R16736" i="1" s="1"/>
  <c r="P16737" i="1" a="1"/>
  <c r="P16737" i="1" s="1"/>
  <c r="R16737" i="1" s="1"/>
  <c r="P16738" i="1" a="1"/>
  <c r="P16738" i="1" s="1"/>
  <c r="R16738" i="1" s="1"/>
  <c r="P16739" i="1" a="1"/>
  <c r="P16739" i="1" s="1"/>
  <c r="R16739" i="1" s="1"/>
  <c r="P16740" i="1" a="1"/>
  <c r="P16740" i="1" s="1"/>
  <c r="R16740" i="1" s="1"/>
  <c r="P16741" i="1" a="1"/>
  <c r="P16741" i="1" s="1"/>
  <c r="R16741" i="1" s="1"/>
  <c r="P16742" i="1" a="1"/>
  <c r="P16742" i="1" s="1"/>
  <c r="R16742" i="1" s="1"/>
  <c r="P16743" i="1" a="1"/>
  <c r="P16743" i="1" s="1"/>
  <c r="R16743" i="1" s="1"/>
  <c r="P16744" i="1" a="1"/>
  <c r="P16744" i="1" s="1"/>
  <c r="R16744" i="1" s="1"/>
  <c r="P16745" i="1" a="1"/>
  <c r="P16745" i="1" s="1"/>
  <c r="R16745" i="1" s="1"/>
  <c r="P16746" i="1" a="1"/>
  <c r="P16746" i="1" s="1"/>
  <c r="R16746" i="1" s="1"/>
  <c r="P16747" i="1" a="1"/>
  <c r="P16747" i="1" s="1"/>
  <c r="R16747" i="1" s="1"/>
  <c r="P16748" i="1" a="1"/>
  <c r="P16748" i="1" s="1"/>
  <c r="R16748" i="1" s="1"/>
  <c r="P16749" i="1" a="1"/>
  <c r="P16749" i="1" s="1"/>
  <c r="R16749" i="1" s="1"/>
  <c r="P16750" i="1" a="1"/>
  <c r="P16750" i="1" s="1"/>
  <c r="R16750" i="1" s="1"/>
  <c r="P16751" i="1" a="1"/>
  <c r="P16751" i="1" s="1"/>
  <c r="R16751" i="1" s="1"/>
  <c r="P16752" i="1" a="1"/>
  <c r="P16752" i="1" s="1"/>
  <c r="R16752" i="1" s="1"/>
  <c r="P16753" i="1" a="1"/>
  <c r="P16753" i="1" s="1"/>
  <c r="R16753" i="1" s="1"/>
  <c r="P16754" i="1" a="1"/>
  <c r="P16754" i="1" s="1"/>
  <c r="R16754" i="1" s="1"/>
  <c r="P16755" i="1" a="1"/>
  <c r="P16755" i="1" s="1"/>
  <c r="R16755" i="1" s="1"/>
  <c r="P16756" i="1" a="1"/>
  <c r="P16756" i="1" s="1"/>
  <c r="R16756" i="1" s="1"/>
  <c r="P16757" i="1" a="1"/>
  <c r="P16757" i="1" s="1"/>
  <c r="R16757" i="1" s="1"/>
  <c r="P16758" i="1" a="1"/>
  <c r="P16758" i="1" s="1"/>
  <c r="R16758" i="1" s="1"/>
  <c r="P16759" i="1" a="1"/>
  <c r="P16759" i="1" s="1"/>
  <c r="R16759" i="1" s="1"/>
  <c r="P16760" i="1" a="1"/>
  <c r="P16760" i="1" s="1"/>
  <c r="R16760" i="1" s="1"/>
  <c r="P16761" i="1" a="1"/>
  <c r="P16761" i="1" s="1"/>
  <c r="R16761" i="1" s="1"/>
  <c r="P16762" i="1" a="1"/>
  <c r="P16762" i="1" s="1"/>
  <c r="R16762" i="1" s="1"/>
  <c r="P16763" i="1" a="1"/>
  <c r="P16763" i="1" s="1"/>
  <c r="R16763" i="1" s="1"/>
  <c r="P16764" i="1" a="1"/>
  <c r="P16764" i="1" s="1"/>
  <c r="R16764" i="1" s="1"/>
  <c r="P16765" i="1" a="1"/>
  <c r="P16765" i="1" s="1"/>
  <c r="R16765" i="1" s="1"/>
  <c r="P16766" i="1" a="1"/>
  <c r="P16766" i="1" s="1"/>
  <c r="R16766" i="1" s="1"/>
  <c r="P16767" i="1" a="1"/>
  <c r="P16767" i="1" s="1"/>
  <c r="R16767" i="1" s="1"/>
  <c r="P16768" i="1" a="1"/>
  <c r="P16768" i="1" s="1"/>
  <c r="R16768" i="1" s="1"/>
  <c r="P16769" i="1" a="1"/>
  <c r="P16769" i="1" s="1"/>
  <c r="R16769" i="1" s="1"/>
  <c r="P16770" i="1" a="1"/>
  <c r="P16770" i="1" s="1"/>
  <c r="R16770" i="1" s="1"/>
  <c r="P16771" i="1" a="1"/>
  <c r="P16771" i="1" s="1"/>
  <c r="R16771" i="1" s="1"/>
  <c r="P16772" i="1" a="1"/>
  <c r="P16772" i="1" s="1"/>
  <c r="R16772" i="1" s="1"/>
  <c r="P16773" i="1" a="1"/>
  <c r="P16773" i="1" s="1"/>
  <c r="R16773" i="1" s="1"/>
  <c r="P16774" i="1" a="1"/>
  <c r="P16774" i="1" s="1"/>
  <c r="R16774" i="1" s="1"/>
  <c r="P16775" i="1" a="1"/>
  <c r="P16775" i="1" s="1"/>
  <c r="R16775" i="1" s="1"/>
  <c r="P16776" i="1" a="1"/>
  <c r="P16776" i="1" s="1"/>
  <c r="R16776" i="1" s="1"/>
  <c r="P16777" i="1" a="1"/>
  <c r="P16777" i="1" s="1"/>
  <c r="R16777" i="1" s="1"/>
  <c r="P16778" i="1" a="1"/>
  <c r="P16778" i="1" s="1"/>
  <c r="R16778" i="1" s="1"/>
  <c r="P16779" i="1" a="1"/>
  <c r="P16779" i="1" s="1"/>
  <c r="R16779" i="1" s="1"/>
  <c r="P16780" i="1" a="1"/>
  <c r="P16780" i="1" s="1"/>
  <c r="R16780" i="1" s="1"/>
  <c r="P16781" i="1" a="1"/>
  <c r="P16781" i="1" s="1"/>
  <c r="R16781" i="1" s="1"/>
  <c r="P16782" i="1" a="1"/>
  <c r="P16782" i="1" s="1"/>
  <c r="R16782" i="1" s="1"/>
  <c r="P16783" i="1" a="1"/>
  <c r="P16783" i="1" s="1"/>
  <c r="R16783" i="1" s="1"/>
  <c r="P16784" i="1" a="1"/>
  <c r="P16784" i="1" s="1"/>
  <c r="R16784" i="1" s="1"/>
  <c r="P16785" i="1" a="1"/>
  <c r="P16785" i="1" s="1"/>
  <c r="R16785" i="1" s="1"/>
  <c r="P16786" i="1" a="1"/>
  <c r="P16786" i="1" s="1"/>
  <c r="R16786" i="1" s="1"/>
  <c r="P16787" i="1" a="1"/>
  <c r="P16787" i="1" s="1"/>
  <c r="R16787" i="1" s="1"/>
  <c r="P16788" i="1" a="1"/>
  <c r="P16788" i="1" s="1"/>
  <c r="R16788" i="1" s="1"/>
  <c r="P16789" i="1" a="1"/>
  <c r="P16789" i="1" s="1"/>
  <c r="R16789" i="1" s="1"/>
  <c r="P16790" i="1" a="1"/>
  <c r="P16790" i="1" s="1"/>
  <c r="R16790" i="1" s="1"/>
  <c r="P16791" i="1" a="1"/>
  <c r="P16791" i="1" s="1"/>
  <c r="R16791" i="1" s="1"/>
  <c r="P16792" i="1" a="1"/>
  <c r="P16792" i="1" s="1"/>
  <c r="R16792" i="1" s="1"/>
  <c r="P16793" i="1" a="1"/>
  <c r="P16793" i="1" s="1"/>
  <c r="R16793" i="1" s="1"/>
  <c r="P16794" i="1" a="1"/>
  <c r="P16794" i="1" s="1"/>
  <c r="R16794" i="1" s="1"/>
  <c r="P16795" i="1" a="1"/>
  <c r="P16795" i="1" s="1"/>
  <c r="R16795" i="1" s="1"/>
  <c r="P16796" i="1" a="1"/>
  <c r="P16796" i="1" s="1"/>
  <c r="R16796" i="1" s="1"/>
  <c r="P16797" i="1" a="1"/>
  <c r="P16797" i="1" s="1"/>
  <c r="R16797" i="1" s="1"/>
  <c r="P16798" i="1" a="1"/>
  <c r="P16798" i="1" s="1"/>
  <c r="R16798" i="1" s="1"/>
  <c r="P16799" i="1" a="1"/>
  <c r="P16799" i="1" s="1"/>
  <c r="R16799" i="1" s="1"/>
  <c r="P16800" i="1" a="1"/>
  <c r="P16800" i="1" s="1"/>
  <c r="R16800" i="1" s="1"/>
  <c r="P16801" i="1" a="1"/>
  <c r="P16801" i="1" s="1"/>
  <c r="R16801" i="1" s="1"/>
  <c r="P16802" i="1" a="1"/>
  <c r="P16802" i="1" s="1"/>
  <c r="R16802" i="1" s="1"/>
  <c r="P16803" i="1" a="1"/>
  <c r="P16803" i="1" s="1"/>
  <c r="R16803" i="1" s="1"/>
  <c r="P16804" i="1" a="1"/>
  <c r="P16804" i="1" s="1"/>
  <c r="R16804" i="1" s="1"/>
  <c r="P16805" i="1" a="1"/>
  <c r="P16805" i="1" s="1"/>
  <c r="R16805" i="1" s="1"/>
  <c r="P16806" i="1" a="1"/>
  <c r="P16806" i="1" s="1"/>
  <c r="R16806" i="1" s="1"/>
  <c r="P16807" i="1" a="1"/>
  <c r="P16807" i="1" s="1"/>
  <c r="R16807" i="1" s="1"/>
  <c r="P16808" i="1" a="1"/>
  <c r="P16808" i="1" s="1"/>
  <c r="R16808" i="1" s="1"/>
  <c r="P16809" i="1" a="1"/>
  <c r="P16809" i="1" s="1"/>
  <c r="R16809" i="1" s="1"/>
  <c r="P16810" i="1" a="1"/>
  <c r="P16810" i="1" s="1"/>
  <c r="R16810" i="1" s="1"/>
  <c r="P16811" i="1" a="1"/>
  <c r="P16811" i="1" s="1"/>
  <c r="R16811" i="1" s="1"/>
  <c r="P16812" i="1" a="1"/>
  <c r="P16812" i="1" s="1"/>
  <c r="R16812" i="1" s="1"/>
  <c r="P16813" i="1" a="1"/>
  <c r="P16813" i="1" s="1"/>
  <c r="R16813" i="1" s="1"/>
  <c r="P16814" i="1" a="1"/>
  <c r="P16814" i="1" s="1"/>
  <c r="R16814" i="1" s="1"/>
  <c r="P16815" i="1" a="1"/>
  <c r="P16815" i="1" s="1"/>
  <c r="R16815" i="1" s="1"/>
  <c r="P16816" i="1" a="1"/>
  <c r="P16816" i="1" s="1"/>
  <c r="R16816" i="1" s="1"/>
  <c r="P16817" i="1" a="1"/>
  <c r="P16817" i="1" s="1"/>
  <c r="R16817" i="1" s="1"/>
  <c r="P16818" i="1" a="1"/>
  <c r="P16818" i="1" s="1"/>
  <c r="R16818" i="1" s="1"/>
  <c r="P16819" i="1" a="1"/>
  <c r="P16819" i="1" s="1"/>
  <c r="R16819" i="1" s="1"/>
  <c r="P16820" i="1" a="1"/>
  <c r="P16820" i="1" s="1"/>
  <c r="R16820" i="1" s="1"/>
  <c r="P16821" i="1" a="1"/>
  <c r="P16821" i="1" s="1"/>
  <c r="R16821" i="1" s="1"/>
  <c r="P16822" i="1" a="1"/>
  <c r="P16822" i="1" s="1"/>
  <c r="R16822" i="1" s="1"/>
  <c r="P16823" i="1" a="1"/>
  <c r="P16823" i="1" s="1"/>
  <c r="R16823" i="1" s="1"/>
  <c r="P16824" i="1" a="1"/>
  <c r="P16824" i="1" s="1"/>
  <c r="R16824" i="1" s="1"/>
  <c r="P16825" i="1" a="1"/>
  <c r="P16825" i="1" s="1"/>
  <c r="R16825" i="1" s="1"/>
  <c r="P16826" i="1" a="1"/>
  <c r="P16826" i="1" s="1"/>
  <c r="R16826" i="1" s="1"/>
  <c r="P16827" i="1" a="1"/>
  <c r="P16827" i="1" s="1"/>
  <c r="R16827" i="1" s="1"/>
  <c r="P16828" i="1" a="1"/>
  <c r="P16828" i="1" s="1"/>
  <c r="R16828" i="1" s="1"/>
  <c r="P16829" i="1" a="1"/>
  <c r="P16829" i="1" s="1"/>
  <c r="R16829" i="1" s="1"/>
  <c r="P16830" i="1" a="1"/>
  <c r="P16830" i="1" s="1"/>
  <c r="R16830" i="1" s="1"/>
  <c r="P16831" i="1" a="1"/>
  <c r="P16831" i="1" s="1"/>
  <c r="R16831" i="1" s="1"/>
  <c r="P16832" i="1" a="1"/>
  <c r="P16832" i="1" s="1"/>
  <c r="R16832" i="1" s="1"/>
  <c r="P16833" i="1" a="1"/>
  <c r="P16833" i="1" s="1"/>
  <c r="R16833" i="1" s="1"/>
  <c r="P16834" i="1" a="1"/>
  <c r="P16834" i="1" s="1"/>
  <c r="R16834" i="1" s="1"/>
  <c r="P16835" i="1" a="1"/>
  <c r="P16835" i="1" s="1"/>
  <c r="R16835" i="1" s="1"/>
  <c r="P16836" i="1" a="1"/>
  <c r="P16836" i="1" s="1"/>
  <c r="R16836" i="1" s="1"/>
  <c r="P16837" i="1" a="1"/>
  <c r="P16837" i="1" s="1"/>
  <c r="R16837" i="1" s="1"/>
  <c r="P16838" i="1" a="1"/>
  <c r="P16838" i="1" s="1"/>
  <c r="R16838" i="1" s="1"/>
  <c r="P16839" i="1" a="1"/>
  <c r="P16839" i="1" s="1"/>
  <c r="R16839" i="1" s="1"/>
  <c r="P16840" i="1" a="1"/>
  <c r="P16840" i="1" s="1"/>
  <c r="R16840" i="1" s="1"/>
  <c r="P16841" i="1" a="1"/>
  <c r="P16841" i="1" s="1"/>
  <c r="R16841" i="1" s="1"/>
  <c r="P16842" i="1" a="1"/>
  <c r="P16842" i="1" s="1"/>
  <c r="R16842" i="1" s="1"/>
  <c r="P16843" i="1" a="1"/>
  <c r="P16843" i="1" s="1"/>
  <c r="R16843" i="1" s="1"/>
  <c r="P16844" i="1" a="1"/>
  <c r="P16844" i="1" s="1"/>
  <c r="R16844" i="1" s="1"/>
  <c r="P16845" i="1" a="1"/>
  <c r="P16845" i="1" s="1"/>
  <c r="R16845" i="1" s="1"/>
  <c r="P16846" i="1" a="1"/>
  <c r="P16846" i="1" s="1"/>
  <c r="R16846" i="1" s="1"/>
  <c r="P16847" i="1" a="1"/>
  <c r="P16847" i="1" s="1"/>
  <c r="R16847" i="1" s="1"/>
  <c r="P16848" i="1" a="1"/>
  <c r="P16848" i="1" s="1"/>
  <c r="R16848" i="1" s="1"/>
  <c r="P16849" i="1" a="1"/>
  <c r="P16849" i="1" s="1"/>
  <c r="R16849" i="1" s="1"/>
  <c r="P16850" i="1" a="1"/>
  <c r="P16850" i="1" s="1"/>
  <c r="R16850" i="1" s="1"/>
  <c r="P16851" i="1" a="1"/>
  <c r="P16851" i="1" s="1"/>
  <c r="R16851" i="1" s="1"/>
  <c r="P16852" i="1" a="1"/>
  <c r="P16852" i="1" s="1"/>
  <c r="R16852" i="1" s="1"/>
  <c r="P16853" i="1" a="1"/>
  <c r="P16853" i="1" s="1"/>
  <c r="R16853" i="1" s="1"/>
  <c r="P16854" i="1" a="1"/>
  <c r="P16854" i="1" s="1"/>
  <c r="R16854" i="1" s="1"/>
  <c r="P16855" i="1" a="1"/>
  <c r="P16855" i="1" s="1"/>
  <c r="R16855" i="1" s="1"/>
  <c r="P16856" i="1" a="1"/>
  <c r="P16856" i="1" s="1"/>
  <c r="R16856" i="1" s="1"/>
  <c r="P16857" i="1" a="1"/>
  <c r="P16857" i="1" s="1"/>
  <c r="R16857" i="1" s="1"/>
  <c r="P16858" i="1" a="1"/>
  <c r="P16858" i="1" s="1"/>
  <c r="R16858" i="1" s="1"/>
  <c r="P16859" i="1" a="1"/>
  <c r="P16859" i="1" s="1"/>
  <c r="R16859" i="1" s="1"/>
  <c r="P16860" i="1" a="1"/>
  <c r="P16860" i="1" s="1"/>
  <c r="R16860" i="1" s="1"/>
  <c r="P16861" i="1" a="1"/>
  <c r="P16861" i="1" s="1"/>
  <c r="R16861" i="1" s="1"/>
  <c r="P16862" i="1" a="1"/>
  <c r="P16862" i="1" s="1"/>
  <c r="R16862" i="1" s="1"/>
  <c r="P16863" i="1" a="1"/>
  <c r="P16863" i="1" s="1"/>
  <c r="R16863" i="1" s="1"/>
  <c r="P16864" i="1" a="1"/>
  <c r="P16864" i="1" s="1"/>
  <c r="R16864" i="1" s="1"/>
  <c r="P16865" i="1" a="1"/>
  <c r="P16865" i="1" s="1"/>
  <c r="R16865" i="1" s="1"/>
  <c r="P16866" i="1" a="1"/>
  <c r="P16866" i="1" s="1"/>
  <c r="R16866" i="1" s="1"/>
  <c r="P16867" i="1" a="1"/>
  <c r="P16867" i="1" s="1"/>
  <c r="R16867" i="1" s="1"/>
  <c r="P16868" i="1" a="1"/>
  <c r="P16868" i="1" s="1"/>
  <c r="R16868" i="1" s="1"/>
  <c r="P16869" i="1" a="1"/>
  <c r="P16869" i="1" s="1"/>
  <c r="R16869" i="1" s="1"/>
  <c r="P16870" i="1" a="1"/>
  <c r="P16870" i="1" s="1"/>
  <c r="R16870" i="1" s="1"/>
  <c r="P16871" i="1" a="1"/>
  <c r="P16871" i="1" s="1"/>
  <c r="R16871" i="1" s="1"/>
  <c r="P16872" i="1" a="1"/>
  <c r="P16872" i="1" s="1"/>
  <c r="R16872" i="1" s="1"/>
  <c r="P16873" i="1" a="1"/>
  <c r="P16873" i="1" s="1"/>
  <c r="R16873" i="1" s="1"/>
  <c r="P16874" i="1" a="1"/>
  <c r="P16874" i="1" s="1"/>
  <c r="R16874" i="1" s="1"/>
  <c r="P16875" i="1" a="1"/>
  <c r="P16875" i="1" s="1"/>
  <c r="R16875" i="1" s="1"/>
  <c r="P16876" i="1" a="1"/>
  <c r="P16876" i="1" s="1"/>
  <c r="R16876" i="1" s="1"/>
  <c r="P16877" i="1" a="1"/>
  <c r="P16877" i="1" s="1"/>
  <c r="R16877" i="1" s="1"/>
  <c r="P16878" i="1" a="1"/>
  <c r="P16878" i="1" s="1"/>
  <c r="R16878" i="1" s="1"/>
  <c r="P16879" i="1" a="1"/>
  <c r="P16879" i="1" s="1"/>
  <c r="R16879" i="1" s="1"/>
  <c r="P16880" i="1" a="1"/>
  <c r="P16880" i="1" s="1"/>
  <c r="R16880" i="1" s="1"/>
  <c r="P16881" i="1" a="1"/>
  <c r="P16881" i="1" s="1"/>
  <c r="R16881" i="1" s="1"/>
  <c r="P16882" i="1" a="1"/>
  <c r="P16882" i="1" s="1"/>
  <c r="R16882" i="1" s="1"/>
  <c r="P16883" i="1" a="1"/>
  <c r="P16883" i="1" s="1"/>
  <c r="R16883" i="1" s="1"/>
  <c r="P16884" i="1" a="1"/>
  <c r="P16884" i="1" s="1"/>
  <c r="R16884" i="1" s="1"/>
  <c r="P16885" i="1" a="1"/>
  <c r="P16885" i="1" s="1"/>
  <c r="R16885" i="1" s="1"/>
  <c r="P16886" i="1" a="1"/>
  <c r="P16886" i="1" s="1"/>
  <c r="R16886" i="1" s="1"/>
  <c r="P16887" i="1" a="1"/>
  <c r="P16887" i="1" s="1"/>
  <c r="R16887" i="1" s="1"/>
  <c r="P16888" i="1" a="1"/>
  <c r="P16888" i="1" s="1"/>
  <c r="R16888" i="1" s="1"/>
  <c r="P16889" i="1" a="1"/>
  <c r="P16889" i="1" s="1"/>
  <c r="R16889" i="1" s="1"/>
  <c r="P16890" i="1" a="1"/>
  <c r="P16890" i="1" s="1"/>
  <c r="R16890" i="1" s="1"/>
  <c r="P16891" i="1" a="1"/>
  <c r="P16891" i="1" s="1"/>
  <c r="R16891" i="1" s="1"/>
  <c r="P16892" i="1" a="1"/>
  <c r="P16892" i="1" s="1"/>
  <c r="R16892" i="1" s="1"/>
  <c r="P16893" i="1" a="1"/>
  <c r="P16893" i="1" s="1"/>
  <c r="R16893" i="1" s="1"/>
  <c r="P16894" i="1" a="1"/>
  <c r="P16894" i="1" s="1"/>
  <c r="R16894" i="1" s="1"/>
  <c r="P16895" i="1" a="1"/>
  <c r="P16895" i="1" s="1"/>
  <c r="R16895" i="1" s="1"/>
  <c r="P16896" i="1" a="1"/>
  <c r="P16896" i="1" s="1"/>
  <c r="R16896" i="1" s="1"/>
  <c r="P16897" i="1" a="1"/>
  <c r="P16897" i="1" s="1"/>
  <c r="R16897" i="1" s="1"/>
  <c r="P16898" i="1" a="1"/>
  <c r="P16898" i="1" s="1"/>
  <c r="R16898" i="1" s="1"/>
  <c r="P16899" i="1" a="1"/>
  <c r="P16899" i="1" s="1"/>
  <c r="R16899" i="1" s="1"/>
  <c r="P16900" i="1" a="1"/>
  <c r="P16900" i="1" s="1"/>
  <c r="R16900" i="1" s="1"/>
  <c r="P16901" i="1" a="1"/>
  <c r="P16901" i="1" s="1"/>
  <c r="R16901" i="1" s="1"/>
  <c r="P16902" i="1" a="1"/>
  <c r="P16902" i="1" s="1"/>
  <c r="R16902" i="1" s="1"/>
  <c r="P16903" i="1" a="1"/>
  <c r="P16903" i="1" s="1"/>
  <c r="R16903" i="1" s="1"/>
  <c r="P16904" i="1" a="1"/>
  <c r="P16904" i="1" s="1"/>
  <c r="R16904" i="1" s="1"/>
  <c r="P16905" i="1" a="1"/>
  <c r="P16905" i="1" s="1"/>
  <c r="R16905" i="1" s="1"/>
  <c r="P16906" i="1" a="1"/>
  <c r="P16906" i="1" s="1"/>
  <c r="R16906" i="1" s="1"/>
  <c r="P16907" i="1" a="1"/>
  <c r="P16907" i="1" s="1"/>
  <c r="R16907" i="1" s="1"/>
  <c r="P16908" i="1" a="1"/>
  <c r="P16908" i="1" s="1"/>
  <c r="R16908" i="1" s="1"/>
  <c r="P16909" i="1" a="1"/>
  <c r="P16909" i="1" s="1"/>
  <c r="R16909" i="1" s="1"/>
  <c r="P16910" i="1" a="1"/>
  <c r="P16910" i="1" s="1"/>
  <c r="R16910" i="1" s="1"/>
  <c r="P16911" i="1" a="1"/>
  <c r="P16911" i="1" s="1"/>
  <c r="R16911" i="1" s="1"/>
  <c r="P16912" i="1" a="1"/>
  <c r="P16912" i="1" s="1"/>
  <c r="R16912" i="1" s="1"/>
  <c r="P16913" i="1" a="1"/>
  <c r="P16913" i="1" s="1"/>
  <c r="R16913" i="1" s="1"/>
  <c r="P16914" i="1" a="1"/>
  <c r="P16914" i="1" s="1"/>
  <c r="R16914" i="1" s="1"/>
  <c r="P16915" i="1" a="1"/>
  <c r="P16915" i="1" s="1"/>
  <c r="R16915" i="1" s="1"/>
  <c r="P16916" i="1" a="1"/>
  <c r="P16916" i="1" s="1"/>
  <c r="R16916" i="1" s="1"/>
  <c r="P16917" i="1" a="1"/>
  <c r="P16917" i="1" s="1"/>
  <c r="R16917" i="1" s="1"/>
  <c r="P16918" i="1" a="1"/>
  <c r="P16918" i="1" s="1"/>
  <c r="R16918" i="1" s="1"/>
  <c r="P16919" i="1" a="1"/>
  <c r="P16919" i="1" s="1"/>
  <c r="R16919" i="1" s="1"/>
  <c r="P16920" i="1" a="1"/>
  <c r="P16920" i="1" s="1"/>
  <c r="R16920" i="1" s="1"/>
  <c r="P16921" i="1" a="1"/>
  <c r="P16921" i="1" s="1"/>
  <c r="R16921" i="1" s="1"/>
  <c r="P16922" i="1" a="1"/>
  <c r="P16922" i="1" s="1"/>
  <c r="R16922" i="1" s="1"/>
  <c r="P16923" i="1" a="1"/>
  <c r="P16923" i="1" s="1"/>
  <c r="R16923" i="1" s="1"/>
  <c r="P16924" i="1" a="1"/>
  <c r="P16924" i="1" s="1"/>
  <c r="R16924" i="1" s="1"/>
  <c r="P16925" i="1" a="1"/>
  <c r="P16925" i="1" s="1"/>
  <c r="R16925" i="1" s="1"/>
  <c r="P16926" i="1" a="1"/>
  <c r="P16926" i="1" s="1"/>
  <c r="R16926" i="1" s="1"/>
  <c r="P16927" i="1" a="1"/>
  <c r="P16927" i="1" s="1"/>
  <c r="R16927" i="1" s="1"/>
  <c r="P16928" i="1" a="1"/>
  <c r="P16928" i="1" s="1"/>
  <c r="R16928" i="1" s="1"/>
  <c r="P16929" i="1" a="1"/>
  <c r="P16929" i="1" s="1"/>
  <c r="R16929" i="1" s="1"/>
  <c r="P16930" i="1" a="1"/>
  <c r="P16930" i="1" s="1"/>
  <c r="R16930" i="1" s="1"/>
  <c r="P16931" i="1" a="1"/>
  <c r="P16931" i="1" s="1"/>
  <c r="R16931" i="1" s="1"/>
  <c r="P16932" i="1" a="1"/>
  <c r="P16932" i="1" s="1"/>
  <c r="R16932" i="1" s="1"/>
  <c r="P16933" i="1" a="1"/>
  <c r="P16933" i="1" s="1"/>
  <c r="R16933" i="1" s="1"/>
  <c r="P16934" i="1" a="1"/>
  <c r="P16934" i="1" s="1"/>
  <c r="R16934" i="1" s="1"/>
  <c r="P16935" i="1" a="1"/>
  <c r="P16935" i="1" s="1"/>
  <c r="R16935" i="1" s="1"/>
  <c r="P16936" i="1" a="1"/>
  <c r="P16936" i="1" s="1"/>
  <c r="R16936" i="1" s="1"/>
  <c r="P16937" i="1" a="1"/>
  <c r="P16937" i="1" s="1"/>
  <c r="R16937" i="1" s="1"/>
  <c r="P16938" i="1" a="1"/>
  <c r="P16938" i="1" s="1"/>
  <c r="R16938" i="1" s="1"/>
  <c r="P16939" i="1" a="1"/>
  <c r="P16939" i="1" s="1"/>
  <c r="R16939" i="1" s="1"/>
  <c r="P16940" i="1" a="1"/>
  <c r="P16940" i="1" s="1"/>
  <c r="R16940" i="1" s="1"/>
  <c r="P16941" i="1" a="1"/>
  <c r="P16941" i="1" s="1"/>
  <c r="R16941" i="1" s="1"/>
  <c r="P16942" i="1" a="1"/>
  <c r="P16942" i="1" s="1"/>
  <c r="R16942" i="1" s="1"/>
  <c r="P16943" i="1" a="1"/>
  <c r="P16943" i="1" s="1"/>
  <c r="R16943" i="1" s="1"/>
  <c r="P16944" i="1" a="1"/>
  <c r="P16944" i="1" s="1"/>
  <c r="R16944" i="1" s="1"/>
  <c r="P16945" i="1" a="1"/>
  <c r="P16945" i="1" s="1"/>
  <c r="R16945" i="1" s="1"/>
  <c r="P16946" i="1" a="1"/>
  <c r="P16946" i="1" s="1"/>
  <c r="R16946" i="1" s="1"/>
  <c r="P16947" i="1" a="1"/>
  <c r="P16947" i="1" s="1"/>
  <c r="R16947" i="1" s="1"/>
  <c r="P16948" i="1" a="1"/>
  <c r="P16948" i="1" s="1"/>
  <c r="R16948" i="1" s="1"/>
  <c r="P16949" i="1" a="1"/>
  <c r="P16949" i="1" s="1"/>
  <c r="R16949" i="1" s="1"/>
  <c r="P16950" i="1" a="1"/>
  <c r="P16950" i="1" s="1"/>
  <c r="R16950" i="1" s="1"/>
  <c r="P16951" i="1" a="1"/>
  <c r="P16951" i="1" s="1"/>
  <c r="R16951" i="1" s="1"/>
  <c r="P16952" i="1" a="1"/>
  <c r="P16952" i="1" s="1"/>
  <c r="R16952" i="1" s="1"/>
  <c r="P16953" i="1" a="1"/>
  <c r="P16953" i="1" s="1"/>
  <c r="R16953" i="1" s="1"/>
  <c r="P16954" i="1" a="1"/>
  <c r="P16954" i="1" s="1"/>
  <c r="R16954" i="1" s="1"/>
  <c r="P16955" i="1" a="1"/>
  <c r="P16955" i="1" s="1"/>
  <c r="R16955" i="1" s="1"/>
  <c r="P16956" i="1" a="1"/>
  <c r="P16956" i="1" s="1"/>
  <c r="R16956" i="1" s="1"/>
  <c r="P16957" i="1" a="1"/>
  <c r="P16957" i="1" s="1"/>
  <c r="R16957" i="1" s="1"/>
  <c r="P16958" i="1" a="1"/>
  <c r="P16958" i="1" s="1"/>
  <c r="R16958" i="1" s="1"/>
  <c r="P16959" i="1" a="1"/>
  <c r="P16959" i="1" s="1"/>
  <c r="R16959" i="1" s="1"/>
  <c r="P16960" i="1" a="1"/>
  <c r="P16960" i="1" s="1"/>
  <c r="R16960" i="1" s="1"/>
  <c r="P16961" i="1" a="1"/>
  <c r="P16961" i="1" s="1"/>
  <c r="R16961" i="1" s="1"/>
  <c r="P16962" i="1" a="1"/>
  <c r="P16962" i="1" s="1"/>
  <c r="R16962" i="1" s="1"/>
  <c r="P16963" i="1" a="1"/>
  <c r="P16963" i="1" s="1"/>
  <c r="R16963" i="1" s="1"/>
  <c r="P16964" i="1" a="1"/>
  <c r="P16964" i="1" s="1"/>
  <c r="R16964" i="1" s="1"/>
  <c r="P16965" i="1" a="1"/>
  <c r="P16965" i="1" s="1"/>
  <c r="R16965" i="1" s="1"/>
  <c r="P16966" i="1" a="1"/>
  <c r="P16966" i="1" s="1"/>
  <c r="R16966" i="1" s="1"/>
  <c r="P16967" i="1" a="1"/>
  <c r="P16967" i="1" s="1"/>
  <c r="R16967" i="1" s="1"/>
  <c r="P16968" i="1" a="1"/>
  <c r="P16968" i="1" s="1"/>
  <c r="R16968" i="1" s="1"/>
  <c r="P16969" i="1" a="1"/>
  <c r="P16969" i="1" s="1"/>
  <c r="R16969" i="1" s="1"/>
  <c r="P16970" i="1" a="1"/>
  <c r="P16970" i="1" s="1"/>
  <c r="R16970" i="1" s="1"/>
  <c r="P16971" i="1" a="1"/>
  <c r="P16971" i="1" s="1"/>
  <c r="R16971" i="1" s="1"/>
  <c r="P16972" i="1" a="1"/>
  <c r="P16972" i="1" s="1"/>
  <c r="R16972" i="1" s="1"/>
  <c r="P16973" i="1" a="1"/>
  <c r="P16973" i="1" s="1"/>
  <c r="R16973" i="1" s="1"/>
  <c r="P16974" i="1" a="1"/>
  <c r="P16974" i="1" s="1"/>
  <c r="R16974" i="1" s="1"/>
  <c r="P16975" i="1" a="1"/>
  <c r="P16975" i="1" s="1"/>
  <c r="R16975" i="1" s="1"/>
  <c r="P16976" i="1" a="1"/>
  <c r="P16976" i="1" s="1"/>
  <c r="R16976" i="1" s="1"/>
  <c r="P16977" i="1" a="1"/>
  <c r="P16977" i="1" s="1"/>
  <c r="R16977" i="1" s="1"/>
  <c r="P16978" i="1" a="1"/>
  <c r="P16978" i="1" s="1"/>
  <c r="R16978" i="1" s="1"/>
  <c r="P16979" i="1" a="1"/>
  <c r="P16979" i="1" s="1"/>
  <c r="R16979" i="1" s="1"/>
  <c r="P16980" i="1" a="1"/>
  <c r="P16980" i="1" s="1"/>
  <c r="R16980" i="1" s="1"/>
  <c r="P16981" i="1" a="1"/>
  <c r="P16981" i="1" s="1"/>
  <c r="R16981" i="1" s="1"/>
  <c r="P16982" i="1" a="1"/>
  <c r="P16982" i="1" s="1"/>
  <c r="R16982" i="1" s="1"/>
  <c r="P16983" i="1" a="1"/>
  <c r="P16983" i="1" s="1"/>
  <c r="R16983" i="1" s="1"/>
  <c r="P16984" i="1" a="1"/>
  <c r="P16984" i="1" s="1"/>
  <c r="R16984" i="1" s="1"/>
  <c r="P16985" i="1" a="1"/>
  <c r="P16985" i="1" s="1"/>
  <c r="R16985" i="1" s="1"/>
  <c r="P16986" i="1" a="1"/>
  <c r="P16986" i="1" s="1"/>
  <c r="R16986" i="1" s="1"/>
  <c r="P16987" i="1" a="1"/>
  <c r="P16987" i="1" s="1"/>
  <c r="P16988" i="1" a="1"/>
  <c r="P16988" i="1" s="1"/>
  <c r="R16988" i="1" s="1"/>
  <c r="P16989" i="1" a="1"/>
  <c r="P16989" i="1" s="1"/>
  <c r="R16989" i="1" s="1"/>
  <c r="P16990" i="1" a="1"/>
  <c r="P16990" i="1" s="1"/>
  <c r="R16990" i="1" s="1"/>
  <c r="P16991" i="1" a="1"/>
  <c r="P16991" i="1" s="1"/>
  <c r="R16991" i="1" s="1"/>
  <c r="P16992" i="1" a="1"/>
  <c r="P16992" i="1" s="1"/>
  <c r="R16992" i="1" s="1"/>
  <c r="P16993" i="1" a="1"/>
  <c r="P16993" i="1" s="1"/>
  <c r="R16993" i="1" s="1"/>
  <c r="P16994" i="1" a="1"/>
  <c r="P16994" i="1" s="1"/>
  <c r="R16994" i="1" s="1"/>
  <c r="P16995" i="1" a="1"/>
  <c r="P16995" i="1" s="1"/>
  <c r="R16995" i="1" s="1"/>
  <c r="P16996" i="1" a="1"/>
  <c r="P16996" i="1" s="1"/>
  <c r="R16996" i="1" s="1"/>
  <c r="P16997" i="1" a="1"/>
  <c r="P16997" i="1" s="1"/>
  <c r="R16997" i="1" s="1"/>
  <c r="P16998" i="1" a="1"/>
  <c r="P16998" i="1" s="1"/>
  <c r="R16998" i="1" s="1"/>
  <c r="P16999" i="1" a="1"/>
  <c r="P16999" i="1" s="1"/>
  <c r="R16999" i="1" s="1"/>
  <c r="P17000" i="1" a="1"/>
  <c r="P17000" i="1" s="1"/>
  <c r="R17000" i="1" s="1"/>
  <c r="P17001" i="1" a="1"/>
  <c r="P17001" i="1" s="1"/>
  <c r="R17001" i="1" s="1"/>
  <c r="P17002" i="1" a="1"/>
  <c r="P17002" i="1" s="1"/>
  <c r="R17002" i="1" s="1"/>
  <c r="P17003" i="1" a="1"/>
  <c r="P17003" i="1" s="1"/>
  <c r="R17003" i="1" s="1"/>
  <c r="P17004" i="1" a="1"/>
  <c r="P17004" i="1" s="1"/>
  <c r="R17004" i="1" s="1"/>
  <c r="P17005" i="1" a="1"/>
  <c r="P17005" i="1" s="1"/>
  <c r="R17005" i="1" s="1"/>
  <c r="P17006" i="1" a="1"/>
  <c r="P17006" i="1" s="1"/>
  <c r="R17006" i="1" s="1"/>
  <c r="P17007" i="1" a="1"/>
  <c r="P17007" i="1" s="1"/>
  <c r="R17007" i="1" s="1"/>
  <c r="P17008" i="1" a="1"/>
  <c r="P17008" i="1" s="1"/>
  <c r="R17008" i="1" s="1"/>
  <c r="P17009" i="1" a="1"/>
  <c r="P17009" i="1" s="1"/>
  <c r="R17009" i="1" s="1"/>
  <c r="P17010" i="1" a="1"/>
  <c r="P17010" i="1" s="1"/>
  <c r="R17010" i="1" s="1"/>
  <c r="P17011" i="1" a="1"/>
  <c r="P17011" i="1" s="1"/>
  <c r="R17011" i="1" s="1"/>
  <c r="P17012" i="1" a="1"/>
  <c r="P17012" i="1" s="1"/>
  <c r="R17012" i="1" s="1"/>
  <c r="P17013" i="1" a="1"/>
  <c r="P17013" i="1" s="1"/>
  <c r="R17013" i="1" s="1"/>
  <c r="P17014" i="1" a="1"/>
  <c r="P17014" i="1" s="1"/>
  <c r="R17014" i="1" s="1"/>
  <c r="P17015" i="1" a="1"/>
  <c r="P17015" i="1" s="1"/>
  <c r="R17015" i="1" s="1"/>
  <c r="P17016" i="1" a="1"/>
  <c r="P17016" i="1" s="1"/>
  <c r="R17016" i="1" s="1"/>
  <c r="P17017" i="1" a="1"/>
  <c r="P17017" i="1" s="1"/>
  <c r="R17017" i="1" s="1"/>
  <c r="P17018" i="1" a="1"/>
  <c r="P17018" i="1" s="1"/>
  <c r="R17018" i="1" s="1"/>
  <c r="P17019" i="1" a="1"/>
  <c r="P17019" i="1" s="1"/>
  <c r="R17019" i="1" s="1"/>
  <c r="P17020" i="1" a="1"/>
  <c r="P17020" i="1" s="1"/>
  <c r="R17020" i="1" s="1"/>
  <c r="P17021" i="1" a="1"/>
  <c r="P17021" i="1" s="1"/>
  <c r="R17021" i="1" s="1"/>
  <c r="P17022" i="1" a="1"/>
  <c r="P17022" i="1" s="1"/>
  <c r="R17022" i="1" s="1"/>
  <c r="P17023" i="1" a="1"/>
  <c r="P17023" i="1" s="1"/>
  <c r="R17023" i="1" s="1"/>
  <c r="P17024" i="1" a="1"/>
  <c r="P17024" i="1" s="1"/>
  <c r="R17024" i="1" s="1"/>
  <c r="P17025" i="1" a="1"/>
  <c r="P17025" i="1" s="1"/>
  <c r="R17025" i="1" s="1"/>
  <c r="P17026" i="1" a="1"/>
  <c r="P17026" i="1" s="1"/>
  <c r="R17026" i="1" s="1"/>
  <c r="P17027" i="1" a="1"/>
  <c r="P17027" i="1" s="1"/>
  <c r="R17027" i="1" s="1"/>
  <c r="P17028" i="1" a="1"/>
  <c r="P17028" i="1" s="1"/>
  <c r="R17028" i="1" s="1"/>
  <c r="P17029" i="1" a="1"/>
  <c r="P17029" i="1" s="1"/>
  <c r="R17029" i="1" s="1"/>
  <c r="P17030" i="1" a="1"/>
  <c r="P17030" i="1" s="1"/>
  <c r="R17030" i="1" s="1"/>
  <c r="P17031" i="1" a="1"/>
  <c r="P17031" i="1" s="1"/>
  <c r="R17031" i="1" s="1"/>
  <c r="P17032" i="1" a="1"/>
  <c r="P17032" i="1" s="1"/>
  <c r="R17032" i="1" s="1"/>
  <c r="P17033" i="1" a="1"/>
  <c r="P17033" i="1" s="1"/>
  <c r="R17033" i="1" s="1"/>
  <c r="P17034" i="1" a="1"/>
  <c r="P17034" i="1" s="1"/>
  <c r="R17034" i="1" s="1"/>
  <c r="P17035" i="1" a="1"/>
  <c r="P17035" i="1" s="1"/>
  <c r="R17035" i="1" s="1"/>
  <c r="P17036" i="1" a="1"/>
  <c r="P17036" i="1" s="1"/>
  <c r="R17036" i="1" s="1"/>
  <c r="P17037" i="1" a="1"/>
  <c r="P17037" i="1" s="1"/>
  <c r="R17037" i="1" s="1"/>
  <c r="P17038" i="1" a="1"/>
  <c r="P17038" i="1" s="1"/>
  <c r="R17038" i="1" s="1"/>
  <c r="P17039" i="1" a="1"/>
  <c r="P17039" i="1" s="1"/>
  <c r="R17039" i="1" s="1"/>
  <c r="P17040" i="1" a="1"/>
  <c r="P17040" i="1" s="1"/>
  <c r="R17040" i="1" s="1"/>
  <c r="P17041" i="1" a="1"/>
  <c r="P17041" i="1" s="1"/>
  <c r="R17041" i="1" s="1"/>
  <c r="P17042" i="1" a="1"/>
  <c r="P17042" i="1" s="1"/>
  <c r="R17042" i="1" s="1"/>
  <c r="P17043" i="1" a="1"/>
  <c r="P17043" i="1" s="1"/>
  <c r="R17043" i="1" s="1"/>
  <c r="P17044" i="1" a="1"/>
  <c r="P17044" i="1" s="1"/>
  <c r="R17044" i="1" s="1"/>
  <c r="P17045" i="1" a="1"/>
  <c r="P17045" i="1" s="1"/>
  <c r="R17045" i="1" s="1"/>
  <c r="P17046" i="1" a="1"/>
  <c r="P17046" i="1" s="1"/>
  <c r="R17046" i="1" s="1"/>
  <c r="P17047" i="1" a="1"/>
  <c r="P17047" i="1" s="1"/>
  <c r="R17047" i="1" s="1"/>
  <c r="P17048" i="1" a="1"/>
  <c r="P17048" i="1" s="1"/>
  <c r="R17048" i="1" s="1"/>
  <c r="P17049" i="1" a="1"/>
  <c r="P17049" i="1" s="1"/>
  <c r="R17049" i="1" s="1"/>
  <c r="P17050" i="1" a="1"/>
  <c r="P17050" i="1" s="1"/>
  <c r="R17050" i="1" s="1"/>
  <c r="P17051" i="1" a="1"/>
  <c r="P17051" i="1" s="1"/>
  <c r="R17051" i="1" s="1"/>
  <c r="P17052" i="1" a="1"/>
  <c r="P17052" i="1" s="1"/>
  <c r="R17052" i="1" s="1"/>
  <c r="P17053" i="1" a="1"/>
  <c r="P17053" i="1" s="1"/>
  <c r="R17053" i="1" s="1"/>
  <c r="P17054" i="1" a="1"/>
  <c r="P17054" i="1" s="1"/>
  <c r="R17054" i="1" s="1"/>
  <c r="P17055" i="1" a="1"/>
  <c r="P17055" i="1" s="1"/>
  <c r="R17055" i="1" s="1"/>
  <c r="P17056" i="1" a="1"/>
  <c r="P17056" i="1" s="1"/>
  <c r="R17056" i="1" s="1"/>
  <c r="P17057" i="1" a="1"/>
  <c r="P17057" i="1" s="1"/>
  <c r="R17057" i="1" s="1"/>
  <c r="P17058" i="1" a="1"/>
  <c r="P17058" i="1" s="1"/>
  <c r="R17058" i="1" s="1"/>
  <c r="P17059" i="1" a="1"/>
  <c r="P17059" i="1" s="1"/>
  <c r="R17059" i="1" s="1"/>
  <c r="P17060" i="1" a="1"/>
  <c r="P17060" i="1" s="1"/>
  <c r="R17060" i="1" s="1"/>
  <c r="P17061" i="1" a="1"/>
  <c r="P17061" i="1" s="1"/>
  <c r="R17061" i="1" s="1"/>
  <c r="P17062" i="1" a="1"/>
  <c r="P17062" i="1" s="1"/>
  <c r="R17062" i="1" s="1"/>
  <c r="P17063" i="1" a="1"/>
  <c r="P17063" i="1" s="1"/>
  <c r="R17063" i="1" s="1"/>
  <c r="P17064" i="1" a="1"/>
  <c r="P17064" i="1" s="1"/>
  <c r="R17064" i="1" s="1"/>
  <c r="P17065" i="1" a="1"/>
  <c r="P17065" i="1" s="1"/>
  <c r="R17065" i="1" s="1"/>
  <c r="P17066" i="1" a="1"/>
  <c r="P17066" i="1" s="1"/>
  <c r="R17066" i="1" s="1"/>
  <c r="P17067" i="1" a="1"/>
  <c r="P17067" i="1" s="1"/>
  <c r="R17067" i="1" s="1"/>
  <c r="P17068" i="1" a="1"/>
  <c r="P17068" i="1" s="1"/>
  <c r="R17068" i="1" s="1"/>
  <c r="P17069" i="1" a="1"/>
  <c r="P17069" i="1" s="1"/>
  <c r="R17069" i="1" s="1"/>
  <c r="P17070" i="1" a="1"/>
  <c r="P17070" i="1" s="1"/>
  <c r="R17070" i="1" s="1"/>
  <c r="P17071" i="1" a="1"/>
  <c r="P17071" i="1" s="1"/>
  <c r="R17071" i="1" s="1"/>
  <c r="P17072" i="1" a="1"/>
  <c r="P17072" i="1" s="1"/>
  <c r="R17072" i="1" s="1"/>
  <c r="P17073" i="1" a="1"/>
  <c r="P17073" i="1" s="1"/>
  <c r="R17073" i="1" s="1"/>
  <c r="P17074" i="1" a="1"/>
  <c r="P17074" i="1" s="1"/>
  <c r="R17074" i="1" s="1"/>
  <c r="P17075" i="1" a="1"/>
  <c r="P17075" i="1" s="1"/>
  <c r="R17075" i="1" s="1"/>
  <c r="P17076" i="1" a="1"/>
  <c r="P17076" i="1" s="1"/>
  <c r="R17076" i="1" s="1"/>
  <c r="P17077" i="1" a="1"/>
  <c r="P17077" i="1" s="1"/>
  <c r="R17077" i="1" s="1"/>
  <c r="P17078" i="1" a="1"/>
  <c r="P17078" i="1" s="1"/>
  <c r="R17078" i="1" s="1"/>
  <c r="P17079" i="1" a="1"/>
  <c r="P17079" i="1" s="1"/>
  <c r="R17079" i="1" s="1"/>
  <c r="P17080" i="1" a="1"/>
  <c r="P17080" i="1" s="1"/>
  <c r="R17080" i="1" s="1"/>
  <c r="P17081" i="1" a="1"/>
  <c r="P17081" i="1" s="1"/>
  <c r="R17081" i="1" s="1"/>
  <c r="P17082" i="1" a="1"/>
  <c r="P17082" i="1" s="1"/>
  <c r="R17082" i="1" s="1"/>
  <c r="P17083" i="1" a="1"/>
  <c r="P17083" i="1" s="1"/>
  <c r="R17083" i="1" s="1"/>
  <c r="P17084" i="1" a="1"/>
  <c r="P17084" i="1" s="1"/>
  <c r="R17084" i="1" s="1"/>
  <c r="P17085" i="1" a="1"/>
  <c r="P17085" i="1" s="1"/>
  <c r="R17085" i="1" s="1"/>
  <c r="P17086" i="1" a="1"/>
  <c r="P17086" i="1" s="1"/>
  <c r="R17086" i="1" s="1"/>
  <c r="P17087" i="1" a="1"/>
  <c r="P17087" i="1" s="1"/>
  <c r="R17087" i="1" s="1"/>
  <c r="P17088" i="1" a="1"/>
  <c r="P17088" i="1" s="1"/>
  <c r="R17088" i="1" s="1"/>
  <c r="P17089" i="1" a="1"/>
  <c r="P17089" i="1" s="1"/>
  <c r="R17089" i="1" s="1"/>
  <c r="P17090" i="1" a="1"/>
  <c r="P17090" i="1" s="1"/>
  <c r="R17090" i="1" s="1"/>
  <c r="P17091" i="1" a="1"/>
  <c r="P17091" i="1" s="1"/>
  <c r="R17091" i="1" s="1"/>
  <c r="P17092" i="1" a="1"/>
  <c r="P17092" i="1" s="1"/>
  <c r="R17092" i="1" s="1"/>
  <c r="P17093" i="1" a="1"/>
  <c r="P17093" i="1" s="1"/>
  <c r="R17093" i="1" s="1"/>
  <c r="P17094" i="1" a="1"/>
  <c r="P17094" i="1" s="1"/>
  <c r="R17094" i="1" s="1"/>
  <c r="P17095" i="1" a="1"/>
  <c r="P17095" i="1" s="1"/>
  <c r="R17095" i="1" s="1"/>
  <c r="P17096" i="1" a="1"/>
  <c r="P17096" i="1" s="1"/>
  <c r="R17096" i="1" s="1"/>
  <c r="P17097" i="1" a="1"/>
  <c r="P17097" i="1" s="1"/>
  <c r="R17097" i="1" s="1"/>
  <c r="P17098" i="1" a="1"/>
  <c r="P17098" i="1" s="1"/>
  <c r="R17098" i="1" s="1"/>
  <c r="P17099" i="1" a="1"/>
  <c r="P17099" i="1" s="1"/>
  <c r="R17099" i="1" s="1"/>
  <c r="P17100" i="1" a="1"/>
  <c r="P17100" i="1" s="1"/>
  <c r="R17100" i="1" s="1"/>
  <c r="P17101" i="1" a="1"/>
  <c r="P17101" i="1" s="1"/>
  <c r="R17101" i="1" s="1"/>
  <c r="P17102" i="1" a="1"/>
  <c r="P17102" i="1" s="1"/>
  <c r="R17102" i="1" s="1"/>
  <c r="P17103" i="1" a="1"/>
  <c r="P17103" i="1" s="1"/>
  <c r="R17103" i="1" s="1"/>
  <c r="P17104" i="1" a="1"/>
  <c r="P17104" i="1" s="1"/>
  <c r="R17104" i="1" s="1"/>
  <c r="P17105" i="1" a="1"/>
  <c r="P17105" i="1" s="1"/>
  <c r="R17105" i="1" s="1"/>
  <c r="P17106" i="1" a="1"/>
  <c r="P17106" i="1" s="1"/>
  <c r="R17106" i="1" s="1"/>
  <c r="P17107" i="1" a="1"/>
  <c r="P17107" i="1" s="1"/>
  <c r="R17107" i="1" s="1"/>
  <c r="P17108" i="1" a="1"/>
  <c r="P17108" i="1" s="1"/>
  <c r="R17108" i="1" s="1"/>
  <c r="P17109" i="1" a="1"/>
  <c r="P17109" i="1" s="1"/>
  <c r="R17109" i="1" s="1"/>
  <c r="P17110" i="1" a="1"/>
  <c r="P17110" i="1" s="1"/>
  <c r="R17110" i="1" s="1"/>
  <c r="P17111" i="1" a="1"/>
  <c r="P17111" i="1" s="1"/>
  <c r="R17111" i="1" s="1"/>
  <c r="P17112" i="1" a="1"/>
  <c r="P17112" i="1" s="1"/>
  <c r="R17112" i="1" s="1"/>
  <c r="P17113" i="1" a="1"/>
  <c r="P17113" i="1" s="1"/>
  <c r="R17113" i="1" s="1"/>
  <c r="P17114" i="1" a="1"/>
  <c r="P17114" i="1" s="1"/>
  <c r="R17114" i="1" s="1"/>
  <c r="P17115" i="1" a="1"/>
  <c r="P17115" i="1" s="1"/>
  <c r="R17115" i="1" s="1"/>
  <c r="P17116" i="1" a="1"/>
  <c r="P17116" i="1" s="1"/>
  <c r="R17116" i="1" s="1"/>
  <c r="P17117" i="1" a="1"/>
  <c r="P17117" i="1" s="1"/>
  <c r="R17117" i="1" s="1"/>
  <c r="P17118" i="1" a="1"/>
  <c r="P17118" i="1" s="1"/>
  <c r="R17118" i="1" s="1"/>
  <c r="P17119" i="1" a="1"/>
  <c r="P17119" i="1" s="1"/>
  <c r="R17119" i="1" s="1"/>
  <c r="P17120" i="1" a="1"/>
  <c r="P17120" i="1" s="1"/>
  <c r="R17120" i="1" s="1"/>
  <c r="P17121" i="1" a="1"/>
  <c r="P17121" i="1" s="1"/>
  <c r="R17121" i="1" s="1"/>
  <c r="P17122" i="1" a="1"/>
  <c r="P17122" i="1" s="1"/>
  <c r="R17122" i="1" s="1"/>
  <c r="P17123" i="1" a="1"/>
  <c r="P17123" i="1" s="1"/>
  <c r="R17123" i="1" s="1"/>
  <c r="P17124" i="1" a="1"/>
  <c r="P17124" i="1" s="1"/>
  <c r="R17124" i="1" s="1"/>
  <c r="P17125" i="1" a="1"/>
  <c r="P17125" i="1" s="1"/>
  <c r="R17125" i="1" s="1"/>
  <c r="P17126" i="1" a="1"/>
  <c r="P17126" i="1" s="1"/>
  <c r="R17126" i="1" s="1"/>
  <c r="P17127" i="1" a="1"/>
  <c r="P17127" i="1" s="1"/>
  <c r="R17127" i="1" s="1"/>
  <c r="P17128" i="1" a="1"/>
  <c r="P17128" i="1" s="1"/>
  <c r="R17128" i="1" s="1"/>
  <c r="P17129" i="1" a="1"/>
  <c r="P17129" i="1" s="1"/>
  <c r="R17129" i="1" s="1"/>
  <c r="P17130" i="1" a="1"/>
  <c r="P17130" i="1" s="1"/>
  <c r="R17130" i="1" s="1"/>
  <c r="P17131" i="1" a="1"/>
  <c r="P17131" i="1" s="1"/>
  <c r="R17131" i="1" s="1"/>
  <c r="P17132" i="1" a="1"/>
  <c r="P17132" i="1" s="1"/>
  <c r="R17132" i="1" s="1"/>
  <c r="P17133" i="1" a="1"/>
  <c r="P17133" i="1" s="1"/>
  <c r="R17133" i="1" s="1"/>
  <c r="P17134" i="1" a="1"/>
  <c r="P17134" i="1" s="1"/>
  <c r="R17134" i="1" s="1"/>
  <c r="P17135" i="1" a="1"/>
  <c r="P17135" i="1" s="1"/>
  <c r="R17135" i="1" s="1"/>
  <c r="P17136" i="1" a="1"/>
  <c r="P17136" i="1" s="1"/>
  <c r="R17136" i="1" s="1"/>
  <c r="P17137" i="1" a="1"/>
  <c r="P17137" i="1" s="1"/>
  <c r="R17137" i="1" s="1"/>
  <c r="P17138" i="1" a="1"/>
  <c r="P17138" i="1" s="1"/>
  <c r="R17138" i="1" s="1"/>
  <c r="P17139" i="1" a="1"/>
  <c r="P17139" i="1" s="1"/>
  <c r="R17139" i="1" s="1"/>
  <c r="P17140" i="1" a="1"/>
  <c r="P17140" i="1" s="1"/>
  <c r="R17140" i="1" s="1"/>
  <c r="P17141" i="1" a="1"/>
  <c r="P17141" i="1" s="1"/>
  <c r="R17141" i="1" s="1"/>
  <c r="P17142" i="1" a="1"/>
  <c r="P17142" i="1" s="1"/>
  <c r="R17142" i="1" s="1"/>
  <c r="P17143" i="1" a="1"/>
  <c r="P17143" i="1" s="1"/>
  <c r="R17143" i="1" s="1"/>
  <c r="P17144" i="1" a="1"/>
  <c r="P17144" i="1" s="1"/>
  <c r="R17144" i="1" s="1"/>
  <c r="P17145" i="1" a="1"/>
  <c r="P17145" i="1" s="1"/>
  <c r="R17145" i="1" s="1"/>
  <c r="P17146" i="1" a="1"/>
  <c r="P17146" i="1" s="1"/>
  <c r="R17146" i="1" s="1"/>
  <c r="P17147" i="1" a="1"/>
  <c r="P17147" i="1" s="1"/>
  <c r="R17147" i="1" s="1"/>
  <c r="P17148" i="1" a="1"/>
  <c r="P17148" i="1" s="1"/>
  <c r="R17148" i="1" s="1"/>
  <c r="P17149" i="1" a="1"/>
  <c r="P17149" i="1" s="1"/>
  <c r="R17149" i="1" s="1"/>
  <c r="P17150" i="1" a="1"/>
  <c r="P17150" i="1" s="1"/>
  <c r="R17150" i="1" s="1"/>
  <c r="P17151" i="1" a="1"/>
  <c r="P17151" i="1" s="1"/>
  <c r="R17151" i="1" s="1"/>
  <c r="P17152" i="1" a="1"/>
  <c r="P17152" i="1" s="1"/>
  <c r="R17152" i="1" s="1"/>
  <c r="P17153" i="1" a="1"/>
  <c r="P17153" i="1" s="1"/>
  <c r="R17153" i="1" s="1"/>
  <c r="P17154" i="1" a="1"/>
  <c r="P17154" i="1" s="1"/>
  <c r="R17154" i="1" s="1"/>
  <c r="P17155" i="1" a="1"/>
  <c r="P17155" i="1" s="1"/>
  <c r="R17155" i="1" s="1"/>
  <c r="P17156" i="1" a="1"/>
  <c r="P17156" i="1" s="1"/>
  <c r="R17156" i="1" s="1"/>
  <c r="P17157" i="1" a="1"/>
  <c r="P17157" i="1" s="1"/>
  <c r="R17157" i="1" s="1"/>
  <c r="P17158" i="1" a="1"/>
  <c r="P17158" i="1" s="1"/>
  <c r="R17158" i="1" s="1"/>
  <c r="P17159" i="1" a="1"/>
  <c r="P17159" i="1" s="1"/>
  <c r="R17159" i="1" s="1"/>
  <c r="P17160" i="1" a="1"/>
  <c r="P17160" i="1" s="1"/>
  <c r="R17160" i="1" s="1"/>
  <c r="P17161" i="1" a="1"/>
  <c r="P17161" i="1" s="1"/>
  <c r="R17161" i="1" s="1"/>
  <c r="P17162" i="1" a="1"/>
  <c r="P17162" i="1" s="1"/>
  <c r="R17162" i="1" s="1"/>
  <c r="P17163" i="1" a="1"/>
  <c r="P17163" i="1" s="1"/>
  <c r="R17163" i="1" s="1"/>
  <c r="P17164" i="1" a="1"/>
  <c r="P17164" i="1" s="1"/>
  <c r="R17164" i="1" s="1"/>
  <c r="P17165" i="1" a="1"/>
  <c r="P17165" i="1" s="1"/>
  <c r="R17165" i="1" s="1"/>
  <c r="P17166" i="1" a="1"/>
  <c r="P17166" i="1" s="1"/>
  <c r="R17166" i="1" s="1"/>
  <c r="P17167" i="1" a="1"/>
  <c r="P17167" i="1" s="1"/>
  <c r="R17167" i="1" s="1"/>
  <c r="P17168" i="1" a="1"/>
  <c r="P17168" i="1" s="1"/>
  <c r="R17168" i="1" s="1"/>
  <c r="P17169" i="1" a="1"/>
  <c r="P17169" i="1" s="1"/>
  <c r="R17169" i="1" s="1"/>
  <c r="P17170" i="1" a="1"/>
  <c r="P17170" i="1" s="1"/>
  <c r="R17170" i="1" s="1"/>
  <c r="P17171" i="1" a="1"/>
  <c r="P17171" i="1" s="1"/>
  <c r="R17171" i="1" s="1"/>
  <c r="P17172" i="1" a="1"/>
  <c r="P17172" i="1" s="1"/>
  <c r="R17172" i="1" s="1"/>
  <c r="P17173" i="1" a="1"/>
  <c r="P17173" i="1" s="1"/>
  <c r="R17173" i="1" s="1"/>
  <c r="P17174" i="1" a="1"/>
  <c r="P17174" i="1" s="1"/>
  <c r="R17174" i="1" s="1"/>
  <c r="P17175" i="1" a="1"/>
  <c r="P17175" i="1" s="1"/>
  <c r="R17175" i="1" s="1"/>
  <c r="P17176" i="1" a="1"/>
  <c r="P17176" i="1" s="1"/>
  <c r="R17176" i="1" s="1"/>
  <c r="P17177" i="1" a="1"/>
  <c r="P17177" i="1" s="1"/>
  <c r="R17177" i="1" s="1"/>
  <c r="P17178" i="1" a="1"/>
  <c r="P17178" i="1" s="1"/>
  <c r="R17178" i="1" s="1"/>
  <c r="P17179" i="1" a="1"/>
  <c r="P17179" i="1" s="1"/>
  <c r="R17179" i="1" s="1"/>
  <c r="P17180" i="1" a="1"/>
  <c r="P17180" i="1" s="1"/>
  <c r="R17180" i="1" s="1"/>
  <c r="P17181" i="1" a="1"/>
  <c r="P17181" i="1" s="1"/>
  <c r="R17181" i="1" s="1"/>
  <c r="P17182" i="1" a="1"/>
  <c r="P17182" i="1" s="1"/>
  <c r="R17182" i="1" s="1"/>
  <c r="P17183" i="1" a="1"/>
  <c r="P17183" i="1" s="1"/>
  <c r="R17183" i="1" s="1"/>
  <c r="P17184" i="1" a="1"/>
  <c r="P17184" i="1" s="1"/>
  <c r="R17184" i="1" s="1"/>
  <c r="P17185" i="1" a="1"/>
  <c r="P17185" i="1" s="1"/>
  <c r="R17185" i="1" s="1"/>
  <c r="P17186" i="1" a="1"/>
  <c r="P17186" i="1" s="1"/>
  <c r="R17186" i="1" s="1"/>
  <c r="P17187" i="1" a="1"/>
  <c r="P17187" i="1" s="1"/>
  <c r="R17187" i="1" s="1"/>
  <c r="P17188" i="1" a="1"/>
  <c r="P17188" i="1" s="1"/>
  <c r="R17188" i="1" s="1"/>
  <c r="P17189" i="1" a="1"/>
  <c r="P17189" i="1" s="1"/>
  <c r="R17189" i="1" s="1"/>
  <c r="P17190" i="1" a="1"/>
  <c r="P17190" i="1" s="1"/>
  <c r="R17190" i="1" s="1"/>
  <c r="P17191" i="1" a="1"/>
  <c r="P17191" i="1" s="1"/>
  <c r="R17191" i="1" s="1"/>
  <c r="P17192" i="1" a="1"/>
  <c r="P17192" i="1" s="1"/>
  <c r="R17192" i="1" s="1"/>
  <c r="P17193" i="1" a="1"/>
  <c r="P17193" i="1" s="1"/>
  <c r="R17193" i="1" s="1"/>
  <c r="P17194" i="1" a="1"/>
  <c r="P17194" i="1" s="1"/>
  <c r="R17194" i="1" s="1"/>
  <c r="P17195" i="1" a="1"/>
  <c r="P17195" i="1" s="1"/>
  <c r="R17195" i="1" s="1"/>
  <c r="P17196" i="1" a="1"/>
  <c r="P17196" i="1" s="1"/>
  <c r="R17196" i="1" s="1"/>
  <c r="P17197" i="1" a="1"/>
  <c r="P17197" i="1" s="1"/>
  <c r="R17197" i="1" s="1"/>
  <c r="P17198" i="1" a="1"/>
  <c r="P17198" i="1" s="1"/>
  <c r="R17198" i="1" s="1"/>
  <c r="P17199" i="1" a="1"/>
  <c r="P17199" i="1" s="1"/>
  <c r="R17199" i="1" s="1"/>
  <c r="P17200" i="1" a="1"/>
  <c r="P17200" i="1" s="1"/>
  <c r="R17200" i="1" s="1"/>
  <c r="P17201" i="1" a="1"/>
  <c r="P17201" i="1" s="1"/>
  <c r="R17201" i="1" s="1"/>
  <c r="P17202" i="1" a="1"/>
  <c r="P17202" i="1" s="1"/>
  <c r="R17202" i="1" s="1"/>
  <c r="P17203" i="1" a="1"/>
  <c r="P17203" i="1" s="1"/>
  <c r="R17203" i="1" s="1"/>
  <c r="P17204" i="1" a="1"/>
  <c r="P17204" i="1" s="1"/>
  <c r="R17204" i="1" s="1"/>
  <c r="P17205" i="1" a="1"/>
  <c r="P17205" i="1" s="1"/>
  <c r="R17205" i="1" s="1"/>
  <c r="P17206" i="1" a="1"/>
  <c r="P17206" i="1" s="1"/>
  <c r="R17206" i="1" s="1"/>
  <c r="P17207" i="1" a="1"/>
  <c r="P17207" i="1" s="1"/>
  <c r="R17207" i="1" s="1"/>
  <c r="P17208" i="1" a="1"/>
  <c r="P17208" i="1" s="1"/>
  <c r="R17208" i="1" s="1"/>
  <c r="P17209" i="1" a="1"/>
  <c r="P17209" i="1" s="1"/>
  <c r="R17209" i="1" s="1"/>
  <c r="P17210" i="1" a="1"/>
  <c r="P17210" i="1" s="1"/>
  <c r="R17210" i="1" s="1"/>
  <c r="P17211" i="1" a="1"/>
  <c r="P17211" i="1" s="1"/>
  <c r="R17211" i="1" s="1"/>
  <c r="P17212" i="1" a="1"/>
  <c r="P17212" i="1" s="1"/>
  <c r="R17212" i="1" s="1"/>
  <c r="P17213" i="1" a="1"/>
  <c r="P17213" i="1" s="1"/>
  <c r="R17213" i="1" s="1"/>
  <c r="P17214" i="1" a="1"/>
  <c r="P17214" i="1" s="1"/>
  <c r="R17214" i="1" s="1"/>
  <c r="P17215" i="1" a="1"/>
  <c r="P17215" i="1" s="1"/>
  <c r="R17215" i="1" s="1"/>
  <c r="P17216" i="1" a="1"/>
  <c r="P17216" i="1" s="1"/>
  <c r="R17216" i="1" s="1"/>
  <c r="P17217" i="1" a="1"/>
  <c r="P17217" i="1" s="1"/>
  <c r="R17217" i="1" s="1"/>
  <c r="P17218" i="1" a="1"/>
  <c r="P17218" i="1" s="1"/>
  <c r="R17218" i="1" s="1"/>
  <c r="P17219" i="1" a="1"/>
  <c r="P17219" i="1" s="1"/>
  <c r="R17219" i="1" s="1"/>
  <c r="P17220" i="1" a="1"/>
  <c r="P17220" i="1" s="1"/>
  <c r="R17220" i="1" s="1"/>
  <c r="P17221" i="1" a="1"/>
  <c r="P17221" i="1" s="1"/>
  <c r="R17221" i="1" s="1"/>
  <c r="P17222" i="1" a="1"/>
  <c r="P17222" i="1" s="1"/>
  <c r="R17222" i="1" s="1"/>
  <c r="P17223" i="1" a="1"/>
  <c r="P17223" i="1" s="1"/>
  <c r="R17223" i="1" s="1"/>
  <c r="P17224" i="1" a="1"/>
  <c r="P17224" i="1" s="1"/>
  <c r="R17224" i="1" s="1"/>
  <c r="P17225" i="1" a="1"/>
  <c r="P17225" i="1" s="1"/>
  <c r="R17225" i="1" s="1"/>
  <c r="P17226" i="1" a="1"/>
  <c r="P17226" i="1" s="1"/>
  <c r="R17226" i="1" s="1"/>
  <c r="P17227" i="1" a="1"/>
  <c r="P17227" i="1" s="1"/>
  <c r="R17227" i="1" s="1"/>
  <c r="P17228" i="1" a="1"/>
  <c r="P17228" i="1" s="1"/>
  <c r="R17228" i="1" s="1"/>
  <c r="P17229" i="1" a="1"/>
  <c r="P17229" i="1" s="1"/>
  <c r="R17229" i="1" s="1"/>
  <c r="P17230" i="1" a="1"/>
  <c r="P17230" i="1" s="1"/>
  <c r="R17230" i="1" s="1"/>
  <c r="P17231" i="1" a="1"/>
  <c r="P17231" i="1" s="1"/>
  <c r="R17231" i="1" s="1"/>
  <c r="P17232" i="1" a="1"/>
  <c r="P17232" i="1" s="1"/>
  <c r="R17232" i="1" s="1"/>
  <c r="P17233" i="1" a="1"/>
  <c r="P17233" i="1" s="1"/>
  <c r="R17233" i="1" s="1"/>
  <c r="P17234" i="1" a="1"/>
  <c r="P17234" i="1" s="1"/>
  <c r="R17234" i="1" s="1"/>
  <c r="P17235" i="1" a="1"/>
  <c r="P17235" i="1" s="1"/>
  <c r="R17235" i="1" s="1"/>
  <c r="P17236" i="1" a="1"/>
  <c r="P17236" i="1" s="1"/>
  <c r="R17236" i="1" s="1"/>
  <c r="P17237" i="1" a="1"/>
  <c r="P17237" i="1" s="1"/>
  <c r="R17237" i="1" s="1"/>
  <c r="P17238" i="1" a="1"/>
  <c r="P17238" i="1" s="1"/>
  <c r="R17238" i="1" s="1"/>
  <c r="P17239" i="1" a="1"/>
  <c r="P17239" i="1" s="1"/>
  <c r="R17239" i="1" s="1"/>
  <c r="P17240" i="1" a="1"/>
  <c r="P17240" i="1" s="1"/>
  <c r="R17240" i="1" s="1"/>
  <c r="P17241" i="1" a="1"/>
  <c r="P17241" i="1" s="1"/>
  <c r="R17241" i="1" s="1"/>
  <c r="P17242" i="1" a="1"/>
  <c r="P17242" i="1" s="1"/>
  <c r="R17242" i="1" s="1"/>
  <c r="P17243" i="1" a="1"/>
  <c r="P17243" i="1" s="1"/>
  <c r="R17243" i="1" s="1"/>
  <c r="P17244" i="1" a="1"/>
  <c r="P17244" i="1" s="1"/>
  <c r="R17244" i="1" s="1"/>
  <c r="P17245" i="1" a="1"/>
  <c r="P17245" i="1" s="1"/>
  <c r="R17245" i="1" s="1"/>
  <c r="P17246" i="1" a="1"/>
  <c r="P17246" i="1" s="1"/>
  <c r="R17246" i="1" s="1"/>
  <c r="P17247" i="1" a="1"/>
  <c r="P17247" i="1" s="1"/>
  <c r="R17247" i="1" s="1"/>
  <c r="P17248" i="1" a="1"/>
  <c r="P17248" i="1" s="1"/>
  <c r="R17248" i="1" s="1"/>
  <c r="P17249" i="1" a="1"/>
  <c r="P17249" i="1" s="1"/>
  <c r="R17249" i="1" s="1"/>
  <c r="P17250" i="1" a="1"/>
  <c r="P17250" i="1" s="1"/>
  <c r="R17250" i="1" s="1"/>
  <c r="P17251" i="1" a="1"/>
  <c r="P17251" i="1" s="1"/>
  <c r="R17251" i="1" s="1"/>
  <c r="P17252" i="1" a="1"/>
  <c r="P17252" i="1" s="1"/>
  <c r="R17252" i="1" s="1"/>
  <c r="P17253" i="1" a="1"/>
  <c r="P17253" i="1" s="1"/>
  <c r="R17253" i="1" s="1"/>
  <c r="P17254" i="1" a="1"/>
  <c r="P17254" i="1" s="1"/>
  <c r="R17254" i="1" s="1"/>
  <c r="P17255" i="1" a="1"/>
  <c r="P17255" i="1" s="1"/>
  <c r="R17255" i="1" s="1"/>
  <c r="P17256" i="1" a="1"/>
  <c r="P17256" i="1" s="1"/>
  <c r="R17256" i="1" s="1"/>
  <c r="P17257" i="1" a="1"/>
  <c r="P17257" i="1" s="1"/>
  <c r="R17257" i="1" s="1"/>
  <c r="P17258" i="1" a="1"/>
  <c r="P17258" i="1" s="1"/>
  <c r="R17258" i="1" s="1"/>
  <c r="P17259" i="1" a="1"/>
  <c r="P17259" i="1" s="1"/>
  <c r="R17259" i="1" s="1"/>
  <c r="P17260" i="1" a="1"/>
  <c r="P17260" i="1" s="1"/>
  <c r="R17260" i="1" s="1"/>
  <c r="P17261" i="1" a="1"/>
  <c r="P17261" i="1" s="1"/>
  <c r="R17261" i="1" s="1"/>
  <c r="P17262" i="1" a="1"/>
  <c r="P17262" i="1" s="1"/>
  <c r="R17262" i="1" s="1"/>
  <c r="P17263" i="1" a="1"/>
  <c r="P17263" i="1" s="1"/>
  <c r="R17263" i="1" s="1"/>
  <c r="P17264" i="1" a="1"/>
  <c r="P17264" i="1" s="1"/>
  <c r="R17264" i="1" s="1"/>
  <c r="P17265" i="1" a="1"/>
  <c r="P17265" i="1" s="1"/>
  <c r="R17265" i="1" s="1"/>
  <c r="P17266" i="1" a="1"/>
  <c r="P17266" i="1" s="1"/>
  <c r="R17266" i="1" s="1"/>
  <c r="P17267" i="1" a="1"/>
  <c r="P17267" i="1" s="1"/>
  <c r="R17267" i="1" s="1"/>
  <c r="P17268" i="1" a="1"/>
  <c r="P17268" i="1" s="1"/>
  <c r="R17268" i="1" s="1"/>
  <c r="P17269" i="1" a="1"/>
  <c r="P17269" i="1" s="1"/>
  <c r="R17269" i="1" s="1"/>
  <c r="P17270" i="1" a="1"/>
  <c r="P17270" i="1" s="1"/>
  <c r="R17270" i="1" s="1"/>
  <c r="P17271" i="1" a="1"/>
  <c r="P17271" i="1" s="1"/>
  <c r="R17271" i="1" s="1"/>
  <c r="P17272" i="1" a="1"/>
  <c r="P17272" i="1" s="1"/>
  <c r="R17272" i="1" s="1"/>
  <c r="P17273" i="1" a="1"/>
  <c r="P17273" i="1" s="1"/>
  <c r="R17273" i="1" s="1"/>
  <c r="P17274" i="1" a="1"/>
  <c r="P17274" i="1" s="1"/>
  <c r="R17274" i="1" s="1"/>
  <c r="P17275" i="1" a="1"/>
  <c r="P17275" i="1" s="1"/>
  <c r="R17275" i="1" s="1"/>
  <c r="P17276" i="1" a="1"/>
  <c r="P17276" i="1" s="1"/>
  <c r="R17276" i="1" s="1"/>
  <c r="P17277" i="1" a="1"/>
  <c r="P17277" i="1" s="1"/>
  <c r="R17277" i="1" s="1"/>
  <c r="P17278" i="1" a="1"/>
  <c r="P17278" i="1" s="1"/>
  <c r="R17278" i="1" s="1"/>
  <c r="P17279" i="1" a="1"/>
  <c r="P17279" i="1" s="1"/>
  <c r="R17279" i="1" s="1"/>
  <c r="P17280" i="1" a="1"/>
  <c r="P17280" i="1" s="1"/>
  <c r="R17280" i="1" s="1"/>
  <c r="P17281" i="1" a="1"/>
  <c r="P17281" i="1" s="1"/>
  <c r="R17281" i="1" s="1"/>
  <c r="P17282" i="1" a="1"/>
  <c r="P17282" i="1" s="1"/>
  <c r="R17282" i="1" s="1"/>
  <c r="P17283" i="1" a="1"/>
  <c r="P17283" i="1" s="1"/>
  <c r="R17283" i="1" s="1"/>
  <c r="P17284" i="1" a="1"/>
  <c r="P17284" i="1" s="1"/>
  <c r="R17284" i="1" s="1"/>
  <c r="P17285" i="1" a="1"/>
  <c r="P17285" i="1" s="1"/>
  <c r="R17285" i="1" s="1"/>
  <c r="P17286" i="1" a="1"/>
  <c r="P17286" i="1" s="1"/>
  <c r="R17286" i="1" s="1"/>
  <c r="P17287" i="1" a="1"/>
  <c r="P17287" i="1" s="1"/>
  <c r="R17287" i="1" s="1"/>
  <c r="P17288" i="1" a="1"/>
  <c r="P17288" i="1" s="1"/>
  <c r="R17288" i="1" s="1"/>
  <c r="P17289" i="1" a="1"/>
  <c r="P17289" i="1" s="1"/>
  <c r="R17289" i="1" s="1"/>
  <c r="P17290" i="1" a="1"/>
  <c r="P17290" i="1" s="1"/>
  <c r="R17290" i="1" s="1"/>
  <c r="P17291" i="1" a="1"/>
  <c r="P17291" i="1" s="1"/>
  <c r="R17291" i="1" s="1"/>
  <c r="P17292" i="1" a="1"/>
  <c r="P17292" i="1" s="1"/>
  <c r="R17292" i="1" s="1"/>
  <c r="P17293" i="1" a="1"/>
  <c r="P17293" i="1" s="1"/>
  <c r="R17293" i="1" s="1"/>
  <c r="P17294" i="1" a="1"/>
  <c r="P17294" i="1" s="1"/>
  <c r="R17294" i="1" s="1"/>
  <c r="P17295" i="1" a="1"/>
  <c r="P17295" i="1" s="1"/>
  <c r="R17295" i="1" s="1"/>
  <c r="P17296" i="1" a="1"/>
  <c r="P17296" i="1" s="1"/>
  <c r="R17296" i="1" s="1"/>
  <c r="P17297" i="1" a="1"/>
  <c r="P17297" i="1" s="1"/>
  <c r="R17297" i="1" s="1"/>
  <c r="P17298" i="1" a="1"/>
  <c r="P17298" i="1" s="1"/>
  <c r="R17298" i="1" s="1"/>
  <c r="P17299" i="1" a="1"/>
  <c r="P17299" i="1" s="1"/>
  <c r="R17299" i="1" s="1"/>
  <c r="P17300" i="1" a="1"/>
  <c r="P17300" i="1" s="1"/>
  <c r="R17300" i="1" s="1"/>
  <c r="P17301" i="1" a="1"/>
  <c r="P17301" i="1" s="1"/>
  <c r="R17301" i="1" s="1"/>
  <c r="P17302" i="1" a="1"/>
  <c r="P17302" i="1" s="1"/>
  <c r="R17302" i="1" s="1"/>
  <c r="P17303" i="1" a="1"/>
  <c r="P17303" i="1" s="1"/>
  <c r="R17303" i="1" s="1"/>
  <c r="P17304" i="1" a="1"/>
  <c r="P17304" i="1" s="1"/>
  <c r="R17304" i="1" s="1"/>
  <c r="P17305" i="1" a="1"/>
  <c r="P17305" i="1" s="1"/>
  <c r="R17305" i="1" s="1"/>
  <c r="P17306" i="1" a="1"/>
  <c r="P17306" i="1" s="1"/>
  <c r="R17306" i="1" s="1"/>
  <c r="P17307" i="1" a="1"/>
  <c r="P17307" i="1" s="1"/>
  <c r="R17307" i="1" s="1"/>
  <c r="P17308" i="1" a="1"/>
  <c r="P17308" i="1" s="1"/>
  <c r="R17308" i="1" s="1"/>
  <c r="P17309" i="1" a="1"/>
  <c r="P17309" i="1" s="1"/>
  <c r="R17309" i="1" s="1"/>
  <c r="P17310" i="1" a="1"/>
  <c r="P17310" i="1" s="1"/>
  <c r="R17310" i="1" s="1"/>
  <c r="P17311" i="1" a="1"/>
  <c r="P17311" i="1" s="1"/>
  <c r="R17311" i="1" s="1"/>
  <c r="P17312" i="1" a="1"/>
  <c r="P17312" i="1" s="1"/>
  <c r="R17312" i="1" s="1"/>
  <c r="P17313" i="1" a="1"/>
  <c r="P17313" i="1" s="1"/>
  <c r="R17313" i="1" s="1"/>
  <c r="P17314" i="1" a="1"/>
  <c r="P17314" i="1" s="1"/>
  <c r="R17314" i="1" s="1"/>
  <c r="P17315" i="1" a="1"/>
  <c r="P17315" i="1" s="1"/>
  <c r="R17315" i="1" s="1"/>
  <c r="P17316" i="1" a="1"/>
  <c r="P17316" i="1" s="1"/>
  <c r="R17316" i="1" s="1"/>
  <c r="P17317" i="1" a="1"/>
  <c r="P17317" i="1" s="1"/>
  <c r="R17317" i="1" s="1"/>
  <c r="P17318" i="1" a="1"/>
  <c r="P17318" i="1" s="1"/>
  <c r="R17318" i="1" s="1"/>
  <c r="P17319" i="1" a="1"/>
  <c r="P17319" i="1" s="1"/>
  <c r="R17319" i="1" s="1"/>
  <c r="P17320" i="1" a="1"/>
  <c r="P17320" i="1" s="1"/>
  <c r="R17320" i="1" s="1"/>
  <c r="P17321" i="1" a="1"/>
  <c r="P17321" i="1" s="1"/>
  <c r="R17321" i="1" s="1"/>
  <c r="P17322" i="1" a="1"/>
  <c r="P17322" i="1" s="1"/>
  <c r="R17322" i="1" s="1"/>
  <c r="P17323" i="1" a="1"/>
  <c r="P17323" i="1" s="1"/>
  <c r="R17323" i="1" s="1"/>
  <c r="P17324" i="1" a="1"/>
  <c r="P17324" i="1" s="1"/>
  <c r="R17324" i="1" s="1"/>
  <c r="P17325" i="1" a="1"/>
  <c r="P17325" i="1" s="1"/>
  <c r="R17325" i="1" s="1"/>
  <c r="P17326" i="1" a="1"/>
  <c r="P17326" i="1" s="1"/>
  <c r="R17326" i="1" s="1"/>
  <c r="P17327" i="1" a="1"/>
  <c r="P17327" i="1" s="1"/>
  <c r="R17327" i="1" s="1"/>
  <c r="P17328" i="1" a="1"/>
  <c r="P17328" i="1" s="1"/>
  <c r="R17328" i="1" s="1"/>
  <c r="P17329" i="1" a="1"/>
  <c r="P17329" i="1" s="1"/>
  <c r="R17329" i="1" s="1"/>
  <c r="P17330" i="1" a="1"/>
  <c r="P17330" i="1" s="1"/>
  <c r="R17330" i="1" s="1"/>
  <c r="P17331" i="1" a="1"/>
  <c r="P17331" i="1" s="1"/>
  <c r="R17331" i="1" s="1"/>
  <c r="P17332" i="1" a="1"/>
  <c r="P17332" i="1" s="1"/>
  <c r="R17332" i="1" s="1"/>
  <c r="P17333" i="1" a="1"/>
  <c r="P17333" i="1" s="1"/>
  <c r="R17333" i="1" s="1"/>
  <c r="P17334" i="1" a="1"/>
  <c r="P17334" i="1" s="1"/>
  <c r="R17334" i="1" s="1"/>
  <c r="P17335" i="1" a="1"/>
  <c r="P17335" i="1" s="1"/>
  <c r="R17335" i="1" s="1"/>
  <c r="P17336" i="1" a="1"/>
  <c r="P17336" i="1" s="1"/>
  <c r="R17336" i="1" s="1"/>
  <c r="P17337" i="1" a="1"/>
  <c r="P17337" i="1" s="1"/>
  <c r="R17337" i="1" s="1"/>
  <c r="P17338" i="1" a="1"/>
  <c r="P17338" i="1" s="1"/>
  <c r="R17338" i="1" s="1"/>
  <c r="P17339" i="1" a="1"/>
  <c r="P17339" i="1" s="1"/>
  <c r="R17339" i="1" s="1"/>
  <c r="P17340" i="1" a="1"/>
  <c r="P17340" i="1" s="1"/>
  <c r="R17340" i="1" s="1"/>
  <c r="P17341" i="1" a="1"/>
  <c r="P17341" i="1" s="1"/>
  <c r="R17341" i="1" s="1"/>
  <c r="P17342" i="1" a="1"/>
  <c r="P17342" i="1" s="1"/>
  <c r="R17342" i="1" s="1"/>
  <c r="P17343" i="1" a="1"/>
  <c r="P17343" i="1" s="1"/>
  <c r="R17343" i="1" s="1"/>
  <c r="P17344" i="1" a="1"/>
  <c r="P17344" i="1" s="1"/>
  <c r="R17344" i="1" s="1"/>
  <c r="P17345" i="1" a="1"/>
  <c r="P17345" i="1" s="1"/>
  <c r="R17345" i="1" s="1"/>
  <c r="P17346" i="1" a="1"/>
  <c r="P17346" i="1" s="1"/>
  <c r="R17346" i="1" s="1"/>
  <c r="P17347" i="1" a="1"/>
  <c r="P17347" i="1" s="1"/>
  <c r="R17347" i="1" s="1"/>
  <c r="P17348" i="1" a="1"/>
  <c r="P17348" i="1" s="1"/>
  <c r="R17348" i="1" s="1"/>
  <c r="P17349" i="1" a="1"/>
  <c r="P17349" i="1" s="1"/>
  <c r="R17349" i="1" s="1"/>
  <c r="P17350" i="1" a="1"/>
  <c r="P17350" i="1" s="1"/>
  <c r="R17350" i="1" s="1"/>
  <c r="P17351" i="1" a="1"/>
  <c r="P17351" i="1" s="1"/>
  <c r="R17351" i="1" s="1"/>
  <c r="P17352" i="1" a="1"/>
  <c r="P17352" i="1" s="1"/>
  <c r="R17352" i="1" s="1"/>
  <c r="P17353" i="1" a="1"/>
  <c r="P17353" i="1" s="1"/>
  <c r="R17353" i="1" s="1"/>
  <c r="P17354" i="1" a="1"/>
  <c r="P17354" i="1" s="1"/>
  <c r="R17354" i="1" s="1"/>
  <c r="P17355" i="1" a="1"/>
  <c r="P17355" i="1" s="1"/>
  <c r="R17355" i="1" s="1"/>
  <c r="P17356" i="1" a="1"/>
  <c r="P17356" i="1" s="1"/>
  <c r="R17356" i="1" s="1"/>
  <c r="P17357" i="1" a="1"/>
  <c r="P17357" i="1" s="1"/>
  <c r="R17357" i="1" s="1"/>
  <c r="P17358" i="1" a="1"/>
  <c r="P17358" i="1" s="1"/>
  <c r="R17358" i="1" s="1"/>
  <c r="P17359" i="1" a="1"/>
  <c r="P17359" i="1" s="1"/>
  <c r="R17359" i="1" s="1"/>
  <c r="P17360" i="1" a="1"/>
  <c r="P17360" i="1" s="1"/>
  <c r="R17360" i="1" s="1"/>
  <c r="P17361" i="1" a="1"/>
  <c r="P17361" i="1" s="1"/>
  <c r="R17361" i="1" s="1"/>
  <c r="P17362" i="1" a="1"/>
  <c r="P17362" i="1" s="1"/>
  <c r="R17362" i="1" s="1"/>
  <c r="P17363" i="1" a="1"/>
  <c r="P17363" i="1" s="1"/>
  <c r="R17363" i="1" s="1"/>
  <c r="P17364" i="1" a="1"/>
  <c r="P17364" i="1" s="1"/>
  <c r="R17364" i="1" s="1"/>
  <c r="P17365" i="1" a="1"/>
  <c r="P17365" i="1" s="1"/>
  <c r="R17365" i="1" s="1"/>
  <c r="P17366" i="1" a="1"/>
  <c r="P17366" i="1" s="1"/>
  <c r="R17366" i="1" s="1"/>
  <c r="P17367" i="1" a="1"/>
  <c r="P17367" i="1" s="1"/>
  <c r="R17367" i="1" s="1"/>
  <c r="P17368" i="1" a="1"/>
  <c r="P17368" i="1" s="1"/>
  <c r="R17368" i="1" s="1"/>
  <c r="P17369" i="1" a="1"/>
  <c r="P17369" i="1" s="1"/>
  <c r="R17369" i="1" s="1"/>
  <c r="P17370" i="1" a="1"/>
  <c r="P17370" i="1" s="1"/>
  <c r="R17370" i="1" s="1"/>
  <c r="P17371" i="1" a="1"/>
  <c r="P17371" i="1" s="1"/>
  <c r="R17371" i="1" s="1"/>
  <c r="P17372" i="1" a="1"/>
  <c r="P17372" i="1" s="1"/>
  <c r="R17372" i="1" s="1"/>
  <c r="P17373" i="1" a="1"/>
  <c r="P17373" i="1" s="1"/>
  <c r="R17373" i="1" s="1"/>
  <c r="P17374" i="1" a="1"/>
  <c r="P17374" i="1" s="1"/>
  <c r="R17374" i="1" s="1"/>
  <c r="P17375" i="1" a="1"/>
  <c r="P17375" i="1" s="1"/>
  <c r="R17375" i="1" s="1"/>
  <c r="P17376" i="1" a="1"/>
  <c r="P17376" i="1" s="1"/>
  <c r="R17376" i="1" s="1"/>
  <c r="P17377" i="1" a="1"/>
  <c r="P17377" i="1" s="1"/>
  <c r="R17377" i="1" s="1"/>
  <c r="P17378" i="1" a="1"/>
  <c r="P17378" i="1" s="1"/>
  <c r="R17378" i="1" s="1"/>
  <c r="P17379" i="1" a="1"/>
  <c r="P17379" i="1" s="1"/>
  <c r="R17379" i="1" s="1"/>
  <c r="P17380" i="1" a="1"/>
  <c r="P17380" i="1" s="1"/>
  <c r="R17380" i="1" s="1"/>
  <c r="P17381" i="1" a="1"/>
  <c r="P17381" i="1" s="1"/>
  <c r="R17381" i="1" s="1"/>
  <c r="P17382" i="1" a="1"/>
  <c r="P17382" i="1" s="1"/>
  <c r="R17382" i="1" s="1"/>
  <c r="P17383" i="1" a="1"/>
  <c r="P17383" i="1" s="1"/>
  <c r="R17383" i="1" s="1"/>
  <c r="P17384" i="1" a="1"/>
  <c r="P17384" i="1" s="1"/>
  <c r="R17384" i="1" s="1"/>
  <c r="P17385" i="1" a="1"/>
  <c r="P17385" i="1" s="1"/>
  <c r="R17385" i="1" s="1"/>
  <c r="P17386" i="1" a="1"/>
  <c r="P17386" i="1" s="1"/>
  <c r="R17386" i="1" s="1"/>
  <c r="P17387" i="1" a="1"/>
  <c r="P17387" i="1" s="1"/>
  <c r="R17387" i="1" s="1"/>
  <c r="P17388" i="1" a="1"/>
  <c r="P17388" i="1" s="1"/>
  <c r="R17388" i="1" s="1"/>
  <c r="P17389" i="1" a="1"/>
  <c r="P17389" i="1" s="1"/>
  <c r="R17389" i="1" s="1"/>
  <c r="P17390" i="1" a="1"/>
  <c r="P17390" i="1" s="1"/>
  <c r="R17390" i="1" s="1"/>
  <c r="P17391" i="1" a="1"/>
  <c r="P17391" i="1" s="1"/>
  <c r="R17391" i="1" s="1"/>
  <c r="P17392" i="1" a="1"/>
  <c r="P17392" i="1" s="1"/>
  <c r="R17392" i="1" s="1"/>
  <c r="P17393" i="1" a="1"/>
  <c r="P17393" i="1" s="1"/>
  <c r="R17393" i="1" s="1"/>
  <c r="P17394" i="1" a="1"/>
  <c r="P17394" i="1" s="1"/>
  <c r="R17394" i="1" s="1"/>
  <c r="P17395" i="1" a="1"/>
  <c r="P17395" i="1" s="1"/>
  <c r="R17395" i="1" s="1"/>
  <c r="P17396" i="1" a="1"/>
  <c r="P17396" i="1" s="1"/>
  <c r="R17396" i="1" s="1"/>
  <c r="P17397" i="1" a="1"/>
  <c r="P17397" i="1" s="1"/>
  <c r="R17397" i="1" s="1"/>
  <c r="P17398" i="1" a="1"/>
  <c r="P17398" i="1" s="1"/>
  <c r="R17398" i="1" s="1"/>
  <c r="P17399" i="1" a="1"/>
  <c r="P17399" i="1" s="1"/>
  <c r="R17399" i="1" s="1"/>
  <c r="P17400" i="1" a="1"/>
  <c r="P17400" i="1" s="1"/>
  <c r="R17400" i="1" s="1"/>
  <c r="P17401" i="1" a="1"/>
  <c r="P17401" i="1" s="1"/>
  <c r="R17401" i="1" s="1"/>
  <c r="P17402" i="1" a="1"/>
  <c r="P17402" i="1" s="1"/>
  <c r="R17402" i="1" s="1"/>
  <c r="P17403" i="1" a="1"/>
  <c r="P17403" i="1" s="1"/>
  <c r="R17403" i="1" s="1"/>
  <c r="P17404" i="1" a="1"/>
  <c r="P17404" i="1" s="1"/>
  <c r="R17404" i="1" s="1"/>
  <c r="P17405" i="1" a="1"/>
  <c r="P17405" i="1" s="1"/>
  <c r="R17405" i="1" s="1"/>
  <c r="P17406" i="1" a="1"/>
  <c r="P17406" i="1" s="1"/>
  <c r="R17406" i="1" s="1"/>
  <c r="P17407" i="1" a="1"/>
  <c r="P17407" i="1" s="1"/>
  <c r="R17407" i="1" s="1"/>
  <c r="P17408" i="1" a="1"/>
  <c r="P17408" i="1" s="1"/>
  <c r="R17408" i="1" s="1"/>
  <c r="P17409" i="1" a="1"/>
  <c r="P17409" i="1" s="1"/>
  <c r="R17409" i="1" s="1"/>
  <c r="P17410" i="1" a="1"/>
  <c r="P17410" i="1" s="1"/>
  <c r="R17410" i="1" s="1"/>
  <c r="P17411" i="1" a="1"/>
  <c r="P17411" i="1" s="1"/>
  <c r="R17411" i="1" s="1"/>
  <c r="P17412" i="1" a="1"/>
  <c r="P17412" i="1" s="1"/>
  <c r="R17412" i="1" s="1"/>
  <c r="P17413" i="1" a="1"/>
  <c r="P17413" i="1" s="1"/>
  <c r="R17413" i="1" s="1"/>
  <c r="P17414" i="1" a="1"/>
  <c r="P17414" i="1" s="1"/>
  <c r="R17414" i="1" s="1"/>
  <c r="P17415" i="1" a="1"/>
  <c r="P17415" i="1" s="1"/>
  <c r="R17415" i="1" s="1"/>
  <c r="P17416" i="1" a="1"/>
  <c r="P17416" i="1" s="1"/>
  <c r="R17416" i="1" s="1"/>
  <c r="P17417" i="1" a="1"/>
  <c r="P17417" i="1" s="1"/>
  <c r="R17417" i="1" s="1"/>
  <c r="P17418" i="1" a="1"/>
  <c r="P17418" i="1" s="1"/>
  <c r="R17418" i="1" s="1"/>
  <c r="P17419" i="1" a="1"/>
  <c r="P17419" i="1" s="1"/>
  <c r="R17419" i="1" s="1"/>
  <c r="P17420" i="1" a="1"/>
  <c r="P17420" i="1" s="1"/>
  <c r="R17420" i="1" s="1"/>
  <c r="P17421" i="1" a="1"/>
  <c r="P17421" i="1" s="1"/>
  <c r="R17421" i="1" s="1"/>
  <c r="P17422" i="1" a="1"/>
  <c r="P17422" i="1" s="1"/>
  <c r="R17422" i="1" s="1"/>
  <c r="P17423" i="1" a="1"/>
  <c r="P17423" i="1" s="1"/>
  <c r="R17423" i="1" s="1"/>
  <c r="P17424" i="1" a="1"/>
  <c r="P17424" i="1" s="1"/>
  <c r="R17424" i="1" s="1"/>
  <c r="P17425" i="1" a="1"/>
  <c r="P17425" i="1" s="1"/>
  <c r="R17425" i="1" s="1"/>
  <c r="P17426" i="1" a="1"/>
  <c r="P17426" i="1" s="1"/>
  <c r="R17426" i="1" s="1"/>
  <c r="P17427" i="1" a="1"/>
  <c r="P17427" i="1" s="1"/>
  <c r="R17427" i="1" s="1"/>
  <c r="P17428" i="1" a="1"/>
  <c r="P17428" i="1" s="1"/>
  <c r="R17428" i="1" s="1"/>
  <c r="P17429" i="1" a="1"/>
  <c r="P17429" i="1" s="1"/>
  <c r="R17429" i="1" s="1"/>
  <c r="P17430" i="1" a="1"/>
  <c r="P17430" i="1" s="1"/>
  <c r="R17430" i="1" s="1"/>
  <c r="P17431" i="1" a="1"/>
  <c r="P17431" i="1" s="1"/>
  <c r="R17431" i="1" s="1"/>
  <c r="P17432" i="1" a="1"/>
  <c r="P17432" i="1" s="1"/>
  <c r="R17432" i="1" s="1"/>
  <c r="P17433" i="1" a="1"/>
  <c r="P17433" i="1" s="1"/>
  <c r="R17433" i="1" s="1"/>
  <c r="P17434" i="1" a="1"/>
  <c r="P17434" i="1" s="1"/>
  <c r="R17434" i="1" s="1"/>
  <c r="P17435" i="1" a="1"/>
  <c r="P17435" i="1" s="1"/>
  <c r="R17435" i="1" s="1"/>
  <c r="P17436" i="1" a="1"/>
  <c r="P17436" i="1" s="1"/>
  <c r="R17436" i="1" s="1"/>
  <c r="P17437" i="1" a="1"/>
  <c r="P17437" i="1" s="1"/>
  <c r="R17437" i="1" s="1"/>
  <c r="P17438" i="1" a="1"/>
  <c r="P17438" i="1" s="1"/>
  <c r="R17438" i="1" s="1"/>
  <c r="P17439" i="1" a="1"/>
  <c r="P17439" i="1" s="1"/>
  <c r="R17439" i="1" s="1"/>
  <c r="P17440" i="1" a="1"/>
  <c r="P17440" i="1" s="1"/>
  <c r="R17440" i="1" s="1"/>
  <c r="P17441" i="1" a="1"/>
  <c r="P17441" i="1" s="1"/>
  <c r="R17441" i="1" s="1"/>
  <c r="P17442" i="1" a="1"/>
  <c r="P17442" i="1" s="1"/>
  <c r="R17442" i="1" s="1"/>
  <c r="P17443" i="1" a="1"/>
  <c r="P17443" i="1" s="1"/>
  <c r="R17443" i="1" s="1"/>
  <c r="P17444" i="1" a="1"/>
  <c r="P17444" i="1" s="1"/>
  <c r="R17444" i="1" s="1"/>
  <c r="P17445" i="1" a="1"/>
  <c r="P17445" i="1" s="1"/>
  <c r="R17445" i="1" s="1"/>
  <c r="P17446" i="1" a="1"/>
  <c r="P17446" i="1" s="1"/>
  <c r="R17446" i="1" s="1"/>
  <c r="P17447" i="1" a="1"/>
  <c r="P17447" i="1" s="1"/>
  <c r="R17447" i="1" s="1"/>
  <c r="P17448" i="1" a="1"/>
  <c r="P17448" i="1" s="1"/>
  <c r="R17448" i="1" s="1"/>
  <c r="P17449" i="1" a="1"/>
  <c r="P17449" i="1" s="1"/>
  <c r="R17449" i="1" s="1"/>
  <c r="P17450" i="1" a="1"/>
  <c r="P17450" i="1" s="1"/>
  <c r="R17450" i="1" s="1"/>
  <c r="P17451" i="1" a="1"/>
  <c r="P17451" i="1" s="1"/>
  <c r="R17451" i="1" s="1"/>
  <c r="P17452" i="1" a="1"/>
  <c r="P17452" i="1" s="1"/>
  <c r="R17452" i="1" s="1"/>
  <c r="P17453" i="1" a="1"/>
  <c r="P17453" i="1" s="1"/>
  <c r="R17453" i="1" s="1"/>
  <c r="P17454" i="1" a="1"/>
  <c r="P17454" i="1" s="1"/>
  <c r="R17454" i="1" s="1"/>
  <c r="P17455" i="1" a="1"/>
  <c r="P17455" i="1" s="1"/>
  <c r="R17455" i="1" s="1"/>
  <c r="P17456" i="1" a="1"/>
  <c r="P17456" i="1" s="1"/>
  <c r="R17456" i="1" s="1"/>
  <c r="P17457" i="1" a="1"/>
  <c r="P17457" i="1" s="1"/>
  <c r="R17457" i="1" s="1"/>
  <c r="P17458" i="1" a="1"/>
  <c r="P17458" i="1" s="1"/>
  <c r="R17458" i="1" s="1"/>
  <c r="P17459" i="1" a="1"/>
  <c r="P17459" i="1" s="1"/>
  <c r="R17459" i="1" s="1"/>
  <c r="P17460" i="1" a="1"/>
  <c r="P17460" i="1" s="1"/>
  <c r="R17460" i="1" s="1"/>
  <c r="P17461" i="1" a="1"/>
  <c r="P17461" i="1" s="1"/>
  <c r="R17461" i="1" s="1"/>
  <c r="P17462" i="1" a="1"/>
  <c r="P17462" i="1" s="1"/>
  <c r="R17462" i="1" s="1"/>
  <c r="P17463" i="1" a="1"/>
  <c r="P17463" i="1" s="1"/>
  <c r="R17463" i="1" s="1"/>
  <c r="P17464" i="1" a="1"/>
  <c r="P17464" i="1" s="1"/>
  <c r="R17464" i="1" s="1"/>
  <c r="P17465" i="1" a="1"/>
  <c r="P17465" i="1" s="1"/>
  <c r="R17465" i="1" s="1"/>
  <c r="P17466" i="1" a="1"/>
  <c r="P17466" i="1" s="1"/>
  <c r="R17466" i="1" s="1"/>
  <c r="P17467" i="1" a="1"/>
  <c r="P17467" i="1" s="1"/>
  <c r="R17467" i="1" s="1"/>
  <c r="P17468" i="1" a="1"/>
  <c r="P17468" i="1" s="1"/>
  <c r="R17468" i="1" s="1"/>
  <c r="P17469" i="1" a="1"/>
  <c r="P17469" i="1" s="1"/>
  <c r="R17469" i="1" s="1"/>
  <c r="P17470" i="1" a="1"/>
  <c r="P17470" i="1" s="1"/>
  <c r="R17470" i="1" s="1"/>
  <c r="P17471" i="1" a="1"/>
  <c r="P17471" i="1" s="1"/>
  <c r="R17471" i="1" s="1"/>
  <c r="P17472" i="1" a="1"/>
  <c r="P17472" i="1" s="1"/>
  <c r="R17472" i="1" s="1"/>
  <c r="P17473" i="1" a="1"/>
  <c r="P17473" i="1" s="1"/>
  <c r="R17473" i="1" s="1"/>
  <c r="P17474" i="1" a="1"/>
  <c r="P17474" i="1" s="1"/>
  <c r="R17474" i="1" s="1"/>
  <c r="P17475" i="1" a="1"/>
  <c r="P17475" i="1" s="1"/>
  <c r="R17475" i="1" s="1"/>
  <c r="P17476" i="1" a="1"/>
  <c r="P17476" i="1" s="1"/>
  <c r="R17476" i="1" s="1"/>
  <c r="P17477" i="1" a="1"/>
  <c r="P17477" i="1" s="1"/>
  <c r="R17477" i="1" s="1"/>
  <c r="P17478" i="1" a="1"/>
  <c r="P17478" i="1" s="1"/>
  <c r="R17478" i="1" s="1"/>
  <c r="P17479" i="1" a="1"/>
  <c r="P17479" i="1" s="1"/>
  <c r="R17479" i="1" s="1"/>
  <c r="P17480" i="1" a="1"/>
  <c r="P17480" i="1" s="1"/>
  <c r="R17480" i="1" s="1"/>
  <c r="P17481" i="1" a="1"/>
  <c r="P17481" i="1" s="1"/>
  <c r="R17481" i="1" s="1"/>
  <c r="P17482" i="1" a="1"/>
  <c r="P17482" i="1" s="1"/>
  <c r="R17482" i="1" s="1"/>
  <c r="P17483" i="1" a="1"/>
  <c r="P17483" i="1" s="1"/>
  <c r="R17483" i="1" s="1"/>
  <c r="P17484" i="1" a="1"/>
  <c r="P17484" i="1" s="1"/>
  <c r="R17484" i="1" s="1"/>
  <c r="P17485" i="1" a="1"/>
  <c r="P17485" i="1" s="1"/>
  <c r="R17485" i="1" s="1"/>
  <c r="P17486" i="1" a="1"/>
  <c r="P17486" i="1" s="1"/>
  <c r="R17486" i="1" s="1"/>
  <c r="P17487" i="1" a="1"/>
  <c r="P17487" i="1" s="1"/>
  <c r="R17487" i="1" s="1"/>
  <c r="P17488" i="1" a="1"/>
  <c r="P17488" i="1" s="1"/>
  <c r="R17488" i="1" s="1"/>
  <c r="P17489" i="1" a="1"/>
  <c r="P17489" i="1" s="1"/>
  <c r="R17489" i="1" s="1"/>
  <c r="P17490" i="1" a="1"/>
  <c r="P17490" i="1" s="1"/>
  <c r="R17490" i="1" s="1"/>
  <c r="P17491" i="1" a="1"/>
  <c r="P17491" i="1" s="1"/>
  <c r="R17491" i="1" s="1"/>
  <c r="P17492" i="1" a="1"/>
  <c r="P17492" i="1" s="1"/>
  <c r="R17492" i="1" s="1"/>
  <c r="P17493" i="1" a="1"/>
  <c r="P17493" i="1" s="1"/>
  <c r="R17493" i="1" s="1"/>
  <c r="P17494" i="1" a="1"/>
  <c r="P17494" i="1" s="1"/>
  <c r="R17494" i="1" s="1"/>
  <c r="P17495" i="1" a="1"/>
  <c r="P17495" i="1" s="1"/>
  <c r="R17495" i="1" s="1"/>
  <c r="P17496" i="1" a="1"/>
  <c r="P17496" i="1" s="1"/>
  <c r="R17496" i="1" s="1"/>
  <c r="P17497" i="1" a="1"/>
  <c r="P17497" i="1" s="1"/>
  <c r="R17497" i="1" s="1"/>
  <c r="P17498" i="1" a="1"/>
  <c r="P17498" i="1" s="1"/>
  <c r="R17498" i="1" s="1"/>
  <c r="P17499" i="1" a="1"/>
  <c r="P17499" i="1" s="1"/>
  <c r="R17499" i="1" s="1"/>
  <c r="P17500" i="1" a="1"/>
  <c r="P17500" i="1" s="1"/>
  <c r="R17500" i="1" s="1"/>
  <c r="P17501" i="1" a="1"/>
  <c r="P17501" i="1" s="1"/>
  <c r="R17501" i="1" s="1"/>
  <c r="P17502" i="1" a="1"/>
  <c r="P17502" i="1" s="1"/>
  <c r="R17502" i="1" s="1"/>
  <c r="P17503" i="1" a="1"/>
  <c r="P17503" i="1" s="1"/>
  <c r="R17503" i="1" s="1"/>
  <c r="P17504" i="1" a="1"/>
  <c r="P17504" i="1" s="1"/>
  <c r="R17504" i="1" s="1"/>
  <c r="P17505" i="1" a="1"/>
  <c r="P17505" i="1" s="1"/>
  <c r="R17505" i="1" s="1"/>
  <c r="P17506" i="1" a="1"/>
  <c r="P17506" i="1" s="1"/>
  <c r="R17506" i="1" s="1"/>
  <c r="P17507" i="1" a="1"/>
  <c r="P17507" i="1" s="1"/>
  <c r="R17507" i="1" s="1"/>
  <c r="P17508" i="1" a="1"/>
  <c r="P17508" i="1" s="1"/>
  <c r="R17508" i="1" s="1"/>
  <c r="P17509" i="1" a="1"/>
  <c r="P17509" i="1" s="1"/>
  <c r="R17509" i="1" s="1"/>
  <c r="P17510" i="1" a="1"/>
  <c r="P17510" i="1" s="1"/>
  <c r="R17510" i="1" s="1"/>
  <c r="P17511" i="1" a="1"/>
  <c r="P17511" i="1" s="1"/>
  <c r="R17511" i="1" s="1"/>
  <c r="P17512" i="1" a="1"/>
  <c r="P17512" i="1" s="1"/>
  <c r="R17512" i="1" s="1"/>
  <c r="P17513" i="1" a="1"/>
  <c r="P17513" i="1" s="1"/>
  <c r="R17513" i="1" s="1"/>
  <c r="P17514" i="1" a="1"/>
  <c r="P17514" i="1" s="1"/>
  <c r="R17514" i="1" s="1"/>
  <c r="P17515" i="1" a="1"/>
  <c r="P17515" i="1" s="1"/>
  <c r="R17515" i="1" s="1"/>
  <c r="P17516" i="1" a="1"/>
  <c r="P17516" i="1" s="1"/>
  <c r="R17516" i="1" s="1"/>
  <c r="P17517" i="1" a="1"/>
  <c r="P17517" i="1" s="1"/>
  <c r="R17517" i="1" s="1"/>
  <c r="P17518" i="1" a="1"/>
  <c r="P17518" i="1" s="1"/>
  <c r="R17518" i="1" s="1"/>
  <c r="P17519" i="1" a="1"/>
  <c r="P17519" i="1" s="1"/>
  <c r="R17519" i="1" s="1"/>
  <c r="P17520" i="1" a="1"/>
  <c r="P17520" i="1" s="1"/>
  <c r="R17520" i="1" s="1"/>
  <c r="P17521" i="1" a="1"/>
  <c r="P17521" i="1" s="1"/>
  <c r="R17521" i="1" s="1"/>
  <c r="P17522" i="1" a="1"/>
  <c r="P17522" i="1" s="1"/>
  <c r="R17522" i="1" s="1"/>
  <c r="P17523" i="1" a="1"/>
  <c r="P17523" i="1" s="1"/>
  <c r="R17523" i="1" s="1"/>
  <c r="P17524" i="1" a="1"/>
  <c r="P17524" i="1" s="1"/>
  <c r="R17524" i="1" s="1"/>
  <c r="P17525" i="1" a="1"/>
  <c r="P17525" i="1" s="1"/>
  <c r="R17525" i="1" s="1"/>
  <c r="P17526" i="1" a="1"/>
  <c r="P17526" i="1" s="1"/>
  <c r="R17526" i="1" s="1"/>
  <c r="P17527" i="1" a="1"/>
  <c r="P17527" i="1" s="1"/>
  <c r="R17527" i="1" s="1"/>
  <c r="P17528" i="1" a="1"/>
  <c r="P17528" i="1" s="1"/>
  <c r="R17528" i="1" s="1"/>
  <c r="P17529" i="1" a="1"/>
  <c r="P17529" i="1" s="1"/>
  <c r="R17529" i="1" s="1"/>
  <c r="P17530" i="1" a="1"/>
  <c r="P17530" i="1" s="1"/>
  <c r="R17530" i="1" s="1"/>
  <c r="P17531" i="1" a="1"/>
  <c r="P17531" i="1" s="1"/>
  <c r="R17531" i="1" s="1"/>
  <c r="P17532" i="1" a="1"/>
  <c r="P17532" i="1" s="1"/>
  <c r="R17532" i="1" s="1"/>
  <c r="P17533" i="1" a="1"/>
  <c r="P17533" i="1" s="1"/>
  <c r="R17533" i="1" s="1"/>
  <c r="P17534" i="1" a="1"/>
  <c r="P17534" i="1" s="1"/>
  <c r="R17534" i="1" s="1"/>
  <c r="P17535" i="1" a="1"/>
  <c r="P17535" i="1" s="1"/>
  <c r="R17535" i="1" s="1"/>
  <c r="P17536" i="1" a="1"/>
  <c r="P17536" i="1" s="1"/>
  <c r="R17536" i="1" s="1"/>
  <c r="P17537" i="1" a="1"/>
  <c r="P17537" i="1" s="1"/>
  <c r="R17537" i="1" s="1"/>
  <c r="P17538" i="1" a="1"/>
  <c r="P17538" i="1" s="1"/>
  <c r="R17538" i="1" s="1"/>
  <c r="P17539" i="1" a="1"/>
  <c r="P17539" i="1" s="1"/>
  <c r="R17539" i="1" s="1"/>
  <c r="P17540" i="1" a="1"/>
  <c r="P17540" i="1" s="1"/>
  <c r="R17540" i="1" s="1"/>
  <c r="P17541" i="1" a="1"/>
  <c r="P17541" i="1" s="1"/>
  <c r="R17541" i="1" s="1"/>
  <c r="P17542" i="1" a="1"/>
  <c r="P17542" i="1" s="1"/>
  <c r="R17542" i="1" s="1"/>
  <c r="P17543" i="1" a="1"/>
  <c r="P17543" i="1" s="1"/>
  <c r="R17543" i="1" s="1"/>
  <c r="P17544" i="1" a="1"/>
  <c r="P17544" i="1" s="1"/>
  <c r="R17544" i="1" s="1"/>
  <c r="P17545" i="1" a="1"/>
  <c r="P17545" i="1" s="1"/>
  <c r="R17545" i="1" s="1"/>
  <c r="P17546" i="1" a="1"/>
  <c r="P17546" i="1" s="1"/>
  <c r="R17546" i="1" s="1"/>
  <c r="P17547" i="1" a="1"/>
  <c r="P17547" i="1" s="1"/>
  <c r="R17547" i="1" s="1"/>
  <c r="P17548" i="1" a="1"/>
  <c r="P17548" i="1" s="1"/>
  <c r="R17548" i="1" s="1"/>
  <c r="P17549" i="1" a="1"/>
  <c r="P17549" i="1" s="1"/>
  <c r="R17549" i="1" s="1"/>
  <c r="P17550" i="1" a="1"/>
  <c r="P17550" i="1" s="1"/>
  <c r="R17550" i="1" s="1"/>
  <c r="P17551" i="1" a="1"/>
  <c r="P17551" i="1" s="1"/>
  <c r="R17551" i="1" s="1"/>
  <c r="P17552" i="1" a="1"/>
  <c r="P17552" i="1" s="1"/>
  <c r="R17552" i="1" s="1"/>
  <c r="P17553" i="1" a="1"/>
  <c r="P17553" i="1" s="1"/>
  <c r="R17553" i="1" s="1"/>
  <c r="P17554" i="1" a="1"/>
  <c r="P17554" i="1" s="1"/>
  <c r="R17554" i="1" s="1"/>
  <c r="P17555" i="1" a="1"/>
  <c r="P17555" i="1" s="1"/>
  <c r="R17555" i="1" s="1"/>
  <c r="P17556" i="1" a="1"/>
  <c r="P17556" i="1" s="1"/>
  <c r="R17556" i="1" s="1"/>
  <c r="P17557" i="1" a="1"/>
  <c r="P17557" i="1" s="1"/>
  <c r="R17557" i="1" s="1"/>
  <c r="P17558" i="1" a="1"/>
  <c r="P17558" i="1" s="1"/>
  <c r="R17558" i="1" s="1"/>
  <c r="P17559" i="1" a="1"/>
  <c r="P17559" i="1" s="1"/>
  <c r="R17559" i="1" s="1"/>
  <c r="P17560" i="1" a="1"/>
  <c r="P17560" i="1" s="1"/>
  <c r="R17560" i="1" s="1"/>
  <c r="P17561" i="1" a="1"/>
  <c r="P17561" i="1" s="1"/>
  <c r="R17561" i="1" s="1"/>
  <c r="P17562" i="1" a="1"/>
  <c r="P17562" i="1" s="1"/>
  <c r="R17562" i="1" s="1"/>
  <c r="P17563" i="1" a="1"/>
  <c r="P17563" i="1" s="1"/>
  <c r="R17563" i="1" s="1"/>
  <c r="P17564" i="1" a="1"/>
  <c r="P17564" i="1" s="1"/>
  <c r="R17564" i="1" s="1"/>
  <c r="P17565" i="1" a="1"/>
  <c r="P17565" i="1" s="1"/>
  <c r="R17565" i="1" s="1"/>
  <c r="P17566" i="1" a="1"/>
  <c r="P17566" i="1" s="1"/>
  <c r="R17566" i="1" s="1"/>
  <c r="P17567" i="1" a="1"/>
  <c r="P17567" i="1" s="1"/>
  <c r="R17567" i="1" s="1"/>
  <c r="P17568" i="1" a="1"/>
  <c r="P17568" i="1" s="1"/>
  <c r="R17568" i="1" s="1"/>
  <c r="P17569" i="1" a="1"/>
  <c r="P17569" i="1" s="1"/>
  <c r="R17569" i="1" s="1"/>
  <c r="P17570" i="1" a="1"/>
  <c r="P17570" i="1" s="1"/>
  <c r="R17570" i="1" s="1"/>
  <c r="P17571" i="1" a="1"/>
  <c r="P17571" i="1" s="1"/>
  <c r="R17571" i="1" s="1"/>
  <c r="P17572" i="1" a="1"/>
  <c r="P17572" i="1" s="1"/>
  <c r="R17572" i="1" s="1"/>
  <c r="P17573" i="1" a="1"/>
  <c r="P17573" i="1" s="1"/>
  <c r="R17573" i="1" s="1"/>
  <c r="P17574" i="1" a="1"/>
  <c r="P17574" i="1" s="1"/>
  <c r="R17574" i="1" s="1"/>
  <c r="P17575" i="1" a="1"/>
  <c r="P17575" i="1" s="1"/>
  <c r="R17575" i="1" s="1"/>
  <c r="P17576" i="1" a="1"/>
  <c r="P17576" i="1" s="1"/>
  <c r="R17576" i="1" s="1"/>
  <c r="P17577" i="1" a="1"/>
  <c r="P17577" i="1" s="1"/>
  <c r="R17577" i="1" s="1"/>
  <c r="P17578" i="1" a="1"/>
  <c r="P17578" i="1" s="1"/>
  <c r="R17578" i="1" s="1"/>
  <c r="P17579" i="1" a="1"/>
  <c r="P17579" i="1" s="1"/>
  <c r="R17579" i="1" s="1"/>
  <c r="P17580" i="1" a="1"/>
  <c r="P17580" i="1" s="1"/>
  <c r="R17580" i="1" s="1"/>
  <c r="P17581" i="1" a="1"/>
  <c r="P17581" i="1" s="1"/>
  <c r="R17581" i="1" s="1"/>
  <c r="P17582" i="1" a="1"/>
  <c r="P17582" i="1" s="1"/>
  <c r="R17582" i="1" s="1"/>
  <c r="P17583" i="1" a="1"/>
  <c r="P17583" i="1" s="1"/>
  <c r="R17583" i="1" s="1"/>
  <c r="P17584" i="1" a="1"/>
  <c r="P17584" i="1" s="1"/>
  <c r="R17584" i="1" s="1"/>
  <c r="P17585" i="1" a="1"/>
  <c r="P17585" i="1" s="1"/>
  <c r="R17585" i="1" s="1"/>
  <c r="P17586" i="1" a="1"/>
  <c r="P17586" i="1" s="1"/>
  <c r="R17586" i="1" s="1"/>
  <c r="P17587" i="1" a="1"/>
  <c r="P17587" i="1" s="1"/>
  <c r="R17587" i="1" s="1"/>
  <c r="P17588" i="1" a="1"/>
  <c r="P17588" i="1" s="1"/>
  <c r="R17588" i="1" s="1"/>
  <c r="P17589" i="1" a="1"/>
  <c r="P17589" i="1" s="1"/>
  <c r="R17589" i="1" s="1"/>
  <c r="P17590" i="1" a="1"/>
  <c r="P17590" i="1" s="1"/>
  <c r="R17590" i="1" s="1"/>
  <c r="P17591" i="1" a="1"/>
  <c r="P17591" i="1" s="1"/>
  <c r="R17591" i="1" s="1"/>
  <c r="P17592" i="1" a="1"/>
  <c r="P17592" i="1" s="1"/>
  <c r="R17592" i="1" s="1"/>
  <c r="P17593" i="1" a="1"/>
  <c r="P17593" i="1" s="1"/>
  <c r="R17593" i="1" s="1"/>
  <c r="P17594" i="1" a="1"/>
  <c r="P17594" i="1" s="1"/>
  <c r="R17594" i="1" s="1"/>
  <c r="P17595" i="1" a="1"/>
  <c r="P17595" i="1" s="1"/>
  <c r="R17595" i="1" s="1"/>
  <c r="P17596" i="1" a="1"/>
  <c r="P17596" i="1" s="1"/>
  <c r="R17596" i="1" s="1"/>
  <c r="P17597" i="1" a="1"/>
  <c r="P17597" i="1" s="1"/>
  <c r="R17597" i="1" s="1"/>
  <c r="P17598" i="1" a="1"/>
  <c r="P17598" i="1" s="1"/>
  <c r="R17598" i="1" s="1"/>
  <c r="P17599" i="1" a="1"/>
  <c r="P17599" i="1" s="1"/>
  <c r="R17599" i="1" s="1"/>
  <c r="P17600" i="1" a="1"/>
  <c r="P17600" i="1" s="1"/>
  <c r="R17600" i="1" s="1"/>
  <c r="P17601" i="1" a="1"/>
  <c r="P17601" i="1" s="1"/>
  <c r="R17601" i="1" s="1"/>
  <c r="P17602" i="1" a="1"/>
  <c r="P17602" i="1" s="1"/>
  <c r="R17602" i="1" s="1"/>
  <c r="P17603" i="1" a="1"/>
  <c r="P17603" i="1" s="1"/>
  <c r="R17603" i="1" s="1"/>
  <c r="P17604" i="1" a="1"/>
  <c r="P17604" i="1" s="1"/>
  <c r="R17604" i="1" s="1"/>
  <c r="P17605" i="1" a="1"/>
  <c r="P17605" i="1" s="1"/>
  <c r="R17605" i="1" s="1"/>
  <c r="P17606" i="1" a="1"/>
  <c r="P17606" i="1" s="1"/>
  <c r="R17606" i="1" s="1"/>
  <c r="P17607" i="1" a="1"/>
  <c r="P17607" i="1" s="1"/>
  <c r="R17607" i="1" s="1"/>
  <c r="P17608" i="1" a="1"/>
  <c r="P17608" i="1" s="1"/>
  <c r="R17608" i="1" s="1"/>
  <c r="P17609" i="1" a="1"/>
  <c r="P17609" i="1" s="1"/>
  <c r="R17609" i="1" s="1"/>
  <c r="P17610" i="1" a="1"/>
  <c r="P17610" i="1" s="1"/>
  <c r="R17610" i="1" s="1"/>
  <c r="P17611" i="1" a="1"/>
  <c r="P17611" i="1" s="1"/>
  <c r="R17611" i="1" s="1"/>
  <c r="P17612" i="1" a="1"/>
  <c r="P17612" i="1" s="1"/>
  <c r="R17612" i="1" s="1"/>
  <c r="P17613" i="1" a="1"/>
  <c r="P17613" i="1" s="1"/>
  <c r="R17613" i="1" s="1"/>
  <c r="P17614" i="1" a="1"/>
  <c r="P17614" i="1" s="1"/>
  <c r="R17614" i="1" s="1"/>
  <c r="P17615" i="1" a="1"/>
  <c r="P17615" i="1" s="1"/>
  <c r="R17615" i="1" s="1"/>
  <c r="P17616" i="1" a="1"/>
  <c r="P17616" i="1" s="1"/>
  <c r="R17616" i="1" s="1"/>
  <c r="P17617" i="1" a="1"/>
  <c r="P17617" i="1" s="1"/>
  <c r="R17617" i="1" s="1"/>
  <c r="P17618" i="1" a="1"/>
  <c r="P17618" i="1" s="1"/>
  <c r="R17618" i="1" s="1"/>
  <c r="P17619" i="1" a="1"/>
  <c r="P17619" i="1" s="1"/>
  <c r="R17619" i="1" s="1"/>
  <c r="P17620" i="1" a="1"/>
  <c r="P17620" i="1" s="1"/>
  <c r="R17620" i="1" s="1"/>
  <c r="P17621" i="1" a="1"/>
  <c r="P17621" i="1" s="1"/>
  <c r="R17621" i="1" s="1"/>
  <c r="P17622" i="1" a="1"/>
  <c r="P17622" i="1" s="1"/>
  <c r="R17622" i="1" s="1"/>
  <c r="P17623" i="1" a="1"/>
  <c r="P17623" i="1" s="1"/>
  <c r="R17623" i="1" s="1"/>
  <c r="P17624" i="1" a="1"/>
  <c r="P17624" i="1" s="1"/>
  <c r="R17624" i="1" s="1"/>
  <c r="P17625" i="1" a="1"/>
  <c r="P17625" i="1" s="1"/>
  <c r="R17625" i="1" s="1"/>
  <c r="P17626" i="1" a="1"/>
  <c r="P17626" i="1" s="1"/>
  <c r="R17626" i="1" s="1"/>
  <c r="P17627" i="1" a="1"/>
  <c r="P17627" i="1" s="1"/>
  <c r="R17627" i="1" s="1"/>
  <c r="P17628" i="1" a="1"/>
  <c r="P17628" i="1" s="1"/>
  <c r="R17628" i="1" s="1"/>
  <c r="P17629" i="1" a="1"/>
  <c r="P17629" i="1" s="1"/>
  <c r="R17629" i="1" s="1"/>
  <c r="P17630" i="1" a="1"/>
  <c r="P17630" i="1" s="1"/>
  <c r="R17630" i="1" s="1"/>
  <c r="P17631" i="1" a="1"/>
  <c r="P17631" i="1" s="1"/>
  <c r="R17631" i="1" s="1"/>
  <c r="P17632" i="1" a="1"/>
  <c r="P17632" i="1" s="1"/>
  <c r="R17632" i="1" s="1"/>
  <c r="P17633" i="1" a="1"/>
  <c r="P17633" i="1" s="1"/>
  <c r="R17633" i="1" s="1"/>
  <c r="P17634" i="1" a="1"/>
  <c r="P17634" i="1" s="1"/>
  <c r="R17634" i="1" s="1"/>
  <c r="P17635" i="1" a="1"/>
  <c r="P17635" i="1" s="1"/>
  <c r="R17635" i="1" s="1"/>
  <c r="P17636" i="1" a="1"/>
  <c r="P17636" i="1" s="1"/>
  <c r="R17636" i="1" s="1"/>
  <c r="P17637" i="1" a="1"/>
  <c r="P17637" i="1" s="1"/>
  <c r="R17637" i="1" s="1"/>
  <c r="P17638" i="1" a="1"/>
  <c r="P17638" i="1" s="1"/>
  <c r="R17638" i="1" s="1"/>
  <c r="P17639" i="1" a="1"/>
  <c r="P17639" i="1" s="1"/>
  <c r="R17639" i="1" s="1"/>
  <c r="P17640" i="1" a="1"/>
  <c r="P17640" i="1" s="1"/>
  <c r="R17640" i="1" s="1"/>
  <c r="P17641" i="1" a="1"/>
  <c r="P17641" i="1" s="1"/>
  <c r="R17641" i="1" s="1"/>
  <c r="P17642" i="1" a="1"/>
  <c r="P17642" i="1" s="1"/>
  <c r="R17642" i="1" s="1"/>
  <c r="P17643" i="1" a="1"/>
  <c r="P17643" i="1" s="1"/>
  <c r="R17643" i="1" s="1"/>
  <c r="P17644" i="1" a="1"/>
  <c r="P17644" i="1" s="1"/>
  <c r="R17644" i="1" s="1"/>
  <c r="P17645" i="1" a="1"/>
  <c r="P17645" i="1" s="1"/>
  <c r="R17645" i="1" s="1"/>
  <c r="P17646" i="1" a="1"/>
  <c r="P17646" i="1" s="1"/>
  <c r="R17646" i="1" s="1"/>
  <c r="P17647" i="1" a="1"/>
  <c r="P17647" i="1" s="1"/>
  <c r="R17647" i="1" s="1"/>
  <c r="P17648" i="1" a="1"/>
  <c r="P17648" i="1" s="1"/>
  <c r="R17648" i="1" s="1"/>
  <c r="P17649" i="1" a="1"/>
  <c r="P17649" i="1" s="1"/>
  <c r="R17649" i="1" s="1"/>
  <c r="P17650" i="1" a="1"/>
  <c r="P17650" i="1" s="1"/>
  <c r="R17650" i="1" s="1"/>
  <c r="P17651" i="1" a="1"/>
  <c r="P17651" i="1" s="1"/>
  <c r="R17651" i="1" s="1"/>
  <c r="P17652" i="1" a="1"/>
  <c r="P17652" i="1" s="1"/>
  <c r="R17652" i="1" s="1"/>
  <c r="P17653" i="1" a="1"/>
  <c r="P17653" i="1" s="1"/>
  <c r="R17653" i="1" s="1"/>
  <c r="P17654" i="1" a="1"/>
  <c r="P17654" i="1" s="1"/>
  <c r="R17654" i="1" s="1"/>
  <c r="P17655" i="1" a="1"/>
  <c r="P17655" i="1" s="1"/>
  <c r="R17655" i="1" s="1"/>
  <c r="P17656" i="1" a="1"/>
  <c r="P17656" i="1" s="1"/>
  <c r="R17656" i="1" s="1"/>
  <c r="P17657" i="1" a="1"/>
  <c r="P17657" i="1" s="1"/>
  <c r="R17657" i="1" s="1"/>
  <c r="P17658" i="1" a="1"/>
  <c r="P17658" i="1" s="1"/>
  <c r="R17658" i="1" s="1"/>
  <c r="P17659" i="1" a="1"/>
  <c r="P17659" i="1" s="1"/>
  <c r="R17659" i="1" s="1"/>
  <c r="P17660" i="1" a="1"/>
  <c r="P17660" i="1" s="1"/>
  <c r="R17660" i="1" s="1"/>
  <c r="P17661" i="1" a="1"/>
  <c r="P17661" i="1" s="1"/>
  <c r="R17661" i="1" s="1"/>
  <c r="P17662" i="1" a="1"/>
  <c r="P17662" i="1" s="1"/>
  <c r="R17662" i="1" s="1"/>
  <c r="P17663" i="1" a="1"/>
  <c r="P17663" i="1" s="1"/>
  <c r="R17663" i="1" s="1"/>
  <c r="P17664" i="1" a="1"/>
  <c r="P17664" i="1" s="1"/>
  <c r="R17664" i="1" s="1"/>
  <c r="P17665" i="1" a="1"/>
  <c r="P17665" i="1" s="1"/>
  <c r="R17665" i="1" s="1"/>
  <c r="P17666" i="1" a="1"/>
  <c r="P17666" i="1" s="1"/>
  <c r="R17666" i="1" s="1"/>
  <c r="P17667" i="1" a="1"/>
  <c r="P17667" i="1" s="1"/>
  <c r="R17667" i="1" s="1"/>
  <c r="P17668" i="1" a="1"/>
  <c r="P17668" i="1" s="1"/>
  <c r="R17668" i="1" s="1"/>
  <c r="P17669" i="1" a="1"/>
  <c r="P17669" i="1" s="1"/>
  <c r="R17669" i="1" s="1"/>
  <c r="P17670" i="1" a="1"/>
  <c r="P17670" i="1" s="1"/>
  <c r="R17670" i="1" s="1"/>
  <c r="P17671" i="1" a="1"/>
  <c r="P17671" i="1" s="1"/>
  <c r="R17671" i="1" s="1"/>
  <c r="P17672" i="1" a="1"/>
  <c r="P17672" i="1" s="1"/>
  <c r="R17672" i="1" s="1"/>
  <c r="P17673" i="1" a="1"/>
  <c r="P17673" i="1" s="1"/>
  <c r="R17673" i="1" s="1"/>
  <c r="P17674" i="1" a="1"/>
  <c r="P17674" i="1" s="1"/>
  <c r="R17674" i="1" s="1"/>
  <c r="P17675" i="1" a="1"/>
  <c r="P17675" i="1" s="1"/>
  <c r="R17675" i="1" s="1"/>
  <c r="P17676" i="1" a="1"/>
  <c r="P17676" i="1" s="1"/>
  <c r="R17676" i="1" s="1"/>
  <c r="P17677" i="1" a="1"/>
  <c r="P17677" i="1" s="1"/>
  <c r="R17677" i="1" s="1"/>
  <c r="P17678" i="1" a="1"/>
  <c r="P17678" i="1" s="1"/>
  <c r="R17678" i="1" s="1"/>
  <c r="P17679" i="1" a="1"/>
  <c r="P17679" i="1" s="1"/>
  <c r="R17679" i="1" s="1"/>
  <c r="P17680" i="1" a="1"/>
  <c r="P17680" i="1" s="1"/>
  <c r="R17680" i="1" s="1"/>
  <c r="P17681" i="1" a="1"/>
  <c r="P17681" i="1" s="1"/>
  <c r="R17681" i="1" s="1"/>
  <c r="P17682" i="1" a="1"/>
  <c r="P17682" i="1" s="1"/>
  <c r="R17682" i="1" s="1"/>
  <c r="P17683" i="1" a="1"/>
  <c r="P17683" i="1" s="1"/>
  <c r="R17683" i="1" s="1"/>
  <c r="P17684" i="1" a="1"/>
  <c r="P17684" i="1" s="1"/>
  <c r="R17684" i="1" s="1"/>
  <c r="P17685" i="1" a="1"/>
  <c r="P17685" i="1" s="1"/>
  <c r="R17685" i="1" s="1"/>
  <c r="P17686" i="1" a="1"/>
  <c r="P17686" i="1" s="1"/>
  <c r="R17686" i="1" s="1"/>
  <c r="P17687" i="1" a="1"/>
  <c r="P17687" i="1" s="1"/>
  <c r="R17687" i="1" s="1"/>
  <c r="P17688" i="1" a="1"/>
  <c r="P17688" i="1" s="1"/>
  <c r="R17688" i="1" s="1"/>
  <c r="P17689" i="1" a="1"/>
  <c r="P17689" i="1" s="1"/>
  <c r="R17689" i="1" s="1"/>
  <c r="P17690" i="1" a="1"/>
  <c r="P17690" i="1" s="1"/>
  <c r="R17690" i="1" s="1"/>
  <c r="P17691" i="1" a="1"/>
  <c r="P17691" i="1" s="1"/>
  <c r="R17691" i="1" s="1"/>
  <c r="P17692" i="1" a="1"/>
  <c r="P17692" i="1" s="1"/>
  <c r="R17692" i="1" s="1"/>
  <c r="P17693" i="1" a="1"/>
  <c r="P17693" i="1" s="1"/>
  <c r="R17693" i="1" s="1"/>
  <c r="P17694" i="1" a="1"/>
  <c r="P17694" i="1" s="1"/>
  <c r="R17694" i="1" s="1"/>
  <c r="P17695" i="1" a="1"/>
  <c r="P17695" i="1" s="1"/>
  <c r="R17695" i="1" s="1"/>
  <c r="P17696" i="1" a="1"/>
  <c r="P17696" i="1" s="1"/>
  <c r="R17696" i="1" s="1"/>
  <c r="P17697" i="1" a="1"/>
  <c r="P17697" i="1" s="1"/>
  <c r="R17697" i="1" s="1"/>
  <c r="P17698" i="1" a="1"/>
  <c r="P17698" i="1" s="1"/>
  <c r="R17698" i="1" s="1"/>
  <c r="P17699" i="1" a="1"/>
  <c r="P17699" i="1" s="1"/>
  <c r="R17699" i="1" s="1"/>
  <c r="P17700" i="1" a="1"/>
  <c r="P17700" i="1" s="1"/>
  <c r="R17700" i="1" s="1"/>
  <c r="P17701" i="1" a="1"/>
  <c r="P17701" i="1" s="1"/>
  <c r="R17701" i="1" s="1"/>
  <c r="P17702" i="1" a="1"/>
  <c r="P17702" i="1" s="1"/>
  <c r="R17702" i="1" s="1"/>
  <c r="P17703" i="1" a="1"/>
  <c r="P17703" i="1" s="1"/>
  <c r="R17703" i="1" s="1"/>
  <c r="P17704" i="1" a="1"/>
  <c r="P17704" i="1" s="1"/>
  <c r="R17704" i="1" s="1"/>
  <c r="P17705" i="1" a="1"/>
  <c r="P17705" i="1" s="1"/>
  <c r="R17705" i="1" s="1"/>
  <c r="P17706" i="1" a="1"/>
  <c r="P17706" i="1" s="1"/>
  <c r="R17706" i="1" s="1"/>
  <c r="P17707" i="1" a="1"/>
  <c r="P17707" i="1" s="1"/>
  <c r="R17707" i="1" s="1"/>
  <c r="P17708" i="1" a="1"/>
  <c r="P17708" i="1" s="1"/>
  <c r="R17708" i="1" s="1"/>
  <c r="P17709" i="1" a="1"/>
  <c r="P17709" i="1" s="1"/>
  <c r="R17709" i="1" s="1"/>
  <c r="P17710" i="1" a="1"/>
  <c r="P17710" i="1" s="1"/>
  <c r="R17710" i="1" s="1"/>
  <c r="P17711" i="1" a="1"/>
  <c r="P17711" i="1" s="1"/>
  <c r="R17711" i="1" s="1"/>
  <c r="P17712" i="1" a="1"/>
  <c r="P17712" i="1" s="1"/>
  <c r="R17712" i="1" s="1"/>
  <c r="P17713" i="1" a="1"/>
  <c r="P17713" i="1" s="1"/>
  <c r="R17713" i="1" s="1"/>
  <c r="P17714" i="1" a="1"/>
  <c r="P17714" i="1" s="1"/>
  <c r="R17714" i="1" s="1"/>
  <c r="P17715" i="1" a="1"/>
  <c r="P17715" i="1" s="1"/>
  <c r="R17715" i="1" s="1"/>
  <c r="P17716" i="1" a="1"/>
  <c r="P17716" i="1" s="1"/>
  <c r="R17716" i="1" s="1"/>
  <c r="P17717" i="1" a="1"/>
  <c r="P17717" i="1" s="1"/>
  <c r="R17717" i="1" s="1"/>
  <c r="P17718" i="1" a="1"/>
  <c r="P17718" i="1" s="1"/>
  <c r="R17718" i="1" s="1"/>
  <c r="P17719" i="1" a="1"/>
  <c r="P17719" i="1" s="1"/>
  <c r="R17719" i="1" s="1"/>
  <c r="P17720" i="1" a="1"/>
  <c r="P17720" i="1" s="1"/>
  <c r="R17720" i="1" s="1"/>
  <c r="P17721" i="1" a="1"/>
  <c r="P17721" i="1" s="1"/>
  <c r="R17721" i="1" s="1"/>
  <c r="P17722" i="1" a="1"/>
  <c r="P17722" i="1" s="1"/>
  <c r="R17722" i="1" s="1"/>
  <c r="P17723" i="1" a="1"/>
  <c r="P17723" i="1" s="1"/>
  <c r="R17723" i="1" s="1"/>
  <c r="P17724" i="1" a="1"/>
  <c r="P17724" i="1" s="1"/>
  <c r="R17724" i="1" s="1"/>
  <c r="P17725" i="1" a="1"/>
  <c r="P17725" i="1" s="1"/>
  <c r="R17725" i="1" s="1"/>
  <c r="P17726" i="1" a="1"/>
  <c r="P17726" i="1" s="1"/>
  <c r="R17726" i="1" s="1"/>
  <c r="P17727" i="1" a="1"/>
  <c r="P17727" i="1" s="1"/>
  <c r="R17727" i="1" s="1"/>
  <c r="P17728" i="1" a="1"/>
  <c r="P17728" i="1" s="1"/>
  <c r="R17728" i="1" s="1"/>
  <c r="P17729" i="1" a="1"/>
  <c r="P17729" i="1" s="1"/>
  <c r="R17729" i="1" s="1"/>
  <c r="P17730" i="1" a="1"/>
  <c r="P17730" i="1" s="1"/>
  <c r="R17730" i="1" s="1"/>
  <c r="P17731" i="1" a="1"/>
  <c r="P17731" i="1" s="1"/>
  <c r="R17731" i="1" s="1"/>
  <c r="P17732" i="1" a="1"/>
  <c r="P17732" i="1" s="1"/>
  <c r="R17732" i="1" s="1"/>
  <c r="P17733" i="1" a="1"/>
  <c r="P17733" i="1" s="1"/>
  <c r="R17733" i="1" s="1"/>
  <c r="P17734" i="1" a="1"/>
  <c r="P17734" i="1" s="1"/>
  <c r="R17734" i="1" s="1"/>
  <c r="P17735" i="1" a="1"/>
  <c r="P17735" i="1" s="1"/>
  <c r="R17735" i="1" s="1"/>
  <c r="P17736" i="1" a="1"/>
  <c r="P17736" i="1" s="1"/>
  <c r="R17736" i="1" s="1"/>
  <c r="P17737" i="1" a="1"/>
  <c r="P17737" i="1" s="1"/>
  <c r="R17737" i="1" s="1"/>
  <c r="P17738" i="1" a="1"/>
  <c r="P17738" i="1" s="1"/>
  <c r="R17738" i="1" s="1"/>
  <c r="P17739" i="1" a="1"/>
  <c r="P17739" i="1" s="1"/>
  <c r="R17739" i="1" s="1"/>
  <c r="P17740" i="1" a="1"/>
  <c r="P17740" i="1" s="1"/>
  <c r="R17740" i="1" s="1"/>
  <c r="P17741" i="1" a="1"/>
  <c r="P17741" i="1" s="1"/>
  <c r="R17741" i="1" s="1"/>
  <c r="P17742" i="1" a="1"/>
  <c r="P17742" i="1" s="1"/>
  <c r="R17742" i="1" s="1"/>
  <c r="P17743" i="1" a="1"/>
  <c r="P17743" i="1" s="1"/>
  <c r="R17743" i="1" s="1"/>
  <c r="P17744" i="1" a="1"/>
  <c r="P17744" i="1" s="1"/>
  <c r="R17744" i="1" s="1"/>
  <c r="P17745" i="1" a="1"/>
  <c r="P17745" i="1" s="1"/>
  <c r="R17745" i="1" s="1"/>
  <c r="P17746" i="1" a="1"/>
  <c r="P17746" i="1" s="1"/>
  <c r="R17746" i="1" s="1"/>
  <c r="P17747" i="1" a="1"/>
  <c r="P17747" i="1" s="1"/>
  <c r="R17747" i="1" s="1"/>
  <c r="P17748" i="1" a="1"/>
  <c r="P17748" i="1" s="1"/>
  <c r="R17748" i="1" s="1"/>
  <c r="P17749" i="1" a="1"/>
  <c r="P17749" i="1" s="1"/>
  <c r="R17749" i="1" s="1"/>
  <c r="P17750" i="1" a="1"/>
  <c r="P17750" i="1" s="1"/>
  <c r="R17750" i="1" s="1"/>
  <c r="P17751" i="1" a="1"/>
  <c r="P17751" i="1" s="1"/>
  <c r="R17751" i="1" s="1"/>
  <c r="P17752" i="1" a="1"/>
  <c r="P17752" i="1" s="1"/>
  <c r="R17752" i="1" s="1"/>
  <c r="P17753" i="1" a="1"/>
  <c r="P17753" i="1" s="1"/>
  <c r="R17753" i="1" s="1"/>
  <c r="P17754" i="1" a="1"/>
  <c r="P17754" i="1" s="1"/>
  <c r="R17754" i="1" s="1"/>
  <c r="P17755" i="1" a="1"/>
  <c r="P17755" i="1" s="1"/>
  <c r="R17755" i="1" s="1"/>
  <c r="P17756" i="1" a="1"/>
  <c r="P17756" i="1" s="1"/>
  <c r="R17756" i="1" s="1"/>
  <c r="P17757" i="1" a="1"/>
  <c r="P17757" i="1" s="1"/>
  <c r="R17757" i="1" s="1"/>
  <c r="P17758" i="1" a="1"/>
  <c r="P17758" i="1" s="1"/>
  <c r="R17758" i="1" s="1"/>
  <c r="P17759" i="1" a="1"/>
  <c r="P17759" i="1" s="1"/>
  <c r="R17759" i="1" s="1"/>
  <c r="P17760" i="1" a="1"/>
  <c r="P17760" i="1" s="1"/>
  <c r="R17760" i="1" s="1"/>
  <c r="P17761" i="1" a="1"/>
  <c r="P17761" i="1" s="1"/>
  <c r="R17761" i="1" s="1"/>
  <c r="P17762" i="1" a="1"/>
  <c r="P17762" i="1" s="1"/>
  <c r="R17762" i="1" s="1"/>
  <c r="P17763" i="1" a="1"/>
  <c r="P17763" i="1" s="1"/>
  <c r="R17763" i="1" s="1"/>
  <c r="P17764" i="1" a="1"/>
  <c r="P17764" i="1" s="1"/>
  <c r="R17764" i="1" s="1"/>
  <c r="P17765" i="1" a="1"/>
  <c r="P17765" i="1" s="1"/>
  <c r="R17765" i="1" s="1"/>
  <c r="P17766" i="1" a="1"/>
  <c r="P17766" i="1" s="1"/>
  <c r="R17766" i="1" s="1"/>
  <c r="P17767" i="1" a="1"/>
  <c r="P17767" i="1" s="1"/>
  <c r="R17767" i="1" s="1"/>
  <c r="P17768" i="1" a="1"/>
  <c r="P17768" i="1" s="1"/>
  <c r="R17768" i="1" s="1"/>
  <c r="P17769" i="1" a="1"/>
  <c r="P17769" i="1" s="1"/>
  <c r="R17769" i="1" s="1"/>
  <c r="P17770" i="1" a="1"/>
  <c r="P17770" i="1" s="1"/>
  <c r="R17770" i="1" s="1"/>
  <c r="P17771" i="1" a="1"/>
  <c r="P17771" i="1" s="1"/>
  <c r="R17771" i="1" s="1"/>
  <c r="P17772" i="1" a="1"/>
  <c r="P17772" i="1" s="1"/>
  <c r="R17772" i="1" s="1"/>
  <c r="P17773" i="1" a="1"/>
  <c r="P17773" i="1" s="1"/>
  <c r="R17773" i="1" s="1"/>
  <c r="P17774" i="1" a="1"/>
  <c r="P17774" i="1" s="1"/>
  <c r="R17774" i="1" s="1"/>
  <c r="P17775" i="1" a="1"/>
  <c r="P17775" i="1" s="1"/>
  <c r="R17775" i="1" s="1"/>
  <c r="P17776" i="1" a="1"/>
  <c r="P17776" i="1" s="1"/>
  <c r="R17776" i="1" s="1"/>
  <c r="P17777" i="1" a="1"/>
  <c r="P17777" i="1" s="1"/>
  <c r="R17777" i="1" s="1"/>
  <c r="P17778" i="1" a="1"/>
  <c r="P17778" i="1" s="1"/>
  <c r="R17778" i="1" s="1"/>
  <c r="P17779" i="1" a="1"/>
  <c r="P17779" i="1" s="1"/>
  <c r="R17779" i="1" s="1"/>
  <c r="P17780" i="1" a="1"/>
  <c r="P17780" i="1" s="1"/>
  <c r="R17780" i="1" s="1"/>
  <c r="P17781" i="1" a="1"/>
  <c r="P17781" i="1" s="1"/>
  <c r="R17781" i="1" s="1"/>
  <c r="P17782" i="1" a="1"/>
  <c r="P17782" i="1" s="1"/>
  <c r="R17782" i="1" s="1"/>
  <c r="P17783" i="1" a="1"/>
  <c r="P17783" i="1" s="1"/>
  <c r="R17783" i="1" s="1"/>
  <c r="P17784" i="1" a="1"/>
  <c r="P17784" i="1" s="1"/>
  <c r="R17784" i="1" s="1"/>
  <c r="P17785" i="1" a="1"/>
  <c r="P17785" i="1" s="1"/>
  <c r="R17785" i="1" s="1"/>
  <c r="P17786" i="1" a="1"/>
  <c r="P17786" i="1" s="1"/>
  <c r="R17786" i="1" s="1"/>
  <c r="P17787" i="1" a="1"/>
  <c r="P17787" i="1" s="1"/>
  <c r="R17787" i="1" s="1"/>
  <c r="P17788" i="1" a="1"/>
  <c r="P17788" i="1" s="1"/>
  <c r="R17788" i="1" s="1"/>
  <c r="P17789" i="1" a="1"/>
  <c r="P17789" i="1" s="1"/>
  <c r="R17789" i="1" s="1"/>
  <c r="P17790" i="1" a="1"/>
  <c r="P17790" i="1" s="1"/>
  <c r="R17790" i="1" s="1"/>
  <c r="P17791" i="1" a="1"/>
  <c r="P17791" i="1" s="1"/>
  <c r="R17791" i="1" s="1"/>
  <c r="P17792" i="1" a="1"/>
  <c r="P17792" i="1" s="1"/>
  <c r="R17792" i="1" s="1"/>
  <c r="P17793" i="1" a="1"/>
  <c r="P17793" i="1" s="1"/>
  <c r="R17793" i="1" s="1"/>
  <c r="P17794" i="1" a="1"/>
  <c r="P17794" i="1" s="1"/>
  <c r="R17794" i="1" s="1"/>
  <c r="P17795" i="1" a="1"/>
  <c r="P17795" i="1" s="1"/>
  <c r="R17795" i="1" s="1"/>
  <c r="P17796" i="1" a="1"/>
  <c r="P17796" i="1" s="1"/>
  <c r="R17796" i="1" s="1"/>
  <c r="P17797" i="1" a="1"/>
  <c r="P17797" i="1" s="1"/>
  <c r="R17797" i="1" s="1"/>
  <c r="P17798" i="1" a="1"/>
  <c r="P17798" i="1" s="1"/>
  <c r="R17798" i="1" s="1"/>
  <c r="P17799" i="1" a="1"/>
  <c r="P17799" i="1" s="1"/>
  <c r="R17799" i="1" s="1"/>
  <c r="P17800" i="1" a="1"/>
  <c r="P17800" i="1" s="1"/>
  <c r="R17800" i="1" s="1"/>
  <c r="P17801" i="1" a="1"/>
  <c r="P17801" i="1" s="1"/>
  <c r="R17801" i="1" s="1"/>
  <c r="P17802" i="1" a="1"/>
  <c r="P17802" i="1" s="1"/>
  <c r="R17802" i="1" s="1"/>
  <c r="P17803" i="1" a="1"/>
  <c r="P17803" i="1" s="1"/>
  <c r="R17803" i="1" s="1"/>
  <c r="P17804" i="1" a="1"/>
  <c r="P17804" i="1" s="1"/>
  <c r="R17804" i="1" s="1"/>
  <c r="P17805" i="1" a="1"/>
  <c r="P17805" i="1" s="1"/>
  <c r="R17805" i="1" s="1"/>
  <c r="P17806" i="1" a="1"/>
  <c r="P17806" i="1" s="1"/>
  <c r="R17806" i="1" s="1"/>
  <c r="P17807" i="1" a="1"/>
  <c r="P17807" i="1" s="1"/>
  <c r="R17807" i="1" s="1"/>
  <c r="P17808" i="1" a="1"/>
  <c r="P17808" i="1" s="1"/>
  <c r="R17808" i="1" s="1"/>
  <c r="P17809" i="1" a="1"/>
  <c r="P17809" i="1" s="1"/>
  <c r="R17809" i="1" s="1"/>
  <c r="P17810" i="1" a="1"/>
  <c r="P17810" i="1" s="1"/>
  <c r="R17810" i="1" s="1"/>
  <c r="P17811" i="1" a="1"/>
  <c r="P17811" i="1" s="1"/>
  <c r="R17811" i="1" s="1"/>
  <c r="P17812" i="1" a="1"/>
  <c r="P17812" i="1" s="1"/>
  <c r="R17812" i="1" s="1"/>
  <c r="P17813" i="1" a="1"/>
  <c r="P17813" i="1" s="1"/>
  <c r="R17813" i="1" s="1"/>
  <c r="P17814" i="1" a="1"/>
  <c r="P17814" i="1" s="1"/>
  <c r="R17814" i="1" s="1"/>
  <c r="P17815" i="1" a="1"/>
  <c r="P17815" i="1" s="1"/>
  <c r="R17815" i="1" s="1"/>
  <c r="P17816" i="1" a="1"/>
  <c r="P17816" i="1" s="1"/>
  <c r="R17816" i="1" s="1"/>
  <c r="P17817" i="1" a="1"/>
  <c r="P17817" i="1" s="1"/>
  <c r="R17817" i="1" s="1"/>
  <c r="P17818" i="1" a="1"/>
  <c r="P17818" i="1" s="1"/>
  <c r="R17818" i="1" s="1"/>
  <c r="P17819" i="1" a="1"/>
  <c r="P17819" i="1" s="1"/>
  <c r="R17819" i="1" s="1"/>
  <c r="P17820" i="1" a="1"/>
  <c r="P17820" i="1" s="1"/>
  <c r="R17820" i="1" s="1"/>
  <c r="P17821" i="1" a="1"/>
  <c r="P17821" i="1" s="1"/>
  <c r="R17821" i="1" s="1"/>
  <c r="P17822" i="1" a="1"/>
  <c r="P17822" i="1" s="1"/>
  <c r="R17822" i="1" s="1"/>
  <c r="P17823" i="1" a="1"/>
  <c r="P17823" i="1" s="1"/>
  <c r="R17823" i="1" s="1"/>
  <c r="P17824" i="1" a="1"/>
  <c r="P17824" i="1" s="1"/>
  <c r="R17824" i="1" s="1"/>
  <c r="P17825" i="1" a="1"/>
  <c r="P17825" i="1" s="1"/>
  <c r="R17825" i="1" s="1"/>
  <c r="P17826" i="1" a="1"/>
  <c r="P17826" i="1" s="1"/>
  <c r="R17826" i="1" s="1"/>
  <c r="P17827" i="1" a="1"/>
  <c r="P17827" i="1" s="1"/>
  <c r="R17827" i="1" s="1"/>
  <c r="P17828" i="1" a="1"/>
  <c r="P17828" i="1" s="1"/>
  <c r="R17828" i="1" s="1"/>
  <c r="P17829" i="1" a="1"/>
  <c r="P17829" i="1" s="1"/>
  <c r="R17829" i="1" s="1"/>
  <c r="P17830" i="1" a="1"/>
  <c r="P17830" i="1" s="1"/>
  <c r="R17830" i="1" s="1"/>
  <c r="P17831" i="1" a="1"/>
  <c r="P17831" i="1" s="1"/>
  <c r="R17831" i="1" s="1"/>
  <c r="P17832" i="1" a="1"/>
  <c r="P17832" i="1" s="1"/>
  <c r="R17832" i="1" s="1"/>
  <c r="P17833" i="1" a="1"/>
  <c r="P17833" i="1" s="1"/>
  <c r="R17833" i="1" s="1"/>
  <c r="P17834" i="1" a="1"/>
  <c r="P17834" i="1" s="1"/>
  <c r="R17834" i="1" s="1"/>
  <c r="P17835" i="1" a="1"/>
  <c r="P17835" i="1" s="1"/>
  <c r="R17835" i="1" s="1"/>
  <c r="P17836" i="1" a="1"/>
  <c r="P17836" i="1" s="1"/>
  <c r="R17836" i="1" s="1"/>
  <c r="P17837" i="1" a="1"/>
  <c r="P17837" i="1" s="1"/>
  <c r="R17837" i="1" s="1"/>
  <c r="P17838" i="1" a="1"/>
  <c r="P17838" i="1" s="1"/>
  <c r="R17838" i="1" s="1"/>
  <c r="P17839" i="1" a="1"/>
  <c r="P17839" i="1" s="1"/>
  <c r="R17839" i="1" s="1"/>
  <c r="P17840" i="1" a="1"/>
  <c r="P17840" i="1" s="1"/>
  <c r="R17840" i="1" s="1"/>
  <c r="P17841" i="1" a="1"/>
  <c r="P17841" i="1" s="1"/>
  <c r="R17841" i="1" s="1"/>
  <c r="P17842" i="1" a="1"/>
  <c r="P17842" i="1" s="1"/>
  <c r="R17842" i="1" s="1"/>
  <c r="P17843" i="1" a="1"/>
  <c r="P17843" i="1" s="1"/>
  <c r="R17843" i="1" s="1"/>
  <c r="P17844" i="1" a="1"/>
  <c r="P17844" i="1" s="1"/>
  <c r="R17844" i="1" s="1"/>
  <c r="P17845" i="1" a="1"/>
  <c r="P17845" i="1" s="1"/>
  <c r="R17845" i="1" s="1"/>
  <c r="P17846" i="1" a="1"/>
  <c r="P17846" i="1" s="1"/>
  <c r="R17846" i="1" s="1"/>
  <c r="P17847" i="1" a="1"/>
  <c r="P17847" i="1" s="1"/>
  <c r="R17847" i="1" s="1"/>
  <c r="P17848" i="1" a="1"/>
  <c r="P17848" i="1" s="1"/>
  <c r="R17848" i="1" s="1"/>
  <c r="P17849" i="1" a="1"/>
  <c r="P17849" i="1" s="1"/>
  <c r="R17849" i="1" s="1"/>
  <c r="P17850" i="1" a="1"/>
  <c r="P17850" i="1" s="1"/>
  <c r="R17850" i="1" s="1"/>
  <c r="P17851" i="1" a="1"/>
  <c r="P17851" i="1" s="1"/>
  <c r="R17851" i="1" s="1"/>
  <c r="P17852" i="1" a="1"/>
  <c r="P17852" i="1" s="1"/>
  <c r="R17852" i="1" s="1"/>
  <c r="P17853" i="1" a="1"/>
  <c r="P17853" i="1" s="1"/>
  <c r="R17853" i="1" s="1"/>
  <c r="P17854" i="1" a="1"/>
  <c r="P17854" i="1" s="1"/>
  <c r="R17854" i="1" s="1"/>
  <c r="P17855" i="1" a="1"/>
  <c r="P17855" i="1" s="1"/>
  <c r="R17855" i="1" s="1"/>
  <c r="P17856" i="1" a="1"/>
  <c r="P17856" i="1" s="1"/>
  <c r="R17856" i="1" s="1"/>
  <c r="P17857" i="1" a="1"/>
  <c r="P17857" i="1" s="1"/>
  <c r="R17857" i="1" s="1"/>
  <c r="P17858" i="1" a="1"/>
  <c r="P17858" i="1" s="1"/>
  <c r="R17858" i="1" s="1"/>
  <c r="P17859" i="1" a="1"/>
  <c r="P17859" i="1" s="1"/>
  <c r="R17859" i="1" s="1"/>
  <c r="P17860" i="1" a="1"/>
  <c r="P17860" i="1" s="1"/>
  <c r="R17860" i="1" s="1"/>
  <c r="P17861" i="1" a="1"/>
  <c r="P17861" i="1" s="1"/>
  <c r="R17861" i="1" s="1"/>
  <c r="P17862" i="1" a="1"/>
  <c r="P17862" i="1" s="1"/>
  <c r="R17862" i="1" s="1"/>
  <c r="P17863" i="1" a="1"/>
  <c r="P17863" i="1" s="1"/>
  <c r="R17863" i="1" s="1"/>
  <c r="P17864" i="1" a="1"/>
  <c r="P17864" i="1" s="1"/>
  <c r="R17864" i="1" s="1"/>
  <c r="P17865" i="1" a="1"/>
  <c r="P17865" i="1" s="1"/>
  <c r="R17865" i="1" s="1"/>
  <c r="P17866" i="1" a="1"/>
  <c r="P17866" i="1" s="1"/>
  <c r="R17866" i="1" s="1"/>
  <c r="P17867" i="1" a="1"/>
  <c r="P17867" i="1" s="1"/>
  <c r="R17867" i="1" s="1"/>
  <c r="P17868" i="1" a="1"/>
  <c r="P17868" i="1" s="1"/>
  <c r="R17868" i="1" s="1"/>
  <c r="P17869" i="1" a="1"/>
  <c r="P17869" i="1" s="1"/>
  <c r="R17869" i="1" s="1"/>
  <c r="P17870" i="1" a="1"/>
  <c r="P17870" i="1" s="1"/>
  <c r="R17870" i="1" s="1"/>
  <c r="P17871" i="1" a="1"/>
  <c r="P17871" i="1" s="1"/>
  <c r="R17871" i="1" s="1"/>
  <c r="P17872" i="1" a="1"/>
  <c r="P17872" i="1" s="1"/>
  <c r="R17872" i="1" s="1"/>
  <c r="P17873" i="1" a="1"/>
  <c r="P17873" i="1" s="1"/>
  <c r="R17873" i="1" s="1"/>
  <c r="P17874" i="1" a="1"/>
  <c r="P17874" i="1" s="1"/>
  <c r="R17874" i="1" s="1"/>
  <c r="P17875" i="1" a="1"/>
  <c r="P17875" i="1" s="1"/>
  <c r="R17875" i="1" s="1"/>
  <c r="P17876" i="1" a="1"/>
  <c r="P17876" i="1" s="1"/>
  <c r="R17876" i="1" s="1"/>
  <c r="P17877" i="1" a="1"/>
  <c r="P17877" i="1" s="1"/>
  <c r="R17877" i="1" s="1"/>
  <c r="P17878" i="1" a="1"/>
  <c r="P17878" i="1" s="1"/>
  <c r="R17878" i="1" s="1"/>
  <c r="P17879" i="1" a="1"/>
  <c r="P17879" i="1" s="1"/>
  <c r="R17879" i="1" s="1"/>
  <c r="P17880" i="1" a="1"/>
  <c r="P17880" i="1" s="1"/>
  <c r="R17880" i="1" s="1"/>
  <c r="P17881" i="1" a="1"/>
  <c r="P17881" i="1" s="1"/>
  <c r="R17881" i="1" s="1"/>
  <c r="P17882" i="1" a="1"/>
  <c r="P17882" i="1" s="1"/>
  <c r="R17882" i="1" s="1"/>
  <c r="P17883" i="1" a="1"/>
  <c r="P17883" i="1" s="1"/>
  <c r="R17883" i="1" s="1"/>
  <c r="P17884" i="1" a="1"/>
  <c r="P17884" i="1" s="1"/>
  <c r="R17884" i="1" s="1"/>
  <c r="P17885" i="1" a="1"/>
  <c r="P17885" i="1" s="1"/>
  <c r="R17885" i="1" s="1"/>
  <c r="P17886" i="1" a="1"/>
  <c r="P17886" i="1" s="1"/>
  <c r="R17886" i="1" s="1"/>
  <c r="P17887" i="1" a="1"/>
  <c r="P17887" i="1" s="1"/>
  <c r="R17887" i="1" s="1"/>
  <c r="P17888" i="1" a="1"/>
  <c r="P17888" i="1" s="1"/>
  <c r="R17888" i="1" s="1"/>
  <c r="P17889" i="1" a="1"/>
  <c r="P17889" i="1" s="1"/>
  <c r="R17889" i="1" s="1"/>
  <c r="P17890" i="1" a="1"/>
  <c r="P17890" i="1" s="1"/>
  <c r="R17890" i="1" s="1"/>
  <c r="P17891" i="1" a="1"/>
  <c r="P17891" i="1" s="1"/>
  <c r="R17891" i="1" s="1"/>
  <c r="P17892" i="1" a="1"/>
  <c r="P17892" i="1" s="1"/>
  <c r="R17892" i="1" s="1"/>
  <c r="P17893" i="1" a="1"/>
  <c r="P17893" i="1" s="1"/>
  <c r="R17893" i="1" s="1"/>
  <c r="P17894" i="1" a="1"/>
  <c r="P17894" i="1" s="1"/>
  <c r="R17894" i="1" s="1"/>
  <c r="P17895" i="1" a="1"/>
  <c r="P17895" i="1" s="1"/>
  <c r="R17895" i="1" s="1"/>
  <c r="P17896" i="1" a="1"/>
  <c r="P17896" i="1" s="1"/>
  <c r="R17896" i="1" s="1"/>
  <c r="P17897" i="1" a="1"/>
  <c r="P17897" i="1" s="1"/>
  <c r="R17897" i="1" s="1"/>
  <c r="P17898" i="1" a="1"/>
  <c r="P17898" i="1" s="1"/>
  <c r="R17898" i="1" s="1"/>
  <c r="P17899" i="1" a="1"/>
  <c r="P17899" i="1" s="1"/>
  <c r="R17899" i="1" s="1"/>
  <c r="P17900" i="1" a="1"/>
  <c r="P17900" i="1" s="1"/>
  <c r="R17900" i="1" s="1"/>
  <c r="P17901" i="1" a="1"/>
  <c r="P17901" i="1" s="1"/>
  <c r="R17901" i="1" s="1"/>
  <c r="P17902" i="1" a="1"/>
  <c r="P17902" i="1" s="1"/>
  <c r="R17902" i="1" s="1"/>
  <c r="P17903" i="1" a="1"/>
  <c r="P17903" i="1" s="1"/>
  <c r="R17903" i="1" s="1"/>
  <c r="P17904" i="1" a="1"/>
  <c r="P17904" i="1" s="1"/>
  <c r="R17904" i="1" s="1"/>
  <c r="P17905" i="1" a="1"/>
  <c r="P17905" i="1" s="1"/>
  <c r="R17905" i="1" s="1"/>
  <c r="P17906" i="1" a="1"/>
  <c r="P17906" i="1" s="1"/>
  <c r="R17906" i="1" s="1"/>
  <c r="P17907" i="1" a="1"/>
  <c r="P17907" i="1" s="1"/>
  <c r="R17907" i="1" s="1"/>
  <c r="P17908" i="1" a="1"/>
  <c r="P17908" i="1" s="1"/>
  <c r="R17908" i="1" s="1"/>
  <c r="P17909" i="1" a="1"/>
  <c r="P17909" i="1" s="1"/>
  <c r="R17909" i="1" s="1"/>
  <c r="P17910" i="1" a="1"/>
  <c r="P17910" i="1" s="1"/>
  <c r="R17910" i="1" s="1"/>
  <c r="P17911" i="1" a="1"/>
  <c r="P17911" i="1" s="1"/>
  <c r="R17911" i="1" s="1"/>
  <c r="P17912" i="1" a="1"/>
  <c r="P17912" i="1" s="1"/>
  <c r="R17912" i="1" s="1"/>
  <c r="P17913" i="1" a="1"/>
  <c r="P17913" i="1" s="1"/>
  <c r="R17913" i="1" s="1"/>
  <c r="P17914" i="1" a="1"/>
  <c r="P17914" i="1" s="1"/>
  <c r="R17914" i="1" s="1"/>
  <c r="P17915" i="1" a="1"/>
  <c r="P17915" i="1" s="1"/>
  <c r="R17915" i="1" s="1"/>
  <c r="P17916" i="1" a="1"/>
  <c r="P17916" i="1" s="1"/>
  <c r="R17916" i="1" s="1"/>
  <c r="P17917" i="1" a="1"/>
  <c r="P17917" i="1" s="1"/>
  <c r="R17917" i="1" s="1"/>
  <c r="P17918" i="1" a="1"/>
  <c r="P17918" i="1" s="1"/>
  <c r="R17918" i="1" s="1"/>
  <c r="P17919" i="1" a="1"/>
  <c r="P17919" i="1" s="1"/>
  <c r="R17919" i="1" s="1"/>
  <c r="P17920" i="1" a="1"/>
  <c r="P17920" i="1" s="1"/>
  <c r="R17920" i="1" s="1"/>
  <c r="P17921" i="1" a="1"/>
  <c r="P17921" i="1" s="1"/>
  <c r="R17921" i="1" s="1"/>
  <c r="P17922" i="1" a="1"/>
  <c r="P17922" i="1" s="1"/>
  <c r="R17922" i="1" s="1"/>
  <c r="P17923" i="1" a="1"/>
  <c r="P17923" i="1" s="1"/>
  <c r="R17923" i="1" s="1"/>
  <c r="P17924" i="1" a="1"/>
  <c r="P17924" i="1" s="1"/>
  <c r="R17924" i="1" s="1"/>
  <c r="P17925" i="1" a="1"/>
  <c r="P17925" i="1" s="1"/>
  <c r="R17925" i="1" s="1"/>
  <c r="P17926" i="1" a="1"/>
  <c r="P17926" i="1" s="1"/>
  <c r="R17926" i="1" s="1"/>
  <c r="P17927" i="1" a="1"/>
  <c r="P17927" i="1" s="1"/>
  <c r="R17927" i="1" s="1"/>
  <c r="P17928" i="1" a="1"/>
  <c r="P17928" i="1" s="1"/>
  <c r="R17928" i="1" s="1"/>
  <c r="P17929" i="1" a="1"/>
  <c r="P17929" i="1" s="1"/>
  <c r="R17929" i="1" s="1"/>
  <c r="P17930" i="1" a="1"/>
  <c r="P17930" i="1" s="1"/>
  <c r="R17930" i="1" s="1"/>
  <c r="P17931" i="1" a="1"/>
  <c r="P17931" i="1" s="1"/>
  <c r="R17931" i="1" s="1"/>
  <c r="P17932" i="1" a="1"/>
  <c r="P17932" i="1" s="1"/>
  <c r="R17932" i="1" s="1"/>
  <c r="P17933" i="1" a="1"/>
  <c r="P17933" i="1" s="1"/>
  <c r="R17933" i="1" s="1"/>
  <c r="P17934" i="1" a="1"/>
  <c r="P17934" i="1" s="1"/>
  <c r="R17934" i="1" s="1"/>
  <c r="P17935" i="1" a="1"/>
  <c r="P17935" i="1" s="1"/>
  <c r="R17935" i="1" s="1"/>
  <c r="P17936" i="1" a="1"/>
  <c r="P17936" i="1" s="1"/>
  <c r="R17936" i="1" s="1"/>
  <c r="P17937" i="1" a="1"/>
  <c r="P17937" i="1" s="1"/>
  <c r="R17937" i="1" s="1"/>
  <c r="P17938" i="1" a="1"/>
  <c r="P17938" i="1" s="1"/>
  <c r="R17938" i="1" s="1"/>
  <c r="P17939" i="1" a="1"/>
  <c r="P17939" i="1" s="1"/>
  <c r="R17939" i="1" s="1"/>
  <c r="P17940" i="1" a="1"/>
  <c r="P17940" i="1" s="1"/>
  <c r="R17940" i="1" s="1"/>
  <c r="P17941" i="1" a="1"/>
  <c r="P17941" i="1" s="1"/>
  <c r="R17941" i="1" s="1"/>
  <c r="P17942" i="1" a="1"/>
  <c r="P17942" i="1" s="1"/>
  <c r="R17942" i="1" s="1"/>
  <c r="P17943" i="1" a="1"/>
  <c r="P17943" i="1" s="1"/>
  <c r="R17943" i="1" s="1"/>
  <c r="P17944" i="1" a="1"/>
  <c r="P17944" i="1" s="1"/>
  <c r="R17944" i="1" s="1"/>
  <c r="P17945" i="1" a="1"/>
  <c r="P17945" i="1" s="1"/>
  <c r="R17945" i="1" s="1"/>
  <c r="P17946" i="1" a="1"/>
  <c r="P17946" i="1" s="1"/>
  <c r="R17946" i="1" s="1"/>
  <c r="P17947" i="1" a="1"/>
  <c r="P17947" i="1" s="1"/>
  <c r="R17947" i="1" s="1"/>
  <c r="P17948" i="1" a="1"/>
  <c r="P17948" i="1" s="1"/>
  <c r="R17948" i="1" s="1"/>
  <c r="P17949" i="1" a="1"/>
  <c r="P17949" i="1" s="1"/>
  <c r="R17949" i="1" s="1"/>
  <c r="P17950" i="1" a="1"/>
  <c r="P17950" i="1" s="1"/>
  <c r="R17950" i="1" s="1"/>
  <c r="P17951" i="1" a="1"/>
  <c r="P17951" i="1" s="1"/>
  <c r="R17951" i="1" s="1"/>
  <c r="P17952" i="1" a="1"/>
  <c r="P17952" i="1" s="1"/>
  <c r="R17952" i="1" s="1"/>
  <c r="P17953" i="1" a="1"/>
  <c r="P17953" i="1" s="1"/>
  <c r="R17953" i="1" s="1"/>
  <c r="P17954" i="1" a="1"/>
  <c r="P17954" i="1" s="1"/>
  <c r="R17954" i="1" s="1"/>
  <c r="P17955" i="1" a="1"/>
  <c r="P17955" i="1" s="1"/>
  <c r="R17955" i="1" s="1"/>
  <c r="P17956" i="1" a="1"/>
  <c r="P17956" i="1" s="1"/>
  <c r="R17956" i="1" s="1"/>
  <c r="P17957" i="1" a="1"/>
  <c r="P17957" i="1" s="1"/>
  <c r="R17957" i="1" s="1"/>
  <c r="P17958" i="1" a="1"/>
  <c r="P17958" i="1" s="1"/>
  <c r="R17958" i="1" s="1"/>
  <c r="P17959" i="1" a="1"/>
  <c r="P17959" i="1" s="1"/>
  <c r="R17959" i="1" s="1"/>
  <c r="P17960" i="1" a="1"/>
  <c r="P17960" i="1" s="1"/>
  <c r="R17960" i="1" s="1"/>
  <c r="P17961" i="1" a="1"/>
  <c r="P17961" i="1" s="1"/>
  <c r="R17961" i="1" s="1"/>
  <c r="P17962" i="1" a="1"/>
  <c r="P17962" i="1" s="1"/>
  <c r="R17962" i="1" s="1"/>
  <c r="P17963" i="1" a="1"/>
  <c r="P17963" i="1" s="1"/>
  <c r="R17963" i="1" s="1"/>
  <c r="P17964" i="1" a="1"/>
  <c r="P17964" i="1" s="1"/>
  <c r="R17964" i="1" s="1"/>
  <c r="P17965" i="1" a="1"/>
  <c r="P17965" i="1" s="1"/>
  <c r="R17965" i="1" s="1"/>
  <c r="P17966" i="1" a="1"/>
  <c r="P17966" i="1" s="1"/>
  <c r="R17966" i="1" s="1"/>
  <c r="P17967" i="1" a="1"/>
  <c r="P17967" i="1" s="1"/>
  <c r="R17967" i="1" s="1"/>
  <c r="P17968" i="1" a="1"/>
  <c r="P17968" i="1" s="1"/>
  <c r="R17968" i="1" s="1"/>
  <c r="P17969" i="1" a="1"/>
  <c r="P17969" i="1" s="1"/>
  <c r="R17969" i="1" s="1"/>
  <c r="P17970" i="1" a="1"/>
  <c r="P17970" i="1" s="1"/>
  <c r="R17970" i="1" s="1"/>
  <c r="P17971" i="1" a="1"/>
  <c r="P17971" i="1" s="1"/>
  <c r="R17971" i="1" s="1"/>
  <c r="P17972" i="1" a="1"/>
  <c r="P17972" i="1" s="1"/>
  <c r="R17972" i="1" s="1"/>
  <c r="P17973" i="1" a="1"/>
  <c r="P17973" i="1" s="1"/>
  <c r="R17973" i="1" s="1"/>
  <c r="P17974" i="1" a="1"/>
  <c r="P17974" i="1" s="1"/>
  <c r="R17974" i="1" s="1"/>
  <c r="P17975" i="1" a="1"/>
  <c r="P17975" i="1" s="1"/>
  <c r="R17975" i="1" s="1"/>
  <c r="P17976" i="1" a="1"/>
  <c r="P17976" i="1" s="1"/>
  <c r="R17976" i="1" s="1"/>
  <c r="P17977" i="1" a="1"/>
  <c r="P17977" i="1" s="1"/>
  <c r="R17977" i="1" s="1"/>
  <c r="P17978" i="1" a="1"/>
  <c r="P17978" i="1" s="1"/>
  <c r="R17978" i="1" s="1"/>
  <c r="P17979" i="1" a="1"/>
  <c r="P17979" i="1" s="1"/>
  <c r="R17979" i="1" s="1"/>
  <c r="P17980" i="1" a="1"/>
  <c r="P17980" i="1" s="1"/>
  <c r="R17980" i="1" s="1"/>
  <c r="P17981" i="1" a="1"/>
  <c r="P17981" i="1" s="1"/>
  <c r="R17981" i="1" s="1"/>
  <c r="P17982" i="1" a="1"/>
  <c r="P17982" i="1" s="1"/>
  <c r="R17982" i="1" s="1"/>
  <c r="P17983" i="1" a="1"/>
  <c r="P17983" i="1" s="1"/>
  <c r="R17983" i="1" s="1"/>
  <c r="P17984" i="1" a="1"/>
  <c r="P17984" i="1" s="1"/>
  <c r="R17984" i="1" s="1"/>
  <c r="P17985" i="1" a="1"/>
  <c r="P17985" i="1" s="1"/>
  <c r="R17985" i="1" s="1"/>
  <c r="P17986" i="1" a="1"/>
  <c r="P17986" i="1" s="1"/>
  <c r="R17986" i="1" s="1"/>
  <c r="P17987" i="1" a="1"/>
  <c r="P17987" i="1" s="1"/>
  <c r="R17987" i="1" s="1"/>
  <c r="P17988" i="1" a="1"/>
  <c r="P17988" i="1" s="1"/>
  <c r="R17988" i="1" s="1"/>
  <c r="P17989" i="1" a="1"/>
  <c r="P17989" i="1" s="1"/>
  <c r="R17989" i="1" s="1"/>
  <c r="P17990" i="1" a="1"/>
  <c r="P17990" i="1" s="1"/>
  <c r="R17990" i="1" s="1"/>
  <c r="P17991" i="1" a="1"/>
  <c r="P17991" i="1" s="1"/>
  <c r="R17991" i="1" s="1"/>
  <c r="P17992" i="1" a="1"/>
  <c r="P17992" i="1" s="1"/>
  <c r="R17992" i="1" s="1"/>
  <c r="P17993" i="1" a="1"/>
  <c r="P17993" i="1" s="1"/>
  <c r="R17993" i="1" s="1"/>
  <c r="P17994" i="1" a="1"/>
  <c r="P17994" i="1" s="1"/>
  <c r="R17994" i="1" s="1"/>
  <c r="P17995" i="1" a="1"/>
  <c r="P17995" i="1" s="1"/>
  <c r="R17995" i="1" s="1"/>
  <c r="P17996" i="1" a="1"/>
  <c r="P17996" i="1" s="1"/>
  <c r="R17996" i="1" s="1"/>
  <c r="P17997" i="1" a="1"/>
  <c r="P17997" i="1" s="1"/>
  <c r="R17997" i="1" s="1"/>
  <c r="P17998" i="1" a="1"/>
  <c r="P17998" i="1" s="1"/>
  <c r="R17998" i="1" s="1"/>
  <c r="P17999" i="1" a="1"/>
  <c r="P17999" i="1" s="1"/>
  <c r="R17999" i="1" s="1"/>
  <c r="P18000" i="1" a="1"/>
  <c r="P18000" i="1" s="1"/>
  <c r="R18000" i="1" s="1"/>
  <c r="P18001" i="1" a="1"/>
  <c r="P18001" i="1" s="1"/>
  <c r="R18001" i="1" s="1"/>
  <c r="P18002" i="1" a="1"/>
  <c r="P18002" i="1" s="1"/>
  <c r="R18002" i="1" s="1"/>
  <c r="P18003" i="1" a="1"/>
  <c r="P18003" i="1" s="1"/>
  <c r="R18003" i="1" s="1"/>
  <c r="P18004" i="1" a="1"/>
  <c r="P18004" i="1" s="1"/>
  <c r="R18004" i="1" s="1"/>
  <c r="P18005" i="1" a="1"/>
  <c r="P18005" i="1" s="1"/>
  <c r="R18005" i="1" s="1"/>
  <c r="P18006" i="1" a="1"/>
  <c r="P18006" i="1" s="1"/>
  <c r="R18006" i="1" s="1"/>
  <c r="P18007" i="1" a="1"/>
  <c r="P18007" i="1" s="1"/>
  <c r="R18007" i="1" s="1"/>
  <c r="P18008" i="1" a="1"/>
  <c r="P18008" i="1" s="1"/>
  <c r="R18008" i="1" s="1"/>
  <c r="P18009" i="1" a="1"/>
  <c r="P18009" i="1" s="1"/>
  <c r="R18009" i="1" s="1"/>
  <c r="P18010" i="1" a="1"/>
  <c r="P18010" i="1" s="1"/>
  <c r="R18010" i="1" s="1"/>
  <c r="P18011" i="1" a="1"/>
  <c r="P18011" i="1" s="1"/>
  <c r="R18011" i="1" s="1"/>
  <c r="P18012" i="1" a="1"/>
  <c r="P18012" i="1" s="1"/>
  <c r="R18012" i="1" s="1"/>
  <c r="P18013" i="1" a="1"/>
  <c r="P18013" i="1" s="1"/>
  <c r="R18013" i="1" s="1"/>
  <c r="P18014" i="1" a="1"/>
  <c r="P18014" i="1" s="1"/>
  <c r="R18014" i="1" s="1"/>
  <c r="P18015" i="1" a="1"/>
  <c r="P18015" i="1" s="1"/>
  <c r="R18015" i="1" s="1"/>
  <c r="P18016" i="1" a="1"/>
  <c r="P18016" i="1" s="1"/>
  <c r="R18016" i="1" s="1"/>
  <c r="P18017" i="1" a="1"/>
  <c r="P18017" i="1" s="1"/>
  <c r="R18017" i="1" s="1"/>
  <c r="P18018" i="1" a="1"/>
  <c r="P18018" i="1" s="1"/>
  <c r="R18018" i="1" s="1"/>
  <c r="P18019" i="1" a="1"/>
  <c r="P18019" i="1" s="1"/>
  <c r="R18019" i="1" s="1"/>
  <c r="P18020" i="1" a="1"/>
  <c r="P18020" i="1" s="1"/>
  <c r="R18020" i="1" s="1"/>
  <c r="P18021" i="1" a="1"/>
  <c r="P18021" i="1" s="1"/>
  <c r="R18021" i="1" s="1"/>
  <c r="P18022" i="1" a="1"/>
  <c r="P18022" i="1" s="1"/>
  <c r="R18022" i="1" s="1"/>
  <c r="P18023" i="1" a="1"/>
  <c r="P18023" i="1" s="1"/>
  <c r="R18023" i="1" s="1"/>
  <c r="P18024" i="1" a="1"/>
  <c r="P18024" i="1" s="1"/>
  <c r="R18024" i="1" s="1"/>
  <c r="P18025" i="1" a="1"/>
  <c r="P18025" i="1" s="1"/>
  <c r="R18025" i="1" s="1"/>
  <c r="P18026" i="1" a="1"/>
  <c r="P18026" i="1" s="1"/>
  <c r="R18026" i="1" s="1"/>
  <c r="P18027" i="1" a="1"/>
  <c r="P18027" i="1" s="1"/>
  <c r="R18027" i="1" s="1"/>
  <c r="P18028" i="1" a="1"/>
  <c r="P18028" i="1" s="1"/>
  <c r="R18028" i="1" s="1"/>
  <c r="P18029" i="1" a="1"/>
  <c r="P18029" i="1" s="1"/>
  <c r="R18029" i="1" s="1"/>
  <c r="P18030" i="1" a="1"/>
  <c r="P18030" i="1" s="1"/>
  <c r="R18030" i="1" s="1"/>
  <c r="P18031" i="1" a="1"/>
  <c r="P18031" i="1" s="1"/>
  <c r="R18031" i="1" s="1"/>
  <c r="P18032" i="1" a="1"/>
  <c r="P18032" i="1" s="1"/>
  <c r="R18032" i="1" s="1"/>
  <c r="P18033" i="1" a="1"/>
  <c r="P18033" i="1" s="1"/>
  <c r="R18033" i="1" s="1"/>
  <c r="P18034" i="1" a="1"/>
  <c r="P18034" i="1" s="1"/>
  <c r="R18034" i="1" s="1"/>
  <c r="P18035" i="1" a="1"/>
  <c r="P18035" i="1" s="1"/>
  <c r="R18035" i="1" s="1"/>
  <c r="P18036" i="1" a="1"/>
  <c r="P18036" i="1" s="1"/>
  <c r="R18036" i="1" s="1"/>
  <c r="P18037" i="1" a="1"/>
  <c r="P18037" i="1" s="1"/>
  <c r="R18037" i="1" s="1"/>
  <c r="P18038" i="1" a="1"/>
  <c r="P18038" i="1" s="1"/>
  <c r="R18038" i="1" s="1"/>
  <c r="P18039" i="1" a="1"/>
  <c r="P18039" i="1" s="1"/>
  <c r="R18039" i="1" s="1"/>
  <c r="P18040" i="1" a="1"/>
  <c r="P18040" i="1" s="1"/>
  <c r="R18040" i="1" s="1"/>
  <c r="P18041" i="1" a="1"/>
  <c r="P18041" i="1" s="1"/>
  <c r="R18041" i="1" s="1"/>
  <c r="P18042" i="1" a="1"/>
  <c r="P18042" i="1" s="1"/>
  <c r="R18042" i="1" s="1"/>
  <c r="P18043" i="1" a="1"/>
  <c r="P18043" i="1" s="1"/>
  <c r="R18043" i="1" s="1"/>
  <c r="P18044" i="1" a="1"/>
  <c r="P18044" i="1" s="1"/>
  <c r="R18044" i="1" s="1"/>
  <c r="P18045" i="1" a="1"/>
  <c r="P18045" i="1" s="1"/>
  <c r="R18045" i="1" s="1"/>
  <c r="P18046" i="1" a="1"/>
  <c r="P18046" i="1" s="1"/>
  <c r="R18046" i="1" s="1"/>
  <c r="P18047" i="1" a="1"/>
  <c r="P18047" i="1" s="1"/>
  <c r="R18047" i="1" s="1"/>
  <c r="P18048" i="1" a="1"/>
  <c r="P18048" i="1" s="1"/>
  <c r="R18048" i="1" s="1"/>
  <c r="P18049" i="1" a="1"/>
  <c r="P18049" i="1" s="1"/>
  <c r="R18049" i="1" s="1"/>
  <c r="P18050" i="1" a="1"/>
  <c r="P18050" i="1" s="1"/>
  <c r="R18050" i="1" s="1"/>
  <c r="P18051" i="1" a="1"/>
  <c r="P18051" i="1" s="1"/>
  <c r="R18051" i="1" s="1"/>
  <c r="P18052" i="1" a="1"/>
  <c r="P18052" i="1" s="1"/>
  <c r="R18052" i="1" s="1"/>
  <c r="P18053" i="1" a="1"/>
  <c r="P18053" i="1" s="1"/>
  <c r="R18053" i="1" s="1"/>
  <c r="P18054" i="1" a="1"/>
  <c r="P18054" i="1" s="1"/>
  <c r="R18054" i="1" s="1"/>
  <c r="P18055" i="1" a="1"/>
  <c r="P18055" i="1" s="1"/>
  <c r="R18055" i="1" s="1"/>
  <c r="P18056" i="1" a="1"/>
  <c r="P18056" i="1" s="1"/>
  <c r="R18056" i="1" s="1"/>
  <c r="P18057" i="1" a="1"/>
  <c r="P18057" i="1" s="1"/>
  <c r="R18057" i="1" s="1"/>
  <c r="P18058" i="1" a="1"/>
  <c r="P18058" i="1" s="1"/>
  <c r="R18058" i="1" s="1"/>
  <c r="P18059" i="1" a="1"/>
  <c r="P18059" i="1" s="1"/>
  <c r="R18059" i="1" s="1"/>
  <c r="P18060" i="1" a="1"/>
  <c r="P18060" i="1" s="1"/>
  <c r="R18060" i="1" s="1"/>
  <c r="P18061" i="1" a="1"/>
  <c r="P18061" i="1" s="1"/>
  <c r="R18061" i="1" s="1"/>
  <c r="P18062" i="1" a="1"/>
  <c r="P18062" i="1" s="1"/>
  <c r="R18062" i="1" s="1"/>
  <c r="P18063" i="1" a="1"/>
  <c r="P18063" i="1" s="1"/>
  <c r="R18063" i="1" s="1"/>
  <c r="P18064" i="1" a="1"/>
  <c r="P18064" i="1" s="1"/>
  <c r="R18064" i="1" s="1"/>
  <c r="P18065" i="1" a="1"/>
  <c r="P18065" i="1" s="1"/>
  <c r="R18065" i="1" s="1"/>
  <c r="P18066" i="1" a="1"/>
  <c r="P18066" i="1" s="1"/>
  <c r="R18066" i="1" s="1"/>
  <c r="P18067" i="1" a="1"/>
  <c r="P18067" i="1" s="1"/>
  <c r="R18067" i="1" s="1"/>
  <c r="P18068" i="1" a="1"/>
  <c r="P18068" i="1" s="1"/>
  <c r="R18068" i="1" s="1"/>
  <c r="P18069" i="1" a="1"/>
  <c r="P18069" i="1" s="1"/>
  <c r="R18069" i="1" s="1"/>
  <c r="P18070" i="1" a="1"/>
  <c r="P18070" i="1" s="1"/>
  <c r="R18070" i="1" s="1"/>
  <c r="P18071" i="1" a="1"/>
  <c r="P18071" i="1" s="1"/>
  <c r="R18071" i="1" s="1"/>
  <c r="P18072" i="1" a="1"/>
  <c r="P18072" i="1" s="1"/>
  <c r="R18072" i="1" s="1"/>
  <c r="P18073" i="1" a="1"/>
  <c r="P18073" i="1" s="1"/>
  <c r="R18073" i="1" s="1"/>
  <c r="P18074" i="1" a="1"/>
  <c r="P18074" i="1" s="1"/>
  <c r="R18074" i="1" s="1"/>
  <c r="P18075" i="1" a="1"/>
  <c r="P18075" i="1" s="1"/>
  <c r="R18075" i="1" s="1"/>
  <c r="P18076" i="1" a="1"/>
  <c r="P18076" i="1" s="1"/>
  <c r="R18076" i="1" s="1"/>
  <c r="P18077" i="1" a="1"/>
  <c r="P18077" i="1" s="1"/>
  <c r="R18077" i="1" s="1"/>
  <c r="P18078" i="1" a="1"/>
  <c r="P18078" i="1" s="1"/>
  <c r="R18078" i="1" s="1"/>
  <c r="P18079" i="1" a="1"/>
  <c r="P18079" i="1" s="1"/>
  <c r="R18079" i="1" s="1"/>
  <c r="P18080" i="1" a="1"/>
  <c r="P18080" i="1" s="1"/>
  <c r="R18080" i="1" s="1"/>
  <c r="P18081" i="1" a="1"/>
  <c r="P18081" i="1" s="1"/>
  <c r="R18081" i="1" s="1"/>
  <c r="P18082" i="1" a="1"/>
  <c r="P18082" i="1" s="1"/>
  <c r="R18082" i="1" s="1"/>
  <c r="P18083" i="1" a="1"/>
  <c r="P18083" i="1" s="1"/>
  <c r="R18083" i="1" s="1"/>
  <c r="P18084" i="1" a="1"/>
  <c r="P18084" i="1" s="1"/>
  <c r="R18084" i="1" s="1"/>
  <c r="P18085" i="1" a="1"/>
  <c r="P18085" i="1" s="1"/>
  <c r="R18085" i="1" s="1"/>
  <c r="P18086" i="1" a="1"/>
  <c r="P18086" i="1" s="1"/>
  <c r="R18086" i="1" s="1"/>
  <c r="P18087" i="1" a="1"/>
  <c r="P18087" i="1" s="1"/>
  <c r="R18087" i="1" s="1"/>
  <c r="P18088" i="1" a="1"/>
  <c r="P18088" i="1" s="1"/>
  <c r="R18088" i="1" s="1"/>
  <c r="P18089" i="1" a="1"/>
  <c r="P18089" i="1" s="1"/>
  <c r="R18089" i="1" s="1"/>
  <c r="P18090" i="1" a="1"/>
  <c r="P18090" i="1" s="1"/>
  <c r="R18090" i="1" s="1"/>
  <c r="P18091" i="1" a="1"/>
  <c r="P18091" i="1" s="1"/>
  <c r="R18091" i="1" s="1"/>
  <c r="P18092" i="1" a="1"/>
  <c r="P18092" i="1" s="1"/>
  <c r="R18092" i="1" s="1"/>
  <c r="P18093" i="1" a="1"/>
  <c r="P18093" i="1" s="1"/>
  <c r="R18093" i="1" s="1"/>
  <c r="P18094" i="1" a="1"/>
  <c r="P18094" i="1" s="1"/>
  <c r="R18094" i="1" s="1"/>
  <c r="P18095" i="1" a="1"/>
  <c r="P18095" i="1" s="1"/>
  <c r="R18095" i="1" s="1"/>
  <c r="P18096" i="1" a="1"/>
  <c r="P18096" i="1" s="1"/>
  <c r="R18096" i="1" s="1"/>
  <c r="P18097" i="1" a="1"/>
  <c r="P18097" i="1" s="1"/>
  <c r="R18097" i="1" s="1"/>
  <c r="P18098" i="1" a="1"/>
  <c r="P18098" i="1" s="1"/>
  <c r="R18098" i="1" s="1"/>
  <c r="P18099" i="1" a="1"/>
  <c r="P18099" i="1" s="1"/>
  <c r="R18099" i="1" s="1"/>
  <c r="P18100" i="1" a="1"/>
  <c r="P18100" i="1" s="1"/>
  <c r="R18100" i="1" s="1"/>
  <c r="P18101" i="1" a="1"/>
  <c r="P18101" i="1" s="1"/>
  <c r="R18101" i="1" s="1"/>
  <c r="P18102" i="1" a="1"/>
  <c r="P18102" i="1" s="1"/>
  <c r="R18102" i="1" s="1"/>
  <c r="P18103" i="1" a="1"/>
  <c r="P18103" i="1" s="1"/>
  <c r="R18103" i="1" s="1"/>
  <c r="P18104" i="1" a="1"/>
  <c r="P18104" i="1" s="1"/>
  <c r="R18104" i="1" s="1"/>
  <c r="P18105" i="1" a="1"/>
  <c r="P18105" i="1" s="1"/>
  <c r="R18105" i="1" s="1"/>
  <c r="P18106" i="1" a="1"/>
  <c r="P18106" i="1" s="1"/>
  <c r="R18106" i="1" s="1"/>
  <c r="P18107" i="1" a="1"/>
  <c r="P18107" i="1" s="1"/>
  <c r="R18107" i="1" s="1"/>
  <c r="P18108" i="1" a="1"/>
  <c r="P18108" i="1" s="1"/>
  <c r="R18108" i="1" s="1"/>
  <c r="P18109" i="1" a="1"/>
  <c r="P18109" i="1" s="1"/>
  <c r="R18109" i="1" s="1"/>
  <c r="P18110" i="1" a="1"/>
  <c r="P18110" i="1" s="1"/>
  <c r="R18110" i="1" s="1"/>
  <c r="P18111" i="1" a="1"/>
  <c r="P18111" i="1" s="1"/>
  <c r="R18111" i="1" s="1"/>
  <c r="P18112" i="1" a="1"/>
  <c r="P18112" i="1" s="1"/>
  <c r="R18112" i="1" s="1"/>
  <c r="P18113" i="1" a="1"/>
  <c r="P18113" i="1" s="1"/>
  <c r="R18113" i="1" s="1"/>
  <c r="P18114" i="1" a="1"/>
  <c r="P18114" i="1" s="1"/>
  <c r="R18114" i="1" s="1"/>
  <c r="P18115" i="1" a="1"/>
  <c r="P18115" i="1" s="1"/>
  <c r="R18115" i="1" s="1"/>
  <c r="P18116" i="1" a="1"/>
  <c r="P18116" i="1" s="1"/>
  <c r="R18116" i="1" s="1"/>
  <c r="P18117" i="1" a="1"/>
  <c r="P18117" i="1" s="1"/>
  <c r="R18117" i="1" s="1"/>
  <c r="P18118" i="1" a="1"/>
  <c r="P18118" i="1" s="1"/>
  <c r="R18118" i="1" s="1"/>
  <c r="P18119" i="1" a="1"/>
  <c r="P18119" i="1" s="1"/>
  <c r="R18119" i="1" s="1"/>
  <c r="P18120" i="1" a="1"/>
  <c r="P18120" i="1" s="1"/>
  <c r="R18120" i="1" s="1"/>
  <c r="P18121" i="1" a="1"/>
  <c r="P18121" i="1" s="1"/>
  <c r="R18121" i="1" s="1"/>
  <c r="P18122" i="1" a="1"/>
  <c r="P18122" i="1" s="1"/>
  <c r="R18122" i="1" s="1"/>
  <c r="P18123" i="1" a="1"/>
  <c r="P18123" i="1" s="1"/>
  <c r="R18123" i="1" s="1"/>
  <c r="P18124" i="1" a="1"/>
  <c r="P18124" i="1" s="1"/>
  <c r="R18124" i="1" s="1"/>
  <c r="P18125" i="1" a="1"/>
  <c r="P18125" i="1" s="1"/>
  <c r="R18125" i="1" s="1"/>
  <c r="P18126" i="1" a="1"/>
  <c r="P18126" i="1" s="1"/>
  <c r="R18126" i="1" s="1"/>
  <c r="P18127" i="1" a="1"/>
  <c r="P18127" i="1" s="1"/>
  <c r="R18127" i="1" s="1"/>
  <c r="P18128" i="1" a="1"/>
  <c r="P18128" i="1" s="1"/>
  <c r="R18128" i="1" s="1"/>
  <c r="P18129" i="1" a="1"/>
  <c r="P18129" i="1" s="1"/>
  <c r="R18129" i="1" s="1"/>
  <c r="P18130" i="1" a="1"/>
  <c r="P18130" i="1" s="1"/>
  <c r="R18130" i="1" s="1"/>
  <c r="P18131" i="1" a="1"/>
  <c r="P18131" i="1" s="1"/>
  <c r="R18131" i="1" s="1"/>
  <c r="P18132" i="1" a="1"/>
  <c r="P18132" i="1" s="1"/>
  <c r="R18132" i="1" s="1"/>
  <c r="P18133" i="1" a="1"/>
  <c r="P18133" i="1" s="1"/>
  <c r="R18133" i="1" s="1"/>
  <c r="P18134" i="1" a="1"/>
  <c r="P18134" i="1" s="1"/>
  <c r="R18134" i="1" s="1"/>
  <c r="P18135" i="1" a="1"/>
  <c r="P18135" i="1" s="1"/>
  <c r="R18135" i="1" s="1"/>
  <c r="P18136" i="1" a="1"/>
  <c r="P18136" i="1" s="1"/>
  <c r="R18136" i="1" s="1"/>
  <c r="P18137" i="1" a="1"/>
  <c r="P18137" i="1" s="1"/>
  <c r="R18137" i="1" s="1"/>
  <c r="P18138" i="1" a="1"/>
  <c r="P18138" i="1" s="1"/>
  <c r="R18138" i="1" s="1"/>
  <c r="P18139" i="1" a="1"/>
  <c r="P18139" i="1" s="1"/>
  <c r="R18139" i="1" s="1"/>
  <c r="P18140" i="1" a="1"/>
  <c r="P18140" i="1" s="1"/>
  <c r="R18140" i="1" s="1"/>
  <c r="P18141" i="1" a="1"/>
  <c r="P18141" i="1" s="1"/>
  <c r="R18141" i="1" s="1"/>
  <c r="P18142" i="1" a="1"/>
  <c r="P18142" i="1" s="1"/>
  <c r="R18142" i="1" s="1"/>
  <c r="P18143" i="1" a="1"/>
  <c r="P18143" i="1" s="1"/>
  <c r="R18143" i="1" s="1"/>
  <c r="P18144" i="1" a="1"/>
  <c r="P18144" i="1" s="1"/>
  <c r="R18144" i="1" s="1"/>
  <c r="P18145" i="1" a="1"/>
  <c r="P18145" i="1" s="1"/>
  <c r="R18145" i="1" s="1"/>
  <c r="P18146" i="1" a="1"/>
  <c r="P18146" i="1" s="1"/>
  <c r="R18146" i="1" s="1"/>
  <c r="P18147" i="1" a="1"/>
  <c r="P18147" i="1" s="1"/>
  <c r="R18147" i="1" s="1"/>
  <c r="P18148" i="1" a="1"/>
  <c r="P18148" i="1" s="1"/>
  <c r="R18148" i="1" s="1"/>
  <c r="P18149" i="1" a="1"/>
  <c r="P18149" i="1" s="1"/>
  <c r="R18149" i="1" s="1"/>
  <c r="P18150" i="1" a="1"/>
  <c r="P18150" i="1" s="1"/>
  <c r="R18150" i="1" s="1"/>
  <c r="P18151" i="1" a="1"/>
  <c r="P18151" i="1" s="1"/>
  <c r="R18151" i="1" s="1"/>
  <c r="P18152" i="1" a="1"/>
  <c r="P18152" i="1" s="1"/>
  <c r="R18152" i="1" s="1"/>
  <c r="P18153" i="1" a="1"/>
  <c r="P18153" i="1" s="1"/>
  <c r="R18153" i="1" s="1"/>
  <c r="P18154" i="1" a="1"/>
  <c r="P18154" i="1" s="1"/>
  <c r="R18154" i="1" s="1"/>
  <c r="P18155" i="1" a="1"/>
  <c r="P18155" i="1" s="1"/>
  <c r="R18155" i="1" s="1"/>
  <c r="P18156" i="1" a="1"/>
  <c r="P18156" i="1" s="1"/>
  <c r="R18156" i="1" s="1"/>
  <c r="P18157" i="1" a="1"/>
  <c r="P18157" i="1" s="1"/>
  <c r="R18157" i="1" s="1"/>
  <c r="P18158" i="1" a="1"/>
  <c r="P18158" i="1" s="1"/>
  <c r="R18158" i="1" s="1"/>
  <c r="P18159" i="1" a="1"/>
  <c r="P18159" i="1" s="1"/>
  <c r="R18159" i="1" s="1"/>
  <c r="P18160" i="1" a="1"/>
  <c r="P18160" i="1" s="1"/>
  <c r="R18160" i="1" s="1"/>
  <c r="P18161" i="1" a="1"/>
  <c r="P18161" i="1" s="1"/>
  <c r="R18161" i="1" s="1"/>
  <c r="P18162" i="1" a="1"/>
  <c r="P18162" i="1" s="1"/>
  <c r="R18162" i="1" s="1"/>
  <c r="P18163" i="1" a="1"/>
  <c r="P18163" i="1" s="1"/>
  <c r="R18163" i="1" s="1"/>
  <c r="P18164" i="1" a="1"/>
  <c r="P18164" i="1" s="1"/>
  <c r="R18164" i="1" s="1"/>
  <c r="P18165" i="1" a="1"/>
  <c r="P18165" i="1" s="1"/>
  <c r="R18165" i="1" s="1"/>
  <c r="P18166" i="1" a="1"/>
  <c r="P18166" i="1" s="1"/>
  <c r="R18166" i="1" s="1"/>
  <c r="P18167" i="1" a="1"/>
  <c r="P18167" i="1" s="1"/>
  <c r="R18167" i="1" s="1"/>
  <c r="P18168" i="1" a="1"/>
  <c r="P18168" i="1" s="1"/>
  <c r="R18168" i="1" s="1"/>
  <c r="P18169" i="1" a="1"/>
  <c r="P18169" i="1" s="1"/>
  <c r="R18169" i="1" s="1"/>
  <c r="P18170" i="1" a="1"/>
  <c r="P18170" i="1" s="1"/>
  <c r="R18170" i="1" s="1"/>
  <c r="P18171" i="1" a="1"/>
  <c r="P18171" i="1" s="1"/>
  <c r="R18171" i="1" s="1"/>
  <c r="P18172" i="1" a="1"/>
  <c r="P18172" i="1" s="1"/>
  <c r="R18172" i="1" s="1"/>
  <c r="P18173" i="1" a="1"/>
  <c r="P18173" i="1" s="1"/>
  <c r="R18173" i="1" s="1"/>
  <c r="P18174" i="1" a="1"/>
  <c r="P18174" i="1" s="1"/>
  <c r="R18174" i="1" s="1"/>
  <c r="P18175" i="1" a="1"/>
  <c r="P18175" i="1" s="1"/>
  <c r="R18175" i="1" s="1"/>
  <c r="P18176" i="1" a="1"/>
  <c r="P18176" i="1" s="1"/>
  <c r="R18176" i="1" s="1"/>
  <c r="P18177" i="1" a="1"/>
  <c r="P18177" i="1" s="1"/>
  <c r="R18177" i="1" s="1"/>
  <c r="P18178" i="1" a="1"/>
  <c r="P18178" i="1" s="1"/>
  <c r="R18178" i="1" s="1"/>
  <c r="P18179" i="1" a="1"/>
  <c r="P18179" i="1" s="1"/>
  <c r="R18179" i="1" s="1"/>
  <c r="P18180" i="1" a="1"/>
  <c r="P18180" i="1" s="1"/>
  <c r="R18180" i="1" s="1"/>
  <c r="P18181" i="1" a="1"/>
  <c r="P18181" i="1" s="1"/>
  <c r="R18181" i="1" s="1"/>
  <c r="P18182" i="1" a="1"/>
  <c r="P18182" i="1" s="1"/>
  <c r="R18182" i="1" s="1"/>
  <c r="P18183" i="1" a="1"/>
  <c r="P18183" i="1" s="1"/>
  <c r="R18183" i="1" s="1"/>
  <c r="P18184" i="1" a="1"/>
  <c r="P18184" i="1" s="1"/>
  <c r="R18184" i="1" s="1"/>
  <c r="P18185" i="1" a="1"/>
  <c r="P18185" i="1" s="1"/>
  <c r="R18185" i="1" s="1"/>
  <c r="P18186" i="1" a="1"/>
  <c r="P18186" i="1" s="1"/>
  <c r="R18186" i="1" s="1"/>
  <c r="P18187" i="1" a="1"/>
  <c r="P18187" i="1" s="1"/>
  <c r="R18187" i="1" s="1"/>
  <c r="P18188" i="1" a="1"/>
  <c r="P18188" i="1" s="1"/>
  <c r="R18188" i="1" s="1"/>
  <c r="P18189" i="1" a="1"/>
  <c r="P18189" i="1" s="1"/>
  <c r="R18189" i="1" s="1"/>
  <c r="P18190" i="1" a="1"/>
  <c r="P18190" i="1" s="1"/>
  <c r="R18190" i="1" s="1"/>
  <c r="P18191" i="1" a="1"/>
  <c r="P18191" i="1" s="1"/>
  <c r="R18191" i="1" s="1"/>
  <c r="P18192" i="1" a="1"/>
  <c r="P18192" i="1" s="1"/>
  <c r="R18192" i="1" s="1"/>
  <c r="P18193" i="1" a="1"/>
  <c r="P18193" i="1" s="1"/>
  <c r="R18193" i="1" s="1"/>
  <c r="P18194" i="1" a="1"/>
  <c r="P18194" i="1" s="1"/>
  <c r="R18194" i="1" s="1"/>
  <c r="P18195" i="1" a="1"/>
  <c r="P18195" i="1" s="1"/>
  <c r="R18195" i="1" s="1"/>
  <c r="P18196" i="1" a="1"/>
  <c r="P18196" i="1" s="1"/>
  <c r="R18196" i="1" s="1"/>
  <c r="P18197" i="1" a="1"/>
  <c r="P18197" i="1" s="1"/>
  <c r="R18197" i="1" s="1"/>
  <c r="P18198" i="1" a="1"/>
  <c r="P18198" i="1" s="1"/>
  <c r="R18198" i="1" s="1"/>
  <c r="P18199" i="1" a="1"/>
  <c r="P18199" i="1" s="1"/>
  <c r="R18199" i="1" s="1"/>
  <c r="P18200" i="1" a="1"/>
  <c r="P18200" i="1" s="1"/>
  <c r="R18200" i="1" s="1"/>
  <c r="P18201" i="1" a="1"/>
  <c r="P18201" i="1" s="1"/>
  <c r="R18201" i="1" s="1"/>
  <c r="P18202" i="1" a="1"/>
  <c r="P18202" i="1" s="1"/>
  <c r="R18202" i="1" s="1"/>
  <c r="P18203" i="1" a="1"/>
  <c r="P18203" i="1" s="1"/>
  <c r="R18203" i="1" s="1"/>
  <c r="P18204" i="1" a="1"/>
  <c r="P18204" i="1" s="1"/>
  <c r="R18204" i="1" s="1"/>
  <c r="P18205" i="1" a="1"/>
  <c r="P18205" i="1" s="1"/>
  <c r="R18205" i="1" s="1"/>
  <c r="P18206" i="1" a="1"/>
  <c r="P18206" i="1" s="1"/>
  <c r="R18206" i="1" s="1"/>
  <c r="P18207" i="1" a="1"/>
  <c r="P18207" i="1" s="1"/>
  <c r="R18207" i="1" s="1"/>
  <c r="P18208" i="1" a="1"/>
  <c r="P18208" i="1" s="1"/>
  <c r="R18208" i="1" s="1"/>
  <c r="P18209" i="1" a="1"/>
  <c r="P18209" i="1" s="1"/>
  <c r="R18209" i="1" s="1"/>
  <c r="P18210" i="1" a="1"/>
  <c r="P18210" i="1" s="1"/>
  <c r="R18210" i="1" s="1"/>
  <c r="P18211" i="1" a="1"/>
  <c r="P18211" i="1" s="1"/>
  <c r="R18211" i="1" s="1"/>
  <c r="P18212" i="1" a="1"/>
  <c r="P18212" i="1" s="1"/>
  <c r="R18212" i="1" s="1"/>
  <c r="P18213" i="1" a="1"/>
  <c r="P18213" i="1" s="1"/>
  <c r="R18213" i="1" s="1"/>
  <c r="P18214" i="1" a="1"/>
  <c r="P18214" i="1" s="1"/>
  <c r="R18214" i="1" s="1"/>
  <c r="P18215" i="1" a="1"/>
  <c r="P18215" i="1" s="1"/>
  <c r="R18215" i="1" s="1"/>
  <c r="P18216" i="1" a="1"/>
  <c r="P18216" i="1" s="1"/>
  <c r="R18216" i="1" s="1"/>
  <c r="P18217" i="1" a="1"/>
  <c r="P18217" i="1" s="1"/>
  <c r="R18217" i="1" s="1"/>
  <c r="P18218" i="1" a="1"/>
  <c r="P18218" i="1" s="1"/>
  <c r="R18218" i="1" s="1"/>
  <c r="P18219" i="1" a="1"/>
  <c r="P18219" i="1" s="1"/>
  <c r="R18219" i="1" s="1"/>
  <c r="P18220" i="1" a="1"/>
  <c r="P18220" i="1" s="1"/>
  <c r="R18220" i="1" s="1"/>
  <c r="P18221" i="1" a="1"/>
  <c r="P18221" i="1" s="1"/>
  <c r="R18221" i="1" s="1"/>
  <c r="P18222" i="1" a="1"/>
  <c r="P18222" i="1" s="1"/>
  <c r="R18222" i="1" s="1"/>
  <c r="P18223" i="1" a="1"/>
  <c r="P18223" i="1" s="1"/>
  <c r="R18223" i="1" s="1"/>
  <c r="P18224" i="1" a="1"/>
  <c r="P18224" i="1" s="1"/>
  <c r="R18224" i="1" s="1"/>
  <c r="P18225" i="1" a="1"/>
  <c r="P18225" i="1" s="1"/>
  <c r="R18225" i="1" s="1"/>
  <c r="P18226" i="1" a="1"/>
  <c r="P18226" i="1" s="1"/>
  <c r="R18226" i="1" s="1"/>
  <c r="P18227" i="1" a="1"/>
  <c r="P18227" i="1" s="1"/>
  <c r="R18227" i="1" s="1"/>
  <c r="P18228" i="1" a="1"/>
  <c r="P18228" i="1" s="1"/>
  <c r="R18228" i="1" s="1"/>
  <c r="P18229" i="1" a="1"/>
  <c r="P18229" i="1" s="1"/>
  <c r="R18229" i="1" s="1"/>
  <c r="P18230" i="1" a="1"/>
  <c r="P18230" i="1" s="1"/>
  <c r="R18230" i="1" s="1"/>
  <c r="P18231" i="1" a="1"/>
  <c r="P18231" i="1" s="1"/>
  <c r="R18231" i="1" s="1"/>
  <c r="P18232" i="1" a="1"/>
  <c r="P18232" i="1" s="1"/>
  <c r="R18232" i="1" s="1"/>
  <c r="P18233" i="1" a="1"/>
  <c r="P18233" i="1" s="1"/>
  <c r="R18233" i="1" s="1"/>
  <c r="P18234" i="1" a="1"/>
  <c r="P18234" i="1" s="1"/>
  <c r="R18234" i="1" s="1"/>
  <c r="P18235" i="1" a="1"/>
  <c r="P18235" i="1" s="1"/>
  <c r="R18235" i="1" s="1"/>
  <c r="P18236" i="1" a="1"/>
  <c r="P18236" i="1" s="1"/>
  <c r="R18236" i="1" s="1"/>
  <c r="P18237" i="1" a="1"/>
  <c r="P18237" i="1" s="1"/>
  <c r="R18237" i="1" s="1"/>
  <c r="P18238" i="1" a="1"/>
  <c r="P18238" i="1" s="1"/>
  <c r="R18238" i="1" s="1"/>
  <c r="P18239" i="1" a="1"/>
  <c r="P18239" i="1" s="1"/>
  <c r="R18239" i="1" s="1"/>
  <c r="P18240" i="1" a="1"/>
  <c r="P18240" i="1" s="1"/>
  <c r="R18240" i="1" s="1"/>
  <c r="P18241" i="1" a="1"/>
  <c r="P18241" i="1" s="1"/>
  <c r="R18241" i="1" s="1"/>
  <c r="P18242" i="1" a="1"/>
  <c r="P18242" i="1" s="1"/>
  <c r="R18242" i="1" s="1"/>
  <c r="P18243" i="1" a="1"/>
  <c r="P18243" i="1" s="1"/>
  <c r="R18243" i="1" s="1"/>
  <c r="P18244" i="1" a="1"/>
  <c r="P18244" i="1" s="1"/>
  <c r="R18244" i="1" s="1"/>
  <c r="P18245" i="1" a="1"/>
  <c r="P18245" i="1" s="1"/>
  <c r="R18245" i="1" s="1"/>
  <c r="P18246" i="1" a="1"/>
  <c r="P18246" i="1" s="1"/>
  <c r="R18246" i="1" s="1"/>
  <c r="P18247" i="1" a="1"/>
  <c r="P18247" i="1" s="1"/>
  <c r="R18247" i="1" s="1"/>
  <c r="P18248" i="1" a="1"/>
  <c r="P18248" i="1" s="1"/>
  <c r="R18248" i="1" s="1"/>
  <c r="P18249" i="1" a="1"/>
  <c r="P18249" i="1" s="1"/>
  <c r="R18249" i="1" s="1"/>
  <c r="P18250" i="1" a="1"/>
  <c r="P18250" i="1" s="1"/>
  <c r="R18250" i="1" s="1"/>
  <c r="P18251" i="1" a="1"/>
  <c r="P18251" i="1" s="1"/>
  <c r="R18251" i="1" s="1"/>
  <c r="P18252" i="1" a="1"/>
  <c r="P18252" i="1" s="1"/>
  <c r="R18252" i="1" s="1"/>
  <c r="P18253" i="1" a="1"/>
  <c r="P18253" i="1" s="1"/>
  <c r="R18253" i="1" s="1"/>
  <c r="P18254" i="1" a="1"/>
  <c r="P18254" i="1" s="1"/>
  <c r="R18254" i="1" s="1"/>
  <c r="P18255" i="1" a="1"/>
  <c r="P18255" i="1" s="1"/>
  <c r="R18255" i="1" s="1"/>
  <c r="P18256" i="1" a="1"/>
  <c r="P18256" i="1" s="1"/>
  <c r="R18256" i="1" s="1"/>
  <c r="P18257" i="1" a="1"/>
  <c r="P18257" i="1" s="1"/>
  <c r="R18257" i="1" s="1"/>
  <c r="P18258" i="1" a="1"/>
  <c r="P18258" i="1" s="1"/>
  <c r="R18258" i="1" s="1"/>
  <c r="P18259" i="1" a="1"/>
  <c r="P18259" i="1" s="1"/>
  <c r="R18259" i="1" s="1"/>
  <c r="P18260" i="1" a="1"/>
  <c r="P18260" i="1" s="1"/>
  <c r="R18260" i="1" s="1"/>
  <c r="P18261" i="1" a="1"/>
  <c r="P18261" i="1" s="1"/>
  <c r="R18261" i="1" s="1"/>
  <c r="P18262" i="1" a="1"/>
  <c r="P18262" i="1" s="1"/>
  <c r="R18262" i="1" s="1"/>
  <c r="P18263" i="1" a="1"/>
  <c r="P18263" i="1" s="1"/>
  <c r="R18263" i="1" s="1"/>
  <c r="P18264" i="1" a="1"/>
  <c r="P18264" i="1" s="1"/>
  <c r="R18264" i="1" s="1"/>
  <c r="P18265" i="1" a="1"/>
  <c r="P18265" i="1" s="1"/>
  <c r="R18265" i="1" s="1"/>
  <c r="P18266" i="1" a="1"/>
  <c r="P18266" i="1" s="1"/>
  <c r="R18266" i="1" s="1"/>
  <c r="P18267" i="1" a="1"/>
  <c r="P18267" i="1" s="1"/>
  <c r="R18267" i="1" s="1"/>
  <c r="P18268" i="1" a="1"/>
  <c r="P18268" i="1" s="1"/>
  <c r="R18268" i="1" s="1"/>
  <c r="P18269" i="1" a="1"/>
  <c r="P18269" i="1" s="1"/>
  <c r="R18269" i="1" s="1"/>
  <c r="P18270" i="1" a="1"/>
  <c r="P18270" i="1" s="1"/>
  <c r="R18270" i="1" s="1"/>
  <c r="P18271" i="1" a="1"/>
  <c r="P18271" i="1" s="1"/>
  <c r="R18271" i="1" s="1"/>
  <c r="P18272" i="1" a="1"/>
  <c r="P18272" i="1" s="1"/>
  <c r="R18272" i="1" s="1"/>
  <c r="P18273" i="1" a="1"/>
  <c r="P18273" i="1" s="1"/>
  <c r="R18273" i="1" s="1"/>
  <c r="P18274" i="1" a="1"/>
  <c r="P18274" i="1" s="1"/>
  <c r="R18274" i="1" s="1"/>
  <c r="P18275" i="1" a="1"/>
  <c r="P18275" i="1" s="1"/>
  <c r="R18275" i="1" s="1"/>
  <c r="P18276" i="1" a="1"/>
  <c r="P18276" i="1" s="1"/>
  <c r="R18276" i="1" s="1"/>
  <c r="P18277" i="1" a="1"/>
  <c r="P18277" i="1" s="1"/>
  <c r="R18277" i="1" s="1"/>
  <c r="P18278" i="1" a="1"/>
  <c r="P18278" i="1" s="1"/>
  <c r="R18278" i="1" s="1"/>
  <c r="P18279" i="1" a="1"/>
  <c r="P18279" i="1" s="1"/>
  <c r="R18279" i="1" s="1"/>
  <c r="P18280" i="1" a="1"/>
  <c r="P18280" i="1" s="1"/>
  <c r="R18280" i="1" s="1"/>
  <c r="P18281" i="1" a="1"/>
  <c r="P18281" i="1" s="1"/>
  <c r="R18281" i="1" s="1"/>
  <c r="P18282" i="1" a="1"/>
  <c r="P18282" i="1" s="1"/>
  <c r="R18282" i="1" s="1"/>
  <c r="P18283" i="1" a="1"/>
  <c r="P18283" i="1" s="1"/>
  <c r="R18283" i="1" s="1"/>
  <c r="P18284" i="1" a="1"/>
  <c r="P18284" i="1" s="1"/>
  <c r="R18284" i="1" s="1"/>
  <c r="P18285" i="1" a="1"/>
  <c r="P18285" i="1" s="1"/>
  <c r="R18285" i="1" s="1"/>
  <c r="P18286" i="1" a="1"/>
  <c r="P18286" i="1" s="1"/>
  <c r="R18286" i="1" s="1"/>
  <c r="P18287" i="1" a="1"/>
  <c r="P18287" i="1" s="1"/>
  <c r="R18287" i="1" s="1"/>
  <c r="P18288" i="1" a="1"/>
  <c r="P18288" i="1" s="1"/>
  <c r="R18288" i="1" s="1"/>
  <c r="P18289" i="1" a="1"/>
  <c r="P18289" i="1" s="1"/>
  <c r="R18289" i="1" s="1"/>
  <c r="P18290" i="1" a="1"/>
  <c r="P18290" i="1" s="1"/>
  <c r="R18290" i="1" s="1"/>
  <c r="P18291" i="1" a="1"/>
  <c r="P18291" i="1" s="1"/>
  <c r="R18291" i="1" s="1"/>
  <c r="P18292" i="1" a="1"/>
  <c r="P18292" i="1" s="1"/>
  <c r="R18292" i="1" s="1"/>
  <c r="P18293" i="1" a="1"/>
  <c r="P18293" i="1" s="1"/>
  <c r="R18293" i="1" s="1"/>
  <c r="P18294" i="1" a="1"/>
  <c r="P18294" i="1" s="1"/>
  <c r="R18294" i="1" s="1"/>
  <c r="P18295" i="1" a="1"/>
  <c r="P18295" i="1" s="1"/>
  <c r="R18295" i="1" s="1"/>
  <c r="P18296" i="1" a="1"/>
  <c r="P18296" i="1" s="1"/>
  <c r="R18296" i="1" s="1"/>
  <c r="P18297" i="1" a="1"/>
  <c r="P18297" i="1" s="1"/>
  <c r="R18297" i="1" s="1"/>
  <c r="P18298" i="1" a="1"/>
  <c r="P18298" i="1" s="1"/>
  <c r="R18298" i="1" s="1"/>
  <c r="P18299" i="1" a="1"/>
  <c r="P18299" i="1" s="1"/>
  <c r="R18299" i="1" s="1"/>
  <c r="P18300" i="1" a="1"/>
  <c r="P18300" i="1" s="1"/>
  <c r="R18300" i="1" s="1"/>
  <c r="P18301" i="1" a="1"/>
  <c r="P18301" i="1" s="1"/>
  <c r="R18301" i="1" s="1"/>
  <c r="P18302" i="1" a="1"/>
  <c r="P18302" i="1" s="1"/>
  <c r="R18302" i="1" s="1"/>
  <c r="P18303" i="1" a="1"/>
  <c r="P18303" i="1" s="1"/>
  <c r="R18303" i="1" s="1"/>
  <c r="P18304" i="1" a="1"/>
  <c r="P18304" i="1" s="1"/>
  <c r="R18304" i="1" s="1"/>
  <c r="P18305" i="1" a="1"/>
  <c r="P18305" i="1" s="1"/>
  <c r="R18305" i="1" s="1"/>
  <c r="P18306" i="1" a="1"/>
  <c r="P18306" i="1" s="1"/>
  <c r="R18306" i="1" s="1"/>
  <c r="P18307" i="1" a="1"/>
  <c r="P18307" i="1" s="1"/>
  <c r="R18307" i="1" s="1"/>
  <c r="P18308" i="1" a="1"/>
  <c r="P18308" i="1" s="1"/>
  <c r="R18308" i="1" s="1"/>
  <c r="P18309" i="1" a="1"/>
  <c r="P18309" i="1" s="1"/>
  <c r="R18309" i="1" s="1"/>
  <c r="P18310" i="1" a="1"/>
  <c r="P18310" i="1" s="1"/>
  <c r="R18310" i="1" s="1"/>
  <c r="P18311" i="1" a="1"/>
  <c r="P18311" i="1" s="1"/>
  <c r="R18311" i="1" s="1"/>
  <c r="P18312" i="1" a="1"/>
  <c r="P18312" i="1" s="1"/>
  <c r="R18312" i="1" s="1"/>
  <c r="P18313" i="1" a="1"/>
  <c r="P18313" i="1" s="1"/>
  <c r="R18313" i="1" s="1"/>
  <c r="P18314" i="1" a="1"/>
  <c r="P18314" i="1" s="1"/>
  <c r="R18314" i="1" s="1"/>
  <c r="P18315" i="1" a="1"/>
  <c r="P18315" i="1" s="1"/>
  <c r="R18315" i="1" s="1"/>
  <c r="P18316" i="1" a="1"/>
  <c r="P18316" i="1" s="1"/>
  <c r="R18316" i="1" s="1"/>
  <c r="P18317" i="1" a="1"/>
  <c r="P18317" i="1" s="1"/>
  <c r="R18317" i="1" s="1"/>
  <c r="P18318" i="1" a="1"/>
  <c r="P18318" i="1" s="1"/>
  <c r="R18318" i="1" s="1"/>
  <c r="P18319" i="1" a="1"/>
  <c r="P18319" i="1" s="1"/>
  <c r="R18319" i="1" s="1"/>
  <c r="P18320" i="1" a="1"/>
  <c r="P18320" i="1" s="1"/>
  <c r="R18320" i="1" s="1"/>
  <c r="P18321" i="1" a="1"/>
  <c r="P18321" i="1" s="1"/>
  <c r="R18321" i="1" s="1"/>
  <c r="P18322" i="1" a="1"/>
  <c r="P18322" i="1" s="1"/>
  <c r="R18322" i="1" s="1"/>
  <c r="P18323" i="1" a="1"/>
  <c r="P18323" i="1" s="1"/>
  <c r="R18323" i="1" s="1"/>
  <c r="P18324" i="1" a="1"/>
  <c r="P18324" i="1" s="1"/>
  <c r="R18324" i="1" s="1"/>
  <c r="P18325" i="1" a="1"/>
  <c r="P18325" i="1" s="1"/>
  <c r="R18325" i="1" s="1"/>
  <c r="P18326" i="1" a="1"/>
  <c r="P18326" i="1" s="1"/>
  <c r="R18326" i="1" s="1"/>
  <c r="P18327" i="1" a="1"/>
  <c r="P18327" i="1" s="1"/>
  <c r="R18327" i="1" s="1"/>
  <c r="P18328" i="1" a="1"/>
  <c r="P18328" i="1" s="1"/>
  <c r="R18328" i="1" s="1"/>
  <c r="P18329" i="1" a="1"/>
  <c r="P18329" i="1" s="1"/>
  <c r="R18329" i="1" s="1"/>
  <c r="P18330" i="1" a="1"/>
  <c r="P18330" i="1" s="1"/>
  <c r="R18330" i="1" s="1"/>
  <c r="P18331" i="1" a="1"/>
  <c r="P18331" i="1" s="1"/>
  <c r="R18331" i="1" s="1"/>
  <c r="P18332" i="1" a="1"/>
  <c r="P18332" i="1" s="1"/>
  <c r="R18332" i="1" s="1"/>
  <c r="P18333" i="1" a="1"/>
  <c r="P18333" i="1" s="1"/>
  <c r="R18333" i="1" s="1"/>
  <c r="P18334" i="1" a="1"/>
  <c r="P18334" i="1" s="1"/>
  <c r="R18334" i="1" s="1"/>
  <c r="P18335" i="1" a="1"/>
  <c r="P18335" i="1" s="1"/>
  <c r="R18335" i="1" s="1"/>
  <c r="P18336" i="1" a="1"/>
  <c r="P18336" i="1" s="1"/>
  <c r="R18336" i="1" s="1"/>
  <c r="P18337" i="1" a="1"/>
  <c r="P18337" i="1" s="1"/>
  <c r="R18337" i="1" s="1"/>
  <c r="P18338" i="1" a="1"/>
  <c r="P18338" i="1" s="1"/>
  <c r="R18338" i="1" s="1"/>
  <c r="P18339" i="1" a="1"/>
  <c r="P18339" i="1" s="1"/>
  <c r="R18339" i="1" s="1"/>
  <c r="P18340" i="1" a="1"/>
  <c r="P18340" i="1" s="1"/>
  <c r="R18340" i="1" s="1"/>
  <c r="P18341" i="1" a="1"/>
  <c r="P18341" i="1" s="1"/>
  <c r="R18341" i="1" s="1"/>
  <c r="P18342" i="1" a="1"/>
  <c r="P18342" i="1" s="1"/>
  <c r="R18342" i="1" s="1"/>
  <c r="P18343" i="1" a="1"/>
  <c r="P18343" i="1" s="1"/>
  <c r="R18343" i="1" s="1"/>
  <c r="P18344" i="1" a="1"/>
  <c r="P18344" i="1" s="1"/>
  <c r="R18344" i="1" s="1"/>
  <c r="P18345" i="1" a="1"/>
  <c r="P18345" i="1" s="1"/>
  <c r="R18345" i="1" s="1"/>
  <c r="P18346" i="1" a="1"/>
  <c r="P18346" i="1" s="1"/>
  <c r="R18346" i="1" s="1"/>
  <c r="P18347" i="1" a="1"/>
  <c r="P18347" i="1" s="1"/>
  <c r="R18347" i="1" s="1"/>
  <c r="P18348" i="1" a="1"/>
  <c r="P18348" i="1" s="1"/>
  <c r="R18348" i="1" s="1"/>
  <c r="P18349" i="1" a="1"/>
  <c r="P18349" i="1" s="1"/>
  <c r="R18349" i="1" s="1"/>
  <c r="P18350" i="1" a="1"/>
  <c r="P18350" i="1" s="1"/>
  <c r="R18350" i="1" s="1"/>
  <c r="P18351" i="1" a="1"/>
  <c r="P18351" i="1" s="1"/>
  <c r="R18351" i="1" s="1"/>
  <c r="P18352" i="1" a="1"/>
  <c r="P18352" i="1" s="1"/>
  <c r="R18352" i="1" s="1"/>
  <c r="P18353" i="1" a="1"/>
  <c r="P18353" i="1" s="1"/>
  <c r="R18353" i="1" s="1"/>
  <c r="P18354" i="1" a="1"/>
  <c r="P18354" i="1" s="1"/>
  <c r="R18354" i="1" s="1"/>
  <c r="P18355" i="1" a="1"/>
  <c r="P18355" i="1" s="1"/>
  <c r="R18355" i="1" s="1"/>
  <c r="P18356" i="1" a="1"/>
  <c r="P18356" i="1" s="1"/>
  <c r="R18356" i="1" s="1"/>
  <c r="P18357" i="1" a="1"/>
  <c r="P18357" i="1" s="1"/>
  <c r="R18357" i="1" s="1"/>
  <c r="P18358" i="1" a="1"/>
  <c r="P18358" i="1" s="1"/>
  <c r="R18358" i="1" s="1"/>
  <c r="P18359" i="1" a="1"/>
  <c r="P18359" i="1" s="1"/>
  <c r="R18359" i="1" s="1"/>
  <c r="P18360" i="1" a="1"/>
  <c r="P18360" i="1" s="1"/>
  <c r="R18360" i="1" s="1"/>
  <c r="P18361" i="1" a="1"/>
  <c r="P18361" i="1" s="1"/>
  <c r="R18361" i="1" s="1"/>
  <c r="P18362" i="1" a="1"/>
  <c r="P18362" i="1" s="1"/>
  <c r="R18362" i="1" s="1"/>
  <c r="P18363" i="1" a="1"/>
  <c r="P18363" i="1" s="1"/>
  <c r="R18363" i="1" s="1"/>
  <c r="P18364" i="1" a="1"/>
  <c r="P18364" i="1" s="1"/>
  <c r="R18364" i="1" s="1"/>
  <c r="P18365" i="1" a="1"/>
  <c r="P18365" i="1" s="1"/>
  <c r="R18365" i="1" s="1"/>
  <c r="P18366" i="1" a="1"/>
  <c r="P18366" i="1" s="1"/>
  <c r="R18366" i="1" s="1"/>
  <c r="P18367" i="1" a="1"/>
  <c r="P18367" i="1" s="1"/>
  <c r="R18367" i="1" s="1"/>
  <c r="P18368" i="1" a="1"/>
  <c r="P18368" i="1" s="1"/>
  <c r="R18368" i="1" s="1"/>
  <c r="P18369" i="1" a="1"/>
  <c r="P18369" i="1" s="1"/>
  <c r="R18369" i="1" s="1"/>
  <c r="P18370" i="1" a="1"/>
  <c r="P18370" i="1" s="1"/>
  <c r="R18370" i="1" s="1"/>
  <c r="P18371" i="1" a="1"/>
  <c r="P18371" i="1" s="1"/>
  <c r="R18371" i="1" s="1"/>
  <c r="P18372" i="1" a="1"/>
  <c r="P18372" i="1" s="1"/>
  <c r="R18372" i="1" s="1"/>
  <c r="P18373" i="1" a="1"/>
  <c r="P18373" i="1" s="1"/>
  <c r="R18373" i="1" s="1"/>
  <c r="P18374" i="1" a="1"/>
  <c r="P18374" i="1" s="1"/>
  <c r="R18374" i="1" s="1"/>
  <c r="P18375" i="1" a="1"/>
  <c r="P18375" i="1" s="1"/>
  <c r="R18375" i="1" s="1"/>
  <c r="P18376" i="1" a="1"/>
  <c r="P18376" i="1" s="1"/>
  <c r="R18376" i="1" s="1"/>
  <c r="P18377" i="1" a="1"/>
  <c r="P18377" i="1" s="1"/>
  <c r="R18377" i="1" s="1"/>
  <c r="P18378" i="1" a="1"/>
  <c r="P18378" i="1" s="1"/>
  <c r="R18378" i="1" s="1"/>
  <c r="P18379" i="1" a="1"/>
  <c r="P18379" i="1" s="1"/>
  <c r="R18379" i="1" s="1"/>
  <c r="P18380" i="1" a="1"/>
  <c r="P18380" i="1" s="1"/>
  <c r="R18380" i="1" s="1"/>
  <c r="P18381" i="1" a="1"/>
  <c r="P18381" i="1" s="1"/>
  <c r="R18381" i="1" s="1"/>
  <c r="P18382" i="1" a="1"/>
  <c r="P18382" i="1" s="1"/>
  <c r="R18382" i="1" s="1"/>
  <c r="P18383" i="1" a="1"/>
  <c r="P18383" i="1" s="1"/>
  <c r="R18383" i="1" s="1"/>
  <c r="P18384" i="1" a="1"/>
  <c r="P18384" i="1" s="1"/>
  <c r="R18384" i="1" s="1"/>
  <c r="P18385" i="1" a="1"/>
  <c r="P18385" i="1" s="1"/>
  <c r="R18385" i="1" s="1"/>
  <c r="P18386" i="1" a="1"/>
  <c r="P18386" i="1" s="1"/>
  <c r="R18386" i="1" s="1"/>
  <c r="P18387" i="1" a="1"/>
  <c r="P18387" i="1" s="1"/>
  <c r="R18387" i="1" s="1"/>
  <c r="P18388" i="1" a="1"/>
  <c r="P18388" i="1" s="1"/>
  <c r="R18388" i="1" s="1"/>
  <c r="P18389" i="1" a="1"/>
  <c r="P18389" i="1" s="1"/>
  <c r="R18389" i="1" s="1"/>
  <c r="P18390" i="1" a="1"/>
  <c r="P18390" i="1" s="1"/>
  <c r="R18390" i="1" s="1"/>
  <c r="P18391" i="1" a="1"/>
  <c r="P18391" i="1" s="1"/>
  <c r="R18391" i="1" s="1"/>
  <c r="P18392" i="1" a="1"/>
  <c r="P18392" i="1" s="1"/>
  <c r="R18392" i="1" s="1"/>
  <c r="P18393" i="1" a="1"/>
  <c r="P18393" i="1" s="1"/>
  <c r="R18393" i="1" s="1"/>
  <c r="P18394" i="1" a="1"/>
  <c r="P18394" i="1" s="1"/>
  <c r="R18394" i="1" s="1"/>
  <c r="P18395" i="1" a="1"/>
  <c r="P18395" i="1" s="1"/>
  <c r="R18395" i="1" s="1"/>
  <c r="P18396" i="1" a="1"/>
  <c r="P18396" i="1" s="1"/>
  <c r="R18396" i="1" s="1"/>
  <c r="P18397" i="1" a="1"/>
  <c r="P18397" i="1" s="1"/>
  <c r="R18397" i="1" s="1"/>
  <c r="P18398" i="1" a="1"/>
  <c r="P18398" i="1" s="1"/>
  <c r="R18398" i="1" s="1"/>
  <c r="P18399" i="1" a="1"/>
  <c r="P18399" i="1" s="1"/>
  <c r="R18399" i="1" s="1"/>
  <c r="P18400" i="1" a="1"/>
  <c r="P18400" i="1" s="1"/>
  <c r="R18400" i="1" s="1"/>
  <c r="P18401" i="1" a="1"/>
  <c r="P18401" i="1" s="1"/>
  <c r="R18401" i="1" s="1"/>
  <c r="P18402" i="1" a="1"/>
  <c r="P18402" i="1" s="1"/>
  <c r="R18402" i="1" s="1"/>
  <c r="P18403" i="1" a="1"/>
  <c r="P18403" i="1" s="1"/>
  <c r="R18403" i="1" s="1"/>
  <c r="P18404" i="1" a="1"/>
  <c r="P18404" i="1" s="1"/>
  <c r="R18404" i="1" s="1"/>
  <c r="P18405" i="1" a="1"/>
  <c r="P18405" i="1" s="1"/>
  <c r="R18405" i="1" s="1"/>
  <c r="P18406" i="1" a="1"/>
  <c r="P18406" i="1" s="1"/>
  <c r="R18406" i="1" s="1"/>
  <c r="P18407" i="1" a="1"/>
  <c r="P18407" i="1" s="1"/>
  <c r="R18407" i="1" s="1"/>
  <c r="P18408" i="1" a="1"/>
  <c r="P18408" i="1" s="1"/>
  <c r="R18408" i="1" s="1"/>
  <c r="P18409" i="1" a="1"/>
  <c r="P18409" i="1" s="1"/>
  <c r="R18409" i="1" s="1"/>
  <c r="P18410" i="1" a="1"/>
  <c r="P18410" i="1" s="1"/>
  <c r="R18410" i="1" s="1"/>
  <c r="P18411" i="1" a="1"/>
  <c r="P18411" i="1" s="1"/>
  <c r="R18411" i="1" s="1"/>
  <c r="P18412" i="1" a="1"/>
  <c r="P18412" i="1" s="1"/>
  <c r="R18412" i="1" s="1"/>
  <c r="P18413" i="1" a="1"/>
  <c r="P18413" i="1" s="1"/>
  <c r="R18413" i="1" s="1"/>
  <c r="P18414" i="1" a="1"/>
  <c r="P18414" i="1" s="1"/>
  <c r="R18414" i="1" s="1"/>
  <c r="P18415" i="1" a="1"/>
  <c r="P18415" i="1" s="1"/>
  <c r="R18415" i="1" s="1"/>
  <c r="P18416" i="1" a="1"/>
  <c r="P18416" i="1" s="1"/>
  <c r="R18416" i="1" s="1"/>
  <c r="P18417" i="1" a="1"/>
  <c r="P18417" i="1" s="1"/>
  <c r="R18417" i="1" s="1"/>
  <c r="P18418" i="1" a="1"/>
  <c r="P18418" i="1" s="1"/>
  <c r="R18418" i="1" s="1"/>
  <c r="P18419" i="1" a="1"/>
  <c r="P18419" i="1" s="1"/>
  <c r="R18419" i="1" s="1"/>
  <c r="P18420" i="1" a="1"/>
  <c r="P18420" i="1" s="1"/>
  <c r="R18420" i="1" s="1"/>
  <c r="P18421" i="1" a="1"/>
  <c r="P18421" i="1" s="1"/>
  <c r="R18421" i="1" s="1"/>
  <c r="P18422" i="1" a="1"/>
  <c r="P18422" i="1" s="1"/>
  <c r="R18422" i="1" s="1"/>
  <c r="P18423" i="1" a="1"/>
  <c r="P18423" i="1" s="1"/>
  <c r="R18423" i="1" s="1"/>
  <c r="P18424" i="1" a="1"/>
  <c r="P18424" i="1" s="1"/>
  <c r="R18424" i="1" s="1"/>
  <c r="P18425" i="1" a="1"/>
  <c r="P18425" i="1" s="1"/>
  <c r="R18425" i="1" s="1"/>
  <c r="P18426" i="1" a="1"/>
  <c r="P18426" i="1" s="1"/>
  <c r="R18426" i="1" s="1"/>
  <c r="P18427" i="1" a="1"/>
  <c r="P18427" i="1" s="1"/>
  <c r="R18427" i="1" s="1"/>
  <c r="P18428" i="1" a="1"/>
  <c r="P18428" i="1" s="1"/>
  <c r="R18428" i="1" s="1"/>
  <c r="P18429" i="1" a="1"/>
  <c r="P18429" i="1" s="1"/>
  <c r="R18429" i="1" s="1"/>
  <c r="P18430" i="1" a="1"/>
  <c r="P18430" i="1" s="1"/>
  <c r="R18430" i="1" s="1"/>
  <c r="P18431" i="1" a="1"/>
  <c r="P18431" i="1" s="1"/>
  <c r="R18431" i="1" s="1"/>
  <c r="P18432" i="1" a="1"/>
  <c r="P18432" i="1" s="1"/>
  <c r="R18432" i="1" s="1"/>
  <c r="P18433" i="1" a="1"/>
  <c r="P18433" i="1" s="1"/>
  <c r="R18433" i="1" s="1"/>
  <c r="P18434" i="1" a="1"/>
  <c r="P18434" i="1" s="1"/>
  <c r="R18434" i="1" s="1"/>
  <c r="P18435" i="1" a="1"/>
  <c r="P18435" i="1" s="1"/>
  <c r="R18435" i="1" s="1"/>
  <c r="P18436" i="1" a="1"/>
  <c r="P18436" i="1" s="1"/>
  <c r="R18436" i="1" s="1"/>
  <c r="P18437" i="1" a="1"/>
  <c r="P18437" i="1" s="1"/>
  <c r="R18437" i="1" s="1"/>
  <c r="P18438" i="1" a="1"/>
  <c r="P18438" i="1" s="1"/>
  <c r="R18438" i="1" s="1"/>
  <c r="P18439" i="1" a="1"/>
  <c r="P18439" i="1" s="1"/>
  <c r="R18439" i="1" s="1"/>
  <c r="P18440" i="1" a="1"/>
  <c r="P18440" i="1" s="1"/>
  <c r="R18440" i="1" s="1"/>
  <c r="P18441" i="1" a="1"/>
  <c r="P18441" i="1" s="1"/>
  <c r="R18441" i="1" s="1"/>
  <c r="P18442" i="1" a="1"/>
  <c r="P18442" i="1" s="1"/>
  <c r="R18442" i="1" s="1"/>
  <c r="P18443" i="1" a="1"/>
  <c r="P18443" i="1" s="1"/>
  <c r="R18443" i="1" s="1"/>
  <c r="P18444" i="1" a="1"/>
  <c r="P18444" i="1" s="1"/>
  <c r="R18444" i="1" s="1"/>
  <c r="P18445" i="1" a="1"/>
  <c r="P18445" i="1" s="1"/>
  <c r="R18445" i="1" s="1"/>
  <c r="P18446" i="1" a="1"/>
  <c r="P18446" i="1" s="1"/>
  <c r="R18446" i="1" s="1"/>
  <c r="P18447" i="1" a="1"/>
  <c r="P18447" i="1" s="1"/>
  <c r="R18447" i="1" s="1"/>
  <c r="P18448" i="1" a="1"/>
  <c r="P18448" i="1" s="1"/>
  <c r="R18448" i="1" s="1"/>
  <c r="P18449" i="1" a="1"/>
  <c r="P18449" i="1" s="1"/>
  <c r="R18449" i="1" s="1"/>
  <c r="P18450" i="1" a="1"/>
  <c r="P18450" i="1" s="1"/>
  <c r="R18450" i="1" s="1"/>
  <c r="P18451" i="1" a="1"/>
  <c r="P18451" i="1" s="1"/>
  <c r="R18451" i="1" s="1"/>
  <c r="P18452" i="1" a="1"/>
  <c r="P18452" i="1" s="1"/>
  <c r="R18452" i="1" s="1"/>
  <c r="P18453" i="1" a="1"/>
  <c r="P18453" i="1" s="1"/>
  <c r="R18453" i="1" s="1"/>
  <c r="P18454" i="1" a="1"/>
  <c r="P18454" i="1" s="1"/>
  <c r="R18454" i="1" s="1"/>
  <c r="P18455" i="1" a="1"/>
  <c r="P18455" i="1" s="1"/>
  <c r="R18455" i="1" s="1"/>
  <c r="P18456" i="1" a="1"/>
  <c r="P18456" i="1" s="1"/>
  <c r="R18456" i="1" s="1"/>
  <c r="P18457" i="1" a="1"/>
  <c r="P18457" i="1" s="1"/>
  <c r="R18457" i="1" s="1"/>
  <c r="P18458" i="1" a="1"/>
  <c r="P18458" i="1" s="1"/>
  <c r="R18458" i="1" s="1"/>
  <c r="P18459" i="1" a="1"/>
  <c r="P18459" i="1" s="1"/>
  <c r="R18459" i="1" s="1"/>
  <c r="P18460" i="1" a="1"/>
  <c r="P18460" i="1" s="1"/>
  <c r="R18460" i="1" s="1"/>
  <c r="P18461" i="1" a="1"/>
  <c r="P18461" i="1" s="1"/>
  <c r="R18461" i="1" s="1"/>
  <c r="P18462" i="1" a="1"/>
  <c r="P18462" i="1" s="1"/>
  <c r="R18462" i="1" s="1"/>
  <c r="P18463" i="1" a="1"/>
  <c r="P18463" i="1" s="1"/>
  <c r="R18463" i="1" s="1"/>
  <c r="P18464" i="1" a="1"/>
  <c r="P18464" i="1" s="1"/>
  <c r="R18464" i="1" s="1"/>
  <c r="P18465" i="1" a="1"/>
  <c r="P18465" i="1" s="1"/>
  <c r="R18465" i="1" s="1"/>
  <c r="P18466" i="1" a="1"/>
  <c r="P18466" i="1" s="1"/>
  <c r="R18466" i="1" s="1"/>
  <c r="P18467" i="1" a="1"/>
  <c r="P18467" i="1" s="1"/>
  <c r="R18467" i="1" s="1"/>
  <c r="P18468" i="1" a="1"/>
  <c r="P18468" i="1" s="1"/>
  <c r="R18468" i="1" s="1"/>
  <c r="P18469" i="1" a="1"/>
  <c r="P18469" i="1" s="1"/>
  <c r="R18469" i="1" s="1"/>
  <c r="P18470" i="1" a="1"/>
  <c r="P18470" i="1" s="1"/>
  <c r="R18470" i="1" s="1"/>
  <c r="P18471" i="1" a="1"/>
  <c r="P18471" i="1" s="1"/>
  <c r="R18471" i="1" s="1"/>
  <c r="P18472" i="1" a="1"/>
  <c r="P18472" i="1" s="1"/>
  <c r="R18472" i="1" s="1"/>
  <c r="P18473" i="1" a="1"/>
  <c r="P18473" i="1" s="1"/>
  <c r="R18473" i="1" s="1"/>
  <c r="P18474" i="1" a="1"/>
  <c r="P18474" i="1" s="1"/>
  <c r="R18474" i="1" s="1"/>
  <c r="P18475" i="1" a="1"/>
  <c r="P18475" i="1" s="1"/>
  <c r="R18475" i="1" s="1"/>
  <c r="P18476" i="1" a="1"/>
  <c r="P18476" i="1" s="1"/>
  <c r="R18476" i="1" s="1"/>
  <c r="P18477" i="1" a="1"/>
  <c r="P18477" i="1" s="1"/>
  <c r="R18477" i="1" s="1"/>
  <c r="P18478" i="1" a="1"/>
  <c r="P18478" i="1" s="1"/>
  <c r="R18478" i="1" s="1"/>
  <c r="P18479" i="1" a="1"/>
  <c r="P18479" i="1" s="1"/>
  <c r="R18479" i="1" s="1"/>
  <c r="P18480" i="1" a="1"/>
  <c r="P18480" i="1" s="1"/>
  <c r="R18480" i="1" s="1"/>
  <c r="P18481" i="1" a="1"/>
  <c r="P18481" i="1" s="1"/>
  <c r="R18481" i="1" s="1"/>
  <c r="P18482" i="1" a="1"/>
  <c r="P18482" i="1" s="1"/>
  <c r="R18482" i="1" s="1"/>
  <c r="P18483" i="1" a="1"/>
  <c r="P18483" i="1" s="1"/>
  <c r="R18483" i="1" s="1"/>
  <c r="P18484" i="1" a="1"/>
  <c r="P18484" i="1" s="1"/>
  <c r="R18484" i="1" s="1"/>
  <c r="P18485" i="1" a="1"/>
  <c r="P18485" i="1" s="1"/>
  <c r="R18485" i="1" s="1"/>
  <c r="P18486" i="1" a="1"/>
  <c r="P18486" i="1" s="1"/>
  <c r="R18486" i="1" s="1"/>
  <c r="P18487" i="1" a="1"/>
  <c r="P18487" i="1" s="1"/>
  <c r="R18487" i="1" s="1"/>
  <c r="P18488" i="1" a="1"/>
  <c r="P18488" i="1" s="1"/>
  <c r="R18488" i="1" s="1"/>
  <c r="P18489" i="1" a="1"/>
  <c r="P18489" i="1" s="1"/>
  <c r="R18489" i="1" s="1"/>
  <c r="P18490" i="1" a="1"/>
  <c r="P18490" i="1" s="1"/>
  <c r="R18490" i="1" s="1"/>
  <c r="P18491" i="1" a="1"/>
  <c r="P18491" i="1" s="1"/>
  <c r="R18491" i="1" s="1"/>
  <c r="P18492" i="1" a="1"/>
  <c r="P18492" i="1" s="1"/>
  <c r="R18492" i="1" s="1"/>
  <c r="P18493" i="1" a="1"/>
  <c r="P18493" i="1" s="1"/>
  <c r="R18493" i="1" s="1"/>
  <c r="P18494" i="1" a="1"/>
  <c r="P18494" i="1" s="1"/>
  <c r="R18494" i="1" s="1"/>
  <c r="P18495" i="1" a="1"/>
  <c r="P18495" i="1" s="1"/>
  <c r="R18495" i="1" s="1"/>
  <c r="P18496" i="1" a="1"/>
  <c r="P18496" i="1" s="1"/>
  <c r="R18496" i="1" s="1"/>
  <c r="P18497" i="1" a="1"/>
  <c r="P18497" i="1" s="1"/>
  <c r="R18497" i="1" s="1"/>
  <c r="P18498" i="1" a="1"/>
  <c r="P18498" i="1" s="1"/>
  <c r="R18498" i="1" s="1"/>
  <c r="P18499" i="1" a="1"/>
  <c r="P18499" i="1" s="1"/>
  <c r="R18499" i="1" s="1"/>
  <c r="P18500" i="1" a="1"/>
  <c r="P18500" i="1" s="1"/>
  <c r="R18500" i="1" s="1"/>
  <c r="P18501" i="1" a="1"/>
  <c r="P18501" i="1" s="1"/>
  <c r="R18501" i="1" s="1"/>
  <c r="P18502" i="1" a="1"/>
  <c r="P18502" i="1" s="1"/>
  <c r="R18502" i="1" s="1"/>
  <c r="P18503" i="1" a="1"/>
  <c r="P18503" i="1" s="1"/>
  <c r="R18503" i="1" s="1"/>
  <c r="P18504" i="1" a="1"/>
  <c r="P18504" i="1" s="1"/>
  <c r="R18504" i="1" s="1"/>
  <c r="P18505" i="1" a="1"/>
  <c r="P18505" i="1" s="1"/>
  <c r="R18505" i="1" s="1"/>
  <c r="P18506" i="1" a="1"/>
  <c r="P18506" i="1" s="1"/>
  <c r="R18506" i="1" s="1"/>
  <c r="P18507" i="1" a="1"/>
  <c r="P18507" i="1" s="1"/>
  <c r="R18507" i="1" s="1"/>
  <c r="P18508" i="1" a="1"/>
  <c r="P18508" i="1" s="1"/>
  <c r="R18508" i="1" s="1"/>
  <c r="P18509" i="1" a="1"/>
  <c r="P18509" i="1" s="1"/>
  <c r="R18509" i="1" s="1"/>
  <c r="P18510" i="1" a="1"/>
  <c r="P18510" i="1" s="1"/>
  <c r="R18510" i="1" s="1"/>
  <c r="P18511" i="1" a="1"/>
  <c r="P18511" i="1" s="1"/>
  <c r="R18511" i="1" s="1"/>
  <c r="P18512" i="1" a="1"/>
  <c r="P18512" i="1" s="1"/>
  <c r="R18512" i="1" s="1"/>
  <c r="P18513" i="1" a="1"/>
  <c r="P18513" i="1" s="1"/>
  <c r="R18513" i="1" s="1"/>
  <c r="P18514" i="1" a="1"/>
  <c r="P18514" i="1" s="1"/>
  <c r="R18514" i="1" s="1"/>
  <c r="P18515" i="1" a="1"/>
  <c r="P18515" i="1" s="1"/>
  <c r="R18515" i="1" s="1"/>
  <c r="P18516" i="1" a="1"/>
  <c r="P18516" i="1" s="1"/>
  <c r="R18516" i="1" s="1"/>
  <c r="P18517" i="1" a="1"/>
  <c r="P18517" i="1" s="1"/>
  <c r="R18517" i="1" s="1"/>
  <c r="P18518" i="1" a="1"/>
  <c r="P18518" i="1" s="1"/>
  <c r="R18518" i="1" s="1"/>
  <c r="P18519" i="1" a="1"/>
  <c r="P18519" i="1" s="1"/>
  <c r="R18519" i="1" s="1"/>
  <c r="P18520" i="1" a="1"/>
  <c r="P18520" i="1" s="1"/>
  <c r="R18520" i="1" s="1"/>
  <c r="P18521" i="1" a="1"/>
  <c r="P18521" i="1" s="1"/>
  <c r="R18521" i="1" s="1"/>
  <c r="P18522" i="1" a="1"/>
  <c r="P18522" i="1" s="1"/>
  <c r="R18522" i="1" s="1"/>
  <c r="P18523" i="1" a="1"/>
  <c r="P18523" i="1" s="1"/>
  <c r="R18523" i="1" s="1"/>
  <c r="P18524" i="1" a="1"/>
  <c r="P18524" i="1" s="1"/>
  <c r="R18524" i="1" s="1"/>
  <c r="P18525" i="1" a="1"/>
  <c r="P18525" i="1" s="1"/>
  <c r="R18525" i="1" s="1"/>
  <c r="P18526" i="1" a="1"/>
  <c r="P18526" i="1" s="1"/>
  <c r="R18526" i="1" s="1"/>
  <c r="P18527" i="1" a="1"/>
  <c r="P18527" i="1" s="1"/>
  <c r="R18527" i="1" s="1"/>
  <c r="P18528" i="1" a="1"/>
  <c r="P18528" i="1" s="1"/>
  <c r="R18528" i="1" s="1"/>
  <c r="P18529" i="1" a="1"/>
  <c r="P18529" i="1" s="1"/>
  <c r="R18529" i="1" s="1"/>
  <c r="P18530" i="1" a="1"/>
  <c r="P18530" i="1" s="1"/>
  <c r="R18530" i="1" s="1"/>
  <c r="P18531" i="1" a="1"/>
  <c r="P18531" i="1" s="1"/>
  <c r="R18531" i="1" s="1"/>
  <c r="P18532" i="1" a="1"/>
  <c r="P18532" i="1" s="1"/>
  <c r="R18532" i="1" s="1"/>
  <c r="P18533" i="1" a="1"/>
  <c r="P18533" i="1" s="1"/>
  <c r="R18533" i="1" s="1"/>
  <c r="P18534" i="1" a="1"/>
  <c r="P18534" i="1" s="1"/>
  <c r="R18534" i="1" s="1"/>
  <c r="P18535" i="1" a="1"/>
  <c r="P18535" i="1" s="1"/>
  <c r="R18535" i="1" s="1"/>
  <c r="P18536" i="1" a="1"/>
  <c r="P18536" i="1" s="1"/>
  <c r="R18536" i="1" s="1"/>
  <c r="P18537" i="1" a="1"/>
  <c r="P18537" i="1" s="1"/>
  <c r="R18537" i="1" s="1"/>
  <c r="P18538" i="1" a="1"/>
  <c r="P18538" i="1" s="1"/>
  <c r="R18538" i="1" s="1"/>
  <c r="P18539" i="1" a="1"/>
  <c r="P18539" i="1" s="1"/>
  <c r="R18539" i="1" s="1"/>
  <c r="P18540" i="1" a="1"/>
  <c r="P18540" i="1" s="1"/>
  <c r="R18540" i="1" s="1"/>
  <c r="P18541" i="1" a="1"/>
  <c r="P18541" i="1" s="1"/>
  <c r="R18541" i="1" s="1"/>
  <c r="P18542" i="1" a="1"/>
  <c r="P18542" i="1" s="1"/>
  <c r="R18542" i="1" s="1"/>
  <c r="P18543" i="1" a="1"/>
  <c r="P18543" i="1" s="1"/>
  <c r="R18543" i="1" s="1"/>
  <c r="P18544" i="1" a="1"/>
  <c r="P18544" i="1" s="1"/>
  <c r="R18544" i="1" s="1"/>
  <c r="P18545" i="1" a="1"/>
  <c r="P18545" i="1" s="1"/>
  <c r="R18545" i="1" s="1"/>
  <c r="P18546" i="1" a="1"/>
  <c r="P18546" i="1" s="1"/>
  <c r="R18546" i="1" s="1"/>
  <c r="P18547" i="1" a="1"/>
  <c r="P18547" i="1" s="1"/>
  <c r="R18547" i="1" s="1"/>
  <c r="P18548" i="1" a="1"/>
  <c r="P18548" i="1" s="1"/>
  <c r="R18548" i="1" s="1"/>
  <c r="P18549" i="1" a="1"/>
  <c r="P18549" i="1" s="1"/>
  <c r="R18549" i="1" s="1"/>
  <c r="P18550" i="1" a="1"/>
  <c r="P18550" i="1" s="1"/>
  <c r="R18550" i="1" s="1"/>
  <c r="P18551" i="1" a="1"/>
  <c r="P18551" i="1" s="1"/>
  <c r="R18551" i="1" s="1"/>
  <c r="P18552" i="1" a="1"/>
  <c r="P18552" i="1" s="1"/>
  <c r="R18552" i="1" s="1"/>
  <c r="P18553" i="1" a="1"/>
  <c r="P18553" i="1" s="1"/>
  <c r="R18553" i="1" s="1"/>
  <c r="P18554" i="1" a="1"/>
  <c r="P18554" i="1" s="1"/>
  <c r="R18554" i="1" s="1"/>
  <c r="P18555" i="1" a="1"/>
  <c r="P18555" i="1" s="1"/>
  <c r="R18555" i="1" s="1"/>
  <c r="P18556" i="1" a="1"/>
  <c r="P18556" i="1" s="1"/>
  <c r="R18556" i="1" s="1"/>
  <c r="P18557" i="1" a="1"/>
  <c r="P18557" i="1" s="1"/>
  <c r="R18557" i="1" s="1"/>
  <c r="P18558" i="1" a="1"/>
  <c r="P18558" i="1" s="1"/>
  <c r="R18558" i="1" s="1"/>
  <c r="P18559" i="1" a="1"/>
  <c r="P18559" i="1" s="1"/>
  <c r="R18559" i="1" s="1"/>
  <c r="P18560" i="1" a="1"/>
  <c r="P18560" i="1" s="1"/>
  <c r="R18560" i="1" s="1"/>
  <c r="P18561" i="1" a="1"/>
  <c r="P18561" i="1" s="1"/>
  <c r="R18561" i="1" s="1"/>
  <c r="P18562" i="1" a="1"/>
  <c r="P18562" i="1" s="1"/>
  <c r="R18562" i="1" s="1"/>
  <c r="P18563" i="1" a="1"/>
  <c r="P18563" i="1" s="1"/>
  <c r="R18563" i="1" s="1"/>
  <c r="P18564" i="1" a="1"/>
  <c r="P18564" i="1" s="1"/>
  <c r="R18564" i="1" s="1"/>
  <c r="P18565" i="1" a="1"/>
  <c r="P18565" i="1" s="1"/>
  <c r="R18565" i="1" s="1"/>
  <c r="P18566" i="1" a="1"/>
  <c r="P18566" i="1" s="1"/>
  <c r="R18566" i="1" s="1"/>
  <c r="P18567" i="1" a="1"/>
  <c r="P18567" i="1" s="1"/>
  <c r="R18567" i="1" s="1"/>
  <c r="P18568" i="1" a="1"/>
  <c r="P18568" i="1" s="1"/>
  <c r="R18568" i="1" s="1"/>
  <c r="P18569" i="1" a="1"/>
  <c r="P18569" i="1" s="1"/>
  <c r="R18569" i="1" s="1"/>
  <c r="P18570" i="1" a="1"/>
  <c r="P18570" i="1" s="1"/>
  <c r="R18570" i="1" s="1"/>
  <c r="P18571" i="1" a="1"/>
  <c r="P18571" i="1" s="1"/>
  <c r="R18571" i="1" s="1"/>
  <c r="P18572" i="1" a="1"/>
  <c r="P18572" i="1" s="1"/>
  <c r="R18572" i="1" s="1"/>
  <c r="P18573" i="1" a="1"/>
  <c r="P18573" i="1" s="1"/>
  <c r="R18573" i="1" s="1"/>
  <c r="P18574" i="1" a="1"/>
  <c r="P18574" i="1" s="1"/>
  <c r="R18574" i="1" s="1"/>
  <c r="P18575" i="1" a="1"/>
  <c r="P18575" i="1" s="1"/>
  <c r="R18575" i="1" s="1"/>
  <c r="P18576" i="1" a="1"/>
  <c r="P18576" i="1" s="1"/>
  <c r="R18576" i="1" s="1"/>
  <c r="P18577" i="1" a="1"/>
  <c r="P18577" i="1" s="1"/>
  <c r="R18577" i="1" s="1"/>
  <c r="P18578" i="1" a="1"/>
  <c r="P18578" i="1" s="1"/>
  <c r="R18578" i="1" s="1"/>
  <c r="P18579" i="1" a="1"/>
  <c r="P18579" i="1" s="1"/>
  <c r="R18579" i="1" s="1"/>
  <c r="P18580" i="1" a="1"/>
  <c r="P18580" i="1" s="1"/>
  <c r="R18580" i="1" s="1"/>
  <c r="P18581" i="1" a="1"/>
  <c r="P18581" i="1" s="1"/>
  <c r="R18581" i="1" s="1"/>
  <c r="P18582" i="1" a="1"/>
  <c r="P18582" i="1" s="1"/>
  <c r="R18582" i="1" s="1"/>
  <c r="P18583" i="1" a="1"/>
  <c r="P18583" i="1" s="1"/>
  <c r="R18583" i="1" s="1"/>
  <c r="P18584" i="1" a="1"/>
  <c r="P18584" i="1" s="1"/>
  <c r="R18584" i="1" s="1"/>
  <c r="P18585" i="1" a="1"/>
  <c r="P18585" i="1" s="1"/>
  <c r="R18585" i="1" s="1"/>
  <c r="P18586" i="1" a="1"/>
  <c r="P18586" i="1" s="1"/>
  <c r="R18586" i="1" s="1"/>
  <c r="P18587" i="1" a="1"/>
  <c r="P18587" i="1" s="1"/>
  <c r="R18587" i="1" s="1"/>
  <c r="P18588" i="1" a="1"/>
  <c r="P18588" i="1" s="1"/>
  <c r="R18588" i="1" s="1"/>
  <c r="P18589" i="1" a="1"/>
  <c r="P18589" i="1" s="1"/>
  <c r="R18589" i="1" s="1"/>
  <c r="P18590" i="1" a="1"/>
  <c r="P18590" i="1" s="1"/>
  <c r="R18590" i="1" s="1"/>
  <c r="P18591" i="1" a="1"/>
  <c r="P18591" i="1" s="1"/>
  <c r="R18591" i="1" s="1"/>
  <c r="P18592" i="1" a="1"/>
  <c r="P18592" i="1" s="1"/>
  <c r="R18592" i="1" s="1"/>
  <c r="P18593" i="1" a="1"/>
  <c r="P18593" i="1" s="1"/>
  <c r="R18593" i="1" s="1"/>
  <c r="P18594" i="1" a="1"/>
  <c r="P18594" i="1" s="1"/>
  <c r="R18594" i="1" s="1"/>
  <c r="P18595" i="1" a="1"/>
  <c r="P18595" i="1" s="1"/>
  <c r="R18595" i="1" s="1"/>
  <c r="P18596" i="1" a="1"/>
  <c r="P18596" i="1" s="1"/>
  <c r="R18596" i="1" s="1"/>
  <c r="P18597" i="1" a="1"/>
  <c r="P18597" i="1" s="1"/>
  <c r="R18597" i="1" s="1"/>
  <c r="P18598" i="1" a="1"/>
  <c r="P18598" i="1" s="1"/>
  <c r="R18598" i="1" s="1"/>
  <c r="P18599" i="1" a="1"/>
  <c r="P18599" i="1" s="1"/>
  <c r="R18599" i="1" s="1"/>
  <c r="P18600" i="1" a="1"/>
  <c r="P18600" i="1" s="1"/>
  <c r="R18600" i="1" s="1"/>
  <c r="P18601" i="1" a="1"/>
  <c r="P18601" i="1" s="1"/>
  <c r="R18601" i="1" s="1"/>
  <c r="P18602" i="1" a="1"/>
  <c r="P18602" i="1" s="1"/>
  <c r="R18602" i="1" s="1"/>
  <c r="P18603" i="1" a="1"/>
  <c r="P18603" i="1" s="1"/>
  <c r="R18603" i="1" s="1"/>
  <c r="P18604" i="1" a="1"/>
  <c r="P18604" i="1" s="1"/>
  <c r="R18604" i="1" s="1"/>
  <c r="P18605" i="1" a="1"/>
  <c r="P18605" i="1" s="1"/>
  <c r="R18605" i="1" s="1"/>
  <c r="P18606" i="1" a="1"/>
  <c r="P18606" i="1" s="1"/>
  <c r="R18606" i="1" s="1"/>
  <c r="P18607" i="1" a="1"/>
  <c r="P18607" i="1" s="1"/>
  <c r="R18607" i="1" s="1"/>
  <c r="P18608" i="1" a="1"/>
  <c r="P18608" i="1" s="1"/>
  <c r="R18608" i="1" s="1"/>
  <c r="P18609" i="1" a="1"/>
  <c r="P18609" i="1" s="1"/>
  <c r="R18609" i="1" s="1"/>
  <c r="P18610" i="1" a="1"/>
  <c r="P18610" i="1" s="1"/>
  <c r="R18610" i="1" s="1"/>
  <c r="P18611" i="1" a="1"/>
  <c r="P18611" i="1" s="1"/>
  <c r="R18611" i="1" s="1"/>
  <c r="P18612" i="1" a="1"/>
  <c r="P18612" i="1" s="1"/>
  <c r="R18612" i="1" s="1"/>
  <c r="P18613" i="1" a="1"/>
  <c r="P18613" i="1" s="1"/>
  <c r="R18613" i="1" s="1"/>
  <c r="P18614" i="1" a="1"/>
  <c r="P18614" i="1" s="1"/>
  <c r="R18614" i="1" s="1"/>
  <c r="P18615" i="1" a="1"/>
  <c r="P18615" i="1" s="1"/>
  <c r="R18615" i="1" s="1"/>
  <c r="P18616" i="1" a="1"/>
  <c r="P18616" i="1" s="1"/>
  <c r="R18616" i="1" s="1"/>
  <c r="P18617" i="1" a="1"/>
  <c r="P18617" i="1" s="1"/>
  <c r="R18617" i="1" s="1"/>
  <c r="P18618" i="1" a="1"/>
  <c r="P18618" i="1" s="1"/>
  <c r="R18618" i="1" s="1"/>
  <c r="P18619" i="1" a="1"/>
  <c r="P18619" i="1" s="1"/>
  <c r="R18619" i="1" s="1"/>
  <c r="P18620" i="1" a="1"/>
  <c r="P18620" i="1" s="1"/>
  <c r="R18620" i="1" s="1"/>
  <c r="P18621" i="1" a="1"/>
  <c r="P18621" i="1" s="1"/>
  <c r="R18621" i="1" s="1"/>
  <c r="P18622" i="1" a="1"/>
  <c r="P18622" i="1" s="1"/>
  <c r="R18622" i="1" s="1"/>
  <c r="P18623" i="1" a="1"/>
  <c r="P18623" i="1" s="1"/>
  <c r="R18623" i="1" s="1"/>
  <c r="P18624" i="1" a="1"/>
  <c r="P18624" i="1" s="1"/>
  <c r="R18624" i="1" s="1"/>
  <c r="P18625" i="1" a="1"/>
  <c r="P18625" i="1" s="1"/>
  <c r="R18625" i="1" s="1"/>
  <c r="P18626" i="1" a="1"/>
  <c r="P18626" i="1" s="1"/>
  <c r="R18626" i="1" s="1"/>
  <c r="P18627" i="1" a="1"/>
  <c r="P18627" i="1" s="1"/>
  <c r="R18627" i="1" s="1"/>
  <c r="P18628" i="1" a="1"/>
  <c r="P18628" i="1" s="1"/>
  <c r="R18628" i="1" s="1"/>
  <c r="P18629" i="1" a="1"/>
  <c r="P18629" i="1" s="1"/>
  <c r="R18629" i="1" s="1"/>
  <c r="P18630" i="1" a="1"/>
  <c r="P18630" i="1" s="1"/>
  <c r="R18630" i="1" s="1"/>
  <c r="P18631" i="1" a="1"/>
  <c r="P18631" i="1" s="1"/>
  <c r="R18631" i="1" s="1"/>
  <c r="P18632" i="1" a="1"/>
  <c r="P18632" i="1" s="1"/>
  <c r="R18632" i="1" s="1"/>
  <c r="P18633" i="1" a="1"/>
  <c r="P18633" i="1" s="1"/>
  <c r="R18633" i="1" s="1"/>
  <c r="P18634" i="1" a="1"/>
  <c r="P18634" i="1" s="1"/>
  <c r="R18634" i="1" s="1"/>
  <c r="P18635" i="1" a="1"/>
  <c r="P18635" i="1" s="1"/>
  <c r="R18635" i="1" s="1"/>
  <c r="P18636" i="1" a="1"/>
  <c r="P18636" i="1" s="1"/>
  <c r="R18636" i="1" s="1"/>
  <c r="P18637" i="1" a="1"/>
  <c r="P18637" i="1" s="1"/>
  <c r="R18637" i="1" s="1"/>
  <c r="P18638" i="1" a="1"/>
  <c r="P18638" i="1" s="1"/>
  <c r="R18638" i="1" s="1"/>
  <c r="P18639" i="1" a="1"/>
  <c r="P18639" i="1" s="1"/>
  <c r="R18639" i="1" s="1"/>
  <c r="P18640" i="1" a="1"/>
  <c r="P18640" i="1" s="1"/>
  <c r="R18640" i="1" s="1"/>
  <c r="P18641" i="1" a="1"/>
  <c r="P18641" i="1" s="1"/>
  <c r="R18641" i="1" s="1"/>
  <c r="P18642" i="1" a="1"/>
  <c r="P18642" i="1" s="1"/>
  <c r="R18642" i="1" s="1"/>
  <c r="P18643" i="1" a="1"/>
  <c r="P18643" i="1" s="1"/>
  <c r="R18643" i="1" s="1"/>
  <c r="P18644" i="1" a="1"/>
  <c r="P18644" i="1" s="1"/>
  <c r="R18644" i="1" s="1"/>
  <c r="P18645" i="1" a="1"/>
  <c r="P18645" i="1" s="1"/>
  <c r="R18645" i="1" s="1"/>
  <c r="P18646" i="1" a="1"/>
  <c r="P18646" i="1" s="1"/>
  <c r="R18646" i="1" s="1"/>
  <c r="P18647" i="1" a="1"/>
  <c r="P18647" i="1" s="1"/>
  <c r="R18647" i="1" s="1"/>
  <c r="P18648" i="1" a="1"/>
  <c r="P18648" i="1" s="1"/>
  <c r="R18648" i="1" s="1"/>
  <c r="P18649" i="1" a="1"/>
  <c r="P18649" i="1" s="1"/>
  <c r="R18649" i="1" s="1"/>
  <c r="P18650" i="1" a="1"/>
  <c r="P18650" i="1" s="1"/>
  <c r="R18650" i="1" s="1"/>
  <c r="P18651" i="1" a="1"/>
  <c r="P18651" i="1" s="1"/>
  <c r="R18651" i="1" s="1"/>
  <c r="P18652" i="1" a="1"/>
  <c r="P18652" i="1" s="1"/>
  <c r="R18652" i="1" s="1"/>
  <c r="P18653" i="1" a="1"/>
  <c r="P18653" i="1" s="1"/>
  <c r="R18653" i="1" s="1"/>
  <c r="P18654" i="1" a="1"/>
  <c r="P18654" i="1" s="1"/>
  <c r="R18654" i="1" s="1"/>
  <c r="P18655" i="1" a="1"/>
  <c r="P18655" i="1" s="1"/>
  <c r="R18655" i="1" s="1"/>
  <c r="P18656" i="1" a="1"/>
  <c r="P18656" i="1" s="1"/>
  <c r="R18656" i="1" s="1"/>
  <c r="P18657" i="1" a="1"/>
  <c r="P18657" i="1" s="1"/>
  <c r="R18657" i="1" s="1"/>
  <c r="P18658" i="1" a="1"/>
  <c r="P18658" i="1" s="1"/>
  <c r="R18658" i="1" s="1"/>
  <c r="P18659" i="1" a="1"/>
  <c r="P18659" i="1" s="1"/>
  <c r="R18659" i="1" s="1"/>
  <c r="P18660" i="1" a="1"/>
  <c r="P18660" i="1" s="1"/>
  <c r="R18660" i="1" s="1"/>
  <c r="P18661" i="1" a="1"/>
  <c r="P18661" i="1" s="1"/>
  <c r="R18661" i="1" s="1"/>
  <c r="P18662" i="1" a="1"/>
  <c r="P18662" i="1" s="1"/>
  <c r="R18662" i="1" s="1"/>
  <c r="P18663" i="1" a="1"/>
  <c r="P18663" i="1" s="1"/>
  <c r="R18663" i="1" s="1"/>
  <c r="P18664" i="1" a="1"/>
  <c r="P18664" i="1" s="1"/>
  <c r="R18664" i="1" s="1"/>
  <c r="P18665" i="1" a="1"/>
  <c r="P18665" i="1" s="1"/>
  <c r="R18665" i="1" s="1"/>
  <c r="P18666" i="1" a="1"/>
  <c r="P18666" i="1" s="1"/>
  <c r="R18666" i="1" s="1"/>
  <c r="P18667" i="1" a="1"/>
  <c r="P18667" i="1" s="1"/>
  <c r="R18667" i="1" s="1"/>
  <c r="P18668" i="1" a="1"/>
  <c r="P18668" i="1" s="1"/>
  <c r="R18668" i="1" s="1"/>
  <c r="P18669" i="1" a="1"/>
  <c r="P18669" i="1" s="1"/>
  <c r="R18669" i="1" s="1"/>
  <c r="P18670" i="1" a="1"/>
  <c r="P18670" i="1" s="1"/>
  <c r="R18670" i="1" s="1"/>
  <c r="P18671" i="1" a="1"/>
  <c r="P18671" i="1" s="1"/>
  <c r="R18671" i="1" s="1"/>
  <c r="P18672" i="1" a="1"/>
  <c r="P18672" i="1" s="1"/>
  <c r="R18672" i="1" s="1"/>
  <c r="P18673" i="1" a="1"/>
  <c r="P18673" i="1" s="1"/>
  <c r="R18673" i="1" s="1"/>
  <c r="P18674" i="1" a="1"/>
  <c r="P18674" i="1" s="1"/>
  <c r="R18674" i="1" s="1"/>
  <c r="P18675" i="1" a="1"/>
  <c r="P18675" i="1" s="1"/>
  <c r="R18675" i="1" s="1"/>
  <c r="P18676" i="1" a="1"/>
  <c r="P18676" i="1" s="1"/>
  <c r="R18676" i="1" s="1"/>
  <c r="P18677" i="1" a="1"/>
  <c r="P18677" i="1" s="1"/>
  <c r="R18677" i="1" s="1"/>
  <c r="P18678" i="1" a="1"/>
  <c r="P18678" i="1" s="1"/>
  <c r="R18678" i="1" s="1"/>
  <c r="P18679" i="1" a="1"/>
  <c r="P18679" i="1" s="1"/>
  <c r="R18679" i="1" s="1"/>
  <c r="P18680" i="1" a="1"/>
  <c r="P18680" i="1" s="1"/>
  <c r="R18680" i="1" s="1"/>
  <c r="P18681" i="1" a="1"/>
  <c r="P18681" i="1" s="1"/>
  <c r="R18681" i="1" s="1"/>
  <c r="P18682" i="1" a="1"/>
  <c r="P18682" i="1" s="1"/>
  <c r="R18682" i="1" s="1"/>
  <c r="P18683" i="1" a="1"/>
  <c r="P18683" i="1" s="1"/>
  <c r="R18683" i="1" s="1"/>
  <c r="P18684" i="1" a="1"/>
  <c r="P18684" i="1" s="1"/>
  <c r="R18684" i="1" s="1"/>
  <c r="P18685" i="1" a="1"/>
  <c r="P18685" i="1" s="1"/>
  <c r="R18685" i="1" s="1"/>
  <c r="P18686" i="1" a="1"/>
  <c r="P18686" i="1" s="1"/>
  <c r="R18686" i="1" s="1"/>
  <c r="P18687" i="1" a="1"/>
  <c r="P18687" i="1" s="1"/>
  <c r="R18687" i="1" s="1"/>
  <c r="P18688" i="1" a="1"/>
  <c r="P18688" i="1" s="1"/>
  <c r="R18688" i="1" s="1"/>
  <c r="P18689" i="1" a="1"/>
  <c r="P18689" i="1" s="1"/>
  <c r="R18689" i="1" s="1"/>
  <c r="P18690" i="1" a="1"/>
  <c r="P18690" i="1" s="1"/>
  <c r="R18690" i="1" s="1"/>
  <c r="P18691" i="1" a="1"/>
  <c r="P18691" i="1" s="1"/>
  <c r="R18691" i="1" s="1"/>
  <c r="P18692" i="1" a="1"/>
  <c r="P18692" i="1" s="1"/>
  <c r="R18692" i="1" s="1"/>
  <c r="P18693" i="1" a="1"/>
  <c r="P18693" i="1" s="1"/>
  <c r="R18693" i="1" s="1"/>
  <c r="P18694" i="1" a="1"/>
  <c r="P18694" i="1" s="1"/>
  <c r="R18694" i="1" s="1"/>
  <c r="P18695" i="1" a="1"/>
  <c r="P18695" i="1" s="1"/>
  <c r="R18695" i="1" s="1"/>
  <c r="P18696" i="1" a="1"/>
  <c r="P18696" i="1" s="1"/>
  <c r="R18696" i="1" s="1"/>
  <c r="P18697" i="1" a="1"/>
  <c r="P18697" i="1" s="1"/>
  <c r="R18697" i="1" s="1"/>
  <c r="P18698" i="1" a="1"/>
  <c r="P18698" i="1" s="1"/>
  <c r="R18698" i="1" s="1"/>
  <c r="P18699" i="1" a="1"/>
  <c r="P18699" i="1" s="1"/>
  <c r="R18699" i="1" s="1"/>
  <c r="P18700" i="1" a="1"/>
  <c r="P18700" i="1" s="1"/>
  <c r="R18700" i="1" s="1"/>
  <c r="P18701" i="1" a="1"/>
  <c r="P18701" i="1" s="1"/>
  <c r="R18701" i="1" s="1"/>
  <c r="P18702" i="1" a="1"/>
  <c r="P18702" i="1" s="1"/>
  <c r="R18702" i="1" s="1"/>
  <c r="P18703" i="1" a="1"/>
  <c r="P18703" i="1" s="1"/>
  <c r="R18703" i="1" s="1"/>
  <c r="P18704" i="1" a="1"/>
  <c r="P18704" i="1" s="1"/>
  <c r="R18704" i="1" s="1"/>
  <c r="P18705" i="1" a="1"/>
  <c r="P18705" i="1" s="1"/>
  <c r="R18705" i="1" s="1"/>
  <c r="P18706" i="1" a="1"/>
  <c r="P18706" i="1" s="1"/>
  <c r="R18706" i="1" s="1"/>
  <c r="P18707" i="1" a="1"/>
  <c r="P18707" i="1" s="1"/>
  <c r="R18707" i="1" s="1"/>
  <c r="P18708" i="1" a="1"/>
  <c r="P18708" i="1" s="1"/>
  <c r="R18708" i="1" s="1"/>
  <c r="P18709" i="1" a="1"/>
  <c r="P18709" i="1" s="1"/>
  <c r="R18709" i="1" s="1"/>
  <c r="P18710" i="1" a="1"/>
  <c r="P18710" i="1" s="1"/>
  <c r="R18710" i="1" s="1"/>
  <c r="P18711" i="1" a="1"/>
  <c r="P18711" i="1" s="1"/>
  <c r="R18711" i="1" s="1"/>
  <c r="P18712" i="1" a="1"/>
  <c r="P18712" i="1" s="1"/>
  <c r="R18712" i="1" s="1"/>
  <c r="P18713" i="1" a="1"/>
  <c r="P18713" i="1" s="1"/>
  <c r="R18713" i="1" s="1"/>
  <c r="P18714" i="1" a="1"/>
  <c r="P18714" i="1" s="1"/>
  <c r="R18714" i="1" s="1"/>
  <c r="P18715" i="1" a="1"/>
  <c r="P18715" i="1" s="1"/>
  <c r="R18715" i="1" s="1"/>
  <c r="P18716" i="1" a="1"/>
  <c r="P18716" i="1" s="1"/>
  <c r="R18716" i="1" s="1"/>
  <c r="P18717" i="1" a="1"/>
  <c r="P18717" i="1" s="1"/>
  <c r="R18717" i="1" s="1"/>
  <c r="P18718" i="1" a="1"/>
  <c r="P18718" i="1" s="1"/>
  <c r="R18718" i="1" s="1"/>
  <c r="P18719" i="1" a="1"/>
  <c r="P18719" i="1" s="1"/>
  <c r="R18719" i="1" s="1"/>
  <c r="P18720" i="1" a="1"/>
  <c r="P18720" i="1" s="1"/>
  <c r="R18720" i="1" s="1"/>
  <c r="P18721" i="1" a="1"/>
  <c r="P18721" i="1" s="1"/>
  <c r="R18721" i="1" s="1"/>
  <c r="P18722" i="1" a="1"/>
  <c r="P18722" i="1" s="1"/>
  <c r="R18722" i="1" s="1"/>
  <c r="P18723" i="1" a="1"/>
  <c r="P18723" i="1" s="1"/>
  <c r="R18723" i="1" s="1"/>
  <c r="P18724" i="1" a="1"/>
  <c r="P18724" i="1" s="1"/>
  <c r="R18724" i="1" s="1"/>
  <c r="P18725" i="1" a="1"/>
  <c r="P18725" i="1" s="1"/>
  <c r="R18725" i="1" s="1"/>
  <c r="P18726" i="1" a="1"/>
  <c r="P18726" i="1" s="1"/>
  <c r="R18726" i="1" s="1"/>
  <c r="P18727" i="1" a="1"/>
  <c r="P18727" i="1" s="1"/>
  <c r="R18727" i="1" s="1"/>
  <c r="P18728" i="1" a="1"/>
  <c r="P18728" i="1" s="1"/>
  <c r="R18728" i="1" s="1"/>
  <c r="P18729" i="1" a="1"/>
  <c r="P18729" i="1" s="1"/>
  <c r="R18729" i="1" s="1"/>
  <c r="P18730" i="1" a="1"/>
  <c r="P18730" i="1" s="1"/>
  <c r="R18730" i="1" s="1"/>
  <c r="P18731" i="1" a="1"/>
  <c r="P18731" i="1" s="1"/>
  <c r="R18731" i="1" s="1"/>
  <c r="P18732" i="1" a="1"/>
  <c r="P18732" i="1" s="1"/>
  <c r="R18732" i="1" s="1"/>
  <c r="P18733" i="1" a="1"/>
  <c r="P18733" i="1" s="1"/>
  <c r="R18733" i="1" s="1"/>
  <c r="P18734" i="1" a="1"/>
  <c r="P18734" i="1" s="1"/>
  <c r="R18734" i="1" s="1"/>
  <c r="P18735" i="1" a="1"/>
  <c r="P18735" i="1" s="1"/>
  <c r="R18735" i="1" s="1"/>
  <c r="P18736" i="1" a="1"/>
  <c r="P18736" i="1" s="1"/>
  <c r="R18736" i="1" s="1"/>
  <c r="P18737" i="1" a="1"/>
  <c r="P18737" i="1" s="1"/>
  <c r="R18737" i="1" s="1"/>
  <c r="P18738" i="1" a="1"/>
  <c r="P18738" i="1" s="1"/>
  <c r="R18738" i="1" s="1"/>
  <c r="P18739" i="1" a="1"/>
  <c r="P18739" i="1" s="1"/>
  <c r="R18739" i="1" s="1"/>
  <c r="P18740" i="1" a="1"/>
  <c r="P18740" i="1" s="1"/>
  <c r="R18740" i="1" s="1"/>
  <c r="P18741" i="1" a="1"/>
  <c r="P18741" i="1" s="1"/>
  <c r="R18741" i="1" s="1"/>
  <c r="P18742" i="1" a="1"/>
  <c r="P18742" i="1" s="1"/>
  <c r="R18742" i="1" s="1"/>
  <c r="P18743" i="1" a="1"/>
  <c r="P18743" i="1" s="1"/>
  <c r="R18743" i="1" s="1"/>
  <c r="P18744" i="1" a="1"/>
  <c r="P18744" i="1" s="1"/>
  <c r="R18744" i="1" s="1"/>
  <c r="P18745" i="1" a="1"/>
  <c r="P18745" i="1" s="1"/>
  <c r="R18745" i="1" s="1"/>
  <c r="P18746" i="1" a="1"/>
  <c r="P18746" i="1" s="1"/>
  <c r="R18746" i="1" s="1"/>
  <c r="P18747" i="1" a="1"/>
  <c r="P18747" i="1" s="1"/>
  <c r="R18747" i="1" s="1"/>
  <c r="P18748" i="1" a="1"/>
  <c r="P18748" i="1" s="1"/>
  <c r="R18748" i="1" s="1"/>
  <c r="P18749" i="1" a="1"/>
  <c r="P18749" i="1" s="1"/>
  <c r="R18749" i="1" s="1"/>
  <c r="P18750" i="1" a="1"/>
  <c r="P18750" i="1" s="1"/>
  <c r="R18750" i="1" s="1"/>
  <c r="P18751" i="1" a="1"/>
  <c r="P18751" i="1" s="1"/>
  <c r="R18751" i="1" s="1"/>
  <c r="P18752" i="1" a="1"/>
  <c r="P18752" i="1" s="1"/>
  <c r="R18752" i="1" s="1"/>
  <c r="P18753" i="1" a="1"/>
  <c r="P18753" i="1" s="1"/>
  <c r="R18753" i="1" s="1"/>
  <c r="P18754" i="1" a="1"/>
  <c r="P18754" i="1" s="1"/>
  <c r="R18754" i="1" s="1"/>
  <c r="P18755" i="1" a="1"/>
  <c r="P18755" i="1" s="1"/>
  <c r="R18755" i="1" s="1"/>
  <c r="P18756" i="1" a="1"/>
  <c r="P18756" i="1" s="1"/>
  <c r="R18756" i="1" s="1"/>
  <c r="P18757" i="1" a="1"/>
  <c r="P18757" i="1" s="1"/>
  <c r="R18757" i="1" s="1"/>
  <c r="P18758" i="1" a="1"/>
  <c r="P18758" i="1" s="1"/>
  <c r="R18758" i="1" s="1"/>
  <c r="P18759" i="1" a="1"/>
  <c r="P18759" i="1" s="1"/>
  <c r="R18759" i="1" s="1"/>
  <c r="P18760" i="1" a="1"/>
  <c r="P18760" i="1" s="1"/>
  <c r="R18760" i="1" s="1"/>
  <c r="P18761" i="1" a="1"/>
  <c r="P18761" i="1" s="1"/>
  <c r="R18761" i="1" s="1"/>
  <c r="P18762" i="1" a="1"/>
  <c r="P18762" i="1" s="1"/>
  <c r="R18762" i="1" s="1"/>
  <c r="P18763" i="1" a="1"/>
  <c r="P18763" i="1" s="1"/>
  <c r="R18763" i="1" s="1"/>
  <c r="P18764" i="1" a="1"/>
  <c r="P18764" i="1" s="1"/>
  <c r="R18764" i="1" s="1"/>
  <c r="P18765" i="1" a="1"/>
  <c r="P18765" i="1" s="1"/>
  <c r="R18765" i="1" s="1"/>
  <c r="P18766" i="1" a="1"/>
  <c r="P18766" i="1" s="1"/>
  <c r="R18766" i="1" s="1"/>
  <c r="P18767" i="1" a="1"/>
  <c r="P18767" i="1" s="1"/>
  <c r="R18767" i="1" s="1"/>
  <c r="P18768" i="1" a="1"/>
  <c r="P18768" i="1" s="1"/>
  <c r="R18768" i="1" s="1"/>
  <c r="P18769" i="1" a="1"/>
  <c r="P18769" i="1" s="1"/>
  <c r="R18769" i="1" s="1"/>
  <c r="P18770" i="1" a="1"/>
  <c r="P18770" i="1" s="1"/>
  <c r="R18770" i="1" s="1"/>
  <c r="P18771" i="1" a="1"/>
  <c r="P18771" i="1" s="1"/>
  <c r="R18771" i="1" s="1"/>
  <c r="P18772" i="1" a="1"/>
  <c r="P18772" i="1" s="1"/>
  <c r="R18772" i="1" s="1"/>
  <c r="P18773" i="1" a="1"/>
  <c r="P18773" i="1" s="1"/>
  <c r="R18773" i="1" s="1"/>
  <c r="P18774" i="1" a="1"/>
  <c r="P18774" i="1" s="1"/>
  <c r="R18774" i="1" s="1"/>
  <c r="P18775" i="1" a="1"/>
  <c r="P18775" i="1" s="1"/>
  <c r="R18775" i="1" s="1"/>
  <c r="P18776" i="1" a="1"/>
  <c r="P18776" i="1" s="1"/>
  <c r="R18776" i="1" s="1"/>
  <c r="P18777" i="1" a="1"/>
  <c r="P18777" i="1" s="1"/>
  <c r="R18777" i="1" s="1"/>
  <c r="P18778" i="1" a="1"/>
  <c r="P18778" i="1" s="1"/>
  <c r="R18778" i="1" s="1"/>
  <c r="P18779" i="1" a="1"/>
  <c r="P18779" i="1" s="1"/>
  <c r="R18779" i="1" s="1"/>
  <c r="P18780" i="1" a="1"/>
  <c r="P18780" i="1" s="1"/>
  <c r="R18780" i="1" s="1"/>
  <c r="P18781" i="1" a="1"/>
  <c r="P18781" i="1" s="1"/>
  <c r="R18781" i="1" s="1"/>
  <c r="P18782" i="1" a="1"/>
  <c r="P18782" i="1" s="1"/>
  <c r="R18782" i="1" s="1"/>
  <c r="P18783" i="1" a="1"/>
  <c r="P18783" i="1" s="1"/>
  <c r="R18783" i="1" s="1"/>
  <c r="P18784" i="1" a="1"/>
  <c r="P18784" i="1" s="1"/>
  <c r="R18784" i="1" s="1"/>
  <c r="P18785" i="1" a="1"/>
  <c r="P18785" i="1" s="1"/>
  <c r="R18785" i="1" s="1"/>
  <c r="P18786" i="1" a="1"/>
  <c r="P18786" i="1" s="1"/>
  <c r="R18786" i="1" s="1"/>
  <c r="P18787" i="1" a="1"/>
  <c r="P18787" i="1" s="1"/>
  <c r="R18787" i="1" s="1"/>
  <c r="P18788" i="1" a="1"/>
  <c r="P18788" i="1" s="1"/>
  <c r="R18788" i="1" s="1"/>
  <c r="P18789" i="1" a="1"/>
  <c r="P18789" i="1" s="1"/>
  <c r="R18789" i="1" s="1"/>
  <c r="P18790" i="1" a="1"/>
  <c r="P18790" i="1" s="1"/>
  <c r="R18790" i="1" s="1"/>
  <c r="P18791" i="1" a="1"/>
  <c r="P18791" i="1" s="1"/>
  <c r="R18791" i="1" s="1"/>
  <c r="P18792" i="1" a="1"/>
  <c r="P18792" i="1" s="1"/>
  <c r="R18792" i="1" s="1"/>
  <c r="P18793" i="1" a="1"/>
  <c r="P18793" i="1" s="1"/>
  <c r="R18793" i="1" s="1"/>
  <c r="P18794" i="1" a="1"/>
  <c r="P18794" i="1" s="1"/>
  <c r="R18794" i="1" s="1"/>
  <c r="P18795" i="1" a="1"/>
  <c r="P18795" i="1" s="1"/>
  <c r="R18795" i="1" s="1"/>
  <c r="P18796" i="1" a="1"/>
  <c r="P18796" i="1" s="1"/>
  <c r="R18796" i="1" s="1"/>
  <c r="P18797" i="1" a="1"/>
  <c r="P18797" i="1" s="1"/>
  <c r="R18797" i="1" s="1"/>
  <c r="P18798" i="1" a="1"/>
  <c r="P18798" i="1" s="1"/>
  <c r="R18798" i="1" s="1"/>
  <c r="P18799" i="1" a="1"/>
  <c r="P18799" i="1" s="1"/>
  <c r="R18799" i="1" s="1"/>
  <c r="P18800" i="1" a="1"/>
  <c r="P18800" i="1" s="1"/>
  <c r="R18800" i="1" s="1"/>
  <c r="P18801" i="1" a="1"/>
  <c r="P18801" i="1" s="1"/>
  <c r="R18801" i="1" s="1"/>
  <c r="P18802" i="1" a="1"/>
  <c r="P18802" i="1" s="1"/>
  <c r="R18802" i="1" s="1"/>
  <c r="P18803" i="1" a="1"/>
  <c r="P18803" i="1" s="1"/>
  <c r="R18803" i="1" s="1"/>
  <c r="P18804" i="1" a="1"/>
  <c r="P18804" i="1" s="1"/>
  <c r="R18804" i="1" s="1"/>
  <c r="P18805" i="1" a="1"/>
  <c r="P18805" i="1" s="1"/>
  <c r="R18805" i="1" s="1"/>
  <c r="P18806" i="1" a="1"/>
  <c r="P18806" i="1" s="1"/>
  <c r="R18806" i="1" s="1"/>
  <c r="P18807" i="1" a="1"/>
  <c r="P18807" i="1" s="1"/>
  <c r="R18807" i="1" s="1"/>
  <c r="P18808" i="1" a="1"/>
  <c r="P18808" i="1" s="1"/>
  <c r="R18808" i="1" s="1"/>
  <c r="P18809" i="1" a="1"/>
  <c r="P18809" i="1" s="1"/>
  <c r="R18809" i="1" s="1"/>
  <c r="P18810" i="1" a="1"/>
  <c r="P18810" i="1" s="1"/>
  <c r="R18810" i="1" s="1"/>
  <c r="P18811" i="1" a="1"/>
  <c r="P18811" i="1" s="1"/>
  <c r="R18811" i="1" s="1"/>
  <c r="P18812" i="1" a="1"/>
  <c r="P18812" i="1" s="1"/>
  <c r="R18812" i="1" s="1"/>
  <c r="P18813" i="1" a="1"/>
  <c r="P18813" i="1" s="1"/>
  <c r="R18813" i="1" s="1"/>
  <c r="P18814" i="1" a="1"/>
  <c r="P18814" i="1" s="1"/>
  <c r="R18814" i="1" s="1"/>
  <c r="P18815" i="1" a="1"/>
  <c r="P18815" i="1" s="1"/>
  <c r="R18815" i="1" s="1"/>
  <c r="P18816" i="1" a="1"/>
  <c r="P18816" i="1" s="1"/>
  <c r="R18816" i="1" s="1"/>
  <c r="P18817" i="1" a="1"/>
  <c r="P18817" i="1" s="1"/>
  <c r="R18817" i="1" s="1"/>
  <c r="P18818" i="1" a="1"/>
  <c r="P18818" i="1" s="1"/>
  <c r="R18818" i="1" s="1"/>
  <c r="P18819" i="1" a="1"/>
  <c r="P18819" i="1" s="1"/>
  <c r="R18819" i="1" s="1"/>
  <c r="P18820" i="1" a="1"/>
  <c r="P18820" i="1" s="1"/>
  <c r="R18820" i="1" s="1"/>
  <c r="P18821" i="1" a="1"/>
  <c r="P18821" i="1" s="1"/>
  <c r="R18821" i="1" s="1"/>
  <c r="P18822" i="1" a="1"/>
  <c r="P18822" i="1" s="1"/>
  <c r="R18822" i="1" s="1"/>
  <c r="P18823" i="1" a="1"/>
  <c r="P18823" i="1" s="1"/>
  <c r="R18823" i="1" s="1"/>
  <c r="P18824" i="1" a="1"/>
  <c r="P18824" i="1" s="1"/>
  <c r="R18824" i="1" s="1"/>
  <c r="P18825" i="1" a="1"/>
  <c r="P18825" i="1" s="1"/>
  <c r="R18825" i="1" s="1"/>
  <c r="P18826" i="1" a="1"/>
  <c r="P18826" i="1" s="1"/>
  <c r="R18826" i="1" s="1"/>
  <c r="P18827" i="1" a="1"/>
  <c r="P18827" i="1" s="1"/>
  <c r="R18827" i="1" s="1"/>
  <c r="P18828" i="1" a="1"/>
  <c r="P18828" i="1" s="1"/>
  <c r="R18828" i="1" s="1"/>
  <c r="P18829" i="1" a="1"/>
  <c r="P18829" i="1" s="1"/>
  <c r="R18829" i="1" s="1"/>
  <c r="P18830" i="1" a="1"/>
  <c r="P18830" i="1" s="1"/>
  <c r="R18830" i="1" s="1"/>
  <c r="P18831" i="1" a="1"/>
  <c r="P18831" i="1" s="1"/>
  <c r="R18831" i="1" s="1"/>
  <c r="P18832" i="1" a="1"/>
  <c r="P18832" i="1" s="1"/>
  <c r="R18832" i="1" s="1"/>
  <c r="P18833" i="1" a="1"/>
  <c r="P18833" i="1" s="1"/>
  <c r="R18833" i="1" s="1"/>
  <c r="P18834" i="1" a="1"/>
  <c r="P18834" i="1" s="1"/>
  <c r="R18834" i="1" s="1"/>
  <c r="P18835" i="1" a="1"/>
  <c r="P18835" i="1" s="1"/>
  <c r="R18835" i="1" s="1"/>
  <c r="P18836" i="1" a="1"/>
  <c r="P18836" i="1" s="1"/>
  <c r="R18836" i="1" s="1"/>
  <c r="P18837" i="1" a="1"/>
  <c r="P18837" i="1" s="1"/>
  <c r="R18837" i="1" s="1"/>
  <c r="P18838" i="1" a="1"/>
  <c r="P18838" i="1" s="1"/>
  <c r="R18838" i="1" s="1"/>
  <c r="P18839" i="1" a="1"/>
  <c r="P18839" i="1" s="1"/>
  <c r="R18839" i="1" s="1"/>
  <c r="P18840" i="1" a="1"/>
  <c r="P18840" i="1" s="1"/>
  <c r="R18840" i="1" s="1"/>
  <c r="P18841" i="1" a="1"/>
  <c r="P18841" i="1" s="1"/>
  <c r="R18841" i="1" s="1"/>
  <c r="P18842" i="1" a="1"/>
  <c r="P18842" i="1" s="1"/>
  <c r="R18842" i="1" s="1"/>
  <c r="P18843" i="1" a="1"/>
  <c r="P18843" i="1" s="1"/>
  <c r="R18843" i="1" s="1"/>
  <c r="P18844" i="1" a="1"/>
  <c r="P18844" i="1" s="1"/>
  <c r="R18844" i="1" s="1"/>
  <c r="P18845" i="1" a="1"/>
  <c r="P18845" i="1" s="1"/>
  <c r="R18845" i="1" s="1"/>
  <c r="P18846" i="1" a="1"/>
  <c r="P18846" i="1" s="1"/>
  <c r="R18846" i="1" s="1"/>
  <c r="P18847" i="1" a="1"/>
  <c r="P18847" i="1" s="1"/>
  <c r="R18847" i="1" s="1"/>
  <c r="P18848" i="1" a="1"/>
  <c r="P18848" i="1" s="1"/>
  <c r="R18848" i="1" s="1"/>
  <c r="P18849" i="1" a="1"/>
  <c r="P18849" i="1" s="1"/>
  <c r="R18849" i="1" s="1"/>
  <c r="P18850" i="1" a="1"/>
  <c r="P18850" i="1" s="1"/>
  <c r="R18850" i="1" s="1"/>
  <c r="P18851" i="1" a="1"/>
  <c r="P18851" i="1" s="1"/>
  <c r="R18851" i="1" s="1"/>
  <c r="P18852" i="1" a="1"/>
  <c r="P18852" i="1" s="1"/>
  <c r="R18852" i="1" s="1"/>
  <c r="P18853" i="1" a="1"/>
  <c r="P18853" i="1" s="1"/>
  <c r="R18853" i="1" s="1"/>
  <c r="P18854" i="1" a="1"/>
  <c r="P18854" i="1" s="1"/>
  <c r="R18854" i="1" s="1"/>
  <c r="P18855" i="1" a="1"/>
  <c r="P18855" i="1" s="1"/>
  <c r="R18855" i="1" s="1"/>
  <c r="P18856" i="1" a="1"/>
  <c r="P18856" i="1" s="1"/>
  <c r="R18856" i="1" s="1"/>
  <c r="P18857" i="1" a="1"/>
  <c r="P18857" i="1" s="1"/>
  <c r="R18857" i="1" s="1"/>
  <c r="P18858" i="1" a="1"/>
  <c r="P18858" i="1" s="1"/>
  <c r="R18858" i="1" s="1"/>
  <c r="P18859" i="1" a="1"/>
  <c r="P18859" i="1" s="1"/>
  <c r="R18859" i="1" s="1"/>
  <c r="P18860" i="1" a="1"/>
  <c r="P18860" i="1" s="1"/>
  <c r="R18860" i="1" s="1"/>
  <c r="P18861" i="1" a="1"/>
  <c r="P18861" i="1" s="1"/>
  <c r="R18861" i="1" s="1"/>
  <c r="P18862" i="1" a="1"/>
  <c r="P18862" i="1" s="1"/>
  <c r="R18862" i="1" s="1"/>
  <c r="P18863" i="1" a="1"/>
  <c r="P18863" i="1" s="1"/>
  <c r="R18863" i="1" s="1"/>
  <c r="P18864" i="1" a="1"/>
  <c r="P18864" i="1" s="1"/>
  <c r="R18864" i="1" s="1"/>
  <c r="P18865" i="1" a="1"/>
  <c r="P18865" i="1" s="1"/>
  <c r="R18865" i="1" s="1"/>
  <c r="P18866" i="1" a="1"/>
  <c r="P18866" i="1" s="1"/>
  <c r="R18866" i="1" s="1"/>
  <c r="P18867" i="1" a="1"/>
  <c r="P18867" i="1" s="1"/>
  <c r="R18867" i="1" s="1"/>
  <c r="P18868" i="1" a="1"/>
  <c r="P18868" i="1" s="1"/>
  <c r="R18868" i="1" s="1"/>
  <c r="P18869" i="1" a="1"/>
  <c r="P18869" i="1" s="1"/>
  <c r="R18869" i="1" s="1"/>
  <c r="P18870" i="1" a="1"/>
  <c r="P18870" i="1" s="1"/>
  <c r="R18870" i="1" s="1"/>
  <c r="P18871" i="1" a="1"/>
  <c r="P18871" i="1" s="1"/>
  <c r="R18871" i="1" s="1"/>
  <c r="P18872" i="1" a="1"/>
  <c r="P18872" i="1" s="1"/>
  <c r="R18872" i="1" s="1"/>
  <c r="P18873" i="1" a="1"/>
  <c r="P18873" i="1" s="1"/>
  <c r="R18873" i="1" s="1"/>
  <c r="P18874" i="1" a="1"/>
  <c r="P18874" i="1" s="1"/>
  <c r="R18874" i="1" s="1"/>
  <c r="P18875" i="1" a="1"/>
  <c r="P18875" i="1" s="1"/>
  <c r="R18875" i="1" s="1"/>
  <c r="P18876" i="1" a="1"/>
  <c r="P18876" i="1" s="1"/>
  <c r="R18876" i="1" s="1"/>
  <c r="P18877" i="1" a="1"/>
  <c r="P18877" i="1" s="1"/>
  <c r="R18877" i="1" s="1"/>
  <c r="P18878" i="1" a="1"/>
  <c r="P18878" i="1" s="1"/>
  <c r="R18878" i="1" s="1"/>
  <c r="P18879" i="1" a="1"/>
  <c r="P18879" i="1" s="1"/>
  <c r="R18879" i="1" s="1"/>
  <c r="P18880" i="1" a="1"/>
  <c r="P18880" i="1" s="1"/>
  <c r="R18880" i="1" s="1"/>
  <c r="P18881" i="1" a="1"/>
  <c r="P18881" i="1" s="1"/>
  <c r="R18881" i="1" s="1"/>
  <c r="P18882" i="1" a="1"/>
  <c r="P18882" i="1" s="1"/>
  <c r="R18882" i="1" s="1"/>
  <c r="P18883" i="1" a="1"/>
  <c r="P18883" i="1" s="1"/>
  <c r="R18883" i="1" s="1"/>
  <c r="P18884" i="1" a="1"/>
  <c r="P18884" i="1" s="1"/>
  <c r="R18884" i="1" s="1"/>
  <c r="P18885" i="1" a="1"/>
  <c r="P18885" i="1" s="1"/>
  <c r="R18885" i="1" s="1"/>
  <c r="P18886" i="1" a="1"/>
  <c r="P18886" i="1" s="1"/>
  <c r="R18886" i="1" s="1"/>
  <c r="P18887" i="1" a="1"/>
  <c r="P18887" i="1" s="1"/>
  <c r="R18887" i="1" s="1"/>
  <c r="P18888" i="1" a="1"/>
  <c r="P18888" i="1" s="1"/>
  <c r="R18888" i="1" s="1"/>
  <c r="P18889" i="1" a="1"/>
  <c r="P18889" i="1" s="1"/>
  <c r="R18889" i="1" s="1"/>
  <c r="P18890" i="1" a="1"/>
  <c r="P18890" i="1" s="1"/>
  <c r="R18890" i="1" s="1"/>
  <c r="P18891" i="1" a="1"/>
  <c r="P18891" i="1" s="1"/>
  <c r="R18891" i="1" s="1"/>
  <c r="P18892" i="1" a="1"/>
  <c r="P18892" i="1" s="1"/>
  <c r="R18892" i="1" s="1"/>
  <c r="P18893" i="1" a="1"/>
  <c r="P18893" i="1" s="1"/>
  <c r="R18893" i="1" s="1"/>
  <c r="P18894" i="1" a="1"/>
  <c r="P18894" i="1" s="1"/>
  <c r="R18894" i="1" s="1"/>
  <c r="P18895" i="1" a="1"/>
  <c r="P18895" i="1" s="1"/>
  <c r="R18895" i="1" s="1"/>
  <c r="P18896" i="1" a="1"/>
  <c r="P18896" i="1" s="1"/>
  <c r="R18896" i="1" s="1"/>
  <c r="P18897" i="1" a="1"/>
  <c r="P18897" i="1" s="1"/>
  <c r="R18897" i="1" s="1"/>
  <c r="P18898" i="1" a="1"/>
  <c r="P18898" i="1" s="1"/>
  <c r="R18898" i="1" s="1"/>
  <c r="P18899" i="1" a="1"/>
  <c r="P18899" i="1" s="1"/>
  <c r="R18899" i="1" s="1"/>
  <c r="P18900" i="1" a="1"/>
  <c r="P18900" i="1" s="1"/>
  <c r="R18900" i="1" s="1"/>
  <c r="P18901" i="1" a="1"/>
  <c r="P18901" i="1" s="1"/>
  <c r="R18901" i="1" s="1"/>
  <c r="P18902" i="1" a="1"/>
  <c r="P18902" i="1" s="1"/>
  <c r="R18902" i="1" s="1"/>
  <c r="P18903" i="1" a="1"/>
  <c r="P18903" i="1" s="1"/>
  <c r="R18903" i="1" s="1"/>
  <c r="P18904" i="1" a="1"/>
  <c r="P18904" i="1" s="1"/>
  <c r="R18904" i="1" s="1"/>
  <c r="P18905" i="1" a="1"/>
  <c r="P18905" i="1" s="1"/>
  <c r="R18905" i="1" s="1"/>
  <c r="P18906" i="1" a="1"/>
  <c r="P18906" i="1" s="1"/>
  <c r="R18906" i="1" s="1"/>
  <c r="P18907" i="1" a="1"/>
  <c r="P18907" i="1" s="1"/>
  <c r="R18907" i="1" s="1"/>
  <c r="P18908" i="1" a="1"/>
  <c r="P18908" i="1" s="1"/>
  <c r="R18908" i="1" s="1"/>
  <c r="P18909" i="1" a="1"/>
  <c r="P18909" i="1" s="1"/>
  <c r="R18909" i="1" s="1"/>
  <c r="P18910" i="1" a="1"/>
  <c r="P18910" i="1" s="1"/>
  <c r="R18910" i="1" s="1"/>
  <c r="P18911" i="1" a="1"/>
  <c r="P18911" i="1" s="1"/>
  <c r="R18911" i="1" s="1"/>
  <c r="P18912" i="1" a="1"/>
  <c r="P18912" i="1" s="1"/>
  <c r="R18912" i="1" s="1"/>
  <c r="P18913" i="1" a="1"/>
  <c r="P18913" i="1" s="1"/>
  <c r="R18913" i="1" s="1"/>
  <c r="P18914" i="1" a="1"/>
  <c r="P18914" i="1" s="1"/>
  <c r="R18914" i="1" s="1"/>
  <c r="P18915" i="1" a="1"/>
  <c r="P18915" i="1" s="1"/>
  <c r="R18915" i="1" s="1"/>
  <c r="P18916" i="1" a="1"/>
  <c r="P18916" i="1" s="1"/>
  <c r="R18916" i="1" s="1"/>
  <c r="P18917" i="1" a="1"/>
  <c r="P18917" i="1" s="1"/>
  <c r="R18917" i="1" s="1"/>
  <c r="P18918" i="1" a="1"/>
  <c r="P18918" i="1" s="1"/>
  <c r="R18918" i="1" s="1"/>
  <c r="P18919" i="1" a="1"/>
  <c r="P18919" i="1" s="1"/>
  <c r="R18919" i="1" s="1"/>
  <c r="P18920" i="1" a="1"/>
  <c r="P18920" i="1" s="1"/>
  <c r="R18920" i="1" s="1"/>
  <c r="P18921" i="1" a="1"/>
  <c r="P18921" i="1" s="1"/>
  <c r="R18921" i="1" s="1"/>
  <c r="P18922" i="1" a="1"/>
  <c r="P18922" i="1" s="1"/>
  <c r="R18922" i="1" s="1"/>
  <c r="P18923" i="1" a="1"/>
  <c r="P18923" i="1" s="1"/>
  <c r="R18923" i="1" s="1"/>
  <c r="P18924" i="1" a="1"/>
  <c r="P18924" i="1" s="1"/>
  <c r="R18924" i="1" s="1"/>
  <c r="P18925" i="1" a="1"/>
  <c r="P18925" i="1" s="1"/>
  <c r="R18925" i="1" s="1"/>
  <c r="P18926" i="1" a="1"/>
  <c r="P18926" i="1" s="1"/>
  <c r="R18926" i="1" s="1"/>
  <c r="P18927" i="1" a="1"/>
  <c r="P18927" i="1" s="1"/>
  <c r="R18927" i="1" s="1"/>
  <c r="P18928" i="1" a="1"/>
  <c r="P18928" i="1" s="1"/>
  <c r="R18928" i="1" s="1"/>
  <c r="P18929" i="1" a="1"/>
  <c r="P18929" i="1" s="1"/>
  <c r="R18929" i="1" s="1"/>
  <c r="P18930" i="1" a="1"/>
  <c r="P18930" i="1" s="1"/>
  <c r="R18930" i="1" s="1"/>
  <c r="P18931" i="1" a="1"/>
  <c r="P18931" i="1" s="1"/>
  <c r="R18931" i="1" s="1"/>
  <c r="P18932" i="1" a="1"/>
  <c r="P18932" i="1" s="1"/>
  <c r="R18932" i="1" s="1"/>
  <c r="P18933" i="1" a="1"/>
  <c r="P18933" i="1" s="1"/>
  <c r="R18933" i="1" s="1"/>
  <c r="P18934" i="1" a="1"/>
  <c r="P18934" i="1" s="1"/>
  <c r="R18934" i="1" s="1"/>
  <c r="P18935" i="1" a="1"/>
  <c r="P18935" i="1" s="1"/>
  <c r="R18935" i="1" s="1"/>
  <c r="P18936" i="1" a="1"/>
  <c r="P18936" i="1" s="1"/>
  <c r="R18936" i="1" s="1"/>
  <c r="P18937" i="1" a="1"/>
  <c r="P18937" i="1" s="1"/>
  <c r="R18937" i="1" s="1"/>
  <c r="P18938" i="1" a="1"/>
  <c r="P18938" i="1" s="1"/>
  <c r="R18938" i="1" s="1"/>
  <c r="P18939" i="1" a="1"/>
  <c r="P18939" i="1" s="1"/>
  <c r="R18939" i="1" s="1"/>
  <c r="P18940" i="1" a="1"/>
  <c r="P18940" i="1" s="1"/>
  <c r="R18940" i="1" s="1"/>
  <c r="P18941" i="1" a="1"/>
  <c r="P18941" i="1" s="1"/>
  <c r="R18941" i="1" s="1"/>
  <c r="P18942" i="1" a="1"/>
  <c r="P18942" i="1" s="1"/>
  <c r="R18942" i="1" s="1"/>
  <c r="P18943" i="1" a="1"/>
  <c r="P18943" i="1" s="1"/>
  <c r="R18943" i="1" s="1"/>
  <c r="P18944" i="1" a="1"/>
  <c r="P18944" i="1" s="1"/>
  <c r="R18944" i="1" s="1"/>
  <c r="P18945" i="1" a="1"/>
  <c r="P18945" i="1" s="1"/>
  <c r="R18945" i="1" s="1"/>
  <c r="P18946" i="1" a="1"/>
  <c r="P18946" i="1" s="1"/>
  <c r="R18946" i="1" s="1"/>
  <c r="P18947" i="1" a="1"/>
  <c r="P18947" i="1" s="1"/>
  <c r="R18947" i="1" s="1"/>
  <c r="P18948" i="1" a="1"/>
  <c r="P18948" i="1" s="1"/>
  <c r="R18948" i="1" s="1"/>
  <c r="P18949" i="1" a="1"/>
  <c r="P18949" i="1" s="1"/>
  <c r="R18949" i="1" s="1"/>
  <c r="P18950" i="1" a="1"/>
  <c r="P18950" i="1" s="1"/>
  <c r="R18950" i="1" s="1"/>
  <c r="P18951" i="1" a="1"/>
  <c r="P18951" i="1" s="1"/>
  <c r="R18951" i="1" s="1"/>
  <c r="P18952" i="1" a="1"/>
  <c r="P18952" i="1" s="1"/>
  <c r="R18952" i="1" s="1"/>
  <c r="P18953" i="1" a="1"/>
  <c r="P18953" i="1" s="1"/>
  <c r="R18953" i="1" s="1"/>
  <c r="P18954" i="1" a="1"/>
  <c r="P18954" i="1" s="1"/>
  <c r="R18954" i="1" s="1"/>
  <c r="P18955" i="1" a="1"/>
  <c r="P18955" i="1" s="1"/>
  <c r="R18955" i="1" s="1"/>
  <c r="P18956" i="1" a="1"/>
  <c r="P18956" i="1" s="1"/>
  <c r="R18956" i="1" s="1"/>
  <c r="P18957" i="1" a="1"/>
  <c r="P18957" i="1" s="1"/>
  <c r="R18957" i="1" s="1"/>
  <c r="P18958" i="1" a="1"/>
  <c r="P18958" i="1" s="1"/>
  <c r="R18958" i="1" s="1"/>
  <c r="P18959" i="1" a="1"/>
  <c r="P18959" i="1" s="1"/>
  <c r="R18959" i="1" s="1"/>
  <c r="P18960" i="1" a="1"/>
  <c r="P18960" i="1" s="1"/>
  <c r="R18960" i="1" s="1"/>
  <c r="P18961" i="1" a="1"/>
  <c r="P18961" i="1" s="1"/>
  <c r="R18961" i="1" s="1"/>
  <c r="P18962" i="1" a="1"/>
  <c r="P18962" i="1" s="1"/>
  <c r="R18962" i="1" s="1"/>
  <c r="P18963" i="1" a="1"/>
  <c r="P18963" i="1" s="1"/>
  <c r="R18963" i="1" s="1"/>
  <c r="P18964" i="1" a="1"/>
  <c r="P18964" i="1" s="1"/>
  <c r="R18964" i="1" s="1"/>
  <c r="P18965" i="1" a="1"/>
  <c r="P18965" i="1" s="1"/>
  <c r="R18965" i="1" s="1"/>
  <c r="P18966" i="1" a="1"/>
  <c r="P18966" i="1" s="1"/>
  <c r="R18966" i="1" s="1"/>
  <c r="P18967" i="1" a="1"/>
  <c r="P18967" i="1" s="1"/>
  <c r="R18967" i="1" s="1"/>
  <c r="P18968" i="1" a="1"/>
  <c r="P18968" i="1" s="1"/>
  <c r="R18968" i="1" s="1"/>
  <c r="P18969" i="1" a="1"/>
  <c r="P18969" i="1" s="1"/>
  <c r="R18969" i="1" s="1"/>
  <c r="P18970" i="1" a="1"/>
  <c r="P18970" i="1" s="1"/>
  <c r="R18970" i="1" s="1"/>
  <c r="P18971" i="1" a="1"/>
  <c r="P18971" i="1" s="1"/>
  <c r="R18971" i="1" s="1"/>
  <c r="P18972" i="1" a="1"/>
  <c r="P18972" i="1" s="1"/>
  <c r="R18972" i="1" s="1"/>
  <c r="P18973" i="1" a="1"/>
  <c r="P18973" i="1" s="1"/>
  <c r="R18973" i="1" s="1"/>
  <c r="P18974" i="1" a="1"/>
  <c r="P18974" i="1" s="1"/>
  <c r="R18974" i="1" s="1"/>
  <c r="P18975" i="1" a="1"/>
  <c r="P18975" i="1" s="1"/>
  <c r="R18975" i="1" s="1"/>
  <c r="P18976" i="1" a="1"/>
  <c r="P18976" i="1" s="1"/>
  <c r="R18976" i="1" s="1"/>
  <c r="P18977" i="1" a="1"/>
  <c r="P18977" i="1" s="1"/>
  <c r="R18977" i="1" s="1"/>
  <c r="P18978" i="1" a="1"/>
  <c r="P18978" i="1" s="1"/>
  <c r="R18978" i="1" s="1"/>
  <c r="P18979" i="1" a="1"/>
  <c r="P18979" i="1" s="1"/>
  <c r="R18979" i="1" s="1"/>
  <c r="P18980" i="1" a="1"/>
  <c r="P18980" i="1" s="1"/>
  <c r="R18980" i="1" s="1"/>
  <c r="P18981" i="1" a="1"/>
  <c r="P18981" i="1" s="1"/>
  <c r="R18981" i="1" s="1"/>
  <c r="P18982" i="1" a="1"/>
  <c r="P18982" i="1" s="1"/>
  <c r="R18982" i="1" s="1"/>
  <c r="P18983" i="1" a="1"/>
  <c r="P18983" i="1" s="1"/>
  <c r="R18983" i="1" s="1"/>
  <c r="P18984" i="1" a="1"/>
  <c r="P18984" i="1" s="1"/>
  <c r="R18984" i="1" s="1"/>
  <c r="P18985" i="1" a="1"/>
  <c r="P18985" i="1" s="1"/>
  <c r="R18985" i="1" s="1"/>
  <c r="P18986" i="1" a="1"/>
  <c r="P18986" i="1" s="1"/>
  <c r="R18986" i="1" s="1"/>
  <c r="P18987" i="1" a="1"/>
  <c r="P18987" i="1" s="1"/>
  <c r="R18987" i="1" s="1"/>
  <c r="P18988" i="1" a="1"/>
  <c r="P18988" i="1" s="1"/>
  <c r="R18988" i="1" s="1"/>
  <c r="P18989" i="1" a="1"/>
  <c r="P18989" i="1" s="1"/>
  <c r="R18989" i="1" s="1"/>
  <c r="P18990" i="1" a="1"/>
  <c r="P18990" i="1" s="1"/>
  <c r="R18990" i="1" s="1"/>
  <c r="P18991" i="1" a="1"/>
  <c r="P18991" i="1" s="1"/>
  <c r="R18991" i="1" s="1"/>
  <c r="P18992" i="1" a="1"/>
  <c r="P18992" i="1" s="1"/>
  <c r="R18992" i="1" s="1"/>
  <c r="P18993" i="1" a="1"/>
  <c r="P18993" i="1" s="1"/>
  <c r="R18993" i="1" s="1"/>
  <c r="P18994" i="1" a="1"/>
  <c r="P18994" i="1" s="1"/>
  <c r="R18994" i="1" s="1"/>
  <c r="P18995" i="1" a="1"/>
  <c r="P18995" i="1" s="1"/>
  <c r="R18995" i="1" s="1"/>
  <c r="P18996" i="1" a="1"/>
  <c r="P18996" i="1" s="1"/>
  <c r="R18996" i="1" s="1"/>
  <c r="P18997" i="1" a="1"/>
  <c r="P18997" i="1" s="1"/>
  <c r="R18997" i="1" s="1"/>
  <c r="P18998" i="1" a="1"/>
  <c r="P18998" i="1" s="1"/>
  <c r="R18998" i="1" s="1"/>
  <c r="P18999" i="1" a="1"/>
  <c r="P18999" i="1" s="1"/>
  <c r="R18999" i="1" s="1"/>
  <c r="P19000" i="1" a="1"/>
  <c r="P19000" i="1" s="1"/>
  <c r="R19000" i="1" s="1"/>
  <c r="P19001" i="1" a="1"/>
  <c r="P19001" i="1" s="1"/>
  <c r="R19001" i="1" s="1"/>
  <c r="P19002" i="1" a="1"/>
  <c r="P19002" i="1" s="1"/>
  <c r="R19002" i="1" s="1"/>
  <c r="P19003" i="1" a="1"/>
  <c r="P19003" i="1" s="1"/>
  <c r="R19003" i="1" s="1"/>
  <c r="P19004" i="1" a="1"/>
  <c r="P19004" i="1" s="1"/>
  <c r="R19004" i="1" s="1"/>
  <c r="P19005" i="1" a="1"/>
  <c r="P19005" i="1" s="1"/>
  <c r="R19005" i="1" s="1"/>
  <c r="P19006" i="1" a="1"/>
  <c r="P19006" i="1" s="1"/>
  <c r="R19006" i="1" s="1"/>
  <c r="P19007" i="1" a="1"/>
  <c r="P19007" i="1" s="1"/>
  <c r="R19007" i="1" s="1"/>
  <c r="P19008" i="1" a="1"/>
  <c r="P19008" i="1" s="1"/>
  <c r="R19008" i="1" s="1"/>
  <c r="P19009" i="1" a="1"/>
  <c r="P19009" i="1" s="1"/>
  <c r="R19009" i="1" s="1"/>
  <c r="P19010" i="1" a="1"/>
  <c r="P19010" i="1" s="1"/>
  <c r="R19010" i="1" s="1"/>
  <c r="P19011" i="1" a="1"/>
  <c r="P19011" i="1" s="1"/>
  <c r="R19011" i="1" s="1"/>
  <c r="P19012" i="1" a="1"/>
  <c r="P19012" i="1" s="1"/>
  <c r="R19012" i="1" s="1"/>
  <c r="P19013" i="1" a="1"/>
  <c r="P19013" i="1" s="1"/>
  <c r="R19013" i="1" s="1"/>
  <c r="P19014" i="1" a="1"/>
  <c r="P19014" i="1" s="1"/>
  <c r="R19014" i="1" s="1"/>
  <c r="P19015" i="1" a="1"/>
  <c r="P19015" i="1" s="1"/>
  <c r="R19015" i="1" s="1"/>
  <c r="P19016" i="1" a="1"/>
  <c r="P19016" i="1" s="1"/>
  <c r="R19016" i="1" s="1"/>
  <c r="P19017" i="1" a="1"/>
  <c r="P19017" i="1" s="1"/>
  <c r="R19017" i="1" s="1"/>
  <c r="P19018" i="1" a="1"/>
  <c r="P19018" i="1" s="1"/>
  <c r="R19018" i="1" s="1"/>
  <c r="P19019" i="1" a="1"/>
  <c r="P19019" i="1" s="1"/>
  <c r="R19019" i="1" s="1"/>
  <c r="P19020" i="1" a="1"/>
  <c r="P19020" i="1" s="1"/>
  <c r="R19020" i="1" s="1"/>
  <c r="P19021" i="1" a="1"/>
  <c r="P19021" i="1" s="1"/>
  <c r="R19021" i="1" s="1"/>
  <c r="P19022" i="1" a="1"/>
  <c r="P19022" i="1" s="1"/>
  <c r="R19022" i="1" s="1"/>
  <c r="P19023" i="1" a="1"/>
  <c r="P19023" i="1" s="1"/>
  <c r="R19023" i="1" s="1"/>
  <c r="P19024" i="1" a="1"/>
  <c r="P19024" i="1" s="1"/>
  <c r="R19024" i="1" s="1"/>
  <c r="P19025" i="1" a="1"/>
  <c r="P19025" i="1" s="1"/>
  <c r="R19025" i="1" s="1"/>
  <c r="P19026" i="1" a="1"/>
  <c r="P19026" i="1" s="1"/>
  <c r="R19026" i="1" s="1"/>
  <c r="P19027" i="1" a="1"/>
  <c r="P19027" i="1" s="1"/>
  <c r="R19027" i="1" s="1"/>
  <c r="P19028" i="1" a="1"/>
  <c r="P19028" i="1" s="1"/>
  <c r="R19028" i="1" s="1"/>
  <c r="P19029" i="1" a="1"/>
  <c r="P19029" i="1" s="1"/>
  <c r="R19029" i="1" s="1"/>
  <c r="P19030" i="1" a="1"/>
  <c r="P19030" i="1" s="1"/>
  <c r="R19030" i="1" s="1"/>
  <c r="P19031" i="1" a="1"/>
  <c r="P19031" i="1" s="1"/>
  <c r="R19031" i="1" s="1"/>
  <c r="P19032" i="1" a="1"/>
  <c r="P19032" i="1" s="1"/>
  <c r="R19032" i="1" s="1"/>
  <c r="P19033" i="1" a="1"/>
  <c r="P19033" i="1" s="1"/>
  <c r="R19033" i="1" s="1"/>
  <c r="P19034" i="1" a="1"/>
  <c r="P19034" i="1" s="1"/>
  <c r="R19034" i="1" s="1"/>
  <c r="P19035" i="1" a="1"/>
  <c r="P19035" i="1" s="1"/>
  <c r="R19035" i="1" s="1"/>
  <c r="P19036" i="1" a="1"/>
  <c r="P19036" i="1" s="1"/>
  <c r="R19036" i="1" s="1"/>
  <c r="P19037" i="1" a="1"/>
  <c r="P19037" i="1" s="1"/>
  <c r="R19037" i="1" s="1"/>
  <c r="P19038" i="1" a="1"/>
  <c r="P19038" i="1" s="1"/>
  <c r="R19038" i="1" s="1"/>
  <c r="P19039" i="1" a="1"/>
  <c r="P19039" i="1" s="1"/>
  <c r="R19039" i="1" s="1"/>
  <c r="P19040" i="1" a="1"/>
  <c r="P19040" i="1" s="1"/>
  <c r="R19040" i="1" s="1"/>
  <c r="P19041" i="1" a="1"/>
  <c r="P19041" i="1" s="1"/>
  <c r="R19041" i="1" s="1"/>
  <c r="P19042" i="1" a="1"/>
  <c r="P19042" i="1" s="1"/>
  <c r="R19042" i="1" s="1"/>
  <c r="P19043" i="1" a="1"/>
  <c r="P19043" i="1" s="1"/>
  <c r="R19043" i="1" s="1"/>
  <c r="P19044" i="1" a="1"/>
  <c r="P19044" i="1" s="1"/>
  <c r="R19044" i="1" s="1"/>
  <c r="P19045" i="1" a="1"/>
  <c r="P19045" i="1" s="1"/>
  <c r="R19045" i="1" s="1"/>
  <c r="P19046" i="1" a="1"/>
  <c r="P19046" i="1" s="1"/>
  <c r="R19046" i="1" s="1"/>
  <c r="P19047" i="1" a="1"/>
  <c r="P19047" i="1" s="1"/>
  <c r="R19047" i="1" s="1"/>
  <c r="P19048" i="1" a="1"/>
  <c r="P19048" i="1" s="1"/>
  <c r="R19048" i="1" s="1"/>
  <c r="P19049" i="1" a="1"/>
  <c r="P19049" i="1" s="1"/>
  <c r="R19049" i="1" s="1"/>
  <c r="P19050" i="1" a="1"/>
  <c r="P19050" i="1" s="1"/>
  <c r="R19050" i="1" s="1"/>
  <c r="P19051" i="1" a="1"/>
  <c r="P19051" i="1" s="1"/>
  <c r="R19051" i="1" s="1"/>
  <c r="P19052" i="1" a="1"/>
  <c r="P19052" i="1" s="1"/>
  <c r="R19052" i="1" s="1"/>
  <c r="P19053" i="1" a="1"/>
  <c r="P19053" i="1" s="1"/>
  <c r="R19053" i="1" s="1"/>
  <c r="P19054" i="1" a="1"/>
  <c r="P19054" i="1" s="1"/>
  <c r="R19054" i="1" s="1"/>
  <c r="P19055" i="1" a="1"/>
  <c r="P19055" i="1" s="1"/>
  <c r="R19055" i="1" s="1"/>
  <c r="P19056" i="1" a="1"/>
  <c r="P19056" i="1" s="1"/>
  <c r="R19056" i="1" s="1"/>
  <c r="P19057" i="1" a="1"/>
  <c r="P19057" i="1" s="1"/>
  <c r="R19057" i="1" s="1"/>
  <c r="P19058" i="1" a="1"/>
  <c r="P19058" i="1" s="1"/>
  <c r="R19058" i="1" s="1"/>
  <c r="P19059" i="1" a="1"/>
  <c r="P19059" i="1" s="1"/>
  <c r="R19059" i="1" s="1"/>
  <c r="P19060" i="1" a="1"/>
  <c r="P19060" i="1" s="1"/>
  <c r="R19060" i="1" s="1"/>
  <c r="P19061" i="1" a="1"/>
  <c r="P19061" i="1" s="1"/>
  <c r="R19061" i="1" s="1"/>
  <c r="P19062" i="1" a="1"/>
  <c r="P19062" i="1" s="1"/>
  <c r="R19062" i="1" s="1"/>
  <c r="P19063" i="1" a="1"/>
  <c r="P19063" i="1" s="1"/>
  <c r="R19063" i="1" s="1"/>
  <c r="P19064" i="1" a="1"/>
  <c r="P19064" i="1" s="1"/>
  <c r="R19064" i="1" s="1"/>
  <c r="P19065" i="1" a="1"/>
  <c r="P19065" i="1" s="1"/>
  <c r="R19065" i="1" s="1"/>
  <c r="P19066" i="1" a="1"/>
  <c r="P19066" i="1" s="1"/>
  <c r="R19066" i="1" s="1"/>
  <c r="P19067" i="1" a="1"/>
  <c r="P19067" i="1" s="1"/>
  <c r="R19067" i="1" s="1"/>
  <c r="P19068" i="1" a="1"/>
  <c r="P19068" i="1" s="1"/>
  <c r="R19068" i="1" s="1"/>
  <c r="P19069" i="1" a="1"/>
  <c r="P19069" i="1" s="1"/>
  <c r="R19069" i="1" s="1"/>
  <c r="P19070" i="1" a="1"/>
  <c r="P19070" i="1" s="1"/>
  <c r="R19070" i="1" s="1"/>
  <c r="P19071" i="1" a="1"/>
  <c r="P19071" i="1" s="1"/>
  <c r="R19071" i="1" s="1"/>
  <c r="P19072" i="1" a="1"/>
  <c r="P19072" i="1" s="1"/>
  <c r="R19072" i="1" s="1"/>
  <c r="P19073" i="1" a="1"/>
  <c r="P19073" i="1" s="1"/>
  <c r="R19073" i="1" s="1"/>
  <c r="P19074" i="1" a="1"/>
  <c r="P19074" i="1" s="1"/>
  <c r="R19074" i="1" s="1"/>
  <c r="P19075" i="1" a="1"/>
  <c r="P19075" i="1" s="1"/>
  <c r="R19075" i="1" s="1"/>
  <c r="P19076" i="1" a="1"/>
  <c r="P19076" i="1" s="1"/>
  <c r="R19076" i="1" s="1"/>
  <c r="P19077" i="1" a="1"/>
  <c r="P19077" i="1" s="1"/>
  <c r="R19077" i="1" s="1"/>
  <c r="P19078" i="1" a="1"/>
  <c r="P19078" i="1" s="1"/>
  <c r="R19078" i="1" s="1"/>
  <c r="P19079" i="1" a="1"/>
  <c r="P19079" i="1" s="1"/>
  <c r="R19079" i="1" s="1"/>
  <c r="P19080" i="1" a="1"/>
  <c r="P19080" i="1" s="1"/>
  <c r="R19080" i="1" s="1"/>
  <c r="P19081" i="1" a="1"/>
  <c r="P19081" i="1" s="1"/>
  <c r="R19081" i="1" s="1"/>
  <c r="P19082" i="1" a="1"/>
  <c r="P19082" i="1" s="1"/>
  <c r="R19082" i="1" s="1"/>
  <c r="P19083" i="1" a="1"/>
  <c r="P19083" i="1" s="1"/>
  <c r="R19083" i="1" s="1"/>
  <c r="P19084" i="1" a="1"/>
  <c r="P19084" i="1" s="1"/>
  <c r="R19084" i="1" s="1"/>
  <c r="P19085" i="1" a="1"/>
  <c r="P19085" i="1" s="1"/>
  <c r="R19085" i="1" s="1"/>
  <c r="P19086" i="1" a="1"/>
  <c r="P19086" i="1" s="1"/>
  <c r="R19086" i="1" s="1"/>
  <c r="P19087" i="1" a="1"/>
  <c r="P19087" i="1" s="1"/>
  <c r="R19087" i="1" s="1"/>
  <c r="P19088" i="1" a="1"/>
  <c r="P19088" i="1" s="1"/>
  <c r="R19088" i="1" s="1"/>
  <c r="P19089" i="1" a="1"/>
  <c r="P19089" i="1" s="1"/>
  <c r="R19089" i="1" s="1"/>
  <c r="P19090" i="1" a="1"/>
  <c r="P19090" i="1" s="1"/>
  <c r="R19090" i="1" s="1"/>
  <c r="P19091" i="1" a="1"/>
  <c r="P19091" i="1" s="1"/>
  <c r="R19091" i="1" s="1"/>
  <c r="P19092" i="1" a="1"/>
  <c r="P19092" i="1" s="1"/>
  <c r="R19092" i="1" s="1"/>
  <c r="P19093" i="1" a="1"/>
  <c r="P19093" i="1" s="1"/>
  <c r="R19093" i="1" s="1"/>
  <c r="P19094" i="1" a="1"/>
  <c r="P19094" i="1" s="1"/>
  <c r="R19094" i="1" s="1"/>
  <c r="P19095" i="1" a="1"/>
  <c r="P19095" i="1" s="1"/>
  <c r="R19095" i="1" s="1"/>
  <c r="P19096" i="1" a="1"/>
  <c r="P19096" i="1" s="1"/>
  <c r="R19096" i="1" s="1"/>
  <c r="P19097" i="1" a="1"/>
  <c r="P19097" i="1" s="1"/>
  <c r="R19097" i="1" s="1"/>
  <c r="P19098" i="1" a="1"/>
  <c r="P19098" i="1" s="1"/>
  <c r="R19098" i="1" s="1"/>
  <c r="P19099" i="1" a="1"/>
  <c r="P19099" i="1" s="1"/>
  <c r="R19099" i="1" s="1"/>
  <c r="P19100" i="1" a="1"/>
  <c r="P19100" i="1" s="1"/>
  <c r="R19100" i="1" s="1"/>
  <c r="P19101" i="1" a="1"/>
  <c r="P19101" i="1" s="1"/>
  <c r="R19101" i="1" s="1"/>
  <c r="P19102" i="1" a="1"/>
  <c r="P19102" i="1" s="1"/>
  <c r="R19102" i="1" s="1"/>
  <c r="P19103" i="1" a="1"/>
  <c r="P19103" i="1" s="1"/>
  <c r="R19103" i="1" s="1"/>
  <c r="P19104" i="1" a="1"/>
  <c r="P19104" i="1" s="1"/>
  <c r="R19104" i="1" s="1"/>
  <c r="P19105" i="1" a="1"/>
  <c r="P19105" i="1" s="1"/>
  <c r="R19105" i="1" s="1"/>
  <c r="P19106" i="1" a="1"/>
  <c r="P19106" i="1" s="1"/>
  <c r="R19106" i="1" s="1"/>
  <c r="P19107" i="1" a="1"/>
  <c r="P19107" i="1" s="1"/>
  <c r="R19107" i="1" s="1"/>
  <c r="P19108" i="1" a="1"/>
  <c r="P19108" i="1" s="1"/>
  <c r="R19108" i="1" s="1"/>
  <c r="P19109" i="1" a="1"/>
  <c r="P19109" i="1" s="1"/>
  <c r="R19109" i="1" s="1"/>
  <c r="P19110" i="1" a="1"/>
  <c r="P19110" i="1" s="1"/>
  <c r="R19110" i="1" s="1"/>
  <c r="P19111" i="1" a="1"/>
  <c r="P19111" i="1" s="1"/>
  <c r="R19111" i="1" s="1"/>
  <c r="P19112" i="1" a="1"/>
  <c r="P19112" i="1" s="1"/>
  <c r="R19112" i="1" s="1"/>
  <c r="P19113" i="1" a="1"/>
  <c r="P19113" i="1" s="1"/>
  <c r="R19113" i="1" s="1"/>
  <c r="P19114" i="1" a="1"/>
  <c r="P19114" i="1" s="1"/>
  <c r="R19114" i="1" s="1"/>
  <c r="P19115" i="1" a="1"/>
  <c r="P19115" i="1" s="1"/>
  <c r="R19115" i="1" s="1"/>
  <c r="P19116" i="1" a="1"/>
  <c r="P19116" i="1" s="1"/>
  <c r="R19116" i="1" s="1"/>
  <c r="P19117" i="1" a="1"/>
  <c r="P19117" i="1" s="1"/>
  <c r="R19117" i="1" s="1"/>
  <c r="P19118" i="1" a="1"/>
  <c r="P19118" i="1" s="1"/>
  <c r="R19118" i="1" s="1"/>
  <c r="P19119" i="1" a="1"/>
  <c r="P19119" i="1" s="1"/>
  <c r="R19119" i="1" s="1"/>
  <c r="P19120" i="1" a="1"/>
  <c r="P19120" i="1" s="1"/>
  <c r="R19120" i="1" s="1"/>
  <c r="P19121" i="1" a="1"/>
  <c r="P19121" i="1" s="1"/>
  <c r="R19121" i="1" s="1"/>
  <c r="P19122" i="1" a="1"/>
  <c r="P19122" i="1" s="1"/>
  <c r="R19122" i="1" s="1"/>
  <c r="P19123" i="1" a="1"/>
  <c r="P19123" i="1" s="1"/>
  <c r="R19123" i="1" s="1"/>
  <c r="P19124" i="1" a="1"/>
  <c r="P19124" i="1" s="1"/>
  <c r="R19124" i="1" s="1"/>
  <c r="P19125" i="1" a="1"/>
  <c r="P19125" i="1" s="1"/>
  <c r="R19125" i="1" s="1"/>
  <c r="P19126" i="1" a="1"/>
  <c r="P19126" i="1" s="1"/>
  <c r="R19126" i="1" s="1"/>
  <c r="P19127" i="1" a="1"/>
  <c r="P19127" i="1" s="1"/>
  <c r="R19127" i="1" s="1"/>
  <c r="P19128" i="1" a="1"/>
  <c r="P19128" i="1" s="1"/>
  <c r="R19128" i="1" s="1"/>
  <c r="P19129" i="1" a="1"/>
  <c r="P19129" i="1" s="1"/>
  <c r="R19129" i="1" s="1"/>
  <c r="P19130" i="1" a="1"/>
  <c r="P19130" i="1" s="1"/>
  <c r="R19130" i="1" s="1"/>
  <c r="P19131" i="1" a="1"/>
  <c r="P19131" i="1" s="1"/>
  <c r="R19131" i="1" s="1"/>
  <c r="P19132" i="1" a="1"/>
  <c r="P19132" i="1" s="1"/>
  <c r="R19132" i="1" s="1"/>
  <c r="P19133" i="1" a="1"/>
  <c r="P19133" i="1" s="1"/>
  <c r="R19133" i="1" s="1"/>
  <c r="P19134" i="1" a="1"/>
  <c r="P19134" i="1" s="1"/>
  <c r="R19134" i="1" s="1"/>
  <c r="P19135" i="1" a="1"/>
  <c r="P19135" i="1" s="1"/>
  <c r="R19135" i="1" s="1"/>
  <c r="P19136" i="1" a="1"/>
  <c r="P19136" i="1" s="1"/>
  <c r="R19136" i="1" s="1"/>
  <c r="P19137" i="1" a="1"/>
  <c r="P19137" i="1" s="1"/>
  <c r="R19137" i="1" s="1"/>
  <c r="P19138" i="1" a="1"/>
  <c r="P19138" i="1" s="1"/>
  <c r="R19138" i="1" s="1"/>
  <c r="P19139" i="1" a="1"/>
  <c r="P19139" i="1" s="1"/>
  <c r="R19139" i="1" s="1"/>
  <c r="P19140" i="1" a="1"/>
  <c r="P19140" i="1" s="1"/>
  <c r="R19140" i="1" s="1"/>
  <c r="P19141" i="1" a="1"/>
  <c r="P19141" i="1" s="1"/>
  <c r="R19141" i="1" s="1"/>
  <c r="P19142" i="1" a="1"/>
  <c r="P19142" i="1" s="1"/>
  <c r="R19142" i="1" s="1"/>
  <c r="P19143" i="1" a="1"/>
  <c r="P19143" i="1" s="1"/>
  <c r="R19143" i="1" s="1"/>
  <c r="P19144" i="1" a="1"/>
  <c r="P19144" i="1" s="1"/>
  <c r="R19144" i="1" s="1"/>
  <c r="P19145" i="1" a="1"/>
  <c r="P19145" i="1" s="1"/>
  <c r="R19145" i="1" s="1"/>
  <c r="P19146" i="1" a="1"/>
  <c r="P19146" i="1" s="1"/>
  <c r="R19146" i="1" s="1"/>
  <c r="P19147" i="1" a="1"/>
  <c r="P19147" i="1" s="1"/>
  <c r="R19147" i="1" s="1"/>
  <c r="P19148" i="1" a="1"/>
  <c r="P19148" i="1" s="1"/>
  <c r="R19148" i="1" s="1"/>
  <c r="P19149" i="1" a="1"/>
  <c r="P19149" i="1" s="1"/>
  <c r="R19149" i="1" s="1"/>
  <c r="P19150" i="1" a="1"/>
  <c r="P19150" i="1" s="1"/>
  <c r="R19150" i="1" s="1"/>
  <c r="P19151" i="1" a="1"/>
  <c r="P19151" i="1" s="1"/>
  <c r="R19151" i="1" s="1"/>
  <c r="P19152" i="1" a="1"/>
  <c r="P19152" i="1" s="1"/>
  <c r="R19152" i="1" s="1"/>
  <c r="P19153" i="1" a="1"/>
  <c r="P19153" i="1" s="1"/>
  <c r="R19153" i="1" s="1"/>
  <c r="P19154" i="1" a="1"/>
  <c r="P19154" i="1" s="1"/>
  <c r="R19154" i="1" s="1"/>
  <c r="P19155" i="1" a="1"/>
  <c r="P19155" i="1" s="1"/>
  <c r="R19155" i="1" s="1"/>
  <c r="P19156" i="1" a="1"/>
  <c r="P19156" i="1" s="1"/>
  <c r="R19156" i="1" s="1"/>
  <c r="P19157" i="1" a="1"/>
  <c r="P19157" i="1" s="1"/>
  <c r="R19157" i="1" s="1"/>
  <c r="P19158" i="1" a="1"/>
  <c r="P19158" i="1" s="1"/>
  <c r="R19158" i="1" s="1"/>
  <c r="P19159" i="1" a="1"/>
  <c r="P19159" i="1" s="1"/>
  <c r="R19159" i="1" s="1"/>
  <c r="P19160" i="1" a="1"/>
  <c r="P19160" i="1" s="1"/>
  <c r="R19160" i="1" s="1"/>
  <c r="P19161" i="1" a="1"/>
  <c r="P19161" i="1" s="1"/>
  <c r="R19161" i="1" s="1"/>
  <c r="P19162" i="1" a="1"/>
  <c r="P19162" i="1" s="1"/>
  <c r="R19162" i="1" s="1"/>
  <c r="P19163" i="1" a="1"/>
  <c r="P19163" i="1" s="1"/>
  <c r="R19163" i="1" s="1"/>
  <c r="P19164" i="1" a="1"/>
  <c r="P19164" i="1" s="1"/>
  <c r="R19164" i="1" s="1"/>
  <c r="P19165" i="1" a="1"/>
  <c r="P19165" i="1" s="1"/>
  <c r="R19165" i="1" s="1"/>
  <c r="P19166" i="1" a="1"/>
  <c r="P19166" i="1" s="1"/>
  <c r="R19166" i="1" s="1"/>
  <c r="P19167" i="1" a="1"/>
  <c r="P19167" i="1" s="1"/>
  <c r="R19167" i="1" s="1"/>
  <c r="P19168" i="1" a="1"/>
  <c r="P19168" i="1" s="1"/>
  <c r="R19168" i="1" s="1"/>
  <c r="P19169" i="1" a="1"/>
  <c r="P19169" i="1" s="1"/>
  <c r="R19169" i="1" s="1"/>
  <c r="P19170" i="1" a="1"/>
  <c r="P19170" i="1" s="1"/>
  <c r="R19170" i="1" s="1"/>
  <c r="P19171" i="1" a="1"/>
  <c r="P19171" i="1" s="1"/>
  <c r="R19171" i="1" s="1"/>
  <c r="P19172" i="1" a="1"/>
  <c r="P19172" i="1" s="1"/>
  <c r="R19172" i="1" s="1"/>
  <c r="P19173" i="1" a="1"/>
  <c r="P19173" i="1" s="1"/>
  <c r="R19173" i="1" s="1"/>
  <c r="P19174" i="1" a="1"/>
  <c r="P19174" i="1" s="1"/>
  <c r="R19174" i="1" s="1"/>
  <c r="P19175" i="1" a="1"/>
  <c r="P19175" i="1" s="1"/>
  <c r="R19175" i="1" s="1"/>
  <c r="P19176" i="1" a="1"/>
  <c r="P19176" i="1" s="1"/>
  <c r="R19176" i="1" s="1"/>
  <c r="P19177" i="1" a="1"/>
  <c r="P19177" i="1" s="1"/>
  <c r="R19177" i="1" s="1"/>
  <c r="P19178" i="1" a="1"/>
  <c r="P19178" i="1" s="1"/>
  <c r="R19178" i="1" s="1"/>
  <c r="P19179" i="1" a="1"/>
  <c r="P19179" i="1" s="1"/>
  <c r="R19179" i="1" s="1"/>
  <c r="P19180" i="1" a="1"/>
  <c r="P19180" i="1" s="1"/>
  <c r="R19180" i="1" s="1"/>
  <c r="P19181" i="1" a="1"/>
  <c r="P19181" i="1" s="1"/>
  <c r="R19181" i="1" s="1"/>
  <c r="P19182" i="1" a="1"/>
  <c r="P19182" i="1" s="1"/>
  <c r="R19182" i="1" s="1"/>
  <c r="P19183" i="1" a="1"/>
  <c r="P19183" i="1" s="1"/>
  <c r="R19183" i="1" s="1"/>
  <c r="P19184" i="1" a="1"/>
  <c r="P19184" i="1" s="1"/>
  <c r="R19184" i="1" s="1"/>
  <c r="P19185" i="1" a="1"/>
  <c r="P19185" i="1" s="1"/>
  <c r="R19185" i="1" s="1"/>
  <c r="P19186" i="1" a="1"/>
  <c r="P19186" i="1" s="1"/>
  <c r="R19186" i="1" s="1"/>
  <c r="P19187" i="1" a="1"/>
  <c r="P19187" i="1" s="1"/>
  <c r="R19187" i="1" s="1"/>
  <c r="P19188" i="1" a="1"/>
  <c r="P19188" i="1" s="1"/>
  <c r="R19188" i="1" s="1"/>
  <c r="P19189" i="1" a="1"/>
  <c r="P19189" i="1" s="1"/>
  <c r="R19189" i="1" s="1"/>
  <c r="P19190" i="1" a="1"/>
  <c r="P19190" i="1" s="1"/>
  <c r="R19190" i="1" s="1"/>
  <c r="P19191" i="1" a="1"/>
  <c r="P19191" i="1" s="1"/>
  <c r="R19191" i="1" s="1"/>
  <c r="P19192" i="1" a="1"/>
  <c r="P19192" i="1" s="1"/>
  <c r="R19192" i="1" s="1"/>
  <c r="P19193" i="1" a="1"/>
  <c r="P19193" i="1" s="1"/>
  <c r="R19193" i="1" s="1"/>
  <c r="P19194" i="1" a="1"/>
  <c r="P19194" i="1" s="1"/>
  <c r="R19194" i="1" s="1"/>
  <c r="P19195" i="1" a="1"/>
  <c r="P19195" i="1" s="1"/>
  <c r="R19195" i="1" s="1"/>
  <c r="P19196" i="1" a="1"/>
  <c r="P19196" i="1" s="1"/>
  <c r="R19196" i="1" s="1"/>
  <c r="P19197" i="1" a="1"/>
  <c r="P19197" i="1" s="1"/>
  <c r="R19197" i="1" s="1"/>
  <c r="P19198" i="1" a="1"/>
  <c r="P19198" i="1" s="1"/>
  <c r="R19198" i="1" s="1"/>
  <c r="P19199" i="1" a="1"/>
  <c r="P19199" i="1" s="1"/>
  <c r="R19199" i="1" s="1"/>
  <c r="P19200" i="1" a="1"/>
  <c r="P19200" i="1" s="1"/>
  <c r="R19200" i="1" s="1"/>
  <c r="P19201" i="1" a="1"/>
  <c r="P19201" i="1" s="1"/>
  <c r="R19201" i="1" s="1"/>
  <c r="P19202" i="1" a="1"/>
  <c r="P19202" i="1" s="1"/>
  <c r="R19202" i="1" s="1"/>
  <c r="P19203" i="1" a="1"/>
  <c r="P19203" i="1" s="1"/>
  <c r="R19203" i="1" s="1"/>
  <c r="P19204" i="1" a="1"/>
  <c r="P19204" i="1" s="1"/>
  <c r="R19204" i="1" s="1"/>
  <c r="P19205" i="1" a="1"/>
  <c r="P19205" i="1" s="1"/>
  <c r="R19205" i="1" s="1"/>
  <c r="P19206" i="1" a="1"/>
  <c r="P19206" i="1" s="1"/>
  <c r="R19206" i="1" s="1"/>
  <c r="P19207" i="1" a="1"/>
  <c r="P19207" i="1" s="1"/>
  <c r="R19207" i="1" s="1"/>
  <c r="P19208" i="1" a="1"/>
  <c r="P19208" i="1" s="1"/>
  <c r="R19208" i="1" s="1"/>
  <c r="P19209" i="1" a="1"/>
  <c r="P19209" i="1" s="1"/>
  <c r="R19209" i="1" s="1"/>
  <c r="P19210" i="1" a="1"/>
  <c r="P19210" i="1" s="1"/>
  <c r="R19210" i="1" s="1"/>
  <c r="P19211" i="1" a="1"/>
  <c r="P19211" i="1" s="1"/>
  <c r="R19211" i="1" s="1"/>
  <c r="P19212" i="1" a="1"/>
  <c r="P19212" i="1" s="1"/>
  <c r="R19212" i="1" s="1"/>
  <c r="P19213" i="1" a="1"/>
  <c r="P19213" i="1" s="1"/>
  <c r="R19213" i="1" s="1"/>
  <c r="P19214" i="1" a="1"/>
  <c r="P19214" i="1" s="1"/>
  <c r="R19214" i="1" s="1"/>
  <c r="P19215" i="1" a="1"/>
  <c r="P19215" i="1" s="1"/>
  <c r="R19215" i="1" s="1"/>
  <c r="P19216" i="1" a="1"/>
  <c r="P19216" i="1" s="1"/>
  <c r="R19216" i="1" s="1"/>
  <c r="P19217" i="1" a="1"/>
  <c r="P19217" i="1" s="1"/>
  <c r="R19217" i="1" s="1"/>
  <c r="P19218" i="1" a="1"/>
  <c r="P19218" i="1" s="1"/>
  <c r="R19218" i="1" s="1"/>
  <c r="P19219" i="1" a="1"/>
  <c r="P19219" i="1" s="1"/>
  <c r="R19219" i="1" s="1"/>
  <c r="P19220" i="1" a="1"/>
  <c r="P19220" i="1" s="1"/>
  <c r="R19220" i="1" s="1"/>
  <c r="P19221" i="1" a="1"/>
  <c r="P19221" i="1" s="1"/>
  <c r="R19221" i="1" s="1"/>
  <c r="P19222" i="1" a="1"/>
  <c r="P19222" i="1" s="1"/>
  <c r="R19222" i="1" s="1"/>
  <c r="P19223" i="1" a="1"/>
  <c r="P19223" i="1" s="1"/>
  <c r="R19223" i="1" s="1"/>
  <c r="P19224" i="1" a="1"/>
  <c r="P19224" i="1" s="1"/>
  <c r="R19224" i="1" s="1"/>
  <c r="P19225" i="1" a="1"/>
  <c r="P19225" i="1" s="1"/>
  <c r="R19225" i="1" s="1"/>
  <c r="P19226" i="1" a="1"/>
  <c r="P19226" i="1" s="1"/>
  <c r="R19226" i="1" s="1"/>
  <c r="P19227" i="1" a="1"/>
  <c r="P19227" i="1" s="1"/>
  <c r="R19227" i="1" s="1"/>
  <c r="P19228" i="1" a="1"/>
  <c r="P19228" i="1" s="1"/>
  <c r="R19228" i="1" s="1"/>
  <c r="P19229" i="1" a="1"/>
  <c r="P19229" i="1" s="1"/>
  <c r="R19229" i="1" s="1"/>
  <c r="P19230" i="1" a="1"/>
  <c r="P19230" i="1" s="1"/>
  <c r="R19230" i="1" s="1"/>
  <c r="P19231" i="1" a="1"/>
  <c r="P19231" i="1" s="1"/>
  <c r="R19231" i="1" s="1"/>
  <c r="P19232" i="1" a="1"/>
  <c r="P19232" i="1" s="1"/>
  <c r="R19232" i="1" s="1"/>
  <c r="P19233" i="1" a="1"/>
  <c r="P19233" i="1" s="1"/>
  <c r="R19233" i="1" s="1"/>
  <c r="P19234" i="1" a="1"/>
  <c r="P19234" i="1" s="1"/>
  <c r="R19234" i="1" s="1"/>
  <c r="P19235" i="1" a="1"/>
  <c r="P19235" i="1" s="1"/>
  <c r="R19235" i="1" s="1"/>
  <c r="P19236" i="1" a="1"/>
  <c r="P19236" i="1" s="1"/>
  <c r="R19236" i="1" s="1"/>
  <c r="P19237" i="1" a="1"/>
  <c r="P19237" i="1" s="1"/>
  <c r="R19237" i="1" s="1"/>
  <c r="P19238" i="1" a="1"/>
  <c r="P19238" i="1" s="1"/>
  <c r="R19238" i="1" s="1"/>
  <c r="P19239" i="1" a="1"/>
  <c r="P19239" i="1" s="1"/>
  <c r="R19239" i="1" s="1"/>
  <c r="P19240" i="1" a="1"/>
  <c r="P19240" i="1" s="1"/>
  <c r="R19240" i="1" s="1"/>
  <c r="P19241" i="1" a="1"/>
  <c r="P19241" i="1" s="1"/>
  <c r="R19241" i="1" s="1"/>
  <c r="P19242" i="1" a="1"/>
  <c r="P19242" i="1" s="1"/>
  <c r="R19242" i="1" s="1"/>
  <c r="P19243" i="1" a="1"/>
  <c r="P19243" i="1" s="1"/>
  <c r="R19243" i="1" s="1"/>
  <c r="P19244" i="1" a="1"/>
  <c r="P19244" i="1" s="1"/>
  <c r="R19244" i="1" s="1"/>
  <c r="P19245" i="1" a="1"/>
  <c r="P19245" i="1" s="1"/>
  <c r="R19245" i="1" s="1"/>
  <c r="P19246" i="1" a="1"/>
  <c r="P19246" i="1" s="1"/>
  <c r="R19246" i="1" s="1"/>
  <c r="P19247" i="1" a="1"/>
  <c r="P19247" i="1" s="1"/>
  <c r="R19247" i="1" s="1"/>
  <c r="P19248" i="1" a="1"/>
  <c r="P19248" i="1" s="1"/>
  <c r="R19248" i="1" s="1"/>
  <c r="P19249" i="1" a="1"/>
  <c r="P19249" i="1" s="1"/>
  <c r="R19249" i="1" s="1"/>
  <c r="P19250" i="1" a="1"/>
  <c r="P19250" i="1" s="1"/>
  <c r="R19250" i="1" s="1"/>
  <c r="P19251" i="1" a="1"/>
  <c r="P19251" i="1" s="1"/>
  <c r="R19251" i="1" s="1"/>
  <c r="P19252" i="1" a="1"/>
  <c r="P19252" i="1" s="1"/>
  <c r="R19252" i="1" s="1"/>
  <c r="P19253" i="1" a="1"/>
  <c r="P19253" i="1" s="1"/>
  <c r="R19253" i="1" s="1"/>
  <c r="P19254" i="1" a="1"/>
  <c r="P19254" i="1" s="1"/>
  <c r="R19254" i="1" s="1"/>
  <c r="P19255" i="1" a="1"/>
  <c r="P19255" i="1" s="1"/>
  <c r="R19255" i="1" s="1"/>
  <c r="P19256" i="1" a="1"/>
  <c r="P19256" i="1" s="1"/>
  <c r="R19256" i="1" s="1"/>
  <c r="P19257" i="1" a="1"/>
  <c r="P19257" i="1" s="1"/>
  <c r="R19257" i="1" s="1"/>
  <c r="P19258" i="1" a="1"/>
  <c r="P19258" i="1" s="1"/>
  <c r="R19258" i="1" s="1"/>
  <c r="P19259" i="1" a="1"/>
  <c r="P19259" i="1" s="1"/>
  <c r="R19259" i="1" s="1"/>
  <c r="P19260" i="1" a="1"/>
  <c r="P19260" i="1" s="1"/>
  <c r="R19260" i="1" s="1"/>
  <c r="P19261" i="1" a="1"/>
  <c r="P19261" i="1" s="1"/>
  <c r="R19261" i="1" s="1"/>
  <c r="P19262" i="1" a="1"/>
  <c r="P19262" i="1" s="1"/>
  <c r="R19262" i="1" s="1"/>
  <c r="P19263" i="1" a="1"/>
  <c r="P19263" i="1" s="1"/>
  <c r="R19263" i="1" s="1"/>
  <c r="P19264" i="1" a="1"/>
  <c r="P19264" i="1" s="1"/>
  <c r="R19264" i="1" s="1"/>
  <c r="P19265" i="1" a="1"/>
  <c r="P19265" i="1" s="1"/>
  <c r="R19265" i="1" s="1"/>
  <c r="P19266" i="1" a="1"/>
  <c r="P19266" i="1" s="1"/>
  <c r="R19266" i="1" s="1"/>
  <c r="P19267" i="1" a="1"/>
  <c r="P19267" i="1" s="1"/>
  <c r="R19267" i="1" s="1"/>
  <c r="P19268" i="1" a="1"/>
  <c r="P19268" i="1" s="1"/>
  <c r="R19268" i="1" s="1"/>
  <c r="P19269" i="1" a="1"/>
  <c r="P19269" i="1" s="1"/>
  <c r="R19269" i="1" s="1"/>
  <c r="P19270" i="1" a="1"/>
  <c r="P19270" i="1" s="1"/>
  <c r="R19270" i="1" s="1"/>
  <c r="P19271" i="1" a="1"/>
  <c r="P19271" i="1" s="1"/>
  <c r="R19271" i="1" s="1"/>
  <c r="P19272" i="1" a="1"/>
  <c r="P19272" i="1" s="1"/>
  <c r="R19272" i="1" s="1"/>
  <c r="P19273" i="1" a="1"/>
  <c r="P19273" i="1" s="1"/>
  <c r="R19273" i="1" s="1"/>
  <c r="P19274" i="1" a="1"/>
  <c r="P19274" i="1" s="1"/>
  <c r="R19274" i="1" s="1"/>
  <c r="P19275" i="1" a="1"/>
  <c r="P19275" i="1" s="1"/>
  <c r="R19275" i="1" s="1"/>
  <c r="P19276" i="1" a="1"/>
  <c r="P19276" i="1" s="1"/>
  <c r="R19276" i="1" s="1"/>
  <c r="P19277" i="1" a="1"/>
  <c r="P19277" i="1" s="1"/>
  <c r="R19277" i="1" s="1"/>
  <c r="P19278" i="1" a="1"/>
  <c r="P19278" i="1" s="1"/>
  <c r="R19278" i="1" s="1"/>
  <c r="P19279" i="1" a="1"/>
  <c r="P19279" i="1" s="1"/>
  <c r="R19279" i="1" s="1"/>
  <c r="P19280" i="1" a="1"/>
  <c r="P19280" i="1" s="1"/>
  <c r="R19280" i="1" s="1"/>
  <c r="P19281" i="1" a="1"/>
  <c r="P19281" i="1" s="1"/>
  <c r="R19281" i="1" s="1"/>
  <c r="P19282" i="1" a="1"/>
  <c r="P19282" i="1" s="1"/>
  <c r="R19282" i="1" s="1"/>
  <c r="P19283" i="1" a="1"/>
  <c r="P19283" i="1" s="1"/>
  <c r="R19283" i="1" s="1"/>
  <c r="P19284" i="1" a="1"/>
  <c r="P19284" i="1" s="1"/>
  <c r="R19284" i="1" s="1"/>
  <c r="P19285" i="1" a="1"/>
  <c r="P19285" i="1" s="1"/>
  <c r="R19285" i="1" s="1"/>
  <c r="P19286" i="1" a="1"/>
  <c r="P19286" i="1" s="1"/>
  <c r="R19286" i="1" s="1"/>
  <c r="P19287" i="1" a="1"/>
  <c r="P19287" i="1" s="1"/>
  <c r="R19287" i="1" s="1"/>
  <c r="P19288" i="1" a="1"/>
  <c r="P19288" i="1" s="1"/>
  <c r="R19288" i="1" s="1"/>
  <c r="P19289" i="1" a="1"/>
  <c r="P19289" i="1" s="1"/>
  <c r="R19289" i="1" s="1"/>
  <c r="P19290" i="1" a="1"/>
  <c r="P19290" i="1" s="1"/>
  <c r="R19290" i="1" s="1"/>
  <c r="P19291" i="1" a="1"/>
  <c r="P19291" i="1" s="1"/>
  <c r="R19291" i="1" s="1"/>
  <c r="P19292" i="1" a="1"/>
  <c r="P19292" i="1" s="1"/>
  <c r="R19292" i="1" s="1"/>
  <c r="P19293" i="1" a="1"/>
  <c r="P19293" i="1" s="1"/>
  <c r="R19293" i="1" s="1"/>
  <c r="P19294" i="1" a="1"/>
  <c r="P19294" i="1" s="1"/>
  <c r="R19294" i="1" s="1"/>
  <c r="P19295" i="1" a="1"/>
  <c r="P19295" i="1" s="1"/>
  <c r="R19295" i="1" s="1"/>
  <c r="P19296" i="1" a="1"/>
  <c r="P19296" i="1" s="1"/>
  <c r="R19296" i="1" s="1"/>
  <c r="P19297" i="1" a="1"/>
  <c r="P19297" i="1" s="1"/>
  <c r="R19297" i="1" s="1"/>
  <c r="P19298" i="1" a="1"/>
  <c r="P19298" i="1" s="1"/>
  <c r="R19298" i="1" s="1"/>
  <c r="P19299" i="1" a="1"/>
  <c r="P19299" i="1" s="1"/>
  <c r="R19299" i="1" s="1"/>
  <c r="P19300" i="1" a="1"/>
  <c r="P19300" i="1" s="1"/>
  <c r="R19300" i="1" s="1"/>
  <c r="P19301" i="1" a="1"/>
  <c r="P19301" i="1" s="1"/>
  <c r="R19301" i="1" s="1"/>
  <c r="P19302" i="1" a="1"/>
  <c r="P19302" i="1" s="1"/>
  <c r="R19302" i="1" s="1"/>
  <c r="P19303" i="1" a="1"/>
  <c r="P19303" i="1" s="1"/>
  <c r="R19303" i="1" s="1"/>
  <c r="P19304" i="1" a="1"/>
  <c r="P19304" i="1" s="1"/>
  <c r="R19304" i="1" s="1"/>
  <c r="P19305" i="1" a="1"/>
  <c r="P19305" i="1" s="1"/>
  <c r="R19305" i="1" s="1"/>
  <c r="P19306" i="1" a="1"/>
  <c r="P19306" i="1" s="1"/>
  <c r="R19306" i="1" s="1"/>
  <c r="P19307" i="1" a="1"/>
  <c r="P19307" i="1" s="1"/>
  <c r="R19307" i="1" s="1"/>
  <c r="P19308" i="1" a="1"/>
  <c r="P19308" i="1" s="1"/>
  <c r="R19308" i="1" s="1"/>
  <c r="P19309" i="1" a="1"/>
  <c r="P19309" i="1" s="1"/>
  <c r="R19309" i="1" s="1"/>
  <c r="P19310" i="1" a="1"/>
  <c r="P19310" i="1" s="1"/>
  <c r="R19310" i="1" s="1"/>
  <c r="P19311" i="1" a="1"/>
  <c r="P19311" i="1" s="1"/>
  <c r="R19311" i="1" s="1"/>
  <c r="P19312" i="1" a="1"/>
  <c r="P19312" i="1" s="1"/>
  <c r="R19312" i="1" s="1"/>
  <c r="P19313" i="1" a="1"/>
  <c r="P19313" i="1" s="1"/>
  <c r="R19313" i="1" s="1"/>
  <c r="P19314" i="1" a="1"/>
  <c r="P19314" i="1" s="1"/>
  <c r="R19314" i="1" s="1"/>
  <c r="P19315" i="1" a="1"/>
  <c r="P19315" i="1" s="1"/>
  <c r="R19315" i="1" s="1"/>
  <c r="P19316" i="1" a="1"/>
  <c r="P19316" i="1" s="1"/>
  <c r="R19316" i="1" s="1"/>
  <c r="P19317" i="1" a="1"/>
  <c r="P19317" i="1" s="1"/>
  <c r="R19317" i="1" s="1"/>
  <c r="P19318" i="1" a="1"/>
  <c r="P19318" i="1" s="1"/>
  <c r="R19318" i="1" s="1"/>
  <c r="P19319" i="1" a="1"/>
  <c r="P19319" i="1" s="1"/>
  <c r="R19319" i="1" s="1"/>
  <c r="P19320" i="1" a="1"/>
  <c r="P19320" i="1" s="1"/>
  <c r="R19320" i="1" s="1"/>
  <c r="P19321" i="1" a="1"/>
  <c r="P19321" i="1" s="1"/>
  <c r="R19321" i="1" s="1"/>
  <c r="P19322" i="1" a="1"/>
  <c r="P19322" i="1" s="1"/>
  <c r="R19322" i="1" s="1"/>
  <c r="P19323" i="1" a="1"/>
  <c r="P19323" i="1" s="1"/>
  <c r="R19323" i="1" s="1"/>
  <c r="P19324" i="1" a="1"/>
  <c r="P19324" i="1" s="1"/>
  <c r="R19324" i="1" s="1"/>
  <c r="P19325" i="1" a="1"/>
  <c r="P19325" i="1" s="1"/>
  <c r="R19325" i="1" s="1"/>
  <c r="P19326" i="1" a="1"/>
  <c r="P19326" i="1" s="1"/>
  <c r="R19326" i="1" s="1"/>
  <c r="P19327" i="1" a="1"/>
  <c r="P19327" i="1" s="1"/>
  <c r="R19327" i="1" s="1"/>
  <c r="P19328" i="1" a="1"/>
  <c r="P19328" i="1" s="1"/>
  <c r="R19328" i="1" s="1"/>
  <c r="P19329" i="1" a="1"/>
  <c r="P19329" i="1" s="1"/>
  <c r="R19329" i="1" s="1"/>
  <c r="P19330" i="1" a="1"/>
  <c r="P19330" i="1" s="1"/>
  <c r="R19330" i="1" s="1"/>
  <c r="P19331" i="1" a="1"/>
  <c r="P19331" i="1" s="1"/>
  <c r="R19331" i="1" s="1"/>
  <c r="P19332" i="1" a="1"/>
  <c r="P19332" i="1" s="1"/>
  <c r="R19332" i="1" s="1"/>
  <c r="P19333" i="1" a="1"/>
  <c r="P19333" i="1" s="1"/>
  <c r="R19333" i="1" s="1"/>
  <c r="P19334" i="1" a="1"/>
  <c r="P19334" i="1" s="1"/>
  <c r="R19334" i="1" s="1"/>
  <c r="P19335" i="1" a="1"/>
  <c r="P19335" i="1" s="1"/>
  <c r="R19335" i="1" s="1"/>
  <c r="P19336" i="1" a="1"/>
  <c r="P19336" i="1" s="1"/>
  <c r="R19336" i="1" s="1"/>
  <c r="P19337" i="1" a="1"/>
  <c r="P19337" i="1" s="1"/>
  <c r="R19337" i="1" s="1"/>
  <c r="P19338" i="1" a="1"/>
  <c r="P19338" i="1" s="1"/>
  <c r="R19338" i="1" s="1"/>
  <c r="P19339" i="1" a="1"/>
  <c r="P19339" i="1" s="1"/>
  <c r="R19339" i="1" s="1"/>
  <c r="P19340" i="1" a="1"/>
  <c r="P19340" i="1" s="1"/>
  <c r="R19340" i="1" s="1"/>
  <c r="P19341" i="1" a="1"/>
  <c r="P19341" i="1" s="1"/>
  <c r="R19341" i="1" s="1"/>
  <c r="P19342" i="1" a="1"/>
  <c r="P19342" i="1" s="1"/>
  <c r="R19342" i="1" s="1"/>
  <c r="P19343" i="1" a="1"/>
  <c r="P19343" i="1" s="1"/>
  <c r="R19343" i="1" s="1"/>
  <c r="P19344" i="1" a="1"/>
  <c r="P19344" i="1" s="1"/>
  <c r="R19344" i="1" s="1"/>
  <c r="P19345" i="1" a="1"/>
  <c r="P19345" i="1" s="1"/>
  <c r="R19345" i="1" s="1"/>
  <c r="P19346" i="1" a="1"/>
  <c r="P19346" i="1" s="1"/>
  <c r="R19346" i="1" s="1"/>
  <c r="P19347" i="1" a="1"/>
  <c r="P19347" i="1" s="1"/>
  <c r="R19347" i="1" s="1"/>
  <c r="P19348" i="1" a="1"/>
  <c r="P19348" i="1" s="1"/>
  <c r="R19348" i="1" s="1"/>
  <c r="P19349" i="1" a="1"/>
  <c r="P19349" i="1" s="1"/>
  <c r="R19349" i="1" s="1"/>
  <c r="P19350" i="1" a="1"/>
  <c r="P19350" i="1" s="1"/>
  <c r="R19350" i="1" s="1"/>
  <c r="P19351" i="1" a="1"/>
  <c r="P19351" i="1" s="1"/>
  <c r="R19351" i="1" s="1"/>
  <c r="P19352" i="1" a="1"/>
  <c r="P19352" i="1" s="1"/>
  <c r="R19352" i="1" s="1"/>
  <c r="P19353" i="1" a="1"/>
  <c r="P19353" i="1" s="1"/>
  <c r="R19353" i="1" s="1"/>
  <c r="P19354" i="1" a="1"/>
  <c r="P19354" i="1" s="1"/>
  <c r="R19354" i="1" s="1"/>
  <c r="P19355" i="1" a="1"/>
  <c r="P19355" i="1" s="1"/>
  <c r="R19355" i="1" s="1"/>
  <c r="P19356" i="1" a="1"/>
  <c r="P19356" i="1" s="1"/>
  <c r="R19356" i="1" s="1"/>
  <c r="P19357" i="1" a="1"/>
  <c r="P19357" i="1" s="1"/>
  <c r="R19357" i="1" s="1"/>
  <c r="P19358" i="1" a="1"/>
  <c r="P19358" i="1" s="1"/>
  <c r="R19358" i="1" s="1"/>
  <c r="P19359" i="1" a="1"/>
  <c r="P19359" i="1" s="1"/>
  <c r="R19359" i="1" s="1"/>
  <c r="P19360" i="1" a="1"/>
  <c r="P19360" i="1" s="1"/>
  <c r="R19360" i="1" s="1"/>
  <c r="P19361" i="1" a="1"/>
  <c r="P19361" i="1" s="1"/>
  <c r="R19361" i="1" s="1"/>
  <c r="P19362" i="1" a="1"/>
  <c r="P19362" i="1" s="1"/>
  <c r="R19362" i="1" s="1"/>
  <c r="P19363" i="1" a="1"/>
  <c r="P19363" i="1" s="1"/>
  <c r="R19363" i="1" s="1"/>
  <c r="P19364" i="1" a="1"/>
  <c r="P19364" i="1" s="1"/>
  <c r="R19364" i="1" s="1"/>
  <c r="P19365" i="1" a="1"/>
  <c r="P19365" i="1" s="1"/>
  <c r="R19365" i="1" s="1"/>
  <c r="P19366" i="1" a="1"/>
  <c r="P19366" i="1" s="1"/>
  <c r="R19366" i="1" s="1"/>
  <c r="P19367" i="1" a="1"/>
  <c r="P19367" i="1" s="1"/>
  <c r="R19367" i="1" s="1"/>
  <c r="P19368" i="1" a="1"/>
  <c r="P19368" i="1" s="1"/>
  <c r="R19368" i="1" s="1"/>
  <c r="P19369" i="1" a="1"/>
  <c r="P19369" i="1" s="1"/>
  <c r="R19369" i="1" s="1"/>
  <c r="P19370" i="1" a="1"/>
  <c r="P19370" i="1" s="1"/>
  <c r="R19370" i="1" s="1"/>
  <c r="P19371" i="1" a="1"/>
  <c r="P19371" i="1" s="1"/>
  <c r="R19371" i="1" s="1"/>
  <c r="P19372" i="1" a="1"/>
  <c r="P19372" i="1" s="1"/>
  <c r="R19372" i="1" s="1"/>
  <c r="P19373" i="1" a="1"/>
  <c r="P19373" i="1" s="1"/>
  <c r="R19373" i="1" s="1"/>
  <c r="P19374" i="1" a="1"/>
  <c r="P19374" i="1" s="1"/>
  <c r="R19374" i="1" s="1"/>
  <c r="P19375" i="1" a="1"/>
  <c r="P19375" i="1" s="1"/>
  <c r="R19375" i="1" s="1"/>
  <c r="P19376" i="1" a="1"/>
  <c r="P19376" i="1" s="1"/>
  <c r="R19376" i="1" s="1"/>
  <c r="P19377" i="1" a="1"/>
  <c r="P19377" i="1" s="1"/>
  <c r="R19377" i="1" s="1"/>
  <c r="P19378" i="1" a="1"/>
  <c r="P19378" i="1" s="1"/>
  <c r="R19378" i="1" s="1"/>
  <c r="P19379" i="1" a="1"/>
  <c r="P19379" i="1" s="1"/>
  <c r="R19379" i="1" s="1"/>
  <c r="P19380" i="1" a="1"/>
  <c r="P19380" i="1" s="1"/>
  <c r="R19380" i="1" s="1"/>
  <c r="P19381" i="1" a="1"/>
  <c r="P19381" i="1" s="1"/>
  <c r="R19381" i="1" s="1"/>
  <c r="P19382" i="1" a="1"/>
  <c r="P19382" i="1" s="1"/>
  <c r="R19382" i="1" s="1"/>
  <c r="P19383" i="1" a="1"/>
  <c r="P19383" i="1" s="1"/>
  <c r="R19383" i="1" s="1"/>
  <c r="P19384" i="1" a="1"/>
  <c r="P19384" i="1" s="1"/>
  <c r="R19384" i="1" s="1"/>
  <c r="P19385" i="1" a="1"/>
  <c r="P19385" i="1" s="1"/>
  <c r="R19385" i="1" s="1"/>
  <c r="P19386" i="1" a="1"/>
  <c r="P19386" i="1" s="1"/>
  <c r="R19386" i="1" s="1"/>
  <c r="P19387" i="1" a="1"/>
  <c r="P19387" i="1" s="1"/>
  <c r="R19387" i="1" s="1"/>
  <c r="P19388" i="1" a="1"/>
  <c r="P19388" i="1" s="1"/>
  <c r="R19388" i="1" s="1"/>
  <c r="P19389" i="1" a="1"/>
  <c r="P19389" i="1" s="1"/>
  <c r="R19389" i="1" s="1"/>
  <c r="P19390" i="1" a="1"/>
  <c r="P19390" i="1" s="1"/>
  <c r="R19390" i="1" s="1"/>
  <c r="P19391" i="1" a="1"/>
  <c r="P19391" i="1" s="1"/>
  <c r="R19391" i="1" s="1"/>
  <c r="P19392" i="1" a="1"/>
  <c r="P19392" i="1" s="1"/>
  <c r="R19392" i="1" s="1"/>
  <c r="P19393" i="1" a="1"/>
  <c r="P19393" i="1" s="1"/>
  <c r="R19393" i="1" s="1"/>
  <c r="P19394" i="1" a="1"/>
  <c r="P19394" i="1" s="1"/>
  <c r="R19394" i="1" s="1"/>
  <c r="P19395" i="1" a="1"/>
  <c r="P19395" i="1" s="1"/>
  <c r="R19395" i="1" s="1"/>
  <c r="P19396" i="1" a="1"/>
  <c r="P19396" i="1" s="1"/>
  <c r="R19396" i="1" s="1"/>
  <c r="P19397" i="1" a="1"/>
  <c r="P19397" i="1" s="1"/>
  <c r="R19397" i="1" s="1"/>
  <c r="P19398" i="1" a="1"/>
  <c r="P19398" i="1" s="1"/>
  <c r="R19398" i="1" s="1"/>
  <c r="P19399" i="1" a="1"/>
  <c r="P19399" i="1" s="1"/>
  <c r="R19399" i="1" s="1"/>
  <c r="P19400" i="1" a="1"/>
  <c r="P19400" i="1" s="1"/>
  <c r="R19400" i="1" s="1"/>
  <c r="P19401" i="1" a="1"/>
  <c r="P19401" i="1" s="1"/>
  <c r="R19401" i="1" s="1"/>
  <c r="P19402" i="1" a="1"/>
  <c r="P19402" i="1" s="1"/>
  <c r="R19402" i="1" s="1"/>
  <c r="P19403" i="1" a="1"/>
  <c r="P19403" i="1" s="1"/>
  <c r="R19403" i="1" s="1"/>
  <c r="P19404" i="1" a="1"/>
  <c r="P19404" i="1" s="1"/>
  <c r="R19404" i="1" s="1"/>
  <c r="P19405" i="1" a="1"/>
  <c r="P19405" i="1" s="1"/>
  <c r="R19405" i="1" s="1"/>
  <c r="P19406" i="1" a="1"/>
  <c r="P19406" i="1" s="1"/>
  <c r="R19406" i="1" s="1"/>
  <c r="P19407" i="1" a="1"/>
  <c r="P19407" i="1" s="1"/>
  <c r="R19407" i="1" s="1"/>
  <c r="P19408" i="1" a="1"/>
  <c r="P19408" i="1" s="1"/>
  <c r="R19408" i="1" s="1"/>
  <c r="P19409" i="1" a="1"/>
  <c r="P19409" i="1" s="1"/>
  <c r="R19409" i="1" s="1"/>
  <c r="P19410" i="1" a="1"/>
  <c r="P19410" i="1" s="1"/>
  <c r="R19410" i="1" s="1"/>
  <c r="P19411" i="1" a="1"/>
  <c r="P19411" i="1" s="1"/>
  <c r="R19411" i="1" s="1"/>
  <c r="P19412" i="1" a="1"/>
  <c r="P19412" i="1" s="1"/>
  <c r="R19412" i="1" s="1"/>
  <c r="P19413" i="1" a="1"/>
  <c r="P19413" i="1" s="1"/>
  <c r="R19413" i="1" s="1"/>
  <c r="P19414" i="1" a="1"/>
  <c r="P19414" i="1" s="1"/>
  <c r="R19414" i="1" s="1"/>
  <c r="P19415" i="1" a="1"/>
  <c r="P19415" i="1" s="1"/>
  <c r="R19415" i="1" s="1"/>
  <c r="P19416" i="1" a="1"/>
  <c r="P19416" i="1" s="1"/>
  <c r="R19416" i="1" s="1"/>
  <c r="P19417" i="1" a="1"/>
  <c r="P19417" i="1" s="1"/>
  <c r="R19417" i="1" s="1"/>
  <c r="P19418" i="1" a="1"/>
  <c r="P19418" i="1" s="1"/>
  <c r="R19418" i="1" s="1"/>
  <c r="P19419" i="1" a="1"/>
  <c r="P19419" i="1" s="1"/>
  <c r="R19419" i="1" s="1"/>
  <c r="P19420" i="1" a="1"/>
  <c r="P19420" i="1" s="1"/>
  <c r="R19420" i="1" s="1"/>
  <c r="P19421" i="1" a="1"/>
  <c r="P19421" i="1" s="1"/>
  <c r="R19421" i="1" s="1"/>
  <c r="P19422" i="1" a="1"/>
  <c r="P19422" i="1" s="1"/>
  <c r="R19422" i="1" s="1"/>
  <c r="P19423" i="1" a="1"/>
  <c r="P19423" i="1" s="1"/>
  <c r="R19423" i="1" s="1"/>
  <c r="P19424" i="1" a="1"/>
  <c r="P19424" i="1" s="1"/>
  <c r="R19424" i="1" s="1"/>
  <c r="P19425" i="1" a="1"/>
  <c r="P19425" i="1" s="1"/>
  <c r="R19425" i="1" s="1"/>
  <c r="P19426" i="1" a="1"/>
  <c r="P19426" i="1" s="1"/>
  <c r="R19426" i="1" s="1"/>
  <c r="P19427" i="1" a="1"/>
  <c r="P19427" i="1" s="1"/>
  <c r="R19427" i="1" s="1"/>
  <c r="P19428" i="1" a="1"/>
  <c r="P19428" i="1" s="1"/>
  <c r="R19428" i="1" s="1"/>
  <c r="P19429" i="1" a="1"/>
  <c r="P19429" i="1" s="1"/>
  <c r="R19429" i="1" s="1"/>
  <c r="P19430" i="1" a="1"/>
  <c r="P19430" i="1" s="1"/>
  <c r="R19430" i="1" s="1"/>
  <c r="P19431" i="1" a="1"/>
  <c r="P19431" i="1" s="1"/>
  <c r="R19431" i="1" s="1"/>
  <c r="P19432" i="1" a="1"/>
  <c r="P19432" i="1" s="1"/>
  <c r="R19432" i="1" s="1"/>
  <c r="P19433" i="1" a="1"/>
  <c r="P19433" i="1" s="1"/>
  <c r="R19433" i="1" s="1"/>
  <c r="P19434" i="1" a="1"/>
  <c r="P19434" i="1" s="1"/>
  <c r="R19434" i="1" s="1"/>
  <c r="P19435" i="1" a="1"/>
  <c r="P19435" i="1" s="1"/>
  <c r="R19435" i="1" s="1"/>
  <c r="P19436" i="1" a="1"/>
  <c r="P19436" i="1" s="1"/>
  <c r="R19436" i="1" s="1"/>
  <c r="P19437" i="1" a="1"/>
  <c r="P19437" i="1" s="1"/>
  <c r="R19437" i="1" s="1"/>
  <c r="P19438" i="1" a="1"/>
  <c r="P19438" i="1" s="1"/>
  <c r="R19438" i="1" s="1"/>
  <c r="P19439" i="1" a="1"/>
  <c r="P19439" i="1" s="1"/>
  <c r="R19439" i="1" s="1"/>
  <c r="P19440" i="1" a="1"/>
  <c r="P19440" i="1" s="1"/>
  <c r="R19440" i="1" s="1"/>
  <c r="P19441" i="1" a="1"/>
  <c r="P19441" i="1" s="1"/>
  <c r="R19441" i="1" s="1"/>
  <c r="P19442" i="1" a="1"/>
  <c r="P19442" i="1" s="1"/>
  <c r="R19442" i="1" s="1"/>
  <c r="P19443" i="1" a="1"/>
  <c r="P19443" i="1" s="1"/>
  <c r="R19443" i="1" s="1"/>
  <c r="P19444" i="1" a="1"/>
  <c r="P19444" i="1" s="1"/>
  <c r="R19444" i="1" s="1"/>
  <c r="P19445" i="1" a="1"/>
  <c r="P19445" i="1" s="1"/>
  <c r="R19445" i="1" s="1"/>
  <c r="P19446" i="1" a="1"/>
  <c r="P19446" i="1" s="1"/>
  <c r="R19446" i="1" s="1"/>
  <c r="P19447" i="1" a="1"/>
  <c r="P19447" i="1" s="1"/>
  <c r="R19447" i="1" s="1"/>
  <c r="P19448" i="1" a="1"/>
  <c r="P19448" i="1" s="1"/>
  <c r="R19448" i="1" s="1"/>
  <c r="P19449" i="1" a="1"/>
  <c r="P19449" i="1" s="1"/>
  <c r="R19449" i="1" s="1"/>
  <c r="P19450" i="1" a="1"/>
  <c r="P19450" i="1" s="1"/>
  <c r="R19450" i="1" s="1"/>
  <c r="P19451" i="1" a="1"/>
  <c r="P19451" i="1" s="1"/>
  <c r="R19451" i="1" s="1"/>
  <c r="P19452" i="1" a="1"/>
  <c r="P19452" i="1" s="1"/>
  <c r="R19452" i="1" s="1"/>
  <c r="P19453" i="1" a="1"/>
  <c r="P19453" i="1" s="1"/>
  <c r="R19453" i="1" s="1"/>
  <c r="P19454" i="1" a="1"/>
  <c r="P19454" i="1" s="1"/>
  <c r="R19454" i="1" s="1"/>
  <c r="P19455" i="1" a="1"/>
  <c r="P19455" i="1" s="1"/>
  <c r="R19455" i="1" s="1"/>
  <c r="P19456" i="1" a="1"/>
  <c r="P19456" i="1" s="1"/>
  <c r="R19456" i="1" s="1"/>
  <c r="P19457" i="1" a="1"/>
  <c r="P19457" i="1" s="1"/>
  <c r="R19457" i="1" s="1"/>
  <c r="P19458" i="1" a="1"/>
  <c r="P19458" i="1" s="1"/>
  <c r="R19458" i="1" s="1"/>
  <c r="P19459" i="1" a="1"/>
  <c r="P19459" i="1" s="1"/>
  <c r="R19459" i="1" s="1"/>
  <c r="P19460" i="1" a="1"/>
  <c r="P19460" i="1" s="1"/>
  <c r="R19460" i="1" s="1"/>
  <c r="P19461" i="1" a="1"/>
  <c r="P19461" i="1" s="1"/>
  <c r="R19461" i="1" s="1"/>
  <c r="P19462" i="1" a="1"/>
  <c r="P19462" i="1" s="1"/>
  <c r="R19462" i="1" s="1"/>
  <c r="P19463" i="1" a="1"/>
  <c r="P19463" i="1" s="1"/>
  <c r="R19463" i="1" s="1"/>
  <c r="P19464" i="1" a="1"/>
  <c r="P19464" i="1" s="1"/>
  <c r="R19464" i="1" s="1"/>
  <c r="P19465" i="1" a="1"/>
  <c r="P19465" i="1" s="1"/>
  <c r="R19465" i="1" s="1"/>
  <c r="P19466" i="1" a="1"/>
  <c r="P19466" i="1" s="1"/>
  <c r="R19466" i="1" s="1"/>
  <c r="P19467" i="1" a="1"/>
  <c r="P19467" i="1" s="1"/>
  <c r="R19467" i="1" s="1"/>
  <c r="P19468" i="1" a="1"/>
  <c r="P19468" i="1" s="1"/>
  <c r="R19468" i="1" s="1"/>
  <c r="P19469" i="1" a="1"/>
  <c r="P19469" i="1" s="1"/>
  <c r="R19469" i="1" s="1"/>
  <c r="P19470" i="1" a="1"/>
  <c r="P19470" i="1" s="1"/>
  <c r="R19470" i="1" s="1"/>
  <c r="P19471" i="1" a="1"/>
  <c r="P19471" i="1" s="1"/>
  <c r="R19471" i="1" s="1"/>
  <c r="P19472" i="1" a="1"/>
  <c r="P19472" i="1" s="1"/>
  <c r="R19472" i="1" s="1"/>
  <c r="P19473" i="1" a="1"/>
  <c r="P19473" i="1" s="1"/>
  <c r="R19473" i="1" s="1"/>
  <c r="P19474" i="1" a="1"/>
  <c r="P19474" i="1" s="1"/>
  <c r="R19474" i="1" s="1"/>
  <c r="P19475" i="1" a="1"/>
  <c r="P19475" i="1" s="1"/>
  <c r="R19475" i="1" s="1"/>
  <c r="P19476" i="1" a="1"/>
  <c r="P19476" i="1" s="1"/>
  <c r="R19476" i="1" s="1"/>
  <c r="P19477" i="1" a="1"/>
  <c r="P19477" i="1" s="1"/>
  <c r="R19477" i="1" s="1"/>
  <c r="P19478" i="1" a="1"/>
  <c r="P19478" i="1" s="1"/>
  <c r="R19478" i="1" s="1"/>
  <c r="P19479" i="1" a="1"/>
  <c r="P19479" i="1" s="1"/>
  <c r="R19479" i="1" s="1"/>
  <c r="P19480" i="1" a="1"/>
  <c r="P19480" i="1" s="1"/>
  <c r="R19480" i="1" s="1"/>
  <c r="P19481" i="1" a="1"/>
  <c r="P19481" i="1" s="1"/>
  <c r="R19481" i="1" s="1"/>
  <c r="P19482" i="1" a="1"/>
  <c r="P19482" i="1" s="1"/>
  <c r="R19482" i="1" s="1"/>
  <c r="P19483" i="1" a="1"/>
  <c r="P19483" i="1" s="1"/>
  <c r="R19483" i="1" s="1"/>
  <c r="P19484" i="1" a="1"/>
  <c r="P19484" i="1" s="1"/>
  <c r="R19484" i="1" s="1"/>
  <c r="P19485" i="1" a="1"/>
  <c r="P19485" i="1" s="1"/>
  <c r="R19485" i="1" s="1"/>
  <c r="P19486" i="1" a="1"/>
  <c r="P19486" i="1" s="1"/>
  <c r="R19486" i="1" s="1"/>
  <c r="P19487" i="1" a="1"/>
  <c r="P19487" i="1" s="1"/>
  <c r="R19487" i="1" s="1"/>
  <c r="P19488" i="1" a="1"/>
  <c r="P19488" i="1" s="1"/>
  <c r="R19488" i="1" s="1"/>
  <c r="P19489" i="1" a="1"/>
  <c r="P19489" i="1" s="1"/>
  <c r="R19489" i="1" s="1"/>
  <c r="P19490" i="1" a="1"/>
  <c r="P19490" i="1" s="1"/>
  <c r="R19490" i="1" s="1"/>
  <c r="P19491" i="1" a="1"/>
  <c r="P19491" i="1" s="1"/>
  <c r="R19491" i="1" s="1"/>
  <c r="P19492" i="1" a="1"/>
  <c r="P19492" i="1" s="1"/>
  <c r="R19492" i="1" s="1"/>
  <c r="P19493" i="1" a="1"/>
  <c r="P19493" i="1" s="1"/>
  <c r="R19493" i="1" s="1"/>
  <c r="P19494" i="1" a="1"/>
  <c r="P19494" i="1" s="1"/>
  <c r="R19494" i="1" s="1"/>
  <c r="P19495" i="1" a="1"/>
  <c r="P19495" i="1" s="1"/>
  <c r="R19495" i="1" s="1"/>
  <c r="P19496" i="1" a="1"/>
  <c r="P19496" i="1" s="1"/>
  <c r="R19496" i="1" s="1"/>
  <c r="P19497" i="1" a="1"/>
  <c r="P19497" i="1" s="1"/>
  <c r="R19497" i="1" s="1"/>
  <c r="P19498" i="1" a="1"/>
  <c r="P19498" i="1" s="1"/>
  <c r="R19498" i="1" s="1"/>
  <c r="P19499" i="1" a="1"/>
  <c r="P19499" i="1" s="1"/>
  <c r="R19499" i="1" s="1"/>
  <c r="P19500" i="1" a="1"/>
  <c r="P19500" i="1" s="1"/>
  <c r="R19500" i="1" s="1"/>
  <c r="P19501" i="1" a="1"/>
  <c r="P19501" i="1" s="1"/>
  <c r="R19501" i="1" s="1"/>
  <c r="P19502" i="1" a="1"/>
  <c r="P19502" i="1" s="1"/>
  <c r="R19502" i="1" s="1"/>
  <c r="P19503" i="1" a="1"/>
  <c r="P19503" i="1" s="1"/>
  <c r="R19503" i="1" s="1"/>
  <c r="P19504" i="1" a="1"/>
  <c r="P19504" i="1" s="1"/>
  <c r="R19504" i="1" s="1"/>
  <c r="P19505" i="1" a="1"/>
  <c r="P19505" i="1" s="1"/>
  <c r="R19505" i="1" s="1"/>
  <c r="P19506" i="1" a="1"/>
  <c r="P19506" i="1" s="1"/>
  <c r="R19506" i="1" s="1"/>
  <c r="P19507" i="1" a="1"/>
  <c r="P19507" i="1" s="1"/>
  <c r="R19507" i="1" s="1"/>
  <c r="P19508" i="1" a="1"/>
  <c r="P19508" i="1" s="1"/>
  <c r="R19508" i="1" s="1"/>
  <c r="P19509" i="1" a="1"/>
  <c r="P19509" i="1" s="1"/>
  <c r="R19509" i="1" s="1"/>
  <c r="P19510" i="1" a="1"/>
  <c r="P19510" i="1" s="1"/>
  <c r="R19510" i="1" s="1"/>
  <c r="P19511" i="1" a="1"/>
  <c r="P19511" i="1" s="1"/>
  <c r="R19511" i="1" s="1"/>
  <c r="P19512" i="1" a="1"/>
  <c r="P19512" i="1" s="1"/>
  <c r="R19512" i="1" s="1"/>
  <c r="P19513" i="1" a="1"/>
  <c r="P19513" i="1" s="1"/>
  <c r="R19513" i="1" s="1"/>
  <c r="P19514" i="1" a="1"/>
  <c r="P19514" i="1" s="1"/>
  <c r="R19514" i="1" s="1"/>
  <c r="P19515" i="1" a="1"/>
  <c r="P19515" i="1" s="1"/>
  <c r="R19515" i="1" s="1"/>
  <c r="P19516" i="1" a="1"/>
  <c r="P19516" i="1" s="1"/>
  <c r="R19516" i="1" s="1"/>
  <c r="P19517" i="1" a="1"/>
  <c r="P19517" i="1" s="1"/>
  <c r="R19517" i="1" s="1"/>
  <c r="P19518" i="1" a="1"/>
  <c r="P19518" i="1" s="1"/>
  <c r="R19518" i="1" s="1"/>
  <c r="P19519" i="1" a="1"/>
  <c r="P19519" i="1" s="1"/>
  <c r="R19519" i="1" s="1"/>
  <c r="P19520" i="1" a="1"/>
  <c r="P19520" i="1" s="1"/>
  <c r="R19520" i="1" s="1"/>
  <c r="P19521" i="1" a="1"/>
  <c r="P19521" i="1" s="1"/>
  <c r="R19521" i="1" s="1"/>
  <c r="P19522" i="1" a="1"/>
  <c r="P19522" i="1" s="1"/>
  <c r="R19522" i="1" s="1"/>
  <c r="P19523" i="1" a="1"/>
  <c r="P19523" i="1" s="1"/>
  <c r="R19523" i="1" s="1"/>
  <c r="P19524" i="1" a="1"/>
  <c r="P19524" i="1" s="1"/>
  <c r="R19524" i="1" s="1"/>
  <c r="P19525" i="1" a="1"/>
  <c r="P19525" i="1" s="1"/>
  <c r="R19525" i="1" s="1"/>
  <c r="P19526" i="1" a="1"/>
  <c r="P19526" i="1" s="1"/>
  <c r="R19526" i="1" s="1"/>
  <c r="P19527" i="1" a="1"/>
  <c r="P19527" i="1" s="1"/>
  <c r="R19527" i="1" s="1"/>
  <c r="P19528" i="1" a="1"/>
  <c r="P19528" i="1" s="1"/>
  <c r="R19528" i="1" s="1"/>
  <c r="P19529" i="1" a="1"/>
  <c r="P19529" i="1" s="1"/>
  <c r="R19529" i="1" s="1"/>
  <c r="P19530" i="1" a="1"/>
  <c r="P19530" i="1" s="1"/>
  <c r="R19530" i="1" s="1"/>
  <c r="P19531" i="1" a="1"/>
  <c r="P19531" i="1" s="1"/>
  <c r="R19531" i="1" s="1"/>
  <c r="P19532" i="1" a="1"/>
  <c r="P19532" i="1" s="1"/>
  <c r="R19532" i="1" s="1"/>
  <c r="P19533" i="1" a="1"/>
  <c r="P19533" i="1" s="1"/>
  <c r="R19533" i="1" s="1"/>
  <c r="P19534" i="1" a="1"/>
  <c r="P19534" i="1" s="1"/>
  <c r="R19534" i="1" s="1"/>
  <c r="P19535" i="1" a="1"/>
  <c r="P19535" i="1" s="1"/>
  <c r="R19535" i="1" s="1"/>
  <c r="P19536" i="1" a="1"/>
  <c r="P19536" i="1" s="1"/>
  <c r="R19536" i="1" s="1"/>
  <c r="P19537" i="1" a="1"/>
  <c r="P19537" i="1" s="1"/>
  <c r="R19537" i="1" s="1"/>
  <c r="P19538" i="1" a="1"/>
  <c r="P19538" i="1" s="1"/>
  <c r="R19538" i="1" s="1"/>
  <c r="P19539" i="1" a="1"/>
  <c r="P19539" i="1" s="1"/>
  <c r="R19539" i="1" s="1"/>
  <c r="P19540" i="1" a="1"/>
  <c r="P19540" i="1" s="1"/>
  <c r="R19540" i="1" s="1"/>
  <c r="P19541" i="1" a="1"/>
  <c r="P19541" i="1" s="1"/>
  <c r="R19541" i="1" s="1"/>
  <c r="P19542" i="1" a="1"/>
  <c r="P19542" i="1" s="1"/>
  <c r="R19542" i="1" s="1"/>
  <c r="P19543" i="1" a="1"/>
  <c r="P19543" i="1" s="1"/>
  <c r="R19543" i="1" s="1"/>
  <c r="P19544" i="1" a="1"/>
  <c r="P19544" i="1" s="1"/>
  <c r="R19544" i="1" s="1"/>
  <c r="P19545" i="1" a="1"/>
  <c r="P19545" i="1" s="1"/>
  <c r="R19545" i="1" s="1"/>
  <c r="P19546" i="1" a="1"/>
  <c r="P19546" i="1" s="1"/>
  <c r="R19546" i="1" s="1"/>
  <c r="P19547" i="1" a="1"/>
  <c r="P19547" i="1" s="1"/>
  <c r="R19547" i="1" s="1"/>
  <c r="P19548" i="1" a="1"/>
  <c r="P19548" i="1" s="1"/>
  <c r="R19548" i="1" s="1"/>
  <c r="P19549" i="1" a="1"/>
  <c r="P19549" i="1" s="1"/>
  <c r="R19549" i="1" s="1"/>
  <c r="P19550" i="1" a="1"/>
  <c r="P19550" i="1" s="1"/>
  <c r="R19550" i="1" s="1"/>
  <c r="P19551" i="1" a="1"/>
  <c r="P19551" i="1" s="1"/>
  <c r="R19551" i="1" s="1"/>
  <c r="P19552" i="1" a="1"/>
  <c r="P19552" i="1" s="1"/>
  <c r="R19552" i="1" s="1"/>
  <c r="P19553" i="1" a="1"/>
  <c r="P19553" i="1" s="1"/>
  <c r="R19553" i="1" s="1"/>
  <c r="P19554" i="1" a="1"/>
  <c r="P19554" i="1" s="1"/>
  <c r="R19554" i="1" s="1"/>
  <c r="P19555" i="1" a="1"/>
  <c r="P19555" i="1" s="1"/>
  <c r="R19555" i="1" s="1"/>
  <c r="P19556" i="1" a="1"/>
  <c r="P19556" i="1" s="1"/>
  <c r="R19556" i="1" s="1"/>
  <c r="P19557" i="1" a="1"/>
  <c r="P19557" i="1" s="1"/>
  <c r="R19557" i="1" s="1"/>
  <c r="P19558" i="1" a="1"/>
  <c r="P19558" i="1" s="1"/>
  <c r="R19558" i="1" s="1"/>
  <c r="P19559" i="1" a="1"/>
  <c r="P19559" i="1" s="1"/>
  <c r="R19559" i="1" s="1"/>
  <c r="P19560" i="1" a="1"/>
  <c r="P19560" i="1" s="1"/>
  <c r="R19560" i="1" s="1"/>
  <c r="P19561" i="1" a="1"/>
  <c r="P19561" i="1" s="1"/>
  <c r="R19561" i="1" s="1"/>
  <c r="P19562" i="1" a="1"/>
  <c r="P19562" i="1" s="1"/>
  <c r="R19562" i="1" s="1"/>
  <c r="P19563" i="1" a="1"/>
  <c r="P19563" i="1" s="1"/>
  <c r="R19563" i="1" s="1"/>
  <c r="P19564" i="1" a="1"/>
  <c r="P19564" i="1" s="1"/>
  <c r="R19564" i="1" s="1"/>
  <c r="P19565" i="1" a="1"/>
  <c r="P19565" i="1" s="1"/>
  <c r="R19565" i="1" s="1"/>
  <c r="P19566" i="1" a="1"/>
  <c r="P19566" i="1" s="1"/>
  <c r="R19566" i="1" s="1"/>
  <c r="P19567" i="1" a="1"/>
  <c r="P19567" i="1" s="1"/>
  <c r="R19567" i="1" s="1"/>
  <c r="P19568" i="1" a="1"/>
  <c r="P19568" i="1" s="1"/>
  <c r="R19568" i="1" s="1"/>
  <c r="P19569" i="1" a="1"/>
  <c r="P19569" i="1" s="1"/>
  <c r="R19569" i="1" s="1"/>
  <c r="P19570" i="1" a="1"/>
  <c r="P19570" i="1" s="1"/>
  <c r="R19570" i="1" s="1"/>
  <c r="P19571" i="1" a="1"/>
  <c r="P19571" i="1" s="1"/>
  <c r="R19571" i="1" s="1"/>
  <c r="P19572" i="1" a="1"/>
  <c r="P19572" i="1" s="1"/>
  <c r="R19572" i="1" s="1"/>
  <c r="P19573" i="1" a="1"/>
  <c r="P19573" i="1" s="1"/>
  <c r="R19573" i="1" s="1"/>
  <c r="P19574" i="1" a="1"/>
  <c r="P19574" i="1" s="1"/>
  <c r="R19574" i="1" s="1"/>
  <c r="P19575" i="1" a="1"/>
  <c r="P19575" i="1" s="1"/>
  <c r="R19575" i="1" s="1"/>
  <c r="P19576" i="1" a="1"/>
  <c r="P19576" i="1" s="1"/>
  <c r="R19576" i="1" s="1"/>
  <c r="P19577" i="1" a="1"/>
  <c r="P19577" i="1" s="1"/>
  <c r="R19577" i="1" s="1"/>
  <c r="P19578" i="1" a="1"/>
  <c r="P19578" i="1" s="1"/>
  <c r="R19578" i="1" s="1"/>
  <c r="P19579" i="1" a="1"/>
  <c r="P19579" i="1" s="1"/>
  <c r="R19579" i="1" s="1"/>
  <c r="P19580" i="1" a="1"/>
  <c r="P19580" i="1" s="1"/>
  <c r="R19580" i="1" s="1"/>
  <c r="P19581" i="1" a="1"/>
  <c r="P19581" i="1" s="1"/>
  <c r="R19581" i="1" s="1"/>
  <c r="P19582" i="1" a="1"/>
  <c r="P19582" i="1" s="1"/>
  <c r="R19582" i="1" s="1"/>
  <c r="P19583" i="1" a="1"/>
  <c r="P19583" i="1" s="1"/>
  <c r="R19583" i="1" s="1"/>
  <c r="P19584" i="1" a="1"/>
  <c r="P19584" i="1" s="1"/>
  <c r="R19584" i="1" s="1"/>
  <c r="P19585" i="1" a="1"/>
  <c r="P19585" i="1" s="1"/>
  <c r="R19585" i="1" s="1"/>
  <c r="P19586" i="1" a="1"/>
  <c r="P19586" i="1" s="1"/>
  <c r="R19586" i="1" s="1"/>
  <c r="P19587" i="1" a="1"/>
  <c r="P19587" i="1" s="1"/>
  <c r="R19587" i="1" s="1"/>
  <c r="P19588" i="1" a="1"/>
  <c r="P19588" i="1" s="1"/>
  <c r="R19588" i="1" s="1"/>
  <c r="P19589" i="1" a="1"/>
  <c r="P19589" i="1" s="1"/>
  <c r="R19589" i="1" s="1"/>
  <c r="P19590" i="1" a="1"/>
  <c r="P19590" i="1" s="1"/>
  <c r="R19590" i="1" s="1"/>
  <c r="P19591" i="1" a="1"/>
  <c r="P19591" i="1" s="1"/>
  <c r="R19591" i="1" s="1"/>
  <c r="P19592" i="1" a="1"/>
  <c r="P19592" i="1" s="1"/>
  <c r="R19592" i="1" s="1"/>
  <c r="P19593" i="1" a="1"/>
  <c r="P19593" i="1" s="1"/>
  <c r="R19593" i="1" s="1"/>
  <c r="P19594" i="1" a="1"/>
  <c r="P19594" i="1" s="1"/>
  <c r="R19594" i="1" s="1"/>
  <c r="P19595" i="1" a="1"/>
  <c r="P19595" i="1" s="1"/>
  <c r="R19595" i="1" s="1"/>
  <c r="P19596" i="1" a="1"/>
  <c r="P19596" i="1" s="1"/>
  <c r="R19596" i="1" s="1"/>
  <c r="P19597" i="1" a="1"/>
  <c r="P19597" i="1" s="1"/>
  <c r="R19597" i="1" s="1"/>
  <c r="P19598" i="1" a="1"/>
  <c r="P19598" i="1" s="1"/>
  <c r="R19598" i="1" s="1"/>
  <c r="P19599" i="1" a="1"/>
  <c r="P19599" i="1" s="1"/>
  <c r="R19599" i="1" s="1"/>
  <c r="P19600" i="1" a="1"/>
  <c r="P19600" i="1" s="1"/>
  <c r="R19600" i="1" s="1"/>
  <c r="P19601" i="1" a="1"/>
  <c r="P19601" i="1" s="1"/>
  <c r="R19601" i="1" s="1"/>
  <c r="P19602" i="1" a="1"/>
  <c r="P19602" i="1" s="1"/>
  <c r="R19602" i="1" s="1"/>
  <c r="P19603" i="1" a="1"/>
  <c r="P19603" i="1" s="1"/>
  <c r="R19603" i="1" s="1"/>
  <c r="P19604" i="1" a="1"/>
  <c r="P19604" i="1" s="1"/>
  <c r="R19604" i="1" s="1"/>
  <c r="P19605" i="1" a="1"/>
  <c r="P19605" i="1" s="1"/>
  <c r="R19605" i="1" s="1"/>
  <c r="P19606" i="1" a="1"/>
  <c r="P19606" i="1" s="1"/>
  <c r="R19606" i="1" s="1"/>
  <c r="P19607" i="1" a="1"/>
  <c r="P19607" i="1" s="1"/>
  <c r="R19607" i="1" s="1"/>
  <c r="P19608" i="1" a="1"/>
  <c r="P19608" i="1" s="1"/>
  <c r="R19608" i="1" s="1"/>
  <c r="P19609" i="1" a="1"/>
  <c r="P19609" i="1" s="1"/>
  <c r="R19609" i="1" s="1"/>
  <c r="P19610" i="1" a="1"/>
  <c r="P19610" i="1" s="1"/>
  <c r="R19610" i="1" s="1"/>
  <c r="P19611" i="1" a="1"/>
  <c r="P19611" i="1" s="1"/>
  <c r="R19611" i="1" s="1"/>
  <c r="P19612" i="1" a="1"/>
  <c r="P19612" i="1" s="1"/>
  <c r="R19612" i="1" s="1"/>
  <c r="P19613" i="1" a="1"/>
  <c r="P19613" i="1" s="1"/>
  <c r="R19613" i="1" s="1"/>
  <c r="P19614" i="1" a="1"/>
  <c r="P19614" i="1" s="1"/>
  <c r="R19614" i="1" s="1"/>
  <c r="P19615" i="1" a="1"/>
  <c r="P19615" i="1" s="1"/>
  <c r="R19615" i="1" s="1"/>
  <c r="P19616" i="1" a="1"/>
  <c r="P19616" i="1" s="1"/>
  <c r="R19616" i="1" s="1"/>
  <c r="P19617" i="1" a="1"/>
  <c r="P19617" i="1" s="1"/>
  <c r="R19617" i="1" s="1"/>
  <c r="P19618" i="1" a="1"/>
  <c r="P19618" i="1" s="1"/>
  <c r="R19618" i="1" s="1"/>
  <c r="P19619" i="1" a="1"/>
  <c r="P19619" i="1" s="1"/>
  <c r="R19619" i="1" s="1"/>
  <c r="P19620" i="1" a="1"/>
  <c r="P19620" i="1" s="1"/>
  <c r="R19620" i="1" s="1"/>
  <c r="P19621" i="1" a="1"/>
  <c r="P19621" i="1" s="1"/>
  <c r="R19621" i="1" s="1"/>
  <c r="P19622" i="1" a="1"/>
  <c r="P19622" i="1" s="1"/>
  <c r="R19622" i="1" s="1"/>
  <c r="P19623" i="1" a="1"/>
  <c r="P19623" i="1" s="1"/>
  <c r="R19623" i="1" s="1"/>
  <c r="P19624" i="1" a="1"/>
  <c r="P19624" i="1" s="1"/>
  <c r="R19624" i="1" s="1"/>
  <c r="P19625" i="1" a="1"/>
  <c r="P19625" i="1" s="1"/>
  <c r="R19625" i="1" s="1"/>
  <c r="P19626" i="1" a="1"/>
  <c r="P19626" i="1" s="1"/>
  <c r="R19626" i="1" s="1"/>
  <c r="P19627" i="1" a="1"/>
  <c r="P19627" i="1" s="1"/>
  <c r="R19627" i="1" s="1"/>
  <c r="P19628" i="1" a="1"/>
  <c r="P19628" i="1" s="1"/>
  <c r="R19628" i="1" s="1"/>
  <c r="P19629" i="1" a="1"/>
  <c r="P19629" i="1" s="1"/>
  <c r="R19629" i="1" s="1"/>
  <c r="P19630" i="1" a="1"/>
  <c r="P19630" i="1" s="1"/>
  <c r="R19630" i="1" s="1"/>
  <c r="P19631" i="1" a="1"/>
  <c r="P19631" i="1" s="1"/>
  <c r="R19631" i="1" s="1"/>
  <c r="P19632" i="1" a="1"/>
  <c r="P19632" i="1" s="1"/>
  <c r="R19632" i="1" s="1"/>
  <c r="P19633" i="1" a="1"/>
  <c r="P19633" i="1" s="1"/>
  <c r="R19633" i="1" s="1"/>
  <c r="P19634" i="1" a="1"/>
  <c r="P19634" i="1" s="1"/>
  <c r="R19634" i="1" s="1"/>
  <c r="P19635" i="1" a="1"/>
  <c r="P19635" i="1" s="1"/>
  <c r="R19635" i="1" s="1"/>
  <c r="P19636" i="1" a="1"/>
  <c r="P19636" i="1" s="1"/>
  <c r="R19636" i="1" s="1"/>
  <c r="P19637" i="1" a="1"/>
  <c r="P19637" i="1" s="1"/>
  <c r="R19637" i="1" s="1"/>
  <c r="P19638" i="1" a="1"/>
  <c r="P19638" i="1" s="1"/>
  <c r="R19638" i="1" s="1"/>
  <c r="P19639" i="1" a="1"/>
  <c r="P19639" i="1" s="1"/>
  <c r="R19639" i="1" s="1"/>
  <c r="P19640" i="1" a="1"/>
  <c r="P19640" i="1" s="1"/>
  <c r="R19640" i="1" s="1"/>
  <c r="P19641" i="1" a="1"/>
  <c r="P19641" i="1" s="1"/>
  <c r="R19641" i="1" s="1"/>
  <c r="P19642" i="1" a="1"/>
  <c r="P19642" i="1" s="1"/>
  <c r="R19642" i="1" s="1"/>
  <c r="P19643" i="1" a="1"/>
  <c r="P19643" i="1" s="1"/>
  <c r="R19643" i="1" s="1"/>
  <c r="P19644" i="1" a="1"/>
  <c r="P19644" i="1" s="1"/>
  <c r="R19644" i="1" s="1"/>
  <c r="P19645" i="1" a="1"/>
  <c r="P19645" i="1" s="1"/>
  <c r="R19645" i="1" s="1"/>
  <c r="P19646" i="1" a="1"/>
  <c r="P19646" i="1" s="1"/>
  <c r="R19646" i="1" s="1"/>
  <c r="P19647" i="1" a="1"/>
  <c r="P19647" i="1" s="1"/>
  <c r="R19647" i="1" s="1"/>
  <c r="P19648" i="1" a="1"/>
  <c r="P19648" i="1" s="1"/>
  <c r="R19648" i="1" s="1"/>
  <c r="P19649" i="1" a="1"/>
  <c r="P19649" i="1" s="1"/>
  <c r="R19649" i="1" s="1"/>
  <c r="P19650" i="1" a="1"/>
  <c r="P19650" i="1" s="1"/>
  <c r="R19650" i="1" s="1"/>
  <c r="P19651" i="1" a="1"/>
  <c r="P19651" i="1" s="1"/>
  <c r="R19651" i="1" s="1"/>
  <c r="P19652" i="1" a="1"/>
  <c r="P19652" i="1" s="1"/>
  <c r="R19652" i="1" s="1"/>
  <c r="P19653" i="1" a="1"/>
  <c r="P19653" i="1" s="1"/>
  <c r="R19653" i="1" s="1"/>
  <c r="P19654" i="1" a="1"/>
  <c r="P19654" i="1" s="1"/>
  <c r="R19654" i="1" s="1"/>
  <c r="P19655" i="1" a="1"/>
  <c r="P19655" i="1" s="1"/>
  <c r="R19655" i="1" s="1"/>
  <c r="P19656" i="1" a="1"/>
  <c r="P19656" i="1" s="1"/>
  <c r="R19656" i="1" s="1"/>
  <c r="P19657" i="1" a="1"/>
  <c r="P19657" i="1" s="1"/>
  <c r="R19657" i="1" s="1"/>
  <c r="P19658" i="1" a="1"/>
  <c r="P19658" i="1" s="1"/>
  <c r="R19658" i="1" s="1"/>
  <c r="P19659" i="1" a="1"/>
  <c r="P19659" i="1" s="1"/>
  <c r="R19659" i="1" s="1"/>
  <c r="P19660" i="1" a="1"/>
  <c r="P19660" i="1" s="1"/>
  <c r="R19660" i="1" s="1"/>
  <c r="P19661" i="1" a="1"/>
  <c r="P19661" i="1" s="1"/>
  <c r="R19661" i="1" s="1"/>
  <c r="P19662" i="1" a="1"/>
  <c r="P19662" i="1" s="1"/>
  <c r="R19662" i="1" s="1"/>
  <c r="P19663" i="1" a="1"/>
  <c r="P19663" i="1" s="1"/>
  <c r="R19663" i="1" s="1"/>
  <c r="P19664" i="1" a="1"/>
  <c r="P19664" i="1" s="1"/>
  <c r="R19664" i="1" s="1"/>
  <c r="P19665" i="1" a="1"/>
  <c r="P19665" i="1" s="1"/>
  <c r="R19665" i="1" s="1"/>
  <c r="P19666" i="1" a="1"/>
  <c r="P19666" i="1" s="1"/>
  <c r="R19666" i="1" s="1"/>
  <c r="P19667" i="1" a="1"/>
  <c r="P19667" i="1" s="1"/>
  <c r="R19667" i="1" s="1"/>
  <c r="P19668" i="1" a="1"/>
  <c r="P19668" i="1" s="1"/>
  <c r="R19668" i="1" s="1"/>
  <c r="P19669" i="1" a="1"/>
  <c r="P19669" i="1" s="1"/>
  <c r="R19669" i="1" s="1"/>
  <c r="P19670" i="1" a="1"/>
  <c r="P19670" i="1" s="1"/>
  <c r="R19670" i="1" s="1"/>
  <c r="P19671" i="1" a="1"/>
  <c r="P19671" i="1" s="1"/>
  <c r="R19671" i="1" s="1"/>
  <c r="P19672" i="1" a="1"/>
  <c r="P19672" i="1" s="1"/>
  <c r="R19672" i="1" s="1"/>
  <c r="P19673" i="1" a="1"/>
  <c r="P19673" i="1" s="1"/>
  <c r="R19673" i="1" s="1"/>
  <c r="P19674" i="1" a="1"/>
  <c r="P19674" i="1" s="1"/>
  <c r="R19674" i="1" s="1"/>
  <c r="P19675" i="1" a="1"/>
  <c r="P19675" i="1" s="1"/>
  <c r="R19675" i="1" s="1"/>
  <c r="P19676" i="1" a="1"/>
  <c r="P19676" i="1" s="1"/>
  <c r="R19676" i="1" s="1"/>
  <c r="P19677" i="1" a="1"/>
  <c r="P19677" i="1" s="1"/>
  <c r="R19677" i="1" s="1"/>
  <c r="P19678" i="1" a="1"/>
  <c r="P19678" i="1" s="1"/>
  <c r="R19678" i="1" s="1"/>
  <c r="P19679" i="1" a="1"/>
  <c r="P19679" i="1" s="1"/>
  <c r="R19679" i="1" s="1"/>
  <c r="P19680" i="1" a="1"/>
  <c r="P19680" i="1" s="1"/>
  <c r="R19680" i="1" s="1"/>
  <c r="P19681" i="1" a="1"/>
  <c r="P19681" i="1" s="1"/>
  <c r="R19681" i="1" s="1"/>
  <c r="P19682" i="1" a="1"/>
  <c r="P19682" i="1" s="1"/>
  <c r="R19682" i="1" s="1"/>
  <c r="P19683" i="1" a="1"/>
  <c r="P19683" i="1" s="1"/>
  <c r="R19683" i="1" s="1"/>
  <c r="P19684" i="1" a="1"/>
  <c r="P19684" i="1" s="1"/>
  <c r="R19684" i="1" s="1"/>
  <c r="P19685" i="1" a="1"/>
  <c r="P19685" i="1" s="1"/>
  <c r="R19685" i="1" s="1"/>
  <c r="P19686" i="1" a="1"/>
  <c r="P19686" i="1" s="1"/>
  <c r="R19686" i="1" s="1"/>
  <c r="P19687" i="1" a="1"/>
  <c r="P19687" i="1" s="1"/>
  <c r="R19687" i="1" s="1"/>
  <c r="P19688" i="1" a="1"/>
  <c r="P19688" i="1" s="1"/>
  <c r="R19688" i="1" s="1"/>
  <c r="P19689" i="1" a="1"/>
  <c r="P19689" i="1" s="1"/>
  <c r="R19689" i="1" s="1"/>
  <c r="P19690" i="1" a="1"/>
  <c r="P19690" i="1" s="1"/>
  <c r="R19690" i="1" s="1"/>
  <c r="P19691" i="1" a="1"/>
  <c r="P19691" i="1" s="1"/>
  <c r="R19691" i="1" s="1"/>
  <c r="P19692" i="1" a="1"/>
  <c r="P19692" i="1" s="1"/>
  <c r="R19692" i="1" s="1"/>
  <c r="P19693" i="1" a="1"/>
  <c r="P19693" i="1" s="1"/>
  <c r="R19693" i="1" s="1"/>
  <c r="P19694" i="1" a="1"/>
  <c r="P19694" i="1" s="1"/>
  <c r="R19694" i="1" s="1"/>
  <c r="P19695" i="1" a="1"/>
  <c r="P19695" i="1" s="1"/>
  <c r="R19695" i="1" s="1"/>
  <c r="P19696" i="1" a="1"/>
  <c r="P19696" i="1" s="1"/>
  <c r="R19696" i="1" s="1"/>
  <c r="P19697" i="1" a="1"/>
  <c r="P19697" i="1" s="1"/>
  <c r="R19697" i="1" s="1"/>
  <c r="P19698" i="1" a="1"/>
  <c r="P19698" i="1" s="1"/>
  <c r="R19698" i="1" s="1"/>
  <c r="P19699" i="1" a="1"/>
  <c r="P19699" i="1" s="1"/>
  <c r="R19699" i="1" s="1"/>
  <c r="P19700" i="1" a="1"/>
  <c r="P19700" i="1" s="1"/>
  <c r="R19700" i="1" s="1"/>
  <c r="P19701" i="1" a="1"/>
  <c r="P19701" i="1" s="1"/>
  <c r="R19701" i="1" s="1"/>
  <c r="P19702" i="1" a="1"/>
  <c r="P19702" i="1" s="1"/>
  <c r="R19702" i="1" s="1"/>
  <c r="P19703" i="1" a="1"/>
  <c r="P19703" i="1" s="1"/>
  <c r="R19703" i="1" s="1"/>
  <c r="P19704" i="1" a="1"/>
  <c r="P19704" i="1" s="1"/>
  <c r="R19704" i="1" s="1"/>
  <c r="P19705" i="1" a="1"/>
  <c r="P19705" i="1" s="1"/>
  <c r="R19705" i="1" s="1"/>
  <c r="P19706" i="1" a="1"/>
  <c r="P19706" i="1" s="1"/>
  <c r="R19706" i="1" s="1"/>
  <c r="P19707" i="1" a="1"/>
  <c r="P19707" i="1" s="1"/>
  <c r="R19707" i="1" s="1"/>
  <c r="P19708" i="1" a="1"/>
  <c r="P19708" i="1" s="1"/>
  <c r="R19708" i="1" s="1"/>
  <c r="P19709" i="1" a="1"/>
  <c r="P19709" i="1" s="1"/>
  <c r="R19709" i="1" s="1"/>
  <c r="P19710" i="1" a="1"/>
  <c r="P19710" i="1" s="1"/>
  <c r="R19710" i="1" s="1"/>
  <c r="P19711" i="1" a="1"/>
  <c r="P19711" i="1" s="1"/>
  <c r="R19711" i="1" s="1"/>
  <c r="P19712" i="1" a="1"/>
  <c r="P19712" i="1" s="1"/>
  <c r="R19712" i="1" s="1"/>
  <c r="P19713" i="1" a="1"/>
  <c r="P19713" i="1" s="1"/>
  <c r="R19713" i="1" s="1"/>
  <c r="P19714" i="1" a="1"/>
  <c r="P19714" i="1" s="1"/>
  <c r="R19714" i="1" s="1"/>
  <c r="P19715" i="1" a="1"/>
  <c r="P19715" i="1" s="1"/>
  <c r="R19715" i="1" s="1"/>
  <c r="P19716" i="1" a="1"/>
  <c r="P19716" i="1" s="1"/>
  <c r="R19716" i="1" s="1"/>
  <c r="P19717" i="1" a="1"/>
  <c r="P19717" i="1" s="1"/>
  <c r="R19717" i="1" s="1"/>
  <c r="P19718" i="1" a="1"/>
  <c r="P19718" i="1" s="1"/>
  <c r="R19718" i="1" s="1"/>
  <c r="P19719" i="1" a="1"/>
  <c r="P19719" i="1" s="1"/>
  <c r="R19719" i="1" s="1"/>
  <c r="P19720" i="1" a="1"/>
  <c r="P19720" i="1" s="1"/>
  <c r="R19720" i="1" s="1"/>
  <c r="P19721" i="1" a="1"/>
  <c r="P19721" i="1" s="1"/>
  <c r="R19721" i="1" s="1"/>
  <c r="P19722" i="1" a="1"/>
  <c r="P19722" i="1" s="1"/>
  <c r="R19722" i="1" s="1"/>
  <c r="P19723" i="1" a="1"/>
  <c r="P19723" i="1" s="1"/>
  <c r="R19723" i="1" s="1"/>
  <c r="P19724" i="1" a="1"/>
  <c r="P19724" i="1" s="1"/>
  <c r="R19724" i="1" s="1"/>
  <c r="P19725" i="1" a="1"/>
  <c r="P19725" i="1" s="1"/>
  <c r="R19725" i="1" s="1"/>
  <c r="P19726" i="1" a="1"/>
  <c r="P19726" i="1" s="1"/>
  <c r="R19726" i="1" s="1"/>
  <c r="P19727" i="1" a="1"/>
  <c r="P19727" i="1" s="1"/>
  <c r="R19727" i="1" s="1"/>
  <c r="P19728" i="1" a="1"/>
  <c r="P19728" i="1" s="1"/>
  <c r="R19728" i="1" s="1"/>
  <c r="P19729" i="1" a="1"/>
  <c r="P19729" i="1" s="1"/>
  <c r="R19729" i="1" s="1"/>
  <c r="P19730" i="1" a="1"/>
  <c r="P19730" i="1" s="1"/>
  <c r="R19730" i="1" s="1"/>
  <c r="P19731" i="1" a="1"/>
  <c r="P19731" i="1" s="1"/>
  <c r="R19731" i="1" s="1"/>
  <c r="P19732" i="1" a="1"/>
  <c r="P19732" i="1" s="1"/>
  <c r="R19732" i="1" s="1"/>
  <c r="P19733" i="1" a="1"/>
  <c r="P19733" i="1" s="1"/>
  <c r="R19733" i="1" s="1"/>
  <c r="P19734" i="1" a="1"/>
  <c r="P19734" i="1" s="1"/>
  <c r="R19734" i="1" s="1"/>
  <c r="P19735" i="1" a="1"/>
  <c r="P19735" i="1" s="1"/>
  <c r="R19735" i="1" s="1"/>
  <c r="P19736" i="1" a="1"/>
  <c r="P19736" i="1" s="1"/>
  <c r="R19736" i="1" s="1"/>
  <c r="P19737" i="1" a="1"/>
  <c r="P19737" i="1" s="1"/>
  <c r="R19737" i="1" s="1"/>
  <c r="P19738" i="1" a="1"/>
  <c r="P19738" i="1" s="1"/>
  <c r="R19738" i="1" s="1"/>
  <c r="P19739" i="1" a="1"/>
  <c r="P19739" i="1" s="1"/>
  <c r="R19739" i="1" s="1"/>
  <c r="P19740" i="1" a="1"/>
  <c r="P19740" i="1" s="1"/>
  <c r="R19740" i="1" s="1"/>
  <c r="P19741" i="1" a="1"/>
  <c r="P19741" i="1" s="1"/>
  <c r="R19741" i="1" s="1"/>
  <c r="P19742" i="1" a="1"/>
  <c r="P19742" i="1" s="1"/>
  <c r="R19742" i="1" s="1"/>
  <c r="P19743" i="1" a="1"/>
  <c r="P19743" i="1" s="1"/>
  <c r="R19743" i="1" s="1"/>
  <c r="P19744" i="1" a="1"/>
  <c r="P19744" i="1" s="1"/>
  <c r="R19744" i="1" s="1"/>
  <c r="P19745" i="1" a="1"/>
  <c r="P19745" i="1" s="1"/>
  <c r="R19745" i="1" s="1"/>
  <c r="P19746" i="1" a="1"/>
  <c r="P19746" i="1" s="1"/>
  <c r="R19746" i="1" s="1"/>
  <c r="P19747" i="1" a="1"/>
  <c r="P19747" i="1" s="1"/>
  <c r="R19747" i="1" s="1"/>
  <c r="P19748" i="1" a="1"/>
  <c r="P19748" i="1" s="1"/>
  <c r="R19748" i="1" s="1"/>
  <c r="P19749" i="1" a="1"/>
  <c r="P19749" i="1" s="1"/>
  <c r="R19749" i="1" s="1"/>
  <c r="P19750" i="1" a="1"/>
  <c r="P19750" i="1" s="1"/>
  <c r="R19750" i="1" s="1"/>
  <c r="P19751" i="1" a="1"/>
  <c r="P19751" i="1" s="1"/>
  <c r="R19751" i="1" s="1"/>
  <c r="P19752" i="1" a="1"/>
  <c r="P19752" i="1" s="1"/>
  <c r="R19752" i="1" s="1"/>
  <c r="P19753" i="1" a="1"/>
  <c r="P19753" i="1" s="1"/>
  <c r="R19753" i="1" s="1"/>
  <c r="P19754" i="1" a="1"/>
  <c r="P19754" i="1" s="1"/>
  <c r="R19754" i="1" s="1"/>
  <c r="P19755" i="1" a="1"/>
  <c r="P19755" i="1" s="1"/>
  <c r="R19755" i="1" s="1"/>
  <c r="P19756" i="1" a="1"/>
  <c r="P19756" i="1" s="1"/>
  <c r="R19756" i="1" s="1"/>
  <c r="P19757" i="1" a="1"/>
  <c r="P19757" i="1" s="1"/>
  <c r="R19757" i="1" s="1"/>
  <c r="P19758" i="1" a="1"/>
  <c r="P19758" i="1" s="1"/>
  <c r="R19758" i="1" s="1"/>
  <c r="P19759" i="1" a="1"/>
  <c r="P19759" i="1" s="1"/>
  <c r="R19759" i="1" s="1"/>
  <c r="P19760" i="1" a="1"/>
  <c r="P19760" i="1" s="1"/>
  <c r="R19760" i="1" s="1"/>
  <c r="P19761" i="1" a="1"/>
  <c r="P19761" i="1" s="1"/>
  <c r="R19761" i="1" s="1"/>
  <c r="P19762" i="1" a="1"/>
  <c r="P19762" i="1" s="1"/>
  <c r="R19762" i="1" s="1"/>
  <c r="P19763" i="1" a="1"/>
  <c r="P19763" i="1" s="1"/>
  <c r="R19763" i="1" s="1"/>
  <c r="P19764" i="1" a="1"/>
  <c r="P19764" i="1" s="1"/>
  <c r="R19764" i="1" s="1"/>
  <c r="P19765" i="1" a="1"/>
  <c r="P19765" i="1" s="1"/>
  <c r="R19765" i="1" s="1"/>
  <c r="P19766" i="1" a="1"/>
  <c r="P19766" i="1" s="1"/>
  <c r="R19766" i="1" s="1"/>
  <c r="P19767" i="1" a="1"/>
  <c r="P19767" i="1" s="1"/>
  <c r="R19767" i="1" s="1"/>
  <c r="P19768" i="1" a="1"/>
  <c r="P19768" i="1" s="1"/>
  <c r="R19768" i="1" s="1"/>
  <c r="P19769" i="1" a="1"/>
  <c r="P19769" i="1" s="1"/>
  <c r="R19769" i="1" s="1"/>
  <c r="P19770" i="1" a="1"/>
  <c r="P19770" i="1" s="1"/>
  <c r="R19770" i="1" s="1"/>
  <c r="P19771" i="1" a="1"/>
  <c r="P19771" i="1" s="1"/>
  <c r="R19771" i="1" s="1"/>
  <c r="P19772" i="1" a="1"/>
  <c r="P19772" i="1" s="1"/>
  <c r="R19772" i="1" s="1"/>
  <c r="P19773" i="1" a="1"/>
  <c r="P19773" i="1" s="1"/>
  <c r="R19773" i="1" s="1"/>
  <c r="P19774" i="1" a="1"/>
  <c r="P19774" i="1" s="1"/>
  <c r="R19774" i="1" s="1"/>
  <c r="P19775" i="1" a="1"/>
  <c r="P19775" i="1" s="1"/>
  <c r="R19775" i="1" s="1"/>
  <c r="P19776" i="1" a="1"/>
  <c r="P19776" i="1" s="1"/>
  <c r="R19776" i="1" s="1"/>
  <c r="P19777" i="1" a="1"/>
  <c r="P19777" i="1" s="1"/>
  <c r="R19777" i="1" s="1"/>
  <c r="P19778" i="1" a="1"/>
  <c r="P19778" i="1" s="1"/>
  <c r="R19778" i="1" s="1"/>
  <c r="P19779" i="1" a="1"/>
  <c r="P19779" i="1" s="1"/>
  <c r="R19779" i="1" s="1"/>
  <c r="P19780" i="1" a="1"/>
  <c r="P19780" i="1" s="1"/>
  <c r="R19780" i="1" s="1"/>
  <c r="P19781" i="1" a="1"/>
  <c r="P19781" i="1" s="1"/>
  <c r="R19781" i="1" s="1"/>
  <c r="P19782" i="1" a="1"/>
  <c r="P19782" i="1" s="1"/>
  <c r="R19782" i="1" s="1"/>
  <c r="P19783" i="1" a="1"/>
  <c r="P19783" i="1" s="1"/>
  <c r="R19783" i="1" s="1"/>
  <c r="P19784" i="1" a="1"/>
  <c r="P19784" i="1" s="1"/>
  <c r="R19784" i="1" s="1"/>
  <c r="P19785" i="1" a="1"/>
  <c r="P19785" i="1" s="1"/>
  <c r="R19785" i="1" s="1"/>
  <c r="P19786" i="1" a="1"/>
  <c r="P19786" i="1" s="1"/>
  <c r="R19786" i="1" s="1"/>
  <c r="P19787" i="1" a="1"/>
  <c r="P19787" i="1" s="1"/>
  <c r="R19787" i="1" s="1"/>
  <c r="P19788" i="1" a="1"/>
  <c r="P19788" i="1" s="1"/>
  <c r="R19788" i="1" s="1"/>
  <c r="P19789" i="1" a="1"/>
  <c r="P19789" i="1" s="1"/>
  <c r="R19789" i="1" s="1"/>
  <c r="P19790" i="1" a="1"/>
  <c r="P19790" i="1" s="1"/>
  <c r="R19790" i="1" s="1"/>
  <c r="P19791" i="1" a="1"/>
  <c r="P19791" i="1" s="1"/>
  <c r="R19791" i="1" s="1"/>
  <c r="P19792" i="1" a="1"/>
  <c r="P19792" i="1" s="1"/>
  <c r="R19792" i="1" s="1"/>
  <c r="P19793" i="1" a="1"/>
  <c r="P19793" i="1" s="1"/>
  <c r="R19793" i="1" s="1"/>
  <c r="P19794" i="1" a="1"/>
  <c r="P19794" i="1" s="1"/>
  <c r="R19794" i="1" s="1"/>
  <c r="P19795" i="1" a="1"/>
  <c r="P19795" i="1" s="1"/>
  <c r="R19795" i="1" s="1"/>
  <c r="P19796" i="1" a="1"/>
  <c r="P19796" i="1" s="1"/>
  <c r="R19796" i="1" s="1"/>
  <c r="P19797" i="1" a="1"/>
  <c r="P19797" i="1" s="1"/>
  <c r="R19797" i="1" s="1"/>
  <c r="P19798" i="1" a="1"/>
  <c r="P19798" i="1" s="1"/>
  <c r="R19798" i="1" s="1"/>
  <c r="P19799" i="1" a="1"/>
  <c r="P19799" i="1" s="1"/>
  <c r="R19799" i="1" s="1"/>
  <c r="P19800" i="1" a="1"/>
  <c r="P19800" i="1" s="1"/>
  <c r="R19800" i="1" s="1"/>
  <c r="P19801" i="1" a="1"/>
  <c r="P19801" i="1" s="1"/>
  <c r="R19801" i="1" s="1"/>
  <c r="P19802" i="1" a="1"/>
  <c r="P19802" i="1" s="1"/>
  <c r="R19802" i="1" s="1"/>
  <c r="P19803" i="1" a="1"/>
  <c r="P19803" i="1" s="1"/>
  <c r="R19803" i="1" s="1"/>
  <c r="P19804" i="1" a="1"/>
  <c r="P19804" i="1" s="1"/>
  <c r="R19804" i="1" s="1"/>
  <c r="P19805" i="1" a="1"/>
  <c r="P19805" i="1" s="1"/>
  <c r="R19805" i="1" s="1"/>
  <c r="P19806" i="1" a="1"/>
  <c r="P19806" i="1" s="1"/>
  <c r="R19806" i="1" s="1"/>
  <c r="P19807" i="1" a="1"/>
  <c r="P19807" i="1" s="1"/>
  <c r="R19807" i="1" s="1"/>
  <c r="P19808" i="1" a="1"/>
  <c r="P19808" i="1" s="1"/>
  <c r="R19808" i="1" s="1"/>
  <c r="P19809" i="1" a="1"/>
  <c r="P19809" i="1" s="1"/>
  <c r="R19809" i="1" s="1"/>
  <c r="P19810" i="1" a="1"/>
  <c r="P19810" i="1" s="1"/>
  <c r="R19810" i="1" s="1"/>
  <c r="P19811" i="1" a="1"/>
  <c r="P19811" i="1" s="1"/>
  <c r="R19811" i="1" s="1"/>
  <c r="P19812" i="1" a="1"/>
  <c r="P19812" i="1" s="1"/>
  <c r="R19812" i="1" s="1"/>
  <c r="P19813" i="1" a="1"/>
  <c r="P19813" i="1" s="1"/>
  <c r="R19813" i="1" s="1"/>
  <c r="P19814" i="1" a="1"/>
  <c r="P19814" i="1" s="1"/>
  <c r="R19814" i="1" s="1"/>
  <c r="P19815" i="1" a="1"/>
  <c r="P19815" i="1" s="1"/>
  <c r="R19815" i="1" s="1"/>
  <c r="P19816" i="1" a="1"/>
  <c r="P19816" i="1" s="1"/>
  <c r="R19816" i="1" s="1"/>
  <c r="P19817" i="1" a="1"/>
  <c r="P19817" i="1" s="1"/>
  <c r="R19817" i="1" s="1"/>
  <c r="P19818" i="1" a="1"/>
  <c r="P19818" i="1" s="1"/>
  <c r="R19818" i="1" s="1"/>
  <c r="P19819" i="1" a="1"/>
  <c r="P19819" i="1" s="1"/>
  <c r="R19819" i="1" s="1"/>
  <c r="P19820" i="1" a="1"/>
  <c r="P19820" i="1" s="1"/>
  <c r="R19820" i="1" s="1"/>
  <c r="P19821" i="1" a="1"/>
  <c r="P19821" i="1" s="1"/>
  <c r="R19821" i="1" s="1"/>
  <c r="P19822" i="1" a="1"/>
  <c r="P19822" i="1" s="1"/>
  <c r="R19822" i="1" s="1"/>
  <c r="P19823" i="1" a="1"/>
  <c r="P19823" i="1" s="1"/>
  <c r="R19823" i="1" s="1"/>
  <c r="P19824" i="1" a="1"/>
  <c r="P19824" i="1" s="1"/>
  <c r="R19824" i="1" s="1"/>
  <c r="P19825" i="1" a="1"/>
  <c r="P19825" i="1" s="1"/>
  <c r="R19825" i="1" s="1"/>
  <c r="P19826" i="1" a="1"/>
  <c r="P19826" i="1" s="1"/>
  <c r="R19826" i="1" s="1"/>
  <c r="P19827" i="1" a="1"/>
  <c r="P19827" i="1" s="1"/>
  <c r="R19827" i="1" s="1"/>
  <c r="P19828" i="1" a="1"/>
  <c r="P19828" i="1" s="1"/>
  <c r="R19828" i="1" s="1"/>
  <c r="P19829" i="1" a="1"/>
  <c r="P19829" i="1" s="1"/>
  <c r="R19829" i="1" s="1"/>
  <c r="P19830" i="1" a="1"/>
  <c r="P19830" i="1" s="1"/>
  <c r="R19830" i="1" s="1"/>
  <c r="P19831" i="1" a="1"/>
  <c r="P19831" i="1" s="1"/>
  <c r="R19831" i="1" s="1"/>
  <c r="P19832" i="1" a="1"/>
  <c r="P19832" i="1" s="1"/>
  <c r="R19832" i="1" s="1"/>
  <c r="P19833" i="1" a="1"/>
  <c r="P19833" i="1" s="1"/>
  <c r="R19833" i="1" s="1"/>
  <c r="P19834" i="1" a="1"/>
  <c r="P19834" i="1" s="1"/>
  <c r="R19834" i="1" s="1"/>
  <c r="P19835" i="1" a="1"/>
  <c r="P19835" i="1" s="1"/>
  <c r="R19835" i="1" s="1"/>
  <c r="P19836" i="1" a="1"/>
  <c r="P19836" i="1" s="1"/>
  <c r="R19836" i="1" s="1"/>
  <c r="P19837" i="1" a="1"/>
  <c r="P19837" i="1" s="1"/>
  <c r="R19837" i="1" s="1"/>
  <c r="P19838" i="1" a="1"/>
  <c r="P19838" i="1" s="1"/>
  <c r="R19838" i="1" s="1"/>
  <c r="P19839" i="1" a="1"/>
  <c r="P19839" i="1" s="1"/>
  <c r="R19839" i="1" s="1"/>
  <c r="P19840" i="1" a="1"/>
  <c r="P19840" i="1" s="1"/>
  <c r="R19840" i="1" s="1"/>
  <c r="P19841" i="1" a="1"/>
  <c r="P19841" i="1" s="1"/>
  <c r="R19841" i="1" s="1"/>
  <c r="P19842" i="1" a="1"/>
  <c r="P19842" i="1" s="1"/>
  <c r="R19842" i="1" s="1"/>
  <c r="P19843" i="1" a="1"/>
  <c r="P19843" i="1" s="1"/>
  <c r="R19843" i="1" s="1"/>
  <c r="P19844" i="1" a="1"/>
  <c r="P19844" i="1" s="1"/>
  <c r="R19844" i="1" s="1"/>
  <c r="P19845" i="1" a="1"/>
  <c r="P19845" i="1" s="1"/>
  <c r="R19845" i="1" s="1"/>
  <c r="P19846" i="1" a="1"/>
  <c r="P19846" i="1" s="1"/>
  <c r="R19846" i="1" s="1"/>
  <c r="P19847" i="1" a="1"/>
  <c r="P19847" i="1" s="1"/>
  <c r="R19847" i="1" s="1"/>
  <c r="P19848" i="1" a="1"/>
  <c r="P19848" i="1" s="1"/>
  <c r="R19848" i="1" s="1"/>
  <c r="P19849" i="1" a="1"/>
  <c r="P19849" i="1" s="1"/>
  <c r="R19849" i="1" s="1"/>
  <c r="P19850" i="1" a="1"/>
  <c r="P19850" i="1" s="1"/>
  <c r="R19850" i="1" s="1"/>
  <c r="P19851" i="1" a="1"/>
  <c r="P19851" i="1" s="1"/>
  <c r="R19851" i="1" s="1"/>
  <c r="P19852" i="1" a="1"/>
  <c r="P19852" i="1" s="1"/>
  <c r="R19852" i="1" s="1"/>
  <c r="P19853" i="1" a="1"/>
  <c r="P19853" i="1" s="1"/>
  <c r="R19853" i="1" s="1"/>
  <c r="P19854" i="1" a="1"/>
  <c r="P19854" i="1" s="1"/>
  <c r="R19854" i="1" s="1"/>
  <c r="P19855" i="1" a="1"/>
  <c r="P19855" i="1" s="1"/>
  <c r="R19855" i="1" s="1"/>
  <c r="P19856" i="1" a="1"/>
  <c r="P19856" i="1" s="1"/>
  <c r="R19856" i="1" s="1"/>
  <c r="P19857" i="1" a="1"/>
  <c r="P19857" i="1" s="1"/>
  <c r="R19857" i="1" s="1"/>
  <c r="P19858" i="1" a="1"/>
  <c r="P19858" i="1" s="1"/>
  <c r="R19858" i="1" s="1"/>
  <c r="P19859" i="1" a="1"/>
  <c r="P19859" i="1" s="1"/>
  <c r="R19859" i="1" s="1"/>
  <c r="P19860" i="1" a="1"/>
  <c r="P19860" i="1" s="1"/>
  <c r="R19860" i="1" s="1"/>
  <c r="P19861" i="1" a="1"/>
  <c r="P19861" i="1" s="1"/>
  <c r="R19861" i="1" s="1"/>
  <c r="P19862" i="1" a="1"/>
  <c r="P19862" i="1" s="1"/>
  <c r="R19862" i="1" s="1"/>
  <c r="P19863" i="1" a="1"/>
  <c r="P19863" i="1" s="1"/>
  <c r="R19863" i="1" s="1"/>
  <c r="P19864" i="1" a="1"/>
  <c r="P19864" i="1" s="1"/>
  <c r="R19864" i="1" s="1"/>
  <c r="P19865" i="1" a="1"/>
  <c r="P19865" i="1" s="1"/>
  <c r="R19865" i="1" s="1"/>
  <c r="P19866" i="1" a="1"/>
  <c r="P19866" i="1" s="1"/>
  <c r="R19866" i="1" s="1"/>
  <c r="P19867" i="1" a="1"/>
  <c r="P19867" i="1" s="1"/>
  <c r="R19867" i="1" s="1"/>
  <c r="P19868" i="1" a="1"/>
  <c r="P19868" i="1" s="1"/>
  <c r="R19868" i="1" s="1"/>
  <c r="P19869" i="1" a="1"/>
  <c r="P19869" i="1" s="1"/>
  <c r="R19869" i="1" s="1"/>
  <c r="P19870" i="1" a="1"/>
  <c r="P19870" i="1" s="1"/>
  <c r="R19870" i="1" s="1"/>
  <c r="P19871" i="1" a="1"/>
  <c r="P19871" i="1" s="1"/>
  <c r="R19871" i="1" s="1"/>
  <c r="P19872" i="1" a="1"/>
  <c r="P19872" i="1" s="1"/>
  <c r="R19872" i="1" s="1"/>
  <c r="P19873" i="1" a="1"/>
  <c r="P19873" i="1" s="1"/>
  <c r="R19873" i="1" s="1"/>
  <c r="P19874" i="1" a="1"/>
  <c r="P19874" i="1" s="1"/>
  <c r="R19874" i="1" s="1"/>
  <c r="P19875" i="1" a="1"/>
  <c r="P19875" i="1" s="1"/>
  <c r="R19875" i="1" s="1"/>
  <c r="P19876" i="1" a="1"/>
  <c r="P19876" i="1" s="1"/>
  <c r="R19876" i="1" s="1"/>
  <c r="P19877" i="1" a="1"/>
  <c r="P19877" i="1" s="1"/>
  <c r="R19877" i="1" s="1"/>
  <c r="P19878" i="1" a="1"/>
  <c r="P19878" i="1" s="1"/>
  <c r="R19878" i="1" s="1"/>
  <c r="P19879" i="1" a="1"/>
  <c r="P19879" i="1" s="1"/>
  <c r="R19879" i="1" s="1"/>
  <c r="P19880" i="1" a="1"/>
  <c r="P19880" i="1" s="1"/>
  <c r="R19880" i="1" s="1"/>
  <c r="P19881" i="1" a="1"/>
  <c r="P19881" i="1" s="1"/>
  <c r="R19881" i="1" s="1"/>
  <c r="P19882" i="1" a="1"/>
  <c r="P19882" i="1" s="1"/>
  <c r="R19882" i="1" s="1"/>
  <c r="P19883" i="1" a="1"/>
  <c r="P19883" i="1" s="1"/>
  <c r="R19883" i="1" s="1"/>
  <c r="P19884" i="1" a="1"/>
  <c r="P19884" i="1" s="1"/>
  <c r="R19884" i="1" s="1"/>
  <c r="P19885" i="1" a="1"/>
  <c r="P19885" i="1" s="1"/>
  <c r="R19885" i="1" s="1"/>
  <c r="P19886" i="1" a="1"/>
  <c r="P19886" i="1" s="1"/>
  <c r="R19886" i="1" s="1"/>
  <c r="P19887" i="1" a="1"/>
  <c r="P19887" i="1" s="1"/>
  <c r="R19887" i="1" s="1"/>
  <c r="P19888" i="1" a="1"/>
  <c r="P19888" i="1" s="1"/>
  <c r="R19888" i="1" s="1"/>
  <c r="P19889" i="1" a="1"/>
  <c r="P19889" i="1" s="1"/>
  <c r="R19889" i="1" s="1"/>
  <c r="P19890" i="1" a="1"/>
  <c r="P19890" i="1" s="1"/>
  <c r="R19890" i="1" s="1"/>
  <c r="P19891" i="1" a="1"/>
  <c r="P19891" i="1" s="1"/>
  <c r="R19891" i="1" s="1"/>
  <c r="P19892" i="1" a="1"/>
  <c r="P19892" i="1" s="1"/>
  <c r="R19892" i="1" s="1"/>
  <c r="P19893" i="1" a="1"/>
  <c r="P19893" i="1" s="1"/>
  <c r="R19893" i="1" s="1"/>
  <c r="P19894" i="1" a="1"/>
  <c r="P19894" i="1" s="1"/>
  <c r="R19894" i="1" s="1"/>
  <c r="P19895" i="1" a="1"/>
  <c r="P19895" i="1" s="1"/>
  <c r="R19895" i="1" s="1"/>
  <c r="P19896" i="1" a="1"/>
  <c r="P19896" i="1" s="1"/>
  <c r="R19896" i="1" s="1"/>
  <c r="P19897" i="1" a="1"/>
  <c r="P19897" i="1" s="1"/>
  <c r="R19897" i="1" s="1"/>
  <c r="P19898" i="1" a="1"/>
  <c r="P19898" i="1" s="1"/>
  <c r="R19898" i="1" s="1"/>
  <c r="P19899" i="1" a="1"/>
  <c r="P19899" i="1" s="1"/>
  <c r="R19899" i="1" s="1"/>
  <c r="P19900" i="1" a="1"/>
  <c r="P19900" i="1" s="1"/>
  <c r="R19900" i="1" s="1"/>
  <c r="P19901" i="1" a="1"/>
  <c r="P19901" i="1" s="1"/>
  <c r="R19901" i="1" s="1"/>
  <c r="P19902" i="1" a="1"/>
  <c r="P19902" i="1" s="1"/>
  <c r="R19902" i="1" s="1"/>
  <c r="P19903" i="1" a="1"/>
  <c r="P19903" i="1" s="1"/>
  <c r="R19903" i="1" s="1"/>
  <c r="P19904" i="1" a="1"/>
  <c r="P19904" i="1" s="1"/>
  <c r="R19904" i="1" s="1"/>
  <c r="P19905" i="1" a="1"/>
  <c r="P19905" i="1" s="1"/>
  <c r="R19905" i="1" s="1"/>
  <c r="P19906" i="1" a="1"/>
  <c r="P19906" i="1" s="1"/>
  <c r="R19906" i="1" s="1"/>
  <c r="P19907" i="1" a="1"/>
  <c r="P19907" i="1" s="1"/>
  <c r="R19907" i="1" s="1"/>
  <c r="P19908" i="1" a="1"/>
  <c r="P19908" i="1" s="1"/>
  <c r="R19908" i="1" s="1"/>
  <c r="P19909" i="1" a="1"/>
  <c r="P19909" i="1" s="1"/>
  <c r="R19909" i="1" s="1"/>
  <c r="P19910" i="1" a="1"/>
  <c r="P19910" i="1" s="1"/>
  <c r="R19910" i="1" s="1"/>
  <c r="P19911" i="1" a="1"/>
  <c r="P19911" i="1" s="1"/>
  <c r="R19911" i="1" s="1"/>
  <c r="P19912" i="1" a="1"/>
  <c r="P19912" i="1" s="1"/>
  <c r="R19912" i="1" s="1"/>
  <c r="P19913" i="1" a="1"/>
  <c r="P19913" i="1" s="1"/>
  <c r="R19913" i="1" s="1"/>
  <c r="P19914" i="1" a="1"/>
  <c r="P19914" i="1" s="1"/>
  <c r="R19914" i="1" s="1"/>
  <c r="P19915" i="1" a="1"/>
  <c r="P19915" i="1" s="1"/>
  <c r="R19915" i="1" s="1"/>
  <c r="P19916" i="1" a="1"/>
  <c r="P19916" i="1" s="1"/>
  <c r="R19916" i="1" s="1"/>
  <c r="P19917" i="1" a="1"/>
  <c r="P19917" i="1" s="1"/>
  <c r="R19917" i="1" s="1"/>
  <c r="P19918" i="1" a="1"/>
  <c r="P19918" i="1" s="1"/>
  <c r="R19918" i="1" s="1"/>
  <c r="P19919" i="1" a="1"/>
  <c r="P19919" i="1" s="1"/>
  <c r="R19919" i="1" s="1"/>
  <c r="P19920" i="1" a="1"/>
  <c r="P19920" i="1" s="1"/>
  <c r="R19920" i="1" s="1"/>
  <c r="P19921" i="1" a="1"/>
  <c r="P19921" i="1" s="1"/>
  <c r="R19921" i="1" s="1"/>
  <c r="P19922" i="1" a="1"/>
  <c r="P19922" i="1" s="1"/>
  <c r="R19922" i="1" s="1"/>
  <c r="P19923" i="1" a="1"/>
  <c r="P19923" i="1" s="1"/>
  <c r="R19923" i="1" s="1"/>
  <c r="P19924" i="1" a="1"/>
  <c r="P19924" i="1" s="1"/>
  <c r="R19924" i="1" s="1"/>
  <c r="P19925" i="1" a="1"/>
  <c r="P19925" i="1" s="1"/>
  <c r="R19925" i="1" s="1"/>
  <c r="P19926" i="1" a="1"/>
  <c r="P19926" i="1" s="1"/>
  <c r="R19926" i="1" s="1"/>
  <c r="P19927" i="1" a="1"/>
  <c r="P19927" i="1" s="1"/>
  <c r="R19927" i="1" s="1"/>
  <c r="P19928" i="1" a="1"/>
  <c r="P19928" i="1" s="1"/>
  <c r="R19928" i="1" s="1"/>
  <c r="P19929" i="1" a="1"/>
  <c r="P19929" i="1" s="1"/>
  <c r="R19929" i="1" s="1"/>
  <c r="P19930" i="1" a="1"/>
  <c r="P19930" i="1" s="1"/>
  <c r="R19930" i="1" s="1"/>
  <c r="P19931" i="1" a="1"/>
  <c r="P19931" i="1" s="1"/>
  <c r="R19931" i="1" s="1"/>
  <c r="P19932" i="1" a="1"/>
  <c r="P19932" i="1" s="1"/>
  <c r="R19932" i="1" s="1"/>
  <c r="P19933" i="1" a="1"/>
  <c r="P19933" i="1" s="1"/>
  <c r="R19933" i="1" s="1"/>
  <c r="P19934" i="1" a="1"/>
  <c r="P19934" i="1" s="1"/>
  <c r="R19934" i="1" s="1"/>
  <c r="P19935" i="1" a="1"/>
  <c r="P19935" i="1" s="1"/>
  <c r="R19935" i="1" s="1"/>
  <c r="P19936" i="1" a="1"/>
  <c r="P19936" i="1" s="1"/>
  <c r="R19936" i="1" s="1"/>
  <c r="P19937" i="1" a="1"/>
  <c r="P19937" i="1" s="1"/>
  <c r="R19937" i="1" s="1"/>
  <c r="P19938" i="1" a="1"/>
  <c r="P19938" i="1" s="1"/>
  <c r="R19938" i="1" s="1"/>
  <c r="P19939" i="1" a="1"/>
  <c r="P19939" i="1" s="1"/>
  <c r="R19939" i="1" s="1"/>
  <c r="P19940" i="1" a="1"/>
  <c r="P19940" i="1" s="1"/>
  <c r="R19940" i="1" s="1"/>
  <c r="P19941" i="1" a="1"/>
  <c r="P19941" i="1" s="1"/>
  <c r="R19941" i="1" s="1"/>
  <c r="P19942" i="1" a="1"/>
  <c r="P19942" i="1" s="1"/>
  <c r="R19942" i="1" s="1"/>
  <c r="P19943" i="1" a="1"/>
  <c r="P19943" i="1" s="1"/>
  <c r="R19943" i="1" s="1"/>
  <c r="P19944" i="1" a="1"/>
  <c r="P19944" i="1" s="1"/>
  <c r="R19944" i="1" s="1"/>
  <c r="P19945" i="1" a="1"/>
  <c r="P19945" i="1" s="1"/>
  <c r="R19945" i="1" s="1"/>
  <c r="P19946" i="1" a="1"/>
  <c r="P19946" i="1" s="1"/>
  <c r="R19946" i="1" s="1"/>
  <c r="P19947" i="1" a="1"/>
  <c r="P19947" i="1" s="1"/>
  <c r="R19947" i="1" s="1"/>
  <c r="P19948" i="1" a="1"/>
  <c r="P19948" i="1" s="1"/>
  <c r="R19948" i="1" s="1"/>
  <c r="P19949" i="1" a="1"/>
  <c r="P19949" i="1" s="1"/>
  <c r="R19949" i="1" s="1"/>
  <c r="P19950" i="1" a="1"/>
  <c r="P19950" i="1" s="1"/>
  <c r="R19950" i="1" s="1"/>
  <c r="P19951" i="1" a="1"/>
  <c r="P19951" i="1" s="1"/>
  <c r="R19951" i="1" s="1"/>
  <c r="P19952" i="1" a="1"/>
  <c r="P19952" i="1" s="1"/>
  <c r="R19952" i="1" s="1"/>
  <c r="P19953" i="1" a="1"/>
  <c r="P19953" i="1" s="1"/>
  <c r="R19953" i="1" s="1"/>
  <c r="P19954" i="1" a="1"/>
  <c r="P19954" i="1" s="1"/>
  <c r="R19954" i="1" s="1"/>
  <c r="P19955" i="1" a="1"/>
  <c r="P19955" i="1" s="1"/>
  <c r="R19955" i="1" s="1"/>
  <c r="P19956" i="1" a="1"/>
  <c r="P19956" i="1" s="1"/>
  <c r="R19956" i="1" s="1"/>
  <c r="P19957" i="1" a="1"/>
  <c r="P19957" i="1" s="1"/>
  <c r="R19957" i="1" s="1"/>
  <c r="P19958" i="1" a="1"/>
  <c r="P19958" i="1" s="1"/>
  <c r="R19958" i="1" s="1"/>
  <c r="P19959" i="1" a="1"/>
  <c r="P19959" i="1" s="1"/>
  <c r="R19959" i="1" s="1"/>
  <c r="P19960" i="1" a="1"/>
  <c r="P19960" i="1" s="1"/>
  <c r="R19960" i="1" s="1"/>
  <c r="P19961" i="1" a="1"/>
  <c r="P19961" i="1" s="1"/>
  <c r="R19961" i="1" s="1"/>
  <c r="P19962" i="1" a="1"/>
  <c r="P19962" i="1" s="1"/>
  <c r="R19962" i="1" s="1"/>
  <c r="P19963" i="1" a="1"/>
  <c r="P19963" i="1" s="1"/>
  <c r="R19963" i="1" s="1"/>
  <c r="P19964" i="1" a="1"/>
  <c r="P19964" i="1" s="1"/>
  <c r="R19964" i="1" s="1"/>
  <c r="P19965" i="1" a="1"/>
  <c r="P19965" i="1" s="1"/>
  <c r="R19965" i="1" s="1"/>
  <c r="P19966" i="1" a="1"/>
  <c r="P19966" i="1" s="1"/>
  <c r="R19966" i="1" s="1"/>
  <c r="P19967" i="1" a="1"/>
  <c r="P19967" i="1" s="1"/>
  <c r="R19967" i="1" s="1"/>
  <c r="P19968" i="1" a="1"/>
  <c r="P19968" i="1" s="1"/>
  <c r="R19968" i="1" s="1"/>
  <c r="P19969" i="1" a="1"/>
  <c r="P19969" i="1" s="1"/>
  <c r="R19969" i="1" s="1"/>
  <c r="P19970" i="1" a="1"/>
  <c r="P19970" i="1" s="1"/>
  <c r="R19970" i="1" s="1"/>
  <c r="P19971" i="1" a="1"/>
  <c r="P19971" i="1" s="1"/>
  <c r="R19971" i="1" s="1"/>
  <c r="P19972" i="1" a="1"/>
  <c r="P19972" i="1" s="1"/>
  <c r="R19972" i="1" s="1"/>
  <c r="P19973" i="1" a="1"/>
  <c r="P19973" i="1" s="1"/>
  <c r="R19973" i="1" s="1"/>
  <c r="P19974" i="1" a="1"/>
  <c r="P19974" i="1" s="1"/>
  <c r="R19974" i="1" s="1"/>
  <c r="P19975" i="1" a="1"/>
  <c r="P19975" i="1" s="1"/>
  <c r="R19975" i="1" s="1"/>
  <c r="P19976" i="1" a="1"/>
  <c r="P19976" i="1" s="1"/>
  <c r="R19976" i="1" s="1"/>
  <c r="P19977" i="1" a="1"/>
  <c r="P19977" i="1" s="1"/>
  <c r="R19977" i="1" s="1"/>
  <c r="P19978" i="1" a="1"/>
  <c r="P19978" i="1" s="1"/>
  <c r="R19978" i="1" s="1"/>
  <c r="P19979" i="1" a="1"/>
  <c r="P19979" i="1" s="1"/>
  <c r="R19979" i="1" s="1"/>
  <c r="P19980" i="1" a="1"/>
  <c r="P19980" i="1" s="1"/>
  <c r="R19980" i="1" s="1"/>
  <c r="P19981" i="1" a="1"/>
  <c r="P19981" i="1" s="1"/>
  <c r="R19981" i="1" s="1"/>
  <c r="P19982" i="1" a="1"/>
  <c r="P19982" i="1" s="1"/>
  <c r="R19982" i="1" s="1"/>
  <c r="P19983" i="1" a="1"/>
  <c r="P19983" i="1" s="1"/>
  <c r="R19983" i="1" s="1"/>
  <c r="P19984" i="1" a="1"/>
  <c r="P19984" i="1" s="1"/>
  <c r="R19984" i="1" s="1"/>
  <c r="P19985" i="1" a="1"/>
  <c r="P19985" i="1" s="1"/>
  <c r="R19985" i="1" s="1"/>
  <c r="P19986" i="1" a="1"/>
  <c r="P19986" i="1" s="1"/>
  <c r="R19986" i="1" s="1"/>
  <c r="P19987" i="1" a="1"/>
  <c r="P19987" i="1" s="1"/>
  <c r="R19987" i="1" s="1"/>
  <c r="P19988" i="1" a="1"/>
  <c r="P19988" i="1" s="1"/>
  <c r="R19988" i="1" s="1"/>
  <c r="P19989" i="1" a="1"/>
  <c r="P19989" i="1" s="1"/>
  <c r="R19989" i="1" s="1"/>
  <c r="P19990" i="1" a="1"/>
  <c r="P19990" i="1" s="1"/>
  <c r="R19990" i="1" s="1"/>
  <c r="P19991" i="1" a="1"/>
  <c r="P19991" i="1" s="1"/>
  <c r="R19991" i="1" s="1"/>
  <c r="P19992" i="1" a="1"/>
  <c r="P19992" i="1" s="1"/>
  <c r="R19992" i="1" s="1"/>
  <c r="P19993" i="1" a="1"/>
  <c r="P19993" i="1" s="1"/>
  <c r="R19993" i="1" s="1"/>
  <c r="P19994" i="1" a="1"/>
  <c r="P19994" i="1" s="1"/>
  <c r="R19994" i="1" s="1"/>
  <c r="P19995" i="1" a="1"/>
  <c r="P19995" i="1" s="1"/>
  <c r="R19995" i="1" s="1"/>
  <c r="P19996" i="1" a="1"/>
  <c r="P19996" i="1" s="1"/>
  <c r="R19996" i="1" s="1"/>
  <c r="P19997" i="1" a="1"/>
  <c r="P19997" i="1" s="1"/>
  <c r="R19997" i="1" s="1"/>
  <c r="P19998" i="1" a="1"/>
  <c r="P19998" i="1" s="1"/>
  <c r="R19998" i="1" s="1"/>
  <c r="P19999" i="1" a="1"/>
  <c r="P19999" i="1" s="1"/>
  <c r="R19999" i="1" s="1"/>
  <c r="P20000" i="1" a="1"/>
  <c r="P20000" i="1" s="1"/>
  <c r="R20000" i="1" s="1"/>
  <c r="P20001" i="1" a="1"/>
  <c r="P20001" i="1" s="1"/>
  <c r="R20001" i="1" s="1"/>
  <c r="P20002" i="1" a="1"/>
  <c r="P20002" i="1" s="1"/>
  <c r="R20002" i="1" s="1"/>
  <c r="P20003" i="1" a="1"/>
  <c r="P20003" i="1" s="1"/>
  <c r="R20003" i="1" s="1"/>
  <c r="P20004" i="1" a="1"/>
  <c r="P20004" i="1" s="1"/>
  <c r="R20004" i="1" s="1"/>
  <c r="P20005" i="1" a="1"/>
  <c r="P20005" i="1" s="1"/>
  <c r="R20005" i="1" s="1"/>
  <c r="P20006" i="1" a="1"/>
  <c r="P20006" i="1" s="1"/>
  <c r="R20006" i="1" s="1"/>
  <c r="P20007" i="1" a="1"/>
  <c r="P20007" i="1" s="1"/>
  <c r="R20007" i="1" s="1"/>
  <c r="P20008" i="1" a="1"/>
  <c r="P20008" i="1" s="1"/>
  <c r="R20008" i="1" s="1"/>
  <c r="P20009" i="1" a="1"/>
  <c r="P20009" i="1" s="1"/>
  <c r="R20009" i="1" s="1"/>
  <c r="P20010" i="1" a="1"/>
  <c r="P20010" i="1" s="1"/>
  <c r="R20010" i="1" s="1"/>
  <c r="P20011" i="1" a="1"/>
  <c r="P20011" i="1" s="1"/>
  <c r="R20011" i="1" s="1"/>
  <c r="P20012" i="1" a="1"/>
  <c r="P20012" i="1" s="1"/>
  <c r="R20012" i="1" s="1"/>
  <c r="P20013" i="1" a="1"/>
  <c r="P20013" i="1" s="1"/>
  <c r="R20013" i="1" s="1"/>
  <c r="P20014" i="1" a="1"/>
  <c r="P20014" i="1" s="1"/>
  <c r="R20014" i="1" s="1"/>
  <c r="P20015" i="1" a="1"/>
  <c r="P20015" i="1" s="1"/>
  <c r="R20015" i="1" s="1"/>
  <c r="P20016" i="1" a="1"/>
  <c r="P20016" i="1" s="1"/>
  <c r="R20016" i="1" s="1"/>
  <c r="P20017" i="1" a="1"/>
  <c r="P20017" i="1" s="1"/>
  <c r="R20017" i="1" s="1"/>
  <c r="P20018" i="1" a="1"/>
  <c r="P20018" i="1" s="1"/>
  <c r="R20018" i="1" s="1"/>
  <c r="P20019" i="1" a="1"/>
  <c r="P20019" i="1" s="1"/>
  <c r="R20019" i="1" s="1"/>
  <c r="P20020" i="1" a="1"/>
  <c r="P20020" i="1" s="1"/>
  <c r="R20020" i="1" s="1"/>
  <c r="P20021" i="1" a="1"/>
  <c r="P20021" i="1" s="1"/>
  <c r="R20021" i="1" s="1"/>
  <c r="P20022" i="1" a="1"/>
  <c r="P20022" i="1" s="1"/>
  <c r="R20022" i="1" s="1"/>
  <c r="P20023" i="1" a="1"/>
  <c r="P20023" i="1" s="1"/>
  <c r="R20023" i="1" s="1"/>
  <c r="P20024" i="1" a="1"/>
  <c r="P20024" i="1" s="1"/>
  <c r="R20024" i="1" s="1"/>
  <c r="P20025" i="1" a="1"/>
  <c r="P20025" i="1" s="1"/>
  <c r="R20025" i="1" s="1"/>
  <c r="P20026" i="1" a="1"/>
  <c r="P20026" i="1" s="1"/>
  <c r="R20026" i="1" s="1"/>
  <c r="P20027" i="1" a="1"/>
  <c r="P20027" i="1" s="1"/>
  <c r="R20027" i="1" s="1"/>
  <c r="P20028" i="1" a="1"/>
  <c r="P20028" i="1" s="1"/>
  <c r="R20028" i="1" s="1"/>
  <c r="P20029" i="1" a="1"/>
  <c r="P20029" i="1" s="1"/>
  <c r="R20029" i="1" s="1"/>
  <c r="P20030" i="1" a="1"/>
  <c r="P20030" i="1" s="1"/>
  <c r="R20030" i="1" s="1"/>
  <c r="P20031" i="1" a="1"/>
  <c r="P20031" i="1" s="1"/>
  <c r="R20031" i="1" s="1"/>
  <c r="P20032" i="1" a="1"/>
  <c r="P20032" i="1" s="1"/>
  <c r="R20032" i="1" s="1"/>
  <c r="P20033" i="1" a="1"/>
  <c r="P20033" i="1" s="1"/>
  <c r="R20033" i="1" s="1"/>
  <c r="P20034" i="1" a="1"/>
  <c r="P20034" i="1" s="1"/>
  <c r="R20034" i="1" s="1"/>
  <c r="P20035" i="1" a="1"/>
  <c r="P20035" i="1" s="1"/>
  <c r="R20035" i="1" s="1"/>
  <c r="P20036" i="1" a="1"/>
  <c r="P20036" i="1" s="1"/>
  <c r="R20036" i="1" s="1"/>
  <c r="P20037" i="1" a="1"/>
  <c r="P20037" i="1" s="1"/>
  <c r="R20037" i="1" s="1"/>
  <c r="P20038" i="1" a="1"/>
  <c r="P20038" i="1" s="1"/>
  <c r="R20038" i="1" s="1"/>
  <c r="P20039" i="1" a="1"/>
  <c r="P20039" i="1" s="1"/>
  <c r="R20039" i="1" s="1"/>
  <c r="P20040" i="1" a="1"/>
  <c r="P20040" i="1" s="1"/>
  <c r="R20040" i="1" s="1"/>
  <c r="P20041" i="1" a="1"/>
  <c r="P20041" i="1" s="1"/>
  <c r="R20041" i="1" s="1"/>
  <c r="P20042" i="1" a="1"/>
  <c r="P20042" i="1" s="1"/>
  <c r="R20042" i="1" s="1"/>
  <c r="P20043" i="1" a="1"/>
  <c r="P20043" i="1" s="1"/>
  <c r="R20043" i="1" s="1"/>
  <c r="P20044" i="1" a="1"/>
  <c r="P20044" i="1" s="1"/>
  <c r="R20044" i="1" s="1"/>
  <c r="P20045" i="1" a="1"/>
  <c r="P20045" i="1" s="1"/>
  <c r="R20045" i="1" s="1"/>
  <c r="P20046" i="1" a="1"/>
  <c r="P20046" i="1" s="1"/>
  <c r="R20046" i="1" s="1"/>
  <c r="P20047" i="1" a="1"/>
  <c r="P20047" i="1" s="1"/>
  <c r="R20047" i="1" s="1"/>
  <c r="P20048" i="1" a="1"/>
  <c r="P20048" i="1" s="1"/>
  <c r="R20048" i="1" s="1"/>
  <c r="P20049" i="1" a="1"/>
  <c r="P20049" i="1" s="1"/>
  <c r="R20049" i="1" s="1"/>
  <c r="P20050" i="1" a="1"/>
  <c r="P20050" i="1" s="1"/>
  <c r="R20050" i="1" s="1"/>
  <c r="P20051" i="1" a="1"/>
  <c r="P20051" i="1" s="1"/>
  <c r="R20051" i="1" s="1"/>
  <c r="P20052" i="1" a="1"/>
  <c r="P20052" i="1" s="1"/>
  <c r="R20052" i="1" s="1"/>
  <c r="P20053" i="1" a="1"/>
  <c r="P20053" i="1" s="1"/>
  <c r="R20053" i="1" s="1"/>
  <c r="P20054" i="1" a="1"/>
  <c r="P20054" i="1" s="1"/>
  <c r="R20054" i="1" s="1"/>
  <c r="P20055" i="1" a="1"/>
  <c r="P20055" i="1" s="1"/>
  <c r="R20055" i="1" s="1"/>
  <c r="P20056" i="1" a="1"/>
  <c r="P20056" i="1" s="1"/>
  <c r="R20056" i="1" s="1"/>
  <c r="P20057" i="1" a="1"/>
  <c r="P20057" i="1" s="1"/>
  <c r="R20057" i="1" s="1"/>
  <c r="P20058" i="1" a="1"/>
  <c r="P20058" i="1" s="1"/>
  <c r="R20058" i="1" s="1"/>
  <c r="P20059" i="1" a="1"/>
  <c r="P20059" i="1" s="1"/>
  <c r="R20059" i="1" s="1"/>
  <c r="P20060" i="1" a="1"/>
  <c r="P20060" i="1" s="1"/>
  <c r="R20060" i="1" s="1"/>
  <c r="P20061" i="1" a="1"/>
  <c r="P20061" i="1" s="1"/>
  <c r="R20061" i="1" s="1"/>
  <c r="P20062" i="1" a="1"/>
  <c r="P20062" i="1" s="1"/>
  <c r="R20062" i="1" s="1"/>
  <c r="P20063" i="1" a="1"/>
  <c r="P20063" i="1" s="1"/>
  <c r="R20063" i="1" s="1"/>
  <c r="P20064" i="1" a="1"/>
  <c r="P20064" i="1" s="1"/>
  <c r="R20064" i="1" s="1"/>
  <c r="P20065" i="1" a="1"/>
  <c r="P20065" i="1" s="1"/>
  <c r="R20065" i="1" s="1"/>
  <c r="P20066" i="1" a="1"/>
  <c r="P20066" i="1" s="1"/>
  <c r="R20066" i="1" s="1"/>
  <c r="P20067" i="1" a="1"/>
  <c r="P20067" i="1" s="1"/>
  <c r="R20067" i="1" s="1"/>
  <c r="P20068" i="1" a="1"/>
  <c r="P20068" i="1" s="1"/>
  <c r="R20068" i="1" s="1"/>
  <c r="P20069" i="1" a="1"/>
  <c r="P20069" i="1" s="1"/>
  <c r="R20069" i="1" s="1"/>
  <c r="P20070" i="1" a="1"/>
  <c r="P20070" i="1" s="1"/>
  <c r="R20070" i="1" s="1"/>
  <c r="P20071" i="1" a="1"/>
  <c r="P20071" i="1" s="1"/>
  <c r="R20071" i="1" s="1"/>
  <c r="P20072" i="1" a="1"/>
  <c r="P20072" i="1" s="1"/>
  <c r="R20072" i="1" s="1"/>
  <c r="P20073" i="1" a="1"/>
  <c r="P20073" i="1" s="1"/>
  <c r="R20073" i="1" s="1"/>
  <c r="P20074" i="1" a="1"/>
  <c r="P20074" i="1" s="1"/>
  <c r="R20074" i="1" s="1"/>
  <c r="P20075" i="1" a="1"/>
  <c r="P20075" i="1" s="1"/>
  <c r="R20075" i="1" s="1"/>
  <c r="P20076" i="1" a="1"/>
  <c r="P20076" i="1" s="1"/>
  <c r="R20076" i="1" s="1"/>
  <c r="P20077" i="1" a="1"/>
  <c r="P20077" i="1" s="1"/>
  <c r="R20077" i="1" s="1"/>
  <c r="P20078" i="1" a="1"/>
  <c r="P20078" i="1" s="1"/>
  <c r="R20078" i="1" s="1"/>
  <c r="P20079" i="1" a="1"/>
  <c r="P20079" i="1" s="1"/>
  <c r="R20079" i="1" s="1"/>
  <c r="P20080" i="1" a="1"/>
  <c r="P20080" i="1" s="1"/>
  <c r="R20080" i="1" s="1"/>
  <c r="P20081" i="1" a="1"/>
  <c r="P20081" i="1" s="1"/>
  <c r="R20081" i="1" s="1"/>
  <c r="P20082" i="1" a="1"/>
  <c r="P20082" i="1" s="1"/>
  <c r="R20082" i="1" s="1"/>
  <c r="P20083" i="1" a="1"/>
  <c r="P20083" i="1" s="1"/>
  <c r="R20083" i="1" s="1"/>
  <c r="P20084" i="1" a="1"/>
  <c r="P20084" i="1" s="1"/>
  <c r="R20084" i="1" s="1"/>
  <c r="P20085" i="1" a="1"/>
  <c r="P20085" i="1" s="1"/>
  <c r="R20085" i="1" s="1"/>
  <c r="P20086" i="1" a="1"/>
  <c r="P20086" i="1" s="1"/>
  <c r="R20086" i="1" s="1"/>
  <c r="P20087" i="1" a="1"/>
  <c r="P20087" i="1" s="1"/>
  <c r="R20087" i="1" s="1"/>
  <c r="P20088" i="1" a="1"/>
  <c r="P20088" i="1" s="1"/>
  <c r="R20088" i="1" s="1"/>
  <c r="P20089" i="1" a="1"/>
  <c r="P20089" i="1" s="1"/>
  <c r="R20089" i="1" s="1"/>
  <c r="P20090" i="1" a="1"/>
  <c r="P20090" i="1" s="1"/>
  <c r="R20090" i="1" s="1"/>
  <c r="P20091" i="1" a="1"/>
  <c r="P20091" i="1" s="1"/>
  <c r="R20091" i="1" s="1"/>
  <c r="P20092" i="1" a="1"/>
  <c r="P20092" i="1" s="1"/>
  <c r="R20092" i="1" s="1"/>
  <c r="P20093" i="1" a="1"/>
  <c r="P20093" i="1" s="1"/>
  <c r="R20093" i="1" s="1"/>
  <c r="P20094" i="1" a="1"/>
  <c r="P20094" i="1" s="1"/>
  <c r="R20094" i="1" s="1"/>
  <c r="P20095" i="1" a="1"/>
  <c r="P20095" i="1" s="1"/>
  <c r="R20095" i="1" s="1"/>
  <c r="P20096" i="1" a="1"/>
  <c r="P20096" i="1" s="1"/>
  <c r="R20096" i="1" s="1"/>
  <c r="P20097" i="1" a="1"/>
  <c r="P20097" i="1" s="1"/>
  <c r="R20097" i="1" s="1"/>
  <c r="P20098" i="1" a="1"/>
  <c r="P20098" i="1" s="1"/>
  <c r="R20098" i="1" s="1"/>
  <c r="P20099" i="1" a="1"/>
  <c r="P20099" i="1" s="1"/>
  <c r="R20099" i="1" s="1"/>
  <c r="P20100" i="1" a="1"/>
  <c r="P20100" i="1" s="1"/>
  <c r="R20100" i="1" s="1"/>
  <c r="P20101" i="1" a="1"/>
  <c r="P20101" i="1" s="1"/>
  <c r="R20101" i="1" s="1"/>
  <c r="P20102" i="1" a="1"/>
  <c r="P20102" i="1" s="1"/>
  <c r="R20102" i="1" s="1"/>
  <c r="P20103" i="1" a="1"/>
  <c r="P20103" i="1" s="1"/>
  <c r="R20103" i="1" s="1"/>
  <c r="P20104" i="1" a="1"/>
  <c r="P20104" i="1" s="1"/>
  <c r="R20104" i="1" s="1"/>
  <c r="P20105" i="1" a="1"/>
  <c r="P20105" i="1" s="1"/>
  <c r="R20105" i="1" s="1"/>
  <c r="P20106" i="1" a="1"/>
  <c r="P20106" i="1" s="1"/>
  <c r="R20106" i="1" s="1"/>
  <c r="P20107" i="1" a="1"/>
  <c r="P20107" i="1" s="1"/>
  <c r="R20107" i="1" s="1"/>
  <c r="P20108" i="1" a="1"/>
  <c r="P20108" i="1" s="1"/>
  <c r="R20108" i="1" s="1"/>
  <c r="P20109" i="1" a="1"/>
  <c r="P20109" i="1" s="1"/>
  <c r="R20109" i="1" s="1"/>
  <c r="P20110" i="1" a="1"/>
  <c r="P20110" i="1" s="1"/>
  <c r="R20110" i="1" s="1"/>
  <c r="P20111" i="1" a="1"/>
  <c r="P20111" i="1" s="1"/>
  <c r="R20111" i="1" s="1"/>
  <c r="P20112" i="1" a="1"/>
  <c r="P20112" i="1" s="1"/>
  <c r="R20112" i="1" s="1"/>
  <c r="P20113" i="1" a="1"/>
  <c r="P20113" i="1" s="1"/>
  <c r="R20113" i="1" s="1"/>
  <c r="P20114" i="1" a="1"/>
  <c r="P20114" i="1" s="1"/>
  <c r="R20114" i="1" s="1"/>
  <c r="P20115" i="1" a="1"/>
  <c r="P20115" i="1" s="1"/>
  <c r="R20115" i="1" s="1"/>
  <c r="P20116" i="1" a="1"/>
  <c r="P20116" i="1" s="1"/>
  <c r="R20116" i="1" s="1"/>
  <c r="P20117" i="1" a="1"/>
  <c r="P20117" i="1" s="1"/>
  <c r="R20117" i="1" s="1"/>
  <c r="P20118" i="1" a="1"/>
  <c r="P20118" i="1" s="1"/>
  <c r="R20118" i="1" s="1"/>
  <c r="P20119" i="1" a="1"/>
  <c r="P20119" i="1" s="1"/>
  <c r="R20119" i="1" s="1"/>
  <c r="P20120" i="1" a="1"/>
  <c r="P20120" i="1" s="1"/>
  <c r="R20120" i="1" s="1"/>
  <c r="P20121" i="1" a="1"/>
  <c r="P20121" i="1" s="1"/>
  <c r="R20121" i="1" s="1"/>
  <c r="P20122" i="1" a="1"/>
  <c r="P20122" i="1" s="1"/>
  <c r="R20122" i="1" s="1"/>
  <c r="P20123" i="1" a="1"/>
  <c r="P20123" i="1" s="1"/>
  <c r="R20123" i="1" s="1"/>
  <c r="P20124" i="1" a="1"/>
  <c r="P20124" i="1" s="1"/>
  <c r="R20124" i="1" s="1"/>
  <c r="P20125" i="1" a="1"/>
  <c r="P20125" i="1" s="1"/>
  <c r="R20125" i="1" s="1"/>
  <c r="P20126" i="1" a="1"/>
  <c r="P20126" i="1" s="1"/>
  <c r="R20126" i="1" s="1"/>
  <c r="P20127" i="1" a="1"/>
  <c r="P20127" i="1" s="1"/>
  <c r="R20127" i="1" s="1"/>
  <c r="P20128" i="1" a="1"/>
  <c r="P20128" i="1" s="1"/>
  <c r="R20128" i="1" s="1"/>
  <c r="P20129" i="1" a="1"/>
  <c r="P20129" i="1" s="1"/>
  <c r="R20129" i="1" s="1"/>
  <c r="P20130" i="1" a="1"/>
  <c r="P20130" i="1" s="1"/>
  <c r="R20130" i="1" s="1"/>
  <c r="P20131" i="1" a="1"/>
  <c r="P20131" i="1" s="1"/>
  <c r="R20131" i="1" s="1"/>
  <c r="P20132" i="1" a="1"/>
  <c r="P20132" i="1" s="1"/>
  <c r="R20132" i="1" s="1"/>
  <c r="P20133" i="1" a="1"/>
  <c r="P20133" i="1" s="1"/>
  <c r="R20133" i="1" s="1"/>
  <c r="P20134" i="1" a="1"/>
  <c r="P20134" i="1" s="1"/>
  <c r="R20134" i="1" s="1"/>
  <c r="P20135" i="1" a="1"/>
  <c r="P20135" i="1" s="1"/>
  <c r="R20135" i="1" s="1"/>
  <c r="P20136" i="1" a="1"/>
  <c r="P20136" i="1" s="1"/>
  <c r="R20136" i="1" s="1"/>
  <c r="P20137" i="1" a="1"/>
  <c r="P20137" i="1" s="1"/>
  <c r="R20137" i="1" s="1"/>
  <c r="P20138" i="1" a="1"/>
  <c r="P20138" i="1" s="1"/>
  <c r="R20138" i="1" s="1"/>
  <c r="P20139" i="1" a="1"/>
  <c r="P20139" i="1" s="1"/>
  <c r="R20139" i="1" s="1"/>
  <c r="P20140" i="1" a="1"/>
  <c r="P20140" i="1" s="1"/>
  <c r="R20140" i="1" s="1"/>
  <c r="P20141" i="1" a="1"/>
  <c r="P20141" i="1" s="1"/>
  <c r="R20141" i="1" s="1"/>
  <c r="P20142" i="1" a="1"/>
  <c r="P20142" i="1" s="1"/>
  <c r="R20142" i="1" s="1"/>
  <c r="P20143" i="1" a="1"/>
  <c r="P20143" i="1" s="1"/>
  <c r="R20143" i="1" s="1"/>
  <c r="P20144" i="1" a="1"/>
  <c r="P20144" i="1" s="1"/>
  <c r="R20144" i="1" s="1"/>
  <c r="P20145" i="1" a="1"/>
  <c r="P20145" i="1" s="1"/>
  <c r="R20145" i="1" s="1"/>
  <c r="P20146" i="1" a="1"/>
  <c r="P20146" i="1" s="1"/>
  <c r="R20146" i="1" s="1"/>
  <c r="P20147" i="1" a="1"/>
  <c r="P20147" i="1" s="1"/>
  <c r="R20147" i="1" s="1"/>
  <c r="P20148" i="1" a="1"/>
  <c r="P20148" i="1" s="1"/>
  <c r="R20148" i="1" s="1"/>
  <c r="P20149" i="1" a="1"/>
  <c r="P20149" i="1" s="1"/>
  <c r="R20149" i="1" s="1"/>
  <c r="P20150" i="1" a="1"/>
  <c r="P20150" i="1" s="1"/>
  <c r="R20150" i="1" s="1"/>
  <c r="P20151" i="1" a="1"/>
  <c r="P20151" i="1" s="1"/>
  <c r="R20151" i="1" s="1"/>
  <c r="P20152" i="1" a="1"/>
  <c r="P20152" i="1" s="1"/>
  <c r="R20152" i="1" s="1"/>
  <c r="P20153" i="1" a="1"/>
  <c r="P20153" i="1" s="1"/>
  <c r="R20153" i="1" s="1"/>
  <c r="P20154" i="1" a="1"/>
  <c r="P20154" i="1" s="1"/>
  <c r="R20154" i="1" s="1"/>
  <c r="P20155" i="1" a="1"/>
  <c r="P20155" i="1" s="1"/>
  <c r="R20155" i="1" s="1"/>
  <c r="P20156" i="1" a="1"/>
  <c r="P20156" i="1" s="1"/>
  <c r="R20156" i="1" s="1"/>
  <c r="P20157" i="1" a="1"/>
  <c r="P20157" i="1" s="1"/>
  <c r="R20157" i="1" s="1"/>
  <c r="P20158" i="1" a="1"/>
  <c r="P20158" i="1" s="1"/>
  <c r="R20158" i="1" s="1"/>
  <c r="P20159" i="1" a="1"/>
  <c r="P20159" i="1" s="1"/>
  <c r="R20159" i="1" s="1"/>
  <c r="P20160" i="1" a="1"/>
  <c r="P20160" i="1" s="1"/>
  <c r="R20160" i="1" s="1"/>
  <c r="P20161" i="1" a="1"/>
  <c r="P20161" i="1" s="1"/>
  <c r="R20161" i="1" s="1"/>
  <c r="P20162" i="1" a="1"/>
  <c r="P20162" i="1" s="1"/>
  <c r="R20162" i="1" s="1"/>
  <c r="P20163" i="1" a="1"/>
  <c r="P20163" i="1" s="1"/>
  <c r="R20163" i="1" s="1"/>
  <c r="P20164" i="1" a="1"/>
  <c r="P20164" i="1" s="1"/>
  <c r="R20164" i="1" s="1"/>
  <c r="P20165" i="1" a="1"/>
  <c r="P20165" i="1" s="1"/>
  <c r="R20165" i="1" s="1"/>
  <c r="P20166" i="1" a="1"/>
  <c r="P20166" i="1" s="1"/>
  <c r="R20166" i="1" s="1"/>
  <c r="P20167" i="1" a="1"/>
  <c r="P20167" i="1" s="1"/>
  <c r="R20167" i="1" s="1"/>
  <c r="P20168" i="1" a="1"/>
  <c r="P20168" i="1" s="1"/>
  <c r="R20168" i="1" s="1"/>
  <c r="P20169" i="1" a="1"/>
  <c r="P20169" i="1" s="1"/>
  <c r="R20169" i="1" s="1"/>
  <c r="P20170" i="1" a="1"/>
  <c r="P20170" i="1" s="1"/>
  <c r="R20170" i="1" s="1"/>
  <c r="P20171" i="1" a="1"/>
  <c r="P20171" i="1" s="1"/>
  <c r="R20171" i="1" s="1"/>
  <c r="P20172" i="1" a="1"/>
  <c r="P20172" i="1" s="1"/>
  <c r="R20172" i="1" s="1"/>
  <c r="P20173" i="1" a="1"/>
  <c r="P20173" i="1" s="1"/>
  <c r="R20173" i="1" s="1"/>
  <c r="P20174" i="1" a="1"/>
  <c r="P20174" i="1" s="1"/>
  <c r="R20174" i="1" s="1"/>
  <c r="P20175" i="1" a="1"/>
  <c r="P20175" i="1" s="1"/>
  <c r="R20175" i="1" s="1"/>
  <c r="P20176" i="1" a="1"/>
  <c r="P20176" i="1" s="1"/>
  <c r="R20176" i="1" s="1"/>
  <c r="P20177" i="1" a="1"/>
  <c r="P20177" i="1" s="1"/>
  <c r="R20177" i="1" s="1"/>
  <c r="P20178" i="1" a="1"/>
  <c r="P20178" i="1" s="1"/>
  <c r="R20178" i="1" s="1"/>
  <c r="P20179" i="1" a="1"/>
  <c r="P20179" i="1" s="1"/>
  <c r="R20179" i="1" s="1"/>
  <c r="P20180" i="1" a="1"/>
  <c r="P20180" i="1" s="1"/>
  <c r="R20180" i="1" s="1"/>
  <c r="P20181" i="1" a="1"/>
  <c r="P20181" i="1" s="1"/>
  <c r="R20181" i="1" s="1"/>
  <c r="P20182" i="1" a="1"/>
  <c r="P20182" i="1" s="1"/>
  <c r="R20182" i="1" s="1"/>
  <c r="P20183" i="1" a="1"/>
  <c r="P20183" i="1" s="1"/>
  <c r="R20183" i="1" s="1"/>
  <c r="P20184" i="1" a="1"/>
  <c r="P20184" i="1" s="1"/>
  <c r="R20184" i="1" s="1"/>
  <c r="P20185" i="1" a="1"/>
  <c r="P20185" i="1" s="1"/>
  <c r="R20185" i="1" s="1"/>
  <c r="P20186" i="1" a="1"/>
  <c r="P20186" i="1" s="1"/>
  <c r="R20186" i="1" s="1"/>
  <c r="P20187" i="1" a="1"/>
  <c r="P20187" i="1" s="1"/>
  <c r="R20187" i="1" s="1"/>
  <c r="P20188" i="1" a="1"/>
  <c r="P20188" i="1" s="1"/>
  <c r="R20188" i="1" s="1"/>
  <c r="P20189" i="1" a="1"/>
  <c r="P20189" i="1" s="1"/>
  <c r="R20189" i="1" s="1"/>
  <c r="P20190" i="1" a="1"/>
  <c r="P20190" i="1" s="1"/>
  <c r="R20190" i="1" s="1"/>
  <c r="P20191" i="1" a="1"/>
  <c r="P20191" i="1" s="1"/>
  <c r="R20191" i="1" s="1"/>
  <c r="P20192" i="1" a="1"/>
  <c r="P20192" i="1" s="1"/>
  <c r="R20192" i="1" s="1"/>
  <c r="P20193" i="1" a="1"/>
  <c r="P20193" i="1" s="1"/>
  <c r="R20193" i="1" s="1"/>
  <c r="P20194" i="1" a="1"/>
  <c r="P20194" i="1" s="1"/>
  <c r="R20194" i="1" s="1"/>
  <c r="P20195" i="1" a="1"/>
  <c r="P20195" i="1" s="1"/>
  <c r="R20195" i="1" s="1"/>
  <c r="P20196" i="1" a="1"/>
  <c r="P20196" i="1" s="1"/>
  <c r="R20196" i="1" s="1"/>
  <c r="P20197" i="1" a="1"/>
  <c r="P20197" i="1" s="1"/>
  <c r="R20197" i="1" s="1"/>
  <c r="P20198" i="1" a="1"/>
  <c r="P20198" i="1" s="1"/>
  <c r="R20198" i="1" s="1"/>
  <c r="P20199" i="1" a="1"/>
  <c r="P20199" i="1" s="1"/>
  <c r="R20199" i="1" s="1"/>
  <c r="P20200" i="1" a="1"/>
  <c r="P20200" i="1" s="1"/>
  <c r="R20200" i="1" s="1"/>
  <c r="P20201" i="1" a="1"/>
  <c r="P20201" i="1" s="1"/>
  <c r="R20201" i="1" s="1"/>
  <c r="P20202" i="1" a="1"/>
  <c r="P20202" i="1" s="1"/>
  <c r="R20202" i="1" s="1"/>
  <c r="P20203" i="1" a="1"/>
  <c r="P20203" i="1" s="1"/>
  <c r="R20203" i="1" s="1"/>
  <c r="P20204" i="1" a="1"/>
  <c r="P20204" i="1" s="1"/>
  <c r="R20204" i="1" s="1"/>
  <c r="P20205" i="1" a="1"/>
  <c r="P20205" i="1" s="1"/>
  <c r="R20205" i="1" s="1"/>
  <c r="P20206" i="1" a="1"/>
  <c r="P20206" i="1" s="1"/>
  <c r="R20206" i="1" s="1"/>
  <c r="P20207" i="1" a="1"/>
  <c r="P20207" i="1" s="1"/>
  <c r="R20207" i="1" s="1"/>
  <c r="P20208" i="1" a="1"/>
  <c r="P20208" i="1" s="1"/>
  <c r="R20208" i="1" s="1"/>
  <c r="P20209" i="1" a="1"/>
  <c r="P20209" i="1" s="1"/>
  <c r="R20209" i="1" s="1"/>
  <c r="P20210" i="1" a="1"/>
  <c r="P20210" i="1" s="1"/>
  <c r="R20210" i="1" s="1"/>
  <c r="P20211" i="1" a="1"/>
  <c r="P20211" i="1" s="1"/>
  <c r="R20211" i="1" s="1"/>
  <c r="P20212" i="1" a="1"/>
  <c r="P20212" i="1" s="1"/>
  <c r="R20212" i="1" s="1"/>
  <c r="P20213" i="1" a="1"/>
  <c r="P20213" i="1" s="1"/>
  <c r="R20213" i="1" s="1"/>
  <c r="P20214" i="1" a="1"/>
  <c r="P20214" i="1" s="1"/>
  <c r="R20214" i="1" s="1"/>
  <c r="P20215" i="1" a="1"/>
  <c r="P20215" i="1" s="1"/>
  <c r="R20215" i="1" s="1"/>
  <c r="P20216" i="1" a="1"/>
  <c r="P20216" i="1" s="1"/>
  <c r="R20216" i="1" s="1"/>
  <c r="P20217" i="1" a="1"/>
  <c r="P20217" i="1" s="1"/>
  <c r="R20217" i="1" s="1"/>
  <c r="P20218" i="1" a="1"/>
  <c r="P20218" i="1" s="1"/>
  <c r="R20218" i="1" s="1"/>
  <c r="P20219" i="1" a="1"/>
  <c r="P20219" i="1" s="1"/>
  <c r="R20219" i="1" s="1"/>
  <c r="P20220" i="1" a="1"/>
  <c r="P20220" i="1" s="1"/>
  <c r="R20220" i="1" s="1"/>
  <c r="P20221" i="1" a="1"/>
  <c r="P20221" i="1" s="1"/>
  <c r="R20221" i="1" s="1"/>
  <c r="P20222" i="1" a="1"/>
  <c r="P20222" i="1" s="1"/>
  <c r="R20222" i="1" s="1"/>
  <c r="P20223" i="1" a="1"/>
  <c r="P20223" i="1" s="1"/>
  <c r="R20223" i="1" s="1"/>
  <c r="P20224" i="1" a="1"/>
  <c r="P20224" i="1" s="1"/>
  <c r="R20224" i="1" s="1"/>
  <c r="P20225" i="1" a="1"/>
  <c r="P20225" i="1" s="1"/>
  <c r="R20225" i="1" s="1"/>
  <c r="P20226" i="1" a="1"/>
  <c r="P20226" i="1" s="1"/>
  <c r="R20226" i="1" s="1"/>
  <c r="P20227" i="1" a="1"/>
  <c r="P20227" i="1" s="1"/>
  <c r="R20227" i="1" s="1"/>
  <c r="P20228" i="1" a="1"/>
  <c r="P20228" i="1" s="1"/>
  <c r="R20228" i="1" s="1"/>
  <c r="P20229" i="1" a="1"/>
  <c r="P20229" i="1" s="1"/>
  <c r="R20229" i="1" s="1"/>
  <c r="P20230" i="1" a="1"/>
  <c r="P20230" i="1" s="1"/>
  <c r="R20230" i="1" s="1"/>
  <c r="P20231" i="1" a="1"/>
  <c r="P20231" i="1" s="1"/>
  <c r="R20231" i="1" s="1"/>
  <c r="P20232" i="1" a="1"/>
  <c r="P20232" i="1" s="1"/>
  <c r="R20232" i="1" s="1"/>
  <c r="P20233" i="1" a="1"/>
  <c r="P20233" i="1" s="1"/>
  <c r="R20233" i="1" s="1"/>
  <c r="P20234" i="1" a="1"/>
  <c r="P20234" i="1" s="1"/>
  <c r="R20234" i="1" s="1"/>
  <c r="P20235" i="1" a="1"/>
  <c r="P20235" i="1" s="1"/>
  <c r="R20235" i="1" s="1"/>
  <c r="P20236" i="1" a="1"/>
  <c r="P20236" i="1" s="1"/>
  <c r="R20236" i="1" s="1"/>
  <c r="P20237" i="1" a="1"/>
  <c r="P20237" i="1" s="1"/>
  <c r="R20237" i="1" s="1"/>
  <c r="P20238" i="1" a="1"/>
  <c r="P20238" i="1" s="1"/>
  <c r="R20238" i="1" s="1"/>
  <c r="P20239" i="1" a="1"/>
  <c r="P20239" i="1" s="1"/>
  <c r="R20239" i="1" s="1"/>
  <c r="P20240" i="1" a="1"/>
  <c r="P20240" i="1" s="1"/>
  <c r="R20240" i="1" s="1"/>
  <c r="P20241" i="1" a="1"/>
  <c r="P20241" i="1" s="1"/>
  <c r="R20241" i="1" s="1"/>
  <c r="P20242" i="1" a="1"/>
  <c r="P20242" i="1" s="1"/>
  <c r="R20242" i="1" s="1"/>
  <c r="P20243" i="1" a="1"/>
  <c r="P20243" i="1" s="1"/>
  <c r="R20243" i="1" s="1"/>
  <c r="P20244" i="1" a="1"/>
  <c r="P20244" i="1" s="1"/>
  <c r="R20244" i="1" s="1"/>
  <c r="P20245" i="1" a="1"/>
  <c r="P20245" i="1" s="1"/>
  <c r="R20245" i="1" s="1"/>
  <c r="P20246" i="1" a="1"/>
  <c r="P20246" i="1" s="1"/>
  <c r="R20246" i="1" s="1"/>
  <c r="P20247" i="1" a="1"/>
  <c r="P20247" i="1" s="1"/>
  <c r="R20247" i="1" s="1"/>
  <c r="P20248" i="1" a="1"/>
  <c r="P20248" i="1" s="1"/>
  <c r="R20248" i="1" s="1"/>
  <c r="P20249" i="1" a="1"/>
  <c r="P20249" i="1" s="1"/>
  <c r="R20249" i="1" s="1"/>
  <c r="P20250" i="1" a="1"/>
  <c r="P20250" i="1" s="1"/>
  <c r="R20250" i="1" s="1"/>
  <c r="P20251" i="1" a="1"/>
  <c r="P20251" i="1" s="1"/>
  <c r="R20251" i="1" s="1"/>
  <c r="P20252" i="1" a="1"/>
  <c r="P20252" i="1" s="1"/>
  <c r="R20252" i="1" s="1"/>
  <c r="P20253" i="1" a="1"/>
  <c r="P20253" i="1" s="1"/>
  <c r="R20253" i="1" s="1"/>
  <c r="P20254" i="1" a="1"/>
  <c r="P20254" i="1" s="1"/>
  <c r="R20254" i="1" s="1"/>
  <c r="P20255" i="1" a="1"/>
  <c r="P20255" i="1" s="1"/>
  <c r="R20255" i="1" s="1"/>
  <c r="P20256" i="1" a="1"/>
  <c r="P20256" i="1" s="1"/>
  <c r="R20256" i="1" s="1"/>
  <c r="P20257" i="1" a="1"/>
  <c r="P20257" i="1" s="1"/>
  <c r="R20257" i="1" s="1"/>
  <c r="P20258" i="1" a="1"/>
  <c r="P20258" i="1" s="1"/>
  <c r="R20258" i="1" s="1"/>
  <c r="P20259" i="1" a="1"/>
  <c r="P20259" i="1" s="1"/>
  <c r="R20259" i="1" s="1"/>
  <c r="P20260" i="1" a="1"/>
  <c r="P20260" i="1" s="1"/>
  <c r="R20260" i="1" s="1"/>
  <c r="P20261" i="1" a="1"/>
  <c r="P20261" i="1" s="1"/>
  <c r="R20261" i="1" s="1"/>
  <c r="P20262" i="1" a="1"/>
  <c r="P20262" i="1" s="1"/>
  <c r="R20262" i="1" s="1"/>
  <c r="P20263" i="1" a="1"/>
  <c r="P20263" i="1" s="1"/>
  <c r="R20263" i="1" s="1"/>
  <c r="P20264" i="1" a="1"/>
  <c r="P20264" i="1" s="1"/>
  <c r="R20264" i="1" s="1"/>
  <c r="P20265" i="1" a="1"/>
  <c r="P20265" i="1" s="1"/>
  <c r="R20265" i="1" s="1"/>
  <c r="P20266" i="1" a="1"/>
  <c r="P20266" i="1" s="1"/>
  <c r="R20266" i="1" s="1"/>
  <c r="P20267" i="1" a="1"/>
  <c r="P20267" i="1" s="1"/>
  <c r="R20267" i="1" s="1"/>
  <c r="P20268" i="1" a="1"/>
  <c r="P20268" i="1" s="1"/>
  <c r="R20268" i="1" s="1"/>
  <c r="P20269" i="1" a="1"/>
  <c r="P20269" i="1" s="1"/>
  <c r="R20269" i="1" s="1"/>
  <c r="P20270" i="1" a="1"/>
  <c r="P20270" i="1" s="1"/>
  <c r="R20270" i="1" s="1"/>
  <c r="P20271" i="1" a="1"/>
  <c r="P20271" i="1" s="1"/>
  <c r="R20271" i="1" s="1"/>
  <c r="P20272" i="1" a="1"/>
  <c r="P20272" i="1" s="1"/>
  <c r="R20272" i="1" s="1"/>
  <c r="P20273" i="1" a="1"/>
  <c r="P20273" i="1" s="1"/>
  <c r="R20273" i="1" s="1"/>
  <c r="P20274" i="1" a="1"/>
  <c r="P20274" i="1" s="1"/>
  <c r="R20274" i="1" s="1"/>
  <c r="P20275" i="1" a="1"/>
  <c r="P20275" i="1" s="1"/>
  <c r="R20275" i="1" s="1"/>
  <c r="P20276" i="1" a="1"/>
  <c r="P20276" i="1" s="1"/>
  <c r="R20276" i="1" s="1"/>
  <c r="P20277" i="1" a="1"/>
  <c r="P20277" i="1" s="1"/>
  <c r="R20277" i="1" s="1"/>
  <c r="P20278" i="1" a="1"/>
  <c r="P20278" i="1" s="1"/>
  <c r="R20278" i="1" s="1"/>
  <c r="P20279" i="1" a="1"/>
  <c r="P20279" i="1" s="1"/>
  <c r="R20279" i="1" s="1"/>
  <c r="P20280" i="1" a="1"/>
  <c r="P20280" i="1" s="1"/>
  <c r="R20280" i="1" s="1"/>
  <c r="P20281" i="1" a="1"/>
  <c r="P20281" i="1" s="1"/>
  <c r="R20281" i="1" s="1"/>
  <c r="P20282" i="1" a="1"/>
  <c r="P20282" i="1" s="1"/>
  <c r="R20282" i="1" s="1"/>
  <c r="P20283" i="1" a="1"/>
  <c r="P20283" i="1" s="1"/>
  <c r="R20283" i="1" s="1"/>
  <c r="P20284" i="1" a="1"/>
  <c r="P20284" i="1" s="1"/>
  <c r="R20284" i="1" s="1"/>
  <c r="P20285" i="1" a="1"/>
  <c r="P20285" i="1" s="1"/>
  <c r="R20285" i="1" s="1"/>
  <c r="P20286" i="1" a="1"/>
  <c r="P20286" i="1" s="1"/>
  <c r="R20286" i="1" s="1"/>
  <c r="P20287" i="1" a="1"/>
  <c r="P20287" i="1" s="1"/>
  <c r="R20287" i="1" s="1"/>
  <c r="P20288" i="1" a="1"/>
  <c r="P20288" i="1" s="1"/>
  <c r="R20288" i="1" s="1"/>
  <c r="P20289" i="1" a="1"/>
  <c r="P20289" i="1" s="1"/>
  <c r="R20289" i="1" s="1"/>
  <c r="P20290" i="1" a="1"/>
  <c r="P20290" i="1" s="1"/>
  <c r="R20290" i="1" s="1"/>
  <c r="P20291" i="1" a="1"/>
  <c r="P20291" i="1" s="1"/>
  <c r="R20291" i="1" s="1"/>
  <c r="P20292" i="1" a="1"/>
  <c r="P20292" i="1" s="1"/>
  <c r="R20292" i="1" s="1"/>
  <c r="P20293" i="1" a="1"/>
  <c r="P20293" i="1" s="1"/>
  <c r="R20293" i="1" s="1"/>
  <c r="P20294" i="1" a="1"/>
  <c r="P20294" i="1" s="1"/>
  <c r="R20294" i="1" s="1"/>
  <c r="P20295" i="1" a="1"/>
  <c r="P20295" i="1" s="1"/>
  <c r="R20295" i="1" s="1"/>
  <c r="P20296" i="1" a="1"/>
  <c r="P20296" i="1" s="1"/>
  <c r="R20296" i="1" s="1"/>
  <c r="P20297" i="1" a="1"/>
  <c r="P20297" i="1" s="1"/>
  <c r="R20297" i="1" s="1"/>
  <c r="P20298" i="1" a="1"/>
  <c r="P20298" i="1" s="1"/>
  <c r="R20298" i="1" s="1"/>
  <c r="P20299" i="1" a="1"/>
  <c r="P20299" i="1" s="1"/>
  <c r="R20299" i="1" s="1"/>
  <c r="P20300" i="1" a="1"/>
  <c r="P20300" i="1" s="1"/>
  <c r="R20300" i="1" s="1"/>
  <c r="P20301" i="1" a="1"/>
  <c r="P20301" i="1" s="1"/>
  <c r="R20301" i="1" s="1"/>
  <c r="P20302" i="1" a="1"/>
  <c r="P20302" i="1" s="1"/>
  <c r="R20302" i="1" s="1"/>
  <c r="P20303" i="1" a="1"/>
  <c r="P20303" i="1" s="1"/>
  <c r="R20303" i="1" s="1"/>
  <c r="P20304" i="1" a="1"/>
  <c r="P20304" i="1" s="1"/>
  <c r="R20304" i="1" s="1"/>
  <c r="P20305" i="1" a="1"/>
  <c r="P20305" i="1" s="1"/>
  <c r="R20305" i="1" s="1"/>
  <c r="P20306" i="1" a="1"/>
  <c r="P20306" i="1" s="1"/>
  <c r="R20306" i="1" s="1"/>
  <c r="P20307" i="1" a="1"/>
  <c r="P20307" i="1" s="1"/>
  <c r="R20307" i="1" s="1"/>
  <c r="P20308" i="1" a="1"/>
  <c r="P20308" i="1" s="1"/>
  <c r="R20308" i="1" s="1"/>
  <c r="P20309" i="1" a="1"/>
  <c r="P20309" i="1" s="1"/>
  <c r="R20309" i="1" s="1"/>
  <c r="P20310" i="1" a="1"/>
  <c r="P20310" i="1" s="1"/>
  <c r="R20310" i="1" s="1"/>
  <c r="P20311" i="1" a="1"/>
  <c r="P20311" i="1" s="1"/>
  <c r="R20311" i="1" s="1"/>
  <c r="P20312" i="1" a="1"/>
  <c r="P20312" i="1" s="1"/>
  <c r="R20312" i="1" s="1"/>
  <c r="P20313" i="1" a="1"/>
  <c r="P20313" i="1" s="1"/>
  <c r="R20313" i="1" s="1"/>
  <c r="P20314" i="1" a="1"/>
  <c r="P20314" i="1" s="1"/>
  <c r="R20314" i="1" s="1"/>
  <c r="P20315" i="1" a="1"/>
  <c r="P20315" i="1" s="1"/>
  <c r="R20315" i="1" s="1"/>
  <c r="P20316" i="1" a="1"/>
  <c r="P20316" i="1" s="1"/>
  <c r="R20316" i="1" s="1"/>
  <c r="P20317" i="1" a="1"/>
  <c r="P20317" i="1" s="1"/>
  <c r="R20317" i="1" s="1"/>
  <c r="P20318" i="1" a="1"/>
  <c r="P20318" i="1" s="1"/>
  <c r="R20318" i="1" s="1"/>
  <c r="P20319" i="1" a="1"/>
  <c r="P20319" i="1" s="1"/>
  <c r="R20319" i="1" s="1"/>
  <c r="P20320" i="1" a="1"/>
  <c r="P20320" i="1" s="1"/>
  <c r="R20320" i="1" s="1"/>
  <c r="P20321" i="1" a="1"/>
  <c r="P20321" i="1" s="1"/>
  <c r="R20321" i="1" s="1"/>
  <c r="P20322" i="1" a="1"/>
  <c r="P20322" i="1" s="1"/>
  <c r="R20322" i="1" s="1"/>
  <c r="P20323" i="1" a="1"/>
  <c r="P20323" i="1" s="1"/>
  <c r="R20323" i="1" s="1"/>
  <c r="P20324" i="1" a="1"/>
  <c r="P20324" i="1" s="1"/>
  <c r="R20324" i="1" s="1"/>
  <c r="P20325" i="1" a="1"/>
  <c r="P20325" i="1" s="1"/>
  <c r="R20325" i="1" s="1"/>
  <c r="P20326" i="1" a="1"/>
  <c r="P20326" i="1" s="1"/>
  <c r="R20326" i="1" s="1"/>
  <c r="P20327" i="1" a="1"/>
  <c r="P20327" i="1" s="1"/>
  <c r="R20327" i="1" s="1"/>
  <c r="P20328" i="1" a="1"/>
  <c r="P20328" i="1" s="1"/>
  <c r="R20328" i="1" s="1"/>
  <c r="P20329" i="1" a="1"/>
  <c r="P20329" i="1" s="1"/>
  <c r="R20329" i="1" s="1"/>
  <c r="P20330" i="1" a="1"/>
  <c r="P20330" i="1" s="1"/>
  <c r="R20330" i="1" s="1"/>
  <c r="P20331" i="1" a="1"/>
  <c r="P20331" i="1" s="1"/>
  <c r="R20331" i="1" s="1"/>
  <c r="P20332" i="1" a="1"/>
  <c r="P20332" i="1" s="1"/>
  <c r="R20332" i="1" s="1"/>
  <c r="P20333" i="1" a="1"/>
  <c r="P20333" i="1" s="1"/>
  <c r="R20333" i="1" s="1"/>
  <c r="P20334" i="1" a="1"/>
  <c r="P20334" i="1" s="1"/>
  <c r="R20334" i="1" s="1"/>
  <c r="P20335" i="1" a="1"/>
  <c r="P20335" i="1" s="1"/>
  <c r="R20335" i="1" s="1"/>
  <c r="P20336" i="1" a="1"/>
  <c r="P20336" i="1" s="1"/>
  <c r="R20336" i="1" s="1"/>
  <c r="P20337" i="1" a="1"/>
  <c r="P20337" i="1" s="1"/>
  <c r="R20337" i="1" s="1"/>
  <c r="P20338" i="1" a="1"/>
  <c r="P20338" i="1" s="1"/>
  <c r="R20338" i="1" s="1"/>
  <c r="P20339" i="1" a="1"/>
  <c r="P20339" i="1" s="1"/>
  <c r="R20339" i="1" s="1"/>
  <c r="P20340" i="1" a="1"/>
  <c r="P20340" i="1" s="1"/>
  <c r="R20340" i="1" s="1"/>
  <c r="P20341" i="1" a="1"/>
  <c r="P20341" i="1" s="1"/>
  <c r="R20341" i="1" s="1"/>
  <c r="P20342" i="1" a="1"/>
  <c r="P20342" i="1" s="1"/>
  <c r="R20342" i="1" s="1"/>
  <c r="P20343" i="1" a="1"/>
  <c r="P20343" i="1" s="1"/>
  <c r="R20343" i="1" s="1"/>
  <c r="P20344" i="1" a="1"/>
  <c r="P20344" i="1" s="1"/>
  <c r="R20344" i="1" s="1"/>
  <c r="P20345" i="1" a="1"/>
  <c r="P20345" i="1" s="1"/>
  <c r="R20345" i="1" s="1"/>
  <c r="P20346" i="1" a="1"/>
  <c r="P20346" i="1" s="1"/>
  <c r="R20346" i="1" s="1"/>
  <c r="P20347" i="1" a="1"/>
  <c r="P20347" i="1" s="1"/>
  <c r="R20347" i="1" s="1"/>
  <c r="P20348" i="1" a="1"/>
  <c r="P20348" i="1" s="1"/>
  <c r="R20348" i="1" s="1"/>
  <c r="P20349" i="1" a="1"/>
  <c r="P20349" i="1" s="1"/>
  <c r="R20349" i="1" s="1"/>
  <c r="P20350" i="1" a="1"/>
  <c r="P20350" i="1" s="1"/>
  <c r="R20350" i="1" s="1"/>
  <c r="P20351" i="1" a="1"/>
  <c r="P20351" i="1" s="1"/>
  <c r="R20351" i="1" s="1"/>
  <c r="P20352" i="1" a="1"/>
  <c r="P20352" i="1" s="1"/>
  <c r="R20352" i="1" s="1"/>
  <c r="P20353" i="1" a="1"/>
  <c r="P20353" i="1" s="1"/>
  <c r="R20353" i="1" s="1"/>
  <c r="P20354" i="1" a="1"/>
  <c r="P20354" i="1" s="1"/>
  <c r="R20354" i="1" s="1"/>
  <c r="P20355" i="1" a="1"/>
  <c r="P20355" i="1" s="1"/>
  <c r="R20355" i="1" s="1"/>
  <c r="P20356" i="1" a="1"/>
  <c r="P20356" i="1" s="1"/>
  <c r="R20356" i="1" s="1"/>
  <c r="P20357" i="1" a="1"/>
  <c r="P20357" i="1" s="1"/>
  <c r="R20357" i="1" s="1"/>
  <c r="P20358" i="1" a="1"/>
  <c r="P20358" i="1" s="1"/>
  <c r="R20358" i="1" s="1"/>
  <c r="P20359" i="1" a="1"/>
  <c r="P20359" i="1" s="1"/>
  <c r="R20359" i="1" s="1"/>
  <c r="P20360" i="1" a="1"/>
  <c r="P20360" i="1" s="1"/>
  <c r="R20360" i="1" s="1"/>
  <c r="P20361" i="1" a="1"/>
  <c r="P20361" i="1" s="1"/>
  <c r="R20361" i="1" s="1"/>
  <c r="P20362" i="1" a="1"/>
  <c r="P20362" i="1" s="1"/>
  <c r="R20362" i="1" s="1"/>
  <c r="P20363" i="1" a="1"/>
  <c r="P20363" i="1" s="1"/>
  <c r="R20363" i="1" s="1"/>
  <c r="P20364" i="1" a="1"/>
  <c r="P20364" i="1" s="1"/>
  <c r="R20364" i="1" s="1"/>
  <c r="P20365" i="1" a="1"/>
  <c r="P20365" i="1" s="1"/>
  <c r="R20365" i="1" s="1"/>
  <c r="P20366" i="1" a="1"/>
  <c r="P20366" i="1" s="1"/>
  <c r="R20366" i="1" s="1"/>
  <c r="P20367" i="1" a="1"/>
  <c r="P20367" i="1" s="1"/>
  <c r="R20367" i="1" s="1"/>
  <c r="P20368" i="1" a="1"/>
  <c r="P20368" i="1" s="1"/>
  <c r="R20368" i="1" s="1"/>
  <c r="P20369" i="1" a="1"/>
  <c r="P20369" i="1" s="1"/>
  <c r="R20369" i="1" s="1"/>
  <c r="P20370" i="1" a="1"/>
  <c r="P20370" i="1" s="1"/>
  <c r="R20370" i="1" s="1"/>
  <c r="P20371" i="1" a="1"/>
  <c r="P20371" i="1" s="1"/>
  <c r="R20371" i="1" s="1"/>
  <c r="P20372" i="1" a="1"/>
  <c r="P20372" i="1" s="1"/>
  <c r="R20372" i="1" s="1"/>
  <c r="P20373" i="1" a="1"/>
  <c r="P20373" i="1" s="1"/>
  <c r="R20373" i="1" s="1"/>
  <c r="P20374" i="1" a="1"/>
  <c r="P20374" i="1" s="1"/>
  <c r="R20374" i="1" s="1"/>
  <c r="P20375" i="1" a="1"/>
  <c r="P20375" i="1" s="1"/>
  <c r="R20375" i="1" s="1"/>
  <c r="P20376" i="1" a="1"/>
  <c r="P20376" i="1" s="1"/>
  <c r="R20376" i="1" s="1"/>
  <c r="P20377" i="1" a="1"/>
  <c r="P20377" i="1" s="1"/>
  <c r="R20377" i="1" s="1"/>
  <c r="P20378" i="1" a="1"/>
  <c r="P20378" i="1" s="1"/>
  <c r="R20378" i="1" s="1"/>
  <c r="P20379" i="1" a="1"/>
  <c r="P20379" i="1" s="1"/>
  <c r="R20379" i="1" s="1"/>
  <c r="P20380" i="1" a="1"/>
  <c r="P20380" i="1" s="1"/>
  <c r="R20380" i="1" s="1"/>
  <c r="P20381" i="1" a="1"/>
  <c r="P20381" i="1" s="1"/>
  <c r="R20381" i="1" s="1"/>
  <c r="P20382" i="1" a="1"/>
  <c r="P20382" i="1" s="1"/>
  <c r="R20382" i="1" s="1"/>
  <c r="P20383" i="1" a="1"/>
  <c r="P20383" i="1" s="1"/>
  <c r="R20383" i="1" s="1"/>
  <c r="P20384" i="1" a="1"/>
  <c r="P20384" i="1" s="1"/>
  <c r="R20384" i="1" s="1"/>
  <c r="P20385" i="1" a="1"/>
  <c r="P20385" i="1" s="1"/>
  <c r="R20385" i="1" s="1"/>
  <c r="P20386" i="1" a="1"/>
  <c r="P20386" i="1" s="1"/>
  <c r="R20386" i="1" s="1"/>
  <c r="P20387" i="1" a="1"/>
  <c r="P20387" i="1" s="1"/>
  <c r="R20387" i="1" s="1"/>
  <c r="P20388" i="1" a="1"/>
  <c r="P20388" i="1" s="1"/>
  <c r="R20388" i="1" s="1"/>
  <c r="P20389" i="1" a="1"/>
  <c r="P20389" i="1" s="1"/>
  <c r="R20389" i="1" s="1"/>
  <c r="P20390" i="1" a="1"/>
  <c r="P20390" i="1" s="1"/>
  <c r="R20390" i="1" s="1"/>
  <c r="P20391" i="1" a="1"/>
  <c r="P20391" i="1" s="1"/>
  <c r="R20391" i="1" s="1"/>
  <c r="P20392" i="1" a="1"/>
  <c r="P20392" i="1" s="1"/>
  <c r="R20392" i="1" s="1"/>
  <c r="P20393" i="1" a="1"/>
  <c r="P20393" i="1" s="1"/>
  <c r="R20393" i="1" s="1"/>
  <c r="P20394" i="1" a="1"/>
  <c r="P20394" i="1" s="1"/>
  <c r="R20394" i="1" s="1"/>
  <c r="P20395" i="1" a="1"/>
  <c r="P20395" i="1" s="1"/>
  <c r="R20395" i="1" s="1"/>
  <c r="P20396" i="1" a="1"/>
  <c r="P20396" i="1" s="1"/>
  <c r="R20396" i="1" s="1"/>
  <c r="P20397" i="1" a="1"/>
  <c r="P20397" i="1" s="1"/>
  <c r="R20397" i="1" s="1"/>
  <c r="P20398" i="1" a="1"/>
  <c r="P20398" i="1" s="1"/>
  <c r="R20398" i="1" s="1"/>
  <c r="P20399" i="1" a="1"/>
  <c r="P20399" i="1" s="1"/>
  <c r="R20399" i="1" s="1"/>
  <c r="P20400" i="1" a="1"/>
  <c r="P20400" i="1" s="1"/>
  <c r="R20400" i="1" s="1"/>
  <c r="P20401" i="1" a="1"/>
  <c r="P20401" i="1" s="1"/>
  <c r="R20401" i="1" s="1"/>
  <c r="P20402" i="1" a="1"/>
  <c r="P20402" i="1" s="1"/>
  <c r="R20402" i="1" s="1"/>
  <c r="P20403" i="1" a="1"/>
  <c r="P20403" i="1" s="1"/>
  <c r="R20403" i="1" s="1"/>
  <c r="P20404" i="1" a="1"/>
  <c r="P20404" i="1" s="1"/>
  <c r="R20404" i="1" s="1"/>
  <c r="P20405" i="1" a="1"/>
  <c r="P20405" i="1" s="1"/>
  <c r="R20405" i="1" s="1"/>
  <c r="P20406" i="1" a="1"/>
  <c r="P20406" i="1" s="1"/>
  <c r="R20406" i="1" s="1"/>
  <c r="P20407" i="1" a="1"/>
  <c r="P20407" i="1" s="1"/>
  <c r="R20407" i="1" s="1"/>
  <c r="P20408" i="1" a="1"/>
  <c r="P20408" i="1" s="1"/>
  <c r="R20408" i="1" s="1"/>
  <c r="P20409" i="1" a="1"/>
  <c r="P20409" i="1" s="1"/>
  <c r="R20409" i="1" s="1"/>
  <c r="P20410" i="1" a="1"/>
  <c r="P20410" i="1" s="1"/>
  <c r="R20410" i="1" s="1"/>
  <c r="P20411" i="1" a="1"/>
  <c r="P20411" i="1" s="1"/>
  <c r="R20411" i="1" s="1"/>
  <c r="P20412" i="1" a="1"/>
  <c r="P20412" i="1" s="1"/>
  <c r="R20412" i="1" s="1"/>
  <c r="P20413" i="1" a="1"/>
  <c r="P20413" i="1" s="1"/>
  <c r="R20413" i="1" s="1"/>
  <c r="P20414" i="1" a="1"/>
  <c r="P20414" i="1" s="1"/>
  <c r="R20414" i="1" s="1"/>
  <c r="P20415" i="1" a="1"/>
  <c r="P20415" i="1" s="1"/>
  <c r="R20415" i="1" s="1"/>
  <c r="P20416" i="1" a="1"/>
  <c r="P20416" i="1" s="1"/>
  <c r="R20416" i="1" s="1"/>
  <c r="P20417" i="1" a="1"/>
  <c r="P20417" i="1" s="1"/>
  <c r="R20417" i="1" s="1"/>
  <c r="P20418" i="1" a="1"/>
  <c r="P20418" i="1" s="1"/>
  <c r="R20418" i="1" s="1"/>
  <c r="P20419" i="1" a="1"/>
  <c r="P20419" i="1" s="1"/>
  <c r="R20419" i="1" s="1"/>
  <c r="P20420" i="1" a="1"/>
  <c r="P20420" i="1" s="1"/>
  <c r="R20420" i="1" s="1"/>
  <c r="P20421" i="1" a="1"/>
  <c r="P20421" i="1" s="1"/>
  <c r="R20421" i="1" s="1"/>
  <c r="P20422" i="1" a="1"/>
  <c r="P20422" i="1" s="1"/>
  <c r="R20422" i="1" s="1"/>
  <c r="P20423" i="1" a="1"/>
  <c r="P20423" i="1" s="1"/>
  <c r="R20423" i="1" s="1"/>
  <c r="P20424" i="1" a="1"/>
  <c r="P20424" i="1" s="1"/>
  <c r="R20424" i="1" s="1"/>
  <c r="P20425" i="1" a="1"/>
  <c r="P20425" i="1" s="1"/>
  <c r="R20425" i="1" s="1"/>
  <c r="P20426" i="1" a="1"/>
  <c r="P20426" i="1" s="1"/>
  <c r="R20426" i="1" s="1"/>
  <c r="P20427" i="1" a="1"/>
  <c r="P20427" i="1" s="1"/>
  <c r="R20427" i="1" s="1"/>
  <c r="P20428" i="1" a="1"/>
  <c r="P20428" i="1" s="1"/>
  <c r="R20428" i="1" s="1"/>
  <c r="P20429" i="1" a="1"/>
  <c r="P20429" i="1" s="1"/>
  <c r="R20429" i="1" s="1"/>
  <c r="P20430" i="1" a="1"/>
  <c r="P20430" i="1" s="1"/>
  <c r="R20430" i="1" s="1"/>
  <c r="P20431" i="1" a="1"/>
  <c r="P20431" i="1" s="1"/>
  <c r="R20431" i="1" s="1"/>
  <c r="P20432" i="1" a="1"/>
  <c r="P20432" i="1" s="1"/>
  <c r="R20432" i="1" s="1"/>
  <c r="P20433" i="1" a="1"/>
  <c r="P20433" i="1" s="1"/>
  <c r="R20433" i="1" s="1"/>
  <c r="P20434" i="1" a="1"/>
  <c r="P20434" i="1" s="1"/>
  <c r="R20434" i="1" s="1"/>
  <c r="P20435" i="1" a="1"/>
  <c r="P20435" i="1" s="1"/>
  <c r="R20435" i="1" s="1"/>
  <c r="P20436" i="1" a="1"/>
  <c r="P20436" i="1" s="1"/>
  <c r="R20436" i="1" s="1"/>
  <c r="P20437" i="1" a="1"/>
  <c r="P20437" i="1" s="1"/>
  <c r="R20437" i="1" s="1"/>
  <c r="P20438" i="1" a="1"/>
  <c r="P20438" i="1" s="1"/>
  <c r="R20438" i="1" s="1"/>
  <c r="P20439" i="1" a="1"/>
  <c r="P20439" i="1" s="1"/>
  <c r="R20439" i="1" s="1"/>
  <c r="P20440" i="1" a="1"/>
  <c r="P20440" i="1" s="1"/>
  <c r="R20440" i="1" s="1"/>
  <c r="P20441" i="1" a="1"/>
  <c r="P20441" i="1" s="1"/>
  <c r="R20441" i="1" s="1"/>
  <c r="P20442" i="1" a="1"/>
  <c r="P20442" i="1" s="1"/>
  <c r="R20442" i="1" s="1"/>
  <c r="P20443" i="1" a="1"/>
  <c r="P20443" i="1" s="1"/>
  <c r="R20443" i="1" s="1"/>
  <c r="P20444" i="1" a="1"/>
  <c r="P20444" i="1" s="1"/>
  <c r="R20444" i="1" s="1"/>
  <c r="P20445" i="1" a="1"/>
  <c r="P20445" i="1" s="1"/>
  <c r="R20445" i="1" s="1"/>
  <c r="P20446" i="1" a="1"/>
  <c r="P20446" i="1" s="1"/>
  <c r="R20446" i="1" s="1"/>
  <c r="P20447" i="1" a="1"/>
  <c r="P20447" i="1" s="1"/>
  <c r="R20447" i="1" s="1"/>
  <c r="P20448" i="1" a="1"/>
  <c r="P20448" i="1" s="1"/>
  <c r="R20448" i="1" s="1"/>
  <c r="P20449" i="1" a="1"/>
  <c r="P20449" i="1" s="1"/>
  <c r="R20449" i="1" s="1"/>
  <c r="P20450" i="1" a="1"/>
  <c r="P20450" i="1" s="1"/>
  <c r="R20450" i="1" s="1"/>
  <c r="P20451" i="1" a="1"/>
  <c r="P20451" i="1" s="1"/>
  <c r="R20451" i="1" s="1"/>
  <c r="P20452" i="1" a="1"/>
  <c r="P20452" i="1" s="1"/>
  <c r="R20452" i="1" s="1"/>
  <c r="P20453" i="1" a="1"/>
  <c r="P20453" i="1" s="1"/>
  <c r="R20453" i="1" s="1"/>
  <c r="P20454" i="1" a="1"/>
  <c r="P20454" i="1" s="1"/>
  <c r="R20454" i="1" s="1"/>
  <c r="P20455" i="1" a="1"/>
  <c r="P20455" i="1" s="1"/>
  <c r="R20455" i="1" s="1"/>
  <c r="P20456" i="1" a="1"/>
  <c r="P20456" i="1" s="1"/>
  <c r="R20456" i="1" s="1"/>
  <c r="P20457" i="1" a="1"/>
  <c r="P20457" i="1" s="1"/>
  <c r="R20457" i="1" s="1"/>
  <c r="P20458" i="1" a="1"/>
  <c r="P20458" i="1" s="1"/>
  <c r="R20458" i="1" s="1"/>
  <c r="P20459" i="1" a="1"/>
  <c r="P20459" i="1" s="1"/>
  <c r="R20459" i="1" s="1"/>
  <c r="P20460" i="1" a="1"/>
  <c r="P20460" i="1" s="1"/>
  <c r="R20460" i="1" s="1"/>
  <c r="P20461" i="1" a="1"/>
  <c r="P20461" i="1" s="1"/>
  <c r="R20461" i="1" s="1"/>
  <c r="P20462" i="1" a="1"/>
  <c r="P20462" i="1" s="1"/>
  <c r="R20462" i="1" s="1"/>
  <c r="P20463" i="1" a="1"/>
  <c r="P20463" i="1" s="1"/>
  <c r="R20463" i="1" s="1"/>
  <c r="P20464" i="1" a="1"/>
  <c r="P20464" i="1" s="1"/>
  <c r="R20464" i="1" s="1"/>
  <c r="P20465" i="1" a="1"/>
  <c r="P20465" i="1" s="1"/>
  <c r="R20465" i="1" s="1"/>
  <c r="P20466" i="1" a="1"/>
  <c r="P20466" i="1" s="1"/>
  <c r="R20466" i="1" s="1"/>
  <c r="P20467" i="1" a="1"/>
  <c r="P20467" i="1" s="1"/>
  <c r="R20467" i="1" s="1"/>
  <c r="P20468" i="1" a="1"/>
  <c r="P20468" i="1" s="1"/>
  <c r="R20468" i="1" s="1"/>
  <c r="P20469" i="1" a="1"/>
  <c r="P20469" i="1" s="1"/>
  <c r="R20469" i="1" s="1"/>
  <c r="P20470" i="1" a="1"/>
  <c r="P20470" i="1" s="1"/>
  <c r="R20470" i="1" s="1"/>
  <c r="P20471" i="1" a="1"/>
  <c r="P20471" i="1" s="1"/>
  <c r="R20471" i="1" s="1"/>
  <c r="P20472" i="1" a="1"/>
  <c r="P20472" i="1" s="1"/>
  <c r="R20472" i="1" s="1"/>
  <c r="P20473" i="1" a="1"/>
  <c r="P20473" i="1" s="1"/>
  <c r="R20473" i="1" s="1"/>
  <c r="P20474" i="1" a="1"/>
  <c r="P20474" i="1" s="1"/>
  <c r="R20474" i="1" s="1"/>
  <c r="P20475" i="1" a="1"/>
  <c r="P20475" i="1" s="1"/>
  <c r="R20475" i="1" s="1"/>
  <c r="P20476" i="1" a="1"/>
  <c r="P20476" i="1" s="1"/>
  <c r="R20476" i="1" s="1"/>
  <c r="P20477" i="1" a="1"/>
  <c r="P20477" i="1" s="1"/>
  <c r="R20477" i="1" s="1"/>
  <c r="P20478" i="1" a="1"/>
  <c r="P20478" i="1" s="1"/>
  <c r="R20478" i="1" s="1"/>
  <c r="P20479" i="1" a="1"/>
  <c r="P20479" i="1" s="1"/>
  <c r="R20479" i="1" s="1"/>
  <c r="P20480" i="1" a="1"/>
  <c r="P20480" i="1" s="1"/>
  <c r="R20480" i="1" s="1"/>
  <c r="P20481" i="1" a="1"/>
  <c r="P20481" i="1" s="1"/>
  <c r="R20481" i="1" s="1"/>
  <c r="P20482" i="1" a="1"/>
  <c r="P20482" i="1" s="1"/>
  <c r="R20482" i="1" s="1"/>
  <c r="P20483" i="1" a="1"/>
  <c r="P20483" i="1" s="1"/>
  <c r="R20483" i="1" s="1"/>
  <c r="P20484" i="1" a="1"/>
  <c r="P20484" i="1" s="1"/>
  <c r="R20484" i="1" s="1"/>
  <c r="P20485" i="1" a="1"/>
  <c r="P20485" i="1" s="1"/>
  <c r="R20485" i="1" s="1"/>
  <c r="P20486" i="1" a="1"/>
  <c r="P20486" i="1" s="1"/>
  <c r="R20486" i="1" s="1"/>
  <c r="P20487" i="1" a="1"/>
  <c r="P20487" i="1" s="1"/>
  <c r="R20487" i="1" s="1"/>
  <c r="P20488" i="1" a="1"/>
  <c r="P20488" i="1" s="1"/>
  <c r="R20488" i="1" s="1"/>
  <c r="P20489" i="1" a="1"/>
  <c r="P20489" i="1" s="1"/>
  <c r="R20489" i="1" s="1"/>
  <c r="P20490" i="1" a="1"/>
  <c r="P20490" i="1" s="1"/>
  <c r="R20490" i="1" s="1"/>
  <c r="P20491" i="1" a="1"/>
  <c r="P20491" i="1" s="1"/>
  <c r="R20491" i="1" s="1"/>
  <c r="P20492" i="1" a="1"/>
  <c r="P20492" i="1" s="1"/>
  <c r="R20492" i="1" s="1"/>
  <c r="P20493" i="1" a="1"/>
  <c r="P20493" i="1" s="1"/>
  <c r="R20493" i="1" s="1"/>
  <c r="P20494" i="1" a="1"/>
  <c r="P20494" i="1" s="1"/>
  <c r="R20494" i="1" s="1"/>
  <c r="P20495" i="1" a="1"/>
  <c r="P20495" i="1" s="1"/>
  <c r="R20495" i="1" s="1"/>
  <c r="P20496" i="1" a="1"/>
  <c r="P20496" i="1" s="1"/>
  <c r="R20496" i="1" s="1"/>
  <c r="P20497" i="1" a="1"/>
  <c r="P20497" i="1" s="1"/>
  <c r="R20497" i="1" s="1"/>
  <c r="P20498" i="1" a="1"/>
  <c r="P20498" i="1" s="1"/>
  <c r="R20498" i="1" s="1"/>
  <c r="P20499" i="1" a="1"/>
  <c r="P20499" i="1" s="1"/>
  <c r="R20499" i="1" s="1"/>
  <c r="P20500" i="1" a="1"/>
  <c r="P20500" i="1" s="1"/>
  <c r="R20500" i="1" s="1"/>
  <c r="P20501" i="1" a="1"/>
  <c r="P20501" i="1" s="1"/>
  <c r="R20501" i="1" s="1"/>
  <c r="P20502" i="1" a="1"/>
  <c r="P20502" i="1" s="1"/>
  <c r="R20502" i="1" s="1"/>
  <c r="P20503" i="1" a="1"/>
  <c r="P20503" i="1" s="1"/>
  <c r="R20503" i="1" s="1"/>
  <c r="P20504" i="1" a="1"/>
  <c r="P20504" i="1" s="1"/>
  <c r="R20504" i="1" s="1"/>
  <c r="P20505" i="1" a="1"/>
  <c r="P20505" i="1" s="1"/>
  <c r="R20505" i="1" s="1"/>
  <c r="P20506" i="1" a="1"/>
  <c r="P20506" i="1" s="1"/>
  <c r="R20506" i="1" s="1"/>
  <c r="P20507" i="1" a="1"/>
  <c r="P20507" i="1" s="1"/>
  <c r="R20507" i="1" s="1"/>
  <c r="P20508" i="1" a="1"/>
  <c r="P20508" i="1" s="1"/>
  <c r="R20508" i="1" s="1"/>
  <c r="P20509" i="1" a="1"/>
  <c r="P20509" i="1" s="1"/>
  <c r="R20509" i="1" s="1"/>
  <c r="P20510" i="1" a="1"/>
  <c r="P20510" i="1" s="1"/>
  <c r="R20510" i="1" s="1"/>
  <c r="P20511" i="1" a="1"/>
  <c r="P20511" i="1" s="1"/>
  <c r="R20511" i="1" s="1"/>
  <c r="P20512" i="1" a="1"/>
  <c r="P20512" i="1" s="1"/>
  <c r="R20512" i="1" s="1"/>
  <c r="P20513" i="1" a="1"/>
  <c r="P20513" i="1" s="1"/>
  <c r="R20513" i="1" s="1"/>
  <c r="P20514" i="1" a="1"/>
  <c r="P20514" i="1" s="1"/>
  <c r="R20514" i="1" s="1"/>
  <c r="P20515" i="1" a="1"/>
  <c r="P20515" i="1" s="1"/>
  <c r="R20515" i="1" s="1"/>
  <c r="P20516" i="1" a="1"/>
  <c r="P20516" i="1" s="1"/>
  <c r="R20516" i="1" s="1"/>
  <c r="P20517" i="1" a="1"/>
  <c r="P20517" i="1" s="1"/>
  <c r="R20517" i="1" s="1"/>
  <c r="P20518" i="1" a="1"/>
  <c r="P20518" i="1" s="1"/>
  <c r="R20518" i="1" s="1"/>
  <c r="P20519" i="1" a="1"/>
  <c r="P20519" i="1" s="1"/>
  <c r="R20519" i="1" s="1"/>
  <c r="P20520" i="1" a="1"/>
  <c r="P20520" i="1" s="1"/>
  <c r="R20520" i="1" s="1"/>
  <c r="P20521" i="1" a="1"/>
  <c r="P20521" i="1" s="1"/>
  <c r="R20521" i="1" s="1"/>
  <c r="P20522" i="1" a="1"/>
  <c r="P20522" i="1" s="1"/>
  <c r="R20522" i="1" s="1"/>
  <c r="P20523" i="1" a="1"/>
  <c r="P20523" i="1" s="1"/>
  <c r="R20523" i="1" s="1"/>
  <c r="P20524" i="1" a="1"/>
  <c r="P20524" i="1" s="1"/>
  <c r="R20524" i="1" s="1"/>
  <c r="P20525" i="1" a="1"/>
  <c r="P20525" i="1" s="1"/>
  <c r="R20525" i="1" s="1"/>
  <c r="P20526" i="1" a="1"/>
  <c r="P20526" i="1" s="1"/>
  <c r="R20526" i="1" s="1"/>
  <c r="P20527" i="1" a="1"/>
  <c r="P20527" i="1" s="1"/>
  <c r="R20527" i="1" s="1"/>
  <c r="P20528" i="1" a="1"/>
  <c r="P20528" i="1" s="1"/>
  <c r="R20528" i="1" s="1"/>
  <c r="P20529" i="1" a="1"/>
  <c r="P20529" i="1" s="1"/>
  <c r="R20529" i="1" s="1"/>
  <c r="P20530" i="1" a="1"/>
  <c r="P20530" i="1" s="1"/>
  <c r="R20530" i="1" s="1"/>
  <c r="P20531" i="1" a="1"/>
  <c r="P20531" i="1" s="1"/>
  <c r="R20531" i="1" s="1"/>
  <c r="P20532" i="1" a="1"/>
  <c r="P20532" i="1" s="1"/>
  <c r="R20532" i="1" s="1"/>
  <c r="P20533" i="1" a="1"/>
  <c r="P20533" i="1" s="1"/>
  <c r="R20533" i="1" s="1"/>
  <c r="P20534" i="1" a="1"/>
  <c r="P20534" i="1" s="1"/>
  <c r="R20534" i="1" s="1"/>
  <c r="P20535" i="1" a="1"/>
  <c r="P20535" i="1" s="1"/>
  <c r="R20535" i="1" s="1"/>
  <c r="P20536" i="1" a="1"/>
  <c r="P20536" i="1" s="1"/>
  <c r="R20536" i="1" s="1"/>
  <c r="P20537" i="1" a="1"/>
  <c r="P20537" i="1" s="1"/>
  <c r="R20537" i="1" s="1"/>
  <c r="P20538" i="1" a="1"/>
  <c r="P20538" i="1" s="1"/>
  <c r="R20538" i="1" s="1"/>
  <c r="P20539" i="1" a="1"/>
  <c r="P20539" i="1" s="1"/>
  <c r="R20539" i="1" s="1"/>
  <c r="P20540" i="1" a="1"/>
  <c r="P20540" i="1" s="1"/>
  <c r="R20540" i="1" s="1"/>
  <c r="P20541" i="1" a="1"/>
  <c r="P20541" i="1" s="1"/>
  <c r="R20541" i="1" s="1"/>
  <c r="P20542" i="1" a="1"/>
  <c r="P20542" i="1" s="1"/>
  <c r="R20542" i="1" s="1"/>
  <c r="P20543" i="1" a="1"/>
  <c r="P20543" i="1" s="1"/>
  <c r="R20543" i="1" s="1"/>
  <c r="P20544" i="1" a="1"/>
  <c r="P20544" i="1" s="1"/>
  <c r="R20544" i="1" s="1"/>
  <c r="P20545" i="1" a="1"/>
  <c r="P20545" i="1" s="1"/>
  <c r="R20545" i="1" s="1"/>
  <c r="P20546" i="1" a="1"/>
  <c r="P20546" i="1" s="1"/>
  <c r="R20546" i="1" s="1"/>
  <c r="P20547" i="1" a="1"/>
  <c r="P20547" i="1" s="1"/>
  <c r="R20547" i="1" s="1"/>
  <c r="P20548" i="1" a="1"/>
  <c r="P20548" i="1" s="1"/>
  <c r="R20548" i="1" s="1"/>
  <c r="P20549" i="1" a="1"/>
  <c r="P20549" i="1" s="1"/>
  <c r="R20549" i="1" s="1"/>
  <c r="P20550" i="1" a="1"/>
  <c r="P20550" i="1" s="1"/>
  <c r="R20550" i="1" s="1"/>
  <c r="P20551" i="1" a="1"/>
  <c r="P20551" i="1" s="1"/>
  <c r="R20551" i="1" s="1"/>
  <c r="P20552" i="1" a="1"/>
  <c r="P20552" i="1" s="1"/>
  <c r="R20552" i="1" s="1"/>
  <c r="P20553" i="1" a="1"/>
  <c r="P20553" i="1" s="1"/>
  <c r="R20553" i="1" s="1"/>
  <c r="P20554" i="1" a="1"/>
  <c r="P20554" i="1" s="1"/>
  <c r="R20554" i="1" s="1"/>
  <c r="P20555" i="1" a="1"/>
  <c r="P20555" i="1" s="1"/>
  <c r="R20555" i="1" s="1"/>
  <c r="P20556" i="1" a="1"/>
  <c r="P20556" i="1" s="1"/>
  <c r="R20556" i="1" s="1"/>
  <c r="P20557" i="1" a="1"/>
  <c r="P20557" i="1" s="1"/>
  <c r="R20557" i="1" s="1"/>
  <c r="P20558" i="1" a="1"/>
  <c r="P20558" i="1" s="1"/>
  <c r="R20558" i="1" s="1"/>
  <c r="P20559" i="1" a="1"/>
  <c r="P20559" i="1" s="1"/>
  <c r="R20559" i="1" s="1"/>
  <c r="P20560" i="1" a="1"/>
  <c r="P20560" i="1" s="1"/>
  <c r="R20560" i="1" s="1"/>
  <c r="P20561" i="1" a="1"/>
  <c r="P20561" i="1" s="1"/>
  <c r="R20561" i="1" s="1"/>
  <c r="P20562" i="1" a="1"/>
  <c r="P20562" i="1" s="1"/>
  <c r="R20562" i="1" s="1"/>
  <c r="P20563" i="1" a="1"/>
  <c r="P20563" i="1" s="1"/>
  <c r="R20563" i="1" s="1"/>
  <c r="P20564" i="1" a="1"/>
  <c r="P20564" i="1" s="1"/>
  <c r="R20564" i="1" s="1"/>
  <c r="P20565" i="1" a="1"/>
  <c r="P20565" i="1" s="1"/>
  <c r="R20565" i="1" s="1"/>
  <c r="P20566" i="1" a="1"/>
  <c r="P20566" i="1" s="1"/>
  <c r="R20566" i="1" s="1"/>
  <c r="P20567" i="1" a="1"/>
  <c r="P20567" i="1" s="1"/>
  <c r="R20567" i="1" s="1"/>
  <c r="P20568" i="1" a="1"/>
  <c r="P20568" i="1" s="1"/>
  <c r="R20568" i="1" s="1"/>
  <c r="P20569" i="1" a="1"/>
  <c r="P20569" i="1" s="1"/>
  <c r="R20569" i="1" s="1"/>
  <c r="P20570" i="1" a="1"/>
  <c r="P20570" i="1" s="1"/>
  <c r="R20570" i="1" s="1"/>
  <c r="P20571" i="1" a="1"/>
  <c r="P20571" i="1" s="1"/>
  <c r="R20571" i="1" s="1"/>
  <c r="P20572" i="1" a="1"/>
  <c r="P20572" i="1" s="1"/>
  <c r="R20572" i="1" s="1"/>
  <c r="P20573" i="1" a="1"/>
  <c r="P20573" i="1" s="1"/>
  <c r="R20573" i="1" s="1"/>
  <c r="P20574" i="1" a="1"/>
  <c r="P20574" i="1" s="1"/>
  <c r="R20574" i="1" s="1"/>
  <c r="P20575" i="1" a="1"/>
  <c r="P20575" i="1" s="1"/>
  <c r="R20575" i="1" s="1"/>
  <c r="P20576" i="1" a="1"/>
  <c r="P20576" i="1" s="1"/>
  <c r="R20576" i="1" s="1"/>
  <c r="P20577" i="1" a="1"/>
  <c r="P20577" i="1" s="1"/>
  <c r="R20577" i="1" s="1"/>
  <c r="P20578" i="1" a="1"/>
  <c r="P20578" i="1" s="1"/>
  <c r="R20578" i="1" s="1"/>
  <c r="P20579" i="1" a="1"/>
  <c r="P20579" i="1" s="1"/>
  <c r="R20579" i="1" s="1"/>
  <c r="P20580" i="1" a="1"/>
  <c r="P20580" i="1" s="1"/>
  <c r="R20580" i="1" s="1"/>
  <c r="P20581" i="1" a="1"/>
  <c r="P20581" i="1" s="1"/>
  <c r="R20581" i="1" s="1"/>
  <c r="P20582" i="1" a="1"/>
  <c r="P20582" i="1" s="1"/>
  <c r="R20582" i="1" s="1"/>
  <c r="P20583" i="1" a="1"/>
  <c r="P20583" i="1" s="1"/>
  <c r="R20583" i="1" s="1"/>
  <c r="P20584" i="1" a="1"/>
  <c r="P20584" i="1" s="1"/>
  <c r="R20584" i="1" s="1"/>
  <c r="P20585" i="1" a="1"/>
  <c r="P20585" i="1" s="1"/>
  <c r="R20585" i="1" s="1"/>
  <c r="P20586" i="1" a="1"/>
  <c r="P20586" i="1" s="1"/>
  <c r="R20586" i="1" s="1"/>
  <c r="P20587" i="1" a="1"/>
  <c r="P20587" i="1" s="1"/>
  <c r="R20587" i="1" s="1"/>
  <c r="P20588" i="1" a="1"/>
  <c r="P20588" i="1" s="1"/>
  <c r="R20588" i="1" s="1"/>
  <c r="P20589" i="1" a="1"/>
  <c r="P20589" i="1" s="1"/>
  <c r="R20589" i="1" s="1"/>
  <c r="P20590" i="1" a="1"/>
  <c r="P20590" i="1" s="1"/>
  <c r="R20590" i="1" s="1"/>
  <c r="P20591" i="1" a="1"/>
  <c r="P20591" i="1" s="1"/>
  <c r="R20591" i="1" s="1"/>
  <c r="P20592" i="1" a="1"/>
  <c r="P20592" i="1" s="1"/>
  <c r="R20592" i="1" s="1"/>
  <c r="P20593" i="1" a="1"/>
  <c r="P20593" i="1" s="1"/>
  <c r="R20593" i="1" s="1"/>
  <c r="P20594" i="1" a="1"/>
  <c r="P20594" i="1" s="1"/>
  <c r="R20594" i="1" s="1"/>
  <c r="P20595" i="1" a="1"/>
  <c r="P20595" i="1" s="1"/>
  <c r="R20595" i="1" s="1"/>
  <c r="P20596" i="1" a="1"/>
  <c r="P20596" i="1" s="1"/>
  <c r="R20596" i="1" s="1"/>
  <c r="P20597" i="1" a="1"/>
  <c r="P20597" i="1" s="1"/>
  <c r="R20597" i="1" s="1"/>
  <c r="P20598" i="1" a="1"/>
  <c r="P20598" i="1" s="1"/>
  <c r="R20598" i="1" s="1"/>
  <c r="P20599" i="1" a="1"/>
  <c r="P20599" i="1" s="1"/>
  <c r="R20599" i="1" s="1"/>
  <c r="P20600" i="1" a="1"/>
  <c r="P20600" i="1" s="1"/>
  <c r="R20600" i="1" s="1"/>
  <c r="P20601" i="1" a="1"/>
  <c r="P20601" i="1" s="1"/>
  <c r="R20601" i="1" s="1"/>
  <c r="P20602" i="1" a="1"/>
  <c r="P20602" i="1" s="1"/>
  <c r="R20602" i="1" s="1"/>
  <c r="P20603" i="1" a="1"/>
  <c r="P20603" i="1" s="1"/>
  <c r="R20603" i="1" s="1"/>
  <c r="P20604" i="1" a="1"/>
  <c r="P20604" i="1" s="1"/>
  <c r="R20604" i="1" s="1"/>
  <c r="P20605" i="1" a="1"/>
  <c r="P20605" i="1" s="1"/>
  <c r="R20605" i="1" s="1"/>
  <c r="P20606" i="1" a="1"/>
  <c r="P20606" i="1" s="1"/>
  <c r="R20606" i="1" s="1"/>
  <c r="P20607" i="1" a="1"/>
  <c r="P20607" i="1" s="1"/>
  <c r="R20607" i="1" s="1"/>
  <c r="P20608" i="1" a="1"/>
  <c r="P20608" i="1" s="1"/>
  <c r="R20608" i="1" s="1"/>
  <c r="P20609" i="1" a="1"/>
  <c r="P20609" i="1" s="1"/>
  <c r="R20609" i="1" s="1"/>
  <c r="P20610" i="1" a="1"/>
  <c r="P20610" i="1" s="1"/>
  <c r="R20610" i="1" s="1"/>
  <c r="P20611" i="1" a="1"/>
  <c r="P20611" i="1" s="1"/>
  <c r="R20611" i="1" s="1"/>
  <c r="P20612" i="1" a="1"/>
  <c r="P20612" i="1" s="1"/>
  <c r="R20612" i="1" s="1"/>
  <c r="P20613" i="1" a="1"/>
  <c r="P20613" i="1" s="1"/>
  <c r="R20613" i="1" s="1"/>
  <c r="P20614" i="1" a="1"/>
  <c r="P20614" i="1" s="1"/>
  <c r="R20614" i="1" s="1"/>
  <c r="P20615" i="1" a="1"/>
  <c r="P20615" i="1" s="1"/>
  <c r="R20615" i="1" s="1"/>
  <c r="P20616" i="1" a="1"/>
  <c r="P20616" i="1" s="1"/>
  <c r="R20616" i="1" s="1"/>
  <c r="P20617" i="1" a="1"/>
  <c r="P20617" i="1" s="1"/>
  <c r="R20617" i="1" s="1"/>
  <c r="P20618" i="1" a="1"/>
  <c r="P20618" i="1" s="1"/>
  <c r="R20618" i="1" s="1"/>
  <c r="P20619" i="1" a="1"/>
  <c r="P20619" i="1" s="1"/>
  <c r="R20619" i="1" s="1"/>
  <c r="P20620" i="1" a="1"/>
  <c r="P20620" i="1" s="1"/>
  <c r="R20620" i="1" s="1"/>
  <c r="P20621" i="1" a="1"/>
  <c r="P20621" i="1" s="1"/>
  <c r="R20621" i="1" s="1"/>
  <c r="P20622" i="1" a="1"/>
  <c r="P20622" i="1" s="1"/>
  <c r="R20622" i="1" s="1"/>
  <c r="P20623" i="1" a="1"/>
  <c r="P20623" i="1" s="1"/>
  <c r="R20623" i="1" s="1"/>
  <c r="P20624" i="1" a="1"/>
  <c r="P20624" i="1" s="1"/>
  <c r="R20624" i="1" s="1"/>
  <c r="P20625" i="1" a="1"/>
  <c r="P20625" i="1" s="1"/>
  <c r="R20625" i="1" s="1"/>
  <c r="P20626" i="1" a="1"/>
  <c r="P20626" i="1" s="1"/>
  <c r="R20626" i="1" s="1"/>
  <c r="P20627" i="1" a="1"/>
  <c r="P20627" i="1" s="1"/>
  <c r="R20627" i="1" s="1"/>
  <c r="P20628" i="1" a="1"/>
  <c r="P20628" i="1" s="1"/>
  <c r="R20628" i="1" s="1"/>
  <c r="P20629" i="1" a="1"/>
  <c r="P20629" i="1" s="1"/>
  <c r="R20629" i="1" s="1"/>
  <c r="P20630" i="1" a="1"/>
  <c r="P20630" i="1" s="1"/>
  <c r="R20630" i="1" s="1"/>
  <c r="P20631" i="1" a="1"/>
  <c r="P20631" i="1" s="1"/>
  <c r="R20631" i="1" s="1"/>
  <c r="P20632" i="1" a="1"/>
  <c r="P20632" i="1" s="1"/>
  <c r="R20632" i="1" s="1"/>
  <c r="P20633" i="1" a="1"/>
  <c r="P20633" i="1" s="1"/>
  <c r="R20633" i="1" s="1"/>
  <c r="P20634" i="1" a="1"/>
  <c r="P20634" i="1" s="1"/>
  <c r="R20634" i="1" s="1"/>
  <c r="P20635" i="1" a="1"/>
  <c r="P20635" i="1" s="1"/>
  <c r="R20635" i="1" s="1"/>
  <c r="P20636" i="1" a="1"/>
  <c r="P20636" i="1" s="1"/>
  <c r="R20636" i="1" s="1"/>
  <c r="P20637" i="1" a="1"/>
  <c r="P20637" i="1" s="1"/>
  <c r="R20637" i="1" s="1"/>
  <c r="P20638" i="1" a="1"/>
  <c r="P20638" i="1" s="1"/>
  <c r="R20638" i="1" s="1"/>
  <c r="P20639" i="1" a="1"/>
  <c r="P20639" i="1" s="1"/>
  <c r="R20639" i="1" s="1"/>
  <c r="P20640" i="1" a="1"/>
  <c r="P20640" i="1" s="1"/>
  <c r="R20640" i="1" s="1"/>
  <c r="P20641" i="1" a="1"/>
  <c r="P20641" i="1" s="1"/>
  <c r="R20641" i="1" s="1"/>
  <c r="P20642" i="1" a="1"/>
  <c r="P20642" i="1" s="1"/>
  <c r="R20642" i="1" s="1"/>
  <c r="P20643" i="1" a="1"/>
  <c r="P20643" i="1" s="1"/>
  <c r="R20643" i="1" s="1"/>
  <c r="P20644" i="1" a="1"/>
  <c r="P20644" i="1" s="1"/>
  <c r="R20644" i="1" s="1"/>
  <c r="P20645" i="1" a="1"/>
  <c r="P20645" i="1" s="1"/>
  <c r="R20645" i="1" s="1"/>
  <c r="P20646" i="1" a="1"/>
  <c r="P20646" i="1" s="1"/>
  <c r="R20646" i="1" s="1"/>
  <c r="P20647" i="1" a="1"/>
  <c r="P20647" i="1" s="1"/>
  <c r="R20647" i="1" s="1"/>
  <c r="P20648" i="1" a="1"/>
  <c r="P20648" i="1" s="1"/>
  <c r="R20648" i="1" s="1"/>
  <c r="P20649" i="1" a="1"/>
  <c r="P20649" i="1" s="1"/>
  <c r="R20649" i="1" s="1"/>
  <c r="P20650" i="1" a="1"/>
  <c r="P20650" i="1" s="1"/>
  <c r="R20650" i="1" s="1"/>
  <c r="P20651" i="1" a="1"/>
  <c r="P20651" i="1" s="1"/>
  <c r="R20651" i="1" s="1"/>
  <c r="P20652" i="1" a="1"/>
  <c r="P20652" i="1" s="1"/>
  <c r="R20652" i="1" s="1"/>
  <c r="P20653" i="1" a="1"/>
  <c r="P20653" i="1" s="1"/>
  <c r="R20653" i="1" s="1"/>
  <c r="P20654" i="1" a="1"/>
  <c r="P20654" i="1" s="1"/>
  <c r="R20654" i="1" s="1"/>
  <c r="P20655" i="1" a="1"/>
  <c r="P20655" i="1" s="1"/>
  <c r="R20655" i="1" s="1"/>
  <c r="P20656" i="1" a="1"/>
  <c r="P20656" i="1" s="1"/>
  <c r="R20656" i="1" s="1"/>
  <c r="P20657" i="1" a="1"/>
  <c r="P20657" i="1" s="1"/>
  <c r="R20657" i="1" s="1"/>
  <c r="P20658" i="1" a="1"/>
  <c r="P20658" i="1" s="1"/>
  <c r="R20658" i="1" s="1"/>
  <c r="P20659" i="1" a="1"/>
  <c r="P20659" i="1" s="1"/>
  <c r="R20659" i="1" s="1"/>
  <c r="P20660" i="1" a="1"/>
  <c r="P20660" i="1" s="1"/>
  <c r="R20660" i="1" s="1"/>
  <c r="P20661" i="1" a="1"/>
  <c r="P20661" i="1" s="1"/>
  <c r="R20661" i="1" s="1"/>
  <c r="P20662" i="1" a="1"/>
  <c r="P20662" i="1" s="1"/>
  <c r="R20662" i="1" s="1"/>
  <c r="P20663" i="1" a="1"/>
  <c r="P20663" i="1" s="1"/>
  <c r="R20663" i="1" s="1"/>
  <c r="P20664" i="1" a="1"/>
  <c r="P20664" i="1" s="1"/>
  <c r="R20664" i="1" s="1"/>
  <c r="P20665" i="1" a="1"/>
  <c r="P20665" i="1" s="1"/>
  <c r="R20665" i="1" s="1"/>
  <c r="P20666" i="1" a="1"/>
  <c r="P20666" i="1" s="1"/>
  <c r="R20666" i="1" s="1"/>
  <c r="P20667" i="1" a="1"/>
  <c r="P20667" i="1" s="1"/>
  <c r="R20667" i="1" s="1"/>
  <c r="P20668" i="1" a="1"/>
  <c r="P20668" i="1" s="1"/>
  <c r="R20668" i="1" s="1"/>
  <c r="P20669" i="1" a="1"/>
  <c r="P20669" i="1" s="1"/>
  <c r="R20669" i="1" s="1"/>
  <c r="P20670" i="1" a="1"/>
  <c r="P20670" i="1" s="1"/>
  <c r="R20670" i="1" s="1"/>
  <c r="P20671" i="1" a="1"/>
  <c r="P20671" i="1" s="1"/>
  <c r="R20671" i="1" s="1"/>
  <c r="P20672" i="1" a="1"/>
  <c r="P20672" i="1" s="1"/>
  <c r="R20672" i="1" s="1"/>
  <c r="P20673" i="1" a="1"/>
  <c r="P20673" i="1" s="1"/>
  <c r="R20673" i="1" s="1"/>
  <c r="P20674" i="1" a="1"/>
  <c r="P20674" i="1" s="1"/>
  <c r="R20674" i="1" s="1"/>
  <c r="P20675" i="1" a="1"/>
  <c r="P20675" i="1" s="1"/>
  <c r="R20675" i="1" s="1"/>
  <c r="P20676" i="1" a="1"/>
  <c r="P20676" i="1" s="1"/>
  <c r="R20676" i="1" s="1"/>
  <c r="P20677" i="1" a="1"/>
  <c r="P20677" i="1" s="1"/>
  <c r="R20677" i="1" s="1"/>
  <c r="P20678" i="1" a="1"/>
  <c r="P20678" i="1" s="1"/>
  <c r="R20678" i="1" s="1"/>
  <c r="P20679" i="1" a="1"/>
  <c r="P20679" i="1" s="1"/>
  <c r="R20679" i="1" s="1"/>
  <c r="P20680" i="1" a="1"/>
  <c r="P20680" i="1" s="1"/>
  <c r="R20680" i="1" s="1"/>
  <c r="P20681" i="1" a="1"/>
  <c r="P20681" i="1" s="1"/>
  <c r="R20681" i="1" s="1"/>
  <c r="P20682" i="1" a="1"/>
  <c r="P20682" i="1" s="1"/>
  <c r="R20682" i="1" s="1"/>
  <c r="P20683" i="1" a="1"/>
  <c r="P20683" i="1" s="1"/>
  <c r="R20683" i="1" s="1"/>
  <c r="P20684" i="1" a="1"/>
  <c r="P20684" i="1" s="1"/>
  <c r="R20684" i="1" s="1"/>
  <c r="P20685" i="1" a="1"/>
  <c r="P20685" i="1" s="1"/>
  <c r="R20685" i="1" s="1"/>
  <c r="P20686" i="1" a="1"/>
  <c r="P20686" i="1" s="1"/>
  <c r="R20686" i="1" s="1"/>
  <c r="P20687" i="1" a="1"/>
  <c r="P20687" i="1" s="1"/>
  <c r="R20687" i="1" s="1"/>
  <c r="P20688" i="1" a="1"/>
  <c r="P20688" i="1" s="1"/>
  <c r="R20688" i="1" s="1"/>
  <c r="P20689" i="1" a="1"/>
  <c r="P20689" i="1" s="1"/>
  <c r="R20689" i="1" s="1"/>
  <c r="P20690" i="1" a="1"/>
  <c r="P20690" i="1" s="1"/>
  <c r="R20690" i="1" s="1"/>
  <c r="P20691" i="1" a="1"/>
  <c r="P20691" i="1" s="1"/>
  <c r="R20691" i="1" s="1"/>
  <c r="P20692" i="1" a="1"/>
  <c r="P20692" i="1" s="1"/>
  <c r="R20692" i="1" s="1"/>
  <c r="P20693" i="1" a="1"/>
  <c r="P20693" i="1" s="1"/>
  <c r="R20693" i="1" s="1"/>
  <c r="P20694" i="1" a="1"/>
  <c r="P20694" i="1" s="1"/>
  <c r="R20694" i="1" s="1"/>
  <c r="P20695" i="1" a="1"/>
  <c r="P20695" i="1" s="1"/>
  <c r="R20695" i="1" s="1"/>
  <c r="P20696" i="1" a="1"/>
  <c r="P20696" i="1" s="1"/>
  <c r="R20696" i="1" s="1"/>
  <c r="P20697" i="1" a="1"/>
  <c r="P20697" i="1" s="1"/>
  <c r="R20697" i="1" s="1"/>
  <c r="P20698" i="1" a="1"/>
  <c r="P20698" i="1" s="1"/>
  <c r="R20698" i="1" s="1"/>
  <c r="P20699" i="1" a="1"/>
  <c r="P20699" i="1" s="1"/>
  <c r="R20699" i="1" s="1"/>
  <c r="P20700" i="1" a="1"/>
  <c r="P20700" i="1" s="1"/>
  <c r="R20700" i="1" s="1"/>
  <c r="P20701" i="1" a="1"/>
  <c r="P20701" i="1" s="1"/>
  <c r="R20701" i="1" s="1"/>
  <c r="P20702" i="1" a="1"/>
  <c r="P20702" i="1" s="1"/>
  <c r="R20702" i="1" s="1"/>
  <c r="P20703" i="1" a="1"/>
  <c r="P20703" i="1" s="1"/>
  <c r="R20703" i="1" s="1"/>
  <c r="P20704" i="1" a="1"/>
  <c r="P20704" i="1" s="1"/>
  <c r="R20704" i="1" s="1"/>
  <c r="P20705" i="1" a="1"/>
  <c r="P20705" i="1" s="1"/>
  <c r="R20705" i="1" s="1"/>
  <c r="P20706" i="1" a="1"/>
  <c r="P20706" i="1" s="1"/>
  <c r="R20706" i="1" s="1"/>
  <c r="P20707" i="1" a="1"/>
  <c r="P20707" i="1" s="1"/>
  <c r="R20707" i="1" s="1"/>
  <c r="P20708" i="1" a="1"/>
  <c r="P20708" i="1" s="1"/>
  <c r="R20708" i="1" s="1"/>
  <c r="P20709" i="1" a="1"/>
  <c r="P20709" i="1" s="1"/>
  <c r="R20709" i="1" s="1"/>
  <c r="P20710" i="1" a="1"/>
  <c r="P20710" i="1" s="1"/>
  <c r="R20710" i="1" s="1"/>
  <c r="P20711" i="1" a="1"/>
  <c r="P20711" i="1" s="1"/>
  <c r="R20711" i="1" s="1"/>
  <c r="P20712" i="1" a="1"/>
  <c r="P20712" i="1" s="1"/>
  <c r="R20712" i="1" s="1"/>
  <c r="P20713" i="1" a="1"/>
  <c r="P20713" i="1" s="1"/>
  <c r="R20713" i="1" s="1"/>
  <c r="P20714" i="1" a="1"/>
  <c r="P20714" i="1" s="1"/>
  <c r="R20714" i="1" s="1"/>
  <c r="P20715" i="1" a="1"/>
  <c r="P20715" i="1" s="1"/>
  <c r="R20715" i="1" s="1"/>
  <c r="P20716" i="1" a="1"/>
  <c r="P20716" i="1" s="1"/>
  <c r="R20716" i="1" s="1"/>
  <c r="P20717" i="1" a="1"/>
  <c r="P20717" i="1" s="1"/>
  <c r="R20717" i="1" s="1"/>
  <c r="P20718" i="1" a="1"/>
  <c r="P20718" i="1" s="1"/>
  <c r="R20718" i="1" s="1"/>
  <c r="P20719" i="1" a="1"/>
  <c r="P20719" i="1" s="1"/>
  <c r="R20719" i="1" s="1"/>
  <c r="P20720" i="1" a="1"/>
  <c r="P20720" i="1" s="1"/>
  <c r="R20720" i="1" s="1"/>
  <c r="P20721" i="1" a="1"/>
  <c r="P20721" i="1" s="1"/>
  <c r="R20721" i="1" s="1"/>
  <c r="P20722" i="1" a="1"/>
  <c r="P20722" i="1" s="1"/>
  <c r="R20722" i="1" s="1"/>
  <c r="P20723" i="1" a="1"/>
  <c r="P20723" i="1" s="1"/>
  <c r="R20723" i="1" s="1"/>
  <c r="P20724" i="1" a="1"/>
  <c r="P20724" i="1" s="1"/>
  <c r="R20724" i="1" s="1"/>
  <c r="P20725" i="1" a="1"/>
  <c r="P20725" i="1" s="1"/>
  <c r="R20725" i="1" s="1"/>
  <c r="P20726" i="1" a="1"/>
  <c r="P20726" i="1" s="1"/>
  <c r="R20726" i="1" s="1"/>
  <c r="P20727" i="1" a="1"/>
  <c r="P20727" i="1" s="1"/>
  <c r="R20727" i="1" s="1"/>
  <c r="P20728" i="1" a="1"/>
  <c r="P20728" i="1" s="1"/>
  <c r="R20728" i="1" s="1"/>
  <c r="P20729" i="1" a="1"/>
  <c r="P20729" i="1" s="1"/>
  <c r="R20729" i="1" s="1"/>
  <c r="P20730" i="1" a="1"/>
  <c r="P20730" i="1" s="1"/>
  <c r="R20730" i="1" s="1"/>
  <c r="P20731" i="1" a="1"/>
  <c r="P20731" i="1" s="1"/>
  <c r="R20731" i="1" s="1"/>
  <c r="P20732" i="1" a="1"/>
  <c r="P20732" i="1" s="1"/>
  <c r="R20732" i="1" s="1"/>
  <c r="P20733" i="1" a="1"/>
  <c r="P20733" i="1" s="1"/>
  <c r="R20733" i="1" s="1"/>
  <c r="P20734" i="1" a="1"/>
  <c r="P20734" i="1" s="1"/>
  <c r="R20734" i="1" s="1"/>
  <c r="P20735" i="1" a="1"/>
  <c r="P20735" i="1" s="1"/>
  <c r="R20735" i="1" s="1"/>
  <c r="P20736" i="1" a="1"/>
  <c r="P20736" i="1" s="1"/>
  <c r="R20736" i="1" s="1"/>
  <c r="P20737" i="1" a="1"/>
  <c r="P20737" i="1" s="1"/>
  <c r="R20737" i="1" s="1"/>
  <c r="P20738" i="1" a="1"/>
  <c r="P20738" i="1" s="1"/>
  <c r="R20738" i="1" s="1"/>
  <c r="P20739" i="1" a="1"/>
  <c r="P20739" i="1" s="1"/>
  <c r="R20739" i="1" s="1"/>
  <c r="P20740" i="1" a="1"/>
  <c r="P20740" i="1" s="1"/>
  <c r="R20740" i="1" s="1"/>
  <c r="P20741" i="1" a="1"/>
  <c r="P20741" i="1" s="1"/>
  <c r="R20741" i="1" s="1"/>
  <c r="P20742" i="1" a="1"/>
  <c r="P20742" i="1" s="1"/>
  <c r="R20742" i="1" s="1"/>
  <c r="P20743" i="1" a="1"/>
  <c r="P20743" i="1" s="1"/>
  <c r="R20743" i="1" s="1"/>
  <c r="P20744" i="1" a="1"/>
  <c r="P20744" i="1" s="1"/>
  <c r="R20744" i="1" s="1"/>
  <c r="P20745" i="1" a="1"/>
  <c r="P20745" i="1" s="1"/>
  <c r="R20745" i="1" s="1"/>
  <c r="P20746" i="1" a="1"/>
  <c r="P20746" i="1" s="1"/>
  <c r="R20746" i="1" s="1"/>
  <c r="P20747" i="1" a="1"/>
  <c r="P20747" i="1" s="1"/>
  <c r="R20747" i="1" s="1"/>
  <c r="P20748" i="1" a="1"/>
  <c r="P20748" i="1" s="1"/>
  <c r="R20748" i="1" s="1"/>
  <c r="P20749" i="1" a="1"/>
  <c r="P20749" i="1" s="1"/>
  <c r="R20749" i="1" s="1"/>
  <c r="P20750" i="1" a="1"/>
  <c r="P20750" i="1" s="1"/>
  <c r="R20750" i="1" s="1"/>
  <c r="P20751" i="1" a="1"/>
  <c r="P20751" i="1" s="1"/>
  <c r="R20751" i="1" s="1"/>
  <c r="P20752" i="1" a="1"/>
  <c r="P20752" i="1" s="1"/>
  <c r="R20752" i="1" s="1"/>
  <c r="P20753" i="1" a="1"/>
  <c r="P20753" i="1" s="1"/>
  <c r="R20753" i="1" s="1"/>
  <c r="P20754" i="1" a="1"/>
  <c r="P20754" i="1" s="1"/>
  <c r="R20754" i="1" s="1"/>
  <c r="P20755" i="1" a="1"/>
  <c r="P20755" i="1" s="1"/>
  <c r="R20755" i="1" s="1"/>
  <c r="P20756" i="1" a="1"/>
  <c r="P20756" i="1" s="1"/>
  <c r="R20756" i="1" s="1"/>
  <c r="P20757" i="1" a="1"/>
  <c r="P20757" i="1" s="1"/>
  <c r="R20757" i="1" s="1"/>
  <c r="P20758" i="1" a="1"/>
  <c r="P20758" i="1" s="1"/>
  <c r="R20758" i="1" s="1"/>
  <c r="P20759" i="1" a="1"/>
  <c r="P20759" i="1" s="1"/>
  <c r="R20759" i="1" s="1"/>
  <c r="P20760" i="1" a="1"/>
  <c r="P20760" i="1" s="1"/>
  <c r="R20760" i="1" s="1"/>
  <c r="P20761" i="1" a="1"/>
  <c r="P20761" i="1" s="1"/>
  <c r="R20761" i="1" s="1"/>
  <c r="P20762" i="1" a="1"/>
  <c r="P20762" i="1" s="1"/>
  <c r="R20762" i="1" s="1"/>
  <c r="P20763" i="1" a="1"/>
  <c r="P20763" i="1" s="1"/>
  <c r="R20763" i="1" s="1"/>
  <c r="P20764" i="1" a="1"/>
  <c r="P20764" i="1" s="1"/>
  <c r="R20764" i="1" s="1"/>
  <c r="P20765" i="1" a="1"/>
  <c r="P20765" i="1" s="1"/>
  <c r="R20765" i="1" s="1"/>
  <c r="P20766" i="1" a="1"/>
  <c r="P20766" i="1" s="1"/>
  <c r="R20766" i="1" s="1"/>
  <c r="P20767" i="1" a="1"/>
  <c r="P20767" i="1" s="1"/>
  <c r="R20767" i="1" s="1"/>
  <c r="P20768" i="1" a="1"/>
  <c r="P20768" i="1" s="1"/>
  <c r="R20768" i="1" s="1"/>
  <c r="P20769" i="1" a="1"/>
  <c r="P20769" i="1" s="1"/>
  <c r="R20769" i="1" s="1"/>
  <c r="P20770" i="1" a="1"/>
  <c r="P20770" i="1" s="1"/>
  <c r="R20770" i="1" s="1"/>
  <c r="P20771" i="1" a="1"/>
  <c r="P20771" i="1" s="1"/>
  <c r="R20771" i="1" s="1"/>
  <c r="P20772" i="1" a="1"/>
  <c r="P20772" i="1" s="1"/>
  <c r="R20772" i="1" s="1"/>
  <c r="P20773" i="1" a="1"/>
  <c r="P20773" i="1" s="1"/>
  <c r="R20773" i="1" s="1"/>
  <c r="P20774" i="1" a="1"/>
  <c r="P20774" i="1" s="1"/>
  <c r="R20774" i="1" s="1"/>
  <c r="P20775" i="1" a="1"/>
  <c r="P20775" i="1" s="1"/>
  <c r="R20775" i="1" s="1"/>
  <c r="P20776" i="1" a="1"/>
  <c r="P20776" i="1" s="1"/>
  <c r="R20776" i="1" s="1"/>
  <c r="P20777" i="1" a="1"/>
  <c r="P20777" i="1" s="1"/>
  <c r="R20777" i="1" s="1"/>
  <c r="P20778" i="1" a="1"/>
  <c r="P20778" i="1" s="1"/>
  <c r="R20778" i="1" s="1"/>
  <c r="P20779" i="1" a="1"/>
  <c r="P20779" i="1" s="1"/>
  <c r="R20779" i="1" s="1"/>
  <c r="P20780" i="1" a="1"/>
  <c r="P20780" i="1" s="1"/>
  <c r="R20780" i="1" s="1"/>
  <c r="P20781" i="1" a="1"/>
  <c r="P20781" i="1" s="1"/>
  <c r="R20781" i="1" s="1"/>
  <c r="P20782" i="1" a="1"/>
  <c r="P20782" i="1" s="1"/>
  <c r="R20782" i="1" s="1"/>
  <c r="P20783" i="1" a="1"/>
  <c r="P20783" i="1" s="1"/>
  <c r="R20783" i="1" s="1"/>
  <c r="P20784" i="1" a="1"/>
  <c r="P20784" i="1" s="1"/>
  <c r="R20784" i="1" s="1"/>
  <c r="P20785" i="1" a="1"/>
  <c r="P20785" i="1" s="1"/>
  <c r="R20785" i="1" s="1"/>
  <c r="P20786" i="1" a="1"/>
  <c r="P20786" i="1" s="1"/>
  <c r="R20786" i="1" s="1"/>
  <c r="P20787" i="1" a="1"/>
  <c r="P20787" i="1" s="1"/>
  <c r="R20787" i="1" s="1"/>
  <c r="P20788" i="1" a="1"/>
  <c r="P20788" i="1" s="1"/>
  <c r="R20788" i="1" s="1"/>
  <c r="P20789" i="1" a="1"/>
  <c r="P20789" i="1" s="1"/>
  <c r="R20789" i="1" s="1"/>
  <c r="P20790" i="1" a="1"/>
  <c r="P20790" i="1" s="1"/>
  <c r="R20790" i="1" s="1"/>
  <c r="P20791" i="1" a="1"/>
  <c r="P20791" i="1" s="1"/>
  <c r="R20791" i="1" s="1"/>
  <c r="P20792" i="1" a="1"/>
  <c r="P20792" i="1" s="1"/>
  <c r="R20792" i="1" s="1"/>
  <c r="P20793" i="1" a="1"/>
  <c r="P20793" i="1" s="1"/>
  <c r="R20793" i="1" s="1"/>
  <c r="P20794" i="1" a="1"/>
  <c r="P20794" i="1" s="1"/>
  <c r="R20794" i="1" s="1"/>
  <c r="P20795" i="1" a="1"/>
  <c r="P20795" i="1" s="1"/>
  <c r="R20795" i="1" s="1"/>
  <c r="P20796" i="1" a="1"/>
  <c r="P20796" i="1" s="1"/>
  <c r="R20796" i="1" s="1"/>
  <c r="P20797" i="1" a="1"/>
  <c r="P20797" i="1" s="1"/>
  <c r="R20797" i="1" s="1"/>
  <c r="P20798" i="1" a="1"/>
  <c r="P20798" i="1" s="1"/>
  <c r="R20798" i="1" s="1"/>
  <c r="P20799" i="1" a="1"/>
  <c r="P20799" i="1" s="1"/>
  <c r="R20799" i="1" s="1"/>
  <c r="P20800" i="1" a="1"/>
  <c r="P20800" i="1" s="1"/>
  <c r="R20800" i="1" s="1"/>
  <c r="P20801" i="1" a="1"/>
  <c r="P20801" i="1" s="1"/>
  <c r="R20801" i="1" s="1"/>
  <c r="P20802" i="1" a="1"/>
  <c r="P20802" i="1" s="1"/>
  <c r="R20802" i="1" s="1"/>
  <c r="P20803" i="1" a="1"/>
  <c r="P20803" i="1" s="1"/>
  <c r="R20803" i="1" s="1"/>
  <c r="P20804" i="1" a="1"/>
  <c r="P20804" i="1" s="1"/>
  <c r="R20804" i="1" s="1"/>
  <c r="P20805" i="1" a="1"/>
  <c r="P20805" i="1" s="1"/>
  <c r="R20805" i="1" s="1"/>
  <c r="P20806" i="1" a="1"/>
  <c r="P20806" i="1" s="1"/>
  <c r="R20806" i="1" s="1"/>
  <c r="P20807" i="1" a="1"/>
  <c r="P20807" i="1" s="1"/>
  <c r="R20807" i="1" s="1"/>
  <c r="P20808" i="1" a="1"/>
  <c r="P20808" i="1" s="1"/>
  <c r="R20808" i="1" s="1"/>
  <c r="P20809" i="1" a="1"/>
  <c r="P20809" i="1" s="1"/>
  <c r="R20809" i="1" s="1"/>
  <c r="P20810" i="1" a="1"/>
  <c r="P20810" i="1" s="1"/>
  <c r="R20810" i="1" s="1"/>
  <c r="P20811" i="1" a="1"/>
  <c r="P20811" i="1" s="1"/>
  <c r="R20811" i="1" s="1"/>
  <c r="P20812" i="1" a="1"/>
  <c r="P20812" i="1" s="1"/>
  <c r="R20812" i="1" s="1"/>
  <c r="P20813" i="1" a="1"/>
  <c r="P20813" i="1" s="1"/>
  <c r="R20813" i="1" s="1"/>
  <c r="P20814" i="1" a="1"/>
  <c r="P20814" i="1" s="1"/>
  <c r="R20814" i="1" s="1"/>
  <c r="P20815" i="1" a="1"/>
  <c r="P20815" i="1" s="1"/>
  <c r="R20815" i="1" s="1"/>
  <c r="P20816" i="1" a="1"/>
  <c r="P20816" i="1" s="1"/>
  <c r="R20816" i="1" s="1"/>
  <c r="P20817" i="1" a="1"/>
  <c r="P20817" i="1" s="1"/>
  <c r="R20817" i="1" s="1"/>
  <c r="P20818" i="1" a="1"/>
  <c r="P20818" i="1" s="1"/>
  <c r="R20818" i="1" s="1"/>
  <c r="P20819" i="1" a="1"/>
  <c r="P20819" i="1" s="1"/>
  <c r="R20819" i="1" s="1"/>
  <c r="P20820" i="1" a="1"/>
  <c r="P20820" i="1" s="1"/>
  <c r="R20820" i="1" s="1"/>
  <c r="P20821" i="1" a="1"/>
  <c r="P20821" i="1" s="1"/>
  <c r="R20821" i="1" s="1"/>
  <c r="P20822" i="1" a="1"/>
  <c r="P20822" i="1" s="1"/>
  <c r="R20822" i="1" s="1"/>
  <c r="P20823" i="1" a="1"/>
  <c r="P20823" i="1" s="1"/>
  <c r="R20823" i="1" s="1"/>
  <c r="P20824" i="1" a="1"/>
  <c r="P20824" i="1" s="1"/>
  <c r="R20824" i="1" s="1"/>
  <c r="P20825" i="1" a="1"/>
  <c r="P20825" i="1" s="1"/>
  <c r="R20825" i="1" s="1"/>
  <c r="P20826" i="1" a="1"/>
  <c r="P20826" i="1" s="1"/>
  <c r="R20826" i="1" s="1"/>
  <c r="P20827" i="1" a="1"/>
  <c r="P20827" i="1" s="1"/>
  <c r="R20827" i="1" s="1"/>
  <c r="P20828" i="1" a="1"/>
  <c r="P20828" i="1" s="1"/>
  <c r="R20828" i="1" s="1"/>
  <c r="P20829" i="1" a="1"/>
  <c r="P20829" i="1" s="1"/>
  <c r="R20829" i="1" s="1"/>
  <c r="P20830" i="1" a="1"/>
  <c r="P20830" i="1" s="1"/>
  <c r="R20830" i="1" s="1"/>
  <c r="P20831" i="1" a="1"/>
  <c r="P20831" i="1" s="1"/>
  <c r="R20831" i="1" s="1"/>
  <c r="P20832" i="1" a="1"/>
  <c r="P20832" i="1" s="1"/>
  <c r="R20832" i="1" s="1"/>
  <c r="P20833" i="1" a="1"/>
  <c r="P20833" i="1" s="1"/>
  <c r="R20833" i="1" s="1"/>
  <c r="P20834" i="1" a="1"/>
  <c r="P20834" i="1" s="1"/>
  <c r="R20834" i="1" s="1"/>
  <c r="P20835" i="1" a="1"/>
  <c r="P20835" i="1" s="1"/>
  <c r="R20835" i="1" s="1"/>
  <c r="P20836" i="1" a="1"/>
  <c r="P20836" i="1" s="1"/>
  <c r="R20836" i="1" s="1"/>
  <c r="P20837" i="1" a="1"/>
  <c r="P20837" i="1" s="1"/>
  <c r="R20837" i="1" s="1"/>
  <c r="P20838" i="1" a="1"/>
  <c r="P20838" i="1" s="1"/>
  <c r="R20838" i="1" s="1"/>
  <c r="P20839" i="1" a="1"/>
  <c r="P20839" i="1" s="1"/>
  <c r="R20839" i="1" s="1"/>
  <c r="P20840" i="1" a="1"/>
  <c r="P20840" i="1" s="1"/>
  <c r="R20840" i="1" s="1"/>
  <c r="P20841" i="1" a="1"/>
  <c r="P20841" i="1" s="1"/>
  <c r="R20841" i="1" s="1"/>
  <c r="P20842" i="1" a="1"/>
  <c r="P20842" i="1" s="1"/>
  <c r="R20842" i="1" s="1"/>
  <c r="P20843" i="1" a="1"/>
  <c r="P20843" i="1" s="1"/>
  <c r="R20843" i="1" s="1"/>
  <c r="P20844" i="1" a="1"/>
  <c r="P20844" i="1" s="1"/>
  <c r="R20844" i="1" s="1"/>
  <c r="P20845" i="1" a="1"/>
  <c r="P20845" i="1" s="1"/>
  <c r="R20845" i="1" s="1"/>
  <c r="P20846" i="1" a="1"/>
  <c r="P20846" i="1" s="1"/>
  <c r="R20846" i="1" s="1"/>
  <c r="P20847" i="1" a="1"/>
  <c r="P20847" i="1" s="1"/>
  <c r="R20847" i="1" s="1"/>
  <c r="P20848" i="1" a="1"/>
  <c r="P20848" i="1" s="1"/>
  <c r="R20848" i="1" s="1"/>
  <c r="P20849" i="1" a="1"/>
  <c r="P20849" i="1" s="1"/>
  <c r="R20849" i="1" s="1"/>
  <c r="P20850" i="1" a="1"/>
  <c r="P20850" i="1" s="1"/>
  <c r="R20850" i="1" s="1"/>
  <c r="P20851" i="1" a="1"/>
  <c r="P20851" i="1" s="1"/>
  <c r="R20851" i="1" s="1"/>
  <c r="P20852" i="1" a="1"/>
  <c r="P20852" i="1" s="1"/>
  <c r="R20852" i="1" s="1"/>
  <c r="P20853" i="1" a="1"/>
  <c r="P20853" i="1" s="1"/>
  <c r="R20853" i="1" s="1"/>
  <c r="P20854" i="1" a="1"/>
  <c r="P20854" i="1" s="1"/>
  <c r="R20854" i="1" s="1"/>
  <c r="P20855" i="1" a="1"/>
  <c r="P20855" i="1" s="1"/>
  <c r="R20855" i="1" s="1"/>
  <c r="P20856" i="1" a="1"/>
  <c r="P20856" i="1" s="1"/>
  <c r="R20856" i="1" s="1"/>
  <c r="P20857" i="1" a="1"/>
  <c r="P20857" i="1" s="1"/>
  <c r="R20857" i="1" s="1"/>
  <c r="P20858" i="1" a="1"/>
  <c r="P20858" i="1" s="1"/>
  <c r="R20858" i="1" s="1"/>
  <c r="P20859" i="1" a="1"/>
  <c r="P20859" i="1" s="1"/>
  <c r="R20859" i="1" s="1"/>
  <c r="P20860" i="1" a="1"/>
  <c r="P20860" i="1" s="1"/>
  <c r="R20860" i="1" s="1"/>
  <c r="P20861" i="1" a="1"/>
  <c r="P20861" i="1" s="1"/>
  <c r="R20861" i="1" s="1"/>
  <c r="P20862" i="1" a="1"/>
  <c r="P20862" i="1" s="1"/>
  <c r="R20862" i="1" s="1"/>
  <c r="P20863" i="1" a="1"/>
  <c r="P20863" i="1" s="1"/>
  <c r="R20863" i="1" s="1"/>
  <c r="P20864" i="1" a="1"/>
  <c r="P20864" i="1" s="1"/>
  <c r="R20864" i="1" s="1"/>
  <c r="P20865" i="1" a="1"/>
  <c r="P20865" i="1" s="1"/>
  <c r="R20865" i="1" s="1"/>
  <c r="P20866" i="1" a="1"/>
  <c r="P20866" i="1" s="1"/>
  <c r="R20866" i="1" s="1"/>
  <c r="P20867" i="1" a="1"/>
  <c r="P20867" i="1" s="1"/>
  <c r="R20867" i="1" s="1"/>
  <c r="P20868" i="1" a="1"/>
  <c r="P20868" i="1" s="1"/>
  <c r="R20868" i="1" s="1"/>
  <c r="P20869" i="1" a="1"/>
  <c r="P20869" i="1" s="1"/>
  <c r="R20869" i="1" s="1"/>
  <c r="P20870" i="1" a="1"/>
  <c r="P20870" i="1" s="1"/>
  <c r="R20870" i="1" s="1"/>
  <c r="P20871" i="1" a="1"/>
  <c r="P20871" i="1" s="1"/>
  <c r="R20871" i="1" s="1"/>
  <c r="P20872" i="1" a="1"/>
  <c r="P20872" i="1" s="1"/>
  <c r="R20872" i="1" s="1"/>
  <c r="P20873" i="1" a="1"/>
  <c r="P20873" i="1" s="1"/>
  <c r="R20873" i="1" s="1"/>
  <c r="P20874" i="1" a="1"/>
  <c r="P20874" i="1" s="1"/>
  <c r="R20874" i="1" s="1"/>
  <c r="P20875" i="1" a="1"/>
  <c r="P20875" i="1" s="1"/>
  <c r="R20875" i="1" s="1"/>
  <c r="P20876" i="1" a="1"/>
  <c r="P20876" i="1" s="1"/>
  <c r="R20876" i="1" s="1"/>
  <c r="P20877" i="1" a="1"/>
  <c r="P20877" i="1" s="1"/>
  <c r="R20877" i="1" s="1"/>
  <c r="P20878" i="1" a="1"/>
  <c r="P20878" i="1" s="1"/>
  <c r="R20878" i="1" s="1"/>
  <c r="P20879" i="1" a="1"/>
  <c r="P20879" i="1" s="1"/>
  <c r="R20879" i="1" s="1"/>
  <c r="P20880" i="1" a="1"/>
  <c r="P20880" i="1" s="1"/>
  <c r="R20880" i="1" s="1"/>
  <c r="P20881" i="1" a="1"/>
  <c r="P20881" i="1" s="1"/>
  <c r="R20881" i="1" s="1"/>
  <c r="P20882" i="1" a="1"/>
  <c r="P20882" i="1" s="1"/>
  <c r="R20882" i="1" s="1"/>
  <c r="P20883" i="1" a="1"/>
  <c r="P20883" i="1" s="1"/>
  <c r="R20883" i="1" s="1"/>
  <c r="P20884" i="1" a="1"/>
  <c r="P20884" i="1" s="1"/>
  <c r="R20884" i="1" s="1"/>
  <c r="P20885" i="1" a="1"/>
  <c r="P20885" i="1" s="1"/>
  <c r="R20885" i="1" s="1"/>
  <c r="P20886" i="1" a="1"/>
  <c r="P20886" i="1" s="1"/>
  <c r="R20886" i="1" s="1"/>
  <c r="P20887" i="1" a="1"/>
  <c r="P20887" i="1" s="1"/>
  <c r="R20887" i="1" s="1"/>
  <c r="P20888" i="1" a="1"/>
  <c r="P20888" i="1" s="1"/>
  <c r="R20888" i="1" s="1"/>
  <c r="P20889" i="1" a="1"/>
  <c r="P20889" i="1" s="1"/>
  <c r="R20889" i="1" s="1"/>
  <c r="P20890" i="1" a="1"/>
  <c r="P20890" i="1" s="1"/>
  <c r="R20890" i="1" s="1"/>
  <c r="P20891" i="1" a="1"/>
  <c r="P20891" i="1" s="1"/>
  <c r="R20891" i="1" s="1"/>
  <c r="P20892" i="1" a="1"/>
  <c r="P20892" i="1" s="1"/>
  <c r="R20892" i="1" s="1"/>
  <c r="P20893" i="1" a="1"/>
  <c r="P20893" i="1" s="1"/>
  <c r="R20893" i="1" s="1"/>
  <c r="P20894" i="1" a="1"/>
  <c r="P20894" i="1" s="1"/>
  <c r="R20894" i="1" s="1"/>
  <c r="P20895" i="1" a="1"/>
  <c r="P20895" i="1" s="1"/>
  <c r="R20895" i="1" s="1"/>
  <c r="P20896" i="1" a="1"/>
  <c r="P20896" i="1" s="1"/>
  <c r="R20896" i="1" s="1"/>
  <c r="P20897" i="1" a="1"/>
  <c r="P20897" i="1" s="1"/>
  <c r="R20897" i="1" s="1"/>
  <c r="P20898" i="1" a="1"/>
  <c r="P20898" i="1" s="1"/>
  <c r="R20898" i="1" s="1"/>
  <c r="P20899" i="1" a="1"/>
  <c r="P20899" i="1" s="1"/>
  <c r="R20899" i="1" s="1"/>
  <c r="P20900" i="1" a="1"/>
  <c r="P20900" i="1" s="1"/>
  <c r="R20900" i="1" s="1"/>
  <c r="P20901" i="1" a="1"/>
  <c r="P20901" i="1" s="1"/>
  <c r="R20901" i="1" s="1"/>
  <c r="P20902" i="1" a="1"/>
  <c r="P20902" i="1" s="1"/>
  <c r="R20902" i="1" s="1"/>
  <c r="P20903" i="1" a="1"/>
  <c r="P20903" i="1" s="1"/>
  <c r="R20903" i="1" s="1"/>
  <c r="P20904" i="1" a="1"/>
  <c r="P20904" i="1" s="1"/>
  <c r="R20904" i="1" s="1"/>
  <c r="P20905" i="1" a="1"/>
  <c r="P20905" i="1" s="1"/>
  <c r="R20905" i="1" s="1"/>
  <c r="P20906" i="1" a="1"/>
  <c r="P20906" i="1" s="1"/>
  <c r="R20906" i="1" s="1"/>
  <c r="P20907" i="1" a="1"/>
  <c r="P20907" i="1" s="1"/>
  <c r="R20907" i="1" s="1"/>
  <c r="P20908" i="1" a="1"/>
  <c r="P20908" i="1" s="1"/>
  <c r="R20908" i="1" s="1"/>
  <c r="P20909" i="1" a="1"/>
  <c r="P20909" i="1" s="1"/>
  <c r="R20909" i="1" s="1"/>
  <c r="P20910" i="1" a="1"/>
  <c r="P20910" i="1" s="1"/>
  <c r="R20910" i="1" s="1"/>
  <c r="P20911" i="1" a="1"/>
  <c r="P20911" i="1" s="1"/>
  <c r="R20911" i="1" s="1"/>
  <c r="P20912" i="1" a="1"/>
  <c r="P20912" i="1" s="1"/>
  <c r="R20912" i="1" s="1"/>
  <c r="P20913" i="1" a="1"/>
  <c r="P20913" i="1" s="1"/>
  <c r="R20913" i="1" s="1"/>
  <c r="P20914" i="1" a="1"/>
  <c r="P20914" i="1" s="1"/>
  <c r="R20914" i="1" s="1"/>
  <c r="P20915" i="1" a="1"/>
  <c r="P20915" i="1" s="1"/>
  <c r="R20915" i="1" s="1"/>
  <c r="P20916" i="1" a="1"/>
  <c r="P20916" i="1" s="1"/>
  <c r="R20916" i="1" s="1"/>
  <c r="P20917" i="1" a="1"/>
  <c r="P20917" i="1" s="1"/>
  <c r="R20917" i="1" s="1"/>
  <c r="P20918" i="1" a="1"/>
  <c r="P20918" i="1" s="1"/>
  <c r="R20918" i="1" s="1"/>
  <c r="P20919" i="1" a="1"/>
  <c r="P20919" i="1" s="1"/>
  <c r="R20919" i="1" s="1"/>
  <c r="P20920" i="1" a="1"/>
  <c r="P20920" i="1" s="1"/>
  <c r="R20920" i="1" s="1"/>
  <c r="P20921" i="1" a="1"/>
  <c r="P20921" i="1" s="1"/>
  <c r="R20921" i="1" s="1"/>
  <c r="P20922" i="1" a="1"/>
  <c r="P20922" i="1" s="1"/>
  <c r="R20922" i="1" s="1"/>
  <c r="P20923" i="1" a="1"/>
  <c r="P20923" i="1" s="1"/>
  <c r="R20923" i="1" s="1"/>
  <c r="P20924" i="1" a="1"/>
  <c r="P20924" i="1" s="1"/>
  <c r="R20924" i="1" s="1"/>
  <c r="P20925" i="1" a="1"/>
  <c r="P20925" i="1" s="1"/>
  <c r="R20925" i="1" s="1"/>
  <c r="P20926" i="1" a="1"/>
  <c r="P20926" i="1" s="1"/>
  <c r="R20926" i="1" s="1"/>
  <c r="P20927" i="1" a="1"/>
  <c r="P20927" i="1" s="1"/>
  <c r="R20927" i="1" s="1"/>
  <c r="P20928" i="1" a="1"/>
  <c r="P20928" i="1" s="1"/>
  <c r="R20928" i="1" s="1"/>
  <c r="P20929" i="1" a="1"/>
  <c r="P20929" i="1" s="1"/>
  <c r="R20929" i="1" s="1"/>
  <c r="P20930" i="1" a="1"/>
  <c r="P20930" i="1" s="1"/>
  <c r="R20930" i="1" s="1"/>
  <c r="P20931" i="1" a="1"/>
  <c r="P20931" i="1" s="1"/>
  <c r="R20931" i="1" s="1"/>
  <c r="P20932" i="1" a="1"/>
  <c r="P20932" i="1" s="1"/>
  <c r="R20932" i="1" s="1"/>
  <c r="P20933" i="1" a="1"/>
  <c r="P20933" i="1" s="1"/>
  <c r="R20933" i="1" s="1"/>
  <c r="P20934" i="1" a="1"/>
  <c r="P20934" i="1" s="1"/>
  <c r="R20934" i="1" s="1"/>
  <c r="P20935" i="1" a="1"/>
  <c r="P20935" i="1" s="1"/>
  <c r="R20935" i="1" s="1"/>
  <c r="P20936" i="1" a="1"/>
  <c r="P20936" i="1" s="1"/>
  <c r="R20936" i="1" s="1"/>
  <c r="P20937" i="1" a="1"/>
  <c r="P20937" i="1" s="1"/>
  <c r="R20937" i="1" s="1"/>
  <c r="P20938" i="1" a="1"/>
  <c r="P20938" i="1" s="1"/>
  <c r="R20938" i="1" s="1"/>
  <c r="P20939" i="1" a="1"/>
  <c r="P20939" i="1" s="1"/>
  <c r="R20939" i="1" s="1"/>
  <c r="P20940" i="1" a="1"/>
  <c r="P20940" i="1" s="1"/>
  <c r="R20940" i="1" s="1"/>
  <c r="P20941" i="1" a="1"/>
  <c r="P20941" i="1" s="1"/>
  <c r="R20941" i="1" s="1"/>
  <c r="P20942" i="1" a="1"/>
  <c r="P20942" i="1" s="1"/>
  <c r="R20942" i="1" s="1"/>
  <c r="P20943" i="1" a="1"/>
  <c r="P20943" i="1" s="1"/>
  <c r="R20943" i="1" s="1"/>
  <c r="P20944" i="1" a="1"/>
  <c r="P20944" i="1" s="1"/>
  <c r="R20944" i="1" s="1"/>
  <c r="P20945" i="1" a="1"/>
  <c r="P20945" i="1" s="1"/>
  <c r="R20945" i="1" s="1"/>
  <c r="P20946" i="1" a="1"/>
  <c r="P20946" i="1" s="1"/>
  <c r="R20946" i="1" s="1"/>
  <c r="P20947" i="1" a="1"/>
  <c r="P20947" i="1" s="1"/>
  <c r="R20947" i="1" s="1"/>
  <c r="P20948" i="1" a="1"/>
  <c r="P20948" i="1" s="1"/>
  <c r="R20948" i="1" s="1"/>
  <c r="P20949" i="1" a="1"/>
  <c r="P20949" i="1" s="1"/>
  <c r="R20949" i="1" s="1"/>
  <c r="P20950" i="1" a="1"/>
  <c r="P20950" i="1" s="1"/>
  <c r="R20950" i="1" s="1"/>
  <c r="P20951" i="1" a="1"/>
  <c r="P20951" i="1" s="1"/>
  <c r="R20951" i="1" s="1"/>
  <c r="P20952" i="1" a="1"/>
  <c r="P20952" i="1" s="1"/>
  <c r="R20952" i="1" s="1"/>
  <c r="P20953" i="1" a="1"/>
  <c r="P20953" i="1" s="1"/>
  <c r="R20953" i="1" s="1"/>
  <c r="P20954" i="1" a="1"/>
  <c r="P20954" i="1" s="1"/>
  <c r="R20954" i="1" s="1"/>
  <c r="P20955" i="1" a="1"/>
  <c r="P20955" i="1" s="1"/>
  <c r="R20955" i="1" s="1"/>
  <c r="P20956" i="1" a="1"/>
  <c r="P20956" i="1" s="1"/>
  <c r="R20956" i="1" s="1"/>
  <c r="P20957" i="1" a="1"/>
  <c r="P20957" i="1" s="1"/>
  <c r="R20957" i="1" s="1"/>
  <c r="P20958" i="1" a="1"/>
  <c r="P20958" i="1" s="1"/>
  <c r="R20958" i="1" s="1"/>
  <c r="P20959" i="1" a="1"/>
  <c r="P20959" i="1" s="1"/>
  <c r="R20959" i="1" s="1"/>
  <c r="P20960" i="1" a="1"/>
  <c r="P20960" i="1" s="1"/>
  <c r="R20960" i="1" s="1"/>
  <c r="P20961" i="1" a="1"/>
  <c r="P20961" i="1" s="1"/>
  <c r="R20961" i="1" s="1"/>
  <c r="P20962" i="1" a="1"/>
  <c r="P20962" i="1" s="1"/>
  <c r="R20962" i="1" s="1"/>
  <c r="P20963" i="1" a="1"/>
  <c r="P20963" i="1" s="1"/>
  <c r="R20963" i="1" s="1"/>
  <c r="P20964" i="1" a="1"/>
  <c r="P20964" i="1" s="1"/>
  <c r="R20964" i="1" s="1"/>
  <c r="P20965" i="1" a="1"/>
  <c r="P20965" i="1" s="1"/>
  <c r="R20965" i="1" s="1"/>
  <c r="P20966" i="1" a="1"/>
  <c r="P20966" i="1" s="1"/>
  <c r="R20966" i="1" s="1"/>
  <c r="P20967" i="1" a="1"/>
  <c r="P20967" i="1" s="1"/>
  <c r="R20967" i="1" s="1"/>
  <c r="P20968" i="1" a="1"/>
  <c r="P20968" i="1" s="1"/>
  <c r="R20968" i="1" s="1"/>
  <c r="P20969" i="1" a="1"/>
  <c r="P20969" i="1" s="1"/>
  <c r="R20969" i="1" s="1"/>
  <c r="P20970" i="1" a="1"/>
  <c r="P20970" i="1" s="1"/>
  <c r="R20970" i="1" s="1"/>
  <c r="P20971" i="1" a="1"/>
  <c r="P20971" i="1" s="1"/>
  <c r="R20971" i="1" s="1"/>
  <c r="P20972" i="1" a="1"/>
  <c r="P20972" i="1" s="1"/>
  <c r="R20972" i="1" s="1"/>
  <c r="P20973" i="1" a="1"/>
  <c r="P20973" i="1" s="1"/>
  <c r="R20973" i="1" s="1"/>
  <c r="P20974" i="1" a="1"/>
  <c r="P20974" i="1" s="1"/>
  <c r="R20974" i="1" s="1"/>
  <c r="P20975" i="1" a="1"/>
  <c r="P20975" i="1" s="1"/>
  <c r="R20975" i="1" s="1"/>
  <c r="P20976" i="1" a="1"/>
  <c r="P20976" i="1" s="1"/>
  <c r="R20976" i="1" s="1"/>
  <c r="P20977" i="1" a="1"/>
  <c r="P20977" i="1" s="1"/>
  <c r="R20977" i="1" s="1"/>
  <c r="P20978" i="1" a="1"/>
  <c r="P20978" i="1" s="1"/>
  <c r="R20978" i="1" s="1"/>
  <c r="P20979" i="1" a="1"/>
  <c r="P20979" i="1" s="1"/>
  <c r="R20979" i="1" s="1"/>
  <c r="P20980" i="1" a="1"/>
  <c r="P20980" i="1" s="1"/>
  <c r="R20980" i="1" s="1"/>
  <c r="P20981" i="1" a="1"/>
  <c r="P20981" i="1" s="1"/>
  <c r="R20981" i="1" s="1"/>
  <c r="P20982" i="1" a="1"/>
  <c r="P20982" i="1" s="1"/>
  <c r="R20982" i="1" s="1"/>
  <c r="P20983" i="1" a="1"/>
  <c r="P20983" i="1" s="1"/>
  <c r="R20983" i="1" s="1"/>
  <c r="P20984" i="1" a="1"/>
  <c r="P20984" i="1" s="1"/>
  <c r="R20984" i="1" s="1"/>
  <c r="P20985" i="1" a="1"/>
  <c r="P20985" i="1" s="1"/>
  <c r="R20985" i="1" s="1"/>
  <c r="P20986" i="1" a="1"/>
  <c r="P20986" i="1" s="1"/>
  <c r="R20986" i="1" s="1"/>
  <c r="P20987" i="1" a="1"/>
  <c r="P20987" i="1" s="1"/>
  <c r="R20987" i="1" s="1"/>
  <c r="P20988" i="1" a="1"/>
  <c r="P20988" i="1" s="1"/>
  <c r="R20988" i="1" s="1"/>
  <c r="P20989" i="1" a="1"/>
  <c r="P20989" i="1" s="1"/>
  <c r="R20989" i="1" s="1"/>
  <c r="P20990" i="1" a="1"/>
  <c r="P20990" i="1" s="1"/>
  <c r="R20990" i="1" s="1"/>
  <c r="P20991" i="1" a="1"/>
  <c r="P20991" i="1" s="1"/>
  <c r="R20991" i="1" s="1"/>
  <c r="P20992" i="1" a="1"/>
  <c r="P20992" i="1" s="1"/>
  <c r="R20992" i="1" s="1"/>
  <c r="P20993" i="1" a="1"/>
  <c r="P20993" i="1" s="1"/>
  <c r="R20993" i="1" s="1"/>
  <c r="P20994" i="1" a="1"/>
  <c r="P20994" i="1" s="1"/>
  <c r="R20994" i="1" s="1"/>
  <c r="P20995" i="1" a="1"/>
  <c r="P20995" i="1" s="1"/>
  <c r="R20995" i="1" s="1"/>
  <c r="P20996" i="1" a="1"/>
  <c r="P20996" i="1" s="1"/>
  <c r="R20996" i="1" s="1"/>
  <c r="P20997" i="1" a="1"/>
  <c r="P20997" i="1" s="1"/>
  <c r="R20997" i="1" s="1"/>
  <c r="P20998" i="1" a="1"/>
  <c r="P20998" i="1" s="1"/>
  <c r="R20998" i="1" s="1"/>
  <c r="P20999" i="1" a="1"/>
  <c r="P20999" i="1" s="1"/>
  <c r="R20999" i="1" s="1"/>
  <c r="P21000" i="1" a="1"/>
  <c r="P21000" i="1" s="1"/>
  <c r="R21000" i="1" s="1"/>
  <c r="P21001" i="1" a="1"/>
  <c r="P21001" i="1" s="1"/>
  <c r="R21001" i="1" s="1"/>
  <c r="P21002" i="1" a="1"/>
  <c r="P21002" i="1" s="1"/>
  <c r="R21002" i="1" s="1"/>
  <c r="P21003" i="1" a="1"/>
  <c r="P21003" i="1" s="1"/>
  <c r="R21003" i="1" s="1"/>
  <c r="P21004" i="1" a="1"/>
  <c r="P21004" i="1" s="1"/>
  <c r="R21004" i="1" s="1"/>
  <c r="P21005" i="1" a="1"/>
  <c r="P21005" i="1" s="1"/>
  <c r="R21005" i="1" s="1"/>
  <c r="P21006" i="1" a="1"/>
  <c r="P21006" i="1" s="1"/>
  <c r="R21006" i="1" s="1"/>
  <c r="P21007" i="1" a="1"/>
  <c r="P21007" i="1" s="1"/>
  <c r="R21007" i="1" s="1"/>
  <c r="P21008" i="1" a="1"/>
  <c r="P21008" i="1" s="1"/>
  <c r="R21008" i="1" s="1"/>
  <c r="P21009" i="1" a="1"/>
  <c r="P21009" i="1" s="1"/>
  <c r="R21009" i="1" s="1"/>
  <c r="P21010" i="1" a="1"/>
  <c r="P21010" i="1" s="1"/>
  <c r="R21010" i="1" s="1"/>
  <c r="P21011" i="1" a="1"/>
  <c r="P21011" i="1" s="1"/>
  <c r="R21011" i="1" s="1"/>
  <c r="P21012" i="1" a="1"/>
  <c r="P21012" i="1" s="1"/>
  <c r="R21012" i="1" s="1"/>
  <c r="P21013" i="1" a="1"/>
  <c r="P21013" i="1" s="1"/>
  <c r="R21013" i="1" s="1"/>
  <c r="P21014" i="1" a="1"/>
  <c r="P21014" i="1" s="1"/>
  <c r="R21014" i="1" s="1"/>
  <c r="P21015" i="1" a="1"/>
  <c r="P21015" i="1" s="1"/>
  <c r="R21015" i="1" s="1"/>
  <c r="P21016" i="1" a="1"/>
  <c r="P21016" i="1" s="1"/>
  <c r="R21016" i="1" s="1"/>
  <c r="P21017" i="1" a="1"/>
  <c r="P21017" i="1" s="1"/>
  <c r="R21017" i="1" s="1"/>
  <c r="P21018" i="1" a="1"/>
  <c r="P21018" i="1" s="1"/>
  <c r="R21018" i="1" s="1"/>
  <c r="P21019" i="1" a="1"/>
  <c r="P21019" i="1" s="1"/>
  <c r="R21019" i="1" s="1"/>
  <c r="P21020" i="1" a="1"/>
  <c r="P21020" i="1" s="1"/>
  <c r="R21020" i="1" s="1"/>
  <c r="P21021" i="1" a="1"/>
  <c r="P21021" i="1" s="1"/>
  <c r="R21021" i="1" s="1"/>
  <c r="P21022" i="1" a="1"/>
  <c r="P21022" i="1" s="1"/>
  <c r="R21022" i="1" s="1"/>
  <c r="P21023" i="1" a="1"/>
  <c r="P21023" i="1" s="1"/>
  <c r="R21023" i="1" s="1"/>
  <c r="P21024" i="1" a="1"/>
  <c r="P21024" i="1" s="1"/>
  <c r="R21024" i="1" s="1"/>
  <c r="P21025" i="1" a="1"/>
  <c r="P21025" i="1" s="1"/>
  <c r="R21025" i="1" s="1"/>
  <c r="P21026" i="1" a="1"/>
  <c r="P21026" i="1" s="1"/>
  <c r="R21026" i="1" s="1"/>
  <c r="P21027" i="1" a="1"/>
  <c r="P21027" i="1" s="1"/>
  <c r="R21027" i="1" s="1"/>
  <c r="P21028" i="1" a="1"/>
  <c r="P21028" i="1" s="1"/>
  <c r="R21028" i="1" s="1"/>
  <c r="P21029" i="1" a="1"/>
  <c r="P21029" i="1" s="1"/>
  <c r="R21029" i="1" s="1"/>
  <c r="P21030" i="1" a="1"/>
  <c r="P21030" i="1" s="1"/>
  <c r="R21030" i="1" s="1"/>
  <c r="P21031" i="1" a="1"/>
  <c r="P21031" i="1" s="1"/>
  <c r="R21031" i="1" s="1"/>
  <c r="P21032" i="1" a="1"/>
  <c r="P21032" i="1" s="1"/>
  <c r="R21032" i="1" s="1"/>
  <c r="P21033" i="1" a="1"/>
  <c r="P21033" i="1" s="1"/>
  <c r="R21033" i="1" s="1"/>
  <c r="P21034" i="1" a="1"/>
  <c r="P21034" i="1" s="1"/>
  <c r="R21034" i="1" s="1"/>
  <c r="P21035" i="1" a="1"/>
  <c r="P21035" i="1" s="1"/>
  <c r="R21035" i="1" s="1"/>
  <c r="P21036" i="1" a="1"/>
  <c r="P21036" i="1" s="1"/>
  <c r="R21036" i="1" s="1"/>
  <c r="P21037" i="1" a="1"/>
  <c r="P21037" i="1" s="1"/>
  <c r="R21037" i="1" s="1"/>
  <c r="P21038" i="1" a="1"/>
  <c r="P21038" i="1" s="1"/>
  <c r="R21038" i="1" s="1"/>
  <c r="P21039" i="1" a="1"/>
  <c r="P21039" i="1" s="1"/>
  <c r="R21039" i="1" s="1"/>
  <c r="P21040" i="1" a="1"/>
  <c r="P21040" i="1" s="1"/>
  <c r="R21040" i="1" s="1"/>
  <c r="P21041" i="1" a="1"/>
  <c r="P21041" i="1" s="1"/>
  <c r="R21041" i="1" s="1"/>
  <c r="P21042" i="1" a="1"/>
  <c r="P21042" i="1" s="1"/>
  <c r="R21042" i="1" s="1"/>
  <c r="P21043" i="1" a="1"/>
  <c r="P21043" i="1" s="1"/>
  <c r="R21043" i="1" s="1"/>
  <c r="P21044" i="1" a="1"/>
  <c r="P21044" i="1" s="1"/>
  <c r="R21044" i="1" s="1"/>
  <c r="P21045" i="1" a="1"/>
  <c r="P21045" i="1" s="1"/>
  <c r="R21045" i="1" s="1"/>
  <c r="P21046" i="1" a="1"/>
  <c r="P21046" i="1" s="1"/>
  <c r="R21046" i="1" s="1"/>
  <c r="P21047" i="1" a="1"/>
  <c r="P21047" i="1" s="1"/>
  <c r="R21047" i="1" s="1"/>
  <c r="P21048" i="1" a="1"/>
  <c r="P21048" i="1" s="1"/>
  <c r="R21048" i="1" s="1"/>
  <c r="P21049" i="1" a="1"/>
  <c r="P21049" i="1" s="1"/>
  <c r="R21049" i="1" s="1"/>
  <c r="P21050" i="1" a="1"/>
  <c r="P21050" i="1" s="1"/>
  <c r="R21050" i="1" s="1"/>
  <c r="P21051" i="1" a="1"/>
  <c r="P21051" i="1" s="1"/>
  <c r="R21051" i="1" s="1"/>
  <c r="P21052" i="1" a="1"/>
  <c r="P21052" i="1" s="1"/>
  <c r="R21052" i="1" s="1"/>
  <c r="P21053" i="1" a="1"/>
  <c r="P21053" i="1" s="1"/>
  <c r="R21053" i="1" s="1"/>
  <c r="P21054" i="1" a="1"/>
  <c r="P21054" i="1" s="1"/>
  <c r="R21054" i="1" s="1"/>
  <c r="P21055" i="1" a="1"/>
  <c r="P21055" i="1" s="1"/>
  <c r="R21055" i="1" s="1"/>
  <c r="P21056" i="1" a="1"/>
  <c r="P21056" i="1" s="1"/>
  <c r="R21056" i="1" s="1"/>
  <c r="P21057" i="1" a="1"/>
  <c r="P21057" i="1" s="1"/>
  <c r="R21057" i="1" s="1"/>
  <c r="P21058" i="1" a="1"/>
  <c r="P21058" i="1" s="1"/>
  <c r="R21058" i="1" s="1"/>
  <c r="P21059" i="1" a="1"/>
  <c r="P21059" i="1" s="1"/>
  <c r="R21059" i="1" s="1"/>
  <c r="P21060" i="1" a="1"/>
  <c r="P21060" i="1" s="1"/>
  <c r="R21060" i="1" s="1"/>
  <c r="P21061" i="1" a="1"/>
  <c r="P21061" i="1" s="1"/>
  <c r="R21061" i="1" s="1"/>
  <c r="P21062" i="1" a="1"/>
  <c r="P21062" i="1" s="1"/>
  <c r="R21062" i="1" s="1"/>
  <c r="P21063" i="1" a="1"/>
  <c r="P21063" i="1" s="1"/>
  <c r="R21063" i="1" s="1"/>
  <c r="P21064" i="1" a="1"/>
  <c r="P21064" i="1" s="1"/>
  <c r="R21064" i="1" s="1"/>
  <c r="P21065" i="1" a="1"/>
  <c r="P21065" i="1" s="1"/>
  <c r="R21065" i="1" s="1"/>
  <c r="P21066" i="1" a="1"/>
  <c r="P21066" i="1" s="1"/>
  <c r="R21066" i="1" s="1"/>
  <c r="P21067" i="1" a="1"/>
  <c r="P21067" i="1" s="1"/>
  <c r="R21067" i="1" s="1"/>
  <c r="P21068" i="1" a="1"/>
  <c r="P21068" i="1" s="1"/>
  <c r="R21068" i="1" s="1"/>
  <c r="P21069" i="1" a="1"/>
  <c r="P21069" i="1" s="1"/>
  <c r="R21069" i="1" s="1"/>
  <c r="P21070" i="1" a="1"/>
  <c r="P21070" i="1" s="1"/>
  <c r="R21070" i="1" s="1"/>
  <c r="P21071" i="1" a="1"/>
  <c r="P21071" i="1" s="1"/>
  <c r="R21071" i="1" s="1"/>
  <c r="P21072" i="1" a="1"/>
  <c r="P21072" i="1" s="1"/>
  <c r="R21072" i="1" s="1"/>
  <c r="P21073" i="1" a="1"/>
  <c r="P21073" i="1" s="1"/>
  <c r="R21073" i="1" s="1"/>
  <c r="P21074" i="1" a="1"/>
  <c r="P21074" i="1" s="1"/>
  <c r="R21074" i="1" s="1"/>
  <c r="P21075" i="1" a="1"/>
  <c r="P21075" i="1" s="1"/>
  <c r="R21075" i="1" s="1"/>
  <c r="P21076" i="1" a="1"/>
  <c r="P21076" i="1" s="1"/>
  <c r="R21076" i="1" s="1"/>
  <c r="P21077" i="1" a="1"/>
  <c r="P21077" i="1" s="1"/>
  <c r="R21077" i="1" s="1"/>
  <c r="P21078" i="1" a="1"/>
  <c r="P21078" i="1" s="1"/>
  <c r="R21078" i="1" s="1"/>
  <c r="P21079" i="1" a="1"/>
  <c r="P21079" i="1" s="1"/>
  <c r="R21079" i="1" s="1"/>
  <c r="P21080" i="1" a="1"/>
  <c r="P21080" i="1" s="1"/>
  <c r="R21080" i="1" s="1"/>
  <c r="P21081" i="1" a="1"/>
  <c r="P21081" i="1" s="1"/>
  <c r="R21081" i="1" s="1"/>
  <c r="P21082" i="1" a="1"/>
  <c r="P21082" i="1" s="1"/>
  <c r="R21082" i="1" s="1"/>
  <c r="P21083" i="1" a="1"/>
  <c r="P21083" i="1" s="1"/>
  <c r="R21083" i="1" s="1"/>
  <c r="P21084" i="1" a="1"/>
  <c r="P21084" i="1" s="1"/>
  <c r="R21084" i="1" s="1"/>
  <c r="P21085" i="1" a="1"/>
  <c r="P21085" i="1" s="1"/>
  <c r="R21085" i="1" s="1"/>
  <c r="P21086" i="1" a="1"/>
  <c r="P21086" i="1" s="1"/>
  <c r="R21086" i="1" s="1"/>
  <c r="P21087" i="1" a="1"/>
  <c r="P21087" i="1" s="1"/>
  <c r="R21087" i="1" s="1"/>
  <c r="P21088" i="1" a="1"/>
  <c r="P21088" i="1" s="1"/>
  <c r="R21088" i="1" s="1"/>
  <c r="P21089" i="1" a="1"/>
  <c r="P21089" i="1" s="1"/>
  <c r="R21089" i="1" s="1"/>
  <c r="P21090" i="1" a="1"/>
  <c r="P21090" i="1" s="1"/>
  <c r="R21090" i="1" s="1"/>
  <c r="P21091" i="1" a="1"/>
  <c r="P21091" i="1" s="1"/>
  <c r="R21091" i="1" s="1"/>
  <c r="P21092" i="1" a="1"/>
  <c r="P21092" i="1" s="1"/>
  <c r="R21092" i="1" s="1"/>
  <c r="P21093" i="1" a="1"/>
  <c r="P21093" i="1" s="1"/>
  <c r="R21093" i="1" s="1"/>
  <c r="P21094" i="1" a="1"/>
  <c r="P21094" i="1" s="1"/>
  <c r="R21094" i="1" s="1"/>
  <c r="P21095" i="1" a="1"/>
  <c r="P21095" i="1" s="1"/>
  <c r="R21095" i="1" s="1"/>
  <c r="P21096" i="1" a="1"/>
  <c r="P21096" i="1" s="1"/>
  <c r="R21096" i="1" s="1"/>
  <c r="P21097" i="1" a="1"/>
  <c r="P21097" i="1" s="1"/>
  <c r="R21097" i="1" s="1"/>
  <c r="P21098" i="1" a="1"/>
  <c r="P21098" i="1" s="1"/>
  <c r="R21098" i="1" s="1"/>
  <c r="P21099" i="1" a="1"/>
  <c r="P21099" i="1" s="1"/>
  <c r="R21099" i="1" s="1"/>
  <c r="P21100" i="1" a="1"/>
  <c r="P21100" i="1" s="1"/>
  <c r="R21100" i="1" s="1"/>
  <c r="P21101" i="1" a="1"/>
  <c r="P21101" i="1" s="1"/>
  <c r="R21101" i="1" s="1"/>
  <c r="P21102" i="1" a="1"/>
  <c r="P21102" i="1" s="1"/>
  <c r="R21102" i="1" s="1"/>
  <c r="P21103" i="1" a="1"/>
  <c r="P21103" i="1" s="1"/>
  <c r="R21103" i="1" s="1"/>
  <c r="P21104" i="1" a="1"/>
  <c r="P21104" i="1" s="1"/>
  <c r="R21104" i="1" s="1"/>
  <c r="P21105" i="1" a="1"/>
  <c r="P21105" i="1" s="1"/>
  <c r="R21105" i="1" s="1"/>
  <c r="P21106" i="1" a="1"/>
  <c r="P21106" i="1" s="1"/>
  <c r="R21106" i="1" s="1"/>
  <c r="P21107" i="1" a="1"/>
  <c r="P21107" i="1" s="1"/>
  <c r="R21107" i="1" s="1"/>
  <c r="P21108" i="1" a="1"/>
  <c r="P21108" i="1" s="1"/>
  <c r="R21108" i="1" s="1"/>
  <c r="P21109" i="1" a="1"/>
  <c r="P21109" i="1" s="1"/>
  <c r="R21109" i="1" s="1"/>
  <c r="P21110" i="1" a="1"/>
  <c r="P21110" i="1" s="1"/>
  <c r="R21110" i="1" s="1"/>
  <c r="P21111" i="1" a="1"/>
  <c r="P21111" i="1" s="1"/>
  <c r="R21111" i="1" s="1"/>
  <c r="P21112" i="1" a="1"/>
  <c r="P21112" i="1" s="1"/>
  <c r="R21112" i="1" s="1"/>
  <c r="P21113" i="1" a="1"/>
  <c r="P21113" i="1" s="1"/>
  <c r="R21113" i="1" s="1"/>
  <c r="P21114" i="1" a="1"/>
  <c r="P21114" i="1" s="1"/>
  <c r="R21114" i="1" s="1"/>
  <c r="P21115" i="1" a="1"/>
  <c r="P21115" i="1" s="1"/>
  <c r="R21115" i="1" s="1"/>
  <c r="P21116" i="1" a="1"/>
  <c r="P21116" i="1" s="1"/>
  <c r="R21116" i="1" s="1"/>
  <c r="P21117" i="1" a="1"/>
  <c r="P21117" i="1" s="1"/>
  <c r="R21117" i="1" s="1"/>
  <c r="P21118" i="1" a="1"/>
  <c r="P21118" i="1" s="1"/>
  <c r="R21118" i="1" s="1"/>
  <c r="P21119" i="1" a="1"/>
  <c r="P21119" i="1" s="1"/>
  <c r="R21119" i="1" s="1"/>
  <c r="P21120" i="1" a="1"/>
  <c r="P21120" i="1" s="1"/>
  <c r="R21120" i="1" s="1"/>
  <c r="P21121" i="1" a="1"/>
  <c r="P21121" i="1" s="1"/>
  <c r="R21121" i="1" s="1"/>
  <c r="P21122" i="1" a="1"/>
  <c r="P21122" i="1" s="1"/>
  <c r="R21122" i="1" s="1"/>
  <c r="P21123" i="1" a="1"/>
  <c r="P21123" i="1" s="1"/>
  <c r="R21123" i="1" s="1"/>
  <c r="P21124" i="1" a="1"/>
  <c r="P21124" i="1" s="1"/>
  <c r="R21124" i="1" s="1"/>
  <c r="P21125" i="1" a="1"/>
  <c r="P21125" i="1" s="1"/>
  <c r="R21125" i="1" s="1"/>
  <c r="P21126" i="1" a="1"/>
  <c r="P21126" i="1" s="1"/>
  <c r="R21126" i="1" s="1"/>
  <c r="P21127" i="1" a="1"/>
  <c r="P21127" i="1" s="1"/>
  <c r="R21127" i="1" s="1"/>
  <c r="P21128" i="1" a="1"/>
  <c r="P21128" i="1" s="1"/>
  <c r="R21128" i="1" s="1"/>
  <c r="P21129" i="1" a="1"/>
  <c r="P21129" i="1" s="1"/>
  <c r="R21129" i="1" s="1"/>
  <c r="P21130" i="1" a="1"/>
  <c r="P21130" i="1" s="1"/>
  <c r="R21130" i="1" s="1"/>
  <c r="P21131" i="1" a="1"/>
  <c r="P21131" i="1" s="1"/>
  <c r="R21131" i="1" s="1"/>
  <c r="P21132" i="1" a="1"/>
  <c r="P21132" i="1" s="1"/>
  <c r="R21132" i="1" s="1"/>
  <c r="P21133" i="1" a="1"/>
  <c r="P21133" i="1" s="1"/>
  <c r="R21133" i="1" s="1"/>
  <c r="P21134" i="1" a="1"/>
  <c r="P21134" i="1" s="1"/>
  <c r="R21134" i="1" s="1"/>
  <c r="P21135" i="1" a="1"/>
  <c r="P21135" i="1" s="1"/>
  <c r="R21135" i="1" s="1"/>
  <c r="P21136" i="1" a="1"/>
  <c r="P21136" i="1" s="1"/>
  <c r="R21136" i="1" s="1"/>
  <c r="P21137" i="1" a="1"/>
  <c r="P21137" i="1" s="1"/>
  <c r="R21137" i="1" s="1"/>
  <c r="P21138" i="1" a="1"/>
  <c r="P21138" i="1" s="1"/>
  <c r="R21138" i="1" s="1"/>
  <c r="P21139" i="1" a="1"/>
  <c r="P21139" i="1" s="1"/>
  <c r="R21139" i="1" s="1"/>
  <c r="P21140" i="1" a="1"/>
  <c r="P21140" i="1" s="1"/>
  <c r="R21140" i="1" s="1"/>
  <c r="P21141" i="1" a="1"/>
  <c r="P21141" i="1" s="1"/>
  <c r="R21141" i="1" s="1"/>
  <c r="P21142" i="1" a="1"/>
  <c r="P21142" i="1" s="1"/>
  <c r="R21142" i="1" s="1"/>
  <c r="P21143" i="1" a="1"/>
  <c r="P21143" i="1" s="1"/>
  <c r="R21143" i="1" s="1"/>
  <c r="P21144" i="1" a="1"/>
  <c r="P21144" i="1" s="1"/>
  <c r="R21144" i="1" s="1"/>
  <c r="P21145" i="1" a="1"/>
  <c r="P21145" i="1" s="1"/>
  <c r="R21145" i="1" s="1"/>
  <c r="P21146" i="1" a="1"/>
  <c r="P21146" i="1" s="1"/>
  <c r="R21146" i="1" s="1"/>
  <c r="P21147" i="1" a="1"/>
  <c r="P21147" i="1" s="1"/>
  <c r="R21147" i="1" s="1"/>
  <c r="P21148" i="1" a="1"/>
  <c r="P21148" i="1" s="1"/>
  <c r="R21148" i="1" s="1"/>
  <c r="P21149" i="1" a="1"/>
  <c r="P21149" i="1" s="1"/>
  <c r="R21149" i="1" s="1"/>
  <c r="P21150" i="1" a="1"/>
  <c r="P21150" i="1" s="1"/>
  <c r="R21150" i="1" s="1"/>
  <c r="P21151" i="1" a="1"/>
  <c r="P21151" i="1" s="1"/>
  <c r="R21151" i="1" s="1"/>
  <c r="P21152" i="1" a="1"/>
  <c r="P21152" i="1" s="1"/>
  <c r="R21152" i="1" s="1"/>
  <c r="P21153" i="1" a="1"/>
  <c r="P21153" i="1" s="1"/>
  <c r="R21153" i="1" s="1"/>
  <c r="P21154" i="1" a="1"/>
  <c r="P21154" i="1" s="1"/>
  <c r="R21154" i="1" s="1"/>
  <c r="P21155" i="1" a="1"/>
  <c r="P21155" i="1" s="1"/>
  <c r="R21155" i="1" s="1"/>
  <c r="P21156" i="1" a="1"/>
  <c r="P21156" i="1" s="1"/>
  <c r="R21156" i="1" s="1"/>
  <c r="P21157" i="1" a="1"/>
  <c r="P21157" i="1" s="1"/>
  <c r="R21157" i="1" s="1"/>
  <c r="P21158" i="1" a="1"/>
  <c r="P21158" i="1" s="1"/>
  <c r="R21158" i="1" s="1"/>
  <c r="P21159" i="1" a="1"/>
  <c r="P21159" i="1" s="1"/>
  <c r="R21159" i="1" s="1"/>
  <c r="P21160" i="1" a="1"/>
  <c r="P21160" i="1" s="1"/>
  <c r="R21160" i="1" s="1"/>
  <c r="P21161" i="1" a="1"/>
  <c r="P21161" i="1" s="1"/>
  <c r="R21161" i="1" s="1"/>
  <c r="P21162" i="1" a="1"/>
  <c r="P21162" i="1" s="1"/>
  <c r="R21162" i="1" s="1"/>
  <c r="P21163" i="1" a="1"/>
  <c r="P21163" i="1" s="1"/>
  <c r="R21163" i="1" s="1"/>
  <c r="P21164" i="1" a="1"/>
  <c r="P21164" i="1" s="1"/>
  <c r="R21164" i="1" s="1"/>
  <c r="P21165" i="1" a="1"/>
  <c r="P21165" i="1" s="1"/>
  <c r="R21165" i="1" s="1"/>
  <c r="P21166" i="1" a="1"/>
  <c r="P21166" i="1" s="1"/>
  <c r="R21166" i="1" s="1"/>
  <c r="P21167" i="1" a="1"/>
  <c r="P21167" i="1" s="1"/>
  <c r="R21167" i="1" s="1"/>
  <c r="P21168" i="1" a="1"/>
  <c r="P21168" i="1" s="1"/>
  <c r="R21168" i="1" s="1"/>
  <c r="P21169" i="1" a="1"/>
  <c r="P21169" i="1" s="1"/>
  <c r="R21169" i="1" s="1"/>
  <c r="P21170" i="1" a="1"/>
  <c r="P21170" i="1" s="1"/>
  <c r="R21170" i="1" s="1"/>
  <c r="P21171" i="1" a="1"/>
  <c r="P21171" i="1" s="1"/>
  <c r="R21171" i="1" s="1"/>
  <c r="P21172" i="1" a="1"/>
  <c r="P21172" i="1" s="1"/>
  <c r="R21172" i="1" s="1"/>
  <c r="P21173" i="1" a="1"/>
  <c r="P21173" i="1" s="1"/>
  <c r="R21173" i="1" s="1"/>
  <c r="P21174" i="1" a="1"/>
  <c r="P21174" i="1" s="1"/>
  <c r="R21174" i="1" s="1"/>
  <c r="P21175" i="1" a="1"/>
  <c r="P21175" i="1" s="1"/>
  <c r="R21175" i="1" s="1"/>
  <c r="P21176" i="1" a="1"/>
  <c r="P21176" i="1" s="1"/>
  <c r="R21176" i="1" s="1"/>
  <c r="P21177" i="1" a="1"/>
  <c r="P21177" i="1" s="1"/>
  <c r="R21177" i="1" s="1"/>
  <c r="P21178" i="1" a="1"/>
  <c r="P21178" i="1" s="1"/>
  <c r="R21178" i="1" s="1"/>
  <c r="P21179" i="1" a="1"/>
  <c r="P21179" i="1" s="1"/>
  <c r="R21179" i="1" s="1"/>
  <c r="P21180" i="1" a="1"/>
  <c r="P21180" i="1" s="1"/>
  <c r="R21180" i="1" s="1"/>
  <c r="P21181" i="1" a="1"/>
  <c r="P21181" i="1" s="1"/>
  <c r="R21181" i="1" s="1"/>
  <c r="P21182" i="1" a="1"/>
  <c r="P21182" i="1" s="1"/>
  <c r="R21182" i="1" s="1"/>
  <c r="P21183" i="1" a="1"/>
  <c r="P21183" i="1" s="1"/>
  <c r="R21183" i="1" s="1"/>
  <c r="P21184" i="1" a="1"/>
  <c r="P21184" i="1" s="1"/>
  <c r="R21184" i="1" s="1"/>
  <c r="P21185" i="1" a="1"/>
  <c r="P21185" i="1" s="1"/>
  <c r="R21185" i="1" s="1"/>
  <c r="P21186" i="1" a="1"/>
  <c r="P21186" i="1" s="1"/>
  <c r="R21186" i="1" s="1"/>
  <c r="P21187" i="1" a="1"/>
  <c r="P21187" i="1" s="1"/>
  <c r="R21187" i="1" s="1"/>
  <c r="P21188" i="1" a="1"/>
  <c r="P21188" i="1" s="1"/>
  <c r="R21188" i="1" s="1"/>
  <c r="P21189" i="1" a="1"/>
  <c r="P21189" i="1" s="1"/>
  <c r="R21189" i="1" s="1"/>
  <c r="P21190" i="1" a="1"/>
  <c r="P21190" i="1" s="1"/>
  <c r="R21190" i="1" s="1"/>
  <c r="P21191" i="1" a="1"/>
  <c r="P21191" i="1" s="1"/>
  <c r="R21191" i="1" s="1"/>
  <c r="P21192" i="1" a="1"/>
  <c r="P21192" i="1" s="1"/>
  <c r="R21192" i="1" s="1"/>
  <c r="P21193" i="1" a="1"/>
  <c r="P21193" i="1" s="1"/>
  <c r="R21193" i="1" s="1"/>
  <c r="P21194" i="1" a="1"/>
  <c r="P21194" i="1" s="1"/>
  <c r="R21194" i="1" s="1"/>
  <c r="P21195" i="1" a="1"/>
  <c r="P21195" i="1" s="1"/>
  <c r="R21195" i="1" s="1"/>
  <c r="P21196" i="1" a="1"/>
  <c r="P21196" i="1" s="1"/>
  <c r="R21196" i="1" s="1"/>
  <c r="P21197" i="1" a="1"/>
  <c r="P21197" i="1" s="1"/>
  <c r="R21197" i="1" s="1"/>
  <c r="P21198" i="1" a="1"/>
  <c r="P21198" i="1" s="1"/>
  <c r="R21198" i="1" s="1"/>
  <c r="P21199" i="1" a="1"/>
  <c r="P21199" i="1" s="1"/>
  <c r="R21199" i="1" s="1"/>
  <c r="P21200" i="1" a="1"/>
  <c r="P21200" i="1" s="1"/>
  <c r="R21200" i="1" s="1"/>
  <c r="P21201" i="1" a="1"/>
  <c r="P21201" i="1" s="1"/>
  <c r="R21201" i="1" s="1"/>
  <c r="P21202" i="1" a="1"/>
  <c r="P21202" i="1" s="1"/>
  <c r="R21202" i="1" s="1"/>
  <c r="P21203" i="1" a="1"/>
  <c r="P21203" i="1" s="1"/>
  <c r="R21203" i="1" s="1"/>
  <c r="P21204" i="1" a="1"/>
  <c r="P21204" i="1" s="1"/>
  <c r="R21204" i="1" s="1"/>
  <c r="P21205" i="1" a="1"/>
  <c r="P21205" i="1" s="1"/>
  <c r="R21205" i="1" s="1"/>
  <c r="P21206" i="1" a="1"/>
  <c r="P21206" i="1" s="1"/>
  <c r="R21206" i="1" s="1"/>
  <c r="P21207" i="1" a="1"/>
  <c r="P21207" i="1" s="1"/>
  <c r="R21207" i="1" s="1"/>
  <c r="P21208" i="1" a="1"/>
  <c r="P21208" i="1" s="1"/>
  <c r="R21208" i="1" s="1"/>
  <c r="P21209" i="1" a="1"/>
  <c r="P21209" i="1" s="1"/>
  <c r="R21209" i="1" s="1"/>
  <c r="P21210" i="1" a="1"/>
  <c r="P21210" i="1" s="1"/>
  <c r="R21210" i="1" s="1"/>
  <c r="P21211" i="1" a="1"/>
  <c r="P21211" i="1" s="1"/>
  <c r="R21211" i="1" s="1"/>
  <c r="P21212" i="1" a="1"/>
  <c r="P21212" i="1" s="1"/>
  <c r="R21212" i="1" s="1"/>
  <c r="P21213" i="1" a="1"/>
  <c r="P21213" i="1" s="1"/>
  <c r="R21213" i="1" s="1"/>
  <c r="P21214" i="1" a="1"/>
  <c r="P21214" i="1" s="1"/>
  <c r="R21214" i="1" s="1"/>
  <c r="P21215" i="1" a="1"/>
  <c r="P21215" i="1" s="1"/>
  <c r="R21215" i="1" s="1"/>
  <c r="P21216" i="1" a="1"/>
  <c r="P21216" i="1" s="1"/>
  <c r="R21216" i="1" s="1"/>
  <c r="P21217" i="1" a="1"/>
  <c r="P21217" i="1" s="1"/>
  <c r="R21217" i="1" s="1"/>
  <c r="P21218" i="1" a="1"/>
  <c r="P21218" i="1" s="1"/>
  <c r="R21218" i="1" s="1"/>
  <c r="P21219" i="1" a="1"/>
  <c r="P21219" i="1" s="1"/>
  <c r="R21219" i="1" s="1"/>
  <c r="P21220" i="1" a="1"/>
  <c r="P21220" i="1" s="1"/>
  <c r="R21220" i="1" s="1"/>
  <c r="P21221" i="1" a="1"/>
  <c r="P21221" i="1" s="1"/>
  <c r="R21221" i="1" s="1"/>
  <c r="P21222" i="1" a="1"/>
  <c r="P21222" i="1" s="1"/>
  <c r="R21222" i="1" s="1"/>
  <c r="P21223" i="1" a="1"/>
  <c r="P21223" i="1" s="1"/>
  <c r="R21223" i="1" s="1"/>
  <c r="P21224" i="1" a="1"/>
  <c r="P21224" i="1" s="1"/>
  <c r="R21224" i="1" s="1"/>
  <c r="P21225" i="1" a="1"/>
  <c r="P21225" i="1" s="1"/>
  <c r="R21225" i="1" s="1"/>
  <c r="P21226" i="1" a="1"/>
  <c r="P21226" i="1" s="1"/>
  <c r="R21226" i="1" s="1"/>
  <c r="P21227" i="1" a="1"/>
  <c r="P21227" i="1" s="1"/>
  <c r="R21227" i="1" s="1"/>
  <c r="P21228" i="1" a="1"/>
  <c r="P21228" i="1" s="1"/>
  <c r="R21228" i="1" s="1"/>
  <c r="P21229" i="1" a="1"/>
  <c r="P21229" i="1" s="1"/>
  <c r="R21229" i="1" s="1"/>
  <c r="P21230" i="1" a="1"/>
  <c r="P21230" i="1" s="1"/>
  <c r="R21230" i="1" s="1"/>
  <c r="P21231" i="1" a="1"/>
  <c r="P21231" i="1" s="1"/>
  <c r="R21231" i="1" s="1"/>
  <c r="P21232" i="1" a="1"/>
  <c r="P21232" i="1" s="1"/>
  <c r="R21232" i="1" s="1"/>
  <c r="P21233" i="1" a="1"/>
  <c r="P21233" i="1" s="1"/>
  <c r="R21233" i="1" s="1"/>
  <c r="P21234" i="1" a="1"/>
  <c r="P21234" i="1" s="1"/>
  <c r="R21234" i="1" s="1"/>
  <c r="P21235" i="1" a="1"/>
  <c r="P21235" i="1" s="1"/>
  <c r="R21235" i="1" s="1"/>
  <c r="P21236" i="1" a="1"/>
  <c r="P21236" i="1" s="1"/>
  <c r="R21236" i="1" s="1"/>
  <c r="P21237" i="1" a="1"/>
  <c r="P21237" i="1" s="1"/>
  <c r="R21237" i="1" s="1"/>
  <c r="P21238" i="1" a="1"/>
  <c r="P21238" i="1" s="1"/>
  <c r="R21238" i="1" s="1"/>
  <c r="P21239" i="1" a="1"/>
  <c r="P21239" i="1" s="1"/>
  <c r="R21239" i="1" s="1"/>
  <c r="P21240" i="1" a="1"/>
  <c r="P21240" i="1" s="1"/>
  <c r="R21240" i="1" s="1"/>
  <c r="P21241" i="1" a="1"/>
  <c r="P21241" i="1" s="1"/>
  <c r="R21241" i="1" s="1"/>
  <c r="P21242" i="1" a="1"/>
  <c r="P21242" i="1" s="1"/>
  <c r="R21242" i="1" s="1"/>
  <c r="P21243" i="1" a="1"/>
  <c r="P21243" i="1" s="1"/>
  <c r="R21243" i="1" s="1"/>
  <c r="P21244" i="1" a="1"/>
  <c r="P21244" i="1" s="1"/>
  <c r="R21244" i="1" s="1"/>
  <c r="P21245" i="1" a="1"/>
  <c r="P21245" i="1" s="1"/>
  <c r="R21245" i="1" s="1"/>
  <c r="P21246" i="1" a="1"/>
  <c r="P21246" i="1" s="1"/>
  <c r="R21246" i="1" s="1"/>
  <c r="P21247" i="1" a="1"/>
  <c r="P21247" i="1" s="1"/>
  <c r="R21247" i="1" s="1"/>
  <c r="P21248" i="1" a="1"/>
  <c r="P21248" i="1" s="1"/>
  <c r="R21248" i="1" s="1"/>
  <c r="P21249" i="1" a="1"/>
  <c r="P21249" i="1" s="1"/>
  <c r="R21249" i="1" s="1"/>
  <c r="P21250" i="1" a="1"/>
  <c r="P21250" i="1" s="1"/>
  <c r="R21250" i="1" s="1"/>
  <c r="P21251" i="1" a="1"/>
  <c r="P21251" i="1" s="1"/>
  <c r="R21251" i="1" s="1"/>
  <c r="P21252" i="1" a="1"/>
  <c r="P21252" i="1" s="1"/>
  <c r="R21252" i="1" s="1"/>
  <c r="P21253" i="1" a="1"/>
  <c r="P21253" i="1" s="1"/>
  <c r="R21253" i="1" s="1"/>
  <c r="P21254" i="1" a="1"/>
  <c r="P21254" i="1" s="1"/>
  <c r="R21254" i="1" s="1"/>
  <c r="P21255" i="1" a="1"/>
  <c r="P21255" i="1" s="1"/>
  <c r="R21255" i="1" s="1"/>
  <c r="P21256" i="1" a="1"/>
  <c r="P21256" i="1" s="1"/>
  <c r="R21256" i="1" s="1"/>
  <c r="P21257" i="1" a="1"/>
  <c r="P21257" i="1" s="1"/>
  <c r="R21257" i="1" s="1"/>
  <c r="P21258" i="1" a="1"/>
  <c r="P21258" i="1" s="1"/>
  <c r="R21258" i="1" s="1"/>
  <c r="P21259" i="1" a="1"/>
  <c r="P21259" i="1" s="1"/>
  <c r="R21259" i="1" s="1"/>
  <c r="P21260" i="1" a="1"/>
  <c r="P21260" i="1" s="1"/>
  <c r="R21260" i="1" s="1"/>
  <c r="P21261" i="1" a="1"/>
  <c r="P21261" i="1" s="1"/>
  <c r="R21261" i="1" s="1"/>
  <c r="P21262" i="1" a="1"/>
  <c r="P21262" i="1" s="1"/>
  <c r="R21262" i="1" s="1"/>
  <c r="P21263" i="1" a="1"/>
  <c r="P21263" i="1" s="1"/>
  <c r="R21263" i="1" s="1"/>
  <c r="P21264" i="1" a="1"/>
  <c r="P21264" i="1" s="1"/>
  <c r="R21264" i="1" s="1"/>
  <c r="P21265" i="1" a="1"/>
  <c r="P21265" i="1" s="1"/>
  <c r="R21265" i="1" s="1"/>
  <c r="P21266" i="1" a="1"/>
  <c r="P21266" i="1" s="1"/>
  <c r="R21266" i="1" s="1"/>
  <c r="P21267" i="1" a="1"/>
  <c r="P21267" i="1" s="1"/>
  <c r="R21267" i="1" s="1"/>
  <c r="P21268" i="1" a="1"/>
  <c r="P21268" i="1" s="1"/>
  <c r="R21268" i="1" s="1"/>
  <c r="P21269" i="1" a="1"/>
  <c r="P21269" i="1" s="1"/>
  <c r="R21269" i="1" s="1"/>
  <c r="P21270" i="1" a="1"/>
  <c r="P21270" i="1" s="1"/>
  <c r="R21270" i="1" s="1"/>
  <c r="P21271" i="1" a="1"/>
  <c r="P21271" i="1" s="1"/>
  <c r="R21271" i="1" s="1"/>
  <c r="P21272" i="1" a="1"/>
  <c r="P21272" i="1" s="1"/>
  <c r="R21272" i="1" s="1"/>
  <c r="P21273" i="1" a="1"/>
  <c r="P21273" i="1" s="1"/>
  <c r="R21273" i="1" s="1"/>
  <c r="P21274" i="1" a="1"/>
  <c r="P21274" i="1" s="1"/>
  <c r="R21274" i="1" s="1"/>
  <c r="P21275" i="1" a="1"/>
  <c r="P21275" i="1" s="1"/>
  <c r="R21275" i="1" s="1"/>
  <c r="P21276" i="1" a="1"/>
  <c r="P21276" i="1" s="1"/>
  <c r="R21276" i="1" s="1"/>
  <c r="P21277" i="1" a="1"/>
  <c r="P21277" i="1" s="1"/>
  <c r="R21277" i="1" s="1"/>
  <c r="P21278" i="1" a="1"/>
  <c r="P21278" i="1" s="1"/>
  <c r="R21278" i="1" s="1"/>
  <c r="P21279" i="1" a="1"/>
  <c r="P21279" i="1" s="1"/>
  <c r="R21279" i="1" s="1"/>
  <c r="P21280" i="1" a="1"/>
  <c r="P21280" i="1" s="1"/>
  <c r="R21280" i="1" s="1"/>
  <c r="P21281" i="1" a="1"/>
  <c r="P21281" i="1" s="1"/>
  <c r="R21281" i="1" s="1"/>
  <c r="P21282" i="1" a="1"/>
  <c r="P21282" i="1" s="1"/>
  <c r="R21282" i="1" s="1"/>
  <c r="P21283" i="1" a="1"/>
  <c r="P21283" i="1" s="1"/>
  <c r="R21283" i="1" s="1"/>
  <c r="P21284" i="1" a="1"/>
  <c r="P21284" i="1" s="1"/>
  <c r="R21284" i="1" s="1"/>
  <c r="P21285" i="1" a="1"/>
  <c r="P21285" i="1" s="1"/>
  <c r="R21285" i="1" s="1"/>
  <c r="P21286" i="1" a="1"/>
  <c r="P21286" i="1" s="1"/>
  <c r="R21286" i="1" s="1"/>
  <c r="P21287" i="1" a="1"/>
  <c r="P21287" i="1" s="1"/>
  <c r="R21287" i="1" s="1"/>
  <c r="P21288" i="1" a="1"/>
  <c r="P21288" i="1" s="1"/>
  <c r="R21288" i="1" s="1"/>
  <c r="P21289" i="1" a="1"/>
  <c r="P21289" i="1" s="1"/>
  <c r="R21289" i="1" s="1"/>
  <c r="P21290" i="1" a="1"/>
  <c r="P21290" i="1" s="1"/>
  <c r="R21290" i="1" s="1"/>
  <c r="P21291" i="1" a="1"/>
  <c r="P21291" i="1" s="1"/>
  <c r="R21291" i="1" s="1"/>
  <c r="P21292" i="1" a="1"/>
  <c r="P21292" i="1" s="1"/>
  <c r="R21292" i="1" s="1"/>
  <c r="P21293" i="1" a="1"/>
  <c r="P21293" i="1" s="1"/>
  <c r="R21293" i="1" s="1"/>
  <c r="P21294" i="1" a="1"/>
  <c r="P21294" i="1" s="1"/>
  <c r="R21294" i="1" s="1"/>
  <c r="P21295" i="1" a="1"/>
  <c r="P21295" i="1" s="1"/>
  <c r="R21295" i="1" s="1"/>
  <c r="P21296" i="1" a="1"/>
  <c r="P21296" i="1" s="1"/>
  <c r="R21296" i="1" s="1"/>
  <c r="P21297" i="1" a="1"/>
  <c r="P21297" i="1" s="1"/>
  <c r="R21297" i="1" s="1"/>
  <c r="P21298" i="1" a="1"/>
  <c r="P21298" i="1" s="1"/>
  <c r="R21298" i="1" s="1"/>
  <c r="P21299" i="1" a="1"/>
  <c r="P21299" i="1" s="1"/>
  <c r="R21299" i="1" s="1"/>
  <c r="P21300" i="1" a="1"/>
  <c r="P21300" i="1" s="1"/>
  <c r="R21300" i="1" s="1"/>
  <c r="P21301" i="1" a="1"/>
  <c r="P21301" i="1" s="1"/>
  <c r="R21301" i="1" s="1"/>
  <c r="P21302" i="1" a="1"/>
  <c r="P21302" i="1" s="1"/>
  <c r="R21302" i="1" s="1"/>
  <c r="P21303" i="1" a="1"/>
  <c r="P21303" i="1" s="1"/>
  <c r="R21303" i="1" s="1"/>
  <c r="P21304" i="1" a="1"/>
  <c r="P21304" i="1" s="1"/>
  <c r="R21304" i="1" s="1"/>
  <c r="P21305" i="1" a="1"/>
  <c r="P21305" i="1" s="1"/>
  <c r="R21305" i="1" s="1"/>
  <c r="P21306" i="1" a="1"/>
  <c r="P21306" i="1" s="1"/>
  <c r="R21306" i="1" s="1"/>
  <c r="P21307" i="1" a="1"/>
  <c r="P21307" i="1" s="1"/>
  <c r="R21307" i="1" s="1"/>
  <c r="P21308" i="1" a="1"/>
  <c r="P21308" i="1" s="1"/>
  <c r="R21308" i="1" s="1"/>
  <c r="P21309" i="1" a="1"/>
  <c r="P21309" i="1" s="1"/>
  <c r="R21309" i="1" s="1"/>
  <c r="P21310" i="1" a="1"/>
  <c r="P21310" i="1" s="1"/>
  <c r="R21310" i="1" s="1"/>
  <c r="P21311" i="1" a="1"/>
  <c r="P21311" i="1" s="1"/>
  <c r="R21311" i="1" s="1"/>
  <c r="P21312" i="1" a="1"/>
  <c r="P21312" i="1" s="1"/>
  <c r="R21312" i="1" s="1"/>
  <c r="P21313" i="1" a="1"/>
  <c r="P21313" i="1" s="1"/>
  <c r="R21313" i="1" s="1"/>
  <c r="P21314" i="1" a="1"/>
  <c r="P21314" i="1" s="1"/>
  <c r="R21314" i="1" s="1"/>
  <c r="P21315" i="1" a="1"/>
  <c r="P21315" i="1" s="1"/>
  <c r="R21315" i="1" s="1"/>
  <c r="P21316" i="1" a="1"/>
  <c r="P21316" i="1" s="1"/>
  <c r="R21316" i="1" s="1"/>
  <c r="P21317" i="1" a="1"/>
  <c r="P21317" i="1" s="1"/>
  <c r="R21317" i="1" s="1"/>
  <c r="P21318" i="1" a="1"/>
  <c r="P21318" i="1" s="1"/>
  <c r="R21318" i="1" s="1"/>
  <c r="P21319" i="1" a="1"/>
  <c r="P21319" i="1" s="1"/>
  <c r="R21319" i="1" s="1"/>
  <c r="P21320" i="1" a="1"/>
  <c r="P21320" i="1" s="1"/>
  <c r="R21320" i="1" s="1"/>
  <c r="P21321" i="1" a="1"/>
  <c r="P21321" i="1" s="1"/>
  <c r="R21321" i="1" s="1"/>
  <c r="P21322" i="1" a="1"/>
  <c r="P21322" i="1" s="1"/>
  <c r="R21322" i="1" s="1"/>
  <c r="P21323" i="1" a="1"/>
  <c r="P21323" i="1" s="1"/>
  <c r="R21323" i="1" s="1"/>
  <c r="P21324" i="1" a="1"/>
  <c r="P21324" i="1" s="1"/>
  <c r="R21324" i="1" s="1"/>
  <c r="P21325" i="1" a="1"/>
  <c r="P21325" i="1" s="1"/>
  <c r="R21325" i="1" s="1"/>
  <c r="P21326" i="1" a="1"/>
  <c r="P21326" i="1" s="1"/>
  <c r="R21326" i="1" s="1"/>
  <c r="P21327" i="1" a="1"/>
  <c r="P21327" i="1" s="1"/>
  <c r="R21327" i="1" s="1"/>
  <c r="P21328" i="1" a="1"/>
  <c r="P21328" i="1" s="1"/>
  <c r="R21328" i="1" s="1"/>
  <c r="P21329" i="1" a="1"/>
  <c r="P21329" i="1" s="1"/>
  <c r="R21329" i="1" s="1"/>
  <c r="P21330" i="1" a="1"/>
  <c r="P21330" i="1" s="1"/>
  <c r="R21330" i="1" s="1"/>
  <c r="P21331" i="1" a="1"/>
  <c r="P21331" i="1" s="1"/>
  <c r="R21331" i="1" s="1"/>
  <c r="P21332" i="1" a="1"/>
  <c r="P21332" i="1" s="1"/>
  <c r="R21332" i="1" s="1"/>
  <c r="P21333" i="1" a="1"/>
  <c r="P21333" i="1" s="1"/>
  <c r="R21333" i="1" s="1"/>
  <c r="P21334" i="1" a="1"/>
  <c r="P21334" i="1" s="1"/>
  <c r="R21334" i="1" s="1"/>
  <c r="P21335" i="1" a="1"/>
  <c r="P21335" i="1" s="1"/>
  <c r="R21335" i="1" s="1"/>
  <c r="P21336" i="1" a="1"/>
  <c r="P21336" i="1" s="1"/>
  <c r="R21336" i="1" s="1"/>
  <c r="P21337" i="1" a="1"/>
  <c r="P21337" i="1" s="1"/>
  <c r="R21337" i="1" s="1"/>
  <c r="P21338" i="1" a="1"/>
  <c r="P21338" i="1" s="1"/>
  <c r="R21338" i="1" s="1"/>
  <c r="P21339" i="1" a="1"/>
  <c r="P21339" i="1" s="1"/>
  <c r="R21339" i="1" s="1"/>
  <c r="P21340" i="1" a="1"/>
  <c r="P21340" i="1" s="1"/>
  <c r="R21340" i="1" s="1"/>
  <c r="P21341" i="1" a="1"/>
  <c r="P21341" i="1" s="1"/>
  <c r="R21341" i="1" s="1"/>
  <c r="P21342" i="1" a="1"/>
  <c r="P21342" i="1" s="1"/>
  <c r="R21342" i="1" s="1"/>
  <c r="P21343" i="1" a="1"/>
  <c r="P21343" i="1" s="1"/>
  <c r="R21343" i="1" s="1"/>
  <c r="P21344" i="1" a="1"/>
  <c r="P21344" i="1" s="1"/>
  <c r="R21344" i="1" s="1"/>
  <c r="P21345" i="1" a="1"/>
  <c r="P21345" i="1" s="1"/>
  <c r="R21345" i="1" s="1"/>
  <c r="P21346" i="1" a="1"/>
  <c r="P21346" i="1" s="1"/>
  <c r="R21346" i="1" s="1"/>
  <c r="P21347" i="1" a="1"/>
  <c r="P21347" i="1" s="1"/>
  <c r="R21347" i="1" s="1"/>
  <c r="P21348" i="1" a="1"/>
  <c r="P21348" i="1" s="1"/>
  <c r="R21348" i="1" s="1"/>
  <c r="P21349" i="1" a="1"/>
  <c r="P21349" i="1" s="1"/>
  <c r="R21349" i="1" s="1"/>
  <c r="P21350" i="1" a="1"/>
  <c r="P21350" i="1" s="1"/>
  <c r="R21350" i="1" s="1"/>
  <c r="P21351" i="1" a="1"/>
  <c r="P21351" i="1" s="1"/>
  <c r="R21351" i="1" s="1"/>
  <c r="P21352" i="1" a="1"/>
  <c r="P21352" i="1" s="1"/>
  <c r="R21352" i="1" s="1"/>
  <c r="P21353" i="1" a="1"/>
  <c r="P21353" i="1" s="1"/>
  <c r="R21353" i="1" s="1"/>
  <c r="P21354" i="1" a="1"/>
  <c r="P21354" i="1" s="1"/>
  <c r="R21354" i="1" s="1"/>
  <c r="P21355" i="1" a="1"/>
  <c r="P21355" i="1" s="1"/>
  <c r="R21355" i="1" s="1"/>
  <c r="P21356" i="1" a="1"/>
  <c r="P21356" i="1" s="1"/>
  <c r="R21356" i="1" s="1"/>
  <c r="P21357" i="1" a="1"/>
  <c r="P21357" i="1" s="1"/>
  <c r="R21357" i="1" s="1"/>
  <c r="P21358" i="1" a="1"/>
  <c r="P21358" i="1" s="1"/>
  <c r="R21358" i="1" s="1"/>
  <c r="P21359" i="1" a="1"/>
  <c r="P21359" i="1" s="1"/>
  <c r="R21359" i="1" s="1"/>
  <c r="P21360" i="1" a="1"/>
  <c r="P21360" i="1" s="1"/>
  <c r="R21360" i="1" s="1"/>
  <c r="P21361" i="1" a="1"/>
  <c r="P21361" i="1" s="1"/>
  <c r="R21361" i="1" s="1"/>
  <c r="P21362" i="1" a="1"/>
  <c r="P21362" i="1" s="1"/>
  <c r="R21362" i="1" s="1"/>
  <c r="P21363" i="1" a="1"/>
  <c r="P21363" i="1" s="1"/>
  <c r="R21363" i="1" s="1"/>
  <c r="P21364" i="1" a="1"/>
  <c r="P21364" i="1" s="1"/>
  <c r="R21364" i="1" s="1"/>
  <c r="P21365" i="1" a="1"/>
  <c r="P21365" i="1" s="1"/>
  <c r="R21365" i="1" s="1"/>
  <c r="P21366" i="1" a="1"/>
  <c r="P21366" i="1" s="1"/>
  <c r="R21366" i="1" s="1"/>
  <c r="P21367" i="1" a="1"/>
  <c r="P21367" i="1" s="1"/>
  <c r="R21367" i="1" s="1"/>
  <c r="P21368" i="1" a="1"/>
  <c r="P21368" i="1" s="1"/>
  <c r="R21368" i="1" s="1"/>
  <c r="P21369" i="1" a="1"/>
  <c r="P21369" i="1" s="1"/>
  <c r="R21369" i="1" s="1"/>
  <c r="P21370" i="1" a="1"/>
  <c r="P21370" i="1" s="1"/>
  <c r="R21370" i="1" s="1"/>
  <c r="P21371" i="1" a="1"/>
  <c r="P21371" i="1" s="1"/>
  <c r="R21371" i="1" s="1"/>
  <c r="P21372" i="1" a="1"/>
  <c r="P21372" i="1" s="1"/>
  <c r="R21372" i="1" s="1"/>
  <c r="P21373" i="1" a="1"/>
  <c r="P21373" i="1" s="1"/>
  <c r="R21373" i="1" s="1"/>
  <c r="P21374" i="1" a="1"/>
  <c r="P21374" i="1" s="1"/>
  <c r="R21374" i="1" s="1"/>
  <c r="P21375" i="1" a="1"/>
  <c r="P21375" i="1" s="1"/>
  <c r="R21375" i="1" s="1"/>
  <c r="P21376" i="1" a="1"/>
  <c r="P21376" i="1" s="1"/>
  <c r="R21376" i="1" s="1"/>
  <c r="P21377" i="1" a="1"/>
  <c r="P21377" i="1" s="1"/>
  <c r="R21377" i="1" s="1"/>
  <c r="P21378" i="1" a="1"/>
  <c r="P21378" i="1" s="1"/>
  <c r="R21378" i="1" s="1"/>
  <c r="P21379" i="1" a="1"/>
  <c r="P21379" i="1" s="1"/>
  <c r="R21379" i="1" s="1"/>
  <c r="P21380" i="1" a="1"/>
  <c r="P21380" i="1" s="1"/>
  <c r="R21380" i="1" s="1"/>
  <c r="P21381" i="1" a="1"/>
  <c r="P21381" i="1" s="1"/>
  <c r="R21381" i="1" s="1"/>
  <c r="P21382" i="1" a="1"/>
  <c r="P21382" i="1" s="1"/>
  <c r="R21382" i="1" s="1"/>
  <c r="P21383" i="1" a="1"/>
  <c r="P21383" i="1" s="1"/>
  <c r="R21383" i="1" s="1"/>
  <c r="P21384" i="1" a="1"/>
  <c r="P21384" i="1" s="1"/>
  <c r="R21384" i="1" s="1"/>
  <c r="P21385" i="1" a="1"/>
  <c r="P21385" i="1" s="1"/>
  <c r="R21385" i="1" s="1"/>
  <c r="P21386" i="1" a="1"/>
  <c r="P21386" i="1" s="1"/>
  <c r="R21386" i="1" s="1"/>
  <c r="P21387" i="1" a="1"/>
  <c r="P21387" i="1" s="1"/>
  <c r="R21387" i="1" s="1"/>
  <c r="P21388" i="1" a="1"/>
  <c r="P21388" i="1" s="1"/>
  <c r="R21388" i="1" s="1"/>
  <c r="P21389" i="1" a="1"/>
  <c r="P21389" i="1" s="1"/>
  <c r="R21389" i="1" s="1"/>
  <c r="P21390" i="1" a="1"/>
  <c r="P21390" i="1" s="1"/>
  <c r="R21390" i="1" s="1"/>
  <c r="P21391" i="1" a="1"/>
  <c r="P21391" i="1" s="1"/>
  <c r="R21391" i="1" s="1"/>
  <c r="P21392" i="1" a="1"/>
  <c r="P21392" i="1" s="1"/>
  <c r="R21392" i="1" s="1"/>
  <c r="P21393" i="1" a="1"/>
  <c r="P21393" i="1" s="1"/>
  <c r="R21393" i="1" s="1"/>
  <c r="P21394" i="1" a="1"/>
  <c r="P21394" i="1" s="1"/>
  <c r="R21394" i="1" s="1"/>
  <c r="P21395" i="1" a="1"/>
  <c r="P21395" i="1" s="1"/>
  <c r="R21395" i="1" s="1"/>
  <c r="P21396" i="1" a="1"/>
  <c r="P21396" i="1" s="1"/>
  <c r="R21396" i="1" s="1"/>
  <c r="P21397" i="1" a="1"/>
  <c r="P21397" i="1" s="1"/>
  <c r="R21397" i="1" s="1"/>
  <c r="P21398" i="1" a="1"/>
  <c r="P21398" i="1" s="1"/>
  <c r="R21398" i="1" s="1"/>
  <c r="P21399" i="1" a="1"/>
  <c r="P21399" i="1" s="1"/>
  <c r="R21399" i="1" s="1"/>
  <c r="P21400" i="1" a="1"/>
  <c r="P21400" i="1" s="1"/>
  <c r="R21400" i="1" s="1"/>
  <c r="P21401" i="1" a="1"/>
  <c r="P21401" i="1" s="1"/>
  <c r="R21401" i="1" s="1"/>
  <c r="P21402" i="1" a="1"/>
  <c r="P21402" i="1" s="1"/>
  <c r="R21402" i="1" s="1"/>
  <c r="P21403" i="1" a="1"/>
  <c r="P21403" i="1" s="1"/>
  <c r="R21403" i="1" s="1"/>
  <c r="P21404" i="1" a="1"/>
  <c r="P21404" i="1" s="1"/>
  <c r="R21404" i="1" s="1"/>
  <c r="P21405" i="1" a="1"/>
  <c r="P21405" i="1" s="1"/>
  <c r="R21405" i="1" s="1"/>
  <c r="P21406" i="1" a="1"/>
  <c r="P21406" i="1" s="1"/>
  <c r="R21406" i="1" s="1"/>
  <c r="P21407" i="1" a="1"/>
  <c r="P21407" i="1" s="1"/>
  <c r="R21407" i="1" s="1"/>
  <c r="P21408" i="1" a="1"/>
  <c r="P21408" i="1" s="1"/>
  <c r="R21408" i="1" s="1"/>
  <c r="P21409" i="1" a="1"/>
  <c r="P21409" i="1" s="1"/>
  <c r="R21409" i="1" s="1"/>
  <c r="P21410" i="1" a="1"/>
  <c r="P21410" i="1" s="1"/>
  <c r="R21410" i="1" s="1"/>
  <c r="P21411" i="1" a="1"/>
  <c r="P21411" i="1" s="1"/>
  <c r="R21411" i="1" s="1"/>
  <c r="P21412" i="1" a="1"/>
  <c r="P21412" i="1" s="1"/>
  <c r="R21412" i="1" s="1"/>
  <c r="P21413" i="1" a="1"/>
  <c r="P21413" i="1" s="1"/>
  <c r="R21413" i="1" s="1"/>
  <c r="P21414" i="1" a="1"/>
  <c r="P21414" i="1" s="1"/>
  <c r="R21414" i="1" s="1"/>
  <c r="P21415" i="1" a="1"/>
  <c r="P21415" i="1" s="1"/>
  <c r="R21415" i="1" s="1"/>
  <c r="P21416" i="1" a="1"/>
  <c r="P21416" i="1" s="1"/>
  <c r="R21416" i="1" s="1"/>
  <c r="P21417" i="1" a="1"/>
  <c r="P21417" i="1" s="1"/>
  <c r="R21417" i="1" s="1"/>
  <c r="P21418" i="1" a="1"/>
  <c r="P21418" i="1" s="1"/>
  <c r="R21418" i="1" s="1"/>
  <c r="P21419" i="1" a="1"/>
  <c r="P21419" i="1" s="1"/>
  <c r="R21419" i="1" s="1"/>
  <c r="P21420" i="1" a="1"/>
  <c r="P21420" i="1" s="1"/>
  <c r="R21420" i="1" s="1"/>
  <c r="P21421" i="1" a="1"/>
  <c r="P21421" i="1" s="1"/>
  <c r="R21421" i="1" s="1"/>
  <c r="P21422" i="1" a="1"/>
  <c r="P21422" i="1" s="1"/>
  <c r="R21422" i="1" s="1"/>
  <c r="P21423" i="1" a="1"/>
  <c r="P21423" i="1" s="1"/>
  <c r="R21423" i="1" s="1"/>
  <c r="P21424" i="1" a="1"/>
  <c r="P21424" i="1" s="1"/>
  <c r="R21424" i="1" s="1"/>
  <c r="P21425" i="1" a="1"/>
  <c r="P21425" i="1" s="1"/>
  <c r="R21425" i="1" s="1"/>
  <c r="P21426" i="1" a="1"/>
  <c r="P21426" i="1" s="1"/>
  <c r="R21426" i="1" s="1"/>
  <c r="P21427" i="1" a="1"/>
  <c r="P21427" i="1" s="1"/>
  <c r="R21427" i="1" s="1"/>
  <c r="P21428" i="1" a="1"/>
  <c r="P21428" i="1" s="1"/>
  <c r="R21428" i="1" s="1"/>
  <c r="P21429" i="1" a="1"/>
  <c r="P21429" i="1" s="1"/>
  <c r="R21429" i="1" s="1"/>
  <c r="P21430" i="1" a="1"/>
  <c r="P21430" i="1" s="1"/>
  <c r="R21430" i="1" s="1"/>
  <c r="P21431" i="1" a="1"/>
  <c r="P21431" i="1" s="1"/>
  <c r="R21431" i="1" s="1"/>
  <c r="P21432" i="1" a="1"/>
  <c r="P21432" i="1" s="1"/>
  <c r="R21432" i="1" s="1"/>
  <c r="P21433" i="1" a="1"/>
  <c r="P21433" i="1" s="1"/>
  <c r="R21433" i="1" s="1"/>
  <c r="P21434" i="1" a="1"/>
  <c r="P21434" i="1" s="1"/>
  <c r="R21434" i="1" s="1"/>
  <c r="P21435" i="1" a="1"/>
  <c r="P21435" i="1" s="1"/>
  <c r="R21435" i="1" s="1"/>
  <c r="P21436" i="1" a="1"/>
  <c r="P21436" i="1" s="1"/>
  <c r="R21436" i="1" s="1"/>
  <c r="P21437" i="1" a="1"/>
  <c r="P21437" i="1" s="1"/>
  <c r="R21437" i="1" s="1"/>
  <c r="P21438" i="1" a="1"/>
  <c r="P21438" i="1" s="1"/>
  <c r="R21438" i="1" s="1"/>
  <c r="P21439" i="1" a="1"/>
  <c r="P21439" i="1" s="1"/>
  <c r="R21439" i="1" s="1"/>
  <c r="P21440" i="1" a="1"/>
  <c r="P21440" i="1" s="1"/>
  <c r="R21440" i="1" s="1"/>
  <c r="P21441" i="1" a="1"/>
  <c r="P21441" i="1" s="1"/>
  <c r="R21441" i="1" s="1"/>
  <c r="P21442" i="1" a="1"/>
  <c r="P21442" i="1" s="1"/>
  <c r="R21442" i="1" s="1"/>
  <c r="P21443" i="1" a="1"/>
  <c r="P21443" i="1" s="1"/>
  <c r="R21443" i="1" s="1"/>
  <c r="P21444" i="1" a="1"/>
  <c r="P21444" i="1" s="1"/>
  <c r="R21444" i="1" s="1"/>
  <c r="P21445" i="1" a="1"/>
  <c r="P21445" i="1" s="1"/>
  <c r="R21445" i="1" s="1"/>
  <c r="P21446" i="1" a="1"/>
  <c r="P21446" i="1" s="1"/>
  <c r="R21446" i="1" s="1"/>
  <c r="P21447" i="1" a="1"/>
  <c r="P21447" i="1" s="1"/>
  <c r="R21447" i="1" s="1"/>
  <c r="P21448" i="1" a="1"/>
  <c r="P21448" i="1" s="1"/>
  <c r="R21448" i="1" s="1"/>
  <c r="P21449" i="1" a="1"/>
  <c r="P21449" i="1" s="1"/>
  <c r="R21449" i="1" s="1"/>
  <c r="P21450" i="1" a="1"/>
  <c r="P21450" i="1" s="1"/>
  <c r="R21450" i="1" s="1"/>
  <c r="P21451" i="1" a="1"/>
  <c r="P21451" i="1" s="1"/>
  <c r="R21451" i="1" s="1"/>
  <c r="P21452" i="1" a="1"/>
  <c r="P21452" i="1" s="1"/>
  <c r="R21452" i="1" s="1"/>
  <c r="P21453" i="1" a="1"/>
  <c r="P21453" i="1" s="1"/>
  <c r="R21453" i="1" s="1"/>
  <c r="P21454" i="1" a="1"/>
  <c r="P21454" i="1" s="1"/>
  <c r="R21454" i="1" s="1"/>
  <c r="P21455" i="1" a="1"/>
  <c r="P21455" i="1" s="1"/>
  <c r="R21455" i="1" s="1"/>
  <c r="P21456" i="1" a="1"/>
  <c r="P21456" i="1" s="1"/>
  <c r="R21456" i="1" s="1"/>
  <c r="P21457" i="1" a="1"/>
  <c r="P21457" i="1" s="1"/>
  <c r="R21457" i="1" s="1"/>
  <c r="P21458" i="1" a="1"/>
  <c r="P21458" i="1" s="1"/>
  <c r="R21458" i="1" s="1"/>
  <c r="P21459" i="1" a="1"/>
  <c r="P21459" i="1" s="1"/>
  <c r="R21459" i="1" s="1"/>
  <c r="P21460" i="1" a="1"/>
  <c r="P21460" i="1" s="1"/>
  <c r="R21460" i="1" s="1"/>
  <c r="P21461" i="1" a="1"/>
  <c r="P21461" i="1" s="1"/>
  <c r="R21461" i="1" s="1"/>
  <c r="P21462" i="1" a="1"/>
  <c r="P21462" i="1" s="1"/>
  <c r="R21462" i="1" s="1"/>
  <c r="P21463" i="1" a="1"/>
  <c r="P21463" i="1" s="1"/>
  <c r="R21463" i="1" s="1"/>
  <c r="P21464" i="1" a="1"/>
  <c r="P21464" i="1" s="1"/>
  <c r="R21464" i="1" s="1"/>
  <c r="P21465" i="1" a="1"/>
  <c r="P21465" i="1" s="1"/>
  <c r="R21465" i="1" s="1"/>
  <c r="P21466" i="1" a="1"/>
  <c r="P21466" i="1" s="1"/>
  <c r="R21466" i="1" s="1"/>
  <c r="P21467" i="1" a="1"/>
  <c r="P21467" i="1" s="1"/>
  <c r="R21467" i="1" s="1"/>
  <c r="P21468" i="1" a="1"/>
  <c r="P21468" i="1" s="1"/>
  <c r="R21468" i="1" s="1"/>
  <c r="P21469" i="1" a="1"/>
  <c r="P21469" i="1" s="1"/>
  <c r="R21469" i="1" s="1"/>
  <c r="P21470" i="1" a="1"/>
  <c r="P21470" i="1" s="1"/>
  <c r="R21470" i="1" s="1"/>
  <c r="P21471" i="1" a="1"/>
  <c r="P21471" i="1" s="1"/>
  <c r="R21471" i="1" s="1"/>
  <c r="P21472" i="1" a="1"/>
  <c r="P21472" i="1" s="1"/>
  <c r="R21472" i="1" s="1"/>
  <c r="P21473" i="1" a="1"/>
  <c r="P21473" i="1" s="1"/>
  <c r="R21473" i="1" s="1"/>
  <c r="P21474" i="1" a="1"/>
  <c r="P21474" i="1" s="1"/>
  <c r="R21474" i="1" s="1"/>
  <c r="P21475" i="1" a="1"/>
  <c r="P21475" i="1" s="1"/>
  <c r="R21475" i="1" s="1"/>
  <c r="P21476" i="1" a="1"/>
  <c r="P21476" i="1" s="1"/>
  <c r="R21476" i="1" s="1"/>
  <c r="P21477" i="1" a="1"/>
  <c r="P21477" i="1" s="1"/>
  <c r="R21477" i="1" s="1"/>
  <c r="P21478" i="1" a="1"/>
  <c r="P21478" i="1" s="1"/>
  <c r="R21478" i="1" s="1"/>
  <c r="P21479" i="1" a="1"/>
  <c r="P21479" i="1" s="1"/>
  <c r="R21479" i="1" s="1"/>
  <c r="P21480" i="1" a="1"/>
  <c r="P21480" i="1" s="1"/>
  <c r="R21480" i="1" s="1"/>
  <c r="P21481" i="1" a="1"/>
  <c r="P21481" i="1" s="1"/>
  <c r="R21481" i="1" s="1"/>
  <c r="P21482" i="1" a="1"/>
  <c r="P21482" i="1" s="1"/>
  <c r="R21482" i="1" s="1"/>
  <c r="P21483" i="1" a="1"/>
  <c r="P21483" i="1" s="1"/>
  <c r="R21483" i="1" s="1"/>
  <c r="P21484" i="1" a="1"/>
  <c r="P21484" i="1" s="1"/>
  <c r="R21484" i="1" s="1"/>
  <c r="P21485" i="1" a="1"/>
  <c r="P21485" i="1" s="1"/>
  <c r="R21485" i="1" s="1"/>
  <c r="P21486" i="1" a="1"/>
  <c r="P21486" i="1" s="1"/>
  <c r="R21486" i="1" s="1"/>
  <c r="P21487" i="1" a="1"/>
  <c r="P21487" i="1" s="1"/>
  <c r="R21487" i="1" s="1"/>
  <c r="P21488" i="1" a="1"/>
  <c r="P21488" i="1" s="1"/>
  <c r="R21488" i="1" s="1"/>
  <c r="P21489" i="1" a="1"/>
  <c r="P21489" i="1" s="1"/>
  <c r="R21489" i="1" s="1"/>
  <c r="P21490" i="1" a="1"/>
  <c r="P21490" i="1" s="1"/>
  <c r="R21490" i="1" s="1"/>
  <c r="P21491" i="1" a="1"/>
  <c r="P21491" i="1" s="1"/>
  <c r="R21491" i="1" s="1"/>
  <c r="P21492" i="1" a="1"/>
  <c r="P21492" i="1" s="1"/>
  <c r="R21492" i="1" s="1"/>
  <c r="P21493" i="1" a="1"/>
  <c r="P21493" i="1" s="1"/>
  <c r="R21493" i="1" s="1"/>
  <c r="P21494" i="1" a="1"/>
  <c r="P21494" i="1" s="1"/>
  <c r="R21494" i="1" s="1"/>
  <c r="P21495" i="1" a="1"/>
  <c r="P21495" i="1" s="1"/>
  <c r="R21495" i="1" s="1"/>
  <c r="P21496" i="1" a="1"/>
  <c r="P21496" i="1" s="1"/>
  <c r="R21496" i="1" s="1"/>
  <c r="P21497" i="1" a="1"/>
  <c r="P21497" i="1" s="1"/>
  <c r="R21497" i="1" s="1"/>
  <c r="P21498" i="1" a="1"/>
  <c r="P21498" i="1" s="1"/>
  <c r="R21498" i="1" s="1"/>
  <c r="P21499" i="1" a="1"/>
  <c r="P21499" i="1" s="1"/>
  <c r="R21499" i="1" s="1"/>
  <c r="P21500" i="1" a="1"/>
  <c r="P21500" i="1" s="1"/>
  <c r="R21500" i="1" s="1"/>
  <c r="P21501" i="1" a="1"/>
  <c r="P21501" i="1" s="1"/>
  <c r="R21501" i="1" s="1"/>
  <c r="P21502" i="1" a="1"/>
  <c r="P21502" i="1" s="1"/>
  <c r="R21502" i="1" s="1"/>
  <c r="P21503" i="1" a="1"/>
  <c r="P21503" i="1" s="1"/>
  <c r="R21503" i="1" s="1"/>
  <c r="P21504" i="1" a="1"/>
  <c r="P21504" i="1" s="1"/>
  <c r="R21504" i="1" s="1"/>
  <c r="P21505" i="1" a="1"/>
  <c r="P21505" i="1" s="1"/>
  <c r="R21505" i="1" s="1"/>
  <c r="P21506" i="1" a="1"/>
  <c r="P21506" i="1" s="1"/>
  <c r="R21506" i="1" s="1"/>
  <c r="P21507" i="1" a="1"/>
  <c r="P21507" i="1" s="1"/>
  <c r="R21507" i="1" s="1"/>
  <c r="P21508" i="1" a="1"/>
  <c r="P21508" i="1" s="1"/>
  <c r="R21508" i="1" s="1"/>
  <c r="P21509" i="1" a="1"/>
  <c r="P21509" i="1" s="1"/>
  <c r="R21509" i="1" s="1"/>
  <c r="P21510" i="1" a="1"/>
  <c r="P21510" i="1" s="1"/>
  <c r="R21510" i="1" s="1"/>
  <c r="P21511" i="1" a="1"/>
  <c r="P21511" i="1" s="1"/>
  <c r="R21511" i="1" s="1"/>
  <c r="P21512" i="1" a="1"/>
  <c r="P21512" i="1" s="1"/>
  <c r="R21512" i="1" s="1"/>
  <c r="P21513" i="1" a="1"/>
  <c r="P21513" i="1" s="1"/>
  <c r="R21513" i="1" s="1"/>
  <c r="P21514" i="1" a="1"/>
  <c r="P21514" i="1" s="1"/>
  <c r="R21514" i="1" s="1"/>
  <c r="P21515" i="1" a="1"/>
  <c r="P21515" i="1" s="1"/>
  <c r="R21515" i="1" s="1"/>
  <c r="P21516" i="1" a="1"/>
  <c r="P21516" i="1" s="1"/>
  <c r="R21516" i="1" s="1"/>
  <c r="P21517" i="1" a="1"/>
  <c r="P21517" i="1" s="1"/>
  <c r="R21517" i="1" s="1"/>
  <c r="P21518" i="1" a="1"/>
  <c r="P21518" i="1" s="1"/>
  <c r="R21518" i="1" s="1"/>
  <c r="P21519" i="1" a="1"/>
  <c r="P21519" i="1" s="1"/>
  <c r="R21519" i="1" s="1"/>
  <c r="P21520" i="1" a="1"/>
  <c r="P21520" i="1" s="1"/>
  <c r="R21520" i="1" s="1"/>
  <c r="P21521" i="1" a="1"/>
  <c r="P21521" i="1" s="1"/>
  <c r="R21521" i="1" s="1"/>
  <c r="P21522" i="1" a="1"/>
  <c r="P21522" i="1" s="1"/>
  <c r="R21522" i="1" s="1"/>
  <c r="P21523" i="1" a="1"/>
  <c r="P21523" i="1" s="1"/>
  <c r="R21523" i="1" s="1"/>
  <c r="P21524" i="1" a="1"/>
  <c r="P21524" i="1" s="1"/>
  <c r="R21524" i="1" s="1"/>
  <c r="P21525" i="1" a="1"/>
  <c r="P21525" i="1" s="1"/>
  <c r="R21525" i="1" s="1"/>
  <c r="P21526" i="1" a="1"/>
  <c r="P21526" i="1" s="1"/>
  <c r="R21526" i="1" s="1"/>
  <c r="P21527" i="1" a="1"/>
  <c r="P21527" i="1" s="1"/>
  <c r="R21527" i="1" s="1"/>
  <c r="P21528" i="1" a="1"/>
  <c r="P21528" i="1" s="1"/>
  <c r="R21528" i="1" s="1"/>
  <c r="P21529" i="1" a="1"/>
  <c r="P21529" i="1" s="1"/>
  <c r="R21529" i="1" s="1"/>
  <c r="P21530" i="1" a="1"/>
  <c r="P21530" i="1" s="1"/>
  <c r="R21530" i="1" s="1"/>
  <c r="P21531" i="1" a="1"/>
  <c r="P21531" i="1" s="1"/>
  <c r="R21531" i="1" s="1"/>
  <c r="P21532" i="1" a="1"/>
  <c r="P21532" i="1" s="1"/>
  <c r="R21532" i="1" s="1"/>
  <c r="P21533" i="1" a="1"/>
  <c r="P21533" i="1" s="1"/>
  <c r="R21533" i="1" s="1"/>
  <c r="P21534" i="1" a="1"/>
  <c r="P21534" i="1" s="1"/>
  <c r="R21534" i="1" s="1"/>
  <c r="P21535" i="1" a="1"/>
  <c r="P21535" i="1" s="1"/>
  <c r="R21535" i="1" s="1"/>
  <c r="P21536" i="1" a="1"/>
  <c r="P21536" i="1" s="1"/>
  <c r="R21536" i="1" s="1"/>
  <c r="P21537" i="1" a="1"/>
  <c r="P21537" i="1" s="1"/>
  <c r="R21537" i="1" s="1"/>
  <c r="P21538" i="1" a="1"/>
  <c r="P21538" i="1" s="1"/>
  <c r="R21538" i="1" s="1"/>
  <c r="P21539" i="1" a="1"/>
  <c r="P21539" i="1" s="1"/>
  <c r="R21539" i="1" s="1"/>
  <c r="P21540" i="1" a="1"/>
  <c r="P21540" i="1" s="1"/>
  <c r="R21540" i="1" s="1"/>
  <c r="P21541" i="1" a="1"/>
  <c r="P21541" i="1" s="1"/>
  <c r="R21541" i="1" s="1"/>
  <c r="P21542" i="1" a="1"/>
  <c r="P21542" i="1" s="1"/>
  <c r="R21542" i="1" s="1"/>
  <c r="P21543" i="1" a="1"/>
  <c r="P21543" i="1" s="1"/>
  <c r="R21543" i="1" s="1"/>
  <c r="P21544" i="1" a="1"/>
  <c r="P21544" i="1" s="1"/>
  <c r="R21544" i="1" s="1"/>
  <c r="P21545" i="1" a="1"/>
  <c r="P21545" i="1" s="1"/>
  <c r="R21545" i="1" s="1"/>
  <c r="P21546" i="1" a="1"/>
  <c r="P21546" i="1" s="1"/>
  <c r="R21546" i="1" s="1"/>
  <c r="P21547" i="1" a="1"/>
  <c r="P21547" i="1" s="1"/>
  <c r="R21547" i="1" s="1"/>
  <c r="P21548" i="1" a="1"/>
  <c r="P21548" i="1" s="1"/>
  <c r="R21548" i="1" s="1"/>
  <c r="P21549" i="1" a="1"/>
  <c r="P21549" i="1" s="1"/>
  <c r="R21549" i="1" s="1"/>
  <c r="P21550" i="1" a="1"/>
  <c r="P21550" i="1" s="1"/>
  <c r="R21550" i="1" s="1"/>
  <c r="P21551" i="1" a="1"/>
  <c r="P21551" i="1" s="1"/>
  <c r="R21551" i="1" s="1"/>
  <c r="P21552" i="1" a="1"/>
  <c r="P21552" i="1" s="1"/>
  <c r="R21552" i="1" s="1"/>
  <c r="P21553" i="1" a="1"/>
  <c r="P21553" i="1" s="1"/>
  <c r="R21553" i="1" s="1"/>
  <c r="P21554" i="1" a="1"/>
  <c r="P21554" i="1" s="1"/>
  <c r="R21554" i="1" s="1"/>
  <c r="P21555" i="1" a="1"/>
  <c r="P21555" i="1" s="1"/>
  <c r="R21555" i="1" s="1"/>
  <c r="P21556" i="1" a="1"/>
  <c r="P21556" i="1" s="1"/>
  <c r="R21556" i="1" s="1"/>
  <c r="P21557" i="1" a="1"/>
  <c r="P21557" i="1" s="1"/>
  <c r="R21557" i="1" s="1"/>
  <c r="P21558" i="1" a="1"/>
  <c r="P21558" i="1" s="1"/>
  <c r="R21558" i="1" s="1"/>
  <c r="P21559" i="1" a="1"/>
  <c r="P21559" i="1" s="1"/>
  <c r="R21559" i="1" s="1"/>
  <c r="P21560" i="1" a="1"/>
  <c r="P21560" i="1" s="1"/>
  <c r="R21560" i="1" s="1"/>
  <c r="P21561" i="1" a="1"/>
  <c r="P21561" i="1" s="1"/>
  <c r="R21561" i="1" s="1"/>
  <c r="P21562" i="1" a="1"/>
  <c r="P21562" i="1" s="1"/>
  <c r="R21562" i="1" s="1"/>
  <c r="P21563" i="1" a="1"/>
  <c r="P21563" i="1" s="1"/>
  <c r="R21563" i="1" s="1"/>
  <c r="P21564" i="1" a="1"/>
  <c r="P21564" i="1" s="1"/>
  <c r="R21564" i="1" s="1"/>
  <c r="P21565" i="1" a="1"/>
  <c r="P21565" i="1" s="1"/>
  <c r="R21565" i="1" s="1"/>
  <c r="P21566" i="1" a="1"/>
  <c r="P21566" i="1" s="1"/>
  <c r="R21566" i="1" s="1"/>
  <c r="P21567" i="1" a="1"/>
  <c r="P21567" i="1" s="1"/>
  <c r="R21567" i="1" s="1"/>
  <c r="P21568" i="1" a="1"/>
  <c r="P21568" i="1" s="1"/>
  <c r="R21568" i="1" s="1"/>
  <c r="P21569" i="1" a="1"/>
  <c r="P21569" i="1" s="1"/>
  <c r="R21569" i="1" s="1"/>
  <c r="P21570" i="1" a="1"/>
  <c r="P21570" i="1" s="1"/>
  <c r="R21570" i="1" s="1"/>
  <c r="P21571" i="1" a="1"/>
  <c r="P21571" i="1" s="1"/>
  <c r="R21571" i="1" s="1"/>
  <c r="P21572" i="1" a="1"/>
  <c r="P21572" i="1" s="1"/>
  <c r="R21572" i="1" s="1"/>
  <c r="P21573" i="1" a="1"/>
  <c r="P21573" i="1" s="1"/>
  <c r="R21573" i="1" s="1"/>
  <c r="P21574" i="1" a="1"/>
  <c r="P21574" i="1" s="1"/>
  <c r="R21574" i="1" s="1"/>
  <c r="P21575" i="1" a="1"/>
  <c r="P21575" i="1" s="1"/>
  <c r="R21575" i="1" s="1"/>
  <c r="P21576" i="1" a="1"/>
  <c r="P21576" i="1" s="1"/>
  <c r="R21576" i="1" s="1"/>
  <c r="P21577" i="1" a="1"/>
  <c r="P21577" i="1" s="1"/>
  <c r="R21577" i="1" s="1"/>
  <c r="P21578" i="1" a="1"/>
  <c r="P21578" i="1" s="1"/>
  <c r="R21578" i="1" s="1"/>
  <c r="P21579" i="1" a="1"/>
  <c r="P21579" i="1" s="1"/>
  <c r="R21579" i="1" s="1"/>
  <c r="P21580" i="1" a="1"/>
  <c r="P21580" i="1" s="1"/>
  <c r="R21580" i="1" s="1"/>
  <c r="P21581" i="1" a="1"/>
  <c r="P21581" i="1" s="1"/>
  <c r="R21581" i="1" s="1"/>
  <c r="P21582" i="1" a="1"/>
  <c r="P21582" i="1" s="1"/>
  <c r="R21582" i="1" s="1"/>
  <c r="P21583" i="1" a="1"/>
  <c r="P21583" i="1" s="1"/>
  <c r="R21583" i="1" s="1"/>
  <c r="P21584" i="1" a="1"/>
  <c r="P21584" i="1" s="1"/>
  <c r="R21584" i="1" s="1"/>
  <c r="P21585" i="1" a="1"/>
  <c r="P21585" i="1" s="1"/>
  <c r="R21585" i="1" s="1"/>
  <c r="P21586" i="1" a="1"/>
  <c r="P21586" i="1" s="1"/>
  <c r="R21586" i="1" s="1"/>
  <c r="P21587" i="1" a="1"/>
  <c r="P21587" i="1" s="1"/>
  <c r="R21587" i="1" s="1"/>
  <c r="P21588" i="1" a="1"/>
  <c r="P21588" i="1" s="1"/>
  <c r="R21588" i="1" s="1"/>
  <c r="P21589" i="1" a="1"/>
  <c r="P21589" i="1" s="1"/>
  <c r="R21589" i="1" s="1"/>
  <c r="P21590" i="1" a="1"/>
  <c r="P21590" i="1" s="1"/>
  <c r="R21590" i="1" s="1"/>
  <c r="P21591" i="1" a="1"/>
  <c r="P21591" i="1" s="1"/>
  <c r="R21591" i="1" s="1"/>
  <c r="P21592" i="1" a="1"/>
  <c r="P21592" i="1" s="1"/>
  <c r="R21592" i="1" s="1"/>
  <c r="P21593" i="1" a="1"/>
  <c r="P21593" i="1" s="1"/>
  <c r="R21593" i="1" s="1"/>
  <c r="P21594" i="1" a="1"/>
  <c r="P21594" i="1" s="1"/>
  <c r="R21594" i="1" s="1"/>
  <c r="P21595" i="1" a="1"/>
  <c r="P21595" i="1" s="1"/>
  <c r="R21595" i="1" s="1"/>
  <c r="P21596" i="1" a="1"/>
  <c r="P21596" i="1" s="1"/>
  <c r="R21596" i="1" s="1"/>
  <c r="P21597" i="1" a="1"/>
  <c r="P21597" i="1" s="1"/>
  <c r="R21597" i="1" s="1"/>
  <c r="P21598" i="1" a="1"/>
  <c r="P21598" i="1" s="1"/>
  <c r="R21598" i="1" s="1"/>
  <c r="P21599" i="1" a="1"/>
  <c r="P21599" i="1" s="1"/>
  <c r="R21599" i="1" s="1"/>
  <c r="P21600" i="1" a="1"/>
  <c r="P21600" i="1" s="1"/>
  <c r="R21600" i="1" s="1"/>
  <c r="P21601" i="1" a="1"/>
  <c r="P21601" i="1" s="1"/>
  <c r="R21601" i="1" s="1"/>
  <c r="P21602" i="1" a="1"/>
  <c r="P21602" i="1" s="1"/>
  <c r="R21602" i="1" s="1"/>
  <c r="P21603" i="1" a="1"/>
  <c r="P21603" i="1" s="1"/>
  <c r="R21603" i="1" s="1"/>
  <c r="P21604" i="1" a="1"/>
  <c r="P21604" i="1" s="1"/>
  <c r="R21604" i="1" s="1"/>
  <c r="P21605" i="1" a="1"/>
  <c r="P21605" i="1" s="1"/>
  <c r="R21605" i="1" s="1"/>
  <c r="P21606" i="1" a="1"/>
  <c r="P21606" i="1" s="1"/>
  <c r="R21606" i="1" s="1"/>
  <c r="P21607" i="1" a="1"/>
  <c r="P21607" i="1" s="1"/>
  <c r="R21607" i="1" s="1"/>
  <c r="P21608" i="1" a="1"/>
  <c r="P21608" i="1" s="1"/>
  <c r="R21608" i="1" s="1"/>
  <c r="P21609" i="1" a="1"/>
  <c r="P21609" i="1" s="1"/>
  <c r="R21609" i="1" s="1"/>
  <c r="P21610" i="1" a="1"/>
  <c r="P21610" i="1" s="1"/>
  <c r="R21610" i="1" s="1"/>
  <c r="P21611" i="1" a="1"/>
  <c r="P21611" i="1" s="1"/>
  <c r="R21611" i="1" s="1"/>
  <c r="P21612" i="1" a="1"/>
  <c r="P21612" i="1" s="1"/>
  <c r="R21612" i="1" s="1"/>
  <c r="P21613" i="1" a="1"/>
  <c r="P21613" i="1" s="1"/>
  <c r="R21613" i="1" s="1"/>
  <c r="P21614" i="1" a="1"/>
  <c r="P21614" i="1" s="1"/>
  <c r="R21614" i="1" s="1"/>
  <c r="P21615" i="1" a="1"/>
  <c r="P21615" i="1" s="1"/>
  <c r="R21615" i="1" s="1"/>
  <c r="P21616" i="1" a="1"/>
  <c r="P21616" i="1" s="1"/>
  <c r="R21616" i="1" s="1"/>
  <c r="P21617" i="1" a="1"/>
  <c r="P21617" i="1" s="1"/>
  <c r="R21617" i="1" s="1"/>
  <c r="P21618" i="1" a="1"/>
  <c r="P21618" i="1" s="1"/>
  <c r="R21618" i="1" s="1"/>
  <c r="P21619" i="1" a="1"/>
  <c r="P21619" i="1" s="1"/>
  <c r="R21619" i="1" s="1"/>
  <c r="P21620" i="1" a="1"/>
  <c r="P21620" i="1" s="1"/>
  <c r="R21620" i="1" s="1"/>
  <c r="P21621" i="1" a="1"/>
  <c r="P21621" i="1" s="1"/>
  <c r="R21621" i="1" s="1"/>
  <c r="P21622" i="1" a="1"/>
  <c r="P21622" i="1" s="1"/>
  <c r="R21622" i="1" s="1"/>
  <c r="P21623" i="1" a="1"/>
  <c r="P21623" i="1" s="1"/>
  <c r="R21623" i="1" s="1"/>
  <c r="P21624" i="1" a="1"/>
  <c r="P21624" i="1" s="1"/>
  <c r="R21624" i="1" s="1"/>
  <c r="P21625" i="1" a="1"/>
  <c r="P21625" i="1" s="1"/>
  <c r="R21625" i="1" s="1"/>
  <c r="P21626" i="1" a="1"/>
  <c r="P21626" i="1" s="1"/>
  <c r="R21626" i="1" s="1"/>
  <c r="P21627" i="1" a="1"/>
  <c r="P21627" i="1" s="1"/>
  <c r="R21627" i="1" s="1"/>
  <c r="P21628" i="1" a="1"/>
  <c r="P21628" i="1" s="1"/>
  <c r="R21628" i="1" s="1"/>
  <c r="P21629" i="1" a="1"/>
  <c r="P21629" i="1" s="1"/>
  <c r="R21629" i="1" s="1"/>
  <c r="P21630" i="1" a="1"/>
  <c r="P21630" i="1" s="1"/>
  <c r="R21630" i="1" s="1"/>
  <c r="P21631" i="1" a="1"/>
  <c r="P21631" i="1" s="1"/>
  <c r="R21631" i="1" s="1"/>
  <c r="P21632" i="1" a="1"/>
  <c r="P21632" i="1" s="1"/>
  <c r="R21632" i="1" s="1"/>
  <c r="P21633" i="1" a="1"/>
  <c r="P21633" i="1" s="1"/>
  <c r="R21633" i="1" s="1"/>
  <c r="P21634" i="1" a="1"/>
  <c r="P21634" i="1" s="1"/>
  <c r="R21634" i="1" s="1"/>
  <c r="P21635" i="1" a="1"/>
  <c r="P21635" i="1" s="1"/>
  <c r="R21635" i="1" s="1"/>
  <c r="P21636" i="1" a="1"/>
  <c r="P21636" i="1" s="1"/>
  <c r="R21636" i="1" s="1"/>
  <c r="P21637" i="1" a="1"/>
  <c r="P21637" i="1" s="1"/>
  <c r="R21637" i="1" s="1"/>
  <c r="P21638" i="1" a="1"/>
  <c r="P21638" i="1" s="1"/>
  <c r="R21638" i="1" s="1"/>
  <c r="P21639" i="1" a="1"/>
  <c r="P21639" i="1" s="1"/>
  <c r="R21639" i="1" s="1"/>
  <c r="P21640" i="1" a="1"/>
  <c r="P21640" i="1" s="1"/>
  <c r="R21640" i="1" s="1"/>
  <c r="P21641" i="1" a="1"/>
  <c r="P21641" i="1" s="1"/>
  <c r="R21641" i="1" s="1"/>
  <c r="P21642" i="1" a="1"/>
  <c r="P21642" i="1" s="1"/>
  <c r="R21642" i="1" s="1"/>
  <c r="P21643" i="1" a="1"/>
  <c r="P21643" i="1" s="1"/>
  <c r="R21643" i="1" s="1"/>
  <c r="P21644" i="1" a="1"/>
  <c r="P21644" i="1" s="1"/>
  <c r="R21644" i="1" s="1"/>
  <c r="P21645" i="1" a="1"/>
  <c r="P21645" i="1" s="1"/>
  <c r="R21645" i="1" s="1"/>
  <c r="P21646" i="1" a="1"/>
  <c r="P21646" i="1" s="1"/>
  <c r="R21646" i="1" s="1"/>
  <c r="P21647" i="1" a="1"/>
  <c r="P21647" i="1" s="1"/>
  <c r="R21647" i="1" s="1"/>
  <c r="P21648" i="1" a="1"/>
  <c r="P21648" i="1" s="1"/>
  <c r="R21648" i="1" s="1"/>
  <c r="P21649" i="1" a="1"/>
  <c r="P21649" i="1" s="1"/>
  <c r="R21649" i="1" s="1"/>
  <c r="P21650" i="1" a="1"/>
  <c r="P21650" i="1" s="1"/>
  <c r="R21650" i="1" s="1"/>
  <c r="P21651" i="1" a="1"/>
  <c r="P21651" i="1" s="1"/>
  <c r="R21651" i="1" s="1"/>
  <c r="P21652" i="1" a="1"/>
  <c r="P21652" i="1" s="1"/>
  <c r="R21652" i="1" s="1"/>
  <c r="P21653" i="1" a="1"/>
  <c r="P21653" i="1" s="1"/>
  <c r="R21653" i="1" s="1"/>
  <c r="P21654" i="1" a="1"/>
  <c r="P21654" i="1" s="1"/>
  <c r="R21654" i="1" s="1"/>
  <c r="P21655" i="1" a="1"/>
  <c r="P21655" i="1" s="1"/>
  <c r="R21655" i="1" s="1"/>
  <c r="P21656" i="1" a="1"/>
  <c r="P21656" i="1" s="1"/>
  <c r="R21656" i="1" s="1"/>
  <c r="P21657" i="1" a="1"/>
  <c r="P21657" i="1" s="1"/>
  <c r="R21657" i="1" s="1"/>
  <c r="P21658" i="1" a="1"/>
  <c r="P21658" i="1" s="1"/>
  <c r="R21658" i="1" s="1"/>
  <c r="P21659" i="1" a="1"/>
  <c r="P21659" i="1" s="1"/>
  <c r="R21659" i="1" s="1"/>
  <c r="P21660" i="1" a="1"/>
  <c r="P21660" i="1" s="1"/>
  <c r="R21660" i="1" s="1"/>
  <c r="P21661" i="1" a="1"/>
  <c r="P21661" i="1" s="1"/>
  <c r="R21661" i="1" s="1"/>
  <c r="P21662" i="1" a="1"/>
  <c r="P21662" i="1" s="1"/>
  <c r="R21662" i="1" s="1"/>
  <c r="P21663" i="1" a="1"/>
  <c r="P21663" i="1" s="1"/>
  <c r="R21663" i="1" s="1"/>
  <c r="P21664" i="1" a="1"/>
  <c r="P21664" i="1" s="1"/>
  <c r="R21664" i="1" s="1"/>
  <c r="P21665" i="1" a="1"/>
  <c r="P21665" i="1" s="1"/>
  <c r="R21665" i="1" s="1"/>
  <c r="P21666" i="1" a="1"/>
  <c r="P21666" i="1" s="1"/>
  <c r="R21666" i="1" s="1"/>
  <c r="P21667" i="1" a="1"/>
  <c r="P21667" i="1" s="1"/>
  <c r="R21667" i="1" s="1"/>
  <c r="P21668" i="1" a="1"/>
  <c r="P21668" i="1" s="1"/>
  <c r="R21668" i="1" s="1"/>
  <c r="P21669" i="1" a="1"/>
  <c r="P21669" i="1" s="1"/>
  <c r="R21669" i="1" s="1"/>
  <c r="P21670" i="1" a="1"/>
  <c r="P21670" i="1" s="1"/>
  <c r="R21670" i="1" s="1"/>
  <c r="P21671" i="1" a="1"/>
  <c r="P21671" i="1" s="1"/>
  <c r="R21671" i="1" s="1"/>
  <c r="P21672" i="1" a="1"/>
  <c r="P21672" i="1" s="1"/>
  <c r="R21672" i="1" s="1"/>
  <c r="P21673" i="1" a="1"/>
  <c r="P21673" i="1" s="1"/>
  <c r="R21673" i="1" s="1"/>
  <c r="P21674" i="1" a="1"/>
  <c r="P21674" i="1" s="1"/>
  <c r="R21674" i="1" s="1"/>
  <c r="P21675" i="1" a="1"/>
  <c r="P21675" i="1" s="1"/>
  <c r="R21675" i="1" s="1"/>
  <c r="P21676" i="1" a="1"/>
  <c r="P21676" i="1" s="1"/>
  <c r="R21676" i="1" s="1"/>
  <c r="P21677" i="1" a="1"/>
  <c r="P21677" i="1" s="1"/>
  <c r="R21677" i="1" s="1"/>
  <c r="P21678" i="1" a="1"/>
  <c r="P21678" i="1" s="1"/>
  <c r="R21678" i="1" s="1"/>
  <c r="P21679" i="1" a="1"/>
  <c r="P21679" i="1" s="1"/>
  <c r="R21679" i="1" s="1"/>
  <c r="P21680" i="1" a="1"/>
  <c r="P21680" i="1" s="1"/>
  <c r="R21680" i="1" s="1"/>
  <c r="P21681" i="1" a="1"/>
  <c r="P21681" i="1" s="1"/>
  <c r="R21681" i="1" s="1"/>
  <c r="P21682" i="1" a="1"/>
  <c r="P21682" i="1" s="1"/>
  <c r="R21682" i="1" s="1"/>
  <c r="P21683" i="1" a="1"/>
  <c r="P21683" i="1" s="1"/>
  <c r="R21683" i="1" s="1"/>
  <c r="P21684" i="1" a="1"/>
  <c r="P21684" i="1" s="1"/>
  <c r="R21684" i="1" s="1"/>
  <c r="P21685" i="1" a="1"/>
  <c r="P21685" i="1" s="1"/>
  <c r="R21685" i="1" s="1"/>
  <c r="P21686" i="1" a="1"/>
  <c r="P21686" i="1" s="1"/>
  <c r="R21686" i="1" s="1"/>
  <c r="P21687" i="1" a="1"/>
  <c r="P21687" i="1" s="1"/>
  <c r="R21687" i="1" s="1"/>
  <c r="P21688" i="1" a="1"/>
  <c r="P21688" i="1" s="1"/>
  <c r="R21688" i="1" s="1"/>
  <c r="P21689" i="1" a="1"/>
  <c r="P21689" i="1" s="1"/>
  <c r="R21689" i="1" s="1"/>
  <c r="P21690" i="1" a="1"/>
  <c r="P21690" i="1" s="1"/>
  <c r="R21690" i="1" s="1"/>
  <c r="P21691" i="1" a="1"/>
  <c r="P21691" i="1" s="1"/>
  <c r="R21691" i="1" s="1"/>
  <c r="P21692" i="1" a="1"/>
  <c r="P21692" i="1" s="1"/>
  <c r="R21692" i="1" s="1"/>
  <c r="P21693" i="1" a="1"/>
  <c r="P21693" i="1" s="1"/>
  <c r="R21693" i="1" s="1"/>
  <c r="P21694" i="1" a="1"/>
  <c r="P21694" i="1" s="1"/>
  <c r="R21694" i="1" s="1"/>
  <c r="P21695" i="1" a="1"/>
  <c r="P21695" i="1" s="1"/>
  <c r="R21695" i="1" s="1"/>
  <c r="P21696" i="1" a="1"/>
  <c r="P21696" i="1" s="1"/>
  <c r="R21696" i="1" s="1"/>
  <c r="P21697" i="1" a="1"/>
  <c r="P21697" i="1" s="1"/>
  <c r="R21697" i="1" s="1"/>
  <c r="P21698" i="1" a="1"/>
  <c r="P21698" i="1" s="1"/>
  <c r="R21698" i="1" s="1"/>
  <c r="P21699" i="1" a="1"/>
  <c r="P21699" i="1" s="1"/>
  <c r="R21699" i="1" s="1"/>
  <c r="P21700" i="1" a="1"/>
  <c r="P21700" i="1" s="1"/>
  <c r="R21700" i="1" s="1"/>
  <c r="P21701" i="1" a="1"/>
  <c r="P21701" i="1" s="1"/>
  <c r="R21701" i="1" s="1"/>
  <c r="P21702" i="1" a="1"/>
  <c r="P21702" i="1" s="1"/>
  <c r="R21702" i="1" s="1"/>
  <c r="P21703" i="1" a="1"/>
  <c r="P21703" i="1" s="1"/>
  <c r="R21703" i="1" s="1"/>
  <c r="P21704" i="1" a="1"/>
  <c r="P21704" i="1" s="1"/>
  <c r="R21704" i="1" s="1"/>
  <c r="P21705" i="1" a="1"/>
  <c r="P21705" i="1" s="1"/>
  <c r="R21705" i="1" s="1"/>
  <c r="P21706" i="1" a="1"/>
  <c r="P21706" i="1" s="1"/>
  <c r="R21706" i="1" s="1"/>
  <c r="P21707" i="1" a="1"/>
  <c r="P21707" i="1" s="1"/>
  <c r="R21707" i="1" s="1"/>
  <c r="P21708" i="1" a="1"/>
  <c r="P21708" i="1" s="1"/>
  <c r="R21708" i="1" s="1"/>
  <c r="P21709" i="1" a="1"/>
  <c r="P21709" i="1" s="1"/>
  <c r="R21709" i="1" s="1"/>
  <c r="P21710" i="1" a="1"/>
  <c r="P21710" i="1" s="1"/>
  <c r="R21710" i="1" s="1"/>
  <c r="P21711" i="1" a="1"/>
  <c r="P21711" i="1" s="1"/>
  <c r="R21711" i="1" s="1"/>
  <c r="P21712" i="1" a="1"/>
  <c r="P21712" i="1" s="1"/>
  <c r="R21712" i="1" s="1"/>
  <c r="P21713" i="1" a="1"/>
  <c r="P21713" i="1" s="1"/>
  <c r="R21713" i="1" s="1"/>
  <c r="P21714" i="1" a="1"/>
  <c r="P21714" i="1" s="1"/>
  <c r="R21714" i="1" s="1"/>
  <c r="P21715" i="1" a="1"/>
  <c r="P21715" i="1" s="1"/>
  <c r="R21715" i="1" s="1"/>
  <c r="P21716" i="1" a="1"/>
  <c r="P21716" i="1" s="1"/>
  <c r="R21716" i="1" s="1"/>
  <c r="P21717" i="1" a="1"/>
  <c r="P21717" i="1" s="1"/>
  <c r="R21717" i="1" s="1"/>
  <c r="P21718" i="1" a="1"/>
  <c r="P21718" i="1" s="1"/>
  <c r="R21718" i="1" s="1"/>
  <c r="P21719" i="1" a="1"/>
  <c r="P21719" i="1" s="1"/>
  <c r="R21719" i="1" s="1"/>
  <c r="P21720" i="1" a="1"/>
  <c r="P21720" i="1" s="1"/>
  <c r="R21720" i="1" s="1"/>
  <c r="P21721" i="1" a="1"/>
  <c r="P21721" i="1" s="1"/>
  <c r="R21721" i="1" s="1"/>
  <c r="P21722" i="1" a="1"/>
  <c r="P21722" i="1" s="1"/>
  <c r="R21722" i="1" s="1"/>
  <c r="P21723" i="1" a="1"/>
  <c r="P21723" i="1" s="1"/>
  <c r="R21723" i="1" s="1"/>
  <c r="P21724" i="1" a="1"/>
  <c r="P21724" i="1" s="1"/>
  <c r="R21724" i="1" s="1"/>
  <c r="P21725" i="1" a="1"/>
  <c r="P21725" i="1" s="1"/>
  <c r="R21725" i="1" s="1"/>
  <c r="P21726" i="1" a="1"/>
  <c r="P21726" i="1" s="1"/>
  <c r="R21726" i="1" s="1"/>
  <c r="P21727" i="1" a="1"/>
  <c r="P21727" i="1" s="1"/>
  <c r="R21727" i="1" s="1"/>
  <c r="P21728" i="1" a="1"/>
  <c r="P21728" i="1" s="1"/>
  <c r="R21728" i="1" s="1"/>
  <c r="P21729" i="1" a="1"/>
  <c r="P21729" i="1" s="1"/>
  <c r="R21729" i="1" s="1"/>
  <c r="P21730" i="1" a="1"/>
  <c r="P21730" i="1" s="1"/>
  <c r="R21730" i="1" s="1"/>
  <c r="P21731" i="1" a="1"/>
  <c r="P21731" i="1" s="1"/>
  <c r="R21731" i="1" s="1"/>
  <c r="P21732" i="1" a="1"/>
  <c r="P21732" i="1" s="1"/>
  <c r="R21732" i="1" s="1"/>
  <c r="P21733" i="1" a="1"/>
  <c r="P21733" i="1" s="1"/>
  <c r="R21733" i="1" s="1"/>
  <c r="P21734" i="1" a="1"/>
  <c r="P21734" i="1" s="1"/>
  <c r="R21734" i="1" s="1"/>
  <c r="P21735" i="1" a="1"/>
  <c r="P21735" i="1" s="1"/>
  <c r="R21735" i="1" s="1"/>
  <c r="P21736" i="1" a="1"/>
  <c r="P21736" i="1" s="1"/>
  <c r="R21736" i="1" s="1"/>
  <c r="P21737" i="1" a="1"/>
  <c r="P21737" i="1" s="1"/>
  <c r="R21737" i="1" s="1"/>
  <c r="P21738" i="1" a="1"/>
  <c r="P21738" i="1" s="1"/>
  <c r="R21738" i="1" s="1"/>
  <c r="P21739" i="1" a="1"/>
  <c r="P21739" i="1" s="1"/>
  <c r="R21739" i="1" s="1"/>
  <c r="P21740" i="1" a="1"/>
  <c r="P21740" i="1" s="1"/>
  <c r="R21740" i="1" s="1"/>
  <c r="P21741" i="1" a="1"/>
  <c r="P21741" i="1" s="1"/>
  <c r="R21741" i="1" s="1"/>
  <c r="P21742" i="1" a="1"/>
  <c r="P21742" i="1" s="1"/>
  <c r="R21742" i="1" s="1"/>
  <c r="P21743" i="1" a="1"/>
  <c r="P21743" i="1" s="1"/>
  <c r="R21743" i="1" s="1"/>
  <c r="P21744" i="1" a="1"/>
  <c r="P21744" i="1" s="1"/>
  <c r="R21744" i="1" s="1"/>
  <c r="P21745" i="1" a="1"/>
  <c r="P21745" i="1" s="1"/>
  <c r="R21745" i="1" s="1"/>
  <c r="P21746" i="1" a="1"/>
  <c r="P21746" i="1" s="1"/>
  <c r="R21746" i="1" s="1"/>
  <c r="P21747" i="1" a="1"/>
  <c r="P21747" i="1" s="1"/>
  <c r="R21747" i="1" s="1"/>
  <c r="P21748" i="1" a="1"/>
  <c r="P21748" i="1" s="1"/>
  <c r="R21748" i="1" s="1"/>
  <c r="P21749" i="1" a="1"/>
  <c r="P21749" i="1" s="1"/>
  <c r="R21749" i="1" s="1"/>
  <c r="P21750" i="1" a="1"/>
  <c r="P21750" i="1" s="1"/>
  <c r="R21750" i="1" s="1"/>
  <c r="P21751" i="1" a="1"/>
  <c r="P21751" i="1" s="1"/>
  <c r="R21751" i="1" s="1"/>
  <c r="P21752" i="1" a="1"/>
  <c r="P21752" i="1" s="1"/>
  <c r="R21752" i="1" s="1"/>
  <c r="P21753" i="1" a="1"/>
  <c r="P21753" i="1" s="1"/>
  <c r="R21753" i="1" s="1"/>
  <c r="P21754" i="1" a="1"/>
  <c r="P21754" i="1" s="1"/>
  <c r="R21754" i="1" s="1"/>
  <c r="P21755" i="1" a="1"/>
  <c r="P21755" i="1" s="1"/>
  <c r="R21755" i="1" s="1"/>
  <c r="P21756" i="1" a="1"/>
  <c r="P21756" i="1" s="1"/>
  <c r="R21756" i="1" s="1"/>
  <c r="P21757" i="1" a="1"/>
  <c r="P21757" i="1" s="1"/>
  <c r="R21757" i="1" s="1"/>
  <c r="P21758" i="1" a="1"/>
  <c r="P21758" i="1" s="1"/>
  <c r="R21758" i="1" s="1"/>
  <c r="P21759" i="1" a="1"/>
  <c r="P21759" i="1" s="1"/>
  <c r="R21759" i="1" s="1"/>
  <c r="P21760" i="1" a="1"/>
  <c r="P21760" i="1" s="1"/>
  <c r="R21760" i="1" s="1"/>
  <c r="P21761" i="1" a="1"/>
  <c r="P21761" i="1" s="1"/>
  <c r="R21761" i="1" s="1"/>
  <c r="P21762" i="1" a="1"/>
  <c r="P21762" i="1" s="1"/>
  <c r="R21762" i="1" s="1"/>
  <c r="P21763" i="1" a="1"/>
  <c r="P21763" i="1" s="1"/>
  <c r="R21763" i="1" s="1"/>
  <c r="P21764" i="1" a="1"/>
  <c r="P21764" i="1" s="1"/>
  <c r="R21764" i="1" s="1"/>
  <c r="P21765" i="1" a="1"/>
  <c r="P21765" i="1" s="1"/>
  <c r="R21765" i="1" s="1"/>
  <c r="P21766" i="1" a="1"/>
  <c r="P21766" i="1" s="1"/>
  <c r="R21766" i="1" s="1"/>
  <c r="P21767" i="1" a="1"/>
  <c r="P21767" i="1" s="1"/>
  <c r="R21767" i="1" s="1"/>
  <c r="P21768" i="1" a="1"/>
  <c r="P21768" i="1" s="1"/>
  <c r="R21768" i="1" s="1"/>
  <c r="P21769" i="1" a="1"/>
  <c r="P21769" i="1" s="1"/>
  <c r="R21769" i="1" s="1"/>
  <c r="P21770" i="1" a="1"/>
  <c r="P21770" i="1" s="1"/>
  <c r="R21770" i="1" s="1"/>
  <c r="P21771" i="1" a="1"/>
  <c r="P21771" i="1" s="1"/>
  <c r="R21771" i="1" s="1"/>
  <c r="P21772" i="1" a="1"/>
  <c r="P21772" i="1" s="1"/>
  <c r="R21772" i="1" s="1"/>
  <c r="P21773" i="1" a="1"/>
  <c r="P21773" i="1" s="1"/>
  <c r="R21773" i="1" s="1"/>
  <c r="P21774" i="1" a="1"/>
  <c r="P21774" i="1" s="1"/>
  <c r="R21774" i="1" s="1"/>
  <c r="P21775" i="1" a="1"/>
  <c r="P21775" i="1" s="1"/>
  <c r="R21775" i="1" s="1"/>
  <c r="P21776" i="1" a="1"/>
  <c r="P21776" i="1" s="1"/>
  <c r="R21776" i="1" s="1"/>
  <c r="P21777" i="1" a="1"/>
  <c r="P21777" i="1" s="1"/>
  <c r="R21777" i="1" s="1"/>
  <c r="P21778" i="1" a="1"/>
  <c r="P21778" i="1" s="1"/>
  <c r="R21778" i="1" s="1"/>
  <c r="P21779" i="1" a="1"/>
  <c r="P21779" i="1" s="1"/>
  <c r="R21779" i="1" s="1"/>
  <c r="P21780" i="1" a="1"/>
  <c r="P21780" i="1" s="1"/>
  <c r="R21780" i="1" s="1"/>
  <c r="P21781" i="1" a="1"/>
  <c r="P21781" i="1" s="1"/>
  <c r="R21781" i="1" s="1"/>
  <c r="P21782" i="1" a="1"/>
  <c r="P21782" i="1" s="1"/>
  <c r="R21782" i="1" s="1"/>
  <c r="P21783" i="1" a="1"/>
  <c r="P21783" i="1" s="1"/>
  <c r="R21783" i="1" s="1"/>
  <c r="P21784" i="1" a="1"/>
  <c r="P21784" i="1" s="1"/>
  <c r="R21784" i="1" s="1"/>
  <c r="P21785" i="1" a="1"/>
  <c r="P21785" i="1" s="1"/>
  <c r="R21785" i="1" s="1"/>
  <c r="P21786" i="1" a="1"/>
  <c r="P21786" i="1" s="1"/>
  <c r="R21786" i="1" s="1"/>
  <c r="P21787" i="1" a="1"/>
  <c r="P21787" i="1" s="1"/>
  <c r="R21787" i="1" s="1"/>
  <c r="P21788" i="1" a="1"/>
  <c r="P21788" i="1" s="1"/>
  <c r="R21788" i="1" s="1"/>
  <c r="P21789" i="1" a="1"/>
  <c r="P21789" i="1" s="1"/>
  <c r="R21789" i="1" s="1"/>
  <c r="P21790" i="1" a="1"/>
  <c r="P21790" i="1" s="1"/>
  <c r="R21790" i="1" s="1"/>
  <c r="P21791" i="1" a="1"/>
  <c r="P21791" i="1" s="1"/>
  <c r="R21791" i="1" s="1"/>
  <c r="P21792" i="1" a="1"/>
  <c r="P21792" i="1" s="1"/>
  <c r="R21792" i="1" s="1"/>
  <c r="P21793" i="1" a="1"/>
  <c r="P21793" i="1" s="1"/>
  <c r="R21793" i="1" s="1"/>
  <c r="P21794" i="1" a="1"/>
  <c r="P21794" i="1" s="1"/>
  <c r="R21794" i="1" s="1"/>
  <c r="P21795" i="1" a="1"/>
  <c r="P21795" i="1" s="1"/>
  <c r="R21795" i="1" s="1"/>
  <c r="P21796" i="1" a="1"/>
  <c r="P21796" i="1" s="1"/>
  <c r="R21796" i="1" s="1"/>
  <c r="P21797" i="1" a="1"/>
  <c r="P21797" i="1" s="1"/>
  <c r="R21797" i="1" s="1"/>
  <c r="P21798" i="1" a="1"/>
  <c r="P21798" i="1" s="1"/>
  <c r="R21798" i="1" s="1"/>
  <c r="P21799" i="1" a="1"/>
  <c r="P21799" i="1" s="1"/>
  <c r="R21799" i="1" s="1"/>
  <c r="P21800" i="1" a="1"/>
  <c r="P21800" i="1" s="1"/>
  <c r="R21800" i="1" s="1"/>
  <c r="P21801" i="1" a="1"/>
  <c r="P21801" i="1" s="1"/>
  <c r="R21801" i="1" s="1"/>
  <c r="P21802" i="1" a="1"/>
  <c r="P21802" i="1" s="1"/>
  <c r="R21802" i="1" s="1"/>
  <c r="P21803" i="1" a="1"/>
  <c r="P21803" i="1" s="1"/>
  <c r="R21803" i="1" s="1"/>
  <c r="P21804" i="1" a="1"/>
  <c r="P21804" i="1" s="1"/>
  <c r="R21804" i="1" s="1"/>
  <c r="P21805" i="1" a="1"/>
  <c r="P21805" i="1" s="1"/>
  <c r="R21805" i="1" s="1"/>
  <c r="P21806" i="1" a="1"/>
  <c r="P21806" i="1" s="1"/>
  <c r="R21806" i="1" s="1"/>
  <c r="P21807" i="1" a="1"/>
  <c r="P21807" i="1" s="1"/>
  <c r="R21807" i="1" s="1"/>
  <c r="P21808" i="1" a="1"/>
  <c r="P21808" i="1" s="1"/>
  <c r="R21808" i="1" s="1"/>
  <c r="P21809" i="1" a="1"/>
  <c r="P21809" i="1" s="1"/>
  <c r="R21809" i="1" s="1"/>
  <c r="P21810" i="1" a="1"/>
  <c r="P21810" i="1" s="1"/>
  <c r="R21810" i="1" s="1"/>
  <c r="P21811" i="1" a="1"/>
  <c r="P21811" i="1" s="1"/>
  <c r="R21811" i="1" s="1"/>
  <c r="P21812" i="1" a="1"/>
  <c r="P21812" i="1" s="1"/>
  <c r="R21812" i="1" s="1"/>
  <c r="P21813" i="1" a="1"/>
  <c r="P21813" i="1" s="1"/>
  <c r="R21813" i="1" s="1"/>
  <c r="P21814" i="1" a="1"/>
  <c r="P21814" i="1" s="1"/>
  <c r="R21814" i="1" s="1"/>
  <c r="P21815" i="1" a="1"/>
  <c r="P21815" i="1" s="1"/>
  <c r="R21815" i="1" s="1"/>
  <c r="P21816" i="1" a="1"/>
  <c r="P21816" i="1" s="1"/>
  <c r="R21816" i="1" s="1"/>
  <c r="P21817" i="1" a="1"/>
  <c r="P21817" i="1" s="1"/>
  <c r="R21817" i="1" s="1"/>
  <c r="P21818" i="1" a="1"/>
  <c r="P21818" i="1" s="1"/>
  <c r="R21818" i="1" s="1"/>
  <c r="P21819" i="1" a="1"/>
  <c r="P21819" i="1" s="1"/>
  <c r="R21819" i="1" s="1"/>
  <c r="P21820" i="1" a="1"/>
  <c r="P21820" i="1" s="1"/>
  <c r="R21820" i="1" s="1"/>
  <c r="P21821" i="1" a="1"/>
  <c r="P21821" i="1" s="1"/>
  <c r="R21821" i="1" s="1"/>
  <c r="P21822" i="1" a="1"/>
  <c r="P21822" i="1" s="1"/>
  <c r="R21822" i="1" s="1"/>
  <c r="P21823" i="1" a="1"/>
  <c r="P21823" i="1" s="1"/>
  <c r="R21823" i="1" s="1"/>
  <c r="P21824" i="1" a="1"/>
  <c r="P21824" i="1" s="1"/>
  <c r="R21824" i="1" s="1"/>
  <c r="P21825" i="1" a="1"/>
  <c r="P21825" i="1" s="1"/>
  <c r="R21825" i="1" s="1"/>
  <c r="P21826" i="1" a="1"/>
  <c r="P21826" i="1" s="1"/>
  <c r="R21826" i="1" s="1"/>
  <c r="P21827" i="1" a="1"/>
  <c r="P21827" i="1" s="1"/>
  <c r="R21827" i="1" s="1"/>
  <c r="P21828" i="1" a="1"/>
  <c r="P21828" i="1" s="1"/>
  <c r="R21828" i="1" s="1"/>
  <c r="P21829" i="1" a="1"/>
  <c r="P21829" i="1" s="1"/>
  <c r="R21829" i="1" s="1"/>
  <c r="P21830" i="1" a="1"/>
  <c r="P21830" i="1" s="1"/>
  <c r="R21830" i="1" s="1"/>
  <c r="P21831" i="1" a="1"/>
  <c r="P21831" i="1" s="1"/>
  <c r="R21831" i="1" s="1"/>
  <c r="P21832" i="1" a="1"/>
  <c r="P21832" i="1" s="1"/>
  <c r="R21832" i="1" s="1"/>
  <c r="P21833" i="1" a="1"/>
  <c r="P21833" i="1" s="1"/>
  <c r="R21833" i="1" s="1"/>
  <c r="P21834" i="1" a="1"/>
  <c r="P21834" i="1" s="1"/>
  <c r="R21834" i="1" s="1"/>
  <c r="P21835" i="1" a="1"/>
  <c r="P21835" i="1" s="1"/>
  <c r="R21835" i="1" s="1"/>
  <c r="P21836" i="1" a="1"/>
  <c r="P21836" i="1" s="1"/>
  <c r="R21836" i="1" s="1"/>
  <c r="P21837" i="1" a="1"/>
  <c r="P21837" i="1" s="1"/>
  <c r="R21837" i="1" s="1"/>
  <c r="P21838" i="1" a="1"/>
  <c r="P21838" i="1" s="1"/>
  <c r="R21838" i="1" s="1"/>
  <c r="P21839" i="1" a="1"/>
  <c r="P21839" i="1" s="1"/>
  <c r="R21839" i="1" s="1"/>
  <c r="P21840" i="1" a="1"/>
  <c r="P21840" i="1" s="1"/>
  <c r="R21840" i="1" s="1"/>
  <c r="P21841" i="1" a="1"/>
  <c r="P21841" i="1" s="1"/>
  <c r="R21841" i="1" s="1"/>
  <c r="P21842" i="1" a="1"/>
  <c r="P21842" i="1" s="1"/>
  <c r="R21842" i="1" s="1"/>
  <c r="P21843" i="1" a="1"/>
  <c r="P21843" i="1" s="1"/>
  <c r="R21843" i="1" s="1"/>
  <c r="P21844" i="1" a="1"/>
  <c r="P21844" i="1" s="1"/>
  <c r="R21844" i="1" s="1"/>
  <c r="P21845" i="1" a="1"/>
  <c r="P21845" i="1" s="1"/>
  <c r="R21845" i="1" s="1"/>
  <c r="P21846" i="1" a="1"/>
  <c r="P21846" i="1" s="1"/>
  <c r="R21846" i="1" s="1"/>
  <c r="P21847" i="1" a="1"/>
  <c r="P21847" i="1" s="1"/>
  <c r="R21847" i="1" s="1"/>
  <c r="P21848" i="1" a="1"/>
  <c r="P21848" i="1" s="1"/>
  <c r="R21848" i="1" s="1"/>
  <c r="P21849" i="1" a="1"/>
  <c r="P21849" i="1" s="1"/>
  <c r="R21849" i="1" s="1"/>
  <c r="P21850" i="1" a="1"/>
  <c r="P21850" i="1" s="1"/>
  <c r="R21850" i="1" s="1"/>
  <c r="P21851" i="1" a="1"/>
  <c r="P21851" i="1" s="1"/>
  <c r="R21851" i="1" s="1"/>
  <c r="P21852" i="1" a="1"/>
  <c r="P21852" i="1" s="1"/>
  <c r="R21852" i="1" s="1"/>
  <c r="P21853" i="1" a="1"/>
  <c r="P21853" i="1" s="1"/>
  <c r="R21853" i="1" s="1"/>
  <c r="P21854" i="1" a="1"/>
  <c r="P21854" i="1" s="1"/>
  <c r="R21854" i="1" s="1"/>
  <c r="P21855" i="1" a="1"/>
  <c r="P21855" i="1" s="1"/>
  <c r="R21855" i="1" s="1"/>
  <c r="P21856" i="1" a="1"/>
  <c r="P21856" i="1" s="1"/>
  <c r="R21856" i="1" s="1"/>
  <c r="P21857" i="1" a="1"/>
  <c r="P21857" i="1" s="1"/>
  <c r="R21857" i="1" s="1"/>
  <c r="P21858" i="1" a="1"/>
  <c r="P21858" i="1" s="1"/>
  <c r="R21858" i="1" s="1"/>
  <c r="P21859" i="1" a="1"/>
  <c r="P21859" i="1" s="1"/>
  <c r="R21859" i="1" s="1"/>
  <c r="P21860" i="1" a="1"/>
  <c r="P21860" i="1" s="1"/>
  <c r="R21860" i="1" s="1"/>
  <c r="P21861" i="1" a="1"/>
  <c r="P21861" i="1" s="1"/>
  <c r="R21861" i="1" s="1"/>
  <c r="P21862" i="1" a="1"/>
  <c r="P21862" i="1" s="1"/>
  <c r="R21862" i="1" s="1"/>
  <c r="P21863" i="1" a="1"/>
  <c r="P21863" i="1" s="1"/>
  <c r="R21863" i="1" s="1"/>
  <c r="P21864" i="1" a="1"/>
  <c r="P21864" i="1" s="1"/>
  <c r="R21864" i="1" s="1"/>
  <c r="P21865" i="1" a="1"/>
  <c r="P21865" i="1" s="1"/>
  <c r="R21865" i="1" s="1"/>
  <c r="P21866" i="1" a="1"/>
  <c r="P21866" i="1" s="1"/>
  <c r="R21866" i="1" s="1"/>
  <c r="P21867" i="1" a="1"/>
  <c r="P21867" i="1" s="1"/>
  <c r="R21867" i="1" s="1"/>
  <c r="P21868" i="1" a="1"/>
  <c r="P21868" i="1" s="1"/>
  <c r="R21868" i="1" s="1"/>
  <c r="P21869" i="1" a="1"/>
  <c r="P21869" i="1" s="1"/>
  <c r="R21869" i="1" s="1"/>
  <c r="P21870" i="1" a="1"/>
  <c r="P21870" i="1" s="1"/>
  <c r="R21870" i="1" s="1"/>
  <c r="P21871" i="1" a="1"/>
  <c r="P21871" i="1" s="1"/>
  <c r="R21871" i="1" s="1"/>
  <c r="P21872" i="1" a="1"/>
  <c r="P21872" i="1" s="1"/>
  <c r="R21872" i="1" s="1"/>
  <c r="P21873" i="1" a="1"/>
  <c r="P21873" i="1" s="1"/>
  <c r="R21873" i="1" s="1"/>
  <c r="P21874" i="1" a="1"/>
  <c r="P21874" i="1" s="1"/>
  <c r="R21874" i="1" s="1"/>
  <c r="P21875" i="1" a="1"/>
  <c r="P21875" i="1" s="1"/>
  <c r="R21875" i="1" s="1"/>
  <c r="P21876" i="1" a="1"/>
  <c r="P21876" i="1" s="1"/>
  <c r="R21876" i="1" s="1"/>
  <c r="P21877" i="1" a="1"/>
  <c r="P21877" i="1" s="1"/>
  <c r="R21877" i="1" s="1"/>
  <c r="P21878" i="1" a="1"/>
  <c r="P21878" i="1" s="1"/>
  <c r="R21878" i="1" s="1"/>
  <c r="P21879" i="1" a="1"/>
  <c r="P21879" i="1" s="1"/>
  <c r="R21879" i="1" s="1"/>
  <c r="P21880" i="1" a="1"/>
  <c r="P21880" i="1" s="1"/>
  <c r="R21880" i="1" s="1"/>
  <c r="P21881" i="1" a="1"/>
  <c r="P21881" i="1" s="1"/>
  <c r="R21881" i="1" s="1"/>
  <c r="P21882" i="1" a="1"/>
  <c r="P21882" i="1" s="1"/>
  <c r="R21882" i="1" s="1"/>
  <c r="P21883" i="1" a="1"/>
  <c r="P21883" i="1" s="1"/>
  <c r="R21883" i="1" s="1"/>
  <c r="P21884" i="1" a="1"/>
  <c r="P21884" i="1" s="1"/>
  <c r="R21884" i="1" s="1"/>
  <c r="P21885" i="1" a="1"/>
  <c r="P21885" i="1" s="1"/>
  <c r="R21885" i="1" s="1"/>
  <c r="P21886" i="1" a="1"/>
  <c r="P21886" i="1" s="1"/>
  <c r="R21886" i="1" s="1"/>
  <c r="P21887" i="1" a="1"/>
  <c r="P21887" i="1" s="1"/>
  <c r="R21887" i="1" s="1"/>
  <c r="P21888" i="1" a="1"/>
  <c r="P21888" i="1" s="1"/>
  <c r="R21888" i="1" s="1"/>
  <c r="P21889" i="1" a="1"/>
  <c r="P21889" i="1" s="1"/>
  <c r="R21889" i="1" s="1"/>
  <c r="P21890" i="1" a="1"/>
  <c r="P21890" i="1" s="1"/>
  <c r="R21890" i="1" s="1"/>
  <c r="P21891" i="1" a="1"/>
  <c r="P21891" i="1" s="1"/>
  <c r="R21891" i="1" s="1"/>
  <c r="P21892" i="1" a="1"/>
  <c r="P21892" i="1" s="1"/>
  <c r="R21892" i="1" s="1"/>
  <c r="P21893" i="1" a="1"/>
  <c r="P21893" i="1" s="1"/>
  <c r="R21893" i="1" s="1"/>
  <c r="P21894" i="1" a="1"/>
  <c r="P21894" i="1" s="1"/>
  <c r="R21894" i="1" s="1"/>
  <c r="P21895" i="1" a="1"/>
  <c r="P21895" i="1" s="1"/>
  <c r="R21895" i="1" s="1"/>
  <c r="P21896" i="1" a="1"/>
  <c r="P21896" i="1" s="1"/>
  <c r="R21896" i="1" s="1"/>
  <c r="P21897" i="1" a="1"/>
  <c r="P21897" i="1" s="1"/>
  <c r="R21897" i="1" s="1"/>
  <c r="P21898" i="1" a="1"/>
  <c r="P21898" i="1" s="1"/>
  <c r="R21898" i="1" s="1"/>
  <c r="P21899" i="1" a="1"/>
  <c r="P21899" i="1" s="1"/>
  <c r="R21899" i="1" s="1"/>
  <c r="P21900" i="1" a="1"/>
  <c r="P21900" i="1" s="1"/>
  <c r="R21900" i="1" s="1"/>
  <c r="P21901" i="1" a="1"/>
  <c r="P21901" i="1" s="1"/>
  <c r="R21901" i="1" s="1"/>
  <c r="P21902" i="1" a="1"/>
  <c r="P21902" i="1" s="1"/>
  <c r="R21902" i="1" s="1"/>
  <c r="P21903" i="1" a="1"/>
  <c r="P21903" i="1" s="1"/>
  <c r="R21903" i="1" s="1"/>
  <c r="P21904" i="1" a="1"/>
  <c r="P21904" i="1" s="1"/>
  <c r="R21904" i="1" s="1"/>
  <c r="P21905" i="1" a="1"/>
  <c r="P21905" i="1" s="1"/>
  <c r="R21905" i="1" s="1"/>
  <c r="P21906" i="1" a="1"/>
  <c r="P21906" i="1" s="1"/>
  <c r="R21906" i="1" s="1"/>
  <c r="P21907" i="1" a="1"/>
  <c r="P21907" i="1" s="1"/>
  <c r="R21907" i="1" s="1"/>
  <c r="P21908" i="1" a="1"/>
  <c r="P21908" i="1" s="1"/>
  <c r="R21908" i="1" s="1"/>
  <c r="P21909" i="1" a="1"/>
  <c r="P21909" i="1" s="1"/>
  <c r="R21909" i="1" s="1"/>
  <c r="P21910" i="1" a="1"/>
  <c r="P21910" i="1" s="1"/>
  <c r="R21910" i="1" s="1"/>
  <c r="P21911" i="1" a="1"/>
  <c r="P21911" i="1" s="1"/>
  <c r="R21911" i="1" s="1"/>
  <c r="P21912" i="1" a="1"/>
  <c r="P21912" i="1" s="1"/>
  <c r="R21912" i="1" s="1"/>
  <c r="P21913" i="1" a="1"/>
  <c r="P21913" i="1" s="1"/>
  <c r="R21913" i="1" s="1"/>
  <c r="P21914" i="1" a="1"/>
  <c r="P21914" i="1" s="1"/>
  <c r="R21914" i="1" s="1"/>
  <c r="P21915" i="1" a="1"/>
  <c r="P21915" i="1" s="1"/>
  <c r="R21915" i="1" s="1"/>
  <c r="P21916" i="1" a="1"/>
  <c r="P21916" i="1" s="1"/>
  <c r="R21916" i="1" s="1"/>
  <c r="P21917" i="1" a="1"/>
  <c r="P21917" i="1" s="1"/>
  <c r="R21917" i="1" s="1"/>
  <c r="P21918" i="1" a="1"/>
  <c r="P21918" i="1" s="1"/>
  <c r="R21918" i="1" s="1"/>
  <c r="P21919" i="1" a="1"/>
  <c r="P21919" i="1" s="1"/>
  <c r="R21919" i="1" s="1"/>
  <c r="P21920" i="1" a="1"/>
  <c r="P21920" i="1" s="1"/>
  <c r="R21920" i="1" s="1"/>
  <c r="P21921" i="1" a="1"/>
  <c r="P21921" i="1" s="1"/>
  <c r="R21921" i="1" s="1"/>
  <c r="P21922" i="1" a="1"/>
  <c r="P21922" i="1" s="1"/>
  <c r="R21922" i="1" s="1"/>
  <c r="P21923" i="1" a="1"/>
  <c r="P21923" i="1" s="1"/>
  <c r="R21923" i="1" s="1"/>
  <c r="P21924" i="1" a="1"/>
  <c r="P21924" i="1" s="1"/>
  <c r="R21924" i="1" s="1"/>
  <c r="P21925" i="1" a="1"/>
  <c r="P21925" i="1" s="1"/>
  <c r="R21925" i="1" s="1"/>
  <c r="P21926" i="1" a="1"/>
  <c r="P21926" i="1" s="1"/>
  <c r="R21926" i="1" s="1"/>
  <c r="P21927" i="1" a="1"/>
  <c r="P21927" i="1" s="1"/>
  <c r="R21927" i="1" s="1"/>
  <c r="P21928" i="1" a="1"/>
  <c r="P21928" i="1" s="1"/>
  <c r="R21928" i="1" s="1"/>
  <c r="P21929" i="1" a="1"/>
  <c r="P21929" i="1" s="1"/>
  <c r="R21929" i="1" s="1"/>
  <c r="P21930" i="1" a="1"/>
  <c r="P21930" i="1" s="1"/>
  <c r="R21930" i="1" s="1"/>
  <c r="P21931" i="1" a="1"/>
  <c r="P21931" i="1" s="1"/>
  <c r="R21931" i="1" s="1"/>
  <c r="P21932" i="1" a="1"/>
  <c r="P21932" i="1" s="1"/>
  <c r="R21932" i="1" s="1"/>
  <c r="P21933" i="1" a="1"/>
  <c r="P21933" i="1" s="1"/>
  <c r="R21933" i="1" s="1"/>
  <c r="P21934" i="1" a="1"/>
  <c r="P21934" i="1" s="1"/>
  <c r="R21934" i="1" s="1"/>
  <c r="P21935" i="1" a="1"/>
  <c r="P21935" i="1" s="1"/>
  <c r="R21935" i="1" s="1"/>
  <c r="P21936" i="1" a="1"/>
  <c r="P21936" i="1" s="1"/>
  <c r="R21936" i="1" s="1"/>
  <c r="P21937" i="1" a="1"/>
  <c r="P21937" i="1" s="1"/>
  <c r="R21937" i="1" s="1"/>
  <c r="P21938" i="1" a="1"/>
  <c r="P21938" i="1" s="1"/>
  <c r="R21938" i="1" s="1"/>
  <c r="P21939" i="1" a="1"/>
  <c r="P21939" i="1" s="1"/>
  <c r="R21939" i="1" s="1"/>
  <c r="P21940" i="1" a="1"/>
  <c r="P21940" i="1" s="1"/>
  <c r="R21940" i="1" s="1"/>
  <c r="P21941" i="1" a="1"/>
  <c r="P21941" i="1" s="1"/>
  <c r="R21941" i="1" s="1"/>
  <c r="P21942" i="1" a="1"/>
  <c r="P21942" i="1" s="1"/>
  <c r="R21942" i="1" s="1"/>
  <c r="P21943" i="1" a="1"/>
  <c r="P21943" i="1" s="1"/>
  <c r="R21943" i="1" s="1"/>
  <c r="P21944" i="1" a="1"/>
  <c r="P21944" i="1" s="1"/>
  <c r="R21944" i="1" s="1"/>
  <c r="P21945" i="1" a="1"/>
  <c r="P21945" i="1" s="1"/>
  <c r="R21945" i="1" s="1"/>
  <c r="P21946" i="1" a="1"/>
  <c r="P21946" i="1" s="1"/>
  <c r="R21946" i="1" s="1"/>
  <c r="P21947" i="1" a="1"/>
  <c r="P21947" i="1" s="1"/>
  <c r="R21947" i="1" s="1"/>
  <c r="P21948" i="1" a="1"/>
  <c r="P21948" i="1" s="1"/>
  <c r="R21948" i="1" s="1"/>
  <c r="P21949" i="1" a="1"/>
  <c r="P21949" i="1" s="1"/>
  <c r="R21949" i="1" s="1"/>
  <c r="P21950" i="1" a="1"/>
  <c r="P21950" i="1" s="1"/>
  <c r="R21950" i="1" s="1"/>
  <c r="P21951" i="1" a="1"/>
  <c r="P21951" i="1" s="1"/>
  <c r="R21951" i="1" s="1"/>
  <c r="P21952" i="1" a="1"/>
  <c r="P21952" i="1" s="1"/>
  <c r="R21952" i="1" s="1"/>
  <c r="P21953" i="1" a="1"/>
  <c r="P21953" i="1" s="1"/>
  <c r="R21953" i="1" s="1"/>
  <c r="P21954" i="1" a="1"/>
  <c r="P21954" i="1" s="1"/>
  <c r="R21954" i="1" s="1"/>
  <c r="P21955" i="1" a="1"/>
  <c r="P21955" i="1" s="1"/>
  <c r="R21955" i="1" s="1"/>
  <c r="P21956" i="1" a="1"/>
  <c r="P21956" i="1" s="1"/>
  <c r="R21956" i="1" s="1"/>
  <c r="P21957" i="1" a="1"/>
  <c r="P21957" i="1" s="1"/>
  <c r="R21957" i="1" s="1"/>
  <c r="P21958" i="1" a="1"/>
  <c r="P21958" i="1" s="1"/>
  <c r="R21958" i="1" s="1"/>
  <c r="P21959" i="1" a="1"/>
  <c r="P21959" i="1" s="1"/>
  <c r="R21959" i="1" s="1"/>
  <c r="P21960" i="1" a="1"/>
  <c r="P21960" i="1" s="1"/>
  <c r="R21960" i="1" s="1"/>
  <c r="P21961" i="1" a="1"/>
  <c r="P21961" i="1" s="1"/>
  <c r="R21961" i="1" s="1"/>
  <c r="P21962" i="1" a="1"/>
  <c r="P21962" i="1" s="1"/>
  <c r="R21962" i="1" s="1"/>
  <c r="P21963" i="1" a="1"/>
  <c r="P21963" i="1" s="1"/>
  <c r="R21963" i="1" s="1"/>
  <c r="P21964" i="1" a="1"/>
  <c r="P21964" i="1" s="1"/>
  <c r="R21964" i="1" s="1"/>
  <c r="P21965" i="1" a="1"/>
  <c r="P21965" i="1" s="1"/>
  <c r="R21965" i="1" s="1"/>
  <c r="P21966" i="1" a="1"/>
  <c r="P21966" i="1" s="1"/>
  <c r="R21966" i="1" s="1"/>
  <c r="P21967" i="1" a="1"/>
  <c r="P21967" i="1" s="1"/>
  <c r="R21967" i="1" s="1"/>
  <c r="P21968" i="1" a="1"/>
  <c r="P21968" i="1" s="1"/>
  <c r="R21968" i="1" s="1"/>
  <c r="P21969" i="1" a="1"/>
  <c r="P21969" i="1" s="1"/>
  <c r="R21969" i="1" s="1"/>
  <c r="P21970" i="1" a="1"/>
  <c r="P21970" i="1" s="1"/>
  <c r="R21970" i="1" s="1"/>
  <c r="P21971" i="1" a="1"/>
  <c r="P21971" i="1" s="1"/>
  <c r="R21971" i="1" s="1"/>
  <c r="P21972" i="1" a="1"/>
  <c r="P21972" i="1" s="1"/>
  <c r="R21972" i="1" s="1"/>
  <c r="P21973" i="1" a="1"/>
  <c r="P21973" i="1" s="1"/>
  <c r="R21973" i="1" s="1"/>
  <c r="P21974" i="1" a="1"/>
  <c r="P21974" i="1" s="1"/>
  <c r="R21974" i="1" s="1"/>
  <c r="P21975" i="1" a="1"/>
  <c r="P21975" i="1" s="1"/>
  <c r="R21975" i="1" s="1"/>
  <c r="P21976" i="1" a="1"/>
  <c r="P21976" i="1" s="1"/>
  <c r="R21976" i="1" s="1"/>
  <c r="P21977" i="1" a="1"/>
  <c r="P21977" i="1" s="1"/>
  <c r="R21977" i="1" s="1"/>
  <c r="P21978" i="1" a="1"/>
  <c r="P21978" i="1" s="1"/>
  <c r="R21978" i="1" s="1"/>
  <c r="P21979" i="1" a="1"/>
  <c r="P21979" i="1" s="1"/>
  <c r="R21979" i="1" s="1"/>
  <c r="P21980" i="1" a="1"/>
  <c r="P21980" i="1" s="1"/>
  <c r="R21980" i="1" s="1"/>
  <c r="P21981" i="1" a="1"/>
  <c r="P21981" i="1" s="1"/>
  <c r="R21981" i="1" s="1"/>
  <c r="P21982" i="1" a="1"/>
  <c r="P21982" i="1" s="1"/>
  <c r="R21982" i="1" s="1"/>
  <c r="P21983" i="1" a="1"/>
  <c r="P21983" i="1" s="1"/>
  <c r="R21983" i="1" s="1"/>
  <c r="P21984" i="1" a="1"/>
  <c r="P21984" i="1" s="1"/>
  <c r="R21984" i="1" s="1"/>
  <c r="P21985" i="1" a="1"/>
  <c r="P21985" i="1" s="1"/>
  <c r="R21985" i="1" s="1"/>
  <c r="P21986" i="1" a="1"/>
  <c r="P21986" i="1" s="1"/>
  <c r="R21986" i="1" s="1"/>
  <c r="P21987" i="1" a="1"/>
  <c r="P21987" i="1" s="1"/>
  <c r="R21987" i="1" s="1"/>
  <c r="P21988" i="1" a="1"/>
  <c r="P21988" i="1" s="1"/>
  <c r="R21988" i="1" s="1"/>
  <c r="P21989" i="1" a="1"/>
  <c r="P21989" i="1" s="1"/>
  <c r="R21989" i="1" s="1"/>
  <c r="P21990" i="1" a="1"/>
  <c r="P21990" i="1" s="1"/>
  <c r="R21990" i="1" s="1"/>
  <c r="P21991" i="1" a="1"/>
  <c r="P21991" i="1" s="1"/>
  <c r="R21991" i="1" s="1"/>
  <c r="P21992" i="1" a="1"/>
  <c r="P21992" i="1" s="1"/>
  <c r="R21992" i="1" s="1"/>
  <c r="P21993" i="1" a="1"/>
  <c r="P21993" i="1" s="1"/>
  <c r="R21993" i="1" s="1"/>
  <c r="P21994" i="1" a="1"/>
  <c r="P21994" i="1" s="1"/>
  <c r="R21994" i="1" s="1"/>
  <c r="P21995" i="1" a="1"/>
  <c r="P21995" i="1" s="1"/>
  <c r="R21995" i="1" s="1"/>
  <c r="P21996" i="1" a="1"/>
  <c r="P21996" i="1" s="1"/>
  <c r="R21996" i="1" s="1"/>
  <c r="P21997" i="1" a="1"/>
  <c r="P21997" i="1" s="1"/>
  <c r="R21997" i="1" s="1"/>
  <c r="P21998" i="1" a="1"/>
  <c r="P21998" i="1" s="1"/>
  <c r="R21998" i="1" s="1"/>
  <c r="P21999" i="1" a="1"/>
  <c r="P21999" i="1" s="1"/>
  <c r="R21999" i="1" s="1"/>
  <c r="P22000" i="1" a="1"/>
  <c r="P22000" i="1" s="1"/>
  <c r="R22000" i="1" s="1"/>
  <c r="P22001" i="1" a="1"/>
  <c r="P22001" i="1" s="1"/>
  <c r="R22001" i="1" s="1"/>
  <c r="P22002" i="1" a="1"/>
  <c r="P22002" i="1" s="1"/>
  <c r="R22002" i="1" s="1"/>
  <c r="P22003" i="1" a="1"/>
  <c r="P22003" i="1" s="1"/>
  <c r="R22003" i="1" s="1"/>
  <c r="P22004" i="1" a="1"/>
  <c r="P22004" i="1" s="1"/>
  <c r="R22004" i="1" s="1"/>
  <c r="P22005" i="1" a="1"/>
  <c r="P22005" i="1" s="1"/>
  <c r="R22005" i="1" s="1"/>
  <c r="P22006" i="1" a="1"/>
  <c r="P22006" i="1" s="1"/>
  <c r="R22006" i="1" s="1"/>
  <c r="P22007" i="1" a="1"/>
  <c r="P22007" i="1" s="1"/>
  <c r="R22007" i="1" s="1"/>
  <c r="P22008" i="1" a="1"/>
  <c r="P22008" i="1" s="1"/>
  <c r="R22008" i="1" s="1"/>
  <c r="P22009" i="1" a="1"/>
  <c r="P22009" i="1" s="1"/>
  <c r="R22009" i="1" s="1"/>
  <c r="P22010" i="1" a="1"/>
  <c r="P22010" i="1" s="1"/>
  <c r="R22010" i="1" s="1"/>
  <c r="P22011" i="1" a="1"/>
  <c r="P22011" i="1" s="1"/>
  <c r="R22011" i="1" s="1"/>
  <c r="P22012" i="1" a="1"/>
  <c r="P22012" i="1" s="1"/>
  <c r="R22012" i="1" s="1"/>
  <c r="P22013" i="1" a="1"/>
  <c r="P22013" i="1" s="1"/>
  <c r="R22013" i="1" s="1"/>
  <c r="P22014" i="1" a="1"/>
  <c r="P22014" i="1" s="1"/>
  <c r="R22014" i="1" s="1"/>
  <c r="P22015" i="1" a="1"/>
  <c r="P22015" i="1" s="1"/>
  <c r="R22015" i="1" s="1"/>
  <c r="P22016" i="1" a="1"/>
  <c r="P22016" i="1" s="1"/>
  <c r="R22016" i="1" s="1"/>
  <c r="P22017" i="1" a="1"/>
  <c r="P22017" i="1" s="1"/>
  <c r="R22017" i="1" s="1"/>
  <c r="P22018" i="1" a="1"/>
  <c r="P22018" i="1" s="1"/>
  <c r="R22018" i="1" s="1"/>
  <c r="P22019" i="1" a="1"/>
  <c r="P22019" i="1" s="1"/>
  <c r="R22019" i="1" s="1"/>
  <c r="P22020" i="1" a="1"/>
  <c r="P22020" i="1" s="1"/>
  <c r="R22020" i="1" s="1"/>
  <c r="P22021" i="1" a="1"/>
  <c r="P22021" i="1" s="1"/>
  <c r="R22021" i="1" s="1"/>
  <c r="P22022" i="1" a="1"/>
  <c r="P22022" i="1" s="1"/>
  <c r="R22022" i="1" s="1"/>
  <c r="P22023" i="1" a="1"/>
  <c r="P22023" i="1" s="1"/>
  <c r="R22023" i="1" s="1"/>
  <c r="P22024" i="1" a="1"/>
  <c r="P22024" i="1" s="1"/>
  <c r="R22024" i="1" s="1"/>
  <c r="P22025" i="1" a="1"/>
  <c r="P22025" i="1" s="1"/>
  <c r="R22025" i="1" s="1"/>
  <c r="P22026" i="1" a="1"/>
  <c r="P22026" i="1" s="1"/>
  <c r="R22026" i="1" s="1"/>
  <c r="P22027" i="1" a="1"/>
  <c r="P22027" i="1" s="1"/>
  <c r="R22027" i="1" s="1"/>
  <c r="P22028" i="1" a="1"/>
  <c r="P22028" i="1" s="1"/>
  <c r="R22028" i="1" s="1"/>
  <c r="P22029" i="1" a="1"/>
  <c r="P22029" i="1" s="1"/>
  <c r="R22029" i="1" s="1"/>
  <c r="P22030" i="1" a="1"/>
  <c r="P22030" i="1" s="1"/>
  <c r="R22030" i="1" s="1"/>
  <c r="P22031" i="1" a="1"/>
  <c r="P22031" i="1" s="1"/>
  <c r="R22031" i="1" s="1"/>
  <c r="P22032" i="1" a="1"/>
  <c r="P22032" i="1" s="1"/>
  <c r="R22032" i="1" s="1"/>
  <c r="P22033" i="1" a="1"/>
  <c r="P22033" i="1" s="1"/>
  <c r="R22033" i="1" s="1"/>
  <c r="P22034" i="1" a="1"/>
  <c r="P22034" i="1" s="1"/>
  <c r="R22034" i="1" s="1"/>
  <c r="P22035" i="1" a="1"/>
  <c r="P22035" i="1" s="1"/>
  <c r="R22035" i="1" s="1"/>
  <c r="P22036" i="1" a="1"/>
  <c r="P22036" i="1" s="1"/>
  <c r="R22036" i="1" s="1"/>
  <c r="P22037" i="1" a="1"/>
  <c r="P22037" i="1" s="1"/>
  <c r="R22037" i="1" s="1"/>
  <c r="P22038" i="1" a="1"/>
  <c r="P22038" i="1" s="1"/>
  <c r="R22038" i="1" s="1"/>
  <c r="P22039" i="1" a="1"/>
  <c r="P22039" i="1" s="1"/>
  <c r="R22039" i="1" s="1"/>
  <c r="P22040" i="1" a="1"/>
  <c r="P22040" i="1" s="1"/>
  <c r="R22040" i="1" s="1"/>
  <c r="P22041" i="1" a="1"/>
  <c r="P22041" i="1" s="1"/>
  <c r="R22041" i="1" s="1"/>
  <c r="P22042" i="1" a="1"/>
  <c r="P22042" i="1" s="1"/>
  <c r="R22042" i="1" s="1"/>
  <c r="P22043" i="1" a="1"/>
  <c r="P22043" i="1" s="1"/>
  <c r="R22043" i="1" s="1"/>
  <c r="P22044" i="1" a="1"/>
  <c r="P22044" i="1" s="1"/>
  <c r="R22044" i="1" s="1"/>
  <c r="P22045" i="1" a="1"/>
  <c r="P22045" i="1" s="1"/>
  <c r="R22045" i="1" s="1"/>
  <c r="P22046" i="1" a="1"/>
  <c r="P22046" i="1" s="1"/>
  <c r="R22046" i="1" s="1"/>
  <c r="P22047" i="1" a="1"/>
  <c r="P22047" i="1" s="1"/>
  <c r="R22047" i="1" s="1"/>
  <c r="P22048" i="1" a="1"/>
  <c r="P22048" i="1" s="1"/>
  <c r="R22048" i="1" s="1"/>
  <c r="P22049" i="1" a="1"/>
  <c r="P22049" i="1" s="1"/>
  <c r="R22049" i="1" s="1"/>
  <c r="P22050" i="1" a="1"/>
  <c r="P22050" i="1" s="1"/>
  <c r="R22050" i="1" s="1"/>
  <c r="P22051" i="1" a="1"/>
  <c r="P22051" i="1" s="1"/>
  <c r="R22051" i="1" s="1"/>
  <c r="P22052" i="1" a="1"/>
  <c r="P22052" i="1" s="1"/>
  <c r="R22052" i="1" s="1"/>
  <c r="P22053" i="1" a="1"/>
  <c r="P22053" i="1" s="1"/>
  <c r="R22053" i="1" s="1"/>
  <c r="P22054" i="1" a="1"/>
  <c r="P22054" i="1" s="1"/>
  <c r="R22054" i="1" s="1"/>
  <c r="P22055" i="1" a="1"/>
  <c r="P22055" i="1" s="1"/>
  <c r="R22055" i="1" s="1"/>
  <c r="P22056" i="1" a="1"/>
  <c r="P22056" i="1" s="1"/>
  <c r="R22056" i="1" s="1"/>
  <c r="P22057" i="1" a="1"/>
  <c r="P22057" i="1" s="1"/>
  <c r="R22057" i="1" s="1"/>
  <c r="P22058" i="1" a="1"/>
  <c r="P22058" i="1" s="1"/>
  <c r="R22058" i="1" s="1"/>
  <c r="P22059" i="1" a="1"/>
  <c r="P22059" i="1" s="1"/>
  <c r="R22059" i="1" s="1"/>
  <c r="P22060" i="1" a="1"/>
  <c r="P22060" i="1" s="1"/>
  <c r="R22060" i="1" s="1"/>
  <c r="P22061" i="1" a="1"/>
  <c r="P22061" i="1" s="1"/>
  <c r="R22061" i="1" s="1"/>
  <c r="P22062" i="1" a="1"/>
  <c r="P22062" i="1" s="1"/>
  <c r="R22062" i="1" s="1"/>
  <c r="P22063" i="1" a="1"/>
  <c r="P22063" i="1" s="1"/>
  <c r="R22063" i="1" s="1"/>
  <c r="P22064" i="1" a="1"/>
  <c r="P22064" i="1" s="1"/>
  <c r="R22064" i="1" s="1"/>
  <c r="P22065" i="1" a="1"/>
  <c r="P22065" i="1" s="1"/>
  <c r="R22065" i="1" s="1"/>
  <c r="P22066" i="1" a="1"/>
  <c r="P22066" i="1" s="1"/>
  <c r="R22066" i="1" s="1"/>
  <c r="P22067" i="1" a="1"/>
  <c r="P22067" i="1" s="1"/>
  <c r="R22067" i="1" s="1"/>
  <c r="P22068" i="1" a="1"/>
  <c r="P22068" i="1" s="1"/>
  <c r="R22068" i="1" s="1"/>
  <c r="P22069" i="1" a="1"/>
  <c r="P22069" i="1" s="1"/>
  <c r="R22069" i="1" s="1"/>
  <c r="P22070" i="1" a="1"/>
  <c r="P22070" i="1" s="1"/>
  <c r="R22070" i="1" s="1"/>
  <c r="P22071" i="1" a="1"/>
  <c r="P22071" i="1" s="1"/>
  <c r="R22071" i="1" s="1"/>
  <c r="P22072" i="1" a="1"/>
  <c r="P22072" i="1" s="1"/>
  <c r="R22072" i="1" s="1"/>
  <c r="P22073" i="1" a="1"/>
  <c r="P22073" i="1" s="1"/>
  <c r="R22073" i="1" s="1"/>
  <c r="P22074" i="1" a="1"/>
  <c r="P22074" i="1" s="1"/>
  <c r="R22074" i="1" s="1"/>
  <c r="P22075" i="1" a="1"/>
  <c r="P22075" i="1" s="1"/>
  <c r="R22075" i="1" s="1"/>
  <c r="P22076" i="1" a="1"/>
  <c r="P22076" i="1" s="1"/>
  <c r="R22076" i="1" s="1"/>
  <c r="P22077" i="1" a="1"/>
  <c r="P22077" i="1" s="1"/>
  <c r="R22077" i="1" s="1"/>
  <c r="P22078" i="1" a="1"/>
  <c r="P22078" i="1" s="1"/>
  <c r="R22078" i="1" s="1"/>
  <c r="P22079" i="1" a="1"/>
  <c r="P22079" i="1" s="1"/>
  <c r="R22079" i="1" s="1"/>
  <c r="P22080" i="1" a="1"/>
  <c r="P22080" i="1" s="1"/>
  <c r="R22080" i="1" s="1"/>
  <c r="P22081" i="1" a="1"/>
  <c r="P22081" i="1" s="1"/>
  <c r="R22081" i="1" s="1"/>
  <c r="P22082" i="1" a="1"/>
  <c r="P22082" i="1" s="1"/>
  <c r="R22082" i="1" s="1"/>
  <c r="P22083" i="1" a="1"/>
  <c r="P22083" i="1" s="1"/>
  <c r="R22083" i="1" s="1"/>
  <c r="P22084" i="1" a="1"/>
  <c r="P22084" i="1" s="1"/>
  <c r="R22084" i="1" s="1"/>
  <c r="P22085" i="1" a="1"/>
  <c r="P22085" i="1" s="1"/>
  <c r="R22085" i="1" s="1"/>
  <c r="P22086" i="1" a="1"/>
  <c r="P22086" i="1" s="1"/>
  <c r="R22086" i="1" s="1"/>
  <c r="P22087" i="1" a="1"/>
  <c r="P22087" i="1" s="1"/>
  <c r="R22087" i="1" s="1"/>
  <c r="P22088" i="1" a="1"/>
  <c r="P22088" i="1" s="1"/>
  <c r="R22088" i="1" s="1"/>
  <c r="P22089" i="1" a="1"/>
  <c r="P22089" i="1" s="1"/>
  <c r="R22089" i="1" s="1"/>
  <c r="P22090" i="1" a="1"/>
  <c r="P22090" i="1" s="1"/>
  <c r="R22090" i="1" s="1"/>
  <c r="P22091" i="1" a="1"/>
  <c r="P22091" i="1" s="1"/>
  <c r="R22091" i="1" s="1"/>
  <c r="P22092" i="1" a="1"/>
  <c r="P22092" i="1" s="1"/>
  <c r="R22092" i="1" s="1"/>
  <c r="P22093" i="1" a="1"/>
  <c r="P22093" i="1" s="1"/>
  <c r="R22093" i="1" s="1"/>
  <c r="P22094" i="1" a="1"/>
  <c r="P22094" i="1" s="1"/>
  <c r="R22094" i="1" s="1"/>
  <c r="P22095" i="1" a="1"/>
  <c r="P22095" i="1" s="1"/>
  <c r="R22095" i="1" s="1"/>
  <c r="P22096" i="1" a="1"/>
  <c r="P22096" i="1" s="1"/>
  <c r="R22096" i="1" s="1"/>
  <c r="P22097" i="1" a="1"/>
  <c r="P22097" i="1" s="1"/>
  <c r="R22097" i="1" s="1"/>
  <c r="P22098" i="1" a="1"/>
  <c r="P22098" i="1" s="1"/>
  <c r="R22098" i="1" s="1"/>
  <c r="P22099" i="1" a="1"/>
  <c r="P22099" i="1" s="1"/>
  <c r="R22099" i="1" s="1"/>
  <c r="P22100" i="1" a="1"/>
  <c r="P22100" i="1" s="1"/>
  <c r="R22100" i="1" s="1"/>
  <c r="P22101" i="1" a="1"/>
  <c r="P22101" i="1" s="1"/>
  <c r="R22101" i="1" s="1"/>
  <c r="P22102" i="1" a="1"/>
  <c r="P22102" i="1" s="1"/>
  <c r="R22102" i="1" s="1"/>
  <c r="P22103" i="1" a="1"/>
  <c r="P22103" i="1" s="1"/>
  <c r="R22103" i="1" s="1"/>
  <c r="P22104" i="1" a="1"/>
  <c r="P22104" i="1" s="1"/>
  <c r="R22104" i="1" s="1"/>
  <c r="P22105" i="1" a="1"/>
  <c r="P22105" i="1" s="1"/>
  <c r="R22105" i="1" s="1"/>
  <c r="P22106" i="1" a="1"/>
  <c r="P22106" i="1" s="1"/>
  <c r="R22106" i="1" s="1"/>
  <c r="P22107" i="1" a="1"/>
  <c r="P22107" i="1" s="1"/>
  <c r="R22107" i="1" s="1"/>
  <c r="P22108" i="1" a="1"/>
  <c r="P22108" i="1" s="1"/>
  <c r="R22108" i="1" s="1"/>
  <c r="P22109" i="1" a="1"/>
  <c r="P22109" i="1" s="1"/>
  <c r="R22109" i="1" s="1"/>
  <c r="P22110" i="1" a="1"/>
  <c r="P22110" i="1" s="1"/>
  <c r="R22110" i="1" s="1"/>
  <c r="P22111" i="1" a="1"/>
  <c r="P22111" i="1" s="1"/>
  <c r="R22111" i="1" s="1"/>
  <c r="P22112" i="1" a="1"/>
  <c r="P22112" i="1" s="1"/>
  <c r="R22112" i="1" s="1"/>
  <c r="P22113" i="1" a="1"/>
  <c r="P22113" i="1" s="1"/>
  <c r="R22113" i="1" s="1"/>
  <c r="P22114" i="1" a="1"/>
  <c r="P22114" i="1" s="1"/>
  <c r="R22114" i="1" s="1"/>
  <c r="P22115" i="1" a="1"/>
  <c r="P22115" i="1" s="1"/>
  <c r="R22115" i="1" s="1"/>
  <c r="P22116" i="1" a="1"/>
  <c r="P22116" i="1" s="1"/>
  <c r="R22116" i="1" s="1"/>
  <c r="P22117" i="1" a="1"/>
  <c r="P22117" i="1" s="1"/>
  <c r="R22117" i="1" s="1"/>
  <c r="P22118" i="1" a="1"/>
  <c r="P22118" i="1" s="1"/>
  <c r="R22118" i="1" s="1"/>
  <c r="P22119" i="1" a="1"/>
  <c r="P22119" i="1" s="1"/>
  <c r="R22119" i="1" s="1"/>
  <c r="P22120" i="1" a="1"/>
  <c r="P22120" i="1" s="1"/>
  <c r="R22120" i="1" s="1"/>
  <c r="P22121" i="1" a="1"/>
  <c r="P22121" i="1" s="1"/>
  <c r="R22121" i="1" s="1"/>
  <c r="P22122" i="1" a="1"/>
  <c r="P22122" i="1" s="1"/>
  <c r="R22122" i="1" s="1"/>
  <c r="P22123" i="1" a="1"/>
  <c r="P22123" i="1" s="1"/>
  <c r="R22123" i="1" s="1"/>
  <c r="P22124" i="1" a="1"/>
  <c r="P22124" i="1" s="1"/>
  <c r="R22124" i="1" s="1"/>
  <c r="P22125" i="1" a="1"/>
  <c r="P22125" i="1" s="1"/>
  <c r="R22125" i="1" s="1"/>
  <c r="P22126" i="1" a="1"/>
  <c r="P22126" i="1" s="1"/>
  <c r="R22126" i="1" s="1"/>
  <c r="P22127" i="1" a="1"/>
  <c r="P22127" i="1" s="1"/>
  <c r="R22127" i="1" s="1"/>
  <c r="P22128" i="1" a="1"/>
  <c r="P22128" i="1" s="1"/>
  <c r="R22128" i="1" s="1"/>
  <c r="P22129" i="1" a="1"/>
  <c r="P22129" i="1" s="1"/>
  <c r="R22129" i="1" s="1"/>
  <c r="P22130" i="1" a="1"/>
  <c r="P22130" i="1" s="1"/>
  <c r="R22130" i="1" s="1"/>
  <c r="P22131" i="1" a="1"/>
  <c r="P22131" i="1" s="1"/>
  <c r="R22131" i="1" s="1"/>
  <c r="P22132" i="1" a="1"/>
  <c r="P22132" i="1" s="1"/>
  <c r="R22132" i="1" s="1"/>
  <c r="P22133" i="1" a="1"/>
  <c r="P22133" i="1" s="1"/>
  <c r="R22133" i="1" s="1"/>
  <c r="P22134" i="1" a="1"/>
  <c r="P22134" i="1" s="1"/>
  <c r="R22134" i="1" s="1"/>
  <c r="P22135" i="1" a="1"/>
  <c r="P22135" i="1" s="1"/>
  <c r="R22135" i="1" s="1"/>
  <c r="P22136" i="1" a="1"/>
  <c r="P22136" i="1" s="1"/>
  <c r="R22136" i="1" s="1"/>
  <c r="P22137" i="1" a="1"/>
  <c r="P22137" i="1" s="1"/>
  <c r="R22137" i="1" s="1"/>
  <c r="P22138" i="1" a="1"/>
  <c r="P22138" i="1" s="1"/>
  <c r="R22138" i="1" s="1"/>
  <c r="P22139" i="1" a="1"/>
  <c r="P22139" i="1" s="1"/>
  <c r="R22139" i="1" s="1"/>
  <c r="P22140" i="1" a="1"/>
  <c r="P22140" i="1" s="1"/>
  <c r="R22140" i="1" s="1"/>
  <c r="P22141" i="1" a="1"/>
  <c r="P22141" i="1" s="1"/>
  <c r="R22141" i="1" s="1"/>
  <c r="P22142" i="1" a="1"/>
  <c r="P22142" i="1" s="1"/>
  <c r="R22142" i="1" s="1"/>
  <c r="P22143" i="1" a="1"/>
  <c r="P22143" i="1" s="1"/>
  <c r="R22143" i="1" s="1"/>
  <c r="P22144" i="1" a="1"/>
  <c r="P22144" i="1" s="1"/>
  <c r="R22144" i="1" s="1"/>
  <c r="P22145" i="1" a="1"/>
  <c r="P22145" i="1" s="1"/>
  <c r="R22145" i="1" s="1"/>
  <c r="P22146" i="1" a="1"/>
  <c r="P22146" i="1" s="1"/>
  <c r="R22146" i="1" s="1"/>
  <c r="P22147" i="1" a="1"/>
  <c r="P22147" i="1" s="1"/>
  <c r="R22147" i="1" s="1"/>
  <c r="P22148" i="1" a="1"/>
  <c r="P22148" i="1" s="1"/>
  <c r="R22148" i="1" s="1"/>
  <c r="P22149" i="1" a="1"/>
  <c r="P22149" i="1" s="1"/>
  <c r="R22149" i="1" s="1"/>
  <c r="P22150" i="1" a="1"/>
  <c r="P22150" i="1" s="1"/>
  <c r="R22150" i="1" s="1"/>
  <c r="P22151" i="1" a="1"/>
  <c r="P22151" i="1" s="1"/>
  <c r="R22151" i="1" s="1"/>
  <c r="P22152" i="1" a="1"/>
  <c r="P22152" i="1" s="1"/>
  <c r="R22152" i="1" s="1"/>
  <c r="P22153" i="1" a="1"/>
  <c r="P22153" i="1" s="1"/>
  <c r="R22153" i="1" s="1"/>
  <c r="P22154" i="1" a="1"/>
  <c r="P22154" i="1" s="1"/>
  <c r="R22154" i="1" s="1"/>
  <c r="P22155" i="1" a="1"/>
  <c r="P22155" i="1" s="1"/>
  <c r="R22155" i="1" s="1"/>
  <c r="P22156" i="1" a="1"/>
  <c r="P22156" i="1" s="1"/>
  <c r="R22156" i="1" s="1"/>
  <c r="P22157" i="1" a="1"/>
  <c r="P22157" i="1" s="1"/>
  <c r="R22157" i="1" s="1"/>
  <c r="P22158" i="1" a="1"/>
  <c r="P22158" i="1" s="1"/>
  <c r="R22158" i="1" s="1"/>
  <c r="P22159" i="1" a="1"/>
  <c r="P22159" i="1" s="1"/>
  <c r="R22159" i="1" s="1"/>
  <c r="P22160" i="1" a="1"/>
  <c r="P22160" i="1" s="1"/>
  <c r="R22160" i="1" s="1"/>
  <c r="P22161" i="1" a="1"/>
  <c r="P22161" i="1" s="1"/>
  <c r="R22161" i="1" s="1"/>
  <c r="P22162" i="1" a="1"/>
  <c r="P22162" i="1" s="1"/>
  <c r="R22162" i="1" s="1"/>
  <c r="P22163" i="1" a="1"/>
  <c r="P22163" i="1" s="1"/>
  <c r="R22163" i="1" s="1"/>
  <c r="P22164" i="1" a="1"/>
  <c r="P22164" i="1" s="1"/>
  <c r="R22164" i="1" s="1"/>
  <c r="P22165" i="1" a="1"/>
  <c r="P22165" i="1" s="1"/>
  <c r="R22165" i="1" s="1"/>
  <c r="P22166" i="1" a="1"/>
  <c r="P22166" i="1" s="1"/>
  <c r="R22166" i="1" s="1"/>
  <c r="P22167" i="1" a="1"/>
  <c r="P22167" i="1" s="1"/>
  <c r="R22167" i="1" s="1"/>
  <c r="P22168" i="1" a="1"/>
  <c r="P22168" i="1" s="1"/>
  <c r="R22168" i="1" s="1"/>
  <c r="P22169" i="1" a="1"/>
  <c r="P22169" i="1" s="1"/>
  <c r="R22169" i="1" s="1"/>
  <c r="P22170" i="1" a="1"/>
  <c r="P22170" i="1" s="1"/>
  <c r="R22170" i="1" s="1"/>
  <c r="P22171" i="1" a="1"/>
  <c r="P22171" i="1" s="1"/>
  <c r="R22171" i="1" s="1"/>
  <c r="P22172" i="1" a="1"/>
  <c r="P22172" i="1" s="1"/>
  <c r="R22172" i="1" s="1"/>
  <c r="P22173" i="1" a="1"/>
  <c r="P22173" i="1" s="1"/>
  <c r="R22173" i="1" s="1"/>
  <c r="P22174" i="1" a="1"/>
  <c r="P22174" i="1" s="1"/>
  <c r="R22174" i="1" s="1"/>
  <c r="P22175" i="1" a="1"/>
  <c r="P22175" i="1" s="1"/>
  <c r="R22175" i="1" s="1"/>
  <c r="P22176" i="1" a="1"/>
  <c r="P22176" i="1" s="1"/>
  <c r="R22176" i="1" s="1"/>
  <c r="P22177" i="1" a="1"/>
  <c r="P22177" i="1" s="1"/>
  <c r="R22177" i="1" s="1"/>
  <c r="P22178" i="1" a="1"/>
  <c r="P22178" i="1" s="1"/>
  <c r="R22178" i="1" s="1"/>
  <c r="P22179" i="1" a="1"/>
  <c r="P22179" i="1" s="1"/>
  <c r="R22179" i="1" s="1"/>
  <c r="P22180" i="1" a="1"/>
  <c r="P22180" i="1" s="1"/>
  <c r="R22180" i="1" s="1"/>
  <c r="P22181" i="1" a="1"/>
  <c r="P22181" i="1" s="1"/>
  <c r="R22181" i="1" s="1"/>
  <c r="P22182" i="1" a="1"/>
  <c r="P22182" i="1" s="1"/>
  <c r="R22182" i="1" s="1"/>
  <c r="P22183" i="1" a="1"/>
  <c r="P22183" i="1" s="1"/>
  <c r="R22183" i="1" s="1"/>
  <c r="P22184" i="1" a="1"/>
  <c r="P22184" i="1" s="1"/>
  <c r="R22184" i="1" s="1"/>
  <c r="P22185" i="1" a="1"/>
  <c r="P22185" i="1" s="1"/>
  <c r="R22185" i="1" s="1"/>
  <c r="P22186" i="1" a="1"/>
  <c r="P22186" i="1" s="1"/>
  <c r="R22186" i="1" s="1"/>
  <c r="P22187" i="1" a="1"/>
  <c r="P22187" i="1" s="1"/>
  <c r="R22187" i="1" s="1"/>
  <c r="P22188" i="1" a="1"/>
  <c r="P22188" i="1" s="1"/>
  <c r="R22188" i="1" s="1"/>
  <c r="P22189" i="1" a="1"/>
  <c r="P22189" i="1" s="1"/>
  <c r="R22189" i="1" s="1"/>
  <c r="P22190" i="1" a="1"/>
  <c r="P22190" i="1" s="1"/>
  <c r="R22190" i="1" s="1"/>
  <c r="P22191" i="1" a="1"/>
  <c r="P22191" i="1" s="1"/>
  <c r="R22191" i="1" s="1"/>
  <c r="P22192" i="1" a="1"/>
  <c r="P22192" i="1" s="1"/>
  <c r="R22192" i="1" s="1"/>
  <c r="P22193" i="1" a="1"/>
  <c r="P22193" i="1" s="1"/>
  <c r="R22193" i="1" s="1"/>
  <c r="P22194" i="1" a="1"/>
  <c r="P22194" i="1" s="1"/>
  <c r="R22194" i="1" s="1"/>
  <c r="P22195" i="1" a="1"/>
  <c r="P22195" i="1" s="1"/>
  <c r="R22195" i="1" s="1"/>
  <c r="P22196" i="1" a="1"/>
  <c r="P22196" i="1" s="1"/>
  <c r="R22196" i="1" s="1"/>
  <c r="P22197" i="1" a="1"/>
  <c r="P22197" i="1" s="1"/>
  <c r="R22197" i="1" s="1"/>
  <c r="P22198" i="1" a="1"/>
  <c r="P22198" i="1" s="1"/>
  <c r="R22198" i="1" s="1"/>
  <c r="P22199" i="1" a="1"/>
  <c r="P22199" i="1" s="1"/>
  <c r="R22199" i="1" s="1"/>
  <c r="P22200" i="1" a="1"/>
  <c r="P22200" i="1" s="1"/>
  <c r="R22200" i="1" s="1"/>
  <c r="P22201" i="1" a="1"/>
  <c r="P22201" i="1" s="1"/>
  <c r="R22201" i="1" s="1"/>
  <c r="P22202" i="1" a="1"/>
  <c r="P22202" i="1" s="1"/>
  <c r="R22202" i="1" s="1"/>
  <c r="P22203" i="1" a="1"/>
  <c r="P22203" i="1" s="1"/>
  <c r="R22203" i="1" s="1"/>
  <c r="P22204" i="1" a="1"/>
  <c r="P22204" i="1" s="1"/>
  <c r="R22204" i="1" s="1"/>
  <c r="P22205" i="1" a="1"/>
  <c r="P22205" i="1" s="1"/>
  <c r="R22205" i="1" s="1"/>
  <c r="P22206" i="1" a="1"/>
  <c r="P22206" i="1" s="1"/>
  <c r="R22206" i="1" s="1"/>
  <c r="P22207" i="1" a="1"/>
  <c r="P22207" i="1" s="1"/>
  <c r="R22207" i="1" s="1"/>
  <c r="P22208" i="1" a="1"/>
  <c r="P22208" i="1" s="1"/>
  <c r="R22208" i="1" s="1"/>
  <c r="P22209" i="1" a="1"/>
  <c r="P22209" i="1" s="1"/>
  <c r="R22209" i="1" s="1"/>
  <c r="P22210" i="1" a="1"/>
  <c r="P22210" i="1" s="1"/>
  <c r="R22210" i="1" s="1"/>
  <c r="P22211" i="1" a="1"/>
  <c r="P22211" i="1" s="1"/>
  <c r="R22211" i="1" s="1"/>
  <c r="P22212" i="1" a="1"/>
  <c r="P22212" i="1" s="1"/>
  <c r="R22212" i="1" s="1"/>
  <c r="P22213" i="1" a="1"/>
  <c r="P22213" i="1" s="1"/>
  <c r="R22213" i="1" s="1"/>
  <c r="P22214" i="1" a="1"/>
  <c r="P22214" i="1" s="1"/>
  <c r="R22214" i="1" s="1"/>
  <c r="P22215" i="1" a="1"/>
  <c r="P22215" i="1" s="1"/>
  <c r="R22215" i="1" s="1"/>
  <c r="P22216" i="1" a="1"/>
  <c r="P22216" i="1" s="1"/>
  <c r="R22216" i="1" s="1"/>
  <c r="P22217" i="1" a="1"/>
  <c r="P22217" i="1" s="1"/>
  <c r="R22217" i="1" s="1"/>
  <c r="P22218" i="1" a="1"/>
  <c r="P22218" i="1" s="1"/>
  <c r="R22218" i="1" s="1"/>
  <c r="P22219" i="1" a="1"/>
  <c r="P22219" i="1" s="1"/>
  <c r="R22219" i="1" s="1"/>
  <c r="P22220" i="1" a="1"/>
  <c r="P22220" i="1" s="1"/>
  <c r="R22220" i="1" s="1"/>
  <c r="P22221" i="1" a="1"/>
  <c r="P22221" i="1" s="1"/>
  <c r="R22221" i="1" s="1"/>
  <c r="P22222" i="1" a="1"/>
  <c r="P22222" i="1" s="1"/>
  <c r="R22222" i="1" s="1"/>
  <c r="P22223" i="1" a="1"/>
  <c r="P22223" i="1" s="1"/>
  <c r="R22223" i="1" s="1"/>
  <c r="P22224" i="1" a="1"/>
  <c r="P22224" i="1" s="1"/>
  <c r="R22224" i="1" s="1"/>
  <c r="P22225" i="1" a="1"/>
  <c r="P22225" i="1" s="1"/>
  <c r="R22225" i="1" s="1"/>
  <c r="P22226" i="1" a="1"/>
  <c r="P22226" i="1" s="1"/>
  <c r="R22226" i="1" s="1"/>
  <c r="P22227" i="1" a="1"/>
  <c r="P22227" i="1" s="1"/>
  <c r="R22227" i="1" s="1"/>
  <c r="P22228" i="1" a="1"/>
  <c r="P22228" i="1" s="1"/>
  <c r="R22228" i="1" s="1"/>
  <c r="P22229" i="1" a="1"/>
  <c r="P22229" i="1" s="1"/>
  <c r="R22229" i="1" s="1"/>
  <c r="P22230" i="1" a="1"/>
  <c r="P22230" i="1" s="1"/>
  <c r="R22230" i="1" s="1"/>
  <c r="P22231" i="1" a="1"/>
  <c r="P22231" i="1" s="1"/>
  <c r="R22231" i="1" s="1"/>
  <c r="P22232" i="1" a="1"/>
  <c r="P22232" i="1" s="1"/>
  <c r="R22232" i="1" s="1"/>
  <c r="P22233" i="1" a="1"/>
  <c r="P22233" i="1" s="1"/>
  <c r="R22233" i="1" s="1"/>
  <c r="P22234" i="1" a="1"/>
  <c r="P22234" i="1" s="1"/>
  <c r="R22234" i="1" s="1"/>
  <c r="P22235" i="1" a="1"/>
  <c r="P22235" i="1" s="1"/>
  <c r="R22235" i="1" s="1"/>
  <c r="P22236" i="1" a="1"/>
  <c r="P22236" i="1" s="1"/>
  <c r="R22236" i="1" s="1"/>
  <c r="P22237" i="1" a="1"/>
  <c r="P22237" i="1" s="1"/>
  <c r="R22237" i="1" s="1"/>
  <c r="P22238" i="1" a="1"/>
  <c r="P22238" i="1" s="1"/>
  <c r="R22238" i="1" s="1"/>
  <c r="P22239" i="1" a="1"/>
  <c r="P22239" i="1" s="1"/>
  <c r="R22239" i="1" s="1"/>
  <c r="P22240" i="1" a="1"/>
  <c r="P22240" i="1" s="1"/>
  <c r="R22240" i="1" s="1"/>
  <c r="P22241" i="1" a="1"/>
  <c r="P22241" i="1" s="1"/>
  <c r="R22241" i="1" s="1"/>
  <c r="P22242" i="1" a="1"/>
  <c r="P22242" i="1" s="1"/>
  <c r="R22242" i="1" s="1"/>
  <c r="P22243" i="1" a="1"/>
  <c r="P22243" i="1" s="1"/>
  <c r="R22243" i="1" s="1"/>
  <c r="P22244" i="1" a="1"/>
  <c r="P22244" i="1" s="1"/>
  <c r="R22244" i="1" s="1"/>
  <c r="P22245" i="1" a="1"/>
  <c r="P22245" i="1" s="1"/>
  <c r="R22245" i="1" s="1"/>
  <c r="P22246" i="1" a="1"/>
  <c r="P22246" i="1" s="1"/>
  <c r="R22246" i="1" s="1"/>
  <c r="P22247" i="1" a="1"/>
  <c r="P22247" i="1" s="1"/>
  <c r="R22247" i="1" s="1"/>
  <c r="P22248" i="1" a="1"/>
  <c r="P22248" i="1" s="1"/>
  <c r="R22248" i="1" s="1"/>
  <c r="P22249" i="1" a="1"/>
  <c r="P22249" i="1" s="1"/>
  <c r="R22249" i="1" s="1"/>
  <c r="P22250" i="1" a="1"/>
  <c r="P22250" i="1" s="1"/>
  <c r="R22250" i="1" s="1"/>
  <c r="P22251" i="1" a="1"/>
  <c r="P22251" i="1" s="1"/>
  <c r="R22251" i="1" s="1"/>
  <c r="P22252" i="1" a="1"/>
  <c r="P22252" i="1" s="1"/>
  <c r="R22252" i="1" s="1"/>
  <c r="P22253" i="1" a="1"/>
  <c r="P22253" i="1" s="1"/>
  <c r="R22253" i="1" s="1"/>
  <c r="P22254" i="1" a="1"/>
  <c r="P22254" i="1" s="1"/>
  <c r="R22254" i="1" s="1"/>
  <c r="P22255" i="1" a="1"/>
  <c r="P22255" i="1" s="1"/>
  <c r="R22255" i="1" s="1"/>
  <c r="P22256" i="1" a="1"/>
  <c r="P22256" i="1" s="1"/>
  <c r="R22256" i="1" s="1"/>
  <c r="P22257" i="1" a="1"/>
  <c r="P22257" i="1" s="1"/>
  <c r="R22257" i="1" s="1"/>
  <c r="P22258" i="1" a="1"/>
  <c r="P22258" i="1" s="1"/>
  <c r="R22258" i="1" s="1"/>
  <c r="P22259" i="1" a="1"/>
  <c r="P22259" i="1" s="1"/>
  <c r="R22259" i="1" s="1"/>
  <c r="P22260" i="1" a="1"/>
  <c r="P22260" i="1" s="1"/>
  <c r="R22260" i="1" s="1"/>
  <c r="P22261" i="1" a="1"/>
  <c r="P22261" i="1" s="1"/>
  <c r="R22261" i="1" s="1"/>
  <c r="P22262" i="1" a="1"/>
  <c r="P22262" i="1" s="1"/>
  <c r="R22262" i="1" s="1"/>
  <c r="P22263" i="1" a="1"/>
  <c r="P22263" i="1" s="1"/>
  <c r="R22263" i="1" s="1"/>
  <c r="P22264" i="1" a="1"/>
  <c r="P22264" i="1" s="1"/>
  <c r="R22264" i="1" s="1"/>
  <c r="P22265" i="1" a="1"/>
  <c r="P22265" i="1" s="1"/>
  <c r="R22265" i="1" s="1"/>
  <c r="P22266" i="1" a="1"/>
  <c r="P22266" i="1" s="1"/>
  <c r="R22266" i="1" s="1"/>
  <c r="P22267" i="1" a="1"/>
  <c r="P22267" i="1" s="1"/>
  <c r="R22267" i="1" s="1"/>
  <c r="P22268" i="1" a="1"/>
  <c r="P22268" i="1" s="1"/>
  <c r="R22268" i="1" s="1"/>
  <c r="P22269" i="1" a="1"/>
  <c r="P22269" i="1" s="1"/>
  <c r="R22269" i="1" s="1"/>
  <c r="P22270" i="1" a="1"/>
  <c r="P22270" i="1" s="1"/>
  <c r="R22270" i="1" s="1"/>
  <c r="P22271" i="1" a="1"/>
  <c r="P22271" i="1" s="1"/>
  <c r="R22271" i="1" s="1"/>
  <c r="P22272" i="1" a="1"/>
  <c r="P22272" i="1" s="1"/>
  <c r="R22272" i="1" s="1"/>
  <c r="P22273" i="1" a="1"/>
  <c r="P22273" i="1" s="1"/>
  <c r="R22273" i="1" s="1"/>
  <c r="P22274" i="1" a="1"/>
  <c r="P22274" i="1" s="1"/>
  <c r="R22274" i="1" s="1"/>
  <c r="P22275" i="1" a="1"/>
  <c r="P22275" i="1" s="1"/>
  <c r="R22275" i="1" s="1"/>
  <c r="P22276" i="1" a="1"/>
  <c r="P22276" i="1" s="1"/>
  <c r="R22276" i="1" s="1"/>
  <c r="P22277" i="1" a="1"/>
  <c r="P22277" i="1" s="1"/>
  <c r="R22277" i="1" s="1"/>
  <c r="P22278" i="1" a="1"/>
  <c r="P22278" i="1" s="1"/>
  <c r="R22278" i="1" s="1"/>
  <c r="P22279" i="1" a="1"/>
  <c r="P22279" i="1" s="1"/>
  <c r="R22279" i="1" s="1"/>
  <c r="P22280" i="1" a="1"/>
  <c r="P22280" i="1" s="1"/>
  <c r="R22280" i="1" s="1"/>
  <c r="P22281" i="1" a="1"/>
  <c r="P22281" i="1" s="1"/>
  <c r="R22281" i="1" s="1"/>
  <c r="P22282" i="1" a="1"/>
  <c r="P22282" i="1" s="1"/>
  <c r="R22282" i="1" s="1"/>
  <c r="P22283" i="1" a="1"/>
  <c r="P22283" i="1" s="1"/>
  <c r="R22283" i="1" s="1"/>
  <c r="P22284" i="1" a="1"/>
  <c r="P22284" i="1" s="1"/>
  <c r="R22284" i="1" s="1"/>
  <c r="P22285" i="1" a="1"/>
  <c r="P22285" i="1" s="1"/>
  <c r="R22285" i="1" s="1"/>
  <c r="P22286" i="1" a="1"/>
  <c r="P22286" i="1" s="1"/>
  <c r="R22286" i="1" s="1"/>
  <c r="P22287" i="1" a="1"/>
  <c r="P22287" i="1" s="1"/>
  <c r="R22287" i="1" s="1"/>
  <c r="P22288" i="1" a="1"/>
  <c r="P22288" i="1" s="1"/>
  <c r="R22288" i="1" s="1"/>
  <c r="P22289" i="1" a="1"/>
  <c r="P22289" i="1" s="1"/>
  <c r="R22289" i="1" s="1"/>
  <c r="P22290" i="1" a="1"/>
  <c r="P22290" i="1" s="1"/>
  <c r="R22290" i="1" s="1"/>
  <c r="P22291" i="1" a="1"/>
  <c r="P22291" i="1" s="1"/>
  <c r="R22291" i="1" s="1"/>
  <c r="P22292" i="1" a="1"/>
  <c r="P22292" i="1" s="1"/>
  <c r="R22292" i="1" s="1"/>
  <c r="P22293" i="1" a="1"/>
  <c r="P22293" i="1" s="1"/>
  <c r="R22293" i="1" s="1"/>
  <c r="P22294" i="1" a="1"/>
  <c r="P22294" i="1" s="1"/>
  <c r="R22294" i="1" s="1"/>
  <c r="P22295" i="1" a="1"/>
  <c r="P22295" i="1" s="1"/>
  <c r="R22295" i="1" s="1"/>
  <c r="P22296" i="1" a="1"/>
  <c r="P22296" i="1" s="1"/>
  <c r="R22296" i="1" s="1"/>
  <c r="P22297" i="1" a="1"/>
  <c r="P22297" i="1" s="1"/>
  <c r="R22297" i="1" s="1"/>
  <c r="P22298" i="1" a="1"/>
  <c r="P22298" i="1" s="1"/>
  <c r="R22298" i="1" s="1"/>
  <c r="P22299" i="1" a="1"/>
  <c r="P22299" i="1" s="1"/>
  <c r="R22299" i="1" s="1"/>
  <c r="P22300" i="1" a="1"/>
  <c r="P22300" i="1" s="1"/>
  <c r="R22300" i="1" s="1"/>
  <c r="P22301" i="1" a="1"/>
  <c r="P22301" i="1" s="1"/>
  <c r="R22301" i="1" s="1"/>
  <c r="P22302" i="1" a="1"/>
  <c r="P22302" i="1" s="1"/>
  <c r="R22302" i="1" s="1"/>
  <c r="P22303" i="1" a="1"/>
  <c r="P22303" i="1" s="1"/>
  <c r="R22303" i="1" s="1"/>
  <c r="P22304" i="1" a="1"/>
  <c r="P22304" i="1" s="1"/>
  <c r="R22304" i="1" s="1"/>
  <c r="P22305" i="1" a="1"/>
  <c r="P22305" i="1" s="1"/>
  <c r="R22305" i="1" s="1"/>
  <c r="P22306" i="1" a="1"/>
  <c r="P22306" i="1" s="1"/>
  <c r="R22306" i="1" s="1"/>
  <c r="P22307" i="1" a="1"/>
  <c r="P22307" i="1" s="1"/>
  <c r="R22307" i="1" s="1"/>
  <c r="P22308" i="1" a="1"/>
  <c r="P22308" i="1" s="1"/>
  <c r="R22308" i="1" s="1"/>
  <c r="P22309" i="1" a="1"/>
  <c r="P22309" i="1" s="1"/>
  <c r="R22309" i="1" s="1"/>
  <c r="P22310" i="1" a="1"/>
  <c r="P22310" i="1" s="1"/>
  <c r="R22310" i="1" s="1"/>
  <c r="P22311" i="1" a="1"/>
  <c r="P22311" i="1" s="1"/>
  <c r="R22311" i="1" s="1"/>
  <c r="P22312" i="1" a="1"/>
  <c r="P22312" i="1" s="1"/>
  <c r="R22312" i="1" s="1"/>
  <c r="P22313" i="1" a="1"/>
  <c r="P22313" i="1" s="1"/>
  <c r="R22313" i="1" s="1"/>
  <c r="P22314" i="1" a="1"/>
  <c r="P22314" i="1" s="1"/>
  <c r="R22314" i="1" s="1"/>
  <c r="P22315" i="1" a="1"/>
  <c r="P22315" i="1" s="1"/>
  <c r="R22315" i="1" s="1"/>
  <c r="P22316" i="1" a="1"/>
  <c r="P22316" i="1" s="1"/>
  <c r="R22316" i="1" s="1"/>
  <c r="P22317" i="1" a="1"/>
  <c r="P22317" i="1" s="1"/>
  <c r="R22317" i="1" s="1"/>
  <c r="P22318" i="1" a="1"/>
  <c r="P22318" i="1" s="1"/>
  <c r="R22318" i="1" s="1"/>
  <c r="P22319" i="1" a="1"/>
  <c r="P22319" i="1" s="1"/>
  <c r="R22319" i="1" s="1"/>
  <c r="P22320" i="1" a="1"/>
  <c r="P22320" i="1" s="1"/>
  <c r="R22320" i="1" s="1"/>
  <c r="P22321" i="1" a="1"/>
  <c r="P22321" i="1" s="1"/>
  <c r="R22321" i="1" s="1"/>
  <c r="P22322" i="1" a="1"/>
  <c r="P22322" i="1" s="1"/>
  <c r="R22322" i="1" s="1"/>
  <c r="P22323" i="1" a="1"/>
  <c r="P22323" i="1" s="1"/>
  <c r="R22323" i="1" s="1"/>
  <c r="P22324" i="1" a="1"/>
  <c r="P22324" i="1" s="1"/>
  <c r="R22324" i="1" s="1"/>
  <c r="P22325" i="1" a="1"/>
  <c r="P22325" i="1" s="1"/>
  <c r="R22325" i="1" s="1"/>
  <c r="P22326" i="1" a="1"/>
  <c r="P22326" i="1" s="1"/>
  <c r="R22326" i="1" s="1"/>
  <c r="P22327" i="1" a="1"/>
  <c r="P22327" i="1" s="1"/>
  <c r="R22327" i="1" s="1"/>
  <c r="P22328" i="1" a="1"/>
  <c r="P22328" i="1" s="1"/>
  <c r="R22328" i="1" s="1"/>
  <c r="P22329" i="1" a="1"/>
  <c r="P22329" i="1" s="1"/>
  <c r="R22329" i="1" s="1"/>
  <c r="P22330" i="1" a="1"/>
  <c r="P22330" i="1" s="1"/>
  <c r="R22330" i="1" s="1"/>
  <c r="P22331" i="1" a="1"/>
  <c r="P22331" i="1" s="1"/>
  <c r="R22331" i="1" s="1"/>
  <c r="P22332" i="1" a="1"/>
  <c r="P22332" i="1" s="1"/>
  <c r="R22332" i="1" s="1"/>
  <c r="P22333" i="1" a="1"/>
  <c r="P22333" i="1" s="1"/>
  <c r="R22333" i="1" s="1"/>
  <c r="P22334" i="1" a="1"/>
  <c r="P22334" i="1" s="1"/>
  <c r="R22334" i="1" s="1"/>
  <c r="P22335" i="1" a="1"/>
  <c r="P22335" i="1" s="1"/>
  <c r="R22335" i="1" s="1"/>
  <c r="P22336" i="1" a="1"/>
  <c r="P22336" i="1" s="1"/>
  <c r="R22336" i="1" s="1"/>
  <c r="P22337" i="1" a="1"/>
  <c r="P22337" i="1" s="1"/>
  <c r="R22337" i="1" s="1"/>
  <c r="P22338" i="1" a="1"/>
  <c r="P22338" i="1" s="1"/>
  <c r="R22338" i="1" s="1"/>
  <c r="P22339" i="1" a="1"/>
  <c r="P22339" i="1" s="1"/>
  <c r="R22339" i="1" s="1"/>
  <c r="P22340" i="1" a="1"/>
  <c r="P22340" i="1" s="1"/>
  <c r="R22340" i="1" s="1"/>
  <c r="P22341" i="1" a="1"/>
  <c r="P22341" i="1" s="1"/>
  <c r="R22341" i="1" s="1"/>
  <c r="P22342" i="1" a="1"/>
  <c r="P22342" i="1" s="1"/>
  <c r="R22342" i="1" s="1"/>
  <c r="P22343" i="1" a="1"/>
  <c r="P22343" i="1" s="1"/>
  <c r="R22343" i="1" s="1"/>
  <c r="P22344" i="1" a="1"/>
  <c r="P22344" i="1" s="1"/>
  <c r="R22344" i="1" s="1"/>
  <c r="P22345" i="1" a="1"/>
  <c r="P22345" i="1" s="1"/>
  <c r="R22345" i="1" s="1"/>
  <c r="P22346" i="1" a="1"/>
  <c r="P22346" i="1" s="1"/>
  <c r="R22346" i="1" s="1"/>
  <c r="P22347" i="1" a="1"/>
  <c r="P22347" i="1" s="1"/>
  <c r="R22347" i="1" s="1"/>
  <c r="P22348" i="1" a="1"/>
  <c r="P22348" i="1" s="1"/>
  <c r="R22348" i="1" s="1"/>
  <c r="P22349" i="1" a="1"/>
  <c r="P22349" i="1" s="1"/>
  <c r="R22349" i="1" s="1"/>
  <c r="P22350" i="1" a="1"/>
  <c r="P22350" i="1" s="1"/>
  <c r="R22350" i="1" s="1"/>
  <c r="P22351" i="1" a="1"/>
  <c r="P22351" i="1" s="1"/>
  <c r="R22351" i="1" s="1"/>
  <c r="P22352" i="1" a="1"/>
  <c r="P22352" i="1" s="1"/>
  <c r="R22352" i="1" s="1"/>
  <c r="P22353" i="1" a="1"/>
  <c r="P22353" i="1" s="1"/>
  <c r="R22353" i="1" s="1"/>
  <c r="P22354" i="1" a="1"/>
  <c r="P22354" i="1" s="1"/>
  <c r="R22354" i="1" s="1"/>
  <c r="P22355" i="1" a="1"/>
  <c r="P22355" i="1" s="1"/>
  <c r="R22355" i="1" s="1"/>
  <c r="P22356" i="1" a="1"/>
  <c r="P22356" i="1" s="1"/>
  <c r="R22356" i="1" s="1"/>
  <c r="P22357" i="1" a="1"/>
  <c r="P22357" i="1" s="1"/>
  <c r="R22357" i="1" s="1"/>
  <c r="P22358" i="1" a="1"/>
  <c r="P22358" i="1" s="1"/>
  <c r="R22358" i="1" s="1"/>
  <c r="P22359" i="1" a="1"/>
  <c r="P22359" i="1" s="1"/>
  <c r="R22359" i="1" s="1"/>
  <c r="P22360" i="1" a="1"/>
  <c r="P22360" i="1" s="1"/>
  <c r="R22360" i="1" s="1"/>
  <c r="P22361" i="1" a="1"/>
  <c r="P22361" i="1" s="1"/>
  <c r="R22361" i="1" s="1"/>
  <c r="P22362" i="1" a="1"/>
  <c r="P22362" i="1" s="1"/>
  <c r="R22362" i="1" s="1"/>
  <c r="P22363" i="1" a="1"/>
  <c r="P22363" i="1" s="1"/>
  <c r="R22363" i="1" s="1"/>
  <c r="P22364" i="1" a="1"/>
  <c r="P22364" i="1" s="1"/>
  <c r="R22364" i="1" s="1"/>
  <c r="P22365" i="1" a="1"/>
  <c r="P22365" i="1" s="1"/>
  <c r="R22365" i="1" s="1"/>
  <c r="P22366" i="1" a="1"/>
  <c r="P22366" i="1" s="1"/>
  <c r="R22366" i="1" s="1"/>
  <c r="P22367" i="1" a="1"/>
  <c r="P22367" i="1" s="1"/>
  <c r="R22367" i="1" s="1"/>
  <c r="P22368" i="1" a="1"/>
  <c r="P22368" i="1" s="1"/>
  <c r="R22368" i="1" s="1"/>
  <c r="P22369" i="1" a="1"/>
  <c r="P22369" i="1" s="1"/>
  <c r="R22369" i="1" s="1"/>
  <c r="P22370" i="1" a="1"/>
  <c r="P22370" i="1" s="1"/>
  <c r="R22370" i="1" s="1"/>
  <c r="P22371" i="1" a="1"/>
  <c r="P22371" i="1" s="1"/>
  <c r="R22371" i="1" s="1"/>
  <c r="P22372" i="1" a="1"/>
  <c r="P22372" i="1" s="1"/>
  <c r="R22372" i="1" s="1"/>
  <c r="P22373" i="1" a="1"/>
  <c r="P22373" i="1" s="1"/>
  <c r="R22373" i="1" s="1"/>
  <c r="P22374" i="1" a="1"/>
  <c r="P22374" i="1" s="1"/>
  <c r="R22374" i="1" s="1"/>
  <c r="P22375" i="1" a="1"/>
  <c r="P22375" i="1" s="1"/>
  <c r="R22375" i="1" s="1"/>
  <c r="P22376" i="1" a="1"/>
  <c r="P22376" i="1" s="1"/>
  <c r="R22376" i="1" s="1"/>
  <c r="P22377" i="1" a="1"/>
  <c r="P22377" i="1" s="1"/>
  <c r="R22377" i="1" s="1"/>
  <c r="P22378" i="1" a="1"/>
  <c r="P22378" i="1" s="1"/>
  <c r="R22378" i="1" s="1"/>
  <c r="P22379" i="1" a="1"/>
  <c r="P22379" i="1" s="1"/>
  <c r="R22379" i="1" s="1"/>
  <c r="P22380" i="1" a="1"/>
  <c r="P22380" i="1" s="1"/>
  <c r="R22380" i="1" s="1"/>
  <c r="P22381" i="1" a="1"/>
  <c r="P22381" i="1" s="1"/>
  <c r="R22381" i="1" s="1"/>
  <c r="P22382" i="1" a="1"/>
  <c r="P22382" i="1" s="1"/>
  <c r="R22382" i="1" s="1"/>
  <c r="P22383" i="1" a="1"/>
  <c r="P22383" i="1" s="1"/>
  <c r="R22383" i="1" s="1"/>
  <c r="P784" i="1" a="1"/>
  <c r="P784" i="1" s="1"/>
  <c r="R784" i="1" s="1"/>
  <c r="R14657" i="1"/>
  <c r="R14658" i="1"/>
  <c r="R16987" i="1"/>
  <c r="R837" i="1"/>
  <c r="R838" i="1"/>
  <c r="R839" i="1"/>
  <c r="R845" i="1"/>
  <c r="R852" i="1"/>
  <c r="R853" i="1"/>
  <c r="R855" i="1"/>
  <c r="R863" i="1"/>
  <c r="R868" i="1"/>
  <c r="R871" i="1"/>
  <c r="R879" i="1"/>
  <c r="R950" i="1"/>
  <c r="R1045" i="1"/>
  <c r="R1063" i="1"/>
  <c r="R1067" i="1"/>
  <c r="R1069" i="1"/>
  <c r="R1071" i="1"/>
  <c r="R1190" i="1"/>
  <c r="R1286" i="1"/>
  <c r="R1326" i="1"/>
  <c r="R1332" i="1"/>
  <c r="R1334" i="1"/>
  <c r="R1339" i="1"/>
  <c r="R1382" i="1"/>
  <c r="R1387" i="1"/>
  <c r="R1412" i="1"/>
  <c r="R1415" i="1"/>
  <c r="R1430" i="1"/>
  <c r="R1439" i="1"/>
  <c r="R1451" i="1"/>
  <c r="R1568" i="1"/>
  <c r="R1584" i="1"/>
  <c r="R1616" i="1"/>
  <c r="R1619" i="1"/>
  <c r="R1624" i="1"/>
  <c r="R1638" i="1"/>
  <c r="R1640" i="1"/>
  <c r="R1643" i="1"/>
  <c r="R1670" i="1"/>
  <c r="R1675" i="1"/>
  <c r="R1678" i="1"/>
  <c r="R1679" i="1"/>
  <c r="R1683" i="1"/>
  <c r="R1691" i="1"/>
  <c r="R1696" i="1"/>
  <c r="R1712" i="1"/>
  <c r="R1736" i="1"/>
  <c r="R1737" i="1"/>
  <c r="R1745" i="1"/>
  <c r="R1748" i="1"/>
  <c r="R1878" i="1"/>
  <c r="R1884" i="1"/>
  <c r="R1894" i="1"/>
  <c r="R1900" i="1"/>
  <c r="R1910" i="1"/>
  <c r="R1989" i="1"/>
  <c r="R2020" i="1"/>
  <c r="R2027" i="1"/>
  <c r="R2043" i="1"/>
  <c r="R2228" i="1"/>
  <c r="R2248" i="1"/>
  <c r="R3268" i="1"/>
  <c r="R3269" i="1"/>
  <c r="R3270" i="1"/>
  <c r="R3607" i="1"/>
  <c r="R3720" i="1"/>
  <c r="R3721" i="1"/>
  <c r="R3762" i="1"/>
  <c r="R3763" i="1"/>
  <c r="R3766" i="1"/>
  <c r="R3770" i="1"/>
  <c r="R3838" i="1"/>
  <c r="R3839" i="1"/>
  <c r="R3846" i="1"/>
  <c r="R4306" i="1"/>
  <c r="R4442" i="1"/>
  <c r="R4446" i="1"/>
  <c r="R4551" i="1"/>
  <c r="R4590" i="1"/>
  <c r="R4630" i="1"/>
  <c r="R4662" i="1"/>
  <c r="R4694" i="1"/>
  <c r="R4698" i="1"/>
  <c r="R4714" i="1"/>
  <c r="R4718" i="1"/>
  <c r="R4726" i="1"/>
  <c r="R4766" i="1"/>
  <c r="R4798" i="1"/>
  <c r="R4814" i="1"/>
  <c r="R4942" i="1"/>
  <c r="R4946" i="1"/>
  <c r="R4994" i="1"/>
  <c r="R5014" i="1"/>
  <c r="R5778" i="1"/>
  <c r="R5900" i="1"/>
  <c r="R5901" i="1"/>
  <c r="R5941" i="1"/>
  <c r="R5949" i="1"/>
  <c r="R6816" i="1"/>
  <c r="R8579" i="1"/>
  <c r="R8803" i="1"/>
  <c r="P732" i="1" a="1"/>
  <c r="P732" i="1" s="1"/>
  <c r="R732" i="1" s="1"/>
  <c r="P733" i="1" a="1"/>
  <c r="P733" i="1" s="1"/>
  <c r="R733" i="1" s="1"/>
  <c r="P734" i="1" a="1"/>
  <c r="P734" i="1" s="1"/>
  <c r="R734" i="1" s="1"/>
  <c r="P735" i="1" a="1"/>
  <c r="P735" i="1" s="1"/>
  <c r="R735" i="1" s="1"/>
  <c r="P736" i="1" a="1"/>
  <c r="P736" i="1" s="1"/>
  <c r="R736" i="1" s="1"/>
  <c r="P737" i="1" a="1"/>
  <c r="P737" i="1" s="1"/>
  <c r="R737" i="1" s="1"/>
  <c r="P738" i="1" a="1"/>
  <c r="P738" i="1" s="1"/>
  <c r="R738" i="1" s="1"/>
  <c r="P739" i="1" a="1"/>
  <c r="P739" i="1" s="1"/>
  <c r="R739" i="1" s="1"/>
  <c r="P740" i="1" a="1"/>
  <c r="P740" i="1" s="1"/>
  <c r="R740" i="1" s="1"/>
  <c r="P741" i="1" a="1"/>
  <c r="P741" i="1" s="1"/>
  <c r="R741" i="1" s="1"/>
  <c r="P742" i="1" a="1"/>
  <c r="P742" i="1" s="1"/>
  <c r="R742" i="1" s="1"/>
  <c r="P743" i="1" a="1"/>
  <c r="P743" i="1" s="1"/>
  <c r="R743" i="1" s="1"/>
  <c r="P744" i="1" a="1"/>
  <c r="P744" i="1" s="1"/>
  <c r="R744" i="1" s="1"/>
  <c r="P745" i="1" a="1"/>
  <c r="P745" i="1" s="1"/>
  <c r="R745" i="1" s="1"/>
  <c r="P746" i="1" a="1"/>
  <c r="P746" i="1" s="1"/>
  <c r="R746" i="1" s="1"/>
  <c r="P747" i="1" a="1"/>
  <c r="P747" i="1" s="1"/>
  <c r="R747" i="1" s="1"/>
  <c r="P748" i="1" a="1"/>
  <c r="P748" i="1" s="1"/>
  <c r="R748" i="1" s="1"/>
  <c r="P749" i="1" a="1"/>
  <c r="P749" i="1" s="1"/>
  <c r="R749" i="1" s="1"/>
  <c r="P750" i="1" a="1"/>
  <c r="P750" i="1" s="1"/>
  <c r="R750" i="1" s="1"/>
  <c r="P751" i="1" a="1"/>
  <c r="P751" i="1" s="1"/>
  <c r="R751" i="1" s="1"/>
  <c r="P752" i="1" a="1"/>
  <c r="P752" i="1" s="1"/>
  <c r="R752" i="1" s="1"/>
  <c r="P753" i="1" a="1"/>
  <c r="P753" i="1" s="1"/>
  <c r="R753" i="1" s="1"/>
  <c r="P754" i="1" a="1"/>
  <c r="P754" i="1" s="1"/>
  <c r="R754" i="1" s="1"/>
  <c r="P755" i="1" a="1"/>
  <c r="P755" i="1" s="1"/>
  <c r="R755" i="1" s="1"/>
  <c r="P756" i="1" a="1"/>
  <c r="P756" i="1" s="1"/>
  <c r="R756" i="1" s="1"/>
  <c r="P757" i="1" a="1"/>
  <c r="P757" i="1" s="1"/>
  <c r="R757" i="1" s="1"/>
  <c r="P758" i="1" a="1"/>
  <c r="P758" i="1" s="1"/>
  <c r="R758" i="1" s="1"/>
  <c r="P759" i="1" a="1"/>
  <c r="P759" i="1" s="1"/>
  <c r="R759" i="1" s="1"/>
  <c r="P760" i="1" a="1"/>
  <c r="P760" i="1" s="1"/>
  <c r="R760" i="1" s="1"/>
  <c r="P761" i="1" a="1"/>
  <c r="P761" i="1" s="1"/>
  <c r="R761" i="1" s="1"/>
  <c r="P762" i="1" a="1"/>
  <c r="P762" i="1" s="1"/>
  <c r="R762" i="1" s="1"/>
  <c r="P763" i="1" a="1"/>
  <c r="P763" i="1" s="1"/>
  <c r="R763" i="1" s="1"/>
  <c r="P764" i="1" a="1"/>
  <c r="P764" i="1" s="1"/>
  <c r="R764" i="1" s="1"/>
  <c r="P765" i="1" a="1"/>
  <c r="P765" i="1" s="1"/>
  <c r="R765" i="1" s="1"/>
  <c r="P766" i="1" a="1"/>
  <c r="P766" i="1" s="1"/>
  <c r="R766" i="1" s="1"/>
  <c r="P767" i="1" a="1"/>
  <c r="P767" i="1" s="1"/>
  <c r="R767" i="1" s="1"/>
  <c r="P768" i="1" a="1"/>
  <c r="P768" i="1" s="1"/>
  <c r="R768" i="1" s="1"/>
  <c r="P769" i="1" a="1"/>
  <c r="P769" i="1" s="1"/>
  <c r="R769" i="1" s="1"/>
  <c r="P770" i="1" a="1"/>
  <c r="P770" i="1" s="1"/>
  <c r="R770" i="1" s="1"/>
  <c r="P771" i="1" a="1"/>
  <c r="P771" i="1" s="1"/>
  <c r="R771" i="1" s="1"/>
  <c r="P772" i="1" a="1"/>
  <c r="P772" i="1" s="1"/>
  <c r="R772" i="1" s="1"/>
  <c r="P773" i="1" a="1"/>
  <c r="P773" i="1" s="1"/>
  <c r="R773" i="1" s="1"/>
  <c r="P774" i="1" a="1"/>
  <c r="P774" i="1" s="1"/>
  <c r="R774" i="1" s="1"/>
  <c r="P775" i="1" a="1"/>
  <c r="P775" i="1" s="1"/>
  <c r="R775" i="1" s="1"/>
  <c r="P776" i="1" a="1"/>
  <c r="P776" i="1" s="1"/>
  <c r="R776" i="1" s="1"/>
  <c r="P777" i="1" a="1"/>
  <c r="P777" i="1" s="1"/>
  <c r="R777" i="1" s="1"/>
  <c r="P778" i="1" a="1"/>
  <c r="P778" i="1" s="1"/>
  <c r="R778" i="1" s="1"/>
  <c r="P779" i="1" a="1"/>
  <c r="P779" i="1" s="1"/>
  <c r="R779" i="1" s="1"/>
  <c r="P780" i="1" a="1"/>
  <c r="P780" i="1" s="1"/>
  <c r="R780" i="1" s="1"/>
  <c r="P781" i="1" a="1"/>
  <c r="P781" i="1" s="1"/>
  <c r="R781" i="1" s="1"/>
  <c r="P782" i="1" a="1"/>
  <c r="P782" i="1" s="1"/>
  <c r="R782" i="1" s="1"/>
  <c r="P783" i="1" a="1"/>
  <c r="P783" i="1" s="1"/>
  <c r="R783" i="1" s="1"/>
  <c r="P701" i="1" a="1"/>
  <c r="P701" i="1" s="1"/>
  <c r="R701" i="1" s="1"/>
  <c r="P712" i="1" a="1"/>
  <c r="P712" i="1" s="1"/>
  <c r="R712" i="1" s="1"/>
  <c r="P713" i="1" a="1"/>
  <c r="P713" i="1" s="1"/>
  <c r="R713" i="1" s="1"/>
  <c r="P714" i="1" a="1"/>
  <c r="P714" i="1" s="1"/>
  <c r="R714" i="1" s="1"/>
  <c r="P715" i="1" a="1"/>
  <c r="P715" i="1" s="1"/>
  <c r="R715" i="1" s="1"/>
  <c r="P716" i="1" a="1"/>
  <c r="P716" i="1" s="1"/>
  <c r="R716" i="1" s="1"/>
  <c r="P717" i="1" a="1"/>
  <c r="P717" i="1" s="1"/>
  <c r="R717" i="1" s="1"/>
  <c r="P718" i="1" a="1"/>
  <c r="P718" i="1" s="1"/>
  <c r="R718" i="1" s="1"/>
  <c r="P719" i="1" a="1"/>
  <c r="P719" i="1" s="1"/>
  <c r="R719" i="1" s="1"/>
  <c r="P720" i="1" a="1"/>
  <c r="P720" i="1" s="1"/>
  <c r="R720" i="1" s="1"/>
  <c r="P721" i="1" a="1"/>
  <c r="P721" i="1" s="1"/>
  <c r="R721" i="1" s="1"/>
  <c r="P722" i="1" a="1"/>
  <c r="P722" i="1" s="1"/>
  <c r="R722" i="1" s="1"/>
  <c r="P723" i="1" a="1"/>
  <c r="P723" i="1" s="1"/>
  <c r="R723" i="1" s="1"/>
  <c r="P724" i="1" a="1"/>
  <c r="P724" i="1" s="1"/>
  <c r="R724" i="1" s="1"/>
  <c r="P725" i="1" a="1"/>
  <c r="P725" i="1" s="1"/>
  <c r="R725" i="1" s="1"/>
  <c r="P726" i="1" a="1"/>
  <c r="P726" i="1" s="1"/>
  <c r="R726" i="1" s="1"/>
  <c r="P727" i="1" a="1"/>
  <c r="P727" i="1" s="1"/>
  <c r="R727" i="1" s="1"/>
  <c r="P728" i="1" a="1"/>
  <c r="P728" i="1" s="1"/>
  <c r="R728" i="1" s="1"/>
  <c r="P729" i="1" a="1"/>
  <c r="P729" i="1" s="1"/>
  <c r="R729" i="1" s="1"/>
  <c r="P730" i="1" a="1"/>
  <c r="P730" i="1" s="1"/>
  <c r="R730" i="1" s="1"/>
  <c r="P731" i="1" a="1"/>
  <c r="P731" i="1" s="1"/>
  <c r="R731" i="1" s="1"/>
  <c r="P700" i="1" a="1"/>
  <c r="P700" i="1" s="1"/>
  <c r="R700" i="1" s="1"/>
  <c r="P699" i="1" a="1"/>
  <c r="P699" i="1" s="1"/>
  <c r="R699" i="1" s="1"/>
  <c r="P666" i="1" a="1"/>
  <c r="P666" i="1" s="1"/>
  <c r="R666" i="1" s="1"/>
  <c r="P667" i="1" a="1"/>
  <c r="P667" i="1" s="1"/>
  <c r="R667" i="1" s="1"/>
  <c r="P668" i="1" a="1"/>
  <c r="P668" i="1" s="1"/>
  <c r="R668" i="1" s="1"/>
  <c r="P669" i="1" a="1"/>
  <c r="P669" i="1" s="1"/>
  <c r="R669" i="1" s="1"/>
  <c r="P670" i="1" a="1"/>
  <c r="P670" i="1" s="1"/>
  <c r="R670" i="1" s="1"/>
  <c r="P671" i="1" a="1"/>
  <c r="P671" i="1" s="1"/>
  <c r="R671" i="1" s="1"/>
  <c r="P672" i="1" a="1"/>
  <c r="P672" i="1" s="1"/>
  <c r="R672" i="1" s="1"/>
  <c r="P673" i="1" a="1"/>
  <c r="P673" i="1" s="1"/>
  <c r="R673" i="1" s="1"/>
  <c r="P674" i="1" a="1"/>
  <c r="P674" i="1" s="1"/>
  <c r="R674" i="1" s="1"/>
  <c r="P675" i="1" a="1"/>
  <c r="P675" i="1" s="1"/>
  <c r="R675" i="1" s="1"/>
  <c r="P676" i="1" a="1"/>
  <c r="P676" i="1" s="1"/>
  <c r="R676" i="1" s="1"/>
  <c r="P677" i="1" a="1"/>
  <c r="P677" i="1" s="1"/>
  <c r="R677" i="1" s="1"/>
  <c r="P678" i="1" a="1"/>
  <c r="P678" i="1" s="1"/>
  <c r="R678" i="1" s="1"/>
  <c r="P679" i="1" a="1"/>
  <c r="P679" i="1" s="1"/>
  <c r="R679" i="1" s="1"/>
  <c r="P680" i="1" a="1"/>
  <c r="P680" i="1" s="1"/>
  <c r="R680" i="1" s="1"/>
  <c r="P681" i="1" a="1"/>
  <c r="P681" i="1" s="1"/>
  <c r="R681" i="1" s="1"/>
  <c r="P682" i="1" a="1"/>
  <c r="P682" i="1" s="1"/>
  <c r="R682" i="1" s="1"/>
  <c r="P683" i="1" a="1"/>
  <c r="P683" i="1" s="1"/>
  <c r="R683" i="1" s="1"/>
  <c r="P684" i="1" a="1"/>
  <c r="P684" i="1" s="1"/>
  <c r="R684" i="1" s="1"/>
  <c r="P685" i="1" a="1"/>
  <c r="P685" i="1" s="1"/>
  <c r="R685" i="1" s="1"/>
  <c r="P686" i="1" a="1"/>
  <c r="P686" i="1" s="1"/>
  <c r="R686" i="1" s="1"/>
  <c r="P687" i="1" a="1"/>
  <c r="P687" i="1" s="1"/>
  <c r="R687" i="1" s="1"/>
  <c r="P688" i="1" a="1"/>
  <c r="P688" i="1" s="1"/>
  <c r="R688" i="1" s="1"/>
  <c r="P689" i="1" a="1"/>
  <c r="P689" i="1" s="1"/>
  <c r="R689" i="1" s="1"/>
  <c r="P690" i="1" a="1"/>
  <c r="P690" i="1" s="1"/>
  <c r="R690" i="1" s="1"/>
  <c r="P691" i="1" a="1"/>
  <c r="P691" i="1" s="1"/>
  <c r="R691" i="1" s="1"/>
  <c r="P692" i="1" a="1"/>
  <c r="P692" i="1" s="1"/>
  <c r="R692" i="1" s="1"/>
  <c r="P693" i="1" a="1"/>
  <c r="P693" i="1" s="1"/>
  <c r="R693" i="1" s="1"/>
  <c r="P694" i="1" a="1"/>
  <c r="P694" i="1" s="1"/>
  <c r="R694" i="1" s="1"/>
  <c r="P695" i="1" a="1"/>
  <c r="P695" i="1" s="1"/>
  <c r="R695" i="1" s="1"/>
  <c r="P696" i="1" a="1"/>
  <c r="P696" i="1" s="1"/>
  <c r="R696" i="1" s="1"/>
  <c r="P697" i="1" a="1"/>
  <c r="P697" i="1" s="1"/>
  <c r="R697" i="1" s="1"/>
  <c r="P698" i="1" a="1"/>
  <c r="P698" i="1" s="1"/>
  <c r="R698" i="1" s="1"/>
  <c r="P660" i="1" a="1"/>
  <c r="P660" i="1" s="1"/>
  <c r="R660" i="1" s="1"/>
  <c r="P661" i="1" a="1"/>
  <c r="P661" i="1" s="1"/>
  <c r="R661" i="1" s="1"/>
  <c r="P662" i="1" a="1"/>
  <c r="P662" i="1" s="1"/>
  <c r="R662" i="1" s="1"/>
  <c r="P663" i="1" a="1"/>
  <c r="P663" i="1" s="1"/>
  <c r="R663" i="1" s="1"/>
  <c r="P664" i="1" a="1"/>
  <c r="P664" i="1" s="1"/>
  <c r="R664" i="1" s="1"/>
  <c r="P665" i="1" a="1"/>
  <c r="P665" i="1" s="1"/>
  <c r="R665" i="1" s="1"/>
  <c r="P659" i="1" a="1"/>
  <c r="P659" i="1" s="1"/>
  <c r="R659" i="1" s="1"/>
  <c r="Q703" i="1"/>
  <c r="Q704" i="1"/>
  <c r="Q705" i="1"/>
  <c r="Q706" i="1"/>
  <c r="Q707" i="1"/>
  <c r="Q708" i="1"/>
  <c r="Q709" i="1"/>
  <c r="Q710" i="1"/>
  <c r="Q711" i="1"/>
  <c r="P711" i="1" s="1" a="1"/>
  <c r="P711" i="1" s="1"/>
  <c r="R711" i="1" s="1"/>
  <c r="Q702" i="1"/>
  <c r="R658" i="1"/>
  <c r="P631" i="1" a="1"/>
  <c r="P631" i="1" s="1"/>
  <c r="R631" i="1" s="1"/>
  <c r="P632" i="1" a="1"/>
  <c r="P632" i="1" s="1"/>
  <c r="R632" i="1" s="1"/>
  <c r="P633" i="1" a="1"/>
  <c r="P633" i="1" s="1"/>
  <c r="R633" i="1" s="1"/>
  <c r="P634" i="1" a="1"/>
  <c r="P634" i="1" s="1"/>
  <c r="R634" i="1" s="1"/>
  <c r="P635" i="1" a="1"/>
  <c r="P635" i="1" s="1"/>
  <c r="R635" i="1" s="1"/>
  <c r="P636" i="1" a="1"/>
  <c r="P636" i="1" s="1"/>
  <c r="R636" i="1" s="1"/>
  <c r="P637" i="1" a="1"/>
  <c r="P637" i="1" s="1"/>
  <c r="R637" i="1" s="1"/>
  <c r="P638" i="1" a="1"/>
  <c r="P638" i="1" s="1"/>
  <c r="R638" i="1" s="1"/>
  <c r="P639" i="1" a="1"/>
  <c r="P639" i="1" s="1"/>
  <c r="R639" i="1" s="1"/>
  <c r="P640" i="1" a="1"/>
  <c r="P640" i="1" s="1"/>
  <c r="R640" i="1" s="1"/>
  <c r="P641" i="1" a="1"/>
  <c r="P641" i="1" s="1"/>
  <c r="R641" i="1" s="1"/>
  <c r="P642" i="1" a="1"/>
  <c r="P642" i="1" s="1"/>
  <c r="R642" i="1" s="1"/>
  <c r="P643" i="1" a="1"/>
  <c r="P643" i="1" s="1"/>
  <c r="R643" i="1" s="1"/>
  <c r="P644" i="1" a="1"/>
  <c r="P644" i="1" s="1"/>
  <c r="R644" i="1" s="1"/>
  <c r="P645" i="1" a="1"/>
  <c r="P645" i="1" s="1"/>
  <c r="R645" i="1" s="1"/>
  <c r="P646" i="1" a="1"/>
  <c r="P646" i="1" s="1"/>
  <c r="R646" i="1" s="1"/>
  <c r="P647" i="1" a="1"/>
  <c r="P647" i="1" s="1"/>
  <c r="R647" i="1" s="1"/>
  <c r="P648" i="1" a="1"/>
  <c r="P648" i="1" s="1"/>
  <c r="R648" i="1" s="1"/>
  <c r="P649" i="1" a="1"/>
  <c r="P649" i="1" s="1"/>
  <c r="R649" i="1" s="1"/>
  <c r="P650" i="1" a="1"/>
  <c r="P650" i="1" s="1"/>
  <c r="R650" i="1" s="1"/>
  <c r="P651" i="1" a="1"/>
  <c r="P651" i="1" s="1"/>
  <c r="R651" i="1" s="1"/>
  <c r="P652" i="1" a="1"/>
  <c r="P652" i="1" s="1"/>
  <c r="R652" i="1" s="1"/>
  <c r="P653" i="1" a="1"/>
  <c r="P653" i="1" s="1"/>
  <c r="R653" i="1" s="1"/>
  <c r="P654" i="1" a="1"/>
  <c r="P654" i="1" s="1"/>
  <c r="R654" i="1" s="1"/>
  <c r="P655" i="1" a="1"/>
  <c r="P655" i="1" s="1"/>
  <c r="R655" i="1" s="1"/>
  <c r="P656" i="1" a="1"/>
  <c r="P656" i="1" s="1"/>
  <c r="R656" i="1" s="1"/>
  <c r="P657" i="1" a="1"/>
  <c r="P657" i="1" s="1"/>
  <c r="R657" i="1" s="1"/>
  <c r="P630" i="1" a="1"/>
  <c r="P630" i="1" s="1"/>
  <c r="R630" i="1" s="1"/>
  <c r="R629" i="1"/>
  <c r="P581" i="1" a="1"/>
  <c r="P581" i="1" s="1"/>
  <c r="R581" i="1" s="1"/>
  <c r="P582" i="1" a="1"/>
  <c r="P582" i="1" s="1"/>
  <c r="R582" i="1" s="1"/>
  <c r="P583" i="1" a="1"/>
  <c r="P583" i="1" s="1"/>
  <c r="R583" i="1" s="1"/>
  <c r="P584" i="1" a="1"/>
  <c r="P584" i="1" s="1"/>
  <c r="R584" i="1" s="1"/>
  <c r="P585" i="1" a="1"/>
  <c r="P585" i="1" s="1"/>
  <c r="R585" i="1" s="1"/>
  <c r="P586" i="1" a="1"/>
  <c r="P586" i="1" s="1"/>
  <c r="R586" i="1" s="1"/>
  <c r="P587" i="1" a="1"/>
  <c r="P587" i="1" s="1"/>
  <c r="R587" i="1" s="1"/>
  <c r="P588" i="1" a="1"/>
  <c r="P588" i="1" s="1"/>
  <c r="R588" i="1" s="1"/>
  <c r="P589" i="1" a="1"/>
  <c r="P589" i="1" s="1"/>
  <c r="R589" i="1" s="1"/>
  <c r="P590" i="1" a="1"/>
  <c r="P590" i="1" s="1"/>
  <c r="R590" i="1" s="1"/>
  <c r="P591" i="1" a="1"/>
  <c r="P591" i="1" s="1"/>
  <c r="R591" i="1" s="1"/>
  <c r="P592" i="1" a="1"/>
  <c r="P592" i="1" s="1"/>
  <c r="R592" i="1" s="1"/>
  <c r="P593" i="1" a="1"/>
  <c r="P593" i="1" s="1"/>
  <c r="R593" i="1" s="1"/>
  <c r="P594" i="1" a="1"/>
  <c r="P594" i="1" s="1"/>
  <c r="R594" i="1" s="1"/>
  <c r="P595" i="1" a="1"/>
  <c r="P595" i="1" s="1"/>
  <c r="R595" i="1" s="1"/>
  <c r="P596" i="1" a="1"/>
  <c r="P596" i="1" s="1"/>
  <c r="R596" i="1" s="1"/>
  <c r="P597" i="1" a="1"/>
  <c r="P597" i="1" s="1"/>
  <c r="R597" i="1" s="1"/>
  <c r="P598" i="1" a="1"/>
  <c r="P598" i="1" s="1"/>
  <c r="R598" i="1" s="1"/>
  <c r="P599" i="1" a="1"/>
  <c r="P599" i="1" s="1"/>
  <c r="R599" i="1" s="1"/>
  <c r="P600" i="1" a="1"/>
  <c r="P600" i="1" s="1"/>
  <c r="R600" i="1" s="1"/>
  <c r="P601" i="1" a="1"/>
  <c r="P601" i="1" s="1"/>
  <c r="R601" i="1" s="1"/>
  <c r="P602" i="1" a="1"/>
  <c r="P602" i="1" s="1"/>
  <c r="R602" i="1" s="1"/>
  <c r="P603" i="1" a="1"/>
  <c r="P603" i="1" s="1"/>
  <c r="R603" i="1" s="1"/>
  <c r="P604" i="1" a="1"/>
  <c r="P604" i="1" s="1"/>
  <c r="R604" i="1" s="1"/>
  <c r="P605" i="1" a="1"/>
  <c r="P605" i="1" s="1"/>
  <c r="R605" i="1" s="1"/>
  <c r="P606" i="1" a="1"/>
  <c r="P606" i="1" s="1"/>
  <c r="R606" i="1" s="1"/>
  <c r="P607" i="1" a="1"/>
  <c r="P607" i="1" s="1"/>
  <c r="R607" i="1" s="1"/>
  <c r="P608" i="1" a="1"/>
  <c r="P608" i="1" s="1"/>
  <c r="R608" i="1" s="1"/>
  <c r="P609" i="1" a="1"/>
  <c r="P609" i="1" s="1"/>
  <c r="R609" i="1" s="1"/>
  <c r="P610" i="1" a="1"/>
  <c r="P610" i="1" s="1"/>
  <c r="R610" i="1" s="1"/>
  <c r="P611" i="1" a="1"/>
  <c r="P611" i="1" s="1"/>
  <c r="R611" i="1" s="1"/>
  <c r="P612" i="1" a="1"/>
  <c r="P612" i="1" s="1"/>
  <c r="R612" i="1" s="1"/>
  <c r="P613" i="1" a="1"/>
  <c r="P613" i="1" s="1"/>
  <c r="R613" i="1" s="1"/>
  <c r="P614" i="1" a="1"/>
  <c r="P614" i="1" s="1"/>
  <c r="R614" i="1" s="1"/>
  <c r="P615" i="1" a="1"/>
  <c r="P615" i="1" s="1"/>
  <c r="R615" i="1" s="1"/>
  <c r="P616" i="1" a="1"/>
  <c r="P616" i="1" s="1"/>
  <c r="R616" i="1" s="1"/>
  <c r="P617" i="1" a="1"/>
  <c r="P617" i="1" s="1"/>
  <c r="R617" i="1" s="1"/>
  <c r="P618" i="1" a="1"/>
  <c r="P618" i="1" s="1"/>
  <c r="R618" i="1" s="1"/>
  <c r="P619" i="1" a="1"/>
  <c r="P619" i="1" s="1"/>
  <c r="R619" i="1" s="1"/>
  <c r="P620" i="1" a="1"/>
  <c r="P620" i="1" s="1"/>
  <c r="R620" i="1" s="1"/>
  <c r="P621" i="1" a="1"/>
  <c r="P621" i="1" s="1"/>
  <c r="R621" i="1" s="1"/>
  <c r="P622" i="1" a="1"/>
  <c r="P622" i="1" s="1"/>
  <c r="R622" i="1" s="1"/>
  <c r="P623" i="1" a="1"/>
  <c r="P623" i="1" s="1"/>
  <c r="R623" i="1" s="1"/>
  <c r="P624" i="1" a="1"/>
  <c r="P624" i="1" s="1"/>
  <c r="R624" i="1" s="1"/>
  <c r="P625" i="1" a="1"/>
  <c r="P625" i="1" s="1"/>
  <c r="R625" i="1" s="1"/>
  <c r="P626" i="1" a="1"/>
  <c r="P626" i="1" s="1"/>
  <c r="R626" i="1" s="1"/>
  <c r="P627" i="1" a="1"/>
  <c r="P627" i="1" s="1"/>
  <c r="R627" i="1" s="1"/>
  <c r="P628" i="1" a="1"/>
  <c r="P628" i="1" s="1"/>
  <c r="R628" i="1" s="1"/>
  <c r="P580" i="1" a="1"/>
  <c r="P580" i="1" s="1"/>
  <c r="R580" i="1" s="1"/>
  <c r="R579" i="1"/>
  <c r="P529" i="1" a="1"/>
  <c r="P529" i="1" s="1"/>
  <c r="R529" i="1" s="1"/>
  <c r="P520" i="1" a="1"/>
  <c r="P520" i="1" s="1"/>
  <c r="R520" i="1" s="1"/>
  <c r="P521" i="1" a="1"/>
  <c r="P521" i="1" s="1"/>
  <c r="R521" i="1" s="1"/>
  <c r="P522" i="1" a="1"/>
  <c r="P522" i="1" s="1"/>
  <c r="R522" i="1" s="1"/>
  <c r="P523" i="1" a="1"/>
  <c r="P523" i="1" s="1"/>
  <c r="R523" i="1" s="1"/>
  <c r="P524" i="1" a="1"/>
  <c r="P524" i="1" s="1"/>
  <c r="R524" i="1" s="1"/>
  <c r="P525" i="1" a="1"/>
  <c r="P525" i="1" s="1"/>
  <c r="R525" i="1" s="1"/>
  <c r="P526" i="1" a="1"/>
  <c r="P526" i="1" s="1"/>
  <c r="R526" i="1" s="1"/>
  <c r="P527" i="1" a="1"/>
  <c r="P527" i="1" s="1"/>
  <c r="R527" i="1" s="1"/>
  <c r="P528" i="1" a="1"/>
  <c r="P528" i="1" s="1"/>
  <c r="R528" i="1" s="1"/>
  <c r="P530" i="1" a="1"/>
  <c r="P530" i="1" s="1"/>
  <c r="R530" i="1" s="1"/>
  <c r="P531" i="1" a="1"/>
  <c r="P531" i="1" s="1"/>
  <c r="R531" i="1" s="1"/>
  <c r="P532" i="1" a="1"/>
  <c r="P532" i="1" s="1"/>
  <c r="R532" i="1" s="1"/>
  <c r="P533" i="1" a="1"/>
  <c r="P533" i="1" s="1"/>
  <c r="R533" i="1" s="1"/>
  <c r="P534" i="1" a="1"/>
  <c r="P534" i="1" s="1"/>
  <c r="R534" i="1" s="1"/>
  <c r="P535" i="1" a="1"/>
  <c r="P535" i="1" s="1"/>
  <c r="R535" i="1" s="1"/>
  <c r="P536" i="1" a="1"/>
  <c r="P536" i="1" s="1"/>
  <c r="R536" i="1" s="1"/>
  <c r="P537" i="1" a="1"/>
  <c r="P537" i="1" s="1"/>
  <c r="R537" i="1" s="1"/>
  <c r="P538" i="1" a="1"/>
  <c r="P538" i="1" s="1"/>
  <c r="R538" i="1" s="1"/>
  <c r="P539" i="1" a="1"/>
  <c r="P539" i="1" s="1"/>
  <c r="R539" i="1" s="1"/>
  <c r="P540" i="1" a="1"/>
  <c r="P540" i="1" s="1"/>
  <c r="R540" i="1" s="1"/>
  <c r="P541" i="1" a="1"/>
  <c r="P541" i="1" s="1"/>
  <c r="R541" i="1" s="1"/>
  <c r="P542" i="1" a="1"/>
  <c r="P542" i="1" s="1"/>
  <c r="R542" i="1" s="1"/>
  <c r="P543" i="1" a="1"/>
  <c r="P543" i="1" s="1"/>
  <c r="R543" i="1" s="1"/>
  <c r="P544" i="1" a="1"/>
  <c r="P544" i="1" s="1"/>
  <c r="R544" i="1" s="1"/>
  <c r="P545" i="1" a="1"/>
  <c r="P545" i="1" s="1"/>
  <c r="R545" i="1" s="1"/>
  <c r="P546" i="1" a="1"/>
  <c r="P546" i="1" s="1"/>
  <c r="R546" i="1" s="1"/>
  <c r="P547" i="1" a="1"/>
  <c r="P547" i="1" s="1"/>
  <c r="R547" i="1" s="1"/>
  <c r="P548" i="1" a="1"/>
  <c r="P548" i="1" s="1"/>
  <c r="R548" i="1" s="1"/>
  <c r="P549" i="1" a="1"/>
  <c r="P549" i="1" s="1"/>
  <c r="R549" i="1" s="1"/>
  <c r="P550" i="1" a="1"/>
  <c r="P550" i="1" s="1"/>
  <c r="R550" i="1" s="1"/>
  <c r="P551" i="1" a="1"/>
  <c r="P551" i="1" s="1"/>
  <c r="R551" i="1" s="1"/>
  <c r="P552" i="1" a="1"/>
  <c r="P552" i="1" s="1"/>
  <c r="R552" i="1" s="1"/>
  <c r="P553" i="1" a="1"/>
  <c r="P553" i="1" s="1"/>
  <c r="R553" i="1" s="1"/>
  <c r="P554" i="1" a="1"/>
  <c r="P554" i="1" s="1"/>
  <c r="R554" i="1" s="1"/>
  <c r="P555" i="1" a="1"/>
  <c r="P555" i="1" s="1"/>
  <c r="R555" i="1" s="1"/>
  <c r="P556" i="1" a="1"/>
  <c r="P556" i="1" s="1"/>
  <c r="R556" i="1" s="1"/>
  <c r="P557" i="1" a="1"/>
  <c r="P557" i="1" s="1"/>
  <c r="R557" i="1" s="1"/>
  <c r="P558" i="1" a="1"/>
  <c r="P558" i="1" s="1"/>
  <c r="R558" i="1" s="1"/>
  <c r="P559" i="1" a="1"/>
  <c r="P559" i="1" s="1"/>
  <c r="R559" i="1" s="1"/>
  <c r="P560" i="1" a="1"/>
  <c r="P560" i="1" s="1"/>
  <c r="R560" i="1" s="1"/>
  <c r="P561" i="1" a="1"/>
  <c r="P561" i="1" s="1"/>
  <c r="R561" i="1" s="1"/>
  <c r="P562" i="1" a="1"/>
  <c r="P562" i="1" s="1"/>
  <c r="R562" i="1" s="1"/>
  <c r="P563" i="1" a="1"/>
  <c r="P563" i="1" s="1"/>
  <c r="R563" i="1" s="1"/>
  <c r="P564" i="1" a="1"/>
  <c r="P564" i="1" s="1"/>
  <c r="R564" i="1" s="1"/>
  <c r="P565" i="1" a="1"/>
  <c r="P565" i="1" s="1"/>
  <c r="R565" i="1" s="1"/>
  <c r="P566" i="1" a="1"/>
  <c r="P566" i="1" s="1"/>
  <c r="R566" i="1" s="1"/>
  <c r="P567" i="1" a="1"/>
  <c r="P567" i="1" s="1"/>
  <c r="R567" i="1" s="1"/>
  <c r="P568" i="1" a="1"/>
  <c r="P568" i="1" s="1"/>
  <c r="R568" i="1" s="1"/>
  <c r="P569" i="1" a="1"/>
  <c r="P569" i="1" s="1"/>
  <c r="R569" i="1" s="1"/>
  <c r="P570" i="1" a="1"/>
  <c r="P570" i="1" s="1"/>
  <c r="R570" i="1" s="1"/>
  <c r="P571" i="1" a="1"/>
  <c r="P571" i="1" s="1"/>
  <c r="R571" i="1" s="1"/>
  <c r="P572" i="1" a="1"/>
  <c r="P572" i="1" s="1"/>
  <c r="R572" i="1" s="1"/>
  <c r="P573" i="1" a="1"/>
  <c r="P573" i="1" s="1"/>
  <c r="R573" i="1" s="1"/>
  <c r="P574" i="1" a="1"/>
  <c r="P574" i="1" s="1"/>
  <c r="R574" i="1" s="1"/>
  <c r="P575" i="1" a="1"/>
  <c r="P575" i="1" s="1"/>
  <c r="R575" i="1" s="1"/>
  <c r="P576" i="1" a="1"/>
  <c r="P576" i="1" s="1"/>
  <c r="R576" i="1" s="1"/>
  <c r="P577" i="1" a="1"/>
  <c r="P577" i="1" s="1"/>
  <c r="R577" i="1" s="1"/>
  <c r="P578" i="1" a="1"/>
  <c r="P578" i="1" s="1"/>
  <c r="R578" i="1" s="1"/>
  <c r="P519" i="1" a="1"/>
  <c r="P519" i="1" s="1"/>
  <c r="R519" i="1" s="1"/>
  <c r="P496" i="1" a="1"/>
  <c r="P496" i="1" s="1"/>
  <c r="R496" i="1" s="1"/>
  <c r="P495" i="1" a="1"/>
  <c r="P495" i="1" s="1"/>
  <c r="R495" i="1" s="1"/>
  <c r="P497" i="1" a="1"/>
  <c r="P497" i="1" s="1"/>
  <c r="R497" i="1" s="1"/>
  <c r="P498" i="1" a="1"/>
  <c r="P498" i="1" s="1"/>
  <c r="R498" i="1" s="1"/>
  <c r="P499" i="1" a="1"/>
  <c r="P499" i="1" s="1"/>
  <c r="R499" i="1" s="1"/>
  <c r="P500" i="1" a="1"/>
  <c r="P500" i="1" s="1"/>
  <c r="R500" i="1" s="1"/>
  <c r="P501" i="1" a="1"/>
  <c r="P501" i="1" s="1"/>
  <c r="R501" i="1" s="1"/>
  <c r="P502" i="1" a="1"/>
  <c r="P502" i="1" s="1"/>
  <c r="R502" i="1" s="1"/>
  <c r="P503" i="1" a="1"/>
  <c r="P503" i="1" s="1"/>
  <c r="R503" i="1" s="1"/>
  <c r="P504" i="1" a="1"/>
  <c r="P504" i="1" s="1"/>
  <c r="R504" i="1" s="1"/>
  <c r="P505" i="1" a="1"/>
  <c r="P505" i="1" s="1"/>
  <c r="R505" i="1" s="1"/>
  <c r="P506" i="1" a="1"/>
  <c r="P506" i="1" s="1"/>
  <c r="R506" i="1" s="1"/>
  <c r="P507" i="1" a="1"/>
  <c r="P507" i="1" s="1"/>
  <c r="R507" i="1" s="1"/>
  <c r="P508" i="1" a="1"/>
  <c r="P508" i="1" s="1"/>
  <c r="R508" i="1" s="1"/>
  <c r="P509" i="1" a="1"/>
  <c r="P509" i="1" s="1"/>
  <c r="R509" i="1" s="1"/>
  <c r="P510" i="1" a="1"/>
  <c r="P510" i="1" s="1"/>
  <c r="R510" i="1" s="1"/>
  <c r="P511" i="1" a="1"/>
  <c r="P511" i="1" s="1"/>
  <c r="R511" i="1" s="1"/>
  <c r="P512" i="1" a="1"/>
  <c r="P512" i="1" s="1"/>
  <c r="R512" i="1" s="1"/>
  <c r="P513" i="1" a="1"/>
  <c r="P513" i="1" s="1"/>
  <c r="R513" i="1" s="1"/>
  <c r="P514" i="1" a="1"/>
  <c r="P514" i="1" s="1"/>
  <c r="R514" i="1" s="1"/>
  <c r="P515" i="1" a="1"/>
  <c r="P515" i="1" s="1"/>
  <c r="R515" i="1" s="1"/>
  <c r="P516" i="1" a="1"/>
  <c r="P516" i="1" s="1"/>
  <c r="R516" i="1" s="1"/>
  <c r="P517" i="1" a="1"/>
  <c r="P517" i="1" s="1"/>
  <c r="R517" i="1" s="1"/>
  <c r="P494" i="1" a="1"/>
  <c r="P494" i="1" s="1"/>
  <c r="R494" i="1" s="1"/>
  <c r="P486" i="1" a="1"/>
  <c r="P486" i="1" s="1"/>
  <c r="R486" i="1" s="1"/>
  <c r="P487" i="1" a="1"/>
  <c r="P487" i="1" s="1"/>
  <c r="R487" i="1" s="1"/>
  <c r="P488" i="1" a="1"/>
  <c r="P488" i="1" s="1"/>
  <c r="R488" i="1" s="1"/>
  <c r="P489" i="1" a="1"/>
  <c r="P489" i="1" s="1"/>
  <c r="R489" i="1" s="1"/>
  <c r="P490" i="1" a="1"/>
  <c r="P490" i="1" s="1"/>
  <c r="R490" i="1" s="1"/>
  <c r="P491" i="1" a="1"/>
  <c r="P491" i="1" s="1"/>
  <c r="R491" i="1" s="1"/>
  <c r="P492" i="1" a="1"/>
  <c r="P492" i="1" s="1"/>
  <c r="R492" i="1" s="1"/>
  <c r="P485" i="1" a="1"/>
  <c r="P485" i="1" s="1"/>
  <c r="R485" i="1" s="1"/>
  <c r="P483" i="1" a="1"/>
  <c r="P483" i="1" s="1"/>
  <c r="R483" i="1" s="1"/>
  <c r="P453" i="1" a="1"/>
  <c r="P453" i="1" s="1"/>
  <c r="R453" i="1" s="1"/>
  <c r="P454" i="1" a="1"/>
  <c r="P454" i="1" s="1"/>
  <c r="R454" i="1" s="1"/>
  <c r="P455" i="1" a="1"/>
  <c r="P455" i="1" s="1"/>
  <c r="R455" i="1" s="1"/>
  <c r="P456" i="1" a="1"/>
  <c r="P456" i="1" s="1"/>
  <c r="R456" i="1" s="1"/>
  <c r="P457" i="1" a="1"/>
  <c r="P457" i="1" s="1"/>
  <c r="R457" i="1" s="1"/>
  <c r="P458" i="1" a="1"/>
  <c r="P458" i="1" s="1"/>
  <c r="R458" i="1" s="1"/>
  <c r="P459" i="1" a="1"/>
  <c r="P459" i="1" s="1"/>
  <c r="R459" i="1" s="1"/>
  <c r="P460" i="1" a="1"/>
  <c r="P460" i="1" s="1"/>
  <c r="R460" i="1" s="1"/>
  <c r="P461" i="1" a="1"/>
  <c r="P461" i="1" s="1"/>
  <c r="R461" i="1" s="1"/>
  <c r="P462" i="1" a="1"/>
  <c r="P462" i="1" s="1"/>
  <c r="R462" i="1" s="1"/>
  <c r="P463" i="1" a="1"/>
  <c r="P463" i="1" s="1"/>
  <c r="R463" i="1" s="1"/>
  <c r="P464" i="1" a="1"/>
  <c r="P464" i="1" s="1"/>
  <c r="R464" i="1" s="1"/>
  <c r="P465" i="1" a="1"/>
  <c r="P465" i="1" s="1"/>
  <c r="R465" i="1" s="1"/>
  <c r="P466" i="1" a="1"/>
  <c r="P466" i="1" s="1"/>
  <c r="R466" i="1" s="1"/>
  <c r="P467" i="1" a="1"/>
  <c r="P467" i="1" s="1"/>
  <c r="R467" i="1" s="1"/>
  <c r="P468" i="1" a="1"/>
  <c r="P468" i="1" s="1"/>
  <c r="R468" i="1" s="1"/>
  <c r="P469" i="1" a="1"/>
  <c r="P469" i="1" s="1"/>
  <c r="R469" i="1" s="1"/>
  <c r="P470" i="1" a="1"/>
  <c r="P470" i="1" s="1"/>
  <c r="R470" i="1" s="1"/>
  <c r="P471" i="1" a="1"/>
  <c r="P471" i="1" s="1"/>
  <c r="R471" i="1" s="1"/>
  <c r="P472" i="1" a="1"/>
  <c r="P472" i="1" s="1"/>
  <c r="R472" i="1" s="1"/>
  <c r="P473" i="1" a="1"/>
  <c r="P473" i="1" s="1"/>
  <c r="R473" i="1" s="1"/>
  <c r="P474" i="1" a="1"/>
  <c r="P474" i="1" s="1"/>
  <c r="R474" i="1" s="1"/>
  <c r="P475" i="1" a="1"/>
  <c r="P475" i="1" s="1"/>
  <c r="R475" i="1" s="1"/>
  <c r="P476" i="1" a="1"/>
  <c r="P476" i="1" s="1"/>
  <c r="R476" i="1" s="1"/>
  <c r="P477" i="1" a="1"/>
  <c r="P477" i="1" s="1"/>
  <c r="R477" i="1" s="1"/>
  <c r="P478" i="1" a="1"/>
  <c r="P478" i="1" s="1"/>
  <c r="R478" i="1" s="1"/>
  <c r="P479" i="1" a="1"/>
  <c r="P479" i="1" s="1"/>
  <c r="R479" i="1" s="1"/>
  <c r="P480" i="1" a="1"/>
  <c r="P480" i="1" s="1"/>
  <c r="R480" i="1" s="1"/>
  <c r="P481" i="1" a="1"/>
  <c r="P481" i="1" s="1"/>
  <c r="R481" i="1" s="1"/>
  <c r="P482" i="1" a="1"/>
  <c r="P482" i="1" s="1"/>
  <c r="R482" i="1" s="1"/>
  <c r="P452" i="1" a="1"/>
  <c r="P452" i="1" s="1"/>
  <c r="R452" i="1" s="1"/>
  <c r="P428" i="1" a="1"/>
  <c r="P428" i="1" s="1"/>
  <c r="R428" i="1" s="1"/>
  <c r="P429" i="1" a="1"/>
  <c r="P429" i="1" s="1"/>
  <c r="R429" i="1" s="1"/>
  <c r="P430" i="1" a="1"/>
  <c r="P430" i="1" s="1"/>
  <c r="R430" i="1" s="1"/>
  <c r="P431" i="1" a="1"/>
  <c r="P431" i="1" s="1"/>
  <c r="R431" i="1" s="1"/>
  <c r="P432" i="1" a="1"/>
  <c r="P432" i="1" s="1"/>
  <c r="R432" i="1" s="1"/>
  <c r="P433" i="1" a="1"/>
  <c r="P433" i="1" s="1"/>
  <c r="R433" i="1" s="1"/>
  <c r="P434" i="1" a="1"/>
  <c r="P434" i="1" s="1"/>
  <c r="R434" i="1" s="1"/>
  <c r="P435" i="1" a="1"/>
  <c r="P435" i="1" s="1"/>
  <c r="R435" i="1" s="1"/>
  <c r="P436" i="1" a="1"/>
  <c r="P436" i="1" s="1"/>
  <c r="R436" i="1" s="1"/>
  <c r="P437" i="1" a="1"/>
  <c r="P437" i="1" s="1"/>
  <c r="R437" i="1" s="1"/>
  <c r="P438" i="1" a="1"/>
  <c r="P438" i="1" s="1"/>
  <c r="R438" i="1" s="1"/>
  <c r="P439" i="1" a="1"/>
  <c r="P439" i="1" s="1"/>
  <c r="R439" i="1" s="1"/>
  <c r="P440" i="1" a="1"/>
  <c r="P440" i="1" s="1"/>
  <c r="R440" i="1" s="1"/>
  <c r="P441" i="1" a="1"/>
  <c r="P441" i="1" s="1"/>
  <c r="R441" i="1" s="1"/>
  <c r="P442" i="1" a="1"/>
  <c r="P442" i="1" s="1"/>
  <c r="R442" i="1" s="1"/>
  <c r="P443" i="1" a="1"/>
  <c r="P443" i="1" s="1"/>
  <c r="R443" i="1" s="1"/>
  <c r="P444" i="1" a="1"/>
  <c r="P444" i="1" s="1"/>
  <c r="R444" i="1" s="1"/>
  <c r="P445" i="1" a="1"/>
  <c r="P445" i="1" s="1"/>
  <c r="R445" i="1" s="1"/>
  <c r="P446" i="1" a="1"/>
  <c r="P446" i="1" s="1"/>
  <c r="R446" i="1" s="1"/>
  <c r="P447" i="1" a="1"/>
  <c r="P447" i="1" s="1"/>
  <c r="R447" i="1" s="1"/>
  <c r="P448" i="1" a="1"/>
  <c r="P448" i="1" s="1"/>
  <c r="R448" i="1" s="1"/>
  <c r="P449" i="1" a="1"/>
  <c r="P449" i="1" s="1"/>
  <c r="R449" i="1" s="1"/>
  <c r="P450" i="1" a="1"/>
  <c r="P450" i="1" s="1"/>
  <c r="R450" i="1" s="1"/>
  <c r="P427" i="1" a="1"/>
  <c r="P427" i="1" s="1"/>
  <c r="R427" i="1" s="1"/>
  <c r="R286" i="1"/>
  <c r="R285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426" i="1"/>
  <c r="R451" i="1"/>
  <c r="R484" i="1"/>
  <c r="R493" i="1"/>
  <c r="R518" i="1"/>
  <c r="R3" i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2" i="1"/>
  <c r="P705" i="1" l="1" a="1"/>
  <c r="P705" i="1" s="1"/>
  <c r="R705" i="1" s="1"/>
  <c r="P706" i="1" a="1"/>
  <c r="P706" i="1" s="1"/>
  <c r="R706" i="1" s="1"/>
  <c r="P835" i="1" a="1"/>
  <c r="P835" i="1" s="1"/>
  <c r="R835" i="1" s="1"/>
  <c r="P834" i="1" a="1"/>
  <c r="P834" i="1" s="1"/>
  <c r="R834" i="1" s="1"/>
  <c r="P833" i="1" a="1"/>
  <c r="P833" i="1" s="1"/>
  <c r="R833" i="1" s="1"/>
  <c r="P831" i="1" a="1"/>
  <c r="P831" i="1" s="1"/>
  <c r="R831" i="1" s="1"/>
  <c r="P830" i="1" a="1"/>
  <c r="P830" i="1" s="1"/>
  <c r="R830" i="1" s="1"/>
  <c r="P832" i="1" a="1"/>
  <c r="P832" i="1" s="1"/>
  <c r="R832" i="1" s="1"/>
  <c r="P829" i="1" a="1"/>
  <c r="P829" i="1" s="1"/>
  <c r="R829" i="1" s="1"/>
  <c r="P703" i="1" a="1"/>
  <c r="P703" i="1" s="1"/>
  <c r="R703" i="1" s="1"/>
  <c r="P710" i="1" a="1"/>
  <c r="P710" i="1" s="1"/>
  <c r="R710" i="1" s="1"/>
  <c r="P704" i="1" a="1"/>
  <c r="P704" i="1" s="1"/>
  <c r="R704" i="1" s="1"/>
  <c r="P709" i="1" a="1"/>
  <c r="P709" i="1" s="1"/>
  <c r="R709" i="1" s="1"/>
  <c r="P707" i="1" a="1"/>
  <c r="P707" i="1" s="1"/>
  <c r="R707" i="1" s="1"/>
  <c r="P702" i="1" a="1"/>
  <c r="P702" i="1" s="1"/>
  <c r="R702" i="1" s="1"/>
  <c r="P708" i="1" a="1"/>
  <c r="P708" i="1" s="1"/>
  <c r="R708" i="1" s="1"/>
  <c r="R407" i="1"/>
  <c r="R393" i="1"/>
  <c r="R396" i="1"/>
  <c r="R397" i="1"/>
  <c r="R379" i="1"/>
  <c r="R406" i="1"/>
  <c r="R424" i="1"/>
  <c r="R415" i="1"/>
  <c r="R386" i="1"/>
  <c r="R378" i="1"/>
  <c r="R391" i="1"/>
  <c r="R390" i="1"/>
  <c r="R381" i="1"/>
  <c r="R401" i="1"/>
  <c r="R404" i="1"/>
  <c r="R403" i="1"/>
  <c r="R384" i="1"/>
  <c r="R400" i="1"/>
  <c r="R399" i="1"/>
  <c r="R394" i="1"/>
  <c r="R382" i="1"/>
  <c r="R380" i="1"/>
  <c r="R402" i="1"/>
  <c r="R405" i="1"/>
  <c r="R387" i="1"/>
  <c r="R417" i="1"/>
  <c r="R385" i="1"/>
  <c r="R422" i="1"/>
  <c r="R413" i="1"/>
  <c r="R420" i="1"/>
  <c r="R388" i="1"/>
  <c r="R418" i="1"/>
  <c r="R421" i="1"/>
  <c r="R392" i="1"/>
  <c r="R383" i="1"/>
  <c r="R389" i="1"/>
  <c r="R410" i="1"/>
  <c r="R423" i="1"/>
  <c r="R408" i="1"/>
  <c r="R398" i="1"/>
  <c r="R411" i="1"/>
  <c r="R416" i="1"/>
  <c r="R412" i="1"/>
  <c r="R419" i="1"/>
  <c r="R409" i="1"/>
  <c r="R414" i="1"/>
  <c r="R395" i="1"/>
  <c r="R425" i="1"/>
  <c r="P825" i="1" l="1" a="1"/>
  <c r="P825" i="1" s="1"/>
  <c r="R825" i="1" s="1"/>
  <c r="P788" i="1" a="1"/>
  <c r="P788" i="1" s="1"/>
  <c r="R788" i="1" s="1"/>
  <c r="P820" i="1" a="1"/>
  <c r="P820" i="1" s="1"/>
  <c r="R820" i="1" s="1"/>
  <c r="P816" i="1" a="1"/>
  <c r="P816" i="1" s="1"/>
  <c r="R816" i="1" s="1"/>
  <c r="P814" i="1" a="1"/>
  <c r="P814" i="1" s="1"/>
  <c r="R814" i="1" s="1"/>
  <c r="P804" i="1" a="1"/>
  <c r="P804" i="1" s="1"/>
  <c r="R804" i="1" s="1"/>
  <c r="P821" i="1" a="1"/>
  <c r="P821" i="1" s="1"/>
  <c r="R821" i="1" s="1"/>
  <c r="P796" i="1" a="1"/>
  <c r="P796" i="1" s="1"/>
  <c r="R796" i="1" s="1"/>
  <c r="P794" i="1" a="1"/>
  <c r="P794" i="1" s="1"/>
  <c r="R794" i="1" s="1"/>
  <c r="P802" i="1" a="1"/>
  <c r="P802" i="1" s="1"/>
  <c r="R802" i="1" s="1"/>
  <c r="P811" i="1" a="1"/>
  <c r="P811" i="1" s="1"/>
  <c r="R811" i="1" s="1"/>
  <c r="P799" i="1" a="1"/>
  <c r="P799" i="1" s="1"/>
  <c r="R799" i="1" s="1"/>
  <c r="P800" i="1" a="1"/>
  <c r="P800" i="1" s="1"/>
  <c r="R800" i="1" s="1"/>
  <c r="P790" i="1" a="1"/>
  <c r="P790" i="1" s="1"/>
  <c r="R790" i="1" s="1"/>
  <c r="P798" i="1" a="1"/>
  <c r="P798" i="1" s="1"/>
  <c r="R798" i="1" s="1"/>
  <c r="P805" i="1" a="1"/>
  <c r="P805" i="1" s="1"/>
  <c r="R805" i="1" s="1"/>
  <c r="P801" i="1" a="1"/>
  <c r="P801" i="1" s="1"/>
  <c r="R801" i="1" s="1"/>
  <c r="P797" i="1" a="1"/>
  <c r="P797" i="1" s="1"/>
  <c r="R797" i="1" s="1"/>
  <c r="P812" i="1" a="1"/>
  <c r="P812" i="1" s="1"/>
  <c r="R812" i="1" s="1"/>
  <c r="P795" i="1" a="1"/>
  <c r="P795" i="1" s="1"/>
  <c r="R795" i="1" s="1"/>
  <c r="P810" i="1" a="1"/>
  <c r="P810" i="1" s="1"/>
  <c r="R810" i="1" s="1"/>
  <c r="P787" i="1" a="1"/>
  <c r="P787" i="1" s="1"/>
  <c r="R787" i="1" s="1"/>
  <c r="P792" i="1" a="1"/>
  <c r="P792" i="1" s="1"/>
  <c r="R792" i="1" s="1"/>
  <c r="P791" i="1" a="1"/>
  <c r="P791" i="1" s="1"/>
  <c r="R791" i="1" s="1"/>
  <c r="P823" i="1" a="1"/>
  <c r="P823" i="1" s="1"/>
  <c r="R823" i="1" s="1"/>
  <c r="P808" i="1" a="1"/>
  <c r="P808" i="1" s="1"/>
  <c r="R808" i="1" s="1"/>
  <c r="P806" i="1" a="1"/>
  <c r="P806" i="1" s="1"/>
  <c r="R806" i="1" s="1"/>
  <c r="P826" i="1" a="1"/>
  <c r="P826" i="1" s="1"/>
  <c r="R826" i="1" s="1"/>
  <c r="P817" i="1" a="1"/>
  <c r="P817" i="1" s="1"/>
  <c r="R817" i="1" s="1"/>
  <c r="P824" i="1" a="1"/>
  <c r="P824" i="1" s="1"/>
  <c r="R824" i="1" s="1"/>
  <c r="P815" i="1" a="1"/>
  <c r="P815" i="1" s="1"/>
  <c r="R815" i="1" s="1"/>
  <c r="P813" i="1" a="1"/>
  <c r="P813" i="1" s="1"/>
  <c r="R813" i="1" s="1"/>
  <c r="P819" i="1" a="1"/>
  <c r="P819" i="1" s="1"/>
  <c r="R819" i="1" s="1"/>
  <c r="P818" i="1" a="1"/>
  <c r="P818" i="1" s="1"/>
  <c r="R818" i="1" s="1"/>
  <c r="P809" i="1" a="1"/>
  <c r="P809" i="1" s="1"/>
  <c r="R809" i="1" s="1"/>
  <c r="P803" i="1" a="1"/>
  <c r="P803" i="1" s="1"/>
  <c r="R803" i="1" s="1"/>
  <c r="P822" i="1" a="1"/>
  <c r="P822" i="1" s="1"/>
  <c r="R822" i="1" s="1"/>
  <c r="P807" i="1" a="1"/>
  <c r="P807" i="1" s="1"/>
  <c r="R807" i="1" s="1"/>
  <c r="P785" i="1" a="1"/>
  <c r="P785" i="1" s="1"/>
  <c r="R785" i="1" s="1"/>
  <c r="P786" i="1" a="1"/>
  <c r="P786" i="1" s="1"/>
  <c r="R786" i="1" s="1"/>
  <c r="P789" i="1" a="1"/>
  <c r="P789" i="1" s="1"/>
  <c r="R789" i="1" s="1"/>
  <c r="P793" i="1" a="1"/>
  <c r="P793" i="1" s="1"/>
  <c r="R793" i="1" s="1"/>
  <c r="P827" i="1" a="1"/>
  <c r="P827" i="1" s="1"/>
  <c r="R827" i="1" s="1"/>
  <c r="P9668" i="1" l="1" a="1"/>
  <c r="P9668" i="1" s="1"/>
  <c r="R9668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tc={055B3388-51E2-4E96-A5E9-CB4313F3B582}</author>
  </authors>
  <commentList>
    <comment ref="A20671" authorId="0" shapeId="0" xr:uid="{055B3388-51E2-4E96-A5E9-CB4313F3B582}">
      <text>
        <t>[Threaded comment]
Your version of Excel allows you to read this threaded comment; however, any edits to it will get removed if the file is opened in a newer version of Excel. Learn more: https://go.microsoft.com/fwlink/?linkid=870924
[Tasks]
There is a task anchored to this comment that cannot be viewed in your client.
Comment:
    @Poudel, Jagdish (DNR) This has the same error.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<sst xmlns="http://schemas.openxmlformats.org/spreadsheetml/2006/main" count="196753" uniqueCount="1611">
  <si>
    <t>Bid Open Location</t>
  </si>
  <si>
    <t>Bid Open Date</t>
  </si>
  <si>
    <t>Bid Open Time</t>
  </si>
  <si>
    <t>Sale Name</t>
  </si>
  <si>
    <t>Sale #</t>
  </si>
  <si>
    <t>No Bid Sale</t>
  </si>
  <si>
    <t>Bid/Non-Bid Species</t>
  </si>
  <si>
    <t>Species</t>
  </si>
  <si>
    <t>Product</t>
  </si>
  <si>
    <t>Units</t>
  </si>
  <si>
    <t>Estimated Volume</t>
  </si>
  <si>
    <t>Appraised Value Per Unit</t>
  </si>
  <si>
    <t>Bidder Name</t>
  </si>
  <si>
    <t>Bid Per Unit</t>
  </si>
  <si>
    <t>Highest</t>
  </si>
  <si>
    <t>Atlanta Office</t>
  </si>
  <si>
    <t xml:space="preserve"> 3:00 PM</t>
  </si>
  <si>
    <t>PAIR OF PELTZ</t>
  </si>
  <si>
    <t>54-021-04-01</t>
  </si>
  <si>
    <t>Bid</t>
  </si>
  <si>
    <t>Red Oak</t>
  </si>
  <si>
    <t>Sawlogs</t>
  </si>
  <si>
    <t>MBF</t>
  </si>
  <si>
    <t>Rhinold Schleben</t>
  </si>
  <si>
    <t>HIGHEST</t>
  </si>
  <si>
    <t>B. T. Aspen</t>
  </si>
  <si>
    <t>Pulpwood</t>
  </si>
  <si>
    <t>Cords</t>
  </si>
  <si>
    <t>Jack Pine</t>
  </si>
  <si>
    <t>Non-Bid</t>
  </si>
  <si>
    <t>Red Maple</t>
  </si>
  <si>
    <t xml:space="preserve"> E.H. Tulgestka &amp; Sons</t>
  </si>
  <si>
    <t xml:space="preserve"> Crawford Forest Products</t>
  </si>
  <si>
    <t xml:space="preserve"> Schepke For/Pro</t>
  </si>
  <si>
    <t xml:space="preserve"> Northern Timberlands</t>
  </si>
  <si>
    <t xml:space="preserve"> Catalano Forest Products Inc</t>
  </si>
  <si>
    <t>Mark Hentkowski</t>
  </si>
  <si>
    <t>JUMPIN JACK TRASH</t>
  </si>
  <si>
    <t>54-022-04-01</t>
  </si>
  <si>
    <t>SHADED CIRSIUM LITE</t>
  </si>
  <si>
    <t>54-023-04-01</t>
  </si>
  <si>
    <t>Red Pine</t>
  </si>
  <si>
    <t xml:space="preserve"> Kapalla Logging</t>
  </si>
  <si>
    <t>Mixed Oak</t>
  </si>
  <si>
    <t xml:space="preserve"> Bisballe Forest Products</t>
  </si>
  <si>
    <t xml:space="preserve"> Biewer Sawmill, Inc</t>
  </si>
  <si>
    <t>Richard Cordes</t>
  </si>
  <si>
    <t>BEAR JACK REMOVAL</t>
  </si>
  <si>
    <t>54-025-04-01</t>
  </si>
  <si>
    <t>SHANTY TOWN RED</t>
  </si>
  <si>
    <t>54-005-04-01</t>
  </si>
  <si>
    <t>SPORTSMANS RP THINNING</t>
  </si>
  <si>
    <t>54-018-04-01</t>
  </si>
  <si>
    <t>Q. Aspen</t>
  </si>
  <si>
    <t>Robert Crawford</t>
  </si>
  <si>
    <t>SNOWMOBILE REMOVAL</t>
  </si>
  <si>
    <t>54-019-04-01</t>
  </si>
  <si>
    <t>JACK SPORTSMANS ASPEN</t>
  </si>
  <si>
    <t>54-020-04-01</t>
  </si>
  <si>
    <t xml:space="preserve"> AJD For/Pro</t>
  </si>
  <si>
    <t>Lewis Crawford</t>
  </si>
  <si>
    <t>CHIPPEWA HILLS RED</t>
  </si>
  <si>
    <t>54-028-04-01</t>
  </si>
  <si>
    <t>Mix Aspen</t>
  </si>
  <si>
    <t>Mix Hardwood</t>
  </si>
  <si>
    <t>Stop 98</t>
  </si>
  <si>
    <t>54-010-03-01</t>
  </si>
  <si>
    <t>STOP 105</t>
  </si>
  <si>
    <t>54-011-03-01</t>
  </si>
  <si>
    <t>White Pine</t>
  </si>
  <si>
    <t>Mix Softwood</t>
  </si>
  <si>
    <t xml:space="preserve"> 3:04 PM</t>
  </si>
  <si>
    <t>PRICHARD PINE</t>
  </si>
  <si>
    <t>54-029-04-01</t>
  </si>
  <si>
    <t xml:space="preserve"> Georgia-Pacific Corp</t>
  </si>
  <si>
    <t xml:space="preserve"> R. Crawford &amp; Son Logging, Inc</t>
  </si>
  <si>
    <t>BIG CUT RED PINE</t>
  </si>
  <si>
    <t>54-031-04-01</t>
  </si>
  <si>
    <t xml:space="preserve"> Watson Forest Products</t>
  </si>
  <si>
    <t xml:space="preserve">SIX MILE PINE                 </t>
  </si>
  <si>
    <t>54-030-04-01</t>
  </si>
  <si>
    <t xml:space="preserve"> DeMaestri Forest Products</t>
  </si>
  <si>
    <t xml:space="preserve">TENNANT MIX                   </t>
  </si>
  <si>
    <t>54-001-05-01</t>
  </si>
  <si>
    <t xml:space="preserve">AVERY HILLS HARVEST           </t>
  </si>
  <si>
    <t>54-002-05-01</t>
  </si>
  <si>
    <t xml:space="preserve"> T.R. Timber Company</t>
  </si>
  <si>
    <t xml:space="preserve"> Rust Wood Products, Inc.</t>
  </si>
  <si>
    <t xml:space="preserve"> Welch Land and Timber, Inc.</t>
  </si>
  <si>
    <t xml:space="preserve">SNOW SAGE RED                 </t>
  </si>
  <si>
    <t>54-003-05-01</t>
  </si>
  <si>
    <t xml:space="preserve">POISON PIPELINE PINE          </t>
  </si>
  <si>
    <t>54-005-05-01</t>
  </si>
  <si>
    <t>TWIN LAKES ASPEN</t>
  </si>
  <si>
    <t>54-002-04-01</t>
  </si>
  <si>
    <t xml:space="preserve"> E.H. Tulgestka &amp; Sons, Inc.</t>
  </si>
  <si>
    <t xml:space="preserve"> LaLonde Forest Products</t>
  </si>
  <si>
    <t>M 211 ASPEN</t>
  </si>
  <si>
    <t>54-027-04-01</t>
  </si>
  <si>
    <t>Paper Birch</t>
  </si>
  <si>
    <t xml:space="preserve"> Hillman Power Company</t>
  </si>
  <si>
    <t>Ron Diffin</t>
  </si>
  <si>
    <t xml:space="preserve"> Nash Forest Products</t>
  </si>
  <si>
    <t>Cletus Watson, Jr</t>
  </si>
  <si>
    <t>Tom Mainville</t>
  </si>
  <si>
    <t>SCHELLS ASPEN</t>
  </si>
  <si>
    <t>54-026-04-01</t>
  </si>
  <si>
    <t>N. W. Cedar</t>
  </si>
  <si>
    <t xml:space="preserve">BONE YARD ASPEN               </t>
  </si>
  <si>
    <t>54-011-05-01</t>
  </si>
  <si>
    <t>Stop 70</t>
  </si>
  <si>
    <t>54-009-03-01</t>
  </si>
  <si>
    <t xml:space="preserve"> Bell Timber, Inc</t>
  </si>
  <si>
    <t xml:space="preserve"> Hydrolake Leasing &amp; Service Co</t>
  </si>
  <si>
    <t>PHANTOM DEER RED AND JACK PINE</t>
  </si>
  <si>
    <t>54-004-05-01</t>
  </si>
  <si>
    <t xml:space="preserve">MILLER MIX                    </t>
  </si>
  <si>
    <t>54-008-05-01</t>
  </si>
  <si>
    <t xml:space="preserve">JACK ANDERGOOD                </t>
  </si>
  <si>
    <t>54-012-05-01</t>
  </si>
  <si>
    <t xml:space="preserve">CANADA'S ASPEN                </t>
  </si>
  <si>
    <t>54-013-05-01</t>
  </si>
  <si>
    <t>Black Spruce</t>
  </si>
  <si>
    <t xml:space="preserve"> Schleben Forest Products, Inc.</t>
  </si>
  <si>
    <t xml:space="preserve">BIG DOG ASPEN                 </t>
  </si>
  <si>
    <t>54-015-05-01</t>
  </si>
  <si>
    <t>White Oak</t>
  </si>
  <si>
    <t xml:space="preserve">TWO DOG HDWD                  </t>
  </si>
  <si>
    <t>54-018-05-01</t>
  </si>
  <si>
    <t xml:space="preserve">A-J-O BLOCKS                  </t>
  </si>
  <si>
    <t>54-019-05-01</t>
  </si>
  <si>
    <t>FINGER PINE</t>
  </si>
  <si>
    <t>54-012-04-01</t>
  </si>
  <si>
    <t>WITCHES AGAIN</t>
  </si>
  <si>
    <t>54-013-04-01</t>
  </si>
  <si>
    <t>HALBERG PINE</t>
  </si>
  <si>
    <t>54-015-04-01</t>
  </si>
  <si>
    <t>BRUSH CREEK BLUES</t>
  </si>
  <si>
    <t>54-014-04-01</t>
  </si>
  <si>
    <t>LITTLE OCQUEOC JACK</t>
  </si>
  <si>
    <t>54-009-04-01</t>
  </si>
  <si>
    <t>ROYSTON RED</t>
  </si>
  <si>
    <t>54-016-04-01</t>
  </si>
  <si>
    <t>TONKEY ROAD RED PINE</t>
  </si>
  <si>
    <t>54-017-04-01</t>
  </si>
  <si>
    <t>PORCUPINES REVENGE</t>
  </si>
  <si>
    <t>54-024-04-01</t>
  </si>
  <si>
    <t xml:space="preserve"> Timberline Logging Inc</t>
  </si>
  <si>
    <t>Balsam Fir</t>
  </si>
  <si>
    <t>Burt Smith</t>
  </si>
  <si>
    <t>Baldwin Office</t>
  </si>
  <si>
    <t>6-DEER ASPEN</t>
  </si>
  <si>
    <t>63-022-04-01</t>
  </si>
  <si>
    <t xml:space="preserve"> Rothig Forest Products, Inc.</t>
  </si>
  <si>
    <t>Black Cherry</t>
  </si>
  <si>
    <t xml:space="preserve"> Holmes Logging</t>
  </si>
  <si>
    <t>Donald Pacola</t>
  </si>
  <si>
    <t xml:space="preserve"> SD Warren</t>
  </si>
  <si>
    <t xml:space="preserve"> Murray Forest Products</t>
  </si>
  <si>
    <t>SCARLET TANAGER OAK</t>
  </si>
  <si>
    <t>63-031-04-01</t>
  </si>
  <si>
    <t xml:space="preserve"> Packaging Corp. Of America</t>
  </si>
  <si>
    <t xml:space="preserve"> Wemple Forest Products</t>
  </si>
  <si>
    <t xml:space="preserve"> Gentz Forest Products</t>
  </si>
  <si>
    <t xml:space="preserve"> The Tree Doc, Inc.</t>
  </si>
  <si>
    <t xml:space="preserve"> Doyle Forest Products</t>
  </si>
  <si>
    <t>GARY'S SOGGY BOOTS</t>
  </si>
  <si>
    <t>63-029-04-01</t>
  </si>
  <si>
    <t>KINGS PINE</t>
  </si>
  <si>
    <t>63-028-04-01</t>
  </si>
  <si>
    <t>HABITAT ASPEN</t>
  </si>
  <si>
    <t>63-035-04-01</t>
  </si>
  <si>
    <t>NO BID SALE</t>
  </si>
  <si>
    <t xml:space="preserve"> NO BIDS</t>
  </si>
  <si>
    <t xml:space="preserve">SCAVENGER MIX                 </t>
  </si>
  <si>
    <t>63-001-05-01</t>
  </si>
  <si>
    <t xml:space="preserve"> Murrey Forest Products</t>
  </si>
  <si>
    <t xml:space="preserve"> SAPPI</t>
  </si>
  <si>
    <t xml:space="preserve">PROLO IX                      </t>
  </si>
  <si>
    <t>63-002-05-01</t>
  </si>
  <si>
    <t xml:space="preserve">COMEBACK JACK                 </t>
  </si>
  <si>
    <t>63-010-05-01</t>
  </si>
  <si>
    <t>Jason Lutke Lutke Forest Products</t>
  </si>
  <si>
    <t>Rex Renwick</t>
  </si>
  <si>
    <t xml:space="preserve">TWIN CREEK EAST JACK          </t>
  </si>
  <si>
    <t>63-012-05-01</t>
  </si>
  <si>
    <t xml:space="preserve">C13 JACK PINE                 </t>
  </si>
  <si>
    <t>63-015-05-01</t>
  </si>
  <si>
    <t>Other C. Sp.</t>
  </si>
  <si>
    <t xml:space="preserve"> Rothig Forest Products</t>
  </si>
  <si>
    <t>Baraga Office</t>
  </si>
  <si>
    <t xml:space="preserve"> 9:00 AM</t>
  </si>
  <si>
    <t xml:space="preserve">NET BRANCH HDWD FIR           </t>
  </si>
  <si>
    <t>11-011-04-01</t>
  </si>
  <si>
    <t>Sugar Maple</t>
  </si>
  <si>
    <t xml:space="preserve"> Santti Brothers, Inc</t>
  </si>
  <si>
    <t>Yellow Birch</t>
  </si>
  <si>
    <t>W. Spruce</t>
  </si>
  <si>
    <t>Tamarack</t>
  </si>
  <si>
    <t>Black Ash</t>
  </si>
  <si>
    <t xml:space="preserve"> Tom Allen Logging, Inc.</t>
  </si>
  <si>
    <t xml:space="preserve"> Jefferson Smurfit Corp</t>
  </si>
  <si>
    <t>Scott Hageny</t>
  </si>
  <si>
    <t xml:space="preserve">AUDIO HDWD                    </t>
  </si>
  <si>
    <t>11-018-04-01</t>
  </si>
  <si>
    <t xml:space="preserve"> Northern Hardwoods</t>
  </si>
  <si>
    <t>Basswood</t>
  </si>
  <si>
    <t xml:space="preserve"> Erickson Lumber, Inc.</t>
  </si>
  <si>
    <t xml:space="preserve"> Tigerton Lumber Co</t>
  </si>
  <si>
    <t xml:space="preserve"> BFP Management, Inc.</t>
  </si>
  <si>
    <t xml:space="preserve">IFMAP HDWD                    </t>
  </si>
  <si>
    <t>11-016-04-01</t>
  </si>
  <si>
    <t xml:space="preserve">FDF3                          </t>
  </si>
  <si>
    <t>11-019-04-01</t>
  </si>
  <si>
    <t>White Ash</t>
  </si>
  <si>
    <t>Hemlock</t>
  </si>
  <si>
    <t xml:space="preserve">PIPE DREAM HDWD               </t>
  </si>
  <si>
    <t>11-018-05-01</t>
  </si>
  <si>
    <t xml:space="preserve"> J. M. Longyear, LLC</t>
  </si>
  <si>
    <t xml:space="preserve"> Usimaki Logging, Inc.</t>
  </si>
  <si>
    <t xml:space="preserve"> Minerick Logging, Inc.</t>
  </si>
  <si>
    <t xml:space="preserve"> Sappi Fine Paper</t>
  </si>
  <si>
    <t xml:space="preserve"> John &amp; Arthur Penegor, Inc</t>
  </si>
  <si>
    <t xml:space="preserve">  International Paper</t>
  </si>
  <si>
    <t xml:space="preserve"> Smurfit-Stone Container Enterprises, Inc.</t>
  </si>
  <si>
    <t xml:space="preserve">  Park Falls Hardwoods</t>
  </si>
  <si>
    <t>James Burcar</t>
  </si>
  <si>
    <t xml:space="preserve">MOO JUICE HDWD                </t>
  </si>
  <si>
    <t>11-010-05-01</t>
  </si>
  <si>
    <t>Joe Hilborn</t>
  </si>
  <si>
    <t xml:space="preserve">DA PINE                       </t>
  </si>
  <si>
    <t>11-022-05-01</t>
  </si>
  <si>
    <t xml:space="preserve"> Shamco, Inc.</t>
  </si>
  <si>
    <t xml:space="preserve"> Holli Forest Products, Inc.</t>
  </si>
  <si>
    <t xml:space="preserve">GREEN HDWD                    </t>
  </si>
  <si>
    <t>11-001-05-01</t>
  </si>
  <si>
    <t>Holm, Buck International Paper</t>
  </si>
  <si>
    <t xml:space="preserve"> Pine River Lumber Co.,Ltd.</t>
  </si>
  <si>
    <t xml:space="preserve">OJ BIRCH                      </t>
  </si>
  <si>
    <t>11-005-05-01</t>
  </si>
  <si>
    <t xml:space="preserve"> Hilberg Logging</t>
  </si>
  <si>
    <t xml:space="preserve"> Budd Forest Products</t>
  </si>
  <si>
    <t>Dye, Sid International Paper</t>
  </si>
  <si>
    <t xml:space="preserve"> E &amp; M Contracting, Inc</t>
  </si>
  <si>
    <t xml:space="preserve"> Westman Forest Products</t>
  </si>
  <si>
    <t xml:space="preserve">BEAR ASPEN                    </t>
  </si>
  <si>
    <t>11-012-05-01</t>
  </si>
  <si>
    <t xml:space="preserve">BLACK FIR                     </t>
  </si>
  <si>
    <t>11-002-05-01</t>
  </si>
  <si>
    <t xml:space="preserve">LOTTA LINE JACK PINE          </t>
  </si>
  <si>
    <t>11-021-05-01</t>
  </si>
  <si>
    <t xml:space="preserve">SIMAR MIX                     </t>
  </si>
  <si>
    <t>11-019-05-01</t>
  </si>
  <si>
    <t xml:space="preserve">BARKING BEAR HDWD.            </t>
  </si>
  <si>
    <t>11-003-05-01</t>
  </si>
  <si>
    <t xml:space="preserve"> Dona-Bax, Inc.</t>
  </si>
  <si>
    <t xml:space="preserve">SALT BLOCK HDWD               </t>
  </si>
  <si>
    <t>11-015-05-01</t>
  </si>
  <si>
    <t>ROCK RIVER HDWD</t>
  </si>
  <si>
    <t>11-006-04-01</t>
  </si>
  <si>
    <t>OTTER MIX</t>
  </si>
  <si>
    <t>11-017-04-01</t>
  </si>
  <si>
    <t>OVERLOOK HDWD</t>
  </si>
  <si>
    <t>11-014-04-01</t>
  </si>
  <si>
    <t>NORTH LAIRD HDWD</t>
  </si>
  <si>
    <t>11-023-05-01</t>
  </si>
  <si>
    <t>Crystal Falls Office</t>
  </si>
  <si>
    <t>TOWER HARDWOODS</t>
  </si>
  <si>
    <t>12-028-04-01</t>
  </si>
  <si>
    <t xml:space="preserve"> Frank's, Inc.</t>
  </si>
  <si>
    <t xml:space="preserve"> St. John Forest Products, Inc.</t>
  </si>
  <si>
    <t xml:space="preserve"> MVA Enterprises, Inc.</t>
  </si>
  <si>
    <t xml:space="preserve"> Jacobson Logging, Inc.</t>
  </si>
  <si>
    <t xml:space="preserve"> Kirschner Timber Products</t>
  </si>
  <si>
    <t>HI ANXIETY HARDWOODS</t>
  </si>
  <si>
    <t>12-031-04-01</t>
  </si>
  <si>
    <t xml:space="preserve"> Turrie Forest Products, Inc.</t>
  </si>
  <si>
    <t>SKUNK BREADTH</t>
  </si>
  <si>
    <t>12-029-04-01</t>
  </si>
  <si>
    <t>FAR AND AWAY</t>
  </si>
  <si>
    <t>12-030-04-01</t>
  </si>
  <si>
    <t xml:space="preserve">SOUTH PINUS                   </t>
  </si>
  <si>
    <t>12-013-05-01</t>
  </si>
  <si>
    <t xml:space="preserve"> R&amp;R Shamion Trucking, Inc.</t>
  </si>
  <si>
    <t xml:space="preserve">JACK LEFT                     </t>
  </si>
  <si>
    <t>12-014-05-01</t>
  </si>
  <si>
    <t xml:space="preserve"> Nickels Logging, Inc.</t>
  </si>
  <si>
    <t>Earl St. John Forest Products, Inc.</t>
  </si>
  <si>
    <t xml:space="preserve">THE DOODLE SALE               </t>
  </si>
  <si>
    <t>12-060-05-01</t>
  </si>
  <si>
    <t xml:space="preserve">ROCK RIDGE ASPEN              </t>
  </si>
  <si>
    <t>12-056-05-01</t>
  </si>
  <si>
    <t>Wm. R.  Sebero &amp; Son</t>
  </si>
  <si>
    <t xml:space="preserve"> Timber Brokerage, Inc.</t>
  </si>
  <si>
    <t xml:space="preserve">WHITE RABBIT ASPEN            </t>
  </si>
  <si>
    <t>12-058-05-01</t>
  </si>
  <si>
    <t xml:space="preserve">TRIMBLED ASPEN                </t>
  </si>
  <si>
    <t>12-059-05-01</t>
  </si>
  <si>
    <t xml:space="preserve">PULP ON THE ROCKS             </t>
  </si>
  <si>
    <t>12-011-05-01</t>
  </si>
  <si>
    <t xml:space="preserve">ROCK CUTS SALE                </t>
  </si>
  <si>
    <t>12-010-05-01</t>
  </si>
  <si>
    <t xml:space="preserve">FLOODWOOD TEE SALE            </t>
  </si>
  <si>
    <t>12-009-05-01</t>
  </si>
  <si>
    <t xml:space="preserve">CAMP 6 PINE                   </t>
  </si>
  <si>
    <t>12-054-05-01</t>
  </si>
  <si>
    <t xml:space="preserve"> Albrecht Trucking, Inc.</t>
  </si>
  <si>
    <t>Gerald Dugree Trucking &amp; Forest</t>
  </si>
  <si>
    <t xml:space="preserve">CRACKER JACK PINE             </t>
  </si>
  <si>
    <t>12-055-05-01</t>
  </si>
  <si>
    <t xml:space="preserve"> Superior Michigan Hardwood, Inc.</t>
  </si>
  <si>
    <t xml:space="preserve"> Great Lakes Timber, Inc.</t>
  </si>
  <si>
    <t xml:space="preserve">ERICKSON ASPEN                </t>
  </si>
  <si>
    <t>12-053-05-01</t>
  </si>
  <si>
    <t xml:space="preserve"> J. Carey Logging, Inc.</t>
  </si>
  <si>
    <t>Dave Johnson Logging</t>
  </si>
  <si>
    <t>Mike Schmelling Logging</t>
  </si>
  <si>
    <t xml:space="preserve">COOTWARE PINE                 </t>
  </si>
  <si>
    <t>12-003-05-01</t>
  </si>
  <si>
    <t xml:space="preserve"> Giguere Logging, Inc.</t>
  </si>
  <si>
    <t xml:space="preserve"> Biewer Wisconsin Sawmill, Inc.</t>
  </si>
  <si>
    <t>ITSNOT BAD HDWD</t>
  </si>
  <si>
    <t>12-006-04-01</t>
  </si>
  <si>
    <t xml:space="preserve"> ORT Lumber Co.</t>
  </si>
  <si>
    <t xml:space="preserve"> Aspen Lumber Co.</t>
  </si>
  <si>
    <t xml:space="preserve"> J.M. Longyear, LLC</t>
  </si>
  <si>
    <t>Wayne Lucas</t>
  </si>
  <si>
    <t>John Hageny</t>
  </si>
  <si>
    <t xml:space="preserve">BULL PINE                     </t>
  </si>
  <si>
    <t>12-051-05-01</t>
  </si>
  <si>
    <t>SCOTT LAKE HARDWOODS</t>
  </si>
  <si>
    <t>12-061-04-01</t>
  </si>
  <si>
    <t>MILLER'S CHIPMUNK SALE</t>
  </si>
  <si>
    <t>12-079-04-01</t>
  </si>
  <si>
    <t>WHO WHO HARDWOODS</t>
  </si>
  <si>
    <t>12-080-04-01</t>
  </si>
  <si>
    <t>CHAMBER POT SALE</t>
  </si>
  <si>
    <t>12-082-04-01</t>
  </si>
  <si>
    <t>DAN'S REVENGE SALE</t>
  </si>
  <si>
    <t>12-083-04-01</t>
  </si>
  <si>
    <t>John Lamy Louisiana Pacific</t>
  </si>
  <si>
    <t>MUD LAKE</t>
  </si>
  <si>
    <t>12-014-04-01</t>
  </si>
  <si>
    <t>SECTION 19 ASPEN</t>
  </si>
  <si>
    <t>12-026-04-01</t>
  </si>
  <si>
    <t xml:space="preserve"> Bessemer Plywood Corp.</t>
  </si>
  <si>
    <t>CADY CREEK ASPEN</t>
  </si>
  <si>
    <t>12-027-04-01</t>
  </si>
  <si>
    <t xml:space="preserve"> Olson Bros. Enterprises</t>
  </si>
  <si>
    <t>DOGWALLER</t>
  </si>
  <si>
    <t>12-024-04-01</t>
  </si>
  <si>
    <t xml:space="preserve">BRULE RIVER ASPEN             </t>
  </si>
  <si>
    <t>12-074-04-01</t>
  </si>
  <si>
    <t xml:space="preserve">CARNY DAM ASPEN               </t>
  </si>
  <si>
    <t>12-075-04-01</t>
  </si>
  <si>
    <t>FROG X SALVAGE</t>
  </si>
  <si>
    <t>12-016-04-01</t>
  </si>
  <si>
    <t xml:space="preserve"> Mack Logging &amp; Piece Cutting</t>
  </si>
  <si>
    <t>GUS BUS</t>
  </si>
  <si>
    <t>12-002-04-01</t>
  </si>
  <si>
    <t>SKUNK CREEK HARDWOODS</t>
  </si>
  <si>
    <t>12-001-04-01</t>
  </si>
  <si>
    <t>TILIA OBLONGADA</t>
  </si>
  <si>
    <t>12-023-04-01</t>
  </si>
  <si>
    <t xml:space="preserve"> Suchovsky Logging LLC</t>
  </si>
  <si>
    <t>SMOKESAW SHEDLET</t>
  </si>
  <si>
    <t>12-025-04-01</t>
  </si>
  <si>
    <t>BUZZWIRE HARDWOODS</t>
  </si>
  <si>
    <t>12-018-04-01</t>
  </si>
  <si>
    <t>FORD RIVER MIX</t>
  </si>
  <si>
    <t>12-022-04-01</t>
  </si>
  <si>
    <t xml:space="preserve"> K-B Enterprises</t>
  </si>
  <si>
    <t>SCHULTZ SURVEY HARDWOODS</t>
  </si>
  <si>
    <t>12-021-04-01</t>
  </si>
  <si>
    <t>John Miron</t>
  </si>
  <si>
    <t>STURGEON SALE</t>
  </si>
  <si>
    <t>12-076-04-01</t>
  </si>
  <si>
    <t>KOPF'S PINE</t>
  </si>
  <si>
    <t>12-077-04-01</t>
  </si>
  <si>
    <t>J. Carey Logging, Inc.</t>
  </si>
  <si>
    <t>ZIMMERMAN ASPEN</t>
  </si>
  <si>
    <t>12-078-04-01</t>
  </si>
  <si>
    <t>CLUSTERPHOBIA HARDWOODS</t>
  </si>
  <si>
    <t>12-007-04-01</t>
  </si>
  <si>
    <t xml:space="preserve"> M.V.A. Enterprises, Inc.</t>
  </si>
  <si>
    <t xml:space="preserve"> Lafleur Forest Products</t>
  </si>
  <si>
    <t>Karl Suchovsky Logging LLC</t>
  </si>
  <si>
    <t>LONG DRIVE HARDWOODS</t>
  </si>
  <si>
    <t>12-019-04-01</t>
  </si>
  <si>
    <t>DEAD CUB ASPEN</t>
  </si>
  <si>
    <t>12-020-04-01</t>
  </si>
  <si>
    <t xml:space="preserve"> K-B Enterprizes</t>
  </si>
  <si>
    <t xml:space="preserve">TREED BEAR ASPEN              </t>
  </si>
  <si>
    <t>12-015-04-01</t>
  </si>
  <si>
    <t>B. Popular</t>
  </si>
  <si>
    <t>James Cazzola</t>
  </si>
  <si>
    <t xml:space="preserve">HISTORIC DAY HARDWOODS        </t>
  </si>
  <si>
    <t>12-017-04-01</t>
  </si>
  <si>
    <t>Escanaba Office</t>
  </si>
  <si>
    <t>47 MILE A &amp; M</t>
  </si>
  <si>
    <t>33-026-04-01</t>
  </si>
  <si>
    <t>N. G. &amp; Brian Thoney</t>
  </si>
  <si>
    <t xml:space="preserve"> Gudwer Forest Products, Inc.</t>
  </si>
  <si>
    <t>Dave Zwergel</t>
  </si>
  <si>
    <t>COUNTY LINE HARDWOODS</t>
  </si>
  <si>
    <t>33-002-04-01</t>
  </si>
  <si>
    <t>Beech</t>
  </si>
  <si>
    <t>Tony Sheski</t>
  </si>
  <si>
    <t>WALTONS RIVER ASPEN</t>
  </si>
  <si>
    <t>33-024-04-01</t>
  </si>
  <si>
    <t xml:space="preserve"> Wayne Thoney Forestry</t>
  </si>
  <si>
    <t xml:space="preserve"> 4:00 PM</t>
  </si>
  <si>
    <t xml:space="preserve">WESTMAN HARDWOOD              </t>
  </si>
  <si>
    <t>33-028-05-01</t>
  </si>
  <si>
    <t>Scott Eckert</t>
  </si>
  <si>
    <t xml:space="preserve"> Kleiman Forest Products</t>
  </si>
  <si>
    <t>Nick  Thoney</t>
  </si>
  <si>
    <t xml:space="preserve"> Timber Products Company</t>
  </si>
  <si>
    <t xml:space="preserve">WALTON RIVER ASPEN II         </t>
  </si>
  <si>
    <t>33-027-05-01</t>
  </si>
  <si>
    <t xml:space="preserve"> T &amp; E Harvesting</t>
  </si>
  <si>
    <t xml:space="preserve">CARLSON LANE                  </t>
  </si>
  <si>
    <t>33-029-05-01</t>
  </si>
  <si>
    <t xml:space="preserve"> North Star Forest Products</t>
  </si>
  <si>
    <t xml:space="preserve"> John Sivula Logging</t>
  </si>
  <si>
    <t>Darrell Verba</t>
  </si>
  <si>
    <t xml:space="preserve">HAZEL BRUSH ASPEN             </t>
  </si>
  <si>
    <t>33-025-05-01</t>
  </si>
  <si>
    <t>Norman Dolsky</t>
  </si>
  <si>
    <t>Perry Erickson</t>
  </si>
  <si>
    <t>William Niskanen</t>
  </si>
  <si>
    <t xml:space="preserve">W.P. SHELTERWOOD              </t>
  </si>
  <si>
    <t>33-024-05-01</t>
  </si>
  <si>
    <t xml:space="preserve">DEER POND MIX                 </t>
  </si>
  <si>
    <t>33-022-05-01</t>
  </si>
  <si>
    <t xml:space="preserve"> Tickler Firewood</t>
  </si>
  <si>
    <t xml:space="preserve"> Marvin Nelson For/Pro</t>
  </si>
  <si>
    <t xml:space="preserve">BUD'S CAMP AGAIN              </t>
  </si>
  <si>
    <t>33-023-05-01</t>
  </si>
  <si>
    <t>ENGAGEMENT</t>
  </si>
  <si>
    <t>33-030-04-01</t>
  </si>
  <si>
    <t xml:space="preserve"> RLR, Inc.</t>
  </si>
  <si>
    <t>Bolts</t>
  </si>
  <si>
    <t xml:space="preserve"> Delaet Enterprises</t>
  </si>
  <si>
    <t xml:space="preserve">WILTING OAK                   </t>
  </si>
  <si>
    <t>33-021-05-01</t>
  </si>
  <si>
    <t>Bryan Maule</t>
  </si>
  <si>
    <t>FRIDAY CREEK HARDWOODS</t>
  </si>
  <si>
    <t>33-001-04-01</t>
  </si>
  <si>
    <t xml:space="preserve"> Roy Nelson Jr &amp; Son For. Prod.</t>
  </si>
  <si>
    <t>WHITE FISH GRADE ASPEN</t>
  </si>
  <si>
    <t>33-005-04-01</t>
  </si>
  <si>
    <t>SOUTH GONE NORTH</t>
  </si>
  <si>
    <t>33-027-04-01</t>
  </si>
  <si>
    <t>Brian Cholewa</t>
  </si>
  <si>
    <t>Roger Cole</t>
  </si>
  <si>
    <t>CASINO LANE</t>
  </si>
  <si>
    <t>33-029-04-01</t>
  </si>
  <si>
    <t>NIP N TUK</t>
  </si>
  <si>
    <t>33-028-04-01</t>
  </si>
  <si>
    <t xml:space="preserve"> Tickler Forest Products</t>
  </si>
  <si>
    <t>BERGMAN'S BIG SKY SALE</t>
  </si>
  <si>
    <t>33-007-04-01</t>
  </si>
  <si>
    <t>STEBBIN'S PORCUPINE HAVEN</t>
  </si>
  <si>
    <t>33-006-04-01</t>
  </si>
  <si>
    <t xml:space="preserve">WET SPRING                    </t>
  </si>
  <si>
    <t>33-023-04-01</t>
  </si>
  <si>
    <t xml:space="preserve">CAMP BEEZLEBOP                </t>
  </si>
  <si>
    <t>33-025-04-01</t>
  </si>
  <si>
    <t>Tom Lanaville</t>
  </si>
  <si>
    <t>Tony Heiden</t>
  </si>
  <si>
    <t>Gaylord Office</t>
  </si>
  <si>
    <t xml:space="preserve"> 3:07 PM</t>
  </si>
  <si>
    <t>BROKEN WING HDWDS</t>
  </si>
  <si>
    <t>52-009-03-01</t>
  </si>
  <si>
    <t xml:space="preserve"> Socha Forestry Inc.</t>
  </si>
  <si>
    <t>COMPARTMENT 36 HDWDS.</t>
  </si>
  <si>
    <t>52-005-04-01</t>
  </si>
  <si>
    <t>TRILLIUM HARDWOODS</t>
  </si>
  <si>
    <t>52-010-04-01</t>
  </si>
  <si>
    <t xml:space="preserve"> Weyerhaeuser Corp.</t>
  </si>
  <si>
    <t xml:space="preserve"> Clam River Forest Products</t>
  </si>
  <si>
    <t>FANG MIX</t>
  </si>
  <si>
    <t>52-012-04-01</t>
  </si>
  <si>
    <t xml:space="preserve"> A. Lamberson L.L.C.</t>
  </si>
  <si>
    <t>SWEET CICELY HARDWOODS</t>
  </si>
  <si>
    <t>52-015-04-01</t>
  </si>
  <si>
    <t>SPROUTIN' SPRUCE</t>
  </si>
  <si>
    <t>52-016-04-01</t>
  </si>
  <si>
    <t xml:space="preserve">COYOTE PINE                   </t>
  </si>
  <si>
    <t>52-001-05-01</t>
  </si>
  <si>
    <t xml:space="preserve"> Georgia Pacific Corp.</t>
  </si>
  <si>
    <t xml:space="preserve"> Lutke Forest Products</t>
  </si>
  <si>
    <t xml:space="preserve">JERRY BUILT JACK PINE         </t>
  </si>
  <si>
    <t>52-002-05-01</t>
  </si>
  <si>
    <t xml:space="preserve">REHAB RED PINE                </t>
  </si>
  <si>
    <t>52-003-05-01</t>
  </si>
  <si>
    <t>Scotch Pine</t>
  </si>
  <si>
    <t xml:space="preserve">SUNDAWGS OAK                  </t>
  </si>
  <si>
    <t>52-004-05-01</t>
  </si>
  <si>
    <t>NOSETIP HARDWOODS</t>
  </si>
  <si>
    <t>52-008-04-01</t>
  </si>
  <si>
    <t>CEDAR RIDGE HARDWOODS</t>
  </si>
  <si>
    <t>52-014-04-01</t>
  </si>
  <si>
    <t>FIRST RED SALE</t>
  </si>
  <si>
    <t>52-002-04-01</t>
  </si>
  <si>
    <t>PANICULA ASPEN</t>
  </si>
  <si>
    <t>52-007-04-01</t>
  </si>
  <si>
    <t>24 OAK</t>
  </si>
  <si>
    <t>52-011-04-01</t>
  </si>
  <si>
    <t>REUNION PINE/OAK SALE</t>
  </si>
  <si>
    <t>52-009-04-01</t>
  </si>
  <si>
    <t>FIVE STAR RED PINE</t>
  </si>
  <si>
    <t>52-013-04-01</t>
  </si>
  <si>
    <t>Gladwin Office</t>
  </si>
  <si>
    <t xml:space="preserve"> 2:00 PM</t>
  </si>
  <si>
    <t xml:space="preserve">PINE FOREST SALE              </t>
  </si>
  <si>
    <t>73-010-05-01</t>
  </si>
  <si>
    <t>Chris Muma</t>
  </si>
  <si>
    <t xml:space="preserve">PRESTLE CREEK                 </t>
  </si>
  <si>
    <t>73-022-04-01</t>
  </si>
  <si>
    <t>MEREDITH OAK</t>
  </si>
  <si>
    <t>73-006-04-01</t>
  </si>
  <si>
    <t>Shawn Muma</t>
  </si>
  <si>
    <t xml:space="preserve">CRANBERRY ASPEN               </t>
  </si>
  <si>
    <t>73-017-05-01</t>
  </si>
  <si>
    <t xml:space="preserve"> Dyer's Sawmill, Inc.</t>
  </si>
  <si>
    <t>QUARRY HARVEST</t>
  </si>
  <si>
    <t>73-013-04-01</t>
  </si>
  <si>
    <t>Cottonwood</t>
  </si>
  <si>
    <t xml:space="preserve"> Yates Forest Products</t>
  </si>
  <si>
    <t xml:space="preserve">C133 OAK                      </t>
  </si>
  <si>
    <t>73-019-04-01</t>
  </si>
  <si>
    <t>Mix Pine</t>
  </si>
  <si>
    <t>Mike Porter</t>
  </si>
  <si>
    <t xml:space="preserve">WHITTEMORE'S KITCHEN          </t>
  </si>
  <si>
    <t>73-005-05-01</t>
  </si>
  <si>
    <t xml:space="preserve"> Shawn Muma Logging</t>
  </si>
  <si>
    <t xml:space="preserve"> Romel Trucking Inc.</t>
  </si>
  <si>
    <t xml:space="preserve">POLICE TOWER PINE             </t>
  </si>
  <si>
    <t>73-008-05-01</t>
  </si>
  <si>
    <t xml:space="preserve">DRIFTER OAK                   </t>
  </si>
  <si>
    <t>73-009-05-01</t>
  </si>
  <si>
    <t xml:space="preserve"> L.C. Logging</t>
  </si>
  <si>
    <t xml:space="preserve">EASTMAN MIX                   </t>
  </si>
  <si>
    <t>73-013-05-01</t>
  </si>
  <si>
    <t xml:space="preserve">MOTHER GOOSE ASPEN            </t>
  </si>
  <si>
    <t>73-006-05-01</t>
  </si>
  <si>
    <t xml:space="preserve"> Maeder Logging</t>
  </si>
  <si>
    <t>CUTTING 101</t>
  </si>
  <si>
    <t>73-014-04-01</t>
  </si>
  <si>
    <t xml:space="preserve"> IB Logging </t>
  </si>
  <si>
    <t>MOHAWK HARVEST</t>
  </si>
  <si>
    <t>73-018-04-01</t>
  </si>
  <si>
    <t>ACORN GROVE</t>
  </si>
  <si>
    <t>73-020-04-01</t>
  </si>
  <si>
    <t>BOWMAN STT</t>
  </si>
  <si>
    <t>73-015-04-01</t>
  </si>
  <si>
    <t xml:space="preserve">TRUCK TRAIL FIRELINE          </t>
  </si>
  <si>
    <t>73-004-05-01</t>
  </si>
  <si>
    <t xml:space="preserve">FOREST LAKE MIX               </t>
  </si>
  <si>
    <t>73-001-05-01</t>
  </si>
  <si>
    <t>FOREST-GOLD JACK</t>
  </si>
  <si>
    <t>73-023-04-01</t>
  </si>
  <si>
    <t xml:space="preserve"> I.B. Loggin Inc</t>
  </si>
  <si>
    <t>Terry Mid-Michigan Logging</t>
  </si>
  <si>
    <t>1423 MEDLEY</t>
  </si>
  <si>
    <t>73-026-04-01</t>
  </si>
  <si>
    <t>FLOODWOOD CREEK</t>
  </si>
  <si>
    <t>73-031-04-01</t>
  </si>
  <si>
    <t>GREEN TREE JACK PINE</t>
  </si>
  <si>
    <t>73-021-04-01</t>
  </si>
  <si>
    <t>SAIKO ROAD ASPEN</t>
  </si>
  <si>
    <t>73-029-04-01</t>
  </si>
  <si>
    <t>DEER-ESTEY HARVEST</t>
  </si>
  <si>
    <t>73-028-04-01</t>
  </si>
  <si>
    <t>WHAT'S LEFT</t>
  </si>
  <si>
    <t>73-030-04-01</t>
  </si>
  <si>
    <t>Misc. Sp.</t>
  </si>
  <si>
    <t>OFF THE GRADE</t>
  </si>
  <si>
    <t>73-027-04-01</t>
  </si>
  <si>
    <t xml:space="preserve">OAK RETENTION                 </t>
  </si>
  <si>
    <t>73-003-05-01</t>
  </si>
  <si>
    <t xml:space="preserve"> Akin Forest Products</t>
  </si>
  <si>
    <t xml:space="preserve">KEEHN ASPEN                   </t>
  </si>
  <si>
    <t>73-012-05-01</t>
  </si>
  <si>
    <t xml:space="preserve">WALKER OAK                    </t>
  </si>
  <si>
    <t>73-003-04-01</t>
  </si>
  <si>
    <t>Michael Cook Forest Products</t>
  </si>
  <si>
    <t xml:space="preserve">MB ASPEN                      </t>
  </si>
  <si>
    <t>73-008-04-01</t>
  </si>
  <si>
    <t xml:space="preserve"> Harter Logging</t>
  </si>
  <si>
    <t xml:space="preserve"> Billsby Lumber</t>
  </si>
  <si>
    <t xml:space="preserve">CURTIS ASPEN                  </t>
  </si>
  <si>
    <t>73-017-04-01</t>
  </si>
  <si>
    <t xml:space="preserve">CORNWELL HARVEST              </t>
  </si>
  <si>
    <t>73-007-05-01</t>
  </si>
  <si>
    <t>Ron Wemple</t>
  </si>
  <si>
    <t>BETWEEN THE MILES</t>
  </si>
  <si>
    <t>73-016-04-01</t>
  </si>
  <si>
    <t>SAIKO RED PINE</t>
  </si>
  <si>
    <t>73-025-04-01</t>
  </si>
  <si>
    <t xml:space="preserve"> Roger Bazuin &amp; Sons</t>
  </si>
  <si>
    <t>Grayling Office</t>
  </si>
  <si>
    <t>MIKE'S CONCOCTION</t>
  </si>
  <si>
    <t>72-051-04-01</t>
  </si>
  <si>
    <t xml:space="preserve"> G&amp;G Forest Products</t>
  </si>
  <si>
    <t xml:space="preserve"> M.T. Logging</t>
  </si>
  <si>
    <t xml:space="preserve"> Inman Forest Products, Inc.</t>
  </si>
  <si>
    <t>Joe Mayhew</t>
  </si>
  <si>
    <t>RACCOON RED PINE</t>
  </si>
  <si>
    <t>72-058-04-01</t>
  </si>
  <si>
    <t>FROST POCKET ASPEN</t>
  </si>
  <si>
    <t>72-056-04-01</t>
  </si>
  <si>
    <t>MT. TOM ROAD JACK PINE</t>
  </si>
  <si>
    <t>72-057-04-01</t>
  </si>
  <si>
    <t>OAK RIDGE THIN</t>
  </si>
  <si>
    <t>72-059-04-01</t>
  </si>
  <si>
    <t xml:space="preserve">ROAD APPLE PINE               </t>
  </si>
  <si>
    <t>72-076-04-01</t>
  </si>
  <si>
    <t>Ed VanDuinen Forest Products</t>
  </si>
  <si>
    <t>612 PINE POLE</t>
  </si>
  <si>
    <t>72-022-04-01</t>
  </si>
  <si>
    <t>174 NORTHERN HARDWOODS</t>
  </si>
  <si>
    <t>72-085-04-01</t>
  </si>
  <si>
    <t xml:space="preserve"> Quality Hardwoods, Inc.</t>
  </si>
  <si>
    <t>FIELD OFFICE RED PINE</t>
  </si>
  <si>
    <t>72-052-04-01</t>
  </si>
  <si>
    <t xml:space="preserve"> T.I. Forest Products, L.L.C.</t>
  </si>
  <si>
    <t>SPIKE HORN RED PINE</t>
  </si>
  <si>
    <t>72-079-04-01</t>
  </si>
  <si>
    <t>WET AND DRY JACK</t>
  </si>
  <si>
    <t>72-080-04-01</t>
  </si>
  <si>
    <t>LEWISTON GRADE RED</t>
  </si>
  <si>
    <t>72-084-04-01</t>
  </si>
  <si>
    <t>CHERRY CREEK RED/JACK</t>
  </si>
  <si>
    <t>72-031-04-01</t>
  </si>
  <si>
    <t xml:space="preserve">DANCING RED PINE              </t>
  </si>
  <si>
    <t>72-040-04-01</t>
  </si>
  <si>
    <t>SOHN CREEK ASPEN</t>
  </si>
  <si>
    <t>72-074-04-01</t>
  </si>
  <si>
    <t>CHERRY CREEK ROAD ASPEN</t>
  </si>
  <si>
    <t>72-075-04-01</t>
  </si>
  <si>
    <t>Herbert Jr Dankert</t>
  </si>
  <si>
    <t>RIVER VIEW RED PINE</t>
  </si>
  <si>
    <t>72-073-04-01</t>
  </si>
  <si>
    <t>REST AREA ASPEN</t>
  </si>
  <si>
    <t>72-020-04-01</t>
  </si>
  <si>
    <t>RAIL FIRE JACK</t>
  </si>
  <si>
    <t>72-033-04-01</t>
  </si>
  <si>
    <t>BARKER LAKE ROAD REMOVAL</t>
  </si>
  <si>
    <t>72-061-04-01</t>
  </si>
  <si>
    <t>RAIL FIRE OAK</t>
  </si>
  <si>
    <t>72-055-04-01</t>
  </si>
  <si>
    <t>SMITH BRIDGE JACK PINE</t>
  </si>
  <si>
    <t>72-023-04-01</t>
  </si>
  <si>
    <t xml:space="preserve">3-D RED PINE                  </t>
  </si>
  <si>
    <t>72-043-04-01</t>
  </si>
  <si>
    <t xml:space="preserve">HILL SIDE HARVEST             </t>
  </si>
  <si>
    <t>72-042-04-01</t>
  </si>
  <si>
    <t>KINNEY ROAD ASPEN</t>
  </si>
  <si>
    <t>72-039-04-01</t>
  </si>
  <si>
    <t xml:space="preserve"> S.D. Warren Service Company (Gaylord)</t>
  </si>
  <si>
    <t>MASON TRACT JACK</t>
  </si>
  <si>
    <t>72-083-04-01</t>
  </si>
  <si>
    <t xml:space="preserve"> Mid Michigan Logging</t>
  </si>
  <si>
    <t xml:space="preserve">BLUE BEAR SNOW                </t>
  </si>
  <si>
    <t>72-032-05-01</t>
  </si>
  <si>
    <t>ORV RED PINE</t>
  </si>
  <si>
    <t>72-006-04-01</t>
  </si>
  <si>
    <t>SILVER DOLLAR OAK</t>
  </si>
  <si>
    <t>72-025-04-01</t>
  </si>
  <si>
    <t>Jim Stiehl</t>
  </si>
  <si>
    <t>Claude Nathan Myers III Woodtick</t>
  </si>
  <si>
    <t>TRIPLE J RED PINE</t>
  </si>
  <si>
    <t>72-027-04-01</t>
  </si>
  <si>
    <t>FOREST AUTO TOUR RED PINE</t>
  </si>
  <si>
    <t>72-071-04-01</t>
  </si>
  <si>
    <t>OAK ROAD RED PINE</t>
  </si>
  <si>
    <t>72-070-04-01</t>
  </si>
  <si>
    <t>PATHWAY RED PINE</t>
  </si>
  <si>
    <t>72-068-04-01</t>
  </si>
  <si>
    <t>TOWNLINE PINE</t>
  </si>
  <si>
    <t>72-019-04-01</t>
  </si>
  <si>
    <t>YOUNG ASPEN</t>
  </si>
  <si>
    <t>72-032-04-01</t>
  </si>
  <si>
    <t>KITTLE OAK</t>
  </si>
  <si>
    <t>72-034-04-01</t>
  </si>
  <si>
    <t>DAS OAK MUSKRAT LAKE</t>
  </si>
  <si>
    <t>72-049-04-01</t>
  </si>
  <si>
    <t>LITTLE PATCH RED PINE</t>
  </si>
  <si>
    <t>72-050-04-01</t>
  </si>
  <si>
    <t>TWO PENNS ASPEN</t>
  </si>
  <si>
    <t>72-038-04-01</t>
  </si>
  <si>
    <t xml:space="preserve"> Jaroche Bros., Inc.</t>
  </si>
  <si>
    <t xml:space="preserve"> Inman Timber Inc</t>
  </si>
  <si>
    <t>BEAR ASPEN OAK</t>
  </si>
  <si>
    <t>72-046-04-01</t>
  </si>
  <si>
    <t>FARRINGTON RED PINE</t>
  </si>
  <si>
    <t>72-065-04-01</t>
  </si>
  <si>
    <t>GROUSE ASPEN OAK</t>
  </si>
  <si>
    <t>72-072-04-01</t>
  </si>
  <si>
    <t>COMP. 20 OAK</t>
  </si>
  <si>
    <t>72-081-04-01</t>
  </si>
  <si>
    <t>BEAVER CREEK MIX</t>
  </si>
  <si>
    <t>72-036-04-01</t>
  </si>
  <si>
    <t>HIDDEN ASPEN</t>
  </si>
  <si>
    <t>72-045-04-01</t>
  </si>
  <si>
    <t xml:space="preserve"> George Warren Forest Products</t>
  </si>
  <si>
    <t>POLICE TOWER OAK</t>
  </si>
  <si>
    <t>72-054-04-01</t>
  </si>
  <si>
    <t>OLD JACK OAK</t>
  </si>
  <si>
    <t>72-053-04-01</t>
  </si>
  <si>
    <t>296 OAK</t>
  </si>
  <si>
    <t>72-048-04-01</t>
  </si>
  <si>
    <t>KP OAK</t>
  </si>
  <si>
    <t>72-082-04-01</t>
  </si>
  <si>
    <t xml:space="preserve">VOLCANO OAK                   </t>
  </si>
  <si>
    <t>72-017-04-01</t>
  </si>
  <si>
    <t xml:space="preserve">BUCKS JACK PINE               </t>
  </si>
  <si>
    <t>72-024-04-01</t>
  </si>
  <si>
    <t xml:space="preserve">BATTERSON RED PINE            </t>
  </si>
  <si>
    <t>72-028-04-01</t>
  </si>
  <si>
    <t xml:space="preserve">MITTEN RED PINE               </t>
  </si>
  <si>
    <t>72-029-04-01</t>
  </si>
  <si>
    <t>CALKER ROAD ASPEN OAK</t>
  </si>
  <si>
    <t>72-016-04-01</t>
  </si>
  <si>
    <t>SECTION ONE ASPEN</t>
  </si>
  <si>
    <t>72-026-04-01</t>
  </si>
  <si>
    <t>ENGLISH SETTER ASPEN</t>
  </si>
  <si>
    <t>72-062-04-01</t>
  </si>
  <si>
    <t>COMP 245 MIX</t>
  </si>
  <si>
    <t>72-067-04-01</t>
  </si>
  <si>
    <t>Ironwood</t>
  </si>
  <si>
    <t>ARROWHEAD JACK</t>
  </si>
  <si>
    <t>72-063-04-01</t>
  </si>
  <si>
    <t>CAMP SHAWANO BLOCK</t>
  </si>
  <si>
    <t>72-078-04-01</t>
  </si>
  <si>
    <t>SCATTERED PATCH OAK</t>
  </si>
  <si>
    <t>72-066-04-01</t>
  </si>
  <si>
    <t xml:space="preserve">LITTLE OAK BLOCK              </t>
  </si>
  <si>
    <t>72-026-03-01</t>
  </si>
  <si>
    <t xml:space="preserve">EAST 7 MILE ASPEN             </t>
  </si>
  <si>
    <t>72-030-04-01</t>
  </si>
  <si>
    <t xml:space="preserve">RED PINE DIVIDE               </t>
  </si>
  <si>
    <t>72-037-04-01</t>
  </si>
  <si>
    <t xml:space="preserve">VARIABLE JACK                 </t>
  </si>
  <si>
    <t>72-044-04-01</t>
  </si>
  <si>
    <t xml:space="preserve">MEDIOCRE MIX                  </t>
  </si>
  <si>
    <t>72-047-04-01</t>
  </si>
  <si>
    <t>Gwinn Office</t>
  </si>
  <si>
    <t>GREEN CREEK MIX</t>
  </si>
  <si>
    <t>32-012-04-01</t>
  </si>
  <si>
    <t xml:space="preserve"> Sanville Logging, Inc.</t>
  </si>
  <si>
    <t>DAN'S DETOUR</t>
  </si>
  <si>
    <t>32-032-04-01</t>
  </si>
  <si>
    <t xml:space="preserve"> S.D. Warren Service Company (Ispheming)</t>
  </si>
  <si>
    <t xml:space="preserve"> Heidtman Logging, Inc.</t>
  </si>
  <si>
    <t xml:space="preserve"> Premier Forest Products Inc.</t>
  </si>
  <si>
    <t>NE SECTION 3 LAKE</t>
  </si>
  <si>
    <t>32-008-04-01</t>
  </si>
  <si>
    <t>SPIDER NEST HARDWOODS</t>
  </si>
  <si>
    <t>32-010-04-01</t>
  </si>
  <si>
    <t xml:space="preserve"> Tri Forestry Inc</t>
  </si>
  <si>
    <t xml:space="preserve">SOUTH MASHEK HARDWOOD SALE    </t>
  </si>
  <si>
    <t>32-013-05-01</t>
  </si>
  <si>
    <t>Brock VanOss</t>
  </si>
  <si>
    <t xml:space="preserve"> Gazan Timber Contracting, Inc</t>
  </si>
  <si>
    <t xml:space="preserve"> C.J. Logging</t>
  </si>
  <si>
    <t xml:space="preserve"> Northwest Hardwoods</t>
  </si>
  <si>
    <t xml:space="preserve">SUNDOWN POWERLINE ASPEN       </t>
  </si>
  <si>
    <t>32-007-05-01</t>
  </si>
  <si>
    <t xml:space="preserve"> K &amp; K Logging Inc</t>
  </si>
  <si>
    <t>Chad Louisiana Pacific Corporation (Newberry)</t>
  </si>
  <si>
    <t xml:space="preserve">BIG WEST BRIDGE SALE          </t>
  </si>
  <si>
    <t>32-008-05-01</t>
  </si>
  <si>
    <t xml:space="preserve">BRYAN CREEK RD SOUTH SALE     </t>
  </si>
  <si>
    <t>32-119-05-01</t>
  </si>
  <si>
    <t xml:space="preserve">SUNSON CUTACROSS JACK PINE    </t>
  </si>
  <si>
    <t>32-108-05-01</t>
  </si>
  <si>
    <t xml:space="preserve">ELF TRANSMITTER SITE          </t>
  </si>
  <si>
    <t>32-109-05-01</t>
  </si>
  <si>
    <t>RUNNING MINK SALE</t>
  </si>
  <si>
    <t>32-026-04-01</t>
  </si>
  <si>
    <t xml:space="preserve"> Half-Fast Logging, Inc</t>
  </si>
  <si>
    <t xml:space="preserve"> Gustafson Timber Company</t>
  </si>
  <si>
    <t>OLD GRIZ #2</t>
  </si>
  <si>
    <t>32-005-04-01</t>
  </si>
  <si>
    <t xml:space="preserve"> Kanerva Forest Products, Inc.</t>
  </si>
  <si>
    <t>NORTH BRANCH DEER CREEK SALE</t>
  </si>
  <si>
    <t>32-003-04-01</t>
  </si>
  <si>
    <t>NW SECTION 3 LAKE</t>
  </si>
  <si>
    <t>32-007-04-01</t>
  </si>
  <si>
    <t xml:space="preserve"> Kretz Lumber Co., Inc.</t>
  </si>
  <si>
    <t xml:space="preserve">SOUTH SAND R SALE             </t>
  </si>
  <si>
    <t>32-124-05-01</t>
  </si>
  <si>
    <t xml:space="preserve">CAMP 11 TRUCK TRAIL ASPEN     </t>
  </si>
  <si>
    <t>32-120-05-01</t>
  </si>
  <si>
    <t xml:space="preserve">CHARLIE JACK PINE             </t>
  </si>
  <si>
    <t>32-318-05-01</t>
  </si>
  <si>
    <t xml:space="preserve">SPRUCE/TAMARACK WINDTHROW     </t>
  </si>
  <si>
    <t>32-126-05-01</t>
  </si>
  <si>
    <t>SHEEP FARM</t>
  </si>
  <si>
    <t>32-029-04-01</t>
  </si>
  <si>
    <t>HAMILTON HOUSE</t>
  </si>
  <si>
    <t>32-030-04-01</t>
  </si>
  <si>
    <t xml:space="preserve"> R. J. Forest Products</t>
  </si>
  <si>
    <t xml:space="preserve">TOWER HARDWOOD                </t>
  </si>
  <si>
    <t>32-027-05-01</t>
  </si>
  <si>
    <t xml:space="preserve">ARNES ROAD ASPEN              </t>
  </si>
  <si>
    <t>32-006-05-01</t>
  </si>
  <si>
    <t xml:space="preserve">CRANBERRY LAKE ASPEN SLAE     </t>
  </si>
  <si>
    <t>32-111-05-01</t>
  </si>
  <si>
    <t xml:space="preserve">SKINNIES LAKE JACK PINE       </t>
  </si>
  <si>
    <t>32-110-05-01</t>
  </si>
  <si>
    <t xml:space="preserve"> DeHaan Forest Products, Inc.</t>
  </si>
  <si>
    <t>SAGOLA LAKES SOFTWOOD SALE</t>
  </si>
  <si>
    <t>32-314-04-01</t>
  </si>
  <si>
    <t xml:space="preserve">KATES GRADE ASPEN SALE        </t>
  </si>
  <si>
    <t>32-320-05-01</t>
  </si>
  <si>
    <t>CATARACT ROAD SALE</t>
  </si>
  <si>
    <t>32-015-04-01</t>
  </si>
  <si>
    <t>PORTERFIELD LAKE ROAD SALE</t>
  </si>
  <si>
    <t>32-109-04-01</t>
  </si>
  <si>
    <t xml:space="preserve"> Heritage Timber Products Co</t>
  </si>
  <si>
    <t>MASHEK ISLANDS</t>
  </si>
  <si>
    <t>32-031-04-01</t>
  </si>
  <si>
    <t>DORSEY LAKE HARDWOOD</t>
  </si>
  <si>
    <t>32-223-04-01</t>
  </si>
  <si>
    <t xml:space="preserve"> Upper Peninsula Timber Co., LLC</t>
  </si>
  <si>
    <t>OLD BRIDGE HARDWOOD</t>
  </si>
  <si>
    <t>32-224-04-01</t>
  </si>
  <si>
    <t>WINDTHROWN HARDWOOD SALE</t>
  </si>
  <si>
    <t>32-125-04-01</t>
  </si>
  <si>
    <t>FLATROCK SWAMP ROAD SALE</t>
  </si>
  <si>
    <t>32-122-04-01</t>
  </si>
  <si>
    <t>MID 19 MIX</t>
  </si>
  <si>
    <t>32-006-04-01</t>
  </si>
  <si>
    <t>BJORK'S CAMP SALE</t>
  </si>
  <si>
    <t>32-019-04-01</t>
  </si>
  <si>
    <t>ORVILLE SALE</t>
  </si>
  <si>
    <t>32-025-04-01</t>
  </si>
  <si>
    <t>PENGLASE LAKE ASPEN SALE</t>
  </si>
  <si>
    <t>32-108-04-01</t>
  </si>
  <si>
    <t>JOHNSON CREEK SALE</t>
  </si>
  <si>
    <t>32-123-04-01</t>
  </si>
  <si>
    <t>SAGOLA LAKES ASPEN SALE</t>
  </si>
  <si>
    <t>32-106-04-01</t>
  </si>
  <si>
    <t>GATED J PINE SALE</t>
  </si>
  <si>
    <t>32-326-04-01</t>
  </si>
  <si>
    <t>GREEN HILLS HARDWOOD SALE</t>
  </si>
  <si>
    <t>32-115-04-01</t>
  </si>
  <si>
    <t>BRYAN JACK PINE</t>
  </si>
  <si>
    <t>32-119-04-01</t>
  </si>
  <si>
    <t>CARLSHEND NORTH</t>
  </si>
  <si>
    <t>32-034-04-01</t>
  </si>
  <si>
    <t>CREEK CORNER HARDWOOD</t>
  </si>
  <si>
    <t>32-035-04-01</t>
  </si>
  <si>
    <t>444 COUNTY LINE HARDWOOD</t>
  </si>
  <si>
    <t>32-004-04-01</t>
  </si>
  <si>
    <t>Indian River Office</t>
  </si>
  <si>
    <t>PSC RED PINE</t>
  </si>
  <si>
    <t>52-124-04-01</t>
  </si>
  <si>
    <t xml:space="preserve"> Socha Forestry, Inc.</t>
  </si>
  <si>
    <t>ORCHARD ROAD HARDWOOD</t>
  </si>
  <si>
    <t>52-131-04-01</t>
  </si>
  <si>
    <t>ABRAMS ROAD ASPEN</t>
  </si>
  <si>
    <t>52-132-04-01</t>
  </si>
  <si>
    <t xml:space="preserve"> Louisiana Pacific Corporation (Newberry)</t>
  </si>
  <si>
    <t>ARHAT ASPEN</t>
  </si>
  <si>
    <t>52-135-04-01</t>
  </si>
  <si>
    <t xml:space="preserve">YOGI MIX                      </t>
  </si>
  <si>
    <t>52-105-05-01</t>
  </si>
  <si>
    <t xml:space="preserve">ROUND 40 MIX                  </t>
  </si>
  <si>
    <t>52-106-05-01</t>
  </si>
  <si>
    <t xml:space="preserve"> Sidell Forest Products, Inc.</t>
  </si>
  <si>
    <t>PRECIPICE HARDWOODS</t>
  </si>
  <si>
    <t>52-120-04-01</t>
  </si>
  <si>
    <t xml:space="preserve"> Fahl Forest Products</t>
  </si>
  <si>
    <t>BERRY CREEK HARDWOODS</t>
  </si>
  <si>
    <t>52-121-04-01</t>
  </si>
  <si>
    <t xml:space="preserve"> Wheelers Wolf Lake</t>
  </si>
  <si>
    <t>ATCHISON HARDWOODS</t>
  </si>
  <si>
    <t>52-122-04-01</t>
  </si>
  <si>
    <t>RIDGE RUNNER HARDWOOD</t>
  </si>
  <si>
    <t>52-129-04-01</t>
  </si>
  <si>
    <t>BURROWS HARDWOOD</t>
  </si>
  <si>
    <t>52-133-04-01</t>
  </si>
  <si>
    <t xml:space="preserve"> Walt Puroll Logging</t>
  </si>
  <si>
    <t xml:space="preserve"> Mattson Logging, Inc.</t>
  </si>
  <si>
    <t>HONEYSUCKLE PINE</t>
  </si>
  <si>
    <t>52-128-04-01</t>
  </si>
  <si>
    <t>ARGUS ASPEN</t>
  </si>
  <si>
    <t>52-134-04-01</t>
  </si>
  <si>
    <t xml:space="preserve">SNIDELY ASPEN                 </t>
  </si>
  <si>
    <t>52-104-05-01</t>
  </si>
  <si>
    <t xml:space="preserve">PALTRY PINE                   </t>
  </si>
  <si>
    <t>52-113-04-01</t>
  </si>
  <si>
    <t xml:space="preserve">TWILDO RED PINE               </t>
  </si>
  <si>
    <t>52-115-04-01</t>
  </si>
  <si>
    <t xml:space="preserve"> Bay Forestry</t>
  </si>
  <si>
    <t xml:space="preserve">HINDENBERG HARDWOOD           </t>
  </si>
  <si>
    <t>52-101-05-01</t>
  </si>
  <si>
    <t>LEE GRANDE ASPEN NORTH</t>
  </si>
  <si>
    <t>52-126-04-01</t>
  </si>
  <si>
    <t>Richard Romel</t>
  </si>
  <si>
    <t>Walter Puroll</t>
  </si>
  <si>
    <t>MERCHANT ROAD HARDWOOD</t>
  </si>
  <si>
    <t>52-127-04-01</t>
  </si>
  <si>
    <t>WEBB ASPEN</t>
  </si>
  <si>
    <t>52-123-04-01</t>
  </si>
  <si>
    <t>OZZFEST ASPEN</t>
  </si>
  <si>
    <t>52-130-04-01</t>
  </si>
  <si>
    <t xml:space="preserve">123 MALONEY HARDWOOD          </t>
  </si>
  <si>
    <t>52-108-04-01</t>
  </si>
  <si>
    <t xml:space="preserve">BUZZARD HARDWOOD              </t>
  </si>
  <si>
    <t>52-116-04-01</t>
  </si>
  <si>
    <t xml:space="preserve">HOLY HANNAH HARDWOOD          </t>
  </si>
  <si>
    <t>52-119-04-01</t>
  </si>
  <si>
    <t>Kalkaska Office</t>
  </si>
  <si>
    <t>MILITARY JACK</t>
  </si>
  <si>
    <t>61-062-04-01</t>
  </si>
  <si>
    <t>Jason Lutke Forest Prods, Inc.</t>
  </si>
  <si>
    <t>JACK PINE SOLDIERS</t>
  </si>
  <si>
    <t>61-098-04-01</t>
  </si>
  <si>
    <t>CELL TOWER - M-72</t>
  </si>
  <si>
    <t>61-056-04-01</t>
  </si>
  <si>
    <t>Bruce Bundy</t>
  </si>
  <si>
    <t>JOHNSONVILLE HARDWOOD</t>
  </si>
  <si>
    <t>61-065-04-01</t>
  </si>
  <si>
    <t>BEEBE ROAD MIX</t>
  </si>
  <si>
    <t>61-101-04-01</t>
  </si>
  <si>
    <t xml:space="preserve"> Dan Bundy Logging, Inc.</t>
  </si>
  <si>
    <t>SOUTH RIVER ROAD OAK</t>
  </si>
  <si>
    <t>61-013-04-01</t>
  </si>
  <si>
    <t>CAMPGROUND RED PINE</t>
  </si>
  <si>
    <t>61-052-04-01</t>
  </si>
  <si>
    <t>Richard Brown</t>
  </si>
  <si>
    <t>ISLAND LAKE RED PINE</t>
  </si>
  <si>
    <t>61-025-04-01</t>
  </si>
  <si>
    <t>WEST ISLAND LAKE HARDWOODS</t>
  </si>
  <si>
    <t>61-026-04-01</t>
  </si>
  <si>
    <t>612 RED PINE</t>
  </si>
  <si>
    <t>61-084-04-01</t>
  </si>
  <si>
    <t>BOARDMAN VALLEY RED PINE</t>
  </si>
  <si>
    <t>61-015-04-01</t>
  </si>
  <si>
    <t>RIVER ROADS JACK PINE</t>
  </si>
  <si>
    <t>61-012-04-01</t>
  </si>
  <si>
    <t>RE-AD DRY POND JACK PINE</t>
  </si>
  <si>
    <t>61-072-02-01</t>
  </si>
  <si>
    <t>RAVEN ASPEN</t>
  </si>
  <si>
    <t>61-059-04-01</t>
  </si>
  <si>
    <t xml:space="preserve"> Packaging Corporation of America</t>
  </si>
  <si>
    <t>TWIN LAKE ROAD HARDWOODS</t>
  </si>
  <si>
    <t>61-003-04-01</t>
  </si>
  <si>
    <t xml:space="preserve"> Blake Forest Products</t>
  </si>
  <si>
    <t>AIMLESS JACK</t>
  </si>
  <si>
    <t>61-069-04-01</t>
  </si>
  <si>
    <t xml:space="preserve"> Outman Forest Products</t>
  </si>
  <si>
    <t>SURVEILLANCE OAK</t>
  </si>
  <si>
    <t>61-060-04-01</t>
  </si>
  <si>
    <t>RAINBOW LAKE HARDWOODS</t>
  </si>
  <si>
    <t>61-004-04-01</t>
  </si>
  <si>
    <t>DAVIS ROAD HARDWOODS</t>
  </si>
  <si>
    <t>61-099-04-01</t>
  </si>
  <si>
    <t>PETERS LAKE HARDWOODS</t>
  </si>
  <si>
    <t>61-103-04-01</t>
  </si>
  <si>
    <t>DOG SLED JACK PINE</t>
  </si>
  <si>
    <t>61-071-04-01</t>
  </si>
  <si>
    <t xml:space="preserve">222 RED PINE                  </t>
  </si>
  <si>
    <t>61-025-05-01</t>
  </si>
  <si>
    <t>Roger Bazuin and Sons</t>
  </si>
  <si>
    <t xml:space="preserve">YELLOW TREES RED PINE         </t>
  </si>
  <si>
    <t>61-024-05-01</t>
  </si>
  <si>
    <t>CAMERON BRIDGE ASPEN</t>
  </si>
  <si>
    <t>61-067-04-01</t>
  </si>
  <si>
    <t xml:space="preserve">HSB SALE                      </t>
  </si>
  <si>
    <t>61-002-05-01</t>
  </si>
  <si>
    <t xml:space="preserve">EAGLES &amp; WARBLERS             </t>
  </si>
  <si>
    <t>61-006-05-01</t>
  </si>
  <si>
    <t xml:space="preserve">STARVATION LAKE RED PINE      </t>
  </si>
  <si>
    <t>61-007-05-01</t>
  </si>
  <si>
    <t xml:space="preserve"> Trow Tree Farms</t>
  </si>
  <si>
    <t xml:space="preserve">GOOSE CREEK BIG PINE          </t>
  </si>
  <si>
    <t>61-022-05-01</t>
  </si>
  <si>
    <t xml:space="preserve">GOOSE CREEK RD RED PINE       </t>
  </si>
  <si>
    <t>61-023-05-01</t>
  </si>
  <si>
    <t xml:space="preserve">WOOD ROAD MIX                 </t>
  </si>
  <si>
    <t>61-002-04-01</t>
  </si>
  <si>
    <t xml:space="preserve">DARBY LAKE HARDWOODS          </t>
  </si>
  <si>
    <t>61-011-04-01</t>
  </si>
  <si>
    <t xml:space="preserve">MUD LAKE PINE                 </t>
  </si>
  <si>
    <t>61-010-04-01</t>
  </si>
  <si>
    <t xml:space="preserve">PRIEST LAKE RED PINE          </t>
  </si>
  <si>
    <t>61-001-04-01</t>
  </si>
  <si>
    <t xml:space="preserve">CONFUSION CORNERS ASPEN       </t>
  </si>
  <si>
    <t>61-014-04-01</t>
  </si>
  <si>
    <t xml:space="preserve">NORTH RIVER ROAD OAK          </t>
  </si>
  <si>
    <t>61-008-04-01</t>
  </si>
  <si>
    <t>BLACK LAKE RD PINE</t>
  </si>
  <si>
    <t>61-073-04-01</t>
  </si>
  <si>
    <t>SIDESLOPE OAK</t>
  </si>
  <si>
    <t>61-005-04-01</t>
  </si>
  <si>
    <t>RED GATE RED PINE</t>
  </si>
  <si>
    <t>61-089-04-01</t>
  </si>
  <si>
    <t>DAMSELFLY RED</t>
  </si>
  <si>
    <t>61-021-04-01</t>
  </si>
  <si>
    <t>OAK WITCH</t>
  </si>
  <si>
    <t>61-007-04-01</t>
  </si>
  <si>
    <t>ICE SKATER PINE</t>
  </si>
  <si>
    <t>61-097-04-01</t>
  </si>
  <si>
    <t xml:space="preserve"> 4:10 PM</t>
  </si>
  <si>
    <t>KENEL ROAD WEST HARDWOODS</t>
  </si>
  <si>
    <t>61-010-03-01</t>
  </si>
  <si>
    <t>POPLAR LAKE HARDWOODS</t>
  </si>
  <si>
    <t>61-011-03-01</t>
  </si>
  <si>
    <t>Wilfred Emond</t>
  </si>
  <si>
    <t>KENEL ROAD EAST HARDWOODS</t>
  </si>
  <si>
    <t>61-012-03-01</t>
  </si>
  <si>
    <t>NORTH COUNTRY</t>
  </si>
  <si>
    <t>61-074-04-01</t>
  </si>
  <si>
    <t>MILITARY OAK</t>
  </si>
  <si>
    <t>61-020-04-01</t>
  </si>
  <si>
    <t>612-GOOSE CREEK</t>
  </si>
  <si>
    <t>61-057-04-01</t>
  </si>
  <si>
    <t>PAPOOSE LAKE HARDWOOD</t>
  </si>
  <si>
    <t>61-006-04-01</t>
  </si>
  <si>
    <t>VALLEY ROAD BREAK-UP</t>
  </si>
  <si>
    <t>61-086-04-01</t>
  </si>
  <si>
    <t>CAMERON BRIDGE RED PINE</t>
  </si>
  <si>
    <t>61-068-04-01</t>
  </si>
  <si>
    <t>Manton Office</t>
  </si>
  <si>
    <t xml:space="preserve">STEEP 66 OAK                  </t>
  </si>
  <si>
    <t>63-011-05-01</t>
  </si>
  <si>
    <t xml:space="preserve">HIPPO HARDWOODS               </t>
  </si>
  <si>
    <t>63-007-05-01</t>
  </si>
  <si>
    <t xml:space="preserve">REEDSBURG CROSSING            </t>
  </si>
  <si>
    <t>63-008-05-01</t>
  </si>
  <si>
    <t>Dan Bundy/Dan Bundy Logging</t>
  </si>
  <si>
    <t xml:space="preserve">SMITH'S STRIPS                </t>
  </si>
  <si>
    <t>63-054-05-01</t>
  </si>
  <si>
    <t xml:space="preserve">VILLE TURNER ASPEN            </t>
  </si>
  <si>
    <t>63-031-05-01</t>
  </si>
  <si>
    <t>Leon Low's Forest Products</t>
  </si>
  <si>
    <t xml:space="preserve">WALKER ASPEN                  </t>
  </si>
  <si>
    <t>63-032-05-01</t>
  </si>
  <si>
    <t xml:space="preserve">THIRD THIN PINE               </t>
  </si>
  <si>
    <t>63-034-05-01</t>
  </si>
  <si>
    <t xml:space="preserve">EAST SIDE JACK                </t>
  </si>
  <si>
    <t>63-021-05-01</t>
  </si>
  <si>
    <t xml:space="preserve">LONG DIVIDE                   </t>
  </si>
  <si>
    <t>63-016-05-01</t>
  </si>
  <si>
    <t xml:space="preserve">MOREYTOWN COMBO               </t>
  </si>
  <si>
    <t>63-026-05-01</t>
  </si>
  <si>
    <t xml:space="preserve">POLE MIX PINE                 </t>
  </si>
  <si>
    <t>63-014-05-01</t>
  </si>
  <si>
    <t xml:space="preserve">MOORES RED PINE               </t>
  </si>
  <si>
    <t>63-030-05-01</t>
  </si>
  <si>
    <t xml:space="preserve">ROUGH ROW PINE                </t>
  </si>
  <si>
    <t>63-027-05-01</t>
  </si>
  <si>
    <t xml:space="preserve"> 3:45 PM</t>
  </si>
  <si>
    <t xml:space="preserve">HILBRAND ASPEN                </t>
  </si>
  <si>
    <t>63-018-05-01</t>
  </si>
  <si>
    <t xml:space="preserve">PORTER PINE                   </t>
  </si>
  <si>
    <t>63-022-05-01</t>
  </si>
  <si>
    <t xml:space="preserve">LIL OLE RED                   </t>
  </si>
  <si>
    <t>63-028-05-01</t>
  </si>
  <si>
    <t>HILLTOP ASPEN OAK</t>
  </si>
  <si>
    <t>63-052-04-01</t>
  </si>
  <si>
    <t>LONG HAUL PINE</t>
  </si>
  <si>
    <t>63-046-04-01</t>
  </si>
  <si>
    <t xml:space="preserve">RED WHITE BLUE PINE           </t>
  </si>
  <si>
    <t>63-004-05-01</t>
  </si>
  <si>
    <t>BOWMAN REMOVAL</t>
  </si>
  <si>
    <t>63-006-04-01</t>
  </si>
  <si>
    <t>OLD VILLAGE LINE ASPEN</t>
  </si>
  <si>
    <t>63-037-04-01</t>
  </si>
  <si>
    <t>PINELAND ASPEN</t>
  </si>
  <si>
    <t>63-038-04-01</t>
  </si>
  <si>
    <t>LONG STONEY ASPEN</t>
  </si>
  <si>
    <t>63-040-04-01</t>
  </si>
  <si>
    <t>KAL-SAUKEE OAK</t>
  </si>
  <si>
    <t>63-005-04-01</t>
  </si>
  <si>
    <t>GUARDIAN OAK</t>
  </si>
  <si>
    <t>63-049-04-01</t>
  </si>
  <si>
    <t>ROLLING ALLEY OAK</t>
  </si>
  <si>
    <t>63-041-04-01</t>
  </si>
  <si>
    <t xml:space="preserve"> Lipke Sawmill</t>
  </si>
  <si>
    <t>M-55 MIX</t>
  </si>
  <si>
    <t>63-045-04-01</t>
  </si>
  <si>
    <t>DIXIE PINE</t>
  </si>
  <si>
    <t>63-051-04-01</t>
  </si>
  <si>
    <t>MERRIT STONE ASPEN</t>
  </si>
  <si>
    <t>63-047-04-01</t>
  </si>
  <si>
    <t>Lewis Nettleton</t>
  </si>
  <si>
    <t>66-RP</t>
  </si>
  <si>
    <t>63-048-04-01</t>
  </si>
  <si>
    <t xml:space="preserve">DOYLE VOICE ASPEN             </t>
  </si>
  <si>
    <t>63-032-04-01</t>
  </si>
  <si>
    <t xml:space="preserve">HAYFIELD MIX                  </t>
  </si>
  <si>
    <t>63-042-04-01</t>
  </si>
  <si>
    <t xml:space="preserve">FIRETOWER ASPEN               </t>
  </si>
  <si>
    <t>63-043-04-01</t>
  </si>
  <si>
    <t xml:space="preserve">OILFIELD ASPENOAK             </t>
  </si>
  <si>
    <t>63-044-04-01</t>
  </si>
  <si>
    <t xml:space="preserve">M-37 ASPEN                    </t>
  </si>
  <si>
    <t>63-026-04-01</t>
  </si>
  <si>
    <t xml:space="preserve">15 RD. ASPEN                  </t>
  </si>
  <si>
    <t>63-030-04-01</t>
  </si>
  <si>
    <t xml:space="preserve">TWO-STRIPE PINE               </t>
  </si>
  <si>
    <t>63-023-04-01</t>
  </si>
  <si>
    <t>Naubinway Office</t>
  </si>
  <si>
    <t xml:space="preserve"> 3:30 PM</t>
  </si>
  <si>
    <t>BAD ROW PINE</t>
  </si>
  <si>
    <t>45-105-04-01</t>
  </si>
  <si>
    <t xml:space="preserve"> WJZ &amp; Sons Harvesting, Inc.</t>
  </si>
  <si>
    <t xml:space="preserve"> Beacom Enterprises</t>
  </si>
  <si>
    <t xml:space="preserve"> Zellar Excavating Company</t>
  </si>
  <si>
    <t xml:space="preserve"> Takala Enterprises, Inc.</t>
  </si>
  <si>
    <t>LEDGE ROAD ASPEN</t>
  </si>
  <si>
    <t>45-118-04-01</t>
  </si>
  <si>
    <t xml:space="preserve"> Duberville Logging</t>
  </si>
  <si>
    <t xml:space="preserve"> Domtar Industries, Inc.</t>
  </si>
  <si>
    <t>Jack Gribbell</t>
  </si>
  <si>
    <t>TRAP SETTER HARDWOOD</t>
  </si>
  <si>
    <t>45-133-04-01</t>
  </si>
  <si>
    <t>THE FRONT NINE</t>
  </si>
  <si>
    <t>45-139-04-01</t>
  </si>
  <si>
    <t xml:space="preserve">ARMCHAIR SPRUCE               </t>
  </si>
  <si>
    <t>45-110-05-01</t>
  </si>
  <si>
    <t xml:space="preserve"> Spencer Forest Products of Manistique, Inc</t>
  </si>
  <si>
    <t xml:space="preserve">2ND HALF ASPEN                </t>
  </si>
  <si>
    <t>45-111-05-01</t>
  </si>
  <si>
    <t xml:space="preserve"> Shepard's Forestry Ent., Inc.</t>
  </si>
  <si>
    <t xml:space="preserve"> Kerr Forest Management</t>
  </si>
  <si>
    <t xml:space="preserve"> Tuffy and Son L.L.C.</t>
  </si>
  <si>
    <t xml:space="preserve">BUNKER HILL ASPEN             </t>
  </si>
  <si>
    <t>45-113-05-01</t>
  </si>
  <si>
    <t xml:space="preserve">TWO SEATER PINE               </t>
  </si>
  <si>
    <t>45-102-05-01</t>
  </si>
  <si>
    <t xml:space="preserve"> Joseph Bosanic Forest Products</t>
  </si>
  <si>
    <t xml:space="preserve">COUNTY LINE PINE              </t>
  </si>
  <si>
    <t>45-104-05-01</t>
  </si>
  <si>
    <t xml:space="preserve">HUCKLEBERRY MIX               </t>
  </si>
  <si>
    <t>45-106-05-01</t>
  </si>
  <si>
    <t xml:space="preserve">BIRD SHOT PINE                </t>
  </si>
  <si>
    <t>45-108-05-01</t>
  </si>
  <si>
    <t>INTIMIDATOR HARDWOOD</t>
  </si>
  <si>
    <t>45-104-04-01</t>
  </si>
  <si>
    <t>Alex R. Johnson</t>
  </si>
  <si>
    <t>DOUBLE FORK HARDWOODS</t>
  </si>
  <si>
    <t>45-112-04-01</t>
  </si>
  <si>
    <t>SHORT WORK PINE</t>
  </si>
  <si>
    <t>45-116-04-01</t>
  </si>
  <si>
    <t>LAZY ROOSTER MIX</t>
  </si>
  <si>
    <t>45-141-04-01</t>
  </si>
  <si>
    <t>OLD BOOT MIX</t>
  </si>
  <si>
    <t>45-132-04-01</t>
  </si>
  <si>
    <t>OLD HUNTERS HARDWOOD</t>
  </si>
  <si>
    <t>45-142-04-01</t>
  </si>
  <si>
    <t>WOODEN STARTER HARDWOOD</t>
  </si>
  <si>
    <t>45-143-04-01</t>
  </si>
  <si>
    <t>FALSE ALARM MIX</t>
  </si>
  <si>
    <t>45-144-04-01</t>
  </si>
  <si>
    <t>FUNERAL FLOWERS HARDWOOD</t>
  </si>
  <si>
    <t>45-113-04-01</t>
  </si>
  <si>
    <t>HAWK HARDWOOD</t>
  </si>
  <si>
    <t>45-129-04-01</t>
  </si>
  <si>
    <t>SO LONG PINE</t>
  </si>
  <si>
    <t>45-107-04-01</t>
  </si>
  <si>
    <t xml:space="preserve"> R&amp;R Timber Products</t>
  </si>
  <si>
    <t xml:space="preserve"> Pomeroy Forest Products, Inc.</t>
  </si>
  <si>
    <t>MEGA MULE PINE</t>
  </si>
  <si>
    <t>45-108-04-01</t>
  </si>
  <si>
    <t>THORNAPPLE JACK PINE</t>
  </si>
  <si>
    <t>45-111-04-01</t>
  </si>
  <si>
    <t>T'S MISSED CURVE HARDWOOD</t>
  </si>
  <si>
    <t>45-114-04-01</t>
  </si>
  <si>
    <t>GARNET COMPLEX</t>
  </si>
  <si>
    <t>45-117-04-01</t>
  </si>
  <si>
    <t>OPEN RED PINE</t>
  </si>
  <si>
    <t>45-134-04-01</t>
  </si>
  <si>
    <t>CORN COB CORNER PINE</t>
  </si>
  <si>
    <t>45-126-04-01</t>
  </si>
  <si>
    <t>SPUTTERING ORV MIX</t>
  </si>
  <si>
    <t>45-131-04-01</t>
  </si>
  <si>
    <t>PORKY POCKETS PINE</t>
  </si>
  <si>
    <t>45-120-04-01</t>
  </si>
  <si>
    <t xml:space="preserve"> R &amp; R For/Pro</t>
  </si>
  <si>
    <t>BRUISER SPRUCE MIX</t>
  </si>
  <si>
    <t>45-121-04-01</t>
  </si>
  <si>
    <t xml:space="preserve"> Scott Korenich Logging</t>
  </si>
  <si>
    <t xml:space="preserve"> Jack Gribbell Logging</t>
  </si>
  <si>
    <t>BEAR BAIT HARDWOOD</t>
  </si>
  <si>
    <t>45-122-04-01</t>
  </si>
  <si>
    <t>BUMPER BOTTLE PINE</t>
  </si>
  <si>
    <t>45-123-04-01</t>
  </si>
  <si>
    <t>ATV ASPEN</t>
  </si>
  <si>
    <t>45-135-04-01</t>
  </si>
  <si>
    <t>BLACK RIVER BLUES</t>
  </si>
  <si>
    <t>45-125-04-01</t>
  </si>
  <si>
    <t xml:space="preserve"> Hamill Wood Products</t>
  </si>
  <si>
    <t>Lee H. Kerridge</t>
  </si>
  <si>
    <t>655 MIX</t>
  </si>
  <si>
    <t>45-124-04-01</t>
  </si>
  <si>
    <t>LOST RADIATOR II</t>
  </si>
  <si>
    <t>45-130-04-01</t>
  </si>
  <si>
    <t xml:space="preserve">TRAILER BLIND HARDWOOD        </t>
  </si>
  <si>
    <t>45-136-04-01</t>
  </si>
  <si>
    <t>HUCKLEBERRY HARDWOOD</t>
  </si>
  <si>
    <t>45-115-04-01</t>
  </si>
  <si>
    <t xml:space="preserve"> John's Custom Sawing</t>
  </si>
  <si>
    <t>FIBORN BIRCH</t>
  </si>
  <si>
    <t>45-137-04-01</t>
  </si>
  <si>
    <t xml:space="preserve">RED MARKED HARDWOODS          </t>
  </si>
  <si>
    <t>45-101-05-01</t>
  </si>
  <si>
    <t>Steve King</t>
  </si>
  <si>
    <t>PISTON POPPLE</t>
  </si>
  <si>
    <t>45-109-04-01</t>
  </si>
  <si>
    <t xml:space="preserve"> ACE Logging Company</t>
  </si>
  <si>
    <t xml:space="preserve"> E. H. Tulgestka &amp; Sons, Inc.</t>
  </si>
  <si>
    <t>Todd Gagne Northern Logging</t>
  </si>
  <si>
    <t>OLD BLIND HEMLOCK</t>
  </si>
  <si>
    <t>45-127-04-01</t>
  </si>
  <si>
    <t>DEAD END STRIPS</t>
  </si>
  <si>
    <t>45-128-04-01</t>
  </si>
  <si>
    <t>THE BACK NINE</t>
  </si>
  <si>
    <t>45-140-04-01</t>
  </si>
  <si>
    <t>WORLD SERIES MIX</t>
  </si>
  <si>
    <t>45-119-04-01</t>
  </si>
  <si>
    <t>OKEY DOKEY ASPEN</t>
  </si>
  <si>
    <t>45-110-04-01</t>
  </si>
  <si>
    <t>Newberry Office</t>
  </si>
  <si>
    <t xml:space="preserve">SUPERIOR DUNES JACK PINE      </t>
  </si>
  <si>
    <t>42-015-05-01</t>
  </si>
  <si>
    <t xml:space="preserve"> Lawrence Aldrich &amp; Sons, Inc.</t>
  </si>
  <si>
    <t xml:space="preserve"> Clarence McNamara Logging</t>
  </si>
  <si>
    <t xml:space="preserve">RANDOLPH LAKE JACK PINE       </t>
  </si>
  <si>
    <t>42-016-05-01</t>
  </si>
  <si>
    <t xml:space="preserve">MTU STUDY BLOCKS C + D        </t>
  </si>
  <si>
    <t>42-023-05-01</t>
  </si>
  <si>
    <t xml:space="preserve">MTU STUDY BLOCKS K + M        </t>
  </si>
  <si>
    <t>42-022-05-01</t>
  </si>
  <si>
    <t xml:space="preserve">MTU STUDY BLOCKS G + I        </t>
  </si>
  <si>
    <t>42-024-05-01</t>
  </si>
  <si>
    <t xml:space="preserve">NATALIE MIX                   </t>
  </si>
  <si>
    <t>42-017-05-01</t>
  </si>
  <si>
    <t xml:space="preserve">DOLLARVILLE JACK PINE         </t>
  </si>
  <si>
    <t>42-018-05-01</t>
  </si>
  <si>
    <t>S" CURVES PINE               "</t>
  </si>
  <si>
    <t>42-002-05-01</t>
  </si>
  <si>
    <t xml:space="preserve">7 MILE RED PINE               </t>
  </si>
  <si>
    <t>42-003-05-01</t>
  </si>
  <si>
    <t xml:space="preserve">UNDERPLANTED PINE             </t>
  </si>
  <si>
    <t>42-006-05-01</t>
  </si>
  <si>
    <t xml:space="preserve">ROBINSON CAMP JACK PINE       </t>
  </si>
  <si>
    <t>42-013-05-01</t>
  </si>
  <si>
    <t xml:space="preserve">REED AND GREEN JACK PINE      </t>
  </si>
  <si>
    <t>42-014-05-01</t>
  </si>
  <si>
    <t xml:space="preserve">EAST BRANCH CLUB JACK PINE    </t>
  </si>
  <si>
    <t>42-008-05-01</t>
  </si>
  <si>
    <t xml:space="preserve">MCTIVER LAKE MIX              </t>
  </si>
  <si>
    <t>42-009-05-01</t>
  </si>
  <si>
    <t xml:space="preserve">STUART LAKE MIX               </t>
  </si>
  <si>
    <t>42-010-05-01</t>
  </si>
  <si>
    <t xml:space="preserve"> 3:05 PM</t>
  </si>
  <si>
    <t xml:space="preserve">DEER PARK ROAD JACK PINE      </t>
  </si>
  <si>
    <t>42-007-05-01</t>
  </si>
  <si>
    <t xml:space="preserve">N HOLLAND LAKE ROAD PINE      </t>
  </si>
  <si>
    <t>42-001-05-01</t>
  </si>
  <si>
    <t xml:space="preserve">ELECTION DAY JACK PINE        </t>
  </si>
  <si>
    <t>42-011-05-01</t>
  </si>
  <si>
    <t xml:space="preserve">KERRY/BUSH JACK PINE          </t>
  </si>
  <si>
    <t>42-012-05-01</t>
  </si>
  <si>
    <t>GRAND MARAIS ROAD JACK PINE</t>
  </si>
  <si>
    <t>42-016-04-01</t>
  </si>
  <si>
    <t>THIRD CREEK ASPEN</t>
  </si>
  <si>
    <t>42-034-04-01</t>
  </si>
  <si>
    <t>WHIPPOORWILL RED PINE</t>
  </si>
  <si>
    <t>42-036-04-01</t>
  </si>
  <si>
    <t>HENDRICKS MIX</t>
  </si>
  <si>
    <t>42-035-04-01</t>
  </si>
  <si>
    <t xml:space="preserve"> 3:15 PM</t>
  </si>
  <si>
    <t>HIAWATHA ASPEN</t>
  </si>
  <si>
    <t>42-032-04-01</t>
  </si>
  <si>
    <t>CLUB LINE HARDWOODS</t>
  </si>
  <si>
    <t>42-033-04-01</t>
  </si>
  <si>
    <t>BROKEN SPRINGS HARDWOODS</t>
  </si>
  <si>
    <t>42-038-04-01</t>
  </si>
  <si>
    <t>MERGING ROWS RED PINE</t>
  </si>
  <si>
    <t>42-037-04-01</t>
  </si>
  <si>
    <t xml:space="preserve">KEEP OUT JACK PINE            </t>
  </si>
  <si>
    <t>42-022-04-01</t>
  </si>
  <si>
    <t xml:space="preserve">TIMBERLOST TIMBER             </t>
  </si>
  <si>
    <t>42-017-04-01</t>
  </si>
  <si>
    <t>NORTH HULBERT ASPEN</t>
  </si>
  <si>
    <t>42-040-04-01</t>
  </si>
  <si>
    <t>HULBERT ISLAND HARDWOODS</t>
  </si>
  <si>
    <t>42-039-04-01</t>
  </si>
  <si>
    <t>THREE MILE JACK PINE</t>
  </si>
  <si>
    <t>42-023-04-01</t>
  </si>
  <si>
    <t>PATCHY PINE</t>
  </si>
  <si>
    <t>42-027-04-01</t>
  </si>
  <si>
    <t>PRATT LAKE PINE</t>
  </si>
  <si>
    <t>42-030-04-01</t>
  </si>
  <si>
    <t xml:space="preserve">SAGE TRUCK TRAIL HARDWOODS    </t>
  </si>
  <si>
    <t>42-031-04-01</t>
  </si>
  <si>
    <t xml:space="preserve">LOCKE LAKE HARDWOODS          </t>
  </si>
  <si>
    <t>42-028-04-01</t>
  </si>
  <si>
    <t>Pigeon River Country Office</t>
  </si>
  <si>
    <t>SOARING EAGLE HARDWOODS</t>
  </si>
  <si>
    <t>53-011-04-01</t>
  </si>
  <si>
    <t>LONE APPLE TREE HARDWOODS</t>
  </si>
  <si>
    <t>53-010-04-01</t>
  </si>
  <si>
    <t>R AND W ASPEN</t>
  </si>
  <si>
    <t>53-009-04-01</t>
  </si>
  <si>
    <t>MASON JAR PINE</t>
  </si>
  <si>
    <t>53-015-04-01</t>
  </si>
  <si>
    <t xml:space="preserve"> Kaszubowski Logging</t>
  </si>
  <si>
    <t>VULTURE'S PINE</t>
  </si>
  <si>
    <t>53-019-04-01</t>
  </si>
  <si>
    <t>CLUTE CORNER HARDWOOD</t>
  </si>
  <si>
    <t>53-014-04-01</t>
  </si>
  <si>
    <t>YELLOW FEATHERED PINE</t>
  </si>
  <si>
    <t>53-018-04-01</t>
  </si>
  <si>
    <t>WHIP-POOR-WILL RED PINE</t>
  </si>
  <si>
    <t>53-017-04-01</t>
  </si>
  <si>
    <t>PUDDING ASPEN</t>
  </si>
  <si>
    <t>53-020-04-01</t>
  </si>
  <si>
    <t>FORTY SOMETHING JACK PINE</t>
  </si>
  <si>
    <t>53-012-04-01</t>
  </si>
  <si>
    <t>SKULL &amp; NO BONES RED PINE</t>
  </si>
  <si>
    <t>53-016-04-01</t>
  </si>
  <si>
    <t>MCMASTERS' HILLS</t>
  </si>
  <si>
    <t>53-013-04-01</t>
  </si>
  <si>
    <t>Roscommon Office</t>
  </si>
  <si>
    <t xml:space="preserve">BLOCK 1176                    </t>
  </si>
  <si>
    <t>71-029-04-01</t>
  </si>
  <si>
    <t xml:space="preserve">BLOCK 1181                    </t>
  </si>
  <si>
    <t>71-033-04-01</t>
  </si>
  <si>
    <t xml:space="preserve">BLOCK 1177                    </t>
  </si>
  <si>
    <t>71-030-04-01</t>
  </si>
  <si>
    <t xml:space="preserve">BLOCK 1153                    </t>
  </si>
  <si>
    <t>71-006-04-01</t>
  </si>
  <si>
    <t>BLOCK 1124</t>
  </si>
  <si>
    <t>71-019-03-01</t>
  </si>
  <si>
    <t>BLOCK 1146</t>
  </si>
  <si>
    <t>71-041-03-01</t>
  </si>
  <si>
    <t xml:space="preserve">BLOCK 1188                    </t>
  </si>
  <si>
    <t>71-005-05-01</t>
  </si>
  <si>
    <t xml:space="preserve">BOYCE FIRE SALVAGE #5         </t>
  </si>
  <si>
    <t>71-017-05-01</t>
  </si>
  <si>
    <t xml:space="preserve">BOYCE FIRE SALVAGE #7         </t>
  </si>
  <si>
    <t>71-019-05-01</t>
  </si>
  <si>
    <t xml:space="preserve">BOYCE FIRE SALVAGE #6         </t>
  </si>
  <si>
    <t>71-018-05-01</t>
  </si>
  <si>
    <t xml:space="preserve">BOYCE FIRE SALVAGE #2         </t>
  </si>
  <si>
    <t>71-014-05-01</t>
  </si>
  <si>
    <t xml:space="preserve">BOYCE FIRE SALVAGE #1         </t>
  </si>
  <si>
    <t>71-013-05-01</t>
  </si>
  <si>
    <t xml:space="preserve">BOYCE FIRE SALVAGE #3         </t>
  </si>
  <si>
    <t>71-015-05-01</t>
  </si>
  <si>
    <t xml:space="preserve">BOYCE FIRE SALVAGE #4         </t>
  </si>
  <si>
    <t>71-016-05-01</t>
  </si>
  <si>
    <t xml:space="preserve">BLOCK 1178                    </t>
  </si>
  <si>
    <t>71-031-04-01</t>
  </si>
  <si>
    <t xml:space="preserve">BLOCK 1179                    </t>
  </si>
  <si>
    <t>71-032-04-01</t>
  </si>
  <si>
    <t xml:space="preserve">BLOCK 1182                    </t>
  </si>
  <si>
    <t>71-035-04-01</t>
  </si>
  <si>
    <t>William Omell</t>
  </si>
  <si>
    <t xml:space="preserve">BLOCK 1183                    </t>
  </si>
  <si>
    <t>71-036-04-01</t>
  </si>
  <si>
    <t>Sault Ste Marie Office</t>
  </si>
  <si>
    <t>PARKER CREEK EAST</t>
  </si>
  <si>
    <t>45-003-04-01</t>
  </si>
  <si>
    <t xml:space="preserve"> Furlong Company/Johnson</t>
  </si>
  <si>
    <t>PARKER CREEK WEST</t>
  </si>
  <si>
    <t>45-005-04-01</t>
  </si>
  <si>
    <t>Greg Mills</t>
  </si>
  <si>
    <t>PEALINE PINE</t>
  </si>
  <si>
    <t>45-007-04-01</t>
  </si>
  <si>
    <t>T.F.O. ASPEN</t>
  </si>
  <si>
    <t>45-012-04-01</t>
  </si>
  <si>
    <t>Mike Titan Timber Inc.</t>
  </si>
  <si>
    <t>SPRING POND ASPEN</t>
  </si>
  <si>
    <t>45-015-04-01</t>
  </si>
  <si>
    <t xml:space="preserve">OMEGA ASPEN                   </t>
  </si>
  <si>
    <t>45-003-05-01</t>
  </si>
  <si>
    <t xml:space="preserve"> Alex Johnson Logging</t>
  </si>
  <si>
    <t xml:space="preserve">SOUTH MEADE ISLAND ASPEN      </t>
  </si>
  <si>
    <t>45-002-05-01</t>
  </si>
  <si>
    <t xml:space="preserve"> Nettleton Wood Products, Inc.</t>
  </si>
  <si>
    <t xml:space="preserve">THREE SPOT ASPEN/HDWD         </t>
  </si>
  <si>
    <t>45-004-05-01</t>
  </si>
  <si>
    <t xml:space="preserve">CANOE BAY ASPEN               </t>
  </si>
  <si>
    <t>45-005-05-01</t>
  </si>
  <si>
    <t>John Tucker</t>
  </si>
  <si>
    <t>BEAR CAMP STRIPS 2</t>
  </si>
  <si>
    <t>45-021-02-01</t>
  </si>
  <si>
    <t>LAST DAY ASPEN</t>
  </si>
  <si>
    <t>45-014-04-01</t>
  </si>
  <si>
    <t xml:space="preserve">GAINES ASPEN                  </t>
  </si>
  <si>
    <t>45-006-05-01</t>
  </si>
  <si>
    <t>LUCKY #13 HARDWOOD</t>
  </si>
  <si>
    <t>45-013-04-01</t>
  </si>
  <si>
    <t>Cheryl Warner</t>
  </si>
  <si>
    <t>LONG WALK SPRUCE</t>
  </si>
  <si>
    <t>45-002-04-01</t>
  </si>
  <si>
    <t>WEST AIRPORT SPRUCE</t>
  </si>
  <si>
    <t>45-006-04-01</t>
  </si>
  <si>
    <t>Charles E. Newell</t>
  </si>
  <si>
    <t>THE LOCH NESS ASPEN</t>
  </si>
  <si>
    <t>45-008-04-01</t>
  </si>
  <si>
    <t>GLIDE PATH HARDWOOD</t>
  </si>
  <si>
    <t>45-009-04-01</t>
  </si>
  <si>
    <t xml:space="preserve"> Maples Sawmill Inc.</t>
  </si>
  <si>
    <t>3-MILE ASPEN</t>
  </si>
  <si>
    <t>45-004-04-01</t>
  </si>
  <si>
    <t>YELLOW ARROW ASPEN</t>
  </si>
  <si>
    <t>45-010-04-01</t>
  </si>
  <si>
    <t>QUESTION MARK HARDWOODS</t>
  </si>
  <si>
    <t>45-011-04-01</t>
  </si>
  <si>
    <t>Shingleton Office</t>
  </si>
  <si>
    <t>BEAR CREEK RIDGE</t>
  </si>
  <si>
    <t>41-028-04-01</t>
  </si>
  <si>
    <t xml:space="preserve"> Tuttles Forest Products</t>
  </si>
  <si>
    <t>MCDONALD LAKE</t>
  </si>
  <si>
    <t>41-031-04-01</t>
  </si>
  <si>
    <t>DELISLE ISLE</t>
  </si>
  <si>
    <t>41-030-04-01</t>
  </si>
  <si>
    <t>STUTTS 21 JACK PINE</t>
  </si>
  <si>
    <t>41-012-04-01</t>
  </si>
  <si>
    <t xml:space="preserve"> L.Aldrich &amp; Sons Inc.</t>
  </si>
  <si>
    <t xml:space="preserve">KINGSTON RE-DO                </t>
  </si>
  <si>
    <t>41-002-05-01</t>
  </si>
  <si>
    <t>Roy Nelson</t>
  </si>
  <si>
    <t xml:space="preserve">ADAMS TRAIL MIX               </t>
  </si>
  <si>
    <t>41-001-05-01</t>
  </si>
  <si>
    <t>BEAR CREEK SPRUCE</t>
  </si>
  <si>
    <t>41-042-04-01</t>
  </si>
  <si>
    <t>N. CREIGHTON PINE</t>
  </si>
  <si>
    <t>41-040-04-01</t>
  </si>
  <si>
    <t xml:space="preserve"> Michael Leckson &amp; Son Trucking, Inc.</t>
  </si>
  <si>
    <t>HIGH BEND HARDWOOD</t>
  </si>
  <si>
    <t>41-043-04-01</t>
  </si>
  <si>
    <t>Steve Schuirmann</t>
  </si>
  <si>
    <t>MOSQUITO WEST</t>
  </si>
  <si>
    <t>41-026-04-01</t>
  </si>
  <si>
    <t>THE WACKER SALE</t>
  </si>
  <si>
    <t>41-033-04-01</t>
  </si>
  <si>
    <t>LONE LAKE II</t>
  </si>
  <si>
    <t>41-019-04-01</t>
  </si>
  <si>
    <t>CREIGHTON HARDWOOD CONTRACTOR</t>
  </si>
  <si>
    <t>41-024-04-01</t>
  </si>
  <si>
    <t xml:space="preserve"> Domtar Industried, Inc.</t>
  </si>
  <si>
    <t>CREIGHTON 31 HARDWOODS</t>
  </si>
  <si>
    <t>41-037-04-01</t>
  </si>
  <si>
    <t xml:space="preserve">MOOSETRACK TAMARACK           </t>
  </si>
  <si>
    <t>41-018-04-01</t>
  </si>
  <si>
    <t xml:space="preserve">WHITMANS LANDING              </t>
  </si>
  <si>
    <t>41-020-04-01</t>
  </si>
  <si>
    <t xml:space="preserve">450 JP SALVAGE                </t>
  </si>
  <si>
    <t>41-029-04-01</t>
  </si>
  <si>
    <t>COLD CREEK RP ROWS</t>
  </si>
  <si>
    <t>41-001-04-01</t>
  </si>
  <si>
    <t>JACK PINE AT THE PINES</t>
  </si>
  <si>
    <t>41-035-04-01</t>
  </si>
  <si>
    <t>FISH HOOK RED PINE</t>
  </si>
  <si>
    <t>41-039-04-01</t>
  </si>
  <si>
    <t>MOSQUITO EAST</t>
  </si>
  <si>
    <t>41-027-04-01</t>
  </si>
  <si>
    <t>BADGER HOLE HARDWOODS</t>
  </si>
  <si>
    <t>41-038-04-01</t>
  </si>
  <si>
    <t>639 HARDWOOD</t>
  </si>
  <si>
    <t>41-041-04-01</t>
  </si>
  <si>
    <t>HUDDLESTON CAMP</t>
  </si>
  <si>
    <t>41-021-04-01</t>
  </si>
  <si>
    <t>NORTH RILEY ROAD PINE</t>
  </si>
  <si>
    <t>41-006-04-01</t>
  </si>
  <si>
    <t xml:space="preserve"> T-N-T Timber Producers Inc</t>
  </si>
  <si>
    <t>2 MILE AGAIN</t>
  </si>
  <si>
    <t>41-017-04-01</t>
  </si>
  <si>
    <t>E. BRANCH FOX RP</t>
  </si>
  <si>
    <t>41-003-04-01</t>
  </si>
  <si>
    <t>SOUTH KINGSTON PINE</t>
  </si>
  <si>
    <t>41-034-04-01</t>
  </si>
  <si>
    <t>DUFOUR HEADWATERS</t>
  </si>
  <si>
    <t>41-015-04-01</t>
  </si>
  <si>
    <t xml:space="preserve"> Clifford Cota Woods Work</t>
  </si>
  <si>
    <t>ROWS OF ORANGE RED PINE</t>
  </si>
  <si>
    <t>41-032-04-01</t>
  </si>
  <si>
    <t>VALENTINES ASPEN</t>
  </si>
  <si>
    <t>41-022-04-01</t>
  </si>
  <si>
    <t xml:space="preserve"> L&amp;L Forest Products, Inc.</t>
  </si>
  <si>
    <t>FOUR BUCK NO LUCK</t>
  </si>
  <si>
    <t>41-023-04-01</t>
  </si>
  <si>
    <t>X-MASS BUCK</t>
  </si>
  <si>
    <t>41-007-04-01</t>
  </si>
  <si>
    <t>Traverse City Office</t>
  </si>
  <si>
    <t xml:space="preserve"> 2:02 PM</t>
  </si>
  <si>
    <t xml:space="preserve">SOUTH BRANCH ROAD ASPEN       </t>
  </si>
  <si>
    <t>61-003-05-01</t>
  </si>
  <si>
    <t xml:space="preserve">BOARDMAN VALLEY JACK          </t>
  </si>
  <si>
    <t>61-004-05-01</t>
  </si>
  <si>
    <t xml:space="preserve">PUGNACIOUS PORKY              </t>
  </si>
  <si>
    <t>61-014-05-01</t>
  </si>
  <si>
    <t xml:space="preserve">B-R OAK                       </t>
  </si>
  <si>
    <t>61-027-05-01</t>
  </si>
  <si>
    <t xml:space="preserve"> 2:05 PM</t>
  </si>
  <si>
    <t xml:space="preserve">HORSE TRAIL JACK              </t>
  </si>
  <si>
    <t>61-029-05-01</t>
  </si>
  <si>
    <t xml:space="preserve">DEAD HORSE JACK               </t>
  </si>
  <si>
    <t>61-034-05-01</t>
  </si>
  <si>
    <t xml:space="preserve">WILLIAMSBURG OAK              </t>
  </si>
  <si>
    <t>61-067-05-01</t>
  </si>
  <si>
    <t xml:space="preserve"> Rex Renwick Trucking</t>
  </si>
  <si>
    <t xml:space="preserve">WHEELER ASPEN                 </t>
  </si>
  <si>
    <t>61-079-05-01</t>
  </si>
  <si>
    <t xml:space="preserve">SOUTH MOUND ASPEN             </t>
  </si>
  <si>
    <t>61-068-05-01</t>
  </si>
  <si>
    <t xml:space="preserve"> 2:07 PM</t>
  </si>
  <si>
    <t xml:space="preserve">TAIL DRAGGER ASPEN            </t>
  </si>
  <si>
    <t>61-035-05-01</t>
  </si>
  <si>
    <t xml:space="preserve">BROWN JUG HARDWOODS           </t>
  </si>
  <si>
    <t>61-038-05-01</t>
  </si>
  <si>
    <t xml:space="preserve">SOUTH 24 RED                  </t>
  </si>
  <si>
    <t>61-037-05-01</t>
  </si>
  <si>
    <t xml:space="preserve">SOMEWHERE NEAR DAIR           </t>
  </si>
  <si>
    <t>61-062-05-01</t>
  </si>
  <si>
    <t xml:space="preserve">MOO-COW RED PINE              </t>
  </si>
  <si>
    <t>61-071-05-01</t>
  </si>
  <si>
    <t xml:space="preserve"> 2:30 PM</t>
  </si>
  <si>
    <t xml:space="preserve">345 KV HARDWOOD               </t>
  </si>
  <si>
    <t>61-008-05-01</t>
  </si>
  <si>
    <t>Robert Spoor</t>
  </si>
  <si>
    <t xml:space="preserve"> Buskirk Lumber</t>
  </si>
  <si>
    <t xml:space="preserve"> Housler Sawmill</t>
  </si>
  <si>
    <t xml:space="preserve">TOASTMASTER RED PINE          </t>
  </si>
  <si>
    <t>61-015-05-01</t>
  </si>
  <si>
    <t xml:space="preserve">TURKEY CHASE RED              </t>
  </si>
  <si>
    <t>61-020-05-01</t>
  </si>
  <si>
    <t xml:space="preserve">WINTER WHITE                  </t>
  </si>
  <si>
    <t>61-026-05-01</t>
  </si>
  <si>
    <t xml:space="preserve">DUTCHMAN CREEK ASPEN          </t>
  </si>
  <si>
    <t>61-033-05-01</t>
  </si>
  <si>
    <t>61-039-05-01</t>
  </si>
  <si>
    <t>NORTH HILLS HARDWOODS</t>
  </si>
  <si>
    <t>61-091-04-01</t>
  </si>
  <si>
    <t xml:space="preserve">BUCK SKULL HARDWOODS          </t>
  </si>
  <si>
    <t>61-011-05-01</t>
  </si>
  <si>
    <t xml:space="preserve">LUEDTKE ROAD ASPEN            </t>
  </si>
  <si>
    <t>61-081-04-01</t>
  </si>
  <si>
    <t>DEEP POWDER ASPEN</t>
  </si>
  <si>
    <t>61-040-04-01</t>
  </si>
  <si>
    <t>Scott Malburg Forest Products, Inc.</t>
  </si>
  <si>
    <t xml:space="preserve"> The Tree Doctor</t>
  </si>
  <si>
    <t>MILNICHOL ROAD ASPEN</t>
  </si>
  <si>
    <t>61-053-04-01</t>
  </si>
  <si>
    <t>SIGN POST MIX</t>
  </si>
  <si>
    <t>61-054-04-01</t>
  </si>
  <si>
    <t>HOLIDAY RED PINE</t>
  </si>
  <si>
    <t>61-066-04-01</t>
  </si>
  <si>
    <t>ROSA ROAD ASPEN</t>
  </si>
  <si>
    <t>61-048-04-01</t>
  </si>
  <si>
    <t>COUNTY ROAD OAK</t>
  </si>
  <si>
    <t>61-063-04-01</t>
  </si>
  <si>
    <t>SHARON TRUCK OAK</t>
  </si>
  <si>
    <t>61-064-04-01</t>
  </si>
  <si>
    <t>MILITARY SUNSET JACK PINE</t>
  </si>
  <si>
    <t>61-102-04-01</t>
  </si>
  <si>
    <t>RADIO HILL OAK</t>
  </si>
  <si>
    <t>61-092-04-01</t>
  </si>
  <si>
    <t>DUTCH JOHN PINE</t>
  </si>
  <si>
    <t>61-105-04-01</t>
  </si>
  <si>
    <t xml:space="preserve"> 2:10 PM</t>
  </si>
  <si>
    <t>STRAY DOG ASPEN</t>
  </si>
  <si>
    <t>61-055-04-01</t>
  </si>
  <si>
    <t>WRONG WAY AGAIN</t>
  </si>
  <si>
    <t>61-096-04-01</t>
  </si>
  <si>
    <t>FARMSTEAD RED</t>
  </si>
  <si>
    <t>61-078-04-01</t>
  </si>
  <si>
    <t xml:space="preserve"> Whitehouse Hardwoods, Inc</t>
  </si>
  <si>
    <t>TAG-TEAM MARKING</t>
  </si>
  <si>
    <t>61-090-04-01</t>
  </si>
  <si>
    <t>STRIPPED RED PINE</t>
  </si>
  <si>
    <t>61-070-04-01</t>
  </si>
  <si>
    <t>LAST PINE 59</t>
  </si>
  <si>
    <t>61-076-04-01</t>
  </si>
  <si>
    <t>CEDAR CREEK OAK</t>
  </si>
  <si>
    <t>61-079-04-01</t>
  </si>
  <si>
    <t>FIRST OAK</t>
  </si>
  <si>
    <t>61-080-04-01</t>
  </si>
  <si>
    <t>JACK STACK</t>
  </si>
  <si>
    <t>61-077-04-01</t>
  </si>
  <si>
    <t>MULE DEER PINE</t>
  </si>
  <si>
    <t>61-035-04-01</t>
  </si>
  <si>
    <t>Austrian Pine</t>
  </si>
  <si>
    <t>REPLAY HARDWOOD</t>
  </si>
  <si>
    <t>61-085-04-01</t>
  </si>
  <si>
    <t>POLE BARN PINE</t>
  </si>
  <si>
    <t>61-088-04-01</t>
  </si>
  <si>
    <t>PIGEON LAKE ASPEN</t>
  </si>
  <si>
    <t>61-087-04-01</t>
  </si>
  <si>
    <t>BACK 40 RED PINE</t>
  </si>
  <si>
    <t>61-095-04-01</t>
  </si>
  <si>
    <t>BLIND LUCK WHITE PINE</t>
  </si>
  <si>
    <t>61-030-04-01</t>
  </si>
  <si>
    <t>Total Bidders</t>
  </si>
  <si>
    <t>Bid Rank</t>
  </si>
  <si>
    <t>GNA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</si>
</sst>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14" fontId="0" fillId="0" borderId="0" xfId="0" applyNumberFormat="1"/>
    <xf numFmtId="18" fontId="0" fillId="0" borderId="0" xfId="0" applyNumberFormat="1"/>
    <xf numFmtId="0" fontId="0" fillId="2" borderId="0" xfId="0" applyFill="1"/>
    <xf numFmtId="14" fontId="0" fillId="2" borderId="0" xfId="0" applyNumberFormat="1" applyFill="1"/>
    <xf numFmtId="18" fontId="0" fillId="2" borderId="0" xfId="0" applyNumberFormat="1" applyFill="1"/>
    <xf numFmtId="0" fontId="0" fillId="3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styles" Target="style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eetMetadata" Target="metadata.xml"/><Relationship Id="rId10" Type="http://schemas.openxmlformats.org/officeDocument/2006/relationships/customXml" Target="../customXml/item3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2.xml"/></Relationships>
</file>

<file path=xl/documenttasks/documenttask1.xml><?xml version="1.0" encoding="utf-8"?>
<Tasks xmlns="http://schemas.microsoft.com/office/tasks/2019/documenttasks">
  <Task id="{E47FFEE6-FAC3-4219-BCCA-45AEEFF8C2CB}">
    <Anchor>
      <Comment id="{055B3388-51E2-4E96-A5E9-CB4313F3B582}"/>
    </Anchor>
    <History>
      <Event time="2024-08-13T18:40:22.73" id="{D073AA94-54B1-4F18-A633-9CA973F7005B}">
        <Attribution userId="S::HebenstreitE@michigan.gov::4600eb73-bc1e-48c7-bed2-60766343c403" userName="Emilie Hebenstreit" userProvider="AD"/>
        <Anchor>
          <Comment id="{055B3388-51E2-4E96-A5E9-CB4313F3B582}"/>
        </Anchor>
        <Create/>
      </Event>
      <Event time="2024-08-13T18:40:22.73" id="{7F76562D-63FF-4EC0-B80C-A067CC2F9004}">
        <Attribution userId="S::HebenstreitE@michigan.gov::4600eb73-bc1e-48c7-bed2-60766343c403" userName="Emilie Hebenstreit" userProvider="AD"/>
        <Anchor>
          <Comment id="{055B3388-51E2-4E96-A5E9-CB4313F3B582}"/>
        </Anchor>
        <Assign userId="S::PoudelJ@michigan.gov::fb32a0a1-8223-4295-81f2-491d37f59ae0" userName="Poudel, Jagdish (DNR)" userProvider="AD"/>
      </Event>
      <Event time="2024-08-13T18:40:22.73" id="{BC38DEFE-C956-420E-AAE7-6F89C7E53D5E}">
        <Attribution userId="S::HebenstreitE@michigan.gov::4600eb73-bc1e-48c7-bed2-60766343c403" userName="Emilie Hebenstreit" userProvider="AD"/>
        <Anchor>
          <Comment id="{055B3388-51E2-4E96-A5E9-CB4313F3B582}"/>
        </Anchor>
        <SetTitle title="@Poudel, Jagdish (DNR) This has the same error."/>
      </Event>
    </History>
  </Task>
</Tasks>
</file>

<file path=xl/persons/person.xml><?xml version="1.0" encoding="utf-8"?>
<personList xmlns="http://schemas.microsoft.com/office/spreadsheetml/2018/threadedcomments" xmlns:x="http://schemas.openxmlformats.org/spreadsheetml/2006/main">
  <person displayName="Poudel, Jagdish (DNR)" id="{0D3A00BC-FCD4-43BA-A720-1B4CF8D20505}" userId="PoudelJ@michigan.gov" providerId="PeoplePicker"/>
  <person displayName="Emilie Hebenstreit" id="{9EC8A8A0-5328-4DFC-B0B1-E14546C972F0}" userId="S::HebenstreitE@michigan.gov::4600eb73-bc1e-48c7-bed2-60766343c403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20671" dT="2024-08-13T18:40:22.73" personId="{9EC8A8A0-5328-4DFC-B0B1-E14546C972F0}" id="{055B3388-51E2-4E96-A5E9-CB4313F3B582}">
    <text>@Poudel, Jagdish (DNR) This has the same error.</text>
    <mentions>
      <mention mentionpersonId="{0D3A00BC-FCD4-43BA-A720-1B4CF8D20505}" mentionId="{4BF98641-5CB0-4519-83C1-B103E6F23F36}" startIndex="0" length="22"/>
    </mentions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Relationship Id="rId4" Type="http://schemas.microsoft.com/office/2019/04/relationships/documenttask" Target="../documenttasks/documenttask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0E55F-88F7-48D9-B8AF-3035BD09DD29}">
  <dimension ref="A1:R22383"/>
  <sheetViews>
    <sheetView tabSelected="1" topLeftCell="B1" zoomScale="94" zoomScaleNormal="94" workbookViewId="0">
      <pane ySplit="1" topLeftCell="A10633" activePane="bottomLeft" state="frozen"/>
      <selection pane="bottomLeft" activeCell="Q10658" sqref="Q10658"/>
    </sheetView>
  </sheetViews>
  <sheetFormatPr defaultRowHeight="14.4" x14ac:dyDescent="0.3"/>
  <cols>
    <col min="1" max="1" width="15.5546875" bestFit="1" customWidth="1"/>
    <col min="2" max="2" width="12.33203125" bestFit="1" customWidth="1"/>
    <col min="3" max="3" width="12.44140625" bestFit="1" customWidth="1"/>
    <col min="4" max="4" width="18.88671875" bestFit="1" customWidth="1"/>
    <col min="5" max="5" width="12" bestFit="1" customWidth="1"/>
    <col min="11" max="11" width="8.88671875" customWidth="1"/>
    <col min="13" max="13" width="43.5546875" bestFit="1" customWidth="1"/>
    <col min="14" max="14" width="10.33203125" bestFit="1" customWidth="1"/>
  </cols>
  <sheetData>
    <row r="1" spans="1:1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1608</v>
      </c>
      <c r="Q1" t="s">
        <v>1609</v>
      </c>
      <c r="R1" t="s">
        <v>1610</v>
      </c>
    </row>
    <row r="2" spans="1:18" x14ac:dyDescent="0.3">
      <c r="A2" t="s">
        <v>15</v>
      </c>
      <c r="B2" s="1">
        <v>38391</v>
      </c>
      <c r="C2" t="s">
        <v>16</v>
      </c>
      <c r="D2" t="s">
        <v>17</v>
      </c>
      <c r="E2" t="s">
        <v>18</v>
      </c>
      <c r="G2" t="s">
        <v>19</v>
      </c>
      <c r="H2" t="s">
        <v>20</v>
      </c>
      <c r="I2" t="s">
        <v>21</v>
      </c>
      <c r="J2" t="s">
        <v>22</v>
      </c>
      <c r="K2">
        <v>58.4</v>
      </c>
      <c r="L2">
        <v>339</v>
      </c>
      <c r="M2" t="s">
        <v>23</v>
      </c>
      <c r="N2">
        <v>339</v>
      </c>
      <c r="O2" t="s">
        <v>24</v>
      </c>
      <c r="P2">
        <v>7</v>
      </c>
      <c r="Q2">
        <v>1</v>
      </c>
      <c r="R2">
        <f t="shared" ref="R2:R65" si="0">IF(P2&gt;0,0,"")</f>
        <v>0</v>
      </c>
    </row>
    <row r="3" spans="1:18" x14ac:dyDescent="0.3">
      <c r="A3" t="s">
        <v>15</v>
      </c>
      <c r="B3" s="1">
        <v>38391</v>
      </c>
      <c r="C3" t="s">
        <v>16</v>
      </c>
      <c r="D3" t="s">
        <v>17</v>
      </c>
      <c r="E3" t="s">
        <v>18</v>
      </c>
      <c r="G3" t="s">
        <v>19</v>
      </c>
      <c r="H3" t="s">
        <v>25</v>
      </c>
      <c r="I3" t="s">
        <v>26</v>
      </c>
      <c r="J3" t="s">
        <v>27</v>
      </c>
      <c r="K3">
        <v>631</v>
      </c>
      <c r="L3">
        <v>19.350000000000001</v>
      </c>
      <c r="M3" t="s">
        <v>23</v>
      </c>
      <c r="N3">
        <v>37.26</v>
      </c>
      <c r="O3" t="s">
        <v>24</v>
      </c>
      <c r="P3">
        <v>7</v>
      </c>
      <c r="Q3">
        <v>1</v>
      </c>
      <c r="R3">
        <f t="shared" si="0"/>
        <v>0</v>
      </c>
    </row>
    <row r="4" spans="1:18" x14ac:dyDescent="0.3">
      <c r="A4" t="s">
        <v>15</v>
      </c>
      <c r="B4" s="1">
        <v>38391</v>
      </c>
      <c r="C4" t="s">
        <v>16</v>
      </c>
      <c r="D4" t="s">
        <v>17</v>
      </c>
      <c r="E4" t="s">
        <v>18</v>
      </c>
      <c r="G4" t="s">
        <v>19</v>
      </c>
      <c r="H4" t="s">
        <v>28</v>
      </c>
      <c r="I4" t="s">
        <v>26</v>
      </c>
      <c r="J4" t="s">
        <v>27</v>
      </c>
      <c r="K4">
        <v>292</v>
      </c>
      <c r="L4">
        <v>29.1</v>
      </c>
      <c r="M4" t="s">
        <v>23</v>
      </c>
      <c r="N4">
        <v>53.38</v>
      </c>
      <c r="O4" t="s">
        <v>24</v>
      </c>
      <c r="P4">
        <v>7</v>
      </c>
      <c r="Q4">
        <v>1</v>
      </c>
      <c r="R4">
        <f t="shared" si="0"/>
        <v>0</v>
      </c>
    </row>
    <row r="5" spans="1:18" x14ac:dyDescent="0.3">
      <c r="A5" t="s">
        <v>15</v>
      </c>
      <c r="B5" s="1">
        <v>38391</v>
      </c>
      <c r="C5" t="s">
        <v>16</v>
      </c>
      <c r="D5" t="s">
        <v>17</v>
      </c>
      <c r="E5" t="s">
        <v>18</v>
      </c>
      <c r="G5" s="6" t="s">
        <v>29</v>
      </c>
      <c r="H5" t="s">
        <v>25</v>
      </c>
      <c r="I5" t="s">
        <v>21</v>
      </c>
      <c r="J5" t="s">
        <v>22</v>
      </c>
      <c r="K5">
        <v>34.299999999999997</v>
      </c>
      <c r="L5">
        <v>125</v>
      </c>
      <c r="M5" t="s">
        <v>23</v>
      </c>
      <c r="N5">
        <v>125</v>
      </c>
      <c r="O5" t="s">
        <v>24</v>
      </c>
      <c r="P5">
        <v>7</v>
      </c>
      <c r="Q5">
        <v>1</v>
      </c>
      <c r="R5">
        <f t="shared" si="0"/>
        <v>0</v>
      </c>
    </row>
    <row r="6" spans="1:18" x14ac:dyDescent="0.3">
      <c r="A6" t="s">
        <v>15</v>
      </c>
      <c r="B6" s="1">
        <v>38391</v>
      </c>
      <c r="C6" t="s">
        <v>16</v>
      </c>
      <c r="D6" t="s">
        <v>17</v>
      </c>
      <c r="E6" t="s">
        <v>18</v>
      </c>
      <c r="G6" s="6" t="s">
        <v>29</v>
      </c>
      <c r="H6" t="s">
        <v>28</v>
      </c>
      <c r="I6" t="s">
        <v>21</v>
      </c>
      <c r="J6" t="s">
        <v>22</v>
      </c>
      <c r="K6">
        <v>8.4</v>
      </c>
      <c r="L6">
        <v>99</v>
      </c>
      <c r="M6" t="s">
        <v>23</v>
      </c>
      <c r="N6">
        <v>99</v>
      </c>
      <c r="O6" t="s">
        <v>24</v>
      </c>
      <c r="P6">
        <v>7</v>
      </c>
      <c r="Q6">
        <v>1</v>
      </c>
      <c r="R6">
        <f t="shared" si="0"/>
        <v>0</v>
      </c>
    </row>
    <row r="7" spans="1:18" x14ac:dyDescent="0.3">
      <c r="A7" t="s">
        <v>15</v>
      </c>
      <c r="B7" s="1">
        <v>38391</v>
      </c>
      <c r="C7" t="s">
        <v>16</v>
      </c>
      <c r="D7" t="s">
        <v>17</v>
      </c>
      <c r="E7" t="s">
        <v>18</v>
      </c>
      <c r="G7" s="6" t="s">
        <v>29</v>
      </c>
      <c r="H7" t="s">
        <v>30</v>
      </c>
      <c r="I7" t="s">
        <v>26</v>
      </c>
      <c r="J7" t="s">
        <v>27</v>
      </c>
      <c r="K7">
        <v>86</v>
      </c>
      <c r="L7">
        <v>15</v>
      </c>
      <c r="M7" t="s">
        <v>23</v>
      </c>
      <c r="N7">
        <v>15</v>
      </c>
      <c r="O7" t="s">
        <v>24</v>
      </c>
      <c r="P7">
        <v>7</v>
      </c>
      <c r="Q7">
        <v>1</v>
      </c>
      <c r="R7">
        <f t="shared" si="0"/>
        <v>0</v>
      </c>
    </row>
    <row r="8" spans="1:18" x14ac:dyDescent="0.3">
      <c r="A8" t="s">
        <v>15</v>
      </c>
      <c r="B8" s="1">
        <v>38391</v>
      </c>
      <c r="C8" t="s">
        <v>16</v>
      </c>
      <c r="D8" t="s">
        <v>17</v>
      </c>
      <c r="E8" t="s">
        <v>18</v>
      </c>
      <c r="G8" s="6" t="s">
        <v>29</v>
      </c>
      <c r="H8" t="s">
        <v>20</v>
      </c>
      <c r="I8" t="s">
        <v>26</v>
      </c>
      <c r="J8" t="s">
        <v>27</v>
      </c>
      <c r="K8">
        <v>341</v>
      </c>
      <c r="L8">
        <v>9.75</v>
      </c>
      <c r="M8" t="s">
        <v>23</v>
      </c>
      <c r="N8">
        <v>9.75</v>
      </c>
      <c r="O8" t="s">
        <v>24</v>
      </c>
      <c r="P8">
        <v>7</v>
      </c>
      <c r="Q8">
        <v>1</v>
      </c>
      <c r="R8">
        <f t="shared" si="0"/>
        <v>0</v>
      </c>
    </row>
    <row r="9" spans="1:18" x14ac:dyDescent="0.3">
      <c r="A9" t="s">
        <v>15</v>
      </c>
      <c r="B9" s="1">
        <v>38391</v>
      </c>
      <c r="C9" t="s">
        <v>16</v>
      </c>
      <c r="D9" t="s">
        <v>17</v>
      </c>
      <c r="E9" t="s">
        <v>18</v>
      </c>
      <c r="G9" t="s">
        <v>19</v>
      </c>
      <c r="H9" t="s">
        <v>20</v>
      </c>
      <c r="I9" t="s">
        <v>21</v>
      </c>
      <c r="J9" t="s">
        <v>22</v>
      </c>
      <c r="K9">
        <v>58.4</v>
      </c>
      <c r="L9">
        <v>339</v>
      </c>
      <c r="M9" t="s">
        <v>31</v>
      </c>
      <c r="N9">
        <v>625.1</v>
      </c>
      <c r="P9">
        <v>7</v>
      </c>
      <c r="Q9">
        <v>2</v>
      </c>
      <c r="R9">
        <f t="shared" si="0"/>
        <v>0</v>
      </c>
    </row>
    <row r="10" spans="1:18" x14ac:dyDescent="0.3">
      <c r="A10" t="s">
        <v>15</v>
      </c>
      <c r="B10" s="1">
        <v>38391</v>
      </c>
      <c r="C10" t="s">
        <v>16</v>
      </c>
      <c r="D10" t="s">
        <v>17</v>
      </c>
      <c r="E10" t="s">
        <v>18</v>
      </c>
      <c r="G10" t="s">
        <v>19</v>
      </c>
      <c r="H10" t="s">
        <v>25</v>
      </c>
      <c r="I10" t="s">
        <v>26</v>
      </c>
      <c r="J10" t="s">
        <v>27</v>
      </c>
      <c r="K10">
        <v>631</v>
      </c>
      <c r="L10">
        <v>19.350000000000001</v>
      </c>
      <c r="M10" t="s">
        <v>31</v>
      </c>
      <c r="N10">
        <v>19.350000000000001</v>
      </c>
      <c r="P10">
        <v>7</v>
      </c>
      <c r="Q10">
        <v>2</v>
      </c>
      <c r="R10">
        <f t="shared" si="0"/>
        <v>0</v>
      </c>
    </row>
    <row r="11" spans="1:18" x14ac:dyDescent="0.3">
      <c r="A11" t="s">
        <v>15</v>
      </c>
      <c r="B11" s="1">
        <v>38391</v>
      </c>
      <c r="C11" t="s">
        <v>16</v>
      </c>
      <c r="D11" t="s">
        <v>17</v>
      </c>
      <c r="E11" t="s">
        <v>18</v>
      </c>
      <c r="G11" t="s">
        <v>19</v>
      </c>
      <c r="H11" t="s">
        <v>28</v>
      </c>
      <c r="I11" t="s">
        <v>26</v>
      </c>
      <c r="J11" t="s">
        <v>27</v>
      </c>
      <c r="K11">
        <v>292</v>
      </c>
      <c r="L11">
        <v>29.1</v>
      </c>
      <c r="M11" t="s">
        <v>31</v>
      </c>
      <c r="N11">
        <v>29.1</v>
      </c>
      <c r="P11">
        <v>7</v>
      </c>
      <c r="Q11">
        <v>2</v>
      </c>
      <c r="R11">
        <f t="shared" si="0"/>
        <v>0</v>
      </c>
    </row>
    <row r="12" spans="1:18" x14ac:dyDescent="0.3">
      <c r="A12" t="s">
        <v>15</v>
      </c>
      <c r="B12" s="1">
        <v>38391</v>
      </c>
      <c r="C12" t="s">
        <v>16</v>
      </c>
      <c r="D12" t="s">
        <v>17</v>
      </c>
      <c r="E12" t="s">
        <v>18</v>
      </c>
      <c r="G12" s="6" t="s">
        <v>29</v>
      </c>
      <c r="H12" t="s">
        <v>25</v>
      </c>
      <c r="I12" t="s">
        <v>21</v>
      </c>
      <c r="J12" t="s">
        <v>22</v>
      </c>
      <c r="K12">
        <v>34.299999999999997</v>
      </c>
      <c r="L12">
        <v>125</v>
      </c>
      <c r="M12" t="s">
        <v>31</v>
      </c>
      <c r="N12">
        <v>125</v>
      </c>
      <c r="P12">
        <v>7</v>
      </c>
      <c r="Q12">
        <v>2</v>
      </c>
      <c r="R12">
        <f t="shared" si="0"/>
        <v>0</v>
      </c>
    </row>
    <row r="13" spans="1:18" x14ac:dyDescent="0.3">
      <c r="A13" t="s">
        <v>15</v>
      </c>
      <c r="B13" s="1">
        <v>38391</v>
      </c>
      <c r="C13" t="s">
        <v>16</v>
      </c>
      <c r="D13" t="s">
        <v>17</v>
      </c>
      <c r="E13" t="s">
        <v>18</v>
      </c>
      <c r="G13" s="6" t="s">
        <v>29</v>
      </c>
      <c r="H13" t="s">
        <v>28</v>
      </c>
      <c r="I13" t="s">
        <v>21</v>
      </c>
      <c r="J13" t="s">
        <v>22</v>
      </c>
      <c r="K13">
        <v>8.4</v>
      </c>
      <c r="L13">
        <v>99</v>
      </c>
      <c r="M13" t="s">
        <v>31</v>
      </c>
      <c r="N13">
        <v>99</v>
      </c>
      <c r="P13">
        <v>7</v>
      </c>
      <c r="Q13">
        <v>2</v>
      </c>
      <c r="R13">
        <f t="shared" si="0"/>
        <v>0</v>
      </c>
    </row>
    <row r="14" spans="1:18" x14ac:dyDescent="0.3">
      <c r="A14" t="s">
        <v>15</v>
      </c>
      <c r="B14" s="1">
        <v>38391</v>
      </c>
      <c r="C14" t="s">
        <v>16</v>
      </c>
      <c r="D14" t="s">
        <v>17</v>
      </c>
      <c r="E14" t="s">
        <v>18</v>
      </c>
      <c r="G14" s="6" t="s">
        <v>29</v>
      </c>
      <c r="H14" t="s">
        <v>30</v>
      </c>
      <c r="I14" t="s">
        <v>26</v>
      </c>
      <c r="J14" t="s">
        <v>27</v>
      </c>
      <c r="K14">
        <v>86</v>
      </c>
      <c r="L14">
        <v>15</v>
      </c>
      <c r="M14" t="s">
        <v>31</v>
      </c>
      <c r="N14">
        <v>15</v>
      </c>
      <c r="P14">
        <v>7</v>
      </c>
      <c r="Q14">
        <v>2</v>
      </c>
      <c r="R14">
        <f t="shared" si="0"/>
        <v>0</v>
      </c>
    </row>
    <row r="15" spans="1:18" x14ac:dyDescent="0.3">
      <c r="A15" t="s">
        <v>15</v>
      </c>
      <c r="B15" s="1">
        <v>38391</v>
      </c>
      <c r="C15" t="s">
        <v>16</v>
      </c>
      <c r="D15" t="s">
        <v>17</v>
      </c>
      <c r="E15" t="s">
        <v>18</v>
      </c>
      <c r="G15" s="6" t="s">
        <v>29</v>
      </c>
      <c r="H15" t="s">
        <v>20</v>
      </c>
      <c r="I15" t="s">
        <v>26</v>
      </c>
      <c r="J15" t="s">
        <v>27</v>
      </c>
      <c r="K15">
        <v>341</v>
      </c>
      <c r="L15">
        <v>9.75</v>
      </c>
      <c r="M15" t="s">
        <v>31</v>
      </c>
      <c r="N15">
        <v>9.75</v>
      </c>
      <c r="P15">
        <v>7</v>
      </c>
      <c r="Q15">
        <v>2</v>
      </c>
      <c r="R15">
        <f t="shared" si="0"/>
        <v>0</v>
      </c>
    </row>
    <row r="16" spans="1:18" x14ac:dyDescent="0.3">
      <c r="A16" t="s">
        <v>15</v>
      </c>
      <c r="B16" s="1">
        <v>38391</v>
      </c>
      <c r="C16" t="s">
        <v>16</v>
      </c>
      <c r="D16" t="s">
        <v>17</v>
      </c>
      <c r="E16" t="s">
        <v>18</v>
      </c>
      <c r="G16" t="s">
        <v>19</v>
      </c>
      <c r="H16" t="s">
        <v>20</v>
      </c>
      <c r="I16" t="s">
        <v>21</v>
      </c>
      <c r="J16" t="s">
        <v>22</v>
      </c>
      <c r="K16">
        <v>58.4</v>
      </c>
      <c r="L16">
        <v>339</v>
      </c>
      <c r="M16" t="s">
        <v>32</v>
      </c>
      <c r="N16">
        <v>401</v>
      </c>
      <c r="P16">
        <v>7</v>
      </c>
      <c r="Q16">
        <v>3</v>
      </c>
      <c r="R16">
        <f t="shared" si="0"/>
        <v>0</v>
      </c>
    </row>
    <row r="17" spans="1:18" x14ac:dyDescent="0.3">
      <c r="A17" t="s">
        <v>15</v>
      </c>
      <c r="B17" s="1">
        <v>38391</v>
      </c>
      <c r="C17" t="s">
        <v>16</v>
      </c>
      <c r="D17" t="s">
        <v>17</v>
      </c>
      <c r="E17" t="s">
        <v>18</v>
      </c>
      <c r="G17" t="s">
        <v>19</v>
      </c>
      <c r="H17" t="s">
        <v>25</v>
      </c>
      <c r="I17" t="s">
        <v>26</v>
      </c>
      <c r="J17" t="s">
        <v>27</v>
      </c>
      <c r="K17">
        <v>631</v>
      </c>
      <c r="L17">
        <v>19.350000000000001</v>
      </c>
      <c r="M17" t="s">
        <v>32</v>
      </c>
      <c r="N17">
        <v>35</v>
      </c>
      <c r="P17">
        <v>7</v>
      </c>
      <c r="Q17">
        <v>3</v>
      </c>
      <c r="R17">
        <f t="shared" si="0"/>
        <v>0</v>
      </c>
    </row>
    <row r="18" spans="1:18" x14ac:dyDescent="0.3">
      <c r="A18" t="s">
        <v>15</v>
      </c>
      <c r="B18" s="1">
        <v>38391</v>
      </c>
      <c r="C18" t="s">
        <v>16</v>
      </c>
      <c r="D18" t="s">
        <v>17</v>
      </c>
      <c r="E18" t="s">
        <v>18</v>
      </c>
      <c r="G18" t="s">
        <v>19</v>
      </c>
      <c r="H18" t="s">
        <v>28</v>
      </c>
      <c r="I18" t="s">
        <v>26</v>
      </c>
      <c r="J18" t="s">
        <v>27</v>
      </c>
      <c r="K18">
        <v>292</v>
      </c>
      <c r="L18">
        <v>29.1</v>
      </c>
      <c r="M18" t="s">
        <v>32</v>
      </c>
      <c r="N18">
        <v>35.11</v>
      </c>
      <c r="P18">
        <v>7</v>
      </c>
      <c r="Q18">
        <v>3</v>
      </c>
      <c r="R18">
        <f t="shared" si="0"/>
        <v>0</v>
      </c>
    </row>
    <row r="19" spans="1:18" x14ac:dyDescent="0.3">
      <c r="A19" t="s">
        <v>15</v>
      </c>
      <c r="B19" s="1">
        <v>38391</v>
      </c>
      <c r="C19" t="s">
        <v>16</v>
      </c>
      <c r="D19" t="s">
        <v>17</v>
      </c>
      <c r="E19" t="s">
        <v>18</v>
      </c>
      <c r="G19" s="6" t="s">
        <v>29</v>
      </c>
      <c r="H19" t="s">
        <v>25</v>
      </c>
      <c r="I19" t="s">
        <v>21</v>
      </c>
      <c r="J19" t="s">
        <v>22</v>
      </c>
      <c r="K19">
        <v>34.299999999999997</v>
      </c>
      <c r="L19">
        <v>125</v>
      </c>
      <c r="M19" t="s">
        <v>32</v>
      </c>
      <c r="N19">
        <v>125</v>
      </c>
      <c r="P19">
        <v>7</v>
      </c>
      <c r="Q19">
        <v>3</v>
      </c>
      <c r="R19">
        <f t="shared" si="0"/>
        <v>0</v>
      </c>
    </row>
    <row r="20" spans="1:18" x14ac:dyDescent="0.3">
      <c r="A20" t="s">
        <v>15</v>
      </c>
      <c r="B20" s="1">
        <v>38391</v>
      </c>
      <c r="C20" t="s">
        <v>16</v>
      </c>
      <c r="D20" t="s">
        <v>17</v>
      </c>
      <c r="E20" t="s">
        <v>18</v>
      </c>
      <c r="G20" s="6" t="s">
        <v>29</v>
      </c>
      <c r="H20" t="s">
        <v>28</v>
      </c>
      <c r="I20" t="s">
        <v>21</v>
      </c>
      <c r="J20" t="s">
        <v>22</v>
      </c>
      <c r="K20">
        <v>8.4</v>
      </c>
      <c r="L20">
        <v>99</v>
      </c>
      <c r="M20" t="s">
        <v>32</v>
      </c>
      <c r="N20">
        <v>99</v>
      </c>
      <c r="P20">
        <v>7</v>
      </c>
      <c r="Q20">
        <v>3</v>
      </c>
      <c r="R20">
        <f t="shared" si="0"/>
        <v>0</v>
      </c>
    </row>
    <row r="21" spans="1:18" x14ac:dyDescent="0.3">
      <c r="A21" t="s">
        <v>15</v>
      </c>
      <c r="B21" s="1">
        <v>38391</v>
      </c>
      <c r="C21" t="s">
        <v>16</v>
      </c>
      <c r="D21" t="s">
        <v>17</v>
      </c>
      <c r="E21" t="s">
        <v>18</v>
      </c>
      <c r="G21" s="6" t="s">
        <v>29</v>
      </c>
      <c r="H21" t="s">
        <v>30</v>
      </c>
      <c r="I21" t="s">
        <v>26</v>
      </c>
      <c r="J21" t="s">
        <v>27</v>
      </c>
      <c r="K21">
        <v>86</v>
      </c>
      <c r="L21">
        <v>15</v>
      </c>
      <c r="M21" t="s">
        <v>32</v>
      </c>
      <c r="N21">
        <v>15</v>
      </c>
      <c r="P21">
        <v>7</v>
      </c>
      <c r="Q21">
        <v>3</v>
      </c>
      <c r="R21">
        <f t="shared" si="0"/>
        <v>0</v>
      </c>
    </row>
    <row r="22" spans="1:18" x14ac:dyDescent="0.3">
      <c r="A22" t="s">
        <v>15</v>
      </c>
      <c r="B22" s="1">
        <v>38391</v>
      </c>
      <c r="C22" t="s">
        <v>16</v>
      </c>
      <c r="D22" t="s">
        <v>17</v>
      </c>
      <c r="E22" t="s">
        <v>18</v>
      </c>
      <c r="G22" s="6" t="s">
        <v>29</v>
      </c>
      <c r="H22" t="s">
        <v>20</v>
      </c>
      <c r="I22" t="s">
        <v>26</v>
      </c>
      <c r="J22" t="s">
        <v>27</v>
      </c>
      <c r="K22">
        <v>341</v>
      </c>
      <c r="L22">
        <v>9.75</v>
      </c>
      <c r="M22" t="s">
        <v>32</v>
      </c>
      <c r="N22">
        <v>9.75</v>
      </c>
      <c r="P22">
        <v>7</v>
      </c>
      <c r="Q22">
        <v>3</v>
      </c>
      <c r="R22">
        <f t="shared" si="0"/>
        <v>0</v>
      </c>
    </row>
    <row r="23" spans="1:18" x14ac:dyDescent="0.3">
      <c r="A23" t="s">
        <v>15</v>
      </c>
      <c r="B23" s="1">
        <v>38391</v>
      </c>
      <c r="C23" t="s">
        <v>16</v>
      </c>
      <c r="D23" t="s">
        <v>17</v>
      </c>
      <c r="E23" t="s">
        <v>18</v>
      </c>
      <c r="G23" t="s">
        <v>19</v>
      </c>
      <c r="H23" t="s">
        <v>20</v>
      </c>
      <c r="I23" t="s">
        <v>21</v>
      </c>
      <c r="J23" t="s">
        <v>22</v>
      </c>
      <c r="K23">
        <v>58.4</v>
      </c>
      <c r="L23">
        <v>339</v>
      </c>
      <c r="M23" t="s">
        <v>33</v>
      </c>
      <c r="N23">
        <v>550</v>
      </c>
      <c r="P23">
        <v>7</v>
      </c>
      <c r="Q23">
        <v>4</v>
      </c>
      <c r="R23">
        <f t="shared" si="0"/>
        <v>0</v>
      </c>
    </row>
    <row r="24" spans="1:18" x14ac:dyDescent="0.3">
      <c r="A24" t="s">
        <v>15</v>
      </c>
      <c r="B24" s="1">
        <v>38391</v>
      </c>
      <c r="C24" t="s">
        <v>16</v>
      </c>
      <c r="D24" t="s">
        <v>17</v>
      </c>
      <c r="E24" t="s">
        <v>18</v>
      </c>
      <c r="G24" t="s">
        <v>19</v>
      </c>
      <c r="H24" t="s">
        <v>25</v>
      </c>
      <c r="I24" t="s">
        <v>26</v>
      </c>
      <c r="J24" t="s">
        <v>27</v>
      </c>
      <c r="K24">
        <v>631</v>
      </c>
      <c r="L24">
        <v>19.350000000000001</v>
      </c>
      <c r="M24" t="s">
        <v>33</v>
      </c>
      <c r="N24">
        <v>20</v>
      </c>
      <c r="P24">
        <v>7</v>
      </c>
      <c r="Q24">
        <v>4</v>
      </c>
      <c r="R24">
        <f t="shared" si="0"/>
        <v>0</v>
      </c>
    </row>
    <row r="25" spans="1:18" x14ac:dyDescent="0.3">
      <c r="A25" t="s">
        <v>15</v>
      </c>
      <c r="B25" s="1">
        <v>38391</v>
      </c>
      <c r="C25" t="s">
        <v>16</v>
      </c>
      <c r="D25" t="s">
        <v>17</v>
      </c>
      <c r="E25" t="s">
        <v>18</v>
      </c>
      <c r="G25" t="s">
        <v>19</v>
      </c>
      <c r="H25" t="s">
        <v>28</v>
      </c>
      <c r="I25" t="s">
        <v>26</v>
      </c>
      <c r="J25" t="s">
        <v>27</v>
      </c>
      <c r="K25">
        <v>292</v>
      </c>
      <c r="L25">
        <v>29.1</v>
      </c>
      <c r="M25" t="s">
        <v>33</v>
      </c>
      <c r="N25">
        <v>30</v>
      </c>
      <c r="P25">
        <v>7</v>
      </c>
      <c r="Q25">
        <v>4</v>
      </c>
      <c r="R25">
        <f t="shared" si="0"/>
        <v>0</v>
      </c>
    </row>
    <row r="26" spans="1:18" x14ac:dyDescent="0.3">
      <c r="A26" t="s">
        <v>15</v>
      </c>
      <c r="B26" s="1">
        <v>38391</v>
      </c>
      <c r="C26" t="s">
        <v>16</v>
      </c>
      <c r="D26" t="s">
        <v>17</v>
      </c>
      <c r="E26" t="s">
        <v>18</v>
      </c>
      <c r="G26" s="6" t="s">
        <v>29</v>
      </c>
      <c r="H26" t="s">
        <v>25</v>
      </c>
      <c r="I26" t="s">
        <v>21</v>
      </c>
      <c r="J26" t="s">
        <v>22</v>
      </c>
      <c r="K26">
        <v>34.299999999999997</v>
      </c>
      <c r="L26">
        <v>125</v>
      </c>
      <c r="M26" t="s">
        <v>33</v>
      </c>
      <c r="N26">
        <v>125</v>
      </c>
      <c r="P26">
        <v>7</v>
      </c>
      <c r="Q26">
        <v>4</v>
      </c>
      <c r="R26">
        <f t="shared" si="0"/>
        <v>0</v>
      </c>
    </row>
    <row r="27" spans="1:18" x14ac:dyDescent="0.3">
      <c r="A27" t="s">
        <v>15</v>
      </c>
      <c r="B27" s="1">
        <v>38391</v>
      </c>
      <c r="C27" t="s">
        <v>16</v>
      </c>
      <c r="D27" t="s">
        <v>17</v>
      </c>
      <c r="E27" t="s">
        <v>18</v>
      </c>
      <c r="G27" s="6" t="s">
        <v>29</v>
      </c>
      <c r="H27" t="s">
        <v>28</v>
      </c>
      <c r="I27" t="s">
        <v>21</v>
      </c>
      <c r="J27" t="s">
        <v>22</v>
      </c>
      <c r="K27">
        <v>8.4</v>
      </c>
      <c r="L27">
        <v>99</v>
      </c>
      <c r="M27" t="s">
        <v>33</v>
      </c>
      <c r="N27">
        <v>99</v>
      </c>
      <c r="P27">
        <v>7</v>
      </c>
      <c r="Q27">
        <v>4</v>
      </c>
      <c r="R27">
        <f t="shared" si="0"/>
        <v>0</v>
      </c>
    </row>
    <row r="28" spans="1:18" x14ac:dyDescent="0.3">
      <c r="A28" t="s">
        <v>15</v>
      </c>
      <c r="B28" s="1">
        <v>38391</v>
      </c>
      <c r="C28" t="s">
        <v>16</v>
      </c>
      <c r="D28" t="s">
        <v>17</v>
      </c>
      <c r="E28" t="s">
        <v>18</v>
      </c>
      <c r="G28" s="6" t="s">
        <v>29</v>
      </c>
      <c r="H28" t="s">
        <v>30</v>
      </c>
      <c r="I28" t="s">
        <v>26</v>
      </c>
      <c r="J28" t="s">
        <v>27</v>
      </c>
      <c r="K28">
        <v>86</v>
      </c>
      <c r="L28">
        <v>15</v>
      </c>
      <c r="M28" t="s">
        <v>33</v>
      </c>
      <c r="N28">
        <v>15</v>
      </c>
      <c r="P28">
        <v>7</v>
      </c>
      <c r="Q28">
        <v>4</v>
      </c>
      <c r="R28">
        <f t="shared" si="0"/>
        <v>0</v>
      </c>
    </row>
    <row r="29" spans="1:18" x14ac:dyDescent="0.3">
      <c r="A29" t="s">
        <v>15</v>
      </c>
      <c r="B29" s="1">
        <v>38391</v>
      </c>
      <c r="C29" t="s">
        <v>16</v>
      </c>
      <c r="D29" t="s">
        <v>17</v>
      </c>
      <c r="E29" t="s">
        <v>18</v>
      </c>
      <c r="G29" s="6" t="s">
        <v>29</v>
      </c>
      <c r="H29" t="s">
        <v>20</v>
      </c>
      <c r="I29" t="s">
        <v>26</v>
      </c>
      <c r="J29" t="s">
        <v>27</v>
      </c>
      <c r="K29">
        <v>341</v>
      </c>
      <c r="L29">
        <v>9.75</v>
      </c>
      <c r="M29" t="s">
        <v>33</v>
      </c>
      <c r="N29">
        <v>9.75</v>
      </c>
      <c r="P29">
        <v>7</v>
      </c>
      <c r="Q29">
        <v>4</v>
      </c>
      <c r="R29">
        <f t="shared" si="0"/>
        <v>0</v>
      </c>
    </row>
    <row r="30" spans="1:18" x14ac:dyDescent="0.3">
      <c r="A30" t="s">
        <v>15</v>
      </c>
      <c r="B30" s="1">
        <v>38391</v>
      </c>
      <c r="C30" t="s">
        <v>16</v>
      </c>
      <c r="D30" t="s">
        <v>17</v>
      </c>
      <c r="E30" t="s">
        <v>18</v>
      </c>
      <c r="G30" t="s">
        <v>19</v>
      </c>
      <c r="H30" t="s">
        <v>20</v>
      </c>
      <c r="I30" t="s">
        <v>21</v>
      </c>
      <c r="J30" t="s">
        <v>22</v>
      </c>
      <c r="K30">
        <v>58.4</v>
      </c>
      <c r="L30">
        <v>339</v>
      </c>
      <c r="M30" t="s">
        <v>34</v>
      </c>
      <c r="N30">
        <v>401.8</v>
      </c>
      <c r="P30">
        <v>7</v>
      </c>
      <c r="Q30">
        <v>5</v>
      </c>
      <c r="R30">
        <f t="shared" si="0"/>
        <v>0</v>
      </c>
    </row>
    <row r="31" spans="1:18" x14ac:dyDescent="0.3">
      <c r="A31" t="s">
        <v>15</v>
      </c>
      <c r="B31" s="1">
        <v>38391</v>
      </c>
      <c r="C31" t="s">
        <v>16</v>
      </c>
      <c r="D31" t="s">
        <v>17</v>
      </c>
      <c r="E31" t="s">
        <v>18</v>
      </c>
      <c r="G31" t="s">
        <v>19</v>
      </c>
      <c r="H31" t="s">
        <v>25</v>
      </c>
      <c r="I31" t="s">
        <v>26</v>
      </c>
      <c r="J31" t="s">
        <v>27</v>
      </c>
      <c r="K31">
        <v>631</v>
      </c>
      <c r="L31">
        <v>19.350000000000001</v>
      </c>
      <c r="M31" t="s">
        <v>34</v>
      </c>
      <c r="N31">
        <v>25</v>
      </c>
      <c r="P31">
        <v>7</v>
      </c>
      <c r="Q31">
        <v>5</v>
      </c>
      <c r="R31">
        <f t="shared" si="0"/>
        <v>0</v>
      </c>
    </row>
    <row r="32" spans="1:18" x14ac:dyDescent="0.3">
      <c r="A32" t="s">
        <v>15</v>
      </c>
      <c r="B32" s="1">
        <v>38391</v>
      </c>
      <c r="C32" t="s">
        <v>16</v>
      </c>
      <c r="D32" t="s">
        <v>17</v>
      </c>
      <c r="E32" t="s">
        <v>18</v>
      </c>
      <c r="G32" t="s">
        <v>19</v>
      </c>
      <c r="H32" t="s">
        <v>28</v>
      </c>
      <c r="I32" t="s">
        <v>26</v>
      </c>
      <c r="J32" t="s">
        <v>27</v>
      </c>
      <c r="K32">
        <v>292</v>
      </c>
      <c r="L32">
        <v>29.1</v>
      </c>
      <c r="M32" t="s">
        <v>34</v>
      </c>
      <c r="N32">
        <v>30</v>
      </c>
      <c r="P32">
        <v>7</v>
      </c>
      <c r="Q32">
        <v>5</v>
      </c>
      <c r="R32">
        <f t="shared" si="0"/>
        <v>0</v>
      </c>
    </row>
    <row r="33" spans="1:18" x14ac:dyDescent="0.3">
      <c r="A33" t="s">
        <v>15</v>
      </c>
      <c r="B33" s="1">
        <v>38391</v>
      </c>
      <c r="C33" t="s">
        <v>16</v>
      </c>
      <c r="D33" t="s">
        <v>17</v>
      </c>
      <c r="E33" t="s">
        <v>18</v>
      </c>
      <c r="G33" s="6" t="s">
        <v>29</v>
      </c>
      <c r="H33" t="s">
        <v>25</v>
      </c>
      <c r="I33" t="s">
        <v>21</v>
      </c>
      <c r="J33" t="s">
        <v>22</v>
      </c>
      <c r="K33">
        <v>34.299999999999997</v>
      </c>
      <c r="L33">
        <v>125</v>
      </c>
      <c r="M33" t="s">
        <v>34</v>
      </c>
      <c r="N33">
        <v>125</v>
      </c>
      <c r="P33">
        <v>7</v>
      </c>
      <c r="Q33">
        <v>5</v>
      </c>
      <c r="R33">
        <f t="shared" si="0"/>
        <v>0</v>
      </c>
    </row>
    <row r="34" spans="1:18" x14ac:dyDescent="0.3">
      <c r="A34" t="s">
        <v>15</v>
      </c>
      <c r="B34" s="1">
        <v>38391</v>
      </c>
      <c r="C34" t="s">
        <v>16</v>
      </c>
      <c r="D34" t="s">
        <v>17</v>
      </c>
      <c r="E34" t="s">
        <v>18</v>
      </c>
      <c r="G34" s="6" t="s">
        <v>29</v>
      </c>
      <c r="H34" t="s">
        <v>28</v>
      </c>
      <c r="I34" t="s">
        <v>21</v>
      </c>
      <c r="J34" t="s">
        <v>22</v>
      </c>
      <c r="K34">
        <v>8.4</v>
      </c>
      <c r="L34">
        <v>99</v>
      </c>
      <c r="M34" t="s">
        <v>34</v>
      </c>
      <c r="N34">
        <v>99</v>
      </c>
      <c r="P34">
        <v>7</v>
      </c>
      <c r="Q34">
        <v>5</v>
      </c>
      <c r="R34">
        <f t="shared" si="0"/>
        <v>0</v>
      </c>
    </row>
    <row r="35" spans="1:18" x14ac:dyDescent="0.3">
      <c r="A35" t="s">
        <v>15</v>
      </c>
      <c r="B35" s="1">
        <v>38391</v>
      </c>
      <c r="C35" t="s">
        <v>16</v>
      </c>
      <c r="D35" t="s">
        <v>17</v>
      </c>
      <c r="E35" t="s">
        <v>18</v>
      </c>
      <c r="G35" s="6" t="s">
        <v>29</v>
      </c>
      <c r="H35" t="s">
        <v>30</v>
      </c>
      <c r="I35" t="s">
        <v>26</v>
      </c>
      <c r="J35" t="s">
        <v>27</v>
      </c>
      <c r="K35">
        <v>86</v>
      </c>
      <c r="L35">
        <v>15</v>
      </c>
      <c r="M35" t="s">
        <v>34</v>
      </c>
      <c r="N35">
        <v>15</v>
      </c>
      <c r="P35">
        <v>7</v>
      </c>
      <c r="Q35">
        <v>5</v>
      </c>
      <c r="R35">
        <f t="shared" si="0"/>
        <v>0</v>
      </c>
    </row>
    <row r="36" spans="1:18" x14ac:dyDescent="0.3">
      <c r="A36" t="s">
        <v>15</v>
      </c>
      <c r="B36" s="1">
        <v>38391</v>
      </c>
      <c r="C36" t="s">
        <v>16</v>
      </c>
      <c r="D36" t="s">
        <v>17</v>
      </c>
      <c r="E36" t="s">
        <v>18</v>
      </c>
      <c r="G36" s="6" t="s">
        <v>29</v>
      </c>
      <c r="H36" t="s">
        <v>20</v>
      </c>
      <c r="I36" t="s">
        <v>26</v>
      </c>
      <c r="J36" t="s">
        <v>27</v>
      </c>
      <c r="K36">
        <v>341</v>
      </c>
      <c r="L36">
        <v>9.75</v>
      </c>
      <c r="M36" t="s">
        <v>34</v>
      </c>
      <c r="N36">
        <v>9.75</v>
      </c>
      <c r="P36">
        <v>7</v>
      </c>
      <c r="Q36">
        <v>5</v>
      </c>
      <c r="R36">
        <f t="shared" si="0"/>
        <v>0</v>
      </c>
    </row>
    <row r="37" spans="1:18" x14ac:dyDescent="0.3">
      <c r="A37" t="s">
        <v>15</v>
      </c>
      <c r="B37" s="1">
        <v>38391</v>
      </c>
      <c r="C37" t="s">
        <v>16</v>
      </c>
      <c r="D37" t="s">
        <v>17</v>
      </c>
      <c r="E37" t="s">
        <v>18</v>
      </c>
      <c r="G37" t="s">
        <v>19</v>
      </c>
      <c r="H37" t="s">
        <v>20</v>
      </c>
      <c r="I37" t="s">
        <v>21</v>
      </c>
      <c r="J37" t="s">
        <v>22</v>
      </c>
      <c r="K37">
        <v>58.4</v>
      </c>
      <c r="L37">
        <v>339</v>
      </c>
      <c r="M37" t="s">
        <v>35</v>
      </c>
      <c r="N37">
        <v>439</v>
      </c>
      <c r="P37">
        <v>7</v>
      </c>
      <c r="Q37">
        <v>6</v>
      </c>
      <c r="R37">
        <f t="shared" si="0"/>
        <v>0</v>
      </c>
    </row>
    <row r="38" spans="1:18" x14ac:dyDescent="0.3">
      <c r="A38" t="s">
        <v>15</v>
      </c>
      <c r="B38" s="1">
        <v>38391</v>
      </c>
      <c r="C38" t="s">
        <v>16</v>
      </c>
      <c r="D38" t="s">
        <v>17</v>
      </c>
      <c r="E38" t="s">
        <v>18</v>
      </c>
      <c r="G38" t="s">
        <v>19</v>
      </c>
      <c r="H38" t="s">
        <v>25</v>
      </c>
      <c r="I38" t="s">
        <v>26</v>
      </c>
      <c r="J38" t="s">
        <v>27</v>
      </c>
      <c r="K38">
        <v>631</v>
      </c>
      <c r="L38">
        <v>19.350000000000001</v>
      </c>
      <c r="M38" t="s">
        <v>35</v>
      </c>
      <c r="N38">
        <v>20</v>
      </c>
      <c r="P38">
        <v>7</v>
      </c>
      <c r="Q38">
        <v>6</v>
      </c>
      <c r="R38">
        <f t="shared" si="0"/>
        <v>0</v>
      </c>
    </row>
    <row r="39" spans="1:18" x14ac:dyDescent="0.3">
      <c r="A39" t="s">
        <v>15</v>
      </c>
      <c r="B39" s="1">
        <v>38391</v>
      </c>
      <c r="C39" t="s">
        <v>16</v>
      </c>
      <c r="D39" t="s">
        <v>17</v>
      </c>
      <c r="E39" t="s">
        <v>18</v>
      </c>
      <c r="G39" t="s">
        <v>19</v>
      </c>
      <c r="H39" t="s">
        <v>28</v>
      </c>
      <c r="I39" t="s">
        <v>26</v>
      </c>
      <c r="J39" t="s">
        <v>27</v>
      </c>
      <c r="K39">
        <v>292</v>
      </c>
      <c r="L39">
        <v>29.1</v>
      </c>
      <c r="M39" t="s">
        <v>35</v>
      </c>
      <c r="N39">
        <v>32</v>
      </c>
      <c r="P39">
        <v>7</v>
      </c>
      <c r="Q39">
        <v>6</v>
      </c>
      <c r="R39">
        <f t="shared" si="0"/>
        <v>0</v>
      </c>
    </row>
    <row r="40" spans="1:18" x14ac:dyDescent="0.3">
      <c r="A40" t="s">
        <v>15</v>
      </c>
      <c r="B40" s="1">
        <v>38391</v>
      </c>
      <c r="C40" t="s">
        <v>16</v>
      </c>
      <c r="D40" t="s">
        <v>17</v>
      </c>
      <c r="E40" t="s">
        <v>18</v>
      </c>
      <c r="G40" s="6" t="s">
        <v>29</v>
      </c>
      <c r="H40" t="s">
        <v>25</v>
      </c>
      <c r="I40" t="s">
        <v>21</v>
      </c>
      <c r="J40" t="s">
        <v>22</v>
      </c>
      <c r="K40">
        <v>34.299999999999997</v>
      </c>
      <c r="L40">
        <v>125</v>
      </c>
      <c r="M40" t="s">
        <v>35</v>
      </c>
      <c r="N40">
        <v>125</v>
      </c>
      <c r="P40">
        <v>7</v>
      </c>
      <c r="Q40">
        <v>6</v>
      </c>
      <c r="R40">
        <f t="shared" si="0"/>
        <v>0</v>
      </c>
    </row>
    <row r="41" spans="1:18" x14ac:dyDescent="0.3">
      <c r="A41" t="s">
        <v>15</v>
      </c>
      <c r="B41" s="1">
        <v>38391</v>
      </c>
      <c r="C41" t="s">
        <v>16</v>
      </c>
      <c r="D41" t="s">
        <v>17</v>
      </c>
      <c r="E41" t="s">
        <v>18</v>
      </c>
      <c r="G41" s="6" t="s">
        <v>29</v>
      </c>
      <c r="H41" t="s">
        <v>28</v>
      </c>
      <c r="I41" t="s">
        <v>21</v>
      </c>
      <c r="J41" t="s">
        <v>22</v>
      </c>
      <c r="K41">
        <v>8.4</v>
      </c>
      <c r="L41">
        <v>99</v>
      </c>
      <c r="M41" t="s">
        <v>35</v>
      </c>
      <c r="N41">
        <v>99</v>
      </c>
      <c r="P41">
        <v>7</v>
      </c>
      <c r="Q41">
        <v>6</v>
      </c>
      <c r="R41">
        <f t="shared" si="0"/>
        <v>0</v>
      </c>
    </row>
    <row r="42" spans="1:18" x14ac:dyDescent="0.3">
      <c r="A42" t="s">
        <v>15</v>
      </c>
      <c r="B42" s="1">
        <v>38391</v>
      </c>
      <c r="C42" t="s">
        <v>16</v>
      </c>
      <c r="D42" t="s">
        <v>17</v>
      </c>
      <c r="E42" t="s">
        <v>18</v>
      </c>
      <c r="G42" s="6" t="s">
        <v>29</v>
      </c>
      <c r="H42" t="s">
        <v>30</v>
      </c>
      <c r="I42" t="s">
        <v>26</v>
      </c>
      <c r="J42" t="s">
        <v>27</v>
      </c>
      <c r="K42">
        <v>86</v>
      </c>
      <c r="L42">
        <v>15</v>
      </c>
      <c r="M42" t="s">
        <v>35</v>
      </c>
      <c r="N42">
        <v>15</v>
      </c>
      <c r="P42">
        <v>7</v>
      </c>
      <c r="Q42">
        <v>6</v>
      </c>
      <c r="R42">
        <f t="shared" si="0"/>
        <v>0</v>
      </c>
    </row>
    <row r="43" spans="1:18" x14ac:dyDescent="0.3">
      <c r="A43" t="s">
        <v>15</v>
      </c>
      <c r="B43" s="1">
        <v>38391</v>
      </c>
      <c r="C43" t="s">
        <v>16</v>
      </c>
      <c r="D43" t="s">
        <v>17</v>
      </c>
      <c r="E43" t="s">
        <v>18</v>
      </c>
      <c r="G43" s="6" t="s">
        <v>29</v>
      </c>
      <c r="H43" t="s">
        <v>20</v>
      </c>
      <c r="I43" t="s">
        <v>26</v>
      </c>
      <c r="J43" t="s">
        <v>27</v>
      </c>
      <c r="K43">
        <v>341</v>
      </c>
      <c r="L43">
        <v>9.75</v>
      </c>
      <c r="M43" t="s">
        <v>35</v>
      </c>
      <c r="N43">
        <v>9.75</v>
      </c>
      <c r="P43">
        <v>7</v>
      </c>
      <c r="Q43">
        <v>6</v>
      </c>
      <c r="R43">
        <f t="shared" si="0"/>
        <v>0</v>
      </c>
    </row>
    <row r="44" spans="1:18" x14ac:dyDescent="0.3">
      <c r="A44" t="s">
        <v>15</v>
      </c>
      <c r="B44" s="1">
        <v>38391</v>
      </c>
      <c r="C44" t="s">
        <v>16</v>
      </c>
      <c r="D44" t="s">
        <v>17</v>
      </c>
      <c r="E44" t="s">
        <v>18</v>
      </c>
      <c r="G44" t="s">
        <v>19</v>
      </c>
      <c r="H44" t="s">
        <v>20</v>
      </c>
      <c r="I44" t="s">
        <v>21</v>
      </c>
      <c r="J44" t="s">
        <v>22</v>
      </c>
      <c r="K44">
        <v>58.4</v>
      </c>
      <c r="L44">
        <v>339</v>
      </c>
      <c r="M44" t="s">
        <v>36</v>
      </c>
      <c r="N44">
        <v>340</v>
      </c>
      <c r="P44">
        <v>7</v>
      </c>
      <c r="Q44">
        <v>7</v>
      </c>
      <c r="R44">
        <f t="shared" si="0"/>
        <v>0</v>
      </c>
    </row>
    <row r="45" spans="1:18" x14ac:dyDescent="0.3">
      <c r="A45" t="s">
        <v>15</v>
      </c>
      <c r="B45" s="1">
        <v>38391</v>
      </c>
      <c r="C45" t="s">
        <v>16</v>
      </c>
      <c r="D45" t="s">
        <v>17</v>
      </c>
      <c r="E45" t="s">
        <v>18</v>
      </c>
      <c r="G45" t="s">
        <v>19</v>
      </c>
      <c r="H45" t="s">
        <v>25</v>
      </c>
      <c r="I45" t="s">
        <v>26</v>
      </c>
      <c r="J45" t="s">
        <v>27</v>
      </c>
      <c r="K45">
        <v>631</v>
      </c>
      <c r="L45">
        <v>19.350000000000001</v>
      </c>
      <c r="M45" t="s">
        <v>36</v>
      </c>
      <c r="N45">
        <v>24</v>
      </c>
      <c r="P45">
        <v>7</v>
      </c>
      <c r="Q45">
        <v>7</v>
      </c>
      <c r="R45">
        <f t="shared" si="0"/>
        <v>0</v>
      </c>
    </row>
    <row r="46" spans="1:18" x14ac:dyDescent="0.3">
      <c r="A46" t="s">
        <v>15</v>
      </c>
      <c r="B46" s="1">
        <v>38391</v>
      </c>
      <c r="C46" t="s">
        <v>16</v>
      </c>
      <c r="D46" t="s">
        <v>17</v>
      </c>
      <c r="E46" t="s">
        <v>18</v>
      </c>
      <c r="G46" t="s">
        <v>19</v>
      </c>
      <c r="H46" t="s">
        <v>28</v>
      </c>
      <c r="I46" t="s">
        <v>26</v>
      </c>
      <c r="J46" t="s">
        <v>27</v>
      </c>
      <c r="K46">
        <v>292</v>
      </c>
      <c r="L46">
        <v>29.1</v>
      </c>
      <c r="M46" t="s">
        <v>36</v>
      </c>
      <c r="N46">
        <v>31</v>
      </c>
      <c r="P46">
        <v>7</v>
      </c>
      <c r="Q46">
        <v>7</v>
      </c>
      <c r="R46">
        <f t="shared" si="0"/>
        <v>0</v>
      </c>
    </row>
    <row r="47" spans="1:18" x14ac:dyDescent="0.3">
      <c r="A47" t="s">
        <v>15</v>
      </c>
      <c r="B47" s="1">
        <v>38391</v>
      </c>
      <c r="C47" t="s">
        <v>16</v>
      </c>
      <c r="D47" t="s">
        <v>17</v>
      </c>
      <c r="E47" t="s">
        <v>18</v>
      </c>
      <c r="G47" s="6" t="s">
        <v>29</v>
      </c>
      <c r="H47" t="s">
        <v>25</v>
      </c>
      <c r="I47" t="s">
        <v>21</v>
      </c>
      <c r="J47" t="s">
        <v>22</v>
      </c>
      <c r="K47">
        <v>34.299999999999997</v>
      </c>
      <c r="L47">
        <v>125</v>
      </c>
      <c r="M47" t="s">
        <v>36</v>
      </c>
      <c r="N47">
        <v>125</v>
      </c>
      <c r="P47">
        <v>7</v>
      </c>
      <c r="Q47">
        <v>7</v>
      </c>
      <c r="R47">
        <f t="shared" si="0"/>
        <v>0</v>
      </c>
    </row>
    <row r="48" spans="1:18" x14ac:dyDescent="0.3">
      <c r="A48" t="s">
        <v>15</v>
      </c>
      <c r="B48" s="1">
        <v>38391</v>
      </c>
      <c r="C48" t="s">
        <v>16</v>
      </c>
      <c r="D48" t="s">
        <v>17</v>
      </c>
      <c r="E48" t="s">
        <v>18</v>
      </c>
      <c r="G48" s="6" t="s">
        <v>29</v>
      </c>
      <c r="H48" t="s">
        <v>28</v>
      </c>
      <c r="I48" t="s">
        <v>21</v>
      </c>
      <c r="J48" t="s">
        <v>22</v>
      </c>
      <c r="K48">
        <v>8.4</v>
      </c>
      <c r="L48">
        <v>99</v>
      </c>
      <c r="M48" t="s">
        <v>36</v>
      </c>
      <c r="N48">
        <v>99</v>
      </c>
      <c r="P48">
        <v>7</v>
      </c>
      <c r="Q48">
        <v>7</v>
      </c>
      <c r="R48">
        <f t="shared" si="0"/>
        <v>0</v>
      </c>
    </row>
    <row r="49" spans="1:18" x14ac:dyDescent="0.3">
      <c r="A49" t="s">
        <v>15</v>
      </c>
      <c r="B49" s="1">
        <v>38391</v>
      </c>
      <c r="C49" t="s">
        <v>16</v>
      </c>
      <c r="D49" t="s">
        <v>17</v>
      </c>
      <c r="E49" t="s">
        <v>18</v>
      </c>
      <c r="G49" s="6" t="s">
        <v>29</v>
      </c>
      <c r="H49" t="s">
        <v>30</v>
      </c>
      <c r="I49" t="s">
        <v>26</v>
      </c>
      <c r="J49" t="s">
        <v>27</v>
      </c>
      <c r="K49">
        <v>86</v>
      </c>
      <c r="L49">
        <v>15</v>
      </c>
      <c r="M49" t="s">
        <v>36</v>
      </c>
      <c r="N49">
        <v>15</v>
      </c>
      <c r="P49">
        <v>7</v>
      </c>
      <c r="Q49">
        <v>7</v>
      </c>
      <c r="R49">
        <f t="shared" si="0"/>
        <v>0</v>
      </c>
    </row>
    <row r="50" spans="1:18" x14ac:dyDescent="0.3">
      <c r="A50" t="s">
        <v>15</v>
      </c>
      <c r="B50" s="1">
        <v>38391</v>
      </c>
      <c r="C50" t="s">
        <v>16</v>
      </c>
      <c r="D50" t="s">
        <v>17</v>
      </c>
      <c r="E50" t="s">
        <v>18</v>
      </c>
      <c r="G50" s="6" t="s">
        <v>29</v>
      </c>
      <c r="H50" t="s">
        <v>20</v>
      </c>
      <c r="I50" t="s">
        <v>26</v>
      </c>
      <c r="J50" t="s">
        <v>27</v>
      </c>
      <c r="K50">
        <v>341</v>
      </c>
      <c r="L50">
        <v>9.75</v>
      </c>
      <c r="M50" t="s">
        <v>36</v>
      </c>
      <c r="N50">
        <v>9.75</v>
      </c>
      <c r="P50">
        <v>7</v>
      </c>
      <c r="Q50">
        <v>7</v>
      </c>
      <c r="R50">
        <f t="shared" si="0"/>
        <v>0</v>
      </c>
    </row>
    <row r="51" spans="1:18" x14ac:dyDescent="0.3">
      <c r="R51" t="str">
        <f t="shared" si="0"/>
        <v/>
      </c>
    </row>
    <row r="52" spans="1:18" x14ac:dyDescent="0.3">
      <c r="A52" t="s">
        <v>15</v>
      </c>
      <c r="B52" s="1">
        <v>38391</v>
      </c>
      <c r="C52" t="s">
        <v>16</v>
      </c>
      <c r="D52" t="s">
        <v>37</v>
      </c>
      <c r="E52" t="s">
        <v>38</v>
      </c>
      <c r="G52" t="s">
        <v>19</v>
      </c>
      <c r="H52" t="s">
        <v>25</v>
      </c>
      <c r="I52" t="s">
        <v>21</v>
      </c>
      <c r="J52" t="s">
        <v>22</v>
      </c>
      <c r="K52">
        <v>75.8</v>
      </c>
      <c r="L52">
        <v>118</v>
      </c>
      <c r="M52" t="s">
        <v>23</v>
      </c>
      <c r="N52">
        <v>120</v>
      </c>
      <c r="O52" t="s">
        <v>24</v>
      </c>
      <c r="P52">
        <v>5</v>
      </c>
      <c r="Q52">
        <v>1</v>
      </c>
      <c r="R52">
        <f t="shared" si="0"/>
        <v>0</v>
      </c>
    </row>
    <row r="53" spans="1:18" x14ac:dyDescent="0.3">
      <c r="A53" t="s">
        <v>15</v>
      </c>
      <c r="B53" s="1">
        <v>38391</v>
      </c>
      <c r="C53" t="s">
        <v>16</v>
      </c>
      <c r="D53" t="s">
        <v>37</v>
      </c>
      <c r="E53" t="s">
        <v>38</v>
      </c>
      <c r="G53" t="s">
        <v>19</v>
      </c>
      <c r="H53" t="s">
        <v>28</v>
      </c>
      <c r="I53" t="s">
        <v>21</v>
      </c>
      <c r="J53" t="s">
        <v>22</v>
      </c>
      <c r="K53">
        <v>81.400000000000006</v>
      </c>
      <c r="L53">
        <v>93</v>
      </c>
      <c r="M53" t="s">
        <v>23</v>
      </c>
      <c r="N53">
        <v>101</v>
      </c>
      <c r="O53" t="s">
        <v>24</v>
      </c>
      <c r="P53">
        <v>5</v>
      </c>
      <c r="Q53">
        <v>1</v>
      </c>
      <c r="R53">
        <f t="shared" si="0"/>
        <v>0</v>
      </c>
    </row>
    <row r="54" spans="1:18" x14ac:dyDescent="0.3">
      <c r="A54" t="s">
        <v>15</v>
      </c>
      <c r="B54" s="1">
        <v>38391</v>
      </c>
      <c r="C54" t="s">
        <v>16</v>
      </c>
      <c r="D54" t="s">
        <v>37</v>
      </c>
      <c r="E54" t="s">
        <v>38</v>
      </c>
      <c r="G54" t="s">
        <v>19</v>
      </c>
      <c r="H54" t="s">
        <v>25</v>
      </c>
      <c r="I54" t="s">
        <v>26</v>
      </c>
      <c r="J54" t="s">
        <v>27</v>
      </c>
      <c r="K54">
        <v>333</v>
      </c>
      <c r="L54">
        <v>16.100000000000001</v>
      </c>
      <c r="M54" t="s">
        <v>23</v>
      </c>
      <c r="N54">
        <v>29.26</v>
      </c>
      <c r="O54" t="s">
        <v>24</v>
      </c>
      <c r="P54">
        <v>5</v>
      </c>
      <c r="Q54">
        <v>1</v>
      </c>
      <c r="R54">
        <f t="shared" si="0"/>
        <v>0</v>
      </c>
    </row>
    <row r="55" spans="1:18" x14ac:dyDescent="0.3">
      <c r="A55" t="s">
        <v>15</v>
      </c>
      <c r="B55" s="1">
        <v>38391</v>
      </c>
      <c r="C55" t="s">
        <v>16</v>
      </c>
      <c r="D55" t="s">
        <v>37</v>
      </c>
      <c r="E55" t="s">
        <v>38</v>
      </c>
      <c r="G55" t="s">
        <v>19</v>
      </c>
      <c r="H55" t="s">
        <v>28</v>
      </c>
      <c r="I55" t="s">
        <v>26</v>
      </c>
      <c r="J55" t="s">
        <v>27</v>
      </c>
      <c r="K55">
        <v>803</v>
      </c>
      <c r="L55">
        <v>23.9</v>
      </c>
      <c r="M55" t="s">
        <v>23</v>
      </c>
      <c r="N55">
        <v>41.51</v>
      </c>
      <c r="O55" t="s">
        <v>24</v>
      </c>
      <c r="P55">
        <v>5</v>
      </c>
      <c r="Q55">
        <v>1</v>
      </c>
      <c r="R55">
        <f t="shared" si="0"/>
        <v>0</v>
      </c>
    </row>
    <row r="56" spans="1:18" x14ac:dyDescent="0.3">
      <c r="A56" t="s">
        <v>15</v>
      </c>
      <c r="B56" s="1">
        <v>38391</v>
      </c>
      <c r="C56" t="s">
        <v>16</v>
      </c>
      <c r="D56" t="s">
        <v>37</v>
      </c>
      <c r="E56" t="s">
        <v>38</v>
      </c>
      <c r="G56" s="6" t="s">
        <v>29</v>
      </c>
      <c r="H56" t="s">
        <v>30</v>
      </c>
      <c r="I56" t="s">
        <v>26</v>
      </c>
      <c r="J56" t="s">
        <v>27</v>
      </c>
      <c r="K56">
        <v>154</v>
      </c>
      <c r="L56">
        <v>15.2</v>
      </c>
      <c r="M56" t="s">
        <v>23</v>
      </c>
      <c r="N56">
        <v>15.2</v>
      </c>
      <c r="O56" t="s">
        <v>24</v>
      </c>
      <c r="P56">
        <v>5</v>
      </c>
      <c r="Q56">
        <v>1</v>
      </c>
      <c r="R56">
        <f t="shared" si="0"/>
        <v>0</v>
      </c>
    </row>
    <row r="57" spans="1:18" x14ac:dyDescent="0.3">
      <c r="A57" t="s">
        <v>15</v>
      </c>
      <c r="B57" s="1">
        <v>38391</v>
      </c>
      <c r="C57" t="s">
        <v>16</v>
      </c>
      <c r="D57" t="s">
        <v>37</v>
      </c>
      <c r="E57" t="s">
        <v>38</v>
      </c>
      <c r="G57" t="s">
        <v>19</v>
      </c>
      <c r="H57" t="s">
        <v>25</v>
      </c>
      <c r="I57" t="s">
        <v>21</v>
      </c>
      <c r="J57" t="s">
        <v>22</v>
      </c>
      <c r="K57">
        <v>75.8</v>
      </c>
      <c r="L57">
        <v>118</v>
      </c>
      <c r="M57" t="s">
        <v>33</v>
      </c>
      <c r="N57">
        <v>120</v>
      </c>
      <c r="P57">
        <v>5</v>
      </c>
      <c r="Q57">
        <v>2</v>
      </c>
      <c r="R57">
        <f t="shared" si="0"/>
        <v>0</v>
      </c>
    </row>
    <row r="58" spans="1:18" x14ac:dyDescent="0.3">
      <c r="A58" t="s">
        <v>15</v>
      </c>
      <c r="B58" s="1">
        <v>38391</v>
      </c>
      <c r="C58" t="s">
        <v>16</v>
      </c>
      <c r="D58" t="s">
        <v>37</v>
      </c>
      <c r="E58" t="s">
        <v>38</v>
      </c>
      <c r="G58" t="s">
        <v>19</v>
      </c>
      <c r="H58" t="s">
        <v>28</v>
      </c>
      <c r="I58" t="s">
        <v>21</v>
      </c>
      <c r="J58" t="s">
        <v>22</v>
      </c>
      <c r="K58">
        <v>81.400000000000006</v>
      </c>
      <c r="L58">
        <v>93</v>
      </c>
      <c r="M58" t="s">
        <v>33</v>
      </c>
      <c r="N58">
        <v>200</v>
      </c>
      <c r="P58">
        <v>5</v>
      </c>
      <c r="Q58">
        <v>2</v>
      </c>
      <c r="R58">
        <f t="shared" si="0"/>
        <v>0</v>
      </c>
    </row>
    <row r="59" spans="1:18" x14ac:dyDescent="0.3">
      <c r="A59" t="s">
        <v>15</v>
      </c>
      <c r="B59" s="1">
        <v>38391</v>
      </c>
      <c r="C59" t="s">
        <v>16</v>
      </c>
      <c r="D59" t="s">
        <v>37</v>
      </c>
      <c r="E59" t="s">
        <v>38</v>
      </c>
      <c r="G59" t="s">
        <v>19</v>
      </c>
      <c r="H59" t="s">
        <v>25</v>
      </c>
      <c r="I59" t="s">
        <v>26</v>
      </c>
      <c r="J59" t="s">
        <v>27</v>
      </c>
      <c r="K59">
        <v>333</v>
      </c>
      <c r="L59">
        <v>16.100000000000001</v>
      </c>
      <c r="M59" t="s">
        <v>33</v>
      </c>
      <c r="N59">
        <v>21</v>
      </c>
      <c r="P59">
        <v>5</v>
      </c>
      <c r="Q59">
        <v>2</v>
      </c>
      <c r="R59">
        <f t="shared" si="0"/>
        <v>0</v>
      </c>
    </row>
    <row r="60" spans="1:18" x14ac:dyDescent="0.3">
      <c r="A60" t="s">
        <v>15</v>
      </c>
      <c r="B60" s="1">
        <v>38391</v>
      </c>
      <c r="C60" t="s">
        <v>16</v>
      </c>
      <c r="D60" t="s">
        <v>37</v>
      </c>
      <c r="E60" t="s">
        <v>38</v>
      </c>
      <c r="G60" t="s">
        <v>19</v>
      </c>
      <c r="H60" t="s">
        <v>28</v>
      </c>
      <c r="I60" t="s">
        <v>26</v>
      </c>
      <c r="J60" t="s">
        <v>27</v>
      </c>
      <c r="K60">
        <v>803</v>
      </c>
      <c r="L60">
        <v>23.9</v>
      </c>
      <c r="M60" t="s">
        <v>33</v>
      </c>
      <c r="N60">
        <v>31</v>
      </c>
      <c r="P60">
        <v>5</v>
      </c>
      <c r="Q60">
        <v>2</v>
      </c>
      <c r="R60">
        <f t="shared" si="0"/>
        <v>0</v>
      </c>
    </row>
    <row r="61" spans="1:18" x14ac:dyDescent="0.3">
      <c r="A61" t="s">
        <v>15</v>
      </c>
      <c r="B61" s="1">
        <v>38391</v>
      </c>
      <c r="C61" t="s">
        <v>16</v>
      </c>
      <c r="D61" t="s">
        <v>37</v>
      </c>
      <c r="E61" t="s">
        <v>38</v>
      </c>
      <c r="G61" s="6" t="s">
        <v>29</v>
      </c>
      <c r="H61" t="s">
        <v>30</v>
      </c>
      <c r="I61" t="s">
        <v>26</v>
      </c>
      <c r="J61" t="s">
        <v>27</v>
      </c>
      <c r="K61">
        <v>154</v>
      </c>
      <c r="L61">
        <v>15.2</v>
      </c>
      <c r="M61" t="s">
        <v>33</v>
      </c>
      <c r="N61">
        <v>15.2</v>
      </c>
      <c r="P61">
        <v>5</v>
      </c>
      <c r="Q61">
        <v>2</v>
      </c>
      <c r="R61">
        <f t="shared" si="0"/>
        <v>0</v>
      </c>
    </row>
    <row r="62" spans="1:18" x14ac:dyDescent="0.3">
      <c r="A62" t="s">
        <v>15</v>
      </c>
      <c r="B62" s="1">
        <v>38391</v>
      </c>
      <c r="C62" t="s">
        <v>16</v>
      </c>
      <c r="D62" t="s">
        <v>37</v>
      </c>
      <c r="E62" t="s">
        <v>38</v>
      </c>
      <c r="G62" t="s">
        <v>19</v>
      </c>
      <c r="H62" t="s">
        <v>25</v>
      </c>
      <c r="I62" t="s">
        <v>21</v>
      </c>
      <c r="J62" t="s">
        <v>22</v>
      </c>
      <c r="K62">
        <v>75.8</v>
      </c>
      <c r="L62">
        <v>118</v>
      </c>
      <c r="M62" t="s">
        <v>34</v>
      </c>
      <c r="N62">
        <v>158.78</v>
      </c>
      <c r="P62">
        <v>5</v>
      </c>
      <c r="Q62">
        <v>3</v>
      </c>
      <c r="R62">
        <f t="shared" si="0"/>
        <v>0</v>
      </c>
    </row>
    <row r="63" spans="1:18" x14ac:dyDescent="0.3">
      <c r="A63" t="s">
        <v>15</v>
      </c>
      <c r="B63" s="1">
        <v>38391</v>
      </c>
      <c r="C63" t="s">
        <v>16</v>
      </c>
      <c r="D63" t="s">
        <v>37</v>
      </c>
      <c r="E63" t="s">
        <v>38</v>
      </c>
      <c r="G63" t="s">
        <v>19</v>
      </c>
      <c r="H63" t="s">
        <v>28</v>
      </c>
      <c r="I63" t="s">
        <v>21</v>
      </c>
      <c r="J63" t="s">
        <v>22</v>
      </c>
      <c r="K63">
        <v>81.400000000000006</v>
      </c>
      <c r="L63">
        <v>93</v>
      </c>
      <c r="M63" t="s">
        <v>34</v>
      </c>
      <c r="N63">
        <v>158.78</v>
      </c>
      <c r="P63">
        <v>5</v>
      </c>
      <c r="Q63">
        <v>3</v>
      </c>
      <c r="R63">
        <f t="shared" si="0"/>
        <v>0</v>
      </c>
    </row>
    <row r="64" spans="1:18" x14ac:dyDescent="0.3">
      <c r="A64" t="s">
        <v>15</v>
      </c>
      <c r="B64" s="1">
        <v>38391</v>
      </c>
      <c r="C64" t="s">
        <v>16</v>
      </c>
      <c r="D64" t="s">
        <v>37</v>
      </c>
      <c r="E64" t="s">
        <v>38</v>
      </c>
      <c r="G64" t="s">
        <v>19</v>
      </c>
      <c r="H64" t="s">
        <v>25</v>
      </c>
      <c r="I64" t="s">
        <v>26</v>
      </c>
      <c r="J64" t="s">
        <v>27</v>
      </c>
      <c r="K64">
        <v>333</v>
      </c>
      <c r="L64">
        <v>16.100000000000001</v>
      </c>
      <c r="M64" t="s">
        <v>34</v>
      </c>
      <c r="N64">
        <v>25</v>
      </c>
      <c r="P64">
        <v>5</v>
      </c>
      <c r="Q64">
        <v>3</v>
      </c>
      <c r="R64">
        <f t="shared" si="0"/>
        <v>0</v>
      </c>
    </row>
    <row r="65" spans="1:18" x14ac:dyDescent="0.3">
      <c r="A65" t="s">
        <v>15</v>
      </c>
      <c r="B65" s="1">
        <v>38391</v>
      </c>
      <c r="C65" t="s">
        <v>16</v>
      </c>
      <c r="D65" t="s">
        <v>37</v>
      </c>
      <c r="E65" t="s">
        <v>38</v>
      </c>
      <c r="G65" t="s">
        <v>19</v>
      </c>
      <c r="H65" t="s">
        <v>28</v>
      </c>
      <c r="I65" t="s">
        <v>26</v>
      </c>
      <c r="J65" t="s">
        <v>27</v>
      </c>
      <c r="K65">
        <v>803</v>
      </c>
      <c r="L65">
        <v>23.9</v>
      </c>
      <c r="M65" t="s">
        <v>34</v>
      </c>
      <c r="N65">
        <v>28</v>
      </c>
      <c r="P65">
        <v>5</v>
      </c>
      <c r="Q65">
        <v>3</v>
      </c>
      <c r="R65">
        <f t="shared" si="0"/>
        <v>0</v>
      </c>
    </row>
    <row r="66" spans="1:18" x14ac:dyDescent="0.3">
      <c r="A66" t="s">
        <v>15</v>
      </c>
      <c r="B66" s="1">
        <v>38391</v>
      </c>
      <c r="C66" t="s">
        <v>16</v>
      </c>
      <c r="D66" t="s">
        <v>37</v>
      </c>
      <c r="E66" t="s">
        <v>38</v>
      </c>
      <c r="G66" s="6" t="s">
        <v>29</v>
      </c>
      <c r="H66" t="s">
        <v>30</v>
      </c>
      <c r="I66" t="s">
        <v>26</v>
      </c>
      <c r="J66" t="s">
        <v>27</v>
      </c>
      <c r="K66">
        <v>154</v>
      </c>
      <c r="L66">
        <v>15.2</v>
      </c>
      <c r="M66" t="s">
        <v>34</v>
      </c>
      <c r="N66">
        <v>15.2</v>
      </c>
      <c r="P66">
        <v>5</v>
      </c>
      <c r="Q66">
        <v>3</v>
      </c>
      <c r="R66">
        <f t="shared" ref="R66:R129" si="1">IF(P66&gt;0,0,"")</f>
        <v>0</v>
      </c>
    </row>
    <row r="67" spans="1:18" x14ac:dyDescent="0.3">
      <c r="A67" t="s">
        <v>15</v>
      </c>
      <c r="B67" s="1">
        <v>38391</v>
      </c>
      <c r="C67" t="s">
        <v>16</v>
      </c>
      <c r="D67" t="s">
        <v>37</v>
      </c>
      <c r="E67" t="s">
        <v>38</v>
      </c>
      <c r="G67" t="s">
        <v>19</v>
      </c>
      <c r="H67" t="s">
        <v>25</v>
      </c>
      <c r="I67" t="s">
        <v>21</v>
      </c>
      <c r="J67" t="s">
        <v>22</v>
      </c>
      <c r="K67">
        <v>75.8</v>
      </c>
      <c r="L67">
        <v>118</v>
      </c>
      <c r="M67" t="s">
        <v>36</v>
      </c>
      <c r="N67">
        <v>125</v>
      </c>
      <c r="P67">
        <v>5</v>
      </c>
      <c r="Q67">
        <v>4</v>
      </c>
      <c r="R67">
        <f t="shared" si="1"/>
        <v>0</v>
      </c>
    </row>
    <row r="68" spans="1:18" x14ac:dyDescent="0.3">
      <c r="A68" t="s">
        <v>15</v>
      </c>
      <c r="B68" s="1">
        <v>38391</v>
      </c>
      <c r="C68" t="s">
        <v>16</v>
      </c>
      <c r="D68" t="s">
        <v>37</v>
      </c>
      <c r="E68" t="s">
        <v>38</v>
      </c>
      <c r="G68" t="s">
        <v>19</v>
      </c>
      <c r="H68" t="s">
        <v>28</v>
      </c>
      <c r="I68" t="s">
        <v>21</v>
      </c>
      <c r="J68" t="s">
        <v>22</v>
      </c>
      <c r="K68">
        <v>81.400000000000006</v>
      </c>
      <c r="L68">
        <v>93</v>
      </c>
      <c r="M68" t="s">
        <v>36</v>
      </c>
      <c r="N68">
        <v>95</v>
      </c>
      <c r="P68">
        <v>5</v>
      </c>
      <c r="Q68">
        <v>4</v>
      </c>
      <c r="R68">
        <f t="shared" si="1"/>
        <v>0</v>
      </c>
    </row>
    <row r="69" spans="1:18" x14ac:dyDescent="0.3">
      <c r="A69" t="s">
        <v>15</v>
      </c>
      <c r="B69" s="1">
        <v>38391</v>
      </c>
      <c r="C69" t="s">
        <v>16</v>
      </c>
      <c r="D69" t="s">
        <v>37</v>
      </c>
      <c r="E69" t="s">
        <v>38</v>
      </c>
      <c r="G69" t="s">
        <v>19</v>
      </c>
      <c r="H69" t="s">
        <v>25</v>
      </c>
      <c r="I69" t="s">
        <v>26</v>
      </c>
      <c r="J69" t="s">
        <v>27</v>
      </c>
      <c r="K69">
        <v>333</v>
      </c>
      <c r="L69">
        <v>16.100000000000001</v>
      </c>
      <c r="M69" t="s">
        <v>36</v>
      </c>
      <c r="N69">
        <v>20</v>
      </c>
      <c r="P69">
        <v>5</v>
      </c>
      <c r="Q69">
        <v>4</v>
      </c>
      <c r="R69">
        <f t="shared" si="1"/>
        <v>0</v>
      </c>
    </row>
    <row r="70" spans="1:18" x14ac:dyDescent="0.3">
      <c r="A70" t="s">
        <v>15</v>
      </c>
      <c r="B70" s="1">
        <v>38391</v>
      </c>
      <c r="C70" t="s">
        <v>16</v>
      </c>
      <c r="D70" t="s">
        <v>37</v>
      </c>
      <c r="E70" t="s">
        <v>38</v>
      </c>
      <c r="G70" t="s">
        <v>19</v>
      </c>
      <c r="H70" t="s">
        <v>28</v>
      </c>
      <c r="I70" t="s">
        <v>26</v>
      </c>
      <c r="J70" t="s">
        <v>27</v>
      </c>
      <c r="K70">
        <v>803</v>
      </c>
      <c r="L70">
        <v>23.9</v>
      </c>
      <c r="M70" t="s">
        <v>36</v>
      </c>
      <c r="N70">
        <v>30</v>
      </c>
      <c r="P70">
        <v>5</v>
      </c>
      <c r="Q70">
        <v>4</v>
      </c>
      <c r="R70">
        <f t="shared" si="1"/>
        <v>0</v>
      </c>
    </row>
    <row r="71" spans="1:18" x14ac:dyDescent="0.3">
      <c r="A71" t="s">
        <v>15</v>
      </c>
      <c r="B71" s="1">
        <v>38391</v>
      </c>
      <c r="C71" t="s">
        <v>16</v>
      </c>
      <c r="D71" t="s">
        <v>37</v>
      </c>
      <c r="E71" t="s">
        <v>38</v>
      </c>
      <c r="G71" s="6" t="s">
        <v>29</v>
      </c>
      <c r="H71" t="s">
        <v>30</v>
      </c>
      <c r="I71" t="s">
        <v>26</v>
      </c>
      <c r="J71" t="s">
        <v>27</v>
      </c>
      <c r="K71">
        <v>154</v>
      </c>
      <c r="L71">
        <v>15.2</v>
      </c>
      <c r="M71" t="s">
        <v>36</v>
      </c>
      <c r="N71">
        <v>15.2</v>
      </c>
      <c r="P71">
        <v>5</v>
      </c>
      <c r="Q71">
        <v>4</v>
      </c>
      <c r="R71">
        <f t="shared" si="1"/>
        <v>0</v>
      </c>
    </row>
    <row r="72" spans="1:18" x14ac:dyDescent="0.3">
      <c r="A72" t="s">
        <v>15</v>
      </c>
      <c r="B72" s="1">
        <v>38391</v>
      </c>
      <c r="C72" t="s">
        <v>16</v>
      </c>
      <c r="D72" t="s">
        <v>37</v>
      </c>
      <c r="E72" t="s">
        <v>38</v>
      </c>
      <c r="G72" t="s">
        <v>19</v>
      </c>
      <c r="H72" t="s">
        <v>25</v>
      </c>
      <c r="I72" t="s">
        <v>21</v>
      </c>
      <c r="J72" t="s">
        <v>22</v>
      </c>
      <c r="K72">
        <v>75.8</v>
      </c>
      <c r="L72">
        <v>118</v>
      </c>
      <c r="M72" t="s">
        <v>31</v>
      </c>
      <c r="N72">
        <v>181</v>
      </c>
      <c r="P72">
        <v>5</v>
      </c>
      <c r="Q72">
        <v>5</v>
      </c>
      <c r="R72">
        <f t="shared" si="1"/>
        <v>0</v>
      </c>
    </row>
    <row r="73" spans="1:18" x14ac:dyDescent="0.3">
      <c r="A73" t="s">
        <v>15</v>
      </c>
      <c r="B73" s="1">
        <v>38391</v>
      </c>
      <c r="C73" t="s">
        <v>16</v>
      </c>
      <c r="D73" t="s">
        <v>37</v>
      </c>
      <c r="E73" t="s">
        <v>38</v>
      </c>
      <c r="G73" t="s">
        <v>19</v>
      </c>
      <c r="H73" t="s">
        <v>28</v>
      </c>
      <c r="I73" t="s">
        <v>21</v>
      </c>
      <c r="J73" t="s">
        <v>22</v>
      </c>
      <c r="K73">
        <v>81.400000000000006</v>
      </c>
      <c r="L73">
        <v>93</v>
      </c>
      <c r="M73" t="s">
        <v>31</v>
      </c>
      <c r="N73">
        <v>93</v>
      </c>
      <c r="P73">
        <v>5</v>
      </c>
      <c r="Q73">
        <v>5</v>
      </c>
      <c r="R73">
        <f t="shared" si="1"/>
        <v>0</v>
      </c>
    </row>
    <row r="74" spans="1:18" x14ac:dyDescent="0.3">
      <c r="A74" t="s">
        <v>15</v>
      </c>
      <c r="B74" s="1">
        <v>38391</v>
      </c>
      <c r="C74" t="s">
        <v>16</v>
      </c>
      <c r="D74" t="s">
        <v>37</v>
      </c>
      <c r="E74" t="s">
        <v>38</v>
      </c>
      <c r="G74" t="s">
        <v>19</v>
      </c>
      <c r="H74" t="s">
        <v>25</v>
      </c>
      <c r="I74" t="s">
        <v>26</v>
      </c>
      <c r="J74" t="s">
        <v>27</v>
      </c>
      <c r="K74">
        <v>333</v>
      </c>
      <c r="L74">
        <v>16.100000000000001</v>
      </c>
      <c r="M74" t="s">
        <v>31</v>
      </c>
      <c r="N74">
        <v>16.100000000000001</v>
      </c>
      <c r="P74">
        <v>5</v>
      </c>
      <c r="Q74">
        <v>5</v>
      </c>
      <c r="R74">
        <f t="shared" si="1"/>
        <v>0</v>
      </c>
    </row>
    <row r="75" spans="1:18" x14ac:dyDescent="0.3">
      <c r="A75" t="s">
        <v>15</v>
      </c>
      <c r="B75" s="1">
        <v>38391</v>
      </c>
      <c r="C75" t="s">
        <v>16</v>
      </c>
      <c r="D75" t="s">
        <v>37</v>
      </c>
      <c r="E75" t="s">
        <v>38</v>
      </c>
      <c r="G75" t="s">
        <v>19</v>
      </c>
      <c r="H75" t="s">
        <v>28</v>
      </c>
      <c r="I75" t="s">
        <v>26</v>
      </c>
      <c r="J75" t="s">
        <v>27</v>
      </c>
      <c r="K75">
        <v>803</v>
      </c>
      <c r="L75">
        <v>23.9</v>
      </c>
      <c r="M75" t="s">
        <v>31</v>
      </c>
      <c r="N75">
        <v>23.9</v>
      </c>
      <c r="P75">
        <v>5</v>
      </c>
      <c r="Q75">
        <v>5</v>
      </c>
      <c r="R75">
        <f t="shared" si="1"/>
        <v>0</v>
      </c>
    </row>
    <row r="76" spans="1:18" x14ac:dyDescent="0.3">
      <c r="A76" t="s">
        <v>15</v>
      </c>
      <c r="B76" s="1">
        <v>38391</v>
      </c>
      <c r="C76" t="s">
        <v>16</v>
      </c>
      <c r="D76" t="s">
        <v>37</v>
      </c>
      <c r="E76" t="s">
        <v>38</v>
      </c>
      <c r="G76" s="6" t="s">
        <v>29</v>
      </c>
      <c r="H76" t="s">
        <v>30</v>
      </c>
      <c r="I76" t="s">
        <v>26</v>
      </c>
      <c r="J76" t="s">
        <v>27</v>
      </c>
      <c r="K76">
        <v>154</v>
      </c>
      <c r="L76">
        <v>15.2</v>
      </c>
      <c r="M76" t="s">
        <v>31</v>
      </c>
      <c r="N76">
        <v>15.2</v>
      </c>
      <c r="P76">
        <v>5</v>
      </c>
      <c r="Q76">
        <v>5</v>
      </c>
      <c r="R76">
        <f t="shared" si="1"/>
        <v>0</v>
      </c>
    </row>
    <row r="77" spans="1:18" x14ac:dyDescent="0.3">
      <c r="R77" t="str">
        <f t="shared" si="1"/>
        <v/>
      </c>
    </row>
    <row r="78" spans="1:18" x14ac:dyDescent="0.3">
      <c r="A78" t="s">
        <v>15</v>
      </c>
      <c r="B78" s="1">
        <v>38391</v>
      </c>
      <c r="C78" t="s">
        <v>16</v>
      </c>
      <c r="D78" t="s">
        <v>39</v>
      </c>
      <c r="E78" t="s">
        <v>40</v>
      </c>
      <c r="G78" t="s">
        <v>19</v>
      </c>
      <c r="H78" t="s">
        <v>41</v>
      </c>
      <c r="I78" t="s">
        <v>21</v>
      </c>
      <c r="J78" t="s">
        <v>22</v>
      </c>
      <c r="K78">
        <v>88.6</v>
      </c>
      <c r="L78">
        <v>123</v>
      </c>
      <c r="M78" t="s">
        <v>42</v>
      </c>
      <c r="N78">
        <v>451.26</v>
      </c>
      <c r="O78" t="s">
        <v>24</v>
      </c>
      <c r="P78">
        <v>7</v>
      </c>
      <c r="Q78">
        <v>1</v>
      </c>
      <c r="R78">
        <f t="shared" si="1"/>
        <v>0</v>
      </c>
    </row>
    <row r="79" spans="1:18" x14ac:dyDescent="0.3">
      <c r="A79" t="s">
        <v>15</v>
      </c>
      <c r="B79" s="1">
        <v>38391</v>
      </c>
      <c r="C79" t="s">
        <v>16</v>
      </c>
      <c r="D79" t="s">
        <v>39</v>
      </c>
      <c r="E79" t="s">
        <v>40</v>
      </c>
      <c r="G79" t="s">
        <v>19</v>
      </c>
      <c r="H79" t="s">
        <v>41</v>
      </c>
      <c r="I79" t="s">
        <v>26</v>
      </c>
      <c r="J79" t="s">
        <v>27</v>
      </c>
      <c r="K79">
        <v>1118</v>
      </c>
      <c r="L79">
        <v>27.85</v>
      </c>
      <c r="M79" t="s">
        <v>42</v>
      </c>
      <c r="N79">
        <v>27.85</v>
      </c>
      <c r="O79" t="s">
        <v>24</v>
      </c>
      <c r="P79">
        <v>7</v>
      </c>
      <c r="Q79">
        <v>1</v>
      </c>
      <c r="R79">
        <f t="shared" si="1"/>
        <v>0</v>
      </c>
    </row>
    <row r="80" spans="1:18" x14ac:dyDescent="0.3">
      <c r="A80" t="s">
        <v>15</v>
      </c>
      <c r="B80" s="1">
        <v>38391</v>
      </c>
      <c r="C80" t="s">
        <v>16</v>
      </c>
      <c r="D80" t="s">
        <v>39</v>
      </c>
      <c r="E80" t="s">
        <v>40</v>
      </c>
      <c r="G80" s="6" t="s">
        <v>29</v>
      </c>
      <c r="H80" t="s">
        <v>25</v>
      </c>
      <c r="I80" t="s">
        <v>21</v>
      </c>
      <c r="J80" t="s">
        <v>22</v>
      </c>
      <c r="K80">
        <v>8.9</v>
      </c>
      <c r="L80">
        <v>117</v>
      </c>
      <c r="M80" t="s">
        <v>42</v>
      </c>
      <c r="N80">
        <v>117</v>
      </c>
      <c r="O80" t="s">
        <v>24</v>
      </c>
      <c r="P80">
        <v>7</v>
      </c>
      <c r="Q80">
        <v>1</v>
      </c>
      <c r="R80">
        <f t="shared" si="1"/>
        <v>0</v>
      </c>
    </row>
    <row r="81" spans="1:18" x14ac:dyDescent="0.3">
      <c r="A81" t="s">
        <v>15</v>
      </c>
      <c r="B81" s="1">
        <v>38391</v>
      </c>
      <c r="C81" t="s">
        <v>16</v>
      </c>
      <c r="D81" t="s">
        <v>39</v>
      </c>
      <c r="E81" t="s">
        <v>40</v>
      </c>
      <c r="G81" s="6" t="s">
        <v>29</v>
      </c>
      <c r="H81" t="s">
        <v>25</v>
      </c>
      <c r="I81" t="s">
        <v>26</v>
      </c>
      <c r="J81" t="s">
        <v>27</v>
      </c>
      <c r="K81">
        <v>28</v>
      </c>
      <c r="L81">
        <v>15</v>
      </c>
      <c r="M81" t="s">
        <v>42</v>
      </c>
      <c r="N81">
        <v>15</v>
      </c>
      <c r="O81" t="s">
        <v>24</v>
      </c>
      <c r="P81">
        <v>7</v>
      </c>
      <c r="Q81">
        <v>1</v>
      </c>
      <c r="R81">
        <f t="shared" si="1"/>
        <v>0</v>
      </c>
    </row>
    <row r="82" spans="1:18" x14ac:dyDescent="0.3">
      <c r="A82" t="s">
        <v>15</v>
      </c>
      <c r="B82" s="1">
        <v>38391</v>
      </c>
      <c r="C82" t="s">
        <v>16</v>
      </c>
      <c r="D82" t="s">
        <v>39</v>
      </c>
      <c r="E82" t="s">
        <v>40</v>
      </c>
      <c r="G82" s="6" t="s">
        <v>29</v>
      </c>
      <c r="H82" t="s">
        <v>28</v>
      </c>
      <c r="I82" t="s">
        <v>26</v>
      </c>
      <c r="J82" t="s">
        <v>27</v>
      </c>
      <c r="K82">
        <v>120</v>
      </c>
      <c r="L82">
        <v>22.35</v>
      </c>
      <c r="M82" t="s">
        <v>42</v>
      </c>
      <c r="N82">
        <v>22.35</v>
      </c>
      <c r="O82" t="s">
        <v>24</v>
      </c>
      <c r="P82">
        <v>7</v>
      </c>
      <c r="Q82">
        <v>1</v>
      </c>
      <c r="R82">
        <f t="shared" si="1"/>
        <v>0</v>
      </c>
    </row>
    <row r="83" spans="1:18" x14ac:dyDescent="0.3">
      <c r="A83" t="s">
        <v>15</v>
      </c>
      <c r="B83" s="1">
        <v>38391</v>
      </c>
      <c r="C83" t="s">
        <v>16</v>
      </c>
      <c r="D83" t="s">
        <v>39</v>
      </c>
      <c r="E83" t="s">
        <v>40</v>
      </c>
      <c r="G83" s="6" t="s">
        <v>29</v>
      </c>
      <c r="H83" t="s">
        <v>43</v>
      </c>
      <c r="I83" t="s">
        <v>26</v>
      </c>
      <c r="J83" t="s">
        <v>27</v>
      </c>
      <c r="K83">
        <v>23</v>
      </c>
      <c r="L83">
        <v>7.7</v>
      </c>
      <c r="M83" t="s">
        <v>42</v>
      </c>
      <c r="N83">
        <v>7.7</v>
      </c>
      <c r="O83" t="s">
        <v>24</v>
      </c>
      <c r="P83">
        <v>7</v>
      </c>
      <c r="Q83">
        <v>1</v>
      </c>
      <c r="R83">
        <f t="shared" si="1"/>
        <v>0</v>
      </c>
    </row>
    <row r="84" spans="1:18" x14ac:dyDescent="0.3">
      <c r="A84" t="s">
        <v>15</v>
      </c>
      <c r="B84" s="1">
        <v>38391</v>
      </c>
      <c r="C84" t="s">
        <v>16</v>
      </c>
      <c r="D84" t="s">
        <v>39</v>
      </c>
      <c r="E84" t="s">
        <v>40</v>
      </c>
      <c r="G84" t="s">
        <v>19</v>
      </c>
      <c r="H84" t="s">
        <v>41</v>
      </c>
      <c r="I84" t="s">
        <v>21</v>
      </c>
      <c r="J84" t="s">
        <v>22</v>
      </c>
      <c r="K84">
        <v>88.6</v>
      </c>
      <c r="L84">
        <v>123</v>
      </c>
      <c r="M84" t="s">
        <v>44</v>
      </c>
      <c r="N84">
        <v>123</v>
      </c>
      <c r="P84">
        <v>7</v>
      </c>
      <c r="Q84">
        <v>2</v>
      </c>
      <c r="R84">
        <f t="shared" si="1"/>
        <v>0</v>
      </c>
    </row>
    <row r="85" spans="1:18" x14ac:dyDescent="0.3">
      <c r="A85" t="s">
        <v>15</v>
      </c>
      <c r="B85" s="1">
        <v>38391</v>
      </c>
      <c r="C85" t="s">
        <v>16</v>
      </c>
      <c r="D85" t="s">
        <v>39</v>
      </c>
      <c r="E85" t="s">
        <v>40</v>
      </c>
      <c r="G85" t="s">
        <v>19</v>
      </c>
      <c r="H85" t="s">
        <v>41</v>
      </c>
      <c r="I85" t="s">
        <v>26</v>
      </c>
      <c r="J85" t="s">
        <v>27</v>
      </c>
      <c r="K85">
        <v>1118</v>
      </c>
      <c r="L85">
        <v>27.85</v>
      </c>
      <c r="M85" t="s">
        <v>44</v>
      </c>
      <c r="N85">
        <v>52.61</v>
      </c>
      <c r="P85">
        <v>7</v>
      </c>
      <c r="Q85">
        <v>2</v>
      </c>
      <c r="R85">
        <f t="shared" si="1"/>
        <v>0</v>
      </c>
    </row>
    <row r="86" spans="1:18" x14ac:dyDescent="0.3">
      <c r="A86" t="s">
        <v>15</v>
      </c>
      <c r="B86" s="1">
        <v>38391</v>
      </c>
      <c r="C86" t="s">
        <v>16</v>
      </c>
      <c r="D86" t="s">
        <v>39</v>
      </c>
      <c r="E86" t="s">
        <v>40</v>
      </c>
      <c r="G86" s="6" t="s">
        <v>29</v>
      </c>
      <c r="H86" t="s">
        <v>25</v>
      </c>
      <c r="I86" t="s">
        <v>21</v>
      </c>
      <c r="J86" t="s">
        <v>22</v>
      </c>
      <c r="K86">
        <v>8.9</v>
      </c>
      <c r="L86">
        <v>117</v>
      </c>
      <c r="M86" t="s">
        <v>44</v>
      </c>
      <c r="N86">
        <v>117</v>
      </c>
      <c r="P86">
        <v>7</v>
      </c>
      <c r="Q86">
        <v>2</v>
      </c>
      <c r="R86">
        <f t="shared" si="1"/>
        <v>0</v>
      </c>
    </row>
    <row r="87" spans="1:18" x14ac:dyDescent="0.3">
      <c r="A87" t="s">
        <v>15</v>
      </c>
      <c r="B87" s="1">
        <v>38391</v>
      </c>
      <c r="C87" t="s">
        <v>16</v>
      </c>
      <c r="D87" t="s">
        <v>39</v>
      </c>
      <c r="E87" t="s">
        <v>40</v>
      </c>
      <c r="G87" s="6" t="s">
        <v>29</v>
      </c>
      <c r="H87" t="s">
        <v>25</v>
      </c>
      <c r="I87" t="s">
        <v>26</v>
      </c>
      <c r="J87" t="s">
        <v>27</v>
      </c>
      <c r="K87">
        <v>28</v>
      </c>
      <c r="L87">
        <v>15</v>
      </c>
      <c r="M87" t="s">
        <v>44</v>
      </c>
      <c r="N87">
        <v>15</v>
      </c>
      <c r="P87">
        <v>7</v>
      </c>
      <c r="Q87">
        <v>2</v>
      </c>
      <c r="R87">
        <f t="shared" si="1"/>
        <v>0</v>
      </c>
    </row>
    <row r="88" spans="1:18" x14ac:dyDescent="0.3">
      <c r="A88" t="s">
        <v>15</v>
      </c>
      <c r="B88" s="1">
        <v>38391</v>
      </c>
      <c r="C88" t="s">
        <v>16</v>
      </c>
      <c r="D88" t="s">
        <v>39</v>
      </c>
      <c r="E88" t="s">
        <v>40</v>
      </c>
      <c r="G88" s="6" t="s">
        <v>29</v>
      </c>
      <c r="H88" t="s">
        <v>28</v>
      </c>
      <c r="I88" t="s">
        <v>26</v>
      </c>
      <c r="J88" t="s">
        <v>27</v>
      </c>
      <c r="K88">
        <v>120</v>
      </c>
      <c r="L88">
        <v>22.35</v>
      </c>
      <c r="M88" t="s">
        <v>44</v>
      </c>
      <c r="N88">
        <v>22.35</v>
      </c>
      <c r="P88">
        <v>7</v>
      </c>
      <c r="Q88">
        <v>2</v>
      </c>
      <c r="R88">
        <f t="shared" si="1"/>
        <v>0</v>
      </c>
    </row>
    <row r="89" spans="1:18" x14ac:dyDescent="0.3">
      <c r="A89" t="s">
        <v>15</v>
      </c>
      <c r="B89" s="1">
        <v>38391</v>
      </c>
      <c r="C89" t="s">
        <v>16</v>
      </c>
      <c r="D89" t="s">
        <v>39</v>
      </c>
      <c r="E89" t="s">
        <v>40</v>
      </c>
      <c r="G89" s="6" t="s">
        <v>29</v>
      </c>
      <c r="H89" t="s">
        <v>43</v>
      </c>
      <c r="I89" t="s">
        <v>26</v>
      </c>
      <c r="J89" t="s">
        <v>27</v>
      </c>
      <c r="K89">
        <v>23</v>
      </c>
      <c r="L89">
        <v>7.7</v>
      </c>
      <c r="M89" t="s">
        <v>44</v>
      </c>
      <c r="N89">
        <v>7.7</v>
      </c>
      <c r="P89">
        <v>7</v>
      </c>
      <c r="Q89">
        <v>2</v>
      </c>
      <c r="R89">
        <f t="shared" si="1"/>
        <v>0</v>
      </c>
    </row>
    <row r="90" spans="1:18" x14ac:dyDescent="0.3">
      <c r="A90" t="s">
        <v>15</v>
      </c>
      <c r="B90" s="1">
        <v>38391</v>
      </c>
      <c r="C90" t="s">
        <v>16</v>
      </c>
      <c r="D90" t="s">
        <v>39</v>
      </c>
      <c r="E90" t="s">
        <v>40</v>
      </c>
      <c r="G90" t="s">
        <v>19</v>
      </c>
      <c r="H90" t="s">
        <v>41</v>
      </c>
      <c r="I90" t="s">
        <v>21</v>
      </c>
      <c r="J90" t="s">
        <v>22</v>
      </c>
      <c r="K90">
        <v>88.6</v>
      </c>
      <c r="L90">
        <v>123</v>
      </c>
      <c r="M90" t="s">
        <v>45</v>
      </c>
      <c r="N90">
        <v>140</v>
      </c>
      <c r="P90">
        <v>7</v>
      </c>
      <c r="Q90">
        <v>3</v>
      </c>
      <c r="R90">
        <f t="shared" si="1"/>
        <v>0</v>
      </c>
    </row>
    <row r="91" spans="1:18" x14ac:dyDescent="0.3">
      <c r="A91" t="s">
        <v>15</v>
      </c>
      <c r="B91" s="1">
        <v>38391</v>
      </c>
      <c r="C91" t="s">
        <v>16</v>
      </c>
      <c r="D91" t="s">
        <v>39</v>
      </c>
      <c r="E91" t="s">
        <v>40</v>
      </c>
      <c r="G91" t="s">
        <v>19</v>
      </c>
      <c r="H91" t="s">
        <v>41</v>
      </c>
      <c r="I91" t="s">
        <v>26</v>
      </c>
      <c r="J91" t="s">
        <v>27</v>
      </c>
      <c r="K91">
        <v>1118</v>
      </c>
      <c r="L91">
        <v>27.85</v>
      </c>
      <c r="M91" t="s">
        <v>45</v>
      </c>
      <c r="N91">
        <v>45.64</v>
      </c>
      <c r="P91">
        <v>7</v>
      </c>
      <c r="Q91">
        <v>3</v>
      </c>
      <c r="R91">
        <f t="shared" si="1"/>
        <v>0</v>
      </c>
    </row>
    <row r="92" spans="1:18" x14ac:dyDescent="0.3">
      <c r="A92" t="s">
        <v>15</v>
      </c>
      <c r="B92" s="1">
        <v>38391</v>
      </c>
      <c r="C92" t="s">
        <v>16</v>
      </c>
      <c r="D92" t="s">
        <v>39</v>
      </c>
      <c r="E92" t="s">
        <v>40</v>
      </c>
      <c r="G92" s="6" t="s">
        <v>29</v>
      </c>
      <c r="H92" t="s">
        <v>25</v>
      </c>
      <c r="I92" t="s">
        <v>21</v>
      </c>
      <c r="J92" t="s">
        <v>22</v>
      </c>
      <c r="K92">
        <v>8.9</v>
      </c>
      <c r="L92">
        <v>117</v>
      </c>
      <c r="M92" t="s">
        <v>45</v>
      </c>
      <c r="N92">
        <v>117</v>
      </c>
      <c r="P92">
        <v>7</v>
      </c>
      <c r="Q92">
        <v>3</v>
      </c>
      <c r="R92">
        <f t="shared" si="1"/>
        <v>0</v>
      </c>
    </row>
    <row r="93" spans="1:18" x14ac:dyDescent="0.3">
      <c r="A93" t="s">
        <v>15</v>
      </c>
      <c r="B93" s="1">
        <v>38391</v>
      </c>
      <c r="C93" t="s">
        <v>16</v>
      </c>
      <c r="D93" t="s">
        <v>39</v>
      </c>
      <c r="E93" t="s">
        <v>40</v>
      </c>
      <c r="G93" s="6" t="s">
        <v>29</v>
      </c>
      <c r="H93" t="s">
        <v>25</v>
      </c>
      <c r="I93" t="s">
        <v>26</v>
      </c>
      <c r="J93" t="s">
        <v>27</v>
      </c>
      <c r="K93">
        <v>28</v>
      </c>
      <c r="L93">
        <v>15</v>
      </c>
      <c r="M93" t="s">
        <v>45</v>
      </c>
      <c r="N93">
        <v>15</v>
      </c>
      <c r="P93">
        <v>7</v>
      </c>
      <c r="Q93">
        <v>3</v>
      </c>
      <c r="R93">
        <f t="shared" si="1"/>
        <v>0</v>
      </c>
    </row>
    <row r="94" spans="1:18" x14ac:dyDescent="0.3">
      <c r="A94" t="s">
        <v>15</v>
      </c>
      <c r="B94" s="1">
        <v>38391</v>
      </c>
      <c r="C94" t="s">
        <v>16</v>
      </c>
      <c r="D94" t="s">
        <v>39</v>
      </c>
      <c r="E94" t="s">
        <v>40</v>
      </c>
      <c r="G94" s="6" t="s">
        <v>29</v>
      </c>
      <c r="H94" t="s">
        <v>28</v>
      </c>
      <c r="I94" t="s">
        <v>26</v>
      </c>
      <c r="J94" t="s">
        <v>27</v>
      </c>
      <c r="K94">
        <v>120</v>
      </c>
      <c r="L94">
        <v>22.35</v>
      </c>
      <c r="M94" t="s">
        <v>45</v>
      </c>
      <c r="N94">
        <v>22.35</v>
      </c>
      <c r="P94">
        <v>7</v>
      </c>
      <c r="Q94">
        <v>3</v>
      </c>
      <c r="R94">
        <f t="shared" si="1"/>
        <v>0</v>
      </c>
    </row>
    <row r="95" spans="1:18" x14ac:dyDescent="0.3">
      <c r="A95" t="s">
        <v>15</v>
      </c>
      <c r="B95" s="1">
        <v>38391</v>
      </c>
      <c r="C95" t="s">
        <v>16</v>
      </c>
      <c r="D95" t="s">
        <v>39</v>
      </c>
      <c r="E95" t="s">
        <v>40</v>
      </c>
      <c r="G95" s="6" t="s">
        <v>29</v>
      </c>
      <c r="H95" t="s">
        <v>43</v>
      </c>
      <c r="I95" t="s">
        <v>26</v>
      </c>
      <c r="J95" t="s">
        <v>27</v>
      </c>
      <c r="K95">
        <v>23</v>
      </c>
      <c r="L95">
        <v>7.7</v>
      </c>
      <c r="M95" t="s">
        <v>45</v>
      </c>
      <c r="N95">
        <v>7.7</v>
      </c>
      <c r="P95">
        <v>7</v>
      </c>
      <c r="Q95">
        <v>3</v>
      </c>
      <c r="R95">
        <f t="shared" si="1"/>
        <v>0</v>
      </c>
    </row>
    <row r="96" spans="1:18" x14ac:dyDescent="0.3">
      <c r="A96" t="s">
        <v>15</v>
      </c>
      <c r="B96" s="1">
        <v>38391</v>
      </c>
      <c r="C96" t="s">
        <v>16</v>
      </c>
      <c r="D96" t="s">
        <v>39</v>
      </c>
      <c r="E96" t="s">
        <v>40</v>
      </c>
      <c r="G96" t="s">
        <v>19</v>
      </c>
      <c r="H96" t="s">
        <v>41</v>
      </c>
      <c r="I96" t="s">
        <v>21</v>
      </c>
      <c r="J96" t="s">
        <v>22</v>
      </c>
      <c r="K96">
        <v>88.6</v>
      </c>
      <c r="L96">
        <v>123</v>
      </c>
      <c r="M96" t="s">
        <v>33</v>
      </c>
      <c r="N96">
        <v>300</v>
      </c>
      <c r="P96">
        <v>7</v>
      </c>
      <c r="Q96">
        <v>4</v>
      </c>
      <c r="R96">
        <f t="shared" si="1"/>
        <v>0</v>
      </c>
    </row>
    <row r="97" spans="1:18" x14ac:dyDescent="0.3">
      <c r="A97" t="s">
        <v>15</v>
      </c>
      <c r="B97" s="1">
        <v>38391</v>
      </c>
      <c r="C97" t="s">
        <v>16</v>
      </c>
      <c r="D97" t="s">
        <v>39</v>
      </c>
      <c r="E97" t="s">
        <v>40</v>
      </c>
      <c r="G97" t="s">
        <v>19</v>
      </c>
      <c r="H97" t="s">
        <v>41</v>
      </c>
      <c r="I97" t="s">
        <v>26</v>
      </c>
      <c r="J97" t="s">
        <v>27</v>
      </c>
      <c r="K97">
        <v>1118</v>
      </c>
      <c r="L97">
        <v>27.85</v>
      </c>
      <c r="M97" t="s">
        <v>33</v>
      </c>
      <c r="N97">
        <v>31</v>
      </c>
      <c r="P97">
        <v>7</v>
      </c>
      <c r="Q97">
        <v>4</v>
      </c>
      <c r="R97">
        <f t="shared" si="1"/>
        <v>0</v>
      </c>
    </row>
    <row r="98" spans="1:18" x14ac:dyDescent="0.3">
      <c r="A98" t="s">
        <v>15</v>
      </c>
      <c r="B98" s="1">
        <v>38391</v>
      </c>
      <c r="C98" t="s">
        <v>16</v>
      </c>
      <c r="D98" t="s">
        <v>39</v>
      </c>
      <c r="E98" t="s">
        <v>40</v>
      </c>
      <c r="G98" s="6" t="s">
        <v>29</v>
      </c>
      <c r="H98" t="s">
        <v>25</v>
      </c>
      <c r="I98" t="s">
        <v>21</v>
      </c>
      <c r="J98" t="s">
        <v>22</v>
      </c>
      <c r="K98">
        <v>8.9</v>
      </c>
      <c r="L98">
        <v>117</v>
      </c>
      <c r="M98" t="s">
        <v>33</v>
      </c>
      <c r="N98">
        <v>117</v>
      </c>
      <c r="P98">
        <v>7</v>
      </c>
      <c r="Q98">
        <v>4</v>
      </c>
      <c r="R98">
        <f t="shared" si="1"/>
        <v>0</v>
      </c>
    </row>
    <row r="99" spans="1:18" x14ac:dyDescent="0.3">
      <c r="A99" t="s">
        <v>15</v>
      </c>
      <c r="B99" s="1">
        <v>38391</v>
      </c>
      <c r="C99" t="s">
        <v>16</v>
      </c>
      <c r="D99" t="s">
        <v>39</v>
      </c>
      <c r="E99" t="s">
        <v>40</v>
      </c>
      <c r="G99" s="6" t="s">
        <v>29</v>
      </c>
      <c r="H99" t="s">
        <v>25</v>
      </c>
      <c r="I99" t="s">
        <v>26</v>
      </c>
      <c r="J99" t="s">
        <v>27</v>
      </c>
      <c r="K99">
        <v>28</v>
      </c>
      <c r="L99">
        <v>15</v>
      </c>
      <c r="M99" t="s">
        <v>33</v>
      </c>
      <c r="N99">
        <v>15</v>
      </c>
      <c r="P99">
        <v>7</v>
      </c>
      <c r="Q99">
        <v>4</v>
      </c>
      <c r="R99">
        <f t="shared" si="1"/>
        <v>0</v>
      </c>
    </row>
    <row r="100" spans="1:18" x14ac:dyDescent="0.3">
      <c r="A100" t="s">
        <v>15</v>
      </c>
      <c r="B100" s="1">
        <v>38391</v>
      </c>
      <c r="C100" t="s">
        <v>16</v>
      </c>
      <c r="D100" t="s">
        <v>39</v>
      </c>
      <c r="E100" t="s">
        <v>40</v>
      </c>
      <c r="G100" s="6" t="s">
        <v>29</v>
      </c>
      <c r="H100" t="s">
        <v>28</v>
      </c>
      <c r="I100" t="s">
        <v>26</v>
      </c>
      <c r="J100" t="s">
        <v>27</v>
      </c>
      <c r="K100">
        <v>120</v>
      </c>
      <c r="L100">
        <v>22.35</v>
      </c>
      <c r="M100" t="s">
        <v>33</v>
      </c>
      <c r="N100">
        <v>22.35</v>
      </c>
      <c r="P100">
        <v>7</v>
      </c>
      <c r="Q100">
        <v>4</v>
      </c>
      <c r="R100">
        <f t="shared" si="1"/>
        <v>0</v>
      </c>
    </row>
    <row r="101" spans="1:18" x14ac:dyDescent="0.3">
      <c r="A101" t="s">
        <v>15</v>
      </c>
      <c r="B101" s="1">
        <v>38391</v>
      </c>
      <c r="C101" t="s">
        <v>16</v>
      </c>
      <c r="D101" t="s">
        <v>39</v>
      </c>
      <c r="E101" t="s">
        <v>40</v>
      </c>
      <c r="G101" s="6" t="s">
        <v>29</v>
      </c>
      <c r="H101" t="s">
        <v>43</v>
      </c>
      <c r="I101" t="s">
        <v>26</v>
      </c>
      <c r="J101" t="s">
        <v>27</v>
      </c>
      <c r="K101">
        <v>23</v>
      </c>
      <c r="L101">
        <v>7.7</v>
      </c>
      <c r="M101" t="s">
        <v>33</v>
      </c>
      <c r="N101">
        <v>7.7</v>
      </c>
      <c r="P101">
        <v>7</v>
      </c>
      <c r="Q101">
        <v>4</v>
      </c>
      <c r="R101">
        <f t="shared" si="1"/>
        <v>0</v>
      </c>
    </row>
    <row r="102" spans="1:18" x14ac:dyDescent="0.3">
      <c r="A102" t="s">
        <v>15</v>
      </c>
      <c r="B102" s="1">
        <v>38391</v>
      </c>
      <c r="C102" t="s">
        <v>16</v>
      </c>
      <c r="D102" t="s">
        <v>39</v>
      </c>
      <c r="E102" t="s">
        <v>40</v>
      </c>
      <c r="G102" t="s">
        <v>19</v>
      </c>
      <c r="H102" t="s">
        <v>41</v>
      </c>
      <c r="I102" t="s">
        <v>21</v>
      </c>
      <c r="J102" t="s">
        <v>22</v>
      </c>
      <c r="K102">
        <v>88.6</v>
      </c>
      <c r="L102">
        <v>123</v>
      </c>
      <c r="M102" t="s">
        <v>46</v>
      </c>
      <c r="N102">
        <v>185</v>
      </c>
      <c r="P102">
        <v>7</v>
      </c>
      <c r="Q102">
        <v>5</v>
      </c>
      <c r="R102">
        <f t="shared" si="1"/>
        <v>0</v>
      </c>
    </row>
    <row r="103" spans="1:18" x14ac:dyDescent="0.3">
      <c r="A103" t="s">
        <v>15</v>
      </c>
      <c r="B103" s="1">
        <v>38391</v>
      </c>
      <c r="C103" t="s">
        <v>16</v>
      </c>
      <c r="D103" t="s">
        <v>39</v>
      </c>
      <c r="E103" t="s">
        <v>40</v>
      </c>
      <c r="G103" t="s">
        <v>19</v>
      </c>
      <c r="H103" t="s">
        <v>41</v>
      </c>
      <c r="I103" t="s">
        <v>26</v>
      </c>
      <c r="J103" t="s">
        <v>27</v>
      </c>
      <c r="K103">
        <v>1118</v>
      </c>
      <c r="L103">
        <v>27.85</v>
      </c>
      <c r="M103" t="s">
        <v>46</v>
      </c>
      <c r="N103">
        <v>28</v>
      </c>
      <c r="P103">
        <v>7</v>
      </c>
      <c r="Q103">
        <v>5</v>
      </c>
      <c r="R103">
        <f t="shared" si="1"/>
        <v>0</v>
      </c>
    </row>
    <row r="104" spans="1:18" x14ac:dyDescent="0.3">
      <c r="A104" t="s">
        <v>15</v>
      </c>
      <c r="B104" s="1">
        <v>38391</v>
      </c>
      <c r="C104" t="s">
        <v>16</v>
      </c>
      <c r="D104" t="s">
        <v>39</v>
      </c>
      <c r="E104" t="s">
        <v>40</v>
      </c>
      <c r="G104" s="6" t="s">
        <v>29</v>
      </c>
      <c r="H104" t="s">
        <v>25</v>
      </c>
      <c r="I104" t="s">
        <v>21</v>
      </c>
      <c r="J104" t="s">
        <v>22</v>
      </c>
      <c r="K104">
        <v>8.9</v>
      </c>
      <c r="L104">
        <v>117</v>
      </c>
      <c r="M104" t="s">
        <v>46</v>
      </c>
      <c r="N104">
        <v>117</v>
      </c>
      <c r="P104">
        <v>7</v>
      </c>
      <c r="Q104">
        <v>5</v>
      </c>
      <c r="R104">
        <f t="shared" si="1"/>
        <v>0</v>
      </c>
    </row>
    <row r="105" spans="1:18" x14ac:dyDescent="0.3">
      <c r="A105" t="s">
        <v>15</v>
      </c>
      <c r="B105" s="1">
        <v>38391</v>
      </c>
      <c r="C105" t="s">
        <v>16</v>
      </c>
      <c r="D105" t="s">
        <v>39</v>
      </c>
      <c r="E105" t="s">
        <v>40</v>
      </c>
      <c r="G105" s="6" t="s">
        <v>29</v>
      </c>
      <c r="H105" t="s">
        <v>25</v>
      </c>
      <c r="I105" t="s">
        <v>26</v>
      </c>
      <c r="J105" t="s">
        <v>27</v>
      </c>
      <c r="K105">
        <v>28</v>
      </c>
      <c r="L105">
        <v>15</v>
      </c>
      <c r="M105" t="s">
        <v>46</v>
      </c>
      <c r="N105">
        <v>15</v>
      </c>
      <c r="P105">
        <v>7</v>
      </c>
      <c r="Q105">
        <v>5</v>
      </c>
      <c r="R105">
        <f t="shared" si="1"/>
        <v>0</v>
      </c>
    </row>
    <row r="106" spans="1:18" x14ac:dyDescent="0.3">
      <c r="A106" t="s">
        <v>15</v>
      </c>
      <c r="B106" s="1">
        <v>38391</v>
      </c>
      <c r="C106" t="s">
        <v>16</v>
      </c>
      <c r="D106" t="s">
        <v>39</v>
      </c>
      <c r="E106" t="s">
        <v>40</v>
      </c>
      <c r="G106" s="6" t="s">
        <v>29</v>
      </c>
      <c r="H106" t="s">
        <v>28</v>
      </c>
      <c r="I106" t="s">
        <v>26</v>
      </c>
      <c r="J106" t="s">
        <v>27</v>
      </c>
      <c r="K106">
        <v>120</v>
      </c>
      <c r="L106">
        <v>22.35</v>
      </c>
      <c r="M106" t="s">
        <v>46</v>
      </c>
      <c r="N106">
        <v>22.35</v>
      </c>
      <c r="P106">
        <v>7</v>
      </c>
      <c r="Q106">
        <v>5</v>
      </c>
      <c r="R106">
        <f t="shared" si="1"/>
        <v>0</v>
      </c>
    </row>
    <row r="107" spans="1:18" x14ac:dyDescent="0.3">
      <c r="A107" t="s">
        <v>15</v>
      </c>
      <c r="B107" s="1">
        <v>38391</v>
      </c>
      <c r="C107" t="s">
        <v>16</v>
      </c>
      <c r="D107" t="s">
        <v>39</v>
      </c>
      <c r="E107" t="s">
        <v>40</v>
      </c>
      <c r="G107" s="6" t="s">
        <v>29</v>
      </c>
      <c r="H107" t="s">
        <v>43</v>
      </c>
      <c r="I107" t="s">
        <v>26</v>
      </c>
      <c r="J107" t="s">
        <v>27</v>
      </c>
      <c r="K107">
        <v>23</v>
      </c>
      <c r="L107">
        <v>7.7</v>
      </c>
      <c r="M107" t="s">
        <v>46</v>
      </c>
      <c r="N107">
        <v>7.7</v>
      </c>
      <c r="P107">
        <v>7</v>
      </c>
      <c r="Q107">
        <v>5</v>
      </c>
      <c r="R107">
        <f t="shared" si="1"/>
        <v>0</v>
      </c>
    </row>
    <row r="108" spans="1:18" x14ac:dyDescent="0.3">
      <c r="A108" t="s">
        <v>15</v>
      </c>
      <c r="B108" s="1">
        <v>38391</v>
      </c>
      <c r="C108" t="s">
        <v>16</v>
      </c>
      <c r="D108" t="s">
        <v>39</v>
      </c>
      <c r="E108" t="s">
        <v>40</v>
      </c>
      <c r="G108" t="s">
        <v>19</v>
      </c>
      <c r="H108" t="s">
        <v>41</v>
      </c>
      <c r="I108" t="s">
        <v>21</v>
      </c>
      <c r="J108" t="s">
        <v>22</v>
      </c>
      <c r="K108">
        <v>88.6</v>
      </c>
      <c r="L108">
        <v>123</v>
      </c>
      <c r="M108" t="s">
        <v>31</v>
      </c>
      <c r="N108">
        <v>181.5</v>
      </c>
      <c r="P108">
        <v>7</v>
      </c>
      <c r="Q108">
        <v>6</v>
      </c>
      <c r="R108">
        <f t="shared" si="1"/>
        <v>0</v>
      </c>
    </row>
    <row r="109" spans="1:18" x14ac:dyDescent="0.3">
      <c r="A109" t="s">
        <v>15</v>
      </c>
      <c r="B109" s="1">
        <v>38391</v>
      </c>
      <c r="C109" t="s">
        <v>16</v>
      </c>
      <c r="D109" t="s">
        <v>39</v>
      </c>
      <c r="E109" t="s">
        <v>40</v>
      </c>
      <c r="G109" t="s">
        <v>19</v>
      </c>
      <c r="H109" t="s">
        <v>41</v>
      </c>
      <c r="I109" t="s">
        <v>26</v>
      </c>
      <c r="J109" t="s">
        <v>27</v>
      </c>
      <c r="K109">
        <v>1118</v>
      </c>
      <c r="L109">
        <v>27.85</v>
      </c>
      <c r="M109" t="s">
        <v>31</v>
      </c>
      <c r="N109">
        <v>27.85</v>
      </c>
      <c r="P109">
        <v>7</v>
      </c>
      <c r="Q109">
        <v>6</v>
      </c>
      <c r="R109">
        <f t="shared" si="1"/>
        <v>0</v>
      </c>
    </row>
    <row r="110" spans="1:18" x14ac:dyDescent="0.3">
      <c r="A110" t="s">
        <v>15</v>
      </c>
      <c r="B110" s="1">
        <v>38391</v>
      </c>
      <c r="C110" t="s">
        <v>16</v>
      </c>
      <c r="D110" t="s">
        <v>39</v>
      </c>
      <c r="E110" t="s">
        <v>40</v>
      </c>
      <c r="G110" s="6" t="s">
        <v>29</v>
      </c>
      <c r="H110" t="s">
        <v>25</v>
      </c>
      <c r="I110" t="s">
        <v>21</v>
      </c>
      <c r="J110" t="s">
        <v>22</v>
      </c>
      <c r="K110">
        <v>8.9</v>
      </c>
      <c r="L110">
        <v>117</v>
      </c>
      <c r="M110" t="s">
        <v>31</v>
      </c>
      <c r="N110">
        <v>117</v>
      </c>
      <c r="P110">
        <v>7</v>
      </c>
      <c r="Q110">
        <v>6</v>
      </c>
      <c r="R110">
        <f t="shared" si="1"/>
        <v>0</v>
      </c>
    </row>
    <row r="111" spans="1:18" x14ac:dyDescent="0.3">
      <c r="A111" t="s">
        <v>15</v>
      </c>
      <c r="B111" s="1">
        <v>38391</v>
      </c>
      <c r="C111" t="s">
        <v>16</v>
      </c>
      <c r="D111" t="s">
        <v>39</v>
      </c>
      <c r="E111" t="s">
        <v>40</v>
      </c>
      <c r="G111" s="6" t="s">
        <v>29</v>
      </c>
      <c r="H111" t="s">
        <v>25</v>
      </c>
      <c r="I111" t="s">
        <v>26</v>
      </c>
      <c r="J111" t="s">
        <v>27</v>
      </c>
      <c r="K111">
        <v>28</v>
      </c>
      <c r="L111">
        <v>15</v>
      </c>
      <c r="M111" t="s">
        <v>31</v>
      </c>
      <c r="N111">
        <v>15</v>
      </c>
      <c r="P111">
        <v>7</v>
      </c>
      <c r="Q111">
        <v>6</v>
      </c>
      <c r="R111">
        <f t="shared" si="1"/>
        <v>0</v>
      </c>
    </row>
    <row r="112" spans="1:18" x14ac:dyDescent="0.3">
      <c r="A112" t="s">
        <v>15</v>
      </c>
      <c r="B112" s="1">
        <v>38391</v>
      </c>
      <c r="C112" t="s">
        <v>16</v>
      </c>
      <c r="D112" t="s">
        <v>39</v>
      </c>
      <c r="E112" t="s">
        <v>40</v>
      </c>
      <c r="G112" s="6" t="s">
        <v>29</v>
      </c>
      <c r="H112" t="s">
        <v>28</v>
      </c>
      <c r="I112" t="s">
        <v>26</v>
      </c>
      <c r="J112" t="s">
        <v>27</v>
      </c>
      <c r="K112">
        <v>120</v>
      </c>
      <c r="L112">
        <v>22.35</v>
      </c>
      <c r="M112" t="s">
        <v>31</v>
      </c>
      <c r="N112">
        <v>22.35</v>
      </c>
      <c r="P112">
        <v>7</v>
      </c>
      <c r="Q112">
        <v>6</v>
      </c>
      <c r="R112">
        <f t="shared" si="1"/>
        <v>0</v>
      </c>
    </row>
    <row r="113" spans="1:18" x14ac:dyDescent="0.3">
      <c r="A113" t="s">
        <v>15</v>
      </c>
      <c r="B113" s="1">
        <v>38391</v>
      </c>
      <c r="C113" t="s">
        <v>16</v>
      </c>
      <c r="D113" t="s">
        <v>39</v>
      </c>
      <c r="E113" t="s">
        <v>40</v>
      </c>
      <c r="G113" s="6" t="s">
        <v>29</v>
      </c>
      <c r="H113" t="s">
        <v>43</v>
      </c>
      <c r="I113" t="s">
        <v>26</v>
      </c>
      <c r="J113" t="s">
        <v>27</v>
      </c>
      <c r="K113">
        <v>23</v>
      </c>
      <c r="L113">
        <v>7.7</v>
      </c>
      <c r="M113" t="s">
        <v>31</v>
      </c>
      <c r="N113">
        <v>7.7</v>
      </c>
      <c r="P113">
        <v>7</v>
      </c>
      <c r="Q113">
        <v>6</v>
      </c>
      <c r="R113">
        <f t="shared" si="1"/>
        <v>0</v>
      </c>
    </row>
    <row r="114" spans="1:18" x14ac:dyDescent="0.3">
      <c r="A114" t="s">
        <v>15</v>
      </c>
      <c r="B114" s="1">
        <v>38391</v>
      </c>
      <c r="C114" t="s">
        <v>16</v>
      </c>
      <c r="D114" t="s">
        <v>39</v>
      </c>
      <c r="E114" t="s">
        <v>40</v>
      </c>
      <c r="G114" t="s">
        <v>19</v>
      </c>
      <c r="H114" t="s">
        <v>41</v>
      </c>
      <c r="I114" t="s">
        <v>21</v>
      </c>
      <c r="J114" t="s">
        <v>22</v>
      </c>
      <c r="K114">
        <v>88.6</v>
      </c>
      <c r="L114">
        <v>123</v>
      </c>
      <c r="M114" t="s">
        <v>36</v>
      </c>
      <c r="N114">
        <v>125</v>
      </c>
      <c r="P114">
        <v>7</v>
      </c>
      <c r="Q114">
        <v>7</v>
      </c>
      <c r="R114">
        <f t="shared" si="1"/>
        <v>0</v>
      </c>
    </row>
    <row r="115" spans="1:18" x14ac:dyDescent="0.3">
      <c r="A115" t="s">
        <v>15</v>
      </c>
      <c r="B115" s="1">
        <v>38391</v>
      </c>
      <c r="C115" t="s">
        <v>16</v>
      </c>
      <c r="D115" t="s">
        <v>39</v>
      </c>
      <c r="E115" t="s">
        <v>40</v>
      </c>
      <c r="G115" t="s">
        <v>19</v>
      </c>
      <c r="H115" t="s">
        <v>41</v>
      </c>
      <c r="I115" t="s">
        <v>26</v>
      </c>
      <c r="J115" t="s">
        <v>27</v>
      </c>
      <c r="K115">
        <v>1118</v>
      </c>
      <c r="L115">
        <v>27.85</v>
      </c>
      <c r="M115" t="s">
        <v>36</v>
      </c>
      <c r="N115">
        <v>30</v>
      </c>
      <c r="P115">
        <v>7</v>
      </c>
      <c r="Q115">
        <v>7</v>
      </c>
      <c r="R115">
        <f t="shared" si="1"/>
        <v>0</v>
      </c>
    </row>
    <row r="116" spans="1:18" x14ac:dyDescent="0.3">
      <c r="A116" t="s">
        <v>15</v>
      </c>
      <c r="B116" s="1">
        <v>38391</v>
      </c>
      <c r="C116" t="s">
        <v>16</v>
      </c>
      <c r="D116" t="s">
        <v>39</v>
      </c>
      <c r="E116" t="s">
        <v>40</v>
      </c>
      <c r="G116" s="6" t="s">
        <v>29</v>
      </c>
      <c r="H116" t="s">
        <v>25</v>
      </c>
      <c r="I116" t="s">
        <v>21</v>
      </c>
      <c r="J116" t="s">
        <v>22</v>
      </c>
      <c r="K116">
        <v>8.9</v>
      </c>
      <c r="L116">
        <v>117</v>
      </c>
      <c r="M116" t="s">
        <v>36</v>
      </c>
      <c r="N116">
        <v>117</v>
      </c>
      <c r="P116">
        <v>7</v>
      </c>
      <c r="Q116">
        <v>7</v>
      </c>
      <c r="R116">
        <f t="shared" si="1"/>
        <v>0</v>
      </c>
    </row>
    <row r="117" spans="1:18" x14ac:dyDescent="0.3">
      <c r="A117" t="s">
        <v>15</v>
      </c>
      <c r="B117" s="1">
        <v>38391</v>
      </c>
      <c r="C117" t="s">
        <v>16</v>
      </c>
      <c r="D117" t="s">
        <v>39</v>
      </c>
      <c r="E117" t="s">
        <v>40</v>
      </c>
      <c r="G117" s="6" t="s">
        <v>29</v>
      </c>
      <c r="H117" t="s">
        <v>25</v>
      </c>
      <c r="I117" t="s">
        <v>26</v>
      </c>
      <c r="J117" t="s">
        <v>27</v>
      </c>
      <c r="K117">
        <v>28</v>
      </c>
      <c r="L117">
        <v>15</v>
      </c>
      <c r="M117" t="s">
        <v>36</v>
      </c>
      <c r="N117">
        <v>15</v>
      </c>
      <c r="P117">
        <v>7</v>
      </c>
      <c r="Q117">
        <v>7</v>
      </c>
      <c r="R117">
        <f t="shared" si="1"/>
        <v>0</v>
      </c>
    </row>
    <row r="118" spans="1:18" x14ac:dyDescent="0.3">
      <c r="A118" t="s">
        <v>15</v>
      </c>
      <c r="B118" s="1">
        <v>38391</v>
      </c>
      <c r="C118" t="s">
        <v>16</v>
      </c>
      <c r="D118" t="s">
        <v>39</v>
      </c>
      <c r="E118" t="s">
        <v>40</v>
      </c>
      <c r="G118" s="6" t="s">
        <v>29</v>
      </c>
      <c r="H118" t="s">
        <v>28</v>
      </c>
      <c r="I118" t="s">
        <v>26</v>
      </c>
      <c r="J118" t="s">
        <v>27</v>
      </c>
      <c r="K118">
        <v>120</v>
      </c>
      <c r="L118">
        <v>22.35</v>
      </c>
      <c r="M118" t="s">
        <v>36</v>
      </c>
      <c r="N118">
        <v>22.35</v>
      </c>
      <c r="P118">
        <v>7</v>
      </c>
      <c r="Q118">
        <v>7</v>
      </c>
      <c r="R118">
        <f t="shared" si="1"/>
        <v>0</v>
      </c>
    </row>
    <row r="119" spans="1:18" x14ac:dyDescent="0.3">
      <c r="A119" t="s">
        <v>15</v>
      </c>
      <c r="B119" s="1">
        <v>38391</v>
      </c>
      <c r="C119" t="s">
        <v>16</v>
      </c>
      <c r="D119" t="s">
        <v>39</v>
      </c>
      <c r="E119" t="s">
        <v>40</v>
      </c>
      <c r="G119" s="6" t="s">
        <v>29</v>
      </c>
      <c r="H119" t="s">
        <v>43</v>
      </c>
      <c r="I119" t="s">
        <v>26</v>
      </c>
      <c r="J119" t="s">
        <v>27</v>
      </c>
      <c r="K119">
        <v>23</v>
      </c>
      <c r="L119">
        <v>7.7</v>
      </c>
      <c r="M119" t="s">
        <v>36</v>
      </c>
      <c r="N119">
        <v>7.7</v>
      </c>
      <c r="P119">
        <v>7</v>
      </c>
      <c r="Q119">
        <v>7</v>
      </c>
      <c r="R119">
        <f t="shared" si="1"/>
        <v>0</v>
      </c>
    </row>
    <row r="120" spans="1:18" x14ac:dyDescent="0.3">
      <c r="R120" t="str">
        <f t="shared" si="1"/>
        <v/>
      </c>
    </row>
    <row r="121" spans="1:18" x14ac:dyDescent="0.3">
      <c r="A121" t="s">
        <v>15</v>
      </c>
      <c r="B121" s="1">
        <v>38391</v>
      </c>
      <c r="C121" t="s">
        <v>16</v>
      </c>
      <c r="D121" t="s">
        <v>47</v>
      </c>
      <c r="E121" t="s">
        <v>48</v>
      </c>
      <c r="G121" t="s">
        <v>19</v>
      </c>
      <c r="H121" t="s">
        <v>25</v>
      </c>
      <c r="I121" t="s">
        <v>21</v>
      </c>
      <c r="J121" t="s">
        <v>22</v>
      </c>
      <c r="K121">
        <v>10.4</v>
      </c>
      <c r="L121">
        <v>114</v>
      </c>
      <c r="M121" t="s">
        <v>33</v>
      </c>
      <c r="N121">
        <v>400</v>
      </c>
      <c r="O121" t="s">
        <v>24</v>
      </c>
      <c r="P121">
        <v>3</v>
      </c>
      <c r="Q121">
        <v>1</v>
      </c>
      <c r="R121">
        <f t="shared" si="1"/>
        <v>0</v>
      </c>
    </row>
    <row r="122" spans="1:18" x14ac:dyDescent="0.3">
      <c r="A122" t="s">
        <v>15</v>
      </c>
      <c r="B122" s="1">
        <v>38391</v>
      </c>
      <c r="C122" t="s">
        <v>16</v>
      </c>
      <c r="D122" t="s">
        <v>47</v>
      </c>
      <c r="E122" t="s">
        <v>48</v>
      </c>
      <c r="G122" t="s">
        <v>19</v>
      </c>
      <c r="H122" t="s">
        <v>25</v>
      </c>
      <c r="I122" t="s">
        <v>26</v>
      </c>
      <c r="J122" t="s">
        <v>27</v>
      </c>
      <c r="K122">
        <v>118</v>
      </c>
      <c r="L122">
        <v>15.45</v>
      </c>
      <c r="M122" t="s">
        <v>33</v>
      </c>
      <c r="N122">
        <v>21</v>
      </c>
      <c r="O122" t="s">
        <v>24</v>
      </c>
      <c r="P122">
        <v>3</v>
      </c>
      <c r="Q122">
        <v>1</v>
      </c>
      <c r="R122">
        <f t="shared" si="1"/>
        <v>0</v>
      </c>
    </row>
    <row r="123" spans="1:18" x14ac:dyDescent="0.3">
      <c r="A123" t="s">
        <v>15</v>
      </c>
      <c r="B123" s="1">
        <v>38391</v>
      </c>
      <c r="C123" t="s">
        <v>16</v>
      </c>
      <c r="D123" t="s">
        <v>47</v>
      </c>
      <c r="E123" t="s">
        <v>48</v>
      </c>
      <c r="G123" t="s">
        <v>19</v>
      </c>
      <c r="H123" t="s">
        <v>28</v>
      </c>
      <c r="I123" t="s">
        <v>26</v>
      </c>
      <c r="J123" t="s">
        <v>27</v>
      </c>
      <c r="K123">
        <v>179</v>
      </c>
      <c r="L123">
        <v>23</v>
      </c>
      <c r="M123" t="s">
        <v>33</v>
      </c>
      <c r="N123">
        <v>31</v>
      </c>
      <c r="O123" t="s">
        <v>24</v>
      </c>
      <c r="P123">
        <v>3</v>
      </c>
      <c r="Q123">
        <v>1</v>
      </c>
      <c r="R123">
        <f t="shared" si="1"/>
        <v>0</v>
      </c>
    </row>
    <row r="124" spans="1:18" x14ac:dyDescent="0.3">
      <c r="A124" t="s">
        <v>15</v>
      </c>
      <c r="B124" s="1">
        <v>38391</v>
      </c>
      <c r="C124" t="s">
        <v>16</v>
      </c>
      <c r="D124" t="s">
        <v>47</v>
      </c>
      <c r="E124" t="s">
        <v>48</v>
      </c>
      <c r="G124" s="6" t="s">
        <v>29</v>
      </c>
      <c r="H124" t="s">
        <v>28</v>
      </c>
      <c r="I124" t="s">
        <v>21</v>
      </c>
      <c r="J124" t="s">
        <v>22</v>
      </c>
      <c r="K124">
        <v>8.1</v>
      </c>
      <c r="L124">
        <v>92</v>
      </c>
      <c r="M124" t="s">
        <v>33</v>
      </c>
      <c r="N124">
        <v>92</v>
      </c>
      <c r="O124" t="s">
        <v>24</v>
      </c>
      <c r="P124">
        <v>3</v>
      </c>
      <c r="Q124">
        <v>1</v>
      </c>
      <c r="R124">
        <f t="shared" si="1"/>
        <v>0</v>
      </c>
    </row>
    <row r="125" spans="1:18" x14ac:dyDescent="0.3">
      <c r="A125" t="s">
        <v>15</v>
      </c>
      <c r="B125" s="1">
        <v>38391</v>
      </c>
      <c r="C125" t="s">
        <v>16</v>
      </c>
      <c r="D125" t="s">
        <v>47</v>
      </c>
      <c r="E125" t="s">
        <v>48</v>
      </c>
      <c r="G125" s="6" t="s">
        <v>29</v>
      </c>
      <c r="H125" t="s">
        <v>30</v>
      </c>
      <c r="I125" t="s">
        <v>26</v>
      </c>
      <c r="J125" t="s">
        <v>27</v>
      </c>
      <c r="K125">
        <v>7</v>
      </c>
      <c r="L125">
        <v>14.55</v>
      </c>
      <c r="M125" t="s">
        <v>33</v>
      </c>
      <c r="N125">
        <v>14.55</v>
      </c>
      <c r="O125" t="s">
        <v>24</v>
      </c>
      <c r="P125">
        <v>3</v>
      </c>
      <c r="Q125">
        <v>1</v>
      </c>
      <c r="R125">
        <f t="shared" si="1"/>
        <v>0</v>
      </c>
    </row>
    <row r="126" spans="1:18" x14ac:dyDescent="0.3">
      <c r="A126" t="s">
        <v>15</v>
      </c>
      <c r="B126" s="1">
        <v>38391</v>
      </c>
      <c r="C126" t="s">
        <v>16</v>
      </c>
      <c r="D126" t="s">
        <v>47</v>
      </c>
      <c r="E126" t="s">
        <v>48</v>
      </c>
      <c r="G126" t="s">
        <v>19</v>
      </c>
      <c r="H126" t="s">
        <v>25</v>
      </c>
      <c r="I126" t="s">
        <v>21</v>
      </c>
      <c r="J126" t="s">
        <v>22</v>
      </c>
      <c r="K126">
        <v>10.4</v>
      </c>
      <c r="L126">
        <v>114</v>
      </c>
      <c r="M126" t="s">
        <v>35</v>
      </c>
      <c r="N126">
        <v>120</v>
      </c>
      <c r="P126">
        <v>3</v>
      </c>
      <c r="Q126">
        <v>2</v>
      </c>
      <c r="R126">
        <f t="shared" si="1"/>
        <v>0</v>
      </c>
    </row>
    <row r="127" spans="1:18" x14ac:dyDescent="0.3">
      <c r="A127" t="s">
        <v>15</v>
      </c>
      <c r="B127" s="1">
        <v>38391</v>
      </c>
      <c r="C127" t="s">
        <v>16</v>
      </c>
      <c r="D127" t="s">
        <v>47</v>
      </c>
      <c r="E127" t="s">
        <v>48</v>
      </c>
      <c r="G127" t="s">
        <v>19</v>
      </c>
      <c r="H127" t="s">
        <v>25</v>
      </c>
      <c r="I127" t="s">
        <v>26</v>
      </c>
      <c r="J127" t="s">
        <v>27</v>
      </c>
      <c r="K127">
        <v>118</v>
      </c>
      <c r="L127">
        <v>15.45</v>
      </c>
      <c r="M127" t="s">
        <v>35</v>
      </c>
      <c r="N127">
        <v>27</v>
      </c>
      <c r="P127">
        <v>3</v>
      </c>
      <c r="Q127">
        <v>2</v>
      </c>
      <c r="R127">
        <f t="shared" si="1"/>
        <v>0</v>
      </c>
    </row>
    <row r="128" spans="1:18" x14ac:dyDescent="0.3">
      <c r="A128" t="s">
        <v>15</v>
      </c>
      <c r="B128" s="1">
        <v>38391</v>
      </c>
      <c r="C128" t="s">
        <v>16</v>
      </c>
      <c r="D128" t="s">
        <v>47</v>
      </c>
      <c r="E128" t="s">
        <v>48</v>
      </c>
      <c r="G128" t="s">
        <v>19</v>
      </c>
      <c r="H128" t="s">
        <v>28</v>
      </c>
      <c r="I128" t="s">
        <v>26</v>
      </c>
      <c r="J128" t="s">
        <v>27</v>
      </c>
      <c r="K128">
        <v>179</v>
      </c>
      <c r="L128">
        <v>23</v>
      </c>
      <c r="M128" t="s">
        <v>35</v>
      </c>
      <c r="N128">
        <v>40</v>
      </c>
      <c r="P128">
        <v>3</v>
      </c>
      <c r="Q128">
        <v>2</v>
      </c>
      <c r="R128">
        <f t="shared" si="1"/>
        <v>0</v>
      </c>
    </row>
    <row r="129" spans="1:18" x14ac:dyDescent="0.3">
      <c r="A129" t="s">
        <v>15</v>
      </c>
      <c r="B129" s="1">
        <v>38391</v>
      </c>
      <c r="C129" t="s">
        <v>16</v>
      </c>
      <c r="D129" t="s">
        <v>47</v>
      </c>
      <c r="E129" t="s">
        <v>48</v>
      </c>
      <c r="G129" s="6" t="s">
        <v>29</v>
      </c>
      <c r="H129" t="s">
        <v>28</v>
      </c>
      <c r="I129" t="s">
        <v>21</v>
      </c>
      <c r="J129" t="s">
        <v>22</v>
      </c>
      <c r="K129">
        <v>8.1</v>
      </c>
      <c r="L129">
        <v>92</v>
      </c>
      <c r="M129" t="s">
        <v>35</v>
      </c>
      <c r="N129">
        <v>92</v>
      </c>
      <c r="P129">
        <v>3</v>
      </c>
      <c r="Q129">
        <v>2</v>
      </c>
      <c r="R129">
        <f t="shared" si="1"/>
        <v>0</v>
      </c>
    </row>
    <row r="130" spans="1:18" x14ac:dyDescent="0.3">
      <c r="A130" t="s">
        <v>15</v>
      </c>
      <c r="B130" s="1">
        <v>38391</v>
      </c>
      <c r="C130" t="s">
        <v>16</v>
      </c>
      <c r="D130" t="s">
        <v>47</v>
      </c>
      <c r="E130" t="s">
        <v>48</v>
      </c>
      <c r="G130" s="6" t="s">
        <v>29</v>
      </c>
      <c r="H130" t="s">
        <v>30</v>
      </c>
      <c r="I130" t="s">
        <v>26</v>
      </c>
      <c r="J130" t="s">
        <v>27</v>
      </c>
      <c r="K130">
        <v>7</v>
      </c>
      <c r="L130">
        <v>14.55</v>
      </c>
      <c r="M130" t="s">
        <v>35</v>
      </c>
      <c r="N130">
        <v>14.55</v>
      </c>
      <c r="P130">
        <v>3</v>
      </c>
      <c r="Q130">
        <v>2</v>
      </c>
      <c r="R130">
        <f t="shared" ref="R130:R193" si="2">IF(P130&gt;0,0,"")</f>
        <v>0</v>
      </c>
    </row>
    <row r="131" spans="1:18" x14ac:dyDescent="0.3">
      <c r="A131" t="s">
        <v>15</v>
      </c>
      <c r="B131" s="1">
        <v>38391</v>
      </c>
      <c r="C131" t="s">
        <v>16</v>
      </c>
      <c r="D131" t="s">
        <v>47</v>
      </c>
      <c r="E131" t="s">
        <v>48</v>
      </c>
      <c r="G131" t="s">
        <v>19</v>
      </c>
      <c r="H131" t="s">
        <v>25</v>
      </c>
      <c r="I131" t="s">
        <v>21</v>
      </c>
      <c r="J131" t="s">
        <v>22</v>
      </c>
      <c r="K131">
        <v>10.4</v>
      </c>
      <c r="L131">
        <v>114</v>
      </c>
      <c r="M131" t="s">
        <v>31</v>
      </c>
      <c r="N131">
        <v>436.35</v>
      </c>
      <c r="P131">
        <v>3</v>
      </c>
      <c r="Q131">
        <v>3</v>
      </c>
      <c r="R131">
        <f t="shared" si="2"/>
        <v>0</v>
      </c>
    </row>
    <row r="132" spans="1:18" x14ac:dyDescent="0.3">
      <c r="A132" t="s">
        <v>15</v>
      </c>
      <c r="B132" s="1">
        <v>38391</v>
      </c>
      <c r="C132" t="s">
        <v>16</v>
      </c>
      <c r="D132" t="s">
        <v>47</v>
      </c>
      <c r="E132" t="s">
        <v>48</v>
      </c>
      <c r="G132" t="s">
        <v>19</v>
      </c>
      <c r="H132" t="s">
        <v>25</v>
      </c>
      <c r="I132" t="s">
        <v>26</v>
      </c>
      <c r="J132" t="s">
        <v>27</v>
      </c>
      <c r="K132">
        <v>118</v>
      </c>
      <c r="L132">
        <v>15.45</v>
      </c>
      <c r="M132" t="s">
        <v>31</v>
      </c>
      <c r="N132">
        <v>15.45</v>
      </c>
      <c r="P132">
        <v>3</v>
      </c>
      <c r="Q132">
        <v>3</v>
      </c>
      <c r="R132">
        <f t="shared" si="2"/>
        <v>0</v>
      </c>
    </row>
    <row r="133" spans="1:18" x14ac:dyDescent="0.3">
      <c r="A133" t="s">
        <v>15</v>
      </c>
      <c r="B133" s="1">
        <v>38391</v>
      </c>
      <c r="C133" t="s">
        <v>16</v>
      </c>
      <c r="D133" t="s">
        <v>47</v>
      </c>
      <c r="E133" t="s">
        <v>48</v>
      </c>
      <c r="G133" t="s">
        <v>19</v>
      </c>
      <c r="H133" t="s">
        <v>28</v>
      </c>
      <c r="I133" t="s">
        <v>26</v>
      </c>
      <c r="J133" t="s">
        <v>27</v>
      </c>
      <c r="K133">
        <v>179</v>
      </c>
      <c r="L133">
        <v>23</v>
      </c>
      <c r="M133" t="s">
        <v>31</v>
      </c>
      <c r="N133">
        <v>23</v>
      </c>
      <c r="P133">
        <v>3</v>
      </c>
      <c r="Q133">
        <v>3</v>
      </c>
      <c r="R133">
        <f t="shared" si="2"/>
        <v>0</v>
      </c>
    </row>
    <row r="134" spans="1:18" x14ac:dyDescent="0.3">
      <c r="A134" t="s">
        <v>15</v>
      </c>
      <c r="B134" s="1">
        <v>38391</v>
      </c>
      <c r="C134" t="s">
        <v>16</v>
      </c>
      <c r="D134" t="s">
        <v>47</v>
      </c>
      <c r="E134" t="s">
        <v>48</v>
      </c>
      <c r="G134" s="6" t="s">
        <v>29</v>
      </c>
      <c r="H134" t="s">
        <v>28</v>
      </c>
      <c r="I134" t="s">
        <v>21</v>
      </c>
      <c r="J134" t="s">
        <v>22</v>
      </c>
      <c r="K134">
        <v>8.1</v>
      </c>
      <c r="L134">
        <v>92</v>
      </c>
      <c r="M134" t="s">
        <v>31</v>
      </c>
      <c r="N134">
        <v>92</v>
      </c>
      <c r="P134">
        <v>3</v>
      </c>
      <c r="Q134">
        <v>3</v>
      </c>
      <c r="R134">
        <f t="shared" si="2"/>
        <v>0</v>
      </c>
    </row>
    <row r="135" spans="1:18" x14ac:dyDescent="0.3">
      <c r="A135" t="s">
        <v>15</v>
      </c>
      <c r="B135" s="1">
        <v>38391</v>
      </c>
      <c r="C135" t="s">
        <v>16</v>
      </c>
      <c r="D135" t="s">
        <v>47</v>
      </c>
      <c r="E135" t="s">
        <v>48</v>
      </c>
      <c r="G135" s="6" t="s">
        <v>29</v>
      </c>
      <c r="H135" t="s">
        <v>30</v>
      </c>
      <c r="I135" t="s">
        <v>26</v>
      </c>
      <c r="J135" t="s">
        <v>27</v>
      </c>
      <c r="K135">
        <v>7</v>
      </c>
      <c r="L135">
        <v>14.55</v>
      </c>
      <c r="M135" t="s">
        <v>31</v>
      </c>
      <c r="N135">
        <v>14.55</v>
      </c>
      <c r="P135">
        <v>3</v>
      </c>
      <c r="Q135">
        <v>3</v>
      </c>
      <c r="R135">
        <f t="shared" si="2"/>
        <v>0</v>
      </c>
    </row>
    <row r="136" spans="1:18" x14ac:dyDescent="0.3">
      <c r="R136" t="str">
        <f t="shared" si="2"/>
        <v/>
      </c>
    </row>
    <row r="137" spans="1:18" x14ac:dyDescent="0.3">
      <c r="A137" t="s">
        <v>15</v>
      </c>
      <c r="B137" s="1">
        <v>38405</v>
      </c>
      <c r="C137" t="s">
        <v>16</v>
      </c>
      <c r="D137" t="s">
        <v>49</v>
      </c>
      <c r="E137" t="s">
        <v>50</v>
      </c>
      <c r="G137" t="s">
        <v>19</v>
      </c>
      <c r="H137" t="s">
        <v>41</v>
      </c>
      <c r="I137" t="s">
        <v>21</v>
      </c>
      <c r="J137" t="s">
        <v>22</v>
      </c>
      <c r="K137">
        <v>10.5</v>
      </c>
      <c r="L137">
        <v>93</v>
      </c>
      <c r="M137" t="s">
        <v>46</v>
      </c>
      <c r="N137">
        <v>140</v>
      </c>
      <c r="O137" t="s">
        <v>24</v>
      </c>
      <c r="P137">
        <v>3</v>
      </c>
      <c r="Q137">
        <v>1</v>
      </c>
      <c r="R137">
        <f t="shared" si="2"/>
        <v>0</v>
      </c>
    </row>
    <row r="138" spans="1:18" x14ac:dyDescent="0.3">
      <c r="A138" t="s">
        <v>15</v>
      </c>
      <c r="B138" s="1">
        <v>38405</v>
      </c>
      <c r="C138" t="s">
        <v>16</v>
      </c>
      <c r="D138" t="s">
        <v>49</v>
      </c>
      <c r="E138" t="s">
        <v>50</v>
      </c>
      <c r="G138" t="s">
        <v>19</v>
      </c>
      <c r="H138" t="s">
        <v>41</v>
      </c>
      <c r="I138" t="s">
        <v>26</v>
      </c>
      <c r="J138" t="s">
        <v>27</v>
      </c>
      <c r="K138">
        <v>42</v>
      </c>
      <c r="L138">
        <v>20</v>
      </c>
      <c r="M138" t="s">
        <v>46</v>
      </c>
      <c r="N138">
        <v>20</v>
      </c>
      <c r="O138" t="s">
        <v>24</v>
      </c>
      <c r="P138">
        <v>3</v>
      </c>
      <c r="Q138">
        <v>1</v>
      </c>
      <c r="R138">
        <f t="shared" si="2"/>
        <v>0</v>
      </c>
    </row>
    <row r="139" spans="1:18" x14ac:dyDescent="0.3">
      <c r="A139" t="s">
        <v>15</v>
      </c>
      <c r="B139" s="1">
        <v>38405</v>
      </c>
      <c r="C139" t="s">
        <v>16</v>
      </c>
      <c r="D139" t="s">
        <v>49</v>
      </c>
      <c r="E139" t="s">
        <v>50</v>
      </c>
      <c r="G139" t="s">
        <v>19</v>
      </c>
      <c r="H139" t="s">
        <v>41</v>
      </c>
      <c r="I139" t="s">
        <v>21</v>
      </c>
      <c r="J139" t="s">
        <v>22</v>
      </c>
      <c r="K139">
        <v>10.5</v>
      </c>
      <c r="L139">
        <v>93</v>
      </c>
      <c r="M139" t="s">
        <v>33</v>
      </c>
      <c r="N139">
        <v>100</v>
      </c>
      <c r="P139">
        <v>3</v>
      </c>
      <c r="Q139">
        <v>2</v>
      </c>
      <c r="R139">
        <f t="shared" si="2"/>
        <v>0</v>
      </c>
    </row>
    <row r="140" spans="1:18" x14ac:dyDescent="0.3">
      <c r="A140" t="s">
        <v>15</v>
      </c>
      <c r="B140" s="1">
        <v>38405</v>
      </c>
      <c r="C140" t="s">
        <v>16</v>
      </c>
      <c r="D140" t="s">
        <v>49</v>
      </c>
      <c r="E140" t="s">
        <v>50</v>
      </c>
      <c r="G140" t="s">
        <v>19</v>
      </c>
      <c r="H140" t="s">
        <v>41</v>
      </c>
      <c r="I140" t="s">
        <v>26</v>
      </c>
      <c r="J140" t="s">
        <v>27</v>
      </c>
      <c r="K140">
        <v>42</v>
      </c>
      <c r="L140">
        <v>20</v>
      </c>
      <c r="M140" t="s">
        <v>33</v>
      </c>
      <c r="N140">
        <v>27</v>
      </c>
      <c r="P140">
        <v>3</v>
      </c>
      <c r="Q140">
        <v>2</v>
      </c>
      <c r="R140">
        <f t="shared" si="2"/>
        <v>0</v>
      </c>
    </row>
    <row r="141" spans="1:18" x14ac:dyDescent="0.3">
      <c r="A141" t="s">
        <v>15</v>
      </c>
      <c r="B141" s="1">
        <v>38405</v>
      </c>
      <c r="C141" t="s">
        <v>16</v>
      </c>
      <c r="D141" t="s">
        <v>49</v>
      </c>
      <c r="E141" t="s">
        <v>50</v>
      </c>
      <c r="G141" t="s">
        <v>19</v>
      </c>
      <c r="H141" t="s">
        <v>41</v>
      </c>
      <c r="I141" t="s">
        <v>21</v>
      </c>
      <c r="J141" t="s">
        <v>22</v>
      </c>
      <c r="K141">
        <v>10.5</v>
      </c>
      <c r="L141">
        <v>93</v>
      </c>
      <c r="M141" t="s">
        <v>44</v>
      </c>
      <c r="N141">
        <v>93</v>
      </c>
      <c r="P141">
        <v>3</v>
      </c>
      <c r="Q141">
        <v>3</v>
      </c>
      <c r="R141">
        <f t="shared" si="2"/>
        <v>0</v>
      </c>
    </row>
    <row r="142" spans="1:18" x14ac:dyDescent="0.3">
      <c r="A142" t="s">
        <v>15</v>
      </c>
      <c r="B142" s="1">
        <v>38405</v>
      </c>
      <c r="C142" t="s">
        <v>16</v>
      </c>
      <c r="D142" t="s">
        <v>49</v>
      </c>
      <c r="E142" t="s">
        <v>50</v>
      </c>
      <c r="G142" t="s">
        <v>19</v>
      </c>
      <c r="H142" t="s">
        <v>41</v>
      </c>
      <c r="I142" t="s">
        <v>26</v>
      </c>
      <c r="J142" t="s">
        <v>27</v>
      </c>
      <c r="K142">
        <v>42</v>
      </c>
      <c r="L142">
        <v>20</v>
      </c>
      <c r="M142" t="s">
        <v>44</v>
      </c>
      <c r="N142">
        <v>23.85</v>
      </c>
      <c r="P142">
        <v>3</v>
      </c>
      <c r="Q142">
        <v>3</v>
      </c>
      <c r="R142">
        <f t="shared" si="2"/>
        <v>0</v>
      </c>
    </row>
    <row r="143" spans="1:18" x14ac:dyDescent="0.3">
      <c r="R143" t="str">
        <f t="shared" si="2"/>
        <v/>
      </c>
    </row>
    <row r="144" spans="1:18" x14ac:dyDescent="0.3">
      <c r="A144" t="s">
        <v>15</v>
      </c>
      <c r="B144" s="1">
        <v>38405</v>
      </c>
      <c r="C144" t="s">
        <v>16</v>
      </c>
      <c r="D144" t="s">
        <v>51</v>
      </c>
      <c r="E144" t="s">
        <v>52</v>
      </c>
      <c r="G144" t="s">
        <v>19</v>
      </c>
      <c r="H144" t="s">
        <v>41</v>
      </c>
      <c r="I144" t="s">
        <v>21</v>
      </c>
      <c r="J144" t="s">
        <v>22</v>
      </c>
      <c r="K144">
        <v>46.9</v>
      </c>
      <c r="L144">
        <v>123</v>
      </c>
      <c r="M144" t="s">
        <v>45</v>
      </c>
      <c r="N144">
        <v>350</v>
      </c>
      <c r="O144" t="s">
        <v>24</v>
      </c>
      <c r="P144">
        <v>7</v>
      </c>
      <c r="Q144">
        <v>1</v>
      </c>
      <c r="R144">
        <f t="shared" si="2"/>
        <v>0</v>
      </c>
    </row>
    <row r="145" spans="1:18" x14ac:dyDescent="0.3">
      <c r="A145" t="s">
        <v>15</v>
      </c>
      <c r="B145" s="1">
        <v>38405</v>
      </c>
      <c r="C145" t="s">
        <v>16</v>
      </c>
      <c r="D145" t="s">
        <v>51</v>
      </c>
      <c r="E145" t="s">
        <v>52</v>
      </c>
      <c r="G145" t="s">
        <v>19</v>
      </c>
      <c r="H145" t="s">
        <v>41</v>
      </c>
      <c r="I145" t="s">
        <v>26</v>
      </c>
      <c r="J145" t="s">
        <v>27</v>
      </c>
      <c r="K145">
        <v>664</v>
      </c>
      <c r="L145">
        <v>25.05</v>
      </c>
      <c r="M145" t="s">
        <v>45</v>
      </c>
      <c r="N145">
        <v>55.2</v>
      </c>
      <c r="O145" t="s">
        <v>24</v>
      </c>
      <c r="P145">
        <v>7</v>
      </c>
      <c r="Q145">
        <v>1</v>
      </c>
      <c r="R145">
        <f t="shared" si="2"/>
        <v>0</v>
      </c>
    </row>
    <row r="146" spans="1:18" x14ac:dyDescent="0.3">
      <c r="A146" t="s">
        <v>15</v>
      </c>
      <c r="B146" s="1">
        <v>38405</v>
      </c>
      <c r="C146" t="s">
        <v>16</v>
      </c>
      <c r="D146" t="s">
        <v>51</v>
      </c>
      <c r="E146" t="s">
        <v>52</v>
      </c>
      <c r="G146" s="6" t="s">
        <v>29</v>
      </c>
      <c r="H146" t="s">
        <v>30</v>
      </c>
      <c r="I146" t="s">
        <v>26</v>
      </c>
      <c r="J146" t="s">
        <v>27</v>
      </c>
      <c r="K146">
        <v>26</v>
      </c>
      <c r="L146">
        <v>12.95</v>
      </c>
      <c r="M146" t="s">
        <v>45</v>
      </c>
      <c r="N146">
        <v>12.95</v>
      </c>
      <c r="O146" t="s">
        <v>24</v>
      </c>
      <c r="P146">
        <v>7</v>
      </c>
      <c r="Q146">
        <v>1</v>
      </c>
      <c r="R146">
        <f t="shared" si="2"/>
        <v>0</v>
      </c>
    </row>
    <row r="147" spans="1:18" x14ac:dyDescent="0.3">
      <c r="A147" t="s">
        <v>15</v>
      </c>
      <c r="B147" s="1">
        <v>38405</v>
      </c>
      <c r="C147" t="s">
        <v>16</v>
      </c>
      <c r="D147" t="s">
        <v>51</v>
      </c>
      <c r="E147" t="s">
        <v>52</v>
      </c>
      <c r="G147" s="6" t="s">
        <v>29</v>
      </c>
      <c r="H147" t="s">
        <v>53</v>
      </c>
      <c r="I147" t="s">
        <v>26</v>
      </c>
      <c r="J147" t="s">
        <v>27</v>
      </c>
      <c r="K147">
        <v>7</v>
      </c>
      <c r="L147">
        <v>13.65</v>
      </c>
      <c r="M147" t="s">
        <v>45</v>
      </c>
      <c r="N147">
        <v>13.65</v>
      </c>
      <c r="O147" t="s">
        <v>24</v>
      </c>
      <c r="P147">
        <v>7</v>
      </c>
      <c r="Q147">
        <v>1</v>
      </c>
      <c r="R147">
        <f t="shared" si="2"/>
        <v>0</v>
      </c>
    </row>
    <row r="148" spans="1:18" x14ac:dyDescent="0.3">
      <c r="A148" t="s">
        <v>15</v>
      </c>
      <c r="B148" s="1">
        <v>38405</v>
      </c>
      <c r="C148" t="s">
        <v>16</v>
      </c>
      <c r="D148" t="s">
        <v>51</v>
      </c>
      <c r="E148" t="s">
        <v>52</v>
      </c>
      <c r="G148" s="6" t="s">
        <v>29</v>
      </c>
      <c r="H148" t="s">
        <v>28</v>
      </c>
      <c r="I148" t="s">
        <v>26</v>
      </c>
      <c r="J148" t="s">
        <v>27</v>
      </c>
      <c r="K148">
        <v>71</v>
      </c>
      <c r="L148">
        <v>21.2</v>
      </c>
      <c r="M148" t="s">
        <v>45</v>
      </c>
      <c r="N148">
        <v>21.2</v>
      </c>
      <c r="O148" t="s">
        <v>24</v>
      </c>
      <c r="P148">
        <v>7</v>
      </c>
      <c r="Q148">
        <v>1</v>
      </c>
      <c r="R148">
        <f t="shared" si="2"/>
        <v>0</v>
      </c>
    </row>
    <row r="149" spans="1:18" x14ac:dyDescent="0.3">
      <c r="A149" t="s">
        <v>15</v>
      </c>
      <c r="B149" s="1">
        <v>38405</v>
      </c>
      <c r="C149" t="s">
        <v>16</v>
      </c>
      <c r="D149" t="s">
        <v>51</v>
      </c>
      <c r="E149" t="s">
        <v>52</v>
      </c>
      <c r="G149" t="s">
        <v>19</v>
      </c>
      <c r="H149" t="s">
        <v>41</v>
      </c>
      <c r="I149" t="s">
        <v>21</v>
      </c>
      <c r="J149" t="s">
        <v>22</v>
      </c>
      <c r="K149">
        <v>46.9</v>
      </c>
      <c r="L149">
        <v>123</v>
      </c>
      <c r="M149" t="s">
        <v>42</v>
      </c>
      <c r="N149">
        <v>123</v>
      </c>
      <c r="P149">
        <v>7</v>
      </c>
      <c r="Q149">
        <v>2</v>
      </c>
      <c r="R149">
        <f t="shared" si="2"/>
        <v>0</v>
      </c>
    </row>
    <row r="150" spans="1:18" x14ac:dyDescent="0.3">
      <c r="A150" t="s">
        <v>15</v>
      </c>
      <c r="B150" s="1">
        <v>38405</v>
      </c>
      <c r="C150" t="s">
        <v>16</v>
      </c>
      <c r="D150" t="s">
        <v>51</v>
      </c>
      <c r="E150" t="s">
        <v>52</v>
      </c>
      <c r="G150" t="s">
        <v>19</v>
      </c>
      <c r="H150" t="s">
        <v>41</v>
      </c>
      <c r="I150" t="s">
        <v>26</v>
      </c>
      <c r="J150" t="s">
        <v>27</v>
      </c>
      <c r="K150">
        <v>664</v>
      </c>
      <c r="L150">
        <v>25.05</v>
      </c>
      <c r="M150" t="s">
        <v>42</v>
      </c>
      <c r="N150">
        <v>53.7</v>
      </c>
      <c r="P150">
        <v>7</v>
      </c>
      <c r="Q150">
        <v>2</v>
      </c>
      <c r="R150">
        <f t="shared" si="2"/>
        <v>0</v>
      </c>
    </row>
    <row r="151" spans="1:18" x14ac:dyDescent="0.3">
      <c r="A151" t="s">
        <v>15</v>
      </c>
      <c r="B151" s="1">
        <v>38405</v>
      </c>
      <c r="C151" t="s">
        <v>16</v>
      </c>
      <c r="D151" t="s">
        <v>51</v>
      </c>
      <c r="E151" t="s">
        <v>52</v>
      </c>
      <c r="G151" s="6" t="s">
        <v>29</v>
      </c>
      <c r="H151" t="s">
        <v>30</v>
      </c>
      <c r="I151" t="s">
        <v>26</v>
      </c>
      <c r="J151" t="s">
        <v>27</v>
      </c>
      <c r="K151">
        <v>26</v>
      </c>
      <c r="L151">
        <v>12.95</v>
      </c>
      <c r="M151" t="s">
        <v>42</v>
      </c>
      <c r="N151">
        <v>12.95</v>
      </c>
      <c r="P151">
        <v>7</v>
      </c>
      <c r="Q151">
        <v>2</v>
      </c>
      <c r="R151">
        <f t="shared" si="2"/>
        <v>0</v>
      </c>
    </row>
    <row r="152" spans="1:18" x14ac:dyDescent="0.3">
      <c r="A152" t="s">
        <v>15</v>
      </c>
      <c r="B152" s="1">
        <v>38405</v>
      </c>
      <c r="C152" t="s">
        <v>16</v>
      </c>
      <c r="D152" t="s">
        <v>51</v>
      </c>
      <c r="E152" t="s">
        <v>52</v>
      </c>
      <c r="G152" s="6" t="s">
        <v>29</v>
      </c>
      <c r="H152" t="s">
        <v>53</v>
      </c>
      <c r="I152" t="s">
        <v>26</v>
      </c>
      <c r="J152" t="s">
        <v>27</v>
      </c>
      <c r="K152">
        <v>7</v>
      </c>
      <c r="L152">
        <v>13.65</v>
      </c>
      <c r="M152" t="s">
        <v>42</v>
      </c>
      <c r="N152">
        <v>13.65</v>
      </c>
      <c r="P152">
        <v>7</v>
      </c>
      <c r="Q152">
        <v>2</v>
      </c>
      <c r="R152">
        <f t="shared" si="2"/>
        <v>0</v>
      </c>
    </row>
    <row r="153" spans="1:18" x14ac:dyDescent="0.3">
      <c r="A153" t="s">
        <v>15</v>
      </c>
      <c r="B153" s="1">
        <v>38405</v>
      </c>
      <c r="C153" t="s">
        <v>16</v>
      </c>
      <c r="D153" t="s">
        <v>51</v>
      </c>
      <c r="E153" t="s">
        <v>52</v>
      </c>
      <c r="G153" s="6" t="s">
        <v>29</v>
      </c>
      <c r="H153" t="s">
        <v>28</v>
      </c>
      <c r="I153" t="s">
        <v>26</v>
      </c>
      <c r="J153" t="s">
        <v>27</v>
      </c>
      <c r="K153">
        <v>71</v>
      </c>
      <c r="L153">
        <v>21.2</v>
      </c>
      <c r="M153" t="s">
        <v>42</v>
      </c>
      <c r="N153">
        <v>21.2</v>
      </c>
      <c r="P153">
        <v>7</v>
      </c>
      <c r="Q153">
        <v>2</v>
      </c>
      <c r="R153">
        <f t="shared" si="2"/>
        <v>0</v>
      </c>
    </row>
    <row r="154" spans="1:18" x14ac:dyDescent="0.3">
      <c r="A154" t="s">
        <v>15</v>
      </c>
      <c r="B154" s="1">
        <v>38405</v>
      </c>
      <c r="C154" t="s">
        <v>16</v>
      </c>
      <c r="D154" t="s">
        <v>51</v>
      </c>
      <c r="E154" t="s">
        <v>52</v>
      </c>
      <c r="G154" t="s">
        <v>19</v>
      </c>
      <c r="H154" t="s">
        <v>41</v>
      </c>
      <c r="I154" t="s">
        <v>21</v>
      </c>
      <c r="J154" t="s">
        <v>22</v>
      </c>
      <c r="K154">
        <v>46.9</v>
      </c>
      <c r="L154">
        <v>123</v>
      </c>
      <c r="M154" t="s">
        <v>44</v>
      </c>
      <c r="N154">
        <v>123</v>
      </c>
      <c r="P154">
        <v>7</v>
      </c>
      <c r="Q154">
        <v>3</v>
      </c>
      <c r="R154">
        <f t="shared" si="2"/>
        <v>0</v>
      </c>
    </row>
    <row r="155" spans="1:18" x14ac:dyDescent="0.3">
      <c r="A155" t="s">
        <v>15</v>
      </c>
      <c r="B155" s="1">
        <v>38405</v>
      </c>
      <c r="C155" t="s">
        <v>16</v>
      </c>
      <c r="D155" t="s">
        <v>51</v>
      </c>
      <c r="E155" t="s">
        <v>52</v>
      </c>
      <c r="G155" t="s">
        <v>19</v>
      </c>
      <c r="H155" t="s">
        <v>41</v>
      </c>
      <c r="I155" t="s">
        <v>26</v>
      </c>
      <c r="J155" t="s">
        <v>27</v>
      </c>
      <c r="K155">
        <v>664</v>
      </c>
      <c r="L155">
        <v>25.05</v>
      </c>
      <c r="M155" t="s">
        <v>44</v>
      </c>
      <c r="N155">
        <v>52.61</v>
      </c>
      <c r="P155">
        <v>7</v>
      </c>
      <c r="Q155">
        <v>3</v>
      </c>
      <c r="R155">
        <f t="shared" si="2"/>
        <v>0</v>
      </c>
    </row>
    <row r="156" spans="1:18" x14ac:dyDescent="0.3">
      <c r="A156" t="s">
        <v>15</v>
      </c>
      <c r="B156" s="1">
        <v>38405</v>
      </c>
      <c r="C156" t="s">
        <v>16</v>
      </c>
      <c r="D156" t="s">
        <v>51</v>
      </c>
      <c r="E156" t="s">
        <v>52</v>
      </c>
      <c r="G156" s="6" t="s">
        <v>29</v>
      </c>
      <c r="H156" t="s">
        <v>30</v>
      </c>
      <c r="I156" t="s">
        <v>26</v>
      </c>
      <c r="J156" t="s">
        <v>27</v>
      </c>
      <c r="K156">
        <v>26</v>
      </c>
      <c r="L156">
        <v>12.95</v>
      </c>
      <c r="M156" t="s">
        <v>44</v>
      </c>
      <c r="N156">
        <v>12.95</v>
      </c>
      <c r="P156">
        <v>7</v>
      </c>
      <c r="Q156">
        <v>3</v>
      </c>
      <c r="R156">
        <f t="shared" si="2"/>
        <v>0</v>
      </c>
    </row>
    <row r="157" spans="1:18" x14ac:dyDescent="0.3">
      <c r="A157" t="s">
        <v>15</v>
      </c>
      <c r="B157" s="1">
        <v>38405</v>
      </c>
      <c r="C157" t="s">
        <v>16</v>
      </c>
      <c r="D157" t="s">
        <v>51</v>
      </c>
      <c r="E157" t="s">
        <v>52</v>
      </c>
      <c r="G157" s="6" t="s">
        <v>29</v>
      </c>
      <c r="H157" t="s">
        <v>53</v>
      </c>
      <c r="I157" t="s">
        <v>26</v>
      </c>
      <c r="J157" t="s">
        <v>27</v>
      </c>
      <c r="K157">
        <v>7</v>
      </c>
      <c r="L157">
        <v>13.65</v>
      </c>
      <c r="M157" t="s">
        <v>44</v>
      </c>
      <c r="N157">
        <v>13.65</v>
      </c>
      <c r="P157">
        <v>7</v>
      </c>
      <c r="Q157">
        <v>3</v>
      </c>
      <c r="R157">
        <f t="shared" si="2"/>
        <v>0</v>
      </c>
    </row>
    <row r="158" spans="1:18" x14ac:dyDescent="0.3">
      <c r="A158" t="s">
        <v>15</v>
      </c>
      <c r="B158" s="1">
        <v>38405</v>
      </c>
      <c r="C158" t="s">
        <v>16</v>
      </c>
      <c r="D158" t="s">
        <v>51</v>
      </c>
      <c r="E158" t="s">
        <v>52</v>
      </c>
      <c r="G158" s="6" t="s">
        <v>29</v>
      </c>
      <c r="H158" t="s">
        <v>28</v>
      </c>
      <c r="I158" t="s">
        <v>26</v>
      </c>
      <c r="J158" t="s">
        <v>27</v>
      </c>
      <c r="K158">
        <v>71</v>
      </c>
      <c r="L158">
        <v>21.2</v>
      </c>
      <c r="M158" t="s">
        <v>44</v>
      </c>
      <c r="N158">
        <v>21.2</v>
      </c>
      <c r="P158">
        <v>7</v>
      </c>
      <c r="Q158">
        <v>3</v>
      </c>
      <c r="R158">
        <f t="shared" si="2"/>
        <v>0</v>
      </c>
    </row>
    <row r="159" spans="1:18" x14ac:dyDescent="0.3">
      <c r="A159" t="s">
        <v>15</v>
      </c>
      <c r="B159" s="1">
        <v>38405</v>
      </c>
      <c r="C159" t="s">
        <v>16</v>
      </c>
      <c r="D159" t="s">
        <v>51</v>
      </c>
      <c r="E159" t="s">
        <v>52</v>
      </c>
      <c r="G159" t="s">
        <v>19</v>
      </c>
      <c r="H159" t="s">
        <v>41</v>
      </c>
      <c r="I159" t="s">
        <v>21</v>
      </c>
      <c r="J159" t="s">
        <v>22</v>
      </c>
      <c r="K159">
        <v>46.9</v>
      </c>
      <c r="L159">
        <v>123</v>
      </c>
      <c r="M159" t="s">
        <v>46</v>
      </c>
      <c r="N159">
        <v>190</v>
      </c>
      <c r="P159">
        <v>7</v>
      </c>
      <c r="Q159">
        <v>4</v>
      </c>
      <c r="R159">
        <f t="shared" si="2"/>
        <v>0</v>
      </c>
    </row>
    <row r="160" spans="1:18" x14ac:dyDescent="0.3">
      <c r="A160" t="s">
        <v>15</v>
      </c>
      <c r="B160" s="1">
        <v>38405</v>
      </c>
      <c r="C160" t="s">
        <v>16</v>
      </c>
      <c r="D160" t="s">
        <v>51</v>
      </c>
      <c r="E160" t="s">
        <v>52</v>
      </c>
      <c r="G160" t="s">
        <v>19</v>
      </c>
      <c r="H160" t="s">
        <v>41</v>
      </c>
      <c r="I160" t="s">
        <v>26</v>
      </c>
      <c r="J160" t="s">
        <v>27</v>
      </c>
      <c r="K160">
        <v>664</v>
      </c>
      <c r="L160">
        <v>25.05</v>
      </c>
      <c r="M160" t="s">
        <v>46</v>
      </c>
      <c r="N160">
        <v>26</v>
      </c>
      <c r="P160">
        <v>7</v>
      </c>
      <c r="Q160">
        <v>4</v>
      </c>
      <c r="R160">
        <f t="shared" si="2"/>
        <v>0</v>
      </c>
    </row>
    <row r="161" spans="1:18" x14ac:dyDescent="0.3">
      <c r="A161" t="s">
        <v>15</v>
      </c>
      <c r="B161" s="1">
        <v>38405</v>
      </c>
      <c r="C161" t="s">
        <v>16</v>
      </c>
      <c r="D161" t="s">
        <v>51</v>
      </c>
      <c r="E161" t="s">
        <v>52</v>
      </c>
      <c r="G161" s="6" t="s">
        <v>29</v>
      </c>
      <c r="H161" t="s">
        <v>30</v>
      </c>
      <c r="I161" t="s">
        <v>26</v>
      </c>
      <c r="J161" t="s">
        <v>27</v>
      </c>
      <c r="K161">
        <v>26</v>
      </c>
      <c r="L161">
        <v>12.95</v>
      </c>
      <c r="M161" t="s">
        <v>46</v>
      </c>
      <c r="N161">
        <v>12.95</v>
      </c>
      <c r="P161">
        <v>7</v>
      </c>
      <c r="Q161">
        <v>4</v>
      </c>
      <c r="R161">
        <f t="shared" si="2"/>
        <v>0</v>
      </c>
    </row>
    <row r="162" spans="1:18" x14ac:dyDescent="0.3">
      <c r="A162" t="s">
        <v>15</v>
      </c>
      <c r="B162" s="1">
        <v>38405</v>
      </c>
      <c r="C162" t="s">
        <v>16</v>
      </c>
      <c r="D162" t="s">
        <v>51</v>
      </c>
      <c r="E162" t="s">
        <v>52</v>
      </c>
      <c r="G162" s="6" t="s">
        <v>29</v>
      </c>
      <c r="H162" t="s">
        <v>53</v>
      </c>
      <c r="I162" t="s">
        <v>26</v>
      </c>
      <c r="J162" t="s">
        <v>27</v>
      </c>
      <c r="K162">
        <v>7</v>
      </c>
      <c r="L162">
        <v>13.65</v>
      </c>
      <c r="M162" t="s">
        <v>46</v>
      </c>
      <c r="N162">
        <v>13.65</v>
      </c>
      <c r="P162">
        <v>7</v>
      </c>
      <c r="Q162">
        <v>4</v>
      </c>
      <c r="R162">
        <f t="shared" si="2"/>
        <v>0</v>
      </c>
    </row>
    <row r="163" spans="1:18" x14ac:dyDescent="0.3">
      <c r="A163" t="s">
        <v>15</v>
      </c>
      <c r="B163" s="1">
        <v>38405</v>
      </c>
      <c r="C163" t="s">
        <v>16</v>
      </c>
      <c r="D163" t="s">
        <v>51</v>
      </c>
      <c r="E163" t="s">
        <v>52</v>
      </c>
      <c r="G163" s="6" t="s">
        <v>29</v>
      </c>
      <c r="H163" t="s">
        <v>28</v>
      </c>
      <c r="I163" t="s">
        <v>26</v>
      </c>
      <c r="J163" t="s">
        <v>27</v>
      </c>
      <c r="K163">
        <v>71</v>
      </c>
      <c r="L163">
        <v>21.2</v>
      </c>
      <c r="M163" t="s">
        <v>46</v>
      </c>
      <c r="N163">
        <v>21.2</v>
      </c>
      <c r="P163">
        <v>7</v>
      </c>
      <c r="Q163">
        <v>4</v>
      </c>
      <c r="R163">
        <f t="shared" si="2"/>
        <v>0</v>
      </c>
    </row>
    <row r="164" spans="1:18" x14ac:dyDescent="0.3">
      <c r="A164" t="s">
        <v>15</v>
      </c>
      <c r="B164" s="1">
        <v>38405</v>
      </c>
      <c r="C164" t="s">
        <v>16</v>
      </c>
      <c r="D164" t="s">
        <v>51</v>
      </c>
      <c r="E164" t="s">
        <v>52</v>
      </c>
      <c r="G164" t="s">
        <v>19</v>
      </c>
      <c r="H164" t="s">
        <v>41</v>
      </c>
      <c r="I164" t="s">
        <v>21</v>
      </c>
      <c r="J164" t="s">
        <v>22</v>
      </c>
      <c r="K164">
        <v>46.9</v>
      </c>
      <c r="L164">
        <v>123</v>
      </c>
      <c r="M164" t="s">
        <v>31</v>
      </c>
      <c r="N164">
        <v>195.7</v>
      </c>
      <c r="P164">
        <v>7</v>
      </c>
      <c r="Q164">
        <v>5</v>
      </c>
      <c r="R164">
        <f t="shared" si="2"/>
        <v>0</v>
      </c>
    </row>
    <row r="165" spans="1:18" x14ac:dyDescent="0.3">
      <c r="A165" t="s">
        <v>15</v>
      </c>
      <c r="B165" s="1">
        <v>38405</v>
      </c>
      <c r="C165" t="s">
        <v>16</v>
      </c>
      <c r="D165" t="s">
        <v>51</v>
      </c>
      <c r="E165" t="s">
        <v>52</v>
      </c>
      <c r="G165" t="s">
        <v>19</v>
      </c>
      <c r="H165" t="s">
        <v>41</v>
      </c>
      <c r="I165" t="s">
        <v>26</v>
      </c>
      <c r="J165" t="s">
        <v>27</v>
      </c>
      <c r="K165">
        <v>664</v>
      </c>
      <c r="L165">
        <v>25.05</v>
      </c>
      <c r="M165" t="s">
        <v>31</v>
      </c>
      <c r="N165">
        <v>25.05</v>
      </c>
      <c r="P165">
        <v>7</v>
      </c>
      <c r="Q165">
        <v>5</v>
      </c>
      <c r="R165">
        <f t="shared" si="2"/>
        <v>0</v>
      </c>
    </row>
    <row r="166" spans="1:18" x14ac:dyDescent="0.3">
      <c r="A166" t="s">
        <v>15</v>
      </c>
      <c r="B166" s="1">
        <v>38405</v>
      </c>
      <c r="C166" t="s">
        <v>16</v>
      </c>
      <c r="D166" t="s">
        <v>51</v>
      </c>
      <c r="E166" t="s">
        <v>52</v>
      </c>
      <c r="G166" s="6" t="s">
        <v>29</v>
      </c>
      <c r="H166" t="s">
        <v>30</v>
      </c>
      <c r="I166" t="s">
        <v>26</v>
      </c>
      <c r="J166" t="s">
        <v>27</v>
      </c>
      <c r="K166">
        <v>26</v>
      </c>
      <c r="L166">
        <v>12.95</v>
      </c>
      <c r="M166" t="s">
        <v>31</v>
      </c>
      <c r="N166">
        <v>12.95</v>
      </c>
      <c r="P166">
        <v>7</v>
      </c>
      <c r="Q166">
        <v>5</v>
      </c>
      <c r="R166">
        <f t="shared" si="2"/>
        <v>0</v>
      </c>
    </row>
    <row r="167" spans="1:18" x14ac:dyDescent="0.3">
      <c r="A167" t="s">
        <v>15</v>
      </c>
      <c r="B167" s="1">
        <v>38405</v>
      </c>
      <c r="C167" t="s">
        <v>16</v>
      </c>
      <c r="D167" t="s">
        <v>51</v>
      </c>
      <c r="E167" t="s">
        <v>52</v>
      </c>
      <c r="G167" s="6" t="s">
        <v>29</v>
      </c>
      <c r="H167" t="s">
        <v>53</v>
      </c>
      <c r="I167" t="s">
        <v>26</v>
      </c>
      <c r="J167" t="s">
        <v>27</v>
      </c>
      <c r="K167">
        <v>7</v>
      </c>
      <c r="L167">
        <v>13.65</v>
      </c>
      <c r="M167" t="s">
        <v>31</v>
      </c>
      <c r="N167">
        <v>13.65</v>
      </c>
      <c r="P167">
        <v>7</v>
      </c>
      <c r="Q167">
        <v>5</v>
      </c>
      <c r="R167">
        <f t="shared" si="2"/>
        <v>0</v>
      </c>
    </row>
    <row r="168" spans="1:18" x14ac:dyDescent="0.3">
      <c r="A168" t="s">
        <v>15</v>
      </c>
      <c r="B168" s="1">
        <v>38405</v>
      </c>
      <c r="C168" t="s">
        <v>16</v>
      </c>
      <c r="D168" t="s">
        <v>51</v>
      </c>
      <c r="E168" t="s">
        <v>52</v>
      </c>
      <c r="G168" s="6" t="s">
        <v>29</v>
      </c>
      <c r="H168" t="s">
        <v>28</v>
      </c>
      <c r="I168" t="s">
        <v>26</v>
      </c>
      <c r="J168" t="s">
        <v>27</v>
      </c>
      <c r="K168">
        <v>71</v>
      </c>
      <c r="L168">
        <v>21.2</v>
      </c>
      <c r="M168" t="s">
        <v>31</v>
      </c>
      <c r="N168">
        <v>21.2</v>
      </c>
      <c r="P168">
        <v>7</v>
      </c>
      <c r="Q168">
        <v>5</v>
      </c>
      <c r="R168">
        <f t="shared" si="2"/>
        <v>0</v>
      </c>
    </row>
    <row r="169" spans="1:18" x14ac:dyDescent="0.3">
      <c r="A169" t="s">
        <v>15</v>
      </c>
      <c r="B169" s="1">
        <v>38405</v>
      </c>
      <c r="C169" t="s">
        <v>16</v>
      </c>
      <c r="D169" t="s">
        <v>51</v>
      </c>
      <c r="E169" t="s">
        <v>52</v>
      </c>
      <c r="G169" t="s">
        <v>19</v>
      </c>
      <c r="H169" t="s">
        <v>41</v>
      </c>
      <c r="I169" t="s">
        <v>21</v>
      </c>
      <c r="J169" t="s">
        <v>22</v>
      </c>
      <c r="K169">
        <v>46.9</v>
      </c>
      <c r="L169">
        <v>123</v>
      </c>
      <c r="M169" t="s">
        <v>33</v>
      </c>
      <c r="N169">
        <v>150</v>
      </c>
      <c r="P169">
        <v>7</v>
      </c>
      <c r="Q169">
        <v>6</v>
      </c>
      <c r="R169">
        <f t="shared" si="2"/>
        <v>0</v>
      </c>
    </row>
    <row r="170" spans="1:18" x14ac:dyDescent="0.3">
      <c r="A170" t="s">
        <v>15</v>
      </c>
      <c r="B170" s="1">
        <v>38405</v>
      </c>
      <c r="C170" t="s">
        <v>16</v>
      </c>
      <c r="D170" t="s">
        <v>51</v>
      </c>
      <c r="E170" t="s">
        <v>52</v>
      </c>
      <c r="G170" t="s">
        <v>19</v>
      </c>
      <c r="H170" t="s">
        <v>41</v>
      </c>
      <c r="I170" t="s">
        <v>26</v>
      </c>
      <c r="J170" t="s">
        <v>27</v>
      </c>
      <c r="K170">
        <v>664</v>
      </c>
      <c r="L170">
        <v>25.05</v>
      </c>
      <c r="M170" t="s">
        <v>33</v>
      </c>
      <c r="N170">
        <v>26</v>
      </c>
      <c r="P170">
        <v>7</v>
      </c>
      <c r="Q170">
        <v>6</v>
      </c>
      <c r="R170">
        <f t="shared" si="2"/>
        <v>0</v>
      </c>
    </row>
    <row r="171" spans="1:18" x14ac:dyDescent="0.3">
      <c r="A171" t="s">
        <v>15</v>
      </c>
      <c r="B171" s="1">
        <v>38405</v>
      </c>
      <c r="C171" t="s">
        <v>16</v>
      </c>
      <c r="D171" t="s">
        <v>51</v>
      </c>
      <c r="E171" t="s">
        <v>52</v>
      </c>
      <c r="G171" s="6" t="s">
        <v>29</v>
      </c>
      <c r="H171" t="s">
        <v>30</v>
      </c>
      <c r="I171" t="s">
        <v>26</v>
      </c>
      <c r="J171" t="s">
        <v>27</v>
      </c>
      <c r="K171">
        <v>26</v>
      </c>
      <c r="L171">
        <v>12.95</v>
      </c>
      <c r="M171" t="s">
        <v>33</v>
      </c>
      <c r="N171">
        <v>12.95</v>
      </c>
      <c r="P171">
        <v>7</v>
      </c>
      <c r="Q171">
        <v>6</v>
      </c>
      <c r="R171">
        <f t="shared" si="2"/>
        <v>0</v>
      </c>
    </row>
    <row r="172" spans="1:18" x14ac:dyDescent="0.3">
      <c r="A172" t="s">
        <v>15</v>
      </c>
      <c r="B172" s="1">
        <v>38405</v>
      </c>
      <c r="C172" t="s">
        <v>16</v>
      </c>
      <c r="D172" t="s">
        <v>51</v>
      </c>
      <c r="E172" t="s">
        <v>52</v>
      </c>
      <c r="G172" s="6" t="s">
        <v>29</v>
      </c>
      <c r="H172" t="s">
        <v>53</v>
      </c>
      <c r="I172" t="s">
        <v>26</v>
      </c>
      <c r="J172" t="s">
        <v>27</v>
      </c>
      <c r="K172">
        <v>7</v>
      </c>
      <c r="L172">
        <v>13.65</v>
      </c>
      <c r="M172" t="s">
        <v>33</v>
      </c>
      <c r="N172">
        <v>13.65</v>
      </c>
      <c r="P172">
        <v>7</v>
      </c>
      <c r="Q172">
        <v>6</v>
      </c>
      <c r="R172">
        <f t="shared" si="2"/>
        <v>0</v>
      </c>
    </row>
    <row r="173" spans="1:18" x14ac:dyDescent="0.3">
      <c r="A173" t="s">
        <v>15</v>
      </c>
      <c r="B173" s="1">
        <v>38405</v>
      </c>
      <c r="C173" t="s">
        <v>16</v>
      </c>
      <c r="D173" t="s">
        <v>51</v>
      </c>
      <c r="E173" t="s">
        <v>52</v>
      </c>
      <c r="G173" s="6" t="s">
        <v>29</v>
      </c>
      <c r="H173" t="s">
        <v>28</v>
      </c>
      <c r="I173" t="s">
        <v>26</v>
      </c>
      <c r="J173" t="s">
        <v>27</v>
      </c>
      <c r="K173">
        <v>71</v>
      </c>
      <c r="L173">
        <v>21.2</v>
      </c>
      <c r="M173" t="s">
        <v>33</v>
      </c>
      <c r="N173">
        <v>21.2</v>
      </c>
      <c r="P173">
        <v>7</v>
      </c>
      <c r="Q173">
        <v>6</v>
      </c>
      <c r="R173">
        <f t="shared" si="2"/>
        <v>0</v>
      </c>
    </row>
    <row r="174" spans="1:18" x14ac:dyDescent="0.3">
      <c r="A174" t="s">
        <v>15</v>
      </c>
      <c r="B174" s="1">
        <v>38405</v>
      </c>
      <c r="C174" t="s">
        <v>16</v>
      </c>
      <c r="D174" t="s">
        <v>51</v>
      </c>
      <c r="E174" t="s">
        <v>52</v>
      </c>
      <c r="G174" t="s">
        <v>19</v>
      </c>
      <c r="H174" t="s">
        <v>41</v>
      </c>
      <c r="I174" t="s">
        <v>21</v>
      </c>
      <c r="J174" t="s">
        <v>22</v>
      </c>
      <c r="K174">
        <v>46.9</v>
      </c>
      <c r="L174">
        <v>123</v>
      </c>
      <c r="M174" t="s">
        <v>54</v>
      </c>
      <c r="N174">
        <v>123</v>
      </c>
      <c r="P174">
        <v>7</v>
      </c>
      <c r="Q174">
        <v>7</v>
      </c>
      <c r="R174">
        <f t="shared" si="2"/>
        <v>0</v>
      </c>
    </row>
    <row r="175" spans="1:18" x14ac:dyDescent="0.3">
      <c r="A175" t="s">
        <v>15</v>
      </c>
      <c r="B175" s="1">
        <v>38405</v>
      </c>
      <c r="C175" t="s">
        <v>16</v>
      </c>
      <c r="D175" t="s">
        <v>51</v>
      </c>
      <c r="E175" t="s">
        <v>52</v>
      </c>
      <c r="G175" t="s">
        <v>19</v>
      </c>
      <c r="H175" t="s">
        <v>41</v>
      </c>
      <c r="I175" t="s">
        <v>26</v>
      </c>
      <c r="J175" t="s">
        <v>27</v>
      </c>
      <c r="K175">
        <v>664</v>
      </c>
      <c r="L175">
        <v>25.05</v>
      </c>
      <c r="M175" t="s">
        <v>54</v>
      </c>
      <c r="N175">
        <v>26.05</v>
      </c>
      <c r="P175">
        <v>7</v>
      </c>
      <c r="Q175">
        <v>7</v>
      </c>
      <c r="R175">
        <f t="shared" si="2"/>
        <v>0</v>
      </c>
    </row>
    <row r="176" spans="1:18" x14ac:dyDescent="0.3">
      <c r="A176" t="s">
        <v>15</v>
      </c>
      <c r="B176" s="1">
        <v>38405</v>
      </c>
      <c r="C176" t="s">
        <v>16</v>
      </c>
      <c r="D176" t="s">
        <v>51</v>
      </c>
      <c r="E176" t="s">
        <v>52</v>
      </c>
      <c r="G176" s="6" t="s">
        <v>29</v>
      </c>
      <c r="H176" t="s">
        <v>30</v>
      </c>
      <c r="I176" t="s">
        <v>26</v>
      </c>
      <c r="J176" t="s">
        <v>27</v>
      </c>
      <c r="K176">
        <v>26</v>
      </c>
      <c r="L176">
        <v>12.95</v>
      </c>
      <c r="M176" t="s">
        <v>54</v>
      </c>
      <c r="N176">
        <v>12.95</v>
      </c>
      <c r="P176">
        <v>7</v>
      </c>
      <c r="Q176">
        <v>7</v>
      </c>
      <c r="R176">
        <f t="shared" si="2"/>
        <v>0</v>
      </c>
    </row>
    <row r="177" spans="1:18" x14ac:dyDescent="0.3">
      <c r="A177" t="s">
        <v>15</v>
      </c>
      <c r="B177" s="1">
        <v>38405</v>
      </c>
      <c r="C177" t="s">
        <v>16</v>
      </c>
      <c r="D177" t="s">
        <v>51</v>
      </c>
      <c r="E177" t="s">
        <v>52</v>
      </c>
      <c r="G177" s="6" t="s">
        <v>29</v>
      </c>
      <c r="H177" t="s">
        <v>53</v>
      </c>
      <c r="I177" t="s">
        <v>26</v>
      </c>
      <c r="J177" t="s">
        <v>27</v>
      </c>
      <c r="K177">
        <v>7</v>
      </c>
      <c r="L177">
        <v>13.65</v>
      </c>
      <c r="M177" t="s">
        <v>54</v>
      </c>
      <c r="N177">
        <v>13.65</v>
      </c>
      <c r="P177">
        <v>7</v>
      </c>
      <c r="Q177">
        <v>7</v>
      </c>
      <c r="R177">
        <f t="shared" si="2"/>
        <v>0</v>
      </c>
    </row>
    <row r="178" spans="1:18" x14ac:dyDescent="0.3">
      <c r="A178" t="s">
        <v>15</v>
      </c>
      <c r="B178" s="1">
        <v>38405</v>
      </c>
      <c r="C178" t="s">
        <v>16</v>
      </c>
      <c r="D178" t="s">
        <v>51</v>
      </c>
      <c r="E178" t="s">
        <v>52</v>
      </c>
      <c r="G178" s="6" t="s">
        <v>29</v>
      </c>
      <c r="H178" t="s">
        <v>28</v>
      </c>
      <c r="I178" t="s">
        <v>26</v>
      </c>
      <c r="J178" t="s">
        <v>27</v>
      </c>
      <c r="K178">
        <v>71</v>
      </c>
      <c r="L178">
        <v>21.2</v>
      </c>
      <c r="M178" t="s">
        <v>54</v>
      </c>
      <c r="N178">
        <v>21.2</v>
      </c>
      <c r="P178">
        <v>7</v>
      </c>
      <c r="Q178">
        <v>7</v>
      </c>
      <c r="R178">
        <f t="shared" si="2"/>
        <v>0</v>
      </c>
    </row>
    <row r="179" spans="1:18" x14ac:dyDescent="0.3">
      <c r="R179" t="str">
        <f t="shared" si="2"/>
        <v/>
      </c>
    </row>
    <row r="180" spans="1:18" x14ac:dyDescent="0.3">
      <c r="A180" t="s">
        <v>15</v>
      </c>
      <c r="B180" s="1">
        <v>38405</v>
      </c>
      <c r="C180" t="s">
        <v>16</v>
      </c>
      <c r="D180" t="s">
        <v>55</v>
      </c>
      <c r="E180" t="s">
        <v>56</v>
      </c>
      <c r="G180" t="s">
        <v>19</v>
      </c>
      <c r="H180" t="s">
        <v>28</v>
      </c>
      <c r="I180" t="s">
        <v>21</v>
      </c>
      <c r="J180" t="s">
        <v>22</v>
      </c>
      <c r="K180">
        <v>24.3</v>
      </c>
      <c r="L180">
        <v>80</v>
      </c>
      <c r="M180" t="s">
        <v>34</v>
      </c>
      <c r="N180">
        <v>198.69</v>
      </c>
      <c r="O180" t="s">
        <v>24</v>
      </c>
      <c r="P180">
        <v>4</v>
      </c>
      <c r="Q180">
        <v>1</v>
      </c>
      <c r="R180">
        <f t="shared" si="2"/>
        <v>0</v>
      </c>
    </row>
    <row r="181" spans="1:18" x14ac:dyDescent="0.3">
      <c r="A181" t="s">
        <v>15</v>
      </c>
      <c r="B181" s="1">
        <v>38405</v>
      </c>
      <c r="C181" t="s">
        <v>16</v>
      </c>
      <c r="D181" t="s">
        <v>55</v>
      </c>
      <c r="E181" t="s">
        <v>56</v>
      </c>
      <c r="G181" t="s">
        <v>19</v>
      </c>
      <c r="H181" t="s">
        <v>28</v>
      </c>
      <c r="I181" t="s">
        <v>26</v>
      </c>
      <c r="J181" t="s">
        <v>27</v>
      </c>
      <c r="K181">
        <v>469</v>
      </c>
      <c r="L181">
        <v>23.35</v>
      </c>
      <c r="M181" t="s">
        <v>34</v>
      </c>
      <c r="N181">
        <v>37</v>
      </c>
      <c r="O181" t="s">
        <v>24</v>
      </c>
      <c r="P181">
        <v>4</v>
      </c>
      <c r="Q181">
        <v>1</v>
      </c>
      <c r="R181">
        <f t="shared" si="2"/>
        <v>0</v>
      </c>
    </row>
    <row r="182" spans="1:18" x14ac:dyDescent="0.3">
      <c r="A182" t="s">
        <v>15</v>
      </c>
      <c r="B182" s="1">
        <v>38405</v>
      </c>
      <c r="C182" t="s">
        <v>16</v>
      </c>
      <c r="D182" t="s">
        <v>55</v>
      </c>
      <c r="E182" t="s">
        <v>56</v>
      </c>
      <c r="G182" s="6" t="s">
        <v>29</v>
      </c>
      <c r="H182" t="s">
        <v>30</v>
      </c>
      <c r="I182" t="s">
        <v>26</v>
      </c>
      <c r="J182" t="s">
        <v>27</v>
      </c>
      <c r="K182">
        <v>18</v>
      </c>
      <c r="L182">
        <v>13.85</v>
      </c>
      <c r="M182" t="s">
        <v>34</v>
      </c>
      <c r="N182">
        <v>13.85</v>
      </c>
      <c r="O182" t="s">
        <v>24</v>
      </c>
      <c r="P182">
        <v>4</v>
      </c>
      <c r="Q182">
        <v>1</v>
      </c>
      <c r="R182">
        <f t="shared" si="2"/>
        <v>0</v>
      </c>
    </row>
    <row r="183" spans="1:18" x14ac:dyDescent="0.3">
      <c r="A183" t="s">
        <v>15</v>
      </c>
      <c r="B183" s="1">
        <v>38405</v>
      </c>
      <c r="C183" t="s">
        <v>16</v>
      </c>
      <c r="D183" t="s">
        <v>55</v>
      </c>
      <c r="E183" t="s">
        <v>56</v>
      </c>
      <c r="G183" s="6" t="s">
        <v>29</v>
      </c>
      <c r="H183" t="s">
        <v>53</v>
      </c>
      <c r="I183" t="s">
        <v>26</v>
      </c>
      <c r="J183" t="s">
        <v>27</v>
      </c>
      <c r="K183">
        <v>34</v>
      </c>
      <c r="L183">
        <v>14.55</v>
      </c>
      <c r="M183" t="s">
        <v>34</v>
      </c>
      <c r="N183">
        <v>14.55</v>
      </c>
      <c r="O183" t="s">
        <v>24</v>
      </c>
      <c r="P183">
        <v>4</v>
      </c>
      <c r="Q183">
        <v>1</v>
      </c>
      <c r="R183">
        <f t="shared" si="2"/>
        <v>0</v>
      </c>
    </row>
    <row r="184" spans="1:18" x14ac:dyDescent="0.3">
      <c r="A184" t="s">
        <v>15</v>
      </c>
      <c r="B184" s="1">
        <v>38405</v>
      </c>
      <c r="C184" t="s">
        <v>16</v>
      </c>
      <c r="D184" t="s">
        <v>55</v>
      </c>
      <c r="E184" t="s">
        <v>56</v>
      </c>
      <c r="G184" s="6" t="s">
        <v>29</v>
      </c>
      <c r="H184" t="s">
        <v>25</v>
      </c>
      <c r="I184" t="s">
        <v>26</v>
      </c>
      <c r="J184" t="s">
        <v>27</v>
      </c>
      <c r="K184">
        <v>15</v>
      </c>
      <c r="L184">
        <v>15.2</v>
      </c>
      <c r="M184" t="s">
        <v>34</v>
      </c>
      <c r="N184">
        <v>15.2</v>
      </c>
      <c r="O184" t="s">
        <v>24</v>
      </c>
      <c r="P184">
        <v>4</v>
      </c>
      <c r="Q184">
        <v>1</v>
      </c>
      <c r="R184">
        <f t="shared" si="2"/>
        <v>0</v>
      </c>
    </row>
    <row r="185" spans="1:18" x14ac:dyDescent="0.3">
      <c r="A185" t="s">
        <v>15</v>
      </c>
      <c r="B185" s="1">
        <v>38405</v>
      </c>
      <c r="C185" t="s">
        <v>16</v>
      </c>
      <c r="D185" t="s">
        <v>55</v>
      </c>
      <c r="E185" t="s">
        <v>56</v>
      </c>
      <c r="G185" t="s">
        <v>19</v>
      </c>
      <c r="H185" t="s">
        <v>28</v>
      </c>
      <c r="I185" t="s">
        <v>21</v>
      </c>
      <c r="J185" t="s">
        <v>22</v>
      </c>
      <c r="K185">
        <v>24.3</v>
      </c>
      <c r="L185">
        <v>80</v>
      </c>
      <c r="M185" t="s">
        <v>31</v>
      </c>
      <c r="N185">
        <v>249.2</v>
      </c>
      <c r="P185">
        <v>4</v>
      </c>
      <c r="Q185">
        <v>2</v>
      </c>
      <c r="R185">
        <f t="shared" si="2"/>
        <v>0</v>
      </c>
    </row>
    <row r="186" spans="1:18" x14ac:dyDescent="0.3">
      <c r="A186" t="s">
        <v>15</v>
      </c>
      <c r="B186" s="1">
        <v>38405</v>
      </c>
      <c r="C186" t="s">
        <v>16</v>
      </c>
      <c r="D186" t="s">
        <v>55</v>
      </c>
      <c r="E186" t="s">
        <v>56</v>
      </c>
      <c r="G186" t="s">
        <v>19</v>
      </c>
      <c r="H186" t="s">
        <v>28</v>
      </c>
      <c r="I186" t="s">
        <v>26</v>
      </c>
      <c r="J186" t="s">
        <v>27</v>
      </c>
      <c r="K186">
        <v>469</v>
      </c>
      <c r="L186">
        <v>23.35</v>
      </c>
      <c r="M186" t="s">
        <v>31</v>
      </c>
      <c r="N186">
        <v>23.35</v>
      </c>
      <c r="P186">
        <v>4</v>
      </c>
      <c r="Q186">
        <v>2</v>
      </c>
      <c r="R186">
        <f t="shared" si="2"/>
        <v>0</v>
      </c>
    </row>
    <row r="187" spans="1:18" x14ac:dyDescent="0.3">
      <c r="A187" t="s">
        <v>15</v>
      </c>
      <c r="B187" s="1">
        <v>38405</v>
      </c>
      <c r="C187" t="s">
        <v>16</v>
      </c>
      <c r="D187" t="s">
        <v>55</v>
      </c>
      <c r="E187" t="s">
        <v>56</v>
      </c>
      <c r="G187" s="6" t="s">
        <v>29</v>
      </c>
      <c r="H187" t="s">
        <v>30</v>
      </c>
      <c r="I187" t="s">
        <v>26</v>
      </c>
      <c r="J187" t="s">
        <v>27</v>
      </c>
      <c r="K187">
        <v>18</v>
      </c>
      <c r="L187">
        <v>13.85</v>
      </c>
      <c r="M187" t="s">
        <v>31</v>
      </c>
      <c r="N187">
        <v>13.85</v>
      </c>
      <c r="P187">
        <v>4</v>
      </c>
      <c r="Q187">
        <v>2</v>
      </c>
      <c r="R187">
        <f t="shared" si="2"/>
        <v>0</v>
      </c>
    </row>
    <row r="188" spans="1:18" x14ac:dyDescent="0.3">
      <c r="A188" t="s">
        <v>15</v>
      </c>
      <c r="B188" s="1">
        <v>38405</v>
      </c>
      <c r="C188" t="s">
        <v>16</v>
      </c>
      <c r="D188" t="s">
        <v>55</v>
      </c>
      <c r="E188" t="s">
        <v>56</v>
      </c>
      <c r="G188" s="6" t="s">
        <v>29</v>
      </c>
      <c r="H188" t="s">
        <v>53</v>
      </c>
      <c r="I188" t="s">
        <v>26</v>
      </c>
      <c r="J188" t="s">
        <v>27</v>
      </c>
      <c r="K188">
        <v>34</v>
      </c>
      <c r="L188">
        <v>14.55</v>
      </c>
      <c r="M188" t="s">
        <v>31</v>
      </c>
      <c r="N188">
        <v>14.55</v>
      </c>
      <c r="P188">
        <v>4</v>
      </c>
      <c r="Q188">
        <v>2</v>
      </c>
      <c r="R188">
        <f t="shared" si="2"/>
        <v>0</v>
      </c>
    </row>
    <row r="189" spans="1:18" x14ac:dyDescent="0.3">
      <c r="A189" t="s">
        <v>15</v>
      </c>
      <c r="B189" s="1">
        <v>38405</v>
      </c>
      <c r="C189" t="s">
        <v>16</v>
      </c>
      <c r="D189" t="s">
        <v>55</v>
      </c>
      <c r="E189" t="s">
        <v>56</v>
      </c>
      <c r="G189" s="6" t="s">
        <v>29</v>
      </c>
      <c r="H189" t="s">
        <v>25</v>
      </c>
      <c r="I189" t="s">
        <v>26</v>
      </c>
      <c r="J189" t="s">
        <v>27</v>
      </c>
      <c r="K189">
        <v>15</v>
      </c>
      <c r="L189">
        <v>15.2</v>
      </c>
      <c r="M189" t="s">
        <v>31</v>
      </c>
      <c r="N189">
        <v>15.2</v>
      </c>
      <c r="P189">
        <v>4</v>
      </c>
      <c r="Q189">
        <v>2</v>
      </c>
      <c r="R189">
        <f t="shared" si="2"/>
        <v>0</v>
      </c>
    </row>
    <row r="190" spans="1:18" x14ac:dyDescent="0.3">
      <c r="A190" t="s">
        <v>15</v>
      </c>
      <c r="B190" s="1">
        <v>38405</v>
      </c>
      <c r="C190" t="s">
        <v>16</v>
      </c>
      <c r="D190" t="s">
        <v>55</v>
      </c>
      <c r="E190" t="s">
        <v>56</v>
      </c>
      <c r="G190" t="s">
        <v>19</v>
      </c>
      <c r="H190" t="s">
        <v>28</v>
      </c>
      <c r="I190" t="s">
        <v>21</v>
      </c>
      <c r="J190" t="s">
        <v>22</v>
      </c>
      <c r="K190">
        <v>24.3</v>
      </c>
      <c r="L190">
        <v>80</v>
      </c>
      <c r="M190" t="s">
        <v>44</v>
      </c>
      <c r="N190">
        <v>80</v>
      </c>
      <c r="P190">
        <v>4</v>
      </c>
      <c r="Q190">
        <v>3</v>
      </c>
      <c r="R190">
        <f t="shared" si="2"/>
        <v>0</v>
      </c>
    </row>
    <row r="191" spans="1:18" x14ac:dyDescent="0.3">
      <c r="A191" t="s">
        <v>15</v>
      </c>
      <c r="B191" s="1">
        <v>38405</v>
      </c>
      <c r="C191" t="s">
        <v>16</v>
      </c>
      <c r="D191" t="s">
        <v>55</v>
      </c>
      <c r="E191" t="s">
        <v>56</v>
      </c>
      <c r="G191" t="s">
        <v>19</v>
      </c>
      <c r="H191" t="s">
        <v>28</v>
      </c>
      <c r="I191" t="s">
        <v>26</v>
      </c>
      <c r="J191" t="s">
        <v>27</v>
      </c>
      <c r="K191">
        <v>469</v>
      </c>
      <c r="L191">
        <v>23.35</v>
      </c>
      <c r="M191" t="s">
        <v>44</v>
      </c>
      <c r="N191">
        <v>29.23</v>
      </c>
      <c r="P191">
        <v>4</v>
      </c>
      <c r="Q191">
        <v>3</v>
      </c>
      <c r="R191">
        <f t="shared" si="2"/>
        <v>0</v>
      </c>
    </row>
    <row r="192" spans="1:18" x14ac:dyDescent="0.3">
      <c r="A192" t="s">
        <v>15</v>
      </c>
      <c r="B192" s="1">
        <v>38405</v>
      </c>
      <c r="C192" t="s">
        <v>16</v>
      </c>
      <c r="D192" t="s">
        <v>55</v>
      </c>
      <c r="E192" t="s">
        <v>56</v>
      </c>
      <c r="G192" s="6" t="s">
        <v>29</v>
      </c>
      <c r="H192" t="s">
        <v>30</v>
      </c>
      <c r="I192" t="s">
        <v>26</v>
      </c>
      <c r="J192" t="s">
        <v>27</v>
      </c>
      <c r="K192">
        <v>18</v>
      </c>
      <c r="L192">
        <v>13.85</v>
      </c>
      <c r="M192" t="s">
        <v>44</v>
      </c>
      <c r="N192">
        <v>13.85</v>
      </c>
      <c r="P192">
        <v>4</v>
      </c>
      <c r="Q192">
        <v>3</v>
      </c>
      <c r="R192">
        <f t="shared" si="2"/>
        <v>0</v>
      </c>
    </row>
    <row r="193" spans="1:18" x14ac:dyDescent="0.3">
      <c r="A193" t="s">
        <v>15</v>
      </c>
      <c r="B193" s="1">
        <v>38405</v>
      </c>
      <c r="C193" t="s">
        <v>16</v>
      </c>
      <c r="D193" t="s">
        <v>55</v>
      </c>
      <c r="E193" t="s">
        <v>56</v>
      </c>
      <c r="G193" s="6" t="s">
        <v>29</v>
      </c>
      <c r="H193" t="s">
        <v>53</v>
      </c>
      <c r="I193" t="s">
        <v>26</v>
      </c>
      <c r="J193" t="s">
        <v>27</v>
      </c>
      <c r="K193">
        <v>34</v>
      </c>
      <c r="L193">
        <v>14.55</v>
      </c>
      <c r="M193" t="s">
        <v>44</v>
      </c>
      <c r="N193">
        <v>14.55</v>
      </c>
      <c r="P193">
        <v>4</v>
      </c>
      <c r="Q193">
        <v>3</v>
      </c>
      <c r="R193">
        <f t="shared" si="2"/>
        <v>0</v>
      </c>
    </row>
    <row r="194" spans="1:18" x14ac:dyDescent="0.3">
      <c r="A194" t="s">
        <v>15</v>
      </c>
      <c r="B194" s="1">
        <v>38405</v>
      </c>
      <c r="C194" t="s">
        <v>16</v>
      </c>
      <c r="D194" t="s">
        <v>55</v>
      </c>
      <c r="E194" t="s">
        <v>56</v>
      </c>
      <c r="G194" s="6" t="s">
        <v>29</v>
      </c>
      <c r="H194" t="s">
        <v>25</v>
      </c>
      <c r="I194" t="s">
        <v>26</v>
      </c>
      <c r="J194" t="s">
        <v>27</v>
      </c>
      <c r="K194">
        <v>15</v>
      </c>
      <c r="L194">
        <v>15.2</v>
      </c>
      <c r="M194" t="s">
        <v>44</v>
      </c>
      <c r="N194">
        <v>15.2</v>
      </c>
      <c r="P194">
        <v>4</v>
      </c>
      <c r="Q194">
        <v>3</v>
      </c>
      <c r="R194">
        <f t="shared" ref="R194:R257" si="3">IF(P194&gt;0,0,"")</f>
        <v>0</v>
      </c>
    </row>
    <row r="195" spans="1:18" x14ac:dyDescent="0.3">
      <c r="A195" t="s">
        <v>15</v>
      </c>
      <c r="B195" s="1">
        <v>38405</v>
      </c>
      <c r="C195" t="s">
        <v>16</v>
      </c>
      <c r="D195" t="s">
        <v>55</v>
      </c>
      <c r="E195" t="s">
        <v>56</v>
      </c>
      <c r="G195" t="s">
        <v>19</v>
      </c>
      <c r="H195" t="s">
        <v>28</v>
      </c>
      <c r="I195" t="s">
        <v>21</v>
      </c>
      <c r="J195" t="s">
        <v>22</v>
      </c>
      <c r="K195">
        <v>24.3</v>
      </c>
      <c r="L195">
        <v>80</v>
      </c>
      <c r="M195" t="s">
        <v>54</v>
      </c>
      <c r="N195">
        <v>87</v>
      </c>
      <c r="P195">
        <v>4</v>
      </c>
      <c r="Q195">
        <v>4</v>
      </c>
      <c r="R195">
        <f t="shared" si="3"/>
        <v>0</v>
      </c>
    </row>
    <row r="196" spans="1:18" x14ac:dyDescent="0.3">
      <c r="A196" t="s">
        <v>15</v>
      </c>
      <c r="B196" s="1">
        <v>38405</v>
      </c>
      <c r="C196" t="s">
        <v>16</v>
      </c>
      <c r="D196" t="s">
        <v>55</v>
      </c>
      <c r="E196" t="s">
        <v>56</v>
      </c>
      <c r="G196" t="s">
        <v>19</v>
      </c>
      <c r="H196" t="s">
        <v>28</v>
      </c>
      <c r="I196" t="s">
        <v>26</v>
      </c>
      <c r="J196" t="s">
        <v>27</v>
      </c>
      <c r="K196">
        <v>469</v>
      </c>
      <c r="L196">
        <v>23.35</v>
      </c>
      <c r="M196" t="s">
        <v>54</v>
      </c>
      <c r="N196">
        <v>24.8</v>
      </c>
      <c r="P196">
        <v>4</v>
      </c>
      <c r="Q196">
        <v>4</v>
      </c>
      <c r="R196">
        <f t="shared" si="3"/>
        <v>0</v>
      </c>
    </row>
    <row r="197" spans="1:18" x14ac:dyDescent="0.3">
      <c r="A197" t="s">
        <v>15</v>
      </c>
      <c r="B197" s="1">
        <v>38405</v>
      </c>
      <c r="C197" t="s">
        <v>16</v>
      </c>
      <c r="D197" t="s">
        <v>55</v>
      </c>
      <c r="E197" t="s">
        <v>56</v>
      </c>
      <c r="G197" s="6" t="s">
        <v>29</v>
      </c>
      <c r="H197" t="s">
        <v>30</v>
      </c>
      <c r="I197" t="s">
        <v>26</v>
      </c>
      <c r="J197" t="s">
        <v>27</v>
      </c>
      <c r="K197">
        <v>18</v>
      </c>
      <c r="L197">
        <v>13.85</v>
      </c>
      <c r="M197" t="s">
        <v>54</v>
      </c>
      <c r="N197">
        <v>13.85</v>
      </c>
      <c r="P197">
        <v>4</v>
      </c>
      <c r="Q197">
        <v>4</v>
      </c>
      <c r="R197">
        <f t="shared" si="3"/>
        <v>0</v>
      </c>
    </row>
    <row r="198" spans="1:18" x14ac:dyDescent="0.3">
      <c r="A198" t="s">
        <v>15</v>
      </c>
      <c r="B198" s="1">
        <v>38405</v>
      </c>
      <c r="C198" t="s">
        <v>16</v>
      </c>
      <c r="D198" t="s">
        <v>55</v>
      </c>
      <c r="E198" t="s">
        <v>56</v>
      </c>
      <c r="G198" s="6" t="s">
        <v>29</v>
      </c>
      <c r="H198" t="s">
        <v>53</v>
      </c>
      <c r="I198" t="s">
        <v>26</v>
      </c>
      <c r="J198" t="s">
        <v>27</v>
      </c>
      <c r="K198">
        <v>34</v>
      </c>
      <c r="L198">
        <v>14.55</v>
      </c>
      <c r="M198" t="s">
        <v>54</v>
      </c>
      <c r="N198">
        <v>14.55</v>
      </c>
      <c r="P198">
        <v>4</v>
      </c>
      <c r="Q198">
        <v>4</v>
      </c>
      <c r="R198">
        <f t="shared" si="3"/>
        <v>0</v>
      </c>
    </row>
    <row r="199" spans="1:18" x14ac:dyDescent="0.3">
      <c r="A199" t="s">
        <v>15</v>
      </c>
      <c r="B199" s="1">
        <v>38405</v>
      </c>
      <c r="C199" t="s">
        <v>16</v>
      </c>
      <c r="D199" t="s">
        <v>55</v>
      </c>
      <c r="E199" t="s">
        <v>56</v>
      </c>
      <c r="G199" s="6" t="s">
        <v>29</v>
      </c>
      <c r="H199" t="s">
        <v>25</v>
      </c>
      <c r="I199" t="s">
        <v>26</v>
      </c>
      <c r="J199" t="s">
        <v>27</v>
      </c>
      <c r="K199">
        <v>15</v>
      </c>
      <c r="L199">
        <v>15.2</v>
      </c>
      <c r="M199" t="s">
        <v>54</v>
      </c>
      <c r="N199">
        <v>15.2</v>
      </c>
      <c r="P199">
        <v>4</v>
      </c>
      <c r="Q199">
        <v>4</v>
      </c>
      <c r="R199">
        <f t="shared" si="3"/>
        <v>0</v>
      </c>
    </row>
    <row r="200" spans="1:18" x14ac:dyDescent="0.3">
      <c r="R200" t="str">
        <f t="shared" si="3"/>
        <v/>
      </c>
    </row>
    <row r="201" spans="1:18" x14ac:dyDescent="0.3">
      <c r="A201" t="s">
        <v>15</v>
      </c>
      <c r="B201" s="1">
        <v>38405</v>
      </c>
      <c r="C201" t="s">
        <v>16</v>
      </c>
      <c r="D201" t="s">
        <v>57</v>
      </c>
      <c r="E201" t="s">
        <v>58</v>
      </c>
      <c r="G201" t="s">
        <v>19</v>
      </c>
      <c r="H201" t="s">
        <v>30</v>
      </c>
      <c r="I201" t="s">
        <v>21</v>
      </c>
      <c r="J201" t="s">
        <v>22</v>
      </c>
      <c r="K201">
        <v>3.2</v>
      </c>
      <c r="L201">
        <v>431</v>
      </c>
      <c r="M201" t="s">
        <v>46</v>
      </c>
      <c r="N201">
        <v>2000</v>
      </c>
      <c r="O201" t="s">
        <v>24</v>
      </c>
      <c r="P201">
        <v>9</v>
      </c>
      <c r="Q201">
        <v>1</v>
      </c>
      <c r="R201">
        <f t="shared" si="3"/>
        <v>0</v>
      </c>
    </row>
    <row r="202" spans="1:18" x14ac:dyDescent="0.3">
      <c r="A202" t="s">
        <v>15</v>
      </c>
      <c r="B202" s="1">
        <v>38405</v>
      </c>
      <c r="C202" t="s">
        <v>16</v>
      </c>
      <c r="D202" t="s">
        <v>57</v>
      </c>
      <c r="E202" t="s">
        <v>58</v>
      </c>
      <c r="G202" t="s">
        <v>19</v>
      </c>
      <c r="H202" t="s">
        <v>25</v>
      </c>
      <c r="I202" t="s">
        <v>21</v>
      </c>
      <c r="J202" t="s">
        <v>22</v>
      </c>
      <c r="K202">
        <v>24.5</v>
      </c>
      <c r="L202">
        <v>116</v>
      </c>
      <c r="M202" t="s">
        <v>46</v>
      </c>
      <c r="N202">
        <v>116</v>
      </c>
      <c r="O202" t="s">
        <v>24</v>
      </c>
      <c r="P202">
        <v>9</v>
      </c>
      <c r="Q202">
        <v>1</v>
      </c>
      <c r="R202">
        <f t="shared" si="3"/>
        <v>0</v>
      </c>
    </row>
    <row r="203" spans="1:18" x14ac:dyDescent="0.3">
      <c r="A203" t="s">
        <v>15</v>
      </c>
      <c r="B203" s="1">
        <v>38405</v>
      </c>
      <c r="C203" t="s">
        <v>16</v>
      </c>
      <c r="D203" t="s">
        <v>57</v>
      </c>
      <c r="E203" t="s">
        <v>58</v>
      </c>
      <c r="G203" t="s">
        <v>19</v>
      </c>
      <c r="H203" t="s">
        <v>25</v>
      </c>
      <c r="I203" t="s">
        <v>26</v>
      </c>
      <c r="J203" t="s">
        <v>27</v>
      </c>
      <c r="K203">
        <v>219</v>
      </c>
      <c r="L203">
        <v>18.45</v>
      </c>
      <c r="M203" t="s">
        <v>46</v>
      </c>
      <c r="N203">
        <v>19</v>
      </c>
      <c r="O203" t="s">
        <v>24</v>
      </c>
      <c r="P203">
        <v>9</v>
      </c>
      <c r="Q203">
        <v>1</v>
      </c>
      <c r="R203">
        <f t="shared" si="3"/>
        <v>0</v>
      </c>
    </row>
    <row r="204" spans="1:18" x14ac:dyDescent="0.3">
      <c r="A204" t="s">
        <v>15</v>
      </c>
      <c r="B204" s="1">
        <v>38405</v>
      </c>
      <c r="C204" t="s">
        <v>16</v>
      </c>
      <c r="D204" t="s">
        <v>57</v>
      </c>
      <c r="E204" t="s">
        <v>58</v>
      </c>
      <c r="G204" t="s">
        <v>19</v>
      </c>
      <c r="H204" t="s">
        <v>28</v>
      </c>
      <c r="I204" t="s">
        <v>26</v>
      </c>
      <c r="J204" t="s">
        <v>27</v>
      </c>
      <c r="K204">
        <v>109</v>
      </c>
      <c r="L204">
        <v>27.45</v>
      </c>
      <c r="M204" t="s">
        <v>46</v>
      </c>
      <c r="N204">
        <v>30</v>
      </c>
      <c r="O204" t="s">
        <v>24</v>
      </c>
      <c r="P204">
        <v>9</v>
      </c>
      <c r="Q204">
        <v>1</v>
      </c>
      <c r="R204">
        <f t="shared" si="3"/>
        <v>0</v>
      </c>
    </row>
    <row r="205" spans="1:18" x14ac:dyDescent="0.3">
      <c r="A205" t="s">
        <v>15</v>
      </c>
      <c r="B205" s="1">
        <v>38405</v>
      </c>
      <c r="C205" t="s">
        <v>16</v>
      </c>
      <c r="D205" t="s">
        <v>57</v>
      </c>
      <c r="E205" t="s">
        <v>58</v>
      </c>
      <c r="G205" s="6" t="s">
        <v>29</v>
      </c>
      <c r="H205" t="s">
        <v>28</v>
      </c>
      <c r="I205" t="s">
        <v>21</v>
      </c>
      <c r="J205" t="s">
        <v>22</v>
      </c>
      <c r="K205">
        <v>3.8</v>
      </c>
      <c r="L205">
        <v>98</v>
      </c>
      <c r="M205" t="s">
        <v>46</v>
      </c>
      <c r="N205">
        <v>98</v>
      </c>
      <c r="O205" t="s">
        <v>24</v>
      </c>
      <c r="P205">
        <v>9</v>
      </c>
      <c r="Q205">
        <v>1</v>
      </c>
      <c r="R205">
        <f t="shared" si="3"/>
        <v>0</v>
      </c>
    </row>
    <row r="206" spans="1:18" x14ac:dyDescent="0.3">
      <c r="A206" t="s">
        <v>15</v>
      </c>
      <c r="B206" s="1">
        <v>38405</v>
      </c>
      <c r="C206" t="s">
        <v>16</v>
      </c>
      <c r="D206" t="s">
        <v>57</v>
      </c>
      <c r="E206" t="s">
        <v>58</v>
      </c>
      <c r="G206" s="6" t="s">
        <v>29</v>
      </c>
      <c r="H206" t="s">
        <v>30</v>
      </c>
      <c r="I206" t="s">
        <v>26</v>
      </c>
      <c r="J206" t="s">
        <v>27</v>
      </c>
      <c r="K206">
        <v>65</v>
      </c>
      <c r="L206">
        <v>17.7</v>
      </c>
      <c r="M206" t="s">
        <v>46</v>
      </c>
      <c r="N206">
        <v>17.7</v>
      </c>
      <c r="O206" t="s">
        <v>24</v>
      </c>
      <c r="P206">
        <v>9</v>
      </c>
      <c r="Q206">
        <v>1</v>
      </c>
      <c r="R206">
        <f t="shared" si="3"/>
        <v>0</v>
      </c>
    </row>
    <row r="207" spans="1:18" x14ac:dyDescent="0.3">
      <c r="A207" t="s">
        <v>15</v>
      </c>
      <c r="B207" s="1">
        <v>38405</v>
      </c>
      <c r="C207" t="s">
        <v>16</v>
      </c>
      <c r="D207" t="s">
        <v>57</v>
      </c>
      <c r="E207" t="s">
        <v>58</v>
      </c>
      <c r="G207" t="s">
        <v>19</v>
      </c>
      <c r="H207" t="s">
        <v>30</v>
      </c>
      <c r="I207" t="s">
        <v>21</v>
      </c>
      <c r="J207" t="s">
        <v>22</v>
      </c>
      <c r="K207">
        <v>3.2</v>
      </c>
      <c r="L207">
        <v>431</v>
      </c>
      <c r="M207" t="s">
        <v>33</v>
      </c>
      <c r="N207">
        <v>600</v>
      </c>
      <c r="P207">
        <v>9</v>
      </c>
      <c r="Q207">
        <v>2</v>
      </c>
      <c r="R207">
        <f t="shared" si="3"/>
        <v>0</v>
      </c>
    </row>
    <row r="208" spans="1:18" x14ac:dyDescent="0.3">
      <c r="A208" t="s">
        <v>15</v>
      </c>
      <c r="B208" s="1">
        <v>38405</v>
      </c>
      <c r="C208" t="s">
        <v>16</v>
      </c>
      <c r="D208" t="s">
        <v>57</v>
      </c>
      <c r="E208" t="s">
        <v>58</v>
      </c>
      <c r="G208" t="s">
        <v>19</v>
      </c>
      <c r="H208" t="s">
        <v>25</v>
      </c>
      <c r="I208" t="s">
        <v>21</v>
      </c>
      <c r="J208" t="s">
        <v>22</v>
      </c>
      <c r="K208">
        <v>24.5</v>
      </c>
      <c r="L208">
        <v>116</v>
      </c>
      <c r="M208" t="s">
        <v>33</v>
      </c>
      <c r="N208">
        <v>200</v>
      </c>
      <c r="P208">
        <v>9</v>
      </c>
      <c r="Q208">
        <v>2</v>
      </c>
      <c r="R208">
        <f t="shared" si="3"/>
        <v>0</v>
      </c>
    </row>
    <row r="209" spans="1:18" x14ac:dyDescent="0.3">
      <c r="A209" t="s">
        <v>15</v>
      </c>
      <c r="B209" s="1">
        <v>38405</v>
      </c>
      <c r="C209" t="s">
        <v>16</v>
      </c>
      <c r="D209" t="s">
        <v>57</v>
      </c>
      <c r="E209" t="s">
        <v>58</v>
      </c>
      <c r="G209" t="s">
        <v>19</v>
      </c>
      <c r="H209" t="s">
        <v>25</v>
      </c>
      <c r="I209" t="s">
        <v>26</v>
      </c>
      <c r="J209" t="s">
        <v>27</v>
      </c>
      <c r="K209">
        <v>219</v>
      </c>
      <c r="L209">
        <v>18.45</v>
      </c>
      <c r="M209" t="s">
        <v>33</v>
      </c>
      <c r="N209">
        <v>20</v>
      </c>
      <c r="P209">
        <v>9</v>
      </c>
      <c r="Q209">
        <v>2</v>
      </c>
      <c r="R209">
        <f t="shared" si="3"/>
        <v>0</v>
      </c>
    </row>
    <row r="210" spans="1:18" x14ac:dyDescent="0.3">
      <c r="A210" t="s">
        <v>15</v>
      </c>
      <c r="B210" s="1">
        <v>38405</v>
      </c>
      <c r="C210" t="s">
        <v>16</v>
      </c>
      <c r="D210" t="s">
        <v>57</v>
      </c>
      <c r="E210" t="s">
        <v>58</v>
      </c>
      <c r="G210" t="s">
        <v>19</v>
      </c>
      <c r="H210" t="s">
        <v>28</v>
      </c>
      <c r="I210" t="s">
        <v>26</v>
      </c>
      <c r="J210" t="s">
        <v>27</v>
      </c>
      <c r="K210">
        <v>109</v>
      </c>
      <c r="L210">
        <v>27.45</v>
      </c>
      <c r="M210" t="s">
        <v>33</v>
      </c>
      <c r="N210">
        <v>50</v>
      </c>
      <c r="P210">
        <v>9</v>
      </c>
      <c r="Q210">
        <v>2</v>
      </c>
      <c r="R210">
        <f t="shared" si="3"/>
        <v>0</v>
      </c>
    </row>
    <row r="211" spans="1:18" x14ac:dyDescent="0.3">
      <c r="A211" t="s">
        <v>15</v>
      </c>
      <c r="B211" s="1">
        <v>38405</v>
      </c>
      <c r="C211" t="s">
        <v>16</v>
      </c>
      <c r="D211" t="s">
        <v>57</v>
      </c>
      <c r="E211" t="s">
        <v>58</v>
      </c>
      <c r="G211" s="6" t="s">
        <v>29</v>
      </c>
      <c r="H211" t="s">
        <v>28</v>
      </c>
      <c r="I211" t="s">
        <v>21</v>
      </c>
      <c r="J211" t="s">
        <v>22</v>
      </c>
      <c r="K211">
        <v>3.8</v>
      </c>
      <c r="L211">
        <v>98</v>
      </c>
      <c r="M211" t="s">
        <v>33</v>
      </c>
      <c r="N211">
        <v>98</v>
      </c>
      <c r="P211">
        <v>9</v>
      </c>
      <c r="Q211">
        <v>2</v>
      </c>
      <c r="R211">
        <f t="shared" si="3"/>
        <v>0</v>
      </c>
    </row>
    <row r="212" spans="1:18" x14ac:dyDescent="0.3">
      <c r="A212" t="s">
        <v>15</v>
      </c>
      <c r="B212" s="1">
        <v>38405</v>
      </c>
      <c r="C212" t="s">
        <v>16</v>
      </c>
      <c r="D212" t="s">
        <v>57</v>
      </c>
      <c r="E212" t="s">
        <v>58</v>
      </c>
      <c r="G212" s="6" t="s">
        <v>29</v>
      </c>
      <c r="H212" t="s">
        <v>30</v>
      </c>
      <c r="I212" t="s">
        <v>26</v>
      </c>
      <c r="J212" t="s">
        <v>27</v>
      </c>
      <c r="K212">
        <v>65</v>
      </c>
      <c r="L212">
        <v>17.7</v>
      </c>
      <c r="M212" t="s">
        <v>33</v>
      </c>
      <c r="N212">
        <v>17.7</v>
      </c>
      <c r="P212">
        <v>9</v>
      </c>
      <c r="Q212">
        <v>2</v>
      </c>
      <c r="R212">
        <f t="shared" si="3"/>
        <v>0</v>
      </c>
    </row>
    <row r="213" spans="1:18" x14ac:dyDescent="0.3">
      <c r="A213" t="s">
        <v>15</v>
      </c>
      <c r="B213" s="1">
        <v>38405</v>
      </c>
      <c r="C213" t="s">
        <v>16</v>
      </c>
      <c r="D213" t="s">
        <v>57</v>
      </c>
      <c r="E213" t="s">
        <v>58</v>
      </c>
      <c r="G213" t="s">
        <v>19</v>
      </c>
      <c r="H213" t="s">
        <v>30</v>
      </c>
      <c r="I213" t="s">
        <v>21</v>
      </c>
      <c r="J213" t="s">
        <v>22</v>
      </c>
      <c r="K213">
        <v>3.2</v>
      </c>
      <c r="L213">
        <v>431</v>
      </c>
      <c r="M213" t="s">
        <v>59</v>
      </c>
      <c r="N213">
        <v>431</v>
      </c>
      <c r="P213">
        <v>9</v>
      </c>
      <c r="Q213">
        <v>3</v>
      </c>
      <c r="R213">
        <f t="shared" si="3"/>
        <v>0</v>
      </c>
    </row>
    <row r="214" spans="1:18" x14ac:dyDescent="0.3">
      <c r="A214" t="s">
        <v>15</v>
      </c>
      <c r="B214" s="1">
        <v>38405</v>
      </c>
      <c r="C214" t="s">
        <v>16</v>
      </c>
      <c r="D214" t="s">
        <v>57</v>
      </c>
      <c r="E214" t="s">
        <v>58</v>
      </c>
      <c r="G214" t="s">
        <v>19</v>
      </c>
      <c r="H214" t="s">
        <v>25</v>
      </c>
      <c r="I214" t="s">
        <v>21</v>
      </c>
      <c r="J214" t="s">
        <v>22</v>
      </c>
      <c r="K214">
        <v>24.5</v>
      </c>
      <c r="L214">
        <v>116</v>
      </c>
      <c r="M214" t="s">
        <v>59</v>
      </c>
      <c r="N214">
        <v>116</v>
      </c>
      <c r="P214">
        <v>9</v>
      </c>
      <c r="Q214">
        <v>3</v>
      </c>
      <c r="R214">
        <f t="shared" si="3"/>
        <v>0</v>
      </c>
    </row>
    <row r="215" spans="1:18" x14ac:dyDescent="0.3">
      <c r="A215" t="s">
        <v>15</v>
      </c>
      <c r="B215" s="1">
        <v>38405</v>
      </c>
      <c r="C215" t="s">
        <v>16</v>
      </c>
      <c r="D215" t="s">
        <v>57</v>
      </c>
      <c r="E215" t="s">
        <v>58</v>
      </c>
      <c r="G215" t="s">
        <v>19</v>
      </c>
      <c r="H215" t="s">
        <v>25</v>
      </c>
      <c r="I215" t="s">
        <v>26</v>
      </c>
      <c r="J215" t="s">
        <v>27</v>
      </c>
      <c r="K215">
        <v>219</v>
      </c>
      <c r="L215">
        <v>18.45</v>
      </c>
      <c r="M215" t="s">
        <v>59</v>
      </c>
      <c r="N215">
        <v>19</v>
      </c>
      <c r="P215">
        <v>9</v>
      </c>
      <c r="Q215">
        <v>3</v>
      </c>
      <c r="R215">
        <f t="shared" si="3"/>
        <v>0</v>
      </c>
    </row>
    <row r="216" spans="1:18" x14ac:dyDescent="0.3">
      <c r="A216" t="s">
        <v>15</v>
      </c>
      <c r="B216" s="1">
        <v>38405</v>
      </c>
      <c r="C216" t="s">
        <v>16</v>
      </c>
      <c r="D216" t="s">
        <v>57</v>
      </c>
      <c r="E216" t="s">
        <v>58</v>
      </c>
      <c r="G216" t="s">
        <v>19</v>
      </c>
      <c r="H216" t="s">
        <v>28</v>
      </c>
      <c r="I216" t="s">
        <v>26</v>
      </c>
      <c r="J216" t="s">
        <v>27</v>
      </c>
      <c r="K216">
        <v>109</v>
      </c>
      <c r="L216">
        <v>27.45</v>
      </c>
      <c r="M216" t="s">
        <v>59</v>
      </c>
      <c r="N216">
        <v>70.599999999999994</v>
      </c>
      <c r="P216">
        <v>9</v>
      </c>
      <c r="Q216">
        <v>3</v>
      </c>
      <c r="R216">
        <f t="shared" si="3"/>
        <v>0</v>
      </c>
    </row>
    <row r="217" spans="1:18" x14ac:dyDescent="0.3">
      <c r="A217" t="s">
        <v>15</v>
      </c>
      <c r="B217" s="1">
        <v>38405</v>
      </c>
      <c r="C217" t="s">
        <v>16</v>
      </c>
      <c r="D217" t="s">
        <v>57</v>
      </c>
      <c r="E217" t="s">
        <v>58</v>
      </c>
      <c r="G217" s="6" t="s">
        <v>29</v>
      </c>
      <c r="H217" t="s">
        <v>28</v>
      </c>
      <c r="I217" t="s">
        <v>21</v>
      </c>
      <c r="J217" t="s">
        <v>22</v>
      </c>
      <c r="K217">
        <v>3.8</v>
      </c>
      <c r="L217">
        <v>98</v>
      </c>
      <c r="M217" t="s">
        <v>59</v>
      </c>
      <c r="N217">
        <v>98</v>
      </c>
      <c r="P217">
        <v>9</v>
      </c>
      <c r="Q217">
        <v>3</v>
      </c>
      <c r="R217">
        <f t="shared" si="3"/>
        <v>0</v>
      </c>
    </row>
    <row r="218" spans="1:18" x14ac:dyDescent="0.3">
      <c r="A218" t="s">
        <v>15</v>
      </c>
      <c r="B218" s="1">
        <v>38405</v>
      </c>
      <c r="C218" t="s">
        <v>16</v>
      </c>
      <c r="D218" t="s">
        <v>57</v>
      </c>
      <c r="E218" t="s">
        <v>58</v>
      </c>
      <c r="G218" s="6" t="s">
        <v>29</v>
      </c>
      <c r="H218" t="s">
        <v>30</v>
      </c>
      <c r="I218" t="s">
        <v>26</v>
      </c>
      <c r="J218" t="s">
        <v>27</v>
      </c>
      <c r="K218">
        <v>65</v>
      </c>
      <c r="L218">
        <v>17.7</v>
      </c>
      <c r="M218" t="s">
        <v>59</v>
      </c>
      <c r="N218">
        <v>17.7</v>
      </c>
      <c r="P218">
        <v>9</v>
      </c>
      <c r="Q218">
        <v>3</v>
      </c>
      <c r="R218">
        <f t="shared" si="3"/>
        <v>0</v>
      </c>
    </row>
    <row r="219" spans="1:18" x14ac:dyDescent="0.3">
      <c r="A219" t="s">
        <v>15</v>
      </c>
      <c r="B219" s="1">
        <v>38405</v>
      </c>
      <c r="C219" t="s">
        <v>16</v>
      </c>
      <c r="D219" t="s">
        <v>57</v>
      </c>
      <c r="E219" t="s">
        <v>58</v>
      </c>
      <c r="G219" t="s">
        <v>19</v>
      </c>
      <c r="H219" t="s">
        <v>30</v>
      </c>
      <c r="I219" t="s">
        <v>21</v>
      </c>
      <c r="J219" t="s">
        <v>22</v>
      </c>
      <c r="K219">
        <v>3.2</v>
      </c>
      <c r="L219">
        <v>431</v>
      </c>
      <c r="M219" t="s">
        <v>32</v>
      </c>
      <c r="N219">
        <v>450</v>
      </c>
      <c r="P219">
        <v>9</v>
      </c>
      <c r="Q219">
        <v>4</v>
      </c>
      <c r="R219">
        <f t="shared" si="3"/>
        <v>0</v>
      </c>
    </row>
    <row r="220" spans="1:18" x14ac:dyDescent="0.3">
      <c r="A220" t="s">
        <v>15</v>
      </c>
      <c r="B220" s="1">
        <v>38405</v>
      </c>
      <c r="C220" t="s">
        <v>16</v>
      </c>
      <c r="D220" t="s">
        <v>57</v>
      </c>
      <c r="E220" t="s">
        <v>58</v>
      </c>
      <c r="G220" t="s">
        <v>19</v>
      </c>
      <c r="H220" t="s">
        <v>25</v>
      </c>
      <c r="I220" t="s">
        <v>21</v>
      </c>
      <c r="J220" t="s">
        <v>22</v>
      </c>
      <c r="K220">
        <v>24.5</v>
      </c>
      <c r="L220">
        <v>116</v>
      </c>
      <c r="M220" t="s">
        <v>32</v>
      </c>
      <c r="N220">
        <v>130</v>
      </c>
      <c r="P220">
        <v>9</v>
      </c>
      <c r="Q220">
        <v>4</v>
      </c>
      <c r="R220">
        <f t="shared" si="3"/>
        <v>0</v>
      </c>
    </row>
    <row r="221" spans="1:18" x14ac:dyDescent="0.3">
      <c r="A221" t="s">
        <v>15</v>
      </c>
      <c r="B221" s="1">
        <v>38405</v>
      </c>
      <c r="C221" t="s">
        <v>16</v>
      </c>
      <c r="D221" t="s">
        <v>57</v>
      </c>
      <c r="E221" t="s">
        <v>58</v>
      </c>
      <c r="G221" t="s">
        <v>19</v>
      </c>
      <c r="H221" t="s">
        <v>25</v>
      </c>
      <c r="I221" t="s">
        <v>26</v>
      </c>
      <c r="J221" t="s">
        <v>27</v>
      </c>
      <c r="K221">
        <v>219</v>
      </c>
      <c r="L221">
        <v>18.45</v>
      </c>
      <c r="M221" t="s">
        <v>32</v>
      </c>
      <c r="N221">
        <v>32.1</v>
      </c>
      <c r="P221">
        <v>9</v>
      </c>
      <c r="Q221">
        <v>4</v>
      </c>
      <c r="R221">
        <f t="shared" si="3"/>
        <v>0</v>
      </c>
    </row>
    <row r="222" spans="1:18" x14ac:dyDescent="0.3">
      <c r="A222" t="s">
        <v>15</v>
      </c>
      <c r="B222" s="1">
        <v>38405</v>
      </c>
      <c r="C222" t="s">
        <v>16</v>
      </c>
      <c r="D222" t="s">
        <v>57</v>
      </c>
      <c r="E222" t="s">
        <v>58</v>
      </c>
      <c r="G222" t="s">
        <v>19</v>
      </c>
      <c r="H222" t="s">
        <v>28</v>
      </c>
      <c r="I222" t="s">
        <v>26</v>
      </c>
      <c r="J222" t="s">
        <v>27</v>
      </c>
      <c r="K222">
        <v>109</v>
      </c>
      <c r="L222">
        <v>27.45</v>
      </c>
      <c r="M222" t="s">
        <v>32</v>
      </c>
      <c r="N222">
        <v>35.200000000000003</v>
      </c>
      <c r="P222">
        <v>9</v>
      </c>
      <c r="Q222">
        <v>4</v>
      </c>
      <c r="R222">
        <f t="shared" si="3"/>
        <v>0</v>
      </c>
    </row>
    <row r="223" spans="1:18" x14ac:dyDescent="0.3">
      <c r="A223" t="s">
        <v>15</v>
      </c>
      <c r="B223" s="1">
        <v>38405</v>
      </c>
      <c r="C223" t="s">
        <v>16</v>
      </c>
      <c r="D223" t="s">
        <v>57</v>
      </c>
      <c r="E223" t="s">
        <v>58</v>
      </c>
      <c r="G223" s="6" t="s">
        <v>29</v>
      </c>
      <c r="H223" t="s">
        <v>28</v>
      </c>
      <c r="I223" t="s">
        <v>21</v>
      </c>
      <c r="J223" t="s">
        <v>22</v>
      </c>
      <c r="K223">
        <v>3.8</v>
      </c>
      <c r="L223">
        <v>98</v>
      </c>
      <c r="M223" t="s">
        <v>32</v>
      </c>
      <c r="N223">
        <v>98</v>
      </c>
      <c r="P223">
        <v>9</v>
      </c>
      <c r="Q223">
        <v>4</v>
      </c>
      <c r="R223">
        <f t="shared" si="3"/>
        <v>0</v>
      </c>
    </row>
    <row r="224" spans="1:18" x14ac:dyDescent="0.3">
      <c r="A224" t="s">
        <v>15</v>
      </c>
      <c r="B224" s="1">
        <v>38405</v>
      </c>
      <c r="C224" t="s">
        <v>16</v>
      </c>
      <c r="D224" t="s">
        <v>57</v>
      </c>
      <c r="E224" t="s">
        <v>58</v>
      </c>
      <c r="G224" s="6" t="s">
        <v>29</v>
      </c>
      <c r="H224" t="s">
        <v>30</v>
      </c>
      <c r="I224" t="s">
        <v>26</v>
      </c>
      <c r="J224" t="s">
        <v>27</v>
      </c>
      <c r="K224">
        <v>65</v>
      </c>
      <c r="L224">
        <v>17.7</v>
      </c>
      <c r="M224" t="s">
        <v>32</v>
      </c>
      <c r="N224">
        <v>17.7</v>
      </c>
      <c r="P224">
        <v>9</v>
      </c>
      <c r="Q224">
        <v>4</v>
      </c>
      <c r="R224">
        <f t="shared" si="3"/>
        <v>0</v>
      </c>
    </row>
    <row r="225" spans="1:18" x14ac:dyDescent="0.3">
      <c r="A225" t="s">
        <v>15</v>
      </c>
      <c r="B225" s="1">
        <v>38405</v>
      </c>
      <c r="C225" t="s">
        <v>16</v>
      </c>
      <c r="D225" t="s">
        <v>57</v>
      </c>
      <c r="E225" t="s">
        <v>58</v>
      </c>
      <c r="G225" t="s">
        <v>19</v>
      </c>
      <c r="H225" t="s">
        <v>30</v>
      </c>
      <c r="I225" t="s">
        <v>21</v>
      </c>
      <c r="J225" t="s">
        <v>22</v>
      </c>
      <c r="K225">
        <v>3.2</v>
      </c>
      <c r="L225">
        <v>431</v>
      </c>
      <c r="M225" t="s">
        <v>31</v>
      </c>
      <c r="N225">
        <v>1619.5</v>
      </c>
      <c r="P225">
        <v>9</v>
      </c>
      <c r="Q225">
        <v>5</v>
      </c>
      <c r="R225">
        <f t="shared" si="3"/>
        <v>0</v>
      </c>
    </row>
    <row r="226" spans="1:18" x14ac:dyDescent="0.3">
      <c r="A226" t="s">
        <v>15</v>
      </c>
      <c r="B226" s="1">
        <v>38405</v>
      </c>
      <c r="C226" t="s">
        <v>16</v>
      </c>
      <c r="D226" t="s">
        <v>57</v>
      </c>
      <c r="E226" t="s">
        <v>58</v>
      </c>
      <c r="G226" t="s">
        <v>19</v>
      </c>
      <c r="H226" t="s">
        <v>25</v>
      </c>
      <c r="I226" t="s">
        <v>21</v>
      </c>
      <c r="J226" t="s">
        <v>22</v>
      </c>
      <c r="K226">
        <v>24.5</v>
      </c>
      <c r="L226">
        <v>116</v>
      </c>
      <c r="M226" t="s">
        <v>31</v>
      </c>
      <c r="N226">
        <v>116</v>
      </c>
      <c r="P226">
        <v>9</v>
      </c>
      <c r="Q226">
        <v>5</v>
      </c>
      <c r="R226">
        <f t="shared" si="3"/>
        <v>0</v>
      </c>
    </row>
    <row r="227" spans="1:18" x14ac:dyDescent="0.3">
      <c r="A227" t="s">
        <v>15</v>
      </c>
      <c r="B227" s="1">
        <v>38405</v>
      </c>
      <c r="C227" t="s">
        <v>16</v>
      </c>
      <c r="D227" t="s">
        <v>57</v>
      </c>
      <c r="E227" t="s">
        <v>58</v>
      </c>
      <c r="G227" t="s">
        <v>19</v>
      </c>
      <c r="H227" t="s">
        <v>25</v>
      </c>
      <c r="I227" t="s">
        <v>26</v>
      </c>
      <c r="J227" t="s">
        <v>27</v>
      </c>
      <c r="K227">
        <v>219</v>
      </c>
      <c r="L227">
        <v>18.45</v>
      </c>
      <c r="M227" t="s">
        <v>31</v>
      </c>
      <c r="N227">
        <v>18.45</v>
      </c>
      <c r="P227">
        <v>9</v>
      </c>
      <c r="Q227">
        <v>5</v>
      </c>
      <c r="R227">
        <f t="shared" si="3"/>
        <v>0</v>
      </c>
    </row>
    <row r="228" spans="1:18" x14ac:dyDescent="0.3">
      <c r="A228" t="s">
        <v>15</v>
      </c>
      <c r="B228" s="1">
        <v>38405</v>
      </c>
      <c r="C228" t="s">
        <v>16</v>
      </c>
      <c r="D228" t="s">
        <v>57</v>
      </c>
      <c r="E228" t="s">
        <v>58</v>
      </c>
      <c r="G228" t="s">
        <v>19</v>
      </c>
      <c r="H228" t="s">
        <v>28</v>
      </c>
      <c r="I228" t="s">
        <v>26</v>
      </c>
      <c r="J228" t="s">
        <v>27</v>
      </c>
      <c r="K228">
        <v>109</v>
      </c>
      <c r="L228">
        <v>27.45</v>
      </c>
      <c r="M228" t="s">
        <v>31</v>
      </c>
      <c r="N228">
        <v>27.45</v>
      </c>
      <c r="P228">
        <v>9</v>
      </c>
      <c r="Q228">
        <v>5</v>
      </c>
      <c r="R228">
        <f t="shared" si="3"/>
        <v>0</v>
      </c>
    </row>
    <row r="229" spans="1:18" x14ac:dyDescent="0.3">
      <c r="A229" t="s">
        <v>15</v>
      </c>
      <c r="B229" s="1">
        <v>38405</v>
      </c>
      <c r="C229" t="s">
        <v>16</v>
      </c>
      <c r="D229" t="s">
        <v>57</v>
      </c>
      <c r="E229" t="s">
        <v>58</v>
      </c>
      <c r="G229" s="6" t="s">
        <v>29</v>
      </c>
      <c r="H229" t="s">
        <v>28</v>
      </c>
      <c r="I229" t="s">
        <v>21</v>
      </c>
      <c r="J229" t="s">
        <v>22</v>
      </c>
      <c r="K229">
        <v>3.8</v>
      </c>
      <c r="L229">
        <v>98</v>
      </c>
      <c r="M229" t="s">
        <v>31</v>
      </c>
      <c r="N229">
        <v>98</v>
      </c>
      <c r="P229">
        <v>9</v>
      </c>
      <c r="Q229">
        <v>5</v>
      </c>
      <c r="R229">
        <f t="shared" si="3"/>
        <v>0</v>
      </c>
    </row>
    <row r="230" spans="1:18" x14ac:dyDescent="0.3">
      <c r="A230" t="s">
        <v>15</v>
      </c>
      <c r="B230" s="1">
        <v>38405</v>
      </c>
      <c r="C230" t="s">
        <v>16</v>
      </c>
      <c r="D230" t="s">
        <v>57</v>
      </c>
      <c r="E230" t="s">
        <v>58</v>
      </c>
      <c r="G230" s="6" t="s">
        <v>29</v>
      </c>
      <c r="H230" t="s">
        <v>30</v>
      </c>
      <c r="I230" t="s">
        <v>26</v>
      </c>
      <c r="J230" t="s">
        <v>27</v>
      </c>
      <c r="K230">
        <v>65</v>
      </c>
      <c r="L230">
        <v>17.7</v>
      </c>
      <c r="M230" t="s">
        <v>31</v>
      </c>
      <c r="N230">
        <v>17.7</v>
      </c>
      <c r="P230">
        <v>9</v>
      </c>
      <c r="Q230">
        <v>5</v>
      </c>
      <c r="R230">
        <f t="shared" si="3"/>
        <v>0</v>
      </c>
    </row>
    <row r="231" spans="1:18" x14ac:dyDescent="0.3">
      <c r="A231" t="s">
        <v>15</v>
      </c>
      <c r="B231" s="1">
        <v>38405</v>
      </c>
      <c r="C231" t="s">
        <v>16</v>
      </c>
      <c r="D231" t="s">
        <v>57</v>
      </c>
      <c r="E231" t="s">
        <v>58</v>
      </c>
      <c r="G231" t="s">
        <v>19</v>
      </c>
      <c r="H231" t="s">
        <v>30</v>
      </c>
      <c r="I231" t="s">
        <v>21</v>
      </c>
      <c r="J231" t="s">
        <v>22</v>
      </c>
      <c r="K231">
        <v>3.2</v>
      </c>
      <c r="L231">
        <v>431</v>
      </c>
      <c r="M231" t="s">
        <v>54</v>
      </c>
      <c r="N231">
        <v>431</v>
      </c>
      <c r="P231">
        <v>9</v>
      </c>
      <c r="Q231">
        <v>6</v>
      </c>
      <c r="R231">
        <f t="shared" si="3"/>
        <v>0</v>
      </c>
    </row>
    <row r="232" spans="1:18" x14ac:dyDescent="0.3">
      <c r="A232" t="s">
        <v>15</v>
      </c>
      <c r="B232" s="1">
        <v>38405</v>
      </c>
      <c r="C232" t="s">
        <v>16</v>
      </c>
      <c r="D232" t="s">
        <v>57</v>
      </c>
      <c r="E232" t="s">
        <v>58</v>
      </c>
      <c r="G232" t="s">
        <v>19</v>
      </c>
      <c r="H232" t="s">
        <v>25</v>
      </c>
      <c r="I232" t="s">
        <v>21</v>
      </c>
      <c r="J232" t="s">
        <v>22</v>
      </c>
      <c r="K232">
        <v>24.5</v>
      </c>
      <c r="L232">
        <v>116</v>
      </c>
      <c r="M232" t="s">
        <v>54</v>
      </c>
      <c r="N232">
        <v>120.45</v>
      </c>
      <c r="P232">
        <v>9</v>
      </c>
      <c r="Q232">
        <v>6</v>
      </c>
      <c r="R232">
        <f t="shared" si="3"/>
        <v>0</v>
      </c>
    </row>
    <row r="233" spans="1:18" x14ac:dyDescent="0.3">
      <c r="A233" t="s">
        <v>15</v>
      </c>
      <c r="B233" s="1">
        <v>38405</v>
      </c>
      <c r="C233" t="s">
        <v>16</v>
      </c>
      <c r="D233" t="s">
        <v>57</v>
      </c>
      <c r="E233" t="s">
        <v>58</v>
      </c>
      <c r="G233" t="s">
        <v>19</v>
      </c>
      <c r="H233" t="s">
        <v>25</v>
      </c>
      <c r="I233" t="s">
        <v>26</v>
      </c>
      <c r="J233" t="s">
        <v>27</v>
      </c>
      <c r="K233">
        <v>219</v>
      </c>
      <c r="L233">
        <v>18.45</v>
      </c>
      <c r="M233" t="s">
        <v>54</v>
      </c>
      <c r="N233">
        <v>26.45</v>
      </c>
      <c r="P233">
        <v>9</v>
      </c>
      <c r="Q233">
        <v>6</v>
      </c>
      <c r="R233">
        <f t="shared" si="3"/>
        <v>0</v>
      </c>
    </row>
    <row r="234" spans="1:18" x14ac:dyDescent="0.3">
      <c r="A234" t="s">
        <v>15</v>
      </c>
      <c r="B234" s="1">
        <v>38405</v>
      </c>
      <c r="C234" t="s">
        <v>16</v>
      </c>
      <c r="D234" t="s">
        <v>57</v>
      </c>
      <c r="E234" t="s">
        <v>58</v>
      </c>
      <c r="G234" t="s">
        <v>19</v>
      </c>
      <c r="H234" t="s">
        <v>28</v>
      </c>
      <c r="I234" t="s">
        <v>26</v>
      </c>
      <c r="J234" t="s">
        <v>27</v>
      </c>
      <c r="K234">
        <v>109</v>
      </c>
      <c r="L234">
        <v>27.45</v>
      </c>
      <c r="M234" t="s">
        <v>54</v>
      </c>
      <c r="N234">
        <v>27.5</v>
      </c>
      <c r="P234">
        <v>9</v>
      </c>
      <c r="Q234">
        <v>6</v>
      </c>
      <c r="R234">
        <f t="shared" si="3"/>
        <v>0</v>
      </c>
    </row>
    <row r="235" spans="1:18" x14ac:dyDescent="0.3">
      <c r="A235" t="s">
        <v>15</v>
      </c>
      <c r="B235" s="1">
        <v>38405</v>
      </c>
      <c r="C235" t="s">
        <v>16</v>
      </c>
      <c r="D235" t="s">
        <v>57</v>
      </c>
      <c r="E235" t="s">
        <v>58</v>
      </c>
      <c r="G235" s="6" t="s">
        <v>29</v>
      </c>
      <c r="H235" t="s">
        <v>28</v>
      </c>
      <c r="I235" t="s">
        <v>21</v>
      </c>
      <c r="J235" t="s">
        <v>22</v>
      </c>
      <c r="K235">
        <v>3.8</v>
      </c>
      <c r="L235">
        <v>98</v>
      </c>
      <c r="M235" t="s">
        <v>54</v>
      </c>
      <c r="N235">
        <v>98</v>
      </c>
      <c r="P235">
        <v>9</v>
      </c>
      <c r="Q235">
        <v>6</v>
      </c>
      <c r="R235">
        <f t="shared" si="3"/>
        <v>0</v>
      </c>
    </row>
    <row r="236" spans="1:18" x14ac:dyDescent="0.3">
      <c r="A236" t="s">
        <v>15</v>
      </c>
      <c r="B236" s="1">
        <v>38405</v>
      </c>
      <c r="C236" t="s">
        <v>16</v>
      </c>
      <c r="D236" t="s">
        <v>57</v>
      </c>
      <c r="E236" t="s">
        <v>58</v>
      </c>
      <c r="G236" s="6" t="s">
        <v>29</v>
      </c>
      <c r="H236" t="s">
        <v>30</v>
      </c>
      <c r="I236" t="s">
        <v>26</v>
      </c>
      <c r="J236" t="s">
        <v>27</v>
      </c>
      <c r="K236">
        <v>65</v>
      </c>
      <c r="L236">
        <v>17.7</v>
      </c>
      <c r="M236" t="s">
        <v>54</v>
      </c>
      <c r="N236">
        <v>17.7</v>
      </c>
      <c r="P236">
        <v>9</v>
      </c>
      <c r="Q236">
        <v>6</v>
      </c>
      <c r="R236">
        <f t="shared" si="3"/>
        <v>0</v>
      </c>
    </row>
    <row r="237" spans="1:18" x14ac:dyDescent="0.3">
      <c r="A237" t="s">
        <v>15</v>
      </c>
      <c r="B237" s="1">
        <v>38405</v>
      </c>
      <c r="C237" t="s">
        <v>16</v>
      </c>
      <c r="D237" t="s">
        <v>57</v>
      </c>
      <c r="E237" t="s">
        <v>58</v>
      </c>
      <c r="G237" t="s">
        <v>19</v>
      </c>
      <c r="H237" t="s">
        <v>30</v>
      </c>
      <c r="I237" t="s">
        <v>21</v>
      </c>
      <c r="J237" t="s">
        <v>22</v>
      </c>
      <c r="K237">
        <v>3.2</v>
      </c>
      <c r="L237">
        <v>431</v>
      </c>
      <c r="M237" t="s">
        <v>42</v>
      </c>
      <c r="N237">
        <v>858.5</v>
      </c>
      <c r="P237">
        <v>9</v>
      </c>
      <c r="Q237">
        <v>7</v>
      </c>
      <c r="R237">
        <f t="shared" si="3"/>
        <v>0</v>
      </c>
    </row>
    <row r="238" spans="1:18" x14ac:dyDescent="0.3">
      <c r="A238" t="s">
        <v>15</v>
      </c>
      <c r="B238" s="1">
        <v>38405</v>
      </c>
      <c r="C238" t="s">
        <v>16</v>
      </c>
      <c r="D238" t="s">
        <v>57</v>
      </c>
      <c r="E238" t="s">
        <v>58</v>
      </c>
      <c r="G238" t="s">
        <v>19</v>
      </c>
      <c r="H238" t="s">
        <v>25</v>
      </c>
      <c r="I238" t="s">
        <v>21</v>
      </c>
      <c r="J238" t="s">
        <v>22</v>
      </c>
      <c r="K238">
        <v>24.5</v>
      </c>
      <c r="L238">
        <v>116</v>
      </c>
      <c r="M238" t="s">
        <v>42</v>
      </c>
      <c r="N238">
        <v>116</v>
      </c>
      <c r="P238">
        <v>9</v>
      </c>
      <c r="Q238">
        <v>7</v>
      </c>
      <c r="R238">
        <f t="shared" si="3"/>
        <v>0</v>
      </c>
    </row>
    <row r="239" spans="1:18" x14ac:dyDescent="0.3">
      <c r="A239" t="s">
        <v>15</v>
      </c>
      <c r="B239" s="1">
        <v>38405</v>
      </c>
      <c r="C239" t="s">
        <v>16</v>
      </c>
      <c r="D239" t="s">
        <v>57</v>
      </c>
      <c r="E239" t="s">
        <v>58</v>
      </c>
      <c r="G239" t="s">
        <v>19</v>
      </c>
      <c r="H239" t="s">
        <v>25</v>
      </c>
      <c r="I239" t="s">
        <v>26</v>
      </c>
      <c r="J239" t="s">
        <v>27</v>
      </c>
      <c r="K239">
        <v>219</v>
      </c>
      <c r="L239">
        <v>18.45</v>
      </c>
      <c r="M239" t="s">
        <v>42</v>
      </c>
      <c r="N239">
        <v>18.45</v>
      </c>
      <c r="P239">
        <v>9</v>
      </c>
      <c r="Q239">
        <v>7</v>
      </c>
      <c r="R239">
        <f t="shared" si="3"/>
        <v>0</v>
      </c>
    </row>
    <row r="240" spans="1:18" x14ac:dyDescent="0.3">
      <c r="A240" t="s">
        <v>15</v>
      </c>
      <c r="B240" s="1">
        <v>38405</v>
      </c>
      <c r="C240" t="s">
        <v>16</v>
      </c>
      <c r="D240" t="s">
        <v>57</v>
      </c>
      <c r="E240" t="s">
        <v>58</v>
      </c>
      <c r="G240" t="s">
        <v>19</v>
      </c>
      <c r="H240" t="s">
        <v>28</v>
      </c>
      <c r="I240" t="s">
        <v>26</v>
      </c>
      <c r="J240" t="s">
        <v>27</v>
      </c>
      <c r="K240">
        <v>109</v>
      </c>
      <c r="L240">
        <v>27.45</v>
      </c>
      <c r="M240" t="s">
        <v>42</v>
      </c>
      <c r="N240">
        <v>27.45</v>
      </c>
      <c r="P240">
        <v>9</v>
      </c>
      <c r="Q240">
        <v>7</v>
      </c>
      <c r="R240">
        <f t="shared" si="3"/>
        <v>0</v>
      </c>
    </row>
    <row r="241" spans="1:18" x14ac:dyDescent="0.3">
      <c r="A241" t="s">
        <v>15</v>
      </c>
      <c r="B241" s="1">
        <v>38405</v>
      </c>
      <c r="C241" t="s">
        <v>16</v>
      </c>
      <c r="D241" t="s">
        <v>57</v>
      </c>
      <c r="E241" t="s">
        <v>58</v>
      </c>
      <c r="G241" s="6" t="s">
        <v>29</v>
      </c>
      <c r="H241" t="s">
        <v>28</v>
      </c>
      <c r="I241" t="s">
        <v>21</v>
      </c>
      <c r="J241" t="s">
        <v>22</v>
      </c>
      <c r="K241">
        <v>3.8</v>
      </c>
      <c r="L241">
        <v>98</v>
      </c>
      <c r="M241" t="s">
        <v>42</v>
      </c>
      <c r="N241">
        <v>98</v>
      </c>
      <c r="P241">
        <v>9</v>
      </c>
      <c r="Q241">
        <v>7</v>
      </c>
      <c r="R241">
        <f t="shared" si="3"/>
        <v>0</v>
      </c>
    </row>
    <row r="242" spans="1:18" x14ac:dyDescent="0.3">
      <c r="A242" t="s">
        <v>15</v>
      </c>
      <c r="B242" s="1">
        <v>38405</v>
      </c>
      <c r="C242" t="s">
        <v>16</v>
      </c>
      <c r="D242" t="s">
        <v>57</v>
      </c>
      <c r="E242" t="s">
        <v>58</v>
      </c>
      <c r="G242" s="6" t="s">
        <v>29</v>
      </c>
      <c r="H242" t="s">
        <v>30</v>
      </c>
      <c r="I242" t="s">
        <v>26</v>
      </c>
      <c r="J242" t="s">
        <v>27</v>
      </c>
      <c r="K242">
        <v>65</v>
      </c>
      <c r="L242">
        <v>17.7</v>
      </c>
      <c r="M242" t="s">
        <v>42</v>
      </c>
      <c r="N242">
        <v>17.7</v>
      </c>
      <c r="P242">
        <v>9</v>
      </c>
      <c r="Q242">
        <v>7</v>
      </c>
      <c r="R242">
        <f t="shared" si="3"/>
        <v>0</v>
      </c>
    </row>
    <row r="243" spans="1:18" x14ac:dyDescent="0.3">
      <c r="A243" t="s">
        <v>15</v>
      </c>
      <c r="B243" s="1">
        <v>38405</v>
      </c>
      <c r="C243" t="s">
        <v>16</v>
      </c>
      <c r="D243" t="s">
        <v>57</v>
      </c>
      <c r="E243" t="s">
        <v>58</v>
      </c>
      <c r="G243" t="s">
        <v>19</v>
      </c>
      <c r="H243" t="s">
        <v>30</v>
      </c>
      <c r="I243" t="s">
        <v>21</v>
      </c>
      <c r="J243" t="s">
        <v>22</v>
      </c>
      <c r="K243">
        <v>3.2</v>
      </c>
      <c r="L243">
        <v>431</v>
      </c>
      <c r="M243" t="s">
        <v>34</v>
      </c>
      <c r="N243">
        <v>557.04</v>
      </c>
      <c r="P243">
        <v>9</v>
      </c>
      <c r="Q243">
        <v>8</v>
      </c>
      <c r="R243">
        <f t="shared" si="3"/>
        <v>0</v>
      </c>
    </row>
    <row r="244" spans="1:18" x14ac:dyDescent="0.3">
      <c r="A244" t="s">
        <v>15</v>
      </c>
      <c r="B244" s="1">
        <v>38405</v>
      </c>
      <c r="C244" t="s">
        <v>16</v>
      </c>
      <c r="D244" t="s">
        <v>57</v>
      </c>
      <c r="E244" t="s">
        <v>58</v>
      </c>
      <c r="G244" t="s">
        <v>19</v>
      </c>
      <c r="H244" t="s">
        <v>25</v>
      </c>
      <c r="I244" t="s">
        <v>21</v>
      </c>
      <c r="J244" t="s">
        <v>22</v>
      </c>
      <c r="K244">
        <v>24.5</v>
      </c>
      <c r="L244">
        <v>116</v>
      </c>
      <c r="M244" t="s">
        <v>34</v>
      </c>
      <c r="N244">
        <v>116</v>
      </c>
      <c r="P244">
        <v>9</v>
      </c>
      <c r="Q244">
        <v>8</v>
      </c>
      <c r="R244">
        <f t="shared" si="3"/>
        <v>0</v>
      </c>
    </row>
    <row r="245" spans="1:18" x14ac:dyDescent="0.3">
      <c r="A245" t="s">
        <v>15</v>
      </c>
      <c r="B245" s="1">
        <v>38405</v>
      </c>
      <c r="C245" t="s">
        <v>16</v>
      </c>
      <c r="D245" t="s">
        <v>57</v>
      </c>
      <c r="E245" t="s">
        <v>58</v>
      </c>
      <c r="G245" t="s">
        <v>19</v>
      </c>
      <c r="H245" t="s">
        <v>25</v>
      </c>
      <c r="I245" t="s">
        <v>26</v>
      </c>
      <c r="J245" t="s">
        <v>27</v>
      </c>
      <c r="K245">
        <v>219</v>
      </c>
      <c r="L245">
        <v>18.45</v>
      </c>
      <c r="M245" t="s">
        <v>34</v>
      </c>
      <c r="N245">
        <v>18.45</v>
      </c>
      <c r="P245">
        <v>9</v>
      </c>
      <c r="Q245">
        <v>8</v>
      </c>
      <c r="R245">
        <f t="shared" si="3"/>
        <v>0</v>
      </c>
    </row>
    <row r="246" spans="1:18" x14ac:dyDescent="0.3">
      <c r="A246" t="s">
        <v>15</v>
      </c>
      <c r="B246" s="1">
        <v>38405</v>
      </c>
      <c r="C246" t="s">
        <v>16</v>
      </c>
      <c r="D246" t="s">
        <v>57</v>
      </c>
      <c r="E246" t="s">
        <v>58</v>
      </c>
      <c r="G246" t="s">
        <v>19</v>
      </c>
      <c r="H246" t="s">
        <v>28</v>
      </c>
      <c r="I246" t="s">
        <v>26</v>
      </c>
      <c r="J246" t="s">
        <v>27</v>
      </c>
      <c r="K246">
        <v>109</v>
      </c>
      <c r="L246">
        <v>27.45</v>
      </c>
      <c r="M246" t="s">
        <v>34</v>
      </c>
      <c r="N246">
        <v>27.45</v>
      </c>
      <c r="P246">
        <v>9</v>
      </c>
      <c r="Q246">
        <v>8</v>
      </c>
      <c r="R246">
        <f t="shared" si="3"/>
        <v>0</v>
      </c>
    </row>
    <row r="247" spans="1:18" x14ac:dyDescent="0.3">
      <c r="A247" t="s">
        <v>15</v>
      </c>
      <c r="B247" s="1">
        <v>38405</v>
      </c>
      <c r="C247" t="s">
        <v>16</v>
      </c>
      <c r="D247" t="s">
        <v>57</v>
      </c>
      <c r="E247" t="s">
        <v>58</v>
      </c>
      <c r="G247" s="6" t="s">
        <v>29</v>
      </c>
      <c r="H247" t="s">
        <v>28</v>
      </c>
      <c r="I247" t="s">
        <v>21</v>
      </c>
      <c r="J247" t="s">
        <v>22</v>
      </c>
      <c r="K247">
        <v>3.8</v>
      </c>
      <c r="L247">
        <v>98</v>
      </c>
      <c r="M247" t="s">
        <v>34</v>
      </c>
      <c r="N247">
        <v>98</v>
      </c>
      <c r="P247">
        <v>9</v>
      </c>
      <c r="Q247">
        <v>8</v>
      </c>
      <c r="R247">
        <f t="shared" si="3"/>
        <v>0</v>
      </c>
    </row>
    <row r="248" spans="1:18" x14ac:dyDescent="0.3">
      <c r="A248" t="s">
        <v>15</v>
      </c>
      <c r="B248" s="1">
        <v>38405</v>
      </c>
      <c r="C248" t="s">
        <v>16</v>
      </c>
      <c r="D248" t="s">
        <v>57</v>
      </c>
      <c r="E248" t="s">
        <v>58</v>
      </c>
      <c r="G248" s="6" t="s">
        <v>29</v>
      </c>
      <c r="H248" t="s">
        <v>30</v>
      </c>
      <c r="I248" t="s">
        <v>26</v>
      </c>
      <c r="J248" t="s">
        <v>27</v>
      </c>
      <c r="K248">
        <v>65</v>
      </c>
      <c r="L248">
        <v>17.7</v>
      </c>
      <c r="M248" t="s">
        <v>34</v>
      </c>
      <c r="N248">
        <v>17.7</v>
      </c>
      <c r="P248">
        <v>9</v>
      </c>
      <c r="Q248">
        <v>8</v>
      </c>
      <c r="R248">
        <f t="shared" si="3"/>
        <v>0</v>
      </c>
    </row>
    <row r="249" spans="1:18" x14ac:dyDescent="0.3">
      <c r="A249" t="s">
        <v>15</v>
      </c>
      <c r="B249" s="1">
        <v>38405</v>
      </c>
      <c r="C249" t="s">
        <v>16</v>
      </c>
      <c r="D249" t="s">
        <v>57</v>
      </c>
      <c r="E249" t="s">
        <v>58</v>
      </c>
      <c r="G249" t="s">
        <v>19</v>
      </c>
      <c r="H249" t="s">
        <v>30</v>
      </c>
      <c r="I249" t="s">
        <v>21</v>
      </c>
      <c r="J249" t="s">
        <v>22</v>
      </c>
      <c r="K249">
        <v>3.2</v>
      </c>
      <c r="L249">
        <v>431</v>
      </c>
      <c r="M249" t="s">
        <v>60</v>
      </c>
      <c r="N249">
        <v>500.8</v>
      </c>
      <c r="P249">
        <v>9</v>
      </c>
      <c r="Q249">
        <v>9</v>
      </c>
      <c r="R249">
        <f t="shared" si="3"/>
        <v>0</v>
      </c>
    </row>
    <row r="250" spans="1:18" x14ac:dyDescent="0.3">
      <c r="A250" t="s">
        <v>15</v>
      </c>
      <c r="B250" s="1">
        <v>38405</v>
      </c>
      <c r="C250" t="s">
        <v>16</v>
      </c>
      <c r="D250" t="s">
        <v>57</v>
      </c>
      <c r="E250" t="s">
        <v>58</v>
      </c>
      <c r="G250" t="s">
        <v>19</v>
      </c>
      <c r="H250" t="s">
        <v>25</v>
      </c>
      <c r="I250" t="s">
        <v>21</v>
      </c>
      <c r="J250" t="s">
        <v>22</v>
      </c>
      <c r="K250">
        <v>24.5</v>
      </c>
      <c r="L250">
        <v>116</v>
      </c>
      <c r="M250" t="s">
        <v>60</v>
      </c>
      <c r="N250">
        <v>116</v>
      </c>
      <c r="P250">
        <v>9</v>
      </c>
      <c r="Q250">
        <v>9</v>
      </c>
      <c r="R250">
        <f t="shared" si="3"/>
        <v>0</v>
      </c>
    </row>
    <row r="251" spans="1:18" x14ac:dyDescent="0.3">
      <c r="A251" t="s">
        <v>15</v>
      </c>
      <c r="B251" s="1">
        <v>38405</v>
      </c>
      <c r="C251" t="s">
        <v>16</v>
      </c>
      <c r="D251" t="s">
        <v>57</v>
      </c>
      <c r="E251" t="s">
        <v>58</v>
      </c>
      <c r="G251" t="s">
        <v>19</v>
      </c>
      <c r="H251" t="s">
        <v>25</v>
      </c>
      <c r="I251" t="s">
        <v>26</v>
      </c>
      <c r="J251" t="s">
        <v>27</v>
      </c>
      <c r="K251">
        <v>219</v>
      </c>
      <c r="L251">
        <v>18.45</v>
      </c>
      <c r="M251" t="s">
        <v>60</v>
      </c>
      <c r="N251">
        <v>18.45</v>
      </c>
      <c r="P251">
        <v>9</v>
      </c>
      <c r="Q251">
        <v>9</v>
      </c>
      <c r="R251">
        <f t="shared" si="3"/>
        <v>0</v>
      </c>
    </row>
    <row r="252" spans="1:18" x14ac:dyDescent="0.3">
      <c r="A252" t="s">
        <v>15</v>
      </c>
      <c r="B252" s="1">
        <v>38405</v>
      </c>
      <c r="C252" t="s">
        <v>16</v>
      </c>
      <c r="D252" t="s">
        <v>57</v>
      </c>
      <c r="E252" t="s">
        <v>58</v>
      </c>
      <c r="G252" t="s">
        <v>19</v>
      </c>
      <c r="H252" t="s">
        <v>28</v>
      </c>
      <c r="I252" t="s">
        <v>26</v>
      </c>
      <c r="J252" t="s">
        <v>27</v>
      </c>
      <c r="K252">
        <v>109</v>
      </c>
      <c r="L252">
        <v>27.45</v>
      </c>
      <c r="M252" t="s">
        <v>60</v>
      </c>
      <c r="N252">
        <v>27.45</v>
      </c>
      <c r="P252">
        <v>9</v>
      </c>
      <c r="Q252">
        <v>9</v>
      </c>
      <c r="R252">
        <f t="shared" si="3"/>
        <v>0</v>
      </c>
    </row>
    <row r="253" spans="1:18" x14ac:dyDescent="0.3">
      <c r="A253" t="s">
        <v>15</v>
      </c>
      <c r="B253" s="1">
        <v>38405</v>
      </c>
      <c r="C253" t="s">
        <v>16</v>
      </c>
      <c r="D253" t="s">
        <v>57</v>
      </c>
      <c r="E253" t="s">
        <v>58</v>
      </c>
      <c r="G253" s="6" t="s">
        <v>29</v>
      </c>
      <c r="H253" t="s">
        <v>28</v>
      </c>
      <c r="I253" t="s">
        <v>21</v>
      </c>
      <c r="J253" t="s">
        <v>22</v>
      </c>
      <c r="K253">
        <v>3.8</v>
      </c>
      <c r="L253">
        <v>98</v>
      </c>
      <c r="M253" t="s">
        <v>60</v>
      </c>
      <c r="N253">
        <v>98</v>
      </c>
      <c r="P253">
        <v>9</v>
      </c>
      <c r="Q253">
        <v>9</v>
      </c>
      <c r="R253">
        <f t="shared" si="3"/>
        <v>0</v>
      </c>
    </row>
    <row r="254" spans="1:18" x14ac:dyDescent="0.3">
      <c r="A254" t="s">
        <v>15</v>
      </c>
      <c r="B254" s="1">
        <v>38405</v>
      </c>
      <c r="C254" t="s">
        <v>16</v>
      </c>
      <c r="D254" t="s">
        <v>57</v>
      </c>
      <c r="E254" t="s">
        <v>58</v>
      </c>
      <c r="G254" s="6" t="s">
        <v>29</v>
      </c>
      <c r="H254" t="s">
        <v>30</v>
      </c>
      <c r="I254" t="s">
        <v>26</v>
      </c>
      <c r="J254" t="s">
        <v>27</v>
      </c>
      <c r="K254">
        <v>65</v>
      </c>
      <c r="L254">
        <v>17.7</v>
      </c>
      <c r="M254" t="s">
        <v>60</v>
      </c>
      <c r="N254">
        <v>17.7</v>
      </c>
      <c r="P254">
        <v>9</v>
      </c>
      <c r="Q254">
        <v>9</v>
      </c>
      <c r="R254">
        <f t="shared" si="3"/>
        <v>0</v>
      </c>
    </row>
    <row r="255" spans="1:18" x14ac:dyDescent="0.3">
      <c r="R255" t="str">
        <f t="shared" si="3"/>
        <v/>
      </c>
    </row>
    <row r="256" spans="1:18" x14ac:dyDescent="0.3">
      <c r="A256" t="s">
        <v>15</v>
      </c>
      <c r="B256" s="1">
        <v>38426</v>
      </c>
      <c r="C256" t="s">
        <v>16</v>
      </c>
      <c r="D256" t="s">
        <v>61</v>
      </c>
      <c r="E256" t="s">
        <v>62</v>
      </c>
      <c r="G256" t="s">
        <v>19</v>
      </c>
      <c r="H256" t="s">
        <v>41</v>
      </c>
      <c r="I256" t="s">
        <v>21</v>
      </c>
      <c r="J256" t="s">
        <v>22</v>
      </c>
      <c r="K256">
        <v>136.19999999999999</v>
      </c>
      <c r="L256">
        <v>132</v>
      </c>
      <c r="M256" t="s">
        <v>45</v>
      </c>
      <c r="N256">
        <v>140</v>
      </c>
      <c r="O256" t="s">
        <v>24</v>
      </c>
      <c r="P256">
        <v>2</v>
      </c>
      <c r="Q256">
        <v>1</v>
      </c>
      <c r="R256">
        <f t="shared" si="3"/>
        <v>0</v>
      </c>
    </row>
    <row r="257" spans="1:18" x14ac:dyDescent="0.3">
      <c r="A257" t="s">
        <v>15</v>
      </c>
      <c r="B257" s="1">
        <v>38426</v>
      </c>
      <c r="C257" t="s">
        <v>16</v>
      </c>
      <c r="D257" t="s">
        <v>61</v>
      </c>
      <c r="E257" t="s">
        <v>62</v>
      </c>
      <c r="G257" t="s">
        <v>19</v>
      </c>
      <c r="H257" t="s">
        <v>41</v>
      </c>
      <c r="I257" t="s">
        <v>26</v>
      </c>
      <c r="J257" t="s">
        <v>27</v>
      </c>
      <c r="K257">
        <v>691</v>
      </c>
      <c r="L257">
        <v>36.4</v>
      </c>
      <c r="M257" t="s">
        <v>45</v>
      </c>
      <c r="N257">
        <v>61.15</v>
      </c>
      <c r="O257" t="s">
        <v>24</v>
      </c>
      <c r="P257">
        <v>2</v>
      </c>
      <c r="Q257">
        <v>1</v>
      </c>
      <c r="R257">
        <f t="shared" si="3"/>
        <v>0</v>
      </c>
    </row>
    <row r="258" spans="1:18" x14ac:dyDescent="0.3">
      <c r="A258" t="s">
        <v>15</v>
      </c>
      <c r="B258" s="1">
        <v>38426</v>
      </c>
      <c r="C258" t="s">
        <v>16</v>
      </c>
      <c r="D258" t="s">
        <v>61</v>
      </c>
      <c r="E258" t="s">
        <v>62</v>
      </c>
      <c r="G258" s="6" t="s">
        <v>29</v>
      </c>
      <c r="H258" t="s">
        <v>63</v>
      </c>
      <c r="I258" t="s">
        <v>21</v>
      </c>
      <c r="J258" t="s">
        <v>22</v>
      </c>
      <c r="K258">
        <v>23.1</v>
      </c>
      <c r="L258">
        <v>120</v>
      </c>
      <c r="M258" t="s">
        <v>45</v>
      </c>
      <c r="N258">
        <v>120</v>
      </c>
      <c r="O258" t="s">
        <v>24</v>
      </c>
      <c r="P258">
        <v>2</v>
      </c>
      <c r="Q258">
        <v>1</v>
      </c>
      <c r="R258">
        <f t="shared" ref="R258:R321" si="4">IF(P258&gt;0,0,"")</f>
        <v>0</v>
      </c>
    </row>
    <row r="259" spans="1:18" x14ac:dyDescent="0.3">
      <c r="A259" t="s">
        <v>15</v>
      </c>
      <c r="B259" s="1">
        <v>38426</v>
      </c>
      <c r="C259" t="s">
        <v>16</v>
      </c>
      <c r="D259" t="s">
        <v>61</v>
      </c>
      <c r="E259" t="s">
        <v>62</v>
      </c>
      <c r="G259" s="6" t="s">
        <v>29</v>
      </c>
      <c r="H259" t="s">
        <v>64</v>
      </c>
      <c r="I259" t="s">
        <v>21</v>
      </c>
      <c r="J259" t="s">
        <v>22</v>
      </c>
      <c r="K259">
        <v>5</v>
      </c>
      <c r="L259">
        <v>46</v>
      </c>
      <c r="M259" t="s">
        <v>45</v>
      </c>
      <c r="N259">
        <v>46</v>
      </c>
      <c r="O259" t="s">
        <v>24</v>
      </c>
      <c r="P259">
        <v>2</v>
      </c>
      <c r="Q259">
        <v>1</v>
      </c>
      <c r="R259">
        <f t="shared" si="4"/>
        <v>0</v>
      </c>
    </row>
    <row r="260" spans="1:18" x14ac:dyDescent="0.3">
      <c r="A260" t="s">
        <v>15</v>
      </c>
      <c r="B260" s="1">
        <v>38426</v>
      </c>
      <c r="C260" t="s">
        <v>16</v>
      </c>
      <c r="D260" t="s">
        <v>61</v>
      </c>
      <c r="E260" t="s">
        <v>62</v>
      </c>
      <c r="G260" s="6" t="s">
        <v>29</v>
      </c>
      <c r="H260" t="s">
        <v>63</v>
      </c>
      <c r="I260" t="s">
        <v>26</v>
      </c>
      <c r="J260" t="s">
        <v>27</v>
      </c>
      <c r="K260">
        <v>90</v>
      </c>
      <c r="L260">
        <v>22.4</v>
      </c>
      <c r="M260" t="s">
        <v>45</v>
      </c>
      <c r="N260">
        <v>22.4</v>
      </c>
      <c r="O260" t="s">
        <v>24</v>
      </c>
      <c r="P260">
        <v>2</v>
      </c>
      <c r="Q260">
        <v>1</v>
      </c>
      <c r="R260">
        <f t="shared" si="4"/>
        <v>0</v>
      </c>
    </row>
    <row r="261" spans="1:18" x14ac:dyDescent="0.3">
      <c r="A261" t="s">
        <v>15</v>
      </c>
      <c r="B261" s="1">
        <v>38426</v>
      </c>
      <c r="C261" t="s">
        <v>16</v>
      </c>
      <c r="D261" t="s">
        <v>61</v>
      </c>
      <c r="E261" t="s">
        <v>62</v>
      </c>
      <c r="G261" s="6" t="s">
        <v>29</v>
      </c>
      <c r="H261" t="s">
        <v>64</v>
      </c>
      <c r="I261" t="s">
        <v>26</v>
      </c>
      <c r="J261" t="s">
        <v>27</v>
      </c>
      <c r="K261">
        <v>25</v>
      </c>
      <c r="L261">
        <v>10.050000000000001</v>
      </c>
      <c r="M261" t="s">
        <v>45</v>
      </c>
      <c r="N261">
        <v>10.050000000000001</v>
      </c>
      <c r="O261" t="s">
        <v>24</v>
      </c>
      <c r="P261">
        <v>2</v>
      </c>
      <c r="Q261">
        <v>1</v>
      </c>
      <c r="R261">
        <f t="shared" si="4"/>
        <v>0</v>
      </c>
    </row>
    <row r="262" spans="1:18" x14ac:dyDescent="0.3">
      <c r="A262" t="s">
        <v>15</v>
      </c>
      <c r="B262" s="1">
        <v>38426</v>
      </c>
      <c r="C262" t="s">
        <v>16</v>
      </c>
      <c r="D262" t="s">
        <v>61</v>
      </c>
      <c r="E262" t="s">
        <v>62</v>
      </c>
      <c r="G262" t="s">
        <v>19</v>
      </c>
      <c r="H262" t="s">
        <v>41</v>
      </c>
      <c r="I262" t="s">
        <v>21</v>
      </c>
      <c r="J262" t="s">
        <v>22</v>
      </c>
      <c r="K262">
        <v>136.19999999999999</v>
      </c>
      <c r="L262">
        <v>132</v>
      </c>
      <c r="M262" t="s">
        <v>31</v>
      </c>
      <c r="N262">
        <v>141.4</v>
      </c>
      <c r="P262">
        <v>2</v>
      </c>
      <c r="Q262">
        <v>2</v>
      </c>
      <c r="R262">
        <f t="shared" si="4"/>
        <v>0</v>
      </c>
    </row>
    <row r="263" spans="1:18" x14ac:dyDescent="0.3">
      <c r="A263" t="s">
        <v>15</v>
      </c>
      <c r="B263" s="1">
        <v>38426</v>
      </c>
      <c r="C263" t="s">
        <v>16</v>
      </c>
      <c r="D263" t="s">
        <v>61</v>
      </c>
      <c r="E263" t="s">
        <v>62</v>
      </c>
      <c r="G263" t="s">
        <v>19</v>
      </c>
      <c r="H263" t="s">
        <v>41</v>
      </c>
      <c r="I263" t="s">
        <v>26</v>
      </c>
      <c r="J263" t="s">
        <v>27</v>
      </c>
      <c r="K263">
        <v>691</v>
      </c>
      <c r="L263">
        <v>36.4</v>
      </c>
      <c r="M263" t="s">
        <v>31</v>
      </c>
      <c r="N263">
        <v>45.76</v>
      </c>
      <c r="P263">
        <v>2</v>
      </c>
      <c r="Q263">
        <v>2</v>
      </c>
      <c r="R263">
        <f t="shared" si="4"/>
        <v>0</v>
      </c>
    </row>
    <row r="264" spans="1:18" x14ac:dyDescent="0.3">
      <c r="A264" t="s">
        <v>15</v>
      </c>
      <c r="B264" s="1">
        <v>38426</v>
      </c>
      <c r="C264" t="s">
        <v>16</v>
      </c>
      <c r="D264" t="s">
        <v>61</v>
      </c>
      <c r="E264" t="s">
        <v>62</v>
      </c>
      <c r="G264" s="6" t="s">
        <v>29</v>
      </c>
      <c r="H264" t="s">
        <v>63</v>
      </c>
      <c r="I264" t="s">
        <v>21</v>
      </c>
      <c r="J264" t="s">
        <v>22</v>
      </c>
      <c r="K264">
        <v>23.1</v>
      </c>
      <c r="L264">
        <v>120</v>
      </c>
      <c r="M264" t="s">
        <v>31</v>
      </c>
      <c r="N264">
        <v>120</v>
      </c>
      <c r="P264">
        <v>2</v>
      </c>
      <c r="Q264">
        <v>2</v>
      </c>
      <c r="R264">
        <f t="shared" si="4"/>
        <v>0</v>
      </c>
    </row>
    <row r="265" spans="1:18" x14ac:dyDescent="0.3">
      <c r="A265" t="s">
        <v>15</v>
      </c>
      <c r="B265" s="1">
        <v>38426</v>
      </c>
      <c r="C265" t="s">
        <v>16</v>
      </c>
      <c r="D265" t="s">
        <v>61</v>
      </c>
      <c r="E265" t="s">
        <v>62</v>
      </c>
      <c r="G265" s="6" t="s">
        <v>29</v>
      </c>
      <c r="H265" t="s">
        <v>64</v>
      </c>
      <c r="I265" t="s">
        <v>21</v>
      </c>
      <c r="J265" t="s">
        <v>22</v>
      </c>
      <c r="K265">
        <v>5</v>
      </c>
      <c r="L265">
        <v>46</v>
      </c>
      <c r="M265" t="s">
        <v>31</v>
      </c>
      <c r="N265">
        <v>46</v>
      </c>
      <c r="P265">
        <v>2</v>
      </c>
      <c r="Q265">
        <v>2</v>
      </c>
      <c r="R265">
        <f t="shared" si="4"/>
        <v>0</v>
      </c>
    </row>
    <row r="266" spans="1:18" x14ac:dyDescent="0.3">
      <c r="A266" t="s">
        <v>15</v>
      </c>
      <c r="B266" s="1">
        <v>38426</v>
      </c>
      <c r="C266" t="s">
        <v>16</v>
      </c>
      <c r="D266" t="s">
        <v>61</v>
      </c>
      <c r="E266" t="s">
        <v>62</v>
      </c>
      <c r="G266" s="6" t="s">
        <v>29</v>
      </c>
      <c r="H266" t="s">
        <v>63</v>
      </c>
      <c r="I266" t="s">
        <v>26</v>
      </c>
      <c r="J266" t="s">
        <v>27</v>
      </c>
      <c r="K266">
        <v>90</v>
      </c>
      <c r="L266">
        <v>22.4</v>
      </c>
      <c r="M266" t="s">
        <v>31</v>
      </c>
      <c r="N266">
        <v>22.4</v>
      </c>
      <c r="P266">
        <v>2</v>
      </c>
      <c r="Q266">
        <v>2</v>
      </c>
      <c r="R266">
        <f t="shared" si="4"/>
        <v>0</v>
      </c>
    </row>
    <row r="267" spans="1:18" x14ac:dyDescent="0.3">
      <c r="A267" t="s">
        <v>15</v>
      </c>
      <c r="B267" s="1">
        <v>38426</v>
      </c>
      <c r="C267" t="s">
        <v>16</v>
      </c>
      <c r="D267" t="s">
        <v>61</v>
      </c>
      <c r="E267" t="s">
        <v>62</v>
      </c>
      <c r="G267" s="6" t="s">
        <v>29</v>
      </c>
      <c r="H267" t="s">
        <v>64</v>
      </c>
      <c r="I267" t="s">
        <v>26</v>
      </c>
      <c r="J267" t="s">
        <v>27</v>
      </c>
      <c r="K267">
        <v>25</v>
      </c>
      <c r="L267">
        <v>10.050000000000001</v>
      </c>
      <c r="M267" t="s">
        <v>31</v>
      </c>
      <c r="N267">
        <v>10.050000000000001</v>
      </c>
      <c r="P267">
        <v>2</v>
      </c>
      <c r="Q267">
        <v>2</v>
      </c>
      <c r="R267">
        <f t="shared" si="4"/>
        <v>0</v>
      </c>
    </row>
    <row r="268" spans="1:18" x14ac:dyDescent="0.3">
      <c r="R268" t="str">
        <f t="shared" si="4"/>
        <v/>
      </c>
    </row>
    <row r="269" spans="1:18" x14ac:dyDescent="0.3">
      <c r="A269" t="s">
        <v>15</v>
      </c>
      <c r="B269" s="1">
        <v>38426</v>
      </c>
      <c r="C269" t="s">
        <v>16</v>
      </c>
      <c r="D269" t="s">
        <v>65</v>
      </c>
      <c r="E269" t="s">
        <v>66</v>
      </c>
      <c r="G269" t="s">
        <v>19</v>
      </c>
      <c r="H269" t="s">
        <v>41</v>
      </c>
      <c r="I269" t="s">
        <v>21</v>
      </c>
      <c r="J269" t="s">
        <v>22</v>
      </c>
      <c r="K269">
        <v>12.7</v>
      </c>
      <c r="L269">
        <v>143</v>
      </c>
      <c r="M269" t="s">
        <v>31</v>
      </c>
      <c r="N269">
        <v>258.60000000000002</v>
      </c>
      <c r="O269" t="s">
        <v>24</v>
      </c>
      <c r="P269">
        <v>1</v>
      </c>
      <c r="Q269">
        <v>1</v>
      </c>
      <c r="R269">
        <f t="shared" si="4"/>
        <v>0</v>
      </c>
    </row>
    <row r="270" spans="1:18" x14ac:dyDescent="0.3">
      <c r="A270" t="s">
        <v>15</v>
      </c>
      <c r="B270" s="1">
        <v>38426</v>
      </c>
      <c r="C270" t="s">
        <v>16</v>
      </c>
      <c r="D270" t="s">
        <v>65</v>
      </c>
      <c r="E270" t="s">
        <v>66</v>
      </c>
      <c r="G270" t="s">
        <v>19</v>
      </c>
      <c r="H270" t="s">
        <v>63</v>
      </c>
      <c r="I270" t="s">
        <v>21</v>
      </c>
      <c r="J270" t="s">
        <v>22</v>
      </c>
      <c r="K270">
        <v>14.1</v>
      </c>
      <c r="L270">
        <v>132</v>
      </c>
      <c r="M270" t="s">
        <v>31</v>
      </c>
      <c r="N270">
        <v>132</v>
      </c>
      <c r="O270" t="s">
        <v>24</v>
      </c>
      <c r="P270">
        <v>1</v>
      </c>
      <c r="Q270">
        <v>1</v>
      </c>
      <c r="R270">
        <f t="shared" si="4"/>
        <v>0</v>
      </c>
    </row>
    <row r="271" spans="1:18" x14ac:dyDescent="0.3">
      <c r="A271" t="s">
        <v>15</v>
      </c>
      <c r="B271" s="1">
        <v>38426</v>
      </c>
      <c r="C271" t="s">
        <v>16</v>
      </c>
      <c r="D271" t="s">
        <v>65</v>
      </c>
      <c r="E271" t="s">
        <v>66</v>
      </c>
      <c r="G271" t="s">
        <v>19</v>
      </c>
      <c r="H271" t="s">
        <v>41</v>
      </c>
      <c r="I271" t="s">
        <v>26</v>
      </c>
      <c r="J271" t="s">
        <v>27</v>
      </c>
      <c r="K271">
        <v>45</v>
      </c>
      <c r="L271">
        <v>34.950000000000003</v>
      </c>
      <c r="M271" t="s">
        <v>31</v>
      </c>
      <c r="N271">
        <v>34.950000000000003</v>
      </c>
      <c r="O271" t="s">
        <v>24</v>
      </c>
      <c r="P271">
        <v>1</v>
      </c>
      <c r="Q271">
        <v>1</v>
      </c>
      <c r="R271">
        <f t="shared" si="4"/>
        <v>0</v>
      </c>
    </row>
    <row r="272" spans="1:18" x14ac:dyDescent="0.3">
      <c r="A272" t="s">
        <v>15</v>
      </c>
      <c r="B272" s="1">
        <v>38426</v>
      </c>
      <c r="C272" t="s">
        <v>16</v>
      </c>
      <c r="D272" t="s">
        <v>65</v>
      </c>
      <c r="E272" t="s">
        <v>66</v>
      </c>
      <c r="G272" t="s">
        <v>19</v>
      </c>
      <c r="H272" t="s">
        <v>28</v>
      </c>
      <c r="I272" t="s">
        <v>26</v>
      </c>
      <c r="J272" t="s">
        <v>27</v>
      </c>
      <c r="K272">
        <v>46</v>
      </c>
      <c r="L272">
        <v>28.45</v>
      </c>
      <c r="M272" t="s">
        <v>31</v>
      </c>
      <c r="N272">
        <v>28.45</v>
      </c>
      <c r="O272" t="s">
        <v>24</v>
      </c>
      <c r="P272">
        <v>1</v>
      </c>
      <c r="Q272">
        <v>1</v>
      </c>
      <c r="R272">
        <f t="shared" si="4"/>
        <v>0</v>
      </c>
    </row>
    <row r="273" spans="1:18" x14ac:dyDescent="0.3">
      <c r="A273" t="s">
        <v>15</v>
      </c>
      <c r="B273" s="1">
        <v>38426</v>
      </c>
      <c r="C273" t="s">
        <v>16</v>
      </c>
      <c r="D273" t="s">
        <v>65</v>
      </c>
      <c r="E273" t="s">
        <v>66</v>
      </c>
      <c r="G273" s="6" t="s">
        <v>29</v>
      </c>
      <c r="H273" t="s">
        <v>28</v>
      </c>
      <c r="I273" t="s">
        <v>21</v>
      </c>
      <c r="J273" t="s">
        <v>22</v>
      </c>
      <c r="K273">
        <v>9.6</v>
      </c>
      <c r="L273">
        <v>111</v>
      </c>
      <c r="M273" t="s">
        <v>31</v>
      </c>
      <c r="N273">
        <v>111</v>
      </c>
      <c r="O273" t="s">
        <v>24</v>
      </c>
      <c r="P273">
        <v>1</v>
      </c>
      <c r="Q273">
        <v>1</v>
      </c>
      <c r="R273">
        <f t="shared" si="4"/>
        <v>0</v>
      </c>
    </row>
    <row r="274" spans="1:18" x14ac:dyDescent="0.3">
      <c r="A274" t="s">
        <v>15</v>
      </c>
      <c r="B274" s="1">
        <v>38426</v>
      </c>
      <c r="C274" t="s">
        <v>16</v>
      </c>
      <c r="D274" t="s">
        <v>65</v>
      </c>
      <c r="E274" t="s">
        <v>66</v>
      </c>
      <c r="G274" s="6" t="s">
        <v>29</v>
      </c>
      <c r="H274" t="s">
        <v>63</v>
      </c>
      <c r="I274" t="s">
        <v>26</v>
      </c>
      <c r="J274" t="s">
        <v>27</v>
      </c>
      <c r="K274">
        <v>46</v>
      </c>
      <c r="L274">
        <v>21.9</v>
      </c>
      <c r="M274" t="s">
        <v>31</v>
      </c>
      <c r="N274">
        <v>21.9</v>
      </c>
      <c r="O274" t="s">
        <v>24</v>
      </c>
      <c r="P274">
        <v>1</v>
      </c>
      <c r="Q274">
        <v>1</v>
      </c>
      <c r="R274">
        <f t="shared" si="4"/>
        <v>0</v>
      </c>
    </row>
    <row r="275" spans="1:18" x14ac:dyDescent="0.3">
      <c r="A275" t="s">
        <v>15</v>
      </c>
      <c r="B275" s="1">
        <v>38426</v>
      </c>
      <c r="C275" t="s">
        <v>16</v>
      </c>
      <c r="D275" t="s">
        <v>65</v>
      </c>
      <c r="E275" t="s">
        <v>66</v>
      </c>
      <c r="G275" s="6" t="s">
        <v>29</v>
      </c>
      <c r="H275" t="s">
        <v>64</v>
      </c>
      <c r="I275" t="s">
        <v>26</v>
      </c>
      <c r="J275" t="s">
        <v>27</v>
      </c>
      <c r="K275">
        <v>11</v>
      </c>
      <c r="L275">
        <v>9.8000000000000007</v>
      </c>
      <c r="M275" t="s">
        <v>31</v>
      </c>
      <c r="N275">
        <v>9.8000000000000007</v>
      </c>
      <c r="O275" t="s">
        <v>24</v>
      </c>
      <c r="P275">
        <v>1</v>
      </c>
      <c r="Q275">
        <v>1</v>
      </c>
      <c r="R275">
        <f t="shared" si="4"/>
        <v>0</v>
      </c>
    </row>
    <row r="276" spans="1:18" x14ac:dyDescent="0.3">
      <c r="R276" t="str">
        <f t="shared" si="4"/>
        <v/>
      </c>
    </row>
    <row r="277" spans="1:18" x14ac:dyDescent="0.3">
      <c r="A277" t="s">
        <v>15</v>
      </c>
      <c r="B277" s="1">
        <v>38426</v>
      </c>
      <c r="C277" t="s">
        <v>16</v>
      </c>
      <c r="D277" t="s">
        <v>67</v>
      </c>
      <c r="E277" t="s">
        <v>68</v>
      </c>
      <c r="G277" t="s">
        <v>19</v>
      </c>
      <c r="H277" t="s">
        <v>20</v>
      </c>
      <c r="I277" t="s">
        <v>21</v>
      </c>
      <c r="J277" t="s">
        <v>22</v>
      </c>
      <c r="K277">
        <v>16.5</v>
      </c>
      <c r="L277">
        <v>343</v>
      </c>
      <c r="M277" t="s">
        <v>31</v>
      </c>
      <c r="N277">
        <v>367</v>
      </c>
      <c r="O277" t="s">
        <v>24</v>
      </c>
      <c r="P277">
        <v>1</v>
      </c>
      <c r="Q277">
        <v>1</v>
      </c>
      <c r="R277">
        <f t="shared" si="4"/>
        <v>0</v>
      </c>
    </row>
    <row r="278" spans="1:18" x14ac:dyDescent="0.3">
      <c r="A278" t="s">
        <v>15</v>
      </c>
      <c r="B278" s="1">
        <v>38426</v>
      </c>
      <c r="C278" t="s">
        <v>16</v>
      </c>
      <c r="D278" t="s">
        <v>67</v>
      </c>
      <c r="E278" t="s">
        <v>68</v>
      </c>
      <c r="G278" t="s">
        <v>19</v>
      </c>
      <c r="H278" t="s">
        <v>69</v>
      </c>
      <c r="I278" t="s">
        <v>21</v>
      </c>
      <c r="J278" t="s">
        <v>22</v>
      </c>
      <c r="K278">
        <v>59.7</v>
      </c>
      <c r="L278">
        <v>64</v>
      </c>
      <c r="M278" t="s">
        <v>31</v>
      </c>
      <c r="N278">
        <v>110</v>
      </c>
      <c r="O278" t="s">
        <v>24</v>
      </c>
      <c r="P278">
        <v>1</v>
      </c>
      <c r="Q278">
        <v>1</v>
      </c>
      <c r="R278">
        <f t="shared" si="4"/>
        <v>0</v>
      </c>
    </row>
    <row r="279" spans="1:18" x14ac:dyDescent="0.3">
      <c r="A279" t="s">
        <v>15</v>
      </c>
      <c r="B279" s="1">
        <v>38426</v>
      </c>
      <c r="C279" t="s">
        <v>16</v>
      </c>
      <c r="D279" t="s">
        <v>67</v>
      </c>
      <c r="E279" t="s">
        <v>68</v>
      </c>
      <c r="G279" s="6" t="s">
        <v>29</v>
      </c>
      <c r="H279" t="s">
        <v>70</v>
      </c>
      <c r="I279" t="s">
        <v>21</v>
      </c>
      <c r="J279" t="s">
        <v>22</v>
      </c>
      <c r="K279">
        <v>5.2</v>
      </c>
      <c r="L279">
        <v>42</v>
      </c>
      <c r="M279" t="s">
        <v>31</v>
      </c>
      <c r="N279">
        <v>42</v>
      </c>
      <c r="O279" t="s">
        <v>24</v>
      </c>
      <c r="P279">
        <v>1</v>
      </c>
      <c r="Q279">
        <v>1</v>
      </c>
      <c r="R279">
        <f t="shared" si="4"/>
        <v>0</v>
      </c>
    </row>
    <row r="280" spans="1:18" x14ac:dyDescent="0.3">
      <c r="A280" t="s">
        <v>15</v>
      </c>
      <c r="B280" s="1">
        <v>38426</v>
      </c>
      <c r="C280" t="s">
        <v>16</v>
      </c>
      <c r="D280" t="s">
        <v>67</v>
      </c>
      <c r="E280" t="s">
        <v>68</v>
      </c>
      <c r="G280" s="6" t="s">
        <v>29</v>
      </c>
      <c r="H280" t="s">
        <v>64</v>
      </c>
      <c r="I280" t="s">
        <v>21</v>
      </c>
      <c r="J280" t="s">
        <v>22</v>
      </c>
      <c r="K280">
        <v>4</v>
      </c>
      <c r="L280">
        <v>50</v>
      </c>
      <c r="M280" t="s">
        <v>31</v>
      </c>
      <c r="N280">
        <v>50</v>
      </c>
      <c r="O280" t="s">
        <v>24</v>
      </c>
      <c r="P280">
        <v>1</v>
      </c>
      <c r="Q280">
        <v>1</v>
      </c>
      <c r="R280">
        <f t="shared" si="4"/>
        <v>0</v>
      </c>
    </row>
    <row r="281" spans="1:18" x14ac:dyDescent="0.3">
      <c r="A281" t="s">
        <v>15</v>
      </c>
      <c r="B281" s="1">
        <v>38426</v>
      </c>
      <c r="C281" t="s">
        <v>16</v>
      </c>
      <c r="D281" t="s">
        <v>67</v>
      </c>
      <c r="E281" t="s">
        <v>68</v>
      </c>
      <c r="G281" s="6" t="s">
        <v>29</v>
      </c>
      <c r="H281" t="s">
        <v>20</v>
      </c>
      <c r="I281" t="s">
        <v>26</v>
      </c>
      <c r="J281" t="s">
        <v>27</v>
      </c>
      <c r="K281">
        <v>20</v>
      </c>
      <c r="L281">
        <v>8.6999999999999993</v>
      </c>
      <c r="M281" t="s">
        <v>31</v>
      </c>
      <c r="N281">
        <v>8.6999999999999993</v>
      </c>
      <c r="O281" t="s">
        <v>24</v>
      </c>
      <c r="P281">
        <v>1</v>
      </c>
      <c r="Q281">
        <v>1</v>
      </c>
      <c r="R281">
        <f t="shared" si="4"/>
        <v>0</v>
      </c>
    </row>
    <row r="282" spans="1:18" x14ac:dyDescent="0.3">
      <c r="A282" t="s">
        <v>15</v>
      </c>
      <c r="B282" s="1">
        <v>38426</v>
      </c>
      <c r="C282" t="s">
        <v>16</v>
      </c>
      <c r="D282" t="s">
        <v>67</v>
      </c>
      <c r="E282" t="s">
        <v>68</v>
      </c>
      <c r="G282" s="6" t="s">
        <v>29</v>
      </c>
      <c r="H282" t="s">
        <v>69</v>
      </c>
      <c r="I282" t="s">
        <v>26</v>
      </c>
      <c r="J282" t="s">
        <v>27</v>
      </c>
      <c r="K282">
        <v>139</v>
      </c>
      <c r="L282">
        <v>4.75</v>
      </c>
      <c r="M282" t="s">
        <v>31</v>
      </c>
      <c r="N282">
        <v>4.75</v>
      </c>
      <c r="O282" t="s">
        <v>24</v>
      </c>
      <c r="P282">
        <v>1</v>
      </c>
      <c r="Q282">
        <v>1</v>
      </c>
      <c r="R282">
        <f t="shared" si="4"/>
        <v>0</v>
      </c>
    </row>
    <row r="283" spans="1:18" x14ac:dyDescent="0.3">
      <c r="A283" t="s">
        <v>15</v>
      </c>
      <c r="B283" s="1">
        <v>38426</v>
      </c>
      <c r="C283" t="s">
        <v>16</v>
      </c>
      <c r="D283" t="s">
        <v>67</v>
      </c>
      <c r="E283" t="s">
        <v>68</v>
      </c>
      <c r="G283" s="6" t="s">
        <v>29</v>
      </c>
      <c r="H283" t="s">
        <v>70</v>
      </c>
      <c r="I283" t="s">
        <v>26</v>
      </c>
      <c r="J283" t="s">
        <v>27</v>
      </c>
      <c r="K283">
        <v>3</v>
      </c>
      <c r="L283">
        <v>10.85</v>
      </c>
      <c r="M283" t="s">
        <v>31</v>
      </c>
      <c r="N283">
        <v>10.85</v>
      </c>
      <c r="O283" t="s">
        <v>24</v>
      </c>
      <c r="P283">
        <v>1</v>
      </c>
      <c r="Q283">
        <v>1</v>
      </c>
      <c r="R283">
        <f t="shared" si="4"/>
        <v>0</v>
      </c>
    </row>
    <row r="284" spans="1:18" x14ac:dyDescent="0.3">
      <c r="A284" t="s">
        <v>15</v>
      </c>
      <c r="B284" s="1">
        <v>38426</v>
      </c>
      <c r="C284" t="s">
        <v>16</v>
      </c>
      <c r="D284" t="s">
        <v>67</v>
      </c>
      <c r="E284" t="s">
        <v>68</v>
      </c>
      <c r="G284" s="6" t="s">
        <v>29</v>
      </c>
      <c r="H284" t="s">
        <v>64</v>
      </c>
      <c r="I284" t="s">
        <v>26</v>
      </c>
      <c r="J284" t="s">
        <v>27</v>
      </c>
      <c r="K284">
        <v>26</v>
      </c>
      <c r="L284">
        <v>9</v>
      </c>
      <c r="M284" t="s">
        <v>31</v>
      </c>
      <c r="N284">
        <v>9</v>
      </c>
      <c r="O284" t="s">
        <v>24</v>
      </c>
      <c r="P284">
        <v>1</v>
      </c>
      <c r="Q284">
        <v>1</v>
      </c>
      <c r="R284">
        <f t="shared" si="4"/>
        <v>0</v>
      </c>
    </row>
    <row r="285" spans="1:18" x14ac:dyDescent="0.3">
      <c r="R285" t="str">
        <f t="shared" si="4"/>
        <v/>
      </c>
    </row>
    <row r="286" spans="1:18" x14ac:dyDescent="0.3">
      <c r="A286" t="s">
        <v>15</v>
      </c>
      <c r="B286" s="1">
        <v>38440</v>
      </c>
      <c r="C286" t="s">
        <v>71</v>
      </c>
      <c r="D286" t="s">
        <v>72</v>
      </c>
      <c r="E286" t="s">
        <v>73</v>
      </c>
      <c r="G286" t="s">
        <v>19</v>
      </c>
      <c r="H286" t="s">
        <v>28</v>
      </c>
      <c r="I286" t="s">
        <v>21</v>
      </c>
      <c r="J286" t="s">
        <v>22</v>
      </c>
      <c r="K286">
        <v>129.1</v>
      </c>
      <c r="L286">
        <v>83</v>
      </c>
      <c r="M286" t="s">
        <v>34</v>
      </c>
      <c r="N286">
        <v>250</v>
      </c>
      <c r="O286" t="s">
        <v>24</v>
      </c>
      <c r="P286">
        <v>5</v>
      </c>
      <c r="Q286">
        <v>1</v>
      </c>
      <c r="R286">
        <f t="shared" si="4"/>
        <v>0</v>
      </c>
    </row>
    <row r="287" spans="1:18" x14ac:dyDescent="0.3">
      <c r="A287" t="s">
        <v>15</v>
      </c>
      <c r="B287" s="1">
        <v>38440</v>
      </c>
      <c r="C287" t="s">
        <v>71</v>
      </c>
      <c r="D287" t="s">
        <v>72</v>
      </c>
      <c r="E287" t="s">
        <v>73</v>
      </c>
      <c r="G287" t="s">
        <v>19</v>
      </c>
      <c r="H287" t="s">
        <v>28</v>
      </c>
      <c r="I287" t="s">
        <v>26</v>
      </c>
      <c r="J287" t="s">
        <v>27</v>
      </c>
      <c r="K287">
        <v>1633</v>
      </c>
      <c r="L287">
        <v>29.8</v>
      </c>
      <c r="M287" t="s">
        <v>34</v>
      </c>
      <c r="N287">
        <v>41.22</v>
      </c>
      <c r="O287" t="s">
        <v>24</v>
      </c>
      <c r="P287">
        <v>5</v>
      </c>
      <c r="Q287">
        <v>1</v>
      </c>
      <c r="R287">
        <f t="shared" si="4"/>
        <v>0</v>
      </c>
    </row>
    <row r="288" spans="1:18" x14ac:dyDescent="0.3">
      <c r="A288" t="s">
        <v>15</v>
      </c>
      <c r="B288" s="1">
        <v>38440</v>
      </c>
      <c r="C288" t="s">
        <v>71</v>
      </c>
      <c r="D288" t="s">
        <v>72</v>
      </c>
      <c r="E288" t="s">
        <v>73</v>
      </c>
      <c r="G288" s="6" t="s">
        <v>29</v>
      </c>
      <c r="H288" t="s">
        <v>25</v>
      </c>
      <c r="I288" t="s">
        <v>21</v>
      </c>
      <c r="J288" t="s">
        <v>22</v>
      </c>
      <c r="K288">
        <v>4.5</v>
      </c>
      <c r="L288">
        <v>104</v>
      </c>
      <c r="M288" t="s">
        <v>34</v>
      </c>
      <c r="N288">
        <v>104</v>
      </c>
      <c r="O288" t="s">
        <v>24</v>
      </c>
      <c r="P288">
        <v>5</v>
      </c>
      <c r="Q288">
        <v>1</v>
      </c>
      <c r="R288">
        <f t="shared" si="4"/>
        <v>0</v>
      </c>
    </row>
    <row r="289" spans="1:18" x14ac:dyDescent="0.3">
      <c r="A289" t="s">
        <v>15</v>
      </c>
      <c r="B289" s="1">
        <v>38440</v>
      </c>
      <c r="C289" t="s">
        <v>71</v>
      </c>
      <c r="D289" t="s">
        <v>72</v>
      </c>
      <c r="E289" t="s">
        <v>73</v>
      </c>
      <c r="G289" s="6" t="s">
        <v>29</v>
      </c>
      <c r="H289" t="s">
        <v>69</v>
      </c>
      <c r="I289" t="s">
        <v>21</v>
      </c>
      <c r="J289" t="s">
        <v>22</v>
      </c>
      <c r="K289">
        <v>25.9</v>
      </c>
      <c r="L289">
        <v>51</v>
      </c>
      <c r="M289" t="s">
        <v>34</v>
      </c>
      <c r="N289">
        <v>51</v>
      </c>
      <c r="O289" t="s">
        <v>24</v>
      </c>
      <c r="P289">
        <v>5</v>
      </c>
      <c r="Q289">
        <v>1</v>
      </c>
      <c r="R289">
        <f t="shared" si="4"/>
        <v>0</v>
      </c>
    </row>
    <row r="290" spans="1:18" x14ac:dyDescent="0.3">
      <c r="A290" t="s">
        <v>15</v>
      </c>
      <c r="B290" s="1">
        <v>38440</v>
      </c>
      <c r="C290" t="s">
        <v>71</v>
      </c>
      <c r="D290" t="s">
        <v>72</v>
      </c>
      <c r="E290" t="s">
        <v>73</v>
      </c>
      <c r="G290" s="6" t="s">
        <v>29</v>
      </c>
      <c r="H290" t="s">
        <v>41</v>
      </c>
      <c r="I290" t="s">
        <v>21</v>
      </c>
      <c r="J290" t="s">
        <v>22</v>
      </c>
      <c r="K290">
        <v>2.2000000000000002</v>
      </c>
      <c r="L290">
        <v>123</v>
      </c>
      <c r="M290" t="s">
        <v>34</v>
      </c>
      <c r="N290">
        <v>123</v>
      </c>
      <c r="O290" t="s">
        <v>24</v>
      </c>
      <c r="P290">
        <v>5</v>
      </c>
      <c r="Q290">
        <v>1</v>
      </c>
      <c r="R290">
        <f t="shared" si="4"/>
        <v>0</v>
      </c>
    </row>
    <row r="291" spans="1:18" x14ac:dyDescent="0.3">
      <c r="A291" t="s">
        <v>15</v>
      </c>
      <c r="B291" s="1">
        <v>38440</v>
      </c>
      <c r="C291" t="s">
        <v>71</v>
      </c>
      <c r="D291" t="s">
        <v>72</v>
      </c>
      <c r="E291" t="s">
        <v>73</v>
      </c>
      <c r="G291" s="6" t="s">
        <v>29</v>
      </c>
      <c r="H291" t="s">
        <v>25</v>
      </c>
      <c r="I291" t="s">
        <v>26</v>
      </c>
      <c r="J291" t="s">
        <v>27</v>
      </c>
      <c r="K291">
        <v>18</v>
      </c>
      <c r="L291">
        <v>19.55</v>
      </c>
      <c r="M291" t="s">
        <v>34</v>
      </c>
      <c r="N291">
        <v>19.55</v>
      </c>
      <c r="O291" t="s">
        <v>24</v>
      </c>
      <c r="P291">
        <v>5</v>
      </c>
      <c r="Q291">
        <v>1</v>
      </c>
      <c r="R291">
        <f t="shared" si="4"/>
        <v>0</v>
      </c>
    </row>
    <row r="292" spans="1:18" x14ac:dyDescent="0.3">
      <c r="A292" t="s">
        <v>15</v>
      </c>
      <c r="B292" s="1">
        <v>38440</v>
      </c>
      <c r="C292" t="s">
        <v>71</v>
      </c>
      <c r="D292" t="s">
        <v>72</v>
      </c>
      <c r="E292" t="s">
        <v>73</v>
      </c>
      <c r="G292" s="6" t="s">
        <v>29</v>
      </c>
      <c r="H292" t="s">
        <v>69</v>
      </c>
      <c r="I292" t="s">
        <v>26</v>
      </c>
      <c r="J292" t="s">
        <v>27</v>
      </c>
      <c r="K292">
        <v>51</v>
      </c>
      <c r="L292">
        <v>6.8</v>
      </c>
      <c r="M292" t="s">
        <v>34</v>
      </c>
      <c r="N292">
        <v>6.8</v>
      </c>
      <c r="O292" t="s">
        <v>24</v>
      </c>
      <c r="P292">
        <v>5</v>
      </c>
      <c r="Q292">
        <v>1</v>
      </c>
      <c r="R292">
        <f t="shared" si="4"/>
        <v>0</v>
      </c>
    </row>
    <row r="293" spans="1:18" x14ac:dyDescent="0.3">
      <c r="A293" t="s">
        <v>15</v>
      </c>
      <c r="B293" s="1">
        <v>38440</v>
      </c>
      <c r="C293" t="s">
        <v>71</v>
      </c>
      <c r="D293" t="s">
        <v>72</v>
      </c>
      <c r="E293" t="s">
        <v>73</v>
      </c>
      <c r="G293" s="6" t="s">
        <v>29</v>
      </c>
      <c r="H293" t="s">
        <v>41</v>
      </c>
      <c r="I293" t="s">
        <v>26</v>
      </c>
      <c r="J293" t="s">
        <v>27</v>
      </c>
      <c r="K293">
        <v>7</v>
      </c>
      <c r="L293">
        <v>46.3</v>
      </c>
      <c r="M293" t="s">
        <v>34</v>
      </c>
      <c r="N293">
        <v>46.3</v>
      </c>
      <c r="O293" t="s">
        <v>24</v>
      </c>
      <c r="P293">
        <v>5</v>
      </c>
      <c r="Q293">
        <v>1</v>
      </c>
      <c r="R293">
        <f t="shared" si="4"/>
        <v>0</v>
      </c>
    </row>
    <row r="294" spans="1:18" x14ac:dyDescent="0.3">
      <c r="A294" t="s">
        <v>15</v>
      </c>
      <c r="B294" s="1">
        <v>38440</v>
      </c>
      <c r="C294" t="s">
        <v>71</v>
      </c>
      <c r="D294" t="s">
        <v>72</v>
      </c>
      <c r="E294" t="s">
        <v>73</v>
      </c>
      <c r="G294" s="6" t="s">
        <v>29</v>
      </c>
      <c r="H294" t="s">
        <v>43</v>
      </c>
      <c r="I294" t="s">
        <v>26</v>
      </c>
      <c r="J294" t="s">
        <v>27</v>
      </c>
      <c r="K294">
        <v>80</v>
      </c>
      <c r="L294">
        <v>16</v>
      </c>
      <c r="M294" t="s">
        <v>34</v>
      </c>
      <c r="N294">
        <v>16</v>
      </c>
      <c r="O294" t="s">
        <v>24</v>
      </c>
      <c r="P294">
        <v>5</v>
      </c>
      <c r="Q294">
        <v>1</v>
      </c>
      <c r="R294">
        <f t="shared" si="4"/>
        <v>0</v>
      </c>
    </row>
    <row r="295" spans="1:18" x14ac:dyDescent="0.3">
      <c r="A295" t="s">
        <v>15</v>
      </c>
      <c r="B295" s="1">
        <v>38440</v>
      </c>
      <c r="C295" t="s">
        <v>71</v>
      </c>
      <c r="D295" t="s">
        <v>72</v>
      </c>
      <c r="E295" t="s">
        <v>73</v>
      </c>
      <c r="G295" s="6" t="s">
        <v>29</v>
      </c>
      <c r="H295" t="s">
        <v>64</v>
      </c>
      <c r="I295" t="s">
        <v>26</v>
      </c>
      <c r="J295" t="s">
        <v>27</v>
      </c>
      <c r="K295">
        <v>16</v>
      </c>
      <c r="L295">
        <v>9.8000000000000007</v>
      </c>
      <c r="M295" t="s">
        <v>34</v>
      </c>
      <c r="N295">
        <v>9.8000000000000007</v>
      </c>
      <c r="O295" t="s">
        <v>24</v>
      </c>
      <c r="P295">
        <v>5</v>
      </c>
      <c r="Q295">
        <v>1</v>
      </c>
      <c r="R295">
        <f t="shared" si="4"/>
        <v>0</v>
      </c>
    </row>
    <row r="296" spans="1:18" x14ac:dyDescent="0.3">
      <c r="A296" t="s">
        <v>15</v>
      </c>
      <c r="B296" s="1">
        <v>38440</v>
      </c>
      <c r="C296" t="s">
        <v>71</v>
      </c>
      <c r="D296" t="s">
        <v>72</v>
      </c>
      <c r="E296" t="s">
        <v>73</v>
      </c>
      <c r="G296" t="s">
        <v>19</v>
      </c>
      <c r="H296" t="s">
        <v>28</v>
      </c>
      <c r="I296" t="s">
        <v>21</v>
      </c>
      <c r="J296" t="s">
        <v>22</v>
      </c>
      <c r="K296">
        <v>129.1</v>
      </c>
      <c r="L296">
        <v>83</v>
      </c>
      <c r="M296" t="s">
        <v>32</v>
      </c>
      <c r="N296">
        <v>250</v>
      </c>
      <c r="P296">
        <v>5</v>
      </c>
      <c r="Q296">
        <v>2</v>
      </c>
      <c r="R296">
        <f t="shared" si="4"/>
        <v>0</v>
      </c>
    </row>
    <row r="297" spans="1:18" x14ac:dyDescent="0.3">
      <c r="A297" t="s">
        <v>15</v>
      </c>
      <c r="B297" s="1">
        <v>38440</v>
      </c>
      <c r="C297" t="s">
        <v>71</v>
      </c>
      <c r="D297" t="s">
        <v>72</v>
      </c>
      <c r="E297" t="s">
        <v>73</v>
      </c>
      <c r="G297" t="s">
        <v>19</v>
      </c>
      <c r="H297" t="s">
        <v>28</v>
      </c>
      <c r="I297" t="s">
        <v>26</v>
      </c>
      <c r="J297" t="s">
        <v>27</v>
      </c>
      <c r="K297">
        <v>1633</v>
      </c>
      <c r="L297">
        <v>29.8</v>
      </c>
      <c r="M297" t="s">
        <v>32</v>
      </c>
      <c r="N297">
        <v>31.03</v>
      </c>
      <c r="P297">
        <v>5</v>
      </c>
      <c r="Q297">
        <v>2</v>
      </c>
      <c r="R297">
        <f t="shared" si="4"/>
        <v>0</v>
      </c>
    </row>
    <row r="298" spans="1:18" x14ac:dyDescent="0.3">
      <c r="A298" t="s">
        <v>15</v>
      </c>
      <c r="B298" s="1">
        <v>38440</v>
      </c>
      <c r="C298" t="s">
        <v>71</v>
      </c>
      <c r="D298" t="s">
        <v>72</v>
      </c>
      <c r="E298" t="s">
        <v>73</v>
      </c>
      <c r="G298" s="6" t="s">
        <v>29</v>
      </c>
      <c r="H298" t="s">
        <v>25</v>
      </c>
      <c r="I298" t="s">
        <v>21</v>
      </c>
      <c r="J298" t="s">
        <v>22</v>
      </c>
      <c r="K298">
        <v>4.5</v>
      </c>
      <c r="L298">
        <v>104</v>
      </c>
      <c r="M298" t="s">
        <v>32</v>
      </c>
      <c r="N298">
        <v>104</v>
      </c>
      <c r="P298">
        <v>5</v>
      </c>
      <c r="Q298">
        <v>2</v>
      </c>
      <c r="R298">
        <f t="shared" si="4"/>
        <v>0</v>
      </c>
    </row>
    <row r="299" spans="1:18" x14ac:dyDescent="0.3">
      <c r="A299" t="s">
        <v>15</v>
      </c>
      <c r="B299" s="1">
        <v>38440</v>
      </c>
      <c r="C299" t="s">
        <v>71</v>
      </c>
      <c r="D299" t="s">
        <v>72</v>
      </c>
      <c r="E299" t="s">
        <v>73</v>
      </c>
      <c r="G299" s="6" t="s">
        <v>29</v>
      </c>
      <c r="H299" t="s">
        <v>69</v>
      </c>
      <c r="I299" t="s">
        <v>21</v>
      </c>
      <c r="J299" t="s">
        <v>22</v>
      </c>
      <c r="K299">
        <v>25.9</v>
      </c>
      <c r="L299">
        <v>51</v>
      </c>
      <c r="M299" t="s">
        <v>32</v>
      </c>
      <c r="N299">
        <v>51</v>
      </c>
      <c r="P299">
        <v>5</v>
      </c>
      <c r="Q299">
        <v>2</v>
      </c>
      <c r="R299">
        <f t="shared" si="4"/>
        <v>0</v>
      </c>
    </row>
    <row r="300" spans="1:18" x14ac:dyDescent="0.3">
      <c r="A300" t="s">
        <v>15</v>
      </c>
      <c r="B300" s="1">
        <v>38440</v>
      </c>
      <c r="C300" t="s">
        <v>71</v>
      </c>
      <c r="D300" t="s">
        <v>72</v>
      </c>
      <c r="E300" t="s">
        <v>73</v>
      </c>
      <c r="G300" s="6" t="s">
        <v>29</v>
      </c>
      <c r="H300" t="s">
        <v>41</v>
      </c>
      <c r="I300" t="s">
        <v>21</v>
      </c>
      <c r="J300" t="s">
        <v>22</v>
      </c>
      <c r="K300">
        <v>2.2000000000000002</v>
      </c>
      <c r="L300">
        <v>123</v>
      </c>
      <c r="M300" t="s">
        <v>32</v>
      </c>
      <c r="N300">
        <v>123</v>
      </c>
      <c r="P300">
        <v>5</v>
      </c>
      <c r="Q300">
        <v>2</v>
      </c>
      <c r="R300">
        <f t="shared" si="4"/>
        <v>0</v>
      </c>
    </row>
    <row r="301" spans="1:18" x14ac:dyDescent="0.3">
      <c r="A301" t="s">
        <v>15</v>
      </c>
      <c r="B301" s="1">
        <v>38440</v>
      </c>
      <c r="C301" t="s">
        <v>71</v>
      </c>
      <c r="D301" t="s">
        <v>72</v>
      </c>
      <c r="E301" t="s">
        <v>73</v>
      </c>
      <c r="G301" s="6" t="s">
        <v>29</v>
      </c>
      <c r="H301" t="s">
        <v>25</v>
      </c>
      <c r="I301" t="s">
        <v>26</v>
      </c>
      <c r="J301" t="s">
        <v>27</v>
      </c>
      <c r="K301">
        <v>18</v>
      </c>
      <c r="L301">
        <v>19.55</v>
      </c>
      <c r="M301" t="s">
        <v>32</v>
      </c>
      <c r="N301">
        <v>19.55</v>
      </c>
      <c r="P301">
        <v>5</v>
      </c>
      <c r="Q301">
        <v>2</v>
      </c>
      <c r="R301">
        <f t="shared" si="4"/>
        <v>0</v>
      </c>
    </row>
    <row r="302" spans="1:18" x14ac:dyDescent="0.3">
      <c r="A302" t="s">
        <v>15</v>
      </c>
      <c r="B302" s="1">
        <v>38440</v>
      </c>
      <c r="C302" t="s">
        <v>71</v>
      </c>
      <c r="D302" t="s">
        <v>72</v>
      </c>
      <c r="E302" t="s">
        <v>73</v>
      </c>
      <c r="G302" s="6" t="s">
        <v>29</v>
      </c>
      <c r="H302" t="s">
        <v>69</v>
      </c>
      <c r="I302" t="s">
        <v>26</v>
      </c>
      <c r="J302" t="s">
        <v>27</v>
      </c>
      <c r="K302">
        <v>51</v>
      </c>
      <c r="L302">
        <v>6.8</v>
      </c>
      <c r="M302" t="s">
        <v>32</v>
      </c>
      <c r="N302">
        <v>6.8</v>
      </c>
      <c r="P302">
        <v>5</v>
      </c>
      <c r="Q302">
        <v>2</v>
      </c>
      <c r="R302">
        <f t="shared" si="4"/>
        <v>0</v>
      </c>
    </row>
    <row r="303" spans="1:18" x14ac:dyDescent="0.3">
      <c r="A303" t="s">
        <v>15</v>
      </c>
      <c r="B303" s="1">
        <v>38440</v>
      </c>
      <c r="C303" t="s">
        <v>71</v>
      </c>
      <c r="D303" t="s">
        <v>72</v>
      </c>
      <c r="E303" t="s">
        <v>73</v>
      </c>
      <c r="G303" s="6" t="s">
        <v>29</v>
      </c>
      <c r="H303" t="s">
        <v>41</v>
      </c>
      <c r="I303" t="s">
        <v>26</v>
      </c>
      <c r="J303" t="s">
        <v>27</v>
      </c>
      <c r="K303">
        <v>7</v>
      </c>
      <c r="L303">
        <v>46.3</v>
      </c>
      <c r="M303" t="s">
        <v>32</v>
      </c>
      <c r="N303">
        <v>46.3</v>
      </c>
      <c r="P303">
        <v>5</v>
      </c>
      <c r="Q303">
        <v>2</v>
      </c>
      <c r="R303">
        <f t="shared" si="4"/>
        <v>0</v>
      </c>
    </row>
    <row r="304" spans="1:18" x14ac:dyDescent="0.3">
      <c r="A304" t="s">
        <v>15</v>
      </c>
      <c r="B304" s="1">
        <v>38440</v>
      </c>
      <c r="C304" t="s">
        <v>71</v>
      </c>
      <c r="D304" t="s">
        <v>72</v>
      </c>
      <c r="E304" t="s">
        <v>73</v>
      </c>
      <c r="G304" s="6" t="s">
        <v>29</v>
      </c>
      <c r="H304" t="s">
        <v>43</v>
      </c>
      <c r="I304" t="s">
        <v>26</v>
      </c>
      <c r="J304" t="s">
        <v>27</v>
      </c>
      <c r="K304">
        <v>80</v>
      </c>
      <c r="L304">
        <v>16</v>
      </c>
      <c r="M304" t="s">
        <v>32</v>
      </c>
      <c r="N304">
        <v>16</v>
      </c>
      <c r="P304">
        <v>5</v>
      </c>
      <c r="Q304">
        <v>2</v>
      </c>
      <c r="R304">
        <f t="shared" si="4"/>
        <v>0</v>
      </c>
    </row>
    <row r="305" spans="1:18" x14ac:dyDescent="0.3">
      <c r="A305" t="s">
        <v>15</v>
      </c>
      <c r="B305" s="1">
        <v>38440</v>
      </c>
      <c r="C305" t="s">
        <v>71</v>
      </c>
      <c r="D305" t="s">
        <v>72</v>
      </c>
      <c r="E305" t="s">
        <v>73</v>
      </c>
      <c r="G305" s="6" t="s">
        <v>29</v>
      </c>
      <c r="H305" t="s">
        <v>64</v>
      </c>
      <c r="I305" t="s">
        <v>26</v>
      </c>
      <c r="J305" t="s">
        <v>27</v>
      </c>
      <c r="K305">
        <v>16</v>
      </c>
      <c r="L305">
        <v>9.8000000000000007</v>
      </c>
      <c r="M305" t="s">
        <v>32</v>
      </c>
      <c r="N305">
        <v>9.8000000000000007</v>
      </c>
      <c r="P305">
        <v>5</v>
      </c>
      <c r="Q305">
        <v>2</v>
      </c>
      <c r="R305">
        <f t="shared" si="4"/>
        <v>0</v>
      </c>
    </row>
    <row r="306" spans="1:18" x14ac:dyDescent="0.3">
      <c r="A306" t="s">
        <v>15</v>
      </c>
      <c r="B306" s="1">
        <v>38440</v>
      </c>
      <c r="C306" t="s">
        <v>71</v>
      </c>
      <c r="D306" t="s">
        <v>72</v>
      </c>
      <c r="E306" t="s">
        <v>73</v>
      </c>
      <c r="G306" t="s">
        <v>19</v>
      </c>
      <c r="H306" t="s">
        <v>28</v>
      </c>
      <c r="I306" t="s">
        <v>21</v>
      </c>
      <c r="J306" t="s">
        <v>22</v>
      </c>
      <c r="K306">
        <v>129.1</v>
      </c>
      <c r="L306">
        <v>83</v>
      </c>
      <c r="M306" t="s">
        <v>74</v>
      </c>
      <c r="N306">
        <v>170.26</v>
      </c>
      <c r="P306">
        <v>5</v>
      </c>
      <c r="Q306">
        <v>3</v>
      </c>
      <c r="R306">
        <f t="shared" si="4"/>
        <v>0</v>
      </c>
    </row>
    <row r="307" spans="1:18" x14ac:dyDescent="0.3">
      <c r="A307" t="s">
        <v>15</v>
      </c>
      <c r="B307" s="1">
        <v>38440</v>
      </c>
      <c r="C307" t="s">
        <v>71</v>
      </c>
      <c r="D307" t="s">
        <v>72</v>
      </c>
      <c r="E307" t="s">
        <v>73</v>
      </c>
      <c r="G307" t="s">
        <v>19</v>
      </c>
      <c r="H307" t="s">
        <v>28</v>
      </c>
      <c r="I307" t="s">
        <v>26</v>
      </c>
      <c r="J307" t="s">
        <v>27</v>
      </c>
      <c r="K307">
        <v>1633</v>
      </c>
      <c r="L307">
        <v>29.8</v>
      </c>
      <c r="M307" t="s">
        <v>74</v>
      </c>
      <c r="N307">
        <v>29.8</v>
      </c>
      <c r="P307">
        <v>5</v>
      </c>
      <c r="Q307">
        <v>3</v>
      </c>
      <c r="R307">
        <f t="shared" si="4"/>
        <v>0</v>
      </c>
    </row>
    <row r="308" spans="1:18" x14ac:dyDescent="0.3">
      <c r="A308" t="s">
        <v>15</v>
      </c>
      <c r="B308" s="1">
        <v>38440</v>
      </c>
      <c r="C308" t="s">
        <v>71</v>
      </c>
      <c r="D308" t="s">
        <v>72</v>
      </c>
      <c r="E308" t="s">
        <v>73</v>
      </c>
      <c r="G308" s="6" t="s">
        <v>29</v>
      </c>
      <c r="H308" t="s">
        <v>25</v>
      </c>
      <c r="I308" t="s">
        <v>21</v>
      </c>
      <c r="J308" t="s">
        <v>22</v>
      </c>
      <c r="K308">
        <v>4.5</v>
      </c>
      <c r="L308">
        <v>104</v>
      </c>
      <c r="M308" t="s">
        <v>74</v>
      </c>
      <c r="N308">
        <v>104</v>
      </c>
      <c r="P308">
        <v>5</v>
      </c>
      <c r="Q308">
        <v>3</v>
      </c>
      <c r="R308">
        <f t="shared" si="4"/>
        <v>0</v>
      </c>
    </row>
    <row r="309" spans="1:18" x14ac:dyDescent="0.3">
      <c r="A309" t="s">
        <v>15</v>
      </c>
      <c r="B309" s="1">
        <v>38440</v>
      </c>
      <c r="C309" t="s">
        <v>71</v>
      </c>
      <c r="D309" t="s">
        <v>72</v>
      </c>
      <c r="E309" t="s">
        <v>73</v>
      </c>
      <c r="G309" s="6" t="s">
        <v>29</v>
      </c>
      <c r="H309" t="s">
        <v>69</v>
      </c>
      <c r="I309" t="s">
        <v>21</v>
      </c>
      <c r="J309" t="s">
        <v>22</v>
      </c>
      <c r="K309">
        <v>25.9</v>
      </c>
      <c r="L309">
        <v>51</v>
      </c>
      <c r="M309" t="s">
        <v>74</v>
      </c>
      <c r="N309">
        <v>51</v>
      </c>
      <c r="P309">
        <v>5</v>
      </c>
      <c r="Q309">
        <v>3</v>
      </c>
      <c r="R309">
        <f t="shared" si="4"/>
        <v>0</v>
      </c>
    </row>
    <row r="310" spans="1:18" x14ac:dyDescent="0.3">
      <c r="A310" t="s">
        <v>15</v>
      </c>
      <c r="B310" s="1">
        <v>38440</v>
      </c>
      <c r="C310" t="s">
        <v>71</v>
      </c>
      <c r="D310" t="s">
        <v>72</v>
      </c>
      <c r="E310" t="s">
        <v>73</v>
      </c>
      <c r="G310" s="6" t="s">
        <v>29</v>
      </c>
      <c r="H310" t="s">
        <v>41</v>
      </c>
      <c r="I310" t="s">
        <v>21</v>
      </c>
      <c r="J310" t="s">
        <v>22</v>
      </c>
      <c r="K310">
        <v>2.2000000000000002</v>
      </c>
      <c r="L310">
        <v>123</v>
      </c>
      <c r="M310" t="s">
        <v>74</v>
      </c>
      <c r="N310">
        <v>123</v>
      </c>
      <c r="P310">
        <v>5</v>
      </c>
      <c r="Q310">
        <v>3</v>
      </c>
      <c r="R310">
        <f t="shared" si="4"/>
        <v>0</v>
      </c>
    </row>
    <row r="311" spans="1:18" x14ac:dyDescent="0.3">
      <c r="A311" t="s">
        <v>15</v>
      </c>
      <c r="B311" s="1">
        <v>38440</v>
      </c>
      <c r="C311" t="s">
        <v>71</v>
      </c>
      <c r="D311" t="s">
        <v>72</v>
      </c>
      <c r="E311" t="s">
        <v>73</v>
      </c>
      <c r="G311" s="6" t="s">
        <v>29</v>
      </c>
      <c r="H311" t="s">
        <v>25</v>
      </c>
      <c r="I311" t="s">
        <v>26</v>
      </c>
      <c r="J311" t="s">
        <v>27</v>
      </c>
      <c r="K311">
        <v>18</v>
      </c>
      <c r="L311">
        <v>19.55</v>
      </c>
      <c r="M311" t="s">
        <v>74</v>
      </c>
      <c r="N311">
        <v>19.55</v>
      </c>
      <c r="P311">
        <v>5</v>
      </c>
      <c r="Q311">
        <v>3</v>
      </c>
      <c r="R311">
        <f t="shared" si="4"/>
        <v>0</v>
      </c>
    </row>
    <row r="312" spans="1:18" x14ac:dyDescent="0.3">
      <c r="A312" t="s">
        <v>15</v>
      </c>
      <c r="B312" s="1">
        <v>38440</v>
      </c>
      <c r="C312" t="s">
        <v>71</v>
      </c>
      <c r="D312" t="s">
        <v>72</v>
      </c>
      <c r="E312" t="s">
        <v>73</v>
      </c>
      <c r="G312" s="6" t="s">
        <v>29</v>
      </c>
      <c r="H312" t="s">
        <v>69</v>
      </c>
      <c r="I312" t="s">
        <v>26</v>
      </c>
      <c r="J312" t="s">
        <v>27</v>
      </c>
      <c r="K312">
        <v>51</v>
      </c>
      <c r="L312">
        <v>6.8</v>
      </c>
      <c r="M312" t="s">
        <v>74</v>
      </c>
      <c r="N312">
        <v>6.8</v>
      </c>
      <c r="P312">
        <v>5</v>
      </c>
      <c r="Q312">
        <v>3</v>
      </c>
      <c r="R312">
        <f t="shared" si="4"/>
        <v>0</v>
      </c>
    </row>
    <row r="313" spans="1:18" x14ac:dyDescent="0.3">
      <c r="A313" t="s">
        <v>15</v>
      </c>
      <c r="B313" s="1">
        <v>38440</v>
      </c>
      <c r="C313" t="s">
        <v>71</v>
      </c>
      <c r="D313" t="s">
        <v>72</v>
      </c>
      <c r="E313" t="s">
        <v>73</v>
      </c>
      <c r="G313" s="6" t="s">
        <v>29</v>
      </c>
      <c r="H313" t="s">
        <v>41</v>
      </c>
      <c r="I313" t="s">
        <v>26</v>
      </c>
      <c r="J313" t="s">
        <v>27</v>
      </c>
      <c r="K313">
        <v>7</v>
      </c>
      <c r="L313">
        <v>46.3</v>
      </c>
      <c r="M313" t="s">
        <v>74</v>
      </c>
      <c r="N313">
        <v>46.3</v>
      </c>
      <c r="P313">
        <v>5</v>
      </c>
      <c r="Q313">
        <v>3</v>
      </c>
      <c r="R313">
        <f t="shared" si="4"/>
        <v>0</v>
      </c>
    </row>
    <row r="314" spans="1:18" x14ac:dyDescent="0.3">
      <c r="A314" t="s">
        <v>15</v>
      </c>
      <c r="B314" s="1">
        <v>38440</v>
      </c>
      <c r="C314" t="s">
        <v>71</v>
      </c>
      <c r="D314" t="s">
        <v>72</v>
      </c>
      <c r="E314" t="s">
        <v>73</v>
      </c>
      <c r="G314" s="6" t="s">
        <v>29</v>
      </c>
      <c r="H314" t="s">
        <v>43</v>
      </c>
      <c r="I314" t="s">
        <v>26</v>
      </c>
      <c r="J314" t="s">
        <v>27</v>
      </c>
      <c r="K314">
        <v>80</v>
      </c>
      <c r="L314">
        <v>16</v>
      </c>
      <c r="M314" t="s">
        <v>74</v>
      </c>
      <c r="N314">
        <v>16</v>
      </c>
      <c r="P314">
        <v>5</v>
      </c>
      <c r="Q314">
        <v>3</v>
      </c>
      <c r="R314">
        <f t="shared" si="4"/>
        <v>0</v>
      </c>
    </row>
    <row r="315" spans="1:18" x14ac:dyDescent="0.3">
      <c r="A315" t="s">
        <v>15</v>
      </c>
      <c r="B315" s="1">
        <v>38440</v>
      </c>
      <c r="C315" t="s">
        <v>71</v>
      </c>
      <c r="D315" t="s">
        <v>72</v>
      </c>
      <c r="E315" t="s">
        <v>73</v>
      </c>
      <c r="G315" s="6" t="s">
        <v>29</v>
      </c>
      <c r="H315" t="s">
        <v>64</v>
      </c>
      <c r="I315" t="s">
        <v>26</v>
      </c>
      <c r="J315" t="s">
        <v>27</v>
      </c>
      <c r="K315">
        <v>16</v>
      </c>
      <c r="L315">
        <v>9.8000000000000007</v>
      </c>
      <c r="M315" t="s">
        <v>74</v>
      </c>
      <c r="N315">
        <v>9.8000000000000007</v>
      </c>
      <c r="P315">
        <v>5</v>
      </c>
      <c r="Q315">
        <v>3</v>
      </c>
      <c r="R315">
        <f t="shared" si="4"/>
        <v>0</v>
      </c>
    </row>
    <row r="316" spans="1:18" x14ac:dyDescent="0.3">
      <c r="A316" t="s">
        <v>15</v>
      </c>
      <c r="B316" s="1">
        <v>38440</v>
      </c>
      <c r="C316" t="s">
        <v>71</v>
      </c>
      <c r="D316" t="s">
        <v>72</v>
      </c>
      <c r="E316" t="s">
        <v>73</v>
      </c>
      <c r="G316" t="s">
        <v>19</v>
      </c>
      <c r="H316" t="s">
        <v>28</v>
      </c>
      <c r="I316" t="s">
        <v>21</v>
      </c>
      <c r="J316" t="s">
        <v>22</v>
      </c>
      <c r="K316">
        <v>129.1</v>
      </c>
      <c r="L316">
        <v>83</v>
      </c>
      <c r="M316" t="s">
        <v>31</v>
      </c>
      <c r="N316">
        <v>167.2</v>
      </c>
      <c r="P316">
        <v>5</v>
      </c>
      <c r="Q316">
        <v>4</v>
      </c>
      <c r="R316">
        <f t="shared" si="4"/>
        <v>0</v>
      </c>
    </row>
    <row r="317" spans="1:18" x14ac:dyDescent="0.3">
      <c r="A317" t="s">
        <v>15</v>
      </c>
      <c r="B317" s="1">
        <v>38440</v>
      </c>
      <c r="C317" t="s">
        <v>71</v>
      </c>
      <c r="D317" t="s">
        <v>72</v>
      </c>
      <c r="E317" t="s">
        <v>73</v>
      </c>
      <c r="G317" t="s">
        <v>19</v>
      </c>
      <c r="H317" t="s">
        <v>28</v>
      </c>
      <c r="I317" t="s">
        <v>26</v>
      </c>
      <c r="J317" t="s">
        <v>27</v>
      </c>
      <c r="K317">
        <v>1633</v>
      </c>
      <c r="L317">
        <v>29.8</v>
      </c>
      <c r="M317" t="s">
        <v>31</v>
      </c>
      <c r="N317">
        <v>29.8</v>
      </c>
      <c r="P317">
        <v>5</v>
      </c>
      <c r="Q317">
        <v>4</v>
      </c>
      <c r="R317">
        <f t="shared" si="4"/>
        <v>0</v>
      </c>
    </row>
    <row r="318" spans="1:18" x14ac:dyDescent="0.3">
      <c r="A318" t="s">
        <v>15</v>
      </c>
      <c r="B318" s="1">
        <v>38440</v>
      </c>
      <c r="C318" t="s">
        <v>71</v>
      </c>
      <c r="D318" t="s">
        <v>72</v>
      </c>
      <c r="E318" t="s">
        <v>73</v>
      </c>
      <c r="G318" s="6" t="s">
        <v>29</v>
      </c>
      <c r="H318" t="s">
        <v>25</v>
      </c>
      <c r="I318" t="s">
        <v>21</v>
      </c>
      <c r="J318" t="s">
        <v>22</v>
      </c>
      <c r="K318">
        <v>4.5</v>
      </c>
      <c r="L318">
        <v>104</v>
      </c>
      <c r="M318" t="s">
        <v>31</v>
      </c>
      <c r="N318">
        <v>104</v>
      </c>
      <c r="P318">
        <v>5</v>
      </c>
      <c r="Q318">
        <v>4</v>
      </c>
      <c r="R318">
        <f t="shared" si="4"/>
        <v>0</v>
      </c>
    </row>
    <row r="319" spans="1:18" x14ac:dyDescent="0.3">
      <c r="A319" t="s">
        <v>15</v>
      </c>
      <c r="B319" s="1">
        <v>38440</v>
      </c>
      <c r="C319" t="s">
        <v>71</v>
      </c>
      <c r="D319" t="s">
        <v>72</v>
      </c>
      <c r="E319" t="s">
        <v>73</v>
      </c>
      <c r="G319" s="6" t="s">
        <v>29</v>
      </c>
      <c r="H319" t="s">
        <v>69</v>
      </c>
      <c r="I319" t="s">
        <v>21</v>
      </c>
      <c r="J319" t="s">
        <v>22</v>
      </c>
      <c r="K319">
        <v>25.9</v>
      </c>
      <c r="L319">
        <v>51</v>
      </c>
      <c r="M319" t="s">
        <v>31</v>
      </c>
      <c r="N319">
        <v>51</v>
      </c>
      <c r="P319">
        <v>5</v>
      </c>
      <c r="Q319">
        <v>4</v>
      </c>
      <c r="R319">
        <f t="shared" si="4"/>
        <v>0</v>
      </c>
    </row>
    <row r="320" spans="1:18" x14ac:dyDescent="0.3">
      <c r="A320" t="s">
        <v>15</v>
      </c>
      <c r="B320" s="1">
        <v>38440</v>
      </c>
      <c r="C320" t="s">
        <v>71</v>
      </c>
      <c r="D320" t="s">
        <v>72</v>
      </c>
      <c r="E320" t="s">
        <v>73</v>
      </c>
      <c r="G320" s="6" t="s">
        <v>29</v>
      </c>
      <c r="H320" t="s">
        <v>41</v>
      </c>
      <c r="I320" t="s">
        <v>21</v>
      </c>
      <c r="J320" t="s">
        <v>22</v>
      </c>
      <c r="K320">
        <v>2.2000000000000002</v>
      </c>
      <c r="L320">
        <v>123</v>
      </c>
      <c r="M320" t="s">
        <v>31</v>
      </c>
      <c r="N320">
        <v>123</v>
      </c>
      <c r="P320">
        <v>5</v>
      </c>
      <c r="Q320">
        <v>4</v>
      </c>
      <c r="R320">
        <f t="shared" si="4"/>
        <v>0</v>
      </c>
    </row>
    <row r="321" spans="1:18" x14ac:dyDescent="0.3">
      <c r="A321" t="s">
        <v>15</v>
      </c>
      <c r="B321" s="1">
        <v>38440</v>
      </c>
      <c r="C321" t="s">
        <v>71</v>
      </c>
      <c r="D321" t="s">
        <v>72</v>
      </c>
      <c r="E321" t="s">
        <v>73</v>
      </c>
      <c r="G321" s="6" t="s">
        <v>29</v>
      </c>
      <c r="H321" t="s">
        <v>25</v>
      </c>
      <c r="I321" t="s">
        <v>26</v>
      </c>
      <c r="J321" t="s">
        <v>27</v>
      </c>
      <c r="K321">
        <v>18</v>
      </c>
      <c r="L321">
        <v>19.55</v>
      </c>
      <c r="M321" t="s">
        <v>31</v>
      </c>
      <c r="N321">
        <v>19.55</v>
      </c>
      <c r="P321">
        <v>5</v>
      </c>
      <c r="Q321">
        <v>4</v>
      </c>
      <c r="R321">
        <f t="shared" si="4"/>
        <v>0</v>
      </c>
    </row>
    <row r="322" spans="1:18" x14ac:dyDescent="0.3">
      <c r="A322" t="s">
        <v>15</v>
      </c>
      <c r="B322" s="1">
        <v>38440</v>
      </c>
      <c r="C322" t="s">
        <v>71</v>
      </c>
      <c r="D322" t="s">
        <v>72</v>
      </c>
      <c r="E322" t="s">
        <v>73</v>
      </c>
      <c r="G322" s="6" t="s">
        <v>29</v>
      </c>
      <c r="H322" t="s">
        <v>69</v>
      </c>
      <c r="I322" t="s">
        <v>26</v>
      </c>
      <c r="J322" t="s">
        <v>27</v>
      </c>
      <c r="K322">
        <v>51</v>
      </c>
      <c r="L322">
        <v>6.8</v>
      </c>
      <c r="M322" t="s">
        <v>31</v>
      </c>
      <c r="N322">
        <v>6.8</v>
      </c>
      <c r="P322">
        <v>5</v>
      </c>
      <c r="Q322">
        <v>4</v>
      </c>
      <c r="R322">
        <f t="shared" ref="R322:R335" si="5">IF(P322&gt;0,0,"")</f>
        <v>0</v>
      </c>
    </row>
    <row r="323" spans="1:18" x14ac:dyDescent="0.3">
      <c r="A323" t="s">
        <v>15</v>
      </c>
      <c r="B323" s="1">
        <v>38440</v>
      </c>
      <c r="C323" t="s">
        <v>71</v>
      </c>
      <c r="D323" t="s">
        <v>72</v>
      </c>
      <c r="E323" t="s">
        <v>73</v>
      </c>
      <c r="G323" s="6" t="s">
        <v>29</v>
      </c>
      <c r="H323" t="s">
        <v>41</v>
      </c>
      <c r="I323" t="s">
        <v>26</v>
      </c>
      <c r="J323" t="s">
        <v>27</v>
      </c>
      <c r="K323">
        <v>7</v>
      </c>
      <c r="L323">
        <v>46.3</v>
      </c>
      <c r="M323" t="s">
        <v>31</v>
      </c>
      <c r="N323">
        <v>46.3</v>
      </c>
      <c r="P323">
        <v>5</v>
      </c>
      <c r="Q323">
        <v>4</v>
      </c>
      <c r="R323">
        <f t="shared" si="5"/>
        <v>0</v>
      </c>
    </row>
    <row r="324" spans="1:18" x14ac:dyDescent="0.3">
      <c r="A324" t="s">
        <v>15</v>
      </c>
      <c r="B324" s="1">
        <v>38440</v>
      </c>
      <c r="C324" t="s">
        <v>71</v>
      </c>
      <c r="D324" t="s">
        <v>72</v>
      </c>
      <c r="E324" t="s">
        <v>73</v>
      </c>
      <c r="G324" s="6" t="s">
        <v>29</v>
      </c>
      <c r="H324" t="s">
        <v>43</v>
      </c>
      <c r="I324" t="s">
        <v>26</v>
      </c>
      <c r="J324" t="s">
        <v>27</v>
      </c>
      <c r="K324">
        <v>80</v>
      </c>
      <c r="L324">
        <v>16</v>
      </c>
      <c r="M324" t="s">
        <v>31</v>
      </c>
      <c r="N324">
        <v>16</v>
      </c>
      <c r="P324">
        <v>5</v>
      </c>
      <c r="Q324">
        <v>4</v>
      </c>
      <c r="R324">
        <f t="shared" si="5"/>
        <v>0</v>
      </c>
    </row>
    <row r="325" spans="1:18" x14ac:dyDescent="0.3">
      <c r="A325" t="s">
        <v>15</v>
      </c>
      <c r="B325" s="1">
        <v>38440</v>
      </c>
      <c r="C325" t="s">
        <v>71</v>
      </c>
      <c r="D325" t="s">
        <v>72</v>
      </c>
      <c r="E325" t="s">
        <v>73</v>
      </c>
      <c r="G325" s="6" t="s">
        <v>29</v>
      </c>
      <c r="H325" t="s">
        <v>64</v>
      </c>
      <c r="I325" t="s">
        <v>26</v>
      </c>
      <c r="J325" t="s">
        <v>27</v>
      </c>
      <c r="K325">
        <v>16</v>
      </c>
      <c r="L325">
        <v>9.8000000000000007</v>
      </c>
      <c r="M325" t="s">
        <v>31</v>
      </c>
      <c r="N325">
        <v>9.8000000000000007</v>
      </c>
      <c r="P325">
        <v>5</v>
      </c>
      <c r="Q325">
        <v>4</v>
      </c>
      <c r="R325">
        <f t="shared" si="5"/>
        <v>0</v>
      </c>
    </row>
    <row r="326" spans="1:18" x14ac:dyDescent="0.3">
      <c r="A326" t="s">
        <v>15</v>
      </c>
      <c r="B326" s="1">
        <v>38440</v>
      </c>
      <c r="C326" t="s">
        <v>71</v>
      </c>
      <c r="D326" t="s">
        <v>72</v>
      </c>
      <c r="E326" t="s">
        <v>73</v>
      </c>
      <c r="G326" t="s">
        <v>19</v>
      </c>
      <c r="H326" t="s">
        <v>28</v>
      </c>
      <c r="I326" t="s">
        <v>21</v>
      </c>
      <c r="J326" t="s">
        <v>22</v>
      </c>
      <c r="K326">
        <v>129.1</v>
      </c>
      <c r="L326">
        <v>83</v>
      </c>
      <c r="M326" t="s">
        <v>75</v>
      </c>
      <c r="N326">
        <v>85</v>
      </c>
      <c r="P326">
        <v>5</v>
      </c>
      <c r="Q326">
        <v>5</v>
      </c>
      <c r="R326">
        <f t="shared" si="5"/>
        <v>0</v>
      </c>
    </row>
    <row r="327" spans="1:18" x14ac:dyDescent="0.3">
      <c r="A327" t="s">
        <v>15</v>
      </c>
      <c r="B327" s="1">
        <v>38440</v>
      </c>
      <c r="C327" t="s">
        <v>71</v>
      </c>
      <c r="D327" t="s">
        <v>72</v>
      </c>
      <c r="E327" t="s">
        <v>73</v>
      </c>
      <c r="G327" t="s">
        <v>19</v>
      </c>
      <c r="H327" t="s">
        <v>28</v>
      </c>
      <c r="I327" t="s">
        <v>26</v>
      </c>
      <c r="J327" t="s">
        <v>27</v>
      </c>
      <c r="K327">
        <v>1633</v>
      </c>
      <c r="L327">
        <v>29.8</v>
      </c>
      <c r="M327" t="s">
        <v>75</v>
      </c>
      <c r="N327">
        <v>31.1</v>
      </c>
      <c r="P327">
        <v>5</v>
      </c>
      <c r="Q327">
        <v>5</v>
      </c>
      <c r="R327">
        <f t="shared" si="5"/>
        <v>0</v>
      </c>
    </row>
    <row r="328" spans="1:18" x14ac:dyDescent="0.3">
      <c r="A328" t="s">
        <v>15</v>
      </c>
      <c r="B328" s="1">
        <v>38440</v>
      </c>
      <c r="C328" t="s">
        <v>71</v>
      </c>
      <c r="D328" t="s">
        <v>72</v>
      </c>
      <c r="E328" t="s">
        <v>73</v>
      </c>
      <c r="G328" s="6" t="s">
        <v>29</v>
      </c>
      <c r="H328" t="s">
        <v>25</v>
      </c>
      <c r="I328" t="s">
        <v>21</v>
      </c>
      <c r="J328" t="s">
        <v>22</v>
      </c>
      <c r="K328">
        <v>4.5</v>
      </c>
      <c r="L328">
        <v>104</v>
      </c>
      <c r="M328" t="s">
        <v>75</v>
      </c>
      <c r="N328">
        <v>104</v>
      </c>
      <c r="P328">
        <v>5</v>
      </c>
      <c r="Q328">
        <v>5</v>
      </c>
      <c r="R328">
        <f t="shared" si="5"/>
        <v>0</v>
      </c>
    </row>
    <row r="329" spans="1:18" x14ac:dyDescent="0.3">
      <c r="A329" t="s">
        <v>15</v>
      </c>
      <c r="B329" s="1">
        <v>38440</v>
      </c>
      <c r="C329" t="s">
        <v>71</v>
      </c>
      <c r="D329" t="s">
        <v>72</v>
      </c>
      <c r="E329" t="s">
        <v>73</v>
      </c>
      <c r="G329" s="6" t="s">
        <v>29</v>
      </c>
      <c r="H329" t="s">
        <v>69</v>
      </c>
      <c r="I329" t="s">
        <v>21</v>
      </c>
      <c r="J329" t="s">
        <v>22</v>
      </c>
      <c r="K329">
        <v>25.9</v>
      </c>
      <c r="L329">
        <v>51</v>
      </c>
      <c r="M329" t="s">
        <v>75</v>
      </c>
      <c r="N329">
        <v>51</v>
      </c>
      <c r="P329">
        <v>5</v>
      </c>
      <c r="Q329">
        <v>5</v>
      </c>
      <c r="R329">
        <f t="shared" si="5"/>
        <v>0</v>
      </c>
    </row>
    <row r="330" spans="1:18" x14ac:dyDescent="0.3">
      <c r="A330" t="s">
        <v>15</v>
      </c>
      <c r="B330" s="1">
        <v>38440</v>
      </c>
      <c r="C330" t="s">
        <v>71</v>
      </c>
      <c r="D330" t="s">
        <v>72</v>
      </c>
      <c r="E330" t="s">
        <v>73</v>
      </c>
      <c r="G330" s="6" t="s">
        <v>29</v>
      </c>
      <c r="H330" t="s">
        <v>41</v>
      </c>
      <c r="I330" t="s">
        <v>21</v>
      </c>
      <c r="J330" t="s">
        <v>22</v>
      </c>
      <c r="K330">
        <v>2.2000000000000002</v>
      </c>
      <c r="L330">
        <v>123</v>
      </c>
      <c r="M330" t="s">
        <v>75</v>
      </c>
      <c r="N330">
        <v>123</v>
      </c>
      <c r="P330">
        <v>5</v>
      </c>
      <c r="Q330">
        <v>5</v>
      </c>
      <c r="R330">
        <f t="shared" si="5"/>
        <v>0</v>
      </c>
    </row>
    <row r="331" spans="1:18" x14ac:dyDescent="0.3">
      <c r="A331" t="s">
        <v>15</v>
      </c>
      <c r="B331" s="1">
        <v>38440</v>
      </c>
      <c r="C331" t="s">
        <v>71</v>
      </c>
      <c r="D331" t="s">
        <v>72</v>
      </c>
      <c r="E331" t="s">
        <v>73</v>
      </c>
      <c r="G331" s="6" t="s">
        <v>29</v>
      </c>
      <c r="H331" t="s">
        <v>25</v>
      </c>
      <c r="I331" t="s">
        <v>26</v>
      </c>
      <c r="J331" t="s">
        <v>27</v>
      </c>
      <c r="K331">
        <v>18</v>
      </c>
      <c r="L331">
        <v>19.55</v>
      </c>
      <c r="M331" t="s">
        <v>75</v>
      </c>
      <c r="N331">
        <v>19.55</v>
      </c>
      <c r="P331">
        <v>5</v>
      </c>
      <c r="Q331">
        <v>5</v>
      </c>
      <c r="R331">
        <f t="shared" si="5"/>
        <v>0</v>
      </c>
    </row>
    <row r="332" spans="1:18" x14ac:dyDescent="0.3">
      <c r="A332" t="s">
        <v>15</v>
      </c>
      <c r="B332" s="1">
        <v>38440</v>
      </c>
      <c r="C332" t="s">
        <v>71</v>
      </c>
      <c r="D332" t="s">
        <v>72</v>
      </c>
      <c r="E332" t="s">
        <v>73</v>
      </c>
      <c r="G332" s="6" t="s">
        <v>29</v>
      </c>
      <c r="H332" t="s">
        <v>69</v>
      </c>
      <c r="I332" t="s">
        <v>26</v>
      </c>
      <c r="J332" t="s">
        <v>27</v>
      </c>
      <c r="K332">
        <v>51</v>
      </c>
      <c r="L332">
        <v>6.8</v>
      </c>
      <c r="M332" t="s">
        <v>75</v>
      </c>
      <c r="N332">
        <v>6.8</v>
      </c>
      <c r="P332">
        <v>5</v>
      </c>
      <c r="Q332">
        <v>5</v>
      </c>
      <c r="R332">
        <f t="shared" si="5"/>
        <v>0</v>
      </c>
    </row>
    <row r="333" spans="1:18" x14ac:dyDescent="0.3">
      <c r="A333" t="s">
        <v>15</v>
      </c>
      <c r="B333" s="1">
        <v>38440</v>
      </c>
      <c r="C333" t="s">
        <v>71</v>
      </c>
      <c r="D333" t="s">
        <v>72</v>
      </c>
      <c r="E333" t="s">
        <v>73</v>
      </c>
      <c r="G333" s="6" t="s">
        <v>29</v>
      </c>
      <c r="H333" t="s">
        <v>41</v>
      </c>
      <c r="I333" t="s">
        <v>26</v>
      </c>
      <c r="J333" t="s">
        <v>27</v>
      </c>
      <c r="K333">
        <v>7</v>
      </c>
      <c r="L333">
        <v>46.3</v>
      </c>
      <c r="M333" t="s">
        <v>75</v>
      </c>
      <c r="N333">
        <v>46.3</v>
      </c>
      <c r="P333">
        <v>5</v>
      </c>
      <c r="Q333">
        <v>5</v>
      </c>
      <c r="R333">
        <f t="shared" si="5"/>
        <v>0</v>
      </c>
    </row>
    <row r="334" spans="1:18" x14ac:dyDescent="0.3">
      <c r="A334" t="s">
        <v>15</v>
      </c>
      <c r="B334" s="1">
        <v>38440</v>
      </c>
      <c r="C334" t="s">
        <v>71</v>
      </c>
      <c r="D334" t="s">
        <v>72</v>
      </c>
      <c r="E334" t="s">
        <v>73</v>
      </c>
      <c r="G334" s="6" t="s">
        <v>29</v>
      </c>
      <c r="H334" t="s">
        <v>43</v>
      </c>
      <c r="I334" t="s">
        <v>26</v>
      </c>
      <c r="J334" t="s">
        <v>27</v>
      </c>
      <c r="K334">
        <v>80</v>
      </c>
      <c r="L334">
        <v>16</v>
      </c>
      <c r="M334" t="s">
        <v>75</v>
      </c>
      <c r="N334">
        <v>16</v>
      </c>
      <c r="P334">
        <v>5</v>
      </c>
      <c r="Q334">
        <v>5</v>
      </c>
      <c r="R334">
        <f t="shared" si="5"/>
        <v>0</v>
      </c>
    </row>
    <row r="335" spans="1:18" x14ac:dyDescent="0.3">
      <c r="A335" t="s">
        <v>15</v>
      </c>
      <c r="B335" s="1">
        <v>38440</v>
      </c>
      <c r="C335" t="s">
        <v>71</v>
      </c>
      <c r="D335" t="s">
        <v>72</v>
      </c>
      <c r="E335" t="s">
        <v>73</v>
      </c>
      <c r="G335" s="6" t="s">
        <v>29</v>
      </c>
      <c r="H335" t="s">
        <v>64</v>
      </c>
      <c r="I335" t="s">
        <v>26</v>
      </c>
      <c r="J335" t="s">
        <v>27</v>
      </c>
      <c r="K335">
        <v>16</v>
      </c>
      <c r="L335">
        <v>9.8000000000000007</v>
      </c>
      <c r="M335" t="s">
        <v>75</v>
      </c>
      <c r="N335">
        <v>9.8000000000000007</v>
      </c>
      <c r="P335">
        <v>5</v>
      </c>
      <c r="Q335">
        <v>5</v>
      </c>
      <c r="R335">
        <f t="shared" si="5"/>
        <v>0</v>
      </c>
    </row>
    <row r="337" spans="1:18" x14ac:dyDescent="0.3">
      <c r="A337" t="s">
        <v>15</v>
      </c>
      <c r="B337" s="1">
        <v>38440</v>
      </c>
      <c r="C337" t="s">
        <v>71</v>
      </c>
      <c r="D337" t="s">
        <v>76</v>
      </c>
      <c r="E337" t="s">
        <v>77</v>
      </c>
      <c r="G337" t="s">
        <v>19</v>
      </c>
      <c r="H337" t="s">
        <v>41</v>
      </c>
      <c r="I337" t="s">
        <v>26</v>
      </c>
      <c r="J337" t="s">
        <v>27</v>
      </c>
      <c r="K337">
        <v>297</v>
      </c>
      <c r="L337">
        <v>42.5</v>
      </c>
      <c r="M337" t="s">
        <v>45</v>
      </c>
      <c r="N337">
        <v>60.77</v>
      </c>
      <c r="O337" t="s">
        <v>24</v>
      </c>
      <c r="P337">
        <v>4</v>
      </c>
      <c r="Q337">
        <v>1</v>
      </c>
      <c r="R337">
        <f t="shared" ref="R337:R400" si="6">IF(P337&gt;0,0,"")</f>
        <v>0</v>
      </c>
    </row>
    <row r="338" spans="1:18" x14ac:dyDescent="0.3">
      <c r="A338" t="s">
        <v>15</v>
      </c>
      <c r="B338" s="1">
        <v>38440</v>
      </c>
      <c r="C338" t="s">
        <v>71</v>
      </c>
      <c r="D338" t="s">
        <v>76</v>
      </c>
      <c r="E338" t="s">
        <v>77</v>
      </c>
      <c r="G338" s="6" t="s">
        <v>29</v>
      </c>
      <c r="H338" t="s">
        <v>41</v>
      </c>
      <c r="I338" t="s">
        <v>21</v>
      </c>
      <c r="J338" t="s">
        <v>22</v>
      </c>
      <c r="K338">
        <v>11</v>
      </c>
      <c r="L338">
        <v>144</v>
      </c>
      <c r="M338" t="s">
        <v>45</v>
      </c>
      <c r="N338">
        <v>144</v>
      </c>
      <c r="O338" t="s">
        <v>24</v>
      </c>
      <c r="P338">
        <v>4</v>
      </c>
      <c r="Q338">
        <v>1</v>
      </c>
      <c r="R338">
        <f t="shared" si="6"/>
        <v>0</v>
      </c>
    </row>
    <row r="339" spans="1:18" x14ac:dyDescent="0.3">
      <c r="A339" t="s">
        <v>15</v>
      </c>
      <c r="B339" s="1">
        <v>38440</v>
      </c>
      <c r="C339" t="s">
        <v>71</v>
      </c>
      <c r="D339" t="s">
        <v>76</v>
      </c>
      <c r="E339" t="s">
        <v>77</v>
      </c>
      <c r="G339" s="6" t="s">
        <v>29</v>
      </c>
      <c r="H339" t="s">
        <v>30</v>
      </c>
      <c r="I339" t="s">
        <v>26</v>
      </c>
      <c r="J339" t="s">
        <v>27</v>
      </c>
      <c r="K339">
        <v>5</v>
      </c>
      <c r="L339">
        <v>20.45</v>
      </c>
      <c r="M339" t="s">
        <v>45</v>
      </c>
      <c r="N339">
        <v>20.45</v>
      </c>
      <c r="O339" t="s">
        <v>24</v>
      </c>
      <c r="P339">
        <v>4</v>
      </c>
      <c r="Q339">
        <v>1</v>
      </c>
      <c r="R339">
        <f t="shared" si="6"/>
        <v>0</v>
      </c>
    </row>
    <row r="340" spans="1:18" x14ac:dyDescent="0.3">
      <c r="A340" t="s">
        <v>15</v>
      </c>
      <c r="B340" s="1">
        <v>38440</v>
      </c>
      <c r="C340" t="s">
        <v>71</v>
      </c>
      <c r="D340" t="s">
        <v>76</v>
      </c>
      <c r="E340" t="s">
        <v>77</v>
      </c>
      <c r="G340" s="6" t="s">
        <v>29</v>
      </c>
      <c r="H340" t="s">
        <v>25</v>
      </c>
      <c r="I340" t="s">
        <v>26</v>
      </c>
      <c r="J340" t="s">
        <v>27</v>
      </c>
      <c r="K340">
        <v>33</v>
      </c>
      <c r="L340">
        <v>21.95</v>
      </c>
      <c r="M340" t="s">
        <v>45</v>
      </c>
      <c r="N340">
        <v>21.95</v>
      </c>
      <c r="O340" t="s">
        <v>24</v>
      </c>
      <c r="P340">
        <v>4</v>
      </c>
      <c r="Q340">
        <v>1</v>
      </c>
      <c r="R340">
        <f t="shared" si="6"/>
        <v>0</v>
      </c>
    </row>
    <row r="341" spans="1:18" x14ac:dyDescent="0.3">
      <c r="A341" t="s">
        <v>15</v>
      </c>
      <c r="B341" s="1">
        <v>38440</v>
      </c>
      <c r="C341" t="s">
        <v>71</v>
      </c>
      <c r="D341" t="s">
        <v>76</v>
      </c>
      <c r="E341" t="s">
        <v>77</v>
      </c>
      <c r="G341" s="6" t="s">
        <v>29</v>
      </c>
      <c r="H341" t="s">
        <v>69</v>
      </c>
      <c r="I341" t="s">
        <v>26</v>
      </c>
      <c r="J341" t="s">
        <v>27</v>
      </c>
      <c r="K341">
        <v>6</v>
      </c>
      <c r="L341">
        <v>5.7</v>
      </c>
      <c r="M341" t="s">
        <v>45</v>
      </c>
      <c r="N341">
        <v>5.7</v>
      </c>
      <c r="O341" t="s">
        <v>24</v>
      </c>
      <c r="P341">
        <v>4</v>
      </c>
      <c r="Q341">
        <v>1</v>
      </c>
      <c r="R341">
        <f t="shared" si="6"/>
        <v>0</v>
      </c>
    </row>
    <row r="342" spans="1:18" x14ac:dyDescent="0.3">
      <c r="A342" t="s">
        <v>15</v>
      </c>
      <c r="B342" s="1">
        <v>38440</v>
      </c>
      <c r="C342" t="s">
        <v>71</v>
      </c>
      <c r="D342" t="s">
        <v>76</v>
      </c>
      <c r="E342" t="s">
        <v>77</v>
      </c>
      <c r="G342" s="6" t="s">
        <v>29</v>
      </c>
      <c r="H342" t="s">
        <v>28</v>
      </c>
      <c r="I342" t="s">
        <v>26</v>
      </c>
      <c r="J342" t="s">
        <v>27</v>
      </c>
      <c r="K342">
        <v>30</v>
      </c>
      <c r="L342">
        <v>32.5</v>
      </c>
      <c r="M342" t="s">
        <v>45</v>
      </c>
      <c r="N342">
        <v>32.5</v>
      </c>
      <c r="O342" t="s">
        <v>24</v>
      </c>
      <c r="P342">
        <v>4</v>
      </c>
      <c r="Q342">
        <v>1</v>
      </c>
      <c r="R342">
        <f t="shared" si="6"/>
        <v>0</v>
      </c>
    </row>
    <row r="343" spans="1:18" x14ac:dyDescent="0.3">
      <c r="A343" t="s">
        <v>15</v>
      </c>
      <c r="B343" s="1">
        <v>38440</v>
      </c>
      <c r="C343" t="s">
        <v>71</v>
      </c>
      <c r="D343" t="s">
        <v>76</v>
      </c>
      <c r="E343" t="s">
        <v>77</v>
      </c>
      <c r="G343" t="s">
        <v>19</v>
      </c>
      <c r="H343" t="s">
        <v>41</v>
      </c>
      <c r="I343" t="s">
        <v>26</v>
      </c>
      <c r="J343" t="s">
        <v>27</v>
      </c>
      <c r="K343">
        <v>297</v>
      </c>
      <c r="L343">
        <v>42.5</v>
      </c>
      <c r="M343" t="s">
        <v>33</v>
      </c>
      <c r="N343">
        <v>58</v>
      </c>
      <c r="P343">
        <v>4</v>
      </c>
      <c r="Q343">
        <v>2</v>
      </c>
      <c r="R343">
        <f t="shared" si="6"/>
        <v>0</v>
      </c>
    </row>
    <row r="344" spans="1:18" x14ac:dyDescent="0.3">
      <c r="A344" t="s">
        <v>15</v>
      </c>
      <c r="B344" s="1">
        <v>38440</v>
      </c>
      <c r="C344" t="s">
        <v>71</v>
      </c>
      <c r="D344" t="s">
        <v>76</v>
      </c>
      <c r="E344" t="s">
        <v>77</v>
      </c>
      <c r="G344" s="6" t="s">
        <v>29</v>
      </c>
      <c r="H344" t="s">
        <v>41</v>
      </c>
      <c r="I344" t="s">
        <v>21</v>
      </c>
      <c r="J344" t="s">
        <v>22</v>
      </c>
      <c r="K344">
        <v>11</v>
      </c>
      <c r="L344">
        <v>144</v>
      </c>
      <c r="M344" t="s">
        <v>33</v>
      </c>
      <c r="N344">
        <v>144</v>
      </c>
      <c r="P344">
        <v>4</v>
      </c>
      <c r="Q344">
        <v>2</v>
      </c>
      <c r="R344">
        <f t="shared" si="6"/>
        <v>0</v>
      </c>
    </row>
    <row r="345" spans="1:18" x14ac:dyDescent="0.3">
      <c r="A345" t="s">
        <v>15</v>
      </c>
      <c r="B345" s="1">
        <v>38440</v>
      </c>
      <c r="C345" t="s">
        <v>71</v>
      </c>
      <c r="D345" t="s">
        <v>76</v>
      </c>
      <c r="E345" t="s">
        <v>77</v>
      </c>
      <c r="G345" s="6" t="s">
        <v>29</v>
      </c>
      <c r="H345" t="s">
        <v>30</v>
      </c>
      <c r="I345" t="s">
        <v>26</v>
      </c>
      <c r="J345" t="s">
        <v>27</v>
      </c>
      <c r="K345">
        <v>5</v>
      </c>
      <c r="L345">
        <v>20.45</v>
      </c>
      <c r="M345" t="s">
        <v>33</v>
      </c>
      <c r="N345">
        <v>20.45</v>
      </c>
      <c r="P345">
        <v>4</v>
      </c>
      <c r="Q345">
        <v>2</v>
      </c>
      <c r="R345">
        <f t="shared" si="6"/>
        <v>0</v>
      </c>
    </row>
    <row r="346" spans="1:18" x14ac:dyDescent="0.3">
      <c r="A346" t="s">
        <v>15</v>
      </c>
      <c r="B346" s="1">
        <v>38440</v>
      </c>
      <c r="C346" t="s">
        <v>71</v>
      </c>
      <c r="D346" t="s">
        <v>76</v>
      </c>
      <c r="E346" t="s">
        <v>77</v>
      </c>
      <c r="G346" s="6" t="s">
        <v>29</v>
      </c>
      <c r="H346" t="s">
        <v>25</v>
      </c>
      <c r="I346" t="s">
        <v>26</v>
      </c>
      <c r="J346" t="s">
        <v>27</v>
      </c>
      <c r="K346">
        <v>33</v>
      </c>
      <c r="L346">
        <v>21.95</v>
      </c>
      <c r="M346" t="s">
        <v>33</v>
      </c>
      <c r="N346">
        <v>21.95</v>
      </c>
      <c r="P346">
        <v>4</v>
      </c>
      <c r="Q346">
        <v>2</v>
      </c>
      <c r="R346">
        <f t="shared" si="6"/>
        <v>0</v>
      </c>
    </row>
    <row r="347" spans="1:18" x14ac:dyDescent="0.3">
      <c r="A347" t="s">
        <v>15</v>
      </c>
      <c r="B347" s="1">
        <v>38440</v>
      </c>
      <c r="C347" t="s">
        <v>71</v>
      </c>
      <c r="D347" t="s">
        <v>76</v>
      </c>
      <c r="E347" t="s">
        <v>77</v>
      </c>
      <c r="G347" s="6" t="s">
        <v>29</v>
      </c>
      <c r="H347" t="s">
        <v>69</v>
      </c>
      <c r="I347" t="s">
        <v>26</v>
      </c>
      <c r="J347" t="s">
        <v>27</v>
      </c>
      <c r="K347">
        <v>6</v>
      </c>
      <c r="L347">
        <v>5.7</v>
      </c>
      <c r="M347" t="s">
        <v>33</v>
      </c>
      <c r="N347">
        <v>5.7</v>
      </c>
      <c r="P347">
        <v>4</v>
      </c>
      <c r="Q347">
        <v>2</v>
      </c>
      <c r="R347">
        <f t="shared" si="6"/>
        <v>0</v>
      </c>
    </row>
    <row r="348" spans="1:18" x14ac:dyDescent="0.3">
      <c r="A348" t="s">
        <v>15</v>
      </c>
      <c r="B348" s="1">
        <v>38440</v>
      </c>
      <c r="C348" t="s">
        <v>71</v>
      </c>
      <c r="D348" t="s">
        <v>76</v>
      </c>
      <c r="E348" t="s">
        <v>77</v>
      </c>
      <c r="G348" s="6" t="s">
        <v>29</v>
      </c>
      <c r="H348" t="s">
        <v>28</v>
      </c>
      <c r="I348" t="s">
        <v>26</v>
      </c>
      <c r="J348" t="s">
        <v>27</v>
      </c>
      <c r="K348">
        <v>30</v>
      </c>
      <c r="L348">
        <v>32.5</v>
      </c>
      <c r="M348" t="s">
        <v>33</v>
      </c>
      <c r="N348">
        <v>32.5</v>
      </c>
      <c r="P348">
        <v>4</v>
      </c>
      <c r="Q348">
        <v>2</v>
      </c>
      <c r="R348">
        <f t="shared" si="6"/>
        <v>0</v>
      </c>
    </row>
    <row r="349" spans="1:18" x14ac:dyDescent="0.3">
      <c r="A349" t="s">
        <v>15</v>
      </c>
      <c r="B349" s="1">
        <v>38440</v>
      </c>
      <c r="C349" t="s">
        <v>71</v>
      </c>
      <c r="D349" t="s">
        <v>76</v>
      </c>
      <c r="E349" t="s">
        <v>77</v>
      </c>
      <c r="G349" t="s">
        <v>19</v>
      </c>
      <c r="H349" t="s">
        <v>41</v>
      </c>
      <c r="I349" t="s">
        <v>26</v>
      </c>
      <c r="J349" t="s">
        <v>27</v>
      </c>
      <c r="K349">
        <v>297</v>
      </c>
      <c r="L349">
        <v>42.5</v>
      </c>
      <c r="M349" t="s">
        <v>78</v>
      </c>
      <c r="N349">
        <v>50.5</v>
      </c>
      <c r="P349">
        <v>4</v>
      </c>
      <c r="Q349">
        <v>3</v>
      </c>
      <c r="R349">
        <f t="shared" si="6"/>
        <v>0</v>
      </c>
    </row>
    <row r="350" spans="1:18" x14ac:dyDescent="0.3">
      <c r="A350" t="s">
        <v>15</v>
      </c>
      <c r="B350" s="1">
        <v>38440</v>
      </c>
      <c r="C350" t="s">
        <v>71</v>
      </c>
      <c r="D350" t="s">
        <v>76</v>
      </c>
      <c r="E350" t="s">
        <v>77</v>
      </c>
      <c r="G350" s="6" t="s">
        <v>29</v>
      </c>
      <c r="H350" t="s">
        <v>41</v>
      </c>
      <c r="I350" t="s">
        <v>21</v>
      </c>
      <c r="J350" t="s">
        <v>22</v>
      </c>
      <c r="K350">
        <v>11</v>
      </c>
      <c r="L350">
        <v>144</v>
      </c>
      <c r="M350" t="s">
        <v>78</v>
      </c>
      <c r="N350">
        <v>144</v>
      </c>
      <c r="P350">
        <v>4</v>
      </c>
      <c r="Q350">
        <v>3</v>
      </c>
      <c r="R350">
        <f t="shared" si="6"/>
        <v>0</v>
      </c>
    </row>
    <row r="351" spans="1:18" x14ac:dyDescent="0.3">
      <c r="A351" t="s">
        <v>15</v>
      </c>
      <c r="B351" s="1">
        <v>38440</v>
      </c>
      <c r="C351" t="s">
        <v>71</v>
      </c>
      <c r="D351" t="s">
        <v>76</v>
      </c>
      <c r="E351" t="s">
        <v>77</v>
      </c>
      <c r="G351" s="6" t="s">
        <v>29</v>
      </c>
      <c r="H351" t="s">
        <v>30</v>
      </c>
      <c r="I351" t="s">
        <v>26</v>
      </c>
      <c r="J351" t="s">
        <v>27</v>
      </c>
      <c r="K351">
        <v>5</v>
      </c>
      <c r="L351">
        <v>20.45</v>
      </c>
      <c r="M351" t="s">
        <v>78</v>
      </c>
      <c r="N351">
        <v>20.45</v>
      </c>
      <c r="P351">
        <v>4</v>
      </c>
      <c r="Q351">
        <v>3</v>
      </c>
      <c r="R351">
        <f t="shared" si="6"/>
        <v>0</v>
      </c>
    </row>
    <row r="352" spans="1:18" x14ac:dyDescent="0.3">
      <c r="A352" t="s">
        <v>15</v>
      </c>
      <c r="B352" s="1">
        <v>38440</v>
      </c>
      <c r="C352" t="s">
        <v>71</v>
      </c>
      <c r="D352" t="s">
        <v>76</v>
      </c>
      <c r="E352" t="s">
        <v>77</v>
      </c>
      <c r="G352" s="6" t="s">
        <v>29</v>
      </c>
      <c r="H352" t="s">
        <v>25</v>
      </c>
      <c r="I352" t="s">
        <v>26</v>
      </c>
      <c r="J352" t="s">
        <v>27</v>
      </c>
      <c r="K352">
        <v>33</v>
      </c>
      <c r="L352">
        <v>21.95</v>
      </c>
      <c r="M352" t="s">
        <v>78</v>
      </c>
      <c r="N352">
        <v>21.95</v>
      </c>
      <c r="P352">
        <v>4</v>
      </c>
      <c r="Q352">
        <v>3</v>
      </c>
      <c r="R352">
        <f t="shared" si="6"/>
        <v>0</v>
      </c>
    </row>
    <row r="353" spans="1:18" x14ac:dyDescent="0.3">
      <c r="A353" t="s">
        <v>15</v>
      </c>
      <c r="B353" s="1">
        <v>38440</v>
      </c>
      <c r="C353" t="s">
        <v>71</v>
      </c>
      <c r="D353" t="s">
        <v>76</v>
      </c>
      <c r="E353" t="s">
        <v>77</v>
      </c>
      <c r="G353" s="6" t="s">
        <v>29</v>
      </c>
      <c r="H353" t="s">
        <v>69</v>
      </c>
      <c r="I353" t="s">
        <v>26</v>
      </c>
      <c r="J353" t="s">
        <v>27</v>
      </c>
      <c r="K353">
        <v>6</v>
      </c>
      <c r="L353">
        <v>5.7</v>
      </c>
      <c r="M353" t="s">
        <v>78</v>
      </c>
      <c r="N353">
        <v>5.7</v>
      </c>
      <c r="P353">
        <v>4</v>
      </c>
      <c r="Q353">
        <v>3</v>
      </c>
      <c r="R353">
        <f t="shared" si="6"/>
        <v>0</v>
      </c>
    </row>
    <row r="354" spans="1:18" x14ac:dyDescent="0.3">
      <c r="A354" t="s">
        <v>15</v>
      </c>
      <c r="B354" s="1">
        <v>38440</v>
      </c>
      <c r="C354" t="s">
        <v>71</v>
      </c>
      <c r="D354" t="s">
        <v>76</v>
      </c>
      <c r="E354" t="s">
        <v>77</v>
      </c>
      <c r="G354" s="6" t="s">
        <v>29</v>
      </c>
      <c r="H354" t="s">
        <v>28</v>
      </c>
      <c r="I354" t="s">
        <v>26</v>
      </c>
      <c r="J354" t="s">
        <v>27</v>
      </c>
      <c r="K354">
        <v>30</v>
      </c>
      <c r="L354">
        <v>32.5</v>
      </c>
      <c r="M354" t="s">
        <v>78</v>
      </c>
      <c r="N354">
        <v>32.5</v>
      </c>
      <c r="P354">
        <v>4</v>
      </c>
      <c r="Q354">
        <v>3</v>
      </c>
      <c r="R354">
        <f t="shared" si="6"/>
        <v>0</v>
      </c>
    </row>
    <row r="355" spans="1:18" x14ac:dyDescent="0.3">
      <c r="A355" t="s">
        <v>15</v>
      </c>
      <c r="B355" s="1">
        <v>38440</v>
      </c>
      <c r="C355" t="s">
        <v>71</v>
      </c>
      <c r="D355" t="s">
        <v>76</v>
      </c>
      <c r="E355" t="s">
        <v>77</v>
      </c>
      <c r="G355" t="s">
        <v>19</v>
      </c>
      <c r="H355" t="s">
        <v>41</v>
      </c>
      <c r="I355" t="s">
        <v>26</v>
      </c>
      <c r="J355" t="s">
        <v>27</v>
      </c>
      <c r="K355">
        <v>297</v>
      </c>
      <c r="L355">
        <v>42.5</v>
      </c>
      <c r="M355" t="s">
        <v>31</v>
      </c>
      <c r="N355">
        <v>48.7</v>
      </c>
      <c r="P355">
        <v>4</v>
      </c>
      <c r="Q355">
        <v>4</v>
      </c>
      <c r="R355">
        <f t="shared" si="6"/>
        <v>0</v>
      </c>
    </row>
    <row r="356" spans="1:18" x14ac:dyDescent="0.3">
      <c r="A356" t="s">
        <v>15</v>
      </c>
      <c r="B356" s="1">
        <v>38440</v>
      </c>
      <c r="C356" t="s">
        <v>71</v>
      </c>
      <c r="D356" t="s">
        <v>76</v>
      </c>
      <c r="E356" t="s">
        <v>77</v>
      </c>
      <c r="G356" s="6" t="s">
        <v>29</v>
      </c>
      <c r="H356" t="s">
        <v>41</v>
      </c>
      <c r="I356" t="s">
        <v>21</v>
      </c>
      <c r="J356" t="s">
        <v>22</v>
      </c>
      <c r="K356">
        <v>11</v>
      </c>
      <c r="L356">
        <v>144</v>
      </c>
      <c r="M356" t="s">
        <v>31</v>
      </c>
      <c r="N356">
        <v>144</v>
      </c>
      <c r="P356">
        <v>4</v>
      </c>
      <c r="Q356">
        <v>4</v>
      </c>
      <c r="R356">
        <f t="shared" si="6"/>
        <v>0</v>
      </c>
    </row>
    <row r="357" spans="1:18" x14ac:dyDescent="0.3">
      <c r="A357" t="s">
        <v>15</v>
      </c>
      <c r="B357" s="1">
        <v>38440</v>
      </c>
      <c r="C357" t="s">
        <v>71</v>
      </c>
      <c r="D357" t="s">
        <v>76</v>
      </c>
      <c r="E357" t="s">
        <v>77</v>
      </c>
      <c r="G357" s="6" t="s">
        <v>29</v>
      </c>
      <c r="H357" t="s">
        <v>30</v>
      </c>
      <c r="I357" t="s">
        <v>26</v>
      </c>
      <c r="J357" t="s">
        <v>27</v>
      </c>
      <c r="K357">
        <v>5</v>
      </c>
      <c r="L357">
        <v>20.45</v>
      </c>
      <c r="M357" t="s">
        <v>31</v>
      </c>
      <c r="N357">
        <v>20.45</v>
      </c>
      <c r="P357">
        <v>4</v>
      </c>
      <c r="Q357">
        <v>4</v>
      </c>
      <c r="R357">
        <f t="shared" si="6"/>
        <v>0</v>
      </c>
    </row>
    <row r="358" spans="1:18" x14ac:dyDescent="0.3">
      <c r="A358" t="s">
        <v>15</v>
      </c>
      <c r="B358" s="1">
        <v>38440</v>
      </c>
      <c r="C358" t="s">
        <v>71</v>
      </c>
      <c r="D358" t="s">
        <v>76</v>
      </c>
      <c r="E358" t="s">
        <v>77</v>
      </c>
      <c r="G358" s="6" t="s">
        <v>29</v>
      </c>
      <c r="H358" t="s">
        <v>25</v>
      </c>
      <c r="I358" t="s">
        <v>26</v>
      </c>
      <c r="J358" t="s">
        <v>27</v>
      </c>
      <c r="K358">
        <v>33</v>
      </c>
      <c r="L358">
        <v>21.95</v>
      </c>
      <c r="M358" t="s">
        <v>31</v>
      </c>
      <c r="N358">
        <v>21.95</v>
      </c>
      <c r="P358">
        <v>4</v>
      </c>
      <c r="Q358">
        <v>4</v>
      </c>
      <c r="R358">
        <f t="shared" si="6"/>
        <v>0</v>
      </c>
    </row>
    <row r="359" spans="1:18" x14ac:dyDescent="0.3">
      <c r="A359" t="s">
        <v>15</v>
      </c>
      <c r="B359" s="1">
        <v>38440</v>
      </c>
      <c r="C359" t="s">
        <v>71</v>
      </c>
      <c r="D359" t="s">
        <v>76</v>
      </c>
      <c r="E359" t="s">
        <v>77</v>
      </c>
      <c r="G359" s="6" t="s">
        <v>29</v>
      </c>
      <c r="H359" t="s">
        <v>69</v>
      </c>
      <c r="I359" t="s">
        <v>26</v>
      </c>
      <c r="J359" t="s">
        <v>27</v>
      </c>
      <c r="K359">
        <v>6</v>
      </c>
      <c r="L359">
        <v>5.7</v>
      </c>
      <c r="M359" t="s">
        <v>31</v>
      </c>
      <c r="N359">
        <v>5.7</v>
      </c>
      <c r="P359">
        <v>4</v>
      </c>
      <c r="Q359">
        <v>4</v>
      </c>
      <c r="R359">
        <f t="shared" si="6"/>
        <v>0</v>
      </c>
    </row>
    <row r="360" spans="1:18" x14ac:dyDescent="0.3">
      <c r="A360" t="s">
        <v>15</v>
      </c>
      <c r="B360" s="1">
        <v>38440</v>
      </c>
      <c r="C360" t="s">
        <v>71</v>
      </c>
      <c r="D360" t="s">
        <v>76</v>
      </c>
      <c r="E360" t="s">
        <v>77</v>
      </c>
      <c r="G360" s="6" t="s">
        <v>29</v>
      </c>
      <c r="H360" t="s">
        <v>28</v>
      </c>
      <c r="I360" t="s">
        <v>26</v>
      </c>
      <c r="J360" t="s">
        <v>27</v>
      </c>
      <c r="K360">
        <v>30</v>
      </c>
      <c r="L360">
        <v>32.5</v>
      </c>
      <c r="M360" t="s">
        <v>31</v>
      </c>
      <c r="N360">
        <v>32.5</v>
      </c>
      <c r="P360">
        <v>4</v>
      </c>
      <c r="Q360">
        <v>4</v>
      </c>
      <c r="R360">
        <f t="shared" si="6"/>
        <v>0</v>
      </c>
    </row>
    <row r="361" spans="1:18" x14ac:dyDescent="0.3">
      <c r="R361" t="str">
        <f t="shared" si="6"/>
        <v/>
      </c>
    </row>
    <row r="362" spans="1:18" x14ac:dyDescent="0.3">
      <c r="A362" t="s">
        <v>15</v>
      </c>
      <c r="B362" s="1">
        <v>38440</v>
      </c>
      <c r="C362" t="s">
        <v>71</v>
      </c>
      <c r="D362" t="s">
        <v>79</v>
      </c>
      <c r="E362" t="s">
        <v>80</v>
      </c>
      <c r="G362" t="s">
        <v>19</v>
      </c>
      <c r="H362" t="s">
        <v>41</v>
      </c>
      <c r="I362" t="s">
        <v>26</v>
      </c>
      <c r="J362" t="s">
        <v>27</v>
      </c>
      <c r="K362">
        <v>200</v>
      </c>
      <c r="L362">
        <v>42.5</v>
      </c>
      <c r="M362" t="s">
        <v>45</v>
      </c>
      <c r="N362">
        <v>69.94</v>
      </c>
      <c r="O362" t="s">
        <v>24</v>
      </c>
      <c r="P362">
        <v>5</v>
      </c>
      <c r="Q362">
        <v>1</v>
      </c>
      <c r="R362">
        <f t="shared" si="6"/>
        <v>0</v>
      </c>
    </row>
    <row r="363" spans="1:18" x14ac:dyDescent="0.3">
      <c r="A363" t="s">
        <v>15</v>
      </c>
      <c r="B363" s="1">
        <v>38440</v>
      </c>
      <c r="C363" t="s">
        <v>71</v>
      </c>
      <c r="D363" t="s">
        <v>79</v>
      </c>
      <c r="E363" t="s">
        <v>80</v>
      </c>
      <c r="G363" s="6" t="s">
        <v>29</v>
      </c>
      <c r="H363" t="s">
        <v>41</v>
      </c>
      <c r="I363" t="s">
        <v>21</v>
      </c>
      <c r="J363" t="s">
        <v>22</v>
      </c>
      <c r="K363">
        <v>3.3</v>
      </c>
      <c r="L363">
        <v>140</v>
      </c>
      <c r="M363" t="s">
        <v>45</v>
      </c>
      <c r="N363">
        <v>140</v>
      </c>
      <c r="O363" t="s">
        <v>24</v>
      </c>
      <c r="P363">
        <v>5</v>
      </c>
      <c r="Q363">
        <v>1</v>
      </c>
      <c r="R363">
        <f t="shared" si="6"/>
        <v>0</v>
      </c>
    </row>
    <row r="364" spans="1:18" x14ac:dyDescent="0.3">
      <c r="A364" t="s">
        <v>15</v>
      </c>
      <c r="B364" s="1">
        <v>38440</v>
      </c>
      <c r="C364" t="s">
        <v>71</v>
      </c>
      <c r="D364" t="s">
        <v>79</v>
      </c>
      <c r="E364" t="s">
        <v>80</v>
      </c>
      <c r="G364" s="6" t="s">
        <v>29</v>
      </c>
      <c r="H364" t="s">
        <v>64</v>
      </c>
      <c r="I364" t="s">
        <v>26</v>
      </c>
      <c r="J364" t="s">
        <v>27</v>
      </c>
      <c r="K364">
        <v>4</v>
      </c>
      <c r="L364">
        <v>11.6</v>
      </c>
      <c r="M364" t="s">
        <v>45</v>
      </c>
      <c r="N364">
        <v>11.6</v>
      </c>
      <c r="O364" t="s">
        <v>24</v>
      </c>
      <c r="P364">
        <v>5</v>
      </c>
      <c r="Q364">
        <v>1</v>
      </c>
      <c r="R364">
        <f t="shared" si="6"/>
        <v>0</v>
      </c>
    </row>
    <row r="365" spans="1:18" x14ac:dyDescent="0.3">
      <c r="A365" t="s">
        <v>15</v>
      </c>
      <c r="B365" s="1">
        <v>38440</v>
      </c>
      <c r="C365" t="s">
        <v>71</v>
      </c>
      <c r="D365" t="s">
        <v>79</v>
      </c>
      <c r="E365" t="s">
        <v>80</v>
      </c>
      <c r="G365" t="s">
        <v>19</v>
      </c>
      <c r="H365" t="s">
        <v>41</v>
      </c>
      <c r="I365" t="s">
        <v>26</v>
      </c>
      <c r="J365" t="s">
        <v>27</v>
      </c>
      <c r="K365">
        <v>200</v>
      </c>
      <c r="L365">
        <v>42.5</v>
      </c>
      <c r="M365" t="s">
        <v>78</v>
      </c>
      <c r="N365">
        <v>55</v>
      </c>
      <c r="P365">
        <v>5</v>
      </c>
      <c r="Q365">
        <v>2</v>
      </c>
      <c r="R365">
        <f t="shared" si="6"/>
        <v>0</v>
      </c>
    </row>
    <row r="366" spans="1:18" x14ac:dyDescent="0.3">
      <c r="A366" t="s">
        <v>15</v>
      </c>
      <c r="B366" s="1">
        <v>38440</v>
      </c>
      <c r="C366" t="s">
        <v>71</v>
      </c>
      <c r="D366" t="s">
        <v>79</v>
      </c>
      <c r="E366" t="s">
        <v>80</v>
      </c>
      <c r="G366" s="6" t="s">
        <v>29</v>
      </c>
      <c r="H366" t="s">
        <v>41</v>
      </c>
      <c r="I366" t="s">
        <v>21</v>
      </c>
      <c r="J366" t="s">
        <v>22</v>
      </c>
      <c r="K366">
        <v>3.3</v>
      </c>
      <c r="L366">
        <v>140</v>
      </c>
      <c r="M366" t="s">
        <v>78</v>
      </c>
      <c r="N366">
        <v>140</v>
      </c>
      <c r="P366">
        <v>5</v>
      </c>
      <c r="Q366">
        <v>2</v>
      </c>
      <c r="R366">
        <f t="shared" si="6"/>
        <v>0</v>
      </c>
    </row>
    <row r="367" spans="1:18" x14ac:dyDescent="0.3">
      <c r="A367" t="s">
        <v>15</v>
      </c>
      <c r="B367" s="1">
        <v>38440</v>
      </c>
      <c r="C367" t="s">
        <v>71</v>
      </c>
      <c r="D367" t="s">
        <v>79</v>
      </c>
      <c r="E367" t="s">
        <v>80</v>
      </c>
      <c r="G367" s="6" t="s">
        <v>29</v>
      </c>
      <c r="H367" t="s">
        <v>64</v>
      </c>
      <c r="I367" t="s">
        <v>26</v>
      </c>
      <c r="J367" t="s">
        <v>27</v>
      </c>
      <c r="K367">
        <v>4</v>
      </c>
      <c r="L367">
        <v>11.6</v>
      </c>
      <c r="M367" t="s">
        <v>78</v>
      </c>
      <c r="N367">
        <v>11.6</v>
      </c>
      <c r="P367">
        <v>5</v>
      </c>
      <c r="Q367">
        <v>2</v>
      </c>
      <c r="R367">
        <f t="shared" si="6"/>
        <v>0</v>
      </c>
    </row>
    <row r="368" spans="1:18" x14ac:dyDescent="0.3">
      <c r="A368" t="s">
        <v>15</v>
      </c>
      <c r="B368" s="1">
        <v>38440</v>
      </c>
      <c r="C368" t="s">
        <v>71</v>
      </c>
      <c r="D368" t="s">
        <v>79</v>
      </c>
      <c r="E368" t="s">
        <v>80</v>
      </c>
      <c r="G368" t="s">
        <v>19</v>
      </c>
      <c r="H368" t="s">
        <v>41</v>
      </c>
      <c r="I368" t="s">
        <v>26</v>
      </c>
      <c r="J368" t="s">
        <v>27</v>
      </c>
      <c r="K368">
        <v>200</v>
      </c>
      <c r="L368">
        <v>42.5</v>
      </c>
      <c r="M368" t="s">
        <v>33</v>
      </c>
      <c r="N368">
        <v>51</v>
      </c>
      <c r="P368">
        <v>5</v>
      </c>
      <c r="Q368">
        <v>3</v>
      </c>
      <c r="R368">
        <f t="shared" si="6"/>
        <v>0</v>
      </c>
    </row>
    <row r="369" spans="1:18" x14ac:dyDescent="0.3">
      <c r="A369" t="s">
        <v>15</v>
      </c>
      <c r="B369" s="1">
        <v>38440</v>
      </c>
      <c r="C369" t="s">
        <v>71</v>
      </c>
      <c r="D369" t="s">
        <v>79</v>
      </c>
      <c r="E369" t="s">
        <v>80</v>
      </c>
      <c r="G369" s="6" t="s">
        <v>29</v>
      </c>
      <c r="H369" t="s">
        <v>41</v>
      </c>
      <c r="I369" t="s">
        <v>21</v>
      </c>
      <c r="J369" t="s">
        <v>22</v>
      </c>
      <c r="K369">
        <v>3.3</v>
      </c>
      <c r="L369">
        <v>140</v>
      </c>
      <c r="M369" t="s">
        <v>33</v>
      </c>
      <c r="N369">
        <v>140</v>
      </c>
      <c r="P369">
        <v>5</v>
      </c>
      <c r="Q369">
        <v>3</v>
      </c>
      <c r="R369">
        <f t="shared" si="6"/>
        <v>0</v>
      </c>
    </row>
    <row r="370" spans="1:18" x14ac:dyDescent="0.3">
      <c r="A370" t="s">
        <v>15</v>
      </c>
      <c r="B370" s="1">
        <v>38440</v>
      </c>
      <c r="C370" t="s">
        <v>71</v>
      </c>
      <c r="D370" t="s">
        <v>79</v>
      </c>
      <c r="E370" t="s">
        <v>80</v>
      </c>
      <c r="G370" s="6" t="s">
        <v>29</v>
      </c>
      <c r="H370" t="s">
        <v>64</v>
      </c>
      <c r="I370" t="s">
        <v>26</v>
      </c>
      <c r="J370" t="s">
        <v>27</v>
      </c>
      <c r="K370">
        <v>4</v>
      </c>
      <c r="L370">
        <v>11.6</v>
      </c>
      <c r="M370" t="s">
        <v>33</v>
      </c>
      <c r="N370">
        <v>11.6</v>
      </c>
      <c r="P370">
        <v>5</v>
      </c>
      <c r="Q370">
        <v>3</v>
      </c>
      <c r="R370">
        <f t="shared" si="6"/>
        <v>0</v>
      </c>
    </row>
    <row r="371" spans="1:18" x14ac:dyDescent="0.3">
      <c r="A371" t="s">
        <v>15</v>
      </c>
      <c r="B371" s="1">
        <v>38440</v>
      </c>
      <c r="C371" t="s">
        <v>71</v>
      </c>
      <c r="D371" t="s">
        <v>79</v>
      </c>
      <c r="E371" t="s">
        <v>80</v>
      </c>
      <c r="G371" t="s">
        <v>19</v>
      </c>
      <c r="H371" t="s">
        <v>41</v>
      </c>
      <c r="I371" t="s">
        <v>26</v>
      </c>
      <c r="J371" t="s">
        <v>27</v>
      </c>
      <c r="K371">
        <v>200</v>
      </c>
      <c r="L371">
        <v>42.5</v>
      </c>
      <c r="M371" t="s">
        <v>31</v>
      </c>
      <c r="N371">
        <v>45.9</v>
      </c>
      <c r="P371">
        <v>5</v>
      </c>
      <c r="Q371">
        <v>4</v>
      </c>
      <c r="R371">
        <f t="shared" si="6"/>
        <v>0</v>
      </c>
    </row>
    <row r="372" spans="1:18" x14ac:dyDescent="0.3">
      <c r="A372" t="s">
        <v>15</v>
      </c>
      <c r="B372" s="1">
        <v>38440</v>
      </c>
      <c r="C372" t="s">
        <v>71</v>
      </c>
      <c r="D372" t="s">
        <v>79</v>
      </c>
      <c r="E372" t="s">
        <v>80</v>
      </c>
      <c r="G372" s="6" t="s">
        <v>29</v>
      </c>
      <c r="H372" t="s">
        <v>41</v>
      </c>
      <c r="I372" t="s">
        <v>21</v>
      </c>
      <c r="J372" t="s">
        <v>22</v>
      </c>
      <c r="K372">
        <v>3.3</v>
      </c>
      <c r="L372">
        <v>140</v>
      </c>
      <c r="M372" t="s">
        <v>31</v>
      </c>
      <c r="N372">
        <v>140</v>
      </c>
      <c r="P372">
        <v>5</v>
      </c>
      <c r="Q372">
        <v>4</v>
      </c>
      <c r="R372">
        <f t="shared" si="6"/>
        <v>0</v>
      </c>
    </row>
    <row r="373" spans="1:18" x14ac:dyDescent="0.3">
      <c r="A373" t="s">
        <v>15</v>
      </c>
      <c r="B373" s="1">
        <v>38440</v>
      </c>
      <c r="C373" t="s">
        <v>71</v>
      </c>
      <c r="D373" t="s">
        <v>79</v>
      </c>
      <c r="E373" t="s">
        <v>80</v>
      </c>
      <c r="G373" s="6" t="s">
        <v>29</v>
      </c>
      <c r="H373" t="s">
        <v>64</v>
      </c>
      <c r="I373" t="s">
        <v>26</v>
      </c>
      <c r="J373" t="s">
        <v>27</v>
      </c>
      <c r="K373">
        <v>4</v>
      </c>
      <c r="L373">
        <v>11.6</v>
      </c>
      <c r="M373" t="s">
        <v>31</v>
      </c>
      <c r="N373">
        <v>11.6</v>
      </c>
      <c r="P373">
        <v>5</v>
      </c>
      <c r="Q373">
        <v>4</v>
      </c>
      <c r="R373">
        <f t="shared" si="6"/>
        <v>0</v>
      </c>
    </row>
    <row r="374" spans="1:18" x14ac:dyDescent="0.3">
      <c r="A374" t="s">
        <v>15</v>
      </c>
      <c r="B374" s="1">
        <v>38440</v>
      </c>
      <c r="C374" t="s">
        <v>71</v>
      </c>
      <c r="D374" t="s">
        <v>79</v>
      </c>
      <c r="E374" t="s">
        <v>80</v>
      </c>
      <c r="G374" t="s">
        <v>19</v>
      </c>
      <c r="H374" t="s">
        <v>41</v>
      </c>
      <c r="I374" t="s">
        <v>26</v>
      </c>
      <c r="J374" t="s">
        <v>27</v>
      </c>
      <c r="K374">
        <v>200</v>
      </c>
      <c r="L374">
        <v>42.5</v>
      </c>
      <c r="M374" t="s">
        <v>81</v>
      </c>
      <c r="N374">
        <v>42.5</v>
      </c>
      <c r="P374">
        <v>5</v>
      </c>
      <c r="Q374">
        <v>5</v>
      </c>
      <c r="R374">
        <f t="shared" si="6"/>
        <v>0</v>
      </c>
    </row>
    <row r="375" spans="1:18" x14ac:dyDescent="0.3">
      <c r="A375" t="s">
        <v>15</v>
      </c>
      <c r="B375" s="1">
        <v>38440</v>
      </c>
      <c r="C375" t="s">
        <v>71</v>
      </c>
      <c r="D375" t="s">
        <v>79</v>
      </c>
      <c r="E375" t="s">
        <v>80</v>
      </c>
      <c r="G375" s="6" t="s">
        <v>29</v>
      </c>
      <c r="H375" t="s">
        <v>41</v>
      </c>
      <c r="I375" t="s">
        <v>21</v>
      </c>
      <c r="J375" t="s">
        <v>22</v>
      </c>
      <c r="K375">
        <v>3.3</v>
      </c>
      <c r="L375">
        <v>140</v>
      </c>
      <c r="M375" t="s">
        <v>81</v>
      </c>
      <c r="N375">
        <v>140</v>
      </c>
      <c r="P375">
        <v>5</v>
      </c>
      <c r="Q375">
        <v>5</v>
      </c>
      <c r="R375">
        <f t="shared" si="6"/>
        <v>0</v>
      </c>
    </row>
    <row r="376" spans="1:18" x14ac:dyDescent="0.3">
      <c r="A376" t="s">
        <v>15</v>
      </c>
      <c r="B376" s="1">
        <v>38440</v>
      </c>
      <c r="C376" t="s">
        <v>71</v>
      </c>
      <c r="D376" t="s">
        <v>79</v>
      </c>
      <c r="E376" t="s">
        <v>80</v>
      </c>
      <c r="G376" s="6" t="s">
        <v>29</v>
      </c>
      <c r="H376" t="s">
        <v>64</v>
      </c>
      <c r="I376" t="s">
        <v>26</v>
      </c>
      <c r="J376" t="s">
        <v>27</v>
      </c>
      <c r="K376">
        <v>4</v>
      </c>
      <c r="L376">
        <v>11.6</v>
      </c>
      <c r="M376" t="s">
        <v>81</v>
      </c>
      <c r="N376">
        <v>11.6</v>
      </c>
      <c r="P376">
        <v>5</v>
      </c>
      <c r="Q376">
        <v>5</v>
      </c>
      <c r="R376">
        <f t="shared" si="6"/>
        <v>0</v>
      </c>
    </row>
    <row r="377" spans="1:18" x14ac:dyDescent="0.3">
      <c r="R377" t="str">
        <f t="shared" si="6"/>
        <v/>
      </c>
    </row>
    <row r="378" spans="1:18" x14ac:dyDescent="0.3">
      <c r="A378" t="s">
        <v>15</v>
      </c>
      <c r="B378" s="1">
        <v>38440</v>
      </c>
      <c r="C378" t="s">
        <v>71</v>
      </c>
      <c r="D378" t="s">
        <v>82</v>
      </c>
      <c r="E378" t="s">
        <v>83</v>
      </c>
      <c r="G378" t="s">
        <v>19</v>
      </c>
      <c r="H378" t="s">
        <v>63</v>
      </c>
      <c r="I378" t="s">
        <v>26</v>
      </c>
      <c r="J378" t="s">
        <v>27</v>
      </c>
      <c r="K378">
        <v>377</v>
      </c>
      <c r="L378">
        <v>21.4</v>
      </c>
      <c r="M378" t="s">
        <v>74</v>
      </c>
      <c r="N378">
        <v>21.4</v>
      </c>
      <c r="O378" t="s">
        <v>24</v>
      </c>
      <c r="P378">
        <v>8</v>
      </c>
      <c r="Q378">
        <v>1</v>
      </c>
      <c r="R378">
        <f t="shared" si="6"/>
        <v>0</v>
      </c>
    </row>
    <row r="379" spans="1:18" x14ac:dyDescent="0.3">
      <c r="A379" t="s">
        <v>15</v>
      </c>
      <c r="B379" s="1">
        <v>38440</v>
      </c>
      <c r="C379" t="s">
        <v>71</v>
      </c>
      <c r="D379" t="s">
        <v>82</v>
      </c>
      <c r="E379" t="s">
        <v>83</v>
      </c>
      <c r="G379" t="s">
        <v>19</v>
      </c>
      <c r="H379" t="s">
        <v>64</v>
      </c>
      <c r="I379" t="s">
        <v>26</v>
      </c>
      <c r="J379" t="s">
        <v>27</v>
      </c>
      <c r="K379">
        <v>269</v>
      </c>
      <c r="L379">
        <v>8.3000000000000007</v>
      </c>
      <c r="M379" t="s">
        <v>74</v>
      </c>
      <c r="N379">
        <v>46.37</v>
      </c>
      <c r="O379" t="s">
        <v>24</v>
      </c>
      <c r="P379">
        <v>8</v>
      </c>
      <c r="Q379">
        <v>1</v>
      </c>
      <c r="R379">
        <f t="shared" si="6"/>
        <v>0</v>
      </c>
    </row>
    <row r="380" spans="1:18" x14ac:dyDescent="0.3">
      <c r="A380" t="s">
        <v>15</v>
      </c>
      <c r="B380" s="1">
        <v>38440</v>
      </c>
      <c r="C380" t="s">
        <v>71</v>
      </c>
      <c r="D380" t="s">
        <v>82</v>
      </c>
      <c r="E380" t="s">
        <v>83</v>
      </c>
      <c r="G380" s="6" t="s">
        <v>29</v>
      </c>
      <c r="H380" t="s">
        <v>41</v>
      </c>
      <c r="I380" t="s">
        <v>21</v>
      </c>
      <c r="J380" t="s">
        <v>22</v>
      </c>
      <c r="K380">
        <v>6.3</v>
      </c>
      <c r="L380">
        <v>116</v>
      </c>
      <c r="M380" t="s">
        <v>74</v>
      </c>
      <c r="N380">
        <v>116</v>
      </c>
      <c r="O380" t="s">
        <v>24</v>
      </c>
      <c r="P380">
        <v>8</v>
      </c>
      <c r="Q380">
        <v>1</v>
      </c>
      <c r="R380">
        <f t="shared" si="6"/>
        <v>0</v>
      </c>
    </row>
    <row r="381" spans="1:18" x14ac:dyDescent="0.3">
      <c r="A381" t="s">
        <v>15</v>
      </c>
      <c r="B381" s="1">
        <v>38440</v>
      </c>
      <c r="C381" t="s">
        <v>71</v>
      </c>
      <c r="D381" t="s">
        <v>82</v>
      </c>
      <c r="E381" t="s">
        <v>83</v>
      </c>
      <c r="G381" s="6" t="s">
        <v>29</v>
      </c>
      <c r="H381" t="s">
        <v>63</v>
      </c>
      <c r="I381" t="s">
        <v>21</v>
      </c>
      <c r="J381" t="s">
        <v>22</v>
      </c>
      <c r="K381">
        <v>7.8</v>
      </c>
      <c r="L381">
        <v>116</v>
      </c>
      <c r="M381" t="s">
        <v>74</v>
      </c>
      <c r="N381">
        <v>116</v>
      </c>
      <c r="O381" t="s">
        <v>24</v>
      </c>
      <c r="P381">
        <v>8</v>
      </c>
      <c r="Q381">
        <v>1</v>
      </c>
      <c r="R381">
        <f t="shared" si="6"/>
        <v>0</v>
      </c>
    </row>
    <row r="382" spans="1:18" x14ac:dyDescent="0.3">
      <c r="A382" t="s">
        <v>15</v>
      </c>
      <c r="B382" s="1">
        <v>38440</v>
      </c>
      <c r="C382" t="s">
        <v>71</v>
      </c>
      <c r="D382" t="s">
        <v>82</v>
      </c>
      <c r="E382" t="s">
        <v>83</v>
      </c>
      <c r="G382" s="6" t="s">
        <v>29</v>
      </c>
      <c r="H382" t="s">
        <v>41</v>
      </c>
      <c r="I382" t="s">
        <v>26</v>
      </c>
      <c r="J382" t="s">
        <v>27</v>
      </c>
      <c r="K382">
        <v>12</v>
      </c>
      <c r="L382">
        <v>33.549999999999997</v>
      </c>
      <c r="M382" t="s">
        <v>74</v>
      </c>
      <c r="N382">
        <v>33.549999999999997</v>
      </c>
      <c r="O382" t="s">
        <v>24</v>
      </c>
      <c r="P382">
        <v>8</v>
      </c>
      <c r="Q382">
        <v>1</v>
      </c>
      <c r="R382">
        <f t="shared" si="6"/>
        <v>0</v>
      </c>
    </row>
    <row r="383" spans="1:18" x14ac:dyDescent="0.3">
      <c r="A383" t="s">
        <v>15</v>
      </c>
      <c r="B383" s="1">
        <v>38440</v>
      </c>
      <c r="C383" t="s">
        <v>71</v>
      </c>
      <c r="D383" t="s">
        <v>82</v>
      </c>
      <c r="E383" t="s">
        <v>83</v>
      </c>
      <c r="G383" s="6" t="s">
        <v>29</v>
      </c>
      <c r="H383" t="s">
        <v>70</v>
      </c>
      <c r="I383" t="s">
        <v>26</v>
      </c>
      <c r="J383" t="s">
        <v>27</v>
      </c>
      <c r="K383">
        <v>34</v>
      </c>
      <c r="L383">
        <v>6.45</v>
      </c>
      <c r="M383" t="s">
        <v>74</v>
      </c>
      <c r="N383">
        <v>6.45</v>
      </c>
      <c r="O383" t="s">
        <v>24</v>
      </c>
      <c r="P383">
        <v>8</v>
      </c>
      <c r="Q383">
        <v>1</v>
      </c>
      <c r="R383">
        <f t="shared" si="6"/>
        <v>0</v>
      </c>
    </row>
    <row r="384" spans="1:18" x14ac:dyDescent="0.3">
      <c r="A384" t="s">
        <v>15</v>
      </c>
      <c r="B384" s="1">
        <v>38440</v>
      </c>
      <c r="C384" t="s">
        <v>71</v>
      </c>
      <c r="D384" t="s">
        <v>82</v>
      </c>
      <c r="E384" t="s">
        <v>83</v>
      </c>
      <c r="G384" t="s">
        <v>19</v>
      </c>
      <c r="H384" t="s">
        <v>63</v>
      </c>
      <c r="I384" t="s">
        <v>26</v>
      </c>
      <c r="J384" t="s">
        <v>27</v>
      </c>
      <c r="K384">
        <v>377</v>
      </c>
      <c r="L384">
        <v>21.4</v>
      </c>
      <c r="M384" t="s">
        <v>33</v>
      </c>
      <c r="N384">
        <v>31</v>
      </c>
      <c r="P384">
        <v>8</v>
      </c>
      <c r="Q384">
        <v>2</v>
      </c>
      <c r="R384">
        <f t="shared" si="6"/>
        <v>0</v>
      </c>
    </row>
    <row r="385" spans="1:18" x14ac:dyDescent="0.3">
      <c r="A385" t="s">
        <v>15</v>
      </c>
      <c r="B385" s="1">
        <v>38440</v>
      </c>
      <c r="C385" t="s">
        <v>71</v>
      </c>
      <c r="D385" t="s">
        <v>82</v>
      </c>
      <c r="E385" t="s">
        <v>83</v>
      </c>
      <c r="G385" t="s">
        <v>19</v>
      </c>
      <c r="H385" t="s">
        <v>64</v>
      </c>
      <c r="I385" t="s">
        <v>26</v>
      </c>
      <c r="J385" t="s">
        <v>27</v>
      </c>
      <c r="K385">
        <v>269</v>
      </c>
      <c r="L385">
        <v>8.3000000000000007</v>
      </c>
      <c r="M385" t="s">
        <v>33</v>
      </c>
      <c r="N385">
        <v>31</v>
      </c>
      <c r="P385">
        <v>8</v>
      </c>
      <c r="Q385">
        <v>2</v>
      </c>
      <c r="R385">
        <f t="shared" si="6"/>
        <v>0</v>
      </c>
    </row>
    <row r="386" spans="1:18" x14ac:dyDescent="0.3">
      <c r="A386" t="s">
        <v>15</v>
      </c>
      <c r="B386" s="1">
        <v>38440</v>
      </c>
      <c r="C386" t="s">
        <v>71</v>
      </c>
      <c r="D386" t="s">
        <v>82</v>
      </c>
      <c r="E386" t="s">
        <v>83</v>
      </c>
      <c r="G386" s="6" t="s">
        <v>29</v>
      </c>
      <c r="H386" t="s">
        <v>41</v>
      </c>
      <c r="I386" t="s">
        <v>21</v>
      </c>
      <c r="J386" t="s">
        <v>22</v>
      </c>
      <c r="K386">
        <v>6.3</v>
      </c>
      <c r="L386">
        <v>116</v>
      </c>
      <c r="M386" t="s">
        <v>33</v>
      </c>
      <c r="N386">
        <v>116</v>
      </c>
      <c r="P386">
        <v>8</v>
      </c>
      <c r="Q386">
        <v>2</v>
      </c>
      <c r="R386">
        <f t="shared" si="6"/>
        <v>0</v>
      </c>
    </row>
    <row r="387" spans="1:18" x14ac:dyDescent="0.3">
      <c r="A387" t="s">
        <v>15</v>
      </c>
      <c r="B387" s="1">
        <v>38440</v>
      </c>
      <c r="C387" t="s">
        <v>71</v>
      </c>
      <c r="D387" t="s">
        <v>82</v>
      </c>
      <c r="E387" t="s">
        <v>83</v>
      </c>
      <c r="G387" s="6" t="s">
        <v>29</v>
      </c>
      <c r="H387" t="s">
        <v>63</v>
      </c>
      <c r="I387" t="s">
        <v>21</v>
      </c>
      <c r="J387" t="s">
        <v>22</v>
      </c>
      <c r="K387">
        <v>7.8</v>
      </c>
      <c r="L387">
        <v>116</v>
      </c>
      <c r="M387" t="s">
        <v>33</v>
      </c>
      <c r="N387">
        <v>116</v>
      </c>
      <c r="P387">
        <v>8</v>
      </c>
      <c r="Q387">
        <v>2</v>
      </c>
      <c r="R387">
        <f t="shared" si="6"/>
        <v>0</v>
      </c>
    </row>
    <row r="388" spans="1:18" x14ac:dyDescent="0.3">
      <c r="A388" t="s">
        <v>15</v>
      </c>
      <c r="B388" s="1">
        <v>38440</v>
      </c>
      <c r="C388" t="s">
        <v>71</v>
      </c>
      <c r="D388" t="s">
        <v>82</v>
      </c>
      <c r="E388" t="s">
        <v>83</v>
      </c>
      <c r="G388" s="6" t="s">
        <v>29</v>
      </c>
      <c r="H388" t="s">
        <v>41</v>
      </c>
      <c r="I388" t="s">
        <v>26</v>
      </c>
      <c r="J388" t="s">
        <v>27</v>
      </c>
      <c r="K388">
        <v>12</v>
      </c>
      <c r="L388">
        <v>33.549999999999997</v>
      </c>
      <c r="M388" t="s">
        <v>33</v>
      </c>
      <c r="N388">
        <v>33.549999999999997</v>
      </c>
      <c r="P388">
        <v>8</v>
      </c>
      <c r="Q388">
        <v>2</v>
      </c>
      <c r="R388">
        <f t="shared" si="6"/>
        <v>0</v>
      </c>
    </row>
    <row r="389" spans="1:18" x14ac:dyDescent="0.3">
      <c r="A389" t="s">
        <v>15</v>
      </c>
      <c r="B389" s="1">
        <v>38440</v>
      </c>
      <c r="C389" t="s">
        <v>71</v>
      </c>
      <c r="D389" t="s">
        <v>82</v>
      </c>
      <c r="E389" t="s">
        <v>83</v>
      </c>
      <c r="G389" s="6" t="s">
        <v>29</v>
      </c>
      <c r="H389" t="s">
        <v>70</v>
      </c>
      <c r="I389" t="s">
        <v>26</v>
      </c>
      <c r="J389" t="s">
        <v>27</v>
      </c>
      <c r="K389">
        <v>34</v>
      </c>
      <c r="L389">
        <v>6.45</v>
      </c>
      <c r="M389" t="s">
        <v>33</v>
      </c>
      <c r="N389">
        <v>6.45</v>
      </c>
      <c r="P389">
        <v>8</v>
      </c>
      <c r="Q389">
        <v>2</v>
      </c>
      <c r="R389">
        <f t="shared" si="6"/>
        <v>0</v>
      </c>
    </row>
    <row r="390" spans="1:18" x14ac:dyDescent="0.3">
      <c r="A390" t="s">
        <v>15</v>
      </c>
      <c r="B390" s="1">
        <v>38440</v>
      </c>
      <c r="C390" t="s">
        <v>71</v>
      </c>
      <c r="D390" t="s">
        <v>82</v>
      </c>
      <c r="E390" t="s">
        <v>83</v>
      </c>
      <c r="G390" t="s">
        <v>19</v>
      </c>
      <c r="H390" t="s">
        <v>63</v>
      </c>
      <c r="I390" t="s">
        <v>26</v>
      </c>
      <c r="J390" t="s">
        <v>27</v>
      </c>
      <c r="K390">
        <v>377</v>
      </c>
      <c r="L390">
        <v>21.4</v>
      </c>
      <c r="M390" t="s">
        <v>31</v>
      </c>
      <c r="N390">
        <v>21.4</v>
      </c>
      <c r="P390">
        <v>8</v>
      </c>
      <c r="Q390">
        <v>3</v>
      </c>
      <c r="R390">
        <f t="shared" si="6"/>
        <v>0</v>
      </c>
    </row>
    <row r="391" spans="1:18" x14ac:dyDescent="0.3">
      <c r="A391" t="s">
        <v>15</v>
      </c>
      <c r="B391" s="1">
        <v>38440</v>
      </c>
      <c r="C391" t="s">
        <v>71</v>
      </c>
      <c r="D391" t="s">
        <v>82</v>
      </c>
      <c r="E391" t="s">
        <v>83</v>
      </c>
      <c r="G391" t="s">
        <v>19</v>
      </c>
      <c r="H391" t="s">
        <v>64</v>
      </c>
      <c r="I391" t="s">
        <v>26</v>
      </c>
      <c r="J391" t="s">
        <v>27</v>
      </c>
      <c r="K391">
        <v>269</v>
      </c>
      <c r="L391">
        <v>8.3000000000000007</v>
      </c>
      <c r="M391" t="s">
        <v>31</v>
      </c>
      <c r="N391">
        <v>39.76</v>
      </c>
      <c r="P391">
        <v>8</v>
      </c>
      <c r="Q391">
        <v>3</v>
      </c>
      <c r="R391">
        <f t="shared" si="6"/>
        <v>0</v>
      </c>
    </row>
    <row r="392" spans="1:18" x14ac:dyDescent="0.3">
      <c r="A392" t="s">
        <v>15</v>
      </c>
      <c r="B392" s="1">
        <v>38440</v>
      </c>
      <c r="C392" t="s">
        <v>71</v>
      </c>
      <c r="D392" t="s">
        <v>82</v>
      </c>
      <c r="E392" t="s">
        <v>83</v>
      </c>
      <c r="G392" s="6" t="s">
        <v>29</v>
      </c>
      <c r="H392" t="s">
        <v>41</v>
      </c>
      <c r="I392" t="s">
        <v>21</v>
      </c>
      <c r="J392" t="s">
        <v>22</v>
      </c>
      <c r="K392">
        <v>6.3</v>
      </c>
      <c r="L392">
        <v>116</v>
      </c>
      <c r="M392" t="s">
        <v>31</v>
      </c>
      <c r="N392">
        <v>116</v>
      </c>
      <c r="P392">
        <v>8</v>
      </c>
      <c r="Q392">
        <v>3</v>
      </c>
      <c r="R392">
        <f t="shared" si="6"/>
        <v>0</v>
      </c>
    </row>
    <row r="393" spans="1:18" x14ac:dyDescent="0.3">
      <c r="A393" t="s">
        <v>15</v>
      </c>
      <c r="B393" s="1">
        <v>38440</v>
      </c>
      <c r="C393" t="s">
        <v>71</v>
      </c>
      <c r="D393" t="s">
        <v>82</v>
      </c>
      <c r="E393" t="s">
        <v>83</v>
      </c>
      <c r="G393" s="6" t="s">
        <v>29</v>
      </c>
      <c r="H393" t="s">
        <v>63</v>
      </c>
      <c r="I393" t="s">
        <v>21</v>
      </c>
      <c r="J393" t="s">
        <v>22</v>
      </c>
      <c r="K393">
        <v>7.8</v>
      </c>
      <c r="L393">
        <v>116</v>
      </c>
      <c r="M393" t="s">
        <v>31</v>
      </c>
      <c r="N393">
        <v>116</v>
      </c>
      <c r="P393">
        <v>8</v>
      </c>
      <c r="Q393">
        <v>3</v>
      </c>
      <c r="R393">
        <f t="shared" si="6"/>
        <v>0</v>
      </c>
    </row>
    <row r="394" spans="1:18" x14ac:dyDescent="0.3">
      <c r="A394" t="s">
        <v>15</v>
      </c>
      <c r="B394" s="1">
        <v>38440</v>
      </c>
      <c r="C394" t="s">
        <v>71</v>
      </c>
      <c r="D394" t="s">
        <v>82</v>
      </c>
      <c r="E394" t="s">
        <v>83</v>
      </c>
      <c r="G394" s="6" t="s">
        <v>29</v>
      </c>
      <c r="H394" t="s">
        <v>41</v>
      </c>
      <c r="I394" t="s">
        <v>26</v>
      </c>
      <c r="J394" t="s">
        <v>27</v>
      </c>
      <c r="K394">
        <v>12</v>
      </c>
      <c r="L394">
        <v>33.549999999999997</v>
      </c>
      <c r="M394" t="s">
        <v>31</v>
      </c>
      <c r="N394">
        <v>33.549999999999997</v>
      </c>
      <c r="P394">
        <v>8</v>
      </c>
      <c r="Q394">
        <v>3</v>
      </c>
      <c r="R394">
        <f t="shared" si="6"/>
        <v>0</v>
      </c>
    </row>
    <row r="395" spans="1:18" x14ac:dyDescent="0.3">
      <c r="A395" t="s">
        <v>15</v>
      </c>
      <c r="B395" s="1">
        <v>38440</v>
      </c>
      <c r="C395" t="s">
        <v>71</v>
      </c>
      <c r="D395" t="s">
        <v>82</v>
      </c>
      <c r="E395" t="s">
        <v>83</v>
      </c>
      <c r="G395" s="6" t="s">
        <v>29</v>
      </c>
      <c r="H395" t="s">
        <v>70</v>
      </c>
      <c r="I395" t="s">
        <v>26</v>
      </c>
      <c r="J395" t="s">
        <v>27</v>
      </c>
      <c r="K395">
        <v>34</v>
      </c>
      <c r="L395">
        <v>6.45</v>
      </c>
      <c r="M395" t="s">
        <v>31</v>
      </c>
      <c r="N395">
        <v>6.45</v>
      </c>
      <c r="P395">
        <v>8</v>
      </c>
      <c r="Q395">
        <v>3</v>
      </c>
      <c r="R395">
        <f t="shared" si="6"/>
        <v>0</v>
      </c>
    </row>
    <row r="396" spans="1:18" x14ac:dyDescent="0.3">
      <c r="A396" t="s">
        <v>15</v>
      </c>
      <c r="B396" s="1">
        <v>38440</v>
      </c>
      <c r="C396" t="s">
        <v>71</v>
      </c>
      <c r="D396" t="s">
        <v>82</v>
      </c>
      <c r="E396" t="s">
        <v>83</v>
      </c>
      <c r="G396" t="s">
        <v>19</v>
      </c>
      <c r="H396" t="s">
        <v>63</v>
      </c>
      <c r="I396" t="s">
        <v>26</v>
      </c>
      <c r="J396" t="s">
        <v>27</v>
      </c>
      <c r="K396">
        <v>377</v>
      </c>
      <c r="L396">
        <v>21.4</v>
      </c>
      <c r="M396" t="s">
        <v>35</v>
      </c>
      <c r="N396">
        <v>31.55</v>
      </c>
      <c r="P396">
        <v>8</v>
      </c>
      <c r="Q396">
        <v>4</v>
      </c>
      <c r="R396">
        <f t="shared" si="6"/>
        <v>0</v>
      </c>
    </row>
    <row r="397" spans="1:18" x14ac:dyDescent="0.3">
      <c r="A397" t="s">
        <v>15</v>
      </c>
      <c r="B397" s="1">
        <v>38440</v>
      </c>
      <c r="C397" t="s">
        <v>71</v>
      </c>
      <c r="D397" t="s">
        <v>82</v>
      </c>
      <c r="E397" t="s">
        <v>83</v>
      </c>
      <c r="G397" t="s">
        <v>19</v>
      </c>
      <c r="H397" t="s">
        <v>64</v>
      </c>
      <c r="I397" t="s">
        <v>26</v>
      </c>
      <c r="J397" t="s">
        <v>27</v>
      </c>
      <c r="K397">
        <v>269</v>
      </c>
      <c r="L397">
        <v>8.3000000000000007</v>
      </c>
      <c r="M397" t="s">
        <v>35</v>
      </c>
      <c r="N397">
        <v>18.260000000000002</v>
      </c>
      <c r="P397">
        <v>8</v>
      </c>
      <c r="Q397">
        <v>4</v>
      </c>
      <c r="R397">
        <f t="shared" si="6"/>
        <v>0</v>
      </c>
    </row>
    <row r="398" spans="1:18" x14ac:dyDescent="0.3">
      <c r="A398" t="s">
        <v>15</v>
      </c>
      <c r="B398" s="1">
        <v>38440</v>
      </c>
      <c r="C398" t="s">
        <v>71</v>
      </c>
      <c r="D398" t="s">
        <v>82</v>
      </c>
      <c r="E398" t="s">
        <v>83</v>
      </c>
      <c r="G398" s="6" t="s">
        <v>29</v>
      </c>
      <c r="H398" t="s">
        <v>41</v>
      </c>
      <c r="I398" t="s">
        <v>21</v>
      </c>
      <c r="J398" t="s">
        <v>22</v>
      </c>
      <c r="K398">
        <v>6.3</v>
      </c>
      <c r="L398">
        <v>116</v>
      </c>
      <c r="M398" t="s">
        <v>35</v>
      </c>
      <c r="N398">
        <v>116</v>
      </c>
      <c r="P398">
        <v>8</v>
      </c>
      <c r="Q398">
        <v>4</v>
      </c>
      <c r="R398">
        <f t="shared" si="6"/>
        <v>0</v>
      </c>
    </row>
    <row r="399" spans="1:18" x14ac:dyDescent="0.3">
      <c r="A399" t="s">
        <v>15</v>
      </c>
      <c r="B399" s="1">
        <v>38440</v>
      </c>
      <c r="C399" t="s">
        <v>71</v>
      </c>
      <c r="D399" t="s">
        <v>82</v>
      </c>
      <c r="E399" t="s">
        <v>83</v>
      </c>
      <c r="G399" s="6" t="s">
        <v>29</v>
      </c>
      <c r="H399" t="s">
        <v>63</v>
      </c>
      <c r="I399" t="s">
        <v>21</v>
      </c>
      <c r="J399" t="s">
        <v>22</v>
      </c>
      <c r="K399">
        <v>7.8</v>
      </c>
      <c r="L399">
        <v>116</v>
      </c>
      <c r="M399" t="s">
        <v>35</v>
      </c>
      <c r="N399">
        <v>116</v>
      </c>
      <c r="P399">
        <v>8</v>
      </c>
      <c r="Q399">
        <v>4</v>
      </c>
      <c r="R399">
        <f t="shared" si="6"/>
        <v>0</v>
      </c>
    </row>
    <row r="400" spans="1:18" x14ac:dyDescent="0.3">
      <c r="A400" t="s">
        <v>15</v>
      </c>
      <c r="B400" s="1">
        <v>38440</v>
      </c>
      <c r="C400" t="s">
        <v>71</v>
      </c>
      <c r="D400" t="s">
        <v>82</v>
      </c>
      <c r="E400" t="s">
        <v>83</v>
      </c>
      <c r="G400" s="6" t="s">
        <v>29</v>
      </c>
      <c r="H400" t="s">
        <v>41</v>
      </c>
      <c r="I400" t="s">
        <v>26</v>
      </c>
      <c r="J400" t="s">
        <v>27</v>
      </c>
      <c r="K400">
        <v>12</v>
      </c>
      <c r="L400">
        <v>33.549999999999997</v>
      </c>
      <c r="M400" t="s">
        <v>35</v>
      </c>
      <c r="N400">
        <v>33.549999999999997</v>
      </c>
      <c r="P400">
        <v>8</v>
      </c>
      <c r="Q400">
        <v>4</v>
      </c>
      <c r="R400">
        <f t="shared" si="6"/>
        <v>0</v>
      </c>
    </row>
    <row r="401" spans="1:18" x14ac:dyDescent="0.3">
      <c r="A401" t="s">
        <v>15</v>
      </c>
      <c r="B401" s="1">
        <v>38440</v>
      </c>
      <c r="C401" t="s">
        <v>71</v>
      </c>
      <c r="D401" t="s">
        <v>82</v>
      </c>
      <c r="E401" t="s">
        <v>83</v>
      </c>
      <c r="G401" s="6" t="s">
        <v>29</v>
      </c>
      <c r="H401" t="s">
        <v>70</v>
      </c>
      <c r="I401" t="s">
        <v>26</v>
      </c>
      <c r="J401" t="s">
        <v>27</v>
      </c>
      <c r="K401">
        <v>34</v>
      </c>
      <c r="L401">
        <v>6.45</v>
      </c>
      <c r="M401" t="s">
        <v>35</v>
      </c>
      <c r="N401">
        <v>6.45</v>
      </c>
      <c r="P401">
        <v>8</v>
      </c>
      <c r="Q401">
        <v>4</v>
      </c>
      <c r="R401">
        <f t="shared" ref="R401:R464" si="7">IF(P401&gt;0,0,"")</f>
        <v>0</v>
      </c>
    </row>
    <row r="402" spans="1:18" x14ac:dyDescent="0.3">
      <c r="A402" t="s">
        <v>15</v>
      </c>
      <c r="B402" s="1">
        <v>38440</v>
      </c>
      <c r="C402" t="s">
        <v>71</v>
      </c>
      <c r="D402" t="s">
        <v>82</v>
      </c>
      <c r="E402" t="s">
        <v>83</v>
      </c>
      <c r="G402" t="s">
        <v>19</v>
      </c>
      <c r="H402" t="s">
        <v>63</v>
      </c>
      <c r="I402" t="s">
        <v>26</v>
      </c>
      <c r="J402" t="s">
        <v>27</v>
      </c>
      <c r="K402">
        <v>377</v>
      </c>
      <c r="L402">
        <v>21.4</v>
      </c>
      <c r="M402" t="s">
        <v>59</v>
      </c>
      <c r="N402">
        <v>21.4</v>
      </c>
      <c r="P402">
        <v>8</v>
      </c>
      <c r="Q402">
        <v>5</v>
      </c>
      <c r="R402">
        <f t="shared" si="7"/>
        <v>0</v>
      </c>
    </row>
    <row r="403" spans="1:18" x14ac:dyDescent="0.3">
      <c r="A403" t="s">
        <v>15</v>
      </c>
      <c r="B403" s="1">
        <v>38440</v>
      </c>
      <c r="C403" t="s">
        <v>71</v>
      </c>
      <c r="D403" t="s">
        <v>82</v>
      </c>
      <c r="E403" t="s">
        <v>83</v>
      </c>
      <c r="G403" t="s">
        <v>19</v>
      </c>
      <c r="H403" t="s">
        <v>64</v>
      </c>
      <c r="I403" t="s">
        <v>26</v>
      </c>
      <c r="J403" t="s">
        <v>27</v>
      </c>
      <c r="K403">
        <v>269</v>
      </c>
      <c r="L403">
        <v>8.3000000000000007</v>
      </c>
      <c r="M403" t="s">
        <v>59</v>
      </c>
      <c r="N403">
        <v>25</v>
      </c>
      <c r="P403">
        <v>8</v>
      </c>
      <c r="Q403">
        <v>5</v>
      </c>
      <c r="R403">
        <f t="shared" si="7"/>
        <v>0</v>
      </c>
    </row>
    <row r="404" spans="1:18" x14ac:dyDescent="0.3">
      <c r="A404" t="s">
        <v>15</v>
      </c>
      <c r="B404" s="1">
        <v>38440</v>
      </c>
      <c r="C404" t="s">
        <v>71</v>
      </c>
      <c r="D404" t="s">
        <v>82</v>
      </c>
      <c r="E404" t="s">
        <v>83</v>
      </c>
      <c r="G404" s="6" t="s">
        <v>29</v>
      </c>
      <c r="H404" t="s">
        <v>41</v>
      </c>
      <c r="I404" t="s">
        <v>21</v>
      </c>
      <c r="J404" t="s">
        <v>22</v>
      </c>
      <c r="K404">
        <v>6.3</v>
      </c>
      <c r="L404">
        <v>116</v>
      </c>
      <c r="M404" t="s">
        <v>59</v>
      </c>
      <c r="N404">
        <v>116</v>
      </c>
      <c r="P404">
        <v>8</v>
      </c>
      <c r="Q404">
        <v>5</v>
      </c>
      <c r="R404">
        <f t="shared" si="7"/>
        <v>0</v>
      </c>
    </row>
    <row r="405" spans="1:18" x14ac:dyDescent="0.3">
      <c r="A405" t="s">
        <v>15</v>
      </c>
      <c r="B405" s="1">
        <v>38440</v>
      </c>
      <c r="C405" t="s">
        <v>71</v>
      </c>
      <c r="D405" t="s">
        <v>82</v>
      </c>
      <c r="E405" t="s">
        <v>83</v>
      </c>
      <c r="G405" s="6" t="s">
        <v>29</v>
      </c>
      <c r="H405" t="s">
        <v>63</v>
      </c>
      <c r="I405" t="s">
        <v>21</v>
      </c>
      <c r="J405" t="s">
        <v>22</v>
      </c>
      <c r="K405">
        <v>7.8</v>
      </c>
      <c r="L405">
        <v>116</v>
      </c>
      <c r="M405" t="s">
        <v>59</v>
      </c>
      <c r="N405">
        <v>116</v>
      </c>
      <c r="P405">
        <v>8</v>
      </c>
      <c r="Q405">
        <v>5</v>
      </c>
      <c r="R405">
        <f t="shared" si="7"/>
        <v>0</v>
      </c>
    </row>
    <row r="406" spans="1:18" x14ac:dyDescent="0.3">
      <c r="A406" t="s">
        <v>15</v>
      </c>
      <c r="B406" s="1">
        <v>38440</v>
      </c>
      <c r="C406" t="s">
        <v>71</v>
      </c>
      <c r="D406" t="s">
        <v>82</v>
      </c>
      <c r="E406" t="s">
        <v>83</v>
      </c>
      <c r="G406" s="6" t="s">
        <v>29</v>
      </c>
      <c r="H406" t="s">
        <v>41</v>
      </c>
      <c r="I406" t="s">
        <v>26</v>
      </c>
      <c r="J406" t="s">
        <v>27</v>
      </c>
      <c r="K406">
        <v>12</v>
      </c>
      <c r="L406">
        <v>33.549999999999997</v>
      </c>
      <c r="M406" t="s">
        <v>59</v>
      </c>
      <c r="N406">
        <v>33.549999999999997</v>
      </c>
      <c r="P406">
        <v>8</v>
      </c>
      <c r="Q406">
        <v>5</v>
      </c>
      <c r="R406">
        <f t="shared" si="7"/>
        <v>0</v>
      </c>
    </row>
    <row r="407" spans="1:18" x14ac:dyDescent="0.3">
      <c r="A407" t="s">
        <v>15</v>
      </c>
      <c r="B407" s="1">
        <v>38440</v>
      </c>
      <c r="C407" t="s">
        <v>71</v>
      </c>
      <c r="D407" t="s">
        <v>82</v>
      </c>
      <c r="E407" t="s">
        <v>83</v>
      </c>
      <c r="G407" s="6" t="s">
        <v>29</v>
      </c>
      <c r="H407" t="s">
        <v>70</v>
      </c>
      <c r="I407" t="s">
        <v>26</v>
      </c>
      <c r="J407" t="s">
        <v>27</v>
      </c>
      <c r="K407">
        <v>34</v>
      </c>
      <c r="L407">
        <v>6.45</v>
      </c>
      <c r="M407" t="s">
        <v>59</v>
      </c>
      <c r="N407">
        <v>6.45</v>
      </c>
      <c r="P407">
        <v>8</v>
      </c>
      <c r="Q407">
        <v>5</v>
      </c>
      <c r="R407">
        <f t="shared" si="7"/>
        <v>0</v>
      </c>
    </row>
    <row r="408" spans="1:18" x14ac:dyDescent="0.3">
      <c r="A408" t="s">
        <v>15</v>
      </c>
      <c r="B408" s="1">
        <v>38440</v>
      </c>
      <c r="C408" t="s">
        <v>71</v>
      </c>
      <c r="D408" t="s">
        <v>82</v>
      </c>
      <c r="E408" t="s">
        <v>83</v>
      </c>
      <c r="G408" t="s">
        <v>19</v>
      </c>
      <c r="H408" t="s">
        <v>63</v>
      </c>
      <c r="I408" t="s">
        <v>26</v>
      </c>
      <c r="J408" t="s">
        <v>27</v>
      </c>
      <c r="K408">
        <v>377</v>
      </c>
      <c r="L408">
        <v>21.4</v>
      </c>
      <c r="M408" t="s">
        <v>78</v>
      </c>
      <c r="N408">
        <v>25.4</v>
      </c>
      <c r="P408">
        <v>8</v>
      </c>
      <c r="Q408">
        <v>6</v>
      </c>
      <c r="R408">
        <f t="shared" si="7"/>
        <v>0</v>
      </c>
    </row>
    <row r="409" spans="1:18" x14ac:dyDescent="0.3">
      <c r="A409" t="s">
        <v>15</v>
      </c>
      <c r="B409" s="1">
        <v>38440</v>
      </c>
      <c r="C409" t="s">
        <v>71</v>
      </c>
      <c r="D409" t="s">
        <v>82</v>
      </c>
      <c r="E409" t="s">
        <v>83</v>
      </c>
      <c r="G409" t="s">
        <v>19</v>
      </c>
      <c r="H409" t="s">
        <v>64</v>
      </c>
      <c r="I409" t="s">
        <v>26</v>
      </c>
      <c r="J409" t="s">
        <v>27</v>
      </c>
      <c r="K409">
        <v>269</v>
      </c>
      <c r="L409">
        <v>8.3000000000000007</v>
      </c>
      <c r="M409" t="s">
        <v>78</v>
      </c>
      <c r="N409">
        <v>9.3000000000000007</v>
      </c>
      <c r="P409">
        <v>8</v>
      </c>
      <c r="Q409">
        <v>6</v>
      </c>
      <c r="R409">
        <f t="shared" si="7"/>
        <v>0</v>
      </c>
    </row>
    <row r="410" spans="1:18" x14ac:dyDescent="0.3">
      <c r="A410" t="s">
        <v>15</v>
      </c>
      <c r="B410" s="1">
        <v>38440</v>
      </c>
      <c r="C410" t="s">
        <v>71</v>
      </c>
      <c r="D410" t="s">
        <v>82</v>
      </c>
      <c r="E410" t="s">
        <v>83</v>
      </c>
      <c r="G410" s="6" t="s">
        <v>29</v>
      </c>
      <c r="H410" t="s">
        <v>41</v>
      </c>
      <c r="I410" t="s">
        <v>21</v>
      </c>
      <c r="J410" t="s">
        <v>22</v>
      </c>
      <c r="K410">
        <v>6.3</v>
      </c>
      <c r="L410">
        <v>116</v>
      </c>
      <c r="M410" t="s">
        <v>78</v>
      </c>
      <c r="N410">
        <v>116</v>
      </c>
      <c r="P410">
        <v>8</v>
      </c>
      <c r="Q410">
        <v>6</v>
      </c>
      <c r="R410">
        <f t="shared" si="7"/>
        <v>0</v>
      </c>
    </row>
    <row r="411" spans="1:18" x14ac:dyDescent="0.3">
      <c r="A411" t="s">
        <v>15</v>
      </c>
      <c r="B411" s="1">
        <v>38440</v>
      </c>
      <c r="C411" t="s">
        <v>71</v>
      </c>
      <c r="D411" t="s">
        <v>82</v>
      </c>
      <c r="E411" t="s">
        <v>83</v>
      </c>
      <c r="G411" s="6" t="s">
        <v>29</v>
      </c>
      <c r="H411" t="s">
        <v>63</v>
      </c>
      <c r="I411" t="s">
        <v>21</v>
      </c>
      <c r="J411" t="s">
        <v>22</v>
      </c>
      <c r="K411">
        <v>7.8</v>
      </c>
      <c r="L411">
        <v>116</v>
      </c>
      <c r="M411" t="s">
        <v>78</v>
      </c>
      <c r="N411">
        <v>116</v>
      </c>
      <c r="P411">
        <v>8</v>
      </c>
      <c r="Q411">
        <v>6</v>
      </c>
      <c r="R411">
        <f t="shared" si="7"/>
        <v>0</v>
      </c>
    </row>
    <row r="412" spans="1:18" x14ac:dyDescent="0.3">
      <c r="A412" t="s">
        <v>15</v>
      </c>
      <c r="B412" s="1">
        <v>38440</v>
      </c>
      <c r="C412" t="s">
        <v>71</v>
      </c>
      <c r="D412" t="s">
        <v>82</v>
      </c>
      <c r="E412" t="s">
        <v>83</v>
      </c>
      <c r="G412" s="6" t="s">
        <v>29</v>
      </c>
      <c r="H412" t="s">
        <v>41</v>
      </c>
      <c r="I412" t="s">
        <v>26</v>
      </c>
      <c r="J412" t="s">
        <v>27</v>
      </c>
      <c r="K412">
        <v>12</v>
      </c>
      <c r="L412">
        <v>33.549999999999997</v>
      </c>
      <c r="M412" t="s">
        <v>78</v>
      </c>
      <c r="N412">
        <v>33.549999999999997</v>
      </c>
      <c r="P412">
        <v>8</v>
      </c>
      <c r="Q412">
        <v>6</v>
      </c>
      <c r="R412">
        <f t="shared" si="7"/>
        <v>0</v>
      </c>
    </row>
    <row r="413" spans="1:18" x14ac:dyDescent="0.3">
      <c r="A413" t="s">
        <v>15</v>
      </c>
      <c r="B413" s="1">
        <v>38440</v>
      </c>
      <c r="C413" t="s">
        <v>71</v>
      </c>
      <c r="D413" t="s">
        <v>82</v>
      </c>
      <c r="E413" t="s">
        <v>83</v>
      </c>
      <c r="G413" s="6" t="s">
        <v>29</v>
      </c>
      <c r="H413" t="s">
        <v>70</v>
      </c>
      <c r="I413" t="s">
        <v>26</v>
      </c>
      <c r="J413" t="s">
        <v>27</v>
      </c>
      <c r="K413">
        <v>34</v>
      </c>
      <c r="L413">
        <v>6.45</v>
      </c>
      <c r="M413" t="s">
        <v>78</v>
      </c>
      <c r="N413">
        <v>6.45</v>
      </c>
      <c r="P413">
        <v>8</v>
      </c>
      <c r="Q413">
        <v>6</v>
      </c>
      <c r="R413">
        <f t="shared" si="7"/>
        <v>0</v>
      </c>
    </row>
    <row r="414" spans="1:18" x14ac:dyDescent="0.3">
      <c r="A414" t="s">
        <v>15</v>
      </c>
      <c r="B414" s="1">
        <v>38440</v>
      </c>
      <c r="C414" t="s">
        <v>71</v>
      </c>
      <c r="D414" t="s">
        <v>82</v>
      </c>
      <c r="E414" t="s">
        <v>83</v>
      </c>
      <c r="G414" t="s">
        <v>19</v>
      </c>
      <c r="H414" t="s">
        <v>63</v>
      </c>
      <c r="I414" t="s">
        <v>26</v>
      </c>
      <c r="J414" t="s">
        <v>27</v>
      </c>
      <c r="K414">
        <v>377</v>
      </c>
      <c r="L414">
        <v>21.4</v>
      </c>
      <c r="M414" t="s">
        <v>75</v>
      </c>
      <c r="N414">
        <v>23.45</v>
      </c>
      <c r="P414">
        <v>8</v>
      </c>
      <c r="Q414">
        <v>7</v>
      </c>
      <c r="R414">
        <f t="shared" si="7"/>
        <v>0</v>
      </c>
    </row>
    <row r="415" spans="1:18" x14ac:dyDescent="0.3">
      <c r="A415" t="s">
        <v>15</v>
      </c>
      <c r="B415" s="1">
        <v>38440</v>
      </c>
      <c r="C415" t="s">
        <v>71</v>
      </c>
      <c r="D415" t="s">
        <v>82</v>
      </c>
      <c r="E415" t="s">
        <v>83</v>
      </c>
      <c r="G415" t="s">
        <v>19</v>
      </c>
      <c r="H415" t="s">
        <v>64</v>
      </c>
      <c r="I415" t="s">
        <v>26</v>
      </c>
      <c r="J415" t="s">
        <v>27</v>
      </c>
      <c r="K415">
        <v>269</v>
      </c>
      <c r="L415">
        <v>8.3000000000000007</v>
      </c>
      <c r="M415" t="s">
        <v>75</v>
      </c>
      <c r="N415">
        <v>10.11</v>
      </c>
      <c r="P415">
        <v>8</v>
      </c>
      <c r="Q415">
        <v>7</v>
      </c>
      <c r="R415">
        <f t="shared" si="7"/>
        <v>0</v>
      </c>
    </row>
    <row r="416" spans="1:18" x14ac:dyDescent="0.3">
      <c r="A416" t="s">
        <v>15</v>
      </c>
      <c r="B416" s="1">
        <v>38440</v>
      </c>
      <c r="C416" t="s">
        <v>71</v>
      </c>
      <c r="D416" t="s">
        <v>82</v>
      </c>
      <c r="E416" t="s">
        <v>83</v>
      </c>
      <c r="G416" s="6" t="s">
        <v>29</v>
      </c>
      <c r="H416" t="s">
        <v>41</v>
      </c>
      <c r="I416" t="s">
        <v>21</v>
      </c>
      <c r="J416" t="s">
        <v>22</v>
      </c>
      <c r="K416">
        <v>6.3</v>
      </c>
      <c r="L416">
        <v>116</v>
      </c>
      <c r="M416" t="s">
        <v>75</v>
      </c>
      <c r="N416">
        <v>116</v>
      </c>
      <c r="P416">
        <v>8</v>
      </c>
      <c r="Q416">
        <v>7</v>
      </c>
      <c r="R416">
        <f t="shared" si="7"/>
        <v>0</v>
      </c>
    </row>
    <row r="417" spans="1:18" x14ac:dyDescent="0.3">
      <c r="A417" t="s">
        <v>15</v>
      </c>
      <c r="B417" s="1">
        <v>38440</v>
      </c>
      <c r="C417" t="s">
        <v>71</v>
      </c>
      <c r="D417" t="s">
        <v>82</v>
      </c>
      <c r="E417" t="s">
        <v>83</v>
      </c>
      <c r="G417" s="6" t="s">
        <v>29</v>
      </c>
      <c r="H417" t="s">
        <v>63</v>
      </c>
      <c r="I417" t="s">
        <v>21</v>
      </c>
      <c r="J417" t="s">
        <v>22</v>
      </c>
      <c r="K417">
        <v>7.8</v>
      </c>
      <c r="L417">
        <v>116</v>
      </c>
      <c r="M417" t="s">
        <v>75</v>
      </c>
      <c r="N417">
        <v>116</v>
      </c>
      <c r="P417">
        <v>8</v>
      </c>
      <c r="Q417">
        <v>7</v>
      </c>
      <c r="R417">
        <f t="shared" si="7"/>
        <v>0</v>
      </c>
    </row>
    <row r="418" spans="1:18" x14ac:dyDescent="0.3">
      <c r="A418" t="s">
        <v>15</v>
      </c>
      <c r="B418" s="1">
        <v>38440</v>
      </c>
      <c r="C418" t="s">
        <v>71</v>
      </c>
      <c r="D418" t="s">
        <v>82</v>
      </c>
      <c r="E418" t="s">
        <v>83</v>
      </c>
      <c r="G418" s="6" t="s">
        <v>29</v>
      </c>
      <c r="H418" t="s">
        <v>41</v>
      </c>
      <c r="I418" t="s">
        <v>26</v>
      </c>
      <c r="J418" t="s">
        <v>27</v>
      </c>
      <c r="K418">
        <v>12</v>
      </c>
      <c r="L418">
        <v>33.549999999999997</v>
      </c>
      <c r="M418" t="s">
        <v>75</v>
      </c>
      <c r="N418">
        <v>33.549999999999997</v>
      </c>
      <c r="P418">
        <v>8</v>
      </c>
      <c r="Q418">
        <v>7</v>
      </c>
      <c r="R418">
        <f t="shared" si="7"/>
        <v>0</v>
      </c>
    </row>
    <row r="419" spans="1:18" x14ac:dyDescent="0.3">
      <c r="A419" t="s">
        <v>15</v>
      </c>
      <c r="B419" s="1">
        <v>38440</v>
      </c>
      <c r="C419" t="s">
        <v>71</v>
      </c>
      <c r="D419" t="s">
        <v>82</v>
      </c>
      <c r="E419" t="s">
        <v>83</v>
      </c>
      <c r="G419" s="6" t="s">
        <v>29</v>
      </c>
      <c r="H419" t="s">
        <v>70</v>
      </c>
      <c r="I419" t="s">
        <v>26</v>
      </c>
      <c r="J419" t="s">
        <v>27</v>
      </c>
      <c r="K419">
        <v>34</v>
      </c>
      <c r="L419">
        <v>6.45</v>
      </c>
      <c r="M419" t="s">
        <v>75</v>
      </c>
      <c r="N419">
        <v>6.45</v>
      </c>
      <c r="P419">
        <v>8</v>
      </c>
      <c r="Q419">
        <v>7</v>
      </c>
      <c r="R419">
        <f t="shared" si="7"/>
        <v>0</v>
      </c>
    </row>
    <row r="420" spans="1:18" x14ac:dyDescent="0.3">
      <c r="A420" t="s">
        <v>15</v>
      </c>
      <c r="B420" s="1">
        <v>38440</v>
      </c>
      <c r="C420" t="s">
        <v>71</v>
      </c>
      <c r="D420" t="s">
        <v>82</v>
      </c>
      <c r="E420" t="s">
        <v>83</v>
      </c>
      <c r="G420" t="s">
        <v>19</v>
      </c>
      <c r="H420" t="s">
        <v>63</v>
      </c>
      <c r="I420" t="s">
        <v>26</v>
      </c>
      <c r="J420" t="s">
        <v>27</v>
      </c>
      <c r="K420">
        <v>377</v>
      </c>
      <c r="L420">
        <v>21.4</v>
      </c>
      <c r="M420" t="s">
        <v>34</v>
      </c>
      <c r="N420">
        <v>21.9</v>
      </c>
      <c r="P420">
        <v>8</v>
      </c>
      <c r="Q420">
        <v>8</v>
      </c>
      <c r="R420">
        <f t="shared" si="7"/>
        <v>0</v>
      </c>
    </row>
    <row r="421" spans="1:18" x14ac:dyDescent="0.3">
      <c r="A421" t="s">
        <v>15</v>
      </c>
      <c r="B421" s="1">
        <v>38440</v>
      </c>
      <c r="C421" t="s">
        <v>71</v>
      </c>
      <c r="D421" t="s">
        <v>82</v>
      </c>
      <c r="E421" t="s">
        <v>83</v>
      </c>
      <c r="G421" t="s">
        <v>19</v>
      </c>
      <c r="H421" t="s">
        <v>64</v>
      </c>
      <c r="I421" t="s">
        <v>26</v>
      </c>
      <c r="J421" t="s">
        <v>27</v>
      </c>
      <c r="K421">
        <v>269</v>
      </c>
      <c r="L421">
        <v>8.3000000000000007</v>
      </c>
      <c r="M421" t="s">
        <v>34</v>
      </c>
      <c r="N421">
        <v>8.5</v>
      </c>
      <c r="P421">
        <v>8</v>
      </c>
      <c r="Q421">
        <v>8</v>
      </c>
      <c r="R421">
        <f t="shared" si="7"/>
        <v>0</v>
      </c>
    </row>
    <row r="422" spans="1:18" x14ac:dyDescent="0.3">
      <c r="A422" t="s">
        <v>15</v>
      </c>
      <c r="B422" s="1">
        <v>38440</v>
      </c>
      <c r="C422" t="s">
        <v>71</v>
      </c>
      <c r="D422" t="s">
        <v>82</v>
      </c>
      <c r="E422" t="s">
        <v>83</v>
      </c>
      <c r="G422" s="6" t="s">
        <v>29</v>
      </c>
      <c r="H422" t="s">
        <v>41</v>
      </c>
      <c r="I422" t="s">
        <v>21</v>
      </c>
      <c r="J422" t="s">
        <v>22</v>
      </c>
      <c r="K422">
        <v>6.3</v>
      </c>
      <c r="L422">
        <v>116</v>
      </c>
      <c r="M422" t="s">
        <v>34</v>
      </c>
      <c r="N422">
        <v>116</v>
      </c>
      <c r="P422">
        <v>8</v>
      </c>
      <c r="Q422">
        <v>8</v>
      </c>
      <c r="R422">
        <f t="shared" si="7"/>
        <v>0</v>
      </c>
    </row>
    <row r="423" spans="1:18" x14ac:dyDescent="0.3">
      <c r="A423" t="s">
        <v>15</v>
      </c>
      <c r="B423" s="1">
        <v>38440</v>
      </c>
      <c r="C423" t="s">
        <v>71</v>
      </c>
      <c r="D423" t="s">
        <v>82</v>
      </c>
      <c r="E423" t="s">
        <v>83</v>
      </c>
      <c r="G423" s="6" t="s">
        <v>29</v>
      </c>
      <c r="H423" t="s">
        <v>63</v>
      </c>
      <c r="I423" t="s">
        <v>21</v>
      </c>
      <c r="J423" t="s">
        <v>22</v>
      </c>
      <c r="K423">
        <v>7.8</v>
      </c>
      <c r="L423">
        <v>116</v>
      </c>
      <c r="M423" t="s">
        <v>34</v>
      </c>
      <c r="N423">
        <v>116</v>
      </c>
      <c r="P423">
        <v>8</v>
      </c>
      <c r="Q423">
        <v>8</v>
      </c>
      <c r="R423">
        <f t="shared" si="7"/>
        <v>0</v>
      </c>
    </row>
    <row r="424" spans="1:18" x14ac:dyDescent="0.3">
      <c r="A424" t="s">
        <v>15</v>
      </c>
      <c r="B424" s="1">
        <v>38440</v>
      </c>
      <c r="C424" t="s">
        <v>71</v>
      </c>
      <c r="D424" t="s">
        <v>82</v>
      </c>
      <c r="E424" t="s">
        <v>83</v>
      </c>
      <c r="G424" s="6" t="s">
        <v>29</v>
      </c>
      <c r="H424" t="s">
        <v>41</v>
      </c>
      <c r="I424" t="s">
        <v>26</v>
      </c>
      <c r="J424" t="s">
        <v>27</v>
      </c>
      <c r="K424">
        <v>12</v>
      </c>
      <c r="L424">
        <v>33.549999999999997</v>
      </c>
      <c r="M424" t="s">
        <v>34</v>
      </c>
      <c r="N424">
        <v>33.549999999999997</v>
      </c>
      <c r="P424">
        <v>8</v>
      </c>
      <c r="Q424">
        <v>8</v>
      </c>
      <c r="R424">
        <f t="shared" si="7"/>
        <v>0</v>
      </c>
    </row>
    <row r="425" spans="1:18" x14ac:dyDescent="0.3">
      <c r="A425" t="s">
        <v>15</v>
      </c>
      <c r="B425" s="1">
        <v>38440</v>
      </c>
      <c r="C425" t="s">
        <v>71</v>
      </c>
      <c r="D425" t="s">
        <v>82</v>
      </c>
      <c r="E425" t="s">
        <v>83</v>
      </c>
      <c r="G425" s="6" t="s">
        <v>29</v>
      </c>
      <c r="H425" t="s">
        <v>70</v>
      </c>
      <c r="I425" t="s">
        <v>26</v>
      </c>
      <c r="J425" t="s">
        <v>27</v>
      </c>
      <c r="K425">
        <v>34</v>
      </c>
      <c r="L425">
        <v>6.45</v>
      </c>
      <c r="M425" t="s">
        <v>34</v>
      </c>
      <c r="N425">
        <v>6.45</v>
      </c>
      <c r="P425">
        <v>8</v>
      </c>
      <c r="Q425">
        <v>8</v>
      </c>
      <c r="R425">
        <f t="shared" si="7"/>
        <v>0</v>
      </c>
    </row>
    <row r="426" spans="1:18" x14ac:dyDescent="0.3">
      <c r="R426" t="str">
        <f t="shared" si="7"/>
        <v/>
      </c>
    </row>
    <row r="427" spans="1:18" x14ac:dyDescent="0.3">
      <c r="A427" t="s">
        <v>15</v>
      </c>
      <c r="B427" s="1">
        <v>38454</v>
      </c>
      <c r="C427" t="s">
        <v>16</v>
      </c>
      <c r="D427" t="s">
        <v>84</v>
      </c>
      <c r="E427" t="s">
        <v>85</v>
      </c>
      <c r="G427" t="s">
        <v>19</v>
      </c>
      <c r="H427" t="s">
        <v>25</v>
      </c>
      <c r="I427" t="s">
        <v>21</v>
      </c>
      <c r="J427" t="s">
        <v>22</v>
      </c>
      <c r="K427">
        <v>65.7</v>
      </c>
      <c r="L427">
        <v>124</v>
      </c>
      <c r="M427" t="s">
        <v>59</v>
      </c>
      <c r="N427">
        <v>225</v>
      </c>
      <c r="O427" t="s">
        <v>24</v>
      </c>
      <c r="P427" cm="1">
        <f t="array" ref="P427">LOOKUP(2,1/(Q$427:Q$450&lt;&gt;""),Q$427:Q$450)</f>
        <v>8</v>
      </c>
      <c r="Q427">
        <v>1</v>
      </c>
      <c r="R427">
        <f t="shared" si="7"/>
        <v>0</v>
      </c>
    </row>
    <row r="428" spans="1:18" x14ac:dyDescent="0.3">
      <c r="A428" t="s">
        <v>15</v>
      </c>
      <c r="B428" s="1">
        <v>38454</v>
      </c>
      <c r="C428" t="s">
        <v>16</v>
      </c>
      <c r="D428" t="s">
        <v>84</v>
      </c>
      <c r="E428" t="s">
        <v>85</v>
      </c>
      <c r="G428" t="s">
        <v>19</v>
      </c>
      <c r="H428" t="s">
        <v>25</v>
      </c>
      <c r="I428" t="s">
        <v>26</v>
      </c>
      <c r="J428" t="s">
        <v>27</v>
      </c>
      <c r="K428">
        <v>342</v>
      </c>
      <c r="L428">
        <v>19.850000000000001</v>
      </c>
      <c r="M428" t="s">
        <v>59</v>
      </c>
      <c r="N428">
        <v>25</v>
      </c>
      <c r="O428" t="s">
        <v>24</v>
      </c>
      <c r="P428" cm="1">
        <f t="array" ref="P428">LOOKUP(2,1/(Q$427:Q$450&lt;&gt;""),Q$427:Q$450)</f>
        <v>8</v>
      </c>
      <c r="Q428">
        <v>1</v>
      </c>
      <c r="R428">
        <f t="shared" si="7"/>
        <v>0</v>
      </c>
    </row>
    <row r="429" spans="1:18" x14ac:dyDescent="0.3">
      <c r="A429" t="s">
        <v>15</v>
      </c>
      <c r="B429" s="1">
        <v>38454</v>
      </c>
      <c r="C429" t="s">
        <v>16</v>
      </c>
      <c r="D429" t="s">
        <v>84</v>
      </c>
      <c r="E429" t="s">
        <v>85</v>
      </c>
      <c r="G429" s="6" t="s">
        <v>29</v>
      </c>
      <c r="H429" t="s">
        <v>30</v>
      </c>
      <c r="I429" t="s">
        <v>26</v>
      </c>
      <c r="J429" t="s">
        <v>27</v>
      </c>
      <c r="K429">
        <v>160</v>
      </c>
      <c r="L429">
        <v>20.9</v>
      </c>
      <c r="M429" t="s">
        <v>59</v>
      </c>
      <c r="N429">
        <v>20.9</v>
      </c>
      <c r="O429" t="s">
        <v>24</v>
      </c>
      <c r="P429" cm="1">
        <f t="array" ref="P429">LOOKUP(2,1/(Q$427:Q$450&lt;&gt;""),Q$427:Q$450)</f>
        <v>8</v>
      </c>
      <c r="Q429">
        <v>1</v>
      </c>
      <c r="R429">
        <f t="shared" si="7"/>
        <v>0</v>
      </c>
    </row>
    <row r="430" spans="1:18" x14ac:dyDescent="0.3">
      <c r="A430" t="s">
        <v>15</v>
      </c>
      <c r="B430" s="1">
        <v>38454</v>
      </c>
      <c r="C430" t="s">
        <v>16</v>
      </c>
      <c r="D430" t="s">
        <v>84</v>
      </c>
      <c r="E430" t="s">
        <v>85</v>
      </c>
      <c r="G430" t="s">
        <v>19</v>
      </c>
      <c r="H430" t="s">
        <v>25</v>
      </c>
      <c r="I430" t="s">
        <v>21</v>
      </c>
      <c r="J430" t="s">
        <v>22</v>
      </c>
      <c r="K430">
        <v>65.7</v>
      </c>
      <c r="L430">
        <v>124</v>
      </c>
      <c r="M430" t="s">
        <v>86</v>
      </c>
      <c r="N430">
        <v>249.2</v>
      </c>
      <c r="P430" cm="1">
        <f t="array" ref="P430">LOOKUP(2,1/(Q$427:Q$450&lt;&gt;""),Q$427:Q$450)</f>
        <v>8</v>
      </c>
      <c r="Q430">
        <v>2</v>
      </c>
      <c r="R430">
        <f t="shared" si="7"/>
        <v>0</v>
      </c>
    </row>
    <row r="431" spans="1:18" x14ac:dyDescent="0.3">
      <c r="A431" t="s">
        <v>15</v>
      </c>
      <c r="B431" s="1">
        <v>38454</v>
      </c>
      <c r="C431" t="s">
        <v>16</v>
      </c>
      <c r="D431" t="s">
        <v>84</v>
      </c>
      <c r="E431" t="s">
        <v>85</v>
      </c>
      <c r="G431" t="s">
        <v>19</v>
      </c>
      <c r="H431" t="s">
        <v>25</v>
      </c>
      <c r="I431" t="s">
        <v>26</v>
      </c>
      <c r="J431" t="s">
        <v>27</v>
      </c>
      <c r="K431">
        <v>342</v>
      </c>
      <c r="L431">
        <v>19.850000000000001</v>
      </c>
      <c r="M431" t="s">
        <v>86</v>
      </c>
      <c r="N431">
        <v>19.850000000000001</v>
      </c>
      <c r="P431" cm="1">
        <f t="array" ref="P431">LOOKUP(2,1/(Q$427:Q$450&lt;&gt;""),Q$427:Q$450)</f>
        <v>8</v>
      </c>
      <c r="Q431">
        <v>2</v>
      </c>
      <c r="R431">
        <f t="shared" si="7"/>
        <v>0</v>
      </c>
    </row>
    <row r="432" spans="1:18" x14ac:dyDescent="0.3">
      <c r="A432" t="s">
        <v>15</v>
      </c>
      <c r="B432" s="1">
        <v>38454</v>
      </c>
      <c r="C432" t="s">
        <v>16</v>
      </c>
      <c r="D432" t="s">
        <v>84</v>
      </c>
      <c r="E432" t="s">
        <v>85</v>
      </c>
      <c r="G432" s="6" t="s">
        <v>29</v>
      </c>
      <c r="H432" t="s">
        <v>30</v>
      </c>
      <c r="I432" t="s">
        <v>26</v>
      </c>
      <c r="J432" t="s">
        <v>27</v>
      </c>
      <c r="K432">
        <v>160</v>
      </c>
      <c r="L432">
        <v>20.9</v>
      </c>
      <c r="M432" t="s">
        <v>86</v>
      </c>
      <c r="N432">
        <v>20.9</v>
      </c>
      <c r="P432" cm="1">
        <f t="array" ref="P432">LOOKUP(2,1/(Q$427:Q$450&lt;&gt;""),Q$427:Q$450)</f>
        <v>8</v>
      </c>
      <c r="Q432">
        <v>2</v>
      </c>
      <c r="R432">
        <f t="shared" si="7"/>
        <v>0</v>
      </c>
    </row>
    <row r="433" spans="1:18" x14ac:dyDescent="0.3">
      <c r="A433" t="s">
        <v>15</v>
      </c>
      <c r="B433" s="1">
        <v>38454</v>
      </c>
      <c r="C433" t="s">
        <v>16</v>
      </c>
      <c r="D433" t="s">
        <v>84</v>
      </c>
      <c r="E433" t="s">
        <v>85</v>
      </c>
      <c r="G433" t="s">
        <v>19</v>
      </c>
      <c r="H433" t="s">
        <v>25</v>
      </c>
      <c r="I433" t="s">
        <v>21</v>
      </c>
      <c r="J433" t="s">
        <v>22</v>
      </c>
      <c r="K433">
        <v>65.7</v>
      </c>
      <c r="L433">
        <v>124</v>
      </c>
      <c r="M433" t="s">
        <v>31</v>
      </c>
      <c r="N433">
        <v>197.8</v>
      </c>
      <c r="P433" cm="1">
        <f t="array" ref="P433">LOOKUP(2,1/(Q$427:Q$450&lt;&gt;""),Q$427:Q$450)</f>
        <v>8</v>
      </c>
      <c r="Q433">
        <v>3</v>
      </c>
      <c r="R433">
        <f t="shared" si="7"/>
        <v>0</v>
      </c>
    </row>
    <row r="434" spans="1:18" x14ac:dyDescent="0.3">
      <c r="A434" t="s">
        <v>15</v>
      </c>
      <c r="B434" s="1">
        <v>38454</v>
      </c>
      <c r="C434" t="s">
        <v>16</v>
      </c>
      <c r="D434" t="s">
        <v>84</v>
      </c>
      <c r="E434" t="s">
        <v>85</v>
      </c>
      <c r="G434" t="s">
        <v>19</v>
      </c>
      <c r="H434" t="s">
        <v>25</v>
      </c>
      <c r="I434" t="s">
        <v>26</v>
      </c>
      <c r="J434" t="s">
        <v>27</v>
      </c>
      <c r="K434">
        <v>342</v>
      </c>
      <c r="L434">
        <v>19.850000000000001</v>
      </c>
      <c r="M434" t="s">
        <v>31</v>
      </c>
      <c r="N434">
        <v>19.850000000000001</v>
      </c>
      <c r="P434" cm="1">
        <f t="array" ref="P434">LOOKUP(2,1/(Q$427:Q$450&lt;&gt;""),Q$427:Q$450)</f>
        <v>8</v>
      </c>
      <c r="Q434">
        <v>3</v>
      </c>
      <c r="R434">
        <f t="shared" si="7"/>
        <v>0</v>
      </c>
    </row>
    <row r="435" spans="1:18" x14ac:dyDescent="0.3">
      <c r="A435" t="s">
        <v>15</v>
      </c>
      <c r="B435" s="1">
        <v>38454</v>
      </c>
      <c r="C435" t="s">
        <v>16</v>
      </c>
      <c r="D435" t="s">
        <v>84</v>
      </c>
      <c r="E435" t="s">
        <v>85</v>
      </c>
      <c r="G435" s="6" t="s">
        <v>29</v>
      </c>
      <c r="H435" t="s">
        <v>30</v>
      </c>
      <c r="I435" t="s">
        <v>26</v>
      </c>
      <c r="J435" t="s">
        <v>27</v>
      </c>
      <c r="K435">
        <v>160</v>
      </c>
      <c r="L435">
        <v>20.9</v>
      </c>
      <c r="M435" t="s">
        <v>31</v>
      </c>
      <c r="N435">
        <v>20.9</v>
      </c>
      <c r="P435" cm="1">
        <f t="array" ref="P435">LOOKUP(2,1/(Q$427:Q$450&lt;&gt;""),Q$427:Q$450)</f>
        <v>8</v>
      </c>
      <c r="Q435">
        <v>3</v>
      </c>
      <c r="R435">
        <f t="shared" si="7"/>
        <v>0</v>
      </c>
    </row>
    <row r="436" spans="1:18" x14ac:dyDescent="0.3">
      <c r="A436" t="s">
        <v>15</v>
      </c>
      <c r="B436" s="1">
        <v>38454</v>
      </c>
      <c r="C436" t="s">
        <v>16</v>
      </c>
      <c r="D436" t="s">
        <v>84</v>
      </c>
      <c r="E436" t="s">
        <v>85</v>
      </c>
      <c r="G436" t="s">
        <v>19</v>
      </c>
      <c r="H436" t="s">
        <v>25</v>
      </c>
      <c r="I436" t="s">
        <v>21</v>
      </c>
      <c r="J436" t="s">
        <v>22</v>
      </c>
      <c r="K436">
        <v>65.7</v>
      </c>
      <c r="L436">
        <v>124</v>
      </c>
      <c r="M436" t="s">
        <v>75</v>
      </c>
      <c r="N436">
        <v>151</v>
      </c>
      <c r="P436" cm="1">
        <f t="array" ref="P436">LOOKUP(2,1/(Q$427:Q$450&lt;&gt;""),Q$427:Q$450)</f>
        <v>8</v>
      </c>
      <c r="Q436">
        <v>4</v>
      </c>
      <c r="R436">
        <f t="shared" si="7"/>
        <v>0</v>
      </c>
    </row>
    <row r="437" spans="1:18" x14ac:dyDescent="0.3">
      <c r="A437" t="s">
        <v>15</v>
      </c>
      <c r="B437" s="1">
        <v>38454</v>
      </c>
      <c r="C437" t="s">
        <v>16</v>
      </c>
      <c r="D437" t="s">
        <v>84</v>
      </c>
      <c r="E437" t="s">
        <v>85</v>
      </c>
      <c r="G437" t="s">
        <v>19</v>
      </c>
      <c r="H437" t="s">
        <v>25</v>
      </c>
      <c r="I437" t="s">
        <v>26</v>
      </c>
      <c r="J437" t="s">
        <v>27</v>
      </c>
      <c r="K437">
        <v>342</v>
      </c>
      <c r="L437">
        <v>19.850000000000001</v>
      </c>
      <c r="M437" t="s">
        <v>75</v>
      </c>
      <c r="N437">
        <v>28</v>
      </c>
      <c r="P437" cm="1">
        <f t="array" ref="P437">LOOKUP(2,1/(Q$427:Q$450&lt;&gt;""),Q$427:Q$450)</f>
        <v>8</v>
      </c>
      <c r="Q437">
        <v>4</v>
      </c>
      <c r="R437">
        <f t="shared" si="7"/>
        <v>0</v>
      </c>
    </row>
    <row r="438" spans="1:18" x14ac:dyDescent="0.3">
      <c r="A438" t="s">
        <v>15</v>
      </c>
      <c r="B438" s="1">
        <v>38454</v>
      </c>
      <c r="C438" t="s">
        <v>16</v>
      </c>
      <c r="D438" t="s">
        <v>84</v>
      </c>
      <c r="E438" t="s">
        <v>85</v>
      </c>
      <c r="G438" s="6" t="s">
        <v>29</v>
      </c>
      <c r="H438" t="s">
        <v>30</v>
      </c>
      <c r="I438" t="s">
        <v>26</v>
      </c>
      <c r="J438" t="s">
        <v>27</v>
      </c>
      <c r="K438">
        <v>160</v>
      </c>
      <c r="L438">
        <v>20.9</v>
      </c>
      <c r="M438" t="s">
        <v>75</v>
      </c>
      <c r="N438">
        <v>20.9</v>
      </c>
      <c r="P438" cm="1">
        <f t="array" ref="P438">LOOKUP(2,1/(Q$427:Q$450&lt;&gt;""),Q$427:Q$450)</f>
        <v>8</v>
      </c>
      <c r="Q438">
        <v>4</v>
      </c>
      <c r="R438">
        <f t="shared" si="7"/>
        <v>0</v>
      </c>
    </row>
    <row r="439" spans="1:18" x14ac:dyDescent="0.3">
      <c r="A439" t="s">
        <v>15</v>
      </c>
      <c r="B439" s="1">
        <v>38454</v>
      </c>
      <c r="C439" t="s">
        <v>16</v>
      </c>
      <c r="D439" t="s">
        <v>84</v>
      </c>
      <c r="E439" t="s">
        <v>85</v>
      </c>
      <c r="G439" t="s">
        <v>19</v>
      </c>
      <c r="H439" t="s">
        <v>25</v>
      </c>
      <c r="I439" t="s">
        <v>21</v>
      </c>
      <c r="J439" t="s">
        <v>22</v>
      </c>
      <c r="K439">
        <v>65.7</v>
      </c>
      <c r="L439">
        <v>124</v>
      </c>
      <c r="M439" t="s">
        <v>87</v>
      </c>
      <c r="N439">
        <v>140</v>
      </c>
      <c r="P439" cm="1">
        <f t="array" ref="P439">LOOKUP(2,1/(Q$427:Q$450&lt;&gt;""),Q$427:Q$450)</f>
        <v>8</v>
      </c>
      <c r="Q439">
        <v>5</v>
      </c>
      <c r="R439">
        <f t="shared" si="7"/>
        <v>0</v>
      </c>
    </row>
    <row r="440" spans="1:18" x14ac:dyDescent="0.3">
      <c r="A440" t="s">
        <v>15</v>
      </c>
      <c r="B440" s="1">
        <v>38454</v>
      </c>
      <c r="C440" t="s">
        <v>16</v>
      </c>
      <c r="D440" t="s">
        <v>84</v>
      </c>
      <c r="E440" t="s">
        <v>85</v>
      </c>
      <c r="G440" t="s">
        <v>19</v>
      </c>
      <c r="H440" t="s">
        <v>25</v>
      </c>
      <c r="I440" t="s">
        <v>26</v>
      </c>
      <c r="J440" t="s">
        <v>27</v>
      </c>
      <c r="K440">
        <v>342</v>
      </c>
      <c r="L440">
        <v>19.850000000000001</v>
      </c>
      <c r="M440" t="s">
        <v>87</v>
      </c>
      <c r="N440">
        <v>27</v>
      </c>
      <c r="P440" cm="1">
        <f t="array" ref="P440">LOOKUP(2,1/(Q$427:Q$450&lt;&gt;""),Q$427:Q$450)</f>
        <v>8</v>
      </c>
      <c r="Q440">
        <v>5</v>
      </c>
      <c r="R440">
        <f t="shared" si="7"/>
        <v>0</v>
      </c>
    </row>
    <row r="441" spans="1:18" x14ac:dyDescent="0.3">
      <c r="A441" t="s">
        <v>15</v>
      </c>
      <c r="B441" s="1">
        <v>38454</v>
      </c>
      <c r="C441" t="s">
        <v>16</v>
      </c>
      <c r="D441" t="s">
        <v>84</v>
      </c>
      <c r="E441" t="s">
        <v>85</v>
      </c>
      <c r="G441" s="6" t="s">
        <v>29</v>
      </c>
      <c r="H441" t="s">
        <v>30</v>
      </c>
      <c r="I441" t="s">
        <v>26</v>
      </c>
      <c r="J441" t="s">
        <v>27</v>
      </c>
      <c r="K441">
        <v>160</v>
      </c>
      <c r="L441">
        <v>20.9</v>
      </c>
      <c r="M441" t="s">
        <v>87</v>
      </c>
      <c r="N441">
        <v>20.9</v>
      </c>
      <c r="P441" cm="1">
        <f t="array" ref="P441">LOOKUP(2,1/(Q$427:Q$450&lt;&gt;""),Q$427:Q$450)</f>
        <v>8</v>
      </c>
      <c r="Q441">
        <v>5</v>
      </c>
      <c r="R441">
        <f t="shared" si="7"/>
        <v>0</v>
      </c>
    </row>
    <row r="442" spans="1:18" x14ac:dyDescent="0.3">
      <c r="A442" t="s">
        <v>15</v>
      </c>
      <c r="B442" s="1">
        <v>38454</v>
      </c>
      <c r="C442" t="s">
        <v>16</v>
      </c>
      <c r="D442" t="s">
        <v>84</v>
      </c>
      <c r="E442" t="s">
        <v>85</v>
      </c>
      <c r="G442" t="s">
        <v>19</v>
      </c>
      <c r="H442" t="s">
        <v>25</v>
      </c>
      <c r="I442" t="s">
        <v>21</v>
      </c>
      <c r="J442" t="s">
        <v>22</v>
      </c>
      <c r="K442">
        <v>65.7</v>
      </c>
      <c r="L442">
        <v>124</v>
      </c>
      <c r="M442" t="s">
        <v>60</v>
      </c>
      <c r="N442">
        <v>124</v>
      </c>
      <c r="P442" cm="1">
        <f t="array" ref="P442">LOOKUP(2,1/(Q$427:Q$450&lt;&gt;""),Q$427:Q$450)</f>
        <v>8</v>
      </c>
      <c r="Q442">
        <v>6</v>
      </c>
      <c r="R442">
        <f t="shared" si="7"/>
        <v>0</v>
      </c>
    </row>
    <row r="443" spans="1:18" x14ac:dyDescent="0.3">
      <c r="A443" t="s">
        <v>15</v>
      </c>
      <c r="B443" s="1">
        <v>38454</v>
      </c>
      <c r="C443" t="s">
        <v>16</v>
      </c>
      <c r="D443" t="s">
        <v>84</v>
      </c>
      <c r="E443" t="s">
        <v>85</v>
      </c>
      <c r="G443" t="s">
        <v>19</v>
      </c>
      <c r="H443" t="s">
        <v>25</v>
      </c>
      <c r="I443" t="s">
        <v>26</v>
      </c>
      <c r="J443" t="s">
        <v>27</v>
      </c>
      <c r="K443">
        <v>342</v>
      </c>
      <c r="L443">
        <v>19.850000000000001</v>
      </c>
      <c r="M443" t="s">
        <v>60</v>
      </c>
      <c r="N443">
        <v>25.25</v>
      </c>
      <c r="P443" cm="1">
        <f t="array" ref="P443">LOOKUP(2,1/(Q$427:Q$450&lt;&gt;""),Q$427:Q$450)</f>
        <v>8</v>
      </c>
      <c r="Q443">
        <v>6</v>
      </c>
      <c r="R443">
        <f t="shared" si="7"/>
        <v>0</v>
      </c>
    </row>
    <row r="444" spans="1:18" x14ac:dyDescent="0.3">
      <c r="A444" t="s">
        <v>15</v>
      </c>
      <c r="B444" s="1">
        <v>38454</v>
      </c>
      <c r="C444" t="s">
        <v>16</v>
      </c>
      <c r="D444" t="s">
        <v>84</v>
      </c>
      <c r="E444" t="s">
        <v>85</v>
      </c>
      <c r="G444" s="6" t="s">
        <v>29</v>
      </c>
      <c r="H444" t="s">
        <v>30</v>
      </c>
      <c r="I444" t="s">
        <v>26</v>
      </c>
      <c r="J444" t="s">
        <v>27</v>
      </c>
      <c r="K444">
        <v>160</v>
      </c>
      <c r="L444">
        <v>20.9</v>
      </c>
      <c r="M444" t="s">
        <v>60</v>
      </c>
      <c r="N444">
        <v>20.9</v>
      </c>
      <c r="P444" cm="1">
        <f t="array" ref="P444">LOOKUP(2,1/(Q$427:Q$450&lt;&gt;""),Q$427:Q$450)</f>
        <v>8</v>
      </c>
      <c r="Q444">
        <v>6</v>
      </c>
      <c r="R444">
        <f t="shared" si="7"/>
        <v>0</v>
      </c>
    </row>
    <row r="445" spans="1:18" x14ac:dyDescent="0.3">
      <c r="A445" t="s">
        <v>15</v>
      </c>
      <c r="B445" s="1">
        <v>38454</v>
      </c>
      <c r="C445" t="s">
        <v>16</v>
      </c>
      <c r="D445" t="s">
        <v>84</v>
      </c>
      <c r="E445" t="s">
        <v>85</v>
      </c>
      <c r="G445" t="s">
        <v>19</v>
      </c>
      <c r="H445" t="s">
        <v>25</v>
      </c>
      <c r="I445" t="s">
        <v>21</v>
      </c>
      <c r="J445" t="s">
        <v>22</v>
      </c>
      <c r="K445">
        <v>65.7</v>
      </c>
      <c r="L445">
        <v>124</v>
      </c>
      <c r="M445" t="s">
        <v>88</v>
      </c>
      <c r="N445">
        <v>124</v>
      </c>
      <c r="P445" cm="1">
        <f t="array" ref="P445">LOOKUP(2,1/(Q$427:Q$450&lt;&gt;""),Q$427:Q$450)</f>
        <v>8</v>
      </c>
      <c r="Q445">
        <v>7</v>
      </c>
      <c r="R445">
        <f t="shared" si="7"/>
        <v>0</v>
      </c>
    </row>
    <row r="446" spans="1:18" x14ac:dyDescent="0.3">
      <c r="A446" t="s">
        <v>15</v>
      </c>
      <c r="B446" s="1">
        <v>38454</v>
      </c>
      <c r="C446" t="s">
        <v>16</v>
      </c>
      <c r="D446" t="s">
        <v>84</v>
      </c>
      <c r="E446" t="s">
        <v>85</v>
      </c>
      <c r="G446" t="s">
        <v>19</v>
      </c>
      <c r="H446" t="s">
        <v>25</v>
      </c>
      <c r="I446" t="s">
        <v>26</v>
      </c>
      <c r="J446" t="s">
        <v>27</v>
      </c>
      <c r="K446">
        <v>342</v>
      </c>
      <c r="L446">
        <v>19.850000000000001</v>
      </c>
      <c r="M446" t="s">
        <v>88</v>
      </c>
      <c r="N446">
        <v>25.11</v>
      </c>
      <c r="P446" cm="1">
        <f t="array" ref="P446">LOOKUP(2,1/(Q$427:Q$450&lt;&gt;""),Q$427:Q$450)</f>
        <v>8</v>
      </c>
      <c r="Q446">
        <v>7</v>
      </c>
      <c r="R446">
        <f t="shared" si="7"/>
        <v>0</v>
      </c>
    </row>
    <row r="447" spans="1:18" x14ac:dyDescent="0.3">
      <c r="A447" t="s">
        <v>15</v>
      </c>
      <c r="B447" s="1">
        <v>38454</v>
      </c>
      <c r="C447" t="s">
        <v>16</v>
      </c>
      <c r="D447" t="s">
        <v>84</v>
      </c>
      <c r="E447" t="s">
        <v>85</v>
      </c>
      <c r="G447" s="6" t="s">
        <v>29</v>
      </c>
      <c r="H447" t="s">
        <v>30</v>
      </c>
      <c r="I447" t="s">
        <v>26</v>
      </c>
      <c r="J447" t="s">
        <v>27</v>
      </c>
      <c r="K447">
        <v>160</v>
      </c>
      <c r="L447">
        <v>20.9</v>
      </c>
      <c r="M447" t="s">
        <v>88</v>
      </c>
      <c r="N447">
        <v>20.9</v>
      </c>
      <c r="P447" cm="1">
        <f t="array" ref="P447">LOOKUP(2,1/(Q$427:Q$450&lt;&gt;""),Q$427:Q$450)</f>
        <v>8</v>
      </c>
      <c r="Q447">
        <v>7</v>
      </c>
      <c r="R447">
        <f t="shared" si="7"/>
        <v>0</v>
      </c>
    </row>
    <row r="448" spans="1:18" x14ac:dyDescent="0.3">
      <c r="A448" t="s">
        <v>15</v>
      </c>
      <c r="B448" s="1">
        <v>38454</v>
      </c>
      <c r="C448" t="s">
        <v>16</v>
      </c>
      <c r="D448" t="s">
        <v>84</v>
      </c>
      <c r="E448" t="s">
        <v>85</v>
      </c>
      <c r="G448" t="s">
        <v>19</v>
      </c>
      <c r="H448" t="s">
        <v>25</v>
      </c>
      <c r="I448" t="s">
        <v>21</v>
      </c>
      <c r="J448" t="s">
        <v>22</v>
      </c>
      <c r="K448">
        <v>65.7</v>
      </c>
      <c r="L448">
        <v>124</v>
      </c>
      <c r="M448" t="s">
        <v>78</v>
      </c>
      <c r="N448">
        <v>130</v>
      </c>
      <c r="P448" cm="1">
        <f t="array" ref="P448">LOOKUP(2,1/(Q$427:Q$450&lt;&gt;""),Q$427:Q$450)</f>
        <v>8</v>
      </c>
      <c r="Q448">
        <v>8</v>
      </c>
      <c r="R448">
        <f t="shared" si="7"/>
        <v>0</v>
      </c>
    </row>
    <row r="449" spans="1:18" x14ac:dyDescent="0.3">
      <c r="A449" t="s">
        <v>15</v>
      </c>
      <c r="B449" s="1">
        <v>38454</v>
      </c>
      <c r="C449" t="s">
        <v>16</v>
      </c>
      <c r="D449" t="s">
        <v>84</v>
      </c>
      <c r="E449" t="s">
        <v>85</v>
      </c>
      <c r="G449" t="s">
        <v>19</v>
      </c>
      <c r="H449" t="s">
        <v>25</v>
      </c>
      <c r="I449" t="s">
        <v>26</v>
      </c>
      <c r="J449" t="s">
        <v>27</v>
      </c>
      <c r="K449">
        <v>342</v>
      </c>
      <c r="L449">
        <v>19.850000000000001</v>
      </c>
      <c r="M449" t="s">
        <v>78</v>
      </c>
      <c r="N449">
        <v>22.5</v>
      </c>
      <c r="P449" cm="1">
        <f t="array" ref="P449">LOOKUP(2,1/(Q$427:Q$450&lt;&gt;""),Q$427:Q$450)</f>
        <v>8</v>
      </c>
      <c r="Q449">
        <v>8</v>
      </c>
      <c r="R449">
        <f t="shared" si="7"/>
        <v>0</v>
      </c>
    </row>
    <row r="450" spans="1:18" x14ac:dyDescent="0.3">
      <c r="A450" t="s">
        <v>15</v>
      </c>
      <c r="B450" s="1">
        <v>38454</v>
      </c>
      <c r="C450" t="s">
        <v>16</v>
      </c>
      <c r="D450" t="s">
        <v>84</v>
      </c>
      <c r="E450" t="s">
        <v>85</v>
      </c>
      <c r="G450" s="6" t="s">
        <v>29</v>
      </c>
      <c r="H450" t="s">
        <v>30</v>
      </c>
      <c r="I450" t="s">
        <v>26</v>
      </c>
      <c r="J450" t="s">
        <v>27</v>
      </c>
      <c r="K450">
        <v>160</v>
      </c>
      <c r="L450">
        <v>20.9</v>
      </c>
      <c r="M450" t="s">
        <v>78</v>
      </c>
      <c r="N450">
        <v>20.9</v>
      </c>
      <c r="P450" cm="1">
        <f t="array" ref="P450">LOOKUP(2,1/(Q$427:Q$450&lt;&gt;""),Q$427:Q$450)</f>
        <v>8</v>
      </c>
      <c r="Q450">
        <v>8</v>
      </c>
      <c r="R450">
        <f t="shared" si="7"/>
        <v>0</v>
      </c>
    </row>
    <row r="451" spans="1:18" x14ac:dyDescent="0.3">
      <c r="R451" t="str">
        <f t="shared" si="7"/>
        <v/>
      </c>
    </row>
    <row r="452" spans="1:18" x14ac:dyDescent="0.3">
      <c r="A452" t="s">
        <v>15</v>
      </c>
      <c r="B452" s="1">
        <v>38454</v>
      </c>
      <c r="C452" t="s">
        <v>16</v>
      </c>
      <c r="D452" t="s">
        <v>89</v>
      </c>
      <c r="E452" t="s">
        <v>90</v>
      </c>
      <c r="G452" t="s">
        <v>19</v>
      </c>
      <c r="H452" t="s">
        <v>53</v>
      </c>
      <c r="I452" t="s">
        <v>26</v>
      </c>
      <c r="J452" t="s">
        <v>27</v>
      </c>
      <c r="K452">
        <v>206</v>
      </c>
      <c r="L452">
        <v>18.899999999999999</v>
      </c>
      <c r="M452" t="s">
        <v>87</v>
      </c>
      <c r="N452">
        <v>35</v>
      </c>
      <c r="O452" t="s">
        <v>24</v>
      </c>
      <c r="P452" cm="1">
        <f t="array" ref="P452">LOOKUP(2,1/(Q$452:Q$484&lt;&gt;""),Q$452:Q$484)</f>
        <v>8</v>
      </c>
      <c r="Q452">
        <v>1</v>
      </c>
      <c r="R452">
        <f t="shared" si="7"/>
        <v>0</v>
      </c>
    </row>
    <row r="453" spans="1:18" x14ac:dyDescent="0.3">
      <c r="A453" t="s">
        <v>15</v>
      </c>
      <c r="B453" s="1">
        <v>38454</v>
      </c>
      <c r="C453" t="s">
        <v>16</v>
      </c>
      <c r="D453" t="s">
        <v>89</v>
      </c>
      <c r="E453" t="s">
        <v>90</v>
      </c>
      <c r="G453" t="s">
        <v>19</v>
      </c>
      <c r="H453" t="s">
        <v>28</v>
      </c>
      <c r="I453" t="s">
        <v>26</v>
      </c>
      <c r="J453" t="s">
        <v>27</v>
      </c>
      <c r="K453">
        <v>300</v>
      </c>
      <c r="L453">
        <v>30.2</v>
      </c>
      <c r="M453" t="s">
        <v>87</v>
      </c>
      <c r="N453">
        <v>46</v>
      </c>
      <c r="O453" t="s">
        <v>24</v>
      </c>
      <c r="P453" cm="1">
        <f t="array" ref="P453">LOOKUP(2,1/(Q$452:Q$484&lt;&gt;""),Q$452:Q$484)</f>
        <v>8</v>
      </c>
      <c r="Q453">
        <v>1</v>
      </c>
      <c r="R453">
        <f t="shared" si="7"/>
        <v>0</v>
      </c>
    </row>
    <row r="454" spans="1:18" x14ac:dyDescent="0.3">
      <c r="A454" t="s">
        <v>15</v>
      </c>
      <c r="B454" s="1">
        <v>38454</v>
      </c>
      <c r="C454" t="s">
        <v>16</v>
      </c>
      <c r="D454" t="s">
        <v>89</v>
      </c>
      <c r="E454" t="s">
        <v>90</v>
      </c>
      <c r="G454" s="6" t="s">
        <v>29</v>
      </c>
      <c r="H454" t="s">
        <v>28</v>
      </c>
      <c r="I454" t="s">
        <v>21</v>
      </c>
      <c r="J454" t="s">
        <v>22</v>
      </c>
      <c r="K454">
        <v>12.4</v>
      </c>
      <c r="L454">
        <v>99</v>
      </c>
      <c r="M454" t="s">
        <v>87</v>
      </c>
      <c r="N454">
        <v>99</v>
      </c>
      <c r="O454" t="s">
        <v>24</v>
      </c>
      <c r="P454" cm="1">
        <f t="array" ref="P454">LOOKUP(2,1/(Q$452:Q$484&lt;&gt;""),Q$452:Q$484)</f>
        <v>8</v>
      </c>
      <c r="Q454">
        <v>1</v>
      </c>
      <c r="R454">
        <f t="shared" si="7"/>
        <v>0</v>
      </c>
    </row>
    <row r="455" spans="1:18" x14ac:dyDescent="0.3">
      <c r="A455" t="s">
        <v>15</v>
      </c>
      <c r="B455" s="1">
        <v>38454</v>
      </c>
      <c r="C455" t="s">
        <v>16</v>
      </c>
      <c r="D455" t="s">
        <v>89</v>
      </c>
      <c r="E455" t="s">
        <v>90</v>
      </c>
      <c r="G455" s="6" t="s">
        <v>29</v>
      </c>
      <c r="H455" t="s">
        <v>25</v>
      </c>
      <c r="I455" t="s">
        <v>26</v>
      </c>
      <c r="J455" t="s">
        <v>27</v>
      </c>
      <c r="K455">
        <v>43</v>
      </c>
      <c r="L455">
        <v>20.05</v>
      </c>
      <c r="M455" t="s">
        <v>87</v>
      </c>
      <c r="N455">
        <v>20.05</v>
      </c>
      <c r="O455" t="s">
        <v>24</v>
      </c>
      <c r="P455" cm="1">
        <f t="array" ref="P455">LOOKUP(2,1/(Q$452:Q$484&lt;&gt;""),Q$452:Q$484)</f>
        <v>8</v>
      </c>
      <c r="Q455">
        <v>1</v>
      </c>
      <c r="R455">
        <f t="shared" si="7"/>
        <v>0</v>
      </c>
    </row>
    <row r="456" spans="1:18" x14ac:dyDescent="0.3">
      <c r="A456" t="s">
        <v>15</v>
      </c>
      <c r="B456" s="1">
        <v>38454</v>
      </c>
      <c r="C456" t="s">
        <v>16</v>
      </c>
      <c r="D456" t="s">
        <v>89</v>
      </c>
      <c r="E456" t="s">
        <v>90</v>
      </c>
      <c r="G456" t="s">
        <v>19</v>
      </c>
      <c r="H456" t="s">
        <v>53</v>
      </c>
      <c r="I456" t="s">
        <v>26</v>
      </c>
      <c r="J456" t="s">
        <v>27</v>
      </c>
      <c r="K456">
        <v>206</v>
      </c>
      <c r="L456">
        <v>18.899999999999999</v>
      </c>
      <c r="M456" t="s">
        <v>34</v>
      </c>
      <c r="N456">
        <v>39.4</v>
      </c>
      <c r="P456" cm="1">
        <f t="array" ref="P456">LOOKUP(2,1/(Q$452:Q$484&lt;&gt;""),Q$452:Q$484)</f>
        <v>8</v>
      </c>
      <c r="Q456">
        <v>2</v>
      </c>
      <c r="R456">
        <f t="shared" si="7"/>
        <v>0</v>
      </c>
    </row>
    <row r="457" spans="1:18" x14ac:dyDescent="0.3">
      <c r="A457" t="s">
        <v>15</v>
      </c>
      <c r="B457" s="1">
        <v>38454</v>
      </c>
      <c r="C457" t="s">
        <v>16</v>
      </c>
      <c r="D457" t="s">
        <v>89</v>
      </c>
      <c r="E457" t="s">
        <v>90</v>
      </c>
      <c r="G457" t="s">
        <v>19</v>
      </c>
      <c r="H457" t="s">
        <v>28</v>
      </c>
      <c r="I457" t="s">
        <v>26</v>
      </c>
      <c r="J457" t="s">
        <v>27</v>
      </c>
      <c r="K457">
        <v>300</v>
      </c>
      <c r="L457">
        <v>30.2</v>
      </c>
      <c r="M457" t="s">
        <v>34</v>
      </c>
      <c r="N457">
        <v>39.4</v>
      </c>
      <c r="P457" cm="1">
        <f t="array" ref="P457">LOOKUP(2,1/(Q$452:Q$484&lt;&gt;""),Q$452:Q$484)</f>
        <v>8</v>
      </c>
      <c r="Q457">
        <v>2</v>
      </c>
      <c r="R457">
        <f t="shared" si="7"/>
        <v>0</v>
      </c>
    </row>
    <row r="458" spans="1:18" x14ac:dyDescent="0.3">
      <c r="A458" t="s">
        <v>15</v>
      </c>
      <c r="B458" s="1">
        <v>38454</v>
      </c>
      <c r="C458" t="s">
        <v>16</v>
      </c>
      <c r="D458" t="s">
        <v>89</v>
      </c>
      <c r="E458" t="s">
        <v>90</v>
      </c>
      <c r="G458" s="6" t="s">
        <v>29</v>
      </c>
      <c r="H458" t="s">
        <v>28</v>
      </c>
      <c r="I458" t="s">
        <v>21</v>
      </c>
      <c r="J458" t="s">
        <v>22</v>
      </c>
      <c r="K458">
        <v>12.4</v>
      </c>
      <c r="L458">
        <v>99</v>
      </c>
      <c r="M458" t="s">
        <v>34</v>
      </c>
      <c r="N458">
        <v>99</v>
      </c>
      <c r="P458" cm="1">
        <f t="array" ref="P458">LOOKUP(2,1/(Q$452:Q$484&lt;&gt;""),Q$452:Q$484)</f>
        <v>8</v>
      </c>
      <c r="Q458">
        <v>2</v>
      </c>
      <c r="R458">
        <f t="shared" si="7"/>
        <v>0</v>
      </c>
    </row>
    <row r="459" spans="1:18" x14ac:dyDescent="0.3">
      <c r="A459" t="s">
        <v>15</v>
      </c>
      <c r="B459" s="1">
        <v>38454</v>
      </c>
      <c r="C459" t="s">
        <v>16</v>
      </c>
      <c r="D459" t="s">
        <v>89</v>
      </c>
      <c r="E459" t="s">
        <v>90</v>
      </c>
      <c r="G459" s="6" t="s">
        <v>29</v>
      </c>
      <c r="H459" t="s">
        <v>25</v>
      </c>
      <c r="I459" t="s">
        <v>26</v>
      </c>
      <c r="J459" t="s">
        <v>27</v>
      </c>
      <c r="K459">
        <v>43</v>
      </c>
      <c r="L459">
        <v>20.05</v>
      </c>
      <c r="M459" t="s">
        <v>34</v>
      </c>
      <c r="N459">
        <v>20.05</v>
      </c>
      <c r="P459" cm="1">
        <f t="array" ref="P459">LOOKUP(2,1/(Q$452:Q$484&lt;&gt;""),Q$452:Q$484)</f>
        <v>8</v>
      </c>
      <c r="Q459">
        <v>2</v>
      </c>
      <c r="R459">
        <f t="shared" si="7"/>
        <v>0</v>
      </c>
    </row>
    <row r="460" spans="1:18" x14ac:dyDescent="0.3">
      <c r="A460" t="s">
        <v>15</v>
      </c>
      <c r="B460" s="1">
        <v>38454</v>
      </c>
      <c r="C460" t="s">
        <v>16</v>
      </c>
      <c r="D460" t="s">
        <v>89</v>
      </c>
      <c r="E460" t="s">
        <v>90</v>
      </c>
      <c r="G460" t="s">
        <v>19</v>
      </c>
      <c r="H460" t="s">
        <v>53</v>
      </c>
      <c r="I460" t="s">
        <v>26</v>
      </c>
      <c r="J460" t="s">
        <v>27</v>
      </c>
      <c r="K460">
        <v>206</v>
      </c>
      <c r="L460">
        <v>18.899999999999999</v>
      </c>
      <c r="M460" t="s">
        <v>31</v>
      </c>
      <c r="N460">
        <v>18.899999999999999</v>
      </c>
      <c r="P460" cm="1">
        <f t="array" ref="P460">LOOKUP(2,1/(Q$452:Q$484&lt;&gt;""),Q$452:Q$484)</f>
        <v>8</v>
      </c>
      <c r="Q460">
        <v>3</v>
      </c>
      <c r="R460">
        <f t="shared" si="7"/>
        <v>0</v>
      </c>
    </row>
    <row r="461" spans="1:18" x14ac:dyDescent="0.3">
      <c r="A461" t="s">
        <v>15</v>
      </c>
      <c r="B461" s="1">
        <v>38454</v>
      </c>
      <c r="C461" t="s">
        <v>16</v>
      </c>
      <c r="D461" t="s">
        <v>89</v>
      </c>
      <c r="E461" t="s">
        <v>90</v>
      </c>
      <c r="G461" t="s">
        <v>19</v>
      </c>
      <c r="H461" t="s">
        <v>28</v>
      </c>
      <c r="I461" t="s">
        <v>26</v>
      </c>
      <c r="J461" t="s">
        <v>27</v>
      </c>
      <c r="K461">
        <v>300</v>
      </c>
      <c r="L461">
        <v>30.2</v>
      </c>
      <c r="M461" t="s">
        <v>31</v>
      </c>
      <c r="N461">
        <v>42.45</v>
      </c>
      <c r="P461" cm="1">
        <f t="array" ref="P461">LOOKUP(2,1/(Q$452:Q$484&lt;&gt;""),Q$452:Q$484)</f>
        <v>8</v>
      </c>
      <c r="Q461">
        <v>3</v>
      </c>
      <c r="R461">
        <f t="shared" si="7"/>
        <v>0</v>
      </c>
    </row>
    <row r="462" spans="1:18" x14ac:dyDescent="0.3">
      <c r="A462" t="s">
        <v>15</v>
      </c>
      <c r="B462" s="1">
        <v>38454</v>
      </c>
      <c r="C462" t="s">
        <v>16</v>
      </c>
      <c r="D462" t="s">
        <v>89</v>
      </c>
      <c r="E462" t="s">
        <v>90</v>
      </c>
      <c r="G462" s="6" t="s">
        <v>29</v>
      </c>
      <c r="H462" t="s">
        <v>28</v>
      </c>
      <c r="I462" t="s">
        <v>21</v>
      </c>
      <c r="J462" t="s">
        <v>22</v>
      </c>
      <c r="K462">
        <v>12.4</v>
      </c>
      <c r="L462">
        <v>99</v>
      </c>
      <c r="M462" t="s">
        <v>31</v>
      </c>
      <c r="N462">
        <v>99</v>
      </c>
      <c r="P462" cm="1">
        <f t="array" ref="P462">LOOKUP(2,1/(Q$452:Q$484&lt;&gt;""),Q$452:Q$484)</f>
        <v>8</v>
      </c>
      <c r="Q462">
        <v>3</v>
      </c>
      <c r="R462">
        <f t="shared" si="7"/>
        <v>0</v>
      </c>
    </row>
    <row r="463" spans="1:18" x14ac:dyDescent="0.3">
      <c r="A463" t="s">
        <v>15</v>
      </c>
      <c r="B463" s="1">
        <v>38454</v>
      </c>
      <c r="C463" t="s">
        <v>16</v>
      </c>
      <c r="D463" t="s">
        <v>89</v>
      </c>
      <c r="E463" t="s">
        <v>90</v>
      </c>
      <c r="G463" s="6" t="s">
        <v>29</v>
      </c>
      <c r="H463" t="s">
        <v>25</v>
      </c>
      <c r="I463" t="s">
        <v>26</v>
      </c>
      <c r="J463" t="s">
        <v>27</v>
      </c>
      <c r="K463">
        <v>43</v>
      </c>
      <c r="L463">
        <v>20.05</v>
      </c>
      <c r="M463" t="s">
        <v>31</v>
      </c>
      <c r="N463">
        <v>20.05</v>
      </c>
      <c r="P463" cm="1">
        <f t="array" ref="P463">LOOKUP(2,1/(Q$452:Q$484&lt;&gt;""),Q$452:Q$484)</f>
        <v>8</v>
      </c>
      <c r="Q463">
        <v>3</v>
      </c>
      <c r="R463">
        <f t="shared" si="7"/>
        <v>0</v>
      </c>
    </row>
    <row r="464" spans="1:18" x14ac:dyDescent="0.3">
      <c r="A464" t="s">
        <v>15</v>
      </c>
      <c r="B464" s="1">
        <v>38454</v>
      </c>
      <c r="C464" t="s">
        <v>16</v>
      </c>
      <c r="D464" t="s">
        <v>89</v>
      </c>
      <c r="E464" t="s">
        <v>90</v>
      </c>
      <c r="G464" t="s">
        <v>19</v>
      </c>
      <c r="H464" t="s">
        <v>53</v>
      </c>
      <c r="I464" t="s">
        <v>26</v>
      </c>
      <c r="J464" t="s">
        <v>27</v>
      </c>
      <c r="K464">
        <v>206</v>
      </c>
      <c r="L464">
        <v>18.899999999999999</v>
      </c>
      <c r="M464" t="s">
        <v>75</v>
      </c>
      <c r="N464">
        <v>22.9</v>
      </c>
      <c r="P464" cm="1">
        <f t="array" ref="P464">LOOKUP(2,1/(Q$452:Q$484&lt;&gt;""),Q$452:Q$484)</f>
        <v>8</v>
      </c>
      <c r="Q464">
        <v>4</v>
      </c>
      <c r="R464">
        <f t="shared" si="7"/>
        <v>0</v>
      </c>
    </row>
    <row r="465" spans="1:18" x14ac:dyDescent="0.3">
      <c r="A465" t="s">
        <v>15</v>
      </c>
      <c r="B465" s="1">
        <v>38454</v>
      </c>
      <c r="C465" t="s">
        <v>16</v>
      </c>
      <c r="D465" t="s">
        <v>89</v>
      </c>
      <c r="E465" t="s">
        <v>90</v>
      </c>
      <c r="G465" t="s">
        <v>19</v>
      </c>
      <c r="H465" t="s">
        <v>28</v>
      </c>
      <c r="I465" t="s">
        <v>26</v>
      </c>
      <c r="J465" t="s">
        <v>27</v>
      </c>
      <c r="K465">
        <v>300</v>
      </c>
      <c r="L465">
        <v>30.2</v>
      </c>
      <c r="M465" t="s">
        <v>75</v>
      </c>
      <c r="N465">
        <v>36.200000000000003</v>
      </c>
      <c r="P465" cm="1">
        <f t="array" ref="P465">LOOKUP(2,1/(Q$452:Q$484&lt;&gt;""),Q$452:Q$484)</f>
        <v>8</v>
      </c>
      <c r="Q465">
        <v>4</v>
      </c>
      <c r="R465">
        <f t="shared" ref="R465:R528" si="8">IF(P465&gt;0,0,"")</f>
        <v>0</v>
      </c>
    </row>
    <row r="466" spans="1:18" x14ac:dyDescent="0.3">
      <c r="A466" t="s">
        <v>15</v>
      </c>
      <c r="B466" s="1">
        <v>38454</v>
      </c>
      <c r="C466" t="s">
        <v>16</v>
      </c>
      <c r="D466" t="s">
        <v>89</v>
      </c>
      <c r="E466" t="s">
        <v>90</v>
      </c>
      <c r="G466" s="6" t="s">
        <v>29</v>
      </c>
      <c r="H466" t="s">
        <v>28</v>
      </c>
      <c r="I466" t="s">
        <v>21</v>
      </c>
      <c r="J466" t="s">
        <v>22</v>
      </c>
      <c r="K466">
        <v>12.4</v>
      </c>
      <c r="L466">
        <v>99</v>
      </c>
      <c r="M466" t="s">
        <v>75</v>
      </c>
      <c r="N466">
        <v>99</v>
      </c>
      <c r="P466" cm="1">
        <f t="array" ref="P466">LOOKUP(2,1/(Q$452:Q$484&lt;&gt;""),Q$452:Q$484)</f>
        <v>8</v>
      </c>
      <c r="Q466">
        <v>4</v>
      </c>
      <c r="R466">
        <f t="shared" si="8"/>
        <v>0</v>
      </c>
    </row>
    <row r="467" spans="1:18" x14ac:dyDescent="0.3">
      <c r="A467" t="s">
        <v>15</v>
      </c>
      <c r="B467" s="1">
        <v>38454</v>
      </c>
      <c r="C467" t="s">
        <v>16</v>
      </c>
      <c r="D467" t="s">
        <v>89</v>
      </c>
      <c r="E467" t="s">
        <v>90</v>
      </c>
      <c r="G467" s="6" t="s">
        <v>29</v>
      </c>
      <c r="H467" t="s">
        <v>25</v>
      </c>
      <c r="I467" t="s">
        <v>26</v>
      </c>
      <c r="J467" t="s">
        <v>27</v>
      </c>
      <c r="K467">
        <v>43</v>
      </c>
      <c r="L467">
        <v>20.05</v>
      </c>
      <c r="M467" t="s">
        <v>75</v>
      </c>
      <c r="N467">
        <v>20.05</v>
      </c>
      <c r="P467" cm="1">
        <f t="array" ref="P467">LOOKUP(2,1/(Q$452:Q$484&lt;&gt;""),Q$452:Q$484)</f>
        <v>8</v>
      </c>
      <c r="Q467">
        <v>4</v>
      </c>
      <c r="R467">
        <f t="shared" si="8"/>
        <v>0</v>
      </c>
    </row>
    <row r="468" spans="1:18" x14ac:dyDescent="0.3">
      <c r="A468" t="s">
        <v>15</v>
      </c>
      <c r="B468" s="1">
        <v>38454</v>
      </c>
      <c r="C468" t="s">
        <v>16</v>
      </c>
      <c r="D468" t="s">
        <v>89</v>
      </c>
      <c r="E468" t="s">
        <v>90</v>
      </c>
      <c r="G468" t="s">
        <v>19</v>
      </c>
      <c r="H468" t="s">
        <v>53</v>
      </c>
      <c r="I468" t="s">
        <v>26</v>
      </c>
      <c r="J468" t="s">
        <v>27</v>
      </c>
      <c r="K468">
        <v>206</v>
      </c>
      <c r="L468">
        <v>18.899999999999999</v>
      </c>
      <c r="M468" t="s">
        <v>86</v>
      </c>
      <c r="N468">
        <v>26.2</v>
      </c>
      <c r="P468" cm="1">
        <f t="array" ref="P468">LOOKUP(2,1/(Q$452:Q$484&lt;&gt;""),Q$452:Q$484)</f>
        <v>8</v>
      </c>
      <c r="Q468">
        <v>5</v>
      </c>
      <c r="R468">
        <f t="shared" si="8"/>
        <v>0</v>
      </c>
    </row>
    <row r="469" spans="1:18" x14ac:dyDescent="0.3">
      <c r="A469" t="s">
        <v>15</v>
      </c>
      <c r="B469" s="1">
        <v>38454</v>
      </c>
      <c r="C469" t="s">
        <v>16</v>
      </c>
      <c r="D469" t="s">
        <v>89</v>
      </c>
      <c r="E469" t="s">
        <v>90</v>
      </c>
      <c r="G469" t="s">
        <v>19</v>
      </c>
      <c r="H469" t="s">
        <v>28</v>
      </c>
      <c r="I469" t="s">
        <v>26</v>
      </c>
      <c r="J469" t="s">
        <v>27</v>
      </c>
      <c r="K469">
        <v>300</v>
      </c>
      <c r="L469">
        <v>30.2</v>
      </c>
      <c r="M469" t="s">
        <v>86</v>
      </c>
      <c r="N469">
        <v>30.2</v>
      </c>
      <c r="P469" cm="1">
        <f t="array" ref="P469">LOOKUP(2,1/(Q$452:Q$484&lt;&gt;""),Q$452:Q$484)</f>
        <v>8</v>
      </c>
      <c r="Q469">
        <v>5</v>
      </c>
      <c r="R469">
        <f t="shared" si="8"/>
        <v>0</v>
      </c>
    </row>
    <row r="470" spans="1:18" x14ac:dyDescent="0.3">
      <c r="A470" t="s">
        <v>15</v>
      </c>
      <c r="B470" s="1">
        <v>38454</v>
      </c>
      <c r="C470" t="s">
        <v>16</v>
      </c>
      <c r="D470" t="s">
        <v>89</v>
      </c>
      <c r="E470" t="s">
        <v>90</v>
      </c>
      <c r="G470" s="6" t="s">
        <v>29</v>
      </c>
      <c r="H470" t="s">
        <v>28</v>
      </c>
      <c r="I470" t="s">
        <v>21</v>
      </c>
      <c r="J470" t="s">
        <v>22</v>
      </c>
      <c r="K470">
        <v>12.4</v>
      </c>
      <c r="L470">
        <v>99</v>
      </c>
      <c r="M470" t="s">
        <v>86</v>
      </c>
      <c r="N470">
        <v>99</v>
      </c>
      <c r="P470" cm="1">
        <f t="array" ref="P470">LOOKUP(2,1/(Q$452:Q$484&lt;&gt;""),Q$452:Q$484)</f>
        <v>8</v>
      </c>
      <c r="Q470">
        <v>5</v>
      </c>
      <c r="R470">
        <f t="shared" si="8"/>
        <v>0</v>
      </c>
    </row>
    <row r="471" spans="1:18" x14ac:dyDescent="0.3">
      <c r="A471" t="s">
        <v>15</v>
      </c>
      <c r="B471" s="1">
        <v>38454</v>
      </c>
      <c r="C471" t="s">
        <v>16</v>
      </c>
      <c r="D471" t="s">
        <v>89</v>
      </c>
      <c r="E471" t="s">
        <v>90</v>
      </c>
      <c r="G471" s="6" t="s">
        <v>29</v>
      </c>
      <c r="H471" t="s">
        <v>25</v>
      </c>
      <c r="I471" t="s">
        <v>26</v>
      </c>
      <c r="J471" t="s">
        <v>27</v>
      </c>
      <c r="K471">
        <v>43</v>
      </c>
      <c r="L471">
        <v>20.05</v>
      </c>
      <c r="M471" t="s">
        <v>86</v>
      </c>
      <c r="N471">
        <v>20.05</v>
      </c>
      <c r="P471" cm="1">
        <f t="array" ref="P471">LOOKUP(2,1/(Q$452:Q$484&lt;&gt;""),Q$452:Q$484)</f>
        <v>8</v>
      </c>
      <c r="Q471">
        <v>5</v>
      </c>
      <c r="R471">
        <f t="shared" si="8"/>
        <v>0</v>
      </c>
    </row>
    <row r="472" spans="1:18" x14ac:dyDescent="0.3">
      <c r="A472" t="s">
        <v>15</v>
      </c>
      <c r="B472" s="1">
        <v>38454</v>
      </c>
      <c r="C472" t="s">
        <v>16</v>
      </c>
      <c r="D472" t="s">
        <v>89</v>
      </c>
      <c r="E472" t="s">
        <v>90</v>
      </c>
      <c r="G472" t="s">
        <v>19</v>
      </c>
      <c r="H472" t="s">
        <v>53</v>
      </c>
      <c r="I472" t="s">
        <v>26</v>
      </c>
      <c r="J472" t="s">
        <v>27</v>
      </c>
      <c r="K472">
        <v>206</v>
      </c>
      <c r="L472">
        <v>18.899999999999999</v>
      </c>
      <c r="M472" t="s">
        <v>35</v>
      </c>
      <c r="N472">
        <v>22.56</v>
      </c>
      <c r="P472" cm="1">
        <f t="array" ref="P472">LOOKUP(2,1/(Q$452:Q$484&lt;&gt;""),Q$452:Q$484)</f>
        <v>8</v>
      </c>
      <c r="Q472">
        <v>6</v>
      </c>
      <c r="R472">
        <f t="shared" si="8"/>
        <v>0</v>
      </c>
    </row>
    <row r="473" spans="1:18" x14ac:dyDescent="0.3">
      <c r="A473" t="s">
        <v>15</v>
      </c>
      <c r="B473" s="1">
        <v>38454</v>
      </c>
      <c r="C473" t="s">
        <v>16</v>
      </c>
      <c r="D473" t="s">
        <v>89</v>
      </c>
      <c r="E473" t="s">
        <v>90</v>
      </c>
      <c r="G473" t="s">
        <v>19</v>
      </c>
      <c r="H473" t="s">
        <v>28</v>
      </c>
      <c r="I473" t="s">
        <v>26</v>
      </c>
      <c r="J473" t="s">
        <v>27</v>
      </c>
      <c r="K473">
        <v>300</v>
      </c>
      <c r="L473">
        <v>30.2</v>
      </c>
      <c r="M473" t="s">
        <v>35</v>
      </c>
      <c r="N473">
        <v>32.5</v>
      </c>
      <c r="P473" cm="1">
        <f t="array" ref="P473">LOOKUP(2,1/(Q$452:Q$484&lt;&gt;""),Q$452:Q$484)</f>
        <v>8</v>
      </c>
      <c r="Q473">
        <v>6</v>
      </c>
      <c r="R473">
        <f t="shared" si="8"/>
        <v>0</v>
      </c>
    </row>
    <row r="474" spans="1:18" x14ac:dyDescent="0.3">
      <c r="A474" t="s">
        <v>15</v>
      </c>
      <c r="B474" s="1">
        <v>38454</v>
      </c>
      <c r="C474" t="s">
        <v>16</v>
      </c>
      <c r="D474" t="s">
        <v>89</v>
      </c>
      <c r="E474" t="s">
        <v>90</v>
      </c>
      <c r="G474" s="6" t="s">
        <v>29</v>
      </c>
      <c r="H474" t="s">
        <v>28</v>
      </c>
      <c r="I474" t="s">
        <v>21</v>
      </c>
      <c r="J474" t="s">
        <v>22</v>
      </c>
      <c r="K474">
        <v>12.4</v>
      </c>
      <c r="L474">
        <v>99</v>
      </c>
      <c r="M474" t="s">
        <v>35</v>
      </c>
      <c r="N474">
        <v>99</v>
      </c>
      <c r="P474" cm="1">
        <f t="array" ref="P474">LOOKUP(2,1/(Q$452:Q$484&lt;&gt;""),Q$452:Q$484)</f>
        <v>8</v>
      </c>
      <c r="Q474">
        <v>6</v>
      </c>
      <c r="R474">
        <f t="shared" si="8"/>
        <v>0</v>
      </c>
    </row>
    <row r="475" spans="1:18" x14ac:dyDescent="0.3">
      <c r="A475" t="s">
        <v>15</v>
      </c>
      <c r="B475" s="1">
        <v>38454</v>
      </c>
      <c r="C475" t="s">
        <v>16</v>
      </c>
      <c r="D475" t="s">
        <v>89</v>
      </c>
      <c r="E475" t="s">
        <v>90</v>
      </c>
      <c r="G475" s="6" t="s">
        <v>29</v>
      </c>
      <c r="H475" t="s">
        <v>25</v>
      </c>
      <c r="I475" t="s">
        <v>26</v>
      </c>
      <c r="J475" t="s">
        <v>27</v>
      </c>
      <c r="K475">
        <v>43</v>
      </c>
      <c r="L475">
        <v>20.05</v>
      </c>
      <c r="M475" t="s">
        <v>35</v>
      </c>
      <c r="N475">
        <v>20.05</v>
      </c>
      <c r="P475" cm="1">
        <f t="array" ref="P475">LOOKUP(2,1/(Q$452:Q$484&lt;&gt;""),Q$452:Q$484)</f>
        <v>8</v>
      </c>
      <c r="Q475">
        <v>7</v>
      </c>
      <c r="R475">
        <f t="shared" si="8"/>
        <v>0</v>
      </c>
    </row>
    <row r="476" spans="1:18" x14ac:dyDescent="0.3">
      <c r="A476" t="s">
        <v>15</v>
      </c>
      <c r="B476" s="1">
        <v>38454</v>
      </c>
      <c r="C476" t="s">
        <v>16</v>
      </c>
      <c r="D476" t="s">
        <v>89</v>
      </c>
      <c r="E476" t="s">
        <v>90</v>
      </c>
      <c r="G476" t="s">
        <v>19</v>
      </c>
      <c r="H476" t="s">
        <v>53</v>
      </c>
      <c r="I476" t="s">
        <v>26</v>
      </c>
      <c r="J476" t="s">
        <v>27</v>
      </c>
      <c r="K476">
        <v>206</v>
      </c>
      <c r="L476">
        <v>18.899999999999999</v>
      </c>
      <c r="M476" t="s">
        <v>78</v>
      </c>
      <c r="N476">
        <v>20</v>
      </c>
      <c r="P476" cm="1">
        <f t="array" ref="P476">LOOKUP(2,1/(Q$452:Q$484&lt;&gt;""),Q$452:Q$484)</f>
        <v>8</v>
      </c>
      <c r="Q476">
        <v>7</v>
      </c>
      <c r="R476">
        <f t="shared" si="8"/>
        <v>0</v>
      </c>
    </row>
    <row r="477" spans="1:18" x14ac:dyDescent="0.3">
      <c r="A477" t="s">
        <v>15</v>
      </c>
      <c r="B477" s="1">
        <v>38454</v>
      </c>
      <c r="C477" t="s">
        <v>16</v>
      </c>
      <c r="D477" t="s">
        <v>89</v>
      </c>
      <c r="E477" t="s">
        <v>90</v>
      </c>
      <c r="G477" t="s">
        <v>19</v>
      </c>
      <c r="H477" t="s">
        <v>28</v>
      </c>
      <c r="I477" t="s">
        <v>26</v>
      </c>
      <c r="J477" t="s">
        <v>27</v>
      </c>
      <c r="K477">
        <v>300</v>
      </c>
      <c r="L477">
        <v>30.2</v>
      </c>
      <c r="M477" t="s">
        <v>78</v>
      </c>
      <c r="N477">
        <v>31.2</v>
      </c>
      <c r="P477" cm="1">
        <f t="array" ref="P477">LOOKUP(2,1/(Q$452:Q$484&lt;&gt;""),Q$452:Q$484)</f>
        <v>8</v>
      </c>
      <c r="Q477">
        <v>7</v>
      </c>
      <c r="R477">
        <f t="shared" si="8"/>
        <v>0</v>
      </c>
    </row>
    <row r="478" spans="1:18" x14ac:dyDescent="0.3">
      <c r="A478" t="s">
        <v>15</v>
      </c>
      <c r="B478" s="1">
        <v>38454</v>
      </c>
      <c r="C478" t="s">
        <v>16</v>
      </c>
      <c r="D478" t="s">
        <v>89</v>
      </c>
      <c r="E478" t="s">
        <v>90</v>
      </c>
      <c r="G478" s="6" t="s">
        <v>29</v>
      </c>
      <c r="H478" t="s">
        <v>28</v>
      </c>
      <c r="I478" t="s">
        <v>21</v>
      </c>
      <c r="J478" t="s">
        <v>22</v>
      </c>
      <c r="K478">
        <v>12.4</v>
      </c>
      <c r="L478">
        <v>99</v>
      </c>
      <c r="M478" t="s">
        <v>78</v>
      </c>
      <c r="N478">
        <v>99</v>
      </c>
      <c r="P478" cm="1">
        <f t="array" ref="P478">LOOKUP(2,1/(Q$452:Q$484&lt;&gt;""),Q$452:Q$484)</f>
        <v>8</v>
      </c>
      <c r="Q478">
        <v>7</v>
      </c>
      <c r="R478">
        <f t="shared" si="8"/>
        <v>0</v>
      </c>
    </row>
    <row r="479" spans="1:18" x14ac:dyDescent="0.3">
      <c r="A479" t="s">
        <v>15</v>
      </c>
      <c r="B479" s="1">
        <v>38454</v>
      </c>
      <c r="C479" t="s">
        <v>16</v>
      </c>
      <c r="D479" t="s">
        <v>89</v>
      </c>
      <c r="E479" t="s">
        <v>90</v>
      </c>
      <c r="G479" s="6" t="s">
        <v>29</v>
      </c>
      <c r="H479" t="s">
        <v>25</v>
      </c>
      <c r="I479" t="s">
        <v>26</v>
      </c>
      <c r="J479" t="s">
        <v>27</v>
      </c>
      <c r="K479">
        <v>43</v>
      </c>
      <c r="L479">
        <v>20.05</v>
      </c>
      <c r="M479" t="s">
        <v>78</v>
      </c>
      <c r="N479">
        <v>20.05</v>
      </c>
      <c r="P479" cm="1">
        <f t="array" ref="P479">LOOKUP(2,1/(Q$452:Q$484&lt;&gt;""),Q$452:Q$484)</f>
        <v>8</v>
      </c>
      <c r="Q479">
        <v>7</v>
      </c>
      <c r="R479">
        <f t="shared" si="8"/>
        <v>0</v>
      </c>
    </row>
    <row r="480" spans="1:18" x14ac:dyDescent="0.3">
      <c r="A480" t="s">
        <v>15</v>
      </c>
      <c r="B480" s="1">
        <v>38454</v>
      </c>
      <c r="C480" t="s">
        <v>16</v>
      </c>
      <c r="D480" t="s">
        <v>89</v>
      </c>
      <c r="E480" t="s">
        <v>90</v>
      </c>
      <c r="G480" t="s">
        <v>19</v>
      </c>
      <c r="H480" t="s">
        <v>53</v>
      </c>
      <c r="I480" t="s">
        <v>26</v>
      </c>
      <c r="J480" t="s">
        <v>27</v>
      </c>
      <c r="K480">
        <v>206</v>
      </c>
      <c r="L480">
        <v>18.899999999999999</v>
      </c>
      <c r="M480" t="s">
        <v>60</v>
      </c>
      <c r="N480">
        <v>20.05</v>
      </c>
      <c r="P480" cm="1">
        <f t="array" ref="P480">LOOKUP(2,1/(Q$452:Q$484&lt;&gt;""),Q$452:Q$484)</f>
        <v>8</v>
      </c>
      <c r="Q480">
        <v>8</v>
      </c>
      <c r="R480">
        <f t="shared" si="8"/>
        <v>0</v>
      </c>
    </row>
    <row r="481" spans="1:18" x14ac:dyDescent="0.3">
      <c r="A481" t="s">
        <v>15</v>
      </c>
      <c r="B481" s="1">
        <v>38454</v>
      </c>
      <c r="C481" t="s">
        <v>16</v>
      </c>
      <c r="D481" t="s">
        <v>89</v>
      </c>
      <c r="E481" t="s">
        <v>90</v>
      </c>
      <c r="G481" t="s">
        <v>19</v>
      </c>
      <c r="H481" t="s">
        <v>28</v>
      </c>
      <c r="I481" t="s">
        <v>26</v>
      </c>
      <c r="J481" t="s">
        <v>27</v>
      </c>
      <c r="K481">
        <v>300</v>
      </c>
      <c r="L481">
        <v>30.2</v>
      </c>
      <c r="M481" t="s">
        <v>60</v>
      </c>
      <c r="N481">
        <v>30.2</v>
      </c>
      <c r="P481" cm="1">
        <f t="array" ref="P481">LOOKUP(2,1/(Q$452:Q$484&lt;&gt;""),Q$452:Q$484)</f>
        <v>8</v>
      </c>
      <c r="Q481">
        <v>8</v>
      </c>
      <c r="R481">
        <f t="shared" si="8"/>
        <v>0</v>
      </c>
    </row>
    <row r="482" spans="1:18" x14ac:dyDescent="0.3">
      <c r="A482" t="s">
        <v>15</v>
      </c>
      <c r="B482" s="1">
        <v>38454</v>
      </c>
      <c r="C482" t="s">
        <v>16</v>
      </c>
      <c r="D482" t="s">
        <v>89</v>
      </c>
      <c r="E482" t="s">
        <v>90</v>
      </c>
      <c r="G482" s="6" t="s">
        <v>29</v>
      </c>
      <c r="H482" t="s">
        <v>28</v>
      </c>
      <c r="I482" t="s">
        <v>21</v>
      </c>
      <c r="J482" t="s">
        <v>22</v>
      </c>
      <c r="K482">
        <v>12.4</v>
      </c>
      <c r="L482">
        <v>99</v>
      </c>
      <c r="M482" t="s">
        <v>60</v>
      </c>
      <c r="N482">
        <v>99</v>
      </c>
      <c r="P482" cm="1">
        <f t="array" ref="P482">LOOKUP(2,1/(Q$452:Q$484&lt;&gt;""),Q$452:Q$484)</f>
        <v>8</v>
      </c>
      <c r="Q482">
        <v>8</v>
      </c>
      <c r="R482">
        <f t="shared" si="8"/>
        <v>0</v>
      </c>
    </row>
    <row r="483" spans="1:18" x14ac:dyDescent="0.3">
      <c r="A483" t="s">
        <v>15</v>
      </c>
      <c r="B483" s="1">
        <v>38454</v>
      </c>
      <c r="C483" t="s">
        <v>16</v>
      </c>
      <c r="D483" t="s">
        <v>89</v>
      </c>
      <c r="E483" t="s">
        <v>90</v>
      </c>
      <c r="G483" s="6" t="s">
        <v>29</v>
      </c>
      <c r="H483" t="s">
        <v>25</v>
      </c>
      <c r="I483" t="s">
        <v>26</v>
      </c>
      <c r="J483" t="s">
        <v>27</v>
      </c>
      <c r="K483">
        <v>43</v>
      </c>
      <c r="L483">
        <v>20.05</v>
      </c>
      <c r="M483" t="s">
        <v>60</v>
      </c>
      <c r="N483">
        <v>20.05</v>
      </c>
      <c r="P483" cm="1">
        <f t="array" ref="P483">LOOKUP(2,1/(Q$452:Q$484&lt;&gt;""),Q$452:Q$484)</f>
        <v>8</v>
      </c>
      <c r="Q483">
        <v>8</v>
      </c>
      <c r="R483">
        <f t="shared" si="8"/>
        <v>0</v>
      </c>
    </row>
    <row r="484" spans="1:18" x14ac:dyDescent="0.3">
      <c r="R484" t="str">
        <f t="shared" si="8"/>
        <v/>
      </c>
    </row>
    <row r="485" spans="1:18" x14ac:dyDescent="0.3">
      <c r="A485" t="s">
        <v>15</v>
      </c>
      <c r="B485" s="1">
        <v>38454</v>
      </c>
      <c r="C485" t="s">
        <v>16</v>
      </c>
      <c r="D485" t="s">
        <v>91</v>
      </c>
      <c r="E485" t="s">
        <v>92</v>
      </c>
      <c r="G485" t="s">
        <v>19</v>
      </c>
      <c r="H485" t="s">
        <v>41</v>
      </c>
      <c r="I485" t="s">
        <v>21</v>
      </c>
      <c r="J485" t="s">
        <v>22</v>
      </c>
      <c r="K485">
        <v>17.600000000000001</v>
      </c>
      <c r="L485">
        <v>136.69999999999999</v>
      </c>
      <c r="M485" t="s">
        <v>45</v>
      </c>
      <c r="N485">
        <v>231</v>
      </c>
      <c r="O485" t="s">
        <v>24</v>
      </c>
      <c r="P485" cm="1">
        <f t="array" ref="P485">LOOKUP(2,1/(Q$485:Q$492&lt;&gt;""),Q$485:Q$492)</f>
        <v>4</v>
      </c>
      <c r="Q485">
        <v>1</v>
      </c>
      <c r="R485">
        <f t="shared" si="8"/>
        <v>0</v>
      </c>
    </row>
    <row r="486" spans="1:18" x14ac:dyDescent="0.3">
      <c r="A486" t="s">
        <v>15</v>
      </c>
      <c r="B486" s="1">
        <v>38454</v>
      </c>
      <c r="C486" t="s">
        <v>16</v>
      </c>
      <c r="D486" t="s">
        <v>91</v>
      </c>
      <c r="E486" t="s">
        <v>92</v>
      </c>
      <c r="G486" t="s">
        <v>19</v>
      </c>
      <c r="H486" t="s">
        <v>41</v>
      </c>
      <c r="I486" t="s">
        <v>26</v>
      </c>
      <c r="J486" t="s">
        <v>27</v>
      </c>
      <c r="K486">
        <v>231</v>
      </c>
      <c r="L486">
        <v>31.8</v>
      </c>
      <c r="M486" t="s">
        <v>45</v>
      </c>
      <c r="N486">
        <v>47</v>
      </c>
      <c r="O486" t="s">
        <v>24</v>
      </c>
      <c r="P486" cm="1">
        <f t="array" ref="P486">LOOKUP(2,1/(Q$485:Q$492&lt;&gt;""),Q$485:Q$492)</f>
        <v>4</v>
      </c>
      <c r="Q486">
        <v>1</v>
      </c>
      <c r="R486">
        <f t="shared" si="8"/>
        <v>0</v>
      </c>
    </row>
    <row r="487" spans="1:18" x14ac:dyDescent="0.3">
      <c r="A487" t="s">
        <v>15</v>
      </c>
      <c r="B487" s="1">
        <v>38454</v>
      </c>
      <c r="C487" t="s">
        <v>16</v>
      </c>
      <c r="D487" t="s">
        <v>91</v>
      </c>
      <c r="E487" t="s">
        <v>92</v>
      </c>
      <c r="G487" t="s">
        <v>19</v>
      </c>
      <c r="H487" t="s">
        <v>41</v>
      </c>
      <c r="I487" t="s">
        <v>21</v>
      </c>
      <c r="J487" t="s">
        <v>22</v>
      </c>
      <c r="K487">
        <v>17.600000000000001</v>
      </c>
      <c r="L487">
        <v>136.69999999999999</v>
      </c>
      <c r="M487" t="s">
        <v>44</v>
      </c>
      <c r="N487">
        <v>136.69999999999999</v>
      </c>
      <c r="P487" cm="1">
        <f t="array" ref="P487">LOOKUP(2,1/(Q$485:Q$492&lt;&gt;""),Q$485:Q$492)</f>
        <v>4</v>
      </c>
      <c r="Q487">
        <v>2</v>
      </c>
      <c r="R487">
        <f t="shared" si="8"/>
        <v>0</v>
      </c>
    </row>
    <row r="488" spans="1:18" x14ac:dyDescent="0.3">
      <c r="A488" t="s">
        <v>15</v>
      </c>
      <c r="B488" s="1">
        <v>38454</v>
      </c>
      <c r="C488" t="s">
        <v>16</v>
      </c>
      <c r="D488" t="s">
        <v>91</v>
      </c>
      <c r="E488" t="s">
        <v>92</v>
      </c>
      <c r="G488" t="s">
        <v>19</v>
      </c>
      <c r="H488" t="s">
        <v>41</v>
      </c>
      <c r="I488" t="s">
        <v>26</v>
      </c>
      <c r="J488" t="s">
        <v>27</v>
      </c>
      <c r="K488">
        <v>231</v>
      </c>
      <c r="L488">
        <v>31.8</v>
      </c>
      <c r="M488" t="s">
        <v>44</v>
      </c>
      <c r="N488">
        <v>43.61</v>
      </c>
      <c r="P488" cm="1">
        <f t="array" ref="P488">LOOKUP(2,1/(Q$485:Q$492&lt;&gt;""),Q$485:Q$492)</f>
        <v>4</v>
      </c>
      <c r="Q488">
        <v>2</v>
      </c>
      <c r="R488">
        <f t="shared" si="8"/>
        <v>0</v>
      </c>
    </row>
    <row r="489" spans="1:18" x14ac:dyDescent="0.3">
      <c r="A489" t="s">
        <v>15</v>
      </c>
      <c r="B489" s="1">
        <v>38454</v>
      </c>
      <c r="C489" t="s">
        <v>16</v>
      </c>
      <c r="D489" t="s">
        <v>91</v>
      </c>
      <c r="E489" t="s">
        <v>92</v>
      </c>
      <c r="G489" t="s">
        <v>19</v>
      </c>
      <c r="H489" t="s">
        <v>41</v>
      </c>
      <c r="I489" t="s">
        <v>21</v>
      </c>
      <c r="J489" t="s">
        <v>22</v>
      </c>
      <c r="K489">
        <v>17.600000000000001</v>
      </c>
      <c r="L489">
        <v>136.69999999999999</v>
      </c>
      <c r="M489" t="s">
        <v>75</v>
      </c>
      <c r="N489">
        <v>142</v>
      </c>
      <c r="P489" cm="1">
        <f t="array" ref="P489">LOOKUP(2,1/(Q$485:Q$492&lt;&gt;""),Q$485:Q$492)</f>
        <v>4</v>
      </c>
      <c r="Q489">
        <v>3</v>
      </c>
      <c r="R489">
        <f t="shared" si="8"/>
        <v>0</v>
      </c>
    </row>
    <row r="490" spans="1:18" x14ac:dyDescent="0.3">
      <c r="A490" t="s">
        <v>15</v>
      </c>
      <c r="B490" s="1">
        <v>38454</v>
      </c>
      <c r="C490" t="s">
        <v>16</v>
      </c>
      <c r="D490" t="s">
        <v>91</v>
      </c>
      <c r="E490" t="s">
        <v>92</v>
      </c>
      <c r="G490" t="s">
        <v>19</v>
      </c>
      <c r="H490" t="s">
        <v>41</v>
      </c>
      <c r="I490" t="s">
        <v>26</v>
      </c>
      <c r="J490" t="s">
        <v>27</v>
      </c>
      <c r="K490">
        <v>231</v>
      </c>
      <c r="L490">
        <v>31.8</v>
      </c>
      <c r="M490" t="s">
        <v>75</v>
      </c>
      <c r="N490">
        <v>42</v>
      </c>
      <c r="P490" cm="1">
        <f t="array" ref="P490">LOOKUP(2,1/(Q$485:Q$492&lt;&gt;""),Q$485:Q$492)</f>
        <v>4</v>
      </c>
      <c r="Q490">
        <v>3</v>
      </c>
      <c r="R490">
        <f t="shared" si="8"/>
        <v>0</v>
      </c>
    </row>
    <row r="491" spans="1:18" x14ac:dyDescent="0.3">
      <c r="A491" t="s">
        <v>15</v>
      </c>
      <c r="B491" s="1">
        <v>38454</v>
      </c>
      <c r="C491" t="s">
        <v>16</v>
      </c>
      <c r="D491" t="s">
        <v>91</v>
      </c>
      <c r="E491" t="s">
        <v>92</v>
      </c>
      <c r="G491" t="s">
        <v>19</v>
      </c>
      <c r="H491" t="s">
        <v>41</v>
      </c>
      <c r="I491" t="s">
        <v>21</v>
      </c>
      <c r="J491" t="s">
        <v>22</v>
      </c>
      <c r="K491">
        <v>17.600000000000001</v>
      </c>
      <c r="L491">
        <v>136.69999999999999</v>
      </c>
      <c r="M491" t="s">
        <v>78</v>
      </c>
      <c r="N491">
        <v>136.69999999999999</v>
      </c>
      <c r="P491" cm="1">
        <f t="array" ref="P491">LOOKUP(2,1/(Q$485:Q$492&lt;&gt;""),Q$485:Q$492)</f>
        <v>4</v>
      </c>
      <c r="Q491">
        <v>4</v>
      </c>
      <c r="R491">
        <f t="shared" si="8"/>
        <v>0</v>
      </c>
    </row>
    <row r="492" spans="1:18" x14ac:dyDescent="0.3">
      <c r="A492" t="s">
        <v>15</v>
      </c>
      <c r="B492" s="1">
        <v>38454</v>
      </c>
      <c r="C492" t="s">
        <v>16</v>
      </c>
      <c r="D492" t="s">
        <v>91</v>
      </c>
      <c r="E492" t="s">
        <v>92</v>
      </c>
      <c r="G492" t="s">
        <v>19</v>
      </c>
      <c r="H492" t="s">
        <v>41</v>
      </c>
      <c r="I492" t="s">
        <v>26</v>
      </c>
      <c r="J492" t="s">
        <v>27</v>
      </c>
      <c r="K492">
        <v>231</v>
      </c>
      <c r="L492">
        <v>31.8</v>
      </c>
      <c r="M492" t="s">
        <v>78</v>
      </c>
      <c r="N492">
        <v>35</v>
      </c>
      <c r="P492" cm="1">
        <f t="array" ref="P492">LOOKUP(2,1/(Q$485:Q$492&lt;&gt;""),Q$485:Q$492)</f>
        <v>4</v>
      </c>
      <c r="Q492">
        <v>4</v>
      </c>
      <c r="R492">
        <f t="shared" si="8"/>
        <v>0</v>
      </c>
    </row>
    <row r="493" spans="1:18" x14ac:dyDescent="0.3">
      <c r="R493" t="str">
        <f t="shared" si="8"/>
        <v/>
      </c>
    </row>
    <row r="494" spans="1:18" x14ac:dyDescent="0.3">
      <c r="A494" t="s">
        <v>15</v>
      </c>
      <c r="B494" s="1">
        <v>38559</v>
      </c>
      <c r="C494" t="s">
        <v>16</v>
      </c>
      <c r="D494" t="s">
        <v>93</v>
      </c>
      <c r="E494" t="s">
        <v>94</v>
      </c>
      <c r="G494" t="s">
        <v>19</v>
      </c>
      <c r="H494" t="s">
        <v>25</v>
      </c>
      <c r="I494" t="s">
        <v>21</v>
      </c>
      <c r="J494" t="s">
        <v>22</v>
      </c>
      <c r="K494">
        <v>57</v>
      </c>
      <c r="L494">
        <v>121</v>
      </c>
      <c r="M494" t="s">
        <v>33</v>
      </c>
      <c r="N494">
        <v>200</v>
      </c>
      <c r="O494" t="s">
        <v>24</v>
      </c>
      <c r="P494" cm="1">
        <f t="array" ref="P494">LOOKUP(2,1/(Q$494:Q$517&lt;&gt;""),Q$494:Q$517)</f>
        <v>6</v>
      </c>
      <c r="Q494">
        <v>1</v>
      </c>
      <c r="R494">
        <f t="shared" si="8"/>
        <v>0</v>
      </c>
    </row>
    <row r="495" spans="1:18" x14ac:dyDescent="0.3">
      <c r="A495" t="s">
        <v>15</v>
      </c>
      <c r="B495" s="1">
        <v>38559</v>
      </c>
      <c r="C495" t="s">
        <v>16</v>
      </c>
      <c r="D495" t="s">
        <v>93</v>
      </c>
      <c r="E495" t="s">
        <v>94</v>
      </c>
      <c r="G495" t="s">
        <v>19</v>
      </c>
      <c r="H495" t="s">
        <v>30</v>
      </c>
      <c r="I495" t="s">
        <v>26</v>
      </c>
      <c r="J495" t="s">
        <v>27</v>
      </c>
      <c r="K495">
        <v>137</v>
      </c>
      <c r="L495">
        <v>17.05</v>
      </c>
      <c r="M495" t="s">
        <v>33</v>
      </c>
      <c r="N495">
        <v>25</v>
      </c>
      <c r="O495" t="s">
        <v>24</v>
      </c>
      <c r="P495" cm="1">
        <f t="array" ref="P495">LOOKUP(2,1/(Q$494:Q$517&lt;&gt;""),Q$494:Q$517)</f>
        <v>6</v>
      </c>
      <c r="Q495">
        <v>1</v>
      </c>
      <c r="R495">
        <f t="shared" si="8"/>
        <v>0</v>
      </c>
    </row>
    <row r="496" spans="1:18" x14ac:dyDescent="0.3">
      <c r="A496" t="s">
        <v>15</v>
      </c>
      <c r="B496" s="1">
        <v>38559</v>
      </c>
      <c r="C496" t="s">
        <v>16</v>
      </c>
      <c r="D496" t="s">
        <v>93</v>
      </c>
      <c r="E496" t="s">
        <v>94</v>
      </c>
      <c r="G496" t="s">
        <v>19</v>
      </c>
      <c r="H496" t="s">
        <v>25</v>
      </c>
      <c r="I496" t="s">
        <v>26</v>
      </c>
      <c r="J496" t="s">
        <v>27</v>
      </c>
      <c r="K496">
        <v>601</v>
      </c>
      <c r="L496">
        <v>18.45</v>
      </c>
      <c r="M496" t="s">
        <v>33</v>
      </c>
      <c r="N496">
        <v>36</v>
      </c>
      <c r="O496" t="s">
        <v>24</v>
      </c>
      <c r="P496" cm="1">
        <f t="array" ref="P496">LOOKUP(2,1/(Q$494:Q$517&lt;&gt;""),Q$494:Q$517)</f>
        <v>6</v>
      </c>
      <c r="Q496">
        <v>1</v>
      </c>
      <c r="R496">
        <f t="shared" si="8"/>
        <v>0</v>
      </c>
    </row>
    <row r="497" spans="1:18" x14ac:dyDescent="0.3">
      <c r="A497" t="s">
        <v>15</v>
      </c>
      <c r="B497" s="1">
        <v>38559</v>
      </c>
      <c r="C497" t="s">
        <v>16</v>
      </c>
      <c r="D497" t="s">
        <v>93</v>
      </c>
      <c r="E497" t="s">
        <v>94</v>
      </c>
      <c r="G497" s="6" t="s">
        <v>29</v>
      </c>
      <c r="H497" t="s">
        <v>28</v>
      </c>
      <c r="I497" t="s">
        <v>26</v>
      </c>
      <c r="J497" t="s">
        <v>27</v>
      </c>
      <c r="K497">
        <v>12</v>
      </c>
      <c r="L497">
        <v>10</v>
      </c>
      <c r="M497" t="s">
        <v>33</v>
      </c>
      <c r="N497">
        <v>10</v>
      </c>
      <c r="O497" t="s">
        <v>24</v>
      </c>
      <c r="P497" cm="1">
        <f t="array" ref="P497">LOOKUP(2,1/(Q$494:Q$517&lt;&gt;""),Q$494:Q$517)</f>
        <v>6</v>
      </c>
      <c r="Q497">
        <v>1</v>
      </c>
      <c r="R497">
        <f t="shared" si="8"/>
        <v>0</v>
      </c>
    </row>
    <row r="498" spans="1:18" x14ac:dyDescent="0.3">
      <c r="A498" t="s">
        <v>15</v>
      </c>
      <c r="B498" s="1">
        <v>38559</v>
      </c>
      <c r="C498" t="s">
        <v>16</v>
      </c>
      <c r="D498" t="s">
        <v>93</v>
      </c>
      <c r="E498" t="s">
        <v>94</v>
      </c>
      <c r="G498" t="s">
        <v>19</v>
      </c>
      <c r="H498" t="s">
        <v>25</v>
      </c>
      <c r="I498" t="s">
        <v>21</v>
      </c>
      <c r="J498" t="s">
        <v>22</v>
      </c>
      <c r="K498">
        <v>57</v>
      </c>
      <c r="L498">
        <v>121</v>
      </c>
      <c r="M498" t="s">
        <v>54</v>
      </c>
      <c r="N498">
        <v>325</v>
      </c>
      <c r="P498" cm="1">
        <f t="array" ref="P498">LOOKUP(2,1/(Q$494:Q$517&lt;&gt;""),Q$494:Q$517)</f>
        <v>6</v>
      </c>
      <c r="Q498">
        <v>2</v>
      </c>
      <c r="R498">
        <f t="shared" si="8"/>
        <v>0</v>
      </c>
    </row>
    <row r="499" spans="1:18" x14ac:dyDescent="0.3">
      <c r="A499" t="s">
        <v>15</v>
      </c>
      <c r="B499" s="1">
        <v>38559</v>
      </c>
      <c r="C499" t="s">
        <v>16</v>
      </c>
      <c r="D499" t="s">
        <v>93</v>
      </c>
      <c r="E499" t="s">
        <v>94</v>
      </c>
      <c r="G499" t="s">
        <v>19</v>
      </c>
      <c r="H499" t="s">
        <v>30</v>
      </c>
      <c r="I499" t="s">
        <v>26</v>
      </c>
      <c r="J499" t="s">
        <v>27</v>
      </c>
      <c r="K499">
        <v>137</v>
      </c>
      <c r="L499">
        <v>17.05</v>
      </c>
      <c r="M499" t="s">
        <v>54</v>
      </c>
      <c r="N499">
        <v>17.05</v>
      </c>
      <c r="P499" cm="1">
        <f t="array" ref="P499">LOOKUP(2,1/(Q$494:Q$517&lt;&gt;""),Q$494:Q$517)</f>
        <v>6</v>
      </c>
      <c r="Q499">
        <v>2</v>
      </c>
      <c r="R499">
        <f t="shared" si="8"/>
        <v>0</v>
      </c>
    </row>
    <row r="500" spans="1:18" x14ac:dyDescent="0.3">
      <c r="A500" t="s">
        <v>15</v>
      </c>
      <c r="B500" s="1">
        <v>38559</v>
      </c>
      <c r="C500" t="s">
        <v>16</v>
      </c>
      <c r="D500" t="s">
        <v>93</v>
      </c>
      <c r="E500" t="s">
        <v>94</v>
      </c>
      <c r="G500" t="s">
        <v>19</v>
      </c>
      <c r="H500" t="s">
        <v>25</v>
      </c>
      <c r="I500" t="s">
        <v>26</v>
      </c>
      <c r="J500" t="s">
        <v>27</v>
      </c>
      <c r="K500">
        <v>601</v>
      </c>
      <c r="L500">
        <v>18.45</v>
      </c>
      <c r="M500" t="s">
        <v>54</v>
      </c>
      <c r="N500">
        <v>18.45</v>
      </c>
      <c r="P500" cm="1">
        <f t="array" ref="P500">LOOKUP(2,1/(Q$494:Q$517&lt;&gt;""),Q$494:Q$517)</f>
        <v>6</v>
      </c>
      <c r="Q500">
        <v>2</v>
      </c>
      <c r="R500">
        <f t="shared" si="8"/>
        <v>0</v>
      </c>
    </row>
    <row r="501" spans="1:18" x14ac:dyDescent="0.3">
      <c r="A501" t="s">
        <v>15</v>
      </c>
      <c r="B501" s="1">
        <v>38559</v>
      </c>
      <c r="C501" t="s">
        <v>16</v>
      </c>
      <c r="D501" t="s">
        <v>93</v>
      </c>
      <c r="E501" t="s">
        <v>94</v>
      </c>
      <c r="G501" s="6" t="s">
        <v>29</v>
      </c>
      <c r="H501" t="s">
        <v>28</v>
      </c>
      <c r="I501" t="s">
        <v>26</v>
      </c>
      <c r="J501" t="s">
        <v>27</v>
      </c>
      <c r="K501">
        <v>12</v>
      </c>
      <c r="L501">
        <v>10</v>
      </c>
      <c r="M501" t="s">
        <v>54</v>
      </c>
      <c r="N501">
        <v>10</v>
      </c>
      <c r="P501" cm="1">
        <f t="array" ref="P501">LOOKUP(2,1/(Q$494:Q$517&lt;&gt;""),Q$494:Q$517)</f>
        <v>6</v>
      </c>
      <c r="Q501">
        <v>2</v>
      </c>
      <c r="R501">
        <f t="shared" si="8"/>
        <v>0</v>
      </c>
    </row>
    <row r="502" spans="1:18" x14ac:dyDescent="0.3">
      <c r="A502" t="s">
        <v>15</v>
      </c>
      <c r="B502" s="1">
        <v>38559</v>
      </c>
      <c r="C502" t="s">
        <v>16</v>
      </c>
      <c r="D502" t="s">
        <v>93</v>
      </c>
      <c r="E502" t="s">
        <v>94</v>
      </c>
      <c r="G502" t="s">
        <v>19</v>
      </c>
      <c r="H502" t="s">
        <v>25</v>
      </c>
      <c r="I502" t="s">
        <v>21</v>
      </c>
      <c r="J502" t="s">
        <v>22</v>
      </c>
      <c r="K502">
        <v>57</v>
      </c>
      <c r="L502">
        <v>121</v>
      </c>
      <c r="M502" t="s">
        <v>95</v>
      </c>
      <c r="N502">
        <v>121</v>
      </c>
      <c r="P502" cm="1">
        <f t="array" ref="P502">LOOKUP(2,1/(Q$494:Q$517&lt;&gt;""),Q$494:Q$517)</f>
        <v>6</v>
      </c>
      <c r="Q502">
        <v>3</v>
      </c>
      <c r="R502">
        <f t="shared" si="8"/>
        <v>0</v>
      </c>
    </row>
    <row r="503" spans="1:18" x14ac:dyDescent="0.3">
      <c r="A503" t="s">
        <v>15</v>
      </c>
      <c r="B503" s="1">
        <v>38559</v>
      </c>
      <c r="C503" t="s">
        <v>16</v>
      </c>
      <c r="D503" t="s">
        <v>93</v>
      </c>
      <c r="E503" t="s">
        <v>94</v>
      </c>
      <c r="G503" t="s">
        <v>19</v>
      </c>
      <c r="H503" t="s">
        <v>30</v>
      </c>
      <c r="I503" t="s">
        <v>26</v>
      </c>
      <c r="J503" t="s">
        <v>27</v>
      </c>
      <c r="K503">
        <v>137</v>
      </c>
      <c r="L503">
        <v>17.05</v>
      </c>
      <c r="M503" t="s">
        <v>95</v>
      </c>
      <c r="N503">
        <v>95.85</v>
      </c>
      <c r="P503" cm="1">
        <f t="array" ref="P503">LOOKUP(2,1/(Q$494:Q$517&lt;&gt;""),Q$494:Q$517)</f>
        <v>6</v>
      </c>
      <c r="Q503">
        <v>3</v>
      </c>
      <c r="R503">
        <f t="shared" si="8"/>
        <v>0</v>
      </c>
    </row>
    <row r="504" spans="1:18" x14ac:dyDescent="0.3">
      <c r="A504" t="s">
        <v>15</v>
      </c>
      <c r="B504" s="1">
        <v>38559</v>
      </c>
      <c r="C504" t="s">
        <v>16</v>
      </c>
      <c r="D504" t="s">
        <v>93</v>
      </c>
      <c r="E504" t="s">
        <v>94</v>
      </c>
      <c r="G504" t="s">
        <v>19</v>
      </c>
      <c r="H504" t="s">
        <v>25</v>
      </c>
      <c r="I504" t="s">
        <v>26</v>
      </c>
      <c r="J504" t="s">
        <v>27</v>
      </c>
      <c r="K504">
        <v>601</v>
      </c>
      <c r="L504">
        <v>18.45</v>
      </c>
      <c r="M504" t="s">
        <v>95</v>
      </c>
      <c r="N504">
        <v>18.45</v>
      </c>
      <c r="P504" cm="1">
        <f t="array" ref="P504">LOOKUP(2,1/(Q$494:Q$517&lt;&gt;""),Q$494:Q$517)</f>
        <v>6</v>
      </c>
      <c r="Q504">
        <v>3</v>
      </c>
      <c r="R504">
        <f t="shared" si="8"/>
        <v>0</v>
      </c>
    </row>
    <row r="505" spans="1:18" x14ac:dyDescent="0.3">
      <c r="A505" t="s">
        <v>15</v>
      </c>
      <c r="B505" s="1">
        <v>38559</v>
      </c>
      <c r="C505" t="s">
        <v>16</v>
      </c>
      <c r="D505" t="s">
        <v>93</v>
      </c>
      <c r="E505" t="s">
        <v>94</v>
      </c>
      <c r="G505" s="6" t="s">
        <v>29</v>
      </c>
      <c r="H505" t="s">
        <v>28</v>
      </c>
      <c r="I505" t="s">
        <v>26</v>
      </c>
      <c r="J505" t="s">
        <v>27</v>
      </c>
      <c r="K505">
        <v>12</v>
      </c>
      <c r="L505">
        <v>10</v>
      </c>
      <c r="M505" t="s">
        <v>95</v>
      </c>
      <c r="N505">
        <v>10</v>
      </c>
      <c r="P505" cm="1">
        <f t="array" ref="P505">LOOKUP(2,1/(Q$494:Q$517&lt;&gt;""),Q$494:Q$517)</f>
        <v>6</v>
      </c>
      <c r="Q505">
        <v>3</v>
      </c>
      <c r="R505">
        <f t="shared" si="8"/>
        <v>0</v>
      </c>
    </row>
    <row r="506" spans="1:18" x14ac:dyDescent="0.3">
      <c r="A506" t="s">
        <v>15</v>
      </c>
      <c r="B506" s="1">
        <v>38559</v>
      </c>
      <c r="C506" t="s">
        <v>16</v>
      </c>
      <c r="D506" t="s">
        <v>93</v>
      </c>
      <c r="E506" t="s">
        <v>94</v>
      </c>
      <c r="G506" t="s">
        <v>19</v>
      </c>
      <c r="H506" t="s">
        <v>25</v>
      </c>
      <c r="I506" t="s">
        <v>21</v>
      </c>
      <c r="J506" t="s">
        <v>22</v>
      </c>
      <c r="K506">
        <v>57</v>
      </c>
      <c r="L506">
        <v>121</v>
      </c>
      <c r="M506" t="s">
        <v>59</v>
      </c>
      <c r="N506">
        <v>121</v>
      </c>
      <c r="P506" cm="1">
        <f t="array" ref="P506">LOOKUP(2,1/(Q$494:Q$517&lt;&gt;""),Q$494:Q$517)</f>
        <v>6</v>
      </c>
      <c r="Q506">
        <v>4</v>
      </c>
      <c r="R506">
        <f t="shared" si="8"/>
        <v>0</v>
      </c>
    </row>
    <row r="507" spans="1:18" x14ac:dyDescent="0.3">
      <c r="A507" t="s">
        <v>15</v>
      </c>
      <c r="B507" s="1">
        <v>38559</v>
      </c>
      <c r="C507" t="s">
        <v>16</v>
      </c>
      <c r="D507" t="s">
        <v>93</v>
      </c>
      <c r="E507" t="s">
        <v>94</v>
      </c>
      <c r="G507" t="s">
        <v>19</v>
      </c>
      <c r="H507" t="s">
        <v>30</v>
      </c>
      <c r="I507" t="s">
        <v>26</v>
      </c>
      <c r="J507" t="s">
        <v>27</v>
      </c>
      <c r="K507">
        <v>137</v>
      </c>
      <c r="L507">
        <v>17.05</v>
      </c>
      <c r="M507" t="s">
        <v>59</v>
      </c>
      <c r="N507">
        <v>88</v>
      </c>
      <c r="P507" cm="1">
        <f t="array" ref="P507">LOOKUP(2,1/(Q$494:Q$517&lt;&gt;""),Q$494:Q$517)</f>
        <v>6</v>
      </c>
      <c r="Q507">
        <v>4</v>
      </c>
      <c r="R507">
        <f t="shared" si="8"/>
        <v>0</v>
      </c>
    </row>
    <row r="508" spans="1:18" x14ac:dyDescent="0.3">
      <c r="A508" t="s">
        <v>15</v>
      </c>
      <c r="B508" s="1">
        <v>38559</v>
      </c>
      <c r="C508" t="s">
        <v>16</v>
      </c>
      <c r="D508" t="s">
        <v>93</v>
      </c>
      <c r="E508" t="s">
        <v>94</v>
      </c>
      <c r="G508" t="s">
        <v>19</v>
      </c>
      <c r="H508" t="s">
        <v>25</v>
      </c>
      <c r="I508" t="s">
        <v>26</v>
      </c>
      <c r="J508" t="s">
        <v>27</v>
      </c>
      <c r="K508">
        <v>601</v>
      </c>
      <c r="L508">
        <v>18.45</v>
      </c>
      <c r="M508" t="s">
        <v>59</v>
      </c>
      <c r="N508">
        <v>20</v>
      </c>
      <c r="P508" cm="1">
        <f t="array" ref="P508">LOOKUP(2,1/(Q$494:Q$517&lt;&gt;""),Q$494:Q$517)</f>
        <v>6</v>
      </c>
      <c r="Q508">
        <v>4</v>
      </c>
      <c r="R508">
        <f t="shared" si="8"/>
        <v>0</v>
      </c>
    </row>
    <row r="509" spans="1:18" x14ac:dyDescent="0.3">
      <c r="A509" t="s">
        <v>15</v>
      </c>
      <c r="B509" s="1">
        <v>38559</v>
      </c>
      <c r="C509" t="s">
        <v>16</v>
      </c>
      <c r="D509" t="s">
        <v>93</v>
      </c>
      <c r="E509" t="s">
        <v>94</v>
      </c>
      <c r="G509" s="6" t="s">
        <v>29</v>
      </c>
      <c r="H509" t="s">
        <v>28</v>
      </c>
      <c r="I509" t="s">
        <v>26</v>
      </c>
      <c r="J509" t="s">
        <v>27</v>
      </c>
      <c r="K509">
        <v>12</v>
      </c>
      <c r="L509">
        <v>10</v>
      </c>
      <c r="M509" t="s">
        <v>59</v>
      </c>
      <c r="N509">
        <v>10</v>
      </c>
      <c r="P509" cm="1">
        <f t="array" ref="P509">LOOKUP(2,1/(Q$494:Q$517&lt;&gt;""),Q$494:Q$517)</f>
        <v>6</v>
      </c>
      <c r="Q509">
        <v>4</v>
      </c>
      <c r="R509">
        <f t="shared" si="8"/>
        <v>0</v>
      </c>
    </row>
    <row r="510" spans="1:18" x14ac:dyDescent="0.3">
      <c r="A510" t="s">
        <v>15</v>
      </c>
      <c r="B510" s="1">
        <v>38559</v>
      </c>
      <c r="C510" t="s">
        <v>16</v>
      </c>
      <c r="D510" t="s">
        <v>93</v>
      </c>
      <c r="E510" t="s">
        <v>94</v>
      </c>
      <c r="G510" t="s">
        <v>19</v>
      </c>
      <c r="H510" t="s">
        <v>25</v>
      </c>
      <c r="I510" t="s">
        <v>21</v>
      </c>
      <c r="J510" t="s">
        <v>22</v>
      </c>
      <c r="K510">
        <v>57</v>
      </c>
      <c r="L510">
        <v>121</v>
      </c>
      <c r="M510" t="s">
        <v>78</v>
      </c>
      <c r="N510">
        <v>121</v>
      </c>
      <c r="P510" cm="1">
        <f t="array" ref="P510">LOOKUP(2,1/(Q$494:Q$517&lt;&gt;""),Q$494:Q$517)</f>
        <v>6</v>
      </c>
      <c r="Q510">
        <v>5</v>
      </c>
      <c r="R510">
        <f t="shared" si="8"/>
        <v>0</v>
      </c>
    </row>
    <row r="511" spans="1:18" x14ac:dyDescent="0.3">
      <c r="A511" t="s">
        <v>15</v>
      </c>
      <c r="B511" s="1">
        <v>38559</v>
      </c>
      <c r="C511" t="s">
        <v>16</v>
      </c>
      <c r="D511" t="s">
        <v>93</v>
      </c>
      <c r="E511" t="s">
        <v>94</v>
      </c>
      <c r="G511" t="s">
        <v>19</v>
      </c>
      <c r="H511" t="s">
        <v>30</v>
      </c>
      <c r="I511" t="s">
        <v>26</v>
      </c>
      <c r="J511" t="s">
        <v>27</v>
      </c>
      <c r="K511">
        <v>137</v>
      </c>
      <c r="L511">
        <v>17.05</v>
      </c>
      <c r="M511" t="s">
        <v>78</v>
      </c>
      <c r="N511">
        <v>20</v>
      </c>
      <c r="P511" cm="1">
        <f t="array" ref="P511">LOOKUP(2,1/(Q$494:Q$517&lt;&gt;""),Q$494:Q$517)</f>
        <v>6</v>
      </c>
      <c r="Q511">
        <v>5</v>
      </c>
      <c r="R511">
        <f t="shared" si="8"/>
        <v>0</v>
      </c>
    </row>
    <row r="512" spans="1:18" x14ac:dyDescent="0.3">
      <c r="A512" t="s">
        <v>15</v>
      </c>
      <c r="B512" s="1">
        <v>38559</v>
      </c>
      <c r="C512" t="s">
        <v>16</v>
      </c>
      <c r="D512" t="s">
        <v>93</v>
      </c>
      <c r="E512" t="s">
        <v>94</v>
      </c>
      <c r="G512" t="s">
        <v>19</v>
      </c>
      <c r="H512" t="s">
        <v>25</v>
      </c>
      <c r="I512" t="s">
        <v>26</v>
      </c>
      <c r="J512" t="s">
        <v>27</v>
      </c>
      <c r="K512">
        <v>601</v>
      </c>
      <c r="L512">
        <v>18.45</v>
      </c>
      <c r="M512" t="s">
        <v>78</v>
      </c>
      <c r="N512">
        <v>21.75</v>
      </c>
      <c r="P512" cm="1">
        <f t="array" ref="P512">LOOKUP(2,1/(Q$494:Q$517&lt;&gt;""),Q$494:Q$517)</f>
        <v>6</v>
      </c>
      <c r="Q512">
        <v>5</v>
      </c>
      <c r="R512">
        <f t="shared" si="8"/>
        <v>0</v>
      </c>
    </row>
    <row r="513" spans="1:18" x14ac:dyDescent="0.3">
      <c r="A513" t="s">
        <v>15</v>
      </c>
      <c r="B513" s="1">
        <v>38559</v>
      </c>
      <c r="C513" t="s">
        <v>16</v>
      </c>
      <c r="D513" t="s">
        <v>93</v>
      </c>
      <c r="E513" t="s">
        <v>94</v>
      </c>
      <c r="G513" s="6" t="s">
        <v>29</v>
      </c>
      <c r="H513" t="s">
        <v>28</v>
      </c>
      <c r="I513" t="s">
        <v>26</v>
      </c>
      <c r="J513" t="s">
        <v>27</v>
      </c>
      <c r="K513">
        <v>12</v>
      </c>
      <c r="L513">
        <v>10</v>
      </c>
      <c r="M513" t="s">
        <v>78</v>
      </c>
      <c r="N513">
        <v>10</v>
      </c>
      <c r="P513" cm="1">
        <f t="array" ref="P513">LOOKUP(2,1/(Q$494:Q$517&lt;&gt;""),Q$494:Q$517)</f>
        <v>6</v>
      </c>
      <c r="Q513">
        <v>5</v>
      </c>
      <c r="R513">
        <f t="shared" si="8"/>
        <v>0</v>
      </c>
    </row>
    <row r="514" spans="1:18" x14ac:dyDescent="0.3">
      <c r="A514" t="s">
        <v>15</v>
      </c>
      <c r="B514" s="1">
        <v>38559</v>
      </c>
      <c r="C514" t="s">
        <v>16</v>
      </c>
      <c r="D514" t="s">
        <v>93</v>
      </c>
      <c r="E514" t="s">
        <v>94</v>
      </c>
      <c r="G514" t="s">
        <v>19</v>
      </c>
      <c r="H514" t="s">
        <v>25</v>
      </c>
      <c r="I514" t="s">
        <v>21</v>
      </c>
      <c r="J514" t="s">
        <v>22</v>
      </c>
      <c r="K514">
        <v>57</v>
      </c>
      <c r="L514">
        <v>121</v>
      </c>
      <c r="M514" t="s">
        <v>96</v>
      </c>
      <c r="N514">
        <v>123</v>
      </c>
      <c r="P514" cm="1">
        <f t="array" ref="P514">LOOKUP(2,1/(Q$494:Q$517&lt;&gt;""),Q$494:Q$517)</f>
        <v>6</v>
      </c>
      <c r="Q514">
        <v>6</v>
      </c>
      <c r="R514">
        <f t="shared" si="8"/>
        <v>0</v>
      </c>
    </row>
    <row r="515" spans="1:18" x14ac:dyDescent="0.3">
      <c r="A515" t="s">
        <v>15</v>
      </c>
      <c r="B515" s="1">
        <v>38559</v>
      </c>
      <c r="C515" t="s">
        <v>16</v>
      </c>
      <c r="D515" t="s">
        <v>93</v>
      </c>
      <c r="E515" t="s">
        <v>94</v>
      </c>
      <c r="G515" t="s">
        <v>19</v>
      </c>
      <c r="H515" t="s">
        <v>30</v>
      </c>
      <c r="I515" t="s">
        <v>26</v>
      </c>
      <c r="J515" t="s">
        <v>27</v>
      </c>
      <c r="K515">
        <v>137</v>
      </c>
      <c r="L515">
        <v>17.05</v>
      </c>
      <c r="M515" t="s">
        <v>96</v>
      </c>
      <c r="N515">
        <v>17.8</v>
      </c>
      <c r="P515" cm="1">
        <f t="array" ref="P515">LOOKUP(2,1/(Q$494:Q$517&lt;&gt;""),Q$494:Q$517)</f>
        <v>6</v>
      </c>
      <c r="Q515">
        <v>6</v>
      </c>
      <c r="R515">
        <f t="shared" si="8"/>
        <v>0</v>
      </c>
    </row>
    <row r="516" spans="1:18" x14ac:dyDescent="0.3">
      <c r="A516" t="s">
        <v>15</v>
      </c>
      <c r="B516" s="1">
        <v>38559</v>
      </c>
      <c r="C516" t="s">
        <v>16</v>
      </c>
      <c r="D516" t="s">
        <v>93</v>
      </c>
      <c r="E516" t="s">
        <v>94</v>
      </c>
      <c r="G516" t="s">
        <v>19</v>
      </c>
      <c r="H516" t="s">
        <v>25</v>
      </c>
      <c r="I516" t="s">
        <v>26</v>
      </c>
      <c r="J516" t="s">
        <v>27</v>
      </c>
      <c r="K516">
        <v>601</v>
      </c>
      <c r="L516">
        <v>18.45</v>
      </c>
      <c r="M516" t="s">
        <v>96</v>
      </c>
      <c r="N516">
        <v>21.03</v>
      </c>
      <c r="P516" cm="1">
        <f t="array" ref="P516">LOOKUP(2,1/(Q$494:Q$517&lt;&gt;""),Q$494:Q$517)</f>
        <v>6</v>
      </c>
      <c r="Q516">
        <v>6</v>
      </c>
      <c r="R516">
        <f t="shared" si="8"/>
        <v>0</v>
      </c>
    </row>
    <row r="517" spans="1:18" x14ac:dyDescent="0.3">
      <c r="A517" t="s">
        <v>15</v>
      </c>
      <c r="B517" s="1">
        <v>38559</v>
      </c>
      <c r="C517" t="s">
        <v>16</v>
      </c>
      <c r="D517" t="s">
        <v>93</v>
      </c>
      <c r="E517" t="s">
        <v>94</v>
      </c>
      <c r="G517" s="6" t="s">
        <v>29</v>
      </c>
      <c r="H517" t="s">
        <v>28</v>
      </c>
      <c r="I517" t="s">
        <v>26</v>
      </c>
      <c r="J517" t="s">
        <v>27</v>
      </c>
      <c r="K517">
        <v>12</v>
      </c>
      <c r="L517">
        <v>10</v>
      </c>
      <c r="M517" t="s">
        <v>96</v>
      </c>
      <c r="N517">
        <v>10</v>
      </c>
      <c r="P517" cm="1">
        <f t="array" ref="P517">LOOKUP(2,1/(Q$494:Q$517&lt;&gt;""),Q$494:Q$517)</f>
        <v>6</v>
      </c>
      <c r="Q517">
        <v>6</v>
      </c>
      <c r="R517">
        <f t="shared" si="8"/>
        <v>0</v>
      </c>
    </row>
    <row r="518" spans="1:18" x14ac:dyDescent="0.3">
      <c r="R518" t="str">
        <f t="shared" si="8"/>
        <v/>
      </c>
    </row>
    <row r="519" spans="1:18" x14ac:dyDescent="0.3">
      <c r="A519" t="s">
        <v>15</v>
      </c>
      <c r="B519" s="1">
        <v>38559</v>
      </c>
      <c r="C519" t="s">
        <v>16</v>
      </c>
      <c r="D519" t="s">
        <v>97</v>
      </c>
      <c r="E519" t="s">
        <v>98</v>
      </c>
      <c r="G519" t="s">
        <v>19</v>
      </c>
      <c r="H519" t="s">
        <v>25</v>
      </c>
      <c r="I519" t="s">
        <v>21</v>
      </c>
      <c r="J519" t="s">
        <v>22</v>
      </c>
      <c r="K519">
        <v>25</v>
      </c>
      <c r="L519">
        <v>118</v>
      </c>
      <c r="M519" t="s">
        <v>54</v>
      </c>
      <c r="N519">
        <v>400</v>
      </c>
      <c r="O519" t="s">
        <v>24</v>
      </c>
      <c r="P519" cm="1">
        <f t="array" ref="P519">LOOKUP(2,1/(Q$494:Q$578&lt;&gt;""),Q$494:Q$578)</f>
        <v>12</v>
      </c>
      <c r="Q519">
        <v>1</v>
      </c>
      <c r="R519">
        <f t="shared" si="8"/>
        <v>0</v>
      </c>
    </row>
    <row r="520" spans="1:18" x14ac:dyDescent="0.3">
      <c r="A520" t="s">
        <v>15</v>
      </c>
      <c r="B520" s="1">
        <v>38559</v>
      </c>
      <c r="C520" t="s">
        <v>16</v>
      </c>
      <c r="D520" t="s">
        <v>97</v>
      </c>
      <c r="E520" t="s">
        <v>98</v>
      </c>
      <c r="G520" t="s">
        <v>19</v>
      </c>
      <c r="H520" t="s">
        <v>25</v>
      </c>
      <c r="I520" t="s">
        <v>26</v>
      </c>
      <c r="J520" t="s">
        <v>27</v>
      </c>
      <c r="K520">
        <v>223</v>
      </c>
      <c r="L520">
        <v>18.25</v>
      </c>
      <c r="M520" t="s">
        <v>54</v>
      </c>
      <c r="N520">
        <v>18.25</v>
      </c>
      <c r="O520" t="s">
        <v>24</v>
      </c>
      <c r="P520" cm="1">
        <f t="array" ref="P520">LOOKUP(2,1/(Q$494:Q$578&lt;&gt;""),Q$494:Q$578)</f>
        <v>12</v>
      </c>
      <c r="Q520">
        <v>1</v>
      </c>
      <c r="R520">
        <f t="shared" si="8"/>
        <v>0</v>
      </c>
    </row>
    <row r="521" spans="1:18" x14ac:dyDescent="0.3">
      <c r="A521" t="s">
        <v>15</v>
      </c>
      <c r="B521" s="1">
        <v>38559</v>
      </c>
      <c r="C521" t="s">
        <v>16</v>
      </c>
      <c r="D521" t="s">
        <v>97</v>
      </c>
      <c r="E521" t="s">
        <v>98</v>
      </c>
      <c r="G521" s="6" t="s">
        <v>29</v>
      </c>
      <c r="H521" t="s">
        <v>99</v>
      </c>
      <c r="I521" t="s">
        <v>26</v>
      </c>
      <c r="J521" t="s">
        <v>27</v>
      </c>
      <c r="K521">
        <v>44</v>
      </c>
      <c r="L521">
        <v>11.85</v>
      </c>
      <c r="M521" t="s">
        <v>54</v>
      </c>
      <c r="N521">
        <v>11.85</v>
      </c>
      <c r="O521" t="s">
        <v>24</v>
      </c>
      <c r="P521" cm="1">
        <f t="array" ref="P521">LOOKUP(2,1/(Q$494:Q$578&lt;&gt;""),Q$494:Q$578)</f>
        <v>12</v>
      </c>
      <c r="Q521">
        <v>1</v>
      </c>
      <c r="R521">
        <f t="shared" si="8"/>
        <v>0</v>
      </c>
    </row>
    <row r="522" spans="1:18" x14ac:dyDescent="0.3">
      <c r="A522" t="s">
        <v>15</v>
      </c>
      <c r="B522" s="1">
        <v>38559</v>
      </c>
      <c r="C522" t="s">
        <v>16</v>
      </c>
      <c r="D522" t="s">
        <v>97</v>
      </c>
      <c r="E522" t="s">
        <v>98</v>
      </c>
      <c r="G522" s="6" t="s">
        <v>29</v>
      </c>
      <c r="H522" t="s">
        <v>70</v>
      </c>
      <c r="I522" t="s">
        <v>26</v>
      </c>
      <c r="J522" t="s">
        <v>27</v>
      </c>
      <c r="K522">
        <v>29</v>
      </c>
      <c r="L522">
        <v>10.5</v>
      </c>
      <c r="M522" t="s">
        <v>54</v>
      </c>
      <c r="N522">
        <v>10.5</v>
      </c>
      <c r="O522" t="s">
        <v>24</v>
      </c>
      <c r="P522" cm="1">
        <f t="array" ref="P522">LOOKUP(2,1/(Q$494:Q$578&lt;&gt;""),Q$494:Q$578)</f>
        <v>12</v>
      </c>
      <c r="Q522">
        <v>1</v>
      </c>
      <c r="R522">
        <f t="shared" si="8"/>
        <v>0</v>
      </c>
    </row>
    <row r="523" spans="1:18" x14ac:dyDescent="0.3">
      <c r="A523" t="s">
        <v>15</v>
      </c>
      <c r="B523" s="1">
        <v>38559</v>
      </c>
      <c r="C523" t="s">
        <v>16</v>
      </c>
      <c r="D523" t="s">
        <v>97</v>
      </c>
      <c r="E523" t="s">
        <v>98</v>
      </c>
      <c r="G523" s="6" t="s">
        <v>29</v>
      </c>
      <c r="H523" t="s">
        <v>64</v>
      </c>
      <c r="I523" t="s">
        <v>26</v>
      </c>
      <c r="J523" t="s">
        <v>27</v>
      </c>
      <c r="K523">
        <v>48</v>
      </c>
      <c r="L523">
        <v>8.6999999999999993</v>
      </c>
      <c r="M523" t="s">
        <v>54</v>
      </c>
      <c r="N523">
        <v>8.6999999999999993</v>
      </c>
      <c r="O523" t="s">
        <v>24</v>
      </c>
      <c r="P523" cm="1">
        <f t="array" ref="P523">LOOKUP(2,1/(Q$494:Q$578&lt;&gt;""),Q$494:Q$578)</f>
        <v>12</v>
      </c>
      <c r="Q523">
        <v>1</v>
      </c>
      <c r="R523">
        <f t="shared" si="8"/>
        <v>0</v>
      </c>
    </row>
    <row r="524" spans="1:18" x14ac:dyDescent="0.3">
      <c r="A524" t="s">
        <v>15</v>
      </c>
      <c r="B524" s="1">
        <v>38559</v>
      </c>
      <c r="C524" t="s">
        <v>16</v>
      </c>
      <c r="D524" t="s">
        <v>97</v>
      </c>
      <c r="E524" t="s">
        <v>98</v>
      </c>
      <c r="G524" t="s">
        <v>19</v>
      </c>
      <c r="H524" t="s">
        <v>25</v>
      </c>
      <c r="I524" t="s">
        <v>21</v>
      </c>
      <c r="J524" t="s">
        <v>22</v>
      </c>
      <c r="K524">
        <v>25</v>
      </c>
      <c r="L524">
        <v>118</v>
      </c>
      <c r="M524" t="s">
        <v>74</v>
      </c>
      <c r="N524">
        <v>391.18</v>
      </c>
      <c r="P524" cm="1">
        <f t="array" ref="P524">LOOKUP(2,1/(Q$494:Q$578&lt;&gt;""),Q$494:Q$578)</f>
        <v>12</v>
      </c>
      <c r="Q524">
        <v>2</v>
      </c>
      <c r="R524">
        <f t="shared" si="8"/>
        <v>0</v>
      </c>
    </row>
    <row r="525" spans="1:18" x14ac:dyDescent="0.3">
      <c r="A525" t="s">
        <v>15</v>
      </c>
      <c r="B525" s="1">
        <v>38559</v>
      </c>
      <c r="C525" t="s">
        <v>16</v>
      </c>
      <c r="D525" t="s">
        <v>97</v>
      </c>
      <c r="E525" t="s">
        <v>98</v>
      </c>
      <c r="G525" t="s">
        <v>19</v>
      </c>
      <c r="H525" t="s">
        <v>25</v>
      </c>
      <c r="I525" t="s">
        <v>26</v>
      </c>
      <c r="J525" t="s">
        <v>27</v>
      </c>
      <c r="K525">
        <v>223</v>
      </c>
      <c r="L525">
        <v>18.25</v>
      </c>
      <c r="M525" t="s">
        <v>74</v>
      </c>
      <c r="N525">
        <v>18.25</v>
      </c>
      <c r="P525" cm="1">
        <f t="array" ref="P525">LOOKUP(2,1/(Q$494:Q$578&lt;&gt;""),Q$494:Q$578)</f>
        <v>12</v>
      </c>
      <c r="Q525">
        <v>2</v>
      </c>
      <c r="R525">
        <f t="shared" si="8"/>
        <v>0</v>
      </c>
    </row>
    <row r="526" spans="1:18" x14ac:dyDescent="0.3">
      <c r="A526" t="s">
        <v>15</v>
      </c>
      <c r="B526" s="1">
        <v>38559</v>
      </c>
      <c r="C526" t="s">
        <v>16</v>
      </c>
      <c r="D526" t="s">
        <v>97</v>
      </c>
      <c r="E526" t="s">
        <v>98</v>
      </c>
      <c r="G526" s="6" t="s">
        <v>29</v>
      </c>
      <c r="H526" t="s">
        <v>99</v>
      </c>
      <c r="I526" t="s">
        <v>26</v>
      </c>
      <c r="J526" t="s">
        <v>27</v>
      </c>
      <c r="K526">
        <v>44</v>
      </c>
      <c r="L526">
        <v>11.85</v>
      </c>
      <c r="M526" t="s">
        <v>74</v>
      </c>
      <c r="N526">
        <v>11.85</v>
      </c>
      <c r="P526" cm="1">
        <f t="array" ref="P526">LOOKUP(2,1/(Q$494:Q$578&lt;&gt;""),Q$494:Q$578)</f>
        <v>12</v>
      </c>
      <c r="Q526">
        <v>2</v>
      </c>
      <c r="R526">
        <f t="shared" si="8"/>
        <v>0</v>
      </c>
    </row>
    <row r="527" spans="1:18" x14ac:dyDescent="0.3">
      <c r="A527" t="s">
        <v>15</v>
      </c>
      <c r="B527" s="1">
        <v>38559</v>
      </c>
      <c r="C527" t="s">
        <v>16</v>
      </c>
      <c r="D527" t="s">
        <v>97</v>
      </c>
      <c r="E527" t="s">
        <v>98</v>
      </c>
      <c r="G527" s="6" t="s">
        <v>29</v>
      </c>
      <c r="H527" t="s">
        <v>70</v>
      </c>
      <c r="I527" t="s">
        <v>26</v>
      </c>
      <c r="J527" t="s">
        <v>27</v>
      </c>
      <c r="K527">
        <v>29</v>
      </c>
      <c r="L527">
        <v>10.5</v>
      </c>
      <c r="M527" t="s">
        <v>74</v>
      </c>
      <c r="N527">
        <v>10.5</v>
      </c>
      <c r="P527" cm="1">
        <f t="array" ref="P527">LOOKUP(2,1/(Q$494:Q$578&lt;&gt;""),Q$494:Q$578)</f>
        <v>12</v>
      </c>
      <c r="Q527">
        <v>2</v>
      </c>
      <c r="R527">
        <f t="shared" si="8"/>
        <v>0</v>
      </c>
    </row>
    <row r="528" spans="1:18" x14ac:dyDescent="0.3">
      <c r="A528" t="s">
        <v>15</v>
      </c>
      <c r="B528" s="1">
        <v>38559</v>
      </c>
      <c r="C528" t="s">
        <v>16</v>
      </c>
      <c r="D528" t="s">
        <v>97</v>
      </c>
      <c r="E528" t="s">
        <v>98</v>
      </c>
      <c r="G528" s="6" t="s">
        <v>29</v>
      </c>
      <c r="H528" t="s">
        <v>64</v>
      </c>
      <c r="I528" t="s">
        <v>26</v>
      </c>
      <c r="J528" t="s">
        <v>27</v>
      </c>
      <c r="K528">
        <v>48</v>
      </c>
      <c r="L528">
        <v>8.6999999999999993</v>
      </c>
      <c r="M528" t="s">
        <v>74</v>
      </c>
      <c r="N528">
        <v>8.6999999999999993</v>
      </c>
      <c r="P528" cm="1">
        <f t="array" ref="P528">LOOKUP(2,1/(Q$494:Q$578&lt;&gt;""),Q$494:Q$578)</f>
        <v>12</v>
      </c>
      <c r="Q528">
        <v>2</v>
      </c>
      <c r="R528">
        <f t="shared" si="8"/>
        <v>0</v>
      </c>
    </row>
    <row r="529" spans="1:18" x14ac:dyDescent="0.3">
      <c r="A529" t="s">
        <v>15</v>
      </c>
      <c r="B529" s="1">
        <v>38559</v>
      </c>
      <c r="C529" t="s">
        <v>16</v>
      </c>
      <c r="D529" t="s">
        <v>97</v>
      </c>
      <c r="E529" t="s">
        <v>98</v>
      </c>
      <c r="G529" t="s">
        <v>19</v>
      </c>
      <c r="H529" t="s">
        <v>25</v>
      </c>
      <c r="I529" t="s">
        <v>21</v>
      </c>
      <c r="J529" t="s">
        <v>22</v>
      </c>
      <c r="K529">
        <v>25</v>
      </c>
      <c r="L529">
        <v>118</v>
      </c>
      <c r="M529" t="s">
        <v>95</v>
      </c>
      <c r="N529">
        <v>336.31</v>
      </c>
      <c r="P529" cm="1">
        <f t="array" ref="P529">LOOKUP(2,1/(Q$494:Q$578&lt;&gt;""),Q$494:Q$578)</f>
        <v>12</v>
      </c>
      <c r="Q529">
        <v>3</v>
      </c>
      <c r="R529">
        <f t="shared" ref="R529:R592" si="9">IF(P529&gt;0,0,"")</f>
        <v>0</v>
      </c>
    </row>
    <row r="530" spans="1:18" x14ac:dyDescent="0.3">
      <c r="A530" t="s">
        <v>15</v>
      </c>
      <c r="B530" s="1">
        <v>38559</v>
      </c>
      <c r="C530" t="s">
        <v>16</v>
      </c>
      <c r="D530" t="s">
        <v>97</v>
      </c>
      <c r="E530" t="s">
        <v>98</v>
      </c>
      <c r="G530" t="s">
        <v>19</v>
      </c>
      <c r="H530" t="s">
        <v>25</v>
      </c>
      <c r="I530" t="s">
        <v>26</v>
      </c>
      <c r="J530" t="s">
        <v>27</v>
      </c>
      <c r="K530">
        <v>223</v>
      </c>
      <c r="L530">
        <v>18.25</v>
      </c>
      <c r="M530" t="s">
        <v>95</v>
      </c>
      <c r="N530">
        <v>18.25</v>
      </c>
      <c r="P530" cm="1">
        <f t="array" ref="P530">LOOKUP(2,1/(Q$494:Q$578&lt;&gt;""),Q$494:Q$578)</f>
        <v>12</v>
      </c>
      <c r="Q530">
        <v>3</v>
      </c>
      <c r="R530">
        <f t="shared" si="9"/>
        <v>0</v>
      </c>
    </row>
    <row r="531" spans="1:18" x14ac:dyDescent="0.3">
      <c r="A531" t="s">
        <v>15</v>
      </c>
      <c r="B531" s="1">
        <v>38559</v>
      </c>
      <c r="C531" t="s">
        <v>16</v>
      </c>
      <c r="D531" t="s">
        <v>97</v>
      </c>
      <c r="E531" t="s">
        <v>98</v>
      </c>
      <c r="G531" s="6" t="s">
        <v>29</v>
      </c>
      <c r="H531" t="s">
        <v>99</v>
      </c>
      <c r="I531" t="s">
        <v>26</v>
      </c>
      <c r="J531" t="s">
        <v>27</v>
      </c>
      <c r="K531">
        <v>44</v>
      </c>
      <c r="L531">
        <v>11.85</v>
      </c>
      <c r="M531" t="s">
        <v>95</v>
      </c>
      <c r="N531">
        <v>11.85</v>
      </c>
      <c r="P531" cm="1">
        <f t="array" ref="P531">LOOKUP(2,1/(Q$494:Q$578&lt;&gt;""),Q$494:Q$578)</f>
        <v>12</v>
      </c>
      <c r="Q531">
        <v>3</v>
      </c>
      <c r="R531">
        <f t="shared" si="9"/>
        <v>0</v>
      </c>
    </row>
    <row r="532" spans="1:18" x14ac:dyDescent="0.3">
      <c r="A532" t="s">
        <v>15</v>
      </c>
      <c r="B532" s="1">
        <v>38559</v>
      </c>
      <c r="C532" t="s">
        <v>16</v>
      </c>
      <c r="D532" t="s">
        <v>97</v>
      </c>
      <c r="E532" t="s">
        <v>98</v>
      </c>
      <c r="G532" s="6" t="s">
        <v>29</v>
      </c>
      <c r="H532" t="s">
        <v>70</v>
      </c>
      <c r="I532" t="s">
        <v>26</v>
      </c>
      <c r="J532" t="s">
        <v>27</v>
      </c>
      <c r="K532">
        <v>29</v>
      </c>
      <c r="L532">
        <v>10.5</v>
      </c>
      <c r="M532" t="s">
        <v>95</v>
      </c>
      <c r="N532">
        <v>10.5</v>
      </c>
      <c r="P532" cm="1">
        <f t="array" ref="P532">LOOKUP(2,1/(Q$494:Q$578&lt;&gt;""),Q$494:Q$578)</f>
        <v>12</v>
      </c>
      <c r="Q532">
        <v>3</v>
      </c>
      <c r="R532">
        <f t="shared" si="9"/>
        <v>0</v>
      </c>
    </row>
    <row r="533" spans="1:18" x14ac:dyDescent="0.3">
      <c r="A533" t="s">
        <v>15</v>
      </c>
      <c r="B533" s="1">
        <v>38559</v>
      </c>
      <c r="C533" t="s">
        <v>16</v>
      </c>
      <c r="D533" t="s">
        <v>97</v>
      </c>
      <c r="E533" t="s">
        <v>98</v>
      </c>
      <c r="G533" s="6" t="s">
        <v>29</v>
      </c>
      <c r="H533" t="s">
        <v>64</v>
      </c>
      <c r="I533" t="s">
        <v>26</v>
      </c>
      <c r="J533" t="s">
        <v>27</v>
      </c>
      <c r="K533">
        <v>48</v>
      </c>
      <c r="L533">
        <v>8.6999999999999993</v>
      </c>
      <c r="M533" t="s">
        <v>95</v>
      </c>
      <c r="N533">
        <v>8.6999999999999993</v>
      </c>
      <c r="P533" cm="1">
        <f t="array" ref="P533">LOOKUP(2,1/(Q$494:Q$578&lt;&gt;""),Q$494:Q$578)</f>
        <v>12</v>
      </c>
      <c r="Q533">
        <v>3</v>
      </c>
      <c r="R533">
        <f t="shared" si="9"/>
        <v>0</v>
      </c>
    </row>
    <row r="534" spans="1:18" x14ac:dyDescent="0.3">
      <c r="A534" t="s">
        <v>15</v>
      </c>
      <c r="B534" s="1">
        <v>38559</v>
      </c>
      <c r="C534" t="s">
        <v>16</v>
      </c>
      <c r="D534" t="s">
        <v>97</v>
      </c>
      <c r="E534" t="s">
        <v>98</v>
      </c>
      <c r="G534" t="s">
        <v>19</v>
      </c>
      <c r="H534" t="s">
        <v>25</v>
      </c>
      <c r="I534" t="s">
        <v>21</v>
      </c>
      <c r="J534" t="s">
        <v>22</v>
      </c>
      <c r="K534">
        <v>25</v>
      </c>
      <c r="L534">
        <v>118</v>
      </c>
      <c r="M534" t="s">
        <v>33</v>
      </c>
      <c r="N534">
        <v>200</v>
      </c>
      <c r="P534" cm="1">
        <f t="array" ref="P534">LOOKUP(2,1/(Q$494:Q$578&lt;&gt;""),Q$494:Q$578)</f>
        <v>12</v>
      </c>
      <c r="Q534">
        <v>4</v>
      </c>
      <c r="R534">
        <f t="shared" si="9"/>
        <v>0</v>
      </c>
    </row>
    <row r="535" spans="1:18" x14ac:dyDescent="0.3">
      <c r="A535" t="s">
        <v>15</v>
      </c>
      <c r="B535" s="1">
        <v>38559</v>
      </c>
      <c r="C535" t="s">
        <v>16</v>
      </c>
      <c r="D535" t="s">
        <v>97</v>
      </c>
      <c r="E535" t="s">
        <v>98</v>
      </c>
      <c r="G535" t="s">
        <v>19</v>
      </c>
      <c r="H535" t="s">
        <v>25</v>
      </c>
      <c r="I535" t="s">
        <v>26</v>
      </c>
      <c r="J535" t="s">
        <v>27</v>
      </c>
      <c r="K535">
        <v>223</v>
      </c>
      <c r="L535">
        <v>18.25</v>
      </c>
      <c r="M535" t="s">
        <v>33</v>
      </c>
      <c r="N535">
        <v>30</v>
      </c>
      <c r="P535" cm="1">
        <f t="array" ref="P535">LOOKUP(2,1/(Q$494:Q$578&lt;&gt;""),Q$494:Q$578)</f>
        <v>12</v>
      </c>
      <c r="Q535">
        <v>4</v>
      </c>
      <c r="R535">
        <f t="shared" si="9"/>
        <v>0</v>
      </c>
    </row>
    <row r="536" spans="1:18" x14ac:dyDescent="0.3">
      <c r="A536" t="s">
        <v>15</v>
      </c>
      <c r="B536" s="1">
        <v>38559</v>
      </c>
      <c r="C536" t="s">
        <v>16</v>
      </c>
      <c r="D536" t="s">
        <v>97</v>
      </c>
      <c r="E536" t="s">
        <v>98</v>
      </c>
      <c r="G536" s="6" t="s">
        <v>29</v>
      </c>
      <c r="H536" t="s">
        <v>99</v>
      </c>
      <c r="I536" t="s">
        <v>26</v>
      </c>
      <c r="J536" t="s">
        <v>27</v>
      </c>
      <c r="K536">
        <v>44</v>
      </c>
      <c r="L536">
        <v>11.85</v>
      </c>
      <c r="M536" t="s">
        <v>33</v>
      </c>
      <c r="N536">
        <v>11.85</v>
      </c>
      <c r="P536" cm="1">
        <f t="array" ref="P536">LOOKUP(2,1/(Q$494:Q$578&lt;&gt;""),Q$494:Q$578)</f>
        <v>12</v>
      </c>
      <c r="Q536">
        <v>4</v>
      </c>
      <c r="R536">
        <f t="shared" si="9"/>
        <v>0</v>
      </c>
    </row>
    <row r="537" spans="1:18" x14ac:dyDescent="0.3">
      <c r="A537" t="s">
        <v>15</v>
      </c>
      <c r="B537" s="1">
        <v>38559</v>
      </c>
      <c r="C537" t="s">
        <v>16</v>
      </c>
      <c r="D537" t="s">
        <v>97</v>
      </c>
      <c r="E537" t="s">
        <v>98</v>
      </c>
      <c r="G537" s="6" t="s">
        <v>29</v>
      </c>
      <c r="H537" t="s">
        <v>70</v>
      </c>
      <c r="I537" t="s">
        <v>26</v>
      </c>
      <c r="J537" t="s">
        <v>27</v>
      </c>
      <c r="K537">
        <v>29</v>
      </c>
      <c r="L537">
        <v>10.5</v>
      </c>
      <c r="M537" t="s">
        <v>33</v>
      </c>
      <c r="N537">
        <v>10.5</v>
      </c>
      <c r="P537" cm="1">
        <f t="array" ref="P537">LOOKUP(2,1/(Q$494:Q$578&lt;&gt;""),Q$494:Q$578)</f>
        <v>12</v>
      </c>
      <c r="Q537">
        <v>4</v>
      </c>
      <c r="R537">
        <f t="shared" si="9"/>
        <v>0</v>
      </c>
    </row>
    <row r="538" spans="1:18" x14ac:dyDescent="0.3">
      <c r="A538" t="s">
        <v>15</v>
      </c>
      <c r="B538" s="1">
        <v>38559</v>
      </c>
      <c r="C538" t="s">
        <v>16</v>
      </c>
      <c r="D538" t="s">
        <v>97</v>
      </c>
      <c r="E538" t="s">
        <v>98</v>
      </c>
      <c r="G538" s="6" t="s">
        <v>29</v>
      </c>
      <c r="H538" t="s">
        <v>64</v>
      </c>
      <c r="I538" t="s">
        <v>26</v>
      </c>
      <c r="J538" t="s">
        <v>27</v>
      </c>
      <c r="K538">
        <v>48</v>
      </c>
      <c r="L538">
        <v>8.6999999999999993</v>
      </c>
      <c r="M538" t="s">
        <v>33</v>
      </c>
      <c r="N538">
        <v>8.6999999999999993</v>
      </c>
      <c r="P538" cm="1">
        <f t="array" ref="P538">LOOKUP(2,1/(Q$494:Q$578&lt;&gt;""),Q$494:Q$578)</f>
        <v>12</v>
      </c>
      <c r="Q538">
        <v>4</v>
      </c>
      <c r="R538">
        <f t="shared" si="9"/>
        <v>0</v>
      </c>
    </row>
    <row r="539" spans="1:18" x14ac:dyDescent="0.3">
      <c r="A539" t="s">
        <v>15</v>
      </c>
      <c r="B539" s="1">
        <v>38559</v>
      </c>
      <c r="C539" t="s">
        <v>16</v>
      </c>
      <c r="D539" t="s">
        <v>97</v>
      </c>
      <c r="E539" t="s">
        <v>98</v>
      </c>
      <c r="G539" t="s">
        <v>19</v>
      </c>
      <c r="H539" t="s">
        <v>25</v>
      </c>
      <c r="I539" t="s">
        <v>21</v>
      </c>
      <c r="J539" t="s">
        <v>22</v>
      </c>
      <c r="K539">
        <v>25</v>
      </c>
      <c r="L539">
        <v>118</v>
      </c>
      <c r="M539" t="s">
        <v>35</v>
      </c>
      <c r="N539">
        <v>175.5</v>
      </c>
      <c r="P539" cm="1">
        <f t="array" ref="P539">LOOKUP(2,1/(Q$494:Q$578&lt;&gt;""),Q$494:Q$578)</f>
        <v>12</v>
      </c>
      <c r="Q539">
        <v>5</v>
      </c>
      <c r="R539">
        <f t="shared" si="9"/>
        <v>0</v>
      </c>
    </row>
    <row r="540" spans="1:18" x14ac:dyDescent="0.3">
      <c r="A540" t="s">
        <v>15</v>
      </c>
      <c r="B540" s="1">
        <v>38559</v>
      </c>
      <c r="C540" t="s">
        <v>16</v>
      </c>
      <c r="D540" t="s">
        <v>97</v>
      </c>
      <c r="E540" t="s">
        <v>98</v>
      </c>
      <c r="G540" t="s">
        <v>19</v>
      </c>
      <c r="H540" t="s">
        <v>25</v>
      </c>
      <c r="I540" t="s">
        <v>26</v>
      </c>
      <c r="J540" t="s">
        <v>27</v>
      </c>
      <c r="K540">
        <v>223</v>
      </c>
      <c r="L540">
        <v>18.25</v>
      </c>
      <c r="M540" t="s">
        <v>35</v>
      </c>
      <c r="N540">
        <v>32.5</v>
      </c>
      <c r="P540" cm="1">
        <f t="array" ref="P540">LOOKUP(2,1/(Q$494:Q$578&lt;&gt;""),Q$494:Q$578)</f>
        <v>12</v>
      </c>
      <c r="Q540">
        <v>5</v>
      </c>
      <c r="R540">
        <f t="shared" si="9"/>
        <v>0</v>
      </c>
    </row>
    <row r="541" spans="1:18" x14ac:dyDescent="0.3">
      <c r="A541" t="s">
        <v>15</v>
      </c>
      <c r="B541" s="1">
        <v>38559</v>
      </c>
      <c r="C541" t="s">
        <v>16</v>
      </c>
      <c r="D541" t="s">
        <v>97</v>
      </c>
      <c r="E541" t="s">
        <v>98</v>
      </c>
      <c r="G541" s="6" t="s">
        <v>29</v>
      </c>
      <c r="H541" t="s">
        <v>99</v>
      </c>
      <c r="I541" t="s">
        <v>26</v>
      </c>
      <c r="J541" t="s">
        <v>27</v>
      </c>
      <c r="K541">
        <v>44</v>
      </c>
      <c r="L541">
        <v>11.85</v>
      </c>
      <c r="M541" t="s">
        <v>35</v>
      </c>
      <c r="N541">
        <v>11.85</v>
      </c>
      <c r="P541" cm="1">
        <f t="array" ref="P541">LOOKUP(2,1/(Q$494:Q$578&lt;&gt;""),Q$494:Q$578)</f>
        <v>12</v>
      </c>
      <c r="Q541">
        <v>5</v>
      </c>
      <c r="R541">
        <f t="shared" si="9"/>
        <v>0</v>
      </c>
    </row>
    <row r="542" spans="1:18" x14ac:dyDescent="0.3">
      <c r="A542" t="s">
        <v>15</v>
      </c>
      <c r="B542" s="1">
        <v>38559</v>
      </c>
      <c r="C542" t="s">
        <v>16</v>
      </c>
      <c r="D542" t="s">
        <v>97</v>
      </c>
      <c r="E542" t="s">
        <v>98</v>
      </c>
      <c r="G542" s="6" t="s">
        <v>29</v>
      </c>
      <c r="H542" t="s">
        <v>70</v>
      </c>
      <c r="I542" t="s">
        <v>26</v>
      </c>
      <c r="J542" t="s">
        <v>27</v>
      </c>
      <c r="K542">
        <v>29</v>
      </c>
      <c r="L542">
        <v>10.5</v>
      </c>
      <c r="M542" t="s">
        <v>35</v>
      </c>
      <c r="N542">
        <v>10.5</v>
      </c>
      <c r="P542" cm="1">
        <f t="array" ref="P542">LOOKUP(2,1/(Q$494:Q$578&lt;&gt;""),Q$494:Q$578)</f>
        <v>12</v>
      </c>
      <c r="Q542">
        <v>5</v>
      </c>
      <c r="R542">
        <f t="shared" si="9"/>
        <v>0</v>
      </c>
    </row>
    <row r="543" spans="1:18" x14ac:dyDescent="0.3">
      <c r="A543" t="s">
        <v>15</v>
      </c>
      <c r="B543" s="1">
        <v>38559</v>
      </c>
      <c r="C543" t="s">
        <v>16</v>
      </c>
      <c r="D543" t="s">
        <v>97</v>
      </c>
      <c r="E543" t="s">
        <v>98</v>
      </c>
      <c r="G543" s="6" t="s">
        <v>29</v>
      </c>
      <c r="H543" t="s">
        <v>64</v>
      </c>
      <c r="I543" t="s">
        <v>26</v>
      </c>
      <c r="J543" t="s">
        <v>27</v>
      </c>
      <c r="K543">
        <v>48</v>
      </c>
      <c r="L543">
        <v>8.6999999999999993</v>
      </c>
      <c r="M543" t="s">
        <v>35</v>
      </c>
      <c r="N543">
        <v>8.6999999999999993</v>
      </c>
      <c r="P543" cm="1">
        <f t="array" ref="P543">LOOKUP(2,1/(Q$494:Q$578&lt;&gt;""),Q$494:Q$578)</f>
        <v>12</v>
      </c>
      <c r="Q543">
        <v>5</v>
      </c>
      <c r="R543">
        <f t="shared" si="9"/>
        <v>0</v>
      </c>
    </row>
    <row r="544" spans="1:18" x14ac:dyDescent="0.3">
      <c r="A544" t="s">
        <v>15</v>
      </c>
      <c r="B544" s="1">
        <v>38559</v>
      </c>
      <c r="C544" t="s">
        <v>16</v>
      </c>
      <c r="D544" t="s">
        <v>97</v>
      </c>
      <c r="E544" t="s">
        <v>98</v>
      </c>
      <c r="G544" t="s">
        <v>19</v>
      </c>
      <c r="H544" t="s">
        <v>25</v>
      </c>
      <c r="I544" t="s">
        <v>21</v>
      </c>
      <c r="J544" t="s">
        <v>22</v>
      </c>
      <c r="K544">
        <v>25</v>
      </c>
      <c r="L544">
        <v>118</v>
      </c>
      <c r="M544" t="s">
        <v>100</v>
      </c>
      <c r="N544">
        <v>118</v>
      </c>
      <c r="P544" cm="1">
        <f t="array" ref="P544">LOOKUP(2,1/(Q$494:Q$578&lt;&gt;""),Q$494:Q$578)</f>
        <v>12</v>
      </c>
      <c r="Q544">
        <v>6</v>
      </c>
      <c r="R544">
        <f t="shared" si="9"/>
        <v>0</v>
      </c>
    </row>
    <row r="545" spans="1:18" x14ac:dyDescent="0.3">
      <c r="A545" t="s">
        <v>15</v>
      </c>
      <c r="B545" s="1">
        <v>38559</v>
      </c>
      <c r="C545" t="s">
        <v>16</v>
      </c>
      <c r="D545" t="s">
        <v>97</v>
      </c>
      <c r="E545" t="s">
        <v>98</v>
      </c>
      <c r="G545" t="s">
        <v>19</v>
      </c>
      <c r="H545" t="s">
        <v>25</v>
      </c>
      <c r="I545" t="s">
        <v>26</v>
      </c>
      <c r="J545" t="s">
        <v>27</v>
      </c>
      <c r="K545">
        <v>223</v>
      </c>
      <c r="L545">
        <v>18.25</v>
      </c>
      <c r="M545" t="s">
        <v>100</v>
      </c>
      <c r="N545">
        <v>32</v>
      </c>
      <c r="P545" cm="1">
        <f t="array" ref="P545">LOOKUP(2,1/(Q$494:Q$578&lt;&gt;""),Q$494:Q$578)</f>
        <v>12</v>
      </c>
      <c r="Q545">
        <v>6</v>
      </c>
      <c r="R545">
        <f t="shared" si="9"/>
        <v>0</v>
      </c>
    </row>
    <row r="546" spans="1:18" x14ac:dyDescent="0.3">
      <c r="A546" t="s">
        <v>15</v>
      </c>
      <c r="B546" s="1">
        <v>38559</v>
      </c>
      <c r="C546" t="s">
        <v>16</v>
      </c>
      <c r="D546" t="s">
        <v>97</v>
      </c>
      <c r="E546" t="s">
        <v>98</v>
      </c>
      <c r="G546" s="6" t="s">
        <v>29</v>
      </c>
      <c r="H546" t="s">
        <v>99</v>
      </c>
      <c r="I546" t="s">
        <v>26</v>
      </c>
      <c r="J546" t="s">
        <v>27</v>
      </c>
      <c r="K546">
        <v>44</v>
      </c>
      <c r="L546">
        <v>11.85</v>
      </c>
      <c r="M546" t="s">
        <v>100</v>
      </c>
      <c r="N546">
        <v>11.85</v>
      </c>
      <c r="P546" cm="1">
        <f t="array" ref="P546">LOOKUP(2,1/(Q$494:Q$578&lt;&gt;""),Q$494:Q$578)</f>
        <v>12</v>
      </c>
      <c r="Q546">
        <v>6</v>
      </c>
      <c r="R546">
        <f t="shared" si="9"/>
        <v>0</v>
      </c>
    </row>
    <row r="547" spans="1:18" x14ac:dyDescent="0.3">
      <c r="A547" t="s">
        <v>15</v>
      </c>
      <c r="B547" s="1">
        <v>38559</v>
      </c>
      <c r="C547" t="s">
        <v>16</v>
      </c>
      <c r="D547" t="s">
        <v>97</v>
      </c>
      <c r="E547" t="s">
        <v>98</v>
      </c>
      <c r="G547" s="6" t="s">
        <v>29</v>
      </c>
      <c r="H547" t="s">
        <v>70</v>
      </c>
      <c r="I547" t="s">
        <v>26</v>
      </c>
      <c r="J547" t="s">
        <v>27</v>
      </c>
      <c r="K547">
        <v>29</v>
      </c>
      <c r="L547">
        <v>10.5</v>
      </c>
      <c r="M547" t="s">
        <v>100</v>
      </c>
      <c r="N547">
        <v>10.5</v>
      </c>
      <c r="P547" cm="1">
        <f t="array" ref="P547">LOOKUP(2,1/(Q$494:Q$578&lt;&gt;""),Q$494:Q$578)</f>
        <v>12</v>
      </c>
      <c r="Q547">
        <v>6</v>
      </c>
      <c r="R547">
        <f t="shared" si="9"/>
        <v>0</v>
      </c>
    </row>
    <row r="548" spans="1:18" x14ac:dyDescent="0.3">
      <c r="A548" t="s">
        <v>15</v>
      </c>
      <c r="B548" s="1">
        <v>38559</v>
      </c>
      <c r="C548" t="s">
        <v>16</v>
      </c>
      <c r="D548" t="s">
        <v>97</v>
      </c>
      <c r="E548" t="s">
        <v>98</v>
      </c>
      <c r="G548" s="6" t="s">
        <v>29</v>
      </c>
      <c r="H548" t="s">
        <v>64</v>
      </c>
      <c r="I548" t="s">
        <v>26</v>
      </c>
      <c r="J548" t="s">
        <v>27</v>
      </c>
      <c r="K548">
        <v>48</v>
      </c>
      <c r="L548">
        <v>8.6999999999999993</v>
      </c>
      <c r="M548" t="s">
        <v>100</v>
      </c>
      <c r="N548">
        <v>8.6999999999999993</v>
      </c>
      <c r="P548" cm="1">
        <f t="array" ref="P548">LOOKUP(2,1/(Q$494:Q$578&lt;&gt;""),Q$494:Q$578)</f>
        <v>12</v>
      </c>
      <c r="Q548">
        <v>6</v>
      </c>
      <c r="R548">
        <f t="shared" si="9"/>
        <v>0</v>
      </c>
    </row>
    <row r="549" spans="1:18" x14ac:dyDescent="0.3">
      <c r="A549" t="s">
        <v>15</v>
      </c>
      <c r="B549" s="1">
        <v>38559</v>
      </c>
      <c r="C549" t="s">
        <v>16</v>
      </c>
      <c r="D549" t="s">
        <v>97</v>
      </c>
      <c r="E549" t="s">
        <v>98</v>
      </c>
      <c r="G549" t="s">
        <v>19</v>
      </c>
      <c r="H549" t="s">
        <v>25</v>
      </c>
      <c r="I549" t="s">
        <v>21</v>
      </c>
      <c r="J549" t="s">
        <v>22</v>
      </c>
      <c r="K549">
        <v>25</v>
      </c>
      <c r="L549">
        <v>118</v>
      </c>
      <c r="M549" t="s">
        <v>59</v>
      </c>
      <c r="N549">
        <v>125</v>
      </c>
      <c r="P549" cm="1">
        <f t="array" ref="P549">LOOKUP(2,1/(Q$494:Q$578&lt;&gt;""),Q$494:Q$578)</f>
        <v>12</v>
      </c>
      <c r="Q549">
        <v>7</v>
      </c>
      <c r="R549">
        <f t="shared" si="9"/>
        <v>0</v>
      </c>
    </row>
    <row r="550" spans="1:18" x14ac:dyDescent="0.3">
      <c r="A550" t="s">
        <v>15</v>
      </c>
      <c r="B550" s="1">
        <v>38559</v>
      </c>
      <c r="C550" t="s">
        <v>16</v>
      </c>
      <c r="D550" t="s">
        <v>97</v>
      </c>
      <c r="E550" t="s">
        <v>98</v>
      </c>
      <c r="G550" t="s">
        <v>19</v>
      </c>
      <c r="H550" t="s">
        <v>25</v>
      </c>
      <c r="I550" t="s">
        <v>26</v>
      </c>
      <c r="J550" t="s">
        <v>27</v>
      </c>
      <c r="K550">
        <v>223</v>
      </c>
      <c r="L550">
        <v>18.25</v>
      </c>
      <c r="M550" t="s">
        <v>59</v>
      </c>
      <c r="N550">
        <v>30</v>
      </c>
      <c r="P550" cm="1">
        <f t="array" ref="P550">LOOKUP(2,1/(Q$494:Q$578&lt;&gt;""),Q$494:Q$578)</f>
        <v>12</v>
      </c>
      <c r="Q550">
        <v>7</v>
      </c>
      <c r="R550">
        <f t="shared" si="9"/>
        <v>0</v>
      </c>
    </row>
    <row r="551" spans="1:18" x14ac:dyDescent="0.3">
      <c r="A551" t="s">
        <v>15</v>
      </c>
      <c r="B551" s="1">
        <v>38559</v>
      </c>
      <c r="C551" t="s">
        <v>16</v>
      </c>
      <c r="D551" t="s">
        <v>97</v>
      </c>
      <c r="E551" t="s">
        <v>98</v>
      </c>
      <c r="G551" s="6" t="s">
        <v>29</v>
      </c>
      <c r="H551" t="s">
        <v>99</v>
      </c>
      <c r="I551" t="s">
        <v>26</v>
      </c>
      <c r="J551" t="s">
        <v>27</v>
      </c>
      <c r="K551">
        <v>44</v>
      </c>
      <c r="L551">
        <v>11.85</v>
      </c>
      <c r="M551" t="s">
        <v>59</v>
      </c>
      <c r="N551">
        <v>11.85</v>
      </c>
      <c r="P551" cm="1">
        <f t="array" ref="P551">LOOKUP(2,1/(Q$494:Q$578&lt;&gt;""),Q$494:Q$578)</f>
        <v>12</v>
      </c>
      <c r="Q551">
        <v>7</v>
      </c>
      <c r="R551">
        <f t="shared" si="9"/>
        <v>0</v>
      </c>
    </row>
    <row r="552" spans="1:18" x14ac:dyDescent="0.3">
      <c r="A552" t="s">
        <v>15</v>
      </c>
      <c r="B552" s="1">
        <v>38559</v>
      </c>
      <c r="C552" t="s">
        <v>16</v>
      </c>
      <c r="D552" t="s">
        <v>97</v>
      </c>
      <c r="E552" t="s">
        <v>98</v>
      </c>
      <c r="G552" s="6" t="s">
        <v>29</v>
      </c>
      <c r="H552" t="s">
        <v>70</v>
      </c>
      <c r="I552" t="s">
        <v>26</v>
      </c>
      <c r="J552" t="s">
        <v>27</v>
      </c>
      <c r="K552">
        <v>29</v>
      </c>
      <c r="L552">
        <v>10.5</v>
      </c>
      <c r="M552" t="s">
        <v>59</v>
      </c>
      <c r="N552">
        <v>10.5</v>
      </c>
      <c r="P552" cm="1">
        <f t="array" ref="P552">LOOKUP(2,1/(Q$494:Q$578&lt;&gt;""),Q$494:Q$578)</f>
        <v>12</v>
      </c>
      <c r="Q552">
        <v>7</v>
      </c>
      <c r="R552">
        <f t="shared" si="9"/>
        <v>0</v>
      </c>
    </row>
    <row r="553" spans="1:18" x14ac:dyDescent="0.3">
      <c r="A553" t="s">
        <v>15</v>
      </c>
      <c r="B553" s="1">
        <v>38559</v>
      </c>
      <c r="C553" t="s">
        <v>16</v>
      </c>
      <c r="D553" t="s">
        <v>97</v>
      </c>
      <c r="E553" t="s">
        <v>98</v>
      </c>
      <c r="G553" s="6" t="s">
        <v>29</v>
      </c>
      <c r="H553" t="s">
        <v>64</v>
      </c>
      <c r="I553" t="s">
        <v>26</v>
      </c>
      <c r="J553" t="s">
        <v>27</v>
      </c>
      <c r="K553">
        <v>48</v>
      </c>
      <c r="L553">
        <v>8.6999999999999993</v>
      </c>
      <c r="M553" t="s">
        <v>59</v>
      </c>
      <c r="N553">
        <v>8.6999999999999993</v>
      </c>
      <c r="P553" cm="1">
        <f t="array" ref="P553">LOOKUP(2,1/(Q$494:Q$578&lt;&gt;""),Q$494:Q$578)</f>
        <v>12</v>
      </c>
      <c r="Q553">
        <v>7</v>
      </c>
      <c r="R553">
        <f t="shared" si="9"/>
        <v>0</v>
      </c>
    </row>
    <row r="554" spans="1:18" x14ac:dyDescent="0.3">
      <c r="A554" t="s">
        <v>15</v>
      </c>
      <c r="B554" s="1">
        <v>38559</v>
      </c>
      <c r="C554" t="s">
        <v>16</v>
      </c>
      <c r="D554" t="s">
        <v>97</v>
      </c>
      <c r="E554" t="s">
        <v>98</v>
      </c>
      <c r="G554" t="s">
        <v>19</v>
      </c>
      <c r="H554" t="s">
        <v>25</v>
      </c>
      <c r="I554" t="s">
        <v>21</v>
      </c>
      <c r="J554" t="s">
        <v>22</v>
      </c>
      <c r="K554">
        <v>25</v>
      </c>
      <c r="L554">
        <v>118</v>
      </c>
      <c r="M554" t="s">
        <v>101</v>
      </c>
      <c r="N554">
        <v>120</v>
      </c>
      <c r="P554" cm="1">
        <f t="array" ref="P554">LOOKUP(2,1/(Q$494:Q$578&lt;&gt;""),Q$494:Q$578)</f>
        <v>12</v>
      </c>
      <c r="Q554">
        <v>8</v>
      </c>
      <c r="R554">
        <f t="shared" si="9"/>
        <v>0</v>
      </c>
    </row>
    <row r="555" spans="1:18" x14ac:dyDescent="0.3">
      <c r="A555" t="s">
        <v>15</v>
      </c>
      <c r="B555" s="1">
        <v>38559</v>
      </c>
      <c r="C555" t="s">
        <v>16</v>
      </c>
      <c r="D555" t="s">
        <v>97</v>
      </c>
      <c r="E555" t="s">
        <v>98</v>
      </c>
      <c r="G555" t="s">
        <v>19</v>
      </c>
      <c r="H555" t="s">
        <v>25</v>
      </c>
      <c r="I555" t="s">
        <v>26</v>
      </c>
      <c r="J555" t="s">
        <v>27</v>
      </c>
      <c r="K555">
        <v>223</v>
      </c>
      <c r="L555">
        <v>18.25</v>
      </c>
      <c r="M555" t="s">
        <v>101</v>
      </c>
      <c r="N555">
        <v>30.25</v>
      </c>
      <c r="P555" cm="1">
        <f t="array" ref="P555">LOOKUP(2,1/(Q$494:Q$578&lt;&gt;""),Q$494:Q$578)</f>
        <v>12</v>
      </c>
      <c r="Q555">
        <v>8</v>
      </c>
      <c r="R555">
        <f t="shared" si="9"/>
        <v>0</v>
      </c>
    </row>
    <row r="556" spans="1:18" x14ac:dyDescent="0.3">
      <c r="A556" t="s">
        <v>15</v>
      </c>
      <c r="B556" s="1">
        <v>38559</v>
      </c>
      <c r="C556" t="s">
        <v>16</v>
      </c>
      <c r="D556" t="s">
        <v>97</v>
      </c>
      <c r="E556" t="s">
        <v>98</v>
      </c>
      <c r="G556" s="6" t="s">
        <v>29</v>
      </c>
      <c r="H556" t="s">
        <v>99</v>
      </c>
      <c r="I556" t="s">
        <v>26</v>
      </c>
      <c r="J556" t="s">
        <v>27</v>
      </c>
      <c r="K556">
        <v>44</v>
      </c>
      <c r="L556">
        <v>11.85</v>
      </c>
      <c r="M556" t="s">
        <v>101</v>
      </c>
      <c r="N556">
        <v>11.85</v>
      </c>
      <c r="P556" cm="1">
        <f t="array" ref="P556">LOOKUP(2,1/(Q$494:Q$578&lt;&gt;""),Q$494:Q$578)</f>
        <v>12</v>
      </c>
      <c r="Q556">
        <v>8</v>
      </c>
      <c r="R556">
        <f t="shared" si="9"/>
        <v>0</v>
      </c>
    </row>
    <row r="557" spans="1:18" x14ac:dyDescent="0.3">
      <c r="A557" t="s">
        <v>15</v>
      </c>
      <c r="B557" s="1">
        <v>38559</v>
      </c>
      <c r="C557" t="s">
        <v>16</v>
      </c>
      <c r="D557" t="s">
        <v>97</v>
      </c>
      <c r="E557" t="s">
        <v>98</v>
      </c>
      <c r="G557" s="6" t="s">
        <v>29</v>
      </c>
      <c r="H557" t="s">
        <v>70</v>
      </c>
      <c r="I557" t="s">
        <v>26</v>
      </c>
      <c r="J557" t="s">
        <v>27</v>
      </c>
      <c r="K557">
        <v>29</v>
      </c>
      <c r="L557">
        <v>10.5</v>
      </c>
      <c r="M557" t="s">
        <v>101</v>
      </c>
      <c r="N557">
        <v>10.5</v>
      </c>
      <c r="P557" cm="1">
        <f t="array" ref="P557">LOOKUP(2,1/(Q$494:Q$578&lt;&gt;""),Q$494:Q$578)</f>
        <v>12</v>
      </c>
      <c r="Q557">
        <v>8</v>
      </c>
      <c r="R557">
        <f t="shared" si="9"/>
        <v>0</v>
      </c>
    </row>
    <row r="558" spans="1:18" x14ac:dyDescent="0.3">
      <c r="A558" t="s">
        <v>15</v>
      </c>
      <c r="B558" s="1">
        <v>38559</v>
      </c>
      <c r="C558" t="s">
        <v>16</v>
      </c>
      <c r="D558" t="s">
        <v>97</v>
      </c>
      <c r="E558" t="s">
        <v>98</v>
      </c>
      <c r="G558" s="6" t="s">
        <v>29</v>
      </c>
      <c r="H558" t="s">
        <v>64</v>
      </c>
      <c r="I558" t="s">
        <v>26</v>
      </c>
      <c r="J558" t="s">
        <v>27</v>
      </c>
      <c r="K558">
        <v>48</v>
      </c>
      <c r="L558">
        <v>8.6999999999999993</v>
      </c>
      <c r="M558" t="s">
        <v>101</v>
      </c>
      <c r="N558">
        <v>8.6999999999999993</v>
      </c>
      <c r="P558" cm="1">
        <f t="array" ref="P558">LOOKUP(2,1/(Q$494:Q$578&lt;&gt;""),Q$494:Q$578)</f>
        <v>12</v>
      </c>
      <c r="Q558">
        <v>8</v>
      </c>
      <c r="R558">
        <f t="shared" si="9"/>
        <v>0</v>
      </c>
    </row>
    <row r="559" spans="1:18" x14ac:dyDescent="0.3">
      <c r="A559" t="s">
        <v>15</v>
      </c>
      <c r="B559" s="1">
        <v>38559</v>
      </c>
      <c r="C559" t="s">
        <v>16</v>
      </c>
      <c r="D559" t="s">
        <v>97</v>
      </c>
      <c r="E559" t="s">
        <v>98</v>
      </c>
      <c r="G559" t="s">
        <v>19</v>
      </c>
      <c r="H559" t="s">
        <v>25</v>
      </c>
      <c r="I559" t="s">
        <v>21</v>
      </c>
      <c r="J559" t="s">
        <v>22</v>
      </c>
      <c r="K559">
        <v>25</v>
      </c>
      <c r="L559">
        <v>118</v>
      </c>
      <c r="M559" t="s">
        <v>102</v>
      </c>
      <c r="N559">
        <v>125</v>
      </c>
      <c r="P559" cm="1">
        <f t="array" ref="P559">LOOKUP(2,1/(Q$494:Q$578&lt;&gt;""),Q$494:Q$578)</f>
        <v>12</v>
      </c>
      <c r="Q559">
        <v>9</v>
      </c>
      <c r="R559">
        <f t="shared" si="9"/>
        <v>0</v>
      </c>
    </row>
    <row r="560" spans="1:18" x14ac:dyDescent="0.3">
      <c r="A560" t="s">
        <v>15</v>
      </c>
      <c r="B560" s="1">
        <v>38559</v>
      </c>
      <c r="C560" t="s">
        <v>16</v>
      </c>
      <c r="D560" t="s">
        <v>97</v>
      </c>
      <c r="E560" t="s">
        <v>98</v>
      </c>
      <c r="G560" t="s">
        <v>19</v>
      </c>
      <c r="H560" t="s">
        <v>25</v>
      </c>
      <c r="I560" t="s">
        <v>26</v>
      </c>
      <c r="J560" t="s">
        <v>27</v>
      </c>
      <c r="K560">
        <v>223</v>
      </c>
      <c r="L560">
        <v>18.25</v>
      </c>
      <c r="M560" t="s">
        <v>102</v>
      </c>
      <c r="N560">
        <v>27.91</v>
      </c>
      <c r="P560" cm="1">
        <f t="array" ref="P560">LOOKUP(2,1/(Q$494:Q$578&lt;&gt;""),Q$494:Q$578)</f>
        <v>12</v>
      </c>
      <c r="Q560">
        <v>9</v>
      </c>
      <c r="R560">
        <f t="shared" si="9"/>
        <v>0</v>
      </c>
    </row>
    <row r="561" spans="1:18" x14ac:dyDescent="0.3">
      <c r="A561" t="s">
        <v>15</v>
      </c>
      <c r="B561" s="1">
        <v>38559</v>
      </c>
      <c r="C561" t="s">
        <v>16</v>
      </c>
      <c r="D561" t="s">
        <v>97</v>
      </c>
      <c r="E561" t="s">
        <v>98</v>
      </c>
      <c r="G561" s="6" t="s">
        <v>29</v>
      </c>
      <c r="H561" t="s">
        <v>99</v>
      </c>
      <c r="I561" t="s">
        <v>26</v>
      </c>
      <c r="J561" t="s">
        <v>27</v>
      </c>
      <c r="K561">
        <v>44</v>
      </c>
      <c r="L561">
        <v>11.85</v>
      </c>
      <c r="M561" t="s">
        <v>102</v>
      </c>
      <c r="N561">
        <v>11.85</v>
      </c>
      <c r="P561" cm="1">
        <f t="array" ref="P561">LOOKUP(2,1/(Q$494:Q$578&lt;&gt;""),Q$494:Q$578)</f>
        <v>12</v>
      </c>
      <c r="Q561">
        <v>9</v>
      </c>
      <c r="R561">
        <f t="shared" si="9"/>
        <v>0</v>
      </c>
    </row>
    <row r="562" spans="1:18" x14ac:dyDescent="0.3">
      <c r="A562" t="s">
        <v>15</v>
      </c>
      <c r="B562" s="1">
        <v>38559</v>
      </c>
      <c r="C562" t="s">
        <v>16</v>
      </c>
      <c r="D562" t="s">
        <v>97</v>
      </c>
      <c r="E562" t="s">
        <v>98</v>
      </c>
      <c r="G562" s="6" t="s">
        <v>29</v>
      </c>
      <c r="H562" t="s">
        <v>70</v>
      </c>
      <c r="I562" t="s">
        <v>26</v>
      </c>
      <c r="J562" t="s">
        <v>27</v>
      </c>
      <c r="K562">
        <v>29</v>
      </c>
      <c r="L562">
        <v>10.5</v>
      </c>
      <c r="M562" t="s">
        <v>102</v>
      </c>
      <c r="N562">
        <v>10.5</v>
      </c>
      <c r="P562" cm="1">
        <f t="array" ref="P562">LOOKUP(2,1/(Q$494:Q$578&lt;&gt;""),Q$494:Q$578)</f>
        <v>12</v>
      </c>
      <c r="Q562">
        <v>9</v>
      </c>
      <c r="R562">
        <f t="shared" si="9"/>
        <v>0</v>
      </c>
    </row>
    <row r="563" spans="1:18" x14ac:dyDescent="0.3">
      <c r="A563" t="s">
        <v>15</v>
      </c>
      <c r="B563" s="1">
        <v>38559</v>
      </c>
      <c r="C563" t="s">
        <v>16</v>
      </c>
      <c r="D563" t="s">
        <v>97</v>
      </c>
      <c r="E563" t="s">
        <v>98</v>
      </c>
      <c r="G563" s="6" t="s">
        <v>29</v>
      </c>
      <c r="H563" t="s">
        <v>64</v>
      </c>
      <c r="I563" t="s">
        <v>26</v>
      </c>
      <c r="J563" t="s">
        <v>27</v>
      </c>
      <c r="K563">
        <v>48</v>
      </c>
      <c r="L563">
        <v>8.6999999999999993</v>
      </c>
      <c r="M563" t="s">
        <v>102</v>
      </c>
      <c r="N563">
        <v>8.6999999999999993</v>
      </c>
      <c r="P563" cm="1">
        <f t="array" ref="P563">LOOKUP(2,1/(Q$494:Q$578&lt;&gt;""),Q$494:Q$578)</f>
        <v>12</v>
      </c>
      <c r="Q563">
        <v>9</v>
      </c>
      <c r="R563">
        <f t="shared" si="9"/>
        <v>0</v>
      </c>
    </row>
    <row r="564" spans="1:18" x14ac:dyDescent="0.3">
      <c r="A564" t="s">
        <v>15</v>
      </c>
      <c r="B564" s="1">
        <v>38559</v>
      </c>
      <c r="C564" t="s">
        <v>16</v>
      </c>
      <c r="D564" t="s">
        <v>97</v>
      </c>
      <c r="E564" t="s">
        <v>98</v>
      </c>
      <c r="G564" t="s">
        <v>19</v>
      </c>
      <c r="H564" t="s">
        <v>25</v>
      </c>
      <c r="I564" t="s">
        <v>21</v>
      </c>
      <c r="J564" t="s">
        <v>22</v>
      </c>
      <c r="K564">
        <v>25</v>
      </c>
      <c r="L564">
        <v>118</v>
      </c>
      <c r="M564" t="s">
        <v>96</v>
      </c>
      <c r="N564">
        <v>130</v>
      </c>
      <c r="P564" cm="1">
        <f t="array" ref="P564">LOOKUP(2,1/(Q$494:Q$578&lt;&gt;""),Q$494:Q$578)</f>
        <v>12</v>
      </c>
      <c r="Q564">
        <v>10</v>
      </c>
      <c r="R564">
        <f t="shared" si="9"/>
        <v>0</v>
      </c>
    </row>
    <row r="565" spans="1:18" x14ac:dyDescent="0.3">
      <c r="A565" t="s">
        <v>15</v>
      </c>
      <c r="B565" s="1">
        <v>38559</v>
      </c>
      <c r="C565" t="s">
        <v>16</v>
      </c>
      <c r="D565" t="s">
        <v>97</v>
      </c>
      <c r="E565" t="s">
        <v>98</v>
      </c>
      <c r="G565" t="s">
        <v>19</v>
      </c>
      <c r="H565" t="s">
        <v>25</v>
      </c>
      <c r="I565" t="s">
        <v>26</v>
      </c>
      <c r="J565" t="s">
        <v>27</v>
      </c>
      <c r="K565">
        <v>223</v>
      </c>
      <c r="L565">
        <v>18.25</v>
      </c>
      <c r="M565" t="s">
        <v>96</v>
      </c>
      <c r="N565">
        <v>22.5</v>
      </c>
      <c r="P565" cm="1">
        <f t="array" ref="P565">LOOKUP(2,1/(Q$494:Q$578&lt;&gt;""),Q$494:Q$578)</f>
        <v>12</v>
      </c>
      <c r="Q565">
        <v>10</v>
      </c>
      <c r="R565">
        <f t="shared" si="9"/>
        <v>0</v>
      </c>
    </row>
    <row r="566" spans="1:18" x14ac:dyDescent="0.3">
      <c r="A566" t="s">
        <v>15</v>
      </c>
      <c r="B566" s="1">
        <v>38559</v>
      </c>
      <c r="C566" t="s">
        <v>16</v>
      </c>
      <c r="D566" t="s">
        <v>97</v>
      </c>
      <c r="E566" t="s">
        <v>98</v>
      </c>
      <c r="G566" s="6" t="s">
        <v>29</v>
      </c>
      <c r="H566" t="s">
        <v>99</v>
      </c>
      <c r="I566" t="s">
        <v>26</v>
      </c>
      <c r="J566" t="s">
        <v>27</v>
      </c>
      <c r="K566">
        <v>44</v>
      </c>
      <c r="L566">
        <v>11.85</v>
      </c>
      <c r="M566" t="s">
        <v>96</v>
      </c>
      <c r="N566">
        <v>11.85</v>
      </c>
      <c r="P566" cm="1">
        <f t="array" ref="P566">LOOKUP(2,1/(Q$494:Q$578&lt;&gt;""),Q$494:Q$578)</f>
        <v>12</v>
      </c>
      <c r="Q566">
        <v>10</v>
      </c>
      <c r="R566">
        <f t="shared" si="9"/>
        <v>0</v>
      </c>
    </row>
    <row r="567" spans="1:18" x14ac:dyDescent="0.3">
      <c r="A567" t="s">
        <v>15</v>
      </c>
      <c r="B567" s="1">
        <v>38559</v>
      </c>
      <c r="C567" t="s">
        <v>16</v>
      </c>
      <c r="D567" t="s">
        <v>97</v>
      </c>
      <c r="E567" t="s">
        <v>98</v>
      </c>
      <c r="G567" s="6" t="s">
        <v>29</v>
      </c>
      <c r="H567" t="s">
        <v>70</v>
      </c>
      <c r="I567" t="s">
        <v>26</v>
      </c>
      <c r="J567" t="s">
        <v>27</v>
      </c>
      <c r="K567">
        <v>29</v>
      </c>
      <c r="L567">
        <v>10.5</v>
      </c>
      <c r="M567" t="s">
        <v>96</v>
      </c>
      <c r="N567">
        <v>10.5</v>
      </c>
      <c r="P567" cm="1">
        <f t="array" ref="P567">LOOKUP(2,1/(Q$494:Q$578&lt;&gt;""),Q$494:Q$578)</f>
        <v>12</v>
      </c>
      <c r="Q567">
        <v>10</v>
      </c>
      <c r="R567">
        <f t="shared" si="9"/>
        <v>0</v>
      </c>
    </row>
    <row r="568" spans="1:18" x14ac:dyDescent="0.3">
      <c r="A568" t="s">
        <v>15</v>
      </c>
      <c r="B568" s="1">
        <v>38559</v>
      </c>
      <c r="C568" t="s">
        <v>16</v>
      </c>
      <c r="D568" t="s">
        <v>97</v>
      </c>
      <c r="E568" t="s">
        <v>98</v>
      </c>
      <c r="G568" s="6" t="s">
        <v>29</v>
      </c>
      <c r="H568" t="s">
        <v>64</v>
      </c>
      <c r="I568" t="s">
        <v>26</v>
      </c>
      <c r="J568" t="s">
        <v>27</v>
      </c>
      <c r="K568">
        <v>48</v>
      </c>
      <c r="L568">
        <v>8.6999999999999993</v>
      </c>
      <c r="M568" t="s">
        <v>96</v>
      </c>
      <c r="N568">
        <v>8.6999999999999993</v>
      </c>
      <c r="P568" cm="1">
        <f t="array" ref="P568">LOOKUP(2,1/(Q$494:Q$578&lt;&gt;""),Q$494:Q$578)</f>
        <v>12</v>
      </c>
      <c r="Q568">
        <v>10</v>
      </c>
      <c r="R568">
        <f t="shared" si="9"/>
        <v>0</v>
      </c>
    </row>
    <row r="569" spans="1:18" x14ac:dyDescent="0.3">
      <c r="A569" t="s">
        <v>15</v>
      </c>
      <c r="B569" s="1">
        <v>38559</v>
      </c>
      <c r="C569" t="s">
        <v>16</v>
      </c>
      <c r="D569" t="s">
        <v>97</v>
      </c>
      <c r="E569" t="s">
        <v>98</v>
      </c>
      <c r="G569" t="s">
        <v>19</v>
      </c>
      <c r="H569" t="s">
        <v>25</v>
      </c>
      <c r="I569" t="s">
        <v>21</v>
      </c>
      <c r="J569" t="s">
        <v>22</v>
      </c>
      <c r="K569">
        <v>25</v>
      </c>
      <c r="L569">
        <v>118</v>
      </c>
      <c r="M569" t="s">
        <v>103</v>
      </c>
      <c r="N569">
        <v>118</v>
      </c>
      <c r="P569" cm="1">
        <f t="array" ref="P569">LOOKUP(2,1/(Q$494:Q$578&lt;&gt;""),Q$494:Q$578)</f>
        <v>12</v>
      </c>
      <c r="Q569">
        <v>11</v>
      </c>
      <c r="R569">
        <f t="shared" si="9"/>
        <v>0</v>
      </c>
    </row>
    <row r="570" spans="1:18" x14ac:dyDescent="0.3">
      <c r="A570" t="s">
        <v>15</v>
      </c>
      <c r="B570" s="1">
        <v>38559</v>
      </c>
      <c r="C570" t="s">
        <v>16</v>
      </c>
      <c r="D570" t="s">
        <v>97</v>
      </c>
      <c r="E570" t="s">
        <v>98</v>
      </c>
      <c r="G570" t="s">
        <v>19</v>
      </c>
      <c r="H570" t="s">
        <v>25</v>
      </c>
      <c r="I570" t="s">
        <v>26</v>
      </c>
      <c r="J570" t="s">
        <v>27</v>
      </c>
      <c r="K570">
        <v>223</v>
      </c>
      <c r="L570">
        <v>18.25</v>
      </c>
      <c r="M570" t="s">
        <v>103</v>
      </c>
      <c r="N570">
        <v>21.5</v>
      </c>
      <c r="P570" cm="1">
        <f t="array" ref="P570">LOOKUP(2,1/(Q$494:Q$578&lt;&gt;""),Q$494:Q$578)</f>
        <v>12</v>
      </c>
      <c r="Q570">
        <v>11</v>
      </c>
      <c r="R570">
        <f t="shared" si="9"/>
        <v>0</v>
      </c>
    </row>
    <row r="571" spans="1:18" x14ac:dyDescent="0.3">
      <c r="A571" t="s">
        <v>15</v>
      </c>
      <c r="B571" s="1">
        <v>38559</v>
      </c>
      <c r="C571" t="s">
        <v>16</v>
      </c>
      <c r="D571" t="s">
        <v>97</v>
      </c>
      <c r="E571" t="s">
        <v>98</v>
      </c>
      <c r="G571" s="6" t="s">
        <v>29</v>
      </c>
      <c r="H571" t="s">
        <v>99</v>
      </c>
      <c r="I571" t="s">
        <v>26</v>
      </c>
      <c r="J571" t="s">
        <v>27</v>
      </c>
      <c r="K571">
        <v>44</v>
      </c>
      <c r="L571">
        <v>11.85</v>
      </c>
      <c r="M571" t="s">
        <v>103</v>
      </c>
      <c r="N571">
        <v>11.85</v>
      </c>
      <c r="P571" cm="1">
        <f t="array" ref="P571">LOOKUP(2,1/(Q$494:Q$578&lt;&gt;""),Q$494:Q$578)</f>
        <v>12</v>
      </c>
      <c r="Q571">
        <v>11</v>
      </c>
      <c r="R571">
        <f t="shared" si="9"/>
        <v>0</v>
      </c>
    </row>
    <row r="572" spans="1:18" x14ac:dyDescent="0.3">
      <c r="A572" t="s">
        <v>15</v>
      </c>
      <c r="B572" s="1">
        <v>38559</v>
      </c>
      <c r="C572" t="s">
        <v>16</v>
      </c>
      <c r="D572" t="s">
        <v>97</v>
      </c>
      <c r="E572" t="s">
        <v>98</v>
      </c>
      <c r="G572" s="6" t="s">
        <v>29</v>
      </c>
      <c r="H572" t="s">
        <v>70</v>
      </c>
      <c r="I572" t="s">
        <v>26</v>
      </c>
      <c r="J572" t="s">
        <v>27</v>
      </c>
      <c r="K572">
        <v>29</v>
      </c>
      <c r="L572">
        <v>10.5</v>
      </c>
      <c r="M572" t="s">
        <v>103</v>
      </c>
      <c r="N572">
        <v>10.5</v>
      </c>
      <c r="P572" cm="1">
        <f t="array" ref="P572">LOOKUP(2,1/(Q$494:Q$578&lt;&gt;""),Q$494:Q$578)</f>
        <v>12</v>
      </c>
      <c r="Q572">
        <v>11</v>
      </c>
      <c r="R572">
        <f t="shared" si="9"/>
        <v>0</v>
      </c>
    </row>
    <row r="573" spans="1:18" x14ac:dyDescent="0.3">
      <c r="A573" t="s">
        <v>15</v>
      </c>
      <c r="B573" s="1">
        <v>38559</v>
      </c>
      <c r="C573" t="s">
        <v>16</v>
      </c>
      <c r="D573" t="s">
        <v>97</v>
      </c>
      <c r="E573" t="s">
        <v>98</v>
      </c>
      <c r="G573" s="6" t="s">
        <v>29</v>
      </c>
      <c r="H573" t="s">
        <v>64</v>
      </c>
      <c r="I573" t="s">
        <v>26</v>
      </c>
      <c r="J573" t="s">
        <v>27</v>
      </c>
      <c r="K573">
        <v>48</v>
      </c>
      <c r="L573">
        <v>8.6999999999999993</v>
      </c>
      <c r="M573" t="s">
        <v>103</v>
      </c>
      <c r="N573">
        <v>8.6999999999999993</v>
      </c>
      <c r="P573" cm="1">
        <f t="array" ref="P573">LOOKUP(2,1/(Q$494:Q$578&lt;&gt;""),Q$494:Q$578)</f>
        <v>12</v>
      </c>
      <c r="Q573">
        <v>11</v>
      </c>
      <c r="R573">
        <f t="shared" si="9"/>
        <v>0</v>
      </c>
    </row>
    <row r="574" spans="1:18" x14ac:dyDescent="0.3">
      <c r="A574" t="s">
        <v>15</v>
      </c>
      <c r="B574" s="1">
        <v>38559</v>
      </c>
      <c r="C574" t="s">
        <v>16</v>
      </c>
      <c r="D574" t="s">
        <v>97</v>
      </c>
      <c r="E574" t="s">
        <v>98</v>
      </c>
      <c r="G574" t="s">
        <v>19</v>
      </c>
      <c r="H574" t="s">
        <v>25</v>
      </c>
      <c r="I574" t="s">
        <v>21</v>
      </c>
      <c r="J574" t="s">
        <v>22</v>
      </c>
      <c r="K574">
        <v>25</v>
      </c>
      <c r="L574">
        <v>118</v>
      </c>
      <c r="M574" t="s">
        <v>104</v>
      </c>
      <c r="N574">
        <v>120</v>
      </c>
      <c r="P574" cm="1">
        <f t="array" ref="P574">LOOKUP(2,1/(Q$494:Q$578&lt;&gt;""),Q$494:Q$578)</f>
        <v>12</v>
      </c>
      <c r="Q574">
        <v>12</v>
      </c>
      <c r="R574">
        <f t="shared" si="9"/>
        <v>0</v>
      </c>
    </row>
    <row r="575" spans="1:18" x14ac:dyDescent="0.3">
      <c r="A575" t="s">
        <v>15</v>
      </c>
      <c r="B575" s="1">
        <v>38559</v>
      </c>
      <c r="C575" t="s">
        <v>16</v>
      </c>
      <c r="D575" t="s">
        <v>97</v>
      </c>
      <c r="E575" t="s">
        <v>98</v>
      </c>
      <c r="G575" t="s">
        <v>19</v>
      </c>
      <c r="H575" t="s">
        <v>25</v>
      </c>
      <c r="I575" t="s">
        <v>26</v>
      </c>
      <c r="J575" t="s">
        <v>27</v>
      </c>
      <c r="K575">
        <v>223</v>
      </c>
      <c r="L575">
        <v>18.25</v>
      </c>
      <c r="M575" t="s">
        <v>104</v>
      </c>
      <c r="N575">
        <v>20</v>
      </c>
      <c r="P575" cm="1">
        <f t="array" ref="P575">LOOKUP(2,1/(Q$494:Q$578&lt;&gt;""),Q$494:Q$578)</f>
        <v>12</v>
      </c>
      <c r="Q575">
        <v>12</v>
      </c>
      <c r="R575">
        <f t="shared" si="9"/>
        <v>0</v>
      </c>
    </row>
    <row r="576" spans="1:18" x14ac:dyDescent="0.3">
      <c r="A576" t="s">
        <v>15</v>
      </c>
      <c r="B576" s="1">
        <v>38559</v>
      </c>
      <c r="C576" t="s">
        <v>16</v>
      </c>
      <c r="D576" t="s">
        <v>97</v>
      </c>
      <c r="E576" t="s">
        <v>98</v>
      </c>
      <c r="G576" s="6" t="s">
        <v>29</v>
      </c>
      <c r="H576" t="s">
        <v>99</v>
      </c>
      <c r="I576" t="s">
        <v>26</v>
      </c>
      <c r="J576" t="s">
        <v>27</v>
      </c>
      <c r="K576">
        <v>44</v>
      </c>
      <c r="L576">
        <v>11.85</v>
      </c>
      <c r="M576" t="s">
        <v>104</v>
      </c>
      <c r="N576">
        <v>11.85</v>
      </c>
      <c r="P576" cm="1">
        <f t="array" ref="P576">LOOKUP(2,1/(Q$494:Q$578&lt;&gt;""),Q$494:Q$578)</f>
        <v>12</v>
      </c>
      <c r="Q576">
        <v>12</v>
      </c>
      <c r="R576">
        <f t="shared" si="9"/>
        <v>0</v>
      </c>
    </row>
    <row r="577" spans="1:18" x14ac:dyDescent="0.3">
      <c r="A577" t="s">
        <v>15</v>
      </c>
      <c r="B577" s="1">
        <v>38559</v>
      </c>
      <c r="C577" t="s">
        <v>16</v>
      </c>
      <c r="D577" t="s">
        <v>97</v>
      </c>
      <c r="E577" t="s">
        <v>98</v>
      </c>
      <c r="G577" s="6" t="s">
        <v>29</v>
      </c>
      <c r="H577" t="s">
        <v>70</v>
      </c>
      <c r="I577" t="s">
        <v>26</v>
      </c>
      <c r="J577" t="s">
        <v>27</v>
      </c>
      <c r="K577">
        <v>29</v>
      </c>
      <c r="L577">
        <v>10.5</v>
      </c>
      <c r="M577" t="s">
        <v>104</v>
      </c>
      <c r="N577">
        <v>10.5</v>
      </c>
      <c r="P577" cm="1">
        <f t="array" ref="P577">LOOKUP(2,1/(Q$494:Q$578&lt;&gt;""),Q$494:Q$578)</f>
        <v>12</v>
      </c>
      <c r="Q577">
        <v>12</v>
      </c>
      <c r="R577">
        <f t="shared" si="9"/>
        <v>0</v>
      </c>
    </row>
    <row r="578" spans="1:18" x14ac:dyDescent="0.3">
      <c r="A578" t="s">
        <v>15</v>
      </c>
      <c r="B578" s="1">
        <v>38559</v>
      </c>
      <c r="C578" t="s">
        <v>16</v>
      </c>
      <c r="D578" t="s">
        <v>97</v>
      </c>
      <c r="E578" t="s">
        <v>98</v>
      </c>
      <c r="G578" s="6" t="s">
        <v>29</v>
      </c>
      <c r="H578" t="s">
        <v>64</v>
      </c>
      <c r="I578" t="s">
        <v>26</v>
      </c>
      <c r="J578" t="s">
        <v>27</v>
      </c>
      <c r="K578">
        <v>48</v>
      </c>
      <c r="L578">
        <v>8.6999999999999993</v>
      </c>
      <c r="M578" t="s">
        <v>104</v>
      </c>
      <c r="N578">
        <v>8.6999999999999993</v>
      </c>
      <c r="P578" cm="1">
        <f t="array" ref="P578">LOOKUP(2,1/(Q$494:Q$578&lt;&gt;""),Q$494:Q$578)</f>
        <v>12</v>
      </c>
      <c r="Q578">
        <v>12</v>
      </c>
      <c r="R578">
        <f t="shared" si="9"/>
        <v>0</v>
      </c>
    </row>
    <row r="579" spans="1:18" x14ac:dyDescent="0.3">
      <c r="R579" t="str">
        <f t="shared" si="9"/>
        <v/>
      </c>
    </row>
    <row r="580" spans="1:18" x14ac:dyDescent="0.3">
      <c r="A580" t="s">
        <v>15</v>
      </c>
      <c r="B580" s="1">
        <v>38559</v>
      </c>
      <c r="C580" t="s">
        <v>16</v>
      </c>
      <c r="D580" t="s">
        <v>105</v>
      </c>
      <c r="E580" t="s">
        <v>106</v>
      </c>
      <c r="G580" t="s">
        <v>19</v>
      </c>
      <c r="H580" t="s">
        <v>53</v>
      </c>
      <c r="I580" t="s">
        <v>21</v>
      </c>
      <c r="J580" t="s">
        <v>22</v>
      </c>
      <c r="K580">
        <v>22</v>
      </c>
      <c r="L580">
        <v>60</v>
      </c>
      <c r="M580" t="s">
        <v>33</v>
      </c>
      <c r="N580">
        <v>100</v>
      </c>
      <c r="O580" t="s">
        <v>24</v>
      </c>
      <c r="P580" cm="1">
        <f t="array" ref="P580">LOOKUP(2,1/(Q$494:Q$628&lt;&gt;""),Q$494:Q$628)</f>
        <v>7</v>
      </c>
      <c r="Q580">
        <v>1</v>
      </c>
      <c r="R580">
        <f t="shared" si="9"/>
        <v>0</v>
      </c>
    </row>
    <row r="581" spans="1:18" x14ac:dyDescent="0.3">
      <c r="A581" t="s">
        <v>15</v>
      </c>
      <c r="B581" s="1">
        <v>38559</v>
      </c>
      <c r="C581" t="s">
        <v>16</v>
      </c>
      <c r="D581" t="s">
        <v>105</v>
      </c>
      <c r="E581" t="s">
        <v>106</v>
      </c>
      <c r="G581" t="s">
        <v>19</v>
      </c>
      <c r="H581" t="s">
        <v>53</v>
      </c>
      <c r="I581" t="s">
        <v>26</v>
      </c>
      <c r="J581" t="s">
        <v>27</v>
      </c>
      <c r="K581">
        <v>271</v>
      </c>
      <c r="L581">
        <v>16.7</v>
      </c>
      <c r="M581" t="s">
        <v>33</v>
      </c>
      <c r="N581">
        <v>22</v>
      </c>
      <c r="O581" t="s">
        <v>24</v>
      </c>
      <c r="P581" cm="1">
        <f t="array" ref="P581">LOOKUP(2,1/(Q$494:Q$628&lt;&gt;""),Q$494:Q$628)</f>
        <v>7</v>
      </c>
      <c r="Q581">
        <v>1</v>
      </c>
      <c r="R581">
        <f t="shared" si="9"/>
        <v>0</v>
      </c>
    </row>
    <row r="582" spans="1:18" x14ac:dyDescent="0.3">
      <c r="A582" t="s">
        <v>15</v>
      </c>
      <c r="B582" s="1">
        <v>38559</v>
      </c>
      <c r="C582" t="s">
        <v>16</v>
      </c>
      <c r="D582" t="s">
        <v>105</v>
      </c>
      <c r="E582" t="s">
        <v>106</v>
      </c>
      <c r="G582" t="s">
        <v>19</v>
      </c>
      <c r="H582" t="s">
        <v>107</v>
      </c>
      <c r="I582" t="s">
        <v>26</v>
      </c>
      <c r="J582" t="s">
        <v>27</v>
      </c>
      <c r="K582">
        <v>72</v>
      </c>
      <c r="L582">
        <v>24.9</v>
      </c>
      <c r="M582" t="s">
        <v>33</v>
      </c>
      <c r="N582">
        <v>85</v>
      </c>
      <c r="O582" t="s">
        <v>24</v>
      </c>
      <c r="P582" cm="1">
        <f t="array" ref="P582">LOOKUP(2,1/(Q$494:Q$628&lt;&gt;""),Q$494:Q$628)</f>
        <v>7</v>
      </c>
      <c r="Q582">
        <v>1</v>
      </c>
      <c r="R582">
        <f t="shared" si="9"/>
        <v>0</v>
      </c>
    </row>
    <row r="583" spans="1:18" x14ac:dyDescent="0.3">
      <c r="A583" t="s">
        <v>15</v>
      </c>
      <c r="B583" s="1">
        <v>38559</v>
      </c>
      <c r="C583" t="s">
        <v>16</v>
      </c>
      <c r="D583" t="s">
        <v>105</v>
      </c>
      <c r="E583" t="s">
        <v>106</v>
      </c>
      <c r="G583" t="s">
        <v>19</v>
      </c>
      <c r="H583" t="s">
        <v>70</v>
      </c>
      <c r="I583" t="s">
        <v>26</v>
      </c>
      <c r="J583" t="s">
        <v>27</v>
      </c>
      <c r="K583">
        <v>127</v>
      </c>
      <c r="L583">
        <v>9.9499999999999993</v>
      </c>
      <c r="M583" t="s">
        <v>33</v>
      </c>
      <c r="N583">
        <v>26</v>
      </c>
      <c r="O583" t="s">
        <v>24</v>
      </c>
      <c r="P583" cm="1">
        <f t="array" ref="P583">LOOKUP(2,1/(Q$494:Q$628&lt;&gt;""),Q$494:Q$628)</f>
        <v>7</v>
      </c>
      <c r="Q583">
        <v>1</v>
      </c>
      <c r="R583">
        <f t="shared" si="9"/>
        <v>0</v>
      </c>
    </row>
    <row r="584" spans="1:18" x14ac:dyDescent="0.3">
      <c r="A584" t="s">
        <v>15</v>
      </c>
      <c r="B584" s="1">
        <v>38559</v>
      </c>
      <c r="C584" t="s">
        <v>16</v>
      </c>
      <c r="D584" t="s">
        <v>105</v>
      </c>
      <c r="E584" t="s">
        <v>106</v>
      </c>
      <c r="G584" t="s">
        <v>19</v>
      </c>
      <c r="H584" t="s">
        <v>64</v>
      </c>
      <c r="I584" t="s">
        <v>26</v>
      </c>
      <c r="J584" t="s">
        <v>27</v>
      </c>
      <c r="K584">
        <v>266</v>
      </c>
      <c r="L584">
        <v>8.3000000000000007</v>
      </c>
      <c r="M584" t="s">
        <v>33</v>
      </c>
      <c r="N584">
        <v>22</v>
      </c>
      <c r="O584" t="s">
        <v>24</v>
      </c>
      <c r="P584" cm="1">
        <f t="array" ref="P584">LOOKUP(2,1/(Q$494:Q$628&lt;&gt;""),Q$494:Q$628)</f>
        <v>7</v>
      </c>
      <c r="Q584">
        <v>1</v>
      </c>
      <c r="R584">
        <f t="shared" si="9"/>
        <v>0</v>
      </c>
    </row>
    <row r="585" spans="1:18" x14ac:dyDescent="0.3">
      <c r="A585" t="s">
        <v>15</v>
      </c>
      <c r="B585" s="1">
        <v>38559</v>
      </c>
      <c r="C585" t="s">
        <v>16</v>
      </c>
      <c r="D585" t="s">
        <v>105</v>
      </c>
      <c r="E585" t="s">
        <v>106</v>
      </c>
      <c r="G585" s="6" t="s">
        <v>29</v>
      </c>
      <c r="H585" t="s">
        <v>107</v>
      </c>
      <c r="I585" t="s">
        <v>21</v>
      </c>
      <c r="J585" t="s">
        <v>22</v>
      </c>
      <c r="K585">
        <v>6</v>
      </c>
      <c r="L585">
        <v>67</v>
      </c>
      <c r="M585" t="s">
        <v>33</v>
      </c>
      <c r="N585">
        <v>67</v>
      </c>
      <c r="O585" t="s">
        <v>24</v>
      </c>
      <c r="P585" cm="1">
        <f t="array" ref="P585">LOOKUP(2,1/(Q$494:Q$628&lt;&gt;""),Q$494:Q$628)</f>
        <v>7</v>
      </c>
      <c r="Q585">
        <v>1</v>
      </c>
      <c r="R585">
        <f t="shared" si="9"/>
        <v>0</v>
      </c>
    </row>
    <row r="586" spans="1:18" x14ac:dyDescent="0.3">
      <c r="A586" t="s">
        <v>15</v>
      </c>
      <c r="B586" s="1">
        <v>38559</v>
      </c>
      <c r="C586" t="s">
        <v>16</v>
      </c>
      <c r="D586" t="s">
        <v>105</v>
      </c>
      <c r="E586" t="s">
        <v>106</v>
      </c>
      <c r="G586" s="6" t="s">
        <v>29</v>
      </c>
      <c r="H586" t="s">
        <v>99</v>
      </c>
      <c r="I586" t="s">
        <v>26</v>
      </c>
      <c r="J586" t="s">
        <v>27</v>
      </c>
      <c r="K586">
        <v>45</v>
      </c>
      <c r="L586">
        <v>11.35</v>
      </c>
      <c r="M586" t="s">
        <v>33</v>
      </c>
      <c r="N586">
        <v>11.35</v>
      </c>
      <c r="O586" t="s">
        <v>24</v>
      </c>
      <c r="P586" cm="1">
        <f t="array" ref="P586">LOOKUP(2,1/(Q$494:Q$628&lt;&gt;""),Q$494:Q$628)</f>
        <v>7</v>
      </c>
      <c r="Q586">
        <v>1</v>
      </c>
      <c r="R586">
        <f t="shared" si="9"/>
        <v>0</v>
      </c>
    </row>
    <row r="587" spans="1:18" x14ac:dyDescent="0.3">
      <c r="A587" t="s">
        <v>15</v>
      </c>
      <c r="B587" s="1">
        <v>38559</v>
      </c>
      <c r="C587" t="s">
        <v>16</v>
      </c>
      <c r="D587" t="s">
        <v>105</v>
      </c>
      <c r="E587" t="s">
        <v>106</v>
      </c>
      <c r="G587" t="s">
        <v>19</v>
      </c>
      <c r="H587" t="s">
        <v>53</v>
      </c>
      <c r="I587" t="s">
        <v>21</v>
      </c>
      <c r="J587" t="s">
        <v>22</v>
      </c>
      <c r="K587">
        <v>22</v>
      </c>
      <c r="L587">
        <v>60</v>
      </c>
      <c r="M587" t="s">
        <v>100</v>
      </c>
      <c r="N587">
        <v>90</v>
      </c>
      <c r="P587" cm="1">
        <f t="array" ref="P587">LOOKUP(2,1/(Q$494:Q$628&lt;&gt;""),Q$494:Q$628)</f>
        <v>7</v>
      </c>
      <c r="Q587">
        <v>2</v>
      </c>
      <c r="R587">
        <f t="shared" si="9"/>
        <v>0</v>
      </c>
    </row>
    <row r="588" spans="1:18" x14ac:dyDescent="0.3">
      <c r="A588" t="s">
        <v>15</v>
      </c>
      <c r="B588" s="1">
        <v>38559</v>
      </c>
      <c r="C588" t="s">
        <v>16</v>
      </c>
      <c r="D588" t="s">
        <v>105</v>
      </c>
      <c r="E588" t="s">
        <v>106</v>
      </c>
      <c r="G588" t="s">
        <v>19</v>
      </c>
      <c r="H588" t="s">
        <v>53</v>
      </c>
      <c r="I588" t="s">
        <v>26</v>
      </c>
      <c r="J588" t="s">
        <v>27</v>
      </c>
      <c r="K588">
        <v>271</v>
      </c>
      <c r="L588">
        <v>16.7</v>
      </c>
      <c r="M588" t="s">
        <v>100</v>
      </c>
      <c r="N588">
        <v>30</v>
      </c>
      <c r="P588" cm="1">
        <f t="array" ref="P588">LOOKUP(2,1/(Q$494:Q$628&lt;&gt;""),Q$494:Q$628)</f>
        <v>7</v>
      </c>
      <c r="Q588">
        <v>2</v>
      </c>
      <c r="R588">
        <f t="shared" si="9"/>
        <v>0</v>
      </c>
    </row>
    <row r="589" spans="1:18" x14ac:dyDescent="0.3">
      <c r="A589" t="s">
        <v>15</v>
      </c>
      <c r="B589" s="1">
        <v>38559</v>
      </c>
      <c r="C589" t="s">
        <v>16</v>
      </c>
      <c r="D589" t="s">
        <v>105</v>
      </c>
      <c r="E589" t="s">
        <v>106</v>
      </c>
      <c r="G589" t="s">
        <v>19</v>
      </c>
      <c r="H589" t="s">
        <v>107</v>
      </c>
      <c r="I589" t="s">
        <v>26</v>
      </c>
      <c r="J589" t="s">
        <v>27</v>
      </c>
      <c r="K589">
        <v>72</v>
      </c>
      <c r="L589">
        <v>24.9</v>
      </c>
      <c r="M589" t="s">
        <v>100</v>
      </c>
      <c r="N589">
        <v>25</v>
      </c>
      <c r="P589" cm="1">
        <f t="array" ref="P589">LOOKUP(2,1/(Q$494:Q$628&lt;&gt;""),Q$494:Q$628)</f>
        <v>7</v>
      </c>
      <c r="Q589">
        <v>2</v>
      </c>
      <c r="R589">
        <f t="shared" si="9"/>
        <v>0</v>
      </c>
    </row>
    <row r="590" spans="1:18" x14ac:dyDescent="0.3">
      <c r="A590" t="s">
        <v>15</v>
      </c>
      <c r="B590" s="1">
        <v>38559</v>
      </c>
      <c r="C590" t="s">
        <v>16</v>
      </c>
      <c r="D590" t="s">
        <v>105</v>
      </c>
      <c r="E590" t="s">
        <v>106</v>
      </c>
      <c r="G590" t="s">
        <v>19</v>
      </c>
      <c r="H590" t="s">
        <v>70</v>
      </c>
      <c r="I590" t="s">
        <v>26</v>
      </c>
      <c r="J590" t="s">
        <v>27</v>
      </c>
      <c r="K590">
        <v>127</v>
      </c>
      <c r="L590">
        <v>9.9499999999999993</v>
      </c>
      <c r="M590" t="s">
        <v>100</v>
      </c>
      <c r="N590">
        <v>20</v>
      </c>
      <c r="P590" cm="1">
        <f t="array" ref="P590">LOOKUP(2,1/(Q$494:Q$628&lt;&gt;""),Q$494:Q$628)</f>
        <v>7</v>
      </c>
      <c r="Q590">
        <v>2</v>
      </c>
      <c r="R590">
        <f t="shared" si="9"/>
        <v>0</v>
      </c>
    </row>
    <row r="591" spans="1:18" x14ac:dyDescent="0.3">
      <c r="A591" t="s">
        <v>15</v>
      </c>
      <c r="B591" s="1">
        <v>38559</v>
      </c>
      <c r="C591" t="s">
        <v>16</v>
      </c>
      <c r="D591" t="s">
        <v>105</v>
      </c>
      <c r="E591" t="s">
        <v>106</v>
      </c>
      <c r="G591" t="s">
        <v>19</v>
      </c>
      <c r="H591" t="s">
        <v>64</v>
      </c>
      <c r="I591" t="s">
        <v>26</v>
      </c>
      <c r="J591" t="s">
        <v>27</v>
      </c>
      <c r="K591">
        <v>266</v>
      </c>
      <c r="L591">
        <v>8.3000000000000007</v>
      </c>
      <c r="M591" t="s">
        <v>100</v>
      </c>
      <c r="N591">
        <v>30</v>
      </c>
      <c r="P591" cm="1">
        <f t="array" ref="P591">LOOKUP(2,1/(Q$494:Q$628&lt;&gt;""),Q$494:Q$628)</f>
        <v>7</v>
      </c>
      <c r="Q591">
        <v>2</v>
      </c>
      <c r="R591">
        <f t="shared" si="9"/>
        <v>0</v>
      </c>
    </row>
    <row r="592" spans="1:18" x14ac:dyDescent="0.3">
      <c r="A592" t="s">
        <v>15</v>
      </c>
      <c r="B592" s="1">
        <v>38559</v>
      </c>
      <c r="C592" t="s">
        <v>16</v>
      </c>
      <c r="D592" t="s">
        <v>105</v>
      </c>
      <c r="E592" t="s">
        <v>106</v>
      </c>
      <c r="G592" s="6" t="s">
        <v>29</v>
      </c>
      <c r="H592" t="s">
        <v>107</v>
      </c>
      <c r="I592" t="s">
        <v>21</v>
      </c>
      <c r="J592" t="s">
        <v>22</v>
      </c>
      <c r="K592">
        <v>6</v>
      </c>
      <c r="L592">
        <v>67</v>
      </c>
      <c r="M592" t="s">
        <v>100</v>
      </c>
      <c r="N592">
        <v>67</v>
      </c>
      <c r="P592" cm="1">
        <f t="array" ref="P592">LOOKUP(2,1/(Q$494:Q$628&lt;&gt;""),Q$494:Q$628)</f>
        <v>7</v>
      </c>
      <c r="Q592">
        <v>2</v>
      </c>
      <c r="R592">
        <f t="shared" si="9"/>
        <v>0</v>
      </c>
    </row>
    <row r="593" spans="1:18" x14ac:dyDescent="0.3">
      <c r="A593" t="s">
        <v>15</v>
      </c>
      <c r="B593" s="1">
        <v>38559</v>
      </c>
      <c r="C593" t="s">
        <v>16</v>
      </c>
      <c r="D593" t="s">
        <v>105</v>
      </c>
      <c r="E593" t="s">
        <v>106</v>
      </c>
      <c r="G593" s="6" t="s">
        <v>29</v>
      </c>
      <c r="H593" t="s">
        <v>99</v>
      </c>
      <c r="I593" t="s">
        <v>26</v>
      </c>
      <c r="J593" t="s">
        <v>27</v>
      </c>
      <c r="K593">
        <v>45</v>
      </c>
      <c r="L593">
        <v>11.35</v>
      </c>
      <c r="M593" t="s">
        <v>100</v>
      </c>
      <c r="N593">
        <v>11.35</v>
      </c>
      <c r="P593" cm="1">
        <f t="array" ref="P593">LOOKUP(2,1/(Q$494:Q$628&lt;&gt;""),Q$494:Q$628)</f>
        <v>7</v>
      </c>
      <c r="Q593">
        <v>2</v>
      </c>
      <c r="R593">
        <f t="shared" ref="R593:R656" si="10">IF(P593&gt;0,0,"")</f>
        <v>0</v>
      </c>
    </row>
    <row r="594" spans="1:18" x14ac:dyDescent="0.3">
      <c r="A594" t="s">
        <v>15</v>
      </c>
      <c r="B594" s="1">
        <v>38559</v>
      </c>
      <c r="C594" t="s">
        <v>16</v>
      </c>
      <c r="D594" t="s">
        <v>105</v>
      </c>
      <c r="E594" t="s">
        <v>106</v>
      </c>
      <c r="G594" t="s">
        <v>19</v>
      </c>
      <c r="H594" t="s">
        <v>53</v>
      </c>
      <c r="I594" t="s">
        <v>21</v>
      </c>
      <c r="J594" t="s">
        <v>22</v>
      </c>
      <c r="K594">
        <v>22</v>
      </c>
      <c r="L594">
        <v>60</v>
      </c>
      <c r="M594" t="s">
        <v>95</v>
      </c>
      <c r="N594">
        <v>60</v>
      </c>
      <c r="P594" cm="1">
        <f t="array" ref="P594">LOOKUP(2,1/(Q$494:Q$628&lt;&gt;""),Q$494:Q$628)</f>
        <v>7</v>
      </c>
      <c r="Q594">
        <v>3</v>
      </c>
      <c r="R594">
        <f t="shared" si="10"/>
        <v>0</v>
      </c>
    </row>
    <row r="595" spans="1:18" x14ac:dyDescent="0.3">
      <c r="A595" t="s">
        <v>15</v>
      </c>
      <c r="B595" s="1">
        <v>38559</v>
      </c>
      <c r="C595" t="s">
        <v>16</v>
      </c>
      <c r="D595" t="s">
        <v>105</v>
      </c>
      <c r="E595" t="s">
        <v>106</v>
      </c>
      <c r="G595" t="s">
        <v>19</v>
      </c>
      <c r="H595" t="s">
        <v>53</v>
      </c>
      <c r="I595" t="s">
        <v>26</v>
      </c>
      <c r="J595" t="s">
        <v>27</v>
      </c>
      <c r="K595">
        <v>271</v>
      </c>
      <c r="L595">
        <v>16.7</v>
      </c>
      <c r="M595" t="s">
        <v>95</v>
      </c>
      <c r="N595">
        <v>16.7</v>
      </c>
      <c r="P595" cm="1">
        <f t="array" ref="P595">LOOKUP(2,1/(Q$494:Q$628&lt;&gt;""),Q$494:Q$628)</f>
        <v>7</v>
      </c>
      <c r="Q595">
        <v>3</v>
      </c>
      <c r="R595">
        <f t="shared" si="10"/>
        <v>0</v>
      </c>
    </row>
    <row r="596" spans="1:18" x14ac:dyDescent="0.3">
      <c r="A596" t="s">
        <v>15</v>
      </c>
      <c r="B596" s="1">
        <v>38559</v>
      </c>
      <c r="C596" t="s">
        <v>16</v>
      </c>
      <c r="D596" t="s">
        <v>105</v>
      </c>
      <c r="E596" t="s">
        <v>106</v>
      </c>
      <c r="G596" t="s">
        <v>19</v>
      </c>
      <c r="H596" t="s">
        <v>107</v>
      </c>
      <c r="I596" t="s">
        <v>26</v>
      </c>
      <c r="J596" t="s">
        <v>27</v>
      </c>
      <c r="K596">
        <v>72</v>
      </c>
      <c r="L596">
        <v>24.9</v>
      </c>
      <c r="M596" t="s">
        <v>95</v>
      </c>
      <c r="N596">
        <v>156.55000000000001</v>
      </c>
      <c r="P596" cm="1">
        <f t="array" ref="P596">LOOKUP(2,1/(Q$494:Q$628&lt;&gt;""),Q$494:Q$628)</f>
        <v>7</v>
      </c>
      <c r="Q596">
        <v>3</v>
      </c>
      <c r="R596">
        <f t="shared" si="10"/>
        <v>0</v>
      </c>
    </row>
    <row r="597" spans="1:18" x14ac:dyDescent="0.3">
      <c r="A597" t="s">
        <v>15</v>
      </c>
      <c r="B597" s="1">
        <v>38559</v>
      </c>
      <c r="C597" t="s">
        <v>16</v>
      </c>
      <c r="D597" t="s">
        <v>105</v>
      </c>
      <c r="E597" t="s">
        <v>106</v>
      </c>
      <c r="G597" t="s">
        <v>19</v>
      </c>
      <c r="H597" t="s">
        <v>70</v>
      </c>
      <c r="I597" t="s">
        <v>26</v>
      </c>
      <c r="J597" t="s">
        <v>27</v>
      </c>
      <c r="K597">
        <v>127</v>
      </c>
      <c r="L597">
        <v>9.9499999999999993</v>
      </c>
      <c r="M597" t="s">
        <v>95</v>
      </c>
      <c r="N597">
        <v>9.9499999999999993</v>
      </c>
      <c r="P597" cm="1">
        <f t="array" ref="P597">LOOKUP(2,1/(Q$494:Q$628&lt;&gt;""),Q$494:Q$628)</f>
        <v>7</v>
      </c>
      <c r="Q597">
        <v>3</v>
      </c>
      <c r="R597">
        <f t="shared" si="10"/>
        <v>0</v>
      </c>
    </row>
    <row r="598" spans="1:18" x14ac:dyDescent="0.3">
      <c r="A598" t="s">
        <v>15</v>
      </c>
      <c r="B598" s="1">
        <v>38559</v>
      </c>
      <c r="C598" t="s">
        <v>16</v>
      </c>
      <c r="D598" t="s">
        <v>105</v>
      </c>
      <c r="E598" t="s">
        <v>106</v>
      </c>
      <c r="G598" t="s">
        <v>19</v>
      </c>
      <c r="H598" t="s">
        <v>64</v>
      </c>
      <c r="I598" t="s">
        <v>26</v>
      </c>
      <c r="J598" t="s">
        <v>27</v>
      </c>
      <c r="K598">
        <v>266</v>
      </c>
      <c r="L598">
        <v>8.3000000000000007</v>
      </c>
      <c r="M598" t="s">
        <v>95</v>
      </c>
      <c r="N598">
        <v>8.3000000000000007</v>
      </c>
      <c r="P598" cm="1">
        <f t="array" ref="P598">LOOKUP(2,1/(Q$494:Q$628&lt;&gt;""),Q$494:Q$628)</f>
        <v>7</v>
      </c>
      <c r="Q598">
        <v>3</v>
      </c>
      <c r="R598">
        <f t="shared" si="10"/>
        <v>0</v>
      </c>
    </row>
    <row r="599" spans="1:18" x14ac:dyDescent="0.3">
      <c r="A599" t="s">
        <v>15</v>
      </c>
      <c r="B599" s="1">
        <v>38559</v>
      </c>
      <c r="C599" t="s">
        <v>16</v>
      </c>
      <c r="D599" t="s">
        <v>105</v>
      </c>
      <c r="E599" t="s">
        <v>106</v>
      </c>
      <c r="G599" s="6" t="s">
        <v>29</v>
      </c>
      <c r="H599" t="s">
        <v>107</v>
      </c>
      <c r="I599" t="s">
        <v>21</v>
      </c>
      <c r="J599" t="s">
        <v>22</v>
      </c>
      <c r="K599">
        <v>6</v>
      </c>
      <c r="L599">
        <v>67</v>
      </c>
      <c r="M599" t="s">
        <v>95</v>
      </c>
      <c r="N599">
        <v>67</v>
      </c>
      <c r="P599" cm="1">
        <f t="array" ref="P599">LOOKUP(2,1/(Q$494:Q$628&lt;&gt;""),Q$494:Q$628)</f>
        <v>7</v>
      </c>
      <c r="Q599">
        <v>3</v>
      </c>
      <c r="R599">
        <f t="shared" si="10"/>
        <v>0</v>
      </c>
    </row>
    <row r="600" spans="1:18" x14ac:dyDescent="0.3">
      <c r="A600" t="s">
        <v>15</v>
      </c>
      <c r="B600" s="1">
        <v>38559</v>
      </c>
      <c r="C600" t="s">
        <v>16</v>
      </c>
      <c r="D600" t="s">
        <v>105</v>
      </c>
      <c r="E600" t="s">
        <v>106</v>
      </c>
      <c r="G600" s="6" t="s">
        <v>29</v>
      </c>
      <c r="H600" t="s">
        <v>99</v>
      </c>
      <c r="I600" t="s">
        <v>26</v>
      </c>
      <c r="J600" t="s">
        <v>27</v>
      </c>
      <c r="K600">
        <v>45</v>
      </c>
      <c r="L600">
        <v>11.35</v>
      </c>
      <c r="M600" t="s">
        <v>95</v>
      </c>
      <c r="N600">
        <v>11.35</v>
      </c>
      <c r="P600" cm="1">
        <f t="array" ref="P600">LOOKUP(2,1/(Q$494:Q$628&lt;&gt;""),Q$494:Q$628)</f>
        <v>7</v>
      </c>
      <c r="Q600">
        <v>3</v>
      </c>
      <c r="R600">
        <f t="shared" si="10"/>
        <v>0</v>
      </c>
    </row>
    <row r="601" spans="1:18" x14ac:dyDescent="0.3">
      <c r="A601" t="s">
        <v>15</v>
      </c>
      <c r="B601" s="1">
        <v>38559</v>
      </c>
      <c r="C601" t="s">
        <v>16</v>
      </c>
      <c r="D601" t="s">
        <v>105</v>
      </c>
      <c r="E601" t="s">
        <v>106</v>
      </c>
      <c r="G601" t="s">
        <v>19</v>
      </c>
      <c r="H601" t="s">
        <v>53</v>
      </c>
      <c r="I601" t="s">
        <v>21</v>
      </c>
      <c r="J601" t="s">
        <v>22</v>
      </c>
      <c r="K601">
        <v>22</v>
      </c>
      <c r="L601">
        <v>60</v>
      </c>
      <c r="M601" t="s">
        <v>78</v>
      </c>
      <c r="N601">
        <v>70</v>
      </c>
      <c r="P601" cm="1">
        <f t="array" ref="P601">LOOKUP(2,1/(Q$494:Q$628&lt;&gt;""),Q$494:Q$628)</f>
        <v>7</v>
      </c>
      <c r="Q601">
        <v>4</v>
      </c>
      <c r="R601">
        <f t="shared" si="10"/>
        <v>0</v>
      </c>
    </row>
    <row r="602" spans="1:18" x14ac:dyDescent="0.3">
      <c r="A602" t="s">
        <v>15</v>
      </c>
      <c r="B602" s="1">
        <v>38559</v>
      </c>
      <c r="C602" t="s">
        <v>16</v>
      </c>
      <c r="D602" t="s">
        <v>105</v>
      </c>
      <c r="E602" t="s">
        <v>106</v>
      </c>
      <c r="G602" t="s">
        <v>19</v>
      </c>
      <c r="H602" t="s">
        <v>53</v>
      </c>
      <c r="I602" t="s">
        <v>26</v>
      </c>
      <c r="J602" t="s">
        <v>27</v>
      </c>
      <c r="K602">
        <v>271</v>
      </c>
      <c r="L602">
        <v>16.7</v>
      </c>
      <c r="M602" t="s">
        <v>78</v>
      </c>
      <c r="N602">
        <v>21.5</v>
      </c>
      <c r="P602" cm="1">
        <f t="array" ref="P602">LOOKUP(2,1/(Q$494:Q$628&lt;&gt;""),Q$494:Q$628)</f>
        <v>7</v>
      </c>
      <c r="Q602">
        <v>4</v>
      </c>
      <c r="R602">
        <f t="shared" si="10"/>
        <v>0</v>
      </c>
    </row>
    <row r="603" spans="1:18" x14ac:dyDescent="0.3">
      <c r="A603" t="s">
        <v>15</v>
      </c>
      <c r="B603" s="1">
        <v>38559</v>
      </c>
      <c r="C603" t="s">
        <v>16</v>
      </c>
      <c r="D603" t="s">
        <v>105</v>
      </c>
      <c r="E603" t="s">
        <v>106</v>
      </c>
      <c r="G603" t="s">
        <v>19</v>
      </c>
      <c r="H603" t="s">
        <v>107</v>
      </c>
      <c r="I603" t="s">
        <v>26</v>
      </c>
      <c r="J603" t="s">
        <v>27</v>
      </c>
      <c r="K603">
        <v>72</v>
      </c>
      <c r="L603">
        <v>24.9</v>
      </c>
      <c r="M603" t="s">
        <v>78</v>
      </c>
      <c r="N603">
        <v>25</v>
      </c>
      <c r="P603" cm="1">
        <f t="array" ref="P603">LOOKUP(2,1/(Q$494:Q$628&lt;&gt;""),Q$494:Q$628)</f>
        <v>7</v>
      </c>
      <c r="Q603">
        <v>4</v>
      </c>
      <c r="R603">
        <f t="shared" si="10"/>
        <v>0</v>
      </c>
    </row>
    <row r="604" spans="1:18" x14ac:dyDescent="0.3">
      <c r="A604" t="s">
        <v>15</v>
      </c>
      <c r="B604" s="1">
        <v>38559</v>
      </c>
      <c r="C604" t="s">
        <v>16</v>
      </c>
      <c r="D604" t="s">
        <v>105</v>
      </c>
      <c r="E604" t="s">
        <v>106</v>
      </c>
      <c r="G604" t="s">
        <v>19</v>
      </c>
      <c r="H604" t="s">
        <v>70</v>
      </c>
      <c r="I604" t="s">
        <v>26</v>
      </c>
      <c r="J604" t="s">
        <v>27</v>
      </c>
      <c r="K604">
        <v>127</v>
      </c>
      <c r="L604">
        <v>9.9499999999999993</v>
      </c>
      <c r="M604" t="s">
        <v>78</v>
      </c>
      <c r="N604">
        <v>15</v>
      </c>
      <c r="P604" cm="1">
        <f t="array" ref="P604">LOOKUP(2,1/(Q$494:Q$628&lt;&gt;""),Q$494:Q$628)</f>
        <v>7</v>
      </c>
      <c r="Q604">
        <v>4</v>
      </c>
      <c r="R604">
        <f t="shared" si="10"/>
        <v>0</v>
      </c>
    </row>
    <row r="605" spans="1:18" x14ac:dyDescent="0.3">
      <c r="A605" t="s">
        <v>15</v>
      </c>
      <c r="B605" s="1">
        <v>38559</v>
      </c>
      <c r="C605" t="s">
        <v>16</v>
      </c>
      <c r="D605" t="s">
        <v>105</v>
      </c>
      <c r="E605" t="s">
        <v>106</v>
      </c>
      <c r="G605" t="s">
        <v>19</v>
      </c>
      <c r="H605" t="s">
        <v>64</v>
      </c>
      <c r="I605" t="s">
        <v>26</v>
      </c>
      <c r="J605" t="s">
        <v>27</v>
      </c>
      <c r="K605">
        <v>266</v>
      </c>
      <c r="L605">
        <v>8.3000000000000007</v>
      </c>
      <c r="M605" t="s">
        <v>78</v>
      </c>
      <c r="N605">
        <v>15</v>
      </c>
      <c r="P605" cm="1">
        <f t="array" ref="P605">LOOKUP(2,1/(Q$494:Q$628&lt;&gt;""),Q$494:Q$628)</f>
        <v>7</v>
      </c>
      <c r="Q605">
        <v>4</v>
      </c>
      <c r="R605">
        <f t="shared" si="10"/>
        <v>0</v>
      </c>
    </row>
    <row r="606" spans="1:18" x14ac:dyDescent="0.3">
      <c r="A606" t="s">
        <v>15</v>
      </c>
      <c r="B606" s="1">
        <v>38559</v>
      </c>
      <c r="C606" t="s">
        <v>16</v>
      </c>
      <c r="D606" t="s">
        <v>105</v>
      </c>
      <c r="E606" t="s">
        <v>106</v>
      </c>
      <c r="G606" s="6" t="s">
        <v>29</v>
      </c>
      <c r="H606" t="s">
        <v>107</v>
      </c>
      <c r="I606" t="s">
        <v>21</v>
      </c>
      <c r="J606" t="s">
        <v>22</v>
      </c>
      <c r="K606">
        <v>6</v>
      </c>
      <c r="L606">
        <v>67</v>
      </c>
      <c r="M606" t="s">
        <v>78</v>
      </c>
      <c r="N606">
        <v>67</v>
      </c>
      <c r="P606" cm="1">
        <f t="array" ref="P606">LOOKUP(2,1/(Q$494:Q$628&lt;&gt;""),Q$494:Q$628)</f>
        <v>7</v>
      </c>
      <c r="Q606">
        <v>4</v>
      </c>
      <c r="R606">
        <f t="shared" si="10"/>
        <v>0</v>
      </c>
    </row>
    <row r="607" spans="1:18" x14ac:dyDescent="0.3">
      <c r="A607" t="s">
        <v>15</v>
      </c>
      <c r="B607" s="1">
        <v>38559</v>
      </c>
      <c r="C607" t="s">
        <v>16</v>
      </c>
      <c r="D607" t="s">
        <v>105</v>
      </c>
      <c r="E607" t="s">
        <v>106</v>
      </c>
      <c r="G607" s="6" t="s">
        <v>29</v>
      </c>
      <c r="H607" t="s">
        <v>99</v>
      </c>
      <c r="I607" t="s">
        <v>26</v>
      </c>
      <c r="J607" t="s">
        <v>27</v>
      </c>
      <c r="K607">
        <v>45</v>
      </c>
      <c r="L607">
        <v>11.35</v>
      </c>
      <c r="M607" t="s">
        <v>78</v>
      </c>
      <c r="N607">
        <v>11.35</v>
      </c>
      <c r="P607" cm="1">
        <f t="array" ref="P607">LOOKUP(2,1/(Q$494:Q$628&lt;&gt;""),Q$494:Q$628)</f>
        <v>7</v>
      </c>
      <c r="Q607">
        <v>4</v>
      </c>
      <c r="R607">
        <f t="shared" si="10"/>
        <v>0</v>
      </c>
    </row>
    <row r="608" spans="1:18" x14ac:dyDescent="0.3">
      <c r="A608" t="s">
        <v>15</v>
      </c>
      <c r="B608" s="1">
        <v>38559</v>
      </c>
      <c r="C608" t="s">
        <v>16</v>
      </c>
      <c r="D608" t="s">
        <v>105</v>
      </c>
      <c r="E608" t="s">
        <v>106</v>
      </c>
      <c r="G608" t="s">
        <v>19</v>
      </c>
      <c r="H608" t="s">
        <v>53</v>
      </c>
      <c r="I608" t="s">
        <v>21</v>
      </c>
      <c r="J608" t="s">
        <v>22</v>
      </c>
      <c r="K608">
        <v>22</v>
      </c>
      <c r="L608">
        <v>60</v>
      </c>
      <c r="M608" t="s">
        <v>104</v>
      </c>
      <c r="N608">
        <v>75</v>
      </c>
      <c r="P608" cm="1">
        <f t="array" ref="P608">LOOKUP(2,1/(Q$494:Q$628&lt;&gt;""),Q$494:Q$628)</f>
        <v>7</v>
      </c>
      <c r="Q608">
        <v>5</v>
      </c>
      <c r="R608">
        <f t="shared" si="10"/>
        <v>0</v>
      </c>
    </row>
    <row r="609" spans="1:18" x14ac:dyDescent="0.3">
      <c r="A609" t="s">
        <v>15</v>
      </c>
      <c r="B609" s="1">
        <v>38559</v>
      </c>
      <c r="C609" t="s">
        <v>16</v>
      </c>
      <c r="D609" t="s">
        <v>105</v>
      </c>
      <c r="E609" t="s">
        <v>106</v>
      </c>
      <c r="G609" t="s">
        <v>19</v>
      </c>
      <c r="H609" t="s">
        <v>53</v>
      </c>
      <c r="I609" t="s">
        <v>26</v>
      </c>
      <c r="J609" t="s">
        <v>27</v>
      </c>
      <c r="K609">
        <v>271</v>
      </c>
      <c r="L609">
        <v>16.7</v>
      </c>
      <c r="M609" t="s">
        <v>104</v>
      </c>
      <c r="N609">
        <v>20</v>
      </c>
      <c r="P609" cm="1">
        <f t="array" ref="P609">LOOKUP(2,1/(Q$494:Q$628&lt;&gt;""),Q$494:Q$628)</f>
        <v>7</v>
      </c>
      <c r="Q609">
        <v>5</v>
      </c>
      <c r="R609">
        <f t="shared" si="10"/>
        <v>0</v>
      </c>
    </row>
    <row r="610" spans="1:18" x14ac:dyDescent="0.3">
      <c r="A610" t="s">
        <v>15</v>
      </c>
      <c r="B610" s="1">
        <v>38559</v>
      </c>
      <c r="C610" t="s">
        <v>16</v>
      </c>
      <c r="D610" t="s">
        <v>105</v>
      </c>
      <c r="E610" t="s">
        <v>106</v>
      </c>
      <c r="G610" t="s">
        <v>19</v>
      </c>
      <c r="H610" t="s">
        <v>107</v>
      </c>
      <c r="I610" t="s">
        <v>26</v>
      </c>
      <c r="J610" t="s">
        <v>27</v>
      </c>
      <c r="K610">
        <v>72</v>
      </c>
      <c r="L610">
        <v>24.9</v>
      </c>
      <c r="M610" t="s">
        <v>104</v>
      </c>
      <c r="N610">
        <v>30</v>
      </c>
      <c r="P610" cm="1">
        <f t="array" ref="P610">LOOKUP(2,1/(Q$494:Q$628&lt;&gt;""),Q$494:Q$628)</f>
        <v>7</v>
      </c>
      <c r="Q610">
        <v>5</v>
      </c>
      <c r="R610">
        <f t="shared" si="10"/>
        <v>0</v>
      </c>
    </row>
    <row r="611" spans="1:18" x14ac:dyDescent="0.3">
      <c r="A611" t="s">
        <v>15</v>
      </c>
      <c r="B611" s="1">
        <v>38559</v>
      </c>
      <c r="C611" t="s">
        <v>16</v>
      </c>
      <c r="D611" t="s">
        <v>105</v>
      </c>
      <c r="E611" t="s">
        <v>106</v>
      </c>
      <c r="G611" t="s">
        <v>19</v>
      </c>
      <c r="H611" t="s">
        <v>70</v>
      </c>
      <c r="I611" t="s">
        <v>26</v>
      </c>
      <c r="J611" t="s">
        <v>27</v>
      </c>
      <c r="K611">
        <v>127</v>
      </c>
      <c r="L611">
        <v>9.9499999999999993</v>
      </c>
      <c r="M611" t="s">
        <v>104</v>
      </c>
      <c r="N611">
        <v>11</v>
      </c>
      <c r="P611" cm="1">
        <f t="array" ref="P611">LOOKUP(2,1/(Q$494:Q$628&lt;&gt;""),Q$494:Q$628)</f>
        <v>7</v>
      </c>
      <c r="Q611">
        <v>5</v>
      </c>
      <c r="R611">
        <f t="shared" si="10"/>
        <v>0</v>
      </c>
    </row>
    <row r="612" spans="1:18" x14ac:dyDescent="0.3">
      <c r="A612" t="s">
        <v>15</v>
      </c>
      <c r="B612" s="1">
        <v>38559</v>
      </c>
      <c r="C612" t="s">
        <v>16</v>
      </c>
      <c r="D612" t="s">
        <v>105</v>
      </c>
      <c r="E612" t="s">
        <v>106</v>
      </c>
      <c r="G612" t="s">
        <v>19</v>
      </c>
      <c r="H612" t="s">
        <v>64</v>
      </c>
      <c r="I612" t="s">
        <v>26</v>
      </c>
      <c r="J612" t="s">
        <v>27</v>
      </c>
      <c r="K612">
        <v>266</v>
      </c>
      <c r="L612">
        <v>8.3000000000000007</v>
      </c>
      <c r="M612" t="s">
        <v>104</v>
      </c>
      <c r="N612">
        <v>15</v>
      </c>
      <c r="P612" cm="1">
        <f t="array" ref="P612">LOOKUP(2,1/(Q$494:Q$628&lt;&gt;""),Q$494:Q$628)</f>
        <v>7</v>
      </c>
      <c r="Q612">
        <v>5</v>
      </c>
      <c r="R612">
        <f t="shared" si="10"/>
        <v>0</v>
      </c>
    </row>
    <row r="613" spans="1:18" x14ac:dyDescent="0.3">
      <c r="A613" t="s">
        <v>15</v>
      </c>
      <c r="B613" s="1">
        <v>38559</v>
      </c>
      <c r="C613" t="s">
        <v>16</v>
      </c>
      <c r="D613" t="s">
        <v>105</v>
      </c>
      <c r="E613" t="s">
        <v>106</v>
      </c>
      <c r="G613" s="6" t="s">
        <v>29</v>
      </c>
      <c r="H613" t="s">
        <v>107</v>
      </c>
      <c r="I613" t="s">
        <v>21</v>
      </c>
      <c r="J613" t="s">
        <v>22</v>
      </c>
      <c r="K613">
        <v>6</v>
      </c>
      <c r="L613">
        <v>67</v>
      </c>
      <c r="M613" t="s">
        <v>104</v>
      </c>
      <c r="N613">
        <v>67</v>
      </c>
      <c r="P613" cm="1">
        <f t="array" ref="P613">LOOKUP(2,1/(Q$494:Q$628&lt;&gt;""),Q$494:Q$628)</f>
        <v>7</v>
      </c>
      <c r="Q613">
        <v>5</v>
      </c>
      <c r="R613">
        <f t="shared" si="10"/>
        <v>0</v>
      </c>
    </row>
    <row r="614" spans="1:18" x14ac:dyDescent="0.3">
      <c r="A614" t="s">
        <v>15</v>
      </c>
      <c r="B614" s="1">
        <v>38559</v>
      </c>
      <c r="C614" t="s">
        <v>16</v>
      </c>
      <c r="D614" t="s">
        <v>105</v>
      </c>
      <c r="E614" t="s">
        <v>106</v>
      </c>
      <c r="G614" s="6" t="s">
        <v>29</v>
      </c>
      <c r="H614" t="s">
        <v>99</v>
      </c>
      <c r="I614" t="s">
        <v>26</v>
      </c>
      <c r="J614" t="s">
        <v>27</v>
      </c>
      <c r="K614">
        <v>45</v>
      </c>
      <c r="L614">
        <v>11.35</v>
      </c>
      <c r="M614" t="s">
        <v>104</v>
      </c>
      <c r="N614">
        <v>11.35</v>
      </c>
      <c r="P614" cm="1">
        <f t="array" ref="P614">LOOKUP(2,1/(Q$494:Q$628&lt;&gt;""),Q$494:Q$628)</f>
        <v>7</v>
      </c>
      <c r="Q614">
        <v>5</v>
      </c>
      <c r="R614">
        <f t="shared" si="10"/>
        <v>0</v>
      </c>
    </row>
    <row r="615" spans="1:18" x14ac:dyDescent="0.3">
      <c r="A615" t="s">
        <v>15</v>
      </c>
      <c r="B615" s="1">
        <v>38559</v>
      </c>
      <c r="C615" t="s">
        <v>16</v>
      </c>
      <c r="D615" t="s">
        <v>105</v>
      </c>
      <c r="E615" t="s">
        <v>106</v>
      </c>
      <c r="G615" t="s">
        <v>19</v>
      </c>
      <c r="H615" t="s">
        <v>53</v>
      </c>
      <c r="I615" t="s">
        <v>21</v>
      </c>
      <c r="J615" t="s">
        <v>22</v>
      </c>
      <c r="K615">
        <v>22</v>
      </c>
      <c r="L615">
        <v>60</v>
      </c>
      <c r="M615" t="s">
        <v>35</v>
      </c>
      <c r="N615">
        <v>70</v>
      </c>
      <c r="P615" cm="1">
        <f t="array" ref="P615">LOOKUP(2,1/(Q$494:Q$628&lt;&gt;""),Q$494:Q$628)</f>
        <v>7</v>
      </c>
      <c r="Q615">
        <v>5</v>
      </c>
      <c r="R615">
        <f t="shared" si="10"/>
        <v>0</v>
      </c>
    </row>
    <row r="616" spans="1:18" x14ac:dyDescent="0.3">
      <c r="A616" t="s">
        <v>15</v>
      </c>
      <c r="B616" s="1">
        <v>38559</v>
      </c>
      <c r="C616" t="s">
        <v>16</v>
      </c>
      <c r="D616" t="s">
        <v>105</v>
      </c>
      <c r="E616" t="s">
        <v>106</v>
      </c>
      <c r="G616" t="s">
        <v>19</v>
      </c>
      <c r="H616" t="s">
        <v>53</v>
      </c>
      <c r="I616" t="s">
        <v>26</v>
      </c>
      <c r="J616" t="s">
        <v>27</v>
      </c>
      <c r="K616">
        <v>271</v>
      </c>
      <c r="L616">
        <v>16.7</v>
      </c>
      <c r="M616" t="s">
        <v>35</v>
      </c>
      <c r="N616">
        <v>21</v>
      </c>
      <c r="P616" cm="1">
        <f t="array" ref="P616">LOOKUP(2,1/(Q$494:Q$628&lt;&gt;""),Q$494:Q$628)</f>
        <v>7</v>
      </c>
      <c r="Q616">
        <v>6</v>
      </c>
      <c r="R616">
        <f t="shared" si="10"/>
        <v>0</v>
      </c>
    </row>
    <row r="617" spans="1:18" x14ac:dyDescent="0.3">
      <c r="A617" t="s">
        <v>15</v>
      </c>
      <c r="B617" s="1">
        <v>38559</v>
      </c>
      <c r="C617" t="s">
        <v>16</v>
      </c>
      <c r="D617" t="s">
        <v>105</v>
      </c>
      <c r="E617" t="s">
        <v>106</v>
      </c>
      <c r="G617" t="s">
        <v>19</v>
      </c>
      <c r="H617" t="s">
        <v>107</v>
      </c>
      <c r="I617" t="s">
        <v>26</v>
      </c>
      <c r="J617" t="s">
        <v>27</v>
      </c>
      <c r="K617">
        <v>72</v>
      </c>
      <c r="L617">
        <v>24.9</v>
      </c>
      <c r="M617" t="s">
        <v>35</v>
      </c>
      <c r="N617">
        <v>30</v>
      </c>
      <c r="P617" cm="1">
        <f t="array" ref="P617">LOOKUP(2,1/(Q$494:Q$628&lt;&gt;""),Q$494:Q$628)</f>
        <v>7</v>
      </c>
      <c r="Q617">
        <v>6</v>
      </c>
      <c r="R617">
        <f t="shared" si="10"/>
        <v>0</v>
      </c>
    </row>
    <row r="618" spans="1:18" x14ac:dyDescent="0.3">
      <c r="A618" t="s">
        <v>15</v>
      </c>
      <c r="B618" s="1">
        <v>38559</v>
      </c>
      <c r="C618" t="s">
        <v>16</v>
      </c>
      <c r="D618" t="s">
        <v>105</v>
      </c>
      <c r="E618" t="s">
        <v>106</v>
      </c>
      <c r="G618" t="s">
        <v>19</v>
      </c>
      <c r="H618" t="s">
        <v>70</v>
      </c>
      <c r="I618" t="s">
        <v>26</v>
      </c>
      <c r="J618" t="s">
        <v>27</v>
      </c>
      <c r="K618">
        <v>127</v>
      </c>
      <c r="L618">
        <v>9.9499999999999993</v>
      </c>
      <c r="M618" t="s">
        <v>35</v>
      </c>
      <c r="N618">
        <v>12.5</v>
      </c>
      <c r="P618" cm="1">
        <f t="array" ref="P618">LOOKUP(2,1/(Q$494:Q$628&lt;&gt;""),Q$494:Q$628)</f>
        <v>7</v>
      </c>
      <c r="Q618">
        <v>6</v>
      </c>
      <c r="R618">
        <f t="shared" si="10"/>
        <v>0</v>
      </c>
    </row>
    <row r="619" spans="1:18" x14ac:dyDescent="0.3">
      <c r="A619" t="s">
        <v>15</v>
      </c>
      <c r="B619" s="1">
        <v>38559</v>
      </c>
      <c r="C619" t="s">
        <v>16</v>
      </c>
      <c r="D619" t="s">
        <v>105</v>
      </c>
      <c r="E619" t="s">
        <v>106</v>
      </c>
      <c r="G619" t="s">
        <v>19</v>
      </c>
      <c r="H619" t="s">
        <v>64</v>
      </c>
      <c r="I619" t="s">
        <v>26</v>
      </c>
      <c r="J619" t="s">
        <v>27</v>
      </c>
      <c r="K619">
        <v>266</v>
      </c>
      <c r="L619">
        <v>8.3000000000000007</v>
      </c>
      <c r="M619" t="s">
        <v>35</v>
      </c>
      <c r="N619">
        <v>12.5</v>
      </c>
      <c r="P619" cm="1">
        <f t="array" ref="P619">LOOKUP(2,1/(Q$494:Q$628&lt;&gt;""),Q$494:Q$628)</f>
        <v>7</v>
      </c>
      <c r="Q619">
        <v>6</v>
      </c>
      <c r="R619">
        <f t="shared" si="10"/>
        <v>0</v>
      </c>
    </row>
    <row r="620" spans="1:18" x14ac:dyDescent="0.3">
      <c r="A620" t="s">
        <v>15</v>
      </c>
      <c r="B620" s="1">
        <v>38559</v>
      </c>
      <c r="C620" t="s">
        <v>16</v>
      </c>
      <c r="D620" t="s">
        <v>105</v>
      </c>
      <c r="E620" t="s">
        <v>106</v>
      </c>
      <c r="G620" s="6" t="s">
        <v>29</v>
      </c>
      <c r="H620" t="s">
        <v>107</v>
      </c>
      <c r="I620" t="s">
        <v>21</v>
      </c>
      <c r="J620" t="s">
        <v>22</v>
      </c>
      <c r="K620">
        <v>6</v>
      </c>
      <c r="L620">
        <v>67</v>
      </c>
      <c r="M620" t="s">
        <v>35</v>
      </c>
      <c r="N620">
        <v>67</v>
      </c>
      <c r="P620" cm="1">
        <f t="array" ref="P620">LOOKUP(2,1/(Q$494:Q$628&lt;&gt;""),Q$494:Q$628)</f>
        <v>7</v>
      </c>
      <c r="Q620">
        <v>6</v>
      </c>
      <c r="R620">
        <f t="shared" si="10"/>
        <v>0</v>
      </c>
    </row>
    <row r="621" spans="1:18" x14ac:dyDescent="0.3">
      <c r="A621" t="s">
        <v>15</v>
      </c>
      <c r="B621" s="1">
        <v>38559</v>
      </c>
      <c r="C621" t="s">
        <v>16</v>
      </c>
      <c r="D621" t="s">
        <v>105</v>
      </c>
      <c r="E621" t="s">
        <v>106</v>
      </c>
      <c r="G621" s="6" t="s">
        <v>29</v>
      </c>
      <c r="H621" t="s">
        <v>99</v>
      </c>
      <c r="I621" t="s">
        <v>26</v>
      </c>
      <c r="J621" t="s">
        <v>27</v>
      </c>
      <c r="K621">
        <v>45</v>
      </c>
      <c r="L621">
        <v>11.35</v>
      </c>
      <c r="M621" t="s">
        <v>35</v>
      </c>
      <c r="N621">
        <v>11.35</v>
      </c>
      <c r="P621" cm="1">
        <f t="array" ref="P621">LOOKUP(2,1/(Q$494:Q$628&lt;&gt;""),Q$494:Q$628)</f>
        <v>7</v>
      </c>
      <c r="Q621">
        <v>6</v>
      </c>
      <c r="R621">
        <f t="shared" si="10"/>
        <v>0</v>
      </c>
    </row>
    <row r="622" spans="1:18" x14ac:dyDescent="0.3">
      <c r="A622" t="s">
        <v>15</v>
      </c>
      <c r="B622" s="1">
        <v>38559</v>
      </c>
      <c r="C622" t="s">
        <v>16</v>
      </c>
      <c r="D622" t="s">
        <v>105</v>
      </c>
      <c r="E622" t="s">
        <v>106</v>
      </c>
      <c r="G622" t="s">
        <v>19</v>
      </c>
      <c r="H622" t="s">
        <v>53</v>
      </c>
      <c r="I622" t="s">
        <v>21</v>
      </c>
      <c r="J622" t="s">
        <v>22</v>
      </c>
      <c r="K622">
        <v>22</v>
      </c>
      <c r="L622">
        <v>60</v>
      </c>
      <c r="M622" t="s">
        <v>101</v>
      </c>
      <c r="N622">
        <v>80</v>
      </c>
      <c r="P622" cm="1">
        <f t="array" ref="P622">LOOKUP(2,1/(Q$494:Q$628&lt;&gt;""),Q$494:Q$628)</f>
        <v>7</v>
      </c>
      <c r="Q622">
        <v>7</v>
      </c>
      <c r="R622">
        <f t="shared" si="10"/>
        <v>0</v>
      </c>
    </row>
    <row r="623" spans="1:18" x14ac:dyDescent="0.3">
      <c r="A623" t="s">
        <v>15</v>
      </c>
      <c r="B623" s="1">
        <v>38559</v>
      </c>
      <c r="C623" t="s">
        <v>16</v>
      </c>
      <c r="D623" t="s">
        <v>105</v>
      </c>
      <c r="E623" t="s">
        <v>106</v>
      </c>
      <c r="G623" t="s">
        <v>19</v>
      </c>
      <c r="H623" t="s">
        <v>53</v>
      </c>
      <c r="I623" t="s">
        <v>26</v>
      </c>
      <c r="J623" t="s">
        <v>27</v>
      </c>
      <c r="K623">
        <v>271</v>
      </c>
      <c r="L623">
        <v>16.7</v>
      </c>
      <c r="M623" t="s">
        <v>101</v>
      </c>
      <c r="N623">
        <v>23</v>
      </c>
      <c r="P623" cm="1">
        <f t="array" ref="P623">LOOKUP(2,1/(Q$494:Q$628&lt;&gt;""),Q$494:Q$628)</f>
        <v>7</v>
      </c>
      <c r="Q623">
        <v>7</v>
      </c>
      <c r="R623">
        <f t="shared" si="10"/>
        <v>0</v>
      </c>
    </row>
    <row r="624" spans="1:18" x14ac:dyDescent="0.3">
      <c r="A624" t="s">
        <v>15</v>
      </c>
      <c r="B624" s="1">
        <v>38559</v>
      </c>
      <c r="C624" t="s">
        <v>16</v>
      </c>
      <c r="D624" t="s">
        <v>105</v>
      </c>
      <c r="E624" t="s">
        <v>106</v>
      </c>
      <c r="G624" t="s">
        <v>19</v>
      </c>
      <c r="H624" t="s">
        <v>107</v>
      </c>
      <c r="I624" t="s">
        <v>26</v>
      </c>
      <c r="J624" t="s">
        <v>27</v>
      </c>
      <c r="K624">
        <v>72</v>
      </c>
      <c r="L624">
        <v>24.9</v>
      </c>
      <c r="M624" t="s">
        <v>101</v>
      </c>
      <c r="N624">
        <v>24.9</v>
      </c>
      <c r="P624" cm="1">
        <f t="array" ref="P624">LOOKUP(2,1/(Q$494:Q$628&lt;&gt;""),Q$494:Q$628)</f>
        <v>7</v>
      </c>
      <c r="Q624">
        <v>7</v>
      </c>
      <c r="R624">
        <f t="shared" si="10"/>
        <v>0</v>
      </c>
    </row>
    <row r="625" spans="1:18" x14ac:dyDescent="0.3">
      <c r="A625" t="s">
        <v>15</v>
      </c>
      <c r="B625" s="1">
        <v>38559</v>
      </c>
      <c r="C625" t="s">
        <v>16</v>
      </c>
      <c r="D625" t="s">
        <v>105</v>
      </c>
      <c r="E625" t="s">
        <v>106</v>
      </c>
      <c r="G625" t="s">
        <v>19</v>
      </c>
      <c r="H625" t="s">
        <v>70</v>
      </c>
      <c r="I625" t="s">
        <v>26</v>
      </c>
      <c r="J625" t="s">
        <v>27</v>
      </c>
      <c r="K625">
        <v>127</v>
      </c>
      <c r="L625">
        <v>9.9499999999999993</v>
      </c>
      <c r="M625" t="s">
        <v>101</v>
      </c>
      <c r="N625">
        <v>9.9499999999999993</v>
      </c>
      <c r="P625" cm="1">
        <f t="array" ref="P625">LOOKUP(2,1/(Q$494:Q$628&lt;&gt;""),Q$494:Q$628)</f>
        <v>7</v>
      </c>
      <c r="Q625">
        <v>7</v>
      </c>
      <c r="R625">
        <f t="shared" si="10"/>
        <v>0</v>
      </c>
    </row>
    <row r="626" spans="1:18" x14ac:dyDescent="0.3">
      <c r="A626" t="s">
        <v>15</v>
      </c>
      <c r="B626" s="1">
        <v>38559</v>
      </c>
      <c r="C626" t="s">
        <v>16</v>
      </c>
      <c r="D626" t="s">
        <v>105</v>
      </c>
      <c r="E626" t="s">
        <v>106</v>
      </c>
      <c r="G626" t="s">
        <v>19</v>
      </c>
      <c r="H626" t="s">
        <v>64</v>
      </c>
      <c r="I626" t="s">
        <v>26</v>
      </c>
      <c r="J626" t="s">
        <v>27</v>
      </c>
      <c r="K626">
        <v>266</v>
      </c>
      <c r="L626">
        <v>8.3000000000000007</v>
      </c>
      <c r="M626" t="s">
        <v>101</v>
      </c>
      <c r="N626">
        <v>11</v>
      </c>
      <c r="P626" cm="1">
        <f t="array" ref="P626">LOOKUP(2,1/(Q$494:Q$628&lt;&gt;""),Q$494:Q$628)</f>
        <v>7</v>
      </c>
      <c r="Q626">
        <v>7</v>
      </c>
      <c r="R626">
        <f t="shared" si="10"/>
        <v>0</v>
      </c>
    </row>
    <row r="627" spans="1:18" x14ac:dyDescent="0.3">
      <c r="A627" t="s">
        <v>15</v>
      </c>
      <c r="B627" s="1">
        <v>38559</v>
      </c>
      <c r="C627" t="s">
        <v>16</v>
      </c>
      <c r="D627" t="s">
        <v>105</v>
      </c>
      <c r="E627" t="s">
        <v>106</v>
      </c>
      <c r="G627" s="6" t="s">
        <v>29</v>
      </c>
      <c r="H627" t="s">
        <v>107</v>
      </c>
      <c r="I627" t="s">
        <v>21</v>
      </c>
      <c r="J627" t="s">
        <v>22</v>
      </c>
      <c r="K627">
        <v>6</v>
      </c>
      <c r="L627">
        <v>67</v>
      </c>
      <c r="M627" t="s">
        <v>101</v>
      </c>
      <c r="N627">
        <v>67</v>
      </c>
      <c r="P627" cm="1">
        <f t="array" ref="P627">LOOKUP(2,1/(Q$494:Q$628&lt;&gt;""),Q$494:Q$628)</f>
        <v>7</v>
      </c>
      <c r="Q627">
        <v>7</v>
      </c>
      <c r="R627">
        <f t="shared" si="10"/>
        <v>0</v>
      </c>
    </row>
    <row r="628" spans="1:18" x14ac:dyDescent="0.3">
      <c r="A628" t="s">
        <v>15</v>
      </c>
      <c r="B628" s="1">
        <v>38559</v>
      </c>
      <c r="C628" t="s">
        <v>16</v>
      </c>
      <c r="D628" t="s">
        <v>105</v>
      </c>
      <c r="E628" t="s">
        <v>106</v>
      </c>
      <c r="G628" s="6" t="s">
        <v>29</v>
      </c>
      <c r="H628" t="s">
        <v>99</v>
      </c>
      <c r="I628" t="s">
        <v>26</v>
      </c>
      <c r="J628" t="s">
        <v>27</v>
      </c>
      <c r="K628">
        <v>45</v>
      </c>
      <c r="L628">
        <v>11.35</v>
      </c>
      <c r="M628" t="s">
        <v>101</v>
      </c>
      <c r="N628">
        <v>11.35</v>
      </c>
      <c r="P628" cm="1">
        <f t="array" ref="P628">LOOKUP(2,1/(Q$494:Q$628&lt;&gt;""),Q$494:Q$628)</f>
        <v>7</v>
      </c>
      <c r="Q628">
        <v>7</v>
      </c>
      <c r="R628">
        <f t="shared" si="10"/>
        <v>0</v>
      </c>
    </row>
    <row r="629" spans="1:18" x14ac:dyDescent="0.3">
      <c r="R629" t="str">
        <f t="shared" si="10"/>
        <v/>
      </c>
    </row>
    <row r="630" spans="1:18" x14ac:dyDescent="0.3">
      <c r="A630" t="s">
        <v>15</v>
      </c>
      <c r="B630" s="1">
        <v>38559</v>
      </c>
      <c r="C630" t="s">
        <v>16</v>
      </c>
      <c r="D630" t="s">
        <v>108</v>
      </c>
      <c r="E630" t="s">
        <v>109</v>
      </c>
      <c r="G630" t="s">
        <v>19</v>
      </c>
      <c r="H630" t="s">
        <v>25</v>
      </c>
      <c r="I630" t="s">
        <v>21</v>
      </c>
      <c r="J630" t="s">
        <v>22</v>
      </c>
      <c r="K630">
        <v>54.7</v>
      </c>
      <c r="L630">
        <v>83</v>
      </c>
      <c r="M630" t="s">
        <v>54</v>
      </c>
      <c r="N630">
        <v>179</v>
      </c>
      <c r="O630" t="s">
        <v>24</v>
      </c>
      <c r="P630" cm="1">
        <f t="array" ref="P630">LOOKUP(2,1/(Q$494:Q$657&lt;&gt;""),Q$494:Q$657)</f>
        <v>7</v>
      </c>
      <c r="Q630">
        <v>1</v>
      </c>
      <c r="R630">
        <f t="shared" si="10"/>
        <v>0</v>
      </c>
    </row>
    <row r="631" spans="1:18" x14ac:dyDescent="0.3">
      <c r="A631" t="s">
        <v>15</v>
      </c>
      <c r="B631" s="1">
        <v>38559</v>
      </c>
      <c r="C631" t="s">
        <v>16</v>
      </c>
      <c r="D631" t="s">
        <v>108</v>
      </c>
      <c r="E631" t="s">
        <v>109</v>
      </c>
      <c r="G631" t="s">
        <v>19</v>
      </c>
      <c r="H631" t="s">
        <v>30</v>
      </c>
      <c r="I631" t="s">
        <v>26</v>
      </c>
      <c r="J631" t="s">
        <v>27</v>
      </c>
      <c r="K631">
        <v>71</v>
      </c>
      <c r="L631">
        <v>12.05</v>
      </c>
      <c r="M631" t="s">
        <v>54</v>
      </c>
      <c r="N631">
        <v>12.05</v>
      </c>
      <c r="O631" t="s">
        <v>24</v>
      </c>
      <c r="P631" cm="1">
        <f t="array" ref="P631">LOOKUP(2,1/(Q$494:Q$657&lt;&gt;""),Q$494:Q$657)</f>
        <v>7</v>
      </c>
      <c r="Q631">
        <v>1</v>
      </c>
      <c r="R631">
        <f t="shared" si="10"/>
        <v>0</v>
      </c>
    </row>
    <row r="632" spans="1:18" x14ac:dyDescent="0.3">
      <c r="A632" t="s">
        <v>15</v>
      </c>
      <c r="B632" s="1">
        <v>38559</v>
      </c>
      <c r="C632" t="s">
        <v>16</v>
      </c>
      <c r="D632" t="s">
        <v>108</v>
      </c>
      <c r="E632" t="s">
        <v>109</v>
      </c>
      <c r="G632" t="s">
        <v>19</v>
      </c>
      <c r="H632" t="s">
        <v>25</v>
      </c>
      <c r="I632" t="s">
        <v>26</v>
      </c>
      <c r="J632" t="s">
        <v>27</v>
      </c>
      <c r="K632">
        <v>138</v>
      </c>
      <c r="L632">
        <v>15.6</v>
      </c>
      <c r="M632" t="s">
        <v>54</v>
      </c>
      <c r="N632">
        <v>15.6</v>
      </c>
      <c r="O632" t="s">
        <v>24</v>
      </c>
      <c r="P632" cm="1">
        <f t="array" ref="P632">LOOKUP(2,1/(Q$494:Q$657&lt;&gt;""),Q$494:Q$657)</f>
        <v>7</v>
      </c>
      <c r="Q632">
        <v>1</v>
      </c>
      <c r="R632">
        <f t="shared" si="10"/>
        <v>0</v>
      </c>
    </row>
    <row r="633" spans="1:18" x14ac:dyDescent="0.3">
      <c r="A633" t="s">
        <v>15</v>
      </c>
      <c r="B633" s="1">
        <v>38559</v>
      </c>
      <c r="C633" t="s">
        <v>16</v>
      </c>
      <c r="D633" t="s">
        <v>108</v>
      </c>
      <c r="E633" t="s">
        <v>109</v>
      </c>
      <c r="G633" s="6" t="s">
        <v>29</v>
      </c>
      <c r="H633" t="s">
        <v>30</v>
      </c>
      <c r="I633" t="s">
        <v>21</v>
      </c>
      <c r="J633" t="s">
        <v>22</v>
      </c>
      <c r="K633">
        <v>0.4</v>
      </c>
      <c r="L633">
        <v>60</v>
      </c>
      <c r="M633" t="s">
        <v>54</v>
      </c>
      <c r="N633">
        <v>60</v>
      </c>
      <c r="O633" t="s">
        <v>24</v>
      </c>
      <c r="P633" cm="1">
        <f t="array" ref="P633">LOOKUP(2,1/(Q$494:Q$657&lt;&gt;""),Q$494:Q$657)</f>
        <v>7</v>
      </c>
      <c r="Q633">
        <v>1</v>
      </c>
      <c r="R633">
        <f t="shared" si="10"/>
        <v>0</v>
      </c>
    </row>
    <row r="634" spans="1:18" x14ac:dyDescent="0.3">
      <c r="A634" t="s">
        <v>15</v>
      </c>
      <c r="B634" s="1">
        <v>38559</v>
      </c>
      <c r="C634" t="s">
        <v>16</v>
      </c>
      <c r="D634" t="s">
        <v>108</v>
      </c>
      <c r="E634" t="s">
        <v>109</v>
      </c>
      <c r="G634" t="s">
        <v>19</v>
      </c>
      <c r="H634" t="s">
        <v>25</v>
      </c>
      <c r="I634" t="s">
        <v>21</v>
      </c>
      <c r="J634" t="s">
        <v>22</v>
      </c>
      <c r="K634">
        <v>54.7</v>
      </c>
      <c r="L634">
        <v>83</v>
      </c>
      <c r="M634" t="s">
        <v>95</v>
      </c>
      <c r="N634">
        <v>83</v>
      </c>
      <c r="P634" cm="1">
        <f t="array" ref="P634">LOOKUP(2,1/(Q$494:Q$657&lt;&gt;""),Q$494:Q$657)</f>
        <v>7</v>
      </c>
      <c r="Q634">
        <v>2</v>
      </c>
      <c r="R634">
        <f t="shared" si="10"/>
        <v>0</v>
      </c>
    </row>
    <row r="635" spans="1:18" x14ac:dyDescent="0.3">
      <c r="A635" t="s">
        <v>15</v>
      </c>
      <c r="B635" s="1">
        <v>38559</v>
      </c>
      <c r="C635" t="s">
        <v>16</v>
      </c>
      <c r="D635" t="s">
        <v>108</v>
      </c>
      <c r="E635" t="s">
        <v>109</v>
      </c>
      <c r="G635" t="s">
        <v>19</v>
      </c>
      <c r="H635" t="s">
        <v>30</v>
      </c>
      <c r="I635" t="s">
        <v>26</v>
      </c>
      <c r="J635" t="s">
        <v>27</v>
      </c>
      <c r="K635">
        <v>71</v>
      </c>
      <c r="L635">
        <v>12.05</v>
      </c>
      <c r="M635" t="s">
        <v>95</v>
      </c>
      <c r="N635">
        <v>70.540000000000006</v>
      </c>
      <c r="P635" cm="1">
        <f t="array" ref="P635">LOOKUP(2,1/(Q$494:Q$657&lt;&gt;""),Q$494:Q$657)</f>
        <v>7</v>
      </c>
      <c r="Q635">
        <v>2</v>
      </c>
      <c r="R635">
        <f t="shared" si="10"/>
        <v>0</v>
      </c>
    </row>
    <row r="636" spans="1:18" x14ac:dyDescent="0.3">
      <c r="A636" t="s">
        <v>15</v>
      </c>
      <c r="B636" s="1">
        <v>38559</v>
      </c>
      <c r="C636" t="s">
        <v>16</v>
      </c>
      <c r="D636" t="s">
        <v>108</v>
      </c>
      <c r="E636" t="s">
        <v>109</v>
      </c>
      <c r="G636" t="s">
        <v>19</v>
      </c>
      <c r="H636" t="s">
        <v>25</v>
      </c>
      <c r="I636" t="s">
        <v>26</v>
      </c>
      <c r="J636" t="s">
        <v>27</v>
      </c>
      <c r="K636">
        <v>138</v>
      </c>
      <c r="L636">
        <v>15.6</v>
      </c>
      <c r="M636" t="s">
        <v>95</v>
      </c>
      <c r="N636">
        <v>15.6</v>
      </c>
      <c r="P636" cm="1">
        <f t="array" ref="P636">LOOKUP(2,1/(Q$494:Q$657&lt;&gt;""),Q$494:Q$657)</f>
        <v>7</v>
      </c>
      <c r="Q636">
        <v>2</v>
      </c>
      <c r="R636">
        <f t="shared" si="10"/>
        <v>0</v>
      </c>
    </row>
    <row r="637" spans="1:18" x14ac:dyDescent="0.3">
      <c r="A637" t="s">
        <v>15</v>
      </c>
      <c r="B637" s="1">
        <v>38559</v>
      </c>
      <c r="C637" t="s">
        <v>16</v>
      </c>
      <c r="D637" t="s">
        <v>108</v>
      </c>
      <c r="E637" t="s">
        <v>109</v>
      </c>
      <c r="G637" s="6" t="s">
        <v>29</v>
      </c>
      <c r="H637" t="s">
        <v>30</v>
      </c>
      <c r="I637" t="s">
        <v>21</v>
      </c>
      <c r="J637" t="s">
        <v>22</v>
      </c>
      <c r="K637">
        <v>0.4</v>
      </c>
      <c r="L637">
        <v>60</v>
      </c>
      <c r="M637" t="s">
        <v>95</v>
      </c>
      <c r="N637">
        <v>60</v>
      </c>
      <c r="P637" cm="1">
        <f t="array" ref="P637">LOOKUP(2,1/(Q$494:Q$657&lt;&gt;""),Q$494:Q$657)</f>
        <v>7</v>
      </c>
      <c r="Q637">
        <v>2</v>
      </c>
      <c r="R637">
        <f t="shared" si="10"/>
        <v>0</v>
      </c>
    </row>
    <row r="638" spans="1:18" x14ac:dyDescent="0.3">
      <c r="A638" t="s">
        <v>15</v>
      </c>
      <c r="B638" s="1">
        <v>38559</v>
      </c>
      <c r="C638" t="s">
        <v>16</v>
      </c>
      <c r="D638" t="s">
        <v>108</v>
      </c>
      <c r="E638" t="s">
        <v>109</v>
      </c>
      <c r="G638" t="s">
        <v>19</v>
      </c>
      <c r="H638" t="s">
        <v>25</v>
      </c>
      <c r="I638" t="s">
        <v>21</v>
      </c>
      <c r="J638" t="s">
        <v>22</v>
      </c>
      <c r="K638">
        <v>54.7</v>
      </c>
      <c r="L638">
        <v>83</v>
      </c>
      <c r="M638" t="s">
        <v>59</v>
      </c>
      <c r="N638">
        <v>90</v>
      </c>
      <c r="P638" cm="1">
        <f t="array" ref="P638">LOOKUP(2,1/(Q$494:Q$657&lt;&gt;""),Q$494:Q$657)</f>
        <v>7</v>
      </c>
      <c r="Q638">
        <v>3</v>
      </c>
      <c r="R638">
        <f t="shared" si="10"/>
        <v>0</v>
      </c>
    </row>
    <row r="639" spans="1:18" x14ac:dyDescent="0.3">
      <c r="A639" t="s">
        <v>15</v>
      </c>
      <c r="B639" s="1">
        <v>38559</v>
      </c>
      <c r="C639" t="s">
        <v>16</v>
      </c>
      <c r="D639" t="s">
        <v>108</v>
      </c>
      <c r="E639" t="s">
        <v>109</v>
      </c>
      <c r="G639" t="s">
        <v>19</v>
      </c>
      <c r="H639" t="s">
        <v>30</v>
      </c>
      <c r="I639" t="s">
        <v>26</v>
      </c>
      <c r="J639" t="s">
        <v>27</v>
      </c>
      <c r="K639">
        <v>71</v>
      </c>
      <c r="L639">
        <v>12.05</v>
      </c>
      <c r="M639" t="s">
        <v>59</v>
      </c>
      <c r="N639">
        <v>44</v>
      </c>
      <c r="P639" cm="1">
        <f t="array" ref="P639">LOOKUP(2,1/(Q$494:Q$657&lt;&gt;""),Q$494:Q$657)</f>
        <v>7</v>
      </c>
      <c r="Q639">
        <v>3</v>
      </c>
      <c r="R639">
        <f t="shared" si="10"/>
        <v>0</v>
      </c>
    </row>
    <row r="640" spans="1:18" x14ac:dyDescent="0.3">
      <c r="A640" t="s">
        <v>15</v>
      </c>
      <c r="B640" s="1">
        <v>38559</v>
      </c>
      <c r="C640" t="s">
        <v>16</v>
      </c>
      <c r="D640" t="s">
        <v>108</v>
      </c>
      <c r="E640" t="s">
        <v>109</v>
      </c>
      <c r="G640" t="s">
        <v>19</v>
      </c>
      <c r="H640" t="s">
        <v>25</v>
      </c>
      <c r="I640" t="s">
        <v>26</v>
      </c>
      <c r="J640" t="s">
        <v>27</v>
      </c>
      <c r="K640">
        <v>138</v>
      </c>
      <c r="L640">
        <v>15.6</v>
      </c>
      <c r="M640" t="s">
        <v>59</v>
      </c>
      <c r="N640">
        <v>17</v>
      </c>
      <c r="P640" cm="1">
        <f t="array" ref="P640">LOOKUP(2,1/(Q$494:Q$657&lt;&gt;""),Q$494:Q$657)</f>
        <v>7</v>
      </c>
      <c r="Q640">
        <v>3</v>
      </c>
      <c r="R640">
        <f t="shared" si="10"/>
        <v>0</v>
      </c>
    </row>
    <row r="641" spans="1:18" x14ac:dyDescent="0.3">
      <c r="A641" t="s">
        <v>15</v>
      </c>
      <c r="B641" s="1">
        <v>38559</v>
      </c>
      <c r="C641" t="s">
        <v>16</v>
      </c>
      <c r="D641" t="s">
        <v>108</v>
      </c>
      <c r="E641" t="s">
        <v>109</v>
      </c>
      <c r="G641" s="6" t="s">
        <v>29</v>
      </c>
      <c r="H641" t="s">
        <v>30</v>
      </c>
      <c r="I641" t="s">
        <v>21</v>
      </c>
      <c r="J641" t="s">
        <v>22</v>
      </c>
      <c r="K641">
        <v>0.4</v>
      </c>
      <c r="L641">
        <v>60</v>
      </c>
      <c r="M641" t="s">
        <v>59</v>
      </c>
      <c r="N641">
        <v>60</v>
      </c>
      <c r="P641" cm="1">
        <f t="array" ref="P641">LOOKUP(2,1/(Q$494:Q$657&lt;&gt;""),Q$494:Q$657)</f>
        <v>7</v>
      </c>
      <c r="Q641">
        <v>3</v>
      </c>
      <c r="R641">
        <f t="shared" si="10"/>
        <v>0</v>
      </c>
    </row>
    <row r="642" spans="1:18" x14ac:dyDescent="0.3">
      <c r="A642" t="s">
        <v>15</v>
      </c>
      <c r="B642" s="1">
        <v>38559</v>
      </c>
      <c r="C642" t="s">
        <v>16</v>
      </c>
      <c r="D642" t="s">
        <v>108</v>
      </c>
      <c r="E642" t="s">
        <v>109</v>
      </c>
      <c r="G642" t="s">
        <v>19</v>
      </c>
      <c r="H642" t="s">
        <v>25</v>
      </c>
      <c r="I642" t="s">
        <v>21</v>
      </c>
      <c r="J642" t="s">
        <v>22</v>
      </c>
      <c r="K642">
        <v>54.7</v>
      </c>
      <c r="L642">
        <v>83</v>
      </c>
      <c r="M642" t="s">
        <v>101</v>
      </c>
      <c r="N642">
        <v>102</v>
      </c>
      <c r="P642" cm="1">
        <f t="array" ref="P642">LOOKUP(2,1/(Q$494:Q$657&lt;&gt;""),Q$494:Q$657)</f>
        <v>7</v>
      </c>
      <c r="Q642">
        <v>4</v>
      </c>
      <c r="R642">
        <f t="shared" si="10"/>
        <v>0</v>
      </c>
    </row>
    <row r="643" spans="1:18" x14ac:dyDescent="0.3">
      <c r="A643" t="s">
        <v>15</v>
      </c>
      <c r="B643" s="1">
        <v>38559</v>
      </c>
      <c r="C643" t="s">
        <v>16</v>
      </c>
      <c r="D643" t="s">
        <v>108</v>
      </c>
      <c r="E643" t="s">
        <v>109</v>
      </c>
      <c r="G643" t="s">
        <v>19</v>
      </c>
      <c r="H643" t="s">
        <v>30</v>
      </c>
      <c r="I643" t="s">
        <v>26</v>
      </c>
      <c r="J643" t="s">
        <v>27</v>
      </c>
      <c r="K643">
        <v>71</v>
      </c>
      <c r="L643">
        <v>12.05</v>
      </c>
      <c r="M643" t="s">
        <v>101</v>
      </c>
      <c r="N643">
        <v>20.100000000000001</v>
      </c>
      <c r="P643" cm="1">
        <f t="array" ref="P643">LOOKUP(2,1/(Q$494:Q$657&lt;&gt;""),Q$494:Q$657)</f>
        <v>7</v>
      </c>
      <c r="Q643">
        <v>4</v>
      </c>
      <c r="R643">
        <f t="shared" si="10"/>
        <v>0</v>
      </c>
    </row>
    <row r="644" spans="1:18" x14ac:dyDescent="0.3">
      <c r="A644" t="s">
        <v>15</v>
      </c>
      <c r="B644" s="1">
        <v>38559</v>
      </c>
      <c r="C644" t="s">
        <v>16</v>
      </c>
      <c r="D644" t="s">
        <v>108</v>
      </c>
      <c r="E644" t="s">
        <v>109</v>
      </c>
      <c r="G644" t="s">
        <v>19</v>
      </c>
      <c r="H644" t="s">
        <v>25</v>
      </c>
      <c r="I644" t="s">
        <v>26</v>
      </c>
      <c r="J644" t="s">
        <v>27</v>
      </c>
      <c r="K644">
        <v>138</v>
      </c>
      <c r="L644">
        <v>15.6</v>
      </c>
      <c r="M644" t="s">
        <v>101</v>
      </c>
      <c r="N644">
        <v>22.25</v>
      </c>
      <c r="P644" cm="1">
        <f t="array" ref="P644">LOOKUP(2,1/(Q$494:Q$657&lt;&gt;""),Q$494:Q$657)</f>
        <v>7</v>
      </c>
      <c r="Q644">
        <v>4</v>
      </c>
      <c r="R644">
        <f t="shared" si="10"/>
        <v>0</v>
      </c>
    </row>
    <row r="645" spans="1:18" x14ac:dyDescent="0.3">
      <c r="A645" t="s">
        <v>15</v>
      </c>
      <c r="B645" s="1">
        <v>38559</v>
      </c>
      <c r="C645" t="s">
        <v>16</v>
      </c>
      <c r="D645" t="s">
        <v>108</v>
      </c>
      <c r="E645" t="s">
        <v>109</v>
      </c>
      <c r="G645" s="6" t="s">
        <v>29</v>
      </c>
      <c r="H645" t="s">
        <v>30</v>
      </c>
      <c r="I645" t="s">
        <v>21</v>
      </c>
      <c r="J645" t="s">
        <v>22</v>
      </c>
      <c r="K645">
        <v>0.4</v>
      </c>
      <c r="L645">
        <v>60</v>
      </c>
      <c r="M645" t="s">
        <v>101</v>
      </c>
      <c r="N645">
        <v>60</v>
      </c>
      <c r="P645" cm="1">
        <f t="array" ref="P645">LOOKUP(2,1/(Q$494:Q$657&lt;&gt;""),Q$494:Q$657)</f>
        <v>7</v>
      </c>
      <c r="Q645">
        <v>4</v>
      </c>
      <c r="R645">
        <f t="shared" si="10"/>
        <v>0</v>
      </c>
    </row>
    <row r="646" spans="1:18" x14ac:dyDescent="0.3">
      <c r="A646" t="s">
        <v>15</v>
      </c>
      <c r="B646" s="1">
        <v>38559</v>
      </c>
      <c r="C646" t="s">
        <v>16</v>
      </c>
      <c r="D646" t="s">
        <v>108</v>
      </c>
      <c r="E646" t="s">
        <v>109</v>
      </c>
      <c r="G646" t="s">
        <v>19</v>
      </c>
      <c r="H646" t="s">
        <v>25</v>
      </c>
      <c r="I646" t="s">
        <v>21</v>
      </c>
      <c r="J646" t="s">
        <v>22</v>
      </c>
      <c r="K646">
        <v>54.7</v>
      </c>
      <c r="L646">
        <v>83</v>
      </c>
      <c r="M646" t="s">
        <v>33</v>
      </c>
      <c r="N646">
        <v>100</v>
      </c>
      <c r="P646" cm="1">
        <f t="array" ref="P646">LOOKUP(2,1/(Q$494:Q$657&lt;&gt;""),Q$494:Q$657)</f>
        <v>7</v>
      </c>
      <c r="Q646">
        <v>5</v>
      </c>
      <c r="R646">
        <f t="shared" si="10"/>
        <v>0</v>
      </c>
    </row>
    <row r="647" spans="1:18" x14ac:dyDescent="0.3">
      <c r="A647" t="s">
        <v>15</v>
      </c>
      <c r="B647" s="1">
        <v>38559</v>
      </c>
      <c r="C647" t="s">
        <v>16</v>
      </c>
      <c r="D647" t="s">
        <v>108</v>
      </c>
      <c r="E647" t="s">
        <v>109</v>
      </c>
      <c r="G647" t="s">
        <v>19</v>
      </c>
      <c r="H647" t="s">
        <v>30</v>
      </c>
      <c r="I647" t="s">
        <v>26</v>
      </c>
      <c r="J647" t="s">
        <v>27</v>
      </c>
      <c r="K647">
        <v>71</v>
      </c>
      <c r="L647">
        <v>12.05</v>
      </c>
      <c r="M647" t="s">
        <v>33</v>
      </c>
      <c r="N647">
        <v>16</v>
      </c>
      <c r="P647" cm="1">
        <f t="array" ref="P647">LOOKUP(2,1/(Q$494:Q$657&lt;&gt;""),Q$494:Q$657)</f>
        <v>7</v>
      </c>
      <c r="Q647">
        <v>5</v>
      </c>
      <c r="R647">
        <f t="shared" si="10"/>
        <v>0</v>
      </c>
    </row>
    <row r="648" spans="1:18" x14ac:dyDescent="0.3">
      <c r="A648" t="s">
        <v>15</v>
      </c>
      <c r="B648" s="1">
        <v>38559</v>
      </c>
      <c r="C648" t="s">
        <v>16</v>
      </c>
      <c r="D648" t="s">
        <v>108</v>
      </c>
      <c r="E648" t="s">
        <v>109</v>
      </c>
      <c r="G648" t="s">
        <v>19</v>
      </c>
      <c r="H648" t="s">
        <v>25</v>
      </c>
      <c r="I648" t="s">
        <v>26</v>
      </c>
      <c r="J648" t="s">
        <v>27</v>
      </c>
      <c r="K648">
        <v>138</v>
      </c>
      <c r="L648">
        <v>15.6</v>
      </c>
      <c r="M648" t="s">
        <v>33</v>
      </c>
      <c r="N648">
        <v>21</v>
      </c>
      <c r="P648" cm="1">
        <f t="array" ref="P648">LOOKUP(2,1/(Q$494:Q$657&lt;&gt;""),Q$494:Q$657)</f>
        <v>7</v>
      </c>
      <c r="Q648">
        <v>5</v>
      </c>
      <c r="R648">
        <f t="shared" si="10"/>
        <v>0</v>
      </c>
    </row>
    <row r="649" spans="1:18" x14ac:dyDescent="0.3">
      <c r="A649" t="s">
        <v>15</v>
      </c>
      <c r="B649" s="1">
        <v>38559</v>
      </c>
      <c r="C649" t="s">
        <v>16</v>
      </c>
      <c r="D649" t="s">
        <v>108</v>
      </c>
      <c r="E649" t="s">
        <v>109</v>
      </c>
      <c r="G649" s="6" t="s">
        <v>29</v>
      </c>
      <c r="H649" t="s">
        <v>30</v>
      </c>
      <c r="I649" t="s">
        <v>21</v>
      </c>
      <c r="J649" t="s">
        <v>22</v>
      </c>
      <c r="K649">
        <v>0.4</v>
      </c>
      <c r="L649">
        <v>60</v>
      </c>
      <c r="M649" t="s">
        <v>33</v>
      </c>
      <c r="N649">
        <v>60</v>
      </c>
      <c r="P649" cm="1">
        <f t="array" ref="P649">LOOKUP(2,1/(Q$494:Q$657&lt;&gt;""),Q$494:Q$657)</f>
        <v>7</v>
      </c>
      <c r="Q649">
        <v>5</v>
      </c>
      <c r="R649">
        <f t="shared" si="10"/>
        <v>0</v>
      </c>
    </row>
    <row r="650" spans="1:18" x14ac:dyDescent="0.3">
      <c r="A650" t="s">
        <v>15</v>
      </c>
      <c r="B650" s="1">
        <v>38559</v>
      </c>
      <c r="C650" t="s">
        <v>16</v>
      </c>
      <c r="D650" t="s">
        <v>108</v>
      </c>
      <c r="E650" t="s">
        <v>109</v>
      </c>
      <c r="G650" t="s">
        <v>19</v>
      </c>
      <c r="H650" t="s">
        <v>25</v>
      </c>
      <c r="I650" t="s">
        <v>21</v>
      </c>
      <c r="J650" t="s">
        <v>22</v>
      </c>
      <c r="K650">
        <v>54.7</v>
      </c>
      <c r="L650">
        <v>83</v>
      </c>
      <c r="M650" t="s">
        <v>35</v>
      </c>
      <c r="N650">
        <v>95</v>
      </c>
      <c r="P650" cm="1">
        <f t="array" ref="P650">LOOKUP(2,1/(Q$494:Q$657&lt;&gt;""),Q$494:Q$657)</f>
        <v>7</v>
      </c>
      <c r="Q650">
        <v>6</v>
      </c>
      <c r="R650">
        <f t="shared" si="10"/>
        <v>0</v>
      </c>
    </row>
    <row r="651" spans="1:18" x14ac:dyDescent="0.3">
      <c r="A651" t="s">
        <v>15</v>
      </c>
      <c r="B651" s="1">
        <v>38559</v>
      </c>
      <c r="C651" t="s">
        <v>16</v>
      </c>
      <c r="D651" t="s">
        <v>108</v>
      </c>
      <c r="E651" t="s">
        <v>109</v>
      </c>
      <c r="G651" t="s">
        <v>19</v>
      </c>
      <c r="H651" t="s">
        <v>30</v>
      </c>
      <c r="I651" t="s">
        <v>26</v>
      </c>
      <c r="J651" t="s">
        <v>27</v>
      </c>
      <c r="K651">
        <v>71</v>
      </c>
      <c r="L651">
        <v>12.05</v>
      </c>
      <c r="M651" t="s">
        <v>35</v>
      </c>
      <c r="N651">
        <v>15.05</v>
      </c>
      <c r="P651" cm="1">
        <f t="array" ref="P651">LOOKUP(2,1/(Q$494:Q$657&lt;&gt;""),Q$494:Q$657)</f>
        <v>7</v>
      </c>
      <c r="Q651">
        <v>6</v>
      </c>
      <c r="R651">
        <f t="shared" si="10"/>
        <v>0</v>
      </c>
    </row>
    <row r="652" spans="1:18" x14ac:dyDescent="0.3">
      <c r="A652" t="s">
        <v>15</v>
      </c>
      <c r="B652" s="1">
        <v>38559</v>
      </c>
      <c r="C652" t="s">
        <v>16</v>
      </c>
      <c r="D652" t="s">
        <v>108</v>
      </c>
      <c r="E652" t="s">
        <v>109</v>
      </c>
      <c r="G652" t="s">
        <v>19</v>
      </c>
      <c r="H652" t="s">
        <v>25</v>
      </c>
      <c r="I652" t="s">
        <v>26</v>
      </c>
      <c r="J652" t="s">
        <v>27</v>
      </c>
      <c r="K652">
        <v>138</v>
      </c>
      <c r="L652">
        <v>15.6</v>
      </c>
      <c r="M652" t="s">
        <v>35</v>
      </c>
      <c r="N652">
        <v>21.75</v>
      </c>
      <c r="P652" cm="1">
        <f t="array" ref="P652">LOOKUP(2,1/(Q$494:Q$657&lt;&gt;""),Q$494:Q$657)</f>
        <v>7</v>
      </c>
      <c r="Q652">
        <v>6</v>
      </c>
      <c r="R652">
        <f t="shared" si="10"/>
        <v>0</v>
      </c>
    </row>
    <row r="653" spans="1:18" x14ac:dyDescent="0.3">
      <c r="A653" t="s">
        <v>15</v>
      </c>
      <c r="B653" s="1">
        <v>38559</v>
      </c>
      <c r="C653" t="s">
        <v>16</v>
      </c>
      <c r="D653" t="s">
        <v>108</v>
      </c>
      <c r="E653" t="s">
        <v>109</v>
      </c>
      <c r="G653" s="6" t="s">
        <v>29</v>
      </c>
      <c r="H653" t="s">
        <v>30</v>
      </c>
      <c r="I653" t="s">
        <v>21</v>
      </c>
      <c r="J653" t="s">
        <v>22</v>
      </c>
      <c r="K653">
        <v>0.4</v>
      </c>
      <c r="L653">
        <v>60</v>
      </c>
      <c r="M653" t="s">
        <v>35</v>
      </c>
      <c r="N653">
        <v>60</v>
      </c>
      <c r="P653" cm="1">
        <f t="array" ref="P653">LOOKUP(2,1/(Q$494:Q$657&lt;&gt;""),Q$494:Q$657)</f>
        <v>7</v>
      </c>
      <c r="Q653">
        <v>6</v>
      </c>
      <c r="R653">
        <f t="shared" si="10"/>
        <v>0</v>
      </c>
    </row>
    <row r="654" spans="1:18" x14ac:dyDescent="0.3">
      <c r="A654" t="s">
        <v>15</v>
      </c>
      <c r="B654" s="1">
        <v>38559</v>
      </c>
      <c r="C654" t="s">
        <v>16</v>
      </c>
      <c r="D654" t="s">
        <v>108</v>
      </c>
      <c r="E654" t="s">
        <v>109</v>
      </c>
      <c r="G654" t="s">
        <v>19</v>
      </c>
      <c r="H654" t="s">
        <v>25</v>
      </c>
      <c r="I654" t="s">
        <v>21</v>
      </c>
      <c r="J654" t="s">
        <v>22</v>
      </c>
      <c r="K654">
        <v>54.7</v>
      </c>
      <c r="L654">
        <v>83</v>
      </c>
      <c r="M654" t="s">
        <v>104</v>
      </c>
      <c r="N654">
        <v>101</v>
      </c>
      <c r="P654" cm="1">
        <f t="array" ref="P654">LOOKUP(2,1/(Q$494:Q$657&lt;&gt;""),Q$494:Q$657)</f>
        <v>7</v>
      </c>
      <c r="Q654">
        <v>7</v>
      </c>
      <c r="R654">
        <f t="shared" si="10"/>
        <v>0</v>
      </c>
    </row>
    <row r="655" spans="1:18" x14ac:dyDescent="0.3">
      <c r="A655" t="s">
        <v>15</v>
      </c>
      <c r="B655" s="1">
        <v>38559</v>
      </c>
      <c r="C655" t="s">
        <v>16</v>
      </c>
      <c r="D655" t="s">
        <v>108</v>
      </c>
      <c r="E655" t="s">
        <v>109</v>
      </c>
      <c r="G655" t="s">
        <v>19</v>
      </c>
      <c r="H655" t="s">
        <v>30</v>
      </c>
      <c r="I655" t="s">
        <v>26</v>
      </c>
      <c r="J655" t="s">
        <v>27</v>
      </c>
      <c r="K655">
        <v>71</v>
      </c>
      <c r="L655">
        <v>12.05</v>
      </c>
      <c r="M655" t="s">
        <v>104</v>
      </c>
      <c r="N655">
        <v>13</v>
      </c>
      <c r="P655" cm="1">
        <f t="array" ref="P655">LOOKUP(2,1/(Q$494:Q$657&lt;&gt;""),Q$494:Q$657)</f>
        <v>7</v>
      </c>
      <c r="Q655">
        <v>7</v>
      </c>
      <c r="R655">
        <f t="shared" si="10"/>
        <v>0</v>
      </c>
    </row>
    <row r="656" spans="1:18" x14ac:dyDescent="0.3">
      <c r="A656" t="s">
        <v>15</v>
      </c>
      <c r="B656" s="1">
        <v>38559</v>
      </c>
      <c r="C656" t="s">
        <v>16</v>
      </c>
      <c r="D656" t="s">
        <v>108</v>
      </c>
      <c r="E656" t="s">
        <v>109</v>
      </c>
      <c r="G656" t="s">
        <v>19</v>
      </c>
      <c r="H656" t="s">
        <v>25</v>
      </c>
      <c r="I656" t="s">
        <v>26</v>
      </c>
      <c r="J656" t="s">
        <v>27</v>
      </c>
      <c r="K656">
        <v>138</v>
      </c>
      <c r="L656">
        <v>15.6</v>
      </c>
      <c r="M656" t="s">
        <v>104</v>
      </c>
      <c r="N656">
        <v>15.6</v>
      </c>
      <c r="P656" cm="1">
        <f t="array" ref="P656">LOOKUP(2,1/(Q$494:Q$657&lt;&gt;""),Q$494:Q$657)</f>
        <v>7</v>
      </c>
      <c r="Q656">
        <v>7</v>
      </c>
      <c r="R656">
        <f t="shared" si="10"/>
        <v>0</v>
      </c>
    </row>
    <row r="657" spans="1:18" x14ac:dyDescent="0.3">
      <c r="A657" t="s">
        <v>15</v>
      </c>
      <c r="B657" s="1">
        <v>38559</v>
      </c>
      <c r="C657" t="s">
        <v>16</v>
      </c>
      <c r="D657" t="s">
        <v>108</v>
      </c>
      <c r="E657" t="s">
        <v>109</v>
      </c>
      <c r="G657" s="6" t="s">
        <v>29</v>
      </c>
      <c r="H657" t="s">
        <v>30</v>
      </c>
      <c r="I657" t="s">
        <v>21</v>
      </c>
      <c r="J657" t="s">
        <v>22</v>
      </c>
      <c r="K657">
        <v>0.4</v>
      </c>
      <c r="L657">
        <v>60</v>
      </c>
      <c r="M657" t="s">
        <v>104</v>
      </c>
      <c r="N657">
        <v>60</v>
      </c>
      <c r="P657" cm="1">
        <f t="array" ref="P657">LOOKUP(2,1/(Q$494:Q$657&lt;&gt;""),Q$494:Q$657)</f>
        <v>7</v>
      </c>
      <c r="Q657">
        <v>7</v>
      </c>
      <c r="R657">
        <f t="shared" ref="R657:R700" si="11">IF(P657&gt;0,0,"")</f>
        <v>0</v>
      </c>
    </row>
    <row r="658" spans="1:18" x14ac:dyDescent="0.3">
      <c r="R658" t="str">
        <f t="shared" si="11"/>
        <v/>
      </c>
    </row>
    <row r="659" spans="1:18" x14ac:dyDescent="0.3">
      <c r="A659" t="s">
        <v>15</v>
      </c>
      <c r="B659" s="1">
        <v>38545</v>
      </c>
      <c r="C659" t="s">
        <v>16</v>
      </c>
      <c r="D659" t="s">
        <v>110</v>
      </c>
      <c r="E659" t="s">
        <v>111</v>
      </c>
      <c r="G659" t="s">
        <v>19</v>
      </c>
      <c r="H659" t="s">
        <v>41</v>
      </c>
      <c r="I659" t="s">
        <v>21</v>
      </c>
      <c r="J659" t="s">
        <v>22</v>
      </c>
      <c r="K659">
        <v>133.4</v>
      </c>
      <c r="L659">
        <v>134</v>
      </c>
      <c r="M659" t="s">
        <v>45</v>
      </c>
      <c r="N659">
        <v>205</v>
      </c>
      <c r="O659" t="s">
        <v>24</v>
      </c>
      <c r="P659" cm="1">
        <f t="array" ref="P659">INDEX(Q659:Q22383,MATCH(TRUE,INDEX(Q659:Q22383="",,),0)-1)</f>
        <v>7</v>
      </c>
      <c r="Q659">
        <v>1</v>
      </c>
      <c r="R659">
        <f t="shared" si="11"/>
        <v>0</v>
      </c>
    </row>
    <row r="660" spans="1:18" x14ac:dyDescent="0.3">
      <c r="A660" t="s">
        <v>15</v>
      </c>
      <c r="B660" s="1">
        <v>38545</v>
      </c>
      <c r="C660" t="s">
        <v>16</v>
      </c>
      <c r="D660" t="s">
        <v>110</v>
      </c>
      <c r="E660" t="s">
        <v>111</v>
      </c>
      <c r="G660" t="s">
        <v>19</v>
      </c>
      <c r="H660" t="s">
        <v>41</v>
      </c>
      <c r="I660" t="s">
        <v>26</v>
      </c>
      <c r="J660" t="s">
        <v>27</v>
      </c>
      <c r="K660">
        <v>104</v>
      </c>
      <c r="L660">
        <v>28.35</v>
      </c>
      <c r="M660" t="s">
        <v>45</v>
      </c>
      <c r="N660">
        <v>51</v>
      </c>
      <c r="O660" t="s">
        <v>24</v>
      </c>
      <c r="P660" cm="1">
        <f t="array" ref="P660">INDEX(Q660:Q22384,MATCH(TRUE,INDEX(Q660:Q22384="",,),0)-1)</f>
        <v>7</v>
      </c>
      <c r="Q660">
        <v>1</v>
      </c>
      <c r="R660">
        <f t="shared" si="11"/>
        <v>0</v>
      </c>
    </row>
    <row r="661" spans="1:18" x14ac:dyDescent="0.3">
      <c r="A661" t="s">
        <v>15</v>
      </c>
      <c r="B661" s="1">
        <v>38545</v>
      </c>
      <c r="C661" t="s">
        <v>16</v>
      </c>
      <c r="D661" t="s">
        <v>110</v>
      </c>
      <c r="E661" t="s">
        <v>111</v>
      </c>
      <c r="G661" s="6" t="s">
        <v>29</v>
      </c>
      <c r="H661" t="s">
        <v>64</v>
      </c>
      <c r="I661" t="s">
        <v>21</v>
      </c>
      <c r="J661" t="s">
        <v>22</v>
      </c>
      <c r="K661">
        <v>3.8</v>
      </c>
      <c r="L661">
        <v>43</v>
      </c>
      <c r="M661" t="s">
        <v>45</v>
      </c>
      <c r="N661">
        <v>43</v>
      </c>
      <c r="O661" t="s">
        <v>24</v>
      </c>
      <c r="P661" cm="1">
        <f t="array" ref="P661">INDEX(Q661:Q22385,MATCH(TRUE,INDEX(Q661:Q22385="",,),0)-1)</f>
        <v>7</v>
      </c>
      <c r="Q661">
        <v>1</v>
      </c>
      <c r="R661">
        <f t="shared" si="11"/>
        <v>0</v>
      </c>
    </row>
    <row r="662" spans="1:18" x14ac:dyDescent="0.3">
      <c r="A662" t="s">
        <v>15</v>
      </c>
      <c r="B662" s="1">
        <v>38545</v>
      </c>
      <c r="C662" t="s">
        <v>16</v>
      </c>
      <c r="D662" t="s">
        <v>110</v>
      </c>
      <c r="E662" t="s">
        <v>111</v>
      </c>
      <c r="G662" s="6" t="s">
        <v>29</v>
      </c>
      <c r="H662" t="s">
        <v>30</v>
      </c>
      <c r="I662" t="s">
        <v>26</v>
      </c>
      <c r="J662" t="s">
        <v>27</v>
      </c>
      <c r="K662">
        <v>76</v>
      </c>
      <c r="L662">
        <v>15</v>
      </c>
      <c r="M662" t="s">
        <v>45</v>
      </c>
      <c r="N662">
        <v>15</v>
      </c>
      <c r="O662" t="s">
        <v>24</v>
      </c>
      <c r="P662" cm="1">
        <f t="array" ref="P662">INDEX(Q662:Q22386,MATCH(TRUE,INDEX(Q662:Q22386="",,),0)-1)</f>
        <v>7</v>
      </c>
      <c r="Q662">
        <v>1</v>
      </c>
      <c r="R662">
        <f t="shared" si="11"/>
        <v>0</v>
      </c>
    </row>
    <row r="663" spans="1:18" x14ac:dyDescent="0.3">
      <c r="A663" t="s">
        <v>15</v>
      </c>
      <c r="B663" s="1">
        <v>38545</v>
      </c>
      <c r="C663" t="s">
        <v>16</v>
      </c>
      <c r="D663" t="s">
        <v>110</v>
      </c>
      <c r="E663" t="s">
        <v>111</v>
      </c>
      <c r="G663" s="6" t="s">
        <v>29</v>
      </c>
      <c r="H663" t="s">
        <v>25</v>
      </c>
      <c r="I663" t="s">
        <v>26</v>
      </c>
      <c r="J663" t="s">
        <v>27</v>
      </c>
      <c r="K663">
        <v>69</v>
      </c>
      <c r="L663">
        <v>15.85</v>
      </c>
      <c r="M663" t="s">
        <v>45</v>
      </c>
      <c r="N663">
        <v>15.85</v>
      </c>
      <c r="O663" t="s">
        <v>24</v>
      </c>
      <c r="P663" cm="1">
        <f t="array" ref="P663">INDEX(Q663:Q22387,MATCH(TRUE,INDEX(Q663:Q22387="",,),0)-1)</f>
        <v>7</v>
      </c>
      <c r="Q663">
        <v>1</v>
      </c>
      <c r="R663">
        <f t="shared" si="11"/>
        <v>0</v>
      </c>
    </row>
    <row r="664" spans="1:18" x14ac:dyDescent="0.3">
      <c r="A664" t="s">
        <v>15</v>
      </c>
      <c r="B664" s="1">
        <v>38545</v>
      </c>
      <c r="C664" t="s">
        <v>16</v>
      </c>
      <c r="D664" t="s">
        <v>110</v>
      </c>
      <c r="E664" t="s">
        <v>111</v>
      </c>
      <c r="G664" s="6" t="s">
        <v>29</v>
      </c>
      <c r="H664" t="s">
        <v>64</v>
      </c>
      <c r="I664" t="s">
        <v>26</v>
      </c>
      <c r="J664" t="s">
        <v>27</v>
      </c>
      <c r="K664">
        <v>1</v>
      </c>
      <c r="L664">
        <v>7.95</v>
      </c>
      <c r="M664" t="s">
        <v>45</v>
      </c>
      <c r="N664">
        <v>7.95</v>
      </c>
      <c r="O664" t="s">
        <v>24</v>
      </c>
      <c r="P664" cm="1">
        <f t="array" ref="P664">INDEX(Q664:Q22388,MATCH(TRUE,INDEX(Q664:Q22388="",,),0)-1)</f>
        <v>7</v>
      </c>
      <c r="Q664">
        <v>1</v>
      </c>
      <c r="R664">
        <f t="shared" si="11"/>
        <v>0</v>
      </c>
    </row>
    <row r="665" spans="1:18" x14ac:dyDescent="0.3">
      <c r="A665" t="s">
        <v>15</v>
      </c>
      <c r="B665" s="1">
        <v>38545</v>
      </c>
      <c r="C665" t="s">
        <v>16</v>
      </c>
      <c r="D665" t="s">
        <v>110</v>
      </c>
      <c r="E665" t="s">
        <v>111</v>
      </c>
      <c r="G665" t="s">
        <v>19</v>
      </c>
      <c r="H665" t="s">
        <v>41</v>
      </c>
      <c r="I665" t="s">
        <v>21</v>
      </c>
      <c r="J665" t="s">
        <v>22</v>
      </c>
      <c r="K665">
        <v>133.4</v>
      </c>
      <c r="L665">
        <v>134</v>
      </c>
      <c r="M665" t="s">
        <v>112</v>
      </c>
      <c r="N665">
        <v>134</v>
      </c>
      <c r="P665" cm="1">
        <f t="array" ref="P665">INDEX(Q665:Q22389,MATCH(TRUE,INDEX(Q665:Q22389="",,),0)-1)</f>
        <v>7</v>
      </c>
      <c r="Q665">
        <v>2</v>
      </c>
      <c r="R665">
        <f t="shared" si="11"/>
        <v>0</v>
      </c>
    </row>
    <row r="666" spans="1:18" x14ac:dyDescent="0.3">
      <c r="A666" t="s">
        <v>15</v>
      </c>
      <c r="B666" s="1">
        <v>38545</v>
      </c>
      <c r="C666" t="s">
        <v>16</v>
      </c>
      <c r="D666" t="s">
        <v>110</v>
      </c>
      <c r="E666" t="s">
        <v>111</v>
      </c>
      <c r="G666" t="s">
        <v>19</v>
      </c>
      <c r="H666" t="s">
        <v>41</v>
      </c>
      <c r="I666" t="s">
        <v>26</v>
      </c>
      <c r="J666" t="s">
        <v>27</v>
      </c>
      <c r="K666">
        <v>104</v>
      </c>
      <c r="L666">
        <v>28.35</v>
      </c>
      <c r="M666" t="s">
        <v>112</v>
      </c>
      <c r="N666">
        <v>120</v>
      </c>
      <c r="P666" cm="1">
        <f t="array" ref="P666">INDEX(Q666:Q22390,MATCH(TRUE,INDEX(Q666:Q22390="",,),0)-1)</f>
        <v>7</v>
      </c>
      <c r="Q666">
        <v>2</v>
      </c>
      <c r="R666">
        <f t="shared" si="11"/>
        <v>0</v>
      </c>
    </row>
    <row r="667" spans="1:18" x14ac:dyDescent="0.3">
      <c r="A667" t="s">
        <v>15</v>
      </c>
      <c r="B667" s="1">
        <v>38545</v>
      </c>
      <c r="C667" t="s">
        <v>16</v>
      </c>
      <c r="D667" t="s">
        <v>110</v>
      </c>
      <c r="E667" t="s">
        <v>111</v>
      </c>
      <c r="G667" s="6" t="s">
        <v>29</v>
      </c>
      <c r="H667" t="s">
        <v>64</v>
      </c>
      <c r="I667" t="s">
        <v>21</v>
      </c>
      <c r="J667" t="s">
        <v>22</v>
      </c>
      <c r="K667">
        <v>3.8</v>
      </c>
      <c r="L667">
        <v>43</v>
      </c>
      <c r="M667" t="s">
        <v>112</v>
      </c>
      <c r="N667">
        <v>43</v>
      </c>
      <c r="P667" cm="1">
        <f t="array" ref="P667">INDEX(Q667:Q22391,MATCH(TRUE,INDEX(Q667:Q22391="",,),0)-1)</f>
        <v>7</v>
      </c>
      <c r="Q667">
        <v>2</v>
      </c>
      <c r="R667">
        <f t="shared" si="11"/>
        <v>0</v>
      </c>
    </row>
    <row r="668" spans="1:18" x14ac:dyDescent="0.3">
      <c r="A668" t="s">
        <v>15</v>
      </c>
      <c r="B668" s="1">
        <v>38545</v>
      </c>
      <c r="C668" t="s">
        <v>16</v>
      </c>
      <c r="D668" t="s">
        <v>110</v>
      </c>
      <c r="E668" t="s">
        <v>111</v>
      </c>
      <c r="G668" s="6" t="s">
        <v>29</v>
      </c>
      <c r="H668" t="s">
        <v>30</v>
      </c>
      <c r="I668" t="s">
        <v>26</v>
      </c>
      <c r="J668" t="s">
        <v>27</v>
      </c>
      <c r="K668">
        <v>76</v>
      </c>
      <c r="L668">
        <v>15</v>
      </c>
      <c r="M668" t="s">
        <v>112</v>
      </c>
      <c r="N668">
        <v>15</v>
      </c>
      <c r="P668" cm="1">
        <f t="array" ref="P668">INDEX(Q668:Q22392,MATCH(TRUE,INDEX(Q668:Q22392="",,),0)-1)</f>
        <v>7</v>
      </c>
      <c r="Q668">
        <v>2</v>
      </c>
      <c r="R668">
        <f t="shared" si="11"/>
        <v>0</v>
      </c>
    </row>
    <row r="669" spans="1:18" x14ac:dyDescent="0.3">
      <c r="A669" t="s">
        <v>15</v>
      </c>
      <c r="B669" s="1">
        <v>38545</v>
      </c>
      <c r="C669" t="s">
        <v>16</v>
      </c>
      <c r="D669" t="s">
        <v>110</v>
      </c>
      <c r="E669" t="s">
        <v>111</v>
      </c>
      <c r="G669" s="6" t="s">
        <v>29</v>
      </c>
      <c r="H669" t="s">
        <v>25</v>
      </c>
      <c r="I669" t="s">
        <v>26</v>
      </c>
      <c r="J669" t="s">
        <v>27</v>
      </c>
      <c r="K669">
        <v>69</v>
      </c>
      <c r="L669">
        <v>15.85</v>
      </c>
      <c r="M669" t="s">
        <v>112</v>
      </c>
      <c r="N669">
        <v>15.85</v>
      </c>
      <c r="P669" cm="1">
        <f t="array" ref="P669">INDEX(Q669:Q22393,MATCH(TRUE,INDEX(Q669:Q22393="",,),0)-1)</f>
        <v>7</v>
      </c>
      <c r="Q669">
        <v>2</v>
      </c>
      <c r="R669">
        <f t="shared" si="11"/>
        <v>0</v>
      </c>
    </row>
    <row r="670" spans="1:18" x14ac:dyDescent="0.3">
      <c r="A670" t="s">
        <v>15</v>
      </c>
      <c r="B670" s="1">
        <v>38545</v>
      </c>
      <c r="C670" t="s">
        <v>16</v>
      </c>
      <c r="D670" t="s">
        <v>110</v>
      </c>
      <c r="E670" t="s">
        <v>111</v>
      </c>
      <c r="G670" s="6" t="s">
        <v>29</v>
      </c>
      <c r="H670" t="s">
        <v>64</v>
      </c>
      <c r="I670" t="s">
        <v>26</v>
      </c>
      <c r="J670" t="s">
        <v>27</v>
      </c>
      <c r="K670">
        <v>1</v>
      </c>
      <c r="L670">
        <v>7.95</v>
      </c>
      <c r="M670" t="s">
        <v>112</v>
      </c>
      <c r="N670">
        <v>7.95</v>
      </c>
      <c r="P670" cm="1">
        <f t="array" ref="P670">INDEX(Q670:Q22394,MATCH(TRUE,INDEX(Q670:Q22394="",,),0)-1)</f>
        <v>7</v>
      </c>
      <c r="Q670">
        <v>2</v>
      </c>
      <c r="R670">
        <f t="shared" si="11"/>
        <v>0</v>
      </c>
    </row>
    <row r="671" spans="1:18" x14ac:dyDescent="0.3">
      <c r="A671" t="s">
        <v>15</v>
      </c>
      <c r="B671" s="1">
        <v>38545</v>
      </c>
      <c r="C671" t="s">
        <v>16</v>
      </c>
      <c r="D671" t="s">
        <v>110</v>
      </c>
      <c r="E671" t="s">
        <v>111</v>
      </c>
      <c r="G671" t="s">
        <v>19</v>
      </c>
      <c r="H671" t="s">
        <v>41</v>
      </c>
      <c r="I671" t="s">
        <v>21</v>
      </c>
      <c r="J671" t="s">
        <v>22</v>
      </c>
      <c r="K671">
        <v>133.4</v>
      </c>
      <c r="L671">
        <v>134</v>
      </c>
      <c r="M671" t="s">
        <v>113</v>
      </c>
      <c r="N671">
        <v>134.44999999999999</v>
      </c>
      <c r="P671" cm="1">
        <f t="array" ref="P671">INDEX(Q671:Q22395,MATCH(TRUE,INDEX(Q671:Q22395="",,),0)-1)</f>
        <v>7</v>
      </c>
      <c r="Q671">
        <v>3</v>
      </c>
      <c r="R671">
        <f t="shared" si="11"/>
        <v>0</v>
      </c>
    </row>
    <row r="672" spans="1:18" x14ac:dyDescent="0.3">
      <c r="A672" t="s">
        <v>15</v>
      </c>
      <c r="B672" s="1">
        <v>38545</v>
      </c>
      <c r="C672" t="s">
        <v>16</v>
      </c>
      <c r="D672" t="s">
        <v>110</v>
      </c>
      <c r="E672" t="s">
        <v>111</v>
      </c>
      <c r="G672" t="s">
        <v>19</v>
      </c>
      <c r="H672" t="s">
        <v>41</v>
      </c>
      <c r="I672" t="s">
        <v>26</v>
      </c>
      <c r="J672" t="s">
        <v>27</v>
      </c>
      <c r="K672">
        <v>104</v>
      </c>
      <c r="L672">
        <v>28.35</v>
      </c>
      <c r="M672" t="s">
        <v>113</v>
      </c>
      <c r="N672">
        <v>100</v>
      </c>
      <c r="P672" cm="1">
        <f t="array" ref="P672">INDEX(Q672:Q22396,MATCH(TRUE,INDEX(Q672:Q22396="",,),0)-1)</f>
        <v>7</v>
      </c>
      <c r="Q672">
        <v>3</v>
      </c>
      <c r="R672">
        <f t="shared" si="11"/>
        <v>0</v>
      </c>
    </row>
    <row r="673" spans="1:18" x14ac:dyDescent="0.3">
      <c r="A673" t="s">
        <v>15</v>
      </c>
      <c r="B673" s="1">
        <v>38545</v>
      </c>
      <c r="C673" t="s">
        <v>16</v>
      </c>
      <c r="D673" t="s">
        <v>110</v>
      </c>
      <c r="E673" t="s">
        <v>111</v>
      </c>
      <c r="G673" s="6" t="s">
        <v>29</v>
      </c>
      <c r="H673" t="s">
        <v>64</v>
      </c>
      <c r="I673" t="s">
        <v>21</v>
      </c>
      <c r="J673" t="s">
        <v>22</v>
      </c>
      <c r="K673">
        <v>3.8</v>
      </c>
      <c r="L673">
        <v>43</v>
      </c>
      <c r="M673" t="s">
        <v>113</v>
      </c>
      <c r="N673">
        <v>43</v>
      </c>
      <c r="P673" cm="1">
        <f t="array" ref="P673">INDEX(Q673:Q22397,MATCH(TRUE,INDEX(Q673:Q22397="",,),0)-1)</f>
        <v>7</v>
      </c>
      <c r="Q673">
        <v>3</v>
      </c>
      <c r="R673">
        <f t="shared" si="11"/>
        <v>0</v>
      </c>
    </row>
    <row r="674" spans="1:18" x14ac:dyDescent="0.3">
      <c r="A674" t="s">
        <v>15</v>
      </c>
      <c r="B674" s="1">
        <v>38545</v>
      </c>
      <c r="C674" t="s">
        <v>16</v>
      </c>
      <c r="D674" t="s">
        <v>110</v>
      </c>
      <c r="E674" t="s">
        <v>111</v>
      </c>
      <c r="G674" s="6" t="s">
        <v>29</v>
      </c>
      <c r="H674" t="s">
        <v>30</v>
      </c>
      <c r="I674" t="s">
        <v>26</v>
      </c>
      <c r="J674" t="s">
        <v>27</v>
      </c>
      <c r="K674">
        <v>76</v>
      </c>
      <c r="L674">
        <v>15</v>
      </c>
      <c r="M674" t="s">
        <v>113</v>
      </c>
      <c r="N674">
        <v>15</v>
      </c>
      <c r="P674" cm="1">
        <f t="array" ref="P674">INDEX(Q674:Q22398,MATCH(TRUE,INDEX(Q674:Q22398="",,),0)-1)</f>
        <v>7</v>
      </c>
      <c r="Q674">
        <v>3</v>
      </c>
      <c r="R674">
        <f t="shared" si="11"/>
        <v>0</v>
      </c>
    </row>
    <row r="675" spans="1:18" x14ac:dyDescent="0.3">
      <c r="A675" t="s">
        <v>15</v>
      </c>
      <c r="B675" s="1">
        <v>38545</v>
      </c>
      <c r="C675" t="s">
        <v>16</v>
      </c>
      <c r="D675" t="s">
        <v>110</v>
      </c>
      <c r="E675" t="s">
        <v>111</v>
      </c>
      <c r="G675" s="6" t="s">
        <v>29</v>
      </c>
      <c r="H675" t="s">
        <v>25</v>
      </c>
      <c r="I675" t="s">
        <v>26</v>
      </c>
      <c r="J675" t="s">
        <v>27</v>
      </c>
      <c r="K675">
        <v>69</v>
      </c>
      <c r="L675">
        <v>15.85</v>
      </c>
      <c r="M675" t="s">
        <v>113</v>
      </c>
      <c r="N675">
        <v>15.85</v>
      </c>
      <c r="P675" cm="1">
        <f t="array" ref="P675">INDEX(Q675:Q22399,MATCH(TRUE,INDEX(Q675:Q22399="",,),0)-1)</f>
        <v>7</v>
      </c>
      <c r="Q675">
        <v>3</v>
      </c>
      <c r="R675">
        <f t="shared" si="11"/>
        <v>0</v>
      </c>
    </row>
    <row r="676" spans="1:18" x14ac:dyDescent="0.3">
      <c r="A676" t="s">
        <v>15</v>
      </c>
      <c r="B676" s="1">
        <v>38545</v>
      </c>
      <c r="C676" t="s">
        <v>16</v>
      </c>
      <c r="D676" t="s">
        <v>110</v>
      </c>
      <c r="E676" t="s">
        <v>111</v>
      </c>
      <c r="G676" s="6" t="s">
        <v>29</v>
      </c>
      <c r="H676" t="s">
        <v>64</v>
      </c>
      <c r="I676" t="s">
        <v>26</v>
      </c>
      <c r="J676" t="s">
        <v>27</v>
      </c>
      <c r="K676">
        <v>1</v>
      </c>
      <c r="L676">
        <v>7.95</v>
      </c>
      <c r="M676" t="s">
        <v>113</v>
      </c>
      <c r="N676">
        <v>7.95</v>
      </c>
      <c r="P676" cm="1">
        <f t="array" ref="P676">INDEX(Q676:Q22400,MATCH(TRUE,INDEX(Q676:Q22400="",,),0)-1)</f>
        <v>7</v>
      </c>
      <c r="Q676">
        <v>3</v>
      </c>
      <c r="R676">
        <f t="shared" si="11"/>
        <v>0</v>
      </c>
    </row>
    <row r="677" spans="1:18" x14ac:dyDescent="0.3">
      <c r="A677" t="s">
        <v>15</v>
      </c>
      <c r="B677" s="1">
        <v>38545</v>
      </c>
      <c r="C677" t="s">
        <v>16</v>
      </c>
      <c r="D677" t="s">
        <v>110</v>
      </c>
      <c r="E677" t="s">
        <v>111</v>
      </c>
      <c r="G677" t="s">
        <v>19</v>
      </c>
      <c r="H677" t="s">
        <v>41</v>
      </c>
      <c r="I677" t="s">
        <v>21</v>
      </c>
      <c r="J677" t="s">
        <v>22</v>
      </c>
      <c r="K677">
        <v>133.4</v>
      </c>
      <c r="L677">
        <v>134</v>
      </c>
      <c r="M677" t="s">
        <v>54</v>
      </c>
      <c r="N677">
        <v>180</v>
      </c>
      <c r="P677" cm="1">
        <f t="array" ref="P677">INDEX(Q677:Q22401,MATCH(TRUE,INDEX(Q677:Q22401="",,),0)-1)</f>
        <v>7</v>
      </c>
      <c r="Q677">
        <v>4</v>
      </c>
      <c r="R677">
        <f t="shared" si="11"/>
        <v>0</v>
      </c>
    </row>
    <row r="678" spans="1:18" x14ac:dyDescent="0.3">
      <c r="A678" t="s">
        <v>15</v>
      </c>
      <c r="B678" s="1">
        <v>38545</v>
      </c>
      <c r="C678" t="s">
        <v>16</v>
      </c>
      <c r="D678" t="s">
        <v>110</v>
      </c>
      <c r="E678" t="s">
        <v>111</v>
      </c>
      <c r="G678" t="s">
        <v>19</v>
      </c>
      <c r="H678" t="s">
        <v>41</v>
      </c>
      <c r="I678" t="s">
        <v>26</v>
      </c>
      <c r="J678" t="s">
        <v>27</v>
      </c>
      <c r="K678">
        <v>104</v>
      </c>
      <c r="L678">
        <v>28.35</v>
      </c>
      <c r="M678" t="s">
        <v>54</v>
      </c>
      <c r="N678">
        <v>30</v>
      </c>
      <c r="P678" cm="1">
        <f t="array" ref="P678">INDEX(Q678:Q22402,MATCH(TRUE,INDEX(Q678:Q22402="",,),0)-1)</f>
        <v>7</v>
      </c>
      <c r="Q678">
        <v>4</v>
      </c>
      <c r="R678">
        <f t="shared" si="11"/>
        <v>0</v>
      </c>
    </row>
    <row r="679" spans="1:18" x14ac:dyDescent="0.3">
      <c r="A679" t="s">
        <v>15</v>
      </c>
      <c r="B679" s="1">
        <v>38545</v>
      </c>
      <c r="C679" t="s">
        <v>16</v>
      </c>
      <c r="D679" t="s">
        <v>110</v>
      </c>
      <c r="E679" t="s">
        <v>111</v>
      </c>
      <c r="G679" s="6" t="s">
        <v>29</v>
      </c>
      <c r="H679" t="s">
        <v>64</v>
      </c>
      <c r="I679" t="s">
        <v>21</v>
      </c>
      <c r="J679" t="s">
        <v>22</v>
      </c>
      <c r="K679">
        <v>3.8</v>
      </c>
      <c r="L679">
        <v>43</v>
      </c>
      <c r="M679" t="s">
        <v>54</v>
      </c>
      <c r="N679">
        <v>43</v>
      </c>
      <c r="P679" cm="1">
        <f t="array" ref="P679">INDEX(Q679:Q22403,MATCH(TRUE,INDEX(Q679:Q22403="",,),0)-1)</f>
        <v>7</v>
      </c>
      <c r="Q679">
        <v>4</v>
      </c>
      <c r="R679">
        <f t="shared" si="11"/>
        <v>0</v>
      </c>
    </row>
    <row r="680" spans="1:18" x14ac:dyDescent="0.3">
      <c r="A680" t="s">
        <v>15</v>
      </c>
      <c r="B680" s="1">
        <v>38545</v>
      </c>
      <c r="C680" t="s">
        <v>16</v>
      </c>
      <c r="D680" t="s">
        <v>110</v>
      </c>
      <c r="E680" t="s">
        <v>111</v>
      </c>
      <c r="G680" s="6" t="s">
        <v>29</v>
      </c>
      <c r="H680" t="s">
        <v>30</v>
      </c>
      <c r="I680" t="s">
        <v>26</v>
      </c>
      <c r="J680" t="s">
        <v>27</v>
      </c>
      <c r="K680">
        <v>76</v>
      </c>
      <c r="L680">
        <v>15</v>
      </c>
      <c r="M680" t="s">
        <v>54</v>
      </c>
      <c r="N680">
        <v>15</v>
      </c>
      <c r="P680" cm="1">
        <f t="array" ref="P680">INDEX(Q680:Q22404,MATCH(TRUE,INDEX(Q680:Q22404="",,),0)-1)</f>
        <v>7</v>
      </c>
      <c r="Q680">
        <v>4</v>
      </c>
      <c r="R680">
        <f t="shared" si="11"/>
        <v>0</v>
      </c>
    </row>
    <row r="681" spans="1:18" x14ac:dyDescent="0.3">
      <c r="A681" t="s">
        <v>15</v>
      </c>
      <c r="B681" s="1">
        <v>38545</v>
      </c>
      <c r="C681" t="s">
        <v>16</v>
      </c>
      <c r="D681" t="s">
        <v>110</v>
      </c>
      <c r="E681" t="s">
        <v>111</v>
      </c>
      <c r="G681" s="6" t="s">
        <v>29</v>
      </c>
      <c r="H681" t="s">
        <v>25</v>
      </c>
      <c r="I681" t="s">
        <v>26</v>
      </c>
      <c r="J681" t="s">
        <v>27</v>
      </c>
      <c r="K681">
        <v>69</v>
      </c>
      <c r="L681">
        <v>15.85</v>
      </c>
      <c r="M681" t="s">
        <v>54</v>
      </c>
      <c r="N681">
        <v>15.85</v>
      </c>
      <c r="P681" cm="1">
        <f t="array" ref="P681">INDEX(Q681:Q22405,MATCH(TRUE,INDEX(Q681:Q22405="",,),0)-1)</f>
        <v>7</v>
      </c>
      <c r="Q681">
        <v>4</v>
      </c>
      <c r="R681">
        <f t="shared" si="11"/>
        <v>0</v>
      </c>
    </row>
    <row r="682" spans="1:18" x14ac:dyDescent="0.3">
      <c r="A682" t="s">
        <v>15</v>
      </c>
      <c r="B682" s="1">
        <v>38545</v>
      </c>
      <c r="C682" t="s">
        <v>16</v>
      </c>
      <c r="D682" t="s">
        <v>110</v>
      </c>
      <c r="E682" t="s">
        <v>111</v>
      </c>
      <c r="G682" s="6" t="s">
        <v>29</v>
      </c>
      <c r="H682" t="s">
        <v>64</v>
      </c>
      <c r="I682" t="s">
        <v>26</v>
      </c>
      <c r="J682" t="s">
        <v>27</v>
      </c>
      <c r="K682">
        <v>1</v>
      </c>
      <c r="L682">
        <v>7.95</v>
      </c>
      <c r="M682" t="s">
        <v>54</v>
      </c>
      <c r="N682">
        <v>7.95</v>
      </c>
      <c r="P682" cm="1">
        <f t="array" ref="P682">INDEX(Q682:Q22406,MATCH(TRUE,INDEX(Q682:Q22406="",,),0)-1)</f>
        <v>7</v>
      </c>
      <c r="Q682">
        <v>4</v>
      </c>
      <c r="R682">
        <f t="shared" si="11"/>
        <v>0</v>
      </c>
    </row>
    <row r="683" spans="1:18" x14ac:dyDescent="0.3">
      <c r="A683" t="s">
        <v>15</v>
      </c>
      <c r="B683" s="1">
        <v>38545</v>
      </c>
      <c r="C683" t="s">
        <v>16</v>
      </c>
      <c r="D683" t="s">
        <v>110</v>
      </c>
      <c r="E683" t="s">
        <v>111</v>
      </c>
      <c r="G683" t="s">
        <v>19</v>
      </c>
      <c r="H683" t="s">
        <v>41</v>
      </c>
      <c r="I683" t="s">
        <v>21</v>
      </c>
      <c r="J683" t="s">
        <v>22</v>
      </c>
      <c r="K683">
        <v>133.4</v>
      </c>
      <c r="L683">
        <v>134</v>
      </c>
      <c r="M683" t="s">
        <v>44</v>
      </c>
      <c r="N683">
        <v>134</v>
      </c>
      <c r="P683" cm="1">
        <f t="array" ref="P683">INDEX(Q683:Q22407,MATCH(TRUE,INDEX(Q683:Q22407="",,),0)-1)</f>
        <v>7</v>
      </c>
      <c r="Q683">
        <v>5</v>
      </c>
      <c r="R683">
        <f t="shared" si="11"/>
        <v>0</v>
      </c>
    </row>
    <row r="684" spans="1:18" x14ac:dyDescent="0.3">
      <c r="A684" t="s">
        <v>15</v>
      </c>
      <c r="B684" s="1">
        <v>38545</v>
      </c>
      <c r="C684" t="s">
        <v>16</v>
      </c>
      <c r="D684" t="s">
        <v>110</v>
      </c>
      <c r="E684" t="s">
        <v>111</v>
      </c>
      <c r="G684" t="s">
        <v>19</v>
      </c>
      <c r="H684" t="s">
        <v>41</v>
      </c>
      <c r="I684" t="s">
        <v>26</v>
      </c>
      <c r="J684" t="s">
        <v>27</v>
      </c>
      <c r="K684">
        <v>104</v>
      </c>
      <c r="L684">
        <v>28.35</v>
      </c>
      <c r="M684" t="s">
        <v>44</v>
      </c>
      <c r="N684">
        <v>57.15</v>
      </c>
      <c r="P684" cm="1">
        <f t="array" ref="P684">INDEX(Q684:Q22408,MATCH(TRUE,INDEX(Q684:Q22408="",,),0)-1)</f>
        <v>7</v>
      </c>
      <c r="Q684">
        <v>5</v>
      </c>
      <c r="R684">
        <f t="shared" si="11"/>
        <v>0</v>
      </c>
    </row>
    <row r="685" spans="1:18" x14ac:dyDescent="0.3">
      <c r="A685" t="s">
        <v>15</v>
      </c>
      <c r="B685" s="1">
        <v>38545</v>
      </c>
      <c r="C685" t="s">
        <v>16</v>
      </c>
      <c r="D685" t="s">
        <v>110</v>
      </c>
      <c r="E685" t="s">
        <v>111</v>
      </c>
      <c r="G685" s="6" t="s">
        <v>29</v>
      </c>
      <c r="H685" t="s">
        <v>64</v>
      </c>
      <c r="I685" t="s">
        <v>21</v>
      </c>
      <c r="J685" t="s">
        <v>22</v>
      </c>
      <c r="K685">
        <v>3.8</v>
      </c>
      <c r="L685">
        <v>43</v>
      </c>
      <c r="M685" t="s">
        <v>44</v>
      </c>
      <c r="N685">
        <v>43</v>
      </c>
      <c r="P685" cm="1">
        <f t="array" ref="P685">INDEX(Q685:Q22409,MATCH(TRUE,INDEX(Q685:Q22409="",,),0)-1)</f>
        <v>7</v>
      </c>
      <c r="Q685">
        <v>5</v>
      </c>
      <c r="R685">
        <f t="shared" si="11"/>
        <v>0</v>
      </c>
    </row>
    <row r="686" spans="1:18" x14ac:dyDescent="0.3">
      <c r="A686" t="s">
        <v>15</v>
      </c>
      <c r="B686" s="1">
        <v>38545</v>
      </c>
      <c r="C686" t="s">
        <v>16</v>
      </c>
      <c r="D686" t="s">
        <v>110</v>
      </c>
      <c r="E686" t="s">
        <v>111</v>
      </c>
      <c r="G686" s="6" t="s">
        <v>29</v>
      </c>
      <c r="H686" t="s">
        <v>30</v>
      </c>
      <c r="I686" t="s">
        <v>26</v>
      </c>
      <c r="J686" t="s">
        <v>27</v>
      </c>
      <c r="K686">
        <v>76</v>
      </c>
      <c r="L686">
        <v>15</v>
      </c>
      <c r="M686" t="s">
        <v>44</v>
      </c>
      <c r="N686">
        <v>15</v>
      </c>
      <c r="P686" cm="1">
        <f t="array" ref="P686">INDEX(Q686:Q22410,MATCH(TRUE,INDEX(Q686:Q22410="",,),0)-1)</f>
        <v>7</v>
      </c>
      <c r="Q686">
        <v>5</v>
      </c>
      <c r="R686">
        <f t="shared" si="11"/>
        <v>0</v>
      </c>
    </row>
    <row r="687" spans="1:18" x14ac:dyDescent="0.3">
      <c r="A687" t="s">
        <v>15</v>
      </c>
      <c r="B687" s="1">
        <v>38545</v>
      </c>
      <c r="C687" t="s">
        <v>16</v>
      </c>
      <c r="D687" t="s">
        <v>110</v>
      </c>
      <c r="E687" t="s">
        <v>111</v>
      </c>
      <c r="G687" s="6" t="s">
        <v>29</v>
      </c>
      <c r="H687" t="s">
        <v>25</v>
      </c>
      <c r="I687" t="s">
        <v>26</v>
      </c>
      <c r="J687" t="s">
        <v>27</v>
      </c>
      <c r="K687">
        <v>69</v>
      </c>
      <c r="L687">
        <v>15.85</v>
      </c>
      <c r="M687" t="s">
        <v>44</v>
      </c>
      <c r="N687">
        <v>15.85</v>
      </c>
      <c r="P687" cm="1">
        <f t="array" ref="P687">INDEX(Q687:Q22411,MATCH(TRUE,INDEX(Q687:Q22411="",,),0)-1)</f>
        <v>7</v>
      </c>
      <c r="Q687">
        <v>5</v>
      </c>
      <c r="R687">
        <f t="shared" si="11"/>
        <v>0</v>
      </c>
    </row>
    <row r="688" spans="1:18" x14ac:dyDescent="0.3">
      <c r="A688" t="s">
        <v>15</v>
      </c>
      <c r="B688" s="1">
        <v>38545</v>
      </c>
      <c r="C688" t="s">
        <v>16</v>
      </c>
      <c r="D688" t="s">
        <v>110</v>
      </c>
      <c r="E688" t="s">
        <v>111</v>
      </c>
      <c r="G688" s="6" t="s">
        <v>29</v>
      </c>
      <c r="H688" t="s">
        <v>64</v>
      </c>
      <c r="I688" t="s">
        <v>26</v>
      </c>
      <c r="J688" t="s">
        <v>27</v>
      </c>
      <c r="K688">
        <v>1</v>
      </c>
      <c r="L688">
        <v>7.95</v>
      </c>
      <c r="M688" t="s">
        <v>44</v>
      </c>
      <c r="N688">
        <v>7.95</v>
      </c>
      <c r="P688" cm="1">
        <f t="array" ref="P688">INDEX(Q688:Q22412,MATCH(TRUE,INDEX(Q688:Q22412="",,),0)-1)</f>
        <v>7</v>
      </c>
      <c r="Q688">
        <v>5</v>
      </c>
      <c r="R688">
        <f t="shared" si="11"/>
        <v>0</v>
      </c>
    </row>
    <row r="689" spans="1:18" x14ac:dyDescent="0.3">
      <c r="A689" t="s">
        <v>15</v>
      </c>
      <c r="B689" s="1">
        <v>38545</v>
      </c>
      <c r="C689" t="s">
        <v>16</v>
      </c>
      <c r="D689" t="s">
        <v>110</v>
      </c>
      <c r="E689" t="s">
        <v>111</v>
      </c>
      <c r="G689" t="s">
        <v>19</v>
      </c>
      <c r="H689" t="s">
        <v>41</v>
      </c>
      <c r="I689" t="s">
        <v>21</v>
      </c>
      <c r="J689" t="s">
        <v>22</v>
      </c>
      <c r="K689">
        <v>133.4</v>
      </c>
      <c r="L689">
        <v>134</v>
      </c>
      <c r="M689" t="s">
        <v>33</v>
      </c>
      <c r="N689">
        <v>151</v>
      </c>
      <c r="P689" cm="1">
        <f t="array" ref="P689">INDEX(Q689:Q22413,MATCH(TRUE,INDEX(Q689:Q22413="",,),0)-1)</f>
        <v>7</v>
      </c>
      <c r="Q689">
        <v>6</v>
      </c>
      <c r="R689">
        <f t="shared" si="11"/>
        <v>0</v>
      </c>
    </row>
    <row r="690" spans="1:18" x14ac:dyDescent="0.3">
      <c r="A690" t="s">
        <v>15</v>
      </c>
      <c r="B690" s="1">
        <v>38545</v>
      </c>
      <c r="C690" t="s">
        <v>16</v>
      </c>
      <c r="D690" t="s">
        <v>110</v>
      </c>
      <c r="E690" t="s">
        <v>111</v>
      </c>
      <c r="G690" t="s">
        <v>19</v>
      </c>
      <c r="H690" t="s">
        <v>41</v>
      </c>
      <c r="I690" t="s">
        <v>26</v>
      </c>
      <c r="J690" t="s">
        <v>27</v>
      </c>
      <c r="K690">
        <v>104</v>
      </c>
      <c r="L690">
        <v>28.35</v>
      </c>
      <c r="M690" t="s">
        <v>33</v>
      </c>
      <c r="N690">
        <v>31</v>
      </c>
      <c r="P690" cm="1">
        <f t="array" ref="P690">INDEX(Q690:Q22414,MATCH(TRUE,INDEX(Q690:Q22414="",,),0)-1)</f>
        <v>7</v>
      </c>
      <c r="Q690">
        <v>6</v>
      </c>
      <c r="R690">
        <f t="shared" si="11"/>
        <v>0</v>
      </c>
    </row>
    <row r="691" spans="1:18" x14ac:dyDescent="0.3">
      <c r="A691" t="s">
        <v>15</v>
      </c>
      <c r="B691" s="1">
        <v>38545</v>
      </c>
      <c r="C691" t="s">
        <v>16</v>
      </c>
      <c r="D691" t="s">
        <v>110</v>
      </c>
      <c r="E691" t="s">
        <v>111</v>
      </c>
      <c r="G691" s="6" t="s">
        <v>29</v>
      </c>
      <c r="H691" t="s">
        <v>64</v>
      </c>
      <c r="I691" t="s">
        <v>21</v>
      </c>
      <c r="J691" t="s">
        <v>22</v>
      </c>
      <c r="K691">
        <v>3.8</v>
      </c>
      <c r="L691">
        <v>43</v>
      </c>
      <c r="M691" t="s">
        <v>33</v>
      </c>
      <c r="N691">
        <v>43</v>
      </c>
      <c r="P691" cm="1">
        <f t="array" ref="P691">INDEX(Q691:Q22415,MATCH(TRUE,INDEX(Q691:Q22415="",,),0)-1)</f>
        <v>7</v>
      </c>
      <c r="Q691">
        <v>6</v>
      </c>
      <c r="R691">
        <f t="shared" si="11"/>
        <v>0</v>
      </c>
    </row>
    <row r="692" spans="1:18" x14ac:dyDescent="0.3">
      <c r="A692" t="s">
        <v>15</v>
      </c>
      <c r="B692" s="1">
        <v>38545</v>
      </c>
      <c r="C692" t="s">
        <v>16</v>
      </c>
      <c r="D692" t="s">
        <v>110</v>
      </c>
      <c r="E692" t="s">
        <v>111</v>
      </c>
      <c r="G692" s="6" t="s">
        <v>29</v>
      </c>
      <c r="H692" t="s">
        <v>30</v>
      </c>
      <c r="I692" t="s">
        <v>26</v>
      </c>
      <c r="J692" t="s">
        <v>27</v>
      </c>
      <c r="K692">
        <v>76</v>
      </c>
      <c r="L692">
        <v>15</v>
      </c>
      <c r="M692" t="s">
        <v>33</v>
      </c>
      <c r="N692">
        <v>15</v>
      </c>
      <c r="P692" cm="1">
        <f t="array" ref="P692">INDEX(Q692:Q22416,MATCH(TRUE,INDEX(Q692:Q22416="",,),0)-1)</f>
        <v>7</v>
      </c>
      <c r="Q692">
        <v>6</v>
      </c>
      <c r="R692">
        <f t="shared" si="11"/>
        <v>0</v>
      </c>
    </row>
    <row r="693" spans="1:18" x14ac:dyDescent="0.3">
      <c r="A693" t="s">
        <v>15</v>
      </c>
      <c r="B693" s="1">
        <v>38545</v>
      </c>
      <c r="C693" t="s">
        <v>16</v>
      </c>
      <c r="D693" t="s">
        <v>110</v>
      </c>
      <c r="E693" t="s">
        <v>111</v>
      </c>
      <c r="G693" s="6" t="s">
        <v>29</v>
      </c>
      <c r="H693" t="s">
        <v>25</v>
      </c>
      <c r="I693" t="s">
        <v>26</v>
      </c>
      <c r="J693" t="s">
        <v>27</v>
      </c>
      <c r="K693">
        <v>69</v>
      </c>
      <c r="L693">
        <v>15.85</v>
      </c>
      <c r="M693" t="s">
        <v>33</v>
      </c>
      <c r="N693">
        <v>15.85</v>
      </c>
      <c r="P693" cm="1">
        <f t="array" ref="P693">INDEX(Q693:Q22417,MATCH(TRUE,INDEX(Q693:Q22417="",,),0)-1)</f>
        <v>7</v>
      </c>
      <c r="Q693">
        <v>6</v>
      </c>
      <c r="R693">
        <f t="shared" si="11"/>
        <v>0</v>
      </c>
    </row>
    <row r="694" spans="1:18" x14ac:dyDescent="0.3">
      <c r="A694" t="s">
        <v>15</v>
      </c>
      <c r="B694" s="1">
        <v>38545</v>
      </c>
      <c r="C694" t="s">
        <v>16</v>
      </c>
      <c r="D694" t="s">
        <v>110</v>
      </c>
      <c r="E694" t="s">
        <v>111</v>
      </c>
      <c r="G694" s="6" t="s">
        <v>29</v>
      </c>
      <c r="H694" t="s">
        <v>64</v>
      </c>
      <c r="I694" t="s">
        <v>26</v>
      </c>
      <c r="J694" t="s">
        <v>27</v>
      </c>
      <c r="K694">
        <v>1</v>
      </c>
      <c r="L694">
        <v>7.95</v>
      </c>
      <c r="M694" t="s">
        <v>33</v>
      </c>
      <c r="N694">
        <v>7.95</v>
      </c>
      <c r="P694" cm="1">
        <f t="array" ref="P694">INDEX(Q694:Q22418,MATCH(TRUE,INDEX(Q694:Q22418="",,),0)-1)</f>
        <v>7</v>
      </c>
      <c r="Q694">
        <v>6</v>
      </c>
      <c r="R694">
        <f t="shared" si="11"/>
        <v>0</v>
      </c>
    </row>
    <row r="695" spans="1:18" x14ac:dyDescent="0.3">
      <c r="A695" t="s">
        <v>15</v>
      </c>
      <c r="B695" s="1">
        <v>38545</v>
      </c>
      <c r="C695" t="s">
        <v>16</v>
      </c>
      <c r="D695" t="s">
        <v>110</v>
      </c>
      <c r="E695" t="s">
        <v>111</v>
      </c>
      <c r="G695" t="s">
        <v>19</v>
      </c>
      <c r="H695" t="s">
        <v>41</v>
      </c>
      <c r="I695" t="s">
        <v>21</v>
      </c>
      <c r="J695" t="s">
        <v>22</v>
      </c>
      <c r="K695">
        <v>133.4</v>
      </c>
      <c r="L695">
        <v>134</v>
      </c>
      <c r="M695" t="s">
        <v>101</v>
      </c>
      <c r="N695">
        <v>145</v>
      </c>
      <c r="P695" cm="1">
        <f t="array" ref="P695">INDEX(Q695:Q22419,MATCH(TRUE,INDEX(Q695:Q22419="",,),0)-1)</f>
        <v>7</v>
      </c>
      <c r="Q695">
        <v>7</v>
      </c>
      <c r="R695">
        <f t="shared" si="11"/>
        <v>0</v>
      </c>
    </row>
    <row r="696" spans="1:18" x14ac:dyDescent="0.3">
      <c r="A696" t="s">
        <v>15</v>
      </c>
      <c r="B696" s="1">
        <v>38545</v>
      </c>
      <c r="C696" t="s">
        <v>16</v>
      </c>
      <c r="D696" t="s">
        <v>110</v>
      </c>
      <c r="E696" t="s">
        <v>111</v>
      </c>
      <c r="G696" t="s">
        <v>19</v>
      </c>
      <c r="H696" t="s">
        <v>41</v>
      </c>
      <c r="I696" t="s">
        <v>26</v>
      </c>
      <c r="J696" t="s">
        <v>27</v>
      </c>
      <c r="K696">
        <v>104</v>
      </c>
      <c r="L696">
        <v>28.35</v>
      </c>
      <c r="M696" t="s">
        <v>101</v>
      </c>
      <c r="N696">
        <v>30</v>
      </c>
      <c r="P696" cm="1">
        <f t="array" ref="P696">INDEX(Q696:Q22420,MATCH(TRUE,INDEX(Q696:Q22420="",,),0)-1)</f>
        <v>7</v>
      </c>
      <c r="Q696">
        <v>7</v>
      </c>
      <c r="R696">
        <f t="shared" si="11"/>
        <v>0</v>
      </c>
    </row>
    <row r="697" spans="1:18" x14ac:dyDescent="0.3">
      <c r="A697" t="s">
        <v>15</v>
      </c>
      <c r="B697" s="1">
        <v>38545</v>
      </c>
      <c r="C697" t="s">
        <v>16</v>
      </c>
      <c r="D697" t="s">
        <v>110</v>
      </c>
      <c r="E697" t="s">
        <v>111</v>
      </c>
      <c r="G697" s="6" t="s">
        <v>29</v>
      </c>
      <c r="H697" t="s">
        <v>64</v>
      </c>
      <c r="I697" t="s">
        <v>21</v>
      </c>
      <c r="J697" t="s">
        <v>22</v>
      </c>
      <c r="K697">
        <v>3.8</v>
      </c>
      <c r="L697">
        <v>43</v>
      </c>
      <c r="M697" t="s">
        <v>101</v>
      </c>
      <c r="N697">
        <v>43</v>
      </c>
      <c r="P697" cm="1">
        <f t="array" ref="P697">INDEX(Q697:Q22421,MATCH(TRUE,INDEX(Q697:Q22421="",,),0)-1)</f>
        <v>7</v>
      </c>
      <c r="Q697">
        <v>7</v>
      </c>
      <c r="R697">
        <f t="shared" si="11"/>
        <v>0</v>
      </c>
    </row>
    <row r="698" spans="1:18" x14ac:dyDescent="0.3">
      <c r="A698" t="s">
        <v>15</v>
      </c>
      <c r="B698" s="1">
        <v>38545</v>
      </c>
      <c r="C698" t="s">
        <v>16</v>
      </c>
      <c r="D698" t="s">
        <v>110</v>
      </c>
      <c r="E698" t="s">
        <v>111</v>
      </c>
      <c r="G698" s="6" t="s">
        <v>29</v>
      </c>
      <c r="H698" t="s">
        <v>30</v>
      </c>
      <c r="I698" t="s">
        <v>26</v>
      </c>
      <c r="J698" t="s">
        <v>27</v>
      </c>
      <c r="K698">
        <v>76</v>
      </c>
      <c r="L698">
        <v>15</v>
      </c>
      <c r="M698" t="s">
        <v>101</v>
      </c>
      <c r="N698">
        <v>15</v>
      </c>
      <c r="P698" cm="1">
        <f t="array" ref="P698">INDEX(Q698:Q22422,MATCH(TRUE,INDEX(Q698:Q22422="",,),0)-1)</f>
        <v>7</v>
      </c>
      <c r="Q698">
        <v>7</v>
      </c>
      <c r="R698">
        <f t="shared" si="11"/>
        <v>0</v>
      </c>
    </row>
    <row r="699" spans="1:18" x14ac:dyDescent="0.3">
      <c r="A699" t="s">
        <v>15</v>
      </c>
      <c r="B699" s="1">
        <v>38545</v>
      </c>
      <c r="C699" t="s">
        <v>16</v>
      </c>
      <c r="D699" t="s">
        <v>110</v>
      </c>
      <c r="E699" t="s">
        <v>111</v>
      </c>
      <c r="G699" s="6" t="s">
        <v>29</v>
      </c>
      <c r="H699" t="s">
        <v>25</v>
      </c>
      <c r="I699" t="s">
        <v>26</v>
      </c>
      <c r="J699" t="s">
        <v>27</v>
      </c>
      <c r="K699">
        <v>69</v>
      </c>
      <c r="L699">
        <v>15.85</v>
      </c>
      <c r="M699" t="s">
        <v>101</v>
      </c>
      <c r="N699">
        <v>15.85</v>
      </c>
      <c r="P699" cm="1">
        <f t="array" ref="P699">INDEX(Q699:Q22423,MATCH(TRUE,INDEX(Q699:Q22423="",,),0)-1)</f>
        <v>7</v>
      </c>
      <c r="Q699">
        <v>7</v>
      </c>
      <c r="R699">
        <f t="shared" si="11"/>
        <v>0</v>
      </c>
    </row>
    <row r="700" spans="1:18" x14ac:dyDescent="0.3">
      <c r="A700" t="s">
        <v>15</v>
      </c>
      <c r="B700" s="1">
        <v>38545</v>
      </c>
      <c r="C700" t="s">
        <v>16</v>
      </c>
      <c r="D700" t="s">
        <v>110</v>
      </c>
      <c r="E700" t="s">
        <v>111</v>
      </c>
      <c r="G700" s="6" t="s">
        <v>29</v>
      </c>
      <c r="H700" t="s">
        <v>64</v>
      </c>
      <c r="I700" t="s">
        <v>26</v>
      </c>
      <c r="J700" t="s">
        <v>27</v>
      </c>
      <c r="K700">
        <v>1</v>
      </c>
      <c r="L700">
        <v>7.95</v>
      </c>
      <c r="M700" t="s">
        <v>101</v>
      </c>
      <c r="N700">
        <v>7.95</v>
      </c>
      <c r="P700" cm="1">
        <f t="array" ref="P700">IF(Q700&gt;0,INDEX(Q700:Q22424,MATCH(TRUE,INDEX(Q700:Q22424="",,),0)-1),"")</f>
        <v>7</v>
      </c>
      <c r="Q700">
        <v>7</v>
      </c>
      <c r="R700">
        <f t="shared" si="11"/>
        <v>0</v>
      </c>
    </row>
    <row r="701" spans="1:18" x14ac:dyDescent="0.3">
      <c r="P701" t="str" cm="1">
        <f t="array" ref="P701">IF(Q701&gt;0,INDEX(Q701:Q22425,MATCH(TRUE,INDEX(Q701:Q22425="",,),0)-1),"")</f>
        <v/>
      </c>
      <c r="R701" t="str">
        <f t="shared" ref="R701:R764" si="12">IF(P701="","",0)</f>
        <v/>
      </c>
    </row>
    <row r="702" spans="1:18" x14ac:dyDescent="0.3">
      <c r="A702" t="s">
        <v>15</v>
      </c>
      <c r="B702" s="1">
        <v>38545</v>
      </c>
      <c r="C702" t="s">
        <v>16</v>
      </c>
      <c r="D702" t="s">
        <v>114</v>
      </c>
      <c r="E702" t="s">
        <v>115</v>
      </c>
      <c r="G702" t="s">
        <v>19</v>
      </c>
      <c r="H702" t="s">
        <v>41</v>
      </c>
      <c r="I702" t="s">
        <v>21</v>
      </c>
      <c r="J702" t="s">
        <v>22</v>
      </c>
      <c r="K702">
        <v>19</v>
      </c>
      <c r="L702">
        <v>181</v>
      </c>
      <c r="M702" t="s">
        <v>54</v>
      </c>
      <c r="N702">
        <v>300</v>
      </c>
      <c r="O702" t="s">
        <v>24</v>
      </c>
      <c r="P702" cm="1">
        <f t="array" ref="P702">IF(Q702&gt;0,INDEX(Q702:Q22426,MATCH(TRUE,INDEX(Q702:Q22426="",,),0)-1),"")</f>
        <v>3</v>
      </c>
      <c r="Q702">
        <f t="shared" ref="Q702:Q711" si="13">IF(O702="HIGHEST",1,"")</f>
        <v>1</v>
      </c>
      <c r="R702">
        <f t="shared" si="12"/>
        <v>0</v>
      </c>
    </row>
    <row r="703" spans="1:18" x14ac:dyDescent="0.3">
      <c r="A703" t="s">
        <v>15</v>
      </c>
      <c r="B703" s="1">
        <v>38545</v>
      </c>
      <c r="C703" t="s">
        <v>16</v>
      </c>
      <c r="D703" t="s">
        <v>114</v>
      </c>
      <c r="E703" t="s">
        <v>115</v>
      </c>
      <c r="G703" t="s">
        <v>19</v>
      </c>
      <c r="H703" t="s">
        <v>53</v>
      </c>
      <c r="I703" t="s">
        <v>26</v>
      </c>
      <c r="J703" t="s">
        <v>27</v>
      </c>
      <c r="K703">
        <v>61</v>
      </c>
      <c r="L703">
        <v>17.2</v>
      </c>
      <c r="M703" t="s">
        <v>54</v>
      </c>
      <c r="N703">
        <v>17.3</v>
      </c>
      <c r="O703" t="s">
        <v>24</v>
      </c>
      <c r="P703" cm="1">
        <f t="array" ref="P703">IF(Q703&gt;0,INDEX(Q703:Q22427,MATCH(TRUE,INDEX(Q703:Q22427="",,),0)-1),"")</f>
        <v>3</v>
      </c>
      <c r="Q703">
        <f t="shared" si="13"/>
        <v>1</v>
      </c>
      <c r="R703">
        <f t="shared" si="12"/>
        <v>0</v>
      </c>
    </row>
    <row r="704" spans="1:18" x14ac:dyDescent="0.3">
      <c r="A704" t="s">
        <v>15</v>
      </c>
      <c r="B704" s="1">
        <v>38545</v>
      </c>
      <c r="C704" t="s">
        <v>16</v>
      </c>
      <c r="D704" t="s">
        <v>114</v>
      </c>
      <c r="E704" t="s">
        <v>115</v>
      </c>
      <c r="G704" t="s">
        <v>19</v>
      </c>
      <c r="H704" t="s">
        <v>28</v>
      </c>
      <c r="I704" t="s">
        <v>26</v>
      </c>
      <c r="J704" t="s">
        <v>27</v>
      </c>
      <c r="K704">
        <v>142</v>
      </c>
      <c r="L704">
        <v>19.45</v>
      </c>
      <c r="M704" t="s">
        <v>54</v>
      </c>
      <c r="N704">
        <v>19.5</v>
      </c>
      <c r="O704" t="s">
        <v>24</v>
      </c>
      <c r="P704" cm="1">
        <f t="array" ref="P704">IF(Q704&gt;0,INDEX(Q704:Q22428,MATCH(TRUE,INDEX(Q704:Q22428="",,),0)-1),"")</f>
        <v>3</v>
      </c>
      <c r="Q704">
        <f t="shared" si="13"/>
        <v>1</v>
      </c>
      <c r="R704">
        <f t="shared" si="12"/>
        <v>0</v>
      </c>
    </row>
    <row r="705" spans="1:18" x14ac:dyDescent="0.3">
      <c r="A705" t="s">
        <v>15</v>
      </c>
      <c r="B705" s="1">
        <v>38545</v>
      </c>
      <c r="C705" t="s">
        <v>16</v>
      </c>
      <c r="D705" t="s">
        <v>114</v>
      </c>
      <c r="E705" t="s">
        <v>115</v>
      </c>
      <c r="G705" s="6" t="s">
        <v>29</v>
      </c>
      <c r="H705" t="s">
        <v>20</v>
      </c>
      <c r="I705" t="s">
        <v>21</v>
      </c>
      <c r="J705" t="s">
        <v>22</v>
      </c>
      <c r="K705">
        <v>1</v>
      </c>
      <c r="L705">
        <v>321</v>
      </c>
      <c r="M705" t="s">
        <v>54</v>
      </c>
      <c r="N705">
        <v>321</v>
      </c>
      <c r="O705" t="s">
        <v>24</v>
      </c>
      <c r="P705" cm="1">
        <f t="array" ref="P705">IF(Q705&gt;0,INDEX(Q705:Q22429,MATCH(TRUE,INDEX(Q705:Q22429="",,),0)-1),"")</f>
        <v>3</v>
      </c>
      <c r="Q705">
        <f t="shared" si="13"/>
        <v>1</v>
      </c>
      <c r="R705">
        <f t="shared" si="12"/>
        <v>0</v>
      </c>
    </row>
    <row r="706" spans="1:18" x14ac:dyDescent="0.3">
      <c r="A706" t="s">
        <v>15</v>
      </c>
      <c r="B706" s="1">
        <v>38545</v>
      </c>
      <c r="C706" t="s">
        <v>16</v>
      </c>
      <c r="D706" t="s">
        <v>114</v>
      </c>
      <c r="E706" t="s">
        <v>115</v>
      </c>
      <c r="G706" s="6" t="s">
        <v>29</v>
      </c>
      <c r="H706" t="s">
        <v>53</v>
      </c>
      <c r="I706" t="s">
        <v>21</v>
      </c>
      <c r="J706" t="s">
        <v>22</v>
      </c>
      <c r="K706">
        <v>1.5</v>
      </c>
      <c r="L706">
        <v>107</v>
      </c>
      <c r="M706" t="s">
        <v>54</v>
      </c>
      <c r="N706">
        <v>107</v>
      </c>
      <c r="O706" t="s">
        <v>24</v>
      </c>
      <c r="P706" cm="1">
        <f t="array" ref="P706">IF(Q706&gt;0,INDEX(Q706:Q22430,MATCH(TRUE,INDEX(Q706:Q22430="",,),0)-1),"")</f>
        <v>3</v>
      </c>
      <c r="Q706">
        <f t="shared" si="13"/>
        <v>1</v>
      </c>
      <c r="R706">
        <f t="shared" si="12"/>
        <v>0</v>
      </c>
    </row>
    <row r="707" spans="1:18" x14ac:dyDescent="0.3">
      <c r="A707" t="s">
        <v>15</v>
      </c>
      <c r="B707" s="1">
        <v>38545</v>
      </c>
      <c r="C707" t="s">
        <v>16</v>
      </c>
      <c r="D707" t="s">
        <v>114</v>
      </c>
      <c r="E707" t="s">
        <v>115</v>
      </c>
      <c r="G707" s="6" t="s">
        <v>29</v>
      </c>
      <c r="H707" t="s">
        <v>69</v>
      </c>
      <c r="I707" t="s">
        <v>21</v>
      </c>
      <c r="J707" t="s">
        <v>22</v>
      </c>
      <c r="K707">
        <v>2</v>
      </c>
      <c r="L707">
        <v>40</v>
      </c>
      <c r="M707" t="s">
        <v>54</v>
      </c>
      <c r="N707">
        <v>40</v>
      </c>
      <c r="O707" t="s">
        <v>24</v>
      </c>
      <c r="P707" cm="1">
        <f t="array" ref="P707">IF(Q707&gt;0,INDEX(Q707:Q22431,MATCH(TRUE,INDEX(Q707:Q22431="",,),0)-1),"")</f>
        <v>3</v>
      </c>
      <c r="Q707">
        <f t="shared" si="13"/>
        <v>1</v>
      </c>
      <c r="R707">
        <f t="shared" si="12"/>
        <v>0</v>
      </c>
    </row>
    <row r="708" spans="1:18" x14ac:dyDescent="0.3">
      <c r="A708" t="s">
        <v>15</v>
      </c>
      <c r="B708" s="1">
        <v>38545</v>
      </c>
      <c r="C708" t="s">
        <v>16</v>
      </c>
      <c r="D708" t="s">
        <v>114</v>
      </c>
      <c r="E708" t="s">
        <v>115</v>
      </c>
      <c r="G708" s="6" t="s">
        <v>29</v>
      </c>
      <c r="H708" t="s">
        <v>28</v>
      </c>
      <c r="I708" t="s">
        <v>21</v>
      </c>
      <c r="J708" t="s">
        <v>22</v>
      </c>
      <c r="K708">
        <v>4</v>
      </c>
      <c r="L708">
        <v>94</v>
      </c>
      <c r="M708" t="s">
        <v>54</v>
      </c>
      <c r="N708">
        <v>94</v>
      </c>
      <c r="O708" t="s">
        <v>24</v>
      </c>
      <c r="P708" cm="1">
        <f t="array" ref="P708">IF(Q708&gt;0,INDEX(Q708:Q22432,MATCH(TRUE,INDEX(Q708:Q22432="",,),0)-1),"")</f>
        <v>3</v>
      </c>
      <c r="Q708">
        <f t="shared" si="13"/>
        <v>1</v>
      </c>
      <c r="R708">
        <f t="shared" si="12"/>
        <v>0</v>
      </c>
    </row>
    <row r="709" spans="1:18" x14ac:dyDescent="0.3">
      <c r="A709" t="s">
        <v>15</v>
      </c>
      <c r="B709" s="1">
        <v>38545</v>
      </c>
      <c r="C709" t="s">
        <v>16</v>
      </c>
      <c r="D709" t="s">
        <v>114</v>
      </c>
      <c r="E709" t="s">
        <v>115</v>
      </c>
      <c r="G709" s="6" t="s">
        <v>29</v>
      </c>
      <c r="H709" t="s">
        <v>69</v>
      </c>
      <c r="I709" t="s">
        <v>26</v>
      </c>
      <c r="J709" t="s">
        <v>27</v>
      </c>
      <c r="K709">
        <v>19</v>
      </c>
      <c r="L709">
        <v>2.4</v>
      </c>
      <c r="M709" t="s">
        <v>54</v>
      </c>
      <c r="N709">
        <v>2.4</v>
      </c>
      <c r="O709" t="s">
        <v>24</v>
      </c>
      <c r="P709" cm="1">
        <f t="array" ref="P709">IF(Q709&gt;0,INDEX(Q709:Q22433,MATCH(TRUE,INDEX(Q709:Q22433="",,),0)-1),"")</f>
        <v>3</v>
      </c>
      <c r="Q709">
        <f t="shared" si="13"/>
        <v>1</v>
      </c>
      <c r="R709">
        <f t="shared" si="12"/>
        <v>0</v>
      </c>
    </row>
    <row r="710" spans="1:18" x14ac:dyDescent="0.3">
      <c r="A710" t="s">
        <v>15</v>
      </c>
      <c r="B710" s="1">
        <v>38545</v>
      </c>
      <c r="C710" t="s">
        <v>16</v>
      </c>
      <c r="D710" t="s">
        <v>114</v>
      </c>
      <c r="E710" t="s">
        <v>115</v>
      </c>
      <c r="G710" s="6" t="s">
        <v>29</v>
      </c>
      <c r="H710" t="s">
        <v>41</v>
      </c>
      <c r="I710" t="s">
        <v>26</v>
      </c>
      <c r="J710" t="s">
        <v>27</v>
      </c>
      <c r="K710">
        <v>40</v>
      </c>
      <c r="L710">
        <v>21.25</v>
      </c>
      <c r="M710" t="s">
        <v>54</v>
      </c>
      <c r="N710">
        <v>21.25</v>
      </c>
      <c r="O710" t="s">
        <v>24</v>
      </c>
      <c r="P710" cm="1">
        <f t="array" ref="P710">IF(Q710&gt;0,INDEX(Q710:Q22434,MATCH(TRUE,INDEX(Q710:Q22434="",,),0)-1),"")</f>
        <v>3</v>
      </c>
      <c r="Q710">
        <f t="shared" si="13"/>
        <v>1</v>
      </c>
      <c r="R710">
        <f t="shared" si="12"/>
        <v>0</v>
      </c>
    </row>
    <row r="711" spans="1:18" x14ac:dyDescent="0.3">
      <c r="A711" t="s">
        <v>15</v>
      </c>
      <c r="B711" s="1">
        <v>38545</v>
      </c>
      <c r="C711" t="s">
        <v>16</v>
      </c>
      <c r="D711" t="s">
        <v>114</v>
      </c>
      <c r="E711" t="s">
        <v>115</v>
      </c>
      <c r="G711" s="6" t="s">
        <v>29</v>
      </c>
      <c r="H711" t="s">
        <v>64</v>
      </c>
      <c r="I711" t="s">
        <v>26</v>
      </c>
      <c r="J711" t="s">
        <v>27</v>
      </c>
      <c r="K711">
        <v>7</v>
      </c>
      <c r="L711">
        <v>5.0999999999999996</v>
      </c>
      <c r="M711" t="s">
        <v>54</v>
      </c>
      <c r="N711">
        <v>5.0999999999999996</v>
      </c>
      <c r="O711" t="s">
        <v>24</v>
      </c>
      <c r="P711" cm="1">
        <f t="array" ref="P711">IF(Q711&gt;0,INDEX(Q711:Q22435,MATCH(TRUE,INDEX(Q711:Q22435="",,),0)-1),"")</f>
        <v>3</v>
      </c>
      <c r="Q711">
        <f t="shared" si="13"/>
        <v>1</v>
      </c>
      <c r="R711">
        <f t="shared" si="12"/>
        <v>0</v>
      </c>
    </row>
    <row r="712" spans="1:18" x14ac:dyDescent="0.3">
      <c r="A712" t="s">
        <v>15</v>
      </c>
      <c r="B712" s="1">
        <v>38545</v>
      </c>
      <c r="C712" t="s">
        <v>16</v>
      </c>
      <c r="D712" t="s">
        <v>114</v>
      </c>
      <c r="E712" t="s">
        <v>115</v>
      </c>
      <c r="G712" t="s">
        <v>19</v>
      </c>
      <c r="H712" t="s">
        <v>41</v>
      </c>
      <c r="I712" t="s">
        <v>21</v>
      </c>
      <c r="J712" t="s">
        <v>22</v>
      </c>
      <c r="K712">
        <v>19</v>
      </c>
      <c r="L712">
        <v>181</v>
      </c>
      <c r="M712" t="s">
        <v>95</v>
      </c>
      <c r="N712">
        <v>255</v>
      </c>
      <c r="P712" cm="1">
        <f t="array" ref="P712">IF(Q712&gt;0,INDEX(Q712:Q22436,MATCH(TRUE,INDEX(Q712:Q22436="",,),0)-1),"")</f>
        <v>3</v>
      </c>
      <c r="Q712">
        <v>2</v>
      </c>
      <c r="R712">
        <f t="shared" si="12"/>
        <v>0</v>
      </c>
    </row>
    <row r="713" spans="1:18" x14ac:dyDescent="0.3">
      <c r="A713" t="s">
        <v>15</v>
      </c>
      <c r="B713" s="1">
        <v>38545</v>
      </c>
      <c r="C713" t="s">
        <v>16</v>
      </c>
      <c r="D713" t="s">
        <v>114</v>
      </c>
      <c r="E713" t="s">
        <v>115</v>
      </c>
      <c r="G713" t="s">
        <v>19</v>
      </c>
      <c r="H713" t="s">
        <v>53</v>
      </c>
      <c r="I713" t="s">
        <v>26</v>
      </c>
      <c r="J713" t="s">
        <v>27</v>
      </c>
      <c r="K713">
        <v>61</v>
      </c>
      <c r="L713">
        <v>17.2</v>
      </c>
      <c r="M713" t="s">
        <v>95</v>
      </c>
      <c r="N713">
        <v>17.2</v>
      </c>
      <c r="P713" cm="1">
        <f t="array" ref="P713">IF(Q713&gt;0,INDEX(Q713:Q22437,MATCH(TRUE,INDEX(Q713:Q22437="",,),0)-1),"")</f>
        <v>3</v>
      </c>
      <c r="Q713">
        <v>2</v>
      </c>
      <c r="R713">
        <f t="shared" si="12"/>
        <v>0</v>
      </c>
    </row>
    <row r="714" spans="1:18" x14ac:dyDescent="0.3">
      <c r="A714" t="s">
        <v>15</v>
      </c>
      <c r="B714" s="1">
        <v>38545</v>
      </c>
      <c r="C714" t="s">
        <v>16</v>
      </c>
      <c r="D714" t="s">
        <v>114</v>
      </c>
      <c r="E714" t="s">
        <v>115</v>
      </c>
      <c r="G714" t="s">
        <v>19</v>
      </c>
      <c r="H714" t="s">
        <v>28</v>
      </c>
      <c r="I714" t="s">
        <v>26</v>
      </c>
      <c r="J714" t="s">
        <v>27</v>
      </c>
      <c r="K714">
        <v>142</v>
      </c>
      <c r="L714">
        <v>19.45</v>
      </c>
      <c r="M714" t="s">
        <v>95</v>
      </c>
      <c r="N714">
        <v>19.45</v>
      </c>
      <c r="P714" cm="1">
        <f t="array" ref="P714">IF(Q714&gt;0,INDEX(Q714:Q22438,MATCH(TRUE,INDEX(Q714:Q22438="",,),0)-1),"")</f>
        <v>3</v>
      </c>
      <c r="Q714">
        <v>2</v>
      </c>
      <c r="R714">
        <f t="shared" si="12"/>
        <v>0</v>
      </c>
    </row>
    <row r="715" spans="1:18" x14ac:dyDescent="0.3">
      <c r="A715" t="s">
        <v>15</v>
      </c>
      <c r="B715" s="1">
        <v>38545</v>
      </c>
      <c r="C715" t="s">
        <v>16</v>
      </c>
      <c r="D715" t="s">
        <v>114</v>
      </c>
      <c r="E715" t="s">
        <v>115</v>
      </c>
      <c r="G715" s="6" t="s">
        <v>29</v>
      </c>
      <c r="H715" t="s">
        <v>20</v>
      </c>
      <c r="I715" t="s">
        <v>21</v>
      </c>
      <c r="J715" t="s">
        <v>22</v>
      </c>
      <c r="K715">
        <v>1</v>
      </c>
      <c r="L715">
        <v>321</v>
      </c>
      <c r="M715" t="s">
        <v>95</v>
      </c>
      <c r="N715">
        <v>321</v>
      </c>
      <c r="P715" cm="1">
        <f t="array" ref="P715">IF(Q715&gt;0,INDEX(Q715:Q22439,MATCH(TRUE,INDEX(Q715:Q22439="",,),0)-1),"")</f>
        <v>3</v>
      </c>
      <c r="Q715">
        <v>2</v>
      </c>
      <c r="R715">
        <f t="shared" si="12"/>
        <v>0</v>
      </c>
    </row>
    <row r="716" spans="1:18" x14ac:dyDescent="0.3">
      <c r="A716" t="s">
        <v>15</v>
      </c>
      <c r="B716" s="1">
        <v>38545</v>
      </c>
      <c r="C716" t="s">
        <v>16</v>
      </c>
      <c r="D716" t="s">
        <v>114</v>
      </c>
      <c r="E716" t="s">
        <v>115</v>
      </c>
      <c r="G716" s="6" t="s">
        <v>29</v>
      </c>
      <c r="H716" t="s">
        <v>53</v>
      </c>
      <c r="I716" t="s">
        <v>21</v>
      </c>
      <c r="J716" t="s">
        <v>22</v>
      </c>
      <c r="K716">
        <v>1.5</v>
      </c>
      <c r="L716">
        <v>107</v>
      </c>
      <c r="M716" t="s">
        <v>95</v>
      </c>
      <c r="N716">
        <v>107</v>
      </c>
      <c r="P716" cm="1">
        <f t="array" ref="P716">IF(Q716&gt;0,INDEX(Q716:Q22440,MATCH(TRUE,INDEX(Q716:Q22440="",,),0)-1),"")</f>
        <v>3</v>
      </c>
      <c r="Q716">
        <v>2</v>
      </c>
      <c r="R716">
        <f t="shared" si="12"/>
        <v>0</v>
      </c>
    </row>
    <row r="717" spans="1:18" x14ac:dyDescent="0.3">
      <c r="A717" t="s">
        <v>15</v>
      </c>
      <c r="B717" s="1">
        <v>38545</v>
      </c>
      <c r="C717" t="s">
        <v>16</v>
      </c>
      <c r="D717" t="s">
        <v>114</v>
      </c>
      <c r="E717" t="s">
        <v>115</v>
      </c>
      <c r="G717" s="6" t="s">
        <v>29</v>
      </c>
      <c r="H717" t="s">
        <v>69</v>
      </c>
      <c r="I717" t="s">
        <v>21</v>
      </c>
      <c r="J717" t="s">
        <v>22</v>
      </c>
      <c r="K717">
        <v>2</v>
      </c>
      <c r="L717">
        <v>40</v>
      </c>
      <c r="M717" t="s">
        <v>95</v>
      </c>
      <c r="N717">
        <v>40</v>
      </c>
      <c r="P717" cm="1">
        <f t="array" ref="P717">IF(Q717&gt;0,INDEX(Q717:Q22441,MATCH(TRUE,INDEX(Q717:Q22441="",,),0)-1),"")</f>
        <v>3</v>
      </c>
      <c r="Q717">
        <v>2</v>
      </c>
      <c r="R717">
        <f t="shared" si="12"/>
        <v>0</v>
      </c>
    </row>
    <row r="718" spans="1:18" x14ac:dyDescent="0.3">
      <c r="A718" t="s">
        <v>15</v>
      </c>
      <c r="B718" s="1">
        <v>38545</v>
      </c>
      <c r="C718" t="s">
        <v>16</v>
      </c>
      <c r="D718" t="s">
        <v>114</v>
      </c>
      <c r="E718" t="s">
        <v>115</v>
      </c>
      <c r="G718" s="6" t="s">
        <v>29</v>
      </c>
      <c r="H718" t="s">
        <v>28</v>
      </c>
      <c r="I718" t="s">
        <v>21</v>
      </c>
      <c r="J718" t="s">
        <v>22</v>
      </c>
      <c r="K718">
        <v>4</v>
      </c>
      <c r="L718">
        <v>94</v>
      </c>
      <c r="M718" t="s">
        <v>95</v>
      </c>
      <c r="N718">
        <v>94</v>
      </c>
      <c r="P718" cm="1">
        <f t="array" ref="P718">IF(Q718&gt;0,INDEX(Q718:Q22442,MATCH(TRUE,INDEX(Q718:Q22442="",,),0)-1),"")</f>
        <v>3</v>
      </c>
      <c r="Q718">
        <v>2</v>
      </c>
      <c r="R718">
        <f t="shared" si="12"/>
        <v>0</v>
      </c>
    </row>
    <row r="719" spans="1:18" x14ac:dyDescent="0.3">
      <c r="A719" t="s">
        <v>15</v>
      </c>
      <c r="B719" s="1">
        <v>38545</v>
      </c>
      <c r="C719" t="s">
        <v>16</v>
      </c>
      <c r="D719" t="s">
        <v>114</v>
      </c>
      <c r="E719" t="s">
        <v>115</v>
      </c>
      <c r="G719" s="6" t="s">
        <v>29</v>
      </c>
      <c r="H719" t="s">
        <v>69</v>
      </c>
      <c r="I719" t="s">
        <v>26</v>
      </c>
      <c r="J719" t="s">
        <v>27</v>
      </c>
      <c r="K719">
        <v>19</v>
      </c>
      <c r="L719">
        <v>2.4</v>
      </c>
      <c r="M719" t="s">
        <v>95</v>
      </c>
      <c r="N719">
        <v>2.4</v>
      </c>
      <c r="P719" cm="1">
        <f t="array" ref="P719">IF(Q719&gt;0,INDEX(Q719:Q22443,MATCH(TRUE,INDEX(Q719:Q22443="",,),0)-1),"")</f>
        <v>3</v>
      </c>
      <c r="Q719">
        <v>2</v>
      </c>
      <c r="R719">
        <f t="shared" si="12"/>
        <v>0</v>
      </c>
    </row>
    <row r="720" spans="1:18" x14ac:dyDescent="0.3">
      <c r="A720" t="s">
        <v>15</v>
      </c>
      <c r="B720" s="1">
        <v>38545</v>
      </c>
      <c r="C720" t="s">
        <v>16</v>
      </c>
      <c r="D720" t="s">
        <v>114</v>
      </c>
      <c r="E720" t="s">
        <v>115</v>
      </c>
      <c r="G720" s="6" t="s">
        <v>29</v>
      </c>
      <c r="H720" t="s">
        <v>41</v>
      </c>
      <c r="I720" t="s">
        <v>26</v>
      </c>
      <c r="J720" t="s">
        <v>27</v>
      </c>
      <c r="K720">
        <v>40</v>
      </c>
      <c r="L720">
        <v>21.25</v>
      </c>
      <c r="M720" t="s">
        <v>95</v>
      </c>
      <c r="N720">
        <v>21.25</v>
      </c>
      <c r="P720" cm="1">
        <f t="array" ref="P720">IF(Q720&gt;0,INDEX(Q720:Q22444,MATCH(TRUE,INDEX(Q720:Q22444="",,),0)-1),"")</f>
        <v>3</v>
      </c>
      <c r="Q720">
        <v>2</v>
      </c>
      <c r="R720">
        <f t="shared" si="12"/>
        <v>0</v>
      </c>
    </row>
    <row r="721" spans="1:18" x14ac:dyDescent="0.3">
      <c r="A721" t="s">
        <v>15</v>
      </c>
      <c r="B721" s="1">
        <v>38545</v>
      </c>
      <c r="C721" t="s">
        <v>16</v>
      </c>
      <c r="D721" t="s">
        <v>114</v>
      </c>
      <c r="E721" t="s">
        <v>115</v>
      </c>
      <c r="G721" s="6" t="s">
        <v>29</v>
      </c>
      <c r="H721" t="s">
        <v>64</v>
      </c>
      <c r="I721" t="s">
        <v>26</v>
      </c>
      <c r="J721" t="s">
        <v>27</v>
      </c>
      <c r="K721">
        <v>7</v>
      </c>
      <c r="L721">
        <v>5.0999999999999996</v>
      </c>
      <c r="M721" t="s">
        <v>95</v>
      </c>
      <c r="N721">
        <v>5.0999999999999996</v>
      </c>
      <c r="P721" cm="1">
        <f t="array" ref="P721">IF(Q721&gt;0,INDEX(Q721:Q22445,MATCH(TRUE,INDEX(Q721:Q22445="",,),0)-1),"")</f>
        <v>3</v>
      </c>
      <c r="Q721">
        <v>2</v>
      </c>
      <c r="R721">
        <f t="shared" si="12"/>
        <v>0</v>
      </c>
    </row>
    <row r="722" spans="1:18" x14ac:dyDescent="0.3">
      <c r="A722" t="s">
        <v>15</v>
      </c>
      <c r="B722" s="1">
        <v>38545</v>
      </c>
      <c r="C722" t="s">
        <v>16</v>
      </c>
      <c r="D722" t="s">
        <v>114</v>
      </c>
      <c r="E722" t="s">
        <v>115</v>
      </c>
      <c r="G722" t="s">
        <v>19</v>
      </c>
      <c r="H722" t="s">
        <v>41</v>
      </c>
      <c r="I722" t="s">
        <v>21</v>
      </c>
      <c r="J722" t="s">
        <v>22</v>
      </c>
      <c r="K722">
        <v>19</v>
      </c>
      <c r="L722">
        <v>181</v>
      </c>
      <c r="M722" t="s">
        <v>101</v>
      </c>
      <c r="N722">
        <v>181</v>
      </c>
      <c r="P722" cm="1">
        <f t="array" ref="P722">IF(Q722&gt;0,INDEX(Q722:Q22446,MATCH(TRUE,INDEX(Q722:Q22446="",,),0)-1),"")</f>
        <v>3</v>
      </c>
      <c r="Q722">
        <v>3</v>
      </c>
      <c r="R722">
        <f t="shared" si="12"/>
        <v>0</v>
      </c>
    </row>
    <row r="723" spans="1:18" x14ac:dyDescent="0.3">
      <c r="A723" t="s">
        <v>15</v>
      </c>
      <c r="B723" s="1">
        <v>38545</v>
      </c>
      <c r="C723" t="s">
        <v>16</v>
      </c>
      <c r="D723" t="s">
        <v>114</v>
      </c>
      <c r="E723" t="s">
        <v>115</v>
      </c>
      <c r="G723" t="s">
        <v>19</v>
      </c>
      <c r="H723" t="s">
        <v>53</v>
      </c>
      <c r="I723" t="s">
        <v>26</v>
      </c>
      <c r="J723" t="s">
        <v>27</v>
      </c>
      <c r="K723">
        <v>61</v>
      </c>
      <c r="L723">
        <v>17.2</v>
      </c>
      <c r="M723" t="s">
        <v>101</v>
      </c>
      <c r="N723">
        <v>17.2</v>
      </c>
      <c r="P723" cm="1">
        <f t="array" ref="P723">IF(Q723&gt;0,INDEX(Q723:Q22447,MATCH(TRUE,INDEX(Q723:Q22447="",,),0)-1),"")</f>
        <v>3</v>
      </c>
      <c r="Q723">
        <v>3</v>
      </c>
      <c r="R723">
        <f t="shared" si="12"/>
        <v>0</v>
      </c>
    </row>
    <row r="724" spans="1:18" x14ac:dyDescent="0.3">
      <c r="A724" t="s">
        <v>15</v>
      </c>
      <c r="B724" s="1">
        <v>38545</v>
      </c>
      <c r="C724" t="s">
        <v>16</v>
      </c>
      <c r="D724" t="s">
        <v>114</v>
      </c>
      <c r="E724" t="s">
        <v>115</v>
      </c>
      <c r="G724" t="s">
        <v>19</v>
      </c>
      <c r="H724" t="s">
        <v>28</v>
      </c>
      <c r="I724" t="s">
        <v>26</v>
      </c>
      <c r="J724" t="s">
        <v>27</v>
      </c>
      <c r="K724">
        <v>142</v>
      </c>
      <c r="L724">
        <v>19.45</v>
      </c>
      <c r="M724" t="s">
        <v>101</v>
      </c>
      <c r="N724">
        <v>19.45</v>
      </c>
      <c r="P724" cm="1">
        <f t="array" ref="P724">IF(Q724&gt;0,INDEX(Q724:Q22448,MATCH(TRUE,INDEX(Q724:Q22448="",,),0)-1),"")</f>
        <v>3</v>
      </c>
      <c r="Q724">
        <v>3</v>
      </c>
      <c r="R724">
        <f t="shared" si="12"/>
        <v>0</v>
      </c>
    </row>
    <row r="725" spans="1:18" x14ac:dyDescent="0.3">
      <c r="A725" t="s">
        <v>15</v>
      </c>
      <c r="B725" s="1">
        <v>38545</v>
      </c>
      <c r="C725" t="s">
        <v>16</v>
      </c>
      <c r="D725" t="s">
        <v>114</v>
      </c>
      <c r="E725" t="s">
        <v>115</v>
      </c>
      <c r="G725" s="6" t="s">
        <v>29</v>
      </c>
      <c r="H725" t="s">
        <v>20</v>
      </c>
      <c r="I725" t="s">
        <v>21</v>
      </c>
      <c r="J725" t="s">
        <v>22</v>
      </c>
      <c r="K725">
        <v>1</v>
      </c>
      <c r="L725">
        <v>321</v>
      </c>
      <c r="M725" t="s">
        <v>101</v>
      </c>
      <c r="N725">
        <v>321</v>
      </c>
      <c r="P725" cm="1">
        <f t="array" ref="P725">IF(Q725&gt;0,INDEX(Q725:Q22449,MATCH(TRUE,INDEX(Q725:Q22449="",,),0)-1),"")</f>
        <v>3</v>
      </c>
      <c r="Q725">
        <v>3</v>
      </c>
      <c r="R725">
        <f t="shared" si="12"/>
        <v>0</v>
      </c>
    </row>
    <row r="726" spans="1:18" x14ac:dyDescent="0.3">
      <c r="A726" t="s">
        <v>15</v>
      </c>
      <c r="B726" s="1">
        <v>38545</v>
      </c>
      <c r="C726" t="s">
        <v>16</v>
      </c>
      <c r="D726" t="s">
        <v>114</v>
      </c>
      <c r="E726" t="s">
        <v>115</v>
      </c>
      <c r="G726" s="6" t="s">
        <v>29</v>
      </c>
      <c r="H726" t="s">
        <v>53</v>
      </c>
      <c r="I726" t="s">
        <v>21</v>
      </c>
      <c r="J726" t="s">
        <v>22</v>
      </c>
      <c r="K726">
        <v>1.5</v>
      </c>
      <c r="L726">
        <v>107</v>
      </c>
      <c r="M726" t="s">
        <v>101</v>
      </c>
      <c r="N726">
        <v>107</v>
      </c>
      <c r="P726" cm="1">
        <f t="array" ref="P726">IF(Q726&gt;0,INDEX(Q726:Q22450,MATCH(TRUE,INDEX(Q726:Q22450="",,),0)-1),"")</f>
        <v>3</v>
      </c>
      <c r="Q726">
        <v>3</v>
      </c>
      <c r="R726">
        <f t="shared" si="12"/>
        <v>0</v>
      </c>
    </row>
    <row r="727" spans="1:18" x14ac:dyDescent="0.3">
      <c r="A727" t="s">
        <v>15</v>
      </c>
      <c r="B727" s="1">
        <v>38545</v>
      </c>
      <c r="C727" t="s">
        <v>16</v>
      </c>
      <c r="D727" t="s">
        <v>114</v>
      </c>
      <c r="E727" t="s">
        <v>115</v>
      </c>
      <c r="G727" s="6" t="s">
        <v>29</v>
      </c>
      <c r="H727" t="s">
        <v>69</v>
      </c>
      <c r="I727" t="s">
        <v>21</v>
      </c>
      <c r="J727" t="s">
        <v>22</v>
      </c>
      <c r="K727">
        <v>2</v>
      </c>
      <c r="L727">
        <v>40</v>
      </c>
      <c r="M727" t="s">
        <v>101</v>
      </c>
      <c r="N727">
        <v>40</v>
      </c>
      <c r="P727" cm="1">
        <f t="array" ref="P727">IF(Q727&gt;0,INDEX(Q727:Q22451,MATCH(TRUE,INDEX(Q727:Q22451="",,),0)-1),"")</f>
        <v>3</v>
      </c>
      <c r="Q727">
        <v>3</v>
      </c>
      <c r="R727">
        <f t="shared" si="12"/>
        <v>0</v>
      </c>
    </row>
    <row r="728" spans="1:18" x14ac:dyDescent="0.3">
      <c r="A728" t="s">
        <v>15</v>
      </c>
      <c r="B728" s="1">
        <v>38545</v>
      </c>
      <c r="C728" t="s">
        <v>16</v>
      </c>
      <c r="D728" t="s">
        <v>114</v>
      </c>
      <c r="E728" t="s">
        <v>115</v>
      </c>
      <c r="G728" s="6" t="s">
        <v>29</v>
      </c>
      <c r="H728" t="s">
        <v>28</v>
      </c>
      <c r="I728" t="s">
        <v>21</v>
      </c>
      <c r="J728" t="s">
        <v>22</v>
      </c>
      <c r="K728">
        <v>4</v>
      </c>
      <c r="L728">
        <v>94</v>
      </c>
      <c r="M728" t="s">
        <v>101</v>
      </c>
      <c r="N728">
        <v>94</v>
      </c>
      <c r="P728" cm="1">
        <f t="array" ref="P728">IF(Q728&gt;0,INDEX(Q728:Q22452,MATCH(TRUE,INDEX(Q728:Q22452="",,),0)-1),"")</f>
        <v>3</v>
      </c>
      <c r="Q728">
        <v>3</v>
      </c>
      <c r="R728">
        <f t="shared" si="12"/>
        <v>0</v>
      </c>
    </row>
    <row r="729" spans="1:18" x14ac:dyDescent="0.3">
      <c r="A729" t="s">
        <v>15</v>
      </c>
      <c r="B729" s="1">
        <v>38545</v>
      </c>
      <c r="C729" t="s">
        <v>16</v>
      </c>
      <c r="D729" t="s">
        <v>114</v>
      </c>
      <c r="E729" t="s">
        <v>115</v>
      </c>
      <c r="G729" s="6" t="s">
        <v>29</v>
      </c>
      <c r="H729" t="s">
        <v>69</v>
      </c>
      <c r="I729" t="s">
        <v>26</v>
      </c>
      <c r="J729" t="s">
        <v>27</v>
      </c>
      <c r="K729">
        <v>19</v>
      </c>
      <c r="L729">
        <v>2.4</v>
      </c>
      <c r="M729" t="s">
        <v>101</v>
      </c>
      <c r="N729">
        <v>2.4</v>
      </c>
      <c r="P729" cm="1">
        <f t="array" ref="P729">IF(Q729&gt;0,INDEX(Q729:Q22453,MATCH(TRUE,INDEX(Q729:Q22453="",,),0)-1),"")</f>
        <v>3</v>
      </c>
      <c r="Q729">
        <v>3</v>
      </c>
      <c r="R729">
        <f t="shared" si="12"/>
        <v>0</v>
      </c>
    </row>
    <row r="730" spans="1:18" x14ac:dyDescent="0.3">
      <c r="A730" t="s">
        <v>15</v>
      </c>
      <c r="B730" s="1">
        <v>38545</v>
      </c>
      <c r="C730" t="s">
        <v>16</v>
      </c>
      <c r="D730" t="s">
        <v>114</v>
      </c>
      <c r="E730" t="s">
        <v>115</v>
      </c>
      <c r="G730" s="6" t="s">
        <v>29</v>
      </c>
      <c r="H730" t="s">
        <v>41</v>
      </c>
      <c r="I730" t="s">
        <v>26</v>
      </c>
      <c r="J730" t="s">
        <v>27</v>
      </c>
      <c r="K730">
        <v>40</v>
      </c>
      <c r="L730">
        <v>21.25</v>
      </c>
      <c r="M730" t="s">
        <v>101</v>
      </c>
      <c r="N730">
        <v>21.25</v>
      </c>
      <c r="P730" cm="1">
        <f t="array" ref="P730">IF(Q730&gt;0,INDEX(Q730:Q22454,MATCH(TRUE,INDEX(Q730:Q22454="",,),0)-1),"")</f>
        <v>3</v>
      </c>
      <c r="Q730">
        <v>3</v>
      </c>
      <c r="R730">
        <f t="shared" si="12"/>
        <v>0</v>
      </c>
    </row>
    <row r="731" spans="1:18" x14ac:dyDescent="0.3">
      <c r="A731" t="s">
        <v>15</v>
      </c>
      <c r="B731" s="1">
        <v>38545</v>
      </c>
      <c r="C731" t="s">
        <v>16</v>
      </c>
      <c r="D731" t="s">
        <v>114</v>
      </c>
      <c r="E731" t="s">
        <v>115</v>
      </c>
      <c r="G731" s="6" t="s">
        <v>29</v>
      </c>
      <c r="H731" t="s">
        <v>64</v>
      </c>
      <c r="I731" t="s">
        <v>26</v>
      </c>
      <c r="J731" t="s">
        <v>27</v>
      </c>
      <c r="K731">
        <v>7</v>
      </c>
      <c r="L731">
        <v>5.0999999999999996</v>
      </c>
      <c r="M731" t="s">
        <v>101</v>
      </c>
      <c r="N731">
        <v>5.0999999999999996</v>
      </c>
      <c r="P731" cm="1">
        <f t="array" ref="P731">IF(Q731&gt;0,INDEX(Q731:Q22455,MATCH(TRUE,INDEX(Q731:Q22455="",,),0)-1),"")</f>
        <v>3</v>
      </c>
      <c r="Q731">
        <v>3</v>
      </c>
      <c r="R731">
        <f t="shared" si="12"/>
        <v>0</v>
      </c>
    </row>
    <row r="732" spans="1:18" x14ac:dyDescent="0.3">
      <c r="P732" t="str" cm="1">
        <f t="array" ref="P732">IF(Q732&gt;0,INDEX(Q732:Q22456,MATCH(TRUE,INDEX(Q732:Q22456="",,),0)-1),"")</f>
        <v/>
      </c>
      <c r="R732" t="str">
        <f t="shared" si="12"/>
        <v/>
      </c>
    </row>
    <row r="733" spans="1:18" x14ac:dyDescent="0.3">
      <c r="A733" t="s">
        <v>15</v>
      </c>
      <c r="B733" s="1">
        <v>38545</v>
      </c>
      <c r="C733" t="s">
        <v>16</v>
      </c>
      <c r="D733" t="s">
        <v>116</v>
      </c>
      <c r="E733" t="s">
        <v>117</v>
      </c>
      <c r="G733" t="s">
        <v>19</v>
      </c>
      <c r="H733" t="s">
        <v>28</v>
      </c>
      <c r="I733" t="s">
        <v>26</v>
      </c>
      <c r="J733" t="s">
        <v>27</v>
      </c>
      <c r="K733">
        <v>50</v>
      </c>
      <c r="L733">
        <v>29</v>
      </c>
      <c r="M733" t="s">
        <v>46</v>
      </c>
      <c r="N733">
        <v>65</v>
      </c>
      <c r="O733" t="s">
        <v>24</v>
      </c>
      <c r="P733" cm="1">
        <f t="array" ref="P733">IF(Q733&gt;0,INDEX(Q733:Q22457,MATCH(TRUE,INDEX(Q733:Q22457="",,),0)-1),"")</f>
        <v>5</v>
      </c>
      <c r="Q733">
        <v>1</v>
      </c>
      <c r="R733">
        <f t="shared" si="12"/>
        <v>0</v>
      </c>
    </row>
    <row r="734" spans="1:18" x14ac:dyDescent="0.3">
      <c r="A734" t="s">
        <v>15</v>
      </c>
      <c r="B734" s="1">
        <v>38545</v>
      </c>
      <c r="C734" t="s">
        <v>16</v>
      </c>
      <c r="D734" t="s">
        <v>116</v>
      </c>
      <c r="E734" t="s">
        <v>117</v>
      </c>
      <c r="G734" t="s">
        <v>19</v>
      </c>
      <c r="H734" t="s">
        <v>63</v>
      </c>
      <c r="I734" t="s">
        <v>26</v>
      </c>
      <c r="J734" t="s">
        <v>27</v>
      </c>
      <c r="K734">
        <v>42</v>
      </c>
      <c r="L734">
        <v>22.65</v>
      </c>
      <c r="M734" t="s">
        <v>46</v>
      </c>
      <c r="N734">
        <v>23</v>
      </c>
      <c r="O734" t="s">
        <v>24</v>
      </c>
      <c r="P734" cm="1">
        <f t="array" ref="P734">IF(Q734&gt;0,INDEX(Q734:Q22458,MATCH(TRUE,INDEX(Q734:Q22458="",,),0)-1),"")</f>
        <v>5</v>
      </c>
      <c r="Q734">
        <v>1</v>
      </c>
      <c r="R734">
        <f t="shared" si="12"/>
        <v>0</v>
      </c>
    </row>
    <row r="735" spans="1:18" x14ac:dyDescent="0.3">
      <c r="A735" t="s">
        <v>15</v>
      </c>
      <c r="B735" s="1">
        <v>38545</v>
      </c>
      <c r="C735" t="s">
        <v>16</v>
      </c>
      <c r="D735" t="s">
        <v>116</v>
      </c>
      <c r="E735" t="s">
        <v>117</v>
      </c>
      <c r="G735" s="6" t="s">
        <v>29</v>
      </c>
      <c r="H735" t="s">
        <v>30</v>
      </c>
      <c r="I735" t="s">
        <v>26</v>
      </c>
      <c r="J735" t="s">
        <v>27</v>
      </c>
      <c r="K735">
        <v>46</v>
      </c>
      <c r="L735">
        <v>18.399999999999999</v>
      </c>
      <c r="M735" t="s">
        <v>46</v>
      </c>
      <c r="N735">
        <v>18.399999999999999</v>
      </c>
      <c r="O735" t="s">
        <v>24</v>
      </c>
      <c r="P735" cm="1">
        <f t="array" ref="P735">IF(Q735&gt;0,INDEX(Q735:Q22459,MATCH(TRUE,INDEX(Q735:Q22459="",,),0)-1),"")</f>
        <v>5</v>
      </c>
      <c r="Q735">
        <v>1</v>
      </c>
      <c r="R735">
        <f t="shared" si="12"/>
        <v>0</v>
      </c>
    </row>
    <row r="736" spans="1:18" x14ac:dyDescent="0.3">
      <c r="A736" t="s">
        <v>15</v>
      </c>
      <c r="B736" s="1">
        <v>38545</v>
      </c>
      <c r="C736" t="s">
        <v>16</v>
      </c>
      <c r="D736" t="s">
        <v>116</v>
      </c>
      <c r="E736" t="s">
        <v>117</v>
      </c>
      <c r="G736" s="6" t="s">
        <v>29</v>
      </c>
      <c r="H736" t="s">
        <v>99</v>
      </c>
      <c r="I736" t="s">
        <v>26</v>
      </c>
      <c r="J736" t="s">
        <v>27</v>
      </c>
      <c r="K736">
        <v>12</v>
      </c>
      <c r="L736">
        <v>8.6</v>
      </c>
      <c r="M736" t="s">
        <v>46</v>
      </c>
      <c r="N736">
        <v>8.6</v>
      </c>
      <c r="O736" t="s">
        <v>24</v>
      </c>
      <c r="P736" cm="1">
        <f t="array" ref="P736">IF(Q736&gt;0,INDEX(Q736:Q22460,MATCH(TRUE,INDEX(Q736:Q22460="",,),0)-1),"")</f>
        <v>5</v>
      </c>
      <c r="Q736">
        <v>1</v>
      </c>
      <c r="R736">
        <f t="shared" si="12"/>
        <v>0</v>
      </c>
    </row>
    <row r="737" spans="1:18" x14ac:dyDescent="0.3">
      <c r="A737" t="s">
        <v>15</v>
      </c>
      <c r="B737" s="1">
        <v>38545</v>
      </c>
      <c r="C737" t="s">
        <v>16</v>
      </c>
      <c r="D737" t="s">
        <v>116</v>
      </c>
      <c r="E737" t="s">
        <v>117</v>
      </c>
      <c r="G737" s="6" t="s">
        <v>29</v>
      </c>
      <c r="H737" t="s">
        <v>43</v>
      </c>
      <c r="I737" t="s">
        <v>26</v>
      </c>
      <c r="J737" t="s">
        <v>27</v>
      </c>
      <c r="K737">
        <v>38</v>
      </c>
      <c r="L737">
        <v>10.199999999999999</v>
      </c>
      <c r="M737" t="s">
        <v>46</v>
      </c>
      <c r="N737">
        <v>10.199999999999999</v>
      </c>
      <c r="O737" t="s">
        <v>24</v>
      </c>
      <c r="P737" cm="1">
        <f t="array" ref="P737">IF(Q737&gt;0,INDEX(Q737:Q22461,MATCH(TRUE,INDEX(Q737:Q22461="",,),0)-1),"")</f>
        <v>5</v>
      </c>
      <c r="Q737">
        <v>1</v>
      </c>
      <c r="R737">
        <f t="shared" si="12"/>
        <v>0</v>
      </c>
    </row>
    <row r="738" spans="1:18" x14ac:dyDescent="0.3">
      <c r="A738" t="s">
        <v>15</v>
      </c>
      <c r="B738" s="1">
        <v>38545</v>
      </c>
      <c r="C738" t="s">
        <v>16</v>
      </c>
      <c r="D738" t="s">
        <v>116</v>
      </c>
      <c r="E738" t="s">
        <v>117</v>
      </c>
      <c r="G738" s="6" t="s">
        <v>29</v>
      </c>
      <c r="H738" t="s">
        <v>70</v>
      </c>
      <c r="I738" t="s">
        <v>26</v>
      </c>
      <c r="J738" t="s">
        <v>27</v>
      </c>
      <c r="K738">
        <v>12</v>
      </c>
      <c r="L738">
        <v>11.95</v>
      </c>
      <c r="M738" t="s">
        <v>46</v>
      </c>
      <c r="N738">
        <v>11.95</v>
      </c>
      <c r="O738" t="s">
        <v>24</v>
      </c>
      <c r="P738" cm="1">
        <f t="array" ref="P738">IF(Q738&gt;0,INDEX(Q738:Q22462,MATCH(TRUE,INDEX(Q738:Q22462="",,),0)-1),"")</f>
        <v>5</v>
      </c>
      <c r="Q738">
        <v>1</v>
      </c>
      <c r="R738">
        <f t="shared" si="12"/>
        <v>0</v>
      </c>
    </row>
    <row r="739" spans="1:18" x14ac:dyDescent="0.3">
      <c r="A739" t="s">
        <v>15</v>
      </c>
      <c r="B739" s="1">
        <v>38545</v>
      </c>
      <c r="C739" t="s">
        <v>16</v>
      </c>
      <c r="D739" t="s">
        <v>116</v>
      </c>
      <c r="E739" t="s">
        <v>117</v>
      </c>
      <c r="G739" t="s">
        <v>19</v>
      </c>
      <c r="H739" t="s">
        <v>28</v>
      </c>
      <c r="I739" t="s">
        <v>26</v>
      </c>
      <c r="J739" t="s">
        <v>27</v>
      </c>
      <c r="K739">
        <v>50</v>
      </c>
      <c r="L739">
        <v>29</v>
      </c>
      <c r="M739" t="s">
        <v>95</v>
      </c>
      <c r="N739">
        <v>42.05</v>
      </c>
      <c r="P739" cm="1">
        <f t="array" ref="P739">IF(Q739&gt;0,INDEX(Q739:Q22463,MATCH(TRUE,INDEX(Q739:Q22463="",,),0)-1),"")</f>
        <v>5</v>
      </c>
      <c r="Q739">
        <v>2</v>
      </c>
      <c r="R739">
        <f t="shared" si="12"/>
        <v>0</v>
      </c>
    </row>
    <row r="740" spans="1:18" x14ac:dyDescent="0.3">
      <c r="A740" t="s">
        <v>15</v>
      </c>
      <c r="B740" s="1">
        <v>38545</v>
      </c>
      <c r="C740" t="s">
        <v>16</v>
      </c>
      <c r="D740" t="s">
        <v>116</v>
      </c>
      <c r="E740" t="s">
        <v>117</v>
      </c>
      <c r="G740" t="s">
        <v>19</v>
      </c>
      <c r="H740" t="s">
        <v>63</v>
      </c>
      <c r="I740" t="s">
        <v>26</v>
      </c>
      <c r="J740" t="s">
        <v>27</v>
      </c>
      <c r="K740">
        <v>42</v>
      </c>
      <c r="L740">
        <v>22.65</v>
      </c>
      <c r="M740" t="s">
        <v>95</v>
      </c>
      <c r="N740">
        <v>22.65</v>
      </c>
      <c r="P740" cm="1">
        <f t="array" ref="P740">IF(Q740&gt;0,INDEX(Q740:Q22464,MATCH(TRUE,INDEX(Q740:Q22464="",,),0)-1),"")</f>
        <v>5</v>
      </c>
      <c r="Q740">
        <v>2</v>
      </c>
      <c r="R740">
        <f t="shared" si="12"/>
        <v>0</v>
      </c>
    </row>
    <row r="741" spans="1:18" x14ac:dyDescent="0.3">
      <c r="A741" t="s">
        <v>15</v>
      </c>
      <c r="B741" s="1">
        <v>38545</v>
      </c>
      <c r="C741" t="s">
        <v>16</v>
      </c>
      <c r="D741" t="s">
        <v>116</v>
      </c>
      <c r="E741" t="s">
        <v>117</v>
      </c>
      <c r="G741" s="6" t="s">
        <v>29</v>
      </c>
      <c r="H741" t="s">
        <v>30</v>
      </c>
      <c r="I741" t="s">
        <v>26</v>
      </c>
      <c r="J741" t="s">
        <v>27</v>
      </c>
      <c r="K741">
        <v>46</v>
      </c>
      <c r="L741">
        <v>18.399999999999999</v>
      </c>
      <c r="M741" t="s">
        <v>95</v>
      </c>
      <c r="N741">
        <v>18.399999999999999</v>
      </c>
      <c r="P741" cm="1">
        <f t="array" ref="P741">IF(Q741&gt;0,INDEX(Q741:Q22465,MATCH(TRUE,INDEX(Q741:Q22465="",,),0)-1),"")</f>
        <v>5</v>
      </c>
      <c r="Q741">
        <v>2</v>
      </c>
      <c r="R741">
        <f t="shared" si="12"/>
        <v>0</v>
      </c>
    </row>
    <row r="742" spans="1:18" x14ac:dyDescent="0.3">
      <c r="A742" t="s">
        <v>15</v>
      </c>
      <c r="B742" s="1">
        <v>38545</v>
      </c>
      <c r="C742" t="s">
        <v>16</v>
      </c>
      <c r="D742" t="s">
        <v>116</v>
      </c>
      <c r="E742" t="s">
        <v>117</v>
      </c>
      <c r="G742" s="6" t="s">
        <v>29</v>
      </c>
      <c r="H742" t="s">
        <v>99</v>
      </c>
      <c r="I742" t="s">
        <v>26</v>
      </c>
      <c r="J742" t="s">
        <v>27</v>
      </c>
      <c r="K742">
        <v>12</v>
      </c>
      <c r="L742">
        <v>8.6</v>
      </c>
      <c r="M742" t="s">
        <v>95</v>
      </c>
      <c r="N742">
        <v>8.6</v>
      </c>
      <c r="P742" cm="1">
        <f t="array" ref="P742">IF(Q742&gt;0,INDEX(Q742:Q22466,MATCH(TRUE,INDEX(Q742:Q22466="",,),0)-1),"")</f>
        <v>5</v>
      </c>
      <c r="Q742">
        <v>2</v>
      </c>
      <c r="R742">
        <f t="shared" si="12"/>
        <v>0</v>
      </c>
    </row>
    <row r="743" spans="1:18" x14ac:dyDescent="0.3">
      <c r="A743" t="s">
        <v>15</v>
      </c>
      <c r="B743" s="1">
        <v>38545</v>
      </c>
      <c r="C743" t="s">
        <v>16</v>
      </c>
      <c r="D743" t="s">
        <v>116</v>
      </c>
      <c r="E743" t="s">
        <v>117</v>
      </c>
      <c r="G743" s="6" t="s">
        <v>29</v>
      </c>
      <c r="H743" t="s">
        <v>43</v>
      </c>
      <c r="I743" t="s">
        <v>26</v>
      </c>
      <c r="J743" t="s">
        <v>27</v>
      </c>
      <c r="K743">
        <v>38</v>
      </c>
      <c r="L743">
        <v>10.199999999999999</v>
      </c>
      <c r="M743" t="s">
        <v>95</v>
      </c>
      <c r="N743">
        <v>10.199999999999999</v>
      </c>
      <c r="P743" cm="1">
        <f t="array" ref="P743">IF(Q743&gt;0,INDEX(Q743:Q22467,MATCH(TRUE,INDEX(Q743:Q22467="",,),0)-1),"")</f>
        <v>5</v>
      </c>
      <c r="Q743">
        <v>2</v>
      </c>
      <c r="R743">
        <f t="shared" si="12"/>
        <v>0</v>
      </c>
    </row>
    <row r="744" spans="1:18" x14ac:dyDescent="0.3">
      <c r="A744" t="s">
        <v>15</v>
      </c>
      <c r="B744" s="1">
        <v>38545</v>
      </c>
      <c r="C744" t="s">
        <v>16</v>
      </c>
      <c r="D744" t="s">
        <v>116</v>
      </c>
      <c r="E744" t="s">
        <v>117</v>
      </c>
      <c r="G744" s="6" t="s">
        <v>29</v>
      </c>
      <c r="H744" t="s">
        <v>70</v>
      </c>
      <c r="I744" t="s">
        <v>26</v>
      </c>
      <c r="J744" t="s">
        <v>27</v>
      </c>
      <c r="K744">
        <v>12</v>
      </c>
      <c r="L744">
        <v>11.95</v>
      </c>
      <c r="M744" t="s">
        <v>95</v>
      </c>
      <c r="N744">
        <v>11.95</v>
      </c>
      <c r="P744" cm="1">
        <f t="array" ref="P744">IF(Q744&gt;0,INDEX(Q744:Q22468,MATCH(TRUE,INDEX(Q744:Q22468="",,),0)-1),"")</f>
        <v>5</v>
      </c>
      <c r="Q744">
        <v>2</v>
      </c>
      <c r="R744">
        <f t="shared" si="12"/>
        <v>0</v>
      </c>
    </row>
    <row r="745" spans="1:18" x14ac:dyDescent="0.3">
      <c r="A745" t="s">
        <v>15</v>
      </c>
      <c r="B745" s="1">
        <v>38545</v>
      </c>
      <c r="C745" t="s">
        <v>16</v>
      </c>
      <c r="D745" t="s">
        <v>116</v>
      </c>
      <c r="E745" t="s">
        <v>117</v>
      </c>
      <c r="G745" t="s">
        <v>19</v>
      </c>
      <c r="H745" t="s">
        <v>28</v>
      </c>
      <c r="I745" t="s">
        <v>26</v>
      </c>
      <c r="J745" t="s">
        <v>27</v>
      </c>
      <c r="K745">
        <v>50</v>
      </c>
      <c r="L745">
        <v>29</v>
      </c>
      <c r="M745" t="s">
        <v>54</v>
      </c>
      <c r="N745">
        <v>30</v>
      </c>
      <c r="P745" cm="1">
        <f t="array" ref="P745">IF(Q745&gt;0,INDEX(Q745:Q22469,MATCH(TRUE,INDEX(Q745:Q22469="",,),0)-1),"")</f>
        <v>5</v>
      </c>
      <c r="Q745">
        <v>3</v>
      </c>
      <c r="R745">
        <f t="shared" si="12"/>
        <v>0</v>
      </c>
    </row>
    <row r="746" spans="1:18" x14ac:dyDescent="0.3">
      <c r="A746" t="s">
        <v>15</v>
      </c>
      <c r="B746" s="1">
        <v>38545</v>
      </c>
      <c r="C746" t="s">
        <v>16</v>
      </c>
      <c r="D746" t="s">
        <v>116</v>
      </c>
      <c r="E746" t="s">
        <v>117</v>
      </c>
      <c r="G746" t="s">
        <v>19</v>
      </c>
      <c r="H746" t="s">
        <v>63</v>
      </c>
      <c r="I746" t="s">
        <v>26</v>
      </c>
      <c r="J746" t="s">
        <v>27</v>
      </c>
      <c r="K746">
        <v>42</v>
      </c>
      <c r="L746">
        <v>22.65</v>
      </c>
      <c r="M746" t="s">
        <v>54</v>
      </c>
      <c r="N746">
        <v>25.65</v>
      </c>
      <c r="P746" cm="1">
        <f t="array" ref="P746">IF(Q746&gt;0,INDEX(Q746:Q22470,MATCH(TRUE,INDEX(Q746:Q22470="",,),0)-1),"")</f>
        <v>5</v>
      </c>
      <c r="Q746">
        <v>3</v>
      </c>
      <c r="R746">
        <f t="shared" si="12"/>
        <v>0</v>
      </c>
    </row>
    <row r="747" spans="1:18" x14ac:dyDescent="0.3">
      <c r="A747" t="s">
        <v>15</v>
      </c>
      <c r="B747" s="1">
        <v>38545</v>
      </c>
      <c r="C747" t="s">
        <v>16</v>
      </c>
      <c r="D747" t="s">
        <v>116</v>
      </c>
      <c r="E747" t="s">
        <v>117</v>
      </c>
      <c r="G747" s="6" t="s">
        <v>29</v>
      </c>
      <c r="H747" t="s">
        <v>30</v>
      </c>
      <c r="I747" t="s">
        <v>26</v>
      </c>
      <c r="J747" t="s">
        <v>27</v>
      </c>
      <c r="K747">
        <v>46</v>
      </c>
      <c r="L747">
        <v>18.399999999999999</v>
      </c>
      <c r="M747" t="s">
        <v>54</v>
      </c>
      <c r="N747">
        <v>18.399999999999999</v>
      </c>
      <c r="P747" cm="1">
        <f t="array" ref="P747">IF(Q747&gt;0,INDEX(Q747:Q22471,MATCH(TRUE,INDEX(Q747:Q22471="",,),0)-1),"")</f>
        <v>5</v>
      </c>
      <c r="Q747">
        <v>3</v>
      </c>
      <c r="R747">
        <f t="shared" si="12"/>
        <v>0</v>
      </c>
    </row>
    <row r="748" spans="1:18" x14ac:dyDescent="0.3">
      <c r="A748" t="s">
        <v>15</v>
      </c>
      <c r="B748" s="1">
        <v>38545</v>
      </c>
      <c r="C748" t="s">
        <v>16</v>
      </c>
      <c r="D748" t="s">
        <v>116</v>
      </c>
      <c r="E748" t="s">
        <v>117</v>
      </c>
      <c r="G748" s="6" t="s">
        <v>29</v>
      </c>
      <c r="H748" t="s">
        <v>99</v>
      </c>
      <c r="I748" t="s">
        <v>26</v>
      </c>
      <c r="J748" t="s">
        <v>27</v>
      </c>
      <c r="K748">
        <v>12</v>
      </c>
      <c r="L748">
        <v>8.6</v>
      </c>
      <c r="M748" t="s">
        <v>54</v>
      </c>
      <c r="N748">
        <v>8.6</v>
      </c>
      <c r="P748" cm="1">
        <f t="array" ref="P748">IF(Q748&gt;0,INDEX(Q748:Q22472,MATCH(TRUE,INDEX(Q748:Q22472="",,),0)-1),"")</f>
        <v>5</v>
      </c>
      <c r="Q748">
        <v>3</v>
      </c>
      <c r="R748">
        <f t="shared" si="12"/>
        <v>0</v>
      </c>
    </row>
    <row r="749" spans="1:18" x14ac:dyDescent="0.3">
      <c r="A749" t="s">
        <v>15</v>
      </c>
      <c r="B749" s="1">
        <v>38545</v>
      </c>
      <c r="C749" t="s">
        <v>16</v>
      </c>
      <c r="D749" t="s">
        <v>116</v>
      </c>
      <c r="E749" t="s">
        <v>117</v>
      </c>
      <c r="G749" s="6" t="s">
        <v>29</v>
      </c>
      <c r="H749" t="s">
        <v>43</v>
      </c>
      <c r="I749" t="s">
        <v>26</v>
      </c>
      <c r="J749" t="s">
        <v>27</v>
      </c>
      <c r="K749">
        <v>38</v>
      </c>
      <c r="L749">
        <v>10.199999999999999</v>
      </c>
      <c r="M749" t="s">
        <v>54</v>
      </c>
      <c r="N749">
        <v>10.199999999999999</v>
      </c>
      <c r="P749" cm="1">
        <f t="array" ref="P749">IF(Q749&gt;0,INDEX(Q749:Q22473,MATCH(TRUE,INDEX(Q749:Q22473="",,),0)-1),"")</f>
        <v>5</v>
      </c>
      <c r="Q749">
        <v>3</v>
      </c>
      <c r="R749">
        <f t="shared" si="12"/>
        <v>0</v>
      </c>
    </row>
    <row r="750" spans="1:18" x14ac:dyDescent="0.3">
      <c r="A750" t="s">
        <v>15</v>
      </c>
      <c r="B750" s="1">
        <v>38545</v>
      </c>
      <c r="C750" t="s">
        <v>16</v>
      </c>
      <c r="D750" t="s">
        <v>116</v>
      </c>
      <c r="E750" t="s">
        <v>117</v>
      </c>
      <c r="G750" s="6" t="s">
        <v>29</v>
      </c>
      <c r="H750" t="s">
        <v>70</v>
      </c>
      <c r="I750" t="s">
        <v>26</v>
      </c>
      <c r="J750" t="s">
        <v>27</v>
      </c>
      <c r="K750">
        <v>12</v>
      </c>
      <c r="L750">
        <v>11.95</v>
      </c>
      <c r="M750" t="s">
        <v>54</v>
      </c>
      <c r="N750">
        <v>11.95</v>
      </c>
      <c r="P750" cm="1">
        <f t="array" ref="P750">IF(Q750&gt;0,INDEX(Q750:Q22474,MATCH(TRUE,INDEX(Q750:Q22474="",,),0)-1),"")</f>
        <v>5</v>
      </c>
      <c r="Q750">
        <v>3</v>
      </c>
      <c r="R750">
        <f t="shared" si="12"/>
        <v>0</v>
      </c>
    </row>
    <row r="751" spans="1:18" x14ac:dyDescent="0.3">
      <c r="A751" t="s">
        <v>15</v>
      </c>
      <c r="B751" s="1">
        <v>38545</v>
      </c>
      <c r="C751" t="s">
        <v>16</v>
      </c>
      <c r="D751" t="s">
        <v>116</v>
      </c>
      <c r="E751" t="s">
        <v>117</v>
      </c>
      <c r="G751" t="s">
        <v>19</v>
      </c>
      <c r="H751" t="s">
        <v>28</v>
      </c>
      <c r="I751" t="s">
        <v>26</v>
      </c>
      <c r="J751" t="s">
        <v>27</v>
      </c>
      <c r="K751">
        <v>50</v>
      </c>
      <c r="L751">
        <v>29</v>
      </c>
      <c r="M751" t="s">
        <v>101</v>
      </c>
      <c r="N751">
        <v>30</v>
      </c>
      <c r="P751" cm="1">
        <f t="array" ref="P751">IF(Q751&gt;0,INDEX(Q751:Q22475,MATCH(TRUE,INDEX(Q751:Q22475="",,),0)-1),"")</f>
        <v>5</v>
      </c>
      <c r="Q751">
        <v>4</v>
      </c>
      <c r="R751">
        <f t="shared" si="12"/>
        <v>0</v>
      </c>
    </row>
    <row r="752" spans="1:18" x14ac:dyDescent="0.3">
      <c r="A752" t="s">
        <v>15</v>
      </c>
      <c r="B752" s="1">
        <v>38545</v>
      </c>
      <c r="C752" t="s">
        <v>16</v>
      </c>
      <c r="D752" t="s">
        <v>116</v>
      </c>
      <c r="E752" t="s">
        <v>117</v>
      </c>
      <c r="G752" t="s">
        <v>19</v>
      </c>
      <c r="H752" t="s">
        <v>63</v>
      </c>
      <c r="I752" t="s">
        <v>26</v>
      </c>
      <c r="J752" t="s">
        <v>27</v>
      </c>
      <c r="K752">
        <v>42</v>
      </c>
      <c r="L752">
        <v>22.65</v>
      </c>
      <c r="M752" t="s">
        <v>101</v>
      </c>
      <c r="N752">
        <v>25</v>
      </c>
      <c r="P752" cm="1">
        <f t="array" ref="P752">IF(Q752&gt;0,INDEX(Q752:Q22476,MATCH(TRUE,INDEX(Q752:Q22476="",,),0)-1),"")</f>
        <v>5</v>
      </c>
      <c r="Q752">
        <v>4</v>
      </c>
      <c r="R752">
        <f t="shared" si="12"/>
        <v>0</v>
      </c>
    </row>
    <row r="753" spans="1:18" x14ac:dyDescent="0.3">
      <c r="A753" t="s">
        <v>15</v>
      </c>
      <c r="B753" s="1">
        <v>38545</v>
      </c>
      <c r="C753" t="s">
        <v>16</v>
      </c>
      <c r="D753" t="s">
        <v>116</v>
      </c>
      <c r="E753" t="s">
        <v>117</v>
      </c>
      <c r="G753" s="6" t="s">
        <v>29</v>
      </c>
      <c r="H753" t="s">
        <v>30</v>
      </c>
      <c r="I753" t="s">
        <v>26</v>
      </c>
      <c r="J753" t="s">
        <v>27</v>
      </c>
      <c r="K753">
        <v>46</v>
      </c>
      <c r="L753">
        <v>18.399999999999999</v>
      </c>
      <c r="M753" t="s">
        <v>101</v>
      </c>
      <c r="N753">
        <v>18.399999999999999</v>
      </c>
      <c r="P753" cm="1">
        <f t="array" ref="P753">IF(Q753&gt;0,INDEX(Q753:Q22477,MATCH(TRUE,INDEX(Q753:Q22477="",,),0)-1),"")</f>
        <v>5</v>
      </c>
      <c r="Q753">
        <v>4</v>
      </c>
      <c r="R753">
        <f t="shared" si="12"/>
        <v>0</v>
      </c>
    </row>
    <row r="754" spans="1:18" x14ac:dyDescent="0.3">
      <c r="A754" t="s">
        <v>15</v>
      </c>
      <c r="B754" s="1">
        <v>38545</v>
      </c>
      <c r="C754" t="s">
        <v>16</v>
      </c>
      <c r="D754" t="s">
        <v>116</v>
      </c>
      <c r="E754" t="s">
        <v>117</v>
      </c>
      <c r="G754" s="6" t="s">
        <v>29</v>
      </c>
      <c r="H754" t="s">
        <v>99</v>
      </c>
      <c r="I754" t="s">
        <v>26</v>
      </c>
      <c r="J754" t="s">
        <v>27</v>
      </c>
      <c r="K754">
        <v>12</v>
      </c>
      <c r="L754">
        <v>8.6</v>
      </c>
      <c r="M754" t="s">
        <v>101</v>
      </c>
      <c r="N754">
        <v>8.6</v>
      </c>
      <c r="P754" cm="1">
        <f t="array" ref="P754">IF(Q754&gt;0,INDEX(Q754:Q22478,MATCH(TRUE,INDEX(Q754:Q22478="",,),0)-1),"")</f>
        <v>5</v>
      </c>
      <c r="Q754">
        <v>4</v>
      </c>
      <c r="R754">
        <f t="shared" si="12"/>
        <v>0</v>
      </c>
    </row>
    <row r="755" spans="1:18" x14ac:dyDescent="0.3">
      <c r="A755" t="s">
        <v>15</v>
      </c>
      <c r="B755" s="1">
        <v>38545</v>
      </c>
      <c r="C755" t="s">
        <v>16</v>
      </c>
      <c r="D755" t="s">
        <v>116</v>
      </c>
      <c r="E755" t="s">
        <v>117</v>
      </c>
      <c r="G755" s="6" t="s">
        <v>29</v>
      </c>
      <c r="H755" t="s">
        <v>43</v>
      </c>
      <c r="I755" t="s">
        <v>26</v>
      </c>
      <c r="J755" t="s">
        <v>27</v>
      </c>
      <c r="K755">
        <v>38</v>
      </c>
      <c r="L755">
        <v>10.199999999999999</v>
      </c>
      <c r="M755" t="s">
        <v>101</v>
      </c>
      <c r="N755">
        <v>10.199999999999999</v>
      </c>
      <c r="P755" cm="1">
        <f t="array" ref="P755">IF(Q755&gt;0,INDEX(Q755:Q22479,MATCH(TRUE,INDEX(Q755:Q22479="",,),0)-1),"")</f>
        <v>5</v>
      </c>
      <c r="Q755">
        <v>4</v>
      </c>
      <c r="R755">
        <f t="shared" si="12"/>
        <v>0</v>
      </c>
    </row>
    <row r="756" spans="1:18" x14ac:dyDescent="0.3">
      <c r="A756" t="s">
        <v>15</v>
      </c>
      <c r="B756" s="1">
        <v>38545</v>
      </c>
      <c r="C756" t="s">
        <v>16</v>
      </c>
      <c r="D756" t="s">
        <v>116</v>
      </c>
      <c r="E756" t="s">
        <v>117</v>
      </c>
      <c r="G756" s="6" t="s">
        <v>29</v>
      </c>
      <c r="H756" t="s">
        <v>70</v>
      </c>
      <c r="I756" t="s">
        <v>26</v>
      </c>
      <c r="J756" t="s">
        <v>27</v>
      </c>
      <c r="K756">
        <v>12</v>
      </c>
      <c r="L756">
        <v>11.95</v>
      </c>
      <c r="M756" t="s">
        <v>101</v>
      </c>
      <c r="N756">
        <v>11.95</v>
      </c>
      <c r="P756" cm="1">
        <f t="array" ref="P756">IF(Q756&gt;0,INDEX(Q756:Q22480,MATCH(TRUE,INDEX(Q756:Q22480="",,),0)-1),"")</f>
        <v>5</v>
      </c>
      <c r="Q756">
        <v>4</v>
      </c>
      <c r="R756">
        <f t="shared" si="12"/>
        <v>0</v>
      </c>
    </row>
    <row r="757" spans="1:18" x14ac:dyDescent="0.3">
      <c r="A757" t="s">
        <v>15</v>
      </c>
      <c r="B757" s="1">
        <v>38545</v>
      </c>
      <c r="C757" t="s">
        <v>16</v>
      </c>
      <c r="D757" t="s">
        <v>116</v>
      </c>
      <c r="E757" t="s">
        <v>117</v>
      </c>
      <c r="G757" t="s">
        <v>19</v>
      </c>
      <c r="H757" t="s">
        <v>28</v>
      </c>
      <c r="I757" t="s">
        <v>26</v>
      </c>
      <c r="J757" t="s">
        <v>27</v>
      </c>
      <c r="K757">
        <v>50</v>
      </c>
      <c r="L757">
        <v>29</v>
      </c>
      <c r="M757" t="s">
        <v>100</v>
      </c>
      <c r="N757">
        <v>29.75</v>
      </c>
      <c r="P757" cm="1">
        <f t="array" ref="P757">IF(Q757&gt;0,INDEX(Q757:Q22481,MATCH(TRUE,INDEX(Q757:Q22481="",,),0)-1),"")</f>
        <v>5</v>
      </c>
      <c r="Q757">
        <v>5</v>
      </c>
      <c r="R757">
        <f t="shared" si="12"/>
        <v>0</v>
      </c>
    </row>
    <row r="758" spans="1:18" x14ac:dyDescent="0.3">
      <c r="A758" t="s">
        <v>15</v>
      </c>
      <c r="B758" s="1">
        <v>38545</v>
      </c>
      <c r="C758" t="s">
        <v>16</v>
      </c>
      <c r="D758" t="s">
        <v>116</v>
      </c>
      <c r="E758" t="s">
        <v>117</v>
      </c>
      <c r="G758" t="s">
        <v>19</v>
      </c>
      <c r="H758" t="s">
        <v>63</v>
      </c>
      <c r="I758" t="s">
        <v>26</v>
      </c>
      <c r="J758" t="s">
        <v>27</v>
      </c>
      <c r="K758">
        <v>42</v>
      </c>
      <c r="L758">
        <v>22.65</v>
      </c>
      <c r="M758" t="s">
        <v>100</v>
      </c>
      <c r="N758">
        <v>24.1</v>
      </c>
      <c r="P758" cm="1">
        <f t="array" ref="P758">IF(Q758&gt;0,INDEX(Q758:Q22482,MATCH(TRUE,INDEX(Q758:Q22482="",,),0)-1),"")</f>
        <v>5</v>
      </c>
      <c r="Q758">
        <v>5</v>
      </c>
      <c r="R758">
        <f t="shared" si="12"/>
        <v>0</v>
      </c>
    </row>
    <row r="759" spans="1:18" x14ac:dyDescent="0.3">
      <c r="A759" t="s">
        <v>15</v>
      </c>
      <c r="B759" s="1">
        <v>38545</v>
      </c>
      <c r="C759" t="s">
        <v>16</v>
      </c>
      <c r="D759" t="s">
        <v>116</v>
      </c>
      <c r="E759" t="s">
        <v>117</v>
      </c>
      <c r="G759" s="6" t="s">
        <v>29</v>
      </c>
      <c r="H759" t="s">
        <v>30</v>
      </c>
      <c r="I759" t="s">
        <v>26</v>
      </c>
      <c r="J759" t="s">
        <v>27</v>
      </c>
      <c r="K759">
        <v>46</v>
      </c>
      <c r="L759">
        <v>18.399999999999999</v>
      </c>
      <c r="M759" t="s">
        <v>100</v>
      </c>
      <c r="N759">
        <v>18.399999999999999</v>
      </c>
      <c r="P759" cm="1">
        <f t="array" ref="P759">IF(Q759&gt;0,INDEX(Q759:Q22483,MATCH(TRUE,INDEX(Q759:Q22483="",,),0)-1),"")</f>
        <v>5</v>
      </c>
      <c r="Q759">
        <v>5</v>
      </c>
      <c r="R759">
        <f t="shared" si="12"/>
        <v>0</v>
      </c>
    </row>
    <row r="760" spans="1:18" x14ac:dyDescent="0.3">
      <c r="A760" t="s">
        <v>15</v>
      </c>
      <c r="B760" s="1">
        <v>38545</v>
      </c>
      <c r="C760" t="s">
        <v>16</v>
      </c>
      <c r="D760" t="s">
        <v>116</v>
      </c>
      <c r="E760" t="s">
        <v>117</v>
      </c>
      <c r="G760" s="6" t="s">
        <v>29</v>
      </c>
      <c r="H760" t="s">
        <v>99</v>
      </c>
      <c r="I760" t="s">
        <v>26</v>
      </c>
      <c r="J760" t="s">
        <v>27</v>
      </c>
      <c r="K760">
        <v>12</v>
      </c>
      <c r="L760">
        <v>8.6</v>
      </c>
      <c r="M760" t="s">
        <v>100</v>
      </c>
      <c r="N760">
        <v>8.6</v>
      </c>
      <c r="P760" cm="1">
        <f t="array" ref="P760">IF(Q760&gt;0,INDEX(Q760:Q22484,MATCH(TRUE,INDEX(Q760:Q22484="",,),0)-1),"")</f>
        <v>5</v>
      </c>
      <c r="Q760">
        <v>5</v>
      </c>
      <c r="R760">
        <f t="shared" si="12"/>
        <v>0</v>
      </c>
    </row>
    <row r="761" spans="1:18" x14ac:dyDescent="0.3">
      <c r="A761" t="s">
        <v>15</v>
      </c>
      <c r="B761" s="1">
        <v>38545</v>
      </c>
      <c r="C761" t="s">
        <v>16</v>
      </c>
      <c r="D761" t="s">
        <v>116</v>
      </c>
      <c r="E761" t="s">
        <v>117</v>
      </c>
      <c r="G761" s="6" t="s">
        <v>29</v>
      </c>
      <c r="H761" t="s">
        <v>43</v>
      </c>
      <c r="I761" t="s">
        <v>26</v>
      </c>
      <c r="J761" t="s">
        <v>27</v>
      </c>
      <c r="K761">
        <v>38</v>
      </c>
      <c r="L761">
        <v>10.199999999999999</v>
      </c>
      <c r="M761" t="s">
        <v>100</v>
      </c>
      <c r="N761">
        <v>10.199999999999999</v>
      </c>
      <c r="P761" cm="1">
        <f t="array" ref="P761">IF(Q761&gt;0,INDEX(Q761:Q22485,MATCH(TRUE,INDEX(Q761:Q22485="",,),0)-1),"")</f>
        <v>5</v>
      </c>
      <c r="Q761">
        <v>5</v>
      </c>
      <c r="R761">
        <f t="shared" si="12"/>
        <v>0</v>
      </c>
    </row>
    <row r="762" spans="1:18" x14ac:dyDescent="0.3">
      <c r="A762" t="s">
        <v>15</v>
      </c>
      <c r="B762" s="1">
        <v>38545</v>
      </c>
      <c r="C762" t="s">
        <v>16</v>
      </c>
      <c r="D762" t="s">
        <v>116</v>
      </c>
      <c r="E762" t="s">
        <v>117</v>
      </c>
      <c r="G762" s="6" t="s">
        <v>29</v>
      </c>
      <c r="H762" t="s">
        <v>70</v>
      </c>
      <c r="I762" t="s">
        <v>26</v>
      </c>
      <c r="J762" t="s">
        <v>27</v>
      </c>
      <c r="K762">
        <v>12</v>
      </c>
      <c r="L762">
        <v>11.95</v>
      </c>
      <c r="M762" t="s">
        <v>100</v>
      </c>
      <c r="N762">
        <v>11.95</v>
      </c>
      <c r="P762" cm="1">
        <f t="array" ref="P762">IF(Q762&gt;0,INDEX(Q762:Q22486,MATCH(TRUE,INDEX(Q762:Q22486="",,),0)-1),"")</f>
        <v>5</v>
      </c>
      <c r="Q762">
        <v>5</v>
      </c>
      <c r="R762">
        <f t="shared" si="12"/>
        <v>0</v>
      </c>
    </row>
    <row r="763" spans="1:18" x14ac:dyDescent="0.3">
      <c r="P763" t="str" cm="1">
        <f t="array" ref="P763">IF(Q763&gt;0,INDEX(Q763:Q22487,MATCH(TRUE,INDEX(Q763:Q22487="",,),0)-1),"")</f>
        <v/>
      </c>
      <c r="R763" t="str">
        <f t="shared" si="12"/>
        <v/>
      </c>
    </row>
    <row r="764" spans="1:18" x14ac:dyDescent="0.3">
      <c r="A764" t="s">
        <v>15</v>
      </c>
      <c r="B764" s="1">
        <v>38545</v>
      </c>
      <c r="C764" t="s">
        <v>16</v>
      </c>
      <c r="D764" t="s">
        <v>118</v>
      </c>
      <c r="E764" t="s">
        <v>119</v>
      </c>
      <c r="G764" t="s">
        <v>19</v>
      </c>
      <c r="H764" t="s">
        <v>28</v>
      </c>
      <c r="I764" t="s">
        <v>21</v>
      </c>
      <c r="J764" t="s">
        <v>22</v>
      </c>
      <c r="K764">
        <v>23.2</v>
      </c>
      <c r="L764">
        <v>89</v>
      </c>
      <c r="M764" t="s">
        <v>100</v>
      </c>
      <c r="N764">
        <v>100</v>
      </c>
      <c r="O764" t="s">
        <v>24</v>
      </c>
      <c r="P764" cm="1">
        <f t="array" ref="P764">IF(Q764&gt;0,INDEX(Q764:Q22488,MATCH(TRUE,INDEX(Q764:Q22488="",,),0)-1),"")</f>
        <v>4</v>
      </c>
      <c r="Q764">
        <v>1</v>
      </c>
      <c r="R764">
        <f t="shared" si="12"/>
        <v>0</v>
      </c>
    </row>
    <row r="765" spans="1:18" x14ac:dyDescent="0.3">
      <c r="A765" t="s">
        <v>15</v>
      </c>
      <c r="B765" s="1">
        <v>38545</v>
      </c>
      <c r="C765" t="s">
        <v>16</v>
      </c>
      <c r="D765" t="s">
        <v>118</v>
      </c>
      <c r="E765" t="s">
        <v>119</v>
      </c>
      <c r="G765" t="s">
        <v>19</v>
      </c>
      <c r="H765" t="s">
        <v>41</v>
      </c>
      <c r="I765" t="s">
        <v>26</v>
      </c>
      <c r="J765" t="s">
        <v>27</v>
      </c>
      <c r="K765">
        <v>82</v>
      </c>
      <c r="L765">
        <v>41.6</v>
      </c>
      <c r="M765" t="s">
        <v>100</v>
      </c>
      <c r="N765">
        <v>50</v>
      </c>
      <c r="O765" t="s">
        <v>24</v>
      </c>
      <c r="P765" cm="1">
        <f t="array" ref="P765">IF(Q765&gt;0,INDEX(Q765:Q22489,MATCH(TRUE,INDEX(Q765:Q22489="",,),0)-1),"")</f>
        <v>4</v>
      </c>
      <c r="Q765">
        <v>1</v>
      </c>
      <c r="R765">
        <f t="shared" ref="R765:R828" si="14">IF(P765="","",0)</f>
        <v>0</v>
      </c>
    </row>
    <row r="766" spans="1:18" x14ac:dyDescent="0.3">
      <c r="A766" t="s">
        <v>15</v>
      </c>
      <c r="B766" s="1">
        <v>38545</v>
      </c>
      <c r="C766" t="s">
        <v>16</v>
      </c>
      <c r="D766" t="s">
        <v>118</v>
      </c>
      <c r="E766" t="s">
        <v>119</v>
      </c>
      <c r="G766" t="s">
        <v>19</v>
      </c>
      <c r="H766" t="s">
        <v>28</v>
      </c>
      <c r="I766" t="s">
        <v>26</v>
      </c>
      <c r="J766" t="s">
        <v>27</v>
      </c>
      <c r="K766">
        <v>333</v>
      </c>
      <c r="L766">
        <v>27.6</v>
      </c>
      <c r="M766" t="s">
        <v>100</v>
      </c>
      <c r="N766">
        <v>38</v>
      </c>
      <c r="O766" t="s">
        <v>24</v>
      </c>
      <c r="P766" cm="1">
        <f t="array" ref="P766">IF(Q766&gt;0,INDEX(Q766:Q22490,MATCH(TRUE,INDEX(Q766:Q22490="",,),0)-1),"")</f>
        <v>4</v>
      </c>
      <c r="Q766">
        <v>1</v>
      </c>
      <c r="R766">
        <f t="shared" si="14"/>
        <v>0</v>
      </c>
    </row>
    <row r="767" spans="1:18" x14ac:dyDescent="0.3">
      <c r="A767" t="s">
        <v>15</v>
      </c>
      <c r="B767" s="1">
        <v>38545</v>
      </c>
      <c r="C767" t="s">
        <v>16</v>
      </c>
      <c r="D767" t="s">
        <v>118</v>
      </c>
      <c r="E767" t="s">
        <v>119</v>
      </c>
      <c r="G767" s="6" t="s">
        <v>29</v>
      </c>
      <c r="H767" t="s">
        <v>53</v>
      </c>
      <c r="I767" t="s">
        <v>26</v>
      </c>
      <c r="J767" t="s">
        <v>27</v>
      </c>
      <c r="K767">
        <v>20</v>
      </c>
      <c r="L767">
        <v>16.600000000000001</v>
      </c>
      <c r="M767" t="s">
        <v>100</v>
      </c>
      <c r="N767">
        <v>16.600000000000001</v>
      </c>
      <c r="O767" t="s">
        <v>24</v>
      </c>
      <c r="P767" cm="1">
        <f t="array" ref="P767">IF(Q767&gt;0,INDEX(Q767:Q22491,MATCH(TRUE,INDEX(Q767:Q22491="",,),0)-1),"")</f>
        <v>4</v>
      </c>
      <c r="Q767">
        <v>1</v>
      </c>
      <c r="R767">
        <f t="shared" si="14"/>
        <v>0</v>
      </c>
    </row>
    <row r="768" spans="1:18" x14ac:dyDescent="0.3">
      <c r="A768" t="s">
        <v>15</v>
      </c>
      <c r="B768" s="1">
        <v>38545</v>
      </c>
      <c r="C768" t="s">
        <v>16</v>
      </c>
      <c r="D768" t="s">
        <v>118</v>
      </c>
      <c r="E768" t="s">
        <v>119</v>
      </c>
      <c r="G768" s="6" t="s">
        <v>29</v>
      </c>
      <c r="H768" t="s">
        <v>43</v>
      </c>
      <c r="I768" t="s">
        <v>26</v>
      </c>
      <c r="J768" t="s">
        <v>27</v>
      </c>
      <c r="K768">
        <v>20</v>
      </c>
      <c r="L768">
        <v>10.5</v>
      </c>
      <c r="M768" t="s">
        <v>100</v>
      </c>
      <c r="N768">
        <v>10.5</v>
      </c>
      <c r="O768" t="s">
        <v>24</v>
      </c>
      <c r="P768" cm="1">
        <f t="array" ref="P768">IF(Q768&gt;0,INDEX(Q768:Q22492,MATCH(TRUE,INDEX(Q768:Q22492="",,),0)-1),"")</f>
        <v>4</v>
      </c>
      <c r="Q768">
        <v>1</v>
      </c>
      <c r="R768">
        <f t="shared" si="14"/>
        <v>0</v>
      </c>
    </row>
    <row r="769" spans="1:18" x14ac:dyDescent="0.3">
      <c r="A769" t="s">
        <v>15</v>
      </c>
      <c r="B769" s="1">
        <v>38545</v>
      </c>
      <c r="C769" t="s">
        <v>16</v>
      </c>
      <c r="D769" t="s">
        <v>118</v>
      </c>
      <c r="E769" t="s">
        <v>119</v>
      </c>
      <c r="G769" t="s">
        <v>19</v>
      </c>
      <c r="H769" t="s">
        <v>28</v>
      </c>
      <c r="I769" t="s">
        <v>21</v>
      </c>
      <c r="J769" t="s">
        <v>22</v>
      </c>
      <c r="K769">
        <v>23.2</v>
      </c>
      <c r="L769">
        <v>89</v>
      </c>
      <c r="M769" t="s">
        <v>54</v>
      </c>
      <c r="N769">
        <v>100</v>
      </c>
      <c r="P769" cm="1">
        <f t="array" ref="P769">IF(Q769&gt;0,INDEX(Q769:Q22493,MATCH(TRUE,INDEX(Q769:Q22493="",,),0)-1),"")</f>
        <v>4</v>
      </c>
      <c r="Q769">
        <v>2</v>
      </c>
      <c r="R769">
        <f t="shared" si="14"/>
        <v>0</v>
      </c>
    </row>
    <row r="770" spans="1:18" x14ac:dyDescent="0.3">
      <c r="A770" t="s">
        <v>15</v>
      </c>
      <c r="B770" s="1">
        <v>38545</v>
      </c>
      <c r="C770" t="s">
        <v>16</v>
      </c>
      <c r="D770" t="s">
        <v>118</v>
      </c>
      <c r="E770" t="s">
        <v>119</v>
      </c>
      <c r="G770" t="s">
        <v>19</v>
      </c>
      <c r="H770" t="s">
        <v>41</v>
      </c>
      <c r="I770" t="s">
        <v>26</v>
      </c>
      <c r="J770" t="s">
        <v>27</v>
      </c>
      <c r="K770">
        <v>82</v>
      </c>
      <c r="L770">
        <v>41.6</v>
      </c>
      <c r="M770" t="s">
        <v>54</v>
      </c>
      <c r="N770">
        <v>55</v>
      </c>
      <c r="P770" cm="1">
        <f t="array" ref="P770">IF(Q770&gt;0,INDEX(Q770:Q22494,MATCH(TRUE,INDEX(Q770:Q22494="",,),0)-1),"")</f>
        <v>4</v>
      </c>
      <c r="Q770">
        <v>2</v>
      </c>
      <c r="R770">
        <f t="shared" si="14"/>
        <v>0</v>
      </c>
    </row>
    <row r="771" spans="1:18" x14ac:dyDescent="0.3">
      <c r="A771" t="s">
        <v>15</v>
      </c>
      <c r="B771" s="1">
        <v>38545</v>
      </c>
      <c r="C771" t="s">
        <v>16</v>
      </c>
      <c r="D771" t="s">
        <v>118</v>
      </c>
      <c r="E771" t="s">
        <v>119</v>
      </c>
      <c r="G771" t="s">
        <v>19</v>
      </c>
      <c r="H771" t="s">
        <v>28</v>
      </c>
      <c r="I771" t="s">
        <v>26</v>
      </c>
      <c r="J771" t="s">
        <v>27</v>
      </c>
      <c r="K771">
        <v>333</v>
      </c>
      <c r="L771">
        <v>27.6</v>
      </c>
      <c r="M771" t="s">
        <v>54</v>
      </c>
      <c r="N771">
        <v>30</v>
      </c>
      <c r="P771" cm="1">
        <f t="array" ref="P771">IF(Q771&gt;0,INDEX(Q771:Q22495,MATCH(TRUE,INDEX(Q771:Q22495="",,),0)-1),"")</f>
        <v>4</v>
      </c>
      <c r="Q771">
        <v>2</v>
      </c>
      <c r="R771">
        <f t="shared" si="14"/>
        <v>0</v>
      </c>
    </row>
    <row r="772" spans="1:18" x14ac:dyDescent="0.3">
      <c r="A772" t="s">
        <v>15</v>
      </c>
      <c r="B772" s="1">
        <v>38545</v>
      </c>
      <c r="C772" t="s">
        <v>16</v>
      </c>
      <c r="D772" t="s">
        <v>118</v>
      </c>
      <c r="E772" t="s">
        <v>119</v>
      </c>
      <c r="G772" s="6" t="s">
        <v>29</v>
      </c>
      <c r="H772" t="s">
        <v>53</v>
      </c>
      <c r="I772" t="s">
        <v>26</v>
      </c>
      <c r="J772" t="s">
        <v>27</v>
      </c>
      <c r="K772">
        <v>20</v>
      </c>
      <c r="L772">
        <v>16.600000000000001</v>
      </c>
      <c r="M772" t="s">
        <v>54</v>
      </c>
      <c r="N772">
        <v>16.600000000000001</v>
      </c>
      <c r="P772" cm="1">
        <f t="array" ref="P772">IF(Q772&gt;0,INDEX(Q772:Q22496,MATCH(TRUE,INDEX(Q772:Q22496="",,),0)-1),"")</f>
        <v>4</v>
      </c>
      <c r="Q772">
        <v>2</v>
      </c>
      <c r="R772">
        <f t="shared" si="14"/>
        <v>0</v>
      </c>
    </row>
    <row r="773" spans="1:18" x14ac:dyDescent="0.3">
      <c r="A773" t="s">
        <v>15</v>
      </c>
      <c r="B773" s="1">
        <v>38545</v>
      </c>
      <c r="C773" t="s">
        <v>16</v>
      </c>
      <c r="D773" t="s">
        <v>118</v>
      </c>
      <c r="E773" t="s">
        <v>119</v>
      </c>
      <c r="G773" s="6" t="s">
        <v>29</v>
      </c>
      <c r="H773" t="s">
        <v>43</v>
      </c>
      <c r="I773" t="s">
        <v>26</v>
      </c>
      <c r="J773" t="s">
        <v>27</v>
      </c>
      <c r="K773">
        <v>20</v>
      </c>
      <c r="L773">
        <v>10.5</v>
      </c>
      <c r="M773" t="s">
        <v>54</v>
      </c>
      <c r="N773">
        <v>10.5</v>
      </c>
      <c r="P773" cm="1">
        <f t="array" ref="P773">IF(Q773&gt;0,INDEX(Q773:Q22497,MATCH(TRUE,INDEX(Q773:Q22497="",,),0)-1),"")</f>
        <v>4</v>
      </c>
      <c r="Q773">
        <v>2</v>
      </c>
      <c r="R773">
        <f t="shared" si="14"/>
        <v>0</v>
      </c>
    </row>
    <row r="774" spans="1:18" x14ac:dyDescent="0.3">
      <c r="A774" t="s">
        <v>15</v>
      </c>
      <c r="B774" s="1">
        <v>38545</v>
      </c>
      <c r="C774" t="s">
        <v>16</v>
      </c>
      <c r="D774" t="s">
        <v>118</v>
      </c>
      <c r="E774" t="s">
        <v>119</v>
      </c>
      <c r="G774" t="s">
        <v>19</v>
      </c>
      <c r="H774" t="s">
        <v>28</v>
      </c>
      <c r="I774" t="s">
        <v>21</v>
      </c>
      <c r="J774" t="s">
        <v>22</v>
      </c>
      <c r="K774">
        <v>23.2</v>
      </c>
      <c r="L774">
        <v>89</v>
      </c>
      <c r="M774" t="s">
        <v>95</v>
      </c>
      <c r="N774">
        <v>89</v>
      </c>
      <c r="P774" cm="1">
        <f t="array" ref="P774">IF(Q774&gt;0,INDEX(Q774:Q22498,MATCH(TRUE,INDEX(Q774:Q22498="",,),0)-1),"")</f>
        <v>4</v>
      </c>
      <c r="Q774">
        <v>3</v>
      </c>
      <c r="R774">
        <f t="shared" si="14"/>
        <v>0</v>
      </c>
    </row>
    <row r="775" spans="1:18" x14ac:dyDescent="0.3">
      <c r="A775" t="s">
        <v>15</v>
      </c>
      <c r="B775" s="1">
        <v>38545</v>
      </c>
      <c r="C775" t="s">
        <v>16</v>
      </c>
      <c r="D775" t="s">
        <v>118</v>
      </c>
      <c r="E775" t="s">
        <v>119</v>
      </c>
      <c r="G775" t="s">
        <v>19</v>
      </c>
      <c r="H775" t="s">
        <v>41</v>
      </c>
      <c r="I775" t="s">
        <v>26</v>
      </c>
      <c r="J775" t="s">
        <v>27</v>
      </c>
      <c r="K775">
        <v>82</v>
      </c>
      <c r="L775">
        <v>41.6</v>
      </c>
      <c r="M775" t="s">
        <v>95</v>
      </c>
      <c r="N775">
        <v>54.55</v>
      </c>
      <c r="P775" cm="1">
        <f t="array" ref="P775">IF(Q775&gt;0,INDEX(Q775:Q22499,MATCH(TRUE,INDEX(Q775:Q22499="",,),0)-1),"")</f>
        <v>4</v>
      </c>
      <c r="Q775">
        <v>3</v>
      </c>
      <c r="R775">
        <f t="shared" si="14"/>
        <v>0</v>
      </c>
    </row>
    <row r="776" spans="1:18" x14ac:dyDescent="0.3">
      <c r="A776" t="s">
        <v>15</v>
      </c>
      <c r="B776" s="1">
        <v>38545</v>
      </c>
      <c r="C776" t="s">
        <v>16</v>
      </c>
      <c r="D776" t="s">
        <v>118</v>
      </c>
      <c r="E776" t="s">
        <v>119</v>
      </c>
      <c r="G776" t="s">
        <v>19</v>
      </c>
      <c r="H776" t="s">
        <v>28</v>
      </c>
      <c r="I776" t="s">
        <v>26</v>
      </c>
      <c r="J776" t="s">
        <v>27</v>
      </c>
      <c r="K776">
        <v>333</v>
      </c>
      <c r="L776">
        <v>27.6</v>
      </c>
      <c r="M776" t="s">
        <v>95</v>
      </c>
      <c r="N776">
        <v>27.6</v>
      </c>
      <c r="P776" cm="1">
        <f t="array" ref="P776">IF(Q776&gt;0,INDEX(Q776:Q22500,MATCH(TRUE,INDEX(Q776:Q22500="",,),0)-1),"")</f>
        <v>4</v>
      </c>
      <c r="Q776">
        <v>3</v>
      </c>
      <c r="R776">
        <f t="shared" si="14"/>
        <v>0</v>
      </c>
    </row>
    <row r="777" spans="1:18" x14ac:dyDescent="0.3">
      <c r="A777" t="s">
        <v>15</v>
      </c>
      <c r="B777" s="1">
        <v>38545</v>
      </c>
      <c r="C777" t="s">
        <v>16</v>
      </c>
      <c r="D777" t="s">
        <v>118</v>
      </c>
      <c r="E777" t="s">
        <v>119</v>
      </c>
      <c r="G777" s="6" t="s">
        <v>29</v>
      </c>
      <c r="H777" t="s">
        <v>53</v>
      </c>
      <c r="I777" t="s">
        <v>26</v>
      </c>
      <c r="J777" t="s">
        <v>27</v>
      </c>
      <c r="K777">
        <v>20</v>
      </c>
      <c r="L777">
        <v>16.600000000000001</v>
      </c>
      <c r="M777" t="s">
        <v>95</v>
      </c>
      <c r="N777">
        <v>16.600000000000001</v>
      </c>
      <c r="P777" cm="1">
        <f t="array" ref="P777">IF(Q777&gt;0,INDEX(Q777:Q22501,MATCH(TRUE,INDEX(Q777:Q22501="",,),0)-1),"")</f>
        <v>4</v>
      </c>
      <c r="Q777">
        <v>3</v>
      </c>
      <c r="R777">
        <f t="shared" si="14"/>
        <v>0</v>
      </c>
    </row>
    <row r="778" spans="1:18" x14ac:dyDescent="0.3">
      <c r="A778" t="s">
        <v>15</v>
      </c>
      <c r="B778" s="1">
        <v>38545</v>
      </c>
      <c r="C778" t="s">
        <v>16</v>
      </c>
      <c r="D778" t="s">
        <v>118</v>
      </c>
      <c r="E778" t="s">
        <v>119</v>
      </c>
      <c r="G778" s="6" t="s">
        <v>29</v>
      </c>
      <c r="H778" t="s">
        <v>43</v>
      </c>
      <c r="I778" t="s">
        <v>26</v>
      </c>
      <c r="J778" t="s">
        <v>27</v>
      </c>
      <c r="K778">
        <v>20</v>
      </c>
      <c r="L778">
        <v>10.5</v>
      </c>
      <c r="M778" t="s">
        <v>95</v>
      </c>
      <c r="N778">
        <v>10.5</v>
      </c>
      <c r="P778" cm="1">
        <f t="array" ref="P778">IF(Q778&gt;0,INDEX(Q778:Q22502,MATCH(TRUE,INDEX(Q778:Q22502="",,),0)-1),"")</f>
        <v>4</v>
      </c>
      <c r="Q778">
        <v>3</v>
      </c>
      <c r="R778">
        <f t="shared" si="14"/>
        <v>0</v>
      </c>
    </row>
    <row r="779" spans="1:18" x14ac:dyDescent="0.3">
      <c r="A779" t="s">
        <v>15</v>
      </c>
      <c r="B779" s="1">
        <v>38545</v>
      </c>
      <c r="C779" t="s">
        <v>16</v>
      </c>
      <c r="D779" t="s">
        <v>118</v>
      </c>
      <c r="E779" t="s">
        <v>119</v>
      </c>
      <c r="G779" t="s">
        <v>19</v>
      </c>
      <c r="H779" t="s">
        <v>28</v>
      </c>
      <c r="I779" t="s">
        <v>21</v>
      </c>
      <c r="J779" t="s">
        <v>22</v>
      </c>
      <c r="K779">
        <v>23.2</v>
      </c>
      <c r="L779">
        <v>89</v>
      </c>
      <c r="M779" t="s">
        <v>34</v>
      </c>
      <c r="N779">
        <v>100</v>
      </c>
      <c r="P779" cm="1">
        <f t="array" ref="P779">IF(Q779&gt;0,INDEX(Q779:Q22503,MATCH(TRUE,INDEX(Q779:Q22503="",,),0)-1),"")</f>
        <v>4</v>
      </c>
      <c r="Q779">
        <v>4</v>
      </c>
      <c r="R779">
        <f t="shared" si="14"/>
        <v>0</v>
      </c>
    </row>
    <row r="780" spans="1:18" x14ac:dyDescent="0.3">
      <c r="A780" t="s">
        <v>15</v>
      </c>
      <c r="B780" s="1">
        <v>38545</v>
      </c>
      <c r="C780" t="s">
        <v>16</v>
      </c>
      <c r="D780" t="s">
        <v>118</v>
      </c>
      <c r="E780" t="s">
        <v>119</v>
      </c>
      <c r="G780" t="s">
        <v>19</v>
      </c>
      <c r="H780" t="s">
        <v>41</v>
      </c>
      <c r="I780" t="s">
        <v>26</v>
      </c>
      <c r="J780" t="s">
        <v>27</v>
      </c>
      <c r="K780">
        <v>82</v>
      </c>
      <c r="L780">
        <v>41.6</v>
      </c>
      <c r="M780" t="s">
        <v>34</v>
      </c>
      <c r="N780">
        <v>43.3</v>
      </c>
      <c r="P780" cm="1">
        <f t="array" ref="P780">IF(Q780&gt;0,INDEX(Q780:Q22504,MATCH(TRUE,INDEX(Q780:Q22504="",,),0)-1),"")</f>
        <v>4</v>
      </c>
      <c r="Q780">
        <v>4</v>
      </c>
      <c r="R780">
        <f t="shared" si="14"/>
        <v>0</v>
      </c>
    </row>
    <row r="781" spans="1:18" x14ac:dyDescent="0.3">
      <c r="A781" t="s">
        <v>15</v>
      </c>
      <c r="B781" s="1">
        <v>38545</v>
      </c>
      <c r="C781" t="s">
        <v>16</v>
      </c>
      <c r="D781" t="s">
        <v>118</v>
      </c>
      <c r="E781" t="s">
        <v>119</v>
      </c>
      <c r="G781" t="s">
        <v>19</v>
      </c>
      <c r="H781" t="s">
        <v>28</v>
      </c>
      <c r="I781" t="s">
        <v>26</v>
      </c>
      <c r="J781" t="s">
        <v>27</v>
      </c>
      <c r="K781">
        <v>333</v>
      </c>
      <c r="L781">
        <v>27.6</v>
      </c>
      <c r="M781" t="s">
        <v>34</v>
      </c>
      <c r="N781">
        <v>28</v>
      </c>
      <c r="P781" cm="1">
        <f t="array" ref="P781">IF(Q781&gt;0,INDEX(Q781:Q22505,MATCH(TRUE,INDEX(Q781:Q22505="",,),0)-1),"")</f>
        <v>4</v>
      </c>
      <c r="Q781">
        <v>4</v>
      </c>
      <c r="R781">
        <f t="shared" si="14"/>
        <v>0</v>
      </c>
    </row>
    <row r="782" spans="1:18" x14ac:dyDescent="0.3">
      <c r="A782" t="s">
        <v>15</v>
      </c>
      <c r="B782" s="1">
        <v>38545</v>
      </c>
      <c r="C782" t="s">
        <v>16</v>
      </c>
      <c r="D782" t="s">
        <v>118</v>
      </c>
      <c r="E782" t="s">
        <v>119</v>
      </c>
      <c r="G782" s="6" t="s">
        <v>29</v>
      </c>
      <c r="H782" t="s">
        <v>53</v>
      </c>
      <c r="I782" t="s">
        <v>26</v>
      </c>
      <c r="J782" t="s">
        <v>27</v>
      </c>
      <c r="K782">
        <v>20</v>
      </c>
      <c r="L782">
        <v>16.600000000000001</v>
      </c>
      <c r="M782" t="s">
        <v>34</v>
      </c>
      <c r="N782">
        <v>16.600000000000001</v>
      </c>
      <c r="P782" cm="1">
        <f t="array" ref="P782">IF(Q782&gt;0,INDEX(Q782:Q22506,MATCH(TRUE,INDEX(Q782:Q22506="",,),0)-1),"")</f>
        <v>4</v>
      </c>
      <c r="Q782">
        <v>4</v>
      </c>
      <c r="R782">
        <f t="shared" si="14"/>
        <v>0</v>
      </c>
    </row>
    <row r="783" spans="1:18" x14ac:dyDescent="0.3">
      <c r="A783" t="s">
        <v>15</v>
      </c>
      <c r="B783" s="1">
        <v>38545</v>
      </c>
      <c r="C783" t="s">
        <v>16</v>
      </c>
      <c r="D783" t="s">
        <v>118</v>
      </c>
      <c r="E783" t="s">
        <v>119</v>
      </c>
      <c r="G783" s="6" t="s">
        <v>29</v>
      </c>
      <c r="H783" t="s">
        <v>43</v>
      </c>
      <c r="I783" t="s">
        <v>26</v>
      </c>
      <c r="J783" t="s">
        <v>27</v>
      </c>
      <c r="K783">
        <v>20</v>
      </c>
      <c r="L783">
        <v>10.5</v>
      </c>
      <c r="M783" t="s">
        <v>34</v>
      </c>
      <c r="N783">
        <v>10.5</v>
      </c>
      <c r="P783" cm="1">
        <f t="array" ref="P783">IF(Q783&gt;0,INDEX(Q783:Q22507,MATCH(TRUE,INDEX(Q783:Q22507="",,),0)-1),"")</f>
        <v>4</v>
      </c>
      <c r="Q783">
        <v>4</v>
      </c>
      <c r="R783">
        <f t="shared" si="14"/>
        <v>0</v>
      </c>
    </row>
    <row r="784" spans="1:18" x14ac:dyDescent="0.3">
      <c r="P784" t="str" cm="1">
        <f t="array" ref="P784">IF(Q784&gt;0,INDEX(Q784:Q22508,MATCH(TRUE,INDEX(Q784:Q22508="",,),0)-1),"")</f>
        <v/>
      </c>
      <c r="R784" t="str">
        <f t="shared" si="14"/>
        <v/>
      </c>
    </row>
    <row r="785" spans="1:18" x14ac:dyDescent="0.3">
      <c r="A785" t="s">
        <v>15</v>
      </c>
      <c r="B785" s="1">
        <v>38608</v>
      </c>
      <c r="C785" t="s">
        <v>16</v>
      </c>
      <c r="D785" t="s">
        <v>120</v>
      </c>
      <c r="E785" t="s">
        <v>121</v>
      </c>
      <c r="G785" t="s">
        <v>19</v>
      </c>
      <c r="H785" t="s">
        <v>63</v>
      </c>
      <c r="I785" t="s">
        <v>21</v>
      </c>
      <c r="J785" t="s">
        <v>22</v>
      </c>
      <c r="K785">
        <v>86.5</v>
      </c>
      <c r="L785">
        <v>139</v>
      </c>
      <c r="M785" t="s">
        <v>100</v>
      </c>
      <c r="N785">
        <v>150</v>
      </c>
      <c r="O785" t="s">
        <v>24</v>
      </c>
      <c r="P785" cm="1">
        <f t="array" ref="P785">IF(Q785&gt;0,INDEX(Q785:Q22509,MATCH(TRUE,INDEX(Q785:Q22509="",,),0)-1),"")</f>
        <v>9</v>
      </c>
      <c r="Q785">
        <v>1</v>
      </c>
      <c r="R785">
        <f t="shared" si="14"/>
        <v>0</v>
      </c>
    </row>
    <row r="786" spans="1:18" x14ac:dyDescent="0.3">
      <c r="A786" t="s">
        <v>15</v>
      </c>
      <c r="B786" s="1">
        <v>38608</v>
      </c>
      <c r="C786" t="s">
        <v>16</v>
      </c>
      <c r="D786" t="s">
        <v>120</v>
      </c>
      <c r="E786" t="s">
        <v>121</v>
      </c>
      <c r="G786" t="s">
        <v>19</v>
      </c>
      <c r="H786" t="s">
        <v>63</v>
      </c>
      <c r="I786" t="s">
        <v>26</v>
      </c>
      <c r="J786" t="s">
        <v>27</v>
      </c>
      <c r="K786">
        <v>508</v>
      </c>
      <c r="L786">
        <v>26.6</v>
      </c>
      <c r="M786" t="s">
        <v>100</v>
      </c>
      <c r="N786">
        <v>51</v>
      </c>
      <c r="O786" t="s">
        <v>24</v>
      </c>
      <c r="P786" cm="1">
        <f t="array" ref="P786">IF(Q786&gt;0,INDEX(Q786:Q22510,MATCH(TRUE,INDEX(Q786:Q22510="",,),0)-1),"")</f>
        <v>9</v>
      </c>
      <c r="Q786">
        <v>1</v>
      </c>
      <c r="R786">
        <f t="shared" si="14"/>
        <v>0</v>
      </c>
    </row>
    <row r="787" spans="1:18" x14ac:dyDescent="0.3">
      <c r="A787" t="s">
        <v>15</v>
      </c>
      <c r="B787" s="1">
        <v>38608</v>
      </c>
      <c r="C787" t="s">
        <v>16</v>
      </c>
      <c r="D787" t="s">
        <v>120</v>
      </c>
      <c r="E787" t="s">
        <v>121</v>
      </c>
      <c r="G787" s="6" t="s">
        <v>29</v>
      </c>
      <c r="H787" t="s">
        <v>30</v>
      </c>
      <c r="I787" t="s">
        <v>26</v>
      </c>
      <c r="J787" t="s">
        <v>27</v>
      </c>
      <c r="K787">
        <v>57</v>
      </c>
      <c r="L787">
        <v>18.600000000000001</v>
      </c>
      <c r="M787" t="s">
        <v>100</v>
      </c>
      <c r="N787">
        <v>18.600000000000001</v>
      </c>
      <c r="O787" t="s">
        <v>24</v>
      </c>
      <c r="P787" cm="1">
        <f t="array" ref="P787">IF(Q787&gt;0,INDEX(Q787:Q22511,MATCH(TRUE,INDEX(Q787:Q22511="",,),0)-1),"")</f>
        <v>9</v>
      </c>
      <c r="Q787">
        <v>1</v>
      </c>
      <c r="R787">
        <f t="shared" si="14"/>
        <v>0</v>
      </c>
    </row>
    <row r="788" spans="1:18" x14ac:dyDescent="0.3">
      <c r="A788" t="s">
        <v>15</v>
      </c>
      <c r="B788" s="1">
        <v>38608</v>
      </c>
      <c r="C788" t="s">
        <v>16</v>
      </c>
      <c r="D788" t="s">
        <v>120</v>
      </c>
      <c r="E788" t="s">
        <v>121</v>
      </c>
      <c r="G788" s="6" t="s">
        <v>29</v>
      </c>
      <c r="H788" t="s">
        <v>20</v>
      </c>
      <c r="I788" t="s">
        <v>26</v>
      </c>
      <c r="J788" t="s">
        <v>27</v>
      </c>
      <c r="K788">
        <v>92</v>
      </c>
      <c r="L788">
        <v>10.8</v>
      </c>
      <c r="M788" t="s">
        <v>100</v>
      </c>
      <c r="N788">
        <v>10.8</v>
      </c>
      <c r="O788" t="s">
        <v>24</v>
      </c>
      <c r="P788" cm="1">
        <f t="array" ref="P788">IF(Q788&gt;0,INDEX(Q788:Q22512,MATCH(TRUE,INDEX(Q788:Q22512="",,),0)-1),"")</f>
        <v>9</v>
      </c>
      <c r="Q788">
        <v>1</v>
      </c>
      <c r="R788">
        <f t="shared" si="14"/>
        <v>0</v>
      </c>
    </row>
    <row r="789" spans="1:18" x14ac:dyDescent="0.3">
      <c r="A789" t="s">
        <v>15</v>
      </c>
      <c r="B789" s="1">
        <v>38608</v>
      </c>
      <c r="C789" t="s">
        <v>16</v>
      </c>
      <c r="D789" t="s">
        <v>120</v>
      </c>
      <c r="E789" t="s">
        <v>121</v>
      </c>
      <c r="G789" s="6" t="s">
        <v>29</v>
      </c>
      <c r="H789" t="s">
        <v>99</v>
      </c>
      <c r="I789" t="s">
        <v>26</v>
      </c>
      <c r="J789" t="s">
        <v>27</v>
      </c>
      <c r="K789">
        <v>10</v>
      </c>
      <c r="L789">
        <v>9.3000000000000007</v>
      </c>
      <c r="M789" t="s">
        <v>100</v>
      </c>
      <c r="N789">
        <v>9.3000000000000007</v>
      </c>
      <c r="O789" t="s">
        <v>24</v>
      </c>
      <c r="P789" cm="1">
        <f t="array" ref="P789">IF(Q789&gt;0,INDEX(Q789:Q22513,MATCH(TRUE,INDEX(Q789:Q22513="",,),0)-1),"")</f>
        <v>9</v>
      </c>
      <c r="Q789">
        <v>1</v>
      </c>
      <c r="R789">
        <f t="shared" si="14"/>
        <v>0</v>
      </c>
    </row>
    <row r="790" spans="1:18" x14ac:dyDescent="0.3">
      <c r="A790" t="s">
        <v>15</v>
      </c>
      <c r="B790" s="1">
        <v>38608</v>
      </c>
      <c r="C790" t="s">
        <v>16</v>
      </c>
      <c r="D790" t="s">
        <v>120</v>
      </c>
      <c r="E790" t="s">
        <v>121</v>
      </c>
      <c r="G790" s="6" t="s">
        <v>29</v>
      </c>
      <c r="H790" t="s">
        <v>122</v>
      </c>
      <c r="I790" t="s">
        <v>26</v>
      </c>
      <c r="J790" t="s">
        <v>27</v>
      </c>
      <c r="K790">
        <v>5</v>
      </c>
      <c r="L790">
        <v>18.05</v>
      </c>
      <c r="M790" t="s">
        <v>100</v>
      </c>
      <c r="N790">
        <v>18.05</v>
      </c>
      <c r="O790" t="s">
        <v>24</v>
      </c>
      <c r="P790" cm="1">
        <f t="array" ref="P790">IF(Q790&gt;0,INDEX(Q790:Q22514,MATCH(TRUE,INDEX(Q790:Q22514="",,),0)-1),"")</f>
        <v>9</v>
      </c>
      <c r="Q790">
        <v>1</v>
      </c>
      <c r="R790">
        <f t="shared" si="14"/>
        <v>0</v>
      </c>
    </row>
    <row r="791" spans="1:18" x14ac:dyDescent="0.3">
      <c r="A791" t="s">
        <v>15</v>
      </c>
      <c r="B791" s="1">
        <v>38608</v>
      </c>
      <c r="C791" t="s">
        <v>16</v>
      </c>
      <c r="D791" t="s">
        <v>120</v>
      </c>
      <c r="E791" t="s">
        <v>121</v>
      </c>
      <c r="G791" s="6" t="s">
        <v>29</v>
      </c>
      <c r="H791" t="s">
        <v>28</v>
      </c>
      <c r="I791" t="s">
        <v>26</v>
      </c>
      <c r="J791" t="s">
        <v>27</v>
      </c>
      <c r="K791">
        <v>15</v>
      </c>
      <c r="L791">
        <v>29.35</v>
      </c>
      <c r="M791" t="s">
        <v>100</v>
      </c>
      <c r="N791">
        <v>29.35</v>
      </c>
      <c r="O791" t="s">
        <v>24</v>
      </c>
      <c r="P791" cm="1">
        <f t="array" ref="P791">IF(Q791&gt;0,INDEX(Q791:Q22515,MATCH(TRUE,INDEX(Q791:Q22515="",,),0)-1),"")</f>
        <v>9</v>
      </c>
      <c r="Q791">
        <v>1</v>
      </c>
      <c r="R791">
        <f t="shared" si="14"/>
        <v>0</v>
      </c>
    </row>
    <row r="792" spans="1:18" x14ac:dyDescent="0.3">
      <c r="A792" t="s">
        <v>15</v>
      </c>
      <c r="B792" s="1">
        <v>38608</v>
      </c>
      <c r="C792" t="s">
        <v>16</v>
      </c>
      <c r="D792" t="s">
        <v>120</v>
      </c>
      <c r="E792" t="s">
        <v>121</v>
      </c>
      <c r="G792" t="s">
        <v>19</v>
      </c>
      <c r="H792" t="s">
        <v>63</v>
      </c>
      <c r="I792" t="s">
        <v>21</v>
      </c>
      <c r="J792" t="s">
        <v>22</v>
      </c>
      <c r="K792">
        <v>86.5</v>
      </c>
      <c r="L792">
        <v>139</v>
      </c>
      <c r="M792" t="s">
        <v>102</v>
      </c>
      <c r="N792">
        <v>201.1</v>
      </c>
      <c r="P792" cm="1">
        <f t="array" ref="P792">IF(Q792&gt;0,INDEX(Q792:Q22516,MATCH(TRUE,INDEX(Q792:Q22516="",,),0)-1),"")</f>
        <v>9</v>
      </c>
      <c r="Q792">
        <v>2</v>
      </c>
      <c r="R792">
        <f t="shared" si="14"/>
        <v>0</v>
      </c>
    </row>
    <row r="793" spans="1:18" x14ac:dyDescent="0.3">
      <c r="A793" t="s">
        <v>15</v>
      </c>
      <c r="B793" s="1">
        <v>38608</v>
      </c>
      <c r="C793" t="s">
        <v>16</v>
      </c>
      <c r="D793" t="s">
        <v>120</v>
      </c>
      <c r="E793" t="s">
        <v>121</v>
      </c>
      <c r="G793" t="s">
        <v>19</v>
      </c>
      <c r="H793" t="s">
        <v>63</v>
      </c>
      <c r="I793" t="s">
        <v>26</v>
      </c>
      <c r="J793" t="s">
        <v>27</v>
      </c>
      <c r="K793">
        <v>508</v>
      </c>
      <c r="L793">
        <v>26.6</v>
      </c>
      <c r="M793" t="s">
        <v>102</v>
      </c>
      <c r="N793">
        <v>35.200000000000003</v>
      </c>
      <c r="P793" cm="1">
        <f t="array" ref="P793">IF(Q793&gt;0,INDEX(Q793:Q22517,MATCH(TRUE,INDEX(Q793:Q22517="",,),0)-1),"")</f>
        <v>9</v>
      </c>
      <c r="Q793">
        <v>2</v>
      </c>
      <c r="R793">
        <f t="shared" si="14"/>
        <v>0</v>
      </c>
    </row>
    <row r="794" spans="1:18" x14ac:dyDescent="0.3">
      <c r="A794" t="s">
        <v>15</v>
      </c>
      <c r="B794" s="1">
        <v>38608</v>
      </c>
      <c r="C794" t="s">
        <v>16</v>
      </c>
      <c r="D794" t="s">
        <v>120</v>
      </c>
      <c r="E794" t="s">
        <v>121</v>
      </c>
      <c r="G794" s="6" t="s">
        <v>29</v>
      </c>
      <c r="H794" t="s">
        <v>30</v>
      </c>
      <c r="I794" t="s">
        <v>26</v>
      </c>
      <c r="J794" t="s">
        <v>27</v>
      </c>
      <c r="K794">
        <v>57</v>
      </c>
      <c r="L794">
        <v>18.600000000000001</v>
      </c>
      <c r="M794" t="s">
        <v>102</v>
      </c>
      <c r="N794">
        <v>18.600000000000001</v>
      </c>
      <c r="P794" cm="1">
        <f t="array" ref="P794">IF(Q794&gt;0,INDEX(Q794:Q22518,MATCH(TRUE,INDEX(Q794:Q22518="",,),0)-1),"")</f>
        <v>9</v>
      </c>
      <c r="Q794">
        <v>2</v>
      </c>
      <c r="R794">
        <f t="shared" si="14"/>
        <v>0</v>
      </c>
    </row>
    <row r="795" spans="1:18" x14ac:dyDescent="0.3">
      <c r="A795" t="s">
        <v>15</v>
      </c>
      <c r="B795" s="1">
        <v>38608</v>
      </c>
      <c r="C795" t="s">
        <v>16</v>
      </c>
      <c r="D795" t="s">
        <v>120</v>
      </c>
      <c r="E795" t="s">
        <v>121</v>
      </c>
      <c r="G795" s="6" t="s">
        <v>29</v>
      </c>
      <c r="H795" t="s">
        <v>20</v>
      </c>
      <c r="I795" t="s">
        <v>26</v>
      </c>
      <c r="J795" t="s">
        <v>27</v>
      </c>
      <c r="K795">
        <v>92</v>
      </c>
      <c r="L795">
        <v>10.8</v>
      </c>
      <c r="M795" t="s">
        <v>102</v>
      </c>
      <c r="N795">
        <v>10.8</v>
      </c>
      <c r="P795" cm="1">
        <f t="array" ref="P795">IF(Q795&gt;0,INDEX(Q795:Q22519,MATCH(TRUE,INDEX(Q795:Q22519="",,),0)-1),"")</f>
        <v>9</v>
      </c>
      <c r="Q795">
        <v>2</v>
      </c>
      <c r="R795">
        <f t="shared" si="14"/>
        <v>0</v>
      </c>
    </row>
    <row r="796" spans="1:18" x14ac:dyDescent="0.3">
      <c r="A796" t="s">
        <v>15</v>
      </c>
      <c r="B796" s="1">
        <v>38608</v>
      </c>
      <c r="C796" t="s">
        <v>16</v>
      </c>
      <c r="D796" t="s">
        <v>120</v>
      </c>
      <c r="E796" t="s">
        <v>121</v>
      </c>
      <c r="G796" s="6" t="s">
        <v>29</v>
      </c>
      <c r="H796" t="s">
        <v>99</v>
      </c>
      <c r="I796" t="s">
        <v>26</v>
      </c>
      <c r="J796" t="s">
        <v>27</v>
      </c>
      <c r="K796">
        <v>10</v>
      </c>
      <c r="L796">
        <v>9.3000000000000007</v>
      </c>
      <c r="M796" t="s">
        <v>102</v>
      </c>
      <c r="N796">
        <v>9.3000000000000007</v>
      </c>
      <c r="P796" cm="1">
        <f t="array" ref="P796">IF(Q796&gt;0,INDEX(Q796:Q22520,MATCH(TRUE,INDEX(Q796:Q22520="",,),0)-1),"")</f>
        <v>9</v>
      </c>
      <c r="Q796">
        <v>2</v>
      </c>
      <c r="R796">
        <f t="shared" si="14"/>
        <v>0</v>
      </c>
    </row>
    <row r="797" spans="1:18" x14ac:dyDescent="0.3">
      <c r="A797" t="s">
        <v>15</v>
      </c>
      <c r="B797" s="1">
        <v>38608</v>
      </c>
      <c r="C797" t="s">
        <v>16</v>
      </c>
      <c r="D797" t="s">
        <v>120</v>
      </c>
      <c r="E797" t="s">
        <v>121</v>
      </c>
      <c r="G797" s="6" t="s">
        <v>29</v>
      </c>
      <c r="H797" t="s">
        <v>122</v>
      </c>
      <c r="I797" t="s">
        <v>26</v>
      </c>
      <c r="J797" t="s">
        <v>27</v>
      </c>
      <c r="K797">
        <v>5</v>
      </c>
      <c r="L797">
        <v>18.05</v>
      </c>
      <c r="M797" t="s">
        <v>102</v>
      </c>
      <c r="N797">
        <v>18.05</v>
      </c>
      <c r="P797" cm="1">
        <f t="array" ref="P797">IF(Q797&gt;0,INDEX(Q797:Q22521,MATCH(TRUE,INDEX(Q797:Q22521="",,),0)-1),"")</f>
        <v>9</v>
      </c>
      <c r="Q797">
        <v>2</v>
      </c>
      <c r="R797">
        <f t="shared" si="14"/>
        <v>0</v>
      </c>
    </row>
    <row r="798" spans="1:18" x14ac:dyDescent="0.3">
      <c r="A798" t="s">
        <v>15</v>
      </c>
      <c r="B798" s="1">
        <v>38608</v>
      </c>
      <c r="C798" t="s">
        <v>16</v>
      </c>
      <c r="D798" t="s">
        <v>120</v>
      </c>
      <c r="E798" t="s">
        <v>121</v>
      </c>
      <c r="G798" s="6" t="s">
        <v>29</v>
      </c>
      <c r="H798" t="s">
        <v>28</v>
      </c>
      <c r="I798" t="s">
        <v>26</v>
      </c>
      <c r="J798" t="s">
        <v>27</v>
      </c>
      <c r="K798">
        <v>15</v>
      </c>
      <c r="L798">
        <v>29.35</v>
      </c>
      <c r="M798" t="s">
        <v>102</v>
      </c>
      <c r="N798">
        <v>29.35</v>
      </c>
      <c r="P798" cm="1">
        <f t="array" ref="P798">IF(Q798&gt;0,INDEX(Q798:Q22522,MATCH(TRUE,INDEX(Q798:Q22522="",,),0)-1),"")</f>
        <v>9</v>
      </c>
      <c r="Q798">
        <v>2</v>
      </c>
      <c r="R798">
        <f t="shared" si="14"/>
        <v>0</v>
      </c>
    </row>
    <row r="799" spans="1:18" x14ac:dyDescent="0.3">
      <c r="A799" t="s">
        <v>15</v>
      </c>
      <c r="B799" s="1">
        <v>38608</v>
      </c>
      <c r="C799" t="s">
        <v>16</v>
      </c>
      <c r="D799" t="s">
        <v>120</v>
      </c>
      <c r="E799" t="s">
        <v>121</v>
      </c>
      <c r="G799" t="s">
        <v>19</v>
      </c>
      <c r="H799" t="s">
        <v>63</v>
      </c>
      <c r="I799" t="s">
        <v>21</v>
      </c>
      <c r="J799" t="s">
        <v>22</v>
      </c>
      <c r="K799">
        <v>86.5</v>
      </c>
      <c r="L799">
        <v>139</v>
      </c>
      <c r="M799" t="s">
        <v>95</v>
      </c>
      <c r="N799">
        <v>139</v>
      </c>
      <c r="P799" cm="1">
        <f t="array" ref="P799">IF(Q799&gt;0,INDEX(Q799:Q22523,MATCH(TRUE,INDEX(Q799:Q22523="",,),0)-1),"")</f>
        <v>9</v>
      </c>
      <c r="Q799">
        <v>3</v>
      </c>
      <c r="R799">
        <f t="shared" si="14"/>
        <v>0</v>
      </c>
    </row>
    <row r="800" spans="1:18" x14ac:dyDescent="0.3">
      <c r="A800" t="s">
        <v>15</v>
      </c>
      <c r="B800" s="1">
        <v>38608</v>
      </c>
      <c r="C800" t="s">
        <v>16</v>
      </c>
      <c r="D800" t="s">
        <v>120</v>
      </c>
      <c r="E800" t="s">
        <v>121</v>
      </c>
      <c r="G800" t="s">
        <v>19</v>
      </c>
      <c r="H800" t="s">
        <v>63</v>
      </c>
      <c r="I800" t="s">
        <v>26</v>
      </c>
      <c r="J800" t="s">
        <v>27</v>
      </c>
      <c r="K800">
        <v>508</v>
      </c>
      <c r="L800">
        <v>26.6</v>
      </c>
      <c r="M800" t="s">
        <v>95</v>
      </c>
      <c r="N800">
        <v>45.55</v>
      </c>
      <c r="P800" cm="1">
        <f t="array" ref="P800">IF(Q800&gt;0,INDEX(Q800:Q22524,MATCH(TRUE,INDEX(Q800:Q22524="",,),0)-1),"")</f>
        <v>9</v>
      </c>
      <c r="Q800">
        <v>3</v>
      </c>
      <c r="R800">
        <f t="shared" si="14"/>
        <v>0</v>
      </c>
    </row>
    <row r="801" spans="1:18" x14ac:dyDescent="0.3">
      <c r="A801" t="s">
        <v>15</v>
      </c>
      <c r="B801" s="1">
        <v>38608</v>
      </c>
      <c r="C801" t="s">
        <v>16</v>
      </c>
      <c r="D801" t="s">
        <v>120</v>
      </c>
      <c r="E801" t="s">
        <v>121</v>
      </c>
      <c r="G801" s="6" t="s">
        <v>29</v>
      </c>
      <c r="H801" t="s">
        <v>30</v>
      </c>
      <c r="I801" t="s">
        <v>26</v>
      </c>
      <c r="J801" t="s">
        <v>27</v>
      </c>
      <c r="K801">
        <v>57</v>
      </c>
      <c r="L801">
        <v>18.600000000000001</v>
      </c>
      <c r="M801" t="s">
        <v>95</v>
      </c>
      <c r="N801">
        <v>18.600000000000001</v>
      </c>
      <c r="P801" cm="1">
        <f t="array" ref="P801">IF(Q801&gt;0,INDEX(Q801:Q22525,MATCH(TRUE,INDEX(Q801:Q22525="",,),0)-1),"")</f>
        <v>9</v>
      </c>
      <c r="Q801">
        <v>3</v>
      </c>
      <c r="R801">
        <f t="shared" si="14"/>
        <v>0</v>
      </c>
    </row>
    <row r="802" spans="1:18" x14ac:dyDescent="0.3">
      <c r="A802" t="s">
        <v>15</v>
      </c>
      <c r="B802" s="1">
        <v>38608</v>
      </c>
      <c r="C802" t="s">
        <v>16</v>
      </c>
      <c r="D802" t="s">
        <v>120</v>
      </c>
      <c r="E802" t="s">
        <v>121</v>
      </c>
      <c r="G802" s="6" t="s">
        <v>29</v>
      </c>
      <c r="H802" t="s">
        <v>20</v>
      </c>
      <c r="I802" t="s">
        <v>26</v>
      </c>
      <c r="J802" t="s">
        <v>27</v>
      </c>
      <c r="K802">
        <v>92</v>
      </c>
      <c r="L802">
        <v>10.8</v>
      </c>
      <c r="M802" t="s">
        <v>95</v>
      </c>
      <c r="N802">
        <v>10.8</v>
      </c>
      <c r="P802" cm="1">
        <f t="array" ref="P802">IF(Q802&gt;0,INDEX(Q802:Q22526,MATCH(TRUE,INDEX(Q802:Q22526="",,),0)-1),"")</f>
        <v>9</v>
      </c>
      <c r="Q802">
        <v>3</v>
      </c>
      <c r="R802">
        <f t="shared" si="14"/>
        <v>0</v>
      </c>
    </row>
    <row r="803" spans="1:18" x14ac:dyDescent="0.3">
      <c r="A803" t="s">
        <v>15</v>
      </c>
      <c r="B803" s="1">
        <v>38608</v>
      </c>
      <c r="C803" t="s">
        <v>16</v>
      </c>
      <c r="D803" t="s">
        <v>120</v>
      </c>
      <c r="E803" t="s">
        <v>121</v>
      </c>
      <c r="G803" s="6" t="s">
        <v>29</v>
      </c>
      <c r="H803" t="s">
        <v>99</v>
      </c>
      <c r="I803" t="s">
        <v>26</v>
      </c>
      <c r="J803" t="s">
        <v>27</v>
      </c>
      <c r="K803">
        <v>10</v>
      </c>
      <c r="L803">
        <v>9.3000000000000007</v>
      </c>
      <c r="M803" t="s">
        <v>95</v>
      </c>
      <c r="N803">
        <v>9.3000000000000007</v>
      </c>
      <c r="P803" cm="1">
        <f t="array" ref="P803">IF(Q803&gt;0,INDEX(Q803:Q22527,MATCH(TRUE,INDEX(Q803:Q22527="",,),0)-1),"")</f>
        <v>9</v>
      </c>
      <c r="Q803">
        <v>3</v>
      </c>
      <c r="R803">
        <f t="shared" si="14"/>
        <v>0</v>
      </c>
    </row>
    <row r="804" spans="1:18" x14ac:dyDescent="0.3">
      <c r="A804" t="s">
        <v>15</v>
      </c>
      <c r="B804" s="1">
        <v>38608</v>
      </c>
      <c r="C804" t="s">
        <v>16</v>
      </c>
      <c r="D804" t="s">
        <v>120</v>
      </c>
      <c r="E804" t="s">
        <v>121</v>
      </c>
      <c r="G804" s="6" t="s">
        <v>29</v>
      </c>
      <c r="H804" t="s">
        <v>122</v>
      </c>
      <c r="I804" t="s">
        <v>26</v>
      </c>
      <c r="J804" t="s">
        <v>27</v>
      </c>
      <c r="K804">
        <v>5</v>
      </c>
      <c r="L804">
        <v>18.05</v>
      </c>
      <c r="M804" t="s">
        <v>95</v>
      </c>
      <c r="N804">
        <v>18.05</v>
      </c>
      <c r="P804" cm="1">
        <f t="array" ref="P804">IF(Q804&gt;0,INDEX(Q804:Q22528,MATCH(TRUE,INDEX(Q804:Q22528="",,),0)-1),"")</f>
        <v>9</v>
      </c>
      <c r="Q804">
        <v>3</v>
      </c>
      <c r="R804">
        <f t="shared" si="14"/>
        <v>0</v>
      </c>
    </row>
    <row r="805" spans="1:18" x14ac:dyDescent="0.3">
      <c r="A805" t="s">
        <v>15</v>
      </c>
      <c r="B805" s="1">
        <v>38608</v>
      </c>
      <c r="C805" t="s">
        <v>16</v>
      </c>
      <c r="D805" t="s">
        <v>120</v>
      </c>
      <c r="E805" t="s">
        <v>121</v>
      </c>
      <c r="G805" s="6" t="s">
        <v>29</v>
      </c>
      <c r="H805" t="s">
        <v>28</v>
      </c>
      <c r="I805" t="s">
        <v>26</v>
      </c>
      <c r="J805" t="s">
        <v>27</v>
      </c>
      <c r="K805">
        <v>15</v>
      </c>
      <c r="L805">
        <v>29.35</v>
      </c>
      <c r="M805" t="s">
        <v>95</v>
      </c>
      <c r="N805">
        <v>29.35</v>
      </c>
      <c r="P805" cm="1">
        <f t="array" ref="P805">IF(Q805&gt;0,INDEX(Q805:Q22529,MATCH(TRUE,INDEX(Q805:Q22529="",,),0)-1),"")</f>
        <v>9</v>
      </c>
      <c r="Q805">
        <v>3</v>
      </c>
      <c r="R805">
        <f t="shared" si="14"/>
        <v>0</v>
      </c>
    </row>
    <row r="806" spans="1:18" x14ac:dyDescent="0.3">
      <c r="A806" t="s">
        <v>15</v>
      </c>
      <c r="B806" s="1">
        <v>38608</v>
      </c>
      <c r="C806" t="s">
        <v>16</v>
      </c>
      <c r="D806" t="s">
        <v>120</v>
      </c>
      <c r="E806" t="s">
        <v>121</v>
      </c>
      <c r="G806" t="s">
        <v>19</v>
      </c>
      <c r="H806" t="s">
        <v>63</v>
      </c>
      <c r="I806" t="s">
        <v>21</v>
      </c>
      <c r="J806" t="s">
        <v>22</v>
      </c>
      <c r="K806">
        <v>86.5</v>
      </c>
      <c r="L806">
        <v>139</v>
      </c>
      <c r="M806" t="s">
        <v>33</v>
      </c>
      <c r="N806">
        <v>150</v>
      </c>
      <c r="P806" cm="1">
        <f t="array" ref="P806">IF(Q806&gt;0,INDEX(Q806:Q22530,MATCH(TRUE,INDEX(Q806:Q22530="",,),0)-1),"")</f>
        <v>9</v>
      </c>
      <c r="Q806">
        <v>4</v>
      </c>
      <c r="R806">
        <f t="shared" si="14"/>
        <v>0</v>
      </c>
    </row>
    <row r="807" spans="1:18" x14ac:dyDescent="0.3">
      <c r="A807" t="s">
        <v>15</v>
      </c>
      <c r="B807" s="1">
        <v>38608</v>
      </c>
      <c r="C807" t="s">
        <v>16</v>
      </c>
      <c r="D807" t="s">
        <v>120</v>
      </c>
      <c r="E807" t="s">
        <v>121</v>
      </c>
      <c r="G807" t="s">
        <v>19</v>
      </c>
      <c r="H807" t="s">
        <v>63</v>
      </c>
      <c r="I807" t="s">
        <v>26</v>
      </c>
      <c r="J807" t="s">
        <v>27</v>
      </c>
      <c r="K807">
        <v>508</v>
      </c>
      <c r="L807">
        <v>26.6</v>
      </c>
      <c r="M807" t="s">
        <v>33</v>
      </c>
      <c r="N807">
        <v>40</v>
      </c>
      <c r="P807" cm="1">
        <f t="array" ref="P807">IF(Q807&gt;0,INDEX(Q807:Q22531,MATCH(TRUE,INDEX(Q807:Q22531="",,),0)-1),"")</f>
        <v>9</v>
      </c>
      <c r="Q807">
        <v>4</v>
      </c>
      <c r="R807">
        <f t="shared" si="14"/>
        <v>0</v>
      </c>
    </row>
    <row r="808" spans="1:18" x14ac:dyDescent="0.3">
      <c r="A808" t="s">
        <v>15</v>
      </c>
      <c r="B808" s="1">
        <v>38608</v>
      </c>
      <c r="C808" t="s">
        <v>16</v>
      </c>
      <c r="D808" t="s">
        <v>120</v>
      </c>
      <c r="E808" t="s">
        <v>121</v>
      </c>
      <c r="G808" s="6" t="s">
        <v>29</v>
      </c>
      <c r="H808" t="s">
        <v>30</v>
      </c>
      <c r="I808" t="s">
        <v>26</v>
      </c>
      <c r="J808" t="s">
        <v>27</v>
      </c>
      <c r="K808">
        <v>57</v>
      </c>
      <c r="L808">
        <v>18.600000000000001</v>
      </c>
      <c r="M808" t="s">
        <v>33</v>
      </c>
      <c r="N808">
        <v>18.600000000000001</v>
      </c>
      <c r="P808" cm="1">
        <f t="array" ref="P808">IF(Q808&gt;0,INDEX(Q808:Q22532,MATCH(TRUE,INDEX(Q808:Q22532="",,),0)-1),"")</f>
        <v>9</v>
      </c>
      <c r="Q808">
        <v>4</v>
      </c>
      <c r="R808">
        <f t="shared" si="14"/>
        <v>0</v>
      </c>
    </row>
    <row r="809" spans="1:18" x14ac:dyDescent="0.3">
      <c r="A809" t="s">
        <v>15</v>
      </c>
      <c r="B809" s="1">
        <v>38608</v>
      </c>
      <c r="C809" t="s">
        <v>16</v>
      </c>
      <c r="D809" t="s">
        <v>120</v>
      </c>
      <c r="E809" t="s">
        <v>121</v>
      </c>
      <c r="G809" s="6" t="s">
        <v>29</v>
      </c>
      <c r="H809" t="s">
        <v>20</v>
      </c>
      <c r="I809" t="s">
        <v>26</v>
      </c>
      <c r="J809" t="s">
        <v>27</v>
      </c>
      <c r="K809">
        <v>92</v>
      </c>
      <c r="L809">
        <v>10.8</v>
      </c>
      <c r="M809" t="s">
        <v>33</v>
      </c>
      <c r="N809">
        <v>10.8</v>
      </c>
      <c r="P809" cm="1">
        <f t="array" ref="P809">IF(Q809&gt;0,INDEX(Q809:Q22533,MATCH(TRUE,INDEX(Q809:Q22533="",,),0)-1),"")</f>
        <v>9</v>
      </c>
      <c r="Q809">
        <v>4</v>
      </c>
      <c r="R809">
        <f t="shared" si="14"/>
        <v>0</v>
      </c>
    </row>
    <row r="810" spans="1:18" x14ac:dyDescent="0.3">
      <c r="A810" t="s">
        <v>15</v>
      </c>
      <c r="B810" s="1">
        <v>38608</v>
      </c>
      <c r="C810" t="s">
        <v>16</v>
      </c>
      <c r="D810" t="s">
        <v>120</v>
      </c>
      <c r="E810" t="s">
        <v>121</v>
      </c>
      <c r="G810" s="6" t="s">
        <v>29</v>
      </c>
      <c r="H810" t="s">
        <v>99</v>
      </c>
      <c r="I810" t="s">
        <v>26</v>
      </c>
      <c r="J810" t="s">
        <v>27</v>
      </c>
      <c r="K810">
        <v>10</v>
      </c>
      <c r="L810">
        <v>9.3000000000000007</v>
      </c>
      <c r="M810" t="s">
        <v>33</v>
      </c>
      <c r="N810">
        <v>9.3000000000000007</v>
      </c>
      <c r="P810" cm="1">
        <f t="array" ref="P810">IF(Q810&gt;0,INDEX(Q810:Q22534,MATCH(TRUE,INDEX(Q810:Q22534="",,),0)-1),"")</f>
        <v>9</v>
      </c>
      <c r="Q810">
        <v>4</v>
      </c>
      <c r="R810">
        <f t="shared" si="14"/>
        <v>0</v>
      </c>
    </row>
    <row r="811" spans="1:18" x14ac:dyDescent="0.3">
      <c r="A811" t="s">
        <v>15</v>
      </c>
      <c r="B811" s="1">
        <v>38608</v>
      </c>
      <c r="C811" t="s">
        <v>16</v>
      </c>
      <c r="D811" t="s">
        <v>120</v>
      </c>
      <c r="E811" t="s">
        <v>121</v>
      </c>
      <c r="G811" s="6" t="s">
        <v>29</v>
      </c>
      <c r="H811" t="s">
        <v>122</v>
      </c>
      <c r="I811" t="s">
        <v>26</v>
      </c>
      <c r="J811" t="s">
        <v>27</v>
      </c>
      <c r="K811">
        <v>5</v>
      </c>
      <c r="L811">
        <v>18.05</v>
      </c>
      <c r="M811" t="s">
        <v>33</v>
      </c>
      <c r="N811">
        <v>18.05</v>
      </c>
      <c r="P811" cm="1">
        <f t="array" ref="P811">IF(Q811&gt;0,INDEX(Q811:Q22535,MATCH(TRUE,INDEX(Q811:Q22535="",,),0)-1),"")</f>
        <v>9</v>
      </c>
      <c r="Q811">
        <v>4</v>
      </c>
      <c r="R811">
        <f t="shared" si="14"/>
        <v>0</v>
      </c>
    </row>
    <row r="812" spans="1:18" x14ac:dyDescent="0.3">
      <c r="A812" t="s">
        <v>15</v>
      </c>
      <c r="B812" s="1">
        <v>38608</v>
      </c>
      <c r="C812" t="s">
        <v>16</v>
      </c>
      <c r="D812" t="s">
        <v>120</v>
      </c>
      <c r="E812" t="s">
        <v>121</v>
      </c>
      <c r="G812" s="6" t="s">
        <v>29</v>
      </c>
      <c r="H812" t="s">
        <v>28</v>
      </c>
      <c r="I812" t="s">
        <v>26</v>
      </c>
      <c r="J812" t="s">
        <v>27</v>
      </c>
      <c r="K812">
        <v>15</v>
      </c>
      <c r="L812">
        <v>29.35</v>
      </c>
      <c r="M812" t="s">
        <v>33</v>
      </c>
      <c r="N812">
        <v>29.35</v>
      </c>
      <c r="P812" cm="1">
        <f t="array" ref="P812">IF(Q812&gt;0,INDEX(Q812:Q22536,MATCH(TRUE,INDEX(Q812:Q22536="",,),0)-1),"")</f>
        <v>9</v>
      </c>
      <c r="Q812">
        <v>4</v>
      </c>
      <c r="R812">
        <f t="shared" si="14"/>
        <v>0</v>
      </c>
    </row>
    <row r="813" spans="1:18" x14ac:dyDescent="0.3">
      <c r="A813" t="s">
        <v>15</v>
      </c>
      <c r="B813" s="1">
        <v>38608</v>
      </c>
      <c r="C813" t="s">
        <v>16</v>
      </c>
      <c r="D813" t="s">
        <v>120</v>
      </c>
      <c r="E813" t="s">
        <v>121</v>
      </c>
      <c r="G813" t="s">
        <v>19</v>
      </c>
      <c r="H813" t="s">
        <v>63</v>
      </c>
      <c r="I813" t="s">
        <v>21</v>
      </c>
      <c r="J813" t="s">
        <v>22</v>
      </c>
      <c r="K813">
        <v>86.5</v>
      </c>
      <c r="L813">
        <v>139</v>
      </c>
      <c r="M813" t="s">
        <v>42</v>
      </c>
      <c r="N813">
        <v>209.12</v>
      </c>
      <c r="P813" cm="1">
        <f t="array" ref="P813">IF(Q813&gt;0,INDEX(Q813:Q22537,MATCH(TRUE,INDEX(Q813:Q22537="",,),0)-1),"")</f>
        <v>9</v>
      </c>
      <c r="Q813">
        <v>5</v>
      </c>
      <c r="R813">
        <f t="shared" si="14"/>
        <v>0</v>
      </c>
    </row>
    <row r="814" spans="1:18" x14ac:dyDescent="0.3">
      <c r="A814" t="s">
        <v>15</v>
      </c>
      <c r="B814" s="1">
        <v>38608</v>
      </c>
      <c r="C814" t="s">
        <v>16</v>
      </c>
      <c r="D814" t="s">
        <v>120</v>
      </c>
      <c r="E814" t="s">
        <v>121</v>
      </c>
      <c r="G814" t="s">
        <v>19</v>
      </c>
      <c r="H814" t="s">
        <v>63</v>
      </c>
      <c r="I814" t="s">
        <v>26</v>
      </c>
      <c r="J814" t="s">
        <v>27</v>
      </c>
      <c r="K814">
        <v>508</v>
      </c>
      <c r="L814">
        <v>26.6</v>
      </c>
      <c r="M814" t="s">
        <v>42</v>
      </c>
      <c r="N814">
        <v>26.6</v>
      </c>
      <c r="P814" cm="1">
        <f t="array" ref="P814">IF(Q814&gt;0,INDEX(Q814:Q22538,MATCH(TRUE,INDEX(Q814:Q22538="",,),0)-1),"")</f>
        <v>9</v>
      </c>
      <c r="Q814">
        <v>5</v>
      </c>
      <c r="R814">
        <f t="shared" si="14"/>
        <v>0</v>
      </c>
    </row>
    <row r="815" spans="1:18" x14ac:dyDescent="0.3">
      <c r="A815" t="s">
        <v>15</v>
      </c>
      <c r="B815" s="1">
        <v>38608</v>
      </c>
      <c r="C815" t="s">
        <v>16</v>
      </c>
      <c r="D815" t="s">
        <v>120</v>
      </c>
      <c r="E815" t="s">
        <v>121</v>
      </c>
      <c r="G815" s="6" t="s">
        <v>29</v>
      </c>
      <c r="H815" t="s">
        <v>30</v>
      </c>
      <c r="I815" t="s">
        <v>26</v>
      </c>
      <c r="J815" t="s">
        <v>27</v>
      </c>
      <c r="K815">
        <v>57</v>
      </c>
      <c r="L815">
        <v>18.600000000000001</v>
      </c>
      <c r="M815" t="s">
        <v>42</v>
      </c>
      <c r="N815">
        <v>18.600000000000001</v>
      </c>
      <c r="P815" cm="1">
        <f t="array" ref="P815">IF(Q815&gt;0,INDEX(Q815:Q22539,MATCH(TRUE,INDEX(Q815:Q22539="",,),0)-1),"")</f>
        <v>9</v>
      </c>
      <c r="Q815">
        <v>5</v>
      </c>
      <c r="R815">
        <f t="shared" si="14"/>
        <v>0</v>
      </c>
    </row>
    <row r="816" spans="1:18" x14ac:dyDescent="0.3">
      <c r="A816" t="s">
        <v>15</v>
      </c>
      <c r="B816" s="1">
        <v>38608</v>
      </c>
      <c r="C816" t="s">
        <v>16</v>
      </c>
      <c r="D816" t="s">
        <v>120</v>
      </c>
      <c r="E816" t="s">
        <v>121</v>
      </c>
      <c r="G816" s="6" t="s">
        <v>29</v>
      </c>
      <c r="H816" t="s">
        <v>20</v>
      </c>
      <c r="I816" t="s">
        <v>26</v>
      </c>
      <c r="J816" t="s">
        <v>27</v>
      </c>
      <c r="K816">
        <v>92</v>
      </c>
      <c r="L816">
        <v>10.8</v>
      </c>
      <c r="M816" t="s">
        <v>42</v>
      </c>
      <c r="N816">
        <v>10.8</v>
      </c>
      <c r="P816" cm="1">
        <f t="array" ref="P816">IF(Q816&gt;0,INDEX(Q816:Q22540,MATCH(TRUE,INDEX(Q816:Q22540="",,),0)-1),"")</f>
        <v>9</v>
      </c>
      <c r="Q816">
        <v>5</v>
      </c>
      <c r="R816">
        <f t="shared" si="14"/>
        <v>0</v>
      </c>
    </row>
    <row r="817" spans="1:18" x14ac:dyDescent="0.3">
      <c r="A817" t="s">
        <v>15</v>
      </c>
      <c r="B817" s="1">
        <v>38608</v>
      </c>
      <c r="C817" t="s">
        <v>16</v>
      </c>
      <c r="D817" t="s">
        <v>120</v>
      </c>
      <c r="E817" t="s">
        <v>121</v>
      </c>
      <c r="G817" s="6" t="s">
        <v>29</v>
      </c>
      <c r="H817" t="s">
        <v>99</v>
      </c>
      <c r="I817" t="s">
        <v>26</v>
      </c>
      <c r="J817" t="s">
        <v>27</v>
      </c>
      <c r="K817">
        <v>10</v>
      </c>
      <c r="L817">
        <v>9.3000000000000007</v>
      </c>
      <c r="M817" t="s">
        <v>42</v>
      </c>
      <c r="N817">
        <v>9.3000000000000007</v>
      </c>
      <c r="P817" cm="1">
        <f t="array" ref="P817">IF(Q817&gt;0,INDEX(Q817:Q22541,MATCH(TRUE,INDEX(Q817:Q22541="",,),0)-1),"")</f>
        <v>9</v>
      </c>
      <c r="Q817">
        <v>5</v>
      </c>
      <c r="R817">
        <f t="shared" si="14"/>
        <v>0</v>
      </c>
    </row>
    <row r="818" spans="1:18" x14ac:dyDescent="0.3">
      <c r="A818" t="s">
        <v>15</v>
      </c>
      <c r="B818" s="1">
        <v>38608</v>
      </c>
      <c r="C818" t="s">
        <v>16</v>
      </c>
      <c r="D818" t="s">
        <v>120</v>
      </c>
      <c r="E818" t="s">
        <v>121</v>
      </c>
      <c r="G818" s="6" t="s">
        <v>29</v>
      </c>
      <c r="H818" t="s">
        <v>122</v>
      </c>
      <c r="I818" t="s">
        <v>26</v>
      </c>
      <c r="J818" t="s">
        <v>27</v>
      </c>
      <c r="K818">
        <v>5</v>
      </c>
      <c r="L818">
        <v>18.05</v>
      </c>
      <c r="M818" t="s">
        <v>42</v>
      </c>
      <c r="N818">
        <v>18.05</v>
      </c>
      <c r="P818" cm="1">
        <f t="array" ref="P818">IF(Q818&gt;0,INDEX(Q818:Q22542,MATCH(TRUE,INDEX(Q818:Q22542="",,),0)-1),"")</f>
        <v>9</v>
      </c>
      <c r="Q818">
        <v>5</v>
      </c>
      <c r="R818">
        <f t="shared" si="14"/>
        <v>0</v>
      </c>
    </row>
    <row r="819" spans="1:18" x14ac:dyDescent="0.3">
      <c r="A819" t="s">
        <v>15</v>
      </c>
      <c r="B819" s="1">
        <v>38608</v>
      </c>
      <c r="C819" t="s">
        <v>16</v>
      </c>
      <c r="D819" t="s">
        <v>120</v>
      </c>
      <c r="E819" t="s">
        <v>121</v>
      </c>
      <c r="G819" s="6" t="s">
        <v>29</v>
      </c>
      <c r="H819" t="s">
        <v>28</v>
      </c>
      <c r="I819" t="s">
        <v>26</v>
      </c>
      <c r="J819" t="s">
        <v>27</v>
      </c>
      <c r="K819">
        <v>15</v>
      </c>
      <c r="L819">
        <v>29.35</v>
      </c>
      <c r="M819" t="s">
        <v>42</v>
      </c>
      <c r="N819">
        <v>29.35</v>
      </c>
      <c r="P819" cm="1">
        <f t="array" ref="P819">IF(Q819&gt;0,INDEX(Q819:Q22543,MATCH(TRUE,INDEX(Q819:Q22543="",,),0)-1),"")</f>
        <v>9</v>
      </c>
      <c r="Q819">
        <v>5</v>
      </c>
      <c r="R819">
        <f t="shared" si="14"/>
        <v>0</v>
      </c>
    </row>
    <row r="820" spans="1:18" x14ac:dyDescent="0.3">
      <c r="A820" t="s">
        <v>15</v>
      </c>
      <c r="B820" s="1">
        <v>38608</v>
      </c>
      <c r="C820" t="s">
        <v>16</v>
      </c>
      <c r="D820" t="s">
        <v>120</v>
      </c>
      <c r="E820" t="s">
        <v>121</v>
      </c>
      <c r="G820" t="s">
        <v>19</v>
      </c>
      <c r="H820" t="s">
        <v>63</v>
      </c>
      <c r="I820" t="s">
        <v>21</v>
      </c>
      <c r="J820" t="s">
        <v>22</v>
      </c>
      <c r="K820">
        <v>86.5</v>
      </c>
      <c r="L820">
        <v>139</v>
      </c>
      <c r="M820" t="s">
        <v>123</v>
      </c>
      <c r="N820">
        <v>150</v>
      </c>
      <c r="P820" cm="1">
        <f t="array" ref="P820">IF(Q820&gt;0,INDEX(Q820:Q22544,MATCH(TRUE,INDEX(Q820:Q22544="",,),0)-1),"")</f>
        <v>9</v>
      </c>
      <c r="Q820">
        <v>6</v>
      </c>
      <c r="R820">
        <f t="shared" si="14"/>
        <v>0</v>
      </c>
    </row>
    <row r="821" spans="1:18" x14ac:dyDescent="0.3">
      <c r="A821" t="s">
        <v>15</v>
      </c>
      <c r="B821" s="1">
        <v>38608</v>
      </c>
      <c r="C821" t="s">
        <v>16</v>
      </c>
      <c r="D821" t="s">
        <v>120</v>
      </c>
      <c r="E821" t="s">
        <v>121</v>
      </c>
      <c r="G821" t="s">
        <v>19</v>
      </c>
      <c r="H821" t="s">
        <v>63</v>
      </c>
      <c r="I821" t="s">
        <v>26</v>
      </c>
      <c r="J821" t="s">
        <v>27</v>
      </c>
      <c r="K821">
        <v>508</v>
      </c>
      <c r="L821">
        <v>26.6</v>
      </c>
      <c r="M821" t="s">
        <v>123</v>
      </c>
      <c r="N821">
        <v>36.51</v>
      </c>
      <c r="P821" cm="1">
        <f t="array" ref="P821">IF(Q821&gt;0,INDEX(Q821:Q22545,MATCH(TRUE,INDEX(Q821:Q22545="",,),0)-1),"")</f>
        <v>9</v>
      </c>
      <c r="Q821">
        <v>6</v>
      </c>
      <c r="R821">
        <f t="shared" si="14"/>
        <v>0</v>
      </c>
    </row>
    <row r="822" spans="1:18" x14ac:dyDescent="0.3">
      <c r="A822" t="s">
        <v>15</v>
      </c>
      <c r="B822" s="1">
        <v>38608</v>
      </c>
      <c r="C822" t="s">
        <v>16</v>
      </c>
      <c r="D822" t="s">
        <v>120</v>
      </c>
      <c r="E822" t="s">
        <v>121</v>
      </c>
      <c r="G822" s="6" t="s">
        <v>29</v>
      </c>
      <c r="H822" t="s">
        <v>30</v>
      </c>
      <c r="I822" t="s">
        <v>26</v>
      </c>
      <c r="J822" t="s">
        <v>27</v>
      </c>
      <c r="K822">
        <v>57</v>
      </c>
      <c r="L822">
        <v>18.600000000000001</v>
      </c>
      <c r="M822" t="s">
        <v>123</v>
      </c>
      <c r="N822">
        <v>18.600000000000001</v>
      </c>
      <c r="P822" cm="1">
        <f t="array" ref="P822">IF(Q822&gt;0,INDEX(Q822:Q22546,MATCH(TRUE,INDEX(Q822:Q22546="",,),0)-1),"")</f>
        <v>9</v>
      </c>
      <c r="Q822">
        <v>6</v>
      </c>
      <c r="R822">
        <f t="shared" si="14"/>
        <v>0</v>
      </c>
    </row>
    <row r="823" spans="1:18" x14ac:dyDescent="0.3">
      <c r="A823" t="s">
        <v>15</v>
      </c>
      <c r="B823" s="1">
        <v>38608</v>
      </c>
      <c r="C823" t="s">
        <v>16</v>
      </c>
      <c r="D823" t="s">
        <v>120</v>
      </c>
      <c r="E823" t="s">
        <v>121</v>
      </c>
      <c r="G823" s="6" t="s">
        <v>29</v>
      </c>
      <c r="H823" t="s">
        <v>20</v>
      </c>
      <c r="I823" t="s">
        <v>26</v>
      </c>
      <c r="J823" t="s">
        <v>27</v>
      </c>
      <c r="K823">
        <v>92</v>
      </c>
      <c r="L823">
        <v>10.8</v>
      </c>
      <c r="M823" t="s">
        <v>123</v>
      </c>
      <c r="N823">
        <v>10.8</v>
      </c>
      <c r="P823" cm="1">
        <f t="array" ref="P823">IF(Q823&gt;0,INDEX(Q823:Q22547,MATCH(TRUE,INDEX(Q823:Q22547="",,),0)-1),"")</f>
        <v>9</v>
      </c>
      <c r="Q823">
        <v>6</v>
      </c>
      <c r="R823">
        <f t="shared" si="14"/>
        <v>0</v>
      </c>
    </row>
    <row r="824" spans="1:18" x14ac:dyDescent="0.3">
      <c r="A824" t="s">
        <v>15</v>
      </c>
      <c r="B824" s="1">
        <v>38608</v>
      </c>
      <c r="C824" t="s">
        <v>16</v>
      </c>
      <c r="D824" t="s">
        <v>120</v>
      </c>
      <c r="E824" t="s">
        <v>121</v>
      </c>
      <c r="G824" s="6" t="s">
        <v>29</v>
      </c>
      <c r="H824" t="s">
        <v>99</v>
      </c>
      <c r="I824" t="s">
        <v>26</v>
      </c>
      <c r="J824" t="s">
        <v>27</v>
      </c>
      <c r="K824">
        <v>10</v>
      </c>
      <c r="L824">
        <v>9.3000000000000007</v>
      </c>
      <c r="M824" t="s">
        <v>123</v>
      </c>
      <c r="N824">
        <v>9.3000000000000007</v>
      </c>
      <c r="P824" cm="1">
        <f t="array" ref="P824">IF(Q824&gt;0,INDEX(Q824:Q22548,MATCH(TRUE,INDEX(Q824:Q22548="",,),0)-1),"")</f>
        <v>9</v>
      </c>
      <c r="Q824">
        <v>6</v>
      </c>
      <c r="R824">
        <f t="shared" si="14"/>
        <v>0</v>
      </c>
    </row>
    <row r="825" spans="1:18" x14ac:dyDescent="0.3">
      <c r="A825" t="s">
        <v>15</v>
      </c>
      <c r="B825" s="1">
        <v>38608</v>
      </c>
      <c r="C825" t="s">
        <v>16</v>
      </c>
      <c r="D825" t="s">
        <v>120</v>
      </c>
      <c r="E825" t="s">
        <v>121</v>
      </c>
      <c r="G825" s="6" t="s">
        <v>29</v>
      </c>
      <c r="H825" t="s">
        <v>122</v>
      </c>
      <c r="I825" t="s">
        <v>26</v>
      </c>
      <c r="J825" t="s">
        <v>27</v>
      </c>
      <c r="K825">
        <v>5</v>
      </c>
      <c r="L825">
        <v>18.05</v>
      </c>
      <c r="M825" t="s">
        <v>123</v>
      </c>
      <c r="N825">
        <v>18.05</v>
      </c>
      <c r="P825" cm="1">
        <f t="array" ref="P825">IF(Q825&gt;0,INDEX(Q825:Q22549,MATCH(TRUE,INDEX(Q825:Q22549="",,),0)-1),"")</f>
        <v>9</v>
      </c>
      <c r="Q825">
        <v>6</v>
      </c>
      <c r="R825">
        <f t="shared" si="14"/>
        <v>0</v>
      </c>
    </row>
    <row r="826" spans="1:18" x14ac:dyDescent="0.3">
      <c r="A826" t="s">
        <v>15</v>
      </c>
      <c r="B826" s="1">
        <v>38608</v>
      </c>
      <c r="C826" t="s">
        <v>16</v>
      </c>
      <c r="D826" t="s">
        <v>120</v>
      </c>
      <c r="E826" t="s">
        <v>121</v>
      </c>
      <c r="G826" s="6" t="s">
        <v>29</v>
      </c>
      <c r="H826" t="s">
        <v>28</v>
      </c>
      <c r="I826" t="s">
        <v>26</v>
      </c>
      <c r="J826" t="s">
        <v>27</v>
      </c>
      <c r="K826">
        <v>15</v>
      </c>
      <c r="L826">
        <v>29.35</v>
      </c>
      <c r="M826" t="s">
        <v>123</v>
      </c>
      <c r="N826">
        <v>29.35</v>
      </c>
      <c r="P826" cm="1">
        <f t="array" ref="P826">IF(Q826&gt;0,INDEX(Q826:Q22550,MATCH(TRUE,INDEX(Q826:Q22550="",,),0)-1),"")</f>
        <v>9</v>
      </c>
      <c r="Q826">
        <v>6</v>
      </c>
      <c r="R826">
        <f t="shared" si="14"/>
        <v>0</v>
      </c>
    </row>
    <row r="827" spans="1:18" x14ac:dyDescent="0.3">
      <c r="A827" t="s">
        <v>15</v>
      </c>
      <c r="B827" s="1">
        <v>38608</v>
      </c>
      <c r="C827" t="s">
        <v>16</v>
      </c>
      <c r="D827" t="s">
        <v>120</v>
      </c>
      <c r="E827" t="s">
        <v>121</v>
      </c>
      <c r="G827" t="s">
        <v>19</v>
      </c>
      <c r="H827" t="s">
        <v>63</v>
      </c>
      <c r="I827" t="s">
        <v>21</v>
      </c>
      <c r="J827" t="s">
        <v>22</v>
      </c>
      <c r="K827">
        <v>86.5</v>
      </c>
      <c r="L827">
        <v>139</v>
      </c>
      <c r="M827" t="s">
        <v>59</v>
      </c>
      <c r="N827">
        <v>176</v>
      </c>
      <c r="P827" cm="1">
        <f t="array" ref="P827">IF(Q827&gt;0,INDEX(Q827:Q22551,MATCH(TRUE,INDEX(Q827:Q22551="",,),0)-1),"")</f>
        <v>9</v>
      </c>
      <c r="Q827">
        <v>7</v>
      </c>
      <c r="R827">
        <f t="shared" si="14"/>
        <v>0</v>
      </c>
    </row>
    <row r="828" spans="1:18" x14ac:dyDescent="0.3">
      <c r="A828" t="s">
        <v>15</v>
      </c>
      <c r="B828" s="1">
        <v>38608</v>
      </c>
      <c r="C828" t="s">
        <v>16</v>
      </c>
      <c r="D828" t="s">
        <v>120</v>
      </c>
      <c r="E828" t="s">
        <v>121</v>
      </c>
      <c r="G828" t="s">
        <v>19</v>
      </c>
      <c r="H828" t="s">
        <v>63</v>
      </c>
      <c r="I828" t="s">
        <v>26</v>
      </c>
      <c r="J828" t="s">
        <v>27</v>
      </c>
      <c r="K828">
        <v>508</v>
      </c>
      <c r="L828">
        <v>26.6</v>
      </c>
      <c r="M828" t="s">
        <v>59</v>
      </c>
      <c r="N828">
        <v>30</v>
      </c>
      <c r="P828" cm="1">
        <f t="array" ref="P828">IF(Q828&gt;0,INDEX(Q828:Q22552,MATCH(TRUE,INDEX(Q828:Q22552="",,),0)-1),"")</f>
        <v>9</v>
      </c>
      <c r="Q828">
        <v>7</v>
      </c>
      <c r="R828">
        <f t="shared" si="14"/>
        <v>0</v>
      </c>
    </row>
    <row r="829" spans="1:18" x14ac:dyDescent="0.3">
      <c r="A829" t="s">
        <v>15</v>
      </c>
      <c r="B829" s="1">
        <v>38608</v>
      </c>
      <c r="C829" t="s">
        <v>16</v>
      </c>
      <c r="D829" t="s">
        <v>120</v>
      </c>
      <c r="E829" t="s">
        <v>121</v>
      </c>
      <c r="G829" s="6" t="s">
        <v>29</v>
      </c>
      <c r="H829" t="s">
        <v>30</v>
      </c>
      <c r="I829" t="s">
        <v>26</v>
      </c>
      <c r="J829" t="s">
        <v>27</v>
      </c>
      <c r="K829">
        <v>57</v>
      </c>
      <c r="L829">
        <v>18.600000000000001</v>
      </c>
      <c r="M829" t="s">
        <v>59</v>
      </c>
      <c r="N829">
        <v>18.600000000000001</v>
      </c>
      <c r="P829" cm="1">
        <f t="array" ref="P829">IF(Q829&gt;0,INDEX(Q829:Q22553,MATCH(TRUE,INDEX(Q829:Q22553="",,),0)-1),"")</f>
        <v>9</v>
      </c>
      <c r="Q829">
        <v>7</v>
      </c>
      <c r="R829">
        <f t="shared" ref="R829:R892" si="15">IF(P829="","",0)</f>
        <v>0</v>
      </c>
    </row>
    <row r="830" spans="1:18" x14ac:dyDescent="0.3">
      <c r="A830" t="s">
        <v>15</v>
      </c>
      <c r="B830" s="1">
        <v>38608</v>
      </c>
      <c r="C830" t="s">
        <v>16</v>
      </c>
      <c r="D830" t="s">
        <v>120</v>
      </c>
      <c r="E830" t="s">
        <v>121</v>
      </c>
      <c r="G830" s="6" t="s">
        <v>29</v>
      </c>
      <c r="H830" t="s">
        <v>20</v>
      </c>
      <c r="I830" t="s">
        <v>26</v>
      </c>
      <c r="J830" t="s">
        <v>27</v>
      </c>
      <c r="K830">
        <v>92</v>
      </c>
      <c r="L830">
        <v>10.8</v>
      </c>
      <c r="M830" t="s">
        <v>59</v>
      </c>
      <c r="N830">
        <v>10.8</v>
      </c>
      <c r="P830" cm="1">
        <f t="array" ref="P830">IF(Q830&gt;0,INDEX(Q830:Q22554,MATCH(TRUE,INDEX(Q830:Q22554="",,),0)-1),"")</f>
        <v>9</v>
      </c>
      <c r="Q830">
        <v>7</v>
      </c>
      <c r="R830">
        <f t="shared" si="15"/>
        <v>0</v>
      </c>
    </row>
    <row r="831" spans="1:18" x14ac:dyDescent="0.3">
      <c r="A831" t="s">
        <v>15</v>
      </c>
      <c r="B831" s="1">
        <v>38608</v>
      </c>
      <c r="C831" t="s">
        <v>16</v>
      </c>
      <c r="D831" t="s">
        <v>120</v>
      </c>
      <c r="E831" t="s">
        <v>121</v>
      </c>
      <c r="G831" s="6" t="s">
        <v>29</v>
      </c>
      <c r="H831" t="s">
        <v>99</v>
      </c>
      <c r="I831" t="s">
        <v>26</v>
      </c>
      <c r="J831" t="s">
        <v>27</v>
      </c>
      <c r="K831">
        <v>10</v>
      </c>
      <c r="L831">
        <v>9.3000000000000007</v>
      </c>
      <c r="M831" t="s">
        <v>59</v>
      </c>
      <c r="N831">
        <v>9.3000000000000007</v>
      </c>
      <c r="P831" cm="1">
        <f t="array" ref="P831">IF(Q831&gt;0,INDEX(Q831:Q22555,MATCH(TRUE,INDEX(Q831:Q22555="",,),0)-1),"")</f>
        <v>9</v>
      </c>
      <c r="Q831">
        <v>7</v>
      </c>
      <c r="R831">
        <f t="shared" si="15"/>
        <v>0</v>
      </c>
    </row>
    <row r="832" spans="1:18" x14ac:dyDescent="0.3">
      <c r="A832" t="s">
        <v>15</v>
      </c>
      <c r="B832" s="1">
        <v>38608</v>
      </c>
      <c r="C832" t="s">
        <v>16</v>
      </c>
      <c r="D832" t="s">
        <v>120</v>
      </c>
      <c r="E832" t="s">
        <v>121</v>
      </c>
      <c r="G832" s="6" t="s">
        <v>29</v>
      </c>
      <c r="H832" t="s">
        <v>122</v>
      </c>
      <c r="I832" t="s">
        <v>26</v>
      </c>
      <c r="J832" t="s">
        <v>27</v>
      </c>
      <c r="K832">
        <v>5</v>
      </c>
      <c r="L832">
        <v>18.05</v>
      </c>
      <c r="M832" t="s">
        <v>59</v>
      </c>
      <c r="N832">
        <v>18.05</v>
      </c>
      <c r="P832" cm="1">
        <f t="array" ref="P832">IF(Q832&gt;0,INDEX(Q832:Q22556,MATCH(TRUE,INDEX(Q832:Q22556="",,),0)-1),"")</f>
        <v>9</v>
      </c>
      <c r="Q832">
        <v>7</v>
      </c>
      <c r="R832">
        <f t="shared" si="15"/>
        <v>0</v>
      </c>
    </row>
    <row r="833" spans="1:18" x14ac:dyDescent="0.3">
      <c r="A833" t="s">
        <v>15</v>
      </c>
      <c r="B833" s="1">
        <v>38608</v>
      </c>
      <c r="C833" t="s">
        <v>16</v>
      </c>
      <c r="D833" t="s">
        <v>120</v>
      </c>
      <c r="E833" t="s">
        <v>121</v>
      </c>
      <c r="G833" s="6" t="s">
        <v>29</v>
      </c>
      <c r="H833" t="s">
        <v>28</v>
      </c>
      <c r="I833" t="s">
        <v>26</v>
      </c>
      <c r="J833" t="s">
        <v>27</v>
      </c>
      <c r="K833">
        <v>15</v>
      </c>
      <c r="L833">
        <v>29.35</v>
      </c>
      <c r="M833" t="s">
        <v>59</v>
      </c>
      <c r="N833">
        <v>29.35</v>
      </c>
      <c r="P833" cm="1">
        <f t="array" ref="P833">IF(Q833&gt;0,INDEX(Q833:Q22557,MATCH(TRUE,INDEX(Q833:Q22557="",,),0)-1),"")</f>
        <v>9</v>
      </c>
      <c r="Q833">
        <v>7</v>
      </c>
      <c r="R833">
        <f t="shared" si="15"/>
        <v>0</v>
      </c>
    </row>
    <row r="834" spans="1:18" x14ac:dyDescent="0.3">
      <c r="A834" t="s">
        <v>15</v>
      </c>
      <c r="B834" s="1">
        <v>38608</v>
      </c>
      <c r="C834" t="s">
        <v>16</v>
      </c>
      <c r="D834" t="s">
        <v>120</v>
      </c>
      <c r="E834" t="s">
        <v>121</v>
      </c>
      <c r="G834" t="s">
        <v>19</v>
      </c>
      <c r="H834" t="s">
        <v>63</v>
      </c>
      <c r="I834" t="s">
        <v>21</v>
      </c>
      <c r="J834" t="s">
        <v>22</v>
      </c>
      <c r="K834">
        <v>86.5</v>
      </c>
      <c r="L834">
        <v>139</v>
      </c>
      <c r="M834" t="s">
        <v>78</v>
      </c>
      <c r="N834">
        <v>165</v>
      </c>
      <c r="P834" cm="1">
        <f t="array" ref="P834">IF(Q834&gt;0,INDEX(Q834:Q22558,MATCH(TRUE,INDEX(Q834:Q22558="",,),0)-1),"")</f>
        <v>9</v>
      </c>
      <c r="Q834">
        <v>8</v>
      </c>
      <c r="R834">
        <f t="shared" si="15"/>
        <v>0</v>
      </c>
    </row>
    <row r="835" spans="1:18" x14ac:dyDescent="0.3">
      <c r="A835" t="s">
        <v>15</v>
      </c>
      <c r="B835" s="1">
        <v>38608</v>
      </c>
      <c r="C835" t="s">
        <v>16</v>
      </c>
      <c r="D835" t="s">
        <v>120</v>
      </c>
      <c r="E835" t="s">
        <v>121</v>
      </c>
      <c r="G835" t="s">
        <v>19</v>
      </c>
      <c r="H835" t="s">
        <v>63</v>
      </c>
      <c r="I835" t="s">
        <v>26</v>
      </c>
      <c r="J835" t="s">
        <v>27</v>
      </c>
      <c r="K835">
        <v>508</v>
      </c>
      <c r="L835">
        <v>26.6</v>
      </c>
      <c r="M835" t="s">
        <v>78</v>
      </c>
      <c r="N835">
        <v>30</v>
      </c>
      <c r="P835" cm="1">
        <f t="array" ref="P835">IF(Q835&gt;0,INDEX(Q835:Q22559,MATCH(TRUE,INDEX(Q835:Q22559="",,),0)-1),"")</f>
        <v>9</v>
      </c>
      <c r="Q835">
        <v>8</v>
      </c>
      <c r="R835">
        <f t="shared" si="15"/>
        <v>0</v>
      </c>
    </row>
    <row r="836" spans="1:18" x14ac:dyDescent="0.3">
      <c r="A836" t="s">
        <v>15</v>
      </c>
      <c r="B836" s="1">
        <v>38608</v>
      </c>
      <c r="C836" t="s">
        <v>16</v>
      </c>
      <c r="D836" t="s">
        <v>120</v>
      </c>
      <c r="E836" t="s">
        <v>121</v>
      </c>
      <c r="G836" s="6" t="s">
        <v>29</v>
      </c>
      <c r="H836" t="s">
        <v>30</v>
      </c>
      <c r="I836" t="s">
        <v>26</v>
      </c>
      <c r="J836" t="s">
        <v>27</v>
      </c>
      <c r="K836">
        <v>57</v>
      </c>
      <c r="L836">
        <v>18.600000000000001</v>
      </c>
      <c r="M836" t="s">
        <v>78</v>
      </c>
      <c r="N836">
        <v>18.600000000000001</v>
      </c>
      <c r="P836" cm="1">
        <f t="array" ref="P836">IF(Q836&gt;0,INDEX(Q836:Q22560,MATCH(TRUE,INDEX(Q836:Q22560="",,),0)-1),"")</f>
        <v>9</v>
      </c>
      <c r="Q836">
        <v>8</v>
      </c>
      <c r="R836">
        <f t="shared" si="15"/>
        <v>0</v>
      </c>
    </row>
    <row r="837" spans="1:18" x14ac:dyDescent="0.3">
      <c r="A837" t="s">
        <v>15</v>
      </c>
      <c r="B837" s="1">
        <v>38608</v>
      </c>
      <c r="C837" t="s">
        <v>16</v>
      </c>
      <c r="D837" t="s">
        <v>120</v>
      </c>
      <c r="E837" t="s">
        <v>121</v>
      </c>
      <c r="G837" s="6" t="s">
        <v>29</v>
      </c>
      <c r="H837" t="s">
        <v>20</v>
      </c>
      <c r="I837" t="s">
        <v>26</v>
      </c>
      <c r="J837" t="s">
        <v>27</v>
      </c>
      <c r="K837">
        <v>92</v>
      </c>
      <c r="L837">
        <v>10.8</v>
      </c>
      <c r="M837" t="s">
        <v>78</v>
      </c>
      <c r="N837">
        <v>10.8</v>
      </c>
      <c r="P837" cm="1">
        <f t="array" ref="P837">IF(Q837&gt;0,INDEX(Q837:Q22561,MATCH(TRUE,INDEX(Q837:Q22561="",,),0)-1),"")</f>
        <v>9</v>
      </c>
      <c r="Q837">
        <v>8</v>
      </c>
      <c r="R837">
        <f t="shared" si="15"/>
        <v>0</v>
      </c>
    </row>
    <row r="838" spans="1:18" x14ac:dyDescent="0.3">
      <c r="A838" t="s">
        <v>15</v>
      </c>
      <c r="B838" s="1">
        <v>38608</v>
      </c>
      <c r="C838" t="s">
        <v>16</v>
      </c>
      <c r="D838" t="s">
        <v>120</v>
      </c>
      <c r="E838" t="s">
        <v>121</v>
      </c>
      <c r="G838" s="6" t="s">
        <v>29</v>
      </c>
      <c r="H838" t="s">
        <v>99</v>
      </c>
      <c r="I838" t="s">
        <v>26</v>
      </c>
      <c r="J838" t="s">
        <v>27</v>
      </c>
      <c r="K838">
        <v>10</v>
      </c>
      <c r="L838">
        <v>9.3000000000000007</v>
      </c>
      <c r="M838" t="s">
        <v>78</v>
      </c>
      <c r="N838">
        <v>9.3000000000000007</v>
      </c>
      <c r="P838" cm="1">
        <f t="array" ref="P838">IF(Q838&gt;0,INDEX(Q838:Q22562,MATCH(TRUE,INDEX(Q838:Q22562="",,),0)-1),"")</f>
        <v>9</v>
      </c>
      <c r="Q838">
        <v>8</v>
      </c>
      <c r="R838">
        <f t="shared" si="15"/>
        <v>0</v>
      </c>
    </row>
    <row r="839" spans="1:18" x14ac:dyDescent="0.3">
      <c r="A839" t="s">
        <v>15</v>
      </c>
      <c r="B839" s="1">
        <v>38608</v>
      </c>
      <c r="C839" t="s">
        <v>16</v>
      </c>
      <c r="D839" t="s">
        <v>120</v>
      </c>
      <c r="E839" t="s">
        <v>121</v>
      </c>
      <c r="G839" s="6" t="s">
        <v>29</v>
      </c>
      <c r="H839" t="s">
        <v>122</v>
      </c>
      <c r="I839" t="s">
        <v>26</v>
      </c>
      <c r="J839" t="s">
        <v>27</v>
      </c>
      <c r="K839">
        <v>5</v>
      </c>
      <c r="L839">
        <v>18.05</v>
      </c>
      <c r="M839" t="s">
        <v>78</v>
      </c>
      <c r="N839">
        <v>18.05</v>
      </c>
      <c r="P839" cm="1">
        <f t="array" ref="P839">IF(Q839&gt;0,INDEX(Q839:Q22563,MATCH(TRUE,INDEX(Q839:Q22563="",,),0)-1),"")</f>
        <v>9</v>
      </c>
      <c r="Q839">
        <v>8</v>
      </c>
      <c r="R839">
        <f t="shared" si="15"/>
        <v>0</v>
      </c>
    </row>
    <row r="840" spans="1:18" x14ac:dyDescent="0.3">
      <c r="A840" t="s">
        <v>15</v>
      </c>
      <c r="B840" s="1">
        <v>38608</v>
      </c>
      <c r="C840" t="s">
        <v>16</v>
      </c>
      <c r="D840" t="s">
        <v>120</v>
      </c>
      <c r="E840" t="s">
        <v>121</v>
      </c>
      <c r="G840" s="6" t="s">
        <v>29</v>
      </c>
      <c r="H840" t="s">
        <v>28</v>
      </c>
      <c r="I840" t="s">
        <v>26</v>
      </c>
      <c r="J840" t="s">
        <v>27</v>
      </c>
      <c r="K840">
        <v>15</v>
      </c>
      <c r="L840">
        <v>29.35</v>
      </c>
      <c r="M840" t="s">
        <v>78</v>
      </c>
      <c r="N840">
        <v>29.35</v>
      </c>
      <c r="P840" cm="1">
        <f t="array" ref="P840">IF(Q840&gt;0,INDEX(Q840:Q22564,MATCH(TRUE,INDEX(Q840:Q22564="",,),0)-1),"")</f>
        <v>9</v>
      </c>
      <c r="Q840">
        <v>8</v>
      </c>
      <c r="R840">
        <f t="shared" si="15"/>
        <v>0</v>
      </c>
    </row>
    <row r="841" spans="1:18" x14ac:dyDescent="0.3">
      <c r="A841" t="s">
        <v>15</v>
      </c>
      <c r="B841" s="1">
        <v>38608</v>
      </c>
      <c r="C841" t="s">
        <v>16</v>
      </c>
      <c r="D841" t="s">
        <v>120</v>
      </c>
      <c r="E841" t="s">
        <v>121</v>
      </c>
      <c r="G841" t="s">
        <v>19</v>
      </c>
      <c r="H841" t="s">
        <v>63</v>
      </c>
      <c r="I841" t="s">
        <v>21</v>
      </c>
      <c r="J841" t="s">
        <v>22</v>
      </c>
      <c r="K841">
        <v>86.5</v>
      </c>
      <c r="L841">
        <v>139</v>
      </c>
      <c r="M841" t="s">
        <v>54</v>
      </c>
      <c r="N841">
        <v>152.9</v>
      </c>
      <c r="P841" cm="1">
        <f t="array" ref="P841">IF(Q841&gt;0,INDEX(Q841:Q22565,MATCH(TRUE,INDEX(Q841:Q22565="",,),0)-1),"")</f>
        <v>9</v>
      </c>
      <c r="Q841">
        <v>9</v>
      </c>
      <c r="R841">
        <f t="shared" si="15"/>
        <v>0</v>
      </c>
    </row>
    <row r="842" spans="1:18" x14ac:dyDescent="0.3">
      <c r="A842" t="s">
        <v>15</v>
      </c>
      <c r="B842" s="1">
        <v>38608</v>
      </c>
      <c r="C842" t="s">
        <v>16</v>
      </c>
      <c r="D842" t="s">
        <v>120</v>
      </c>
      <c r="E842" t="s">
        <v>121</v>
      </c>
      <c r="G842" t="s">
        <v>19</v>
      </c>
      <c r="H842" t="s">
        <v>63</v>
      </c>
      <c r="I842" t="s">
        <v>26</v>
      </c>
      <c r="J842" t="s">
        <v>27</v>
      </c>
      <c r="K842">
        <v>508</v>
      </c>
      <c r="L842">
        <v>26.6</v>
      </c>
      <c r="M842" t="s">
        <v>54</v>
      </c>
      <c r="N842">
        <v>29.26</v>
      </c>
      <c r="P842" cm="1">
        <f t="array" ref="P842">IF(Q842&gt;0,INDEX(Q842:Q22566,MATCH(TRUE,INDEX(Q842:Q22566="",,),0)-1),"")</f>
        <v>9</v>
      </c>
      <c r="Q842">
        <v>9</v>
      </c>
      <c r="R842">
        <f t="shared" si="15"/>
        <v>0</v>
      </c>
    </row>
    <row r="843" spans="1:18" x14ac:dyDescent="0.3">
      <c r="A843" t="s">
        <v>15</v>
      </c>
      <c r="B843" s="1">
        <v>38608</v>
      </c>
      <c r="C843" t="s">
        <v>16</v>
      </c>
      <c r="D843" t="s">
        <v>120</v>
      </c>
      <c r="E843" t="s">
        <v>121</v>
      </c>
      <c r="G843" s="6" t="s">
        <v>29</v>
      </c>
      <c r="H843" t="s">
        <v>30</v>
      </c>
      <c r="I843" t="s">
        <v>26</v>
      </c>
      <c r="J843" t="s">
        <v>27</v>
      </c>
      <c r="K843">
        <v>57</v>
      </c>
      <c r="L843">
        <v>18.600000000000001</v>
      </c>
      <c r="M843" t="s">
        <v>54</v>
      </c>
      <c r="N843">
        <v>18.600000000000001</v>
      </c>
      <c r="P843" cm="1">
        <f t="array" ref="P843">IF(Q843&gt;0,INDEX(Q843:Q22567,MATCH(TRUE,INDEX(Q843:Q22567="",,),0)-1),"")</f>
        <v>9</v>
      </c>
      <c r="Q843">
        <v>9</v>
      </c>
      <c r="R843">
        <f t="shared" si="15"/>
        <v>0</v>
      </c>
    </row>
    <row r="844" spans="1:18" x14ac:dyDescent="0.3">
      <c r="A844" t="s">
        <v>15</v>
      </c>
      <c r="B844" s="1">
        <v>38608</v>
      </c>
      <c r="C844" t="s">
        <v>16</v>
      </c>
      <c r="D844" t="s">
        <v>120</v>
      </c>
      <c r="E844" t="s">
        <v>121</v>
      </c>
      <c r="G844" s="6" t="s">
        <v>29</v>
      </c>
      <c r="H844" t="s">
        <v>20</v>
      </c>
      <c r="I844" t="s">
        <v>26</v>
      </c>
      <c r="J844" t="s">
        <v>27</v>
      </c>
      <c r="K844">
        <v>92</v>
      </c>
      <c r="L844">
        <v>10.8</v>
      </c>
      <c r="M844" t="s">
        <v>54</v>
      </c>
      <c r="N844">
        <v>10.8</v>
      </c>
      <c r="P844" cm="1">
        <f t="array" ref="P844">IF(Q844&gt;0,INDEX(Q844:Q22568,MATCH(TRUE,INDEX(Q844:Q22568="",,),0)-1),"")</f>
        <v>9</v>
      </c>
      <c r="Q844">
        <v>9</v>
      </c>
      <c r="R844">
        <f t="shared" si="15"/>
        <v>0</v>
      </c>
    </row>
    <row r="845" spans="1:18" x14ac:dyDescent="0.3">
      <c r="A845" t="s">
        <v>15</v>
      </c>
      <c r="B845" s="1">
        <v>38608</v>
      </c>
      <c r="C845" t="s">
        <v>16</v>
      </c>
      <c r="D845" t="s">
        <v>120</v>
      </c>
      <c r="E845" t="s">
        <v>121</v>
      </c>
      <c r="G845" s="6" t="s">
        <v>29</v>
      </c>
      <c r="H845" t="s">
        <v>99</v>
      </c>
      <c r="I845" t="s">
        <v>26</v>
      </c>
      <c r="J845" t="s">
        <v>27</v>
      </c>
      <c r="K845">
        <v>10</v>
      </c>
      <c r="L845">
        <v>9.3000000000000007</v>
      </c>
      <c r="M845" t="s">
        <v>54</v>
      </c>
      <c r="N845">
        <v>9.3000000000000007</v>
      </c>
      <c r="P845" cm="1">
        <f t="array" ref="P845">IF(Q845&gt;0,INDEX(Q845:Q22569,MATCH(TRUE,INDEX(Q845:Q22569="",,),0)-1),"")</f>
        <v>9</v>
      </c>
      <c r="Q845">
        <v>9</v>
      </c>
      <c r="R845">
        <f t="shared" si="15"/>
        <v>0</v>
      </c>
    </row>
    <row r="846" spans="1:18" x14ac:dyDescent="0.3">
      <c r="A846" t="s">
        <v>15</v>
      </c>
      <c r="B846" s="1">
        <v>38608</v>
      </c>
      <c r="C846" t="s">
        <v>16</v>
      </c>
      <c r="D846" t="s">
        <v>120</v>
      </c>
      <c r="E846" t="s">
        <v>121</v>
      </c>
      <c r="G846" s="6" t="s">
        <v>29</v>
      </c>
      <c r="H846" t="s">
        <v>122</v>
      </c>
      <c r="I846" t="s">
        <v>26</v>
      </c>
      <c r="J846" t="s">
        <v>27</v>
      </c>
      <c r="K846">
        <v>5</v>
      </c>
      <c r="L846">
        <v>18.05</v>
      </c>
      <c r="M846" t="s">
        <v>54</v>
      </c>
      <c r="N846">
        <v>18.05</v>
      </c>
      <c r="P846" cm="1">
        <f t="array" ref="P846">IF(Q846&gt;0,INDEX(Q846:Q22570,MATCH(TRUE,INDEX(Q846:Q22570="",,),0)-1),"")</f>
        <v>9</v>
      </c>
      <c r="Q846">
        <v>9</v>
      </c>
      <c r="R846">
        <f t="shared" si="15"/>
        <v>0</v>
      </c>
    </row>
    <row r="847" spans="1:18" x14ac:dyDescent="0.3">
      <c r="A847" t="s">
        <v>15</v>
      </c>
      <c r="B847" s="1">
        <v>38608</v>
      </c>
      <c r="C847" t="s">
        <v>16</v>
      </c>
      <c r="D847" t="s">
        <v>120</v>
      </c>
      <c r="E847" t="s">
        <v>121</v>
      </c>
      <c r="G847" s="6" t="s">
        <v>29</v>
      </c>
      <c r="H847" t="s">
        <v>28</v>
      </c>
      <c r="I847" t="s">
        <v>26</v>
      </c>
      <c r="J847" t="s">
        <v>27</v>
      </c>
      <c r="K847">
        <v>15</v>
      </c>
      <c r="L847">
        <v>29.35</v>
      </c>
      <c r="M847" t="s">
        <v>54</v>
      </c>
      <c r="N847">
        <v>29.35</v>
      </c>
      <c r="P847" cm="1">
        <f t="array" ref="P847">IF(Q847&gt;0,INDEX(Q847:Q22571,MATCH(TRUE,INDEX(Q847:Q22571="",,),0)-1),"")</f>
        <v>9</v>
      </c>
      <c r="Q847">
        <v>9</v>
      </c>
      <c r="R847">
        <f t="shared" si="15"/>
        <v>0</v>
      </c>
    </row>
    <row r="848" spans="1:18" x14ac:dyDescent="0.3">
      <c r="P848" t="str" cm="1">
        <f t="array" ref="P848">IF(Q848&gt;0,INDEX(Q848:Q22572,MATCH(TRUE,INDEX(Q848:Q22572="",,),0)-1),"")</f>
        <v/>
      </c>
      <c r="R848" t="str">
        <f t="shared" si="15"/>
        <v/>
      </c>
    </row>
    <row r="849" spans="1:18" x14ac:dyDescent="0.3">
      <c r="A849" t="s">
        <v>15</v>
      </c>
      <c r="B849" s="1">
        <v>38608</v>
      </c>
      <c r="C849" t="s">
        <v>16</v>
      </c>
      <c r="D849" t="s">
        <v>124</v>
      </c>
      <c r="E849" t="s">
        <v>125</v>
      </c>
      <c r="G849" t="s">
        <v>19</v>
      </c>
      <c r="H849" t="s">
        <v>63</v>
      </c>
      <c r="I849" t="s">
        <v>21</v>
      </c>
      <c r="J849" t="s">
        <v>22</v>
      </c>
      <c r="K849">
        <v>85.2</v>
      </c>
      <c r="L849">
        <v>116</v>
      </c>
      <c r="M849" t="s">
        <v>100</v>
      </c>
      <c r="N849">
        <v>211.16</v>
      </c>
      <c r="O849" t="s">
        <v>24</v>
      </c>
      <c r="P849" cm="1">
        <f t="array" ref="P849">IF(Q849&gt;0,INDEX(Q849:Q22573,MATCH(TRUE,INDEX(Q849:Q22573="",,),0)-1),"")</f>
        <v>9</v>
      </c>
      <c r="Q849">
        <v>1</v>
      </c>
      <c r="R849">
        <f t="shared" si="15"/>
        <v>0</v>
      </c>
    </row>
    <row r="850" spans="1:18" x14ac:dyDescent="0.3">
      <c r="A850" t="s">
        <v>15</v>
      </c>
      <c r="B850" s="1">
        <v>38608</v>
      </c>
      <c r="C850" t="s">
        <v>16</v>
      </c>
      <c r="D850" t="s">
        <v>124</v>
      </c>
      <c r="E850" t="s">
        <v>125</v>
      </c>
      <c r="G850" t="s">
        <v>19</v>
      </c>
      <c r="H850" t="s">
        <v>63</v>
      </c>
      <c r="I850" t="s">
        <v>26</v>
      </c>
      <c r="J850" t="s">
        <v>27</v>
      </c>
      <c r="K850">
        <v>700</v>
      </c>
      <c r="L850">
        <v>28.5</v>
      </c>
      <c r="M850" t="s">
        <v>100</v>
      </c>
      <c r="N850">
        <v>51</v>
      </c>
      <c r="O850" t="s">
        <v>24</v>
      </c>
      <c r="P850" cm="1">
        <f t="array" ref="P850">IF(Q850&gt;0,INDEX(Q850:Q22574,MATCH(TRUE,INDEX(Q850:Q22574="",,),0)-1),"")</f>
        <v>9</v>
      </c>
      <c r="Q850">
        <v>1</v>
      </c>
      <c r="R850">
        <f t="shared" si="15"/>
        <v>0</v>
      </c>
    </row>
    <row r="851" spans="1:18" x14ac:dyDescent="0.3">
      <c r="A851" t="s">
        <v>15</v>
      </c>
      <c r="B851" s="1">
        <v>38608</v>
      </c>
      <c r="C851" t="s">
        <v>16</v>
      </c>
      <c r="D851" t="s">
        <v>124</v>
      </c>
      <c r="E851" t="s">
        <v>125</v>
      </c>
      <c r="G851" s="6" t="s">
        <v>29</v>
      </c>
      <c r="H851" t="s">
        <v>20</v>
      </c>
      <c r="I851" t="s">
        <v>21</v>
      </c>
      <c r="J851" t="s">
        <v>22</v>
      </c>
      <c r="K851">
        <v>7.4</v>
      </c>
      <c r="L851">
        <v>360</v>
      </c>
      <c r="M851" t="s">
        <v>100</v>
      </c>
      <c r="N851">
        <v>360</v>
      </c>
      <c r="O851" t="s">
        <v>24</v>
      </c>
      <c r="P851" cm="1">
        <f t="array" ref="P851">IF(Q851&gt;0,INDEX(Q851:Q22575,MATCH(TRUE,INDEX(Q851:Q22575="",,),0)-1),"")</f>
        <v>9</v>
      </c>
      <c r="Q851">
        <v>1</v>
      </c>
      <c r="R851">
        <f t="shared" si="15"/>
        <v>0</v>
      </c>
    </row>
    <row r="852" spans="1:18" x14ac:dyDescent="0.3">
      <c r="A852" t="s">
        <v>15</v>
      </c>
      <c r="B852" s="1">
        <v>38608</v>
      </c>
      <c r="C852" t="s">
        <v>16</v>
      </c>
      <c r="D852" t="s">
        <v>124</v>
      </c>
      <c r="E852" t="s">
        <v>125</v>
      </c>
      <c r="G852" s="6" t="s">
        <v>29</v>
      </c>
      <c r="H852" t="s">
        <v>30</v>
      </c>
      <c r="I852" t="s">
        <v>26</v>
      </c>
      <c r="J852" t="s">
        <v>27</v>
      </c>
      <c r="K852">
        <v>42</v>
      </c>
      <c r="L852">
        <v>22.55</v>
      </c>
      <c r="M852" t="s">
        <v>100</v>
      </c>
      <c r="N852">
        <v>22.55</v>
      </c>
      <c r="O852" t="s">
        <v>24</v>
      </c>
      <c r="P852" cm="1">
        <f t="array" ref="P852">IF(Q852&gt;0,INDEX(Q852:Q22576,MATCH(TRUE,INDEX(Q852:Q22576="",,),0)-1),"")</f>
        <v>9</v>
      </c>
      <c r="Q852">
        <v>1</v>
      </c>
      <c r="R852">
        <f t="shared" si="15"/>
        <v>0</v>
      </c>
    </row>
    <row r="853" spans="1:18" x14ac:dyDescent="0.3">
      <c r="A853" t="s">
        <v>15</v>
      </c>
      <c r="B853" s="1">
        <v>38608</v>
      </c>
      <c r="C853" t="s">
        <v>16</v>
      </c>
      <c r="D853" t="s">
        <v>124</v>
      </c>
      <c r="E853" t="s">
        <v>125</v>
      </c>
      <c r="G853" s="6" t="s">
        <v>29</v>
      </c>
      <c r="H853" t="s">
        <v>20</v>
      </c>
      <c r="I853" t="s">
        <v>26</v>
      </c>
      <c r="J853" t="s">
        <v>27</v>
      </c>
      <c r="K853">
        <v>161</v>
      </c>
      <c r="L853">
        <v>11.1</v>
      </c>
      <c r="M853" t="s">
        <v>100</v>
      </c>
      <c r="N853">
        <v>11.1</v>
      </c>
      <c r="O853" t="s">
        <v>24</v>
      </c>
      <c r="P853" cm="1">
        <f t="array" ref="P853">IF(Q853&gt;0,INDEX(Q853:Q22577,MATCH(TRUE,INDEX(Q853:Q22577="",,),0)-1),"")</f>
        <v>9</v>
      </c>
      <c r="Q853">
        <v>1</v>
      </c>
      <c r="R853">
        <f t="shared" si="15"/>
        <v>0</v>
      </c>
    </row>
    <row r="854" spans="1:18" x14ac:dyDescent="0.3">
      <c r="A854" t="s">
        <v>15</v>
      </c>
      <c r="B854" s="1">
        <v>38608</v>
      </c>
      <c r="C854" t="s">
        <v>16</v>
      </c>
      <c r="D854" t="s">
        <v>124</v>
      </c>
      <c r="E854" t="s">
        <v>125</v>
      </c>
      <c r="G854" s="6" t="s">
        <v>29</v>
      </c>
      <c r="H854" t="s">
        <v>126</v>
      </c>
      <c r="I854" t="s">
        <v>26</v>
      </c>
      <c r="J854" t="s">
        <v>27</v>
      </c>
      <c r="K854">
        <v>39</v>
      </c>
      <c r="L854">
        <v>13.1</v>
      </c>
      <c r="M854" t="s">
        <v>100</v>
      </c>
      <c r="N854">
        <v>13.1</v>
      </c>
      <c r="O854" t="s">
        <v>24</v>
      </c>
      <c r="P854" cm="1">
        <f t="array" ref="P854">IF(Q854&gt;0,INDEX(Q854:Q22578,MATCH(TRUE,INDEX(Q854:Q22578="",,),0)-1),"")</f>
        <v>9</v>
      </c>
      <c r="Q854">
        <v>1</v>
      </c>
      <c r="R854">
        <f t="shared" si="15"/>
        <v>0</v>
      </c>
    </row>
    <row r="855" spans="1:18" x14ac:dyDescent="0.3">
      <c r="A855" t="s">
        <v>15</v>
      </c>
      <c r="B855" s="1">
        <v>38608</v>
      </c>
      <c r="C855" t="s">
        <v>16</v>
      </c>
      <c r="D855" t="s">
        <v>124</v>
      </c>
      <c r="E855" t="s">
        <v>125</v>
      </c>
      <c r="G855" s="6" t="s">
        <v>29</v>
      </c>
      <c r="H855" t="s">
        <v>28</v>
      </c>
      <c r="I855" t="s">
        <v>26</v>
      </c>
      <c r="J855" t="s">
        <v>27</v>
      </c>
      <c r="K855">
        <v>4</v>
      </c>
      <c r="L855">
        <v>30.05</v>
      </c>
      <c r="M855" t="s">
        <v>100</v>
      </c>
      <c r="N855">
        <v>30.05</v>
      </c>
      <c r="O855" t="s">
        <v>24</v>
      </c>
      <c r="P855" cm="1">
        <f t="array" ref="P855">IF(Q855&gt;0,INDEX(Q855:Q22579,MATCH(TRUE,INDEX(Q855:Q22579="",,),0)-1),"")</f>
        <v>9</v>
      </c>
      <c r="Q855">
        <v>1</v>
      </c>
      <c r="R855">
        <f t="shared" si="15"/>
        <v>0</v>
      </c>
    </row>
    <row r="856" spans="1:18" x14ac:dyDescent="0.3">
      <c r="A856" t="s">
        <v>15</v>
      </c>
      <c r="B856" s="1">
        <v>38608</v>
      </c>
      <c r="C856" t="s">
        <v>16</v>
      </c>
      <c r="D856" t="s">
        <v>124</v>
      </c>
      <c r="E856" t="s">
        <v>125</v>
      </c>
      <c r="G856" t="s">
        <v>19</v>
      </c>
      <c r="H856" t="s">
        <v>63</v>
      </c>
      <c r="I856" t="s">
        <v>21</v>
      </c>
      <c r="J856" t="s">
        <v>22</v>
      </c>
      <c r="K856">
        <v>85.2</v>
      </c>
      <c r="L856">
        <v>116</v>
      </c>
      <c r="M856" t="s">
        <v>33</v>
      </c>
      <c r="N856">
        <v>150</v>
      </c>
      <c r="P856" cm="1">
        <f t="array" ref="P856">IF(Q856&gt;0,INDEX(Q856:Q22580,MATCH(TRUE,INDEX(Q856:Q22580="",,),0)-1),"")</f>
        <v>9</v>
      </c>
      <c r="Q856">
        <v>2</v>
      </c>
      <c r="R856">
        <f t="shared" si="15"/>
        <v>0</v>
      </c>
    </row>
    <row r="857" spans="1:18" x14ac:dyDescent="0.3">
      <c r="A857" t="s">
        <v>15</v>
      </c>
      <c r="B857" s="1">
        <v>38608</v>
      </c>
      <c r="C857" t="s">
        <v>16</v>
      </c>
      <c r="D857" t="s">
        <v>124</v>
      </c>
      <c r="E857" t="s">
        <v>125</v>
      </c>
      <c r="G857" t="s">
        <v>19</v>
      </c>
      <c r="H857" t="s">
        <v>63</v>
      </c>
      <c r="I857" t="s">
        <v>26</v>
      </c>
      <c r="J857" t="s">
        <v>27</v>
      </c>
      <c r="K857">
        <v>700</v>
      </c>
      <c r="L857">
        <v>28.5</v>
      </c>
      <c r="M857" t="s">
        <v>33</v>
      </c>
      <c r="N857">
        <v>42</v>
      </c>
      <c r="P857" cm="1">
        <f t="array" ref="P857">IF(Q857&gt;0,INDEX(Q857:Q22581,MATCH(TRUE,INDEX(Q857:Q22581="",,),0)-1),"")</f>
        <v>9</v>
      </c>
      <c r="Q857">
        <v>2</v>
      </c>
      <c r="R857">
        <f t="shared" si="15"/>
        <v>0</v>
      </c>
    </row>
    <row r="858" spans="1:18" x14ac:dyDescent="0.3">
      <c r="A858" t="s">
        <v>15</v>
      </c>
      <c r="B858" s="1">
        <v>38608</v>
      </c>
      <c r="C858" t="s">
        <v>16</v>
      </c>
      <c r="D858" t="s">
        <v>124</v>
      </c>
      <c r="E858" t="s">
        <v>125</v>
      </c>
      <c r="G858" s="6" t="s">
        <v>29</v>
      </c>
      <c r="H858" t="s">
        <v>20</v>
      </c>
      <c r="I858" t="s">
        <v>21</v>
      </c>
      <c r="J858" t="s">
        <v>22</v>
      </c>
      <c r="K858">
        <v>7.4</v>
      </c>
      <c r="L858">
        <v>360</v>
      </c>
      <c r="M858" t="s">
        <v>33</v>
      </c>
      <c r="N858">
        <v>360</v>
      </c>
      <c r="P858" cm="1">
        <f t="array" ref="P858">IF(Q858&gt;0,INDEX(Q858:Q22582,MATCH(TRUE,INDEX(Q858:Q22582="",,),0)-1),"")</f>
        <v>9</v>
      </c>
      <c r="Q858">
        <v>2</v>
      </c>
      <c r="R858">
        <f t="shared" si="15"/>
        <v>0</v>
      </c>
    </row>
    <row r="859" spans="1:18" x14ac:dyDescent="0.3">
      <c r="A859" t="s">
        <v>15</v>
      </c>
      <c r="B859" s="1">
        <v>38608</v>
      </c>
      <c r="C859" t="s">
        <v>16</v>
      </c>
      <c r="D859" t="s">
        <v>124</v>
      </c>
      <c r="E859" t="s">
        <v>125</v>
      </c>
      <c r="G859" s="6" t="s">
        <v>29</v>
      </c>
      <c r="H859" t="s">
        <v>30</v>
      </c>
      <c r="I859" t="s">
        <v>26</v>
      </c>
      <c r="J859" t="s">
        <v>27</v>
      </c>
      <c r="K859">
        <v>42</v>
      </c>
      <c r="L859">
        <v>22.55</v>
      </c>
      <c r="M859" t="s">
        <v>33</v>
      </c>
      <c r="N859">
        <v>22.55</v>
      </c>
      <c r="P859" cm="1">
        <f t="array" ref="P859">IF(Q859&gt;0,INDEX(Q859:Q22583,MATCH(TRUE,INDEX(Q859:Q22583="",,),0)-1),"")</f>
        <v>9</v>
      </c>
      <c r="Q859">
        <v>2</v>
      </c>
      <c r="R859">
        <f t="shared" si="15"/>
        <v>0</v>
      </c>
    </row>
    <row r="860" spans="1:18" x14ac:dyDescent="0.3">
      <c r="A860" t="s">
        <v>15</v>
      </c>
      <c r="B860" s="1">
        <v>38608</v>
      </c>
      <c r="C860" t="s">
        <v>16</v>
      </c>
      <c r="D860" t="s">
        <v>124</v>
      </c>
      <c r="E860" t="s">
        <v>125</v>
      </c>
      <c r="G860" s="6" t="s">
        <v>29</v>
      </c>
      <c r="H860" t="s">
        <v>20</v>
      </c>
      <c r="I860" t="s">
        <v>26</v>
      </c>
      <c r="J860" t="s">
        <v>27</v>
      </c>
      <c r="K860">
        <v>161</v>
      </c>
      <c r="L860">
        <v>11.1</v>
      </c>
      <c r="M860" t="s">
        <v>33</v>
      </c>
      <c r="N860">
        <v>11.1</v>
      </c>
      <c r="P860" cm="1">
        <f t="array" ref="P860">IF(Q860&gt;0,INDEX(Q860:Q22584,MATCH(TRUE,INDEX(Q860:Q22584="",,),0)-1),"")</f>
        <v>9</v>
      </c>
      <c r="Q860">
        <v>2</v>
      </c>
      <c r="R860">
        <f t="shared" si="15"/>
        <v>0</v>
      </c>
    </row>
    <row r="861" spans="1:18" x14ac:dyDescent="0.3">
      <c r="A861" t="s">
        <v>15</v>
      </c>
      <c r="B861" s="1">
        <v>38608</v>
      </c>
      <c r="C861" t="s">
        <v>16</v>
      </c>
      <c r="D861" t="s">
        <v>124</v>
      </c>
      <c r="E861" t="s">
        <v>125</v>
      </c>
      <c r="G861" s="6" t="s">
        <v>29</v>
      </c>
      <c r="H861" t="s">
        <v>126</v>
      </c>
      <c r="I861" t="s">
        <v>26</v>
      </c>
      <c r="J861" t="s">
        <v>27</v>
      </c>
      <c r="K861">
        <v>39</v>
      </c>
      <c r="L861">
        <v>13.1</v>
      </c>
      <c r="M861" t="s">
        <v>33</v>
      </c>
      <c r="N861">
        <v>13.1</v>
      </c>
      <c r="P861" cm="1">
        <f t="array" ref="P861">IF(Q861&gt;0,INDEX(Q861:Q22585,MATCH(TRUE,INDEX(Q861:Q22585="",,),0)-1),"")</f>
        <v>9</v>
      </c>
      <c r="Q861">
        <v>2</v>
      </c>
      <c r="R861">
        <f t="shared" si="15"/>
        <v>0</v>
      </c>
    </row>
    <row r="862" spans="1:18" x14ac:dyDescent="0.3">
      <c r="A862" t="s">
        <v>15</v>
      </c>
      <c r="B862" s="1">
        <v>38608</v>
      </c>
      <c r="C862" t="s">
        <v>16</v>
      </c>
      <c r="D862" t="s">
        <v>124</v>
      </c>
      <c r="E862" t="s">
        <v>125</v>
      </c>
      <c r="G862" s="6" t="s">
        <v>29</v>
      </c>
      <c r="H862" t="s">
        <v>28</v>
      </c>
      <c r="I862" t="s">
        <v>26</v>
      </c>
      <c r="J862" t="s">
        <v>27</v>
      </c>
      <c r="K862">
        <v>4</v>
      </c>
      <c r="L862">
        <v>30.05</v>
      </c>
      <c r="M862" t="s">
        <v>33</v>
      </c>
      <c r="N862">
        <v>30.05</v>
      </c>
      <c r="P862" cm="1">
        <f t="array" ref="P862">IF(Q862&gt;0,INDEX(Q862:Q22586,MATCH(TRUE,INDEX(Q862:Q22586="",,),0)-1),"")</f>
        <v>9</v>
      </c>
      <c r="Q862">
        <v>2</v>
      </c>
      <c r="R862">
        <f t="shared" si="15"/>
        <v>0</v>
      </c>
    </row>
    <row r="863" spans="1:18" x14ac:dyDescent="0.3">
      <c r="A863" t="s">
        <v>15</v>
      </c>
      <c r="B863" s="1">
        <v>38608</v>
      </c>
      <c r="C863" t="s">
        <v>16</v>
      </c>
      <c r="D863" t="s">
        <v>124</v>
      </c>
      <c r="E863" t="s">
        <v>125</v>
      </c>
      <c r="G863" t="s">
        <v>19</v>
      </c>
      <c r="H863" t="s">
        <v>63</v>
      </c>
      <c r="I863" t="s">
        <v>21</v>
      </c>
      <c r="J863" t="s">
        <v>22</v>
      </c>
      <c r="K863">
        <v>85.2</v>
      </c>
      <c r="L863">
        <v>116</v>
      </c>
      <c r="M863" t="s">
        <v>59</v>
      </c>
      <c r="N863">
        <v>255</v>
      </c>
      <c r="P863" cm="1">
        <f t="array" ref="P863">IF(Q863&gt;0,INDEX(Q863:Q22587,MATCH(TRUE,INDEX(Q863:Q22587="",,),0)-1),"")</f>
        <v>9</v>
      </c>
      <c r="Q863">
        <v>3</v>
      </c>
      <c r="R863">
        <f t="shared" si="15"/>
        <v>0</v>
      </c>
    </row>
    <row r="864" spans="1:18" x14ac:dyDescent="0.3">
      <c r="A864" t="s">
        <v>15</v>
      </c>
      <c r="B864" s="1">
        <v>38608</v>
      </c>
      <c r="C864" t="s">
        <v>16</v>
      </c>
      <c r="D864" t="s">
        <v>124</v>
      </c>
      <c r="E864" t="s">
        <v>125</v>
      </c>
      <c r="G864" t="s">
        <v>19</v>
      </c>
      <c r="H864" t="s">
        <v>63</v>
      </c>
      <c r="I864" t="s">
        <v>26</v>
      </c>
      <c r="J864" t="s">
        <v>27</v>
      </c>
      <c r="K864">
        <v>700</v>
      </c>
      <c r="L864">
        <v>28.5</v>
      </c>
      <c r="M864" t="s">
        <v>59</v>
      </c>
      <c r="N864">
        <v>28.5</v>
      </c>
      <c r="P864" cm="1">
        <f t="array" ref="P864">IF(Q864&gt;0,INDEX(Q864:Q22588,MATCH(TRUE,INDEX(Q864:Q22588="",,),0)-1),"")</f>
        <v>9</v>
      </c>
      <c r="Q864">
        <v>3</v>
      </c>
      <c r="R864">
        <f t="shared" si="15"/>
        <v>0</v>
      </c>
    </row>
    <row r="865" spans="1:18" x14ac:dyDescent="0.3">
      <c r="A865" t="s">
        <v>15</v>
      </c>
      <c r="B865" s="1">
        <v>38608</v>
      </c>
      <c r="C865" t="s">
        <v>16</v>
      </c>
      <c r="D865" t="s">
        <v>124</v>
      </c>
      <c r="E865" t="s">
        <v>125</v>
      </c>
      <c r="G865" s="6" t="s">
        <v>29</v>
      </c>
      <c r="H865" t="s">
        <v>20</v>
      </c>
      <c r="I865" t="s">
        <v>21</v>
      </c>
      <c r="J865" t="s">
        <v>22</v>
      </c>
      <c r="K865">
        <v>7.4</v>
      </c>
      <c r="L865">
        <v>360</v>
      </c>
      <c r="M865" t="s">
        <v>59</v>
      </c>
      <c r="N865">
        <v>360</v>
      </c>
      <c r="P865" cm="1">
        <f t="array" ref="P865">IF(Q865&gt;0,INDEX(Q865:Q22589,MATCH(TRUE,INDEX(Q865:Q22589="",,),0)-1),"")</f>
        <v>9</v>
      </c>
      <c r="Q865">
        <v>3</v>
      </c>
      <c r="R865">
        <f t="shared" si="15"/>
        <v>0</v>
      </c>
    </row>
    <row r="866" spans="1:18" x14ac:dyDescent="0.3">
      <c r="A866" t="s">
        <v>15</v>
      </c>
      <c r="B866" s="1">
        <v>38608</v>
      </c>
      <c r="C866" t="s">
        <v>16</v>
      </c>
      <c r="D866" t="s">
        <v>124</v>
      </c>
      <c r="E866" t="s">
        <v>125</v>
      </c>
      <c r="G866" s="6" t="s">
        <v>29</v>
      </c>
      <c r="H866" t="s">
        <v>30</v>
      </c>
      <c r="I866" t="s">
        <v>26</v>
      </c>
      <c r="J866" t="s">
        <v>27</v>
      </c>
      <c r="K866">
        <v>42</v>
      </c>
      <c r="L866">
        <v>22.55</v>
      </c>
      <c r="M866" t="s">
        <v>59</v>
      </c>
      <c r="N866">
        <v>22.55</v>
      </c>
      <c r="P866" cm="1">
        <f t="array" ref="P866">IF(Q866&gt;0,INDEX(Q866:Q22590,MATCH(TRUE,INDEX(Q866:Q22590="",,),0)-1),"")</f>
        <v>9</v>
      </c>
      <c r="Q866">
        <v>3</v>
      </c>
      <c r="R866">
        <f t="shared" si="15"/>
        <v>0</v>
      </c>
    </row>
    <row r="867" spans="1:18" x14ac:dyDescent="0.3">
      <c r="A867" t="s">
        <v>15</v>
      </c>
      <c r="B867" s="1">
        <v>38608</v>
      </c>
      <c r="C867" t="s">
        <v>16</v>
      </c>
      <c r="D867" t="s">
        <v>124</v>
      </c>
      <c r="E867" t="s">
        <v>125</v>
      </c>
      <c r="G867" s="6" t="s">
        <v>29</v>
      </c>
      <c r="H867" t="s">
        <v>20</v>
      </c>
      <c r="I867" t="s">
        <v>26</v>
      </c>
      <c r="J867" t="s">
        <v>27</v>
      </c>
      <c r="K867">
        <v>161</v>
      </c>
      <c r="L867">
        <v>11.1</v>
      </c>
      <c r="M867" t="s">
        <v>59</v>
      </c>
      <c r="N867">
        <v>11.1</v>
      </c>
      <c r="P867" cm="1">
        <f t="array" ref="P867">IF(Q867&gt;0,INDEX(Q867:Q22591,MATCH(TRUE,INDEX(Q867:Q22591="",,),0)-1),"")</f>
        <v>9</v>
      </c>
      <c r="Q867">
        <v>3</v>
      </c>
      <c r="R867">
        <f t="shared" si="15"/>
        <v>0</v>
      </c>
    </row>
    <row r="868" spans="1:18" x14ac:dyDescent="0.3">
      <c r="A868" t="s">
        <v>15</v>
      </c>
      <c r="B868" s="1">
        <v>38608</v>
      </c>
      <c r="C868" t="s">
        <v>16</v>
      </c>
      <c r="D868" t="s">
        <v>124</v>
      </c>
      <c r="E868" t="s">
        <v>125</v>
      </c>
      <c r="G868" s="6" t="s">
        <v>29</v>
      </c>
      <c r="H868" t="s">
        <v>126</v>
      </c>
      <c r="I868" t="s">
        <v>26</v>
      </c>
      <c r="J868" t="s">
        <v>27</v>
      </c>
      <c r="K868">
        <v>39</v>
      </c>
      <c r="L868">
        <v>13.1</v>
      </c>
      <c r="M868" t="s">
        <v>59</v>
      </c>
      <c r="N868">
        <v>13.1</v>
      </c>
      <c r="P868" cm="1">
        <f t="array" ref="P868">IF(Q868&gt;0,INDEX(Q868:Q22592,MATCH(TRUE,INDEX(Q868:Q22592="",,),0)-1),"")</f>
        <v>9</v>
      </c>
      <c r="Q868">
        <v>3</v>
      </c>
      <c r="R868">
        <f t="shared" si="15"/>
        <v>0</v>
      </c>
    </row>
    <row r="869" spans="1:18" x14ac:dyDescent="0.3">
      <c r="A869" t="s">
        <v>15</v>
      </c>
      <c r="B869" s="1">
        <v>38608</v>
      </c>
      <c r="C869" t="s">
        <v>16</v>
      </c>
      <c r="D869" t="s">
        <v>124</v>
      </c>
      <c r="E869" t="s">
        <v>125</v>
      </c>
      <c r="G869" s="6" t="s">
        <v>29</v>
      </c>
      <c r="H869" t="s">
        <v>28</v>
      </c>
      <c r="I869" t="s">
        <v>26</v>
      </c>
      <c r="J869" t="s">
        <v>27</v>
      </c>
      <c r="K869">
        <v>4</v>
      </c>
      <c r="L869">
        <v>30.05</v>
      </c>
      <c r="M869" t="s">
        <v>59</v>
      </c>
      <c r="N869">
        <v>30.05</v>
      </c>
      <c r="P869" cm="1">
        <f t="array" ref="P869">IF(Q869&gt;0,INDEX(Q869:Q22593,MATCH(TRUE,INDEX(Q869:Q22593="",,),0)-1),"")</f>
        <v>9</v>
      </c>
      <c r="Q869">
        <v>3</v>
      </c>
      <c r="R869">
        <f t="shared" si="15"/>
        <v>0</v>
      </c>
    </row>
    <row r="870" spans="1:18" x14ac:dyDescent="0.3">
      <c r="A870" t="s">
        <v>15</v>
      </c>
      <c r="B870" s="1">
        <v>38608</v>
      </c>
      <c r="C870" t="s">
        <v>16</v>
      </c>
      <c r="D870" t="s">
        <v>124</v>
      </c>
      <c r="E870" t="s">
        <v>125</v>
      </c>
      <c r="G870" t="s">
        <v>19</v>
      </c>
      <c r="H870" t="s">
        <v>63</v>
      </c>
      <c r="I870" t="s">
        <v>21</v>
      </c>
      <c r="J870" t="s">
        <v>22</v>
      </c>
      <c r="K870">
        <v>85.2</v>
      </c>
      <c r="L870">
        <v>116</v>
      </c>
      <c r="M870" t="s">
        <v>95</v>
      </c>
      <c r="N870">
        <v>116</v>
      </c>
      <c r="P870" cm="1">
        <f t="array" ref="P870">IF(Q870&gt;0,INDEX(Q870:Q22594,MATCH(TRUE,INDEX(Q870:Q22594="",,),0)-1),"")</f>
        <v>9</v>
      </c>
      <c r="Q870">
        <v>4</v>
      </c>
      <c r="R870">
        <f t="shared" si="15"/>
        <v>0</v>
      </c>
    </row>
    <row r="871" spans="1:18" x14ac:dyDescent="0.3">
      <c r="A871" t="s">
        <v>15</v>
      </c>
      <c r="B871" s="1">
        <v>38608</v>
      </c>
      <c r="C871" t="s">
        <v>16</v>
      </c>
      <c r="D871" t="s">
        <v>124</v>
      </c>
      <c r="E871" t="s">
        <v>125</v>
      </c>
      <c r="G871" t="s">
        <v>19</v>
      </c>
      <c r="H871" t="s">
        <v>63</v>
      </c>
      <c r="I871" t="s">
        <v>26</v>
      </c>
      <c r="J871" t="s">
        <v>27</v>
      </c>
      <c r="K871">
        <v>700</v>
      </c>
      <c r="L871">
        <v>28.5</v>
      </c>
      <c r="M871" t="s">
        <v>95</v>
      </c>
      <c r="N871">
        <v>44.23</v>
      </c>
      <c r="P871" cm="1">
        <f t="array" ref="P871">IF(Q871&gt;0,INDEX(Q871:Q22595,MATCH(TRUE,INDEX(Q871:Q22595="",,),0)-1),"")</f>
        <v>9</v>
      </c>
      <c r="Q871">
        <v>4</v>
      </c>
      <c r="R871">
        <f t="shared" si="15"/>
        <v>0</v>
      </c>
    </row>
    <row r="872" spans="1:18" x14ac:dyDescent="0.3">
      <c r="A872" t="s">
        <v>15</v>
      </c>
      <c r="B872" s="1">
        <v>38608</v>
      </c>
      <c r="C872" t="s">
        <v>16</v>
      </c>
      <c r="D872" t="s">
        <v>124</v>
      </c>
      <c r="E872" t="s">
        <v>125</v>
      </c>
      <c r="G872" s="6" t="s">
        <v>29</v>
      </c>
      <c r="H872" t="s">
        <v>20</v>
      </c>
      <c r="I872" t="s">
        <v>21</v>
      </c>
      <c r="J872" t="s">
        <v>22</v>
      </c>
      <c r="K872">
        <v>7.4</v>
      </c>
      <c r="L872">
        <v>360</v>
      </c>
      <c r="M872" t="s">
        <v>95</v>
      </c>
      <c r="N872">
        <v>360</v>
      </c>
      <c r="P872" cm="1">
        <f t="array" ref="P872">IF(Q872&gt;0,INDEX(Q872:Q22596,MATCH(TRUE,INDEX(Q872:Q22596="",,),0)-1),"")</f>
        <v>9</v>
      </c>
      <c r="Q872">
        <v>4</v>
      </c>
      <c r="R872">
        <f t="shared" si="15"/>
        <v>0</v>
      </c>
    </row>
    <row r="873" spans="1:18" x14ac:dyDescent="0.3">
      <c r="A873" t="s">
        <v>15</v>
      </c>
      <c r="B873" s="1">
        <v>38608</v>
      </c>
      <c r="C873" t="s">
        <v>16</v>
      </c>
      <c r="D873" t="s">
        <v>124</v>
      </c>
      <c r="E873" t="s">
        <v>125</v>
      </c>
      <c r="G873" s="6" t="s">
        <v>29</v>
      </c>
      <c r="H873" t="s">
        <v>30</v>
      </c>
      <c r="I873" t="s">
        <v>26</v>
      </c>
      <c r="J873" t="s">
        <v>27</v>
      </c>
      <c r="K873">
        <v>42</v>
      </c>
      <c r="L873">
        <v>22.55</v>
      </c>
      <c r="M873" t="s">
        <v>95</v>
      </c>
      <c r="N873">
        <v>22.55</v>
      </c>
      <c r="P873" cm="1">
        <f t="array" ref="P873">IF(Q873&gt;0,INDEX(Q873:Q22597,MATCH(TRUE,INDEX(Q873:Q22597="",,),0)-1),"")</f>
        <v>9</v>
      </c>
      <c r="Q873">
        <v>4</v>
      </c>
      <c r="R873">
        <f t="shared" si="15"/>
        <v>0</v>
      </c>
    </row>
    <row r="874" spans="1:18" x14ac:dyDescent="0.3">
      <c r="A874" t="s">
        <v>15</v>
      </c>
      <c r="B874" s="1">
        <v>38608</v>
      </c>
      <c r="C874" t="s">
        <v>16</v>
      </c>
      <c r="D874" t="s">
        <v>124</v>
      </c>
      <c r="E874" t="s">
        <v>125</v>
      </c>
      <c r="G874" s="6" t="s">
        <v>29</v>
      </c>
      <c r="H874" t="s">
        <v>20</v>
      </c>
      <c r="I874" t="s">
        <v>26</v>
      </c>
      <c r="J874" t="s">
        <v>27</v>
      </c>
      <c r="K874">
        <v>161</v>
      </c>
      <c r="L874">
        <v>11.1</v>
      </c>
      <c r="M874" t="s">
        <v>95</v>
      </c>
      <c r="N874">
        <v>11.1</v>
      </c>
      <c r="P874" cm="1">
        <f t="array" ref="P874">IF(Q874&gt;0,INDEX(Q874:Q22598,MATCH(TRUE,INDEX(Q874:Q22598="",,),0)-1),"")</f>
        <v>9</v>
      </c>
      <c r="Q874">
        <v>4</v>
      </c>
      <c r="R874">
        <f t="shared" si="15"/>
        <v>0</v>
      </c>
    </row>
    <row r="875" spans="1:18" x14ac:dyDescent="0.3">
      <c r="A875" t="s">
        <v>15</v>
      </c>
      <c r="B875" s="1">
        <v>38608</v>
      </c>
      <c r="C875" t="s">
        <v>16</v>
      </c>
      <c r="D875" t="s">
        <v>124</v>
      </c>
      <c r="E875" t="s">
        <v>125</v>
      </c>
      <c r="G875" s="6" t="s">
        <v>29</v>
      </c>
      <c r="H875" t="s">
        <v>126</v>
      </c>
      <c r="I875" t="s">
        <v>26</v>
      </c>
      <c r="J875" t="s">
        <v>27</v>
      </c>
      <c r="K875">
        <v>39</v>
      </c>
      <c r="L875">
        <v>13.1</v>
      </c>
      <c r="M875" t="s">
        <v>95</v>
      </c>
      <c r="N875">
        <v>13.1</v>
      </c>
      <c r="P875" cm="1">
        <f t="array" ref="P875">IF(Q875&gt;0,INDEX(Q875:Q22599,MATCH(TRUE,INDEX(Q875:Q22599="",,),0)-1),"")</f>
        <v>9</v>
      </c>
      <c r="Q875">
        <v>4</v>
      </c>
      <c r="R875">
        <f t="shared" si="15"/>
        <v>0</v>
      </c>
    </row>
    <row r="876" spans="1:18" x14ac:dyDescent="0.3">
      <c r="A876" t="s">
        <v>15</v>
      </c>
      <c r="B876" s="1">
        <v>38608</v>
      </c>
      <c r="C876" t="s">
        <v>16</v>
      </c>
      <c r="D876" t="s">
        <v>124</v>
      </c>
      <c r="E876" t="s">
        <v>125</v>
      </c>
      <c r="G876" s="6" t="s">
        <v>29</v>
      </c>
      <c r="H876" t="s">
        <v>28</v>
      </c>
      <c r="I876" t="s">
        <v>26</v>
      </c>
      <c r="J876" t="s">
        <v>27</v>
      </c>
      <c r="K876">
        <v>4</v>
      </c>
      <c r="L876">
        <v>30.05</v>
      </c>
      <c r="M876" t="s">
        <v>95</v>
      </c>
      <c r="N876">
        <v>30.05</v>
      </c>
      <c r="P876" cm="1">
        <f t="array" ref="P876">IF(Q876&gt;0,INDEX(Q876:Q22600,MATCH(TRUE,INDEX(Q876:Q22600="",,),0)-1),"")</f>
        <v>9</v>
      </c>
      <c r="Q876">
        <v>4</v>
      </c>
      <c r="R876">
        <f t="shared" si="15"/>
        <v>0</v>
      </c>
    </row>
    <row r="877" spans="1:18" x14ac:dyDescent="0.3">
      <c r="A877" t="s">
        <v>15</v>
      </c>
      <c r="B877" s="1">
        <v>38608</v>
      </c>
      <c r="C877" t="s">
        <v>16</v>
      </c>
      <c r="D877" t="s">
        <v>124</v>
      </c>
      <c r="E877" t="s">
        <v>125</v>
      </c>
      <c r="G877" t="s">
        <v>19</v>
      </c>
      <c r="H877" t="s">
        <v>63</v>
      </c>
      <c r="I877" t="s">
        <v>21</v>
      </c>
      <c r="J877" t="s">
        <v>22</v>
      </c>
      <c r="K877">
        <v>85.2</v>
      </c>
      <c r="L877">
        <v>116</v>
      </c>
      <c r="M877" t="s">
        <v>54</v>
      </c>
      <c r="N877">
        <v>210</v>
      </c>
      <c r="P877" cm="1">
        <f t="array" ref="P877">IF(Q877&gt;0,INDEX(Q877:Q22601,MATCH(TRUE,INDEX(Q877:Q22601="",,),0)-1),"")</f>
        <v>9</v>
      </c>
      <c r="Q877">
        <v>5</v>
      </c>
      <c r="R877">
        <f t="shared" si="15"/>
        <v>0</v>
      </c>
    </row>
    <row r="878" spans="1:18" x14ac:dyDescent="0.3">
      <c r="A878" t="s">
        <v>15</v>
      </c>
      <c r="B878" s="1">
        <v>38608</v>
      </c>
      <c r="C878" t="s">
        <v>16</v>
      </c>
      <c r="D878" t="s">
        <v>124</v>
      </c>
      <c r="E878" t="s">
        <v>125</v>
      </c>
      <c r="G878" t="s">
        <v>19</v>
      </c>
      <c r="H878" t="s">
        <v>63</v>
      </c>
      <c r="I878" t="s">
        <v>26</v>
      </c>
      <c r="J878" t="s">
        <v>27</v>
      </c>
      <c r="K878">
        <v>700</v>
      </c>
      <c r="L878">
        <v>28.5</v>
      </c>
      <c r="M878" t="s">
        <v>54</v>
      </c>
      <c r="N878">
        <v>30.1</v>
      </c>
      <c r="P878" cm="1">
        <f t="array" ref="P878">IF(Q878&gt;0,INDEX(Q878:Q22602,MATCH(TRUE,INDEX(Q878:Q22602="",,),0)-1),"")</f>
        <v>9</v>
      </c>
      <c r="Q878">
        <v>5</v>
      </c>
      <c r="R878">
        <f t="shared" si="15"/>
        <v>0</v>
      </c>
    </row>
    <row r="879" spans="1:18" x14ac:dyDescent="0.3">
      <c r="A879" t="s">
        <v>15</v>
      </c>
      <c r="B879" s="1">
        <v>38608</v>
      </c>
      <c r="C879" t="s">
        <v>16</v>
      </c>
      <c r="D879" t="s">
        <v>124</v>
      </c>
      <c r="E879" t="s">
        <v>125</v>
      </c>
      <c r="G879" s="6" t="s">
        <v>29</v>
      </c>
      <c r="H879" t="s">
        <v>20</v>
      </c>
      <c r="I879" t="s">
        <v>21</v>
      </c>
      <c r="J879" t="s">
        <v>22</v>
      </c>
      <c r="K879">
        <v>7.4</v>
      </c>
      <c r="L879">
        <v>360</v>
      </c>
      <c r="M879" t="s">
        <v>54</v>
      </c>
      <c r="N879">
        <v>360</v>
      </c>
      <c r="P879" cm="1">
        <f t="array" ref="P879">IF(Q879&gt;0,INDEX(Q879:Q22603,MATCH(TRUE,INDEX(Q879:Q22603="",,),0)-1),"")</f>
        <v>9</v>
      </c>
      <c r="Q879">
        <v>5</v>
      </c>
      <c r="R879">
        <f t="shared" si="15"/>
        <v>0</v>
      </c>
    </row>
    <row r="880" spans="1:18" x14ac:dyDescent="0.3">
      <c r="A880" t="s">
        <v>15</v>
      </c>
      <c r="B880" s="1">
        <v>38608</v>
      </c>
      <c r="C880" t="s">
        <v>16</v>
      </c>
      <c r="D880" t="s">
        <v>124</v>
      </c>
      <c r="E880" t="s">
        <v>125</v>
      </c>
      <c r="G880" s="6" t="s">
        <v>29</v>
      </c>
      <c r="H880" t="s">
        <v>30</v>
      </c>
      <c r="I880" t="s">
        <v>26</v>
      </c>
      <c r="J880" t="s">
        <v>27</v>
      </c>
      <c r="K880">
        <v>42</v>
      </c>
      <c r="L880">
        <v>22.55</v>
      </c>
      <c r="M880" t="s">
        <v>54</v>
      </c>
      <c r="N880">
        <v>22.55</v>
      </c>
      <c r="P880" cm="1">
        <f t="array" ref="P880">IF(Q880&gt;0,INDEX(Q880:Q22604,MATCH(TRUE,INDEX(Q880:Q22604="",,),0)-1),"")</f>
        <v>9</v>
      </c>
      <c r="Q880">
        <v>5</v>
      </c>
      <c r="R880">
        <f t="shared" si="15"/>
        <v>0</v>
      </c>
    </row>
    <row r="881" spans="1:18" x14ac:dyDescent="0.3">
      <c r="A881" t="s">
        <v>15</v>
      </c>
      <c r="B881" s="1">
        <v>38608</v>
      </c>
      <c r="C881" t="s">
        <v>16</v>
      </c>
      <c r="D881" t="s">
        <v>124</v>
      </c>
      <c r="E881" t="s">
        <v>125</v>
      </c>
      <c r="G881" s="6" t="s">
        <v>29</v>
      </c>
      <c r="H881" t="s">
        <v>20</v>
      </c>
      <c r="I881" t="s">
        <v>26</v>
      </c>
      <c r="J881" t="s">
        <v>27</v>
      </c>
      <c r="K881">
        <v>161</v>
      </c>
      <c r="L881">
        <v>11.1</v>
      </c>
      <c r="M881" t="s">
        <v>54</v>
      </c>
      <c r="N881">
        <v>11.1</v>
      </c>
      <c r="P881" cm="1">
        <f t="array" ref="P881">IF(Q881&gt;0,INDEX(Q881:Q22605,MATCH(TRUE,INDEX(Q881:Q22605="",,),0)-1),"")</f>
        <v>9</v>
      </c>
      <c r="Q881">
        <v>5</v>
      </c>
      <c r="R881">
        <f t="shared" si="15"/>
        <v>0</v>
      </c>
    </row>
    <row r="882" spans="1:18" x14ac:dyDescent="0.3">
      <c r="A882" t="s">
        <v>15</v>
      </c>
      <c r="B882" s="1">
        <v>38608</v>
      </c>
      <c r="C882" t="s">
        <v>16</v>
      </c>
      <c r="D882" t="s">
        <v>124</v>
      </c>
      <c r="E882" t="s">
        <v>125</v>
      </c>
      <c r="G882" s="6" t="s">
        <v>29</v>
      </c>
      <c r="H882" t="s">
        <v>126</v>
      </c>
      <c r="I882" t="s">
        <v>26</v>
      </c>
      <c r="J882" t="s">
        <v>27</v>
      </c>
      <c r="K882">
        <v>39</v>
      </c>
      <c r="L882">
        <v>13.1</v>
      </c>
      <c r="M882" t="s">
        <v>54</v>
      </c>
      <c r="N882">
        <v>13.1</v>
      </c>
      <c r="P882" cm="1">
        <f t="array" ref="P882">IF(Q882&gt;0,INDEX(Q882:Q22606,MATCH(TRUE,INDEX(Q882:Q22606="",,),0)-1),"")</f>
        <v>9</v>
      </c>
      <c r="Q882">
        <v>5</v>
      </c>
      <c r="R882">
        <f t="shared" si="15"/>
        <v>0</v>
      </c>
    </row>
    <row r="883" spans="1:18" x14ac:dyDescent="0.3">
      <c r="A883" t="s">
        <v>15</v>
      </c>
      <c r="B883" s="1">
        <v>38608</v>
      </c>
      <c r="C883" t="s">
        <v>16</v>
      </c>
      <c r="D883" t="s">
        <v>124</v>
      </c>
      <c r="E883" t="s">
        <v>125</v>
      </c>
      <c r="G883" s="6" t="s">
        <v>29</v>
      </c>
      <c r="H883" t="s">
        <v>28</v>
      </c>
      <c r="I883" t="s">
        <v>26</v>
      </c>
      <c r="J883" t="s">
        <v>27</v>
      </c>
      <c r="K883">
        <v>4</v>
      </c>
      <c r="L883">
        <v>30.05</v>
      </c>
      <c r="M883" t="s">
        <v>54</v>
      </c>
      <c r="N883">
        <v>30.05</v>
      </c>
      <c r="P883" cm="1">
        <f t="array" ref="P883">IF(Q883&gt;0,INDEX(Q883:Q22607,MATCH(TRUE,INDEX(Q883:Q22607="",,),0)-1),"")</f>
        <v>9</v>
      </c>
      <c r="Q883">
        <v>5</v>
      </c>
      <c r="R883">
        <f t="shared" si="15"/>
        <v>0</v>
      </c>
    </row>
    <row r="884" spans="1:18" x14ac:dyDescent="0.3">
      <c r="A884" t="s">
        <v>15</v>
      </c>
      <c r="B884" s="1">
        <v>38608</v>
      </c>
      <c r="C884" t="s">
        <v>16</v>
      </c>
      <c r="D884" t="s">
        <v>124</v>
      </c>
      <c r="E884" t="s">
        <v>125</v>
      </c>
      <c r="G884" t="s">
        <v>19</v>
      </c>
      <c r="H884" t="s">
        <v>63</v>
      </c>
      <c r="I884" t="s">
        <v>21</v>
      </c>
      <c r="J884" t="s">
        <v>22</v>
      </c>
      <c r="K884">
        <v>85.2</v>
      </c>
      <c r="L884">
        <v>116</v>
      </c>
      <c r="M884" t="s">
        <v>123</v>
      </c>
      <c r="N884">
        <v>116</v>
      </c>
      <c r="P884" cm="1">
        <f t="array" ref="P884">IF(Q884&gt;0,INDEX(Q884:Q22608,MATCH(TRUE,INDEX(Q884:Q22608="",,),0)-1),"")</f>
        <v>9</v>
      </c>
      <c r="Q884">
        <v>6</v>
      </c>
      <c r="R884">
        <f t="shared" si="15"/>
        <v>0</v>
      </c>
    </row>
    <row r="885" spans="1:18" x14ac:dyDescent="0.3">
      <c r="A885" t="s">
        <v>15</v>
      </c>
      <c r="B885" s="1">
        <v>38608</v>
      </c>
      <c r="C885" t="s">
        <v>16</v>
      </c>
      <c r="D885" t="s">
        <v>124</v>
      </c>
      <c r="E885" t="s">
        <v>125</v>
      </c>
      <c r="G885" t="s">
        <v>19</v>
      </c>
      <c r="H885" t="s">
        <v>63</v>
      </c>
      <c r="I885" t="s">
        <v>26</v>
      </c>
      <c r="J885" t="s">
        <v>27</v>
      </c>
      <c r="K885">
        <v>700</v>
      </c>
      <c r="L885">
        <v>28.5</v>
      </c>
      <c r="M885" t="s">
        <v>123</v>
      </c>
      <c r="N885">
        <v>38.01</v>
      </c>
      <c r="P885" cm="1">
        <f t="array" ref="P885">IF(Q885&gt;0,INDEX(Q885:Q22609,MATCH(TRUE,INDEX(Q885:Q22609="",,),0)-1),"")</f>
        <v>9</v>
      </c>
      <c r="Q885">
        <v>6</v>
      </c>
      <c r="R885">
        <f t="shared" si="15"/>
        <v>0</v>
      </c>
    </row>
    <row r="886" spans="1:18" x14ac:dyDescent="0.3">
      <c r="A886" t="s">
        <v>15</v>
      </c>
      <c r="B886" s="1">
        <v>38608</v>
      </c>
      <c r="C886" t="s">
        <v>16</v>
      </c>
      <c r="D886" t="s">
        <v>124</v>
      </c>
      <c r="E886" t="s">
        <v>125</v>
      </c>
      <c r="G886" s="6" t="s">
        <v>29</v>
      </c>
      <c r="H886" t="s">
        <v>20</v>
      </c>
      <c r="I886" t="s">
        <v>21</v>
      </c>
      <c r="J886" t="s">
        <v>22</v>
      </c>
      <c r="K886">
        <v>7.4</v>
      </c>
      <c r="L886">
        <v>360</v>
      </c>
      <c r="M886" t="s">
        <v>123</v>
      </c>
      <c r="N886">
        <v>360</v>
      </c>
      <c r="P886" cm="1">
        <f t="array" ref="P886">IF(Q886&gt;0,INDEX(Q886:Q22610,MATCH(TRUE,INDEX(Q886:Q22610="",,),0)-1),"")</f>
        <v>9</v>
      </c>
      <c r="Q886">
        <v>6</v>
      </c>
      <c r="R886">
        <f t="shared" si="15"/>
        <v>0</v>
      </c>
    </row>
    <row r="887" spans="1:18" x14ac:dyDescent="0.3">
      <c r="A887" t="s">
        <v>15</v>
      </c>
      <c r="B887" s="1">
        <v>38608</v>
      </c>
      <c r="C887" t="s">
        <v>16</v>
      </c>
      <c r="D887" t="s">
        <v>124</v>
      </c>
      <c r="E887" t="s">
        <v>125</v>
      </c>
      <c r="G887" s="6" t="s">
        <v>29</v>
      </c>
      <c r="H887" t="s">
        <v>30</v>
      </c>
      <c r="I887" t="s">
        <v>26</v>
      </c>
      <c r="J887" t="s">
        <v>27</v>
      </c>
      <c r="K887">
        <v>42</v>
      </c>
      <c r="L887">
        <v>22.55</v>
      </c>
      <c r="M887" t="s">
        <v>123</v>
      </c>
      <c r="N887">
        <v>22.55</v>
      </c>
      <c r="P887" cm="1">
        <f t="array" ref="P887">IF(Q887&gt;0,INDEX(Q887:Q22611,MATCH(TRUE,INDEX(Q887:Q22611="",,),0)-1),"")</f>
        <v>9</v>
      </c>
      <c r="Q887">
        <v>6</v>
      </c>
      <c r="R887">
        <f t="shared" si="15"/>
        <v>0</v>
      </c>
    </row>
    <row r="888" spans="1:18" x14ac:dyDescent="0.3">
      <c r="A888" t="s">
        <v>15</v>
      </c>
      <c r="B888" s="1">
        <v>38608</v>
      </c>
      <c r="C888" t="s">
        <v>16</v>
      </c>
      <c r="D888" t="s">
        <v>124</v>
      </c>
      <c r="E888" t="s">
        <v>125</v>
      </c>
      <c r="G888" s="6" t="s">
        <v>29</v>
      </c>
      <c r="H888" t="s">
        <v>20</v>
      </c>
      <c r="I888" t="s">
        <v>26</v>
      </c>
      <c r="J888" t="s">
        <v>27</v>
      </c>
      <c r="K888">
        <v>161</v>
      </c>
      <c r="L888">
        <v>11.1</v>
      </c>
      <c r="M888" t="s">
        <v>123</v>
      </c>
      <c r="N888">
        <v>11.1</v>
      </c>
      <c r="P888" cm="1">
        <f t="array" ref="P888">IF(Q888&gt;0,INDEX(Q888:Q22612,MATCH(TRUE,INDEX(Q888:Q22612="",,),0)-1),"")</f>
        <v>9</v>
      </c>
      <c r="Q888">
        <v>6</v>
      </c>
      <c r="R888">
        <f t="shared" si="15"/>
        <v>0</v>
      </c>
    </row>
    <row r="889" spans="1:18" x14ac:dyDescent="0.3">
      <c r="A889" t="s">
        <v>15</v>
      </c>
      <c r="B889" s="1">
        <v>38608</v>
      </c>
      <c r="C889" t="s">
        <v>16</v>
      </c>
      <c r="D889" t="s">
        <v>124</v>
      </c>
      <c r="E889" t="s">
        <v>125</v>
      </c>
      <c r="G889" s="6" t="s">
        <v>29</v>
      </c>
      <c r="H889" t="s">
        <v>126</v>
      </c>
      <c r="I889" t="s">
        <v>26</v>
      </c>
      <c r="J889" t="s">
        <v>27</v>
      </c>
      <c r="K889">
        <v>39</v>
      </c>
      <c r="L889">
        <v>13.1</v>
      </c>
      <c r="M889" t="s">
        <v>123</v>
      </c>
      <c r="N889">
        <v>13.1</v>
      </c>
      <c r="P889" cm="1">
        <f t="array" ref="P889">IF(Q889&gt;0,INDEX(Q889:Q22613,MATCH(TRUE,INDEX(Q889:Q22613="",,),0)-1),"")</f>
        <v>9</v>
      </c>
      <c r="Q889">
        <v>6</v>
      </c>
      <c r="R889">
        <f t="shared" si="15"/>
        <v>0</v>
      </c>
    </row>
    <row r="890" spans="1:18" x14ac:dyDescent="0.3">
      <c r="A890" t="s">
        <v>15</v>
      </c>
      <c r="B890" s="1">
        <v>38608</v>
      </c>
      <c r="C890" t="s">
        <v>16</v>
      </c>
      <c r="D890" t="s">
        <v>124</v>
      </c>
      <c r="E890" t="s">
        <v>125</v>
      </c>
      <c r="G890" s="6" t="s">
        <v>29</v>
      </c>
      <c r="H890" t="s">
        <v>28</v>
      </c>
      <c r="I890" t="s">
        <v>26</v>
      </c>
      <c r="J890" t="s">
        <v>27</v>
      </c>
      <c r="K890">
        <v>4</v>
      </c>
      <c r="L890">
        <v>30.05</v>
      </c>
      <c r="M890" t="s">
        <v>123</v>
      </c>
      <c r="N890">
        <v>30.05</v>
      </c>
      <c r="P890" cm="1">
        <f t="array" ref="P890">IF(Q890&gt;0,INDEX(Q890:Q22614,MATCH(TRUE,INDEX(Q890:Q22614="",,),0)-1),"")</f>
        <v>9</v>
      </c>
      <c r="Q890">
        <v>6</v>
      </c>
      <c r="R890">
        <f t="shared" si="15"/>
        <v>0</v>
      </c>
    </row>
    <row r="891" spans="1:18" x14ac:dyDescent="0.3">
      <c r="A891" t="s">
        <v>15</v>
      </c>
      <c r="B891" s="1">
        <v>38608</v>
      </c>
      <c r="C891" t="s">
        <v>16</v>
      </c>
      <c r="D891" t="s">
        <v>124</v>
      </c>
      <c r="E891" t="s">
        <v>125</v>
      </c>
      <c r="G891" t="s">
        <v>19</v>
      </c>
      <c r="H891" t="s">
        <v>63</v>
      </c>
      <c r="I891" t="s">
        <v>21</v>
      </c>
      <c r="J891" t="s">
        <v>22</v>
      </c>
      <c r="K891">
        <v>85.2</v>
      </c>
      <c r="L891">
        <v>116</v>
      </c>
      <c r="M891" t="s">
        <v>42</v>
      </c>
      <c r="N891">
        <v>164.2</v>
      </c>
      <c r="P891" cm="1">
        <f t="array" ref="P891">IF(Q891&gt;0,INDEX(Q891:Q22615,MATCH(TRUE,INDEX(Q891:Q22615="",,),0)-1),"")</f>
        <v>9</v>
      </c>
      <c r="Q891">
        <v>7</v>
      </c>
      <c r="R891">
        <f t="shared" si="15"/>
        <v>0</v>
      </c>
    </row>
    <row r="892" spans="1:18" x14ac:dyDescent="0.3">
      <c r="A892" t="s">
        <v>15</v>
      </c>
      <c r="B892" s="1">
        <v>38608</v>
      </c>
      <c r="C892" t="s">
        <v>16</v>
      </c>
      <c r="D892" t="s">
        <v>124</v>
      </c>
      <c r="E892" t="s">
        <v>125</v>
      </c>
      <c r="G892" t="s">
        <v>19</v>
      </c>
      <c r="H892" t="s">
        <v>63</v>
      </c>
      <c r="I892" t="s">
        <v>26</v>
      </c>
      <c r="J892" t="s">
        <v>27</v>
      </c>
      <c r="K892">
        <v>700</v>
      </c>
      <c r="L892">
        <v>28.5</v>
      </c>
      <c r="M892" t="s">
        <v>42</v>
      </c>
      <c r="N892">
        <v>28.5</v>
      </c>
      <c r="P892" cm="1">
        <f t="array" ref="P892">IF(Q892&gt;0,INDEX(Q892:Q22616,MATCH(TRUE,INDEX(Q892:Q22616="",,),0)-1),"")</f>
        <v>9</v>
      </c>
      <c r="Q892">
        <v>7</v>
      </c>
      <c r="R892">
        <f t="shared" si="15"/>
        <v>0</v>
      </c>
    </row>
    <row r="893" spans="1:18" x14ac:dyDescent="0.3">
      <c r="A893" t="s">
        <v>15</v>
      </c>
      <c r="B893" s="1">
        <v>38608</v>
      </c>
      <c r="C893" t="s">
        <v>16</v>
      </c>
      <c r="D893" t="s">
        <v>124</v>
      </c>
      <c r="E893" t="s">
        <v>125</v>
      </c>
      <c r="G893" s="6" t="s">
        <v>29</v>
      </c>
      <c r="H893" t="s">
        <v>20</v>
      </c>
      <c r="I893" t="s">
        <v>21</v>
      </c>
      <c r="J893" t="s">
        <v>22</v>
      </c>
      <c r="K893">
        <v>7.4</v>
      </c>
      <c r="L893">
        <v>360</v>
      </c>
      <c r="M893" t="s">
        <v>42</v>
      </c>
      <c r="N893">
        <v>360</v>
      </c>
      <c r="P893" cm="1">
        <f t="array" ref="P893">IF(Q893&gt;0,INDEX(Q893:Q22617,MATCH(TRUE,INDEX(Q893:Q22617="",,),0)-1),"")</f>
        <v>9</v>
      </c>
      <c r="Q893">
        <v>7</v>
      </c>
      <c r="R893">
        <f t="shared" ref="R893:R956" si="16">IF(P893="","",0)</f>
        <v>0</v>
      </c>
    </row>
    <row r="894" spans="1:18" x14ac:dyDescent="0.3">
      <c r="A894" t="s">
        <v>15</v>
      </c>
      <c r="B894" s="1">
        <v>38608</v>
      </c>
      <c r="C894" t="s">
        <v>16</v>
      </c>
      <c r="D894" t="s">
        <v>124</v>
      </c>
      <c r="E894" t="s">
        <v>125</v>
      </c>
      <c r="G894" s="6" t="s">
        <v>29</v>
      </c>
      <c r="H894" t="s">
        <v>30</v>
      </c>
      <c r="I894" t="s">
        <v>26</v>
      </c>
      <c r="J894" t="s">
        <v>27</v>
      </c>
      <c r="K894">
        <v>42</v>
      </c>
      <c r="L894">
        <v>22.55</v>
      </c>
      <c r="M894" t="s">
        <v>42</v>
      </c>
      <c r="N894">
        <v>22.55</v>
      </c>
      <c r="P894" cm="1">
        <f t="array" ref="P894">IF(Q894&gt;0,INDEX(Q894:Q22618,MATCH(TRUE,INDEX(Q894:Q22618="",,),0)-1),"")</f>
        <v>9</v>
      </c>
      <c r="Q894">
        <v>7</v>
      </c>
      <c r="R894">
        <f t="shared" si="16"/>
        <v>0</v>
      </c>
    </row>
    <row r="895" spans="1:18" x14ac:dyDescent="0.3">
      <c r="A895" t="s">
        <v>15</v>
      </c>
      <c r="B895" s="1">
        <v>38608</v>
      </c>
      <c r="C895" t="s">
        <v>16</v>
      </c>
      <c r="D895" t="s">
        <v>124</v>
      </c>
      <c r="E895" t="s">
        <v>125</v>
      </c>
      <c r="G895" s="6" t="s">
        <v>29</v>
      </c>
      <c r="H895" t="s">
        <v>20</v>
      </c>
      <c r="I895" t="s">
        <v>26</v>
      </c>
      <c r="J895" t="s">
        <v>27</v>
      </c>
      <c r="K895">
        <v>161</v>
      </c>
      <c r="L895">
        <v>11.1</v>
      </c>
      <c r="M895" t="s">
        <v>42</v>
      </c>
      <c r="N895">
        <v>11.1</v>
      </c>
      <c r="P895" cm="1">
        <f t="array" ref="P895">IF(Q895&gt;0,INDEX(Q895:Q22619,MATCH(TRUE,INDEX(Q895:Q22619="",,),0)-1),"")</f>
        <v>9</v>
      </c>
      <c r="Q895">
        <v>7</v>
      </c>
      <c r="R895">
        <f t="shared" si="16"/>
        <v>0</v>
      </c>
    </row>
    <row r="896" spans="1:18" x14ac:dyDescent="0.3">
      <c r="A896" t="s">
        <v>15</v>
      </c>
      <c r="B896" s="1">
        <v>38608</v>
      </c>
      <c r="C896" t="s">
        <v>16</v>
      </c>
      <c r="D896" t="s">
        <v>124</v>
      </c>
      <c r="E896" t="s">
        <v>125</v>
      </c>
      <c r="G896" s="6" t="s">
        <v>29</v>
      </c>
      <c r="H896" t="s">
        <v>126</v>
      </c>
      <c r="I896" t="s">
        <v>26</v>
      </c>
      <c r="J896" t="s">
        <v>27</v>
      </c>
      <c r="K896">
        <v>39</v>
      </c>
      <c r="L896">
        <v>13.1</v>
      </c>
      <c r="M896" t="s">
        <v>42</v>
      </c>
      <c r="N896">
        <v>13.1</v>
      </c>
      <c r="P896" cm="1">
        <f t="array" ref="P896">IF(Q896&gt;0,INDEX(Q896:Q22620,MATCH(TRUE,INDEX(Q896:Q22620="",,),0)-1),"")</f>
        <v>9</v>
      </c>
      <c r="Q896">
        <v>7</v>
      </c>
      <c r="R896">
        <f t="shared" si="16"/>
        <v>0</v>
      </c>
    </row>
    <row r="897" spans="1:18" x14ac:dyDescent="0.3">
      <c r="A897" t="s">
        <v>15</v>
      </c>
      <c r="B897" s="1">
        <v>38608</v>
      </c>
      <c r="C897" t="s">
        <v>16</v>
      </c>
      <c r="D897" t="s">
        <v>124</v>
      </c>
      <c r="E897" t="s">
        <v>125</v>
      </c>
      <c r="G897" s="6" t="s">
        <v>29</v>
      </c>
      <c r="H897" t="s">
        <v>28</v>
      </c>
      <c r="I897" t="s">
        <v>26</v>
      </c>
      <c r="J897" t="s">
        <v>27</v>
      </c>
      <c r="K897">
        <v>4</v>
      </c>
      <c r="L897">
        <v>30.05</v>
      </c>
      <c r="M897" t="s">
        <v>42</v>
      </c>
      <c r="N897">
        <v>30.05</v>
      </c>
      <c r="P897" cm="1">
        <f t="array" ref="P897">IF(Q897&gt;0,INDEX(Q897:Q22621,MATCH(TRUE,INDEX(Q897:Q22621="",,),0)-1),"")</f>
        <v>9</v>
      </c>
      <c r="Q897">
        <v>7</v>
      </c>
      <c r="R897">
        <f t="shared" si="16"/>
        <v>0</v>
      </c>
    </row>
    <row r="898" spans="1:18" x14ac:dyDescent="0.3">
      <c r="A898" t="s">
        <v>15</v>
      </c>
      <c r="B898" s="1">
        <v>38608</v>
      </c>
      <c r="C898" t="s">
        <v>16</v>
      </c>
      <c r="D898" t="s">
        <v>124</v>
      </c>
      <c r="E898" t="s">
        <v>125</v>
      </c>
      <c r="G898" t="s">
        <v>19</v>
      </c>
      <c r="H898" t="s">
        <v>63</v>
      </c>
      <c r="I898" t="s">
        <v>21</v>
      </c>
      <c r="J898" t="s">
        <v>22</v>
      </c>
      <c r="K898">
        <v>85.2</v>
      </c>
      <c r="L898">
        <v>116</v>
      </c>
      <c r="M898" t="s">
        <v>78</v>
      </c>
      <c r="N898">
        <v>150</v>
      </c>
      <c r="P898" cm="1">
        <f t="array" ref="P898">IF(Q898&gt;0,INDEX(Q898:Q22622,MATCH(TRUE,INDEX(Q898:Q22622="",,),0)-1),"")</f>
        <v>9</v>
      </c>
      <c r="Q898">
        <v>8</v>
      </c>
      <c r="R898">
        <f t="shared" si="16"/>
        <v>0</v>
      </c>
    </row>
    <row r="899" spans="1:18" x14ac:dyDescent="0.3">
      <c r="A899" t="s">
        <v>15</v>
      </c>
      <c r="B899" s="1">
        <v>38608</v>
      </c>
      <c r="C899" t="s">
        <v>16</v>
      </c>
      <c r="D899" t="s">
        <v>124</v>
      </c>
      <c r="E899" t="s">
        <v>125</v>
      </c>
      <c r="G899" t="s">
        <v>19</v>
      </c>
      <c r="H899" t="s">
        <v>63</v>
      </c>
      <c r="I899" t="s">
        <v>26</v>
      </c>
      <c r="J899" t="s">
        <v>27</v>
      </c>
      <c r="K899">
        <v>700</v>
      </c>
      <c r="L899">
        <v>28.5</v>
      </c>
      <c r="M899" t="s">
        <v>78</v>
      </c>
      <c r="N899">
        <v>30</v>
      </c>
      <c r="P899" cm="1">
        <f t="array" ref="P899">IF(Q899&gt;0,INDEX(Q899:Q22623,MATCH(TRUE,INDEX(Q899:Q22623="",,),0)-1),"")</f>
        <v>9</v>
      </c>
      <c r="Q899">
        <v>8</v>
      </c>
      <c r="R899">
        <f t="shared" si="16"/>
        <v>0</v>
      </c>
    </row>
    <row r="900" spans="1:18" x14ac:dyDescent="0.3">
      <c r="A900" t="s">
        <v>15</v>
      </c>
      <c r="B900" s="1">
        <v>38608</v>
      </c>
      <c r="C900" t="s">
        <v>16</v>
      </c>
      <c r="D900" t="s">
        <v>124</v>
      </c>
      <c r="E900" t="s">
        <v>125</v>
      </c>
      <c r="G900" s="6" t="s">
        <v>29</v>
      </c>
      <c r="H900" t="s">
        <v>20</v>
      </c>
      <c r="I900" t="s">
        <v>21</v>
      </c>
      <c r="J900" t="s">
        <v>22</v>
      </c>
      <c r="K900">
        <v>7.4</v>
      </c>
      <c r="L900">
        <v>360</v>
      </c>
      <c r="M900" t="s">
        <v>78</v>
      </c>
      <c r="N900">
        <v>360</v>
      </c>
      <c r="P900" cm="1">
        <f t="array" ref="P900">IF(Q900&gt;0,INDEX(Q900:Q22624,MATCH(TRUE,INDEX(Q900:Q22624="",,),0)-1),"")</f>
        <v>9</v>
      </c>
      <c r="Q900">
        <v>8</v>
      </c>
      <c r="R900">
        <f t="shared" si="16"/>
        <v>0</v>
      </c>
    </row>
    <row r="901" spans="1:18" x14ac:dyDescent="0.3">
      <c r="A901" t="s">
        <v>15</v>
      </c>
      <c r="B901" s="1">
        <v>38608</v>
      </c>
      <c r="C901" t="s">
        <v>16</v>
      </c>
      <c r="D901" t="s">
        <v>124</v>
      </c>
      <c r="E901" t="s">
        <v>125</v>
      </c>
      <c r="G901" s="6" t="s">
        <v>29</v>
      </c>
      <c r="H901" t="s">
        <v>30</v>
      </c>
      <c r="I901" t="s">
        <v>26</v>
      </c>
      <c r="J901" t="s">
        <v>27</v>
      </c>
      <c r="K901">
        <v>42</v>
      </c>
      <c r="L901">
        <v>22.55</v>
      </c>
      <c r="M901" t="s">
        <v>78</v>
      </c>
      <c r="N901">
        <v>22.55</v>
      </c>
      <c r="P901" cm="1">
        <f t="array" ref="P901">IF(Q901&gt;0,INDEX(Q901:Q22625,MATCH(TRUE,INDEX(Q901:Q22625="",,),0)-1),"")</f>
        <v>9</v>
      </c>
      <c r="Q901">
        <v>8</v>
      </c>
      <c r="R901">
        <f t="shared" si="16"/>
        <v>0</v>
      </c>
    </row>
    <row r="902" spans="1:18" x14ac:dyDescent="0.3">
      <c r="A902" t="s">
        <v>15</v>
      </c>
      <c r="B902" s="1">
        <v>38608</v>
      </c>
      <c r="C902" t="s">
        <v>16</v>
      </c>
      <c r="D902" t="s">
        <v>124</v>
      </c>
      <c r="E902" t="s">
        <v>125</v>
      </c>
      <c r="G902" s="6" t="s">
        <v>29</v>
      </c>
      <c r="H902" t="s">
        <v>20</v>
      </c>
      <c r="I902" t="s">
        <v>26</v>
      </c>
      <c r="J902" t="s">
        <v>27</v>
      </c>
      <c r="K902">
        <v>161</v>
      </c>
      <c r="L902">
        <v>11.1</v>
      </c>
      <c r="M902" t="s">
        <v>78</v>
      </c>
      <c r="N902">
        <v>11.1</v>
      </c>
      <c r="P902" cm="1">
        <f t="array" ref="P902">IF(Q902&gt;0,INDEX(Q902:Q22626,MATCH(TRUE,INDEX(Q902:Q22626="",,),0)-1),"")</f>
        <v>9</v>
      </c>
      <c r="Q902">
        <v>8</v>
      </c>
      <c r="R902">
        <f t="shared" si="16"/>
        <v>0</v>
      </c>
    </row>
    <row r="903" spans="1:18" x14ac:dyDescent="0.3">
      <c r="A903" t="s">
        <v>15</v>
      </c>
      <c r="B903" s="1">
        <v>38608</v>
      </c>
      <c r="C903" t="s">
        <v>16</v>
      </c>
      <c r="D903" t="s">
        <v>124</v>
      </c>
      <c r="E903" t="s">
        <v>125</v>
      </c>
      <c r="G903" s="6" t="s">
        <v>29</v>
      </c>
      <c r="H903" t="s">
        <v>126</v>
      </c>
      <c r="I903" t="s">
        <v>26</v>
      </c>
      <c r="J903" t="s">
        <v>27</v>
      </c>
      <c r="K903">
        <v>39</v>
      </c>
      <c r="L903">
        <v>13.1</v>
      </c>
      <c r="M903" t="s">
        <v>78</v>
      </c>
      <c r="N903">
        <v>13.1</v>
      </c>
      <c r="P903" cm="1">
        <f t="array" ref="P903">IF(Q903&gt;0,INDEX(Q903:Q22627,MATCH(TRUE,INDEX(Q903:Q22627="",,),0)-1),"")</f>
        <v>9</v>
      </c>
      <c r="Q903">
        <v>8</v>
      </c>
      <c r="R903">
        <f t="shared" si="16"/>
        <v>0</v>
      </c>
    </row>
    <row r="904" spans="1:18" x14ac:dyDescent="0.3">
      <c r="A904" t="s">
        <v>15</v>
      </c>
      <c r="B904" s="1">
        <v>38608</v>
      </c>
      <c r="C904" t="s">
        <v>16</v>
      </c>
      <c r="D904" t="s">
        <v>124</v>
      </c>
      <c r="E904" t="s">
        <v>125</v>
      </c>
      <c r="G904" s="6" t="s">
        <v>29</v>
      </c>
      <c r="H904" t="s">
        <v>28</v>
      </c>
      <c r="I904" t="s">
        <v>26</v>
      </c>
      <c r="J904" t="s">
        <v>27</v>
      </c>
      <c r="K904">
        <v>4</v>
      </c>
      <c r="L904">
        <v>30.05</v>
      </c>
      <c r="M904" t="s">
        <v>78</v>
      </c>
      <c r="N904">
        <v>30.05</v>
      </c>
      <c r="P904" cm="1">
        <f t="array" ref="P904">IF(Q904&gt;0,INDEX(Q904:Q22628,MATCH(TRUE,INDEX(Q904:Q22628="",,),0)-1),"")</f>
        <v>9</v>
      </c>
      <c r="Q904">
        <v>8</v>
      </c>
      <c r="R904">
        <f t="shared" si="16"/>
        <v>0</v>
      </c>
    </row>
    <row r="905" spans="1:18" x14ac:dyDescent="0.3">
      <c r="A905" t="s">
        <v>15</v>
      </c>
      <c r="B905" s="1">
        <v>38608</v>
      </c>
      <c r="C905" t="s">
        <v>16</v>
      </c>
      <c r="D905" t="s">
        <v>124</v>
      </c>
      <c r="E905" t="s">
        <v>125</v>
      </c>
      <c r="G905" t="s">
        <v>19</v>
      </c>
      <c r="H905" t="s">
        <v>63</v>
      </c>
      <c r="I905" t="s">
        <v>21</v>
      </c>
      <c r="J905" t="s">
        <v>22</v>
      </c>
      <c r="K905">
        <v>85.2</v>
      </c>
      <c r="L905">
        <v>116</v>
      </c>
      <c r="M905" t="s">
        <v>60</v>
      </c>
      <c r="N905">
        <v>116</v>
      </c>
      <c r="P905" cm="1">
        <f t="array" ref="P905">IF(Q905&gt;0,INDEX(Q905:Q22629,MATCH(TRUE,INDEX(Q905:Q22629="",,),0)-1),"")</f>
        <v>9</v>
      </c>
      <c r="Q905">
        <v>9</v>
      </c>
      <c r="R905">
        <f t="shared" si="16"/>
        <v>0</v>
      </c>
    </row>
    <row r="906" spans="1:18" x14ac:dyDescent="0.3">
      <c r="A906" t="s">
        <v>15</v>
      </c>
      <c r="B906" s="1">
        <v>38608</v>
      </c>
      <c r="C906" t="s">
        <v>16</v>
      </c>
      <c r="D906" t="s">
        <v>124</v>
      </c>
      <c r="E906" t="s">
        <v>125</v>
      </c>
      <c r="G906" t="s">
        <v>19</v>
      </c>
      <c r="H906" t="s">
        <v>63</v>
      </c>
      <c r="I906" t="s">
        <v>26</v>
      </c>
      <c r="J906" t="s">
        <v>27</v>
      </c>
      <c r="K906">
        <v>700</v>
      </c>
      <c r="L906">
        <v>28.5</v>
      </c>
      <c r="M906" t="s">
        <v>60</v>
      </c>
      <c r="N906">
        <v>30.2</v>
      </c>
      <c r="P906" cm="1">
        <f t="array" ref="P906">IF(Q906&gt;0,INDEX(Q906:Q22630,MATCH(TRUE,INDEX(Q906:Q22630="",,),0)-1),"")</f>
        <v>9</v>
      </c>
      <c r="Q906">
        <v>9</v>
      </c>
      <c r="R906">
        <f t="shared" si="16"/>
        <v>0</v>
      </c>
    </row>
    <row r="907" spans="1:18" x14ac:dyDescent="0.3">
      <c r="A907" t="s">
        <v>15</v>
      </c>
      <c r="B907" s="1">
        <v>38608</v>
      </c>
      <c r="C907" t="s">
        <v>16</v>
      </c>
      <c r="D907" t="s">
        <v>124</v>
      </c>
      <c r="E907" t="s">
        <v>125</v>
      </c>
      <c r="G907" s="6" t="s">
        <v>29</v>
      </c>
      <c r="H907" t="s">
        <v>20</v>
      </c>
      <c r="I907" t="s">
        <v>21</v>
      </c>
      <c r="J907" t="s">
        <v>22</v>
      </c>
      <c r="K907">
        <v>7.4</v>
      </c>
      <c r="L907">
        <v>360</v>
      </c>
      <c r="M907" t="s">
        <v>60</v>
      </c>
      <c r="N907">
        <v>360</v>
      </c>
      <c r="P907" cm="1">
        <f t="array" ref="P907">IF(Q907&gt;0,INDEX(Q907:Q22631,MATCH(TRUE,INDEX(Q907:Q22631="",,),0)-1),"")</f>
        <v>9</v>
      </c>
      <c r="Q907">
        <v>9</v>
      </c>
      <c r="R907">
        <f t="shared" si="16"/>
        <v>0</v>
      </c>
    </row>
    <row r="908" spans="1:18" x14ac:dyDescent="0.3">
      <c r="A908" t="s">
        <v>15</v>
      </c>
      <c r="B908" s="1">
        <v>38608</v>
      </c>
      <c r="C908" t="s">
        <v>16</v>
      </c>
      <c r="D908" t="s">
        <v>124</v>
      </c>
      <c r="E908" t="s">
        <v>125</v>
      </c>
      <c r="G908" s="6" t="s">
        <v>29</v>
      </c>
      <c r="H908" t="s">
        <v>30</v>
      </c>
      <c r="I908" t="s">
        <v>26</v>
      </c>
      <c r="J908" t="s">
        <v>27</v>
      </c>
      <c r="K908">
        <v>42</v>
      </c>
      <c r="L908">
        <v>22.55</v>
      </c>
      <c r="M908" t="s">
        <v>60</v>
      </c>
      <c r="N908">
        <v>22.55</v>
      </c>
      <c r="P908" cm="1">
        <f t="array" ref="P908">IF(Q908&gt;0,INDEX(Q908:Q22632,MATCH(TRUE,INDEX(Q908:Q22632="",,),0)-1),"")</f>
        <v>9</v>
      </c>
      <c r="Q908">
        <v>9</v>
      </c>
      <c r="R908">
        <f t="shared" si="16"/>
        <v>0</v>
      </c>
    </row>
    <row r="909" spans="1:18" x14ac:dyDescent="0.3">
      <c r="A909" t="s">
        <v>15</v>
      </c>
      <c r="B909" s="1">
        <v>38608</v>
      </c>
      <c r="C909" t="s">
        <v>16</v>
      </c>
      <c r="D909" t="s">
        <v>124</v>
      </c>
      <c r="E909" t="s">
        <v>125</v>
      </c>
      <c r="G909" s="6" t="s">
        <v>29</v>
      </c>
      <c r="H909" t="s">
        <v>20</v>
      </c>
      <c r="I909" t="s">
        <v>26</v>
      </c>
      <c r="J909" t="s">
        <v>27</v>
      </c>
      <c r="K909">
        <v>161</v>
      </c>
      <c r="L909">
        <v>11.1</v>
      </c>
      <c r="M909" t="s">
        <v>60</v>
      </c>
      <c r="N909">
        <v>11.1</v>
      </c>
      <c r="P909" cm="1">
        <f t="array" ref="P909">IF(Q909&gt;0,INDEX(Q909:Q22633,MATCH(TRUE,INDEX(Q909:Q22633="",,),0)-1),"")</f>
        <v>9</v>
      </c>
      <c r="Q909">
        <v>9</v>
      </c>
      <c r="R909">
        <f t="shared" si="16"/>
        <v>0</v>
      </c>
    </row>
    <row r="910" spans="1:18" x14ac:dyDescent="0.3">
      <c r="A910" t="s">
        <v>15</v>
      </c>
      <c r="B910" s="1">
        <v>38608</v>
      </c>
      <c r="C910" t="s">
        <v>16</v>
      </c>
      <c r="D910" t="s">
        <v>124</v>
      </c>
      <c r="E910" t="s">
        <v>125</v>
      </c>
      <c r="G910" s="6" t="s">
        <v>29</v>
      </c>
      <c r="H910" t="s">
        <v>126</v>
      </c>
      <c r="I910" t="s">
        <v>26</v>
      </c>
      <c r="J910" t="s">
        <v>27</v>
      </c>
      <c r="K910">
        <v>39</v>
      </c>
      <c r="L910">
        <v>13.1</v>
      </c>
      <c r="M910" t="s">
        <v>60</v>
      </c>
      <c r="N910">
        <v>13.1</v>
      </c>
      <c r="P910" cm="1">
        <f t="array" ref="P910">IF(Q910&gt;0,INDEX(Q910:Q22634,MATCH(TRUE,INDEX(Q910:Q22634="",,),0)-1),"")</f>
        <v>9</v>
      </c>
      <c r="Q910">
        <v>9</v>
      </c>
      <c r="R910">
        <f t="shared" si="16"/>
        <v>0</v>
      </c>
    </row>
    <row r="911" spans="1:18" x14ac:dyDescent="0.3">
      <c r="A911" t="s">
        <v>15</v>
      </c>
      <c r="B911" s="1">
        <v>38608</v>
      </c>
      <c r="C911" t="s">
        <v>16</v>
      </c>
      <c r="D911" t="s">
        <v>124</v>
      </c>
      <c r="E911" t="s">
        <v>125</v>
      </c>
      <c r="G911" s="6" t="s">
        <v>29</v>
      </c>
      <c r="H911" t="s">
        <v>28</v>
      </c>
      <c r="I911" t="s">
        <v>26</v>
      </c>
      <c r="J911" t="s">
        <v>27</v>
      </c>
      <c r="K911">
        <v>4</v>
      </c>
      <c r="L911">
        <v>30.05</v>
      </c>
      <c r="M911" t="s">
        <v>60</v>
      </c>
      <c r="N911">
        <v>30.05</v>
      </c>
      <c r="P911" cm="1">
        <f t="array" ref="P911">IF(Q911&gt;0,INDEX(Q911:Q22635,MATCH(TRUE,INDEX(Q911:Q22635="",,),0)-1),"")</f>
        <v>9</v>
      </c>
      <c r="Q911">
        <v>9</v>
      </c>
      <c r="R911">
        <f t="shared" si="16"/>
        <v>0</v>
      </c>
    </row>
    <row r="912" spans="1:18" x14ac:dyDescent="0.3">
      <c r="P912" t="str" cm="1">
        <f t="array" ref="P912">IF(Q912&gt;0,INDEX(Q912:Q22636,MATCH(TRUE,INDEX(Q912:Q22636="",,),0)-1),"")</f>
        <v/>
      </c>
      <c r="R912" t="str">
        <f t="shared" si="16"/>
        <v/>
      </c>
    </row>
    <row r="913" spans="1:18" x14ac:dyDescent="0.3">
      <c r="A913" t="s">
        <v>15</v>
      </c>
      <c r="B913" s="1">
        <v>38608</v>
      </c>
      <c r="C913" t="s">
        <v>16</v>
      </c>
      <c r="D913" t="s">
        <v>127</v>
      </c>
      <c r="E913" t="s">
        <v>128</v>
      </c>
      <c r="G913" t="s">
        <v>19</v>
      </c>
      <c r="H913" t="s">
        <v>63</v>
      </c>
      <c r="I913" t="s">
        <v>26</v>
      </c>
      <c r="J913" t="s">
        <v>27</v>
      </c>
      <c r="K913">
        <v>17</v>
      </c>
      <c r="L913">
        <v>19.75</v>
      </c>
      <c r="M913" t="s">
        <v>102</v>
      </c>
      <c r="N913">
        <v>34.9</v>
      </c>
      <c r="O913" t="s">
        <v>24</v>
      </c>
      <c r="P913" cm="1">
        <f t="array" ref="P913">IF(Q913&gt;0,INDEX(Q913:Q22637,MATCH(TRUE,INDEX(Q913:Q22637="",,),0)-1),"")</f>
        <v>4</v>
      </c>
      <c r="Q913">
        <v>1</v>
      </c>
      <c r="R913">
        <f t="shared" si="16"/>
        <v>0</v>
      </c>
    </row>
    <row r="914" spans="1:18" x14ac:dyDescent="0.3">
      <c r="A914" t="s">
        <v>15</v>
      </c>
      <c r="B914" s="1">
        <v>38608</v>
      </c>
      <c r="C914" t="s">
        <v>16</v>
      </c>
      <c r="D914" t="s">
        <v>127</v>
      </c>
      <c r="E914" t="s">
        <v>128</v>
      </c>
      <c r="G914" t="s">
        <v>19</v>
      </c>
      <c r="H914" t="s">
        <v>64</v>
      </c>
      <c r="I914" t="s">
        <v>26</v>
      </c>
      <c r="J914" t="s">
        <v>27</v>
      </c>
      <c r="K914">
        <v>43</v>
      </c>
      <c r="L914">
        <v>27.9</v>
      </c>
      <c r="M914" t="s">
        <v>102</v>
      </c>
      <c r="N914">
        <v>29.55</v>
      </c>
      <c r="O914" t="s">
        <v>24</v>
      </c>
      <c r="P914" cm="1">
        <f t="array" ref="P914">IF(Q914&gt;0,INDEX(Q914:Q22638,MATCH(TRUE,INDEX(Q914:Q22638="",,),0)-1),"")</f>
        <v>4</v>
      </c>
      <c r="Q914">
        <v>1</v>
      </c>
      <c r="R914">
        <f t="shared" si="16"/>
        <v>0</v>
      </c>
    </row>
    <row r="915" spans="1:18" x14ac:dyDescent="0.3">
      <c r="A915" t="s">
        <v>15</v>
      </c>
      <c r="B915" s="1">
        <v>38608</v>
      </c>
      <c r="C915" t="s">
        <v>16</v>
      </c>
      <c r="D915" t="s">
        <v>127</v>
      </c>
      <c r="E915" t="s">
        <v>128</v>
      </c>
      <c r="G915" s="6" t="s">
        <v>29</v>
      </c>
      <c r="H915" t="s">
        <v>64</v>
      </c>
      <c r="I915" t="s">
        <v>21</v>
      </c>
      <c r="J915" t="s">
        <v>22</v>
      </c>
      <c r="K915">
        <v>3.6</v>
      </c>
      <c r="L915">
        <v>57</v>
      </c>
      <c r="M915" t="s">
        <v>102</v>
      </c>
      <c r="N915">
        <v>57</v>
      </c>
      <c r="O915" t="s">
        <v>24</v>
      </c>
      <c r="P915" cm="1">
        <f t="array" ref="P915">IF(Q915&gt;0,INDEX(Q915:Q22639,MATCH(TRUE,INDEX(Q915:Q22639="",,),0)-1),"")</f>
        <v>4</v>
      </c>
      <c r="Q915">
        <v>1</v>
      </c>
      <c r="R915">
        <f t="shared" si="16"/>
        <v>0</v>
      </c>
    </row>
    <row r="916" spans="1:18" x14ac:dyDescent="0.3">
      <c r="A916" t="s">
        <v>15</v>
      </c>
      <c r="B916" s="1">
        <v>38608</v>
      </c>
      <c r="C916" t="s">
        <v>16</v>
      </c>
      <c r="D916" t="s">
        <v>127</v>
      </c>
      <c r="E916" t="s">
        <v>128</v>
      </c>
      <c r="G916" t="s">
        <v>19</v>
      </c>
      <c r="H916" t="s">
        <v>63</v>
      </c>
      <c r="I916" t="s">
        <v>26</v>
      </c>
      <c r="J916" t="s">
        <v>27</v>
      </c>
      <c r="K916">
        <v>17</v>
      </c>
      <c r="L916">
        <v>19.75</v>
      </c>
      <c r="M916" t="s">
        <v>33</v>
      </c>
      <c r="N916">
        <v>31</v>
      </c>
      <c r="P916" cm="1">
        <f t="array" ref="P916">IF(Q916&gt;0,INDEX(Q916:Q22640,MATCH(TRUE,INDEX(Q916:Q22640="",,),0)-1),"")</f>
        <v>4</v>
      </c>
      <c r="Q916">
        <v>2</v>
      </c>
      <c r="R916">
        <f t="shared" si="16"/>
        <v>0</v>
      </c>
    </row>
    <row r="917" spans="1:18" x14ac:dyDescent="0.3">
      <c r="A917" t="s">
        <v>15</v>
      </c>
      <c r="B917" s="1">
        <v>38608</v>
      </c>
      <c r="C917" t="s">
        <v>16</v>
      </c>
      <c r="D917" t="s">
        <v>127</v>
      </c>
      <c r="E917" t="s">
        <v>128</v>
      </c>
      <c r="G917" t="s">
        <v>19</v>
      </c>
      <c r="H917" t="s">
        <v>64</v>
      </c>
      <c r="I917" t="s">
        <v>26</v>
      </c>
      <c r="J917" t="s">
        <v>27</v>
      </c>
      <c r="K917">
        <v>43</v>
      </c>
      <c r="L917">
        <v>27.9</v>
      </c>
      <c r="M917" t="s">
        <v>33</v>
      </c>
      <c r="N917">
        <v>31</v>
      </c>
      <c r="P917" cm="1">
        <f t="array" ref="P917">IF(Q917&gt;0,INDEX(Q917:Q22641,MATCH(TRUE,INDEX(Q917:Q22641="",,),0)-1),"")</f>
        <v>4</v>
      </c>
      <c r="Q917">
        <v>2</v>
      </c>
      <c r="R917">
        <f t="shared" si="16"/>
        <v>0</v>
      </c>
    </row>
    <row r="918" spans="1:18" x14ac:dyDescent="0.3">
      <c r="A918" t="s">
        <v>15</v>
      </c>
      <c r="B918" s="1">
        <v>38608</v>
      </c>
      <c r="C918" t="s">
        <v>16</v>
      </c>
      <c r="D918" t="s">
        <v>127</v>
      </c>
      <c r="E918" t="s">
        <v>128</v>
      </c>
      <c r="G918" s="6" t="s">
        <v>29</v>
      </c>
      <c r="H918" t="s">
        <v>64</v>
      </c>
      <c r="I918" t="s">
        <v>21</v>
      </c>
      <c r="J918" t="s">
        <v>22</v>
      </c>
      <c r="K918">
        <v>3.6</v>
      </c>
      <c r="L918">
        <v>57</v>
      </c>
      <c r="M918" t="s">
        <v>33</v>
      </c>
      <c r="N918">
        <v>57</v>
      </c>
      <c r="P918" cm="1">
        <f t="array" ref="P918">IF(Q918&gt;0,INDEX(Q918:Q22642,MATCH(TRUE,INDEX(Q918:Q22642="",,),0)-1),"")</f>
        <v>4</v>
      </c>
      <c r="Q918">
        <v>2</v>
      </c>
      <c r="R918">
        <f t="shared" si="16"/>
        <v>0</v>
      </c>
    </row>
    <row r="919" spans="1:18" x14ac:dyDescent="0.3">
      <c r="A919" t="s">
        <v>15</v>
      </c>
      <c r="B919" s="1">
        <v>38608</v>
      </c>
      <c r="C919" t="s">
        <v>16</v>
      </c>
      <c r="D919" t="s">
        <v>127</v>
      </c>
      <c r="E919" t="s">
        <v>128</v>
      </c>
      <c r="G919" t="s">
        <v>19</v>
      </c>
      <c r="H919" t="s">
        <v>63</v>
      </c>
      <c r="I919" t="s">
        <v>26</v>
      </c>
      <c r="J919" t="s">
        <v>27</v>
      </c>
      <c r="K919">
        <v>17</v>
      </c>
      <c r="L919">
        <v>19.75</v>
      </c>
      <c r="M919" t="s">
        <v>104</v>
      </c>
      <c r="N919">
        <v>25</v>
      </c>
      <c r="P919" cm="1">
        <f t="array" ref="P919">IF(Q919&gt;0,INDEX(Q919:Q22643,MATCH(TRUE,INDEX(Q919:Q22643="",,),0)-1),"")</f>
        <v>4</v>
      </c>
      <c r="Q919">
        <v>3</v>
      </c>
      <c r="R919">
        <f t="shared" si="16"/>
        <v>0</v>
      </c>
    </row>
    <row r="920" spans="1:18" x14ac:dyDescent="0.3">
      <c r="A920" t="s">
        <v>15</v>
      </c>
      <c r="B920" s="1">
        <v>38608</v>
      </c>
      <c r="C920" t="s">
        <v>16</v>
      </c>
      <c r="D920" t="s">
        <v>127</v>
      </c>
      <c r="E920" t="s">
        <v>128</v>
      </c>
      <c r="G920" t="s">
        <v>19</v>
      </c>
      <c r="H920" t="s">
        <v>64</v>
      </c>
      <c r="I920" t="s">
        <v>26</v>
      </c>
      <c r="J920" t="s">
        <v>27</v>
      </c>
      <c r="K920">
        <v>43</v>
      </c>
      <c r="L920">
        <v>27.9</v>
      </c>
      <c r="M920" t="s">
        <v>104</v>
      </c>
      <c r="N920">
        <v>30</v>
      </c>
      <c r="P920" cm="1">
        <f t="array" ref="P920">IF(Q920&gt;0,INDEX(Q920:Q22644,MATCH(TRUE,INDEX(Q920:Q22644="",,),0)-1),"")</f>
        <v>4</v>
      </c>
      <c r="Q920">
        <v>3</v>
      </c>
      <c r="R920">
        <f t="shared" si="16"/>
        <v>0</v>
      </c>
    </row>
    <row r="921" spans="1:18" x14ac:dyDescent="0.3">
      <c r="A921" t="s">
        <v>15</v>
      </c>
      <c r="B921" s="1">
        <v>38608</v>
      </c>
      <c r="C921" t="s">
        <v>16</v>
      </c>
      <c r="D921" t="s">
        <v>127</v>
      </c>
      <c r="E921" t="s">
        <v>128</v>
      </c>
      <c r="G921" s="6" t="s">
        <v>29</v>
      </c>
      <c r="H921" t="s">
        <v>64</v>
      </c>
      <c r="I921" t="s">
        <v>21</v>
      </c>
      <c r="J921" t="s">
        <v>22</v>
      </c>
      <c r="K921">
        <v>3.6</v>
      </c>
      <c r="L921">
        <v>57</v>
      </c>
      <c r="M921" t="s">
        <v>104</v>
      </c>
      <c r="N921">
        <v>57</v>
      </c>
      <c r="P921" cm="1">
        <f t="array" ref="P921">IF(Q921&gt;0,INDEX(Q921:Q22645,MATCH(TRUE,INDEX(Q921:Q22645="",,),0)-1),"")</f>
        <v>4</v>
      </c>
      <c r="Q921">
        <v>3</v>
      </c>
      <c r="R921">
        <f t="shared" si="16"/>
        <v>0</v>
      </c>
    </row>
    <row r="922" spans="1:18" x14ac:dyDescent="0.3">
      <c r="A922" t="s">
        <v>15</v>
      </c>
      <c r="B922" s="1">
        <v>38608</v>
      </c>
      <c r="C922" t="s">
        <v>16</v>
      </c>
      <c r="D922" t="s">
        <v>127</v>
      </c>
      <c r="E922" t="s">
        <v>128</v>
      </c>
      <c r="G922" t="s">
        <v>19</v>
      </c>
      <c r="H922" t="s">
        <v>63</v>
      </c>
      <c r="I922" t="s">
        <v>26</v>
      </c>
      <c r="J922" t="s">
        <v>27</v>
      </c>
      <c r="K922">
        <v>17</v>
      </c>
      <c r="L922">
        <v>19.75</v>
      </c>
      <c r="M922" t="s">
        <v>95</v>
      </c>
      <c r="N922">
        <v>19.75</v>
      </c>
      <c r="P922" cm="1">
        <f t="array" ref="P922">IF(Q922&gt;0,INDEX(Q922:Q22646,MATCH(TRUE,INDEX(Q922:Q22646="",,),0)-1),"")</f>
        <v>4</v>
      </c>
      <c r="Q922">
        <v>4</v>
      </c>
      <c r="R922">
        <f t="shared" si="16"/>
        <v>0</v>
      </c>
    </row>
    <row r="923" spans="1:18" x14ac:dyDescent="0.3">
      <c r="A923" t="s">
        <v>15</v>
      </c>
      <c r="B923" s="1">
        <v>38608</v>
      </c>
      <c r="C923" t="s">
        <v>16</v>
      </c>
      <c r="D923" t="s">
        <v>127</v>
      </c>
      <c r="E923" t="s">
        <v>128</v>
      </c>
      <c r="G923" t="s">
        <v>19</v>
      </c>
      <c r="H923" t="s">
        <v>64</v>
      </c>
      <c r="I923" t="s">
        <v>26</v>
      </c>
      <c r="J923" t="s">
        <v>27</v>
      </c>
      <c r="K923">
        <v>43</v>
      </c>
      <c r="L923">
        <v>27.9</v>
      </c>
      <c r="M923" t="s">
        <v>95</v>
      </c>
      <c r="N923">
        <v>28.06</v>
      </c>
      <c r="P923" cm="1">
        <f t="array" ref="P923">IF(Q923&gt;0,INDEX(Q923:Q22647,MATCH(TRUE,INDEX(Q923:Q22647="",,),0)-1),"")</f>
        <v>4</v>
      </c>
      <c r="Q923">
        <v>4</v>
      </c>
      <c r="R923">
        <f t="shared" si="16"/>
        <v>0</v>
      </c>
    </row>
    <row r="924" spans="1:18" x14ac:dyDescent="0.3">
      <c r="A924" t="s">
        <v>15</v>
      </c>
      <c r="B924" s="1">
        <v>38608</v>
      </c>
      <c r="C924" t="s">
        <v>16</v>
      </c>
      <c r="D924" t="s">
        <v>127</v>
      </c>
      <c r="E924" t="s">
        <v>128</v>
      </c>
      <c r="G924" s="6" t="s">
        <v>29</v>
      </c>
      <c r="H924" t="s">
        <v>64</v>
      </c>
      <c r="I924" t="s">
        <v>21</v>
      </c>
      <c r="J924" t="s">
        <v>22</v>
      </c>
      <c r="K924">
        <v>3.6</v>
      </c>
      <c r="L924">
        <v>57</v>
      </c>
      <c r="M924" t="s">
        <v>95</v>
      </c>
      <c r="N924">
        <v>57</v>
      </c>
      <c r="P924" cm="1">
        <f t="array" ref="P924">IF(Q924&gt;0,INDEX(Q924:Q22648,MATCH(TRUE,INDEX(Q924:Q22648="",,),0)-1),"")</f>
        <v>4</v>
      </c>
      <c r="Q924">
        <v>4</v>
      </c>
      <c r="R924">
        <f t="shared" si="16"/>
        <v>0</v>
      </c>
    </row>
    <row r="925" spans="1:18" x14ac:dyDescent="0.3">
      <c r="P925" t="str" cm="1">
        <f t="array" ref="P925">IF(Q925&gt;0,INDEX(Q925:Q22649,MATCH(TRUE,INDEX(Q925:Q22649="",,),0)-1),"")</f>
        <v/>
      </c>
      <c r="R925" t="str">
        <f t="shared" si="16"/>
        <v/>
      </c>
    </row>
    <row r="926" spans="1:18" x14ac:dyDescent="0.3">
      <c r="A926" t="s">
        <v>15</v>
      </c>
      <c r="B926" s="1">
        <v>38608</v>
      </c>
      <c r="C926" t="s">
        <v>16</v>
      </c>
      <c r="D926" t="s">
        <v>129</v>
      </c>
      <c r="E926" t="s">
        <v>130</v>
      </c>
      <c r="G926" t="s">
        <v>19</v>
      </c>
      <c r="H926" t="s">
        <v>28</v>
      </c>
      <c r="I926" t="s">
        <v>26</v>
      </c>
      <c r="J926" t="s">
        <v>27</v>
      </c>
      <c r="K926">
        <v>71</v>
      </c>
      <c r="L926">
        <v>29.4</v>
      </c>
      <c r="M926" t="s">
        <v>33</v>
      </c>
      <c r="N926">
        <v>100</v>
      </c>
      <c r="O926" t="s">
        <v>24</v>
      </c>
      <c r="P926" cm="1">
        <f t="array" ref="P926">IF(Q926&gt;0,INDEX(Q926:Q22650,MATCH(TRUE,INDEX(Q926:Q22650="",,),0)-1),"")</f>
        <v>2</v>
      </c>
      <c r="Q926">
        <v>1</v>
      </c>
      <c r="R926">
        <f t="shared" si="16"/>
        <v>0</v>
      </c>
    </row>
    <row r="927" spans="1:18" x14ac:dyDescent="0.3">
      <c r="A927" t="s">
        <v>15</v>
      </c>
      <c r="B927" s="1">
        <v>38608</v>
      </c>
      <c r="C927" t="s">
        <v>16</v>
      </c>
      <c r="D927" t="s">
        <v>129</v>
      </c>
      <c r="E927" t="s">
        <v>130</v>
      </c>
      <c r="G927" t="s">
        <v>19</v>
      </c>
      <c r="H927" t="s">
        <v>43</v>
      </c>
      <c r="I927" t="s">
        <v>26</v>
      </c>
      <c r="J927" t="s">
        <v>27</v>
      </c>
      <c r="K927">
        <v>75</v>
      </c>
      <c r="L927">
        <v>14.55</v>
      </c>
      <c r="M927" t="s">
        <v>33</v>
      </c>
      <c r="N927">
        <v>15</v>
      </c>
      <c r="O927" t="s">
        <v>24</v>
      </c>
      <c r="P927" cm="1">
        <f t="array" ref="P927">IF(Q927&gt;0,INDEX(Q927:Q22651,MATCH(TRUE,INDEX(Q927:Q22651="",,),0)-1),"")</f>
        <v>2</v>
      </c>
      <c r="Q927">
        <v>1</v>
      </c>
      <c r="R927">
        <f t="shared" si="16"/>
        <v>0</v>
      </c>
    </row>
    <row r="928" spans="1:18" x14ac:dyDescent="0.3">
      <c r="A928" t="s">
        <v>15</v>
      </c>
      <c r="B928" s="1">
        <v>38608</v>
      </c>
      <c r="C928" t="s">
        <v>16</v>
      </c>
      <c r="D928" t="s">
        <v>129</v>
      </c>
      <c r="E928" t="s">
        <v>130</v>
      </c>
      <c r="G928" t="s">
        <v>19</v>
      </c>
      <c r="H928" t="s">
        <v>63</v>
      </c>
      <c r="I928" t="s">
        <v>26</v>
      </c>
      <c r="J928" t="s">
        <v>27</v>
      </c>
      <c r="K928">
        <v>185</v>
      </c>
      <c r="L928">
        <v>25.4</v>
      </c>
      <c r="M928" t="s">
        <v>33</v>
      </c>
      <c r="N928">
        <v>30</v>
      </c>
      <c r="O928" t="s">
        <v>24</v>
      </c>
      <c r="P928" cm="1">
        <f t="array" ref="P928">IF(Q928&gt;0,INDEX(Q928:Q22652,MATCH(TRUE,INDEX(Q928:Q22652="",,),0)-1),"")</f>
        <v>2</v>
      </c>
      <c r="Q928">
        <v>1</v>
      </c>
      <c r="R928">
        <f t="shared" si="16"/>
        <v>0</v>
      </c>
    </row>
    <row r="929" spans="1:18" x14ac:dyDescent="0.3">
      <c r="A929" t="s">
        <v>15</v>
      </c>
      <c r="B929" s="1">
        <v>38608</v>
      </c>
      <c r="C929" t="s">
        <v>16</v>
      </c>
      <c r="D929" t="s">
        <v>129</v>
      </c>
      <c r="E929" t="s">
        <v>130</v>
      </c>
      <c r="G929" s="6" t="s">
        <v>29</v>
      </c>
      <c r="H929" t="s">
        <v>41</v>
      </c>
      <c r="I929" t="s">
        <v>21</v>
      </c>
      <c r="J929" t="s">
        <v>22</v>
      </c>
      <c r="K929">
        <v>2.7</v>
      </c>
      <c r="L929">
        <v>165</v>
      </c>
      <c r="M929" t="s">
        <v>33</v>
      </c>
      <c r="N929">
        <v>165</v>
      </c>
      <c r="O929" t="s">
        <v>24</v>
      </c>
      <c r="P929" cm="1">
        <f t="array" ref="P929">IF(Q929&gt;0,INDEX(Q929:Q22653,MATCH(TRUE,INDEX(Q929:Q22653="",,),0)-1),"")</f>
        <v>2</v>
      </c>
      <c r="Q929">
        <v>1</v>
      </c>
      <c r="R929">
        <f t="shared" si="16"/>
        <v>0</v>
      </c>
    </row>
    <row r="930" spans="1:18" x14ac:dyDescent="0.3">
      <c r="A930" t="s">
        <v>15</v>
      </c>
      <c r="B930" s="1">
        <v>38608</v>
      </c>
      <c r="C930" t="s">
        <v>16</v>
      </c>
      <c r="D930" t="s">
        <v>129</v>
      </c>
      <c r="E930" t="s">
        <v>130</v>
      </c>
      <c r="G930" t="s">
        <v>19</v>
      </c>
      <c r="H930" t="s">
        <v>28</v>
      </c>
      <c r="I930" t="s">
        <v>26</v>
      </c>
      <c r="J930" t="s">
        <v>27</v>
      </c>
      <c r="K930">
        <v>71</v>
      </c>
      <c r="L930">
        <v>29.4</v>
      </c>
      <c r="M930" t="s">
        <v>95</v>
      </c>
      <c r="N930">
        <v>29.4</v>
      </c>
      <c r="P930" cm="1">
        <f t="array" ref="P930">IF(Q930&gt;0,INDEX(Q930:Q22654,MATCH(TRUE,INDEX(Q930:Q22654="",,),0)-1),"")</f>
        <v>2</v>
      </c>
      <c r="Q930">
        <v>2</v>
      </c>
      <c r="R930">
        <f t="shared" si="16"/>
        <v>0</v>
      </c>
    </row>
    <row r="931" spans="1:18" x14ac:dyDescent="0.3">
      <c r="A931" t="s">
        <v>15</v>
      </c>
      <c r="B931" s="1">
        <v>38608</v>
      </c>
      <c r="C931" t="s">
        <v>16</v>
      </c>
      <c r="D931" t="s">
        <v>129</v>
      </c>
      <c r="E931" t="s">
        <v>130</v>
      </c>
      <c r="G931" t="s">
        <v>19</v>
      </c>
      <c r="H931" t="s">
        <v>43</v>
      </c>
      <c r="I931" t="s">
        <v>26</v>
      </c>
      <c r="J931" t="s">
        <v>27</v>
      </c>
      <c r="K931">
        <v>75</v>
      </c>
      <c r="L931">
        <v>14.55</v>
      </c>
      <c r="M931" t="s">
        <v>95</v>
      </c>
      <c r="N931">
        <v>42.5</v>
      </c>
      <c r="P931" cm="1">
        <f t="array" ref="P931">IF(Q931&gt;0,INDEX(Q931:Q22655,MATCH(TRUE,INDEX(Q931:Q22655="",,),0)-1),"")</f>
        <v>2</v>
      </c>
      <c r="Q931">
        <v>2</v>
      </c>
      <c r="R931">
        <f t="shared" si="16"/>
        <v>0</v>
      </c>
    </row>
    <row r="932" spans="1:18" x14ac:dyDescent="0.3">
      <c r="A932" t="s">
        <v>15</v>
      </c>
      <c r="B932" s="1">
        <v>38608</v>
      </c>
      <c r="C932" t="s">
        <v>16</v>
      </c>
      <c r="D932" t="s">
        <v>129</v>
      </c>
      <c r="E932" t="s">
        <v>130</v>
      </c>
      <c r="G932" t="s">
        <v>19</v>
      </c>
      <c r="H932" t="s">
        <v>63</v>
      </c>
      <c r="I932" t="s">
        <v>26</v>
      </c>
      <c r="J932" t="s">
        <v>27</v>
      </c>
      <c r="K932">
        <v>185</v>
      </c>
      <c r="L932">
        <v>25.4</v>
      </c>
      <c r="M932" t="s">
        <v>95</v>
      </c>
      <c r="N932">
        <v>25.4</v>
      </c>
      <c r="P932" cm="1">
        <f t="array" ref="P932">IF(Q932&gt;0,INDEX(Q932:Q22656,MATCH(TRUE,INDEX(Q932:Q22656="",,),0)-1),"")</f>
        <v>2</v>
      </c>
      <c r="Q932">
        <v>2</v>
      </c>
      <c r="R932">
        <f t="shared" si="16"/>
        <v>0</v>
      </c>
    </row>
    <row r="933" spans="1:18" x14ac:dyDescent="0.3">
      <c r="A933" t="s">
        <v>15</v>
      </c>
      <c r="B933" s="1">
        <v>38608</v>
      </c>
      <c r="C933" t="s">
        <v>16</v>
      </c>
      <c r="D933" t="s">
        <v>129</v>
      </c>
      <c r="E933" t="s">
        <v>130</v>
      </c>
      <c r="G933" s="6" t="s">
        <v>29</v>
      </c>
      <c r="H933" t="s">
        <v>41</v>
      </c>
      <c r="I933" t="s">
        <v>21</v>
      </c>
      <c r="J933" t="s">
        <v>22</v>
      </c>
      <c r="K933">
        <v>2.7</v>
      </c>
      <c r="L933">
        <v>165</v>
      </c>
      <c r="M933" t="s">
        <v>95</v>
      </c>
      <c r="N933">
        <v>165</v>
      </c>
      <c r="P933" cm="1">
        <f t="array" ref="P933">IF(Q933&gt;0,INDEX(Q933:Q22657,MATCH(TRUE,INDEX(Q933:Q22657="",,),0)-1),"")</f>
        <v>2</v>
      </c>
      <c r="Q933">
        <v>2</v>
      </c>
      <c r="R933">
        <f t="shared" si="16"/>
        <v>0</v>
      </c>
    </row>
    <row r="934" spans="1:18" x14ac:dyDescent="0.3">
      <c r="P934" t="str" cm="1">
        <f t="array" ref="P934">IF(Q934&gt;0,INDEX(Q934:Q22658,MATCH(TRUE,INDEX(Q934:Q22658="",,),0)-1),"")</f>
        <v/>
      </c>
      <c r="R934" t="str">
        <f t="shared" si="16"/>
        <v/>
      </c>
    </row>
    <row r="935" spans="1:18" x14ac:dyDescent="0.3">
      <c r="A935" t="s">
        <v>15</v>
      </c>
      <c r="B935" s="1">
        <v>38293</v>
      </c>
      <c r="C935" t="s">
        <v>71</v>
      </c>
      <c r="D935" t="s">
        <v>131</v>
      </c>
      <c r="E935" t="s">
        <v>132</v>
      </c>
      <c r="G935" t="s">
        <v>19</v>
      </c>
      <c r="H935" t="s">
        <v>20</v>
      </c>
      <c r="I935" t="s">
        <v>21</v>
      </c>
      <c r="J935" t="s">
        <v>22</v>
      </c>
      <c r="K935">
        <v>32.200000000000003</v>
      </c>
      <c r="L935">
        <v>355</v>
      </c>
      <c r="M935" t="s">
        <v>60</v>
      </c>
      <c r="N935">
        <v>400</v>
      </c>
      <c r="O935" t="s">
        <v>24</v>
      </c>
      <c r="P935" cm="1">
        <f t="array" ref="P935">IF(Q935&gt;0,INDEX(Q935:Q22659,MATCH(TRUE,INDEX(Q935:Q22659="",,),0)-1),"")</f>
        <v>3</v>
      </c>
      <c r="Q935">
        <v>1</v>
      </c>
      <c r="R935">
        <f t="shared" si="16"/>
        <v>0</v>
      </c>
    </row>
    <row r="936" spans="1:18" x14ac:dyDescent="0.3">
      <c r="A936" t="s">
        <v>15</v>
      </c>
      <c r="B936" s="1">
        <v>38293</v>
      </c>
      <c r="C936" t="s">
        <v>71</v>
      </c>
      <c r="D936" t="s">
        <v>131</v>
      </c>
      <c r="E936" t="s">
        <v>132</v>
      </c>
      <c r="G936" t="s">
        <v>19</v>
      </c>
      <c r="H936" t="s">
        <v>41</v>
      </c>
      <c r="I936" t="s">
        <v>21</v>
      </c>
      <c r="J936" t="s">
        <v>22</v>
      </c>
      <c r="K936">
        <v>43.3</v>
      </c>
      <c r="L936">
        <v>146</v>
      </c>
      <c r="M936" t="s">
        <v>60</v>
      </c>
      <c r="N936">
        <v>146</v>
      </c>
      <c r="O936" t="s">
        <v>24</v>
      </c>
      <c r="P936" cm="1">
        <f t="array" ref="P936">IF(Q936&gt;0,INDEX(Q936:Q22660,MATCH(TRUE,INDEX(Q936:Q22660="",,),0)-1),"")</f>
        <v>3</v>
      </c>
      <c r="Q936">
        <v>1</v>
      </c>
      <c r="R936">
        <f t="shared" si="16"/>
        <v>0</v>
      </c>
    </row>
    <row r="937" spans="1:18" x14ac:dyDescent="0.3">
      <c r="A937" t="s">
        <v>15</v>
      </c>
      <c r="B937" s="1">
        <v>38293</v>
      </c>
      <c r="C937" t="s">
        <v>71</v>
      </c>
      <c r="D937" t="s">
        <v>131</v>
      </c>
      <c r="E937" t="s">
        <v>132</v>
      </c>
      <c r="G937" t="s">
        <v>19</v>
      </c>
      <c r="H937" t="s">
        <v>41</v>
      </c>
      <c r="I937" t="s">
        <v>26</v>
      </c>
      <c r="J937" t="s">
        <v>27</v>
      </c>
      <c r="K937">
        <v>91</v>
      </c>
      <c r="L937">
        <v>40.299999999999997</v>
      </c>
      <c r="M937" t="s">
        <v>60</v>
      </c>
      <c r="N937">
        <v>40.299999999999997</v>
      </c>
      <c r="O937" t="s">
        <v>24</v>
      </c>
      <c r="P937" cm="1">
        <f t="array" ref="P937">IF(Q937&gt;0,INDEX(Q937:Q22661,MATCH(TRUE,INDEX(Q937:Q22661="",,),0)-1),"")</f>
        <v>3</v>
      </c>
      <c r="Q937">
        <v>1</v>
      </c>
      <c r="R937">
        <f t="shared" si="16"/>
        <v>0</v>
      </c>
    </row>
    <row r="938" spans="1:18" x14ac:dyDescent="0.3">
      <c r="A938" t="s">
        <v>15</v>
      </c>
      <c r="B938" s="1">
        <v>38293</v>
      </c>
      <c r="C938" t="s">
        <v>71</v>
      </c>
      <c r="D938" t="s">
        <v>131</v>
      </c>
      <c r="E938" t="s">
        <v>132</v>
      </c>
      <c r="G938" t="s">
        <v>19</v>
      </c>
      <c r="H938" t="s">
        <v>28</v>
      </c>
      <c r="I938" t="s">
        <v>26</v>
      </c>
      <c r="J938" t="s">
        <v>27</v>
      </c>
      <c r="K938">
        <v>193</v>
      </c>
      <c r="L938">
        <v>33.950000000000003</v>
      </c>
      <c r="M938" t="s">
        <v>60</v>
      </c>
      <c r="N938">
        <v>33.950000000000003</v>
      </c>
      <c r="O938" t="s">
        <v>24</v>
      </c>
      <c r="P938" cm="1">
        <f t="array" ref="P938">IF(Q938&gt;0,INDEX(Q938:Q22662,MATCH(TRUE,INDEX(Q938:Q22662="",,),0)-1),"")</f>
        <v>3</v>
      </c>
      <c r="Q938">
        <v>1</v>
      </c>
      <c r="R938">
        <f t="shared" si="16"/>
        <v>0</v>
      </c>
    </row>
    <row r="939" spans="1:18" x14ac:dyDescent="0.3">
      <c r="A939" t="s">
        <v>15</v>
      </c>
      <c r="B939" s="1">
        <v>38293</v>
      </c>
      <c r="C939" t="s">
        <v>71</v>
      </c>
      <c r="D939" t="s">
        <v>131</v>
      </c>
      <c r="E939" t="s">
        <v>132</v>
      </c>
      <c r="G939" s="6" t="s">
        <v>29</v>
      </c>
      <c r="H939" t="s">
        <v>28</v>
      </c>
      <c r="I939" t="s">
        <v>21</v>
      </c>
      <c r="J939" t="s">
        <v>22</v>
      </c>
      <c r="K939">
        <v>26.9</v>
      </c>
      <c r="L939">
        <v>114</v>
      </c>
      <c r="M939" t="s">
        <v>60</v>
      </c>
      <c r="N939">
        <v>114</v>
      </c>
      <c r="O939" t="s">
        <v>24</v>
      </c>
      <c r="P939" cm="1">
        <f t="array" ref="P939">IF(Q939&gt;0,INDEX(Q939:Q22663,MATCH(TRUE,INDEX(Q939:Q22663="",,),0)-1),"")</f>
        <v>3</v>
      </c>
      <c r="Q939">
        <v>1</v>
      </c>
      <c r="R939">
        <f t="shared" si="16"/>
        <v>0</v>
      </c>
    </row>
    <row r="940" spans="1:18" x14ac:dyDescent="0.3">
      <c r="A940" t="s">
        <v>15</v>
      </c>
      <c r="B940" s="1">
        <v>38293</v>
      </c>
      <c r="C940" t="s">
        <v>71</v>
      </c>
      <c r="D940" t="s">
        <v>131</v>
      </c>
      <c r="E940" t="s">
        <v>132</v>
      </c>
      <c r="G940" s="6" t="s">
        <v>29</v>
      </c>
      <c r="H940" t="s">
        <v>63</v>
      </c>
      <c r="I940" t="s">
        <v>21</v>
      </c>
      <c r="J940" t="s">
        <v>22</v>
      </c>
      <c r="K940">
        <v>15.1</v>
      </c>
      <c r="L940">
        <v>140</v>
      </c>
      <c r="M940" t="s">
        <v>60</v>
      </c>
      <c r="N940">
        <v>140</v>
      </c>
      <c r="O940" t="s">
        <v>24</v>
      </c>
      <c r="P940" cm="1">
        <f t="array" ref="P940">IF(Q940&gt;0,INDEX(Q940:Q22664,MATCH(TRUE,INDEX(Q940:Q22664="",,),0)-1),"")</f>
        <v>3</v>
      </c>
      <c r="Q940">
        <v>1</v>
      </c>
      <c r="R940">
        <f t="shared" si="16"/>
        <v>0</v>
      </c>
    </row>
    <row r="941" spans="1:18" x14ac:dyDescent="0.3">
      <c r="A941" t="s">
        <v>15</v>
      </c>
      <c r="B941" s="1">
        <v>38293</v>
      </c>
      <c r="C941" t="s">
        <v>71</v>
      </c>
      <c r="D941" t="s">
        <v>131</v>
      </c>
      <c r="E941" t="s">
        <v>132</v>
      </c>
      <c r="G941" s="6" t="s">
        <v>29</v>
      </c>
      <c r="H941" t="s">
        <v>30</v>
      </c>
      <c r="I941" t="s">
        <v>26</v>
      </c>
      <c r="J941" t="s">
        <v>27</v>
      </c>
      <c r="K941">
        <v>39</v>
      </c>
      <c r="L941">
        <v>11.55</v>
      </c>
      <c r="M941" t="s">
        <v>60</v>
      </c>
      <c r="N941">
        <v>11.55</v>
      </c>
      <c r="O941" t="s">
        <v>24</v>
      </c>
      <c r="P941" cm="1">
        <f t="array" ref="P941">IF(Q941&gt;0,INDEX(Q941:Q22665,MATCH(TRUE,INDEX(Q941:Q22665="",,),0)-1),"")</f>
        <v>3</v>
      </c>
      <c r="Q941">
        <v>1</v>
      </c>
      <c r="R941">
        <f t="shared" si="16"/>
        <v>0</v>
      </c>
    </row>
    <row r="942" spans="1:18" x14ac:dyDescent="0.3">
      <c r="A942" t="s">
        <v>15</v>
      </c>
      <c r="B942" s="1">
        <v>38293</v>
      </c>
      <c r="C942" t="s">
        <v>71</v>
      </c>
      <c r="D942" t="s">
        <v>131</v>
      </c>
      <c r="E942" t="s">
        <v>132</v>
      </c>
      <c r="G942" s="6" t="s">
        <v>29</v>
      </c>
      <c r="H942" t="s">
        <v>20</v>
      </c>
      <c r="I942" t="s">
        <v>26</v>
      </c>
      <c r="J942" t="s">
        <v>27</v>
      </c>
      <c r="K942">
        <v>104</v>
      </c>
      <c r="L942">
        <v>13.55</v>
      </c>
      <c r="M942" t="s">
        <v>60</v>
      </c>
      <c r="N942">
        <v>13.55</v>
      </c>
      <c r="O942" t="s">
        <v>24</v>
      </c>
      <c r="P942" cm="1">
        <f t="array" ref="P942">IF(Q942&gt;0,INDEX(Q942:Q22666,MATCH(TRUE,INDEX(Q942:Q22666="",,),0)-1),"")</f>
        <v>3</v>
      </c>
      <c r="Q942">
        <v>1</v>
      </c>
      <c r="R942">
        <f t="shared" si="16"/>
        <v>0</v>
      </c>
    </row>
    <row r="943" spans="1:18" x14ac:dyDescent="0.3">
      <c r="A943" t="s">
        <v>15</v>
      </c>
      <c r="B943" s="1">
        <v>38293</v>
      </c>
      <c r="C943" t="s">
        <v>71</v>
      </c>
      <c r="D943" t="s">
        <v>131</v>
      </c>
      <c r="E943" t="s">
        <v>132</v>
      </c>
      <c r="G943" s="6" t="s">
        <v>29</v>
      </c>
      <c r="H943" t="s">
        <v>63</v>
      </c>
      <c r="I943" t="s">
        <v>26</v>
      </c>
      <c r="J943" t="s">
        <v>27</v>
      </c>
      <c r="K943">
        <v>52</v>
      </c>
      <c r="L943">
        <v>22.5</v>
      </c>
      <c r="M943" t="s">
        <v>60</v>
      </c>
      <c r="N943">
        <v>22.5</v>
      </c>
      <c r="O943" t="s">
        <v>24</v>
      </c>
      <c r="P943" cm="1">
        <f t="array" ref="P943">IF(Q943&gt;0,INDEX(Q943:Q22667,MATCH(TRUE,INDEX(Q943:Q22667="",,),0)-1),"")</f>
        <v>3</v>
      </c>
      <c r="Q943">
        <v>1</v>
      </c>
      <c r="R943">
        <f t="shared" si="16"/>
        <v>0</v>
      </c>
    </row>
    <row r="944" spans="1:18" x14ac:dyDescent="0.3">
      <c r="A944" t="s">
        <v>15</v>
      </c>
      <c r="B944" s="1">
        <v>38293</v>
      </c>
      <c r="C944" t="s">
        <v>71</v>
      </c>
      <c r="D944" t="s">
        <v>131</v>
      </c>
      <c r="E944" t="s">
        <v>132</v>
      </c>
      <c r="G944" t="s">
        <v>19</v>
      </c>
      <c r="H944" t="s">
        <v>20</v>
      </c>
      <c r="I944" t="s">
        <v>21</v>
      </c>
      <c r="J944" t="s">
        <v>22</v>
      </c>
      <c r="K944">
        <v>32.200000000000003</v>
      </c>
      <c r="L944">
        <v>355</v>
      </c>
      <c r="M944" t="s">
        <v>33</v>
      </c>
      <c r="N944">
        <v>360</v>
      </c>
      <c r="P944" cm="1">
        <f t="array" ref="P944">IF(Q944&gt;0,INDEX(Q944:Q22668,MATCH(TRUE,INDEX(Q944:Q22668="",,),0)-1),"")</f>
        <v>3</v>
      </c>
      <c r="Q944">
        <v>2</v>
      </c>
      <c r="R944">
        <f t="shared" si="16"/>
        <v>0</v>
      </c>
    </row>
    <row r="945" spans="1:18" x14ac:dyDescent="0.3">
      <c r="A945" t="s">
        <v>15</v>
      </c>
      <c r="B945" s="1">
        <v>38293</v>
      </c>
      <c r="C945" t="s">
        <v>71</v>
      </c>
      <c r="D945" t="s">
        <v>131</v>
      </c>
      <c r="E945" t="s">
        <v>132</v>
      </c>
      <c r="G945" t="s">
        <v>19</v>
      </c>
      <c r="H945" t="s">
        <v>41</v>
      </c>
      <c r="I945" t="s">
        <v>21</v>
      </c>
      <c r="J945" t="s">
        <v>22</v>
      </c>
      <c r="K945">
        <v>43.3</v>
      </c>
      <c r="L945">
        <v>146</v>
      </c>
      <c r="M945" t="s">
        <v>33</v>
      </c>
      <c r="N945">
        <v>150</v>
      </c>
      <c r="P945" cm="1">
        <f t="array" ref="P945">IF(Q945&gt;0,INDEX(Q945:Q22669,MATCH(TRUE,INDEX(Q945:Q22669="",,),0)-1),"")</f>
        <v>3</v>
      </c>
      <c r="Q945">
        <v>2</v>
      </c>
      <c r="R945">
        <f t="shared" si="16"/>
        <v>0</v>
      </c>
    </row>
    <row r="946" spans="1:18" x14ac:dyDescent="0.3">
      <c r="A946" t="s">
        <v>15</v>
      </c>
      <c r="B946" s="1">
        <v>38293</v>
      </c>
      <c r="C946" t="s">
        <v>71</v>
      </c>
      <c r="D946" t="s">
        <v>131</v>
      </c>
      <c r="E946" t="s">
        <v>132</v>
      </c>
      <c r="G946" t="s">
        <v>19</v>
      </c>
      <c r="H946" t="s">
        <v>41</v>
      </c>
      <c r="I946" t="s">
        <v>26</v>
      </c>
      <c r="J946" t="s">
        <v>27</v>
      </c>
      <c r="K946">
        <v>91</v>
      </c>
      <c r="L946">
        <v>40.299999999999997</v>
      </c>
      <c r="M946" t="s">
        <v>33</v>
      </c>
      <c r="N946">
        <v>45</v>
      </c>
      <c r="P946" cm="1">
        <f t="array" ref="P946">IF(Q946&gt;0,INDEX(Q946:Q22670,MATCH(TRUE,INDEX(Q946:Q22670="",,),0)-1),"")</f>
        <v>3</v>
      </c>
      <c r="Q946">
        <v>2</v>
      </c>
      <c r="R946">
        <f t="shared" si="16"/>
        <v>0</v>
      </c>
    </row>
    <row r="947" spans="1:18" x14ac:dyDescent="0.3">
      <c r="A947" t="s">
        <v>15</v>
      </c>
      <c r="B947" s="1">
        <v>38293</v>
      </c>
      <c r="C947" t="s">
        <v>71</v>
      </c>
      <c r="D947" t="s">
        <v>131</v>
      </c>
      <c r="E947" t="s">
        <v>132</v>
      </c>
      <c r="G947" t="s">
        <v>19</v>
      </c>
      <c r="H947" t="s">
        <v>28</v>
      </c>
      <c r="I947" t="s">
        <v>26</v>
      </c>
      <c r="J947" t="s">
        <v>27</v>
      </c>
      <c r="K947">
        <v>193</v>
      </c>
      <c r="L947">
        <v>33.950000000000003</v>
      </c>
      <c r="M947" t="s">
        <v>33</v>
      </c>
      <c r="N947">
        <v>36</v>
      </c>
      <c r="P947" cm="1">
        <f t="array" ref="P947">IF(Q947&gt;0,INDEX(Q947:Q22671,MATCH(TRUE,INDEX(Q947:Q22671="",,),0)-1),"")</f>
        <v>3</v>
      </c>
      <c r="Q947">
        <v>2</v>
      </c>
      <c r="R947">
        <f t="shared" si="16"/>
        <v>0</v>
      </c>
    </row>
    <row r="948" spans="1:18" x14ac:dyDescent="0.3">
      <c r="A948" t="s">
        <v>15</v>
      </c>
      <c r="B948" s="1">
        <v>38293</v>
      </c>
      <c r="C948" t="s">
        <v>71</v>
      </c>
      <c r="D948" t="s">
        <v>131</v>
      </c>
      <c r="E948" t="s">
        <v>132</v>
      </c>
      <c r="G948" s="6" t="s">
        <v>29</v>
      </c>
      <c r="H948" t="s">
        <v>28</v>
      </c>
      <c r="I948" t="s">
        <v>21</v>
      </c>
      <c r="J948" t="s">
        <v>22</v>
      </c>
      <c r="K948">
        <v>26.9</v>
      </c>
      <c r="L948">
        <v>114</v>
      </c>
      <c r="M948" t="s">
        <v>33</v>
      </c>
      <c r="N948">
        <v>114</v>
      </c>
      <c r="P948" cm="1">
        <f t="array" ref="P948">IF(Q948&gt;0,INDEX(Q948:Q22672,MATCH(TRUE,INDEX(Q948:Q22672="",,),0)-1),"")</f>
        <v>3</v>
      </c>
      <c r="Q948">
        <v>2</v>
      </c>
      <c r="R948">
        <f t="shared" si="16"/>
        <v>0</v>
      </c>
    </row>
    <row r="949" spans="1:18" x14ac:dyDescent="0.3">
      <c r="A949" t="s">
        <v>15</v>
      </c>
      <c r="B949" s="1">
        <v>38293</v>
      </c>
      <c r="C949" t="s">
        <v>71</v>
      </c>
      <c r="D949" t="s">
        <v>131</v>
      </c>
      <c r="E949" t="s">
        <v>132</v>
      </c>
      <c r="G949" s="6" t="s">
        <v>29</v>
      </c>
      <c r="H949" t="s">
        <v>63</v>
      </c>
      <c r="I949" t="s">
        <v>21</v>
      </c>
      <c r="J949" t="s">
        <v>22</v>
      </c>
      <c r="K949">
        <v>15.1</v>
      </c>
      <c r="L949">
        <v>140</v>
      </c>
      <c r="M949" t="s">
        <v>33</v>
      </c>
      <c r="N949">
        <v>140</v>
      </c>
      <c r="P949" cm="1">
        <f t="array" ref="P949">IF(Q949&gt;0,INDEX(Q949:Q22673,MATCH(TRUE,INDEX(Q949:Q22673="",,),0)-1),"")</f>
        <v>3</v>
      </c>
      <c r="Q949">
        <v>2</v>
      </c>
      <c r="R949">
        <f t="shared" si="16"/>
        <v>0</v>
      </c>
    </row>
    <row r="950" spans="1:18" x14ac:dyDescent="0.3">
      <c r="A950" t="s">
        <v>15</v>
      </c>
      <c r="B950" s="1">
        <v>38293</v>
      </c>
      <c r="C950" t="s">
        <v>71</v>
      </c>
      <c r="D950" t="s">
        <v>131</v>
      </c>
      <c r="E950" t="s">
        <v>132</v>
      </c>
      <c r="G950" s="6" t="s">
        <v>29</v>
      </c>
      <c r="H950" t="s">
        <v>30</v>
      </c>
      <c r="I950" t="s">
        <v>26</v>
      </c>
      <c r="J950" t="s">
        <v>27</v>
      </c>
      <c r="K950">
        <v>39</v>
      </c>
      <c r="L950">
        <v>11.55</v>
      </c>
      <c r="M950" t="s">
        <v>33</v>
      </c>
      <c r="N950">
        <v>11.55</v>
      </c>
      <c r="P950" cm="1">
        <f t="array" ref="P950">IF(Q950&gt;0,INDEX(Q950:Q22674,MATCH(TRUE,INDEX(Q950:Q22674="",,),0)-1),"")</f>
        <v>3</v>
      </c>
      <c r="Q950">
        <v>2</v>
      </c>
      <c r="R950">
        <f t="shared" si="16"/>
        <v>0</v>
      </c>
    </row>
    <row r="951" spans="1:18" x14ac:dyDescent="0.3">
      <c r="A951" t="s">
        <v>15</v>
      </c>
      <c r="B951" s="1">
        <v>38293</v>
      </c>
      <c r="C951" t="s">
        <v>71</v>
      </c>
      <c r="D951" t="s">
        <v>131</v>
      </c>
      <c r="E951" t="s">
        <v>132</v>
      </c>
      <c r="G951" s="6" t="s">
        <v>29</v>
      </c>
      <c r="H951" t="s">
        <v>20</v>
      </c>
      <c r="I951" t="s">
        <v>26</v>
      </c>
      <c r="J951" t="s">
        <v>27</v>
      </c>
      <c r="K951">
        <v>104</v>
      </c>
      <c r="L951">
        <v>13.55</v>
      </c>
      <c r="M951" t="s">
        <v>33</v>
      </c>
      <c r="N951">
        <v>13.55</v>
      </c>
      <c r="P951" cm="1">
        <f t="array" ref="P951">IF(Q951&gt;0,INDEX(Q951:Q22675,MATCH(TRUE,INDEX(Q951:Q22675="",,),0)-1),"")</f>
        <v>3</v>
      </c>
      <c r="Q951">
        <v>2</v>
      </c>
      <c r="R951">
        <f t="shared" si="16"/>
        <v>0</v>
      </c>
    </row>
    <row r="952" spans="1:18" x14ac:dyDescent="0.3">
      <c r="A952" t="s">
        <v>15</v>
      </c>
      <c r="B952" s="1">
        <v>38293</v>
      </c>
      <c r="C952" t="s">
        <v>71</v>
      </c>
      <c r="D952" t="s">
        <v>131</v>
      </c>
      <c r="E952" t="s">
        <v>132</v>
      </c>
      <c r="G952" s="6" t="s">
        <v>29</v>
      </c>
      <c r="H952" t="s">
        <v>63</v>
      </c>
      <c r="I952" t="s">
        <v>26</v>
      </c>
      <c r="J952" t="s">
        <v>27</v>
      </c>
      <c r="K952">
        <v>52</v>
      </c>
      <c r="L952">
        <v>22.5</v>
      </c>
      <c r="M952" t="s">
        <v>33</v>
      </c>
      <c r="N952">
        <v>22.5</v>
      </c>
      <c r="P952" cm="1">
        <f t="array" ref="P952">IF(Q952&gt;0,INDEX(Q952:Q22676,MATCH(TRUE,INDEX(Q952:Q22676="",,),0)-1),"")</f>
        <v>3</v>
      </c>
      <c r="Q952">
        <v>2</v>
      </c>
      <c r="R952">
        <f t="shared" si="16"/>
        <v>0</v>
      </c>
    </row>
    <row r="953" spans="1:18" x14ac:dyDescent="0.3">
      <c r="A953" t="s">
        <v>15</v>
      </c>
      <c r="B953" s="1">
        <v>38293</v>
      </c>
      <c r="C953" t="s">
        <v>71</v>
      </c>
      <c r="D953" t="s">
        <v>131</v>
      </c>
      <c r="E953" t="s">
        <v>132</v>
      </c>
      <c r="G953" t="s">
        <v>19</v>
      </c>
      <c r="H953" t="s">
        <v>20</v>
      </c>
      <c r="I953" t="s">
        <v>21</v>
      </c>
      <c r="J953" t="s">
        <v>22</v>
      </c>
      <c r="K953">
        <v>32.200000000000003</v>
      </c>
      <c r="L953">
        <v>355</v>
      </c>
      <c r="M953" t="s">
        <v>44</v>
      </c>
      <c r="N953">
        <v>360</v>
      </c>
      <c r="P953" cm="1">
        <f t="array" ref="P953">IF(Q953&gt;0,INDEX(Q953:Q22677,MATCH(TRUE,INDEX(Q953:Q22677="",,),0)-1),"")</f>
        <v>3</v>
      </c>
      <c r="Q953">
        <v>3</v>
      </c>
      <c r="R953">
        <f t="shared" si="16"/>
        <v>0</v>
      </c>
    </row>
    <row r="954" spans="1:18" x14ac:dyDescent="0.3">
      <c r="A954" t="s">
        <v>15</v>
      </c>
      <c r="B954" s="1">
        <v>38293</v>
      </c>
      <c r="C954" t="s">
        <v>71</v>
      </c>
      <c r="D954" t="s">
        <v>131</v>
      </c>
      <c r="E954" t="s">
        <v>132</v>
      </c>
      <c r="G954" t="s">
        <v>19</v>
      </c>
      <c r="H954" t="s">
        <v>41</v>
      </c>
      <c r="I954" t="s">
        <v>21</v>
      </c>
      <c r="J954" t="s">
        <v>22</v>
      </c>
      <c r="K954">
        <v>43.3</v>
      </c>
      <c r="L954">
        <v>146</v>
      </c>
      <c r="M954" t="s">
        <v>44</v>
      </c>
      <c r="N954">
        <v>146</v>
      </c>
      <c r="P954" cm="1">
        <f t="array" ref="P954">IF(Q954&gt;0,INDEX(Q954:Q22678,MATCH(TRUE,INDEX(Q954:Q22678="",,),0)-1),"")</f>
        <v>3</v>
      </c>
      <c r="Q954">
        <v>3</v>
      </c>
      <c r="R954">
        <f t="shared" si="16"/>
        <v>0</v>
      </c>
    </row>
    <row r="955" spans="1:18" x14ac:dyDescent="0.3">
      <c r="A955" t="s">
        <v>15</v>
      </c>
      <c r="B955" s="1">
        <v>38293</v>
      </c>
      <c r="C955" t="s">
        <v>71</v>
      </c>
      <c r="D955" t="s">
        <v>131</v>
      </c>
      <c r="E955" t="s">
        <v>132</v>
      </c>
      <c r="G955" t="s">
        <v>19</v>
      </c>
      <c r="H955" t="s">
        <v>41</v>
      </c>
      <c r="I955" t="s">
        <v>26</v>
      </c>
      <c r="J955" t="s">
        <v>27</v>
      </c>
      <c r="K955">
        <v>91</v>
      </c>
      <c r="L955">
        <v>40.299999999999997</v>
      </c>
      <c r="M955" t="s">
        <v>44</v>
      </c>
      <c r="N955">
        <v>40.299999999999997</v>
      </c>
      <c r="P955" cm="1">
        <f t="array" ref="P955">IF(Q955&gt;0,INDEX(Q955:Q22679,MATCH(TRUE,INDEX(Q955:Q22679="",,),0)-1),"")</f>
        <v>3</v>
      </c>
      <c r="Q955">
        <v>3</v>
      </c>
      <c r="R955">
        <f t="shared" si="16"/>
        <v>0</v>
      </c>
    </row>
    <row r="956" spans="1:18" x14ac:dyDescent="0.3">
      <c r="A956" t="s">
        <v>15</v>
      </c>
      <c r="B956" s="1">
        <v>38293</v>
      </c>
      <c r="C956" t="s">
        <v>71</v>
      </c>
      <c r="D956" t="s">
        <v>131</v>
      </c>
      <c r="E956" t="s">
        <v>132</v>
      </c>
      <c r="G956" t="s">
        <v>19</v>
      </c>
      <c r="H956" t="s">
        <v>28</v>
      </c>
      <c r="I956" t="s">
        <v>26</v>
      </c>
      <c r="J956" t="s">
        <v>27</v>
      </c>
      <c r="K956">
        <v>193</v>
      </c>
      <c r="L956">
        <v>33.950000000000003</v>
      </c>
      <c r="M956" t="s">
        <v>44</v>
      </c>
      <c r="N956">
        <v>33.950000000000003</v>
      </c>
      <c r="P956" cm="1">
        <f t="array" ref="P956">IF(Q956&gt;0,INDEX(Q956:Q22680,MATCH(TRUE,INDEX(Q956:Q22680="",,),0)-1),"")</f>
        <v>3</v>
      </c>
      <c r="Q956">
        <v>3</v>
      </c>
      <c r="R956">
        <f t="shared" si="16"/>
        <v>0</v>
      </c>
    </row>
    <row r="957" spans="1:18" x14ac:dyDescent="0.3">
      <c r="A957" t="s">
        <v>15</v>
      </c>
      <c r="B957" s="1">
        <v>38293</v>
      </c>
      <c r="C957" t="s">
        <v>71</v>
      </c>
      <c r="D957" t="s">
        <v>131</v>
      </c>
      <c r="E957" t="s">
        <v>132</v>
      </c>
      <c r="G957" s="6" t="s">
        <v>29</v>
      </c>
      <c r="H957" t="s">
        <v>28</v>
      </c>
      <c r="I957" t="s">
        <v>21</v>
      </c>
      <c r="J957" t="s">
        <v>22</v>
      </c>
      <c r="K957">
        <v>26.9</v>
      </c>
      <c r="L957">
        <v>114</v>
      </c>
      <c r="M957" t="s">
        <v>44</v>
      </c>
      <c r="N957">
        <v>114</v>
      </c>
      <c r="P957" cm="1">
        <f t="array" ref="P957">IF(Q957&gt;0,INDEX(Q957:Q22681,MATCH(TRUE,INDEX(Q957:Q22681="",,),0)-1),"")</f>
        <v>3</v>
      </c>
      <c r="Q957">
        <v>3</v>
      </c>
      <c r="R957">
        <f t="shared" ref="R957:R1020" si="17">IF(P957="","",0)</f>
        <v>0</v>
      </c>
    </row>
    <row r="958" spans="1:18" x14ac:dyDescent="0.3">
      <c r="A958" t="s">
        <v>15</v>
      </c>
      <c r="B958" s="1">
        <v>38293</v>
      </c>
      <c r="C958" t="s">
        <v>71</v>
      </c>
      <c r="D958" t="s">
        <v>131</v>
      </c>
      <c r="E958" t="s">
        <v>132</v>
      </c>
      <c r="G958" s="6" t="s">
        <v>29</v>
      </c>
      <c r="H958" t="s">
        <v>63</v>
      </c>
      <c r="I958" t="s">
        <v>21</v>
      </c>
      <c r="J958" t="s">
        <v>22</v>
      </c>
      <c r="K958">
        <v>15.1</v>
      </c>
      <c r="L958">
        <v>140</v>
      </c>
      <c r="M958" t="s">
        <v>44</v>
      </c>
      <c r="N958">
        <v>140</v>
      </c>
      <c r="P958" cm="1">
        <f t="array" ref="P958">IF(Q958&gt;0,INDEX(Q958:Q22682,MATCH(TRUE,INDEX(Q958:Q22682="",,),0)-1),"")</f>
        <v>3</v>
      </c>
      <c r="Q958">
        <v>3</v>
      </c>
      <c r="R958">
        <f t="shared" si="17"/>
        <v>0</v>
      </c>
    </row>
    <row r="959" spans="1:18" x14ac:dyDescent="0.3">
      <c r="A959" t="s">
        <v>15</v>
      </c>
      <c r="B959" s="1">
        <v>38293</v>
      </c>
      <c r="C959" t="s">
        <v>71</v>
      </c>
      <c r="D959" t="s">
        <v>131</v>
      </c>
      <c r="E959" t="s">
        <v>132</v>
      </c>
      <c r="G959" s="6" t="s">
        <v>29</v>
      </c>
      <c r="H959" t="s">
        <v>30</v>
      </c>
      <c r="I959" t="s">
        <v>26</v>
      </c>
      <c r="J959" t="s">
        <v>27</v>
      </c>
      <c r="K959">
        <v>39</v>
      </c>
      <c r="L959">
        <v>11.55</v>
      </c>
      <c r="M959" t="s">
        <v>44</v>
      </c>
      <c r="N959">
        <v>11.55</v>
      </c>
      <c r="P959" cm="1">
        <f t="array" ref="P959">IF(Q959&gt;0,INDEX(Q959:Q22683,MATCH(TRUE,INDEX(Q959:Q22683="",,),0)-1),"")</f>
        <v>3</v>
      </c>
      <c r="Q959">
        <v>3</v>
      </c>
      <c r="R959">
        <f t="shared" si="17"/>
        <v>0</v>
      </c>
    </row>
    <row r="960" spans="1:18" x14ac:dyDescent="0.3">
      <c r="A960" t="s">
        <v>15</v>
      </c>
      <c r="B960" s="1">
        <v>38293</v>
      </c>
      <c r="C960" t="s">
        <v>71</v>
      </c>
      <c r="D960" t="s">
        <v>131</v>
      </c>
      <c r="E960" t="s">
        <v>132</v>
      </c>
      <c r="G960" s="6" t="s">
        <v>29</v>
      </c>
      <c r="H960" t="s">
        <v>20</v>
      </c>
      <c r="I960" t="s">
        <v>26</v>
      </c>
      <c r="J960" t="s">
        <v>27</v>
      </c>
      <c r="K960">
        <v>104</v>
      </c>
      <c r="L960">
        <v>13.55</v>
      </c>
      <c r="M960" t="s">
        <v>44</v>
      </c>
      <c r="N960">
        <v>13.55</v>
      </c>
      <c r="P960" cm="1">
        <f t="array" ref="P960">IF(Q960&gt;0,INDEX(Q960:Q22684,MATCH(TRUE,INDEX(Q960:Q22684="",,),0)-1),"")</f>
        <v>3</v>
      </c>
      <c r="Q960">
        <v>3</v>
      </c>
      <c r="R960">
        <f t="shared" si="17"/>
        <v>0</v>
      </c>
    </row>
    <row r="961" spans="1:18" x14ac:dyDescent="0.3">
      <c r="A961" t="s">
        <v>15</v>
      </c>
      <c r="B961" s="1">
        <v>38293</v>
      </c>
      <c r="C961" t="s">
        <v>71</v>
      </c>
      <c r="D961" t="s">
        <v>131</v>
      </c>
      <c r="E961" t="s">
        <v>132</v>
      </c>
      <c r="G961" s="6" t="s">
        <v>29</v>
      </c>
      <c r="H961" t="s">
        <v>63</v>
      </c>
      <c r="I961" t="s">
        <v>26</v>
      </c>
      <c r="J961" t="s">
        <v>27</v>
      </c>
      <c r="K961">
        <v>52</v>
      </c>
      <c r="L961">
        <v>22.5</v>
      </c>
      <c r="M961" t="s">
        <v>44</v>
      </c>
      <c r="N961">
        <v>22.5</v>
      </c>
      <c r="P961" cm="1">
        <f t="array" ref="P961">IF(Q961&gt;0,INDEX(Q961:Q22685,MATCH(TRUE,INDEX(Q961:Q22685="",,),0)-1),"")</f>
        <v>3</v>
      </c>
      <c r="Q961">
        <v>3</v>
      </c>
      <c r="R961">
        <f t="shared" si="17"/>
        <v>0</v>
      </c>
    </row>
    <row r="962" spans="1:18" x14ac:dyDescent="0.3">
      <c r="P962" t="str" cm="1">
        <f t="array" ref="P962">IF(Q962&gt;0,INDEX(Q962:Q22686,MATCH(TRUE,INDEX(Q962:Q22686="",,),0)-1),"")</f>
        <v/>
      </c>
      <c r="R962" t="str">
        <f t="shared" si="17"/>
        <v/>
      </c>
    </row>
    <row r="963" spans="1:18" x14ac:dyDescent="0.3">
      <c r="A963" t="s">
        <v>15</v>
      </c>
      <c r="B963" s="1">
        <v>38293</v>
      </c>
      <c r="C963" t="s">
        <v>71</v>
      </c>
      <c r="D963" t="s">
        <v>133</v>
      </c>
      <c r="E963" t="s">
        <v>134</v>
      </c>
      <c r="G963" t="s">
        <v>19</v>
      </c>
      <c r="H963" t="s">
        <v>28</v>
      </c>
      <c r="I963" t="s">
        <v>21</v>
      </c>
      <c r="J963" t="s">
        <v>22</v>
      </c>
      <c r="K963">
        <v>18.5</v>
      </c>
      <c r="L963">
        <v>108</v>
      </c>
      <c r="M963" t="s">
        <v>31</v>
      </c>
      <c r="N963">
        <v>129.1</v>
      </c>
      <c r="O963" t="s">
        <v>24</v>
      </c>
      <c r="P963" cm="1">
        <f t="array" ref="P963">IF(Q963&gt;0,INDEX(Q963:Q22687,MATCH(TRUE,INDEX(Q963:Q22687="",,),0)-1),"")</f>
        <v>2</v>
      </c>
      <c r="Q963">
        <v>1</v>
      </c>
      <c r="R963">
        <f t="shared" si="17"/>
        <v>0</v>
      </c>
    </row>
    <row r="964" spans="1:18" x14ac:dyDescent="0.3">
      <c r="A964" t="s">
        <v>15</v>
      </c>
      <c r="B964" s="1">
        <v>38293</v>
      </c>
      <c r="C964" t="s">
        <v>71</v>
      </c>
      <c r="D964" t="s">
        <v>133</v>
      </c>
      <c r="E964" t="s">
        <v>134</v>
      </c>
      <c r="G964" t="s">
        <v>19</v>
      </c>
      <c r="H964" t="s">
        <v>28</v>
      </c>
      <c r="I964" t="s">
        <v>26</v>
      </c>
      <c r="J964" t="s">
        <v>27</v>
      </c>
      <c r="K964">
        <v>118</v>
      </c>
      <c r="L964">
        <v>32.6</v>
      </c>
      <c r="M964" t="s">
        <v>31</v>
      </c>
      <c r="N964">
        <v>32.6</v>
      </c>
      <c r="O964" t="s">
        <v>24</v>
      </c>
      <c r="P964" cm="1">
        <f t="array" ref="P964">IF(Q964&gt;0,INDEX(Q964:Q22688,MATCH(TRUE,INDEX(Q964:Q22688="",,),0)-1),"")</f>
        <v>2</v>
      </c>
      <c r="Q964">
        <v>1</v>
      </c>
      <c r="R964">
        <f t="shared" si="17"/>
        <v>0</v>
      </c>
    </row>
    <row r="965" spans="1:18" x14ac:dyDescent="0.3">
      <c r="A965" t="s">
        <v>15</v>
      </c>
      <c r="B965" s="1">
        <v>38293</v>
      </c>
      <c r="C965" t="s">
        <v>71</v>
      </c>
      <c r="D965" t="s">
        <v>133</v>
      </c>
      <c r="E965" t="s">
        <v>134</v>
      </c>
      <c r="G965" s="6" t="s">
        <v>29</v>
      </c>
      <c r="H965" t="s">
        <v>41</v>
      </c>
      <c r="I965" t="s">
        <v>21</v>
      </c>
      <c r="J965" t="s">
        <v>22</v>
      </c>
      <c r="K965">
        <v>4.5</v>
      </c>
      <c r="L965">
        <v>138</v>
      </c>
      <c r="M965" t="s">
        <v>31</v>
      </c>
      <c r="N965">
        <v>138</v>
      </c>
      <c r="O965" t="s">
        <v>24</v>
      </c>
      <c r="P965" cm="1">
        <f t="array" ref="P965">IF(Q965&gt;0,INDEX(Q965:Q22689,MATCH(TRUE,INDEX(Q965:Q22689="",,),0)-1),"")</f>
        <v>2</v>
      </c>
      <c r="Q965">
        <v>1</v>
      </c>
      <c r="R965">
        <f t="shared" si="17"/>
        <v>0</v>
      </c>
    </row>
    <row r="966" spans="1:18" x14ac:dyDescent="0.3">
      <c r="A966" t="s">
        <v>15</v>
      </c>
      <c r="B966" s="1">
        <v>38293</v>
      </c>
      <c r="C966" t="s">
        <v>71</v>
      </c>
      <c r="D966" t="s">
        <v>133</v>
      </c>
      <c r="E966" t="s">
        <v>134</v>
      </c>
      <c r="G966" s="6" t="s">
        <v>29</v>
      </c>
      <c r="H966" t="s">
        <v>30</v>
      </c>
      <c r="I966" t="s">
        <v>26</v>
      </c>
      <c r="J966" t="s">
        <v>27</v>
      </c>
      <c r="K966">
        <v>14</v>
      </c>
      <c r="L966">
        <v>10.4</v>
      </c>
      <c r="M966" t="s">
        <v>31</v>
      </c>
      <c r="N966">
        <v>10.4</v>
      </c>
      <c r="O966" t="s">
        <v>24</v>
      </c>
      <c r="P966" cm="1">
        <f t="array" ref="P966">IF(Q966&gt;0,INDEX(Q966:Q22690,MATCH(TRUE,INDEX(Q966:Q22690="",,),0)-1),"")</f>
        <v>2</v>
      </c>
      <c r="Q966">
        <v>1</v>
      </c>
      <c r="R966">
        <f t="shared" si="17"/>
        <v>0</v>
      </c>
    </row>
    <row r="967" spans="1:18" x14ac:dyDescent="0.3">
      <c r="A967" t="s">
        <v>15</v>
      </c>
      <c r="B967" s="1">
        <v>38293</v>
      </c>
      <c r="C967" t="s">
        <v>71</v>
      </c>
      <c r="D967" t="s">
        <v>133</v>
      </c>
      <c r="E967" t="s">
        <v>134</v>
      </c>
      <c r="G967" s="6" t="s">
        <v>29</v>
      </c>
      <c r="H967" t="s">
        <v>41</v>
      </c>
      <c r="I967" t="s">
        <v>26</v>
      </c>
      <c r="J967" t="s">
        <v>27</v>
      </c>
      <c r="K967">
        <v>8</v>
      </c>
      <c r="L967">
        <v>36.700000000000003</v>
      </c>
      <c r="M967" t="s">
        <v>31</v>
      </c>
      <c r="N967">
        <v>36.700000000000003</v>
      </c>
      <c r="O967" t="s">
        <v>24</v>
      </c>
      <c r="P967" cm="1">
        <f t="array" ref="P967">IF(Q967&gt;0,INDEX(Q967:Q22691,MATCH(TRUE,INDEX(Q967:Q22691="",,),0)-1),"")</f>
        <v>2</v>
      </c>
      <c r="Q967">
        <v>1</v>
      </c>
      <c r="R967">
        <f t="shared" si="17"/>
        <v>0</v>
      </c>
    </row>
    <row r="968" spans="1:18" x14ac:dyDescent="0.3">
      <c r="A968" t="s">
        <v>15</v>
      </c>
      <c r="B968" s="1">
        <v>38293</v>
      </c>
      <c r="C968" t="s">
        <v>71</v>
      </c>
      <c r="D968" t="s">
        <v>133</v>
      </c>
      <c r="E968" t="s">
        <v>134</v>
      </c>
      <c r="G968" t="s">
        <v>19</v>
      </c>
      <c r="H968" t="s">
        <v>28</v>
      </c>
      <c r="I968" t="s">
        <v>21</v>
      </c>
      <c r="J968" t="s">
        <v>22</v>
      </c>
      <c r="K968">
        <v>18.5</v>
      </c>
      <c r="L968">
        <v>108</v>
      </c>
      <c r="M968" t="s">
        <v>44</v>
      </c>
      <c r="N968">
        <v>108</v>
      </c>
      <c r="P968" cm="1">
        <f t="array" ref="P968">IF(Q968&gt;0,INDEX(Q968:Q22692,MATCH(TRUE,INDEX(Q968:Q22692="",,),0)-1),"")</f>
        <v>2</v>
      </c>
      <c r="Q968">
        <v>2</v>
      </c>
      <c r="R968">
        <f t="shared" si="17"/>
        <v>0</v>
      </c>
    </row>
    <row r="969" spans="1:18" x14ac:dyDescent="0.3">
      <c r="A969" t="s">
        <v>15</v>
      </c>
      <c r="B969" s="1">
        <v>38293</v>
      </c>
      <c r="C969" t="s">
        <v>71</v>
      </c>
      <c r="D969" t="s">
        <v>133</v>
      </c>
      <c r="E969" t="s">
        <v>134</v>
      </c>
      <c r="G969" t="s">
        <v>19</v>
      </c>
      <c r="H969" t="s">
        <v>28</v>
      </c>
      <c r="I969" t="s">
        <v>26</v>
      </c>
      <c r="J969" t="s">
        <v>27</v>
      </c>
      <c r="K969">
        <v>118</v>
      </c>
      <c r="L969">
        <v>32.6</v>
      </c>
      <c r="M969" t="s">
        <v>44</v>
      </c>
      <c r="N969">
        <v>34.61</v>
      </c>
      <c r="P969" cm="1">
        <f t="array" ref="P969">IF(Q969&gt;0,INDEX(Q969:Q22693,MATCH(TRUE,INDEX(Q969:Q22693="",,),0)-1),"")</f>
        <v>2</v>
      </c>
      <c r="Q969">
        <v>2</v>
      </c>
      <c r="R969">
        <f t="shared" si="17"/>
        <v>0</v>
      </c>
    </row>
    <row r="970" spans="1:18" x14ac:dyDescent="0.3">
      <c r="A970" t="s">
        <v>15</v>
      </c>
      <c r="B970" s="1">
        <v>38293</v>
      </c>
      <c r="C970" t="s">
        <v>71</v>
      </c>
      <c r="D970" t="s">
        <v>133</v>
      </c>
      <c r="E970" t="s">
        <v>134</v>
      </c>
      <c r="G970" s="6" t="s">
        <v>29</v>
      </c>
      <c r="H970" t="s">
        <v>41</v>
      </c>
      <c r="I970" t="s">
        <v>21</v>
      </c>
      <c r="J970" t="s">
        <v>22</v>
      </c>
      <c r="K970">
        <v>4.5</v>
      </c>
      <c r="L970">
        <v>138</v>
      </c>
      <c r="M970" t="s">
        <v>44</v>
      </c>
      <c r="N970">
        <v>138</v>
      </c>
      <c r="P970" cm="1">
        <f t="array" ref="P970">IF(Q970&gt;0,INDEX(Q970:Q22694,MATCH(TRUE,INDEX(Q970:Q22694="",,),0)-1),"")</f>
        <v>2</v>
      </c>
      <c r="Q970">
        <v>2</v>
      </c>
      <c r="R970">
        <f t="shared" si="17"/>
        <v>0</v>
      </c>
    </row>
    <row r="971" spans="1:18" x14ac:dyDescent="0.3">
      <c r="A971" t="s">
        <v>15</v>
      </c>
      <c r="B971" s="1">
        <v>38293</v>
      </c>
      <c r="C971" t="s">
        <v>71</v>
      </c>
      <c r="D971" t="s">
        <v>133</v>
      </c>
      <c r="E971" t="s">
        <v>134</v>
      </c>
      <c r="G971" s="6" t="s">
        <v>29</v>
      </c>
      <c r="H971" t="s">
        <v>30</v>
      </c>
      <c r="I971" t="s">
        <v>26</v>
      </c>
      <c r="J971" t="s">
        <v>27</v>
      </c>
      <c r="K971">
        <v>14</v>
      </c>
      <c r="L971">
        <v>10.4</v>
      </c>
      <c r="M971" t="s">
        <v>44</v>
      </c>
      <c r="N971">
        <v>10.4</v>
      </c>
      <c r="P971" cm="1">
        <f t="array" ref="P971">IF(Q971&gt;0,INDEX(Q971:Q22695,MATCH(TRUE,INDEX(Q971:Q22695="",,),0)-1),"")</f>
        <v>2</v>
      </c>
      <c r="Q971">
        <v>2</v>
      </c>
      <c r="R971">
        <f t="shared" si="17"/>
        <v>0</v>
      </c>
    </row>
    <row r="972" spans="1:18" x14ac:dyDescent="0.3">
      <c r="A972" t="s">
        <v>15</v>
      </c>
      <c r="B972" s="1">
        <v>38293</v>
      </c>
      <c r="C972" t="s">
        <v>71</v>
      </c>
      <c r="D972" t="s">
        <v>133</v>
      </c>
      <c r="E972" t="s">
        <v>134</v>
      </c>
      <c r="G972" s="6" t="s">
        <v>29</v>
      </c>
      <c r="H972" t="s">
        <v>41</v>
      </c>
      <c r="I972" t="s">
        <v>26</v>
      </c>
      <c r="J972" t="s">
        <v>27</v>
      </c>
      <c r="K972">
        <v>8</v>
      </c>
      <c r="L972">
        <v>36.700000000000003</v>
      </c>
      <c r="M972" t="s">
        <v>44</v>
      </c>
      <c r="N972">
        <v>36.700000000000003</v>
      </c>
      <c r="P972" cm="1">
        <f t="array" ref="P972">IF(Q972&gt;0,INDEX(Q972:Q22696,MATCH(TRUE,INDEX(Q972:Q22696="",,),0)-1),"")</f>
        <v>2</v>
      </c>
      <c r="Q972">
        <v>2</v>
      </c>
      <c r="R972">
        <f t="shared" si="17"/>
        <v>0</v>
      </c>
    </row>
    <row r="973" spans="1:18" x14ac:dyDescent="0.3">
      <c r="P973" t="str" cm="1">
        <f t="array" ref="P973">IF(Q973&gt;0,INDEX(Q973:Q22697,MATCH(TRUE,INDEX(Q973:Q22697="",,),0)-1),"")</f>
        <v/>
      </c>
      <c r="R973" t="str">
        <f t="shared" si="17"/>
        <v/>
      </c>
    </row>
    <row r="974" spans="1:18" x14ac:dyDescent="0.3">
      <c r="A974" t="s">
        <v>15</v>
      </c>
      <c r="B974" s="1">
        <v>38293</v>
      </c>
      <c r="C974" t="s">
        <v>71</v>
      </c>
      <c r="D974" t="s">
        <v>135</v>
      </c>
      <c r="E974" t="s">
        <v>136</v>
      </c>
      <c r="G974" t="s">
        <v>19</v>
      </c>
      <c r="H974" t="s">
        <v>41</v>
      </c>
      <c r="I974" t="s">
        <v>21</v>
      </c>
      <c r="J974" t="s">
        <v>22</v>
      </c>
      <c r="K974">
        <v>20</v>
      </c>
      <c r="L974">
        <v>144</v>
      </c>
      <c r="M974" t="s">
        <v>44</v>
      </c>
      <c r="N974">
        <v>144</v>
      </c>
      <c r="O974" t="s">
        <v>24</v>
      </c>
      <c r="P974" cm="1">
        <f t="array" ref="P974">IF(Q974&gt;0,INDEX(Q974:Q22698,MATCH(TRUE,INDEX(Q974:Q22698="",,),0)-1),"")</f>
        <v>2</v>
      </c>
      <c r="Q974">
        <v>1</v>
      </c>
      <c r="R974">
        <f t="shared" si="17"/>
        <v>0</v>
      </c>
    </row>
    <row r="975" spans="1:18" x14ac:dyDescent="0.3">
      <c r="A975" t="s">
        <v>15</v>
      </c>
      <c r="B975" s="1">
        <v>38293</v>
      </c>
      <c r="C975" t="s">
        <v>71</v>
      </c>
      <c r="D975" t="s">
        <v>135</v>
      </c>
      <c r="E975" t="s">
        <v>136</v>
      </c>
      <c r="G975" t="s">
        <v>19</v>
      </c>
      <c r="H975" t="s">
        <v>41</v>
      </c>
      <c r="I975" t="s">
        <v>26</v>
      </c>
      <c r="J975" t="s">
        <v>27</v>
      </c>
      <c r="K975">
        <v>483</v>
      </c>
      <c r="L975">
        <v>42.5</v>
      </c>
      <c r="M975" t="s">
        <v>44</v>
      </c>
      <c r="N975">
        <v>57.34</v>
      </c>
      <c r="O975" t="s">
        <v>24</v>
      </c>
      <c r="P975" cm="1">
        <f t="array" ref="P975">IF(Q975&gt;0,INDEX(Q975:Q22699,MATCH(TRUE,INDEX(Q975:Q22699="",,),0)-1),"")</f>
        <v>2</v>
      </c>
      <c r="Q975">
        <v>1</v>
      </c>
      <c r="R975">
        <f t="shared" si="17"/>
        <v>0</v>
      </c>
    </row>
    <row r="976" spans="1:18" x14ac:dyDescent="0.3">
      <c r="A976" t="s">
        <v>15</v>
      </c>
      <c r="B976" s="1">
        <v>38293</v>
      </c>
      <c r="C976" t="s">
        <v>71</v>
      </c>
      <c r="D976" t="s">
        <v>135</v>
      </c>
      <c r="E976" t="s">
        <v>136</v>
      </c>
      <c r="G976" t="s">
        <v>19</v>
      </c>
      <c r="H976" t="s">
        <v>41</v>
      </c>
      <c r="I976" t="s">
        <v>21</v>
      </c>
      <c r="J976" t="s">
        <v>22</v>
      </c>
      <c r="K976">
        <v>20</v>
      </c>
      <c r="L976">
        <v>144</v>
      </c>
      <c r="M976" t="s">
        <v>45</v>
      </c>
      <c r="N976">
        <v>150</v>
      </c>
      <c r="P976" cm="1">
        <f t="array" ref="P976">IF(Q976&gt;0,INDEX(Q976:Q22700,MATCH(TRUE,INDEX(Q976:Q22700="",,),0)-1),"")</f>
        <v>2</v>
      </c>
      <c r="Q976">
        <v>2</v>
      </c>
      <c r="R976">
        <f t="shared" si="17"/>
        <v>0</v>
      </c>
    </row>
    <row r="977" spans="1:18" x14ac:dyDescent="0.3">
      <c r="A977" t="s">
        <v>15</v>
      </c>
      <c r="B977" s="1">
        <v>38293</v>
      </c>
      <c r="C977" t="s">
        <v>71</v>
      </c>
      <c r="D977" t="s">
        <v>135</v>
      </c>
      <c r="E977" t="s">
        <v>136</v>
      </c>
      <c r="G977" t="s">
        <v>19</v>
      </c>
      <c r="H977" t="s">
        <v>41</v>
      </c>
      <c r="I977" t="s">
        <v>26</v>
      </c>
      <c r="J977" t="s">
        <v>27</v>
      </c>
      <c r="K977">
        <v>483</v>
      </c>
      <c r="L977">
        <v>42.5</v>
      </c>
      <c r="M977" t="s">
        <v>45</v>
      </c>
      <c r="N977">
        <v>45.05</v>
      </c>
      <c r="P977" cm="1">
        <f t="array" ref="P977">IF(Q977&gt;0,INDEX(Q977:Q22701,MATCH(TRUE,INDEX(Q977:Q22701="",,),0)-1),"")</f>
        <v>2</v>
      </c>
      <c r="Q977">
        <v>2</v>
      </c>
      <c r="R977">
        <f t="shared" si="17"/>
        <v>0</v>
      </c>
    </row>
    <row r="978" spans="1:18" x14ac:dyDescent="0.3">
      <c r="P978" t="str" cm="1">
        <f t="array" ref="P978">IF(Q978&gt;0,INDEX(Q978:Q22702,MATCH(TRUE,INDEX(Q978:Q22702="",,),0)-1),"")</f>
        <v/>
      </c>
      <c r="R978" t="str">
        <f t="shared" si="17"/>
        <v/>
      </c>
    </row>
    <row r="979" spans="1:18" x14ac:dyDescent="0.3">
      <c r="A979" t="s">
        <v>15</v>
      </c>
      <c r="B979" s="1">
        <v>38293</v>
      </c>
      <c r="C979" t="s">
        <v>71</v>
      </c>
      <c r="D979" t="s">
        <v>137</v>
      </c>
      <c r="E979" t="s">
        <v>138</v>
      </c>
      <c r="G979" t="s">
        <v>19</v>
      </c>
      <c r="H979" t="s">
        <v>41</v>
      </c>
      <c r="I979" t="s">
        <v>21</v>
      </c>
      <c r="J979" t="s">
        <v>22</v>
      </c>
      <c r="K979">
        <v>88.4</v>
      </c>
      <c r="L979">
        <v>135</v>
      </c>
      <c r="M979" t="s">
        <v>31</v>
      </c>
      <c r="N979">
        <v>359.8</v>
      </c>
      <c r="O979" t="s">
        <v>24</v>
      </c>
      <c r="P979" cm="1">
        <f t="array" ref="P979">IF(Q979&gt;0,INDEX(Q979:Q22703,MATCH(TRUE,INDEX(Q979:Q22703="",,),0)-1),"")</f>
        <v>6</v>
      </c>
      <c r="Q979">
        <v>1</v>
      </c>
      <c r="R979">
        <f t="shared" si="17"/>
        <v>0</v>
      </c>
    </row>
    <row r="980" spans="1:18" x14ac:dyDescent="0.3">
      <c r="A980" t="s">
        <v>15</v>
      </c>
      <c r="B980" s="1">
        <v>38293</v>
      </c>
      <c r="C980" t="s">
        <v>71</v>
      </c>
      <c r="D980" t="s">
        <v>137</v>
      </c>
      <c r="E980" t="s">
        <v>138</v>
      </c>
      <c r="G980" t="s">
        <v>19</v>
      </c>
      <c r="H980" t="s">
        <v>28</v>
      </c>
      <c r="I980" t="s">
        <v>21</v>
      </c>
      <c r="J980" t="s">
        <v>22</v>
      </c>
      <c r="K980">
        <v>232.4</v>
      </c>
      <c r="L980">
        <v>110</v>
      </c>
      <c r="M980" t="s">
        <v>31</v>
      </c>
      <c r="N980">
        <v>110</v>
      </c>
      <c r="O980" t="s">
        <v>24</v>
      </c>
      <c r="P980" cm="1">
        <f t="array" ref="P980">IF(Q980&gt;0,INDEX(Q980:Q22704,MATCH(TRUE,INDEX(Q980:Q22704="",,),0)-1),"")</f>
        <v>6</v>
      </c>
      <c r="Q980">
        <v>1</v>
      </c>
      <c r="R980">
        <f t="shared" si="17"/>
        <v>0</v>
      </c>
    </row>
    <row r="981" spans="1:18" x14ac:dyDescent="0.3">
      <c r="A981" t="s">
        <v>15</v>
      </c>
      <c r="B981" s="1">
        <v>38293</v>
      </c>
      <c r="C981" t="s">
        <v>71</v>
      </c>
      <c r="D981" t="s">
        <v>137</v>
      </c>
      <c r="E981" t="s">
        <v>138</v>
      </c>
      <c r="G981" t="s">
        <v>19</v>
      </c>
      <c r="H981" t="s">
        <v>28</v>
      </c>
      <c r="I981" t="s">
        <v>26</v>
      </c>
      <c r="J981" t="s">
        <v>27</v>
      </c>
      <c r="K981">
        <v>1969</v>
      </c>
      <c r="L981">
        <v>32.5</v>
      </c>
      <c r="M981" t="s">
        <v>31</v>
      </c>
      <c r="N981">
        <v>32.5</v>
      </c>
      <c r="O981" t="s">
        <v>24</v>
      </c>
      <c r="P981" cm="1">
        <f t="array" ref="P981">IF(Q981&gt;0,INDEX(Q981:Q22705,MATCH(TRUE,INDEX(Q981:Q22705="",,),0)-1),"")</f>
        <v>6</v>
      </c>
      <c r="Q981">
        <v>1</v>
      </c>
      <c r="R981">
        <f t="shared" si="17"/>
        <v>0</v>
      </c>
    </row>
    <row r="982" spans="1:18" x14ac:dyDescent="0.3">
      <c r="A982" t="s">
        <v>15</v>
      </c>
      <c r="B982" s="1">
        <v>38293</v>
      </c>
      <c r="C982" t="s">
        <v>71</v>
      </c>
      <c r="D982" t="s">
        <v>137</v>
      </c>
      <c r="E982" t="s">
        <v>138</v>
      </c>
      <c r="G982" s="6" t="s">
        <v>29</v>
      </c>
      <c r="H982" t="s">
        <v>20</v>
      </c>
      <c r="I982" t="s">
        <v>21</v>
      </c>
      <c r="J982" t="s">
        <v>22</v>
      </c>
      <c r="K982">
        <v>16.3</v>
      </c>
      <c r="L982">
        <v>282</v>
      </c>
      <c r="M982" t="s">
        <v>31</v>
      </c>
      <c r="N982">
        <v>282</v>
      </c>
      <c r="O982" t="s">
        <v>24</v>
      </c>
      <c r="P982" cm="1">
        <f t="array" ref="P982">IF(Q982&gt;0,INDEX(Q982:Q22706,MATCH(TRUE,INDEX(Q982:Q22706="",,),0)-1),"")</f>
        <v>6</v>
      </c>
      <c r="Q982">
        <v>1</v>
      </c>
      <c r="R982">
        <f t="shared" si="17"/>
        <v>0</v>
      </c>
    </row>
    <row r="983" spans="1:18" x14ac:dyDescent="0.3">
      <c r="A983" t="s">
        <v>15</v>
      </c>
      <c r="B983" s="1">
        <v>38293</v>
      </c>
      <c r="C983" t="s">
        <v>71</v>
      </c>
      <c r="D983" t="s">
        <v>137</v>
      </c>
      <c r="E983" t="s">
        <v>138</v>
      </c>
      <c r="G983" s="6" t="s">
        <v>29</v>
      </c>
      <c r="H983" t="s">
        <v>30</v>
      </c>
      <c r="I983" t="s">
        <v>26</v>
      </c>
      <c r="J983" t="s">
        <v>27</v>
      </c>
      <c r="K983">
        <v>6</v>
      </c>
      <c r="L983">
        <v>16.600000000000001</v>
      </c>
      <c r="M983" t="s">
        <v>31</v>
      </c>
      <c r="N983">
        <v>16.600000000000001</v>
      </c>
      <c r="O983" t="s">
        <v>24</v>
      </c>
      <c r="P983" cm="1">
        <f t="array" ref="P983">IF(Q983&gt;0,INDEX(Q983:Q22707,MATCH(TRUE,INDEX(Q983:Q22707="",,),0)-1),"")</f>
        <v>6</v>
      </c>
      <c r="Q983">
        <v>1</v>
      </c>
      <c r="R983">
        <f t="shared" si="17"/>
        <v>0</v>
      </c>
    </row>
    <row r="984" spans="1:18" x14ac:dyDescent="0.3">
      <c r="A984" t="s">
        <v>15</v>
      </c>
      <c r="B984" s="1">
        <v>38293</v>
      </c>
      <c r="C984" t="s">
        <v>71</v>
      </c>
      <c r="D984" t="s">
        <v>137</v>
      </c>
      <c r="E984" t="s">
        <v>138</v>
      </c>
      <c r="G984" s="6" t="s">
        <v>29</v>
      </c>
      <c r="H984" t="s">
        <v>20</v>
      </c>
      <c r="I984" t="s">
        <v>26</v>
      </c>
      <c r="J984" t="s">
        <v>27</v>
      </c>
      <c r="K984">
        <v>263</v>
      </c>
      <c r="L984">
        <v>9.6</v>
      </c>
      <c r="M984" t="s">
        <v>31</v>
      </c>
      <c r="N984">
        <v>9.6</v>
      </c>
      <c r="O984" t="s">
        <v>24</v>
      </c>
      <c r="P984" cm="1">
        <f t="array" ref="P984">IF(Q984&gt;0,INDEX(Q984:Q22708,MATCH(TRUE,INDEX(Q984:Q22708="",,),0)-1),"")</f>
        <v>6</v>
      </c>
      <c r="Q984">
        <v>1</v>
      </c>
      <c r="R984">
        <f t="shared" si="17"/>
        <v>0</v>
      </c>
    </row>
    <row r="985" spans="1:18" x14ac:dyDescent="0.3">
      <c r="A985" t="s">
        <v>15</v>
      </c>
      <c r="B985" s="1">
        <v>38293</v>
      </c>
      <c r="C985" t="s">
        <v>71</v>
      </c>
      <c r="D985" t="s">
        <v>137</v>
      </c>
      <c r="E985" t="s">
        <v>138</v>
      </c>
      <c r="G985" s="6" t="s">
        <v>29</v>
      </c>
      <c r="H985" t="s">
        <v>41</v>
      </c>
      <c r="I985" t="s">
        <v>26</v>
      </c>
      <c r="J985" t="s">
        <v>27</v>
      </c>
      <c r="K985">
        <v>193</v>
      </c>
      <c r="L985">
        <v>42.5</v>
      </c>
      <c r="M985" t="s">
        <v>31</v>
      </c>
      <c r="N985">
        <v>42.5</v>
      </c>
      <c r="O985" t="s">
        <v>24</v>
      </c>
      <c r="P985" cm="1">
        <f t="array" ref="P985">IF(Q985&gt;0,INDEX(Q985:Q22709,MATCH(TRUE,INDEX(Q985:Q22709="",,),0)-1),"")</f>
        <v>6</v>
      </c>
      <c r="Q985">
        <v>1</v>
      </c>
      <c r="R985">
        <f t="shared" si="17"/>
        <v>0</v>
      </c>
    </row>
    <row r="986" spans="1:18" x14ac:dyDescent="0.3">
      <c r="A986" t="s">
        <v>15</v>
      </c>
      <c r="B986" s="1">
        <v>38293</v>
      </c>
      <c r="C986" t="s">
        <v>71</v>
      </c>
      <c r="D986" t="s">
        <v>137</v>
      </c>
      <c r="E986" t="s">
        <v>138</v>
      </c>
      <c r="G986" t="s">
        <v>19</v>
      </c>
      <c r="H986" t="s">
        <v>41</v>
      </c>
      <c r="I986" t="s">
        <v>21</v>
      </c>
      <c r="J986" t="s">
        <v>22</v>
      </c>
      <c r="K986">
        <v>88.4</v>
      </c>
      <c r="L986">
        <v>135</v>
      </c>
      <c r="M986" t="s">
        <v>23</v>
      </c>
      <c r="N986">
        <v>135</v>
      </c>
      <c r="P986" cm="1">
        <f t="array" ref="P986">IF(Q986&gt;0,INDEX(Q986:Q22710,MATCH(TRUE,INDEX(Q986:Q22710="",,),0)-1),"")</f>
        <v>6</v>
      </c>
      <c r="Q986">
        <v>2</v>
      </c>
      <c r="R986">
        <f t="shared" si="17"/>
        <v>0</v>
      </c>
    </row>
    <row r="987" spans="1:18" x14ac:dyDescent="0.3">
      <c r="A987" t="s">
        <v>15</v>
      </c>
      <c r="B987" s="1">
        <v>38293</v>
      </c>
      <c r="C987" t="s">
        <v>71</v>
      </c>
      <c r="D987" t="s">
        <v>137</v>
      </c>
      <c r="E987" t="s">
        <v>138</v>
      </c>
      <c r="G987" t="s">
        <v>19</v>
      </c>
      <c r="H987" t="s">
        <v>28</v>
      </c>
      <c r="I987" t="s">
        <v>21</v>
      </c>
      <c r="J987" t="s">
        <v>22</v>
      </c>
      <c r="K987">
        <v>232.4</v>
      </c>
      <c r="L987">
        <v>110</v>
      </c>
      <c r="M987" t="s">
        <v>23</v>
      </c>
      <c r="N987">
        <v>110</v>
      </c>
      <c r="P987" cm="1">
        <f t="array" ref="P987">IF(Q987&gt;0,INDEX(Q987:Q22711,MATCH(TRUE,INDEX(Q987:Q22711="",,),0)-1),"")</f>
        <v>6</v>
      </c>
      <c r="Q987">
        <v>2</v>
      </c>
      <c r="R987">
        <f t="shared" si="17"/>
        <v>0</v>
      </c>
    </row>
    <row r="988" spans="1:18" x14ac:dyDescent="0.3">
      <c r="A988" t="s">
        <v>15</v>
      </c>
      <c r="B988" s="1">
        <v>38293</v>
      </c>
      <c r="C988" t="s">
        <v>71</v>
      </c>
      <c r="D988" t="s">
        <v>137</v>
      </c>
      <c r="E988" t="s">
        <v>138</v>
      </c>
      <c r="G988" t="s">
        <v>19</v>
      </c>
      <c r="H988" t="s">
        <v>28</v>
      </c>
      <c r="I988" t="s">
        <v>26</v>
      </c>
      <c r="J988" t="s">
        <v>27</v>
      </c>
      <c r="K988">
        <v>1969</v>
      </c>
      <c r="L988">
        <v>32.5</v>
      </c>
      <c r="M988" t="s">
        <v>23</v>
      </c>
      <c r="N988">
        <v>41.26</v>
      </c>
      <c r="P988" cm="1">
        <f t="array" ref="P988">IF(Q988&gt;0,INDEX(Q988:Q22712,MATCH(TRUE,INDEX(Q988:Q22712="",,),0)-1),"")</f>
        <v>6</v>
      </c>
      <c r="Q988">
        <v>2</v>
      </c>
      <c r="R988">
        <f t="shared" si="17"/>
        <v>0</v>
      </c>
    </row>
    <row r="989" spans="1:18" x14ac:dyDescent="0.3">
      <c r="A989" t="s">
        <v>15</v>
      </c>
      <c r="B989" s="1">
        <v>38293</v>
      </c>
      <c r="C989" t="s">
        <v>71</v>
      </c>
      <c r="D989" t="s">
        <v>137</v>
      </c>
      <c r="E989" t="s">
        <v>138</v>
      </c>
      <c r="G989" s="6" t="s">
        <v>29</v>
      </c>
      <c r="H989" t="s">
        <v>20</v>
      </c>
      <c r="I989" t="s">
        <v>21</v>
      </c>
      <c r="J989" t="s">
        <v>22</v>
      </c>
      <c r="K989">
        <v>16.3</v>
      </c>
      <c r="L989">
        <v>282</v>
      </c>
      <c r="M989" t="s">
        <v>23</v>
      </c>
      <c r="N989">
        <v>282</v>
      </c>
      <c r="P989" cm="1">
        <f t="array" ref="P989">IF(Q989&gt;0,INDEX(Q989:Q22713,MATCH(TRUE,INDEX(Q989:Q22713="",,),0)-1),"")</f>
        <v>6</v>
      </c>
      <c r="Q989">
        <v>2</v>
      </c>
      <c r="R989">
        <f t="shared" si="17"/>
        <v>0</v>
      </c>
    </row>
    <row r="990" spans="1:18" x14ac:dyDescent="0.3">
      <c r="A990" t="s">
        <v>15</v>
      </c>
      <c r="B990" s="1">
        <v>38293</v>
      </c>
      <c r="C990" t="s">
        <v>71</v>
      </c>
      <c r="D990" t="s">
        <v>137</v>
      </c>
      <c r="E990" t="s">
        <v>138</v>
      </c>
      <c r="G990" s="6" t="s">
        <v>29</v>
      </c>
      <c r="H990" t="s">
        <v>30</v>
      </c>
      <c r="I990" t="s">
        <v>26</v>
      </c>
      <c r="J990" t="s">
        <v>27</v>
      </c>
      <c r="K990">
        <v>6</v>
      </c>
      <c r="L990">
        <v>16.600000000000001</v>
      </c>
      <c r="M990" t="s">
        <v>23</v>
      </c>
      <c r="N990">
        <v>16.600000000000001</v>
      </c>
      <c r="P990" cm="1">
        <f t="array" ref="P990">IF(Q990&gt;0,INDEX(Q990:Q22714,MATCH(TRUE,INDEX(Q990:Q22714="",,),0)-1),"")</f>
        <v>6</v>
      </c>
      <c r="Q990">
        <v>2</v>
      </c>
      <c r="R990">
        <f t="shared" si="17"/>
        <v>0</v>
      </c>
    </row>
    <row r="991" spans="1:18" x14ac:dyDescent="0.3">
      <c r="A991" t="s">
        <v>15</v>
      </c>
      <c r="B991" s="1">
        <v>38293</v>
      </c>
      <c r="C991" t="s">
        <v>71</v>
      </c>
      <c r="D991" t="s">
        <v>137</v>
      </c>
      <c r="E991" t="s">
        <v>138</v>
      </c>
      <c r="G991" s="6" t="s">
        <v>29</v>
      </c>
      <c r="H991" t="s">
        <v>20</v>
      </c>
      <c r="I991" t="s">
        <v>26</v>
      </c>
      <c r="J991" t="s">
        <v>27</v>
      </c>
      <c r="K991">
        <v>263</v>
      </c>
      <c r="L991">
        <v>9.6</v>
      </c>
      <c r="M991" t="s">
        <v>23</v>
      </c>
      <c r="N991">
        <v>9.6</v>
      </c>
      <c r="P991" cm="1">
        <f t="array" ref="P991">IF(Q991&gt;0,INDEX(Q991:Q22715,MATCH(TRUE,INDEX(Q991:Q22715="",,),0)-1),"")</f>
        <v>6</v>
      </c>
      <c r="Q991">
        <v>2</v>
      </c>
      <c r="R991">
        <f t="shared" si="17"/>
        <v>0</v>
      </c>
    </row>
    <row r="992" spans="1:18" x14ac:dyDescent="0.3">
      <c r="A992" t="s">
        <v>15</v>
      </c>
      <c r="B992" s="1">
        <v>38293</v>
      </c>
      <c r="C992" t="s">
        <v>71</v>
      </c>
      <c r="D992" t="s">
        <v>137</v>
      </c>
      <c r="E992" t="s">
        <v>138</v>
      </c>
      <c r="G992" s="6" t="s">
        <v>29</v>
      </c>
      <c r="H992" t="s">
        <v>41</v>
      </c>
      <c r="I992" t="s">
        <v>26</v>
      </c>
      <c r="J992" t="s">
        <v>27</v>
      </c>
      <c r="K992">
        <v>193</v>
      </c>
      <c r="L992">
        <v>42.5</v>
      </c>
      <c r="M992" t="s">
        <v>23</v>
      </c>
      <c r="N992">
        <v>42.5</v>
      </c>
      <c r="P992" cm="1">
        <f t="array" ref="P992">IF(Q992&gt;0,INDEX(Q992:Q22716,MATCH(TRUE,INDEX(Q992:Q22716="",,),0)-1),"")</f>
        <v>6</v>
      </c>
      <c r="Q992">
        <v>2</v>
      </c>
      <c r="R992">
        <f t="shared" si="17"/>
        <v>0</v>
      </c>
    </row>
    <row r="993" spans="1:18" x14ac:dyDescent="0.3">
      <c r="A993" t="s">
        <v>15</v>
      </c>
      <c r="B993" s="1">
        <v>38293</v>
      </c>
      <c r="C993" t="s">
        <v>71</v>
      </c>
      <c r="D993" t="s">
        <v>137</v>
      </c>
      <c r="E993" t="s">
        <v>138</v>
      </c>
      <c r="G993" t="s">
        <v>19</v>
      </c>
      <c r="H993" t="s">
        <v>41</v>
      </c>
      <c r="I993" t="s">
        <v>21</v>
      </c>
      <c r="J993" t="s">
        <v>22</v>
      </c>
      <c r="K993">
        <v>88.4</v>
      </c>
      <c r="L993">
        <v>135</v>
      </c>
      <c r="M993" t="s">
        <v>74</v>
      </c>
      <c r="N993">
        <v>242.76</v>
      </c>
      <c r="P993" cm="1">
        <f t="array" ref="P993">IF(Q993&gt;0,INDEX(Q993:Q22717,MATCH(TRUE,INDEX(Q993:Q22717="",,),0)-1),"")</f>
        <v>6</v>
      </c>
      <c r="Q993">
        <v>3</v>
      </c>
      <c r="R993">
        <f t="shared" si="17"/>
        <v>0</v>
      </c>
    </row>
    <row r="994" spans="1:18" x14ac:dyDescent="0.3">
      <c r="A994" t="s">
        <v>15</v>
      </c>
      <c r="B994" s="1">
        <v>38293</v>
      </c>
      <c r="C994" t="s">
        <v>71</v>
      </c>
      <c r="D994" t="s">
        <v>137</v>
      </c>
      <c r="E994" t="s">
        <v>138</v>
      </c>
      <c r="G994" t="s">
        <v>19</v>
      </c>
      <c r="H994" t="s">
        <v>28</v>
      </c>
      <c r="I994" t="s">
        <v>21</v>
      </c>
      <c r="J994" t="s">
        <v>22</v>
      </c>
      <c r="K994">
        <v>232.4</v>
      </c>
      <c r="L994">
        <v>110</v>
      </c>
      <c r="M994" t="s">
        <v>74</v>
      </c>
      <c r="N994">
        <v>110</v>
      </c>
      <c r="P994" cm="1">
        <f t="array" ref="P994">IF(Q994&gt;0,INDEX(Q994:Q22718,MATCH(TRUE,INDEX(Q994:Q22718="",,),0)-1),"")</f>
        <v>6</v>
      </c>
      <c r="Q994">
        <v>3</v>
      </c>
      <c r="R994">
        <f t="shared" si="17"/>
        <v>0</v>
      </c>
    </row>
    <row r="995" spans="1:18" x14ac:dyDescent="0.3">
      <c r="A995" t="s">
        <v>15</v>
      </c>
      <c r="B995" s="1">
        <v>38293</v>
      </c>
      <c r="C995" t="s">
        <v>71</v>
      </c>
      <c r="D995" t="s">
        <v>137</v>
      </c>
      <c r="E995" t="s">
        <v>138</v>
      </c>
      <c r="G995" t="s">
        <v>19</v>
      </c>
      <c r="H995" t="s">
        <v>28</v>
      </c>
      <c r="I995" t="s">
        <v>26</v>
      </c>
      <c r="J995" t="s">
        <v>27</v>
      </c>
      <c r="K995">
        <v>1969</v>
      </c>
      <c r="L995">
        <v>32.5</v>
      </c>
      <c r="M995" t="s">
        <v>74</v>
      </c>
      <c r="N995">
        <v>32.5</v>
      </c>
      <c r="P995" cm="1">
        <f t="array" ref="P995">IF(Q995&gt;0,INDEX(Q995:Q22719,MATCH(TRUE,INDEX(Q995:Q22719="",,),0)-1),"")</f>
        <v>6</v>
      </c>
      <c r="Q995">
        <v>3</v>
      </c>
      <c r="R995">
        <f t="shared" si="17"/>
        <v>0</v>
      </c>
    </row>
    <row r="996" spans="1:18" x14ac:dyDescent="0.3">
      <c r="A996" t="s">
        <v>15</v>
      </c>
      <c r="B996" s="1">
        <v>38293</v>
      </c>
      <c r="C996" t="s">
        <v>71</v>
      </c>
      <c r="D996" t="s">
        <v>137</v>
      </c>
      <c r="E996" t="s">
        <v>138</v>
      </c>
      <c r="G996" s="6" t="s">
        <v>29</v>
      </c>
      <c r="H996" t="s">
        <v>20</v>
      </c>
      <c r="I996" t="s">
        <v>21</v>
      </c>
      <c r="J996" t="s">
        <v>22</v>
      </c>
      <c r="K996">
        <v>16.3</v>
      </c>
      <c r="L996">
        <v>282</v>
      </c>
      <c r="M996" t="s">
        <v>74</v>
      </c>
      <c r="N996">
        <v>282</v>
      </c>
      <c r="P996" cm="1">
        <f t="array" ref="P996">IF(Q996&gt;0,INDEX(Q996:Q22720,MATCH(TRUE,INDEX(Q996:Q22720="",,),0)-1),"")</f>
        <v>6</v>
      </c>
      <c r="Q996">
        <v>3</v>
      </c>
      <c r="R996">
        <f t="shared" si="17"/>
        <v>0</v>
      </c>
    </row>
    <row r="997" spans="1:18" x14ac:dyDescent="0.3">
      <c r="A997" t="s">
        <v>15</v>
      </c>
      <c r="B997" s="1">
        <v>38293</v>
      </c>
      <c r="C997" t="s">
        <v>71</v>
      </c>
      <c r="D997" t="s">
        <v>137</v>
      </c>
      <c r="E997" t="s">
        <v>138</v>
      </c>
      <c r="G997" s="6" t="s">
        <v>29</v>
      </c>
      <c r="H997" t="s">
        <v>30</v>
      </c>
      <c r="I997" t="s">
        <v>26</v>
      </c>
      <c r="J997" t="s">
        <v>27</v>
      </c>
      <c r="K997">
        <v>6</v>
      </c>
      <c r="L997">
        <v>16.600000000000001</v>
      </c>
      <c r="M997" t="s">
        <v>74</v>
      </c>
      <c r="N997">
        <v>16.600000000000001</v>
      </c>
      <c r="P997" cm="1">
        <f t="array" ref="P997">IF(Q997&gt;0,INDEX(Q997:Q22721,MATCH(TRUE,INDEX(Q997:Q22721="",,),0)-1),"")</f>
        <v>6</v>
      </c>
      <c r="Q997">
        <v>3</v>
      </c>
      <c r="R997">
        <f t="shared" si="17"/>
        <v>0</v>
      </c>
    </row>
    <row r="998" spans="1:18" x14ac:dyDescent="0.3">
      <c r="A998" t="s">
        <v>15</v>
      </c>
      <c r="B998" s="1">
        <v>38293</v>
      </c>
      <c r="C998" t="s">
        <v>71</v>
      </c>
      <c r="D998" t="s">
        <v>137</v>
      </c>
      <c r="E998" t="s">
        <v>138</v>
      </c>
      <c r="G998" s="6" t="s">
        <v>29</v>
      </c>
      <c r="H998" t="s">
        <v>20</v>
      </c>
      <c r="I998" t="s">
        <v>26</v>
      </c>
      <c r="J998" t="s">
        <v>27</v>
      </c>
      <c r="K998">
        <v>263</v>
      </c>
      <c r="L998">
        <v>9.6</v>
      </c>
      <c r="M998" t="s">
        <v>74</v>
      </c>
      <c r="N998">
        <v>9.6</v>
      </c>
      <c r="P998" cm="1">
        <f t="array" ref="P998">IF(Q998&gt;0,INDEX(Q998:Q22722,MATCH(TRUE,INDEX(Q998:Q22722="",,),0)-1),"")</f>
        <v>6</v>
      </c>
      <c r="Q998">
        <v>3</v>
      </c>
      <c r="R998">
        <f t="shared" si="17"/>
        <v>0</v>
      </c>
    </row>
    <row r="999" spans="1:18" x14ac:dyDescent="0.3">
      <c r="A999" t="s">
        <v>15</v>
      </c>
      <c r="B999" s="1">
        <v>38293</v>
      </c>
      <c r="C999" t="s">
        <v>71</v>
      </c>
      <c r="D999" t="s">
        <v>137</v>
      </c>
      <c r="E999" t="s">
        <v>138</v>
      </c>
      <c r="G999" s="6" t="s">
        <v>29</v>
      </c>
      <c r="H999" t="s">
        <v>41</v>
      </c>
      <c r="I999" t="s">
        <v>26</v>
      </c>
      <c r="J999" t="s">
        <v>27</v>
      </c>
      <c r="K999">
        <v>193</v>
      </c>
      <c r="L999">
        <v>42.5</v>
      </c>
      <c r="M999" t="s">
        <v>74</v>
      </c>
      <c r="N999">
        <v>42.5</v>
      </c>
      <c r="P999" cm="1">
        <f t="array" ref="P999">IF(Q999&gt;0,INDEX(Q999:Q22723,MATCH(TRUE,INDEX(Q999:Q22723="",,),0)-1),"")</f>
        <v>6</v>
      </c>
      <c r="Q999">
        <v>3</v>
      </c>
      <c r="R999">
        <f t="shared" si="17"/>
        <v>0</v>
      </c>
    </row>
    <row r="1000" spans="1:18" x14ac:dyDescent="0.3">
      <c r="A1000" t="s">
        <v>15</v>
      </c>
      <c r="B1000" s="1">
        <v>38293</v>
      </c>
      <c r="C1000" t="s">
        <v>71</v>
      </c>
      <c r="D1000" t="s">
        <v>137</v>
      </c>
      <c r="E1000" t="s">
        <v>138</v>
      </c>
      <c r="G1000" t="s">
        <v>19</v>
      </c>
      <c r="H1000" t="s">
        <v>41</v>
      </c>
      <c r="I1000" t="s">
        <v>21</v>
      </c>
      <c r="J1000" t="s">
        <v>22</v>
      </c>
      <c r="K1000">
        <v>88.4</v>
      </c>
      <c r="L1000">
        <v>135</v>
      </c>
      <c r="M1000" t="s">
        <v>33</v>
      </c>
      <c r="N1000">
        <v>140</v>
      </c>
      <c r="P1000" cm="1">
        <f t="array" ref="P1000">IF(Q1000&gt;0,INDEX(Q1000:Q22724,MATCH(TRUE,INDEX(Q1000:Q22724="",,),0)-1),"")</f>
        <v>6</v>
      </c>
      <c r="Q1000">
        <v>4</v>
      </c>
      <c r="R1000">
        <f t="shared" si="17"/>
        <v>0</v>
      </c>
    </row>
    <row r="1001" spans="1:18" x14ac:dyDescent="0.3">
      <c r="A1001" t="s">
        <v>15</v>
      </c>
      <c r="B1001" s="1">
        <v>38293</v>
      </c>
      <c r="C1001" t="s">
        <v>71</v>
      </c>
      <c r="D1001" t="s">
        <v>137</v>
      </c>
      <c r="E1001" t="s">
        <v>138</v>
      </c>
      <c r="G1001" t="s">
        <v>19</v>
      </c>
      <c r="H1001" t="s">
        <v>28</v>
      </c>
      <c r="I1001" t="s">
        <v>21</v>
      </c>
      <c r="J1001" t="s">
        <v>22</v>
      </c>
      <c r="K1001">
        <v>232.4</v>
      </c>
      <c r="L1001">
        <v>110</v>
      </c>
      <c r="M1001" t="s">
        <v>33</v>
      </c>
      <c r="N1001">
        <v>112</v>
      </c>
      <c r="P1001" cm="1">
        <f t="array" ref="P1001">IF(Q1001&gt;0,INDEX(Q1001:Q22725,MATCH(TRUE,INDEX(Q1001:Q22725="",,),0)-1),"")</f>
        <v>6</v>
      </c>
      <c r="Q1001">
        <v>4</v>
      </c>
      <c r="R1001">
        <f t="shared" si="17"/>
        <v>0</v>
      </c>
    </row>
    <row r="1002" spans="1:18" x14ac:dyDescent="0.3">
      <c r="A1002" t="s">
        <v>15</v>
      </c>
      <c r="B1002" s="1">
        <v>38293</v>
      </c>
      <c r="C1002" t="s">
        <v>71</v>
      </c>
      <c r="D1002" t="s">
        <v>137</v>
      </c>
      <c r="E1002" t="s">
        <v>138</v>
      </c>
      <c r="G1002" t="s">
        <v>19</v>
      </c>
      <c r="H1002" t="s">
        <v>28</v>
      </c>
      <c r="I1002" t="s">
        <v>26</v>
      </c>
      <c r="J1002" t="s">
        <v>27</v>
      </c>
      <c r="K1002">
        <v>1969</v>
      </c>
      <c r="L1002">
        <v>32.5</v>
      </c>
      <c r="M1002" t="s">
        <v>33</v>
      </c>
      <c r="N1002">
        <v>34</v>
      </c>
      <c r="P1002" cm="1">
        <f t="array" ref="P1002">IF(Q1002&gt;0,INDEX(Q1002:Q22726,MATCH(TRUE,INDEX(Q1002:Q22726="",,),0)-1),"")</f>
        <v>6</v>
      </c>
      <c r="Q1002">
        <v>4</v>
      </c>
      <c r="R1002">
        <f t="shared" si="17"/>
        <v>0</v>
      </c>
    </row>
    <row r="1003" spans="1:18" x14ac:dyDescent="0.3">
      <c r="A1003" t="s">
        <v>15</v>
      </c>
      <c r="B1003" s="1">
        <v>38293</v>
      </c>
      <c r="C1003" t="s">
        <v>71</v>
      </c>
      <c r="D1003" t="s">
        <v>137</v>
      </c>
      <c r="E1003" t="s">
        <v>138</v>
      </c>
      <c r="G1003" s="6" t="s">
        <v>29</v>
      </c>
      <c r="H1003" t="s">
        <v>20</v>
      </c>
      <c r="I1003" t="s">
        <v>21</v>
      </c>
      <c r="J1003" t="s">
        <v>22</v>
      </c>
      <c r="K1003">
        <v>16.3</v>
      </c>
      <c r="L1003">
        <v>282</v>
      </c>
      <c r="M1003" t="s">
        <v>33</v>
      </c>
      <c r="N1003">
        <v>282</v>
      </c>
      <c r="P1003" cm="1">
        <f t="array" ref="P1003">IF(Q1003&gt;0,INDEX(Q1003:Q22727,MATCH(TRUE,INDEX(Q1003:Q22727="",,),0)-1),"")</f>
        <v>6</v>
      </c>
      <c r="Q1003">
        <v>4</v>
      </c>
      <c r="R1003">
        <f t="shared" si="17"/>
        <v>0</v>
      </c>
    </row>
    <row r="1004" spans="1:18" x14ac:dyDescent="0.3">
      <c r="A1004" t="s">
        <v>15</v>
      </c>
      <c r="B1004" s="1">
        <v>38293</v>
      </c>
      <c r="C1004" t="s">
        <v>71</v>
      </c>
      <c r="D1004" t="s">
        <v>137</v>
      </c>
      <c r="E1004" t="s">
        <v>138</v>
      </c>
      <c r="G1004" s="6" t="s">
        <v>29</v>
      </c>
      <c r="H1004" t="s">
        <v>30</v>
      </c>
      <c r="I1004" t="s">
        <v>26</v>
      </c>
      <c r="J1004" t="s">
        <v>27</v>
      </c>
      <c r="K1004">
        <v>6</v>
      </c>
      <c r="L1004">
        <v>16.600000000000001</v>
      </c>
      <c r="M1004" t="s">
        <v>33</v>
      </c>
      <c r="N1004">
        <v>16.600000000000001</v>
      </c>
      <c r="P1004" cm="1">
        <f t="array" ref="P1004">IF(Q1004&gt;0,INDEX(Q1004:Q22728,MATCH(TRUE,INDEX(Q1004:Q22728="",,),0)-1),"")</f>
        <v>6</v>
      </c>
      <c r="Q1004">
        <v>4</v>
      </c>
      <c r="R1004">
        <f t="shared" si="17"/>
        <v>0</v>
      </c>
    </row>
    <row r="1005" spans="1:18" x14ac:dyDescent="0.3">
      <c r="A1005" t="s">
        <v>15</v>
      </c>
      <c r="B1005" s="1">
        <v>38293</v>
      </c>
      <c r="C1005" t="s">
        <v>71</v>
      </c>
      <c r="D1005" t="s">
        <v>137</v>
      </c>
      <c r="E1005" t="s">
        <v>138</v>
      </c>
      <c r="G1005" s="6" t="s">
        <v>29</v>
      </c>
      <c r="H1005" t="s">
        <v>20</v>
      </c>
      <c r="I1005" t="s">
        <v>26</v>
      </c>
      <c r="J1005" t="s">
        <v>27</v>
      </c>
      <c r="K1005">
        <v>263</v>
      </c>
      <c r="L1005">
        <v>9.6</v>
      </c>
      <c r="M1005" t="s">
        <v>33</v>
      </c>
      <c r="N1005">
        <v>9.6</v>
      </c>
      <c r="P1005" cm="1">
        <f t="array" ref="P1005">IF(Q1005&gt;0,INDEX(Q1005:Q22729,MATCH(TRUE,INDEX(Q1005:Q22729="",,),0)-1),"")</f>
        <v>6</v>
      </c>
      <c r="Q1005">
        <v>4</v>
      </c>
      <c r="R1005">
        <f t="shared" si="17"/>
        <v>0</v>
      </c>
    </row>
    <row r="1006" spans="1:18" x14ac:dyDescent="0.3">
      <c r="A1006" t="s">
        <v>15</v>
      </c>
      <c r="B1006" s="1">
        <v>38293</v>
      </c>
      <c r="C1006" t="s">
        <v>71</v>
      </c>
      <c r="D1006" t="s">
        <v>137</v>
      </c>
      <c r="E1006" t="s">
        <v>138</v>
      </c>
      <c r="G1006" s="6" t="s">
        <v>29</v>
      </c>
      <c r="H1006" t="s">
        <v>41</v>
      </c>
      <c r="I1006" t="s">
        <v>26</v>
      </c>
      <c r="J1006" t="s">
        <v>27</v>
      </c>
      <c r="K1006">
        <v>193</v>
      </c>
      <c r="L1006">
        <v>42.5</v>
      </c>
      <c r="M1006" t="s">
        <v>33</v>
      </c>
      <c r="N1006">
        <v>42.5</v>
      </c>
      <c r="P1006" cm="1">
        <f t="array" ref="P1006">IF(Q1006&gt;0,INDEX(Q1006:Q22730,MATCH(TRUE,INDEX(Q1006:Q22730="",,),0)-1),"")</f>
        <v>6</v>
      </c>
      <c r="Q1006">
        <v>4</v>
      </c>
      <c r="R1006">
        <f t="shared" si="17"/>
        <v>0</v>
      </c>
    </row>
    <row r="1007" spans="1:18" x14ac:dyDescent="0.3">
      <c r="A1007" t="s">
        <v>15</v>
      </c>
      <c r="B1007" s="1">
        <v>38293</v>
      </c>
      <c r="C1007" t="s">
        <v>71</v>
      </c>
      <c r="D1007" t="s">
        <v>137</v>
      </c>
      <c r="E1007" t="s">
        <v>138</v>
      </c>
      <c r="G1007" t="s">
        <v>19</v>
      </c>
      <c r="H1007" t="s">
        <v>41</v>
      </c>
      <c r="I1007" t="s">
        <v>21</v>
      </c>
      <c r="J1007" t="s">
        <v>22</v>
      </c>
      <c r="K1007">
        <v>88.4</v>
      </c>
      <c r="L1007">
        <v>135</v>
      </c>
      <c r="M1007" t="s">
        <v>44</v>
      </c>
      <c r="N1007">
        <v>135</v>
      </c>
      <c r="P1007" cm="1">
        <f t="array" ref="P1007">IF(Q1007&gt;0,INDEX(Q1007:Q22731,MATCH(TRUE,INDEX(Q1007:Q22731="",,),0)-1),"")</f>
        <v>6</v>
      </c>
      <c r="Q1007">
        <v>5</v>
      </c>
      <c r="R1007">
        <f t="shared" si="17"/>
        <v>0</v>
      </c>
    </row>
    <row r="1008" spans="1:18" x14ac:dyDescent="0.3">
      <c r="A1008" t="s">
        <v>15</v>
      </c>
      <c r="B1008" s="1">
        <v>38293</v>
      </c>
      <c r="C1008" t="s">
        <v>71</v>
      </c>
      <c r="D1008" t="s">
        <v>137</v>
      </c>
      <c r="E1008" t="s">
        <v>138</v>
      </c>
      <c r="G1008" t="s">
        <v>19</v>
      </c>
      <c r="H1008" t="s">
        <v>28</v>
      </c>
      <c r="I1008" t="s">
        <v>21</v>
      </c>
      <c r="J1008" t="s">
        <v>22</v>
      </c>
      <c r="K1008">
        <v>232.4</v>
      </c>
      <c r="L1008">
        <v>110</v>
      </c>
      <c r="M1008" t="s">
        <v>44</v>
      </c>
      <c r="N1008">
        <v>110</v>
      </c>
      <c r="P1008" cm="1">
        <f t="array" ref="P1008">IF(Q1008&gt;0,INDEX(Q1008:Q22732,MATCH(TRUE,INDEX(Q1008:Q22732="",,),0)-1),"")</f>
        <v>6</v>
      </c>
      <c r="Q1008">
        <v>5</v>
      </c>
      <c r="R1008">
        <f t="shared" si="17"/>
        <v>0</v>
      </c>
    </row>
    <row r="1009" spans="1:18" x14ac:dyDescent="0.3">
      <c r="A1009" t="s">
        <v>15</v>
      </c>
      <c r="B1009" s="1">
        <v>38293</v>
      </c>
      <c r="C1009" t="s">
        <v>71</v>
      </c>
      <c r="D1009" t="s">
        <v>137</v>
      </c>
      <c r="E1009" t="s">
        <v>138</v>
      </c>
      <c r="G1009" t="s">
        <v>19</v>
      </c>
      <c r="H1009" t="s">
        <v>28</v>
      </c>
      <c r="I1009" t="s">
        <v>26</v>
      </c>
      <c r="J1009" t="s">
        <v>27</v>
      </c>
      <c r="K1009">
        <v>1969</v>
      </c>
      <c r="L1009">
        <v>32.5</v>
      </c>
      <c r="M1009" t="s">
        <v>44</v>
      </c>
      <c r="N1009">
        <v>33.61</v>
      </c>
      <c r="P1009" cm="1">
        <f t="array" ref="P1009">IF(Q1009&gt;0,INDEX(Q1009:Q22733,MATCH(TRUE,INDEX(Q1009:Q22733="",,),0)-1),"")</f>
        <v>6</v>
      </c>
      <c r="Q1009">
        <v>5</v>
      </c>
      <c r="R1009">
        <f t="shared" si="17"/>
        <v>0</v>
      </c>
    </row>
    <row r="1010" spans="1:18" x14ac:dyDescent="0.3">
      <c r="A1010" t="s">
        <v>15</v>
      </c>
      <c r="B1010" s="1">
        <v>38293</v>
      </c>
      <c r="C1010" t="s">
        <v>71</v>
      </c>
      <c r="D1010" t="s">
        <v>137</v>
      </c>
      <c r="E1010" t="s">
        <v>138</v>
      </c>
      <c r="G1010" s="6" t="s">
        <v>29</v>
      </c>
      <c r="H1010" t="s">
        <v>20</v>
      </c>
      <c r="I1010" t="s">
        <v>21</v>
      </c>
      <c r="J1010" t="s">
        <v>22</v>
      </c>
      <c r="K1010">
        <v>16.3</v>
      </c>
      <c r="L1010">
        <v>282</v>
      </c>
      <c r="M1010" t="s">
        <v>44</v>
      </c>
      <c r="N1010">
        <v>282</v>
      </c>
      <c r="P1010" cm="1">
        <f t="array" ref="P1010">IF(Q1010&gt;0,INDEX(Q1010:Q22734,MATCH(TRUE,INDEX(Q1010:Q22734="",,),0)-1),"")</f>
        <v>6</v>
      </c>
      <c r="Q1010">
        <v>5</v>
      </c>
      <c r="R1010">
        <f t="shared" si="17"/>
        <v>0</v>
      </c>
    </row>
    <row r="1011" spans="1:18" x14ac:dyDescent="0.3">
      <c r="A1011" t="s">
        <v>15</v>
      </c>
      <c r="B1011" s="1">
        <v>38293</v>
      </c>
      <c r="C1011" t="s">
        <v>71</v>
      </c>
      <c r="D1011" t="s">
        <v>137</v>
      </c>
      <c r="E1011" t="s">
        <v>138</v>
      </c>
      <c r="G1011" s="6" t="s">
        <v>29</v>
      </c>
      <c r="H1011" t="s">
        <v>30</v>
      </c>
      <c r="I1011" t="s">
        <v>26</v>
      </c>
      <c r="J1011" t="s">
        <v>27</v>
      </c>
      <c r="K1011">
        <v>6</v>
      </c>
      <c r="L1011">
        <v>16.600000000000001</v>
      </c>
      <c r="M1011" t="s">
        <v>44</v>
      </c>
      <c r="N1011">
        <v>16.600000000000001</v>
      </c>
      <c r="P1011" cm="1">
        <f t="array" ref="P1011">IF(Q1011&gt;0,INDEX(Q1011:Q22735,MATCH(TRUE,INDEX(Q1011:Q22735="",,),0)-1),"")</f>
        <v>6</v>
      </c>
      <c r="Q1011">
        <v>5</v>
      </c>
      <c r="R1011">
        <f t="shared" si="17"/>
        <v>0</v>
      </c>
    </row>
    <row r="1012" spans="1:18" x14ac:dyDescent="0.3">
      <c r="A1012" t="s">
        <v>15</v>
      </c>
      <c r="B1012" s="1">
        <v>38293</v>
      </c>
      <c r="C1012" t="s">
        <v>71</v>
      </c>
      <c r="D1012" t="s">
        <v>137</v>
      </c>
      <c r="E1012" t="s">
        <v>138</v>
      </c>
      <c r="G1012" s="6" t="s">
        <v>29</v>
      </c>
      <c r="H1012" t="s">
        <v>20</v>
      </c>
      <c r="I1012" t="s">
        <v>26</v>
      </c>
      <c r="J1012" t="s">
        <v>27</v>
      </c>
      <c r="K1012">
        <v>263</v>
      </c>
      <c r="L1012">
        <v>9.6</v>
      </c>
      <c r="M1012" t="s">
        <v>44</v>
      </c>
      <c r="N1012">
        <v>9.6</v>
      </c>
      <c r="P1012" cm="1">
        <f t="array" ref="P1012">IF(Q1012&gt;0,INDEX(Q1012:Q22736,MATCH(TRUE,INDEX(Q1012:Q22736="",,),0)-1),"")</f>
        <v>6</v>
      </c>
      <c r="Q1012">
        <v>5</v>
      </c>
      <c r="R1012">
        <f t="shared" si="17"/>
        <v>0</v>
      </c>
    </row>
    <row r="1013" spans="1:18" x14ac:dyDescent="0.3">
      <c r="A1013" t="s">
        <v>15</v>
      </c>
      <c r="B1013" s="1">
        <v>38293</v>
      </c>
      <c r="C1013" t="s">
        <v>71</v>
      </c>
      <c r="D1013" t="s">
        <v>137</v>
      </c>
      <c r="E1013" t="s">
        <v>138</v>
      </c>
      <c r="G1013" s="6" t="s">
        <v>29</v>
      </c>
      <c r="H1013" t="s">
        <v>41</v>
      </c>
      <c r="I1013" t="s">
        <v>26</v>
      </c>
      <c r="J1013" t="s">
        <v>27</v>
      </c>
      <c r="K1013">
        <v>193</v>
      </c>
      <c r="L1013">
        <v>42.5</v>
      </c>
      <c r="M1013" t="s">
        <v>44</v>
      </c>
      <c r="N1013">
        <v>42.5</v>
      </c>
      <c r="P1013" cm="1">
        <f t="array" ref="P1013">IF(Q1013&gt;0,INDEX(Q1013:Q22737,MATCH(TRUE,INDEX(Q1013:Q22737="",,),0)-1),"")</f>
        <v>6</v>
      </c>
      <c r="Q1013">
        <v>5</v>
      </c>
      <c r="R1013">
        <f t="shared" si="17"/>
        <v>0</v>
      </c>
    </row>
    <row r="1014" spans="1:18" x14ac:dyDescent="0.3">
      <c r="A1014" t="s">
        <v>15</v>
      </c>
      <c r="B1014" s="1">
        <v>38293</v>
      </c>
      <c r="C1014" t="s">
        <v>71</v>
      </c>
      <c r="D1014" t="s">
        <v>137</v>
      </c>
      <c r="E1014" t="s">
        <v>138</v>
      </c>
      <c r="G1014" t="s">
        <v>19</v>
      </c>
      <c r="H1014" t="s">
        <v>41</v>
      </c>
      <c r="I1014" t="s">
        <v>21</v>
      </c>
      <c r="J1014" t="s">
        <v>22</v>
      </c>
      <c r="K1014">
        <v>88.4</v>
      </c>
      <c r="L1014">
        <v>135</v>
      </c>
      <c r="M1014" t="s">
        <v>34</v>
      </c>
      <c r="N1014">
        <v>148.41999999999999</v>
      </c>
      <c r="P1014" cm="1">
        <f t="array" ref="P1014">IF(Q1014&gt;0,INDEX(Q1014:Q22738,MATCH(TRUE,INDEX(Q1014:Q22738="",,),0)-1),"")</f>
        <v>6</v>
      </c>
      <c r="Q1014">
        <v>6</v>
      </c>
      <c r="R1014">
        <f t="shared" si="17"/>
        <v>0</v>
      </c>
    </row>
    <row r="1015" spans="1:18" x14ac:dyDescent="0.3">
      <c r="A1015" t="s">
        <v>15</v>
      </c>
      <c r="B1015" s="1">
        <v>38293</v>
      </c>
      <c r="C1015" t="s">
        <v>71</v>
      </c>
      <c r="D1015" t="s">
        <v>137</v>
      </c>
      <c r="E1015" t="s">
        <v>138</v>
      </c>
      <c r="G1015" t="s">
        <v>19</v>
      </c>
      <c r="H1015" t="s">
        <v>28</v>
      </c>
      <c r="I1015" t="s">
        <v>21</v>
      </c>
      <c r="J1015" t="s">
        <v>22</v>
      </c>
      <c r="K1015">
        <v>232.4</v>
      </c>
      <c r="L1015">
        <v>110</v>
      </c>
      <c r="M1015" t="s">
        <v>34</v>
      </c>
      <c r="N1015">
        <v>110</v>
      </c>
      <c r="P1015" cm="1">
        <f t="array" ref="P1015">IF(Q1015&gt;0,INDEX(Q1015:Q22739,MATCH(TRUE,INDEX(Q1015:Q22739="",,),0)-1),"")</f>
        <v>6</v>
      </c>
      <c r="Q1015">
        <v>6</v>
      </c>
      <c r="R1015">
        <f t="shared" si="17"/>
        <v>0</v>
      </c>
    </row>
    <row r="1016" spans="1:18" x14ac:dyDescent="0.3">
      <c r="A1016" t="s">
        <v>15</v>
      </c>
      <c r="B1016" s="1">
        <v>38293</v>
      </c>
      <c r="C1016" t="s">
        <v>71</v>
      </c>
      <c r="D1016" t="s">
        <v>137</v>
      </c>
      <c r="E1016" t="s">
        <v>138</v>
      </c>
      <c r="G1016" t="s">
        <v>19</v>
      </c>
      <c r="H1016" t="s">
        <v>28</v>
      </c>
      <c r="I1016" t="s">
        <v>26</v>
      </c>
      <c r="J1016" t="s">
        <v>27</v>
      </c>
      <c r="K1016">
        <v>1969</v>
      </c>
      <c r="L1016">
        <v>32.5</v>
      </c>
      <c r="M1016" t="s">
        <v>34</v>
      </c>
      <c r="N1016">
        <v>32.5</v>
      </c>
      <c r="P1016" cm="1">
        <f t="array" ref="P1016">IF(Q1016&gt;0,INDEX(Q1016:Q22740,MATCH(TRUE,INDEX(Q1016:Q22740="",,),0)-1),"")</f>
        <v>6</v>
      </c>
      <c r="Q1016">
        <v>6</v>
      </c>
      <c r="R1016">
        <f t="shared" si="17"/>
        <v>0</v>
      </c>
    </row>
    <row r="1017" spans="1:18" x14ac:dyDescent="0.3">
      <c r="A1017" t="s">
        <v>15</v>
      </c>
      <c r="B1017" s="1">
        <v>38293</v>
      </c>
      <c r="C1017" t="s">
        <v>71</v>
      </c>
      <c r="D1017" t="s">
        <v>137</v>
      </c>
      <c r="E1017" t="s">
        <v>138</v>
      </c>
      <c r="G1017" s="6" t="s">
        <v>29</v>
      </c>
      <c r="H1017" t="s">
        <v>20</v>
      </c>
      <c r="I1017" t="s">
        <v>21</v>
      </c>
      <c r="J1017" t="s">
        <v>22</v>
      </c>
      <c r="K1017">
        <v>16.3</v>
      </c>
      <c r="L1017">
        <v>282</v>
      </c>
      <c r="M1017" t="s">
        <v>34</v>
      </c>
      <c r="N1017">
        <v>282</v>
      </c>
      <c r="P1017" cm="1">
        <f t="array" ref="P1017">IF(Q1017&gt;0,INDEX(Q1017:Q22741,MATCH(TRUE,INDEX(Q1017:Q22741="",,),0)-1),"")</f>
        <v>6</v>
      </c>
      <c r="Q1017">
        <v>6</v>
      </c>
      <c r="R1017">
        <f t="shared" si="17"/>
        <v>0</v>
      </c>
    </row>
    <row r="1018" spans="1:18" x14ac:dyDescent="0.3">
      <c r="A1018" t="s">
        <v>15</v>
      </c>
      <c r="B1018" s="1">
        <v>38293</v>
      </c>
      <c r="C1018" t="s">
        <v>71</v>
      </c>
      <c r="D1018" t="s">
        <v>137</v>
      </c>
      <c r="E1018" t="s">
        <v>138</v>
      </c>
      <c r="G1018" s="6" t="s">
        <v>29</v>
      </c>
      <c r="H1018" t="s">
        <v>30</v>
      </c>
      <c r="I1018" t="s">
        <v>26</v>
      </c>
      <c r="J1018" t="s">
        <v>27</v>
      </c>
      <c r="K1018">
        <v>6</v>
      </c>
      <c r="L1018">
        <v>16.600000000000001</v>
      </c>
      <c r="M1018" t="s">
        <v>34</v>
      </c>
      <c r="N1018">
        <v>16.600000000000001</v>
      </c>
      <c r="P1018" cm="1">
        <f t="array" ref="P1018">IF(Q1018&gt;0,INDEX(Q1018:Q22742,MATCH(TRUE,INDEX(Q1018:Q22742="",,),0)-1),"")</f>
        <v>6</v>
      </c>
      <c r="Q1018">
        <v>6</v>
      </c>
      <c r="R1018">
        <f t="shared" si="17"/>
        <v>0</v>
      </c>
    </row>
    <row r="1019" spans="1:18" x14ac:dyDescent="0.3">
      <c r="A1019" t="s">
        <v>15</v>
      </c>
      <c r="B1019" s="1">
        <v>38293</v>
      </c>
      <c r="C1019" t="s">
        <v>71</v>
      </c>
      <c r="D1019" t="s">
        <v>137</v>
      </c>
      <c r="E1019" t="s">
        <v>138</v>
      </c>
      <c r="G1019" s="6" t="s">
        <v>29</v>
      </c>
      <c r="H1019" t="s">
        <v>20</v>
      </c>
      <c r="I1019" t="s">
        <v>26</v>
      </c>
      <c r="J1019" t="s">
        <v>27</v>
      </c>
      <c r="K1019">
        <v>263</v>
      </c>
      <c r="L1019">
        <v>9.6</v>
      </c>
      <c r="M1019" t="s">
        <v>34</v>
      </c>
      <c r="N1019">
        <v>9.6</v>
      </c>
      <c r="P1019" cm="1">
        <f t="array" ref="P1019">IF(Q1019&gt;0,INDEX(Q1019:Q22743,MATCH(TRUE,INDEX(Q1019:Q22743="",,),0)-1),"")</f>
        <v>6</v>
      </c>
      <c r="Q1019">
        <v>6</v>
      </c>
      <c r="R1019">
        <f t="shared" si="17"/>
        <v>0</v>
      </c>
    </row>
    <row r="1020" spans="1:18" x14ac:dyDescent="0.3">
      <c r="A1020" t="s">
        <v>15</v>
      </c>
      <c r="B1020" s="1">
        <v>38293</v>
      </c>
      <c r="C1020" t="s">
        <v>71</v>
      </c>
      <c r="D1020" t="s">
        <v>137</v>
      </c>
      <c r="E1020" t="s">
        <v>138</v>
      </c>
      <c r="G1020" s="6" t="s">
        <v>29</v>
      </c>
      <c r="H1020" t="s">
        <v>41</v>
      </c>
      <c r="I1020" t="s">
        <v>26</v>
      </c>
      <c r="J1020" t="s">
        <v>27</v>
      </c>
      <c r="K1020">
        <v>193</v>
      </c>
      <c r="L1020">
        <v>42.5</v>
      </c>
      <c r="M1020" t="s">
        <v>34</v>
      </c>
      <c r="N1020">
        <v>42.5</v>
      </c>
      <c r="P1020" cm="1">
        <f t="array" ref="P1020">IF(Q1020&gt;0,INDEX(Q1020:Q22744,MATCH(TRUE,INDEX(Q1020:Q22744="",,),0)-1),"")</f>
        <v>6</v>
      </c>
      <c r="Q1020">
        <v>6</v>
      </c>
      <c r="R1020">
        <f t="shared" si="17"/>
        <v>0</v>
      </c>
    </row>
    <row r="1021" spans="1:18" x14ac:dyDescent="0.3">
      <c r="P1021" t="str" cm="1">
        <f t="array" ref="P1021">IF(Q1021&gt;0,INDEX(Q1021:Q22745,MATCH(TRUE,INDEX(Q1021:Q22745="",,),0)-1),"")</f>
        <v/>
      </c>
      <c r="R1021" t="str">
        <f t="shared" ref="R1021:R1084" si="18">IF(P1021="","",0)</f>
        <v/>
      </c>
    </row>
    <row r="1022" spans="1:18" x14ac:dyDescent="0.3">
      <c r="A1022" t="s">
        <v>15</v>
      </c>
      <c r="B1022" s="1">
        <v>38370</v>
      </c>
      <c r="C1022" t="s">
        <v>16</v>
      </c>
      <c r="D1022" t="s">
        <v>139</v>
      </c>
      <c r="E1022" t="s">
        <v>140</v>
      </c>
      <c r="G1022" t="s">
        <v>19</v>
      </c>
      <c r="H1022" t="s">
        <v>28</v>
      </c>
      <c r="I1022" t="s">
        <v>21</v>
      </c>
      <c r="J1022" t="s">
        <v>22</v>
      </c>
      <c r="K1022">
        <v>508</v>
      </c>
      <c r="L1022">
        <v>83.39</v>
      </c>
      <c r="M1022" t="s">
        <v>34</v>
      </c>
      <c r="N1022">
        <v>216.78</v>
      </c>
      <c r="O1022" t="s">
        <v>24</v>
      </c>
      <c r="P1022" cm="1">
        <f t="array" ref="P1022">IF(Q1022&gt;0,INDEX(Q1022:Q22746,MATCH(TRUE,INDEX(Q1022:Q22746="",,),0)-1),"")</f>
        <v>2</v>
      </c>
      <c r="Q1022">
        <v>1</v>
      </c>
      <c r="R1022">
        <f t="shared" si="18"/>
        <v>0</v>
      </c>
    </row>
    <row r="1023" spans="1:18" x14ac:dyDescent="0.3">
      <c r="A1023" t="s">
        <v>15</v>
      </c>
      <c r="B1023" s="1">
        <v>38370</v>
      </c>
      <c r="C1023" t="s">
        <v>16</v>
      </c>
      <c r="D1023" t="s">
        <v>139</v>
      </c>
      <c r="E1023" t="s">
        <v>140</v>
      </c>
      <c r="G1023" t="s">
        <v>19</v>
      </c>
      <c r="H1023" t="s">
        <v>28</v>
      </c>
      <c r="I1023" t="s">
        <v>26</v>
      </c>
      <c r="J1023" t="s">
        <v>27</v>
      </c>
      <c r="K1023">
        <v>5069</v>
      </c>
      <c r="L1023">
        <v>26.82</v>
      </c>
      <c r="M1023" t="s">
        <v>34</v>
      </c>
      <c r="N1023">
        <v>30</v>
      </c>
      <c r="O1023" t="s">
        <v>24</v>
      </c>
      <c r="P1023" cm="1">
        <f t="array" ref="P1023">IF(Q1023&gt;0,INDEX(Q1023:Q22747,MATCH(TRUE,INDEX(Q1023:Q22747="",,),0)-1),"")</f>
        <v>2</v>
      </c>
      <c r="Q1023">
        <v>1</v>
      </c>
      <c r="R1023">
        <f t="shared" si="18"/>
        <v>0</v>
      </c>
    </row>
    <row r="1024" spans="1:18" x14ac:dyDescent="0.3">
      <c r="A1024" t="s">
        <v>15</v>
      </c>
      <c r="B1024" s="1">
        <v>38370</v>
      </c>
      <c r="C1024" t="s">
        <v>16</v>
      </c>
      <c r="D1024" t="s">
        <v>139</v>
      </c>
      <c r="E1024" t="s">
        <v>140</v>
      </c>
      <c r="G1024" s="6" t="s">
        <v>29</v>
      </c>
      <c r="H1024" t="s">
        <v>63</v>
      </c>
      <c r="I1024" t="s">
        <v>21</v>
      </c>
      <c r="J1024" t="s">
        <v>22</v>
      </c>
      <c r="K1024">
        <v>46.7</v>
      </c>
      <c r="L1024">
        <v>105.61</v>
      </c>
      <c r="M1024" t="s">
        <v>34</v>
      </c>
      <c r="N1024">
        <v>105.61</v>
      </c>
      <c r="O1024" t="s">
        <v>24</v>
      </c>
      <c r="P1024" cm="1">
        <f t="array" ref="P1024">IF(Q1024&gt;0,INDEX(Q1024:Q22748,MATCH(TRUE,INDEX(Q1024:Q22748="",,),0)-1),"")</f>
        <v>2</v>
      </c>
      <c r="Q1024">
        <v>1</v>
      </c>
      <c r="R1024">
        <f t="shared" si="18"/>
        <v>0</v>
      </c>
    </row>
    <row r="1025" spans="1:18" x14ac:dyDescent="0.3">
      <c r="A1025" t="s">
        <v>15</v>
      </c>
      <c r="B1025" s="1">
        <v>38370</v>
      </c>
      <c r="C1025" t="s">
        <v>16</v>
      </c>
      <c r="D1025" t="s">
        <v>139</v>
      </c>
      <c r="E1025" t="s">
        <v>140</v>
      </c>
      <c r="G1025" s="6" t="s">
        <v>29</v>
      </c>
      <c r="H1025" t="s">
        <v>63</v>
      </c>
      <c r="I1025" t="s">
        <v>26</v>
      </c>
      <c r="J1025" t="s">
        <v>27</v>
      </c>
      <c r="K1025">
        <v>560</v>
      </c>
      <c r="L1025">
        <v>18.73</v>
      </c>
      <c r="M1025" t="s">
        <v>34</v>
      </c>
      <c r="N1025">
        <v>18.73</v>
      </c>
      <c r="O1025" t="s">
        <v>24</v>
      </c>
      <c r="P1025" cm="1">
        <f t="array" ref="P1025">IF(Q1025&gt;0,INDEX(Q1025:Q22749,MATCH(TRUE,INDEX(Q1025:Q22749="",,),0)-1),"")</f>
        <v>2</v>
      </c>
      <c r="Q1025">
        <v>1</v>
      </c>
      <c r="R1025">
        <f t="shared" si="18"/>
        <v>0</v>
      </c>
    </row>
    <row r="1026" spans="1:18" x14ac:dyDescent="0.3">
      <c r="A1026" t="s">
        <v>15</v>
      </c>
      <c r="B1026" s="1">
        <v>38370</v>
      </c>
      <c r="C1026" t="s">
        <v>16</v>
      </c>
      <c r="D1026" t="s">
        <v>139</v>
      </c>
      <c r="E1026" t="s">
        <v>140</v>
      </c>
      <c r="G1026" t="s">
        <v>19</v>
      </c>
      <c r="H1026" t="s">
        <v>28</v>
      </c>
      <c r="I1026" t="s">
        <v>21</v>
      </c>
      <c r="J1026" t="s">
        <v>22</v>
      </c>
      <c r="K1026">
        <v>508</v>
      </c>
      <c r="L1026">
        <v>83.39</v>
      </c>
      <c r="M1026" t="s">
        <v>31</v>
      </c>
      <c r="N1026">
        <v>127</v>
      </c>
      <c r="P1026" cm="1">
        <f t="array" ref="P1026">IF(Q1026&gt;0,INDEX(Q1026:Q22750,MATCH(TRUE,INDEX(Q1026:Q22750="",,),0)-1),"")</f>
        <v>2</v>
      </c>
      <c r="Q1026">
        <v>2</v>
      </c>
      <c r="R1026">
        <f t="shared" si="18"/>
        <v>0</v>
      </c>
    </row>
    <row r="1027" spans="1:18" x14ac:dyDescent="0.3">
      <c r="A1027" t="s">
        <v>15</v>
      </c>
      <c r="B1027" s="1">
        <v>38370</v>
      </c>
      <c r="C1027" t="s">
        <v>16</v>
      </c>
      <c r="D1027" t="s">
        <v>139</v>
      </c>
      <c r="E1027" t="s">
        <v>140</v>
      </c>
      <c r="G1027" t="s">
        <v>19</v>
      </c>
      <c r="H1027" t="s">
        <v>28</v>
      </c>
      <c r="I1027" t="s">
        <v>26</v>
      </c>
      <c r="J1027" t="s">
        <v>27</v>
      </c>
      <c r="K1027">
        <v>5069</v>
      </c>
      <c r="L1027">
        <v>26.82</v>
      </c>
      <c r="M1027" t="s">
        <v>31</v>
      </c>
      <c r="N1027">
        <v>26.82</v>
      </c>
      <c r="P1027" cm="1">
        <f t="array" ref="P1027">IF(Q1027&gt;0,INDEX(Q1027:Q22751,MATCH(TRUE,INDEX(Q1027:Q22751="",,),0)-1),"")</f>
        <v>2</v>
      </c>
      <c r="Q1027">
        <v>2</v>
      </c>
      <c r="R1027">
        <f t="shared" si="18"/>
        <v>0</v>
      </c>
    </row>
    <row r="1028" spans="1:18" x14ac:dyDescent="0.3">
      <c r="A1028" t="s">
        <v>15</v>
      </c>
      <c r="B1028" s="1">
        <v>38370</v>
      </c>
      <c r="C1028" t="s">
        <v>16</v>
      </c>
      <c r="D1028" t="s">
        <v>139</v>
      </c>
      <c r="E1028" t="s">
        <v>140</v>
      </c>
      <c r="G1028" s="6" t="s">
        <v>29</v>
      </c>
      <c r="H1028" t="s">
        <v>63</v>
      </c>
      <c r="I1028" t="s">
        <v>21</v>
      </c>
      <c r="J1028" t="s">
        <v>22</v>
      </c>
      <c r="K1028">
        <v>46.7</v>
      </c>
      <c r="L1028">
        <v>105.61</v>
      </c>
      <c r="M1028" t="s">
        <v>31</v>
      </c>
      <c r="N1028">
        <v>105.61</v>
      </c>
      <c r="P1028" cm="1">
        <f t="array" ref="P1028">IF(Q1028&gt;0,INDEX(Q1028:Q22752,MATCH(TRUE,INDEX(Q1028:Q22752="",,),0)-1),"")</f>
        <v>2</v>
      </c>
      <c r="Q1028">
        <v>2</v>
      </c>
      <c r="R1028">
        <f t="shared" si="18"/>
        <v>0</v>
      </c>
    </row>
    <row r="1029" spans="1:18" x14ac:dyDescent="0.3">
      <c r="A1029" t="s">
        <v>15</v>
      </c>
      <c r="B1029" s="1">
        <v>38370</v>
      </c>
      <c r="C1029" t="s">
        <v>16</v>
      </c>
      <c r="D1029" t="s">
        <v>139</v>
      </c>
      <c r="E1029" t="s">
        <v>140</v>
      </c>
      <c r="G1029" s="6" t="s">
        <v>29</v>
      </c>
      <c r="H1029" t="s">
        <v>63</v>
      </c>
      <c r="I1029" t="s">
        <v>26</v>
      </c>
      <c r="J1029" t="s">
        <v>27</v>
      </c>
      <c r="K1029">
        <v>560</v>
      </c>
      <c r="L1029">
        <v>18.73</v>
      </c>
      <c r="M1029" t="s">
        <v>31</v>
      </c>
      <c r="N1029">
        <v>18.73</v>
      </c>
      <c r="P1029" cm="1">
        <f t="array" ref="P1029">IF(Q1029&gt;0,INDEX(Q1029:Q22753,MATCH(TRUE,INDEX(Q1029:Q22753="",,),0)-1),"")</f>
        <v>2</v>
      </c>
      <c r="Q1029">
        <v>2</v>
      </c>
      <c r="R1029">
        <f t="shared" si="18"/>
        <v>0</v>
      </c>
    </row>
    <row r="1030" spans="1:18" x14ac:dyDescent="0.3">
      <c r="P1030" t="str" cm="1">
        <f t="array" ref="P1030">IF(Q1030&gt;0,INDEX(Q1030:Q22754,MATCH(TRUE,INDEX(Q1030:Q22754="",,),0)-1),"")</f>
        <v/>
      </c>
      <c r="R1030" t="str">
        <f t="shared" si="18"/>
        <v/>
      </c>
    </row>
    <row r="1031" spans="1:18" x14ac:dyDescent="0.3">
      <c r="A1031" t="s">
        <v>15</v>
      </c>
      <c r="B1031" s="1">
        <v>38370</v>
      </c>
      <c r="C1031" t="s">
        <v>16</v>
      </c>
      <c r="D1031" t="s">
        <v>141</v>
      </c>
      <c r="E1031" t="s">
        <v>142</v>
      </c>
      <c r="G1031" t="s">
        <v>19</v>
      </c>
      <c r="H1031" t="s">
        <v>41</v>
      </c>
      <c r="I1031" t="s">
        <v>21</v>
      </c>
      <c r="J1031" t="s">
        <v>22</v>
      </c>
      <c r="K1031">
        <v>12.1</v>
      </c>
      <c r="L1031">
        <v>129</v>
      </c>
      <c r="M1031" t="s">
        <v>44</v>
      </c>
      <c r="N1031">
        <v>129.01</v>
      </c>
      <c r="O1031" t="s">
        <v>24</v>
      </c>
      <c r="P1031" cm="1">
        <f t="array" ref="P1031">IF(Q1031&gt;0,INDEX(Q1031:Q22755,MATCH(TRUE,INDEX(Q1031:Q22755="",,),0)-1),"")</f>
        <v>2</v>
      </c>
      <c r="Q1031">
        <v>1</v>
      </c>
      <c r="R1031">
        <f t="shared" si="18"/>
        <v>0</v>
      </c>
    </row>
    <row r="1032" spans="1:18" x14ac:dyDescent="0.3">
      <c r="A1032" t="s">
        <v>15</v>
      </c>
      <c r="B1032" s="1">
        <v>38370</v>
      </c>
      <c r="C1032" t="s">
        <v>16</v>
      </c>
      <c r="D1032" t="s">
        <v>141</v>
      </c>
      <c r="E1032" t="s">
        <v>142</v>
      </c>
      <c r="G1032" t="s">
        <v>19</v>
      </c>
      <c r="H1032" t="s">
        <v>41</v>
      </c>
      <c r="I1032" t="s">
        <v>26</v>
      </c>
      <c r="J1032" t="s">
        <v>27</v>
      </c>
      <c r="K1032">
        <v>267</v>
      </c>
      <c r="L1032">
        <v>35.450000000000003</v>
      </c>
      <c r="M1032" t="s">
        <v>44</v>
      </c>
      <c r="N1032">
        <v>45.56</v>
      </c>
      <c r="O1032" t="s">
        <v>24</v>
      </c>
      <c r="P1032" cm="1">
        <f t="array" ref="P1032">IF(Q1032&gt;0,INDEX(Q1032:Q22756,MATCH(TRUE,INDEX(Q1032:Q22756="",,),0)-1),"")</f>
        <v>2</v>
      </c>
      <c r="Q1032">
        <v>1</v>
      </c>
      <c r="R1032">
        <f t="shared" si="18"/>
        <v>0</v>
      </c>
    </row>
    <row r="1033" spans="1:18" x14ac:dyDescent="0.3">
      <c r="A1033" t="s">
        <v>15</v>
      </c>
      <c r="B1033" s="1">
        <v>38370</v>
      </c>
      <c r="C1033" t="s">
        <v>16</v>
      </c>
      <c r="D1033" t="s">
        <v>141</v>
      </c>
      <c r="E1033" t="s">
        <v>142</v>
      </c>
      <c r="G1033" s="6" t="s">
        <v>29</v>
      </c>
      <c r="H1033" t="s">
        <v>28</v>
      </c>
      <c r="I1033" t="s">
        <v>21</v>
      </c>
      <c r="J1033" t="s">
        <v>22</v>
      </c>
      <c r="K1033">
        <v>2.8</v>
      </c>
      <c r="L1033">
        <v>87</v>
      </c>
      <c r="M1033" t="s">
        <v>44</v>
      </c>
      <c r="N1033">
        <v>87</v>
      </c>
      <c r="O1033" t="s">
        <v>24</v>
      </c>
      <c r="P1033" cm="1">
        <f t="array" ref="P1033">IF(Q1033&gt;0,INDEX(Q1033:Q22757,MATCH(TRUE,INDEX(Q1033:Q22757="",,),0)-1),"")</f>
        <v>2</v>
      </c>
      <c r="Q1033">
        <v>1</v>
      </c>
      <c r="R1033">
        <f t="shared" si="18"/>
        <v>0</v>
      </c>
    </row>
    <row r="1034" spans="1:18" x14ac:dyDescent="0.3">
      <c r="A1034" t="s">
        <v>15</v>
      </c>
      <c r="B1034" s="1">
        <v>38370</v>
      </c>
      <c r="C1034" t="s">
        <v>16</v>
      </c>
      <c r="D1034" t="s">
        <v>141</v>
      </c>
      <c r="E1034" t="s">
        <v>142</v>
      </c>
      <c r="G1034" s="6" t="s">
        <v>29</v>
      </c>
      <c r="H1034" t="s">
        <v>43</v>
      </c>
      <c r="I1034" t="s">
        <v>21</v>
      </c>
      <c r="J1034" t="s">
        <v>22</v>
      </c>
      <c r="K1034">
        <v>9.8000000000000007</v>
      </c>
      <c r="L1034">
        <v>123</v>
      </c>
      <c r="M1034" t="s">
        <v>44</v>
      </c>
      <c r="N1034">
        <v>123</v>
      </c>
      <c r="O1034" t="s">
        <v>24</v>
      </c>
      <c r="P1034" cm="1">
        <f t="array" ref="P1034">IF(Q1034&gt;0,INDEX(Q1034:Q22758,MATCH(TRUE,INDEX(Q1034:Q22758="",,),0)-1),"")</f>
        <v>2</v>
      </c>
      <c r="Q1034">
        <v>1</v>
      </c>
      <c r="R1034">
        <f t="shared" si="18"/>
        <v>0</v>
      </c>
    </row>
    <row r="1035" spans="1:18" x14ac:dyDescent="0.3">
      <c r="A1035" t="s">
        <v>15</v>
      </c>
      <c r="B1035" s="1">
        <v>38370</v>
      </c>
      <c r="C1035" t="s">
        <v>16</v>
      </c>
      <c r="D1035" t="s">
        <v>141</v>
      </c>
      <c r="E1035" t="s">
        <v>142</v>
      </c>
      <c r="G1035" s="6" t="s">
        <v>29</v>
      </c>
      <c r="H1035" t="s">
        <v>64</v>
      </c>
      <c r="I1035" t="s">
        <v>21</v>
      </c>
      <c r="J1035" t="s">
        <v>22</v>
      </c>
      <c r="K1035">
        <v>0.5</v>
      </c>
      <c r="L1035">
        <v>44</v>
      </c>
      <c r="M1035" t="s">
        <v>44</v>
      </c>
      <c r="N1035">
        <v>44</v>
      </c>
      <c r="O1035" t="s">
        <v>24</v>
      </c>
      <c r="P1035" cm="1">
        <f t="array" ref="P1035">IF(Q1035&gt;0,INDEX(Q1035:Q22759,MATCH(TRUE,INDEX(Q1035:Q22759="",,),0)-1),"")</f>
        <v>2</v>
      </c>
      <c r="Q1035">
        <v>1</v>
      </c>
      <c r="R1035">
        <f t="shared" si="18"/>
        <v>0</v>
      </c>
    </row>
    <row r="1036" spans="1:18" x14ac:dyDescent="0.3">
      <c r="A1036" t="s">
        <v>15</v>
      </c>
      <c r="B1036" s="1">
        <v>38370</v>
      </c>
      <c r="C1036" t="s">
        <v>16</v>
      </c>
      <c r="D1036" t="s">
        <v>141</v>
      </c>
      <c r="E1036" t="s">
        <v>142</v>
      </c>
      <c r="G1036" s="6" t="s">
        <v>29</v>
      </c>
      <c r="H1036" t="s">
        <v>28</v>
      </c>
      <c r="I1036" t="s">
        <v>26</v>
      </c>
      <c r="J1036" t="s">
        <v>27</v>
      </c>
      <c r="K1036">
        <v>35</v>
      </c>
      <c r="L1036">
        <v>28.45</v>
      </c>
      <c r="M1036" t="s">
        <v>44</v>
      </c>
      <c r="N1036">
        <v>28.45</v>
      </c>
      <c r="O1036" t="s">
        <v>24</v>
      </c>
      <c r="P1036" cm="1">
        <f t="array" ref="P1036">IF(Q1036&gt;0,INDEX(Q1036:Q22760,MATCH(TRUE,INDEX(Q1036:Q22760="",,),0)-1),"")</f>
        <v>2</v>
      </c>
      <c r="Q1036">
        <v>1</v>
      </c>
      <c r="R1036">
        <f t="shared" si="18"/>
        <v>0</v>
      </c>
    </row>
    <row r="1037" spans="1:18" x14ac:dyDescent="0.3">
      <c r="A1037" t="s">
        <v>15</v>
      </c>
      <c r="B1037" s="1">
        <v>38370</v>
      </c>
      <c r="C1037" t="s">
        <v>16</v>
      </c>
      <c r="D1037" t="s">
        <v>141</v>
      </c>
      <c r="E1037" t="s">
        <v>142</v>
      </c>
      <c r="G1037" s="6" t="s">
        <v>29</v>
      </c>
      <c r="H1037" t="s">
        <v>43</v>
      </c>
      <c r="I1037" t="s">
        <v>26</v>
      </c>
      <c r="J1037" t="s">
        <v>27</v>
      </c>
      <c r="K1037">
        <v>12</v>
      </c>
      <c r="L1037">
        <v>10.6</v>
      </c>
      <c r="M1037" t="s">
        <v>44</v>
      </c>
      <c r="N1037">
        <v>10.6</v>
      </c>
      <c r="O1037" t="s">
        <v>24</v>
      </c>
      <c r="P1037" cm="1">
        <f t="array" ref="P1037">IF(Q1037&gt;0,INDEX(Q1037:Q22761,MATCH(TRUE,INDEX(Q1037:Q22761="",,),0)-1),"")</f>
        <v>2</v>
      </c>
      <c r="Q1037">
        <v>1</v>
      </c>
      <c r="R1037">
        <f t="shared" si="18"/>
        <v>0</v>
      </c>
    </row>
    <row r="1038" spans="1:18" x14ac:dyDescent="0.3">
      <c r="A1038" t="s">
        <v>15</v>
      </c>
      <c r="B1038" s="1">
        <v>38370</v>
      </c>
      <c r="C1038" t="s">
        <v>16</v>
      </c>
      <c r="D1038" t="s">
        <v>141</v>
      </c>
      <c r="E1038" t="s">
        <v>142</v>
      </c>
      <c r="G1038" s="6" t="s">
        <v>29</v>
      </c>
      <c r="H1038" t="s">
        <v>64</v>
      </c>
      <c r="I1038" t="s">
        <v>26</v>
      </c>
      <c r="J1038" t="s">
        <v>27</v>
      </c>
      <c r="K1038">
        <v>12</v>
      </c>
      <c r="L1038">
        <v>9.8000000000000007</v>
      </c>
      <c r="M1038" t="s">
        <v>44</v>
      </c>
      <c r="N1038">
        <v>9.8000000000000007</v>
      </c>
      <c r="O1038" t="s">
        <v>24</v>
      </c>
      <c r="P1038" cm="1">
        <f t="array" ref="P1038">IF(Q1038&gt;0,INDEX(Q1038:Q22762,MATCH(TRUE,INDEX(Q1038:Q22762="",,),0)-1),"")</f>
        <v>2</v>
      </c>
      <c r="Q1038">
        <v>1</v>
      </c>
      <c r="R1038">
        <f t="shared" si="18"/>
        <v>0</v>
      </c>
    </row>
    <row r="1039" spans="1:18" x14ac:dyDescent="0.3">
      <c r="A1039" t="s">
        <v>15</v>
      </c>
      <c r="B1039" s="1">
        <v>38370</v>
      </c>
      <c r="C1039" t="s">
        <v>16</v>
      </c>
      <c r="D1039" t="s">
        <v>141</v>
      </c>
      <c r="E1039" t="s">
        <v>142</v>
      </c>
      <c r="G1039" t="s">
        <v>19</v>
      </c>
      <c r="H1039" t="s">
        <v>41</v>
      </c>
      <c r="I1039" t="s">
        <v>21</v>
      </c>
      <c r="J1039" t="s">
        <v>22</v>
      </c>
      <c r="K1039">
        <v>12.1</v>
      </c>
      <c r="L1039">
        <v>129</v>
      </c>
      <c r="M1039" t="s">
        <v>31</v>
      </c>
      <c r="N1039">
        <v>203.6</v>
      </c>
      <c r="P1039" cm="1">
        <f t="array" ref="P1039">IF(Q1039&gt;0,INDEX(Q1039:Q22763,MATCH(TRUE,INDEX(Q1039:Q22763="",,),0)-1),"")</f>
        <v>2</v>
      </c>
      <c r="Q1039">
        <v>2</v>
      </c>
      <c r="R1039">
        <f t="shared" si="18"/>
        <v>0</v>
      </c>
    </row>
    <row r="1040" spans="1:18" x14ac:dyDescent="0.3">
      <c r="A1040" t="s">
        <v>15</v>
      </c>
      <c r="B1040" s="1">
        <v>38370</v>
      </c>
      <c r="C1040" t="s">
        <v>16</v>
      </c>
      <c r="D1040" t="s">
        <v>141</v>
      </c>
      <c r="E1040" t="s">
        <v>142</v>
      </c>
      <c r="G1040" t="s">
        <v>19</v>
      </c>
      <c r="H1040" t="s">
        <v>41</v>
      </c>
      <c r="I1040" t="s">
        <v>26</v>
      </c>
      <c r="J1040" t="s">
        <v>27</v>
      </c>
      <c r="K1040">
        <v>267</v>
      </c>
      <c r="L1040">
        <v>35.450000000000003</v>
      </c>
      <c r="M1040" t="s">
        <v>31</v>
      </c>
      <c r="N1040">
        <v>35.450000000000003</v>
      </c>
      <c r="P1040" cm="1">
        <f t="array" ref="P1040">IF(Q1040&gt;0,INDEX(Q1040:Q22764,MATCH(TRUE,INDEX(Q1040:Q22764="",,),0)-1),"")</f>
        <v>2</v>
      </c>
      <c r="Q1040">
        <v>2</v>
      </c>
      <c r="R1040">
        <f t="shared" si="18"/>
        <v>0</v>
      </c>
    </row>
    <row r="1041" spans="1:18" x14ac:dyDescent="0.3">
      <c r="A1041" t="s">
        <v>15</v>
      </c>
      <c r="B1041" s="1">
        <v>38370</v>
      </c>
      <c r="C1041" t="s">
        <v>16</v>
      </c>
      <c r="D1041" t="s">
        <v>141</v>
      </c>
      <c r="E1041" t="s">
        <v>142</v>
      </c>
      <c r="G1041" s="6" t="s">
        <v>29</v>
      </c>
      <c r="H1041" t="s">
        <v>28</v>
      </c>
      <c r="I1041" t="s">
        <v>21</v>
      </c>
      <c r="J1041" t="s">
        <v>22</v>
      </c>
      <c r="K1041">
        <v>2.8</v>
      </c>
      <c r="L1041">
        <v>87</v>
      </c>
      <c r="M1041" t="s">
        <v>31</v>
      </c>
      <c r="N1041">
        <v>87</v>
      </c>
      <c r="P1041" cm="1">
        <f t="array" ref="P1041">IF(Q1041&gt;0,INDEX(Q1041:Q22765,MATCH(TRUE,INDEX(Q1041:Q22765="",,),0)-1),"")</f>
        <v>2</v>
      </c>
      <c r="Q1041">
        <v>2</v>
      </c>
      <c r="R1041">
        <f t="shared" si="18"/>
        <v>0</v>
      </c>
    </row>
    <row r="1042" spans="1:18" x14ac:dyDescent="0.3">
      <c r="A1042" t="s">
        <v>15</v>
      </c>
      <c r="B1042" s="1">
        <v>38370</v>
      </c>
      <c r="C1042" t="s">
        <v>16</v>
      </c>
      <c r="D1042" t="s">
        <v>141</v>
      </c>
      <c r="E1042" t="s">
        <v>142</v>
      </c>
      <c r="G1042" s="6" t="s">
        <v>29</v>
      </c>
      <c r="H1042" t="s">
        <v>43</v>
      </c>
      <c r="I1042" t="s">
        <v>21</v>
      </c>
      <c r="J1042" t="s">
        <v>22</v>
      </c>
      <c r="K1042">
        <v>9.8000000000000007</v>
      </c>
      <c r="L1042">
        <v>123</v>
      </c>
      <c r="M1042" t="s">
        <v>31</v>
      </c>
      <c r="N1042">
        <v>123</v>
      </c>
      <c r="P1042" cm="1">
        <f t="array" ref="P1042">IF(Q1042&gt;0,INDEX(Q1042:Q22766,MATCH(TRUE,INDEX(Q1042:Q22766="",,),0)-1),"")</f>
        <v>2</v>
      </c>
      <c r="Q1042">
        <v>2</v>
      </c>
      <c r="R1042">
        <f t="shared" si="18"/>
        <v>0</v>
      </c>
    </row>
    <row r="1043" spans="1:18" x14ac:dyDescent="0.3">
      <c r="A1043" t="s">
        <v>15</v>
      </c>
      <c r="B1043" s="1">
        <v>38370</v>
      </c>
      <c r="C1043" t="s">
        <v>16</v>
      </c>
      <c r="D1043" t="s">
        <v>141</v>
      </c>
      <c r="E1043" t="s">
        <v>142</v>
      </c>
      <c r="G1043" s="6" t="s">
        <v>29</v>
      </c>
      <c r="H1043" t="s">
        <v>64</v>
      </c>
      <c r="I1043" t="s">
        <v>21</v>
      </c>
      <c r="J1043" t="s">
        <v>22</v>
      </c>
      <c r="K1043">
        <v>0.5</v>
      </c>
      <c r="L1043">
        <v>44</v>
      </c>
      <c r="M1043" t="s">
        <v>31</v>
      </c>
      <c r="N1043">
        <v>44</v>
      </c>
      <c r="P1043" cm="1">
        <f t="array" ref="P1043">IF(Q1043&gt;0,INDEX(Q1043:Q22767,MATCH(TRUE,INDEX(Q1043:Q22767="",,),0)-1),"")</f>
        <v>2</v>
      </c>
      <c r="Q1043">
        <v>2</v>
      </c>
      <c r="R1043">
        <f t="shared" si="18"/>
        <v>0</v>
      </c>
    </row>
    <row r="1044" spans="1:18" x14ac:dyDescent="0.3">
      <c r="A1044" t="s">
        <v>15</v>
      </c>
      <c r="B1044" s="1">
        <v>38370</v>
      </c>
      <c r="C1044" t="s">
        <v>16</v>
      </c>
      <c r="D1044" t="s">
        <v>141</v>
      </c>
      <c r="E1044" t="s">
        <v>142</v>
      </c>
      <c r="G1044" s="6" t="s">
        <v>29</v>
      </c>
      <c r="H1044" t="s">
        <v>28</v>
      </c>
      <c r="I1044" t="s">
        <v>26</v>
      </c>
      <c r="J1044" t="s">
        <v>27</v>
      </c>
      <c r="K1044">
        <v>35</v>
      </c>
      <c r="L1044">
        <v>28.45</v>
      </c>
      <c r="M1044" t="s">
        <v>31</v>
      </c>
      <c r="N1044">
        <v>28.45</v>
      </c>
      <c r="P1044" cm="1">
        <f t="array" ref="P1044">IF(Q1044&gt;0,INDEX(Q1044:Q22768,MATCH(TRUE,INDEX(Q1044:Q22768="",,),0)-1),"")</f>
        <v>2</v>
      </c>
      <c r="Q1044">
        <v>2</v>
      </c>
      <c r="R1044">
        <f t="shared" si="18"/>
        <v>0</v>
      </c>
    </row>
    <row r="1045" spans="1:18" x14ac:dyDescent="0.3">
      <c r="A1045" t="s">
        <v>15</v>
      </c>
      <c r="B1045" s="1">
        <v>38370</v>
      </c>
      <c r="C1045" t="s">
        <v>16</v>
      </c>
      <c r="D1045" t="s">
        <v>141</v>
      </c>
      <c r="E1045" t="s">
        <v>142</v>
      </c>
      <c r="G1045" s="6" t="s">
        <v>29</v>
      </c>
      <c r="H1045" t="s">
        <v>43</v>
      </c>
      <c r="I1045" t="s">
        <v>26</v>
      </c>
      <c r="J1045" t="s">
        <v>27</v>
      </c>
      <c r="K1045">
        <v>12</v>
      </c>
      <c r="L1045">
        <v>10.6</v>
      </c>
      <c r="M1045" t="s">
        <v>31</v>
      </c>
      <c r="N1045">
        <v>10.6</v>
      </c>
      <c r="P1045" cm="1">
        <f t="array" ref="P1045">IF(Q1045&gt;0,INDEX(Q1045:Q22769,MATCH(TRUE,INDEX(Q1045:Q22769="",,),0)-1),"")</f>
        <v>2</v>
      </c>
      <c r="Q1045">
        <v>2</v>
      </c>
      <c r="R1045">
        <f t="shared" si="18"/>
        <v>0</v>
      </c>
    </row>
    <row r="1046" spans="1:18" x14ac:dyDescent="0.3">
      <c r="A1046" t="s">
        <v>15</v>
      </c>
      <c r="B1046" s="1">
        <v>38370</v>
      </c>
      <c r="C1046" t="s">
        <v>16</v>
      </c>
      <c r="D1046" t="s">
        <v>141</v>
      </c>
      <c r="E1046" t="s">
        <v>142</v>
      </c>
      <c r="G1046" s="6" t="s">
        <v>29</v>
      </c>
      <c r="H1046" t="s">
        <v>64</v>
      </c>
      <c r="I1046" t="s">
        <v>26</v>
      </c>
      <c r="J1046" t="s">
        <v>27</v>
      </c>
      <c r="K1046">
        <v>12</v>
      </c>
      <c r="L1046">
        <v>9.8000000000000007</v>
      </c>
      <c r="M1046" t="s">
        <v>31</v>
      </c>
      <c r="N1046">
        <v>9.8000000000000007</v>
      </c>
      <c r="P1046" cm="1">
        <f t="array" ref="P1046">IF(Q1046&gt;0,INDEX(Q1046:Q22770,MATCH(TRUE,INDEX(Q1046:Q22770="",,),0)-1),"")</f>
        <v>2</v>
      </c>
      <c r="Q1046">
        <v>2</v>
      </c>
      <c r="R1046">
        <f t="shared" si="18"/>
        <v>0</v>
      </c>
    </row>
    <row r="1047" spans="1:18" x14ac:dyDescent="0.3">
      <c r="P1047" t="str" cm="1">
        <f t="array" ref="P1047">IF(Q1047&gt;0,INDEX(Q1047:Q22771,MATCH(TRUE,INDEX(Q1047:Q22771="",,),0)-1),"")</f>
        <v/>
      </c>
      <c r="R1047" t="str">
        <f t="shared" si="18"/>
        <v/>
      </c>
    </row>
    <row r="1048" spans="1:18" x14ac:dyDescent="0.3">
      <c r="A1048" t="s">
        <v>15</v>
      </c>
      <c r="B1048" s="1">
        <v>38370</v>
      </c>
      <c r="C1048" t="s">
        <v>16</v>
      </c>
      <c r="D1048" t="s">
        <v>143</v>
      </c>
      <c r="E1048" t="s">
        <v>144</v>
      </c>
      <c r="G1048" t="s">
        <v>19</v>
      </c>
      <c r="H1048" t="s">
        <v>41</v>
      </c>
      <c r="I1048" t="s">
        <v>21</v>
      </c>
      <c r="J1048" t="s">
        <v>22</v>
      </c>
      <c r="K1048">
        <v>109.5</v>
      </c>
      <c r="L1048">
        <v>155</v>
      </c>
      <c r="M1048" t="s">
        <v>31</v>
      </c>
      <c r="N1048">
        <v>213.24</v>
      </c>
      <c r="O1048" t="s">
        <v>24</v>
      </c>
      <c r="P1048" cm="1">
        <f t="array" ref="P1048">IF(Q1048&gt;0,INDEX(Q1048:Q22772,MATCH(TRUE,INDEX(Q1048:Q22772="",,),0)-1),"")</f>
        <v>2</v>
      </c>
      <c r="Q1048">
        <v>1</v>
      </c>
      <c r="R1048">
        <f t="shared" si="18"/>
        <v>0</v>
      </c>
    </row>
    <row r="1049" spans="1:18" x14ac:dyDescent="0.3">
      <c r="A1049" t="s">
        <v>15</v>
      </c>
      <c r="B1049" s="1">
        <v>38370</v>
      </c>
      <c r="C1049" t="s">
        <v>16</v>
      </c>
      <c r="D1049" t="s">
        <v>143</v>
      </c>
      <c r="E1049" t="s">
        <v>144</v>
      </c>
      <c r="G1049" t="s">
        <v>19</v>
      </c>
      <c r="H1049" t="s">
        <v>28</v>
      </c>
      <c r="I1049" t="s">
        <v>21</v>
      </c>
      <c r="J1049" t="s">
        <v>22</v>
      </c>
      <c r="K1049">
        <v>91.4</v>
      </c>
      <c r="L1049">
        <v>100</v>
      </c>
      <c r="M1049" t="s">
        <v>31</v>
      </c>
      <c r="N1049">
        <v>100</v>
      </c>
      <c r="O1049" t="s">
        <v>24</v>
      </c>
      <c r="P1049" cm="1">
        <f t="array" ref="P1049">IF(Q1049&gt;0,INDEX(Q1049:Q22773,MATCH(TRUE,INDEX(Q1049:Q22773="",,),0)-1),"")</f>
        <v>2</v>
      </c>
      <c r="Q1049">
        <v>1</v>
      </c>
      <c r="R1049">
        <f t="shared" si="18"/>
        <v>0</v>
      </c>
    </row>
    <row r="1050" spans="1:18" x14ac:dyDescent="0.3">
      <c r="A1050" t="s">
        <v>15</v>
      </c>
      <c r="B1050" s="1">
        <v>38370</v>
      </c>
      <c r="C1050" t="s">
        <v>16</v>
      </c>
      <c r="D1050" t="s">
        <v>143</v>
      </c>
      <c r="E1050" t="s">
        <v>144</v>
      </c>
      <c r="G1050" t="s">
        <v>19</v>
      </c>
      <c r="H1050" t="s">
        <v>28</v>
      </c>
      <c r="I1050" t="s">
        <v>26</v>
      </c>
      <c r="J1050" t="s">
        <v>27</v>
      </c>
      <c r="K1050">
        <v>593</v>
      </c>
      <c r="L1050">
        <v>29.1</v>
      </c>
      <c r="M1050" t="s">
        <v>31</v>
      </c>
      <c r="N1050">
        <v>29.1</v>
      </c>
      <c r="O1050" t="s">
        <v>24</v>
      </c>
      <c r="P1050" cm="1">
        <f t="array" ref="P1050">IF(Q1050&gt;0,INDEX(Q1050:Q22774,MATCH(TRUE,INDEX(Q1050:Q22774="",,),0)-1),"")</f>
        <v>2</v>
      </c>
      <c r="Q1050">
        <v>1</v>
      </c>
      <c r="R1050">
        <f t="shared" si="18"/>
        <v>0</v>
      </c>
    </row>
    <row r="1051" spans="1:18" x14ac:dyDescent="0.3">
      <c r="A1051" t="s">
        <v>15</v>
      </c>
      <c r="B1051" s="1">
        <v>38370</v>
      </c>
      <c r="C1051" t="s">
        <v>16</v>
      </c>
      <c r="D1051" t="s">
        <v>143</v>
      </c>
      <c r="E1051" t="s">
        <v>144</v>
      </c>
      <c r="G1051" s="6" t="s">
        <v>29</v>
      </c>
      <c r="H1051" t="s">
        <v>63</v>
      </c>
      <c r="I1051" t="s">
        <v>21</v>
      </c>
      <c r="J1051" t="s">
        <v>22</v>
      </c>
      <c r="K1051">
        <v>41.9</v>
      </c>
      <c r="L1051">
        <v>129</v>
      </c>
      <c r="M1051" t="s">
        <v>31</v>
      </c>
      <c r="N1051">
        <v>129</v>
      </c>
      <c r="O1051" t="s">
        <v>24</v>
      </c>
      <c r="P1051" cm="1">
        <f t="array" ref="P1051">IF(Q1051&gt;0,INDEX(Q1051:Q22775,MATCH(TRUE,INDEX(Q1051:Q22775="",,),0)-1),"")</f>
        <v>2</v>
      </c>
      <c r="Q1051">
        <v>1</v>
      </c>
      <c r="R1051">
        <f t="shared" si="18"/>
        <v>0</v>
      </c>
    </row>
    <row r="1052" spans="1:18" x14ac:dyDescent="0.3">
      <c r="A1052" t="s">
        <v>15</v>
      </c>
      <c r="B1052" s="1">
        <v>38370</v>
      </c>
      <c r="C1052" t="s">
        <v>16</v>
      </c>
      <c r="D1052" t="s">
        <v>143</v>
      </c>
      <c r="E1052" t="s">
        <v>144</v>
      </c>
      <c r="G1052" s="6" t="s">
        <v>29</v>
      </c>
      <c r="H1052" t="s">
        <v>41</v>
      </c>
      <c r="I1052" t="s">
        <v>26</v>
      </c>
      <c r="J1052" t="s">
        <v>27</v>
      </c>
      <c r="K1052">
        <v>88</v>
      </c>
      <c r="L1052">
        <v>42.05</v>
      </c>
      <c r="M1052" t="s">
        <v>31</v>
      </c>
      <c r="N1052">
        <v>42.05</v>
      </c>
      <c r="O1052" t="s">
        <v>24</v>
      </c>
      <c r="P1052" cm="1">
        <f t="array" ref="P1052">IF(Q1052&gt;0,INDEX(Q1052:Q22776,MATCH(TRUE,INDEX(Q1052:Q22776="",,),0)-1),"")</f>
        <v>2</v>
      </c>
      <c r="Q1052">
        <v>1</v>
      </c>
      <c r="R1052">
        <f t="shared" si="18"/>
        <v>0</v>
      </c>
    </row>
    <row r="1053" spans="1:18" x14ac:dyDescent="0.3">
      <c r="A1053" t="s">
        <v>15</v>
      </c>
      <c r="B1053" s="1">
        <v>38370</v>
      </c>
      <c r="C1053" t="s">
        <v>16</v>
      </c>
      <c r="D1053" t="s">
        <v>143</v>
      </c>
      <c r="E1053" t="s">
        <v>144</v>
      </c>
      <c r="G1053" s="6" t="s">
        <v>29</v>
      </c>
      <c r="H1053" t="s">
        <v>63</v>
      </c>
      <c r="I1053" t="s">
        <v>26</v>
      </c>
      <c r="J1053" t="s">
        <v>27</v>
      </c>
      <c r="K1053">
        <v>196</v>
      </c>
      <c r="L1053">
        <v>24.75</v>
      </c>
      <c r="M1053" t="s">
        <v>31</v>
      </c>
      <c r="N1053">
        <v>24.75</v>
      </c>
      <c r="O1053" t="s">
        <v>24</v>
      </c>
      <c r="P1053" cm="1">
        <f t="array" ref="P1053">IF(Q1053&gt;0,INDEX(Q1053:Q22777,MATCH(TRUE,INDEX(Q1053:Q22777="",,),0)-1),"")</f>
        <v>2</v>
      </c>
      <c r="Q1053">
        <v>1</v>
      </c>
      <c r="R1053">
        <f t="shared" si="18"/>
        <v>0</v>
      </c>
    </row>
    <row r="1054" spans="1:18" x14ac:dyDescent="0.3">
      <c r="A1054" t="s">
        <v>15</v>
      </c>
      <c r="B1054" s="1">
        <v>38370</v>
      </c>
      <c r="C1054" t="s">
        <v>16</v>
      </c>
      <c r="D1054" t="s">
        <v>143</v>
      </c>
      <c r="E1054" t="s">
        <v>144</v>
      </c>
      <c r="G1054" t="s">
        <v>19</v>
      </c>
      <c r="H1054" t="s">
        <v>41</v>
      </c>
      <c r="I1054" t="s">
        <v>21</v>
      </c>
      <c r="J1054" t="s">
        <v>22</v>
      </c>
      <c r="K1054">
        <v>109.5</v>
      </c>
      <c r="L1054">
        <v>155</v>
      </c>
      <c r="M1054" t="s">
        <v>34</v>
      </c>
      <c r="N1054">
        <v>159.94999999999999</v>
      </c>
      <c r="P1054" cm="1">
        <f t="array" ref="P1054">IF(Q1054&gt;0,INDEX(Q1054:Q22778,MATCH(TRUE,INDEX(Q1054:Q22778="",,),0)-1),"")</f>
        <v>2</v>
      </c>
      <c r="Q1054">
        <v>2</v>
      </c>
      <c r="R1054">
        <f t="shared" si="18"/>
        <v>0</v>
      </c>
    </row>
    <row r="1055" spans="1:18" x14ac:dyDescent="0.3">
      <c r="A1055" t="s">
        <v>15</v>
      </c>
      <c r="B1055" s="1">
        <v>38370</v>
      </c>
      <c r="C1055" t="s">
        <v>16</v>
      </c>
      <c r="D1055" t="s">
        <v>143</v>
      </c>
      <c r="E1055" t="s">
        <v>144</v>
      </c>
      <c r="G1055" t="s">
        <v>19</v>
      </c>
      <c r="H1055" t="s">
        <v>28</v>
      </c>
      <c r="I1055" t="s">
        <v>21</v>
      </c>
      <c r="J1055" t="s">
        <v>22</v>
      </c>
      <c r="K1055">
        <v>91.4</v>
      </c>
      <c r="L1055">
        <v>100</v>
      </c>
      <c r="M1055" t="s">
        <v>34</v>
      </c>
      <c r="N1055">
        <v>100</v>
      </c>
      <c r="P1055" cm="1">
        <f t="array" ref="P1055">IF(Q1055&gt;0,INDEX(Q1055:Q22779,MATCH(TRUE,INDEX(Q1055:Q22779="",,),0)-1),"")</f>
        <v>2</v>
      </c>
      <c r="Q1055">
        <v>2</v>
      </c>
      <c r="R1055">
        <f t="shared" si="18"/>
        <v>0</v>
      </c>
    </row>
    <row r="1056" spans="1:18" x14ac:dyDescent="0.3">
      <c r="A1056" t="s">
        <v>15</v>
      </c>
      <c r="B1056" s="1">
        <v>38370</v>
      </c>
      <c r="C1056" t="s">
        <v>16</v>
      </c>
      <c r="D1056" t="s">
        <v>143</v>
      </c>
      <c r="E1056" t="s">
        <v>144</v>
      </c>
      <c r="G1056" t="s">
        <v>19</v>
      </c>
      <c r="H1056" t="s">
        <v>28</v>
      </c>
      <c r="I1056" t="s">
        <v>26</v>
      </c>
      <c r="J1056" t="s">
        <v>27</v>
      </c>
      <c r="K1056">
        <v>593</v>
      </c>
      <c r="L1056">
        <v>29.1</v>
      </c>
      <c r="M1056" t="s">
        <v>34</v>
      </c>
      <c r="N1056">
        <v>30</v>
      </c>
      <c r="P1056" cm="1">
        <f t="array" ref="P1056">IF(Q1056&gt;0,INDEX(Q1056:Q22780,MATCH(TRUE,INDEX(Q1056:Q22780="",,),0)-1),"")</f>
        <v>2</v>
      </c>
      <c r="Q1056">
        <v>2</v>
      </c>
      <c r="R1056">
        <f t="shared" si="18"/>
        <v>0</v>
      </c>
    </row>
    <row r="1057" spans="1:18" x14ac:dyDescent="0.3">
      <c r="A1057" t="s">
        <v>15</v>
      </c>
      <c r="B1057" s="1">
        <v>38370</v>
      </c>
      <c r="C1057" t="s">
        <v>16</v>
      </c>
      <c r="D1057" t="s">
        <v>143</v>
      </c>
      <c r="E1057" t="s">
        <v>144</v>
      </c>
      <c r="G1057" s="6" t="s">
        <v>29</v>
      </c>
      <c r="H1057" t="s">
        <v>63</v>
      </c>
      <c r="I1057" t="s">
        <v>21</v>
      </c>
      <c r="J1057" t="s">
        <v>22</v>
      </c>
      <c r="K1057">
        <v>41.9</v>
      </c>
      <c r="L1057">
        <v>129</v>
      </c>
      <c r="M1057" t="s">
        <v>34</v>
      </c>
      <c r="N1057">
        <v>129</v>
      </c>
      <c r="P1057" cm="1">
        <f t="array" ref="P1057">IF(Q1057&gt;0,INDEX(Q1057:Q22781,MATCH(TRUE,INDEX(Q1057:Q22781="",,),0)-1),"")</f>
        <v>2</v>
      </c>
      <c r="Q1057">
        <v>2</v>
      </c>
      <c r="R1057">
        <f t="shared" si="18"/>
        <v>0</v>
      </c>
    </row>
    <row r="1058" spans="1:18" x14ac:dyDescent="0.3">
      <c r="A1058" t="s">
        <v>15</v>
      </c>
      <c r="B1058" s="1">
        <v>38370</v>
      </c>
      <c r="C1058" t="s">
        <v>16</v>
      </c>
      <c r="D1058" t="s">
        <v>143</v>
      </c>
      <c r="E1058" t="s">
        <v>144</v>
      </c>
      <c r="G1058" s="6" t="s">
        <v>29</v>
      </c>
      <c r="H1058" t="s">
        <v>41</v>
      </c>
      <c r="I1058" t="s">
        <v>26</v>
      </c>
      <c r="J1058" t="s">
        <v>27</v>
      </c>
      <c r="K1058">
        <v>88</v>
      </c>
      <c r="L1058">
        <v>42.05</v>
      </c>
      <c r="M1058" t="s">
        <v>34</v>
      </c>
      <c r="N1058">
        <v>42.05</v>
      </c>
      <c r="P1058" cm="1">
        <f t="array" ref="P1058">IF(Q1058&gt;0,INDEX(Q1058:Q22782,MATCH(TRUE,INDEX(Q1058:Q22782="",,),0)-1),"")</f>
        <v>2</v>
      </c>
      <c r="Q1058">
        <v>2</v>
      </c>
      <c r="R1058">
        <f t="shared" si="18"/>
        <v>0</v>
      </c>
    </row>
    <row r="1059" spans="1:18" x14ac:dyDescent="0.3">
      <c r="A1059" t="s">
        <v>15</v>
      </c>
      <c r="B1059" s="1">
        <v>38370</v>
      </c>
      <c r="C1059" t="s">
        <v>16</v>
      </c>
      <c r="D1059" t="s">
        <v>143</v>
      </c>
      <c r="E1059" t="s">
        <v>144</v>
      </c>
      <c r="G1059" s="6" t="s">
        <v>29</v>
      </c>
      <c r="H1059" t="s">
        <v>63</v>
      </c>
      <c r="I1059" t="s">
        <v>26</v>
      </c>
      <c r="J1059" t="s">
        <v>27</v>
      </c>
      <c r="K1059">
        <v>196</v>
      </c>
      <c r="L1059">
        <v>24.75</v>
      </c>
      <c r="M1059" t="s">
        <v>34</v>
      </c>
      <c r="N1059">
        <v>24.75</v>
      </c>
      <c r="P1059" cm="1">
        <f t="array" ref="P1059">IF(Q1059&gt;0,INDEX(Q1059:Q22783,MATCH(TRUE,INDEX(Q1059:Q22783="",,),0)-1),"")</f>
        <v>2</v>
      </c>
      <c r="Q1059">
        <v>2</v>
      </c>
      <c r="R1059">
        <f t="shared" si="18"/>
        <v>0</v>
      </c>
    </row>
    <row r="1060" spans="1:18" x14ac:dyDescent="0.3">
      <c r="P1060" t="str" cm="1">
        <f t="array" ref="P1060">IF(Q1060&gt;0,INDEX(Q1060:Q22784,MATCH(TRUE,INDEX(Q1060:Q22784="",,),0)-1),"")</f>
        <v/>
      </c>
      <c r="R1060" t="str">
        <f t="shared" si="18"/>
        <v/>
      </c>
    </row>
    <row r="1061" spans="1:18" x14ac:dyDescent="0.3">
      <c r="A1061" t="s">
        <v>15</v>
      </c>
      <c r="B1061" s="1">
        <v>38370</v>
      </c>
      <c r="C1061" t="s">
        <v>16</v>
      </c>
      <c r="D1061" t="s">
        <v>145</v>
      </c>
      <c r="E1061" t="s">
        <v>146</v>
      </c>
      <c r="G1061" t="s">
        <v>19</v>
      </c>
      <c r="H1061" t="s">
        <v>41</v>
      </c>
      <c r="I1061" t="s">
        <v>21</v>
      </c>
      <c r="J1061" t="s">
        <v>22</v>
      </c>
      <c r="K1061">
        <v>52.1</v>
      </c>
      <c r="L1061">
        <v>150</v>
      </c>
      <c r="M1061" t="s">
        <v>147</v>
      </c>
      <c r="N1061">
        <v>333.3</v>
      </c>
      <c r="O1061" t="s">
        <v>24</v>
      </c>
      <c r="P1061" cm="1">
        <f t="array" ref="P1061">IF(Q1061&gt;0,INDEX(Q1061:Q22785,MATCH(TRUE,INDEX(Q1061:Q22785="",,),0)-1),"")</f>
        <v>7</v>
      </c>
      <c r="Q1061">
        <v>1</v>
      </c>
      <c r="R1061">
        <f t="shared" si="18"/>
        <v>0</v>
      </c>
    </row>
    <row r="1062" spans="1:18" x14ac:dyDescent="0.3">
      <c r="A1062" t="s">
        <v>15</v>
      </c>
      <c r="B1062" s="1">
        <v>38370</v>
      </c>
      <c r="C1062" t="s">
        <v>16</v>
      </c>
      <c r="D1062" t="s">
        <v>145</v>
      </c>
      <c r="E1062" t="s">
        <v>146</v>
      </c>
      <c r="G1062" t="s">
        <v>19</v>
      </c>
      <c r="H1062" t="s">
        <v>63</v>
      </c>
      <c r="I1062" t="s">
        <v>21</v>
      </c>
      <c r="J1062" t="s">
        <v>22</v>
      </c>
      <c r="K1062">
        <v>89.9</v>
      </c>
      <c r="L1062">
        <v>133</v>
      </c>
      <c r="M1062" t="s">
        <v>147</v>
      </c>
      <c r="N1062">
        <v>135</v>
      </c>
      <c r="O1062" t="s">
        <v>24</v>
      </c>
      <c r="P1062" cm="1">
        <f t="array" ref="P1062">IF(Q1062&gt;0,INDEX(Q1062:Q22786,MATCH(TRUE,INDEX(Q1062:Q22786="",,),0)-1),"")</f>
        <v>7</v>
      </c>
      <c r="Q1062">
        <v>1</v>
      </c>
      <c r="R1062">
        <f t="shared" si="18"/>
        <v>0</v>
      </c>
    </row>
    <row r="1063" spans="1:18" x14ac:dyDescent="0.3">
      <c r="A1063" t="s">
        <v>15</v>
      </c>
      <c r="B1063" s="1">
        <v>38370</v>
      </c>
      <c r="C1063" t="s">
        <v>16</v>
      </c>
      <c r="D1063" t="s">
        <v>145</v>
      </c>
      <c r="E1063" t="s">
        <v>146</v>
      </c>
      <c r="G1063" t="s">
        <v>19</v>
      </c>
      <c r="H1063" t="s">
        <v>63</v>
      </c>
      <c r="I1063" t="s">
        <v>26</v>
      </c>
      <c r="J1063" t="s">
        <v>27</v>
      </c>
      <c r="K1063">
        <v>294</v>
      </c>
      <c r="L1063">
        <v>26.05</v>
      </c>
      <c r="M1063" t="s">
        <v>147</v>
      </c>
      <c r="N1063">
        <v>27</v>
      </c>
      <c r="O1063" t="s">
        <v>24</v>
      </c>
      <c r="P1063" cm="1">
        <f t="array" ref="P1063">IF(Q1063&gt;0,INDEX(Q1063:Q22787,MATCH(TRUE,INDEX(Q1063:Q22787="",,),0)-1),"")</f>
        <v>7</v>
      </c>
      <c r="Q1063">
        <v>1</v>
      </c>
      <c r="R1063">
        <f t="shared" si="18"/>
        <v>0</v>
      </c>
    </row>
    <row r="1064" spans="1:18" x14ac:dyDescent="0.3">
      <c r="A1064" t="s">
        <v>15</v>
      </c>
      <c r="B1064" s="1">
        <v>38370</v>
      </c>
      <c r="C1064" t="s">
        <v>16</v>
      </c>
      <c r="D1064" t="s">
        <v>145</v>
      </c>
      <c r="E1064" t="s">
        <v>146</v>
      </c>
      <c r="G1064" s="6" t="s">
        <v>29</v>
      </c>
      <c r="H1064" t="s">
        <v>69</v>
      </c>
      <c r="I1064" t="s">
        <v>21</v>
      </c>
      <c r="J1064" t="s">
        <v>22</v>
      </c>
      <c r="K1064">
        <v>19</v>
      </c>
      <c r="L1064">
        <v>72</v>
      </c>
      <c r="M1064" t="s">
        <v>147</v>
      </c>
      <c r="N1064">
        <v>72</v>
      </c>
      <c r="O1064" t="s">
        <v>24</v>
      </c>
      <c r="P1064" cm="1">
        <f t="array" ref="P1064">IF(Q1064&gt;0,INDEX(Q1064:Q22788,MATCH(TRUE,INDEX(Q1064:Q22788="",,),0)-1),"")</f>
        <v>7</v>
      </c>
      <c r="Q1064">
        <v>1</v>
      </c>
      <c r="R1064">
        <f t="shared" si="18"/>
        <v>0</v>
      </c>
    </row>
    <row r="1065" spans="1:18" x14ac:dyDescent="0.3">
      <c r="A1065" t="s">
        <v>15</v>
      </c>
      <c r="B1065" s="1">
        <v>38370</v>
      </c>
      <c r="C1065" t="s">
        <v>16</v>
      </c>
      <c r="D1065" t="s">
        <v>145</v>
      </c>
      <c r="E1065" t="s">
        <v>146</v>
      </c>
      <c r="G1065" s="6" t="s">
        <v>29</v>
      </c>
      <c r="H1065" t="s">
        <v>30</v>
      </c>
      <c r="I1065" t="s">
        <v>26</v>
      </c>
      <c r="J1065" t="s">
        <v>27</v>
      </c>
      <c r="K1065">
        <v>61</v>
      </c>
      <c r="L1065">
        <v>19.3</v>
      </c>
      <c r="M1065" t="s">
        <v>147</v>
      </c>
      <c r="N1065">
        <v>19.3</v>
      </c>
      <c r="O1065" t="s">
        <v>24</v>
      </c>
      <c r="P1065" cm="1">
        <f t="array" ref="P1065">IF(Q1065&gt;0,INDEX(Q1065:Q22789,MATCH(TRUE,INDEX(Q1065:Q22789="",,),0)-1),"")</f>
        <v>7</v>
      </c>
      <c r="Q1065">
        <v>1</v>
      </c>
      <c r="R1065">
        <f t="shared" si="18"/>
        <v>0</v>
      </c>
    </row>
    <row r="1066" spans="1:18" x14ac:dyDescent="0.3">
      <c r="A1066" t="s">
        <v>15</v>
      </c>
      <c r="B1066" s="1">
        <v>38370</v>
      </c>
      <c r="C1066" t="s">
        <v>16</v>
      </c>
      <c r="D1066" t="s">
        <v>145</v>
      </c>
      <c r="E1066" t="s">
        <v>146</v>
      </c>
      <c r="G1066" s="6" t="s">
        <v>29</v>
      </c>
      <c r="H1066" t="s">
        <v>99</v>
      </c>
      <c r="I1066" t="s">
        <v>26</v>
      </c>
      <c r="J1066" t="s">
        <v>27</v>
      </c>
      <c r="K1066">
        <v>14</v>
      </c>
      <c r="L1066">
        <v>13.9</v>
      </c>
      <c r="M1066" t="s">
        <v>147</v>
      </c>
      <c r="N1066">
        <v>13.9</v>
      </c>
      <c r="O1066" t="s">
        <v>24</v>
      </c>
      <c r="P1066" cm="1">
        <f t="array" ref="P1066">IF(Q1066&gt;0,INDEX(Q1066:Q22790,MATCH(TRUE,INDEX(Q1066:Q22790="",,),0)-1),"")</f>
        <v>7</v>
      </c>
      <c r="Q1066">
        <v>1</v>
      </c>
      <c r="R1066">
        <f t="shared" si="18"/>
        <v>0</v>
      </c>
    </row>
    <row r="1067" spans="1:18" x14ac:dyDescent="0.3">
      <c r="A1067" t="s">
        <v>15</v>
      </c>
      <c r="B1067" s="1">
        <v>38370</v>
      </c>
      <c r="C1067" t="s">
        <v>16</v>
      </c>
      <c r="D1067" t="s">
        <v>145</v>
      </c>
      <c r="E1067" t="s">
        <v>146</v>
      </c>
      <c r="G1067" s="6" t="s">
        <v>29</v>
      </c>
      <c r="H1067" t="s">
        <v>148</v>
      </c>
      <c r="I1067" t="s">
        <v>26</v>
      </c>
      <c r="J1067" t="s">
        <v>27</v>
      </c>
      <c r="K1067">
        <v>55</v>
      </c>
      <c r="L1067">
        <v>9.1999999999999993</v>
      </c>
      <c r="M1067" t="s">
        <v>147</v>
      </c>
      <c r="N1067">
        <v>9.1999999999999993</v>
      </c>
      <c r="O1067" t="s">
        <v>24</v>
      </c>
      <c r="P1067" cm="1">
        <f t="array" ref="P1067">IF(Q1067&gt;0,INDEX(Q1067:Q22791,MATCH(TRUE,INDEX(Q1067:Q22791="",,),0)-1),"")</f>
        <v>7</v>
      </c>
      <c r="Q1067">
        <v>1</v>
      </c>
      <c r="R1067">
        <f t="shared" si="18"/>
        <v>0</v>
      </c>
    </row>
    <row r="1068" spans="1:18" x14ac:dyDescent="0.3">
      <c r="A1068" t="s">
        <v>15</v>
      </c>
      <c r="B1068" s="1">
        <v>38370</v>
      </c>
      <c r="C1068" t="s">
        <v>16</v>
      </c>
      <c r="D1068" t="s">
        <v>145</v>
      </c>
      <c r="E1068" t="s">
        <v>146</v>
      </c>
      <c r="G1068" s="6" t="s">
        <v>29</v>
      </c>
      <c r="H1068" t="s">
        <v>69</v>
      </c>
      <c r="I1068" t="s">
        <v>26</v>
      </c>
      <c r="J1068" t="s">
        <v>27</v>
      </c>
      <c r="K1068">
        <v>80</v>
      </c>
      <c r="L1068">
        <v>5.55</v>
      </c>
      <c r="M1068" t="s">
        <v>147</v>
      </c>
      <c r="N1068">
        <v>5.55</v>
      </c>
      <c r="O1068" t="s">
        <v>24</v>
      </c>
      <c r="P1068" cm="1">
        <f t="array" ref="P1068">IF(Q1068&gt;0,INDEX(Q1068:Q22792,MATCH(TRUE,INDEX(Q1068:Q22792="",,),0)-1),"")</f>
        <v>7</v>
      </c>
      <c r="Q1068">
        <v>1</v>
      </c>
      <c r="R1068">
        <f t="shared" si="18"/>
        <v>0</v>
      </c>
    </row>
    <row r="1069" spans="1:18" x14ac:dyDescent="0.3">
      <c r="A1069" t="s">
        <v>15</v>
      </c>
      <c r="B1069" s="1">
        <v>38370</v>
      </c>
      <c r="C1069" t="s">
        <v>16</v>
      </c>
      <c r="D1069" t="s">
        <v>145</v>
      </c>
      <c r="E1069" t="s">
        <v>146</v>
      </c>
      <c r="G1069" s="6" t="s">
        <v>29</v>
      </c>
      <c r="H1069" t="s">
        <v>41</v>
      </c>
      <c r="I1069" t="s">
        <v>26</v>
      </c>
      <c r="J1069" t="s">
        <v>27</v>
      </c>
      <c r="K1069">
        <v>59</v>
      </c>
      <c r="L1069">
        <v>38.75</v>
      </c>
      <c r="M1069" t="s">
        <v>147</v>
      </c>
      <c r="N1069">
        <v>38.75</v>
      </c>
      <c r="O1069" t="s">
        <v>24</v>
      </c>
      <c r="P1069" cm="1">
        <f t="array" ref="P1069">IF(Q1069&gt;0,INDEX(Q1069:Q22793,MATCH(TRUE,INDEX(Q1069:Q22793="",,),0)-1),"")</f>
        <v>7</v>
      </c>
      <c r="Q1069">
        <v>1</v>
      </c>
      <c r="R1069">
        <f t="shared" si="18"/>
        <v>0</v>
      </c>
    </row>
    <row r="1070" spans="1:18" x14ac:dyDescent="0.3">
      <c r="A1070" t="s">
        <v>15</v>
      </c>
      <c r="B1070" s="1">
        <v>38370</v>
      </c>
      <c r="C1070" t="s">
        <v>16</v>
      </c>
      <c r="D1070" t="s">
        <v>145</v>
      </c>
      <c r="E1070" t="s">
        <v>146</v>
      </c>
      <c r="G1070" s="6" t="s">
        <v>29</v>
      </c>
      <c r="H1070" t="s">
        <v>28</v>
      </c>
      <c r="I1070" t="s">
        <v>26</v>
      </c>
      <c r="J1070" t="s">
        <v>27</v>
      </c>
      <c r="K1070">
        <v>17</v>
      </c>
      <c r="L1070">
        <v>31.15</v>
      </c>
      <c r="M1070" t="s">
        <v>147</v>
      </c>
      <c r="N1070">
        <v>31.15</v>
      </c>
      <c r="O1070" t="s">
        <v>24</v>
      </c>
      <c r="P1070" cm="1">
        <f t="array" ref="P1070">IF(Q1070&gt;0,INDEX(Q1070:Q22794,MATCH(TRUE,INDEX(Q1070:Q22794="",,),0)-1),"")</f>
        <v>7</v>
      </c>
      <c r="Q1070">
        <v>1</v>
      </c>
      <c r="R1070">
        <f t="shared" si="18"/>
        <v>0</v>
      </c>
    </row>
    <row r="1071" spans="1:18" x14ac:dyDescent="0.3">
      <c r="A1071" t="s">
        <v>15</v>
      </c>
      <c r="B1071" s="1">
        <v>38370</v>
      </c>
      <c r="C1071" t="s">
        <v>16</v>
      </c>
      <c r="D1071" t="s">
        <v>145</v>
      </c>
      <c r="E1071" t="s">
        <v>146</v>
      </c>
      <c r="G1071" s="6" t="s">
        <v>29</v>
      </c>
      <c r="H1071" t="s">
        <v>64</v>
      </c>
      <c r="I1071" t="s">
        <v>26</v>
      </c>
      <c r="J1071" t="s">
        <v>27</v>
      </c>
      <c r="K1071">
        <v>33</v>
      </c>
      <c r="L1071">
        <v>11.1</v>
      </c>
      <c r="M1071" t="s">
        <v>147</v>
      </c>
      <c r="N1071">
        <v>11.1</v>
      </c>
      <c r="O1071" t="s">
        <v>24</v>
      </c>
      <c r="P1071" cm="1">
        <f t="array" ref="P1071">IF(Q1071&gt;0,INDEX(Q1071:Q22795,MATCH(TRUE,INDEX(Q1071:Q22795="",,),0)-1),"")</f>
        <v>7</v>
      </c>
      <c r="Q1071">
        <v>1</v>
      </c>
      <c r="R1071">
        <f t="shared" si="18"/>
        <v>0</v>
      </c>
    </row>
    <row r="1072" spans="1:18" x14ac:dyDescent="0.3">
      <c r="A1072" t="s">
        <v>15</v>
      </c>
      <c r="B1072" s="1">
        <v>38370</v>
      </c>
      <c r="C1072" t="s">
        <v>16</v>
      </c>
      <c r="D1072" t="s">
        <v>145</v>
      </c>
      <c r="E1072" t="s">
        <v>146</v>
      </c>
      <c r="G1072" t="s">
        <v>19</v>
      </c>
      <c r="H1072" t="s">
        <v>41</v>
      </c>
      <c r="I1072" t="s">
        <v>21</v>
      </c>
      <c r="J1072" t="s">
        <v>22</v>
      </c>
      <c r="K1072">
        <v>52.1</v>
      </c>
      <c r="L1072">
        <v>150</v>
      </c>
      <c r="M1072" t="s">
        <v>59</v>
      </c>
      <c r="N1072">
        <v>310</v>
      </c>
      <c r="P1072" cm="1">
        <f t="array" ref="P1072">IF(Q1072&gt;0,INDEX(Q1072:Q22796,MATCH(TRUE,INDEX(Q1072:Q22796="",,),0)-1),"")</f>
        <v>7</v>
      </c>
      <c r="Q1072">
        <v>2</v>
      </c>
      <c r="R1072">
        <f t="shared" si="18"/>
        <v>0</v>
      </c>
    </row>
    <row r="1073" spans="1:18" x14ac:dyDescent="0.3">
      <c r="A1073" t="s">
        <v>15</v>
      </c>
      <c r="B1073" s="1">
        <v>38370</v>
      </c>
      <c r="C1073" t="s">
        <v>16</v>
      </c>
      <c r="D1073" t="s">
        <v>145</v>
      </c>
      <c r="E1073" t="s">
        <v>146</v>
      </c>
      <c r="G1073" t="s">
        <v>19</v>
      </c>
      <c r="H1073" t="s">
        <v>63</v>
      </c>
      <c r="I1073" t="s">
        <v>21</v>
      </c>
      <c r="J1073" t="s">
        <v>22</v>
      </c>
      <c r="K1073">
        <v>89.9</v>
      </c>
      <c r="L1073">
        <v>133</v>
      </c>
      <c r="M1073" t="s">
        <v>59</v>
      </c>
      <c r="N1073">
        <v>133</v>
      </c>
      <c r="P1073" cm="1">
        <f t="array" ref="P1073">IF(Q1073&gt;0,INDEX(Q1073:Q22797,MATCH(TRUE,INDEX(Q1073:Q22797="",,),0)-1),"")</f>
        <v>7</v>
      </c>
      <c r="Q1073">
        <v>2</v>
      </c>
      <c r="R1073">
        <f t="shared" si="18"/>
        <v>0</v>
      </c>
    </row>
    <row r="1074" spans="1:18" x14ac:dyDescent="0.3">
      <c r="A1074" t="s">
        <v>15</v>
      </c>
      <c r="B1074" s="1">
        <v>38370</v>
      </c>
      <c r="C1074" t="s">
        <v>16</v>
      </c>
      <c r="D1074" t="s">
        <v>145</v>
      </c>
      <c r="E1074" t="s">
        <v>146</v>
      </c>
      <c r="G1074" t="s">
        <v>19</v>
      </c>
      <c r="H1074" t="s">
        <v>63</v>
      </c>
      <c r="I1074" t="s">
        <v>26</v>
      </c>
      <c r="J1074" t="s">
        <v>27</v>
      </c>
      <c r="K1074">
        <v>294</v>
      </c>
      <c r="L1074">
        <v>26.05</v>
      </c>
      <c r="M1074" t="s">
        <v>59</v>
      </c>
      <c r="N1074">
        <v>26.05</v>
      </c>
      <c r="P1074" cm="1">
        <f t="array" ref="P1074">IF(Q1074&gt;0,INDEX(Q1074:Q22798,MATCH(TRUE,INDEX(Q1074:Q22798="",,),0)-1),"")</f>
        <v>7</v>
      </c>
      <c r="Q1074">
        <v>2</v>
      </c>
      <c r="R1074">
        <f t="shared" si="18"/>
        <v>0</v>
      </c>
    </row>
    <row r="1075" spans="1:18" x14ac:dyDescent="0.3">
      <c r="A1075" t="s">
        <v>15</v>
      </c>
      <c r="B1075" s="1">
        <v>38370</v>
      </c>
      <c r="C1075" t="s">
        <v>16</v>
      </c>
      <c r="D1075" t="s">
        <v>145</v>
      </c>
      <c r="E1075" t="s">
        <v>146</v>
      </c>
      <c r="G1075" s="6" t="s">
        <v>29</v>
      </c>
      <c r="H1075" t="s">
        <v>69</v>
      </c>
      <c r="I1075" t="s">
        <v>21</v>
      </c>
      <c r="J1075" t="s">
        <v>22</v>
      </c>
      <c r="K1075">
        <v>19</v>
      </c>
      <c r="L1075">
        <v>72</v>
      </c>
      <c r="M1075" t="s">
        <v>59</v>
      </c>
      <c r="N1075">
        <v>72</v>
      </c>
      <c r="P1075" cm="1">
        <f t="array" ref="P1075">IF(Q1075&gt;0,INDEX(Q1075:Q22799,MATCH(TRUE,INDEX(Q1075:Q22799="",,),0)-1),"")</f>
        <v>7</v>
      </c>
      <c r="Q1075">
        <v>2</v>
      </c>
      <c r="R1075">
        <f t="shared" si="18"/>
        <v>0</v>
      </c>
    </row>
    <row r="1076" spans="1:18" x14ac:dyDescent="0.3">
      <c r="A1076" t="s">
        <v>15</v>
      </c>
      <c r="B1076" s="1">
        <v>38370</v>
      </c>
      <c r="C1076" t="s">
        <v>16</v>
      </c>
      <c r="D1076" t="s">
        <v>145</v>
      </c>
      <c r="E1076" t="s">
        <v>146</v>
      </c>
      <c r="G1076" s="6" t="s">
        <v>29</v>
      </c>
      <c r="H1076" t="s">
        <v>30</v>
      </c>
      <c r="I1076" t="s">
        <v>26</v>
      </c>
      <c r="J1076" t="s">
        <v>27</v>
      </c>
      <c r="K1076">
        <v>61</v>
      </c>
      <c r="L1076">
        <v>19.3</v>
      </c>
      <c r="M1076" t="s">
        <v>59</v>
      </c>
      <c r="N1076">
        <v>19.3</v>
      </c>
      <c r="P1076" cm="1">
        <f t="array" ref="P1076">IF(Q1076&gt;0,INDEX(Q1076:Q22800,MATCH(TRUE,INDEX(Q1076:Q22800="",,),0)-1),"")</f>
        <v>7</v>
      </c>
      <c r="Q1076">
        <v>2</v>
      </c>
      <c r="R1076">
        <f t="shared" si="18"/>
        <v>0</v>
      </c>
    </row>
    <row r="1077" spans="1:18" x14ac:dyDescent="0.3">
      <c r="A1077" t="s">
        <v>15</v>
      </c>
      <c r="B1077" s="1">
        <v>38370</v>
      </c>
      <c r="C1077" t="s">
        <v>16</v>
      </c>
      <c r="D1077" t="s">
        <v>145</v>
      </c>
      <c r="E1077" t="s">
        <v>146</v>
      </c>
      <c r="G1077" s="6" t="s">
        <v>29</v>
      </c>
      <c r="H1077" t="s">
        <v>99</v>
      </c>
      <c r="I1077" t="s">
        <v>26</v>
      </c>
      <c r="J1077" t="s">
        <v>27</v>
      </c>
      <c r="K1077">
        <v>14</v>
      </c>
      <c r="L1077">
        <v>13.9</v>
      </c>
      <c r="M1077" t="s">
        <v>59</v>
      </c>
      <c r="N1077">
        <v>13.9</v>
      </c>
      <c r="P1077" cm="1">
        <f t="array" ref="P1077">IF(Q1077&gt;0,INDEX(Q1077:Q22801,MATCH(TRUE,INDEX(Q1077:Q22801="",,),0)-1),"")</f>
        <v>7</v>
      </c>
      <c r="Q1077">
        <v>2</v>
      </c>
      <c r="R1077">
        <f t="shared" si="18"/>
        <v>0</v>
      </c>
    </row>
    <row r="1078" spans="1:18" x14ac:dyDescent="0.3">
      <c r="A1078" t="s">
        <v>15</v>
      </c>
      <c r="B1078" s="1">
        <v>38370</v>
      </c>
      <c r="C1078" t="s">
        <v>16</v>
      </c>
      <c r="D1078" t="s">
        <v>145</v>
      </c>
      <c r="E1078" t="s">
        <v>146</v>
      </c>
      <c r="G1078" s="6" t="s">
        <v>29</v>
      </c>
      <c r="H1078" t="s">
        <v>148</v>
      </c>
      <c r="I1078" t="s">
        <v>26</v>
      </c>
      <c r="J1078" t="s">
        <v>27</v>
      </c>
      <c r="K1078">
        <v>55</v>
      </c>
      <c r="L1078">
        <v>9.1999999999999993</v>
      </c>
      <c r="M1078" t="s">
        <v>59</v>
      </c>
      <c r="N1078">
        <v>9.1999999999999993</v>
      </c>
      <c r="P1078" cm="1">
        <f t="array" ref="P1078">IF(Q1078&gt;0,INDEX(Q1078:Q22802,MATCH(TRUE,INDEX(Q1078:Q22802="",,),0)-1),"")</f>
        <v>7</v>
      </c>
      <c r="Q1078">
        <v>2</v>
      </c>
      <c r="R1078">
        <f t="shared" si="18"/>
        <v>0</v>
      </c>
    </row>
    <row r="1079" spans="1:18" x14ac:dyDescent="0.3">
      <c r="A1079" t="s">
        <v>15</v>
      </c>
      <c r="B1079" s="1">
        <v>38370</v>
      </c>
      <c r="C1079" t="s">
        <v>16</v>
      </c>
      <c r="D1079" t="s">
        <v>145</v>
      </c>
      <c r="E1079" t="s">
        <v>146</v>
      </c>
      <c r="G1079" s="6" t="s">
        <v>29</v>
      </c>
      <c r="H1079" t="s">
        <v>69</v>
      </c>
      <c r="I1079" t="s">
        <v>26</v>
      </c>
      <c r="J1079" t="s">
        <v>27</v>
      </c>
      <c r="K1079">
        <v>80</v>
      </c>
      <c r="L1079">
        <v>5.55</v>
      </c>
      <c r="M1079" t="s">
        <v>59</v>
      </c>
      <c r="N1079">
        <v>5.55</v>
      </c>
      <c r="P1079" cm="1">
        <f t="array" ref="P1079">IF(Q1079&gt;0,INDEX(Q1079:Q22803,MATCH(TRUE,INDEX(Q1079:Q22803="",,),0)-1),"")</f>
        <v>7</v>
      </c>
      <c r="Q1079">
        <v>2</v>
      </c>
      <c r="R1079">
        <f t="shared" si="18"/>
        <v>0</v>
      </c>
    </row>
    <row r="1080" spans="1:18" x14ac:dyDescent="0.3">
      <c r="A1080" t="s">
        <v>15</v>
      </c>
      <c r="B1080" s="1">
        <v>38370</v>
      </c>
      <c r="C1080" t="s">
        <v>16</v>
      </c>
      <c r="D1080" t="s">
        <v>145</v>
      </c>
      <c r="E1080" t="s">
        <v>146</v>
      </c>
      <c r="G1080" s="6" t="s">
        <v>29</v>
      </c>
      <c r="H1080" t="s">
        <v>41</v>
      </c>
      <c r="I1080" t="s">
        <v>26</v>
      </c>
      <c r="J1080" t="s">
        <v>27</v>
      </c>
      <c r="K1080">
        <v>59</v>
      </c>
      <c r="L1080">
        <v>38.75</v>
      </c>
      <c r="M1080" t="s">
        <v>59</v>
      </c>
      <c r="N1080">
        <v>38.75</v>
      </c>
      <c r="P1080" cm="1">
        <f t="array" ref="P1080">IF(Q1080&gt;0,INDEX(Q1080:Q22804,MATCH(TRUE,INDEX(Q1080:Q22804="",,),0)-1),"")</f>
        <v>7</v>
      </c>
      <c r="Q1080">
        <v>2</v>
      </c>
      <c r="R1080">
        <f t="shared" si="18"/>
        <v>0</v>
      </c>
    </row>
    <row r="1081" spans="1:18" x14ac:dyDescent="0.3">
      <c r="A1081" t="s">
        <v>15</v>
      </c>
      <c r="B1081" s="1">
        <v>38370</v>
      </c>
      <c r="C1081" t="s">
        <v>16</v>
      </c>
      <c r="D1081" t="s">
        <v>145</v>
      </c>
      <c r="E1081" t="s">
        <v>146</v>
      </c>
      <c r="G1081" s="6" t="s">
        <v>29</v>
      </c>
      <c r="H1081" t="s">
        <v>28</v>
      </c>
      <c r="I1081" t="s">
        <v>26</v>
      </c>
      <c r="J1081" t="s">
        <v>27</v>
      </c>
      <c r="K1081">
        <v>17</v>
      </c>
      <c r="L1081">
        <v>31.15</v>
      </c>
      <c r="M1081" t="s">
        <v>59</v>
      </c>
      <c r="N1081">
        <v>31.15</v>
      </c>
      <c r="P1081" cm="1">
        <f t="array" ref="P1081">IF(Q1081&gt;0,INDEX(Q1081:Q22805,MATCH(TRUE,INDEX(Q1081:Q22805="",,),0)-1),"")</f>
        <v>7</v>
      </c>
      <c r="Q1081">
        <v>2</v>
      </c>
      <c r="R1081">
        <f t="shared" si="18"/>
        <v>0</v>
      </c>
    </row>
    <row r="1082" spans="1:18" x14ac:dyDescent="0.3">
      <c r="A1082" t="s">
        <v>15</v>
      </c>
      <c r="B1082" s="1">
        <v>38370</v>
      </c>
      <c r="C1082" t="s">
        <v>16</v>
      </c>
      <c r="D1082" t="s">
        <v>145</v>
      </c>
      <c r="E1082" t="s">
        <v>146</v>
      </c>
      <c r="G1082" s="6" t="s">
        <v>29</v>
      </c>
      <c r="H1082" t="s">
        <v>64</v>
      </c>
      <c r="I1082" t="s">
        <v>26</v>
      </c>
      <c r="J1082" t="s">
        <v>27</v>
      </c>
      <c r="K1082">
        <v>33</v>
      </c>
      <c r="L1082">
        <v>11.1</v>
      </c>
      <c r="M1082" t="s">
        <v>59</v>
      </c>
      <c r="N1082">
        <v>11.1</v>
      </c>
      <c r="P1082" cm="1">
        <f t="array" ref="P1082">IF(Q1082&gt;0,INDEX(Q1082:Q22806,MATCH(TRUE,INDEX(Q1082:Q22806="",,),0)-1),"")</f>
        <v>7</v>
      </c>
      <c r="Q1082">
        <v>2</v>
      </c>
      <c r="R1082">
        <f t="shared" si="18"/>
        <v>0</v>
      </c>
    </row>
    <row r="1083" spans="1:18" x14ac:dyDescent="0.3">
      <c r="A1083" t="s">
        <v>15</v>
      </c>
      <c r="B1083" s="1">
        <v>38370</v>
      </c>
      <c r="C1083" t="s">
        <v>16</v>
      </c>
      <c r="D1083" t="s">
        <v>145</v>
      </c>
      <c r="E1083" t="s">
        <v>146</v>
      </c>
      <c r="G1083" t="s">
        <v>19</v>
      </c>
      <c r="H1083" t="s">
        <v>41</v>
      </c>
      <c r="I1083" t="s">
        <v>21</v>
      </c>
      <c r="J1083" t="s">
        <v>22</v>
      </c>
      <c r="K1083">
        <v>52.1</v>
      </c>
      <c r="L1083">
        <v>150</v>
      </c>
      <c r="M1083" t="s">
        <v>31</v>
      </c>
      <c r="N1083">
        <v>301.2</v>
      </c>
      <c r="P1083" cm="1">
        <f t="array" ref="P1083">IF(Q1083&gt;0,INDEX(Q1083:Q22807,MATCH(TRUE,INDEX(Q1083:Q22807="",,),0)-1),"")</f>
        <v>7</v>
      </c>
      <c r="Q1083">
        <v>3</v>
      </c>
      <c r="R1083">
        <f t="shared" si="18"/>
        <v>0</v>
      </c>
    </row>
    <row r="1084" spans="1:18" x14ac:dyDescent="0.3">
      <c r="A1084" t="s">
        <v>15</v>
      </c>
      <c r="B1084" s="1">
        <v>38370</v>
      </c>
      <c r="C1084" t="s">
        <v>16</v>
      </c>
      <c r="D1084" t="s">
        <v>145</v>
      </c>
      <c r="E1084" t="s">
        <v>146</v>
      </c>
      <c r="G1084" t="s">
        <v>19</v>
      </c>
      <c r="H1084" t="s">
        <v>63</v>
      </c>
      <c r="I1084" t="s">
        <v>21</v>
      </c>
      <c r="J1084" t="s">
        <v>22</v>
      </c>
      <c r="K1084">
        <v>89.9</v>
      </c>
      <c r="L1084">
        <v>133</v>
      </c>
      <c r="M1084" t="s">
        <v>31</v>
      </c>
      <c r="N1084">
        <v>133</v>
      </c>
      <c r="P1084" cm="1">
        <f t="array" ref="P1084">IF(Q1084&gt;0,INDEX(Q1084:Q22808,MATCH(TRUE,INDEX(Q1084:Q22808="",,),0)-1),"")</f>
        <v>7</v>
      </c>
      <c r="Q1084">
        <v>3</v>
      </c>
      <c r="R1084">
        <f t="shared" si="18"/>
        <v>0</v>
      </c>
    </row>
    <row r="1085" spans="1:18" x14ac:dyDescent="0.3">
      <c r="A1085" t="s">
        <v>15</v>
      </c>
      <c r="B1085" s="1">
        <v>38370</v>
      </c>
      <c r="C1085" t="s">
        <v>16</v>
      </c>
      <c r="D1085" t="s">
        <v>145</v>
      </c>
      <c r="E1085" t="s">
        <v>146</v>
      </c>
      <c r="G1085" t="s">
        <v>19</v>
      </c>
      <c r="H1085" t="s">
        <v>63</v>
      </c>
      <c r="I1085" t="s">
        <v>26</v>
      </c>
      <c r="J1085" t="s">
        <v>27</v>
      </c>
      <c r="K1085">
        <v>294</v>
      </c>
      <c r="L1085">
        <v>26.05</v>
      </c>
      <c r="M1085" t="s">
        <v>31</v>
      </c>
      <c r="N1085">
        <v>26.05</v>
      </c>
      <c r="P1085" cm="1">
        <f t="array" ref="P1085">IF(Q1085&gt;0,INDEX(Q1085:Q22809,MATCH(TRUE,INDEX(Q1085:Q22809="",,),0)-1),"")</f>
        <v>7</v>
      </c>
      <c r="Q1085">
        <v>3</v>
      </c>
      <c r="R1085">
        <f t="shared" ref="R1085:R1148" si="19">IF(P1085="","",0)</f>
        <v>0</v>
      </c>
    </row>
    <row r="1086" spans="1:18" x14ac:dyDescent="0.3">
      <c r="A1086" t="s">
        <v>15</v>
      </c>
      <c r="B1086" s="1">
        <v>38370</v>
      </c>
      <c r="C1086" t="s">
        <v>16</v>
      </c>
      <c r="D1086" t="s">
        <v>145</v>
      </c>
      <c r="E1086" t="s">
        <v>146</v>
      </c>
      <c r="G1086" s="6" t="s">
        <v>29</v>
      </c>
      <c r="H1086" t="s">
        <v>69</v>
      </c>
      <c r="I1086" t="s">
        <v>21</v>
      </c>
      <c r="J1086" t="s">
        <v>22</v>
      </c>
      <c r="K1086">
        <v>19</v>
      </c>
      <c r="L1086">
        <v>72</v>
      </c>
      <c r="M1086" t="s">
        <v>31</v>
      </c>
      <c r="N1086">
        <v>72</v>
      </c>
      <c r="P1086" cm="1">
        <f t="array" ref="P1086">IF(Q1086&gt;0,INDEX(Q1086:Q22810,MATCH(TRUE,INDEX(Q1086:Q22810="",,),0)-1),"")</f>
        <v>7</v>
      </c>
      <c r="Q1086">
        <v>3</v>
      </c>
      <c r="R1086">
        <f t="shared" si="19"/>
        <v>0</v>
      </c>
    </row>
    <row r="1087" spans="1:18" x14ac:dyDescent="0.3">
      <c r="A1087" t="s">
        <v>15</v>
      </c>
      <c r="B1087" s="1">
        <v>38370</v>
      </c>
      <c r="C1087" t="s">
        <v>16</v>
      </c>
      <c r="D1087" t="s">
        <v>145</v>
      </c>
      <c r="E1087" t="s">
        <v>146</v>
      </c>
      <c r="G1087" s="6" t="s">
        <v>29</v>
      </c>
      <c r="H1087" t="s">
        <v>30</v>
      </c>
      <c r="I1087" t="s">
        <v>26</v>
      </c>
      <c r="J1087" t="s">
        <v>27</v>
      </c>
      <c r="K1087">
        <v>61</v>
      </c>
      <c r="L1087">
        <v>19.3</v>
      </c>
      <c r="M1087" t="s">
        <v>31</v>
      </c>
      <c r="N1087">
        <v>19.3</v>
      </c>
      <c r="P1087" cm="1">
        <f t="array" ref="P1087">IF(Q1087&gt;0,INDEX(Q1087:Q22811,MATCH(TRUE,INDEX(Q1087:Q22811="",,),0)-1),"")</f>
        <v>7</v>
      </c>
      <c r="Q1087">
        <v>3</v>
      </c>
      <c r="R1087">
        <f t="shared" si="19"/>
        <v>0</v>
      </c>
    </row>
    <row r="1088" spans="1:18" x14ac:dyDescent="0.3">
      <c r="A1088" t="s">
        <v>15</v>
      </c>
      <c r="B1088" s="1">
        <v>38370</v>
      </c>
      <c r="C1088" t="s">
        <v>16</v>
      </c>
      <c r="D1088" t="s">
        <v>145</v>
      </c>
      <c r="E1088" t="s">
        <v>146</v>
      </c>
      <c r="G1088" s="6" t="s">
        <v>29</v>
      </c>
      <c r="H1088" t="s">
        <v>99</v>
      </c>
      <c r="I1088" t="s">
        <v>26</v>
      </c>
      <c r="J1088" t="s">
        <v>27</v>
      </c>
      <c r="K1088">
        <v>14</v>
      </c>
      <c r="L1088">
        <v>13.9</v>
      </c>
      <c r="M1088" t="s">
        <v>31</v>
      </c>
      <c r="N1088">
        <v>13.9</v>
      </c>
      <c r="P1088" cm="1">
        <f t="array" ref="P1088">IF(Q1088&gt;0,INDEX(Q1088:Q22812,MATCH(TRUE,INDEX(Q1088:Q22812="",,),0)-1),"")</f>
        <v>7</v>
      </c>
      <c r="Q1088">
        <v>3</v>
      </c>
      <c r="R1088">
        <f t="shared" si="19"/>
        <v>0</v>
      </c>
    </row>
    <row r="1089" spans="1:18" x14ac:dyDescent="0.3">
      <c r="A1089" t="s">
        <v>15</v>
      </c>
      <c r="B1089" s="1">
        <v>38370</v>
      </c>
      <c r="C1089" t="s">
        <v>16</v>
      </c>
      <c r="D1089" t="s">
        <v>145</v>
      </c>
      <c r="E1089" t="s">
        <v>146</v>
      </c>
      <c r="G1089" s="6" t="s">
        <v>29</v>
      </c>
      <c r="H1089" t="s">
        <v>148</v>
      </c>
      <c r="I1089" t="s">
        <v>26</v>
      </c>
      <c r="J1089" t="s">
        <v>27</v>
      </c>
      <c r="K1089">
        <v>55</v>
      </c>
      <c r="L1089">
        <v>9.1999999999999993</v>
      </c>
      <c r="M1089" t="s">
        <v>31</v>
      </c>
      <c r="N1089">
        <v>9.1999999999999993</v>
      </c>
      <c r="P1089" cm="1">
        <f t="array" ref="P1089">IF(Q1089&gt;0,INDEX(Q1089:Q22813,MATCH(TRUE,INDEX(Q1089:Q22813="",,),0)-1),"")</f>
        <v>7</v>
      </c>
      <c r="Q1089">
        <v>3</v>
      </c>
      <c r="R1089">
        <f t="shared" si="19"/>
        <v>0</v>
      </c>
    </row>
    <row r="1090" spans="1:18" x14ac:dyDescent="0.3">
      <c r="A1090" t="s">
        <v>15</v>
      </c>
      <c r="B1090" s="1">
        <v>38370</v>
      </c>
      <c r="C1090" t="s">
        <v>16</v>
      </c>
      <c r="D1090" t="s">
        <v>145</v>
      </c>
      <c r="E1090" t="s">
        <v>146</v>
      </c>
      <c r="G1090" s="6" t="s">
        <v>29</v>
      </c>
      <c r="H1090" t="s">
        <v>69</v>
      </c>
      <c r="I1090" t="s">
        <v>26</v>
      </c>
      <c r="J1090" t="s">
        <v>27</v>
      </c>
      <c r="K1090">
        <v>80</v>
      </c>
      <c r="L1090">
        <v>5.55</v>
      </c>
      <c r="M1090" t="s">
        <v>31</v>
      </c>
      <c r="N1090">
        <v>5.55</v>
      </c>
      <c r="P1090" cm="1">
        <f t="array" ref="P1090">IF(Q1090&gt;0,INDEX(Q1090:Q22814,MATCH(TRUE,INDEX(Q1090:Q22814="",,),0)-1),"")</f>
        <v>7</v>
      </c>
      <c r="Q1090">
        <v>3</v>
      </c>
      <c r="R1090">
        <f t="shared" si="19"/>
        <v>0</v>
      </c>
    </row>
    <row r="1091" spans="1:18" x14ac:dyDescent="0.3">
      <c r="A1091" t="s">
        <v>15</v>
      </c>
      <c r="B1091" s="1">
        <v>38370</v>
      </c>
      <c r="C1091" t="s">
        <v>16</v>
      </c>
      <c r="D1091" t="s">
        <v>145</v>
      </c>
      <c r="E1091" t="s">
        <v>146</v>
      </c>
      <c r="G1091" s="6" t="s">
        <v>29</v>
      </c>
      <c r="H1091" t="s">
        <v>41</v>
      </c>
      <c r="I1091" t="s">
        <v>26</v>
      </c>
      <c r="J1091" t="s">
        <v>27</v>
      </c>
      <c r="K1091">
        <v>59</v>
      </c>
      <c r="L1091">
        <v>38.75</v>
      </c>
      <c r="M1091" t="s">
        <v>31</v>
      </c>
      <c r="N1091">
        <v>38.75</v>
      </c>
      <c r="P1091" cm="1">
        <f t="array" ref="P1091">IF(Q1091&gt;0,INDEX(Q1091:Q22815,MATCH(TRUE,INDEX(Q1091:Q22815="",,),0)-1),"")</f>
        <v>7</v>
      </c>
      <c r="Q1091">
        <v>3</v>
      </c>
      <c r="R1091">
        <f t="shared" si="19"/>
        <v>0</v>
      </c>
    </row>
    <row r="1092" spans="1:18" x14ac:dyDescent="0.3">
      <c r="A1092" t="s">
        <v>15</v>
      </c>
      <c r="B1092" s="1">
        <v>38370</v>
      </c>
      <c r="C1092" t="s">
        <v>16</v>
      </c>
      <c r="D1092" t="s">
        <v>145</v>
      </c>
      <c r="E1092" t="s">
        <v>146</v>
      </c>
      <c r="G1092" s="6" t="s">
        <v>29</v>
      </c>
      <c r="H1092" t="s">
        <v>28</v>
      </c>
      <c r="I1092" t="s">
        <v>26</v>
      </c>
      <c r="J1092" t="s">
        <v>27</v>
      </c>
      <c r="K1092">
        <v>17</v>
      </c>
      <c r="L1092">
        <v>31.15</v>
      </c>
      <c r="M1092" t="s">
        <v>31</v>
      </c>
      <c r="N1092">
        <v>31.15</v>
      </c>
      <c r="P1092" cm="1">
        <f t="array" ref="P1092">IF(Q1092&gt;0,INDEX(Q1092:Q22816,MATCH(TRUE,INDEX(Q1092:Q22816="",,),0)-1),"")</f>
        <v>7</v>
      </c>
      <c r="Q1092">
        <v>3</v>
      </c>
      <c r="R1092">
        <f t="shared" si="19"/>
        <v>0</v>
      </c>
    </row>
    <row r="1093" spans="1:18" x14ac:dyDescent="0.3">
      <c r="A1093" t="s">
        <v>15</v>
      </c>
      <c r="B1093" s="1">
        <v>38370</v>
      </c>
      <c r="C1093" t="s">
        <v>16</v>
      </c>
      <c r="D1093" t="s">
        <v>145</v>
      </c>
      <c r="E1093" t="s">
        <v>146</v>
      </c>
      <c r="G1093" s="6" t="s">
        <v>29</v>
      </c>
      <c r="H1093" t="s">
        <v>64</v>
      </c>
      <c r="I1093" t="s">
        <v>26</v>
      </c>
      <c r="J1093" t="s">
        <v>27</v>
      </c>
      <c r="K1093">
        <v>33</v>
      </c>
      <c r="L1093">
        <v>11.1</v>
      </c>
      <c r="M1093" t="s">
        <v>31</v>
      </c>
      <c r="N1093">
        <v>11.1</v>
      </c>
      <c r="P1093" cm="1">
        <f t="array" ref="P1093">IF(Q1093&gt;0,INDEX(Q1093:Q22817,MATCH(TRUE,INDEX(Q1093:Q22817="",,),0)-1),"")</f>
        <v>7</v>
      </c>
      <c r="Q1093">
        <v>3</v>
      </c>
      <c r="R1093">
        <f t="shared" si="19"/>
        <v>0</v>
      </c>
    </row>
    <row r="1094" spans="1:18" x14ac:dyDescent="0.3">
      <c r="A1094" t="s">
        <v>15</v>
      </c>
      <c r="B1094" s="1">
        <v>38370</v>
      </c>
      <c r="C1094" t="s">
        <v>16</v>
      </c>
      <c r="D1094" t="s">
        <v>145</v>
      </c>
      <c r="E1094" t="s">
        <v>146</v>
      </c>
      <c r="G1094" t="s">
        <v>19</v>
      </c>
      <c r="H1094" t="s">
        <v>41</v>
      </c>
      <c r="I1094" t="s">
        <v>21</v>
      </c>
      <c r="J1094" t="s">
        <v>22</v>
      </c>
      <c r="K1094">
        <v>52.1</v>
      </c>
      <c r="L1094">
        <v>150</v>
      </c>
      <c r="M1094" t="s">
        <v>74</v>
      </c>
      <c r="N1094">
        <v>275</v>
      </c>
      <c r="P1094" cm="1">
        <f t="array" ref="P1094">IF(Q1094&gt;0,INDEX(Q1094:Q22818,MATCH(TRUE,INDEX(Q1094:Q22818="",,),0)-1),"")</f>
        <v>7</v>
      </c>
      <c r="Q1094">
        <v>4</v>
      </c>
      <c r="R1094">
        <f t="shared" si="19"/>
        <v>0</v>
      </c>
    </row>
    <row r="1095" spans="1:18" x14ac:dyDescent="0.3">
      <c r="A1095" t="s">
        <v>15</v>
      </c>
      <c r="B1095" s="1">
        <v>38370</v>
      </c>
      <c r="C1095" t="s">
        <v>16</v>
      </c>
      <c r="D1095" t="s">
        <v>145</v>
      </c>
      <c r="E1095" t="s">
        <v>146</v>
      </c>
      <c r="G1095" t="s">
        <v>19</v>
      </c>
      <c r="H1095" t="s">
        <v>63</v>
      </c>
      <c r="I1095" t="s">
        <v>21</v>
      </c>
      <c r="J1095" t="s">
        <v>22</v>
      </c>
      <c r="K1095">
        <v>89.9</v>
      </c>
      <c r="L1095">
        <v>133</v>
      </c>
      <c r="M1095" t="s">
        <v>74</v>
      </c>
      <c r="N1095">
        <v>135</v>
      </c>
      <c r="P1095" cm="1">
        <f t="array" ref="P1095">IF(Q1095&gt;0,INDEX(Q1095:Q22819,MATCH(TRUE,INDEX(Q1095:Q22819="",,),0)-1),"")</f>
        <v>7</v>
      </c>
      <c r="Q1095">
        <v>4</v>
      </c>
      <c r="R1095">
        <f t="shared" si="19"/>
        <v>0</v>
      </c>
    </row>
    <row r="1096" spans="1:18" x14ac:dyDescent="0.3">
      <c r="A1096" t="s">
        <v>15</v>
      </c>
      <c r="B1096" s="1">
        <v>38370</v>
      </c>
      <c r="C1096" t="s">
        <v>16</v>
      </c>
      <c r="D1096" t="s">
        <v>145</v>
      </c>
      <c r="E1096" t="s">
        <v>146</v>
      </c>
      <c r="G1096" t="s">
        <v>19</v>
      </c>
      <c r="H1096" t="s">
        <v>63</v>
      </c>
      <c r="I1096" t="s">
        <v>26</v>
      </c>
      <c r="J1096" t="s">
        <v>27</v>
      </c>
      <c r="K1096">
        <v>294</v>
      </c>
      <c r="L1096">
        <v>26.05</v>
      </c>
      <c r="M1096" t="s">
        <v>74</v>
      </c>
      <c r="N1096">
        <v>30</v>
      </c>
      <c r="P1096" cm="1">
        <f t="array" ref="P1096">IF(Q1096&gt;0,INDEX(Q1096:Q22820,MATCH(TRUE,INDEX(Q1096:Q22820="",,),0)-1),"")</f>
        <v>7</v>
      </c>
      <c r="Q1096">
        <v>4</v>
      </c>
      <c r="R1096">
        <f t="shared" si="19"/>
        <v>0</v>
      </c>
    </row>
    <row r="1097" spans="1:18" x14ac:dyDescent="0.3">
      <c r="A1097" t="s">
        <v>15</v>
      </c>
      <c r="B1097" s="1">
        <v>38370</v>
      </c>
      <c r="C1097" t="s">
        <v>16</v>
      </c>
      <c r="D1097" t="s">
        <v>145</v>
      </c>
      <c r="E1097" t="s">
        <v>146</v>
      </c>
      <c r="G1097" s="6" t="s">
        <v>29</v>
      </c>
      <c r="H1097" t="s">
        <v>69</v>
      </c>
      <c r="I1097" t="s">
        <v>21</v>
      </c>
      <c r="J1097" t="s">
        <v>22</v>
      </c>
      <c r="K1097">
        <v>19</v>
      </c>
      <c r="L1097">
        <v>72</v>
      </c>
      <c r="M1097" t="s">
        <v>74</v>
      </c>
      <c r="N1097">
        <v>72</v>
      </c>
      <c r="P1097" cm="1">
        <f t="array" ref="P1097">IF(Q1097&gt;0,INDEX(Q1097:Q22821,MATCH(TRUE,INDEX(Q1097:Q22821="",,),0)-1),"")</f>
        <v>7</v>
      </c>
      <c r="Q1097">
        <v>4</v>
      </c>
      <c r="R1097">
        <f t="shared" si="19"/>
        <v>0</v>
      </c>
    </row>
    <row r="1098" spans="1:18" x14ac:dyDescent="0.3">
      <c r="A1098" t="s">
        <v>15</v>
      </c>
      <c r="B1098" s="1">
        <v>38370</v>
      </c>
      <c r="C1098" t="s">
        <v>16</v>
      </c>
      <c r="D1098" t="s">
        <v>145</v>
      </c>
      <c r="E1098" t="s">
        <v>146</v>
      </c>
      <c r="G1098" s="6" t="s">
        <v>29</v>
      </c>
      <c r="H1098" t="s">
        <v>30</v>
      </c>
      <c r="I1098" t="s">
        <v>26</v>
      </c>
      <c r="J1098" t="s">
        <v>27</v>
      </c>
      <c r="K1098">
        <v>61</v>
      </c>
      <c r="L1098">
        <v>19.3</v>
      </c>
      <c r="M1098" t="s">
        <v>74</v>
      </c>
      <c r="N1098">
        <v>19.3</v>
      </c>
      <c r="P1098" cm="1">
        <f t="array" ref="P1098">IF(Q1098&gt;0,INDEX(Q1098:Q22822,MATCH(TRUE,INDEX(Q1098:Q22822="",,),0)-1),"")</f>
        <v>7</v>
      </c>
      <c r="Q1098">
        <v>4</v>
      </c>
      <c r="R1098">
        <f t="shared" si="19"/>
        <v>0</v>
      </c>
    </row>
    <row r="1099" spans="1:18" x14ac:dyDescent="0.3">
      <c r="A1099" t="s">
        <v>15</v>
      </c>
      <c r="B1099" s="1">
        <v>38370</v>
      </c>
      <c r="C1099" t="s">
        <v>16</v>
      </c>
      <c r="D1099" t="s">
        <v>145</v>
      </c>
      <c r="E1099" t="s">
        <v>146</v>
      </c>
      <c r="G1099" s="6" t="s">
        <v>29</v>
      </c>
      <c r="H1099" t="s">
        <v>99</v>
      </c>
      <c r="I1099" t="s">
        <v>26</v>
      </c>
      <c r="J1099" t="s">
        <v>27</v>
      </c>
      <c r="K1099">
        <v>14</v>
      </c>
      <c r="L1099">
        <v>13.9</v>
      </c>
      <c r="M1099" t="s">
        <v>74</v>
      </c>
      <c r="N1099">
        <v>13.9</v>
      </c>
      <c r="P1099" cm="1">
        <f t="array" ref="P1099">IF(Q1099&gt;0,INDEX(Q1099:Q22823,MATCH(TRUE,INDEX(Q1099:Q22823="",,),0)-1),"")</f>
        <v>7</v>
      </c>
      <c r="Q1099">
        <v>4</v>
      </c>
      <c r="R1099">
        <f t="shared" si="19"/>
        <v>0</v>
      </c>
    </row>
    <row r="1100" spans="1:18" x14ac:dyDescent="0.3">
      <c r="A1100" t="s">
        <v>15</v>
      </c>
      <c r="B1100" s="1">
        <v>38370</v>
      </c>
      <c r="C1100" t="s">
        <v>16</v>
      </c>
      <c r="D1100" t="s">
        <v>145</v>
      </c>
      <c r="E1100" t="s">
        <v>146</v>
      </c>
      <c r="G1100" s="6" t="s">
        <v>29</v>
      </c>
      <c r="H1100" t="s">
        <v>148</v>
      </c>
      <c r="I1100" t="s">
        <v>26</v>
      </c>
      <c r="J1100" t="s">
        <v>27</v>
      </c>
      <c r="K1100">
        <v>55</v>
      </c>
      <c r="L1100">
        <v>9.1999999999999993</v>
      </c>
      <c r="M1100" t="s">
        <v>74</v>
      </c>
      <c r="N1100">
        <v>9.1999999999999993</v>
      </c>
      <c r="P1100" cm="1">
        <f t="array" ref="P1100">IF(Q1100&gt;0,INDEX(Q1100:Q22824,MATCH(TRUE,INDEX(Q1100:Q22824="",,),0)-1),"")</f>
        <v>7</v>
      </c>
      <c r="Q1100">
        <v>4</v>
      </c>
      <c r="R1100">
        <f t="shared" si="19"/>
        <v>0</v>
      </c>
    </row>
    <row r="1101" spans="1:18" x14ac:dyDescent="0.3">
      <c r="A1101" t="s">
        <v>15</v>
      </c>
      <c r="B1101" s="1">
        <v>38370</v>
      </c>
      <c r="C1101" t="s">
        <v>16</v>
      </c>
      <c r="D1101" t="s">
        <v>145</v>
      </c>
      <c r="E1101" t="s">
        <v>146</v>
      </c>
      <c r="G1101" s="6" t="s">
        <v>29</v>
      </c>
      <c r="H1101" t="s">
        <v>69</v>
      </c>
      <c r="I1101" t="s">
        <v>26</v>
      </c>
      <c r="J1101" t="s">
        <v>27</v>
      </c>
      <c r="K1101">
        <v>80</v>
      </c>
      <c r="L1101">
        <v>5.55</v>
      </c>
      <c r="M1101" t="s">
        <v>74</v>
      </c>
      <c r="N1101">
        <v>5.55</v>
      </c>
      <c r="P1101" cm="1">
        <f t="array" ref="P1101">IF(Q1101&gt;0,INDEX(Q1101:Q22825,MATCH(TRUE,INDEX(Q1101:Q22825="",,),0)-1),"")</f>
        <v>7</v>
      </c>
      <c r="Q1101">
        <v>4</v>
      </c>
      <c r="R1101">
        <f t="shared" si="19"/>
        <v>0</v>
      </c>
    </row>
    <row r="1102" spans="1:18" x14ac:dyDescent="0.3">
      <c r="A1102" t="s">
        <v>15</v>
      </c>
      <c r="B1102" s="1">
        <v>38370</v>
      </c>
      <c r="C1102" t="s">
        <v>16</v>
      </c>
      <c r="D1102" t="s">
        <v>145</v>
      </c>
      <c r="E1102" t="s">
        <v>146</v>
      </c>
      <c r="G1102" s="6" t="s">
        <v>29</v>
      </c>
      <c r="H1102" t="s">
        <v>41</v>
      </c>
      <c r="I1102" t="s">
        <v>26</v>
      </c>
      <c r="J1102" t="s">
        <v>27</v>
      </c>
      <c r="K1102">
        <v>59</v>
      </c>
      <c r="L1102">
        <v>38.75</v>
      </c>
      <c r="M1102" t="s">
        <v>74</v>
      </c>
      <c r="N1102">
        <v>38.75</v>
      </c>
      <c r="P1102" cm="1">
        <f t="array" ref="P1102">IF(Q1102&gt;0,INDEX(Q1102:Q22826,MATCH(TRUE,INDEX(Q1102:Q22826="",,),0)-1),"")</f>
        <v>7</v>
      </c>
      <c r="Q1102">
        <v>4</v>
      </c>
      <c r="R1102">
        <f t="shared" si="19"/>
        <v>0</v>
      </c>
    </row>
    <row r="1103" spans="1:18" x14ac:dyDescent="0.3">
      <c r="A1103" t="s">
        <v>15</v>
      </c>
      <c r="B1103" s="1">
        <v>38370</v>
      </c>
      <c r="C1103" t="s">
        <v>16</v>
      </c>
      <c r="D1103" t="s">
        <v>145</v>
      </c>
      <c r="E1103" t="s">
        <v>146</v>
      </c>
      <c r="G1103" s="6" t="s">
        <v>29</v>
      </c>
      <c r="H1103" t="s">
        <v>28</v>
      </c>
      <c r="I1103" t="s">
        <v>26</v>
      </c>
      <c r="J1103" t="s">
        <v>27</v>
      </c>
      <c r="K1103">
        <v>17</v>
      </c>
      <c r="L1103">
        <v>31.15</v>
      </c>
      <c r="M1103" t="s">
        <v>74</v>
      </c>
      <c r="N1103">
        <v>31.15</v>
      </c>
      <c r="P1103" cm="1">
        <f t="array" ref="P1103">IF(Q1103&gt;0,INDEX(Q1103:Q22827,MATCH(TRUE,INDEX(Q1103:Q22827="",,),0)-1),"")</f>
        <v>7</v>
      </c>
      <c r="Q1103">
        <v>4</v>
      </c>
      <c r="R1103">
        <f t="shared" si="19"/>
        <v>0</v>
      </c>
    </row>
    <row r="1104" spans="1:18" x14ac:dyDescent="0.3">
      <c r="A1104" t="s">
        <v>15</v>
      </c>
      <c r="B1104" s="1">
        <v>38370</v>
      </c>
      <c r="C1104" t="s">
        <v>16</v>
      </c>
      <c r="D1104" t="s">
        <v>145</v>
      </c>
      <c r="E1104" t="s">
        <v>146</v>
      </c>
      <c r="G1104" s="6" t="s">
        <v>29</v>
      </c>
      <c r="H1104" t="s">
        <v>64</v>
      </c>
      <c r="I1104" t="s">
        <v>26</v>
      </c>
      <c r="J1104" t="s">
        <v>27</v>
      </c>
      <c r="K1104">
        <v>33</v>
      </c>
      <c r="L1104">
        <v>11.1</v>
      </c>
      <c r="M1104" t="s">
        <v>74</v>
      </c>
      <c r="N1104">
        <v>11.1</v>
      </c>
      <c r="P1104" cm="1">
        <f t="array" ref="P1104">IF(Q1104&gt;0,INDEX(Q1104:Q22828,MATCH(TRUE,INDEX(Q1104:Q22828="",,),0)-1),"")</f>
        <v>7</v>
      </c>
      <c r="Q1104">
        <v>4</v>
      </c>
      <c r="R1104">
        <f t="shared" si="19"/>
        <v>0</v>
      </c>
    </row>
    <row r="1105" spans="1:18" x14ac:dyDescent="0.3">
      <c r="A1105" t="s">
        <v>15</v>
      </c>
      <c r="B1105" s="1">
        <v>38370</v>
      </c>
      <c r="C1105" t="s">
        <v>16</v>
      </c>
      <c r="D1105" t="s">
        <v>145</v>
      </c>
      <c r="E1105" t="s">
        <v>146</v>
      </c>
      <c r="G1105" t="s">
        <v>19</v>
      </c>
      <c r="H1105" t="s">
        <v>41</v>
      </c>
      <c r="I1105" t="s">
        <v>21</v>
      </c>
      <c r="J1105" t="s">
        <v>22</v>
      </c>
      <c r="K1105">
        <v>52.1</v>
      </c>
      <c r="L1105">
        <v>150</v>
      </c>
      <c r="M1105" t="s">
        <v>32</v>
      </c>
      <c r="N1105">
        <v>180</v>
      </c>
      <c r="P1105" cm="1">
        <f t="array" ref="P1105">IF(Q1105&gt;0,INDEX(Q1105:Q22829,MATCH(TRUE,INDEX(Q1105:Q22829="",,),0)-1),"")</f>
        <v>7</v>
      </c>
      <c r="Q1105">
        <v>5</v>
      </c>
      <c r="R1105">
        <f t="shared" si="19"/>
        <v>0</v>
      </c>
    </row>
    <row r="1106" spans="1:18" x14ac:dyDescent="0.3">
      <c r="A1106" t="s">
        <v>15</v>
      </c>
      <c r="B1106" s="1">
        <v>38370</v>
      </c>
      <c r="C1106" t="s">
        <v>16</v>
      </c>
      <c r="D1106" t="s">
        <v>145</v>
      </c>
      <c r="E1106" t="s">
        <v>146</v>
      </c>
      <c r="G1106" t="s">
        <v>19</v>
      </c>
      <c r="H1106" t="s">
        <v>63</v>
      </c>
      <c r="I1106" t="s">
        <v>21</v>
      </c>
      <c r="J1106" t="s">
        <v>22</v>
      </c>
      <c r="K1106">
        <v>89.9</v>
      </c>
      <c r="L1106">
        <v>133</v>
      </c>
      <c r="M1106" t="s">
        <v>32</v>
      </c>
      <c r="N1106">
        <v>168</v>
      </c>
      <c r="P1106" cm="1">
        <f t="array" ref="P1106">IF(Q1106&gt;0,INDEX(Q1106:Q22830,MATCH(TRUE,INDEX(Q1106:Q22830="",,),0)-1),"")</f>
        <v>7</v>
      </c>
      <c r="Q1106">
        <v>5</v>
      </c>
      <c r="R1106">
        <f t="shared" si="19"/>
        <v>0</v>
      </c>
    </row>
    <row r="1107" spans="1:18" x14ac:dyDescent="0.3">
      <c r="A1107" t="s">
        <v>15</v>
      </c>
      <c r="B1107" s="1">
        <v>38370</v>
      </c>
      <c r="C1107" t="s">
        <v>16</v>
      </c>
      <c r="D1107" t="s">
        <v>145</v>
      </c>
      <c r="E1107" t="s">
        <v>146</v>
      </c>
      <c r="G1107" t="s">
        <v>19</v>
      </c>
      <c r="H1107" t="s">
        <v>63</v>
      </c>
      <c r="I1107" t="s">
        <v>26</v>
      </c>
      <c r="J1107" t="s">
        <v>27</v>
      </c>
      <c r="K1107">
        <v>294</v>
      </c>
      <c r="L1107">
        <v>26.05</v>
      </c>
      <c r="M1107" t="s">
        <v>32</v>
      </c>
      <c r="N1107">
        <v>32.049999999999997</v>
      </c>
      <c r="P1107" cm="1">
        <f t="array" ref="P1107">IF(Q1107&gt;0,INDEX(Q1107:Q22831,MATCH(TRUE,INDEX(Q1107:Q22831="",,),0)-1),"")</f>
        <v>7</v>
      </c>
      <c r="Q1107">
        <v>5</v>
      </c>
      <c r="R1107">
        <f t="shared" si="19"/>
        <v>0</v>
      </c>
    </row>
    <row r="1108" spans="1:18" x14ac:dyDescent="0.3">
      <c r="A1108" t="s">
        <v>15</v>
      </c>
      <c r="B1108" s="1">
        <v>38370</v>
      </c>
      <c r="C1108" t="s">
        <v>16</v>
      </c>
      <c r="D1108" t="s">
        <v>145</v>
      </c>
      <c r="E1108" t="s">
        <v>146</v>
      </c>
      <c r="G1108" s="6" t="s">
        <v>29</v>
      </c>
      <c r="H1108" t="s">
        <v>69</v>
      </c>
      <c r="I1108" t="s">
        <v>21</v>
      </c>
      <c r="J1108" t="s">
        <v>22</v>
      </c>
      <c r="K1108">
        <v>19</v>
      </c>
      <c r="L1108">
        <v>72</v>
      </c>
      <c r="M1108" t="s">
        <v>32</v>
      </c>
      <c r="N1108">
        <v>72</v>
      </c>
      <c r="P1108" cm="1">
        <f t="array" ref="P1108">IF(Q1108&gt;0,INDEX(Q1108:Q22832,MATCH(TRUE,INDEX(Q1108:Q22832="",,),0)-1),"")</f>
        <v>7</v>
      </c>
      <c r="Q1108">
        <v>5</v>
      </c>
      <c r="R1108">
        <f t="shared" si="19"/>
        <v>0</v>
      </c>
    </row>
    <row r="1109" spans="1:18" x14ac:dyDescent="0.3">
      <c r="A1109" t="s">
        <v>15</v>
      </c>
      <c r="B1109" s="1">
        <v>38370</v>
      </c>
      <c r="C1109" t="s">
        <v>16</v>
      </c>
      <c r="D1109" t="s">
        <v>145</v>
      </c>
      <c r="E1109" t="s">
        <v>146</v>
      </c>
      <c r="G1109" s="6" t="s">
        <v>29</v>
      </c>
      <c r="H1109" t="s">
        <v>30</v>
      </c>
      <c r="I1109" t="s">
        <v>26</v>
      </c>
      <c r="J1109" t="s">
        <v>27</v>
      </c>
      <c r="K1109">
        <v>61</v>
      </c>
      <c r="L1109">
        <v>19.3</v>
      </c>
      <c r="M1109" t="s">
        <v>32</v>
      </c>
      <c r="N1109">
        <v>19.3</v>
      </c>
      <c r="P1109" cm="1">
        <f t="array" ref="P1109">IF(Q1109&gt;0,INDEX(Q1109:Q22833,MATCH(TRUE,INDEX(Q1109:Q22833="",,),0)-1),"")</f>
        <v>7</v>
      </c>
      <c r="Q1109">
        <v>5</v>
      </c>
      <c r="R1109">
        <f t="shared" si="19"/>
        <v>0</v>
      </c>
    </row>
    <row r="1110" spans="1:18" x14ac:dyDescent="0.3">
      <c r="A1110" t="s">
        <v>15</v>
      </c>
      <c r="B1110" s="1">
        <v>38370</v>
      </c>
      <c r="C1110" t="s">
        <v>16</v>
      </c>
      <c r="D1110" t="s">
        <v>145</v>
      </c>
      <c r="E1110" t="s">
        <v>146</v>
      </c>
      <c r="G1110" s="6" t="s">
        <v>29</v>
      </c>
      <c r="H1110" t="s">
        <v>99</v>
      </c>
      <c r="I1110" t="s">
        <v>26</v>
      </c>
      <c r="J1110" t="s">
        <v>27</v>
      </c>
      <c r="K1110">
        <v>14</v>
      </c>
      <c r="L1110">
        <v>13.9</v>
      </c>
      <c r="M1110" t="s">
        <v>32</v>
      </c>
      <c r="N1110">
        <v>13.9</v>
      </c>
      <c r="P1110" cm="1">
        <f t="array" ref="P1110">IF(Q1110&gt;0,INDEX(Q1110:Q22834,MATCH(TRUE,INDEX(Q1110:Q22834="",,),0)-1),"")</f>
        <v>7</v>
      </c>
      <c r="Q1110">
        <v>5</v>
      </c>
      <c r="R1110">
        <f t="shared" si="19"/>
        <v>0</v>
      </c>
    </row>
    <row r="1111" spans="1:18" x14ac:dyDescent="0.3">
      <c r="A1111" t="s">
        <v>15</v>
      </c>
      <c r="B1111" s="1">
        <v>38370</v>
      </c>
      <c r="C1111" t="s">
        <v>16</v>
      </c>
      <c r="D1111" t="s">
        <v>145</v>
      </c>
      <c r="E1111" t="s">
        <v>146</v>
      </c>
      <c r="G1111" s="6" t="s">
        <v>29</v>
      </c>
      <c r="H1111" t="s">
        <v>148</v>
      </c>
      <c r="I1111" t="s">
        <v>26</v>
      </c>
      <c r="J1111" t="s">
        <v>27</v>
      </c>
      <c r="K1111">
        <v>55</v>
      </c>
      <c r="L1111">
        <v>9.1999999999999993</v>
      </c>
      <c r="M1111" t="s">
        <v>32</v>
      </c>
      <c r="N1111">
        <v>9.1999999999999993</v>
      </c>
      <c r="P1111" cm="1">
        <f t="array" ref="P1111">IF(Q1111&gt;0,INDEX(Q1111:Q22835,MATCH(TRUE,INDEX(Q1111:Q22835="",,),0)-1),"")</f>
        <v>7</v>
      </c>
      <c r="Q1111">
        <v>5</v>
      </c>
      <c r="R1111">
        <f t="shared" si="19"/>
        <v>0</v>
      </c>
    </row>
    <row r="1112" spans="1:18" x14ac:dyDescent="0.3">
      <c r="A1112" t="s">
        <v>15</v>
      </c>
      <c r="B1112" s="1">
        <v>38370</v>
      </c>
      <c r="C1112" t="s">
        <v>16</v>
      </c>
      <c r="D1112" t="s">
        <v>145</v>
      </c>
      <c r="E1112" t="s">
        <v>146</v>
      </c>
      <c r="G1112" s="6" t="s">
        <v>29</v>
      </c>
      <c r="H1112" t="s">
        <v>69</v>
      </c>
      <c r="I1112" t="s">
        <v>26</v>
      </c>
      <c r="J1112" t="s">
        <v>27</v>
      </c>
      <c r="K1112">
        <v>80</v>
      </c>
      <c r="L1112">
        <v>5.55</v>
      </c>
      <c r="M1112" t="s">
        <v>32</v>
      </c>
      <c r="N1112">
        <v>5.55</v>
      </c>
      <c r="P1112" cm="1">
        <f t="array" ref="P1112">IF(Q1112&gt;0,INDEX(Q1112:Q22836,MATCH(TRUE,INDEX(Q1112:Q22836="",,),0)-1),"")</f>
        <v>7</v>
      </c>
      <c r="Q1112">
        <v>5</v>
      </c>
      <c r="R1112">
        <f t="shared" si="19"/>
        <v>0</v>
      </c>
    </row>
    <row r="1113" spans="1:18" x14ac:dyDescent="0.3">
      <c r="A1113" t="s">
        <v>15</v>
      </c>
      <c r="B1113" s="1">
        <v>38370</v>
      </c>
      <c r="C1113" t="s">
        <v>16</v>
      </c>
      <c r="D1113" t="s">
        <v>145</v>
      </c>
      <c r="E1113" t="s">
        <v>146</v>
      </c>
      <c r="G1113" s="6" t="s">
        <v>29</v>
      </c>
      <c r="H1113" t="s">
        <v>41</v>
      </c>
      <c r="I1113" t="s">
        <v>26</v>
      </c>
      <c r="J1113" t="s">
        <v>27</v>
      </c>
      <c r="K1113">
        <v>59</v>
      </c>
      <c r="L1113">
        <v>38.75</v>
      </c>
      <c r="M1113" t="s">
        <v>32</v>
      </c>
      <c r="N1113">
        <v>38.75</v>
      </c>
      <c r="P1113" cm="1">
        <f t="array" ref="P1113">IF(Q1113&gt;0,INDEX(Q1113:Q22837,MATCH(TRUE,INDEX(Q1113:Q22837="",,),0)-1),"")</f>
        <v>7</v>
      </c>
      <c r="Q1113">
        <v>5</v>
      </c>
      <c r="R1113">
        <f t="shared" si="19"/>
        <v>0</v>
      </c>
    </row>
    <row r="1114" spans="1:18" x14ac:dyDescent="0.3">
      <c r="A1114" t="s">
        <v>15</v>
      </c>
      <c r="B1114" s="1">
        <v>38370</v>
      </c>
      <c r="C1114" t="s">
        <v>16</v>
      </c>
      <c r="D1114" t="s">
        <v>145</v>
      </c>
      <c r="E1114" t="s">
        <v>146</v>
      </c>
      <c r="G1114" s="6" t="s">
        <v>29</v>
      </c>
      <c r="H1114" t="s">
        <v>28</v>
      </c>
      <c r="I1114" t="s">
        <v>26</v>
      </c>
      <c r="J1114" t="s">
        <v>27</v>
      </c>
      <c r="K1114">
        <v>17</v>
      </c>
      <c r="L1114">
        <v>31.15</v>
      </c>
      <c r="M1114" t="s">
        <v>32</v>
      </c>
      <c r="N1114">
        <v>31.15</v>
      </c>
      <c r="P1114" cm="1">
        <f t="array" ref="P1114">IF(Q1114&gt;0,INDEX(Q1114:Q22838,MATCH(TRUE,INDEX(Q1114:Q22838="",,),0)-1),"")</f>
        <v>7</v>
      </c>
      <c r="Q1114">
        <v>5</v>
      </c>
      <c r="R1114">
        <f t="shared" si="19"/>
        <v>0</v>
      </c>
    </row>
    <row r="1115" spans="1:18" x14ac:dyDescent="0.3">
      <c r="A1115" t="s">
        <v>15</v>
      </c>
      <c r="B1115" s="1">
        <v>38370</v>
      </c>
      <c r="C1115" t="s">
        <v>16</v>
      </c>
      <c r="D1115" t="s">
        <v>145</v>
      </c>
      <c r="E1115" t="s">
        <v>146</v>
      </c>
      <c r="G1115" s="6" t="s">
        <v>29</v>
      </c>
      <c r="H1115" t="s">
        <v>64</v>
      </c>
      <c r="I1115" t="s">
        <v>26</v>
      </c>
      <c r="J1115" t="s">
        <v>27</v>
      </c>
      <c r="K1115">
        <v>33</v>
      </c>
      <c r="L1115">
        <v>11.1</v>
      </c>
      <c r="M1115" t="s">
        <v>32</v>
      </c>
      <c r="N1115">
        <v>11.1</v>
      </c>
      <c r="P1115" cm="1">
        <f t="array" ref="P1115">IF(Q1115&gt;0,INDEX(Q1115:Q22839,MATCH(TRUE,INDEX(Q1115:Q22839="",,),0)-1),"")</f>
        <v>7</v>
      </c>
      <c r="Q1115">
        <v>5</v>
      </c>
      <c r="R1115">
        <f t="shared" si="19"/>
        <v>0</v>
      </c>
    </row>
    <row r="1116" spans="1:18" x14ac:dyDescent="0.3">
      <c r="A1116" t="s">
        <v>15</v>
      </c>
      <c r="B1116" s="1">
        <v>38370</v>
      </c>
      <c r="C1116" t="s">
        <v>16</v>
      </c>
      <c r="D1116" t="s">
        <v>145</v>
      </c>
      <c r="E1116" t="s">
        <v>146</v>
      </c>
      <c r="G1116" t="s">
        <v>19</v>
      </c>
      <c r="H1116" t="s">
        <v>41</v>
      </c>
      <c r="I1116" t="s">
        <v>21</v>
      </c>
      <c r="J1116" t="s">
        <v>22</v>
      </c>
      <c r="K1116">
        <v>52.1</v>
      </c>
      <c r="L1116">
        <v>150</v>
      </c>
      <c r="M1116" t="s">
        <v>46</v>
      </c>
      <c r="N1116">
        <v>150</v>
      </c>
      <c r="P1116" cm="1">
        <f t="array" ref="P1116">IF(Q1116&gt;0,INDEX(Q1116:Q22840,MATCH(TRUE,INDEX(Q1116:Q22840="",,),0)-1),"")</f>
        <v>7</v>
      </c>
      <c r="Q1116">
        <v>6</v>
      </c>
      <c r="R1116">
        <f t="shared" si="19"/>
        <v>0</v>
      </c>
    </row>
    <row r="1117" spans="1:18" x14ac:dyDescent="0.3">
      <c r="A1117" t="s">
        <v>15</v>
      </c>
      <c r="B1117" s="1">
        <v>38370</v>
      </c>
      <c r="C1117" t="s">
        <v>16</v>
      </c>
      <c r="D1117" t="s">
        <v>145</v>
      </c>
      <c r="E1117" t="s">
        <v>146</v>
      </c>
      <c r="G1117" t="s">
        <v>19</v>
      </c>
      <c r="H1117" t="s">
        <v>63</v>
      </c>
      <c r="I1117" t="s">
        <v>21</v>
      </c>
      <c r="J1117" t="s">
        <v>22</v>
      </c>
      <c r="K1117">
        <v>89.9</v>
      </c>
      <c r="L1117">
        <v>133</v>
      </c>
      <c r="M1117" t="s">
        <v>46</v>
      </c>
      <c r="N1117">
        <v>133</v>
      </c>
      <c r="P1117" cm="1">
        <f t="array" ref="P1117">IF(Q1117&gt;0,INDEX(Q1117:Q22841,MATCH(TRUE,INDEX(Q1117:Q22841="",,),0)-1),"")</f>
        <v>7</v>
      </c>
      <c r="Q1117">
        <v>6</v>
      </c>
      <c r="R1117">
        <f t="shared" si="19"/>
        <v>0</v>
      </c>
    </row>
    <row r="1118" spans="1:18" x14ac:dyDescent="0.3">
      <c r="A1118" t="s">
        <v>15</v>
      </c>
      <c r="B1118" s="1">
        <v>38370</v>
      </c>
      <c r="C1118" t="s">
        <v>16</v>
      </c>
      <c r="D1118" t="s">
        <v>145</v>
      </c>
      <c r="E1118" t="s">
        <v>146</v>
      </c>
      <c r="G1118" t="s">
        <v>19</v>
      </c>
      <c r="H1118" t="s">
        <v>63</v>
      </c>
      <c r="I1118" t="s">
        <v>26</v>
      </c>
      <c r="J1118" t="s">
        <v>27</v>
      </c>
      <c r="K1118">
        <v>294</v>
      </c>
      <c r="L1118">
        <v>26.05</v>
      </c>
      <c r="M1118" t="s">
        <v>46</v>
      </c>
      <c r="N1118">
        <v>35</v>
      </c>
      <c r="P1118" cm="1">
        <f t="array" ref="P1118">IF(Q1118&gt;0,INDEX(Q1118:Q22842,MATCH(TRUE,INDEX(Q1118:Q22842="",,),0)-1),"")</f>
        <v>7</v>
      </c>
      <c r="Q1118">
        <v>6</v>
      </c>
      <c r="R1118">
        <f t="shared" si="19"/>
        <v>0</v>
      </c>
    </row>
    <row r="1119" spans="1:18" x14ac:dyDescent="0.3">
      <c r="A1119" t="s">
        <v>15</v>
      </c>
      <c r="B1119" s="1">
        <v>38370</v>
      </c>
      <c r="C1119" t="s">
        <v>16</v>
      </c>
      <c r="D1119" t="s">
        <v>145</v>
      </c>
      <c r="E1119" t="s">
        <v>146</v>
      </c>
      <c r="G1119" s="6" t="s">
        <v>29</v>
      </c>
      <c r="H1119" t="s">
        <v>69</v>
      </c>
      <c r="I1119" t="s">
        <v>21</v>
      </c>
      <c r="J1119" t="s">
        <v>22</v>
      </c>
      <c r="K1119">
        <v>19</v>
      </c>
      <c r="L1119">
        <v>72</v>
      </c>
      <c r="M1119" t="s">
        <v>46</v>
      </c>
      <c r="N1119">
        <v>72</v>
      </c>
      <c r="P1119" cm="1">
        <f t="array" ref="P1119">IF(Q1119&gt;0,INDEX(Q1119:Q22843,MATCH(TRUE,INDEX(Q1119:Q22843="",,),0)-1),"")</f>
        <v>7</v>
      </c>
      <c r="Q1119">
        <v>6</v>
      </c>
      <c r="R1119">
        <f t="shared" si="19"/>
        <v>0</v>
      </c>
    </row>
    <row r="1120" spans="1:18" x14ac:dyDescent="0.3">
      <c r="A1120" t="s">
        <v>15</v>
      </c>
      <c r="B1120" s="1">
        <v>38370</v>
      </c>
      <c r="C1120" t="s">
        <v>16</v>
      </c>
      <c r="D1120" t="s">
        <v>145</v>
      </c>
      <c r="E1120" t="s">
        <v>146</v>
      </c>
      <c r="G1120" s="6" t="s">
        <v>29</v>
      </c>
      <c r="H1120" t="s">
        <v>30</v>
      </c>
      <c r="I1120" t="s">
        <v>26</v>
      </c>
      <c r="J1120" t="s">
        <v>27</v>
      </c>
      <c r="K1120">
        <v>61</v>
      </c>
      <c r="L1120">
        <v>19.3</v>
      </c>
      <c r="M1120" t="s">
        <v>46</v>
      </c>
      <c r="N1120">
        <v>19.3</v>
      </c>
      <c r="P1120" cm="1">
        <f t="array" ref="P1120">IF(Q1120&gt;0,INDEX(Q1120:Q22844,MATCH(TRUE,INDEX(Q1120:Q22844="",,),0)-1),"")</f>
        <v>7</v>
      </c>
      <c r="Q1120">
        <v>6</v>
      </c>
      <c r="R1120">
        <f t="shared" si="19"/>
        <v>0</v>
      </c>
    </row>
    <row r="1121" spans="1:18" x14ac:dyDescent="0.3">
      <c r="A1121" t="s">
        <v>15</v>
      </c>
      <c r="B1121" s="1">
        <v>38370</v>
      </c>
      <c r="C1121" t="s">
        <v>16</v>
      </c>
      <c r="D1121" t="s">
        <v>145</v>
      </c>
      <c r="E1121" t="s">
        <v>146</v>
      </c>
      <c r="G1121" s="6" t="s">
        <v>29</v>
      </c>
      <c r="H1121" t="s">
        <v>99</v>
      </c>
      <c r="I1121" t="s">
        <v>26</v>
      </c>
      <c r="J1121" t="s">
        <v>27</v>
      </c>
      <c r="K1121">
        <v>14</v>
      </c>
      <c r="L1121">
        <v>13.9</v>
      </c>
      <c r="M1121" t="s">
        <v>46</v>
      </c>
      <c r="N1121">
        <v>13.9</v>
      </c>
      <c r="P1121" cm="1">
        <f t="array" ref="P1121">IF(Q1121&gt;0,INDEX(Q1121:Q22845,MATCH(TRUE,INDEX(Q1121:Q22845="",,),0)-1),"")</f>
        <v>7</v>
      </c>
      <c r="Q1121">
        <v>6</v>
      </c>
      <c r="R1121">
        <f t="shared" si="19"/>
        <v>0</v>
      </c>
    </row>
    <row r="1122" spans="1:18" x14ac:dyDescent="0.3">
      <c r="A1122" t="s">
        <v>15</v>
      </c>
      <c r="B1122" s="1">
        <v>38370</v>
      </c>
      <c r="C1122" t="s">
        <v>16</v>
      </c>
      <c r="D1122" t="s">
        <v>145</v>
      </c>
      <c r="E1122" t="s">
        <v>146</v>
      </c>
      <c r="G1122" s="6" t="s">
        <v>29</v>
      </c>
      <c r="H1122" t="s">
        <v>148</v>
      </c>
      <c r="I1122" t="s">
        <v>26</v>
      </c>
      <c r="J1122" t="s">
        <v>27</v>
      </c>
      <c r="K1122">
        <v>55</v>
      </c>
      <c r="L1122">
        <v>9.1999999999999993</v>
      </c>
      <c r="M1122" t="s">
        <v>46</v>
      </c>
      <c r="N1122">
        <v>9.1999999999999993</v>
      </c>
      <c r="P1122" cm="1">
        <f t="array" ref="P1122">IF(Q1122&gt;0,INDEX(Q1122:Q22846,MATCH(TRUE,INDEX(Q1122:Q22846="",,),0)-1),"")</f>
        <v>7</v>
      </c>
      <c r="Q1122">
        <v>6</v>
      </c>
      <c r="R1122">
        <f t="shared" si="19"/>
        <v>0</v>
      </c>
    </row>
    <row r="1123" spans="1:18" x14ac:dyDescent="0.3">
      <c r="A1123" t="s">
        <v>15</v>
      </c>
      <c r="B1123" s="1">
        <v>38370</v>
      </c>
      <c r="C1123" t="s">
        <v>16</v>
      </c>
      <c r="D1123" t="s">
        <v>145</v>
      </c>
      <c r="E1123" t="s">
        <v>146</v>
      </c>
      <c r="G1123" s="6" t="s">
        <v>29</v>
      </c>
      <c r="H1123" t="s">
        <v>69</v>
      </c>
      <c r="I1123" t="s">
        <v>26</v>
      </c>
      <c r="J1123" t="s">
        <v>27</v>
      </c>
      <c r="K1123">
        <v>80</v>
      </c>
      <c r="L1123">
        <v>5.55</v>
      </c>
      <c r="M1123" t="s">
        <v>46</v>
      </c>
      <c r="N1123">
        <v>5.55</v>
      </c>
      <c r="P1123" cm="1">
        <f t="array" ref="P1123">IF(Q1123&gt;0,INDEX(Q1123:Q22847,MATCH(TRUE,INDEX(Q1123:Q22847="",,),0)-1),"")</f>
        <v>7</v>
      </c>
      <c r="Q1123">
        <v>6</v>
      </c>
      <c r="R1123">
        <f t="shared" si="19"/>
        <v>0</v>
      </c>
    </row>
    <row r="1124" spans="1:18" x14ac:dyDescent="0.3">
      <c r="A1124" t="s">
        <v>15</v>
      </c>
      <c r="B1124" s="1">
        <v>38370</v>
      </c>
      <c r="C1124" t="s">
        <v>16</v>
      </c>
      <c r="D1124" t="s">
        <v>145</v>
      </c>
      <c r="E1124" t="s">
        <v>146</v>
      </c>
      <c r="G1124" s="6" t="s">
        <v>29</v>
      </c>
      <c r="H1124" t="s">
        <v>41</v>
      </c>
      <c r="I1124" t="s">
        <v>26</v>
      </c>
      <c r="J1124" t="s">
        <v>27</v>
      </c>
      <c r="K1124">
        <v>59</v>
      </c>
      <c r="L1124">
        <v>38.75</v>
      </c>
      <c r="M1124" t="s">
        <v>46</v>
      </c>
      <c r="N1124">
        <v>38.75</v>
      </c>
      <c r="P1124" cm="1">
        <f t="array" ref="P1124">IF(Q1124&gt;0,INDEX(Q1124:Q22848,MATCH(TRUE,INDEX(Q1124:Q22848="",,),0)-1),"")</f>
        <v>7</v>
      </c>
      <c r="Q1124">
        <v>6</v>
      </c>
      <c r="R1124">
        <f t="shared" si="19"/>
        <v>0</v>
      </c>
    </row>
    <row r="1125" spans="1:18" x14ac:dyDescent="0.3">
      <c r="A1125" t="s">
        <v>15</v>
      </c>
      <c r="B1125" s="1">
        <v>38370</v>
      </c>
      <c r="C1125" t="s">
        <v>16</v>
      </c>
      <c r="D1125" t="s">
        <v>145</v>
      </c>
      <c r="E1125" t="s">
        <v>146</v>
      </c>
      <c r="G1125" s="6" t="s">
        <v>29</v>
      </c>
      <c r="H1125" t="s">
        <v>28</v>
      </c>
      <c r="I1125" t="s">
        <v>26</v>
      </c>
      <c r="J1125" t="s">
        <v>27</v>
      </c>
      <c r="K1125">
        <v>17</v>
      </c>
      <c r="L1125">
        <v>31.15</v>
      </c>
      <c r="M1125" t="s">
        <v>46</v>
      </c>
      <c r="N1125">
        <v>31.15</v>
      </c>
      <c r="P1125" cm="1">
        <f t="array" ref="P1125">IF(Q1125&gt;0,INDEX(Q1125:Q22849,MATCH(TRUE,INDEX(Q1125:Q22849="",,),0)-1),"")</f>
        <v>7</v>
      </c>
      <c r="Q1125">
        <v>6</v>
      </c>
      <c r="R1125">
        <f t="shared" si="19"/>
        <v>0</v>
      </c>
    </row>
    <row r="1126" spans="1:18" x14ac:dyDescent="0.3">
      <c r="A1126" t="s">
        <v>15</v>
      </c>
      <c r="B1126" s="1">
        <v>38370</v>
      </c>
      <c r="C1126" t="s">
        <v>16</v>
      </c>
      <c r="D1126" t="s">
        <v>145</v>
      </c>
      <c r="E1126" t="s">
        <v>146</v>
      </c>
      <c r="G1126" s="6" t="s">
        <v>29</v>
      </c>
      <c r="H1126" t="s">
        <v>64</v>
      </c>
      <c r="I1126" t="s">
        <v>26</v>
      </c>
      <c r="J1126" t="s">
        <v>27</v>
      </c>
      <c r="K1126">
        <v>33</v>
      </c>
      <c r="L1126">
        <v>11.1</v>
      </c>
      <c r="M1126" t="s">
        <v>46</v>
      </c>
      <c r="N1126">
        <v>11.1</v>
      </c>
      <c r="P1126" cm="1">
        <f t="array" ref="P1126">IF(Q1126&gt;0,INDEX(Q1126:Q22850,MATCH(TRUE,INDEX(Q1126:Q22850="",,),0)-1),"")</f>
        <v>7</v>
      </c>
      <c r="Q1126">
        <v>6</v>
      </c>
      <c r="R1126">
        <f t="shared" si="19"/>
        <v>0</v>
      </c>
    </row>
    <row r="1127" spans="1:18" x14ac:dyDescent="0.3">
      <c r="A1127" t="s">
        <v>15</v>
      </c>
      <c r="B1127" s="1">
        <v>38370</v>
      </c>
      <c r="C1127" t="s">
        <v>16</v>
      </c>
      <c r="D1127" t="s">
        <v>145</v>
      </c>
      <c r="E1127" t="s">
        <v>146</v>
      </c>
      <c r="G1127" t="s">
        <v>19</v>
      </c>
      <c r="H1127" t="s">
        <v>41</v>
      </c>
      <c r="I1127" t="s">
        <v>21</v>
      </c>
      <c r="J1127" t="s">
        <v>22</v>
      </c>
      <c r="K1127">
        <v>52.1</v>
      </c>
      <c r="L1127">
        <v>150</v>
      </c>
      <c r="M1127" t="s">
        <v>149</v>
      </c>
      <c r="N1127">
        <v>150</v>
      </c>
      <c r="P1127" cm="1">
        <f t="array" ref="P1127">IF(Q1127&gt;0,INDEX(Q1127:Q22851,MATCH(TRUE,INDEX(Q1127:Q22851="",,),0)-1),"")</f>
        <v>7</v>
      </c>
      <c r="Q1127">
        <v>7</v>
      </c>
      <c r="R1127">
        <f t="shared" si="19"/>
        <v>0</v>
      </c>
    </row>
    <row r="1128" spans="1:18" x14ac:dyDescent="0.3">
      <c r="A1128" t="s">
        <v>15</v>
      </c>
      <c r="B1128" s="1">
        <v>38370</v>
      </c>
      <c r="C1128" t="s">
        <v>16</v>
      </c>
      <c r="D1128" t="s">
        <v>145</v>
      </c>
      <c r="E1128" t="s">
        <v>146</v>
      </c>
      <c r="G1128" t="s">
        <v>19</v>
      </c>
      <c r="H1128" t="s">
        <v>63</v>
      </c>
      <c r="I1128" t="s">
        <v>21</v>
      </c>
      <c r="J1128" t="s">
        <v>22</v>
      </c>
      <c r="K1128">
        <v>89.9</v>
      </c>
      <c r="L1128">
        <v>133</v>
      </c>
      <c r="M1128" t="s">
        <v>149</v>
      </c>
      <c r="N1128">
        <v>135</v>
      </c>
      <c r="P1128" cm="1">
        <f t="array" ref="P1128">IF(Q1128&gt;0,INDEX(Q1128:Q22852,MATCH(TRUE,INDEX(Q1128:Q22852="",,),0)-1),"")</f>
        <v>7</v>
      </c>
      <c r="Q1128">
        <v>7</v>
      </c>
      <c r="R1128">
        <f t="shared" si="19"/>
        <v>0</v>
      </c>
    </row>
    <row r="1129" spans="1:18" x14ac:dyDescent="0.3">
      <c r="A1129" t="s">
        <v>15</v>
      </c>
      <c r="B1129" s="1">
        <v>38370</v>
      </c>
      <c r="C1129" t="s">
        <v>16</v>
      </c>
      <c r="D1129" t="s">
        <v>145</v>
      </c>
      <c r="E1129" t="s">
        <v>146</v>
      </c>
      <c r="G1129" t="s">
        <v>19</v>
      </c>
      <c r="H1129" t="s">
        <v>63</v>
      </c>
      <c r="I1129" t="s">
        <v>26</v>
      </c>
      <c r="J1129" t="s">
        <v>27</v>
      </c>
      <c r="K1129">
        <v>294</v>
      </c>
      <c r="L1129">
        <v>26.05</v>
      </c>
      <c r="M1129" t="s">
        <v>149</v>
      </c>
      <c r="N1129">
        <v>26.1</v>
      </c>
      <c r="P1129" cm="1">
        <f t="array" ref="P1129">IF(Q1129&gt;0,INDEX(Q1129:Q22853,MATCH(TRUE,INDEX(Q1129:Q22853="",,),0)-1),"")</f>
        <v>7</v>
      </c>
      <c r="Q1129">
        <v>7</v>
      </c>
      <c r="R1129">
        <f t="shared" si="19"/>
        <v>0</v>
      </c>
    </row>
    <row r="1130" spans="1:18" x14ac:dyDescent="0.3">
      <c r="A1130" t="s">
        <v>15</v>
      </c>
      <c r="B1130" s="1">
        <v>38370</v>
      </c>
      <c r="C1130" t="s">
        <v>16</v>
      </c>
      <c r="D1130" t="s">
        <v>145</v>
      </c>
      <c r="E1130" t="s">
        <v>146</v>
      </c>
      <c r="G1130" s="6" t="s">
        <v>29</v>
      </c>
      <c r="H1130" t="s">
        <v>69</v>
      </c>
      <c r="I1130" t="s">
        <v>21</v>
      </c>
      <c r="J1130" t="s">
        <v>22</v>
      </c>
      <c r="K1130">
        <v>19</v>
      </c>
      <c r="L1130">
        <v>72</v>
      </c>
      <c r="M1130" t="s">
        <v>149</v>
      </c>
      <c r="N1130">
        <v>72</v>
      </c>
      <c r="P1130" cm="1">
        <f t="array" ref="P1130">IF(Q1130&gt;0,INDEX(Q1130:Q22854,MATCH(TRUE,INDEX(Q1130:Q22854="",,),0)-1),"")</f>
        <v>7</v>
      </c>
      <c r="Q1130">
        <v>7</v>
      </c>
      <c r="R1130">
        <f t="shared" si="19"/>
        <v>0</v>
      </c>
    </row>
    <row r="1131" spans="1:18" x14ac:dyDescent="0.3">
      <c r="A1131" t="s">
        <v>15</v>
      </c>
      <c r="B1131" s="1">
        <v>38370</v>
      </c>
      <c r="C1131" t="s">
        <v>16</v>
      </c>
      <c r="D1131" t="s">
        <v>145</v>
      </c>
      <c r="E1131" t="s">
        <v>146</v>
      </c>
      <c r="G1131" s="6" t="s">
        <v>29</v>
      </c>
      <c r="H1131" t="s">
        <v>30</v>
      </c>
      <c r="I1131" t="s">
        <v>26</v>
      </c>
      <c r="J1131" t="s">
        <v>27</v>
      </c>
      <c r="K1131">
        <v>61</v>
      </c>
      <c r="L1131">
        <v>19.3</v>
      </c>
      <c r="M1131" t="s">
        <v>149</v>
      </c>
      <c r="N1131">
        <v>19.3</v>
      </c>
      <c r="P1131" cm="1">
        <f t="array" ref="P1131">IF(Q1131&gt;0,INDEX(Q1131:Q22855,MATCH(TRUE,INDEX(Q1131:Q22855="",,),0)-1),"")</f>
        <v>7</v>
      </c>
      <c r="Q1131">
        <v>7</v>
      </c>
      <c r="R1131">
        <f t="shared" si="19"/>
        <v>0</v>
      </c>
    </row>
    <row r="1132" spans="1:18" x14ac:dyDescent="0.3">
      <c r="A1132" t="s">
        <v>15</v>
      </c>
      <c r="B1132" s="1">
        <v>38370</v>
      </c>
      <c r="C1132" t="s">
        <v>16</v>
      </c>
      <c r="D1132" t="s">
        <v>145</v>
      </c>
      <c r="E1132" t="s">
        <v>146</v>
      </c>
      <c r="G1132" s="6" t="s">
        <v>29</v>
      </c>
      <c r="H1132" t="s">
        <v>99</v>
      </c>
      <c r="I1132" t="s">
        <v>26</v>
      </c>
      <c r="J1132" t="s">
        <v>27</v>
      </c>
      <c r="K1132">
        <v>14</v>
      </c>
      <c r="L1132">
        <v>13.9</v>
      </c>
      <c r="M1132" t="s">
        <v>149</v>
      </c>
      <c r="N1132">
        <v>13.9</v>
      </c>
      <c r="P1132" cm="1">
        <f t="array" ref="P1132">IF(Q1132&gt;0,INDEX(Q1132:Q22856,MATCH(TRUE,INDEX(Q1132:Q22856="",,),0)-1),"")</f>
        <v>7</v>
      </c>
      <c r="Q1132">
        <v>7</v>
      </c>
      <c r="R1132">
        <f t="shared" si="19"/>
        <v>0</v>
      </c>
    </row>
    <row r="1133" spans="1:18" x14ac:dyDescent="0.3">
      <c r="A1133" t="s">
        <v>15</v>
      </c>
      <c r="B1133" s="1">
        <v>38370</v>
      </c>
      <c r="C1133" t="s">
        <v>16</v>
      </c>
      <c r="D1133" t="s">
        <v>145</v>
      </c>
      <c r="E1133" t="s">
        <v>146</v>
      </c>
      <c r="G1133" s="6" t="s">
        <v>29</v>
      </c>
      <c r="H1133" t="s">
        <v>148</v>
      </c>
      <c r="I1133" t="s">
        <v>26</v>
      </c>
      <c r="J1133" t="s">
        <v>27</v>
      </c>
      <c r="K1133">
        <v>55</v>
      </c>
      <c r="L1133">
        <v>9.1999999999999993</v>
      </c>
      <c r="M1133" t="s">
        <v>149</v>
      </c>
      <c r="N1133">
        <v>9.1999999999999993</v>
      </c>
      <c r="P1133" cm="1">
        <f t="array" ref="P1133">IF(Q1133&gt;0,INDEX(Q1133:Q22857,MATCH(TRUE,INDEX(Q1133:Q22857="",,),0)-1),"")</f>
        <v>7</v>
      </c>
      <c r="Q1133">
        <v>7</v>
      </c>
      <c r="R1133">
        <f t="shared" si="19"/>
        <v>0</v>
      </c>
    </row>
    <row r="1134" spans="1:18" x14ac:dyDescent="0.3">
      <c r="A1134" t="s">
        <v>15</v>
      </c>
      <c r="B1134" s="1">
        <v>38370</v>
      </c>
      <c r="C1134" t="s">
        <v>16</v>
      </c>
      <c r="D1134" t="s">
        <v>145</v>
      </c>
      <c r="E1134" t="s">
        <v>146</v>
      </c>
      <c r="G1134" s="6" t="s">
        <v>29</v>
      </c>
      <c r="H1134" t="s">
        <v>69</v>
      </c>
      <c r="I1134" t="s">
        <v>26</v>
      </c>
      <c r="J1134" t="s">
        <v>27</v>
      </c>
      <c r="K1134">
        <v>80</v>
      </c>
      <c r="L1134">
        <v>5.55</v>
      </c>
      <c r="M1134" t="s">
        <v>149</v>
      </c>
      <c r="N1134">
        <v>5.55</v>
      </c>
      <c r="P1134" cm="1">
        <f t="array" ref="P1134">IF(Q1134&gt;0,INDEX(Q1134:Q22858,MATCH(TRUE,INDEX(Q1134:Q22858="",,),0)-1),"")</f>
        <v>7</v>
      </c>
      <c r="Q1134">
        <v>7</v>
      </c>
      <c r="R1134">
        <f t="shared" si="19"/>
        <v>0</v>
      </c>
    </row>
    <row r="1135" spans="1:18" x14ac:dyDescent="0.3">
      <c r="A1135" t="s">
        <v>15</v>
      </c>
      <c r="B1135" s="1">
        <v>38370</v>
      </c>
      <c r="C1135" t="s">
        <v>16</v>
      </c>
      <c r="D1135" t="s">
        <v>145</v>
      </c>
      <c r="E1135" t="s">
        <v>146</v>
      </c>
      <c r="G1135" s="6" t="s">
        <v>29</v>
      </c>
      <c r="H1135" t="s">
        <v>41</v>
      </c>
      <c r="I1135" t="s">
        <v>26</v>
      </c>
      <c r="J1135" t="s">
        <v>27</v>
      </c>
      <c r="K1135">
        <v>59</v>
      </c>
      <c r="L1135">
        <v>38.75</v>
      </c>
      <c r="M1135" t="s">
        <v>149</v>
      </c>
      <c r="N1135">
        <v>38.75</v>
      </c>
      <c r="P1135" cm="1">
        <f t="array" ref="P1135">IF(Q1135&gt;0,INDEX(Q1135:Q22859,MATCH(TRUE,INDEX(Q1135:Q22859="",,),0)-1),"")</f>
        <v>7</v>
      </c>
      <c r="Q1135">
        <v>7</v>
      </c>
      <c r="R1135">
        <f t="shared" si="19"/>
        <v>0</v>
      </c>
    </row>
    <row r="1136" spans="1:18" x14ac:dyDescent="0.3">
      <c r="A1136" t="s">
        <v>15</v>
      </c>
      <c r="B1136" s="1">
        <v>38370</v>
      </c>
      <c r="C1136" t="s">
        <v>16</v>
      </c>
      <c r="D1136" t="s">
        <v>145</v>
      </c>
      <c r="E1136" t="s">
        <v>146</v>
      </c>
      <c r="G1136" s="6" t="s">
        <v>29</v>
      </c>
      <c r="H1136" t="s">
        <v>28</v>
      </c>
      <c r="I1136" t="s">
        <v>26</v>
      </c>
      <c r="J1136" t="s">
        <v>27</v>
      </c>
      <c r="K1136">
        <v>17</v>
      </c>
      <c r="L1136">
        <v>31.15</v>
      </c>
      <c r="M1136" t="s">
        <v>149</v>
      </c>
      <c r="N1136">
        <v>31.15</v>
      </c>
      <c r="P1136" cm="1">
        <f t="array" ref="P1136">IF(Q1136&gt;0,INDEX(Q1136:Q22860,MATCH(TRUE,INDEX(Q1136:Q22860="",,),0)-1),"")</f>
        <v>7</v>
      </c>
      <c r="Q1136">
        <v>7</v>
      </c>
      <c r="R1136">
        <f t="shared" si="19"/>
        <v>0</v>
      </c>
    </row>
    <row r="1137" spans="1:18" x14ac:dyDescent="0.3">
      <c r="A1137" t="s">
        <v>15</v>
      </c>
      <c r="B1137" s="1">
        <v>38370</v>
      </c>
      <c r="C1137" t="s">
        <v>16</v>
      </c>
      <c r="D1137" t="s">
        <v>145</v>
      </c>
      <c r="E1137" t="s">
        <v>146</v>
      </c>
      <c r="G1137" s="6" t="s">
        <v>29</v>
      </c>
      <c r="H1137" t="s">
        <v>64</v>
      </c>
      <c r="I1137" t="s">
        <v>26</v>
      </c>
      <c r="J1137" t="s">
        <v>27</v>
      </c>
      <c r="K1137">
        <v>33</v>
      </c>
      <c r="L1137">
        <v>11.1</v>
      </c>
      <c r="M1137" t="s">
        <v>149</v>
      </c>
      <c r="N1137">
        <v>11.1</v>
      </c>
      <c r="P1137" cm="1">
        <f t="array" ref="P1137">IF(Q1137&gt;0,INDEX(Q1137:Q22861,MATCH(TRUE,INDEX(Q1137:Q22861="",,),0)-1),"")</f>
        <v>7</v>
      </c>
      <c r="Q1137">
        <v>7</v>
      </c>
      <c r="R1137">
        <f t="shared" si="19"/>
        <v>0</v>
      </c>
    </row>
    <row r="1138" spans="1:18" x14ac:dyDescent="0.3">
      <c r="P1138" t="str" cm="1">
        <f t="array" ref="P1138">IF(Q1138&gt;0,INDEX(Q1138:Q22862,MATCH(TRUE,INDEX(Q1138:Q22862="",,),0)-1),"")</f>
        <v/>
      </c>
      <c r="R1138" t="str">
        <f t="shared" si="19"/>
        <v/>
      </c>
    </row>
    <row r="1139" spans="1:18" x14ac:dyDescent="0.3">
      <c r="A1139" t="s">
        <v>150</v>
      </c>
      <c r="B1139" s="1">
        <v>38476</v>
      </c>
      <c r="C1139" t="s">
        <v>16</v>
      </c>
      <c r="D1139" t="s">
        <v>151</v>
      </c>
      <c r="E1139" t="s">
        <v>152</v>
      </c>
      <c r="G1139" t="s">
        <v>19</v>
      </c>
      <c r="H1139" t="s">
        <v>30</v>
      </c>
      <c r="I1139" t="s">
        <v>26</v>
      </c>
      <c r="J1139" t="s">
        <v>27</v>
      </c>
      <c r="K1139">
        <v>75</v>
      </c>
      <c r="L1139">
        <v>14</v>
      </c>
      <c r="M1139" t="s">
        <v>153</v>
      </c>
      <c r="N1139">
        <v>75.64</v>
      </c>
      <c r="O1139" t="s">
        <v>24</v>
      </c>
      <c r="P1139" cm="1">
        <f t="array" ref="P1139">IF(Q1139&gt;0,INDEX(Q1139:Q22863,MATCH(TRUE,INDEX(Q1139:Q22863="",,),0)-1),"")</f>
        <v>5</v>
      </c>
      <c r="Q1139">
        <v>1</v>
      </c>
      <c r="R1139">
        <f t="shared" si="19"/>
        <v>0</v>
      </c>
    </row>
    <row r="1140" spans="1:18" x14ac:dyDescent="0.3">
      <c r="A1140" t="s">
        <v>150</v>
      </c>
      <c r="B1140" s="1">
        <v>38476</v>
      </c>
      <c r="C1140" t="s">
        <v>16</v>
      </c>
      <c r="D1140" t="s">
        <v>151</v>
      </c>
      <c r="E1140" t="s">
        <v>152</v>
      </c>
      <c r="G1140" t="s">
        <v>19</v>
      </c>
      <c r="H1140" t="s">
        <v>25</v>
      </c>
      <c r="I1140" t="s">
        <v>26</v>
      </c>
      <c r="J1140" t="s">
        <v>27</v>
      </c>
      <c r="K1140">
        <v>51.3</v>
      </c>
      <c r="L1140">
        <v>21</v>
      </c>
      <c r="M1140" t="s">
        <v>153</v>
      </c>
      <c r="N1140">
        <v>21</v>
      </c>
      <c r="O1140" t="s">
        <v>24</v>
      </c>
      <c r="P1140" cm="1">
        <f t="array" ref="P1140">IF(Q1140&gt;0,INDEX(Q1140:Q22864,MATCH(TRUE,INDEX(Q1140:Q22864="",,),0)-1),"")</f>
        <v>5</v>
      </c>
      <c r="Q1140">
        <v>1</v>
      </c>
      <c r="R1140">
        <f t="shared" si="19"/>
        <v>0</v>
      </c>
    </row>
    <row r="1141" spans="1:18" x14ac:dyDescent="0.3">
      <c r="A1141" t="s">
        <v>150</v>
      </c>
      <c r="B1141" s="1">
        <v>38476</v>
      </c>
      <c r="C1141" t="s">
        <v>16</v>
      </c>
      <c r="D1141" t="s">
        <v>151</v>
      </c>
      <c r="E1141" t="s">
        <v>152</v>
      </c>
      <c r="G1141" s="6" t="s">
        <v>29</v>
      </c>
      <c r="H1141" t="s">
        <v>30</v>
      </c>
      <c r="I1141" t="s">
        <v>21</v>
      </c>
      <c r="J1141" t="s">
        <v>22</v>
      </c>
      <c r="K1141">
        <v>4.2</v>
      </c>
      <c r="L1141">
        <v>97</v>
      </c>
      <c r="M1141" t="s">
        <v>153</v>
      </c>
      <c r="N1141">
        <v>97</v>
      </c>
      <c r="O1141" t="s">
        <v>24</v>
      </c>
      <c r="P1141" cm="1">
        <f t="array" ref="P1141">IF(Q1141&gt;0,INDEX(Q1141:Q22865,MATCH(TRUE,INDEX(Q1141:Q22865="",,),0)-1),"")</f>
        <v>5</v>
      </c>
      <c r="Q1141">
        <v>1</v>
      </c>
      <c r="R1141">
        <f t="shared" si="19"/>
        <v>0</v>
      </c>
    </row>
    <row r="1142" spans="1:18" x14ac:dyDescent="0.3">
      <c r="A1142" t="s">
        <v>150</v>
      </c>
      <c r="B1142" s="1">
        <v>38476</v>
      </c>
      <c r="C1142" t="s">
        <v>16</v>
      </c>
      <c r="D1142" t="s">
        <v>151</v>
      </c>
      <c r="E1142" t="s">
        <v>152</v>
      </c>
      <c r="G1142" s="6" t="s">
        <v>29</v>
      </c>
      <c r="H1142" t="s">
        <v>25</v>
      </c>
      <c r="I1142" t="s">
        <v>21</v>
      </c>
      <c r="J1142" t="s">
        <v>22</v>
      </c>
      <c r="K1142">
        <v>10</v>
      </c>
      <c r="L1142">
        <v>82</v>
      </c>
      <c r="M1142" t="s">
        <v>153</v>
      </c>
      <c r="N1142">
        <v>82</v>
      </c>
      <c r="O1142" t="s">
        <v>24</v>
      </c>
      <c r="P1142" cm="1">
        <f t="array" ref="P1142">IF(Q1142&gt;0,INDEX(Q1142:Q22866,MATCH(TRUE,INDEX(Q1142:Q22866="",,),0)-1),"")</f>
        <v>5</v>
      </c>
      <c r="Q1142">
        <v>1</v>
      </c>
      <c r="R1142">
        <f t="shared" si="19"/>
        <v>0</v>
      </c>
    </row>
    <row r="1143" spans="1:18" x14ac:dyDescent="0.3">
      <c r="A1143" t="s">
        <v>150</v>
      </c>
      <c r="B1143" s="1">
        <v>38476</v>
      </c>
      <c r="C1143" t="s">
        <v>16</v>
      </c>
      <c r="D1143" t="s">
        <v>151</v>
      </c>
      <c r="E1143" t="s">
        <v>152</v>
      </c>
      <c r="G1143" s="6" t="s">
        <v>29</v>
      </c>
      <c r="H1143" t="s">
        <v>154</v>
      </c>
      <c r="I1143" t="s">
        <v>26</v>
      </c>
      <c r="J1143" t="s">
        <v>27</v>
      </c>
      <c r="K1143">
        <v>4.5</v>
      </c>
      <c r="L1143">
        <v>5</v>
      </c>
      <c r="M1143" t="s">
        <v>153</v>
      </c>
      <c r="N1143">
        <v>5</v>
      </c>
      <c r="O1143" t="s">
        <v>24</v>
      </c>
      <c r="P1143" cm="1">
        <f t="array" ref="P1143">IF(Q1143&gt;0,INDEX(Q1143:Q22867,MATCH(TRUE,INDEX(Q1143:Q22867="",,),0)-1),"")</f>
        <v>5</v>
      </c>
      <c r="Q1143">
        <v>1</v>
      </c>
      <c r="R1143">
        <f t="shared" si="19"/>
        <v>0</v>
      </c>
    </row>
    <row r="1144" spans="1:18" x14ac:dyDescent="0.3">
      <c r="A1144" t="s">
        <v>150</v>
      </c>
      <c r="B1144" s="1">
        <v>38476</v>
      </c>
      <c r="C1144" t="s">
        <v>16</v>
      </c>
      <c r="D1144" t="s">
        <v>151</v>
      </c>
      <c r="E1144" t="s">
        <v>152</v>
      </c>
      <c r="G1144" t="s">
        <v>19</v>
      </c>
      <c r="H1144" t="s">
        <v>30</v>
      </c>
      <c r="I1144" t="s">
        <v>26</v>
      </c>
      <c r="J1144" t="s">
        <v>27</v>
      </c>
      <c r="K1144">
        <v>75</v>
      </c>
      <c r="L1144">
        <v>14</v>
      </c>
      <c r="M1144" t="s">
        <v>155</v>
      </c>
      <c r="N1144">
        <v>30</v>
      </c>
      <c r="P1144" cm="1">
        <f t="array" ref="P1144">IF(Q1144&gt;0,INDEX(Q1144:Q22868,MATCH(TRUE,INDEX(Q1144:Q22868="",,),0)-1),"")</f>
        <v>5</v>
      </c>
      <c r="Q1144">
        <v>2</v>
      </c>
      <c r="R1144">
        <f t="shared" si="19"/>
        <v>0</v>
      </c>
    </row>
    <row r="1145" spans="1:18" x14ac:dyDescent="0.3">
      <c r="A1145" t="s">
        <v>150</v>
      </c>
      <c r="B1145" s="1">
        <v>38476</v>
      </c>
      <c r="C1145" t="s">
        <v>16</v>
      </c>
      <c r="D1145" t="s">
        <v>151</v>
      </c>
      <c r="E1145" t="s">
        <v>152</v>
      </c>
      <c r="G1145" t="s">
        <v>19</v>
      </c>
      <c r="H1145" t="s">
        <v>25</v>
      </c>
      <c r="I1145" t="s">
        <v>26</v>
      </c>
      <c r="J1145" t="s">
        <v>27</v>
      </c>
      <c r="K1145">
        <v>51.3</v>
      </c>
      <c r="L1145">
        <v>21</v>
      </c>
      <c r="M1145" t="s">
        <v>155</v>
      </c>
      <c r="N1145">
        <v>30</v>
      </c>
      <c r="P1145" cm="1">
        <f t="array" ref="P1145">IF(Q1145&gt;0,INDEX(Q1145:Q22869,MATCH(TRUE,INDEX(Q1145:Q22869="",,),0)-1),"")</f>
        <v>5</v>
      </c>
      <c r="Q1145">
        <v>2</v>
      </c>
      <c r="R1145">
        <f t="shared" si="19"/>
        <v>0</v>
      </c>
    </row>
    <row r="1146" spans="1:18" x14ac:dyDescent="0.3">
      <c r="A1146" t="s">
        <v>150</v>
      </c>
      <c r="B1146" s="1">
        <v>38476</v>
      </c>
      <c r="C1146" t="s">
        <v>16</v>
      </c>
      <c r="D1146" t="s">
        <v>151</v>
      </c>
      <c r="E1146" t="s">
        <v>152</v>
      </c>
      <c r="G1146" s="6" t="s">
        <v>29</v>
      </c>
      <c r="H1146" t="s">
        <v>30</v>
      </c>
      <c r="I1146" t="s">
        <v>21</v>
      </c>
      <c r="J1146" t="s">
        <v>22</v>
      </c>
      <c r="K1146">
        <v>4.2</v>
      </c>
      <c r="L1146">
        <v>97</v>
      </c>
      <c r="M1146" t="s">
        <v>155</v>
      </c>
      <c r="N1146">
        <v>97</v>
      </c>
      <c r="P1146" cm="1">
        <f t="array" ref="P1146">IF(Q1146&gt;0,INDEX(Q1146:Q22870,MATCH(TRUE,INDEX(Q1146:Q22870="",,),0)-1),"")</f>
        <v>5</v>
      </c>
      <c r="Q1146">
        <v>2</v>
      </c>
      <c r="R1146">
        <f t="shared" si="19"/>
        <v>0</v>
      </c>
    </row>
    <row r="1147" spans="1:18" x14ac:dyDescent="0.3">
      <c r="A1147" t="s">
        <v>150</v>
      </c>
      <c r="B1147" s="1">
        <v>38476</v>
      </c>
      <c r="C1147" t="s">
        <v>16</v>
      </c>
      <c r="D1147" t="s">
        <v>151</v>
      </c>
      <c r="E1147" t="s">
        <v>152</v>
      </c>
      <c r="G1147" s="6" t="s">
        <v>29</v>
      </c>
      <c r="H1147" t="s">
        <v>25</v>
      </c>
      <c r="I1147" t="s">
        <v>21</v>
      </c>
      <c r="J1147" t="s">
        <v>22</v>
      </c>
      <c r="K1147">
        <v>10</v>
      </c>
      <c r="L1147">
        <v>82</v>
      </c>
      <c r="M1147" t="s">
        <v>155</v>
      </c>
      <c r="N1147">
        <v>82</v>
      </c>
      <c r="P1147" cm="1">
        <f t="array" ref="P1147">IF(Q1147&gt;0,INDEX(Q1147:Q22871,MATCH(TRUE,INDEX(Q1147:Q22871="",,),0)-1),"")</f>
        <v>5</v>
      </c>
      <c r="Q1147">
        <v>2</v>
      </c>
      <c r="R1147">
        <f t="shared" si="19"/>
        <v>0</v>
      </c>
    </row>
    <row r="1148" spans="1:18" x14ac:dyDescent="0.3">
      <c r="A1148" t="s">
        <v>150</v>
      </c>
      <c r="B1148" s="1">
        <v>38476</v>
      </c>
      <c r="C1148" t="s">
        <v>16</v>
      </c>
      <c r="D1148" t="s">
        <v>151</v>
      </c>
      <c r="E1148" t="s">
        <v>152</v>
      </c>
      <c r="G1148" s="6" t="s">
        <v>29</v>
      </c>
      <c r="H1148" t="s">
        <v>154</v>
      </c>
      <c r="I1148" t="s">
        <v>26</v>
      </c>
      <c r="J1148" t="s">
        <v>27</v>
      </c>
      <c r="K1148">
        <v>4.5</v>
      </c>
      <c r="L1148">
        <v>5</v>
      </c>
      <c r="M1148" t="s">
        <v>155</v>
      </c>
      <c r="N1148">
        <v>5</v>
      </c>
      <c r="P1148" cm="1">
        <f t="array" ref="P1148">IF(Q1148&gt;0,INDEX(Q1148:Q22872,MATCH(TRUE,INDEX(Q1148:Q22872="",,),0)-1),"")</f>
        <v>5</v>
      </c>
      <c r="Q1148">
        <v>2</v>
      </c>
      <c r="R1148">
        <f t="shared" si="19"/>
        <v>0</v>
      </c>
    </row>
    <row r="1149" spans="1:18" x14ac:dyDescent="0.3">
      <c r="A1149" t="s">
        <v>150</v>
      </c>
      <c r="B1149" s="1">
        <v>38476</v>
      </c>
      <c r="C1149" t="s">
        <v>16</v>
      </c>
      <c r="D1149" t="s">
        <v>151</v>
      </c>
      <c r="E1149" t="s">
        <v>152</v>
      </c>
      <c r="G1149" t="s">
        <v>19</v>
      </c>
      <c r="H1149" t="s">
        <v>30</v>
      </c>
      <c r="I1149" t="s">
        <v>26</v>
      </c>
      <c r="J1149" t="s">
        <v>27</v>
      </c>
      <c r="K1149">
        <v>75</v>
      </c>
      <c r="L1149">
        <v>14</v>
      </c>
      <c r="M1149" t="s">
        <v>156</v>
      </c>
      <c r="N1149">
        <v>30</v>
      </c>
      <c r="P1149" cm="1">
        <f t="array" ref="P1149">IF(Q1149&gt;0,INDEX(Q1149:Q22873,MATCH(TRUE,INDEX(Q1149:Q22873="",,),0)-1),"")</f>
        <v>5</v>
      </c>
      <c r="Q1149">
        <v>3</v>
      </c>
      <c r="R1149">
        <f t="shared" ref="R1149:R1212" si="20">IF(P1149="","",0)</f>
        <v>0</v>
      </c>
    </row>
    <row r="1150" spans="1:18" x14ac:dyDescent="0.3">
      <c r="A1150" t="s">
        <v>150</v>
      </c>
      <c r="B1150" s="1">
        <v>38476</v>
      </c>
      <c r="C1150" t="s">
        <v>16</v>
      </c>
      <c r="D1150" t="s">
        <v>151</v>
      </c>
      <c r="E1150" t="s">
        <v>152</v>
      </c>
      <c r="G1150" t="s">
        <v>19</v>
      </c>
      <c r="H1150" t="s">
        <v>25</v>
      </c>
      <c r="I1150" t="s">
        <v>26</v>
      </c>
      <c r="J1150" t="s">
        <v>27</v>
      </c>
      <c r="K1150">
        <v>51.3</v>
      </c>
      <c r="L1150">
        <v>21</v>
      </c>
      <c r="M1150" t="s">
        <v>156</v>
      </c>
      <c r="N1150">
        <v>30</v>
      </c>
      <c r="P1150" cm="1">
        <f t="array" ref="P1150">IF(Q1150&gt;0,INDEX(Q1150:Q22874,MATCH(TRUE,INDEX(Q1150:Q22874="",,),0)-1),"")</f>
        <v>5</v>
      </c>
      <c r="Q1150">
        <v>3</v>
      </c>
      <c r="R1150">
        <f t="shared" si="20"/>
        <v>0</v>
      </c>
    </row>
    <row r="1151" spans="1:18" x14ac:dyDescent="0.3">
      <c r="A1151" t="s">
        <v>150</v>
      </c>
      <c r="B1151" s="1">
        <v>38476</v>
      </c>
      <c r="C1151" t="s">
        <v>16</v>
      </c>
      <c r="D1151" t="s">
        <v>151</v>
      </c>
      <c r="E1151" t="s">
        <v>152</v>
      </c>
      <c r="G1151" s="6" t="s">
        <v>29</v>
      </c>
      <c r="H1151" t="s">
        <v>30</v>
      </c>
      <c r="I1151" t="s">
        <v>21</v>
      </c>
      <c r="J1151" t="s">
        <v>22</v>
      </c>
      <c r="K1151">
        <v>4.2</v>
      </c>
      <c r="L1151">
        <v>97</v>
      </c>
      <c r="M1151" t="s">
        <v>156</v>
      </c>
      <c r="N1151">
        <v>97</v>
      </c>
      <c r="P1151" cm="1">
        <f t="array" ref="P1151">IF(Q1151&gt;0,INDEX(Q1151:Q22875,MATCH(TRUE,INDEX(Q1151:Q22875="",,),0)-1),"")</f>
        <v>5</v>
      </c>
      <c r="Q1151">
        <v>3</v>
      </c>
      <c r="R1151">
        <f t="shared" si="20"/>
        <v>0</v>
      </c>
    </row>
    <row r="1152" spans="1:18" x14ac:dyDescent="0.3">
      <c r="A1152" t="s">
        <v>150</v>
      </c>
      <c r="B1152" s="1">
        <v>38476</v>
      </c>
      <c r="C1152" t="s">
        <v>16</v>
      </c>
      <c r="D1152" t="s">
        <v>151</v>
      </c>
      <c r="E1152" t="s">
        <v>152</v>
      </c>
      <c r="G1152" s="6" t="s">
        <v>29</v>
      </c>
      <c r="H1152" t="s">
        <v>25</v>
      </c>
      <c r="I1152" t="s">
        <v>21</v>
      </c>
      <c r="J1152" t="s">
        <v>22</v>
      </c>
      <c r="K1152">
        <v>10</v>
      </c>
      <c r="L1152">
        <v>82</v>
      </c>
      <c r="M1152" t="s">
        <v>156</v>
      </c>
      <c r="N1152">
        <v>82</v>
      </c>
      <c r="P1152" cm="1">
        <f t="array" ref="P1152">IF(Q1152&gt;0,INDEX(Q1152:Q22876,MATCH(TRUE,INDEX(Q1152:Q22876="",,),0)-1),"")</f>
        <v>5</v>
      </c>
      <c r="Q1152">
        <v>3</v>
      </c>
      <c r="R1152">
        <f t="shared" si="20"/>
        <v>0</v>
      </c>
    </row>
    <row r="1153" spans="1:18" x14ac:dyDescent="0.3">
      <c r="A1153" t="s">
        <v>150</v>
      </c>
      <c r="B1153" s="1">
        <v>38476</v>
      </c>
      <c r="C1153" t="s">
        <v>16</v>
      </c>
      <c r="D1153" t="s">
        <v>151</v>
      </c>
      <c r="E1153" t="s">
        <v>152</v>
      </c>
      <c r="G1153" s="6" t="s">
        <v>29</v>
      </c>
      <c r="H1153" t="s">
        <v>154</v>
      </c>
      <c r="I1153" t="s">
        <v>26</v>
      </c>
      <c r="J1153" t="s">
        <v>27</v>
      </c>
      <c r="K1153">
        <v>4.5</v>
      </c>
      <c r="L1153">
        <v>5</v>
      </c>
      <c r="M1153" t="s">
        <v>156</v>
      </c>
      <c r="N1153">
        <v>5</v>
      </c>
      <c r="P1153" cm="1">
        <f t="array" ref="P1153">IF(Q1153&gt;0,INDEX(Q1153:Q22877,MATCH(TRUE,INDEX(Q1153:Q22877="",,),0)-1),"")</f>
        <v>5</v>
      </c>
      <c r="Q1153">
        <v>3</v>
      </c>
      <c r="R1153">
        <f t="shared" si="20"/>
        <v>0</v>
      </c>
    </row>
    <row r="1154" spans="1:18" x14ac:dyDescent="0.3">
      <c r="A1154" t="s">
        <v>150</v>
      </c>
      <c r="B1154" s="1">
        <v>38476</v>
      </c>
      <c r="C1154" t="s">
        <v>16</v>
      </c>
      <c r="D1154" t="s">
        <v>151</v>
      </c>
      <c r="E1154" t="s">
        <v>152</v>
      </c>
      <c r="G1154" t="s">
        <v>19</v>
      </c>
      <c r="H1154" t="s">
        <v>30</v>
      </c>
      <c r="I1154" t="s">
        <v>26</v>
      </c>
      <c r="J1154" t="s">
        <v>27</v>
      </c>
      <c r="K1154">
        <v>75</v>
      </c>
      <c r="L1154">
        <v>14</v>
      </c>
      <c r="M1154" t="s">
        <v>157</v>
      </c>
      <c r="N1154">
        <v>22</v>
      </c>
      <c r="P1154" cm="1">
        <f t="array" ref="P1154">IF(Q1154&gt;0,INDEX(Q1154:Q22878,MATCH(TRUE,INDEX(Q1154:Q22878="",,),0)-1),"")</f>
        <v>5</v>
      </c>
      <c r="Q1154">
        <v>4</v>
      </c>
      <c r="R1154">
        <f t="shared" si="20"/>
        <v>0</v>
      </c>
    </row>
    <row r="1155" spans="1:18" x14ac:dyDescent="0.3">
      <c r="A1155" t="s">
        <v>150</v>
      </c>
      <c r="B1155" s="1">
        <v>38476</v>
      </c>
      <c r="C1155" t="s">
        <v>16</v>
      </c>
      <c r="D1155" t="s">
        <v>151</v>
      </c>
      <c r="E1155" t="s">
        <v>152</v>
      </c>
      <c r="G1155" t="s">
        <v>19</v>
      </c>
      <c r="H1155" t="s">
        <v>25</v>
      </c>
      <c r="I1155" t="s">
        <v>26</v>
      </c>
      <c r="J1155" t="s">
        <v>27</v>
      </c>
      <c r="K1155">
        <v>51.3</v>
      </c>
      <c r="L1155">
        <v>21</v>
      </c>
      <c r="M1155" t="s">
        <v>157</v>
      </c>
      <c r="N1155">
        <v>22</v>
      </c>
      <c r="P1155" cm="1">
        <f t="array" ref="P1155">IF(Q1155&gt;0,INDEX(Q1155:Q22879,MATCH(TRUE,INDEX(Q1155:Q22879="",,),0)-1),"")</f>
        <v>5</v>
      </c>
      <c r="Q1155">
        <v>4</v>
      </c>
      <c r="R1155">
        <f t="shared" si="20"/>
        <v>0</v>
      </c>
    </row>
    <row r="1156" spans="1:18" x14ac:dyDescent="0.3">
      <c r="A1156" t="s">
        <v>150</v>
      </c>
      <c r="B1156" s="1">
        <v>38476</v>
      </c>
      <c r="C1156" t="s">
        <v>16</v>
      </c>
      <c r="D1156" t="s">
        <v>151</v>
      </c>
      <c r="E1156" t="s">
        <v>152</v>
      </c>
      <c r="G1156" s="6" t="s">
        <v>29</v>
      </c>
      <c r="H1156" t="s">
        <v>30</v>
      </c>
      <c r="I1156" t="s">
        <v>21</v>
      </c>
      <c r="J1156" t="s">
        <v>22</v>
      </c>
      <c r="K1156">
        <v>4.2</v>
      </c>
      <c r="L1156">
        <v>97</v>
      </c>
      <c r="M1156" t="s">
        <v>157</v>
      </c>
      <c r="N1156">
        <v>97</v>
      </c>
      <c r="P1156" cm="1">
        <f t="array" ref="P1156">IF(Q1156&gt;0,INDEX(Q1156:Q22880,MATCH(TRUE,INDEX(Q1156:Q22880="",,),0)-1),"")</f>
        <v>5</v>
      </c>
      <c r="Q1156">
        <v>4</v>
      </c>
      <c r="R1156">
        <f t="shared" si="20"/>
        <v>0</v>
      </c>
    </row>
    <row r="1157" spans="1:18" x14ac:dyDescent="0.3">
      <c r="A1157" t="s">
        <v>150</v>
      </c>
      <c r="B1157" s="1">
        <v>38476</v>
      </c>
      <c r="C1157" t="s">
        <v>16</v>
      </c>
      <c r="D1157" t="s">
        <v>151</v>
      </c>
      <c r="E1157" t="s">
        <v>152</v>
      </c>
      <c r="G1157" s="6" t="s">
        <v>29</v>
      </c>
      <c r="H1157" t="s">
        <v>25</v>
      </c>
      <c r="I1157" t="s">
        <v>21</v>
      </c>
      <c r="J1157" t="s">
        <v>22</v>
      </c>
      <c r="K1157">
        <v>10</v>
      </c>
      <c r="L1157">
        <v>82</v>
      </c>
      <c r="M1157" t="s">
        <v>157</v>
      </c>
      <c r="N1157">
        <v>82</v>
      </c>
      <c r="P1157" cm="1">
        <f t="array" ref="P1157">IF(Q1157&gt;0,INDEX(Q1157:Q22881,MATCH(TRUE,INDEX(Q1157:Q22881="",,),0)-1),"")</f>
        <v>5</v>
      </c>
      <c r="Q1157">
        <v>4</v>
      </c>
      <c r="R1157">
        <f t="shared" si="20"/>
        <v>0</v>
      </c>
    </row>
    <row r="1158" spans="1:18" x14ac:dyDescent="0.3">
      <c r="A1158" t="s">
        <v>150</v>
      </c>
      <c r="B1158" s="1">
        <v>38476</v>
      </c>
      <c r="C1158" t="s">
        <v>16</v>
      </c>
      <c r="D1158" t="s">
        <v>151</v>
      </c>
      <c r="E1158" t="s">
        <v>152</v>
      </c>
      <c r="G1158" s="6" t="s">
        <v>29</v>
      </c>
      <c r="H1158" t="s">
        <v>154</v>
      </c>
      <c r="I1158" t="s">
        <v>26</v>
      </c>
      <c r="J1158" t="s">
        <v>27</v>
      </c>
      <c r="K1158">
        <v>4.5</v>
      </c>
      <c r="L1158">
        <v>5</v>
      </c>
      <c r="M1158" t="s">
        <v>157</v>
      </c>
      <c r="N1158">
        <v>5</v>
      </c>
      <c r="P1158" cm="1">
        <f t="array" ref="P1158">IF(Q1158&gt;0,INDEX(Q1158:Q22882,MATCH(TRUE,INDEX(Q1158:Q22882="",,),0)-1),"")</f>
        <v>5</v>
      </c>
      <c r="Q1158">
        <v>4</v>
      </c>
      <c r="R1158">
        <f t="shared" si="20"/>
        <v>0</v>
      </c>
    </row>
    <row r="1159" spans="1:18" x14ac:dyDescent="0.3">
      <c r="A1159" t="s">
        <v>150</v>
      </c>
      <c r="B1159" s="1">
        <v>38476</v>
      </c>
      <c r="C1159" t="s">
        <v>16</v>
      </c>
      <c r="D1159" t="s">
        <v>151</v>
      </c>
      <c r="E1159" t="s">
        <v>152</v>
      </c>
      <c r="G1159" t="s">
        <v>19</v>
      </c>
      <c r="H1159" t="s">
        <v>30</v>
      </c>
      <c r="I1159" t="s">
        <v>26</v>
      </c>
      <c r="J1159" t="s">
        <v>27</v>
      </c>
      <c r="K1159">
        <v>75</v>
      </c>
      <c r="L1159">
        <v>14</v>
      </c>
      <c r="M1159" t="s">
        <v>158</v>
      </c>
      <c r="N1159">
        <v>15</v>
      </c>
      <c r="P1159" cm="1">
        <f t="array" ref="P1159">IF(Q1159&gt;0,INDEX(Q1159:Q22883,MATCH(TRUE,INDEX(Q1159:Q22883="",,),0)-1),"")</f>
        <v>5</v>
      </c>
      <c r="Q1159">
        <v>5</v>
      </c>
      <c r="R1159">
        <f t="shared" si="20"/>
        <v>0</v>
      </c>
    </row>
    <row r="1160" spans="1:18" x14ac:dyDescent="0.3">
      <c r="A1160" t="s">
        <v>150</v>
      </c>
      <c r="B1160" s="1">
        <v>38476</v>
      </c>
      <c r="C1160" t="s">
        <v>16</v>
      </c>
      <c r="D1160" t="s">
        <v>151</v>
      </c>
      <c r="E1160" t="s">
        <v>152</v>
      </c>
      <c r="G1160" t="s">
        <v>19</v>
      </c>
      <c r="H1160" t="s">
        <v>25</v>
      </c>
      <c r="I1160" t="s">
        <v>26</v>
      </c>
      <c r="J1160" t="s">
        <v>27</v>
      </c>
      <c r="K1160">
        <v>51.3</v>
      </c>
      <c r="L1160">
        <v>21</v>
      </c>
      <c r="M1160" t="s">
        <v>158</v>
      </c>
      <c r="N1160">
        <v>22</v>
      </c>
      <c r="P1160" cm="1">
        <f t="array" ref="P1160">IF(Q1160&gt;0,INDEX(Q1160:Q22884,MATCH(TRUE,INDEX(Q1160:Q22884="",,),0)-1),"")</f>
        <v>5</v>
      </c>
      <c r="Q1160">
        <v>5</v>
      </c>
      <c r="R1160">
        <f t="shared" si="20"/>
        <v>0</v>
      </c>
    </row>
    <row r="1161" spans="1:18" x14ac:dyDescent="0.3">
      <c r="A1161" t="s">
        <v>150</v>
      </c>
      <c r="B1161" s="1">
        <v>38476</v>
      </c>
      <c r="C1161" t="s">
        <v>16</v>
      </c>
      <c r="D1161" t="s">
        <v>151</v>
      </c>
      <c r="E1161" t="s">
        <v>152</v>
      </c>
      <c r="G1161" s="6" t="s">
        <v>29</v>
      </c>
      <c r="H1161" t="s">
        <v>30</v>
      </c>
      <c r="I1161" t="s">
        <v>21</v>
      </c>
      <c r="J1161" t="s">
        <v>22</v>
      </c>
      <c r="K1161">
        <v>4.2</v>
      </c>
      <c r="L1161">
        <v>97</v>
      </c>
      <c r="M1161" t="s">
        <v>158</v>
      </c>
      <c r="N1161">
        <v>97</v>
      </c>
      <c r="P1161" cm="1">
        <f t="array" ref="P1161">IF(Q1161&gt;0,INDEX(Q1161:Q22885,MATCH(TRUE,INDEX(Q1161:Q22885="",,),0)-1),"")</f>
        <v>5</v>
      </c>
      <c r="Q1161">
        <v>5</v>
      </c>
      <c r="R1161">
        <f t="shared" si="20"/>
        <v>0</v>
      </c>
    </row>
    <row r="1162" spans="1:18" x14ac:dyDescent="0.3">
      <c r="A1162" t="s">
        <v>150</v>
      </c>
      <c r="B1162" s="1">
        <v>38476</v>
      </c>
      <c r="C1162" t="s">
        <v>16</v>
      </c>
      <c r="D1162" t="s">
        <v>151</v>
      </c>
      <c r="E1162" t="s">
        <v>152</v>
      </c>
      <c r="G1162" s="6" t="s">
        <v>29</v>
      </c>
      <c r="H1162" t="s">
        <v>25</v>
      </c>
      <c r="I1162" t="s">
        <v>21</v>
      </c>
      <c r="J1162" t="s">
        <v>22</v>
      </c>
      <c r="K1162">
        <v>10</v>
      </c>
      <c r="L1162">
        <v>82</v>
      </c>
      <c r="M1162" t="s">
        <v>158</v>
      </c>
      <c r="N1162">
        <v>82</v>
      </c>
      <c r="P1162" cm="1">
        <f t="array" ref="P1162">IF(Q1162&gt;0,INDEX(Q1162:Q22886,MATCH(TRUE,INDEX(Q1162:Q22886="",,),0)-1),"")</f>
        <v>5</v>
      </c>
      <c r="Q1162">
        <v>5</v>
      </c>
      <c r="R1162">
        <f t="shared" si="20"/>
        <v>0</v>
      </c>
    </row>
    <row r="1163" spans="1:18" x14ac:dyDescent="0.3">
      <c r="A1163" t="s">
        <v>150</v>
      </c>
      <c r="B1163" s="1">
        <v>38476</v>
      </c>
      <c r="C1163" t="s">
        <v>16</v>
      </c>
      <c r="D1163" t="s">
        <v>151</v>
      </c>
      <c r="E1163" t="s">
        <v>152</v>
      </c>
      <c r="G1163" s="6" t="s">
        <v>29</v>
      </c>
      <c r="H1163" t="s">
        <v>154</v>
      </c>
      <c r="I1163" t="s">
        <v>26</v>
      </c>
      <c r="J1163" t="s">
        <v>27</v>
      </c>
      <c r="K1163">
        <v>4.5</v>
      </c>
      <c r="L1163">
        <v>5</v>
      </c>
      <c r="M1163" t="s">
        <v>158</v>
      </c>
      <c r="N1163">
        <v>5</v>
      </c>
      <c r="P1163" cm="1">
        <f t="array" ref="P1163">IF(Q1163&gt;0,INDEX(Q1163:Q22887,MATCH(TRUE,INDEX(Q1163:Q22887="",,),0)-1),"")</f>
        <v>5</v>
      </c>
      <c r="Q1163">
        <v>5</v>
      </c>
      <c r="R1163">
        <f t="shared" si="20"/>
        <v>0</v>
      </c>
    </row>
    <row r="1164" spans="1:18" x14ac:dyDescent="0.3">
      <c r="P1164" t="str" cm="1">
        <f t="array" ref="P1164">IF(Q1164&gt;0,INDEX(Q1164:Q22888,MATCH(TRUE,INDEX(Q1164:Q22888="",,),0)-1),"")</f>
        <v/>
      </c>
      <c r="R1164" t="str">
        <f t="shared" si="20"/>
        <v/>
      </c>
    </row>
    <row r="1165" spans="1:18" x14ac:dyDescent="0.3">
      <c r="A1165" t="s">
        <v>150</v>
      </c>
      <c r="B1165" s="1">
        <v>38476</v>
      </c>
      <c r="C1165" t="s">
        <v>16</v>
      </c>
      <c r="D1165" t="s">
        <v>159</v>
      </c>
      <c r="E1165" t="s">
        <v>160</v>
      </c>
      <c r="G1165" t="s">
        <v>19</v>
      </c>
      <c r="H1165" t="s">
        <v>126</v>
      </c>
      <c r="I1165" t="s">
        <v>21</v>
      </c>
      <c r="J1165" t="s">
        <v>22</v>
      </c>
      <c r="K1165">
        <v>22.8</v>
      </c>
      <c r="L1165">
        <v>62</v>
      </c>
      <c r="M1165" t="s">
        <v>153</v>
      </c>
      <c r="N1165">
        <v>62</v>
      </c>
      <c r="O1165" t="s">
        <v>24</v>
      </c>
      <c r="P1165" cm="1">
        <f t="array" ref="P1165">IF(Q1165&gt;0,INDEX(Q1165:Q22889,MATCH(TRUE,INDEX(Q1165:Q22889="",,),0)-1),"")</f>
        <v>8</v>
      </c>
      <c r="Q1165">
        <v>1</v>
      </c>
      <c r="R1165">
        <f t="shared" si="20"/>
        <v>0</v>
      </c>
    </row>
    <row r="1166" spans="1:18" x14ac:dyDescent="0.3">
      <c r="A1166" t="s">
        <v>150</v>
      </c>
      <c r="B1166" s="1">
        <v>38476</v>
      </c>
      <c r="C1166" t="s">
        <v>16</v>
      </c>
      <c r="D1166" t="s">
        <v>159</v>
      </c>
      <c r="E1166" t="s">
        <v>160</v>
      </c>
      <c r="G1166" t="s">
        <v>19</v>
      </c>
      <c r="H1166" t="s">
        <v>53</v>
      </c>
      <c r="I1166" t="s">
        <v>21</v>
      </c>
      <c r="J1166" t="s">
        <v>22</v>
      </c>
      <c r="K1166">
        <v>26</v>
      </c>
      <c r="L1166">
        <v>100</v>
      </c>
      <c r="M1166" t="s">
        <v>153</v>
      </c>
      <c r="N1166">
        <v>100</v>
      </c>
      <c r="O1166" t="s">
        <v>24</v>
      </c>
      <c r="P1166" cm="1">
        <f t="array" ref="P1166">IF(Q1166&gt;0,INDEX(Q1166:Q22890,MATCH(TRUE,INDEX(Q1166:Q22890="",,),0)-1),"")</f>
        <v>8</v>
      </c>
      <c r="Q1166">
        <v>1</v>
      </c>
      <c r="R1166">
        <f t="shared" si="20"/>
        <v>0</v>
      </c>
    </row>
    <row r="1167" spans="1:18" x14ac:dyDescent="0.3">
      <c r="A1167" t="s">
        <v>150</v>
      </c>
      <c r="B1167" s="1">
        <v>38476</v>
      </c>
      <c r="C1167" t="s">
        <v>16</v>
      </c>
      <c r="D1167" t="s">
        <v>159</v>
      </c>
      <c r="E1167" t="s">
        <v>160</v>
      </c>
      <c r="G1167" t="s">
        <v>19</v>
      </c>
      <c r="H1167" t="s">
        <v>43</v>
      </c>
      <c r="I1167" t="s">
        <v>21</v>
      </c>
      <c r="J1167" t="s">
        <v>22</v>
      </c>
      <c r="K1167">
        <v>142.30000000000001</v>
      </c>
      <c r="L1167">
        <v>138</v>
      </c>
      <c r="M1167" t="s">
        <v>153</v>
      </c>
      <c r="N1167">
        <v>138</v>
      </c>
      <c r="O1167" t="s">
        <v>24</v>
      </c>
      <c r="P1167" cm="1">
        <f t="array" ref="P1167">IF(Q1167&gt;0,INDEX(Q1167:Q22891,MATCH(TRUE,INDEX(Q1167:Q22891="",,),0)-1),"")</f>
        <v>8</v>
      </c>
      <c r="Q1167">
        <v>1</v>
      </c>
      <c r="R1167">
        <f t="shared" si="20"/>
        <v>0</v>
      </c>
    </row>
    <row r="1168" spans="1:18" x14ac:dyDescent="0.3">
      <c r="A1168" t="s">
        <v>150</v>
      </c>
      <c r="B1168" s="1">
        <v>38476</v>
      </c>
      <c r="C1168" t="s">
        <v>16</v>
      </c>
      <c r="D1168" t="s">
        <v>159</v>
      </c>
      <c r="E1168" t="s">
        <v>160</v>
      </c>
      <c r="G1168" t="s">
        <v>19</v>
      </c>
      <c r="H1168" t="s">
        <v>126</v>
      </c>
      <c r="I1168" t="s">
        <v>26</v>
      </c>
      <c r="J1168" t="s">
        <v>27</v>
      </c>
      <c r="K1168">
        <v>87</v>
      </c>
      <c r="L1168">
        <v>7.6</v>
      </c>
      <c r="M1168" t="s">
        <v>153</v>
      </c>
      <c r="N1168">
        <v>570.01</v>
      </c>
      <c r="O1168" t="s">
        <v>24</v>
      </c>
      <c r="P1168" cm="1">
        <f t="array" ref="P1168">IF(Q1168&gt;0,INDEX(Q1168:Q22892,MATCH(TRUE,INDEX(Q1168:Q22892="",,),0)-1),"")</f>
        <v>8</v>
      </c>
      <c r="Q1168">
        <v>1</v>
      </c>
      <c r="R1168">
        <f t="shared" si="20"/>
        <v>0</v>
      </c>
    </row>
    <row r="1169" spans="1:18" x14ac:dyDescent="0.3">
      <c r="A1169" t="s">
        <v>150</v>
      </c>
      <c r="B1169" s="1">
        <v>38476</v>
      </c>
      <c r="C1169" t="s">
        <v>16</v>
      </c>
      <c r="D1169" t="s">
        <v>159</v>
      </c>
      <c r="E1169" t="s">
        <v>160</v>
      </c>
      <c r="G1169" t="s">
        <v>19</v>
      </c>
      <c r="H1169" t="s">
        <v>53</v>
      </c>
      <c r="I1169" t="s">
        <v>26</v>
      </c>
      <c r="J1169" t="s">
        <v>27</v>
      </c>
      <c r="K1169">
        <v>328.8</v>
      </c>
      <c r="L1169">
        <v>28.9</v>
      </c>
      <c r="M1169" t="s">
        <v>153</v>
      </c>
      <c r="N1169">
        <v>28.9</v>
      </c>
      <c r="O1169" t="s">
        <v>24</v>
      </c>
      <c r="P1169" cm="1">
        <f t="array" ref="P1169">IF(Q1169&gt;0,INDEX(Q1169:Q22893,MATCH(TRUE,INDEX(Q1169:Q22893="",,),0)-1),"")</f>
        <v>8</v>
      </c>
      <c r="Q1169">
        <v>1</v>
      </c>
      <c r="R1169">
        <f t="shared" si="20"/>
        <v>0</v>
      </c>
    </row>
    <row r="1170" spans="1:18" x14ac:dyDescent="0.3">
      <c r="A1170" t="s">
        <v>150</v>
      </c>
      <c r="B1170" s="1">
        <v>38476</v>
      </c>
      <c r="C1170" t="s">
        <v>16</v>
      </c>
      <c r="D1170" t="s">
        <v>159</v>
      </c>
      <c r="E1170" t="s">
        <v>160</v>
      </c>
      <c r="G1170" t="s">
        <v>19</v>
      </c>
      <c r="H1170" t="s">
        <v>41</v>
      </c>
      <c r="I1170" t="s">
        <v>26</v>
      </c>
      <c r="J1170" t="s">
        <v>27</v>
      </c>
      <c r="K1170">
        <v>57</v>
      </c>
      <c r="L1170">
        <v>64.25</v>
      </c>
      <c r="M1170" t="s">
        <v>153</v>
      </c>
      <c r="N1170">
        <v>64.25</v>
      </c>
      <c r="O1170" t="s">
        <v>24</v>
      </c>
      <c r="P1170" cm="1">
        <f t="array" ref="P1170">IF(Q1170&gt;0,INDEX(Q1170:Q22894,MATCH(TRUE,INDEX(Q1170:Q22894="",,),0)-1),"")</f>
        <v>8</v>
      </c>
      <c r="Q1170">
        <v>1</v>
      </c>
      <c r="R1170">
        <f t="shared" si="20"/>
        <v>0</v>
      </c>
    </row>
    <row r="1171" spans="1:18" x14ac:dyDescent="0.3">
      <c r="A1171" t="s">
        <v>150</v>
      </c>
      <c r="B1171" s="1">
        <v>38476</v>
      </c>
      <c r="C1171" t="s">
        <v>16</v>
      </c>
      <c r="D1171" t="s">
        <v>159</v>
      </c>
      <c r="E1171" t="s">
        <v>160</v>
      </c>
      <c r="G1171" t="s">
        <v>19</v>
      </c>
      <c r="H1171" t="s">
        <v>43</v>
      </c>
      <c r="I1171" t="s">
        <v>26</v>
      </c>
      <c r="J1171" t="s">
        <v>27</v>
      </c>
      <c r="K1171">
        <v>1132.3</v>
      </c>
      <c r="L1171">
        <v>26.55</v>
      </c>
      <c r="M1171" t="s">
        <v>153</v>
      </c>
      <c r="N1171">
        <v>26.55</v>
      </c>
      <c r="O1171" t="s">
        <v>24</v>
      </c>
      <c r="P1171" cm="1">
        <f t="array" ref="P1171">IF(Q1171&gt;0,INDEX(Q1171:Q22895,MATCH(TRUE,INDEX(Q1171:Q22895="",,),0)-1),"")</f>
        <v>8</v>
      </c>
      <c r="Q1171">
        <v>1</v>
      </c>
      <c r="R1171">
        <f t="shared" si="20"/>
        <v>0</v>
      </c>
    </row>
    <row r="1172" spans="1:18" x14ac:dyDescent="0.3">
      <c r="A1172" t="s">
        <v>150</v>
      </c>
      <c r="B1172" s="1">
        <v>38476</v>
      </c>
      <c r="C1172" t="s">
        <v>16</v>
      </c>
      <c r="D1172" t="s">
        <v>159</v>
      </c>
      <c r="E1172" t="s">
        <v>160</v>
      </c>
      <c r="G1172" s="6" t="s">
        <v>29</v>
      </c>
      <c r="H1172" t="s">
        <v>41</v>
      </c>
      <c r="I1172" t="s">
        <v>21</v>
      </c>
      <c r="J1172" t="s">
        <v>22</v>
      </c>
      <c r="K1172">
        <v>16.600000000000001</v>
      </c>
      <c r="L1172">
        <v>166</v>
      </c>
      <c r="M1172" t="s">
        <v>153</v>
      </c>
      <c r="N1172">
        <v>166</v>
      </c>
      <c r="O1172" t="s">
        <v>24</v>
      </c>
      <c r="P1172" cm="1">
        <f t="array" ref="P1172">IF(Q1172&gt;0,INDEX(Q1172:Q22896,MATCH(TRUE,INDEX(Q1172:Q22896="",,),0)-1),"")</f>
        <v>8</v>
      </c>
      <c r="Q1172">
        <v>1</v>
      </c>
      <c r="R1172">
        <f t="shared" si="20"/>
        <v>0</v>
      </c>
    </row>
    <row r="1173" spans="1:18" x14ac:dyDescent="0.3">
      <c r="A1173" t="s">
        <v>150</v>
      </c>
      <c r="B1173" s="1">
        <v>38476</v>
      </c>
      <c r="C1173" t="s">
        <v>16</v>
      </c>
      <c r="D1173" t="s">
        <v>159</v>
      </c>
      <c r="E1173" t="s">
        <v>160</v>
      </c>
      <c r="G1173" s="6" t="s">
        <v>29</v>
      </c>
      <c r="H1173" t="s">
        <v>30</v>
      </c>
      <c r="I1173" t="s">
        <v>26</v>
      </c>
      <c r="J1173" t="s">
        <v>27</v>
      </c>
      <c r="K1173">
        <v>176.4</v>
      </c>
      <c r="L1173">
        <v>14.2</v>
      </c>
      <c r="M1173" t="s">
        <v>153</v>
      </c>
      <c r="N1173">
        <v>14.2</v>
      </c>
      <c r="O1173" t="s">
        <v>24</v>
      </c>
      <c r="P1173" cm="1">
        <f t="array" ref="P1173">IF(Q1173&gt;0,INDEX(Q1173:Q22897,MATCH(TRUE,INDEX(Q1173:Q22897="",,),0)-1),"")</f>
        <v>8</v>
      </c>
      <c r="Q1173">
        <v>1</v>
      </c>
      <c r="R1173">
        <f t="shared" si="20"/>
        <v>0</v>
      </c>
    </row>
    <row r="1174" spans="1:18" x14ac:dyDescent="0.3">
      <c r="A1174" t="s">
        <v>150</v>
      </c>
      <c r="B1174" s="1">
        <v>38476</v>
      </c>
      <c r="C1174" t="s">
        <v>16</v>
      </c>
      <c r="D1174" t="s">
        <v>159</v>
      </c>
      <c r="E1174" t="s">
        <v>160</v>
      </c>
      <c r="G1174" t="s">
        <v>19</v>
      </c>
      <c r="H1174" t="s">
        <v>126</v>
      </c>
      <c r="I1174" t="s">
        <v>21</v>
      </c>
      <c r="J1174" t="s">
        <v>22</v>
      </c>
      <c r="K1174">
        <v>22.8</v>
      </c>
      <c r="L1174">
        <v>62</v>
      </c>
      <c r="M1174" t="s">
        <v>161</v>
      </c>
      <c r="N1174">
        <v>62</v>
      </c>
      <c r="P1174" cm="1">
        <f t="array" ref="P1174">IF(Q1174&gt;0,INDEX(Q1174:Q22898,MATCH(TRUE,INDEX(Q1174:Q22898="",,),0)-1),"")</f>
        <v>8</v>
      </c>
      <c r="Q1174">
        <v>2</v>
      </c>
      <c r="R1174">
        <f t="shared" si="20"/>
        <v>0</v>
      </c>
    </row>
    <row r="1175" spans="1:18" x14ac:dyDescent="0.3">
      <c r="A1175" t="s">
        <v>150</v>
      </c>
      <c r="B1175" s="1">
        <v>38476</v>
      </c>
      <c r="C1175" t="s">
        <v>16</v>
      </c>
      <c r="D1175" t="s">
        <v>159</v>
      </c>
      <c r="E1175" t="s">
        <v>160</v>
      </c>
      <c r="G1175" t="s">
        <v>19</v>
      </c>
      <c r="H1175" t="s">
        <v>53</v>
      </c>
      <c r="I1175" t="s">
        <v>21</v>
      </c>
      <c r="J1175" t="s">
        <v>22</v>
      </c>
      <c r="K1175">
        <v>26</v>
      </c>
      <c r="L1175">
        <v>100</v>
      </c>
      <c r="M1175" t="s">
        <v>161</v>
      </c>
      <c r="N1175">
        <v>100</v>
      </c>
      <c r="P1175" cm="1">
        <f t="array" ref="P1175">IF(Q1175&gt;0,INDEX(Q1175:Q22899,MATCH(TRUE,INDEX(Q1175:Q22899="",,),0)-1),"")</f>
        <v>8</v>
      </c>
      <c r="Q1175">
        <v>2</v>
      </c>
      <c r="R1175">
        <f t="shared" si="20"/>
        <v>0</v>
      </c>
    </row>
    <row r="1176" spans="1:18" x14ac:dyDescent="0.3">
      <c r="A1176" t="s">
        <v>150</v>
      </c>
      <c r="B1176" s="1">
        <v>38476</v>
      </c>
      <c r="C1176" t="s">
        <v>16</v>
      </c>
      <c r="D1176" t="s">
        <v>159</v>
      </c>
      <c r="E1176" t="s">
        <v>160</v>
      </c>
      <c r="G1176" t="s">
        <v>19</v>
      </c>
      <c r="H1176" t="s">
        <v>43</v>
      </c>
      <c r="I1176" t="s">
        <v>21</v>
      </c>
      <c r="J1176" t="s">
        <v>22</v>
      </c>
      <c r="K1176">
        <v>142.30000000000001</v>
      </c>
      <c r="L1176">
        <v>138</v>
      </c>
      <c r="M1176" t="s">
        <v>161</v>
      </c>
      <c r="N1176">
        <v>138</v>
      </c>
      <c r="P1176" cm="1">
        <f t="array" ref="P1176">IF(Q1176&gt;0,INDEX(Q1176:Q22900,MATCH(TRUE,INDEX(Q1176:Q22900="",,),0)-1),"")</f>
        <v>8</v>
      </c>
      <c r="Q1176">
        <v>2</v>
      </c>
      <c r="R1176">
        <f t="shared" si="20"/>
        <v>0</v>
      </c>
    </row>
    <row r="1177" spans="1:18" x14ac:dyDescent="0.3">
      <c r="A1177" t="s">
        <v>150</v>
      </c>
      <c r="B1177" s="1">
        <v>38476</v>
      </c>
      <c r="C1177" t="s">
        <v>16</v>
      </c>
      <c r="D1177" t="s">
        <v>159</v>
      </c>
      <c r="E1177" t="s">
        <v>160</v>
      </c>
      <c r="G1177" t="s">
        <v>19</v>
      </c>
      <c r="H1177" t="s">
        <v>126</v>
      </c>
      <c r="I1177" t="s">
        <v>26</v>
      </c>
      <c r="J1177" t="s">
        <v>27</v>
      </c>
      <c r="K1177">
        <v>87</v>
      </c>
      <c r="L1177">
        <v>7.6</v>
      </c>
      <c r="M1177" t="s">
        <v>161</v>
      </c>
      <c r="N1177">
        <v>7.6</v>
      </c>
      <c r="P1177" cm="1">
        <f t="array" ref="P1177">IF(Q1177&gt;0,INDEX(Q1177:Q22901,MATCH(TRUE,INDEX(Q1177:Q22901="",,),0)-1),"")</f>
        <v>8</v>
      </c>
      <c r="Q1177">
        <v>2</v>
      </c>
      <c r="R1177">
        <f t="shared" si="20"/>
        <v>0</v>
      </c>
    </row>
    <row r="1178" spans="1:18" x14ac:dyDescent="0.3">
      <c r="A1178" t="s">
        <v>150</v>
      </c>
      <c r="B1178" s="1">
        <v>38476</v>
      </c>
      <c r="C1178" t="s">
        <v>16</v>
      </c>
      <c r="D1178" t="s">
        <v>159</v>
      </c>
      <c r="E1178" t="s">
        <v>160</v>
      </c>
      <c r="G1178" t="s">
        <v>19</v>
      </c>
      <c r="H1178" t="s">
        <v>53</v>
      </c>
      <c r="I1178" t="s">
        <v>26</v>
      </c>
      <c r="J1178" t="s">
        <v>27</v>
      </c>
      <c r="K1178">
        <v>328.8</v>
      </c>
      <c r="L1178">
        <v>28.9</v>
      </c>
      <c r="M1178" t="s">
        <v>161</v>
      </c>
      <c r="N1178">
        <v>28.9</v>
      </c>
      <c r="P1178" cm="1">
        <f t="array" ref="P1178">IF(Q1178&gt;0,INDEX(Q1178:Q22902,MATCH(TRUE,INDEX(Q1178:Q22902="",,),0)-1),"")</f>
        <v>8</v>
      </c>
      <c r="Q1178">
        <v>2</v>
      </c>
      <c r="R1178">
        <f t="shared" si="20"/>
        <v>0</v>
      </c>
    </row>
    <row r="1179" spans="1:18" x14ac:dyDescent="0.3">
      <c r="A1179" t="s">
        <v>150</v>
      </c>
      <c r="B1179" s="1">
        <v>38476</v>
      </c>
      <c r="C1179" t="s">
        <v>16</v>
      </c>
      <c r="D1179" t="s">
        <v>159</v>
      </c>
      <c r="E1179" t="s">
        <v>160</v>
      </c>
      <c r="G1179" t="s">
        <v>19</v>
      </c>
      <c r="H1179" t="s">
        <v>41</v>
      </c>
      <c r="I1179" t="s">
        <v>26</v>
      </c>
      <c r="J1179" t="s">
        <v>27</v>
      </c>
      <c r="K1179">
        <v>57</v>
      </c>
      <c r="L1179">
        <v>64.25</v>
      </c>
      <c r="M1179" t="s">
        <v>161</v>
      </c>
      <c r="N1179">
        <v>890.8</v>
      </c>
      <c r="P1179" cm="1">
        <f t="array" ref="P1179">IF(Q1179&gt;0,INDEX(Q1179:Q22903,MATCH(TRUE,INDEX(Q1179:Q22903="",,),0)-1),"")</f>
        <v>8</v>
      </c>
      <c r="Q1179">
        <v>2</v>
      </c>
      <c r="R1179">
        <f t="shared" si="20"/>
        <v>0</v>
      </c>
    </row>
    <row r="1180" spans="1:18" x14ac:dyDescent="0.3">
      <c r="A1180" t="s">
        <v>150</v>
      </c>
      <c r="B1180" s="1">
        <v>38476</v>
      </c>
      <c r="C1180" t="s">
        <v>16</v>
      </c>
      <c r="D1180" t="s">
        <v>159</v>
      </c>
      <c r="E1180" t="s">
        <v>160</v>
      </c>
      <c r="G1180" t="s">
        <v>19</v>
      </c>
      <c r="H1180" t="s">
        <v>43</v>
      </c>
      <c r="I1180" t="s">
        <v>26</v>
      </c>
      <c r="J1180" t="s">
        <v>27</v>
      </c>
      <c r="K1180">
        <v>1132.3</v>
      </c>
      <c r="L1180">
        <v>26.55</v>
      </c>
      <c r="M1180" t="s">
        <v>161</v>
      </c>
      <c r="N1180">
        <v>26.55</v>
      </c>
      <c r="P1180" cm="1">
        <f t="array" ref="P1180">IF(Q1180&gt;0,INDEX(Q1180:Q22904,MATCH(TRUE,INDEX(Q1180:Q22904="",,),0)-1),"")</f>
        <v>8</v>
      </c>
      <c r="Q1180">
        <v>2</v>
      </c>
      <c r="R1180">
        <f t="shared" si="20"/>
        <v>0</v>
      </c>
    </row>
    <row r="1181" spans="1:18" x14ac:dyDescent="0.3">
      <c r="A1181" t="s">
        <v>150</v>
      </c>
      <c r="B1181" s="1">
        <v>38476</v>
      </c>
      <c r="C1181" t="s">
        <v>16</v>
      </c>
      <c r="D1181" t="s">
        <v>159</v>
      </c>
      <c r="E1181" t="s">
        <v>160</v>
      </c>
      <c r="G1181" s="6" t="s">
        <v>29</v>
      </c>
      <c r="H1181" t="s">
        <v>41</v>
      </c>
      <c r="I1181" t="s">
        <v>21</v>
      </c>
      <c r="J1181" t="s">
        <v>22</v>
      </c>
      <c r="K1181">
        <v>16.600000000000001</v>
      </c>
      <c r="L1181">
        <v>166</v>
      </c>
      <c r="M1181" t="s">
        <v>161</v>
      </c>
      <c r="N1181">
        <v>166</v>
      </c>
      <c r="P1181" cm="1">
        <f t="array" ref="P1181">IF(Q1181&gt;0,INDEX(Q1181:Q22905,MATCH(TRUE,INDEX(Q1181:Q22905="",,),0)-1),"")</f>
        <v>8</v>
      </c>
      <c r="Q1181">
        <v>2</v>
      </c>
      <c r="R1181">
        <f t="shared" si="20"/>
        <v>0</v>
      </c>
    </row>
    <row r="1182" spans="1:18" x14ac:dyDescent="0.3">
      <c r="A1182" t="s">
        <v>150</v>
      </c>
      <c r="B1182" s="1">
        <v>38476</v>
      </c>
      <c r="C1182" t="s">
        <v>16</v>
      </c>
      <c r="D1182" t="s">
        <v>159</v>
      </c>
      <c r="E1182" t="s">
        <v>160</v>
      </c>
      <c r="G1182" s="6" t="s">
        <v>29</v>
      </c>
      <c r="H1182" t="s">
        <v>30</v>
      </c>
      <c r="I1182" t="s">
        <v>26</v>
      </c>
      <c r="J1182" t="s">
        <v>27</v>
      </c>
      <c r="K1182">
        <v>176.4</v>
      </c>
      <c r="L1182">
        <v>14.2</v>
      </c>
      <c r="M1182" t="s">
        <v>161</v>
      </c>
      <c r="N1182">
        <v>14.2</v>
      </c>
      <c r="P1182" cm="1">
        <f t="array" ref="P1182">IF(Q1182&gt;0,INDEX(Q1182:Q22906,MATCH(TRUE,INDEX(Q1182:Q22906="",,),0)-1),"")</f>
        <v>8</v>
      </c>
      <c r="Q1182">
        <v>2</v>
      </c>
      <c r="R1182">
        <f t="shared" si="20"/>
        <v>0</v>
      </c>
    </row>
    <row r="1183" spans="1:18" x14ac:dyDescent="0.3">
      <c r="A1183" t="s">
        <v>150</v>
      </c>
      <c r="B1183" s="1">
        <v>38476</v>
      </c>
      <c r="C1183" t="s">
        <v>16</v>
      </c>
      <c r="D1183" t="s">
        <v>159</v>
      </c>
      <c r="E1183" t="s">
        <v>160</v>
      </c>
      <c r="G1183" t="s">
        <v>19</v>
      </c>
      <c r="H1183" t="s">
        <v>126</v>
      </c>
      <c r="I1183" t="s">
        <v>21</v>
      </c>
      <c r="J1183" t="s">
        <v>22</v>
      </c>
      <c r="K1183">
        <v>22.8</v>
      </c>
      <c r="L1183">
        <v>62</v>
      </c>
      <c r="M1183" t="s">
        <v>162</v>
      </c>
      <c r="N1183">
        <v>62</v>
      </c>
      <c r="P1183" cm="1">
        <f t="array" ref="P1183">IF(Q1183&gt;0,INDEX(Q1183:Q22907,MATCH(TRUE,INDEX(Q1183:Q22907="",,),0)-1),"")</f>
        <v>8</v>
      </c>
      <c r="Q1183">
        <v>3</v>
      </c>
      <c r="R1183">
        <f t="shared" si="20"/>
        <v>0</v>
      </c>
    </row>
    <row r="1184" spans="1:18" x14ac:dyDescent="0.3">
      <c r="A1184" t="s">
        <v>150</v>
      </c>
      <c r="B1184" s="1">
        <v>38476</v>
      </c>
      <c r="C1184" t="s">
        <v>16</v>
      </c>
      <c r="D1184" t="s">
        <v>159</v>
      </c>
      <c r="E1184" t="s">
        <v>160</v>
      </c>
      <c r="G1184" t="s">
        <v>19</v>
      </c>
      <c r="H1184" t="s">
        <v>53</v>
      </c>
      <c r="I1184" t="s">
        <v>21</v>
      </c>
      <c r="J1184" t="s">
        <v>22</v>
      </c>
      <c r="K1184">
        <v>26</v>
      </c>
      <c r="L1184">
        <v>100</v>
      </c>
      <c r="M1184" t="s">
        <v>162</v>
      </c>
      <c r="N1184">
        <v>100</v>
      </c>
      <c r="P1184" cm="1">
        <f t="array" ref="P1184">IF(Q1184&gt;0,INDEX(Q1184:Q22908,MATCH(TRUE,INDEX(Q1184:Q22908="",,),0)-1),"")</f>
        <v>8</v>
      </c>
      <c r="Q1184">
        <v>3</v>
      </c>
      <c r="R1184">
        <f t="shared" si="20"/>
        <v>0</v>
      </c>
    </row>
    <row r="1185" spans="1:18" x14ac:dyDescent="0.3">
      <c r="A1185" t="s">
        <v>150</v>
      </c>
      <c r="B1185" s="1">
        <v>38476</v>
      </c>
      <c r="C1185" t="s">
        <v>16</v>
      </c>
      <c r="D1185" t="s">
        <v>159</v>
      </c>
      <c r="E1185" t="s">
        <v>160</v>
      </c>
      <c r="G1185" t="s">
        <v>19</v>
      </c>
      <c r="H1185" t="s">
        <v>43</v>
      </c>
      <c r="I1185" t="s">
        <v>21</v>
      </c>
      <c r="J1185" t="s">
        <v>22</v>
      </c>
      <c r="K1185">
        <v>142.30000000000001</v>
      </c>
      <c r="L1185">
        <v>138</v>
      </c>
      <c r="M1185" t="s">
        <v>162</v>
      </c>
      <c r="N1185">
        <v>138</v>
      </c>
      <c r="P1185" cm="1">
        <f t="array" ref="P1185">IF(Q1185&gt;0,INDEX(Q1185:Q22909,MATCH(TRUE,INDEX(Q1185:Q22909="",,),0)-1),"")</f>
        <v>8</v>
      </c>
      <c r="Q1185">
        <v>3</v>
      </c>
      <c r="R1185">
        <f t="shared" si="20"/>
        <v>0</v>
      </c>
    </row>
    <row r="1186" spans="1:18" x14ac:dyDescent="0.3">
      <c r="A1186" t="s">
        <v>150</v>
      </c>
      <c r="B1186" s="1">
        <v>38476</v>
      </c>
      <c r="C1186" t="s">
        <v>16</v>
      </c>
      <c r="D1186" t="s">
        <v>159</v>
      </c>
      <c r="E1186" t="s">
        <v>160</v>
      </c>
      <c r="G1186" t="s">
        <v>19</v>
      </c>
      <c r="H1186" t="s">
        <v>126</v>
      </c>
      <c r="I1186" t="s">
        <v>26</v>
      </c>
      <c r="J1186" t="s">
        <v>27</v>
      </c>
      <c r="K1186">
        <v>87</v>
      </c>
      <c r="L1186">
        <v>7.6</v>
      </c>
      <c r="M1186" t="s">
        <v>162</v>
      </c>
      <c r="N1186">
        <v>7.6</v>
      </c>
      <c r="P1186" cm="1">
        <f t="array" ref="P1186">IF(Q1186&gt;0,INDEX(Q1186:Q22910,MATCH(TRUE,INDEX(Q1186:Q22910="",,),0)-1),"")</f>
        <v>8</v>
      </c>
      <c r="Q1186">
        <v>3</v>
      </c>
      <c r="R1186">
        <f t="shared" si="20"/>
        <v>0</v>
      </c>
    </row>
    <row r="1187" spans="1:18" x14ac:dyDescent="0.3">
      <c r="A1187" t="s">
        <v>150</v>
      </c>
      <c r="B1187" s="1">
        <v>38476</v>
      </c>
      <c r="C1187" t="s">
        <v>16</v>
      </c>
      <c r="D1187" t="s">
        <v>159</v>
      </c>
      <c r="E1187" t="s">
        <v>160</v>
      </c>
      <c r="G1187" t="s">
        <v>19</v>
      </c>
      <c r="H1187" t="s">
        <v>53</v>
      </c>
      <c r="I1187" t="s">
        <v>26</v>
      </c>
      <c r="J1187" t="s">
        <v>27</v>
      </c>
      <c r="K1187">
        <v>328.8</v>
      </c>
      <c r="L1187">
        <v>28.9</v>
      </c>
      <c r="M1187" t="s">
        <v>162</v>
      </c>
      <c r="N1187">
        <v>95.52</v>
      </c>
      <c r="P1187" cm="1">
        <f t="array" ref="P1187">IF(Q1187&gt;0,INDEX(Q1187:Q22911,MATCH(TRUE,INDEX(Q1187:Q22911="",,),0)-1),"")</f>
        <v>8</v>
      </c>
      <c r="Q1187">
        <v>3</v>
      </c>
      <c r="R1187">
        <f t="shared" si="20"/>
        <v>0</v>
      </c>
    </row>
    <row r="1188" spans="1:18" x14ac:dyDescent="0.3">
      <c r="A1188" t="s">
        <v>150</v>
      </c>
      <c r="B1188" s="1">
        <v>38476</v>
      </c>
      <c r="C1188" t="s">
        <v>16</v>
      </c>
      <c r="D1188" t="s">
        <v>159</v>
      </c>
      <c r="E1188" t="s">
        <v>160</v>
      </c>
      <c r="G1188" t="s">
        <v>19</v>
      </c>
      <c r="H1188" t="s">
        <v>41</v>
      </c>
      <c r="I1188" t="s">
        <v>26</v>
      </c>
      <c r="J1188" t="s">
        <v>27</v>
      </c>
      <c r="K1188">
        <v>57</v>
      </c>
      <c r="L1188">
        <v>64.25</v>
      </c>
      <c r="M1188" t="s">
        <v>162</v>
      </c>
      <c r="N1188">
        <v>64.25</v>
      </c>
      <c r="P1188" cm="1">
        <f t="array" ref="P1188">IF(Q1188&gt;0,INDEX(Q1188:Q22912,MATCH(TRUE,INDEX(Q1188:Q22912="",,),0)-1),"")</f>
        <v>8</v>
      </c>
      <c r="Q1188">
        <v>3</v>
      </c>
      <c r="R1188">
        <f t="shared" si="20"/>
        <v>0</v>
      </c>
    </row>
    <row r="1189" spans="1:18" x14ac:dyDescent="0.3">
      <c r="A1189" t="s">
        <v>150</v>
      </c>
      <c r="B1189" s="1">
        <v>38476</v>
      </c>
      <c r="C1189" t="s">
        <v>16</v>
      </c>
      <c r="D1189" t="s">
        <v>159</v>
      </c>
      <c r="E1189" t="s">
        <v>160</v>
      </c>
      <c r="G1189" t="s">
        <v>19</v>
      </c>
      <c r="H1189" t="s">
        <v>43</v>
      </c>
      <c r="I1189" t="s">
        <v>26</v>
      </c>
      <c r="J1189" t="s">
        <v>27</v>
      </c>
      <c r="K1189">
        <v>1132.3</v>
      </c>
      <c r="L1189">
        <v>26.55</v>
      </c>
      <c r="M1189" t="s">
        <v>162</v>
      </c>
      <c r="N1189">
        <v>26.55</v>
      </c>
      <c r="P1189" cm="1">
        <f t="array" ref="P1189">IF(Q1189&gt;0,INDEX(Q1189:Q22913,MATCH(TRUE,INDEX(Q1189:Q22913="",,),0)-1),"")</f>
        <v>8</v>
      </c>
      <c r="Q1189">
        <v>3</v>
      </c>
      <c r="R1189">
        <f t="shared" si="20"/>
        <v>0</v>
      </c>
    </row>
    <row r="1190" spans="1:18" x14ac:dyDescent="0.3">
      <c r="A1190" t="s">
        <v>150</v>
      </c>
      <c r="B1190" s="1">
        <v>38476</v>
      </c>
      <c r="C1190" t="s">
        <v>16</v>
      </c>
      <c r="D1190" t="s">
        <v>159</v>
      </c>
      <c r="E1190" t="s">
        <v>160</v>
      </c>
      <c r="G1190" s="6" t="s">
        <v>29</v>
      </c>
      <c r="H1190" t="s">
        <v>41</v>
      </c>
      <c r="I1190" t="s">
        <v>21</v>
      </c>
      <c r="J1190" t="s">
        <v>22</v>
      </c>
      <c r="K1190">
        <v>16.600000000000001</v>
      </c>
      <c r="L1190">
        <v>166</v>
      </c>
      <c r="M1190" t="s">
        <v>162</v>
      </c>
      <c r="N1190">
        <v>166</v>
      </c>
      <c r="P1190" cm="1">
        <f t="array" ref="P1190">IF(Q1190&gt;0,INDEX(Q1190:Q22914,MATCH(TRUE,INDEX(Q1190:Q22914="",,),0)-1),"")</f>
        <v>8</v>
      </c>
      <c r="Q1190">
        <v>3</v>
      </c>
      <c r="R1190">
        <f t="shared" si="20"/>
        <v>0</v>
      </c>
    </row>
    <row r="1191" spans="1:18" x14ac:dyDescent="0.3">
      <c r="A1191" t="s">
        <v>150</v>
      </c>
      <c r="B1191" s="1">
        <v>38476</v>
      </c>
      <c r="C1191" t="s">
        <v>16</v>
      </c>
      <c r="D1191" t="s">
        <v>159</v>
      </c>
      <c r="E1191" t="s">
        <v>160</v>
      </c>
      <c r="G1191" s="6" t="s">
        <v>29</v>
      </c>
      <c r="H1191" t="s">
        <v>30</v>
      </c>
      <c r="I1191" t="s">
        <v>26</v>
      </c>
      <c r="J1191" t="s">
        <v>27</v>
      </c>
      <c r="K1191">
        <v>176.4</v>
      </c>
      <c r="L1191">
        <v>14.2</v>
      </c>
      <c r="M1191" t="s">
        <v>162</v>
      </c>
      <c r="N1191">
        <v>14.2</v>
      </c>
      <c r="P1191" cm="1">
        <f t="array" ref="P1191">IF(Q1191&gt;0,INDEX(Q1191:Q22915,MATCH(TRUE,INDEX(Q1191:Q22915="",,),0)-1),"")</f>
        <v>8</v>
      </c>
      <c r="Q1191">
        <v>3</v>
      </c>
      <c r="R1191">
        <f t="shared" si="20"/>
        <v>0</v>
      </c>
    </row>
    <row r="1192" spans="1:18" x14ac:dyDescent="0.3">
      <c r="A1192" t="s">
        <v>150</v>
      </c>
      <c r="B1192" s="1">
        <v>38476</v>
      </c>
      <c r="C1192" t="s">
        <v>16</v>
      </c>
      <c r="D1192" t="s">
        <v>159</v>
      </c>
      <c r="E1192" t="s">
        <v>160</v>
      </c>
      <c r="G1192" t="s">
        <v>19</v>
      </c>
      <c r="H1192" t="s">
        <v>126</v>
      </c>
      <c r="I1192" t="s">
        <v>21</v>
      </c>
      <c r="J1192" t="s">
        <v>22</v>
      </c>
      <c r="K1192">
        <v>22.8</v>
      </c>
      <c r="L1192">
        <v>62</v>
      </c>
      <c r="M1192" t="s">
        <v>59</v>
      </c>
      <c r="N1192">
        <v>100</v>
      </c>
      <c r="P1192" cm="1">
        <f t="array" ref="P1192">IF(Q1192&gt;0,INDEX(Q1192:Q22916,MATCH(TRUE,INDEX(Q1192:Q22916="",,),0)-1),"")</f>
        <v>8</v>
      </c>
      <c r="Q1192">
        <v>4</v>
      </c>
      <c r="R1192">
        <f t="shared" si="20"/>
        <v>0</v>
      </c>
    </row>
    <row r="1193" spans="1:18" x14ac:dyDescent="0.3">
      <c r="A1193" t="s">
        <v>150</v>
      </c>
      <c r="B1193" s="1">
        <v>38476</v>
      </c>
      <c r="C1193" t="s">
        <v>16</v>
      </c>
      <c r="D1193" t="s">
        <v>159</v>
      </c>
      <c r="E1193" t="s">
        <v>160</v>
      </c>
      <c r="G1193" t="s">
        <v>19</v>
      </c>
      <c r="H1193" t="s">
        <v>53</v>
      </c>
      <c r="I1193" t="s">
        <v>21</v>
      </c>
      <c r="J1193" t="s">
        <v>22</v>
      </c>
      <c r="K1193">
        <v>26</v>
      </c>
      <c r="L1193">
        <v>100</v>
      </c>
      <c r="M1193" t="s">
        <v>59</v>
      </c>
      <c r="N1193">
        <v>150</v>
      </c>
      <c r="P1193" cm="1">
        <f t="array" ref="P1193">IF(Q1193&gt;0,INDEX(Q1193:Q22917,MATCH(TRUE,INDEX(Q1193:Q22917="",,),0)-1),"")</f>
        <v>8</v>
      </c>
      <c r="Q1193">
        <v>4</v>
      </c>
      <c r="R1193">
        <f t="shared" si="20"/>
        <v>0</v>
      </c>
    </row>
    <row r="1194" spans="1:18" x14ac:dyDescent="0.3">
      <c r="A1194" t="s">
        <v>150</v>
      </c>
      <c r="B1194" s="1">
        <v>38476</v>
      </c>
      <c r="C1194" t="s">
        <v>16</v>
      </c>
      <c r="D1194" t="s">
        <v>159</v>
      </c>
      <c r="E1194" t="s">
        <v>160</v>
      </c>
      <c r="G1194" t="s">
        <v>19</v>
      </c>
      <c r="H1194" t="s">
        <v>43</v>
      </c>
      <c r="I1194" t="s">
        <v>21</v>
      </c>
      <c r="J1194" t="s">
        <v>22</v>
      </c>
      <c r="K1194">
        <v>142.30000000000001</v>
      </c>
      <c r="L1194">
        <v>138</v>
      </c>
      <c r="M1194" t="s">
        <v>59</v>
      </c>
      <c r="N1194">
        <v>250</v>
      </c>
      <c r="P1194" cm="1">
        <f t="array" ref="P1194">IF(Q1194&gt;0,INDEX(Q1194:Q22918,MATCH(TRUE,INDEX(Q1194:Q22918="",,),0)-1),"")</f>
        <v>8</v>
      </c>
      <c r="Q1194">
        <v>4</v>
      </c>
      <c r="R1194">
        <f t="shared" si="20"/>
        <v>0</v>
      </c>
    </row>
    <row r="1195" spans="1:18" x14ac:dyDescent="0.3">
      <c r="A1195" t="s">
        <v>150</v>
      </c>
      <c r="B1195" s="1">
        <v>38476</v>
      </c>
      <c r="C1195" t="s">
        <v>16</v>
      </c>
      <c r="D1195" t="s">
        <v>159</v>
      </c>
      <c r="E1195" t="s">
        <v>160</v>
      </c>
      <c r="G1195" t="s">
        <v>19</v>
      </c>
      <c r="H1195" t="s">
        <v>126</v>
      </c>
      <c r="I1195" t="s">
        <v>26</v>
      </c>
      <c r="J1195" t="s">
        <v>27</v>
      </c>
      <c r="K1195">
        <v>87</v>
      </c>
      <c r="L1195">
        <v>7.6</v>
      </c>
      <c r="M1195" t="s">
        <v>59</v>
      </c>
      <c r="N1195">
        <v>12</v>
      </c>
      <c r="P1195" cm="1">
        <f t="array" ref="P1195">IF(Q1195&gt;0,INDEX(Q1195:Q22919,MATCH(TRUE,INDEX(Q1195:Q22919="",,),0)-1),"")</f>
        <v>8</v>
      </c>
      <c r="Q1195">
        <v>4</v>
      </c>
      <c r="R1195">
        <f t="shared" si="20"/>
        <v>0</v>
      </c>
    </row>
    <row r="1196" spans="1:18" x14ac:dyDescent="0.3">
      <c r="A1196" t="s">
        <v>150</v>
      </c>
      <c r="B1196" s="1">
        <v>38476</v>
      </c>
      <c r="C1196" t="s">
        <v>16</v>
      </c>
      <c r="D1196" t="s">
        <v>159</v>
      </c>
      <c r="E1196" t="s">
        <v>160</v>
      </c>
      <c r="G1196" t="s">
        <v>19</v>
      </c>
      <c r="H1196" t="s">
        <v>53</v>
      </c>
      <c r="I1196" t="s">
        <v>26</v>
      </c>
      <c r="J1196" t="s">
        <v>27</v>
      </c>
      <c r="K1196">
        <v>328.8</v>
      </c>
      <c r="L1196">
        <v>28.9</v>
      </c>
      <c r="M1196" t="s">
        <v>59</v>
      </c>
      <c r="N1196">
        <v>30</v>
      </c>
      <c r="P1196" cm="1">
        <f t="array" ref="P1196">IF(Q1196&gt;0,INDEX(Q1196:Q22920,MATCH(TRUE,INDEX(Q1196:Q22920="",,),0)-1),"")</f>
        <v>8</v>
      </c>
      <c r="Q1196">
        <v>4</v>
      </c>
      <c r="R1196">
        <f t="shared" si="20"/>
        <v>0</v>
      </c>
    </row>
    <row r="1197" spans="1:18" x14ac:dyDescent="0.3">
      <c r="A1197" t="s">
        <v>150</v>
      </c>
      <c r="B1197" s="1">
        <v>38476</v>
      </c>
      <c r="C1197" t="s">
        <v>16</v>
      </c>
      <c r="D1197" t="s">
        <v>159</v>
      </c>
      <c r="E1197" t="s">
        <v>160</v>
      </c>
      <c r="G1197" t="s">
        <v>19</v>
      </c>
      <c r="H1197" t="s">
        <v>41</v>
      </c>
      <c r="I1197" t="s">
        <v>26</v>
      </c>
      <c r="J1197" t="s">
        <v>27</v>
      </c>
      <c r="K1197">
        <v>57</v>
      </c>
      <c r="L1197">
        <v>64.25</v>
      </c>
      <c r="M1197" t="s">
        <v>59</v>
      </c>
      <c r="N1197">
        <v>65</v>
      </c>
      <c r="P1197" cm="1">
        <f t="array" ref="P1197">IF(Q1197&gt;0,INDEX(Q1197:Q22921,MATCH(TRUE,INDEX(Q1197:Q22921="",,),0)-1),"")</f>
        <v>8</v>
      </c>
      <c r="Q1197">
        <v>4</v>
      </c>
      <c r="R1197">
        <f t="shared" si="20"/>
        <v>0</v>
      </c>
    </row>
    <row r="1198" spans="1:18" x14ac:dyDescent="0.3">
      <c r="A1198" t="s">
        <v>150</v>
      </c>
      <c r="B1198" s="1">
        <v>38476</v>
      </c>
      <c r="C1198" t="s">
        <v>16</v>
      </c>
      <c r="D1198" t="s">
        <v>159</v>
      </c>
      <c r="E1198" t="s">
        <v>160</v>
      </c>
      <c r="G1198" t="s">
        <v>19</v>
      </c>
      <c r="H1198" t="s">
        <v>43</v>
      </c>
      <c r="I1198" t="s">
        <v>26</v>
      </c>
      <c r="J1198" t="s">
        <v>27</v>
      </c>
      <c r="K1198">
        <v>1132.3</v>
      </c>
      <c r="L1198">
        <v>26.55</v>
      </c>
      <c r="M1198" t="s">
        <v>59</v>
      </c>
      <c r="N1198">
        <v>27</v>
      </c>
      <c r="P1198" cm="1">
        <f t="array" ref="P1198">IF(Q1198&gt;0,INDEX(Q1198:Q22922,MATCH(TRUE,INDEX(Q1198:Q22922="",,),0)-1),"")</f>
        <v>8</v>
      </c>
      <c r="Q1198">
        <v>4</v>
      </c>
      <c r="R1198">
        <f t="shared" si="20"/>
        <v>0</v>
      </c>
    </row>
    <row r="1199" spans="1:18" x14ac:dyDescent="0.3">
      <c r="A1199" t="s">
        <v>150</v>
      </c>
      <c r="B1199" s="1">
        <v>38476</v>
      </c>
      <c r="C1199" t="s">
        <v>16</v>
      </c>
      <c r="D1199" t="s">
        <v>159</v>
      </c>
      <c r="E1199" t="s">
        <v>160</v>
      </c>
      <c r="G1199" s="6" t="s">
        <v>29</v>
      </c>
      <c r="H1199" t="s">
        <v>41</v>
      </c>
      <c r="I1199" t="s">
        <v>21</v>
      </c>
      <c r="J1199" t="s">
        <v>22</v>
      </c>
      <c r="K1199">
        <v>16.600000000000001</v>
      </c>
      <c r="L1199">
        <v>166</v>
      </c>
      <c r="M1199" t="s">
        <v>59</v>
      </c>
      <c r="N1199">
        <v>166</v>
      </c>
      <c r="P1199" cm="1">
        <f t="array" ref="P1199">IF(Q1199&gt;0,INDEX(Q1199:Q22923,MATCH(TRUE,INDEX(Q1199:Q22923="",,),0)-1),"")</f>
        <v>8</v>
      </c>
      <c r="Q1199">
        <v>4</v>
      </c>
      <c r="R1199">
        <f t="shared" si="20"/>
        <v>0</v>
      </c>
    </row>
    <row r="1200" spans="1:18" x14ac:dyDescent="0.3">
      <c r="A1200" t="s">
        <v>150</v>
      </c>
      <c r="B1200" s="1">
        <v>38476</v>
      </c>
      <c r="C1200" t="s">
        <v>16</v>
      </c>
      <c r="D1200" t="s">
        <v>159</v>
      </c>
      <c r="E1200" t="s">
        <v>160</v>
      </c>
      <c r="G1200" s="6" t="s">
        <v>29</v>
      </c>
      <c r="H1200" t="s">
        <v>30</v>
      </c>
      <c r="I1200" t="s">
        <v>26</v>
      </c>
      <c r="J1200" t="s">
        <v>27</v>
      </c>
      <c r="K1200">
        <v>176.4</v>
      </c>
      <c r="L1200">
        <v>14.2</v>
      </c>
      <c r="M1200" t="s">
        <v>59</v>
      </c>
      <c r="N1200">
        <v>14.2</v>
      </c>
      <c r="P1200" cm="1">
        <f t="array" ref="P1200">IF(Q1200&gt;0,INDEX(Q1200:Q22924,MATCH(TRUE,INDEX(Q1200:Q22924="",,),0)-1),"")</f>
        <v>8</v>
      </c>
      <c r="Q1200">
        <v>4</v>
      </c>
      <c r="R1200">
        <f t="shared" si="20"/>
        <v>0</v>
      </c>
    </row>
    <row r="1201" spans="1:18" x14ac:dyDescent="0.3">
      <c r="A1201" t="s">
        <v>150</v>
      </c>
      <c r="B1201" s="1">
        <v>38476</v>
      </c>
      <c r="C1201" t="s">
        <v>16</v>
      </c>
      <c r="D1201" t="s">
        <v>159</v>
      </c>
      <c r="E1201" t="s">
        <v>160</v>
      </c>
      <c r="G1201" t="s">
        <v>19</v>
      </c>
      <c r="H1201" t="s">
        <v>126</v>
      </c>
      <c r="I1201" t="s">
        <v>21</v>
      </c>
      <c r="J1201" t="s">
        <v>22</v>
      </c>
      <c r="K1201">
        <v>22.8</v>
      </c>
      <c r="L1201">
        <v>62</v>
      </c>
      <c r="M1201" t="s">
        <v>163</v>
      </c>
      <c r="N1201">
        <v>75</v>
      </c>
      <c r="P1201" cm="1">
        <f t="array" ref="P1201">IF(Q1201&gt;0,INDEX(Q1201:Q22925,MATCH(TRUE,INDEX(Q1201:Q22925="",,),0)-1),"")</f>
        <v>8</v>
      </c>
      <c r="Q1201">
        <v>5</v>
      </c>
      <c r="R1201">
        <f t="shared" si="20"/>
        <v>0</v>
      </c>
    </row>
    <row r="1202" spans="1:18" x14ac:dyDescent="0.3">
      <c r="A1202" t="s">
        <v>150</v>
      </c>
      <c r="B1202" s="1">
        <v>38476</v>
      </c>
      <c r="C1202" t="s">
        <v>16</v>
      </c>
      <c r="D1202" t="s">
        <v>159</v>
      </c>
      <c r="E1202" t="s">
        <v>160</v>
      </c>
      <c r="G1202" t="s">
        <v>19</v>
      </c>
      <c r="H1202" t="s">
        <v>53</v>
      </c>
      <c r="I1202" t="s">
        <v>21</v>
      </c>
      <c r="J1202" t="s">
        <v>22</v>
      </c>
      <c r="K1202">
        <v>26</v>
      </c>
      <c r="L1202">
        <v>100</v>
      </c>
      <c r="M1202" t="s">
        <v>163</v>
      </c>
      <c r="N1202">
        <v>154</v>
      </c>
      <c r="P1202" cm="1">
        <f t="array" ref="P1202">IF(Q1202&gt;0,INDEX(Q1202:Q22926,MATCH(TRUE,INDEX(Q1202:Q22926="",,),0)-1),"")</f>
        <v>8</v>
      </c>
      <c r="Q1202">
        <v>5</v>
      </c>
      <c r="R1202">
        <f t="shared" si="20"/>
        <v>0</v>
      </c>
    </row>
    <row r="1203" spans="1:18" x14ac:dyDescent="0.3">
      <c r="A1203" t="s">
        <v>150</v>
      </c>
      <c r="B1203" s="1">
        <v>38476</v>
      </c>
      <c r="C1203" t="s">
        <v>16</v>
      </c>
      <c r="D1203" t="s">
        <v>159</v>
      </c>
      <c r="E1203" t="s">
        <v>160</v>
      </c>
      <c r="G1203" t="s">
        <v>19</v>
      </c>
      <c r="H1203" t="s">
        <v>43</v>
      </c>
      <c r="I1203" t="s">
        <v>21</v>
      </c>
      <c r="J1203" t="s">
        <v>22</v>
      </c>
      <c r="K1203">
        <v>142.30000000000001</v>
      </c>
      <c r="L1203">
        <v>138</v>
      </c>
      <c r="M1203" t="s">
        <v>163</v>
      </c>
      <c r="N1203">
        <v>224</v>
      </c>
      <c r="P1203" cm="1">
        <f t="array" ref="P1203">IF(Q1203&gt;0,INDEX(Q1203:Q22927,MATCH(TRUE,INDEX(Q1203:Q22927="",,),0)-1),"")</f>
        <v>8</v>
      </c>
      <c r="Q1203">
        <v>5</v>
      </c>
      <c r="R1203">
        <f t="shared" si="20"/>
        <v>0</v>
      </c>
    </row>
    <row r="1204" spans="1:18" x14ac:dyDescent="0.3">
      <c r="A1204" t="s">
        <v>150</v>
      </c>
      <c r="B1204" s="1">
        <v>38476</v>
      </c>
      <c r="C1204" t="s">
        <v>16</v>
      </c>
      <c r="D1204" t="s">
        <v>159</v>
      </c>
      <c r="E1204" t="s">
        <v>160</v>
      </c>
      <c r="G1204" t="s">
        <v>19</v>
      </c>
      <c r="H1204" t="s">
        <v>126</v>
      </c>
      <c r="I1204" t="s">
        <v>26</v>
      </c>
      <c r="J1204" t="s">
        <v>27</v>
      </c>
      <c r="K1204">
        <v>87</v>
      </c>
      <c r="L1204">
        <v>7.6</v>
      </c>
      <c r="M1204" t="s">
        <v>163</v>
      </c>
      <c r="N1204">
        <v>7.6</v>
      </c>
      <c r="P1204" cm="1">
        <f t="array" ref="P1204">IF(Q1204&gt;0,INDEX(Q1204:Q22928,MATCH(TRUE,INDEX(Q1204:Q22928="",,),0)-1),"")</f>
        <v>8</v>
      </c>
      <c r="Q1204">
        <v>5</v>
      </c>
      <c r="R1204">
        <f t="shared" si="20"/>
        <v>0</v>
      </c>
    </row>
    <row r="1205" spans="1:18" x14ac:dyDescent="0.3">
      <c r="A1205" t="s">
        <v>150</v>
      </c>
      <c r="B1205" s="1">
        <v>38476</v>
      </c>
      <c r="C1205" t="s">
        <v>16</v>
      </c>
      <c r="D1205" t="s">
        <v>159</v>
      </c>
      <c r="E1205" t="s">
        <v>160</v>
      </c>
      <c r="G1205" t="s">
        <v>19</v>
      </c>
      <c r="H1205" t="s">
        <v>53</v>
      </c>
      <c r="I1205" t="s">
        <v>26</v>
      </c>
      <c r="J1205" t="s">
        <v>27</v>
      </c>
      <c r="K1205">
        <v>328.8</v>
      </c>
      <c r="L1205">
        <v>28.9</v>
      </c>
      <c r="M1205" t="s">
        <v>163</v>
      </c>
      <c r="N1205">
        <v>28.9</v>
      </c>
      <c r="P1205" cm="1">
        <f t="array" ref="P1205">IF(Q1205&gt;0,INDEX(Q1205:Q22929,MATCH(TRUE,INDEX(Q1205:Q22929="",,),0)-1),"")</f>
        <v>8</v>
      </c>
      <c r="Q1205">
        <v>5</v>
      </c>
      <c r="R1205">
        <f t="shared" si="20"/>
        <v>0</v>
      </c>
    </row>
    <row r="1206" spans="1:18" x14ac:dyDescent="0.3">
      <c r="A1206" t="s">
        <v>150</v>
      </c>
      <c r="B1206" s="1">
        <v>38476</v>
      </c>
      <c r="C1206" t="s">
        <v>16</v>
      </c>
      <c r="D1206" t="s">
        <v>159</v>
      </c>
      <c r="E1206" t="s">
        <v>160</v>
      </c>
      <c r="G1206" t="s">
        <v>19</v>
      </c>
      <c r="H1206" t="s">
        <v>41</v>
      </c>
      <c r="I1206" t="s">
        <v>26</v>
      </c>
      <c r="J1206" t="s">
        <v>27</v>
      </c>
      <c r="K1206">
        <v>57</v>
      </c>
      <c r="L1206">
        <v>64.25</v>
      </c>
      <c r="M1206" t="s">
        <v>163</v>
      </c>
      <c r="N1206">
        <v>64.25</v>
      </c>
      <c r="P1206" cm="1">
        <f t="array" ref="P1206">IF(Q1206&gt;0,INDEX(Q1206:Q22930,MATCH(TRUE,INDEX(Q1206:Q22930="",,),0)-1),"")</f>
        <v>8</v>
      </c>
      <c r="Q1206">
        <v>5</v>
      </c>
      <c r="R1206">
        <f t="shared" si="20"/>
        <v>0</v>
      </c>
    </row>
    <row r="1207" spans="1:18" x14ac:dyDescent="0.3">
      <c r="A1207" t="s">
        <v>150</v>
      </c>
      <c r="B1207" s="1">
        <v>38476</v>
      </c>
      <c r="C1207" t="s">
        <v>16</v>
      </c>
      <c r="D1207" t="s">
        <v>159</v>
      </c>
      <c r="E1207" t="s">
        <v>160</v>
      </c>
      <c r="G1207" t="s">
        <v>19</v>
      </c>
      <c r="H1207" t="s">
        <v>43</v>
      </c>
      <c r="I1207" t="s">
        <v>26</v>
      </c>
      <c r="J1207" t="s">
        <v>27</v>
      </c>
      <c r="K1207">
        <v>1132.3</v>
      </c>
      <c r="L1207">
        <v>26.55</v>
      </c>
      <c r="M1207" t="s">
        <v>163</v>
      </c>
      <c r="N1207">
        <v>27</v>
      </c>
      <c r="P1207" cm="1">
        <f t="array" ref="P1207">IF(Q1207&gt;0,INDEX(Q1207:Q22931,MATCH(TRUE,INDEX(Q1207:Q22931="",,),0)-1),"")</f>
        <v>8</v>
      </c>
      <c r="Q1207">
        <v>5</v>
      </c>
      <c r="R1207">
        <f t="shared" si="20"/>
        <v>0</v>
      </c>
    </row>
    <row r="1208" spans="1:18" x14ac:dyDescent="0.3">
      <c r="A1208" t="s">
        <v>150</v>
      </c>
      <c r="B1208" s="1">
        <v>38476</v>
      </c>
      <c r="C1208" t="s">
        <v>16</v>
      </c>
      <c r="D1208" t="s">
        <v>159</v>
      </c>
      <c r="E1208" t="s">
        <v>160</v>
      </c>
      <c r="G1208" s="6" t="s">
        <v>29</v>
      </c>
      <c r="H1208" t="s">
        <v>41</v>
      </c>
      <c r="I1208" t="s">
        <v>21</v>
      </c>
      <c r="J1208" t="s">
        <v>22</v>
      </c>
      <c r="K1208">
        <v>16.600000000000001</v>
      </c>
      <c r="L1208">
        <v>166</v>
      </c>
      <c r="M1208" t="s">
        <v>163</v>
      </c>
      <c r="N1208">
        <v>166</v>
      </c>
      <c r="P1208" cm="1">
        <f t="array" ref="P1208">IF(Q1208&gt;0,INDEX(Q1208:Q22932,MATCH(TRUE,INDEX(Q1208:Q22932="",,),0)-1),"")</f>
        <v>8</v>
      </c>
      <c r="Q1208">
        <v>5</v>
      </c>
      <c r="R1208">
        <f t="shared" si="20"/>
        <v>0</v>
      </c>
    </row>
    <row r="1209" spans="1:18" x14ac:dyDescent="0.3">
      <c r="A1209" t="s">
        <v>150</v>
      </c>
      <c r="B1209" s="1">
        <v>38476</v>
      </c>
      <c r="C1209" t="s">
        <v>16</v>
      </c>
      <c r="D1209" t="s">
        <v>159</v>
      </c>
      <c r="E1209" t="s">
        <v>160</v>
      </c>
      <c r="G1209" s="6" t="s">
        <v>29</v>
      </c>
      <c r="H1209" t="s">
        <v>30</v>
      </c>
      <c r="I1209" t="s">
        <v>26</v>
      </c>
      <c r="J1209" t="s">
        <v>27</v>
      </c>
      <c r="K1209">
        <v>176.4</v>
      </c>
      <c r="L1209">
        <v>14.2</v>
      </c>
      <c r="M1209" t="s">
        <v>163</v>
      </c>
      <c r="N1209">
        <v>14.2</v>
      </c>
      <c r="P1209" cm="1">
        <f t="array" ref="P1209">IF(Q1209&gt;0,INDEX(Q1209:Q22933,MATCH(TRUE,INDEX(Q1209:Q22933="",,),0)-1),"")</f>
        <v>8</v>
      </c>
      <c r="Q1209">
        <v>5</v>
      </c>
      <c r="R1209">
        <f t="shared" si="20"/>
        <v>0</v>
      </c>
    </row>
    <row r="1210" spans="1:18" x14ac:dyDescent="0.3">
      <c r="A1210" t="s">
        <v>150</v>
      </c>
      <c r="B1210" s="1">
        <v>38476</v>
      </c>
      <c r="C1210" t="s">
        <v>16</v>
      </c>
      <c r="D1210" t="s">
        <v>159</v>
      </c>
      <c r="E1210" t="s">
        <v>160</v>
      </c>
      <c r="G1210" t="s">
        <v>19</v>
      </c>
      <c r="H1210" t="s">
        <v>126</v>
      </c>
      <c r="I1210" t="s">
        <v>21</v>
      </c>
      <c r="J1210" t="s">
        <v>22</v>
      </c>
      <c r="K1210">
        <v>22.8</v>
      </c>
      <c r="L1210">
        <v>62</v>
      </c>
      <c r="M1210" t="s">
        <v>164</v>
      </c>
      <c r="N1210">
        <v>62</v>
      </c>
      <c r="P1210" cm="1">
        <f t="array" ref="P1210">IF(Q1210&gt;0,INDEX(Q1210:Q22934,MATCH(TRUE,INDEX(Q1210:Q22934="",,),0)-1),"")</f>
        <v>8</v>
      </c>
      <c r="Q1210">
        <v>6</v>
      </c>
      <c r="R1210">
        <f t="shared" si="20"/>
        <v>0</v>
      </c>
    </row>
    <row r="1211" spans="1:18" x14ac:dyDescent="0.3">
      <c r="A1211" t="s">
        <v>150</v>
      </c>
      <c r="B1211" s="1">
        <v>38476</v>
      </c>
      <c r="C1211" t="s">
        <v>16</v>
      </c>
      <c r="D1211" t="s">
        <v>159</v>
      </c>
      <c r="E1211" t="s">
        <v>160</v>
      </c>
      <c r="G1211" t="s">
        <v>19</v>
      </c>
      <c r="H1211" t="s">
        <v>53</v>
      </c>
      <c r="I1211" t="s">
        <v>21</v>
      </c>
      <c r="J1211" t="s">
        <v>22</v>
      </c>
      <c r="K1211">
        <v>26</v>
      </c>
      <c r="L1211">
        <v>100</v>
      </c>
      <c r="M1211" t="s">
        <v>164</v>
      </c>
      <c r="N1211">
        <v>100</v>
      </c>
      <c r="P1211" cm="1">
        <f t="array" ref="P1211">IF(Q1211&gt;0,INDEX(Q1211:Q22935,MATCH(TRUE,INDEX(Q1211:Q22935="",,),0)-1),"")</f>
        <v>8</v>
      </c>
      <c r="Q1211">
        <v>6</v>
      </c>
      <c r="R1211">
        <f t="shared" si="20"/>
        <v>0</v>
      </c>
    </row>
    <row r="1212" spans="1:18" x14ac:dyDescent="0.3">
      <c r="A1212" t="s">
        <v>150</v>
      </c>
      <c r="B1212" s="1">
        <v>38476</v>
      </c>
      <c r="C1212" t="s">
        <v>16</v>
      </c>
      <c r="D1212" t="s">
        <v>159</v>
      </c>
      <c r="E1212" t="s">
        <v>160</v>
      </c>
      <c r="G1212" t="s">
        <v>19</v>
      </c>
      <c r="H1212" t="s">
        <v>43</v>
      </c>
      <c r="I1212" t="s">
        <v>21</v>
      </c>
      <c r="J1212" t="s">
        <v>22</v>
      </c>
      <c r="K1212">
        <v>142.30000000000001</v>
      </c>
      <c r="L1212">
        <v>138</v>
      </c>
      <c r="M1212" t="s">
        <v>164</v>
      </c>
      <c r="N1212">
        <v>138</v>
      </c>
      <c r="P1212" cm="1">
        <f t="array" ref="P1212">IF(Q1212&gt;0,INDEX(Q1212:Q22936,MATCH(TRUE,INDEX(Q1212:Q22936="",,),0)-1),"")</f>
        <v>8</v>
      </c>
      <c r="Q1212">
        <v>6</v>
      </c>
      <c r="R1212">
        <f t="shared" si="20"/>
        <v>0</v>
      </c>
    </row>
    <row r="1213" spans="1:18" x14ac:dyDescent="0.3">
      <c r="A1213" t="s">
        <v>150</v>
      </c>
      <c r="B1213" s="1">
        <v>38476</v>
      </c>
      <c r="C1213" t="s">
        <v>16</v>
      </c>
      <c r="D1213" t="s">
        <v>159</v>
      </c>
      <c r="E1213" t="s">
        <v>160</v>
      </c>
      <c r="G1213" t="s">
        <v>19</v>
      </c>
      <c r="H1213" t="s">
        <v>126</v>
      </c>
      <c r="I1213" t="s">
        <v>26</v>
      </c>
      <c r="J1213" t="s">
        <v>27</v>
      </c>
      <c r="K1213">
        <v>87</v>
      </c>
      <c r="L1213">
        <v>7.6</v>
      </c>
      <c r="M1213" t="s">
        <v>164</v>
      </c>
      <c r="N1213">
        <v>7.6</v>
      </c>
      <c r="P1213" cm="1">
        <f t="array" ref="P1213">IF(Q1213&gt;0,INDEX(Q1213:Q22937,MATCH(TRUE,INDEX(Q1213:Q22937="",,),0)-1),"")</f>
        <v>8</v>
      </c>
      <c r="Q1213">
        <v>6</v>
      </c>
      <c r="R1213">
        <f t="shared" ref="R1213:R1276" si="21">IF(P1213="","",0)</f>
        <v>0</v>
      </c>
    </row>
    <row r="1214" spans="1:18" x14ac:dyDescent="0.3">
      <c r="A1214" t="s">
        <v>150</v>
      </c>
      <c r="B1214" s="1">
        <v>38476</v>
      </c>
      <c r="C1214" t="s">
        <v>16</v>
      </c>
      <c r="D1214" t="s">
        <v>159</v>
      </c>
      <c r="E1214" t="s">
        <v>160</v>
      </c>
      <c r="G1214" t="s">
        <v>19</v>
      </c>
      <c r="H1214" t="s">
        <v>53</v>
      </c>
      <c r="I1214" t="s">
        <v>26</v>
      </c>
      <c r="J1214" t="s">
        <v>27</v>
      </c>
      <c r="K1214">
        <v>328.8</v>
      </c>
      <c r="L1214">
        <v>28.9</v>
      </c>
      <c r="M1214" t="s">
        <v>164</v>
      </c>
      <c r="N1214">
        <v>28.9</v>
      </c>
      <c r="P1214" cm="1">
        <f t="array" ref="P1214">IF(Q1214&gt;0,INDEX(Q1214:Q22938,MATCH(TRUE,INDEX(Q1214:Q22938="",,),0)-1),"")</f>
        <v>8</v>
      </c>
      <c r="Q1214">
        <v>6</v>
      </c>
      <c r="R1214">
        <f t="shared" si="21"/>
        <v>0</v>
      </c>
    </row>
    <row r="1215" spans="1:18" x14ac:dyDescent="0.3">
      <c r="A1215" t="s">
        <v>150</v>
      </c>
      <c r="B1215" s="1">
        <v>38476</v>
      </c>
      <c r="C1215" t="s">
        <v>16</v>
      </c>
      <c r="D1215" t="s">
        <v>159</v>
      </c>
      <c r="E1215" t="s">
        <v>160</v>
      </c>
      <c r="G1215" t="s">
        <v>19</v>
      </c>
      <c r="H1215" t="s">
        <v>41</v>
      </c>
      <c r="I1215" t="s">
        <v>26</v>
      </c>
      <c r="J1215" t="s">
        <v>27</v>
      </c>
      <c r="K1215">
        <v>57</v>
      </c>
      <c r="L1215">
        <v>64.25</v>
      </c>
      <c r="M1215" t="s">
        <v>164</v>
      </c>
      <c r="N1215">
        <v>64.25</v>
      </c>
      <c r="P1215" cm="1">
        <f t="array" ref="P1215">IF(Q1215&gt;0,INDEX(Q1215:Q22939,MATCH(TRUE,INDEX(Q1215:Q22939="",,),0)-1),"")</f>
        <v>8</v>
      </c>
      <c r="Q1215">
        <v>6</v>
      </c>
      <c r="R1215">
        <f t="shared" si="21"/>
        <v>0</v>
      </c>
    </row>
    <row r="1216" spans="1:18" x14ac:dyDescent="0.3">
      <c r="A1216" t="s">
        <v>150</v>
      </c>
      <c r="B1216" s="1">
        <v>38476</v>
      </c>
      <c r="C1216" t="s">
        <v>16</v>
      </c>
      <c r="D1216" t="s">
        <v>159</v>
      </c>
      <c r="E1216" t="s">
        <v>160</v>
      </c>
      <c r="G1216" t="s">
        <v>19</v>
      </c>
      <c r="H1216" t="s">
        <v>43</v>
      </c>
      <c r="I1216" t="s">
        <v>26</v>
      </c>
      <c r="J1216" t="s">
        <v>27</v>
      </c>
      <c r="K1216">
        <v>1132.3</v>
      </c>
      <c r="L1216">
        <v>26.55</v>
      </c>
      <c r="M1216" t="s">
        <v>164</v>
      </c>
      <c r="N1216">
        <v>37</v>
      </c>
      <c r="P1216" cm="1">
        <f t="array" ref="P1216">IF(Q1216&gt;0,INDEX(Q1216:Q22940,MATCH(TRUE,INDEX(Q1216:Q22940="",,),0)-1),"")</f>
        <v>8</v>
      </c>
      <c r="Q1216">
        <v>6</v>
      </c>
      <c r="R1216">
        <f t="shared" si="21"/>
        <v>0</v>
      </c>
    </row>
    <row r="1217" spans="1:18" x14ac:dyDescent="0.3">
      <c r="A1217" t="s">
        <v>150</v>
      </c>
      <c r="B1217" s="1">
        <v>38476</v>
      </c>
      <c r="C1217" t="s">
        <v>16</v>
      </c>
      <c r="D1217" t="s">
        <v>159</v>
      </c>
      <c r="E1217" t="s">
        <v>160</v>
      </c>
      <c r="G1217" s="6" t="s">
        <v>29</v>
      </c>
      <c r="H1217" t="s">
        <v>41</v>
      </c>
      <c r="I1217" t="s">
        <v>21</v>
      </c>
      <c r="J1217" t="s">
        <v>22</v>
      </c>
      <c r="K1217">
        <v>16.600000000000001</v>
      </c>
      <c r="L1217">
        <v>166</v>
      </c>
      <c r="M1217" t="s">
        <v>164</v>
      </c>
      <c r="N1217">
        <v>166</v>
      </c>
      <c r="P1217" cm="1">
        <f t="array" ref="P1217">IF(Q1217&gt;0,INDEX(Q1217:Q22941,MATCH(TRUE,INDEX(Q1217:Q22941="",,),0)-1),"")</f>
        <v>8</v>
      </c>
      <c r="Q1217">
        <v>6</v>
      </c>
      <c r="R1217">
        <f t="shared" si="21"/>
        <v>0</v>
      </c>
    </row>
    <row r="1218" spans="1:18" x14ac:dyDescent="0.3">
      <c r="A1218" t="s">
        <v>150</v>
      </c>
      <c r="B1218" s="1">
        <v>38476</v>
      </c>
      <c r="C1218" t="s">
        <v>16</v>
      </c>
      <c r="D1218" t="s">
        <v>159</v>
      </c>
      <c r="E1218" t="s">
        <v>160</v>
      </c>
      <c r="G1218" s="6" t="s">
        <v>29</v>
      </c>
      <c r="H1218" t="s">
        <v>30</v>
      </c>
      <c r="I1218" t="s">
        <v>26</v>
      </c>
      <c r="J1218" t="s">
        <v>27</v>
      </c>
      <c r="K1218">
        <v>176.4</v>
      </c>
      <c r="L1218">
        <v>14.2</v>
      </c>
      <c r="M1218" t="s">
        <v>164</v>
      </c>
      <c r="N1218">
        <v>14.2</v>
      </c>
      <c r="P1218" cm="1">
        <f t="array" ref="P1218">IF(Q1218&gt;0,INDEX(Q1218:Q22942,MATCH(TRUE,INDEX(Q1218:Q22942="",,),0)-1),"")</f>
        <v>8</v>
      </c>
      <c r="Q1218">
        <v>6</v>
      </c>
      <c r="R1218">
        <f t="shared" si="21"/>
        <v>0</v>
      </c>
    </row>
    <row r="1219" spans="1:18" x14ac:dyDescent="0.3">
      <c r="A1219" t="s">
        <v>150</v>
      </c>
      <c r="B1219" s="1">
        <v>38476</v>
      </c>
      <c r="C1219" t="s">
        <v>16</v>
      </c>
      <c r="D1219" t="s">
        <v>159</v>
      </c>
      <c r="E1219" t="s">
        <v>160</v>
      </c>
      <c r="G1219" t="s">
        <v>19</v>
      </c>
      <c r="H1219" t="s">
        <v>126</v>
      </c>
      <c r="I1219" t="s">
        <v>21</v>
      </c>
      <c r="J1219" t="s">
        <v>22</v>
      </c>
      <c r="K1219">
        <v>22.8</v>
      </c>
      <c r="L1219">
        <v>62</v>
      </c>
      <c r="M1219" t="s">
        <v>165</v>
      </c>
      <c r="N1219">
        <v>62</v>
      </c>
      <c r="P1219" cm="1">
        <f t="array" ref="P1219">IF(Q1219&gt;0,INDEX(Q1219:Q22943,MATCH(TRUE,INDEX(Q1219:Q22943="",,),0)-1),"")</f>
        <v>8</v>
      </c>
      <c r="Q1219">
        <v>7</v>
      </c>
      <c r="R1219">
        <f t="shared" si="21"/>
        <v>0</v>
      </c>
    </row>
    <row r="1220" spans="1:18" x14ac:dyDescent="0.3">
      <c r="A1220" t="s">
        <v>150</v>
      </c>
      <c r="B1220" s="1">
        <v>38476</v>
      </c>
      <c r="C1220" t="s">
        <v>16</v>
      </c>
      <c r="D1220" t="s">
        <v>159</v>
      </c>
      <c r="E1220" t="s">
        <v>160</v>
      </c>
      <c r="G1220" t="s">
        <v>19</v>
      </c>
      <c r="H1220" t="s">
        <v>53</v>
      </c>
      <c r="I1220" t="s">
        <v>21</v>
      </c>
      <c r="J1220" t="s">
        <v>22</v>
      </c>
      <c r="K1220">
        <v>26</v>
      </c>
      <c r="L1220">
        <v>100</v>
      </c>
      <c r="M1220" t="s">
        <v>165</v>
      </c>
      <c r="N1220">
        <v>100</v>
      </c>
      <c r="P1220" cm="1">
        <f t="array" ref="P1220">IF(Q1220&gt;0,INDEX(Q1220:Q22944,MATCH(TRUE,INDEX(Q1220:Q22944="",,),0)-1),"")</f>
        <v>8</v>
      </c>
      <c r="Q1220">
        <v>7</v>
      </c>
      <c r="R1220">
        <f t="shared" si="21"/>
        <v>0</v>
      </c>
    </row>
    <row r="1221" spans="1:18" x14ac:dyDescent="0.3">
      <c r="A1221" t="s">
        <v>150</v>
      </c>
      <c r="B1221" s="1">
        <v>38476</v>
      </c>
      <c r="C1221" t="s">
        <v>16</v>
      </c>
      <c r="D1221" t="s">
        <v>159</v>
      </c>
      <c r="E1221" t="s">
        <v>160</v>
      </c>
      <c r="G1221" t="s">
        <v>19</v>
      </c>
      <c r="H1221" t="s">
        <v>43</v>
      </c>
      <c r="I1221" t="s">
        <v>21</v>
      </c>
      <c r="J1221" t="s">
        <v>22</v>
      </c>
      <c r="K1221">
        <v>142.30000000000001</v>
      </c>
      <c r="L1221">
        <v>138</v>
      </c>
      <c r="M1221" t="s">
        <v>165</v>
      </c>
      <c r="N1221">
        <v>138</v>
      </c>
      <c r="P1221" cm="1">
        <f t="array" ref="P1221">IF(Q1221&gt;0,INDEX(Q1221:Q22945,MATCH(TRUE,INDEX(Q1221:Q22945="",,),0)-1),"")</f>
        <v>8</v>
      </c>
      <c r="Q1221">
        <v>7</v>
      </c>
      <c r="R1221">
        <f t="shared" si="21"/>
        <v>0</v>
      </c>
    </row>
    <row r="1222" spans="1:18" x14ac:dyDescent="0.3">
      <c r="A1222" t="s">
        <v>150</v>
      </c>
      <c r="B1222" s="1">
        <v>38476</v>
      </c>
      <c r="C1222" t="s">
        <v>16</v>
      </c>
      <c r="D1222" t="s">
        <v>159</v>
      </c>
      <c r="E1222" t="s">
        <v>160</v>
      </c>
      <c r="G1222" t="s">
        <v>19</v>
      </c>
      <c r="H1222" t="s">
        <v>126</v>
      </c>
      <c r="I1222" t="s">
        <v>26</v>
      </c>
      <c r="J1222" t="s">
        <v>27</v>
      </c>
      <c r="K1222">
        <v>87</v>
      </c>
      <c r="L1222">
        <v>7.6</v>
      </c>
      <c r="M1222" t="s">
        <v>165</v>
      </c>
      <c r="N1222">
        <v>7.6</v>
      </c>
      <c r="P1222" cm="1">
        <f t="array" ref="P1222">IF(Q1222&gt;0,INDEX(Q1222:Q22946,MATCH(TRUE,INDEX(Q1222:Q22946="",,),0)-1),"")</f>
        <v>8</v>
      </c>
      <c r="Q1222">
        <v>7</v>
      </c>
      <c r="R1222">
        <f t="shared" si="21"/>
        <v>0</v>
      </c>
    </row>
    <row r="1223" spans="1:18" x14ac:dyDescent="0.3">
      <c r="A1223" t="s">
        <v>150</v>
      </c>
      <c r="B1223" s="1">
        <v>38476</v>
      </c>
      <c r="C1223" t="s">
        <v>16</v>
      </c>
      <c r="D1223" t="s">
        <v>159</v>
      </c>
      <c r="E1223" t="s">
        <v>160</v>
      </c>
      <c r="G1223" t="s">
        <v>19</v>
      </c>
      <c r="H1223" t="s">
        <v>53</v>
      </c>
      <c r="I1223" t="s">
        <v>26</v>
      </c>
      <c r="J1223" t="s">
        <v>27</v>
      </c>
      <c r="K1223">
        <v>328.8</v>
      </c>
      <c r="L1223">
        <v>28.9</v>
      </c>
      <c r="M1223" t="s">
        <v>165</v>
      </c>
      <c r="N1223">
        <v>28.9</v>
      </c>
      <c r="P1223" cm="1">
        <f t="array" ref="P1223">IF(Q1223&gt;0,INDEX(Q1223:Q22947,MATCH(TRUE,INDEX(Q1223:Q22947="",,),0)-1),"")</f>
        <v>8</v>
      </c>
      <c r="Q1223">
        <v>7</v>
      </c>
      <c r="R1223">
        <f t="shared" si="21"/>
        <v>0</v>
      </c>
    </row>
    <row r="1224" spans="1:18" x14ac:dyDescent="0.3">
      <c r="A1224" t="s">
        <v>150</v>
      </c>
      <c r="B1224" s="1">
        <v>38476</v>
      </c>
      <c r="C1224" t="s">
        <v>16</v>
      </c>
      <c r="D1224" t="s">
        <v>159</v>
      </c>
      <c r="E1224" t="s">
        <v>160</v>
      </c>
      <c r="G1224" t="s">
        <v>19</v>
      </c>
      <c r="H1224" t="s">
        <v>41</v>
      </c>
      <c r="I1224" t="s">
        <v>26</v>
      </c>
      <c r="J1224" t="s">
        <v>27</v>
      </c>
      <c r="K1224">
        <v>57</v>
      </c>
      <c r="L1224">
        <v>64.25</v>
      </c>
      <c r="M1224" t="s">
        <v>165</v>
      </c>
      <c r="N1224">
        <v>85.94</v>
      </c>
      <c r="P1224" cm="1">
        <f t="array" ref="P1224">IF(Q1224&gt;0,INDEX(Q1224:Q22948,MATCH(TRUE,INDEX(Q1224:Q22948="",,),0)-1),"")</f>
        <v>8</v>
      </c>
      <c r="Q1224">
        <v>7</v>
      </c>
      <c r="R1224">
        <f t="shared" si="21"/>
        <v>0</v>
      </c>
    </row>
    <row r="1225" spans="1:18" x14ac:dyDescent="0.3">
      <c r="A1225" t="s">
        <v>150</v>
      </c>
      <c r="B1225" s="1">
        <v>38476</v>
      </c>
      <c r="C1225" t="s">
        <v>16</v>
      </c>
      <c r="D1225" t="s">
        <v>159</v>
      </c>
      <c r="E1225" t="s">
        <v>160</v>
      </c>
      <c r="G1225" t="s">
        <v>19</v>
      </c>
      <c r="H1225" t="s">
        <v>43</v>
      </c>
      <c r="I1225" t="s">
        <v>26</v>
      </c>
      <c r="J1225" t="s">
        <v>27</v>
      </c>
      <c r="K1225">
        <v>1132.3</v>
      </c>
      <c r="L1225">
        <v>26.55</v>
      </c>
      <c r="M1225" t="s">
        <v>165</v>
      </c>
      <c r="N1225">
        <v>26.55</v>
      </c>
      <c r="P1225" cm="1">
        <f t="array" ref="P1225">IF(Q1225&gt;0,INDEX(Q1225:Q22949,MATCH(TRUE,INDEX(Q1225:Q22949="",,),0)-1),"")</f>
        <v>8</v>
      </c>
      <c r="Q1225">
        <v>7</v>
      </c>
      <c r="R1225">
        <f t="shared" si="21"/>
        <v>0</v>
      </c>
    </row>
    <row r="1226" spans="1:18" x14ac:dyDescent="0.3">
      <c r="A1226" t="s">
        <v>150</v>
      </c>
      <c r="B1226" s="1">
        <v>38476</v>
      </c>
      <c r="C1226" t="s">
        <v>16</v>
      </c>
      <c r="D1226" t="s">
        <v>159</v>
      </c>
      <c r="E1226" t="s">
        <v>160</v>
      </c>
      <c r="G1226" s="6" t="s">
        <v>29</v>
      </c>
      <c r="H1226" t="s">
        <v>41</v>
      </c>
      <c r="I1226" t="s">
        <v>21</v>
      </c>
      <c r="J1226" t="s">
        <v>22</v>
      </c>
      <c r="K1226">
        <v>16.600000000000001</v>
      </c>
      <c r="L1226">
        <v>166</v>
      </c>
      <c r="M1226" t="s">
        <v>165</v>
      </c>
      <c r="N1226">
        <v>166</v>
      </c>
      <c r="P1226" cm="1">
        <f t="array" ref="P1226">IF(Q1226&gt;0,INDEX(Q1226:Q22950,MATCH(TRUE,INDEX(Q1226:Q22950="",,),0)-1),"")</f>
        <v>8</v>
      </c>
      <c r="Q1226">
        <v>7</v>
      </c>
      <c r="R1226">
        <f t="shared" si="21"/>
        <v>0</v>
      </c>
    </row>
    <row r="1227" spans="1:18" x14ac:dyDescent="0.3">
      <c r="A1227" t="s">
        <v>150</v>
      </c>
      <c r="B1227" s="1">
        <v>38476</v>
      </c>
      <c r="C1227" t="s">
        <v>16</v>
      </c>
      <c r="D1227" t="s">
        <v>159</v>
      </c>
      <c r="E1227" t="s">
        <v>160</v>
      </c>
      <c r="G1227" s="6" t="s">
        <v>29</v>
      </c>
      <c r="H1227" t="s">
        <v>30</v>
      </c>
      <c r="I1227" t="s">
        <v>26</v>
      </c>
      <c r="J1227" t="s">
        <v>27</v>
      </c>
      <c r="K1227">
        <v>176.4</v>
      </c>
      <c r="L1227">
        <v>14.2</v>
      </c>
      <c r="M1227" t="s">
        <v>165</v>
      </c>
      <c r="N1227">
        <v>14.2</v>
      </c>
      <c r="P1227" cm="1">
        <f t="array" ref="P1227">IF(Q1227&gt;0,INDEX(Q1227:Q22951,MATCH(TRUE,INDEX(Q1227:Q22951="",,),0)-1),"")</f>
        <v>8</v>
      </c>
      <c r="Q1227">
        <v>7</v>
      </c>
      <c r="R1227">
        <f t="shared" si="21"/>
        <v>0</v>
      </c>
    </row>
    <row r="1228" spans="1:18" x14ac:dyDescent="0.3">
      <c r="A1228" t="s">
        <v>150</v>
      </c>
      <c r="B1228" s="1">
        <v>38476</v>
      </c>
      <c r="C1228" t="s">
        <v>16</v>
      </c>
      <c r="D1228" t="s">
        <v>159</v>
      </c>
      <c r="E1228" t="s">
        <v>160</v>
      </c>
      <c r="G1228" t="s">
        <v>19</v>
      </c>
      <c r="H1228" t="s">
        <v>126</v>
      </c>
      <c r="I1228" t="s">
        <v>21</v>
      </c>
      <c r="J1228" t="s">
        <v>22</v>
      </c>
      <c r="K1228">
        <v>22.8</v>
      </c>
      <c r="L1228">
        <v>62</v>
      </c>
      <c r="M1228" t="s">
        <v>157</v>
      </c>
      <c r="N1228">
        <v>62</v>
      </c>
      <c r="P1228" cm="1">
        <f t="array" ref="P1228">IF(Q1228&gt;0,INDEX(Q1228:Q22952,MATCH(TRUE,INDEX(Q1228:Q22952="",,),0)-1),"")</f>
        <v>8</v>
      </c>
      <c r="Q1228">
        <v>8</v>
      </c>
      <c r="R1228">
        <f t="shared" si="21"/>
        <v>0</v>
      </c>
    </row>
    <row r="1229" spans="1:18" x14ac:dyDescent="0.3">
      <c r="A1229" t="s">
        <v>150</v>
      </c>
      <c r="B1229" s="1">
        <v>38476</v>
      </c>
      <c r="C1229" t="s">
        <v>16</v>
      </c>
      <c r="D1229" t="s">
        <v>159</v>
      </c>
      <c r="E1229" t="s">
        <v>160</v>
      </c>
      <c r="G1229" t="s">
        <v>19</v>
      </c>
      <c r="H1229" t="s">
        <v>53</v>
      </c>
      <c r="I1229" t="s">
        <v>21</v>
      </c>
      <c r="J1229" t="s">
        <v>22</v>
      </c>
      <c r="K1229">
        <v>26</v>
      </c>
      <c r="L1229">
        <v>100</v>
      </c>
      <c r="M1229" t="s">
        <v>157</v>
      </c>
      <c r="N1229">
        <v>100</v>
      </c>
      <c r="P1229" cm="1">
        <f t="array" ref="P1229">IF(Q1229&gt;0,INDEX(Q1229:Q22953,MATCH(TRUE,INDEX(Q1229:Q22953="",,),0)-1),"")</f>
        <v>8</v>
      </c>
      <c r="Q1229">
        <v>8</v>
      </c>
      <c r="R1229">
        <f t="shared" si="21"/>
        <v>0</v>
      </c>
    </row>
    <row r="1230" spans="1:18" x14ac:dyDescent="0.3">
      <c r="A1230" t="s">
        <v>150</v>
      </c>
      <c r="B1230" s="1">
        <v>38476</v>
      </c>
      <c r="C1230" t="s">
        <v>16</v>
      </c>
      <c r="D1230" t="s">
        <v>159</v>
      </c>
      <c r="E1230" t="s">
        <v>160</v>
      </c>
      <c r="G1230" t="s">
        <v>19</v>
      </c>
      <c r="H1230" t="s">
        <v>43</v>
      </c>
      <c r="I1230" t="s">
        <v>21</v>
      </c>
      <c r="J1230" t="s">
        <v>22</v>
      </c>
      <c r="K1230">
        <v>142.30000000000001</v>
      </c>
      <c r="L1230">
        <v>138</v>
      </c>
      <c r="M1230" t="s">
        <v>157</v>
      </c>
      <c r="N1230">
        <v>138</v>
      </c>
      <c r="P1230" cm="1">
        <f t="array" ref="P1230">IF(Q1230&gt;0,INDEX(Q1230:Q22954,MATCH(TRUE,INDEX(Q1230:Q22954="",,),0)-1),"")</f>
        <v>8</v>
      </c>
      <c r="Q1230">
        <v>8</v>
      </c>
      <c r="R1230">
        <f t="shared" si="21"/>
        <v>0</v>
      </c>
    </row>
    <row r="1231" spans="1:18" x14ac:dyDescent="0.3">
      <c r="A1231" t="s">
        <v>150</v>
      </c>
      <c r="B1231" s="1">
        <v>38476</v>
      </c>
      <c r="C1231" t="s">
        <v>16</v>
      </c>
      <c r="D1231" t="s">
        <v>159</v>
      </c>
      <c r="E1231" t="s">
        <v>160</v>
      </c>
      <c r="G1231" t="s">
        <v>19</v>
      </c>
      <c r="H1231" t="s">
        <v>126</v>
      </c>
      <c r="I1231" t="s">
        <v>26</v>
      </c>
      <c r="J1231" t="s">
        <v>27</v>
      </c>
      <c r="K1231">
        <v>87</v>
      </c>
      <c r="L1231">
        <v>7.6</v>
      </c>
      <c r="M1231" t="s">
        <v>157</v>
      </c>
      <c r="N1231">
        <v>7.6</v>
      </c>
      <c r="P1231" cm="1">
        <f t="array" ref="P1231">IF(Q1231&gt;0,INDEX(Q1231:Q22955,MATCH(TRUE,INDEX(Q1231:Q22955="",,),0)-1),"")</f>
        <v>8</v>
      </c>
      <c r="Q1231">
        <v>8</v>
      </c>
      <c r="R1231">
        <f t="shared" si="21"/>
        <v>0</v>
      </c>
    </row>
    <row r="1232" spans="1:18" x14ac:dyDescent="0.3">
      <c r="A1232" t="s">
        <v>150</v>
      </c>
      <c r="B1232" s="1">
        <v>38476</v>
      </c>
      <c r="C1232" t="s">
        <v>16</v>
      </c>
      <c r="D1232" t="s">
        <v>159</v>
      </c>
      <c r="E1232" t="s">
        <v>160</v>
      </c>
      <c r="G1232" t="s">
        <v>19</v>
      </c>
      <c r="H1232" t="s">
        <v>53</v>
      </c>
      <c r="I1232" t="s">
        <v>26</v>
      </c>
      <c r="J1232" t="s">
        <v>27</v>
      </c>
      <c r="K1232">
        <v>328.8</v>
      </c>
      <c r="L1232">
        <v>28.9</v>
      </c>
      <c r="M1232" t="s">
        <v>157</v>
      </c>
      <c r="N1232">
        <v>30</v>
      </c>
      <c r="P1232" cm="1">
        <f t="array" ref="P1232">IF(Q1232&gt;0,INDEX(Q1232:Q22956,MATCH(TRUE,INDEX(Q1232:Q22956="",,),0)-1),"")</f>
        <v>8</v>
      </c>
      <c r="Q1232">
        <v>8</v>
      </c>
      <c r="R1232">
        <f t="shared" si="21"/>
        <v>0</v>
      </c>
    </row>
    <row r="1233" spans="1:18" x14ac:dyDescent="0.3">
      <c r="A1233" t="s">
        <v>150</v>
      </c>
      <c r="B1233" s="1">
        <v>38476</v>
      </c>
      <c r="C1233" t="s">
        <v>16</v>
      </c>
      <c r="D1233" t="s">
        <v>159</v>
      </c>
      <c r="E1233" t="s">
        <v>160</v>
      </c>
      <c r="G1233" t="s">
        <v>19</v>
      </c>
      <c r="H1233" t="s">
        <v>41</v>
      </c>
      <c r="I1233" t="s">
        <v>26</v>
      </c>
      <c r="J1233" t="s">
        <v>27</v>
      </c>
      <c r="K1233">
        <v>57</v>
      </c>
      <c r="L1233">
        <v>64.25</v>
      </c>
      <c r="M1233" t="s">
        <v>157</v>
      </c>
      <c r="N1233">
        <v>64.25</v>
      </c>
      <c r="P1233" cm="1">
        <f t="array" ref="P1233">IF(Q1233&gt;0,INDEX(Q1233:Q22957,MATCH(TRUE,INDEX(Q1233:Q22957="",,),0)-1),"")</f>
        <v>8</v>
      </c>
      <c r="Q1233">
        <v>8</v>
      </c>
      <c r="R1233">
        <f t="shared" si="21"/>
        <v>0</v>
      </c>
    </row>
    <row r="1234" spans="1:18" x14ac:dyDescent="0.3">
      <c r="A1234" t="s">
        <v>150</v>
      </c>
      <c r="B1234" s="1">
        <v>38476</v>
      </c>
      <c r="C1234" t="s">
        <v>16</v>
      </c>
      <c r="D1234" t="s">
        <v>159</v>
      </c>
      <c r="E1234" t="s">
        <v>160</v>
      </c>
      <c r="G1234" t="s">
        <v>19</v>
      </c>
      <c r="H1234" t="s">
        <v>43</v>
      </c>
      <c r="I1234" t="s">
        <v>26</v>
      </c>
      <c r="J1234" t="s">
        <v>27</v>
      </c>
      <c r="K1234">
        <v>1132.3</v>
      </c>
      <c r="L1234">
        <v>26.55</v>
      </c>
      <c r="M1234" t="s">
        <v>157</v>
      </c>
      <c r="N1234">
        <v>26.55</v>
      </c>
      <c r="P1234" cm="1">
        <f t="array" ref="P1234">IF(Q1234&gt;0,INDEX(Q1234:Q22958,MATCH(TRUE,INDEX(Q1234:Q22958="",,),0)-1),"")</f>
        <v>8</v>
      </c>
      <c r="Q1234">
        <v>8</v>
      </c>
      <c r="R1234">
        <f t="shared" si="21"/>
        <v>0</v>
      </c>
    </row>
    <row r="1235" spans="1:18" x14ac:dyDescent="0.3">
      <c r="A1235" t="s">
        <v>150</v>
      </c>
      <c r="B1235" s="1">
        <v>38476</v>
      </c>
      <c r="C1235" t="s">
        <v>16</v>
      </c>
      <c r="D1235" t="s">
        <v>159</v>
      </c>
      <c r="E1235" t="s">
        <v>160</v>
      </c>
      <c r="G1235" s="6" t="s">
        <v>29</v>
      </c>
      <c r="H1235" t="s">
        <v>41</v>
      </c>
      <c r="I1235" t="s">
        <v>21</v>
      </c>
      <c r="J1235" t="s">
        <v>22</v>
      </c>
      <c r="K1235">
        <v>16.600000000000001</v>
      </c>
      <c r="L1235">
        <v>166</v>
      </c>
      <c r="M1235" t="s">
        <v>157</v>
      </c>
      <c r="N1235">
        <v>166</v>
      </c>
      <c r="P1235" cm="1">
        <f t="array" ref="P1235">IF(Q1235&gt;0,INDEX(Q1235:Q22959,MATCH(TRUE,INDEX(Q1235:Q22959="",,),0)-1),"")</f>
        <v>8</v>
      </c>
      <c r="Q1235">
        <v>8</v>
      </c>
      <c r="R1235">
        <f t="shared" si="21"/>
        <v>0</v>
      </c>
    </row>
    <row r="1236" spans="1:18" x14ac:dyDescent="0.3">
      <c r="A1236" t="s">
        <v>150</v>
      </c>
      <c r="B1236" s="1">
        <v>38476</v>
      </c>
      <c r="C1236" t="s">
        <v>16</v>
      </c>
      <c r="D1236" t="s">
        <v>159</v>
      </c>
      <c r="E1236" t="s">
        <v>160</v>
      </c>
      <c r="G1236" s="6" t="s">
        <v>29</v>
      </c>
      <c r="H1236" t="s">
        <v>30</v>
      </c>
      <c r="I1236" t="s">
        <v>26</v>
      </c>
      <c r="J1236" t="s">
        <v>27</v>
      </c>
      <c r="K1236">
        <v>176.4</v>
      </c>
      <c r="L1236">
        <v>14.2</v>
      </c>
      <c r="M1236" t="s">
        <v>157</v>
      </c>
      <c r="N1236">
        <v>14.2</v>
      </c>
      <c r="P1236" cm="1">
        <f t="array" ref="P1236">IF(Q1236&gt;0,INDEX(Q1236:Q22960,MATCH(TRUE,INDEX(Q1236:Q22960="",,),0)-1),"")</f>
        <v>8</v>
      </c>
      <c r="Q1236">
        <v>8</v>
      </c>
      <c r="R1236">
        <f t="shared" si="21"/>
        <v>0</v>
      </c>
    </row>
    <row r="1237" spans="1:18" x14ac:dyDescent="0.3">
      <c r="P1237" t="str" cm="1">
        <f t="array" ref="P1237">IF(Q1237&gt;0,INDEX(Q1237:Q22961,MATCH(TRUE,INDEX(Q1237:Q22961="",,),0)-1),"")</f>
        <v/>
      </c>
      <c r="R1237" t="str">
        <f t="shared" si="21"/>
        <v/>
      </c>
    </row>
    <row r="1238" spans="1:18" x14ac:dyDescent="0.3">
      <c r="A1238" t="s">
        <v>150</v>
      </c>
      <c r="B1238" s="1">
        <v>38476</v>
      </c>
      <c r="C1238" t="s">
        <v>16</v>
      </c>
      <c r="D1238" t="s">
        <v>166</v>
      </c>
      <c r="E1238" t="s">
        <v>167</v>
      </c>
      <c r="G1238" t="s">
        <v>19</v>
      </c>
      <c r="H1238" t="s">
        <v>69</v>
      </c>
      <c r="I1238" t="s">
        <v>21</v>
      </c>
      <c r="J1238" t="s">
        <v>22</v>
      </c>
      <c r="K1238">
        <v>15.2</v>
      </c>
      <c r="L1238">
        <v>121</v>
      </c>
      <c r="M1238" t="s">
        <v>163</v>
      </c>
      <c r="N1238">
        <v>121</v>
      </c>
      <c r="O1238" t="s">
        <v>24</v>
      </c>
      <c r="P1238" cm="1">
        <f t="array" ref="P1238">IF(Q1238&gt;0,INDEX(Q1238:Q22962,MATCH(TRUE,INDEX(Q1238:Q22962="",,),0)-1),"")</f>
        <v>5</v>
      </c>
      <c r="Q1238">
        <v>1</v>
      </c>
      <c r="R1238">
        <f t="shared" si="21"/>
        <v>0</v>
      </c>
    </row>
    <row r="1239" spans="1:18" x14ac:dyDescent="0.3">
      <c r="A1239" t="s">
        <v>150</v>
      </c>
      <c r="B1239" s="1">
        <v>38476</v>
      </c>
      <c r="C1239" t="s">
        <v>16</v>
      </c>
      <c r="D1239" t="s">
        <v>166</v>
      </c>
      <c r="E1239" t="s">
        <v>167</v>
      </c>
      <c r="G1239" t="s">
        <v>19</v>
      </c>
      <c r="H1239" t="s">
        <v>28</v>
      </c>
      <c r="I1239" t="s">
        <v>21</v>
      </c>
      <c r="J1239" t="s">
        <v>22</v>
      </c>
      <c r="K1239">
        <v>18</v>
      </c>
      <c r="L1239">
        <v>100</v>
      </c>
      <c r="M1239" t="s">
        <v>163</v>
      </c>
      <c r="N1239">
        <v>176.94</v>
      </c>
      <c r="O1239" t="s">
        <v>24</v>
      </c>
      <c r="P1239" cm="1">
        <f t="array" ref="P1239">IF(Q1239&gt;0,INDEX(Q1239:Q22963,MATCH(TRUE,INDEX(Q1239:Q22963="",,),0)-1),"")</f>
        <v>5</v>
      </c>
      <c r="Q1239">
        <v>1</v>
      </c>
      <c r="R1239">
        <f t="shared" si="21"/>
        <v>0</v>
      </c>
    </row>
    <row r="1240" spans="1:18" x14ac:dyDescent="0.3">
      <c r="A1240" t="s">
        <v>150</v>
      </c>
      <c r="B1240" s="1">
        <v>38476</v>
      </c>
      <c r="C1240" t="s">
        <v>16</v>
      </c>
      <c r="D1240" t="s">
        <v>166</v>
      </c>
      <c r="E1240" t="s">
        <v>167</v>
      </c>
      <c r="G1240" t="s">
        <v>19</v>
      </c>
      <c r="H1240" t="s">
        <v>126</v>
      </c>
      <c r="I1240" t="s">
        <v>26</v>
      </c>
      <c r="J1240" t="s">
        <v>27</v>
      </c>
      <c r="K1240">
        <v>30.7</v>
      </c>
      <c r="L1240">
        <v>5.95</v>
      </c>
      <c r="M1240" t="s">
        <v>163</v>
      </c>
      <c r="N1240">
        <v>10</v>
      </c>
      <c r="O1240" t="s">
        <v>24</v>
      </c>
      <c r="P1240" cm="1">
        <f t="array" ref="P1240">IF(Q1240&gt;0,INDEX(Q1240:Q22964,MATCH(TRUE,INDEX(Q1240:Q22964="",,),0)-1),"")</f>
        <v>5</v>
      </c>
      <c r="Q1240">
        <v>1</v>
      </c>
      <c r="R1240">
        <f t="shared" si="21"/>
        <v>0</v>
      </c>
    </row>
    <row r="1241" spans="1:18" x14ac:dyDescent="0.3">
      <c r="A1241" t="s">
        <v>150</v>
      </c>
      <c r="B1241" s="1">
        <v>38476</v>
      </c>
      <c r="C1241" t="s">
        <v>16</v>
      </c>
      <c r="D1241" t="s">
        <v>166</v>
      </c>
      <c r="E1241" t="s">
        <v>167</v>
      </c>
      <c r="G1241" t="s">
        <v>19</v>
      </c>
      <c r="H1241" t="s">
        <v>53</v>
      </c>
      <c r="I1241" t="s">
        <v>26</v>
      </c>
      <c r="J1241" t="s">
        <v>27</v>
      </c>
      <c r="K1241">
        <v>6.1</v>
      </c>
      <c r="L1241">
        <v>18</v>
      </c>
      <c r="M1241" t="s">
        <v>163</v>
      </c>
      <c r="N1241">
        <v>18</v>
      </c>
      <c r="O1241" t="s">
        <v>24</v>
      </c>
      <c r="P1241" cm="1">
        <f t="array" ref="P1241">IF(Q1241&gt;0,INDEX(Q1241:Q22965,MATCH(TRUE,INDEX(Q1241:Q22965="",,),0)-1),"")</f>
        <v>5</v>
      </c>
      <c r="Q1241">
        <v>1</v>
      </c>
      <c r="R1241">
        <f t="shared" si="21"/>
        <v>0</v>
      </c>
    </row>
    <row r="1242" spans="1:18" x14ac:dyDescent="0.3">
      <c r="A1242" t="s">
        <v>150</v>
      </c>
      <c r="B1242" s="1">
        <v>38476</v>
      </c>
      <c r="C1242" t="s">
        <v>16</v>
      </c>
      <c r="D1242" t="s">
        <v>166</v>
      </c>
      <c r="E1242" t="s">
        <v>167</v>
      </c>
      <c r="G1242" t="s">
        <v>19</v>
      </c>
      <c r="H1242" t="s">
        <v>69</v>
      </c>
      <c r="I1242" t="s">
        <v>26</v>
      </c>
      <c r="J1242" t="s">
        <v>27</v>
      </c>
      <c r="K1242">
        <v>101.8</v>
      </c>
      <c r="L1242">
        <v>9.5</v>
      </c>
      <c r="M1242" t="s">
        <v>163</v>
      </c>
      <c r="N1242">
        <v>20</v>
      </c>
      <c r="O1242" t="s">
        <v>24</v>
      </c>
      <c r="P1242" cm="1">
        <f t="array" ref="P1242">IF(Q1242&gt;0,INDEX(Q1242:Q22966,MATCH(TRUE,INDEX(Q1242:Q22966="",,),0)-1),"")</f>
        <v>5</v>
      </c>
      <c r="Q1242">
        <v>1</v>
      </c>
      <c r="R1242">
        <f t="shared" si="21"/>
        <v>0</v>
      </c>
    </row>
    <row r="1243" spans="1:18" x14ac:dyDescent="0.3">
      <c r="A1243" t="s">
        <v>150</v>
      </c>
      <c r="B1243" s="1">
        <v>38476</v>
      </c>
      <c r="C1243" t="s">
        <v>16</v>
      </c>
      <c r="D1243" t="s">
        <v>166</v>
      </c>
      <c r="E1243" t="s">
        <v>167</v>
      </c>
      <c r="G1243" t="s">
        <v>19</v>
      </c>
      <c r="H1243" t="s">
        <v>41</v>
      </c>
      <c r="I1243" t="s">
        <v>26</v>
      </c>
      <c r="J1243" t="s">
        <v>27</v>
      </c>
      <c r="K1243">
        <v>5.2</v>
      </c>
      <c r="L1243">
        <v>56.1</v>
      </c>
      <c r="M1243" t="s">
        <v>163</v>
      </c>
      <c r="N1243">
        <v>56.1</v>
      </c>
      <c r="O1243" t="s">
        <v>24</v>
      </c>
      <c r="P1243" cm="1">
        <f t="array" ref="P1243">IF(Q1243&gt;0,INDEX(Q1243:Q22967,MATCH(TRUE,INDEX(Q1243:Q22967="",,),0)-1),"")</f>
        <v>5</v>
      </c>
      <c r="Q1243">
        <v>1</v>
      </c>
      <c r="R1243">
        <f t="shared" si="21"/>
        <v>0</v>
      </c>
    </row>
    <row r="1244" spans="1:18" x14ac:dyDescent="0.3">
      <c r="A1244" t="s">
        <v>150</v>
      </c>
      <c r="B1244" s="1">
        <v>38476</v>
      </c>
      <c r="C1244" t="s">
        <v>16</v>
      </c>
      <c r="D1244" t="s">
        <v>166</v>
      </c>
      <c r="E1244" t="s">
        <v>167</v>
      </c>
      <c r="G1244" t="s">
        <v>19</v>
      </c>
      <c r="H1244" t="s">
        <v>28</v>
      </c>
      <c r="I1244" t="s">
        <v>26</v>
      </c>
      <c r="J1244" t="s">
        <v>27</v>
      </c>
      <c r="K1244">
        <v>344.4</v>
      </c>
      <c r="L1244">
        <v>16.8</v>
      </c>
      <c r="M1244" t="s">
        <v>163</v>
      </c>
      <c r="N1244">
        <v>35</v>
      </c>
      <c r="O1244" t="s">
        <v>24</v>
      </c>
      <c r="P1244" cm="1">
        <f t="array" ref="P1244">IF(Q1244&gt;0,INDEX(Q1244:Q22968,MATCH(TRUE,INDEX(Q1244:Q22968="",,),0)-1),"")</f>
        <v>5</v>
      </c>
      <c r="Q1244">
        <v>1</v>
      </c>
      <c r="R1244">
        <f t="shared" si="21"/>
        <v>0</v>
      </c>
    </row>
    <row r="1245" spans="1:18" x14ac:dyDescent="0.3">
      <c r="A1245" t="s">
        <v>150</v>
      </c>
      <c r="B1245" s="1">
        <v>38476</v>
      </c>
      <c r="C1245" t="s">
        <v>16</v>
      </c>
      <c r="D1245" t="s">
        <v>166</v>
      </c>
      <c r="E1245" t="s">
        <v>167</v>
      </c>
      <c r="G1245" t="s">
        <v>19</v>
      </c>
      <c r="H1245" t="s">
        <v>43</v>
      </c>
      <c r="I1245" t="s">
        <v>26</v>
      </c>
      <c r="J1245" t="s">
        <v>27</v>
      </c>
      <c r="K1245">
        <v>125.5</v>
      </c>
      <c r="L1245">
        <v>17</v>
      </c>
      <c r="M1245" t="s">
        <v>163</v>
      </c>
      <c r="N1245">
        <v>37.81</v>
      </c>
      <c r="O1245" t="s">
        <v>24</v>
      </c>
      <c r="P1245" cm="1">
        <f t="array" ref="P1245">IF(Q1245&gt;0,INDEX(Q1245:Q22969,MATCH(TRUE,INDEX(Q1245:Q22969="",,),0)-1),"")</f>
        <v>5</v>
      </c>
      <c r="Q1245">
        <v>1</v>
      </c>
      <c r="R1245">
        <f t="shared" si="21"/>
        <v>0</v>
      </c>
    </row>
    <row r="1246" spans="1:18" x14ac:dyDescent="0.3">
      <c r="A1246" t="s">
        <v>150</v>
      </c>
      <c r="B1246" s="1">
        <v>38476</v>
      </c>
      <c r="C1246" t="s">
        <v>16</v>
      </c>
      <c r="D1246" t="s">
        <v>166</v>
      </c>
      <c r="E1246" t="s">
        <v>167</v>
      </c>
      <c r="G1246" s="6" t="s">
        <v>29</v>
      </c>
      <c r="H1246" t="s">
        <v>30</v>
      </c>
      <c r="I1246" t="s">
        <v>26</v>
      </c>
      <c r="J1246" t="s">
        <v>27</v>
      </c>
      <c r="K1246">
        <v>145.19999999999999</v>
      </c>
      <c r="L1246">
        <v>12.3</v>
      </c>
      <c r="M1246" t="s">
        <v>163</v>
      </c>
      <c r="N1246">
        <v>12.3</v>
      </c>
      <c r="O1246" t="s">
        <v>24</v>
      </c>
      <c r="P1246" cm="1">
        <f t="array" ref="P1246">IF(Q1246&gt;0,INDEX(Q1246:Q22970,MATCH(TRUE,INDEX(Q1246:Q22970="",,),0)-1),"")</f>
        <v>5</v>
      </c>
      <c r="Q1246">
        <v>1</v>
      </c>
      <c r="R1246">
        <f t="shared" si="21"/>
        <v>0</v>
      </c>
    </row>
    <row r="1247" spans="1:18" x14ac:dyDescent="0.3">
      <c r="A1247" t="s">
        <v>150</v>
      </c>
      <c r="B1247" s="1">
        <v>38476</v>
      </c>
      <c r="C1247" t="s">
        <v>16</v>
      </c>
      <c r="D1247" t="s">
        <v>166</v>
      </c>
      <c r="E1247" t="s">
        <v>167</v>
      </c>
      <c r="G1247" t="s">
        <v>19</v>
      </c>
      <c r="H1247" t="s">
        <v>69</v>
      </c>
      <c r="I1247" t="s">
        <v>21</v>
      </c>
      <c r="J1247" t="s">
        <v>22</v>
      </c>
      <c r="K1247">
        <v>15.2</v>
      </c>
      <c r="L1247">
        <v>121</v>
      </c>
      <c r="M1247" t="s">
        <v>164</v>
      </c>
      <c r="N1247">
        <v>150</v>
      </c>
      <c r="P1247" cm="1">
        <f t="array" ref="P1247">IF(Q1247&gt;0,INDEX(Q1247:Q22971,MATCH(TRUE,INDEX(Q1247:Q22971="",,),0)-1),"")</f>
        <v>5</v>
      </c>
      <c r="Q1247">
        <v>2</v>
      </c>
      <c r="R1247">
        <f t="shared" si="21"/>
        <v>0</v>
      </c>
    </row>
    <row r="1248" spans="1:18" x14ac:dyDescent="0.3">
      <c r="A1248" t="s">
        <v>150</v>
      </c>
      <c r="B1248" s="1">
        <v>38476</v>
      </c>
      <c r="C1248" t="s">
        <v>16</v>
      </c>
      <c r="D1248" t="s">
        <v>166</v>
      </c>
      <c r="E1248" t="s">
        <v>167</v>
      </c>
      <c r="G1248" t="s">
        <v>19</v>
      </c>
      <c r="H1248" t="s">
        <v>28</v>
      </c>
      <c r="I1248" t="s">
        <v>21</v>
      </c>
      <c r="J1248" t="s">
        <v>22</v>
      </c>
      <c r="K1248">
        <v>18</v>
      </c>
      <c r="L1248">
        <v>100</v>
      </c>
      <c r="M1248" t="s">
        <v>164</v>
      </c>
      <c r="N1248">
        <v>100</v>
      </c>
      <c r="P1248" cm="1">
        <f t="array" ref="P1248">IF(Q1248&gt;0,INDEX(Q1248:Q22972,MATCH(TRUE,INDEX(Q1248:Q22972="",,),0)-1),"")</f>
        <v>5</v>
      </c>
      <c r="Q1248">
        <v>2</v>
      </c>
      <c r="R1248">
        <f t="shared" si="21"/>
        <v>0</v>
      </c>
    </row>
    <row r="1249" spans="1:18" x14ac:dyDescent="0.3">
      <c r="A1249" t="s">
        <v>150</v>
      </c>
      <c r="B1249" s="1">
        <v>38476</v>
      </c>
      <c r="C1249" t="s">
        <v>16</v>
      </c>
      <c r="D1249" t="s">
        <v>166</v>
      </c>
      <c r="E1249" t="s">
        <v>167</v>
      </c>
      <c r="G1249" t="s">
        <v>19</v>
      </c>
      <c r="H1249" t="s">
        <v>126</v>
      </c>
      <c r="I1249" t="s">
        <v>26</v>
      </c>
      <c r="J1249" t="s">
        <v>27</v>
      </c>
      <c r="K1249">
        <v>30.7</v>
      </c>
      <c r="L1249">
        <v>5.95</v>
      </c>
      <c r="M1249" t="s">
        <v>164</v>
      </c>
      <c r="N1249">
        <v>20</v>
      </c>
      <c r="P1249" cm="1">
        <f t="array" ref="P1249">IF(Q1249&gt;0,INDEX(Q1249:Q22973,MATCH(TRUE,INDEX(Q1249:Q22973="",,),0)-1),"")</f>
        <v>5</v>
      </c>
      <c r="Q1249">
        <v>2</v>
      </c>
      <c r="R1249">
        <f t="shared" si="21"/>
        <v>0</v>
      </c>
    </row>
    <row r="1250" spans="1:18" x14ac:dyDescent="0.3">
      <c r="A1250" t="s">
        <v>150</v>
      </c>
      <c r="B1250" s="1">
        <v>38476</v>
      </c>
      <c r="C1250" t="s">
        <v>16</v>
      </c>
      <c r="D1250" t="s">
        <v>166</v>
      </c>
      <c r="E1250" t="s">
        <v>167</v>
      </c>
      <c r="G1250" t="s">
        <v>19</v>
      </c>
      <c r="H1250" t="s">
        <v>53</v>
      </c>
      <c r="I1250" t="s">
        <v>26</v>
      </c>
      <c r="J1250" t="s">
        <v>27</v>
      </c>
      <c r="K1250">
        <v>6.1</v>
      </c>
      <c r="L1250">
        <v>18</v>
      </c>
      <c r="M1250" t="s">
        <v>164</v>
      </c>
      <c r="N1250">
        <v>20</v>
      </c>
      <c r="P1250" cm="1">
        <f t="array" ref="P1250">IF(Q1250&gt;0,INDEX(Q1250:Q22974,MATCH(TRUE,INDEX(Q1250:Q22974="",,),0)-1),"")</f>
        <v>5</v>
      </c>
      <c r="Q1250">
        <v>2</v>
      </c>
      <c r="R1250">
        <f t="shared" si="21"/>
        <v>0</v>
      </c>
    </row>
    <row r="1251" spans="1:18" x14ac:dyDescent="0.3">
      <c r="A1251" t="s">
        <v>150</v>
      </c>
      <c r="B1251" s="1">
        <v>38476</v>
      </c>
      <c r="C1251" t="s">
        <v>16</v>
      </c>
      <c r="D1251" t="s">
        <v>166</v>
      </c>
      <c r="E1251" t="s">
        <v>167</v>
      </c>
      <c r="G1251" t="s">
        <v>19</v>
      </c>
      <c r="H1251" t="s">
        <v>69</v>
      </c>
      <c r="I1251" t="s">
        <v>26</v>
      </c>
      <c r="J1251" t="s">
        <v>27</v>
      </c>
      <c r="K1251">
        <v>101.8</v>
      </c>
      <c r="L1251">
        <v>9.5</v>
      </c>
      <c r="M1251" t="s">
        <v>164</v>
      </c>
      <c r="N1251">
        <v>20</v>
      </c>
      <c r="P1251" cm="1">
        <f t="array" ref="P1251">IF(Q1251&gt;0,INDEX(Q1251:Q22975,MATCH(TRUE,INDEX(Q1251:Q22975="",,),0)-1),"")</f>
        <v>5</v>
      </c>
      <c r="Q1251">
        <v>2</v>
      </c>
      <c r="R1251">
        <f t="shared" si="21"/>
        <v>0</v>
      </c>
    </row>
    <row r="1252" spans="1:18" x14ac:dyDescent="0.3">
      <c r="A1252" t="s">
        <v>150</v>
      </c>
      <c r="B1252" s="1">
        <v>38476</v>
      </c>
      <c r="C1252" t="s">
        <v>16</v>
      </c>
      <c r="D1252" t="s">
        <v>166</v>
      </c>
      <c r="E1252" t="s">
        <v>167</v>
      </c>
      <c r="G1252" t="s">
        <v>19</v>
      </c>
      <c r="H1252" t="s">
        <v>41</v>
      </c>
      <c r="I1252" t="s">
        <v>26</v>
      </c>
      <c r="J1252" t="s">
        <v>27</v>
      </c>
      <c r="K1252">
        <v>5.2</v>
      </c>
      <c r="L1252">
        <v>56.1</v>
      </c>
      <c r="M1252" t="s">
        <v>164</v>
      </c>
      <c r="N1252">
        <v>56.1</v>
      </c>
      <c r="P1252" cm="1">
        <f t="array" ref="P1252">IF(Q1252&gt;0,INDEX(Q1252:Q22976,MATCH(TRUE,INDEX(Q1252:Q22976="",,),0)-1),"")</f>
        <v>5</v>
      </c>
      <c r="Q1252">
        <v>2</v>
      </c>
      <c r="R1252">
        <f t="shared" si="21"/>
        <v>0</v>
      </c>
    </row>
    <row r="1253" spans="1:18" x14ac:dyDescent="0.3">
      <c r="A1253" t="s">
        <v>150</v>
      </c>
      <c r="B1253" s="1">
        <v>38476</v>
      </c>
      <c r="C1253" t="s">
        <v>16</v>
      </c>
      <c r="D1253" t="s">
        <v>166</v>
      </c>
      <c r="E1253" t="s">
        <v>167</v>
      </c>
      <c r="G1253" t="s">
        <v>19</v>
      </c>
      <c r="H1253" t="s">
        <v>28</v>
      </c>
      <c r="I1253" t="s">
        <v>26</v>
      </c>
      <c r="J1253" t="s">
        <v>27</v>
      </c>
      <c r="K1253">
        <v>344.4</v>
      </c>
      <c r="L1253">
        <v>16.8</v>
      </c>
      <c r="M1253" t="s">
        <v>164</v>
      </c>
      <c r="N1253">
        <v>28</v>
      </c>
      <c r="P1253" cm="1">
        <f t="array" ref="P1253">IF(Q1253&gt;0,INDEX(Q1253:Q22977,MATCH(TRUE,INDEX(Q1253:Q22977="",,),0)-1),"")</f>
        <v>5</v>
      </c>
      <c r="Q1253">
        <v>2</v>
      </c>
      <c r="R1253">
        <f t="shared" si="21"/>
        <v>0</v>
      </c>
    </row>
    <row r="1254" spans="1:18" x14ac:dyDescent="0.3">
      <c r="A1254" t="s">
        <v>150</v>
      </c>
      <c r="B1254" s="1">
        <v>38476</v>
      </c>
      <c r="C1254" t="s">
        <v>16</v>
      </c>
      <c r="D1254" t="s">
        <v>166</v>
      </c>
      <c r="E1254" t="s">
        <v>167</v>
      </c>
      <c r="G1254" t="s">
        <v>19</v>
      </c>
      <c r="H1254" t="s">
        <v>43</v>
      </c>
      <c r="I1254" t="s">
        <v>26</v>
      </c>
      <c r="J1254" t="s">
        <v>27</v>
      </c>
      <c r="K1254">
        <v>125.5</v>
      </c>
      <c r="L1254">
        <v>17</v>
      </c>
      <c r="M1254" t="s">
        <v>164</v>
      </c>
      <c r="N1254">
        <v>25</v>
      </c>
      <c r="P1254" cm="1">
        <f t="array" ref="P1254">IF(Q1254&gt;0,INDEX(Q1254:Q22978,MATCH(TRUE,INDEX(Q1254:Q22978="",,),0)-1),"")</f>
        <v>5</v>
      </c>
      <c r="Q1254">
        <v>2</v>
      </c>
      <c r="R1254">
        <f t="shared" si="21"/>
        <v>0</v>
      </c>
    </row>
    <row r="1255" spans="1:18" x14ac:dyDescent="0.3">
      <c r="A1255" t="s">
        <v>150</v>
      </c>
      <c r="B1255" s="1">
        <v>38476</v>
      </c>
      <c r="C1255" t="s">
        <v>16</v>
      </c>
      <c r="D1255" t="s">
        <v>166</v>
      </c>
      <c r="E1255" t="s">
        <v>167</v>
      </c>
      <c r="G1255" s="6" t="s">
        <v>29</v>
      </c>
      <c r="H1255" t="s">
        <v>30</v>
      </c>
      <c r="I1255" t="s">
        <v>26</v>
      </c>
      <c r="J1255" t="s">
        <v>27</v>
      </c>
      <c r="K1255">
        <v>145.19999999999999</v>
      </c>
      <c r="L1255">
        <v>12.3</v>
      </c>
      <c r="M1255" t="s">
        <v>164</v>
      </c>
      <c r="N1255">
        <v>12.3</v>
      </c>
      <c r="P1255" cm="1">
        <f t="array" ref="P1255">IF(Q1255&gt;0,INDEX(Q1255:Q22979,MATCH(TRUE,INDEX(Q1255:Q22979="",,),0)-1),"")</f>
        <v>5</v>
      </c>
      <c r="Q1255">
        <v>2</v>
      </c>
      <c r="R1255">
        <f t="shared" si="21"/>
        <v>0</v>
      </c>
    </row>
    <row r="1256" spans="1:18" x14ac:dyDescent="0.3">
      <c r="A1256" t="s">
        <v>150</v>
      </c>
      <c r="B1256" s="1">
        <v>38476</v>
      </c>
      <c r="C1256" t="s">
        <v>16</v>
      </c>
      <c r="D1256" t="s">
        <v>166</v>
      </c>
      <c r="E1256" t="s">
        <v>167</v>
      </c>
      <c r="G1256" t="s">
        <v>19</v>
      </c>
      <c r="H1256" t="s">
        <v>69</v>
      </c>
      <c r="I1256" t="s">
        <v>21</v>
      </c>
      <c r="J1256" t="s">
        <v>22</v>
      </c>
      <c r="K1256">
        <v>15.2</v>
      </c>
      <c r="L1256">
        <v>121</v>
      </c>
      <c r="M1256" t="s">
        <v>165</v>
      </c>
      <c r="N1256">
        <v>150.04</v>
      </c>
      <c r="P1256" cm="1">
        <f t="array" ref="P1256">IF(Q1256&gt;0,INDEX(Q1256:Q22980,MATCH(TRUE,INDEX(Q1256:Q22980="",,),0)-1),"")</f>
        <v>5</v>
      </c>
      <c r="Q1256">
        <v>3</v>
      </c>
      <c r="R1256">
        <f t="shared" si="21"/>
        <v>0</v>
      </c>
    </row>
    <row r="1257" spans="1:18" x14ac:dyDescent="0.3">
      <c r="A1257" t="s">
        <v>150</v>
      </c>
      <c r="B1257" s="1">
        <v>38476</v>
      </c>
      <c r="C1257" t="s">
        <v>16</v>
      </c>
      <c r="D1257" t="s">
        <v>166</v>
      </c>
      <c r="E1257" t="s">
        <v>167</v>
      </c>
      <c r="G1257" t="s">
        <v>19</v>
      </c>
      <c r="H1257" t="s">
        <v>28</v>
      </c>
      <c r="I1257" t="s">
        <v>21</v>
      </c>
      <c r="J1257" t="s">
        <v>22</v>
      </c>
      <c r="K1257">
        <v>18</v>
      </c>
      <c r="L1257">
        <v>100</v>
      </c>
      <c r="M1257" t="s">
        <v>165</v>
      </c>
      <c r="N1257">
        <v>124</v>
      </c>
      <c r="P1257" cm="1">
        <f t="array" ref="P1257">IF(Q1257&gt;0,INDEX(Q1257:Q22981,MATCH(TRUE,INDEX(Q1257:Q22981="",,),0)-1),"")</f>
        <v>5</v>
      </c>
      <c r="Q1257">
        <v>3</v>
      </c>
      <c r="R1257">
        <f t="shared" si="21"/>
        <v>0</v>
      </c>
    </row>
    <row r="1258" spans="1:18" x14ac:dyDescent="0.3">
      <c r="A1258" t="s">
        <v>150</v>
      </c>
      <c r="B1258" s="1">
        <v>38476</v>
      </c>
      <c r="C1258" t="s">
        <v>16</v>
      </c>
      <c r="D1258" t="s">
        <v>166</v>
      </c>
      <c r="E1258" t="s">
        <v>167</v>
      </c>
      <c r="G1258" t="s">
        <v>19</v>
      </c>
      <c r="H1258" t="s">
        <v>126</v>
      </c>
      <c r="I1258" t="s">
        <v>26</v>
      </c>
      <c r="J1258" t="s">
        <v>27</v>
      </c>
      <c r="K1258">
        <v>30.7</v>
      </c>
      <c r="L1258">
        <v>5.95</v>
      </c>
      <c r="M1258" t="s">
        <v>165</v>
      </c>
      <c r="N1258">
        <v>7.38</v>
      </c>
      <c r="P1258" cm="1">
        <f t="array" ref="P1258">IF(Q1258&gt;0,INDEX(Q1258:Q22982,MATCH(TRUE,INDEX(Q1258:Q22982="",,),0)-1),"")</f>
        <v>5</v>
      </c>
      <c r="Q1258">
        <v>3</v>
      </c>
      <c r="R1258">
        <f t="shared" si="21"/>
        <v>0</v>
      </c>
    </row>
    <row r="1259" spans="1:18" x14ac:dyDescent="0.3">
      <c r="A1259" t="s">
        <v>150</v>
      </c>
      <c r="B1259" s="1">
        <v>38476</v>
      </c>
      <c r="C1259" t="s">
        <v>16</v>
      </c>
      <c r="D1259" t="s">
        <v>166</v>
      </c>
      <c r="E1259" t="s">
        <v>167</v>
      </c>
      <c r="G1259" t="s">
        <v>19</v>
      </c>
      <c r="H1259" t="s">
        <v>53</v>
      </c>
      <c r="I1259" t="s">
        <v>26</v>
      </c>
      <c r="J1259" t="s">
        <v>27</v>
      </c>
      <c r="K1259">
        <v>6.1</v>
      </c>
      <c r="L1259">
        <v>18</v>
      </c>
      <c r="M1259" t="s">
        <v>165</v>
      </c>
      <c r="N1259">
        <v>22.32</v>
      </c>
      <c r="P1259" cm="1">
        <f t="array" ref="P1259">IF(Q1259&gt;0,INDEX(Q1259:Q22983,MATCH(TRUE,INDEX(Q1259:Q22983="",,),0)-1),"")</f>
        <v>5</v>
      </c>
      <c r="Q1259">
        <v>3</v>
      </c>
      <c r="R1259">
        <f t="shared" si="21"/>
        <v>0</v>
      </c>
    </row>
    <row r="1260" spans="1:18" x14ac:dyDescent="0.3">
      <c r="A1260" t="s">
        <v>150</v>
      </c>
      <c r="B1260" s="1">
        <v>38476</v>
      </c>
      <c r="C1260" t="s">
        <v>16</v>
      </c>
      <c r="D1260" t="s">
        <v>166</v>
      </c>
      <c r="E1260" t="s">
        <v>167</v>
      </c>
      <c r="G1260" t="s">
        <v>19</v>
      </c>
      <c r="H1260" t="s">
        <v>69</v>
      </c>
      <c r="I1260" t="s">
        <v>26</v>
      </c>
      <c r="J1260" t="s">
        <v>27</v>
      </c>
      <c r="K1260">
        <v>101.8</v>
      </c>
      <c r="L1260">
        <v>9.5</v>
      </c>
      <c r="M1260" t="s">
        <v>165</v>
      </c>
      <c r="N1260">
        <v>11.78</v>
      </c>
      <c r="P1260" cm="1">
        <f t="array" ref="P1260">IF(Q1260&gt;0,INDEX(Q1260:Q22984,MATCH(TRUE,INDEX(Q1260:Q22984="",,),0)-1),"")</f>
        <v>5</v>
      </c>
      <c r="Q1260">
        <v>3</v>
      </c>
      <c r="R1260">
        <f t="shared" si="21"/>
        <v>0</v>
      </c>
    </row>
    <row r="1261" spans="1:18" x14ac:dyDescent="0.3">
      <c r="A1261" t="s">
        <v>150</v>
      </c>
      <c r="B1261" s="1">
        <v>38476</v>
      </c>
      <c r="C1261" t="s">
        <v>16</v>
      </c>
      <c r="D1261" t="s">
        <v>166</v>
      </c>
      <c r="E1261" t="s">
        <v>167</v>
      </c>
      <c r="G1261" t="s">
        <v>19</v>
      </c>
      <c r="H1261" t="s">
        <v>41</v>
      </c>
      <c r="I1261" t="s">
        <v>26</v>
      </c>
      <c r="J1261" t="s">
        <v>27</v>
      </c>
      <c r="K1261">
        <v>5.2</v>
      </c>
      <c r="L1261">
        <v>56.1</v>
      </c>
      <c r="M1261" t="s">
        <v>165</v>
      </c>
      <c r="N1261">
        <v>69.56</v>
      </c>
      <c r="P1261" cm="1">
        <f t="array" ref="P1261">IF(Q1261&gt;0,INDEX(Q1261:Q22985,MATCH(TRUE,INDEX(Q1261:Q22985="",,),0)-1),"")</f>
        <v>5</v>
      </c>
      <c r="Q1261">
        <v>3</v>
      </c>
      <c r="R1261">
        <f t="shared" si="21"/>
        <v>0</v>
      </c>
    </row>
    <row r="1262" spans="1:18" x14ac:dyDescent="0.3">
      <c r="A1262" t="s">
        <v>150</v>
      </c>
      <c r="B1262" s="1">
        <v>38476</v>
      </c>
      <c r="C1262" t="s">
        <v>16</v>
      </c>
      <c r="D1262" t="s">
        <v>166</v>
      </c>
      <c r="E1262" t="s">
        <v>167</v>
      </c>
      <c r="G1262" t="s">
        <v>19</v>
      </c>
      <c r="H1262" t="s">
        <v>28</v>
      </c>
      <c r="I1262" t="s">
        <v>26</v>
      </c>
      <c r="J1262" t="s">
        <v>27</v>
      </c>
      <c r="K1262">
        <v>344.4</v>
      </c>
      <c r="L1262">
        <v>16.8</v>
      </c>
      <c r="M1262" t="s">
        <v>165</v>
      </c>
      <c r="N1262">
        <v>20.83</v>
      </c>
      <c r="P1262" cm="1">
        <f t="array" ref="P1262">IF(Q1262&gt;0,INDEX(Q1262:Q22986,MATCH(TRUE,INDEX(Q1262:Q22986="",,),0)-1),"")</f>
        <v>5</v>
      </c>
      <c r="Q1262">
        <v>3</v>
      </c>
      <c r="R1262">
        <f t="shared" si="21"/>
        <v>0</v>
      </c>
    </row>
    <row r="1263" spans="1:18" x14ac:dyDescent="0.3">
      <c r="A1263" t="s">
        <v>150</v>
      </c>
      <c r="B1263" s="1">
        <v>38476</v>
      </c>
      <c r="C1263" t="s">
        <v>16</v>
      </c>
      <c r="D1263" t="s">
        <v>166</v>
      </c>
      <c r="E1263" t="s">
        <v>167</v>
      </c>
      <c r="G1263" t="s">
        <v>19</v>
      </c>
      <c r="H1263" t="s">
        <v>43</v>
      </c>
      <c r="I1263" t="s">
        <v>26</v>
      </c>
      <c r="J1263" t="s">
        <v>27</v>
      </c>
      <c r="K1263">
        <v>125.5</v>
      </c>
      <c r="L1263">
        <v>17</v>
      </c>
      <c r="M1263" t="s">
        <v>165</v>
      </c>
      <c r="N1263">
        <v>24.75</v>
      </c>
      <c r="P1263" cm="1">
        <f t="array" ref="P1263">IF(Q1263&gt;0,INDEX(Q1263:Q22987,MATCH(TRUE,INDEX(Q1263:Q22987="",,),0)-1),"")</f>
        <v>5</v>
      </c>
      <c r="Q1263">
        <v>3</v>
      </c>
      <c r="R1263">
        <f t="shared" si="21"/>
        <v>0</v>
      </c>
    </row>
    <row r="1264" spans="1:18" x14ac:dyDescent="0.3">
      <c r="A1264" t="s">
        <v>150</v>
      </c>
      <c r="B1264" s="1">
        <v>38476</v>
      </c>
      <c r="C1264" t="s">
        <v>16</v>
      </c>
      <c r="D1264" t="s">
        <v>166</v>
      </c>
      <c r="E1264" t="s">
        <v>167</v>
      </c>
      <c r="G1264" s="6" t="s">
        <v>29</v>
      </c>
      <c r="H1264" t="s">
        <v>30</v>
      </c>
      <c r="I1264" t="s">
        <v>26</v>
      </c>
      <c r="J1264" t="s">
        <v>27</v>
      </c>
      <c r="K1264">
        <v>145.19999999999999</v>
      </c>
      <c r="L1264">
        <v>12.3</v>
      </c>
      <c r="M1264" t="s">
        <v>165</v>
      </c>
      <c r="N1264">
        <v>12.3</v>
      </c>
      <c r="P1264" cm="1">
        <f t="array" ref="P1264">IF(Q1264&gt;0,INDEX(Q1264:Q22988,MATCH(TRUE,INDEX(Q1264:Q22988="",,),0)-1),"")</f>
        <v>5</v>
      </c>
      <c r="Q1264">
        <v>3</v>
      </c>
      <c r="R1264">
        <f t="shared" si="21"/>
        <v>0</v>
      </c>
    </row>
    <row r="1265" spans="1:18" x14ac:dyDescent="0.3">
      <c r="A1265" t="s">
        <v>150</v>
      </c>
      <c r="B1265" s="1">
        <v>38476</v>
      </c>
      <c r="C1265" t="s">
        <v>16</v>
      </c>
      <c r="D1265" t="s">
        <v>166</v>
      </c>
      <c r="E1265" t="s">
        <v>167</v>
      </c>
      <c r="G1265" t="s">
        <v>19</v>
      </c>
      <c r="H1265" t="s">
        <v>69</v>
      </c>
      <c r="I1265" t="s">
        <v>21</v>
      </c>
      <c r="J1265" t="s">
        <v>22</v>
      </c>
      <c r="K1265">
        <v>15.2</v>
      </c>
      <c r="L1265">
        <v>121</v>
      </c>
      <c r="M1265" t="s">
        <v>158</v>
      </c>
      <c r="N1265">
        <v>150</v>
      </c>
      <c r="P1265" cm="1">
        <f t="array" ref="P1265">IF(Q1265&gt;0,INDEX(Q1265:Q22989,MATCH(TRUE,INDEX(Q1265:Q22989="",,),0)-1),"")</f>
        <v>5</v>
      </c>
      <c r="Q1265">
        <v>4</v>
      </c>
      <c r="R1265">
        <f t="shared" si="21"/>
        <v>0</v>
      </c>
    </row>
    <row r="1266" spans="1:18" x14ac:dyDescent="0.3">
      <c r="A1266" t="s">
        <v>150</v>
      </c>
      <c r="B1266" s="1">
        <v>38476</v>
      </c>
      <c r="C1266" t="s">
        <v>16</v>
      </c>
      <c r="D1266" t="s">
        <v>166</v>
      </c>
      <c r="E1266" t="s">
        <v>167</v>
      </c>
      <c r="G1266" t="s">
        <v>19</v>
      </c>
      <c r="H1266" t="s">
        <v>28</v>
      </c>
      <c r="I1266" t="s">
        <v>21</v>
      </c>
      <c r="J1266" t="s">
        <v>22</v>
      </c>
      <c r="K1266">
        <v>18</v>
      </c>
      <c r="L1266">
        <v>100</v>
      </c>
      <c r="M1266" t="s">
        <v>158</v>
      </c>
      <c r="N1266">
        <v>125</v>
      </c>
      <c r="P1266" cm="1">
        <f t="array" ref="P1266">IF(Q1266&gt;0,INDEX(Q1266:Q22990,MATCH(TRUE,INDEX(Q1266:Q22990="",,),0)-1),"")</f>
        <v>5</v>
      </c>
      <c r="Q1266">
        <v>4</v>
      </c>
      <c r="R1266">
        <f t="shared" si="21"/>
        <v>0</v>
      </c>
    </row>
    <row r="1267" spans="1:18" x14ac:dyDescent="0.3">
      <c r="A1267" t="s">
        <v>150</v>
      </c>
      <c r="B1267" s="1">
        <v>38476</v>
      </c>
      <c r="C1267" t="s">
        <v>16</v>
      </c>
      <c r="D1267" t="s">
        <v>166</v>
      </c>
      <c r="E1267" t="s">
        <v>167</v>
      </c>
      <c r="G1267" t="s">
        <v>19</v>
      </c>
      <c r="H1267" t="s">
        <v>126</v>
      </c>
      <c r="I1267" t="s">
        <v>26</v>
      </c>
      <c r="J1267" t="s">
        <v>27</v>
      </c>
      <c r="K1267">
        <v>30.7</v>
      </c>
      <c r="L1267">
        <v>5.95</v>
      </c>
      <c r="M1267" t="s">
        <v>158</v>
      </c>
      <c r="N1267">
        <v>20</v>
      </c>
      <c r="P1267" cm="1">
        <f t="array" ref="P1267">IF(Q1267&gt;0,INDEX(Q1267:Q22991,MATCH(TRUE,INDEX(Q1267:Q22991="",,),0)-1),"")</f>
        <v>5</v>
      </c>
      <c r="Q1267">
        <v>4</v>
      </c>
      <c r="R1267">
        <f t="shared" si="21"/>
        <v>0</v>
      </c>
    </row>
    <row r="1268" spans="1:18" x14ac:dyDescent="0.3">
      <c r="A1268" t="s">
        <v>150</v>
      </c>
      <c r="B1268" s="1">
        <v>38476</v>
      </c>
      <c r="C1268" t="s">
        <v>16</v>
      </c>
      <c r="D1268" t="s">
        <v>166</v>
      </c>
      <c r="E1268" t="s">
        <v>167</v>
      </c>
      <c r="G1268" t="s">
        <v>19</v>
      </c>
      <c r="H1268" t="s">
        <v>53</v>
      </c>
      <c r="I1268" t="s">
        <v>26</v>
      </c>
      <c r="J1268" t="s">
        <v>27</v>
      </c>
      <c r="K1268">
        <v>6.1</v>
      </c>
      <c r="L1268">
        <v>18</v>
      </c>
      <c r="M1268" t="s">
        <v>158</v>
      </c>
      <c r="N1268">
        <v>20</v>
      </c>
      <c r="P1268" cm="1">
        <f t="array" ref="P1268">IF(Q1268&gt;0,INDEX(Q1268:Q22992,MATCH(TRUE,INDEX(Q1268:Q22992="",,),0)-1),"")</f>
        <v>5</v>
      </c>
      <c r="Q1268">
        <v>4</v>
      </c>
      <c r="R1268">
        <f t="shared" si="21"/>
        <v>0</v>
      </c>
    </row>
    <row r="1269" spans="1:18" x14ac:dyDescent="0.3">
      <c r="A1269" t="s">
        <v>150</v>
      </c>
      <c r="B1269" s="1">
        <v>38476</v>
      </c>
      <c r="C1269" t="s">
        <v>16</v>
      </c>
      <c r="D1269" t="s">
        <v>166</v>
      </c>
      <c r="E1269" t="s">
        <v>167</v>
      </c>
      <c r="G1269" t="s">
        <v>19</v>
      </c>
      <c r="H1269" t="s">
        <v>69</v>
      </c>
      <c r="I1269" t="s">
        <v>26</v>
      </c>
      <c r="J1269" t="s">
        <v>27</v>
      </c>
      <c r="K1269">
        <v>101.8</v>
      </c>
      <c r="L1269">
        <v>9.5</v>
      </c>
      <c r="M1269" t="s">
        <v>158</v>
      </c>
      <c r="N1269">
        <v>10</v>
      </c>
      <c r="P1269" cm="1">
        <f t="array" ref="P1269">IF(Q1269&gt;0,INDEX(Q1269:Q22993,MATCH(TRUE,INDEX(Q1269:Q22993="",,),0)-1),"")</f>
        <v>5</v>
      </c>
      <c r="Q1269">
        <v>4</v>
      </c>
      <c r="R1269">
        <f t="shared" si="21"/>
        <v>0</v>
      </c>
    </row>
    <row r="1270" spans="1:18" x14ac:dyDescent="0.3">
      <c r="A1270" t="s">
        <v>150</v>
      </c>
      <c r="B1270" s="1">
        <v>38476</v>
      </c>
      <c r="C1270" t="s">
        <v>16</v>
      </c>
      <c r="D1270" t="s">
        <v>166</v>
      </c>
      <c r="E1270" t="s">
        <v>167</v>
      </c>
      <c r="G1270" t="s">
        <v>19</v>
      </c>
      <c r="H1270" t="s">
        <v>41</v>
      </c>
      <c r="I1270" t="s">
        <v>26</v>
      </c>
      <c r="J1270" t="s">
        <v>27</v>
      </c>
      <c r="K1270">
        <v>5.2</v>
      </c>
      <c r="L1270">
        <v>56.1</v>
      </c>
      <c r="M1270" t="s">
        <v>158</v>
      </c>
      <c r="N1270">
        <v>60</v>
      </c>
      <c r="P1270" cm="1">
        <f t="array" ref="P1270">IF(Q1270&gt;0,INDEX(Q1270:Q22994,MATCH(TRUE,INDEX(Q1270:Q22994="",,),0)-1),"")</f>
        <v>5</v>
      </c>
      <c r="Q1270">
        <v>4</v>
      </c>
      <c r="R1270">
        <f t="shared" si="21"/>
        <v>0</v>
      </c>
    </row>
    <row r="1271" spans="1:18" x14ac:dyDescent="0.3">
      <c r="A1271" t="s">
        <v>150</v>
      </c>
      <c r="B1271" s="1">
        <v>38476</v>
      </c>
      <c r="C1271" t="s">
        <v>16</v>
      </c>
      <c r="D1271" t="s">
        <v>166</v>
      </c>
      <c r="E1271" t="s">
        <v>167</v>
      </c>
      <c r="G1271" t="s">
        <v>19</v>
      </c>
      <c r="H1271" t="s">
        <v>28</v>
      </c>
      <c r="I1271" t="s">
        <v>26</v>
      </c>
      <c r="J1271" t="s">
        <v>27</v>
      </c>
      <c r="K1271">
        <v>344.4</v>
      </c>
      <c r="L1271">
        <v>16.8</v>
      </c>
      <c r="M1271" t="s">
        <v>158</v>
      </c>
      <c r="N1271">
        <v>20</v>
      </c>
      <c r="P1271" cm="1">
        <f t="array" ref="P1271">IF(Q1271&gt;0,INDEX(Q1271:Q22995,MATCH(TRUE,INDEX(Q1271:Q22995="",,),0)-1),"")</f>
        <v>5</v>
      </c>
      <c r="Q1271">
        <v>4</v>
      </c>
      <c r="R1271">
        <f t="shared" si="21"/>
        <v>0</v>
      </c>
    </row>
    <row r="1272" spans="1:18" x14ac:dyDescent="0.3">
      <c r="A1272" t="s">
        <v>150</v>
      </c>
      <c r="B1272" s="1">
        <v>38476</v>
      </c>
      <c r="C1272" t="s">
        <v>16</v>
      </c>
      <c r="D1272" t="s">
        <v>166</v>
      </c>
      <c r="E1272" t="s">
        <v>167</v>
      </c>
      <c r="G1272" t="s">
        <v>19</v>
      </c>
      <c r="H1272" t="s">
        <v>43</v>
      </c>
      <c r="I1272" t="s">
        <v>26</v>
      </c>
      <c r="J1272" t="s">
        <v>27</v>
      </c>
      <c r="K1272">
        <v>125.5</v>
      </c>
      <c r="L1272">
        <v>17</v>
      </c>
      <c r="M1272" t="s">
        <v>158</v>
      </c>
      <c r="N1272">
        <v>20</v>
      </c>
      <c r="P1272" cm="1">
        <f t="array" ref="P1272">IF(Q1272&gt;0,INDEX(Q1272:Q22996,MATCH(TRUE,INDEX(Q1272:Q22996="",,),0)-1),"")</f>
        <v>5</v>
      </c>
      <c r="Q1272">
        <v>4</v>
      </c>
      <c r="R1272">
        <f t="shared" si="21"/>
        <v>0</v>
      </c>
    </row>
    <row r="1273" spans="1:18" x14ac:dyDescent="0.3">
      <c r="A1273" t="s">
        <v>150</v>
      </c>
      <c r="B1273" s="1">
        <v>38476</v>
      </c>
      <c r="C1273" t="s">
        <v>16</v>
      </c>
      <c r="D1273" t="s">
        <v>166</v>
      </c>
      <c r="E1273" t="s">
        <v>167</v>
      </c>
      <c r="G1273" s="6" t="s">
        <v>29</v>
      </c>
      <c r="H1273" t="s">
        <v>30</v>
      </c>
      <c r="I1273" t="s">
        <v>26</v>
      </c>
      <c r="J1273" t="s">
        <v>27</v>
      </c>
      <c r="K1273">
        <v>145.19999999999999</v>
      </c>
      <c r="L1273">
        <v>12.3</v>
      </c>
      <c r="M1273" t="s">
        <v>158</v>
      </c>
      <c r="N1273">
        <v>12.3</v>
      </c>
      <c r="P1273" cm="1">
        <f t="array" ref="P1273">IF(Q1273&gt;0,INDEX(Q1273:Q22997,MATCH(TRUE,INDEX(Q1273:Q22997="",,),0)-1),"")</f>
        <v>5</v>
      </c>
      <c r="Q1273">
        <v>4</v>
      </c>
      <c r="R1273">
        <f t="shared" si="21"/>
        <v>0</v>
      </c>
    </row>
    <row r="1274" spans="1:18" x14ac:dyDescent="0.3">
      <c r="A1274" t="s">
        <v>150</v>
      </c>
      <c r="B1274" s="1">
        <v>38476</v>
      </c>
      <c r="C1274" t="s">
        <v>16</v>
      </c>
      <c r="D1274" t="s">
        <v>166</v>
      </c>
      <c r="E1274" t="s">
        <v>167</v>
      </c>
      <c r="G1274" t="s">
        <v>19</v>
      </c>
      <c r="H1274" t="s">
        <v>69</v>
      </c>
      <c r="I1274" t="s">
        <v>21</v>
      </c>
      <c r="J1274" t="s">
        <v>22</v>
      </c>
      <c r="K1274">
        <v>15.2</v>
      </c>
      <c r="L1274">
        <v>121</v>
      </c>
      <c r="M1274" t="s">
        <v>153</v>
      </c>
      <c r="N1274">
        <v>121</v>
      </c>
      <c r="P1274" cm="1">
        <f t="array" ref="P1274">IF(Q1274&gt;0,INDEX(Q1274:Q22998,MATCH(TRUE,INDEX(Q1274:Q22998="",,),0)-1),"")</f>
        <v>5</v>
      </c>
      <c r="Q1274">
        <v>5</v>
      </c>
      <c r="R1274">
        <f t="shared" si="21"/>
        <v>0</v>
      </c>
    </row>
    <row r="1275" spans="1:18" x14ac:dyDescent="0.3">
      <c r="A1275" t="s">
        <v>150</v>
      </c>
      <c r="B1275" s="1">
        <v>38476</v>
      </c>
      <c r="C1275" t="s">
        <v>16</v>
      </c>
      <c r="D1275" t="s">
        <v>166</v>
      </c>
      <c r="E1275" t="s">
        <v>167</v>
      </c>
      <c r="G1275" t="s">
        <v>19</v>
      </c>
      <c r="H1275" t="s">
        <v>28</v>
      </c>
      <c r="I1275" t="s">
        <v>21</v>
      </c>
      <c r="J1275" t="s">
        <v>22</v>
      </c>
      <c r="K1275">
        <v>18</v>
      </c>
      <c r="L1275">
        <v>100</v>
      </c>
      <c r="M1275" t="s">
        <v>153</v>
      </c>
      <c r="N1275">
        <v>100</v>
      </c>
      <c r="P1275" cm="1">
        <f t="array" ref="P1275">IF(Q1275&gt;0,INDEX(Q1275:Q22999,MATCH(TRUE,INDEX(Q1275:Q22999="",,),0)-1),"")</f>
        <v>5</v>
      </c>
      <c r="Q1275">
        <v>5</v>
      </c>
      <c r="R1275">
        <f t="shared" si="21"/>
        <v>0</v>
      </c>
    </row>
    <row r="1276" spans="1:18" x14ac:dyDescent="0.3">
      <c r="A1276" t="s">
        <v>150</v>
      </c>
      <c r="B1276" s="1">
        <v>38476</v>
      </c>
      <c r="C1276" t="s">
        <v>16</v>
      </c>
      <c r="D1276" t="s">
        <v>166</v>
      </c>
      <c r="E1276" t="s">
        <v>167</v>
      </c>
      <c r="G1276" t="s">
        <v>19</v>
      </c>
      <c r="H1276" t="s">
        <v>126</v>
      </c>
      <c r="I1276" t="s">
        <v>26</v>
      </c>
      <c r="J1276" t="s">
        <v>27</v>
      </c>
      <c r="K1276">
        <v>30.7</v>
      </c>
      <c r="L1276">
        <v>5.95</v>
      </c>
      <c r="M1276" t="s">
        <v>153</v>
      </c>
      <c r="N1276">
        <v>17.850000000000001</v>
      </c>
      <c r="P1276" cm="1">
        <f t="array" ref="P1276">IF(Q1276&gt;0,INDEX(Q1276:Q23000,MATCH(TRUE,INDEX(Q1276:Q23000="",,),0)-1),"")</f>
        <v>5</v>
      </c>
      <c r="Q1276">
        <v>5</v>
      </c>
      <c r="R1276">
        <f t="shared" si="21"/>
        <v>0</v>
      </c>
    </row>
    <row r="1277" spans="1:18" x14ac:dyDescent="0.3">
      <c r="A1277" t="s">
        <v>150</v>
      </c>
      <c r="B1277" s="1">
        <v>38476</v>
      </c>
      <c r="C1277" t="s">
        <v>16</v>
      </c>
      <c r="D1277" t="s">
        <v>166</v>
      </c>
      <c r="E1277" t="s">
        <v>167</v>
      </c>
      <c r="G1277" t="s">
        <v>19</v>
      </c>
      <c r="H1277" t="s">
        <v>53</v>
      </c>
      <c r="I1277" t="s">
        <v>26</v>
      </c>
      <c r="J1277" t="s">
        <v>27</v>
      </c>
      <c r="K1277">
        <v>6.1</v>
      </c>
      <c r="L1277">
        <v>18</v>
      </c>
      <c r="M1277" t="s">
        <v>153</v>
      </c>
      <c r="N1277">
        <v>18</v>
      </c>
      <c r="P1277" cm="1">
        <f t="array" ref="P1277">IF(Q1277&gt;0,INDEX(Q1277:Q23001,MATCH(TRUE,INDEX(Q1277:Q23001="",,),0)-1),"")</f>
        <v>5</v>
      </c>
      <c r="Q1277">
        <v>5</v>
      </c>
      <c r="R1277">
        <f t="shared" ref="R1277:R1326" si="22">IF(P1277="","",0)</f>
        <v>0</v>
      </c>
    </row>
    <row r="1278" spans="1:18" x14ac:dyDescent="0.3">
      <c r="A1278" t="s">
        <v>150</v>
      </c>
      <c r="B1278" s="1">
        <v>38476</v>
      </c>
      <c r="C1278" t="s">
        <v>16</v>
      </c>
      <c r="D1278" t="s">
        <v>166</v>
      </c>
      <c r="E1278" t="s">
        <v>167</v>
      </c>
      <c r="G1278" t="s">
        <v>19</v>
      </c>
      <c r="H1278" t="s">
        <v>69</v>
      </c>
      <c r="I1278" t="s">
        <v>26</v>
      </c>
      <c r="J1278" t="s">
        <v>27</v>
      </c>
      <c r="K1278">
        <v>101.8</v>
      </c>
      <c r="L1278">
        <v>9.5</v>
      </c>
      <c r="M1278" t="s">
        <v>153</v>
      </c>
      <c r="N1278">
        <v>9.5</v>
      </c>
      <c r="P1278" cm="1">
        <f t="array" ref="P1278">IF(Q1278&gt;0,INDEX(Q1278:Q23002,MATCH(TRUE,INDEX(Q1278:Q23002="",,),0)-1),"")</f>
        <v>5</v>
      </c>
      <c r="Q1278">
        <v>5</v>
      </c>
      <c r="R1278">
        <f t="shared" si="22"/>
        <v>0</v>
      </c>
    </row>
    <row r="1279" spans="1:18" x14ac:dyDescent="0.3">
      <c r="A1279" t="s">
        <v>150</v>
      </c>
      <c r="B1279" s="1">
        <v>38476</v>
      </c>
      <c r="C1279" t="s">
        <v>16</v>
      </c>
      <c r="D1279" t="s">
        <v>166</v>
      </c>
      <c r="E1279" t="s">
        <v>167</v>
      </c>
      <c r="G1279" t="s">
        <v>19</v>
      </c>
      <c r="H1279" t="s">
        <v>41</v>
      </c>
      <c r="I1279" t="s">
        <v>26</v>
      </c>
      <c r="J1279" t="s">
        <v>27</v>
      </c>
      <c r="K1279">
        <v>5.2</v>
      </c>
      <c r="L1279">
        <v>56.1</v>
      </c>
      <c r="M1279" t="s">
        <v>153</v>
      </c>
      <c r="N1279">
        <v>56.1</v>
      </c>
      <c r="P1279" cm="1">
        <f t="array" ref="P1279">IF(Q1279&gt;0,INDEX(Q1279:Q23003,MATCH(TRUE,INDEX(Q1279:Q23003="",,),0)-1),"")</f>
        <v>5</v>
      </c>
      <c r="Q1279">
        <v>5</v>
      </c>
      <c r="R1279">
        <f t="shared" si="22"/>
        <v>0</v>
      </c>
    </row>
    <row r="1280" spans="1:18" x14ac:dyDescent="0.3">
      <c r="A1280" t="s">
        <v>150</v>
      </c>
      <c r="B1280" s="1">
        <v>38476</v>
      </c>
      <c r="C1280" t="s">
        <v>16</v>
      </c>
      <c r="D1280" t="s">
        <v>166</v>
      </c>
      <c r="E1280" t="s">
        <v>167</v>
      </c>
      <c r="G1280" t="s">
        <v>19</v>
      </c>
      <c r="H1280" t="s">
        <v>28</v>
      </c>
      <c r="I1280" t="s">
        <v>26</v>
      </c>
      <c r="J1280" t="s">
        <v>27</v>
      </c>
      <c r="K1280">
        <v>344.4</v>
      </c>
      <c r="L1280">
        <v>16.8</v>
      </c>
      <c r="M1280" t="s">
        <v>153</v>
      </c>
      <c r="N1280">
        <v>16.8</v>
      </c>
      <c r="P1280" cm="1">
        <f t="array" ref="P1280">IF(Q1280&gt;0,INDEX(Q1280:Q23004,MATCH(TRUE,INDEX(Q1280:Q23004="",,),0)-1),"")</f>
        <v>5</v>
      </c>
      <c r="Q1280">
        <v>5</v>
      </c>
      <c r="R1280">
        <f t="shared" si="22"/>
        <v>0</v>
      </c>
    </row>
    <row r="1281" spans="1:18" x14ac:dyDescent="0.3">
      <c r="A1281" t="s">
        <v>150</v>
      </c>
      <c r="B1281" s="1">
        <v>38476</v>
      </c>
      <c r="C1281" t="s">
        <v>16</v>
      </c>
      <c r="D1281" t="s">
        <v>166</v>
      </c>
      <c r="E1281" t="s">
        <v>167</v>
      </c>
      <c r="G1281" t="s">
        <v>19</v>
      </c>
      <c r="H1281" t="s">
        <v>43</v>
      </c>
      <c r="I1281" t="s">
        <v>26</v>
      </c>
      <c r="J1281" t="s">
        <v>27</v>
      </c>
      <c r="K1281">
        <v>125.5</v>
      </c>
      <c r="L1281">
        <v>17</v>
      </c>
      <c r="M1281" t="s">
        <v>153</v>
      </c>
      <c r="N1281">
        <v>17</v>
      </c>
      <c r="P1281" cm="1">
        <f t="array" ref="P1281">IF(Q1281&gt;0,INDEX(Q1281:Q23005,MATCH(TRUE,INDEX(Q1281:Q23005="",,),0)-1),"")</f>
        <v>5</v>
      </c>
      <c r="Q1281">
        <v>5</v>
      </c>
      <c r="R1281">
        <f t="shared" si="22"/>
        <v>0</v>
      </c>
    </row>
    <row r="1282" spans="1:18" x14ac:dyDescent="0.3">
      <c r="A1282" t="s">
        <v>150</v>
      </c>
      <c r="B1282" s="1">
        <v>38476</v>
      </c>
      <c r="C1282" t="s">
        <v>16</v>
      </c>
      <c r="D1282" t="s">
        <v>166</v>
      </c>
      <c r="E1282" t="s">
        <v>167</v>
      </c>
      <c r="G1282" s="6" t="s">
        <v>29</v>
      </c>
      <c r="H1282" t="s">
        <v>30</v>
      </c>
      <c r="I1282" t="s">
        <v>26</v>
      </c>
      <c r="J1282" t="s">
        <v>27</v>
      </c>
      <c r="K1282">
        <v>145.19999999999999</v>
      </c>
      <c r="L1282">
        <v>12.3</v>
      </c>
      <c r="M1282" t="s">
        <v>153</v>
      </c>
      <c r="N1282">
        <v>12.3</v>
      </c>
      <c r="P1282" cm="1">
        <f t="array" ref="P1282">IF(Q1282&gt;0,INDEX(Q1282:Q23006,MATCH(TRUE,INDEX(Q1282:Q23006="",,),0)-1),"")</f>
        <v>5</v>
      </c>
      <c r="Q1282">
        <v>5</v>
      </c>
      <c r="R1282">
        <f t="shared" si="22"/>
        <v>0</v>
      </c>
    </row>
    <row r="1283" spans="1:18" x14ac:dyDescent="0.3">
      <c r="P1283" t="str" cm="1">
        <f t="array" ref="P1283">IF(Q1283&gt;0,INDEX(Q1283:Q23007,MATCH(TRUE,INDEX(Q1283:Q23007="",,),0)-1),"")</f>
        <v/>
      </c>
      <c r="R1283" t="str">
        <f t="shared" si="22"/>
        <v/>
      </c>
    </row>
    <row r="1284" spans="1:18" x14ac:dyDescent="0.3">
      <c r="A1284" t="s">
        <v>150</v>
      </c>
      <c r="B1284" s="1">
        <v>38476</v>
      </c>
      <c r="C1284" t="s">
        <v>16</v>
      </c>
      <c r="D1284" t="s">
        <v>168</v>
      </c>
      <c r="E1284" t="s">
        <v>169</v>
      </c>
      <c r="G1284" t="s">
        <v>19</v>
      </c>
      <c r="H1284" t="s">
        <v>41</v>
      </c>
      <c r="I1284" t="s">
        <v>21</v>
      </c>
      <c r="J1284" t="s">
        <v>22</v>
      </c>
      <c r="K1284">
        <v>104.3</v>
      </c>
      <c r="L1284">
        <v>151</v>
      </c>
      <c r="M1284" t="s">
        <v>153</v>
      </c>
      <c r="N1284">
        <v>151</v>
      </c>
      <c r="O1284" t="s">
        <v>24</v>
      </c>
      <c r="P1284" cm="1">
        <f t="array" ref="P1284">IF(Q1284&gt;0,INDEX(Q1284:Q23008,MATCH(TRUE,INDEX(Q1284:Q23008="",,),0)-1),"")</f>
        <v>6</v>
      </c>
      <c r="Q1284">
        <v>1</v>
      </c>
      <c r="R1284">
        <f t="shared" si="22"/>
        <v>0</v>
      </c>
    </row>
    <row r="1285" spans="1:18" x14ac:dyDescent="0.3">
      <c r="A1285" t="s">
        <v>150</v>
      </c>
      <c r="B1285" s="1">
        <v>38476</v>
      </c>
      <c r="C1285" t="s">
        <v>16</v>
      </c>
      <c r="D1285" t="s">
        <v>168</v>
      </c>
      <c r="E1285" t="s">
        <v>169</v>
      </c>
      <c r="G1285" t="s">
        <v>19</v>
      </c>
      <c r="H1285" t="s">
        <v>43</v>
      </c>
      <c r="I1285" t="s">
        <v>21</v>
      </c>
      <c r="J1285" t="s">
        <v>22</v>
      </c>
      <c r="K1285">
        <v>10.1</v>
      </c>
      <c r="L1285">
        <v>130</v>
      </c>
      <c r="M1285" t="s">
        <v>153</v>
      </c>
      <c r="N1285">
        <v>130</v>
      </c>
      <c r="O1285" t="s">
        <v>24</v>
      </c>
      <c r="P1285" cm="1">
        <f t="array" ref="P1285">IF(Q1285&gt;0,INDEX(Q1285:Q23009,MATCH(TRUE,INDEX(Q1285:Q23009="",,),0)-1),"")</f>
        <v>6</v>
      </c>
      <c r="Q1285">
        <v>1</v>
      </c>
      <c r="R1285">
        <f t="shared" si="22"/>
        <v>0</v>
      </c>
    </row>
    <row r="1286" spans="1:18" x14ac:dyDescent="0.3">
      <c r="A1286" t="s">
        <v>150</v>
      </c>
      <c r="B1286" s="1">
        <v>38476</v>
      </c>
      <c r="C1286" t="s">
        <v>16</v>
      </c>
      <c r="D1286" t="s">
        <v>168</v>
      </c>
      <c r="E1286" t="s">
        <v>169</v>
      </c>
      <c r="G1286" t="s">
        <v>19</v>
      </c>
      <c r="H1286" t="s">
        <v>126</v>
      </c>
      <c r="I1286" t="s">
        <v>26</v>
      </c>
      <c r="J1286" t="s">
        <v>27</v>
      </c>
      <c r="K1286">
        <v>28.7</v>
      </c>
      <c r="L1286">
        <v>7.15</v>
      </c>
      <c r="M1286" t="s">
        <v>153</v>
      </c>
      <c r="N1286">
        <v>563.03</v>
      </c>
      <c r="O1286" t="s">
        <v>24</v>
      </c>
      <c r="P1286" cm="1">
        <f t="array" ref="P1286">IF(Q1286&gt;0,INDEX(Q1286:Q23010,MATCH(TRUE,INDEX(Q1286:Q23010="",,),0)-1),"")</f>
        <v>6</v>
      </c>
      <c r="Q1286">
        <v>1</v>
      </c>
      <c r="R1286">
        <f t="shared" si="22"/>
        <v>0</v>
      </c>
    </row>
    <row r="1287" spans="1:18" x14ac:dyDescent="0.3">
      <c r="A1287" t="s">
        <v>150</v>
      </c>
      <c r="B1287" s="1">
        <v>38476</v>
      </c>
      <c r="C1287" t="s">
        <v>16</v>
      </c>
      <c r="D1287" t="s">
        <v>168</v>
      </c>
      <c r="E1287" t="s">
        <v>169</v>
      </c>
      <c r="G1287" t="s">
        <v>19</v>
      </c>
      <c r="H1287" t="s">
        <v>69</v>
      </c>
      <c r="I1287" t="s">
        <v>26</v>
      </c>
      <c r="J1287" t="s">
        <v>27</v>
      </c>
      <c r="K1287">
        <v>25.4</v>
      </c>
      <c r="L1287">
        <v>14.7</v>
      </c>
      <c r="M1287" t="s">
        <v>153</v>
      </c>
      <c r="N1287">
        <v>14.7</v>
      </c>
      <c r="O1287" t="s">
        <v>24</v>
      </c>
      <c r="P1287" cm="1">
        <f t="array" ref="P1287">IF(Q1287&gt;0,INDEX(Q1287:Q23011,MATCH(TRUE,INDEX(Q1287:Q23011="",,),0)-1),"")</f>
        <v>6</v>
      </c>
      <c r="Q1287">
        <v>1</v>
      </c>
      <c r="R1287">
        <f t="shared" si="22"/>
        <v>0</v>
      </c>
    </row>
    <row r="1288" spans="1:18" x14ac:dyDescent="0.3">
      <c r="A1288" t="s">
        <v>150</v>
      </c>
      <c r="B1288" s="1">
        <v>38476</v>
      </c>
      <c r="C1288" t="s">
        <v>16</v>
      </c>
      <c r="D1288" t="s">
        <v>168</v>
      </c>
      <c r="E1288" t="s">
        <v>169</v>
      </c>
      <c r="G1288" t="s">
        <v>19</v>
      </c>
      <c r="H1288" t="s">
        <v>41</v>
      </c>
      <c r="I1288" t="s">
        <v>26</v>
      </c>
      <c r="J1288" t="s">
        <v>27</v>
      </c>
      <c r="K1288">
        <v>223.2</v>
      </c>
      <c r="L1288">
        <v>63.7</v>
      </c>
      <c r="M1288" t="s">
        <v>153</v>
      </c>
      <c r="N1288">
        <v>63.7</v>
      </c>
      <c r="O1288" t="s">
        <v>24</v>
      </c>
      <c r="P1288" cm="1">
        <f t="array" ref="P1288">IF(Q1288&gt;0,INDEX(Q1288:Q23012,MATCH(TRUE,INDEX(Q1288:Q23012="",,),0)-1),"")</f>
        <v>6</v>
      </c>
      <c r="Q1288">
        <v>1</v>
      </c>
      <c r="R1288">
        <f t="shared" si="22"/>
        <v>0</v>
      </c>
    </row>
    <row r="1289" spans="1:18" x14ac:dyDescent="0.3">
      <c r="A1289" t="s">
        <v>150</v>
      </c>
      <c r="B1289" s="1">
        <v>38476</v>
      </c>
      <c r="C1289" t="s">
        <v>16</v>
      </c>
      <c r="D1289" t="s">
        <v>168</v>
      </c>
      <c r="E1289" t="s">
        <v>169</v>
      </c>
      <c r="G1289" t="s">
        <v>19</v>
      </c>
      <c r="H1289" t="s">
        <v>43</v>
      </c>
      <c r="I1289" t="s">
        <v>26</v>
      </c>
      <c r="J1289" t="s">
        <v>27</v>
      </c>
      <c r="K1289">
        <v>78</v>
      </c>
      <c r="L1289">
        <v>22.8</v>
      </c>
      <c r="M1289" t="s">
        <v>153</v>
      </c>
      <c r="N1289">
        <v>22.8</v>
      </c>
      <c r="O1289" t="s">
        <v>24</v>
      </c>
      <c r="P1289" cm="1">
        <f t="array" ref="P1289">IF(Q1289&gt;0,INDEX(Q1289:Q23013,MATCH(TRUE,INDEX(Q1289:Q23013="",,),0)-1),"")</f>
        <v>6</v>
      </c>
      <c r="Q1289">
        <v>1</v>
      </c>
      <c r="R1289">
        <f t="shared" si="22"/>
        <v>0</v>
      </c>
    </row>
    <row r="1290" spans="1:18" x14ac:dyDescent="0.3">
      <c r="A1290" t="s">
        <v>150</v>
      </c>
      <c r="B1290" s="1">
        <v>38476</v>
      </c>
      <c r="C1290" t="s">
        <v>16</v>
      </c>
      <c r="D1290" t="s">
        <v>168</v>
      </c>
      <c r="E1290" t="s">
        <v>169</v>
      </c>
      <c r="G1290" s="6" t="s">
        <v>29</v>
      </c>
      <c r="H1290" t="s">
        <v>30</v>
      </c>
      <c r="I1290" t="s">
        <v>26</v>
      </c>
      <c r="J1290" t="s">
        <v>27</v>
      </c>
      <c r="K1290">
        <v>85.1</v>
      </c>
      <c r="L1290">
        <v>13.85</v>
      </c>
      <c r="M1290" t="s">
        <v>153</v>
      </c>
      <c r="N1290">
        <v>13.85</v>
      </c>
      <c r="O1290" t="s">
        <v>24</v>
      </c>
      <c r="P1290" cm="1">
        <f t="array" ref="P1290">IF(Q1290&gt;0,INDEX(Q1290:Q23014,MATCH(TRUE,INDEX(Q1290:Q23014="",,),0)-1),"")</f>
        <v>6</v>
      </c>
      <c r="Q1290">
        <v>1</v>
      </c>
      <c r="R1290">
        <f t="shared" si="22"/>
        <v>0</v>
      </c>
    </row>
    <row r="1291" spans="1:18" x14ac:dyDescent="0.3">
      <c r="A1291" t="s">
        <v>150</v>
      </c>
      <c r="B1291" s="1">
        <v>38476</v>
      </c>
      <c r="C1291" t="s">
        <v>16</v>
      </c>
      <c r="D1291" t="s">
        <v>168</v>
      </c>
      <c r="E1291" t="s">
        <v>169</v>
      </c>
      <c r="G1291" t="s">
        <v>19</v>
      </c>
      <c r="H1291" t="s">
        <v>41</v>
      </c>
      <c r="I1291" t="s">
        <v>21</v>
      </c>
      <c r="J1291" t="s">
        <v>22</v>
      </c>
      <c r="K1291">
        <v>104.3</v>
      </c>
      <c r="L1291">
        <v>151</v>
      </c>
      <c r="M1291" t="s">
        <v>162</v>
      </c>
      <c r="N1291">
        <v>151</v>
      </c>
      <c r="P1291" cm="1">
        <f t="array" ref="P1291">IF(Q1291&gt;0,INDEX(Q1291:Q23015,MATCH(TRUE,INDEX(Q1291:Q23015="",,),0)-1),"")</f>
        <v>6</v>
      </c>
      <c r="Q1291">
        <v>2</v>
      </c>
      <c r="R1291">
        <f t="shared" si="22"/>
        <v>0</v>
      </c>
    </row>
    <row r="1292" spans="1:18" x14ac:dyDescent="0.3">
      <c r="A1292" t="s">
        <v>150</v>
      </c>
      <c r="B1292" s="1">
        <v>38476</v>
      </c>
      <c r="C1292" t="s">
        <v>16</v>
      </c>
      <c r="D1292" t="s">
        <v>168</v>
      </c>
      <c r="E1292" t="s">
        <v>169</v>
      </c>
      <c r="G1292" t="s">
        <v>19</v>
      </c>
      <c r="H1292" t="s">
        <v>43</v>
      </c>
      <c r="I1292" t="s">
        <v>21</v>
      </c>
      <c r="J1292" t="s">
        <v>22</v>
      </c>
      <c r="K1292">
        <v>10.1</v>
      </c>
      <c r="L1292">
        <v>130</v>
      </c>
      <c r="M1292" t="s">
        <v>162</v>
      </c>
      <c r="N1292">
        <v>131</v>
      </c>
      <c r="P1292" cm="1">
        <f t="array" ref="P1292">IF(Q1292&gt;0,INDEX(Q1292:Q23016,MATCH(TRUE,INDEX(Q1292:Q23016="",,),0)-1),"")</f>
        <v>6</v>
      </c>
      <c r="Q1292">
        <v>2</v>
      </c>
      <c r="R1292">
        <f t="shared" si="22"/>
        <v>0</v>
      </c>
    </row>
    <row r="1293" spans="1:18" x14ac:dyDescent="0.3">
      <c r="A1293" t="s">
        <v>150</v>
      </c>
      <c r="B1293" s="1">
        <v>38476</v>
      </c>
      <c r="C1293" t="s">
        <v>16</v>
      </c>
      <c r="D1293" t="s">
        <v>168</v>
      </c>
      <c r="E1293" t="s">
        <v>169</v>
      </c>
      <c r="G1293" t="s">
        <v>19</v>
      </c>
      <c r="H1293" t="s">
        <v>126</v>
      </c>
      <c r="I1293" t="s">
        <v>26</v>
      </c>
      <c r="J1293" t="s">
        <v>27</v>
      </c>
      <c r="K1293">
        <v>28.7</v>
      </c>
      <c r="L1293">
        <v>7.15</v>
      </c>
      <c r="M1293" t="s">
        <v>162</v>
      </c>
      <c r="N1293">
        <v>7.15</v>
      </c>
      <c r="P1293" cm="1">
        <f t="array" ref="P1293">IF(Q1293&gt;0,INDEX(Q1293:Q23017,MATCH(TRUE,INDEX(Q1293:Q23017="",,),0)-1),"")</f>
        <v>6</v>
      </c>
      <c r="Q1293">
        <v>2</v>
      </c>
      <c r="R1293">
        <f t="shared" si="22"/>
        <v>0</v>
      </c>
    </row>
    <row r="1294" spans="1:18" x14ac:dyDescent="0.3">
      <c r="A1294" t="s">
        <v>150</v>
      </c>
      <c r="B1294" s="1">
        <v>38476</v>
      </c>
      <c r="C1294" t="s">
        <v>16</v>
      </c>
      <c r="D1294" t="s">
        <v>168</v>
      </c>
      <c r="E1294" t="s">
        <v>169</v>
      </c>
      <c r="G1294" t="s">
        <v>19</v>
      </c>
      <c r="H1294" t="s">
        <v>69</v>
      </c>
      <c r="I1294" t="s">
        <v>26</v>
      </c>
      <c r="J1294" t="s">
        <v>27</v>
      </c>
      <c r="K1294">
        <v>25.4</v>
      </c>
      <c r="L1294">
        <v>14.7</v>
      </c>
      <c r="M1294" t="s">
        <v>162</v>
      </c>
      <c r="N1294">
        <v>14.7</v>
      </c>
      <c r="P1294" cm="1">
        <f t="array" ref="P1294">IF(Q1294&gt;0,INDEX(Q1294:Q23018,MATCH(TRUE,INDEX(Q1294:Q23018="",,),0)-1),"")</f>
        <v>6</v>
      </c>
      <c r="Q1294">
        <v>2</v>
      </c>
      <c r="R1294">
        <f t="shared" si="22"/>
        <v>0</v>
      </c>
    </row>
    <row r="1295" spans="1:18" x14ac:dyDescent="0.3">
      <c r="A1295" t="s">
        <v>150</v>
      </c>
      <c r="B1295" s="1">
        <v>38476</v>
      </c>
      <c r="C1295" t="s">
        <v>16</v>
      </c>
      <c r="D1295" t="s">
        <v>168</v>
      </c>
      <c r="E1295" t="s">
        <v>169</v>
      </c>
      <c r="G1295" t="s">
        <v>19</v>
      </c>
      <c r="H1295" t="s">
        <v>41</v>
      </c>
      <c r="I1295" t="s">
        <v>26</v>
      </c>
      <c r="J1295" t="s">
        <v>27</v>
      </c>
      <c r="K1295">
        <v>223.2</v>
      </c>
      <c r="L1295">
        <v>63.7</v>
      </c>
      <c r="M1295" t="s">
        <v>162</v>
      </c>
      <c r="N1295">
        <v>109.52</v>
      </c>
      <c r="P1295" cm="1">
        <f t="array" ref="P1295">IF(Q1295&gt;0,INDEX(Q1295:Q23019,MATCH(TRUE,INDEX(Q1295:Q23019="",,),0)-1),"")</f>
        <v>6</v>
      </c>
      <c r="Q1295">
        <v>2</v>
      </c>
      <c r="R1295">
        <f t="shared" si="22"/>
        <v>0</v>
      </c>
    </row>
    <row r="1296" spans="1:18" x14ac:dyDescent="0.3">
      <c r="A1296" t="s">
        <v>150</v>
      </c>
      <c r="B1296" s="1">
        <v>38476</v>
      </c>
      <c r="C1296" t="s">
        <v>16</v>
      </c>
      <c r="D1296" t="s">
        <v>168</v>
      </c>
      <c r="E1296" t="s">
        <v>169</v>
      </c>
      <c r="G1296" t="s">
        <v>19</v>
      </c>
      <c r="H1296" t="s">
        <v>43</v>
      </c>
      <c r="I1296" t="s">
        <v>26</v>
      </c>
      <c r="J1296" t="s">
        <v>27</v>
      </c>
      <c r="K1296">
        <v>78</v>
      </c>
      <c r="L1296">
        <v>22.8</v>
      </c>
      <c r="M1296" t="s">
        <v>162</v>
      </c>
      <c r="N1296">
        <v>22.8</v>
      </c>
      <c r="P1296" cm="1">
        <f t="array" ref="P1296">IF(Q1296&gt;0,INDEX(Q1296:Q23020,MATCH(TRUE,INDEX(Q1296:Q23020="",,),0)-1),"")</f>
        <v>6</v>
      </c>
      <c r="Q1296">
        <v>2</v>
      </c>
      <c r="R1296">
        <f t="shared" si="22"/>
        <v>0</v>
      </c>
    </row>
    <row r="1297" spans="1:18" x14ac:dyDescent="0.3">
      <c r="A1297" t="s">
        <v>150</v>
      </c>
      <c r="B1297" s="1">
        <v>38476</v>
      </c>
      <c r="C1297" t="s">
        <v>16</v>
      </c>
      <c r="D1297" t="s">
        <v>168</v>
      </c>
      <c r="E1297" t="s">
        <v>169</v>
      </c>
      <c r="G1297" s="6" t="s">
        <v>29</v>
      </c>
      <c r="H1297" t="s">
        <v>30</v>
      </c>
      <c r="I1297" t="s">
        <v>26</v>
      </c>
      <c r="J1297" t="s">
        <v>27</v>
      </c>
      <c r="K1297">
        <v>85.1</v>
      </c>
      <c r="L1297">
        <v>13.85</v>
      </c>
      <c r="M1297" t="s">
        <v>162</v>
      </c>
      <c r="N1297">
        <v>13.85</v>
      </c>
      <c r="P1297" cm="1">
        <f t="array" ref="P1297">IF(Q1297&gt;0,INDEX(Q1297:Q23021,MATCH(TRUE,INDEX(Q1297:Q23021="",,),0)-1),"")</f>
        <v>6</v>
      </c>
      <c r="Q1297">
        <v>2</v>
      </c>
      <c r="R1297">
        <f t="shared" si="22"/>
        <v>0</v>
      </c>
    </row>
    <row r="1298" spans="1:18" x14ac:dyDescent="0.3">
      <c r="A1298" t="s">
        <v>150</v>
      </c>
      <c r="B1298" s="1">
        <v>38476</v>
      </c>
      <c r="C1298" t="s">
        <v>16</v>
      </c>
      <c r="D1298" t="s">
        <v>168</v>
      </c>
      <c r="E1298" t="s">
        <v>169</v>
      </c>
      <c r="G1298" t="s">
        <v>19</v>
      </c>
      <c r="H1298" t="s">
        <v>41</v>
      </c>
      <c r="I1298" t="s">
        <v>21</v>
      </c>
      <c r="J1298" t="s">
        <v>22</v>
      </c>
      <c r="K1298">
        <v>104.3</v>
      </c>
      <c r="L1298">
        <v>151</v>
      </c>
      <c r="M1298" t="s">
        <v>44</v>
      </c>
      <c r="N1298">
        <v>180</v>
      </c>
      <c r="P1298" cm="1">
        <f t="array" ref="P1298">IF(Q1298&gt;0,INDEX(Q1298:Q23022,MATCH(TRUE,INDEX(Q1298:Q23022="",,),0)-1),"")</f>
        <v>6</v>
      </c>
      <c r="Q1298">
        <v>3</v>
      </c>
      <c r="R1298">
        <f t="shared" si="22"/>
        <v>0</v>
      </c>
    </row>
    <row r="1299" spans="1:18" x14ac:dyDescent="0.3">
      <c r="A1299" t="s">
        <v>150</v>
      </c>
      <c r="B1299" s="1">
        <v>38476</v>
      </c>
      <c r="C1299" t="s">
        <v>16</v>
      </c>
      <c r="D1299" t="s">
        <v>168</v>
      </c>
      <c r="E1299" t="s">
        <v>169</v>
      </c>
      <c r="G1299" t="s">
        <v>19</v>
      </c>
      <c r="H1299" t="s">
        <v>43</v>
      </c>
      <c r="I1299" t="s">
        <v>21</v>
      </c>
      <c r="J1299" t="s">
        <v>22</v>
      </c>
      <c r="K1299">
        <v>10.1</v>
      </c>
      <c r="L1299">
        <v>130</v>
      </c>
      <c r="M1299" t="s">
        <v>44</v>
      </c>
      <c r="N1299">
        <v>130</v>
      </c>
      <c r="P1299" cm="1">
        <f t="array" ref="P1299">IF(Q1299&gt;0,INDEX(Q1299:Q23023,MATCH(TRUE,INDEX(Q1299:Q23023="",,),0)-1),"")</f>
        <v>6</v>
      </c>
      <c r="Q1299">
        <v>3</v>
      </c>
      <c r="R1299">
        <f t="shared" si="22"/>
        <v>0</v>
      </c>
    </row>
    <row r="1300" spans="1:18" x14ac:dyDescent="0.3">
      <c r="A1300" t="s">
        <v>150</v>
      </c>
      <c r="B1300" s="1">
        <v>38476</v>
      </c>
      <c r="C1300" t="s">
        <v>16</v>
      </c>
      <c r="D1300" t="s">
        <v>168</v>
      </c>
      <c r="E1300" t="s">
        <v>169</v>
      </c>
      <c r="G1300" t="s">
        <v>19</v>
      </c>
      <c r="H1300" t="s">
        <v>126</v>
      </c>
      <c r="I1300" t="s">
        <v>26</v>
      </c>
      <c r="J1300" t="s">
        <v>27</v>
      </c>
      <c r="K1300">
        <v>28.7</v>
      </c>
      <c r="L1300">
        <v>7.15</v>
      </c>
      <c r="M1300" t="s">
        <v>44</v>
      </c>
      <c r="N1300">
        <v>7.15</v>
      </c>
      <c r="P1300" cm="1">
        <f t="array" ref="P1300">IF(Q1300&gt;0,INDEX(Q1300:Q23024,MATCH(TRUE,INDEX(Q1300:Q23024="",,),0)-1),"")</f>
        <v>6</v>
      </c>
      <c r="Q1300">
        <v>3</v>
      </c>
      <c r="R1300">
        <f t="shared" si="22"/>
        <v>0</v>
      </c>
    </row>
    <row r="1301" spans="1:18" x14ac:dyDescent="0.3">
      <c r="A1301" t="s">
        <v>150</v>
      </c>
      <c r="B1301" s="1">
        <v>38476</v>
      </c>
      <c r="C1301" t="s">
        <v>16</v>
      </c>
      <c r="D1301" t="s">
        <v>168</v>
      </c>
      <c r="E1301" t="s">
        <v>169</v>
      </c>
      <c r="G1301" t="s">
        <v>19</v>
      </c>
      <c r="H1301" t="s">
        <v>69</v>
      </c>
      <c r="I1301" t="s">
        <v>26</v>
      </c>
      <c r="J1301" t="s">
        <v>27</v>
      </c>
      <c r="K1301">
        <v>25.4</v>
      </c>
      <c r="L1301">
        <v>14.7</v>
      </c>
      <c r="M1301" t="s">
        <v>44</v>
      </c>
      <c r="N1301">
        <v>14.7</v>
      </c>
      <c r="P1301" cm="1">
        <f t="array" ref="P1301">IF(Q1301&gt;0,INDEX(Q1301:Q23025,MATCH(TRUE,INDEX(Q1301:Q23025="",,),0)-1),"")</f>
        <v>6</v>
      </c>
      <c r="Q1301">
        <v>3</v>
      </c>
      <c r="R1301">
        <f t="shared" si="22"/>
        <v>0</v>
      </c>
    </row>
    <row r="1302" spans="1:18" x14ac:dyDescent="0.3">
      <c r="A1302" t="s">
        <v>150</v>
      </c>
      <c r="B1302" s="1">
        <v>38476</v>
      </c>
      <c r="C1302" t="s">
        <v>16</v>
      </c>
      <c r="D1302" t="s">
        <v>168</v>
      </c>
      <c r="E1302" t="s">
        <v>169</v>
      </c>
      <c r="G1302" t="s">
        <v>19</v>
      </c>
      <c r="H1302" t="s">
        <v>41</v>
      </c>
      <c r="I1302" t="s">
        <v>26</v>
      </c>
      <c r="J1302" t="s">
        <v>27</v>
      </c>
      <c r="K1302">
        <v>223.2</v>
      </c>
      <c r="L1302">
        <v>63.7</v>
      </c>
      <c r="M1302" t="s">
        <v>44</v>
      </c>
      <c r="N1302">
        <v>63.7</v>
      </c>
      <c r="P1302" cm="1">
        <f t="array" ref="P1302">IF(Q1302&gt;0,INDEX(Q1302:Q23026,MATCH(TRUE,INDEX(Q1302:Q23026="",,),0)-1),"")</f>
        <v>6</v>
      </c>
      <c r="Q1302">
        <v>3</v>
      </c>
      <c r="R1302">
        <f t="shared" si="22"/>
        <v>0</v>
      </c>
    </row>
    <row r="1303" spans="1:18" x14ac:dyDescent="0.3">
      <c r="A1303" t="s">
        <v>150</v>
      </c>
      <c r="B1303" s="1">
        <v>38476</v>
      </c>
      <c r="C1303" t="s">
        <v>16</v>
      </c>
      <c r="D1303" t="s">
        <v>168</v>
      </c>
      <c r="E1303" t="s">
        <v>169</v>
      </c>
      <c r="G1303" t="s">
        <v>19</v>
      </c>
      <c r="H1303" t="s">
        <v>43</v>
      </c>
      <c r="I1303" t="s">
        <v>26</v>
      </c>
      <c r="J1303" t="s">
        <v>27</v>
      </c>
      <c r="K1303">
        <v>78</v>
      </c>
      <c r="L1303">
        <v>22.8</v>
      </c>
      <c r="M1303" t="s">
        <v>44</v>
      </c>
      <c r="N1303">
        <v>50</v>
      </c>
      <c r="P1303" cm="1">
        <f t="array" ref="P1303">IF(Q1303&gt;0,INDEX(Q1303:Q23027,MATCH(TRUE,INDEX(Q1303:Q23027="",,),0)-1),"")</f>
        <v>6</v>
      </c>
      <c r="Q1303">
        <v>3</v>
      </c>
      <c r="R1303">
        <f t="shared" si="22"/>
        <v>0</v>
      </c>
    </row>
    <row r="1304" spans="1:18" x14ac:dyDescent="0.3">
      <c r="A1304" t="s">
        <v>150</v>
      </c>
      <c r="B1304" s="1">
        <v>38476</v>
      </c>
      <c r="C1304" t="s">
        <v>16</v>
      </c>
      <c r="D1304" t="s">
        <v>168</v>
      </c>
      <c r="E1304" t="s">
        <v>169</v>
      </c>
      <c r="G1304" s="6" t="s">
        <v>29</v>
      </c>
      <c r="H1304" t="s">
        <v>30</v>
      </c>
      <c r="I1304" t="s">
        <v>26</v>
      </c>
      <c r="J1304" t="s">
        <v>27</v>
      </c>
      <c r="K1304">
        <v>85.1</v>
      </c>
      <c r="L1304">
        <v>13.85</v>
      </c>
      <c r="M1304" t="s">
        <v>44</v>
      </c>
      <c r="N1304">
        <v>13.85</v>
      </c>
      <c r="P1304" cm="1">
        <f t="array" ref="P1304">IF(Q1304&gt;0,INDEX(Q1304:Q23028,MATCH(TRUE,INDEX(Q1304:Q23028="",,),0)-1),"")</f>
        <v>6</v>
      </c>
      <c r="Q1304">
        <v>3</v>
      </c>
      <c r="R1304">
        <f t="shared" si="22"/>
        <v>0</v>
      </c>
    </row>
    <row r="1305" spans="1:18" x14ac:dyDescent="0.3">
      <c r="A1305" t="s">
        <v>150</v>
      </c>
      <c r="B1305" s="1">
        <v>38476</v>
      </c>
      <c r="C1305" t="s">
        <v>16</v>
      </c>
      <c r="D1305" t="s">
        <v>168</v>
      </c>
      <c r="E1305" t="s">
        <v>169</v>
      </c>
      <c r="G1305" t="s">
        <v>19</v>
      </c>
      <c r="H1305" t="s">
        <v>41</v>
      </c>
      <c r="I1305" t="s">
        <v>21</v>
      </c>
      <c r="J1305" t="s">
        <v>22</v>
      </c>
      <c r="K1305">
        <v>104.3</v>
      </c>
      <c r="L1305">
        <v>151</v>
      </c>
      <c r="M1305" t="s">
        <v>164</v>
      </c>
      <c r="N1305">
        <v>180</v>
      </c>
      <c r="P1305" cm="1">
        <f t="array" ref="P1305">IF(Q1305&gt;0,INDEX(Q1305:Q23029,MATCH(TRUE,INDEX(Q1305:Q23029="",,),0)-1),"")</f>
        <v>6</v>
      </c>
      <c r="Q1305">
        <v>4</v>
      </c>
      <c r="R1305">
        <f t="shared" si="22"/>
        <v>0</v>
      </c>
    </row>
    <row r="1306" spans="1:18" x14ac:dyDescent="0.3">
      <c r="A1306" t="s">
        <v>150</v>
      </c>
      <c r="B1306" s="1">
        <v>38476</v>
      </c>
      <c r="C1306" t="s">
        <v>16</v>
      </c>
      <c r="D1306" t="s">
        <v>168</v>
      </c>
      <c r="E1306" t="s">
        <v>169</v>
      </c>
      <c r="G1306" t="s">
        <v>19</v>
      </c>
      <c r="H1306" t="s">
        <v>43</v>
      </c>
      <c r="I1306" t="s">
        <v>21</v>
      </c>
      <c r="J1306" t="s">
        <v>22</v>
      </c>
      <c r="K1306">
        <v>10.1</v>
      </c>
      <c r="L1306">
        <v>130</v>
      </c>
      <c r="M1306" t="s">
        <v>164</v>
      </c>
      <c r="N1306">
        <v>130</v>
      </c>
      <c r="P1306" cm="1">
        <f t="array" ref="P1306">IF(Q1306&gt;0,INDEX(Q1306:Q23030,MATCH(TRUE,INDEX(Q1306:Q23030="",,),0)-1),"")</f>
        <v>6</v>
      </c>
      <c r="Q1306">
        <v>4</v>
      </c>
      <c r="R1306">
        <f t="shared" si="22"/>
        <v>0</v>
      </c>
    </row>
    <row r="1307" spans="1:18" x14ac:dyDescent="0.3">
      <c r="A1307" t="s">
        <v>150</v>
      </c>
      <c r="B1307" s="1">
        <v>38476</v>
      </c>
      <c r="C1307" t="s">
        <v>16</v>
      </c>
      <c r="D1307" t="s">
        <v>168</v>
      </c>
      <c r="E1307" t="s">
        <v>169</v>
      </c>
      <c r="G1307" t="s">
        <v>19</v>
      </c>
      <c r="H1307" t="s">
        <v>126</v>
      </c>
      <c r="I1307" t="s">
        <v>26</v>
      </c>
      <c r="J1307" t="s">
        <v>27</v>
      </c>
      <c r="K1307">
        <v>28.7</v>
      </c>
      <c r="L1307">
        <v>7.15</v>
      </c>
      <c r="M1307" t="s">
        <v>164</v>
      </c>
      <c r="N1307">
        <v>10</v>
      </c>
      <c r="P1307" cm="1">
        <f t="array" ref="P1307">IF(Q1307&gt;0,INDEX(Q1307:Q23031,MATCH(TRUE,INDEX(Q1307:Q23031="",,),0)-1),"")</f>
        <v>6</v>
      </c>
      <c r="Q1307">
        <v>4</v>
      </c>
      <c r="R1307">
        <f t="shared" si="22"/>
        <v>0</v>
      </c>
    </row>
    <row r="1308" spans="1:18" x14ac:dyDescent="0.3">
      <c r="A1308" t="s">
        <v>150</v>
      </c>
      <c r="B1308" s="1">
        <v>38476</v>
      </c>
      <c r="C1308" t="s">
        <v>16</v>
      </c>
      <c r="D1308" t="s">
        <v>168</v>
      </c>
      <c r="E1308" t="s">
        <v>169</v>
      </c>
      <c r="G1308" t="s">
        <v>19</v>
      </c>
      <c r="H1308" t="s">
        <v>69</v>
      </c>
      <c r="I1308" t="s">
        <v>26</v>
      </c>
      <c r="J1308" t="s">
        <v>27</v>
      </c>
      <c r="K1308">
        <v>25.4</v>
      </c>
      <c r="L1308">
        <v>14.7</v>
      </c>
      <c r="M1308" t="s">
        <v>164</v>
      </c>
      <c r="N1308">
        <v>15</v>
      </c>
      <c r="P1308" cm="1">
        <f t="array" ref="P1308">IF(Q1308&gt;0,INDEX(Q1308:Q23032,MATCH(TRUE,INDEX(Q1308:Q23032="",,),0)-1),"")</f>
        <v>6</v>
      </c>
      <c r="Q1308">
        <v>4</v>
      </c>
      <c r="R1308">
        <f t="shared" si="22"/>
        <v>0</v>
      </c>
    </row>
    <row r="1309" spans="1:18" x14ac:dyDescent="0.3">
      <c r="A1309" t="s">
        <v>150</v>
      </c>
      <c r="B1309" s="1">
        <v>38476</v>
      </c>
      <c r="C1309" t="s">
        <v>16</v>
      </c>
      <c r="D1309" t="s">
        <v>168</v>
      </c>
      <c r="E1309" t="s">
        <v>169</v>
      </c>
      <c r="G1309" t="s">
        <v>19</v>
      </c>
      <c r="H1309" t="s">
        <v>41</v>
      </c>
      <c r="I1309" t="s">
        <v>26</v>
      </c>
      <c r="J1309" t="s">
        <v>27</v>
      </c>
      <c r="K1309">
        <v>223.2</v>
      </c>
      <c r="L1309">
        <v>63.7</v>
      </c>
      <c r="M1309" t="s">
        <v>164</v>
      </c>
      <c r="N1309">
        <v>63.7</v>
      </c>
      <c r="P1309" cm="1">
        <f t="array" ref="P1309">IF(Q1309&gt;0,INDEX(Q1309:Q23033,MATCH(TRUE,INDEX(Q1309:Q23033="",,),0)-1),"")</f>
        <v>6</v>
      </c>
      <c r="Q1309">
        <v>4</v>
      </c>
      <c r="R1309">
        <f t="shared" si="22"/>
        <v>0</v>
      </c>
    </row>
    <row r="1310" spans="1:18" x14ac:dyDescent="0.3">
      <c r="A1310" t="s">
        <v>150</v>
      </c>
      <c r="B1310" s="1">
        <v>38476</v>
      </c>
      <c r="C1310" t="s">
        <v>16</v>
      </c>
      <c r="D1310" t="s">
        <v>168</v>
      </c>
      <c r="E1310" t="s">
        <v>169</v>
      </c>
      <c r="G1310" t="s">
        <v>19</v>
      </c>
      <c r="H1310" t="s">
        <v>43</v>
      </c>
      <c r="I1310" t="s">
        <v>26</v>
      </c>
      <c r="J1310" t="s">
        <v>27</v>
      </c>
      <c r="K1310">
        <v>78</v>
      </c>
      <c r="L1310">
        <v>22.8</v>
      </c>
      <c r="M1310" t="s">
        <v>164</v>
      </c>
      <c r="N1310">
        <v>23</v>
      </c>
      <c r="P1310" cm="1">
        <f t="array" ref="P1310">IF(Q1310&gt;0,INDEX(Q1310:Q23034,MATCH(TRUE,INDEX(Q1310:Q23034="",,),0)-1),"")</f>
        <v>6</v>
      </c>
      <c r="Q1310">
        <v>4</v>
      </c>
      <c r="R1310">
        <f t="shared" si="22"/>
        <v>0</v>
      </c>
    </row>
    <row r="1311" spans="1:18" x14ac:dyDescent="0.3">
      <c r="A1311" t="s">
        <v>150</v>
      </c>
      <c r="B1311" s="1">
        <v>38476</v>
      </c>
      <c r="C1311" t="s">
        <v>16</v>
      </c>
      <c r="D1311" t="s">
        <v>168</v>
      </c>
      <c r="E1311" t="s">
        <v>169</v>
      </c>
      <c r="G1311" s="6" t="s">
        <v>29</v>
      </c>
      <c r="H1311" t="s">
        <v>30</v>
      </c>
      <c r="I1311" t="s">
        <v>26</v>
      </c>
      <c r="J1311" t="s">
        <v>27</v>
      </c>
      <c r="K1311">
        <v>85.1</v>
      </c>
      <c r="L1311">
        <v>13.85</v>
      </c>
      <c r="M1311" t="s">
        <v>164</v>
      </c>
      <c r="N1311">
        <v>13.85</v>
      </c>
      <c r="P1311" cm="1">
        <f t="array" ref="P1311">IF(Q1311&gt;0,INDEX(Q1311:Q23035,MATCH(TRUE,INDEX(Q1311:Q23035="",,),0)-1),"")</f>
        <v>6</v>
      </c>
      <c r="Q1311">
        <v>4</v>
      </c>
      <c r="R1311">
        <f t="shared" si="22"/>
        <v>0</v>
      </c>
    </row>
    <row r="1312" spans="1:18" x14ac:dyDescent="0.3">
      <c r="A1312" t="s">
        <v>150</v>
      </c>
      <c r="B1312" s="1">
        <v>38476</v>
      </c>
      <c r="C1312" t="s">
        <v>16</v>
      </c>
      <c r="D1312" t="s">
        <v>168</v>
      </c>
      <c r="E1312" t="s">
        <v>169</v>
      </c>
      <c r="G1312" t="s">
        <v>19</v>
      </c>
      <c r="H1312" t="s">
        <v>41</v>
      </c>
      <c r="I1312" t="s">
        <v>21</v>
      </c>
      <c r="J1312" t="s">
        <v>22</v>
      </c>
      <c r="K1312">
        <v>104.3</v>
      </c>
      <c r="L1312">
        <v>151</v>
      </c>
      <c r="M1312" t="s">
        <v>45</v>
      </c>
      <c r="N1312">
        <v>161</v>
      </c>
      <c r="P1312" cm="1">
        <f t="array" ref="P1312">IF(Q1312&gt;0,INDEX(Q1312:Q23036,MATCH(TRUE,INDEX(Q1312:Q23036="",,),0)-1),"")</f>
        <v>6</v>
      </c>
      <c r="Q1312">
        <v>5</v>
      </c>
      <c r="R1312">
        <f t="shared" si="22"/>
        <v>0</v>
      </c>
    </row>
    <row r="1313" spans="1:18" x14ac:dyDescent="0.3">
      <c r="A1313" t="s">
        <v>150</v>
      </c>
      <c r="B1313" s="1">
        <v>38476</v>
      </c>
      <c r="C1313" t="s">
        <v>16</v>
      </c>
      <c r="D1313" t="s">
        <v>168</v>
      </c>
      <c r="E1313" t="s">
        <v>169</v>
      </c>
      <c r="G1313" t="s">
        <v>19</v>
      </c>
      <c r="H1313" t="s">
        <v>43</v>
      </c>
      <c r="I1313" t="s">
        <v>21</v>
      </c>
      <c r="J1313" t="s">
        <v>22</v>
      </c>
      <c r="K1313">
        <v>10.1</v>
      </c>
      <c r="L1313">
        <v>130</v>
      </c>
      <c r="M1313" t="s">
        <v>45</v>
      </c>
      <c r="N1313">
        <v>130</v>
      </c>
      <c r="P1313" cm="1">
        <f t="array" ref="P1313">IF(Q1313&gt;0,INDEX(Q1313:Q23037,MATCH(TRUE,INDEX(Q1313:Q23037="",,),0)-1),"")</f>
        <v>6</v>
      </c>
      <c r="Q1313">
        <v>5</v>
      </c>
      <c r="R1313">
        <f t="shared" si="22"/>
        <v>0</v>
      </c>
    </row>
    <row r="1314" spans="1:18" x14ac:dyDescent="0.3">
      <c r="A1314" t="s">
        <v>150</v>
      </c>
      <c r="B1314" s="1">
        <v>38476</v>
      </c>
      <c r="C1314" t="s">
        <v>16</v>
      </c>
      <c r="D1314" t="s">
        <v>168</v>
      </c>
      <c r="E1314" t="s">
        <v>169</v>
      </c>
      <c r="G1314" t="s">
        <v>19</v>
      </c>
      <c r="H1314" t="s">
        <v>126</v>
      </c>
      <c r="I1314" t="s">
        <v>26</v>
      </c>
      <c r="J1314" t="s">
        <v>27</v>
      </c>
      <c r="K1314">
        <v>28.7</v>
      </c>
      <c r="L1314">
        <v>7.15</v>
      </c>
      <c r="M1314" t="s">
        <v>45</v>
      </c>
      <c r="N1314">
        <v>7.4</v>
      </c>
      <c r="P1314" cm="1">
        <f t="array" ref="P1314">IF(Q1314&gt;0,INDEX(Q1314:Q23038,MATCH(TRUE,INDEX(Q1314:Q23038="",,),0)-1),"")</f>
        <v>6</v>
      </c>
      <c r="Q1314">
        <v>5</v>
      </c>
      <c r="R1314">
        <f t="shared" si="22"/>
        <v>0</v>
      </c>
    </row>
    <row r="1315" spans="1:18" x14ac:dyDescent="0.3">
      <c r="A1315" t="s">
        <v>150</v>
      </c>
      <c r="B1315" s="1">
        <v>38476</v>
      </c>
      <c r="C1315" t="s">
        <v>16</v>
      </c>
      <c r="D1315" t="s">
        <v>168</v>
      </c>
      <c r="E1315" t="s">
        <v>169</v>
      </c>
      <c r="G1315" t="s">
        <v>19</v>
      </c>
      <c r="H1315" t="s">
        <v>69</v>
      </c>
      <c r="I1315" t="s">
        <v>26</v>
      </c>
      <c r="J1315" t="s">
        <v>27</v>
      </c>
      <c r="K1315">
        <v>25.4</v>
      </c>
      <c r="L1315">
        <v>14.7</v>
      </c>
      <c r="M1315" t="s">
        <v>45</v>
      </c>
      <c r="N1315">
        <v>14.7</v>
      </c>
      <c r="P1315" cm="1">
        <f t="array" ref="P1315">IF(Q1315&gt;0,INDEX(Q1315:Q23039,MATCH(TRUE,INDEX(Q1315:Q23039="",,),0)-1),"")</f>
        <v>6</v>
      </c>
      <c r="Q1315">
        <v>5</v>
      </c>
      <c r="R1315">
        <f t="shared" si="22"/>
        <v>0</v>
      </c>
    </row>
    <row r="1316" spans="1:18" x14ac:dyDescent="0.3">
      <c r="A1316" t="s">
        <v>150</v>
      </c>
      <c r="B1316" s="1">
        <v>38476</v>
      </c>
      <c r="C1316" t="s">
        <v>16</v>
      </c>
      <c r="D1316" t="s">
        <v>168</v>
      </c>
      <c r="E1316" t="s">
        <v>169</v>
      </c>
      <c r="G1316" t="s">
        <v>19</v>
      </c>
      <c r="H1316" t="s">
        <v>41</v>
      </c>
      <c r="I1316" t="s">
        <v>26</v>
      </c>
      <c r="J1316" t="s">
        <v>27</v>
      </c>
      <c r="K1316">
        <v>223.2</v>
      </c>
      <c r="L1316">
        <v>63.7</v>
      </c>
      <c r="M1316" t="s">
        <v>45</v>
      </c>
      <c r="N1316">
        <v>63.7</v>
      </c>
      <c r="P1316" cm="1">
        <f t="array" ref="P1316">IF(Q1316&gt;0,INDEX(Q1316:Q23040,MATCH(TRUE,INDEX(Q1316:Q23040="",,),0)-1),"")</f>
        <v>6</v>
      </c>
      <c r="Q1316">
        <v>5</v>
      </c>
      <c r="R1316">
        <f t="shared" si="22"/>
        <v>0</v>
      </c>
    </row>
    <row r="1317" spans="1:18" x14ac:dyDescent="0.3">
      <c r="A1317" t="s">
        <v>150</v>
      </c>
      <c r="B1317" s="1">
        <v>38476</v>
      </c>
      <c r="C1317" t="s">
        <v>16</v>
      </c>
      <c r="D1317" t="s">
        <v>168</v>
      </c>
      <c r="E1317" t="s">
        <v>169</v>
      </c>
      <c r="G1317" t="s">
        <v>19</v>
      </c>
      <c r="H1317" t="s">
        <v>43</v>
      </c>
      <c r="I1317" t="s">
        <v>26</v>
      </c>
      <c r="J1317" t="s">
        <v>27</v>
      </c>
      <c r="K1317">
        <v>78</v>
      </c>
      <c r="L1317">
        <v>22.8</v>
      </c>
      <c r="M1317" t="s">
        <v>45</v>
      </c>
      <c r="N1317">
        <v>22.8</v>
      </c>
      <c r="P1317" cm="1">
        <f t="array" ref="P1317">IF(Q1317&gt;0,INDEX(Q1317:Q23041,MATCH(TRUE,INDEX(Q1317:Q23041="",,),0)-1),"")</f>
        <v>6</v>
      </c>
      <c r="Q1317">
        <v>5</v>
      </c>
      <c r="R1317">
        <f t="shared" si="22"/>
        <v>0</v>
      </c>
    </row>
    <row r="1318" spans="1:18" x14ac:dyDescent="0.3">
      <c r="A1318" t="s">
        <v>150</v>
      </c>
      <c r="B1318" s="1">
        <v>38476</v>
      </c>
      <c r="C1318" t="s">
        <v>16</v>
      </c>
      <c r="D1318" t="s">
        <v>168</v>
      </c>
      <c r="E1318" t="s">
        <v>169</v>
      </c>
      <c r="G1318" s="6" t="s">
        <v>29</v>
      </c>
      <c r="H1318" t="s">
        <v>30</v>
      </c>
      <c r="I1318" t="s">
        <v>26</v>
      </c>
      <c r="J1318" t="s">
        <v>27</v>
      </c>
      <c r="K1318">
        <v>85.1</v>
      </c>
      <c r="L1318">
        <v>13.85</v>
      </c>
      <c r="M1318" t="s">
        <v>45</v>
      </c>
      <c r="N1318">
        <v>13.85</v>
      </c>
      <c r="P1318" cm="1">
        <f t="array" ref="P1318">IF(Q1318&gt;0,INDEX(Q1318:Q23042,MATCH(TRUE,INDEX(Q1318:Q23042="",,),0)-1),"")</f>
        <v>6</v>
      </c>
      <c r="Q1318">
        <v>5</v>
      </c>
      <c r="R1318">
        <f t="shared" si="22"/>
        <v>0</v>
      </c>
    </row>
    <row r="1319" spans="1:18" x14ac:dyDescent="0.3">
      <c r="A1319" t="s">
        <v>150</v>
      </c>
      <c r="B1319" s="1">
        <v>38476</v>
      </c>
      <c r="C1319" t="s">
        <v>16</v>
      </c>
      <c r="D1319" t="s">
        <v>168</v>
      </c>
      <c r="E1319" t="s">
        <v>169</v>
      </c>
      <c r="G1319" t="s">
        <v>19</v>
      </c>
      <c r="H1319" t="s">
        <v>41</v>
      </c>
      <c r="I1319" t="s">
        <v>21</v>
      </c>
      <c r="J1319" t="s">
        <v>22</v>
      </c>
      <c r="K1319">
        <v>104.3</v>
      </c>
      <c r="L1319">
        <v>151</v>
      </c>
      <c r="M1319" t="s">
        <v>157</v>
      </c>
      <c r="N1319">
        <v>152</v>
      </c>
      <c r="P1319" cm="1">
        <f t="array" ref="P1319">IF(Q1319&gt;0,INDEX(Q1319:Q23043,MATCH(TRUE,INDEX(Q1319:Q23043="",,),0)-1),"")</f>
        <v>6</v>
      </c>
      <c r="Q1319">
        <v>6</v>
      </c>
      <c r="R1319">
        <f t="shared" si="22"/>
        <v>0</v>
      </c>
    </row>
    <row r="1320" spans="1:18" x14ac:dyDescent="0.3">
      <c r="A1320" t="s">
        <v>150</v>
      </c>
      <c r="B1320" s="1">
        <v>38476</v>
      </c>
      <c r="C1320" t="s">
        <v>16</v>
      </c>
      <c r="D1320" t="s">
        <v>168</v>
      </c>
      <c r="E1320" t="s">
        <v>169</v>
      </c>
      <c r="G1320" t="s">
        <v>19</v>
      </c>
      <c r="H1320" t="s">
        <v>43</v>
      </c>
      <c r="I1320" t="s">
        <v>21</v>
      </c>
      <c r="J1320" t="s">
        <v>22</v>
      </c>
      <c r="K1320">
        <v>10.1</v>
      </c>
      <c r="L1320">
        <v>130</v>
      </c>
      <c r="M1320" t="s">
        <v>157</v>
      </c>
      <c r="N1320">
        <v>130</v>
      </c>
      <c r="P1320" cm="1">
        <f t="array" ref="P1320">IF(Q1320&gt;0,INDEX(Q1320:Q23044,MATCH(TRUE,INDEX(Q1320:Q23044="",,),0)-1),"")</f>
        <v>6</v>
      </c>
      <c r="Q1320">
        <v>6</v>
      </c>
      <c r="R1320">
        <f t="shared" si="22"/>
        <v>0</v>
      </c>
    </row>
    <row r="1321" spans="1:18" x14ac:dyDescent="0.3">
      <c r="A1321" t="s">
        <v>150</v>
      </c>
      <c r="B1321" s="1">
        <v>38476</v>
      </c>
      <c r="C1321" t="s">
        <v>16</v>
      </c>
      <c r="D1321" t="s">
        <v>168</v>
      </c>
      <c r="E1321" t="s">
        <v>169</v>
      </c>
      <c r="G1321" t="s">
        <v>19</v>
      </c>
      <c r="H1321" t="s">
        <v>126</v>
      </c>
      <c r="I1321" t="s">
        <v>26</v>
      </c>
      <c r="J1321" t="s">
        <v>27</v>
      </c>
      <c r="K1321">
        <v>28.7</v>
      </c>
      <c r="L1321">
        <v>7.15</v>
      </c>
      <c r="M1321" t="s">
        <v>157</v>
      </c>
      <c r="N1321">
        <v>8</v>
      </c>
      <c r="P1321" cm="1">
        <f t="array" ref="P1321">IF(Q1321&gt;0,INDEX(Q1321:Q23045,MATCH(TRUE,INDEX(Q1321:Q23045="",,),0)-1),"")</f>
        <v>6</v>
      </c>
      <c r="Q1321">
        <v>6</v>
      </c>
      <c r="R1321">
        <f t="shared" si="22"/>
        <v>0</v>
      </c>
    </row>
    <row r="1322" spans="1:18" x14ac:dyDescent="0.3">
      <c r="A1322" t="s">
        <v>150</v>
      </c>
      <c r="B1322" s="1">
        <v>38476</v>
      </c>
      <c r="C1322" t="s">
        <v>16</v>
      </c>
      <c r="D1322" t="s">
        <v>168</v>
      </c>
      <c r="E1322" t="s">
        <v>169</v>
      </c>
      <c r="G1322" t="s">
        <v>19</v>
      </c>
      <c r="H1322" t="s">
        <v>69</v>
      </c>
      <c r="I1322" t="s">
        <v>26</v>
      </c>
      <c r="J1322" t="s">
        <v>27</v>
      </c>
      <c r="K1322">
        <v>25.4</v>
      </c>
      <c r="L1322">
        <v>14.7</v>
      </c>
      <c r="M1322" t="s">
        <v>157</v>
      </c>
      <c r="N1322">
        <v>15</v>
      </c>
      <c r="P1322" cm="1">
        <f t="array" ref="P1322">IF(Q1322&gt;0,INDEX(Q1322:Q23046,MATCH(TRUE,INDEX(Q1322:Q23046="",,),0)-1),"")</f>
        <v>6</v>
      </c>
      <c r="Q1322">
        <v>6</v>
      </c>
      <c r="R1322">
        <f t="shared" si="22"/>
        <v>0</v>
      </c>
    </row>
    <row r="1323" spans="1:18" x14ac:dyDescent="0.3">
      <c r="A1323" t="s">
        <v>150</v>
      </c>
      <c r="B1323" s="1">
        <v>38476</v>
      </c>
      <c r="C1323" t="s">
        <v>16</v>
      </c>
      <c r="D1323" t="s">
        <v>168</v>
      </c>
      <c r="E1323" t="s">
        <v>169</v>
      </c>
      <c r="G1323" t="s">
        <v>19</v>
      </c>
      <c r="H1323" t="s">
        <v>41</v>
      </c>
      <c r="I1323" t="s">
        <v>26</v>
      </c>
      <c r="J1323" t="s">
        <v>27</v>
      </c>
      <c r="K1323">
        <v>223.2</v>
      </c>
      <c r="L1323">
        <v>63.7</v>
      </c>
      <c r="M1323" t="s">
        <v>157</v>
      </c>
      <c r="N1323">
        <v>64</v>
      </c>
      <c r="P1323" cm="1">
        <f t="array" ref="P1323">IF(Q1323&gt;0,INDEX(Q1323:Q23047,MATCH(TRUE,INDEX(Q1323:Q23047="",,),0)-1),"")</f>
        <v>6</v>
      </c>
      <c r="Q1323">
        <v>6</v>
      </c>
      <c r="R1323">
        <f t="shared" si="22"/>
        <v>0</v>
      </c>
    </row>
    <row r="1324" spans="1:18" x14ac:dyDescent="0.3">
      <c r="A1324" t="s">
        <v>150</v>
      </c>
      <c r="B1324" s="1">
        <v>38476</v>
      </c>
      <c r="C1324" t="s">
        <v>16</v>
      </c>
      <c r="D1324" t="s">
        <v>168</v>
      </c>
      <c r="E1324" t="s">
        <v>169</v>
      </c>
      <c r="G1324" t="s">
        <v>19</v>
      </c>
      <c r="H1324" t="s">
        <v>43</v>
      </c>
      <c r="I1324" t="s">
        <v>26</v>
      </c>
      <c r="J1324" t="s">
        <v>27</v>
      </c>
      <c r="K1324">
        <v>78</v>
      </c>
      <c r="L1324">
        <v>22.8</v>
      </c>
      <c r="M1324" t="s">
        <v>157</v>
      </c>
      <c r="N1324">
        <v>23</v>
      </c>
      <c r="P1324" cm="1">
        <f t="array" ref="P1324">IF(Q1324&gt;0,INDEX(Q1324:Q23048,MATCH(TRUE,INDEX(Q1324:Q23048="",,),0)-1),"")</f>
        <v>6</v>
      </c>
      <c r="Q1324">
        <v>6</v>
      </c>
      <c r="R1324">
        <f t="shared" si="22"/>
        <v>0</v>
      </c>
    </row>
    <row r="1325" spans="1:18" x14ac:dyDescent="0.3">
      <c r="A1325" t="s">
        <v>150</v>
      </c>
      <c r="B1325" s="1">
        <v>38476</v>
      </c>
      <c r="C1325" t="s">
        <v>16</v>
      </c>
      <c r="D1325" t="s">
        <v>168</v>
      </c>
      <c r="E1325" t="s">
        <v>169</v>
      </c>
      <c r="G1325" s="6" t="s">
        <v>29</v>
      </c>
      <c r="H1325" t="s">
        <v>30</v>
      </c>
      <c r="I1325" t="s">
        <v>26</v>
      </c>
      <c r="J1325" t="s">
        <v>27</v>
      </c>
      <c r="K1325">
        <v>85.1</v>
      </c>
      <c r="L1325">
        <v>13.85</v>
      </c>
      <c r="M1325" t="s">
        <v>157</v>
      </c>
      <c r="N1325">
        <v>13.85</v>
      </c>
      <c r="P1325" cm="1">
        <f t="array" ref="P1325">IF(Q1325&gt;0,INDEX(Q1325:Q23049,MATCH(TRUE,INDEX(Q1325:Q23049="",,),0)-1),"")</f>
        <v>6</v>
      </c>
      <c r="Q1325">
        <v>6</v>
      </c>
      <c r="R1325">
        <f t="shared" si="22"/>
        <v>0</v>
      </c>
    </row>
    <row r="1326" spans="1:18" x14ac:dyDescent="0.3">
      <c r="P1326" t="str" cm="1">
        <f t="array" ref="P1326">IF(Q1326&gt;0,INDEX(Q1326:Q23050,MATCH(TRUE,INDEX(Q1326:Q23050="",,),0)-1),"")</f>
        <v/>
      </c>
      <c r="R1326" t="str">
        <f t="shared" si="22"/>
        <v/>
      </c>
    </row>
    <row r="1327" spans="1:18" x14ac:dyDescent="0.3">
      <c r="A1327" s="3" t="s">
        <v>150</v>
      </c>
      <c r="B1327" s="4">
        <v>38491</v>
      </c>
      <c r="C1327" s="3" t="s">
        <v>16</v>
      </c>
      <c r="D1327" s="3" t="s">
        <v>170</v>
      </c>
      <c r="E1327" s="3" t="s">
        <v>171</v>
      </c>
      <c r="F1327" s="3" t="s">
        <v>172</v>
      </c>
      <c r="G1327" s="3" t="s">
        <v>19</v>
      </c>
      <c r="H1327" s="3" t="s">
        <v>25</v>
      </c>
      <c r="I1327" s="3" t="s">
        <v>21</v>
      </c>
      <c r="J1327" s="3" t="s">
        <v>22</v>
      </c>
      <c r="K1327" s="3">
        <v>66.599999999999994</v>
      </c>
      <c r="L1327" s="3">
        <v>72</v>
      </c>
      <c r="M1327" s="3" t="s">
        <v>173</v>
      </c>
      <c r="N1327" s="3"/>
      <c r="O1327" s="3"/>
      <c r="P1327" s="3" t="str" cm="1">
        <f t="array" ref="P1327">IF(Q1327&gt;0,INDEX(Q1327:Q23051,MATCH(TRUE,INDEX(Q1327:Q23051="",,),0)-1),"")</f>
        <v/>
      </c>
      <c r="Q1327" s="3"/>
      <c r="R1327">
        <v>0</v>
      </c>
    </row>
    <row r="1328" spans="1:18" x14ac:dyDescent="0.3">
      <c r="A1328" t="s">
        <v>150</v>
      </c>
      <c r="B1328" s="1">
        <v>38491</v>
      </c>
      <c r="C1328" t="s">
        <v>16</v>
      </c>
      <c r="D1328" t="s">
        <v>170</v>
      </c>
      <c r="E1328" t="s">
        <v>171</v>
      </c>
      <c r="F1328" t="s">
        <v>172</v>
      </c>
      <c r="G1328" t="s">
        <v>19</v>
      </c>
      <c r="H1328" t="s">
        <v>25</v>
      </c>
      <c r="I1328" t="s">
        <v>26</v>
      </c>
      <c r="J1328" t="s">
        <v>27</v>
      </c>
      <c r="K1328">
        <v>490.8</v>
      </c>
      <c r="L1328">
        <v>28.1</v>
      </c>
      <c r="M1328" t="s">
        <v>173</v>
      </c>
      <c r="P1328" t="str" cm="1">
        <f t="array" ref="P1328">IF(Q1328&gt;0,INDEX(Q1328:Q23052,MATCH(TRUE,INDEX(Q1328:Q23052="",,),0)-1),"")</f>
        <v/>
      </c>
      <c r="R1328">
        <v>0</v>
      </c>
    </row>
    <row r="1329" spans="1:18" x14ac:dyDescent="0.3">
      <c r="A1329" t="s">
        <v>150</v>
      </c>
      <c r="B1329" s="1">
        <v>38491</v>
      </c>
      <c r="C1329" t="s">
        <v>16</v>
      </c>
      <c r="D1329" t="s">
        <v>170</v>
      </c>
      <c r="E1329" t="s">
        <v>171</v>
      </c>
      <c r="F1329" t="s">
        <v>172</v>
      </c>
      <c r="G1329" s="6" t="s">
        <v>29</v>
      </c>
      <c r="H1329" t="s">
        <v>30</v>
      </c>
      <c r="I1329" t="s">
        <v>26</v>
      </c>
      <c r="J1329" t="s">
        <v>27</v>
      </c>
      <c r="K1329">
        <v>150.1</v>
      </c>
      <c r="L1329">
        <v>11.1</v>
      </c>
      <c r="M1329" t="s">
        <v>173</v>
      </c>
      <c r="P1329" t="str" cm="1">
        <f t="array" ref="P1329">IF(Q1329&gt;0,INDEX(Q1329:Q23053,MATCH(TRUE,INDEX(Q1329:Q23053="",,),0)-1),"")</f>
        <v/>
      </c>
      <c r="R1329">
        <v>0</v>
      </c>
    </row>
    <row r="1330" spans="1:18" x14ac:dyDescent="0.3">
      <c r="A1330" t="s">
        <v>150</v>
      </c>
      <c r="B1330" s="1">
        <v>38491</v>
      </c>
      <c r="C1330" t="s">
        <v>16</v>
      </c>
      <c r="D1330" t="s">
        <v>170</v>
      </c>
      <c r="E1330" t="s">
        <v>171</v>
      </c>
      <c r="F1330" t="s">
        <v>172</v>
      </c>
      <c r="G1330" s="6" t="s">
        <v>29</v>
      </c>
      <c r="H1330" t="s">
        <v>148</v>
      </c>
      <c r="I1330" t="s">
        <v>26</v>
      </c>
      <c r="J1330" t="s">
        <v>27</v>
      </c>
      <c r="K1330">
        <v>172.2</v>
      </c>
      <c r="L1330">
        <v>9.5</v>
      </c>
      <c r="M1330" t="s">
        <v>173</v>
      </c>
      <c r="P1330" t="str" cm="1">
        <f t="array" ref="P1330">IF(Q1330&gt;0,INDEX(Q1330:Q23054,MATCH(TRUE,INDEX(Q1330:Q23054="",,),0)-1),"")</f>
        <v/>
      </c>
      <c r="R1330">
        <v>0</v>
      </c>
    </row>
    <row r="1331" spans="1:18" x14ac:dyDescent="0.3">
      <c r="A1331" t="s">
        <v>150</v>
      </c>
      <c r="B1331" s="1">
        <v>38491</v>
      </c>
      <c r="C1331" t="s">
        <v>16</v>
      </c>
      <c r="D1331" t="s">
        <v>170</v>
      </c>
      <c r="E1331" t="s">
        <v>171</v>
      </c>
      <c r="F1331" t="s">
        <v>172</v>
      </c>
      <c r="G1331" s="6" t="s">
        <v>29</v>
      </c>
      <c r="H1331" t="s">
        <v>154</v>
      </c>
      <c r="I1331" t="s">
        <v>26</v>
      </c>
      <c r="J1331" t="s">
        <v>27</v>
      </c>
      <c r="K1331">
        <v>7.3</v>
      </c>
      <c r="L1331">
        <v>4.8</v>
      </c>
      <c r="M1331" t="s">
        <v>173</v>
      </c>
      <c r="P1331" t="str" cm="1">
        <f t="array" ref="P1331">IF(Q1331&gt;0,INDEX(Q1331:Q23055,MATCH(TRUE,INDEX(Q1331:Q23055="",,),0)-1),"")</f>
        <v/>
      </c>
      <c r="R1331">
        <v>0</v>
      </c>
    </row>
    <row r="1332" spans="1:18" x14ac:dyDescent="0.3">
      <c r="P1332" t="str" cm="1">
        <f t="array" ref="P1332">IF(Q1332&gt;0,INDEX(Q1332:Q23056,MATCH(TRUE,INDEX(Q1332:Q23056="",,),0)-1),"")</f>
        <v/>
      </c>
      <c r="R1332" t="str">
        <f t="shared" ref="R1332:R1395" si="23">IF(P1332="","",0)</f>
        <v/>
      </c>
    </row>
    <row r="1333" spans="1:18" x14ac:dyDescent="0.3">
      <c r="A1333" t="s">
        <v>150</v>
      </c>
      <c r="B1333" s="1">
        <v>38491</v>
      </c>
      <c r="C1333" t="s">
        <v>16</v>
      </c>
      <c r="D1333" t="s">
        <v>174</v>
      </c>
      <c r="E1333" t="s">
        <v>175</v>
      </c>
      <c r="G1333" t="s">
        <v>19</v>
      </c>
      <c r="H1333" t="s">
        <v>20</v>
      </c>
      <c r="I1333" t="s">
        <v>21</v>
      </c>
      <c r="J1333" t="s">
        <v>22</v>
      </c>
      <c r="K1333">
        <v>59</v>
      </c>
      <c r="L1333">
        <v>388</v>
      </c>
      <c r="M1333" t="s">
        <v>165</v>
      </c>
      <c r="N1333">
        <v>702</v>
      </c>
      <c r="O1333" t="s">
        <v>24</v>
      </c>
      <c r="P1333" cm="1">
        <f t="array" ref="P1333">IF(Q1333&gt;0,INDEX(Q1333:Q23057,MATCH(TRUE,INDEX(Q1333:Q23057="",,),0)-1),"")</f>
        <v>7</v>
      </c>
      <c r="Q1333">
        <v>1</v>
      </c>
      <c r="R1333">
        <f t="shared" si="23"/>
        <v>0</v>
      </c>
    </row>
    <row r="1334" spans="1:18" x14ac:dyDescent="0.3">
      <c r="A1334" t="s">
        <v>150</v>
      </c>
      <c r="B1334" s="1">
        <v>38491</v>
      </c>
      <c r="C1334" t="s">
        <v>16</v>
      </c>
      <c r="D1334" t="s">
        <v>174</v>
      </c>
      <c r="E1334" t="s">
        <v>175</v>
      </c>
      <c r="G1334" t="s">
        <v>19</v>
      </c>
      <c r="H1334" t="s">
        <v>43</v>
      </c>
      <c r="I1334" t="s">
        <v>21</v>
      </c>
      <c r="J1334" t="s">
        <v>22</v>
      </c>
      <c r="K1334">
        <v>93.7</v>
      </c>
      <c r="L1334">
        <v>152</v>
      </c>
      <c r="M1334" t="s">
        <v>165</v>
      </c>
      <c r="N1334">
        <v>446.1</v>
      </c>
      <c r="O1334" t="s">
        <v>24</v>
      </c>
      <c r="P1334" cm="1">
        <f t="array" ref="P1334">IF(Q1334&gt;0,INDEX(Q1334:Q23058,MATCH(TRUE,INDEX(Q1334:Q23058="",,),0)-1),"")</f>
        <v>7</v>
      </c>
      <c r="Q1334">
        <v>1</v>
      </c>
      <c r="R1334">
        <f t="shared" si="23"/>
        <v>0</v>
      </c>
    </row>
    <row r="1335" spans="1:18" x14ac:dyDescent="0.3">
      <c r="A1335" t="s">
        <v>150</v>
      </c>
      <c r="B1335" s="1">
        <v>38491</v>
      </c>
      <c r="C1335" t="s">
        <v>16</v>
      </c>
      <c r="D1335" t="s">
        <v>174</v>
      </c>
      <c r="E1335" t="s">
        <v>175</v>
      </c>
      <c r="G1335" t="s">
        <v>19</v>
      </c>
      <c r="H1335" t="s">
        <v>43</v>
      </c>
      <c r="I1335" t="s">
        <v>26</v>
      </c>
      <c r="J1335" t="s">
        <v>27</v>
      </c>
      <c r="K1335">
        <v>1237</v>
      </c>
      <c r="L1335">
        <v>19.2</v>
      </c>
      <c r="M1335" t="s">
        <v>165</v>
      </c>
      <c r="N1335">
        <v>39.619999999999997</v>
      </c>
      <c r="O1335" t="s">
        <v>24</v>
      </c>
      <c r="P1335" cm="1">
        <f t="array" ref="P1335">IF(Q1335&gt;0,INDEX(Q1335:Q23059,MATCH(TRUE,INDEX(Q1335:Q23059="",,),0)-1),"")</f>
        <v>7</v>
      </c>
      <c r="Q1335">
        <v>1</v>
      </c>
      <c r="R1335">
        <f t="shared" si="23"/>
        <v>0</v>
      </c>
    </row>
    <row r="1336" spans="1:18" x14ac:dyDescent="0.3">
      <c r="A1336" t="s">
        <v>150</v>
      </c>
      <c r="B1336" s="1">
        <v>38491</v>
      </c>
      <c r="C1336" t="s">
        <v>16</v>
      </c>
      <c r="D1336" t="s">
        <v>174</v>
      </c>
      <c r="E1336" t="s">
        <v>175</v>
      </c>
      <c r="G1336" s="6" t="s">
        <v>29</v>
      </c>
      <c r="H1336" t="s">
        <v>30</v>
      </c>
      <c r="I1336" t="s">
        <v>21</v>
      </c>
      <c r="J1336" t="s">
        <v>22</v>
      </c>
      <c r="K1336">
        <v>4.5</v>
      </c>
      <c r="L1336">
        <v>122</v>
      </c>
      <c r="M1336" t="s">
        <v>165</v>
      </c>
      <c r="N1336">
        <v>122</v>
      </c>
      <c r="O1336" t="s">
        <v>24</v>
      </c>
      <c r="P1336" cm="1">
        <f t="array" ref="P1336">IF(Q1336&gt;0,INDEX(Q1336:Q23060,MATCH(TRUE,INDEX(Q1336:Q23060="",,),0)-1),"")</f>
        <v>7</v>
      </c>
      <c r="Q1336">
        <v>1</v>
      </c>
      <c r="R1336">
        <f t="shared" si="23"/>
        <v>0</v>
      </c>
    </row>
    <row r="1337" spans="1:18" x14ac:dyDescent="0.3">
      <c r="A1337" t="s">
        <v>150</v>
      </c>
      <c r="B1337" s="1">
        <v>38491</v>
      </c>
      <c r="C1337" t="s">
        <v>16</v>
      </c>
      <c r="D1337" t="s">
        <v>174</v>
      </c>
      <c r="E1337" t="s">
        <v>175</v>
      </c>
      <c r="G1337" s="6" t="s">
        <v>29</v>
      </c>
      <c r="H1337" t="s">
        <v>126</v>
      </c>
      <c r="I1337" t="s">
        <v>21</v>
      </c>
      <c r="J1337" t="s">
        <v>22</v>
      </c>
      <c r="K1337">
        <v>13.9</v>
      </c>
      <c r="L1337">
        <v>48</v>
      </c>
      <c r="M1337" t="s">
        <v>165</v>
      </c>
      <c r="N1337">
        <v>48</v>
      </c>
      <c r="O1337" t="s">
        <v>24</v>
      </c>
      <c r="P1337" cm="1">
        <f t="array" ref="P1337">IF(Q1337&gt;0,INDEX(Q1337:Q23061,MATCH(TRUE,INDEX(Q1337:Q23061="",,),0)-1),"")</f>
        <v>7</v>
      </c>
      <c r="Q1337">
        <v>1</v>
      </c>
      <c r="R1337">
        <f t="shared" si="23"/>
        <v>0</v>
      </c>
    </row>
    <row r="1338" spans="1:18" x14ac:dyDescent="0.3">
      <c r="A1338" t="s">
        <v>150</v>
      </c>
      <c r="B1338" s="1">
        <v>38491</v>
      </c>
      <c r="C1338" t="s">
        <v>16</v>
      </c>
      <c r="D1338" t="s">
        <v>174</v>
      </c>
      <c r="E1338" t="s">
        <v>175</v>
      </c>
      <c r="G1338" s="6" t="s">
        <v>29</v>
      </c>
      <c r="H1338" t="s">
        <v>25</v>
      </c>
      <c r="I1338" t="s">
        <v>21</v>
      </c>
      <c r="J1338" t="s">
        <v>22</v>
      </c>
      <c r="K1338">
        <v>15.9</v>
      </c>
      <c r="L1338">
        <v>92</v>
      </c>
      <c r="M1338" t="s">
        <v>165</v>
      </c>
      <c r="N1338">
        <v>92</v>
      </c>
      <c r="O1338" t="s">
        <v>24</v>
      </c>
      <c r="P1338" cm="1">
        <f t="array" ref="P1338">IF(Q1338&gt;0,INDEX(Q1338:Q23062,MATCH(TRUE,INDEX(Q1338:Q23062="",,),0)-1),"")</f>
        <v>7</v>
      </c>
      <c r="Q1338">
        <v>1</v>
      </c>
      <c r="R1338">
        <f t="shared" si="23"/>
        <v>0</v>
      </c>
    </row>
    <row r="1339" spans="1:18" x14ac:dyDescent="0.3">
      <c r="A1339" t="s">
        <v>150</v>
      </c>
      <c r="B1339" s="1">
        <v>38491</v>
      </c>
      <c r="C1339" t="s">
        <v>16</v>
      </c>
      <c r="D1339" t="s">
        <v>174</v>
      </c>
      <c r="E1339" t="s">
        <v>175</v>
      </c>
      <c r="G1339" s="6" t="s">
        <v>29</v>
      </c>
      <c r="H1339" t="s">
        <v>30</v>
      </c>
      <c r="I1339" t="s">
        <v>26</v>
      </c>
      <c r="J1339" t="s">
        <v>27</v>
      </c>
      <c r="K1339">
        <v>155</v>
      </c>
      <c r="L1339">
        <v>14.8</v>
      </c>
      <c r="M1339" t="s">
        <v>165</v>
      </c>
      <c r="N1339">
        <v>14.8</v>
      </c>
      <c r="O1339" t="s">
        <v>24</v>
      </c>
      <c r="P1339" cm="1">
        <f t="array" ref="P1339">IF(Q1339&gt;0,INDEX(Q1339:Q23063,MATCH(TRUE,INDEX(Q1339:Q23063="",,),0)-1),"")</f>
        <v>7</v>
      </c>
      <c r="Q1339">
        <v>1</v>
      </c>
      <c r="R1339">
        <f t="shared" si="23"/>
        <v>0</v>
      </c>
    </row>
    <row r="1340" spans="1:18" x14ac:dyDescent="0.3">
      <c r="A1340" t="s">
        <v>150</v>
      </c>
      <c r="B1340" s="1">
        <v>38491</v>
      </c>
      <c r="C1340" t="s">
        <v>16</v>
      </c>
      <c r="D1340" t="s">
        <v>174</v>
      </c>
      <c r="E1340" t="s">
        <v>175</v>
      </c>
      <c r="G1340" s="6" t="s">
        <v>29</v>
      </c>
      <c r="H1340" t="s">
        <v>20</v>
      </c>
      <c r="I1340" t="s">
        <v>26</v>
      </c>
      <c r="J1340" t="s">
        <v>27</v>
      </c>
      <c r="K1340">
        <v>362</v>
      </c>
      <c r="L1340">
        <v>9.9499999999999993</v>
      </c>
      <c r="M1340" t="s">
        <v>165</v>
      </c>
      <c r="N1340">
        <v>9.9499999999999993</v>
      </c>
      <c r="O1340" t="s">
        <v>24</v>
      </c>
      <c r="P1340" cm="1">
        <f t="array" ref="P1340">IF(Q1340&gt;0,INDEX(Q1340:Q23064,MATCH(TRUE,INDEX(Q1340:Q23064="",,),0)-1),"")</f>
        <v>7</v>
      </c>
      <c r="Q1340">
        <v>1</v>
      </c>
      <c r="R1340">
        <f t="shared" si="23"/>
        <v>0</v>
      </c>
    </row>
    <row r="1341" spans="1:18" x14ac:dyDescent="0.3">
      <c r="A1341" t="s">
        <v>150</v>
      </c>
      <c r="B1341" s="1">
        <v>38491</v>
      </c>
      <c r="C1341" t="s">
        <v>16</v>
      </c>
      <c r="D1341" t="s">
        <v>174</v>
      </c>
      <c r="E1341" t="s">
        <v>175</v>
      </c>
      <c r="G1341" s="6" t="s">
        <v>29</v>
      </c>
      <c r="H1341" t="s">
        <v>126</v>
      </c>
      <c r="I1341" t="s">
        <v>26</v>
      </c>
      <c r="J1341" t="s">
        <v>27</v>
      </c>
      <c r="K1341">
        <v>303</v>
      </c>
      <c r="L1341">
        <v>16.399999999999999</v>
      </c>
      <c r="M1341" t="s">
        <v>165</v>
      </c>
      <c r="N1341">
        <v>16.399999999999999</v>
      </c>
      <c r="O1341" t="s">
        <v>24</v>
      </c>
      <c r="P1341" cm="1">
        <f t="array" ref="P1341">IF(Q1341&gt;0,INDEX(Q1341:Q23065,MATCH(TRUE,INDEX(Q1341:Q23065="",,),0)-1),"")</f>
        <v>7</v>
      </c>
      <c r="Q1341">
        <v>1</v>
      </c>
      <c r="R1341">
        <f t="shared" si="23"/>
        <v>0</v>
      </c>
    </row>
    <row r="1342" spans="1:18" x14ac:dyDescent="0.3">
      <c r="A1342" t="s">
        <v>150</v>
      </c>
      <c r="B1342" s="1">
        <v>38491</v>
      </c>
      <c r="C1342" t="s">
        <v>16</v>
      </c>
      <c r="D1342" t="s">
        <v>174</v>
      </c>
      <c r="E1342" t="s">
        <v>175</v>
      </c>
      <c r="G1342" s="6" t="s">
        <v>29</v>
      </c>
      <c r="H1342" t="s">
        <v>25</v>
      </c>
      <c r="I1342" t="s">
        <v>26</v>
      </c>
      <c r="J1342" t="s">
        <v>27</v>
      </c>
      <c r="K1342">
        <v>224</v>
      </c>
      <c r="L1342">
        <v>30.3</v>
      </c>
      <c r="M1342" t="s">
        <v>165</v>
      </c>
      <c r="N1342">
        <v>30.3</v>
      </c>
      <c r="O1342" t="s">
        <v>24</v>
      </c>
      <c r="P1342" cm="1">
        <f t="array" ref="P1342">IF(Q1342&gt;0,INDEX(Q1342:Q23066,MATCH(TRUE,INDEX(Q1342:Q23066="",,),0)-1),"")</f>
        <v>7</v>
      </c>
      <c r="Q1342">
        <v>1</v>
      </c>
      <c r="R1342">
        <f t="shared" si="23"/>
        <v>0</v>
      </c>
    </row>
    <row r="1343" spans="1:18" x14ac:dyDescent="0.3">
      <c r="A1343" t="s">
        <v>150</v>
      </c>
      <c r="B1343" s="1">
        <v>38491</v>
      </c>
      <c r="C1343" t="s">
        <v>16</v>
      </c>
      <c r="D1343" t="s">
        <v>174</v>
      </c>
      <c r="E1343" t="s">
        <v>175</v>
      </c>
      <c r="G1343" s="6" t="s">
        <v>29</v>
      </c>
      <c r="H1343" t="s">
        <v>69</v>
      </c>
      <c r="I1343" t="s">
        <v>26</v>
      </c>
      <c r="J1343" t="s">
        <v>27</v>
      </c>
      <c r="K1343">
        <v>18</v>
      </c>
      <c r="L1343">
        <v>18.05</v>
      </c>
      <c r="M1343" t="s">
        <v>165</v>
      </c>
      <c r="N1343">
        <v>18.05</v>
      </c>
      <c r="O1343" t="s">
        <v>24</v>
      </c>
      <c r="P1343" cm="1">
        <f t="array" ref="P1343">IF(Q1343&gt;0,INDEX(Q1343:Q23067,MATCH(TRUE,INDEX(Q1343:Q23067="",,),0)-1),"")</f>
        <v>7</v>
      </c>
      <c r="Q1343">
        <v>1</v>
      </c>
      <c r="R1343">
        <f t="shared" si="23"/>
        <v>0</v>
      </c>
    </row>
    <row r="1344" spans="1:18" x14ac:dyDescent="0.3">
      <c r="A1344" t="s">
        <v>150</v>
      </c>
      <c r="B1344" s="1">
        <v>38491</v>
      </c>
      <c r="C1344" t="s">
        <v>16</v>
      </c>
      <c r="D1344" t="s">
        <v>174</v>
      </c>
      <c r="E1344" t="s">
        <v>175</v>
      </c>
      <c r="G1344" t="s">
        <v>19</v>
      </c>
      <c r="H1344" t="s">
        <v>20</v>
      </c>
      <c r="I1344" t="s">
        <v>21</v>
      </c>
      <c r="J1344" t="s">
        <v>22</v>
      </c>
      <c r="K1344">
        <v>59</v>
      </c>
      <c r="L1344">
        <v>388</v>
      </c>
      <c r="M1344" t="s">
        <v>164</v>
      </c>
      <c r="N1344">
        <v>1375</v>
      </c>
      <c r="P1344" cm="1">
        <f t="array" ref="P1344">IF(Q1344&gt;0,INDEX(Q1344:Q23068,MATCH(TRUE,INDEX(Q1344:Q23068="",,),0)-1),"")</f>
        <v>7</v>
      </c>
      <c r="Q1344">
        <v>2</v>
      </c>
      <c r="R1344">
        <f t="shared" si="23"/>
        <v>0</v>
      </c>
    </row>
    <row r="1345" spans="1:18" x14ac:dyDescent="0.3">
      <c r="A1345" t="s">
        <v>150</v>
      </c>
      <c r="B1345" s="1">
        <v>38491</v>
      </c>
      <c r="C1345" t="s">
        <v>16</v>
      </c>
      <c r="D1345" t="s">
        <v>174</v>
      </c>
      <c r="E1345" t="s">
        <v>175</v>
      </c>
      <c r="G1345" t="s">
        <v>19</v>
      </c>
      <c r="H1345" t="s">
        <v>43</v>
      </c>
      <c r="I1345" t="s">
        <v>21</v>
      </c>
      <c r="J1345" t="s">
        <v>22</v>
      </c>
      <c r="K1345">
        <v>93.7</v>
      </c>
      <c r="L1345">
        <v>152</v>
      </c>
      <c r="M1345" t="s">
        <v>164</v>
      </c>
      <c r="N1345">
        <v>152</v>
      </c>
      <c r="P1345" cm="1">
        <f t="array" ref="P1345">IF(Q1345&gt;0,INDEX(Q1345:Q23069,MATCH(TRUE,INDEX(Q1345:Q23069="",,),0)-1),"")</f>
        <v>7</v>
      </c>
      <c r="Q1345">
        <v>2</v>
      </c>
      <c r="R1345">
        <f t="shared" si="23"/>
        <v>0</v>
      </c>
    </row>
    <row r="1346" spans="1:18" x14ac:dyDescent="0.3">
      <c r="A1346" t="s">
        <v>150</v>
      </c>
      <c r="B1346" s="1">
        <v>38491</v>
      </c>
      <c r="C1346" t="s">
        <v>16</v>
      </c>
      <c r="D1346" t="s">
        <v>174</v>
      </c>
      <c r="E1346" t="s">
        <v>175</v>
      </c>
      <c r="G1346" t="s">
        <v>19</v>
      </c>
      <c r="H1346" t="s">
        <v>43</v>
      </c>
      <c r="I1346" t="s">
        <v>26</v>
      </c>
      <c r="J1346" t="s">
        <v>27</v>
      </c>
      <c r="K1346">
        <v>1237</v>
      </c>
      <c r="L1346">
        <v>19.2</v>
      </c>
      <c r="M1346" t="s">
        <v>164</v>
      </c>
      <c r="N1346">
        <v>19.2</v>
      </c>
      <c r="P1346" cm="1">
        <f t="array" ref="P1346">IF(Q1346&gt;0,INDEX(Q1346:Q23070,MATCH(TRUE,INDEX(Q1346:Q23070="",,),0)-1),"")</f>
        <v>7</v>
      </c>
      <c r="Q1346">
        <v>2</v>
      </c>
      <c r="R1346">
        <f t="shared" si="23"/>
        <v>0</v>
      </c>
    </row>
    <row r="1347" spans="1:18" x14ac:dyDescent="0.3">
      <c r="A1347" t="s">
        <v>150</v>
      </c>
      <c r="B1347" s="1">
        <v>38491</v>
      </c>
      <c r="C1347" t="s">
        <v>16</v>
      </c>
      <c r="D1347" t="s">
        <v>174</v>
      </c>
      <c r="E1347" t="s">
        <v>175</v>
      </c>
      <c r="G1347" s="6" t="s">
        <v>29</v>
      </c>
      <c r="H1347" t="s">
        <v>30</v>
      </c>
      <c r="I1347" t="s">
        <v>21</v>
      </c>
      <c r="J1347" t="s">
        <v>22</v>
      </c>
      <c r="K1347">
        <v>4.5</v>
      </c>
      <c r="L1347">
        <v>122</v>
      </c>
      <c r="M1347" t="s">
        <v>164</v>
      </c>
      <c r="N1347">
        <v>122</v>
      </c>
      <c r="P1347" cm="1">
        <f t="array" ref="P1347">IF(Q1347&gt;0,INDEX(Q1347:Q23071,MATCH(TRUE,INDEX(Q1347:Q23071="",,),0)-1),"")</f>
        <v>7</v>
      </c>
      <c r="Q1347">
        <v>2</v>
      </c>
      <c r="R1347">
        <f t="shared" si="23"/>
        <v>0</v>
      </c>
    </row>
    <row r="1348" spans="1:18" x14ac:dyDescent="0.3">
      <c r="A1348" t="s">
        <v>150</v>
      </c>
      <c r="B1348" s="1">
        <v>38491</v>
      </c>
      <c r="C1348" t="s">
        <v>16</v>
      </c>
      <c r="D1348" t="s">
        <v>174</v>
      </c>
      <c r="E1348" t="s">
        <v>175</v>
      </c>
      <c r="G1348" s="6" t="s">
        <v>29</v>
      </c>
      <c r="H1348" t="s">
        <v>126</v>
      </c>
      <c r="I1348" t="s">
        <v>21</v>
      </c>
      <c r="J1348" t="s">
        <v>22</v>
      </c>
      <c r="K1348">
        <v>13.9</v>
      </c>
      <c r="L1348">
        <v>48</v>
      </c>
      <c r="M1348" t="s">
        <v>164</v>
      </c>
      <c r="N1348">
        <v>48</v>
      </c>
      <c r="P1348" cm="1">
        <f t="array" ref="P1348">IF(Q1348&gt;0,INDEX(Q1348:Q23072,MATCH(TRUE,INDEX(Q1348:Q23072="",,),0)-1),"")</f>
        <v>7</v>
      </c>
      <c r="Q1348">
        <v>2</v>
      </c>
      <c r="R1348">
        <f t="shared" si="23"/>
        <v>0</v>
      </c>
    </row>
    <row r="1349" spans="1:18" x14ac:dyDescent="0.3">
      <c r="A1349" t="s">
        <v>150</v>
      </c>
      <c r="B1349" s="1">
        <v>38491</v>
      </c>
      <c r="C1349" t="s">
        <v>16</v>
      </c>
      <c r="D1349" t="s">
        <v>174</v>
      </c>
      <c r="E1349" t="s">
        <v>175</v>
      </c>
      <c r="G1349" s="6" t="s">
        <v>29</v>
      </c>
      <c r="H1349" t="s">
        <v>25</v>
      </c>
      <c r="I1349" t="s">
        <v>21</v>
      </c>
      <c r="J1349" t="s">
        <v>22</v>
      </c>
      <c r="K1349">
        <v>15.9</v>
      </c>
      <c r="L1349">
        <v>92</v>
      </c>
      <c r="M1349" t="s">
        <v>164</v>
      </c>
      <c r="N1349">
        <v>92</v>
      </c>
      <c r="P1349" cm="1">
        <f t="array" ref="P1349">IF(Q1349&gt;0,INDEX(Q1349:Q23073,MATCH(TRUE,INDEX(Q1349:Q23073="",,),0)-1),"")</f>
        <v>7</v>
      </c>
      <c r="Q1349">
        <v>2</v>
      </c>
      <c r="R1349">
        <f t="shared" si="23"/>
        <v>0</v>
      </c>
    </row>
    <row r="1350" spans="1:18" x14ac:dyDescent="0.3">
      <c r="A1350" t="s">
        <v>150</v>
      </c>
      <c r="B1350" s="1">
        <v>38491</v>
      </c>
      <c r="C1350" t="s">
        <v>16</v>
      </c>
      <c r="D1350" t="s">
        <v>174</v>
      </c>
      <c r="E1350" t="s">
        <v>175</v>
      </c>
      <c r="G1350" s="6" t="s">
        <v>29</v>
      </c>
      <c r="H1350" t="s">
        <v>30</v>
      </c>
      <c r="I1350" t="s">
        <v>26</v>
      </c>
      <c r="J1350" t="s">
        <v>27</v>
      </c>
      <c r="K1350">
        <v>155</v>
      </c>
      <c r="L1350">
        <v>14.8</v>
      </c>
      <c r="M1350" t="s">
        <v>164</v>
      </c>
      <c r="N1350">
        <v>14.8</v>
      </c>
      <c r="P1350" cm="1">
        <f t="array" ref="P1350">IF(Q1350&gt;0,INDEX(Q1350:Q23074,MATCH(TRUE,INDEX(Q1350:Q23074="",,),0)-1),"")</f>
        <v>7</v>
      </c>
      <c r="Q1350">
        <v>2</v>
      </c>
      <c r="R1350">
        <f t="shared" si="23"/>
        <v>0</v>
      </c>
    </row>
    <row r="1351" spans="1:18" x14ac:dyDescent="0.3">
      <c r="A1351" t="s">
        <v>150</v>
      </c>
      <c r="B1351" s="1">
        <v>38491</v>
      </c>
      <c r="C1351" t="s">
        <v>16</v>
      </c>
      <c r="D1351" t="s">
        <v>174</v>
      </c>
      <c r="E1351" t="s">
        <v>175</v>
      </c>
      <c r="G1351" s="6" t="s">
        <v>29</v>
      </c>
      <c r="H1351" t="s">
        <v>20</v>
      </c>
      <c r="I1351" t="s">
        <v>26</v>
      </c>
      <c r="J1351" t="s">
        <v>27</v>
      </c>
      <c r="K1351">
        <v>362</v>
      </c>
      <c r="L1351">
        <v>9.9499999999999993</v>
      </c>
      <c r="M1351" t="s">
        <v>164</v>
      </c>
      <c r="N1351">
        <v>9.9499999999999993</v>
      </c>
      <c r="P1351" cm="1">
        <f t="array" ref="P1351">IF(Q1351&gt;0,INDEX(Q1351:Q23075,MATCH(TRUE,INDEX(Q1351:Q23075="",,),0)-1),"")</f>
        <v>7</v>
      </c>
      <c r="Q1351">
        <v>2</v>
      </c>
      <c r="R1351">
        <f t="shared" si="23"/>
        <v>0</v>
      </c>
    </row>
    <row r="1352" spans="1:18" x14ac:dyDescent="0.3">
      <c r="A1352" t="s">
        <v>150</v>
      </c>
      <c r="B1352" s="1">
        <v>38491</v>
      </c>
      <c r="C1352" t="s">
        <v>16</v>
      </c>
      <c r="D1352" t="s">
        <v>174</v>
      </c>
      <c r="E1352" t="s">
        <v>175</v>
      </c>
      <c r="G1352" s="6" t="s">
        <v>29</v>
      </c>
      <c r="H1352" t="s">
        <v>126</v>
      </c>
      <c r="I1352" t="s">
        <v>26</v>
      </c>
      <c r="J1352" t="s">
        <v>27</v>
      </c>
      <c r="K1352">
        <v>303</v>
      </c>
      <c r="L1352">
        <v>16.399999999999999</v>
      </c>
      <c r="M1352" t="s">
        <v>164</v>
      </c>
      <c r="N1352">
        <v>16.399999999999999</v>
      </c>
      <c r="P1352" cm="1">
        <f t="array" ref="P1352">IF(Q1352&gt;0,INDEX(Q1352:Q23076,MATCH(TRUE,INDEX(Q1352:Q23076="",,),0)-1),"")</f>
        <v>7</v>
      </c>
      <c r="Q1352">
        <v>2</v>
      </c>
      <c r="R1352">
        <f t="shared" si="23"/>
        <v>0</v>
      </c>
    </row>
    <row r="1353" spans="1:18" x14ac:dyDescent="0.3">
      <c r="A1353" t="s">
        <v>150</v>
      </c>
      <c r="B1353" s="1">
        <v>38491</v>
      </c>
      <c r="C1353" t="s">
        <v>16</v>
      </c>
      <c r="D1353" t="s">
        <v>174</v>
      </c>
      <c r="E1353" t="s">
        <v>175</v>
      </c>
      <c r="G1353" s="6" t="s">
        <v>29</v>
      </c>
      <c r="H1353" t="s">
        <v>25</v>
      </c>
      <c r="I1353" t="s">
        <v>26</v>
      </c>
      <c r="J1353" t="s">
        <v>27</v>
      </c>
      <c r="K1353">
        <v>224</v>
      </c>
      <c r="L1353">
        <v>30.3</v>
      </c>
      <c r="M1353" t="s">
        <v>164</v>
      </c>
      <c r="N1353">
        <v>30.3</v>
      </c>
      <c r="P1353" cm="1">
        <f t="array" ref="P1353">IF(Q1353&gt;0,INDEX(Q1353:Q23077,MATCH(TRUE,INDEX(Q1353:Q23077="",,),0)-1),"")</f>
        <v>7</v>
      </c>
      <c r="Q1353">
        <v>2</v>
      </c>
      <c r="R1353">
        <f t="shared" si="23"/>
        <v>0</v>
      </c>
    </row>
    <row r="1354" spans="1:18" x14ac:dyDescent="0.3">
      <c r="A1354" t="s">
        <v>150</v>
      </c>
      <c r="B1354" s="1">
        <v>38491</v>
      </c>
      <c r="C1354" t="s">
        <v>16</v>
      </c>
      <c r="D1354" t="s">
        <v>174</v>
      </c>
      <c r="E1354" t="s">
        <v>175</v>
      </c>
      <c r="G1354" s="6" t="s">
        <v>29</v>
      </c>
      <c r="H1354" t="s">
        <v>69</v>
      </c>
      <c r="I1354" t="s">
        <v>26</v>
      </c>
      <c r="J1354" t="s">
        <v>27</v>
      </c>
      <c r="K1354">
        <v>18</v>
      </c>
      <c r="L1354">
        <v>18.05</v>
      </c>
      <c r="M1354" t="s">
        <v>164</v>
      </c>
      <c r="N1354">
        <v>18.05</v>
      </c>
      <c r="P1354" cm="1">
        <f t="array" ref="P1354">IF(Q1354&gt;0,INDEX(Q1354:Q23078,MATCH(TRUE,INDEX(Q1354:Q23078="",,),0)-1),"")</f>
        <v>7</v>
      </c>
      <c r="Q1354">
        <v>2</v>
      </c>
      <c r="R1354">
        <f t="shared" si="23"/>
        <v>0</v>
      </c>
    </row>
    <row r="1355" spans="1:18" x14ac:dyDescent="0.3">
      <c r="A1355" t="s">
        <v>150</v>
      </c>
      <c r="B1355" s="1">
        <v>38491</v>
      </c>
      <c r="C1355" t="s">
        <v>16</v>
      </c>
      <c r="D1355" t="s">
        <v>174</v>
      </c>
      <c r="E1355" t="s">
        <v>175</v>
      </c>
      <c r="G1355" t="s">
        <v>19</v>
      </c>
      <c r="H1355" t="s">
        <v>20</v>
      </c>
      <c r="I1355" t="s">
        <v>21</v>
      </c>
      <c r="J1355" t="s">
        <v>22</v>
      </c>
      <c r="K1355">
        <v>59</v>
      </c>
      <c r="L1355">
        <v>388</v>
      </c>
      <c r="M1355" t="s">
        <v>163</v>
      </c>
      <c r="N1355">
        <v>593.22</v>
      </c>
      <c r="P1355" cm="1">
        <f t="array" ref="P1355">IF(Q1355&gt;0,INDEX(Q1355:Q23079,MATCH(TRUE,INDEX(Q1355:Q23079="",,),0)-1),"")</f>
        <v>7</v>
      </c>
      <c r="Q1355">
        <v>3</v>
      </c>
      <c r="R1355">
        <f t="shared" si="23"/>
        <v>0</v>
      </c>
    </row>
    <row r="1356" spans="1:18" x14ac:dyDescent="0.3">
      <c r="A1356" t="s">
        <v>150</v>
      </c>
      <c r="B1356" s="1">
        <v>38491</v>
      </c>
      <c r="C1356" t="s">
        <v>16</v>
      </c>
      <c r="D1356" t="s">
        <v>174</v>
      </c>
      <c r="E1356" t="s">
        <v>175</v>
      </c>
      <c r="G1356" t="s">
        <v>19</v>
      </c>
      <c r="H1356" t="s">
        <v>43</v>
      </c>
      <c r="I1356" t="s">
        <v>21</v>
      </c>
      <c r="J1356" t="s">
        <v>22</v>
      </c>
      <c r="K1356">
        <v>93.7</v>
      </c>
      <c r="L1356">
        <v>152</v>
      </c>
      <c r="M1356" t="s">
        <v>163</v>
      </c>
      <c r="N1356">
        <v>312.7</v>
      </c>
      <c r="P1356" cm="1">
        <f t="array" ref="P1356">IF(Q1356&gt;0,INDEX(Q1356:Q23080,MATCH(TRUE,INDEX(Q1356:Q23080="",,),0)-1),"")</f>
        <v>7</v>
      </c>
      <c r="Q1356">
        <v>3</v>
      </c>
      <c r="R1356">
        <f t="shared" si="23"/>
        <v>0</v>
      </c>
    </row>
    <row r="1357" spans="1:18" x14ac:dyDescent="0.3">
      <c r="A1357" t="s">
        <v>150</v>
      </c>
      <c r="B1357" s="1">
        <v>38491</v>
      </c>
      <c r="C1357" t="s">
        <v>16</v>
      </c>
      <c r="D1357" t="s">
        <v>174</v>
      </c>
      <c r="E1357" t="s">
        <v>175</v>
      </c>
      <c r="G1357" t="s">
        <v>19</v>
      </c>
      <c r="H1357" t="s">
        <v>43</v>
      </c>
      <c r="I1357" t="s">
        <v>26</v>
      </c>
      <c r="J1357" t="s">
        <v>27</v>
      </c>
      <c r="K1357">
        <v>1237</v>
      </c>
      <c r="L1357">
        <v>19.2</v>
      </c>
      <c r="M1357" t="s">
        <v>163</v>
      </c>
      <c r="N1357">
        <v>38.1</v>
      </c>
      <c r="P1357" cm="1">
        <f t="array" ref="P1357">IF(Q1357&gt;0,INDEX(Q1357:Q23081,MATCH(TRUE,INDEX(Q1357:Q23081="",,),0)-1),"")</f>
        <v>7</v>
      </c>
      <c r="Q1357">
        <v>3</v>
      </c>
      <c r="R1357">
        <f t="shared" si="23"/>
        <v>0</v>
      </c>
    </row>
    <row r="1358" spans="1:18" x14ac:dyDescent="0.3">
      <c r="A1358" t="s">
        <v>150</v>
      </c>
      <c r="B1358" s="1">
        <v>38491</v>
      </c>
      <c r="C1358" t="s">
        <v>16</v>
      </c>
      <c r="D1358" t="s">
        <v>174</v>
      </c>
      <c r="E1358" t="s">
        <v>175</v>
      </c>
      <c r="G1358" s="6" t="s">
        <v>29</v>
      </c>
      <c r="H1358" t="s">
        <v>30</v>
      </c>
      <c r="I1358" t="s">
        <v>21</v>
      </c>
      <c r="J1358" t="s">
        <v>22</v>
      </c>
      <c r="K1358">
        <v>4.5</v>
      </c>
      <c r="L1358">
        <v>122</v>
      </c>
      <c r="M1358" t="s">
        <v>163</v>
      </c>
      <c r="N1358">
        <v>122</v>
      </c>
      <c r="P1358" cm="1">
        <f t="array" ref="P1358">IF(Q1358&gt;0,INDEX(Q1358:Q23082,MATCH(TRUE,INDEX(Q1358:Q23082="",,),0)-1),"")</f>
        <v>7</v>
      </c>
      <c r="Q1358">
        <v>3</v>
      </c>
      <c r="R1358">
        <f t="shared" si="23"/>
        <v>0</v>
      </c>
    </row>
    <row r="1359" spans="1:18" x14ac:dyDescent="0.3">
      <c r="A1359" t="s">
        <v>150</v>
      </c>
      <c r="B1359" s="1">
        <v>38491</v>
      </c>
      <c r="C1359" t="s">
        <v>16</v>
      </c>
      <c r="D1359" t="s">
        <v>174</v>
      </c>
      <c r="E1359" t="s">
        <v>175</v>
      </c>
      <c r="G1359" s="6" t="s">
        <v>29</v>
      </c>
      <c r="H1359" t="s">
        <v>126</v>
      </c>
      <c r="I1359" t="s">
        <v>21</v>
      </c>
      <c r="J1359" t="s">
        <v>22</v>
      </c>
      <c r="K1359">
        <v>13.9</v>
      </c>
      <c r="L1359">
        <v>48</v>
      </c>
      <c r="M1359" t="s">
        <v>163</v>
      </c>
      <c r="N1359">
        <v>48</v>
      </c>
      <c r="P1359" cm="1">
        <f t="array" ref="P1359">IF(Q1359&gt;0,INDEX(Q1359:Q23083,MATCH(TRUE,INDEX(Q1359:Q23083="",,),0)-1),"")</f>
        <v>7</v>
      </c>
      <c r="Q1359">
        <v>3</v>
      </c>
      <c r="R1359">
        <f t="shared" si="23"/>
        <v>0</v>
      </c>
    </row>
    <row r="1360" spans="1:18" x14ac:dyDescent="0.3">
      <c r="A1360" t="s">
        <v>150</v>
      </c>
      <c r="B1360" s="1">
        <v>38491</v>
      </c>
      <c r="C1360" t="s">
        <v>16</v>
      </c>
      <c r="D1360" t="s">
        <v>174</v>
      </c>
      <c r="E1360" t="s">
        <v>175</v>
      </c>
      <c r="G1360" s="6" t="s">
        <v>29</v>
      </c>
      <c r="H1360" t="s">
        <v>25</v>
      </c>
      <c r="I1360" t="s">
        <v>21</v>
      </c>
      <c r="J1360" t="s">
        <v>22</v>
      </c>
      <c r="K1360">
        <v>15.9</v>
      </c>
      <c r="L1360">
        <v>92</v>
      </c>
      <c r="M1360" t="s">
        <v>163</v>
      </c>
      <c r="N1360">
        <v>92</v>
      </c>
      <c r="P1360" cm="1">
        <f t="array" ref="P1360">IF(Q1360&gt;0,INDEX(Q1360:Q23084,MATCH(TRUE,INDEX(Q1360:Q23084="",,),0)-1),"")</f>
        <v>7</v>
      </c>
      <c r="Q1360">
        <v>3</v>
      </c>
      <c r="R1360">
        <f t="shared" si="23"/>
        <v>0</v>
      </c>
    </row>
    <row r="1361" spans="1:18" x14ac:dyDescent="0.3">
      <c r="A1361" t="s">
        <v>150</v>
      </c>
      <c r="B1361" s="1">
        <v>38491</v>
      </c>
      <c r="C1361" t="s">
        <v>16</v>
      </c>
      <c r="D1361" t="s">
        <v>174</v>
      </c>
      <c r="E1361" t="s">
        <v>175</v>
      </c>
      <c r="G1361" s="6" t="s">
        <v>29</v>
      </c>
      <c r="H1361" t="s">
        <v>30</v>
      </c>
      <c r="I1361" t="s">
        <v>26</v>
      </c>
      <c r="J1361" t="s">
        <v>27</v>
      </c>
      <c r="K1361">
        <v>155</v>
      </c>
      <c r="L1361">
        <v>14.8</v>
      </c>
      <c r="M1361" t="s">
        <v>163</v>
      </c>
      <c r="N1361">
        <v>14.8</v>
      </c>
      <c r="P1361" cm="1">
        <f t="array" ref="P1361">IF(Q1361&gt;0,INDEX(Q1361:Q23085,MATCH(TRUE,INDEX(Q1361:Q23085="",,),0)-1),"")</f>
        <v>7</v>
      </c>
      <c r="Q1361">
        <v>3</v>
      </c>
      <c r="R1361">
        <f t="shared" si="23"/>
        <v>0</v>
      </c>
    </row>
    <row r="1362" spans="1:18" x14ac:dyDescent="0.3">
      <c r="A1362" t="s">
        <v>150</v>
      </c>
      <c r="B1362" s="1">
        <v>38491</v>
      </c>
      <c r="C1362" t="s">
        <v>16</v>
      </c>
      <c r="D1362" t="s">
        <v>174</v>
      </c>
      <c r="E1362" t="s">
        <v>175</v>
      </c>
      <c r="G1362" s="6" t="s">
        <v>29</v>
      </c>
      <c r="H1362" t="s">
        <v>20</v>
      </c>
      <c r="I1362" t="s">
        <v>26</v>
      </c>
      <c r="J1362" t="s">
        <v>27</v>
      </c>
      <c r="K1362">
        <v>362</v>
      </c>
      <c r="L1362">
        <v>9.9499999999999993</v>
      </c>
      <c r="M1362" t="s">
        <v>163</v>
      </c>
      <c r="N1362">
        <v>9.9499999999999993</v>
      </c>
      <c r="P1362" cm="1">
        <f t="array" ref="P1362">IF(Q1362&gt;0,INDEX(Q1362:Q23086,MATCH(TRUE,INDEX(Q1362:Q23086="",,),0)-1),"")</f>
        <v>7</v>
      </c>
      <c r="Q1362">
        <v>3</v>
      </c>
      <c r="R1362">
        <f t="shared" si="23"/>
        <v>0</v>
      </c>
    </row>
    <row r="1363" spans="1:18" x14ac:dyDescent="0.3">
      <c r="A1363" t="s">
        <v>150</v>
      </c>
      <c r="B1363" s="1">
        <v>38491</v>
      </c>
      <c r="C1363" t="s">
        <v>16</v>
      </c>
      <c r="D1363" t="s">
        <v>174</v>
      </c>
      <c r="E1363" t="s">
        <v>175</v>
      </c>
      <c r="G1363" s="6" t="s">
        <v>29</v>
      </c>
      <c r="H1363" t="s">
        <v>126</v>
      </c>
      <c r="I1363" t="s">
        <v>26</v>
      </c>
      <c r="J1363" t="s">
        <v>27</v>
      </c>
      <c r="K1363">
        <v>303</v>
      </c>
      <c r="L1363">
        <v>16.399999999999999</v>
      </c>
      <c r="M1363" t="s">
        <v>163</v>
      </c>
      <c r="N1363">
        <v>16.399999999999999</v>
      </c>
      <c r="P1363" cm="1">
        <f t="array" ref="P1363">IF(Q1363&gt;0,INDEX(Q1363:Q23087,MATCH(TRUE,INDEX(Q1363:Q23087="",,),0)-1),"")</f>
        <v>7</v>
      </c>
      <c r="Q1363">
        <v>3</v>
      </c>
      <c r="R1363">
        <f t="shared" si="23"/>
        <v>0</v>
      </c>
    </row>
    <row r="1364" spans="1:18" x14ac:dyDescent="0.3">
      <c r="A1364" t="s">
        <v>150</v>
      </c>
      <c r="B1364" s="1">
        <v>38491</v>
      </c>
      <c r="C1364" t="s">
        <v>16</v>
      </c>
      <c r="D1364" t="s">
        <v>174</v>
      </c>
      <c r="E1364" t="s">
        <v>175</v>
      </c>
      <c r="G1364" s="6" t="s">
        <v>29</v>
      </c>
      <c r="H1364" t="s">
        <v>25</v>
      </c>
      <c r="I1364" t="s">
        <v>26</v>
      </c>
      <c r="J1364" t="s">
        <v>27</v>
      </c>
      <c r="K1364">
        <v>224</v>
      </c>
      <c r="L1364">
        <v>30.3</v>
      </c>
      <c r="M1364" t="s">
        <v>163</v>
      </c>
      <c r="N1364">
        <v>30.3</v>
      </c>
      <c r="P1364" cm="1">
        <f t="array" ref="P1364">IF(Q1364&gt;0,INDEX(Q1364:Q23088,MATCH(TRUE,INDEX(Q1364:Q23088="",,),0)-1),"")</f>
        <v>7</v>
      </c>
      <c r="Q1364">
        <v>3</v>
      </c>
      <c r="R1364">
        <f t="shared" si="23"/>
        <v>0</v>
      </c>
    </row>
    <row r="1365" spans="1:18" x14ac:dyDescent="0.3">
      <c r="A1365" t="s">
        <v>150</v>
      </c>
      <c r="B1365" s="1">
        <v>38491</v>
      </c>
      <c r="C1365" t="s">
        <v>16</v>
      </c>
      <c r="D1365" t="s">
        <v>174</v>
      </c>
      <c r="E1365" t="s">
        <v>175</v>
      </c>
      <c r="G1365" s="6" t="s">
        <v>29</v>
      </c>
      <c r="H1365" t="s">
        <v>69</v>
      </c>
      <c r="I1365" t="s">
        <v>26</v>
      </c>
      <c r="J1365" t="s">
        <v>27</v>
      </c>
      <c r="K1365">
        <v>18</v>
      </c>
      <c r="L1365">
        <v>18.05</v>
      </c>
      <c r="M1365" t="s">
        <v>163</v>
      </c>
      <c r="N1365">
        <v>18.05</v>
      </c>
      <c r="P1365" cm="1">
        <f t="array" ref="P1365">IF(Q1365&gt;0,INDEX(Q1365:Q23089,MATCH(TRUE,INDEX(Q1365:Q23089="",,),0)-1),"")</f>
        <v>7</v>
      </c>
      <c r="Q1365">
        <v>3</v>
      </c>
      <c r="R1365">
        <f t="shared" si="23"/>
        <v>0</v>
      </c>
    </row>
    <row r="1366" spans="1:18" x14ac:dyDescent="0.3">
      <c r="A1366" t="s">
        <v>150</v>
      </c>
      <c r="B1366" s="1">
        <v>38491</v>
      </c>
      <c r="C1366" t="s">
        <v>16</v>
      </c>
      <c r="D1366" t="s">
        <v>174</v>
      </c>
      <c r="E1366" t="s">
        <v>175</v>
      </c>
      <c r="G1366" t="s">
        <v>19</v>
      </c>
      <c r="H1366" t="s">
        <v>20</v>
      </c>
      <c r="I1366" t="s">
        <v>21</v>
      </c>
      <c r="J1366" t="s">
        <v>22</v>
      </c>
      <c r="K1366">
        <v>59</v>
      </c>
      <c r="L1366">
        <v>388</v>
      </c>
      <c r="M1366" t="s">
        <v>161</v>
      </c>
      <c r="N1366">
        <v>967.12</v>
      </c>
      <c r="P1366" cm="1">
        <f t="array" ref="P1366">IF(Q1366&gt;0,INDEX(Q1366:Q23090,MATCH(TRUE,INDEX(Q1366:Q23090="",,),0)-1),"")</f>
        <v>7</v>
      </c>
      <c r="Q1366">
        <v>4</v>
      </c>
      <c r="R1366">
        <f t="shared" si="23"/>
        <v>0</v>
      </c>
    </row>
    <row r="1367" spans="1:18" x14ac:dyDescent="0.3">
      <c r="A1367" t="s">
        <v>150</v>
      </c>
      <c r="B1367" s="1">
        <v>38491</v>
      </c>
      <c r="C1367" t="s">
        <v>16</v>
      </c>
      <c r="D1367" t="s">
        <v>174</v>
      </c>
      <c r="E1367" t="s">
        <v>175</v>
      </c>
      <c r="G1367" t="s">
        <v>19</v>
      </c>
      <c r="H1367" t="s">
        <v>43</v>
      </c>
      <c r="I1367" t="s">
        <v>21</v>
      </c>
      <c r="J1367" t="s">
        <v>22</v>
      </c>
      <c r="K1367">
        <v>93.7</v>
      </c>
      <c r="L1367">
        <v>152</v>
      </c>
      <c r="M1367" t="s">
        <v>161</v>
      </c>
      <c r="N1367">
        <v>152</v>
      </c>
      <c r="P1367" cm="1">
        <f t="array" ref="P1367">IF(Q1367&gt;0,INDEX(Q1367:Q23091,MATCH(TRUE,INDEX(Q1367:Q23091="",,),0)-1),"")</f>
        <v>7</v>
      </c>
      <c r="Q1367">
        <v>4</v>
      </c>
      <c r="R1367">
        <f t="shared" si="23"/>
        <v>0</v>
      </c>
    </row>
    <row r="1368" spans="1:18" x14ac:dyDescent="0.3">
      <c r="A1368" t="s">
        <v>150</v>
      </c>
      <c r="B1368" s="1">
        <v>38491</v>
      </c>
      <c r="C1368" t="s">
        <v>16</v>
      </c>
      <c r="D1368" t="s">
        <v>174</v>
      </c>
      <c r="E1368" t="s">
        <v>175</v>
      </c>
      <c r="G1368" t="s">
        <v>19</v>
      </c>
      <c r="H1368" t="s">
        <v>43</v>
      </c>
      <c r="I1368" t="s">
        <v>26</v>
      </c>
      <c r="J1368" t="s">
        <v>27</v>
      </c>
      <c r="K1368">
        <v>1237</v>
      </c>
      <c r="L1368">
        <v>19.2</v>
      </c>
      <c r="M1368" t="s">
        <v>161</v>
      </c>
      <c r="N1368">
        <v>19.2</v>
      </c>
      <c r="P1368" cm="1">
        <f t="array" ref="P1368">IF(Q1368&gt;0,INDEX(Q1368:Q23092,MATCH(TRUE,INDEX(Q1368:Q23092="",,),0)-1),"")</f>
        <v>7</v>
      </c>
      <c r="Q1368">
        <v>4</v>
      </c>
      <c r="R1368">
        <f t="shared" si="23"/>
        <v>0</v>
      </c>
    </row>
    <row r="1369" spans="1:18" x14ac:dyDescent="0.3">
      <c r="A1369" t="s">
        <v>150</v>
      </c>
      <c r="B1369" s="1">
        <v>38491</v>
      </c>
      <c r="C1369" t="s">
        <v>16</v>
      </c>
      <c r="D1369" t="s">
        <v>174</v>
      </c>
      <c r="E1369" t="s">
        <v>175</v>
      </c>
      <c r="G1369" s="6" t="s">
        <v>29</v>
      </c>
      <c r="H1369" t="s">
        <v>30</v>
      </c>
      <c r="I1369" t="s">
        <v>21</v>
      </c>
      <c r="J1369" t="s">
        <v>22</v>
      </c>
      <c r="K1369">
        <v>4.5</v>
      </c>
      <c r="L1369">
        <v>122</v>
      </c>
      <c r="M1369" t="s">
        <v>161</v>
      </c>
      <c r="N1369">
        <v>122</v>
      </c>
      <c r="P1369" cm="1">
        <f t="array" ref="P1369">IF(Q1369&gt;0,INDEX(Q1369:Q23093,MATCH(TRUE,INDEX(Q1369:Q23093="",,),0)-1),"")</f>
        <v>7</v>
      </c>
      <c r="Q1369">
        <v>4</v>
      </c>
      <c r="R1369">
        <f t="shared" si="23"/>
        <v>0</v>
      </c>
    </row>
    <row r="1370" spans="1:18" x14ac:dyDescent="0.3">
      <c r="A1370" t="s">
        <v>150</v>
      </c>
      <c r="B1370" s="1">
        <v>38491</v>
      </c>
      <c r="C1370" t="s">
        <v>16</v>
      </c>
      <c r="D1370" t="s">
        <v>174</v>
      </c>
      <c r="E1370" t="s">
        <v>175</v>
      </c>
      <c r="G1370" s="6" t="s">
        <v>29</v>
      </c>
      <c r="H1370" t="s">
        <v>126</v>
      </c>
      <c r="I1370" t="s">
        <v>21</v>
      </c>
      <c r="J1370" t="s">
        <v>22</v>
      </c>
      <c r="K1370">
        <v>13.9</v>
      </c>
      <c r="L1370">
        <v>48</v>
      </c>
      <c r="M1370" t="s">
        <v>161</v>
      </c>
      <c r="N1370">
        <v>48</v>
      </c>
      <c r="P1370" cm="1">
        <f t="array" ref="P1370">IF(Q1370&gt;0,INDEX(Q1370:Q23094,MATCH(TRUE,INDEX(Q1370:Q23094="",,),0)-1),"")</f>
        <v>7</v>
      </c>
      <c r="Q1370">
        <v>4</v>
      </c>
      <c r="R1370">
        <f t="shared" si="23"/>
        <v>0</v>
      </c>
    </row>
    <row r="1371" spans="1:18" x14ac:dyDescent="0.3">
      <c r="A1371" t="s">
        <v>150</v>
      </c>
      <c r="B1371" s="1">
        <v>38491</v>
      </c>
      <c r="C1371" t="s">
        <v>16</v>
      </c>
      <c r="D1371" t="s">
        <v>174</v>
      </c>
      <c r="E1371" t="s">
        <v>175</v>
      </c>
      <c r="G1371" s="6" t="s">
        <v>29</v>
      </c>
      <c r="H1371" t="s">
        <v>25</v>
      </c>
      <c r="I1371" t="s">
        <v>21</v>
      </c>
      <c r="J1371" t="s">
        <v>22</v>
      </c>
      <c r="K1371">
        <v>15.9</v>
      </c>
      <c r="L1371">
        <v>92</v>
      </c>
      <c r="M1371" t="s">
        <v>161</v>
      </c>
      <c r="N1371">
        <v>92</v>
      </c>
      <c r="P1371" cm="1">
        <f t="array" ref="P1371">IF(Q1371&gt;0,INDEX(Q1371:Q23095,MATCH(TRUE,INDEX(Q1371:Q23095="",,),0)-1),"")</f>
        <v>7</v>
      </c>
      <c r="Q1371">
        <v>4</v>
      </c>
      <c r="R1371">
        <f t="shared" si="23"/>
        <v>0</v>
      </c>
    </row>
    <row r="1372" spans="1:18" x14ac:dyDescent="0.3">
      <c r="A1372" t="s">
        <v>150</v>
      </c>
      <c r="B1372" s="1">
        <v>38491</v>
      </c>
      <c r="C1372" t="s">
        <v>16</v>
      </c>
      <c r="D1372" t="s">
        <v>174</v>
      </c>
      <c r="E1372" t="s">
        <v>175</v>
      </c>
      <c r="G1372" s="6" t="s">
        <v>29</v>
      </c>
      <c r="H1372" t="s">
        <v>30</v>
      </c>
      <c r="I1372" t="s">
        <v>26</v>
      </c>
      <c r="J1372" t="s">
        <v>27</v>
      </c>
      <c r="K1372">
        <v>155</v>
      </c>
      <c r="L1372">
        <v>14.8</v>
      </c>
      <c r="M1372" t="s">
        <v>161</v>
      </c>
      <c r="N1372">
        <v>14.8</v>
      </c>
      <c r="P1372" cm="1">
        <f t="array" ref="P1372">IF(Q1372&gt;0,INDEX(Q1372:Q23096,MATCH(TRUE,INDEX(Q1372:Q23096="",,),0)-1),"")</f>
        <v>7</v>
      </c>
      <c r="Q1372">
        <v>4</v>
      </c>
      <c r="R1372">
        <f t="shared" si="23"/>
        <v>0</v>
      </c>
    </row>
    <row r="1373" spans="1:18" x14ac:dyDescent="0.3">
      <c r="A1373" t="s">
        <v>150</v>
      </c>
      <c r="B1373" s="1">
        <v>38491</v>
      </c>
      <c r="C1373" t="s">
        <v>16</v>
      </c>
      <c r="D1373" t="s">
        <v>174</v>
      </c>
      <c r="E1373" t="s">
        <v>175</v>
      </c>
      <c r="G1373" s="6" t="s">
        <v>29</v>
      </c>
      <c r="H1373" t="s">
        <v>20</v>
      </c>
      <c r="I1373" t="s">
        <v>26</v>
      </c>
      <c r="J1373" t="s">
        <v>27</v>
      </c>
      <c r="K1373">
        <v>362</v>
      </c>
      <c r="L1373">
        <v>9.9499999999999993</v>
      </c>
      <c r="M1373" t="s">
        <v>161</v>
      </c>
      <c r="N1373">
        <v>9.9499999999999993</v>
      </c>
      <c r="P1373" cm="1">
        <f t="array" ref="P1373">IF(Q1373&gt;0,INDEX(Q1373:Q23097,MATCH(TRUE,INDEX(Q1373:Q23097="",,),0)-1),"")</f>
        <v>7</v>
      </c>
      <c r="Q1373">
        <v>4</v>
      </c>
      <c r="R1373">
        <f t="shared" si="23"/>
        <v>0</v>
      </c>
    </row>
    <row r="1374" spans="1:18" x14ac:dyDescent="0.3">
      <c r="A1374" t="s">
        <v>150</v>
      </c>
      <c r="B1374" s="1">
        <v>38491</v>
      </c>
      <c r="C1374" t="s">
        <v>16</v>
      </c>
      <c r="D1374" t="s">
        <v>174</v>
      </c>
      <c r="E1374" t="s">
        <v>175</v>
      </c>
      <c r="G1374" s="6" t="s">
        <v>29</v>
      </c>
      <c r="H1374" t="s">
        <v>126</v>
      </c>
      <c r="I1374" t="s">
        <v>26</v>
      </c>
      <c r="J1374" t="s">
        <v>27</v>
      </c>
      <c r="K1374">
        <v>303</v>
      </c>
      <c r="L1374">
        <v>16.399999999999999</v>
      </c>
      <c r="M1374" t="s">
        <v>161</v>
      </c>
      <c r="N1374">
        <v>16.399999999999999</v>
      </c>
      <c r="P1374" cm="1">
        <f t="array" ref="P1374">IF(Q1374&gt;0,INDEX(Q1374:Q23098,MATCH(TRUE,INDEX(Q1374:Q23098="",,),0)-1),"")</f>
        <v>7</v>
      </c>
      <c r="Q1374">
        <v>4</v>
      </c>
      <c r="R1374">
        <f t="shared" si="23"/>
        <v>0</v>
      </c>
    </row>
    <row r="1375" spans="1:18" x14ac:dyDescent="0.3">
      <c r="A1375" t="s">
        <v>150</v>
      </c>
      <c r="B1375" s="1">
        <v>38491</v>
      </c>
      <c r="C1375" t="s">
        <v>16</v>
      </c>
      <c r="D1375" t="s">
        <v>174</v>
      </c>
      <c r="E1375" t="s">
        <v>175</v>
      </c>
      <c r="G1375" s="6" t="s">
        <v>29</v>
      </c>
      <c r="H1375" t="s">
        <v>25</v>
      </c>
      <c r="I1375" t="s">
        <v>26</v>
      </c>
      <c r="J1375" t="s">
        <v>27</v>
      </c>
      <c r="K1375">
        <v>224</v>
      </c>
      <c r="L1375">
        <v>30.3</v>
      </c>
      <c r="M1375" t="s">
        <v>161</v>
      </c>
      <c r="N1375">
        <v>30.3</v>
      </c>
      <c r="P1375" cm="1">
        <f t="array" ref="P1375">IF(Q1375&gt;0,INDEX(Q1375:Q23099,MATCH(TRUE,INDEX(Q1375:Q23099="",,),0)-1),"")</f>
        <v>7</v>
      </c>
      <c r="Q1375">
        <v>4</v>
      </c>
      <c r="R1375">
        <f t="shared" si="23"/>
        <v>0</v>
      </c>
    </row>
    <row r="1376" spans="1:18" x14ac:dyDescent="0.3">
      <c r="A1376" t="s">
        <v>150</v>
      </c>
      <c r="B1376" s="1">
        <v>38491</v>
      </c>
      <c r="C1376" t="s">
        <v>16</v>
      </c>
      <c r="D1376" t="s">
        <v>174</v>
      </c>
      <c r="E1376" t="s">
        <v>175</v>
      </c>
      <c r="G1376" s="6" t="s">
        <v>29</v>
      </c>
      <c r="H1376" t="s">
        <v>69</v>
      </c>
      <c r="I1376" t="s">
        <v>26</v>
      </c>
      <c r="J1376" t="s">
        <v>27</v>
      </c>
      <c r="K1376">
        <v>18</v>
      </c>
      <c r="L1376">
        <v>18.05</v>
      </c>
      <c r="M1376" t="s">
        <v>161</v>
      </c>
      <c r="N1376">
        <v>18.05</v>
      </c>
      <c r="P1376" cm="1">
        <f t="array" ref="P1376">IF(Q1376&gt;0,INDEX(Q1376:Q23100,MATCH(TRUE,INDEX(Q1376:Q23100="",,),0)-1),"")</f>
        <v>7</v>
      </c>
      <c r="Q1376">
        <v>4</v>
      </c>
      <c r="R1376">
        <f t="shared" si="23"/>
        <v>0</v>
      </c>
    </row>
    <row r="1377" spans="1:18" x14ac:dyDescent="0.3">
      <c r="A1377" t="s">
        <v>150</v>
      </c>
      <c r="B1377" s="1">
        <v>38491</v>
      </c>
      <c r="C1377" t="s">
        <v>16</v>
      </c>
      <c r="D1377" t="s">
        <v>174</v>
      </c>
      <c r="E1377" t="s">
        <v>175</v>
      </c>
      <c r="G1377" t="s">
        <v>19</v>
      </c>
      <c r="H1377" t="s">
        <v>20</v>
      </c>
      <c r="I1377" t="s">
        <v>21</v>
      </c>
      <c r="J1377" t="s">
        <v>22</v>
      </c>
      <c r="K1377">
        <v>59</v>
      </c>
      <c r="L1377">
        <v>388</v>
      </c>
      <c r="M1377" t="s">
        <v>176</v>
      </c>
      <c r="N1377">
        <v>475</v>
      </c>
      <c r="P1377" cm="1">
        <f t="array" ref="P1377">IF(Q1377&gt;0,INDEX(Q1377:Q23101,MATCH(TRUE,INDEX(Q1377:Q23101="",,),0)-1),"")</f>
        <v>7</v>
      </c>
      <c r="Q1377">
        <v>5</v>
      </c>
      <c r="R1377">
        <f t="shared" si="23"/>
        <v>0</v>
      </c>
    </row>
    <row r="1378" spans="1:18" x14ac:dyDescent="0.3">
      <c r="A1378" t="s">
        <v>150</v>
      </c>
      <c r="B1378" s="1">
        <v>38491</v>
      </c>
      <c r="C1378" t="s">
        <v>16</v>
      </c>
      <c r="D1378" t="s">
        <v>174</v>
      </c>
      <c r="E1378" t="s">
        <v>175</v>
      </c>
      <c r="G1378" t="s">
        <v>19</v>
      </c>
      <c r="H1378" t="s">
        <v>43</v>
      </c>
      <c r="I1378" t="s">
        <v>21</v>
      </c>
      <c r="J1378" t="s">
        <v>22</v>
      </c>
      <c r="K1378">
        <v>93.7</v>
      </c>
      <c r="L1378">
        <v>152</v>
      </c>
      <c r="M1378" t="s">
        <v>176</v>
      </c>
      <c r="N1378">
        <v>250</v>
      </c>
      <c r="P1378" cm="1">
        <f t="array" ref="P1378">IF(Q1378&gt;0,INDEX(Q1378:Q23102,MATCH(TRUE,INDEX(Q1378:Q23102="",,),0)-1),"")</f>
        <v>7</v>
      </c>
      <c r="Q1378">
        <v>5</v>
      </c>
      <c r="R1378">
        <f t="shared" si="23"/>
        <v>0</v>
      </c>
    </row>
    <row r="1379" spans="1:18" x14ac:dyDescent="0.3">
      <c r="A1379" t="s">
        <v>150</v>
      </c>
      <c r="B1379" s="1">
        <v>38491</v>
      </c>
      <c r="C1379" t="s">
        <v>16</v>
      </c>
      <c r="D1379" t="s">
        <v>174</v>
      </c>
      <c r="E1379" t="s">
        <v>175</v>
      </c>
      <c r="G1379" t="s">
        <v>19</v>
      </c>
      <c r="H1379" t="s">
        <v>43</v>
      </c>
      <c r="I1379" t="s">
        <v>26</v>
      </c>
      <c r="J1379" t="s">
        <v>27</v>
      </c>
      <c r="K1379">
        <v>1237</v>
      </c>
      <c r="L1379">
        <v>19.2</v>
      </c>
      <c r="M1379" t="s">
        <v>176</v>
      </c>
      <c r="N1379">
        <v>26.5</v>
      </c>
      <c r="P1379" cm="1">
        <f t="array" ref="P1379">IF(Q1379&gt;0,INDEX(Q1379:Q23103,MATCH(TRUE,INDEX(Q1379:Q23103="",,),0)-1),"")</f>
        <v>7</v>
      </c>
      <c r="Q1379">
        <v>5</v>
      </c>
      <c r="R1379">
        <f t="shared" si="23"/>
        <v>0</v>
      </c>
    </row>
    <row r="1380" spans="1:18" x14ac:dyDescent="0.3">
      <c r="A1380" t="s">
        <v>150</v>
      </c>
      <c r="B1380" s="1">
        <v>38491</v>
      </c>
      <c r="C1380" t="s">
        <v>16</v>
      </c>
      <c r="D1380" t="s">
        <v>174</v>
      </c>
      <c r="E1380" t="s">
        <v>175</v>
      </c>
      <c r="G1380" s="6" t="s">
        <v>29</v>
      </c>
      <c r="H1380" t="s">
        <v>30</v>
      </c>
      <c r="I1380" t="s">
        <v>21</v>
      </c>
      <c r="J1380" t="s">
        <v>22</v>
      </c>
      <c r="K1380">
        <v>4.5</v>
      </c>
      <c r="L1380">
        <v>122</v>
      </c>
      <c r="M1380" t="s">
        <v>176</v>
      </c>
      <c r="N1380">
        <v>122</v>
      </c>
      <c r="P1380" cm="1">
        <f t="array" ref="P1380">IF(Q1380&gt;0,INDEX(Q1380:Q23104,MATCH(TRUE,INDEX(Q1380:Q23104="",,),0)-1),"")</f>
        <v>7</v>
      </c>
      <c r="Q1380">
        <v>5</v>
      </c>
      <c r="R1380">
        <f t="shared" si="23"/>
        <v>0</v>
      </c>
    </row>
    <row r="1381" spans="1:18" x14ac:dyDescent="0.3">
      <c r="A1381" t="s">
        <v>150</v>
      </c>
      <c r="B1381" s="1">
        <v>38491</v>
      </c>
      <c r="C1381" t="s">
        <v>16</v>
      </c>
      <c r="D1381" t="s">
        <v>174</v>
      </c>
      <c r="E1381" t="s">
        <v>175</v>
      </c>
      <c r="G1381" s="6" t="s">
        <v>29</v>
      </c>
      <c r="H1381" t="s">
        <v>126</v>
      </c>
      <c r="I1381" t="s">
        <v>21</v>
      </c>
      <c r="J1381" t="s">
        <v>22</v>
      </c>
      <c r="K1381">
        <v>13.9</v>
      </c>
      <c r="L1381">
        <v>48</v>
      </c>
      <c r="M1381" t="s">
        <v>176</v>
      </c>
      <c r="N1381">
        <v>48</v>
      </c>
      <c r="P1381" cm="1">
        <f t="array" ref="P1381">IF(Q1381&gt;0,INDEX(Q1381:Q23105,MATCH(TRUE,INDEX(Q1381:Q23105="",,),0)-1),"")</f>
        <v>7</v>
      </c>
      <c r="Q1381">
        <v>5</v>
      </c>
      <c r="R1381">
        <f t="shared" si="23"/>
        <v>0</v>
      </c>
    </row>
    <row r="1382" spans="1:18" x14ac:dyDescent="0.3">
      <c r="A1382" t="s">
        <v>150</v>
      </c>
      <c r="B1382" s="1">
        <v>38491</v>
      </c>
      <c r="C1382" t="s">
        <v>16</v>
      </c>
      <c r="D1382" t="s">
        <v>174</v>
      </c>
      <c r="E1382" t="s">
        <v>175</v>
      </c>
      <c r="G1382" s="6" t="s">
        <v>29</v>
      </c>
      <c r="H1382" t="s">
        <v>25</v>
      </c>
      <c r="I1382" t="s">
        <v>21</v>
      </c>
      <c r="J1382" t="s">
        <v>22</v>
      </c>
      <c r="K1382">
        <v>15.9</v>
      </c>
      <c r="L1382">
        <v>92</v>
      </c>
      <c r="M1382" t="s">
        <v>176</v>
      </c>
      <c r="N1382">
        <v>92</v>
      </c>
      <c r="P1382" cm="1">
        <f t="array" ref="P1382">IF(Q1382&gt;0,INDEX(Q1382:Q23106,MATCH(TRUE,INDEX(Q1382:Q23106="",,),0)-1),"")</f>
        <v>7</v>
      </c>
      <c r="Q1382">
        <v>5</v>
      </c>
      <c r="R1382">
        <f t="shared" si="23"/>
        <v>0</v>
      </c>
    </row>
    <row r="1383" spans="1:18" x14ac:dyDescent="0.3">
      <c r="A1383" t="s">
        <v>150</v>
      </c>
      <c r="B1383" s="1">
        <v>38491</v>
      </c>
      <c r="C1383" t="s">
        <v>16</v>
      </c>
      <c r="D1383" t="s">
        <v>174</v>
      </c>
      <c r="E1383" t="s">
        <v>175</v>
      </c>
      <c r="G1383" s="6" t="s">
        <v>29</v>
      </c>
      <c r="H1383" t="s">
        <v>30</v>
      </c>
      <c r="I1383" t="s">
        <v>26</v>
      </c>
      <c r="J1383" t="s">
        <v>27</v>
      </c>
      <c r="K1383">
        <v>155</v>
      </c>
      <c r="L1383">
        <v>14.8</v>
      </c>
      <c r="M1383" t="s">
        <v>176</v>
      </c>
      <c r="N1383">
        <v>14.8</v>
      </c>
      <c r="P1383" cm="1">
        <f t="array" ref="P1383">IF(Q1383&gt;0,INDEX(Q1383:Q23107,MATCH(TRUE,INDEX(Q1383:Q23107="",,),0)-1),"")</f>
        <v>7</v>
      </c>
      <c r="Q1383">
        <v>5</v>
      </c>
      <c r="R1383">
        <f t="shared" si="23"/>
        <v>0</v>
      </c>
    </row>
    <row r="1384" spans="1:18" x14ac:dyDescent="0.3">
      <c r="A1384" t="s">
        <v>150</v>
      </c>
      <c r="B1384" s="1">
        <v>38491</v>
      </c>
      <c r="C1384" t="s">
        <v>16</v>
      </c>
      <c r="D1384" t="s">
        <v>174</v>
      </c>
      <c r="E1384" t="s">
        <v>175</v>
      </c>
      <c r="G1384" s="6" t="s">
        <v>29</v>
      </c>
      <c r="H1384" t="s">
        <v>20</v>
      </c>
      <c r="I1384" t="s">
        <v>26</v>
      </c>
      <c r="J1384" t="s">
        <v>27</v>
      </c>
      <c r="K1384">
        <v>362</v>
      </c>
      <c r="L1384">
        <v>9.9499999999999993</v>
      </c>
      <c r="M1384" t="s">
        <v>176</v>
      </c>
      <c r="N1384">
        <v>9.9499999999999993</v>
      </c>
      <c r="P1384" cm="1">
        <f t="array" ref="P1384">IF(Q1384&gt;0,INDEX(Q1384:Q23108,MATCH(TRUE,INDEX(Q1384:Q23108="",,),0)-1),"")</f>
        <v>7</v>
      </c>
      <c r="Q1384">
        <v>5</v>
      </c>
      <c r="R1384">
        <f t="shared" si="23"/>
        <v>0</v>
      </c>
    </row>
    <row r="1385" spans="1:18" x14ac:dyDescent="0.3">
      <c r="A1385" t="s">
        <v>150</v>
      </c>
      <c r="B1385" s="1">
        <v>38491</v>
      </c>
      <c r="C1385" t="s">
        <v>16</v>
      </c>
      <c r="D1385" t="s">
        <v>174</v>
      </c>
      <c r="E1385" t="s">
        <v>175</v>
      </c>
      <c r="G1385" s="6" t="s">
        <v>29</v>
      </c>
      <c r="H1385" t="s">
        <v>126</v>
      </c>
      <c r="I1385" t="s">
        <v>26</v>
      </c>
      <c r="J1385" t="s">
        <v>27</v>
      </c>
      <c r="K1385">
        <v>303</v>
      </c>
      <c r="L1385">
        <v>16.399999999999999</v>
      </c>
      <c r="M1385" t="s">
        <v>176</v>
      </c>
      <c r="N1385">
        <v>16.399999999999999</v>
      </c>
      <c r="P1385" cm="1">
        <f t="array" ref="P1385">IF(Q1385&gt;0,INDEX(Q1385:Q23109,MATCH(TRUE,INDEX(Q1385:Q23109="",,),0)-1),"")</f>
        <v>7</v>
      </c>
      <c r="Q1385">
        <v>5</v>
      </c>
      <c r="R1385">
        <f t="shared" si="23"/>
        <v>0</v>
      </c>
    </row>
    <row r="1386" spans="1:18" x14ac:dyDescent="0.3">
      <c r="A1386" t="s">
        <v>150</v>
      </c>
      <c r="B1386" s="1">
        <v>38491</v>
      </c>
      <c r="C1386" t="s">
        <v>16</v>
      </c>
      <c r="D1386" t="s">
        <v>174</v>
      </c>
      <c r="E1386" t="s">
        <v>175</v>
      </c>
      <c r="G1386" s="6" t="s">
        <v>29</v>
      </c>
      <c r="H1386" t="s">
        <v>25</v>
      </c>
      <c r="I1386" t="s">
        <v>26</v>
      </c>
      <c r="J1386" t="s">
        <v>27</v>
      </c>
      <c r="K1386">
        <v>224</v>
      </c>
      <c r="L1386">
        <v>30.3</v>
      </c>
      <c r="M1386" t="s">
        <v>176</v>
      </c>
      <c r="N1386">
        <v>30.3</v>
      </c>
      <c r="P1386" cm="1">
        <f t="array" ref="P1386">IF(Q1386&gt;0,INDEX(Q1386:Q23110,MATCH(TRUE,INDEX(Q1386:Q23110="",,),0)-1),"")</f>
        <v>7</v>
      </c>
      <c r="Q1386">
        <v>5</v>
      </c>
      <c r="R1386">
        <f t="shared" si="23"/>
        <v>0</v>
      </c>
    </row>
    <row r="1387" spans="1:18" x14ac:dyDescent="0.3">
      <c r="A1387" t="s">
        <v>150</v>
      </c>
      <c r="B1387" s="1">
        <v>38491</v>
      </c>
      <c r="C1387" t="s">
        <v>16</v>
      </c>
      <c r="D1387" t="s">
        <v>174</v>
      </c>
      <c r="E1387" t="s">
        <v>175</v>
      </c>
      <c r="G1387" s="6" t="s">
        <v>29</v>
      </c>
      <c r="H1387" t="s">
        <v>69</v>
      </c>
      <c r="I1387" t="s">
        <v>26</v>
      </c>
      <c r="J1387" t="s">
        <v>27</v>
      </c>
      <c r="K1387">
        <v>18</v>
      </c>
      <c r="L1387">
        <v>18.05</v>
      </c>
      <c r="M1387" t="s">
        <v>176</v>
      </c>
      <c r="N1387">
        <v>18.05</v>
      </c>
      <c r="P1387" cm="1">
        <f t="array" ref="P1387">IF(Q1387&gt;0,INDEX(Q1387:Q23111,MATCH(TRUE,INDEX(Q1387:Q23111="",,),0)-1),"")</f>
        <v>7</v>
      </c>
      <c r="Q1387">
        <v>5</v>
      </c>
      <c r="R1387">
        <f t="shared" si="23"/>
        <v>0</v>
      </c>
    </row>
    <row r="1388" spans="1:18" x14ac:dyDescent="0.3">
      <c r="A1388" t="s">
        <v>150</v>
      </c>
      <c r="B1388" s="1">
        <v>38491</v>
      </c>
      <c r="C1388" t="s">
        <v>16</v>
      </c>
      <c r="D1388" t="s">
        <v>174</v>
      </c>
      <c r="E1388" t="s">
        <v>175</v>
      </c>
      <c r="G1388" t="s">
        <v>19</v>
      </c>
      <c r="H1388" t="s">
        <v>20</v>
      </c>
      <c r="I1388" t="s">
        <v>21</v>
      </c>
      <c r="J1388" t="s">
        <v>22</v>
      </c>
      <c r="K1388">
        <v>59</v>
      </c>
      <c r="L1388">
        <v>388</v>
      </c>
      <c r="M1388" t="s">
        <v>153</v>
      </c>
      <c r="N1388">
        <v>388</v>
      </c>
      <c r="P1388" cm="1">
        <f t="array" ref="P1388">IF(Q1388&gt;0,INDEX(Q1388:Q23112,MATCH(TRUE,INDEX(Q1388:Q23112="",,),0)-1),"")</f>
        <v>7</v>
      </c>
      <c r="Q1388">
        <v>6</v>
      </c>
      <c r="R1388">
        <f t="shared" si="23"/>
        <v>0</v>
      </c>
    </row>
    <row r="1389" spans="1:18" x14ac:dyDescent="0.3">
      <c r="A1389" t="s">
        <v>150</v>
      </c>
      <c r="B1389" s="1">
        <v>38491</v>
      </c>
      <c r="C1389" t="s">
        <v>16</v>
      </c>
      <c r="D1389" t="s">
        <v>174</v>
      </c>
      <c r="E1389" t="s">
        <v>175</v>
      </c>
      <c r="G1389" t="s">
        <v>19</v>
      </c>
      <c r="H1389" t="s">
        <v>43</v>
      </c>
      <c r="I1389" t="s">
        <v>21</v>
      </c>
      <c r="J1389" t="s">
        <v>22</v>
      </c>
      <c r="K1389">
        <v>93.7</v>
      </c>
      <c r="L1389">
        <v>152</v>
      </c>
      <c r="M1389" t="s">
        <v>153</v>
      </c>
      <c r="N1389">
        <v>152</v>
      </c>
      <c r="P1389" cm="1">
        <f t="array" ref="P1389">IF(Q1389&gt;0,INDEX(Q1389:Q23113,MATCH(TRUE,INDEX(Q1389:Q23113="",,),0)-1),"")</f>
        <v>7</v>
      </c>
      <c r="Q1389">
        <v>6</v>
      </c>
      <c r="R1389">
        <f t="shared" si="23"/>
        <v>0</v>
      </c>
    </row>
    <row r="1390" spans="1:18" x14ac:dyDescent="0.3">
      <c r="A1390" t="s">
        <v>150</v>
      </c>
      <c r="B1390" s="1">
        <v>38491</v>
      </c>
      <c r="C1390" t="s">
        <v>16</v>
      </c>
      <c r="D1390" t="s">
        <v>174</v>
      </c>
      <c r="E1390" t="s">
        <v>175</v>
      </c>
      <c r="G1390" t="s">
        <v>19</v>
      </c>
      <c r="H1390" t="s">
        <v>43</v>
      </c>
      <c r="I1390" t="s">
        <v>26</v>
      </c>
      <c r="J1390" t="s">
        <v>27</v>
      </c>
      <c r="K1390">
        <v>1237</v>
      </c>
      <c r="L1390">
        <v>19.2</v>
      </c>
      <c r="M1390" t="s">
        <v>153</v>
      </c>
      <c r="N1390">
        <v>21.18</v>
      </c>
      <c r="P1390" cm="1">
        <f t="array" ref="P1390">IF(Q1390&gt;0,INDEX(Q1390:Q23114,MATCH(TRUE,INDEX(Q1390:Q23114="",,),0)-1),"")</f>
        <v>7</v>
      </c>
      <c r="Q1390">
        <v>6</v>
      </c>
      <c r="R1390">
        <f t="shared" si="23"/>
        <v>0</v>
      </c>
    </row>
    <row r="1391" spans="1:18" x14ac:dyDescent="0.3">
      <c r="A1391" t="s">
        <v>150</v>
      </c>
      <c r="B1391" s="1">
        <v>38491</v>
      </c>
      <c r="C1391" t="s">
        <v>16</v>
      </c>
      <c r="D1391" t="s">
        <v>174</v>
      </c>
      <c r="E1391" t="s">
        <v>175</v>
      </c>
      <c r="G1391" s="6" t="s">
        <v>29</v>
      </c>
      <c r="H1391" t="s">
        <v>30</v>
      </c>
      <c r="I1391" t="s">
        <v>21</v>
      </c>
      <c r="J1391" t="s">
        <v>22</v>
      </c>
      <c r="K1391">
        <v>4.5</v>
      </c>
      <c r="L1391">
        <v>122</v>
      </c>
      <c r="M1391" t="s">
        <v>153</v>
      </c>
      <c r="N1391">
        <v>122</v>
      </c>
      <c r="P1391" cm="1">
        <f t="array" ref="P1391">IF(Q1391&gt;0,INDEX(Q1391:Q23115,MATCH(TRUE,INDEX(Q1391:Q23115="",,),0)-1),"")</f>
        <v>7</v>
      </c>
      <c r="Q1391">
        <v>6</v>
      </c>
      <c r="R1391">
        <f t="shared" si="23"/>
        <v>0</v>
      </c>
    </row>
    <row r="1392" spans="1:18" x14ac:dyDescent="0.3">
      <c r="A1392" t="s">
        <v>150</v>
      </c>
      <c r="B1392" s="1">
        <v>38491</v>
      </c>
      <c r="C1392" t="s">
        <v>16</v>
      </c>
      <c r="D1392" t="s">
        <v>174</v>
      </c>
      <c r="E1392" t="s">
        <v>175</v>
      </c>
      <c r="G1392" s="6" t="s">
        <v>29</v>
      </c>
      <c r="H1392" t="s">
        <v>126</v>
      </c>
      <c r="I1392" t="s">
        <v>21</v>
      </c>
      <c r="J1392" t="s">
        <v>22</v>
      </c>
      <c r="K1392">
        <v>13.9</v>
      </c>
      <c r="L1392">
        <v>48</v>
      </c>
      <c r="M1392" t="s">
        <v>153</v>
      </c>
      <c r="N1392">
        <v>48</v>
      </c>
      <c r="P1392" cm="1">
        <f t="array" ref="P1392">IF(Q1392&gt;0,INDEX(Q1392:Q23116,MATCH(TRUE,INDEX(Q1392:Q23116="",,),0)-1),"")</f>
        <v>7</v>
      </c>
      <c r="Q1392">
        <v>6</v>
      </c>
      <c r="R1392">
        <f t="shared" si="23"/>
        <v>0</v>
      </c>
    </row>
    <row r="1393" spans="1:18" x14ac:dyDescent="0.3">
      <c r="A1393" t="s">
        <v>150</v>
      </c>
      <c r="B1393" s="1">
        <v>38491</v>
      </c>
      <c r="C1393" t="s">
        <v>16</v>
      </c>
      <c r="D1393" t="s">
        <v>174</v>
      </c>
      <c r="E1393" t="s">
        <v>175</v>
      </c>
      <c r="G1393" s="6" t="s">
        <v>29</v>
      </c>
      <c r="H1393" t="s">
        <v>25</v>
      </c>
      <c r="I1393" t="s">
        <v>21</v>
      </c>
      <c r="J1393" t="s">
        <v>22</v>
      </c>
      <c r="K1393">
        <v>15.9</v>
      </c>
      <c r="L1393">
        <v>92</v>
      </c>
      <c r="M1393" t="s">
        <v>153</v>
      </c>
      <c r="N1393">
        <v>92</v>
      </c>
      <c r="P1393" cm="1">
        <f t="array" ref="P1393">IF(Q1393&gt;0,INDEX(Q1393:Q23117,MATCH(TRUE,INDEX(Q1393:Q23117="",,),0)-1),"")</f>
        <v>7</v>
      </c>
      <c r="Q1393">
        <v>6</v>
      </c>
      <c r="R1393">
        <f t="shared" si="23"/>
        <v>0</v>
      </c>
    </row>
    <row r="1394" spans="1:18" x14ac:dyDescent="0.3">
      <c r="A1394" t="s">
        <v>150</v>
      </c>
      <c r="B1394" s="1">
        <v>38491</v>
      </c>
      <c r="C1394" t="s">
        <v>16</v>
      </c>
      <c r="D1394" t="s">
        <v>174</v>
      </c>
      <c r="E1394" t="s">
        <v>175</v>
      </c>
      <c r="G1394" s="6" t="s">
        <v>29</v>
      </c>
      <c r="H1394" t="s">
        <v>30</v>
      </c>
      <c r="I1394" t="s">
        <v>26</v>
      </c>
      <c r="J1394" t="s">
        <v>27</v>
      </c>
      <c r="K1394">
        <v>155</v>
      </c>
      <c r="L1394">
        <v>14.8</v>
      </c>
      <c r="M1394" t="s">
        <v>153</v>
      </c>
      <c r="N1394">
        <v>14.8</v>
      </c>
      <c r="P1394" cm="1">
        <f t="array" ref="P1394">IF(Q1394&gt;0,INDEX(Q1394:Q23118,MATCH(TRUE,INDEX(Q1394:Q23118="",,),0)-1),"")</f>
        <v>7</v>
      </c>
      <c r="Q1394">
        <v>6</v>
      </c>
      <c r="R1394">
        <f t="shared" si="23"/>
        <v>0</v>
      </c>
    </row>
    <row r="1395" spans="1:18" x14ac:dyDescent="0.3">
      <c r="A1395" t="s">
        <v>150</v>
      </c>
      <c r="B1395" s="1">
        <v>38491</v>
      </c>
      <c r="C1395" t="s">
        <v>16</v>
      </c>
      <c r="D1395" t="s">
        <v>174</v>
      </c>
      <c r="E1395" t="s">
        <v>175</v>
      </c>
      <c r="G1395" s="6" t="s">
        <v>29</v>
      </c>
      <c r="H1395" t="s">
        <v>20</v>
      </c>
      <c r="I1395" t="s">
        <v>26</v>
      </c>
      <c r="J1395" t="s">
        <v>27</v>
      </c>
      <c r="K1395">
        <v>362</v>
      </c>
      <c r="L1395">
        <v>9.9499999999999993</v>
      </c>
      <c r="M1395" t="s">
        <v>153</v>
      </c>
      <c r="N1395">
        <v>9.9499999999999993</v>
      </c>
      <c r="P1395" cm="1">
        <f t="array" ref="P1395">IF(Q1395&gt;0,INDEX(Q1395:Q23119,MATCH(TRUE,INDEX(Q1395:Q23119="",,),0)-1),"")</f>
        <v>7</v>
      </c>
      <c r="Q1395">
        <v>6</v>
      </c>
      <c r="R1395">
        <f t="shared" si="23"/>
        <v>0</v>
      </c>
    </row>
    <row r="1396" spans="1:18" x14ac:dyDescent="0.3">
      <c r="A1396" t="s">
        <v>150</v>
      </c>
      <c r="B1396" s="1">
        <v>38491</v>
      </c>
      <c r="C1396" t="s">
        <v>16</v>
      </c>
      <c r="D1396" t="s">
        <v>174</v>
      </c>
      <c r="E1396" t="s">
        <v>175</v>
      </c>
      <c r="G1396" s="6" t="s">
        <v>29</v>
      </c>
      <c r="H1396" t="s">
        <v>126</v>
      </c>
      <c r="I1396" t="s">
        <v>26</v>
      </c>
      <c r="J1396" t="s">
        <v>27</v>
      </c>
      <c r="K1396">
        <v>303</v>
      </c>
      <c r="L1396">
        <v>16.399999999999999</v>
      </c>
      <c r="M1396" t="s">
        <v>153</v>
      </c>
      <c r="N1396">
        <v>16.399999999999999</v>
      </c>
      <c r="P1396" cm="1">
        <f t="array" ref="P1396">IF(Q1396&gt;0,INDEX(Q1396:Q23120,MATCH(TRUE,INDEX(Q1396:Q23120="",,),0)-1),"")</f>
        <v>7</v>
      </c>
      <c r="Q1396">
        <v>6</v>
      </c>
      <c r="R1396">
        <f t="shared" ref="R1396:R1459" si="24">IF(P1396="","",0)</f>
        <v>0</v>
      </c>
    </row>
    <row r="1397" spans="1:18" x14ac:dyDescent="0.3">
      <c r="A1397" t="s">
        <v>150</v>
      </c>
      <c r="B1397" s="1">
        <v>38491</v>
      </c>
      <c r="C1397" t="s">
        <v>16</v>
      </c>
      <c r="D1397" t="s">
        <v>174</v>
      </c>
      <c r="E1397" t="s">
        <v>175</v>
      </c>
      <c r="G1397" s="6" t="s">
        <v>29</v>
      </c>
      <c r="H1397" t="s">
        <v>25</v>
      </c>
      <c r="I1397" t="s">
        <v>26</v>
      </c>
      <c r="J1397" t="s">
        <v>27</v>
      </c>
      <c r="K1397">
        <v>224</v>
      </c>
      <c r="L1397">
        <v>30.3</v>
      </c>
      <c r="M1397" t="s">
        <v>153</v>
      </c>
      <c r="N1397">
        <v>30.3</v>
      </c>
      <c r="P1397" cm="1">
        <f t="array" ref="P1397">IF(Q1397&gt;0,INDEX(Q1397:Q23121,MATCH(TRUE,INDEX(Q1397:Q23121="",,),0)-1),"")</f>
        <v>7</v>
      </c>
      <c r="Q1397">
        <v>6</v>
      </c>
      <c r="R1397">
        <f t="shared" si="24"/>
        <v>0</v>
      </c>
    </row>
    <row r="1398" spans="1:18" x14ac:dyDescent="0.3">
      <c r="A1398" t="s">
        <v>150</v>
      </c>
      <c r="B1398" s="1">
        <v>38491</v>
      </c>
      <c r="C1398" t="s">
        <v>16</v>
      </c>
      <c r="D1398" t="s">
        <v>174</v>
      </c>
      <c r="E1398" t="s">
        <v>175</v>
      </c>
      <c r="G1398" s="6" t="s">
        <v>29</v>
      </c>
      <c r="H1398" t="s">
        <v>69</v>
      </c>
      <c r="I1398" t="s">
        <v>26</v>
      </c>
      <c r="J1398" t="s">
        <v>27</v>
      </c>
      <c r="K1398">
        <v>18</v>
      </c>
      <c r="L1398">
        <v>18.05</v>
      </c>
      <c r="M1398" t="s">
        <v>153</v>
      </c>
      <c r="N1398">
        <v>18.05</v>
      </c>
      <c r="P1398" cm="1">
        <f t="array" ref="P1398">IF(Q1398&gt;0,INDEX(Q1398:Q23122,MATCH(TRUE,INDEX(Q1398:Q23122="",,),0)-1),"")</f>
        <v>7</v>
      </c>
      <c r="Q1398">
        <v>6</v>
      </c>
      <c r="R1398">
        <f t="shared" si="24"/>
        <v>0</v>
      </c>
    </row>
    <row r="1399" spans="1:18" x14ac:dyDescent="0.3">
      <c r="A1399" t="s">
        <v>150</v>
      </c>
      <c r="B1399" s="1">
        <v>38491</v>
      </c>
      <c r="C1399" t="s">
        <v>16</v>
      </c>
      <c r="D1399" t="s">
        <v>174</v>
      </c>
      <c r="E1399" t="s">
        <v>175</v>
      </c>
      <c r="G1399" t="s">
        <v>19</v>
      </c>
      <c r="H1399" t="s">
        <v>20</v>
      </c>
      <c r="I1399" t="s">
        <v>21</v>
      </c>
      <c r="J1399" t="s">
        <v>22</v>
      </c>
      <c r="K1399">
        <v>59</v>
      </c>
      <c r="L1399">
        <v>388</v>
      </c>
      <c r="M1399" t="s">
        <v>177</v>
      </c>
      <c r="N1399">
        <v>388</v>
      </c>
      <c r="P1399" cm="1">
        <f t="array" ref="P1399">IF(Q1399&gt;0,INDEX(Q1399:Q23123,MATCH(TRUE,INDEX(Q1399:Q23123="",,),0)-1),"")</f>
        <v>7</v>
      </c>
      <c r="Q1399">
        <v>7</v>
      </c>
      <c r="R1399">
        <f t="shared" si="24"/>
        <v>0</v>
      </c>
    </row>
    <row r="1400" spans="1:18" x14ac:dyDescent="0.3">
      <c r="A1400" t="s">
        <v>150</v>
      </c>
      <c r="B1400" s="1">
        <v>38491</v>
      </c>
      <c r="C1400" t="s">
        <v>16</v>
      </c>
      <c r="D1400" t="s">
        <v>174</v>
      </c>
      <c r="E1400" t="s">
        <v>175</v>
      </c>
      <c r="G1400" t="s">
        <v>19</v>
      </c>
      <c r="H1400" t="s">
        <v>43</v>
      </c>
      <c r="I1400" t="s">
        <v>21</v>
      </c>
      <c r="J1400" t="s">
        <v>22</v>
      </c>
      <c r="K1400">
        <v>93.7</v>
      </c>
      <c r="L1400">
        <v>152</v>
      </c>
      <c r="M1400" t="s">
        <v>177</v>
      </c>
      <c r="N1400">
        <v>152</v>
      </c>
      <c r="P1400" cm="1">
        <f t="array" ref="P1400">IF(Q1400&gt;0,INDEX(Q1400:Q23124,MATCH(TRUE,INDEX(Q1400:Q23124="",,),0)-1),"")</f>
        <v>7</v>
      </c>
      <c r="Q1400">
        <v>7</v>
      </c>
      <c r="R1400">
        <f t="shared" si="24"/>
        <v>0</v>
      </c>
    </row>
    <row r="1401" spans="1:18" x14ac:dyDescent="0.3">
      <c r="A1401" t="s">
        <v>150</v>
      </c>
      <c r="B1401" s="1">
        <v>38491</v>
      </c>
      <c r="C1401" t="s">
        <v>16</v>
      </c>
      <c r="D1401" t="s">
        <v>174</v>
      </c>
      <c r="E1401" t="s">
        <v>175</v>
      </c>
      <c r="G1401" t="s">
        <v>19</v>
      </c>
      <c r="H1401" t="s">
        <v>43</v>
      </c>
      <c r="I1401" t="s">
        <v>26</v>
      </c>
      <c r="J1401" t="s">
        <v>27</v>
      </c>
      <c r="K1401">
        <v>1237</v>
      </c>
      <c r="L1401">
        <v>19.2</v>
      </c>
      <c r="M1401" t="s">
        <v>177</v>
      </c>
      <c r="N1401">
        <v>20</v>
      </c>
      <c r="P1401" cm="1">
        <f t="array" ref="P1401">IF(Q1401&gt;0,INDEX(Q1401:Q23125,MATCH(TRUE,INDEX(Q1401:Q23125="",,),0)-1),"")</f>
        <v>7</v>
      </c>
      <c r="Q1401">
        <v>7</v>
      </c>
      <c r="R1401">
        <f t="shared" si="24"/>
        <v>0</v>
      </c>
    </row>
    <row r="1402" spans="1:18" x14ac:dyDescent="0.3">
      <c r="A1402" t="s">
        <v>150</v>
      </c>
      <c r="B1402" s="1">
        <v>38491</v>
      </c>
      <c r="C1402" t="s">
        <v>16</v>
      </c>
      <c r="D1402" t="s">
        <v>174</v>
      </c>
      <c r="E1402" t="s">
        <v>175</v>
      </c>
      <c r="G1402" s="6" t="s">
        <v>29</v>
      </c>
      <c r="H1402" t="s">
        <v>30</v>
      </c>
      <c r="I1402" t="s">
        <v>21</v>
      </c>
      <c r="J1402" t="s">
        <v>22</v>
      </c>
      <c r="K1402">
        <v>4.5</v>
      </c>
      <c r="L1402">
        <v>122</v>
      </c>
      <c r="M1402" t="s">
        <v>177</v>
      </c>
      <c r="N1402">
        <v>122</v>
      </c>
      <c r="P1402" cm="1">
        <f t="array" ref="P1402">IF(Q1402&gt;0,INDEX(Q1402:Q23126,MATCH(TRUE,INDEX(Q1402:Q23126="",,),0)-1),"")</f>
        <v>7</v>
      </c>
      <c r="Q1402">
        <v>7</v>
      </c>
      <c r="R1402">
        <f t="shared" si="24"/>
        <v>0</v>
      </c>
    </row>
    <row r="1403" spans="1:18" x14ac:dyDescent="0.3">
      <c r="A1403" t="s">
        <v>150</v>
      </c>
      <c r="B1403" s="1">
        <v>38491</v>
      </c>
      <c r="C1403" t="s">
        <v>16</v>
      </c>
      <c r="D1403" t="s">
        <v>174</v>
      </c>
      <c r="E1403" t="s">
        <v>175</v>
      </c>
      <c r="G1403" s="6" t="s">
        <v>29</v>
      </c>
      <c r="H1403" t="s">
        <v>126</v>
      </c>
      <c r="I1403" t="s">
        <v>21</v>
      </c>
      <c r="J1403" t="s">
        <v>22</v>
      </c>
      <c r="K1403">
        <v>13.9</v>
      </c>
      <c r="L1403">
        <v>48</v>
      </c>
      <c r="M1403" t="s">
        <v>177</v>
      </c>
      <c r="N1403">
        <v>48</v>
      </c>
      <c r="P1403" cm="1">
        <f t="array" ref="P1403">IF(Q1403&gt;0,INDEX(Q1403:Q23127,MATCH(TRUE,INDEX(Q1403:Q23127="",,),0)-1),"")</f>
        <v>7</v>
      </c>
      <c r="Q1403">
        <v>7</v>
      </c>
      <c r="R1403">
        <f t="shared" si="24"/>
        <v>0</v>
      </c>
    </row>
    <row r="1404" spans="1:18" x14ac:dyDescent="0.3">
      <c r="A1404" t="s">
        <v>150</v>
      </c>
      <c r="B1404" s="1">
        <v>38491</v>
      </c>
      <c r="C1404" t="s">
        <v>16</v>
      </c>
      <c r="D1404" t="s">
        <v>174</v>
      </c>
      <c r="E1404" t="s">
        <v>175</v>
      </c>
      <c r="G1404" s="6" t="s">
        <v>29</v>
      </c>
      <c r="H1404" t="s">
        <v>25</v>
      </c>
      <c r="I1404" t="s">
        <v>21</v>
      </c>
      <c r="J1404" t="s">
        <v>22</v>
      </c>
      <c r="K1404">
        <v>15.9</v>
      </c>
      <c r="L1404">
        <v>92</v>
      </c>
      <c r="M1404" t="s">
        <v>177</v>
      </c>
      <c r="N1404">
        <v>92</v>
      </c>
      <c r="P1404" cm="1">
        <f t="array" ref="P1404">IF(Q1404&gt;0,INDEX(Q1404:Q23128,MATCH(TRUE,INDEX(Q1404:Q23128="",,),0)-1),"")</f>
        <v>7</v>
      </c>
      <c r="Q1404">
        <v>7</v>
      </c>
      <c r="R1404">
        <f t="shared" si="24"/>
        <v>0</v>
      </c>
    </row>
    <row r="1405" spans="1:18" x14ac:dyDescent="0.3">
      <c r="A1405" t="s">
        <v>150</v>
      </c>
      <c r="B1405" s="1">
        <v>38491</v>
      </c>
      <c r="C1405" t="s">
        <v>16</v>
      </c>
      <c r="D1405" t="s">
        <v>174</v>
      </c>
      <c r="E1405" t="s">
        <v>175</v>
      </c>
      <c r="G1405" s="6" t="s">
        <v>29</v>
      </c>
      <c r="H1405" t="s">
        <v>30</v>
      </c>
      <c r="I1405" t="s">
        <v>26</v>
      </c>
      <c r="J1405" t="s">
        <v>27</v>
      </c>
      <c r="K1405">
        <v>155</v>
      </c>
      <c r="L1405">
        <v>14.8</v>
      </c>
      <c r="M1405" t="s">
        <v>177</v>
      </c>
      <c r="N1405">
        <v>14.8</v>
      </c>
      <c r="P1405" cm="1">
        <f t="array" ref="P1405">IF(Q1405&gt;0,INDEX(Q1405:Q23129,MATCH(TRUE,INDEX(Q1405:Q23129="",,),0)-1),"")</f>
        <v>7</v>
      </c>
      <c r="Q1405">
        <v>7</v>
      </c>
      <c r="R1405">
        <f t="shared" si="24"/>
        <v>0</v>
      </c>
    </row>
    <row r="1406" spans="1:18" x14ac:dyDescent="0.3">
      <c r="A1406" t="s">
        <v>150</v>
      </c>
      <c r="B1406" s="1">
        <v>38491</v>
      </c>
      <c r="C1406" t="s">
        <v>16</v>
      </c>
      <c r="D1406" t="s">
        <v>174</v>
      </c>
      <c r="E1406" t="s">
        <v>175</v>
      </c>
      <c r="G1406" s="6" t="s">
        <v>29</v>
      </c>
      <c r="H1406" t="s">
        <v>20</v>
      </c>
      <c r="I1406" t="s">
        <v>26</v>
      </c>
      <c r="J1406" t="s">
        <v>27</v>
      </c>
      <c r="K1406">
        <v>362</v>
      </c>
      <c r="L1406">
        <v>9.9499999999999993</v>
      </c>
      <c r="M1406" t="s">
        <v>177</v>
      </c>
      <c r="N1406">
        <v>9.9499999999999993</v>
      </c>
      <c r="P1406" cm="1">
        <f t="array" ref="P1406">IF(Q1406&gt;0,INDEX(Q1406:Q23130,MATCH(TRUE,INDEX(Q1406:Q23130="",,),0)-1),"")</f>
        <v>7</v>
      </c>
      <c r="Q1406">
        <v>7</v>
      </c>
      <c r="R1406">
        <f t="shared" si="24"/>
        <v>0</v>
      </c>
    </row>
    <row r="1407" spans="1:18" x14ac:dyDescent="0.3">
      <c r="A1407" t="s">
        <v>150</v>
      </c>
      <c r="B1407" s="1">
        <v>38491</v>
      </c>
      <c r="C1407" t="s">
        <v>16</v>
      </c>
      <c r="D1407" t="s">
        <v>174</v>
      </c>
      <c r="E1407" t="s">
        <v>175</v>
      </c>
      <c r="G1407" s="6" t="s">
        <v>29</v>
      </c>
      <c r="H1407" t="s">
        <v>126</v>
      </c>
      <c r="I1407" t="s">
        <v>26</v>
      </c>
      <c r="J1407" t="s">
        <v>27</v>
      </c>
      <c r="K1407">
        <v>303</v>
      </c>
      <c r="L1407">
        <v>16.399999999999999</v>
      </c>
      <c r="M1407" t="s">
        <v>177</v>
      </c>
      <c r="N1407">
        <v>16.399999999999999</v>
      </c>
      <c r="P1407" cm="1">
        <f t="array" ref="P1407">IF(Q1407&gt;0,INDEX(Q1407:Q23131,MATCH(TRUE,INDEX(Q1407:Q23131="",,),0)-1),"")</f>
        <v>7</v>
      </c>
      <c r="Q1407">
        <v>7</v>
      </c>
      <c r="R1407">
        <f t="shared" si="24"/>
        <v>0</v>
      </c>
    </row>
    <row r="1408" spans="1:18" x14ac:dyDescent="0.3">
      <c r="A1408" t="s">
        <v>150</v>
      </c>
      <c r="B1408" s="1">
        <v>38491</v>
      </c>
      <c r="C1408" t="s">
        <v>16</v>
      </c>
      <c r="D1408" t="s">
        <v>174</v>
      </c>
      <c r="E1408" t="s">
        <v>175</v>
      </c>
      <c r="G1408" s="6" t="s">
        <v>29</v>
      </c>
      <c r="H1408" t="s">
        <v>25</v>
      </c>
      <c r="I1408" t="s">
        <v>26</v>
      </c>
      <c r="J1408" t="s">
        <v>27</v>
      </c>
      <c r="K1408">
        <v>224</v>
      </c>
      <c r="L1408">
        <v>30.3</v>
      </c>
      <c r="M1408" t="s">
        <v>177</v>
      </c>
      <c r="N1408">
        <v>30.3</v>
      </c>
      <c r="P1408" cm="1">
        <f t="array" ref="P1408">IF(Q1408&gt;0,INDEX(Q1408:Q23132,MATCH(TRUE,INDEX(Q1408:Q23132="",,),0)-1),"")</f>
        <v>7</v>
      </c>
      <c r="Q1408">
        <v>7</v>
      </c>
      <c r="R1408">
        <f t="shared" si="24"/>
        <v>0</v>
      </c>
    </row>
    <row r="1409" spans="1:18" x14ac:dyDescent="0.3">
      <c r="A1409" t="s">
        <v>150</v>
      </c>
      <c r="B1409" s="1">
        <v>38491</v>
      </c>
      <c r="C1409" t="s">
        <v>16</v>
      </c>
      <c r="D1409" t="s">
        <v>174</v>
      </c>
      <c r="E1409" t="s">
        <v>175</v>
      </c>
      <c r="G1409" s="6" t="s">
        <v>29</v>
      </c>
      <c r="H1409" t="s">
        <v>69</v>
      </c>
      <c r="I1409" t="s">
        <v>26</v>
      </c>
      <c r="J1409" t="s">
        <v>27</v>
      </c>
      <c r="K1409">
        <v>18</v>
      </c>
      <c r="L1409">
        <v>18.05</v>
      </c>
      <c r="M1409" t="s">
        <v>177</v>
      </c>
      <c r="N1409">
        <v>18.05</v>
      </c>
      <c r="P1409" cm="1">
        <f t="array" ref="P1409">IF(Q1409&gt;0,INDEX(Q1409:Q23133,MATCH(TRUE,INDEX(Q1409:Q23133="",,),0)-1),"")</f>
        <v>7</v>
      </c>
      <c r="Q1409">
        <v>7</v>
      </c>
      <c r="R1409">
        <f t="shared" si="24"/>
        <v>0</v>
      </c>
    </row>
    <row r="1410" spans="1:18" x14ac:dyDescent="0.3">
      <c r="P1410" t="str" cm="1">
        <f t="array" ref="P1410">IF(Q1410&gt;0,INDEX(Q1410:Q23134,MATCH(TRUE,INDEX(Q1410:Q23134="",,),0)-1),"")</f>
        <v/>
      </c>
      <c r="R1410" t="str">
        <f t="shared" si="24"/>
        <v/>
      </c>
    </row>
    <row r="1411" spans="1:18" x14ac:dyDescent="0.3">
      <c r="A1411" t="s">
        <v>150</v>
      </c>
      <c r="B1411" s="1">
        <v>38491</v>
      </c>
      <c r="C1411" t="s">
        <v>16</v>
      </c>
      <c r="D1411" t="s">
        <v>178</v>
      </c>
      <c r="E1411" t="s">
        <v>179</v>
      </c>
      <c r="G1411" t="s">
        <v>19</v>
      </c>
      <c r="H1411" t="s">
        <v>43</v>
      </c>
      <c r="I1411" t="s">
        <v>21</v>
      </c>
      <c r="J1411" t="s">
        <v>22</v>
      </c>
      <c r="K1411">
        <v>104.2</v>
      </c>
      <c r="L1411">
        <v>132.44999999999999</v>
      </c>
      <c r="M1411" t="s">
        <v>164</v>
      </c>
      <c r="N1411">
        <v>505</v>
      </c>
      <c r="O1411" t="s">
        <v>24</v>
      </c>
      <c r="P1411" cm="1">
        <f t="array" ref="P1411">IF(Q1411&gt;0,INDEX(Q1411:Q23135,MATCH(TRUE,INDEX(Q1411:Q23135="",,),0)-1),"")</f>
        <v>5</v>
      </c>
      <c r="Q1411">
        <v>1</v>
      </c>
      <c r="R1411">
        <f t="shared" si="24"/>
        <v>0</v>
      </c>
    </row>
    <row r="1412" spans="1:18" x14ac:dyDescent="0.3">
      <c r="A1412" t="s">
        <v>150</v>
      </c>
      <c r="B1412" s="1">
        <v>38491</v>
      </c>
      <c r="C1412" t="s">
        <v>16</v>
      </c>
      <c r="D1412" t="s">
        <v>178</v>
      </c>
      <c r="E1412" t="s">
        <v>179</v>
      </c>
      <c r="G1412" t="s">
        <v>19</v>
      </c>
      <c r="H1412" t="s">
        <v>126</v>
      </c>
      <c r="I1412" t="s">
        <v>26</v>
      </c>
      <c r="J1412" t="s">
        <v>27</v>
      </c>
      <c r="K1412">
        <v>381</v>
      </c>
      <c r="L1412">
        <v>12.77</v>
      </c>
      <c r="M1412" t="s">
        <v>164</v>
      </c>
      <c r="N1412">
        <v>12.77</v>
      </c>
      <c r="O1412" t="s">
        <v>24</v>
      </c>
      <c r="P1412" cm="1">
        <f t="array" ref="P1412">IF(Q1412&gt;0,INDEX(Q1412:Q23136,MATCH(TRUE,INDEX(Q1412:Q23136="",,),0)-1),"")</f>
        <v>5</v>
      </c>
      <c r="Q1412">
        <v>1</v>
      </c>
      <c r="R1412">
        <f t="shared" si="24"/>
        <v>0</v>
      </c>
    </row>
    <row r="1413" spans="1:18" x14ac:dyDescent="0.3">
      <c r="A1413" t="s">
        <v>150</v>
      </c>
      <c r="B1413" s="1">
        <v>38491</v>
      </c>
      <c r="C1413" t="s">
        <v>16</v>
      </c>
      <c r="D1413" t="s">
        <v>178</v>
      </c>
      <c r="E1413" t="s">
        <v>179</v>
      </c>
      <c r="G1413" t="s">
        <v>19</v>
      </c>
      <c r="H1413" t="s">
        <v>25</v>
      </c>
      <c r="I1413" t="s">
        <v>26</v>
      </c>
      <c r="J1413" t="s">
        <v>27</v>
      </c>
      <c r="K1413">
        <v>182</v>
      </c>
      <c r="L1413">
        <v>20.55</v>
      </c>
      <c r="M1413" t="s">
        <v>164</v>
      </c>
      <c r="N1413">
        <v>20.55</v>
      </c>
      <c r="O1413" t="s">
        <v>24</v>
      </c>
      <c r="P1413" cm="1">
        <f t="array" ref="P1413">IF(Q1413&gt;0,INDEX(Q1413:Q23137,MATCH(TRUE,INDEX(Q1413:Q23137="",,),0)-1),"")</f>
        <v>5</v>
      </c>
      <c r="Q1413">
        <v>1</v>
      </c>
      <c r="R1413">
        <f t="shared" si="24"/>
        <v>0</v>
      </c>
    </row>
    <row r="1414" spans="1:18" x14ac:dyDescent="0.3">
      <c r="A1414" t="s">
        <v>150</v>
      </c>
      <c r="B1414" s="1">
        <v>38491</v>
      </c>
      <c r="C1414" t="s">
        <v>16</v>
      </c>
      <c r="D1414" t="s">
        <v>178</v>
      </c>
      <c r="E1414" t="s">
        <v>179</v>
      </c>
      <c r="G1414" t="s">
        <v>19</v>
      </c>
      <c r="H1414" t="s">
        <v>43</v>
      </c>
      <c r="I1414" t="s">
        <v>26</v>
      </c>
      <c r="J1414" t="s">
        <v>27</v>
      </c>
      <c r="K1414">
        <v>513</v>
      </c>
      <c r="L1414">
        <v>15.07</v>
      </c>
      <c r="M1414" t="s">
        <v>164</v>
      </c>
      <c r="N1414">
        <v>15.07</v>
      </c>
      <c r="O1414" t="s">
        <v>24</v>
      </c>
      <c r="P1414" cm="1">
        <f t="array" ref="P1414">IF(Q1414&gt;0,INDEX(Q1414:Q23138,MATCH(TRUE,INDEX(Q1414:Q23138="",,),0)-1),"")</f>
        <v>5</v>
      </c>
      <c r="Q1414">
        <v>1</v>
      </c>
      <c r="R1414">
        <f t="shared" si="24"/>
        <v>0</v>
      </c>
    </row>
    <row r="1415" spans="1:18" x14ac:dyDescent="0.3">
      <c r="A1415" t="s">
        <v>150</v>
      </c>
      <c r="B1415" s="1">
        <v>38491</v>
      </c>
      <c r="C1415" t="s">
        <v>16</v>
      </c>
      <c r="D1415" t="s">
        <v>178</v>
      </c>
      <c r="E1415" t="s">
        <v>179</v>
      </c>
      <c r="G1415" s="6" t="s">
        <v>29</v>
      </c>
      <c r="H1415" t="s">
        <v>30</v>
      </c>
      <c r="I1415" t="s">
        <v>21</v>
      </c>
      <c r="J1415" t="s">
        <v>22</v>
      </c>
      <c r="K1415">
        <v>4.0999999999999996</v>
      </c>
      <c r="L1415">
        <v>107.72</v>
      </c>
      <c r="M1415" t="s">
        <v>164</v>
      </c>
      <c r="N1415">
        <v>107.72</v>
      </c>
      <c r="O1415" t="s">
        <v>24</v>
      </c>
      <c r="P1415" cm="1">
        <f t="array" ref="P1415">IF(Q1415&gt;0,INDEX(Q1415:Q23139,MATCH(TRUE,INDEX(Q1415:Q23139="",,),0)-1),"")</f>
        <v>5</v>
      </c>
      <c r="Q1415">
        <v>1</v>
      </c>
      <c r="R1415">
        <f t="shared" si="24"/>
        <v>0</v>
      </c>
    </row>
    <row r="1416" spans="1:18" x14ac:dyDescent="0.3">
      <c r="A1416" t="s">
        <v>150</v>
      </c>
      <c r="B1416" s="1">
        <v>38491</v>
      </c>
      <c r="C1416" t="s">
        <v>16</v>
      </c>
      <c r="D1416" t="s">
        <v>178</v>
      </c>
      <c r="E1416" t="s">
        <v>179</v>
      </c>
      <c r="G1416" s="6" t="s">
        <v>29</v>
      </c>
      <c r="H1416" t="s">
        <v>20</v>
      </c>
      <c r="I1416" t="s">
        <v>21</v>
      </c>
      <c r="J1416" t="s">
        <v>22</v>
      </c>
      <c r="K1416">
        <v>2.2000000000000002</v>
      </c>
      <c r="L1416">
        <v>314.08999999999997</v>
      </c>
      <c r="M1416" t="s">
        <v>164</v>
      </c>
      <c r="N1416">
        <v>314.08999999999997</v>
      </c>
      <c r="O1416" t="s">
        <v>24</v>
      </c>
      <c r="P1416" cm="1">
        <f t="array" ref="P1416">IF(Q1416&gt;0,INDEX(Q1416:Q23140,MATCH(TRUE,INDEX(Q1416:Q23140="",,),0)-1),"")</f>
        <v>5</v>
      </c>
      <c r="Q1416">
        <v>1</v>
      </c>
      <c r="R1416">
        <f t="shared" si="24"/>
        <v>0</v>
      </c>
    </row>
    <row r="1417" spans="1:18" x14ac:dyDescent="0.3">
      <c r="A1417" t="s">
        <v>150</v>
      </c>
      <c r="B1417" s="1">
        <v>38491</v>
      </c>
      <c r="C1417" t="s">
        <v>16</v>
      </c>
      <c r="D1417" t="s">
        <v>178</v>
      </c>
      <c r="E1417" t="s">
        <v>179</v>
      </c>
      <c r="G1417" s="6" t="s">
        <v>29</v>
      </c>
      <c r="H1417" t="s">
        <v>126</v>
      </c>
      <c r="I1417" t="s">
        <v>21</v>
      </c>
      <c r="J1417" t="s">
        <v>22</v>
      </c>
      <c r="K1417">
        <v>52.3</v>
      </c>
      <c r="L1417">
        <v>41.4</v>
      </c>
      <c r="M1417" t="s">
        <v>164</v>
      </c>
      <c r="N1417">
        <v>41.4</v>
      </c>
      <c r="O1417" t="s">
        <v>24</v>
      </c>
      <c r="P1417" cm="1">
        <f t="array" ref="P1417">IF(Q1417&gt;0,INDEX(Q1417:Q23141,MATCH(TRUE,INDEX(Q1417:Q23141="",,),0)-1),"")</f>
        <v>5</v>
      </c>
      <c r="Q1417">
        <v>1</v>
      </c>
      <c r="R1417">
        <f t="shared" si="24"/>
        <v>0</v>
      </c>
    </row>
    <row r="1418" spans="1:18" x14ac:dyDescent="0.3">
      <c r="A1418" t="s">
        <v>150</v>
      </c>
      <c r="B1418" s="1">
        <v>38491</v>
      </c>
      <c r="C1418" t="s">
        <v>16</v>
      </c>
      <c r="D1418" t="s">
        <v>178</v>
      </c>
      <c r="E1418" t="s">
        <v>179</v>
      </c>
      <c r="G1418" s="6" t="s">
        <v>29</v>
      </c>
      <c r="H1418" t="s">
        <v>25</v>
      </c>
      <c r="I1418" t="s">
        <v>21</v>
      </c>
      <c r="J1418" t="s">
        <v>22</v>
      </c>
      <c r="K1418">
        <v>23.2</v>
      </c>
      <c r="L1418">
        <v>84.32</v>
      </c>
      <c r="M1418" t="s">
        <v>164</v>
      </c>
      <c r="N1418">
        <v>84.32</v>
      </c>
      <c r="O1418" t="s">
        <v>24</v>
      </c>
      <c r="P1418" cm="1">
        <f t="array" ref="P1418">IF(Q1418&gt;0,INDEX(Q1418:Q23142,MATCH(TRUE,INDEX(Q1418:Q23142="",,),0)-1),"")</f>
        <v>5</v>
      </c>
      <c r="Q1418">
        <v>1</v>
      </c>
      <c r="R1418">
        <f t="shared" si="24"/>
        <v>0</v>
      </c>
    </row>
    <row r="1419" spans="1:18" x14ac:dyDescent="0.3">
      <c r="A1419" t="s">
        <v>150</v>
      </c>
      <c r="B1419" s="1">
        <v>38491</v>
      </c>
      <c r="C1419" t="s">
        <v>16</v>
      </c>
      <c r="D1419" t="s">
        <v>178</v>
      </c>
      <c r="E1419" t="s">
        <v>179</v>
      </c>
      <c r="G1419" s="6" t="s">
        <v>29</v>
      </c>
      <c r="H1419" t="s">
        <v>69</v>
      </c>
      <c r="I1419" t="s">
        <v>21</v>
      </c>
      <c r="J1419" t="s">
        <v>22</v>
      </c>
      <c r="K1419">
        <v>6.3</v>
      </c>
      <c r="L1419">
        <v>56.84</v>
      </c>
      <c r="M1419" t="s">
        <v>164</v>
      </c>
      <c r="N1419">
        <v>56.84</v>
      </c>
      <c r="O1419" t="s">
        <v>24</v>
      </c>
      <c r="P1419" cm="1">
        <f t="array" ref="P1419">IF(Q1419&gt;0,INDEX(Q1419:Q23143,MATCH(TRUE,INDEX(Q1419:Q23143="",,),0)-1),"")</f>
        <v>5</v>
      </c>
      <c r="Q1419">
        <v>1</v>
      </c>
      <c r="R1419">
        <f t="shared" si="24"/>
        <v>0</v>
      </c>
    </row>
    <row r="1420" spans="1:18" x14ac:dyDescent="0.3">
      <c r="A1420" t="s">
        <v>150</v>
      </c>
      <c r="B1420" s="1">
        <v>38491</v>
      </c>
      <c r="C1420" t="s">
        <v>16</v>
      </c>
      <c r="D1420" t="s">
        <v>178</v>
      </c>
      <c r="E1420" t="s">
        <v>179</v>
      </c>
      <c r="G1420" s="6" t="s">
        <v>29</v>
      </c>
      <c r="H1420" t="s">
        <v>28</v>
      </c>
      <c r="I1420" t="s">
        <v>21</v>
      </c>
      <c r="J1420" t="s">
        <v>22</v>
      </c>
      <c r="K1420">
        <v>0.4</v>
      </c>
      <c r="L1420">
        <v>81.96</v>
      </c>
      <c r="M1420" t="s">
        <v>164</v>
      </c>
      <c r="N1420">
        <v>81.96</v>
      </c>
      <c r="O1420" t="s">
        <v>24</v>
      </c>
      <c r="P1420" cm="1">
        <f t="array" ref="P1420">IF(Q1420&gt;0,INDEX(Q1420:Q23144,MATCH(TRUE,INDEX(Q1420:Q23144="",,),0)-1),"")</f>
        <v>5</v>
      </c>
      <c r="Q1420">
        <v>1</v>
      </c>
      <c r="R1420">
        <f t="shared" si="24"/>
        <v>0</v>
      </c>
    </row>
    <row r="1421" spans="1:18" x14ac:dyDescent="0.3">
      <c r="A1421" t="s">
        <v>150</v>
      </c>
      <c r="B1421" s="1">
        <v>38491</v>
      </c>
      <c r="C1421" t="s">
        <v>16</v>
      </c>
      <c r="D1421" t="s">
        <v>178</v>
      </c>
      <c r="E1421" t="s">
        <v>179</v>
      </c>
      <c r="G1421" s="6" t="s">
        <v>29</v>
      </c>
      <c r="H1421" t="s">
        <v>30</v>
      </c>
      <c r="I1421" t="s">
        <v>26</v>
      </c>
      <c r="J1421" t="s">
        <v>27</v>
      </c>
      <c r="K1421">
        <v>104</v>
      </c>
      <c r="L1421">
        <v>13.57</v>
      </c>
      <c r="M1421" t="s">
        <v>164</v>
      </c>
      <c r="N1421">
        <v>13.57</v>
      </c>
      <c r="O1421" t="s">
        <v>24</v>
      </c>
      <c r="P1421" cm="1">
        <f t="array" ref="P1421">IF(Q1421&gt;0,INDEX(Q1421:Q23145,MATCH(TRUE,INDEX(Q1421:Q23145="",,),0)-1),"")</f>
        <v>5</v>
      </c>
      <c r="Q1421">
        <v>1</v>
      </c>
      <c r="R1421">
        <f t="shared" si="24"/>
        <v>0</v>
      </c>
    </row>
    <row r="1422" spans="1:18" x14ac:dyDescent="0.3">
      <c r="A1422" t="s">
        <v>150</v>
      </c>
      <c r="B1422" s="1">
        <v>38491</v>
      </c>
      <c r="C1422" t="s">
        <v>16</v>
      </c>
      <c r="D1422" t="s">
        <v>178</v>
      </c>
      <c r="E1422" t="s">
        <v>179</v>
      </c>
      <c r="G1422" s="6" t="s">
        <v>29</v>
      </c>
      <c r="H1422" t="s">
        <v>20</v>
      </c>
      <c r="I1422" t="s">
        <v>26</v>
      </c>
      <c r="J1422" t="s">
        <v>27</v>
      </c>
      <c r="K1422">
        <v>7</v>
      </c>
      <c r="L1422">
        <v>5.88</v>
      </c>
      <c r="M1422" t="s">
        <v>164</v>
      </c>
      <c r="N1422">
        <v>5.88</v>
      </c>
      <c r="O1422" t="s">
        <v>24</v>
      </c>
      <c r="P1422" cm="1">
        <f t="array" ref="P1422">IF(Q1422&gt;0,INDEX(Q1422:Q23146,MATCH(TRUE,INDEX(Q1422:Q23146="",,),0)-1),"")</f>
        <v>5</v>
      </c>
      <c r="Q1422">
        <v>1</v>
      </c>
      <c r="R1422">
        <f t="shared" si="24"/>
        <v>0</v>
      </c>
    </row>
    <row r="1423" spans="1:18" x14ac:dyDescent="0.3">
      <c r="A1423" t="s">
        <v>150</v>
      </c>
      <c r="B1423" s="1">
        <v>38491</v>
      </c>
      <c r="C1423" t="s">
        <v>16</v>
      </c>
      <c r="D1423" t="s">
        <v>178</v>
      </c>
      <c r="E1423" t="s">
        <v>179</v>
      </c>
      <c r="G1423" s="6" t="s">
        <v>29</v>
      </c>
      <c r="H1423" t="s">
        <v>69</v>
      </c>
      <c r="I1423" t="s">
        <v>26</v>
      </c>
      <c r="J1423" t="s">
        <v>27</v>
      </c>
      <c r="K1423">
        <v>109</v>
      </c>
      <c r="L1423">
        <v>16.28</v>
      </c>
      <c r="M1423" t="s">
        <v>164</v>
      </c>
      <c r="N1423">
        <v>16.28</v>
      </c>
      <c r="O1423" t="s">
        <v>24</v>
      </c>
      <c r="P1423" cm="1">
        <f t="array" ref="P1423">IF(Q1423&gt;0,INDEX(Q1423:Q23147,MATCH(TRUE,INDEX(Q1423:Q23147="",,),0)-1),"")</f>
        <v>5</v>
      </c>
      <c r="Q1423">
        <v>1</v>
      </c>
      <c r="R1423">
        <f t="shared" si="24"/>
        <v>0</v>
      </c>
    </row>
    <row r="1424" spans="1:18" x14ac:dyDescent="0.3">
      <c r="A1424" t="s">
        <v>150</v>
      </c>
      <c r="B1424" s="1">
        <v>38491</v>
      </c>
      <c r="C1424" t="s">
        <v>16</v>
      </c>
      <c r="D1424" t="s">
        <v>178</v>
      </c>
      <c r="E1424" t="s">
        <v>179</v>
      </c>
      <c r="G1424" s="6" t="s">
        <v>29</v>
      </c>
      <c r="H1424" t="s">
        <v>28</v>
      </c>
      <c r="I1424" t="s">
        <v>26</v>
      </c>
      <c r="J1424" t="s">
        <v>27</v>
      </c>
      <c r="K1424">
        <v>10</v>
      </c>
      <c r="L1424">
        <v>17.38</v>
      </c>
      <c r="M1424" t="s">
        <v>164</v>
      </c>
      <c r="N1424">
        <v>17.38</v>
      </c>
      <c r="O1424" t="s">
        <v>24</v>
      </c>
      <c r="P1424" cm="1">
        <f t="array" ref="P1424">IF(Q1424&gt;0,INDEX(Q1424:Q23148,MATCH(TRUE,INDEX(Q1424:Q23148="",,),0)-1),"")</f>
        <v>5</v>
      </c>
      <c r="Q1424">
        <v>1</v>
      </c>
      <c r="R1424">
        <f t="shared" si="24"/>
        <v>0</v>
      </c>
    </row>
    <row r="1425" spans="1:18" x14ac:dyDescent="0.3">
      <c r="A1425" t="s">
        <v>150</v>
      </c>
      <c r="B1425" s="1">
        <v>38491</v>
      </c>
      <c r="C1425" t="s">
        <v>16</v>
      </c>
      <c r="D1425" t="s">
        <v>178</v>
      </c>
      <c r="E1425" t="s">
        <v>179</v>
      </c>
      <c r="G1425" t="s">
        <v>19</v>
      </c>
      <c r="H1425" t="s">
        <v>43</v>
      </c>
      <c r="I1425" t="s">
        <v>21</v>
      </c>
      <c r="J1425" t="s">
        <v>22</v>
      </c>
      <c r="K1425">
        <v>104.2</v>
      </c>
      <c r="L1425">
        <v>132.44999999999999</v>
      </c>
      <c r="M1425" t="s">
        <v>153</v>
      </c>
      <c r="N1425">
        <v>132.44999999999999</v>
      </c>
      <c r="P1425" cm="1">
        <f t="array" ref="P1425">IF(Q1425&gt;0,INDEX(Q1425:Q23149,MATCH(TRUE,INDEX(Q1425:Q23149="",,),0)-1),"")</f>
        <v>5</v>
      </c>
      <c r="Q1425">
        <v>2</v>
      </c>
      <c r="R1425">
        <f t="shared" si="24"/>
        <v>0</v>
      </c>
    </row>
    <row r="1426" spans="1:18" x14ac:dyDescent="0.3">
      <c r="A1426" t="s">
        <v>150</v>
      </c>
      <c r="B1426" s="1">
        <v>38491</v>
      </c>
      <c r="C1426" t="s">
        <v>16</v>
      </c>
      <c r="D1426" t="s">
        <v>178</v>
      </c>
      <c r="E1426" t="s">
        <v>179</v>
      </c>
      <c r="G1426" t="s">
        <v>19</v>
      </c>
      <c r="H1426" t="s">
        <v>126</v>
      </c>
      <c r="I1426" t="s">
        <v>26</v>
      </c>
      <c r="J1426" t="s">
        <v>27</v>
      </c>
      <c r="K1426">
        <v>381</v>
      </c>
      <c r="L1426">
        <v>12.77</v>
      </c>
      <c r="M1426" t="s">
        <v>153</v>
      </c>
      <c r="N1426">
        <v>86.27</v>
      </c>
      <c r="P1426" cm="1">
        <f t="array" ref="P1426">IF(Q1426&gt;0,INDEX(Q1426:Q23150,MATCH(TRUE,INDEX(Q1426:Q23150="",,),0)-1),"")</f>
        <v>5</v>
      </c>
      <c r="Q1426">
        <v>2</v>
      </c>
      <c r="R1426">
        <f t="shared" si="24"/>
        <v>0</v>
      </c>
    </row>
    <row r="1427" spans="1:18" x14ac:dyDescent="0.3">
      <c r="A1427" t="s">
        <v>150</v>
      </c>
      <c r="B1427" s="1">
        <v>38491</v>
      </c>
      <c r="C1427" t="s">
        <v>16</v>
      </c>
      <c r="D1427" t="s">
        <v>178</v>
      </c>
      <c r="E1427" t="s">
        <v>179</v>
      </c>
      <c r="G1427" t="s">
        <v>19</v>
      </c>
      <c r="H1427" t="s">
        <v>25</v>
      </c>
      <c r="I1427" t="s">
        <v>26</v>
      </c>
      <c r="J1427" t="s">
        <v>27</v>
      </c>
      <c r="K1427">
        <v>182</v>
      </c>
      <c r="L1427">
        <v>20.55</v>
      </c>
      <c r="M1427" t="s">
        <v>153</v>
      </c>
      <c r="N1427">
        <v>20.55</v>
      </c>
      <c r="P1427" cm="1">
        <f t="array" ref="P1427">IF(Q1427&gt;0,INDEX(Q1427:Q23151,MATCH(TRUE,INDEX(Q1427:Q23151="",,),0)-1),"")</f>
        <v>5</v>
      </c>
      <c r="Q1427">
        <v>2</v>
      </c>
      <c r="R1427">
        <f t="shared" si="24"/>
        <v>0</v>
      </c>
    </row>
    <row r="1428" spans="1:18" x14ac:dyDescent="0.3">
      <c r="A1428" t="s">
        <v>150</v>
      </c>
      <c r="B1428" s="1">
        <v>38491</v>
      </c>
      <c r="C1428" t="s">
        <v>16</v>
      </c>
      <c r="D1428" t="s">
        <v>178</v>
      </c>
      <c r="E1428" t="s">
        <v>179</v>
      </c>
      <c r="G1428" t="s">
        <v>19</v>
      </c>
      <c r="H1428" t="s">
        <v>43</v>
      </c>
      <c r="I1428" t="s">
        <v>26</v>
      </c>
      <c r="J1428" t="s">
        <v>27</v>
      </c>
      <c r="K1428">
        <v>513</v>
      </c>
      <c r="L1428">
        <v>15.07</v>
      </c>
      <c r="M1428" t="s">
        <v>153</v>
      </c>
      <c r="N1428">
        <v>15.07</v>
      </c>
      <c r="P1428" cm="1">
        <f t="array" ref="P1428">IF(Q1428&gt;0,INDEX(Q1428:Q23152,MATCH(TRUE,INDEX(Q1428:Q23152="",,),0)-1),"")</f>
        <v>5</v>
      </c>
      <c r="Q1428">
        <v>2</v>
      </c>
      <c r="R1428">
        <f t="shared" si="24"/>
        <v>0</v>
      </c>
    </row>
    <row r="1429" spans="1:18" x14ac:dyDescent="0.3">
      <c r="A1429" t="s">
        <v>150</v>
      </c>
      <c r="B1429" s="1">
        <v>38491</v>
      </c>
      <c r="C1429" t="s">
        <v>16</v>
      </c>
      <c r="D1429" t="s">
        <v>178</v>
      </c>
      <c r="E1429" t="s">
        <v>179</v>
      </c>
      <c r="G1429" s="6" t="s">
        <v>29</v>
      </c>
      <c r="H1429" t="s">
        <v>30</v>
      </c>
      <c r="I1429" t="s">
        <v>21</v>
      </c>
      <c r="J1429" t="s">
        <v>22</v>
      </c>
      <c r="K1429">
        <v>4.0999999999999996</v>
      </c>
      <c r="L1429">
        <v>107.72</v>
      </c>
      <c r="M1429" t="s">
        <v>153</v>
      </c>
      <c r="N1429">
        <v>107.72</v>
      </c>
      <c r="P1429" cm="1">
        <f t="array" ref="P1429">IF(Q1429&gt;0,INDEX(Q1429:Q23153,MATCH(TRUE,INDEX(Q1429:Q23153="",,),0)-1),"")</f>
        <v>5</v>
      </c>
      <c r="Q1429">
        <v>2</v>
      </c>
      <c r="R1429">
        <f t="shared" si="24"/>
        <v>0</v>
      </c>
    </row>
    <row r="1430" spans="1:18" x14ac:dyDescent="0.3">
      <c r="A1430" t="s">
        <v>150</v>
      </c>
      <c r="B1430" s="1">
        <v>38491</v>
      </c>
      <c r="C1430" t="s">
        <v>16</v>
      </c>
      <c r="D1430" t="s">
        <v>178</v>
      </c>
      <c r="E1430" t="s">
        <v>179</v>
      </c>
      <c r="G1430" s="6" t="s">
        <v>29</v>
      </c>
      <c r="H1430" t="s">
        <v>20</v>
      </c>
      <c r="I1430" t="s">
        <v>21</v>
      </c>
      <c r="J1430" t="s">
        <v>22</v>
      </c>
      <c r="K1430">
        <v>2.2000000000000002</v>
      </c>
      <c r="L1430">
        <v>314.08999999999997</v>
      </c>
      <c r="M1430" t="s">
        <v>153</v>
      </c>
      <c r="N1430">
        <v>314.08999999999997</v>
      </c>
      <c r="P1430" cm="1">
        <f t="array" ref="P1430">IF(Q1430&gt;0,INDEX(Q1430:Q23154,MATCH(TRUE,INDEX(Q1430:Q23154="",,),0)-1),"")</f>
        <v>5</v>
      </c>
      <c r="Q1430">
        <v>2</v>
      </c>
      <c r="R1430">
        <f t="shared" si="24"/>
        <v>0</v>
      </c>
    </row>
    <row r="1431" spans="1:18" x14ac:dyDescent="0.3">
      <c r="A1431" t="s">
        <v>150</v>
      </c>
      <c r="B1431" s="1">
        <v>38491</v>
      </c>
      <c r="C1431" t="s">
        <v>16</v>
      </c>
      <c r="D1431" t="s">
        <v>178</v>
      </c>
      <c r="E1431" t="s">
        <v>179</v>
      </c>
      <c r="G1431" s="6" t="s">
        <v>29</v>
      </c>
      <c r="H1431" t="s">
        <v>126</v>
      </c>
      <c r="I1431" t="s">
        <v>21</v>
      </c>
      <c r="J1431" t="s">
        <v>22</v>
      </c>
      <c r="K1431">
        <v>52.3</v>
      </c>
      <c r="L1431">
        <v>41.4</v>
      </c>
      <c r="M1431" t="s">
        <v>153</v>
      </c>
      <c r="N1431">
        <v>41.4</v>
      </c>
      <c r="P1431" cm="1">
        <f t="array" ref="P1431">IF(Q1431&gt;0,INDEX(Q1431:Q23155,MATCH(TRUE,INDEX(Q1431:Q23155="",,),0)-1),"")</f>
        <v>5</v>
      </c>
      <c r="Q1431">
        <v>2</v>
      </c>
      <c r="R1431">
        <f t="shared" si="24"/>
        <v>0</v>
      </c>
    </row>
    <row r="1432" spans="1:18" x14ac:dyDescent="0.3">
      <c r="A1432" t="s">
        <v>150</v>
      </c>
      <c r="B1432" s="1">
        <v>38491</v>
      </c>
      <c r="C1432" t="s">
        <v>16</v>
      </c>
      <c r="D1432" t="s">
        <v>178</v>
      </c>
      <c r="E1432" t="s">
        <v>179</v>
      </c>
      <c r="G1432" s="6" t="s">
        <v>29</v>
      </c>
      <c r="H1432" t="s">
        <v>25</v>
      </c>
      <c r="I1432" t="s">
        <v>21</v>
      </c>
      <c r="J1432" t="s">
        <v>22</v>
      </c>
      <c r="K1432">
        <v>23.2</v>
      </c>
      <c r="L1432">
        <v>84.32</v>
      </c>
      <c r="M1432" t="s">
        <v>153</v>
      </c>
      <c r="N1432">
        <v>84.32</v>
      </c>
      <c r="P1432" cm="1">
        <f t="array" ref="P1432">IF(Q1432&gt;0,INDEX(Q1432:Q23156,MATCH(TRUE,INDEX(Q1432:Q23156="",,),0)-1),"")</f>
        <v>5</v>
      </c>
      <c r="Q1432">
        <v>2</v>
      </c>
      <c r="R1432">
        <f t="shared" si="24"/>
        <v>0</v>
      </c>
    </row>
    <row r="1433" spans="1:18" x14ac:dyDescent="0.3">
      <c r="A1433" t="s">
        <v>150</v>
      </c>
      <c r="B1433" s="1">
        <v>38491</v>
      </c>
      <c r="C1433" t="s">
        <v>16</v>
      </c>
      <c r="D1433" t="s">
        <v>178</v>
      </c>
      <c r="E1433" t="s">
        <v>179</v>
      </c>
      <c r="G1433" s="6" t="s">
        <v>29</v>
      </c>
      <c r="H1433" t="s">
        <v>69</v>
      </c>
      <c r="I1433" t="s">
        <v>21</v>
      </c>
      <c r="J1433" t="s">
        <v>22</v>
      </c>
      <c r="K1433">
        <v>6.3</v>
      </c>
      <c r="L1433">
        <v>56.84</v>
      </c>
      <c r="M1433" t="s">
        <v>153</v>
      </c>
      <c r="N1433">
        <v>56.84</v>
      </c>
      <c r="P1433" cm="1">
        <f t="array" ref="P1433">IF(Q1433&gt;0,INDEX(Q1433:Q23157,MATCH(TRUE,INDEX(Q1433:Q23157="",,),0)-1),"")</f>
        <v>5</v>
      </c>
      <c r="Q1433">
        <v>2</v>
      </c>
      <c r="R1433">
        <f t="shared" si="24"/>
        <v>0</v>
      </c>
    </row>
    <row r="1434" spans="1:18" x14ac:dyDescent="0.3">
      <c r="A1434" t="s">
        <v>150</v>
      </c>
      <c r="B1434" s="1">
        <v>38491</v>
      </c>
      <c r="C1434" t="s">
        <v>16</v>
      </c>
      <c r="D1434" t="s">
        <v>178</v>
      </c>
      <c r="E1434" t="s">
        <v>179</v>
      </c>
      <c r="G1434" s="6" t="s">
        <v>29</v>
      </c>
      <c r="H1434" t="s">
        <v>28</v>
      </c>
      <c r="I1434" t="s">
        <v>21</v>
      </c>
      <c r="J1434" t="s">
        <v>22</v>
      </c>
      <c r="K1434">
        <v>0.4</v>
      </c>
      <c r="L1434">
        <v>81.96</v>
      </c>
      <c r="M1434" t="s">
        <v>153</v>
      </c>
      <c r="N1434">
        <v>81.96</v>
      </c>
      <c r="P1434" cm="1">
        <f t="array" ref="P1434">IF(Q1434&gt;0,INDEX(Q1434:Q23158,MATCH(TRUE,INDEX(Q1434:Q23158="",,),0)-1),"")</f>
        <v>5</v>
      </c>
      <c r="Q1434">
        <v>2</v>
      </c>
      <c r="R1434">
        <f t="shared" si="24"/>
        <v>0</v>
      </c>
    </row>
    <row r="1435" spans="1:18" x14ac:dyDescent="0.3">
      <c r="A1435" t="s">
        <v>150</v>
      </c>
      <c r="B1435" s="1">
        <v>38491</v>
      </c>
      <c r="C1435" t="s">
        <v>16</v>
      </c>
      <c r="D1435" t="s">
        <v>178</v>
      </c>
      <c r="E1435" t="s">
        <v>179</v>
      </c>
      <c r="G1435" s="6" t="s">
        <v>29</v>
      </c>
      <c r="H1435" t="s">
        <v>30</v>
      </c>
      <c r="I1435" t="s">
        <v>26</v>
      </c>
      <c r="J1435" t="s">
        <v>27</v>
      </c>
      <c r="K1435">
        <v>104</v>
      </c>
      <c r="L1435">
        <v>13.57</v>
      </c>
      <c r="M1435" t="s">
        <v>153</v>
      </c>
      <c r="N1435">
        <v>13.57</v>
      </c>
      <c r="P1435" cm="1">
        <f t="array" ref="P1435">IF(Q1435&gt;0,INDEX(Q1435:Q23159,MATCH(TRUE,INDEX(Q1435:Q23159="",,),0)-1),"")</f>
        <v>5</v>
      </c>
      <c r="Q1435">
        <v>2</v>
      </c>
      <c r="R1435">
        <f t="shared" si="24"/>
        <v>0</v>
      </c>
    </row>
    <row r="1436" spans="1:18" x14ac:dyDescent="0.3">
      <c r="A1436" t="s">
        <v>150</v>
      </c>
      <c r="B1436" s="1">
        <v>38491</v>
      </c>
      <c r="C1436" t="s">
        <v>16</v>
      </c>
      <c r="D1436" t="s">
        <v>178</v>
      </c>
      <c r="E1436" t="s">
        <v>179</v>
      </c>
      <c r="G1436" s="6" t="s">
        <v>29</v>
      </c>
      <c r="H1436" t="s">
        <v>20</v>
      </c>
      <c r="I1436" t="s">
        <v>26</v>
      </c>
      <c r="J1436" t="s">
        <v>27</v>
      </c>
      <c r="K1436">
        <v>7</v>
      </c>
      <c r="L1436">
        <v>5.88</v>
      </c>
      <c r="M1436" t="s">
        <v>153</v>
      </c>
      <c r="N1436">
        <v>5.88</v>
      </c>
      <c r="P1436" cm="1">
        <f t="array" ref="P1436">IF(Q1436&gt;0,INDEX(Q1436:Q23160,MATCH(TRUE,INDEX(Q1436:Q23160="",,),0)-1),"")</f>
        <v>5</v>
      </c>
      <c r="Q1436">
        <v>2</v>
      </c>
      <c r="R1436">
        <f t="shared" si="24"/>
        <v>0</v>
      </c>
    </row>
    <row r="1437" spans="1:18" x14ac:dyDescent="0.3">
      <c r="A1437" t="s">
        <v>150</v>
      </c>
      <c r="B1437" s="1">
        <v>38491</v>
      </c>
      <c r="C1437" t="s">
        <v>16</v>
      </c>
      <c r="D1437" t="s">
        <v>178</v>
      </c>
      <c r="E1437" t="s">
        <v>179</v>
      </c>
      <c r="G1437" s="6" t="s">
        <v>29</v>
      </c>
      <c r="H1437" t="s">
        <v>69</v>
      </c>
      <c r="I1437" t="s">
        <v>26</v>
      </c>
      <c r="J1437" t="s">
        <v>27</v>
      </c>
      <c r="K1437">
        <v>109</v>
      </c>
      <c r="L1437">
        <v>16.28</v>
      </c>
      <c r="M1437" t="s">
        <v>153</v>
      </c>
      <c r="N1437">
        <v>16.28</v>
      </c>
      <c r="P1437" cm="1">
        <f t="array" ref="P1437">IF(Q1437&gt;0,INDEX(Q1437:Q23161,MATCH(TRUE,INDEX(Q1437:Q23161="",,),0)-1),"")</f>
        <v>5</v>
      </c>
      <c r="Q1437">
        <v>2</v>
      </c>
      <c r="R1437">
        <f t="shared" si="24"/>
        <v>0</v>
      </c>
    </row>
    <row r="1438" spans="1:18" x14ac:dyDescent="0.3">
      <c r="A1438" t="s">
        <v>150</v>
      </c>
      <c r="B1438" s="1">
        <v>38491</v>
      </c>
      <c r="C1438" t="s">
        <v>16</v>
      </c>
      <c r="D1438" t="s">
        <v>178</v>
      </c>
      <c r="E1438" t="s">
        <v>179</v>
      </c>
      <c r="G1438" s="6" t="s">
        <v>29</v>
      </c>
      <c r="H1438" t="s">
        <v>28</v>
      </c>
      <c r="I1438" t="s">
        <v>26</v>
      </c>
      <c r="J1438" t="s">
        <v>27</v>
      </c>
      <c r="K1438">
        <v>10</v>
      </c>
      <c r="L1438">
        <v>17.38</v>
      </c>
      <c r="M1438" t="s">
        <v>153</v>
      </c>
      <c r="N1438">
        <v>17.38</v>
      </c>
      <c r="P1438" cm="1">
        <f t="array" ref="P1438">IF(Q1438&gt;0,INDEX(Q1438:Q23162,MATCH(TRUE,INDEX(Q1438:Q23162="",,),0)-1),"")</f>
        <v>5</v>
      </c>
      <c r="Q1438">
        <v>2</v>
      </c>
      <c r="R1438">
        <f t="shared" si="24"/>
        <v>0</v>
      </c>
    </row>
    <row r="1439" spans="1:18" x14ac:dyDescent="0.3">
      <c r="A1439" t="s">
        <v>150</v>
      </c>
      <c r="B1439" s="1">
        <v>38491</v>
      </c>
      <c r="C1439" t="s">
        <v>16</v>
      </c>
      <c r="D1439" t="s">
        <v>178</v>
      </c>
      <c r="E1439" t="s">
        <v>179</v>
      </c>
      <c r="G1439" t="s">
        <v>19</v>
      </c>
      <c r="H1439" t="s">
        <v>43</v>
      </c>
      <c r="I1439" t="s">
        <v>21</v>
      </c>
      <c r="J1439" t="s">
        <v>22</v>
      </c>
      <c r="K1439">
        <v>104.2</v>
      </c>
      <c r="L1439">
        <v>132.44999999999999</v>
      </c>
      <c r="M1439" t="s">
        <v>163</v>
      </c>
      <c r="N1439">
        <v>200</v>
      </c>
      <c r="P1439" cm="1">
        <f t="array" ref="P1439">IF(Q1439&gt;0,INDEX(Q1439:Q23163,MATCH(TRUE,INDEX(Q1439:Q23163="",,),0)-1),"")</f>
        <v>5</v>
      </c>
      <c r="Q1439">
        <v>3</v>
      </c>
      <c r="R1439">
        <f t="shared" si="24"/>
        <v>0</v>
      </c>
    </row>
    <row r="1440" spans="1:18" x14ac:dyDescent="0.3">
      <c r="A1440" t="s">
        <v>150</v>
      </c>
      <c r="B1440" s="1">
        <v>38491</v>
      </c>
      <c r="C1440" t="s">
        <v>16</v>
      </c>
      <c r="D1440" t="s">
        <v>178</v>
      </c>
      <c r="E1440" t="s">
        <v>179</v>
      </c>
      <c r="G1440" t="s">
        <v>19</v>
      </c>
      <c r="H1440" t="s">
        <v>126</v>
      </c>
      <c r="I1440" t="s">
        <v>26</v>
      </c>
      <c r="J1440" t="s">
        <v>27</v>
      </c>
      <c r="K1440">
        <v>381</v>
      </c>
      <c r="L1440">
        <v>12.77</v>
      </c>
      <c r="M1440" t="s">
        <v>163</v>
      </c>
      <c r="N1440">
        <v>30</v>
      </c>
      <c r="P1440" cm="1">
        <f t="array" ref="P1440">IF(Q1440&gt;0,INDEX(Q1440:Q23164,MATCH(TRUE,INDEX(Q1440:Q23164="",,),0)-1),"")</f>
        <v>5</v>
      </c>
      <c r="Q1440">
        <v>3</v>
      </c>
      <c r="R1440">
        <f t="shared" si="24"/>
        <v>0</v>
      </c>
    </row>
    <row r="1441" spans="1:18" x14ac:dyDescent="0.3">
      <c r="A1441" t="s">
        <v>150</v>
      </c>
      <c r="B1441" s="1">
        <v>38491</v>
      </c>
      <c r="C1441" t="s">
        <v>16</v>
      </c>
      <c r="D1441" t="s">
        <v>178</v>
      </c>
      <c r="E1441" t="s">
        <v>179</v>
      </c>
      <c r="G1441" t="s">
        <v>19</v>
      </c>
      <c r="H1441" t="s">
        <v>25</v>
      </c>
      <c r="I1441" t="s">
        <v>26</v>
      </c>
      <c r="J1441" t="s">
        <v>27</v>
      </c>
      <c r="K1441">
        <v>182</v>
      </c>
      <c r="L1441">
        <v>20.55</v>
      </c>
      <c r="M1441" t="s">
        <v>163</v>
      </c>
      <c r="N1441">
        <v>40</v>
      </c>
      <c r="P1441" cm="1">
        <f t="array" ref="P1441">IF(Q1441&gt;0,INDEX(Q1441:Q23165,MATCH(TRUE,INDEX(Q1441:Q23165="",,),0)-1),"")</f>
        <v>5</v>
      </c>
      <c r="Q1441">
        <v>3</v>
      </c>
      <c r="R1441">
        <f t="shared" si="24"/>
        <v>0</v>
      </c>
    </row>
    <row r="1442" spans="1:18" x14ac:dyDescent="0.3">
      <c r="A1442" t="s">
        <v>150</v>
      </c>
      <c r="B1442" s="1">
        <v>38491</v>
      </c>
      <c r="C1442" t="s">
        <v>16</v>
      </c>
      <c r="D1442" t="s">
        <v>178</v>
      </c>
      <c r="E1442" t="s">
        <v>179</v>
      </c>
      <c r="G1442" t="s">
        <v>19</v>
      </c>
      <c r="H1442" t="s">
        <v>43</v>
      </c>
      <c r="I1442" t="s">
        <v>26</v>
      </c>
      <c r="J1442" t="s">
        <v>27</v>
      </c>
      <c r="K1442">
        <v>513</v>
      </c>
      <c r="L1442">
        <v>15.07</v>
      </c>
      <c r="M1442" t="s">
        <v>163</v>
      </c>
      <c r="N1442">
        <v>35.380000000000003</v>
      </c>
      <c r="P1442" cm="1">
        <f t="array" ref="P1442">IF(Q1442&gt;0,INDEX(Q1442:Q23166,MATCH(TRUE,INDEX(Q1442:Q23166="",,),0)-1),"")</f>
        <v>5</v>
      </c>
      <c r="Q1442">
        <v>3</v>
      </c>
      <c r="R1442">
        <f t="shared" si="24"/>
        <v>0</v>
      </c>
    </row>
    <row r="1443" spans="1:18" x14ac:dyDescent="0.3">
      <c r="A1443" t="s">
        <v>150</v>
      </c>
      <c r="B1443" s="1">
        <v>38491</v>
      </c>
      <c r="C1443" t="s">
        <v>16</v>
      </c>
      <c r="D1443" t="s">
        <v>178</v>
      </c>
      <c r="E1443" t="s">
        <v>179</v>
      </c>
      <c r="G1443" s="6" t="s">
        <v>29</v>
      </c>
      <c r="H1443" t="s">
        <v>30</v>
      </c>
      <c r="I1443" t="s">
        <v>21</v>
      </c>
      <c r="J1443" t="s">
        <v>22</v>
      </c>
      <c r="K1443">
        <v>4.0999999999999996</v>
      </c>
      <c r="L1443">
        <v>107.72</v>
      </c>
      <c r="M1443" t="s">
        <v>163</v>
      </c>
      <c r="N1443">
        <v>107.72</v>
      </c>
      <c r="P1443" cm="1">
        <f t="array" ref="P1443">IF(Q1443&gt;0,INDEX(Q1443:Q23167,MATCH(TRUE,INDEX(Q1443:Q23167="",,),0)-1),"")</f>
        <v>5</v>
      </c>
      <c r="Q1443">
        <v>3</v>
      </c>
      <c r="R1443">
        <f t="shared" si="24"/>
        <v>0</v>
      </c>
    </row>
    <row r="1444" spans="1:18" x14ac:dyDescent="0.3">
      <c r="A1444" t="s">
        <v>150</v>
      </c>
      <c r="B1444" s="1">
        <v>38491</v>
      </c>
      <c r="C1444" t="s">
        <v>16</v>
      </c>
      <c r="D1444" t="s">
        <v>178</v>
      </c>
      <c r="E1444" t="s">
        <v>179</v>
      </c>
      <c r="G1444" s="6" t="s">
        <v>29</v>
      </c>
      <c r="H1444" t="s">
        <v>20</v>
      </c>
      <c r="I1444" t="s">
        <v>21</v>
      </c>
      <c r="J1444" t="s">
        <v>22</v>
      </c>
      <c r="K1444">
        <v>2.2000000000000002</v>
      </c>
      <c r="L1444">
        <v>314.08999999999997</v>
      </c>
      <c r="M1444" t="s">
        <v>163</v>
      </c>
      <c r="N1444">
        <v>314.08999999999997</v>
      </c>
      <c r="P1444" cm="1">
        <f t="array" ref="P1444">IF(Q1444&gt;0,INDEX(Q1444:Q23168,MATCH(TRUE,INDEX(Q1444:Q23168="",,),0)-1),"")</f>
        <v>5</v>
      </c>
      <c r="Q1444">
        <v>3</v>
      </c>
      <c r="R1444">
        <f t="shared" si="24"/>
        <v>0</v>
      </c>
    </row>
    <row r="1445" spans="1:18" x14ac:dyDescent="0.3">
      <c r="A1445" t="s">
        <v>150</v>
      </c>
      <c r="B1445" s="1">
        <v>38491</v>
      </c>
      <c r="C1445" t="s">
        <v>16</v>
      </c>
      <c r="D1445" t="s">
        <v>178</v>
      </c>
      <c r="E1445" t="s">
        <v>179</v>
      </c>
      <c r="G1445" s="6" t="s">
        <v>29</v>
      </c>
      <c r="H1445" t="s">
        <v>126</v>
      </c>
      <c r="I1445" t="s">
        <v>21</v>
      </c>
      <c r="J1445" t="s">
        <v>22</v>
      </c>
      <c r="K1445">
        <v>52.3</v>
      </c>
      <c r="L1445">
        <v>41.4</v>
      </c>
      <c r="M1445" t="s">
        <v>163</v>
      </c>
      <c r="N1445">
        <v>41.4</v>
      </c>
      <c r="P1445" cm="1">
        <f t="array" ref="P1445">IF(Q1445&gt;0,INDEX(Q1445:Q23169,MATCH(TRUE,INDEX(Q1445:Q23169="",,),0)-1),"")</f>
        <v>5</v>
      </c>
      <c r="Q1445">
        <v>3</v>
      </c>
      <c r="R1445">
        <f t="shared" si="24"/>
        <v>0</v>
      </c>
    </row>
    <row r="1446" spans="1:18" x14ac:dyDescent="0.3">
      <c r="A1446" t="s">
        <v>150</v>
      </c>
      <c r="B1446" s="1">
        <v>38491</v>
      </c>
      <c r="C1446" t="s">
        <v>16</v>
      </c>
      <c r="D1446" t="s">
        <v>178</v>
      </c>
      <c r="E1446" t="s">
        <v>179</v>
      </c>
      <c r="G1446" s="6" t="s">
        <v>29</v>
      </c>
      <c r="H1446" t="s">
        <v>25</v>
      </c>
      <c r="I1446" t="s">
        <v>21</v>
      </c>
      <c r="J1446" t="s">
        <v>22</v>
      </c>
      <c r="K1446">
        <v>23.2</v>
      </c>
      <c r="L1446">
        <v>84.32</v>
      </c>
      <c r="M1446" t="s">
        <v>163</v>
      </c>
      <c r="N1446">
        <v>84.32</v>
      </c>
      <c r="P1446" cm="1">
        <f t="array" ref="P1446">IF(Q1446&gt;0,INDEX(Q1446:Q23170,MATCH(TRUE,INDEX(Q1446:Q23170="",,),0)-1),"")</f>
        <v>5</v>
      </c>
      <c r="Q1446">
        <v>3</v>
      </c>
      <c r="R1446">
        <f t="shared" si="24"/>
        <v>0</v>
      </c>
    </row>
    <row r="1447" spans="1:18" x14ac:dyDescent="0.3">
      <c r="A1447" t="s">
        <v>150</v>
      </c>
      <c r="B1447" s="1">
        <v>38491</v>
      </c>
      <c r="C1447" t="s">
        <v>16</v>
      </c>
      <c r="D1447" t="s">
        <v>178</v>
      </c>
      <c r="E1447" t="s">
        <v>179</v>
      </c>
      <c r="G1447" s="6" t="s">
        <v>29</v>
      </c>
      <c r="H1447" t="s">
        <v>69</v>
      </c>
      <c r="I1447" t="s">
        <v>21</v>
      </c>
      <c r="J1447" t="s">
        <v>22</v>
      </c>
      <c r="K1447">
        <v>6.3</v>
      </c>
      <c r="L1447">
        <v>56.84</v>
      </c>
      <c r="M1447" t="s">
        <v>163</v>
      </c>
      <c r="N1447">
        <v>56.84</v>
      </c>
      <c r="P1447" cm="1">
        <f t="array" ref="P1447">IF(Q1447&gt;0,INDEX(Q1447:Q23171,MATCH(TRUE,INDEX(Q1447:Q23171="",,),0)-1),"")</f>
        <v>5</v>
      </c>
      <c r="Q1447">
        <v>3</v>
      </c>
      <c r="R1447">
        <f t="shared" si="24"/>
        <v>0</v>
      </c>
    </row>
    <row r="1448" spans="1:18" x14ac:dyDescent="0.3">
      <c r="A1448" t="s">
        <v>150</v>
      </c>
      <c r="B1448" s="1">
        <v>38491</v>
      </c>
      <c r="C1448" t="s">
        <v>16</v>
      </c>
      <c r="D1448" t="s">
        <v>178</v>
      </c>
      <c r="E1448" t="s">
        <v>179</v>
      </c>
      <c r="G1448" s="6" t="s">
        <v>29</v>
      </c>
      <c r="H1448" t="s">
        <v>28</v>
      </c>
      <c r="I1448" t="s">
        <v>21</v>
      </c>
      <c r="J1448" t="s">
        <v>22</v>
      </c>
      <c r="K1448">
        <v>0.4</v>
      </c>
      <c r="L1448">
        <v>81.96</v>
      </c>
      <c r="M1448" t="s">
        <v>163</v>
      </c>
      <c r="N1448">
        <v>81.96</v>
      </c>
      <c r="P1448" cm="1">
        <f t="array" ref="P1448">IF(Q1448&gt;0,INDEX(Q1448:Q23172,MATCH(TRUE,INDEX(Q1448:Q23172="",,),0)-1),"")</f>
        <v>5</v>
      </c>
      <c r="Q1448">
        <v>3</v>
      </c>
      <c r="R1448">
        <f t="shared" si="24"/>
        <v>0</v>
      </c>
    </row>
    <row r="1449" spans="1:18" x14ac:dyDescent="0.3">
      <c r="A1449" t="s">
        <v>150</v>
      </c>
      <c r="B1449" s="1">
        <v>38491</v>
      </c>
      <c r="C1449" t="s">
        <v>16</v>
      </c>
      <c r="D1449" t="s">
        <v>178</v>
      </c>
      <c r="E1449" t="s">
        <v>179</v>
      </c>
      <c r="G1449" s="6" t="s">
        <v>29</v>
      </c>
      <c r="H1449" t="s">
        <v>30</v>
      </c>
      <c r="I1449" t="s">
        <v>26</v>
      </c>
      <c r="J1449" t="s">
        <v>27</v>
      </c>
      <c r="K1449">
        <v>104</v>
      </c>
      <c r="L1449">
        <v>13.57</v>
      </c>
      <c r="M1449" t="s">
        <v>163</v>
      </c>
      <c r="N1449">
        <v>13.57</v>
      </c>
      <c r="P1449" cm="1">
        <f t="array" ref="P1449">IF(Q1449&gt;0,INDEX(Q1449:Q23173,MATCH(TRUE,INDEX(Q1449:Q23173="",,),0)-1),"")</f>
        <v>5</v>
      </c>
      <c r="Q1449">
        <v>3</v>
      </c>
      <c r="R1449">
        <f t="shared" si="24"/>
        <v>0</v>
      </c>
    </row>
    <row r="1450" spans="1:18" x14ac:dyDescent="0.3">
      <c r="A1450" t="s">
        <v>150</v>
      </c>
      <c r="B1450" s="1">
        <v>38491</v>
      </c>
      <c r="C1450" t="s">
        <v>16</v>
      </c>
      <c r="D1450" t="s">
        <v>178</v>
      </c>
      <c r="E1450" t="s">
        <v>179</v>
      </c>
      <c r="G1450" s="6" t="s">
        <v>29</v>
      </c>
      <c r="H1450" t="s">
        <v>20</v>
      </c>
      <c r="I1450" t="s">
        <v>26</v>
      </c>
      <c r="J1450" t="s">
        <v>27</v>
      </c>
      <c r="K1450">
        <v>7</v>
      </c>
      <c r="L1450">
        <v>5.88</v>
      </c>
      <c r="M1450" t="s">
        <v>163</v>
      </c>
      <c r="N1450">
        <v>5.88</v>
      </c>
      <c r="P1450" cm="1">
        <f t="array" ref="P1450">IF(Q1450&gt;0,INDEX(Q1450:Q23174,MATCH(TRUE,INDEX(Q1450:Q23174="",,),0)-1),"")</f>
        <v>5</v>
      </c>
      <c r="Q1450">
        <v>3</v>
      </c>
      <c r="R1450">
        <f t="shared" si="24"/>
        <v>0</v>
      </c>
    </row>
    <row r="1451" spans="1:18" x14ac:dyDescent="0.3">
      <c r="A1451" t="s">
        <v>150</v>
      </c>
      <c r="B1451" s="1">
        <v>38491</v>
      </c>
      <c r="C1451" t="s">
        <v>16</v>
      </c>
      <c r="D1451" t="s">
        <v>178</v>
      </c>
      <c r="E1451" t="s">
        <v>179</v>
      </c>
      <c r="G1451" s="6" t="s">
        <v>29</v>
      </c>
      <c r="H1451" t="s">
        <v>69</v>
      </c>
      <c r="I1451" t="s">
        <v>26</v>
      </c>
      <c r="J1451" t="s">
        <v>27</v>
      </c>
      <c r="K1451">
        <v>109</v>
      </c>
      <c r="L1451">
        <v>16.28</v>
      </c>
      <c r="M1451" t="s">
        <v>163</v>
      </c>
      <c r="N1451">
        <v>16.28</v>
      </c>
      <c r="P1451" cm="1">
        <f t="array" ref="P1451">IF(Q1451&gt;0,INDEX(Q1451:Q23175,MATCH(TRUE,INDEX(Q1451:Q23175="",,),0)-1),"")</f>
        <v>5</v>
      </c>
      <c r="Q1451">
        <v>3</v>
      </c>
      <c r="R1451">
        <f t="shared" si="24"/>
        <v>0</v>
      </c>
    </row>
    <row r="1452" spans="1:18" x14ac:dyDescent="0.3">
      <c r="A1452" t="s">
        <v>150</v>
      </c>
      <c r="B1452" s="1">
        <v>38491</v>
      </c>
      <c r="C1452" t="s">
        <v>16</v>
      </c>
      <c r="D1452" t="s">
        <v>178</v>
      </c>
      <c r="E1452" t="s">
        <v>179</v>
      </c>
      <c r="G1452" s="6" t="s">
        <v>29</v>
      </c>
      <c r="H1452" t="s">
        <v>28</v>
      </c>
      <c r="I1452" t="s">
        <v>26</v>
      </c>
      <c r="J1452" t="s">
        <v>27</v>
      </c>
      <c r="K1452">
        <v>10</v>
      </c>
      <c r="L1452">
        <v>17.38</v>
      </c>
      <c r="M1452" t="s">
        <v>163</v>
      </c>
      <c r="N1452">
        <v>17.38</v>
      </c>
      <c r="P1452" cm="1">
        <f t="array" ref="P1452">IF(Q1452&gt;0,INDEX(Q1452:Q23176,MATCH(TRUE,INDEX(Q1452:Q23176="",,),0)-1),"")</f>
        <v>5</v>
      </c>
      <c r="Q1452">
        <v>3</v>
      </c>
      <c r="R1452">
        <f t="shared" si="24"/>
        <v>0</v>
      </c>
    </row>
    <row r="1453" spans="1:18" x14ac:dyDescent="0.3">
      <c r="A1453" t="s">
        <v>150</v>
      </c>
      <c r="B1453" s="1">
        <v>38491</v>
      </c>
      <c r="C1453" t="s">
        <v>16</v>
      </c>
      <c r="D1453" t="s">
        <v>178</v>
      </c>
      <c r="E1453" t="s">
        <v>179</v>
      </c>
      <c r="G1453" t="s">
        <v>19</v>
      </c>
      <c r="H1453" t="s">
        <v>43</v>
      </c>
      <c r="I1453" t="s">
        <v>21</v>
      </c>
      <c r="J1453" t="s">
        <v>22</v>
      </c>
      <c r="K1453">
        <v>104.2</v>
      </c>
      <c r="L1453">
        <v>132.44999999999999</v>
      </c>
      <c r="M1453" t="s">
        <v>156</v>
      </c>
      <c r="N1453">
        <v>200</v>
      </c>
      <c r="P1453" cm="1">
        <f t="array" ref="P1453">IF(Q1453&gt;0,INDEX(Q1453:Q23177,MATCH(TRUE,INDEX(Q1453:Q23177="",,),0)-1),"")</f>
        <v>5</v>
      </c>
      <c r="Q1453">
        <v>4</v>
      </c>
      <c r="R1453">
        <f t="shared" si="24"/>
        <v>0</v>
      </c>
    </row>
    <row r="1454" spans="1:18" x14ac:dyDescent="0.3">
      <c r="A1454" t="s">
        <v>150</v>
      </c>
      <c r="B1454" s="1">
        <v>38491</v>
      </c>
      <c r="C1454" t="s">
        <v>16</v>
      </c>
      <c r="D1454" t="s">
        <v>178</v>
      </c>
      <c r="E1454" t="s">
        <v>179</v>
      </c>
      <c r="G1454" t="s">
        <v>19</v>
      </c>
      <c r="H1454" t="s">
        <v>126</v>
      </c>
      <c r="I1454" t="s">
        <v>26</v>
      </c>
      <c r="J1454" t="s">
        <v>27</v>
      </c>
      <c r="K1454">
        <v>381</v>
      </c>
      <c r="L1454">
        <v>12.77</v>
      </c>
      <c r="M1454" t="s">
        <v>156</v>
      </c>
      <c r="N1454">
        <v>17.5</v>
      </c>
      <c r="P1454" cm="1">
        <f t="array" ref="P1454">IF(Q1454&gt;0,INDEX(Q1454:Q23178,MATCH(TRUE,INDEX(Q1454:Q23178="",,),0)-1),"")</f>
        <v>5</v>
      </c>
      <c r="Q1454">
        <v>4</v>
      </c>
      <c r="R1454">
        <f t="shared" si="24"/>
        <v>0</v>
      </c>
    </row>
    <row r="1455" spans="1:18" x14ac:dyDescent="0.3">
      <c r="A1455" t="s">
        <v>150</v>
      </c>
      <c r="B1455" s="1">
        <v>38491</v>
      </c>
      <c r="C1455" t="s">
        <v>16</v>
      </c>
      <c r="D1455" t="s">
        <v>178</v>
      </c>
      <c r="E1455" t="s">
        <v>179</v>
      </c>
      <c r="G1455" t="s">
        <v>19</v>
      </c>
      <c r="H1455" t="s">
        <v>25</v>
      </c>
      <c r="I1455" t="s">
        <v>26</v>
      </c>
      <c r="J1455" t="s">
        <v>27</v>
      </c>
      <c r="K1455">
        <v>182</v>
      </c>
      <c r="L1455">
        <v>20.55</v>
      </c>
      <c r="M1455" t="s">
        <v>156</v>
      </c>
      <c r="N1455">
        <v>30</v>
      </c>
      <c r="P1455" cm="1">
        <f t="array" ref="P1455">IF(Q1455&gt;0,INDEX(Q1455:Q23179,MATCH(TRUE,INDEX(Q1455:Q23179="",,),0)-1),"")</f>
        <v>5</v>
      </c>
      <c r="Q1455">
        <v>4</v>
      </c>
      <c r="R1455">
        <f t="shared" si="24"/>
        <v>0</v>
      </c>
    </row>
    <row r="1456" spans="1:18" x14ac:dyDescent="0.3">
      <c r="A1456" t="s">
        <v>150</v>
      </c>
      <c r="B1456" s="1">
        <v>38491</v>
      </c>
      <c r="C1456" t="s">
        <v>16</v>
      </c>
      <c r="D1456" t="s">
        <v>178</v>
      </c>
      <c r="E1456" t="s">
        <v>179</v>
      </c>
      <c r="G1456" t="s">
        <v>19</v>
      </c>
      <c r="H1456" t="s">
        <v>43</v>
      </c>
      <c r="I1456" t="s">
        <v>26</v>
      </c>
      <c r="J1456" t="s">
        <v>27</v>
      </c>
      <c r="K1456">
        <v>513</v>
      </c>
      <c r="L1456">
        <v>15.07</v>
      </c>
      <c r="M1456" t="s">
        <v>156</v>
      </c>
      <c r="N1456">
        <v>20</v>
      </c>
      <c r="P1456" cm="1">
        <f t="array" ref="P1456">IF(Q1456&gt;0,INDEX(Q1456:Q23180,MATCH(TRUE,INDEX(Q1456:Q23180="",,),0)-1),"")</f>
        <v>5</v>
      </c>
      <c r="Q1456">
        <v>4</v>
      </c>
      <c r="R1456">
        <f t="shared" si="24"/>
        <v>0</v>
      </c>
    </row>
    <row r="1457" spans="1:18" x14ac:dyDescent="0.3">
      <c r="A1457" t="s">
        <v>150</v>
      </c>
      <c r="B1457" s="1">
        <v>38491</v>
      </c>
      <c r="C1457" t="s">
        <v>16</v>
      </c>
      <c r="D1457" t="s">
        <v>178</v>
      </c>
      <c r="E1457" t="s">
        <v>179</v>
      </c>
      <c r="G1457" s="6" t="s">
        <v>29</v>
      </c>
      <c r="H1457" t="s">
        <v>30</v>
      </c>
      <c r="I1457" t="s">
        <v>21</v>
      </c>
      <c r="J1457" t="s">
        <v>22</v>
      </c>
      <c r="K1457">
        <v>4.0999999999999996</v>
      </c>
      <c r="L1457">
        <v>107.72</v>
      </c>
      <c r="M1457" t="s">
        <v>156</v>
      </c>
      <c r="N1457">
        <v>107.72</v>
      </c>
      <c r="P1457" cm="1">
        <f t="array" ref="P1457">IF(Q1457&gt;0,INDEX(Q1457:Q23181,MATCH(TRUE,INDEX(Q1457:Q23181="",,),0)-1),"")</f>
        <v>5</v>
      </c>
      <c r="Q1457">
        <v>4</v>
      </c>
      <c r="R1457">
        <f t="shared" si="24"/>
        <v>0</v>
      </c>
    </row>
    <row r="1458" spans="1:18" x14ac:dyDescent="0.3">
      <c r="A1458" t="s">
        <v>150</v>
      </c>
      <c r="B1458" s="1">
        <v>38491</v>
      </c>
      <c r="C1458" t="s">
        <v>16</v>
      </c>
      <c r="D1458" t="s">
        <v>178</v>
      </c>
      <c r="E1458" t="s">
        <v>179</v>
      </c>
      <c r="G1458" s="6" t="s">
        <v>29</v>
      </c>
      <c r="H1458" t="s">
        <v>20</v>
      </c>
      <c r="I1458" t="s">
        <v>21</v>
      </c>
      <c r="J1458" t="s">
        <v>22</v>
      </c>
      <c r="K1458">
        <v>2.2000000000000002</v>
      </c>
      <c r="L1458">
        <v>314.08999999999997</v>
      </c>
      <c r="M1458" t="s">
        <v>156</v>
      </c>
      <c r="N1458">
        <v>314.08999999999997</v>
      </c>
      <c r="P1458" cm="1">
        <f t="array" ref="P1458">IF(Q1458&gt;0,INDEX(Q1458:Q23182,MATCH(TRUE,INDEX(Q1458:Q23182="",,),0)-1),"")</f>
        <v>5</v>
      </c>
      <c r="Q1458">
        <v>4</v>
      </c>
      <c r="R1458">
        <f t="shared" si="24"/>
        <v>0</v>
      </c>
    </row>
    <row r="1459" spans="1:18" x14ac:dyDescent="0.3">
      <c r="A1459" t="s">
        <v>150</v>
      </c>
      <c r="B1459" s="1">
        <v>38491</v>
      </c>
      <c r="C1459" t="s">
        <v>16</v>
      </c>
      <c r="D1459" t="s">
        <v>178</v>
      </c>
      <c r="E1459" t="s">
        <v>179</v>
      </c>
      <c r="G1459" s="6" t="s">
        <v>29</v>
      </c>
      <c r="H1459" t="s">
        <v>126</v>
      </c>
      <c r="I1459" t="s">
        <v>21</v>
      </c>
      <c r="J1459" t="s">
        <v>22</v>
      </c>
      <c r="K1459">
        <v>52.3</v>
      </c>
      <c r="L1459">
        <v>41.4</v>
      </c>
      <c r="M1459" t="s">
        <v>156</v>
      </c>
      <c r="N1459">
        <v>41.4</v>
      </c>
      <c r="P1459" cm="1">
        <f t="array" ref="P1459">IF(Q1459&gt;0,INDEX(Q1459:Q23183,MATCH(TRUE,INDEX(Q1459:Q23183="",,),0)-1),"")</f>
        <v>5</v>
      </c>
      <c r="Q1459">
        <v>4</v>
      </c>
      <c r="R1459">
        <f t="shared" si="24"/>
        <v>0</v>
      </c>
    </row>
    <row r="1460" spans="1:18" x14ac:dyDescent="0.3">
      <c r="A1460" t="s">
        <v>150</v>
      </c>
      <c r="B1460" s="1">
        <v>38491</v>
      </c>
      <c r="C1460" t="s">
        <v>16</v>
      </c>
      <c r="D1460" t="s">
        <v>178</v>
      </c>
      <c r="E1460" t="s">
        <v>179</v>
      </c>
      <c r="G1460" s="6" t="s">
        <v>29</v>
      </c>
      <c r="H1460" t="s">
        <v>25</v>
      </c>
      <c r="I1460" t="s">
        <v>21</v>
      </c>
      <c r="J1460" t="s">
        <v>22</v>
      </c>
      <c r="K1460">
        <v>23.2</v>
      </c>
      <c r="L1460">
        <v>84.32</v>
      </c>
      <c r="M1460" t="s">
        <v>156</v>
      </c>
      <c r="N1460">
        <v>84.32</v>
      </c>
      <c r="P1460" cm="1">
        <f t="array" ref="P1460">IF(Q1460&gt;0,INDEX(Q1460:Q23184,MATCH(TRUE,INDEX(Q1460:Q23184="",,),0)-1),"")</f>
        <v>5</v>
      </c>
      <c r="Q1460">
        <v>4</v>
      </c>
      <c r="R1460">
        <f t="shared" ref="R1460:R1523" si="25">IF(P1460="","",0)</f>
        <v>0</v>
      </c>
    </row>
    <row r="1461" spans="1:18" x14ac:dyDescent="0.3">
      <c r="A1461" t="s">
        <v>150</v>
      </c>
      <c r="B1461" s="1">
        <v>38491</v>
      </c>
      <c r="C1461" t="s">
        <v>16</v>
      </c>
      <c r="D1461" t="s">
        <v>178</v>
      </c>
      <c r="E1461" t="s">
        <v>179</v>
      </c>
      <c r="G1461" s="6" t="s">
        <v>29</v>
      </c>
      <c r="H1461" t="s">
        <v>69</v>
      </c>
      <c r="I1461" t="s">
        <v>21</v>
      </c>
      <c r="J1461" t="s">
        <v>22</v>
      </c>
      <c r="K1461">
        <v>6.3</v>
      </c>
      <c r="L1461">
        <v>56.84</v>
      </c>
      <c r="M1461" t="s">
        <v>156</v>
      </c>
      <c r="N1461">
        <v>56.84</v>
      </c>
      <c r="P1461" cm="1">
        <f t="array" ref="P1461">IF(Q1461&gt;0,INDEX(Q1461:Q23185,MATCH(TRUE,INDEX(Q1461:Q23185="",,),0)-1),"")</f>
        <v>5</v>
      </c>
      <c r="Q1461">
        <v>4</v>
      </c>
      <c r="R1461">
        <f t="shared" si="25"/>
        <v>0</v>
      </c>
    </row>
    <row r="1462" spans="1:18" x14ac:dyDescent="0.3">
      <c r="A1462" t="s">
        <v>150</v>
      </c>
      <c r="B1462" s="1">
        <v>38491</v>
      </c>
      <c r="C1462" t="s">
        <v>16</v>
      </c>
      <c r="D1462" t="s">
        <v>178</v>
      </c>
      <c r="E1462" t="s">
        <v>179</v>
      </c>
      <c r="G1462" s="6" t="s">
        <v>29</v>
      </c>
      <c r="H1462" t="s">
        <v>28</v>
      </c>
      <c r="I1462" t="s">
        <v>21</v>
      </c>
      <c r="J1462" t="s">
        <v>22</v>
      </c>
      <c r="K1462">
        <v>0.4</v>
      </c>
      <c r="L1462">
        <v>81.96</v>
      </c>
      <c r="M1462" t="s">
        <v>156</v>
      </c>
      <c r="N1462">
        <v>81.96</v>
      </c>
      <c r="P1462" cm="1">
        <f t="array" ref="P1462">IF(Q1462&gt;0,INDEX(Q1462:Q23186,MATCH(TRUE,INDEX(Q1462:Q23186="",,),0)-1),"")</f>
        <v>5</v>
      </c>
      <c r="Q1462">
        <v>4</v>
      </c>
      <c r="R1462">
        <f t="shared" si="25"/>
        <v>0</v>
      </c>
    </row>
    <row r="1463" spans="1:18" x14ac:dyDescent="0.3">
      <c r="A1463" t="s">
        <v>150</v>
      </c>
      <c r="B1463" s="1">
        <v>38491</v>
      </c>
      <c r="C1463" t="s">
        <v>16</v>
      </c>
      <c r="D1463" t="s">
        <v>178</v>
      </c>
      <c r="E1463" t="s">
        <v>179</v>
      </c>
      <c r="G1463" s="6" t="s">
        <v>29</v>
      </c>
      <c r="H1463" t="s">
        <v>30</v>
      </c>
      <c r="I1463" t="s">
        <v>26</v>
      </c>
      <c r="J1463" t="s">
        <v>27</v>
      </c>
      <c r="K1463">
        <v>104</v>
      </c>
      <c r="L1463">
        <v>13.57</v>
      </c>
      <c r="M1463" t="s">
        <v>156</v>
      </c>
      <c r="N1463">
        <v>13.57</v>
      </c>
      <c r="P1463" cm="1">
        <f t="array" ref="P1463">IF(Q1463&gt;0,INDEX(Q1463:Q23187,MATCH(TRUE,INDEX(Q1463:Q23187="",,),0)-1),"")</f>
        <v>5</v>
      </c>
      <c r="Q1463">
        <v>4</v>
      </c>
      <c r="R1463">
        <f t="shared" si="25"/>
        <v>0</v>
      </c>
    </row>
    <row r="1464" spans="1:18" x14ac:dyDescent="0.3">
      <c r="A1464" t="s">
        <v>150</v>
      </c>
      <c r="B1464" s="1">
        <v>38491</v>
      </c>
      <c r="C1464" t="s">
        <v>16</v>
      </c>
      <c r="D1464" t="s">
        <v>178</v>
      </c>
      <c r="E1464" t="s">
        <v>179</v>
      </c>
      <c r="G1464" s="6" t="s">
        <v>29</v>
      </c>
      <c r="H1464" t="s">
        <v>20</v>
      </c>
      <c r="I1464" t="s">
        <v>26</v>
      </c>
      <c r="J1464" t="s">
        <v>27</v>
      </c>
      <c r="K1464">
        <v>7</v>
      </c>
      <c r="L1464">
        <v>5.88</v>
      </c>
      <c r="M1464" t="s">
        <v>156</v>
      </c>
      <c r="N1464">
        <v>5.88</v>
      </c>
      <c r="P1464" cm="1">
        <f t="array" ref="P1464">IF(Q1464&gt;0,INDEX(Q1464:Q23188,MATCH(TRUE,INDEX(Q1464:Q23188="",,),0)-1),"")</f>
        <v>5</v>
      </c>
      <c r="Q1464">
        <v>4</v>
      </c>
      <c r="R1464">
        <f t="shared" si="25"/>
        <v>0</v>
      </c>
    </row>
    <row r="1465" spans="1:18" x14ac:dyDescent="0.3">
      <c r="A1465" t="s">
        <v>150</v>
      </c>
      <c r="B1465" s="1">
        <v>38491</v>
      </c>
      <c r="C1465" t="s">
        <v>16</v>
      </c>
      <c r="D1465" t="s">
        <v>178</v>
      </c>
      <c r="E1465" t="s">
        <v>179</v>
      </c>
      <c r="G1465" s="6" t="s">
        <v>29</v>
      </c>
      <c r="H1465" t="s">
        <v>69</v>
      </c>
      <c r="I1465" t="s">
        <v>26</v>
      </c>
      <c r="J1465" t="s">
        <v>27</v>
      </c>
      <c r="K1465">
        <v>109</v>
      </c>
      <c r="L1465">
        <v>16.28</v>
      </c>
      <c r="M1465" t="s">
        <v>156</v>
      </c>
      <c r="N1465">
        <v>16.28</v>
      </c>
      <c r="P1465" cm="1">
        <f t="array" ref="P1465">IF(Q1465&gt;0,INDEX(Q1465:Q23189,MATCH(TRUE,INDEX(Q1465:Q23189="",,),0)-1),"")</f>
        <v>5</v>
      </c>
      <c r="Q1465">
        <v>4</v>
      </c>
      <c r="R1465">
        <f t="shared" si="25"/>
        <v>0</v>
      </c>
    </row>
    <row r="1466" spans="1:18" x14ac:dyDescent="0.3">
      <c r="A1466" t="s">
        <v>150</v>
      </c>
      <c r="B1466" s="1">
        <v>38491</v>
      </c>
      <c r="C1466" t="s">
        <v>16</v>
      </c>
      <c r="D1466" t="s">
        <v>178</v>
      </c>
      <c r="E1466" t="s">
        <v>179</v>
      </c>
      <c r="G1466" s="6" t="s">
        <v>29</v>
      </c>
      <c r="H1466" t="s">
        <v>28</v>
      </c>
      <c r="I1466" t="s">
        <v>26</v>
      </c>
      <c r="J1466" t="s">
        <v>27</v>
      </c>
      <c r="K1466">
        <v>10</v>
      </c>
      <c r="L1466">
        <v>17.38</v>
      </c>
      <c r="M1466" t="s">
        <v>156</v>
      </c>
      <c r="N1466">
        <v>17.38</v>
      </c>
      <c r="P1466" cm="1">
        <f t="array" ref="P1466">IF(Q1466&gt;0,INDEX(Q1466:Q23190,MATCH(TRUE,INDEX(Q1466:Q23190="",,),0)-1),"")</f>
        <v>5</v>
      </c>
      <c r="Q1466">
        <v>4</v>
      </c>
      <c r="R1466">
        <f t="shared" si="25"/>
        <v>0</v>
      </c>
    </row>
    <row r="1467" spans="1:18" x14ac:dyDescent="0.3">
      <c r="A1467" t="s">
        <v>150</v>
      </c>
      <c r="B1467" s="1">
        <v>38491</v>
      </c>
      <c r="C1467" t="s">
        <v>16</v>
      </c>
      <c r="D1467" t="s">
        <v>178</v>
      </c>
      <c r="E1467" t="s">
        <v>179</v>
      </c>
      <c r="G1467" t="s">
        <v>19</v>
      </c>
      <c r="H1467" t="s">
        <v>43</v>
      </c>
      <c r="I1467" t="s">
        <v>21</v>
      </c>
      <c r="J1467" t="s">
        <v>22</v>
      </c>
      <c r="K1467">
        <v>104.2</v>
      </c>
      <c r="L1467">
        <v>132.44999999999999</v>
      </c>
      <c r="M1467" t="s">
        <v>177</v>
      </c>
      <c r="N1467">
        <v>132.44999999999999</v>
      </c>
      <c r="P1467" cm="1">
        <f t="array" ref="P1467">IF(Q1467&gt;0,INDEX(Q1467:Q23191,MATCH(TRUE,INDEX(Q1467:Q23191="",,),0)-1),"")</f>
        <v>5</v>
      </c>
      <c r="Q1467">
        <v>5</v>
      </c>
      <c r="R1467">
        <f t="shared" si="25"/>
        <v>0</v>
      </c>
    </row>
    <row r="1468" spans="1:18" x14ac:dyDescent="0.3">
      <c r="A1468" t="s">
        <v>150</v>
      </c>
      <c r="B1468" s="1">
        <v>38491</v>
      </c>
      <c r="C1468" t="s">
        <v>16</v>
      </c>
      <c r="D1468" t="s">
        <v>178</v>
      </c>
      <c r="E1468" t="s">
        <v>179</v>
      </c>
      <c r="G1468" t="s">
        <v>19</v>
      </c>
      <c r="H1468" t="s">
        <v>126</v>
      </c>
      <c r="I1468" t="s">
        <v>26</v>
      </c>
      <c r="J1468" t="s">
        <v>27</v>
      </c>
      <c r="K1468">
        <v>381</v>
      </c>
      <c r="L1468">
        <v>12.77</v>
      </c>
      <c r="M1468" t="s">
        <v>177</v>
      </c>
      <c r="N1468">
        <v>13.5</v>
      </c>
      <c r="P1468" cm="1">
        <f t="array" ref="P1468">IF(Q1468&gt;0,INDEX(Q1468:Q23192,MATCH(TRUE,INDEX(Q1468:Q23192="",,),0)-1),"")</f>
        <v>5</v>
      </c>
      <c r="Q1468">
        <v>5</v>
      </c>
      <c r="R1468">
        <f t="shared" si="25"/>
        <v>0</v>
      </c>
    </row>
    <row r="1469" spans="1:18" x14ac:dyDescent="0.3">
      <c r="A1469" t="s">
        <v>150</v>
      </c>
      <c r="B1469" s="1">
        <v>38491</v>
      </c>
      <c r="C1469" t="s">
        <v>16</v>
      </c>
      <c r="D1469" t="s">
        <v>178</v>
      </c>
      <c r="E1469" t="s">
        <v>179</v>
      </c>
      <c r="G1469" t="s">
        <v>19</v>
      </c>
      <c r="H1469" t="s">
        <v>25</v>
      </c>
      <c r="I1469" t="s">
        <v>26</v>
      </c>
      <c r="J1469" t="s">
        <v>27</v>
      </c>
      <c r="K1469">
        <v>182</v>
      </c>
      <c r="L1469">
        <v>20.55</v>
      </c>
      <c r="M1469" t="s">
        <v>177</v>
      </c>
      <c r="N1469">
        <v>21</v>
      </c>
      <c r="P1469" cm="1">
        <f t="array" ref="P1469">IF(Q1469&gt;0,INDEX(Q1469:Q23193,MATCH(TRUE,INDEX(Q1469:Q23193="",,),0)-1),"")</f>
        <v>5</v>
      </c>
      <c r="Q1469">
        <v>5</v>
      </c>
      <c r="R1469">
        <f t="shared" si="25"/>
        <v>0</v>
      </c>
    </row>
    <row r="1470" spans="1:18" x14ac:dyDescent="0.3">
      <c r="A1470" t="s">
        <v>150</v>
      </c>
      <c r="B1470" s="1">
        <v>38491</v>
      </c>
      <c r="C1470" t="s">
        <v>16</v>
      </c>
      <c r="D1470" t="s">
        <v>178</v>
      </c>
      <c r="E1470" t="s">
        <v>179</v>
      </c>
      <c r="G1470" t="s">
        <v>19</v>
      </c>
      <c r="H1470" t="s">
        <v>43</v>
      </c>
      <c r="I1470" t="s">
        <v>26</v>
      </c>
      <c r="J1470" t="s">
        <v>27</v>
      </c>
      <c r="K1470">
        <v>513</v>
      </c>
      <c r="L1470">
        <v>15.07</v>
      </c>
      <c r="M1470" t="s">
        <v>177</v>
      </c>
      <c r="N1470">
        <v>16</v>
      </c>
      <c r="P1470" cm="1">
        <f t="array" ref="P1470">IF(Q1470&gt;0,INDEX(Q1470:Q23194,MATCH(TRUE,INDEX(Q1470:Q23194="",,),0)-1),"")</f>
        <v>5</v>
      </c>
      <c r="Q1470">
        <v>5</v>
      </c>
      <c r="R1470">
        <f t="shared" si="25"/>
        <v>0</v>
      </c>
    </row>
    <row r="1471" spans="1:18" x14ac:dyDescent="0.3">
      <c r="A1471" t="s">
        <v>150</v>
      </c>
      <c r="B1471" s="1">
        <v>38491</v>
      </c>
      <c r="C1471" t="s">
        <v>16</v>
      </c>
      <c r="D1471" t="s">
        <v>178</v>
      </c>
      <c r="E1471" t="s">
        <v>179</v>
      </c>
      <c r="G1471" s="6" t="s">
        <v>29</v>
      </c>
      <c r="H1471" t="s">
        <v>30</v>
      </c>
      <c r="I1471" t="s">
        <v>21</v>
      </c>
      <c r="J1471" t="s">
        <v>22</v>
      </c>
      <c r="K1471">
        <v>4.0999999999999996</v>
      </c>
      <c r="L1471">
        <v>107.72</v>
      </c>
      <c r="M1471" t="s">
        <v>177</v>
      </c>
      <c r="N1471">
        <v>107.72</v>
      </c>
      <c r="P1471" cm="1">
        <f t="array" ref="P1471">IF(Q1471&gt;0,INDEX(Q1471:Q23195,MATCH(TRUE,INDEX(Q1471:Q23195="",,),0)-1),"")</f>
        <v>5</v>
      </c>
      <c r="Q1471">
        <v>5</v>
      </c>
      <c r="R1471">
        <f t="shared" si="25"/>
        <v>0</v>
      </c>
    </row>
    <row r="1472" spans="1:18" x14ac:dyDescent="0.3">
      <c r="A1472" t="s">
        <v>150</v>
      </c>
      <c r="B1472" s="1">
        <v>38491</v>
      </c>
      <c r="C1472" t="s">
        <v>16</v>
      </c>
      <c r="D1472" t="s">
        <v>178</v>
      </c>
      <c r="E1472" t="s">
        <v>179</v>
      </c>
      <c r="G1472" s="6" t="s">
        <v>29</v>
      </c>
      <c r="H1472" t="s">
        <v>20</v>
      </c>
      <c r="I1472" t="s">
        <v>21</v>
      </c>
      <c r="J1472" t="s">
        <v>22</v>
      </c>
      <c r="K1472">
        <v>2.2000000000000002</v>
      </c>
      <c r="L1472">
        <v>314.08999999999997</v>
      </c>
      <c r="M1472" t="s">
        <v>177</v>
      </c>
      <c r="N1472">
        <v>314.08999999999997</v>
      </c>
      <c r="P1472" cm="1">
        <f t="array" ref="P1472">IF(Q1472&gt;0,INDEX(Q1472:Q23196,MATCH(TRUE,INDEX(Q1472:Q23196="",,),0)-1),"")</f>
        <v>5</v>
      </c>
      <c r="Q1472">
        <v>5</v>
      </c>
      <c r="R1472">
        <f t="shared" si="25"/>
        <v>0</v>
      </c>
    </row>
    <row r="1473" spans="1:18" x14ac:dyDescent="0.3">
      <c r="A1473" t="s">
        <v>150</v>
      </c>
      <c r="B1473" s="1">
        <v>38491</v>
      </c>
      <c r="C1473" t="s">
        <v>16</v>
      </c>
      <c r="D1473" t="s">
        <v>178</v>
      </c>
      <c r="E1473" t="s">
        <v>179</v>
      </c>
      <c r="G1473" s="6" t="s">
        <v>29</v>
      </c>
      <c r="H1473" t="s">
        <v>126</v>
      </c>
      <c r="I1473" t="s">
        <v>21</v>
      </c>
      <c r="J1473" t="s">
        <v>22</v>
      </c>
      <c r="K1473">
        <v>52.3</v>
      </c>
      <c r="L1473">
        <v>41.4</v>
      </c>
      <c r="M1473" t="s">
        <v>177</v>
      </c>
      <c r="N1473">
        <v>41.4</v>
      </c>
      <c r="P1473" cm="1">
        <f t="array" ref="P1473">IF(Q1473&gt;0,INDEX(Q1473:Q23197,MATCH(TRUE,INDEX(Q1473:Q23197="",,),0)-1),"")</f>
        <v>5</v>
      </c>
      <c r="Q1473">
        <v>5</v>
      </c>
      <c r="R1473">
        <f t="shared" si="25"/>
        <v>0</v>
      </c>
    </row>
    <row r="1474" spans="1:18" x14ac:dyDescent="0.3">
      <c r="A1474" t="s">
        <v>150</v>
      </c>
      <c r="B1474" s="1">
        <v>38491</v>
      </c>
      <c r="C1474" t="s">
        <v>16</v>
      </c>
      <c r="D1474" t="s">
        <v>178</v>
      </c>
      <c r="E1474" t="s">
        <v>179</v>
      </c>
      <c r="G1474" s="6" t="s">
        <v>29</v>
      </c>
      <c r="H1474" t="s">
        <v>25</v>
      </c>
      <c r="I1474" t="s">
        <v>21</v>
      </c>
      <c r="J1474" t="s">
        <v>22</v>
      </c>
      <c r="K1474">
        <v>23.2</v>
      </c>
      <c r="L1474">
        <v>84.32</v>
      </c>
      <c r="M1474" t="s">
        <v>177</v>
      </c>
      <c r="N1474">
        <v>84.32</v>
      </c>
      <c r="P1474" cm="1">
        <f t="array" ref="P1474">IF(Q1474&gt;0,INDEX(Q1474:Q23198,MATCH(TRUE,INDEX(Q1474:Q23198="",,),0)-1),"")</f>
        <v>5</v>
      </c>
      <c r="Q1474">
        <v>5</v>
      </c>
      <c r="R1474">
        <f t="shared" si="25"/>
        <v>0</v>
      </c>
    </row>
    <row r="1475" spans="1:18" x14ac:dyDescent="0.3">
      <c r="A1475" t="s">
        <v>150</v>
      </c>
      <c r="B1475" s="1">
        <v>38491</v>
      </c>
      <c r="C1475" t="s">
        <v>16</v>
      </c>
      <c r="D1475" t="s">
        <v>178</v>
      </c>
      <c r="E1475" t="s">
        <v>179</v>
      </c>
      <c r="G1475" s="6" t="s">
        <v>29</v>
      </c>
      <c r="H1475" t="s">
        <v>69</v>
      </c>
      <c r="I1475" t="s">
        <v>21</v>
      </c>
      <c r="J1475" t="s">
        <v>22</v>
      </c>
      <c r="K1475">
        <v>6.3</v>
      </c>
      <c r="L1475">
        <v>56.84</v>
      </c>
      <c r="M1475" t="s">
        <v>177</v>
      </c>
      <c r="N1475">
        <v>56.84</v>
      </c>
      <c r="P1475" cm="1">
        <f t="array" ref="P1475">IF(Q1475&gt;0,INDEX(Q1475:Q23199,MATCH(TRUE,INDEX(Q1475:Q23199="",,),0)-1),"")</f>
        <v>5</v>
      </c>
      <c r="Q1475">
        <v>5</v>
      </c>
      <c r="R1475">
        <f t="shared" si="25"/>
        <v>0</v>
      </c>
    </row>
    <row r="1476" spans="1:18" x14ac:dyDescent="0.3">
      <c r="A1476" t="s">
        <v>150</v>
      </c>
      <c r="B1476" s="1">
        <v>38491</v>
      </c>
      <c r="C1476" t="s">
        <v>16</v>
      </c>
      <c r="D1476" t="s">
        <v>178</v>
      </c>
      <c r="E1476" t="s">
        <v>179</v>
      </c>
      <c r="G1476" s="6" t="s">
        <v>29</v>
      </c>
      <c r="H1476" t="s">
        <v>28</v>
      </c>
      <c r="I1476" t="s">
        <v>21</v>
      </c>
      <c r="J1476" t="s">
        <v>22</v>
      </c>
      <c r="K1476">
        <v>0.4</v>
      </c>
      <c r="L1476">
        <v>81.96</v>
      </c>
      <c r="M1476" t="s">
        <v>177</v>
      </c>
      <c r="N1476">
        <v>81.96</v>
      </c>
      <c r="P1476" cm="1">
        <f t="array" ref="P1476">IF(Q1476&gt;0,INDEX(Q1476:Q23200,MATCH(TRUE,INDEX(Q1476:Q23200="",,),0)-1),"")</f>
        <v>5</v>
      </c>
      <c r="Q1476">
        <v>5</v>
      </c>
      <c r="R1476">
        <f t="shared" si="25"/>
        <v>0</v>
      </c>
    </row>
    <row r="1477" spans="1:18" x14ac:dyDescent="0.3">
      <c r="A1477" t="s">
        <v>150</v>
      </c>
      <c r="B1477" s="1">
        <v>38491</v>
      </c>
      <c r="C1477" t="s">
        <v>16</v>
      </c>
      <c r="D1477" t="s">
        <v>178</v>
      </c>
      <c r="E1477" t="s">
        <v>179</v>
      </c>
      <c r="G1477" s="6" t="s">
        <v>29</v>
      </c>
      <c r="H1477" t="s">
        <v>30</v>
      </c>
      <c r="I1477" t="s">
        <v>26</v>
      </c>
      <c r="J1477" t="s">
        <v>27</v>
      </c>
      <c r="K1477">
        <v>104</v>
      </c>
      <c r="L1477">
        <v>13.57</v>
      </c>
      <c r="M1477" t="s">
        <v>177</v>
      </c>
      <c r="N1477">
        <v>13.57</v>
      </c>
      <c r="P1477" cm="1">
        <f t="array" ref="P1477">IF(Q1477&gt;0,INDEX(Q1477:Q23201,MATCH(TRUE,INDEX(Q1477:Q23201="",,),0)-1),"")</f>
        <v>5</v>
      </c>
      <c r="Q1477">
        <v>5</v>
      </c>
      <c r="R1477">
        <f t="shared" si="25"/>
        <v>0</v>
      </c>
    </row>
    <row r="1478" spans="1:18" x14ac:dyDescent="0.3">
      <c r="A1478" t="s">
        <v>150</v>
      </c>
      <c r="B1478" s="1">
        <v>38491</v>
      </c>
      <c r="C1478" t="s">
        <v>16</v>
      </c>
      <c r="D1478" t="s">
        <v>178</v>
      </c>
      <c r="E1478" t="s">
        <v>179</v>
      </c>
      <c r="G1478" s="6" t="s">
        <v>29</v>
      </c>
      <c r="H1478" t="s">
        <v>20</v>
      </c>
      <c r="I1478" t="s">
        <v>26</v>
      </c>
      <c r="J1478" t="s">
        <v>27</v>
      </c>
      <c r="K1478">
        <v>7</v>
      </c>
      <c r="L1478">
        <v>5.88</v>
      </c>
      <c r="M1478" t="s">
        <v>177</v>
      </c>
      <c r="N1478">
        <v>5.88</v>
      </c>
      <c r="P1478" cm="1">
        <f t="array" ref="P1478">IF(Q1478&gt;0,INDEX(Q1478:Q23202,MATCH(TRUE,INDEX(Q1478:Q23202="",,),0)-1),"")</f>
        <v>5</v>
      </c>
      <c r="Q1478">
        <v>5</v>
      </c>
      <c r="R1478">
        <f t="shared" si="25"/>
        <v>0</v>
      </c>
    </row>
    <row r="1479" spans="1:18" x14ac:dyDescent="0.3">
      <c r="A1479" t="s">
        <v>150</v>
      </c>
      <c r="B1479" s="1">
        <v>38491</v>
      </c>
      <c r="C1479" t="s">
        <v>16</v>
      </c>
      <c r="D1479" t="s">
        <v>178</v>
      </c>
      <c r="E1479" t="s">
        <v>179</v>
      </c>
      <c r="G1479" s="6" t="s">
        <v>29</v>
      </c>
      <c r="H1479" t="s">
        <v>69</v>
      </c>
      <c r="I1479" t="s">
        <v>26</v>
      </c>
      <c r="J1479" t="s">
        <v>27</v>
      </c>
      <c r="K1479">
        <v>109</v>
      </c>
      <c r="L1479">
        <v>16.28</v>
      </c>
      <c r="M1479" t="s">
        <v>177</v>
      </c>
      <c r="N1479">
        <v>16.28</v>
      </c>
      <c r="P1479" cm="1">
        <f t="array" ref="P1479">IF(Q1479&gt;0,INDEX(Q1479:Q23203,MATCH(TRUE,INDEX(Q1479:Q23203="",,),0)-1),"")</f>
        <v>5</v>
      </c>
      <c r="Q1479">
        <v>5</v>
      </c>
      <c r="R1479">
        <f t="shared" si="25"/>
        <v>0</v>
      </c>
    </row>
    <row r="1480" spans="1:18" x14ac:dyDescent="0.3">
      <c r="A1480" t="s">
        <v>150</v>
      </c>
      <c r="B1480" s="1">
        <v>38491</v>
      </c>
      <c r="C1480" t="s">
        <v>16</v>
      </c>
      <c r="D1480" t="s">
        <v>178</v>
      </c>
      <c r="E1480" t="s">
        <v>179</v>
      </c>
      <c r="G1480" s="6" t="s">
        <v>29</v>
      </c>
      <c r="H1480" t="s">
        <v>28</v>
      </c>
      <c r="I1480" t="s">
        <v>26</v>
      </c>
      <c r="J1480" t="s">
        <v>27</v>
      </c>
      <c r="K1480">
        <v>10</v>
      </c>
      <c r="L1480">
        <v>17.38</v>
      </c>
      <c r="M1480" t="s">
        <v>177</v>
      </c>
      <c r="N1480">
        <v>17.38</v>
      </c>
      <c r="P1480" cm="1">
        <f t="array" ref="P1480">IF(Q1480&gt;0,INDEX(Q1480:Q23204,MATCH(TRUE,INDEX(Q1480:Q23204="",,),0)-1),"")</f>
        <v>5</v>
      </c>
      <c r="Q1480">
        <v>5</v>
      </c>
      <c r="R1480">
        <f t="shared" si="25"/>
        <v>0</v>
      </c>
    </row>
    <row r="1481" spans="1:18" x14ac:dyDescent="0.3">
      <c r="P1481" t="str" cm="1">
        <f t="array" ref="P1481">IF(Q1481&gt;0,INDEX(Q1481:Q23205,MATCH(TRUE,INDEX(Q1481:Q23205="",,),0)-1),"")</f>
        <v/>
      </c>
      <c r="R1481" t="str">
        <f t="shared" si="25"/>
        <v/>
      </c>
    </row>
    <row r="1482" spans="1:18" x14ac:dyDescent="0.3">
      <c r="A1482" t="s">
        <v>150</v>
      </c>
      <c r="B1482" s="1">
        <v>38545</v>
      </c>
      <c r="C1482" t="s">
        <v>16</v>
      </c>
      <c r="D1482" t="s">
        <v>180</v>
      </c>
      <c r="E1482" t="s">
        <v>181</v>
      </c>
      <c r="G1482" t="s">
        <v>19</v>
      </c>
      <c r="H1482" t="s">
        <v>28</v>
      </c>
      <c r="I1482" t="s">
        <v>21</v>
      </c>
      <c r="J1482" t="s">
        <v>22</v>
      </c>
      <c r="K1482">
        <v>90.1</v>
      </c>
      <c r="L1482">
        <v>111</v>
      </c>
      <c r="M1482" t="s">
        <v>182</v>
      </c>
      <c r="N1482">
        <v>120</v>
      </c>
      <c r="O1482" t="s">
        <v>24</v>
      </c>
      <c r="P1482" cm="1">
        <f t="array" ref="P1482">IF(Q1482&gt;0,INDEX(Q1482:Q23206,MATCH(TRUE,INDEX(Q1482:Q23206="",,),0)-1),"")</f>
        <v>2</v>
      </c>
      <c r="Q1482">
        <v>1</v>
      </c>
      <c r="R1482">
        <f t="shared" si="25"/>
        <v>0</v>
      </c>
    </row>
    <row r="1483" spans="1:18" x14ac:dyDescent="0.3">
      <c r="A1483" t="s">
        <v>150</v>
      </c>
      <c r="B1483" s="1">
        <v>38545</v>
      </c>
      <c r="C1483" t="s">
        <v>16</v>
      </c>
      <c r="D1483" t="s">
        <v>180</v>
      </c>
      <c r="E1483" t="s">
        <v>181</v>
      </c>
      <c r="G1483" t="s">
        <v>19</v>
      </c>
      <c r="H1483" t="s">
        <v>43</v>
      </c>
      <c r="I1483" t="s">
        <v>21</v>
      </c>
      <c r="J1483" t="s">
        <v>22</v>
      </c>
      <c r="K1483">
        <v>36.200000000000003</v>
      </c>
      <c r="L1483">
        <v>145.86000000000001</v>
      </c>
      <c r="M1483" t="s">
        <v>182</v>
      </c>
      <c r="N1483">
        <v>150</v>
      </c>
      <c r="O1483" t="s">
        <v>24</v>
      </c>
      <c r="P1483" cm="1">
        <f t="array" ref="P1483">IF(Q1483&gt;0,INDEX(Q1483:Q23207,MATCH(TRUE,INDEX(Q1483:Q23207="",,),0)-1),"")</f>
        <v>2</v>
      </c>
      <c r="Q1483">
        <v>1</v>
      </c>
      <c r="R1483">
        <f t="shared" si="25"/>
        <v>0</v>
      </c>
    </row>
    <row r="1484" spans="1:18" x14ac:dyDescent="0.3">
      <c r="A1484" t="s">
        <v>150</v>
      </c>
      <c r="B1484" s="1">
        <v>38545</v>
      </c>
      <c r="C1484" t="s">
        <v>16</v>
      </c>
      <c r="D1484" t="s">
        <v>180</v>
      </c>
      <c r="E1484" t="s">
        <v>181</v>
      </c>
      <c r="G1484" t="s">
        <v>19</v>
      </c>
      <c r="H1484" t="s">
        <v>28</v>
      </c>
      <c r="I1484" t="s">
        <v>26</v>
      </c>
      <c r="J1484" t="s">
        <v>27</v>
      </c>
      <c r="K1484">
        <v>587</v>
      </c>
      <c r="L1484">
        <v>24</v>
      </c>
      <c r="M1484" t="s">
        <v>182</v>
      </c>
      <c r="N1484">
        <v>38</v>
      </c>
      <c r="O1484" t="s">
        <v>24</v>
      </c>
      <c r="P1484" cm="1">
        <f t="array" ref="P1484">IF(Q1484&gt;0,INDEX(Q1484:Q23208,MATCH(TRUE,INDEX(Q1484:Q23208="",,),0)-1),"")</f>
        <v>2</v>
      </c>
      <c r="Q1484">
        <v>1</v>
      </c>
      <c r="R1484">
        <f t="shared" si="25"/>
        <v>0</v>
      </c>
    </row>
    <row r="1485" spans="1:18" x14ac:dyDescent="0.3">
      <c r="A1485" t="s">
        <v>150</v>
      </c>
      <c r="B1485" s="1">
        <v>38545</v>
      </c>
      <c r="C1485" t="s">
        <v>16</v>
      </c>
      <c r="D1485" t="s">
        <v>180</v>
      </c>
      <c r="E1485" t="s">
        <v>181</v>
      </c>
      <c r="G1485" t="s">
        <v>19</v>
      </c>
      <c r="H1485" t="s">
        <v>43</v>
      </c>
      <c r="I1485" t="s">
        <v>26</v>
      </c>
      <c r="J1485" t="s">
        <v>27</v>
      </c>
      <c r="K1485">
        <v>254</v>
      </c>
      <c r="L1485">
        <v>24.6</v>
      </c>
      <c r="M1485" t="s">
        <v>182</v>
      </c>
      <c r="N1485">
        <v>27</v>
      </c>
      <c r="O1485" t="s">
        <v>24</v>
      </c>
      <c r="P1485" cm="1">
        <f t="array" ref="P1485">IF(Q1485&gt;0,INDEX(Q1485:Q23209,MATCH(TRUE,INDEX(Q1485:Q23209="",,),0)-1),"")</f>
        <v>2</v>
      </c>
      <c r="Q1485">
        <v>1</v>
      </c>
      <c r="R1485">
        <f t="shared" si="25"/>
        <v>0</v>
      </c>
    </row>
    <row r="1486" spans="1:18" x14ac:dyDescent="0.3">
      <c r="A1486" t="s">
        <v>150</v>
      </c>
      <c r="B1486" s="1">
        <v>38545</v>
      </c>
      <c r="C1486" t="s">
        <v>16</v>
      </c>
      <c r="D1486" t="s">
        <v>180</v>
      </c>
      <c r="E1486" t="s">
        <v>181</v>
      </c>
      <c r="G1486" t="s">
        <v>19</v>
      </c>
      <c r="H1486" t="s">
        <v>28</v>
      </c>
      <c r="I1486" t="s">
        <v>21</v>
      </c>
      <c r="J1486" t="s">
        <v>22</v>
      </c>
      <c r="K1486">
        <v>90.1</v>
      </c>
      <c r="L1486">
        <v>111</v>
      </c>
      <c r="M1486" t="s">
        <v>183</v>
      </c>
      <c r="N1486">
        <v>120</v>
      </c>
      <c r="P1486" cm="1">
        <f t="array" ref="P1486">IF(Q1486&gt;0,INDEX(Q1486:Q23210,MATCH(TRUE,INDEX(Q1486:Q23210="",,),0)-1),"")</f>
        <v>2</v>
      </c>
      <c r="Q1486">
        <v>2</v>
      </c>
      <c r="R1486">
        <f t="shared" si="25"/>
        <v>0</v>
      </c>
    </row>
    <row r="1487" spans="1:18" x14ac:dyDescent="0.3">
      <c r="A1487" t="s">
        <v>150</v>
      </c>
      <c r="B1487" s="1">
        <v>38545</v>
      </c>
      <c r="C1487" t="s">
        <v>16</v>
      </c>
      <c r="D1487" t="s">
        <v>180</v>
      </c>
      <c r="E1487" t="s">
        <v>181</v>
      </c>
      <c r="G1487" t="s">
        <v>19</v>
      </c>
      <c r="H1487" t="s">
        <v>43</v>
      </c>
      <c r="I1487" t="s">
        <v>21</v>
      </c>
      <c r="J1487" t="s">
        <v>22</v>
      </c>
      <c r="K1487">
        <v>36.200000000000003</v>
      </c>
      <c r="L1487">
        <v>145.86000000000001</v>
      </c>
      <c r="M1487" t="s">
        <v>183</v>
      </c>
      <c r="N1487">
        <v>150</v>
      </c>
      <c r="P1487" cm="1">
        <f t="array" ref="P1487">IF(Q1487&gt;0,INDEX(Q1487:Q23211,MATCH(TRUE,INDEX(Q1487:Q23211="",,),0)-1),"")</f>
        <v>2</v>
      </c>
      <c r="Q1487">
        <v>2</v>
      </c>
      <c r="R1487">
        <f t="shared" si="25"/>
        <v>0</v>
      </c>
    </row>
    <row r="1488" spans="1:18" x14ac:dyDescent="0.3">
      <c r="A1488" t="s">
        <v>150</v>
      </c>
      <c r="B1488" s="1">
        <v>38545</v>
      </c>
      <c r="C1488" t="s">
        <v>16</v>
      </c>
      <c r="D1488" t="s">
        <v>180</v>
      </c>
      <c r="E1488" t="s">
        <v>181</v>
      </c>
      <c r="G1488" t="s">
        <v>19</v>
      </c>
      <c r="H1488" t="s">
        <v>28</v>
      </c>
      <c r="I1488" t="s">
        <v>26</v>
      </c>
      <c r="J1488" t="s">
        <v>27</v>
      </c>
      <c r="K1488">
        <v>587</v>
      </c>
      <c r="L1488">
        <v>24</v>
      </c>
      <c r="M1488" t="s">
        <v>183</v>
      </c>
      <c r="N1488">
        <v>26</v>
      </c>
      <c r="P1488" cm="1">
        <f t="array" ref="P1488">IF(Q1488&gt;0,INDEX(Q1488:Q23212,MATCH(TRUE,INDEX(Q1488:Q23212="",,),0)-1),"")</f>
        <v>2</v>
      </c>
      <c r="Q1488">
        <v>2</v>
      </c>
      <c r="R1488">
        <f t="shared" si="25"/>
        <v>0</v>
      </c>
    </row>
    <row r="1489" spans="1:18" x14ac:dyDescent="0.3">
      <c r="A1489" t="s">
        <v>150</v>
      </c>
      <c r="B1489" s="1">
        <v>38545</v>
      </c>
      <c r="C1489" t="s">
        <v>16</v>
      </c>
      <c r="D1489" t="s">
        <v>180</v>
      </c>
      <c r="E1489" t="s">
        <v>181</v>
      </c>
      <c r="G1489" t="s">
        <v>19</v>
      </c>
      <c r="H1489" t="s">
        <v>43</v>
      </c>
      <c r="I1489" t="s">
        <v>26</v>
      </c>
      <c r="J1489" t="s">
        <v>27</v>
      </c>
      <c r="K1489">
        <v>254</v>
      </c>
      <c r="L1489">
        <v>24.6</v>
      </c>
      <c r="M1489" t="s">
        <v>183</v>
      </c>
      <c r="N1489">
        <v>27</v>
      </c>
      <c r="P1489" cm="1">
        <f t="array" ref="P1489">IF(Q1489&gt;0,INDEX(Q1489:Q23213,MATCH(TRUE,INDEX(Q1489:Q23213="",,),0)-1),"")</f>
        <v>2</v>
      </c>
      <c r="Q1489">
        <v>2</v>
      </c>
      <c r="R1489">
        <f t="shared" si="25"/>
        <v>0</v>
      </c>
    </row>
    <row r="1490" spans="1:18" x14ac:dyDescent="0.3">
      <c r="P1490" t="str" cm="1">
        <f t="array" ref="P1490">IF(Q1490&gt;0,INDEX(Q1490:Q23214,MATCH(TRUE,INDEX(Q1490:Q23214="",,),0)-1),"")</f>
        <v/>
      </c>
      <c r="R1490" t="str">
        <f t="shared" si="25"/>
        <v/>
      </c>
    </row>
    <row r="1491" spans="1:18" x14ac:dyDescent="0.3">
      <c r="A1491" t="s">
        <v>150</v>
      </c>
      <c r="B1491" s="1">
        <v>38545</v>
      </c>
      <c r="C1491" t="s">
        <v>16</v>
      </c>
      <c r="D1491" t="s">
        <v>184</v>
      </c>
      <c r="E1491" t="s">
        <v>185</v>
      </c>
      <c r="G1491" t="s">
        <v>19</v>
      </c>
      <c r="H1491" t="s">
        <v>28</v>
      </c>
      <c r="I1491" t="s">
        <v>21</v>
      </c>
      <c r="J1491" t="s">
        <v>22</v>
      </c>
      <c r="K1491">
        <v>26.3</v>
      </c>
      <c r="L1491">
        <v>109</v>
      </c>
      <c r="M1491" t="s">
        <v>182</v>
      </c>
      <c r="N1491">
        <v>120</v>
      </c>
      <c r="O1491" t="s">
        <v>24</v>
      </c>
      <c r="P1491" cm="1">
        <f t="array" ref="P1491">IF(Q1491&gt;0,INDEX(Q1491:Q23215,MATCH(TRUE,INDEX(Q1491:Q23215="",,),0)-1),"")</f>
        <v>2</v>
      </c>
      <c r="Q1491">
        <v>1</v>
      </c>
      <c r="R1491">
        <f t="shared" si="25"/>
        <v>0</v>
      </c>
    </row>
    <row r="1492" spans="1:18" x14ac:dyDescent="0.3">
      <c r="A1492" t="s">
        <v>150</v>
      </c>
      <c r="B1492" s="1">
        <v>38545</v>
      </c>
      <c r="C1492" t="s">
        <v>16</v>
      </c>
      <c r="D1492" t="s">
        <v>184</v>
      </c>
      <c r="E1492" t="s">
        <v>185</v>
      </c>
      <c r="G1492" t="s">
        <v>19</v>
      </c>
      <c r="H1492" t="s">
        <v>43</v>
      </c>
      <c r="I1492" t="s">
        <v>21</v>
      </c>
      <c r="J1492" t="s">
        <v>22</v>
      </c>
      <c r="K1492">
        <v>21.1</v>
      </c>
      <c r="L1492">
        <v>142</v>
      </c>
      <c r="M1492" t="s">
        <v>182</v>
      </c>
      <c r="N1492">
        <v>150</v>
      </c>
      <c r="O1492" t="s">
        <v>24</v>
      </c>
      <c r="P1492" cm="1">
        <f t="array" ref="P1492">IF(Q1492&gt;0,INDEX(Q1492:Q23216,MATCH(TRUE,INDEX(Q1492:Q23216="",,),0)-1),"")</f>
        <v>2</v>
      </c>
      <c r="Q1492">
        <v>1</v>
      </c>
      <c r="R1492">
        <f t="shared" si="25"/>
        <v>0</v>
      </c>
    </row>
    <row r="1493" spans="1:18" x14ac:dyDescent="0.3">
      <c r="A1493" t="s">
        <v>150</v>
      </c>
      <c r="B1493" s="1">
        <v>38545</v>
      </c>
      <c r="C1493" t="s">
        <v>16</v>
      </c>
      <c r="D1493" t="s">
        <v>184</v>
      </c>
      <c r="E1493" t="s">
        <v>185</v>
      </c>
      <c r="G1493" t="s">
        <v>19</v>
      </c>
      <c r="H1493" t="s">
        <v>28</v>
      </c>
      <c r="I1493" t="s">
        <v>26</v>
      </c>
      <c r="J1493" t="s">
        <v>27</v>
      </c>
      <c r="K1493">
        <v>82</v>
      </c>
      <c r="L1493">
        <v>24.6</v>
      </c>
      <c r="M1493" t="s">
        <v>182</v>
      </c>
      <c r="N1493">
        <v>38</v>
      </c>
      <c r="O1493" t="s">
        <v>24</v>
      </c>
      <c r="P1493" cm="1">
        <f t="array" ref="P1493">IF(Q1493&gt;0,INDEX(Q1493:Q23217,MATCH(TRUE,INDEX(Q1493:Q23217="",,),0)-1),"")</f>
        <v>2</v>
      </c>
      <c r="Q1493">
        <v>1</v>
      </c>
      <c r="R1493">
        <f t="shared" si="25"/>
        <v>0</v>
      </c>
    </row>
    <row r="1494" spans="1:18" x14ac:dyDescent="0.3">
      <c r="A1494" t="s">
        <v>150</v>
      </c>
      <c r="B1494" s="1">
        <v>38545</v>
      </c>
      <c r="C1494" t="s">
        <v>16</v>
      </c>
      <c r="D1494" t="s">
        <v>184</v>
      </c>
      <c r="E1494" t="s">
        <v>185</v>
      </c>
      <c r="G1494" t="s">
        <v>19</v>
      </c>
      <c r="H1494" t="s">
        <v>43</v>
      </c>
      <c r="I1494" t="s">
        <v>26</v>
      </c>
      <c r="J1494" t="s">
        <v>27</v>
      </c>
      <c r="K1494">
        <v>130</v>
      </c>
      <c r="L1494">
        <v>25.15</v>
      </c>
      <c r="M1494" t="s">
        <v>182</v>
      </c>
      <c r="N1494">
        <v>27</v>
      </c>
      <c r="O1494" t="s">
        <v>24</v>
      </c>
      <c r="P1494" cm="1">
        <f t="array" ref="P1494">IF(Q1494&gt;0,INDEX(Q1494:Q23218,MATCH(TRUE,INDEX(Q1494:Q23218="",,),0)-1),"")</f>
        <v>2</v>
      </c>
      <c r="Q1494">
        <v>1</v>
      </c>
      <c r="R1494">
        <f t="shared" si="25"/>
        <v>0</v>
      </c>
    </row>
    <row r="1495" spans="1:18" x14ac:dyDescent="0.3">
      <c r="A1495" t="s">
        <v>150</v>
      </c>
      <c r="B1495" s="1">
        <v>38545</v>
      </c>
      <c r="C1495" t="s">
        <v>16</v>
      </c>
      <c r="D1495" t="s">
        <v>184</v>
      </c>
      <c r="E1495" t="s">
        <v>185</v>
      </c>
      <c r="G1495" s="6" t="s">
        <v>29</v>
      </c>
      <c r="H1495" t="s">
        <v>41</v>
      </c>
      <c r="I1495" t="s">
        <v>26</v>
      </c>
      <c r="J1495" t="s">
        <v>27</v>
      </c>
      <c r="K1495">
        <v>3</v>
      </c>
      <c r="L1495">
        <v>58.75</v>
      </c>
      <c r="M1495" t="s">
        <v>182</v>
      </c>
      <c r="N1495">
        <v>58.75</v>
      </c>
      <c r="O1495" t="s">
        <v>24</v>
      </c>
      <c r="P1495" cm="1">
        <f t="array" ref="P1495">IF(Q1495&gt;0,INDEX(Q1495:Q23219,MATCH(TRUE,INDEX(Q1495:Q23219="",,),0)-1),"")</f>
        <v>2</v>
      </c>
      <c r="Q1495">
        <v>1</v>
      </c>
      <c r="R1495">
        <f t="shared" si="25"/>
        <v>0</v>
      </c>
    </row>
    <row r="1496" spans="1:18" x14ac:dyDescent="0.3">
      <c r="A1496" t="s">
        <v>150</v>
      </c>
      <c r="B1496" s="1">
        <v>38545</v>
      </c>
      <c r="C1496" t="s">
        <v>16</v>
      </c>
      <c r="D1496" t="s">
        <v>184</v>
      </c>
      <c r="E1496" t="s">
        <v>185</v>
      </c>
      <c r="G1496" s="6" t="s">
        <v>29</v>
      </c>
      <c r="H1496" t="s">
        <v>154</v>
      </c>
      <c r="I1496" t="s">
        <v>26</v>
      </c>
      <c r="J1496" t="s">
        <v>27</v>
      </c>
      <c r="K1496">
        <v>20</v>
      </c>
      <c r="L1496">
        <v>12.2</v>
      </c>
      <c r="M1496" t="s">
        <v>182</v>
      </c>
      <c r="N1496">
        <v>12.2</v>
      </c>
      <c r="O1496" t="s">
        <v>24</v>
      </c>
      <c r="P1496" cm="1">
        <f t="array" ref="P1496">IF(Q1496&gt;0,INDEX(Q1496:Q23220,MATCH(TRUE,INDEX(Q1496:Q23220="",,),0)-1),"")</f>
        <v>2</v>
      </c>
      <c r="Q1496">
        <v>1</v>
      </c>
      <c r="R1496">
        <f t="shared" si="25"/>
        <v>0</v>
      </c>
    </row>
    <row r="1497" spans="1:18" x14ac:dyDescent="0.3">
      <c r="A1497" t="s">
        <v>150</v>
      </c>
      <c r="B1497" s="1">
        <v>38545</v>
      </c>
      <c r="C1497" t="s">
        <v>16</v>
      </c>
      <c r="D1497" t="s">
        <v>184</v>
      </c>
      <c r="E1497" t="s">
        <v>185</v>
      </c>
      <c r="G1497" t="s">
        <v>19</v>
      </c>
      <c r="H1497" t="s">
        <v>28</v>
      </c>
      <c r="I1497" t="s">
        <v>21</v>
      </c>
      <c r="J1497" t="s">
        <v>22</v>
      </c>
      <c r="K1497">
        <v>26.3</v>
      </c>
      <c r="L1497">
        <v>109</v>
      </c>
      <c r="M1497" t="s">
        <v>183</v>
      </c>
      <c r="N1497">
        <v>115</v>
      </c>
      <c r="P1497" cm="1">
        <f t="array" ref="P1497">IF(Q1497&gt;0,INDEX(Q1497:Q23221,MATCH(TRUE,INDEX(Q1497:Q23221="",,),0)-1),"")</f>
        <v>2</v>
      </c>
      <c r="Q1497">
        <v>2</v>
      </c>
      <c r="R1497">
        <f t="shared" si="25"/>
        <v>0</v>
      </c>
    </row>
    <row r="1498" spans="1:18" x14ac:dyDescent="0.3">
      <c r="A1498" t="s">
        <v>150</v>
      </c>
      <c r="B1498" s="1">
        <v>38545</v>
      </c>
      <c r="C1498" t="s">
        <v>16</v>
      </c>
      <c r="D1498" t="s">
        <v>184</v>
      </c>
      <c r="E1498" t="s">
        <v>185</v>
      </c>
      <c r="G1498" t="s">
        <v>19</v>
      </c>
      <c r="H1498" t="s">
        <v>43</v>
      </c>
      <c r="I1498" t="s">
        <v>21</v>
      </c>
      <c r="J1498" t="s">
        <v>22</v>
      </c>
      <c r="K1498">
        <v>21.1</v>
      </c>
      <c r="L1498">
        <v>142</v>
      </c>
      <c r="M1498" t="s">
        <v>183</v>
      </c>
      <c r="N1498">
        <v>150</v>
      </c>
      <c r="P1498" cm="1">
        <f t="array" ref="P1498">IF(Q1498&gt;0,INDEX(Q1498:Q23222,MATCH(TRUE,INDEX(Q1498:Q23222="",,),0)-1),"")</f>
        <v>2</v>
      </c>
      <c r="Q1498">
        <v>2</v>
      </c>
      <c r="R1498">
        <f t="shared" si="25"/>
        <v>0</v>
      </c>
    </row>
    <row r="1499" spans="1:18" x14ac:dyDescent="0.3">
      <c r="A1499" t="s">
        <v>150</v>
      </c>
      <c r="B1499" s="1">
        <v>38545</v>
      </c>
      <c r="C1499" t="s">
        <v>16</v>
      </c>
      <c r="D1499" t="s">
        <v>184</v>
      </c>
      <c r="E1499" t="s">
        <v>185</v>
      </c>
      <c r="G1499" t="s">
        <v>19</v>
      </c>
      <c r="H1499" t="s">
        <v>28</v>
      </c>
      <c r="I1499" t="s">
        <v>26</v>
      </c>
      <c r="J1499" t="s">
        <v>27</v>
      </c>
      <c r="K1499">
        <v>82</v>
      </c>
      <c r="L1499">
        <v>24.6</v>
      </c>
      <c r="M1499" t="s">
        <v>183</v>
      </c>
      <c r="N1499">
        <v>26</v>
      </c>
      <c r="P1499" cm="1">
        <f t="array" ref="P1499">IF(Q1499&gt;0,INDEX(Q1499:Q23223,MATCH(TRUE,INDEX(Q1499:Q23223="",,),0)-1),"")</f>
        <v>2</v>
      </c>
      <c r="Q1499">
        <v>2</v>
      </c>
      <c r="R1499">
        <f t="shared" si="25"/>
        <v>0</v>
      </c>
    </row>
    <row r="1500" spans="1:18" x14ac:dyDescent="0.3">
      <c r="A1500" t="s">
        <v>150</v>
      </c>
      <c r="B1500" s="1">
        <v>38545</v>
      </c>
      <c r="C1500" t="s">
        <v>16</v>
      </c>
      <c r="D1500" t="s">
        <v>184</v>
      </c>
      <c r="E1500" t="s">
        <v>185</v>
      </c>
      <c r="G1500" t="s">
        <v>19</v>
      </c>
      <c r="H1500" t="s">
        <v>43</v>
      </c>
      <c r="I1500" t="s">
        <v>26</v>
      </c>
      <c r="J1500" t="s">
        <v>27</v>
      </c>
      <c r="K1500">
        <v>130</v>
      </c>
      <c r="L1500">
        <v>25.15</v>
      </c>
      <c r="M1500" t="s">
        <v>183</v>
      </c>
      <c r="N1500">
        <v>27</v>
      </c>
      <c r="P1500" cm="1">
        <f t="array" ref="P1500">IF(Q1500&gt;0,INDEX(Q1500:Q23224,MATCH(TRUE,INDEX(Q1500:Q23224="",,),0)-1),"")</f>
        <v>2</v>
      </c>
      <c r="Q1500">
        <v>2</v>
      </c>
      <c r="R1500">
        <f t="shared" si="25"/>
        <v>0</v>
      </c>
    </row>
    <row r="1501" spans="1:18" x14ac:dyDescent="0.3">
      <c r="A1501" t="s">
        <v>150</v>
      </c>
      <c r="B1501" s="1">
        <v>38545</v>
      </c>
      <c r="C1501" t="s">
        <v>16</v>
      </c>
      <c r="D1501" t="s">
        <v>184</v>
      </c>
      <c r="E1501" t="s">
        <v>185</v>
      </c>
      <c r="G1501" s="6" t="s">
        <v>29</v>
      </c>
      <c r="H1501" t="s">
        <v>41</v>
      </c>
      <c r="I1501" t="s">
        <v>26</v>
      </c>
      <c r="J1501" t="s">
        <v>27</v>
      </c>
      <c r="K1501">
        <v>3</v>
      </c>
      <c r="L1501">
        <v>58.75</v>
      </c>
      <c r="M1501" t="s">
        <v>183</v>
      </c>
      <c r="N1501">
        <v>58.75</v>
      </c>
      <c r="P1501" cm="1">
        <f t="array" ref="P1501">IF(Q1501&gt;0,INDEX(Q1501:Q23225,MATCH(TRUE,INDEX(Q1501:Q23225="",,),0)-1),"")</f>
        <v>2</v>
      </c>
      <c r="Q1501">
        <v>2</v>
      </c>
      <c r="R1501">
        <f t="shared" si="25"/>
        <v>0</v>
      </c>
    </row>
    <row r="1502" spans="1:18" x14ac:dyDescent="0.3">
      <c r="A1502" t="s">
        <v>150</v>
      </c>
      <c r="B1502" s="1">
        <v>38545</v>
      </c>
      <c r="C1502" t="s">
        <v>16</v>
      </c>
      <c r="D1502" t="s">
        <v>184</v>
      </c>
      <c r="E1502" t="s">
        <v>185</v>
      </c>
      <c r="G1502" s="6" t="s">
        <v>29</v>
      </c>
      <c r="H1502" t="s">
        <v>154</v>
      </c>
      <c r="I1502" t="s">
        <v>26</v>
      </c>
      <c r="J1502" t="s">
        <v>27</v>
      </c>
      <c r="K1502">
        <v>20</v>
      </c>
      <c r="L1502">
        <v>12.2</v>
      </c>
      <c r="M1502" t="s">
        <v>183</v>
      </c>
      <c r="N1502">
        <v>12.2</v>
      </c>
      <c r="P1502" cm="1">
        <f t="array" ref="P1502">IF(Q1502&gt;0,INDEX(Q1502:Q23226,MATCH(TRUE,INDEX(Q1502:Q23226="",,),0)-1),"")</f>
        <v>2</v>
      </c>
      <c r="Q1502">
        <v>2</v>
      </c>
      <c r="R1502">
        <f t="shared" si="25"/>
        <v>0</v>
      </c>
    </row>
    <row r="1503" spans="1:18" x14ac:dyDescent="0.3">
      <c r="P1503" t="str" cm="1">
        <f t="array" ref="P1503">IF(Q1503&gt;0,INDEX(Q1503:Q23227,MATCH(TRUE,INDEX(Q1503:Q23227="",,),0)-1),"")</f>
        <v/>
      </c>
      <c r="R1503" t="str">
        <f t="shared" si="25"/>
        <v/>
      </c>
    </row>
    <row r="1504" spans="1:18" x14ac:dyDescent="0.3">
      <c r="A1504" t="s">
        <v>150</v>
      </c>
      <c r="B1504" s="1">
        <v>38545</v>
      </c>
      <c r="C1504" t="s">
        <v>16</v>
      </c>
      <c r="D1504" t="s">
        <v>186</v>
      </c>
      <c r="E1504" t="s">
        <v>187</v>
      </c>
      <c r="G1504" t="s">
        <v>19</v>
      </c>
      <c r="H1504" t="s">
        <v>28</v>
      </c>
      <c r="I1504" t="s">
        <v>21</v>
      </c>
      <c r="J1504" t="s">
        <v>22</v>
      </c>
      <c r="K1504">
        <v>79.8</v>
      </c>
      <c r="L1504">
        <v>100</v>
      </c>
      <c r="M1504" t="s">
        <v>182</v>
      </c>
      <c r="N1504">
        <v>120</v>
      </c>
      <c r="O1504" t="s">
        <v>24</v>
      </c>
      <c r="P1504" cm="1">
        <f t="array" ref="P1504">IF(Q1504&gt;0,INDEX(Q1504:Q23228,MATCH(TRUE,INDEX(Q1504:Q23228="",,),0)-1),"")</f>
        <v>3</v>
      </c>
      <c r="Q1504">
        <v>1</v>
      </c>
      <c r="R1504">
        <f t="shared" si="25"/>
        <v>0</v>
      </c>
    </row>
    <row r="1505" spans="1:18" x14ac:dyDescent="0.3">
      <c r="A1505" t="s">
        <v>150</v>
      </c>
      <c r="B1505" s="1">
        <v>38545</v>
      </c>
      <c r="C1505" t="s">
        <v>16</v>
      </c>
      <c r="D1505" t="s">
        <v>186</v>
      </c>
      <c r="E1505" t="s">
        <v>187</v>
      </c>
      <c r="G1505" t="s">
        <v>19</v>
      </c>
      <c r="H1505" t="s">
        <v>28</v>
      </c>
      <c r="I1505" t="s">
        <v>26</v>
      </c>
      <c r="J1505" t="s">
        <v>27</v>
      </c>
      <c r="K1505">
        <v>1037</v>
      </c>
      <c r="L1505">
        <v>22.6</v>
      </c>
      <c r="M1505" t="s">
        <v>182</v>
      </c>
      <c r="N1505">
        <v>38</v>
      </c>
      <c r="O1505" t="s">
        <v>24</v>
      </c>
      <c r="P1505" cm="1">
        <f t="array" ref="P1505">IF(Q1505&gt;0,INDEX(Q1505:Q23229,MATCH(TRUE,INDEX(Q1505:Q23229="",,),0)-1),"")</f>
        <v>3</v>
      </c>
      <c r="Q1505">
        <v>1</v>
      </c>
      <c r="R1505">
        <f t="shared" si="25"/>
        <v>0</v>
      </c>
    </row>
    <row r="1506" spans="1:18" x14ac:dyDescent="0.3">
      <c r="A1506" t="s">
        <v>150</v>
      </c>
      <c r="B1506" s="1">
        <v>38545</v>
      </c>
      <c r="C1506" t="s">
        <v>16</v>
      </c>
      <c r="D1506" t="s">
        <v>186</v>
      </c>
      <c r="E1506" t="s">
        <v>187</v>
      </c>
      <c r="G1506" s="6" t="s">
        <v>29</v>
      </c>
      <c r="H1506" t="s">
        <v>43</v>
      </c>
      <c r="I1506" t="s">
        <v>21</v>
      </c>
      <c r="J1506" t="s">
        <v>22</v>
      </c>
      <c r="K1506">
        <v>16.3</v>
      </c>
      <c r="L1506">
        <v>132</v>
      </c>
      <c r="M1506" t="s">
        <v>182</v>
      </c>
      <c r="N1506">
        <v>132</v>
      </c>
      <c r="O1506" t="s">
        <v>24</v>
      </c>
      <c r="P1506" cm="1">
        <f t="array" ref="P1506">IF(Q1506&gt;0,INDEX(Q1506:Q23230,MATCH(TRUE,INDEX(Q1506:Q23230="",,),0)-1),"")</f>
        <v>3</v>
      </c>
      <c r="Q1506">
        <v>1</v>
      </c>
      <c r="R1506">
        <f t="shared" si="25"/>
        <v>0</v>
      </c>
    </row>
    <row r="1507" spans="1:18" x14ac:dyDescent="0.3">
      <c r="A1507" t="s">
        <v>150</v>
      </c>
      <c r="B1507" s="1">
        <v>38545</v>
      </c>
      <c r="C1507" t="s">
        <v>16</v>
      </c>
      <c r="D1507" t="s">
        <v>186</v>
      </c>
      <c r="E1507" t="s">
        <v>187</v>
      </c>
      <c r="G1507" s="6" t="s">
        <v>29</v>
      </c>
      <c r="H1507" t="s">
        <v>43</v>
      </c>
      <c r="I1507" t="s">
        <v>26</v>
      </c>
      <c r="J1507" t="s">
        <v>27</v>
      </c>
      <c r="K1507">
        <v>40</v>
      </c>
      <c r="L1507">
        <v>23.1</v>
      </c>
      <c r="M1507" t="s">
        <v>182</v>
      </c>
      <c r="N1507">
        <v>23.1</v>
      </c>
      <c r="O1507" t="s">
        <v>24</v>
      </c>
      <c r="P1507" cm="1">
        <f t="array" ref="P1507">IF(Q1507&gt;0,INDEX(Q1507:Q23231,MATCH(TRUE,INDEX(Q1507:Q23231="",,),0)-1),"")</f>
        <v>3</v>
      </c>
      <c r="Q1507">
        <v>1</v>
      </c>
      <c r="R1507">
        <f t="shared" si="25"/>
        <v>0</v>
      </c>
    </row>
    <row r="1508" spans="1:18" x14ac:dyDescent="0.3">
      <c r="A1508" t="s">
        <v>150</v>
      </c>
      <c r="B1508" s="1">
        <v>38545</v>
      </c>
      <c r="C1508" t="s">
        <v>16</v>
      </c>
      <c r="D1508" t="s">
        <v>186</v>
      </c>
      <c r="E1508" t="s">
        <v>187</v>
      </c>
      <c r="G1508" s="6" t="s">
        <v>29</v>
      </c>
      <c r="H1508" t="s">
        <v>188</v>
      </c>
      <c r="I1508" t="s">
        <v>26</v>
      </c>
      <c r="J1508" t="s">
        <v>27</v>
      </c>
      <c r="K1508">
        <v>67</v>
      </c>
      <c r="L1508">
        <v>10</v>
      </c>
      <c r="M1508" t="s">
        <v>182</v>
      </c>
      <c r="N1508">
        <v>10</v>
      </c>
      <c r="O1508" t="s">
        <v>24</v>
      </c>
      <c r="P1508" cm="1">
        <f t="array" ref="P1508">IF(Q1508&gt;0,INDEX(Q1508:Q23232,MATCH(TRUE,INDEX(Q1508:Q23232="",,),0)-1),"")</f>
        <v>3</v>
      </c>
      <c r="Q1508">
        <v>1</v>
      </c>
      <c r="R1508">
        <f t="shared" si="25"/>
        <v>0</v>
      </c>
    </row>
    <row r="1509" spans="1:18" x14ac:dyDescent="0.3">
      <c r="A1509" t="s">
        <v>150</v>
      </c>
      <c r="B1509" s="1">
        <v>38545</v>
      </c>
      <c r="C1509" t="s">
        <v>16</v>
      </c>
      <c r="D1509" t="s">
        <v>186</v>
      </c>
      <c r="E1509" t="s">
        <v>187</v>
      </c>
      <c r="G1509" t="s">
        <v>19</v>
      </c>
      <c r="H1509" t="s">
        <v>28</v>
      </c>
      <c r="I1509" t="s">
        <v>21</v>
      </c>
      <c r="J1509" t="s">
        <v>22</v>
      </c>
      <c r="K1509">
        <v>79.8</v>
      </c>
      <c r="L1509">
        <v>100</v>
      </c>
      <c r="M1509" t="s">
        <v>183</v>
      </c>
      <c r="N1509">
        <v>120</v>
      </c>
      <c r="P1509" cm="1">
        <f t="array" ref="P1509">IF(Q1509&gt;0,INDEX(Q1509:Q23233,MATCH(TRUE,INDEX(Q1509:Q23233="",,),0)-1),"")</f>
        <v>3</v>
      </c>
      <c r="Q1509">
        <v>2</v>
      </c>
      <c r="R1509">
        <f t="shared" si="25"/>
        <v>0</v>
      </c>
    </row>
    <row r="1510" spans="1:18" x14ac:dyDescent="0.3">
      <c r="A1510" t="s">
        <v>150</v>
      </c>
      <c r="B1510" s="1">
        <v>38545</v>
      </c>
      <c r="C1510" t="s">
        <v>16</v>
      </c>
      <c r="D1510" t="s">
        <v>186</v>
      </c>
      <c r="E1510" t="s">
        <v>187</v>
      </c>
      <c r="G1510" t="s">
        <v>19</v>
      </c>
      <c r="H1510" t="s">
        <v>28</v>
      </c>
      <c r="I1510" t="s">
        <v>26</v>
      </c>
      <c r="J1510" t="s">
        <v>27</v>
      </c>
      <c r="K1510">
        <v>1037</v>
      </c>
      <c r="L1510">
        <v>22.6</v>
      </c>
      <c r="M1510" t="s">
        <v>183</v>
      </c>
      <c r="N1510">
        <v>28</v>
      </c>
      <c r="P1510" cm="1">
        <f t="array" ref="P1510">IF(Q1510&gt;0,INDEX(Q1510:Q23234,MATCH(TRUE,INDEX(Q1510:Q23234="",,),0)-1),"")</f>
        <v>3</v>
      </c>
      <c r="Q1510">
        <v>2</v>
      </c>
      <c r="R1510">
        <f t="shared" si="25"/>
        <v>0</v>
      </c>
    </row>
    <row r="1511" spans="1:18" x14ac:dyDescent="0.3">
      <c r="A1511" t="s">
        <v>150</v>
      </c>
      <c r="B1511" s="1">
        <v>38545</v>
      </c>
      <c r="C1511" t="s">
        <v>16</v>
      </c>
      <c r="D1511" t="s">
        <v>186</v>
      </c>
      <c r="E1511" t="s">
        <v>187</v>
      </c>
      <c r="G1511" s="6" t="s">
        <v>29</v>
      </c>
      <c r="H1511" t="s">
        <v>43</v>
      </c>
      <c r="I1511" t="s">
        <v>21</v>
      </c>
      <c r="J1511" t="s">
        <v>22</v>
      </c>
      <c r="K1511">
        <v>16.3</v>
      </c>
      <c r="L1511">
        <v>132</v>
      </c>
      <c r="M1511" t="s">
        <v>183</v>
      </c>
      <c r="N1511">
        <v>132</v>
      </c>
      <c r="P1511" cm="1">
        <f t="array" ref="P1511">IF(Q1511&gt;0,INDEX(Q1511:Q23235,MATCH(TRUE,INDEX(Q1511:Q23235="",,),0)-1),"")</f>
        <v>3</v>
      </c>
      <c r="Q1511">
        <v>2</v>
      </c>
      <c r="R1511">
        <f t="shared" si="25"/>
        <v>0</v>
      </c>
    </row>
    <row r="1512" spans="1:18" x14ac:dyDescent="0.3">
      <c r="A1512" t="s">
        <v>150</v>
      </c>
      <c r="B1512" s="1">
        <v>38545</v>
      </c>
      <c r="C1512" t="s">
        <v>16</v>
      </c>
      <c r="D1512" t="s">
        <v>186</v>
      </c>
      <c r="E1512" t="s">
        <v>187</v>
      </c>
      <c r="G1512" s="6" t="s">
        <v>29</v>
      </c>
      <c r="H1512" t="s">
        <v>43</v>
      </c>
      <c r="I1512" t="s">
        <v>26</v>
      </c>
      <c r="J1512" t="s">
        <v>27</v>
      </c>
      <c r="K1512">
        <v>40</v>
      </c>
      <c r="L1512">
        <v>23.1</v>
      </c>
      <c r="M1512" t="s">
        <v>183</v>
      </c>
      <c r="N1512">
        <v>23.1</v>
      </c>
      <c r="P1512" cm="1">
        <f t="array" ref="P1512">IF(Q1512&gt;0,INDEX(Q1512:Q23236,MATCH(TRUE,INDEX(Q1512:Q23236="",,),0)-1),"")</f>
        <v>3</v>
      </c>
      <c r="Q1512">
        <v>2</v>
      </c>
      <c r="R1512">
        <f t="shared" si="25"/>
        <v>0</v>
      </c>
    </row>
    <row r="1513" spans="1:18" x14ac:dyDescent="0.3">
      <c r="A1513" t="s">
        <v>150</v>
      </c>
      <c r="B1513" s="1">
        <v>38545</v>
      </c>
      <c r="C1513" t="s">
        <v>16</v>
      </c>
      <c r="D1513" t="s">
        <v>186</v>
      </c>
      <c r="E1513" t="s">
        <v>187</v>
      </c>
      <c r="G1513" s="6" t="s">
        <v>29</v>
      </c>
      <c r="H1513" t="s">
        <v>188</v>
      </c>
      <c r="I1513" t="s">
        <v>26</v>
      </c>
      <c r="J1513" t="s">
        <v>27</v>
      </c>
      <c r="K1513">
        <v>67</v>
      </c>
      <c r="L1513">
        <v>10</v>
      </c>
      <c r="M1513" t="s">
        <v>183</v>
      </c>
      <c r="N1513">
        <v>10</v>
      </c>
      <c r="P1513" cm="1">
        <f t="array" ref="P1513">IF(Q1513&gt;0,INDEX(Q1513:Q23237,MATCH(TRUE,INDEX(Q1513:Q23237="",,),0)-1),"")</f>
        <v>3</v>
      </c>
      <c r="Q1513">
        <v>2</v>
      </c>
      <c r="R1513">
        <f t="shared" si="25"/>
        <v>0</v>
      </c>
    </row>
    <row r="1514" spans="1:18" x14ac:dyDescent="0.3">
      <c r="A1514" t="s">
        <v>150</v>
      </c>
      <c r="B1514" s="1">
        <v>38545</v>
      </c>
      <c r="C1514" t="s">
        <v>16</v>
      </c>
      <c r="D1514" t="s">
        <v>186</v>
      </c>
      <c r="E1514" t="s">
        <v>187</v>
      </c>
      <c r="G1514" t="s">
        <v>19</v>
      </c>
      <c r="H1514" t="s">
        <v>28</v>
      </c>
      <c r="I1514" t="s">
        <v>21</v>
      </c>
      <c r="J1514" t="s">
        <v>22</v>
      </c>
      <c r="K1514">
        <v>79.8</v>
      </c>
      <c r="L1514">
        <v>100</v>
      </c>
      <c r="M1514" t="s">
        <v>189</v>
      </c>
      <c r="N1514">
        <v>100</v>
      </c>
      <c r="P1514" cm="1">
        <f t="array" ref="P1514">IF(Q1514&gt;0,INDEX(Q1514:Q23238,MATCH(TRUE,INDEX(Q1514:Q23238="",,),0)-1),"")</f>
        <v>3</v>
      </c>
      <c r="Q1514">
        <v>3</v>
      </c>
      <c r="R1514">
        <f t="shared" si="25"/>
        <v>0</v>
      </c>
    </row>
    <row r="1515" spans="1:18" x14ac:dyDescent="0.3">
      <c r="A1515" t="s">
        <v>150</v>
      </c>
      <c r="B1515" s="1">
        <v>38545</v>
      </c>
      <c r="C1515" t="s">
        <v>16</v>
      </c>
      <c r="D1515" t="s">
        <v>186</v>
      </c>
      <c r="E1515" t="s">
        <v>187</v>
      </c>
      <c r="G1515" t="s">
        <v>19</v>
      </c>
      <c r="H1515" t="s">
        <v>28</v>
      </c>
      <c r="I1515" t="s">
        <v>26</v>
      </c>
      <c r="J1515" t="s">
        <v>27</v>
      </c>
      <c r="K1515">
        <v>1037</v>
      </c>
      <c r="L1515">
        <v>22.6</v>
      </c>
      <c r="M1515" t="s">
        <v>189</v>
      </c>
      <c r="N1515">
        <v>23.72</v>
      </c>
      <c r="P1515" cm="1">
        <f t="array" ref="P1515">IF(Q1515&gt;0,INDEX(Q1515:Q23239,MATCH(TRUE,INDEX(Q1515:Q23239="",,),0)-1),"")</f>
        <v>3</v>
      </c>
      <c r="Q1515">
        <v>3</v>
      </c>
      <c r="R1515">
        <f t="shared" si="25"/>
        <v>0</v>
      </c>
    </row>
    <row r="1516" spans="1:18" x14ac:dyDescent="0.3">
      <c r="A1516" t="s">
        <v>150</v>
      </c>
      <c r="B1516" s="1">
        <v>38545</v>
      </c>
      <c r="C1516" t="s">
        <v>16</v>
      </c>
      <c r="D1516" t="s">
        <v>186</v>
      </c>
      <c r="E1516" t="s">
        <v>187</v>
      </c>
      <c r="G1516" s="6" t="s">
        <v>29</v>
      </c>
      <c r="H1516" t="s">
        <v>43</v>
      </c>
      <c r="I1516" t="s">
        <v>21</v>
      </c>
      <c r="J1516" t="s">
        <v>22</v>
      </c>
      <c r="K1516">
        <v>16.3</v>
      </c>
      <c r="L1516">
        <v>132</v>
      </c>
      <c r="M1516" t="s">
        <v>189</v>
      </c>
      <c r="N1516">
        <v>132</v>
      </c>
      <c r="P1516" cm="1">
        <f t="array" ref="P1516">IF(Q1516&gt;0,INDEX(Q1516:Q23240,MATCH(TRUE,INDEX(Q1516:Q23240="",,),0)-1),"")</f>
        <v>3</v>
      </c>
      <c r="Q1516">
        <v>3</v>
      </c>
      <c r="R1516">
        <f t="shared" si="25"/>
        <v>0</v>
      </c>
    </row>
    <row r="1517" spans="1:18" x14ac:dyDescent="0.3">
      <c r="A1517" t="s">
        <v>150</v>
      </c>
      <c r="B1517" s="1">
        <v>38545</v>
      </c>
      <c r="C1517" t="s">
        <v>16</v>
      </c>
      <c r="D1517" t="s">
        <v>186</v>
      </c>
      <c r="E1517" t="s">
        <v>187</v>
      </c>
      <c r="G1517" s="6" t="s">
        <v>29</v>
      </c>
      <c r="H1517" t="s">
        <v>43</v>
      </c>
      <c r="I1517" t="s">
        <v>26</v>
      </c>
      <c r="J1517" t="s">
        <v>27</v>
      </c>
      <c r="K1517">
        <v>40</v>
      </c>
      <c r="L1517">
        <v>23.1</v>
      </c>
      <c r="M1517" t="s">
        <v>189</v>
      </c>
      <c r="N1517">
        <v>23.1</v>
      </c>
      <c r="P1517" cm="1">
        <f t="array" ref="P1517">IF(Q1517&gt;0,INDEX(Q1517:Q23241,MATCH(TRUE,INDEX(Q1517:Q23241="",,),0)-1),"")</f>
        <v>3</v>
      </c>
      <c r="Q1517">
        <v>3</v>
      </c>
      <c r="R1517">
        <f t="shared" si="25"/>
        <v>0</v>
      </c>
    </row>
    <row r="1518" spans="1:18" x14ac:dyDescent="0.3">
      <c r="A1518" t="s">
        <v>150</v>
      </c>
      <c r="B1518" s="1">
        <v>38545</v>
      </c>
      <c r="C1518" t="s">
        <v>16</v>
      </c>
      <c r="D1518" t="s">
        <v>186</v>
      </c>
      <c r="E1518" t="s">
        <v>187</v>
      </c>
      <c r="G1518" s="6" t="s">
        <v>29</v>
      </c>
      <c r="H1518" t="s">
        <v>188</v>
      </c>
      <c r="I1518" t="s">
        <v>26</v>
      </c>
      <c r="J1518" t="s">
        <v>27</v>
      </c>
      <c r="K1518">
        <v>67</v>
      </c>
      <c r="L1518">
        <v>10</v>
      </c>
      <c r="M1518" t="s">
        <v>189</v>
      </c>
      <c r="N1518">
        <v>10</v>
      </c>
      <c r="P1518" cm="1">
        <f t="array" ref="P1518">IF(Q1518&gt;0,INDEX(Q1518:Q23242,MATCH(TRUE,INDEX(Q1518:Q23242="",,),0)-1),"")</f>
        <v>3</v>
      </c>
      <c r="Q1518">
        <v>3</v>
      </c>
      <c r="R1518">
        <f t="shared" si="25"/>
        <v>0</v>
      </c>
    </row>
    <row r="1519" spans="1:18" x14ac:dyDescent="0.3">
      <c r="P1519" t="str" cm="1">
        <f t="array" ref="P1519">IF(Q1519&gt;0,INDEX(Q1519:Q23243,MATCH(TRUE,INDEX(Q1519:Q23243="",,),0)-1),"")</f>
        <v/>
      </c>
      <c r="R1519" t="str">
        <f t="shared" si="25"/>
        <v/>
      </c>
    </row>
    <row r="1520" spans="1:18" x14ac:dyDescent="0.3">
      <c r="A1520" t="s">
        <v>190</v>
      </c>
      <c r="B1520" s="1">
        <v>38280</v>
      </c>
      <c r="C1520" t="s">
        <v>191</v>
      </c>
      <c r="D1520" t="s">
        <v>192</v>
      </c>
      <c r="E1520" t="s">
        <v>193</v>
      </c>
      <c r="G1520" t="s">
        <v>19</v>
      </c>
      <c r="H1520" t="s">
        <v>194</v>
      </c>
      <c r="I1520" t="s">
        <v>21</v>
      </c>
      <c r="J1520" t="s">
        <v>22</v>
      </c>
      <c r="K1520">
        <v>13.1</v>
      </c>
      <c r="L1520">
        <v>385</v>
      </c>
      <c r="M1520" t="s">
        <v>195</v>
      </c>
      <c r="N1520">
        <v>600</v>
      </c>
      <c r="O1520" t="s">
        <v>24</v>
      </c>
      <c r="P1520" cm="1">
        <f t="array" ref="P1520">IF(Q1520&gt;0,INDEX(Q1520:Q23244,MATCH(TRUE,INDEX(Q1520:Q23244="",,),0)-1),"")</f>
        <v>4</v>
      </c>
      <c r="Q1520">
        <v>1</v>
      </c>
      <c r="R1520">
        <f t="shared" si="25"/>
        <v>0</v>
      </c>
    </row>
    <row r="1521" spans="1:18" x14ac:dyDescent="0.3">
      <c r="A1521" t="s">
        <v>190</v>
      </c>
      <c r="B1521" s="1">
        <v>38280</v>
      </c>
      <c r="C1521" t="s">
        <v>191</v>
      </c>
      <c r="D1521" t="s">
        <v>192</v>
      </c>
      <c r="E1521" t="s">
        <v>193</v>
      </c>
      <c r="G1521" t="s">
        <v>19</v>
      </c>
      <c r="H1521" t="s">
        <v>30</v>
      </c>
      <c r="I1521" t="s">
        <v>21</v>
      </c>
      <c r="J1521" t="s">
        <v>22</v>
      </c>
      <c r="K1521">
        <v>12.8</v>
      </c>
      <c r="L1521">
        <v>87</v>
      </c>
      <c r="M1521" t="s">
        <v>195</v>
      </c>
      <c r="N1521">
        <v>105</v>
      </c>
      <c r="O1521" t="s">
        <v>24</v>
      </c>
      <c r="P1521" cm="1">
        <f t="array" ref="P1521">IF(Q1521&gt;0,INDEX(Q1521:Q23245,MATCH(TRUE,INDEX(Q1521:Q23245="",,),0)-1),"")</f>
        <v>4</v>
      </c>
      <c r="Q1521">
        <v>1</v>
      </c>
      <c r="R1521">
        <f t="shared" si="25"/>
        <v>0</v>
      </c>
    </row>
    <row r="1522" spans="1:18" x14ac:dyDescent="0.3">
      <c r="A1522" t="s">
        <v>190</v>
      </c>
      <c r="B1522" s="1">
        <v>38280</v>
      </c>
      <c r="C1522" t="s">
        <v>191</v>
      </c>
      <c r="D1522" t="s">
        <v>192</v>
      </c>
      <c r="E1522" t="s">
        <v>193</v>
      </c>
      <c r="G1522" t="s">
        <v>19</v>
      </c>
      <c r="H1522" t="s">
        <v>99</v>
      </c>
      <c r="I1522" t="s">
        <v>21</v>
      </c>
      <c r="J1522" t="s">
        <v>22</v>
      </c>
      <c r="K1522">
        <v>15.5</v>
      </c>
      <c r="L1522">
        <v>125</v>
      </c>
      <c r="M1522" t="s">
        <v>195</v>
      </c>
      <c r="N1522">
        <v>140</v>
      </c>
      <c r="O1522" t="s">
        <v>24</v>
      </c>
      <c r="P1522" cm="1">
        <f t="array" ref="P1522">IF(Q1522&gt;0,INDEX(Q1522:Q23246,MATCH(TRUE,INDEX(Q1522:Q23246="",,),0)-1),"")</f>
        <v>4</v>
      </c>
      <c r="Q1522">
        <v>1</v>
      </c>
      <c r="R1522">
        <f t="shared" si="25"/>
        <v>0</v>
      </c>
    </row>
    <row r="1523" spans="1:18" x14ac:dyDescent="0.3">
      <c r="A1523" t="s">
        <v>190</v>
      </c>
      <c r="B1523" s="1">
        <v>38280</v>
      </c>
      <c r="C1523" t="s">
        <v>191</v>
      </c>
      <c r="D1523" t="s">
        <v>192</v>
      </c>
      <c r="E1523" t="s">
        <v>193</v>
      </c>
      <c r="G1523" t="s">
        <v>19</v>
      </c>
      <c r="H1523" t="s">
        <v>53</v>
      </c>
      <c r="I1523" t="s">
        <v>26</v>
      </c>
      <c r="J1523" t="s">
        <v>27</v>
      </c>
      <c r="K1523">
        <v>202.6</v>
      </c>
      <c r="L1523">
        <v>8.9</v>
      </c>
      <c r="M1523" t="s">
        <v>195</v>
      </c>
      <c r="N1523">
        <v>15</v>
      </c>
      <c r="O1523" t="s">
        <v>24</v>
      </c>
      <c r="P1523" cm="1">
        <f t="array" ref="P1523">IF(Q1523&gt;0,INDEX(Q1523:Q23247,MATCH(TRUE,INDEX(Q1523:Q23247="",,),0)-1),"")</f>
        <v>4</v>
      </c>
      <c r="Q1523">
        <v>1</v>
      </c>
      <c r="R1523">
        <f t="shared" si="25"/>
        <v>0</v>
      </c>
    </row>
    <row r="1524" spans="1:18" x14ac:dyDescent="0.3">
      <c r="A1524" t="s">
        <v>190</v>
      </c>
      <c r="B1524" s="1">
        <v>38280</v>
      </c>
      <c r="C1524" t="s">
        <v>191</v>
      </c>
      <c r="D1524" t="s">
        <v>192</v>
      </c>
      <c r="E1524" t="s">
        <v>193</v>
      </c>
      <c r="G1524" t="s">
        <v>19</v>
      </c>
      <c r="H1524" t="s">
        <v>70</v>
      </c>
      <c r="I1524" t="s">
        <v>26</v>
      </c>
      <c r="J1524" t="s">
        <v>27</v>
      </c>
      <c r="K1524">
        <v>538.20000000000005</v>
      </c>
      <c r="L1524">
        <v>7.7</v>
      </c>
      <c r="M1524" t="s">
        <v>195</v>
      </c>
      <c r="N1524">
        <v>25</v>
      </c>
      <c r="O1524" t="s">
        <v>24</v>
      </c>
      <c r="P1524" cm="1">
        <f t="array" ref="P1524">IF(Q1524&gt;0,INDEX(Q1524:Q23248,MATCH(TRUE,INDEX(Q1524:Q23248="",,),0)-1),"")</f>
        <v>4</v>
      </c>
      <c r="Q1524">
        <v>1</v>
      </c>
      <c r="R1524">
        <f t="shared" ref="R1524:R1587" si="26">IF(P1524="","",0)</f>
        <v>0</v>
      </c>
    </row>
    <row r="1525" spans="1:18" x14ac:dyDescent="0.3">
      <c r="A1525" t="s">
        <v>190</v>
      </c>
      <c r="B1525" s="1">
        <v>38280</v>
      </c>
      <c r="C1525" t="s">
        <v>191</v>
      </c>
      <c r="D1525" t="s">
        <v>192</v>
      </c>
      <c r="E1525" t="s">
        <v>193</v>
      </c>
      <c r="G1525" t="s">
        <v>19</v>
      </c>
      <c r="H1525" t="s">
        <v>64</v>
      </c>
      <c r="I1525" t="s">
        <v>26</v>
      </c>
      <c r="J1525" t="s">
        <v>27</v>
      </c>
      <c r="K1525">
        <v>897.5</v>
      </c>
      <c r="L1525">
        <v>5.0999999999999996</v>
      </c>
      <c r="M1525" t="s">
        <v>195</v>
      </c>
      <c r="N1525">
        <v>21.68</v>
      </c>
      <c r="O1525" t="s">
        <v>24</v>
      </c>
      <c r="P1525" cm="1">
        <f t="array" ref="P1525">IF(Q1525&gt;0,INDEX(Q1525:Q23249,MATCH(TRUE,INDEX(Q1525:Q23249="",,),0)-1),"")</f>
        <v>4</v>
      </c>
      <c r="Q1525">
        <v>1</v>
      </c>
      <c r="R1525">
        <f t="shared" si="26"/>
        <v>0</v>
      </c>
    </row>
    <row r="1526" spans="1:18" x14ac:dyDescent="0.3">
      <c r="A1526" t="s">
        <v>190</v>
      </c>
      <c r="B1526" s="1">
        <v>38280</v>
      </c>
      <c r="C1526" t="s">
        <v>191</v>
      </c>
      <c r="D1526" t="s">
        <v>192</v>
      </c>
      <c r="E1526" t="s">
        <v>193</v>
      </c>
      <c r="G1526" s="6" t="s">
        <v>29</v>
      </c>
      <c r="H1526" t="s">
        <v>196</v>
      </c>
      <c r="I1526" t="s">
        <v>21</v>
      </c>
      <c r="J1526" t="s">
        <v>22</v>
      </c>
      <c r="K1526">
        <v>4.7</v>
      </c>
      <c r="L1526">
        <v>187</v>
      </c>
      <c r="M1526" t="s">
        <v>195</v>
      </c>
      <c r="N1526">
        <v>187</v>
      </c>
      <c r="O1526" t="s">
        <v>24</v>
      </c>
      <c r="P1526" cm="1">
        <f t="array" ref="P1526">IF(Q1526&gt;0,INDEX(Q1526:Q23250,MATCH(TRUE,INDEX(Q1526:Q23250="",,),0)-1),"")</f>
        <v>4</v>
      </c>
      <c r="Q1526">
        <v>1</v>
      </c>
      <c r="R1526">
        <f t="shared" si="26"/>
        <v>0</v>
      </c>
    </row>
    <row r="1527" spans="1:18" x14ac:dyDescent="0.3">
      <c r="A1527" t="s">
        <v>190</v>
      </c>
      <c r="B1527" s="1">
        <v>38280</v>
      </c>
      <c r="C1527" t="s">
        <v>191</v>
      </c>
      <c r="D1527" t="s">
        <v>192</v>
      </c>
      <c r="E1527" t="s">
        <v>193</v>
      </c>
      <c r="G1527" s="6" t="s">
        <v>29</v>
      </c>
      <c r="H1527" t="s">
        <v>197</v>
      </c>
      <c r="I1527" t="s">
        <v>21</v>
      </c>
      <c r="J1527" t="s">
        <v>22</v>
      </c>
      <c r="K1527">
        <v>6.6</v>
      </c>
      <c r="L1527">
        <v>14</v>
      </c>
      <c r="M1527" t="s">
        <v>195</v>
      </c>
      <c r="N1527">
        <v>14</v>
      </c>
      <c r="O1527" t="s">
        <v>24</v>
      </c>
      <c r="P1527" cm="1">
        <f t="array" ref="P1527">IF(Q1527&gt;0,INDEX(Q1527:Q23251,MATCH(TRUE,INDEX(Q1527:Q23251="",,),0)-1),"")</f>
        <v>4</v>
      </c>
      <c r="Q1527">
        <v>1</v>
      </c>
      <c r="R1527">
        <f t="shared" si="26"/>
        <v>0</v>
      </c>
    </row>
    <row r="1528" spans="1:18" x14ac:dyDescent="0.3">
      <c r="A1528" t="s">
        <v>190</v>
      </c>
      <c r="B1528" s="1">
        <v>38280</v>
      </c>
      <c r="C1528" t="s">
        <v>191</v>
      </c>
      <c r="D1528" t="s">
        <v>192</v>
      </c>
      <c r="E1528" t="s">
        <v>193</v>
      </c>
      <c r="G1528" s="6" t="s">
        <v>29</v>
      </c>
      <c r="H1528" t="s">
        <v>122</v>
      </c>
      <c r="I1528" t="s">
        <v>21</v>
      </c>
      <c r="J1528" t="s">
        <v>22</v>
      </c>
      <c r="K1528">
        <v>9.1999999999999993</v>
      </c>
      <c r="L1528">
        <v>14</v>
      </c>
      <c r="M1528" t="s">
        <v>195</v>
      </c>
      <c r="N1528">
        <v>14</v>
      </c>
      <c r="O1528" t="s">
        <v>24</v>
      </c>
      <c r="P1528" cm="1">
        <f t="array" ref="P1528">IF(Q1528&gt;0,INDEX(Q1528:Q23252,MATCH(TRUE,INDEX(Q1528:Q23252="",,),0)-1),"")</f>
        <v>4</v>
      </c>
      <c r="Q1528">
        <v>1</v>
      </c>
      <c r="R1528">
        <f t="shared" si="26"/>
        <v>0</v>
      </c>
    </row>
    <row r="1529" spans="1:18" x14ac:dyDescent="0.3">
      <c r="A1529" t="s">
        <v>190</v>
      </c>
      <c r="B1529" s="1">
        <v>38280</v>
      </c>
      <c r="C1529" t="s">
        <v>191</v>
      </c>
      <c r="D1529" t="s">
        <v>192</v>
      </c>
      <c r="E1529" t="s">
        <v>193</v>
      </c>
      <c r="G1529" s="6" t="s">
        <v>29</v>
      </c>
      <c r="H1529" t="s">
        <v>198</v>
      </c>
      <c r="I1529" t="s">
        <v>21</v>
      </c>
      <c r="J1529" t="s">
        <v>22</v>
      </c>
      <c r="K1529">
        <v>6.2</v>
      </c>
      <c r="L1529">
        <v>14</v>
      </c>
      <c r="M1529" t="s">
        <v>195</v>
      </c>
      <c r="N1529">
        <v>14</v>
      </c>
      <c r="O1529" t="s">
        <v>24</v>
      </c>
      <c r="P1529" cm="1">
        <f t="array" ref="P1529">IF(Q1529&gt;0,INDEX(Q1529:Q23253,MATCH(TRUE,INDEX(Q1529:Q23253="",,),0)-1),"")</f>
        <v>4</v>
      </c>
      <c r="Q1529">
        <v>1</v>
      </c>
      <c r="R1529">
        <f t="shared" si="26"/>
        <v>0</v>
      </c>
    </row>
    <row r="1530" spans="1:18" x14ac:dyDescent="0.3">
      <c r="A1530" t="s">
        <v>190</v>
      </c>
      <c r="B1530" s="1">
        <v>38280</v>
      </c>
      <c r="C1530" t="s">
        <v>191</v>
      </c>
      <c r="D1530" t="s">
        <v>192</v>
      </c>
      <c r="E1530" t="s">
        <v>193</v>
      </c>
      <c r="G1530" s="6" t="s">
        <v>29</v>
      </c>
      <c r="H1530" t="s">
        <v>199</v>
      </c>
      <c r="I1530" t="s">
        <v>21</v>
      </c>
      <c r="J1530" t="s">
        <v>22</v>
      </c>
      <c r="K1530">
        <v>2.2000000000000002</v>
      </c>
      <c r="L1530">
        <v>55</v>
      </c>
      <c r="M1530" t="s">
        <v>195</v>
      </c>
      <c r="N1530">
        <v>55</v>
      </c>
      <c r="O1530" t="s">
        <v>24</v>
      </c>
      <c r="P1530" cm="1">
        <f t="array" ref="P1530">IF(Q1530&gt;0,INDEX(Q1530:Q23254,MATCH(TRUE,INDEX(Q1530:Q23254="",,),0)-1),"")</f>
        <v>4</v>
      </c>
      <c r="Q1530">
        <v>1</v>
      </c>
      <c r="R1530">
        <f t="shared" si="26"/>
        <v>0</v>
      </c>
    </row>
    <row r="1531" spans="1:18" x14ac:dyDescent="0.3">
      <c r="A1531" t="s">
        <v>190</v>
      </c>
      <c r="B1531" s="1">
        <v>38280</v>
      </c>
      <c r="C1531" t="s">
        <v>191</v>
      </c>
      <c r="D1531" t="s">
        <v>192</v>
      </c>
      <c r="E1531" t="s">
        <v>193</v>
      </c>
      <c r="G1531" s="6" t="s">
        <v>29</v>
      </c>
      <c r="H1531" t="s">
        <v>154</v>
      </c>
      <c r="I1531" t="s">
        <v>21</v>
      </c>
      <c r="J1531" t="s">
        <v>22</v>
      </c>
      <c r="K1531">
        <v>2.8</v>
      </c>
      <c r="L1531">
        <v>120</v>
      </c>
      <c r="M1531" t="s">
        <v>195</v>
      </c>
      <c r="N1531">
        <v>120</v>
      </c>
      <c r="O1531" t="s">
        <v>24</v>
      </c>
      <c r="P1531" cm="1">
        <f t="array" ref="P1531">IF(Q1531&gt;0,INDEX(Q1531:Q23255,MATCH(TRUE,INDEX(Q1531:Q23255="",,),0)-1),"")</f>
        <v>4</v>
      </c>
      <c r="Q1531">
        <v>1</v>
      </c>
      <c r="R1531">
        <f t="shared" si="26"/>
        <v>0</v>
      </c>
    </row>
    <row r="1532" spans="1:18" x14ac:dyDescent="0.3">
      <c r="A1532" t="s">
        <v>190</v>
      </c>
      <c r="B1532" s="1">
        <v>38280</v>
      </c>
      <c r="C1532" t="s">
        <v>191</v>
      </c>
      <c r="D1532" t="s">
        <v>192</v>
      </c>
      <c r="E1532" t="s">
        <v>193</v>
      </c>
      <c r="G1532" t="s">
        <v>19</v>
      </c>
      <c r="H1532" t="s">
        <v>194</v>
      </c>
      <c r="I1532" t="s">
        <v>21</v>
      </c>
      <c r="J1532" t="s">
        <v>22</v>
      </c>
      <c r="K1532">
        <v>13.1</v>
      </c>
      <c r="L1532">
        <v>385</v>
      </c>
      <c r="M1532" t="s">
        <v>200</v>
      </c>
      <c r="N1532">
        <v>525</v>
      </c>
      <c r="P1532" cm="1">
        <f t="array" ref="P1532">IF(Q1532&gt;0,INDEX(Q1532:Q23256,MATCH(TRUE,INDEX(Q1532:Q23256="",,),0)-1),"")</f>
        <v>4</v>
      </c>
      <c r="Q1532">
        <v>2</v>
      </c>
      <c r="R1532">
        <f t="shared" si="26"/>
        <v>0</v>
      </c>
    </row>
    <row r="1533" spans="1:18" x14ac:dyDescent="0.3">
      <c r="A1533" t="s">
        <v>190</v>
      </c>
      <c r="B1533" s="1">
        <v>38280</v>
      </c>
      <c r="C1533" t="s">
        <v>191</v>
      </c>
      <c r="D1533" t="s">
        <v>192</v>
      </c>
      <c r="E1533" t="s">
        <v>193</v>
      </c>
      <c r="G1533" t="s">
        <v>19</v>
      </c>
      <c r="H1533" t="s">
        <v>30</v>
      </c>
      <c r="I1533" t="s">
        <v>21</v>
      </c>
      <c r="J1533" t="s">
        <v>22</v>
      </c>
      <c r="K1533">
        <v>12.8</v>
      </c>
      <c r="L1533">
        <v>87</v>
      </c>
      <c r="M1533" t="s">
        <v>200</v>
      </c>
      <c r="N1533">
        <v>130</v>
      </c>
      <c r="P1533" cm="1">
        <f t="array" ref="P1533">IF(Q1533&gt;0,INDEX(Q1533:Q23257,MATCH(TRUE,INDEX(Q1533:Q23257="",,),0)-1),"")</f>
        <v>4</v>
      </c>
      <c r="Q1533">
        <v>2</v>
      </c>
      <c r="R1533">
        <f t="shared" si="26"/>
        <v>0</v>
      </c>
    </row>
    <row r="1534" spans="1:18" x14ac:dyDescent="0.3">
      <c r="A1534" t="s">
        <v>190</v>
      </c>
      <c r="B1534" s="1">
        <v>38280</v>
      </c>
      <c r="C1534" t="s">
        <v>191</v>
      </c>
      <c r="D1534" t="s">
        <v>192</v>
      </c>
      <c r="E1534" t="s">
        <v>193</v>
      </c>
      <c r="G1534" t="s">
        <v>19</v>
      </c>
      <c r="H1534" t="s">
        <v>99</v>
      </c>
      <c r="I1534" t="s">
        <v>21</v>
      </c>
      <c r="J1534" t="s">
        <v>22</v>
      </c>
      <c r="K1534">
        <v>15.5</v>
      </c>
      <c r="L1534">
        <v>125</v>
      </c>
      <c r="M1534" t="s">
        <v>200</v>
      </c>
      <c r="N1534">
        <v>200</v>
      </c>
      <c r="P1534" cm="1">
        <f t="array" ref="P1534">IF(Q1534&gt;0,INDEX(Q1534:Q23258,MATCH(TRUE,INDEX(Q1534:Q23258="",,),0)-1),"")</f>
        <v>4</v>
      </c>
      <c r="Q1534">
        <v>2</v>
      </c>
      <c r="R1534">
        <f t="shared" si="26"/>
        <v>0</v>
      </c>
    </row>
    <row r="1535" spans="1:18" x14ac:dyDescent="0.3">
      <c r="A1535" t="s">
        <v>190</v>
      </c>
      <c r="B1535" s="1">
        <v>38280</v>
      </c>
      <c r="C1535" t="s">
        <v>191</v>
      </c>
      <c r="D1535" t="s">
        <v>192</v>
      </c>
      <c r="E1535" t="s">
        <v>193</v>
      </c>
      <c r="G1535" t="s">
        <v>19</v>
      </c>
      <c r="H1535" t="s">
        <v>53</v>
      </c>
      <c r="I1535" t="s">
        <v>26</v>
      </c>
      <c r="J1535" t="s">
        <v>27</v>
      </c>
      <c r="K1535">
        <v>202.6</v>
      </c>
      <c r="L1535">
        <v>8.9</v>
      </c>
      <c r="M1535" t="s">
        <v>200</v>
      </c>
      <c r="N1535">
        <v>17.5</v>
      </c>
      <c r="P1535" cm="1">
        <f t="array" ref="P1535">IF(Q1535&gt;0,INDEX(Q1535:Q23259,MATCH(TRUE,INDEX(Q1535:Q23259="",,),0)-1),"")</f>
        <v>4</v>
      </c>
      <c r="Q1535">
        <v>2</v>
      </c>
      <c r="R1535">
        <f t="shared" si="26"/>
        <v>0</v>
      </c>
    </row>
    <row r="1536" spans="1:18" x14ac:dyDescent="0.3">
      <c r="A1536" t="s">
        <v>190</v>
      </c>
      <c r="B1536" s="1">
        <v>38280</v>
      </c>
      <c r="C1536" t="s">
        <v>191</v>
      </c>
      <c r="D1536" t="s">
        <v>192</v>
      </c>
      <c r="E1536" t="s">
        <v>193</v>
      </c>
      <c r="G1536" t="s">
        <v>19</v>
      </c>
      <c r="H1536" t="s">
        <v>70</v>
      </c>
      <c r="I1536" t="s">
        <v>26</v>
      </c>
      <c r="J1536" t="s">
        <v>27</v>
      </c>
      <c r="K1536">
        <v>538.20000000000005</v>
      </c>
      <c r="L1536">
        <v>7.7</v>
      </c>
      <c r="M1536" t="s">
        <v>200</v>
      </c>
      <c r="N1536">
        <v>15.25</v>
      </c>
      <c r="P1536" cm="1">
        <f t="array" ref="P1536">IF(Q1536&gt;0,INDEX(Q1536:Q23260,MATCH(TRUE,INDEX(Q1536:Q23260="",,),0)-1),"")</f>
        <v>4</v>
      </c>
      <c r="Q1536">
        <v>2</v>
      </c>
      <c r="R1536">
        <f t="shared" si="26"/>
        <v>0</v>
      </c>
    </row>
    <row r="1537" spans="1:18" x14ac:dyDescent="0.3">
      <c r="A1537" t="s">
        <v>190</v>
      </c>
      <c r="B1537" s="1">
        <v>38280</v>
      </c>
      <c r="C1537" t="s">
        <v>191</v>
      </c>
      <c r="D1537" t="s">
        <v>192</v>
      </c>
      <c r="E1537" t="s">
        <v>193</v>
      </c>
      <c r="G1537" t="s">
        <v>19</v>
      </c>
      <c r="H1537" t="s">
        <v>64</v>
      </c>
      <c r="I1537" t="s">
        <v>26</v>
      </c>
      <c r="J1537" t="s">
        <v>27</v>
      </c>
      <c r="K1537">
        <v>897.5</v>
      </c>
      <c r="L1537">
        <v>5.0999999999999996</v>
      </c>
      <c r="M1537" t="s">
        <v>200</v>
      </c>
      <c r="N1537">
        <v>18</v>
      </c>
      <c r="P1537" cm="1">
        <f t="array" ref="P1537">IF(Q1537&gt;0,INDEX(Q1537:Q23261,MATCH(TRUE,INDEX(Q1537:Q23261="",,),0)-1),"")</f>
        <v>4</v>
      </c>
      <c r="Q1537">
        <v>2</v>
      </c>
      <c r="R1537">
        <f t="shared" si="26"/>
        <v>0</v>
      </c>
    </row>
    <row r="1538" spans="1:18" x14ac:dyDescent="0.3">
      <c r="A1538" t="s">
        <v>190</v>
      </c>
      <c r="B1538" s="1">
        <v>38280</v>
      </c>
      <c r="C1538" t="s">
        <v>191</v>
      </c>
      <c r="D1538" t="s">
        <v>192</v>
      </c>
      <c r="E1538" t="s">
        <v>193</v>
      </c>
      <c r="G1538" s="6" t="s">
        <v>29</v>
      </c>
      <c r="H1538" t="s">
        <v>196</v>
      </c>
      <c r="I1538" t="s">
        <v>21</v>
      </c>
      <c r="J1538" t="s">
        <v>22</v>
      </c>
      <c r="K1538">
        <v>4.7</v>
      </c>
      <c r="L1538">
        <v>187</v>
      </c>
      <c r="M1538" t="s">
        <v>200</v>
      </c>
      <c r="N1538">
        <v>187</v>
      </c>
      <c r="P1538" cm="1">
        <f t="array" ref="P1538">IF(Q1538&gt;0,INDEX(Q1538:Q23262,MATCH(TRUE,INDEX(Q1538:Q23262="",,),0)-1),"")</f>
        <v>4</v>
      </c>
      <c r="Q1538">
        <v>2</v>
      </c>
      <c r="R1538">
        <f t="shared" si="26"/>
        <v>0</v>
      </c>
    </row>
    <row r="1539" spans="1:18" x14ac:dyDescent="0.3">
      <c r="A1539" t="s">
        <v>190</v>
      </c>
      <c r="B1539" s="1">
        <v>38280</v>
      </c>
      <c r="C1539" t="s">
        <v>191</v>
      </c>
      <c r="D1539" t="s">
        <v>192</v>
      </c>
      <c r="E1539" t="s">
        <v>193</v>
      </c>
      <c r="G1539" s="6" t="s">
        <v>29</v>
      </c>
      <c r="H1539" t="s">
        <v>197</v>
      </c>
      <c r="I1539" t="s">
        <v>21</v>
      </c>
      <c r="J1539" t="s">
        <v>22</v>
      </c>
      <c r="K1539">
        <v>6.6</v>
      </c>
      <c r="L1539">
        <v>14</v>
      </c>
      <c r="M1539" t="s">
        <v>200</v>
      </c>
      <c r="N1539">
        <v>14</v>
      </c>
      <c r="P1539" cm="1">
        <f t="array" ref="P1539">IF(Q1539&gt;0,INDEX(Q1539:Q23263,MATCH(TRUE,INDEX(Q1539:Q23263="",,),0)-1),"")</f>
        <v>4</v>
      </c>
      <c r="Q1539">
        <v>2</v>
      </c>
      <c r="R1539">
        <f t="shared" si="26"/>
        <v>0</v>
      </c>
    </row>
    <row r="1540" spans="1:18" x14ac:dyDescent="0.3">
      <c r="A1540" t="s">
        <v>190</v>
      </c>
      <c r="B1540" s="1">
        <v>38280</v>
      </c>
      <c r="C1540" t="s">
        <v>191</v>
      </c>
      <c r="D1540" t="s">
        <v>192</v>
      </c>
      <c r="E1540" t="s">
        <v>193</v>
      </c>
      <c r="G1540" s="6" t="s">
        <v>29</v>
      </c>
      <c r="H1540" t="s">
        <v>122</v>
      </c>
      <c r="I1540" t="s">
        <v>21</v>
      </c>
      <c r="J1540" t="s">
        <v>22</v>
      </c>
      <c r="K1540">
        <v>9.1999999999999993</v>
      </c>
      <c r="L1540">
        <v>14</v>
      </c>
      <c r="M1540" t="s">
        <v>200</v>
      </c>
      <c r="N1540">
        <v>14</v>
      </c>
      <c r="P1540" cm="1">
        <f t="array" ref="P1540">IF(Q1540&gt;0,INDEX(Q1540:Q23264,MATCH(TRUE,INDEX(Q1540:Q23264="",,),0)-1),"")</f>
        <v>4</v>
      </c>
      <c r="Q1540">
        <v>2</v>
      </c>
      <c r="R1540">
        <f t="shared" si="26"/>
        <v>0</v>
      </c>
    </row>
    <row r="1541" spans="1:18" x14ac:dyDescent="0.3">
      <c r="A1541" t="s">
        <v>190</v>
      </c>
      <c r="B1541" s="1">
        <v>38280</v>
      </c>
      <c r="C1541" t="s">
        <v>191</v>
      </c>
      <c r="D1541" t="s">
        <v>192</v>
      </c>
      <c r="E1541" t="s">
        <v>193</v>
      </c>
      <c r="G1541" s="6" t="s">
        <v>29</v>
      </c>
      <c r="H1541" t="s">
        <v>198</v>
      </c>
      <c r="I1541" t="s">
        <v>21</v>
      </c>
      <c r="J1541" t="s">
        <v>22</v>
      </c>
      <c r="K1541">
        <v>6.2</v>
      </c>
      <c r="L1541">
        <v>14</v>
      </c>
      <c r="M1541" t="s">
        <v>200</v>
      </c>
      <c r="N1541">
        <v>14</v>
      </c>
      <c r="P1541" cm="1">
        <f t="array" ref="P1541">IF(Q1541&gt;0,INDEX(Q1541:Q23265,MATCH(TRUE,INDEX(Q1541:Q23265="",,),0)-1),"")</f>
        <v>4</v>
      </c>
      <c r="Q1541">
        <v>2</v>
      </c>
      <c r="R1541">
        <f t="shared" si="26"/>
        <v>0</v>
      </c>
    </row>
    <row r="1542" spans="1:18" x14ac:dyDescent="0.3">
      <c r="A1542" t="s">
        <v>190</v>
      </c>
      <c r="B1542" s="1">
        <v>38280</v>
      </c>
      <c r="C1542" t="s">
        <v>191</v>
      </c>
      <c r="D1542" t="s">
        <v>192</v>
      </c>
      <c r="E1542" t="s">
        <v>193</v>
      </c>
      <c r="G1542" s="6" t="s">
        <v>29</v>
      </c>
      <c r="H1542" t="s">
        <v>199</v>
      </c>
      <c r="I1542" t="s">
        <v>21</v>
      </c>
      <c r="J1542" t="s">
        <v>22</v>
      </c>
      <c r="K1542">
        <v>2.2000000000000002</v>
      </c>
      <c r="L1542">
        <v>55</v>
      </c>
      <c r="M1542" t="s">
        <v>200</v>
      </c>
      <c r="N1542">
        <v>55</v>
      </c>
      <c r="P1542" cm="1">
        <f t="array" ref="P1542">IF(Q1542&gt;0,INDEX(Q1542:Q23266,MATCH(TRUE,INDEX(Q1542:Q23266="",,),0)-1),"")</f>
        <v>4</v>
      </c>
      <c r="Q1542">
        <v>2</v>
      </c>
      <c r="R1542">
        <f t="shared" si="26"/>
        <v>0</v>
      </c>
    </row>
    <row r="1543" spans="1:18" x14ac:dyDescent="0.3">
      <c r="A1543" t="s">
        <v>190</v>
      </c>
      <c r="B1543" s="1">
        <v>38280</v>
      </c>
      <c r="C1543" t="s">
        <v>191</v>
      </c>
      <c r="D1543" t="s">
        <v>192</v>
      </c>
      <c r="E1543" t="s">
        <v>193</v>
      </c>
      <c r="G1543" s="6" t="s">
        <v>29</v>
      </c>
      <c r="H1543" t="s">
        <v>154</v>
      </c>
      <c r="I1543" t="s">
        <v>21</v>
      </c>
      <c r="J1543" t="s">
        <v>22</v>
      </c>
      <c r="K1543">
        <v>2.8</v>
      </c>
      <c r="L1543">
        <v>120</v>
      </c>
      <c r="M1543" t="s">
        <v>200</v>
      </c>
      <c r="N1543">
        <v>120</v>
      </c>
      <c r="P1543" cm="1">
        <f t="array" ref="P1543">IF(Q1543&gt;0,INDEX(Q1543:Q23267,MATCH(TRUE,INDEX(Q1543:Q23267="",,),0)-1),"")</f>
        <v>4</v>
      </c>
      <c r="Q1543">
        <v>2</v>
      </c>
      <c r="R1543">
        <f t="shared" si="26"/>
        <v>0</v>
      </c>
    </row>
    <row r="1544" spans="1:18" x14ac:dyDescent="0.3">
      <c r="A1544" t="s">
        <v>190</v>
      </c>
      <c r="B1544" s="1">
        <v>38280</v>
      </c>
      <c r="C1544" t="s">
        <v>191</v>
      </c>
      <c r="D1544" t="s">
        <v>192</v>
      </c>
      <c r="E1544" t="s">
        <v>193</v>
      </c>
      <c r="G1544" t="s">
        <v>19</v>
      </c>
      <c r="H1544" t="s">
        <v>194</v>
      </c>
      <c r="I1544" t="s">
        <v>21</v>
      </c>
      <c r="J1544" t="s">
        <v>22</v>
      </c>
      <c r="K1544">
        <v>13.1</v>
      </c>
      <c r="L1544">
        <v>385</v>
      </c>
      <c r="M1544" t="s">
        <v>201</v>
      </c>
      <c r="N1544">
        <v>400</v>
      </c>
      <c r="P1544" cm="1">
        <f t="array" ref="P1544">IF(Q1544&gt;0,INDEX(Q1544:Q23268,MATCH(TRUE,INDEX(Q1544:Q23268="",,),0)-1),"")</f>
        <v>4</v>
      </c>
      <c r="Q1544">
        <v>3</v>
      </c>
      <c r="R1544">
        <f t="shared" si="26"/>
        <v>0</v>
      </c>
    </row>
    <row r="1545" spans="1:18" x14ac:dyDescent="0.3">
      <c r="A1545" t="s">
        <v>190</v>
      </c>
      <c r="B1545" s="1">
        <v>38280</v>
      </c>
      <c r="C1545" t="s">
        <v>191</v>
      </c>
      <c r="D1545" t="s">
        <v>192</v>
      </c>
      <c r="E1545" t="s">
        <v>193</v>
      </c>
      <c r="G1545" t="s">
        <v>19</v>
      </c>
      <c r="H1545" t="s">
        <v>30</v>
      </c>
      <c r="I1545" t="s">
        <v>21</v>
      </c>
      <c r="J1545" t="s">
        <v>22</v>
      </c>
      <c r="K1545">
        <v>12.8</v>
      </c>
      <c r="L1545">
        <v>87</v>
      </c>
      <c r="M1545" t="s">
        <v>201</v>
      </c>
      <c r="N1545">
        <v>125</v>
      </c>
      <c r="P1545" cm="1">
        <f t="array" ref="P1545">IF(Q1545&gt;0,INDEX(Q1545:Q23269,MATCH(TRUE,INDEX(Q1545:Q23269="",,),0)-1),"")</f>
        <v>4</v>
      </c>
      <c r="Q1545">
        <v>3</v>
      </c>
      <c r="R1545">
        <f t="shared" si="26"/>
        <v>0</v>
      </c>
    </row>
    <row r="1546" spans="1:18" x14ac:dyDescent="0.3">
      <c r="A1546" t="s">
        <v>190</v>
      </c>
      <c r="B1546" s="1">
        <v>38280</v>
      </c>
      <c r="C1546" t="s">
        <v>191</v>
      </c>
      <c r="D1546" t="s">
        <v>192</v>
      </c>
      <c r="E1546" t="s">
        <v>193</v>
      </c>
      <c r="G1546" t="s">
        <v>19</v>
      </c>
      <c r="H1546" t="s">
        <v>99</v>
      </c>
      <c r="I1546" t="s">
        <v>21</v>
      </c>
      <c r="J1546" t="s">
        <v>22</v>
      </c>
      <c r="K1546">
        <v>15.5</v>
      </c>
      <c r="L1546">
        <v>125</v>
      </c>
      <c r="M1546" t="s">
        <v>201</v>
      </c>
      <c r="N1546">
        <v>125</v>
      </c>
      <c r="P1546" cm="1">
        <f t="array" ref="P1546">IF(Q1546&gt;0,INDEX(Q1546:Q23270,MATCH(TRUE,INDEX(Q1546:Q23270="",,),0)-1),"")</f>
        <v>4</v>
      </c>
      <c r="Q1546">
        <v>3</v>
      </c>
      <c r="R1546">
        <f t="shared" si="26"/>
        <v>0</v>
      </c>
    </row>
    <row r="1547" spans="1:18" x14ac:dyDescent="0.3">
      <c r="A1547" t="s">
        <v>190</v>
      </c>
      <c r="B1547" s="1">
        <v>38280</v>
      </c>
      <c r="C1547" t="s">
        <v>191</v>
      </c>
      <c r="D1547" t="s">
        <v>192</v>
      </c>
      <c r="E1547" t="s">
        <v>193</v>
      </c>
      <c r="G1547" t="s">
        <v>19</v>
      </c>
      <c r="H1547" t="s">
        <v>53</v>
      </c>
      <c r="I1547" t="s">
        <v>26</v>
      </c>
      <c r="J1547" t="s">
        <v>27</v>
      </c>
      <c r="K1547">
        <v>202.6</v>
      </c>
      <c r="L1547">
        <v>8.9</v>
      </c>
      <c r="M1547" t="s">
        <v>201</v>
      </c>
      <c r="N1547">
        <v>18</v>
      </c>
      <c r="P1547" cm="1">
        <f t="array" ref="P1547">IF(Q1547&gt;0,INDEX(Q1547:Q23271,MATCH(TRUE,INDEX(Q1547:Q23271="",,),0)-1),"")</f>
        <v>4</v>
      </c>
      <c r="Q1547">
        <v>3</v>
      </c>
      <c r="R1547">
        <f t="shared" si="26"/>
        <v>0</v>
      </c>
    </row>
    <row r="1548" spans="1:18" x14ac:dyDescent="0.3">
      <c r="A1548" t="s">
        <v>190</v>
      </c>
      <c r="B1548" s="1">
        <v>38280</v>
      </c>
      <c r="C1548" t="s">
        <v>191</v>
      </c>
      <c r="D1548" t="s">
        <v>192</v>
      </c>
      <c r="E1548" t="s">
        <v>193</v>
      </c>
      <c r="G1548" t="s">
        <v>19</v>
      </c>
      <c r="H1548" t="s">
        <v>70</v>
      </c>
      <c r="I1548" t="s">
        <v>26</v>
      </c>
      <c r="J1548" t="s">
        <v>27</v>
      </c>
      <c r="K1548">
        <v>538.20000000000005</v>
      </c>
      <c r="L1548">
        <v>7.7</v>
      </c>
      <c r="M1548" t="s">
        <v>201</v>
      </c>
      <c r="N1548">
        <v>12</v>
      </c>
      <c r="P1548" cm="1">
        <f t="array" ref="P1548">IF(Q1548&gt;0,INDEX(Q1548:Q23272,MATCH(TRUE,INDEX(Q1548:Q23272="",,),0)-1),"")</f>
        <v>4</v>
      </c>
      <c r="Q1548">
        <v>3</v>
      </c>
      <c r="R1548">
        <f t="shared" si="26"/>
        <v>0</v>
      </c>
    </row>
    <row r="1549" spans="1:18" x14ac:dyDescent="0.3">
      <c r="A1549" t="s">
        <v>190</v>
      </c>
      <c r="B1549" s="1">
        <v>38280</v>
      </c>
      <c r="C1549" t="s">
        <v>191</v>
      </c>
      <c r="D1549" t="s">
        <v>192</v>
      </c>
      <c r="E1549" t="s">
        <v>193</v>
      </c>
      <c r="G1549" t="s">
        <v>19</v>
      </c>
      <c r="H1549" t="s">
        <v>64</v>
      </c>
      <c r="I1549" t="s">
        <v>26</v>
      </c>
      <c r="J1549" t="s">
        <v>27</v>
      </c>
      <c r="K1549">
        <v>897.5</v>
      </c>
      <c r="L1549">
        <v>5.0999999999999996</v>
      </c>
      <c r="M1549" t="s">
        <v>201</v>
      </c>
      <c r="N1549">
        <v>14</v>
      </c>
      <c r="P1549" cm="1">
        <f t="array" ref="P1549">IF(Q1549&gt;0,INDEX(Q1549:Q23273,MATCH(TRUE,INDEX(Q1549:Q23273="",,),0)-1),"")</f>
        <v>4</v>
      </c>
      <c r="Q1549">
        <v>3</v>
      </c>
      <c r="R1549">
        <f t="shared" si="26"/>
        <v>0</v>
      </c>
    </row>
    <row r="1550" spans="1:18" x14ac:dyDescent="0.3">
      <c r="A1550" t="s">
        <v>190</v>
      </c>
      <c r="B1550" s="1">
        <v>38280</v>
      </c>
      <c r="C1550" t="s">
        <v>191</v>
      </c>
      <c r="D1550" t="s">
        <v>192</v>
      </c>
      <c r="E1550" t="s">
        <v>193</v>
      </c>
      <c r="G1550" s="6" t="s">
        <v>29</v>
      </c>
      <c r="H1550" t="s">
        <v>196</v>
      </c>
      <c r="I1550" t="s">
        <v>21</v>
      </c>
      <c r="J1550" t="s">
        <v>22</v>
      </c>
      <c r="K1550">
        <v>4.7</v>
      </c>
      <c r="L1550">
        <v>187</v>
      </c>
      <c r="M1550" t="s">
        <v>201</v>
      </c>
      <c r="N1550">
        <v>187</v>
      </c>
      <c r="P1550" cm="1">
        <f t="array" ref="P1550">IF(Q1550&gt;0,INDEX(Q1550:Q23274,MATCH(TRUE,INDEX(Q1550:Q23274="",,),0)-1),"")</f>
        <v>4</v>
      </c>
      <c r="Q1550">
        <v>3</v>
      </c>
      <c r="R1550">
        <f t="shared" si="26"/>
        <v>0</v>
      </c>
    </row>
    <row r="1551" spans="1:18" x14ac:dyDescent="0.3">
      <c r="A1551" t="s">
        <v>190</v>
      </c>
      <c r="B1551" s="1">
        <v>38280</v>
      </c>
      <c r="C1551" t="s">
        <v>191</v>
      </c>
      <c r="D1551" t="s">
        <v>192</v>
      </c>
      <c r="E1551" t="s">
        <v>193</v>
      </c>
      <c r="G1551" s="6" t="s">
        <v>29</v>
      </c>
      <c r="H1551" t="s">
        <v>197</v>
      </c>
      <c r="I1551" t="s">
        <v>21</v>
      </c>
      <c r="J1551" t="s">
        <v>22</v>
      </c>
      <c r="K1551">
        <v>6.6</v>
      </c>
      <c r="L1551">
        <v>14</v>
      </c>
      <c r="M1551" t="s">
        <v>201</v>
      </c>
      <c r="N1551">
        <v>14</v>
      </c>
      <c r="P1551" cm="1">
        <f t="array" ref="P1551">IF(Q1551&gt;0,INDEX(Q1551:Q23275,MATCH(TRUE,INDEX(Q1551:Q23275="",,),0)-1),"")</f>
        <v>4</v>
      </c>
      <c r="Q1551">
        <v>3</v>
      </c>
      <c r="R1551">
        <f t="shared" si="26"/>
        <v>0</v>
      </c>
    </row>
    <row r="1552" spans="1:18" x14ac:dyDescent="0.3">
      <c r="A1552" t="s">
        <v>190</v>
      </c>
      <c r="B1552" s="1">
        <v>38280</v>
      </c>
      <c r="C1552" t="s">
        <v>191</v>
      </c>
      <c r="D1552" t="s">
        <v>192</v>
      </c>
      <c r="E1552" t="s">
        <v>193</v>
      </c>
      <c r="G1552" s="6" t="s">
        <v>29</v>
      </c>
      <c r="H1552" t="s">
        <v>122</v>
      </c>
      <c r="I1552" t="s">
        <v>21</v>
      </c>
      <c r="J1552" t="s">
        <v>22</v>
      </c>
      <c r="K1552">
        <v>9.1999999999999993</v>
      </c>
      <c r="L1552">
        <v>14</v>
      </c>
      <c r="M1552" t="s">
        <v>201</v>
      </c>
      <c r="N1552">
        <v>14</v>
      </c>
      <c r="P1552" cm="1">
        <f t="array" ref="P1552">IF(Q1552&gt;0,INDEX(Q1552:Q23276,MATCH(TRUE,INDEX(Q1552:Q23276="",,),0)-1),"")</f>
        <v>4</v>
      </c>
      <c r="Q1552">
        <v>3</v>
      </c>
      <c r="R1552">
        <f t="shared" si="26"/>
        <v>0</v>
      </c>
    </row>
    <row r="1553" spans="1:18" x14ac:dyDescent="0.3">
      <c r="A1553" t="s">
        <v>190</v>
      </c>
      <c r="B1553" s="1">
        <v>38280</v>
      </c>
      <c r="C1553" t="s">
        <v>191</v>
      </c>
      <c r="D1553" t="s">
        <v>192</v>
      </c>
      <c r="E1553" t="s">
        <v>193</v>
      </c>
      <c r="G1553" s="6" t="s">
        <v>29</v>
      </c>
      <c r="H1553" t="s">
        <v>198</v>
      </c>
      <c r="I1553" t="s">
        <v>21</v>
      </c>
      <c r="J1553" t="s">
        <v>22</v>
      </c>
      <c r="K1553">
        <v>6.2</v>
      </c>
      <c r="L1553">
        <v>14</v>
      </c>
      <c r="M1553" t="s">
        <v>201</v>
      </c>
      <c r="N1553">
        <v>14</v>
      </c>
      <c r="P1553" cm="1">
        <f t="array" ref="P1553">IF(Q1553&gt;0,INDEX(Q1553:Q23277,MATCH(TRUE,INDEX(Q1553:Q23277="",,),0)-1),"")</f>
        <v>4</v>
      </c>
      <c r="Q1553">
        <v>3</v>
      </c>
      <c r="R1553">
        <f t="shared" si="26"/>
        <v>0</v>
      </c>
    </row>
    <row r="1554" spans="1:18" x14ac:dyDescent="0.3">
      <c r="A1554" t="s">
        <v>190</v>
      </c>
      <c r="B1554" s="1">
        <v>38280</v>
      </c>
      <c r="C1554" t="s">
        <v>191</v>
      </c>
      <c r="D1554" t="s">
        <v>192</v>
      </c>
      <c r="E1554" t="s">
        <v>193</v>
      </c>
      <c r="G1554" s="6" t="s">
        <v>29</v>
      </c>
      <c r="H1554" t="s">
        <v>199</v>
      </c>
      <c r="I1554" t="s">
        <v>21</v>
      </c>
      <c r="J1554" t="s">
        <v>22</v>
      </c>
      <c r="K1554">
        <v>2.2000000000000002</v>
      </c>
      <c r="L1554">
        <v>55</v>
      </c>
      <c r="M1554" t="s">
        <v>201</v>
      </c>
      <c r="N1554">
        <v>55</v>
      </c>
      <c r="P1554" cm="1">
        <f t="array" ref="P1554">IF(Q1554&gt;0,INDEX(Q1554:Q23278,MATCH(TRUE,INDEX(Q1554:Q23278="",,),0)-1),"")</f>
        <v>4</v>
      </c>
      <c r="Q1554">
        <v>3</v>
      </c>
      <c r="R1554">
        <f t="shared" si="26"/>
        <v>0</v>
      </c>
    </row>
    <row r="1555" spans="1:18" x14ac:dyDescent="0.3">
      <c r="A1555" t="s">
        <v>190</v>
      </c>
      <c r="B1555" s="1">
        <v>38280</v>
      </c>
      <c r="C1555" t="s">
        <v>191</v>
      </c>
      <c r="D1555" t="s">
        <v>192</v>
      </c>
      <c r="E1555" t="s">
        <v>193</v>
      </c>
      <c r="G1555" s="6" t="s">
        <v>29</v>
      </c>
      <c r="H1555" t="s">
        <v>154</v>
      </c>
      <c r="I1555" t="s">
        <v>21</v>
      </c>
      <c r="J1555" t="s">
        <v>22</v>
      </c>
      <c r="K1555">
        <v>2.8</v>
      </c>
      <c r="L1555">
        <v>120</v>
      </c>
      <c r="M1555" t="s">
        <v>201</v>
      </c>
      <c r="N1555">
        <v>120</v>
      </c>
      <c r="P1555" cm="1">
        <f t="array" ref="P1555">IF(Q1555&gt;0,INDEX(Q1555:Q23279,MATCH(TRUE,INDEX(Q1555:Q23279="",,),0)-1),"")</f>
        <v>4</v>
      </c>
      <c r="Q1555">
        <v>3</v>
      </c>
      <c r="R1555">
        <f t="shared" si="26"/>
        <v>0</v>
      </c>
    </row>
    <row r="1556" spans="1:18" x14ac:dyDescent="0.3">
      <c r="A1556" t="s">
        <v>190</v>
      </c>
      <c r="B1556" s="1">
        <v>38280</v>
      </c>
      <c r="C1556" t="s">
        <v>191</v>
      </c>
      <c r="D1556" t="s">
        <v>192</v>
      </c>
      <c r="E1556" t="s">
        <v>193</v>
      </c>
      <c r="G1556" t="s">
        <v>19</v>
      </c>
      <c r="H1556" t="s">
        <v>194</v>
      </c>
      <c r="I1556" t="s">
        <v>21</v>
      </c>
      <c r="J1556" t="s">
        <v>22</v>
      </c>
      <c r="K1556">
        <v>13.1</v>
      </c>
      <c r="L1556">
        <v>385</v>
      </c>
      <c r="M1556" t="s">
        <v>202</v>
      </c>
      <c r="N1556">
        <v>410</v>
      </c>
      <c r="P1556" cm="1">
        <f t="array" ref="P1556">IF(Q1556&gt;0,INDEX(Q1556:Q23280,MATCH(TRUE,INDEX(Q1556:Q23280="",,),0)-1),"")</f>
        <v>4</v>
      </c>
      <c r="Q1556">
        <v>4</v>
      </c>
      <c r="R1556">
        <f t="shared" si="26"/>
        <v>0</v>
      </c>
    </row>
    <row r="1557" spans="1:18" x14ac:dyDescent="0.3">
      <c r="A1557" t="s">
        <v>190</v>
      </c>
      <c r="B1557" s="1">
        <v>38280</v>
      </c>
      <c r="C1557" t="s">
        <v>191</v>
      </c>
      <c r="D1557" t="s">
        <v>192</v>
      </c>
      <c r="E1557" t="s">
        <v>193</v>
      </c>
      <c r="G1557" t="s">
        <v>19</v>
      </c>
      <c r="H1557" t="s">
        <v>30</v>
      </c>
      <c r="I1557" t="s">
        <v>21</v>
      </c>
      <c r="J1557" t="s">
        <v>22</v>
      </c>
      <c r="K1557">
        <v>12.8</v>
      </c>
      <c r="L1557">
        <v>87</v>
      </c>
      <c r="M1557" t="s">
        <v>202</v>
      </c>
      <c r="N1557">
        <v>90</v>
      </c>
      <c r="P1557" cm="1">
        <f t="array" ref="P1557">IF(Q1557&gt;0,INDEX(Q1557:Q23281,MATCH(TRUE,INDEX(Q1557:Q23281="",,),0)-1),"")</f>
        <v>4</v>
      </c>
      <c r="Q1557">
        <v>4</v>
      </c>
      <c r="R1557">
        <f t="shared" si="26"/>
        <v>0</v>
      </c>
    </row>
    <row r="1558" spans="1:18" x14ac:dyDescent="0.3">
      <c r="A1558" t="s">
        <v>190</v>
      </c>
      <c r="B1558" s="1">
        <v>38280</v>
      </c>
      <c r="C1558" t="s">
        <v>191</v>
      </c>
      <c r="D1558" t="s">
        <v>192</v>
      </c>
      <c r="E1558" t="s">
        <v>193</v>
      </c>
      <c r="G1558" t="s">
        <v>19</v>
      </c>
      <c r="H1558" t="s">
        <v>99</v>
      </c>
      <c r="I1558" t="s">
        <v>21</v>
      </c>
      <c r="J1558" t="s">
        <v>22</v>
      </c>
      <c r="K1558">
        <v>15.5</v>
      </c>
      <c r="L1558">
        <v>125</v>
      </c>
      <c r="M1558" t="s">
        <v>202</v>
      </c>
      <c r="N1558">
        <v>125</v>
      </c>
      <c r="P1558" cm="1">
        <f t="array" ref="P1558">IF(Q1558&gt;0,INDEX(Q1558:Q23282,MATCH(TRUE,INDEX(Q1558:Q23282="",,),0)-1),"")</f>
        <v>4</v>
      </c>
      <c r="Q1558">
        <v>4</v>
      </c>
      <c r="R1558">
        <f t="shared" si="26"/>
        <v>0</v>
      </c>
    </row>
    <row r="1559" spans="1:18" x14ac:dyDescent="0.3">
      <c r="A1559" t="s">
        <v>190</v>
      </c>
      <c r="B1559" s="1">
        <v>38280</v>
      </c>
      <c r="C1559" t="s">
        <v>191</v>
      </c>
      <c r="D1559" t="s">
        <v>192</v>
      </c>
      <c r="E1559" t="s">
        <v>193</v>
      </c>
      <c r="G1559" t="s">
        <v>19</v>
      </c>
      <c r="H1559" t="s">
        <v>53</v>
      </c>
      <c r="I1559" t="s">
        <v>26</v>
      </c>
      <c r="J1559" t="s">
        <v>27</v>
      </c>
      <c r="K1559">
        <v>202.6</v>
      </c>
      <c r="L1559">
        <v>8.9</v>
      </c>
      <c r="M1559" t="s">
        <v>202</v>
      </c>
      <c r="N1559">
        <v>20</v>
      </c>
      <c r="P1559" cm="1">
        <f t="array" ref="P1559">IF(Q1559&gt;0,INDEX(Q1559:Q23283,MATCH(TRUE,INDEX(Q1559:Q23283="",,),0)-1),"")</f>
        <v>4</v>
      </c>
      <c r="Q1559">
        <v>4</v>
      </c>
      <c r="R1559">
        <f t="shared" si="26"/>
        <v>0</v>
      </c>
    </row>
    <row r="1560" spans="1:18" x14ac:dyDescent="0.3">
      <c r="A1560" t="s">
        <v>190</v>
      </c>
      <c r="B1560" s="1">
        <v>38280</v>
      </c>
      <c r="C1560" t="s">
        <v>191</v>
      </c>
      <c r="D1560" t="s">
        <v>192</v>
      </c>
      <c r="E1560" t="s">
        <v>193</v>
      </c>
      <c r="G1560" t="s">
        <v>19</v>
      </c>
      <c r="H1560" t="s">
        <v>70</v>
      </c>
      <c r="I1560" t="s">
        <v>26</v>
      </c>
      <c r="J1560" t="s">
        <v>27</v>
      </c>
      <c r="K1560">
        <v>538.20000000000005</v>
      </c>
      <c r="L1560">
        <v>7.7</v>
      </c>
      <c r="M1560" t="s">
        <v>202</v>
      </c>
      <c r="N1560">
        <v>12.5</v>
      </c>
      <c r="P1560" cm="1">
        <f t="array" ref="P1560">IF(Q1560&gt;0,INDEX(Q1560:Q23284,MATCH(TRUE,INDEX(Q1560:Q23284="",,),0)-1),"")</f>
        <v>4</v>
      </c>
      <c r="Q1560">
        <v>4</v>
      </c>
      <c r="R1560">
        <f t="shared" si="26"/>
        <v>0</v>
      </c>
    </row>
    <row r="1561" spans="1:18" x14ac:dyDescent="0.3">
      <c r="A1561" t="s">
        <v>190</v>
      </c>
      <c r="B1561" s="1">
        <v>38280</v>
      </c>
      <c r="C1561" t="s">
        <v>191</v>
      </c>
      <c r="D1561" t="s">
        <v>192</v>
      </c>
      <c r="E1561" t="s">
        <v>193</v>
      </c>
      <c r="G1561" t="s">
        <v>19</v>
      </c>
      <c r="H1561" t="s">
        <v>64</v>
      </c>
      <c r="I1561" t="s">
        <v>26</v>
      </c>
      <c r="J1561" t="s">
        <v>27</v>
      </c>
      <c r="K1561">
        <v>897.5</v>
      </c>
      <c r="L1561">
        <v>5.0999999999999996</v>
      </c>
      <c r="M1561" t="s">
        <v>202</v>
      </c>
      <c r="N1561">
        <v>6</v>
      </c>
      <c r="P1561" cm="1">
        <f t="array" ref="P1561">IF(Q1561&gt;0,INDEX(Q1561:Q23285,MATCH(TRUE,INDEX(Q1561:Q23285="",,),0)-1),"")</f>
        <v>4</v>
      </c>
      <c r="Q1561">
        <v>4</v>
      </c>
      <c r="R1561">
        <f t="shared" si="26"/>
        <v>0</v>
      </c>
    </row>
    <row r="1562" spans="1:18" x14ac:dyDescent="0.3">
      <c r="A1562" t="s">
        <v>190</v>
      </c>
      <c r="B1562" s="1">
        <v>38280</v>
      </c>
      <c r="C1562" t="s">
        <v>191</v>
      </c>
      <c r="D1562" t="s">
        <v>192</v>
      </c>
      <c r="E1562" t="s">
        <v>193</v>
      </c>
      <c r="G1562" s="6" t="s">
        <v>29</v>
      </c>
      <c r="H1562" t="s">
        <v>196</v>
      </c>
      <c r="I1562" t="s">
        <v>21</v>
      </c>
      <c r="J1562" t="s">
        <v>22</v>
      </c>
      <c r="K1562">
        <v>4.7</v>
      </c>
      <c r="L1562">
        <v>187</v>
      </c>
      <c r="M1562" t="s">
        <v>202</v>
      </c>
      <c r="N1562">
        <v>187</v>
      </c>
      <c r="P1562" cm="1">
        <f t="array" ref="P1562">IF(Q1562&gt;0,INDEX(Q1562:Q23286,MATCH(TRUE,INDEX(Q1562:Q23286="",,),0)-1),"")</f>
        <v>4</v>
      </c>
      <c r="Q1562">
        <v>4</v>
      </c>
      <c r="R1562">
        <f t="shared" si="26"/>
        <v>0</v>
      </c>
    </row>
    <row r="1563" spans="1:18" x14ac:dyDescent="0.3">
      <c r="A1563" t="s">
        <v>190</v>
      </c>
      <c r="B1563" s="1">
        <v>38280</v>
      </c>
      <c r="C1563" t="s">
        <v>191</v>
      </c>
      <c r="D1563" t="s">
        <v>192</v>
      </c>
      <c r="E1563" t="s">
        <v>193</v>
      </c>
      <c r="G1563" s="6" t="s">
        <v>29</v>
      </c>
      <c r="H1563" t="s">
        <v>197</v>
      </c>
      <c r="I1563" t="s">
        <v>21</v>
      </c>
      <c r="J1563" t="s">
        <v>22</v>
      </c>
      <c r="K1563">
        <v>6.6</v>
      </c>
      <c r="L1563">
        <v>14</v>
      </c>
      <c r="M1563" t="s">
        <v>202</v>
      </c>
      <c r="N1563">
        <v>14</v>
      </c>
      <c r="P1563" cm="1">
        <f t="array" ref="P1563">IF(Q1563&gt;0,INDEX(Q1563:Q23287,MATCH(TRUE,INDEX(Q1563:Q23287="",,),0)-1),"")</f>
        <v>4</v>
      </c>
      <c r="Q1563">
        <v>4</v>
      </c>
      <c r="R1563">
        <f t="shared" si="26"/>
        <v>0</v>
      </c>
    </row>
    <row r="1564" spans="1:18" x14ac:dyDescent="0.3">
      <c r="A1564" t="s">
        <v>190</v>
      </c>
      <c r="B1564" s="1">
        <v>38280</v>
      </c>
      <c r="C1564" t="s">
        <v>191</v>
      </c>
      <c r="D1564" t="s">
        <v>192</v>
      </c>
      <c r="E1564" t="s">
        <v>193</v>
      </c>
      <c r="G1564" s="6" t="s">
        <v>29</v>
      </c>
      <c r="H1564" t="s">
        <v>122</v>
      </c>
      <c r="I1564" t="s">
        <v>21</v>
      </c>
      <c r="J1564" t="s">
        <v>22</v>
      </c>
      <c r="K1564">
        <v>9.1999999999999993</v>
      </c>
      <c r="L1564">
        <v>14</v>
      </c>
      <c r="M1564" t="s">
        <v>202</v>
      </c>
      <c r="N1564">
        <v>14</v>
      </c>
      <c r="P1564" cm="1">
        <f t="array" ref="P1564">IF(Q1564&gt;0,INDEX(Q1564:Q23288,MATCH(TRUE,INDEX(Q1564:Q23288="",,),0)-1),"")</f>
        <v>4</v>
      </c>
      <c r="Q1564">
        <v>4</v>
      </c>
      <c r="R1564">
        <f t="shared" si="26"/>
        <v>0</v>
      </c>
    </row>
    <row r="1565" spans="1:18" x14ac:dyDescent="0.3">
      <c r="A1565" t="s">
        <v>190</v>
      </c>
      <c r="B1565" s="1">
        <v>38280</v>
      </c>
      <c r="C1565" t="s">
        <v>191</v>
      </c>
      <c r="D1565" t="s">
        <v>192</v>
      </c>
      <c r="E1565" t="s">
        <v>193</v>
      </c>
      <c r="G1565" s="6" t="s">
        <v>29</v>
      </c>
      <c r="H1565" t="s">
        <v>198</v>
      </c>
      <c r="I1565" t="s">
        <v>21</v>
      </c>
      <c r="J1565" t="s">
        <v>22</v>
      </c>
      <c r="K1565">
        <v>6.2</v>
      </c>
      <c r="L1565">
        <v>14</v>
      </c>
      <c r="M1565" t="s">
        <v>202</v>
      </c>
      <c r="N1565">
        <v>14</v>
      </c>
      <c r="P1565" cm="1">
        <f t="array" ref="P1565">IF(Q1565&gt;0,INDEX(Q1565:Q23289,MATCH(TRUE,INDEX(Q1565:Q23289="",,),0)-1),"")</f>
        <v>4</v>
      </c>
      <c r="Q1565">
        <v>4</v>
      </c>
      <c r="R1565">
        <f t="shared" si="26"/>
        <v>0</v>
      </c>
    </row>
    <row r="1566" spans="1:18" x14ac:dyDescent="0.3">
      <c r="A1566" t="s">
        <v>190</v>
      </c>
      <c r="B1566" s="1">
        <v>38280</v>
      </c>
      <c r="C1566" t="s">
        <v>191</v>
      </c>
      <c r="D1566" t="s">
        <v>192</v>
      </c>
      <c r="E1566" t="s">
        <v>193</v>
      </c>
      <c r="G1566" s="6" t="s">
        <v>29</v>
      </c>
      <c r="H1566" t="s">
        <v>199</v>
      </c>
      <c r="I1566" t="s">
        <v>21</v>
      </c>
      <c r="J1566" t="s">
        <v>22</v>
      </c>
      <c r="K1566">
        <v>2.2000000000000002</v>
      </c>
      <c r="L1566">
        <v>55</v>
      </c>
      <c r="M1566" t="s">
        <v>202</v>
      </c>
      <c r="N1566">
        <v>55</v>
      </c>
      <c r="P1566" cm="1">
        <f t="array" ref="P1566">IF(Q1566&gt;0,INDEX(Q1566:Q23290,MATCH(TRUE,INDEX(Q1566:Q23290="",,),0)-1),"")</f>
        <v>4</v>
      </c>
      <c r="Q1566">
        <v>4</v>
      </c>
      <c r="R1566">
        <f t="shared" si="26"/>
        <v>0</v>
      </c>
    </row>
    <row r="1567" spans="1:18" x14ac:dyDescent="0.3">
      <c r="A1567" t="s">
        <v>190</v>
      </c>
      <c r="B1567" s="1">
        <v>38280</v>
      </c>
      <c r="C1567" t="s">
        <v>191</v>
      </c>
      <c r="D1567" t="s">
        <v>192</v>
      </c>
      <c r="E1567" t="s">
        <v>193</v>
      </c>
      <c r="G1567" s="6" t="s">
        <v>29</v>
      </c>
      <c r="H1567" t="s">
        <v>154</v>
      </c>
      <c r="I1567" t="s">
        <v>21</v>
      </c>
      <c r="J1567" t="s">
        <v>22</v>
      </c>
      <c r="K1567">
        <v>2.8</v>
      </c>
      <c r="L1567">
        <v>120</v>
      </c>
      <c r="M1567" t="s">
        <v>202</v>
      </c>
      <c r="N1567">
        <v>120</v>
      </c>
      <c r="P1567" cm="1">
        <f t="array" ref="P1567">IF(Q1567&gt;0,INDEX(Q1567:Q23291,MATCH(TRUE,INDEX(Q1567:Q23291="",,),0)-1),"")</f>
        <v>4</v>
      </c>
      <c r="Q1567">
        <v>4</v>
      </c>
      <c r="R1567">
        <f t="shared" si="26"/>
        <v>0</v>
      </c>
    </row>
    <row r="1568" spans="1:18" x14ac:dyDescent="0.3">
      <c r="P1568" t="str" cm="1">
        <f t="array" ref="P1568">IF(Q1568&gt;0,INDEX(Q1568:Q23292,MATCH(TRUE,INDEX(Q1568:Q23292="",,),0)-1),"")</f>
        <v/>
      </c>
      <c r="R1568" t="str">
        <f t="shared" si="26"/>
        <v/>
      </c>
    </row>
    <row r="1569" spans="1:18" x14ac:dyDescent="0.3">
      <c r="A1569" t="s">
        <v>190</v>
      </c>
      <c r="B1569" s="1">
        <v>38280</v>
      </c>
      <c r="C1569" t="s">
        <v>191</v>
      </c>
      <c r="D1569" t="s">
        <v>203</v>
      </c>
      <c r="E1569" t="s">
        <v>204</v>
      </c>
      <c r="G1569" t="s">
        <v>19</v>
      </c>
      <c r="H1569" t="s">
        <v>194</v>
      </c>
      <c r="I1569" t="s">
        <v>21</v>
      </c>
      <c r="J1569" t="s">
        <v>22</v>
      </c>
      <c r="K1569">
        <v>110.7</v>
      </c>
      <c r="L1569">
        <v>598</v>
      </c>
      <c r="M1569" t="s">
        <v>205</v>
      </c>
      <c r="N1569">
        <v>1042</v>
      </c>
      <c r="O1569" t="s">
        <v>24</v>
      </c>
      <c r="P1569" cm="1">
        <f t="array" ref="P1569">IF(Q1569&gt;0,INDEX(Q1569:Q23293,MATCH(TRUE,INDEX(Q1569:Q23293="",,),0)-1),"")</f>
        <v>5</v>
      </c>
      <c r="Q1569">
        <v>1</v>
      </c>
      <c r="R1569">
        <f t="shared" si="26"/>
        <v>0</v>
      </c>
    </row>
    <row r="1570" spans="1:18" x14ac:dyDescent="0.3">
      <c r="A1570" t="s">
        <v>190</v>
      </c>
      <c r="B1570" s="1">
        <v>38280</v>
      </c>
      <c r="C1570" t="s">
        <v>191</v>
      </c>
      <c r="D1570" t="s">
        <v>203</v>
      </c>
      <c r="E1570" t="s">
        <v>204</v>
      </c>
      <c r="G1570" t="s">
        <v>19</v>
      </c>
      <c r="H1570" t="s">
        <v>30</v>
      </c>
      <c r="I1570" t="s">
        <v>21</v>
      </c>
      <c r="J1570" t="s">
        <v>22</v>
      </c>
      <c r="K1570">
        <v>33.6</v>
      </c>
      <c r="L1570">
        <v>135</v>
      </c>
      <c r="M1570" t="s">
        <v>205</v>
      </c>
      <c r="N1570">
        <v>230</v>
      </c>
      <c r="O1570" t="s">
        <v>24</v>
      </c>
      <c r="P1570" cm="1">
        <f t="array" ref="P1570">IF(Q1570&gt;0,INDEX(Q1570:Q23294,MATCH(TRUE,INDEX(Q1570:Q23294="",,),0)-1),"")</f>
        <v>5</v>
      </c>
      <c r="Q1570">
        <v>1</v>
      </c>
      <c r="R1570">
        <f t="shared" si="26"/>
        <v>0</v>
      </c>
    </row>
    <row r="1571" spans="1:18" x14ac:dyDescent="0.3">
      <c r="A1571" t="s">
        <v>190</v>
      </c>
      <c r="B1571" s="1">
        <v>38280</v>
      </c>
      <c r="C1571" t="s">
        <v>191</v>
      </c>
      <c r="D1571" t="s">
        <v>203</v>
      </c>
      <c r="E1571" t="s">
        <v>204</v>
      </c>
      <c r="G1571" t="s">
        <v>19</v>
      </c>
      <c r="H1571" t="s">
        <v>64</v>
      </c>
      <c r="I1571" t="s">
        <v>26</v>
      </c>
      <c r="J1571" t="s">
        <v>27</v>
      </c>
      <c r="K1571">
        <v>810.4</v>
      </c>
      <c r="L1571">
        <v>7.9</v>
      </c>
      <c r="M1571" t="s">
        <v>205</v>
      </c>
      <c r="N1571">
        <v>22</v>
      </c>
      <c r="O1571" t="s">
        <v>24</v>
      </c>
      <c r="P1571" cm="1">
        <f t="array" ref="P1571">IF(Q1571&gt;0,INDEX(Q1571:Q23295,MATCH(TRUE,INDEX(Q1571:Q23295="",,),0)-1),"")</f>
        <v>5</v>
      </c>
      <c r="Q1571">
        <v>1</v>
      </c>
      <c r="R1571">
        <f t="shared" si="26"/>
        <v>0</v>
      </c>
    </row>
    <row r="1572" spans="1:18" x14ac:dyDescent="0.3">
      <c r="A1572" t="s">
        <v>190</v>
      </c>
      <c r="B1572" s="1">
        <v>38280</v>
      </c>
      <c r="C1572" t="s">
        <v>191</v>
      </c>
      <c r="D1572" t="s">
        <v>203</v>
      </c>
      <c r="E1572" t="s">
        <v>204</v>
      </c>
      <c r="G1572" s="6" t="s">
        <v>29</v>
      </c>
      <c r="H1572" t="s">
        <v>196</v>
      </c>
      <c r="I1572" t="s">
        <v>21</v>
      </c>
      <c r="J1572" t="s">
        <v>22</v>
      </c>
      <c r="K1572">
        <v>6.2</v>
      </c>
      <c r="L1572">
        <v>290</v>
      </c>
      <c r="M1572" t="s">
        <v>205</v>
      </c>
      <c r="N1572">
        <v>290</v>
      </c>
      <c r="O1572" t="s">
        <v>24</v>
      </c>
      <c r="P1572" cm="1">
        <f t="array" ref="P1572">IF(Q1572&gt;0,INDEX(Q1572:Q23296,MATCH(TRUE,INDEX(Q1572:Q23296="",,),0)-1),"")</f>
        <v>5</v>
      </c>
      <c r="Q1572">
        <v>1</v>
      </c>
      <c r="R1572">
        <f t="shared" si="26"/>
        <v>0</v>
      </c>
    </row>
    <row r="1573" spans="1:18" x14ac:dyDescent="0.3">
      <c r="A1573" t="s">
        <v>190</v>
      </c>
      <c r="B1573" s="1">
        <v>38280</v>
      </c>
      <c r="C1573" t="s">
        <v>191</v>
      </c>
      <c r="D1573" t="s">
        <v>203</v>
      </c>
      <c r="E1573" t="s">
        <v>204</v>
      </c>
      <c r="G1573" s="6" t="s">
        <v>29</v>
      </c>
      <c r="H1573" t="s">
        <v>206</v>
      </c>
      <c r="I1573" t="s">
        <v>21</v>
      </c>
      <c r="J1573" t="s">
        <v>22</v>
      </c>
      <c r="K1573">
        <v>1.8</v>
      </c>
      <c r="L1573">
        <v>96</v>
      </c>
      <c r="M1573" t="s">
        <v>205</v>
      </c>
      <c r="N1573">
        <v>96</v>
      </c>
      <c r="O1573" t="s">
        <v>24</v>
      </c>
      <c r="P1573" cm="1">
        <f t="array" ref="P1573">IF(Q1573&gt;0,INDEX(Q1573:Q23297,MATCH(TRUE,INDEX(Q1573:Q23297="",,),0)-1),"")</f>
        <v>5</v>
      </c>
      <c r="Q1573">
        <v>1</v>
      </c>
      <c r="R1573">
        <f t="shared" si="26"/>
        <v>0</v>
      </c>
    </row>
    <row r="1574" spans="1:18" x14ac:dyDescent="0.3">
      <c r="A1574" t="s">
        <v>190</v>
      </c>
      <c r="B1574" s="1">
        <v>38280</v>
      </c>
      <c r="C1574" t="s">
        <v>191</v>
      </c>
      <c r="D1574" t="s">
        <v>203</v>
      </c>
      <c r="E1574" t="s">
        <v>204</v>
      </c>
      <c r="G1574" s="6" t="s">
        <v>29</v>
      </c>
      <c r="H1574" t="s">
        <v>197</v>
      </c>
      <c r="I1574" t="s">
        <v>21</v>
      </c>
      <c r="J1574" t="s">
        <v>22</v>
      </c>
      <c r="K1574">
        <v>5.2</v>
      </c>
      <c r="L1574">
        <v>22</v>
      </c>
      <c r="M1574" t="s">
        <v>205</v>
      </c>
      <c r="N1574">
        <v>22</v>
      </c>
      <c r="O1574" t="s">
        <v>24</v>
      </c>
      <c r="P1574" cm="1">
        <f t="array" ref="P1574">IF(Q1574&gt;0,INDEX(Q1574:Q23298,MATCH(TRUE,INDEX(Q1574:Q23298="",,),0)-1),"")</f>
        <v>5</v>
      </c>
      <c r="Q1574">
        <v>1</v>
      </c>
      <c r="R1574">
        <f t="shared" si="26"/>
        <v>0</v>
      </c>
    </row>
    <row r="1575" spans="1:18" x14ac:dyDescent="0.3">
      <c r="A1575" t="s">
        <v>190</v>
      </c>
      <c r="B1575" s="1">
        <v>38280</v>
      </c>
      <c r="C1575" t="s">
        <v>191</v>
      </c>
      <c r="D1575" t="s">
        <v>203</v>
      </c>
      <c r="E1575" t="s">
        <v>204</v>
      </c>
      <c r="G1575" s="6" t="s">
        <v>29</v>
      </c>
      <c r="H1575" t="s">
        <v>154</v>
      </c>
      <c r="I1575" t="s">
        <v>21</v>
      </c>
      <c r="J1575" t="s">
        <v>22</v>
      </c>
      <c r="K1575">
        <v>2.5</v>
      </c>
      <c r="L1575">
        <v>187</v>
      </c>
      <c r="M1575" t="s">
        <v>205</v>
      </c>
      <c r="N1575">
        <v>187</v>
      </c>
      <c r="O1575" t="s">
        <v>24</v>
      </c>
      <c r="P1575" cm="1">
        <f t="array" ref="P1575">IF(Q1575&gt;0,INDEX(Q1575:Q23299,MATCH(TRUE,INDEX(Q1575:Q23299="",,),0)-1),"")</f>
        <v>5</v>
      </c>
      <c r="Q1575">
        <v>1</v>
      </c>
      <c r="R1575">
        <f t="shared" si="26"/>
        <v>0</v>
      </c>
    </row>
    <row r="1576" spans="1:18" x14ac:dyDescent="0.3">
      <c r="A1576" t="s">
        <v>190</v>
      </c>
      <c r="B1576" s="1">
        <v>38280</v>
      </c>
      <c r="C1576" t="s">
        <v>191</v>
      </c>
      <c r="D1576" t="s">
        <v>203</v>
      </c>
      <c r="E1576" t="s">
        <v>204</v>
      </c>
      <c r="G1576" s="6" t="s">
        <v>29</v>
      </c>
      <c r="H1576" t="s">
        <v>53</v>
      </c>
      <c r="I1576" t="s">
        <v>26</v>
      </c>
      <c r="J1576" t="s">
        <v>27</v>
      </c>
      <c r="K1576">
        <v>38.9</v>
      </c>
      <c r="L1576">
        <v>13.8</v>
      </c>
      <c r="M1576" t="s">
        <v>205</v>
      </c>
      <c r="N1576">
        <v>13.8</v>
      </c>
      <c r="O1576" t="s">
        <v>24</v>
      </c>
      <c r="P1576" cm="1">
        <f t="array" ref="P1576">IF(Q1576&gt;0,INDEX(Q1576:Q23300,MATCH(TRUE,INDEX(Q1576:Q23300="",,),0)-1),"")</f>
        <v>5</v>
      </c>
      <c r="Q1576">
        <v>1</v>
      </c>
      <c r="R1576">
        <f t="shared" si="26"/>
        <v>0</v>
      </c>
    </row>
    <row r="1577" spans="1:18" x14ac:dyDescent="0.3">
      <c r="A1577" t="s">
        <v>190</v>
      </c>
      <c r="B1577" s="1">
        <v>38280</v>
      </c>
      <c r="C1577" t="s">
        <v>191</v>
      </c>
      <c r="D1577" t="s">
        <v>203</v>
      </c>
      <c r="E1577" t="s">
        <v>204</v>
      </c>
      <c r="G1577" s="6" t="s">
        <v>29</v>
      </c>
      <c r="H1577" t="s">
        <v>70</v>
      </c>
      <c r="I1577" t="s">
        <v>26</v>
      </c>
      <c r="J1577" t="s">
        <v>27</v>
      </c>
      <c r="K1577">
        <v>110.7</v>
      </c>
      <c r="L1577">
        <v>12</v>
      </c>
      <c r="M1577" t="s">
        <v>205</v>
      </c>
      <c r="N1577">
        <v>12</v>
      </c>
      <c r="O1577" t="s">
        <v>24</v>
      </c>
      <c r="P1577" cm="1">
        <f t="array" ref="P1577">IF(Q1577&gt;0,INDEX(Q1577:Q23301,MATCH(TRUE,INDEX(Q1577:Q23301="",,),0)-1),"")</f>
        <v>5</v>
      </c>
      <c r="Q1577">
        <v>1</v>
      </c>
      <c r="R1577">
        <f t="shared" si="26"/>
        <v>0</v>
      </c>
    </row>
    <row r="1578" spans="1:18" x14ac:dyDescent="0.3">
      <c r="A1578" t="s">
        <v>190</v>
      </c>
      <c r="B1578" s="1">
        <v>38280</v>
      </c>
      <c r="C1578" t="s">
        <v>191</v>
      </c>
      <c r="D1578" t="s">
        <v>203</v>
      </c>
      <c r="E1578" t="s">
        <v>204</v>
      </c>
      <c r="G1578" t="s">
        <v>19</v>
      </c>
      <c r="H1578" t="s">
        <v>194</v>
      </c>
      <c r="I1578" t="s">
        <v>21</v>
      </c>
      <c r="J1578" t="s">
        <v>22</v>
      </c>
      <c r="K1578">
        <v>110.7</v>
      </c>
      <c r="L1578">
        <v>598</v>
      </c>
      <c r="M1578" t="s">
        <v>207</v>
      </c>
      <c r="N1578">
        <v>960</v>
      </c>
      <c r="P1578" cm="1">
        <f t="array" ref="P1578">IF(Q1578&gt;0,INDEX(Q1578:Q23302,MATCH(TRUE,INDEX(Q1578:Q23302="",,),0)-1),"")</f>
        <v>5</v>
      </c>
      <c r="Q1578">
        <v>2</v>
      </c>
      <c r="R1578">
        <f t="shared" si="26"/>
        <v>0</v>
      </c>
    </row>
    <row r="1579" spans="1:18" x14ac:dyDescent="0.3">
      <c r="A1579" t="s">
        <v>190</v>
      </c>
      <c r="B1579" s="1">
        <v>38280</v>
      </c>
      <c r="C1579" t="s">
        <v>191</v>
      </c>
      <c r="D1579" t="s">
        <v>203</v>
      </c>
      <c r="E1579" t="s">
        <v>204</v>
      </c>
      <c r="G1579" t="s">
        <v>19</v>
      </c>
      <c r="H1579" t="s">
        <v>30</v>
      </c>
      <c r="I1579" t="s">
        <v>21</v>
      </c>
      <c r="J1579" t="s">
        <v>22</v>
      </c>
      <c r="K1579">
        <v>33.6</v>
      </c>
      <c r="L1579">
        <v>135</v>
      </c>
      <c r="M1579" t="s">
        <v>207</v>
      </c>
      <c r="N1579">
        <v>180</v>
      </c>
      <c r="P1579" cm="1">
        <f t="array" ref="P1579">IF(Q1579&gt;0,INDEX(Q1579:Q23303,MATCH(TRUE,INDEX(Q1579:Q23303="",,),0)-1),"")</f>
        <v>5</v>
      </c>
      <c r="Q1579">
        <v>2</v>
      </c>
      <c r="R1579">
        <f t="shared" si="26"/>
        <v>0</v>
      </c>
    </row>
    <row r="1580" spans="1:18" x14ac:dyDescent="0.3">
      <c r="A1580" t="s">
        <v>190</v>
      </c>
      <c r="B1580" s="1">
        <v>38280</v>
      </c>
      <c r="C1580" t="s">
        <v>191</v>
      </c>
      <c r="D1580" t="s">
        <v>203</v>
      </c>
      <c r="E1580" t="s">
        <v>204</v>
      </c>
      <c r="G1580" t="s">
        <v>19</v>
      </c>
      <c r="H1580" t="s">
        <v>64</v>
      </c>
      <c r="I1580" t="s">
        <v>26</v>
      </c>
      <c r="J1580" t="s">
        <v>27</v>
      </c>
      <c r="K1580">
        <v>810.4</v>
      </c>
      <c r="L1580">
        <v>7.9</v>
      </c>
      <c r="M1580" t="s">
        <v>207</v>
      </c>
      <c r="N1580">
        <v>10.6</v>
      </c>
      <c r="P1580" cm="1">
        <f t="array" ref="P1580">IF(Q1580&gt;0,INDEX(Q1580:Q23304,MATCH(TRUE,INDEX(Q1580:Q23304="",,),0)-1),"")</f>
        <v>5</v>
      </c>
      <c r="Q1580">
        <v>2</v>
      </c>
      <c r="R1580">
        <f t="shared" si="26"/>
        <v>0</v>
      </c>
    </row>
    <row r="1581" spans="1:18" x14ac:dyDescent="0.3">
      <c r="A1581" t="s">
        <v>190</v>
      </c>
      <c r="B1581" s="1">
        <v>38280</v>
      </c>
      <c r="C1581" t="s">
        <v>191</v>
      </c>
      <c r="D1581" t="s">
        <v>203</v>
      </c>
      <c r="E1581" t="s">
        <v>204</v>
      </c>
      <c r="G1581" s="6" t="s">
        <v>29</v>
      </c>
      <c r="H1581" t="s">
        <v>196</v>
      </c>
      <c r="I1581" t="s">
        <v>21</v>
      </c>
      <c r="J1581" t="s">
        <v>22</v>
      </c>
      <c r="K1581">
        <v>6.2</v>
      </c>
      <c r="L1581">
        <v>290</v>
      </c>
      <c r="M1581" t="s">
        <v>207</v>
      </c>
      <c r="N1581">
        <v>290</v>
      </c>
      <c r="P1581" cm="1">
        <f t="array" ref="P1581">IF(Q1581&gt;0,INDEX(Q1581:Q23305,MATCH(TRUE,INDEX(Q1581:Q23305="",,),0)-1),"")</f>
        <v>5</v>
      </c>
      <c r="Q1581">
        <v>2</v>
      </c>
      <c r="R1581">
        <f t="shared" si="26"/>
        <v>0</v>
      </c>
    </row>
    <row r="1582" spans="1:18" x14ac:dyDescent="0.3">
      <c r="A1582" t="s">
        <v>190</v>
      </c>
      <c r="B1582" s="1">
        <v>38280</v>
      </c>
      <c r="C1582" t="s">
        <v>191</v>
      </c>
      <c r="D1582" t="s">
        <v>203</v>
      </c>
      <c r="E1582" t="s">
        <v>204</v>
      </c>
      <c r="G1582" s="6" t="s">
        <v>29</v>
      </c>
      <c r="H1582" t="s">
        <v>206</v>
      </c>
      <c r="I1582" t="s">
        <v>21</v>
      </c>
      <c r="J1582" t="s">
        <v>22</v>
      </c>
      <c r="K1582">
        <v>1.8</v>
      </c>
      <c r="L1582">
        <v>96</v>
      </c>
      <c r="M1582" t="s">
        <v>207</v>
      </c>
      <c r="N1582">
        <v>96</v>
      </c>
      <c r="P1582" cm="1">
        <f t="array" ref="P1582">IF(Q1582&gt;0,INDEX(Q1582:Q23306,MATCH(TRUE,INDEX(Q1582:Q23306="",,),0)-1),"")</f>
        <v>5</v>
      </c>
      <c r="Q1582">
        <v>2</v>
      </c>
      <c r="R1582">
        <f t="shared" si="26"/>
        <v>0</v>
      </c>
    </row>
    <row r="1583" spans="1:18" x14ac:dyDescent="0.3">
      <c r="A1583" t="s">
        <v>190</v>
      </c>
      <c r="B1583" s="1">
        <v>38280</v>
      </c>
      <c r="C1583" t="s">
        <v>191</v>
      </c>
      <c r="D1583" t="s">
        <v>203</v>
      </c>
      <c r="E1583" t="s">
        <v>204</v>
      </c>
      <c r="G1583" s="6" t="s">
        <v>29</v>
      </c>
      <c r="H1583" t="s">
        <v>197</v>
      </c>
      <c r="I1583" t="s">
        <v>21</v>
      </c>
      <c r="J1583" t="s">
        <v>22</v>
      </c>
      <c r="K1583">
        <v>5.2</v>
      </c>
      <c r="L1583">
        <v>22</v>
      </c>
      <c r="M1583" t="s">
        <v>207</v>
      </c>
      <c r="N1583">
        <v>22</v>
      </c>
      <c r="P1583" cm="1">
        <f t="array" ref="P1583">IF(Q1583&gt;0,INDEX(Q1583:Q23307,MATCH(TRUE,INDEX(Q1583:Q23307="",,),0)-1),"")</f>
        <v>5</v>
      </c>
      <c r="Q1583">
        <v>2</v>
      </c>
      <c r="R1583">
        <f t="shared" si="26"/>
        <v>0</v>
      </c>
    </row>
    <row r="1584" spans="1:18" x14ac:dyDescent="0.3">
      <c r="A1584" t="s">
        <v>190</v>
      </c>
      <c r="B1584" s="1">
        <v>38280</v>
      </c>
      <c r="C1584" t="s">
        <v>191</v>
      </c>
      <c r="D1584" t="s">
        <v>203</v>
      </c>
      <c r="E1584" t="s">
        <v>204</v>
      </c>
      <c r="G1584" s="6" t="s">
        <v>29</v>
      </c>
      <c r="H1584" t="s">
        <v>154</v>
      </c>
      <c r="I1584" t="s">
        <v>21</v>
      </c>
      <c r="J1584" t="s">
        <v>22</v>
      </c>
      <c r="K1584">
        <v>2.5</v>
      </c>
      <c r="L1584">
        <v>187</v>
      </c>
      <c r="M1584" t="s">
        <v>207</v>
      </c>
      <c r="N1584">
        <v>187</v>
      </c>
      <c r="P1584" cm="1">
        <f t="array" ref="P1584">IF(Q1584&gt;0,INDEX(Q1584:Q23308,MATCH(TRUE,INDEX(Q1584:Q23308="",,),0)-1),"")</f>
        <v>5</v>
      </c>
      <c r="Q1584">
        <v>2</v>
      </c>
      <c r="R1584">
        <f t="shared" si="26"/>
        <v>0</v>
      </c>
    </row>
    <row r="1585" spans="1:18" x14ac:dyDescent="0.3">
      <c r="A1585" t="s">
        <v>190</v>
      </c>
      <c r="B1585" s="1">
        <v>38280</v>
      </c>
      <c r="C1585" t="s">
        <v>191</v>
      </c>
      <c r="D1585" t="s">
        <v>203</v>
      </c>
      <c r="E1585" t="s">
        <v>204</v>
      </c>
      <c r="G1585" s="6" t="s">
        <v>29</v>
      </c>
      <c r="H1585" t="s">
        <v>53</v>
      </c>
      <c r="I1585" t="s">
        <v>26</v>
      </c>
      <c r="J1585" t="s">
        <v>27</v>
      </c>
      <c r="K1585">
        <v>38.9</v>
      </c>
      <c r="L1585">
        <v>13.8</v>
      </c>
      <c r="M1585" t="s">
        <v>207</v>
      </c>
      <c r="N1585">
        <v>13.8</v>
      </c>
      <c r="P1585" cm="1">
        <f t="array" ref="P1585">IF(Q1585&gt;0,INDEX(Q1585:Q23309,MATCH(TRUE,INDEX(Q1585:Q23309="",,),0)-1),"")</f>
        <v>5</v>
      </c>
      <c r="Q1585">
        <v>2</v>
      </c>
      <c r="R1585">
        <f t="shared" si="26"/>
        <v>0</v>
      </c>
    </row>
    <row r="1586" spans="1:18" x14ac:dyDescent="0.3">
      <c r="A1586" t="s">
        <v>190</v>
      </c>
      <c r="B1586" s="1">
        <v>38280</v>
      </c>
      <c r="C1586" t="s">
        <v>191</v>
      </c>
      <c r="D1586" t="s">
        <v>203</v>
      </c>
      <c r="E1586" t="s">
        <v>204</v>
      </c>
      <c r="G1586" s="6" t="s">
        <v>29</v>
      </c>
      <c r="H1586" t="s">
        <v>70</v>
      </c>
      <c r="I1586" t="s">
        <v>26</v>
      </c>
      <c r="J1586" t="s">
        <v>27</v>
      </c>
      <c r="K1586">
        <v>110.7</v>
      </c>
      <c r="L1586">
        <v>12</v>
      </c>
      <c r="M1586" t="s">
        <v>207</v>
      </c>
      <c r="N1586">
        <v>12</v>
      </c>
      <c r="P1586" cm="1">
        <f t="array" ref="P1586">IF(Q1586&gt;0,INDEX(Q1586:Q23310,MATCH(TRUE,INDEX(Q1586:Q23310="",,),0)-1),"")</f>
        <v>5</v>
      </c>
      <c r="Q1586">
        <v>2</v>
      </c>
      <c r="R1586">
        <f t="shared" si="26"/>
        <v>0</v>
      </c>
    </row>
    <row r="1587" spans="1:18" x14ac:dyDescent="0.3">
      <c r="A1587" t="s">
        <v>190</v>
      </c>
      <c r="B1587" s="1">
        <v>38280</v>
      </c>
      <c r="C1587" t="s">
        <v>191</v>
      </c>
      <c r="D1587" t="s">
        <v>203</v>
      </c>
      <c r="E1587" t="s">
        <v>204</v>
      </c>
      <c r="G1587" t="s">
        <v>19</v>
      </c>
      <c r="H1587" t="s">
        <v>194</v>
      </c>
      <c r="I1587" t="s">
        <v>21</v>
      </c>
      <c r="J1587" t="s">
        <v>22</v>
      </c>
      <c r="K1587">
        <v>110.7</v>
      </c>
      <c r="L1587">
        <v>598</v>
      </c>
      <c r="M1587" t="s">
        <v>208</v>
      </c>
      <c r="N1587">
        <v>867</v>
      </c>
      <c r="P1587" cm="1">
        <f t="array" ref="P1587">IF(Q1587&gt;0,INDEX(Q1587:Q23311,MATCH(TRUE,INDEX(Q1587:Q23311="",,),0)-1),"")</f>
        <v>5</v>
      </c>
      <c r="Q1587">
        <v>3</v>
      </c>
      <c r="R1587">
        <f t="shared" si="26"/>
        <v>0</v>
      </c>
    </row>
    <row r="1588" spans="1:18" x14ac:dyDescent="0.3">
      <c r="A1588" t="s">
        <v>190</v>
      </c>
      <c r="B1588" s="1">
        <v>38280</v>
      </c>
      <c r="C1588" t="s">
        <v>191</v>
      </c>
      <c r="D1588" t="s">
        <v>203</v>
      </c>
      <c r="E1588" t="s">
        <v>204</v>
      </c>
      <c r="G1588" t="s">
        <v>19</v>
      </c>
      <c r="H1588" t="s">
        <v>30</v>
      </c>
      <c r="I1588" t="s">
        <v>21</v>
      </c>
      <c r="J1588" t="s">
        <v>22</v>
      </c>
      <c r="K1588">
        <v>33.6</v>
      </c>
      <c r="L1588">
        <v>135</v>
      </c>
      <c r="M1588" t="s">
        <v>208</v>
      </c>
      <c r="N1588">
        <v>150</v>
      </c>
      <c r="P1588" cm="1">
        <f t="array" ref="P1588">IF(Q1588&gt;0,INDEX(Q1588:Q23312,MATCH(TRUE,INDEX(Q1588:Q23312="",,),0)-1),"")</f>
        <v>5</v>
      </c>
      <c r="Q1588">
        <v>3</v>
      </c>
      <c r="R1588">
        <f t="shared" ref="R1588:R1651" si="27">IF(P1588="","",0)</f>
        <v>0</v>
      </c>
    </row>
    <row r="1589" spans="1:18" x14ac:dyDescent="0.3">
      <c r="A1589" t="s">
        <v>190</v>
      </c>
      <c r="B1589" s="1">
        <v>38280</v>
      </c>
      <c r="C1589" t="s">
        <v>191</v>
      </c>
      <c r="D1589" t="s">
        <v>203</v>
      </c>
      <c r="E1589" t="s">
        <v>204</v>
      </c>
      <c r="G1589" t="s">
        <v>19</v>
      </c>
      <c r="H1589" t="s">
        <v>64</v>
      </c>
      <c r="I1589" t="s">
        <v>26</v>
      </c>
      <c r="J1589" t="s">
        <v>27</v>
      </c>
      <c r="K1589">
        <v>810.4</v>
      </c>
      <c r="L1589">
        <v>7.9</v>
      </c>
      <c r="M1589" t="s">
        <v>208</v>
      </c>
      <c r="N1589">
        <v>15</v>
      </c>
      <c r="P1589" cm="1">
        <f t="array" ref="P1589">IF(Q1589&gt;0,INDEX(Q1589:Q23313,MATCH(TRUE,INDEX(Q1589:Q23313="",,),0)-1),"")</f>
        <v>5</v>
      </c>
      <c r="Q1589">
        <v>3</v>
      </c>
      <c r="R1589">
        <f t="shared" si="27"/>
        <v>0</v>
      </c>
    </row>
    <row r="1590" spans="1:18" x14ac:dyDescent="0.3">
      <c r="A1590" t="s">
        <v>190</v>
      </c>
      <c r="B1590" s="1">
        <v>38280</v>
      </c>
      <c r="C1590" t="s">
        <v>191</v>
      </c>
      <c r="D1590" t="s">
        <v>203</v>
      </c>
      <c r="E1590" t="s">
        <v>204</v>
      </c>
      <c r="G1590" s="6" t="s">
        <v>29</v>
      </c>
      <c r="H1590" t="s">
        <v>196</v>
      </c>
      <c r="I1590" t="s">
        <v>21</v>
      </c>
      <c r="J1590" t="s">
        <v>22</v>
      </c>
      <c r="K1590">
        <v>6.2</v>
      </c>
      <c r="L1590">
        <v>290</v>
      </c>
      <c r="M1590" t="s">
        <v>208</v>
      </c>
      <c r="N1590">
        <v>290</v>
      </c>
      <c r="P1590" cm="1">
        <f t="array" ref="P1590">IF(Q1590&gt;0,INDEX(Q1590:Q23314,MATCH(TRUE,INDEX(Q1590:Q23314="",,),0)-1),"")</f>
        <v>5</v>
      </c>
      <c r="Q1590">
        <v>3</v>
      </c>
      <c r="R1590">
        <f t="shared" si="27"/>
        <v>0</v>
      </c>
    </row>
    <row r="1591" spans="1:18" x14ac:dyDescent="0.3">
      <c r="A1591" t="s">
        <v>190</v>
      </c>
      <c r="B1591" s="1">
        <v>38280</v>
      </c>
      <c r="C1591" t="s">
        <v>191</v>
      </c>
      <c r="D1591" t="s">
        <v>203</v>
      </c>
      <c r="E1591" t="s">
        <v>204</v>
      </c>
      <c r="G1591" s="6" t="s">
        <v>29</v>
      </c>
      <c r="H1591" t="s">
        <v>206</v>
      </c>
      <c r="I1591" t="s">
        <v>21</v>
      </c>
      <c r="J1591" t="s">
        <v>22</v>
      </c>
      <c r="K1591">
        <v>1.8</v>
      </c>
      <c r="L1591">
        <v>96</v>
      </c>
      <c r="M1591" t="s">
        <v>208</v>
      </c>
      <c r="N1591">
        <v>96</v>
      </c>
      <c r="P1591" cm="1">
        <f t="array" ref="P1591">IF(Q1591&gt;0,INDEX(Q1591:Q23315,MATCH(TRUE,INDEX(Q1591:Q23315="",,),0)-1),"")</f>
        <v>5</v>
      </c>
      <c r="Q1591">
        <v>3</v>
      </c>
      <c r="R1591">
        <f t="shared" si="27"/>
        <v>0</v>
      </c>
    </row>
    <row r="1592" spans="1:18" x14ac:dyDescent="0.3">
      <c r="A1592" t="s">
        <v>190</v>
      </c>
      <c r="B1592" s="1">
        <v>38280</v>
      </c>
      <c r="C1592" t="s">
        <v>191</v>
      </c>
      <c r="D1592" t="s">
        <v>203</v>
      </c>
      <c r="E1592" t="s">
        <v>204</v>
      </c>
      <c r="G1592" s="6" t="s">
        <v>29</v>
      </c>
      <c r="H1592" t="s">
        <v>197</v>
      </c>
      <c r="I1592" t="s">
        <v>21</v>
      </c>
      <c r="J1592" t="s">
        <v>22</v>
      </c>
      <c r="K1592">
        <v>5.2</v>
      </c>
      <c r="L1592">
        <v>22</v>
      </c>
      <c r="M1592" t="s">
        <v>208</v>
      </c>
      <c r="N1592">
        <v>22</v>
      </c>
      <c r="P1592" cm="1">
        <f t="array" ref="P1592">IF(Q1592&gt;0,INDEX(Q1592:Q23316,MATCH(TRUE,INDEX(Q1592:Q23316="",,),0)-1),"")</f>
        <v>5</v>
      </c>
      <c r="Q1592">
        <v>3</v>
      </c>
      <c r="R1592">
        <f t="shared" si="27"/>
        <v>0</v>
      </c>
    </row>
    <row r="1593" spans="1:18" x14ac:dyDescent="0.3">
      <c r="A1593" t="s">
        <v>190</v>
      </c>
      <c r="B1593" s="1">
        <v>38280</v>
      </c>
      <c r="C1593" t="s">
        <v>191</v>
      </c>
      <c r="D1593" t="s">
        <v>203</v>
      </c>
      <c r="E1593" t="s">
        <v>204</v>
      </c>
      <c r="G1593" s="6" t="s">
        <v>29</v>
      </c>
      <c r="H1593" t="s">
        <v>154</v>
      </c>
      <c r="I1593" t="s">
        <v>21</v>
      </c>
      <c r="J1593" t="s">
        <v>22</v>
      </c>
      <c r="K1593">
        <v>2.5</v>
      </c>
      <c r="L1593">
        <v>187</v>
      </c>
      <c r="M1593" t="s">
        <v>208</v>
      </c>
      <c r="N1593">
        <v>187</v>
      </c>
      <c r="P1593" cm="1">
        <f t="array" ref="P1593">IF(Q1593&gt;0,INDEX(Q1593:Q23317,MATCH(TRUE,INDEX(Q1593:Q23317="",,),0)-1),"")</f>
        <v>5</v>
      </c>
      <c r="Q1593">
        <v>3</v>
      </c>
      <c r="R1593">
        <f t="shared" si="27"/>
        <v>0</v>
      </c>
    </row>
    <row r="1594" spans="1:18" x14ac:dyDescent="0.3">
      <c r="A1594" t="s">
        <v>190</v>
      </c>
      <c r="B1594" s="1">
        <v>38280</v>
      </c>
      <c r="C1594" t="s">
        <v>191</v>
      </c>
      <c r="D1594" t="s">
        <v>203</v>
      </c>
      <c r="E1594" t="s">
        <v>204</v>
      </c>
      <c r="G1594" s="6" t="s">
        <v>29</v>
      </c>
      <c r="H1594" t="s">
        <v>53</v>
      </c>
      <c r="I1594" t="s">
        <v>26</v>
      </c>
      <c r="J1594" t="s">
        <v>27</v>
      </c>
      <c r="K1594">
        <v>38.9</v>
      </c>
      <c r="L1594">
        <v>13.8</v>
      </c>
      <c r="M1594" t="s">
        <v>208</v>
      </c>
      <c r="N1594">
        <v>13.8</v>
      </c>
      <c r="P1594" cm="1">
        <f t="array" ref="P1594">IF(Q1594&gt;0,INDEX(Q1594:Q23318,MATCH(TRUE,INDEX(Q1594:Q23318="",,),0)-1),"")</f>
        <v>5</v>
      </c>
      <c r="Q1594">
        <v>3</v>
      </c>
      <c r="R1594">
        <f t="shared" si="27"/>
        <v>0</v>
      </c>
    </row>
    <row r="1595" spans="1:18" x14ac:dyDescent="0.3">
      <c r="A1595" t="s">
        <v>190</v>
      </c>
      <c r="B1595" s="1">
        <v>38280</v>
      </c>
      <c r="C1595" t="s">
        <v>191</v>
      </c>
      <c r="D1595" t="s">
        <v>203</v>
      </c>
      <c r="E1595" t="s">
        <v>204</v>
      </c>
      <c r="G1595" s="6" t="s">
        <v>29</v>
      </c>
      <c r="H1595" t="s">
        <v>70</v>
      </c>
      <c r="I1595" t="s">
        <v>26</v>
      </c>
      <c r="J1595" t="s">
        <v>27</v>
      </c>
      <c r="K1595">
        <v>110.7</v>
      </c>
      <c r="L1595">
        <v>12</v>
      </c>
      <c r="M1595" t="s">
        <v>208</v>
      </c>
      <c r="N1595">
        <v>12</v>
      </c>
      <c r="P1595" cm="1">
        <f t="array" ref="P1595">IF(Q1595&gt;0,INDEX(Q1595:Q23319,MATCH(TRUE,INDEX(Q1595:Q23319="",,),0)-1),"")</f>
        <v>5</v>
      </c>
      <c r="Q1595">
        <v>3</v>
      </c>
      <c r="R1595">
        <f t="shared" si="27"/>
        <v>0</v>
      </c>
    </row>
    <row r="1596" spans="1:18" x14ac:dyDescent="0.3">
      <c r="A1596" t="s">
        <v>190</v>
      </c>
      <c r="B1596" s="1">
        <v>38280</v>
      </c>
      <c r="C1596" t="s">
        <v>191</v>
      </c>
      <c r="D1596" t="s">
        <v>203</v>
      </c>
      <c r="E1596" t="s">
        <v>204</v>
      </c>
      <c r="G1596" t="s">
        <v>19</v>
      </c>
      <c r="H1596" t="s">
        <v>194</v>
      </c>
      <c r="I1596" t="s">
        <v>21</v>
      </c>
      <c r="J1596" t="s">
        <v>22</v>
      </c>
      <c r="K1596">
        <v>110.7</v>
      </c>
      <c r="L1596">
        <v>598</v>
      </c>
      <c r="M1596" t="s">
        <v>209</v>
      </c>
      <c r="N1596">
        <v>740</v>
      </c>
      <c r="P1596" cm="1">
        <f t="array" ref="P1596">IF(Q1596&gt;0,INDEX(Q1596:Q23320,MATCH(TRUE,INDEX(Q1596:Q23320="",,),0)-1),"")</f>
        <v>5</v>
      </c>
      <c r="Q1596">
        <v>4</v>
      </c>
      <c r="R1596">
        <f t="shared" si="27"/>
        <v>0</v>
      </c>
    </row>
    <row r="1597" spans="1:18" x14ac:dyDescent="0.3">
      <c r="A1597" t="s">
        <v>190</v>
      </c>
      <c r="B1597" s="1">
        <v>38280</v>
      </c>
      <c r="C1597" t="s">
        <v>191</v>
      </c>
      <c r="D1597" t="s">
        <v>203</v>
      </c>
      <c r="E1597" t="s">
        <v>204</v>
      </c>
      <c r="G1597" t="s">
        <v>19</v>
      </c>
      <c r="H1597" t="s">
        <v>30</v>
      </c>
      <c r="I1597" t="s">
        <v>21</v>
      </c>
      <c r="J1597" t="s">
        <v>22</v>
      </c>
      <c r="K1597">
        <v>33.6</v>
      </c>
      <c r="L1597">
        <v>135</v>
      </c>
      <c r="M1597" t="s">
        <v>209</v>
      </c>
      <c r="N1597">
        <v>175</v>
      </c>
      <c r="P1597" cm="1">
        <f t="array" ref="P1597">IF(Q1597&gt;0,INDEX(Q1597:Q23321,MATCH(TRUE,INDEX(Q1597:Q23321="",,),0)-1),"")</f>
        <v>5</v>
      </c>
      <c r="Q1597">
        <v>4</v>
      </c>
      <c r="R1597">
        <f t="shared" si="27"/>
        <v>0</v>
      </c>
    </row>
    <row r="1598" spans="1:18" x14ac:dyDescent="0.3">
      <c r="A1598" t="s">
        <v>190</v>
      </c>
      <c r="B1598" s="1">
        <v>38280</v>
      </c>
      <c r="C1598" t="s">
        <v>191</v>
      </c>
      <c r="D1598" t="s">
        <v>203</v>
      </c>
      <c r="E1598" t="s">
        <v>204</v>
      </c>
      <c r="G1598" t="s">
        <v>19</v>
      </c>
      <c r="H1598" t="s">
        <v>64</v>
      </c>
      <c r="I1598" t="s">
        <v>26</v>
      </c>
      <c r="J1598" t="s">
        <v>27</v>
      </c>
      <c r="K1598">
        <v>810.4</v>
      </c>
      <c r="L1598">
        <v>7.9</v>
      </c>
      <c r="M1598" t="s">
        <v>209</v>
      </c>
      <c r="N1598">
        <v>18</v>
      </c>
      <c r="P1598" cm="1">
        <f t="array" ref="P1598">IF(Q1598&gt;0,INDEX(Q1598:Q23322,MATCH(TRUE,INDEX(Q1598:Q23322="",,),0)-1),"")</f>
        <v>5</v>
      </c>
      <c r="Q1598">
        <v>4</v>
      </c>
      <c r="R1598">
        <f t="shared" si="27"/>
        <v>0</v>
      </c>
    </row>
    <row r="1599" spans="1:18" x14ac:dyDescent="0.3">
      <c r="A1599" t="s">
        <v>190</v>
      </c>
      <c r="B1599" s="1">
        <v>38280</v>
      </c>
      <c r="C1599" t="s">
        <v>191</v>
      </c>
      <c r="D1599" t="s">
        <v>203</v>
      </c>
      <c r="E1599" t="s">
        <v>204</v>
      </c>
      <c r="G1599" s="6" t="s">
        <v>29</v>
      </c>
      <c r="H1599" t="s">
        <v>196</v>
      </c>
      <c r="I1599" t="s">
        <v>21</v>
      </c>
      <c r="J1599" t="s">
        <v>22</v>
      </c>
      <c r="K1599">
        <v>6.2</v>
      </c>
      <c r="L1599">
        <v>290</v>
      </c>
      <c r="M1599" t="s">
        <v>209</v>
      </c>
      <c r="N1599">
        <v>290</v>
      </c>
      <c r="P1599" cm="1">
        <f t="array" ref="P1599">IF(Q1599&gt;0,INDEX(Q1599:Q23323,MATCH(TRUE,INDEX(Q1599:Q23323="",,),0)-1),"")</f>
        <v>5</v>
      </c>
      <c r="Q1599">
        <v>4</v>
      </c>
      <c r="R1599">
        <f t="shared" si="27"/>
        <v>0</v>
      </c>
    </row>
    <row r="1600" spans="1:18" x14ac:dyDescent="0.3">
      <c r="A1600" t="s">
        <v>190</v>
      </c>
      <c r="B1600" s="1">
        <v>38280</v>
      </c>
      <c r="C1600" t="s">
        <v>191</v>
      </c>
      <c r="D1600" t="s">
        <v>203</v>
      </c>
      <c r="E1600" t="s">
        <v>204</v>
      </c>
      <c r="G1600" s="6" t="s">
        <v>29</v>
      </c>
      <c r="H1600" t="s">
        <v>206</v>
      </c>
      <c r="I1600" t="s">
        <v>21</v>
      </c>
      <c r="J1600" t="s">
        <v>22</v>
      </c>
      <c r="K1600">
        <v>1.8</v>
      </c>
      <c r="L1600">
        <v>96</v>
      </c>
      <c r="M1600" t="s">
        <v>209</v>
      </c>
      <c r="N1600">
        <v>96</v>
      </c>
      <c r="P1600" cm="1">
        <f t="array" ref="P1600">IF(Q1600&gt;0,INDEX(Q1600:Q23324,MATCH(TRUE,INDEX(Q1600:Q23324="",,),0)-1),"")</f>
        <v>5</v>
      </c>
      <c r="Q1600">
        <v>4</v>
      </c>
      <c r="R1600">
        <f t="shared" si="27"/>
        <v>0</v>
      </c>
    </row>
    <row r="1601" spans="1:18" x14ac:dyDescent="0.3">
      <c r="A1601" t="s">
        <v>190</v>
      </c>
      <c r="B1601" s="1">
        <v>38280</v>
      </c>
      <c r="C1601" t="s">
        <v>191</v>
      </c>
      <c r="D1601" t="s">
        <v>203</v>
      </c>
      <c r="E1601" t="s">
        <v>204</v>
      </c>
      <c r="G1601" s="6" t="s">
        <v>29</v>
      </c>
      <c r="H1601" t="s">
        <v>197</v>
      </c>
      <c r="I1601" t="s">
        <v>21</v>
      </c>
      <c r="J1601" t="s">
        <v>22</v>
      </c>
      <c r="K1601">
        <v>5.2</v>
      </c>
      <c r="L1601">
        <v>22</v>
      </c>
      <c r="M1601" t="s">
        <v>209</v>
      </c>
      <c r="N1601">
        <v>22</v>
      </c>
      <c r="P1601" cm="1">
        <f t="array" ref="P1601">IF(Q1601&gt;0,INDEX(Q1601:Q23325,MATCH(TRUE,INDEX(Q1601:Q23325="",,),0)-1),"")</f>
        <v>5</v>
      </c>
      <c r="Q1601">
        <v>4</v>
      </c>
      <c r="R1601">
        <f t="shared" si="27"/>
        <v>0</v>
      </c>
    </row>
    <row r="1602" spans="1:18" x14ac:dyDescent="0.3">
      <c r="A1602" t="s">
        <v>190</v>
      </c>
      <c r="B1602" s="1">
        <v>38280</v>
      </c>
      <c r="C1602" t="s">
        <v>191</v>
      </c>
      <c r="D1602" t="s">
        <v>203</v>
      </c>
      <c r="E1602" t="s">
        <v>204</v>
      </c>
      <c r="G1602" s="6" t="s">
        <v>29</v>
      </c>
      <c r="H1602" t="s">
        <v>154</v>
      </c>
      <c r="I1602" t="s">
        <v>21</v>
      </c>
      <c r="J1602" t="s">
        <v>22</v>
      </c>
      <c r="K1602">
        <v>2.5</v>
      </c>
      <c r="L1602">
        <v>187</v>
      </c>
      <c r="M1602" t="s">
        <v>209</v>
      </c>
      <c r="N1602">
        <v>187</v>
      </c>
      <c r="P1602" cm="1">
        <f t="array" ref="P1602">IF(Q1602&gt;0,INDEX(Q1602:Q23326,MATCH(TRUE,INDEX(Q1602:Q23326="",,),0)-1),"")</f>
        <v>5</v>
      </c>
      <c r="Q1602">
        <v>4</v>
      </c>
      <c r="R1602">
        <f t="shared" si="27"/>
        <v>0</v>
      </c>
    </row>
    <row r="1603" spans="1:18" x14ac:dyDescent="0.3">
      <c r="A1603" t="s">
        <v>190</v>
      </c>
      <c r="B1603" s="1">
        <v>38280</v>
      </c>
      <c r="C1603" t="s">
        <v>191</v>
      </c>
      <c r="D1603" t="s">
        <v>203</v>
      </c>
      <c r="E1603" t="s">
        <v>204</v>
      </c>
      <c r="G1603" s="6" t="s">
        <v>29</v>
      </c>
      <c r="H1603" t="s">
        <v>53</v>
      </c>
      <c r="I1603" t="s">
        <v>26</v>
      </c>
      <c r="J1603" t="s">
        <v>27</v>
      </c>
      <c r="K1603">
        <v>38.9</v>
      </c>
      <c r="L1603">
        <v>13.8</v>
      </c>
      <c r="M1603" t="s">
        <v>209</v>
      </c>
      <c r="N1603">
        <v>13.8</v>
      </c>
      <c r="P1603" cm="1">
        <f t="array" ref="P1603">IF(Q1603&gt;0,INDEX(Q1603:Q23327,MATCH(TRUE,INDEX(Q1603:Q23327="",,),0)-1),"")</f>
        <v>5</v>
      </c>
      <c r="Q1603">
        <v>4</v>
      </c>
      <c r="R1603">
        <f t="shared" si="27"/>
        <v>0</v>
      </c>
    </row>
    <row r="1604" spans="1:18" x14ac:dyDescent="0.3">
      <c r="A1604" t="s">
        <v>190</v>
      </c>
      <c r="B1604" s="1">
        <v>38280</v>
      </c>
      <c r="C1604" t="s">
        <v>191</v>
      </c>
      <c r="D1604" t="s">
        <v>203</v>
      </c>
      <c r="E1604" t="s">
        <v>204</v>
      </c>
      <c r="G1604" s="6" t="s">
        <v>29</v>
      </c>
      <c r="H1604" t="s">
        <v>70</v>
      </c>
      <c r="I1604" t="s">
        <v>26</v>
      </c>
      <c r="J1604" t="s">
        <v>27</v>
      </c>
      <c r="K1604">
        <v>110.7</v>
      </c>
      <c r="L1604">
        <v>12</v>
      </c>
      <c r="M1604" t="s">
        <v>209</v>
      </c>
      <c r="N1604">
        <v>12</v>
      </c>
      <c r="P1604" cm="1">
        <f t="array" ref="P1604">IF(Q1604&gt;0,INDEX(Q1604:Q23328,MATCH(TRUE,INDEX(Q1604:Q23328="",,),0)-1),"")</f>
        <v>5</v>
      </c>
      <c r="Q1604">
        <v>4</v>
      </c>
      <c r="R1604">
        <f t="shared" si="27"/>
        <v>0</v>
      </c>
    </row>
    <row r="1605" spans="1:18" x14ac:dyDescent="0.3">
      <c r="A1605" t="s">
        <v>190</v>
      </c>
      <c r="B1605" s="1">
        <v>38280</v>
      </c>
      <c r="C1605" t="s">
        <v>191</v>
      </c>
      <c r="D1605" t="s">
        <v>203</v>
      </c>
      <c r="E1605" t="s">
        <v>204</v>
      </c>
      <c r="G1605" t="s">
        <v>19</v>
      </c>
      <c r="H1605" t="s">
        <v>194</v>
      </c>
      <c r="I1605" t="s">
        <v>21</v>
      </c>
      <c r="J1605" t="s">
        <v>22</v>
      </c>
      <c r="K1605">
        <v>110.7</v>
      </c>
      <c r="L1605">
        <v>598</v>
      </c>
      <c r="M1605" t="s">
        <v>202</v>
      </c>
      <c r="N1605">
        <v>610</v>
      </c>
      <c r="P1605" cm="1">
        <f t="array" ref="P1605">IF(Q1605&gt;0,INDEX(Q1605:Q23329,MATCH(TRUE,INDEX(Q1605:Q23329="",,),0)-1),"")</f>
        <v>5</v>
      </c>
      <c r="Q1605">
        <v>5</v>
      </c>
      <c r="R1605">
        <f t="shared" si="27"/>
        <v>0</v>
      </c>
    </row>
    <row r="1606" spans="1:18" x14ac:dyDescent="0.3">
      <c r="A1606" t="s">
        <v>190</v>
      </c>
      <c r="B1606" s="1">
        <v>38280</v>
      </c>
      <c r="C1606" t="s">
        <v>191</v>
      </c>
      <c r="D1606" t="s">
        <v>203</v>
      </c>
      <c r="E1606" t="s">
        <v>204</v>
      </c>
      <c r="G1606" t="s">
        <v>19</v>
      </c>
      <c r="H1606" t="s">
        <v>30</v>
      </c>
      <c r="I1606" t="s">
        <v>21</v>
      </c>
      <c r="J1606" t="s">
        <v>22</v>
      </c>
      <c r="K1606">
        <v>33.6</v>
      </c>
      <c r="L1606">
        <v>135</v>
      </c>
      <c r="M1606" t="s">
        <v>202</v>
      </c>
      <c r="N1606">
        <v>140</v>
      </c>
      <c r="P1606" cm="1">
        <f t="array" ref="P1606">IF(Q1606&gt;0,INDEX(Q1606:Q23330,MATCH(TRUE,INDEX(Q1606:Q23330="",,),0)-1),"")</f>
        <v>5</v>
      </c>
      <c r="Q1606">
        <v>5</v>
      </c>
      <c r="R1606">
        <f t="shared" si="27"/>
        <v>0</v>
      </c>
    </row>
    <row r="1607" spans="1:18" x14ac:dyDescent="0.3">
      <c r="A1607" t="s">
        <v>190</v>
      </c>
      <c r="B1607" s="1">
        <v>38280</v>
      </c>
      <c r="C1607" t="s">
        <v>191</v>
      </c>
      <c r="D1607" t="s">
        <v>203</v>
      </c>
      <c r="E1607" t="s">
        <v>204</v>
      </c>
      <c r="G1607" t="s">
        <v>19</v>
      </c>
      <c r="H1607" t="s">
        <v>64</v>
      </c>
      <c r="I1607" t="s">
        <v>26</v>
      </c>
      <c r="J1607" t="s">
        <v>27</v>
      </c>
      <c r="K1607">
        <v>810.4</v>
      </c>
      <c r="L1607">
        <v>7.9</v>
      </c>
      <c r="M1607" t="s">
        <v>202</v>
      </c>
      <c r="N1607">
        <v>14</v>
      </c>
      <c r="P1607" cm="1">
        <f t="array" ref="P1607">IF(Q1607&gt;0,INDEX(Q1607:Q23331,MATCH(TRUE,INDEX(Q1607:Q23331="",,),0)-1),"")</f>
        <v>5</v>
      </c>
      <c r="Q1607">
        <v>5</v>
      </c>
      <c r="R1607">
        <f t="shared" si="27"/>
        <v>0</v>
      </c>
    </row>
    <row r="1608" spans="1:18" x14ac:dyDescent="0.3">
      <c r="A1608" t="s">
        <v>190</v>
      </c>
      <c r="B1608" s="1">
        <v>38280</v>
      </c>
      <c r="C1608" t="s">
        <v>191</v>
      </c>
      <c r="D1608" t="s">
        <v>203</v>
      </c>
      <c r="E1608" t="s">
        <v>204</v>
      </c>
      <c r="G1608" s="6" t="s">
        <v>29</v>
      </c>
      <c r="H1608" t="s">
        <v>196</v>
      </c>
      <c r="I1608" t="s">
        <v>21</v>
      </c>
      <c r="J1608" t="s">
        <v>22</v>
      </c>
      <c r="K1608">
        <v>6.2</v>
      </c>
      <c r="L1608">
        <v>290</v>
      </c>
      <c r="M1608" t="s">
        <v>202</v>
      </c>
      <c r="N1608">
        <v>290</v>
      </c>
      <c r="P1608" cm="1">
        <f t="array" ref="P1608">IF(Q1608&gt;0,INDEX(Q1608:Q23332,MATCH(TRUE,INDEX(Q1608:Q23332="",,),0)-1),"")</f>
        <v>5</v>
      </c>
      <c r="Q1608">
        <v>5</v>
      </c>
      <c r="R1608">
        <f t="shared" si="27"/>
        <v>0</v>
      </c>
    </row>
    <row r="1609" spans="1:18" x14ac:dyDescent="0.3">
      <c r="A1609" t="s">
        <v>190</v>
      </c>
      <c r="B1609" s="1">
        <v>38280</v>
      </c>
      <c r="C1609" t="s">
        <v>191</v>
      </c>
      <c r="D1609" t="s">
        <v>203</v>
      </c>
      <c r="E1609" t="s">
        <v>204</v>
      </c>
      <c r="G1609" s="6" t="s">
        <v>29</v>
      </c>
      <c r="H1609" t="s">
        <v>206</v>
      </c>
      <c r="I1609" t="s">
        <v>21</v>
      </c>
      <c r="J1609" t="s">
        <v>22</v>
      </c>
      <c r="K1609">
        <v>1.8</v>
      </c>
      <c r="L1609">
        <v>96</v>
      </c>
      <c r="M1609" t="s">
        <v>202</v>
      </c>
      <c r="N1609">
        <v>96</v>
      </c>
      <c r="P1609" cm="1">
        <f t="array" ref="P1609">IF(Q1609&gt;0,INDEX(Q1609:Q23333,MATCH(TRUE,INDEX(Q1609:Q23333="",,),0)-1),"")</f>
        <v>5</v>
      </c>
      <c r="Q1609">
        <v>5</v>
      </c>
      <c r="R1609">
        <f t="shared" si="27"/>
        <v>0</v>
      </c>
    </row>
    <row r="1610" spans="1:18" x14ac:dyDescent="0.3">
      <c r="A1610" t="s">
        <v>190</v>
      </c>
      <c r="B1610" s="1">
        <v>38280</v>
      </c>
      <c r="C1610" t="s">
        <v>191</v>
      </c>
      <c r="D1610" t="s">
        <v>203</v>
      </c>
      <c r="E1610" t="s">
        <v>204</v>
      </c>
      <c r="G1610" s="6" t="s">
        <v>29</v>
      </c>
      <c r="H1610" t="s">
        <v>197</v>
      </c>
      <c r="I1610" t="s">
        <v>21</v>
      </c>
      <c r="J1610" t="s">
        <v>22</v>
      </c>
      <c r="K1610">
        <v>5.2</v>
      </c>
      <c r="L1610">
        <v>22</v>
      </c>
      <c r="M1610" t="s">
        <v>202</v>
      </c>
      <c r="N1610">
        <v>22</v>
      </c>
      <c r="P1610" cm="1">
        <f t="array" ref="P1610">IF(Q1610&gt;0,INDEX(Q1610:Q23334,MATCH(TRUE,INDEX(Q1610:Q23334="",,),0)-1),"")</f>
        <v>5</v>
      </c>
      <c r="Q1610">
        <v>5</v>
      </c>
      <c r="R1610">
        <f t="shared" si="27"/>
        <v>0</v>
      </c>
    </row>
    <row r="1611" spans="1:18" x14ac:dyDescent="0.3">
      <c r="A1611" t="s">
        <v>190</v>
      </c>
      <c r="B1611" s="1">
        <v>38280</v>
      </c>
      <c r="C1611" t="s">
        <v>191</v>
      </c>
      <c r="D1611" t="s">
        <v>203</v>
      </c>
      <c r="E1611" t="s">
        <v>204</v>
      </c>
      <c r="G1611" s="6" t="s">
        <v>29</v>
      </c>
      <c r="H1611" t="s">
        <v>154</v>
      </c>
      <c r="I1611" t="s">
        <v>21</v>
      </c>
      <c r="J1611" t="s">
        <v>22</v>
      </c>
      <c r="K1611">
        <v>2.5</v>
      </c>
      <c r="L1611">
        <v>187</v>
      </c>
      <c r="M1611" t="s">
        <v>202</v>
      </c>
      <c r="N1611">
        <v>187</v>
      </c>
      <c r="P1611" cm="1">
        <f t="array" ref="P1611">IF(Q1611&gt;0,INDEX(Q1611:Q23335,MATCH(TRUE,INDEX(Q1611:Q23335="",,),0)-1),"")</f>
        <v>5</v>
      </c>
      <c r="Q1611">
        <v>5</v>
      </c>
      <c r="R1611">
        <f t="shared" si="27"/>
        <v>0</v>
      </c>
    </row>
    <row r="1612" spans="1:18" x14ac:dyDescent="0.3">
      <c r="A1612" t="s">
        <v>190</v>
      </c>
      <c r="B1612" s="1">
        <v>38280</v>
      </c>
      <c r="C1612" t="s">
        <v>191</v>
      </c>
      <c r="D1612" t="s">
        <v>203</v>
      </c>
      <c r="E1612" t="s">
        <v>204</v>
      </c>
      <c r="G1612" s="6" t="s">
        <v>29</v>
      </c>
      <c r="H1612" t="s">
        <v>53</v>
      </c>
      <c r="I1612" t="s">
        <v>26</v>
      </c>
      <c r="J1612" t="s">
        <v>27</v>
      </c>
      <c r="K1612">
        <v>38.9</v>
      </c>
      <c r="L1612">
        <v>13.8</v>
      </c>
      <c r="M1612" t="s">
        <v>202</v>
      </c>
      <c r="N1612">
        <v>13.8</v>
      </c>
      <c r="P1612" cm="1">
        <f t="array" ref="P1612">IF(Q1612&gt;0,INDEX(Q1612:Q23336,MATCH(TRUE,INDEX(Q1612:Q23336="",,),0)-1),"")</f>
        <v>5</v>
      </c>
      <c r="Q1612">
        <v>5</v>
      </c>
      <c r="R1612">
        <f t="shared" si="27"/>
        <v>0</v>
      </c>
    </row>
    <row r="1613" spans="1:18" x14ac:dyDescent="0.3">
      <c r="A1613" t="s">
        <v>190</v>
      </c>
      <c r="B1613" s="1">
        <v>38280</v>
      </c>
      <c r="C1613" t="s">
        <v>191</v>
      </c>
      <c r="D1613" t="s">
        <v>203</v>
      </c>
      <c r="E1613" t="s">
        <v>204</v>
      </c>
      <c r="G1613" s="6" t="s">
        <v>29</v>
      </c>
      <c r="H1613" t="s">
        <v>70</v>
      </c>
      <c r="I1613" t="s">
        <v>26</v>
      </c>
      <c r="J1613" t="s">
        <v>27</v>
      </c>
      <c r="K1613">
        <v>110.7</v>
      </c>
      <c r="L1613">
        <v>12</v>
      </c>
      <c r="M1613" t="s">
        <v>202</v>
      </c>
      <c r="N1613">
        <v>12</v>
      </c>
      <c r="P1613" cm="1">
        <f t="array" ref="P1613">IF(Q1613&gt;0,INDEX(Q1613:Q23337,MATCH(TRUE,INDEX(Q1613:Q23337="",,),0)-1),"")</f>
        <v>5</v>
      </c>
      <c r="Q1613">
        <v>5</v>
      </c>
      <c r="R1613">
        <f t="shared" si="27"/>
        <v>0</v>
      </c>
    </row>
    <row r="1614" spans="1:18" x14ac:dyDescent="0.3">
      <c r="P1614" t="str" cm="1">
        <f t="array" ref="P1614">IF(Q1614&gt;0,INDEX(Q1614:Q23338,MATCH(TRUE,INDEX(Q1614:Q23338="",,),0)-1),"")</f>
        <v/>
      </c>
      <c r="R1614" t="str">
        <f t="shared" si="27"/>
        <v/>
      </c>
    </row>
    <row r="1615" spans="1:18" x14ac:dyDescent="0.3">
      <c r="A1615" t="s">
        <v>190</v>
      </c>
      <c r="B1615" s="1">
        <v>38280</v>
      </c>
      <c r="C1615" t="s">
        <v>191</v>
      </c>
      <c r="D1615" t="s">
        <v>210</v>
      </c>
      <c r="E1615" t="s">
        <v>211</v>
      </c>
      <c r="G1615" t="s">
        <v>19</v>
      </c>
      <c r="H1615" t="s">
        <v>194</v>
      </c>
      <c r="I1615" t="s">
        <v>21</v>
      </c>
      <c r="J1615" t="s">
        <v>22</v>
      </c>
      <c r="K1615">
        <v>171.4</v>
      </c>
      <c r="L1615">
        <v>647</v>
      </c>
      <c r="M1615" t="s">
        <v>205</v>
      </c>
      <c r="N1615">
        <v>1170</v>
      </c>
      <c r="O1615" t="s">
        <v>24</v>
      </c>
      <c r="P1615" cm="1">
        <f t="array" ref="P1615">IF(Q1615&gt;0,INDEX(Q1615:Q23339,MATCH(TRUE,INDEX(Q1615:Q23339="",,),0)-1),"")</f>
        <v>5</v>
      </c>
      <c r="Q1615">
        <v>1</v>
      </c>
      <c r="R1615">
        <f t="shared" si="27"/>
        <v>0</v>
      </c>
    </row>
    <row r="1616" spans="1:18" x14ac:dyDescent="0.3">
      <c r="A1616" t="s">
        <v>190</v>
      </c>
      <c r="B1616" s="1">
        <v>38280</v>
      </c>
      <c r="C1616" t="s">
        <v>191</v>
      </c>
      <c r="D1616" t="s">
        <v>210</v>
      </c>
      <c r="E1616" t="s">
        <v>211</v>
      </c>
      <c r="G1616" t="s">
        <v>19</v>
      </c>
      <c r="H1616" t="s">
        <v>30</v>
      </c>
      <c r="I1616" t="s">
        <v>21</v>
      </c>
      <c r="J1616" t="s">
        <v>22</v>
      </c>
      <c r="K1616">
        <v>15.3</v>
      </c>
      <c r="L1616">
        <v>145</v>
      </c>
      <c r="M1616" t="s">
        <v>205</v>
      </c>
      <c r="N1616">
        <v>250</v>
      </c>
      <c r="O1616" t="s">
        <v>24</v>
      </c>
      <c r="P1616" cm="1">
        <f t="array" ref="P1616">IF(Q1616&gt;0,INDEX(Q1616:Q23340,MATCH(TRUE,INDEX(Q1616:Q23340="",,),0)-1),"")</f>
        <v>5</v>
      </c>
      <c r="Q1616">
        <v>1</v>
      </c>
      <c r="R1616">
        <f t="shared" si="27"/>
        <v>0</v>
      </c>
    </row>
    <row r="1617" spans="1:18" x14ac:dyDescent="0.3">
      <c r="A1617" t="s">
        <v>190</v>
      </c>
      <c r="B1617" s="1">
        <v>38280</v>
      </c>
      <c r="C1617" t="s">
        <v>191</v>
      </c>
      <c r="D1617" t="s">
        <v>210</v>
      </c>
      <c r="E1617" t="s">
        <v>211</v>
      </c>
      <c r="G1617" t="s">
        <v>19</v>
      </c>
      <c r="H1617" t="s">
        <v>196</v>
      </c>
      <c r="I1617" t="s">
        <v>21</v>
      </c>
      <c r="J1617" t="s">
        <v>22</v>
      </c>
      <c r="K1617">
        <v>7.5</v>
      </c>
      <c r="L1617">
        <v>314</v>
      </c>
      <c r="M1617" t="s">
        <v>205</v>
      </c>
      <c r="N1617">
        <v>484</v>
      </c>
      <c r="O1617" t="s">
        <v>24</v>
      </c>
      <c r="P1617" cm="1">
        <f t="array" ref="P1617">IF(Q1617&gt;0,INDEX(Q1617:Q23341,MATCH(TRUE,INDEX(Q1617:Q23341="",,),0)-1),"")</f>
        <v>5</v>
      </c>
      <c r="Q1617">
        <v>1</v>
      </c>
      <c r="R1617">
        <f t="shared" si="27"/>
        <v>0</v>
      </c>
    </row>
    <row r="1618" spans="1:18" x14ac:dyDescent="0.3">
      <c r="A1618" t="s">
        <v>190</v>
      </c>
      <c r="B1618" s="1">
        <v>38280</v>
      </c>
      <c r="C1618" t="s">
        <v>191</v>
      </c>
      <c r="D1618" t="s">
        <v>210</v>
      </c>
      <c r="E1618" t="s">
        <v>211</v>
      </c>
      <c r="G1618" t="s">
        <v>19</v>
      </c>
      <c r="H1618" t="s">
        <v>53</v>
      </c>
      <c r="I1618" t="s">
        <v>26</v>
      </c>
      <c r="J1618" t="s">
        <v>27</v>
      </c>
      <c r="K1618">
        <v>430.8</v>
      </c>
      <c r="L1618">
        <v>17.05</v>
      </c>
      <c r="M1618" t="s">
        <v>205</v>
      </c>
      <c r="N1618">
        <v>23</v>
      </c>
      <c r="O1618" t="s">
        <v>24</v>
      </c>
      <c r="P1618" cm="1">
        <f t="array" ref="P1618">IF(Q1618&gt;0,INDEX(Q1618:Q23342,MATCH(TRUE,INDEX(Q1618:Q23342="",,),0)-1),"")</f>
        <v>5</v>
      </c>
      <c r="Q1618">
        <v>1</v>
      </c>
      <c r="R1618">
        <f t="shared" si="27"/>
        <v>0</v>
      </c>
    </row>
    <row r="1619" spans="1:18" x14ac:dyDescent="0.3">
      <c r="A1619" t="s">
        <v>190</v>
      </c>
      <c r="B1619" s="1">
        <v>38280</v>
      </c>
      <c r="C1619" t="s">
        <v>191</v>
      </c>
      <c r="D1619" t="s">
        <v>210</v>
      </c>
      <c r="E1619" t="s">
        <v>211</v>
      </c>
      <c r="G1619" t="s">
        <v>19</v>
      </c>
      <c r="H1619" t="s">
        <v>64</v>
      </c>
      <c r="I1619" t="s">
        <v>26</v>
      </c>
      <c r="J1619" t="s">
        <v>27</v>
      </c>
      <c r="K1619">
        <v>533.79999999999995</v>
      </c>
      <c r="L1619">
        <v>7.75</v>
      </c>
      <c r="M1619" t="s">
        <v>205</v>
      </c>
      <c r="N1619">
        <v>24</v>
      </c>
      <c r="O1619" t="s">
        <v>24</v>
      </c>
      <c r="P1619" cm="1">
        <f t="array" ref="P1619">IF(Q1619&gt;0,INDEX(Q1619:Q23343,MATCH(TRUE,INDEX(Q1619:Q23343="",,),0)-1),"")</f>
        <v>5</v>
      </c>
      <c r="Q1619">
        <v>1</v>
      </c>
      <c r="R1619">
        <f t="shared" si="27"/>
        <v>0</v>
      </c>
    </row>
    <row r="1620" spans="1:18" x14ac:dyDescent="0.3">
      <c r="A1620" t="s">
        <v>190</v>
      </c>
      <c r="B1620" s="1">
        <v>38280</v>
      </c>
      <c r="C1620" t="s">
        <v>191</v>
      </c>
      <c r="D1620" t="s">
        <v>210</v>
      </c>
      <c r="E1620" t="s">
        <v>211</v>
      </c>
      <c r="G1620" s="6" t="s">
        <v>29</v>
      </c>
      <c r="H1620" t="s">
        <v>206</v>
      </c>
      <c r="I1620" t="s">
        <v>21</v>
      </c>
      <c r="J1620" t="s">
        <v>22</v>
      </c>
      <c r="K1620">
        <v>1.9</v>
      </c>
      <c r="L1620">
        <v>104</v>
      </c>
      <c r="M1620" t="s">
        <v>205</v>
      </c>
      <c r="N1620">
        <v>104</v>
      </c>
      <c r="O1620" t="s">
        <v>24</v>
      </c>
      <c r="P1620" cm="1">
        <f t="array" ref="P1620">IF(Q1620&gt;0,INDEX(Q1620:Q23344,MATCH(TRUE,INDEX(Q1620:Q23344="",,),0)-1),"")</f>
        <v>5</v>
      </c>
      <c r="Q1620">
        <v>1</v>
      </c>
      <c r="R1620">
        <f t="shared" si="27"/>
        <v>0</v>
      </c>
    </row>
    <row r="1621" spans="1:18" x14ac:dyDescent="0.3">
      <c r="A1621" t="s">
        <v>190</v>
      </c>
      <c r="B1621" s="1">
        <v>38280</v>
      </c>
      <c r="C1621" t="s">
        <v>191</v>
      </c>
      <c r="D1621" t="s">
        <v>210</v>
      </c>
      <c r="E1621" t="s">
        <v>211</v>
      </c>
      <c r="G1621" s="6" t="s">
        <v>29</v>
      </c>
      <c r="H1621" t="s">
        <v>197</v>
      </c>
      <c r="I1621" t="s">
        <v>21</v>
      </c>
      <c r="J1621" t="s">
        <v>22</v>
      </c>
      <c r="K1621">
        <v>0.5</v>
      </c>
      <c r="L1621">
        <v>24</v>
      </c>
      <c r="M1621" t="s">
        <v>205</v>
      </c>
      <c r="N1621">
        <v>24</v>
      </c>
      <c r="O1621" t="s">
        <v>24</v>
      </c>
      <c r="P1621" cm="1">
        <f t="array" ref="P1621">IF(Q1621&gt;0,INDEX(Q1621:Q23345,MATCH(TRUE,INDEX(Q1621:Q23345="",,),0)-1),"")</f>
        <v>5</v>
      </c>
      <c r="Q1621">
        <v>1</v>
      </c>
      <c r="R1621">
        <f t="shared" si="27"/>
        <v>0</v>
      </c>
    </row>
    <row r="1622" spans="1:18" x14ac:dyDescent="0.3">
      <c r="A1622" t="s">
        <v>190</v>
      </c>
      <c r="B1622" s="1">
        <v>38280</v>
      </c>
      <c r="C1622" t="s">
        <v>191</v>
      </c>
      <c r="D1622" t="s">
        <v>210</v>
      </c>
      <c r="E1622" t="s">
        <v>211</v>
      </c>
      <c r="G1622" s="6" t="s">
        <v>29</v>
      </c>
      <c r="H1622" t="s">
        <v>199</v>
      </c>
      <c r="I1622" t="s">
        <v>21</v>
      </c>
      <c r="J1622" t="s">
        <v>22</v>
      </c>
      <c r="K1622">
        <v>0.4</v>
      </c>
      <c r="L1622">
        <v>93</v>
      </c>
      <c r="M1622" t="s">
        <v>205</v>
      </c>
      <c r="N1622">
        <v>93</v>
      </c>
      <c r="O1622" t="s">
        <v>24</v>
      </c>
      <c r="P1622" cm="1">
        <f t="array" ref="P1622">IF(Q1622&gt;0,INDEX(Q1622:Q23346,MATCH(TRUE,INDEX(Q1622:Q23346="",,),0)-1),"")</f>
        <v>5</v>
      </c>
      <c r="Q1622">
        <v>1</v>
      </c>
      <c r="R1622">
        <f t="shared" si="27"/>
        <v>0</v>
      </c>
    </row>
    <row r="1623" spans="1:18" x14ac:dyDescent="0.3">
      <c r="A1623" t="s">
        <v>190</v>
      </c>
      <c r="B1623" s="1">
        <v>38280</v>
      </c>
      <c r="C1623" t="s">
        <v>191</v>
      </c>
      <c r="D1623" t="s">
        <v>210</v>
      </c>
      <c r="E1623" t="s">
        <v>211</v>
      </c>
      <c r="G1623" s="6" t="s">
        <v>29</v>
      </c>
      <c r="H1623" t="s">
        <v>154</v>
      </c>
      <c r="I1623" t="s">
        <v>21</v>
      </c>
      <c r="J1623" t="s">
        <v>22</v>
      </c>
      <c r="K1623">
        <v>0.7</v>
      </c>
      <c r="L1623">
        <v>202</v>
      </c>
      <c r="M1623" t="s">
        <v>205</v>
      </c>
      <c r="N1623">
        <v>202</v>
      </c>
      <c r="O1623" t="s">
        <v>24</v>
      </c>
      <c r="P1623" cm="1">
        <f t="array" ref="P1623">IF(Q1623&gt;0,INDEX(Q1623:Q23347,MATCH(TRUE,INDEX(Q1623:Q23347="",,),0)-1),"")</f>
        <v>5</v>
      </c>
      <c r="Q1623">
        <v>1</v>
      </c>
      <c r="R1623">
        <f t="shared" si="27"/>
        <v>0</v>
      </c>
    </row>
    <row r="1624" spans="1:18" x14ac:dyDescent="0.3">
      <c r="A1624" t="s">
        <v>190</v>
      </c>
      <c r="B1624" s="1">
        <v>38280</v>
      </c>
      <c r="C1624" t="s">
        <v>191</v>
      </c>
      <c r="D1624" t="s">
        <v>210</v>
      </c>
      <c r="E1624" t="s">
        <v>211</v>
      </c>
      <c r="G1624" s="6" t="s">
        <v>29</v>
      </c>
      <c r="H1624" t="s">
        <v>70</v>
      </c>
      <c r="I1624" t="s">
        <v>26</v>
      </c>
      <c r="J1624" t="s">
        <v>27</v>
      </c>
      <c r="K1624">
        <v>2.2999999999999998</v>
      </c>
      <c r="L1624">
        <v>14.75</v>
      </c>
      <c r="M1624" t="s">
        <v>205</v>
      </c>
      <c r="N1624">
        <v>14.75</v>
      </c>
      <c r="O1624" t="s">
        <v>24</v>
      </c>
      <c r="P1624" cm="1">
        <f t="array" ref="P1624">IF(Q1624&gt;0,INDEX(Q1624:Q23348,MATCH(TRUE,INDEX(Q1624:Q23348="",,),0)-1),"")</f>
        <v>5</v>
      </c>
      <c r="Q1624">
        <v>1</v>
      </c>
      <c r="R1624">
        <f t="shared" si="27"/>
        <v>0</v>
      </c>
    </row>
    <row r="1625" spans="1:18" x14ac:dyDescent="0.3">
      <c r="A1625" t="s">
        <v>190</v>
      </c>
      <c r="B1625" s="1">
        <v>38280</v>
      </c>
      <c r="C1625" t="s">
        <v>191</v>
      </c>
      <c r="D1625" t="s">
        <v>210</v>
      </c>
      <c r="E1625" t="s">
        <v>211</v>
      </c>
      <c r="G1625" t="s">
        <v>19</v>
      </c>
      <c r="H1625" t="s">
        <v>194</v>
      </c>
      <c r="I1625" t="s">
        <v>21</v>
      </c>
      <c r="J1625" t="s">
        <v>22</v>
      </c>
      <c r="K1625">
        <v>171.4</v>
      </c>
      <c r="L1625">
        <v>647</v>
      </c>
      <c r="M1625" t="s">
        <v>200</v>
      </c>
      <c r="N1625">
        <v>950</v>
      </c>
      <c r="P1625" cm="1">
        <f t="array" ref="P1625">IF(Q1625&gt;0,INDEX(Q1625:Q23349,MATCH(TRUE,INDEX(Q1625:Q23349="",,),0)-1),"")</f>
        <v>5</v>
      </c>
      <c r="Q1625">
        <v>2</v>
      </c>
      <c r="R1625">
        <f t="shared" si="27"/>
        <v>0</v>
      </c>
    </row>
    <row r="1626" spans="1:18" x14ac:dyDescent="0.3">
      <c r="A1626" t="s">
        <v>190</v>
      </c>
      <c r="B1626" s="1">
        <v>38280</v>
      </c>
      <c r="C1626" t="s">
        <v>191</v>
      </c>
      <c r="D1626" t="s">
        <v>210</v>
      </c>
      <c r="E1626" t="s">
        <v>211</v>
      </c>
      <c r="G1626" t="s">
        <v>19</v>
      </c>
      <c r="H1626" t="s">
        <v>30</v>
      </c>
      <c r="I1626" t="s">
        <v>21</v>
      </c>
      <c r="J1626" t="s">
        <v>22</v>
      </c>
      <c r="K1626">
        <v>15.3</v>
      </c>
      <c r="L1626">
        <v>145</v>
      </c>
      <c r="M1626" t="s">
        <v>200</v>
      </c>
      <c r="N1626">
        <v>210</v>
      </c>
      <c r="P1626" cm="1">
        <f t="array" ref="P1626">IF(Q1626&gt;0,INDEX(Q1626:Q23350,MATCH(TRUE,INDEX(Q1626:Q23350="",,),0)-1),"")</f>
        <v>5</v>
      </c>
      <c r="Q1626">
        <v>2</v>
      </c>
      <c r="R1626">
        <f t="shared" si="27"/>
        <v>0</v>
      </c>
    </row>
    <row r="1627" spans="1:18" x14ac:dyDescent="0.3">
      <c r="A1627" t="s">
        <v>190</v>
      </c>
      <c r="B1627" s="1">
        <v>38280</v>
      </c>
      <c r="C1627" t="s">
        <v>191</v>
      </c>
      <c r="D1627" t="s">
        <v>210</v>
      </c>
      <c r="E1627" t="s">
        <v>211</v>
      </c>
      <c r="G1627" t="s">
        <v>19</v>
      </c>
      <c r="H1627" t="s">
        <v>196</v>
      </c>
      <c r="I1627" t="s">
        <v>21</v>
      </c>
      <c r="J1627" t="s">
        <v>22</v>
      </c>
      <c r="K1627">
        <v>7.5</v>
      </c>
      <c r="L1627">
        <v>314</v>
      </c>
      <c r="M1627" t="s">
        <v>200</v>
      </c>
      <c r="N1627">
        <v>525</v>
      </c>
      <c r="P1627" cm="1">
        <f t="array" ref="P1627">IF(Q1627&gt;0,INDEX(Q1627:Q23351,MATCH(TRUE,INDEX(Q1627:Q23351="",,),0)-1),"")</f>
        <v>5</v>
      </c>
      <c r="Q1627">
        <v>2</v>
      </c>
      <c r="R1627">
        <f t="shared" si="27"/>
        <v>0</v>
      </c>
    </row>
    <row r="1628" spans="1:18" x14ac:dyDescent="0.3">
      <c r="A1628" t="s">
        <v>190</v>
      </c>
      <c r="B1628" s="1">
        <v>38280</v>
      </c>
      <c r="C1628" t="s">
        <v>191</v>
      </c>
      <c r="D1628" t="s">
        <v>210</v>
      </c>
      <c r="E1628" t="s">
        <v>211</v>
      </c>
      <c r="G1628" t="s">
        <v>19</v>
      </c>
      <c r="H1628" t="s">
        <v>53</v>
      </c>
      <c r="I1628" t="s">
        <v>26</v>
      </c>
      <c r="J1628" t="s">
        <v>27</v>
      </c>
      <c r="K1628">
        <v>430.8</v>
      </c>
      <c r="L1628">
        <v>17.05</v>
      </c>
      <c r="M1628" t="s">
        <v>200</v>
      </c>
      <c r="N1628">
        <v>22</v>
      </c>
      <c r="P1628" cm="1">
        <f t="array" ref="P1628">IF(Q1628&gt;0,INDEX(Q1628:Q23352,MATCH(TRUE,INDEX(Q1628:Q23352="",,),0)-1),"")</f>
        <v>5</v>
      </c>
      <c r="Q1628">
        <v>2</v>
      </c>
      <c r="R1628">
        <f t="shared" si="27"/>
        <v>0</v>
      </c>
    </row>
    <row r="1629" spans="1:18" x14ac:dyDescent="0.3">
      <c r="A1629" t="s">
        <v>190</v>
      </c>
      <c r="B1629" s="1">
        <v>38280</v>
      </c>
      <c r="C1629" t="s">
        <v>191</v>
      </c>
      <c r="D1629" t="s">
        <v>210</v>
      </c>
      <c r="E1629" t="s">
        <v>211</v>
      </c>
      <c r="G1629" t="s">
        <v>19</v>
      </c>
      <c r="H1629" t="s">
        <v>64</v>
      </c>
      <c r="I1629" t="s">
        <v>26</v>
      </c>
      <c r="J1629" t="s">
        <v>27</v>
      </c>
      <c r="K1629">
        <v>533.79999999999995</v>
      </c>
      <c r="L1629">
        <v>7.75</v>
      </c>
      <c r="M1629" t="s">
        <v>200</v>
      </c>
      <c r="N1629">
        <v>16</v>
      </c>
      <c r="P1629" cm="1">
        <f t="array" ref="P1629">IF(Q1629&gt;0,INDEX(Q1629:Q23353,MATCH(TRUE,INDEX(Q1629:Q23353="",,),0)-1),"")</f>
        <v>5</v>
      </c>
      <c r="Q1629">
        <v>2</v>
      </c>
      <c r="R1629">
        <f t="shared" si="27"/>
        <v>0</v>
      </c>
    </row>
    <row r="1630" spans="1:18" x14ac:dyDescent="0.3">
      <c r="A1630" t="s">
        <v>190</v>
      </c>
      <c r="B1630" s="1">
        <v>38280</v>
      </c>
      <c r="C1630" t="s">
        <v>191</v>
      </c>
      <c r="D1630" t="s">
        <v>210</v>
      </c>
      <c r="E1630" t="s">
        <v>211</v>
      </c>
      <c r="G1630" s="6" t="s">
        <v>29</v>
      </c>
      <c r="H1630" t="s">
        <v>206</v>
      </c>
      <c r="I1630" t="s">
        <v>21</v>
      </c>
      <c r="J1630" t="s">
        <v>22</v>
      </c>
      <c r="K1630">
        <v>1.9</v>
      </c>
      <c r="L1630">
        <v>104</v>
      </c>
      <c r="M1630" t="s">
        <v>200</v>
      </c>
      <c r="N1630">
        <v>104</v>
      </c>
      <c r="P1630" cm="1">
        <f t="array" ref="P1630">IF(Q1630&gt;0,INDEX(Q1630:Q23354,MATCH(TRUE,INDEX(Q1630:Q23354="",,),0)-1),"")</f>
        <v>5</v>
      </c>
      <c r="Q1630">
        <v>2</v>
      </c>
      <c r="R1630">
        <f t="shared" si="27"/>
        <v>0</v>
      </c>
    </row>
    <row r="1631" spans="1:18" x14ac:dyDescent="0.3">
      <c r="A1631" t="s">
        <v>190</v>
      </c>
      <c r="B1631" s="1">
        <v>38280</v>
      </c>
      <c r="C1631" t="s">
        <v>191</v>
      </c>
      <c r="D1631" t="s">
        <v>210</v>
      </c>
      <c r="E1631" t="s">
        <v>211</v>
      </c>
      <c r="G1631" s="6" t="s">
        <v>29</v>
      </c>
      <c r="H1631" t="s">
        <v>197</v>
      </c>
      <c r="I1631" t="s">
        <v>21</v>
      </c>
      <c r="J1631" t="s">
        <v>22</v>
      </c>
      <c r="K1631">
        <v>0.5</v>
      </c>
      <c r="L1631">
        <v>24</v>
      </c>
      <c r="M1631" t="s">
        <v>200</v>
      </c>
      <c r="N1631">
        <v>24</v>
      </c>
      <c r="P1631" cm="1">
        <f t="array" ref="P1631">IF(Q1631&gt;0,INDEX(Q1631:Q23355,MATCH(TRUE,INDEX(Q1631:Q23355="",,),0)-1),"")</f>
        <v>5</v>
      </c>
      <c r="Q1631">
        <v>2</v>
      </c>
      <c r="R1631">
        <f t="shared" si="27"/>
        <v>0</v>
      </c>
    </row>
    <row r="1632" spans="1:18" x14ac:dyDescent="0.3">
      <c r="A1632" t="s">
        <v>190</v>
      </c>
      <c r="B1632" s="1">
        <v>38280</v>
      </c>
      <c r="C1632" t="s">
        <v>191</v>
      </c>
      <c r="D1632" t="s">
        <v>210</v>
      </c>
      <c r="E1632" t="s">
        <v>211</v>
      </c>
      <c r="G1632" s="6" t="s">
        <v>29</v>
      </c>
      <c r="H1632" t="s">
        <v>199</v>
      </c>
      <c r="I1632" t="s">
        <v>21</v>
      </c>
      <c r="J1632" t="s">
        <v>22</v>
      </c>
      <c r="K1632">
        <v>0.4</v>
      </c>
      <c r="L1632">
        <v>93</v>
      </c>
      <c r="M1632" t="s">
        <v>200</v>
      </c>
      <c r="N1632">
        <v>93</v>
      </c>
      <c r="P1632" cm="1">
        <f t="array" ref="P1632">IF(Q1632&gt;0,INDEX(Q1632:Q23356,MATCH(TRUE,INDEX(Q1632:Q23356="",,),0)-1),"")</f>
        <v>5</v>
      </c>
      <c r="Q1632">
        <v>2</v>
      </c>
      <c r="R1632">
        <f t="shared" si="27"/>
        <v>0</v>
      </c>
    </row>
    <row r="1633" spans="1:18" x14ac:dyDescent="0.3">
      <c r="A1633" t="s">
        <v>190</v>
      </c>
      <c r="B1633" s="1">
        <v>38280</v>
      </c>
      <c r="C1633" t="s">
        <v>191</v>
      </c>
      <c r="D1633" t="s">
        <v>210</v>
      </c>
      <c r="E1633" t="s">
        <v>211</v>
      </c>
      <c r="G1633" s="6" t="s">
        <v>29</v>
      </c>
      <c r="H1633" t="s">
        <v>154</v>
      </c>
      <c r="I1633" t="s">
        <v>21</v>
      </c>
      <c r="J1633" t="s">
        <v>22</v>
      </c>
      <c r="K1633">
        <v>0.7</v>
      </c>
      <c r="L1633">
        <v>202</v>
      </c>
      <c r="M1633" t="s">
        <v>200</v>
      </c>
      <c r="N1633">
        <v>202</v>
      </c>
      <c r="P1633" cm="1">
        <f t="array" ref="P1633">IF(Q1633&gt;0,INDEX(Q1633:Q23357,MATCH(TRUE,INDEX(Q1633:Q23357="",,),0)-1),"")</f>
        <v>5</v>
      </c>
      <c r="Q1633">
        <v>2</v>
      </c>
      <c r="R1633">
        <f t="shared" si="27"/>
        <v>0</v>
      </c>
    </row>
    <row r="1634" spans="1:18" x14ac:dyDescent="0.3">
      <c r="A1634" t="s">
        <v>190</v>
      </c>
      <c r="B1634" s="1">
        <v>38280</v>
      </c>
      <c r="C1634" t="s">
        <v>191</v>
      </c>
      <c r="D1634" t="s">
        <v>210</v>
      </c>
      <c r="E1634" t="s">
        <v>211</v>
      </c>
      <c r="G1634" s="6" t="s">
        <v>29</v>
      </c>
      <c r="H1634" t="s">
        <v>70</v>
      </c>
      <c r="I1634" t="s">
        <v>26</v>
      </c>
      <c r="J1634" t="s">
        <v>27</v>
      </c>
      <c r="K1634">
        <v>2.2999999999999998</v>
      </c>
      <c r="L1634">
        <v>14.75</v>
      </c>
      <c r="M1634" t="s">
        <v>200</v>
      </c>
      <c r="N1634">
        <v>14.75</v>
      </c>
      <c r="P1634" cm="1">
        <f t="array" ref="P1634">IF(Q1634&gt;0,INDEX(Q1634:Q23358,MATCH(TRUE,INDEX(Q1634:Q23358="",,),0)-1),"")</f>
        <v>5</v>
      </c>
      <c r="Q1634">
        <v>2</v>
      </c>
      <c r="R1634">
        <f t="shared" si="27"/>
        <v>0</v>
      </c>
    </row>
    <row r="1635" spans="1:18" x14ac:dyDescent="0.3">
      <c r="A1635" t="s">
        <v>190</v>
      </c>
      <c r="B1635" s="1">
        <v>38280</v>
      </c>
      <c r="C1635" t="s">
        <v>191</v>
      </c>
      <c r="D1635" t="s">
        <v>210</v>
      </c>
      <c r="E1635" t="s">
        <v>211</v>
      </c>
      <c r="G1635" t="s">
        <v>19</v>
      </c>
      <c r="H1635" t="s">
        <v>194</v>
      </c>
      <c r="I1635" t="s">
        <v>21</v>
      </c>
      <c r="J1635" t="s">
        <v>22</v>
      </c>
      <c r="K1635">
        <v>171.4</v>
      </c>
      <c r="L1635">
        <v>647</v>
      </c>
      <c r="M1635" t="s">
        <v>209</v>
      </c>
      <c r="N1635">
        <v>881.84</v>
      </c>
      <c r="P1635" cm="1">
        <f t="array" ref="P1635">IF(Q1635&gt;0,INDEX(Q1635:Q23359,MATCH(TRUE,INDEX(Q1635:Q23359="",,),0)-1),"")</f>
        <v>5</v>
      </c>
      <c r="Q1635">
        <v>3</v>
      </c>
      <c r="R1635">
        <f t="shared" si="27"/>
        <v>0</v>
      </c>
    </row>
    <row r="1636" spans="1:18" x14ac:dyDescent="0.3">
      <c r="A1636" t="s">
        <v>190</v>
      </c>
      <c r="B1636" s="1">
        <v>38280</v>
      </c>
      <c r="C1636" t="s">
        <v>191</v>
      </c>
      <c r="D1636" t="s">
        <v>210</v>
      </c>
      <c r="E1636" t="s">
        <v>211</v>
      </c>
      <c r="G1636" t="s">
        <v>19</v>
      </c>
      <c r="H1636" t="s">
        <v>30</v>
      </c>
      <c r="I1636" t="s">
        <v>21</v>
      </c>
      <c r="J1636" t="s">
        <v>22</v>
      </c>
      <c r="K1636">
        <v>15.3</v>
      </c>
      <c r="L1636">
        <v>145</v>
      </c>
      <c r="M1636" t="s">
        <v>209</v>
      </c>
      <c r="N1636">
        <v>199.13</v>
      </c>
      <c r="P1636" cm="1">
        <f t="array" ref="P1636">IF(Q1636&gt;0,INDEX(Q1636:Q23360,MATCH(TRUE,INDEX(Q1636:Q23360="",,),0)-1),"")</f>
        <v>5</v>
      </c>
      <c r="Q1636">
        <v>3</v>
      </c>
      <c r="R1636">
        <f t="shared" si="27"/>
        <v>0</v>
      </c>
    </row>
    <row r="1637" spans="1:18" x14ac:dyDescent="0.3">
      <c r="A1637" t="s">
        <v>190</v>
      </c>
      <c r="B1637" s="1">
        <v>38280</v>
      </c>
      <c r="C1637" t="s">
        <v>191</v>
      </c>
      <c r="D1637" t="s">
        <v>210</v>
      </c>
      <c r="E1637" t="s">
        <v>211</v>
      </c>
      <c r="G1637" t="s">
        <v>19</v>
      </c>
      <c r="H1637" t="s">
        <v>196</v>
      </c>
      <c r="I1637" t="s">
        <v>21</v>
      </c>
      <c r="J1637" t="s">
        <v>22</v>
      </c>
      <c r="K1637">
        <v>7.5</v>
      </c>
      <c r="L1637">
        <v>314</v>
      </c>
      <c r="M1637" t="s">
        <v>209</v>
      </c>
      <c r="N1637">
        <v>585</v>
      </c>
      <c r="P1637" cm="1">
        <f t="array" ref="P1637">IF(Q1637&gt;0,INDEX(Q1637:Q23361,MATCH(TRUE,INDEX(Q1637:Q23361="",,),0)-1),"")</f>
        <v>5</v>
      </c>
      <c r="Q1637">
        <v>3</v>
      </c>
      <c r="R1637">
        <f t="shared" si="27"/>
        <v>0</v>
      </c>
    </row>
    <row r="1638" spans="1:18" x14ac:dyDescent="0.3">
      <c r="A1638" t="s">
        <v>190</v>
      </c>
      <c r="B1638" s="1">
        <v>38280</v>
      </c>
      <c r="C1638" t="s">
        <v>191</v>
      </c>
      <c r="D1638" t="s">
        <v>210</v>
      </c>
      <c r="E1638" t="s">
        <v>211</v>
      </c>
      <c r="G1638" t="s">
        <v>19</v>
      </c>
      <c r="H1638" t="s">
        <v>53</v>
      </c>
      <c r="I1638" t="s">
        <v>26</v>
      </c>
      <c r="J1638" t="s">
        <v>27</v>
      </c>
      <c r="K1638">
        <v>430.8</v>
      </c>
      <c r="L1638">
        <v>17.05</v>
      </c>
      <c r="M1638" t="s">
        <v>209</v>
      </c>
      <c r="N1638">
        <v>21</v>
      </c>
      <c r="P1638" cm="1">
        <f t="array" ref="P1638">IF(Q1638&gt;0,INDEX(Q1638:Q23362,MATCH(TRUE,INDEX(Q1638:Q23362="",,),0)-1),"")</f>
        <v>5</v>
      </c>
      <c r="Q1638">
        <v>3</v>
      </c>
      <c r="R1638">
        <f t="shared" si="27"/>
        <v>0</v>
      </c>
    </row>
    <row r="1639" spans="1:18" x14ac:dyDescent="0.3">
      <c r="A1639" t="s">
        <v>190</v>
      </c>
      <c r="B1639" s="1">
        <v>38280</v>
      </c>
      <c r="C1639" t="s">
        <v>191</v>
      </c>
      <c r="D1639" t="s">
        <v>210</v>
      </c>
      <c r="E1639" t="s">
        <v>211</v>
      </c>
      <c r="G1639" t="s">
        <v>19</v>
      </c>
      <c r="H1639" t="s">
        <v>64</v>
      </c>
      <c r="I1639" t="s">
        <v>26</v>
      </c>
      <c r="J1639" t="s">
        <v>27</v>
      </c>
      <c r="K1639">
        <v>533.79999999999995</v>
      </c>
      <c r="L1639">
        <v>7.75</v>
      </c>
      <c r="M1639" t="s">
        <v>209</v>
      </c>
      <c r="N1639">
        <v>18</v>
      </c>
      <c r="P1639" cm="1">
        <f t="array" ref="P1639">IF(Q1639&gt;0,INDEX(Q1639:Q23363,MATCH(TRUE,INDEX(Q1639:Q23363="",,),0)-1),"")</f>
        <v>5</v>
      </c>
      <c r="Q1639">
        <v>3</v>
      </c>
      <c r="R1639">
        <f t="shared" si="27"/>
        <v>0</v>
      </c>
    </row>
    <row r="1640" spans="1:18" x14ac:dyDescent="0.3">
      <c r="A1640" t="s">
        <v>190</v>
      </c>
      <c r="B1640" s="1">
        <v>38280</v>
      </c>
      <c r="C1640" t="s">
        <v>191</v>
      </c>
      <c r="D1640" t="s">
        <v>210</v>
      </c>
      <c r="E1640" t="s">
        <v>211</v>
      </c>
      <c r="G1640" s="6" t="s">
        <v>29</v>
      </c>
      <c r="H1640" t="s">
        <v>206</v>
      </c>
      <c r="I1640" t="s">
        <v>21</v>
      </c>
      <c r="J1640" t="s">
        <v>22</v>
      </c>
      <c r="K1640">
        <v>1.9</v>
      </c>
      <c r="L1640">
        <v>104</v>
      </c>
      <c r="M1640" t="s">
        <v>209</v>
      </c>
      <c r="N1640">
        <v>104</v>
      </c>
      <c r="P1640" cm="1">
        <f t="array" ref="P1640">IF(Q1640&gt;0,INDEX(Q1640:Q23364,MATCH(TRUE,INDEX(Q1640:Q23364="",,),0)-1),"")</f>
        <v>5</v>
      </c>
      <c r="Q1640">
        <v>3</v>
      </c>
      <c r="R1640">
        <f t="shared" si="27"/>
        <v>0</v>
      </c>
    </row>
    <row r="1641" spans="1:18" x14ac:dyDescent="0.3">
      <c r="A1641" t="s">
        <v>190</v>
      </c>
      <c r="B1641" s="1">
        <v>38280</v>
      </c>
      <c r="C1641" t="s">
        <v>191</v>
      </c>
      <c r="D1641" t="s">
        <v>210</v>
      </c>
      <c r="E1641" t="s">
        <v>211</v>
      </c>
      <c r="G1641" s="6" t="s">
        <v>29</v>
      </c>
      <c r="H1641" t="s">
        <v>197</v>
      </c>
      <c r="I1641" t="s">
        <v>21</v>
      </c>
      <c r="J1641" t="s">
        <v>22</v>
      </c>
      <c r="K1641">
        <v>0.5</v>
      </c>
      <c r="L1641">
        <v>24</v>
      </c>
      <c r="M1641" t="s">
        <v>209</v>
      </c>
      <c r="N1641">
        <v>24</v>
      </c>
      <c r="P1641" cm="1">
        <f t="array" ref="P1641">IF(Q1641&gt;0,INDEX(Q1641:Q23365,MATCH(TRUE,INDEX(Q1641:Q23365="",,),0)-1),"")</f>
        <v>5</v>
      </c>
      <c r="Q1641">
        <v>3</v>
      </c>
      <c r="R1641">
        <f t="shared" si="27"/>
        <v>0</v>
      </c>
    </row>
    <row r="1642" spans="1:18" x14ac:dyDescent="0.3">
      <c r="A1642" t="s">
        <v>190</v>
      </c>
      <c r="B1642" s="1">
        <v>38280</v>
      </c>
      <c r="C1642" t="s">
        <v>191</v>
      </c>
      <c r="D1642" t="s">
        <v>210</v>
      </c>
      <c r="E1642" t="s">
        <v>211</v>
      </c>
      <c r="G1642" s="6" t="s">
        <v>29</v>
      </c>
      <c r="H1642" t="s">
        <v>199</v>
      </c>
      <c r="I1642" t="s">
        <v>21</v>
      </c>
      <c r="J1642" t="s">
        <v>22</v>
      </c>
      <c r="K1642">
        <v>0.4</v>
      </c>
      <c r="L1642">
        <v>93</v>
      </c>
      <c r="M1642" t="s">
        <v>209</v>
      </c>
      <c r="N1642">
        <v>93</v>
      </c>
      <c r="P1642" cm="1">
        <f t="array" ref="P1642">IF(Q1642&gt;0,INDEX(Q1642:Q23366,MATCH(TRUE,INDEX(Q1642:Q23366="",,),0)-1),"")</f>
        <v>5</v>
      </c>
      <c r="Q1642">
        <v>3</v>
      </c>
      <c r="R1642">
        <f t="shared" si="27"/>
        <v>0</v>
      </c>
    </row>
    <row r="1643" spans="1:18" x14ac:dyDescent="0.3">
      <c r="A1643" t="s">
        <v>190</v>
      </c>
      <c r="B1643" s="1">
        <v>38280</v>
      </c>
      <c r="C1643" t="s">
        <v>191</v>
      </c>
      <c r="D1643" t="s">
        <v>210</v>
      </c>
      <c r="E1643" t="s">
        <v>211</v>
      </c>
      <c r="G1643" s="6" t="s">
        <v>29</v>
      </c>
      <c r="H1643" t="s">
        <v>154</v>
      </c>
      <c r="I1643" t="s">
        <v>21</v>
      </c>
      <c r="J1643" t="s">
        <v>22</v>
      </c>
      <c r="K1643">
        <v>0.7</v>
      </c>
      <c r="L1643">
        <v>202</v>
      </c>
      <c r="M1643" t="s">
        <v>209</v>
      </c>
      <c r="N1643">
        <v>202</v>
      </c>
      <c r="P1643" cm="1">
        <f t="array" ref="P1643">IF(Q1643&gt;0,INDEX(Q1643:Q23367,MATCH(TRUE,INDEX(Q1643:Q23367="",,),0)-1),"")</f>
        <v>5</v>
      </c>
      <c r="Q1643">
        <v>3</v>
      </c>
      <c r="R1643">
        <f t="shared" si="27"/>
        <v>0</v>
      </c>
    </row>
    <row r="1644" spans="1:18" x14ac:dyDescent="0.3">
      <c r="A1644" t="s">
        <v>190</v>
      </c>
      <c r="B1644" s="1">
        <v>38280</v>
      </c>
      <c r="C1644" t="s">
        <v>191</v>
      </c>
      <c r="D1644" t="s">
        <v>210</v>
      </c>
      <c r="E1644" t="s">
        <v>211</v>
      </c>
      <c r="G1644" s="6" t="s">
        <v>29</v>
      </c>
      <c r="H1644" t="s">
        <v>70</v>
      </c>
      <c r="I1644" t="s">
        <v>26</v>
      </c>
      <c r="J1644" t="s">
        <v>27</v>
      </c>
      <c r="K1644">
        <v>2.2999999999999998</v>
      </c>
      <c r="L1644">
        <v>14.75</v>
      </c>
      <c r="M1644" t="s">
        <v>209</v>
      </c>
      <c r="N1644">
        <v>14.75</v>
      </c>
      <c r="P1644" cm="1">
        <f t="array" ref="P1644">IF(Q1644&gt;0,INDEX(Q1644:Q23368,MATCH(TRUE,INDEX(Q1644:Q23368="",,),0)-1),"")</f>
        <v>5</v>
      </c>
      <c r="Q1644">
        <v>3</v>
      </c>
      <c r="R1644">
        <f t="shared" si="27"/>
        <v>0</v>
      </c>
    </row>
    <row r="1645" spans="1:18" x14ac:dyDescent="0.3">
      <c r="A1645" t="s">
        <v>190</v>
      </c>
      <c r="B1645" s="1">
        <v>38280</v>
      </c>
      <c r="C1645" t="s">
        <v>191</v>
      </c>
      <c r="D1645" t="s">
        <v>210</v>
      </c>
      <c r="E1645" t="s">
        <v>211</v>
      </c>
      <c r="G1645" t="s">
        <v>19</v>
      </c>
      <c r="H1645" t="s">
        <v>194</v>
      </c>
      <c r="I1645" t="s">
        <v>21</v>
      </c>
      <c r="J1645" t="s">
        <v>22</v>
      </c>
      <c r="K1645">
        <v>171.4</v>
      </c>
      <c r="L1645">
        <v>647</v>
      </c>
      <c r="M1645" t="s">
        <v>208</v>
      </c>
      <c r="N1645">
        <v>808</v>
      </c>
      <c r="P1645" cm="1">
        <f t="array" ref="P1645">IF(Q1645&gt;0,INDEX(Q1645:Q23369,MATCH(TRUE,INDEX(Q1645:Q23369="",,),0)-1),"")</f>
        <v>5</v>
      </c>
      <c r="Q1645">
        <v>4</v>
      </c>
      <c r="R1645">
        <f t="shared" si="27"/>
        <v>0</v>
      </c>
    </row>
    <row r="1646" spans="1:18" x14ac:dyDescent="0.3">
      <c r="A1646" t="s">
        <v>190</v>
      </c>
      <c r="B1646" s="1">
        <v>38280</v>
      </c>
      <c r="C1646" t="s">
        <v>191</v>
      </c>
      <c r="D1646" t="s">
        <v>210</v>
      </c>
      <c r="E1646" t="s">
        <v>211</v>
      </c>
      <c r="G1646" t="s">
        <v>19</v>
      </c>
      <c r="H1646" t="s">
        <v>30</v>
      </c>
      <c r="I1646" t="s">
        <v>21</v>
      </c>
      <c r="J1646" t="s">
        <v>22</v>
      </c>
      <c r="K1646">
        <v>15.3</v>
      </c>
      <c r="L1646">
        <v>145</v>
      </c>
      <c r="M1646" t="s">
        <v>208</v>
      </c>
      <c r="N1646">
        <v>145</v>
      </c>
      <c r="P1646" cm="1">
        <f t="array" ref="P1646">IF(Q1646&gt;0,INDEX(Q1646:Q23370,MATCH(TRUE,INDEX(Q1646:Q23370="",,),0)-1),"")</f>
        <v>5</v>
      </c>
      <c r="Q1646">
        <v>4</v>
      </c>
      <c r="R1646">
        <f t="shared" si="27"/>
        <v>0</v>
      </c>
    </row>
    <row r="1647" spans="1:18" x14ac:dyDescent="0.3">
      <c r="A1647" t="s">
        <v>190</v>
      </c>
      <c r="B1647" s="1">
        <v>38280</v>
      </c>
      <c r="C1647" t="s">
        <v>191</v>
      </c>
      <c r="D1647" t="s">
        <v>210</v>
      </c>
      <c r="E1647" t="s">
        <v>211</v>
      </c>
      <c r="G1647" t="s">
        <v>19</v>
      </c>
      <c r="H1647" t="s">
        <v>196</v>
      </c>
      <c r="I1647" t="s">
        <v>21</v>
      </c>
      <c r="J1647" t="s">
        <v>22</v>
      </c>
      <c r="K1647">
        <v>7.5</v>
      </c>
      <c r="L1647">
        <v>314</v>
      </c>
      <c r="M1647" t="s">
        <v>208</v>
      </c>
      <c r="N1647">
        <v>314</v>
      </c>
      <c r="P1647" cm="1">
        <f t="array" ref="P1647">IF(Q1647&gt;0,INDEX(Q1647:Q23371,MATCH(TRUE,INDEX(Q1647:Q23371="",,),0)-1),"")</f>
        <v>5</v>
      </c>
      <c r="Q1647">
        <v>4</v>
      </c>
      <c r="R1647">
        <f t="shared" si="27"/>
        <v>0</v>
      </c>
    </row>
    <row r="1648" spans="1:18" x14ac:dyDescent="0.3">
      <c r="A1648" t="s">
        <v>190</v>
      </c>
      <c r="B1648" s="1">
        <v>38280</v>
      </c>
      <c r="C1648" t="s">
        <v>191</v>
      </c>
      <c r="D1648" t="s">
        <v>210</v>
      </c>
      <c r="E1648" t="s">
        <v>211</v>
      </c>
      <c r="G1648" t="s">
        <v>19</v>
      </c>
      <c r="H1648" t="s">
        <v>53</v>
      </c>
      <c r="I1648" t="s">
        <v>26</v>
      </c>
      <c r="J1648" t="s">
        <v>27</v>
      </c>
      <c r="K1648">
        <v>430.8</v>
      </c>
      <c r="L1648">
        <v>17.05</v>
      </c>
      <c r="M1648" t="s">
        <v>208</v>
      </c>
      <c r="N1648">
        <v>18</v>
      </c>
      <c r="P1648" cm="1">
        <f t="array" ref="P1648">IF(Q1648&gt;0,INDEX(Q1648:Q23372,MATCH(TRUE,INDEX(Q1648:Q23372="",,),0)-1),"")</f>
        <v>5</v>
      </c>
      <c r="Q1648">
        <v>4</v>
      </c>
      <c r="R1648">
        <f t="shared" si="27"/>
        <v>0</v>
      </c>
    </row>
    <row r="1649" spans="1:18" x14ac:dyDescent="0.3">
      <c r="A1649" t="s">
        <v>190</v>
      </c>
      <c r="B1649" s="1">
        <v>38280</v>
      </c>
      <c r="C1649" t="s">
        <v>191</v>
      </c>
      <c r="D1649" t="s">
        <v>210</v>
      </c>
      <c r="E1649" t="s">
        <v>211</v>
      </c>
      <c r="G1649" t="s">
        <v>19</v>
      </c>
      <c r="H1649" t="s">
        <v>64</v>
      </c>
      <c r="I1649" t="s">
        <v>26</v>
      </c>
      <c r="J1649" t="s">
        <v>27</v>
      </c>
      <c r="K1649">
        <v>533.79999999999995</v>
      </c>
      <c r="L1649">
        <v>7.75</v>
      </c>
      <c r="M1649" t="s">
        <v>208</v>
      </c>
      <c r="N1649">
        <v>14</v>
      </c>
      <c r="P1649" cm="1">
        <f t="array" ref="P1649">IF(Q1649&gt;0,INDEX(Q1649:Q23373,MATCH(TRUE,INDEX(Q1649:Q23373="",,),0)-1),"")</f>
        <v>5</v>
      </c>
      <c r="Q1649">
        <v>4</v>
      </c>
      <c r="R1649">
        <f t="shared" si="27"/>
        <v>0</v>
      </c>
    </row>
    <row r="1650" spans="1:18" x14ac:dyDescent="0.3">
      <c r="A1650" t="s">
        <v>190</v>
      </c>
      <c r="B1650" s="1">
        <v>38280</v>
      </c>
      <c r="C1650" t="s">
        <v>191</v>
      </c>
      <c r="D1650" t="s">
        <v>210</v>
      </c>
      <c r="E1650" t="s">
        <v>211</v>
      </c>
      <c r="G1650" s="6" t="s">
        <v>29</v>
      </c>
      <c r="H1650" t="s">
        <v>206</v>
      </c>
      <c r="I1650" t="s">
        <v>21</v>
      </c>
      <c r="J1650" t="s">
        <v>22</v>
      </c>
      <c r="K1650">
        <v>1.9</v>
      </c>
      <c r="L1650">
        <v>104</v>
      </c>
      <c r="M1650" t="s">
        <v>208</v>
      </c>
      <c r="N1650">
        <v>104</v>
      </c>
      <c r="P1650" cm="1">
        <f t="array" ref="P1650">IF(Q1650&gt;0,INDEX(Q1650:Q23374,MATCH(TRUE,INDEX(Q1650:Q23374="",,),0)-1),"")</f>
        <v>5</v>
      </c>
      <c r="Q1650">
        <v>4</v>
      </c>
      <c r="R1650">
        <f t="shared" si="27"/>
        <v>0</v>
      </c>
    </row>
    <row r="1651" spans="1:18" x14ac:dyDescent="0.3">
      <c r="A1651" t="s">
        <v>190</v>
      </c>
      <c r="B1651" s="1">
        <v>38280</v>
      </c>
      <c r="C1651" t="s">
        <v>191</v>
      </c>
      <c r="D1651" t="s">
        <v>210</v>
      </c>
      <c r="E1651" t="s">
        <v>211</v>
      </c>
      <c r="G1651" s="6" t="s">
        <v>29</v>
      </c>
      <c r="H1651" t="s">
        <v>197</v>
      </c>
      <c r="I1651" t="s">
        <v>21</v>
      </c>
      <c r="J1651" t="s">
        <v>22</v>
      </c>
      <c r="K1651">
        <v>0.5</v>
      </c>
      <c r="L1651">
        <v>24</v>
      </c>
      <c r="M1651" t="s">
        <v>208</v>
      </c>
      <c r="N1651">
        <v>24</v>
      </c>
      <c r="P1651" cm="1">
        <f t="array" ref="P1651">IF(Q1651&gt;0,INDEX(Q1651:Q23375,MATCH(TRUE,INDEX(Q1651:Q23375="",,),0)-1),"")</f>
        <v>5</v>
      </c>
      <c r="Q1651">
        <v>4</v>
      </c>
      <c r="R1651">
        <f t="shared" si="27"/>
        <v>0</v>
      </c>
    </row>
    <row r="1652" spans="1:18" x14ac:dyDescent="0.3">
      <c r="A1652" t="s">
        <v>190</v>
      </c>
      <c r="B1652" s="1">
        <v>38280</v>
      </c>
      <c r="C1652" t="s">
        <v>191</v>
      </c>
      <c r="D1652" t="s">
        <v>210</v>
      </c>
      <c r="E1652" t="s">
        <v>211</v>
      </c>
      <c r="G1652" s="6" t="s">
        <v>29</v>
      </c>
      <c r="H1652" t="s">
        <v>199</v>
      </c>
      <c r="I1652" t="s">
        <v>21</v>
      </c>
      <c r="J1652" t="s">
        <v>22</v>
      </c>
      <c r="K1652">
        <v>0.4</v>
      </c>
      <c r="L1652">
        <v>93</v>
      </c>
      <c r="M1652" t="s">
        <v>208</v>
      </c>
      <c r="N1652">
        <v>93</v>
      </c>
      <c r="P1652" cm="1">
        <f t="array" ref="P1652">IF(Q1652&gt;0,INDEX(Q1652:Q23376,MATCH(TRUE,INDEX(Q1652:Q23376="",,),0)-1),"")</f>
        <v>5</v>
      </c>
      <c r="Q1652">
        <v>4</v>
      </c>
      <c r="R1652">
        <f t="shared" ref="R1652:R1715" si="28">IF(P1652="","",0)</f>
        <v>0</v>
      </c>
    </row>
    <row r="1653" spans="1:18" x14ac:dyDescent="0.3">
      <c r="A1653" t="s">
        <v>190</v>
      </c>
      <c r="B1653" s="1">
        <v>38280</v>
      </c>
      <c r="C1653" t="s">
        <v>191</v>
      </c>
      <c r="D1653" t="s">
        <v>210</v>
      </c>
      <c r="E1653" t="s">
        <v>211</v>
      </c>
      <c r="G1653" s="6" t="s">
        <v>29</v>
      </c>
      <c r="H1653" t="s">
        <v>154</v>
      </c>
      <c r="I1653" t="s">
        <v>21</v>
      </c>
      <c r="J1653" t="s">
        <v>22</v>
      </c>
      <c r="K1653">
        <v>0.7</v>
      </c>
      <c r="L1653">
        <v>202</v>
      </c>
      <c r="M1653" t="s">
        <v>208</v>
      </c>
      <c r="N1653">
        <v>202</v>
      </c>
      <c r="P1653" cm="1">
        <f t="array" ref="P1653">IF(Q1653&gt;0,INDEX(Q1653:Q23377,MATCH(TRUE,INDEX(Q1653:Q23377="",,),0)-1),"")</f>
        <v>5</v>
      </c>
      <c r="Q1653">
        <v>4</v>
      </c>
      <c r="R1653">
        <f t="shared" si="28"/>
        <v>0</v>
      </c>
    </row>
    <row r="1654" spans="1:18" x14ac:dyDescent="0.3">
      <c r="A1654" t="s">
        <v>190</v>
      </c>
      <c r="B1654" s="1">
        <v>38280</v>
      </c>
      <c r="C1654" t="s">
        <v>191</v>
      </c>
      <c r="D1654" t="s">
        <v>210</v>
      </c>
      <c r="E1654" t="s">
        <v>211</v>
      </c>
      <c r="G1654" s="6" t="s">
        <v>29</v>
      </c>
      <c r="H1654" t="s">
        <v>70</v>
      </c>
      <c r="I1654" t="s">
        <v>26</v>
      </c>
      <c r="J1654" t="s">
        <v>27</v>
      </c>
      <c r="K1654">
        <v>2.2999999999999998</v>
      </c>
      <c r="L1654">
        <v>14.75</v>
      </c>
      <c r="M1654" t="s">
        <v>208</v>
      </c>
      <c r="N1654">
        <v>14.75</v>
      </c>
      <c r="P1654" cm="1">
        <f t="array" ref="P1654">IF(Q1654&gt;0,INDEX(Q1654:Q23378,MATCH(TRUE,INDEX(Q1654:Q23378="",,),0)-1),"")</f>
        <v>5</v>
      </c>
      <c r="Q1654">
        <v>4</v>
      </c>
      <c r="R1654">
        <f t="shared" si="28"/>
        <v>0</v>
      </c>
    </row>
    <row r="1655" spans="1:18" x14ac:dyDescent="0.3">
      <c r="A1655" t="s">
        <v>190</v>
      </c>
      <c r="B1655" s="1">
        <v>38280</v>
      </c>
      <c r="C1655" t="s">
        <v>191</v>
      </c>
      <c r="D1655" t="s">
        <v>210</v>
      </c>
      <c r="E1655" t="s">
        <v>211</v>
      </c>
      <c r="G1655" t="s">
        <v>19</v>
      </c>
      <c r="H1655" t="s">
        <v>194</v>
      </c>
      <c r="I1655" t="s">
        <v>21</v>
      </c>
      <c r="J1655" t="s">
        <v>22</v>
      </c>
      <c r="K1655">
        <v>171.4</v>
      </c>
      <c r="L1655">
        <v>647</v>
      </c>
      <c r="M1655" t="s">
        <v>202</v>
      </c>
      <c r="N1655">
        <v>701</v>
      </c>
      <c r="P1655" cm="1">
        <f t="array" ref="P1655">IF(Q1655&gt;0,INDEX(Q1655:Q23379,MATCH(TRUE,INDEX(Q1655:Q23379="",,),0)-1),"")</f>
        <v>5</v>
      </c>
      <c r="Q1655">
        <v>5</v>
      </c>
      <c r="R1655">
        <f t="shared" si="28"/>
        <v>0</v>
      </c>
    </row>
    <row r="1656" spans="1:18" x14ac:dyDescent="0.3">
      <c r="A1656" t="s">
        <v>190</v>
      </c>
      <c r="B1656" s="1">
        <v>38280</v>
      </c>
      <c r="C1656" t="s">
        <v>191</v>
      </c>
      <c r="D1656" t="s">
        <v>210</v>
      </c>
      <c r="E1656" t="s">
        <v>211</v>
      </c>
      <c r="G1656" t="s">
        <v>19</v>
      </c>
      <c r="H1656" t="s">
        <v>30</v>
      </c>
      <c r="I1656" t="s">
        <v>21</v>
      </c>
      <c r="J1656" t="s">
        <v>22</v>
      </c>
      <c r="K1656">
        <v>15.3</v>
      </c>
      <c r="L1656">
        <v>145</v>
      </c>
      <c r="M1656" t="s">
        <v>202</v>
      </c>
      <c r="N1656">
        <v>145</v>
      </c>
      <c r="P1656" cm="1">
        <f t="array" ref="P1656">IF(Q1656&gt;0,INDEX(Q1656:Q23380,MATCH(TRUE,INDEX(Q1656:Q23380="",,),0)-1),"")</f>
        <v>5</v>
      </c>
      <c r="Q1656">
        <v>5</v>
      </c>
      <c r="R1656">
        <f t="shared" si="28"/>
        <v>0</v>
      </c>
    </row>
    <row r="1657" spans="1:18" x14ac:dyDescent="0.3">
      <c r="A1657" t="s">
        <v>190</v>
      </c>
      <c r="B1657" s="1">
        <v>38280</v>
      </c>
      <c r="C1657" t="s">
        <v>191</v>
      </c>
      <c r="D1657" t="s">
        <v>210</v>
      </c>
      <c r="E1657" t="s">
        <v>211</v>
      </c>
      <c r="G1657" t="s">
        <v>19</v>
      </c>
      <c r="H1657" t="s">
        <v>196</v>
      </c>
      <c r="I1657" t="s">
        <v>21</v>
      </c>
      <c r="J1657" t="s">
        <v>22</v>
      </c>
      <c r="K1657">
        <v>7.5</v>
      </c>
      <c r="L1657">
        <v>314</v>
      </c>
      <c r="M1657" t="s">
        <v>202</v>
      </c>
      <c r="N1657">
        <v>315</v>
      </c>
      <c r="P1657" cm="1">
        <f t="array" ref="P1657">IF(Q1657&gt;0,INDEX(Q1657:Q23381,MATCH(TRUE,INDEX(Q1657:Q23381="",,),0)-1),"")</f>
        <v>5</v>
      </c>
      <c r="Q1657">
        <v>5</v>
      </c>
      <c r="R1657">
        <f t="shared" si="28"/>
        <v>0</v>
      </c>
    </row>
    <row r="1658" spans="1:18" x14ac:dyDescent="0.3">
      <c r="A1658" t="s">
        <v>190</v>
      </c>
      <c r="B1658" s="1">
        <v>38280</v>
      </c>
      <c r="C1658" t="s">
        <v>191</v>
      </c>
      <c r="D1658" t="s">
        <v>210</v>
      </c>
      <c r="E1658" t="s">
        <v>211</v>
      </c>
      <c r="G1658" t="s">
        <v>19</v>
      </c>
      <c r="H1658" t="s">
        <v>53</v>
      </c>
      <c r="I1658" t="s">
        <v>26</v>
      </c>
      <c r="J1658" t="s">
        <v>27</v>
      </c>
      <c r="K1658">
        <v>430.8</v>
      </c>
      <c r="L1658">
        <v>17.05</v>
      </c>
      <c r="M1658" t="s">
        <v>202</v>
      </c>
      <c r="N1658">
        <v>20</v>
      </c>
      <c r="P1658" cm="1">
        <f t="array" ref="P1658">IF(Q1658&gt;0,INDEX(Q1658:Q23382,MATCH(TRUE,INDEX(Q1658:Q23382="",,),0)-1),"")</f>
        <v>5</v>
      </c>
      <c r="Q1658">
        <v>5</v>
      </c>
      <c r="R1658">
        <f t="shared" si="28"/>
        <v>0</v>
      </c>
    </row>
    <row r="1659" spans="1:18" x14ac:dyDescent="0.3">
      <c r="A1659" t="s">
        <v>190</v>
      </c>
      <c r="B1659" s="1">
        <v>38280</v>
      </c>
      <c r="C1659" t="s">
        <v>191</v>
      </c>
      <c r="D1659" t="s">
        <v>210</v>
      </c>
      <c r="E1659" t="s">
        <v>211</v>
      </c>
      <c r="G1659" t="s">
        <v>19</v>
      </c>
      <c r="H1659" t="s">
        <v>64</v>
      </c>
      <c r="I1659" t="s">
        <v>26</v>
      </c>
      <c r="J1659" t="s">
        <v>27</v>
      </c>
      <c r="K1659">
        <v>533.79999999999995</v>
      </c>
      <c r="L1659">
        <v>7.75</v>
      </c>
      <c r="M1659" t="s">
        <v>202</v>
      </c>
      <c r="N1659">
        <v>12</v>
      </c>
      <c r="P1659" cm="1">
        <f t="array" ref="P1659">IF(Q1659&gt;0,INDEX(Q1659:Q23383,MATCH(TRUE,INDEX(Q1659:Q23383="",,),0)-1),"")</f>
        <v>5</v>
      </c>
      <c r="Q1659">
        <v>5</v>
      </c>
      <c r="R1659">
        <f t="shared" si="28"/>
        <v>0</v>
      </c>
    </row>
    <row r="1660" spans="1:18" x14ac:dyDescent="0.3">
      <c r="A1660" t="s">
        <v>190</v>
      </c>
      <c r="B1660" s="1">
        <v>38280</v>
      </c>
      <c r="C1660" t="s">
        <v>191</v>
      </c>
      <c r="D1660" t="s">
        <v>210</v>
      </c>
      <c r="E1660" t="s">
        <v>211</v>
      </c>
      <c r="G1660" s="6" t="s">
        <v>29</v>
      </c>
      <c r="H1660" t="s">
        <v>206</v>
      </c>
      <c r="I1660" t="s">
        <v>21</v>
      </c>
      <c r="J1660" t="s">
        <v>22</v>
      </c>
      <c r="K1660">
        <v>1.9</v>
      </c>
      <c r="L1660">
        <v>104</v>
      </c>
      <c r="M1660" t="s">
        <v>202</v>
      </c>
      <c r="N1660">
        <v>104</v>
      </c>
      <c r="P1660" cm="1">
        <f t="array" ref="P1660">IF(Q1660&gt;0,INDEX(Q1660:Q23384,MATCH(TRUE,INDEX(Q1660:Q23384="",,),0)-1),"")</f>
        <v>5</v>
      </c>
      <c r="Q1660">
        <v>5</v>
      </c>
      <c r="R1660">
        <f t="shared" si="28"/>
        <v>0</v>
      </c>
    </row>
    <row r="1661" spans="1:18" x14ac:dyDescent="0.3">
      <c r="A1661" t="s">
        <v>190</v>
      </c>
      <c r="B1661" s="1">
        <v>38280</v>
      </c>
      <c r="C1661" t="s">
        <v>191</v>
      </c>
      <c r="D1661" t="s">
        <v>210</v>
      </c>
      <c r="E1661" t="s">
        <v>211</v>
      </c>
      <c r="G1661" s="6" t="s">
        <v>29</v>
      </c>
      <c r="H1661" t="s">
        <v>197</v>
      </c>
      <c r="I1661" t="s">
        <v>21</v>
      </c>
      <c r="J1661" t="s">
        <v>22</v>
      </c>
      <c r="K1661">
        <v>0.5</v>
      </c>
      <c r="L1661">
        <v>24</v>
      </c>
      <c r="M1661" t="s">
        <v>202</v>
      </c>
      <c r="N1661">
        <v>24</v>
      </c>
      <c r="P1661" cm="1">
        <f t="array" ref="P1661">IF(Q1661&gt;0,INDEX(Q1661:Q23385,MATCH(TRUE,INDEX(Q1661:Q23385="",,),0)-1),"")</f>
        <v>5</v>
      </c>
      <c r="Q1661">
        <v>5</v>
      </c>
      <c r="R1661">
        <f t="shared" si="28"/>
        <v>0</v>
      </c>
    </row>
    <row r="1662" spans="1:18" x14ac:dyDescent="0.3">
      <c r="A1662" t="s">
        <v>190</v>
      </c>
      <c r="B1662" s="1">
        <v>38280</v>
      </c>
      <c r="C1662" t="s">
        <v>191</v>
      </c>
      <c r="D1662" t="s">
        <v>210</v>
      </c>
      <c r="E1662" t="s">
        <v>211</v>
      </c>
      <c r="G1662" s="6" t="s">
        <v>29</v>
      </c>
      <c r="H1662" t="s">
        <v>199</v>
      </c>
      <c r="I1662" t="s">
        <v>21</v>
      </c>
      <c r="J1662" t="s">
        <v>22</v>
      </c>
      <c r="K1662">
        <v>0.4</v>
      </c>
      <c r="L1662">
        <v>93</v>
      </c>
      <c r="M1662" t="s">
        <v>202</v>
      </c>
      <c r="N1662">
        <v>93</v>
      </c>
      <c r="P1662" cm="1">
        <f t="array" ref="P1662">IF(Q1662&gt;0,INDEX(Q1662:Q23386,MATCH(TRUE,INDEX(Q1662:Q23386="",,),0)-1),"")</f>
        <v>5</v>
      </c>
      <c r="Q1662">
        <v>5</v>
      </c>
      <c r="R1662">
        <f t="shared" si="28"/>
        <v>0</v>
      </c>
    </row>
    <row r="1663" spans="1:18" x14ac:dyDescent="0.3">
      <c r="A1663" t="s">
        <v>190</v>
      </c>
      <c r="B1663" s="1">
        <v>38280</v>
      </c>
      <c r="C1663" t="s">
        <v>191</v>
      </c>
      <c r="D1663" t="s">
        <v>210</v>
      </c>
      <c r="E1663" t="s">
        <v>211</v>
      </c>
      <c r="G1663" s="6" t="s">
        <v>29</v>
      </c>
      <c r="H1663" t="s">
        <v>154</v>
      </c>
      <c r="I1663" t="s">
        <v>21</v>
      </c>
      <c r="J1663" t="s">
        <v>22</v>
      </c>
      <c r="K1663">
        <v>0.7</v>
      </c>
      <c r="L1663">
        <v>202</v>
      </c>
      <c r="M1663" t="s">
        <v>202</v>
      </c>
      <c r="N1663">
        <v>202</v>
      </c>
      <c r="P1663" cm="1">
        <f t="array" ref="P1663">IF(Q1663&gt;0,INDEX(Q1663:Q23387,MATCH(TRUE,INDEX(Q1663:Q23387="",,),0)-1),"")</f>
        <v>5</v>
      </c>
      <c r="Q1663">
        <v>5</v>
      </c>
      <c r="R1663">
        <f t="shared" si="28"/>
        <v>0</v>
      </c>
    </row>
    <row r="1664" spans="1:18" x14ac:dyDescent="0.3">
      <c r="A1664" t="s">
        <v>190</v>
      </c>
      <c r="B1664" s="1">
        <v>38280</v>
      </c>
      <c r="C1664" t="s">
        <v>191</v>
      </c>
      <c r="D1664" t="s">
        <v>210</v>
      </c>
      <c r="E1664" t="s">
        <v>211</v>
      </c>
      <c r="G1664" s="6" t="s">
        <v>29</v>
      </c>
      <c r="H1664" t="s">
        <v>70</v>
      </c>
      <c r="I1664" t="s">
        <v>26</v>
      </c>
      <c r="J1664" t="s">
        <v>27</v>
      </c>
      <c r="K1664">
        <v>2.2999999999999998</v>
      </c>
      <c r="L1664">
        <v>14.75</v>
      </c>
      <c r="M1664" t="s">
        <v>202</v>
      </c>
      <c r="N1664">
        <v>14.75</v>
      </c>
      <c r="P1664" cm="1">
        <f t="array" ref="P1664">IF(Q1664&gt;0,INDEX(Q1664:Q23388,MATCH(TRUE,INDEX(Q1664:Q23388="",,),0)-1),"")</f>
        <v>5</v>
      </c>
      <c r="Q1664">
        <v>5</v>
      </c>
      <c r="R1664">
        <f t="shared" si="28"/>
        <v>0</v>
      </c>
    </row>
    <row r="1665" spans="1:18" x14ac:dyDescent="0.3">
      <c r="P1665" t="str" cm="1">
        <f t="array" ref="P1665">IF(Q1665&gt;0,INDEX(Q1665:Q23389,MATCH(TRUE,INDEX(Q1665:Q23389="",,),0)-1),"")</f>
        <v/>
      </c>
      <c r="R1665" t="str">
        <f t="shared" si="28"/>
        <v/>
      </c>
    </row>
    <row r="1666" spans="1:18" x14ac:dyDescent="0.3">
      <c r="A1666" t="s">
        <v>190</v>
      </c>
      <c r="B1666" s="1">
        <v>38280</v>
      </c>
      <c r="C1666" t="s">
        <v>191</v>
      </c>
      <c r="D1666" t="s">
        <v>212</v>
      </c>
      <c r="E1666" t="s">
        <v>213</v>
      </c>
      <c r="G1666" t="s">
        <v>19</v>
      </c>
      <c r="H1666" t="s">
        <v>194</v>
      </c>
      <c r="I1666" t="s">
        <v>21</v>
      </c>
      <c r="J1666" t="s">
        <v>22</v>
      </c>
      <c r="K1666">
        <v>251.9</v>
      </c>
      <c r="L1666">
        <v>590</v>
      </c>
      <c r="M1666" t="s">
        <v>209</v>
      </c>
      <c r="N1666">
        <v>1033.5899999999999</v>
      </c>
      <c r="O1666" t="s">
        <v>24</v>
      </c>
      <c r="P1666" cm="1">
        <f t="array" ref="P1666">IF(Q1666&gt;0,INDEX(Q1666:Q23390,MATCH(TRUE,INDEX(Q1666:Q23390="",,),0)-1),"")</f>
        <v>5</v>
      </c>
      <c r="Q1666">
        <v>1</v>
      </c>
      <c r="R1666">
        <f t="shared" si="28"/>
        <v>0</v>
      </c>
    </row>
    <row r="1667" spans="1:18" x14ac:dyDescent="0.3">
      <c r="A1667" t="s">
        <v>190</v>
      </c>
      <c r="B1667" s="1">
        <v>38280</v>
      </c>
      <c r="C1667" t="s">
        <v>191</v>
      </c>
      <c r="D1667" t="s">
        <v>212</v>
      </c>
      <c r="E1667" t="s">
        <v>213</v>
      </c>
      <c r="G1667" t="s">
        <v>19</v>
      </c>
      <c r="H1667" t="s">
        <v>30</v>
      </c>
      <c r="I1667" t="s">
        <v>21</v>
      </c>
      <c r="J1667" t="s">
        <v>22</v>
      </c>
      <c r="K1667">
        <v>69.8</v>
      </c>
      <c r="L1667">
        <v>133</v>
      </c>
      <c r="M1667" t="s">
        <v>209</v>
      </c>
      <c r="N1667">
        <v>181.81</v>
      </c>
      <c r="O1667" t="s">
        <v>24</v>
      </c>
      <c r="P1667" cm="1">
        <f t="array" ref="P1667">IF(Q1667&gt;0,INDEX(Q1667:Q23391,MATCH(TRUE,INDEX(Q1667:Q23391="",,),0)-1),"")</f>
        <v>5</v>
      </c>
      <c r="Q1667">
        <v>1</v>
      </c>
      <c r="R1667">
        <f t="shared" si="28"/>
        <v>0</v>
      </c>
    </row>
    <row r="1668" spans="1:18" x14ac:dyDescent="0.3">
      <c r="A1668" t="s">
        <v>190</v>
      </c>
      <c r="B1668" s="1">
        <v>38280</v>
      </c>
      <c r="C1668" t="s">
        <v>191</v>
      </c>
      <c r="D1668" t="s">
        <v>212</v>
      </c>
      <c r="E1668" t="s">
        <v>213</v>
      </c>
      <c r="G1668" t="s">
        <v>19</v>
      </c>
      <c r="H1668" t="s">
        <v>196</v>
      </c>
      <c r="I1668" t="s">
        <v>21</v>
      </c>
      <c r="J1668" t="s">
        <v>22</v>
      </c>
      <c r="K1668">
        <v>22</v>
      </c>
      <c r="L1668">
        <v>286</v>
      </c>
      <c r="M1668" t="s">
        <v>209</v>
      </c>
      <c r="N1668">
        <v>584.35</v>
      </c>
      <c r="O1668" t="s">
        <v>24</v>
      </c>
      <c r="P1668" cm="1">
        <f t="array" ref="P1668">IF(Q1668&gt;0,INDEX(Q1668:Q23392,MATCH(TRUE,INDEX(Q1668:Q23392="",,),0)-1),"")</f>
        <v>5</v>
      </c>
      <c r="Q1668">
        <v>1</v>
      </c>
      <c r="R1668">
        <f t="shared" si="28"/>
        <v>0</v>
      </c>
    </row>
    <row r="1669" spans="1:18" x14ac:dyDescent="0.3">
      <c r="A1669" t="s">
        <v>190</v>
      </c>
      <c r="B1669" s="1">
        <v>38280</v>
      </c>
      <c r="C1669" t="s">
        <v>191</v>
      </c>
      <c r="D1669" t="s">
        <v>212</v>
      </c>
      <c r="E1669" t="s">
        <v>213</v>
      </c>
      <c r="G1669" t="s">
        <v>19</v>
      </c>
      <c r="H1669" t="s">
        <v>206</v>
      </c>
      <c r="I1669" t="s">
        <v>21</v>
      </c>
      <c r="J1669" t="s">
        <v>22</v>
      </c>
      <c r="K1669">
        <v>26.5</v>
      </c>
      <c r="L1669">
        <v>95</v>
      </c>
      <c r="M1669" t="s">
        <v>209</v>
      </c>
      <c r="N1669">
        <v>108.81</v>
      </c>
      <c r="O1669" t="s">
        <v>24</v>
      </c>
      <c r="P1669" cm="1">
        <f t="array" ref="P1669">IF(Q1669&gt;0,INDEX(Q1669:Q23393,MATCH(TRUE,INDEX(Q1669:Q23393="",,),0)-1),"")</f>
        <v>5</v>
      </c>
      <c r="Q1669">
        <v>1</v>
      </c>
      <c r="R1669">
        <f t="shared" si="28"/>
        <v>0</v>
      </c>
    </row>
    <row r="1670" spans="1:18" x14ac:dyDescent="0.3">
      <c r="A1670" t="s">
        <v>190</v>
      </c>
      <c r="B1670" s="1">
        <v>38280</v>
      </c>
      <c r="C1670" t="s">
        <v>191</v>
      </c>
      <c r="D1670" t="s">
        <v>212</v>
      </c>
      <c r="E1670" t="s">
        <v>213</v>
      </c>
      <c r="G1670" t="s">
        <v>19</v>
      </c>
      <c r="H1670" t="s">
        <v>53</v>
      </c>
      <c r="I1670" t="s">
        <v>26</v>
      </c>
      <c r="J1670" t="s">
        <v>27</v>
      </c>
      <c r="K1670">
        <v>1120.3</v>
      </c>
      <c r="L1670">
        <v>14.75</v>
      </c>
      <c r="M1670" t="s">
        <v>209</v>
      </c>
      <c r="N1670">
        <v>20</v>
      </c>
      <c r="O1670" t="s">
        <v>24</v>
      </c>
      <c r="P1670" cm="1">
        <f t="array" ref="P1670">IF(Q1670&gt;0,INDEX(Q1670:Q23394,MATCH(TRUE,INDEX(Q1670:Q23394="",,),0)-1),"")</f>
        <v>5</v>
      </c>
      <c r="Q1670">
        <v>1</v>
      </c>
      <c r="R1670">
        <f t="shared" si="28"/>
        <v>0</v>
      </c>
    </row>
    <row r="1671" spans="1:18" x14ac:dyDescent="0.3">
      <c r="A1671" t="s">
        <v>190</v>
      </c>
      <c r="B1671" s="1">
        <v>38280</v>
      </c>
      <c r="C1671" t="s">
        <v>191</v>
      </c>
      <c r="D1671" t="s">
        <v>212</v>
      </c>
      <c r="E1671" t="s">
        <v>213</v>
      </c>
      <c r="G1671" t="s">
        <v>19</v>
      </c>
      <c r="H1671" t="s">
        <v>64</v>
      </c>
      <c r="I1671" t="s">
        <v>26</v>
      </c>
      <c r="J1671" t="s">
        <v>27</v>
      </c>
      <c r="K1671">
        <v>1466.5</v>
      </c>
      <c r="L1671">
        <v>8.4499999999999993</v>
      </c>
      <c r="M1671" t="s">
        <v>209</v>
      </c>
      <c r="N1671">
        <v>20</v>
      </c>
      <c r="O1671" t="s">
        <v>24</v>
      </c>
      <c r="P1671" cm="1">
        <f t="array" ref="P1671">IF(Q1671&gt;0,INDEX(Q1671:Q23395,MATCH(TRUE,INDEX(Q1671:Q23395="",,),0)-1),"")</f>
        <v>5</v>
      </c>
      <c r="Q1671">
        <v>1</v>
      </c>
      <c r="R1671">
        <f t="shared" si="28"/>
        <v>0</v>
      </c>
    </row>
    <row r="1672" spans="1:18" x14ac:dyDescent="0.3">
      <c r="A1672" t="s">
        <v>190</v>
      </c>
      <c r="B1672" s="1">
        <v>38280</v>
      </c>
      <c r="C1672" t="s">
        <v>191</v>
      </c>
      <c r="D1672" t="s">
        <v>212</v>
      </c>
      <c r="E1672" t="s">
        <v>213</v>
      </c>
      <c r="G1672" s="6" t="s">
        <v>29</v>
      </c>
      <c r="H1672" t="s">
        <v>214</v>
      </c>
      <c r="I1672" t="s">
        <v>21</v>
      </c>
      <c r="J1672" t="s">
        <v>22</v>
      </c>
      <c r="K1672">
        <v>1</v>
      </c>
      <c r="L1672">
        <v>84</v>
      </c>
      <c r="M1672" t="s">
        <v>209</v>
      </c>
      <c r="N1672">
        <v>84</v>
      </c>
      <c r="O1672" t="s">
        <v>24</v>
      </c>
      <c r="P1672" cm="1">
        <f t="array" ref="P1672">IF(Q1672&gt;0,INDEX(Q1672:Q23396,MATCH(TRUE,INDEX(Q1672:Q23396="",,),0)-1),"")</f>
        <v>5</v>
      </c>
      <c r="Q1672">
        <v>1</v>
      </c>
      <c r="R1672">
        <f t="shared" si="28"/>
        <v>0</v>
      </c>
    </row>
    <row r="1673" spans="1:18" x14ac:dyDescent="0.3">
      <c r="A1673" t="s">
        <v>190</v>
      </c>
      <c r="B1673" s="1">
        <v>38280</v>
      </c>
      <c r="C1673" t="s">
        <v>191</v>
      </c>
      <c r="D1673" t="s">
        <v>212</v>
      </c>
      <c r="E1673" t="s">
        <v>213</v>
      </c>
      <c r="G1673" s="6" t="s">
        <v>29</v>
      </c>
      <c r="H1673" t="s">
        <v>20</v>
      </c>
      <c r="I1673" t="s">
        <v>21</v>
      </c>
      <c r="J1673" t="s">
        <v>22</v>
      </c>
      <c r="K1673">
        <v>1.7</v>
      </c>
      <c r="L1673">
        <v>450</v>
      </c>
      <c r="M1673" t="s">
        <v>209</v>
      </c>
      <c r="N1673">
        <v>450</v>
      </c>
      <c r="O1673" t="s">
        <v>24</v>
      </c>
      <c r="P1673" cm="1">
        <f t="array" ref="P1673">IF(Q1673&gt;0,INDEX(Q1673:Q23397,MATCH(TRUE,INDEX(Q1673:Q23397="",,),0)-1),"")</f>
        <v>5</v>
      </c>
      <c r="Q1673">
        <v>1</v>
      </c>
      <c r="R1673">
        <f t="shared" si="28"/>
        <v>0</v>
      </c>
    </row>
    <row r="1674" spans="1:18" x14ac:dyDescent="0.3">
      <c r="A1674" t="s">
        <v>190</v>
      </c>
      <c r="B1674" s="1">
        <v>38280</v>
      </c>
      <c r="C1674" t="s">
        <v>191</v>
      </c>
      <c r="D1674" t="s">
        <v>212</v>
      </c>
      <c r="E1674" t="s">
        <v>213</v>
      </c>
      <c r="G1674" s="6" t="s">
        <v>29</v>
      </c>
      <c r="H1674" t="s">
        <v>99</v>
      </c>
      <c r="I1674" t="s">
        <v>21</v>
      </c>
      <c r="J1674" t="s">
        <v>22</v>
      </c>
      <c r="K1674">
        <v>0.1</v>
      </c>
      <c r="L1674">
        <v>193</v>
      </c>
      <c r="M1674" t="s">
        <v>209</v>
      </c>
      <c r="N1674">
        <v>193</v>
      </c>
      <c r="O1674" t="s">
        <v>24</v>
      </c>
      <c r="P1674" cm="1">
        <f t="array" ref="P1674">IF(Q1674&gt;0,INDEX(Q1674:Q23398,MATCH(TRUE,INDEX(Q1674:Q23398="",,),0)-1),"")</f>
        <v>5</v>
      </c>
      <c r="Q1674">
        <v>1</v>
      </c>
      <c r="R1674">
        <f t="shared" si="28"/>
        <v>0</v>
      </c>
    </row>
    <row r="1675" spans="1:18" x14ac:dyDescent="0.3">
      <c r="A1675" t="s">
        <v>190</v>
      </c>
      <c r="B1675" s="1">
        <v>38280</v>
      </c>
      <c r="C1675" t="s">
        <v>191</v>
      </c>
      <c r="D1675" t="s">
        <v>212</v>
      </c>
      <c r="E1675" t="s">
        <v>213</v>
      </c>
      <c r="G1675" s="6" t="s">
        <v>29</v>
      </c>
      <c r="H1675" t="s">
        <v>197</v>
      </c>
      <c r="I1675" t="s">
        <v>21</v>
      </c>
      <c r="J1675" t="s">
        <v>22</v>
      </c>
      <c r="K1675">
        <v>3.5</v>
      </c>
      <c r="L1675">
        <v>22</v>
      </c>
      <c r="M1675" t="s">
        <v>209</v>
      </c>
      <c r="N1675">
        <v>22</v>
      </c>
      <c r="O1675" t="s">
        <v>24</v>
      </c>
      <c r="P1675" cm="1">
        <f t="array" ref="P1675">IF(Q1675&gt;0,INDEX(Q1675:Q23399,MATCH(TRUE,INDEX(Q1675:Q23399="",,),0)-1),"")</f>
        <v>5</v>
      </c>
      <c r="Q1675">
        <v>1</v>
      </c>
      <c r="R1675">
        <f t="shared" si="28"/>
        <v>0</v>
      </c>
    </row>
    <row r="1676" spans="1:18" x14ac:dyDescent="0.3">
      <c r="A1676" t="s">
        <v>190</v>
      </c>
      <c r="B1676" s="1">
        <v>38280</v>
      </c>
      <c r="C1676" t="s">
        <v>191</v>
      </c>
      <c r="D1676" t="s">
        <v>212</v>
      </c>
      <c r="E1676" t="s">
        <v>213</v>
      </c>
      <c r="G1676" s="6" t="s">
        <v>29</v>
      </c>
      <c r="H1676" t="s">
        <v>122</v>
      </c>
      <c r="I1676" t="s">
        <v>21</v>
      </c>
      <c r="J1676" t="s">
        <v>22</v>
      </c>
      <c r="K1676">
        <v>0.3</v>
      </c>
      <c r="L1676">
        <v>22</v>
      </c>
      <c r="M1676" t="s">
        <v>209</v>
      </c>
      <c r="N1676">
        <v>22</v>
      </c>
      <c r="O1676" t="s">
        <v>24</v>
      </c>
      <c r="P1676" cm="1">
        <f t="array" ref="P1676">IF(Q1676&gt;0,INDEX(Q1676:Q23400,MATCH(TRUE,INDEX(Q1676:Q23400="",,),0)-1),"")</f>
        <v>5</v>
      </c>
      <c r="Q1676">
        <v>1</v>
      </c>
      <c r="R1676">
        <f t="shared" si="28"/>
        <v>0</v>
      </c>
    </row>
    <row r="1677" spans="1:18" x14ac:dyDescent="0.3">
      <c r="A1677" t="s">
        <v>190</v>
      </c>
      <c r="B1677" s="1">
        <v>38280</v>
      </c>
      <c r="C1677" t="s">
        <v>191</v>
      </c>
      <c r="D1677" t="s">
        <v>212</v>
      </c>
      <c r="E1677" t="s">
        <v>213</v>
      </c>
      <c r="G1677" s="6" t="s">
        <v>29</v>
      </c>
      <c r="H1677" t="s">
        <v>215</v>
      </c>
      <c r="I1677" t="s">
        <v>21</v>
      </c>
      <c r="J1677" t="s">
        <v>22</v>
      </c>
      <c r="K1677">
        <v>2.2000000000000002</v>
      </c>
      <c r="L1677">
        <v>22</v>
      </c>
      <c r="M1677" t="s">
        <v>209</v>
      </c>
      <c r="N1677">
        <v>22</v>
      </c>
      <c r="O1677" t="s">
        <v>24</v>
      </c>
      <c r="P1677" cm="1">
        <f t="array" ref="P1677">IF(Q1677&gt;0,INDEX(Q1677:Q23401,MATCH(TRUE,INDEX(Q1677:Q23401="",,),0)-1),"")</f>
        <v>5</v>
      </c>
      <c r="Q1677">
        <v>1</v>
      </c>
      <c r="R1677">
        <f t="shared" si="28"/>
        <v>0</v>
      </c>
    </row>
    <row r="1678" spans="1:18" x14ac:dyDescent="0.3">
      <c r="A1678" t="s">
        <v>190</v>
      </c>
      <c r="B1678" s="1">
        <v>38280</v>
      </c>
      <c r="C1678" t="s">
        <v>191</v>
      </c>
      <c r="D1678" t="s">
        <v>212</v>
      </c>
      <c r="E1678" t="s">
        <v>213</v>
      </c>
      <c r="G1678" s="6" t="s">
        <v>29</v>
      </c>
      <c r="H1678" t="s">
        <v>154</v>
      </c>
      <c r="I1678" t="s">
        <v>21</v>
      </c>
      <c r="J1678" t="s">
        <v>22</v>
      </c>
      <c r="K1678">
        <v>0.6</v>
      </c>
      <c r="L1678">
        <v>184</v>
      </c>
      <c r="M1678" t="s">
        <v>209</v>
      </c>
      <c r="N1678">
        <v>184</v>
      </c>
      <c r="O1678" t="s">
        <v>24</v>
      </c>
      <c r="P1678" cm="1">
        <f t="array" ref="P1678">IF(Q1678&gt;0,INDEX(Q1678:Q23402,MATCH(TRUE,INDEX(Q1678:Q23402="",,),0)-1),"")</f>
        <v>5</v>
      </c>
      <c r="Q1678">
        <v>1</v>
      </c>
      <c r="R1678">
        <f t="shared" si="28"/>
        <v>0</v>
      </c>
    </row>
    <row r="1679" spans="1:18" x14ac:dyDescent="0.3">
      <c r="A1679" t="s">
        <v>190</v>
      </c>
      <c r="B1679" s="1">
        <v>38280</v>
      </c>
      <c r="C1679" t="s">
        <v>191</v>
      </c>
      <c r="D1679" t="s">
        <v>212</v>
      </c>
      <c r="E1679" t="s">
        <v>213</v>
      </c>
      <c r="G1679" s="6" t="s">
        <v>29</v>
      </c>
      <c r="H1679" t="s">
        <v>70</v>
      </c>
      <c r="I1679" t="s">
        <v>26</v>
      </c>
      <c r="J1679" t="s">
        <v>27</v>
      </c>
      <c r="K1679">
        <v>68.7</v>
      </c>
      <c r="L1679">
        <v>12.75</v>
      </c>
      <c r="M1679" t="s">
        <v>209</v>
      </c>
      <c r="N1679">
        <v>12.75</v>
      </c>
      <c r="O1679" t="s">
        <v>24</v>
      </c>
      <c r="P1679" cm="1">
        <f t="array" ref="P1679">IF(Q1679&gt;0,INDEX(Q1679:Q23403,MATCH(TRUE,INDEX(Q1679:Q23403="",,),0)-1),"")</f>
        <v>5</v>
      </c>
      <c r="Q1679">
        <v>1</v>
      </c>
      <c r="R1679">
        <f t="shared" si="28"/>
        <v>0</v>
      </c>
    </row>
    <row r="1680" spans="1:18" x14ac:dyDescent="0.3">
      <c r="A1680" t="s">
        <v>190</v>
      </c>
      <c r="B1680" s="1">
        <v>38280</v>
      </c>
      <c r="C1680" t="s">
        <v>191</v>
      </c>
      <c r="D1680" t="s">
        <v>212</v>
      </c>
      <c r="E1680" t="s">
        <v>213</v>
      </c>
      <c r="G1680" t="s">
        <v>19</v>
      </c>
      <c r="H1680" t="s">
        <v>194</v>
      </c>
      <c r="I1680" t="s">
        <v>21</v>
      </c>
      <c r="J1680" t="s">
        <v>22</v>
      </c>
      <c r="K1680">
        <v>251.9</v>
      </c>
      <c r="L1680">
        <v>590</v>
      </c>
      <c r="M1680" t="s">
        <v>205</v>
      </c>
      <c r="N1680">
        <v>1007</v>
      </c>
      <c r="P1680" cm="1">
        <f t="array" ref="P1680">IF(Q1680&gt;0,INDEX(Q1680:Q23404,MATCH(TRUE,INDEX(Q1680:Q23404="",,),0)-1),"")</f>
        <v>5</v>
      </c>
      <c r="Q1680">
        <v>2</v>
      </c>
      <c r="R1680">
        <f t="shared" si="28"/>
        <v>0</v>
      </c>
    </row>
    <row r="1681" spans="1:18" x14ac:dyDescent="0.3">
      <c r="A1681" t="s">
        <v>190</v>
      </c>
      <c r="B1681" s="1">
        <v>38280</v>
      </c>
      <c r="C1681" t="s">
        <v>191</v>
      </c>
      <c r="D1681" t="s">
        <v>212</v>
      </c>
      <c r="E1681" t="s">
        <v>213</v>
      </c>
      <c r="G1681" t="s">
        <v>19</v>
      </c>
      <c r="H1681" t="s">
        <v>30</v>
      </c>
      <c r="I1681" t="s">
        <v>21</v>
      </c>
      <c r="J1681" t="s">
        <v>22</v>
      </c>
      <c r="K1681">
        <v>69.8</v>
      </c>
      <c r="L1681">
        <v>133</v>
      </c>
      <c r="M1681" t="s">
        <v>205</v>
      </c>
      <c r="N1681">
        <v>200</v>
      </c>
      <c r="P1681" cm="1">
        <f t="array" ref="P1681">IF(Q1681&gt;0,INDEX(Q1681:Q23405,MATCH(TRUE,INDEX(Q1681:Q23405="",,),0)-1),"")</f>
        <v>5</v>
      </c>
      <c r="Q1681">
        <v>2</v>
      </c>
      <c r="R1681">
        <f t="shared" si="28"/>
        <v>0</v>
      </c>
    </row>
    <row r="1682" spans="1:18" x14ac:dyDescent="0.3">
      <c r="A1682" t="s">
        <v>190</v>
      </c>
      <c r="B1682" s="1">
        <v>38280</v>
      </c>
      <c r="C1682" t="s">
        <v>191</v>
      </c>
      <c r="D1682" t="s">
        <v>212</v>
      </c>
      <c r="E1682" t="s">
        <v>213</v>
      </c>
      <c r="G1682" t="s">
        <v>19</v>
      </c>
      <c r="H1682" t="s">
        <v>196</v>
      </c>
      <c r="I1682" t="s">
        <v>21</v>
      </c>
      <c r="J1682" t="s">
        <v>22</v>
      </c>
      <c r="K1682">
        <v>22</v>
      </c>
      <c r="L1682">
        <v>286</v>
      </c>
      <c r="M1682" t="s">
        <v>205</v>
      </c>
      <c r="N1682">
        <v>350</v>
      </c>
      <c r="P1682" cm="1">
        <f t="array" ref="P1682">IF(Q1682&gt;0,INDEX(Q1682:Q23406,MATCH(TRUE,INDEX(Q1682:Q23406="",,),0)-1),"")</f>
        <v>5</v>
      </c>
      <c r="Q1682">
        <v>2</v>
      </c>
      <c r="R1682">
        <f t="shared" si="28"/>
        <v>0</v>
      </c>
    </row>
    <row r="1683" spans="1:18" x14ac:dyDescent="0.3">
      <c r="A1683" t="s">
        <v>190</v>
      </c>
      <c r="B1683" s="1">
        <v>38280</v>
      </c>
      <c r="C1683" t="s">
        <v>191</v>
      </c>
      <c r="D1683" t="s">
        <v>212</v>
      </c>
      <c r="E1683" t="s">
        <v>213</v>
      </c>
      <c r="G1683" t="s">
        <v>19</v>
      </c>
      <c r="H1683" t="s">
        <v>206</v>
      </c>
      <c r="I1683" t="s">
        <v>21</v>
      </c>
      <c r="J1683" t="s">
        <v>22</v>
      </c>
      <c r="K1683">
        <v>26.5</v>
      </c>
      <c r="L1683">
        <v>95</v>
      </c>
      <c r="M1683" t="s">
        <v>205</v>
      </c>
      <c r="N1683">
        <v>100</v>
      </c>
      <c r="P1683" cm="1">
        <f t="array" ref="P1683">IF(Q1683&gt;0,INDEX(Q1683:Q23407,MATCH(TRUE,INDEX(Q1683:Q23407="",,),0)-1),"")</f>
        <v>5</v>
      </c>
      <c r="Q1683">
        <v>2</v>
      </c>
      <c r="R1683">
        <f t="shared" si="28"/>
        <v>0</v>
      </c>
    </row>
    <row r="1684" spans="1:18" x14ac:dyDescent="0.3">
      <c r="A1684" t="s">
        <v>190</v>
      </c>
      <c r="B1684" s="1">
        <v>38280</v>
      </c>
      <c r="C1684" t="s">
        <v>191</v>
      </c>
      <c r="D1684" t="s">
        <v>212</v>
      </c>
      <c r="E1684" t="s">
        <v>213</v>
      </c>
      <c r="G1684" t="s">
        <v>19</v>
      </c>
      <c r="H1684" t="s">
        <v>53</v>
      </c>
      <c r="I1684" t="s">
        <v>26</v>
      </c>
      <c r="J1684" t="s">
        <v>27</v>
      </c>
      <c r="K1684">
        <v>1120.3</v>
      </c>
      <c r="L1684">
        <v>14.75</v>
      </c>
      <c r="M1684" t="s">
        <v>205</v>
      </c>
      <c r="N1684">
        <v>18</v>
      </c>
      <c r="P1684" cm="1">
        <f t="array" ref="P1684">IF(Q1684&gt;0,INDEX(Q1684:Q23408,MATCH(TRUE,INDEX(Q1684:Q23408="",,),0)-1),"")</f>
        <v>5</v>
      </c>
      <c r="Q1684">
        <v>2</v>
      </c>
      <c r="R1684">
        <f t="shared" si="28"/>
        <v>0</v>
      </c>
    </row>
    <row r="1685" spans="1:18" x14ac:dyDescent="0.3">
      <c r="A1685" t="s">
        <v>190</v>
      </c>
      <c r="B1685" s="1">
        <v>38280</v>
      </c>
      <c r="C1685" t="s">
        <v>191</v>
      </c>
      <c r="D1685" t="s">
        <v>212</v>
      </c>
      <c r="E1685" t="s">
        <v>213</v>
      </c>
      <c r="G1685" t="s">
        <v>19</v>
      </c>
      <c r="H1685" t="s">
        <v>64</v>
      </c>
      <c r="I1685" t="s">
        <v>26</v>
      </c>
      <c r="J1685" t="s">
        <v>27</v>
      </c>
      <c r="K1685">
        <v>1466.5</v>
      </c>
      <c r="L1685">
        <v>8.4499999999999993</v>
      </c>
      <c r="M1685" t="s">
        <v>205</v>
      </c>
      <c r="N1685">
        <v>19</v>
      </c>
      <c r="P1685" cm="1">
        <f t="array" ref="P1685">IF(Q1685&gt;0,INDEX(Q1685:Q23409,MATCH(TRUE,INDEX(Q1685:Q23409="",,),0)-1),"")</f>
        <v>5</v>
      </c>
      <c r="Q1685">
        <v>2</v>
      </c>
      <c r="R1685">
        <f t="shared" si="28"/>
        <v>0</v>
      </c>
    </row>
    <row r="1686" spans="1:18" x14ac:dyDescent="0.3">
      <c r="A1686" t="s">
        <v>190</v>
      </c>
      <c r="B1686" s="1">
        <v>38280</v>
      </c>
      <c r="C1686" t="s">
        <v>191</v>
      </c>
      <c r="D1686" t="s">
        <v>212</v>
      </c>
      <c r="E1686" t="s">
        <v>213</v>
      </c>
      <c r="G1686" s="6" t="s">
        <v>29</v>
      </c>
      <c r="H1686" t="s">
        <v>214</v>
      </c>
      <c r="I1686" t="s">
        <v>21</v>
      </c>
      <c r="J1686" t="s">
        <v>22</v>
      </c>
      <c r="K1686">
        <v>1</v>
      </c>
      <c r="L1686">
        <v>84</v>
      </c>
      <c r="M1686" t="s">
        <v>205</v>
      </c>
      <c r="N1686">
        <v>84</v>
      </c>
      <c r="P1686" cm="1">
        <f t="array" ref="P1686">IF(Q1686&gt;0,INDEX(Q1686:Q23410,MATCH(TRUE,INDEX(Q1686:Q23410="",,),0)-1),"")</f>
        <v>5</v>
      </c>
      <c r="Q1686">
        <v>2</v>
      </c>
      <c r="R1686">
        <f t="shared" si="28"/>
        <v>0</v>
      </c>
    </row>
    <row r="1687" spans="1:18" x14ac:dyDescent="0.3">
      <c r="A1687" t="s">
        <v>190</v>
      </c>
      <c r="B1687" s="1">
        <v>38280</v>
      </c>
      <c r="C1687" t="s">
        <v>191</v>
      </c>
      <c r="D1687" t="s">
        <v>212</v>
      </c>
      <c r="E1687" t="s">
        <v>213</v>
      </c>
      <c r="G1687" s="6" t="s">
        <v>29</v>
      </c>
      <c r="H1687" t="s">
        <v>20</v>
      </c>
      <c r="I1687" t="s">
        <v>21</v>
      </c>
      <c r="J1687" t="s">
        <v>22</v>
      </c>
      <c r="K1687">
        <v>1.7</v>
      </c>
      <c r="L1687">
        <v>450</v>
      </c>
      <c r="M1687" t="s">
        <v>205</v>
      </c>
      <c r="N1687">
        <v>450</v>
      </c>
      <c r="P1687" cm="1">
        <f t="array" ref="P1687">IF(Q1687&gt;0,INDEX(Q1687:Q23411,MATCH(TRUE,INDEX(Q1687:Q23411="",,),0)-1),"")</f>
        <v>5</v>
      </c>
      <c r="Q1687">
        <v>2</v>
      </c>
      <c r="R1687">
        <f t="shared" si="28"/>
        <v>0</v>
      </c>
    </row>
    <row r="1688" spans="1:18" x14ac:dyDescent="0.3">
      <c r="A1688" t="s">
        <v>190</v>
      </c>
      <c r="B1688" s="1">
        <v>38280</v>
      </c>
      <c r="C1688" t="s">
        <v>191</v>
      </c>
      <c r="D1688" t="s">
        <v>212</v>
      </c>
      <c r="E1688" t="s">
        <v>213</v>
      </c>
      <c r="G1688" s="6" t="s">
        <v>29</v>
      </c>
      <c r="H1688" t="s">
        <v>99</v>
      </c>
      <c r="I1688" t="s">
        <v>21</v>
      </c>
      <c r="J1688" t="s">
        <v>22</v>
      </c>
      <c r="K1688">
        <v>0.1</v>
      </c>
      <c r="L1688">
        <v>193</v>
      </c>
      <c r="M1688" t="s">
        <v>205</v>
      </c>
      <c r="N1688">
        <v>193</v>
      </c>
      <c r="P1688" cm="1">
        <f t="array" ref="P1688">IF(Q1688&gt;0,INDEX(Q1688:Q23412,MATCH(TRUE,INDEX(Q1688:Q23412="",,),0)-1),"")</f>
        <v>5</v>
      </c>
      <c r="Q1688">
        <v>2</v>
      </c>
      <c r="R1688">
        <f t="shared" si="28"/>
        <v>0</v>
      </c>
    </row>
    <row r="1689" spans="1:18" x14ac:dyDescent="0.3">
      <c r="A1689" t="s">
        <v>190</v>
      </c>
      <c r="B1689" s="1">
        <v>38280</v>
      </c>
      <c r="C1689" t="s">
        <v>191</v>
      </c>
      <c r="D1689" t="s">
        <v>212</v>
      </c>
      <c r="E1689" t="s">
        <v>213</v>
      </c>
      <c r="G1689" s="6" t="s">
        <v>29</v>
      </c>
      <c r="H1689" t="s">
        <v>197</v>
      </c>
      <c r="I1689" t="s">
        <v>21</v>
      </c>
      <c r="J1689" t="s">
        <v>22</v>
      </c>
      <c r="K1689">
        <v>3.5</v>
      </c>
      <c r="L1689">
        <v>22</v>
      </c>
      <c r="M1689" t="s">
        <v>205</v>
      </c>
      <c r="N1689">
        <v>22</v>
      </c>
      <c r="P1689" cm="1">
        <f t="array" ref="P1689">IF(Q1689&gt;0,INDEX(Q1689:Q23413,MATCH(TRUE,INDEX(Q1689:Q23413="",,),0)-1),"")</f>
        <v>5</v>
      </c>
      <c r="Q1689">
        <v>2</v>
      </c>
      <c r="R1689">
        <f t="shared" si="28"/>
        <v>0</v>
      </c>
    </row>
    <row r="1690" spans="1:18" x14ac:dyDescent="0.3">
      <c r="A1690" t="s">
        <v>190</v>
      </c>
      <c r="B1690" s="1">
        <v>38280</v>
      </c>
      <c r="C1690" t="s">
        <v>191</v>
      </c>
      <c r="D1690" t="s">
        <v>212</v>
      </c>
      <c r="E1690" t="s">
        <v>213</v>
      </c>
      <c r="G1690" s="6" t="s">
        <v>29</v>
      </c>
      <c r="H1690" t="s">
        <v>122</v>
      </c>
      <c r="I1690" t="s">
        <v>21</v>
      </c>
      <c r="J1690" t="s">
        <v>22</v>
      </c>
      <c r="K1690">
        <v>0.3</v>
      </c>
      <c r="L1690">
        <v>22</v>
      </c>
      <c r="M1690" t="s">
        <v>205</v>
      </c>
      <c r="N1690">
        <v>22</v>
      </c>
      <c r="P1690" cm="1">
        <f t="array" ref="P1690">IF(Q1690&gt;0,INDEX(Q1690:Q23414,MATCH(TRUE,INDEX(Q1690:Q23414="",,),0)-1),"")</f>
        <v>5</v>
      </c>
      <c r="Q1690">
        <v>2</v>
      </c>
      <c r="R1690">
        <f t="shared" si="28"/>
        <v>0</v>
      </c>
    </row>
    <row r="1691" spans="1:18" x14ac:dyDescent="0.3">
      <c r="A1691" t="s">
        <v>190</v>
      </c>
      <c r="B1691" s="1">
        <v>38280</v>
      </c>
      <c r="C1691" t="s">
        <v>191</v>
      </c>
      <c r="D1691" t="s">
        <v>212</v>
      </c>
      <c r="E1691" t="s">
        <v>213</v>
      </c>
      <c r="G1691" s="6" t="s">
        <v>29</v>
      </c>
      <c r="H1691" t="s">
        <v>215</v>
      </c>
      <c r="I1691" t="s">
        <v>21</v>
      </c>
      <c r="J1691" t="s">
        <v>22</v>
      </c>
      <c r="K1691">
        <v>2.2000000000000002</v>
      </c>
      <c r="L1691">
        <v>22</v>
      </c>
      <c r="M1691" t="s">
        <v>205</v>
      </c>
      <c r="N1691">
        <v>22</v>
      </c>
      <c r="P1691" cm="1">
        <f t="array" ref="P1691">IF(Q1691&gt;0,INDEX(Q1691:Q23415,MATCH(TRUE,INDEX(Q1691:Q23415="",,),0)-1),"")</f>
        <v>5</v>
      </c>
      <c r="Q1691">
        <v>2</v>
      </c>
      <c r="R1691">
        <f t="shared" si="28"/>
        <v>0</v>
      </c>
    </row>
    <row r="1692" spans="1:18" x14ac:dyDescent="0.3">
      <c r="A1692" t="s">
        <v>190</v>
      </c>
      <c r="B1692" s="1">
        <v>38280</v>
      </c>
      <c r="C1692" t="s">
        <v>191</v>
      </c>
      <c r="D1692" t="s">
        <v>212</v>
      </c>
      <c r="E1692" t="s">
        <v>213</v>
      </c>
      <c r="G1692" s="6" t="s">
        <v>29</v>
      </c>
      <c r="H1692" t="s">
        <v>154</v>
      </c>
      <c r="I1692" t="s">
        <v>21</v>
      </c>
      <c r="J1692" t="s">
        <v>22</v>
      </c>
      <c r="K1692">
        <v>0.6</v>
      </c>
      <c r="L1692">
        <v>184</v>
      </c>
      <c r="M1692" t="s">
        <v>205</v>
      </c>
      <c r="N1692">
        <v>184</v>
      </c>
      <c r="P1692" cm="1">
        <f t="array" ref="P1692">IF(Q1692&gt;0,INDEX(Q1692:Q23416,MATCH(TRUE,INDEX(Q1692:Q23416="",,),0)-1),"")</f>
        <v>5</v>
      </c>
      <c r="Q1692">
        <v>2</v>
      </c>
      <c r="R1692">
        <f t="shared" si="28"/>
        <v>0</v>
      </c>
    </row>
    <row r="1693" spans="1:18" x14ac:dyDescent="0.3">
      <c r="A1693" t="s">
        <v>190</v>
      </c>
      <c r="B1693" s="1">
        <v>38280</v>
      </c>
      <c r="C1693" t="s">
        <v>191</v>
      </c>
      <c r="D1693" t="s">
        <v>212</v>
      </c>
      <c r="E1693" t="s">
        <v>213</v>
      </c>
      <c r="G1693" s="6" t="s">
        <v>29</v>
      </c>
      <c r="H1693" t="s">
        <v>70</v>
      </c>
      <c r="I1693" t="s">
        <v>26</v>
      </c>
      <c r="J1693" t="s">
        <v>27</v>
      </c>
      <c r="K1693">
        <v>68.7</v>
      </c>
      <c r="L1693">
        <v>12.75</v>
      </c>
      <c r="M1693" t="s">
        <v>205</v>
      </c>
      <c r="N1693">
        <v>12.75</v>
      </c>
      <c r="P1693" cm="1">
        <f t="array" ref="P1693">IF(Q1693&gt;0,INDEX(Q1693:Q23417,MATCH(TRUE,INDEX(Q1693:Q23417="",,),0)-1),"")</f>
        <v>5</v>
      </c>
      <c r="Q1693">
        <v>2</v>
      </c>
      <c r="R1693">
        <f t="shared" si="28"/>
        <v>0</v>
      </c>
    </row>
    <row r="1694" spans="1:18" x14ac:dyDescent="0.3">
      <c r="A1694" t="s">
        <v>190</v>
      </c>
      <c r="B1694" s="1">
        <v>38280</v>
      </c>
      <c r="C1694" t="s">
        <v>191</v>
      </c>
      <c r="D1694" t="s">
        <v>212</v>
      </c>
      <c r="E1694" t="s">
        <v>213</v>
      </c>
      <c r="G1694" t="s">
        <v>19</v>
      </c>
      <c r="H1694" t="s">
        <v>194</v>
      </c>
      <c r="I1694" t="s">
        <v>21</v>
      </c>
      <c r="J1694" t="s">
        <v>22</v>
      </c>
      <c r="K1694">
        <v>251.9</v>
      </c>
      <c r="L1694">
        <v>590</v>
      </c>
      <c r="M1694" t="s">
        <v>207</v>
      </c>
      <c r="N1694">
        <v>980</v>
      </c>
      <c r="P1694" cm="1">
        <f t="array" ref="P1694">IF(Q1694&gt;0,INDEX(Q1694:Q23418,MATCH(TRUE,INDEX(Q1694:Q23418="",,),0)-1),"")</f>
        <v>5</v>
      </c>
      <c r="Q1694">
        <v>3</v>
      </c>
      <c r="R1694">
        <f t="shared" si="28"/>
        <v>0</v>
      </c>
    </row>
    <row r="1695" spans="1:18" x14ac:dyDescent="0.3">
      <c r="A1695" t="s">
        <v>190</v>
      </c>
      <c r="B1695" s="1">
        <v>38280</v>
      </c>
      <c r="C1695" t="s">
        <v>191</v>
      </c>
      <c r="D1695" t="s">
        <v>212</v>
      </c>
      <c r="E1695" t="s">
        <v>213</v>
      </c>
      <c r="G1695" t="s">
        <v>19</v>
      </c>
      <c r="H1695" t="s">
        <v>30</v>
      </c>
      <c r="I1695" t="s">
        <v>21</v>
      </c>
      <c r="J1695" t="s">
        <v>22</v>
      </c>
      <c r="K1695">
        <v>69.8</v>
      </c>
      <c r="L1695">
        <v>133</v>
      </c>
      <c r="M1695" t="s">
        <v>207</v>
      </c>
      <c r="N1695">
        <v>210</v>
      </c>
      <c r="P1695" cm="1">
        <f t="array" ref="P1695">IF(Q1695&gt;0,INDEX(Q1695:Q23419,MATCH(TRUE,INDEX(Q1695:Q23419="",,),0)-1),"")</f>
        <v>5</v>
      </c>
      <c r="Q1695">
        <v>3</v>
      </c>
      <c r="R1695">
        <f t="shared" si="28"/>
        <v>0</v>
      </c>
    </row>
    <row r="1696" spans="1:18" x14ac:dyDescent="0.3">
      <c r="A1696" t="s">
        <v>190</v>
      </c>
      <c r="B1696" s="1">
        <v>38280</v>
      </c>
      <c r="C1696" t="s">
        <v>191</v>
      </c>
      <c r="D1696" t="s">
        <v>212</v>
      </c>
      <c r="E1696" t="s">
        <v>213</v>
      </c>
      <c r="G1696" t="s">
        <v>19</v>
      </c>
      <c r="H1696" t="s">
        <v>196</v>
      </c>
      <c r="I1696" t="s">
        <v>21</v>
      </c>
      <c r="J1696" t="s">
        <v>22</v>
      </c>
      <c r="K1696">
        <v>22</v>
      </c>
      <c r="L1696">
        <v>286</v>
      </c>
      <c r="M1696" t="s">
        <v>207</v>
      </c>
      <c r="N1696">
        <v>310</v>
      </c>
      <c r="P1696" cm="1">
        <f t="array" ref="P1696">IF(Q1696&gt;0,INDEX(Q1696:Q23420,MATCH(TRUE,INDEX(Q1696:Q23420="",,),0)-1),"")</f>
        <v>5</v>
      </c>
      <c r="Q1696">
        <v>3</v>
      </c>
      <c r="R1696">
        <f t="shared" si="28"/>
        <v>0</v>
      </c>
    </row>
    <row r="1697" spans="1:18" x14ac:dyDescent="0.3">
      <c r="A1697" t="s">
        <v>190</v>
      </c>
      <c r="B1697" s="1">
        <v>38280</v>
      </c>
      <c r="C1697" t="s">
        <v>191</v>
      </c>
      <c r="D1697" t="s">
        <v>212</v>
      </c>
      <c r="E1697" t="s">
        <v>213</v>
      </c>
      <c r="G1697" t="s">
        <v>19</v>
      </c>
      <c r="H1697" t="s">
        <v>206</v>
      </c>
      <c r="I1697" t="s">
        <v>21</v>
      </c>
      <c r="J1697" t="s">
        <v>22</v>
      </c>
      <c r="K1697">
        <v>26.5</v>
      </c>
      <c r="L1697">
        <v>95</v>
      </c>
      <c r="M1697" t="s">
        <v>207</v>
      </c>
      <c r="N1697">
        <v>150</v>
      </c>
      <c r="P1697" cm="1">
        <f t="array" ref="P1697">IF(Q1697&gt;0,INDEX(Q1697:Q23421,MATCH(TRUE,INDEX(Q1697:Q23421="",,),0)-1),"")</f>
        <v>5</v>
      </c>
      <c r="Q1697">
        <v>3</v>
      </c>
      <c r="R1697">
        <f t="shared" si="28"/>
        <v>0</v>
      </c>
    </row>
    <row r="1698" spans="1:18" x14ac:dyDescent="0.3">
      <c r="A1698" t="s">
        <v>190</v>
      </c>
      <c r="B1698" s="1">
        <v>38280</v>
      </c>
      <c r="C1698" t="s">
        <v>191</v>
      </c>
      <c r="D1698" t="s">
        <v>212</v>
      </c>
      <c r="E1698" t="s">
        <v>213</v>
      </c>
      <c r="G1698" t="s">
        <v>19</v>
      </c>
      <c r="H1698" t="s">
        <v>53</v>
      </c>
      <c r="I1698" t="s">
        <v>26</v>
      </c>
      <c r="J1698" t="s">
        <v>27</v>
      </c>
      <c r="K1698">
        <v>1120.3</v>
      </c>
      <c r="L1698">
        <v>14.75</v>
      </c>
      <c r="M1698" t="s">
        <v>207</v>
      </c>
      <c r="N1698">
        <v>16.8</v>
      </c>
      <c r="P1698" cm="1">
        <f t="array" ref="P1698">IF(Q1698&gt;0,INDEX(Q1698:Q23422,MATCH(TRUE,INDEX(Q1698:Q23422="",,),0)-1),"")</f>
        <v>5</v>
      </c>
      <c r="Q1698">
        <v>3</v>
      </c>
      <c r="R1698">
        <f t="shared" si="28"/>
        <v>0</v>
      </c>
    </row>
    <row r="1699" spans="1:18" x14ac:dyDescent="0.3">
      <c r="A1699" t="s">
        <v>190</v>
      </c>
      <c r="B1699" s="1">
        <v>38280</v>
      </c>
      <c r="C1699" t="s">
        <v>191</v>
      </c>
      <c r="D1699" t="s">
        <v>212</v>
      </c>
      <c r="E1699" t="s">
        <v>213</v>
      </c>
      <c r="G1699" t="s">
        <v>19</v>
      </c>
      <c r="H1699" t="s">
        <v>64</v>
      </c>
      <c r="I1699" t="s">
        <v>26</v>
      </c>
      <c r="J1699" t="s">
        <v>27</v>
      </c>
      <c r="K1699">
        <v>1466.5</v>
      </c>
      <c r="L1699">
        <v>8.4499999999999993</v>
      </c>
      <c r="M1699" t="s">
        <v>207</v>
      </c>
      <c r="N1699">
        <v>10.9</v>
      </c>
      <c r="P1699" cm="1">
        <f t="array" ref="P1699">IF(Q1699&gt;0,INDEX(Q1699:Q23423,MATCH(TRUE,INDEX(Q1699:Q23423="",,),0)-1),"")</f>
        <v>5</v>
      </c>
      <c r="Q1699">
        <v>3</v>
      </c>
      <c r="R1699">
        <f t="shared" si="28"/>
        <v>0</v>
      </c>
    </row>
    <row r="1700" spans="1:18" x14ac:dyDescent="0.3">
      <c r="A1700" t="s">
        <v>190</v>
      </c>
      <c r="B1700" s="1">
        <v>38280</v>
      </c>
      <c r="C1700" t="s">
        <v>191</v>
      </c>
      <c r="D1700" t="s">
        <v>212</v>
      </c>
      <c r="E1700" t="s">
        <v>213</v>
      </c>
      <c r="G1700" s="6" t="s">
        <v>29</v>
      </c>
      <c r="H1700" t="s">
        <v>214</v>
      </c>
      <c r="I1700" t="s">
        <v>21</v>
      </c>
      <c r="J1700" t="s">
        <v>22</v>
      </c>
      <c r="K1700">
        <v>1</v>
      </c>
      <c r="L1700">
        <v>84</v>
      </c>
      <c r="M1700" t="s">
        <v>207</v>
      </c>
      <c r="N1700">
        <v>84</v>
      </c>
      <c r="P1700" cm="1">
        <f t="array" ref="P1700">IF(Q1700&gt;0,INDEX(Q1700:Q23424,MATCH(TRUE,INDEX(Q1700:Q23424="",,),0)-1),"")</f>
        <v>5</v>
      </c>
      <c r="Q1700">
        <v>3</v>
      </c>
      <c r="R1700">
        <f t="shared" si="28"/>
        <v>0</v>
      </c>
    </row>
    <row r="1701" spans="1:18" x14ac:dyDescent="0.3">
      <c r="A1701" t="s">
        <v>190</v>
      </c>
      <c r="B1701" s="1">
        <v>38280</v>
      </c>
      <c r="C1701" t="s">
        <v>191</v>
      </c>
      <c r="D1701" t="s">
        <v>212</v>
      </c>
      <c r="E1701" t="s">
        <v>213</v>
      </c>
      <c r="G1701" s="6" t="s">
        <v>29</v>
      </c>
      <c r="H1701" t="s">
        <v>20</v>
      </c>
      <c r="I1701" t="s">
        <v>21</v>
      </c>
      <c r="J1701" t="s">
        <v>22</v>
      </c>
      <c r="K1701">
        <v>1.7</v>
      </c>
      <c r="L1701">
        <v>450</v>
      </c>
      <c r="M1701" t="s">
        <v>207</v>
      </c>
      <c r="N1701">
        <v>450</v>
      </c>
      <c r="P1701" cm="1">
        <f t="array" ref="P1701">IF(Q1701&gt;0,INDEX(Q1701:Q23425,MATCH(TRUE,INDEX(Q1701:Q23425="",,),0)-1),"")</f>
        <v>5</v>
      </c>
      <c r="Q1701">
        <v>3</v>
      </c>
      <c r="R1701">
        <f t="shared" si="28"/>
        <v>0</v>
      </c>
    </row>
    <row r="1702" spans="1:18" x14ac:dyDescent="0.3">
      <c r="A1702" t="s">
        <v>190</v>
      </c>
      <c r="B1702" s="1">
        <v>38280</v>
      </c>
      <c r="C1702" t="s">
        <v>191</v>
      </c>
      <c r="D1702" t="s">
        <v>212</v>
      </c>
      <c r="E1702" t="s">
        <v>213</v>
      </c>
      <c r="G1702" s="6" t="s">
        <v>29</v>
      </c>
      <c r="H1702" t="s">
        <v>99</v>
      </c>
      <c r="I1702" t="s">
        <v>21</v>
      </c>
      <c r="J1702" t="s">
        <v>22</v>
      </c>
      <c r="K1702">
        <v>0.1</v>
      </c>
      <c r="L1702">
        <v>193</v>
      </c>
      <c r="M1702" t="s">
        <v>207</v>
      </c>
      <c r="N1702">
        <v>193</v>
      </c>
      <c r="P1702" cm="1">
        <f t="array" ref="P1702">IF(Q1702&gt;0,INDEX(Q1702:Q23426,MATCH(TRUE,INDEX(Q1702:Q23426="",,),0)-1),"")</f>
        <v>5</v>
      </c>
      <c r="Q1702">
        <v>3</v>
      </c>
      <c r="R1702">
        <f t="shared" si="28"/>
        <v>0</v>
      </c>
    </row>
    <row r="1703" spans="1:18" x14ac:dyDescent="0.3">
      <c r="A1703" t="s">
        <v>190</v>
      </c>
      <c r="B1703" s="1">
        <v>38280</v>
      </c>
      <c r="C1703" t="s">
        <v>191</v>
      </c>
      <c r="D1703" t="s">
        <v>212</v>
      </c>
      <c r="E1703" t="s">
        <v>213</v>
      </c>
      <c r="G1703" s="6" t="s">
        <v>29</v>
      </c>
      <c r="H1703" t="s">
        <v>197</v>
      </c>
      <c r="I1703" t="s">
        <v>21</v>
      </c>
      <c r="J1703" t="s">
        <v>22</v>
      </c>
      <c r="K1703">
        <v>3.5</v>
      </c>
      <c r="L1703">
        <v>22</v>
      </c>
      <c r="M1703" t="s">
        <v>207</v>
      </c>
      <c r="N1703">
        <v>22</v>
      </c>
      <c r="P1703" cm="1">
        <f t="array" ref="P1703">IF(Q1703&gt;0,INDEX(Q1703:Q23427,MATCH(TRUE,INDEX(Q1703:Q23427="",,),0)-1),"")</f>
        <v>5</v>
      </c>
      <c r="Q1703">
        <v>3</v>
      </c>
      <c r="R1703">
        <f t="shared" si="28"/>
        <v>0</v>
      </c>
    </row>
    <row r="1704" spans="1:18" x14ac:dyDescent="0.3">
      <c r="A1704" t="s">
        <v>190</v>
      </c>
      <c r="B1704" s="1">
        <v>38280</v>
      </c>
      <c r="C1704" t="s">
        <v>191</v>
      </c>
      <c r="D1704" t="s">
        <v>212</v>
      </c>
      <c r="E1704" t="s">
        <v>213</v>
      </c>
      <c r="G1704" s="6" t="s">
        <v>29</v>
      </c>
      <c r="H1704" t="s">
        <v>122</v>
      </c>
      <c r="I1704" t="s">
        <v>21</v>
      </c>
      <c r="J1704" t="s">
        <v>22</v>
      </c>
      <c r="K1704">
        <v>0.3</v>
      </c>
      <c r="L1704">
        <v>22</v>
      </c>
      <c r="M1704" t="s">
        <v>207</v>
      </c>
      <c r="N1704">
        <v>22</v>
      </c>
      <c r="P1704" cm="1">
        <f t="array" ref="P1704">IF(Q1704&gt;0,INDEX(Q1704:Q23428,MATCH(TRUE,INDEX(Q1704:Q23428="",,),0)-1),"")</f>
        <v>5</v>
      </c>
      <c r="Q1704">
        <v>3</v>
      </c>
      <c r="R1704">
        <f t="shared" si="28"/>
        <v>0</v>
      </c>
    </row>
    <row r="1705" spans="1:18" x14ac:dyDescent="0.3">
      <c r="A1705" t="s">
        <v>190</v>
      </c>
      <c r="B1705" s="1">
        <v>38280</v>
      </c>
      <c r="C1705" t="s">
        <v>191</v>
      </c>
      <c r="D1705" t="s">
        <v>212</v>
      </c>
      <c r="E1705" t="s">
        <v>213</v>
      </c>
      <c r="G1705" s="6" t="s">
        <v>29</v>
      </c>
      <c r="H1705" t="s">
        <v>215</v>
      </c>
      <c r="I1705" t="s">
        <v>21</v>
      </c>
      <c r="J1705" t="s">
        <v>22</v>
      </c>
      <c r="K1705">
        <v>2.2000000000000002</v>
      </c>
      <c r="L1705">
        <v>22</v>
      </c>
      <c r="M1705" t="s">
        <v>207</v>
      </c>
      <c r="N1705">
        <v>22</v>
      </c>
      <c r="P1705" cm="1">
        <f t="array" ref="P1705">IF(Q1705&gt;0,INDEX(Q1705:Q23429,MATCH(TRUE,INDEX(Q1705:Q23429="",,),0)-1),"")</f>
        <v>5</v>
      </c>
      <c r="Q1705">
        <v>3</v>
      </c>
      <c r="R1705">
        <f t="shared" si="28"/>
        <v>0</v>
      </c>
    </row>
    <row r="1706" spans="1:18" x14ac:dyDescent="0.3">
      <c r="A1706" t="s">
        <v>190</v>
      </c>
      <c r="B1706" s="1">
        <v>38280</v>
      </c>
      <c r="C1706" t="s">
        <v>191</v>
      </c>
      <c r="D1706" t="s">
        <v>212</v>
      </c>
      <c r="E1706" t="s">
        <v>213</v>
      </c>
      <c r="G1706" s="6" t="s">
        <v>29</v>
      </c>
      <c r="H1706" t="s">
        <v>154</v>
      </c>
      <c r="I1706" t="s">
        <v>21</v>
      </c>
      <c r="J1706" t="s">
        <v>22</v>
      </c>
      <c r="K1706">
        <v>0.6</v>
      </c>
      <c r="L1706">
        <v>184</v>
      </c>
      <c r="M1706" t="s">
        <v>207</v>
      </c>
      <c r="N1706">
        <v>184</v>
      </c>
      <c r="P1706" cm="1">
        <f t="array" ref="P1706">IF(Q1706&gt;0,INDEX(Q1706:Q23430,MATCH(TRUE,INDEX(Q1706:Q23430="",,),0)-1),"")</f>
        <v>5</v>
      </c>
      <c r="Q1706">
        <v>3</v>
      </c>
      <c r="R1706">
        <f t="shared" si="28"/>
        <v>0</v>
      </c>
    </row>
    <row r="1707" spans="1:18" x14ac:dyDescent="0.3">
      <c r="A1707" t="s">
        <v>190</v>
      </c>
      <c r="B1707" s="1">
        <v>38280</v>
      </c>
      <c r="C1707" t="s">
        <v>191</v>
      </c>
      <c r="D1707" t="s">
        <v>212</v>
      </c>
      <c r="E1707" t="s">
        <v>213</v>
      </c>
      <c r="G1707" s="6" t="s">
        <v>29</v>
      </c>
      <c r="H1707" t="s">
        <v>70</v>
      </c>
      <c r="I1707" t="s">
        <v>26</v>
      </c>
      <c r="J1707" t="s">
        <v>27</v>
      </c>
      <c r="K1707">
        <v>68.7</v>
      </c>
      <c r="L1707">
        <v>12.75</v>
      </c>
      <c r="M1707" t="s">
        <v>207</v>
      </c>
      <c r="N1707">
        <v>12.75</v>
      </c>
      <c r="P1707" cm="1">
        <f t="array" ref="P1707">IF(Q1707&gt;0,INDEX(Q1707:Q23431,MATCH(TRUE,INDEX(Q1707:Q23431="",,),0)-1),"")</f>
        <v>5</v>
      </c>
      <c r="Q1707">
        <v>3</v>
      </c>
      <c r="R1707">
        <f t="shared" si="28"/>
        <v>0</v>
      </c>
    </row>
    <row r="1708" spans="1:18" x14ac:dyDescent="0.3">
      <c r="A1708" t="s">
        <v>190</v>
      </c>
      <c r="B1708" s="1">
        <v>38280</v>
      </c>
      <c r="C1708" t="s">
        <v>191</v>
      </c>
      <c r="D1708" t="s">
        <v>212</v>
      </c>
      <c r="E1708" t="s">
        <v>213</v>
      </c>
      <c r="G1708" t="s">
        <v>19</v>
      </c>
      <c r="H1708" t="s">
        <v>194</v>
      </c>
      <c r="I1708" t="s">
        <v>21</v>
      </c>
      <c r="J1708" t="s">
        <v>22</v>
      </c>
      <c r="K1708">
        <v>251.9</v>
      </c>
      <c r="L1708">
        <v>590</v>
      </c>
      <c r="M1708" t="s">
        <v>208</v>
      </c>
      <c r="N1708">
        <v>945</v>
      </c>
      <c r="P1708" cm="1">
        <f t="array" ref="P1708">IF(Q1708&gt;0,INDEX(Q1708:Q23432,MATCH(TRUE,INDEX(Q1708:Q23432="",,),0)-1),"")</f>
        <v>5</v>
      </c>
      <c r="Q1708">
        <v>4</v>
      </c>
      <c r="R1708">
        <f t="shared" si="28"/>
        <v>0</v>
      </c>
    </row>
    <row r="1709" spans="1:18" x14ac:dyDescent="0.3">
      <c r="A1709" t="s">
        <v>190</v>
      </c>
      <c r="B1709" s="1">
        <v>38280</v>
      </c>
      <c r="C1709" t="s">
        <v>191</v>
      </c>
      <c r="D1709" t="s">
        <v>212</v>
      </c>
      <c r="E1709" t="s">
        <v>213</v>
      </c>
      <c r="G1709" t="s">
        <v>19</v>
      </c>
      <c r="H1709" t="s">
        <v>30</v>
      </c>
      <c r="I1709" t="s">
        <v>21</v>
      </c>
      <c r="J1709" t="s">
        <v>22</v>
      </c>
      <c r="K1709">
        <v>69.8</v>
      </c>
      <c r="L1709">
        <v>133</v>
      </c>
      <c r="M1709" t="s">
        <v>208</v>
      </c>
      <c r="N1709">
        <v>150</v>
      </c>
      <c r="P1709" cm="1">
        <f t="array" ref="P1709">IF(Q1709&gt;0,INDEX(Q1709:Q23433,MATCH(TRUE,INDEX(Q1709:Q23433="",,),0)-1),"")</f>
        <v>5</v>
      </c>
      <c r="Q1709">
        <v>4</v>
      </c>
      <c r="R1709">
        <f t="shared" si="28"/>
        <v>0</v>
      </c>
    </row>
    <row r="1710" spans="1:18" x14ac:dyDescent="0.3">
      <c r="A1710" t="s">
        <v>190</v>
      </c>
      <c r="B1710" s="1">
        <v>38280</v>
      </c>
      <c r="C1710" t="s">
        <v>191</v>
      </c>
      <c r="D1710" t="s">
        <v>212</v>
      </c>
      <c r="E1710" t="s">
        <v>213</v>
      </c>
      <c r="G1710" t="s">
        <v>19</v>
      </c>
      <c r="H1710" t="s">
        <v>196</v>
      </c>
      <c r="I1710" t="s">
        <v>21</v>
      </c>
      <c r="J1710" t="s">
        <v>22</v>
      </c>
      <c r="K1710">
        <v>22</v>
      </c>
      <c r="L1710">
        <v>286</v>
      </c>
      <c r="M1710" t="s">
        <v>208</v>
      </c>
      <c r="N1710">
        <v>286</v>
      </c>
      <c r="P1710" cm="1">
        <f t="array" ref="P1710">IF(Q1710&gt;0,INDEX(Q1710:Q23434,MATCH(TRUE,INDEX(Q1710:Q23434="",,),0)-1),"")</f>
        <v>5</v>
      </c>
      <c r="Q1710">
        <v>4</v>
      </c>
      <c r="R1710">
        <f t="shared" si="28"/>
        <v>0</v>
      </c>
    </row>
    <row r="1711" spans="1:18" x14ac:dyDescent="0.3">
      <c r="A1711" t="s">
        <v>190</v>
      </c>
      <c r="B1711" s="1">
        <v>38280</v>
      </c>
      <c r="C1711" t="s">
        <v>191</v>
      </c>
      <c r="D1711" t="s">
        <v>212</v>
      </c>
      <c r="E1711" t="s">
        <v>213</v>
      </c>
      <c r="G1711" t="s">
        <v>19</v>
      </c>
      <c r="H1711" t="s">
        <v>206</v>
      </c>
      <c r="I1711" t="s">
        <v>21</v>
      </c>
      <c r="J1711" t="s">
        <v>22</v>
      </c>
      <c r="K1711">
        <v>26.5</v>
      </c>
      <c r="L1711">
        <v>95</v>
      </c>
      <c r="M1711" t="s">
        <v>208</v>
      </c>
      <c r="N1711">
        <v>100</v>
      </c>
      <c r="P1711" cm="1">
        <f t="array" ref="P1711">IF(Q1711&gt;0,INDEX(Q1711:Q23435,MATCH(TRUE,INDEX(Q1711:Q23435="",,),0)-1),"")</f>
        <v>5</v>
      </c>
      <c r="Q1711">
        <v>4</v>
      </c>
      <c r="R1711">
        <f t="shared" si="28"/>
        <v>0</v>
      </c>
    </row>
    <row r="1712" spans="1:18" x14ac:dyDescent="0.3">
      <c r="A1712" t="s">
        <v>190</v>
      </c>
      <c r="B1712" s="1">
        <v>38280</v>
      </c>
      <c r="C1712" t="s">
        <v>191</v>
      </c>
      <c r="D1712" t="s">
        <v>212</v>
      </c>
      <c r="E1712" t="s">
        <v>213</v>
      </c>
      <c r="G1712" t="s">
        <v>19</v>
      </c>
      <c r="H1712" t="s">
        <v>53</v>
      </c>
      <c r="I1712" t="s">
        <v>26</v>
      </c>
      <c r="J1712" t="s">
        <v>27</v>
      </c>
      <c r="K1712">
        <v>1120.3</v>
      </c>
      <c r="L1712">
        <v>14.75</v>
      </c>
      <c r="M1712" t="s">
        <v>208</v>
      </c>
      <c r="N1712">
        <v>18.5</v>
      </c>
      <c r="P1712" cm="1">
        <f t="array" ref="P1712">IF(Q1712&gt;0,INDEX(Q1712:Q23436,MATCH(TRUE,INDEX(Q1712:Q23436="",,),0)-1),"")</f>
        <v>5</v>
      </c>
      <c r="Q1712">
        <v>4</v>
      </c>
      <c r="R1712">
        <f t="shared" si="28"/>
        <v>0</v>
      </c>
    </row>
    <row r="1713" spans="1:18" x14ac:dyDescent="0.3">
      <c r="A1713" t="s">
        <v>190</v>
      </c>
      <c r="B1713" s="1">
        <v>38280</v>
      </c>
      <c r="C1713" t="s">
        <v>191</v>
      </c>
      <c r="D1713" t="s">
        <v>212</v>
      </c>
      <c r="E1713" t="s">
        <v>213</v>
      </c>
      <c r="G1713" t="s">
        <v>19</v>
      </c>
      <c r="H1713" t="s">
        <v>64</v>
      </c>
      <c r="I1713" t="s">
        <v>26</v>
      </c>
      <c r="J1713" t="s">
        <v>27</v>
      </c>
      <c r="K1713">
        <v>1466.5</v>
      </c>
      <c r="L1713">
        <v>8.4499999999999993</v>
      </c>
      <c r="M1713" t="s">
        <v>208</v>
      </c>
      <c r="N1713">
        <v>16</v>
      </c>
      <c r="P1713" cm="1">
        <f t="array" ref="P1713">IF(Q1713&gt;0,INDEX(Q1713:Q23437,MATCH(TRUE,INDEX(Q1713:Q23437="",,),0)-1),"")</f>
        <v>5</v>
      </c>
      <c r="Q1713">
        <v>4</v>
      </c>
      <c r="R1713">
        <f t="shared" si="28"/>
        <v>0</v>
      </c>
    </row>
    <row r="1714" spans="1:18" x14ac:dyDescent="0.3">
      <c r="A1714" t="s">
        <v>190</v>
      </c>
      <c r="B1714" s="1">
        <v>38280</v>
      </c>
      <c r="C1714" t="s">
        <v>191</v>
      </c>
      <c r="D1714" t="s">
        <v>212</v>
      </c>
      <c r="E1714" t="s">
        <v>213</v>
      </c>
      <c r="G1714" s="6" t="s">
        <v>29</v>
      </c>
      <c r="H1714" t="s">
        <v>214</v>
      </c>
      <c r="I1714" t="s">
        <v>21</v>
      </c>
      <c r="J1714" t="s">
        <v>22</v>
      </c>
      <c r="K1714">
        <v>1</v>
      </c>
      <c r="L1714">
        <v>84</v>
      </c>
      <c r="M1714" t="s">
        <v>208</v>
      </c>
      <c r="N1714">
        <v>84</v>
      </c>
      <c r="P1714" cm="1">
        <f t="array" ref="P1714">IF(Q1714&gt;0,INDEX(Q1714:Q23438,MATCH(TRUE,INDEX(Q1714:Q23438="",,),0)-1),"")</f>
        <v>5</v>
      </c>
      <c r="Q1714">
        <v>4</v>
      </c>
      <c r="R1714">
        <f t="shared" si="28"/>
        <v>0</v>
      </c>
    </row>
    <row r="1715" spans="1:18" x14ac:dyDescent="0.3">
      <c r="A1715" t="s">
        <v>190</v>
      </c>
      <c r="B1715" s="1">
        <v>38280</v>
      </c>
      <c r="C1715" t="s">
        <v>191</v>
      </c>
      <c r="D1715" t="s">
        <v>212</v>
      </c>
      <c r="E1715" t="s">
        <v>213</v>
      </c>
      <c r="G1715" s="6" t="s">
        <v>29</v>
      </c>
      <c r="H1715" t="s">
        <v>20</v>
      </c>
      <c r="I1715" t="s">
        <v>21</v>
      </c>
      <c r="J1715" t="s">
        <v>22</v>
      </c>
      <c r="K1715">
        <v>1.7</v>
      </c>
      <c r="L1715">
        <v>450</v>
      </c>
      <c r="M1715" t="s">
        <v>208</v>
      </c>
      <c r="N1715">
        <v>450</v>
      </c>
      <c r="P1715" cm="1">
        <f t="array" ref="P1715">IF(Q1715&gt;0,INDEX(Q1715:Q23439,MATCH(TRUE,INDEX(Q1715:Q23439="",,),0)-1),"")</f>
        <v>5</v>
      </c>
      <c r="Q1715">
        <v>4</v>
      </c>
      <c r="R1715">
        <f t="shared" si="28"/>
        <v>0</v>
      </c>
    </row>
    <row r="1716" spans="1:18" x14ac:dyDescent="0.3">
      <c r="A1716" t="s">
        <v>190</v>
      </c>
      <c r="B1716" s="1">
        <v>38280</v>
      </c>
      <c r="C1716" t="s">
        <v>191</v>
      </c>
      <c r="D1716" t="s">
        <v>212</v>
      </c>
      <c r="E1716" t="s">
        <v>213</v>
      </c>
      <c r="G1716" s="6" t="s">
        <v>29</v>
      </c>
      <c r="H1716" t="s">
        <v>99</v>
      </c>
      <c r="I1716" t="s">
        <v>21</v>
      </c>
      <c r="J1716" t="s">
        <v>22</v>
      </c>
      <c r="K1716">
        <v>0.1</v>
      </c>
      <c r="L1716">
        <v>193</v>
      </c>
      <c r="M1716" t="s">
        <v>208</v>
      </c>
      <c r="N1716">
        <v>193</v>
      </c>
      <c r="P1716" cm="1">
        <f t="array" ref="P1716">IF(Q1716&gt;0,INDEX(Q1716:Q23440,MATCH(TRUE,INDEX(Q1716:Q23440="",,),0)-1),"")</f>
        <v>5</v>
      </c>
      <c r="Q1716">
        <v>4</v>
      </c>
      <c r="R1716">
        <f t="shared" ref="R1716:R1779" si="29">IF(P1716="","",0)</f>
        <v>0</v>
      </c>
    </row>
    <row r="1717" spans="1:18" x14ac:dyDescent="0.3">
      <c r="A1717" t="s">
        <v>190</v>
      </c>
      <c r="B1717" s="1">
        <v>38280</v>
      </c>
      <c r="C1717" t="s">
        <v>191</v>
      </c>
      <c r="D1717" t="s">
        <v>212</v>
      </c>
      <c r="E1717" t="s">
        <v>213</v>
      </c>
      <c r="G1717" s="6" t="s">
        <v>29</v>
      </c>
      <c r="H1717" t="s">
        <v>197</v>
      </c>
      <c r="I1717" t="s">
        <v>21</v>
      </c>
      <c r="J1717" t="s">
        <v>22</v>
      </c>
      <c r="K1717">
        <v>3.5</v>
      </c>
      <c r="L1717">
        <v>22</v>
      </c>
      <c r="M1717" t="s">
        <v>208</v>
      </c>
      <c r="N1717">
        <v>22</v>
      </c>
      <c r="P1717" cm="1">
        <f t="array" ref="P1717">IF(Q1717&gt;0,INDEX(Q1717:Q23441,MATCH(TRUE,INDEX(Q1717:Q23441="",,),0)-1),"")</f>
        <v>5</v>
      </c>
      <c r="Q1717">
        <v>4</v>
      </c>
      <c r="R1717">
        <f t="shared" si="29"/>
        <v>0</v>
      </c>
    </row>
    <row r="1718" spans="1:18" x14ac:dyDescent="0.3">
      <c r="A1718" t="s">
        <v>190</v>
      </c>
      <c r="B1718" s="1">
        <v>38280</v>
      </c>
      <c r="C1718" t="s">
        <v>191</v>
      </c>
      <c r="D1718" t="s">
        <v>212</v>
      </c>
      <c r="E1718" t="s">
        <v>213</v>
      </c>
      <c r="G1718" s="6" t="s">
        <v>29</v>
      </c>
      <c r="H1718" t="s">
        <v>122</v>
      </c>
      <c r="I1718" t="s">
        <v>21</v>
      </c>
      <c r="J1718" t="s">
        <v>22</v>
      </c>
      <c r="K1718">
        <v>0.3</v>
      </c>
      <c r="L1718">
        <v>22</v>
      </c>
      <c r="M1718" t="s">
        <v>208</v>
      </c>
      <c r="N1718">
        <v>22</v>
      </c>
      <c r="P1718" cm="1">
        <f t="array" ref="P1718">IF(Q1718&gt;0,INDEX(Q1718:Q23442,MATCH(TRUE,INDEX(Q1718:Q23442="",,),0)-1),"")</f>
        <v>5</v>
      </c>
      <c r="Q1718">
        <v>4</v>
      </c>
      <c r="R1718">
        <f t="shared" si="29"/>
        <v>0</v>
      </c>
    </row>
    <row r="1719" spans="1:18" x14ac:dyDescent="0.3">
      <c r="A1719" t="s">
        <v>190</v>
      </c>
      <c r="B1719" s="1">
        <v>38280</v>
      </c>
      <c r="C1719" t="s">
        <v>191</v>
      </c>
      <c r="D1719" t="s">
        <v>212</v>
      </c>
      <c r="E1719" t="s">
        <v>213</v>
      </c>
      <c r="G1719" s="6" t="s">
        <v>29</v>
      </c>
      <c r="H1719" t="s">
        <v>215</v>
      </c>
      <c r="I1719" t="s">
        <v>21</v>
      </c>
      <c r="J1719" t="s">
        <v>22</v>
      </c>
      <c r="K1719">
        <v>2.2000000000000002</v>
      </c>
      <c r="L1719">
        <v>22</v>
      </c>
      <c r="M1719" t="s">
        <v>208</v>
      </c>
      <c r="N1719">
        <v>22</v>
      </c>
      <c r="P1719" cm="1">
        <f t="array" ref="P1719">IF(Q1719&gt;0,INDEX(Q1719:Q23443,MATCH(TRUE,INDEX(Q1719:Q23443="",,),0)-1),"")</f>
        <v>5</v>
      </c>
      <c r="Q1719">
        <v>4</v>
      </c>
      <c r="R1719">
        <f t="shared" si="29"/>
        <v>0</v>
      </c>
    </row>
    <row r="1720" spans="1:18" x14ac:dyDescent="0.3">
      <c r="A1720" t="s">
        <v>190</v>
      </c>
      <c r="B1720" s="1">
        <v>38280</v>
      </c>
      <c r="C1720" t="s">
        <v>191</v>
      </c>
      <c r="D1720" t="s">
        <v>212</v>
      </c>
      <c r="E1720" t="s">
        <v>213</v>
      </c>
      <c r="G1720" s="6" t="s">
        <v>29</v>
      </c>
      <c r="H1720" t="s">
        <v>154</v>
      </c>
      <c r="I1720" t="s">
        <v>21</v>
      </c>
      <c r="J1720" t="s">
        <v>22</v>
      </c>
      <c r="K1720">
        <v>0.6</v>
      </c>
      <c r="L1720">
        <v>184</v>
      </c>
      <c r="M1720" t="s">
        <v>208</v>
      </c>
      <c r="N1720">
        <v>184</v>
      </c>
      <c r="P1720" cm="1">
        <f t="array" ref="P1720">IF(Q1720&gt;0,INDEX(Q1720:Q23444,MATCH(TRUE,INDEX(Q1720:Q23444="",,),0)-1),"")</f>
        <v>5</v>
      </c>
      <c r="Q1720">
        <v>4</v>
      </c>
      <c r="R1720">
        <f t="shared" si="29"/>
        <v>0</v>
      </c>
    </row>
    <row r="1721" spans="1:18" x14ac:dyDescent="0.3">
      <c r="A1721" t="s">
        <v>190</v>
      </c>
      <c r="B1721" s="1">
        <v>38280</v>
      </c>
      <c r="C1721" t="s">
        <v>191</v>
      </c>
      <c r="D1721" t="s">
        <v>212</v>
      </c>
      <c r="E1721" t="s">
        <v>213</v>
      </c>
      <c r="G1721" s="6" t="s">
        <v>29</v>
      </c>
      <c r="H1721" t="s">
        <v>70</v>
      </c>
      <c r="I1721" t="s">
        <v>26</v>
      </c>
      <c r="J1721" t="s">
        <v>27</v>
      </c>
      <c r="K1721">
        <v>68.7</v>
      </c>
      <c r="L1721">
        <v>12.75</v>
      </c>
      <c r="M1721" t="s">
        <v>208</v>
      </c>
      <c r="N1721">
        <v>12.75</v>
      </c>
      <c r="P1721" cm="1">
        <f t="array" ref="P1721">IF(Q1721&gt;0,INDEX(Q1721:Q23445,MATCH(TRUE,INDEX(Q1721:Q23445="",,),0)-1),"")</f>
        <v>5</v>
      </c>
      <c r="Q1721">
        <v>4</v>
      </c>
      <c r="R1721">
        <f t="shared" si="29"/>
        <v>0</v>
      </c>
    </row>
    <row r="1722" spans="1:18" x14ac:dyDescent="0.3">
      <c r="A1722" t="s">
        <v>190</v>
      </c>
      <c r="B1722" s="1">
        <v>38280</v>
      </c>
      <c r="C1722" t="s">
        <v>191</v>
      </c>
      <c r="D1722" t="s">
        <v>212</v>
      </c>
      <c r="E1722" t="s">
        <v>213</v>
      </c>
      <c r="G1722" t="s">
        <v>19</v>
      </c>
      <c r="H1722" t="s">
        <v>194</v>
      </c>
      <c r="I1722" t="s">
        <v>21</v>
      </c>
      <c r="J1722" t="s">
        <v>22</v>
      </c>
      <c r="K1722">
        <v>251.9</v>
      </c>
      <c r="L1722">
        <v>590</v>
      </c>
      <c r="M1722" t="s">
        <v>202</v>
      </c>
      <c r="N1722">
        <v>600</v>
      </c>
      <c r="P1722" cm="1">
        <f t="array" ref="P1722">IF(Q1722&gt;0,INDEX(Q1722:Q23446,MATCH(TRUE,INDEX(Q1722:Q23446="",,),0)-1),"")</f>
        <v>5</v>
      </c>
      <c r="Q1722">
        <v>5</v>
      </c>
      <c r="R1722">
        <f t="shared" si="29"/>
        <v>0</v>
      </c>
    </row>
    <row r="1723" spans="1:18" x14ac:dyDescent="0.3">
      <c r="A1723" t="s">
        <v>190</v>
      </c>
      <c r="B1723" s="1">
        <v>38280</v>
      </c>
      <c r="C1723" t="s">
        <v>191</v>
      </c>
      <c r="D1723" t="s">
        <v>212</v>
      </c>
      <c r="E1723" t="s">
        <v>213</v>
      </c>
      <c r="G1723" t="s">
        <v>19</v>
      </c>
      <c r="H1723" t="s">
        <v>30</v>
      </c>
      <c r="I1723" t="s">
        <v>21</v>
      </c>
      <c r="J1723" t="s">
        <v>22</v>
      </c>
      <c r="K1723">
        <v>69.8</v>
      </c>
      <c r="L1723">
        <v>133</v>
      </c>
      <c r="M1723" t="s">
        <v>202</v>
      </c>
      <c r="N1723">
        <v>140</v>
      </c>
      <c r="P1723" cm="1">
        <f t="array" ref="P1723">IF(Q1723&gt;0,INDEX(Q1723:Q23447,MATCH(TRUE,INDEX(Q1723:Q23447="",,),0)-1),"")</f>
        <v>5</v>
      </c>
      <c r="Q1723">
        <v>5</v>
      </c>
      <c r="R1723">
        <f t="shared" si="29"/>
        <v>0</v>
      </c>
    </row>
    <row r="1724" spans="1:18" x14ac:dyDescent="0.3">
      <c r="A1724" t="s">
        <v>190</v>
      </c>
      <c r="B1724" s="1">
        <v>38280</v>
      </c>
      <c r="C1724" t="s">
        <v>191</v>
      </c>
      <c r="D1724" t="s">
        <v>212</v>
      </c>
      <c r="E1724" t="s">
        <v>213</v>
      </c>
      <c r="G1724" t="s">
        <v>19</v>
      </c>
      <c r="H1724" t="s">
        <v>196</v>
      </c>
      <c r="I1724" t="s">
        <v>21</v>
      </c>
      <c r="J1724" t="s">
        <v>22</v>
      </c>
      <c r="K1724">
        <v>22</v>
      </c>
      <c r="L1724">
        <v>286</v>
      </c>
      <c r="M1724" t="s">
        <v>202</v>
      </c>
      <c r="N1724">
        <v>286</v>
      </c>
      <c r="P1724" cm="1">
        <f t="array" ref="P1724">IF(Q1724&gt;0,INDEX(Q1724:Q23448,MATCH(TRUE,INDEX(Q1724:Q23448="",,),0)-1),"")</f>
        <v>5</v>
      </c>
      <c r="Q1724">
        <v>5</v>
      </c>
      <c r="R1724">
        <f t="shared" si="29"/>
        <v>0</v>
      </c>
    </row>
    <row r="1725" spans="1:18" x14ac:dyDescent="0.3">
      <c r="A1725" t="s">
        <v>190</v>
      </c>
      <c r="B1725" s="1">
        <v>38280</v>
      </c>
      <c r="C1725" t="s">
        <v>191</v>
      </c>
      <c r="D1725" t="s">
        <v>212</v>
      </c>
      <c r="E1725" t="s">
        <v>213</v>
      </c>
      <c r="G1725" t="s">
        <v>19</v>
      </c>
      <c r="H1725" t="s">
        <v>206</v>
      </c>
      <c r="I1725" t="s">
        <v>21</v>
      </c>
      <c r="J1725" t="s">
        <v>22</v>
      </c>
      <c r="K1725">
        <v>26.5</v>
      </c>
      <c r="L1725">
        <v>95</v>
      </c>
      <c r="M1725" t="s">
        <v>202</v>
      </c>
      <c r="N1725">
        <v>95</v>
      </c>
      <c r="P1725" cm="1">
        <f t="array" ref="P1725">IF(Q1725&gt;0,INDEX(Q1725:Q23449,MATCH(TRUE,INDEX(Q1725:Q23449="",,),0)-1),"")</f>
        <v>5</v>
      </c>
      <c r="Q1725">
        <v>5</v>
      </c>
      <c r="R1725">
        <f t="shared" si="29"/>
        <v>0</v>
      </c>
    </row>
    <row r="1726" spans="1:18" x14ac:dyDescent="0.3">
      <c r="A1726" t="s">
        <v>190</v>
      </c>
      <c r="B1726" s="1">
        <v>38280</v>
      </c>
      <c r="C1726" t="s">
        <v>191</v>
      </c>
      <c r="D1726" t="s">
        <v>212</v>
      </c>
      <c r="E1726" t="s">
        <v>213</v>
      </c>
      <c r="G1726" t="s">
        <v>19</v>
      </c>
      <c r="H1726" t="s">
        <v>53</v>
      </c>
      <c r="I1726" t="s">
        <v>26</v>
      </c>
      <c r="J1726" t="s">
        <v>27</v>
      </c>
      <c r="K1726">
        <v>1120.3</v>
      </c>
      <c r="L1726">
        <v>14.75</v>
      </c>
      <c r="M1726" t="s">
        <v>202</v>
      </c>
      <c r="N1726">
        <v>20</v>
      </c>
      <c r="P1726" cm="1">
        <f t="array" ref="P1726">IF(Q1726&gt;0,INDEX(Q1726:Q23450,MATCH(TRUE,INDEX(Q1726:Q23450="",,),0)-1),"")</f>
        <v>5</v>
      </c>
      <c r="Q1726">
        <v>5</v>
      </c>
      <c r="R1726">
        <f t="shared" si="29"/>
        <v>0</v>
      </c>
    </row>
    <row r="1727" spans="1:18" x14ac:dyDescent="0.3">
      <c r="A1727" t="s">
        <v>190</v>
      </c>
      <c r="B1727" s="1">
        <v>38280</v>
      </c>
      <c r="C1727" t="s">
        <v>191</v>
      </c>
      <c r="D1727" t="s">
        <v>212</v>
      </c>
      <c r="E1727" t="s">
        <v>213</v>
      </c>
      <c r="G1727" t="s">
        <v>19</v>
      </c>
      <c r="H1727" t="s">
        <v>64</v>
      </c>
      <c r="I1727" t="s">
        <v>26</v>
      </c>
      <c r="J1727" t="s">
        <v>27</v>
      </c>
      <c r="K1727">
        <v>1466.5</v>
      </c>
      <c r="L1727">
        <v>8.4499999999999993</v>
      </c>
      <c r="M1727" t="s">
        <v>202</v>
      </c>
      <c r="N1727">
        <v>12</v>
      </c>
      <c r="P1727" cm="1">
        <f t="array" ref="P1727">IF(Q1727&gt;0,INDEX(Q1727:Q23451,MATCH(TRUE,INDEX(Q1727:Q23451="",,),0)-1),"")</f>
        <v>5</v>
      </c>
      <c r="Q1727">
        <v>5</v>
      </c>
      <c r="R1727">
        <f t="shared" si="29"/>
        <v>0</v>
      </c>
    </row>
    <row r="1728" spans="1:18" x14ac:dyDescent="0.3">
      <c r="A1728" t="s">
        <v>190</v>
      </c>
      <c r="B1728" s="1">
        <v>38280</v>
      </c>
      <c r="C1728" t="s">
        <v>191</v>
      </c>
      <c r="D1728" t="s">
        <v>212</v>
      </c>
      <c r="E1728" t="s">
        <v>213</v>
      </c>
      <c r="G1728" s="6" t="s">
        <v>29</v>
      </c>
      <c r="H1728" t="s">
        <v>214</v>
      </c>
      <c r="I1728" t="s">
        <v>21</v>
      </c>
      <c r="J1728" t="s">
        <v>22</v>
      </c>
      <c r="K1728">
        <v>1</v>
      </c>
      <c r="L1728">
        <v>84</v>
      </c>
      <c r="M1728" t="s">
        <v>202</v>
      </c>
      <c r="N1728">
        <v>84</v>
      </c>
      <c r="P1728" cm="1">
        <f t="array" ref="P1728">IF(Q1728&gt;0,INDEX(Q1728:Q23452,MATCH(TRUE,INDEX(Q1728:Q23452="",,),0)-1),"")</f>
        <v>5</v>
      </c>
      <c r="Q1728">
        <v>5</v>
      </c>
      <c r="R1728">
        <f t="shared" si="29"/>
        <v>0</v>
      </c>
    </row>
    <row r="1729" spans="1:18" x14ac:dyDescent="0.3">
      <c r="A1729" t="s">
        <v>190</v>
      </c>
      <c r="B1729" s="1">
        <v>38280</v>
      </c>
      <c r="C1729" t="s">
        <v>191</v>
      </c>
      <c r="D1729" t="s">
        <v>212</v>
      </c>
      <c r="E1729" t="s">
        <v>213</v>
      </c>
      <c r="G1729" s="6" t="s">
        <v>29</v>
      </c>
      <c r="H1729" t="s">
        <v>20</v>
      </c>
      <c r="I1729" t="s">
        <v>21</v>
      </c>
      <c r="J1729" t="s">
        <v>22</v>
      </c>
      <c r="K1729">
        <v>1.7</v>
      </c>
      <c r="L1729">
        <v>450</v>
      </c>
      <c r="M1729" t="s">
        <v>202</v>
      </c>
      <c r="N1729">
        <v>450</v>
      </c>
      <c r="P1729" cm="1">
        <f t="array" ref="P1729">IF(Q1729&gt;0,INDEX(Q1729:Q23453,MATCH(TRUE,INDEX(Q1729:Q23453="",,),0)-1),"")</f>
        <v>5</v>
      </c>
      <c r="Q1729">
        <v>5</v>
      </c>
      <c r="R1729">
        <f t="shared" si="29"/>
        <v>0</v>
      </c>
    </row>
    <row r="1730" spans="1:18" x14ac:dyDescent="0.3">
      <c r="A1730" t="s">
        <v>190</v>
      </c>
      <c r="B1730" s="1">
        <v>38280</v>
      </c>
      <c r="C1730" t="s">
        <v>191</v>
      </c>
      <c r="D1730" t="s">
        <v>212</v>
      </c>
      <c r="E1730" t="s">
        <v>213</v>
      </c>
      <c r="G1730" s="6" t="s">
        <v>29</v>
      </c>
      <c r="H1730" t="s">
        <v>99</v>
      </c>
      <c r="I1730" t="s">
        <v>21</v>
      </c>
      <c r="J1730" t="s">
        <v>22</v>
      </c>
      <c r="K1730">
        <v>0.1</v>
      </c>
      <c r="L1730">
        <v>193</v>
      </c>
      <c r="M1730" t="s">
        <v>202</v>
      </c>
      <c r="N1730">
        <v>193</v>
      </c>
      <c r="P1730" cm="1">
        <f t="array" ref="P1730">IF(Q1730&gt;0,INDEX(Q1730:Q23454,MATCH(TRUE,INDEX(Q1730:Q23454="",,),0)-1),"")</f>
        <v>5</v>
      </c>
      <c r="Q1730">
        <v>5</v>
      </c>
      <c r="R1730">
        <f t="shared" si="29"/>
        <v>0</v>
      </c>
    </row>
    <row r="1731" spans="1:18" x14ac:dyDescent="0.3">
      <c r="A1731" t="s">
        <v>190</v>
      </c>
      <c r="B1731" s="1">
        <v>38280</v>
      </c>
      <c r="C1731" t="s">
        <v>191</v>
      </c>
      <c r="D1731" t="s">
        <v>212</v>
      </c>
      <c r="E1731" t="s">
        <v>213</v>
      </c>
      <c r="G1731" s="6" t="s">
        <v>29</v>
      </c>
      <c r="H1731" t="s">
        <v>197</v>
      </c>
      <c r="I1731" t="s">
        <v>21</v>
      </c>
      <c r="J1731" t="s">
        <v>22</v>
      </c>
      <c r="K1731">
        <v>3.5</v>
      </c>
      <c r="L1731">
        <v>22</v>
      </c>
      <c r="M1731" t="s">
        <v>202</v>
      </c>
      <c r="N1731">
        <v>22</v>
      </c>
      <c r="P1731" cm="1">
        <f t="array" ref="P1731">IF(Q1731&gt;0,INDEX(Q1731:Q23455,MATCH(TRUE,INDEX(Q1731:Q23455="",,),0)-1),"")</f>
        <v>5</v>
      </c>
      <c r="Q1731">
        <v>5</v>
      </c>
      <c r="R1731">
        <f t="shared" si="29"/>
        <v>0</v>
      </c>
    </row>
    <row r="1732" spans="1:18" x14ac:dyDescent="0.3">
      <c r="A1732" t="s">
        <v>190</v>
      </c>
      <c r="B1732" s="1">
        <v>38280</v>
      </c>
      <c r="C1732" t="s">
        <v>191</v>
      </c>
      <c r="D1732" t="s">
        <v>212</v>
      </c>
      <c r="E1732" t="s">
        <v>213</v>
      </c>
      <c r="G1732" s="6" t="s">
        <v>29</v>
      </c>
      <c r="H1732" t="s">
        <v>122</v>
      </c>
      <c r="I1732" t="s">
        <v>21</v>
      </c>
      <c r="J1732" t="s">
        <v>22</v>
      </c>
      <c r="K1732">
        <v>0.3</v>
      </c>
      <c r="L1732">
        <v>22</v>
      </c>
      <c r="M1732" t="s">
        <v>202</v>
      </c>
      <c r="N1732">
        <v>22</v>
      </c>
      <c r="P1732" cm="1">
        <f t="array" ref="P1732">IF(Q1732&gt;0,INDEX(Q1732:Q23456,MATCH(TRUE,INDEX(Q1732:Q23456="",,),0)-1),"")</f>
        <v>5</v>
      </c>
      <c r="Q1732">
        <v>5</v>
      </c>
      <c r="R1732">
        <f t="shared" si="29"/>
        <v>0</v>
      </c>
    </row>
    <row r="1733" spans="1:18" x14ac:dyDescent="0.3">
      <c r="A1733" t="s">
        <v>190</v>
      </c>
      <c r="B1733" s="1">
        <v>38280</v>
      </c>
      <c r="C1733" t="s">
        <v>191</v>
      </c>
      <c r="D1733" t="s">
        <v>212</v>
      </c>
      <c r="E1733" t="s">
        <v>213</v>
      </c>
      <c r="G1733" s="6" t="s">
        <v>29</v>
      </c>
      <c r="H1733" t="s">
        <v>215</v>
      </c>
      <c r="I1733" t="s">
        <v>21</v>
      </c>
      <c r="J1733" t="s">
        <v>22</v>
      </c>
      <c r="K1733">
        <v>2.2000000000000002</v>
      </c>
      <c r="L1733">
        <v>22</v>
      </c>
      <c r="M1733" t="s">
        <v>202</v>
      </c>
      <c r="N1733">
        <v>22</v>
      </c>
      <c r="P1733" cm="1">
        <f t="array" ref="P1733">IF(Q1733&gt;0,INDEX(Q1733:Q23457,MATCH(TRUE,INDEX(Q1733:Q23457="",,),0)-1),"")</f>
        <v>5</v>
      </c>
      <c r="Q1733">
        <v>5</v>
      </c>
      <c r="R1733">
        <f t="shared" si="29"/>
        <v>0</v>
      </c>
    </row>
    <row r="1734" spans="1:18" x14ac:dyDescent="0.3">
      <c r="A1734" t="s">
        <v>190</v>
      </c>
      <c r="B1734" s="1">
        <v>38280</v>
      </c>
      <c r="C1734" t="s">
        <v>191</v>
      </c>
      <c r="D1734" t="s">
        <v>212</v>
      </c>
      <c r="E1734" t="s">
        <v>213</v>
      </c>
      <c r="G1734" s="6" t="s">
        <v>29</v>
      </c>
      <c r="H1734" t="s">
        <v>154</v>
      </c>
      <c r="I1734" t="s">
        <v>21</v>
      </c>
      <c r="J1734" t="s">
        <v>22</v>
      </c>
      <c r="K1734">
        <v>0.6</v>
      </c>
      <c r="L1734">
        <v>184</v>
      </c>
      <c r="M1734" t="s">
        <v>202</v>
      </c>
      <c r="N1734">
        <v>184</v>
      </c>
      <c r="P1734" cm="1">
        <f t="array" ref="P1734">IF(Q1734&gt;0,INDEX(Q1734:Q23458,MATCH(TRUE,INDEX(Q1734:Q23458="",,),0)-1),"")</f>
        <v>5</v>
      </c>
      <c r="Q1734">
        <v>5</v>
      </c>
      <c r="R1734">
        <f t="shared" si="29"/>
        <v>0</v>
      </c>
    </row>
    <row r="1735" spans="1:18" x14ac:dyDescent="0.3">
      <c r="A1735" t="s">
        <v>190</v>
      </c>
      <c r="B1735" s="1">
        <v>38280</v>
      </c>
      <c r="C1735" t="s">
        <v>191</v>
      </c>
      <c r="D1735" t="s">
        <v>212</v>
      </c>
      <c r="E1735" t="s">
        <v>213</v>
      </c>
      <c r="G1735" s="6" t="s">
        <v>29</v>
      </c>
      <c r="H1735" t="s">
        <v>70</v>
      </c>
      <c r="I1735" t="s">
        <v>26</v>
      </c>
      <c r="J1735" t="s">
        <v>27</v>
      </c>
      <c r="K1735">
        <v>68.7</v>
      </c>
      <c r="L1735">
        <v>12.75</v>
      </c>
      <c r="M1735" t="s">
        <v>202</v>
      </c>
      <c r="N1735">
        <v>12.75</v>
      </c>
      <c r="P1735" cm="1">
        <f t="array" ref="P1735">IF(Q1735&gt;0,INDEX(Q1735:Q23459,MATCH(TRUE,INDEX(Q1735:Q23459="",,),0)-1),"")</f>
        <v>5</v>
      </c>
      <c r="Q1735">
        <v>5</v>
      </c>
      <c r="R1735">
        <f t="shared" si="29"/>
        <v>0</v>
      </c>
    </row>
    <row r="1736" spans="1:18" x14ac:dyDescent="0.3">
      <c r="P1736" t="str" cm="1">
        <f t="array" ref="P1736">IF(Q1736&gt;0,INDEX(Q1736:Q23460,MATCH(TRUE,INDEX(Q1736:Q23460="",,),0)-1),"")</f>
        <v/>
      </c>
      <c r="R1736" t="str">
        <f t="shared" si="29"/>
        <v/>
      </c>
    </row>
    <row r="1737" spans="1:18" x14ac:dyDescent="0.3">
      <c r="A1737" t="s">
        <v>190</v>
      </c>
      <c r="B1737" s="1">
        <v>38594</v>
      </c>
      <c r="C1737" t="s">
        <v>191</v>
      </c>
      <c r="D1737" t="s">
        <v>216</v>
      </c>
      <c r="E1737" t="s">
        <v>217</v>
      </c>
      <c r="G1737" t="s">
        <v>19</v>
      </c>
      <c r="H1737" t="s">
        <v>194</v>
      </c>
      <c r="I1737" t="s">
        <v>21</v>
      </c>
      <c r="J1737" t="s">
        <v>22</v>
      </c>
      <c r="K1737">
        <v>60</v>
      </c>
      <c r="L1737">
        <v>844</v>
      </c>
      <c r="M1737" t="s">
        <v>205</v>
      </c>
      <c r="N1737">
        <v>1150</v>
      </c>
      <c r="O1737" t="s">
        <v>24</v>
      </c>
      <c r="P1737" cm="1">
        <f t="array" ref="P1737">IF(Q1737&gt;0,INDEX(Q1737:Q23461,MATCH(TRUE,INDEX(Q1737:Q23461="",,),0)-1),"")</f>
        <v>15</v>
      </c>
      <c r="Q1737">
        <v>1</v>
      </c>
      <c r="R1737">
        <f t="shared" si="29"/>
        <v>0</v>
      </c>
    </row>
    <row r="1738" spans="1:18" x14ac:dyDescent="0.3">
      <c r="A1738" t="s">
        <v>190</v>
      </c>
      <c r="B1738" s="1">
        <v>38594</v>
      </c>
      <c r="C1738" t="s">
        <v>191</v>
      </c>
      <c r="D1738" t="s">
        <v>216</v>
      </c>
      <c r="E1738" t="s">
        <v>217</v>
      </c>
      <c r="G1738" t="s">
        <v>19</v>
      </c>
      <c r="H1738" t="s">
        <v>30</v>
      </c>
      <c r="I1738" t="s">
        <v>21</v>
      </c>
      <c r="J1738" t="s">
        <v>22</v>
      </c>
      <c r="K1738">
        <v>70.5</v>
      </c>
      <c r="L1738">
        <v>162</v>
      </c>
      <c r="M1738" t="s">
        <v>205</v>
      </c>
      <c r="N1738">
        <v>350</v>
      </c>
      <c r="O1738" t="s">
        <v>24</v>
      </c>
      <c r="P1738" cm="1">
        <f t="array" ref="P1738">IF(Q1738&gt;0,INDEX(Q1738:Q23462,MATCH(TRUE,INDEX(Q1738:Q23462="",,),0)-1),"")</f>
        <v>15</v>
      </c>
      <c r="Q1738">
        <v>1</v>
      </c>
      <c r="R1738">
        <f t="shared" si="29"/>
        <v>0</v>
      </c>
    </row>
    <row r="1739" spans="1:18" x14ac:dyDescent="0.3">
      <c r="A1739" t="s">
        <v>190</v>
      </c>
      <c r="B1739" s="1">
        <v>38594</v>
      </c>
      <c r="C1739" t="s">
        <v>191</v>
      </c>
      <c r="D1739" t="s">
        <v>216</v>
      </c>
      <c r="E1739" t="s">
        <v>217</v>
      </c>
      <c r="G1739" t="s">
        <v>19</v>
      </c>
      <c r="H1739" t="s">
        <v>196</v>
      </c>
      <c r="I1739" t="s">
        <v>21</v>
      </c>
      <c r="J1739" t="s">
        <v>22</v>
      </c>
      <c r="K1739">
        <v>5.2</v>
      </c>
      <c r="L1739">
        <v>401</v>
      </c>
      <c r="M1739" t="s">
        <v>205</v>
      </c>
      <c r="N1739">
        <v>780</v>
      </c>
      <c r="O1739" t="s">
        <v>24</v>
      </c>
      <c r="P1739" cm="1">
        <f t="array" ref="P1739">IF(Q1739&gt;0,INDEX(Q1739:Q23463,MATCH(TRUE,INDEX(Q1739:Q23463="",,),0)-1),"")</f>
        <v>15</v>
      </c>
      <c r="Q1739">
        <v>1</v>
      </c>
      <c r="R1739">
        <f t="shared" si="29"/>
        <v>0</v>
      </c>
    </row>
    <row r="1740" spans="1:18" x14ac:dyDescent="0.3">
      <c r="A1740" t="s">
        <v>190</v>
      </c>
      <c r="B1740" s="1">
        <v>38594</v>
      </c>
      <c r="C1740" t="s">
        <v>191</v>
      </c>
      <c r="D1740" t="s">
        <v>216</v>
      </c>
      <c r="E1740" t="s">
        <v>217</v>
      </c>
      <c r="G1740" t="s">
        <v>19</v>
      </c>
      <c r="H1740" t="s">
        <v>20</v>
      </c>
      <c r="I1740" t="s">
        <v>21</v>
      </c>
      <c r="J1740" t="s">
        <v>22</v>
      </c>
      <c r="K1740">
        <v>10.7</v>
      </c>
      <c r="L1740">
        <v>481</v>
      </c>
      <c r="M1740" t="s">
        <v>205</v>
      </c>
      <c r="N1740">
        <v>600</v>
      </c>
      <c r="O1740" t="s">
        <v>24</v>
      </c>
      <c r="P1740" cm="1">
        <f t="array" ref="P1740">IF(Q1740&gt;0,INDEX(Q1740:Q23464,MATCH(TRUE,INDEX(Q1740:Q23464="",,),0)-1),"")</f>
        <v>15</v>
      </c>
      <c r="Q1740">
        <v>1</v>
      </c>
      <c r="R1740">
        <f t="shared" si="29"/>
        <v>0</v>
      </c>
    </row>
    <row r="1741" spans="1:18" x14ac:dyDescent="0.3">
      <c r="A1741" t="s">
        <v>190</v>
      </c>
      <c r="B1741" s="1">
        <v>38594</v>
      </c>
      <c r="C1741" t="s">
        <v>191</v>
      </c>
      <c r="D1741" t="s">
        <v>216</v>
      </c>
      <c r="E1741" t="s">
        <v>217</v>
      </c>
      <c r="G1741" t="s">
        <v>19</v>
      </c>
      <c r="H1741" t="s">
        <v>154</v>
      </c>
      <c r="I1741" t="s">
        <v>21</v>
      </c>
      <c r="J1741" t="s">
        <v>22</v>
      </c>
      <c r="K1741">
        <v>5.9</v>
      </c>
      <c r="L1741">
        <v>519</v>
      </c>
      <c r="M1741" t="s">
        <v>205</v>
      </c>
      <c r="N1741">
        <v>1500</v>
      </c>
      <c r="O1741" t="s">
        <v>24</v>
      </c>
      <c r="P1741" cm="1">
        <f t="array" ref="P1741">IF(Q1741&gt;0,INDEX(Q1741:Q23465,MATCH(TRUE,INDEX(Q1741:Q23465="",,),0)-1),"")</f>
        <v>15</v>
      </c>
      <c r="Q1741">
        <v>1</v>
      </c>
      <c r="R1741">
        <f t="shared" si="29"/>
        <v>0</v>
      </c>
    </row>
    <row r="1742" spans="1:18" x14ac:dyDescent="0.3">
      <c r="A1742" t="s">
        <v>190</v>
      </c>
      <c r="B1742" s="1">
        <v>38594</v>
      </c>
      <c r="C1742" t="s">
        <v>191</v>
      </c>
      <c r="D1742" t="s">
        <v>216</v>
      </c>
      <c r="E1742" t="s">
        <v>217</v>
      </c>
      <c r="G1742" t="s">
        <v>19</v>
      </c>
      <c r="H1742" t="s">
        <v>64</v>
      </c>
      <c r="I1742" t="s">
        <v>26</v>
      </c>
      <c r="J1742" t="s">
        <v>27</v>
      </c>
      <c r="K1742">
        <v>1130</v>
      </c>
      <c r="L1742">
        <v>15.8</v>
      </c>
      <c r="M1742" t="s">
        <v>205</v>
      </c>
      <c r="N1742">
        <v>60.43</v>
      </c>
      <c r="O1742" t="s">
        <v>24</v>
      </c>
      <c r="P1742" cm="1">
        <f t="array" ref="P1742">IF(Q1742&gt;0,INDEX(Q1742:Q23466,MATCH(TRUE,INDEX(Q1742:Q23466="",,),0)-1),"")</f>
        <v>15</v>
      </c>
      <c r="Q1742">
        <v>1</v>
      </c>
      <c r="R1742">
        <f t="shared" si="29"/>
        <v>0</v>
      </c>
    </row>
    <row r="1743" spans="1:18" x14ac:dyDescent="0.3">
      <c r="A1743" t="s">
        <v>190</v>
      </c>
      <c r="B1743" s="1">
        <v>38594</v>
      </c>
      <c r="C1743" t="s">
        <v>191</v>
      </c>
      <c r="D1743" t="s">
        <v>216</v>
      </c>
      <c r="E1743" t="s">
        <v>217</v>
      </c>
      <c r="G1743" s="6" t="s">
        <v>29</v>
      </c>
      <c r="H1743" t="s">
        <v>206</v>
      </c>
      <c r="I1743" t="s">
        <v>21</v>
      </c>
      <c r="J1743" t="s">
        <v>22</v>
      </c>
      <c r="K1743">
        <v>0.2</v>
      </c>
      <c r="L1743">
        <v>126</v>
      </c>
      <c r="M1743" t="s">
        <v>205</v>
      </c>
      <c r="N1743">
        <v>126</v>
      </c>
      <c r="O1743" t="s">
        <v>24</v>
      </c>
      <c r="P1743" cm="1">
        <f t="array" ref="P1743">IF(Q1743&gt;0,INDEX(Q1743:Q23467,MATCH(TRUE,INDEX(Q1743:Q23467="",,),0)-1),"")</f>
        <v>15</v>
      </c>
      <c r="Q1743">
        <v>1</v>
      </c>
      <c r="R1743">
        <f t="shared" si="29"/>
        <v>0</v>
      </c>
    </row>
    <row r="1744" spans="1:18" x14ac:dyDescent="0.3">
      <c r="A1744" t="s">
        <v>190</v>
      </c>
      <c r="B1744" s="1">
        <v>38594</v>
      </c>
      <c r="C1744" t="s">
        <v>191</v>
      </c>
      <c r="D1744" t="s">
        <v>216</v>
      </c>
      <c r="E1744" t="s">
        <v>217</v>
      </c>
      <c r="G1744" s="6" t="s">
        <v>29</v>
      </c>
      <c r="H1744" t="s">
        <v>197</v>
      </c>
      <c r="I1744" t="s">
        <v>21</v>
      </c>
      <c r="J1744" t="s">
        <v>22</v>
      </c>
      <c r="K1744">
        <v>0.7</v>
      </c>
      <c r="L1744">
        <v>46</v>
      </c>
      <c r="M1744" t="s">
        <v>205</v>
      </c>
      <c r="N1744">
        <v>46</v>
      </c>
      <c r="O1744" t="s">
        <v>24</v>
      </c>
      <c r="P1744" cm="1">
        <f t="array" ref="P1744">IF(Q1744&gt;0,INDEX(Q1744:Q23468,MATCH(TRUE,INDEX(Q1744:Q23468="",,),0)-1),"")</f>
        <v>15</v>
      </c>
      <c r="Q1744">
        <v>1</v>
      </c>
      <c r="R1744">
        <f t="shared" si="29"/>
        <v>0</v>
      </c>
    </row>
    <row r="1745" spans="1:18" x14ac:dyDescent="0.3">
      <c r="A1745" t="s">
        <v>190</v>
      </c>
      <c r="B1745" s="1">
        <v>38594</v>
      </c>
      <c r="C1745" t="s">
        <v>191</v>
      </c>
      <c r="D1745" t="s">
        <v>216</v>
      </c>
      <c r="E1745" t="s">
        <v>217</v>
      </c>
      <c r="G1745" s="6" t="s">
        <v>29</v>
      </c>
      <c r="H1745" t="s">
        <v>70</v>
      </c>
      <c r="I1745" t="s">
        <v>26</v>
      </c>
      <c r="J1745" t="s">
        <v>27</v>
      </c>
      <c r="K1745">
        <v>12.4</v>
      </c>
      <c r="L1745">
        <v>16.8</v>
      </c>
      <c r="M1745" t="s">
        <v>205</v>
      </c>
      <c r="N1745">
        <v>16.8</v>
      </c>
      <c r="O1745" t="s">
        <v>24</v>
      </c>
      <c r="P1745" cm="1">
        <f t="array" ref="P1745">IF(Q1745&gt;0,INDEX(Q1745:Q23469,MATCH(TRUE,INDEX(Q1745:Q23469="",,),0)-1),"")</f>
        <v>15</v>
      </c>
      <c r="Q1745">
        <v>1</v>
      </c>
      <c r="R1745">
        <f t="shared" si="29"/>
        <v>0</v>
      </c>
    </row>
    <row r="1746" spans="1:18" x14ac:dyDescent="0.3">
      <c r="A1746" t="s">
        <v>190</v>
      </c>
      <c r="B1746" s="1">
        <v>38594</v>
      </c>
      <c r="C1746" t="s">
        <v>191</v>
      </c>
      <c r="D1746" t="s">
        <v>216</v>
      </c>
      <c r="E1746" t="s">
        <v>217</v>
      </c>
      <c r="G1746" t="s">
        <v>19</v>
      </c>
      <c r="H1746" t="s">
        <v>194</v>
      </c>
      <c r="I1746" t="s">
        <v>21</v>
      </c>
      <c r="J1746" t="s">
        <v>22</v>
      </c>
      <c r="K1746">
        <v>60</v>
      </c>
      <c r="L1746">
        <v>844</v>
      </c>
      <c r="M1746" t="s">
        <v>218</v>
      </c>
      <c r="N1746">
        <v>1391</v>
      </c>
      <c r="P1746" cm="1">
        <f t="array" ref="P1746">IF(Q1746&gt;0,INDEX(Q1746:Q23470,MATCH(TRUE,INDEX(Q1746:Q23470="",,),0)-1),"")</f>
        <v>15</v>
      </c>
      <c r="Q1746">
        <v>2</v>
      </c>
      <c r="R1746">
        <f t="shared" si="29"/>
        <v>0</v>
      </c>
    </row>
    <row r="1747" spans="1:18" x14ac:dyDescent="0.3">
      <c r="A1747" t="s">
        <v>190</v>
      </c>
      <c r="B1747" s="1">
        <v>38594</v>
      </c>
      <c r="C1747" t="s">
        <v>191</v>
      </c>
      <c r="D1747" t="s">
        <v>216</v>
      </c>
      <c r="E1747" t="s">
        <v>217</v>
      </c>
      <c r="G1747" t="s">
        <v>19</v>
      </c>
      <c r="H1747" t="s">
        <v>30</v>
      </c>
      <c r="I1747" t="s">
        <v>21</v>
      </c>
      <c r="J1747" t="s">
        <v>22</v>
      </c>
      <c r="K1747">
        <v>70.5</v>
      </c>
      <c r="L1747">
        <v>162</v>
      </c>
      <c r="M1747" t="s">
        <v>218</v>
      </c>
      <c r="N1747">
        <v>362</v>
      </c>
      <c r="P1747" cm="1">
        <f t="array" ref="P1747">IF(Q1747&gt;0,INDEX(Q1747:Q23471,MATCH(TRUE,INDEX(Q1747:Q23471="",,),0)-1),"")</f>
        <v>15</v>
      </c>
      <c r="Q1747">
        <v>2</v>
      </c>
      <c r="R1747">
        <f t="shared" si="29"/>
        <v>0</v>
      </c>
    </row>
    <row r="1748" spans="1:18" x14ac:dyDescent="0.3">
      <c r="A1748" t="s">
        <v>190</v>
      </c>
      <c r="B1748" s="1">
        <v>38594</v>
      </c>
      <c r="C1748" t="s">
        <v>191</v>
      </c>
      <c r="D1748" t="s">
        <v>216</v>
      </c>
      <c r="E1748" t="s">
        <v>217</v>
      </c>
      <c r="G1748" t="s">
        <v>19</v>
      </c>
      <c r="H1748" t="s">
        <v>196</v>
      </c>
      <c r="I1748" t="s">
        <v>21</v>
      </c>
      <c r="J1748" t="s">
        <v>22</v>
      </c>
      <c r="K1748">
        <v>5.2</v>
      </c>
      <c r="L1748">
        <v>401</v>
      </c>
      <c r="M1748" t="s">
        <v>218</v>
      </c>
      <c r="N1748">
        <v>501</v>
      </c>
      <c r="P1748" cm="1">
        <f t="array" ref="P1748">IF(Q1748&gt;0,INDEX(Q1748:Q23472,MATCH(TRUE,INDEX(Q1748:Q23472="",,),0)-1),"")</f>
        <v>15</v>
      </c>
      <c r="Q1748">
        <v>2</v>
      </c>
      <c r="R1748">
        <f t="shared" si="29"/>
        <v>0</v>
      </c>
    </row>
    <row r="1749" spans="1:18" x14ac:dyDescent="0.3">
      <c r="A1749" t="s">
        <v>190</v>
      </c>
      <c r="B1749" s="1">
        <v>38594</v>
      </c>
      <c r="C1749" t="s">
        <v>191</v>
      </c>
      <c r="D1749" t="s">
        <v>216</v>
      </c>
      <c r="E1749" t="s">
        <v>217</v>
      </c>
      <c r="G1749" t="s">
        <v>19</v>
      </c>
      <c r="H1749" t="s">
        <v>20</v>
      </c>
      <c r="I1749" t="s">
        <v>21</v>
      </c>
      <c r="J1749" t="s">
        <v>22</v>
      </c>
      <c r="K1749">
        <v>10.7</v>
      </c>
      <c r="L1749">
        <v>481</v>
      </c>
      <c r="M1749" t="s">
        <v>218</v>
      </c>
      <c r="N1749">
        <v>881</v>
      </c>
      <c r="P1749" cm="1">
        <f t="array" ref="P1749">IF(Q1749&gt;0,INDEX(Q1749:Q23473,MATCH(TRUE,INDEX(Q1749:Q23473="",,),0)-1),"")</f>
        <v>15</v>
      </c>
      <c r="Q1749">
        <v>2</v>
      </c>
      <c r="R1749">
        <f t="shared" si="29"/>
        <v>0</v>
      </c>
    </row>
    <row r="1750" spans="1:18" x14ac:dyDescent="0.3">
      <c r="A1750" t="s">
        <v>190</v>
      </c>
      <c r="B1750" s="1">
        <v>38594</v>
      </c>
      <c r="C1750" t="s">
        <v>191</v>
      </c>
      <c r="D1750" t="s">
        <v>216</v>
      </c>
      <c r="E1750" t="s">
        <v>217</v>
      </c>
      <c r="G1750" t="s">
        <v>19</v>
      </c>
      <c r="H1750" t="s">
        <v>154</v>
      </c>
      <c r="I1750" t="s">
        <v>21</v>
      </c>
      <c r="J1750" t="s">
        <v>22</v>
      </c>
      <c r="K1750">
        <v>5.9</v>
      </c>
      <c r="L1750">
        <v>519</v>
      </c>
      <c r="M1750" t="s">
        <v>218</v>
      </c>
      <c r="N1750">
        <v>919</v>
      </c>
      <c r="P1750" cm="1">
        <f t="array" ref="P1750">IF(Q1750&gt;0,INDEX(Q1750:Q23474,MATCH(TRUE,INDEX(Q1750:Q23474="",,),0)-1),"")</f>
        <v>15</v>
      </c>
      <c r="Q1750">
        <v>2</v>
      </c>
      <c r="R1750">
        <f t="shared" si="29"/>
        <v>0</v>
      </c>
    </row>
    <row r="1751" spans="1:18" x14ac:dyDescent="0.3">
      <c r="A1751" t="s">
        <v>190</v>
      </c>
      <c r="B1751" s="1">
        <v>38594</v>
      </c>
      <c r="C1751" t="s">
        <v>191</v>
      </c>
      <c r="D1751" t="s">
        <v>216</v>
      </c>
      <c r="E1751" t="s">
        <v>217</v>
      </c>
      <c r="G1751" t="s">
        <v>19</v>
      </c>
      <c r="H1751" t="s">
        <v>64</v>
      </c>
      <c r="I1751" t="s">
        <v>26</v>
      </c>
      <c r="J1751" t="s">
        <v>27</v>
      </c>
      <c r="K1751">
        <v>1130</v>
      </c>
      <c r="L1751">
        <v>15.8</v>
      </c>
      <c r="M1751" t="s">
        <v>218</v>
      </c>
      <c r="N1751">
        <v>20.8</v>
      </c>
      <c r="P1751" cm="1">
        <f t="array" ref="P1751">IF(Q1751&gt;0,INDEX(Q1751:Q23475,MATCH(TRUE,INDEX(Q1751:Q23475="",,),0)-1),"")</f>
        <v>15</v>
      </c>
      <c r="Q1751">
        <v>2</v>
      </c>
      <c r="R1751">
        <f t="shared" si="29"/>
        <v>0</v>
      </c>
    </row>
    <row r="1752" spans="1:18" x14ac:dyDescent="0.3">
      <c r="A1752" t="s">
        <v>190</v>
      </c>
      <c r="B1752" s="1">
        <v>38594</v>
      </c>
      <c r="C1752" t="s">
        <v>191</v>
      </c>
      <c r="D1752" t="s">
        <v>216</v>
      </c>
      <c r="E1752" t="s">
        <v>217</v>
      </c>
      <c r="G1752" s="6" t="s">
        <v>29</v>
      </c>
      <c r="H1752" t="s">
        <v>206</v>
      </c>
      <c r="I1752" t="s">
        <v>21</v>
      </c>
      <c r="J1752" t="s">
        <v>22</v>
      </c>
      <c r="K1752">
        <v>0.2</v>
      </c>
      <c r="L1752">
        <v>126</v>
      </c>
      <c r="M1752" t="s">
        <v>218</v>
      </c>
      <c r="N1752">
        <v>126</v>
      </c>
      <c r="P1752" cm="1">
        <f t="array" ref="P1752">IF(Q1752&gt;0,INDEX(Q1752:Q23476,MATCH(TRUE,INDEX(Q1752:Q23476="",,),0)-1),"")</f>
        <v>15</v>
      </c>
      <c r="Q1752">
        <v>2</v>
      </c>
      <c r="R1752">
        <f t="shared" si="29"/>
        <v>0</v>
      </c>
    </row>
    <row r="1753" spans="1:18" x14ac:dyDescent="0.3">
      <c r="A1753" t="s">
        <v>190</v>
      </c>
      <c r="B1753" s="1">
        <v>38594</v>
      </c>
      <c r="C1753" t="s">
        <v>191</v>
      </c>
      <c r="D1753" t="s">
        <v>216</v>
      </c>
      <c r="E1753" t="s">
        <v>217</v>
      </c>
      <c r="G1753" s="6" t="s">
        <v>29</v>
      </c>
      <c r="H1753" t="s">
        <v>197</v>
      </c>
      <c r="I1753" t="s">
        <v>21</v>
      </c>
      <c r="J1753" t="s">
        <v>22</v>
      </c>
      <c r="K1753">
        <v>0.7</v>
      </c>
      <c r="L1753">
        <v>46</v>
      </c>
      <c r="M1753" t="s">
        <v>218</v>
      </c>
      <c r="N1753">
        <v>46</v>
      </c>
      <c r="P1753" cm="1">
        <f t="array" ref="P1753">IF(Q1753&gt;0,INDEX(Q1753:Q23477,MATCH(TRUE,INDEX(Q1753:Q23477="",,),0)-1),"")</f>
        <v>15</v>
      </c>
      <c r="Q1753">
        <v>2</v>
      </c>
      <c r="R1753">
        <f t="shared" si="29"/>
        <v>0</v>
      </c>
    </row>
    <row r="1754" spans="1:18" x14ac:dyDescent="0.3">
      <c r="A1754" t="s">
        <v>190</v>
      </c>
      <c r="B1754" s="1">
        <v>38594</v>
      </c>
      <c r="C1754" t="s">
        <v>191</v>
      </c>
      <c r="D1754" t="s">
        <v>216</v>
      </c>
      <c r="E1754" t="s">
        <v>217</v>
      </c>
      <c r="G1754" s="6" t="s">
        <v>29</v>
      </c>
      <c r="H1754" t="s">
        <v>70</v>
      </c>
      <c r="I1754" t="s">
        <v>26</v>
      </c>
      <c r="J1754" t="s">
        <v>27</v>
      </c>
      <c r="K1754">
        <v>12.4</v>
      </c>
      <c r="L1754">
        <v>16.8</v>
      </c>
      <c r="M1754" t="s">
        <v>218</v>
      </c>
      <c r="N1754">
        <v>16.8</v>
      </c>
      <c r="P1754" cm="1">
        <f t="array" ref="P1754">IF(Q1754&gt;0,INDEX(Q1754:Q23478,MATCH(TRUE,INDEX(Q1754:Q23478="",,),0)-1),"")</f>
        <v>15</v>
      </c>
      <c r="Q1754">
        <v>2</v>
      </c>
      <c r="R1754">
        <f t="shared" si="29"/>
        <v>0</v>
      </c>
    </row>
    <row r="1755" spans="1:18" x14ac:dyDescent="0.3">
      <c r="A1755" t="s">
        <v>190</v>
      </c>
      <c r="B1755" s="1">
        <v>38594</v>
      </c>
      <c r="C1755" t="s">
        <v>191</v>
      </c>
      <c r="D1755" t="s">
        <v>216</v>
      </c>
      <c r="E1755" t="s">
        <v>217</v>
      </c>
      <c r="G1755" t="s">
        <v>19</v>
      </c>
      <c r="H1755" t="s">
        <v>194</v>
      </c>
      <c r="I1755" t="s">
        <v>21</v>
      </c>
      <c r="J1755" t="s">
        <v>22</v>
      </c>
      <c r="K1755">
        <v>60</v>
      </c>
      <c r="L1755">
        <v>844</v>
      </c>
      <c r="M1755" t="s">
        <v>200</v>
      </c>
      <c r="N1755">
        <v>1350</v>
      </c>
      <c r="P1755" cm="1">
        <f t="array" ref="P1755">IF(Q1755&gt;0,INDEX(Q1755:Q23479,MATCH(TRUE,INDEX(Q1755:Q23479="",,),0)-1),"")</f>
        <v>15</v>
      </c>
      <c r="Q1755">
        <v>3</v>
      </c>
      <c r="R1755">
        <f t="shared" si="29"/>
        <v>0</v>
      </c>
    </row>
    <row r="1756" spans="1:18" x14ac:dyDescent="0.3">
      <c r="A1756" t="s">
        <v>190</v>
      </c>
      <c r="B1756" s="1">
        <v>38594</v>
      </c>
      <c r="C1756" t="s">
        <v>191</v>
      </c>
      <c r="D1756" t="s">
        <v>216</v>
      </c>
      <c r="E1756" t="s">
        <v>217</v>
      </c>
      <c r="G1756" t="s">
        <v>19</v>
      </c>
      <c r="H1756" t="s">
        <v>30</v>
      </c>
      <c r="I1756" t="s">
        <v>21</v>
      </c>
      <c r="J1756" t="s">
        <v>22</v>
      </c>
      <c r="K1756">
        <v>70.5</v>
      </c>
      <c r="L1756">
        <v>162</v>
      </c>
      <c r="M1756" t="s">
        <v>200</v>
      </c>
      <c r="N1756">
        <v>240</v>
      </c>
      <c r="P1756" cm="1">
        <f t="array" ref="P1756">IF(Q1756&gt;0,INDEX(Q1756:Q23480,MATCH(TRUE,INDEX(Q1756:Q23480="",,),0)-1),"")</f>
        <v>15</v>
      </c>
      <c r="Q1756">
        <v>3</v>
      </c>
      <c r="R1756">
        <f t="shared" si="29"/>
        <v>0</v>
      </c>
    </row>
    <row r="1757" spans="1:18" x14ac:dyDescent="0.3">
      <c r="A1757" t="s">
        <v>190</v>
      </c>
      <c r="B1757" s="1">
        <v>38594</v>
      </c>
      <c r="C1757" t="s">
        <v>191</v>
      </c>
      <c r="D1757" t="s">
        <v>216</v>
      </c>
      <c r="E1757" t="s">
        <v>217</v>
      </c>
      <c r="G1757" t="s">
        <v>19</v>
      </c>
      <c r="H1757" t="s">
        <v>196</v>
      </c>
      <c r="I1757" t="s">
        <v>21</v>
      </c>
      <c r="J1757" t="s">
        <v>22</v>
      </c>
      <c r="K1757">
        <v>5.2</v>
      </c>
      <c r="L1757">
        <v>401</v>
      </c>
      <c r="M1757" t="s">
        <v>200</v>
      </c>
      <c r="N1757">
        <v>475</v>
      </c>
      <c r="P1757" cm="1">
        <f t="array" ref="P1757">IF(Q1757&gt;0,INDEX(Q1757:Q23481,MATCH(TRUE,INDEX(Q1757:Q23481="",,),0)-1),"")</f>
        <v>15</v>
      </c>
      <c r="Q1757">
        <v>3</v>
      </c>
      <c r="R1757">
        <f t="shared" si="29"/>
        <v>0</v>
      </c>
    </row>
    <row r="1758" spans="1:18" x14ac:dyDescent="0.3">
      <c r="A1758" t="s">
        <v>190</v>
      </c>
      <c r="B1758" s="1">
        <v>38594</v>
      </c>
      <c r="C1758" t="s">
        <v>191</v>
      </c>
      <c r="D1758" t="s">
        <v>216</v>
      </c>
      <c r="E1758" t="s">
        <v>217</v>
      </c>
      <c r="G1758" t="s">
        <v>19</v>
      </c>
      <c r="H1758" t="s">
        <v>20</v>
      </c>
      <c r="I1758" t="s">
        <v>21</v>
      </c>
      <c r="J1758" t="s">
        <v>22</v>
      </c>
      <c r="K1758">
        <v>10.7</v>
      </c>
      <c r="L1758">
        <v>481</v>
      </c>
      <c r="M1758" t="s">
        <v>200</v>
      </c>
      <c r="N1758">
        <v>490</v>
      </c>
      <c r="P1758" cm="1">
        <f t="array" ref="P1758">IF(Q1758&gt;0,INDEX(Q1758:Q23482,MATCH(TRUE,INDEX(Q1758:Q23482="",,),0)-1),"")</f>
        <v>15</v>
      </c>
      <c r="Q1758">
        <v>3</v>
      </c>
      <c r="R1758">
        <f t="shared" si="29"/>
        <v>0</v>
      </c>
    </row>
    <row r="1759" spans="1:18" x14ac:dyDescent="0.3">
      <c r="A1759" t="s">
        <v>190</v>
      </c>
      <c r="B1759" s="1">
        <v>38594</v>
      </c>
      <c r="C1759" t="s">
        <v>191</v>
      </c>
      <c r="D1759" t="s">
        <v>216</v>
      </c>
      <c r="E1759" t="s">
        <v>217</v>
      </c>
      <c r="G1759" t="s">
        <v>19</v>
      </c>
      <c r="H1759" t="s">
        <v>154</v>
      </c>
      <c r="I1759" t="s">
        <v>21</v>
      </c>
      <c r="J1759" t="s">
        <v>22</v>
      </c>
      <c r="K1759">
        <v>5.9</v>
      </c>
      <c r="L1759">
        <v>519</v>
      </c>
      <c r="M1759" t="s">
        <v>200</v>
      </c>
      <c r="N1759">
        <v>600</v>
      </c>
      <c r="P1759" cm="1">
        <f t="array" ref="P1759">IF(Q1759&gt;0,INDEX(Q1759:Q23483,MATCH(TRUE,INDEX(Q1759:Q23483="",,),0)-1),"")</f>
        <v>15</v>
      </c>
      <c r="Q1759">
        <v>3</v>
      </c>
      <c r="R1759">
        <f t="shared" si="29"/>
        <v>0</v>
      </c>
    </row>
    <row r="1760" spans="1:18" x14ac:dyDescent="0.3">
      <c r="A1760" t="s">
        <v>190</v>
      </c>
      <c r="B1760" s="1">
        <v>38594</v>
      </c>
      <c r="C1760" t="s">
        <v>191</v>
      </c>
      <c r="D1760" t="s">
        <v>216</v>
      </c>
      <c r="E1760" t="s">
        <v>217</v>
      </c>
      <c r="G1760" t="s">
        <v>19</v>
      </c>
      <c r="H1760" t="s">
        <v>64</v>
      </c>
      <c r="I1760" t="s">
        <v>26</v>
      </c>
      <c r="J1760" t="s">
        <v>27</v>
      </c>
      <c r="K1760">
        <v>1130</v>
      </c>
      <c r="L1760">
        <v>15.8</v>
      </c>
      <c r="M1760" t="s">
        <v>200</v>
      </c>
      <c r="N1760">
        <v>26</v>
      </c>
      <c r="P1760" cm="1">
        <f t="array" ref="P1760">IF(Q1760&gt;0,INDEX(Q1760:Q23484,MATCH(TRUE,INDEX(Q1760:Q23484="",,),0)-1),"")</f>
        <v>15</v>
      </c>
      <c r="Q1760">
        <v>3</v>
      </c>
      <c r="R1760">
        <f t="shared" si="29"/>
        <v>0</v>
      </c>
    </row>
    <row r="1761" spans="1:18" x14ac:dyDescent="0.3">
      <c r="A1761" t="s">
        <v>190</v>
      </c>
      <c r="B1761" s="1">
        <v>38594</v>
      </c>
      <c r="C1761" t="s">
        <v>191</v>
      </c>
      <c r="D1761" t="s">
        <v>216</v>
      </c>
      <c r="E1761" t="s">
        <v>217</v>
      </c>
      <c r="G1761" s="6" t="s">
        <v>29</v>
      </c>
      <c r="H1761" t="s">
        <v>206</v>
      </c>
      <c r="I1761" t="s">
        <v>21</v>
      </c>
      <c r="J1761" t="s">
        <v>22</v>
      </c>
      <c r="K1761">
        <v>0.2</v>
      </c>
      <c r="L1761">
        <v>126</v>
      </c>
      <c r="M1761" t="s">
        <v>200</v>
      </c>
      <c r="N1761">
        <v>126</v>
      </c>
      <c r="P1761" cm="1">
        <f t="array" ref="P1761">IF(Q1761&gt;0,INDEX(Q1761:Q23485,MATCH(TRUE,INDEX(Q1761:Q23485="",,),0)-1),"")</f>
        <v>15</v>
      </c>
      <c r="Q1761">
        <v>3</v>
      </c>
      <c r="R1761">
        <f t="shared" si="29"/>
        <v>0</v>
      </c>
    </row>
    <row r="1762" spans="1:18" x14ac:dyDescent="0.3">
      <c r="A1762" t="s">
        <v>190</v>
      </c>
      <c r="B1762" s="1">
        <v>38594</v>
      </c>
      <c r="C1762" t="s">
        <v>191</v>
      </c>
      <c r="D1762" t="s">
        <v>216</v>
      </c>
      <c r="E1762" t="s">
        <v>217</v>
      </c>
      <c r="G1762" s="6" t="s">
        <v>29</v>
      </c>
      <c r="H1762" t="s">
        <v>197</v>
      </c>
      <c r="I1762" t="s">
        <v>21</v>
      </c>
      <c r="J1762" t="s">
        <v>22</v>
      </c>
      <c r="K1762">
        <v>0.7</v>
      </c>
      <c r="L1762">
        <v>46</v>
      </c>
      <c r="M1762" t="s">
        <v>200</v>
      </c>
      <c r="N1762">
        <v>46</v>
      </c>
      <c r="P1762" cm="1">
        <f t="array" ref="P1762">IF(Q1762&gt;0,INDEX(Q1762:Q23486,MATCH(TRUE,INDEX(Q1762:Q23486="",,),0)-1),"")</f>
        <v>15</v>
      </c>
      <c r="Q1762">
        <v>3</v>
      </c>
      <c r="R1762">
        <f t="shared" si="29"/>
        <v>0</v>
      </c>
    </row>
    <row r="1763" spans="1:18" x14ac:dyDescent="0.3">
      <c r="A1763" t="s">
        <v>190</v>
      </c>
      <c r="B1763" s="1">
        <v>38594</v>
      </c>
      <c r="C1763" t="s">
        <v>191</v>
      </c>
      <c r="D1763" t="s">
        <v>216</v>
      </c>
      <c r="E1763" t="s">
        <v>217</v>
      </c>
      <c r="G1763" s="6" t="s">
        <v>29</v>
      </c>
      <c r="H1763" t="s">
        <v>70</v>
      </c>
      <c r="I1763" t="s">
        <v>26</v>
      </c>
      <c r="J1763" t="s">
        <v>27</v>
      </c>
      <c r="K1763">
        <v>12.4</v>
      </c>
      <c r="L1763">
        <v>16.8</v>
      </c>
      <c r="M1763" t="s">
        <v>200</v>
      </c>
      <c r="N1763">
        <v>16.8</v>
      </c>
      <c r="P1763" cm="1">
        <f t="array" ref="P1763">IF(Q1763&gt;0,INDEX(Q1763:Q23487,MATCH(TRUE,INDEX(Q1763:Q23487="",,),0)-1),"")</f>
        <v>15</v>
      </c>
      <c r="Q1763">
        <v>3</v>
      </c>
      <c r="R1763">
        <f t="shared" si="29"/>
        <v>0</v>
      </c>
    </row>
    <row r="1764" spans="1:18" x14ac:dyDescent="0.3">
      <c r="A1764" t="s">
        <v>190</v>
      </c>
      <c r="B1764" s="1">
        <v>38594</v>
      </c>
      <c r="C1764" t="s">
        <v>191</v>
      </c>
      <c r="D1764" t="s">
        <v>216</v>
      </c>
      <c r="E1764" t="s">
        <v>217</v>
      </c>
      <c r="G1764" t="s">
        <v>19</v>
      </c>
      <c r="H1764" t="s">
        <v>194</v>
      </c>
      <c r="I1764" t="s">
        <v>21</v>
      </c>
      <c r="J1764" t="s">
        <v>22</v>
      </c>
      <c r="K1764">
        <v>60</v>
      </c>
      <c r="L1764">
        <v>844</v>
      </c>
      <c r="M1764" t="s">
        <v>209</v>
      </c>
      <c r="N1764">
        <v>1240</v>
      </c>
      <c r="P1764" cm="1">
        <f t="array" ref="P1764">IF(Q1764&gt;0,INDEX(Q1764:Q23488,MATCH(TRUE,INDEX(Q1764:Q23488="",,),0)-1),"")</f>
        <v>15</v>
      </c>
      <c r="Q1764">
        <v>4</v>
      </c>
      <c r="R1764">
        <f t="shared" si="29"/>
        <v>0</v>
      </c>
    </row>
    <row r="1765" spans="1:18" x14ac:dyDescent="0.3">
      <c r="A1765" t="s">
        <v>190</v>
      </c>
      <c r="B1765" s="1">
        <v>38594</v>
      </c>
      <c r="C1765" t="s">
        <v>191</v>
      </c>
      <c r="D1765" t="s">
        <v>216</v>
      </c>
      <c r="E1765" t="s">
        <v>217</v>
      </c>
      <c r="G1765" t="s">
        <v>19</v>
      </c>
      <c r="H1765" t="s">
        <v>30</v>
      </c>
      <c r="I1765" t="s">
        <v>21</v>
      </c>
      <c r="J1765" t="s">
        <v>22</v>
      </c>
      <c r="K1765">
        <v>70.5</v>
      </c>
      <c r="L1765">
        <v>162</v>
      </c>
      <c r="M1765" t="s">
        <v>209</v>
      </c>
      <c r="N1765">
        <v>250</v>
      </c>
      <c r="P1765" cm="1">
        <f t="array" ref="P1765">IF(Q1765&gt;0,INDEX(Q1765:Q23489,MATCH(TRUE,INDEX(Q1765:Q23489="",,),0)-1),"")</f>
        <v>15</v>
      </c>
      <c r="Q1765">
        <v>4</v>
      </c>
      <c r="R1765">
        <f t="shared" si="29"/>
        <v>0</v>
      </c>
    </row>
    <row r="1766" spans="1:18" x14ac:dyDescent="0.3">
      <c r="A1766" t="s">
        <v>190</v>
      </c>
      <c r="B1766" s="1">
        <v>38594</v>
      </c>
      <c r="C1766" t="s">
        <v>191</v>
      </c>
      <c r="D1766" t="s">
        <v>216</v>
      </c>
      <c r="E1766" t="s">
        <v>217</v>
      </c>
      <c r="G1766" t="s">
        <v>19</v>
      </c>
      <c r="H1766" t="s">
        <v>196</v>
      </c>
      <c r="I1766" t="s">
        <v>21</v>
      </c>
      <c r="J1766" t="s">
        <v>22</v>
      </c>
      <c r="K1766">
        <v>5.2</v>
      </c>
      <c r="L1766">
        <v>401</v>
      </c>
      <c r="M1766" t="s">
        <v>209</v>
      </c>
      <c r="N1766">
        <v>401</v>
      </c>
      <c r="P1766" cm="1">
        <f t="array" ref="P1766">IF(Q1766&gt;0,INDEX(Q1766:Q23490,MATCH(TRUE,INDEX(Q1766:Q23490="",,),0)-1),"")</f>
        <v>15</v>
      </c>
      <c r="Q1766">
        <v>4</v>
      </c>
      <c r="R1766">
        <f t="shared" si="29"/>
        <v>0</v>
      </c>
    </row>
    <row r="1767" spans="1:18" x14ac:dyDescent="0.3">
      <c r="A1767" t="s">
        <v>190</v>
      </c>
      <c r="B1767" s="1">
        <v>38594</v>
      </c>
      <c r="C1767" t="s">
        <v>191</v>
      </c>
      <c r="D1767" t="s">
        <v>216</v>
      </c>
      <c r="E1767" t="s">
        <v>217</v>
      </c>
      <c r="G1767" t="s">
        <v>19</v>
      </c>
      <c r="H1767" t="s">
        <v>20</v>
      </c>
      <c r="I1767" t="s">
        <v>21</v>
      </c>
      <c r="J1767" t="s">
        <v>22</v>
      </c>
      <c r="K1767">
        <v>10.7</v>
      </c>
      <c r="L1767">
        <v>481</v>
      </c>
      <c r="M1767" t="s">
        <v>209</v>
      </c>
      <c r="N1767">
        <v>500</v>
      </c>
      <c r="P1767" cm="1">
        <f t="array" ref="P1767">IF(Q1767&gt;0,INDEX(Q1767:Q23491,MATCH(TRUE,INDEX(Q1767:Q23491="",,),0)-1),"")</f>
        <v>15</v>
      </c>
      <c r="Q1767">
        <v>4</v>
      </c>
      <c r="R1767">
        <f t="shared" si="29"/>
        <v>0</v>
      </c>
    </row>
    <row r="1768" spans="1:18" x14ac:dyDescent="0.3">
      <c r="A1768" t="s">
        <v>190</v>
      </c>
      <c r="B1768" s="1">
        <v>38594</v>
      </c>
      <c r="C1768" t="s">
        <v>191</v>
      </c>
      <c r="D1768" t="s">
        <v>216</v>
      </c>
      <c r="E1768" t="s">
        <v>217</v>
      </c>
      <c r="G1768" t="s">
        <v>19</v>
      </c>
      <c r="H1768" t="s">
        <v>154</v>
      </c>
      <c r="I1768" t="s">
        <v>21</v>
      </c>
      <c r="J1768" t="s">
        <v>22</v>
      </c>
      <c r="K1768">
        <v>5.9</v>
      </c>
      <c r="L1768">
        <v>519</v>
      </c>
      <c r="M1768" t="s">
        <v>209</v>
      </c>
      <c r="N1768">
        <v>713</v>
      </c>
      <c r="P1768" cm="1">
        <f t="array" ref="P1768">IF(Q1768&gt;0,INDEX(Q1768:Q23492,MATCH(TRUE,INDEX(Q1768:Q23492="",,),0)-1),"")</f>
        <v>15</v>
      </c>
      <c r="Q1768">
        <v>4</v>
      </c>
      <c r="R1768">
        <f t="shared" si="29"/>
        <v>0</v>
      </c>
    </row>
    <row r="1769" spans="1:18" x14ac:dyDescent="0.3">
      <c r="A1769" t="s">
        <v>190</v>
      </c>
      <c r="B1769" s="1">
        <v>38594</v>
      </c>
      <c r="C1769" t="s">
        <v>191</v>
      </c>
      <c r="D1769" t="s">
        <v>216</v>
      </c>
      <c r="E1769" t="s">
        <v>217</v>
      </c>
      <c r="G1769" t="s">
        <v>19</v>
      </c>
      <c r="H1769" t="s">
        <v>64</v>
      </c>
      <c r="I1769" t="s">
        <v>26</v>
      </c>
      <c r="J1769" t="s">
        <v>27</v>
      </c>
      <c r="K1769">
        <v>1130</v>
      </c>
      <c r="L1769">
        <v>15.8</v>
      </c>
      <c r="M1769" t="s">
        <v>209</v>
      </c>
      <c r="N1769">
        <v>30</v>
      </c>
      <c r="P1769" cm="1">
        <f t="array" ref="P1769">IF(Q1769&gt;0,INDEX(Q1769:Q23493,MATCH(TRUE,INDEX(Q1769:Q23493="",,),0)-1),"")</f>
        <v>15</v>
      </c>
      <c r="Q1769">
        <v>4</v>
      </c>
      <c r="R1769">
        <f t="shared" si="29"/>
        <v>0</v>
      </c>
    </row>
    <row r="1770" spans="1:18" x14ac:dyDescent="0.3">
      <c r="A1770" t="s">
        <v>190</v>
      </c>
      <c r="B1770" s="1">
        <v>38594</v>
      </c>
      <c r="C1770" t="s">
        <v>191</v>
      </c>
      <c r="D1770" t="s">
        <v>216</v>
      </c>
      <c r="E1770" t="s">
        <v>217</v>
      </c>
      <c r="G1770" s="6" t="s">
        <v>29</v>
      </c>
      <c r="H1770" t="s">
        <v>206</v>
      </c>
      <c r="I1770" t="s">
        <v>21</v>
      </c>
      <c r="J1770" t="s">
        <v>22</v>
      </c>
      <c r="K1770">
        <v>0.2</v>
      </c>
      <c r="L1770">
        <v>126</v>
      </c>
      <c r="M1770" t="s">
        <v>209</v>
      </c>
      <c r="N1770">
        <v>126</v>
      </c>
      <c r="P1770" cm="1">
        <f t="array" ref="P1770">IF(Q1770&gt;0,INDEX(Q1770:Q23494,MATCH(TRUE,INDEX(Q1770:Q23494="",,),0)-1),"")</f>
        <v>15</v>
      </c>
      <c r="Q1770">
        <v>4</v>
      </c>
      <c r="R1770">
        <f t="shared" si="29"/>
        <v>0</v>
      </c>
    </row>
    <row r="1771" spans="1:18" x14ac:dyDescent="0.3">
      <c r="A1771" t="s">
        <v>190</v>
      </c>
      <c r="B1771" s="1">
        <v>38594</v>
      </c>
      <c r="C1771" t="s">
        <v>191</v>
      </c>
      <c r="D1771" t="s">
        <v>216</v>
      </c>
      <c r="E1771" t="s">
        <v>217</v>
      </c>
      <c r="G1771" s="6" t="s">
        <v>29</v>
      </c>
      <c r="H1771" t="s">
        <v>197</v>
      </c>
      <c r="I1771" t="s">
        <v>21</v>
      </c>
      <c r="J1771" t="s">
        <v>22</v>
      </c>
      <c r="K1771">
        <v>0.7</v>
      </c>
      <c r="L1771">
        <v>46</v>
      </c>
      <c r="M1771" t="s">
        <v>209</v>
      </c>
      <c r="N1771">
        <v>46</v>
      </c>
      <c r="P1771" cm="1">
        <f t="array" ref="P1771">IF(Q1771&gt;0,INDEX(Q1771:Q23495,MATCH(TRUE,INDEX(Q1771:Q23495="",,),0)-1),"")</f>
        <v>15</v>
      </c>
      <c r="Q1771">
        <v>4</v>
      </c>
      <c r="R1771">
        <f t="shared" si="29"/>
        <v>0</v>
      </c>
    </row>
    <row r="1772" spans="1:18" x14ac:dyDescent="0.3">
      <c r="A1772" t="s">
        <v>190</v>
      </c>
      <c r="B1772" s="1">
        <v>38594</v>
      </c>
      <c r="C1772" t="s">
        <v>191</v>
      </c>
      <c r="D1772" t="s">
        <v>216</v>
      </c>
      <c r="E1772" t="s">
        <v>217</v>
      </c>
      <c r="G1772" s="6" t="s">
        <v>29</v>
      </c>
      <c r="H1772" t="s">
        <v>70</v>
      </c>
      <c r="I1772" t="s">
        <v>26</v>
      </c>
      <c r="J1772" t="s">
        <v>27</v>
      </c>
      <c r="K1772">
        <v>12.4</v>
      </c>
      <c r="L1772">
        <v>16.8</v>
      </c>
      <c r="M1772" t="s">
        <v>209</v>
      </c>
      <c r="N1772">
        <v>16.8</v>
      </c>
      <c r="P1772" cm="1">
        <f t="array" ref="P1772">IF(Q1772&gt;0,INDEX(Q1772:Q23496,MATCH(TRUE,INDEX(Q1772:Q23496="",,),0)-1),"")</f>
        <v>15</v>
      </c>
      <c r="Q1772">
        <v>4</v>
      </c>
      <c r="R1772">
        <f t="shared" si="29"/>
        <v>0</v>
      </c>
    </row>
    <row r="1773" spans="1:18" x14ac:dyDescent="0.3">
      <c r="A1773" t="s">
        <v>190</v>
      </c>
      <c r="B1773" s="1">
        <v>38594</v>
      </c>
      <c r="C1773" t="s">
        <v>191</v>
      </c>
      <c r="D1773" t="s">
        <v>216</v>
      </c>
      <c r="E1773" t="s">
        <v>217</v>
      </c>
      <c r="G1773" t="s">
        <v>19</v>
      </c>
      <c r="H1773" t="s">
        <v>194</v>
      </c>
      <c r="I1773" t="s">
        <v>21</v>
      </c>
      <c r="J1773" t="s">
        <v>22</v>
      </c>
      <c r="K1773">
        <v>60</v>
      </c>
      <c r="L1773">
        <v>844</v>
      </c>
      <c r="M1773" t="s">
        <v>195</v>
      </c>
      <c r="N1773">
        <v>900</v>
      </c>
      <c r="P1773" cm="1">
        <f t="array" ref="P1773">IF(Q1773&gt;0,INDEX(Q1773:Q23497,MATCH(TRUE,INDEX(Q1773:Q23497="",,),0)-1),"")</f>
        <v>15</v>
      </c>
      <c r="Q1773">
        <v>5</v>
      </c>
      <c r="R1773">
        <f t="shared" si="29"/>
        <v>0</v>
      </c>
    </row>
    <row r="1774" spans="1:18" x14ac:dyDescent="0.3">
      <c r="A1774" t="s">
        <v>190</v>
      </c>
      <c r="B1774" s="1">
        <v>38594</v>
      </c>
      <c r="C1774" t="s">
        <v>191</v>
      </c>
      <c r="D1774" t="s">
        <v>216</v>
      </c>
      <c r="E1774" t="s">
        <v>217</v>
      </c>
      <c r="G1774" t="s">
        <v>19</v>
      </c>
      <c r="H1774" t="s">
        <v>30</v>
      </c>
      <c r="I1774" t="s">
        <v>21</v>
      </c>
      <c r="J1774" t="s">
        <v>22</v>
      </c>
      <c r="K1774">
        <v>70.5</v>
      </c>
      <c r="L1774">
        <v>162</v>
      </c>
      <c r="M1774" t="s">
        <v>195</v>
      </c>
      <c r="N1774">
        <v>201</v>
      </c>
      <c r="P1774" cm="1">
        <f t="array" ref="P1774">IF(Q1774&gt;0,INDEX(Q1774:Q23498,MATCH(TRUE,INDEX(Q1774:Q23498="",,),0)-1),"")</f>
        <v>15</v>
      </c>
      <c r="Q1774">
        <v>5</v>
      </c>
      <c r="R1774">
        <f t="shared" si="29"/>
        <v>0</v>
      </c>
    </row>
    <row r="1775" spans="1:18" x14ac:dyDescent="0.3">
      <c r="A1775" t="s">
        <v>190</v>
      </c>
      <c r="B1775" s="1">
        <v>38594</v>
      </c>
      <c r="C1775" t="s">
        <v>191</v>
      </c>
      <c r="D1775" t="s">
        <v>216</v>
      </c>
      <c r="E1775" t="s">
        <v>217</v>
      </c>
      <c r="G1775" t="s">
        <v>19</v>
      </c>
      <c r="H1775" t="s">
        <v>196</v>
      </c>
      <c r="I1775" t="s">
        <v>21</v>
      </c>
      <c r="J1775" t="s">
        <v>22</v>
      </c>
      <c r="K1775">
        <v>5.2</v>
      </c>
      <c r="L1775">
        <v>401</v>
      </c>
      <c r="M1775" t="s">
        <v>195</v>
      </c>
      <c r="N1775">
        <v>411</v>
      </c>
      <c r="P1775" cm="1">
        <f t="array" ref="P1775">IF(Q1775&gt;0,INDEX(Q1775:Q23499,MATCH(TRUE,INDEX(Q1775:Q23499="",,),0)-1),"")</f>
        <v>15</v>
      </c>
      <c r="Q1775">
        <v>5</v>
      </c>
      <c r="R1775">
        <f t="shared" si="29"/>
        <v>0</v>
      </c>
    </row>
    <row r="1776" spans="1:18" x14ac:dyDescent="0.3">
      <c r="A1776" t="s">
        <v>190</v>
      </c>
      <c r="B1776" s="1">
        <v>38594</v>
      </c>
      <c r="C1776" t="s">
        <v>191</v>
      </c>
      <c r="D1776" t="s">
        <v>216</v>
      </c>
      <c r="E1776" t="s">
        <v>217</v>
      </c>
      <c r="G1776" t="s">
        <v>19</v>
      </c>
      <c r="H1776" t="s">
        <v>20</v>
      </c>
      <c r="I1776" t="s">
        <v>21</v>
      </c>
      <c r="J1776" t="s">
        <v>22</v>
      </c>
      <c r="K1776">
        <v>10.7</v>
      </c>
      <c r="L1776">
        <v>481</v>
      </c>
      <c r="M1776" t="s">
        <v>195</v>
      </c>
      <c r="N1776">
        <v>575</v>
      </c>
      <c r="P1776" cm="1">
        <f t="array" ref="P1776">IF(Q1776&gt;0,INDEX(Q1776:Q23500,MATCH(TRUE,INDEX(Q1776:Q23500="",,),0)-1),"")</f>
        <v>15</v>
      </c>
      <c r="Q1776">
        <v>5</v>
      </c>
      <c r="R1776">
        <f t="shared" si="29"/>
        <v>0</v>
      </c>
    </row>
    <row r="1777" spans="1:18" x14ac:dyDescent="0.3">
      <c r="A1777" t="s">
        <v>190</v>
      </c>
      <c r="B1777" s="1">
        <v>38594</v>
      </c>
      <c r="C1777" t="s">
        <v>191</v>
      </c>
      <c r="D1777" t="s">
        <v>216</v>
      </c>
      <c r="E1777" t="s">
        <v>217</v>
      </c>
      <c r="G1777" t="s">
        <v>19</v>
      </c>
      <c r="H1777" t="s">
        <v>154</v>
      </c>
      <c r="I1777" t="s">
        <v>21</v>
      </c>
      <c r="J1777" t="s">
        <v>22</v>
      </c>
      <c r="K1777">
        <v>5.9</v>
      </c>
      <c r="L1777">
        <v>519</v>
      </c>
      <c r="M1777" t="s">
        <v>195</v>
      </c>
      <c r="N1777">
        <v>541</v>
      </c>
      <c r="P1777" cm="1">
        <f t="array" ref="P1777">IF(Q1777&gt;0,INDEX(Q1777:Q23501,MATCH(TRUE,INDEX(Q1777:Q23501="",,),0)-1),"")</f>
        <v>15</v>
      </c>
      <c r="Q1777">
        <v>5</v>
      </c>
      <c r="R1777">
        <f t="shared" si="29"/>
        <v>0</v>
      </c>
    </row>
    <row r="1778" spans="1:18" x14ac:dyDescent="0.3">
      <c r="A1778" t="s">
        <v>190</v>
      </c>
      <c r="B1778" s="1">
        <v>38594</v>
      </c>
      <c r="C1778" t="s">
        <v>191</v>
      </c>
      <c r="D1778" t="s">
        <v>216</v>
      </c>
      <c r="E1778" t="s">
        <v>217</v>
      </c>
      <c r="G1778" t="s">
        <v>19</v>
      </c>
      <c r="H1778" t="s">
        <v>64</v>
      </c>
      <c r="I1778" t="s">
        <v>26</v>
      </c>
      <c r="J1778" t="s">
        <v>27</v>
      </c>
      <c r="K1778">
        <v>1130</v>
      </c>
      <c r="L1778">
        <v>15.8</v>
      </c>
      <c r="M1778" t="s">
        <v>195</v>
      </c>
      <c r="N1778">
        <v>46.1</v>
      </c>
      <c r="P1778" cm="1">
        <f t="array" ref="P1778">IF(Q1778&gt;0,INDEX(Q1778:Q23502,MATCH(TRUE,INDEX(Q1778:Q23502="",,),0)-1),"")</f>
        <v>15</v>
      </c>
      <c r="Q1778">
        <v>5</v>
      </c>
      <c r="R1778">
        <f t="shared" si="29"/>
        <v>0</v>
      </c>
    </row>
    <row r="1779" spans="1:18" x14ac:dyDescent="0.3">
      <c r="A1779" t="s">
        <v>190</v>
      </c>
      <c r="B1779" s="1">
        <v>38594</v>
      </c>
      <c r="C1779" t="s">
        <v>191</v>
      </c>
      <c r="D1779" t="s">
        <v>216</v>
      </c>
      <c r="E1779" t="s">
        <v>217</v>
      </c>
      <c r="G1779" s="6" t="s">
        <v>29</v>
      </c>
      <c r="H1779" t="s">
        <v>206</v>
      </c>
      <c r="I1779" t="s">
        <v>21</v>
      </c>
      <c r="J1779" t="s">
        <v>22</v>
      </c>
      <c r="K1779">
        <v>0.2</v>
      </c>
      <c r="L1779">
        <v>126</v>
      </c>
      <c r="M1779" t="s">
        <v>195</v>
      </c>
      <c r="N1779">
        <v>126</v>
      </c>
      <c r="P1779" cm="1">
        <f t="array" ref="P1779">IF(Q1779&gt;0,INDEX(Q1779:Q23503,MATCH(TRUE,INDEX(Q1779:Q23503="",,),0)-1),"")</f>
        <v>15</v>
      </c>
      <c r="Q1779">
        <v>5</v>
      </c>
      <c r="R1779">
        <f t="shared" si="29"/>
        <v>0</v>
      </c>
    </row>
    <row r="1780" spans="1:18" x14ac:dyDescent="0.3">
      <c r="A1780" t="s">
        <v>190</v>
      </c>
      <c r="B1780" s="1">
        <v>38594</v>
      </c>
      <c r="C1780" t="s">
        <v>191</v>
      </c>
      <c r="D1780" t="s">
        <v>216</v>
      </c>
      <c r="E1780" t="s">
        <v>217</v>
      </c>
      <c r="G1780" s="6" t="s">
        <v>29</v>
      </c>
      <c r="H1780" t="s">
        <v>197</v>
      </c>
      <c r="I1780" t="s">
        <v>21</v>
      </c>
      <c r="J1780" t="s">
        <v>22</v>
      </c>
      <c r="K1780">
        <v>0.7</v>
      </c>
      <c r="L1780">
        <v>46</v>
      </c>
      <c r="M1780" t="s">
        <v>195</v>
      </c>
      <c r="N1780">
        <v>46</v>
      </c>
      <c r="P1780" cm="1">
        <f t="array" ref="P1780">IF(Q1780&gt;0,INDEX(Q1780:Q23504,MATCH(TRUE,INDEX(Q1780:Q23504="",,),0)-1),"")</f>
        <v>15</v>
      </c>
      <c r="Q1780">
        <v>5</v>
      </c>
      <c r="R1780">
        <f t="shared" ref="R1780:R1843" si="30">IF(P1780="","",0)</f>
        <v>0</v>
      </c>
    </row>
    <row r="1781" spans="1:18" x14ac:dyDescent="0.3">
      <c r="A1781" t="s">
        <v>190</v>
      </c>
      <c r="B1781" s="1">
        <v>38594</v>
      </c>
      <c r="C1781" t="s">
        <v>191</v>
      </c>
      <c r="D1781" t="s">
        <v>216</v>
      </c>
      <c r="E1781" t="s">
        <v>217</v>
      </c>
      <c r="G1781" s="6" t="s">
        <v>29</v>
      </c>
      <c r="H1781" t="s">
        <v>70</v>
      </c>
      <c r="I1781" t="s">
        <v>26</v>
      </c>
      <c r="J1781" t="s">
        <v>27</v>
      </c>
      <c r="K1781">
        <v>12.4</v>
      </c>
      <c r="L1781">
        <v>16.8</v>
      </c>
      <c r="M1781" t="s">
        <v>195</v>
      </c>
      <c r="N1781">
        <v>16.8</v>
      </c>
      <c r="P1781" cm="1">
        <f t="array" ref="P1781">IF(Q1781&gt;0,INDEX(Q1781:Q23505,MATCH(TRUE,INDEX(Q1781:Q23505="",,),0)-1),"")</f>
        <v>15</v>
      </c>
      <c r="Q1781">
        <v>5</v>
      </c>
      <c r="R1781">
        <f t="shared" si="30"/>
        <v>0</v>
      </c>
    </row>
    <row r="1782" spans="1:18" x14ac:dyDescent="0.3">
      <c r="A1782" t="s">
        <v>190</v>
      </c>
      <c r="B1782" s="1">
        <v>38594</v>
      </c>
      <c r="C1782" t="s">
        <v>191</v>
      </c>
      <c r="D1782" t="s">
        <v>216</v>
      </c>
      <c r="E1782" t="s">
        <v>217</v>
      </c>
      <c r="G1782" t="s">
        <v>19</v>
      </c>
      <c r="H1782" t="s">
        <v>194</v>
      </c>
      <c r="I1782" t="s">
        <v>21</v>
      </c>
      <c r="J1782" t="s">
        <v>22</v>
      </c>
      <c r="K1782">
        <v>60</v>
      </c>
      <c r="L1782">
        <v>844</v>
      </c>
      <c r="M1782" t="s">
        <v>219</v>
      </c>
      <c r="N1782">
        <v>1000</v>
      </c>
      <c r="P1782" cm="1">
        <f t="array" ref="P1782">IF(Q1782&gt;0,INDEX(Q1782:Q23506,MATCH(TRUE,INDEX(Q1782:Q23506="",,),0)-1),"")</f>
        <v>15</v>
      </c>
      <c r="Q1782">
        <v>6</v>
      </c>
      <c r="R1782">
        <f t="shared" si="30"/>
        <v>0</v>
      </c>
    </row>
    <row r="1783" spans="1:18" x14ac:dyDescent="0.3">
      <c r="A1783" t="s">
        <v>190</v>
      </c>
      <c r="B1783" s="1">
        <v>38594</v>
      </c>
      <c r="C1783" t="s">
        <v>191</v>
      </c>
      <c r="D1783" t="s">
        <v>216</v>
      </c>
      <c r="E1783" t="s">
        <v>217</v>
      </c>
      <c r="G1783" t="s">
        <v>19</v>
      </c>
      <c r="H1783" t="s">
        <v>30</v>
      </c>
      <c r="I1783" t="s">
        <v>21</v>
      </c>
      <c r="J1783" t="s">
        <v>22</v>
      </c>
      <c r="K1783">
        <v>70.5</v>
      </c>
      <c r="L1783">
        <v>162</v>
      </c>
      <c r="M1783" t="s">
        <v>219</v>
      </c>
      <c r="N1783">
        <v>425</v>
      </c>
      <c r="P1783" cm="1">
        <f t="array" ref="P1783">IF(Q1783&gt;0,INDEX(Q1783:Q23507,MATCH(TRUE,INDEX(Q1783:Q23507="",,),0)-1),"")</f>
        <v>15</v>
      </c>
      <c r="Q1783">
        <v>6</v>
      </c>
      <c r="R1783">
        <f t="shared" si="30"/>
        <v>0</v>
      </c>
    </row>
    <row r="1784" spans="1:18" x14ac:dyDescent="0.3">
      <c r="A1784" t="s">
        <v>190</v>
      </c>
      <c r="B1784" s="1">
        <v>38594</v>
      </c>
      <c r="C1784" t="s">
        <v>191</v>
      </c>
      <c r="D1784" t="s">
        <v>216</v>
      </c>
      <c r="E1784" t="s">
        <v>217</v>
      </c>
      <c r="G1784" t="s">
        <v>19</v>
      </c>
      <c r="H1784" t="s">
        <v>196</v>
      </c>
      <c r="I1784" t="s">
        <v>21</v>
      </c>
      <c r="J1784" t="s">
        <v>22</v>
      </c>
      <c r="K1784">
        <v>5.2</v>
      </c>
      <c r="L1784">
        <v>401</v>
      </c>
      <c r="M1784" t="s">
        <v>219</v>
      </c>
      <c r="N1784">
        <v>600</v>
      </c>
      <c r="P1784" cm="1">
        <f t="array" ref="P1784">IF(Q1784&gt;0,INDEX(Q1784:Q23508,MATCH(TRUE,INDEX(Q1784:Q23508="",,),0)-1),"")</f>
        <v>15</v>
      </c>
      <c r="Q1784">
        <v>6</v>
      </c>
      <c r="R1784">
        <f t="shared" si="30"/>
        <v>0</v>
      </c>
    </row>
    <row r="1785" spans="1:18" x14ac:dyDescent="0.3">
      <c r="A1785" t="s">
        <v>190</v>
      </c>
      <c r="B1785" s="1">
        <v>38594</v>
      </c>
      <c r="C1785" t="s">
        <v>191</v>
      </c>
      <c r="D1785" t="s">
        <v>216</v>
      </c>
      <c r="E1785" t="s">
        <v>217</v>
      </c>
      <c r="G1785" t="s">
        <v>19</v>
      </c>
      <c r="H1785" t="s">
        <v>20</v>
      </c>
      <c r="I1785" t="s">
        <v>21</v>
      </c>
      <c r="J1785" t="s">
        <v>22</v>
      </c>
      <c r="K1785">
        <v>10.7</v>
      </c>
      <c r="L1785">
        <v>481</v>
      </c>
      <c r="M1785" t="s">
        <v>219</v>
      </c>
      <c r="N1785">
        <v>881</v>
      </c>
      <c r="P1785" cm="1">
        <f t="array" ref="P1785">IF(Q1785&gt;0,INDEX(Q1785:Q23509,MATCH(TRUE,INDEX(Q1785:Q23509="",,),0)-1),"")</f>
        <v>15</v>
      </c>
      <c r="Q1785">
        <v>6</v>
      </c>
      <c r="R1785">
        <f t="shared" si="30"/>
        <v>0</v>
      </c>
    </row>
    <row r="1786" spans="1:18" x14ac:dyDescent="0.3">
      <c r="A1786" t="s">
        <v>190</v>
      </c>
      <c r="B1786" s="1">
        <v>38594</v>
      </c>
      <c r="C1786" t="s">
        <v>191</v>
      </c>
      <c r="D1786" t="s">
        <v>216</v>
      </c>
      <c r="E1786" t="s">
        <v>217</v>
      </c>
      <c r="G1786" t="s">
        <v>19</v>
      </c>
      <c r="H1786" t="s">
        <v>154</v>
      </c>
      <c r="I1786" t="s">
        <v>21</v>
      </c>
      <c r="J1786" t="s">
        <v>22</v>
      </c>
      <c r="K1786">
        <v>5.9</v>
      </c>
      <c r="L1786">
        <v>519</v>
      </c>
      <c r="M1786" t="s">
        <v>219</v>
      </c>
      <c r="N1786">
        <v>1000</v>
      </c>
      <c r="P1786" cm="1">
        <f t="array" ref="P1786">IF(Q1786&gt;0,INDEX(Q1786:Q23510,MATCH(TRUE,INDEX(Q1786:Q23510="",,),0)-1),"")</f>
        <v>15</v>
      </c>
      <c r="Q1786">
        <v>6</v>
      </c>
      <c r="R1786">
        <f t="shared" si="30"/>
        <v>0</v>
      </c>
    </row>
    <row r="1787" spans="1:18" x14ac:dyDescent="0.3">
      <c r="A1787" t="s">
        <v>190</v>
      </c>
      <c r="B1787" s="1">
        <v>38594</v>
      </c>
      <c r="C1787" t="s">
        <v>191</v>
      </c>
      <c r="D1787" t="s">
        <v>216</v>
      </c>
      <c r="E1787" t="s">
        <v>217</v>
      </c>
      <c r="G1787" t="s">
        <v>19</v>
      </c>
      <c r="H1787" t="s">
        <v>64</v>
      </c>
      <c r="I1787" t="s">
        <v>26</v>
      </c>
      <c r="J1787" t="s">
        <v>27</v>
      </c>
      <c r="K1787">
        <v>1130</v>
      </c>
      <c r="L1787">
        <v>15.8</v>
      </c>
      <c r="M1787" t="s">
        <v>219</v>
      </c>
      <c r="N1787">
        <v>20</v>
      </c>
      <c r="P1787" cm="1">
        <f t="array" ref="P1787">IF(Q1787&gt;0,INDEX(Q1787:Q23511,MATCH(TRUE,INDEX(Q1787:Q23511="",,),0)-1),"")</f>
        <v>15</v>
      </c>
      <c r="Q1787">
        <v>6</v>
      </c>
      <c r="R1787">
        <f t="shared" si="30"/>
        <v>0</v>
      </c>
    </row>
    <row r="1788" spans="1:18" x14ac:dyDescent="0.3">
      <c r="A1788" t="s">
        <v>190</v>
      </c>
      <c r="B1788" s="1">
        <v>38594</v>
      </c>
      <c r="C1788" t="s">
        <v>191</v>
      </c>
      <c r="D1788" t="s">
        <v>216</v>
      </c>
      <c r="E1788" t="s">
        <v>217</v>
      </c>
      <c r="G1788" s="6" t="s">
        <v>29</v>
      </c>
      <c r="H1788" t="s">
        <v>206</v>
      </c>
      <c r="I1788" t="s">
        <v>21</v>
      </c>
      <c r="J1788" t="s">
        <v>22</v>
      </c>
      <c r="K1788">
        <v>0.2</v>
      </c>
      <c r="L1788">
        <v>126</v>
      </c>
      <c r="M1788" t="s">
        <v>219</v>
      </c>
      <c r="N1788">
        <v>126</v>
      </c>
      <c r="P1788" cm="1">
        <f t="array" ref="P1788">IF(Q1788&gt;0,INDEX(Q1788:Q23512,MATCH(TRUE,INDEX(Q1788:Q23512="",,),0)-1),"")</f>
        <v>15</v>
      </c>
      <c r="Q1788">
        <v>6</v>
      </c>
      <c r="R1788">
        <f t="shared" si="30"/>
        <v>0</v>
      </c>
    </row>
    <row r="1789" spans="1:18" x14ac:dyDescent="0.3">
      <c r="A1789" t="s">
        <v>190</v>
      </c>
      <c r="B1789" s="1">
        <v>38594</v>
      </c>
      <c r="C1789" t="s">
        <v>191</v>
      </c>
      <c r="D1789" t="s">
        <v>216</v>
      </c>
      <c r="E1789" t="s">
        <v>217</v>
      </c>
      <c r="G1789" s="6" t="s">
        <v>29</v>
      </c>
      <c r="H1789" t="s">
        <v>197</v>
      </c>
      <c r="I1789" t="s">
        <v>21</v>
      </c>
      <c r="J1789" t="s">
        <v>22</v>
      </c>
      <c r="K1789">
        <v>0.7</v>
      </c>
      <c r="L1789">
        <v>46</v>
      </c>
      <c r="M1789" t="s">
        <v>219</v>
      </c>
      <c r="N1789">
        <v>46</v>
      </c>
      <c r="P1789" cm="1">
        <f t="array" ref="P1789">IF(Q1789&gt;0,INDEX(Q1789:Q23513,MATCH(TRUE,INDEX(Q1789:Q23513="",,),0)-1),"")</f>
        <v>15</v>
      </c>
      <c r="Q1789">
        <v>6</v>
      </c>
      <c r="R1789">
        <f t="shared" si="30"/>
        <v>0</v>
      </c>
    </row>
    <row r="1790" spans="1:18" x14ac:dyDescent="0.3">
      <c r="A1790" t="s">
        <v>190</v>
      </c>
      <c r="B1790" s="1">
        <v>38594</v>
      </c>
      <c r="C1790" t="s">
        <v>191</v>
      </c>
      <c r="D1790" t="s">
        <v>216</v>
      </c>
      <c r="E1790" t="s">
        <v>217</v>
      </c>
      <c r="G1790" s="6" t="s">
        <v>29</v>
      </c>
      <c r="H1790" t="s">
        <v>70</v>
      </c>
      <c r="I1790" t="s">
        <v>26</v>
      </c>
      <c r="J1790" t="s">
        <v>27</v>
      </c>
      <c r="K1790">
        <v>12.4</v>
      </c>
      <c r="L1790">
        <v>16.8</v>
      </c>
      <c r="M1790" t="s">
        <v>219</v>
      </c>
      <c r="N1790">
        <v>16.8</v>
      </c>
      <c r="P1790" cm="1">
        <f t="array" ref="P1790">IF(Q1790&gt;0,INDEX(Q1790:Q23514,MATCH(TRUE,INDEX(Q1790:Q23514="",,),0)-1),"")</f>
        <v>15</v>
      </c>
      <c r="Q1790">
        <v>6</v>
      </c>
      <c r="R1790">
        <f t="shared" si="30"/>
        <v>0</v>
      </c>
    </row>
    <row r="1791" spans="1:18" x14ac:dyDescent="0.3">
      <c r="A1791" t="s">
        <v>190</v>
      </c>
      <c r="B1791" s="1">
        <v>38594</v>
      </c>
      <c r="C1791" t="s">
        <v>191</v>
      </c>
      <c r="D1791" t="s">
        <v>216</v>
      </c>
      <c r="E1791" t="s">
        <v>217</v>
      </c>
      <c r="G1791" t="s">
        <v>19</v>
      </c>
      <c r="H1791" t="s">
        <v>194</v>
      </c>
      <c r="I1791" t="s">
        <v>21</v>
      </c>
      <c r="J1791" t="s">
        <v>22</v>
      </c>
      <c r="K1791">
        <v>60</v>
      </c>
      <c r="L1791">
        <v>844</v>
      </c>
      <c r="M1791" t="s">
        <v>220</v>
      </c>
      <c r="N1791">
        <v>844</v>
      </c>
      <c r="P1791" cm="1">
        <f t="array" ref="P1791">IF(Q1791&gt;0,INDEX(Q1791:Q23515,MATCH(TRUE,INDEX(Q1791:Q23515="",,),0)-1),"")</f>
        <v>15</v>
      </c>
      <c r="Q1791">
        <v>7</v>
      </c>
      <c r="R1791">
        <f t="shared" si="30"/>
        <v>0</v>
      </c>
    </row>
    <row r="1792" spans="1:18" x14ac:dyDescent="0.3">
      <c r="A1792" t="s">
        <v>190</v>
      </c>
      <c r="B1792" s="1">
        <v>38594</v>
      </c>
      <c r="C1792" t="s">
        <v>191</v>
      </c>
      <c r="D1792" t="s">
        <v>216</v>
      </c>
      <c r="E1792" t="s">
        <v>217</v>
      </c>
      <c r="G1792" t="s">
        <v>19</v>
      </c>
      <c r="H1792" t="s">
        <v>30</v>
      </c>
      <c r="I1792" t="s">
        <v>21</v>
      </c>
      <c r="J1792" t="s">
        <v>22</v>
      </c>
      <c r="K1792">
        <v>70.5</v>
      </c>
      <c r="L1792">
        <v>162</v>
      </c>
      <c r="M1792" t="s">
        <v>220</v>
      </c>
      <c r="N1792">
        <v>162</v>
      </c>
      <c r="P1792" cm="1">
        <f t="array" ref="P1792">IF(Q1792&gt;0,INDEX(Q1792:Q23516,MATCH(TRUE,INDEX(Q1792:Q23516="",,),0)-1),"")</f>
        <v>15</v>
      </c>
      <c r="Q1792">
        <v>7</v>
      </c>
      <c r="R1792">
        <f t="shared" si="30"/>
        <v>0</v>
      </c>
    </row>
    <row r="1793" spans="1:18" x14ac:dyDescent="0.3">
      <c r="A1793" t="s">
        <v>190</v>
      </c>
      <c r="B1793" s="1">
        <v>38594</v>
      </c>
      <c r="C1793" t="s">
        <v>191</v>
      </c>
      <c r="D1793" t="s">
        <v>216</v>
      </c>
      <c r="E1793" t="s">
        <v>217</v>
      </c>
      <c r="G1793" t="s">
        <v>19</v>
      </c>
      <c r="H1793" t="s">
        <v>196</v>
      </c>
      <c r="I1793" t="s">
        <v>21</v>
      </c>
      <c r="J1793" t="s">
        <v>22</v>
      </c>
      <c r="K1793">
        <v>5.2</v>
      </c>
      <c r="L1793">
        <v>401</v>
      </c>
      <c r="M1793" t="s">
        <v>220</v>
      </c>
      <c r="N1793">
        <v>401</v>
      </c>
      <c r="P1793" cm="1">
        <f t="array" ref="P1793">IF(Q1793&gt;0,INDEX(Q1793:Q23517,MATCH(TRUE,INDEX(Q1793:Q23517="",,),0)-1),"")</f>
        <v>15</v>
      </c>
      <c r="Q1793">
        <v>7</v>
      </c>
      <c r="R1793">
        <f t="shared" si="30"/>
        <v>0</v>
      </c>
    </row>
    <row r="1794" spans="1:18" x14ac:dyDescent="0.3">
      <c r="A1794" t="s">
        <v>190</v>
      </c>
      <c r="B1794" s="1">
        <v>38594</v>
      </c>
      <c r="C1794" t="s">
        <v>191</v>
      </c>
      <c r="D1794" t="s">
        <v>216</v>
      </c>
      <c r="E1794" t="s">
        <v>217</v>
      </c>
      <c r="G1794" t="s">
        <v>19</v>
      </c>
      <c r="H1794" t="s">
        <v>20</v>
      </c>
      <c r="I1794" t="s">
        <v>21</v>
      </c>
      <c r="J1794" t="s">
        <v>22</v>
      </c>
      <c r="K1794">
        <v>10.7</v>
      </c>
      <c r="L1794">
        <v>481</v>
      </c>
      <c r="M1794" t="s">
        <v>220</v>
      </c>
      <c r="N1794">
        <v>481</v>
      </c>
      <c r="P1794" cm="1">
        <f t="array" ref="P1794">IF(Q1794&gt;0,INDEX(Q1794:Q23518,MATCH(TRUE,INDEX(Q1794:Q23518="",,),0)-1),"")</f>
        <v>15</v>
      </c>
      <c r="Q1794">
        <v>7</v>
      </c>
      <c r="R1794">
        <f t="shared" si="30"/>
        <v>0</v>
      </c>
    </row>
    <row r="1795" spans="1:18" x14ac:dyDescent="0.3">
      <c r="A1795" t="s">
        <v>190</v>
      </c>
      <c r="B1795" s="1">
        <v>38594</v>
      </c>
      <c r="C1795" t="s">
        <v>191</v>
      </c>
      <c r="D1795" t="s">
        <v>216</v>
      </c>
      <c r="E1795" t="s">
        <v>217</v>
      </c>
      <c r="G1795" t="s">
        <v>19</v>
      </c>
      <c r="H1795" t="s">
        <v>154</v>
      </c>
      <c r="I1795" t="s">
        <v>21</v>
      </c>
      <c r="J1795" t="s">
        <v>22</v>
      </c>
      <c r="K1795">
        <v>5.9</v>
      </c>
      <c r="L1795">
        <v>519</v>
      </c>
      <c r="M1795" t="s">
        <v>220</v>
      </c>
      <c r="N1795">
        <v>519</v>
      </c>
      <c r="P1795" cm="1">
        <f t="array" ref="P1795">IF(Q1795&gt;0,INDEX(Q1795:Q23519,MATCH(TRUE,INDEX(Q1795:Q23519="",,),0)-1),"")</f>
        <v>15</v>
      </c>
      <c r="Q1795">
        <v>7</v>
      </c>
      <c r="R1795">
        <f t="shared" si="30"/>
        <v>0</v>
      </c>
    </row>
    <row r="1796" spans="1:18" x14ac:dyDescent="0.3">
      <c r="A1796" t="s">
        <v>190</v>
      </c>
      <c r="B1796" s="1">
        <v>38594</v>
      </c>
      <c r="C1796" t="s">
        <v>191</v>
      </c>
      <c r="D1796" t="s">
        <v>216</v>
      </c>
      <c r="E1796" t="s">
        <v>217</v>
      </c>
      <c r="G1796" t="s">
        <v>19</v>
      </c>
      <c r="H1796" t="s">
        <v>64</v>
      </c>
      <c r="I1796" t="s">
        <v>26</v>
      </c>
      <c r="J1796" t="s">
        <v>27</v>
      </c>
      <c r="K1796">
        <v>1130</v>
      </c>
      <c r="L1796">
        <v>15.8</v>
      </c>
      <c r="M1796" t="s">
        <v>220</v>
      </c>
      <c r="N1796">
        <v>48.92</v>
      </c>
      <c r="P1796" cm="1">
        <f t="array" ref="P1796">IF(Q1796&gt;0,INDEX(Q1796:Q23520,MATCH(TRUE,INDEX(Q1796:Q23520="",,),0)-1),"")</f>
        <v>15</v>
      </c>
      <c r="Q1796">
        <v>7</v>
      </c>
      <c r="R1796">
        <f t="shared" si="30"/>
        <v>0</v>
      </c>
    </row>
    <row r="1797" spans="1:18" x14ac:dyDescent="0.3">
      <c r="A1797" t="s">
        <v>190</v>
      </c>
      <c r="B1797" s="1">
        <v>38594</v>
      </c>
      <c r="C1797" t="s">
        <v>191</v>
      </c>
      <c r="D1797" t="s">
        <v>216</v>
      </c>
      <c r="E1797" t="s">
        <v>217</v>
      </c>
      <c r="G1797" s="6" t="s">
        <v>29</v>
      </c>
      <c r="H1797" t="s">
        <v>206</v>
      </c>
      <c r="I1797" t="s">
        <v>21</v>
      </c>
      <c r="J1797" t="s">
        <v>22</v>
      </c>
      <c r="K1797">
        <v>0.2</v>
      </c>
      <c r="L1797">
        <v>126</v>
      </c>
      <c r="M1797" t="s">
        <v>220</v>
      </c>
      <c r="N1797">
        <v>126</v>
      </c>
      <c r="P1797" cm="1">
        <f t="array" ref="P1797">IF(Q1797&gt;0,INDEX(Q1797:Q23521,MATCH(TRUE,INDEX(Q1797:Q23521="",,),0)-1),"")</f>
        <v>15</v>
      </c>
      <c r="Q1797">
        <v>7</v>
      </c>
      <c r="R1797">
        <f t="shared" si="30"/>
        <v>0</v>
      </c>
    </row>
    <row r="1798" spans="1:18" x14ac:dyDescent="0.3">
      <c r="A1798" t="s">
        <v>190</v>
      </c>
      <c r="B1798" s="1">
        <v>38594</v>
      </c>
      <c r="C1798" t="s">
        <v>191</v>
      </c>
      <c r="D1798" t="s">
        <v>216</v>
      </c>
      <c r="E1798" t="s">
        <v>217</v>
      </c>
      <c r="G1798" s="6" t="s">
        <v>29</v>
      </c>
      <c r="H1798" t="s">
        <v>197</v>
      </c>
      <c r="I1798" t="s">
        <v>21</v>
      </c>
      <c r="J1798" t="s">
        <v>22</v>
      </c>
      <c r="K1798">
        <v>0.7</v>
      </c>
      <c r="L1798">
        <v>46</v>
      </c>
      <c r="M1798" t="s">
        <v>220</v>
      </c>
      <c r="N1798">
        <v>46</v>
      </c>
      <c r="P1798" cm="1">
        <f t="array" ref="P1798">IF(Q1798&gt;0,INDEX(Q1798:Q23522,MATCH(TRUE,INDEX(Q1798:Q23522="",,),0)-1),"")</f>
        <v>15</v>
      </c>
      <c r="Q1798">
        <v>7</v>
      </c>
      <c r="R1798">
        <f t="shared" si="30"/>
        <v>0</v>
      </c>
    </row>
    <row r="1799" spans="1:18" x14ac:dyDescent="0.3">
      <c r="A1799" t="s">
        <v>190</v>
      </c>
      <c r="B1799" s="1">
        <v>38594</v>
      </c>
      <c r="C1799" t="s">
        <v>191</v>
      </c>
      <c r="D1799" t="s">
        <v>216</v>
      </c>
      <c r="E1799" t="s">
        <v>217</v>
      </c>
      <c r="G1799" s="6" t="s">
        <v>29</v>
      </c>
      <c r="H1799" t="s">
        <v>70</v>
      </c>
      <c r="I1799" t="s">
        <v>26</v>
      </c>
      <c r="J1799" t="s">
        <v>27</v>
      </c>
      <c r="K1799">
        <v>12.4</v>
      </c>
      <c r="L1799">
        <v>16.8</v>
      </c>
      <c r="M1799" t="s">
        <v>220</v>
      </c>
      <c r="N1799">
        <v>16.8</v>
      </c>
      <c r="P1799" cm="1">
        <f t="array" ref="P1799">IF(Q1799&gt;0,INDEX(Q1799:Q23523,MATCH(TRUE,INDEX(Q1799:Q23523="",,),0)-1),"")</f>
        <v>15</v>
      </c>
      <c r="Q1799">
        <v>7</v>
      </c>
      <c r="R1799">
        <f t="shared" si="30"/>
        <v>0</v>
      </c>
    </row>
    <row r="1800" spans="1:18" x14ac:dyDescent="0.3">
      <c r="A1800" t="s">
        <v>190</v>
      </c>
      <c r="B1800" s="1">
        <v>38594</v>
      </c>
      <c r="C1800" t="s">
        <v>191</v>
      </c>
      <c r="D1800" t="s">
        <v>216</v>
      </c>
      <c r="E1800" t="s">
        <v>217</v>
      </c>
      <c r="G1800" t="s">
        <v>19</v>
      </c>
      <c r="H1800" t="s">
        <v>194</v>
      </c>
      <c r="I1800" t="s">
        <v>21</v>
      </c>
      <c r="J1800" t="s">
        <v>22</v>
      </c>
      <c r="K1800">
        <v>60</v>
      </c>
      <c r="L1800">
        <v>844</v>
      </c>
      <c r="M1800" t="s">
        <v>221</v>
      </c>
      <c r="N1800">
        <v>900</v>
      </c>
      <c r="P1800" cm="1">
        <f t="array" ref="P1800">IF(Q1800&gt;0,INDEX(Q1800:Q23524,MATCH(TRUE,INDEX(Q1800:Q23524="",,),0)-1),"")</f>
        <v>15</v>
      </c>
      <c r="Q1800">
        <v>8</v>
      </c>
      <c r="R1800">
        <f t="shared" si="30"/>
        <v>0</v>
      </c>
    </row>
    <row r="1801" spans="1:18" x14ac:dyDescent="0.3">
      <c r="A1801" t="s">
        <v>190</v>
      </c>
      <c r="B1801" s="1">
        <v>38594</v>
      </c>
      <c r="C1801" t="s">
        <v>191</v>
      </c>
      <c r="D1801" t="s">
        <v>216</v>
      </c>
      <c r="E1801" t="s">
        <v>217</v>
      </c>
      <c r="G1801" t="s">
        <v>19</v>
      </c>
      <c r="H1801" t="s">
        <v>30</v>
      </c>
      <c r="I1801" t="s">
        <v>21</v>
      </c>
      <c r="J1801" t="s">
        <v>22</v>
      </c>
      <c r="K1801">
        <v>70.5</v>
      </c>
      <c r="L1801">
        <v>162</v>
      </c>
      <c r="M1801" t="s">
        <v>221</v>
      </c>
      <c r="N1801">
        <v>225</v>
      </c>
      <c r="P1801" cm="1">
        <f t="array" ref="P1801">IF(Q1801&gt;0,INDEX(Q1801:Q23525,MATCH(TRUE,INDEX(Q1801:Q23525="",,),0)-1),"")</f>
        <v>15</v>
      </c>
      <c r="Q1801">
        <v>8</v>
      </c>
      <c r="R1801">
        <f t="shared" si="30"/>
        <v>0</v>
      </c>
    </row>
    <row r="1802" spans="1:18" x14ac:dyDescent="0.3">
      <c r="A1802" t="s">
        <v>190</v>
      </c>
      <c r="B1802" s="1">
        <v>38594</v>
      </c>
      <c r="C1802" t="s">
        <v>191</v>
      </c>
      <c r="D1802" t="s">
        <v>216</v>
      </c>
      <c r="E1802" t="s">
        <v>217</v>
      </c>
      <c r="G1802" t="s">
        <v>19</v>
      </c>
      <c r="H1802" t="s">
        <v>196</v>
      </c>
      <c r="I1802" t="s">
        <v>21</v>
      </c>
      <c r="J1802" t="s">
        <v>22</v>
      </c>
      <c r="K1802">
        <v>5.2</v>
      </c>
      <c r="L1802">
        <v>401</v>
      </c>
      <c r="M1802" t="s">
        <v>221</v>
      </c>
      <c r="N1802">
        <v>401</v>
      </c>
      <c r="P1802" cm="1">
        <f t="array" ref="P1802">IF(Q1802&gt;0,INDEX(Q1802:Q23526,MATCH(TRUE,INDEX(Q1802:Q23526="",,),0)-1),"")</f>
        <v>15</v>
      </c>
      <c r="Q1802">
        <v>8</v>
      </c>
      <c r="R1802">
        <f t="shared" si="30"/>
        <v>0</v>
      </c>
    </row>
    <row r="1803" spans="1:18" x14ac:dyDescent="0.3">
      <c r="A1803" t="s">
        <v>190</v>
      </c>
      <c r="B1803" s="1">
        <v>38594</v>
      </c>
      <c r="C1803" t="s">
        <v>191</v>
      </c>
      <c r="D1803" t="s">
        <v>216</v>
      </c>
      <c r="E1803" t="s">
        <v>217</v>
      </c>
      <c r="G1803" t="s">
        <v>19</v>
      </c>
      <c r="H1803" t="s">
        <v>20</v>
      </c>
      <c r="I1803" t="s">
        <v>21</v>
      </c>
      <c r="J1803" t="s">
        <v>22</v>
      </c>
      <c r="K1803">
        <v>10.7</v>
      </c>
      <c r="L1803">
        <v>481</v>
      </c>
      <c r="M1803" t="s">
        <v>221</v>
      </c>
      <c r="N1803">
        <v>500</v>
      </c>
      <c r="P1803" cm="1">
        <f t="array" ref="P1803">IF(Q1803&gt;0,INDEX(Q1803:Q23527,MATCH(TRUE,INDEX(Q1803:Q23527="",,),0)-1),"")</f>
        <v>15</v>
      </c>
      <c r="Q1803">
        <v>8</v>
      </c>
      <c r="R1803">
        <f t="shared" si="30"/>
        <v>0</v>
      </c>
    </row>
    <row r="1804" spans="1:18" x14ac:dyDescent="0.3">
      <c r="A1804" t="s">
        <v>190</v>
      </c>
      <c r="B1804" s="1">
        <v>38594</v>
      </c>
      <c r="C1804" t="s">
        <v>191</v>
      </c>
      <c r="D1804" t="s">
        <v>216</v>
      </c>
      <c r="E1804" t="s">
        <v>217</v>
      </c>
      <c r="G1804" t="s">
        <v>19</v>
      </c>
      <c r="H1804" t="s">
        <v>154</v>
      </c>
      <c r="I1804" t="s">
        <v>21</v>
      </c>
      <c r="J1804" t="s">
        <v>22</v>
      </c>
      <c r="K1804">
        <v>5.9</v>
      </c>
      <c r="L1804">
        <v>519</v>
      </c>
      <c r="M1804" t="s">
        <v>221</v>
      </c>
      <c r="N1804">
        <v>519</v>
      </c>
      <c r="P1804" cm="1">
        <f t="array" ref="P1804">IF(Q1804&gt;0,INDEX(Q1804:Q23528,MATCH(TRUE,INDEX(Q1804:Q23528="",,),0)-1),"")</f>
        <v>15</v>
      </c>
      <c r="Q1804">
        <v>8</v>
      </c>
      <c r="R1804">
        <f t="shared" si="30"/>
        <v>0</v>
      </c>
    </row>
    <row r="1805" spans="1:18" x14ac:dyDescent="0.3">
      <c r="A1805" t="s">
        <v>190</v>
      </c>
      <c r="B1805" s="1">
        <v>38594</v>
      </c>
      <c r="C1805" t="s">
        <v>191</v>
      </c>
      <c r="D1805" t="s">
        <v>216</v>
      </c>
      <c r="E1805" t="s">
        <v>217</v>
      </c>
      <c r="G1805" t="s">
        <v>19</v>
      </c>
      <c r="H1805" t="s">
        <v>64</v>
      </c>
      <c r="I1805" t="s">
        <v>26</v>
      </c>
      <c r="J1805" t="s">
        <v>27</v>
      </c>
      <c r="K1805">
        <v>1130</v>
      </c>
      <c r="L1805">
        <v>15.8</v>
      </c>
      <c r="M1805" t="s">
        <v>221</v>
      </c>
      <c r="N1805">
        <v>40</v>
      </c>
      <c r="P1805" cm="1">
        <f t="array" ref="P1805">IF(Q1805&gt;0,INDEX(Q1805:Q23529,MATCH(TRUE,INDEX(Q1805:Q23529="",,),0)-1),"")</f>
        <v>15</v>
      </c>
      <c r="Q1805">
        <v>8</v>
      </c>
      <c r="R1805">
        <f t="shared" si="30"/>
        <v>0</v>
      </c>
    </row>
    <row r="1806" spans="1:18" x14ac:dyDescent="0.3">
      <c r="A1806" t="s">
        <v>190</v>
      </c>
      <c r="B1806" s="1">
        <v>38594</v>
      </c>
      <c r="C1806" t="s">
        <v>191</v>
      </c>
      <c r="D1806" t="s">
        <v>216</v>
      </c>
      <c r="E1806" t="s">
        <v>217</v>
      </c>
      <c r="G1806" s="6" t="s">
        <v>29</v>
      </c>
      <c r="H1806" t="s">
        <v>206</v>
      </c>
      <c r="I1806" t="s">
        <v>21</v>
      </c>
      <c r="J1806" t="s">
        <v>22</v>
      </c>
      <c r="K1806">
        <v>0.2</v>
      </c>
      <c r="L1806">
        <v>126</v>
      </c>
      <c r="M1806" t="s">
        <v>221</v>
      </c>
      <c r="N1806">
        <v>126</v>
      </c>
      <c r="P1806" cm="1">
        <f t="array" ref="P1806">IF(Q1806&gt;0,INDEX(Q1806:Q23530,MATCH(TRUE,INDEX(Q1806:Q23530="",,),0)-1),"")</f>
        <v>15</v>
      </c>
      <c r="Q1806">
        <v>8</v>
      </c>
      <c r="R1806">
        <f t="shared" si="30"/>
        <v>0</v>
      </c>
    </row>
    <row r="1807" spans="1:18" x14ac:dyDescent="0.3">
      <c r="A1807" t="s">
        <v>190</v>
      </c>
      <c r="B1807" s="1">
        <v>38594</v>
      </c>
      <c r="C1807" t="s">
        <v>191</v>
      </c>
      <c r="D1807" t="s">
        <v>216</v>
      </c>
      <c r="E1807" t="s">
        <v>217</v>
      </c>
      <c r="G1807" s="6" t="s">
        <v>29</v>
      </c>
      <c r="H1807" t="s">
        <v>197</v>
      </c>
      <c r="I1807" t="s">
        <v>21</v>
      </c>
      <c r="J1807" t="s">
        <v>22</v>
      </c>
      <c r="K1807">
        <v>0.7</v>
      </c>
      <c r="L1807">
        <v>46</v>
      </c>
      <c r="M1807" t="s">
        <v>221</v>
      </c>
      <c r="N1807">
        <v>46</v>
      </c>
      <c r="P1807" cm="1">
        <f t="array" ref="P1807">IF(Q1807&gt;0,INDEX(Q1807:Q23531,MATCH(TRUE,INDEX(Q1807:Q23531="",,),0)-1),"")</f>
        <v>15</v>
      </c>
      <c r="Q1807">
        <v>8</v>
      </c>
      <c r="R1807">
        <f t="shared" si="30"/>
        <v>0</v>
      </c>
    </row>
    <row r="1808" spans="1:18" x14ac:dyDescent="0.3">
      <c r="A1808" t="s">
        <v>190</v>
      </c>
      <c r="B1808" s="1">
        <v>38594</v>
      </c>
      <c r="C1808" t="s">
        <v>191</v>
      </c>
      <c r="D1808" t="s">
        <v>216</v>
      </c>
      <c r="E1808" t="s">
        <v>217</v>
      </c>
      <c r="G1808" s="6" t="s">
        <v>29</v>
      </c>
      <c r="H1808" t="s">
        <v>70</v>
      </c>
      <c r="I1808" t="s">
        <v>26</v>
      </c>
      <c r="J1808" t="s">
        <v>27</v>
      </c>
      <c r="K1808">
        <v>12.4</v>
      </c>
      <c r="L1808">
        <v>16.8</v>
      </c>
      <c r="M1808" t="s">
        <v>221</v>
      </c>
      <c r="N1808">
        <v>16.8</v>
      </c>
      <c r="P1808" cm="1">
        <f t="array" ref="P1808">IF(Q1808&gt;0,INDEX(Q1808:Q23532,MATCH(TRUE,INDEX(Q1808:Q23532="",,),0)-1),"")</f>
        <v>15</v>
      </c>
      <c r="Q1808">
        <v>8</v>
      </c>
      <c r="R1808">
        <f t="shared" si="30"/>
        <v>0</v>
      </c>
    </row>
    <row r="1809" spans="1:18" x14ac:dyDescent="0.3">
      <c r="A1809" t="s">
        <v>190</v>
      </c>
      <c r="B1809" s="1">
        <v>38594</v>
      </c>
      <c r="C1809" t="s">
        <v>191</v>
      </c>
      <c r="D1809" t="s">
        <v>216</v>
      </c>
      <c r="E1809" t="s">
        <v>217</v>
      </c>
      <c r="G1809" t="s">
        <v>19</v>
      </c>
      <c r="H1809" t="s">
        <v>194</v>
      </c>
      <c r="I1809" t="s">
        <v>21</v>
      </c>
      <c r="J1809" t="s">
        <v>22</v>
      </c>
      <c r="K1809">
        <v>60</v>
      </c>
      <c r="L1809">
        <v>844</v>
      </c>
      <c r="M1809" t="s">
        <v>222</v>
      </c>
      <c r="N1809">
        <v>1000</v>
      </c>
      <c r="P1809" cm="1">
        <f t="array" ref="P1809">IF(Q1809&gt;0,INDEX(Q1809:Q23533,MATCH(TRUE,INDEX(Q1809:Q23533="",,),0)-1),"")</f>
        <v>15</v>
      </c>
      <c r="Q1809">
        <v>9</v>
      </c>
      <c r="R1809">
        <f t="shared" si="30"/>
        <v>0</v>
      </c>
    </row>
    <row r="1810" spans="1:18" x14ac:dyDescent="0.3">
      <c r="A1810" t="s">
        <v>190</v>
      </c>
      <c r="B1810" s="1">
        <v>38594</v>
      </c>
      <c r="C1810" t="s">
        <v>191</v>
      </c>
      <c r="D1810" t="s">
        <v>216</v>
      </c>
      <c r="E1810" t="s">
        <v>217</v>
      </c>
      <c r="G1810" t="s">
        <v>19</v>
      </c>
      <c r="H1810" t="s">
        <v>30</v>
      </c>
      <c r="I1810" t="s">
        <v>21</v>
      </c>
      <c r="J1810" t="s">
        <v>22</v>
      </c>
      <c r="K1810">
        <v>70.5</v>
      </c>
      <c r="L1810">
        <v>162</v>
      </c>
      <c r="M1810" t="s">
        <v>222</v>
      </c>
      <c r="N1810">
        <v>200</v>
      </c>
      <c r="P1810" cm="1">
        <f t="array" ref="P1810">IF(Q1810&gt;0,INDEX(Q1810:Q23534,MATCH(TRUE,INDEX(Q1810:Q23534="",,),0)-1),"")</f>
        <v>15</v>
      </c>
      <c r="Q1810">
        <v>9</v>
      </c>
      <c r="R1810">
        <f t="shared" si="30"/>
        <v>0</v>
      </c>
    </row>
    <row r="1811" spans="1:18" x14ac:dyDescent="0.3">
      <c r="A1811" t="s">
        <v>190</v>
      </c>
      <c r="B1811" s="1">
        <v>38594</v>
      </c>
      <c r="C1811" t="s">
        <v>191</v>
      </c>
      <c r="D1811" t="s">
        <v>216</v>
      </c>
      <c r="E1811" t="s">
        <v>217</v>
      </c>
      <c r="G1811" t="s">
        <v>19</v>
      </c>
      <c r="H1811" t="s">
        <v>196</v>
      </c>
      <c r="I1811" t="s">
        <v>21</v>
      </c>
      <c r="J1811" t="s">
        <v>22</v>
      </c>
      <c r="K1811">
        <v>5.2</v>
      </c>
      <c r="L1811">
        <v>401</v>
      </c>
      <c r="M1811" t="s">
        <v>222</v>
      </c>
      <c r="N1811">
        <v>500</v>
      </c>
      <c r="P1811" cm="1">
        <f t="array" ref="P1811">IF(Q1811&gt;0,INDEX(Q1811:Q23535,MATCH(TRUE,INDEX(Q1811:Q23535="",,),0)-1),"")</f>
        <v>15</v>
      </c>
      <c r="Q1811">
        <v>9</v>
      </c>
      <c r="R1811">
        <f t="shared" si="30"/>
        <v>0</v>
      </c>
    </row>
    <row r="1812" spans="1:18" x14ac:dyDescent="0.3">
      <c r="A1812" t="s">
        <v>190</v>
      </c>
      <c r="B1812" s="1">
        <v>38594</v>
      </c>
      <c r="C1812" t="s">
        <v>191</v>
      </c>
      <c r="D1812" t="s">
        <v>216</v>
      </c>
      <c r="E1812" t="s">
        <v>217</v>
      </c>
      <c r="G1812" t="s">
        <v>19</v>
      </c>
      <c r="H1812" t="s">
        <v>20</v>
      </c>
      <c r="I1812" t="s">
        <v>21</v>
      </c>
      <c r="J1812" t="s">
        <v>22</v>
      </c>
      <c r="K1812">
        <v>10.7</v>
      </c>
      <c r="L1812">
        <v>481</v>
      </c>
      <c r="M1812" t="s">
        <v>222</v>
      </c>
      <c r="N1812">
        <v>750</v>
      </c>
      <c r="P1812" cm="1">
        <f t="array" ref="P1812">IF(Q1812&gt;0,INDEX(Q1812:Q23536,MATCH(TRUE,INDEX(Q1812:Q23536="",,),0)-1),"")</f>
        <v>15</v>
      </c>
      <c r="Q1812">
        <v>9</v>
      </c>
      <c r="R1812">
        <f t="shared" si="30"/>
        <v>0</v>
      </c>
    </row>
    <row r="1813" spans="1:18" x14ac:dyDescent="0.3">
      <c r="A1813" t="s">
        <v>190</v>
      </c>
      <c r="B1813" s="1">
        <v>38594</v>
      </c>
      <c r="C1813" t="s">
        <v>191</v>
      </c>
      <c r="D1813" t="s">
        <v>216</v>
      </c>
      <c r="E1813" t="s">
        <v>217</v>
      </c>
      <c r="G1813" t="s">
        <v>19</v>
      </c>
      <c r="H1813" t="s">
        <v>154</v>
      </c>
      <c r="I1813" t="s">
        <v>21</v>
      </c>
      <c r="J1813" t="s">
        <v>22</v>
      </c>
      <c r="K1813">
        <v>5.9</v>
      </c>
      <c r="L1813">
        <v>519</v>
      </c>
      <c r="M1813" t="s">
        <v>222</v>
      </c>
      <c r="N1813">
        <v>1000</v>
      </c>
      <c r="P1813" cm="1">
        <f t="array" ref="P1813">IF(Q1813&gt;0,INDEX(Q1813:Q23537,MATCH(TRUE,INDEX(Q1813:Q23537="",,),0)-1),"")</f>
        <v>15</v>
      </c>
      <c r="Q1813">
        <v>9</v>
      </c>
      <c r="R1813">
        <f t="shared" si="30"/>
        <v>0</v>
      </c>
    </row>
    <row r="1814" spans="1:18" x14ac:dyDescent="0.3">
      <c r="A1814" t="s">
        <v>190</v>
      </c>
      <c r="B1814" s="1">
        <v>38594</v>
      </c>
      <c r="C1814" t="s">
        <v>191</v>
      </c>
      <c r="D1814" t="s">
        <v>216</v>
      </c>
      <c r="E1814" t="s">
        <v>217</v>
      </c>
      <c r="G1814" t="s">
        <v>19</v>
      </c>
      <c r="H1814" t="s">
        <v>64</v>
      </c>
      <c r="I1814" t="s">
        <v>26</v>
      </c>
      <c r="J1814" t="s">
        <v>27</v>
      </c>
      <c r="K1814">
        <v>1130</v>
      </c>
      <c r="L1814">
        <v>15.8</v>
      </c>
      <c r="M1814" t="s">
        <v>222</v>
      </c>
      <c r="N1814">
        <v>30</v>
      </c>
      <c r="P1814" cm="1">
        <f t="array" ref="P1814">IF(Q1814&gt;0,INDEX(Q1814:Q23538,MATCH(TRUE,INDEX(Q1814:Q23538="",,),0)-1),"")</f>
        <v>15</v>
      </c>
      <c r="Q1814">
        <v>9</v>
      </c>
      <c r="R1814">
        <f t="shared" si="30"/>
        <v>0</v>
      </c>
    </row>
    <row r="1815" spans="1:18" x14ac:dyDescent="0.3">
      <c r="A1815" t="s">
        <v>190</v>
      </c>
      <c r="B1815" s="1">
        <v>38594</v>
      </c>
      <c r="C1815" t="s">
        <v>191</v>
      </c>
      <c r="D1815" t="s">
        <v>216</v>
      </c>
      <c r="E1815" t="s">
        <v>217</v>
      </c>
      <c r="G1815" s="6" t="s">
        <v>29</v>
      </c>
      <c r="H1815" t="s">
        <v>206</v>
      </c>
      <c r="I1815" t="s">
        <v>21</v>
      </c>
      <c r="J1815" t="s">
        <v>22</v>
      </c>
      <c r="K1815">
        <v>0.2</v>
      </c>
      <c r="L1815">
        <v>126</v>
      </c>
      <c r="M1815" t="s">
        <v>222</v>
      </c>
      <c r="N1815">
        <v>126</v>
      </c>
      <c r="P1815" cm="1">
        <f t="array" ref="P1815">IF(Q1815&gt;0,INDEX(Q1815:Q23539,MATCH(TRUE,INDEX(Q1815:Q23539="",,),0)-1),"")</f>
        <v>15</v>
      </c>
      <c r="Q1815">
        <v>9</v>
      </c>
      <c r="R1815">
        <f t="shared" si="30"/>
        <v>0</v>
      </c>
    </row>
    <row r="1816" spans="1:18" x14ac:dyDescent="0.3">
      <c r="A1816" t="s">
        <v>190</v>
      </c>
      <c r="B1816" s="1">
        <v>38594</v>
      </c>
      <c r="C1816" t="s">
        <v>191</v>
      </c>
      <c r="D1816" t="s">
        <v>216</v>
      </c>
      <c r="E1816" t="s">
        <v>217</v>
      </c>
      <c r="G1816" s="6" t="s">
        <v>29</v>
      </c>
      <c r="H1816" t="s">
        <v>197</v>
      </c>
      <c r="I1816" t="s">
        <v>21</v>
      </c>
      <c r="J1816" t="s">
        <v>22</v>
      </c>
      <c r="K1816">
        <v>0.7</v>
      </c>
      <c r="L1816">
        <v>46</v>
      </c>
      <c r="M1816" t="s">
        <v>222</v>
      </c>
      <c r="N1816">
        <v>46</v>
      </c>
      <c r="P1816" cm="1">
        <f t="array" ref="P1816">IF(Q1816&gt;0,INDEX(Q1816:Q23540,MATCH(TRUE,INDEX(Q1816:Q23540="",,),0)-1),"")</f>
        <v>15</v>
      </c>
      <c r="Q1816">
        <v>9</v>
      </c>
      <c r="R1816">
        <f t="shared" si="30"/>
        <v>0</v>
      </c>
    </row>
    <row r="1817" spans="1:18" x14ac:dyDescent="0.3">
      <c r="A1817" t="s">
        <v>190</v>
      </c>
      <c r="B1817" s="1">
        <v>38594</v>
      </c>
      <c r="C1817" t="s">
        <v>191</v>
      </c>
      <c r="D1817" t="s">
        <v>216</v>
      </c>
      <c r="E1817" t="s">
        <v>217</v>
      </c>
      <c r="G1817" s="6" t="s">
        <v>29</v>
      </c>
      <c r="H1817" t="s">
        <v>70</v>
      </c>
      <c r="I1817" t="s">
        <v>26</v>
      </c>
      <c r="J1817" t="s">
        <v>27</v>
      </c>
      <c r="K1817">
        <v>12.4</v>
      </c>
      <c r="L1817">
        <v>16.8</v>
      </c>
      <c r="M1817" t="s">
        <v>222</v>
      </c>
      <c r="N1817">
        <v>16.8</v>
      </c>
      <c r="P1817" cm="1">
        <f t="array" ref="P1817">IF(Q1817&gt;0,INDEX(Q1817:Q23541,MATCH(TRUE,INDEX(Q1817:Q23541="",,),0)-1),"")</f>
        <v>15</v>
      </c>
      <c r="Q1817">
        <v>9</v>
      </c>
      <c r="R1817">
        <f t="shared" si="30"/>
        <v>0</v>
      </c>
    </row>
    <row r="1818" spans="1:18" x14ac:dyDescent="0.3">
      <c r="A1818" t="s">
        <v>190</v>
      </c>
      <c r="B1818" s="1">
        <v>38594</v>
      </c>
      <c r="C1818" t="s">
        <v>191</v>
      </c>
      <c r="D1818" t="s">
        <v>216</v>
      </c>
      <c r="E1818" t="s">
        <v>217</v>
      </c>
      <c r="G1818" t="s">
        <v>19</v>
      </c>
      <c r="H1818" t="s">
        <v>194</v>
      </c>
      <c r="I1818" t="s">
        <v>21</v>
      </c>
      <c r="J1818" t="s">
        <v>22</v>
      </c>
      <c r="K1818">
        <v>60</v>
      </c>
      <c r="L1818">
        <v>844</v>
      </c>
      <c r="M1818" t="s">
        <v>223</v>
      </c>
      <c r="N1818">
        <v>999</v>
      </c>
      <c r="P1818" cm="1">
        <f t="array" ref="P1818">IF(Q1818&gt;0,INDEX(Q1818:Q23542,MATCH(TRUE,INDEX(Q1818:Q23542="",,),0)-1),"")</f>
        <v>15</v>
      </c>
      <c r="Q1818">
        <v>10</v>
      </c>
      <c r="R1818">
        <f t="shared" si="30"/>
        <v>0</v>
      </c>
    </row>
    <row r="1819" spans="1:18" x14ac:dyDescent="0.3">
      <c r="A1819" t="s">
        <v>190</v>
      </c>
      <c r="B1819" s="1">
        <v>38594</v>
      </c>
      <c r="C1819" t="s">
        <v>191</v>
      </c>
      <c r="D1819" t="s">
        <v>216</v>
      </c>
      <c r="E1819" t="s">
        <v>217</v>
      </c>
      <c r="G1819" t="s">
        <v>19</v>
      </c>
      <c r="H1819" t="s">
        <v>30</v>
      </c>
      <c r="I1819" t="s">
        <v>21</v>
      </c>
      <c r="J1819" t="s">
        <v>22</v>
      </c>
      <c r="K1819">
        <v>70.5</v>
      </c>
      <c r="L1819">
        <v>162</v>
      </c>
      <c r="M1819" t="s">
        <v>223</v>
      </c>
      <c r="N1819">
        <v>299</v>
      </c>
      <c r="P1819" cm="1">
        <f t="array" ref="P1819">IF(Q1819&gt;0,INDEX(Q1819:Q23543,MATCH(TRUE,INDEX(Q1819:Q23543="",,),0)-1),"")</f>
        <v>15</v>
      </c>
      <c r="Q1819">
        <v>10</v>
      </c>
      <c r="R1819">
        <f t="shared" si="30"/>
        <v>0</v>
      </c>
    </row>
    <row r="1820" spans="1:18" x14ac:dyDescent="0.3">
      <c r="A1820" t="s">
        <v>190</v>
      </c>
      <c r="B1820" s="1">
        <v>38594</v>
      </c>
      <c r="C1820" t="s">
        <v>191</v>
      </c>
      <c r="D1820" t="s">
        <v>216</v>
      </c>
      <c r="E1820" t="s">
        <v>217</v>
      </c>
      <c r="G1820" t="s">
        <v>19</v>
      </c>
      <c r="H1820" t="s">
        <v>196</v>
      </c>
      <c r="I1820" t="s">
        <v>21</v>
      </c>
      <c r="J1820" t="s">
        <v>22</v>
      </c>
      <c r="K1820">
        <v>5.2</v>
      </c>
      <c r="L1820">
        <v>401</v>
      </c>
      <c r="M1820" t="s">
        <v>223</v>
      </c>
      <c r="N1820">
        <v>401</v>
      </c>
      <c r="P1820" cm="1">
        <f t="array" ref="P1820">IF(Q1820&gt;0,INDEX(Q1820:Q23544,MATCH(TRUE,INDEX(Q1820:Q23544="",,),0)-1),"")</f>
        <v>15</v>
      </c>
      <c r="Q1820">
        <v>10</v>
      </c>
      <c r="R1820">
        <f t="shared" si="30"/>
        <v>0</v>
      </c>
    </row>
    <row r="1821" spans="1:18" x14ac:dyDescent="0.3">
      <c r="A1821" t="s">
        <v>190</v>
      </c>
      <c r="B1821" s="1">
        <v>38594</v>
      </c>
      <c r="C1821" t="s">
        <v>191</v>
      </c>
      <c r="D1821" t="s">
        <v>216</v>
      </c>
      <c r="E1821" t="s">
        <v>217</v>
      </c>
      <c r="G1821" t="s">
        <v>19</v>
      </c>
      <c r="H1821" t="s">
        <v>20</v>
      </c>
      <c r="I1821" t="s">
        <v>21</v>
      </c>
      <c r="J1821" t="s">
        <v>22</v>
      </c>
      <c r="K1821">
        <v>10.7</v>
      </c>
      <c r="L1821">
        <v>481</v>
      </c>
      <c r="M1821" t="s">
        <v>223</v>
      </c>
      <c r="N1821">
        <v>499</v>
      </c>
      <c r="P1821" cm="1">
        <f t="array" ref="P1821">IF(Q1821&gt;0,INDEX(Q1821:Q23545,MATCH(TRUE,INDEX(Q1821:Q23545="",,),0)-1),"")</f>
        <v>15</v>
      </c>
      <c r="Q1821">
        <v>10</v>
      </c>
      <c r="R1821">
        <f t="shared" si="30"/>
        <v>0</v>
      </c>
    </row>
    <row r="1822" spans="1:18" x14ac:dyDescent="0.3">
      <c r="A1822" t="s">
        <v>190</v>
      </c>
      <c r="B1822" s="1">
        <v>38594</v>
      </c>
      <c r="C1822" t="s">
        <v>191</v>
      </c>
      <c r="D1822" t="s">
        <v>216</v>
      </c>
      <c r="E1822" t="s">
        <v>217</v>
      </c>
      <c r="G1822" t="s">
        <v>19</v>
      </c>
      <c r="H1822" t="s">
        <v>154</v>
      </c>
      <c r="I1822" t="s">
        <v>21</v>
      </c>
      <c r="J1822" t="s">
        <v>22</v>
      </c>
      <c r="K1822">
        <v>5.9</v>
      </c>
      <c r="L1822">
        <v>519</v>
      </c>
      <c r="M1822" t="s">
        <v>223</v>
      </c>
      <c r="N1822">
        <v>519</v>
      </c>
      <c r="P1822" cm="1">
        <f t="array" ref="P1822">IF(Q1822&gt;0,INDEX(Q1822:Q23546,MATCH(TRUE,INDEX(Q1822:Q23546="",,),0)-1),"")</f>
        <v>15</v>
      </c>
      <c r="Q1822">
        <v>10</v>
      </c>
      <c r="R1822">
        <f t="shared" si="30"/>
        <v>0</v>
      </c>
    </row>
    <row r="1823" spans="1:18" x14ac:dyDescent="0.3">
      <c r="A1823" t="s">
        <v>190</v>
      </c>
      <c r="B1823" s="1">
        <v>38594</v>
      </c>
      <c r="C1823" t="s">
        <v>191</v>
      </c>
      <c r="D1823" t="s">
        <v>216</v>
      </c>
      <c r="E1823" t="s">
        <v>217</v>
      </c>
      <c r="G1823" t="s">
        <v>19</v>
      </c>
      <c r="H1823" t="s">
        <v>64</v>
      </c>
      <c r="I1823" t="s">
        <v>26</v>
      </c>
      <c r="J1823" t="s">
        <v>27</v>
      </c>
      <c r="K1823">
        <v>1130</v>
      </c>
      <c r="L1823">
        <v>15.8</v>
      </c>
      <c r="M1823" t="s">
        <v>223</v>
      </c>
      <c r="N1823">
        <v>23.49</v>
      </c>
      <c r="P1823" cm="1">
        <f t="array" ref="P1823">IF(Q1823&gt;0,INDEX(Q1823:Q23547,MATCH(TRUE,INDEX(Q1823:Q23547="",,),0)-1),"")</f>
        <v>15</v>
      </c>
      <c r="Q1823">
        <v>10</v>
      </c>
      <c r="R1823">
        <f t="shared" si="30"/>
        <v>0</v>
      </c>
    </row>
    <row r="1824" spans="1:18" x14ac:dyDescent="0.3">
      <c r="A1824" t="s">
        <v>190</v>
      </c>
      <c r="B1824" s="1">
        <v>38594</v>
      </c>
      <c r="C1824" t="s">
        <v>191</v>
      </c>
      <c r="D1824" t="s">
        <v>216</v>
      </c>
      <c r="E1824" t="s">
        <v>217</v>
      </c>
      <c r="G1824" s="6" t="s">
        <v>29</v>
      </c>
      <c r="H1824" t="s">
        <v>206</v>
      </c>
      <c r="I1824" t="s">
        <v>21</v>
      </c>
      <c r="J1824" t="s">
        <v>22</v>
      </c>
      <c r="K1824">
        <v>0.2</v>
      </c>
      <c r="L1824">
        <v>126</v>
      </c>
      <c r="M1824" t="s">
        <v>223</v>
      </c>
      <c r="N1824">
        <v>126</v>
      </c>
      <c r="P1824" cm="1">
        <f t="array" ref="P1824">IF(Q1824&gt;0,INDEX(Q1824:Q23548,MATCH(TRUE,INDEX(Q1824:Q23548="",,),0)-1),"")</f>
        <v>15</v>
      </c>
      <c r="Q1824">
        <v>10</v>
      </c>
      <c r="R1824">
        <f t="shared" si="30"/>
        <v>0</v>
      </c>
    </row>
    <row r="1825" spans="1:18" x14ac:dyDescent="0.3">
      <c r="A1825" t="s">
        <v>190</v>
      </c>
      <c r="B1825" s="1">
        <v>38594</v>
      </c>
      <c r="C1825" t="s">
        <v>191</v>
      </c>
      <c r="D1825" t="s">
        <v>216</v>
      </c>
      <c r="E1825" t="s">
        <v>217</v>
      </c>
      <c r="G1825" s="6" t="s">
        <v>29</v>
      </c>
      <c r="H1825" t="s">
        <v>197</v>
      </c>
      <c r="I1825" t="s">
        <v>21</v>
      </c>
      <c r="J1825" t="s">
        <v>22</v>
      </c>
      <c r="K1825">
        <v>0.7</v>
      </c>
      <c r="L1825">
        <v>46</v>
      </c>
      <c r="M1825" t="s">
        <v>223</v>
      </c>
      <c r="N1825">
        <v>46</v>
      </c>
      <c r="P1825" cm="1">
        <f t="array" ref="P1825">IF(Q1825&gt;0,INDEX(Q1825:Q23549,MATCH(TRUE,INDEX(Q1825:Q23549="",,),0)-1),"")</f>
        <v>15</v>
      </c>
      <c r="Q1825">
        <v>10</v>
      </c>
      <c r="R1825">
        <f t="shared" si="30"/>
        <v>0</v>
      </c>
    </row>
    <row r="1826" spans="1:18" x14ac:dyDescent="0.3">
      <c r="A1826" t="s">
        <v>190</v>
      </c>
      <c r="B1826" s="1">
        <v>38594</v>
      </c>
      <c r="C1826" t="s">
        <v>191</v>
      </c>
      <c r="D1826" t="s">
        <v>216</v>
      </c>
      <c r="E1826" t="s">
        <v>217</v>
      </c>
      <c r="G1826" s="6" t="s">
        <v>29</v>
      </c>
      <c r="H1826" t="s">
        <v>70</v>
      </c>
      <c r="I1826" t="s">
        <v>26</v>
      </c>
      <c r="J1826" t="s">
        <v>27</v>
      </c>
      <c r="K1826">
        <v>12.4</v>
      </c>
      <c r="L1826">
        <v>16.8</v>
      </c>
      <c r="M1826" t="s">
        <v>223</v>
      </c>
      <c r="N1826">
        <v>16.8</v>
      </c>
      <c r="P1826" cm="1">
        <f t="array" ref="P1826">IF(Q1826&gt;0,INDEX(Q1826:Q23550,MATCH(TRUE,INDEX(Q1826:Q23550="",,),0)-1),"")</f>
        <v>15</v>
      </c>
      <c r="Q1826">
        <v>10</v>
      </c>
      <c r="R1826">
        <f t="shared" si="30"/>
        <v>0</v>
      </c>
    </row>
    <row r="1827" spans="1:18" x14ac:dyDescent="0.3">
      <c r="A1827" t="s">
        <v>190</v>
      </c>
      <c r="B1827" s="1">
        <v>38594</v>
      </c>
      <c r="C1827" t="s">
        <v>191</v>
      </c>
      <c r="D1827" t="s">
        <v>216</v>
      </c>
      <c r="E1827" t="s">
        <v>217</v>
      </c>
      <c r="G1827" t="s">
        <v>19</v>
      </c>
      <c r="H1827" t="s">
        <v>194</v>
      </c>
      <c r="I1827" t="s">
        <v>21</v>
      </c>
      <c r="J1827" t="s">
        <v>22</v>
      </c>
      <c r="K1827">
        <v>60</v>
      </c>
      <c r="L1827">
        <v>844</v>
      </c>
      <c r="M1827" t="s">
        <v>208</v>
      </c>
      <c r="N1827">
        <v>926.25</v>
      </c>
      <c r="P1827" cm="1">
        <f t="array" ref="P1827">IF(Q1827&gt;0,INDEX(Q1827:Q23551,MATCH(TRUE,INDEX(Q1827:Q23551="",,),0)-1),"")</f>
        <v>15</v>
      </c>
      <c r="Q1827">
        <v>11</v>
      </c>
      <c r="R1827">
        <f t="shared" si="30"/>
        <v>0</v>
      </c>
    </row>
    <row r="1828" spans="1:18" x14ac:dyDescent="0.3">
      <c r="A1828" t="s">
        <v>190</v>
      </c>
      <c r="B1828" s="1">
        <v>38594</v>
      </c>
      <c r="C1828" t="s">
        <v>191</v>
      </c>
      <c r="D1828" t="s">
        <v>216</v>
      </c>
      <c r="E1828" t="s">
        <v>217</v>
      </c>
      <c r="G1828" t="s">
        <v>19</v>
      </c>
      <c r="H1828" t="s">
        <v>30</v>
      </c>
      <c r="I1828" t="s">
        <v>21</v>
      </c>
      <c r="J1828" t="s">
        <v>22</v>
      </c>
      <c r="K1828">
        <v>70.5</v>
      </c>
      <c r="L1828">
        <v>162</v>
      </c>
      <c r="M1828" t="s">
        <v>208</v>
      </c>
      <c r="N1828">
        <v>215</v>
      </c>
      <c r="P1828" cm="1">
        <f t="array" ref="P1828">IF(Q1828&gt;0,INDEX(Q1828:Q23552,MATCH(TRUE,INDEX(Q1828:Q23552="",,),0)-1),"")</f>
        <v>15</v>
      </c>
      <c r="Q1828">
        <v>11</v>
      </c>
      <c r="R1828">
        <f t="shared" si="30"/>
        <v>0</v>
      </c>
    </row>
    <row r="1829" spans="1:18" x14ac:dyDescent="0.3">
      <c r="A1829" t="s">
        <v>190</v>
      </c>
      <c r="B1829" s="1">
        <v>38594</v>
      </c>
      <c r="C1829" t="s">
        <v>191</v>
      </c>
      <c r="D1829" t="s">
        <v>216</v>
      </c>
      <c r="E1829" t="s">
        <v>217</v>
      </c>
      <c r="G1829" t="s">
        <v>19</v>
      </c>
      <c r="H1829" t="s">
        <v>196</v>
      </c>
      <c r="I1829" t="s">
        <v>21</v>
      </c>
      <c r="J1829" t="s">
        <v>22</v>
      </c>
      <c r="K1829">
        <v>5.2</v>
      </c>
      <c r="L1829">
        <v>401</v>
      </c>
      <c r="M1829" t="s">
        <v>208</v>
      </c>
      <c r="N1829">
        <v>401</v>
      </c>
      <c r="P1829" cm="1">
        <f t="array" ref="P1829">IF(Q1829&gt;0,INDEX(Q1829:Q23553,MATCH(TRUE,INDEX(Q1829:Q23553="",,),0)-1),"")</f>
        <v>15</v>
      </c>
      <c r="Q1829">
        <v>11</v>
      </c>
      <c r="R1829">
        <f t="shared" si="30"/>
        <v>0</v>
      </c>
    </row>
    <row r="1830" spans="1:18" x14ac:dyDescent="0.3">
      <c r="A1830" t="s">
        <v>190</v>
      </c>
      <c r="B1830" s="1">
        <v>38594</v>
      </c>
      <c r="C1830" t="s">
        <v>191</v>
      </c>
      <c r="D1830" t="s">
        <v>216</v>
      </c>
      <c r="E1830" t="s">
        <v>217</v>
      </c>
      <c r="G1830" t="s">
        <v>19</v>
      </c>
      <c r="H1830" t="s">
        <v>20</v>
      </c>
      <c r="I1830" t="s">
        <v>21</v>
      </c>
      <c r="J1830" t="s">
        <v>22</v>
      </c>
      <c r="K1830">
        <v>10.7</v>
      </c>
      <c r="L1830">
        <v>481</v>
      </c>
      <c r="M1830" t="s">
        <v>208</v>
      </c>
      <c r="N1830">
        <v>516</v>
      </c>
      <c r="P1830" cm="1">
        <f t="array" ref="P1830">IF(Q1830&gt;0,INDEX(Q1830:Q23554,MATCH(TRUE,INDEX(Q1830:Q23554="",,),0)-1),"")</f>
        <v>15</v>
      </c>
      <c r="Q1830">
        <v>11</v>
      </c>
      <c r="R1830">
        <f t="shared" si="30"/>
        <v>0</v>
      </c>
    </row>
    <row r="1831" spans="1:18" x14ac:dyDescent="0.3">
      <c r="A1831" t="s">
        <v>190</v>
      </c>
      <c r="B1831" s="1">
        <v>38594</v>
      </c>
      <c r="C1831" t="s">
        <v>191</v>
      </c>
      <c r="D1831" t="s">
        <v>216</v>
      </c>
      <c r="E1831" t="s">
        <v>217</v>
      </c>
      <c r="G1831" t="s">
        <v>19</v>
      </c>
      <c r="H1831" t="s">
        <v>154</v>
      </c>
      <c r="I1831" t="s">
        <v>21</v>
      </c>
      <c r="J1831" t="s">
        <v>22</v>
      </c>
      <c r="K1831">
        <v>5.9</v>
      </c>
      <c r="L1831">
        <v>519</v>
      </c>
      <c r="M1831" t="s">
        <v>208</v>
      </c>
      <c r="N1831">
        <v>1250</v>
      </c>
      <c r="P1831" cm="1">
        <f t="array" ref="P1831">IF(Q1831&gt;0,INDEX(Q1831:Q23555,MATCH(TRUE,INDEX(Q1831:Q23555="",,),0)-1),"")</f>
        <v>15</v>
      </c>
      <c r="Q1831">
        <v>11</v>
      </c>
      <c r="R1831">
        <f t="shared" si="30"/>
        <v>0</v>
      </c>
    </row>
    <row r="1832" spans="1:18" x14ac:dyDescent="0.3">
      <c r="A1832" t="s">
        <v>190</v>
      </c>
      <c r="B1832" s="1">
        <v>38594</v>
      </c>
      <c r="C1832" t="s">
        <v>191</v>
      </c>
      <c r="D1832" t="s">
        <v>216</v>
      </c>
      <c r="E1832" t="s">
        <v>217</v>
      </c>
      <c r="G1832" t="s">
        <v>19</v>
      </c>
      <c r="H1832" t="s">
        <v>64</v>
      </c>
      <c r="I1832" t="s">
        <v>26</v>
      </c>
      <c r="J1832" t="s">
        <v>27</v>
      </c>
      <c r="K1832">
        <v>1130</v>
      </c>
      <c r="L1832">
        <v>15.8</v>
      </c>
      <c r="M1832" t="s">
        <v>208</v>
      </c>
      <c r="N1832">
        <v>20</v>
      </c>
      <c r="P1832" cm="1">
        <f t="array" ref="P1832">IF(Q1832&gt;0,INDEX(Q1832:Q23556,MATCH(TRUE,INDEX(Q1832:Q23556="",,),0)-1),"")</f>
        <v>15</v>
      </c>
      <c r="Q1832">
        <v>11</v>
      </c>
      <c r="R1832">
        <f t="shared" si="30"/>
        <v>0</v>
      </c>
    </row>
    <row r="1833" spans="1:18" x14ac:dyDescent="0.3">
      <c r="A1833" t="s">
        <v>190</v>
      </c>
      <c r="B1833" s="1">
        <v>38594</v>
      </c>
      <c r="C1833" t="s">
        <v>191</v>
      </c>
      <c r="D1833" t="s">
        <v>216</v>
      </c>
      <c r="E1833" t="s">
        <v>217</v>
      </c>
      <c r="G1833" s="6" t="s">
        <v>29</v>
      </c>
      <c r="H1833" t="s">
        <v>206</v>
      </c>
      <c r="I1833" t="s">
        <v>21</v>
      </c>
      <c r="J1833" t="s">
        <v>22</v>
      </c>
      <c r="K1833">
        <v>0.2</v>
      </c>
      <c r="L1833">
        <v>126</v>
      </c>
      <c r="M1833" t="s">
        <v>208</v>
      </c>
      <c r="N1833">
        <v>126</v>
      </c>
      <c r="P1833" cm="1">
        <f t="array" ref="P1833">IF(Q1833&gt;0,INDEX(Q1833:Q23557,MATCH(TRUE,INDEX(Q1833:Q23557="",,),0)-1),"")</f>
        <v>15</v>
      </c>
      <c r="Q1833">
        <v>11</v>
      </c>
      <c r="R1833">
        <f t="shared" si="30"/>
        <v>0</v>
      </c>
    </row>
    <row r="1834" spans="1:18" x14ac:dyDescent="0.3">
      <c r="A1834" t="s">
        <v>190</v>
      </c>
      <c r="B1834" s="1">
        <v>38594</v>
      </c>
      <c r="C1834" t="s">
        <v>191</v>
      </c>
      <c r="D1834" t="s">
        <v>216</v>
      </c>
      <c r="E1834" t="s">
        <v>217</v>
      </c>
      <c r="G1834" s="6" t="s">
        <v>29</v>
      </c>
      <c r="H1834" t="s">
        <v>197</v>
      </c>
      <c r="I1834" t="s">
        <v>21</v>
      </c>
      <c r="J1834" t="s">
        <v>22</v>
      </c>
      <c r="K1834">
        <v>0.7</v>
      </c>
      <c r="L1834">
        <v>46</v>
      </c>
      <c r="M1834" t="s">
        <v>208</v>
      </c>
      <c r="N1834">
        <v>46</v>
      </c>
      <c r="P1834" cm="1">
        <f t="array" ref="P1834">IF(Q1834&gt;0,INDEX(Q1834:Q23558,MATCH(TRUE,INDEX(Q1834:Q23558="",,),0)-1),"")</f>
        <v>15</v>
      </c>
      <c r="Q1834">
        <v>11</v>
      </c>
      <c r="R1834">
        <f t="shared" si="30"/>
        <v>0</v>
      </c>
    </row>
    <row r="1835" spans="1:18" x14ac:dyDescent="0.3">
      <c r="A1835" t="s">
        <v>190</v>
      </c>
      <c r="B1835" s="1">
        <v>38594</v>
      </c>
      <c r="C1835" t="s">
        <v>191</v>
      </c>
      <c r="D1835" t="s">
        <v>216</v>
      </c>
      <c r="E1835" t="s">
        <v>217</v>
      </c>
      <c r="G1835" s="6" t="s">
        <v>29</v>
      </c>
      <c r="H1835" t="s">
        <v>70</v>
      </c>
      <c r="I1835" t="s">
        <v>26</v>
      </c>
      <c r="J1835" t="s">
        <v>27</v>
      </c>
      <c r="K1835">
        <v>12.4</v>
      </c>
      <c r="L1835">
        <v>16.8</v>
      </c>
      <c r="M1835" t="s">
        <v>208</v>
      </c>
      <c r="N1835">
        <v>16.8</v>
      </c>
      <c r="P1835" cm="1">
        <f t="array" ref="P1835">IF(Q1835&gt;0,INDEX(Q1835:Q23559,MATCH(TRUE,INDEX(Q1835:Q23559="",,),0)-1),"")</f>
        <v>15</v>
      </c>
      <c r="Q1835">
        <v>11</v>
      </c>
      <c r="R1835">
        <f t="shared" si="30"/>
        <v>0</v>
      </c>
    </row>
    <row r="1836" spans="1:18" x14ac:dyDescent="0.3">
      <c r="A1836" t="s">
        <v>190</v>
      </c>
      <c r="B1836" s="1">
        <v>38594</v>
      </c>
      <c r="C1836" t="s">
        <v>191</v>
      </c>
      <c r="D1836" t="s">
        <v>216</v>
      </c>
      <c r="E1836" t="s">
        <v>217</v>
      </c>
      <c r="G1836" t="s">
        <v>19</v>
      </c>
      <c r="H1836" t="s">
        <v>194</v>
      </c>
      <c r="I1836" t="s">
        <v>21</v>
      </c>
      <c r="J1836" t="s">
        <v>22</v>
      </c>
      <c r="K1836">
        <v>60</v>
      </c>
      <c r="L1836">
        <v>844</v>
      </c>
      <c r="M1836" t="s">
        <v>224</v>
      </c>
      <c r="N1836">
        <v>850</v>
      </c>
      <c r="P1836" cm="1">
        <f t="array" ref="P1836">IF(Q1836&gt;0,INDEX(Q1836:Q23560,MATCH(TRUE,INDEX(Q1836:Q23560="",,),0)-1),"")</f>
        <v>15</v>
      </c>
      <c r="Q1836">
        <v>12</v>
      </c>
      <c r="R1836">
        <f t="shared" si="30"/>
        <v>0</v>
      </c>
    </row>
    <row r="1837" spans="1:18" x14ac:dyDescent="0.3">
      <c r="A1837" t="s">
        <v>190</v>
      </c>
      <c r="B1837" s="1">
        <v>38594</v>
      </c>
      <c r="C1837" t="s">
        <v>191</v>
      </c>
      <c r="D1837" t="s">
        <v>216</v>
      </c>
      <c r="E1837" t="s">
        <v>217</v>
      </c>
      <c r="G1837" t="s">
        <v>19</v>
      </c>
      <c r="H1837" t="s">
        <v>30</v>
      </c>
      <c r="I1837" t="s">
        <v>21</v>
      </c>
      <c r="J1837" t="s">
        <v>22</v>
      </c>
      <c r="K1837">
        <v>70.5</v>
      </c>
      <c r="L1837">
        <v>162</v>
      </c>
      <c r="M1837" t="s">
        <v>224</v>
      </c>
      <c r="N1837">
        <v>200</v>
      </c>
      <c r="P1837" cm="1">
        <f t="array" ref="P1837">IF(Q1837&gt;0,INDEX(Q1837:Q23561,MATCH(TRUE,INDEX(Q1837:Q23561="",,),0)-1),"")</f>
        <v>15</v>
      </c>
      <c r="Q1837">
        <v>12</v>
      </c>
      <c r="R1837">
        <f t="shared" si="30"/>
        <v>0</v>
      </c>
    </row>
    <row r="1838" spans="1:18" x14ac:dyDescent="0.3">
      <c r="A1838" t="s">
        <v>190</v>
      </c>
      <c r="B1838" s="1">
        <v>38594</v>
      </c>
      <c r="C1838" t="s">
        <v>191</v>
      </c>
      <c r="D1838" t="s">
        <v>216</v>
      </c>
      <c r="E1838" t="s">
        <v>217</v>
      </c>
      <c r="G1838" t="s">
        <v>19</v>
      </c>
      <c r="H1838" t="s">
        <v>196</v>
      </c>
      <c r="I1838" t="s">
        <v>21</v>
      </c>
      <c r="J1838" t="s">
        <v>22</v>
      </c>
      <c r="K1838">
        <v>5.2</v>
      </c>
      <c r="L1838">
        <v>401</v>
      </c>
      <c r="M1838" t="s">
        <v>224</v>
      </c>
      <c r="N1838">
        <v>401</v>
      </c>
      <c r="P1838" cm="1">
        <f t="array" ref="P1838">IF(Q1838&gt;0,INDEX(Q1838:Q23562,MATCH(TRUE,INDEX(Q1838:Q23562="",,),0)-1),"")</f>
        <v>15</v>
      </c>
      <c r="Q1838">
        <v>12</v>
      </c>
      <c r="R1838">
        <f t="shared" si="30"/>
        <v>0</v>
      </c>
    </row>
    <row r="1839" spans="1:18" x14ac:dyDescent="0.3">
      <c r="A1839" t="s">
        <v>190</v>
      </c>
      <c r="B1839" s="1">
        <v>38594</v>
      </c>
      <c r="C1839" t="s">
        <v>191</v>
      </c>
      <c r="D1839" t="s">
        <v>216</v>
      </c>
      <c r="E1839" t="s">
        <v>217</v>
      </c>
      <c r="G1839" t="s">
        <v>19</v>
      </c>
      <c r="H1839" t="s">
        <v>20</v>
      </c>
      <c r="I1839" t="s">
        <v>21</v>
      </c>
      <c r="J1839" t="s">
        <v>22</v>
      </c>
      <c r="K1839">
        <v>10.7</v>
      </c>
      <c r="L1839">
        <v>481</v>
      </c>
      <c r="M1839" t="s">
        <v>224</v>
      </c>
      <c r="N1839">
        <v>500</v>
      </c>
      <c r="P1839" cm="1">
        <f t="array" ref="P1839">IF(Q1839&gt;0,INDEX(Q1839:Q23563,MATCH(TRUE,INDEX(Q1839:Q23563="",,),0)-1),"")</f>
        <v>15</v>
      </c>
      <c r="Q1839">
        <v>12</v>
      </c>
      <c r="R1839">
        <f t="shared" si="30"/>
        <v>0</v>
      </c>
    </row>
    <row r="1840" spans="1:18" x14ac:dyDescent="0.3">
      <c r="A1840" t="s">
        <v>190</v>
      </c>
      <c r="B1840" s="1">
        <v>38594</v>
      </c>
      <c r="C1840" t="s">
        <v>191</v>
      </c>
      <c r="D1840" t="s">
        <v>216</v>
      </c>
      <c r="E1840" t="s">
        <v>217</v>
      </c>
      <c r="G1840" t="s">
        <v>19</v>
      </c>
      <c r="H1840" t="s">
        <v>154</v>
      </c>
      <c r="I1840" t="s">
        <v>21</v>
      </c>
      <c r="J1840" t="s">
        <v>22</v>
      </c>
      <c r="K1840">
        <v>5.9</v>
      </c>
      <c r="L1840">
        <v>519</v>
      </c>
      <c r="M1840" t="s">
        <v>224</v>
      </c>
      <c r="N1840">
        <v>519</v>
      </c>
      <c r="P1840" cm="1">
        <f t="array" ref="P1840">IF(Q1840&gt;0,INDEX(Q1840:Q23564,MATCH(TRUE,INDEX(Q1840:Q23564="",,),0)-1),"")</f>
        <v>15</v>
      </c>
      <c r="Q1840">
        <v>12</v>
      </c>
      <c r="R1840">
        <f t="shared" si="30"/>
        <v>0</v>
      </c>
    </row>
    <row r="1841" spans="1:18" x14ac:dyDescent="0.3">
      <c r="A1841" t="s">
        <v>190</v>
      </c>
      <c r="B1841" s="1">
        <v>38594</v>
      </c>
      <c r="C1841" t="s">
        <v>191</v>
      </c>
      <c r="D1841" t="s">
        <v>216</v>
      </c>
      <c r="E1841" t="s">
        <v>217</v>
      </c>
      <c r="G1841" t="s">
        <v>19</v>
      </c>
      <c r="H1841" t="s">
        <v>64</v>
      </c>
      <c r="I1841" t="s">
        <v>26</v>
      </c>
      <c r="J1841" t="s">
        <v>27</v>
      </c>
      <c r="K1841">
        <v>1130</v>
      </c>
      <c r="L1841">
        <v>15.8</v>
      </c>
      <c r="M1841" t="s">
        <v>224</v>
      </c>
      <c r="N1841">
        <v>27.5</v>
      </c>
      <c r="P1841" cm="1">
        <f t="array" ref="P1841">IF(Q1841&gt;0,INDEX(Q1841:Q23565,MATCH(TRUE,INDEX(Q1841:Q23565="",,),0)-1),"")</f>
        <v>15</v>
      </c>
      <c r="Q1841">
        <v>12</v>
      </c>
      <c r="R1841">
        <f t="shared" si="30"/>
        <v>0</v>
      </c>
    </row>
    <row r="1842" spans="1:18" x14ac:dyDescent="0.3">
      <c r="A1842" t="s">
        <v>190</v>
      </c>
      <c r="B1842" s="1">
        <v>38594</v>
      </c>
      <c r="C1842" t="s">
        <v>191</v>
      </c>
      <c r="D1842" t="s">
        <v>216</v>
      </c>
      <c r="E1842" t="s">
        <v>217</v>
      </c>
      <c r="G1842" s="6" t="s">
        <v>29</v>
      </c>
      <c r="H1842" t="s">
        <v>206</v>
      </c>
      <c r="I1842" t="s">
        <v>21</v>
      </c>
      <c r="J1842" t="s">
        <v>22</v>
      </c>
      <c r="K1842">
        <v>0.2</v>
      </c>
      <c r="L1842">
        <v>126</v>
      </c>
      <c r="M1842" t="s">
        <v>224</v>
      </c>
      <c r="N1842">
        <v>126</v>
      </c>
      <c r="P1842" cm="1">
        <f t="array" ref="P1842">IF(Q1842&gt;0,INDEX(Q1842:Q23566,MATCH(TRUE,INDEX(Q1842:Q23566="",,),0)-1),"")</f>
        <v>15</v>
      </c>
      <c r="Q1842">
        <v>12</v>
      </c>
      <c r="R1842">
        <f t="shared" si="30"/>
        <v>0</v>
      </c>
    </row>
    <row r="1843" spans="1:18" x14ac:dyDescent="0.3">
      <c r="A1843" t="s">
        <v>190</v>
      </c>
      <c r="B1843" s="1">
        <v>38594</v>
      </c>
      <c r="C1843" t="s">
        <v>191</v>
      </c>
      <c r="D1843" t="s">
        <v>216</v>
      </c>
      <c r="E1843" t="s">
        <v>217</v>
      </c>
      <c r="G1843" s="6" t="s">
        <v>29</v>
      </c>
      <c r="H1843" t="s">
        <v>197</v>
      </c>
      <c r="I1843" t="s">
        <v>21</v>
      </c>
      <c r="J1843" t="s">
        <v>22</v>
      </c>
      <c r="K1843">
        <v>0.7</v>
      </c>
      <c r="L1843">
        <v>46</v>
      </c>
      <c r="M1843" t="s">
        <v>224</v>
      </c>
      <c r="N1843">
        <v>46</v>
      </c>
      <c r="P1843" cm="1">
        <f t="array" ref="P1843">IF(Q1843&gt;0,INDEX(Q1843:Q23567,MATCH(TRUE,INDEX(Q1843:Q23567="",,),0)-1),"")</f>
        <v>15</v>
      </c>
      <c r="Q1843">
        <v>12</v>
      </c>
      <c r="R1843">
        <f t="shared" si="30"/>
        <v>0</v>
      </c>
    </row>
    <row r="1844" spans="1:18" x14ac:dyDescent="0.3">
      <c r="A1844" t="s">
        <v>190</v>
      </c>
      <c r="B1844" s="1">
        <v>38594</v>
      </c>
      <c r="C1844" t="s">
        <v>191</v>
      </c>
      <c r="D1844" t="s">
        <v>216</v>
      </c>
      <c r="E1844" t="s">
        <v>217</v>
      </c>
      <c r="G1844" s="6" t="s">
        <v>29</v>
      </c>
      <c r="H1844" t="s">
        <v>70</v>
      </c>
      <c r="I1844" t="s">
        <v>26</v>
      </c>
      <c r="J1844" t="s">
        <v>27</v>
      </c>
      <c r="K1844">
        <v>12.4</v>
      </c>
      <c r="L1844">
        <v>16.8</v>
      </c>
      <c r="M1844" t="s">
        <v>224</v>
      </c>
      <c r="N1844">
        <v>16.8</v>
      </c>
      <c r="P1844" cm="1">
        <f t="array" ref="P1844">IF(Q1844&gt;0,INDEX(Q1844:Q23568,MATCH(TRUE,INDEX(Q1844:Q23568="",,),0)-1),"")</f>
        <v>15</v>
      </c>
      <c r="Q1844">
        <v>12</v>
      </c>
      <c r="R1844">
        <f t="shared" ref="R1844:R1907" si="31">IF(P1844="","",0)</f>
        <v>0</v>
      </c>
    </row>
    <row r="1845" spans="1:18" x14ac:dyDescent="0.3">
      <c r="A1845" t="s">
        <v>190</v>
      </c>
      <c r="B1845" s="1">
        <v>38594</v>
      </c>
      <c r="C1845" t="s">
        <v>191</v>
      </c>
      <c r="D1845" t="s">
        <v>216</v>
      </c>
      <c r="E1845" t="s">
        <v>217</v>
      </c>
      <c r="G1845" t="s">
        <v>19</v>
      </c>
      <c r="H1845" t="s">
        <v>194</v>
      </c>
      <c r="I1845" t="s">
        <v>21</v>
      </c>
      <c r="J1845" t="s">
        <v>22</v>
      </c>
      <c r="K1845">
        <v>60</v>
      </c>
      <c r="L1845">
        <v>844</v>
      </c>
      <c r="M1845" t="s">
        <v>202</v>
      </c>
      <c r="N1845">
        <v>845</v>
      </c>
      <c r="P1845" cm="1">
        <f t="array" ref="P1845">IF(Q1845&gt;0,INDEX(Q1845:Q23569,MATCH(TRUE,INDEX(Q1845:Q23569="",,),0)-1),"")</f>
        <v>15</v>
      </c>
      <c r="Q1845">
        <v>13</v>
      </c>
      <c r="R1845">
        <f t="shared" si="31"/>
        <v>0</v>
      </c>
    </row>
    <row r="1846" spans="1:18" x14ac:dyDescent="0.3">
      <c r="A1846" t="s">
        <v>190</v>
      </c>
      <c r="B1846" s="1">
        <v>38594</v>
      </c>
      <c r="C1846" t="s">
        <v>191</v>
      </c>
      <c r="D1846" t="s">
        <v>216</v>
      </c>
      <c r="E1846" t="s">
        <v>217</v>
      </c>
      <c r="G1846" t="s">
        <v>19</v>
      </c>
      <c r="H1846" t="s">
        <v>30</v>
      </c>
      <c r="I1846" t="s">
        <v>21</v>
      </c>
      <c r="J1846" t="s">
        <v>22</v>
      </c>
      <c r="K1846">
        <v>70.5</v>
      </c>
      <c r="L1846">
        <v>162</v>
      </c>
      <c r="M1846" t="s">
        <v>202</v>
      </c>
      <c r="N1846">
        <v>165</v>
      </c>
      <c r="P1846" cm="1">
        <f t="array" ref="P1846">IF(Q1846&gt;0,INDEX(Q1846:Q23570,MATCH(TRUE,INDEX(Q1846:Q23570="",,),0)-1),"")</f>
        <v>15</v>
      </c>
      <c r="Q1846">
        <v>13</v>
      </c>
      <c r="R1846">
        <f t="shared" si="31"/>
        <v>0</v>
      </c>
    </row>
    <row r="1847" spans="1:18" x14ac:dyDescent="0.3">
      <c r="A1847" t="s">
        <v>190</v>
      </c>
      <c r="B1847" s="1">
        <v>38594</v>
      </c>
      <c r="C1847" t="s">
        <v>191</v>
      </c>
      <c r="D1847" t="s">
        <v>216</v>
      </c>
      <c r="E1847" t="s">
        <v>217</v>
      </c>
      <c r="G1847" t="s">
        <v>19</v>
      </c>
      <c r="H1847" t="s">
        <v>196</v>
      </c>
      <c r="I1847" t="s">
        <v>21</v>
      </c>
      <c r="J1847" t="s">
        <v>22</v>
      </c>
      <c r="K1847">
        <v>5.2</v>
      </c>
      <c r="L1847">
        <v>401</v>
      </c>
      <c r="M1847" t="s">
        <v>202</v>
      </c>
      <c r="N1847">
        <v>401</v>
      </c>
      <c r="P1847" cm="1">
        <f t="array" ref="P1847">IF(Q1847&gt;0,INDEX(Q1847:Q23571,MATCH(TRUE,INDEX(Q1847:Q23571="",,),0)-1),"")</f>
        <v>15</v>
      </c>
      <c r="Q1847">
        <v>13</v>
      </c>
      <c r="R1847">
        <f t="shared" si="31"/>
        <v>0</v>
      </c>
    </row>
    <row r="1848" spans="1:18" x14ac:dyDescent="0.3">
      <c r="A1848" t="s">
        <v>190</v>
      </c>
      <c r="B1848" s="1">
        <v>38594</v>
      </c>
      <c r="C1848" t="s">
        <v>191</v>
      </c>
      <c r="D1848" t="s">
        <v>216</v>
      </c>
      <c r="E1848" t="s">
        <v>217</v>
      </c>
      <c r="G1848" t="s">
        <v>19</v>
      </c>
      <c r="H1848" t="s">
        <v>20</v>
      </c>
      <c r="I1848" t="s">
        <v>21</v>
      </c>
      <c r="J1848" t="s">
        <v>22</v>
      </c>
      <c r="K1848">
        <v>10.7</v>
      </c>
      <c r="L1848">
        <v>481</v>
      </c>
      <c r="M1848" t="s">
        <v>202</v>
      </c>
      <c r="N1848">
        <v>481</v>
      </c>
      <c r="P1848" cm="1">
        <f t="array" ref="P1848">IF(Q1848&gt;0,INDEX(Q1848:Q23572,MATCH(TRUE,INDEX(Q1848:Q23572="",,),0)-1),"")</f>
        <v>15</v>
      </c>
      <c r="Q1848">
        <v>13</v>
      </c>
      <c r="R1848">
        <f t="shared" si="31"/>
        <v>0</v>
      </c>
    </row>
    <row r="1849" spans="1:18" x14ac:dyDescent="0.3">
      <c r="A1849" t="s">
        <v>190</v>
      </c>
      <c r="B1849" s="1">
        <v>38594</v>
      </c>
      <c r="C1849" t="s">
        <v>191</v>
      </c>
      <c r="D1849" t="s">
        <v>216</v>
      </c>
      <c r="E1849" t="s">
        <v>217</v>
      </c>
      <c r="G1849" t="s">
        <v>19</v>
      </c>
      <c r="H1849" t="s">
        <v>154</v>
      </c>
      <c r="I1849" t="s">
        <v>21</v>
      </c>
      <c r="J1849" t="s">
        <v>22</v>
      </c>
      <c r="K1849">
        <v>5.9</v>
      </c>
      <c r="L1849">
        <v>519</v>
      </c>
      <c r="M1849" t="s">
        <v>202</v>
      </c>
      <c r="N1849">
        <v>519</v>
      </c>
      <c r="P1849" cm="1">
        <f t="array" ref="P1849">IF(Q1849&gt;0,INDEX(Q1849:Q23573,MATCH(TRUE,INDEX(Q1849:Q23573="",,),0)-1),"")</f>
        <v>15</v>
      </c>
      <c r="Q1849">
        <v>13</v>
      </c>
      <c r="R1849">
        <f t="shared" si="31"/>
        <v>0</v>
      </c>
    </row>
    <row r="1850" spans="1:18" x14ac:dyDescent="0.3">
      <c r="A1850" t="s">
        <v>190</v>
      </c>
      <c r="B1850" s="1">
        <v>38594</v>
      </c>
      <c r="C1850" t="s">
        <v>191</v>
      </c>
      <c r="D1850" t="s">
        <v>216</v>
      </c>
      <c r="E1850" t="s">
        <v>217</v>
      </c>
      <c r="G1850" t="s">
        <v>19</v>
      </c>
      <c r="H1850" t="s">
        <v>64</v>
      </c>
      <c r="I1850" t="s">
        <v>26</v>
      </c>
      <c r="J1850" t="s">
        <v>27</v>
      </c>
      <c r="K1850">
        <v>1130</v>
      </c>
      <c r="L1850">
        <v>15.8</v>
      </c>
      <c r="M1850" t="s">
        <v>202</v>
      </c>
      <c r="N1850">
        <v>30</v>
      </c>
      <c r="P1850" cm="1">
        <f t="array" ref="P1850">IF(Q1850&gt;0,INDEX(Q1850:Q23574,MATCH(TRUE,INDEX(Q1850:Q23574="",,),0)-1),"")</f>
        <v>15</v>
      </c>
      <c r="Q1850">
        <v>13</v>
      </c>
      <c r="R1850">
        <f t="shared" si="31"/>
        <v>0</v>
      </c>
    </row>
    <row r="1851" spans="1:18" x14ac:dyDescent="0.3">
      <c r="A1851" t="s">
        <v>190</v>
      </c>
      <c r="B1851" s="1">
        <v>38594</v>
      </c>
      <c r="C1851" t="s">
        <v>191</v>
      </c>
      <c r="D1851" t="s">
        <v>216</v>
      </c>
      <c r="E1851" t="s">
        <v>217</v>
      </c>
      <c r="G1851" s="6" t="s">
        <v>29</v>
      </c>
      <c r="H1851" t="s">
        <v>206</v>
      </c>
      <c r="I1851" t="s">
        <v>21</v>
      </c>
      <c r="J1851" t="s">
        <v>22</v>
      </c>
      <c r="K1851">
        <v>0.2</v>
      </c>
      <c r="L1851">
        <v>126</v>
      </c>
      <c r="M1851" t="s">
        <v>202</v>
      </c>
      <c r="N1851">
        <v>126</v>
      </c>
      <c r="P1851" cm="1">
        <f t="array" ref="P1851">IF(Q1851&gt;0,INDEX(Q1851:Q23575,MATCH(TRUE,INDEX(Q1851:Q23575="",,),0)-1),"")</f>
        <v>15</v>
      </c>
      <c r="Q1851">
        <v>13</v>
      </c>
      <c r="R1851">
        <f t="shared" si="31"/>
        <v>0</v>
      </c>
    </row>
    <row r="1852" spans="1:18" x14ac:dyDescent="0.3">
      <c r="A1852" t="s">
        <v>190</v>
      </c>
      <c r="B1852" s="1">
        <v>38594</v>
      </c>
      <c r="C1852" t="s">
        <v>191</v>
      </c>
      <c r="D1852" t="s">
        <v>216</v>
      </c>
      <c r="E1852" t="s">
        <v>217</v>
      </c>
      <c r="G1852" s="6" t="s">
        <v>29</v>
      </c>
      <c r="H1852" t="s">
        <v>197</v>
      </c>
      <c r="I1852" t="s">
        <v>21</v>
      </c>
      <c r="J1852" t="s">
        <v>22</v>
      </c>
      <c r="K1852">
        <v>0.7</v>
      </c>
      <c r="L1852">
        <v>46</v>
      </c>
      <c r="M1852" t="s">
        <v>202</v>
      </c>
      <c r="N1852">
        <v>46</v>
      </c>
      <c r="P1852" cm="1">
        <f t="array" ref="P1852">IF(Q1852&gt;0,INDEX(Q1852:Q23576,MATCH(TRUE,INDEX(Q1852:Q23576="",,),0)-1),"")</f>
        <v>15</v>
      </c>
      <c r="Q1852">
        <v>13</v>
      </c>
      <c r="R1852">
        <f t="shared" si="31"/>
        <v>0</v>
      </c>
    </row>
    <row r="1853" spans="1:18" x14ac:dyDescent="0.3">
      <c r="A1853" t="s">
        <v>190</v>
      </c>
      <c r="B1853" s="1">
        <v>38594</v>
      </c>
      <c r="C1853" t="s">
        <v>191</v>
      </c>
      <c r="D1853" t="s">
        <v>216</v>
      </c>
      <c r="E1853" t="s">
        <v>217</v>
      </c>
      <c r="G1853" s="6" t="s">
        <v>29</v>
      </c>
      <c r="H1853" t="s">
        <v>70</v>
      </c>
      <c r="I1853" t="s">
        <v>26</v>
      </c>
      <c r="J1853" t="s">
        <v>27</v>
      </c>
      <c r="K1853">
        <v>12.4</v>
      </c>
      <c r="L1853">
        <v>16.8</v>
      </c>
      <c r="M1853" t="s">
        <v>202</v>
      </c>
      <c r="N1853">
        <v>16.8</v>
      </c>
      <c r="P1853" cm="1">
        <f t="array" ref="P1853">IF(Q1853&gt;0,INDEX(Q1853:Q23577,MATCH(TRUE,INDEX(Q1853:Q23577="",,),0)-1),"")</f>
        <v>15</v>
      </c>
      <c r="Q1853">
        <v>13</v>
      </c>
      <c r="R1853">
        <f t="shared" si="31"/>
        <v>0</v>
      </c>
    </row>
    <row r="1854" spans="1:18" x14ac:dyDescent="0.3">
      <c r="A1854" t="s">
        <v>190</v>
      </c>
      <c r="B1854" s="1">
        <v>38594</v>
      </c>
      <c r="C1854" t="s">
        <v>191</v>
      </c>
      <c r="D1854" t="s">
        <v>216</v>
      </c>
      <c r="E1854" t="s">
        <v>217</v>
      </c>
      <c r="G1854" t="s">
        <v>19</v>
      </c>
      <c r="H1854" t="s">
        <v>194</v>
      </c>
      <c r="I1854" t="s">
        <v>21</v>
      </c>
      <c r="J1854" t="s">
        <v>22</v>
      </c>
      <c r="K1854">
        <v>60</v>
      </c>
      <c r="L1854">
        <v>844</v>
      </c>
      <c r="M1854" t="s">
        <v>225</v>
      </c>
      <c r="N1854">
        <v>875</v>
      </c>
      <c r="P1854" cm="1">
        <f t="array" ref="P1854">IF(Q1854&gt;0,INDEX(Q1854:Q23578,MATCH(TRUE,INDEX(Q1854:Q23578="",,),0)-1),"")</f>
        <v>15</v>
      </c>
      <c r="Q1854">
        <v>14</v>
      </c>
      <c r="R1854">
        <f t="shared" si="31"/>
        <v>0</v>
      </c>
    </row>
    <row r="1855" spans="1:18" x14ac:dyDescent="0.3">
      <c r="A1855" t="s">
        <v>190</v>
      </c>
      <c r="B1855" s="1">
        <v>38594</v>
      </c>
      <c r="C1855" t="s">
        <v>191</v>
      </c>
      <c r="D1855" t="s">
        <v>216</v>
      </c>
      <c r="E1855" t="s">
        <v>217</v>
      </c>
      <c r="G1855" t="s">
        <v>19</v>
      </c>
      <c r="H1855" t="s">
        <v>30</v>
      </c>
      <c r="I1855" t="s">
        <v>21</v>
      </c>
      <c r="J1855" t="s">
        <v>22</v>
      </c>
      <c r="K1855">
        <v>70.5</v>
      </c>
      <c r="L1855">
        <v>162</v>
      </c>
      <c r="M1855" t="s">
        <v>225</v>
      </c>
      <c r="N1855">
        <v>162</v>
      </c>
      <c r="P1855" cm="1">
        <f t="array" ref="P1855">IF(Q1855&gt;0,INDEX(Q1855:Q23579,MATCH(TRUE,INDEX(Q1855:Q23579="",,),0)-1),"")</f>
        <v>15</v>
      </c>
      <c r="Q1855">
        <v>14</v>
      </c>
      <c r="R1855">
        <f t="shared" si="31"/>
        <v>0</v>
      </c>
    </row>
    <row r="1856" spans="1:18" x14ac:dyDescent="0.3">
      <c r="A1856" t="s">
        <v>190</v>
      </c>
      <c r="B1856" s="1">
        <v>38594</v>
      </c>
      <c r="C1856" t="s">
        <v>191</v>
      </c>
      <c r="D1856" t="s">
        <v>216</v>
      </c>
      <c r="E1856" t="s">
        <v>217</v>
      </c>
      <c r="G1856" t="s">
        <v>19</v>
      </c>
      <c r="H1856" t="s">
        <v>196</v>
      </c>
      <c r="I1856" t="s">
        <v>21</v>
      </c>
      <c r="J1856" t="s">
        <v>22</v>
      </c>
      <c r="K1856">
        <v>5.2</v>
      </c>
      <c r="L1856">
        <v>401</v>
      </c>
      <c r="M1856" t="s">
        <v>225</v>
      </c>
      <c r="N1856">
        <v>451</v>
      </c>
      <c r="P1856" cm="1">
        <f t="array" ref="P1856">IF(Q1856&gt;0,INDEX(Q1856:Q23580,MATCH(TRUE,INDEX(Q1856:Q23580="",,),0)-1),"")</f>
        <v>15</v>
      </c>
      <c r="Q1856">
        <v>14</v>
      </c>
      <c r="R1856">
        <f t="shared" si="31"/>
        <v>0</v>
      </c>
    </row>
    <row r="1857" spans="1:18" x14ac:dyDescent="0.3">
      <c r="A1857" t="s">
        <v>190</v>
      </c>
      <c r="B1857" s="1">
        <v>38594</v>
      </c>
      <c r="C1857" t="s">
        <v>191</v>
      </c>
      <c r="D1857" t="s">
        <v>216</v>
      </c>
      <c r="E1857" t="s">
        <v>217</v>
      </c>
      <c r="G1857" t="s">
        <v>19</v>
      </c>
      <c r="H1857" t="s">
        <v>20</v>
      </c>
      <c r="I1857" t="s">
        <v>21</v>
      </c>
      <c r="J1857" t="s">
        <v>22</v>
      </c>
      <c r="K1857">
        <v>10.7</v>
      </c>
      <c r="L1857">
        <v>481</v>
      </c>
      <c r="M1857" t="s">
        <v>225</v>
      </c>
      <c r="N1857">
        <v>481</v>
      </c>
      <c r="P1857" cm="1">
        <f t="array" ref="P1857">IF(Q1857&gt;0,INDEX(Q1857:Q23581,MATCH(TRUE,INDEX(Q1857:Q23581="",,),0)-1),"")</f>
        <v>15</v>
      </c>
      <c r="Q1857">
        <v>14</v>
      </c>
      <c r="R1857">
        <f t="shared" si="31"/>
        <v>0</v>
      </c>
    </row>
    <row r="1858" spans="1:18" x14ac:dyDescent="0.3">
      <c r="A1858" t="s">
        <v>190</v>
      </c>
      <c r="B1858" s="1">
        <v>38594</v>
      </c>
      <c r="C1858" t="s">
        <v>191</v>
      </c>
      <c r="D1858" t="s">
        <v>216</v>
      </c>
      <c r="E1858" t="s">
        <v>217</v>
      </c>
      <c r="G1858" t="s">
        <v>19</v>
      </c>
      <c r="H1858" t="s">
        <v>154</v>
      </c>
      <c r="I1858" t="s">
        <v>21</v>
      </c>
      <c r="J1858" t="s">
        <v>22</v>
      </c>
      <c r="K1858">
        <v>5.9</v>
      </c>
      <c r="L1858">
        <v>519</v>
      </c>
      <c r="M1858" t="s">
        <v>225</v>
      </c>
      <c r="N1858">
        <v>840</v>
      </c>
      <c r="P1858" cm="1">
        <f t="array" ref="P1858">IF(Q1858&gt;0,INDEX(Q1858:Q23582,MATCH(TRUE,INDEX(Q1858:Q23582="",,),0)-1),"")</f>
        <v>15</v>
      </c>
      <c r="Q1858">
        <v>14</v>
      </c>
      <c r="R1858">
        <f t="shared" si="31"/>
        <v>0</v>
      </c>
    </row>
    <row r="1859" spans="1:18" x14ac:dyDescent="0.3">
      <c r="A1859" t="s">
        <v>190</v>
      </c>
      <c r="B1859" s="1">
        <v>38594</v>
      </c>
      <c r="C1859" t="s">
        <v>191</v>
      </c>
      <c r="D1859" t="s">
        <v>216</v>
      </c>
      <c r="E1859" t="s">
        <v>217</v>
      </c>
      <c r="G1859" t="s">
        <v>19</v>
      </c>
      <c r="H1859" t="s">
        <v>64</v>
      </c>
      <c r="I1859" t="s">
        <v>26</v>
      </c>
      <c r="J1859" t="s">
        <v>27</v>
      </c>
      <c r="K1859">
        <v>1130</v>
      </c>
      <c r="L1859">
        <v>15.8</v>
      </c>
      <c r="M1859" t="s">
        <v>225</v>
      </c>
      <c r="N1859">
        <v>26</v>
      </c>
      <c r="P1859" cm="1">
        <f t="array" ref="P1859">IF(Q1859&gt;0,INDEX(Q1859:Q23583,MATCH(TRUE,INDEX(Q1859:Q23583="",,),0)-1),"")</f>
        <v>15</v>
      </c>
      <c r="Q1859">
        <v>14</v>
      </c>
      <c r="R1859">
        <f t="shared" si="31"/>
        <v>0</v>
      </c>
    </row>
    <row r="1860" spans="1:18" x14ac:dyDescent="0.3">
      <c r="A1860" t="s">
        <v>190</v>
      </c>
      <c r="B1860" s="1">
        <v>38594</v>
      </c>
      <c r="C1860" t="s">
        <v>191</v>
      </c>
      <c r="D1860" t="s">
        <v>216</v>
      </c>
      <c r="E1860" t="s">
        <v>217</v>
      </c>
      <c r="G1860" s="6" t="s">
        <v>29</v>
      </c>
      <c r="H1860" t="s">
        <v>206</v>
      </c>
      <c r="I1860" t="s">
        <v>21</v>
      </c>
      <c r="J1860" t="s">
        <v>22</v>
      </c>
      <c r="K1860">
        <v>0.2</v>
      </c>
      <c r="L1860">
        <v>126</v>
      </c>
      <c r="M1860" t="s">
        <v>225</v>
      </c>
      <c r="N1860">
        <v>126</v>
      </c>
      <c r="P1860" cm="1">
        <f t="array" ref="P1860">IF(Q1860&gt;0,INDEX(Q1860:Q23584,MATCH(TRUE,INDEX(Q1860:Q23584="",,),0)-1),"")</f>
        <v>15</v>
      </c>
      <c r="Q1860">
        <v>14</v>
      </c>
      <c r="R1860">
        <f t="shared" si="31"/>
        <v>0</v>
      </c>
    </row>
    <row r="1861" spans="1:18" x14ac:dyDescent="0.3">
      <c r="A1861" t="s">
        <v>190</v>
      </c>
      <c r="B1861" s="1">
        <v>38594</v>
      </c>
      <c r="C1861" t="s">
        <v>191</v>
      </c>
      <c r="D1861" t="s">
        <v>216</v>
      </c>
      <c r="E1861" t="s">
        <v>217</v>
      </c>
      <c r="G1861" s="6" t="s">
        <v>29</v>
      </c>
      <c r="H1861" t="s">
        <v>197</v>
      </c>
      <c r="I1861" t="s">
        <v>21</v>
      </c>
      <c r="J1861" t="s">
        <v>22</v>
      </c>
      <c r="K1861">
        <v>0.7</v>
      </c>
      <c r="L1861">
        <v>46</v>
      </c>
      <c r="M1861" t="s">
        <v>225</v>
      </c>
      <c r="N1861">
        <v>46</v>
      </c>
      <c r="P1861" cm="1">
        <f t="array" ref="P1861">IF(Q1861&gt;0,INDEX(Q1861:Q23585,MATCH(TRUE,INDEX(Q1861:Q23585="",,),0)-1),"")</f>
        <v>15</v>
      </c>
      <c r="Q1861">
        <v>14</v>
      </c>
      <c r="R1861">
        <f t="shared" si="31"/>
        <v>0</v>
      </c>
    </row>
    <row r="1862" spans="1:18" x14ac:dyDescent="0.3">
      <c r="A1862" t="s">
        <v>190</v>
      </c>
      <c r="B1862" s="1">
        <v>38594</v>
      </c>
      <c r="C1862" t="s">
        <v>191</v>
      </c>
      <c r="D1862" t="s">
        <v>216</v>
      </c>
      <c r="E1862" t="s">
        <v>217</v>
      </c>
      <c r="G1862" s="6" t="s">
        <v>29</v>
      </c>
      <c r="H1862" t="s">
        <v>70</v>
      </c>
      <c r="I1862" t="s">
        <v>26</v>
      </c>
      <c r="J1862" t="s">
        <v>27</v>
      </c>
      <c r="K1862">
        <v>12.4</v>
      </c>
      <c r="L1862">
        <v>16.8</v>
      </c>
      <c r="M1862" t="s">
        <v>225</v>
      </c>
      <c r="N1862">
        <v>16.8</v>
      </c>
      <c r="P1862" cm="1">
        <f t="array" ref="P1862">IF(Q1862&gt;0,INDEX(Q1862:Q23586,MATCH(TRUE,INDEX(Q1862:Q23586="",,),0)-1),"")</f>
        <v>15</v>
      </c>
      <c r="Q1862">
        <v>14</v>
      </c>
      <c r="R1862">
        <f t="shared" si="31"/>
        <v>0</v>
      </c>
    </row>
    <row r="1863" spans="1:18" x14ac:dyDescent="0.3">
      <c r="A1863" t="s">
        <v>190</v>
      </c>
      <c r="B1863" s="1">
        <v>38594</v>
      </c>
      <c r="C1863" t="s">
        <v>191</v>
      </c>
      <c r="D1863" t="s">
        <v>216</v>
      </c>
      <c r="E1863" t="s">
        <v>217</v>
      </c>
      <c r="G1863" t="s">
        <v>19</v>
      </c>
      <c r="H1863" t="s">
        <v>194</v>
      </c>
      <c r="I1863" t="s">
        <v>21</v>
      </c>
      <c r="J1863" t="s">
        <v>22</v>
      </c>
      <c r="K1863">
        <v>60</v>
      </c>
      <c r="L1863">
        <v>844</v>
      </c>
      <c r="M1863" t="s">
        <v>226</v>
      </c>
      <c r="N1863">
        <v>845</v>
      </c>
      <c r="P1863" cm="1">
        <f t="array" ref="P1863">IF(Q1863&gt;0,INDEX(Q1863:Q23587,MATCH(TRUE,INDEX(Q1863:Q23587="",,),0)-1),"")</f>
        <v>15</v>
      </c>
      <c r="Q1863">
        <v>15</v>
      </c>
      <c r="R1863">
        <f t="shared" si="31"/>
        <v>0</v>
      </c>
    </row>
    <row r="1864" spans="1:18" x14ac:dyDescent="0.3">
      <c r="A1864" t="s">
        <v>190</v>
      </c>
      <c r="B1864" s="1">
        <v>38594</v>
      </c>
      <c r="C1864" t="s">
        <v>191</v>
      </c>
      <c r="D1864" t="s">
        <v>216</v>
      </c>
      <c r="E1864" t="s">
        <v>217</v>
      </c>
      <c r="G1864" t="s">
        <v>19</v>
      </c>
      <c r="H1864" t="s">
        <v>30</v>
      </c>
      <c r="I1864" t="s">
        <v>21</v>
      </c>
      <c r="J1864" t="s">
        <v>22</v>
      </c>
      <c r="K1864">
        <v>70.5</v>
      </c>
      <c r="L1864">
        <v>162</v>
      </c>
      <c r="M1864" t="s">
        <v>226</v>
      </c>
      <c r="N1864">
        <v>164</v>
      </c>
      <c r="P1864" cm="1">
        <f t="array" ref="P1864">IF(Q1864&gt;0,INDEX(Q1864:Q23588,MATCH(TRUE,INDEX(Q1864:Q23588="",,),0)-1),"")</f>
        <v>15</v>
      </c>
      <c r="Q1864">
        <v>15</v>
      </c>
      <c r="R1864">
        <f t="shared" si="31"/>
        <v>0</v>
      </c>
    </row>
    <row r="1865" spans="1:18" x14ac:dyDescent="0.3">
      <c r="A1865" t="s">
        <v>190</v>
      </c>
      <c r="B1865" s="1">
        <v>38594</v>
      </c>
      <c r="C1865" t="s">
        <v>191</v>
      </c>
      <c r="D1865" t="s">
        <v>216</v>
      </c>
      <c r="E1865" t="s">
        <v>217</v>
      </c>
      <c r="G1865" t="s">
        <v>19</v>
      </c>
      <c r="H1865" t="s">
        <v>196</v>
      </c>
      <c r="I1865" t="s">
        <v>21</v>
      </c>
      <c r="J1865" t="s">
        <v>22</v>
      </c>
      <c r="K1865">
        <v>5.2</v>
      </c>
      <c r="L1865">
        <v>401</v>
      </c>
      <c r="M1865" t="s">
        <v>226</v>
      </c>
      <c r="N1865">
        <v>405</v>
      </c>
      <c r="P1865" cm="1">
        <f t="array" ref="P1865">IF(Q1865&gt;0,INDEX(Q1865:Q23589,MATCH(TRUE,INDEX(Q1865:Q23589="",,),0)-1),"")</f>
        <v>15</v>
      </c>
      <c r="Q1865">
        <v>15</v>
      </c>
      <c r="R1865">
        <f t="shared" si="31"/>
        <v>0</v>
      </c>
    </row>
    <row r="1866" spans="1:18" x14ac:dyDescent="0.3">
      <c r="A1866" t="s">
        <v>190</v>
      </c>
      <c r="B1866" s="1">
        <v>38594</v>
      </c>
      <c r="C1866" t="s">
        <v>191</v>
      </c>
      <c r="D1866" t="s">
        <v>216</v>
      </c>
      <c r="E1866" t="s">
        <v>217</v>
      </c>
      <c r="G1866" t="s">
        <v>19</v>
      </c>
      <c r="H1866" t="s">
        <v>20</v>
      </c>
      <c r="I1866" t="s">
        <v>21</v>
      </c>
      <c r="J1866" t="s">
        <v>22</v>
      </c>
      <c r="K1866">
        <v>10.7</v>
      </c>
      <c r="L1866">
        <v>481</v>
      </c>
      <c r="M1866" t="s">
        <v>226</v>
      </c>
      <c r="N1866">
        <v>485</v>
      </c>
      <c r="P1866" cm="1">
        <f t="array" ref="P1866">IF(Q1866&gt;0,INDEX(Q1866:Q23590,MATCH(TRUE,INDEX(Q1866:Q23590="",,),0)-1),"")</f>
        <v>15</v>
      </c>
      <c r="Q1866">
        <v>15</v>
      </c>
      <c r="R1866">
        <f t="shared" si="31"/>
        <v>0</v>
      </c>
    </row>
    <row r="1867" spans="1:18" x14ac:dyDescent="0.3">
      <c r="A1867" t="s">
        <v>190</v>
      </c>
      <c r="B1867" s="1">
        <v>38594</v>
      </c>
      <c r="C1867" t="s">
        <v>191</v>
      </c>
      <c r="D1867" t="s">
        <v>216</v>
      </c>
      <c r="E1867" t="s">
        <v>217</v>
      </c>
      <c r="G1867" t="s">
        <v>19</v>
      </c>
      <c r="H1867" t="s">
        <v>154</v>
      </c>
      <c r="I1867" t="s">
        <v>21</v>
      </c>
      <c r="J1867" t="s">
        <v>22</v>
      </c>
      <c r="K1867">
        <v>5.9</v>
      </c>
      <c r="L1867">
        <v>519</v>
      </c>
      <c r="M1867" t="s">
        <v>226</v>
      </c>
      <c r="N1867">
        <v>520</v>
      </c>
      <c r="P1867" cm="1">
        <f t="array" ref="P1867">IF(Q1867&gt;0,INDEX(Q1867:Q23591,MATCH(TRUE,INDEX(Q1867:Q23591="",,),0)-1),"")</f>
        <v>15</v>
      </c>
      <c r="Q1867">
        <v>15</v>
      </c>
      <c r="R1867">
        <f t="shared" si="31"/>
        <v>0</v>
      </c>
    </row>
    <row r="1868" spans="1:18" x14ac:dyDescent="0.3">
      <c r="A1868" t="s">
        <v>190</v>
      </c>
      <c r="B1868" s="1">
        <v>38594</v>
      </c>
      <c r="C1868" t="s">
        <v>191</v>
      </c>
      <c r="D1868" t="s">
        <v>216</v>
      </c>
      <c r="E1868" t="s">
        <v>217</v>
      </c>
      <c r="G1868" t="s">
        <v>19</v>
      </c>
      <c r="H1868" t="s">
        <v>64</v>
      </c>
      <c r="I1868" t="s">
        <v>26</v>
      </c>
      <c r="J1868" t="s">
        <v>27</v>
      </c>
      <c r="K1868">
        <v>1130</v>
      </c>
      <c r="L1868">
        <v>15.8</v>
      </c>
      <c r="M1868" t="s">
        <v>226</v>
      </c>
      <c r="N1868">
        <v>16.5</v>
      </c>
      <c r="P1868" cm="1">
        <f t="array" ref="P1868">IF(Q1868&gt;0,INDEX(Q1868:Q23592,MATCH(TRUE,INDEX(Q1868:Q23592="",,),0)-1),"")</f>
        <v>15</v>
      </c>
      <c r="Q1868">
        <v>15</v>
      </c>
      <c r="R1868">
        <f t="shared" si="31"/>
        <v>0</v>
      </c>
    </row>
    <row r="1869" spans="1:18" x14ac:dyDescent="0.3">
      <c r="A1869" t="s">
        <v>190</v>
      </c>
      <c r="B1869" s="1">
        <v>38594</v>
      </c>
      <c r="C1869" t="s">
        <v>191</v>
      </c>
      <c r="D1869" t="s">
        <v>216</v>
      </c>
      <c r="E1869" t="s">
        <v>217</v>
      </c>
      <c r="G1869" s="6" t="s">
        <v>29</v>
      </c>
      <c r="H1869" t="s">
        <v>206</v>
      </c>
      <c r="I1869" t="s">
        <v>21</v>
      </c>
      <c r="J1869" t="s">
        <v>22</v>
      </c>
      <c r="K1869">
        <v>0.2</v>
      </c>
      <c r="L1869">
        <v>126</v>
      </c>
      <c r="M1869" t="s">
        <v>226</v>
      </c>
      <c r="N1869">
        <v>126</v>
      </c>
      <c r="P1869" cm="1">
        <f t="array" ref="P1869">IF(Q1869&gt;0,INDEX(Q1869:Q23593,MATCH(TRUE,INDEX(Q1869:Q23593="",,),0)-1),"")</f>
        <v>15</v>
      </c>
      <c r="Q1869">
        <v>15</v>
      </c>
      <c r="R1869">
        <f t="shared" si="31"/>
        <v>0</v>
      </c>
    </row>
    <row r="1870" spans="1:18" x14ac:dyDescent="0.3">
      <c r="A1870" t="s">
        <v>190</v>
      </c>
      <c r="B1870" s="1">
        <v>38594</v>
      </c>
      <c r="C1870" t="s">
        <v>191</v>
      </c>
      <c r="D1870" t="s">
        <v>216</v>
      </c>
      <c r="E1870" t="s">
        <v>217</v>
      </c>
      <c r="G1870" s="6" t="s">
        <v>29</v>
      </c>
      <c r="H1870" t="s">
        <v>197</v>
      </c>
      <c r="I1870" t="s">
        <v>21</v>
      </c>
      <c r="J1870" t="s">
        <v>22</v>
      </c>
      <c r="K1870">
        <v>0.7</v>
      </c>
      <c r="L1870">
        <v>46</v>
      </c>
      <c r="M1870" t="s">
        <v>226</v>
      </c>
      <c r="N1870">
        <v>46</v>
      </c>
      <c r="P1870" cm="1">
        <f t="array" ref="P1870">IF(Q1870&gt;0,INDEX(Q1870:Q23594,MATCH(TRUE,INDEX(Q1870:Q23594="",,),0)-1),"")</f>
        <v>15</v>
      </c>
      <c r="Q1870">
        <v>15</v>
      </c>
      <c r="R1870">
        <f t="shared" si="31"/>
        <v>0</v>
      </c>
    </row>
    <row r="1871" spans="1:18" x14ac:dyDescent="0.3">
      <c r="A1871" t="s">
        <v>190</v>
      </c>
      <c r="B1871" s="1">
        <v>38594</v>
      </c>
      <c r="C1871" t="s">
        <v>191</v>
      </c>
      <c r="D1871" t="s">
        <v>216</v>
      </c>
      <c r="E1871" t="s">
        <v>217</v>
      </c>
      <c r="G1871" s="6" t="s">
        <v>29</v>
      </c>
      <c r="H1871" t="s">
        <v>70</v>
      </c>
      <c r="I1871" t="s">
        <v>26</v>
      </c>
      <c r="J1871" t="s">
        <v>27</v>
      </c>
      <c r="K1871">
        <v>12.4</v>
      </c>
      <c r="L1871">
        <v>16.8</v>
      </c>
      <c r="M1871" t="s">
        <v>226</v>
      </c>
      <c r="N1871">
        <v>16.8</v>
      </c>
      <c r="P1871" cm="1">
        <f t="array" ref="P1871">IF(Q1871&gt;0,INDEX(Q1871:Q23595,MATCH(TRUE,INDEX(Q1871:Q23595="",,),0)-1),"")</f>
        <v>15</v>
      </c>
      <c r="Q1871">
        <v>15</v>
      </c>
      <c r="R1871">
        <f t="shared" si="31"/>
        <v>0</v>
      </c>
    </row>
    <row r="1872" spans="1:18" x14ac:dyDescent="0.3">
      <c r="P1872" t="str" cm="1">
        <f t="array" ref="P1872">IF(Q1872&gt;0,INDEX(Q1872:Q23596,MATCH(TRUE,INDEX(Q1872:Q23596="",,),0)-1),"")</f>
        <v/>
      </c>
      <c r="R1872" t="str">
        <f t="shared" si="31"/>
        <v/>
      </c>
    </row>
    <row r="1873" spans="1:18" x14ac:dyDescent="0.3">
      <c r="A1873" t="s">
        <v>190</v>
      </c>
      <c r="B1873" s="1">
        <v>38594</v>
      </c>
      <c r="C1873" t="s">
        <v>191</v>
      </c>
      <c r="D1873" t="s">
        <v>227</v>
      </c>
      <c r="E1873" t="s">
        <v>228</v>
      </c>
      <c r="G1873" t="s">
        <v>19</v>
      </c>
      <c r="H1873" t="s">
        <v>194</v>
      </c>
      <c r="I1873" t="s">
        <v>21</v>
      </c>
      <c r="J1873" t="s">
        <v>22</v>
      </c>
      <c r="K1873">
        <v>20.2</v>
      </c>
      <c r="L1873">
        <v>758</v>
      </c>
      <c r="M1873" t="s">
        <v>205</v>
      </c>
      <c r="N1873">
        <v>1150</v>
      </c>
      <c r="O1873" t="s">
        <v>24</v>
      </c>
      <c r="P1873" cm="1">
        <f t="array" ref="P1873">IF(Q1873&gt;0,INDEX(Q1873:Q23597,MATCH(TRUE,INDEX(Q1873:Q23597="",,),0)-1),"")</f>
        <v>11</v>
      </c>
      <c r="Q1873">
        <v>1</v>
      </c>
      <c r="R1873">
        <f t="shared" si="31"/>
        <v>0</v>
      </c>
    </row>
    <row r="1874" spans="1:18" x14ac:dyDescent="0.3">
      <c r="A1874" t="s">
        <v>190</v>
      </c>
      <c r="B1874" s="1">
        <v>38594</v>
      </c>
      <c r="C1874" t="s">
        <v>191</v>
      </c>
      <c r="D1874" t="s">
        <v>227</v>
      </c>
      <c r="E1874" t="s">
        <v>228</v>
      </c>
      <c r="G1874" t="s">
        <v>19</v>
      </c>
      <c r="H1874" t="s">
        <v>30</v>
      </c>
      <c r="I1874" t="s">
        <v>21</v>
      </c>
      <c r="J1874" t="s">
        <v>22</v>
      </c>
      <c r="K1874">
        <v>17.2</v>
      </c>
      <c r="L1874">
        <v>133</v>
      </c>
      <c r="M1874" t="s">
        <v>205</v>
      </c>
      <c r="N1874">
        <v>350</v>
      </c>
      <c r="O1874" t="s">
        <v>24</v>
      </c>
      <c r="P1874" cm="1">
        <f t="array" ref="P1874">IF(Q1874&gt;0,INDEX(Q1874:Q23598,MATCH(TRUE,INDEX(Q1874:Q23598="",,),0)-1),"")</f>
        <v>11</v>
      </c>
      <c r="Q1874">
        <v>1</v>
      </c>
      <c r="R1874">
        <f t="shared" si="31"/>
        <v>0</v>
      </c>
    </row>
    <row r="1875" spans="1:18" x14ac:dyDescent="0.3">
      <c r="A1875" t="s">
        <v>190</v>
      </c>
      <c r="B1875" s="1">
        <v>38594</v>
      </c>
      <c r="C1875" t="s">
        <v>191</v>
      </c>
      <c r="D1875" t="s">
        <v>227</v>
      </c>
      <c r="E1875" t="s">
        <v>228</v>
      </c>
      <c r="G1875" t="s">
        <v>19</v>
      </c>
      <c r="H1875" t="s">
        <v>196</v>
      </c>
      <c r="I1875" t="s">
        <v>21</v>
      </c>
      <c r="J1875" t="s">
        <v>22</v>
      </c>
      <c r="K1875">
        <v>3.9</v>
      </c>
      <c r="L1875">
        <v>343</v>
      </c>
      <c r="M1875" t="s">
        <v>205</v>
      </c>
      <c r="N1875">
        <v>690</v>
      </c>
      <c r="O1875" t="s">
        <v>24</v>
      </c>
      <c r="P1875" cm="1">
        <f t="array" ref="P1875">IF(Q1875&gt;0,INDEX(Q1875:Q23599,MATCH(TRUE,INDEX(Q1875:Q23599="",,),0)-1),"")</f>
        <v>11</v>
      </c>
      <c r="Q1875">
        <v>1</v>
      </c>
      <c r="R1875">
        <f t="shared" si="31"/>
        <v>0</v>
      </c>
    </row>
    <row r="1876" spans="1:18" x14ac:dyDescent="0.3">
      <c r="A1876" t="s">
        <v>190</v>
      </c>
      <c r="B1876" s="1">
        <v>38594</v>
      </c>
      <c r="C1876" t="s">
        <v>191</v>
      </c>
      <c r="D1876" t="s">
        <v>227</v>
      </c>
      <c r="E1876" t="s">
        <v>228</v>
      </c>
      <c r="G1876" t="s">
        <v>19</v>
      </c>
      <c r="H1876" t="s">
        <v>214</v>
      </c>
      <c r="I1876" t="s">
        <v>21</v>
      </c>
      <c r="J1876" t="s">
        <v>22</v>
      </c>
      <c r="K1876">
        <v>1</v>
      </c>
      <c r="L1876">
        <v>35</v>
      </c>
      <c r="M1876" t="s">
        <v>205</v>
      </c>
      <c r="N1876">
        <v>103.15</v>
      </c>
      <c r="O1876" t="s">
        <v>24</v>
      </c>
      <c r="P1876" cm="1">
        <f t="array" ref="P1876">IF(Q1876&gt;0,INDEX(Q1876:Q23600,MATCH(TRUE,INDEX(Q1876:Q23600="",,),0)-1),"")</f>
        <v>11</v>
      </c>
      <c r="Q1876">
        <v>1</v>
      </c>
      <c r="R1876">
        <f t="shared" si="31"/>
        <v>0</v>
      </c>
    </row>
    <row r="1877" spans="1:18" x14ac:dyDescent="0.3">
      <c r="A1877" t="s">
        <v>190</v>
      </c>
      <c r="B1877" s="1">
        <v>38594</v>
      </c>
      <c r="C1877" t="s">
        <v>191</v>
      </c>
      <c r="D1877" t="s">
        <v>227</v>
      </c>
      <c r="E1877" t="s">
        <v>228</v>
      </c>
      <c r="G1877" t="s">
        <v>19</v>
      </c>
      <c r="H1877" t="s">
        <v>53</v>
      </c>
      <c r="I1877" t="s">
        <v>26</v>
      </c>
      <c r="J1877" t="s">
        <v>27</v>
      </c>
      <c r="K1877">
        <v>473.7</v>
      </c>
      <c r="L1877">
        <v>15.8</v>
      </c>
      <c r="M1877" t="s">
        <v>205</v>
      </c>
      <c r="N1877">
        <v>40</v>
      </c>
      <c r="O1877" t="s">
        <v>24</v>
      </c>
      <c r="P1877" cm="1">
        <f t="array" ref="P1877">IF(Q1877&gt;0,INDEX(Q1877:Q23601,MATCH(TRUE,INDEX(Q1877:Q23601="",,),0)-1),"")</f>
        <v>11</v>
      </c>
      <c r="Q1877">
        <v>1</v>
      </c>
      <c r="R1877">
        <f t="shared" si="31"/>
        <v>0</v>
      </c>
    </row>
    <row r="1878" spans="1:18" x14ac:dyDescent="0.3">
      <c r="A1878" t="s">
        <v>190</v>
      </c>
      <c r="B1878" s="1">
        <v>38594</v>
      </c>
      <c r="C1878" t="s">
        <v>191</v>
      </c>
      <c r="D1878" t="s">
        <v>227</v>
      </c>
      <c r="E1878" t="s">
        <v>228</v>
      </c>
      <c r="G1878" t="s">
        <v>19</v>
      </c>
      <c r="H1878" t="s">
        <v>64</v>
      </c>
      <c r="I1878" t="s">
        <v>26</v>
      </c>
      <c r="J1878" t="s">
        <v>27</v>
      </c>
      <c r="K1878">
        <v>343.9</v>
      </c>
      <c r="L1878">
        <v>13.95</v>
      </c>
      <c r="M1878" t="s">
        <v>205</v>
      </c>
      <c r="N1878">
        <v>43.54</v>
      </c>
      <c r="O1878" t="s">
        <v>24</v>
      </c>
      <c r="P1878" cm="1">
        <f t="array" ref="P1878">IF(Q1878&gt;0,INDEX(Q1878:Q23602,MATCH(TRUE,INDEX(Q1878:Q23602="",,),0)-1),"")</f>
        <v>11</v>
      </c>
      <c r="Q1878">
        <v>1</v>
      </c>
      <c r="R1878">
        <f t="shared" si="31"/>
        <v>0</v>
      </c>
    </row>
    <row r="1879" spans="1:18" x14ac:dyDescent="0.3">
      <c r="A1879" t="s">
        <v>190</v>
      </c>
      <c r="B1879" s="1">
        <v>38594</v>
      </c>
      <c r="C1879" t="s">
        <v>191</v>
      </c>
      <c r="D1879" t="s">
        <v>227</v>
      </c>
      <c r="E1879" t="s">
        <v>228</v>
      </c>
      <c r="G1879" s="6" t="s">
        <v>29</v>
      </c>
      <c r="H1879" t="s">
        <v>197</v>
      </c>
      <c r="I1879" t="s">
        <v>21</v>
      </c>
      <c r="J1879" t="s">
        <v>22</v>
      </c>
      <c r="K1879">
        <v>0.7</v>
      </c>
      <c r="L1879">
        <v>38</v>
      </c>
      <c r="M1879" t="s">
        <v>205</v>
      </c>
      <c r="N1879">
        <v>38</v>
      </c>
      <c r="O1879" t="s">
        <v>24</v>
      </c>
      <c r="P1879" cm="1">
        <f t="array" ref="P1879">IF(Q1879&gt;0,INDEX(Q1879:Q23603,MATCH(TRUE,INDEX(Q1879:Q23603="",,),0)-1),"")</f>
        <v>11</v>
      </c>
      <c r="Q1879">
        <v>1</v>
      </c>
      <c r="R1879">
        <f t="shared" si="31"/>
        <v>0</v>
      </c>
    </row>
    <row r="1880" spans="1:18" x14ac:dyDescent="0.3">
      <c r="A1880" t="s">
        <v>190</v>
      </c>
      <c r="B1880" s="1">
        <v>38594</v>
      </c>
      <c r="C1880" t="s">
        <v>191</v>
      </c>
      <c r="D1880" t="s">
        <v>227</v>
      </c>
      <c r="E1880" t="s">
        <v>228</v>
      </c>
      <c r="G1880" s="6" t="s">
        <v>29</v>
      </c>
      <c r="H1880" t="s">
        <v>199</v>
      </c>
      <c r="I1880" t="s">
        <v>21</v>
      </c>
      <c r="J1880" t="s">
        <v>22</v>
      </c>
      <c r="K1880">
        <v>0.6</v>
      </c>
      <c r="L1880">
        <v>35</v>
      </c>
      <c r="M1880" t="s">
        <v>205</v>
      </c>
      <c r="N1880">
        <v>35</v>
      </c>
      <c r="O1880" t="s">
        <v>24</v>
      </c>
      <c r="P1880" cm="1">
        <f t="array" ref="P1880">IF(Q1880&gt;0,INDEX(Q1880:Q23604,MATCH(TRUE,INDEX(Q1880:Q23604="",,),0)-1),"")</f>
        <v>11</v>
      </c>
      <c r="Q1880">
        <v>1</v>
      </c>
      <c r="R1880">
        <f t="shared" si="31"/>
        <v>0</v>
      </c>
    </row>
    <row r="1881" spans="1:18" x14ac:dyDescent="0.3">
      <c r="A1881" t="s">
        <v>190</v>
      </c>
      <c r="B1881" s="1">
        <v>38594</v>
      </c>
      <c r="C1881" t="s">
        <v>191</v>
      </c>
      <c r="D1881" t="s">
        <v>227</v>
      </c>
      <c r="E1881" t="s">
        <v>228</v>
      </c>
      <c r="G1881" s="6" t="s">
        <v>29</v>
      </c>
      <c r="H1881" t="s">
        <v>154</v>
      </c>
      <c r="I1881" t="s">
        <v>21</v>
      </c>
      <c r="J1881" t="s">
        <v>22</v>
      </c>
      <c r="K1881">
        <v>0.5</v>
      </c>
      <c r="L1881">
        <v>444</v>
      </c>
      <c r="M1881" t="s">
        <v>205</v>
      </c>
      <c r="N1881">
        <v>444</v>
      </c>
      <c r="O1881" t="s">
        <v>24</v>
      </c>
      <c r="P1881" cm="1">
        <f t="array" ref="P1881">IF(Q1881&gt;0,INDEX(Q1881:Q23605,MATCH(TRUE,INDEX(Q1881:Q23605="",,),0)-1),"")</f>
        <v>11</v>
      </c>
      <c r="Q1881">
        <v>1</v>
      </c>
      <c r="R1881">
        <f t="shared" si="31"/>
        <v>0</v>
      </c>
    </row>
    <row r="1882" spans="1:18" x14ac:dyDescent="0.3">
      <c r="A1882" t="s">
        <v>190</v>
      </c>
      <c r="B1882" s="1">
        <v>38594</v>
      </c>
      <c r="C1882" t="s">
        <v>191</v>
      </c>
      <c r="D1882" t="s">
        <v>227</v>
      </c>
      <c r="E1882" t="s">
        <v>228</v>
      </c>
      <c r="G1882" s="6" t="s">
        <v>29</v>
      </c>
      <c r="H1882" t="s">
        <v>70</v>
      </c>
      <c r="I1882" t="s">
        <v>26</v>
      </c>
      <c r="J1882" t="s">
        <v>27</v>
      </c>
      <c r="K1882">
        <v>8.3000000000000007</v>
      </c>
      <c r="L1882">
        <v>14.8</v>
      </c>
      <c r="M1882" t="s">
        <v>205</v>
      </c>
      <c r="N1882">
        <v>14.8</v>
      </c>
      <c r="O1882" t="s">
        <v>24</v>
      </c>
      <c r="P1882" cm="1">
        <f t="array" ref="P1882">IF(Q1882&gt;0,INDEX(Q1882:Q23606,MATCH(TRUE,INDEX(Q1882:Q23606="",,),0)-1),"")</f>
        <v>11</v>
      </c>
      <c r="Q1882">
        <v>1</v>
      </c>
      <c r="R1882">
        <f t="shared" si="31"/>
        <v>0</v>
      </c>
    </row>
    <row r="1883" spans="1:18" x14ac:dyDescent="0.3">
      <c r="A1883" t="s">
        <v>190</v>
      </c>
      <c r="B1883" s="1">
        <v>38594</v>
      </c>
      <c r="C1883" t="s">
        <v>191</v>
      </c>
      <c r="D1883" t="s">
        <v>227</v>
      </c>
      <c r="E1883" t="s">
        <v>228</v>
      </c>
      <c r="G1883" t="s">
        <v>19</v>
      </c>
      <c r="H1883" t="s">
        <v>194</v>
      </c>
      <c r="I1883" t="s">
        <v>21</v>
      </c>
      <c r="J1883" t="s">
        <v>22</v>
      </c>
      <c r="K1883">
        <v>20.2</v>
      </c>
      <c r="L1883">
        <v>758</v>
      </c>
      <c r="M1883" t="s">
        <v>218</v>
      </c>
      <c r="N1883">
        <v>1383</v>
      </c>
      <c r="P1883" cm="1">
        <f t="array" ref="P1883">IF(Q1883&gt;0,INDEX(Q1883:Q23607,MATCH(TRUE,INDEX(Q1883:Q23607="",,),0)-1),"")</f>
        <v>11</v>
      </c>
      <c r="Q1883">
        <v>2</v>
      </c>
      <c r="R1883">
        <f t="shared" si="31"/>
        <v>0</v>
      </c>
    </row>
    <row r="1884" spans="1:18" x14ac:dyDescent="0.3">
      <c r="A1884" t="s">
        <v>190</v>
      </c>
      <c r="B1884" s="1">
        <v>38594</v>
      </c>
      <c r="C1884" t="s">
        <v>191</v>
      </c>
      <c r="D1884" t="s">
        <v>227</v>
      </c>
      <c r="E1884" t="s">
        <v>228</v>
      </c>
      <c r="G1884" t="s">
        <v>19</v>
      </c>
      <c r="H1884" t="s">
        <v>30</v>
      </c>
      <c r="I1884" t="s">
        <v>21</v>
      </c>
      <c r="J1884" t="s">
        <v>22</v>
      </c>
      <c r="K1884">
        <v>17.2</v>
      </c>
      <c r="L1884">
        <v>133</v>
      </c>
      <c r="M1884" t="s">
        <v>218</v>
      </c>
      <c r="N1884">
        <v>383</v>
      </c>
      <c r="P1884" cm="1">
        <f t="array" ref="P1884">IF(Q1884&gt;0,INDEX(Q1884:Q23608,MATCH(TRUE,INDEX(Q1884:Q23608="",,),0)-1),"")</f>
        <v>11</v>
      </c>
      <c r="Q1884">
        <v>2</v>
      </c>
      <c r="R1884">
        <f t="shared" si="31"/>
        <v>0</v>
      </c>
    </row>
    <row r="1885" spans="1:18" x14ac:dyDescent="0.3">
      <c r="A1885" t="s">
        <v>190</v>
      </c>
      <c r="B1885" s="1">
        <v>38594</v>
      </c>
      <c r="C1885" t="s">
        <v>191</v>
      </c>
      <c r="D1885" t="s">
        <v>227</v>
      </c>
      <c r="E1885" t="s">
        <v>228</v>
      </c>
      <c r="G1885" t="s">
        <v>19</v>
      </c>
      <c r="H1885" t="s">
        <v>196</v>
      </c>
      <c r="I1885" t="s">
        <v>21</v>
      </c>
      <c r="J1885" t="s">
        <v>22</v>
      </c>
      <c r="K1885">
        <v>3.9</v>
      </c>
      <c r="L1885">
        <v>343</v>
      </c>
      <c r="M1885" t="s">
        <v>218</v>
      </c>
      <c r="N1885">
        <v>543</v>
      </c>
      <c r="P1885" cm="1">
        <f t="array" ref="P1885">IF(Q1885&gt;0,INDEX(Q1885:Q23609,MATCH(TRUE,INDEX(Q1885:Q23609="",,),0)-1),"")</f>
        <v>11</v>
      </c>
      <c r="Q1885">
        <v>2</v>
      </c>
      <c r="R1885">
        <f t="shared" si="31"/>
        <v>0</v>
      </c>
    </row>
    <row r="1886" spans="1:18" x14ac:dyDescent="0.3">
      <c r="A1886" t="s">
        <v>190</v>
      </c>
      <c r="B1886" s="1">
        <v>38594</v>
      </c>
      <c r="C1886" t="s">
        <v>191</v>
      </c>
      <c r="D1886" t="s">
        <v>227</v>
      </c>
      <c r="E1886" t="s">
        <v>228</v>
      </c>
      <c r="G1886" t="s">
        <v>19</v>
      </c>
      <c r="H1886" t="s">
        <v>214</v>
      </c>
      <c r="I1886" t="s">
        <v>21</v>
      </c>
      <c r="J1886" t="s">
        <v>22</v>
      </c>
      <c r="K1886">
        <v>1</v>
      </c>
      <c r="L1886">
        <v>35</v>
      </c>
      <c r="M1886" t="s">
        <v>218</v>
      </c>
      <c r="N1886">
        <v>135</v>
      </c>
      <c r="P1886" cm="1">
        <f t="array" ref="P1886">IF(Q1886&gt;0,INDEX(Q1886:Q23610,MATCH(TRUE,INDEX(Q1886:Q23610="",,),0)-1),"")</f>
        <v>11</v>
      </c>
      <c r="Q1886">
        <v>2</v>
      </c>
      <c r="R1886">
        <f t="shared" si="31"/>
        <v>0</v>
      </c>
    </row>
    <row r="1887" spans="1:18" x14ac:dyDescent="0.3">
      <c r="A1887" t="s">
        <v>190</v>
      </c>
      <c r="B1887" s="1">
        <v>38594</v>
      </c>
      <c r="C1887" t="s">
        <v>191</v>
      </c>
      <c r="D1887" t="s">
        <v>227</v>
      </c>
      <c r="E1887" t="s">
        <v>228</v>
      </c>
      <c r="G1887" t="s">
        <v>19</v>
      </c>
      <c r="H1887" t="s">
        <v>53</v>
      </c>
      <c r="I1887" t="s">
        <v>26</v>
      </c>
      <c r="J1887" t="s">
        <v>27</v>
      </c>
      <c r="K1887">
        <v>473.7</v>
      </c>
      <c r="L1887">
        <v>15.8</v>
      </c>
      <c r="M1887" t="s">
        <v>218</v>
      </c>
      <c r="N1887">
        <v>29.8</v>
      </c>
      <c r="P1887" cm="1">
        <f t="array" ref="P1887">IF(Q1887&gt;0,INDEX(Q1887:Q23611,MATCH(TRUE,INDEX(Q1887:Q23611="",,),0)-1),"")</f>
        <v>11</v>
      </c>
      <c r="Q1887">
        <v>2</v>
      </c>
      <c r="R1887">
        <f t="shared" si="31"/>
        <v>0</v>
      </c>
    </row>
    <row r="1888" spans="1:18" x14ac:dyDescent="0.3">
      <c r="A1888" t="s">
        <v>190</v>
      </c>
      <c r="B1888" s="1">
        <v>38594</v>
      </c>
      <c r="C1888" t="s">
        <v>191</v>
      </c>
      <c r="D1888" t="s">
        <v>227</v>
      </c>
      <c r="E1888" t="s">
        <v>228</v>
      </c>
      <c r="G1888" t="s">
        <v>19</v>
      </c>
      <c r="H1888" t="s">
        <v>64</v>
      </c>
      <c r="I1888" t="s">
        <v>26</v>
      </c>
      <c r="J1888" t="s">
        <v>27</v>
      </c>
      <c r="K1888">
        <v>343.9</v>
      </c>
      <c r="L1888">
        <v>13.95</v>
      </c>
      <c r="M1888" t="s">
        <v>218</v>
      </c>
      <c r="N1888">
        <v>22.95</v>
      </c>
      <c r="P1888" cm="1">
        <f t="array" ref="P1888">IF(Q1888&gt;0,INDEX(Q1888:Q23612,MATCH(TRUE,INDEX(Q1888:Q23612="",,),0)-1),"")</f>
        <v>11</v>
      </c>
      <c r="Q1888">
        <v>2</v>
      </c>
      <c r="R1888">
        <f t="shared" si="31"/>
        <v>0</v>
      </c>
    </row>
    <row r="1889" spans="1:18" x14ac:dyDescent="0.3">
      <c r="A1889" t="s">
        <v>190</v>
      </c>
      <c r="B1889" s="1">
        <v>38594</v>
      </c>
      <c r="C1889" t="s">
        <v>191</v>
      </c>
      <c r="D1889" t="s">
        <v>227</v>
      </c>
      <c r="E1889" t="s">
        <v>228</v>
      </c>
      <c r="G1889" s="6" t="s">
        <v>29</v>
      </c>
      <c r="H1889" t="s">
        <v>197</v>
      </c>
      <c r="I1889" t="s">
        <v>21</v>
      </c>
      <c r="J1889" t="s">
        <v>22</v>
      </c>
      <c r="K1889">
        <v>0.7</v>
      </c>
      <c r="L1889">
        <v>38</v>
      </c>
      <c r="M1889" t="s">
        <v>218</v>
      </c>
      <c r="N1889">
        <v>38</v>
      </c>
      <c r="P1889" cm="1">
        <f t="array" ref="P1889">IF(Q1889&gt;0,INDEX(Q1889:Q23613,MATCH(TRUE,INDEX(Q1889:Q23613="",,),0)-1),"")</f>
        <v>11</v>
      </c>
      <c r="Q1889">
        <v>2</v>
      </c>
      <c r="R1889">
        <f t="shared" si="31"/>
        <v>0</v>
      </c>
    </row>
    <row r="1890" spans="1:18" x14ac:dyDescent="0.3">
      <c r="A1890" t="s">
        <v>190</v>
      </c>
      <c r="B1890" s="1">
        <v>38594</v>
      </c>
      <c r="C1890" t="s">
        <v>191</v>
      </c>
      <c r="D1890" t="s">
        <v>227</v>
      </c>
      <c r="E1890" t="s">
        <v>228</v>
      </c>
      <c r="G1890" s="6" t="s">
        <v>29</v>
      </c>
      <c r="H1890" t="s">
        <v>199</v>
      </c>
      <c r="I1890" t="s">
        <v>21</v>
      </c>
      <c r="J1890" t="s">
        <v>22</v>
      </c>
      <c r="K1890">
        <v>0.6</v>
      </c>
      <c r="L1890">
        <v>35</v>
      </c>
      <c r="M1890" t="s">
        <v>218</v>
      </c>
      <c r="N1890">
        <v>35</v>
      </c>
      <c r="P1890" cm="1">
        <f t="array" ref="P1890">IF(Q1890&gt;0,INDEX(Q1890:Q23614,MATCH(TRUE,INDEX(Q1890:Q23614="",,),0)-1),"")</f>
        <v>11</v>
      </c>
      <c r="Q1890">
        <v>2</v>
      </c>
      <c r="R1890">
        <f t="shared" si="31"/>
        <v>0</v>
      </c>
    </row>
    <row r="1891" spans="1:18" x14ac:dyDescent="0.3">
      <c r="A1891" t="s">
        <v>190</v>
      </c>
      <c r="B1891" s="1">
        <v>38594</v>
      </c>
      <c r="C1891" t="s">
        <v>191</v>
      </c>
      <c r="D1891" t="s">
        <v>227</v>
      </c>
      <c r="E1891" t="s">
        <v>228</v>
      </c>
      <c r="G1891" s="6" t="s">
        <v>29</v>
      </c>
      <c r="H1891" t="s">
        <v>154</v>
      </c>
      <c r="I1891" t="s">
        <v>21</v>
      </c>
      <c r="J1891" t="s">
        <v>22</v>
      </c>
      <c r="K1891">
        <v>0.5</v>
      </c>
      <c r="L1891">
        <v>444</v>
      </c>
      <c r="M1891" t="s">
        <v>218</v>
      </c>
      <c r="N1891">
        <v>444</v>
      </c>
      <c r="P1891" cm="1">
        <f t="array" ref="P1891">IF(Q1891&gt;0,INDEX(Q1891:Q23615,MATCH(TRUE,INDEX(Q1891:Q23615="",,),0)-1),"")</f>
        <v>11</v>
      </c>
      <c r="Q1891">
        <v>2</v>
      </c>
      <c r="R1891">
        <f t="shared" si="31"/>
        <v>0</v>
      </c>
    </row>
    <row r="1892" spans="1:18" x14ac:dyDescent="0.3">
      <c r="A1892" t="s">
        <v>190</v>
      </c>
      <c r="B1892" s="1">
        <v>38594</v>
      </c>
      <c r="C1892" t="s">
        <v>191</v>
      </c>
      <c r="D1892" t="s">
        <v>227</v>
      </c>
      <c r="E1892" t="s">
        <v>228</v>
      </c>
      <c r="G1892" s="6" t="s">
        <v>29</v>
      </c>
      <c r="H1892" t="s">
        <v>70</v>
      </c>
      <c r="I1892" t="s">
        <v>26</v>
      </c>
      <c r="J1892" t="s">
        <v>27</v>
      </c>
      <c r="K1892">
        <v>8.3000000000000007</v>
      </c>
      <c r="L1892">
        <v>14.8</v>
      </c>
      <c r="M1892" t="s">
        <v>218</v>
      </c>
      <c r="N1892">
        <v>14.8</v>
      </c>
      <c r="P1892" cm="1">
        <f t="array" ref="P1892">IF(Q1892&gt;0,INDEX(Q1892:Q23616,MATCH(TRUE,INDEX(Q1892:Q23616="",,),0)-1),"")</f>
        <v>11</v>
      </c>
      <c r="Q1892">
        <v>2</v>
      </c>
      <c r="R1892">
        <f t="shared" si="31"/>
        <v>0</v>
      </c>
    </row>
    <row r="1893" spans="1:18" x14ac:dyDescent="0.3">
      <c r="A1893" t="s">
        <v>190</v>
      </c>
      <c r="B1893" s="1">
        <v>38594</v>
      </c>
      <c r="C1893" t="s">
        <v>191</v>
      </c>
      <c r="D1893" t="s">
        <v>227</v>
      </c>
      <c r="E1893" t="s">
        <v>228</v>
      </c>
      <c r="G1893" t="s">
        <v>19</v>
      </c>
      <c r="H1893" t="s">
        <v>194</v>
      </c>
      <c r="I1893" t="s">
        <v>21</v>
      </c>
      <c r="J1893" t="s">
        <v>22</v>
      </c>
      <c r="K1893">
        <v>20.2</v>
      </c>
      <c r="L1893">
        <v>758</v>
      </c>
      <c r="M1893" t="s">
        <v>219</v>
      </c>
      <c r="N1893">
        <v>858</v>
      </c>
      <c r="P1893" cm="1">
        <f t="array" ref="P1893">IF(Q1893&gt;0,INDEX(Q1893:Q23617,MATCH(TRUE,INDEX(Q1893:Q23617="",,),0)-1),"")</f>
        <v>11</v>
      </c>
      <c r="Q1893">
        <v>3</v>
      </c>
      <c r="R1893">
        <f t="shared" si="31"/>
        <v>0</v>
      </c>
    </row>
    <row r="1894" spans="1:18" x14ac:dyDescent="0.3">
      <c r="A1894" t="s">
        <v>190</v>
      </c>
      <c r="B1894" s="1">
        <v>38594</v>
      </c>
      <c r="C1894" t="s">
        <v>191</v>
      </c>
      <c r="D1894" t="s">
        <v>227</v>
      </c>
      <c r="E1894" t="s">
        <v>228</v>
      </c>
      <c r="G1894" t="s">
        <v>19</v>
      </c>
      <c r="H1894" t="s">
        <v>30</v>
      </c>
      <c r="I1894" t="s">
        <v>21</v>
      </c>
      <c r="J1894" t="s">
        <v>22</v>
      </c>
      <c r="K1894">
        <v>17.2</v>
      </c>
      <c r="L1894">
        <v>133</v>
      </c>
      <c r="M1894" t="s">
        <v>219</v>
      </c>
      <c r="N1894">
        <v>270</v>
      </c>
      <c r="P1894" cm="1">
        <f t="array" ref="P1894">IF(Q1894&gt;0,INDEX(Q1894:Q23618,MATCH(TRUE,INDEX(Q1894:Q23618="",,),0)-1),"")</f>
        <v>11</v>
      </c>
      <c r="Q1894">
        <v>3</v>
      </c>
      <c r="R1894">
        <f t="shared" si="31"/>
        <v>0</v>
      </c>
    </row>
    <row r="1895" spans="1:18" x14ac:dyDescent="0.3">
      <c r="A1895" t="s">
        <v>190</v>
      </c>
      <c r="B1895" s="1">
        <v>38594</v>
      </c>
      <c r="C1895" t="s">
        <v>191</v>
      </c>
      <c r="D1895" t="s">
        <v>227</v>
      </c>
      <c r="E1895" t="s">
        <v>228</v>
      </c>
      <c r="G1895" t="s">
        <v>19</v>
      </c>
      <c r="H1895" t="s">
        <v>196</v>
      </c>
      <c r="I1895" t="s">
        <v>21</v>
      </c>
      <c r="J1895" t="s">
        <v>22</v>
      </c>
      <c r="K1895">
        <v>3.9</v>
      </c>
      <c r="L1895">
        <v>343</v>
      </c>
      <c r="M1895" t="s">
        <v>219</v>
      </c>
      <c r="N1895">
        <v>400</v>
      </c>
      <c r="P1895" cm="1">
        <f t="array" ref="P1895">IF(Q1895&gt;0,INDEX(Q1895:Q23619,MATCH(TRUE,INDEX(Q1895:Q23619="",,),0)-1),"")</f>
        <v>11</v>
      </c>
      <c r="Q1895">
        <v>3</v>
      </c>
      <c r="R1895">
        <f t="shared" si="31"/>
        <v>0</v>
      </c>
    </row>
    <row r="1896" spans="1:18" x14ac:dyDescent="0.3">
      <c r="A1896" t="s">
        <v>190</v>
      </c>
      <c r="B1896" s="1">
        <v>38594</v>
      </c>
      <c r="C1896" t="s">
        <v>191</v>
      </c>
      <c r="D1896" t="s">
        <v>227</v>
      </c>
      <c r="E1896" t="s">
        <v>228</v>
      </c>
      <c r="G1896" t="s">
        <v>19</v>
      </c>
      <c r="H1896" t="s">
        <v>214</v>
      </c>
      <c r="I1896" t="s">
        <v>21</v>
      </c>
      <c r="J1896" t="s">
        <v>22</v>
      </c>
      <c r="K1896">
        <v>1</v>
      </c>
      <c r="L1896">
        <v>35</v>
      </c>
      <c r="M1896" t="s">
        <v>219</v>
      </c>
      <c r="N1896">
        <v>50</v>
      </c>
      <c r="P1896" cm="1">
        <f t="array" ref="P1896">IF(Q1896&gt;0,INDEX(Q1896:Q23620,MATCH(TRUE,INDEX(Q1896:Q23620="",,),0)-1),"")</f>
        <v>11</v>
      </c>
      <c r="Q1896">
        <v>3</v>
      </c>
      <c r="R1896">
        <f t="shared" si="31"/>
        <v>0</v>
      </c>
    </row>
    <row r="1897" spans="1:18" x14ac:dyDescent="0.3">
      <c r="A1897" t="s">
        <v>190</v>
      </c>
      <c r="B1897" s="1">
        <v>38594</v>
      </c>
      <c r="C1897" t="s">
        <v>191</v>
      </c>
      <c r="D1897" t="s">
        <v>227</v>
      </c>
      <c r="E1897" t="s">
        <v>228</v>
      </c>
      <c r="G1897" t="s">
        <v>19</v>
      </c>
      <c r="H1897" t="s">
        <v>53</v>
      </c>
      <c r="I1897" t="s">
        <v>26</v>
      </c>
      <c r="J1897" t="s">
        <v>27</v>
      </c>
      <c r="K1897">
        <v>473.7</v>
      </c>
      <c r="L1897">
        <v>15.8</v>
      </c>
      <c r="M1897" t="s">
        <v>219</v>
      </c>
      <c r="N1897">
        <v>30</v>
      </c>
      <c r="P1897" cm="1">
        <f t="array" ref="P1897">IF(Q1897&gt;0,INDEX(Q1897:Q23621,MATCH(TRUE,INDEX(Q1897:Q23621="",,),0)-1),"")</f>
        <v>11</v>
      </c>
      <c r="Q1897">
        <v>3</v>
      </c>
      <c r="R1897">
        <f t="shared" si="31"/>
        <v>0</v>
      </c>
    </row>
    <row r="1898" spans="1:18" x14ac:dyDescent="0.3">
      <c r="A1898" t="s">
        <v>190</v>
      </c>
      <c r="B1898" s="1">
        <v>38594</v>
      </c>
      <c r="C1898" t="s">
        <v>191</v>
      </c>
      <c r="D1898" t="s">
        <v>227</v>
      </c>
      <c r="E1898" t="s">
        <v>228</v>
      </c>
      <c r="G1898" t="s">
        <v>19</v>
      </c>
      <c r="H1898" t="s">
        <v>64</v>
      </c>
      <c r="I1898" t="s">
        <v>26</v>
      </c>
      <c r="J1898" t="s">
        <v>27</v>
      </c>
      <c r="K1898">
        <v>343.9</v>
      </c>
      <c r="L1898">
        <v>13.95</v>
      </c>
      <c r="M1898" t="s">
        <v>219</v>
      </c>
      <c r="N1898">
        <v>35</v>
      </c>
      <c r="P1898" cm="1">
        <f t="array" ref="P1898">IF(Q1898&gt;0,INDEX(Q1898:Q23622,MATCH(TRUE,INDEX(Q1898:Q23622="",,),0)-1),"")</f>
        <v>11</v>
      </c>
      <c r="Q1898">
        <v>3</v>
      </c>
      <c r="R1898">
        <f t="shared" si="31"/>
        <v>0</v>
      </c>
    </row>
    <row r="1899" spans="1:18" x14ac:dyDescent="0.3">
      <c r="A1899" t="s">
        <v>190</v>
      </c>
      <c r="B1899" s="1">
        <v>38594</v>
      </c>
      <c r="C1899" t="s">
        <v>191</v>
      </c>
      <c r="D1899" t="s">
        <v>227</v>
      </c>
      <c r="E1899" t="s">
        <v>228</v>
      </c>
      <c r="G1899" s="6" t="s">
        <v>29</v>
      </c>
      <c r="H1899" t="s">
        <v>197</v>
      </c>
      <c r="I1899" t="s">
        <v>21</v>
      </c>
      <c r="J1899" t="s">
        <v>22</v>
      </c>
      <c r="K1899">
        <v>0.7</v>
      </c>
      <c r="L1899">
        <v>38</v>
      </c>
      <c r="M1899" t="s">
        <v>219</v>
      </c>
      <c r="N1899">
        <v>38</v>
      </c>
      <c r="P1899" cm="1">
        <f t="array" ref="P1899">IF(Q1899&gt;0,INDEX(Q1899:Q23623,MATCH(TRUE,INDEX(Q1899:Q23623="",,),0)-1),"")</f>
        <v>11</v>
      </c>
      <c r="Q1899">
        <v>3</v>
      </c>
      <c r="R1899">
        <f t="shared" si="31"/>
        <v>0</v>
      </c>
    </row>
    <row r="1900" spans="1:18" x14ac:dyDescent="0.3">
      <c r="A1900" t="s">
        <v>190</v>
      </c>
      <c r="B1900" s="1">
        <v>38594</v>
      </c>
      <c r="C1900" t="s">
        <v>191</v>
      </c>
      <c r="D1900" t="s">
        <v>227</v>
      </c>
      <c r="E1900" t="s">
        <v>228</v>
      </c>
      <c r="G1900" s="6" t="s">
        <v>29</v>
      </c>
      <c r="H1900" t="s">
        <v>199</v>
      </c>
      <c r="I1900" t="s">
        <v>21</v>
      </c>
      <c r="J1900" t="s">
        <v>22</v>
      </c>
      <c r="K1900">
        <v>0.6</v>
      </c>
      <c r="L1900">
        <v>35</v>
      </c>
      <c r="M1900" t="s">
        <v>219</v>
      </c>
      <c r="N1900">
        <v>35</v>
      </c>
      <c r="P1900" cm="1">
        <f t="array" ref="P1900">IF(Q1900&gt;0,INDEX(Q1900:Q23624,MATCH(TRUE,INDEX(Q1900:Q23624="",,),0)-1),"")</f>
        <v>11</v>
      </c>
      <c r="Q1900">
        <v>3</v>
      </c>
      <c r="R1900">
        <f t="shared" si="31"/>
        <v>0</v>
      </c>
    </row>
    <row r="1901" spans="1:18" x14ac:dyDescent="0.3">
      <c r="A1901" t="s">
        <v>190</v>
      </c>
      <c r="B1901" s="1">
        <v>38594</v>
      </c>
      <c r="C1901" t="s">
        <v>191</v>
      </c>
      <c r="D1901" t="s">
        <v>227</v>
      </c>
      <c r="E1901" t="s">
        <v>228</v>
      </c>
      <c r="G1901" s="6" t="s">
        <v>29</v>
      </c>
      <c r="H1901" t="s">
        <v>154</v>
      </c>
      <c r="I1901" t="s">
        <v>21</v>
      </c>
      <c r="J1901" t="s">
        <v>22</v>
      </c>
      <c r="K1901">
        <v>0.5</v>
      </c>
      <c r="L1901">
        <v>444</v>
      </c>
      <c r="M1901" t="s">
        <v>219</v>
      </c>
      <c r="N1901">
        <v>444</v>
      </c>
      <c r="P1901" cm="1">
        <f t="array" ref="P1901">IF(Q1901&gt;0,INDEX(Q1901:Q23625,MATCH(TRUE,INDEX(Q1901:Q23625="",,),0)-1),"")</f>
        <v>11</v>
      </c>
      <c r="Q1901">
        <v>3</v>
      </c>
      <c r="R1901">
        <f t="shared" si="31"/>
        <v>0</v>
      </c>
    </row>
    <row r="1902" spans="1:18" x14ac:dyDescent="0.3">
      <c r="A1902" t="s">
        <v>190</v>
      </c>
      <c r="B1902" s="1">
        <v>38594</v>
      </c>
      <c r="C1902" t="s">
        <v>191</v>
      </c>
      <c r="D1902" t="s">
        <v>227</v>
      </c>
      <c r="E1902" t="s">
        <v>228</v>
      </c>
      <c r="G1902" s="6" t="s">
        <v>29</v>
      </c>
      <c r="H1902" t="s">
        <v>70</v>
      </c>
      <c r="I1902" t="s">
        <v>26</v>
      </c>
      <c r="J1902" t="s">
        <v>27</v>
      </c>
      <c r="K1902">
        <v>8.3000000000000007</v>
      </c>
      <c r="L1902">
        <v>14.8</v>
      </c>
      <c r="M1902" t="s">
        <v>219</v>
      </c>
      <c r="N1902">
        <v>14.8</v>
      </c>
      <c r="P1902" cm="1">
        <f t="array" ref="P1902">IF(Q1902&gt;0,INDEX(Q1902:Q23626,MATCH(TRUE,INDEX(Q1902:Q23626="",,),0)-1),"")</f>
        <v>11</v>
      </c>
      <c r="Q1902">
        <v>3</v>
      </c>
      <c r="R1902">
        <f t="shared" si="31"/>
        <v>0</v>
      </c>
    </row>
    <row r="1903" spans="1:18" x14ac:dyDescent="0.3">
      <c r="A1903" t="s">
        <v>190</v>
      </c>
      <c r="B1903" s="1">
        <v>38594</v>
      </c>
      <c r="C1903" t="s">
        <v>191</v>
      </c>
      <c r="D1903" t="s">
        <v>227</v>
      </c>
      <c r="E1903" t="s">
        <v>228</v>
      </c>
      <c r="G1903" t="s">
        <v>19</v>
      </c>
      <c r="H1903" t="s">
        <v>194</v>
      </c>
      <c r="I1903" t="s">
        <v>21</v>
      </c>
      <c r="J1903" t="s">
        <v>22</v>
      </c>
      <c r="K1903">
        <v>20.2</v>
      </c>
      <c r="L1903">
        <v>758</v>
      </c>
      <c r="M1903" t="s">
        <v>224</v>
      </c>
      <c r="N1903">
        <v>800</v>
      </c>
      <c r="P1903" cm="1">
        <f t="array" ref="P1903">IF(Q1903&gt;0,INDEX(Q1903:Q23627,MATCH(TRUE,INDEX(Q1903:Q23627="",,),0)-1),"")</f>
        <v>11</v>
      </c>
      <c r="Q1903">
        <v>4</v>
      </c>
      <c r="R1903">
        <f t="shared" si="31"/>
        <v>0</v>
      </c>
    </row>
    <row r="1904" spans="1:18" x14ac:dyDescent="0.3">
      <c r="A1904" t="s">
        <v>190</v>
      </c>
      <c r="B1904" s="1">
        <v>38594</v>
      </c>
      <c r="C1904" t="s">
        <v>191</v>
      </c>
      <c r="D1904" t="s">
        <v>227</v>
      </c>
      <c r="E1904" t="s">
        <v>228</v>
      </c>
      <c r="G1904" t="s">
        <v>19</v>
      </c>
      <c r="H1904" t="s">
        <v>30</v>
      </c>
      <c r="I1904" t="s">
        <v>21</v>
      </c>
      <c r="J1904" t="s">
        <v>22</v>
      </c>
      <c r="K1904">
        <v>17.2</v>
      </c>
      <c r="L1904">
        <v>133</v>
      </c>
      <c r="M1904" t="s">
        <v>224</v>
      </c>
      <c r="N1904">
        <v>158</v>
      </c>
      <c r="P1904" cm="1">
        <f t="array" ref="P1904">IF(Q1904&gt;0,INDEX(Q1904:Q23628,MATCH(TRUE,INDEX(Q1904:Q23628="",,),0)-1),"")</f>
        <v>11</v>
      </c>
      <c r="Q1904">
        <v>4</v>
      </c>
      <c r="R1904">
        <f t="shared" si="31"/>
        <v>0</v>
      </c>
    </row>
    <row r="1905" spans="1:18" x14ac:dyDescent="0.3">
      <c r="A1905" t="s">
        <v>190</v>
      </c>
      <c r="B1905" s="1">
        <v>38594</v>
      </c>
      <c r="C1905" t="s">
        <v>191</v>
      </c>
      <c r="D1905" t="s">
        <v>227</v>
      </c>
      <c r="E1905" t="s">
        <v>228</v>
      </c>
      <c r="G1905" t="s">
        <v>19</v>
      </c>
      <c r="H1905" t="s">
        <v>196</v>
      </c>
      <c r="I1905" t="s">
        <v>21</v>
      </c>
      <c r="J1905" t="s">
        <v>22</v>
      </c>
      <c r="K1905">
        <v>3.9</v>
      </c>
      <c r="L1905">
        <v>343</v>
      </c>
      <c r="M1905" t="s">
        <v>224</v>
      </c>
      <c r="N1905">
        <v>375</v>
      </c>
      <c r="P1905" cm="1">
        <f t="array" ref="P1905">IF(Q1905&gt;0,INDEX(Q1905:Q23629,MATCH(TRUE,INDEX(Q1905:Q23629="",,),0)-1),"")</f>
        <v>11</v>
      </c>
      <c r="Q1905">
        <v>4</v>
      </c>
      <c r="R1905">
        <f t="shared" si="31"/>
        <v>0</v>
      </c>
    </row>
    <row r="1906" spans="1:18" x14ac:dyDescent="0.3">
      <c r="A1906" t="s">
        <v>190</v>
      </c>
      <c r="B1906" s="1">
        <v>38594</v>
      </c>
      <c r="C1906" t="s">
        <v>191</v>
      </c>
      <c r="D1906" t="s">
        <v>227</v>
      </c>
      <c r="E1906" t="s">
        <v>228</v>
      </c>
      <c r="G1906" t="s">
        <v>19</v>
      </c>
      <c r="H1906" t="s">
        <v>214</v>
      </c>
      <c r="I1906" t="s">
        <v>21</v>
      </c>
      <c r="J1906" t="s">
        <v>22</v>
      </c>
      <c r="K1906">
        <v>1</v>
      </c>
      <c r="L1906">
        <v>35</v>
      </c>
      <c r="M1906" t="s">
        <v>224</v>
      </c>
      <c r="N1906">
        <v>40</v>
      </c>
      <c r="P1906" cm="1">
        <f t="array" ref="P1906">IF(Q1906&gt;0,INDEX(Q1906:Q23630,MATCH(TRUE,INDEX(Q1906:Q23630="",,),0)-1),"")</f>
        <v>11</v>
      </c>
      <c r="Q1906">
        <v>4</v>
      </c>
      <c r="R1906">
        <f t="shared" si="31"/>
        <v>0</v>
      </c>
    </row>
    <row r="1907" spans="1:18" x14ac:dyDescent="0.3">
      <c r="A1907" t="s">
        <v>190</v>
      </c>
      <c r="B1907" s="1">
        <v>38594</v>
      </c>
      <c r="C1907" t="s">
        <v>191</v>
      </c>
      <c r="D1907" t="s">
        <v>227</v>
      </c>
      <c r="E1907" t="s">
        <v>228</v>
      </c>
      <c r="G1907" t="s">
        <v>19</v>
      </c>
      <c r="H1907" t="s">
        <v>53</v>
      </c>
      <c r="I1907" t="s">
        <v>26</v>
      </c>
      <c r="J1907" t="s">
        <v>27</v>
      </c>
      <c r="K1907">
        <v>473.7</v>
      </c>
      <c r="L1907">
        <v>15.8</v>
      </c>
      <c r="M1907" t="s">
        <v>224</v>
      </c>
      <c r="N1907">
        <v>35</v>
      </c>
      <c r="P1907" cm="1">
        <f t="array" ref="P1907">IF(Q1907&gt;0,INDEX(Q1907:Q23631,MATCH(TRUE,INDEX(Q1907:Q23631="",,),0)-1),"")</f>
        <v>11</v>
      </c>
      <c r="Q1907">
        <v>4</v>
      </c>
      <c r="R1907">
        <f t="shared" si="31"/>
        <v>0</v>
      </c>
    </row>
    <row r="1908" spans="1:18" x14ac:dyDescent="0.3">
      <c r="A1908" t="s">
        <v>190</v>
      </c>
      <c r="B1908" s="1">
        <v>38594</v>
      </c>
      <c r="C1908" t="s">
        <v>191</v>
      </c>
      <c r="D1908" t="s">
        <v>227</v>
      </c>
      <c r="E1908" t="s">
        <v>228</v>
      </c>
      <c r="G1908" t="s">
        <v>19</v>
      </c>
      <c r="H1908" t="s">
        <v>64</v>
      </c>
      <c r="I1908" t="s">
        <v>26</v>
      </c>
      <c r="J1908" t="s">
        <v>27</v>
      </c>
      <c r="K1908">
        <v>343.9</v>
      </c>
      <c r="L1908">
        <v>13.95</v>
      </c>
      <c r="M1908" t="s">
        <v>224</v>
      </c>
      <c r="N1908">
        <v>25</v>
      </c>
      <c r="P1908" cm="1">
        <f t="array" ref="P1908">IF(Q1908&gt;0,INDEX(Q1908:Q23632,MATCH(TRUE,INDEX(Q1908:Q23632="",,),0)-1),"")</f>
        <v>11</v>
      </c>
      <c r="Q1908">
        <v>4</v>
      </c>
      <c r="R1908">
        <f t="shared" ref="R1908:R1971" si="32">IF(P1908="","",0)</f>
        <v>0</v>
      </c>
    </row>
    <row r="1909" spans="1:18" x14ac:dyDescent="0.3">
      <c r="A1909" t="s">
        <v>190</v>
      </c>
      <c r="B1909" s="1">
        <v>38594</v>
      </c>
      <c r="C1909" t="s">
        <v>191</v>
      </c>
      <c r="D1909" t="s">
        <v>227</v>
      </c>
      <c r="E1909" t="s">
        <v>228</v>
      </c>
      <c r="G1909" s="6" t="s">
        <v>29</v>
      </c>
      <c r="H1909" t="s">
        <v>197</v>
      </c>
      <c r="I1909" t="s">
        <v>21</v>
      </c>
      <c r="J1909" t="s">
        <v>22</v>
      </c>
      <c r="K1909">
        <v>0.7</v>
      </c>
      <c r="L1909">
        <v>38</v>
      </c>
      <c r="M1909" t="s">
        <v>224</v>
      </c>
      <c r="N1909">
        <v>38</v>
      </c>
      <c r="P1909" cm="1">
        <f t="array" ref="P1909">IF(Q1909&gt;0,INDEX(Q1909:Q23633,MATCH(TRUE,INDEX(Q1909:Q23633="",,),0)-1),"")</f>
        <v>11</v>
      </c>
      <c r="Q1909">
        <v>4</v>
      </c>
      <c r="R1909">
        <f t="shared" si="32"/>
        <v>0</v>
      </c>
    </row>
    <row r="1910" spans="1:18" x14ac:dyDescent="0.3">
      <c r="A1910" t="s">
        <v>190</v>
      </c>
      <c r="B1910" s="1">
        <v>38594</v>
      </c>
      <c r="C1910" t="s">
        <v>191</v>
      </c>
      <c r="D1910" t="s">
        <v>227</v>
      </c>
      <c r="E1910" t="s">
        <v>228</v>
      </c>
      <c r="G1910" s="6" t="s">
        <v>29</v>
      </c>
      <c r="H1910" t="s">
        <v>199</v>
      </c>
      <c r="I1910" t="s">
        <v>21</v>
      </c>
      <c r="J1910" t="s">
        <v>22</v>
      </c>
      <c r="K1910">
        <v>0.6</v>
      </c>
      <c r="L1910">
        <v>35</v>
      </c>
      <c r="M1910" t="s">
        <v>224</v>
      </c>
      <c r="N1910">
        <v>35</v>
      </c>
      <c r="P1910" cm="1">
        <f t="array" ref="P1910">IF(Q1910&gt;0,INDEX(Q1910:Q23634,MATCH(TRUE,INDEX(Q1910:Q23634="",,),0)-1),"")</f>
        <v>11</v>
      </c>
      <c r="Q1910">
        <v>4</v>
      </c>
      <c r="R1910">
        <f t="shared" si="32"/>
        <v>0</v>
      </c>
    </row>
    <row r="1911" spans="1:18" x14ac:dyDescent="0.3">
      <c r="A1911" t="s">
        <v>190</v>
      </c>
      <c r="B1911" s="1">
        <v>38594</v>
      </c>
      <c r="C1911" t="s">
        <v>191</v>
      </c>
      <c r="D1911" t="s">
        <v>227</v>
      </c>
      <c r="E1911" t="s">
        <v>228</v>
      </c>
      <c r="G1911" s="6" t="s">
        <v>29</v>
      </c>
      <c r="H1911" t="s">
        <v>154</v>
      </c>
      <c r="I1911" t="s">
        <v>21</v>
      </c>
      <c r="J1911" t="s">
        <v>22</v>
      </c>
      <c r="K1911">
        <v>0.5</v>
      </c>
      <c r="L1911">
        <v>444</v>
      </c>
      <c r="M1911" t="s">
        <v>224</v>
      </c>
      <c r="N1911">
        <v>444</v>
      </c>
      <c r="P1911" cm="1">
        <f t="array" ref="P1911">IF(Q1911&gt;0,INDEX(Q1911:Q23635,MATCH(TRUE,INDEX(Q1911:Q23635="",,),0)-1),"")</f>
        <v>11</v>
      </c>
      <c r="Q1911">
        <v>4</v>
      </c>
      <c r="R1911">
        <f t="shared" si="32"/>
        <v>0</v>
      </c>
    </row>
    <row r="1912" spans="1:18" x14ac:dyDescent="0.3">
      <c r="A1912" t="s">
        <v>190</v>
      </c>
      <c r="B1912" s="1">
        <v>38594</v>
      </c>
      <c r="C1912" t="s">
        <v>191</v>
      </c>
      <c r="D1912" t="s">
        <v>227</v>
      </c>
      <c r="E1912" t="s">
        <v>228</v>
      </c>
      <c r="G1912" s="6" t="s">
        <v>29</v>
      </c>
      <c r="H1912" t="s">
        <v>70</v>
      </c>
      <c r="I1912" t="s">
        <v>26</v>
      </c>
      <c r="J1912" t="s">
        <v>27</v>
      </c>
      <c r="K1912">
        <v>8.3000000000000007</v>
      </c>
      <c r="L1912">
        <v>14.8</v>
      </c>
      <c r="M1912" t="s">
        <v>224</v>
      </c>
      <c r="N1912">
        <v>14.8</v>
      </c>
      <c r="P1912" cm="1">
        <f t="array" ref="P1912">IF(Q1912&gt;0,INDEX(Q1912:Q23636,MATCH(TRUE,INDEX(Q1912:Q23636="",,),0)-1),"")</f>
        <v>11</v>
      </c>
      <c r="Q1912">
        <v>4</v>
      </c>
      <c r="R1912">
        <f t="shared" si="32"/>
        <v>0</v>
      </c>
    </row>
    <row r="1913" spans="1:18" x14ac:dyDescent="0.3">
      <c r="A1913" t="s">
        <v>190</v>
      </c>
      <c r="B1913" s="1">
        <v>38594</v>
      </c>
      <c r="C1913" t="s">
        <v>191</v>
      </c>
      <c r="D1913" t="s">
        <v>227</v>
      </c>
      <c r="E1913" t="s">
        <v>228</v>
      </c>
      <c r="G1913" t="s">
        <v>19</v>
      </c>
      <c r="H1913" t="s">
        <v>194</v>
      </c>
      <c r="I1913" t="s">
        <v>21</v>
      </c>
      <c r="J1913" t="s">
        <v>22</v>
      </c>
      <c r="K1913">
        <v>20.2</v>
      </c>
      <c r="L1913">
        <v>758</v>
      </c>
      <c r="M1913" t="s">
        <v>226</v>
      </c>
      <c r="N1913">
        <v>760</v>
      </c>
      <c r="P1913" cm="1">
        <f t="array" ref="P1913">IF(Q1913&gt;0,INDEX(Q1913:Q23637,MATCH(TRUE,INDEX(Q1913:Q23637="",,),0)-1),"")</f>
        <v>11</v>
      </c>
      <c r="Q1913">
        <v>5</v>
      </c>
      <c r="R1913">
        <f t="shared" si="32"/>
        <v>0</v>
      </c>
    </row>
    <row r="1914" spans="1:18" x14ac:dyDescent="0.3">
      <c r="A1914" t="s">
        <v>190</v>
      </c>
      <c r="B1914" s="1">
        <v>38594</v>
      </c>
      <c r="C1914" t="s">
        <v>191</v>
      </c>
      <c r="D1914" t="s">
        <v>227</v>
      </c>
      <c r="E1914" t="s">
        <v>228</v>
      </c>
      <c r="G1914" t="s">
        <v>19</v>
      </c>
      <c r="H1914" t="s">
        <v>30</v>
      </c>
      <c r="I1914" t="s">
        <v>21</v>
      </c>
      <c r="J1914" t="s">
        <v>22</v>
      </c>
      <c r="K1914">
        <v>17.2</v>
      </c>
      <c r="L1914">
        <v>133</v>
      </c>
      <c r="M1914" t="s">
        <v>226</v>
      </c>
      <c r="N1914">
        <v>135</v>
      </c>
      <c r="P1914" cm="1">
        <f t="array" ref="P1914">IF(Q1914&gt;0,INDEX(Q1914:Q23638,MATCH(TRUE,INDEX(Q1914:Q23638="",,),0)-1),"")</f>
        <v>11</v>
      </c>
      <c r="Q1914">
        <v>5</v>
      </c>
      <c r="R1914">
        <f t="shared" si="32"/>
        <v>0</v>
      </c>
    </row>
    <row r="1915" spans="1:18" x14ac:dyDescent="0.3">
      <c r="A1915" t="s">
        <v>190</v>
      </c>
      <c r="B1915" s="1">
        <v>38594</v>
      </c>
      <c r="C1915" t="s">
        <v>191</v>
      </c>
      <c r="D1915" t="s">
        <v>227</v>
      </c>
      <c r="E1915" t="s">
        <v>228</v>
      </c>
      <c r="G1915" t="s">
        <v>19</v>
      </c>
      <c r="H1915" t="s">
        <v>196</v>
      </c>
      <c r="I1915" t="s">
        <v>21</v>
      </c>
      <c r="J1915" t="s">
        <v>22</v>
      </c>
      <c r="K1915">
        <v>3.9</v>
      </c>
      <c r="L1915">
        <v>343</v>
      </c>
      <c r="M1915" t="s">
        <v>226</v>
      </c>
      <c r="N1915">
        <v>350</v>
      </c>
      <c r="P1915" cm="1">
        <f t="array" ref="P1915">IF(Q1915&gt;0,INDEX(Q1915:Q23639,MATCH(TRUE,INDEX(Q1915:Q23639="",,),0)-1),"")</f>
        <v>11</v>
      </c>
      <c r="Q1915">
        <v>5</v>
      </c>
      <c r="R1915">
        <f t="shared" si="32"/>
        <v>0</v>
      </c>
    </row>
    <row r="1916" spans="1:18" x14ac:dyDescent="0.3">
      <c r="A1916" t="s">
        <v>190</v>
      </c>
      <c r="B1916" s="1">
        <v>38594</v>
      </c>
      <c r="C1916" t="s">
        <v>191</v>
      </c>
      <c r="D1916" t="s">
        <v>227</v>
      </c>
      <c r="E1916" t="s">
        <v>228</v>
      </c>
      <c r="G1916" t="s">
        <v>19</v>
      </c>
      <c r="H1916" t="s">
        <v>214</v>
      </c>
      <c r="I1916" t="s">
        <v>21</v>
      </c>
      <c r="J1916" t="s">
        <v>22</v>
      </c>
      <c r="K1916">
        <v>1</v>
      </c>
      <c r="L1916">
        <v>35</v>
      </c>
      <c r="M1916" t="s">
        <v>226</v>
      </c>
      <c r="N1916">
        <v>35</v>
      </c>
      <c r="P1916" cm="1">
        <f t="array" ref="P1916">IF(Q1916&gt;0,INDEX(Q1916:Q23640,MATCH(TRUE,INDEX(Q1916:Q23640="",,),0)-1),"")</f>
        <v>11</v>
      </c>
      <c r="Q1916">
        <v>5</v>
      </c>
      <c r="R1916">
        <f t="shared" si="32"/>
        <v>0</v>
      </c>
    </row>
    <row r="1917" spans="1:18" x14ac:dyDescent="0.3">
      <c r="A1917" t="s">
        <v>190</v>
      </c>
      <c r="B1917" s="1">
        <v>38594</v>
      </c>
      <c r="C1917" t="s">
        <v>191</v>
      </c>
      <c r="D1917" t="s">
        <v>227</v>
      </c>
      <c r="E1917" t="s">
        <v>228</v>
      </c>
      <c r="G1917" t="s">
        <v>19</v>
      </c>
      <c r="H1917" t="s">
        <v>53</v>
      </c>
      <c r="I1917" t="s">
        <v>26</v>
      </c>
      <c r="J1917" t="s">
        <v>27</v>
      </c>
      <c r="K1917">
        <v>473.7</v>
      </c>
      <c r="L1917">
        <v>15.8</v>
      </c>
      <c r="M1917" t="s">
        <v>226</v>
      </c>
      <c r="N1917">
        <v>35.5</v>
      </c>
      <c r="P1917" cm="1">
        <f t="array" ref="P1917">IF(Q1917&gt;0,INDEX(Q1917:Q23641,MATCH(TRUE,INDEX(Q1917:Q23641="",,),0)-1),"")</f>
        <v>11</v>
      </c>
      <c r="Q1917">
        <v>5</v>
      </c>
      <c r="R1917">
        <f t="shared" si="32"/>
        <v>0</v>
      </c>
    </row>
    <row r="1918" spans="1:18" x14ac:dyDescent="0.3">
      <c r="A1918" t="s">
        <v>190</v>
      </c>
      <c r="B1918" s="1">
        <v>38594</v>
      </c>
      <c r="C1918" t="s">
        <v>191</v>
      </c>
      <c r="D1918" t="s">
        <v>227</v>
      </c>
      <c r="E1918" t="s">
        <v>228</v>
      </c>
      <c r="G1918" t="s">
        <v>19</v>
      </c>
      <c r="H1918" t="s">
        <v>64</v>
      </c>
      <c r="I1918" t="s">
        <v>26</v>
      </c>
      <c r="J1918" t="s">
        <v>27</v>
      </c>
      <c r="K1918">
        <v>343.9</v>
      </c>
      <c r="L1918">
        <v>13.95</v>
      </c>
      <c r="M1918" t="s">
        <v>226</v>
      </c>
      <c r="N1918">
        <v>23</v>
      </c>
      <c r="P1918" cm="1">
        <f t="array" ref="P1918">IF(Q1918&gt;0,INDEX(Q1918:Q23642,MATCH(TRUE,INDEX(Q1918:Q23642="",,),0)-1),"")</f>
        <v>11</v>
      </c>
      <c r="Q1918">
        <v>5</v>
      </c>
      <c r="R1918">
        <f t="shared" si="32"/>
        <v>0</v>
      </c>
    </row>
    <row r="1919" spans="1:18" x14ac:dyDescent="0.3">
      <c r="A1919" t="s">
        <v>190</v>
      </c>
      <c r="B1919" s="1">
        <v>38594</v>
      </c>
      <c r="C1919" t="s">
        <v>191</v>
      </c>
      <c r="D1919" t="s">
        <v>227</v>
      </c>
      <c r="E1919" t="s">
        <v>228</v>
      </c>
      <c r="G1919" s="6" t="s">
        <v>29</v>
      </c>
      <c r="H1919" t="s">
        <v>197</v>
      </c>
      <c r="I1919" t="s">
        <v>21</v>
      </c>
      <c r="J1919" t="s">
        <v>22</v>
      </c>
      <c r="K1919">
        <v>0.7</v>
      </c>
      <c r="L1919">
        <v>38</v>
      </c>
      <c r="M1919" t="s">
        <v>226</v>
      </c>
      <c r="N1919">
        <v>38</v>
      </c>
      <c r="P1919" cm="1">
        <f t="array" ref="P1919">IF(Q1919&gt;0,INDEX(Q1919:Q23643,MATCH(TRUE,INDEX(Q1919:Q23643="",,),0)-1),"")</f>
        <v>11</v>
      </c>
      <c r="Q1919">
        <v>5</v>
      </c>
      <c r="R1919">
        <f t="shared" si="32"/>
        <v>0</v>
      </c>
    </row>
    <row r="1920" spans="1:18" x14ac:dyDescent="0.3">
      <c r="A1920" t="s">
        <v>190</v>
      </c>
      <c r="B1920" s="1">
        <v>38594</v>
      </c>
      <c r="C1920" t="s">
        <v>191</v>
      </c>
      <c r="D1920" t="s">
        <v>227</v>
      </c>
      <c r="E1920" t="s">
        <v>228</v>
      </c>
      <c r="G1920" s="6" t="s">
        <v>29</v>
      </c>
      <c r="H1920" t="s">
        <v>199</v>
      </c>
      <c r="I1920" t="s">
        <v>21</v>
      </c>
      <c r="J1920" t="s">
        <v>22</v>
      </c>
      <c r="K1920">
        <v>0.6</v>
      </c>
      <c r="L1920">
        <v>35</v>
      </c>
      <c r="M1920" t="s">
        <v>226</v>
      </c>
      <c r="N1920">
        <v>35</v>
      </c>
      <c r="P1920" cm="1">
        <f t="array" ref="P1920">IF(Q1920&gt;0,INDEX(Q1920:Q23644,MATCH(TRUE,INDEX(Q1920:Q23644="",,),0)-1),"")</f>
        <v>11</v>
      </c>
      <c r="Q1920">
        <v>5</v>
      </c>
      <c r="R1920">
        <f t="shared" si="32"/>
        <v>0</v>
      </c>
    </row>
    <row r="1921" spans="1:18" x14ac:dyDescent="0.3">
      <c r="A1921" t="s">
        <v>190</v>
      </c>
      <c r="B1921" s="1">
        <v>38594</v>
      </c>
      <c r="C1921" t="s">
        <v>191</v>
      </c>
      <c r="D1921" t="s">
        <v>227</v>
      </c>
      <c r="E1921" t="s">
        <v>228</v>
      </c>
      <c r="G1921" s="6" t="s">
        <v>29</v>
      </c>
      <c r="H1921" t="s">
        <v>154</v>
      </c>
      <c r="I1921" t="s">
        <v>21</v>
      </c>
      <c r="J1921" t="s">
        <v>22</v>
      </c>
      <c r="K1921">
        <v>0.5</v>
      </c>
      <c r="L1921">
        <v>444</v>
      </c>
      <c r="M1921" t="s">
        <v>226</v>
      </c>
      <c r="N1921">
        <v>444</v>
      </c>
      <c r="P1921" cm="1">
        <f t="array" ref="P1921">IF(Q1921&gt;0,INDEX(Q1921:Q23645,MATCH(TRUE,INDEX(Q1921:Q23645="",,),0)-1),"")</f>
        <v>11</v>
      </c>
      <c r="Q1921">
        <v>5</v>
      </c>
      <c r="R1921">
        <f t="shared" si="32"/>
        <v>0</v>
      </c>
    </row>
    <row r="1922" spans="1:18" x14ac:dyDescent="0.3">
      <c r="A1922" t="s">
        <v>190</v>
      </c>
      <c r="B1922" s="1">
        <v>38594</v>
      </c>
      <c r="C1922" t="s">
        <v>191</v>
      </c>
      <c r="D1922" t="s">
        <v>227</v>
      </c>
      <c r="E1922" t="s">
        <v>228</v>
      </c>
      <c r="G1922" s="6" t="s">
        <v>29</v>
      </c>
      <c r="H1922" t="s">
        <v>70</v>
      </c>
      <c r="I1922" t="s">
        <v>26</v>
      </c>
      <c r="J1922" t="s">
        <v>27</v>
      </c>
      <c r="K1922">
        <v>8.3000000000000007</v>
      </c>
      <c r="L1922">
        <v>14.8</v>
      </c>
      <c r="M1922" t="s">
        <v>226</v>
      </c>
      <c r="N1922">
        <v>14.8</v>
      </c>
      <c r="P1922" cm="1">
        <f t="array" ref="P1922">IF(Q1922&gt;0,INDEX(Q1922:Q23646,MATCH(TRUE,INDEX(Q1922:Q23646="",,),0)-1),"")</f>
        <v>11</v>
      </c>
      <c r="Q1922">
        <v>5</v>
      </c>
      <c r="R1922">
        <f t="shared" si="32"/>
        <v>0</v>
      </c>
    </row>
    <row r="1923" spans="1:18" x14ac:dyDescent="0.3">
      <c r="A1923" t="s">
        <v>190</v>
      </c>
      <c r="B1923" s="1">
        <v>38594</v>
      </c>
      <c r="C1923" t="s">
        <v>191</v>
      </c>
      <c r="D1923" t="s">
        <v>227</v>
      </c>
      <c r="E1923" t="s">
        <v>228</v>
      </c>
      <c r="G1923" t="s">
        <v>19</v>
      </c>
      <c r="H1923" t="s">
        <v>194</v>
      </c>
      <c r="I1923" t="s">
        <v>21</v>
      </c>
      <c r="J1923" t="s">
        <v>22</v>
      </c>
      <c r="K1923">
        <v>20.2</v>
      </c>
      <c r="L1923">
        <v>758</v>
      </c>
      <c r="M1923" t="s">
        <v>220</v>
      </c>
      <c r="N1923">
        <v>758</v>
      </c>
      <c r="P1923" cm="1">
        <f t="array" ref="P1923">IF(Q1923&gt;0,INDEX(Q1923:Q23647,MATCH(TRUE,INDEX(Q1923:Q23647="",,),0)-1),"")</f>
        <v>11</v>
      </c>
      <c r="Q1923">
        <v>6</v>
      </c>
      <c r="R1923">
        <f t="shared" si="32"/>
        <v>0</v>
      </c>
    </row>
    <row r="1924" spans="1:18" x14ac:dyDescent="0.3">
      <c r="A1924" t="s">
        <v>190</v>
      </c>
      <c r="B1924" s="1">
        <v>38594</v>
      </c>
      <c r="C1924" t="s">
        <v>191</v>
      </c>
      <c r="D1924" t="s">
        <v>227</v>
      </c>
      <c r="E1924" t="s">
        <v>228</v>
      </c>
      <c r="G1924" t="s">
        <v>19</v>
      </c>
      <c r="H1924" t="s">
        <v>30</v>
      </c>
      <c r="I1924" t="s">
        <v>21</v>
      </c>
      <c r="J1924" t="s">
        <v>22</v>
      </c>
      <c r="K1924">
        <v>17.2</v>
      </c>
      <c r="L1924">
        <v>133</v>
      </c>
      <c r="M1924" t="s">
        <v>220</v>
      </c>
      <c r="N1924">
        <v>133</v>
      </c>
      <c r="P1924" cm="1">
        <f t="array" ref="P1924">IF(Q1924&gt;0,INDEX(Q1924:Q23648,MATCH(TRUE,INDEX(Q1924:Q23648="",,),0)-1),"")</f>
        <v>11</v>
      </c>
      <c r="Q1924">
        <v>6</v>
      </c>
      <c r="R1924">
        <f t="shared" si="32"/>
        <v>0</v>
      </c>
    </row>
    <row r="1925" spans="1:18" x14ac:dyDescent="0.3">
      <c r="A1925" t="s">
        <v>190</v>
      </c>
      <c r="B1925" s="1">
        <v>38594</v>
      </c>
      <c r="C1925" t="s">
        <v>191</v>
      </c>
      <c r="D1925" t="s">
        <v>227</v>
      </c>
      <c r="E1925" t="s">
        <v>228</v>
      </c>
      <c r="G1925" t="s">
        <v>19</v>
      </c>
      <c r="H1925" t="s">
        <v>196</v>
      </c>
      <c r="I1925" t="s">
        <v>21</v>
      </c>
      <c r="J1925" t="s">
        <v>22</v>
      </c>
      <c r="K1925">
        <v>3.9</v>
      </c>
      <c r="L1925">
        <v>343</v>
      </c>
      <c r="M1925" t="s">
        <v>220</v>
      </c>
      <c r="N1925">
        <v>343</v>
      </c>
      <c r="P1925" cm="1">
        <f t="array" ref="P1925">IF(Q1925&gt;0,INDEX(Q1925:Q23649,MATCH(TRUE,INDEX(Q1925:Q23649="",,),0)-1),"")</f>
        <v>11</v>
      </c>
      <c r="Q1925">
        <v>6</v>
      </c>
      <c r="R1925">
        <f t="shared" si="32"/>
        <v>0</v>
      </c>
    </row>
    <row r="1926" spans="1:18" x14ac:dyDescent="0.3">
      <c r="A1926" t="s">
        <v>190</v>
      </c>
      <c r="B1926" s="1">
        <v>38594</v>
      </c>
      <c r="C1926" t="s">
        <v>191</v>
      </c>
      <c r="D1926" t="s">
        <v>227</v>
      </c>
      <c r="E1926" t="s">
        <v>228</v>
      </c>
      <c r="G1926" t="s">
        <v>19</v>
      </c>
      <c r="H1926" t="s">
        <v>214</v>
      </c>
      <c r="I1926" t="s">
        <v>21</v>
      </c>
      <c r="J1926" t="s">
        <v>22</v>
      </c>
      <c r="K1926">
        <v>1</v>
      </c>
      <c r="L1926">
        <v>35</v>
      </c>
      <c r="M1926" t="s">
        <v>220</v>
      </c>
      <c r="N1926">
        <v>35</v>
      </c>
      <c r="P1926" cm="1">
        <f t="array" ref="P1926">IF(Q1926&gt;0,INDEX(Q1926:Q23650,MATCH(TRUE,INDEX(Q1926:Q23650="",,),0)-1),"")</f>
        <v>11</v>
      </c>
      <c r="Q1926">
        <v>6</v>
      </c>
      <c r="R1926">
        <f t="shared" si="32"/>
        <v>0</v>
      </c>
    </row>
    <row r="1927" spans="1:18" x14ac:dyDescent="0.3">
      <c r="A1927" t="s">
        <v>190</v>
      </c>
      <c r="B1927" s="1">
        <v>38594</v>
      </c>
      <c r="C1927" t="s">
        <v>191</v>
      </c>
      <c r="D1927" t="s">
        <v>227</v>
      </c>
      <c r="E1927" t="s">
        <v>228</v>
      </c>
      <c r="G1927" t="s">
        <v>19</v>
      </c>
      <c r="H1927" t="s">
        <v>53</v>
      </c>
      <c r="I1927" t="s">
        <v>26</v>
      </c>
      <c r="J1927" t="s">
        <v>27</v>
      </c>
      <c r="K1927">
        <v>473.7</v>
      </c>
      <c r="L1927">
        <v>15.8</v>
      </c>
      <c r="M1927" t="s">
        <v>220</v>
      </c>
      <c r="N1927">
        <v>15.8</v>
      </c>
      <c r="P1927" cm="1">
        <f t="array" ref="P1927">IF(Q1927&gt;0,INDEX(Q1927:Q23651,MATCH(TRUE,INDEX(Q1927:Q23651="",,),0)-1),"")</f>
        <v>11</v>
      </c>
      <c r="Q1927">
        <v>6</v>
      </c>
      <c r="R1927">
        <f t="shared" si="32"/>
        <v>0</v>
      </c>
    </row>
    <row r="1928" spans="1:18" x14ac:dyDescent="0.3">
      <c r="A1928" t="s">
        <v>190</v>
      </c>
      <c r="B1928" s="1">
        <v>38594</v>
      </c>
      <c r="C1928" t="s">
        <v>191</v>
      </c>
      <c r="D1928" t="s">
        <v>227</v>
      </c>
      <c r="E1928" t="s">
        <v>228</v>
      </c>
      <c r="G1928" t="s">
        <v>19</v>
      </c>
      <c r="H1928" t="s">
        <v>64</v>
      </c>
      <c r="I1928" t="s">
        <v>26</v>
      </c>
      <c r="J1928" t="s">
        <v>27</v>
      </c>
      <c r="K1928">
        <v>343.9</v>
      </c>
      <c r="L1928">
        <v>13.95</v>
      </c>
      <c r="M1928" t="s">
        <v>220</v>
      </c>
      <c r="N1928">
        <v>46.38</v>
      </c>
      <c r="P1928" cm="1">
        <f t="array" ref="P1928">IF(Q1928&gt;0,INDEX(Q1928:Q23652,MATCH(TRUE,INDEX(Q1928:Q23652="",,),0)-1),"")</f>
        <v>11</v>
      </c>
      <c r="Q1928">
        <v>6</v>
      </c>
      <c r="R1928">
        <f t="shared" si="32"/>
        <v>0</v>
      </c>
    </row>
    <row r="1929" spans="1:18" x14ac:dyDescent="0.3">
      <c r="A1929" t="s">
        <v>190</v>
      </c>
      <c r="B1929" s="1">
        <v>38594</v>
      </c>
      <c r="C1929" t="s">
        <v>191</v>
      </c>
      <c r="D1929" t="s">
        <v>227</v>
      </c>
      <c r="E1929" t="s">
        <v>228</v>
      </c>
      <c r="G1929" s="6" t="s">
        <v>29</v>
      </c>
      <c r="H1929" t="s">
        <v>197</v>
      </c>
      <c r="I1929" t="s">
        <v>21</v>
      </c>
      <c r="J1929" t="s">
        <v>22</v>
      </c>
      <c r="K1929">
        <v>0.7</v>
      </c>
      <c r="L1929">
        <v>38</v>
      </c>
      <c r="M1929" t="s">
        <v>220</v>
      </c>
      <c r="N1929">
        <v>38</v>
      </c>
      <c r="P1929" cm="1">
        <f t="array" ref="P1929">IF(Q1929&gt;0,INDEX(Q1929:Q23653,MATCH(TRUE,INDEX(Q1929:Q23653="",,),0)-1),"")</f>
        <v>11</v>
      </c>
      <c r="Q1929">
        <v>6</v>
      </c>
      <c r="R1929">
        <f t="shared" si="32"/>
        <v>0</v>
      </c>
    </row>
    <row r="1930" spans="1:18" x14ac:dyDescent="0.3">
      <c r="A1930" t="s">
        <v>190</v>
      </c>
      <c r="B1930" s="1">
        <v>38594</v>
      </c>
      <c r="C1930" t="s">
        <v>191</v>
      </c>
      <c r="D1930" t="s">
        <v>227</v>
      </c>
      <c r="E1930" t="s">
        <v>228</v>
      </c>
      <c r="G1930" s="6" t="s">
        <v>29</v>
      </c>
      <c r="H1930" t="s">
        <v>199</v>
      </c>
      <c r="I1930" t="s">
        <v>21</v>
      </c>
      <c r="J1930" t="s">
        <v>22</v>
      </c>
      <c r="K1930">
        <v>0.6</v>
      </c>
      <c r="L1930">
        <v>35</v>
      </c>
      <c r="M1930" t="s">
        <v>220</v>
      </c>
      <c r="N1930">
        <v>35</v>
      </c>
      <c r="P1930" cm="1">
        <f t="array" ref="P1930">IF(Q1930&gt;0,INDEX(Q1930:Q23654,MATCH(TRUE,INDEX(Q1930:Q23654="",,),0)-1),"")</f>
        <v>11</v>
      </c>
      <c r="Q1930">
        <v>6</v>
      </c>
      <c r="R1930">
        <f t="shared" si="32"/>
        <v>0</v>
      </c>
    </row>
    <row r="1931" spans="1:18" x14ac:dyDescent="0.3">
      <c r="A1931" t="s">
        <v>190</v>
      </c>
      <c r="B1931" s="1">
        <v>38594</v>
      </c>
      <c r="C1931" t="s">
        <v>191</v>
      </c>
      <c r="D1931" t="s">
        <v>227</v>
      </c>
      <c r="E1931" t="s">
        <v>228</v>
      </c>
      <c r="G1931" s="6" t="s">
        <v>29</v>
      </c>
      <c r="H1931" t="s">
        <v>154</v>
      </c>
      <c r="I1931" t="s">
        <v>21</v>
      </c>
      <c r="J1931" t="s">
        <v>22</v>
      </c>
      <c r="K1931">
        <v>0.5</v>
      </c>
      <c r="L1931">
        <v>444</v>
      </c>
      <c r="M1931" t="s">
        <v>220</v>
      </c>
      <c r="N1931">
        <v>444</v>
      </c>
      <c r="P1931" cm="1">
        <f t="array" ref="P1931">IF(Q1931&gt;0,INDEX(Q1931:Q23655,MATCH(TRUE,INDEX(Q1931:Q23655="",,),0)-1),"")</f>
        <v>11</v>
      </c>
      <c r="Q1931">
        <v>6</v>
      </c>
      <c r="R1931">
        <f t="shared" si="32"/>
        <v>0</v>
      </c>
    </row>
    <row r="1932" spans="1:18" x14ac:dyDescent="0.3">
      <c r="A1932" t="s">
        <v>190</v>
      </c>
      <c r="B1932" s="1">
        <v>38594</v>
      </c>
      <c r="C1932" t="s">
        <v>191</v>
      </c>
      <c r="D1932" t="s">
        <v>227</v>
      </c>
      <c r="E1932" t="s">
        <v>228</v>
      </c>
      <c r="G1932" s="6" t="s">
        <v>29</v>
      </c>
      <c r="H1932" t="s">
        <v>70</v>
      </c>
      <c r="I1932" t="s">
        <v>26</v>
      </c>
      <c r="J1932" t="s">
        <v>27</v>
      </c>
      <c r="K1932">
        <v>8.3000000000000007</v>
      </c>
      <c r="L1932">
        <v>14.8</v>
      </c>
      <c r="M1932" t="s">
        <v>220</v>
      </c>
      <c r="N1932">
        <v>14.8</v>
      </c>
      <c r="P1932" cm="1">
        <f t="array" ref="P1932">IF(Q1932&gt;0,INDEX(Q1932:Q23656,MATCH(TRUE,INDEX(Q1932:Q23656="",,),0)-1),"")</f>
        <v>11</v>
      </c>
      <c r="Q1932">
        <v>6</v>
      </c>
      <c r="R1932">
        <f t="shared" si="32"/>
        <v>0</v>
      </c>
    </row>
    <row r="1933" spans="1:18" x14ac:dyDescent="0.3">
      <c r="A1933" t="s">
        <v>190</v>
      </c>
      <c r="B1933" s="1">
        <v>38594</v>
      </c>
      <c r="C1933" t="s">
        <v>191</v>
      </c>
      <c r="D1933" t="s">
        <v>227</v>
      </c>
      <c r="E1933" t="s">
        <v>228</v>
      </c>
      <c r="G1933" t="s">
        <v>19</v>
      </c>
      <c r="H1933" t="s">
        <v>194</v>
      </c>
      <c r="I1933" t="s">
        <v>21</v>
      </c>
      <c r="J1933" t="s">
        <v>22</v>
      </c>
      <c r="K1933">
        <v>20.2</v>
      </c>
      <c r="L1933">
        <v>758</v>
      </c>
      <c r="M1933" t="s">
        <v>221</v>
      </c>
      <c r="N1933">
        <v>758</v>
      </c>
      <c r="P1933" cm="1">
        <f t="array" ref="P1933">IF(Q1933&gt;0,INDEX(Q1933:Q23657,MATCH(TRUE,INDEX(Q1933:Q23657="",,),0)-1),"")</f>
        <v>11</v>
      </c>
      <c r="Q1933">
        <v>7</v>
      </c>
      <c r="R1933">
        <f t="shared" si="32"/>
        <v>0</v>
      </c>
    </row>
    <row r="1934" spans="1:18" x14ac:dyDescent="0.3">
      <c r="A1934" t="s">
        <v>190</v>
      </c>
      <c r="B1934" s="1">
        <v>38594</v>
      </c>
      <c r="C1934" t="s">
        <v>191</v>
      </c>
      <c r="D1934" t="s">
        <v>227</v>
      </c>
      <c r="E1934" t="s">
        <v>228</v>
      </c>
      <c r="G1934" t="s">
        <v>19</v>
      </c>
      <c r="H1934" t="s">
        <v>30</v>
      </c>
      <c r="I1934" t="s">
        <v>21</v>
      </c>
      <c r="J1934" t="s">
        <v>22</v>
      </c>
      <c r="K1934">
        <v>17.2</v>
      </c>
      <c r="L1934">
        <v>133</v>
      </c>
      <c r="M1934" t="s">
        <v>221</v>
      </c>
      <c r="N1934">
        <v>175</v>
      </c>
      <c r="P1934" cm="1">
        <f t="array" ref="P1934">IF(Q1934&gt;0,INDEX(Q1934:Q23658,MATCH(TRUE,INDEX(Q1934:Q23658="",,),0)-1),"")</f>
        <v>11</v>
      </c>
      <c r="Q1934">
        <v>7</v>
      </c>
      <c r="R1934">
        <f t="shared" si="32"/>
        <v>0</v>
      </c>
    </row>
    <row r="1935" spans="1:18" x14ac:dyDescent="0.3">
      <c r="A1935" t="s">
        <v>190</v>
      </c>
      <c r="B1935" s="1">
        <v>38594</v>
      </c>
      <c r="C1935" t="s">
        <v>191</v>
      </c>
      <c r="D1935" t="s">
        <v>227</v>
      </c>
      <c r="E1935" t="s">
        <v>228</v>
      </c>
      <c r="G1935" t="s">
        <v>19</v>
      </c>
      <c r="H1935" t="s">
        <v>196</v>
      </c>
      <c r="I1935" t="s">
        <v>21</v>
      </c>
      <c r="J1935" t="s">
        <v>22</v>
      </c>
      <c r="K1935">
        <v>3.9</v>
      </c>
      <c r="L1935">
        <v>343</v>
      </c>
      <c r="M1935" t="s">
        <v>221</v>
      </c>
      <c r="N1935">
        <v>343</v>
      </c>
      <c r="P1935" cm="1">
        <f t="array" ref="P1935">IF(Q1935&gt;0,INDEX(Q1935:Q23659,MATCH(TRUE,INDEX(Q1935:Q23659="",,),0)-1),"")</f>
        <v>11</v>
      </c>
      <c r="Q1935">
        <v>7</v>
      </c>
      <c r="R1935">
        <f t="shared" si="32"/>
        <v>0</v>
      </c>
    </row>
    <row r="1936" spans="1:18" x14ac:dyDescent="0.3">
      <c r="A1936" t="s">
        <v>190</v>
      </c>
      <c r="B1936" s="1">
        <v>38594</v>
      </c>
      <c r="C1936" t="s">
        <v>191</v>
      </c>
      <c r="D1936" t="s">
        <v>227</v>
      </c>
      <c r="E1936" t="s">
        <v>228</v>
      </c>
      <c r="G1936" t="s">
        <v>19</v>
      </c>
      <c r="H1936" t="s">
        <v>214</v>
      </c>
      <c r="I1936" t="s">
        <v>21</v>
      </c>
      <c r="J1936" t="s">
        <v>22</v>
      </c>
      <c r="K1936">
        <v>1</v>
      </c>
      <c r="L1936">
        <v>35</v>
      </c>
      <c r="M1936" t="s">
        <v>221</v>
      </c>
      <c r="N1936">
        <v>35</v>
      </c>
      <c r="P1936" cm="1">
        <f t="array" ref="P1936">IF(Q1936&gt;0,INDEX(Q1936:Q23660,MATCH(TRUE,INDEX(Q1936:Q23660="",,),0)-1),"")</f>
        <v>11</v>
      </c>
      <c r="Q1936">
        <v>7</v>
      </c>
      <c r="R1936">
        <f t="shared" si="32"/>
        <v>0</v>
      </c>
    </row>
    <row r="1937" spans="1:18" x14ac:dyDescent="0.3">
      <c r="A1937" t="s">
        <v>190</v>
      </c>
      <c r="B1937" s="1">
        <v>38594</v>
      </c>
      <c r="C1937" t="s">
        <v>191</v>
      </c>
      <c r="D1937" t="s">
        <v>227</v>
      </c>
      <c r="E1937" t="s">
        <v>228</v>
      </c>
      <c r="G1937" t="s">
        <v>19</v>
      </c>
      <c r="H1937" t="s">
        <v>53</v>
      </c>
      <c r="I1937" t="s">
        <v>26</v>
      </c>
      <c r="J1937" t="s">
        <v>27</v>
      </c>
      <c r="K1937">
        <v>473.7</v>
      </c>
      <c r="L1937">
        <v>15.8</v>
      </c>
      <c r="M1937" t="s">
        <v>221</v>
      </c>
      <c r="N1937">
        <v>20</v>
      </c>
      <c r="P1937" cm="1">
        <f t="array" ref="P1937">IF(Q1937&gt;0,INDEX(Q1937:Q23661,MATCH(TRUE,INDEX(Q1937:Q23661="",,),0)-1),"")</f>
        <v>11</v>
      </c>
      <c r="Q1937">
        <v>7</v>
      </c>
      <c r="R1937">
        <f t="shared" si="32"/>
        <v>0</v>
      </c>
    </row>
    <row r="1938" spans="1:18" x14ac:dyDescent="0.3">
      <c r="A1938" t="s">
        <v>190</v>
      </c>
      <c r="B1938" s="1">
        <v>38594</v>
      </c>
      <c r="C1938" t="s">
        <v>191</v>
      </c>
      <c r="D1938" t="s">
        <v>227</v>
      </c>
      <c r="E1938" t="s">
        <v>228</v>
      </c>
      <c r="G1938" t="s">
        <v>19</v>
      </c>
      <c r="H1938" t="s">
        <v>64</v>
      </c>
      <c r="I1938" t="s">
        <v>26</v>
      </c>
      <c r="J1938" t="s">
        <v>27</v>
      </c>
      <c r="K1938">
        <v>343.9</v>
      </c>
      <c r="L1938">
        <v>13.95</v>
      </c>
      <c r="M1938" t="s">
        <v>221</v>
      </c>
      <c r="N1938">
        <v>33</v>
      </c>
      <c r="P1938" cm="1">
        <f t="array" ref="P1938">IF(Q1938&gt;0,INDEX(Q1938:Q23662,MATCH(TRUE,INDEX(Q1938:Q23662="",,),0)-1),"")</f>
        <v>11</v>
      </c>
      <c r="Q1938">
        <v>7</v>
      </c>
      <c r="R1938">
        <f t="shared" si="32"/>
        <v>0</v>
      </c>
    </row>
    <row r="1939" spans="1:18" x14ac:dyDescent="0.3">
      <c r="A1939" t="s">
        <v>190</v>
      </c>
      <c r="B1939" s="1">
        <v>38594</v>
      </c>
      <c r="C1939" t="s">
        <v>191</v>
      </c>
      <c r="D1939" t="s">
        <v>227</v>
      </c>
      <c r="E1939" t="s">
        <v>228</v>
      </c>
      <c r="G1939" s="6" t="s">
        <v>29</v>
      </c>
      <c r="H1939" t="s">
        <v>197</v>
      </c>
      <c r="I1939" t="s">
        <v>21</v>
      </c>
      <c r="J1939" t="s">
        <v>22</v>
      </c>
      <c r="K1939">
        <v>0.7</v>
      </c>
      <c r="L1939">
        <v>38</v>
      </c>
      <c r="M1939" t="s">
        <v>221</v>
      </c>
      <c r="N1939">
        <v>38</v>
      </c>
      <c r="P1939" cm="1">
        <f t="array" ref="P1939">IF(Q1939&gt;0,INDEX(Q1939:Q23663,MATCH(TRUE,INDEX(Q1939:Q23663="",,),0)-1),"")</f>
        <v>11</v>
      </c>
      <c r="Q1939">
        <v>7</v>
      </c>
      <c r="R1939">
        <f t="shared" si="32"/>
        <v>0</v>
      </c>
    </row>
    <row r="1940" spans="1:18" x14ac:dyDescent="0.3">
      <c r="A1940" t="s">
        <v>190</v>
      </c>
      <c r="B1940" s="1">
        <v>38594</v>
      </c>
      <c r="C1940" t="s">
        <v>191</v>
      </c>
      <c r="D1940" t="s">
        <v>227</v>
      </c>
      <c r="E1940" t="s">
        <v>228</v>
      </c>
      <c r="G1940" s="6" t="s">
        <v>29</v>
      </c>
      <c r="H1940" t="s">
        <v>199</v>
      </c>
      <c r="I1940" t="s">
        <v>21</v>
      </c>
      <c r="J1940" t="s">
        <v>22</v>
      </c>
      <c r="K1940">
        <v>0.6</v>
      </c>
      <c r="L1940">
        <v>35</v>
      </c>
      <c r="M1940" t="s">
        <v>221</v>
      </c>
      <c r="N1940">
        <v>35</v>
      </c>
      <c r="P1940" cm="1">
        <f t="array" ref="P1940">IF(Q1940&gt;0,INDEX(Q1940:Q23664,MATCH(TRUE,INDEX(Q1940:Q23664="",,),0)-1),"")</f>
        <v>11</v>
      </c>
      <c r="Q1940">
        <v>7</v>
      </c>
      <c r="R1940">
        <f t="shared" si="32"/>
        <v>0</v>
      </c>
    </row>
    <row r="1941" spans="1:18" x14ac:dyDescent="0.3">
      <c r="A1941" t="s">
        <v>190</v>
      </c>
      <c r="B1941" s="1">
        <v>38594</v>
      </c>
      <c r="C1941" t="s">
        <v>191</v>
      </c>
      <c r="D1941" t="s">
        <v>227</v>
      </c>
      <c r="E1941" t="s">
        <v>228</v>
      </c>
      <c r="G1941" s="6" t="s">
        <v>29</v>
      </c>
      <c r="H1941" t="s">
        <v>154</v>
      </c>
      <c r="I1941" t="s">
        <v>21</v>
      </c>
      <c r="J1941" t="s">
        <v>22</v>
      </c>
      <c r="K1941">
        <v>0.5</v>
      </c>
      <c r="L1941">
        <v>444</v>
      </c>
      <c r="M1941" t="s">
        <v>221</v>
      </c>
      <c r="N1941">
        <v>444</v>
      </c>
      <c r="P1941" cm="1">
        <f t="array" ref="P1941">IF(Q1941&gt;0,INDEX(Q1941:Q23665,MATCH(TRUE,INDEX(Q1941:Q23665="",,),0)-1),"")</f>
        <v>11</v>
      </c>
      <c r="Q1941">
        <v>7</v>
      </c>
      <c r="R1941">
        <f t="shared" si="32"/>
        <v>0</v>
      </c>
    </row>
    <row r="1942" spans="1:18" x14ac:dyDescent="0.3">
      <c r="A1942" t="s">
        <v>190</v>
      </c>
      <c r="B1942" s="1">
        <v>38594</v>
      </c>
      <c r="C1942" t="s">
        <v>191</v>
      </c>
      <c r="D1942" t="s">
        <v>227</v>
      </c>
      <c r="E1942" t="s">
        <v>228</v>
      </c>
      <c r="G1942" s="6" t="s">
        <v>29</v>
      </c>
      <c r="H1942" t="s">
        <v>70</v>
      </c>
      <c r="I1942" t="s">
        <v>26</v>
      </c>
      <c r="J1942" t="s">
        <v>27</v>
      </c>
      <c r="K1942">
        <v>8.3000000000000007</v>
      </c>
      <c r="L1942">
        <v>14.8</v>
      </c>
      <c r="M1942" t="s">
        <v>221</v>
      </c>
      <c r="N1942">
        <v>14.8</v>
      </c>
      <c r="P1942" cm="1">
        <f t="array" ref="P1942">IF(Q1942&gt;0,INDEX(Q1942:Q23666,MATCH(TRUE,INDEX(Q1942:Q23666="",,),0)-1),"")</f>
        <v>11</v>
      </c>
      <c r="Q1942">
        <v>7</v>
      </c>
      <c r="R1942">
        <f t="shared" si="32"/>
        <v>0</v>
      </c>
    </row>
    <row r="1943" spans="1:18" x14ac:dyDescent="0.3">
      <c r="A1943" t="s">
        <v>190</v>
      </c>
      <c r="B1943" s="1">
        <v>38594</v>
      </c>
      <c r="C1943" t="s">
        <v>191</v>
      </c>
      <c r="D1943" t="s">
        <v>227</v>
      </c>
      <c r="E1943" t="s">
        <v>228</v>
      </c>
      <c r="G1943" t="s">
        <v>19</v>
      </c>
      <c r="H1943" t="s">
        <v>194</v>
      </c>
      <c r="I1943" t="s">
        <v>21</v>
      </c>
      <c r="J1943" t="s">
        <v>22</v>
      </c>
      <c r="K1943">
        <v>20.2</v>
      </c>
      <c r="L1943">
        <v>758</v>
      </c>
      <c r="M1943" t="s">
        <v>208</v>
      </c>
      <c r="N1943">
        <v>825</v>
      </c>
      <c r="P1943" cm="1">
        <f t="array" ref="P1943">IF(Q1943&gt;0,INDEX(Q1943:Q23667,MATCH(TRUE,INDEX(Q1943:Q23667="",,),0)-1),"")</f>
        <v>11</v>
      </c>
      <c r="Q1943">
        <v>8</v>
      </c>
      <c r="R1943">
        <f t="shared" si="32"/>
        <v>0</v>
      </c>
    </row>
    <row r="1944" spans="1:18" x14ac:dyDescent="0.3">
      <c r="A1944" t="s">
        <v>190</v>
      </c>
      <c r="B1944" s="1">
        <v>38594</v>
      </c>
      <c r="C1944" t="s">
        <v>191</v>
      </c>
      <c r="D1944" t="s">
        <v>227</v>
      </c>
      <c r="E1944" t="s">
        <v>228</v>
      </c>
      <c r="G1944" t="s">
        <v>19</v>
      </c>
      <c r="H1944" t="s">
        <v>30</v>
      </c>
      <c r="I1944" t="s">
        <v>21</v>
      </c>
      <c r="J1944" t="s">
        <v>22</v>
      </c>
      <c r="K1944">
        <v>17.2</v>
      </c>
      <c r="L1944">
        <v>133</v>
      </c>
      <c r="M1944" t="s">
        <v>208</v>
      </c>
      <c r="N1944">
        <v>180</v>
      </c>
      <c r="P1944" cm="1">
        <f t="array" ref="P1944">IF(Q1944&gt;0,INDEX(Q1944:Q23668,MATCH(TRUE,INDEX(Q1944:Q23668="",,),0)-1),"")</f>
        <v>11</v>
      </c>
      <c r="Q1944">
        <v>8</v>
      </c>
      <c r="R1944">
        <f t="shared" si="32"/>
        <v>0</v>
      </c>
    </row>
    <row r="1945" spans="1:18" x14ac:dyDescent="0.3">
      <c r="A1945" t="s">
        <v>190</v>
      </c>
      <c r="B1945" s="1">
        <v>38594</v>
      </c>
      <c r="C1945" t="s">
        <v>191</v>
      </c>
      <c r="D1945" t="s">
        <v>227</v>
      </c>
      <c r="E1945" t="s">
        <v>228</v>
      </c>
      <c r="G1945" t="s">
        <v>19</v>
      </c>
      <c r="H1945" t="s">
        <v>196</v>
      </c>
      <c r="I1945" t="s">
        <v>21</v>
      </c>
      <c r="J1945" t="s">
        <v>22</v>
      </c>
      <c r="K1945">
        <v>3.9</v>
      </c>
      <c r="L1945">
        <v>343</v>
      </c>
      <c r="M1945" t="s">
        <v>208</v>
      </c>
      <c r="N1945">
        <v>350</v>
      </c>
      <c r="P1945" cm="1">
        <f t="array" ref="P1945">IF(Q1945&gt;0,INDEX(Q1945:Q23669,MATCH(TRUE,INDEX(Q1945:Q23669="",,),0)-1),"")</f>
        <v>11</v>
      </c>
      <c r="Q1945">
        <v>8</v>
      </c>
      <c r="R1945">
        <f t="shared" si="32"/>
        <v>0</v>
      </c>
    </row>
    <row r="1946" spans="1:18" x14ac:dyDescent="0.3">
      <c r="A1946" t="s">
        <v>190</v>
      </c>
      <c r="B1946" s="1">
        <v>38594</v>
      </c>
      <c r="C1946" t="s">
        <v>191</v>
      </c>
      <c r="D1946" t="s">
        <v>227</v>
      </c>
      <c r="E1946" t="s">
        <v>228</v>
      </c>
      <c r="G1946" t="s">
        <v>19</v>
      </c>
      <c r="H1946" t="s">
        <v>214</v>
      </c>
      <c r="I1946" t="s">
        <v>21</v>
      </c>
      <c r="J1946" t="s">
        <v>22</v>
      </c>
      <c r="K1946">
        <v>1</v>
      </c>
      <c r="L1946">
        <v>35</v>
      </c>
      <c r="M1946" t="s">
        <v>208</v>
      </c>
      <c r="N1946">
        <v>35</v>
      </c>
      <c r="P1946" cm="1">
        <f t="array" ref="P1946">IF(Q1946&gt;0,INDEX(Q1946:Q23670,MATCH(TRUE,INDEX(Q1946:Q23670="",,),0)-1),"")</f>
        <v>11</v>
      </c>
      <c r="Q1946">
        <v>8</v>
      </c>
      <c r="R1946">
        <f t="shared" si="32"/>
        <v>0</v>
      </c>
    </row>
    <row r="1947" spans="1:18" x14ac:dyDescent="0.3">
      <c r="A1947" t="s">
        <v>190</v>
      </c>
      <c r="B1947" s="1">
        <v>38594</v>
      </c>
      <c r="C1947" t="s">
        <v>191</v>
      </c>
      <c r="D1947" t="s">
        <v>227</v>
      </c>
      <c r="E1947" t="s">
        <v>228</v>
      </c>
      <c r="G1947" t="s">
        <v>19</v>
      </c>
      <c r="H1947" t="s">
        <v>53</v>
      </c>
      <c r="I1947" t="s">
        <v>26</v>
      </c>
      <c r="J1947" t="s">
        <v>27</v>
      </c>
      <c r="K1947">
        <v>473.7</v>
      </c>
      <c r="L1947">
        <v>15.8</v>
      </c>
      <c r="M1947" t="s">
        <v>208</v>
      </c>
      <c r="N1947">
        <v>25</v>
      </c>
      <c r="P1947" cm="1">
        <f t="array" ref="P1947">IF(Q1947&gt;0,INDEX(Q1947:Q23671,MATCH(TRUE,INDEX(Q1947:Q23671="",,),0)-1),"")</f>
        <v>11</v>
      </c>
      <c r="Q1947">
        <v>8</v>
      </c>
      <c r="R1947">
        <f t="shared" si="32"/>
        <v>0</v>
      </c>
    </row>
    <row r="1948" spans="1:18" x14ac:dyDescent="0.3">
      <c r="A1948" t="s">
        <v>190</v>
      </c>
      <c r="B1948" s="1">
        <v>38594</v>
      </c>
      <c r="C1948" t="s">
        <v>191</v>
      </c>
      <c r="D1948" t="s">
        <v>227</v>
      </c>
      <c r="E1948" t="s">
        <v>228</v>
      </c>
      <c r="G1948" t="s">
        <v>19</v>
      </c>
      <c r="H1948" t="s">
        <v>64</v>
      </c>
      <c r="I1948" t="s">
        <v>26</v>
      </c>
      <c r="J1948" t="s">
        <v>27</v>
      </c>
      <c r="K1948">
        <v>343.9</v>
      </c>
      <c r="L1948">
        <v>13.95</v>
      </c>
      <c r="M1948" t="s">
        <v>208</v>
      </c>
      <c r="N1948">
        <v>18</v>
      </c>
      <c r="P1948" cm="1">
        <f t="array" ref="P1948">IF(Q1948&gt;0,INDEX(Q1948:Q23672,MATCH(TRUE,INDEX(Q1948:Q23672="",,),0)-1),"")</f>
        <v>11</v>
      </c>
      <c r="Q1948">
        <v>8</v>
      </c>
      <c r="R1948">
        <f t="shared" si="32"/>
        <v>0</v>
      </c>
    </row>
    <row r="1949" spans="1:18" x14ac:dyDescent="0.3">
      <c r="A1949" t="s">
        <v>190</v>
      </c>
      <c r="B1949" s="1">
        <v>38594</v>
      </c>
      <c r="C1949" t="s">
        <v>191</v>
      </c>
      <c r="D1949" t="s">
        <v>227</v>
      </c>
      <c r="E1949" t="s">
        <v>228</v>
      </c>
      <c r="G1949" s="6" t="s">
        <v>29</v>
      </c>
      <c r="H1949" t="s">
        <v>197</v>
      </c>
      <c r="I1949" t="s">
        <v>21</v>
      </c>
      <c r="J1949" t="s">
        <v>22</v>
      </c>
      <c r="K1949">
        <v>0.7</v>
      </c>
      <c r="L1949">
        <v>38</v>
      </c>
      <c r="M1949" t="s">
        <v>208</v>
      </c>
      <c r="N1949">
        <v>38</v>
      </c>
      <c r="P1949" cm="1">
        <f t="array" ref="P1949">IF(Q1949&gt;0,INDEX(Q1949:Q23673,MATCH(TRUE,INDEX(Q1949:Q23673="",,),0)-1),"")</f>
        <v>11</v>
      </c>
      <c r="Q1949">
        <v>8</v>
      </c>
      <c r="R1949">
        <f t="shared" si="32"/>
        <v>0</v>
      </c>
    </row>
    <row r="1950" spans="1:18" x14ac:dyDescent="0.3">
      <c r="A1950" t="s">
        <v>190</v>
      </c>
      <c r="B1950" s="1">
        <v>38594</v>
      </c>
      <c r="C1950" t="s">
        <v>191</v>
      </c>
      <c r="D1950" t="s">
        <v>227</v>
      </c>
      <c r="E1950" t="s">
        <v>228</v>
      </c>
      <c r="G1950" s="6" t="s">
        <v>29</v>
      </c>
      <c r="H1950" t="s">
        <v>199</v>
      </c>
      <c r="I1950" t="s">
        <v>21</v>
      </c>
      <c r="J1950" t="s">
        <v>22</v>
      </c>
      <c r="K1950">
        <v>0.6</v>
      </c>
      <c r="L1950">
        <v>35</v>
      </c>
      <c r="M1950" t="s">
        <v>208</v>
      </c>
      <c r="N1950">
        <v>35</v>
      </c>
      <c r="P1950" cm="1">
        <f t="array" ref="P1950">IF(Q1950&gt;0,INDEX(Q1950:Q23674,MATCH(TRUE,INDEX(Q1950:Q23674="",,),0)-1),"")</f>
        <v>11</v>
      </c>
      <c r="Q1950">
        <v>8</v>
      </c>
      <c r="R1950">
        <f t="shared" si="32"/>
        <v>0</v>
      </c>
    </row>
    <row r="1951" spans="1:18" x14ac:dyDescent="0.3">
      <c r="A1951" t="s">
        <v>190</v>
      </c>
      <c r="B1951" s="1">
        <v>38594</v>
      </c>
      <c r="C1951" t="s">
        <v>191</v>
      </c>
      <c r="D1951" t="s">
        <v>227</v>
      </c>
      <c r="E1951" t="s">
        <v>228</v>
      </c>
      <c r="G1951" s="6" t="s">
        <v>29</v>
      </c>
      <c r="H1951" t="s">
        <v>154</v>
      </c>
      <c r="I1951" t="s">
        <v>21</v>
      </c>
      <c r="J1951" t="s">
        <v>22</v>
      </c>
      <c r="K1951">
        <v>0.5</v>
      </c>
      <c r="L1951">
        <v>444</v>
      </c>
      <c r="M1951" t="s">
        <v>208</v>
      </c>
      <c r="N1951">
        <v>444</v>
      </c>
      <c r="P1951" cm="1">
        <f t="array" ref="P1951">IF(Q1951&gt;0,INDEX(Q1951:Q23675,MATCH(TRUE,INDEX(Q1951:Q23675="",,),0)-1),"")</f>
        <v>11</v>
      </c>
      <c r="Q1951">
        <v>8</v>
      </c>
      <c r="R1951">
        <f t="shared" si="32"/>
        <v>0</v>
      </c>
    </row>
    <row r="1952" spans="1:18" x14ac:dyDescent="0.3">
      <c r="A1952" t="s">
        <v>190</v>
      </c>
      <c r="B1952" s="1">
        <v>38594</v>
      </c>
      <c r="C1952" t="s">
        <v>191</v>
      </c>
      <c r="D1952" t="s">
        <v>227</v>
      </c>
      <c r="E1952" t="s">
        <v>228</v>
      </c>
      <c r="G1952" s="6" t="s">
        <v>29</v>
      </c>
      <c r="H1952" t="s">
        <v>70</v>
      </c>
      <c r="I1952" t="s">
        <v>26</v>
      </c>
      <c r="J1952" t="s">
        <v>27</v>
      </c>
      <c r="K1952">
        <v>8.3000000000000007</v>
      </c>
      <c r="L1952">
        <v>14.8</v>
      </c>
      <c r="M1952" t="s">
        <v>208</v>
      </c>
      <c r="N1952">
        <v>14.8</v>
      </c>
      <c r="P1952" cm="1">
        <f t="array" ref="P1952">IF(Q1952&gt;0,INDEX(Q1952:Q23676,MATCH(TRUE,INDEX(Q1952:Q23676="",,),0)-1),"")</f>
        <v>11</v>
      </c>
      <c r="Q1952">
        <v>8</v>
      </c>
      <c r="R1952">
        <f t="shared" si="32"/>
        <v>0</v>
      </c>
    </row>
    <row r="1953" spans="1:18" x14ac:dyDescent="0.3">
      <c r="A1953" t="s">
        <v>190</v>
      </c>
      <c r="B1953" s="1">
        <v>38594</v>
      </c>
      <c r="C1953" t="s">
        <v>191</v>
      </c>
      <c r="D1953" t="s">
        <v>227</v>
      </c>
      <c r="E1953" t="s">
        <v>228</v>
      </c>
      <c r="G1953" t="s">
        <v>19</v>
      </c>
      <c r="H1953" t="s">
        <v>194</v>
      </c>
      <c r="I1953" t="s">
        <v>21</v>
      </c>
      <c r="J1953" t="s">
        <v>22</v>
      </c>
      <c r="K1953">
        <v>20.2</v>
      </c>
      <c r="L1953">
        <v>758</v>
      </c>
      <c r="M1953" t="s">
        <v>202</v>
      </c>
      <c r="N1953">
        <v>758</v>
      </c>
      <c r="P1953" cm="1">
        <f t="array" ref="P1953">IF(Q1953&gt;0,INDEX(Q1953:Q23677,MATCH(TRUE,INDEX(Q1953:Q23677="",,),0)-1),"")</f>
        <v>11</v>
      </c>
      <c r="Q1953">
        <v>9</v>
      </c>
      <c r="R1953">
        <f t="shared" si="32"/>
        <v>0</v>
      </c>
    </row>
    <row r="1954" spans="1:18" x14ac:dyDescent="0.3">
      <c r="A1954" t="s">
        <v>190</v>
      </c>
      <c r="B1954" s="1">
        <v>38594</v>
      </c>
      <c r="C1954" t="s">
        <v>191</v>
      </c>
      <c r="D1954" t="s">
        <v>227</v>
      </c>
      <c r="E1954" t="s">
        <v>228</v>
      </c>
      <c r="G1954" t="s">
        <v>19</v>
      </c>
      <c r="H1954" t="s">
        <v>30</v>
      </c>
      <c r="I1954" t="s">
        <v>21</v>
      </c>
      <c r="J1954" t="s">
        <v>22</v>
      </c>
      <c r="K1954">
        <v>17.2</v>
      </c>
      <c r="L1954">
        <v>133</v>
      </c>
      <c r="M1954" t="s">
        <v>202</v>
      </c>
      <c r="N1954">
        <v>150</v>
      </c>
      <c r="P1954" cm="1">
        <f t="array" ref="P1954">IF(Q1954&gt;0,INDEX(Q1954:Q23678,MATCH(TRUE,INDEX(Q1954:Q23678="",,),0)-1),"")</f>
        <v>11</v>
      </c>
      <c r="Q1954">
        <v>9</v>
      </c>
      <c r="R1954">
        <f t="shared" si="32"/>
        <v>0</v>
      </c>
    </row>
    <row r="1955" spans="1:18" x14ac:dyDescent="0.3">
      <c r="A1955" t="s">
        <v>190</v>
      </c>
      <c r="B1955" s="1">
        <v>38594</v>
      </c>
      <c r="C1955" t="s">
        <v>191</v>
      </c>
      <c r="D1955" t="s">
        <v>227</v>
      </c>
      <c r="E1955" t="s">
        <v>228</v>
      </c>
      <c r="G1955" t="s">
        <v>19</v>
      </c>
      <c r="H1955" t="s">
        <v>196</v>
      </c>
      <c r="I1955" t="s">
        <v>21</v>
      </c>
      <c r="J1955" t="s">
        <v>22</v>
      </c>
      <c r="K1955">
        <v>3.9</v>
      </c>
      <c r="L1955">
        <v>343</v>
      </c>
      <c r="M1955" t="s">
        <v>202</v>
      </c>
      <c r="N1955">
        <v>350</v>
      </c>
      <c r="P1955" cm="1">
        <f t="array" ref="P1955">IF(Q1955&gt;0,INDEX(Q1955:Q23679,MATCH(TRUE,INDEX(Q1955:Q23679="",,),0)-1),"")</f>
        <v>11</v>
      </c>
      <c r="Q1955">
        <v>9</v>
      </c>
      <c r="R1955">
        <f t="shared" si="32"/>
        <v>0</v>
      </c>
    </row>
    <row r="1956" spans="1:18" x14ac:dyDescent="0.3">
      <c r="A1956" t="s">
        <v>190</v>
      </c>
      <c r="B1956" s="1">
        <v>38594</v>
      </c>
      <c r="C1956" t="s">
        <v>191</v>
      </c>
      <c r="D1956" t="s">
        <v>227</v>
      </c>
      <c r="E1956" t="s">
        <v>228</v>
      </c>
      <c r="G1956" t="s">
        <v>19</v>
      </c>
      <c r="H1956" t="s">
        <v>214</v>
      </c>
      <c r="I1956" t="s">
        <v>21</v>
      </c>
      <c r="J1956" t="s">
        <v>22</v>
      </c>
      <c r="K1956">
        <v>1</v>
      </c>
      <c r="L1956">
        <v>35</v>
      </c>
      <c r="M1956" t="s">
        <v>202</v>
      </c>
      <c r="N1956">
        <v>40</v>
      </c>
      <c r="P1956" cm="1">
        <f t="array" ref="P1956">IF(Q1956&gt;0,INDEX(Q1956:Q23680,MATCH(TRUE,INDEX(Q1956:Q23680="",,),0)-1),"")</f>
        <v>11</v>
      </c>
      <c r="Q1956">
        <v>9</v>
      </c>
      <c r="R1956">
        <f t="shared" si="32"/>
        <v>0</v>
      </c>
    </row>
    <row r="1957" spans="1:18" x14ac:dyDescent="0.3">
      <c r="A1957" t="s">
        <v>190</v>
      </c>
      <c r="B1957" s="1">
        <v>38594</v>
      </c>
      <c r="C1957" t="s">
        <v>191</v>
      </c>
      <c r="D1957" t="s">
        <v>227</v>
      </c>
      <c r="E1957" t="s">
        <v>228</v>
      </c>
      <c r="G1957" t="s">
        <v>19</v>
      </c>
      <c r="H1957" t="s">
        <v>53</v>
      </c>
      <c r="I1957" t="s">
        <v>26</v>
      </c>
      <c r="J1957" t="s">
        <v>27</v>
      </c>
      <c r="K1957">
        <v>473.7</v>
      </c>
      <c r="L1957">
        <v>15.8</v>
      </c>
      <c r="M1957" t="s">
        <v>202</v>
      </c>
      <c r="N1957">
        <v>20</v>
      </c>
      <c r="P1957" cm="1">
        <f t="array" ref="P1957">IF(Q1957&gt;0,INDEX(Q1957:Q23681,MATCH(TRUE,INDEX(Q1957:Q23681="",,),0)-1),"")</f>
        <v>11</v>
      </c>
      <c r="Q1957">
        <v>9</v>
      </c>
      <c r="R1957">
        <f t="shared" si="32"/>
        <v>0</v>
      </c>
    </row>
    <row r="1958" spans="1:18" x14ac:dyDescent="0.3">
      <c r="A1958" t="s">
        <v>190</v>
      </c>
      <c r="B1958" s="1">
        <v>38594</v>
      </c>
      <c r="C1958" t="s">
        <v>191</v>
      </c>
      <c r="D1958" t="s">
        <v>227</v>
      </c>
      <c r="E1958" t="s">
        <v>228</v>
      </c>
      <c r="G1958" t="s">
        <v>19</v>
      </c>
      <c r="H1958" t="s">
        <v>64</v>
      </c>
      <c r="I1958" t="s">
        <v>26</v>
      </c>
      <c r="J1958" t="s">
        <v>27</v>
      </c>
      <c r="K1958">
        <v>343.9</v>
      </c>
      <c r="L1958">
        <v>13.95</v>
      </c>
      <c r="M1958" t="s">
        <v>202</v>
      </c>
      <c r="N1958">
        <v>24</v>
      </c>
      <c r="P1958" cm="1">
        <f t="array" ref="P1958">IF(Q1958&gt;0,INDEX(Q1958:Q23682,MATCH(TRUE,INDEX(Q1958:Q23682="",,),0)-1),"")</f>
        <v>11</v>
      </c>
      <c r="Q1958">
        <v>9</v>
      </c>
      <c r="R1958">
        <f t="shared" si="32"/>
        <v>0</v>
      </c>
    </row>
    <row r="1959" spans="1:18" x14ac:dyDescent="0.3">
      <c r="A1959" t="s">
        <v>190</v>
      </c>
      <c r="B1959" s="1">
        <v>38594</v>
      </c>
      <c r="C1959" t="s">
        <v>191</v>
      </c>
      <c r="D1959" t="s">
        <v>227</v>
      </c>
      <c r="E1959" t="s">
        <v>228</v>
      </c>
      <c r="G1959" s="6" t="s">
        <v>29</v>
      </c>
      <c r="H1959" t="s">
        <v>197</v>
      </c>
      <c r="I1959" t="s">
        <v>21</v>
      </c>
      <c r="J1959" t="s">
        <v>22</v>
      </c>
      <c r="K1959">
        <v>0.7</v>
      </c>
      <c r="L1959">
        <v>38</v>
      </c>
      <c r="M1959" t="s">
        <v>202</v>
      </c>
      <c r="N1959">
        <v>38</v>
      </c>
      <c r="P1959" cm="1">
        <f t="array" ref="P1959">IF(Q1959&gt;0,INDEX(Q1959:Q23683,MATCH(TRUE,INDEX(Q1959:Q23683="",,),0)-1),"")</f>
        <v>11</v>
      </c>
      <c r="Q1959">
        <v>9</v>
      </c>
      <c r="R1959">
        <f t="shared" si="32"/>
        <v>0</v>
      </c>
    </row>
    <row r="1960" spans="1:18" x14ac:dyDescent="0.3">
      <c r="A1960" t="s">
        <v>190</v>
      </c>
      <c r="B1960" s="1">
        <v>38594</v>
      </c>
      <c r="C1960" t="s">
        <v>191</v>
      </c>
      <c r="D1960" t="s">
        <v>227</v>
      </c>
      <c r="E1960" t="s">
        <v>228</v>
      </c>
      <c r="G1960" s="6" t="s">
        <v>29</v>
      </c>
      <c r="H1960" t="s">
        <v>199</v>
      </c>
      <c r="I1960" t="s">
        <v>21</v>
      </c>
      <c r="J1960" t="s">
        <v>22</v>
      </c>
      <c r="K1960">
        <v>0.6</v>
      </c>
      <c r="L1960">
        <v>35</v>
      </c>
      <c r="M1960" t="s">
        <v>202</v>
      </c>
      <c r="N1960">
        <v>35</v>
      </c>
      <c r="P1960" cm="1">
        <f t="array" ref="P1960">IF(Q1960&gt;0,INDEX(Q1960:Q23684,MATCH(TRUE,INDEX(Q1960:Q23684="",,),0)-1),"")</f>
        <v>11</v>
      </c>
      <c r="Q1960">
        <v>9</v>
      </c>
      <c r="R1960">
        <f t="shared" si="32"/>
        <v>0</v>
      </c>
    </row>
    <row r="1961" spans="1:18" x14ac:dyDescent="0.3">
      <c r="A1961" t="s">
        <v>190</v>
      </c>
      <c r="B1961" s="1">
        <v>38594</v>
      </c>
      <c r="C1961" t="s">
        <v>191</v>
      </c>
      <c r="D1961" t="s">
        <v>227</v>
      </c>
      <c r="E1961" t="s">
        <v>228</v>
      </c>
      <c r="G1961" s="6" t="s">
        <v>29</v>
      </c>
      <c r="H1961" t="s">
        <v>154</v>
      </c>
      <c r="I1961" t="s">
        <v>21</v>
      </c>
      <c r="J1961" t="s">
        <v>22</v>
      </c>
      <c r="K1961">
        <v>0.5</v>
      </c>
      <c r="L1961">
        <v>444</v>
      </c>
      <c r="M1961" t="s">
        <v>202</v>
      </c>
      <c r="N1961">
        <v>444</v>
      </c>
      <c r="P1961" cm="1">
        <f t="array" ref="P1961">IF(Q1961&gt;0,INDEX(Q1961:Q23685,MATCH(TRUE,INDEX(Q1961:Q23685="",,),0)-1),"")</f>
        <v>11</v>
      </c>
      <c r="Q1961">
        <v>9</v>
      </c>
      <c r="R1961">
        <f t="shared" si="32"/>
        <v>0</v>
      </c>
    </row>
    <row r="1962" spans="1:18" x14ac:dyDescent="0.3">
      <c r="A1962" t="s">
        <v>190</v>
      </c>
      <c r="B1962" s="1">
        <v>38594</v>
      </c>
      <c r="C1962" t="s">
        <v>191</v>
      </c>
      <c r="D1962" t="s">
        <v>227</v>
      </c>
      <c r="E1962" t="s">
        <v>228</v>
      </c>
      <c r="G1962" s="6" t="s">
        <v>29</v>
      </c>
      <c r="H1962" t="s">
        <v>70</v>
      </c>
      <c r="I1962" t="s">
        <v>26</v>
      </c>
      <c r="J1962" t="s">
        <v>27</v>
      </c>
      <c r="K1962">
        <v>8.3000000000000007</v>
      </c>
      <c r="L1962">
        <v>14.8</v>
      </c>
      <c r="M1962" t="s">
        <v>202</v>
      </c>
      <c r="N1962">
        <v>14.8</v>
      </c>
      <c r="P1962" cm="1">
        <f t="array" ref="P1962">IF(Q1962&gt;0,INDEX(Q1962:Q23686,MATCH(TRUE,INDEX(Q1962:Q23686="",,),0)-1),"")</f>
        <v>11</v>
      </c>
      <c r="Q1962">
        <v>9</v>
      </c>
      <c r="R1962">
        <f t="shared" si="32"/>
        <v>0</v>
      </c>
    </row>
    <row r="1963" spans="1:18" x14ac:dyDescent="0.3">
      <c r="A1963" t="s">
        <v>190</v>
      </c>
      <c r="B1963" s="1">
        <v>38594</v>
      </c>
      <c r="C1963" t="s">
        <v>191</v>
      </c>
      <c r="D1963" t="s">
        <v>227</v>
      </c>
      <c r="E1963" t="s">
        <v>228</v>
      </c>
      <c r="G1963" t="s">
        <v>19</v>
      </c>
      <c r="H1963" t="s">
        <v>194</v>
      </c>
      <c r="I1963" t="s">
        <v>21</v>
      </c>
      <c r="J1963" t="s">
        <v>22</v>
      </c>
      <c r="K1963">
        <v>20.2</v>
      </c>
      <c r="L1963">
        <v>758</v>
      </c>
      <c r="M1963" t="s">
        <v>223</v>
      </c>
      <c r="N1963">
        <v>759</v>
      </c>
      <c r="P1963" cm="1">
        <f t="array" ref="P1963">IF(Q1963&gt;0,INDEX(Q1963:Q23687,MATCH(TRUE,INDEX(Q1963:Q23687="",,),0)-1),"")</f>
        <v>11</v>
      </c>
      <c r="Q1963">
        <v>10</v>
      </c>
      <c r="R1963">
        <f t="shared" si="32"/>
        <v>0</v>
      </c>
    </row>
    <row r="1964" spans="1:18" x14ac:dyDescent="0.3">
      <c r="A1964" t="s">
        <v>190</v>
      </c>
      <c r="B1964" s="1">
        <v>38594</v>
      </c>
      <c r="C1964" t="s">
        <v>191</v>
      </c>
      <c r="D1964" t="s">
        <v>227</v>
      </c>
      <c r="E1964" t="s">
        <v>228</v>
      </c>
      <c r="G1964" t="s">
        <v>19</v>
      </c>
      <c r="H1964" t="s">
        <v>30</v>
      </c>
      <c r="I1964" t="s">
        <v>21</v>
      </c>
      <c r="J1964" t="s">
        <v>22</v>
      </c>
      <c r="K1964">
        <v>17.2</v>
      </c>
      <c r="L1964">
        <v>133</v>
      </c>
      <c r="M1964" t="s">
        <v>223</v>
      </c>
      <c r="N1964">
        <v>139</v>
      </c>
      <c r="P1964" cm="1">
        <f t="array" ref="P1964">IF(Q1964&gt;0,INDEX(Q1964:Q23688,MATCH(TRUE,INDEX(Q1964:Q23688="",,),0)-1),"")</f>
        <v>11</v>
      </c>
      <c r="Q1964">
        <v>10</v>
      </c>
      <c r="R1964">
        <f t="shared" si="32"/>
        <v>0</v>
      </c>
    </row>
    <row r="1965" spans="1:18" x14ac:dyDescent="0.3">
      <c r="A1965" t="s">
        <v>190</v>
      </c>
      <c r="B1965" s="1">
        <v>38594</v>
      </c>
      <c r="C1965" t="s">
        <v>191</v>
      </c>
      <c r="D1965" t="s">
        <v>227</v>
      </c>
      <c r="E1965" t="s">
        <v>228</v>
      </c>
      <c r="G1965" t="s">
        <v>19</v>
      </c>
      <c r="H1965" t="s">
        <v>196</v>
      </c>
      <c r="I1965" t="s">
        <v>21</v>
      </c>
      <c r="J1965" t="s">
        <v>22</v>
      </c>
      <c r="K1965">
        <v>3.9</v>
      </c>
      <c r="L1965">
        <v>343</v>
      </c>
      <c r="M1965" t="s">
        <v>223</v>
      </c>
      <c r="N1965">
        <v>343</v>
      </c>
      <c r="P1965" cm="1">
        <f t="array" ref="P1965">IF(Q1965&gt;0,INDEX(Q1965:Q23689,MATCH(TRUE,INDEX(Q1965:Q23689="",,),0)-1),"")</f>
        <v>11</v>
      </c>
      <c r="Q1965">
        <v>10</v>
      </c>
      <c r="R1965">
        <f t="shared" si="32"/>
        <v>0</v>
      </c>
    </row>
    <row r="1966" spans="1:18" x14ac:dyDescent="0.3">
      <c r="A1966" t="s">
        <v>190</v>
      </c>
      <c r="B1966" s="1">
        <v>38594</v>
      </c>
      <c r="C1966" t="s">
        <v>191</v>
      </c>
      <c r="D1966" t="s">
        <v>227</v>
      </c>
      <c r="E1966" t="s">
        <v>228</v>
      </c>
      <c r="G1966" t="s">
        <v>19</v>
      </c>
      <c r="H1966" t="s">
        <v>214</v>
      </c>
      <c r="I1966" t="s">
        <v>21</v>
      </c>
      <c r="J1966" t="s">
        <v>22</v>
      </c>
      <c r="K1966">
        <v>1</v>
      </c>
      <c r="L1966">
        <v>35</v>
      </c>
      <c r="M1966" t="s">
        <v>223</v>
      </c>
      <c r="N1966">
        <v>39</v>
      </c>
      <c r="P1966" cm="1">
        <f t="array" ref="P1966">IF(Q1966&gt;0,INDEX(Q1966:Q23690,MATCH(TRUE,INDEX(Q1966:Q23690="",,),0)-1),"")</f>
        <v>11</v>
      </c>
      <c r="Q1966">
        <v>10</v>
      </c>
      <c r="R1966">
        <f t="shared" si="32"/>
        <v>0</v>
      </c>
    </row>
    <row r="1967" spans="1:18" x14ac:dyDescent="0.3">
      <c r="A1967" t="s">
        <v>190</v>
      </c>
      <c r="B1967" s="1">
        <v>38594</v>
      </c>
      <c r="C1967" t="s">
        <v>191</v>
      </c>
      <c r="D1967" t="s">
        <v>227</v>
      </c>
      <c r="E1967" t="s">
        <v>228</v>
      </c>
      <c r="G1967" t="s">
        <v>19</v>
      </c>
      <c r="H1967" t="s">
        <v>53</v>
      </c>
      <c r="I1967" t="s">
        <v>26</v>
      </c>
      <c r="J1967" t="s">
        <v>27</v>
      </c>
      <c r="K1967">
        <v>473.7</v>
      </c>
      <c r="L1967">
        <v>15.8</v>
      </c>
      <c r="M1967" t="s">
        <v>223</v>
      </c>
      <c r="N1967">
        <v>21.99</v>
      </c>
      <c r="P1967" cm="1">
        <f t="array" ref="P1967">IF(Q1967&gt;0,INDEX(Q1967:Q23691,MATCH(TRUE,INDEX(Q1967:Q23691="",,),0)-1),"")</f>
        <v>11</v>
      </c>
      <c r="Q1967">
        <v>10</v>
      </c>
      <c r="R1967">
        <f t="shared" si="32"/>
        <v>0</v>
      </c>
    </row>
    <row r="1968" spans="1:18" x14ac:dyDescent="0.3">
      <c r="A1968" t="s">
        <v>190</v>
      </c>
      <c r="B1968" s="1">
        <v>38594</v>
      </c>
      <c r="C1968" t="s">
        <v>191</v>
      </c>
      <c r="D1968" t="s">
        <v>227</v>
      </c>
      <c r="E1968" t="s">
        <v>228</v>
      </c>
      <c r="G1968" t="s">
        <v>19</v>
      </c>
      <c r="H1968" t="s">
        <v>64</v>
      </c>
      <c r="I1968" t="s">
        <v>26</v>
      </c>
      <c r="J1968" t="s">
        <v>27</v>
      </c>
      <c r="K1968">
        <v>343.9</v>
      </c>
      <c r="L1968">
        <v>13.95</v>
      </c>
      <c r="M1968" t="s">
        <v>223</v>
      </c>
      <c r="N1968">
        <v>17.989999999999998</v>
      </c>
      <c r="P1968" cm="1">
        <f t="array" ref="P1968">IF(Q1968&gt;0,INDEX(Q1968:Q23692,MATCH(TRUE,INDEX(Q1968:Q23692="",,),0)-1),"")</f>
        <v>11</v>
      </c>
      <c r="Q1968">
        <v>10</v>
      </c>
      <c r="R1968">
        <f t="shared" si="32"/>
        <v>0</v>
      </c>
    </row>
    <row r="1969" spans="1:18" x14ac:dyDescent="0.3">
      <c r="A1969" t="s">
        <v>190</v>
      </c>
      <c r="B1969" s="1">
        <v>38594</v>
      </c>
      <c r="C1969" t="s">
        <v>191</v>
      </c>
      <c r="D1969" t="s">
        <v>227</v>
      </c>
      <c r="E1969" t="s">
        <v>228</v>
      </c>
      <c r="G1969" s="6" t="s">
        <v>29</v>
      </c>
      <c r="H1969" t="s">
        <v>197</v>
      </c>
      <c r="I1969" t="s">
        <v>21</v>
      </c>
      <c r="J1969" t="s">
        <v>22</v>
      </c>
      <c r="K1969">
        <v>0.7</v>
      </c>
      <c r="L1969">
        <v>38</v>
      </c>
      <c r="M1969" t="s">
        <v>223</v>
      </c>
      <c r="N1969">
        <v>38</v>
      </c>
      <c r="P1969" cm="1">
        <f t="array" ref="P1969">IF(Q1969&gt;0,INDEX(Q1969:Q23693,MATCH(TRUE,INDEX(Q1969:Q23693="",,),0)-1),"")</f>
        <v>11</v>
      </c>
      <c r="Q1969">
        <v>10</v>
      </c>
      <c r="R1969">
        <f t="shared" si="32"/>
        <v>0</v>
      </c>
    </row>
    <row r="1970" spans="1:18" x14ac:dyDescent="0.3">
      <c r="A1970" t="s">
        <v>190</v>
      </c>
      <c r="B1970" s="1">
        <v>38594</v>
      </c>
      <c r="C1970" t="s">
        <v>191</v>
      </c>
      <c r="D1970" t="s">
        <v>227</v>
      </c>
      <c r="E1970" t="s">
        <v>228</v>
      </c>
      <c r="G1970" s="6" t="s">
        <v>29</v>
      </c>
      <c r="H1970" t="s">
        <v>199</v>
      </c>
      <c r="I1970" t="s">
        <v>21</v>
      </c>
      <c r="J1970" t="s">
        <v>22</v>
      </c>
      <c r="K1970">
        <v>0.6</v>
      </c>
      <c r="L1970">
        <v>35</v>
      </c>
      <c r="M1970" t="s">
        <v>223</v>
      </c>
      <c r="N1970">
        <v>35</v>
      </c>
      <c r="P1970" cm="1">
        <f t="array" ref="P1970">IF(Q1970&gt;0,INDEX(Q1970:Q23694,MATCH(TRUE,INDEX(Q1970:Q23694="",,),0)-1),"")</f>
        <v>11</v>
      </c>
      <c r="Q1970">
        <v>10</v>
      </c>
      <c r="R1970">
        <f t="shared" si="32"/>
        <v>0</v>
      </c>
    </row>
    <row r="1971" spans="1:18" x14ac:dyDescent="0.3">
      <c r="A1971" t="s">
        <v>190</v>
      </c>
      <c r="B1971" s="1">
        <v>38594</v>
      </c>
      <c r="C1971" t="s">
        <v>191</v>
      </c>
      <c r="D1971" t="s">
        <v>227</v>
      </c>
      <c r="E1971" t="s">
        <v>228</v>
      </c>
      <c r="G1971" s="6" t="s">
        <v>29</v>
      </c>
      <c r="H1971" t="s">
        <v>154</v>
      </c>
      <c r="I1971" t="s">
        <v>21</v>
      </c>
      <c r="J1971" t="s">
        <v>22</v>
      </c>
      <c r="K1971">
        <v>0.5</v>
      </c>
      <c r="L1971">
        <v>444</v>
      </c>
      <c r="M1971" t="s">
        <v>223</v>
      </c>
      <c r="N1971">
        <v>444</v>
      </c>
      <c r="P1971" cm="1">
        <f t="array" ref="P1971">IF(Q1971&gt;0,INDEX(Q1971:Q23695,MATCH(TRUE,INDEX(Q1971:Q23695="",,),0)-1),"")</f>
        <v>11</v>
      </c>
      <c r="Q1971">
        <v>10</v>
      </c>
      <c r="R1971">
        <f t="shared" si="32"/>
        <v>0</v>
      </c>
    </row>
    <row r="1972" spans="1:18" x14ac:dyDescent="0.3">
      <c r="A1972" t="s">
        <v>190</v>
      </c>
      <c r="B1972" s="1">
        <v>38594</v>
      </c>
      <c r="C1972" t="s">
        <v>191</v>
      </c>
      <c r="D1972" t="s">
        <v>227</v>
      </c>
      <c r="E1972" t="s">
        <v>228</v>
      </c>
      <c r="G1972" s="6" t="s">
        <v>29</v>
      </c>
      <c r="H1972" t="s">
        <v>70</v>
      </c>
      <c r="I1972" t="s">
        <v>26</v>
      </c>
      <c r="J1972" t="s">
        <v>27</v>
      </c>
      <c r="K1972">
        <v>8.3000000000000007</v>
      </c>
      <c r="L1972">
        <v>14.8</v>
      </c>
      <c r="M1972" t="s">
        <v>223</v>
      </c>
      <c r="N1972">
        <v>14.8</v>
      </c>
      <c r="P1972" cm="1">
        <f t="array" ref="P1972">IF(Q1972&gt;0,INDEX(Q1972:Q23696,MATCH(TRUE,INDEX(Q1972:Q23696="",,),0)-1),"")</f>
        <v>11</v>
      </c>
      <c r="Q1972">
        <v>10</v>
      </c>
      <c r="R1972">
        <f t="shared" ref="R1972:R2035" si="33">IF(P1972="","",0)</f>
        <v>0</v>
      </c>
    </row>
    <row r="1973" spans="1:18" x14ac:dyDescent="0.3">
      <c r="A1973" t="s">
        <v>190</v>
      </c>
      <c r="B1973" s="1">
        <v>38594</v>
      </c>
      <c r="C1973" t="s">
        <v>191</v>
      </c>
      <c r="D1973" t="s">
        <v>227</v>
      </c>
      <c r="E1973" t="s">
        <v>228</v>
      </c>
      <c r="G1973" t="s">
        <v>19</v>
      </c>
      <c r="H1973" t="s">
        <v>194</v>
      </c>
      <c r="I1973" t="s">
        <v>21</v>
      </c>
      <c r="J1973" t="s">
        <v>22</v>
      </c>
      <c r="K1973">
        <v>20.2</v>
      </c>
      <c r="L1973">
        <v>758</v>
      </c>
      <c r="M1973" t="s">
        <v>229</v>
      </c>
      <c r="N1973">
        <v>833</v>
      </c>
      <c r="P1973" cm="1">
        <f t="array" ref="P1973">IF(Q1973&gt;0,INDEX(Q1973:Q23697,MATCH(TRUE,INDEX(Q1973:Q23697="",,),0)-1),"")</f>
        <v>11</v>
      </c>
      <c r="Q1973">
        <v>11</v>
      </c>
      <c r="R1973">
        <f t="shared" si="33"/>
        <v>0</v>
      </c>
    </row>
    <row r="1974" spans="1:18" x14ac:dyDescent="0.3">
      <c r="A1974" t="s">
        <v>190</v>
      </c>
      <c r="B1974" s="1">
        <v>38594</v>
      </c>
      <c r="C1974" t="s">
        <v>191</v>
      </c>
      <c r="D1974" t="s">
        <v>227</v>
      </c>
      <c r="E1974" t="s">
        <v>228</v>
      </c>
      <c r="G1974" t="s">
        <v>19</v>
      </c>
      <c r="H1974" t="s">
        <v>30</v>
      </c>
      <c r="I1974" t="s">
        <v>21</v>
      </c>
      <c r="J1974" t="s">
        <v>22</v>
      </c>
      <c r="K1974">
        <v>17.2</v>
      </c>
      <c r="L1974">
        <v>133</v>
      </c>
      <c r="M1974" t="s">
        <v>229</v>
      </c>
      <c r="N1974">
        <v>146</v>
      </c>
      <c r="P1974" cm="1">
        <f t="array" ref="P1974">IF(Q1974&gt;0,INDEX(Q1974:Q23698,MATCH(TRUE,INDEX(Q1974:Q23698="",,),0)-1),"")</f>
        <v>11</v>
      </c>
      <c r="Q1974">
        <v>11</v>
      </c>
      <c r="R1974">
        <f t="shared" si="33"/>
        <v>0</v>
      </c>
    </row>
    <row r="1975" spans="1:18" x14ac:dyDescent="0.3">
      <c r="A1975" t="s">
        <v>190</v>
      </c>
      <c r="B1975" s="1">
        <v>38594</v>
      </c>
      <c r="C1975" t="s">
        <v>191</v>
      </c>
      <c r="D1975" t="s">
        <v>227</v>
      </c>
      <c r="E1975" t="s">
        <v>228</v>
      </c>
      <c r="G1975" t="s">
        <v>19</v>
      </c>
      <c r="H1975" t="s">
        <v>196</v>
      </c>
      <c r="I1975" t="s">
        <v>21</v>
      </c>
      <c r="J1975" t="s">
        <v>22</v>
      </c>
      <c r="K1975">
        <v>3.9</v>
      </c>
      <c r="L1975">
        <v>343</v>
      </c>
      <c r="M1975" t="s">
        <v>229</v>
      </c>
      <c r="N1975">
        <v>377</v>
      </c>
      <c r="P1975" cm="1">
        <f t="array" ref="P1975">IF(Q1975&gt;0,INDEX(Q1975:Q23699,MATCH(TRUE,INDEX(Q1975:Q23699="",,),0)-1),"")</f>
        <v>11</v>
      </c>
      <c r="Q1975">
        <v>11</v>
      </c>
      <c r="R1975">
        <f t="shared" si="33"/>
        <v>0</v>
      </c>
    </row>
    <row r="1976" spans="1:18" x14ac:dyDescent="0.3">
      <c r="A1976" t="s">
        <v>190</v>
      </c>
      <c r="B1976" s="1">
        <v>38594</v>
      </c>
      <c r="C1976" t="s">
        <v>191</v>
      </c>
      <c r="D1976" t="s">
        <v>227</v>
      </c>
      <c r="E1976" t="s">
        <v>228</v>
      </c>
      <c r="G1976" t="s">
        <v>19</v>
      </c>
      <c r="H1976" t="s">
        <v>214</v>
      </c>
      <c r="I1976" t="s">
        <v>21</v>
      </c>
      <c r="J1976" t="s">
        <v>22</v>
      </c>
      <c r="K1976">
        <v>1</v>
      </c>
      <c r="L1976">
        <v>35</v>
      </c>
      <c r="M1976" t="s">
        <v>229</v>
      </c>
      <c r="N1976">
        <v>38.5</v>
      </c>
      <c r="P1976" cm="1">
        <f t="array" ref="P1976">IF(Q1976&gt;0,INDEX(Q1976:Q23700,MATCH(TRUE,INDEX(Q1976:Q23700="",,),0)-1),"")</f>
        <v>11</v>
      </c>
      <c r="Q1976">
        <v>11</v>
      </c>
      <c r="R1976">
        <f t="shared" si="33"/>
        <v>0</v>
      </c>
    </row>
    <row r="1977" spans="1:18" x14ac:dyDescent="0.3">
      <c r="A1977" t="s">
        <v>190</v>
      </c>
      <c r="B1977" s="1">
        <v>38594</v>
      </c>
      <c r="C1977" t="s">
        <v>191</v>
      </c>
      <c r="D1977" t="s">
        <v>227</v>
      </c>
      <c r="E1977" t="s">
        <v>228</v>
      </c>
      <c r="G1977" t="s">
        <v>19</v>
      </c>
      <c r="H1977" t="s">
        <v>53</v>
      </c>
      <c r="I1977" t="s">
        <v>26</v>
      </c>
      <c r="J1977" t="s">
        <v>27</v>
      </c>
      <c r="K1977">
        <v>473.7</v>
      </c>
      <c r="L1977">
        <v>15.8</v>
      </c>
      <c r="M1977" t="s">
        <v>229</v>
      </c>
      <c r="N1977">
        <v>17.399999999999999</v>
      </c>
      <c r="P1977" cm="1">
        <f t="array" ref="P1977">IF(Q1977&gt;0,INDEX(Q1977:Q23701,MATCH(TRUE,INDEX(Q1977:Q23701="",,),0)-1),"")</f>
        <v>11</v>
      </c>
      <c r="Q1977">
        <v>11</v>
      </c>
      <c r="R1977">
        <f t="shared" si="33"/>
        <v>0</v>
      </c>
    </row>
    <row r="1978" spans="1:18" x14ac:dyDescent="0.3">
      <c r="A1978" t="s">
        <v>190</v>
      </c>
      <c r="B1978" s="1">
        <v>38594</v>
      </c>
      <c r="C1978" t="s">
        <v>191</v>
      </c>
      <c r="D1978" t="s">
        <v>227</v>
      </c>
      <c r="E1978" t="s">
        <v>228</v>
      </c>
      <c r="G1978" t="s">
        <v>19</v>
      </c>
      <c r="H1978" t="s">
        <v>64</v>
      </c>
      <c r="I1978" t="s">
        <v>26</v>
      </c>
      <c r="J1978" t="s">
        <v>27</v>
      </c>
      <c r="K1978">
        <v>343.9</v>
      </c>
      <c r="L1978">
        <v>13.95</v>
      </c>
      <c r="M1978" t="s">
        <v>229</v>
      </c>
      <c r="N1978">
        <v>15.35</v>
      </c>
      <c r="P1978" cm="1">
        <f t="array" ref="P1978">IF(Q1978&gt;0,INDEX(Q1978:Q23702,MATCH(TRUE,INDEX(Q1978:Q23702="",,),0)-1),"")</f>
        <v>11</v>
      </c>
      <c r="Q1978">
        <v>11</v>
      </c>
      <c r="R1978">
        <f t="shared" si="33"/>
        <v>0</v>
      </c>
    </row>
    <row r="1979" spans="1:18" x14ac:dyDescent="0.3">
      <c r="A1979" t="s">
        <v>190</v>
      </c>
      <c r="B1979" s="1">
        <v>38594</v>
      </c>
      <c r="C1979" t="s">
        <v>191</v>
      </c>
      <c r="D1979" t="s">
        <v>227</v>
      </c>
      <c r="E1979" t="s">
        <v>228</v>
      </c>
      <c r="G1979" s="6" t="s">
        <v>29</v>
      </c>
      <c r="H1979" t="s">
        <v>197</v>
      </c>
      <c r="I1979" t="s">
        <v>21</v>
      </c>
      <c r="J1979" t="s">
        <v>22</v>
      </c>
      <c r="K1979">
        <v>0.7</v>
      </c>
      <c r="L1979">
        <v>38</v>
      </c>
      <c r="M1979" t="s">
        <v>229</v>
      </c>
      <c r="N1979">
        <v>38</v>
      </c>
      <c r="P1979" cm="1">
        <f t="array" ref="P1979">IF(Q1979&gt;0,INDEX(Q1979:Q23703,MATCH(TRUE,INDEX(Q1979:Q23703="",,),0)-1),"")</f>
        <v>11</v>
      </c>
      <c r="Q1979">
        <v>11</v>
      </c>
      <c r="R1979">
        <f t="shared" si="33"/>
        <v>0</v>
      </c>
    </row>
    <row r="1980" spans="1:18" x14ac:dyDescent="0.3">
      <c r="A1980" t="s">
        <v>190</v>
      </c>
      <c r="B1980" s="1">
        <v>38594</v>
      </c>
      <c r="C1980" t="s">
        <v>191</v>
      </c>
      <c r="D1980" t="s">
        <v>227</v>
      </c>
      <c r="E1980" t="s">
        <v>228</v>
      </c>
      <c r="G1980" s="6" t="s">
        <v>29</v>
      </c>
      <c r="H1980" t="s">
        <v>199</v>
      </c>
      <c r="I1980" t="s">
        <v>21</v>
      </c>
      <c r="J1980" t="s">
        <v>22</v>
      </c>
      <c r="K1980">
        <v>0.6</v>
      </c>
      <c r="L1980">
        <v>35</v>
      </c>
      <c r="M1980" t="s">
        <v>229</v>
      </c>
      <c r="N1980">
        <v>35</v>
      </c>
      <c r="P1980" cm="1">
        <f t="array" ref="P1980">IF(Q1980&gt;0,INDEX(Q1980:Q23704,MATCH(TRUE,INDEX(Q1980:Q23704="",,),0)-1),"")</f>
        <v>11</v>
      </c>
      <c r="Q1980">
        <v>11</v>
      </c>
      <c r="R1980">
        <f t="shared" si="33"/>
        <v>0</v>
      </c>
    </row>
    <row r="1981" spans="1:18" x14ac:dyDescent="0.3">
      <c r="A1981" t="s">
        <v>190</v>
      </c>
      <c r="B1981" s="1">
        <v>38594</v>
      </c>
      <c r="C1981" t="s">
        <v>191</v>
      </c>
      <c r="D1981" t="s">
        <v>227</v>
      </c>
      <c r="E1981" t="s">
        <v>228</v>
      </c>
      <c r="G1981" s="6" t="s">
        <v>29</v>
      </c>
      <c r="H1981" t="s">
        <v>154</v>
      </c>
      <c r="I1981" t="s">
        <v>21</v>
      </c>
      <c r="J1981" t="s">
        <v>22</v>
      </c>
      <c r="K1981">
        <v>0.5</v>
      </c>
      <c r="L1981">
        <v>444</v>
      </c>
      <c r="M1981" t="s">
        <v>229</v>
      </c>
      <c r="N1981">
        <v>444</v>
      </c>
      <c r="P1981" cm="1">
        <f t="array" ref="P1981">IF(Q1981&gt;0,INDEX(Q1981:Q23705,MATCH(TRUE,INDEX(Q1981:Q23705="",,),0)-1),"")</f>
        <v>11</v>
      </c>
      <c r="Q1981">
        <v>11</v>
      </c>
      <c r="R1981">
        <f t="shared" si="33"/>
        <v>0</v>
      </c>
    </row>
    <row r="1982" spans="1:18" x14ac:dyDescent="0.3">
      <c r="A1982" t="s">
        <v>190</v>
      </c>
      <c r="B1982" s="1">
        <v>38594</v>
      </c>
      <c r="C1982" t="s">
        <v>191</v>
      </c>
      <c r="D1982" t="s">
        <v>227</v>
      </c>
      <c r="E1982" t="s">
        <v>228</v>
      </c>
      <c r="G1982" s="6" t="s">
        <v>29</v>
      </c>
      <c r="H1982" t="s">
        <v>70</v>
      </c>
      <c r="I1982" t="s">
        <v>26</v>
      </c>
      <c r="J1982" t="s">
        <v>27</v>
      </c>
      <c r="K1982">
        <v>8.3000000000000007</v>
      </c>
      <c r="L1982">
        <v>14.8</v>
      </c>
      <c r="M1982" t="s">
        <v>229</v>
      </c>
      <c r="N1982">
        <v>14.8</v>
      </c>
      <c r="P1982" cm="1">
        <f t="array" ref="P1982">IF(Q1982&gt;0,INDEX(Q1982:Q23706,MATCH(TRUE,INDEX(Q1982:Q23706="",,),0)-1),"")</f>
        <v>11</v>
      </c>
      <c r="Q1982">
        <v>11</v>
      </c>
      <c r="R1982">
        <f t="shared" si="33"/>
        <v>0</v>
      </c>
    </row>
    <row r="1983" spans="1:18" x14ac:dyDescent="0.3">
      <c r="P1983" t="str" cm="1">
        <f t="array" ref="P1983">IF(Q1983&gt;0,INDEX(Q1983:Q23707,MATCH(TRUE,INDEX(Q1983:Q23707="",,),0)-1),"")</f>
        <v/>
      </c>
      <c r="R1983" t="str">
        <f t="shared" si="33"/>
        <v/>
      </c>
    </row>
    <row r="1984" spans="1:18" x14ac:dyDescent="0.3">
      <c r="A1984" t="s">
        <v>190</v>
      </c>
      <c r="B1984" s="1">
        <v>38524</v>
      </c>
      <c r="C1984" t="s">
        <v>191</v>
      </c>
      <c r="D1984" t="s">
        <v>230</v>
      </c>
      <c r="E1984" t="s">
        <v>231</v>
      </c>
      <c r="G1984" t="s">
        <v>19</v>
      </c>
      <c r="H1984" t="s">
        <v>28</v>
      </c>
      <c r="I1984" t="s">
        <v>26</v>
      </c>
      <c r="J1984" t="s">
        <v>27</v>
      </c>
      <c r="K1984">
        <v>725.8</v>
      </c>
      <c r="L1984">
        <v>41.6</v>
      </c>
      <c r="M1984" t="s">
        <v>232</v>
      </c>
      <c r="N1984">
        <v>78.17</v>
      </c>
      <c r="O1984" t="s">
        <v>24</v>
      </c>
      <c r="P1984" cm="1">
        <f t="array" ref="P1984">IF(Q1984&gt;0,INDEX(Q1984:Q23708,MATCH(TRUE,INDEX(Q1984:Q23708="",,),0)-1),"")</f>
        <v>2</v>
      </c>
      <c r="Q1984">
        <v>1</v>
      </c>
      <c r="R1984">
        <f t="shared" si="33"/>
        <v>0</v>
      </c>
    </row>
    <row r="1985" spans="1:18" x14ac:dyDescent="0.3">
      <c r="A1985" t="s">
        <v>190</v>
      </c>
      <c r="B1985" s="1">
        <v>38524</v>
      </c>
      <c r="C1985" t="s">
        <v>191</v>
      </c>
      <c r="D1985" t="s">
        <v>230</v>
      </c>
      <c r="E1985" t="s">
        <v>231</v>
      </c>
      <c r="G1985" t="s">
        <v>19</v>
      </c>
      <c r="H1985" t="s">
        <v>70</v>
      </c>
      <c r="I1985" t="s">
        <v>26</v>
      </c>
      <c r="J1985" t="s">
        <v>27</v>
      </c>
      <c r="K1985">
        <v>28.9</v>
      </c>
      <c r="L1985">
        <v>12.3</v>
      </c>
      <c r="M1985" t="s">
        <v>232</v>
      </c>
      <c r="N1985">
        <v>64.510000000000005</v>
      </c>
      <c r="O1985" t="s">
        <v>24</v>
      </c>
      <c r="P1985" cm="1">
        <f t="array" ref="P1985">IF(Q1985&gt;0,INDEX(Q1985:Q23709,MATCH(TRUE,INDEX(Q1985:Q23709="",,),0)-1),"")</f>
        <v>2</v>
      </c>
      <c r="Q1985">
        <v>1</v>
      </c>
      <c r="R1985">
        <f t="shared" si="33"/>
        <v>0</v>
      </c>
    </row>
    <row r="1986" spans="1:18" x14ac:dyDescent="0.3">
      <c r="A1986" t="s">
        <v>190</v>
      </c>
      <c r="B1986" s="1">
        <v>38524</v>
      </c>
      <c r="C1986" t="s">
        <v>191</v>
      </c>
      <c r="D1986" t="s">
        <v>230</v>
      </c>
      <c r="E1986" t="s">
        <v>231</v>
      </c>
      <c r="G1986" t="s">
        <v>19</v>
      </c>
      <c r="H1986" t="s">
        <v>28</v>
      </c>
      <c r="I1986" t="s">
        <v>26</v>
      </c>
      <c r="J1986" t="s">
        <v>27</v>
      </c>
      <c r="K1986">
        <v>725.8</v>
      </c>
      <c r="L1986">
        <v>41.6</v>
      </c>
      <c r="M1986" t="s">
        <v>233</v>
      </c>
      <c r="N1986">
        <v>75.209999999999994</v>
      </c>
      <c r="P1986" cm="1">
        <f t="array" ref="P1986">IF(Q1986&gt;0,INDEX(Q1986:Q23710,MATCH(TRUE,INDEX(Q1986:Q23710="",,),0)-1),"")</f>
        <v>2</v>
      </c>
      <c r="Q1986">
        <v>2</v>
      </c>
      <c r="R1986">
        <f t="shared" si="33"/>
        <v>0</v>
      </c>
    </row>
    <row r="1987" spans="1:18" x14ac:dyDescent="0.3">
      <c r="A1987" t="s">
        <v>190</v>
      </c>
      <c r="B1987" s="1">
        <v>38524</v>
      </c>
      <c r="C1987" t="s">
        <v>191</v>
      </c>
      <c r="D1987" t="s">
        <v>230</v>
      </c>
      <c r="E1987" t="s">
        <v>231</v>
      </c>
      <c r="G1987" t="s">
        <v>19</v>
      </c>
      <c r="H1987" t="s">
        <v>70</v>
      </c>
      <c r="I1987" t="s">
        <v>26</v>
      </c>
      <c r="J1987" t="s">
        <v>27</v>
      </c>
      <c r="K1987">
        <v>28.9</v>
      </c>
      <c r="L1987">
        <v>12.3</v>
      </c>
      <c r="M1987" t="s">
        <v>233</v>
      </c>
      <c r="N1987">
        <v>25.21</v>
      </c>
      <c r="P1987" cm="1">
        <f t="array" ref="P1987">IF(Q1987&gt;0,INDEX(Q1987:Q23711,MATCH(TRUE,INDEX(Q1987:Q23711="",,),0)-1),"")</f>
        <v>2</v>
      </c>
      <c r="Q1987">
        <v>2</v>
      </c>
      <c r="R1987">
        <f t="shared" si="33"/>
        <v>0</v>
      </c>
    </row>
    <row r="1988" spans="1:18" x14ac:dyDescent="0.3">
      <c r="P1988" t="str" cm="1">
        <f t="array" ref="P1988">IF(Q1988&gt;0,INDEX(Q1988:Q23712,MATCH(TRUE,INDEX(Q1988:Q23712="",,),0)-1),"")</f>
        <v/>
      </c>
      <c r="R1988" t="str">
        <f t="shared" si="33"/>
        <v/>
      </c>
    </row>
    <row r="1989" spans="1:18" x14ac:dyDescent="0.3">
      <c r="A1989" t="s">
        <v>190</v>
      </c>
      <c r="B1989" s="1">
        <v>38524</v>
      </c>
      <c r="C1989" t="s">
        <v>191</v>
      </c>
      <c r="D1989" t="s">
        <v>234</v>
      </c>
      <c r="E1989" t="s">
        <v>235</v>
      </c>
      <c r="G1989" t="s">
        <v>19</v>
      </c>
      <c r="H1989" t="s">
        <v>194</v>
      </c>
      <c r="I1989" t="s">
        <v>21</v>
      </c>
      <c r="J1989" t="s">
        <v>22</v>
      </c>
      <c r="K1989">
        <v>21</v>
      </c>
      <c r="L1989">
        <v>762</v>
      </c>
      <c r="M1989" t="s">
        <v>236</v>
      </c>
      <c r="N1989">
        <v>1151</v>
      </c>
      <c r="O1989" t="s">
        <v>24</v>
      </c>
      <c r="P1989" cm="1">
        <f t="array" ref="P1989">IF(Q1989&gt;0,INDEX(Q1989:Q23713,MATCH(TRUE,INDEX(Q1989:Q23713="",,),0)-1),"")</f>
        <v>3</v>
      </c>
      <c r="Q1989">
        <v>1</v>
      </c>
      <c r="R1989">
        <f t="shared" si="33"/>
        <v>0</v>
      </c>
    </row>
    <row r="1990" spans="1:18" x14ac:dyDescent="0.3">
      <c r="A1990" t="s">
        <v>190</v>
      </c>
      <c r="B1990" s="1">
        <v>38524</v>
      </c>
      <c r="C1990" t="s">
        <v>191</v>
      </c>
      <c r="D1990" t="s">
        <v>234</v>
      </c>
      <c r="E1990" t="s">
        <v>235</v>
      </c>
      <c r="G1990" t="s">
        <v>19</v>
      </c>
      <c r="H1990" t="s">
        <v>30</v>
      </c>
      <c r="I1990" t="s">
        <v>21</v>
      </c>
      <c r="J1990" t="s">
        <v>22</v>
      </c>
      <c r="K1990">
        <v>40.1</v>
      </c>
      <c r="L1990">
        <v>155</v>
      </c>
      <c r="M1990" t="s">
        <v>236</v>
      </c>
      <c r="N1990">
        <v>299</v>
      </c>
      <c r="O1990" t="s">
        <v>24</v>
      </c>
      <c r="P1990" cm="1">
        <f t="array" ref="P1990">IF(Q1990&gt;0,INDEX(Q1990:Q23714,MATCH(TRUE,INDEX(Q1990:Q23714="",,),0)-1),"")</f>
        <v>3</v>
      </c>
      <c r="Q1990">
        <v>1</v>
      </c>
      <c r="R1990">
        <f t="shared" si="33"/>
        <v>0</v>
      </c>
    </row>
    <row r="1991" spans="1:18" x14ac:dyDescent="0.3">
      <c r="A1991" t="s">
        <v>190</v>
      </c>
      <c r="B1991" s="1">
        <v>38524</v>
      </c>
      <c r="C1991" t="s">
        <v>191</v>
      </c>
      <c r="D1991" t="s">
        <v>234</v>
      </c>
      <c r="E1991" t="s">
        <v>235</v>
      </c>
      <c r="G1991" t="s">
        <v>19</v>
      </c>
      <c r="H1991" t="s">
        <v>196</v>
      </c>
      <c r="I1991" t="s">
        <v>21</v>
      </c>
      <c r="J1991" t="s">
        <v>22</v>
      </c>
      <c r="K1991">
        <v>2.2000000000000002</v>
      </c>
      <c r="L1991">
        <v>367</v>
      </c>
      <c r="M1991" t="s">
        <v>236</v>
      </c>
      <c r="N1991">
        <v>499</v>
      </c>
      <c r="O1991" t="s">
        <v>24</v>
      </c>
      <c r="P1991" cm="1">
        <f t="array" ref="P1991">IF(Q1991&gt;0,INDEX(Q1991:Q23715,MATCH(TRUE,INDEX(Q1991:Q23715="",,),0)-1),"")</f>
        <v>3</v>
      </c>
      <c r="Q1991">
        <v>1</v>
      </c>
      <c r="R1991">
        <f t="shared" si="33"/>
        <v>0</v>
      </c>
    </row>
    <row r="1992" spans="1:18" x14ac:dyDescent="0.3">
      <c r="A1992" t="s">
        <v>190</v>
      </c>
      <c r="B1992" s="1">
        <v>38524</v>
      </c>
      <c r="C1992" t="s">
        <v>191</v>
      </c>
      <c r="D1992" t="s">
        <v>234</v>
      </c>
      <c r="E1992" t="s">
        <v>235</v>
      </c>
      <c r="G1992" t="s">
        <v>19</v>
      </c>
      <c r="H1992" t="s">
        <v>214</v>
      </c>
      <c r="I1992" t="s">
        <v>21</v>
      </c>
      <c r="J1992" t="s">
        <v>22</v>
      </c>
      <c r="K1992">
        <v>3</v>
      </c>
      <c r="L1992">
        <v>32</v>
      </c>
      <c r="M1992" t="s">
        <v>236</v>
      </c>
      <c r="N1992">
        <v>400</v>
      </c>
      <c r="O1992" t="s">
        <v>24</v>
      </c>
      <c r="P1992" cm="1">
        <f t="array" ref="P1992">IF(Q1992&gt;0,INDEX(Q1992:Q23716,MATCH(TRUE,INDEX(Q1992:Q23716="",,),0)-1),"")</f>
        <v>3</v>
      </c>
      <c r="Q1992">
        <v>1</v>
      </c>
      <c r="R1992">
        <f t="shared" si="33"/>
        <v>0</v>
      </c>
    </row>
    <row r="1993" spans="1:18" x14ac:dyDescent="0.3">
      <c r="A1993" t="s">
        <v>190</v>
      </c>
      <c r="B1993" s="1">
        <v>38524</v>
      </c>
      <c r="C1993" t="s">
        <v>191</v>
      </c>
      <c r="D1993" t="s">
        <v>234</v>
      </c>
      <c r="E1993" t="s">
        <v>235</v>
      </c>
      <c r="G1993" t="s">
        <v>19</v>
      </c>
      <c r="H1993" t="s">
        <v>197</v>
      </c>
      <c r="I1993" t="s">
        <v>21</v>
      </c>
      <c r="J1993" t="s">
        <v>22</v>
      </c>
      <c r="K1993">
        <v>5.4</v>
      </c>
      <c r="L1993">
        <v>28</v>
      </c>
      <c r="M1993" t="s">
        <v>236</v>
      </c>
      <c r="N1993">
        <v>100</v>
      </c>
      <c r="O1993" t="s">
        <v>24</v>
      </c>
      <c r="P1993" cm="1">
        <f t="array" ref="P1993">IF(Q1993&gt;0,INDEX(Q1993:Q23717,MATCH(TRUE,INDEX(Q1993:Q23717="",,),0)-1),"")</f>
        <v>3</v>
      </c>
      <c r="Q1993">
        <v>1</v>
      </c>
      <c r="R1993">
        <f t="shared" si="33"/>
        <v>0</v>
      </c>
    </row>
    <row r="1994" spans="1:18" x14ac:dyDescent="0.3">
      <c r="A1994" t="s">
        <v>190</v>
      </c>
      <c r="B1994" s="1">
        <v>38524</v>
      </c>
      <c r="C1994" t="s">
        <v>191</v>
      </c>
      <c r="D1994" t="s">
        <v>234</v>
      </c>
      <c r="E1994" t="s">
        <v>235</v>
      </c>
      <c r="G1994" t="s">
        <v>19</v>
      </c>
      <c r="H1994" t="s">
        <v>64</v>
      </c>
      <c r="I1994" t="s">
        <v>26</v>
      </c>
      <c r="J1994" t="s">
        <v>27</v>
      </c>
      <c r="K1994">
        <v>393.3</v>
      </c>
      <c r="L1994">
        <v>11.65</v>
      </c>
      <c r="M1994" t="s">
        <v>236</v>
      </c>
      <c r="N1994">
        <v>25.51</v>
      </c>
      <c r="O1994" t="s">
        <v>24</v>
      </c>
      <c r="P1994" cm="1">
        <f t="array" ref="P1994">IF(Q1994&gt;0,INDEX(Q1994:Q23718,MATCH(TRUE,INDEX(Q1994:Q23718="",,),0)-1),"")</f>
        <v>3</v>
      </c>
      <c r="Q1994">
        <v>1</v>
      </c>
      <c r="R1994">
        <f t="shared" si="33"/>
        <v>0</v>
      </c>
    </row>
    <row r="1995" spans="1:18" x14ac:dyDescent="0.3">
      <c r="A1995" t="s">
        <v>190</v>
      </c>
      <c r="B1995" s="1">
        <v>38524</v>
      </c>
      <c r="C1995" t="s">
        <v>191</v>
      </c>
      <c r="D1995" t="s">
        <v>234</v>
      </c>
      <c r="E1995" t="s">
        <v>235</v>
      </c>
      <c r="G1995" s="6" t="s">
        <v>29</v>
      </c>
      <c r="H1995" t="s">
        <v>206</v>
      </c>
      <c r="I1995" t="s">
        <v>21</v>
      </c>
      <c r="J1995" t="s">
        <v>22</v>
      </c>
      <c r="K1995">
        <v>1.1000000000000001</v>
      </c>
      <c r="L1995">
        <v>104</v>
      </c>
      <c r="M1995" t="s">
        <v>236</v>
      </c>
      <c r="N1995">
        <v>104</v>
      </c>
      <c r="O1995" t="s">
        <v>24</v>
      </c>
      <c r="P1995" cm="1">
        <f t="array" ref="P1995">IF(Q1995&gt;0,INDEX(Q1995:Q23719,MATCH(TRUE,INDEX(Q1995:Q23719="",,),0)-1),"")</f>
        <v>3</v>
      </c>
      <c r="Q1995">
        <v>1</v>
      </c>
      <c r="R1995">
        <f t="shared" si="33"/>
        <v>0</v>
      </c>
    </row>
    <row r="1996" spans="1:18" x14ac:dyDescent="0.3">
      <c r="A1996" t="s">
        <v>190</v>
      </c>
      <c r="B1996" s="1">
        <v>38524</v>
      </c>
      <c r="C1996" t="s">
        <v>191</v>
      </c>
      <c r="D1996" t="s">
        <v>234</v>
      </c>
      <c r="E1996" t="s">
        <v>235</v>
      </c>
      <c r="G1996" s="6" t="s">
        <v>29</v>
      </c>
      <c r="H1996" t="s">
        <v>20</v>
      </c>
      <c r="I1996" t="s">
        <v>21</v>
      </c>
      <c r="J1996" t="s">
        <v>22</v>
      </c>
      <c r="K1996">
        <v>0.3</v>
      </c>
      <c r="L1996">
        <v>411</v>
      </c>
      <c r="M1996" t="s">
        <v>236</v>
      </c>
      <c r="N1996">
        <v>411</v>
      </c>
      <c r="O1996" t="s">
        <v>24</v>
      </c>
      <c r="P1996" cm="1">
        <f t="array" ref="P1996">IF(Q1996&gt;0,INDEX(Q1996:Q23720,MATCH(TRUE,INDEX(Q1996:Q23720="",,),0)-1),"")</f>
        <v>3</v>
      </c>
      <c r="Q1996">
        <v>1</v>
      </c>
      <c r="R1996">
        <f t="shared" si="33"/>
        <v>0</v>
      </c>
    </row>
    <row r="1997" spans="1:18" x14ac:dyDescent="0.3">
      <c r="A1997" t="s">
        <v>190</v>
      </c>
      <c r="B1997" s="1">
        <v>38524</v>
      </c>
      <c r="C1997" t="s">
        <v>191</v>
      </c>
      <c r="D1997" t="s">
        <v>234</v>
      </c>
      <c r="E1997" t="s">
        <v>235</v>
      </c>
      <c r="G1997" s="6" t="s">
        <v>29</v>
      </c>
      <c r="H1997" t="s">
        <v>199</v>
      </c>
      <c r="I1997" t="s">
        <v>21</v>
      </c>
      <c r="J1997" t="s">
        <v>22</v>
      </c>
      <c r="K1997">
        <v>0.2</v>
      </c>
      <c r="L1997">
        <v>32</v>
      </c>
      <c r="M1997" t="s">
        <v>236</v>
      </c>
      <c r="N1997">
        <v>32</v>
      </c>
      <c r="O1997" t="s">
        <v>24</v>
      </c>
      <c r="P1997" cm="1">
        <f t="array" ref="P1997">IF(Q1997&gt;0,INDEX(Q1997:Q23721,MATCH(TRUE,INDEX(Q1997:Q23721="",,),0)-1),"")</f>
        <v>3</v>
      </c>
      <c r="Q1997">
        <v>1</v>
      </c>
      <c r="R1997">
        <f t="shared" si="33"/>
        <v>0</v>
      </c>
    </row>
    <row r="1998" spans="1:18" x14ac:dyDescent="0.3">
      <c r="A1998" t="s">
        <v>190</v>
      </c>
      <c r="B1998" s="1">
        <v>38524</v>
      </c>
      <c r="C1998" t="s">
        <v>191</v>
      </c>
      <c r="D1998" t="s">
        <v>234</v>
      </c>
      <c r="E1998" t="s">
        <v>235</v>
      </c>
      <c r="G1998" s="6" t="s">
        <v>29</v>
      </c>
      <c r="H1998" t="s">
        <v>53</v>
      </c>
      <c r="I1998" t="s">
        <v>26</v>
      </c>
      <c r="J1998" t="s">
        <v>27</v>
      </c>
      <c r="K1998">
        <v>12.9</v>
      </c>
      <c r="L1998">
        <v>12.65</v>
      </c>
      <c r="M1998" t="s">
        <v>236</v>
      </c>
      <c r="N1998">
        <v>12.65</v>
      </c>
      <c r="O1998" t="s">
        <v>24</v>
      </c>
      <c r="P1998" cm="1">
        <f t="array" ref="P1998">IF(Q1998&gt;0,INDEX(Q1998:Q23722,MATCH(TRUE,INDEX(Q1998:Q23722="",,),0)-1),"")</f>
        <v>3</v>
      </c>
      <c r="Q1998">
        <v>1</v>
      </c>
      <c r="R1998">
        <f t="shared" si="33"/>
        <v>0</v>
      </c>
    </row>
    <row r="1999" spans="1:18" x14ac:dyDescent="0.3">
      <c r="A1999" t="s">
        <v>190</v>
      </c>
      <c r="B1999" s="1">
        <v>38524</v>
      </c>
      <c r="C1999" t="s">
        <v>191</v>
      </c>
      <c r="D1999" t="s">
        <v>234</v>
      </c>
      <c r="E1999" t="s">
        <v>235</v>
      </c>
      <c r="G1999" s="6" t="s">
        <v>29</v>
      </c>
      <c r="H1999" t="s">
        <v>70</v>
      </c>
      <c r="I1999" t="s">
        <v>26</v>
      </c>
      <c r="J1999" t="s">
        <v>27</v>
      </c>
      <c r="K1999">
        <v>32.700000000000003</v>
      </c>
      <c r="L1999">
        <v>11.95</v>
      </c>
      <c r="M1999" t="s">
        <v>236</v>
      </c>
      <c r="N1999">
        <v>11.95</v>
      </c>
      <c r="O1999" t="s">
        <v>24</v>
      </c>
      <c r="P1999" cm="1">
        <f t="array" ref="P1999">IF(Q1999&gt;0,INDEX(Q1999:Q23723,MATCH(TRUE,INDEX(Q1999:Q23723="",,),0)-1),"")</f>
        <v>3</v>
      </c>
      <c r="Q1999">
        <v>1</v>
      </c>
      <c r="R1999">
        <f t="shared" si="33"/>
        <v>0</v>
      </c>
    </row>
    <row r="2000" spans="1:18" x14ac:dyDescent="0.3">
      <c r="A2000" t="s">
        <v>190</v>
      </c>
      <c r="B2000" s="1">
        <v>38524</v>
      </c>
      <c r="C2000" t="s">
        <v>191</v>
      </c>
      <c r="D2000" t="s">
        <v>234</v>
      </c>
      <c r="E2000" t="s">
        <v>235</v>
      </c>
      <c r="G2000" t="s">
        <v>19</v>
      </c>
      <c r="H2000" t="s">
        <v>194</v>
      </c>
      <c r="I2000" t="s">
        <v>21</v>
      </c>
      <c r="J2000" t="s">
        <v>22</v>
      </c>
      <c r="K2000">
        <v>21</v>
      </c>
      <c r="L2000">
        <v>762</v>
      </c>
      <c r="M2000" t="s">
        <v>237</v>
      </c>
      <c r="N2000">
        <v>762</v>
      </c>
      <c r="P2000" cm="1">
        <f t="array" ref="P2000">IF(Q2000&gt;0,INDEX(Q2000:Q23724,MATCH(TRUE,INDEX(Q2000:Q23724="",,),0)-1),"")</f>
        <v>3</v>
      </c>
      <c r="Q2000">
        <v>2</v>
      </c>
      <c r="R2000">
        <f t="shared" si="33"/>
        <v>0</v>
      </c>
    </row>
    <row r="2001" spans="1:18" x14ac:dyDescent="0.3">
      <c r="A2001" t="s">
        <v>190</v>
      </c>
      <c r="B2001" s="1">
        <v>38524</v>
      </c>
      <c r="C2001" t="s">
        <v>191</v>
      </c>
      <c r="D2001" t="s">
        <v>234</v>
      </c>
      <c r="E2001" t="s">
        <v>235</v>
      </c>
      <c r="G2001" t="s">
        <v>19</v>
      </c>
      <c r="H2001" t="s">
        <v>30</v>
      </c>
      <c r="I2001" t="s">
        <v>21</v>
      </c>
      <c r="J2001" t="s">
        <v>22</v>
      </c>
      <c r="K2001">
        <v>40.1</v>
      </c>
      <c r="L2001">
        <v>155</v>
      </c>
      <c r="M2001" t="s">
        <v>237</v>
      </c>
      <c r="N2001">
        <v>335</v>
      </c>
      <c r="P2001" cm="1">
        <f t="array" ref="P2001">IF(Q2001&gt;0,INDEX(Q2001:Q23725,MATCH(TRUE,INDEX(Q2001:Q23725="",,),0)-1),"")</f>
        <v>3</v>
      </c>
      <c r="Q2001">
        <v>2</v>
      </c>
      <c r="R2001">
        <f t="shared" si="33"/>
        <v>0</v>
      </c>
    </row>
    <row r="2002" spans="1:18" x14ac:dyDescent="0.3">
      <c r="A2002" t="s">
        <v>190</v>
      </c>
      <c r="B2002" s="1">
        <v>38524</v>
      </c>
      <c r="C2002" t="s">
        <v>191</v>
      </c>
      <c r="D2002" t="s">
        <v>234</v>
      </c>
      <c r="E2002" t="s">
        <v>235</v>
      </c>
      <c r="G2002" t="s">
        <v>19</v>
      </c>
      <c r="H2002" t="s">
        <v>196</v>
      </c>
      <c r="I2002" t="s">
        <v>21</v>
      </c>
      <c r="J2002" t="s">
        <v>22</v>
      </c>
      <c r="K2002">
        <v>2.2000000000000002</v>
      </c>
      <c r="L2002">
        <v>367</v>
      </c>
      <c r="M2002" t="s">
        <v>237</v>
      </c>
      <c r="N2002">
        <v>367</v>
      </c>
      <c r="P2002" cm="1">
        <f t="array" ref="P2002">IF(Q2002&gt;0,INDEX(Q2002:Q23726,MATCH(TRUE,INDEX(Q2002:Q23726="",,),0)-1),"")</f>
        <v>3</v>
      </c>
      <c r="Q2002">
        <v>2</v>
      </c>
      <c r="R2002">
        <f t="shared" si="33"/>
        <v>0</v>
      </c>
    </row>
    <row r="2003" spans="1:18" x14ac:dyDescent="0.3">
      <c r="A2003" t="s">
        <v>190</v>
      </c>
      <c r="B2003" s="1">
        <v>38524</v>
      </c>
      <c r="C2003" t="s">
        <v>191</v>
      </c>
      <c r="D2003" t="s">
        <v>234</v>
      </c>
      <c r="E2003" t="s">
        <v>235</v>
      </c>
      <c r="G2003" t="s">
        <v>19</v>
      </c>
      <c r="H2003" t="s">
        <v>214</v>
      </c>
      <c r="I2003" t="s">
        <v>21</v>
      </c>
      <c r="J2003" t="s">
        <v>22</v>
      </c>
      <c r="K2003">
        <v>3</v>
      </c>
      <c r="L2003">
        <v>32</v>
      </c>
      <c r="M2003" t="s">
        <v>237</v>
      </c>
      <c r="N2003">
        <v>32</v>
      </c>
      <c r="P2003" cm="1">
        <f t="array" ref="P2003">IF(Q2003&gt;0,INDEX(Q2003:Q23727,MATCH(TRUE,INDEX(Q2003:Q23727="",,),0)-1),"")</f>
        <v>3</v>
      </c>
      <c r="Q2003">
        <v>2</v>
      </c>
      <c r="R2003">
        <f t="shared" si="33"/>
        <v>0</v>
      </c>
    </row>
    <row r="2004" spans="1:18" x14ac:dyDescent="0.3">
      <c r="A2004" t="s">
        <v>190</v>
      </c>
      <c r="B2004" s="1">
        <v>38524</v>
      </c>
      <c r="C2004" t="s">
        <v>191</v>
      </c>
      <c r="D2004" t="s">
        <v>234</v>
      </c>
      <c r="E2004" t="s">
        <v>235</v>
      </c>
      <c r="G2004" t="s">
        <v>19</v>
      </c>
      <c r="H2004" t="s">
        <v>197</v>
      </c>
      <c r="I2004" t="s">
        <v>21</v>
      </c>
      <c r="J2004" t="s">
        <v>22</v>
      </c>
      <c r="K2004">
        <v>5.4</v>
      </c>
      <c r="L2004">
        <v>28</v>
      </c>
      <c r="M2004" t="s">
        <v>237</v>
      </c>
      <c r="N2004">
        <v>28</v>
      </c>
      <c r="P2004" cm="1">
        <f t="array" ref="P2004">IF(Q2004&gt;0,INDEX(Q2004:Q23728,MATCH(TRUE,INDEX(Q2004:Q23728="",,),0)-1),"")</f>
        <v>3</v>
      </c>
      <c r="Q2004">
        <v>2</v>
      </c>
      <c r="R2004">
        <f t="shared" si="33"/>
        <v>0</v>
      </c>
    </row>
    <row r="2005" spans="1:18" x14ac:dyDescent="0.3">
      <c r="A2005" t="s">
        <v>190</v>
      </c>
      <c r="B2005" s="1">
        <v>38524</v>
      </c>
      <c r="C2005" t="s">
        <v>191</v>
      </c>
      <c r="D2005" t="s">
        <v>234</v>
      </c>
      <c r="E2005" t="s">
        <v>235</v>
      </c>
      <c r="G2005" t="s">
        <v>19</v>
      </c>
      <c r="H2005" t="s">
        <v>64</v>
      </c>
      <c r="I2005" t="s">
        <v>26</v>
      </c>
      <c r="J2005" t="s">
        <v>27</v>
      </c>
      <c r="K2005">
        <v>393.3</v>
      </c>
      <c r="L2005">
        <v>11.65</v>
      </c>
      <c r="M2005" t="s">
        <v>237</v>
      </c>
      <c r="N2005">
        <v>36</v>
      </c>
      <c r="P2005" cm="1">
        <f t="array" ref="P2005">IF(Q2005&gt;0,INDEX(Q2005:Q23729,MATCH(TRUE,INDEX(Q2005:Q23729="",,),0)-1),"")</f>
        <v>3</v>
      </c>
      <c r="Q2005">
        <v>2</v>
      </c>
      <c r="R2005">
        <f t="shared" si="33"/>
        <v>0</v>
      </c>
    </row>
    <row r="2006" spans="1:18" x14ac:dyDescent="0.3">
      <c r="A2006" t="s">
        <v>190</v>
      </c>
      <c r="B2006" s="1">
        <v>38524</v>
      </c>
      <c r="C2006" t="s">
        <v>191</v>
      </c>
      <c r="D2006" t="s">
        <v>234</v>
      </c>
      <c r="E2006" t="s">
        <v>235</v>
      </c>
      <c r="G2006" s="6" t="s">
        <v>29</v>
      </c>
      <c r="H2006" t="s">
        <v>206</v>
      </c>
      <c r="I2006" t="s">
        <v>21</v>
      </c>
      <c r="J2006" t="s">
        <v>22</v>
      </c>
      <c r="K2006">
        <v>1.1000000000000001</v>
      </c>
      <c r="L2006">
        <v>104</v>
      </c>
      <c r="M2006" t="s">
        <v>237</v>
      </c>
      <c r="N2006">
        <v>104</v>
      </c>
      <c r="P2006" cm="1">
        <f t="array" ref="P2006">IF(Q2006&gt;0,INDEX(Q2006:Q23730,MATCH(TRUE,INDEX(Q2006:Q23730="",,),0)-1),"")</f>
        <v>3</v>
      </c>
      <c r="Q2006">
        <v>2</v>
      </c>
      <c r="R2006">
        <f t="shared" si="33"/>
        <v>0</v>
      </c>
    </row>
    <row r="2007" spans="1:18" x14ac:dyDescent="0.3">
      <c r="A2007" t="s">
        <v>190</v>
      </c>
      <c r="B2007" s="1">
        <v>38524</v>
      </c>
      <c r="C2007" t="s">
        <v>191</v>
      </c>
      <c r="D2007" t="s">
        <v>234</v>
      </c>
      <c r="E2007" t="s">
        <v>235</v>
      </c>
      <c r="G2007" s="6" t="s">
        <v>29</v>
      </c>
      <c r="H2007" t="s">
        <v>20</v>
      </c>
      <c r="I2007" t="s">
        <v>21</v>
      </c>
      <c r="J2007" t="s">
        <v>22</v>
      </c>
      <c r="K2007">
        <v>0.3</v>
      </c>
      <c r="L2007">
        <v>411</v>
      </c>
      <c r="M2007" t="s">
        <v>237</v>
      </c>
      <c r="N2007">
        <v>411</v>
      </c>
      <c r="P2007" cm="1">
        <f t="array" ref="P2007">IF(Q2007&gt;0,INDEX(Q2007:Q23731,MATCH(TRUE,INDEX(Q2007:Q23731="",,),0)-1),"")</f>
        <v>3</v>
      </c>
      <c r="Q2007">
        <v>2</v>
      </c>
      <c r="R2007">
        <f t="shared" si="33"/>
        <v>0</v>
      </c>
    </row>
    <row r="2008" spans="1:18" x14ac:dyDescent="0.3">
      <c r="A2008" t="s">
        <v>190</v>
      </c>
      <c r="B2008" s="1">
        <v>38524</v>
      </c>
      <c r="C2008" t="s">
        <v>191</v>
      </c>
      <c r="D2008" t="s">
        <v>234</v>
      </c>
      <c r="E2008" t="s">
        <v>235</v>
      </c>
      <c r="G2008" s="6" t="s">
        <v>29</v>
      </c>
      <c r="H2008" t="s">
        <v>199</v>
      </c>
      <c r="I2008" t="s">
        <v>21</v>
      </c>
      <c r="J2008" t="s">
        <v>22</v>
      </c>
      <c r="K2008">
        <v>0.2</v>
      </c>
      <c r="L2008">
        <v>32</v>
      </c>
      <c r="M2008" t="s">
        <v>237</v>
      </c>
      <c r="N2008">
        <v>32</v>
      </c>
      <c r="P2008" cm="1">
        <f t="array" ref="P2008">IF(Q2008&gt;0,INDEX(Q2008:Q23732,MATCH(TRUE,INDEX(Q2008:Q23732="",,),0)-1),"")</f>
        <v>3</v>
      </c>
      <c r="Q2008">
        <v>2</v>
      </c>
      <c r="R2008">
        <f t="shared" si="33"/>
        <v>0</v>
      </c>
    </row>
    <row r="2009" spans="1:18" x14ac:dyDescent="0.3">
      <c r="A2009" t="s">
        <v>190</v>
      </c>
      <c r="B2009" s="1">
        <v>38524</v>
      </c>
      <c r="C2009" t="s">
        <v>191</v>
      </c>
      <c r="D2009" t="s">
        <v>234</v>
      </c>
      <c r="E2009" t="s">
        <v>235</v>
      </c>
      <c r="G2009" s="6" t="s">
        <v>29</v>
      </c>
      <c r="H2009" t="s">
        <v>53</v>
      </c>
      <c r="I2009" t="s">
        <v>26</v>
      </c>
      <c r="J2009" t="s">
        <v>27</v>
      </c>
      <c r="K2009">
        <v>12.9</v>
      </c>
      <c r="L2009">
        <v>12.65</v>
      </c>
      <c r="M2009" t="s">
        <v>237</v>
      </c>
      <c r="N2009">
        <v>12.65</v>
      </c>
      <c r="P2009" cm="1">
        <f t="array" ref="P2009">IF(Q2009&gt;0,INDEX(Q2009:Q23733,MATCH(TRUE,INDEX(Q2009:Q23733="",,),0)-1),"")</f>
        <v>3</v>
      </c>
      <c r="Q2009">
        <v>2</v>
      </c>
      <c r="R2009">
        <f t="shared" si="33"/>
        <v>0</v>
      </c>
    </row>
    <row r="2010" spans="1:18" x14ac:dyDescent="0.3">
      <c r="A2010" t="s">
        <v>190</v>
      </c>
      <c r="B2010" s="1">
        <v>38524</v>
      </c>
      <c r="C2010" t="s">
        <v>191</v>
      </c>
      <c r="D2010" t="s">
        <v>234</v>
      </c>
      <c r="E2010" t="s">
        <v>235</v>
      </c>
      <c r="G2010" s="6" t="s">
        <v>29</v>
      </c>
      <c r="H2010" t="s">
        <v>70</v>
      </c>
      <c r="I2010" t="s">
        <v>26</v>
      </c>
      <c r="J2010" t="s">
        <v>27</v>
      </c>
      <c r="K2010">
        <v>32.700000000000003</v>
      </c>
      <c r="L2010">
        <v>11.95</v>
      </c>
      <c r="M2010" t="s">
        <v>237</v>
      </c>
      <c r="N2010">
        <v>11.95</v>
      </c>
      <c r="P2010" cm="1">
        <f t="array" ref="P2010">IF(Q2010&gt;0,INDEX(Q2010:Q23734,MATCH(TRUE,INDEX(Q2010:Q23734="",,),0)-1),"")</f>
        <v>3</v>
      </c>
      <c r="Q2010">
        <v>2</v>
      </c>
      <c r="R2010">
        <f t="shared" si="33"/>
        <v>0</v>
      </c>
    </row>
    <row r="2011" spans="1:18" x14ac:dyDescent="0.3">
      <c r="A2011" t="s">
        <v>190</v>
      </c>
      <c r="B2011" s="1">
        <v>38524</v>
      </c>
      <c r="C2011" t="s">
        <v>191</v>
      </c>
      <c r="D2011" t="s">
        <v>234</v>
      </c>
      <c r="E2011" t="s">
        <v>235</v>
      </c>
      <c r="G2011" t="s">
        <v>19</v>
      </c>
      <c r="H2011" t="s">
        <v>194</v>
      </c>
      <c r="I2011" t="s">
        <v>21</v>
      </c>
      <c r="J2011" t="s">
        <v>22</v>
      </c>
      <c r="K2011">
        <v>21</v>
      </c>
      <c r="L2011">
        <v>762</v>
      </c>
      <c r="M2011" t="s">
        <v>208</v>
      </c>
      <c r="N2011">
        <v>762</v>
      </c>
      <c r="P2011" cm="1">
        <f t="array" ref="P2011">IF(Q2011&gt;0,INDEX(Q2011:Q23735,MATCH(TRUE,INDEX(Q2011:Q23735="",,),0)-1),"")</f>
        <v>3</v>
      </c>
      <c r="Q2011">
        <v>3</v>
      </c>
      <c r="R2011">
        <f t="shared" si="33"/>
        <v>0</v>
      </c>
    </row>
    <row r="2012" spans="1:18" x14ac:dyDescent="0.3">
      <c r="A2012" t="s">
        <v>190</v>
      </c>
      <c r="B2012" s="1">
        <v>38524</v>
      </c>
      <c r="C2012" t="s">
        <v>191</v>
      </c>
      <c r="D2012" t="s">
        <v>234</v>
      </c>
      <c r="E2012" t="s">
        <v>235</v>
      </c>
      <c r="G2012" t="s">
        <v>19</v>
      </c>
      <c r="H2012" t="s">
        <v>30</v>
      </c>
      <c r="I2012" t="s">
        <v>21</v>
      </c>
      <c r="J2012" t="s">
        <v>22</v>
      </c>
      <c r="K2012">
        <v>40.1</v>
      </c>
      <c r="L2012">
        <v>155</v>
      </c>
      <c r="M2012" t="s">
        <v>208</v>
      </c>
      <c r="N2012">
        <v>204</v>
      </c>
      <c r="P2012" cm="1">
        <f t="array" ref="P2012">IF(Q2012&gt;0,INDEX(Q2012:Q23736,MATCH(TRUE,INDEX(Q2012:Q23736="",,),0)-1),"")</f>
        <v>3</v>
      </c>
      <c r="Q2012">
        <v>3</v>
      </c>
      <c r="R2012">
        <f t="shared" si="33"/>
        <v>0</v>
      </c>
    </row>
    <row r="2013" spans="1:18" x14ac:dyDescent="0.3">
      <c r="A2013" t="s">
        <v>190</v>
      </c>
      <c r="B2013" s="1">
        <v>38524</v>
      </c>
      <c r="C2013" t="s">
        <v>191</v>
      </c>
      <c r="D2013" t="s">
        <v>234</v>
      </c>
      <c r="E2013" t="s">
        <v>235</v>
      </c>
      <c r="G2013" t="s">
        <v>19</v>
      </c>
      <c r="H2013" t="s">
        <v>196</v>
      </c>
      <c r="I2013" t="s">
        <v>21</v>
      </c>
      <c r="J2013" t="s">
        <v>22</v>
      </c>
      <c r="K2013">
        <v>2.2000000000000002</v>
      </c>
      <c r="L2013">
        <v>367</v>
      </c>
      <c r="M2013" t="s">
        <v>208</v>
      </c>
      <c r="N2013">
        <v>367</v>
      </c>
      <c r="P2013" cm="1">
        <f t="array" ref="P2013">IF(Q2013&gt;0,INDEX(Q2013:Q23737,MATCH(TRUE,INDEX(Q2013:Q23737="",,),0)-1),"")</f>
        <v>3</v>
      </c>
      <c r="Q2013">
        <v>3</v>
      </c>
      <c r="R2013">
        <f t="shared" si="33"/>
        <v>0</v>
      </c>
    </row>
    <row r="2014" spans="1:18" x14ac:dyDescent="0.3">
      <c r="A2014" t="s">
        <v>190</v>
      </c>
      <c r="B2014" s="1">
        <v>38524</v>
      </c>
      <c r="C2014" t="s">
        <v>191</v>
      </c>
      <c r="D2014" t="s">
        <v>234</v>
      </c>
      <c r="E2014" t="s">
        <v>235</v>
      </c>
      <c r="G2014" t="s">
        <v>19</v>
      </c>
      <c r="H2014" t="s">
        <v>214</v>
      </c>
      <c r="I2014" t="s">
        <v>21</v>
      </c>
      <c r="J2014" t="s">
        <v>22</v>
      </c>
      <c r="K2014">
        <v>3</v>
      </c>
      <c r="L2014">
        <v>32</v>
      </c>
      <c r="M2014" t="s">
        <v>208</v>
      </c>
      <c r="N2014">
        <v>32</v>
      </c>
      <c r="P2014" cm="1">
        <f t="array" ref="P2014">IF(Q2014&gt;0,INDEX(Q2014:Q23738,MATCH(TRUE,INDEX(Q2014:Q23738="",,),0)-1),"")</f>
        <v>3</v>
      </c>
      <c r="Q2014">
        <v>3</v>
      </c>
      <c r="R2014">
        <f t="shared" si="33"/>
        <v>0</v>
      </c>
    </row>
    <row r="2015" spans="1:18" x14ac:dyDescent="0.3">
      <c r="A2015" t="s">
        <v>190</v>
      </c>
      <c r="B2015" s="1">
        <v>38524</v>
      </c>
      <c r="C2015" t="s">
        <v>191</v>
      </c>
      <c r="D2015" t="s">
        <v>234</v>
      </c>
      <c r="E2015" t="s">
        <v>235</v>
      </c>
      <c r="G2015" t="s">
        <v>19</v>
      </c>
      <c r="H2015" t="s">
        <v>197</v>
      </c>
      <c r="I2015" t="s">
        <v>21</v>
      </c>
      <c r="J2015" t="s">
        <v>22</v>
      </c>
      <c r="K2015">
        <v>5.4</v>
      </c>
      <c r="L2015">
        <v>28</v>
      </c>
      <c r="M2015" t="s">
        <v>208</v>
      </c>
      <c r="N2015">
        <v>28</v>
      </c>
      <c r="P2015" cm="1">
        <f t="array" ref="P2015">IF(Q2015&gt;0,INDEX(Q2015:Q23739,MATCH(TRUE,INDEX(Q2015:Q23739="",,),0)-1),"")</f>
        <v>3</v>
      </c>
      <c r="Q2015">
        <v>3</v>
      </c>
      <c r="R2015">
        <f t="shared" si="33"/>
        <v>0</v>
      </c>
    </row>
    <row r="2016" spans="1:18" x14ac:dyDescent="0.3">
      <c r="A2016" t="s">
        <v>190</v>
      </c>
      <c r="B2016" s="1">
        <v>38524</v>
      </c>
      <c r="C2016" t="s">
        <v>191</v>
      </c>
      <c r="D2016" t="s">
        <v>234</v>
      </c>
      <c r="E2016" t="s">
        <v>235</v>
      </c>
      <c r="G2016" t="s">
        <v>19</v>
      </c>
      <c r="H2016" t="s">
        <v>64</v>
      </c>
      <c r="I2016" t="s">
        <v>26</v>
      </c>
      <c r="J2016" t="s">
        <v>27</v>
      </c>
      <c r="K2016">
        <v>393.3</v>
      </c>
      <c r="L2016">
        <v>11.65</v>
      </c>
      <c r="M2016" t="s">
        <v>208</v>
      </c>
      <c r="N2016">
        <v>28</v>
      </c>
      <c r="P2016" cm="1">
        <f t="array" ref="P2016">IF(Q2016&gt;0,INDEX(Q2016:Q23740,MATCH(TRUE,INDEX(Q2016:Q23740="",,),0)-1),"")</f>
        <v>3</v>
      </c>
      <c r="Q2016">
        <v>3</v>
      </c>
      <c r="R2016">
        <f t="shared" si="33"/>
        <v>0</v>
      </c>
    </row>
    <row r="2017" spans="1:18" x14ac:dyDescent="0.3">
      <c r="A2017" t="s">
        <v>190</v>
      </c>
      <c r="B2017" s="1">
        <v>38524</v>
      </c>
      <c r="C2017" t="s">
        <v>191</v>
      </c>
      <c r="D2017" t="s">
        <v>234</v>
      </c>
      <c r="E2017" t="s">
        <v>235</v>
      </c>
      <c r="G2017" s="6" t="s">
        <v>29</v>
      </c>
      <c r="H2017" t="s">
        <v>206</v>
      </c>
      <c r="I2017" t="s">
        <v>21</v>
      </c>
      <c r="J2017" t="s">
        <v>22</v>
      </c>
      <c r="K2017">
        <v>1.1000000000000001</v>
      </c>
      <c r="L2017">
        <v>104</v>
      </c>
      <c r="M2017" t="s">
        <v>208</v>
      </c>
      <c r="N2017">
        <v>104</v>
      </c>
      <c r="P2017" cm="1">
        <f t="array" ref="P2017">IF(Q2017&gt;0,INDEX(Q2017:Q23741,MATCH(TRUE,INDEX(Q2017:Q23741="",,),0)-1),"")</f>
        <v>3</v>
      </c>
      <c r="Q2017">
        <v>3</v>
      </c>
      <c r="R2017">
        <f t="shared" si="33"/>
        <v>0</v>
      </c>
    </row>
    <row r="2018" spans="1:18" x14ac:dyDescent="0.3">
      <c r="A2018" t="s">
        <v>190</v>
      </c>
      <c r="B2018" s="1">
        <v>38524</v>
      </c>
      <c r="C2018" t="s">
        <v>191</v>
      </c>
      <c r="D2018" t="s">
        <v>234</v>
      </c>
      <c r="E2018" t="s">
        <v>235</v>
      </c>
      <c r="G2018" s="6" t="s">
        <v>29</v>
      </c>
      <c r="H2018" t="s">
        <v>20</v>
      </c>
      <c r="I2018" t="s">
        <v>21</v>
      </c>
      <c r="J2018" t="s">
        <v>22</v>
      </c>
      <c r="K2018">
        <v>0.3</v>
      </c>
      <c r="L2018">
        <v>411</v>
      </c>
      <c r="M2018" t="s">
        <v>208</v>
      </c>
      <c r="N2018">
        <v>411</v>
      </c>
      <c r="P2018" cm="1">
        <f t="array" ref="P2018">IF(Q2018&gt;0,INDEX(Q2018:Q23742,MATCH(TRUE,INDEX(Q2018:Q23742="",,),0)-1),"")</f>
        <v>3</v>
      </c>
      <c r="Q2018">
        <v>3</v>
      </c>
      <c r="R2018">
        <f t="shared" si="33"/>
        <v>0</v>
      </c>
    </row>
    <row r="2019" spans="1:18" x14ac:dyDescent="0.3">
      <c r="A2019" t="s">
        <v>190</v>
      </c>
      <c r="B2019" s="1">
        <v>38524</v>
      </c>
      <c r="C2019" t="s">
        <v>191</v>
      </c>
      <c r="D2019" t="s">
        <v>234</v>
      </c>
      <c r="E2019" t="s">
        <v>235</v>
      </c>
      <c r="G2019" s="6" t="s">
        <v>29</v>
      </c>
      <c r="H2019" t="s">
        <v>199</v>
      </c>
      <c r="I2019" t="s">
        <v>21</v>
      </c>
      <c r="J2019" t="s">
        <v>22</v>
      </c>
      <c r="K2019">
        <v>0.2</v>
      </c>
      <c r="L2019">
        <v>32</v>
      </c>
      <c r="M2019" t="s">
        <v>208</v>
      </c>
      <c r="N2019">
        <v>32</v>
      </c>
      <c r="P2019" cm="1">
        <f t="array" ref="P2019">IF(Q2019&gt;0,INDEX(Q2019:Q23743,MATCH(TRUE,INDEX(Q2019:Q23743="",,),0)-1),"")</f>
        <v>3</v>
      </c>
      <c r="Q2019">
        <v>3</v>
      </c>
      <c r="R2019">
        <f t="shared" si="33"/>
        <v>0</v>
      </c>
    </row>
    <row r="2020" spans="1:18" x14ac:dyDescent="0.3">
      <c r="A2020" t="s">
        <v>190</v>
      </c>
      <c r="B2020" s="1">
        <v>38524</v>
      </c>
      <c r="C2020" t="s">
        <v>191</v>
      </c>
      <c r="D2020" t="s">
        <v>234</v>
      </c>
      <c r="E2020" t="s">
        <v>235</v>
      </c>
      <c r="G2020" s="6" t="s">
        <v>29</v>
      </c>
      <c r="H2020" t="s">
        <v>53</v>
      </c>
      <c r="I2020" t="s">
        <v>26</v>
      </c>
      <c r="J2020" t="s">
        <v>27</v>
      </c>
      <c r="K2020">
        <v>12.9</v>
      </c>
      <c r="L2020">
        <v>12.65</v>
      </c>
      <c r="M2020" t="s">
        <v>208</v>
      </c>
      <c r="N2020">
        <v>12.65</v>
      </c>
      <c r="P2020" cm="1">
        <f t="array" ref="P2020">IF(Q2020&gt;0,INDEX(Q2020:Q23744,MATCH(TRUE,INDEX(Q2020:Q23744="",,),0)-1),"")</f>
        <v>3</v>
      </c>
      <c r="Q2020">
        <v>3</v>
      </c>
      <c r="R2020">
        <f t="shared" si="33"/>
        <v>0</v>
      </c>
    </row>
    <row r="2021" spans="1:18" x14ac:dyDescent="0.3">
      <c r="A2021" t="s">
        <v>190</v>
      </c>
      <c r="B2021" s="1">
        <v>38524</v>
      </c>
      <c r="C2021" t="s">
        <v>191</v>
      </c>
      <c r="D2021" t="s">
        <v>234</v>
      </c>
      <c r="E2021" t="s">
        <v>235</v>
      </c>
      <c r="G2021" s="6" t="s">
        <v>29</v>
      </c>
      <c r="H2021" t="s">
        <v>70</v>
      </c>
      <c r="I2021" t="s">
        <v>26</v>
      </c>
      <c r="J2021" t="s">
        <v>27</v>
      </c>
      <c r="K2021">
        <v>32.700000000000003</v>
      </c>
      <c r="L2021">
        <v>11.95</v>
      </c>
      <c r="M2021" t="s">
        <v>208</v>
      </c>
      <c r="N2021">
        <v>11.95</v>
      </c>
      <c r="P2021" cm="1">
        <f t="array" ref="P2021">IF(Q2021&gt;0,INDEX(Q2021:Q23745,MATCH(TRUE,INDEX(Q2021:Q23745="",,),0)-1),"")</f>
        <v>3</v>
      </c>
      <c r="Q2021">
        <v>3</v>
      </c>
      <c r="R2021">
        <f t="shared" si="33"/>
        <v>0</v>
      </c>
    </row>
    <row r="2022" spans="1:18" x14ac:dyDescent="0.3">
      <c r="P2022" t="str" cm="1">
        <f t="array" ref="P2022">IF(Q2022&gt;0,INDEX(Q2022:Q23746,MATCH(TRUE,INDEX(Q2022:Q23746="",,),0)-1),"")</f>
        <v/>
      </c>
      <c r="R2022" t="str">
        <f t="shared" si="33"/>
        <v/>
      </c>
    </row>
    <row r="2023" spans="1:18" x14ac:dyDescent="0.3">
      <c r="A2023" t="s">
        <v>190</v>
      </c>
      <c r="B2023" s="1">
        <v>38489</v>
      </c>
      <c r="C2023" t="s">
        <v>191</v>
      </c>
      <c r="D2023" t="s">
        <v>238</v>
      </c>
      <c r="E2023" t="s">
        <v>239</v>
      </c>
      <c r="G2023" t="s">
        <v>19</v>
      </c>
      <c r="H2023" t="s">
        <v>194</v>
      </c>
      <c r="I2023" t="s">
        <v>21</v>
      </c>
      <c r="J2023" t="s">
        <v>22</v>
      </c>
      <c r="K2023">
        <v>8.6999999999999993</v>
      </c>
      <c r="L2023">
        <v>641.5</v>
      </c>
      <c r="M2023" t="s">
        <v>220</v>
      </c>
      <c r="N2023">
        <v>641.5</v>
      </c>
      <c r="O2023" t="s">
        <v>24</v>
      </c>
      <c r="P2023" cm="1">
        <f t="array" ref="P2023">IF(Q2023&gt;0,INDEX(Q2023:Q23747,MATCH(TRUE,INDEX(Q2023:Q23747="",,),0)-1),"")</f>
        <v>12</v>
      </c>
      <c r="Q2023">
        <v>1</v>
      </c>
      <c r="R2023">
        <f t="shared" si="33"/>
        <v>0</v>
      </c>
    </row>
    <row r="2024" spans="1:18" x14ac:dyDescent="0.3">
      <c r="A2024" t="s">
        <v>190</v>
      </c>
      <c r="B2024" s="1">
        <v>38489</v>
      </c>
      <c r="C2024" t="s">
        <v>191</v>
      </c>
      <c r="D2024" t="s">
        <v>238</v>
      </c>
      <c r="E2024" t="s">
        <v>239</v>
      </c>
      <c r="G2024" t="s">
        <v>19</v>
      </c>
      <c r="H2024" t="s">
        <v>30</v>
      </c>
      <c r="I2024" t="s">
        <v>21</v>
      </c>
      <c r="J2024" t="s">
        <v>22</v>
      </c>
      <c r="K2024">
        <v>17.5</v>
      </c>
      <c r="L2024">
        <v>164</v>
      </c>
      <c r="M2024" t="s">
        <v>220</v>
      </c>
      <c r="N2024">
        <v>164</v>
      </c>
      <c r="O2024" t="s">
        <v>24</v>
      </c>
      <c r="P2024" cm="1">
        <f t="array" ref="P2024">IF(Q2024&gt;0,INDEX(Q2024:Q23748,MATCH(TRUE,INDEX(Q2024:Q23748="",,),0)-1),"")</f>
        <v>12</v>
      </c>
      <c r="Q2024">
        <v>1</v>
      </c>
      <c r="R2024">
        <f t="shared" si="33"/>
        <v>0</v>
      </c>
    </row>
    <row r="2025" spans="1:18" x14ac:dyDescent="0.3">
      <c r="A2025" t="s">
        <v>190</v>
      </c>
      <c r="B2025" s="1">
        <v>38489</v>
      </c>
      <c r="C2025" t="s">
        <v>191</v>
      </c>
      <c r="D2025" t="s">
        <v>238</v>
      </c>
      <c r="E2025" t="s">
        <v>239</v>
      </c>
      <c r="G2025" t="s">
        <v>19</v>
      </c>
      <c r="H2025" t="s">
        <v>99</v>
      </c>
      <c r="I2025" t="s">
        <v>21</v>
      </c>
      <c r="J2025" t="s">
        <v>22</v>
      </c>
      <c r="K2025">
        <v>27.5</v>
      </c>
      <c r="L2025">
        <v>106</v>
      </c>
      <c r="M2025" t="s">
        <v>220</v>
      </c>
      <c r="N2025">
        <v>1367.02</v>
      </c>
      <c r="O2025" t="s">
        <v>24</v>
      </c>
      <c r="P2025" cm="1">
        <f t="array" ref="P2025">IF(Q2025&gt;0,INDEX(Q2025:Q23749,MATCH(TRUE,INDEX(Q2025:Q23749="",,),0)-1),"")</f>
        <v>12</v>
      </c>
      <c r="Q2025">
        <v>1</v>
      </c>
      <c r="R2025">
        <f t="shared" si="33"/>
        <v>0</v>
      </c>
    </row>
    <row r="2026" spans="1:18" x14ac:dyDescent="0.3">
      <c r="A2026" t="s">
        <v>190</v>
      </c>
      <c r="B2026" s="1">
        <v>38489</v>
      </c>
      <c r="C2026" t="s">
        <v>191</v>
      </c>
      <c r="D2026" t="s">
        <v>238</v>
      </c>
      <c r="E2026" t="s">
        <v>239</v>
      </c>
      <c r="G2026" t="s">
        <v>19</v>
      </c>
      <c r="H2026" t="s">
        <v>99</v>
      </c>
      <c r="I2026" t="s">
        <v>26</v>
      </c>
      <c r="J2026" t="s">
        <v>27</v>
      </c>
      <c r="K2026">
        <v>290.2</v>
      </c>
      <c r="L2026">
        <v>13.25</v>
      </c>
      <c r="M2026" t="s">
        <v>220</v>
      </c>
      <c r="N2026">
        <v>13.25</v>
      </c>
      <c r="O2026" t="s">
        <v>24</v>
      </c>
      <c r="P2026" cm="1">
        <f t="array" ref="P2026">IF(Q2026&gt;0,INDEX(Q2026:Q23750,MATCH(TRUE,INDEX(Q2026:Q23750="",,),0)-1),"")</f>
        <v>12</v>
      </c>
      <c r="Q2026">
        <v>1</v>
      </c>
      <c r="R2026">
        <f t="shared" si="33"/>
        <v>0</v>
      </c>
    </row>
    <row r="2027" spans="1:18" x14ac:dyDescent="0.3">
      <c r="A2027" t="s">
        <v>190</v>
      </c>
      <c r="B2027" s="1">
        <v>38489</v>
      </c>
      <c r="C2027" t="s">
        <v>191</v>
      </c>
      <c r="D2027" t="s">
        <v>238</v>
      </c>
      <c r="E2027" t="s">
        <v>239</v>
      </c>
      <c r="G2027" t="s">
        <v>19</v>
      </c>
      <c r="H2027" t="s">
        <v>53</v>
      </c>
      <c r="I2027" t="s">
        <v>26</v>
      </c>
      <c r="J2027" t="s">
        <v>27</v>
      </c>
      <c r="K2027">
        <v>123.4</v>
      </c>
      <c r="L2027">
        <v>12.1</v>
      </c>
      <c r="M2027" t="s">
        <v>220</v>
      </c>
      <c r="N2027">
        <v>12.1</v>
      </c>
      <c r="O2027" t="s">
        <v>24</v>
      </c>
      <c r="P2027" cm="1">
        <f t="array" ref="P2027">IF(Q2027&gt;0,INDEX(Q2027:Q23751,MATCH(TRUE,INDEX(Q2027:Q23751="",,),0)-1),"")</f>
        <v>12</v>
      </c>
      <c r="Q2027">
        <v>1</v>
      </c>
      <c r="R2027">
        <f t="shared" si="33"/>
        <v>0</v>
      </c>
    </row>
    <row r="2028" spans="1:18" x14ac:dyDescent="0.3">
      <c r="A2028" t="s">
        <v>190</v>
      </c>
      <c r="B2028" s="1">
        <v>38489</v>
      </c>
      <c r="C2028" t="s">
        <v>191</v>
      </c>
      <c r="D2028" t="s">
        <v>238</v>
      </c>
      <c r="E2028" t="s">
        <v>239</v>
      </c>
      <c r="G2028" t="s">
        <v>19</v>
      </c>
      <c r="H2028" t="s">
        <v>64</v>
      </c>
      <c r="I2028" t="s">
        <v>26</v>
      </c>
      <c r="J2028" t="s">
        <v>27</v>
      </c>
      <c r="K2028">
        <v>426.3</v>
      </c>
      <c r="L2028">
        <v>10</v>
      </c>
      <c r="M2028" t="s">
        <v>220</v>
      </c>
      <c r="N2028">
        <v>10</v>
      </c>
      <c r="O2028" t="s">
        <v>24</v>
      </c>
      <c r="P2028" cm="1">
        <f t="array" ref="P2028">IF(Q2028&gt;0,INDEX(Q2028:Q23752,MATCH(TRUE,INDEX(Q2028:Q23752="",,),0)-1),"")</f>
        <v>12</v>
      </c>
      <c r="Q2028">
        <v>1</v>
      </c>
      <c r="R2028">
        <f t="shared" si="33"/>
        <v>0</v>
      </c>
    </row>
    <row r="2029" spans="1:18" x14ac:dyDescent="0.3">
      <c r="A2029" t="s">
        <v>190</v>
      </c>
      <c r="B2029" s="1">
        <v>38489</v>
      </c>
      <c r="C2029" t="s">
        <v>191</v>
      </c>
      <c r="D2029" t="s">
        <v>238</v>
      </c>
      <c r="E2029" t="s">
        <v>239</v>
      </c>
      <c r="G2029" s="6" t="s">
        <v>29</v>
      </c>
      <c r="H2029" t="s">
        <v>197</v>
      </c>
      <c r="I2029" t="s">
        <v>21</v>
      </c>
      <c r="J2029" t="s">
        <v>22</v>
      </c>
      <c r="K2029">
        <v>1.2</v>
      </c>
      <c r="L2029">
        <v>47</v>
      </c>
      <c r="M2029" t="s">
        <v>220</v>
      </c>
      <c r="N2029">
        <v>47</v>
      </c>
      <c r="O2029" t="s">
        <v>24</v>
      </c>
      <c r="P2029" cm="1">
        <f t="array" ref="P2029">IF(Q2029&gt;0,INDEX(Q2029:Q23753,MATCH(TRUE,INDEX(Q2029:Q23753="",,),0)-1),"")</f>
        <v>12</v>
      </c>
      <c r="Q2029">
        <v>1</v>
      </c>
      <c r="R2029">
        <f t="shared" si="33"/>
        <v>0</v>
      </c>
    </row>
    <row r="2030" spans="1:18" x14ac:dyDescent="0.3">
      <c r="A2030" t="s">
        <v>190</v>
      </c>
      <c r="B2030" s="1">
        <v>38489</v>
      </c>
      <c r="C2030" t="s">
        <v>191</v>
      </c>
      <c r="D2030" t="s">
        <v>238</v>
      </c>
      <c r="E2030" t="s">
        <v>239</v>
      </c>
      <c r="G2030" s="6" t="s">
        <v>29</v>
      </c>
      <c r="H2030" t="s">
        <v>70</v>
      </c>
      <c r="I2030" t="s">
        <v>26</v>
      </c>
      <c r="J2030" t="s">
        <v>27</v>
      </c>
      <c r="K2030">
        <v>18.8</v>
      </c>
      <c r="L2030">
        <v>10.85</v>
      </c>
      <c r="M2030" t="s">
        <v>220</v>
      </c>
      <c r="N2030">
        <v>10.85</v>
      </c>
      <c r="O2030" t="s">
        <v>24</v>
      </c>
      <c r="P2030" cm="1">
        <f t="array" ref="P2030">IF(Q2030&gt;0,INDEX(Q2030:Q23754,MATCH(TRUE,INDEX(Q2030:Q23754="",,),0)-1),"")</f>
        <v>12</v>
      </c>
      <c r="Q2030">
        <v>1</v>
      </c>
      <c r="R2030">
        <f t="shared" si="33"/>
        <v>0</v>
      </c>
    </row>
    <row r="2031" spans="1:18" x14ac:dyDescent="0.3">
      <c r="A2031" t="s">
        <v>190</v>
      </c>
      <c r="B2031" s="1">
        <v>38489</v>
      </c>
      <c r="C2031" t="s">
        <v>191</v>
      </c>
      <c r="D2031" t="s">
        <v>238</v>
      </c>
      <c r="E2031" t="s">
        <v>239</v>
      </c>
      <c r="G2031" t="s">
        <v>19</v>
      </c>
      <c r="H2031" t="s">
        <v>194</v>
      </c>
      <c r="I2031" t="s">
        <v>21</v>
      </c>
      <c r="J2031" t="s">
        <v>22</v>
      </c>
      <c r="K2031">
        <v>8.6999999999999993</v>
      </c>
      <c r="L2031">
        <v>641.5</v>
      </c>
      <c r="M2031" t="s">
        <v>240</v>
      </c>
      <c r="N2031">
        <v>650</v>
      </c>
      <c r="P2031" cm="1">
        <f t="array" ref="P2031">IF(Q2031&gt;0,INDEX(Q2031:Q23755,MATCH(TRUE,INDEX(Q2031:Q23755="",,),0)-1),"")</f>
        <v>12</v>
      </c>
      <c r="Q2031">
        <v>2</v>
      </c>
      <c r="R2031">
        <f t="shared" si="33"/>
        <v>0</v>
      </c>
    </row>
    <row r="2032" spans="1:18" x14ac:dyDescent="0.3">
      <c r="A2032" t="s">
        <v>190</v>
      </c>
      <c r="B2032" s="1">
        <v>38489</v>
      </c>
      <c r="C2032" t="s">
        <v>191</v>
      </c>
      <c r="D2032" t="s">
        <v>238</v>
      </c>
      <c r="E2032" t="s">
        <v>239</v>
      </c>
      <c r="G2032" t="s">
        <v>19</v>
      </c>
      <c r="H2032" t="s">
        <v>30</v>
      </c>
      <c r="I2032" t="s">
        <v>21</v>
      </c>
      <c r="J2032" t="s">
        <v>22</v>
      </c>
      <c r="K2032">
        <v>17.5</v>
      </c>
      <c r="L2032">
        <v>164</v>
      </c>
      <c r="M2032" t="s">
        <v>240</v>
      </c>
      <c r="N2032">
        <v>170</v>
      </c>
      <c r="P2032" cm="1">
        <f t="array" ref="P2032">IF(Q2032&gt;0,INDEX(Q2032:Q23756,MATCH(TRUE,INDEX(Q2032:Q23756="",,),0)-1),"")</f>
        <v>12</v>
      </c>
      <c r="Q2032">
        <v>2</v>
      </c>
      <c r="R2032">
        <f t="shared" si="33"/>
        <v>0</v>
      </c>
    </row>
    <row r="2033" spans="1:18" x14ac:dyDescent="0.3">
      <c r="A2033" t="s">
        <v>190</v>
      </c>
      <c r="B2033" s="1">
        <v>38489</v>
      </c>
      <c r="C2033" t="s">
        <v>191</v>
      </c>
      <c r="D2033" t="s">
        <v>238</v>
      </c>
      <c r="E2033" t="s">
        <v>239</v>
      </c>
      <c r="G2033" t="s">
        <v>19</v>
      </c>
      <c r="H2033" t="s">
        <v>99</v>
      </c>
      <c r="I2033" t="s">
        <v>21</v>
      </c>
      <c r="J2033" t="s">
        <v>22</v>
      </c>
      <c r="K2033">
        <v>27.5</v>
      </c>
      <c r="L2033">
        <v>106</v>
      </c>
      <c r="M2033" t="s">
        <v>240</v>
      </c>
      <c r="N2033">
        <v>155</v>
      </c>
      <c r="P2033" cm="1">
        <f t="array" ref="P2033">IF(Q2033&gt;0,INDEX(Q2033:Q23757,MATCH(TRUE,INDEX(Q2033:Q23757="",,),0)-1),"")</f>
        <v>12</v>
      </c>
      <c r="Q2033">
        <v>2</v>
      </c>
      <c r="R2033">
        <f t="shared" si="33"/>
        <v>0</v>
      </c>
    </row>
    <row r="2034" spans="1:18" x14ac:dyDescent="0.3">
      <c r="A2034" t="s">
        <v>190</v>
      </c>
      <c r="B2034" s="1">
        <v>38489</v>
      </c>
      <c r="C2034" t="s">
        <v>191</v>
      </c>
      <c r="D2034" t="s">
        <v>238</v>
      </c>
      <c r="E2034" t="s">
        <v>239</v>
      </c>
      <c r="G2034" t="s">
        <v>19</v>
      </c>
      <c r="H2034" t="s">
        <v>99</v>
      </c>
      <c r="I2034" t="s">
        <v>26</v>
      </c>
      <c r="J2034" t="s">
        <v>27</v>
      </c>
      <c r="K2034">
        <v>290.2</v>
      </c>
      <c r="L2034">
        <v>13.25</v>
      </c>
      <c r="M2034" t="s">
        <v>240</v>
      </c>
      <c r="N2034">
        <v>40.65</v>
      </c>
      <c r="P2034" cm="1">
        <f t="array" ref="P2034">IF(Q2034&gt;0,INDEX(Q2034:Q23758,MATCH(TRUE,INDEX(Q2034:Q23758="",,),0)-1),"")</f>
        <v>12</v>
      </c>
      <c r="Q2034">
        <v>2</v>
      </c>
      <c r="R2034">
        <f t="shared" si="33"/>
        <v>0</v>
      </c>
    </row>
    <row r="2035" spans="1:18" x14ac:dyDescent="0.3">
      <c r="A2035" t="s">
        <v>190</v>
      </c>
      <c r="B2035" s="1">
        <v>38489</v>
      </c>
      <c r="C2035" t="s">
        <v>191</v>
      </c>
      <c r="D2035" t="s">
        <v>238</v>
      </c>
      <c r="E2035" t="s">
        <v>239</v>
      </c>
      <c r="G2035" t="s">
        <v>19</v>
      </c>
      <c r="H2035" t="s">
        <v>53</v>
      </c>
      <c r="I2035" t="s">
        <v>26</v>
      </c>
      <c r="J2035" t="s">
        <v>27</v>
      </c>
      <c r="K2035">
        <v>123.4</v>
      </c>
      <c r="L2035">
        <v>12.1</v>
      </c>
      <c r="M2035" t="s">
        <v>240</v>
      </c>
      <c r="N2035">
        <v>48</v>
      </c>
      <c r="P2035" cm="1">
        <f t="array" ref="P2035">IF(Q2035&gt;0,INDEX(Q2035:Q23759,MATCH(TRUE,INDEX(Q2035:Q23759="",,),0)-1),"")</f>
        <v>12</v>
      </c>
      <c r="Q2035">
        <v>2</v>
      </c>
      <c r="R2035">
        <f t="shared" si="33"/>
        <v>0</v>
      </c>
    </row>
    <row r="2036" spans="1:18" x14ac:dyDescent="0.3">
      <c r="A2036" t="s">
        <v>190</v>
      </c>
      <c r="B2036" s="1">
        <v>38489</v>
      </c>
      <c r="C2036" t="s">
        <v>191</v>
      </c>
      <c r="D2036" t="s">
        <v>238</v>
      </c>
      <c r="E2036" t="s">
        <v>239</v>
      </c>
      <c r="G2036" t="s">
        <v>19</v>
      </c>
      <c r="H2036" t="s">
        <v>64</v>
      </c>
      <c r="I2036" t="s">
        <v>26</v>
      </c>
      <c r="J2036" t="s">
        <v>27</v>
      </c>
      <c r="K2036">
        <v>426.3</v>
      </c>
      <c r="L2036">
        <v>10</v>
      </c>
      <c r="M2036" t="s">
        <v>240</v>
      </c>
      <c r="N2036">
        <v>43.45</v>
      </c>
      <c r="P2036" cm="1">
        <f t="array" ref="P2036">IF(Q2036&gt;0,INDEX(Q2036:Q23760,MATCH(TRUE,INDEX(Q2036:Q23760="",,),0)-1),"")</f>
        <v>12</v>
      </c>
      <c r="Q2036">
        <v>2</v>
      </c>
      <c r="R2036">
        <f t="shared" ref="R2036:R2099" si="34">IF(P2036="","",0)</f>
        <v>0</v>
      </c>
    </row>
    <row r="2037" spans="1:18" x14ac:dyDescent="0.3">
      <c r="A2037" t="s">
        <v>190</v>
      </c>
      <c r="B2037" s="1">
        <v>38489</v>
      </c>
      <c r="C2037" t="s">
        <v>191</v>
      </c>
      <c r="D2037" t="s">
        <v>238</v>
      </c>
      <c r="E2037" t="s">
        <v>239</v>
      </c>
      <c r="G2037" s="6" t="s">
        <v>29</v>
      </c>
      <c r="H2037" t="s">
        <v>197</v>
      </c>
      <c r="I2037" t="s">
        <v>21</v>
      </c>
      <c r="J2037" t="s">
        <v>22</v>
      </c>
      <c r="K2037">
        <v>1.2</v>
      </c>
      <c r="L2037">
        <v>47</v>
      </c>
      <c r="M2037" t="s">
        <v>240</v>
      </c>
      <c r="N2037">
        <v>47</v>
      </c>
      <c r="P2037" cm="1">
        <f t="array" ref="P2037">IF(Q2037&gt;0,INDEX(Q2037:Q23761,MATCH(TRUE,INDEX(Q2037:Q23761="",,),0)-1),"")</f>
        <v>12</v>
      </c>
      <c r="Q2037">
        <v>2</v>
      </c>
      <c r="R2037">
        <f t="shared" si="34"/>
        <v>0</v>
      </c>
    </row>
    <row r="2038" spans="1:18" x14ac:dyDescent="0.3">
      <c r="A2038" t="s">
        <v>190</v>
      </c>
      <c r="B2038" s="1">
        <v>38489</v>
      </c>
      <c r="C2038" t="s">
        <v>191</v>
      </c>
      <c r="D2038" t="s">
        <v>238</v>
      </c>
      <c r="E2038" t="s">
        <v>239</v>
      </c>
      <c r="G2038" s="6" t="s">
        <v>29</v>
      </c>
      <c r="H2038" t="s">
        <v>70</v>
      </c>
      <c r="I2038" t="s">
        <v>26</v>
      </c>
      <c r="J2038" t="s">
        <v>27</v>
      </c>
      <c r="K2038">
        <v>18.8</v>
      </c>
      <c r="L2038">
        <v>10.85</v>
      </c>
      <c r="M2038" t="s">
        <v>240</v>
      </c>
      <c r="N2038">
        <v>10.85</v>
      </c>
      <c r="P2038" cm="1">
        <f t="array" ref="P2038">IF(Q2038&gt;0,INDEX(Q2038:Q23762,MATCH(TRUE,INDEX(Q2038:Q23762="",,),0)-1),"")</f>
        <v>12</v>
      </c>
      <c r="Q2038">
        <v>2</v>
      </c>
      <c r="R2038">
        <f t="shared" si="34"/>
        <v>0</v>
      </c>
    </row>
    <row r="2039" spans="1:18" x14ac:dyDescent="0.3">
      <c r="A2039" t="s">
        <v>190</v>
      </c>
      <c r="B2039" s="1">
        <v>38489</v>
      </c>
      <c r="C2039" t="s">
        <v>191</v>
      </c>
      <c r="D2039" t="s">
        <v>238</v>
      </c>
      <c r="E2039" t="s">
        <v>239</v>
      </c>
      <c r="G2039" t="s">
        <v>19</v>
      </c>
      <c r="H2039" t="s">
        <v>194</v>
      </c>
      <c r="I2039" t="s">
        <v>21</v>
      </c>
      <c r="J2039" t="s">
        <v>22</v>
      </c>
      <c r="K2039">
        <v>8.6999999999999993</v>
      </c>
      <c r="L2039">
        <v>641.5</v>
      </c>
      <c r="M2039" t="s">
        <v>221</v>
      </c>
      <c r="N2039">
        <v>967.53</v>
      </c>
      <c r="P2039" cm="1">
        <f t="array" ref="P2039">IF(Q2039&gt;0,INDEX(Q2039:Q23763,MATCH(TRUE,INDEX(Q2039:Q23763="",,),0)-1),"")</f>
        <v>12</v>
      </c>
      <c r="Q2039">
        <v>3</v>
      </c>
      <c r="R2039">
        <f t="shared" si="34"/>
        <v>0</v>
      </c>
    </row>
    <row r="2040" spans="1:18" x14ac:dyDescent="0.3">
      <c r="A2040" t="s">
        <v>190</v>
      </c>
      <c r="B2040" s="1">
        <v>38489</v>
      </c>
      <c r="C2040" t="s">
        <v>191</v>
      </c>
      <c r="D2040" t="s">
        <v>238</v>
      </c>
      <c r="E2040" t="s">
        <v>239</v>
      </c>
      <c r="G2040" t="s">
        <v>19</v>
      </c>
      <c r="H2040" t="s">
        <v>30</v>
      </c>
      <c r="I2040" t="s">
        <v>21</v>
      </c>
      <c r="J2040" t="s">
        <v>22</v>
      </c>
      <c r="K2040">
        <v>17.5</v>
      </c>
      <c r="L2040">
        <v>164</v>
      </c>
      <c r="M2040" t="s">
        <v>221</v>
      </c>
      <c r="N2040">
        <v>175</v>
      </c>
      <c r="P2040" cm="1">
        <f t="array" ref="P2040">IF(Q2040&gt;0,INDEX(Q2040:Q23764,MATCH(TRUE,INDEX(Q2040:Q23764="",,),0)-1),"")</f>
        <v>12</v>
      </c>
      <c r="Q2040">
        <v>3</v>
      </c>
      <c r="R2040">
        <f t="shared" si="34"/>
        <v>0</v>
      </c>
    </row>
    <row r="2041" spans="1:18" x14ac:dyDescent="0.3">
      <c r="A2041" t="s">
        <v>190</v>
      </c>
      <c r="B2041" s="1">
        <v>38489</v>
      </c>
      <c r="C2041" t="s">
        <v>191</v>
      </c>
      <c r="D2041" t="s">
        <v>238</v>
      </c>
      <c r="E2041" t="s">
        <v>239</v>
      </c>
      <c r="G2041" t="s">
        <v>19</v>
      </c>
      <c r="H2041" t="s">
        <v>99</v>
      </c>
      <c r="I2041" t="s">
        <v>21</v>
      </c>
      <c r="J2041" t="s">
        <v>22</v>
      </c>
      <c r="K2041">
        <v>27.5</v>
      </c>
      <c r="L2041">
        <v>106</v>
      </c>
      <c r="M2041" t="s">
        <v>221</v>
      </c>
      <c r="N2041">
        <v>155</v>
      </c>
      <c r="P2041" cm="1">
        <f t="array" ref="P2041">IF(Q2041&gt;0,INDEX(Q2041:Q23765,MATCH(TRUE,INDEX(Q2041:Q23765="",,),0)-1),"")</f>
        <v>12</v>
      </c>
      <c r="Q2041">
        <v>3</v>
      </c>
      <c r="R2041">
        <f t="shared" si="34"/>
        <v>0</v>
      </c>
    </row>
    <row r="2042" spans="1:18" x14ac:dyDescent="0.3">
      <c r="A2042" t="s">
        <v>190</v>
      </c>
      <c r="B2042" s="1">
        <v>38489</v>
      </c>
      <c r="C2042" t="s">
        <v>191</v>
      </c>
      <c r="D2042" t="s">
        <v>238</v>
      </c>
      <c r="E2042" t="s">
        <v>239</v>
      </c>
      <c r="G2042" t="s">
        <v>19</v>
      </c>
      <c r="H2042" t="s">
        <v>99</v>
      </c>
      <c r="I2042" t="s">
        <v>26</v>
      </c>
      <c r="J2042" t="s">
        <v>27</v>
      </c>
      <c r="K2042">
        <v>290.2</v>
      </c>
      <c r="L2042">
        <v>13.25</v>
      </c>
      <c r="M2042" t="s">
        <v>221</v>
      </c>
      <c r="N2042">
        <v>26.56</v>
      </c>
      <c r="P2042" cm="1">
        <f t="array" ref="P2042">IF(Q2042&gt;0,INDEX(Q2042:Q23766,MATCH(TRUE,INDEX(Q2042:Q23766="",,),0)-1),"")</f>
        <v>12</v>
      </c>
      <c r="Q2042">
        <v>3</v>
      </c>
      <c r="R2042">
        <f t="shared" si="34"/>
        <v>0</v>
      </c>
    </row>
    <row r="2043" spans="1:18" x14ac:dyDescent="0.3">
      <c r="A2043" t="s">
        <v>190</v>
      </c>
      <c r="B2043" s="1">
        <v>38489</v>
      </c>
      <c r="C2043" t="s">
        <v>191</v>
      </c>
      <c r="D2043" t="s">
        <v>238</v>
      </c>
      <c r="E2043" t="s">
        <v>239</v>
      </c>
      <c r="G2043" t="s">
        <v>19</v>
      </c>
      <c r="H2043" t="s">
        <v>53</v>
      </c>
      <c r="I2043" t="s">
        <v>26</v>
      </c>
      <c r="J2043" t="s">
        <v>27</v>
      </c>
      <c r="K2043">
        <v>123.4</v>
      </c>
      <c r="L2043">
        <v>12.1</v>
      </c>
      <c r="M2043" t="s">
        <v>221</v>
      </c>
      <c r="N2043">
        <v>35</v>
      </c>
      <c r="P2043" cm="1">
        <f t="array" ref="P2043">IF(Q2043&gt;0,INDEX(Q2043:Q23767,MATCH(TRUE,INDEX(Q2043:Q23767="",,),0)-1),"")</f>
        <v>12</v>
      </c>
      <c r="Q2043">
        <v>3</v>
      </c>
      <c r="R2043">
        <f t="shared" si="34"/>
        <v>0</v>
      </c>
    </row>
    <row r="2044" spans="1:18" x14ac:dyDescent="0.3">
      <c r="A2044" t="s">
        <v>190</v>
      </c>
      <c r="B2044" s="1">
        <v>38489</v>
      </c>
      <c r="C2044" t="s">
        <v>191</v>
      </c>
      <c r="D2044" t="s">
        <v>238</v>
      </c>
      <c r="E2044" t="s">
        <v>239</v>
      </c>
      <c r="G2044" t="s">
        <v>19</v>
      </c>
      <c r="H2044" t="s">
        <v>64</v>
      </c>
      <c r="I2044" t="s">
        <v>26</v>
      </c>
      <c r="J2044" t="s">
        <v>27</v>
      </c>
      <c r="K2044">
        <v>426.3</v>
      </c>
      <c r="L2044">
        <v>10</v>
      </c>
      <c r="M2044" t="s">
        <v>221</v>
      </c>
      <c r="N2044">
        <v>35.56</v>
      </c>
      <c r="P2044" cm="1">
        <f t="array" ref="P2044">IF(Q2044&gt;0,INDEX(Q2044:Q23768,MATCH(TRUE,INDEX(Q2044:Q23768="",,),0)-1),"")</f>
        <v>12</v>
      </c>
      <c r="Q2044">
        <v>3</v>
      </c>
      <c r="R2044">
        <f t="shared" si="34"/>
        <v>0</v>
      </c>
    </row>
    <row r="2045" spans="1:18" x14ac:dyDescent="0.3">
      <c r="A2045" t="s">
        <v>190</v>
      </c>
      <c r="B2045" s="1">
        <v>38489</v>
      </c>
      <c r="C2045" t="s">
        <v>191</v>
      </c>
      <c r="D2045" t="s">
        <v>238</v>
      </c>
      <c r="E2045" t="s">
        <v>239</v>
      </c>
      <c r="G2045" s="6" t="s">
        <v>29</v>
      </c>
      <c r="H2045" t="s">
        <v>197</v>
      </c>
      <c r="I2045" t="s">
        <v>21</v>
      </c>
      <c r="J2045" t="s">
        <v>22</v>
      </c>
      <c r="K2045">
        <v>1.2</v>
      </c>
      <c r="L2045">
        <v>47</v>
      </c>
      <c r="M2045" t="s">
        <v>221</v>
      </c>
      <c r="N2045">
        <v>47</v>
      </c>
      <c r="P2045" cm="1">
        <f t="array" ref="P2045">IF(Q2045&gt;0,INDEX(Q2045:Q23769,MATCH(TRUE,INDEX(Q2045:Q23769="",,),0)-1),"")</f>
        <v>12</v>
      </c>
      <c r="Q2045">
        <v>3</v>
      </c>
      <c r="R2045">
        <f t="shared" si="34"/>
        <v>0</v>
      </c>
    </row>
    <row r="2046" spans="1:18" x14ac:dyDescent="0.3">
      <c r="A2046" t="s">
        <v>190</v>
      </c>
      <c r="B2046" s="1">
        <v>38489</v>
      </c>
      <c r="C2046" t="s">
        <v>191</v>
      </c>
      <c r="D2046" t="s">
        <v>238</v>
      </c>
      <c r="E2046" t="s">
        <v>239</v>
      </c>
      <c r="G2046" s="6" t="s">
        <v>29</v>
      </c>
      <c r="H2046" t="s">
        <v>70</v>
      </c>
      <c r="I2046" t="s">
        <v>26</v>
      </c>
      <c r="J2046" t="s">
        <v>27</v>
      </c>
      <c r="K2046">
        <v>18.8</v>
      </c>
      <c r="L2046">
        <v>10.85</v>
      </c>
      <c r="M2046" t="s">
        <v>221</v>
      </c>
      <c r="N2046">
        <v>10.85</v>
      </c>
      <c r="P2046" cm="1">
        <f t="array" ref="P2046">IF(Q2046&gt;0,INDEX(Q2046:Q23770,MATCH(TRUE,INDEX(Q2046:Q23770="",,),0)-1),"")</f>
        <v>12</v>
      </c>
      <c r="Q2046">
        <v>3</v>
      </c>
      <c r="R2046">
        <f t="shared" si="34"/>
        <v>0</v>
      </c>
    </row>
    <row r="2047" spans="1:18" x14ac:dyDescent="0.3">
      <c r="A2047" t="s">
        <v>190</v>
      </c>
      <c r="B2047" s="1">
        <v>38489</v>
      </c>
      <c r="C2047" t="s">
        <v>191</v>
      </c>
      <c r="D2047" t="s">
        <v>238</v>
      </c>
      <c r="E2047" t="s">
        <v>239</v>
      </c>
      <c r="G2047" t="s">
        <v>19</v>
      </c>
      <c r="H2047" t="s">
        <v>194</v>
      </c>
      <c r="I2047" t="s">
        <v>21</v>
      </c>
      <c r="J2047" t="s">
        <v>22</v>
      </c>
      <c r="K2047">
        <v>8.6999999999999993</v>
      </c>
      <c r="L2047">
        <v>641.5</v>
      </c>
      <c r="M2047" t="s">
        <v>241</v>
      </c>
      <c r="N2047">
        <v>641.5</v>
      </c>
      <c r="P2047" cm="1">
        <f t="array" ref="P2047">IF(Q2047&gt;0,INDEX(Q2047:Q23771,MATCH(TRUE,INDEX(Q2047:Q23771="",,),0)-1),"")</f>
        <v>12</v>
      </c>
      <c r="Q2047">
        <v>4</v>
      </c>
      <c r="R2047">
        <f t="shared" si="34"/>
        <v>0</v>
      </c>
    </row>
    <row r="2048" spans="1:18" x14ac:dyDescent="0.3">
      <c r="A2048" t="s">
        <v>190</v>
      </c>
      <c r="B2048" s="1">
        <v>38489</v>
      </c>
      <c r="C2048" t="s">
        <v>191</v>
      </c>
      <c r="D2048" t="s">
        <v>238</v>
      </c>
      <c r="E2048" t="s">
        <v>239</v>
      </c>
      <c r="G2048" t="s">
        <v>19</v>
      </c>
      <c r="H2048" t="s">
        <v>30</v>
      </c>
      <c r="I2048" t="s">
        <v>21</v>
      </c>
      <c r="J2048" t="s">
        <v>22</v>
      </c>
      <c r="K2048">
        <v>17.5</v>
      </c>
      <c r="L2048">
        <v>164</v>
      </c>
      <c r="M2048" t="s">
        <v>241</v>
      </c>
      <c r="N2048">
        <v>165</v>
      </c>
      <c r="P2048" cm="1">
        <f t="array" ref="P2048">IF(Q2048&gt;0,INDEX(Q2048:Q23772,MATCH(TRUE,INDEX(Q2048:Q23772="",,),0)-1),"")</f>
        <v>12</v>
      </c>
      <c r="Q2048">
        <v>4</v>
      </c>
      <c r="R2048">
        <f t="shared" si="34"/>
        <v>0</v>
      </c>
    </row>
    <row r="2049" spans="1:18" x14ac:dyDescent="0.3">
      <c r="A2049" t="s">
        <v>190</v>
      </c>
      <c r="B2049" s="1">
        <v>38489</v>
      </c>
      <c r="C2049" t="s">
        <v>191</v>
      </c>
      <c r="D2049" t="s">
        <v>238</v>
      </c>
      <c r="E2049" t="s">
        <v>239</v>
      </c>
      <c r="G2049" t="s">
        <v>19</v>
      </c>
      <c r="H2049" t="s">
        <v>99</v>
      </c>
      <c r="I2049" t="s">
        <v>21</v>
      </c>
      <c r="J2049" t="s">
        <v>22</v>
      </c>
      <c r="K2049">
        <v>27.5</v>
      </c>
      <c r="L2049">
        <v>106</v>
      </c>
      <c r="M2049" t="s">
        <v>241</v>
      </c>
      <c r="N2049">
        <v>115</v>
      </c>
      <c r="P2049" cm="1">
        <f t="array" ref="P2049">IF(Q2049&gt;0,INDEX(Q2049:Q23773,MATCH(TRUE,INDEX(Q2049:Q23773="",,),0)-1),"")</f>
        <v>12</v>
      </c>
      <c r="Q2049">
        <v>4</v>
      </c>
      <c r="R2049">
        <f t="shared" si="34"/>
        <v>0</v>
      </c>
    </row>
    <row r="2050" spans="1:18" x14ac:dyDescent="0.3">
      <c r="A2050" t="s">
        <v>190</v>
      </c>
      <c r="B2050" s="1">
        <v>38489</v>
      </c>
      <c r="C2050" t="s">
        <v>191</v>
      </c>
      <c r="D2050" t="s">
        <v>238</v>
      </c>
      <c r="E2050" t="s">
        <v>239</v>
      </c>
      <c r="G2050" t="s">
        <v>19</v>
      </c>
      <c r="H2050" t="s">
        <v>99</v>
      </c>
      <c r="I2050" t="s">
        <v>26</v>
      </c>
      <c r="J2050" t="s">
        <v>27</v>
      </c>
      <c r="K2050">
        <v>290.2</v>
      </c>
      <c r="L2050">
        <v>13.25</v>
      </c>
      <c r="M2050" t="s">
        <v>241</v>
      </c>
      <c r="N2050">
        <v>36.5</v>
      </c>
      <c r="P2050" cm="1">
        <f t="array" ref="P2050">IF(Q2050&gt;0,INDEX(Q2050:Q23774,MATCH(TRUE,INDEX(Q2050:Q23774="",,),0)-1),"")</f>
        <v>12</v>
      </c>
      <c r="Q2050">
        <v>4</v>
      </c>
      <c r="R2050">
        <f t="shared" si="34"/>
        <v>0</v>
      </c>
    </row>
    <row r="2051" spans="1:18" x14ac:dyDescent="0.3">
      <c r="A2051" t="s">
        <v>190</v>
      </c>
      <c r="B2051" s="1">
        <v>38489</v>
      </c>
      <c r="C2051" t="s">
        <v>191</v>
      </c>
      <c r="D2051" t="s">
        <v>238</v>
      </c>
      <c r="E2051" t="s">
        <v>239</v>
      </c>
      <c r="G2051" t="s">
        <v>19</v>
      </c>
      <c r="H2051" t="s">
        <v>53</v>
      </c>
      <c r="I2051" t="s">
        <v>26</v>
      </c>
      <c r="J2051" t="s">
        <v>27</v>
      </c>
      <c r="K2051">
        <v>123.4</v>
      </c>
      <c r="L2051">
        <v>12.1</v>
      </c>
      <c r="M2051" t="s">
        <v>241</v>
      </c>
      <c r="N2051">
        <v>40.020000000000003</v>
      </c>
      <c r="P2051" cm="1">
        <f t="array" ref="P2051">IF(Q2051&gt;0,INDEX(Q2051:Q23775,MATCH(TRUE,INDEX(Q2051:Q23775="",,),0)-1),"")</f>
        <v>12</v>
      </c>
      <c r="Q2051">
        <v>4</v>
      </c>
      <c r="R2051">
        <f t="shared" si="34"/>
        <v>0</v>
      </c>
    </row>
    <row r="2052" spans="1:18" x14ac:dyDescent="0.3">
      <c r="A2052" t="s">
        <v>190</v>
      </c>
      <c r="B2052" s="1">
        <v>38489</v>
      </c>
      <c r="C2052" t="s">
        <v>191</v>
      </c>
      <c r="D2052" t="s">
        <v>238</v>
      </c>
      <c r="E2052" t="s">
        <v>239</v>
      </c>
      <c r="G2052" t="s">
        <v>19</v>
      </c>
      <c r="H2052" t="s">
        <v>64</v>
      </c>
      <c r="I2052" t="s">
        <v>26</v>
      </c>
      <c r="J2052" t="s">
        <v>27</v>
      </c>
      <c r="K2052">
        <v>426.3</v>
      </c>
      <c r="L2052">
        <v>10</v>
      </c>
      <c r="M2052" t="s">
        <v>241</v>
      </c>
      <c r="N2052">
        <v>35.049999999999997</v>
      </c>
      <c r="P2052" cm="1">
        <f t="array" ref="P2052">IF(Q2052&gt;0,INDEX(Q2052:Q23776,MATCH(TRUE,INDEX(Q2052:Q23776="",,),0)-1),"")</f>
        <v>12</v>
      </c>
      <c r="Q2052">
        <v>4</v>
      </c>
      <c r="R2052">
        <f t="shared" si="34"/>
        <v>0</v>
      </c>
    </row>
    <row r="2053" spans="1:18" x14ac:dyDescent="0.3">
      <c r="A2053" t="s">
        <v>190</v>
      </c>
      <c r="B2053" s="1">
        <v>38489</v>
      </c>
      <c r="C2053" t="s">
        <v>191</v>
      </c>
      <c r="D2053" t="s">
        <v>238</v>
      </c>
      <c r="E2053" t="s">
        <v>239</v>
      </c>
      <c r="G2053" s="6" t="s">
        <v>29</v>
      </c>
      <c r="H2053" t="s">
        <v>197</v>
      </c>
      <c r="I2053" t="s">
        <v>21</v>
      </c>
      <c r="J2053" t="s">
        <v>22</v>
      </c>
      <c r="K2053">
        <v>1.2</v>
      </c>
      <c r="L2053">
        <v>47</v>
      </c>
      <c r="M2053" t="s">
        <v>241</v>
      </c>
      <c r="N2053">
        <v>47</v>
      </c>
      <c r="P2053" cm="1">
        <f t="array" ref="P2053">IF(Q2053&gt;0,INDEX(Q2053:Q23777,MATCH(TRUE,INDEX(Q2053:Q23777="",,),0)-1),"")</f>
        <v>12</v>
      </c>
      <c r="Q2053">
        <v>4</v>
      </c>
      <c r="R2053">
        <f t="shared" si="34"/>
        <v>0</v>
      </c>
    </row>
    <row r="2054" spans="1:18" x14ac:dyDescent="0.3">
      <c r="A2054" t="s">
        <v>190</v>
      </c>
      <c r="B2054" s="1">
        <v>38489</v>
      </c>
      <c r="C2054" t="s">
        <v>191</v>
      </c>
      <c r="D2054" t="s">
        <v>238</v>
      </c>
      <c r="E2054" t="s">
        <v>239</v>
      </c>
      <c r="G2054" s="6" t="s">
        <v>29</v>
      </c>
      <c r="H2054" t="s">
        <v>70</v>
      </c>
      <c r="I2054" t="s">
        <v>26</v>
      </c>
      <c r="J2054" t="s">
        <v>27</v>
      </c>
      <c r="K2054">
        <v>18.8</v>
      </c>
      <c r="L2054">
        <v>10.85</v>
      </c>
      <c r="M2054" t="s">
        <v>241</v>
      </c>
      <c r="N2054">
        <v>10.85</v>
      </c>
      <c r="P2054" cm="1">
        <f t="array" ref="P2054">IF(Q2054&gt;0,INDEX(Q2054:Q23778,MATCH(TRUE,INDEX(Q2054:Q23778="",,),0)-1),"")</f>
        <v>12</v>
      </c>
      <c r="Q2054">
        <v>4</v>
      </c>
      <c r="R2054">
        <f t="shared" si="34"/>
        <v>0</v>
      </c>
    </row>
    <row r="2055" spans="1:18" x14ac:dyDescent="0.3">
      <c r="A2055" t="s">
        <v>190</v>
      </c>
      <c r="B2055" s="1">
        <v>38489</v>
      </c>
      <c r="C2055" t="s">
        <v>191</v>
      </c>
      <c r="D2055" t="s">
        <v>238</v>
      </c>
      <c r="E2055" t="s">
        <v>239</v>
      </c>
      <c r="G2055" t="s">
        <v>19</v>
      </c>
      <c r="H2055" t="s">
        <v>194</v>
      </c>
      <c r="I2055" t="s">
        <v>21</v>
      </c>
      <c r="J2055" t="s">
        <v>22</v>
      </c>
      <c r="K2055">
        <v>8.6999999999999993</v>
      </c>
      <c r="L2055">
        <v>641.5</v>
      </c>
      <c r="M2055" t="s">
        <v>226</v>
      </c>
      <c r="N2055">
        <v>642</v>
      </c>
      <c r="P2055" cm="1">
        <f t="array" ref="P2055">IF(Q2055&gt;0,INDEX(Q2055:Q23779,MATCH(TRUE,INDEX(Q2055:Q23779="",,),0)-1),"")</f>
        <v>12</v>
      </c>
      <c r="Q2055">
        <v>5</v>
      </c>
      <c r="R2055">
        <f t="shared" si="34"/>
        <v>0</v>
      </c>
    </row>
    <row r="2056" spans="1:18" x14ac:dyDescent="0.3">
      <c r="A2056" t="s">
        <v>190</v>
      </c>
      <c r="B2056" s="1">
        <v>38489</v>
      </c>
      <c r="C2056" t="s">
        <v>191</v>
      </c>
      <c r="D2056" t="s">
        <v>238</v>
      </c>
      <c r="E2056" t="s">
        <v>239</v>
      </c>
      <c r="G2056" t="s">
        <v>19</v>
      </c>
      <c r="H2056" t="s">
        <v>30</v>
      </c>
      <c r="I2056" t="s">
        <v>21</v>
      </c>
      <c r="J2056" t="s">
        <v>22</v>
      </c>
      <c r="K2056">
        <v>17.5</v>
      </c>
      <c r="L2056">
        <v>164</v>
      </c>
      <c r="M2056" t="s">
        <v>226</v>
      </c>
      <c r="N2056">
        <v>165</v>
      </c>
      <c r="P2056" cm="1">
        <f t="array" ref="P2056">IF(Q2056&gt;0,INDEX(Q2056:Q23780,MATCH(TRUE,INDEX(Q2056:Q23780="",,),0)-1),"")</f>
        <v>12</v>
      </c>
      <c r="Q2056">
        <v>5</v>
      </c>
      <c r="R2056">
        <f t="shared" si="34"/>
        <v>0</v>
      </c>
    </row>
    <row r="2057" spans="1:18" x14ac:dyDescent="0.3">
      <c r="A2057" t="s">
        <v>190</v>
      </c>
      <c r="B2057" s="1">
        <v>38489</v>
      </c>
      <c r="C2057" t="s">
        <v>191</v>
      </c>
      <c r="D2057" t="s">
        <v>238</v>
      </c>
      <c r="E2057" t="s">
        <v>239</v>
      </c>
      <c r="G2057" t="s">
        <v>19</v>
      </c>
      <c r="H2057" t="s">
        <v>99</v>
      </c>
      <c r="I2057" t="s">
        <v>21</v>
      </c>
      <c r="J2057" t="s">
        <v>22</v>
      </c>
      <c r="K2057">
        <v>27.5</v>
      </c>
      <c r="L2057">
        <v>106</v>
      </c>
      <c r="M2057" t="s">
        <v>226</v>
      </c>
      <c r="N2057">
        <v>111</v>
      </c>
      <c r="P2057" cm="1">
        <f t="array" ref="P2057">IF(Q2057&gt;0,INDEX(Q2057:Q23781,MATCH(TRUE,INDEX(Q2057:Q23781="",,),0)-1),"")</f>
        <v>12</v>
      </c>
      <c r="Q2057">
        <v>5</v>
      </c>
      <c r="R2057">
        <f t="shared" si="34"/>
        <v>0</v>
      </c>
    </row>
    <row r="2058" spans="1:18" x14ac:dyDescent="0.3">
      <c r="A2058" t="s">
        <v>190</v>
      </c>
      <c r="B2058" s="1">
        <v>38489</v>
      </c>
      <c r="C2058" t="s">
        <v>191</v>
      </c>
      <c r="D2058" t="s">
        <v>238</v>
      </c>
      <c r="E2058" t="s">
        <v>239</v>
      </c>
      <c r="G2058" t="s">
        <v>19</v>
      </c>
      <c r="H2058" t="s">
        <v>99</v>
      </c>
      <c r="I2058" t="s">
        <v>26</v>
      </c>
      <c r="J2058" t="s">
        <v>27</v>
      </c>
      <c r="K2058">
        <v>290.2</v>
      </c>
      <c r="L2058">
        <v>13.25</v>
      </c>
      <c r="M2058" t="s">
        <v>226</v>
      </c>
      <c r="N2058">
        <v>31</v>
      </c>
      <c r="P2058" cm="1">
        <f t="array" ref="P2058">IF(Q2058&gt;0,INDEX(Q2058:Q23782,MATCH(TRUE,INDEX(Q2058:Q23782="",,),0)-1),"")</f>
        <v>12</v>
      </c>
      <c r="Q2058">
        <v>5</v>
      </c>
      <c r="R2058">
        <f t="shared" si="34"/>
        <v>0</v>
      </c>
    </row>
    <row r="2059" spans="1:18" x14ac:dyDescent="0.3">
      <c r="A2059" t="s">
        <v>190</v>
      </c>
      <c r="B2059" s="1">
        <v>38489</v>
      </c>
      <c r="C2059" t="s">
        <v>191</v>
      </c>
      <c r="D2059" t="s">
        <v>238</v>
      </c>
      <c r="E2059" t="s">
        <v>239</v>
      </c>
      <c r="G2059" t="s">
        <v>19</v>
      </c>
      <c r="H2059" t="s">
        <v>53</v>
      </c>
      <c r="I2059" t="s">
        <v>26</v>
      </c>
      <c r="J2059" t="s">
        <v>27</v>
      </c>
      <c r="K2059">
        <v>123.4</v>
      </c>
      <c r="L2059">
        <v>12.1</v>
      </c>
      <c r="M2059" t="s">
        <v>226</v>
      </c>
      <c r="N2059">
        <v>34.5</v>
      </c>
      <c r="P2059" cm="1">
        <f t="array" ref="P2059">IF(Q2059&gt;0,INDEX(Q2059:Q23783,MATCH(TRUE,INDEX(Q2059:Q23783="",,),0)-1),"")</f>
        <v>12</v>
      </c>
      <c r="Q2059">
        <v>5</v>
      </c>
      <c r="R2059">
        <f t="shared" si="34"/>
        <v>0</v>
      </c>
    </row>
    <row r="2060" spans="1:18" x14ac:dyDescent="0.3">
      <c r="A2060" t="s">
        <v>190</v>
      </c>
      <c r="B2060" s="1">
        <v>38489</v>
      </c>
      <c r="C2060" t="s">
        <v>191</v>
      </c>
      <c r="D2060" t="s">
        <v>238</v>
      </c>
      <c r="E2060" t="s">
        <v>239</v>
      </c>
      <c r="G2060" t="s">
        <v>19</v>
      </c>
      <c r="H2060" t="s">
        <v>64</v>
      </c>
      <c r="I2060" t="s">
        <v>26</v>
      </c>
      <c r="J2060" t="s">
        <v>27</v>
      </c>
      <c r="K2060">
        <v>426.3</v>
      </c>
      <c r="L2060">
        <v>10</v>
      </c>
      <c r="M2060" t="s">
        <v>226</v>
      </c>
      <c r="N2060">
        <v>33</v>
      </c>
      <c r="P2060" cm="1">
        <f t="array" ref="P2060">IF(Q2060&gt;0,INDEX(Q2060:Q23784,MATCH(TRUE,INDEX(Q2060:Q23784="",,),0)-1),"")</f>
        <v>12</v>
      </c>
      <c r="Q2060">
        <v>5</v>
      </c>
      <c r="R2060">
        <f t="shared" si="34"/>
        <v>0</v>
      </c>
    </row>
    <row r="2061" spans="1:18" x14ac:dyDescent="0.3">
      <c r="A2061" t="s">
        <v>190</v>
      </c>
      <c r="B2061" s="1">
        <v>38489</v>
      </c>
      <c r="C2061" t="s">
        <v>191</v>
      </c>
      <c r="D2061" t="s">
        <v>238</v>
      </c>
      <c r="E2061" t="s">
        <v>239</v>
      </c>
      <c r="G2061" s="6" t="s">
        <v>29</v>
      </c>
      <c r="H2061" t="s">
        <v>197</v>
      </c>
      <c r="I2061" t="s">
        <v>21</v>
      </c>
      <c r="J2061" t="s">
        <v>22</v>
      </c>
      <c r="K2061">
        <v>1.2</v>
      </c>
      <c r="L2061">
        <v>47</v>
      </c>
      <c r="M2061" t="s">
        <v>226</v>
      </c>
      <c r="N2061">
        <v>47</v>
      </c>
      <c r="P2061" cm="1">
        <f t="array" ref="P2061">IF(Q2061&gt;0,INDEX(Q2061:Q23785,MATCH(TRUE,INDEX(Q2061:Q23785="",,),0)-1),"")</f>
        <v>12</v>
      </c>
      <c r="Q2061">
        <v>5</v>
      </c>
      <c r="R2061">
        <f t="shared" si="34"/>
        <v>0</v>
      </c>
    </row>
    <row r="2062" spans="1:18" x14ac:dyDescent="0.3">
      <c r="A2062" t="s">
        <v>190</v>
      </c>
      <c r="B2062" s="1">
        <v>38489</v>
      </c>
      <c r="C2062" t="s">
        <v>191</v>
      </c>
      <c r="D2062" t="s">
        <v>238</v>
      </c>
      <c r="E2062" t="s">
        <v>239</v>
      </c>
      <c r="G2062" s="6" t="s">
        <v>29</v>
      </c>
      <c r="H2062" t="s">
        <v>70</v>
      </c>
      <c r="I2062" t="s">
        <v>26</v>
      </c>
      <c r="J2062" t="s">
        <v>27</v>
      </c>
      <c r="K2062">
        <v>18.8</v>
      </c>
      <c r="L2062">
        <v>10.85</v>
      </c>
      <c r="M2062" t="s">
        <v>226</v>
      </c>
      <c r="N2062">
        <v>10.85</v>
      </c>
      <c r="P2062" cm="1">
        <f t="array" ref="P2062">IF(Q2062&gt;0,INDEX(Q2062:Q23786,MATCH(TRUE,INDEX(Q2062:Q23786="",,),0)-1),"")</f>
        <v>12</v>
      </c>
      <c r="Q2062">
        <v>5</v>
      </c>
      <c r="R2062">
        <f t="shared" si="34"/>
        <v>0</v>
      </c>
    </row>
    <row r="2063" spans="1:18" x14ac:dyDescent="0.3">
      <c r="A2063" t="s">
        <v>190</v>
      </c>
      <c r="B2063" s="1">
        <v>38489</v>
      </c>
      <c r="C2063" t="s">
        <v>191</v>
      </c>
      <c r="D2063" t="s">
        <v>238</v>
      </c>
      <c r="E2063" t="s">
        <v>239</v>
      </c>
      <c r="G2063" t="s">
        <v>19</v>
      </c>
      <c r="H2063" t="s">
        <v>194</v>
      </c>
      <c r="I2063" t="s">
        <v>21</v>
      </c>
      <c r="J2063" t="s">
        <v>22</v>
      </c>
      <c r="K2063">
        <v>8.6999999999999993</v>
      </c>
      <c r="L2063">
        <v>641.5</v>
      </c>
      <c r="M2063" t="s">
        <v>201</v>
      </c>
      <c r="N2063">
        <v>641.5</v>
      </c>
      <c r="P2063" cm="1">
        <f t="array" ref="P2063">IF(Q2063&gt;0,INDEX(Q2063:Q23787,MATCH(TRUE,INDEX(Q2063:Q23787="",,),0)-1),"")</f>
        <v>12</v>
      </c>
      <c r="Q2063">
        <v>6</v>
      </c>
      <c r="R2063">
        <f t="shared" si="34"/>
        <v>0</v>
      </c>
    </row>
    <row r="2064" spans="1:18" x14ac:dyDescent="0.3">
      <c r="A2064" t="s">
        <v>190</v>
      </c>
      <c r="B2064" s="1">
        <v>38489</v>
      </c>
      <c r="C2064" t="s">
        <v>191</v>
      </c>
      <c r="D2064" t="s">
        <v>238</v>
      </c>
      <c r="E2064" t="s">
        <v>239</v>
      </c>
      <c r="G2064" t="s">
        <v>19</v>
      </c>
      <c r="H2064" t="s">
        <v>30</v>
      </c>
      <c r="I2064" t="s">
        <v>21</v>
      </c>
      <c r="J2064" t="s">
        <v>22</v>
      </c>
      <c r="K2064">
        <v>17.5</v>
      </c>
      <c r="L2064">
        <v>164</v>
      </c>
      <c r="M2064" t="s">
        <v>201</v>
      </c>
      <c r="N2064">
        <v>164</v>
      </c>
      <c r="P2064" cm="1">
        <f t="array" ref="P2064">IF(Q2064&gt;0,INDEX(Q2064:Q23788,MATCH(TRUE,INDEX(Q2064:Q23788="",,),0)-1),"")</f>
        <v>12</v>
      </c>
      <c r="Q2064">
        <v>6</v>
      </c>
      <c r="R2064">
        <f t="shared" si="34"/>
        <v>0</v>
      </c>
    </row>
    <row r="2065" spans="1:18" x14ac:dyDescent="0.3">
      <c r="A2065" t="s">
        <v>190</v>
      </c>
      <c r="B2065" s="1">
        <v>38489</v>
      </c>
      <c r="C2065" t="s">
        <v>191</v>
      </c>
      <c r="D2065" t="s">
        <v>238</v>
      </c>
      <c r="E2065" t="s">
        <v>239</v>
      </c>
      <c r="G2065" t="s">
        <v>19</v>
      </c>
      <c r="H2065" t="s">
        <v>99</v>
      </c>
      <c r="I2065" t="s">
        <v>21</v>
      </c>
      <c r="J2065" t="s">
        <v>22</v>
      </c>
      <c r="K2065">
        <v>27.5</v>
      </c>
      <c r="L2065">
        <v>106</v>
      </c>
      <c r="M2065" t="s">
        <v>201</v>
      </c>
      <c r="N2065">
        <v>106</v>
      </c>
      <c r="P2065" cm="1">
        <f t="array" ref="P2065">IF(Q2065&gt;0,INDEX(Q2065:Q23789,MATCH(TRUE,INDEX(Q2065:Q23789="",,),0)-1),"")</f>
        <v>12</v>
      </c>
      <c r="Q2065">
        <v>6</v>
      </c>
      <c r="R2065">
        <f t="shared" si="34"/>
        <v>0</v>
      </c>
    </row>
    <row r="2066" spans="1:18" x14ac:dyDescent="0.3">
      <c r="A2066" t="s">
        <v>190</v>
      </c>
      <c r="B2066" s="1">
        <v>38489</v>
      </c>
      <c r="C2066" t="s">
        <v>191</v>
      </c>
      <c r="D2066" t="s">
        <v>238</v>
      </c>
      <c r="E2066" t="s">
        <v>239</v>
      </c>
      <c r="G2066" t="s">
        <v>19</v>
      </c>
      <c r="H2066" t="s">
        <v>99</v>
      </c>
      <c r="I2066" t="s">
        <v>26</v>
      </c>
      <c r="J2066" t="s">
        <v>27</v>
      </c>
      <c r="K2066">
        <v>290.2</v>
      </c>
      <c r="L2066">
        <v>13.25</v>
      </c>
      <c r="M2066" t="s">
        <v>201</v>
      </c>
      <c r="N2066">
        <v>35.07</v>
      </c>
      <c r="P2066" cm="1">
        <f t="array" ref="P2066">IF(Q2066&gt;0,INDEX(Q2066:Q23790,MATCH(TRUE,INDEX(Q2066:Q23790="",,),0)-1),"")</f>
        <v>12</v>
      </c>
      <c r="Q2066">
        <v>6</v>
      </c>
      <c r="R2066">
        <f t="shared" si="34"/>
        <v>0</v>
      </c>
    </row>
    <row r="2067" spans="1:18" x14ac:dyDescent="0.3">
      <c r="A2067" t="s">
        <v>190</v>
      </c>
      <c r="B2067" s="1">
        <v>38489</v>
      </c>
      <c r="C2067" t="s">
        <v>191</v>
      </c>
      <c r="D2067" t="s">
        <v>238</v>
      </c>
      <c r="E2067" t="s">
        <v>239</v>
      </c>
      <c r="G2067" t="s">
        <v>19</v>
      </c>
      <c r="H2067" t="s">
        <v>53</v>
      </c>
      <c r="I2067" t="s">
        <v>26</v>
      </c>
      <c r="J2067" t="s">
        <v>27</v>
      </c>
      <c r="K2067">
        <v>123.4</v>
      </c>
      <c r="L2067">
        <v>12.1</v>
      </c>
      <c r="M2067" t="s">
        <v>201</v>
      </c>
      <c r="N2067">
        <v>35</v>
      </c>
      <c r="P2067" cm="1">
        <f t="array" ref="P2067">IF(Q2067&gt;0,INDEX(Q2067:Q23791,MATCH(TRUE,INDEX(Q2067:Q23791="",,),0)-1),"")</f>
        <v>12</v>
      </c>
      <c r="Q2067">
        <v>6</v>
      </c>
      <c r="R2067">
        <f t="shared" si="34"/>
        <v>0</v>
      </c>
    </row>
    <row r="2068" spans="1:18" x14ac:dyDescent="0.3">
      <c r="A2068" t="s">
        <v>190</v>
      </c>
      <c r="B2068" s="1">
        <v>38489</v>
      </c>
      <c r="C2068" t="s">
        <v>191</v>
      </c>
      <c r="D2068" t="s">
        <v>238</v>
      </c>
      <c r="E2068" t="s">
        <v>239</v>
      </c>
      <c r="G2068" t="s">
        <v>19</v>
      </c>
      <c r="H2068" t="s">
        <v>64</v>
      </c>
      <c r="I2068" t="s">
        <v>26</v>
      </c>
      <c r="J2068" t="s">
        <v>27</v>
      </c>
      <c r="K2068">
        <v>426.3</v>
      </c>
      <c r="L2068">
        <v>10</v>
      </c>
      <c r="M2068" t="s">
        <v>201</v>
      </c>
      <c r="N2068">
        <v>28.7</v>
      </c>
      <c r="P2068" cm="1">
        <f t="array" ref="P2068">IF(Q2068&gt;0,INDEX(Q2068:Q23792,MATCH(TRUE,INDEX(Q2068:Q23792="",,),0)-1),"")</f>
        <v>12</v>
      </c>
      <c r="Q2068">
        <v>6</v>
      </c>
      <c r="R2068">
        <f t="shared" si="34"/>
        <v>0</v>
      </c>
    </row>
    <row r="2069" spans="1:18" x14ac:dyDescent="0.3">
      <c r="A2069" t="s">
        <v>190</v>
      </c>
      <c r="B2069" s="1">
        <v>38489</v>
      </c>
      <c r="C2069" t="s">
        <v>191</v>
      </c>
      <c r="D2069" t="s">
        <v>238</v>
      </c>
      <c r="E2069" t="s">
        <v>239</v>
      </c>
      <c r="G2069" s="6" t="s">
        <v>29</v>
      </c>
      <c r="H2069" t="s">
        <v>197</v>
      </c>
      <c r="I2069" t="s">
        <v>21</v>
      </c>
      <c r="J2069" t="s">
        <v>22</v>
      </c>
      <c r="K2069">
        <v>1.2</v>
      </c>
      <c r="L2069">
        <v>47</v>
      </c>
      <c r="M2069" t="s">
        <v>201</v>
      </c>
      <c r="N2069">
        <v>47</v>
      </c>
      <c r="P2069" cm="1">
        <f t="array" ref="P2069">IF(Q2069&gt;0,INDEX(Q2069:Q23793,MATCH(TRUE,INDEX(Q2069:Q23793="",,),0)-1),"")</f>
        <v>12</v>
      </c>
      <c r="Q2069">
        <v>6</v>
      </c>
      <c r="R2069">
        <f t="shared" si="34"/>
        <v>0</v>
      </c>
    </row>
    <row r="2070" spans="1:18" x14ac:dyDescent="0.3">
      <c r="A2070" t="s">
        <v>190</v>
      </c>
      <c r="B2070" s="1">
        <v>38489</v>
      </c>
      <c r="C2070" t="s">
        <v>191</v>
      </c>
      <c r="D2070" t="s">
        <v>238</v>
      </c>
      <c r="E2070" t="s">
        <v>239</v>
      </c>
      <c r="G2070" s="6" t="s">
        <v>29</v>
      </c>
      <c r="H2070" t="s">
        <v>70</v>
      </c>
      <c r="I2070" t="s">
        <v>26</v>
      </c>
      <c r="J2070" t="s">
        <v>27</v>
      </c>
      <c r="K2070">
        <v>18.8</v>
      </c>
      <c r="L2070">
        <v>10.85</v>
      </c>
      <c r="M2070" t="s">
        <v>201</v>
      </c>
      <c r="N2070">
        <v>10.85</v>
      </c>
      <c r="P2070" cm="1">
        <f t="array" ref="P2070">IF(Q2070&gt;0,INDEX(Q2070:Q23794,MATCH(TRUE,INDEX(Q2070:Q23794="",,),0)-1),"")</f>
        <v>12</v>
      </c>
      <c r="Q2070">
        <v>6</v>
      </c>
      <c r="R2070">
        <f t="shared" si="34"/>
        <v>0</v>
      </c>
    </row>
    <row r="2071" spans="1:18" x14ac:dyDescent="0.3">
      <c r="A2071" t="s">
        <v>190</v>
      </c>
      <c r="B2071" s="1">
        <v>38489</v>
      </c>
      <c r="C2071" t="s">
        <v>191</v>
      </c>
      <c r="D2071" t="s">
        <v>238</v>
      </c>
      <c r="E2071" t="s">
        <v>239</v>
      </c>
      <c r="G2071" t="s">
        <v>19</v>
      </c>
      <c r="H2071" t="s">
        <v>194</v>
      </c>
      <c r="I2071" t="s">
        <v>21</v>
      </c>
      <c r="J2071" t="s">
        <v>22</v>
      </c>
      <c r="K2071">
        <v>8.6999999999999993</v>
      </c>
      <c r="L2071">
        <v>641.5</v>
      </c>
      <c r="M2071" t="s">
        <v>242</v>
      </c>
      <c r="N2071">
        <v>641.5</v>
      </c>
      <c r="P2071" cm="1">
        <f t="array" ref="P2071">IF(Q2071&gt;0,INDEX(Q2071:Q23795,MATCH(TRUE,INDEX(Q2071:Q23795="",,),0)-1),"")</f>
        <v>12</v>
      </c>
      <c r="Q2071">
        <v>7</v>
      </c>
      <c r="R2071">
        <f t="shared" si="34"/>
        <v>0</v>
      </c>
    </row>
    <row r="2072" spans="1:18" x14ac:dyDescent="0.3">
      <c r="A2072" t="s">
        <v>190</v>
      </c>
      <c r="B2072" s="1">
        <v>38489</v>
      </c>
      <c r="C2072" t="s">
        <v>191</v>
      </c>
      <c r="D2072" t="s">
        <v>238</v>
      </c>
      <c r="E2072" t="s">
        <v>239</v>
      </c>
      <c r="G2072" t="s">
        <v>19</v>
      </c>
      <c r="H2072" t="s">
        <v>30</v>
      </c>
      <c r="I2072" t="s">
        <v>21</v>
      </c>
      <c r="J2072" t="s">
        <v>22</v>
      </c>
      <c r="K2072">
        <v>17.5</v>
      </c>
      <c r="L2072">
        <v>164</v>
      </c>
      <c r="M2072" t="s">
        <v>242</v>
      </c>
      <c r="N2072">
        <v>220</v>
      </c>
      <c r="P2072" cm="1">
        <f t="array" ref="P2072">IF(Q2072&gt;0,INDEX(Q2072:Q23796,MATCH(TRUE,INDEX(Q2072:Q23796="",,),0)-1),"")</f>
        <v>12</v>
      </c>
      <c r="Q2072">
        <v>7</v>
      </c>
      <c r="R2072">
        <f t="shared" si="34"/>
        <v>0</v>
      </c>
    </row>
    <row r="2073" spans="1:18" x14ac:dyDescent="0.3">
      <c r="A2073" t="s">
        <v>190</v>
      </c>
      <c r="B2073" s="1">
        <v>38489</v>
      </c>
      <c r="C2073" t="s">
        <v>191</v>
      </c>
      <c r="D2073" t="s">
        <v>238</v>
      </c>
      <c r="E2073" t="s">
        <v>239</v>
      </c>
      <c r="G2073" t="s">
        <v>19</v>
      </c>
      <c r="H2073" t="s">
        <v>99</v>
      </c>
      <c r="I2073" t="s">
        <v>21</v>
      </c>
      <c r="J2073" t="s">
        <v>22</v>
      </c>
      <c r="K2073">
        <v>27.5</v>
      </c>
      <c r="L2073">
        <v>106</v>
      </c>
      <c r="M2073" t="s">
        <v>242</v>
      </c>
      <c r="N2073">
        <v>200</v>
      </c>
      <c r="P2073" cm="1">
        <f t="array" ref="P2073">IF(Q2073&gt;0,INDEX(Q2073:Q23797,MATCH(TRUE,INDEX(Q2073:Q23797="",,),0)-1),"")</f>
        <v>12</v>
      </c>
      <c r="Q2073">
        <v>7</v>
      </c>
      <c r="R2073">
        <f t="shared" si="34"/>
        <v>0</v>
      </c>
    </row>
    <row r="2074" spans="1:18" x14ac:dyDescent="0.3">
      <c r="A2074" t="s">
        <v>190</v>
      </c>
      <c r="B2074" s="1">
        <v>38489</v>
      </c>
      <c r="C2074" t="s">
        <v>191</v>
      </c>
      <c r="D2074" t="s">
        <v>238</v>
      </c>
      <c r="E2074" t="s">
        <v>239</v>
      </c>
      <c r="G2074" t="s">
        <v>19</v>
      </c>
      <c r="H2074" t="s">
        <v>99</v>
      </c>
      <c r="I2074" t="s">
        <v>26</v>
      </c>
      <c r="J2074" t="s">
        <v>27</v>
      </c>
      <c r="K2074">
        <v>290.2</v>
      </c>
      <c r="L2074">
        <v>13.25</v>
      </c>
      <c r="M2074" t="s">
        <v>242</v>
      </c>
      <c r="N2074">
        <v>24.71</v>
      </c>
      <c r="P2074" cm="1">
        <f t="array" ref="P2074">IF(Q2074&gt;0,INDEX(Q2074:Q23798,MATCH(TRUE,INDEX(Q2074:Q23798="",,),0)-1),"")</f>
        <v>12</v>
      </c>
      <c r="Q2074">
        <v>7</v>
      </c>
      <c r="R2074">
        <f t="shared" si="34"/>
        <v>0</v>
      </c>
    </row>
    <row r="2075" spans="1:18" x14ac:dyDescent="0.3">
      <c r="A2075" t="s">
        <v>190</v>
      </c>
      <c r="B2075" s="1">
        <v>38489</v>
      </c>
      <c r="C2075" t="s">
        <v>191</v>
      </c>
      <c r="D2075" t="s">
        <v>238</v>
      </c>
      <c r="E2075" t="s">
        <v>239</v>
      </c>
      <c r="G2075" t="s">
        <v>19</v>
      </c>
      <c r="H2075" t="s">
        <v>53</v>
      </c>
      <c r="I2075" t="s">
        <v>26</v>
      </c>
      <c r="J2075" t="s">
        <v>27</v>
      </c>
      <c r="K2075">
        <v>123.4</v>
      </c>
      <c r="L2075">
        <v>12.1</v>
      </c>
      <c r="M2075" t="s">
        <v>242</v>
      </c>
      <c r="N2075">
        <v>32.01</v>
      </c>
      <c r="P2075" cm="1">
        <f t="array" ref="P2075">IF(Q2075&gt;0,INDEX(Q2075:Q23799,MATCH(TRUE,INDEX(Q2075:Q23799="",,),0)-1),"")</f>
        <v>12</v>
      </c>
      <c r="Q2075">
        <v>7</v>
      </c>
      <c r="R2075">
        <f t="shared" si="34"/>
        <v>0</v>
      </c>
    </row>
    <row r="2076" spans="1:18" x14ac:dyDescent="0.3">
      <c r="A2076" t="s">
        <v>190</v>
      </c>
      <c r="B2076" s="1">
        <v>38489</v>
      </c>
      <c r="C2076" t="s">
        <v>191</v>
      </c>
      <c r="D2076" t="s">
        <v>238</v>
      </c>
      <c r="E2076" t="s">
        <v>239</v>
      </c>
      <c r="G2076" t="s">
        <v>19</v>
      </c>
      <c r="H2076" t="s">
        <v>64</v>
      </c>
      <c r="I2076" t="s">
        <v>26</v>
      </c>
      <c r="J2076" t="s">
        <v>27</v>
      </c>
      <c r="K2076">
        <v>426.3</v>
      </c>
      <c r="L2076">
        <v>10</v>
      </c>
      <c r="M2076" t="s">
        <v>242</v>
      </c>
      <c r="N2076">
        <v>27.01</v>
      </c>
      <c r="P2076" cm="1">
        <f t="array" ref="P2076">IF(Q2076&gt;0,INDEX(Q2076:Q23800,MATCH(TRUE,INDEX(Q2076:Q23800="",,),0)-1),"")</f>
        <v>12</v>
      </c>
      <c r="Q2076">
        <v>7</v>
      </c>
      <c r="R2076">
        <f t="shared" si="34"/>
        <v>0</v>
      </c>
    </row>
    <row r="2077" spans="1:18" x14ac:dyDescent="0.3">
      <c r="A2077" t="s">
        <v>190</v>
      </c>
      <c r="B2077" s="1">
        <v>38489</v>
      </c>
      <c r="C2077" t="s">
        <v>191</v>
      </c>
      <c r="D2077" t="s">
        <v>238</v>
      </c>
      <c r="E2077" t="s">
        <v>239</v>
      </c>
      <c r="G2077" s="6" t="s">
        <v>29</v>
      </c>
      <c r="H2077" t="s">
        <v>197</v>
      </c>
      <c r="I2077" t="s">
        <v>21</v>
      </c>
      <c r="J2077" t="s">
        <v>22</v>
      </c>
      <c r="K2077">
        <v>1.2</v>
      </c>
      <c r="L2077">
        <v>47</v>
      </c>
      <c r="M2077" t="s">
        <v>242</v>
      </c>
      <c r="N2077">
        <v>47</v>
      </c>
      <c r="P2077" cm="1">
        <f t="array" ref="P2077">IF(Q2077&gt;0,INDEX(Q2077:Q23801,MATCH(TRUE,INDEX(Q2077:Q23801="",,),0)-1),"")</f>
        <v>12</v>
      </c>
      <c r="Q2077">
        <v>7</v>
      </c>
      <c r="R2077">
        <f t="shared" si="34"/>
        <v>0</v>
      </c>
    </row>
    <row r="2078" spans="1:18" x14ac:dyDescent="0.3">
      <c r="A2078" t="s">
        <v>190</v>
      </c>
      <c r="B2078" s="1">
        <v>38489</v>
      </c>
      <c r="C2078" t="s">
        <v>191</v>
      </c>
      <c r="D2078" t="s">
        <v>238</v>
      </c>
      <c r="E2078" t="s">
        <v>239</v>
      </c>
      <c r="G2078" s="6" t="s">
        <v>29</v>
      </c>
      <c r="H2078" t="s">
        <v>70</v>
      </c>
      <c r="I2078" t="s">
        <v>26</v>
      </c>
      <c r="J2078" t="s">
        <v>27</v>
      </c>
      <c r="K2078">
        <v>18.8</v>
      </c>
      <c r="L2078">
        <v>10.85</v>
      </c>
      <c r="M2078" t="s">
        <v>242</v>
      </c>
      <c r="N2078">
        <v>10.85</v>
      </c>
      <c r="P2078" cm="1">
        <f t="array" ref="P2078">IF(Q2078&gt;0,INDEX(Q2078:Q23802,MATCH(TRUE,INDEX(Q2078:Q23802="",,),0)-1),"")</f>
        <v>12</v>
      </c>
      <c r="Q2078">
        <v>7</v>
      </c>
      <c r="R2078">
        <f t="shared" si="34"/>
        <v>0</v>
      </c>
    </row>
    <row r="2079" spans="1:18" x14ac:dyDescent="0.3">
      <c r="A2079" t="s">
        <v>190</v>
      </c>
      <c r="B2079" s="1">
        <v>38489</v>
      </c>
      <c r="C2079" t="s">
        <v>191</v>
      </c>
      <c r="D2079" t="s">
        <v>238</v>
      </c>
      <c r="E2079" t="s">
        <v>239</v>
      </c>
      <c r="G2079" t="s">
        <v>19</v>
      </c>
      <c r="H2079" t="s">
        <v>194</v>
      </c>
      <c r="I2079" t="s">
        <v>21</v>
      </c>
      <c r="J2079" t="s">
        <v>22</v>
      </c>
      <c r="K2079">
        <v>8.6999999999999993</v>
      </c>
      <c r="L2079">
        <v>641.5</v>
      </c>
      <c r="M2079" t="s">
        <v>219</v>
      </c>
      <c r="N2079">
        <v>641.5</v>
      </c>
      <c r="P2079" cm="1">
        <f t="array" ref="P2079">IF(Q2079&gt;0,INDEX(Q2079:Q23803,MATCH(TRUE,INDEX(Q2079:Q23803="",,),0)-1),"")</f>
        <v>12</v>
      </c>
      <c r="Q2079">
        <v>8</v>
      </c>
      <c r="R2079">
        <f t="shared" si="34"/>
        <v>0</v>
      </c>
    </row>
    <row r="2080" spans="1:18" x14ac:dyDescent="0.3">
      <c r="A2080" t="s">
        <v>190</v>
      </c>
      <c r="B2080" s="1">
        <v>38489</v>
      </c>
      <c r="C2080" t="s">
        <v>191</v>
      </c>
      <c r="D2080" t="s">
        <v>238</v>
      </c>
      <c r="E2080" t="s">
        <v>239</v>
      </c>
      <c r="G2080" t="s">
        <v>19</v>
      </c>
      <c r="H2080" t="s">
        <v>30</v>
      </c>
      <c r="I2080" t="s">
        <v>21</v>
      </c>
      <c r="J2080" t="s">
        <v>22</v>
      </c>
      <c r="K2080">
        <v>17.5</v>
      </c>
      <c r="L2080">
        <v>164</v>
      </c>
      <c r="M2080" t="s">
        <v>219</v>
      </c>
      <c r="N2080">
        <v>164</v>
      </c>
      <c r="P2080" cm="1">
        <f t="array" ref="P2080">IF(Q2080&gt;0,INDEX(Q2080:Q23804,MATCH(TRUE,INDEX(Q2080:Q23804="",,),0)-1),"")</f>
        <v>12</v>
      </c>
      <c r="Q2080">
        <v>8</v>
      </c>
      <c r="R2080">
        <f t="shared" si="34"/>
        <v>0</v>
      </c>
    </row>
    <row r="2081" spans="1:18" x14ac:dyDescent="0.3">
      <c r="A2081" t="s">
        <v>190</v>
      </c>
      <c r="B2081" s="1">
        <v>38489</v>
      </c>
      <c r="C2081" t="s">
        <v>191</v>
      </c>
      <c r="D2081" t="s">
        <v>238</v>
      </c>
      <c r="E2081" t="s">
        <v>239</v>
      </c>
      <c r="G2081" t="s">
        <v>19</v>
      </c>
      <c r="H2081" t="s">
        <v>99</v>
      </c>
      <c r="I2081" t="s">
        <v>21</v>
      </c>
      <c r="J2081" t="s">
        <v>22</v>
      </c>
      <c r="K2081">
        <v>27.5</v>
      </c>
      <c r="L2081">
        <v>106</v>
      </c>
      <c r="M2081" t="s">
        <v>219</v>
      </c>
      <c r="N2081">
        <v>106</v>
      </c>
      <c r="P2081" cm="1">
        <f t="array" ref="P2081">IF(Q2081&gt;0,INDEX(Q2081:Q23805,MATCH(TRUE,INDEX(Q2081:Q23805="",,),0)-1),"")</f>
        <v>12</v>
      </c>
      <c r="Q2081">
        <v>8</v>
      </c>
      <c r="R2081">
        <f t="shared" si="34"/>
        <v>0</v>
      </c>
    </row>
    <row r="2082" spans="1:18" x14ac:dyDescent="0.3">
      <c r="A2082" t="s">
        <v>190</v>
      </c>
      <c r="B2082" s="1">
        <v>38489</v>
      </c>
      <c r="C2082" t="s">
        <v>191</v>
      </c>
      <c r="D2082" t="s">
        <v>238</v>
      </c>
      <c r="E2082" t="s">
        <v>239</v>
      </c>
      <c r="G2082" t="s">
        <v>19</v>
      </c>
      <c r="H2082" t="s">
        <v>99</v>
      </c>
      <c r="I2082" t="s">
        <v>26</v>
      </c>
      <c r="J2082" t="s">
        <v>27</v>
      </c>
      <c r="K2082">
        <v>290.2</v>
      </c>
      <c r="L2082">
        <v>13.25</v>
      </c>
      <c r="M2082" t="s">
        <v>219</v>
      </c>
      <c r="N2082">
        <v>25</v>
      </c>
      <c r="P2082" cm="1">
        <f t="array" ref="P2082">IF(Q2082&gt;0,INDEX(Q2082:Q23806,MATCH(TRUE,INDEX(Q2082:Q23806="",,),0)-1),"")</f>
        <v>12</v>
      </c>
      <c r="Q2082">
        <v>8</v>
      </c>
      <c r="R2082">
        <f t="shared" si="34"/>
        <v>0</v>
      </c>
    </row>
    <row r="2083" spans="1:18" x14ac:dyDescent="0.3">
      <c r="A2083" t="s">
        <v>190</v>
      </c>
      <c r="B2083" s="1">
        <v>38489</v>
      </c>
      <c r="C2083" t="s">
        <v>191</v>
      </c>
      <c r="D2083" t="s">
        <v>238</v>
      </c>
      <c r="E2083" t="s">
        <v>239</v>
      </c>
      <c r="G2083" t="s">
        <v>19</v>
      </c>
      <c r="H2083" t="s">
        <v>53</v>
      </c>
      <c r="I2083" t="s">
        <v>26</v>
      </c>
      <c r="J2083" t="s">
        <v>27</v>
      </c>
      <c r="K2083">
        <v>123.4</v>
      </c>
      <c r="L2083">
        <v>12.1</v>
      </c>
      <c r="M2083" t="s">
        <v>219</v>
      </c>
      <c r="N2083">
        <v>40</v>
      </c>
      <c r="P2083" cm="1">
        <f t="array" ref="P2083">IF(Q2083&gt;0,INDEX(Q2083:Q23807,MATCH(TRUE,INDEX(Q2083:Q23807="",,),0)-1),"")</f>
        <v>12</v>
      </c>
      <c r="Q2083">
        <v>8</v>
      </c>
      <c r="R2083">
        <f t="shared" si="34"/>
        <v>0</v>
      </c>
    </row>
    <row r="2084" spans="1:18" x14ac:dyDescent="0.3">
      <c r="A2084" t="s">
        <v>190</v>
      </c>
      <c r="B2084" s="1">
        <v>38489</v>
      </c>
      <c r="C2084" t="s">
        <v>191</v>
      </c>
      <c r="D2084" t="s">
        <v>238</v>
      </c>
      <c r="E2084" t="s">
        <v>239</v>
      </c>
      <c r="G2084" t="s">
        <v>19</v>
      </c>
      <c r="H2084" t="s">
        <v>64</v>
      </c>
      <c r="I2084" t="s">
        <v>26</v>
      </c>
      <c r="J2084" t="s">
        <v>27</v>
      </c>
      <c r="K2084">
        <v>426.3</v>
      </c>
      <c r="L2084">
        <v>10</v>
      </c>
      <c r="M2084" t="s">
        <v>219</v>
      </c>
      <c r="N2084">
        <v>28</v>
      </c>
      <c r="P2084" cm="1">
        <f t="array" ref="P2084">IF(Q2084&gt;0,INDEX(Q2084:Q23808,MATCH(TRUE,INDEX(Q2084:Q23808="",,),0)-1),"")</f>
        <v>12</v>
      </c>
      <c r="Q2084">
        <v>8</v>
      </c>
      <c r="R2084">
        <f t="shared" si="34"/>
        <v>0</v>
      </c>
    </row>
    <row r="2085" spans="1:18" x14ac:dyDescent="0.3">
      <c r="A2085" t="s">
        <v>190</v>
      </c>
      <c r="B2085" s="1">
        <v>38489</v>
      </c>
      <c r="C2085" t="s">
        <v>191</v>
      </c>
      <c r="D2085" t="s">
        <v>238</v>
      </c>
      <c r="E2085" t="s">
        <v>239</v>
      </c>
      <c r="G2085" s="6" t="s">
        <v>29</v>
      </c>
      <c r="H2085" t="s">
        <v>197</v>
      </c>
      <c r="I2085" t="s">
        <v>21</v>
      </c>
      <c r="J2085" t="s">
        <v>22</v>
      </c>
      <c r="K2085">
        <v>1.2</v>
      </c>
      <c r="L2085">
        <v>47</v>
      </c>
      <c r="M2085" t="s">
        <v>219</v>
      </c>
      <c r="N2085">
        <v>47</v>
      </c>
      <c r="P2085" cm="1">
        <f t="array" ref="P2085">IF(Q2085&gt;0,INDEX(Q2085:Q23809,MATCH(TRUE,INDEX(Q2085:Q23809="",,),0)-1),"")</f>
        <v>12</v>
      </c>
      <c r="Q2085">
        <v>8</v>
      </c>
      <c r="R2085">
        <f t="shared" si="34"/>
        <v>0</v>
      </c>
    </row>
    <row r="2086" spans="1:18" x14ac:dyDescent="0.3">
      <c r="A2086" t="s">
        <v>190</v>
      </c>
      <c r="B2086" s="1">
        <v>38489</v>
      </c>
      <c r="C2086" t="s">
        <v>191</v>
      </c>
      <c r="D2086" t="s">
        <v>238</v>
      </c>
      <c r="E2086" t="s">
        <v>239</v>
      </c>
      <c r="G2086" s="6" t="s">
        <v>29</v>
      </c>
      <c r="H2086" t="s">
        <v>70</v>
      </c>
      <c r="I2086" t="s">
        <v>26</v>
      </c>
      <c r="J2086" t="s">
        <v>27</v>
      </c>
      <c r="K2086">
        <v>18.8</v>
      </c>
      <c r="L2086">
        <v>10.85</v>
      </c>
      <c r="M2086" t="s">
        <v>219</v>
      </c>
      <c r="N2086">
        <v>10.85</v>
      </c>
      <c r="P2086" cm="1">
        <f t="array" ref="P2086">IF(Q2086&gt;0,INDEX(Q2086:Q23810,MATCH(TRUE,INDEX(Q2086:Q23810="",,),0)-1),"")</f>
        <v>12</v>
      </c>
      <c r="Q2086">
        <v>8</v>
      </c>
      <c r="R2086">
        <f t="shared" si="34"/>
        <v>0</v>
      </c>
    </row>
    <row r="2087" spans="1:18" x14ac:dyDescent="0.3">
      <c r="A2087" t="s">
        <v>190</v>
      </c>
      <c r="B2087" s="1">
        <v>38489</v>
      </c>
      <c r="C2087" t="s">
        <v>191</v>
      </c>
      <c r="D2087" t="s">
        <v>238</v>
      </c>
      <c r="E2087" t="s">
        <v>239</v>
      </c>
      <c r="G2087" t="s">
        <v>19</v>
      </c>
      <c r="H2087" t="s">
        <v>194</v>
      </c>
      <c r="I2087" t="s">
        <v>21</v>
      </c>
      <c r="J2087" t="s">
        <v>22</v>
      </c>
      <c r="K2087">
        <v>8.6999999999999993</v>
      </c>
      <c r="L2087">
        <v>641.5</v>
      </c>
      <c r="M2087" t="s">
        <v>195</v>
      </c>
      <c r="N2087">
        <v>642</v>
      </c>
      <c r="P2087" cm="1">
        <f t="array" ref="P2087">IF(Q2087&gt;0,INDEX(Q2087:Q23811,MATCH(TRUE,INDEX(Q2087:Q23811="",,),0)-1),"")</f>
        <v>12</v>
      </c>
      <c r="Q2087">
        <v>9</v>
      </c>
      <c r="R2087">
        <f t="shared" si="34"/>
        <v>0</v>
      </c>
    </row>
    <row r="2088" spans="1:18" x14ac:dyDescent="0.3">
      <c r="A2088" t="s">
        <v>190</v>
      </c>
      <c r="B2088" s="1">
        <v>38489</v>
      </c>
      <c r="C2088" t="s">
        <v>191</v>
      </c>
      <c r="D2088" t="s">
        <v>238</v>
      </c>
      <c r="E2088" t="s">
        <v>239</v>
      </c>
      <c r="G2088" t="s">
        <v>19</v>
      </c>
      <c r="H2088" t="s">
        <v>30</v>
      </c>
      <c r="I2088" t="s">
        <v>21</v>
      </c>
      <c r="J2088" t="s">
        <v>22</v>
      </c>
      <c r="K2088">
        <v>17.5</v>
      </c>
      <c r="L2088">
        <v>164</v>
      </c>
      <c r="M2088" t="s">
        <v>195</v>
      </c>
      <c r="N2088">
        <v>167</v>
      </c>
      <c r="P2088" cm="1">
        <f t="array" ref="P2088">IF(Q2088&gt;0,INDEX(Q2088:Q23812,MATCH(TRUE,INDEX(Q2088:Q23812="",,),0)-1),"")</f>
        <v>12</v>
      </c>
      <c r="Q2088">
        <v>9</v>
      </c>
      <c r="R2088">
        <f t="shared" si="34"/>
        <v>0</v>
      </c>
    </row>
    <row r="2089" spans="1:18" x14ac:dyDescent="0.3">
      <c r="A2089" t="s">
        <v>190</v>
      </c>
      <c r="B2089" s="1">
        <v>38489</v>
      </c>
      <c r="C2089" t="s">
        <v>191</v>
      </c>
      <c r="D2089" t="s">
        <v>238</v>
      </c>
      <c r="E2089" t="s">
        <v>239</v>
      </c>
      <c r="G2089" t="s">
        <v>19</v>
      </c>
      <c r="H2089" t="s">
        <v>99</v>
      </c>
      <c r="I2089" t="s">
        <v>21</v>
      </c>
      <c r="J2089" t="s">
        <v>22</v>
      </c>
      <c r="K2089">
        <v>27.5</v>
      </c>
      <c r="L2089">
        <v>106</v>
      </c>
      <c r="M2089" t="s">
        <v>195</v>
      </c>
      <c r="N2089">
        <v>140</v>
      </c>
      <c r="P2089" cm="1">
        <f t="array" ref="P2089">IF(Q2089&gt;0,INDEX(Q2089:Q23813,MATCH(TRUE,INDEX(Q2089:Q23813="",,),0)-1),"")</f>
        <v>12</v>
      </c>
      <c r="Q2089">
        <v>9</v>
      </c>
      <c r="R2089">
        <f t="shared" si="34"/>
        <v>0</v>
      </c>
    </row>
    <row r="2090" spans="1:18" x14ac:dyDescent="0.3">
      <c r="A2090" t="s">
        <v>190</v>
      </c>
      <c r="B2090" s="1">
        <v>38489</v>
      </c>
      <c r="C2090" t="s">
        <v>191</v>
      </c>
      <c r="D2090" t="s">
        <v>238</v>
      </c>
      <c r="E2090" t="s">
        <v>239</v>
      </c>
      <c r="G2090" t="s">
        <v>19</v>
      </c>
      <c r="H2090" t="s">
        <v>99</v>
      </c>
      <c r="I2090" t="s">
        <v>26</v>
      </c>
      <c r="J2090" t="s">
        <v>27</v>
      </c>
      <c r="K2090">
        <v>290.2</v>
      </c>
      <c r="L2090">
        <v>13.25</v>
      </c>
      <c r="M2090" t="s">
        <v>195</v>
      </c>
      <c r="N2090">
        <v>25</v>
      </c>
      <c r="P2090" cm="1">
        <f t="array" ref="P2090">IF(Q2090&gt;0,INDEX(Q2090:Q23814,MATCH(TRUE,INDEX(Q2090:Q23814="",,),0)-1),"")</f>
        <v>12</v>
      </c>
      <c r="Q2090">
        <v>9</v>
      </c>
      <c r="R2090">
        <f t="shared" si="34"/>
        <v>0</v>
      </c>
    </row>
    <row r="2091" spans="1:18" x14ac:dyDescent="0.3">
      <c r="A2091" t="s">
        <v>190</v>
      </c>
      <c r="B2091" s="1">
        <v>38489</v>
      </c>
      <c r="C2091" t="s">
        <v>191</v>
      </c>
      <c r="D2091" t="s">
        <v>238</v>
      </c>
      <c r="E2091" t="s">
        <v>239</v>
      </c>
      <c r="G2091" t="s">
        <v>19</v>
      </c>
      <c r="H2091" t="s">
        <v>53</v>
      </c>
      <c r="I2091" t="s">
        <v>26</v>
      </c>
      <c r="J2091" t="s">
        <v>27</v>
      </c>
      <c r="K2091">
        <v>123.4</v>
      </c>
      <c r="L2091">
        <v>12.1</v>
      </c>
      <c r="M2091" t="s">
        <v>195</v>
      </c>
      <c r="N2091">
        <v>26.15</v>
      </c>
      <c r="P2091" cm="1">
        <f t="array" ref="P2091">IF(Q2091&gt;0,INDEX(Q2091:Q23815,MATCH(TRUE,INDEX(Q2091:Q23815="",,),0)-1),"")</f>
        <v>12</v>
      </c>
      <c r="Q2091">
        <v>9</v>
      </c>
      <c r="R2091">
        <f t="shared" si="34"/>
        <v>0</v>
      </c>
    </row>
    <row r="2092" spans="1:18" x14ac:dyDescent="0.3">
      <c r="A2092" t="s">
        <v>190</v>
      </c>
      <c r="B2092" s="1">
        <v>38489</v>
      </c>
      <c r="C2092" t="s">
        <v>191</v>
      </c>
      <c r="D2092" t="s">
        <v>238</v>
      </c>
      <c r="E2092" t="s">
        <v>239</v>
      </c>
      <c r="G2092" t="s">
        <v>19</v>
      </c>
      <c r="H2092" t="s">
        <v>64</v>
      </c>
      <c r="I2092" t="s">
        <v>26</v>
      </c>
      <c r="J2092" t="s">
        <v>27</v>
      </c>
      <c r="K2092">
        <v>426.3</v>
      </c>
      <c r="L2092">
        <v>10</v>
      </c>
      <c r="M2092" t="s">
        <v>195</v>
      </c>
      <c r="N2092">
        <v>28.1</v>
      </c>
      <c r="P2092" cm="1">
        <f t="array" ref="P2092">IF(Q2092&gt;0,INDEX(Q2092:Q23816,MATCH(TRUE,INDEX(Q2092:Q23816="",,),0)-1),"")</f>
        <v>12</v>
      </c>
      <c r="Q2092">
        <v>9</v>
      </c>
      <c r="R2092">
        <f t="shared" si="34"/>
        <v>0</v>
      </c>
    </row>
    <row r="2093" spans="1:18" x14ac:dyDescent="0.3">
      <c r="A2093" t="s">
        <v>190</v>
      </c>
      <c r="B2093" s="1">
        <v>38489</v>
      </c>
      <c r="C2093" t="s">
        <v>191</v>
      </c>
      <c r="D2093" t="s">
        <v>238</v>
      </c>
      <c r="E2093" t="s">
        <v>239</v>
      </c>
      <c r="G2093" s="6" t="s">
        <v>29</v>
      </c>
      <c r="H2093" t="s">
        <v>197</v>
      </c>
      <c r="I2093" t="s">
        <v>21</v>
      </c>
      <c r="J2093" t="s">
        <v>22</v>
      </c>
      <c r="K2093">
        <v>1.2</v>
      </c>
      <c r="L2093">
        <v>47</v>
      </c>
      <c r="M2093" t="s">
        <v>195</v>
      </c>
      <c r="N2093">
        <v>47</v>
      </c>
      <c r="P2093" cm="1">
        <f t="array" ref="P2093">IF(Q2093&gt;0,INDEX(Q2093:Q23817,MATCH(TRUE,INDEX(Q2093:Q23817="",,),0)-1),"")</f>
        <v>12</v>
      </c>
      <c r="Q2093">
        <v>9</v>
      </c>
      <c r="R2093">
        <f t="shared" si="34"/>
        <v>0</v>
      </c>
    </row>
    <row r="2094" spans="1:18" x14ac:dyDescent="0.3">
      <c r="A2094" t="s">
        <v>190</v>
      </c>
      <c r="B2094" s="1">
        <v>38489</v>
      </c>
      <c r="C2094" t="s">
        <v>191</v>
      </c>
      <c r="D2094" t="s">
        <v>238</v>
      </c>
      <c r="E2094" t="s">
        <v>239</v>
      </c>
      <c r="G2094" s="6" t="s">
        <v>29</v>
      </c>
      <c r="H2094" t="s">
        <v>70</v>
      </c>
      <c r="I2094" t="s">
        <v>26</v>
      </c>
      <c r="J2094" t="s">
        <v>27</v>
      </c>
      <c r="K2094">
        <v>18.8</v>
      </c>
      <c r="L2094">
        <v>10.85</v>
      </c>
      <c r="M2094" t="s">
        <v>195</v>
      </c>
      <c r="N2094">
        <v>10.85</v>
      </c>
      <c r="P2094" cm="1">
        <f t="array" ref="P2094">IF(Q2094&gt;0,INDEX(Q2094:Q23818,MATCH(TRUE,INDEX(Q2094:Q23818="",,),0)-1),"")</f>
        <v>12</v>
      </c>
      <c r="Q2094">
        <v>9</v>
      </c>
      <c r="R2094">
        <f t="shared" si="34"/>
        <v>0</v>
      </c>
    </row>
    <row r="2095" spans="1:18" x14ac:dyDescent="0.3">
      <c r="A2095" t="s">
        <v>190</v>
      </c>
      <c r="B2095" s="1">
        <v>38489</v>
      </c>
      <c r="C2095" t="s">
        <v>191</v>
      </c>
      <c r="D2095" t="s">
        <v>238</v>
      </c>
      <c r="E2095" t="s">
        <v>239</v>
      </c>
      <c r="G2095" t="s">
        <v>19</v>
      </c>
      <c r="H2095" t="s">
        <v>194</v>
      </c>
      <c r="I2095" t="s">
        <v>21</v>
      </c>
      <c r="J2095" t="s">
        <v>22</v>
      </c>
      <c r="K2095">
        <v>8.6999999999999993</v>
      </c>
      <c r="L2095">
        <v>641.5</v>
      </c>
      <c r="M2095" t="s">
        <v>208</v>
      </c>
      <c r="N2095">
        <v>650</v>
      </c>
      <c r="P2095" cm="1">
        <f t="array" ref="P2095">IF(Q2095&gt;0,INDEX(Q2095:Q23819,MATCH(TRUE,INDEX(Q2095:Q23819="",,),0)-1),"")</f>
        <v>12</v>
      </c>
      <c r="Q2095">
        <v>10</v>
      </c>
      <c r="R2095">
        <f t="shared" si="34"/>
        <v>0</v>
      </c>
    </row>
    <row r="2096" spans="1:18" x14ac:dyDescent="0.3">
      <c r="A2096" t="s">
        <v>190</v>
      </c>
      <c r="B2096" s="1">
        <v>38489</v>
      </c>
      <c r="C2096" t="s">
        <v>191</v>
      </c>
      <c r="D2096" t="s">
        <v>238</v>
      </c>
      <c r="E2096" t="s">
        <v>239</v>
      </c>
      <c r="G2096" t="s">
        <v>19</v>
      </c>
      <c r="H2096" t="s">
        <v>30</v>
      </c>
      <c r="I2096" t="s">
        <v>21</v>
      </c>
      <c r="J2096" t="s">
        <v>22</v>
      </c>
      <c r="K2096">
        <v>17.5</v>
      </c>
      <c r="L2096">
        <v>164</v>
      </c>
      <c r="M2096" t="s">
        <v>208</v>
      </c>
      <c r="N2096">
        <v>180</v>
      </c>
      <c r="P2096" cm="1">
        <f t="array" ref="P2096">IF(Q2096&gt;0,INDEX(Q2096:Q23820,MATCH(TRUE,INDEX(Q2096:Q23820="",,),0)-1),"")</f>
        <v>12</v>
      </c>
      <c r="Q2096">
        <v>10</v>
      </c>
      <c r="R2096">
        <f t="shared" si="34"/>
        <v>0</v>
      </c>
    </row>
    <row r="2097" spans="1:18" x14ac:dyDescent="0.3">
      <c r="A2097" t="s">
        <v>190</v>
      </c>
      <c r="B2097" s="1">
        <v>38489</v>
      </c>
      <c r="C2097" t="s">
        <v>191</v>
      </c>
      <c r="D2097" t="s">
        <v>238</v>
      </c>
      <c r="E2097" t="s">
        <v>239</v>
      </c>
      <c r="G2097" t="s">
        <v>19</v>
      </c>
      <c r="H2097" t="s">
        <v>99</v>
      </c>
      <c r="I2097" t="s">
        <v>21</v>
      </c>
      <c r="J2097" t="s">
        <v>22</v>
      </c>
      <c r="K2097">
        <v>27.5</v>
      </c>
      <c r="L2097">
        <v>106</v>
      </c>
      <c r="M2097" t="s">
        <v>208</v>
      </c>
      <c r="N2097">
        <v>125</v>
      </c>
      <c r="P2097" cm="1">
        <f t="array" ref="P2097">IF(Q2097&gt;0,INDEX(Q2097:Q23821,MATCH(TRUE,INDEX(Q2097:Q23821="",,),0)-1),"")</f>
        <v>12</v>
      </c>
      <c r="Q2097">
        <v>10</v>
      </c>
      <c r="R2097">
        <f t="shared" si="34"/>
        <v>0</v>
      </c>
    </row>
    <row r="2098" spans="1:18" x14ac:dyDescent="0.3">
      <c r="A2098" t="s">
        <v>190</v>
      </c>
      <c r="B2098" s="1">
        <v>38489</v>
      </c>
      <c r="C2098" t="s">
        <v>191</v>
      </c>
      <c r="D2098" t="s">
        <v>238</v>
      </c>
      <c r="E2098" t="s">
        <v>239</v>
      </c>
      <c r="G2098" t="s">
        <v>19</v>
      </c>
      <c r="H2098" t="s">
        <v>99</v>
      </c>
      <c r="I2098" t="s">
        <v>26</v>
      </c>
      <c r="J2098" t="s">
        <v>27</v>
      </c>
      <c r="K2098">
        <v>290.2</v>
      </c>
      <c r="L2098">
        <v>13.25</v>
      </c>
      <c r="M2098" t="s">
        <v>208</v>
      </c>
      <c r="N2098">
        <v>20</v>
      </c>
      <c r="P2098" cm="1">
        <f t="array" ref="P2098">IF(Q2098&gt;0,INDEX(Q2098:Q23822,MATCH(TRUE,INDEX(Q2098:Q23822="",,),0)-1),"")</f>
        <v>12</v>
      </c>
      <c r="Q2098">
        <v>10</v>
      </c>
      <c r="R2098">
        <f t="shared" si="34"/>
        <v>0</v>
      </c>
    </row>
    <row r="2099" spans="1:18" x14ac:dyDescent="0.3">
      <c r="A2099" t="s">
        <v>190</v>
      </c>
      <c r="B2099" s="1">
        <v>38489</v>
      </c>
      <c r="C2099" t="s">
        <v>191</v>
      </c>
      <c r="D2099" t="s">
        <v>238</v>
      </c>
      <c r="E2099" t="s">
        <v>239</v>
      </c>
      <c r="G2099" t="s">
        <v>19</v>
      </c>
      <c r="H2099" t="s">
        <v>53</v>
      </c>
      <c r="I2099" t="s">
        <v>26</v>
      </c>
      <c r="J2099" t="s">
        <v>27</v>
      </c>
      <c r="K2099">
        <v>123.4</v>
      </c>
      <c r="L2099">
        <v>12.1</v>
      </c>
      <c r="M2099" t="s">
        <v>208</v>
      </c>
      <c r="N2099">
        <v>16</v>
      </c>
      <c r="P2099" cm="1">
        <f t="array" ref="P2099">IF(Q2099&gt;0,INDEX(Q2099:Q23823,MATCH(TRUE,INDEX(Q2099:Q23823="",,),0)-1),"")</f>
        <v>12</v>
      </c>
      <c r="Q2099">
        <v>10</v>
      </c>
      <c r="R2099">
        <f t="shared" si="34"/>
        <v>0</v>
      </c>
    </row>
    <row r="2100" spans="1:18" x14ac:dyDescent="0.3">
      <c r="A2100" t="s">
        <v>190</v>
      </c>
      <c r="B2100" s="1">
        <v>38489</v>
      </c>
      <c r="C2100" t="s">
        <v>191</v>
      </c>
      <c r="D2100" t="s">
        <v>238</v>
      </c>
      <c r="E2100" t="s">
        <v>239</v>
      </c>
      <c r="G2100" t="s">
        <v>19</v>
      </c>
      <c r="H2100" t="s">
        <v>64</v>
      </c>
      <c r="I2100" t="s">
        <v>26</v>
      </c>
      <c r="J2100" t="s">
        <v>27</v>
      </c>
      <c r="K2100">
        <v>426.3</v>
      </c>
      <c r="L2100">
        <v>10</v>
      </c>
      <c r="M2100" t="s">
        <v>208</v>
      </c>
      <c r="N2100">
        <v>20</v>
      </c>
      <c r="P2100" cm="1">
        <f t="array" ref="P2100">IF(Q2100&gt;0,INDEX(Q2100:Q23824,MATCH(TRUE,INDEX(Q2100:Q23824="",,),0)-1),"")</f>
        <v>12</v>
      </c>
      <c r="Q2100">
        <v>10</v>
      </c>
      <c r="R2100">
        <f t="shared" ref="R2100:R2163" si="35">IF(P2100="","",0)</f>
        <v>0</v>
      </c>
    </row>
    <row r="2101" spans="1:18" x14ac:dyDescent="0.3">
      <c r="A2101" t="s">
        <v>190</v>
      </c>
      <c r="B2101" s="1">
        <v>38489</v>
      </c>
      <c r="C2101" t="s">
        <v>191</v>
      </c>
      <c r="D2101" t="s">
        <v>238</v>
      </c>
      <c r="E2101" t="s">
        <v>239</v>
      </c>
      <c r="G2101" s="6" t="s">
        <v>29</v>
      </c>
      <c r="H2101" t="s">
        <v>197</v>
      </c>
      <c r="I2101" t="s">
        <v>21</v>
      </c>
      <c r="J2101" t="s">
        <v>22</v>
      </c>
      <c r="K2101">
        <v>1.2</v>
      </c>
      <c r="L2101">
        <v>47</v>
      </c>
      <c r="M2101" t="s">
        <v>208</v>
      </c>
      <c r="N2101">
        <v>47</v>
      </c>
      <c r="P2101" cm="1">
        <f t="array" ref="P2101">IF(Q2101&gt;0,INDEX(Q2101:Q23825,MATCH(TRUE,INDEX(Q2101:Q23825="",,),0)-1),"")</f>
        <v>12</v>
      </c>
      <c r="Q2101">
        <v>10</v>
      </c>
      <c r="R2101">
        <f t="shared" si="35"/>
        <v>0</v>
      </c>
    </row>
    <row r="2102" spans="1:18" x14ac:dyDescent="0.3">
      <c r="A2102" t="s">
        <v>190</v>
      </c>
      <c r="B2102" s="1">
        <v>38489</v>
      </c>
      <c r="C2102" t="s">
        <v>191</v>
      </c>
      <c r="D2102" t="s">
        <v>238</v>
      </c>
      <c r="E2102" t="s">
        <v>239</v>
      </c>
      <c r="G2102" s="6" t="s">
        <v>29</v>
      </c>
      <c r="H2102" t="s">
        <v>70</v>
      </c>
      <c r="I2102" t="s">
        <v>26</v>
      </c>
      <c r="J2102" t="s">
        <v>27</v>
      </c>
      <c r="K2102">
        <v>18.8</v>
      </c>
      <c r="L2102">
        <v>10.85</v>
      </c>
      <c r="M2102" t="s">
        <v>208</v>
      </c>
      <c r="N2102">
        <v>10.85</v>
      </c>
      <c r="P2102" cm="1">
        <f t="array" ref="P2102">IF(Q2102&gt;0,INDEX(Q2102:Q23826,MATCH(TRUE,INDEX(Q2102:Q23826="",,),0)-1),"")</f>
        <v>12</v>
      </c>
      <c r="Q2102">
        <v>10</v>
      </c>
      <c r="R2102">
        <f t="shared" si="35"/>
        <v>0</v>
      </c>
    </row>
    <row r="2103" spans="1:18" x14ac:dyDescent="0.3">
      <c r="A2103" t="s">
        <v>190</v>
      </c>
      <c r="B2103" s="1">
        <v>38489</v>
      </c>
      <c r="C2103" t="s">
        <v>191</v>
      </c>
      <c r="D2103" t="s">
        <v>238</v>
      </c>
      <c r="E2103" t="s">
        <v>239</v>
      </c>
      <c r="G2103" t="s">
        <v>19</v>
      </c>
      <c r="H2103" t="s">
        <v>194</v>
      </c>
      <c r="I2103" t="s">
        <v>21</v>
      </c>
      <c r="J2103" t="s">
        <v>22</v>
      </c>
      <c r="K2103">
        <v>8.6999999999999993</v>
      </c>
      <c r="L2103">
        <v>641.5</v>
      </c>
      <c r="M2103" t="s">
        <v>243</v>
      </c>
      <c r="N2103">
        <v>650</v>
      </c>
      <c r="P2103" cm="1">
        <f t="array" ref="P2103">IF(Q2103&gt;0,INDEX(Q2103:Q23827,MATCH(TRUE,INDEX(Q2103:Q23827="",,),0)-1),"")</f>
        <v>12</v>
      </c>
      <c r="Q2103">
        <v>11</v>
      </c>
      <c r="R2103">
        <f t="shared" si="35"/>
        <v>0</v>
      </c>
    </row>
    <row r="2104" spans="1:18" x14ac:dyDescent="0.3">
      <c r="A2104" t="s">
        <v>190</v>
      </c>
      <c r="B2104" s="1">
        <v>38489</v>
      </c>
      <c r="C2104" t="s">
        <v>191</v>
      </c>
      <c r="D2104" t="s">
        <v>238</v>
      </c>
      <c r="E2104" t="s">
        <v>239</v>
      </c>
      <c r="G2104" t="s">
        <v>19</v>
      </c>
      <c r="H2104" t="s">
        <v>30</v>
      </c>
      <c r="I2104" t="s">
        <v>21</v>
      </c>
      <c r="J2104" t="s">
        <v>22</v>
      </c>
      <c r="K2104">
        <v>17.5</v>
      </c>
      <c r="L2104">
        <v>164</v>
      </c>
      <c r="M2104" t="s">
        <v>243</v>
      </c>
      <c r="N2104">
        <v>200</v>
      </c>
      <c r="P2104" cm="1">
        <f t="array" ref="P2104">IF(Q2104&gt;0,INDEX(Q2104:Q23828,MATCH(TRUE,INDEX(Q2104:Q23828="",,),0)-1),"")</f>
        <v>12</v>
      </c>
      <c r="Q2104">
        <v>11</v>
      </c>
      <c r="R2104">
        <f t="shared" si="35"/>
        <v>0</v>
      </c>
    </row>
    <row r="2105" spans="1:18" x14ac:dyDescent="0.3">
      <c r="A2105" t="s">
        <v>190</v>
      </c>
      <c r="B2105" s="1">
        <v>38489</v>
      </c>
      <c r="C2105" t="s">
        <v>191</v>
      </c>
      <c r="D2105" t="s">
        <v>238</v>
      </c>
      <c r="E2105" t="s">
        <v>239</v>
      </c>
      <c r="G2105" t="s">
        <v>19</v>
      </c>
      <c r="H2105" t="s">
        <v>99</v>
      </c>
      <c r="I2105" t="s">
        <v>21</v>
      </c>
      <c r="J2105" t="s">
        <v>22</v>
      </c>
      <c r="K2105">
        <v>27.5</v>
      </c>
      <c r="L2105">
        <v>106</v>
      </c>
      <c r="M2105" t="s">
        <v>243</v>
      </c>
      <c r="N2105">
        <v>125</v>
      </c>
      <c r="P2105" cm="1">
        <f t="array" ref="P2105">IF(Q2105&gt;0,INDEX(Q2105:Q23829,MATCH(TRUE,INDEX(Q2105:Q23829="",,),0)-1),"")</f>
        <v>12</v>
      </c>
      <c r="Q2105">
        <v>11</v>
      </c>
      <c r="R2105">
        <f t="shared" si="35"/>
        <v>0</v>
      </c>
    </row>
    <row r="2106" spans="1:18" x14ac:dyDescent="0.3">
      <c r="A2106" t="s">
        <v>190</v>
      </c>
      <c r="B2106" s="1">
        <v>38489</v>
      </c>
      <c r="C2106" t="s">
        <v>191</v>
      </c>
      <c r="D2106" t="s">
        <v>238</v>
      </c>
      <c r="E2106" t="s">
        <v>239</v>
      </c>
      <c r="G2106" t="s">
        <v>19</v>
      </c>
      <c r="H2106" t="s">
        <v>99</v>
      </c>
      <c r="I2106" t="s">
        <v>26</v>
      </c>
      <c r="J2106" t="s">
        <v>27</v>
      </c>
      <c r="K2106">
        <v>290.2</v>
      </c>
      <c r="L2106">
        <v>13.25</v>
      </c>
      <c r="M2106" t="s">
        <v>243</v>
      </c>
      <c r="N2106">
        <v>17</v>
      </c>
      <c r="P2106" cm="1">
        <f t="array" ref="P2106">IF(Q2106&gt;0,INDEX(Q2106:Q23830,MATCH(TRUE,INDEX(Q2106:Q23830="",,),0)-1),"")</f>
        <v>12</v>
      </c>
      <c r="Q2106">
        <v>11</v>
      </c>
      <c r="R2106">
        <f t="shared" si="35"/>
        <v>0</v>
      </c>
    </row>
    <row r="2107" spans="1:18" x14ac:dyDescent="0.3">
      <c r="A2107" t="s">
        <v>190</v>
      </c>
      <c r="B2107" s="1">
        <v>38489</v>
      </c>
      <c r="C2107" t="s">
        <v>191</v>
      </c>
      <c r="D2107" t="s">
        <v>238</v>
      </c>
      <c r="E2107" t="s">
        <v>239</v>
      </c>
      <c r="G2107" t="s">
        <v>19</v>
      </c>
      <c r="H2107" t="s">
        <v>53</v>
      </c>
      <c r="I2107" t="s">
        <v>26</v>
      </c>
      <c r="J2107" t="s">
        <v>27</v>
      </c>
      <c r="K2107">
        <v>123.4</v>
      </c>
      <c r="L2107">
        <v>12.1</v>
      </c>
      <c r="M2107" t="s">
        <v>243</v>
      </c>
      <c r="N2107">
        <v>20</v>
      </c>
      <c r="P2107" cm="1">
        <f t="array" ref="P2107">IF(Q2107&gt;0,INDEX(Q2107:Q23831,MATCH(TRUE,INDEX(Q2107:Q23831="",,),0)-1),"")</f>
        <v>12</v>
      </c>
      <c r="Q2107">
        <v>11</v>
      </c>
      <c r="R2107">
        <f t="shared" si="35"/>
        <v>0</v>
      </c>
    </row>
    <row r="2108" spans="1:18" x14ac:dyDescent="0.3">
      <c r="A2108" t="s">
        <v>190</v>
      </c>
      <c r="B2108" s="1">
        <v>38489</v>
      </c>
      <c r="C2108" t="s">
        <v>191</v>
      </c>
      <c r="D2108" t="s">
        <v>238</v>
      </c>
      <c r="E2108" t="s">
        <v>239</v>
      </c>
      <c r="G2108" t="s">
        <v>19</v>
      </c>
      <c r="H2108" t="s">
        <v>64</v>
      </c>
      <c r="I2108" t="s">
        <v>26</v>
      </c>
      <c r="J2108" t="s">
        <v>27</v>
      </c>
      <c r="K2108">
        <v>426.3</v>
      </c>
      <c r="L2108">
        <v>10</v>
      </c>
      <c r="M2108" t="s">
        <v>243</v>
      </c>
      <c r="N2108">
        <v>20</v>
      </c>
      <c r="P2108" cm="1">
        <f t="array" ref="P2108">IF(Q2108&gt;0,INDEX(Q2108:Q23832,MATCH(TRUE,INDEX(Q2108:Q23832="",,),0)-1),"")</f>
        <v>12</v>
      </c>
      <c r="Q2108">
        <v>11</v>
      </c>
      <c r="R2108">
        <f t="shared" si="35"/>
        <v>0</v>
      </c>
    </row>
    <row r="2109" spans="1:18" x14ac:dyDescent="0.3">
      <c r="A2109" t="s">
        <v>190</v>
      </c>
      <c r="B2109" s="1">
        <v>38489</v>
      </c>
      <c r="C2109" t="s">
        <v>191</v>
      </c>
      <c r="D2109" t="s">
        <v>238</v>
      </c>
      <c r="E2109" t="s">
        <v>239</v>
      </c>
      <c r="G2109" s="6" t="s">
        <v>29</v>
      </c>
      <c r="H2109" t="s">
        <v>197</v>
      </c>
      <c r="I2109" t="s">
        <v>21</v>
      </c>
      <c r="J2109" t="s">
        <v>22</v>
      </c>
      <c r="K2109">
        <v>1.2</v>
      </c>
      <c r="L2109">
        <v>47</v>
      </c>
      <c r="M2109" t="s">
        <v>243</v>
      </c>
      <c r="N2109">
        <v>47</v>
      </c>
      <c r="P2109" cm="1">
        <f t="array" ref="P2109">IF(Q2109&gt;0,INDEX(Q2109:Q23833,MATCH(TRUE,INDEX(Q2109:Q23833="",,),0)-1),"")</f>
        <v>12</v>
      </c>
      <c r="Q2109">
        <v>11</v>
      </c>
      <c r="R2109">
        <f t="shared" si="35"/>
        <v>0</v>
      </c>
    </row>
    <row r="2110" spans="1:18" x14ac:dyDescent="0.3">
      <c r="A2110" t="s">
        <v>190</v>
      </c>
      <c r="B2110" s="1">
        <v>38489</v>
      </c>
      <c r="C2110" t="s">
        <v>191</v>
      </c>
      <c r="D2110" t="s">
        <v>238</v>
      </c>
      <c r="E2110" t="s">
        <v>239</v>
      </c>
      <c r="G2110" s="6" t="s">
        <v>29</v>
      </c>
      <c r="H2110" t="s">
        <v>70</v>
      </c>
      <c r="I2110" t="s">
        <v>26</v>
      </c>
      <c r="J2110" t="s">
        <v>27</v>
      </c>
      <c r="K2110">
        <v>18.8</v>
      </c>
      <c r="L2110">
        <v>10.85</v>
      </c>
      <c r="M2110" t="s">
        <v>243</v>
      </c>
      <c r="N2110">
        <v>10.85</v>
      </c>
      <c r="P2110" cm="1">
        <f t="array" ref="P2110">IF(Q2110&gt;0,INDEX(Q2110:Q23834,MATCH(TRUE,INDEX(Q2110:Q23834="",,),0)-1),"")</f>
        <v>12</v>
      </c>
      <c r="Q2110">
        <v>11</v>
      </c>
      <c r="R2110">
        <f t="shared" si="35"/>
        <v>0</v>
      </c>
    </row>
    <row r="2111" spans="1:18" x14ac:dyDescent="0.3">
      <c r="A2111" t="s">
        <v>190</v>
      </c>
      <c r="B2111" s="1">
        <v>38489</v>
      </c>
      <c r="C2111" t="s">
        <v>191</v>
      </c>
      <c r="D2111" t="s">
        <v>238</v>
      </c>
      <c r="E2111" t="s">
        <v>239</v>
      </c>
      <c r="G2111" t="s">
        <v>19</v>
      </c>
      <c r="H2111" t="s">
        <v>194</v>
      </c>
      <c r="I2111" t="s">
        <v>21</v>
      </c>
      <c r="J2111" t="s">
        <v>22</v>
      </c>
      <c r="K2111">
        <v>8.6999999999999993</v>
      </c>
      <c r="L2111">
        <v>641.5</v>
      </c>
      <c r="M2111" t="s">
        <v>244</v>
      </c>
      <c r="N2111">
        <v>650</v>
      </c>
      <c r="P2111" cm="1">
        <f t="array" ref="P2111">IF(Q2111&gt;0,INDEX(Q2111:Q23835,MATCH(TRUE,INDEX(Q2111:Q23835="",,),0)-1),"")</f>
        <v>12</v>
      </c>
      <c r="Q2111">
        <v>12</v>
      </c>
      <c r="R2111">
        <f t="shared" si="35"/>
        <v>0</v>
      </c>
    </row>
    <row r="2112" spans="1:18" x14ac:dyDescent="0.3">
      <c r="A2112" t="s">
        <v>190</v>
      </c>
      <c r="B2112" s="1">
        <v>38489</v>
      </c>
      <c r="C2112" t="s">
        <v>191</v>
      </c>
      <c r="D2112" t="s">
        <v>238</v>
      </c>
      <c r="E2112" t="s">
        <v>239</v>
      </c>
      <c r="G2112" t="s">
        <v>19</v>
      </c>
      <c r="H2112" t="s">
        <v>30</v>
      </c>
      <c r="I2112" t="s">
        <v>21</v>
      </c>
      <c r="J2112" t="s">
        <v>22</v>
      </c>
      <c r="K2112">
        <v>17.5</v>
      </c>
      <c r="L2112">
        <v>164</v>
      </c>
      <c r="M2112" t="s">
        <v>244</v>
      </c>
      <c r="N2112">
        <v>171</v>
      </c>
      <c r="P2112" cm="1">
        <f t="array" ref="P2112">IF(Q2112&gt;0,INDEX(Q2112:Q23836,MATCH(TRUE,INDEX(Q2112:Q23836="",,),0)-1),"")</f>
        <v>12</v>
      </c>
      <c r="Q2112">
        <v>12</v>
      </c>
      <c r="R2112">
        <f t="shared" si="35"/>
        <v>0</v>
      </c>
    </row>
    <row r="2113" spans="1:18" x14ac:dyDescent="0.3">
      <c r="A2113" t="s">
        <v>190</v>
      </c>
      <c r="B2113" s="1">
        <v>38489</v>
      </c>
      <c r="C2113" t="s">
        <v>191</v>
      </c>
      <c r="D2113" t="s">
        <v>238</v>
      </c>
      <c r="E2113" t="s">
        <v>239</v>
      </c>
      <c r="G2113" t="s">
        <v>19</v>
      </c>
      <c r="H2113" t="s">
        <v>99</v>
      </c>
      <c r="I2113" t="s">
        <v>21</v>
      </c>
      <c r="J2113" t="s">
        <v>22</v>
      </c>
      <c r="K2113">
        <v>27.5</v>
      </c>
      <c r="L2113">
        <v>106</v>
      </c>
      <c r="M2113" t="s">
        <v>244</v>
      </c>
      <c r="N2113">
        <v>221</v>
      </c>
      <c r="P2113" cm="1">
        <f t="array" ref="P2113">IF(Q2113&gt;0,INDEX(Q2113:Q23837,MATCH(TRUE,INDEX(Q2113:Q23837="",,),0)-1),"")</f>
        <v>12</v>
      </c>
      <c r="Q2113">
        <v>12</v>
      </c>
      <c r="R2113">
        <f t="shared" si="35"/>
        <v>0</v>
      </c>
    </row>
    <row r="2114" spans="1:18" x14ac:dyDescent="0.3">
      <c r="A2114" t="s">
        <v>190</v>
      </c>
      <c r="B2114" s="1">
        <v>38489</v>
      </c>
      <c r="C2114" t="s">
        <v>191</v>
      </c>
      <c r="D2114" t="s">
        <v>238</v>
      </c>
      <c r="E2114" t="s">
        <v>239</v>
      </c>
      <c r="G2114" t="s">
        <v>19</v>
      </c>
      <c r="H2114" t="s">
        <v>99</v>
      </c>
      <c r="I2114" t="s">
        <v>26</v>
      </c>
      <c r="J2114" t="s">
        <v>27</v>
      </c>
      <c r="K2114">
        <v>290.2</v>
      </c>
      <c r="L2114">
        <v>13.25</v>
      </c>
      <c r="M2114" t="s">
        <v>244</v>
      </c>
      <c r="N2114">
        <v>15.5</v>
      </c>
      <c r="P2114" cm="1">
        <f t="array" ref="P2114">IF(Q2114&gt;0,INDEX(Q2114:Q23838,MATCH(TRUE,INDEX(Q2114:Q23838="",,),0)-1),"")</f>
        <v>12</v>
      </c>
      <c r="Q2114">
        <v>12</v>
      </c>
      <c r="R2114">
        <f t="shared" si="35"/>
        <v>0</v>
      </c>
    </row>
    <row r="2115" spans="1:18" x14ac:dyDescent="0.3">
      <c r="A2115" t="s">
        <v>190</v>
      </c>
      <c r="B2115" s="1">
        <v>38489</v>
      </c>
      <c r="C2115" t="s">
        <v>191</v>
      </c>
      <c r="D2115" t="s">
        <v>238</v>
      </c>
      <c r="E2115" t="s">
        <v>239</v>
      </c>
      <c r="G2115" t="s">
        <v>19</v>
      </c>
      <c r="H2115" t="s">
        <v>53</v>
      </c>
      <c r="I2115" t="s">
        <v>26</v>
      </c>
      <c r="J2115" t="s">
        <v>27</v>
      </c>
      <c r="K2115">
        <v>123.4</v>
      </c>
      <c r="L2115">
        <v>12.1</v>
      </c>
      <c r="M2115" t="s">
        <v>244</v>
      </c>
      <c r="N2115">
        <v>15.5</v>
      </c>
      <c r="P2115" cm="1">
        <f t="array" ref="P2115">IF(Q2115&gt;0,INDEX(Q2115:Q23839,MATCH(TRUE,INDEX(Q2115:Q23839="",,),0)-1),"")</f>
        <v>12</v>
      </c>
      <c r="Q2115">
        <v>12</v>
      </c>
      <c r="R2115">
        <f t="shared" si="35"/>
        <v>0</v>
      </c>
    </row>
    <row r="2116" spans="1:18" x14ac:dyDescent="0.3">
      <c r="A2116" t="s">
        <v>190</v>
      </c>
      <c r="B2116" s="1">
        <v>38489</v>
      </c>
      <c r="C2116" t="s">
        <v>191</v>
      </c>
      <c r="D2116" t="s">
        <v>238</v>
      </c>
      <c r="E2116" t="s">
        <v>239</v>
      </c>
      <c r="G2116" t="s">
        <v>19</v>
      </c>
      <c r="H2116" t="s">
        <v>64</v>
      </c>
      <c r="I2116" t="s">
        <v>26</v>
      </c>
      <c r="J2116" t="s">
        <v>27</v>
      </c>
      <c r="K2116">
        <v>426.3</v>
      </c>
      <c r="L2116">
        <v>10</v>
      </c>
      <c r="M2116" t="s">
        <v>244</v>
      </c>
      <c r="N2116">
        <v>15.5</v>
      </c>
      <c r="P2116" cm="1">
        <f t="array" ref="P2116">IF(Q2116&gt;0,INDEX(Q2116:Q23840,MATCH(TRUE,INDEX(Q2116:Q23840="",,),0)-1),"")</f>
        <v>12</v>
      </c>
      <c r="Q2116">
        <v>12</v>
      </c>
      <c r="R2116">
        <f t="shared" si="35"/>
        <v>0</v>
      </c>
    </row>
    <row r="2117" spans="1:18" x14ac:dyDescent="0.3">
      <c r="A2117" t="s">
        <v>190</v>
      </c>
      <c r="B2117" s="1">
        <v>38489</v>
      </c>
      <c r="C2117" t="s">
        <v>191</v>
      </c>
      <c r="D2117" t="s">
        <v>238</v>
      </c>
      <c r="E2117" t="s">
        <v>239</v>
      </c>
      <c r="G2117" s="6" t="s">
        <v>29</v>
      </c>
      <c r="H2117" t="s">
        <v>197</v>
      </c>
      <c r="I2117" t="s">
        <v>21</v>
      </c>
      <c r="J2117" t="s">
        <v>22</v>
      </c>
      <c r="K2117">
        <v>1.2</v>
      </c>
      <c r="L2117">
        <v>47</v>
      </c>
      <c r="M2117" t="s">
        <v>244</v>
      </c>
      <c r="N2117">
        <v>47</v>
      </c>
      <c r="P2117" cm="1">
        <f t="array" ref="P2117">IF(Q2117&gt;0,INDEX(Q2117:Q23841,MATCH(TRUE,INDEX(Q2117:Q23841="",,),0)-1),"")</f>
        <v>12</v>
      </c>
      <c r="Q2117">
        <v>12</v>
      </c>
      <c r="R2117">
        <f t="shared" si="35"/>
        <v>0</v>
      </c>
    </row>
    <row r="2118" spans="1:18" x14ac:dyDescent="0.3">
      <c r="A2118" t="s">
        <v>190</v>
      </c>
      <c r="B2118" s="1">
        <v>38489</v>
      </c>
      <c r="C2118" t="s">
        <v>191</v>
      </c>
      <c r="D2118" t="s">
        <v>238</v>
      </c>
      <c r="E2118" t="s">
        <v>239</v>
      </c>
      <c r="G2118" s="6" t="s">
        <v>29</v>
      </c>
      <c r="H2118" t="s">
        <v>70</v>
      </c>
      <c r="I2118" t="s">
        <v>26</v>
      </c>
      <c r="J2118" t="s">
        <v>27</v>
      </c>
      <c r="K2118">
        <v>18.8</v>
      </c>
      <c r="L2118">
        <v>10.85</v>
      </c>
      <c r="M2118" t="s">
        <v>244</v>
      </c>
      <c r="N2118">
        <v>10.85</v>
      </c>
      <c r="P2118" cm="1">
        <f t="array" ref="P2118">IF(Q2118&gt;0,INDEX(Q2118:Q23842,MATCH(TRUE,INDEX(Q2118:Q23842="",,),0)-1),"")</f>
        <v>12</v>
      </c>
      <c r="Q2118">
        <v>12</v>
      </c>
      <c r="R2118">
        <f t="shared" si="35"/>
        <v>0</v>
      </c>
    </row>
    <row r="2119" spans="1:18" x14ac:dyDescent="0.3">
      <c r="P2119" t="str" cm="1">
        <f t="array" ref="P2119">IF(Q2119&gt;0,INDEX(Q2119:Q23843,MATCH(TRUE,INDEX(Q2119:Q23843="",,),0)-1),"")</f>
        <v/>
      </c>
      <c r="R2119" t="str">
        <f t="shared" si="35"/>
        <v/>
      </c>
    </row>
    <row r="2120" spans="1:18" x14ac:dyDescent="0.3">
      <c r="A2120" t="s">
        <v>190</v>
      </c>
      <c r="B2120" s="1">
        <v>38489</v>
      </c>
      <c r="C2120" t="s">
        <v>191</v>
      </c>
      <c r="D2120" t="s">
        <v>245</v>
      </c>
      <c r="E2120" t="s">
        <v>246</v>
      </c>
      <c r="G2120" t="s">
        <v>19</v>
      </c>
      <c r="H2120" t="s">
        <v>197</v>
      </c>
      <c r="I2120" t="s">
        <v>21</v>
      </c>
      <c r="J2120" t="s">
        <v>22</v>
      </c>
      <c r="K2120">
        <v>65.900000000000006</v>
      </c>
      <c r="L2120">
        <v>38</v>
      </c>
      <c r="M2120" t="s">
        <v>226</v>
      </c>
      <c r="N2120">
        <v>65</v>
      </c>
      <c r="O2120" t="s">
        <v>24</v>
      </c>
      <c r="P2120" cm="1">
        <f t="array" ref="P2120">IF(Q2120&gt;0,INDEX(Q2120:Q23844,MATCH(TRUE,INDEX(Q2120:Q23844="",,),0)-1),"")</f>
        <v>7</v>
      </c>
      <c r="Q2120">
        <v>1</v>
      </c>
      <c r="R2120">
        <f t="shared" si="35"/>
        <v>0</v>
      </c>
    </row>
    <row r="2121" spans="1:18" x14ac:dyDescent="0.3">
      <c r="A2121" t="s">
        <v>190</v>
      </c>
      <c r="B2121" s="1">
        <v>38489</v>
      </c>
      <c r="C2121" t="s">
        <v>191</v>
      </c>
      <c r="D2121" t="s">
        <v>245</v>
      </c>
      <c r="E2121" t="s">
        <v>246</v>
      </c>
      <c r="G2121" t="s">
        <v>19</v>
      </c>
      <c r="H2121" t="s">
        <v>53</v>
      </c>
      <c r="I2121" t="s">
        <v>26</v>
      </c>
      <c r="J2121" t="s">
        <v>27</v>
      </c>
      <c r="K2121">
        <v>1793.3</v>
      </c>
      <c r="L2121">
        <v>14.6</v>
      </c>
      <c r="M2121" t="s">
        <v>226</v>
      </c>
      <c r="N2121">
        <v>37.5</v>
      </c>
      <c r="O2121" t="s">
        <v>24</v>
      </c>
      <c r="P2121" cm="1">
        <f t="array" ref="P2121">IF(Q2121&gt;0,INDEX(Q2121:Q23845,MATCH(TRUE,INDEX(Q2121:Q23845="",,),0)-1),"")</f>
        <v>7</v>
      </c>
      <c r="Q2121">
        <v>1</v>
      </c>
      <c r="R2121">
        <f t="shared" si="35"/>
        <v>0</v>
      </c>
    </row>
    <row r="2122" spans="1:18" x14ac:dyDescent="0.3">
      <c r="A2122" t="s">
        <v>190</v>
      </c>
      <c r="B2122" s="1">
        <v>38489</v>
      </c>
      <c r="C2122" t="s">
        <v>191</v>
      </c>
      <c r="D2122" t="s">
        <v>245</v>
      </c>
      <c r="E2122" t="s">
        <v>246</v>
      </c>
      <c r="G2122" t="s">
        <v>19</v>
      </c>
      <c r="H2122" t="s">
        <v>148</v>
      </c>
      <c r="I2122" t="s">
        <v>26</v>
      </c>
      <c r="J2122" t="s">
        <v>27</v>
      </c>
      <c r="K2122">
        <v>535.4</v>
      </c>
      <c r="L2122">
        <v>17.05</v>
      </c>
      <c r="M2122" t="s">
        <v>226</v>
      </c>
      <c r="N2122">
        <v>21</v>
      </c>
      <c r="O2122" t="s">
        <v>24</v>
      </c>
      <c r="P2122" cm="1">
        <f t="array" ref="P2122">IF(Q2122&gt;0,INDEX(Q2122:Q23846,MATCH(TRUE,INDEX(Q2122:Q23846="",,),0)-1),"")</f>
        <v>7</v>
      </c>
      <c r="Q2122">
        <v>1</v>
      </c>
      <c r="R2122">
        <f t="shared" si="35"/>
        <v>0</v>
      </c>
    </row>
    <row r="2123" spans="1:18" x14ac:dyDescent="0.3">
      <c r="A2123" t="s">
        <v>190</v>
      </c>
      <c r="B2123" s="1">
        <v>38489</v>
      </c>
      <c r="C2123" t="s">
        <v>191</v>
      </c>
      <c r="D2123" t="s">
        <v>245</v>
      </c>
      <c r="E2123" t="s">
        <v>246</v>
      </c>
      <c r="G2123" t="s">
        <v>19</v>
      </c>
      <c r="H2123" t="s">
        <v>197</v>
      </c>
      <c r="I2123" t="s">
        <v>26</v>
      </c>
      <c r="J2123" t="s">
        <v>27</v>
      </c>
      <c r="K2123">
        <v>556.5</v>
      </c>
      <c r="L2123">
        <v>17.05</v>
      </c>
      <c r="M2123" t="s">
        <v>226</v>
      </c>
      <c r="N2123">
        <v>26</v>
      </c>
      <c r="O2123" t="s">
        <v>24</v>
      </c>
      <c r="P2123" cm="1">
        <f t="array" ref="P2123">IF(Q2123&gt;0,INDEX(Q2123:Q23847,MATCH(TRUE,INDEX(Q2123:Q23847="",,),0)-1),"")</f>
        <v>7</v>
      </c>
      <c r="Q2123">
        <v>1</v>
      </c>
      <c r="R2123">
        <f t="shared" si="35"/>
        <v>0</v>
      </c>
    </row>
    <row r="2124" spans="1:18" x14ac:dyDescent="0.3">
      <c r="A2124" t="s">
        <v>190</v>
      </c>
      <c r="B2124" s="1">
        <v>38489</v>
      </c>
      <c r="C2124" t="s">
        <v>191</v>
      </c>
      <c r="D2124" t="s">
        <v>245</v>
      </c>
      <c r="E2124" t="s">
        <v>246</v>
      </c>
      <c r="G2124" t="s">
        <v>19</v>
      </c>
      <c r="H2124" t="s">
        <v>64</v>
      </c>
      <c r="I2124" t="s">
        <v>26</v>
      </c>
      <c r="J2124" t="s">
        <v>27</v>
      </c>
      <c r="K2124">
        <v>964.6</v>
      </c>
      <c r="L2124">
        <v>8.4</v>
      </c>
      <c r="M2124" t="s">
        <v>226</v>
      </c>
      <c r="N2124">
        <v>27.55</v>
      </c>
      <c r="O2124" t="s">
        <v>24</v>
      </c>
      <c r="P2124" cm="1">
        <f t="array" ref="P2124">IF(Q2124&gt;0,INDEX(Q2124:Q23848,MATCH(TRUE,INDEX(Q2124:Q23848="",,),0)-1),"")</f>
        <v>7</v>
      </c>
      <c r="Q2124">
        <v>1</v>
      </c>
      <c r="R2124">
        <f t="shared" si="35"/>
        <v>0</v>
      </c>
    </row>
    <row r="2125" spans="1:18" x14ac:dyDescent="0.3">
      <c r="A2125" t="s">
        <v>190</v>
      </c>
      <c r="B2125" s="1">
        <v>38489</v>
      </c>
      <c r="C2125" t="s">
        <v>191</v>
      </c>
      <c r="D2125" t="s">
        <v>245</v>
      </c>
      <c r="E2125" t="s">
        <v>246</v>
      </c>
      <c r="G2125" s="6" t="s">
        <v>29</v>
      </c>
      <c r="H2125" t="s">
        <v>194</v>
      </c>
      <c r="I2125" t="s">
        <v>21</v>
      </c>
      <c r="J2125" t="s">
        <v>22</v>
      </c>
      <c r="K2125">
        <v>0.5</v>
      </c>
      <c r="L2125">
        <v>676</v>
      </c>
      <c r="M2125" t="s">
        <v>226</v>
      </c>
      <c r="N2125">
        <v>676</v>
      </c>
      <c r="O2125" t="s">
        <v>24</v>
      </c>
      <c r="P2125" cm="1">
        <f t="array" ref="P2125">IF(Q2125&gt;0,INDEX(Q2125:Q23849,MATCH(TRUE,INDEX(Q2125:Q23849="",,),0)-1),"")</f>
        <v>7</v>
      </c>
      <c r="Q2125">
        <v>1</v>
      </c>
      <c r="R2125">
        <f t="shared" si="35"/>
        <v>0</v>
      </c>
    </row>
    <row r="2126" spans="1:18" x14ac:dyDescent="0.3">
      <c r="A2126" t="s">
        <v>190</v>
      </c>
      <c r="B2126" s="1">
        <v>38489</v>
      </c>
      <c r="C2126" t="s">
        <v>191</v>
      </c>
      <c r="D2126" t="s">
        <v>245</v>
      </c>
      <c r="E2126" t="s">
        <v>246</v>
      </c>
      <c r="G2126" s="6" t="s">
        <v>29</v>
      </c>
      <c r="H2126" t="s">
        <v>30</v>
      </c>
      <c r="I2126" t="s">
        <v>21</v>
      </c>
      <c r="J2126" t="s">
        <v>22</v>
      </c>
      <c r="K2126">
        <v>4.0999999999999996</v>
      </c>
      <c r="L2126">
        <v>117</v>
      </c>
      <c r="M2126" t="s">
        <v>226</v>
      </c>
      <c r="N2126">
        <v>117</v>
      </c>
      <c r="O2126" t="s">
        <v>24</v>
      </c>
      <c r="P2126" cm="1">
        <f t="array" ref="P2126">IF(Q2126&gt;0,INDEX(Q2126:Q23850,MATCH(TRUE,INDEX(Q2126:Q23850="",,),0)-1),"")</f>
        <v>7</v>
      </c>
      <c r="Q2126">
        <v>1</v>
      </c>
      <c r="R2126">
        <f t="shared" si="35"/>
        <v>0</v>
      </c>
    </row>
    <row r="2127" spans="1:18" x14ac:dyDescent="0.3">
      <c r="A2127" t="s">
        <v>190</v>
      </c>
      <c r="B2127" s="1">
        <v>38489</v>
      </c>
      <c r="C2127" t="s">
        <v>191</v>
      </c>
      <c r="D2127" t="s">
        <v>245</v>
      </c>
      <c r="E2127" t="s">
        <v>246</v>
      </c>
      <c r="G2127" s="6" t="s">
        <v>29</v>
      </c>
      <c r="H2127" t="s">
        <v>199</v>
      </c>
      <c r="I2127" t="s">
        <v>21</v>
      </c>
      <c r="J2127" t="s">
        <v>22</v>
      </c>
      <c r="K2127">
        <v>1.6</v>
      </c>
      <c r="L2127">
        <v>28</v>
      </c>
      <c r="M2127" t="s">
        <v>226</v>
      </c>
      <c r="N2127">
        <v>28</v>
      </c>
      <c r="O2127" t="s">
        <v>24</v>
      </c>
      <c r="P2127" cm="1">
        <f t="array" ref="P2127">IF(Q2127&gt;0,INDEX(Q2127:Q23851,MATCH(TRUE,INDEX(Q2127:Q23851="",,),0)-1),"")</f>
        <v>7</v>
      </c>
      <c r="Q2127">
        <v>1</v>
      </c>
      <c r="R2127">
        <f t="shared" si="35"/>
        <v>0</v>
      </c>
    </row>
    <row r="2128" spans="1:18" x14ac:dyDescent="0.3">
      <c r="A2128" t="s">
        <v>190</v>
      </c>
      <c r="B2128" s="1">
        <v>38489</v>
      </c>
      <c r="C2128" t="s">
        <v>191</v>
      </c>
      <c r="D2128" t="s">
        <v>245</v>
      </c>
      <c r="E2128" t="s">
        <v>246</v>
      </c>
      <c r="G2128" t="s">
        <v>19</v>
      </c>
      <c r="H2128" t="s">
        <v>197</v>
      </c>
      <c r="I2128" t="s">
        <v>21</v>
      </c>
      <c r="J2128" t="s">
        <v>22</v>
      </c>
      <c r="K2128">
        <v>65.900000000000006</v>
      </c>
      <c r="L2128">
        <v>38</v>
      </c>
      <c r="M2128" t="s">
        <v>219</v>
      </c>
      <c r="N2128">
        <v>38</v>
      </c>
      <c r="P2128" cm="1">
        <f t="array" ref="P2128">IF(Q2128&gt;0,INDEX(Q2128:Q23852,MATCH(TRUE,INDEX(Q2128:Q23852="",,),0)-1),"")</f>
        <v>7</v>
      </c>
      <c r="Q2128">
        <v>2</v>
      </c>
      <c r="R2128">
        <f t="shared" si="35"/>
        <v>0</v>
      </c>
    </row>
    <row r="2129" spans="1:18" x14ac:dyDescent="0.3">
      <c r="A2129" t="s">
        <v>190</v>
      </c>
      <c r="B2129" s="1">
        <v>38489</v>
      </c>
      <c r="C2129" t="s">
        <v>191</v>
      </c>
      <c r="D2129" t="s">
        <v>245</v>
      </c>
      <c r="E2129" t="s">
        <v>246</v>
      </c>
      <c r="G2129" t="s">
        <v>19</v>
      </c>
      <c r="H2129" t="s">
        <v>53</v>
      </c>
      <c r="I2129" t="s">
        <v>26</v>
      </c>
      <c r="J2129" t="s">
        <v>27</v>
      </c>
      <c r="K2129">
        <v>1793.3</v>
      </c>
      <c r="L2129">
        <v>14.6</v>
      </c>
      <c r="M2129" t="s">
        <v>219</v>
      </c>
      <c r="N2129">
        <v>30</v>
      </c>
      <c r="P2129" cm="1">
        <f t="array" ref="P2129">IF(Q2129&gt;0,INDEX(Q2129:Q23853,MATCH(TRUE,INDEX(Q2129:Q23853="",,),0)-1),"")</f>
        <v>7</v>
      </c>
      <c r="Q2129">
        <v>2</v>
      </c>
      <c r="R2129">
        <f t="shared" si="35"/>
        <v>0</v>
      </c>
    </row>
    <row r="2130" spans="1:18" x14ac:dyDescent="0.3">
      <c r="A2130" t="s">
        <v>190</v>
      </c>
      <c r="B2130" s="1">
        <v>38489</v>
      </c>
      <c r="C2130" t="s">
        <v>191</v>
      </c>
      <c r="D2130" t="s">
        <v>245</v>
      </c>
      <c r="E2130" t="s">
        <v>246</v>
      </c>
      <c r="G2130" t="s">
        <v>19</v>
      </c>
      <c r="H2130" t="s">
        <v>148</v>
      </c>
      <c r="I2130" t="s">
        <v>26</v>
      </c>
      <c r="J2130" t="s">
        <v>27</v>
      </c>
      <c r="K2130">
        <v>535.4</v>
      </c>
      <c r="L2130">
        <v>17.05</v>
      </c>
      <c r="M2130" t="s">
        <v>219</v>
      </c>
      <c r="N2130">
        <v>35</v>
      </c>
      <c r="P2130" cm="1">
        <f t="array" ref="P2130">IF(Q2130&gt;0,INDEX(Q2130:Q23854,MATCH(TRUE,INDEX(Q2130:Q23854="",,),0)-1),"")</f>
        <v>7</v>
      </c>
      <c r="Q2130">
        <v>2</v>
      </c>
      <c r="R2130">
        <f t="shared" si="35"/>
        <v>0</v>
      </c>
    </row>
    <row r="2131" spans="1:18" x14ac:dyDescent="0.3">
      <c r="A2131" t="s">
        <v>190</v>
      </c>
      <c r="B2131" s="1">
        <v>38489</v>
      </c>
      <c r="C2131" t="s">
        <v>191</v>
      </c>
      <c r="D2131" t="s">
        <v>245</v>
      </c>
      <c r="E2131" t="s">
        <v>246</v>
      </c>
      <c r="G2131" t="s">
        <v>19</v>
      </c>
      <c r="H2131" t="s">
        <v>197</v>
      </c>
      <c r="I2131" t="s">
        <v>26</v>
      </c>
      <c r="J2131" t="s">
        <v>27</v>
      </c>
      <c r="K2131">
        <v>556.5</v>
      </c>
      <c r="L2131">
        <v>17.05</v>
      </c>
      <c r="M2131" t="s">
        <v>219</v>
      </c>
      <c r="N2131">
        <v>40</v>
      </c>
      <c r="P2131" cm="1">
        <f t="array" ref="P2131">IF(Q2131&gt;0,INDEX(Q2131:Q23855,MATCH(TRUE,INDEX(Q2131:Q23855="",,),0)-1),"")</f>
        <v>7</v>
      </c>
      <c r="Q2131">
        <v>2</v>
      </c>
      <c r="R2131">
        <f t="shared" si="35"/>
        <v>0</v>
      </c>
    </row>
    <row r="2132" spans="1:18" x14ac:dyDescent="0.3">
      <c r="A2132" t="s">
        <v>190</v>
      </c>
      <c r="B2132" s="1">
        <v>38489</v>
      </c>
      <c r="C2132" t="s">
        <v>191</v>
      </c>
      <c r="D2132" t="s">
        <v>245</v>
      </c>
      <c r="E2132" t="s">
        <v>246</v>
      </c>
      <c r="G2132" t="s">
        <v>19</v>
      </c>
      <c r="H2132" t="s">
        <v>64</v>
      </c>
      <c r="I2132" t="s">
        <v>26</v>
      </c>
      <c r="J2132" t="s">
        <v>27</v>
      </c>
      <c r="K2132">
        <v>964.6</v>
      </c>
      <c r="L2132">
        <v>8.4</v>
      </c>
      <c r="M2132" t="s">
        <v>219</v>
      </c>
      <c r="N2132">
        <v>25</v>
      </c>
      <c r="P2132" cm="1">
        <f t="array" ref="P2132">IF(Q2132&gt;0,INDEX(Q2132:Q23856,MATCH(TRUE,INDEX(Q2132:Q23856="",,),0)-1),"")</f>
        <v>7</v>
      </c>
      <c r="Q2132">
        <v>2</v>
      </c>
      <c r="R2132">
        <f t="shared" si="35"/>
        <v>0</v>
      </c>
    </row>
    <row r="2133" spans="1:18" x14ac:dyDescent="0.3">
      <c r="A2133" t="s">
        <v>190</v>
      </c>
      <c r="B2133" s="1">
        <v>38489</v>
      </c>
      <c r="C2133" t="s">
        <v>191</v>
      </c>
      <c r="D2133" t="s">
        <v>245</v>
      </c>
      <c r="E2133" t="s">
        <v>246</v>
      </c>
      <c r="G2133" s="6" t="s">
        <v>29</v>
      </c>
      <c r="H2133" t="s">
        <v>194</v>
      </c>
      <c r="I2133" t="s">
        <v>21</v>
      </c>
      <c r="J2133" t="s">
        <v>22</v>
      </c>
      <c r="K2133">
        <v>0.5</v>
      </c>
      <c r="L2133">
        <v>676</v>
      </c>
      <c r="M2133" t="s">
        <v>219</v>
      </c>
      <c r="N2133">
        <v>676</v>
      </c>
      <c r="P2133" cm="1">
        <f t="array" ref="P2133">IF(Q2133&gt;0,INDEX(Q2133:Q23857,MATCH(TRUE,INDEX(Q2133:Q23857="",,),0)-1),"")</f>
        <v>7</v>
      </c>
      <c r="Q2133">
        <v>2</v>
      </c>
      <c r="R2133">
        <f t="shared" si="35"/>
        <v>0</v>
      </c>
    </row>
    <row r="2134" spans="1:18" x14ac:dyDescent="0.3">
      <c r="A2134" t="s">
        <v>190</v>
      </c>
      <c r="B2134" s="1">
        <v>38489</v>
      </c>
      <c r="C2134" t="s">
        <v>191</v>
      </c>
      <c r="D2134" t="s">
        <v>245</v>
      </c>
      <c r="E2134" t="s">
        <v>246</v>
      </c>
      <c r="G2134" s="6" t="s">
        <v>29</v>
      </c>
      <c r="H2134" t="s">
        <v>30</v>
      </c>
      <c r="I2134" t="s">
        <v>21</v>
      </c>
      <c r="J2134" t="s">
        <v>22</v>
      </c>
      <c r="K2134">
        <v>4.0999999999999996</v>
      </c>
      <c r="L2134">
        <v>117</v>
      </c>
      <c r="M2134" t="s">
        <v>219</v>
      </c>
      <c r="N2134">
        <v>117</v>
      </c>
      <c r="P2134" cm="1">
        <f t="array" ref="P2134">IF(Q2134&gt;0,INDEX(Q2134:Q23858,MATCH(TRUE,INDEX(Q2134:Q23858="",,),0)-1),"")</f>
        <v>7</v>
      </c>
      <c r="Q2134">
        <v>2</v>
      </c>
      <c r="R2134">
        <f t="shared" si="35"/>
        <v>0</v>
      </c>
    </row>
    <row r="2135" spans="1:18" x14ac:dyDescent="0.3">
      <c r="A2135" t="s">
        <v>190</v>
      </c>
      <c r="B2135" s="1">
        <v>38489</v>
      </c>
      <c r="C2135" t="s">
        <v>191</v>
      </c>
      <c r="D2135" t="s">
        <v>245</v>
      </c>
      <c r="E2135" t="s">
        <v>246</v>
      </c>
      <c r="G2135" s="6" t="s">
        <v>29</v>
      </c>
      <c r="H2135" t="s">
        <v>199</v>
      </c>
      <c r="I2135" t="s">
        <v>21</v>
      </c>
      <c r="J2135" t="s">
        <v>22</v>
      </c>
      <c r="K2135">
        <v>1.6</v>
      </c>
      <c r="L2135">
        <v>28</v>
      </c>
      <c r="M2135" t="s">
        <v>219</v>
      </c>
      <c r="N2135">
        <v>28</v>
      </c>
      <c r="P2135" cm="1">
        <f t="array" ref="P2135">IF(Q2135&gt;0,INDEX(Q2135:Q23859,MATCH(TRUE,INDEX(Q2135:Q23859="",,),0)-1),"")</f>
        <v>7</v>
      </c>
      <c r="Q2135">
        <v>2</v>
      </c>
      <c r="R2135">
        <f t="shared" si="35"/>
        <v>0</v>
      </c>
    </row>
    <row r="2136" spans="1:18" x14ac:dyDescent="0.3">
      <c r="A2136" t="s">
        <v>190</v>
      </c>
      <c r="B2136" s="1">
        <v>38489</v>
      </c>
      <c r="C2136" t="s">
        <v>191</v>
      </c>
      <c r="D2136" t="s">
        <v>245</v>
      </c>
      <c r="E2136" t="s">
        <v>246</v>
      </c>
      <c r="G2136" t="s">
        <v>19</v>
      </c>
      <c r="H2136" t="s">
        <v>197</v>
      </c>
      <c r="I2136" t="s">
        <v>21</v>
      </c>
      <c r="J2136" t="s">
        <v>22</v>
      </c>
      <c r="K2136">
        <v>65.900000000000006</v>
      </c>
      <c r="L2136">
        <v>38</v>
      </c>
      <c r="M2136" t="s">
        <v>241</v>
      </c>
      <c r="N2136">
        <v>87.5</v>
      </c>
      <c r="P2136" cm="1">
        <f t="array" ref="P2136">IF(Q2136&gt;0,INDEX(Q2136:Q23860,MATCH(TRUE,INDEX(Q2136:Q23860="",,),0)-1),"")</f>
        <v>7</v>
      </c>
      <c r="Q2136">
        <v>3</v>
      </c>
      <c r="R2136">
        <f t="shared" si="35"/>
        <v>0</v>
      </c>
    </row>
    <row r="2137" spans="1:18" x14ac:dyDescent="0.3">
      <c r="A2137" t="s">
        <v>190</v>
      </c>
      <c r="B2137" s="1">
        <v>38489</v>
      </c>
      <c r="C2137" t="s">
        <v>191</v>
      </c>
      <c r="D2137" t="s">
        <v>245</v>
      </c>
      <c r="E2137" t="s">
        <v>246</v>
      </c>
      <c r="G2137" t="s">
        <v>19</v>
      </c>
      <c r="H2137" t="s">
        <v>53</v>
      </c>
      <c r="I2137" t="s">
        <v>26</v>
      </c>
      <c r="J2137" t="s">
        <v>27</v>
      </c>
      <c r="K2137">
        <v>1793.3</v>
      </c>
      <c r="L2137">
        <v>14.6</v>
      </c>
      <c r="M2137" t="s">
        <v>241</v>
      </c>
      <c r="N2137">
        <v>29.05</v>
      </c>
      <c r="P2137" cm="1">
        <f t="array" ref="P2137">IF(Q2137&gt;0,INDEX(Q2137:Q23861,MATCH(TRUE,INDEX(Q2137:Q23861="",,),0)-1),"")</f>
        <v>7</v>
      </c>
      <c r="Q2137">
        <v>3</v>
      </c>
      <c r="R2137">
        <f t="shared" si="35"/>
        <v>0</v>
      </c>
    </row>
    <row r="2138" spans="1:18" x14ac:dyDescent="0.3">
      <c r="A2138" t="s">
        <v>190</v>
      </c>
      <c r="B2138" s="1">
        <v>38489</v>
      </c>
      <c r="C2138" t="s">
        <v>191</v>
      </c>
      <c r="D2138" t="s">
        <v>245</v>
      </c>
      <c r="E2138" t="s">
        <v>246</v>
      </c>
      <c r="G2138" t="s">
        <v>19</v>
      </c>
      <c r="H2138" t="s">
        <v>148</v>
      </c>
      <c r="I2138" t="s">
        <v>26</v>
      </c>
      <c r="J2138" t="s">
        <v>27</v>
      </c>
      <c r="K2138">
        <v>535.4</v>
      </c>
      <c r="L2138">
        <v>17.05</v>
      </c>
      <c r="M2138" t="s">
        <v>241</v>
      </c>
      <c r="N2138">
        <v>20</v>
      </c>
      <c r="P2138" cm="1">
        <f t="array" ref="P2138">IF(Q2138&gt;0,INDEX(Q2138:Q23862,MATCH(TRUE,INDEX(Q2138:Q23862="",,),0)-1),"")</f>
        <v>7</v>
      </c>
      <c r="Q2138">
        <v>3</v>
      </c>
      <c r="R2138">
        <f t="shared" si="35"/>
        <v>0</v>
      </c>
    </row>
    <row r="2139" spans="1:18" x14ac:dyDescent="0.3">
      <c r="A2139" t="s">
        <v>190</v>
      </c>
      <c r="B2139" s="1">
        <v>38489</v>
      </c>
      <c r="C2139" t="s">
        <v>191</v>
      </c>
      <c r="D2139" t="s">
        <v>245</v>
      </c>
      <c r="E2139" t="s">
        <v>246</v>
      </c>
      <c r="G2139" t="s">
        <v>19</v>
      </c>
      <c r="H2139" t="s">
        <v>197</v>
      </c>
      <c r="I2139" t="s">
        <v>26</v>
      </c>
      <c r="J2139" t="s">
        <v>27</v>
      </c>
      <c r="K2139">
        <v>556.5</v>
      </c>
      <c r="L2139">
        <v>17.05</v>
      </c>
      <c r="M2139" t="s">
        <v>241</v>
      </c>
      <c r="N2139">
        <v>40.049999999999997</v>
      </c>
      <c r="P2139" cm="1">
        <f t="array" ref="P2139">IF(Q2139&gt;0,INDEX(Q2139:Q23863,MATCH(TRUE,INDEX(Q2139:Q23863="",,),0)-1),"")</f>
        <v>7</v>
      </c>
      <c r="Q2139">
        <v>3</v>
      </c>
      <c r="R2139">
        <f t="shared" si="35"/>
        <v>0</v>
      </c>
    </row>
    <row r="2140" spans="1:18" x14ac:dyDescent="0.3">
      <c r="A2140" t="s">
        <v>190</v>
      </c>
      <c r="B2140" s="1">
        <v>38489</v>
      </c>
      <c r="C2140" t="s">
        <v>191</v>
      </c>
      <c r="D2140" t="s">
        <v>245</v>
      </c>
      <c r="E2140" t="s">
        <v>246</v>
      </c>
      <c r="G2140" t="s">
        <v>19</v>
      </c>
      <c r="H2140" t="s">
        <v>64</v>
      </c>
      <c r="I2140" t="s">
        <v>26</v>
      </c>
      <c r="J2140" t="s">
        <v>27</v>
      </c>
      <c r="K2140">
        <v>964.6</v>
      </c>
      <c r="L2140">
        <v>8.4</v>
      </c>
      <c r="M2140" t="s">
        <v>241</v>
      </c>
      <c r="N2140">
        <v>27.75</v>
      </c>
      <c r="P2140" cm="1">
        <f t="array" ref="P2140">IF(Q2140&gt;0,INDEX(Q2140:Q23864,MATCH(TRUE,INDEX(Q2140:Q23864="",,),0)-1),"")</f>
        <v>7</v>
      </c>
      <c r="Q2140">
        <v>3</v>
      </c>
      <c r="R2140">
        <f t="shared" si="35"/>
        <v>0</v>
      </c>
    </row>
    <row r="2141" spans="1:18" x14ac:dyDescent="0.3">
      <c r="A2141" t="s">
        <v>190</v>
      </c>
      <c r="B2141" s="1">
        <v>38489</v>
      </c>
      <c r="C2141" t="s">
        <v>191</v>
      </c>
      <c r="D2141" t="s">
        <v>245</v>
      </c>
      <c r="E2141" t="s">
        <v>246</v>
      </c>
      <c r="G2141" s="6" t="s">
        <v>29</v>
      </c>
      <c r="H2141" t="s">
        <v>194</v>
      </c>
      <c r="I2141" t="s">
        <v>21</v>
      </c>
      <c r="J2141" t="s">
        <v>22</v>
      </c>
      <c r="K2141">
        <v>0.5</v>
      </c>
      <c r="L2141">
        <v>676</v>
      </c>
      <c r="M2141" t="s">
        <v>241</v>
      </c>
      <c r="N2141">
        <v>676</v>
      </c>
      <c r="P2141" cm="1">
        <f t="array" ref="P2141">IF(Q2141&gt;0,INDEX(Q2141:Q23865,MATCH(TRUE,INDEX(Q2141:Q23865="",,),0)-1),"")</f>
        <v>7</v>
      </c>
      <c r="Q2141">
        <v>3</v>
      </c>
      <c r="R2141">
        <f t="shared" si="35"/>
        <v>0</v>
      </c>
    </row>
    <row r="2142" spans="1:18" x14ac:dyDescent="0.3">
      <c r="A2142" t="s">
        <v>190</v>
      </c>
      <c r="B2142" s="1">
        <v>38489</v>
      </c>
      <c r="C2142" t="s">
        <v>191</v>
      </c>
      <c r="D2142" t="s">
        <v>245</v>
      </c>
      <c r="E2142" t="s">
        <v>246</v>
      </c>
      <c r="G2142" s="6" t="s">
        <v>29</v>
      </c>
      <c r="H2142" t="s">
        <v>30</v>
      </c>
      <c r="I2142" t="s">
        <v>21</v>
      </c>
      <c r="J2142" t="s">
        <v>22</v>
      </c>
      <c r="K2142">
        <v>4.0999999999999996</v>
      </c>
      <c r="L2142">
        <v>117</v>
      </c>
      <c r="M2142" t="s">
        <v>241</v>
      </c>
      <c r="N2142">
        <v>117</v>
      </c>
      <c r="P2142" cm="1">
        <f t="array" ref="P2142">IF(Q2142&gt;0,INDEX(Q2142:Q23866,MATCH(TRUE,INDEX(Q2142:Q23866="",,),0)-1),"")</f>
        <v>7</v>
      </c>
      <c r="Q2142">
        <v>3</v>
      </c>
      <c r="R2142">
        <f t="shared" si="35"/>
        <v>0</v>
      </c>
    </row>
    <row r="2143" spans="1:18" x14ac:dyDescent="0.3">
      <c r="A2143" t="s">
        <v>190</v>
      </c>
      <c r="B2143" s="1">
        <v>38489</v>
      </c>
      <c r="C2143" t="s">
        <v>191</v>
      </c>
      <c r="D2143" t="s">
        <v>245</v>
      </c>
      <c r="E2143" t="s">
        <v>246</v>
      </c>
      <c r="G2143" s="6" t="s">
        <v>29</v>
      </c>
      <c r="H2143" t="s">
        <v>199</v>
      </c>
      <c r="I2143" t="s">
        <v>21</v>
      </c>
      <c r="J2143" t="s">
        <v>22</v>
      </c>
      <c r="K2143">
        <v>1.6</v>
      </c>
      <c r="L2143">
        <v>28</v>
      </c>
      <c r="M2143" t="s">
        <v>241</v>
      </c>
      <c r="N2143">
        <v>28</v>
      </c>
      <c r="P2143" cm="1">
        <f t="array" ref="P2143">IF(Q2143&gt;0,INDEX(Q2143:Q23867,MATCH(TRUE,INDEX(Q2143:Q23867="",,),0)-1),"")</f>
        <v>7</v>
      </c>
      <c r="Q2143">
        <v>3</v>
      </c>
      <c r="R2143">
        <f t="shared" si="35"/>
        <v>0</v>
      </c>
    </row>
    <row r="2144" spans="1:18" x14ac:dyDescent="0.3">
      <c r="A2144" t="s">
        <v>190</v>
      </c>
      <c r="B2144" s="1">
        <v>38489</v>
      </c>
      <c r="C2144" t="s">
        <v>191</v>
      </c>
      <c r="D2144" t="s">
        <v>245</v>
      </c>
      <c r="E2144" t="s">
        <v>246</v>
      </c>
      <c r="G2144" t="s">
        <v>19</v>
      </c>
      <c r="H2144" t="s">
        <v>197</v>
      </c>
      <c r="I2144" t="s">
        <v>21</v>
      </c>
      <c r="J2144" t="s">
        <v>22</v>
      </c>
      <c r="K2144">
        <v>65.900000000000006</v>
      </c>
      <c r="L2144">
        <v>38</v>
      </c>
      <c r="M2144" t="s">
        <v>201</v>
      </c>
      <c r="N2144">
        <v>38</v>
      </c>
      <c r="P2144" cm="1">
        <f t="array" ref="P2144">IF(Q2144&gt;0,INDEX(Q2144:Q23868,MATCH(TRUE,INDEX(Q2144:Q23868="",,),0)-1),"")</f>
        <v>7</v>
      </c>
      <c r="Q2144">
        <v>4</v>
      </c>
      <c r="R2144">
        <f t="shared" si="35"/>
        <v>0</v>
      </c>
    </row>
    <row r="2145" spans="1:18" x14ac:dyDescent="0.3">
      <c r="A2145" t="s">
        <v>190</v>
      </c>
      <c r="B2145" s="1">
        <v>38489</v>
      </c>
      <c r="C2145" t="s">
        <v>191</v>
      </c>
      <c r="D2145" t="s">
        <v>245</v>
      </c>
      <c r="E2145" t="s">
        <v>246</v>
      </c>
      <c r="G2145" t="s">
        <v>19</v>
      </c>
      <c r="H2145" t="s">
        <v>53</v>
      </c>
      <c r="I2145" t="s">
        <v>26</v>
      </c>
      <c r="J2145" t="s">
        <v>27</v>
      </c>
      <c r="K2145">
        <v>1793.3</v>
      </c>
      <c r="L2145">
        <v>14.6</v>
      </c>
      <c r="M2145" t="s">
        <v>201</v>
      </c>
      <c r="N2145">
        <v>32</v>
      </c>
      <c r="P2145" cm="1">
        <f t="array" ref="P2145">IF(Q2145&gt;0,INDEX(Q2145:Q23869,MATCH(TRUE,INDEX(Q2145:Q23869="",,),0)-1),"")</f>
        <v>7</v>
      </c>
      <c r="Q2145">
        <v>4</v>
      </c>
      <c r="R2145">
        <f t="shared" si="35"/>
        <v>0</v>
      </c>
    </row>
    <row r="2146" spans="1:18" x14ac:dyDescent="0.3">
      <c r="A2146" t="s">
        <v>190</v>
      </c>
      <c r="B2146" s="1">
        <v>38489</v>
      </c>
      <c r="C2146" t="s">
        <v>191</v>
      </c>
      <c r="D2146" t="s">
        <v>245</v>
      </c>
      <c r="E2146" t="s">
        <v>246</v>
      </c>
      <c r="G2146" t="s">
        <v>19</v>
      </c>
      <c r="H2146" t="s">
        <v>148</v>
      </c>
      <c r="I2146" t="s">
        <v>26</v>
      </c>
      <c r="J2146" t="s">
        <v>27</v>
      </c>
      <c r="K2146">
        <v>535.4</v>
      </c>
      <c r="L2146">
        <v>17.05</v>
      </c>
      <c r="M2146" t="s">
        <v>201</v>
      </c>
      <c r="N2146">
        <v>24.5</v>
      </c>
      <c r="P2146" cm="1">
        <f t="array" ref="P2146">IF(Q2146&gt;0,INDEX(Q2146:Q23870,MATCH(TRUE,INDEX(Q2146:Q23870="",,),0)-1),"")</f>
        <v>7</v>
      </c>
      <c r="Q2146">
        <v>4</v>
      </c>
      <c r="R2146">
        <f t="shared" si="35"/>
        <v>0</v>
      </c>
    </row>
    <row r="2147" spans="1:18" x14ac:dyDescent="0.3">
      <c r="A2147" t="s">
        <v>190</v>
      </c>
      <c r="B2147" s="1">
        <v>38489</v>
      </c>
      <c r="C2147" t="s">
        <v>191</v>
      </c>
      <c r="D2147" t="s">
        <v>245</v>
      </c>
      <c r="E2147" t="s">
        <v>246</v>
      </c>
      <c r="G2147" t="s">
        <v>19</v>
      </c>
      <c r="H2147" t="s">
        <v>197</v>
      </c>
      <c r="I2147" t="s">
        <v>26</v>
      </c>
      <c r="J2147" t="s">
        <v>27</v>
      </c>
      <c r="K2147">
        <v>556.5</v>
      </c>
      <c r="L2147">
        <v>17.05</v>
      </c>
      <c r="M2147" t="s">
        <v>201</v>
      </c>
      <c r="N2147">
        <v>28</v>
      </c>
      <c r="P2147" cm="1">
        <f t="array" ref="P2147">IF(Q2147&gt;0,INDEX(Q2147:Q23871,MATCH(TRUE,INDEX(Q2147:Q23871="",,),0)-1),"")</f>
        <v>7</v>
      </c>
      <c r="Q2147">
        <v>4</v>
      </c>
      <c r="R2147">
        <f t="shared" si="35"/>
        <v>0</v>
      </c>
    </row>
    <row r="2148" spans="1:18" x14ac:dyDescent="0.3">
      <c r="A2148" t="s">
        <v>190</v>
      </c>
      <c r="B2148" s="1">
        <v>38489</v>
      </c>
      <c r="C2148" t="s">
        <v>191</v>
      </c>
      <c r="D2148" t="s">
        <v>245</v>
      </c>
      <c r="E2148" t="s">
        <v>246</v>
      </c>
      <c r="G2148" t="s">
        <v>19</v>
      </c>
      <c r="H2148" t="s">
        <v>64</v>
      </c>
      <c r="I2148" t="s">
        <v>26</v>
      </c>
      <c r="J2148" t="s">
        <v>27</v>
      </c>
      <c r="K2148">
        <v>964.6</v>
      </c>
      <c r="L2148">
        <v>8.4</v>
      </c>
      <c r="M2148" t="s">
        <v>201</v>
      </c>
      <c r="N2148">
        <v>25</v>
      </c>
      <c r="P2148" cm="1">
        <f t="array" ref="P2148">IF(Q2148&gt;0,INDEX(Q2148:Q23872,MATCH(TRUE,INDEX(Q2148:Q23872="",,),0)-1),"")</f>
        <v>7</v>
      </c>
      <c r="Q2148">
        <v>4</v>
      </c>
      <c r="R2148">
        <f t="shared" si="35"/>
        <v>0</v>
      </c>
    </row>
    <row r="2149" spans="1:18" x14ac:dyDescent="0.3">
      <c r="A2149" t="s">
        <v>190</v>
      </c>
      <c r="B2149" s="1">
        <v>38489</v>
      </c>
      <c r="C2149" t="s">
        <v>191</v>
      </c>
      <c r="D2149" t="s">
        <v>245</v>
      </c>
      <c r="E2149" t="s">
        <v>246</v>
      </c>
      <c r="G2149" s="6" t="s">
        <v>29</v>
      </c>
      <c r="H2149" t="s">
        <v>194</v>
      </c>
      <c r="I2149" t="s">
        <v>21</v>
      </c>
      <c r="J2149" t="s">
        <v>22</v>
      </c>
      <c r="K2149">
        <v>0.5</v>
      </c>
      <c r="L2149">
        <v>676</v>
      </c>
      <c r="M2149" t="s">
        <v>201</v>
      </c>
      <c r="N2149">
        <v>676</v>
      </c>
      <c r="P2149" cm="1">
        <f t="array" ref="P2149">IF(Q2149&gt;0,INDEX(Q2149:Q23873,MATCH(TRUE,INDEX(Q2149:Q23873="",,),0)-1),"")</f>
        <v>7</v>
      </c>
      <c r="Q2149">
        <v>4</v>
      </c>
      <c r="R2149">
        <f t="shared" si="35"/>
        <v>0</v>
      </c>
    </row>
    <row r="2150" spans="1:18" x14ac:dyDescent="0.3">
      <c r="A2150" t="s">
        <v>190</v>
      </c>
      <c r="B2150" s="1">
        <v>38489</v>
      </c>
      <c r="C2150" t="s">
        <v>191</v>
      </c>
      <c r="D2150" t="s">
        <v>245</v>
      </c>
      <c r="E2150" t="s">
        <v>246</v>
      </c>
      <c r="G2150" s="6" t="s">
        <v>29</v>
      </c>
      <c r="H2150" t="s">
        <v>30</v>
      </c>
      <c r="I2150" t="s">
        <v>21</v>
      </c>
      <c r="J2150" t="s">
        <v>22</v>
      </c>
      <c r="K2150">
        <v>4.0999999999999996</v>
      </c>
      <c r="L2150">
        <v>117</v>
      </c>
      <c r="M2150" t="s">
        <v>201</v>
      </c>
      <c r="N2150">
        <v>117</v>
      </c>
      <c r="P2150" cm="1">
        <f t="array" ref="P2150">IF(Q2150&gt;0,INDEX(Q2150:Q23874,MATCH(TRUE,INDEX(Q2150:Q23874="",,),0)-1),"")</f>
        <v>7</v>
      </c>
      <c r="Q2150">
        <v>4</v>
      </c>
      <c r="R2150">
        <f t="shared" si="35"/>
        <v>0</v>
      </c>
    </row>
    <row r="2151" spans="1:18" x14ac:dyDescent="0.3">
      <c r="A2151" t="s">
        <v>190</v>
      </c>
      <c r="B2151" s="1">
        <v>38489</v>
      </c>
      <c r="C2151" t="s">
        <v>191</v>
      </c>
      <c r="D2151" t="s">
        <v>245</v>
      </c>
      <c r="E2151" t="s">
        <v>246</v>
      </c>
      <c r="G2151" s="6" t="s">
        <v>29</v>
      </c>
      <c r="H2151" t="s">
        <v>199</v>
      </c>
      <c r="I2151" t="s">
        <v>21</v>
      </c>
      <c r="J2151" t="s">
        <v>22</v>
      </c>
      <c r="K2151">
        <v>1.6</v>
      </c>
      <c r="L2151">
        <v>28</v>
      </c>
      <c r="M2151" t="s">
        <v>201</v>
      </c>
      <c r="N2151">
        <v>28</v>
      </c>
      <c r="P2151" cm="1">
        <f t="array" ref="P2151">IF(Q2151&gt;0,INDEX(Q2151:Q23875,MATCH(TRUE,INDEX(Q2151:Q23875="",,),0)-1),"")</f>
        <v>7</v>
      </c>
      <c r="Q2151">
        <v>4</v>
      </c>
      <c r="R2151">
        <f t="shared" si="35"/>
        <v>0</v>
      </c>
    </row>
    <row r="2152" spans="1:18" x14ac:dyDescent="0.3">
      <c r="A2152" t="s">
        <v>190</v>
      </c>
      <c r="B2152" s="1">
        <v>38489</v>
      </c>
      <c r="C2152" t="s">
        <v>191</v>
      </c>
      <c r="D2152" t="s">
        <v>245</v>
      </c>
      <c r="E2152" t="s">
        <v>246</v>
      </c>
      <c r="G2152" t="s">
        <v>19</v>
      </c>
      <c r="H2152" t="s">
        <v>197</v>
      </c>
      <c r="I2152" t="s">
        <v>21</v>
      </c>
      <c r="J2152" t="s">
        <v>22</v>
      </c>
      <c r="K2152">
        <v>65.900000000000006</v>
      </c>
      <c r="L2152">
        <v>38</v>
      </c>
      <c r="M2152" t="s">
        <v>243</v>
      </c>
      <c r="N2152">
        <v>100</v>
      </c>
      <c r="P2152" cm="1">
        <f t="array" ref="P2152">IF(Q2152&gt;0,INDEX(Q2152:Q23876,MATCH(TRUE,INDEX(Q2152:Q23876="",,),0)-1),"")</f>
        <v>7</v>
      </c>
      <c r="Q2152">
        <v>5</v>
      </c>
      <c r="R2152">
        <f t="shared" si="35"/>
        <v>0</v>
      </c>
    </row>
    <row r="2153" spans="1:18" x14ac:dyDescent="0.3">
      <c r="A2153" t="s">
        <v>190</v>
      </c>
      <c r="B2153" s="1">
        <v>38489</v>
      </c>
      <c r="C2153" t="s">
        <v>191</v>
      </c>
      <c r="D2153" t="s">
        <v>245</v>
      </c>
      <c r="E2153" t="s">
        <v>246</v>
      </c>
      <c r="G2153" t="s">
        <v>19</v>
      </c>
      <c r="H2153" t="s">
        <v>53</v>
      </c>
      <c r="I2153" t="s">
        <v>26</v>
      </c>
      <c r="J2153" t="s">
        <v>27</v>
      </c>
      <c r="K2153">
        <v>1793.3</v>
      </c>
      <c r="L2153">
        <v>14.6</v>
      </c>
      <c r="M2153" t="s">
        <v>243</v>
      </c>
      <c r="N2153">
        <v>30</v>
      </c>
      <c r="P2153" cm="1">
        <f t="array" ref="P2153">IF(Q2153&gt;0,INDEX(Q2153:Q23877,MATCH(TRUE,INDEX(Q2153:Q23877="",,),0)-1),"")</f>
        <v>7</v>
      </c>
      <c r="Q2153">
        <v>5</v>
      </c>
      <c r="R2153">
        <f t="shared" si="35"/>
        <v>0</v>
      </c>
    </row>
    <row r="2154" spans="1:18" x14ac:dyDescent="0.3">
      <c r="A2154" t="s">
        <v>190</v>
      </c>
      <c r="B2154" s="1">
        <v>38489</v>
      </c>
      <c r="C2154" t="s">
        <v>191</v>
      </c>
      <c r="D2154" t="s">
        <v>245</v>
      </c>
      <c r="E2154" t="s">
        <v>246</v>
      </c>
      <c r="G2154" t="s">
        <v>19</v>
      </c>
      <c r="H2154" t="s">
        <v>148</v>
      </c>
      <c r="I2154" t="s">
        <v>26</v>
      </c>
      <c r="J2154" t="s">
        <v>27</v>
      </c>
      <c r="K2154">
        <v>535.4</v>
      </c>
      <c r="L2154">
        <v>17.05</v>
      </c>
      <c r="M2154" t="s">
        <v>243</v>
      </c>
      <c r="N2154">
        <v>17.05</v>
      </c>
      <c r="P2154" cm="1">
        <f t="array" ref="P2154">IF(Q2154&gt;0,INDEX(Q2154:Q23878,MATCH(TRUE,INDEX(Q2154:Q23878="",,),0)-1),"")</f>
        <v>7</v>
      </c>
      <c r="Q2154">
        <v>5</v>
      </c>
      <c r="R2154">
        <f t="shared" si="35"/>
        <v>0</v>
      </c>
    </row>
    <row r="2155" spans="1:18" x14ac:dyDescent="0.3">
      <c r="A2155" t="s">
        <v>190</v>
      </c>
      <c r="B2155" s="1">
        <v>38489</v>
      </c>
      <c r="C2155" t="s">
        <v>191</v>
      </c>
      <c r="D2155" t="s">
        <v>245</v>
      </c>
      <c r="E2155" t="s">
        <v>246</v>
      </c>
      <c r="G2155" t="s">
        <v>19</v>
      </c>
      <c r="H2155" t="s">
        <v>197</v>
      </c>
      <c r="I2155" t="s">
        <v>26</v>
      </c>
      <c r="J2155" t="s">
        <v>27</v>
      </c>
      <c r="K2155">
        <v>556.5</v>
      </c>
      <c r="L2155">
        <v>17.05</v>
      </c>
      <c r="M2155" t="s">
        <v>243</v>
      </c>
      <c r="N2155">
        <v>30</v>
      </c>
      <c r="P2155" cm="1">
        <f t="array" ref="P2155">IF(Q2155&gt;0,INDEX(Q2155:Q23879,MATCH(TRUE,INDEX(Q2155:Q23879="",,),0)-1),"")</f>
        <v>7</v>
      </c>
      <c r="Q2155">
        <v>5</v>
      </c>
      <c r="R2155">
        <f t="shared" si="35"/>
        <v>0</v>
      </c>
    </row>
    <row r="2156" spans="1:18" x14ac:dyDescent="0.3">
      <c r="A2156" t="s">
        <v>190</v>
      </c>
      <c r="B2156" s="1">
        <v>38489</v>
      </c>
      <c r="C2156" t="s">
        <v>191</v>
      </c>
      <c r="D2156" t="s">
        <v>245</v>
      </c>
      <c r="E2156" t="s">
        <v>246</v>
      </c>
      <c r="G2156" t="s">
        <v>19</v>
      </c>
      <c r="H2156" t="s">
        <v>64</v>
      </c>
      <c r="I2156" t="s">
        <v>26</v>
      </c>
      <c r="J2156" t="s">
        <v>27</v>
      </c>
      <c r="K2156">
        <v>964.6</v>
      </c>
      <c r="L2156">
        <v>8.4</v>
      </c>
      <c r="M2156" t="s">
        <v>243</v>
      </c>
      <c r="N2156">
        <v>25</v>
      </c>
      <c r="P2156" cm="1">
        <f t="array" ref="P2156">IF(Q2156&gt;0,INDEX(Q2156:Q23880,MATCH(TRUE,INDEX(Q2156:Q23880="",,),0)-1),"")</f>
        <v>7</v>
      </c>
      <c r="Q2156">
        <v>5</v>
      </c>
      <c r="R2156">
        <f t="shared" si="35"/>
        <v>0</v>
      </c>
    </row>
    <row r="2157" spans="1:18" x14ac:dyDescent="0.3">
      <c r="A2157" t="s">
        <v>190</v>
      </c>
      <c r="B2157" s="1">
        <v>38489</v>
      </c>
      <c r="C2157" t="s">
        <v>191</v>
      </c>
      <c r="D2157" t="s">
        <v>245</v>
      </c>
      <c r="E2157" t="s">
        <v>246</v>
      </c>
      <c r="G2157" s="6" t="s">
        <v>29</v>
      </c>
      <c r="H2157" t="s">
        <v>194</v>
      </c>
      <c r="I2157" t="s">
        <v>21</v>
      </c>
      <c r="J2157" t="s">
        <v>22</v>
      </c>
      <c r="K2157">
        <v>0.5</v>
      </c>
      <c r="L2157">
        <v>676</v>
      </c>
      <c r="M2157" t="s">
        <v>243</v>
      </c>
      <c r="N2157">
        <v>676</v>
      </c>
      <c r="P2157" cm="1">
        <f t="array" ref="P2157">IF(Q2157&gt;0,INDEX(Q2157:Q23881,MATCH(TRUE,INDEX(Q2157:Q23881="",,),0)-1),"")</f>
        <v>7</v>
      </c>
      <c r="Q2157">
        <v>5</v>
      </c>
      <c r="R2157">
        <f t="shared" si="35"/>
        <v>0</v>
      </c>
    </row>
    <row r="2158" spans="1:18" x14ac:dyDescent="0.3">
      <c r="A2158" t="s">
        <v>190</v>
      </c>
      <c r="B2158" s="1">
        <v>38489</v>
      </c>
      <c r="C2158" t="s">
        <v>191</v>
      </c>
      <c r="D2158" t="s">
        <v>245</v>
      </c>
      <c r="E2158" t="s">
        <v>246</v>
      </c>
      <c r="G2158" s="6" t="s">
        <v>29</v>
      </c>
      <c r="H2158" t="s">
        <v>30</v>
      </c>
      <c r="I2158" t="s">
        <v>21</v>
      </c>
      <c r="J2158" t="s">
        <v>22</v>
      </c>
      <c r="K2158">
        <v>4.0999999999999996</v>
      </c>
      <c r="L2158">
        <v>117</v>
      </c>
      <c r="M2158" t="s">
        <v>243</v>
      </c>
      <c r="N2158">
        <v>117</v>
      </c>
      <c r="P2158" cm="1">
        <f t="array" ref="P2158">IF(Q2158&gt;0,INDEX(Q2158:Q23882,MATCH(TRUE,INDEX(Q2158:Q23882="",,),0)-1),"")</f>
        <v>7</v>
      </c>
      <c r="Q2158">
        <v>5</v>
      </c>
      <c r="R2158">
        <f t="shared" si="35"/>
        <v>0</v>
      </c>
    </row>
    <row r="2159" spans="1:18" x14ac:dyDescent="0.3">
      <c r="A2159" t="s">
        <v>190</v>
      </c>
      <c r="B2159" s="1">
        <v>38489</v>
      </c>
      <c r="C2159" t="s">
        <v>191</v>
      </c>
      <c r="D2159" t="s">
        <v>245</v>
      </c>
      <c r="E2159" t="s">
        <v>246</v>
      </c>
      <c r="G2159" s="6" t="s">
        <v>29</v>
      </c>
      <c r="H2159" t="s">
        <v>199</v>
      </c>
      <c r="I2159" t="s">
        <v>21</v>
      </c>
      <c r="J2159" t="s">
        <v>22</v>
      </c>
      <c r="K2159">
        <v>1.6</v>
      </c>
      <c r="L2159">
        <v>28</v>
      </c>
      <c r="M2159" t="s">
        <v>243</v>
      </c>
      <c r="N2159">
        <v>28</v>
      </c>
      <c r="P2159" cm="1">
        <f t="array" ref="P2159">IF(Q2159&gt;0,INDEX(Q2159:Q23883,MATCH(TRUE,INDEX(Q2159:Q23883="",,),0)-1),"")</f>
        <v>7</v>
      </c>
      <c r="Q2159">
        <v>5</v>
      </c>
      <c r="R2159">
        <f t="shared" si="35"/>
        <v>0</v>
      </c>
    </row>
    <row r="2160" spans="1:18" x14ac:dyDescent="0.3">
      <c r="A2160" t="s">
        <v>190</v>
      </c>
      <c r="B2160" s="1">
        <v>38489</v>
      </c>
      <c r="C2160" t="s">
        <v>191</v>
      </c>
      <c r="D2160" t="s">
        <v>245</v>
      </c>
      <c r="E2160" t="s">
        <v>246</v>
      </c>
      <c r="G2160" t="s">
        <v>19</v>
      </c>
      <c r="H2160" t="s">
        <v>197</v>
      </c>
      <c r="I2160" t="s">
        <v>21</v>
      </c>
      <c r="J2160" t="s">
        <v>22</v>
      </c>
      <c r="K2160">
        <v>65.900000000000006</v>
      </c>
      <c r="L2160">
        <v>38</v>
      </c>
      <c r="M2160" t="s">
        <v>208</v>
      </c>
      <c r="N2160">
        <v>38</v>
      </c>
      <c r="P2160" cm="1">
        <f t="array" ref="P2160">IF(Q2160&gt;0,INDEX(Q2160:Q23884,MATCH(TRUE,INDEX(Q2160:Q23884="",,),0)-1),"")</f>
        <v>7</v>
      </c>
      <c r="Q2160">
        <v>6</v>
      </c>
      <c r="R2160">
        <f t="shared" si="35"/>
        <v>0</v>
      </c>
    </row>
    <row r="2161" spans="1:18" x14ac:dyDescent="0.3">
      <c r="A2161" t="s">
        <v>190</v>
      </c>
      <c r="B2161" s="1">
        <v>38489</v>
      </c>
      <c r="C2161" t="s">
        <v>191</v>
      </c>
      <c r="D2161" t="s">
        <v>245</v>
      </c>
      <c r="E2161" t="s">
        <v>246</v>
      </c>
      <c r="G2161" t="s">
        <v>19</v>
      </c>
      <c r="H2161" t="s">
        <v>53</v>
      </c>
      <c r="I2161" t="s">
        <v>26</v>
      </c>
      <c r="J2161" t="s">
        <v>27</v>
      </c>
      <c r="K2161">
        <v>1793.3</v>
      </c>
      <c r="L2161">
        <v>14.6</v>
      </c>
      <c r="M2161" t="s">
        <v>208</v>
      </c>
      <c r="N2161">
        <v>25</v>
      </c>
      <c r="P2161" cm="1">
        <f t="array" ref="P2161">IF(Q2161&gt;0,INDEX(Q2161:Q23885,MATCH(TRUE,INDEX(Q2161:Q23885="",,),0)-1),"")</f>
        <v>7</v>
      </c>
      <c r="Q2161">
        <v>6</v>
      </c>
      <c r="R2161">
        <f t="shared" si="35"/>
        <v>0</v>
      </c>
    </row>
    <row r="2162" spans="1:18" x14ac:dyDescent="0.3">
      <c r="A2162" t="s">
        <v>190</v>
      </c>
      <c r="B2162" s="1">
        <v>38489</v>
      </c>
      <c r="C2162" t="s">
        <v>191</v>
      </c>
      <c r="D2162" t="s">
        <v>245</v>
      </c>
      <c r="E2162" t="s">
        <v>246</v>
      </c>
      <c r="G2162" t="s">
        <v>19</v>
      </c>
      <c r="H2162" t="s">
        <v>148</v>
      </c>
      <c r="I2162" t="s">
        <v>26</v>
      </c>
      <c r="J2162" t="s">
        <v>27</v>
      </c>
      <c r="K2162">
        <v>535.4</v>
      </c>
      <c r="L2162">
        <v>17.05</v>
      </c>
      <c r="M2162" t="s">
        <v>208</v>
      </c>
      <c r="N2162">
        <v>17.05</v>
      </c>
      <c r="P2162" cm="1">
        <f t="array" ref="P2162">IF(Q2162&gt;0,INDEX(Q2162:Q23886,MATCH(TRUE,INDEX(Q2162:Q23886="",,),0)-1),"")</f>
        <v>7</v>
      </c>
      <c r="Q2162">
        <v>6</v>
      </c>
      <c r="R2162">
        <f t="shared" si="35"/>
        <v>0</v>
      </c>
    </row>
    <row r="2163" spans="1:18" x14ac:dyDescent="0.3">
      <c r="A2163" t="s">
        <v>190</v>
      </c>
      <c r="B2163" s="1">
        <v>38489</v>
      </c>
      <c r="C2163" t="s">
        <v>191</v>
      </c>
      <c r="D2163" t="s">
        <v>245</v>
      </c>
      <c r="E2163" t="s">
        <v>246</v>
      </c>
      <c r="G2163" t="s">
        <v>19</v>
      </c>
      <c r="H2163" t="s">
        <v>197</v>
      </c>
      <c r="I2163" t="s">
        <v>26</v>
      </c>
      <c r="J2163" t="s">
        <v>27</v>
      </c>
      <c r="K2163">
        <v>556.5</v>
      </c>
      <c r="L2163">
        <v>17.05</v>
      </c>
      <c r="M2163" t="s">
        <v>208</v>
      </c>
      <c r="N2163">
        <v>17.05</v>
      </c>
      <c r="P2163" cm="1">
        <f t="array" ref="P2163">IF(Q2163&gt;0,INDEX(Q2163:Q23887,MATCH(TRUE,INDEX(Q2163:Q23887="",,),0)-1),"")</f>
        <v>7</v>
      </c>
      <c r="Q2163">
        <v>6</v>
      </c>
      <c r="R2163">
        <f t="shared" si="35"/>
        <v>0</v>
      </c>
    </row>
    <row r="2164" spans="1:18" x14ac:dyDescent="0.3">
      <c r="A2164" t="s">
        <v>190</v>
      </c>
      <c r="B2164" s="1">
        <v>38489</v>
      </c>
      <c r="C2164" t="s">
        <v>191</v>
      </c>
      <c r="D2164" t="s">
        <v>245</v>
      </c>
      <c r="E2164" t="s">
        <v>246</v>
      </c>
      <c r="G2164" t="s">
        <v>19</v>
      </c>
      <c r="H2164" t="s">
        <v>64</v>
      </c>
      <c r="I2164" t="s">
        <v>26</v>
      </c>
      <c r="J2164" t="s">
        <v>27</v>
      </c>
      <c r="K2164">
        <v>964.6</v>
      </c>
      <c r="L2164">
        <v>8.4</v>
      </c>
      <c r="M2164" t="s">
        <v>208</v>
      </c>
      <c r="N2164">
        <v>18</v>
      </c>
      <c r="P2164" cm="1">
        <f t="array" ref="P2164">IF(Q2164&gt;0,INDEX(Q2164:Q23888,MATCH(TRUE,INDEX(Q2164:Q23888="",,),0)-1),"")</f>
        <v>7</v>
      </c>
      <c r="Q2164">
        <v>6</v>
      </c>
      <c r="R2164">
        <f t="shared" ref="R2164:R2227" si="36">IF(P2164="","",0)</f>
        <v>0</v>
      </c>
    </row>
    <row r="2165" spans="1:18" x14ac:dyDescent="0.3">
      <c r="A2165" t="s">
        <v>190</v>
      </c>
      <c r="B2165" s="1">
        <v>38489</v>
      </c>
      <c r="C2165" t="s">
        <v>191</v>
      </c>
      <c r="D2165" t="s">
        <v>245</v>
      </c>
      <c r="E2165" t="s">
        <v>246</v>
      </c>
      <c r="G2165" s="6" t="s">
        <v>29</v>
      </c>
      <c r="H2165" t="s">
        <v>194</v>
      </c>
      <c r="I2165" t="s">
        <v>21</v>
      </c>
      <c r="J2165" t="s">
        <v>22</v>
      </c>
      <c r="K2165">
        <v>0.5</v>
      </c>
      <c r="L2165">
        <v>676</v>
      </c>
      <c r="M2165" t="s">
        <v>208</v>
      </c>
      <c r="N2165">
        <v>676</v>
      </c>
      <c r="P2165" cm="1">
        <f t="array" ref="P2165">IF(Q2165&gt;0,INDEX(Q2165:Q23889,MATCH(TRUE,INDEX(Q2165:Q23889="",,),0)-1),"")</f>
        <v>7</v>
      </c>
      <c r="Q2165">
        <v>6</v>
      </c>
      <c r="R2165">
        <f t="shared" si="36"/>
        <v>0</v>
      </c>
    </row>
    <row r="2166" spans="1:18" x14ac:dyDescent="0.3">
      <c r="A2166" t="s">
        <v>190</v>
      </c>
      <c r="B2166" s="1">
        <v>38489</v>
      </c>
      <c r="C2166" t="s">
        <v>191</v>
      </c>
      <c r="D2166" t="s">
        <v>245</v>
      </c>
      <c r="E2166" t="s">
        <v>246</v>
      </c>
      <c r="G2166" s="6" t="s">
        <v>29</v>
      </c>
      <c r="H2166" t="s">
        <v>30</v>
      </c>
      <c r="I2166" t="s">
        <v>21</v>
      </c>
      <c r="J2166" t="s">
        <v>22</v>
      </c>
      <c r="K2166">
        <v>4.0999999999999996</v>
      </c>
      <c r="L2166">
        <v>117</v>
      </c>
      <c r="M2166" t="s">
        <v>208</v>
      </c>
      <c r="N2166">
        <v>117</v>
      </c>
      <c r="P2166" cm="1">
        <f t="array" ref="P2166">IF(Q2166&gt;0,INDEX(Q2166:Q23890,MATCH(TRUE,INDEX(Q2166:Q23890="",,),0)-1),"")</f>
        <v>7</v>
      </c>
      <c r="Q2166">
        <v>6</v>
      </c>
      <c r="R2166">
        <f t="shared" si="36"/>
        <v>0</v>
      </c>
    </row>
    <row r="2167" spans="1:18" x14ac:dyDescent="0.3">
      <c r="A2167" t="s">
        <v>190</v>
      </c>
      <c r="B2167" s="1">
        <v>38489</v>
      </c>
      <c r="C2167" t="s">
        <v>191</v>
      </c>
      <c r="D2167" t="s">
        <v>245</v>
      </c>
      <c r="E2167" t="s">
        <v>246</v>
      </c>
      <c r="G2167" s="6" t="s">
        <v>29</v>
      </c>
      <c r="H2167" t="s">
        <v>199</v>
      </c>
      <c r="I2167" t="s">
        <v>21</v>
      </c>
      <c r="J2167" t="s">
        <v>22</v>
      </c>
      <c r="K2167">
        <v>1.6</v>
      </c>
      <c r="L2167">
        <v>28</v>
      </c>
      <c r="M2167" t="s">
        <v>208</v>
      </c>
      <c r="N2167">
        <v>28</v>
      </c>
      <c r="P2167" cm="1">
        <f t="array" ref="P2167">IF(Q2167&gt;0,INDEX(Q2167:Q23891,MATCH(TRUE,INDEX(Q2167:Q23891="",,),0)-1),"")</f>
        <v>7</v>
      </c>
      <c r="Q2167">
        <v>6</v>
      </c>
      <c r="R2167">
        <f t="shared" si="36"/>
        <v>0</v>
      </c>
    </row>
    <row r="2168" spans="1:18" x14ac:dyDescent="0.3">
      <c r="A2168" t="s">
        <v>190</v>
      </c>
      <c r="B2168" s="1">
        <v>38489</v>
      </c>
      <c r="C2168" t="s">
        <v>191</v>
      </c>
      <c r="D2168" t="s">
        <v>245</v>
      </c>
      <c r="E2168" t="s">
        <v>246</v>
      </c>
      <c r="G2168" t="s">
        <v>19</v>
      </c>
      <c r="H2168" t="s">
        <v>197</v>
      </c>
      <c r="I2168" t="s">
        <v>21</v>
      </c>
      <c r="J2168" t="s">
        <v>22</v>
      </c>
      <c r="K2168">
        <v>65.900000000000006</v>
      </c>
      <c r="L2168">
        <v>38</v>
      </c>
      <c r="M2168" t="s">
        <v>220</v>
      </c>
      <c r="N2168">
        <v>65.900000000000006</v>
      </c>
      <c r="P2168" cm="1">
        <f t="array" ref="P2168">IF(Q2168&gt;0,INDEX(Q2168:Q23892,MATCH(TRUE,INDEX(Q2168:Q23892="",,),0)-1),"")</f>
        <v>7</v>
      </c>
      <c r="Q2168">
        <v>7</v>
      </c>
      <c r="R2168">
        <f t="shared" si="36"/>
        <v>0</v>
      </c>
    </row>
    <row r="2169" spans="1:18" x14ac:dyDescent="0.3">
      <c r="A2169" t="s">
        <v>190</v>
      </c>
      <c r="B2169" s="1">
        <v>38489</v>
      </c>
      <c r="C2169" t="s">
        <v>191</v>
      </c>
      <c r="D2169" t="s">
        <v>245</v>
      </c>
      <c r="E2169" t="s">
        <v>246</v>
      </c>
      <c r="G2169" t="s">
        <v>19</v>
      </c>
      <c r="H2169" t="s">
        <v>53</v>
      </c>
      <c r="I2169" t="s">
        <v>26</v>
      </c>
      <c r="J2169" t="s">
        <v>27</v>
      </c>
      <c r="K2169">
        <v>1793.3</v>
      </c>
      <c r="L2169">
        <v>14.6</v>
      </c>
      <c r="M2169" t="s">
        <v>220</v>
      </c>
      <c r="N2169">
        <v>22.07</v>
      </c>
      <c r="P2169" cm="1">
        <f t="array" ref="P2169">IF(Q2169&gt;0,INDEX(Q2169:Q23893,MATCH(TRUE,INDEX(Q2169:Q23893="",,),0)-1),"")</f>
        <v>7</v>
      </c>
      <c r="Q2169">
        <v>7</v>
      </c>
      <c r="R2169">
        <f t="shared" si="36"/>
        <v>0</v>
      </c>
    </row>
    <row r="2170" spans="1:18" x14ac:dyDescent="0.3">
      <c r="A2170" t="s">
        <v>190</v>
      </c>
      <c r="B2170" s="1">
        <v>38489</v>
      </c>
      <c r="C2170" t="s">
        <v>191</v>
      </c>
      <c r="D2170" t="s">
        <v>245</v>
      </c>
      <c r="E2170" t="s">
        <v>246</v>
      </c>
      <c r="G2170" t="s">
        <v>19</v>
      </c>
      <c r="H2170" t="s">
        <v>148</v>
      </c>
      <c r="I2170" t="s">
        <v>26</v>
      </c>
      <c r="J2170" t="s">
        <v>27</v>
      </c>
      <c r="K2170">
        <v>535.4</v>
      </c>
      <c r="L2170">
        <v>17.05</v>
      </c>
      <c r="M2170" t="s">
        <v>220</v>
      </c>
      <c r="N2170">
        <v>17.05</v>
      </c>
      <c r="P2170" cm="1">
        <f t="array" ref="P2170">IF(Q2170&gt;0,INDEX(Q2170:Q23894,MATCH(TRUE,INDEX(Q2170:Q23894="",,),0)-1),"")</f>
        <v>7</v>
      </c>
      <c r="Q2170">
        <v>7</v>
      </c>
      <c r="R2170">
        <f t="shared" si="36"/>
        <v>0</v>
      </c>
    </row>
    <row r="2171" spans="1:18" x14ac:dyDescent="0.3">
      <c r="A2171" t="s">
        <v>190</v>
      </c>
      <c r="B2171" s="1">
        <v>38489</v>
      </c>
      <c r="C2171" t="s">
        <v>191</v>
      </c>
      <c r="D2171" t="s">
        <v>245</v>
      </c>
      <c r="E2171" t="s">
        <v>246</v>
      </c>
      <c r="G2171" t="s">
        <v>19</v>
      </c>
      <c r="H2171" t="s">
        <v>197</v>
      </c>
      <c r="I2171" t="s">
        <v>26</v>
      </c>
      <c r="J2171" t="s">
        <v>27</v>
      </c>
      <c r="K2171">
        <v>556.5</v>
      </c>
      <c r="L2171">
        <v>17.05</v>
      </c>
      <c r="M2171" t="s">
        <v>220</v>
      </c>
      <c r="N2171">
        <v>17.05</v>
      </c>
      <c r="P2171" cm="1">
        <f t="array" ref="P2171">IF(Q2171&gt;0,INDEX(Q2171:Q23895,MATCH(TRUE,INDEX(Q2171:Q23895="",,),0)-1),"")</f>
        <v>7</v>
      </c>
      <c r="Q2171">
        <v>7</v>
      </c>
      <c r="R2171">
        <f t="shared" si="36"/>
        <v>0</v>
      </c>
    </row>
    <row r="2172" spans="1:18" x14ac:dyDescent="0.3">
      <c r="A2172" t="s">
        <v>190</v>
      </c>
      <c r="B2172" s="1">
        <v>38489</v>
      </c>
      <c r="C2172" t="s">
        <v>191</v>
      </c>
      <c r="D2172" t="s">
        <v>245</v>
      </c>
      <c r="E2172" t="s">
        <v>246</v>
      </c>
      <c r="G2172" t="s">
        <v>19</v>
      </c>
      <c r="H2172" t="s">
        <v>64</v>
      </c>
      <c r="I2172" t="s">
        <v>26</v>
      </c>
      <c r="J2172" t="s">
        <v>27</v>
      </c>
      <c r="K2172">
        <v>964.6</v>
      </c>
      <c r="L2172">
        <v>8.4</v>
      </c>
      <c r="M2172" t="s">
        <v>220</v>
      </c>
      <c r="N2172">
        <v>8.4</v>
      </c>
      <c r="P2172" cm="1">
        <f t="array" ref="P2172">IF(Q2172&gt;0,INDEX(Q2172:Q23896,MATCH(TRUE,INDEX(Q2172:Q23896="",,),0)-1),"")</f>
        <v>7</v>
      </c>
      <c r="Q2172">
        <v>7</v>
      </c>
      <c r="R2172">
        <f t="shared" si="36"/>
        <v>0</v>
      </c>
    </row>
    <row r="2173" spans="1:18" x14ac:dyDescent="0.3">
      <c r="A2173" t="s">
        <v>190</v>
      </c>
      <c r="B2173" s="1">
        <v>38489</v>
      </c>
      <c r="C2173" t="s">
        <v>191</v>
      </c>
      <c r="D2173" t="s">
        <v>245</v>
      </c>
      <c r="E2173" t="s">
        <v>246</v>
      </c>
      <c r="G2173" s="6" t="s">
        <v>29</v>
      </c>
      <c r="H2173" t="s">
        <v>194</v>
      </c>
      <c r="I2173" t="s">
        <v>21</v>
      </c>
      <c r="J2173" t="s">
        <v>22</v>
      </c>
      <c r="K2173">
        <v>0.5</v>
      </c>
      <c r="L2173">
        <v>676</v>
      </c>
      <c r="M2173" t="s">
        <v>220</v>
      </c>
      <c r="N2173">
        <v>676</v>
      </c>
      <c r="P2173" cm="1">
        <f t="array" ref="P2173">IF(Q2173&gt;0,INDEX(Q2173:Q23897,MATCH(TRUE,INDEX(Q2173:Q23897="",,),0)-1),"")</f>
        <v>7</v>
      </c>
      <c r="Q2173">
        <v>7</v>
      </c>
      <c r="R2173">
        <f t="shared" si="36"/>
        <v>0</v>
      </c>
    </row>
    <row r="2174" spans="1:18" x14ac:dyDescent="0.3">
      <c r="A2174" t="s">
        <v>190</v>
      </c>
      <c r="B2174" s="1">
        <v>38489</v>
      </c>
      <c r="C2174" t="s">
        <v>191</v>
      </c>
      <c r="D2174" t="s">
        <v>245</v>
      </c>
      <c r="E2174" t="s">
        <v>246</v>
      </c>
      <c r="G2174" s="6" t="s">
        <v>29</v>
      </c>
      <c r="H2174" t="s">
        <v>30</v>
      </c>
      <c r="I2174" t="s">
        <v>21</v>
      </c>
      <c r="J2174" t="s">
        <v>22</v>
      </c>
      <c r="K2174">
        <v>4.0999999999999996</v>
      </c>
      <c r="L2174">
        <v>117</v>
      </c>
      <c r="M2174" t="s">
        <v>220</v>
      </c>
      <c r="N2174">
        <v>117</v>
      </c>
      <c r="P2174" cm="1">
        <f t="array" ref="P2174">IF(Q2174&gt;0,INDEX(Q2174:Q23898,MATCH(TRUE,INDEX(Q2174:Q23898="",,),0)-1),"")</f>
        <v>7</v>
      </c>
      <c r="Q2174">
        <v>7</v>
      </c>
      <c r="R2174">
        <f t="shared" si="36"/>
        <v>0</v>
      </c>
    </row>
    <row r="2175" spans="1:18" x14ac:dyDescent="0.3">
      <c r="A2175" t="s">
        <v>190</v>
      </c>
      <c r="B2175" s="1">
        <v>38489</v>
      </c>
      <c r="C2175" t="s">
        <v>191</v>
      </c>
      <c r="D2175" t="s">
        <v>245</v>
      </c>
      <c r="E2175" t="s">
        <v>246</v>
      </c>
      <c r="G2175" s="6" t="s">
        <v>29</v>
      </c>
      <c r="H2175" t="s">
        <v>199</v>
      </c>
      <c r="I2175" t="s">
        <v>21</v>
      </c>
      <c r="J2175" t="s">
        <v>22</v>
      </c>
      <c r="K2175">
        <v>1.6</v>
      </c>
      <c r="L2175">
        <v>28</v>
      </c>
      <c r="M2175" t="s">
        <v>220</v>
      </c>
      <c r="N2175">
        <v>28</v>
      </c>
      <c r="P2175" cm="1">
        <f t="array" ref="P2175">IF(Q2175&gt;0,INDEX(Q2175:Q23899,MATCH(TRUE,INDEX(Q2175:Q23899="",,),0)-1),"")</f>
        <v>7</v>
      </c>
      <c r="Q2175">
        <v>7</v>
      </c>
      <c r="R2175">
        <f t="shared" si="36"/>
        <v>0</v>
      </c>
    </row>
    <row r="2176" spans="1:18" x14ac:dyDescent="0.3">
      <c r="P2176" t="str" cm="1">
        <f t="array" ref="P2176">IF(Q2176&gt;0,INDEX(Q2176:Q23900,MATCH(TRUE,INDEX(Q2176:Q23900="",,),0)-1),"")</f>
        <v/>
      </c>
      <c r="R2176" t="str">
        <f t="shared" si="36"/>
        <v/>
      </c>
    </row>
    <row r="2177" spans="1:18" x14ac:dyDescent="0.3">
      <c r="A2177" t="s">
        <v>190</v>
      </c>
      <c r="B2177" s="1">
        <v>38489</v>
      </c>
      <c r="C2177" t="s">
        <v>191</v>
      </c>
      <c r="D2177" t="s">
        <v>247</v>
      </c>
      <c r="E2177" t="s">
        <v>248</v>
      </c>
      <c r="G2177" t="s">
        <v>19</v>
      </c>
      <c r="H2177" t="s">
        <v>30</v>
      </c>
      <c r="I2177" t="s">
        <v>21</v>
      </c>
      <c r="J2177" t="s">
        <v>22</v>
      </c>
      <c r="K2177">
        <v>8.1999999999999993</v>
      </c>
      <c r="L2177">
        <v>120</v>
      </c>
      <c r="M2177" t="s">
        <v>243</v>
      </c>
      <c r="N2177">
        <v>160</v>
      </c>
      <c r="O2177" t="s">
        <v>24</v>
      </c>
      <c r="P2177" cm="1">
        <f t="array" ref="P2177">IF(Q2177&gt;0,INDEX(Q2177:Q23901,MATCH(TRUE,INDEX(Q2177:Q23901="",,),0)-1),"")</f>
        <v>4</v>
      </c>
      <c r="Q2177">
        <v>1</v>
      </c>
      <c r="R2177">
        <f t="shared" si="36"/>
        <v>0</v>
      </c>
    </row>
    <row r="2178" spans="1:18" x14ac:dyDescent="0.3">
      <c r="A2178" t="s">
        <v>190</v>
      </c>
      <c r="B2178" s="1">
        <v>38489</v>
      </c>
      <c r="C2178" t="s">
        <v>191</v>
      </c>
      <c r="D2178" t="s">
        <v>247</v>
      </c>
      <c r="E2178" t="s">
        <v>248</v>
      </c>
      <c r="G2178" t="s">
        <v>19</v>
      </c>
      <c r="H2178" t="s">
        <v>197</v>
      </c>
      <c r="I2178" t="s">
        <v>21</v>
      </c>
      <c r="J2178" t="s">
        <v>22</v>
      </c>
      <c r="K2178">
        <v>89.2</v>
      </c>
      <c r="L2178">
        <v>43</v>
      </c>
      <c r="M2178" t="s">
        <v>243</v>
      </c>
      <c r="N2178">
        <v>100</v>
      </c>
      <c r="O2178" t="s">
        <v>24</v>
      </c>
      <c r="P2178" cm="1">
        <f t="array" ref="P2178">IF(Q2178&gt;0,INDEX(Q2178:Q23902,MATCH(TRUE,INDEX(Q2178:Q23902="",,),0)-1),"")</f>
        <v>4</v>
      </c>
      <c r="Q2178">
        <v>1</v>
      </c>
      <c r="R2178">
        <f t="shared" si="36"/>
        <v>0</v>
      </c>
    </row>
    <row r="2179" spans="1:18" x14ac:dyDescent="0.3">
      <c r="A2179" t="s">
        <v>190</v>
      </c>
      <c r="B2179" s="1">
        <v>38489</v>
      </c>
      <c r="C2179" t="s">
        <v>191</v>
      </c>
      <c r="D2179" t="s">
        <v>247</v>
      </c>
      <c r="E2179" t="s">
        <v>248</v>
      </c>
      <c r="G2179" t="s">
        <v>19</v>
      </c>
      <c r="H2179" t="s">
        <v>53</v>
      </c>
      <c r="I2179" t="s">
        <v>26</v>
      </c>
      <c r="J2179" t="s">
        <v>27</v>
      </c>
      <c r="K2179">
        <v>297.5</v>
      </c>
      <c r="L2179">
        <v>15.85</v>
      </c>
      <c r="M2179" t="s">
        <v>243</v>
      </c>
      <c r="N2179">
        <v>20</v>
      </c>
      <c r="O2179" t="s">
        <v>24</v>
      </c>
      <c r="P2179" cm="1">
        <f t="array" ref="P2179">IF(Q2179&gt;0,INDEX(Q2179:Q23903,MATCH(TRUE,INDEX(Q2179:Q23903="",,),0)-1),"")</f>
        <v>4</v>
      </c>
      <c r="Q2179">
        <v>1</v>
      </c>
      <c r="R2179">
        <f t="shared" si="36"/>
        <v>0</v>
      </c>
    </row>
    <row r="2180" spans="1:18" x14ac:dyDescent="0.3">
      <c r="A2180" t="s">
        <v>190</v>
      </c>
      <c r="B2180" s="1">
        <v>38489</v>
      </c>
      <c r="C2180" t="s">
        <v>191</v>
      </c>
      <c r="D2180" t="s">
        <v>247</v>
      </c>
      <c r="E2180" t="s">
        <v>248</v>
      </c>
      <c r="G2180" t="s">
        <v>19</v>
      </c>
      <c r="H2180" t="s">
        <v>148</v>
      </c>
      <c r="I2180" t="s">
        <v>26</v>
      </c>
      <c r="J2180" t="s">
        <v>27</v>
      </c>
      <c r="K2180">
        <v>218.7</v>
      </c>
      <c r="L2180">
        <v>16.149999999999999</v>
      </c>
      <c r="M2180" t="s">
        <v>243</v>
      </c>
      <c r="N2180">
        <v>16.149999999999999</v>
      </c>
      <c r="O2180" t="s">
        <v>24</v>
      </c>
      <c r="P2180" cm="1">
        <f t="array" ref="P2180">IF(Q2180&gt;0,INDEX(Q2180:Q23904,MATCH(TRUE,INDEX(Q2180:Q23904="",,),0)-1),"")</f>
        <v>4</v>
      </c>
      <c r="Q2180">
        <v>1</v>
      </c>
      <c r="R2180">
        <f t="shared" si="36"/>
        <v>0</v>
      </c>
    </row>
    <row r="2181" spans="1:18" x14ac:dyDescent="0.3">
      <c r="A2181" t="s">
        <v>190</v>
      </c>
      <c r="B2181" s="1">
        <v>38489</v>
      </c>
      <c r="C2181" t="s">
        <v>191</v>
      </c>
      <c r="D2181" t="s">
        <v>247</v>
      </c>
      <c r="E2181" t="s">
        <v>248</v>
      </c>
      <c r="G2181" t="s">
        <v>19</v>
      </c>
      <c r="H2181" t="s">
        <v>197</v>
      </c>
      <c r="I2181" t="s">
        <v>26</v>
      </c>
      <c r="J2181" t="s">
        <v>27</v>
      </c>
      <c r="K2181">
        <v>344.1</v>
      </c>
      <c r="L2181">
        <v>16.149999999999999</v>
      </c>
      <c r="M2181" t="s">
        <v>243</v>
      </c>
      <c r="N2181">
        <v>30</v>
      </c>
      <c r="O2181" t="s">
        <v>24</v>
      </c>
      <c r="P2181" cm="1">
        <f t="array" ref="P2181">IF(Q2181&gt;0,INDEX(Q2181:Q23905,MATCH(TRUE,INDEX(Q2181:Q23905="",,),0)-1),"")</f>
        <v>4</v>
      </c>
      <c r="Q2181">
        <v>1</v>
      </c>
      <c r="R2181">
        <f t="shared" si="36"/>
        <v>0</v>
      </c>
    </row>
    <row r="2182" spans="1:18" x14ac:dyDescent="0.3">
      <c r="A2182" t="s">
        <v>190</v>
      </c>
      <c r="B2182" s="1">
        <v>38489</v>
      </c>
      <c r="C2182" t="s">
        <v>191</v>
      </c>
      <c r="D2182" t="s">
        <v>247</v>
      </c>
      <c r="E2182" t="s">
        <v>248</v>
      </c>
      <c r="G2182" t="s">
        <v>19</v>
      </c>
      <c r="H2182" t="s">
        <v>64</v>
      </c>
      <c r="I2182" t="s">
        <v>26</v>
      </c>
      <c r="J2182" t="s">
        <v>27</v>
      </c>
      <c r="K2182">
        <v>251.6</v>
      </c>
      <c r="L2182">
        <v>7.95</v>
      </c>
      <c r="M2182" t="s">
        <v>243</v>
      </c>
      <c r="N2182">
        <v>20</v>
      </c>
      <c r="O2182" t="s">
        <v>24</v>
      </c>
      <c r="P2182" cm="1">
        <f t="array" ref="P2182">IF(Q2182&gt;0,INDEX(Q2182:Q23906,MATCH(TRUE,INDEX(Q2182:Q23906="",,),0)-1),"")</f>
        <v>4</v>
      </c>
      <c r="Q2182">
        <v>1</v>
      </c>
      <c r="R2182">
        <f t="shared" si="36"/>
        <v>0</v>
      </c>
    </row>
    <row r="2183" spans="1:18" x14ac:dyDescent="0.3">
      <c r="A2183" t="s">
        <v>190</v>
      </c>
      <c r="B2183" s="1">
        <v>38489</v>
      </c>
      <c r="C2183" t="s">
        <v>191</v>
      </c>
      <c r="D2183" t="s">
        <v>247</v>
      </c>
      <c r="E2183" t="s">
        <v>248</v>
      </c>
      <c r="G2183" s="6" t="s">
        <v>29</v>
      </c>
      <c r="H2183" t="s">
        <v>99</v>
      </c>
      <c r="I2183" t="s">
        <v>21</v>
      </c>
      <c r="J2183" t="s">
        <v>22</v>
      </c>
      <c r="K2183">
        <v>0.5</v>
      </c>
      <c r="L2183">
        <v>168</v>
      </c>
      <c r="M2183" t="s">
        <v>243</v>
      </c>
      <c r="N2183">
        <v>168</v>
      </c>
      <c r="O2183" t="s">
        <v>24</v>
      </c>
      <c r="P2183" cm="1">
        <f t="array" ref="P2183">IF(Q2183&gt;0,INDEX(Q2183:Q23907,MATCH(TRUE,INDEX(Q2183:Q23907="",,),0)-1),"")</f>
        <v>4</v>
      </c>
      <c r="Q2183">
        <v>1</v>
      </c>
      <c r="R2183">
        <f t="shared" si="36"/>
        <v>0</v>
      </c>
    </row>
    <row r="2184" spans="1:18" x14ac:dyDescent="0.3">
      <c r="A2184" t="s">
        <v>190</v>
      </c>
      <c r="B2184" s="1">
        <v>38489</v>
      </c>
      <c r="C2184" t="s">
        <v>191</v>
      </c>
      <c r="D2184" t="s">
        <v>247</v>
      </c>
      <c r="E2184" t="s">
        <v>248</v>
      </c>
      <c r="G2184" s="6" t="s">
        <v>29</v>
      </c>
      <c r="H2184" t="s">
        <v>199</v>
      </c>
      <c r="I2184" t="s">
        <v>21</v>
      </c>
      <c r="J2184" t="s">
        <v>22</v>
      </c>
      <c r="K2184">
        <v>1.2</v>
      </c>
      <c r="L2184">
        <v>77</v>
      </c>
      <c r="M2184" t="s">
        <v>243</v>
      </c>
      <c r="N2184">
        <v>77</v>
      </c>
      <c r="O2184" t="s">
        <v>24</v>
      </c>
      <c r="P2184" cm="1">
        <f t="array" ref="P2184">IF(Q2184&gt;0,INDEX(Q2184:Q23908,MATCH(TRUE,INDEX(Q2184:Q23908="",,),0)-1),"")</f>
        <v>4</v>
      </c>
      <c r="Q2184">
        <v>1</v>
      </c>
      <c r="R2184">
        <f t="shared" si="36"/>
        <v>0</v>
      </c>
    </row>
    <row r="2185" spans="1:18" x14ac:dyDescent="0.3">
      <c r="A2185" t="s">
        <v>190</v>
      </c>
      <c r="B2185" s="1">
        <v>38489</v>
      </c>
      <c r="C2185" t="s">
        <v>191</v>
      </c>
      <c r="D2185" t="s">
        <v>247</v>
      </c>
      <c r="E2185" t="s">
        <v>248</v>
      </c>
      <c r="G2185" t="s">
        <v>19</v>
      </c>
      <c r="H2185" t="s">
        <v>30</v>
      </c>
      <c r="I2185" t="s">
        <v>21</v>
      </c>
      <c r="J2185" t="s">
        <v>22</v>
      </c>
      <c r="K2185">
        <v>8.1999999999999993</v>
      </c>
      <c r="L2185">
        <v>120</v>
      </c>
      <c r="M2185" t="s">
        <v>226</v>
      </c>
      <c r="N2185">
        <v>120</v>
      </c>
      <c r="P2185" cm="1">
        <f t="array" ref="P2185">IF(Q2185&gt;0,INDEX(Q2185:Q23909,MATCH(TRUE,INDEX(Q2185:Q23909="",,),0)-1),"")</f>
        <v>4</v>
      </c>
      <c r="Q2185">
        <v>2</v>
      </c>
      <c r="R2185">
        <f t="shared" si="36"/>
        <v>0</v>
      </c>
    </row>
    <row r="2186" spans="1:18" x14ac:dyDescent="0.3">
      <c r="A2186" t="s">
        <v>190</v>
      </c>
      <c r="B2186" s="1">
        <v>38489</v>
      </c>
      <c r="C2186" t="s">
        <v>191</v>
      </c>
      <c r="D2186" t="s">
        <v>247</v>
      </c>
      <c r="E2186" t="s">
        <v>248</v>
      </c>
      <c r="G2186" t="s">
        <v>19</v>
      </c>
      <c r="H2186" t="s">
        <v>197</v>
      </c>
      <c r="I2186" t="s">
        <v>21</v>
      </c>
      <c r="J2186" t="s">
        <v>22</v>
      </c>
      <c r="K2186">
        <v>89.2</v>
      </c>
      <c r="L2186">
        <v>43</v>
      </c>
      <c r="M2186" t="s">
        <v>226</v>
      </c>
      <c r="N2186">
        <v>61</v>
      </c>
      <c r="P2186" cm="1">
        <f t="array" ref="P2186">IF(Q2186&gt;0,INDEX(Q2186:Q23910,MATCH(TRUE,INDEX(Q2186:Q23910="",,),0)-1),"")</f>
        <v>4</v>
      </c>
      <c r="Q2186">
        <v>2</v>
      </c>
      <c r="R2186">
        <f t="shared" si="36"/>
        <v>0</v>
      </c>
    </row>
    <row r="2187" spans="1:18" x14ac:dyDescent="0.3">
      <c r="A2187" t="s">
        <v>190</v>
      </c>
      <c r="B2187" s="1">
        <v>38489</v>
      </c>
      <c r="C2187" t="s">
        <v>191</v>
      </c>
      <c r="D2187" t="s">
        <v>247</v>
      </c>
      <c r="E2187" t="s">
        <v>248</v>
      </c>
      <c r="G2187" t="s">
        <v>19</v>
      </c>
      <c r="H2187" t="s">
        <v>53</v>
      </c>
      <c r="I2187" t="s">
        <v>26</v>
      </c>
      <c r="J2187" t="s">
        <v>27</v>
      </c>
      <c r="K2187">
        <v>297.5</v>
      </c>
      <c r="L2187">
        <v>15.85</v>
      </c>
      <c r="M2187" t="s">
        <v>226</v>
      </c>
      <c r="N2187">
        <v>21.5</v>
      </c>
      <c r="P2187" cm="1">
        <f t="array" ref="P2187">IF(Q2187&gt;0,INDEX(Q2187:Q23911,MATCH(TRUE,INDEX(Q2187:Q23911="",,),0)-1),"")</f>
        <v>4</v>
      </c>
      <c r="Q2187">
        <v>2</v>
      </c>
      <c r="R2187">
        <f t="shared" si="36"/>
        <v>0</v>
      </c>
    </row>
    <row r="2188" spans="1:18" x14ac:dyDescent="0.3">
      <c r="A2188" t="s">
        <v>190</v>
      </c>
      <c r="B2188" s="1">
        <v>38489</v>
      </c>
      <c r="C2188" t="s">
        <v>191</v>
      </c>
      <c r="D2188" t="s">
        <v>247</v>
      </c>
      <c r="E2188" t="s">
        <v>248</v>
      </c>
      <c r="G2188" t="s">
        <v>19</v>
      </c>
      <c r="H2188" t="s">
        <v>148</v>
      </c>
      <c r="I2188" t="s">
        <v>26</v>
      </c>
      <c r="J2188" t="s">
        <v>27</v>
      </c>
      <c r="K2188">
        <v>218.7</v>
      </c>
      <c r="L2188">
        <v>16.149999999999999</v>
      </c>
      <c r="M2188" t="s">
        <v>226</v>
      </c>
      <c r="N2188">
        <v>17.25</v>
      </c>
      <c r="P2188" cm="1">
        <f t="array" ref="P2188">IF(Q2188&gt;0,INDEX(Q2188:Q23912,MATCH(TRUE,INDEX(Q2188:Q23912="",,),0)-1),"")</f>
        <v>4</v>
      </c>
      <c r="Q2188">
        <v>2</v>
      </c>
      <c r="R2188">
        <f t="shared" si="36"/>
        <v>0</v>
      </c>
    </row>
    <row r="2189" spans="1:18" x14ac:dyDescent="0.3">
      <c r="A2189" t="s">
        <v>190</v>
      </c>
      <c r="B2189" s="1">
        <v>38489</v>
      </c>
      <c r="C2189" t="s">
        <v>191</v>
      </c>
      <c r="D2189" t="s">
        <v>247</v>
      </c>
      <c r="E2189" t="s">
        <v>248</v>
      </c>
      <c r="G2189" t="s">
        <v>19</v>
      </c>
      <c r="H2189" t="s">
        <v>197</v>
      </c>
      <c r="I2189" t="s">
        <v>26</v>
      </c>
      <c r="J2189" t="s">
        <v>27</v>
      </c>
      <c r="K2189">
        <v>344.1</v>
      </c>
      <c r="L2189">
        <v>16.149999999999999</v>
      </c>
      <c r="M2189" t="s">
        <v>226</v>
      </c>
      <c r="N2189">
        <v>19</v>
      </c>
      <c r="P2189" cm="1">
        <f t="array" ref="P2189">IF(Q2189&gt;0,INDEX(Q2189:Q23913,MATCH(TRUE,INDEX(Q2189:Q23913="",,),0)-1),"")</f>
        <v>4</v>
      </c>
      <c r="Q2189">
        <v>2</v>
      </c>
      <c r="R2189">
        <f t="shared" si="36"/>
        <v>0</v>
      </c>
    </row>
    <row r="2190" spans="1:18" x14ac:dyDescent="0.3">
      <c r="A2190" t="s">
        <v>190</v>
      </c>
      <c r="B2190" s="1">
        <v>38489</v>
      </c>
      <c r="C2190" t="s">
        <v>191</v>
      </c>
      <c r="D2190" t="s">
        <v>247</v>
      </c>
      <c r="E2190" t="s">
        <v>248</v>
      </c>
      <c r="G2190" t="s">
        <v>19</v>
      </c>
      <c r="H2190" t="s">
        <v>64</v>
      </c>
      <c r="I2190" t="s">
        <v>26</v>
      </c>
      <c r="J2190" t="s">
        <v>27</v>
      </c>
      <c r="K2190">
        <v>251.6</v>
      </c>
      <c r="L2190">
        <v>7.95</v>
      </c>
      <c r="M2190" t="s">
        <v>226</v>
      </c>
      <c r="N2190">
        <v>20</v>
      </c>
      <c r="P2190" cm="1">
        <f t="array" ref="P2190">IF(Q2190&gt;0,INDEX(Q2190:Q23914,MATCH(TRUE,INDEX(Q2190:Q23914="",,),0)-1),"")</f>
        <v>4</v>
      </c>
      <c r="Q2190">
        <v>2</v>
      </c>
      <c r="R2190">
        <f t="shared" si="36"/>
        <v>0</v>
      </c>
    </row>
    <row r="2191" spans="1:18" x14ac:dyDescent="0.3">
      <c r="A2191" t="s">
        <v>190</v>
      </c>
      <c r="B2191" s="1">
        <v>38489</v>
      </c>
      <c r="C2191" t="s">
        <v>191</v>
      </c>
      <c r="D2191" t="s">
        <v>247</v>
      </c>
      <c r="E2191" t="s">
        <v>248</v>
      </c>
      <c r="G2191" s="6" t="s">
        <v>29</v>
      </c>
      <c r="H2191" t="s">
        <v>99</v>
      </c>
      <c r="I2191" t="s">
        <v>21</v>
      </c>
      <c r="J2191" t="s">
        <v>22</v>
      </c>
      <c r="K2191">
        <v>0.5</v>
      </c>
      <c r="L2191">
        <v>168</v>
      </c>
      <c r="M2191" t="s">
        <v>226</v>
      </c>
      <c r="N2191">
        <v>168</v>
      </c>
      <c r="P2191" cm="1">
        <f t="array" ref="P2191">IF(Q2191&gt;0,INDEX(Q2191:Q23915,MATCH(TRUE,INDEX(Q2191:Q23915="",,),0)-1),"")</f>
        <v>4</v>
      </c>
      <c r="Q2191">
        <v>2</v>
      </c>
      <c r="R2191">
        <f t="shared" si="36"/>
        <v>0</v>
      </c>
    </row>
    <row r="2192" spans="1:18" x14ac:dyDescent="0.3">
      <c r="A2192" t="s">
        <v>190</v>
      </c>
      <c r="B2192" s="1">
        <v>38489</v>
      </c>
      <c r="C2192" t="s">
        <v>191</v>
      </c>
      <c r="D2192" t="s">
        <v>247</v>
      </c>
      <c r="E2192" t="s">
        <v>248</v>
      </c>
      <c r="G2192" s="6" t="s">
        <v>29</v>
      </c>
      <c r="H2192" t="s">
        <v>199</v>
      </c>
      <c r="I2192" t="s">
        <v>21</v>
      </c>
      <c r="J2192" t="s">
        <v>22</v>
      </c>
      <c r="K2192">
        <v>1.2</v>
      </c>
      <c r="L2192">
        <v>77</v>
      </c>
      <c r="M2192" t="s">
        <v>226</v>
      </c>
      <c r="N2192">
        <v>77</v>
      </c>
      <c r="P2192" cm="1">
        <f t="array" ref="P2192">IF(Q2192&gt;0,INDEX(Q2192:Q23916,MATCH(TRUE,INDEX(Q2192:Q23916="",,),0)-1),"")</f>
        <v>4</v>
      </c>
      <c r="Q2192">
        <v>2</v>
      </c>
      <c r="R2192">
        <f t="shared" si="36"/>
        <v>0</v>
      </c>
    </row>
    <row r="2193" spans="1:18" x14ac:dyDescent="0.3">
      <c r="A2193" t="s">
        <v>190</v>
      </c>
      <c r="B2193" s="1">
        <v>38489</v>
      </c>
      <c r="C2193" t="s">
        <v>191</v>
      </c>
      <c r="D2193" t="s">
        <v>247</v>
      </c>
      <c r="E2193" t="s">
        <v>248</v>
      </c>
      <c r="G2193" t="s">
        <v>19</v>
      </c>
      <c r="H2193" t="s">
        <v>30</v>
      </c>
      <c r="I2193" t="s">
        <v>21</v>
      </c>
      <c r="J2193" t="s">
        <v>22</v>
      </c>
      <c r="K2193">
        <v>8.1999999999999993</v>
      </c>
      <c r="L2193">
        <v>120</v>
      </c>
      <c r="M2193" t="s">
        <v>219</v>
      </c>
      <c r="N2193">
        <v>120</v>
      </c>
      <c r="P2193" cm="1">
        <f t="array" ref="P2193">IF(Q2193&gt;0,INDEX(Q2193:Q23917,MATCH(TRUE,INDEX(Q2193:Q23917="",,),0)-1),"")</f>
        <v>4</v>
      </c>
      <c r="Q2193">
        <v>3</v>
      </c>
      <c r="R2193">
        <f t="shared" si="36"/>
        <v>0</v>
      </c>
    </row>
    <row r="2194" spans="1:18" x14ac:dyDescent="0.3">
      <c r="A2194" t="s">
        <v>190</v>
      </c>
      <c r="B2194" s="1">
        <v>38489</v>
      </c>
      <c r="C2194" t="s">
        <v>191</v>
      </c>
      <c r="D2194" t="s">
        <v>247</v>
      </c>
      <c r="E2194" t="s">
        <v>248</v>
      </c>
      <c r="G2194" t="s">
        <v>19</v>
      </c>
      <c r="H2194" t="s">
        <v>197</v>
      </c>
      <c r="I2194" t="s">
        <v>21</v>
      </c>
      <c r="J2194" t="s">
        <v>22</v>
      </c>
      <c r="K2194">
        <v>89.2</v>
      </c>
      <c r="L2194">
        <v>43</v>
      </c>
      <c r="M2194" t="s">
        <v>219</v>
      </c>
      <c r="N2194">
        <v>43</v>
      </c>
      <c r="P2194" cm="1">
        <f t="array" ref="P2194">IF(Q2194&gt;0,INDEX(Q2194:Q23918,MATCH(TRUE,INDEX(Q2194:Q23918="",,),0)-1),"")</f>
        <v>4</v>
      </c>
      <c r="Q2194">
        <v>3</v>
      </c>
      <c r="R2194">
        <f t="shared" si="36"/>
        <v>0</v>
      </c>
    </row>
    <row r="2195" spans="1:18" x14ac:dyDescent="0.3">
      <c r="A2195" t="s">
        <v>190</v>
      </c>
      <c r="B2195" s="1">
        <v>38489</v>
      </c>
      <c r="C2195" t="s">
        <v>191</v>
      </c>
      <c r="D2195" t="s">
        <v>247</v>
      </c>
      <c r="E2195" t="s">
        <v>248</v>
      </c>
      <c r="G2195" t="s">
        <v>19</v>
      </c>
      <c r="H2195" t="s">
        <v>53</v>
      </c>
      <c r="I2195" t="s">
        <v>26</v>
      </c>
      <c r="J2195" t="s">
        <v>27</v>
      </c>
      <c r="K2195">
        <v>297.5</v>
      </c>
      <c r="L2195">
        <v>15.85</v>
      </c>
      <c r="M2195" t="s">
        <v>219</v>
      </c>
      <c r="N2195">
        <v>17</v>
      </c>
      <c r="P2195" cm="1">
        <f t="array" ref="P2195">IF(Q2195&gt;0,INDEX(Q2195:Q23919,MATCH(TRUE,INDEX(Q2195:Q23919="",,),0)-1),"")</f>
        <v>4</v>
      </c>
      <c r="Q2195">
        <v>3</v>
      </c>
      <c r="R2195">
        <f t="shared" si="36"/>
        <v>0</v>
      </c>
    </row>
    <row r="2196" spans="1:18" x14ac:dyDescent="0.3">
      <c r="A2196" t="s">
        <v>190</v>
      </c>
      <c r="B2196" s="1">
        <v>38489</v>
      </c>
      <c r="C2196" t="s">
        <v>191</v>
      </c>
      <c r="D2196" t="s">
        <v>247</v>
      </c>
      <c r="E2196" t="s">
        <v>248</v>
      </c>
      <c r="G2196" t="s">
        <v>19</v>
      </c>
      <c r="H2196" t="s">
        <v>148</v>
      </c>
      <c r="I2196" t="s">
        <v>26</v>
      </c>
      <c r="J2196" t="s">
        <v>27</v>
      </c>
      <c r="K2196">
        <v>218.7</v>
      </c>
      <c r="L2196">
        <v>16.149999999999999</v>
      </c>
      <c r="M2196" t="s">
        <v>219</v>
      </c>
      <c r="N2196">
        <v>17</v>
      </c>
      <c r="P2196" cm="1">
        <f t="array" ref="P2196">IF(Q2196&gt;0,INDEX(Q2196:Q23920,MATCH(TRUE,INDEX(Q2196:Q23920="",,),0)-1),"")</f>
        <v>4</v>
      </c>
      <c r="Q2196">
        <v>3</v>
      </c>
      <c r="R2196">
        <f t="shared" si="36"/>
        <v>0</v>
      </c>
    </row>
    <row r="2197" spans="1:18" x14ac:dyDescent="0.3">
      <c r="A2197" t="s">
        <v>190</v>
      </c>
      <c r="B2197" s="1">
        <v>38489</v>
      </c>
      <c r="C2197" t="s">
        <v>191</v>
      </c>
      <c r="D2197" t="s">
        <v>247</v>
      </c>
      <c r="E2197" t="s">
        <v>248</v>
      </c>
      <c r="G2197" t="s">
        <v>19</v>
      </c>
      <c r="H2197" t="s">
        <v>197</v>
      </c>
      <c r="I2197" t="s">
        <v>26</v>
      </c>
      <c r="J2197" t="s">
        <v>27</v>
      </c>
      <c r="K2197">
        <v>344.1</v>
      </c>
      <c r="L2197">
        <v>16.149999999999999</v>
      </c>
      <c r="M2197" t="s">
        <v>219</v>
      </c>
      <c r="N2197">
        <v>20</v>
      </c>
      <c r="P2197" cm="1">
        <f t="array" ref="P2197">IF(Q2197&gt;0,INDEX(Q2197:Q23921,MATCH(TRUE,INDEX(Q2197:Q23921="",,),0)-1),"")</f>
        <v>4</v>
      </c>
      <c r="Q2197">
        <v>3</v>
      </c>
      <c r="R2197">
        <f t="shared" si="36"/>
        <v>0</v>
      </c>
    </row>
    <row r="2198" spans="1:18" x14ac:dyDescent="0.3">
      <c r="A2198" t="s">
        <v>190</v>
      </c>
      <c r="B2198" s="1">
        <v>38489</v>
      </c>
      <c r="C2198" t="s">
        <v>191</v>
      </c>
      <c r="D2198" t="s">
        <v>247</v>
      </c>
      <c r="E2198" t="s">
        <v>248</v>
      </c>
      <c r="G2198" t="s">
        <v>19</v>
      </c>
      <c r="H2198" t="s">
        <v>64</v>
      </c>
      <c r="I2198" t="s">
        <v>26</v>
      </c>
      <c r="J2198" t="s">
        <v>27</v>
      </c>
      <c r="K2198">
        <v>251.6</v>
      </c>
      <c r="L2198">
        <v>7.95</v>
      </c>
      <c r="M2198" t="s">
        <v>219</v>
      </c>
      <c r="N2198">
        <v>8</v>
      </c>
      <c r="P2198" cm="1">
        <f t="array" ref="P2198">IF(Q2198&gt;0,INDEX(Q2198:Q23922,MATCH(TRUE,INDEX(Q2198:Q23922="",,),0)-1),"")</f>
        <v>4</v>
      </c>
      <c r="Q2198">
        <v>3</v>
      </c>
      <c r="R2198">
        <f t="shared" si="36"/>
        <v>0</v>
      </c>
    </row>
    <row r="2199" spans="1:18" x14ac:dyDescent="0.3">
      <c r="A2199" t="s">
        <v>190</v>
      </c>
      <c r="B2199" s="1">
        <v>38489</v>
      </c>
      <c r="C2199" t="s">
        <v>191</v>
      </c>
      <c r="D2199" t="s">
        <v>247</v>
      </c>
      <c r="E2199" t="s">
        <v>248</v>
      </c>
      <c r="G2199" s="6" t="s">
        <v>29</v>
      </c>
      <c r="H2199" t="s">
        <v>99</v>
      </c>
      <c r="I2199" t="s">
        <v>21</v>
      </c>
      <c r="J2199" t="s">
        <v>22</v>
      </c>
      <c r="K2199">
        <v>0.5</v>
      </c>
      <c r="L2199">
        <v>168</v>
      </c>
      <c r="M2199" t="s">
        <v>219</v>
      </c>
      <c r="N2199">
        <v>168</v>
      </c>
      <c r="P2199" cm="1">
        <f t="array" ref="P2199">IF(Q2199&gt;0,INDEX(Q2199:Q23923,MATCH(TRUE,INDEX(Q2199:Q23923="",,),0)-1),"")</f>
        <v>4</v>
      </c>
      <c r="Q2199">
        <v>3</v>
      </c>
      <c r="R2199">
        <f t="shared" si="36"/>
        <v>0</v>
      </c>
    </row>
    <row r="2200" spans="1:18" x14ac:dyDescent="0.3">
      <c r="A2200" t="s">
        <v>190</v>
      </c>
      <c r="B2200" s="1">
        <v>38489</v>
      </c>
      <c r="C2200" t="s">
        <v>191</v>
      </c>
      <c r="D2200" t="s">
        <v>247</v>
      </c>
      <c r="E2200" t="s">
        <v>248</v>
      </c>
      <c r="G2200" s="6" t="s">
        <v>29</v>
      </c>
      <c r="H2200" t="s">
        <v>199</v>
      </c>
      <c r="I2200" t="s">
        <v>21</v>
      </c>
      <c r="J2200" t="s">
        <v>22</v>
      </c>
      <c r="K2200">
        <v>1.2</v>
      </c>
      <c r="L2200">
        <v>77</v>
      </c>
      <c r="M2200" t="s">
        <v>219</v>
      </c>
      <c r="N2200">
        <v>77</v>
      </c>
      <c r="P2200" cm="1">
        <f t="array" ref="P2200">IF(Q2200&gt;0,INDEX(Q2200:Q23924,MATCH(TRUE,INDEX(Q2200:Q23924="",,),0)-1),"")</f>
        <v>4</v>
      </c>
      <c r="Q2200">
        <v>3</v>
      </c>
      <c r="R2200">
        <f t="shared" si="36"/>
        <v>0</v>
      </c>
    </row>
    <row r="2201" spans="1:18" x14ac:dyDescent="0.3">
      <c r="A2201" t="s">
        <v>190</v>
      </c>
      <c r="B2201" s="1">
        <v>38489</v>
      </c>
      <c r="C2201" t="s">
        <v>191</v>
      </c>
      <c r="D2201" t="s">
        <v>247</v>
      </c>
      <c r="E2201" t="s">
        <v>248</v>
      </c>
      <c r="G2201" t="s">
        <v>19</v>
      </c>
      <c r="H2201" t="s">
        <v>30</v>
      </c>
      <c r="I2201" t="s">
        <v>21</v>
      </c>
      <c r="J2201" t="s">
        <v>22</v>
      </c>
      <c r="K2201">
        <v>8.1999999999999993</v>
      </c>
      <c r="L2201">
        <v>120</v>
      </c>
      <c r="M2201" t="s">
        <v>244</v>
      </c>
      <c r="N2201">
        <v>160</v>
      </c>
      <c r="P2201" cm="1">
        <f t="array" ref="P2201">IF(Q2201&gt;0,INDEX(Q2201:Q23925,MATCH(TRUE,INDEX(Q2201:Q23925="",,),0)-1),"")</f>
        <v>4</v>
      </c>
      <c r="Q2201">
        <v>4</v>
      </c>
      <c r="R2201">
        <f t="shared" si="36"/>
        <v>0</v>
      </c>
    </row>
    <row r="2202" spans="1:18" x14ac:dyDescent="0.3">
      <c r="A2202" t="s">
        <v>190</v>
      </c>
      <c r="B2202" s="1">
        <v>38489</v>
      </c>
      <c r="C2202" t="s">
        <v>191</v>
      </c>
      <c r="D2202" t="s">
        <v>247</v>
      </c>
      <c r="E2202" t="s">
        <v>248</v>
      </c>
      <c r="G2202" t="s">
        <v>19</v>
      </c>
      <c r="H2202" t="s">
        <v>197</v>
      </c>
      <c r="I2202" t="s">
        <v>21</v>
      </c>
      <c r="J2202" t="s">
        <v>22</v>
      </c>
      <c r="K2202">
        <v>89.2</v>
      </c>
      <c r="L2202">
        <v>43</v>
      </c>
      <c r="M2202" t="s">
        <v>244</v>
      </c>
      <c r="N2202">
        <v>45.7</v>
      </c>
      <c r="P2202" cm="1">
        <f t="array" ref="P2202">IF(Q2202&gt;0,INDEX(Q2202:Q23926,MATCH(TRUE,INDEX(Q2202:Q23926="",,),0)-1),"")</f>
        <v>4</v>
      </c>
      <c r="Q2202">
        <v>4</v>
      </c>
      <c r="R2202">
        <f t="shared" si="36"/>
        <v>0</v>
      </c>
    </row>
    <row r="2203" spans="1:18" x14ac:dyDescent="0.3">
      <c r="A2203" t="s">
        <v>190</v>
      </c>
      <c r="B2203" s="1">
        <v>38489</v>
      </c>
      <c r="C2203" t="s">
        <v>191</v>
      </c>
      <c r="D2203" t="s">
        <v>247</v>
      </c>
      <c r="E2203" t="s">
        <v>248</v>
      </c>
      <c r="G2203" t="s">
        <v>19</v>
      </c>
      <c r="H2203" t="s">
        <v>53</v>
      </c>
      <c r="I2203" t="s">
        <v>26</v>
      </c>
      <c r="J2203" t="s">
        <v>27</v>
      </c>
      <c r="K2203">
        <v>297.5</v>
      </c>
      <c r="L2203">
        <v>15.85</v>
      </c>
      <c r="M2203" t="s">
        <v>244</v>
      </c>
      <c r="N2203">
        <v>16</v>
      </c>
      <c r="P2203" cm="1">
        <f t="array" ref="P2203">IF(Q2203&gt;0,INDEX(Q2203:Q23927,MATCH(TRUE,INDEX(Q2203:Q23927="",,),0)-1),"")</f>
        <v>4</v>
      </c>
      <c r="Q2203">
        <v>4</v>
      </c>
      <c r="R2203">
        <f t="shared" si="36"/>
        <v>0</v>
      </c>
    </row>
    <row r="2204" spans="1:18" x14ac:dyDescent="0.3">
      <c r="A2204" t="s">
        <v>190</v>
      </c>
      <c r="B2204" s="1">
        <v>38489</v>
      </c>
      <c r="C2204" t="s">
        <v>191</v>
      </c>
      <c r="D2204" t="s">
        <v>247</v>
      </c>
      <c r="E2204" t="s">
        <v>248</v>
      </c>
      <c r="G2204" t="s">
        <v>19</v>
      </c>
      <c r="H2204" t="s">
        <v>148</v>
      </c>
      <c r="I2204" t="s">
        <v>26</v>
      </c>
      <c r="J2204" t="s">
        <v>27</v>
      </c>
      <c r="K2204">
        <v>218.7</v>
      </c>
      <c r="L2204">
        <v>16.149999999999999</v>
      </c>
      <c r="M2204" t="s">
        <v>244</v>
      </c>
      <c r="N2204">
        <v>16.149999999999999</v>
      </c>
      <c r="P2204" cm="1">
        <f t="array" ref="P2204">IF(Q2204&gt;0,INDEX(Q2204:Q23928,MATCH(TRUE,INDEX(Q2204:Q23928="",,),0)-1),"")</f>
        <v>4</v>
      </c>
      <c r="Q2204">
        <v>4</v>
      </c>
      <c r="R2204">
        <f t="shared" si="36"/>
        <v>0</v>
      </c>
    </row>
    <row r="2205" spans="1:18" x14ac:dyDescent="0.3">
      <c r="A2205" t="s">
        <v>190</v>
      </c>
      <c r="B2205" s="1">
        <v>38489</v>
      </c>
      <c r="C2205" t="s">
        <v>191</v>
      </c>
      <c r="D2205" t="s">
        <v>247</v>
      </c>
      <c r="E2205" t="s">
        <v>248</v>
      </c>
      <c r="G2205" t="s">
        <v>19</v>
      </c>
      <c r="H2205" t="s">
        <v>197</v>
      </c>
      <c r="I2205" t="s">
        <v>26</v>
      </c>
      <c r="J2205" t="s">
        <v>27</v>
      </c>
      <c r="K2205">
        <v>344.1</v>
      </c>
      <c r="L2205">
        <v>16.149999999999999</v>
      </c>
      <c r="M2205" t="s">
        <v>244</v>
      </c>
      <c r="N2205">
        <v>16.149999999999999</v>
      </c>
      <c r="P2205" cm="1">
        <f t="array" ref="P2205">IF(Q2205&gt;0,INDEX(Q2205:Q23929,MATCH(TRUE,INDEX(Q2205:Q23929="",,),0)-1),"")</f>
        <v>4</v>
      </c>
      <c r="Q2205">
        <v>4</v>
      </c>
      <c r="R2205">
        <f t="shared" si="36"/>
        <v>0</v>
      </c>
    </row>
    <row r="2206" spans="1:18" x14ac:dyDescent="0.3">
      <c r="A2206" t="s">
        <v>190</v>
      </c>
      <c r="B2206" s="1">
        <v>38489</v>
      </c>
      <c r="C2206" t="s">
        <v>191</v>
      </c>
      <c r="D2206" t="s">
        <v>247</v>
      </c>
      <c r="E2206" t="s">
        <v>248</v>
      </c>
      <c r="G2206" t="s">
        <v>19</v>
      </c>
      <c r="H2206" t="s">
        <v>64</v>
      </c>
      <c r="I2206" t="s">
        <v>26</v>
      </c>
      <c r="J2206" t="s">
        <v>27</v>
      </c>
      <c r="K2206">
        <v>251.6</v>
      </c>
      <c r="L2206">
        <v>7.95</v>
      </c>
      <c r="M2206" t="s">
        <v>244</v>
      </c>
      <c r="N2206">
        <v>12</v>
      </c>
      <c r="P2206" cm="1">
        <f t="array" ref="P2206">IF(Q2206&gt;0,INDEX(Q2206:Q23930,MATCH(TRUE,INDEX(Q2206:Q23930="",,),0)-1),"")</f>
        <v>4</v>
      </c>
      <c r="Q2206">
        <v>4</v>
      </c>
      <c r="R2206">
        <f t="shared" si="36"/>
        <v>0</v>
      </c>
    </row>
    <row r="2207" spans="1:18" x14ac:dyDescent="0.3">
      <c r="A2207" t="s">
        <v>190</v>
      </c>
      <c r="B2207" s="1">
        <v>38489</v>
      </c>
      <c r="C2207" t="s">
        <v>191</v>
      </c>
      <c r="D2207" t="s">
        <v>247</v>
      </c>
      <c r="E2207" t="s">
        <v>248</v>
      </c>
      <c r="G2207" s="6" t="s">
        <v>29</v>
      </c>
      <c r="H2207" t="s">
        <v>99</v>
      </c>
      <c r="I2207" t="s">
        <v>21</v>
      </c>
      <c r="J2207" t="s">
        <v>22</v>
      </c>
      <c r="K2207">
        <v>0.5</v>
      </c>
      <c r="L2207">
        <v>168</v>
      </c>
      <c r="M2207" t="s">
        <v>244</v>
      </c>
      <c r="N2207">
        <v>168</v>
      </c>
      <c r="P2207" cm="1">
        <f t="array" ref="P2207">IF(Q2207&gt;0,INDEX(Q2207:Q23931,MATCH(TRUE,INDEX(Q2207:Q23931="",,),0)-1),"")</f>
        <v>4</v>
      </c>
      <c r="Q2207">
        <v>4</v>
      </c>
      <c r="R2207">
        <f t="shared" si="36"/>
        <v>0</v>
      </c>
    </row>
    <row r="2208" spans="1:18" x14ac:dyDescent="0.3">
      <c r="A2208" t="s">
        <v>190</v>
      </c>
      <c r="B2208" s="1">
        <v>38489</v>
      </c>
      <c r="C2208" t="s">
        <v>191</v>
      </c>
      <c r="D2208" t="s">
        <v>247</v>
      </c>
      <c r="E2208" t="s">
        <v>248</v>
      </c>
      <c r="G2208" s="6" t="s">
        <v>29</v>
      </c>
      <c r="H2208" t="s">
        <v>199</v>
      </c>
      <c r="I2208" t="s">
        <v>21</v>
      </c>
      <c r="J2208" t="s">
        <v>22</v>
      </c>
      <c r="K2208">
        <v>1.2</v>
      </c>
      <c r="L2208">
        <v>77</v>
      </c>
      <c r="M2208" t="s">
        <v>244</v>
      </c>
      <c r="N2208">
        <v>77</v>
      </c>
      <c r="P2208" cm="1">
        <f t="array" ref="P2208">IF(Q2208&gt;0,INDEX(Q2208:Q23932,MATCH(TRUE,INDEX(Q2208:Q23932="",,),0)-1),"")</f>
        <v>4</v>
      </c>
      <c r="Q2208">
        <v>4</v>
      </c>
      <c r="R2208">
        <f t="shared" si="36"/>
        <v>0</v>
      </c>
    </row>
    <row r="2209" spans="1:18" x14ac:dyDescent="0.3">
      <c r="P2209" t="str" cm="1">
        <f t="array" ref="P2209">IF(Q2209&gt;0,INDEX(Q2209:Q23933,MATCH(TRUE,INDEX(Q2209:Q23933="",,),0)-1),"")</f>
        <v/>
      </c>
      <c r="R2209" t="str">
        <f t="shared" si="36"/>
        <v/>
      </c>
    </row>
    <row r="2210" spans="1:18" x14ac:dyDescent="0.3">
      <c r="A2210" t="s">
        <v>190</v>
      </c>
      <c r="B2210" s="1">
        <v>38489</v>
      </c>
      <c r="C2210" t="s">
        <v>191</v>
      </c>
      <c r="D2210" t="s">
        <v>249</v>
      </c>
      <c r="E2210" t="s">
        <v>250</v>
      </c>
      <c r="G2210" t="s">
        <v>19</v>
      </c>
      <c r="H2210" t="s">
        <v>122</v>
      </c>
      <c r="I2210" t="s">
        <v>26</v>
      </c>
      <c r="J2210" t="s">
        <v>27</v>
      </c>
      <c r="K2210">
        <v>553</v>
      </c>
      <c r="L2210">
        <v>12.3</v>
      </c>
      <c r="M2210" t="s">
        <v>233</v>
      </c>
      <c r="N2210">
        <v>66.42</v>
      </c>
      <c r="O2210" t="s">
        <v>24</v>
      </c>
      <c r="P2210" cm="1">
        <f t="array" ref="P2210">IF(Q2210&gt;0,INDEX(Q2210:Q23934,MATCH(TRUE,INDEX(Q2210:Q23934="",,),0)-1),"")</f>
        <v>7</v>
      </c>
      <c r="Q2210">
        <v>1</v>
      </c>
      <c r="R2210">
        <f t="shared" si="36"/>
        <v>0</v>
      </c>
    </row>
    <row r="2211" spans="1:18" x14ac:dyDescent="0.3">
      <c r="A2211" t="s">
        <v>190</v>
      </c>
      <c r="B2211" s="1">
        <v>38489</v>
      </c>
      <c r="C2211" t="s">
        <v>191</v>
      </c>
      <c r="D2211" t="s">
        <v>249</v>
      </c>
      <c r="E2211" t="s">
        <v>250</v>
      </c>
      <c r="G2211" t="s">
        <v>19</v>
      </c>
      <c r="H2211" t="s">
        <v>28</v>
      </c>
      <c r="I2211" t="s">
        <v>26</v>
      </c>
      <c r="J2211" t="s">
        <v>27</v>
      </c>
      <c r="K2211">
        <v>1979</v>
      </c>
      <c r="L2211">
        <v>42.2</v>
      </c>
      <c r="M2211" t="s">
        <v>233</v>
      </c>
      <c r="N2211">
        <v>77.42</v>
      </c>
      <c r="O2211" t="s">
        <v>24</v>
      </c>
      <c r="P2211" cm="1">
        <f t="array" ref="P2211">IF(Q2211&gt;0,INDEX(Q2211:Q23935,MATCH(TRUE,INDEX(Q2211:Q23935="",,),0)-1),"")</f>
        <v>7</v>
      </c>
      <c r="Q2211">
        <v>1</v>
      </c>
      <c r="R2211">
        <f t="shared" si="36"/>
        <v>0</v>
      </c>
    </row>
    <row r="2212" spans="1:18" x14ac:dyDescent="0.3">
      <c r="A2212" t="s">
        <v>190</v>
      </c>
      <c r="B2212" s="1">
        <v>38489</v>
      </c>
      <c r="C2212" t="s">
        <v>191</v>
      </c>
      <c r="D2212" t="s">
        <v>249</v>
      </c>
      <c r="E2212" t="s">
        <v>250</v>
      </c>
      <c r="G2212" s="6" t="s">
        <v>29</v>
      </c>
      <c r="H2212" t="s">
        <v>148</v>
      </c>
      <c r="I2212" t="s">
        <v>26</v>
      </c>
      <c r="J2212" t="s">
        <v>27</v>
      </c>
      <c r="K2212">
        <v>10</v>
      </c>
      <c r="L2212">
        <v>11.15</v>
      </c>
      <c r="M2212" t="s">
        <v>233</v>
      </c>
      <c r="N2212">
        <v>11.15</v>
      </c>
      <c r="O2212" t="s">
        <v>24</v>
      </c>
      <c r="P2212" cm="1">
        <f t="array" ref="P2212">IF(Q2212&gt;0,INDEX(Q2212:Q23936,MATCH(TRUE,INDEX(Q2212:Q23936="",,),0)-1),"")</f>
        <v>7</v>
      </c>
      <c r="Q2212">
        <v>1</v>
      </c>
      <c r="R2212">
        <f t="shared" si="36"/>
        <v>0</v>
      </c>
    </row>
    <row r="2213" spans="1:18" x14ac:dyDescent="0.3">
      <c r="A2213" t="s">
        <v>190</v>
      </c>
      <c r="B2213" s="1">
        <v>38489</v>
      </c>
      <c r="C2213" t="s">
        <v>191</v>
      </c>
      <c r="D2213" t="s">
        <v>249</v>
      </c>
      <c r="E2213" t="s">
        <v>250</v>
      </c>
      <c r="G2213" s="6" t="s">
        <v>29</v>
      </c>
      <c r="H2213" t="s">
        <v>198</v>
      </c>
      <c r="I2213" t="s">
        <v>26</v>
      </c>
      <c r="J2213" t="s">
        <v>27</v>
      </c>
      <c r="K2213">
        <v>40</v>
      </c>
      <c r="L2213">
        <v>11.6</v>
      </c>
      <c r="M2213" t="s">
        <v>233</v>
      </c>
      <c r="N2213">
        <v>11.6</v>
      </c>
      <c r="O2213" t="s">
        <v>24</v>
      </c>
      <c r="P2213" cm="1">
        <f t="array" ref="P2213">IF(Q2213&gt;0,INDEX(Q2213:Q23937,MATCH(TRUE,INDEX(Q2213:Q23937="",,),0)-1),"")</f>
        <v>7</v>
      </c>
      <c r="Q2213">
        <v>1</v>
      </c>
      <c r="R2213">
        <f t="shared" si="36"/>
        <v>0</v>
      </c>
    </row>
    <row r="2214" spans="1:18" x14ac:dyDescent="0.3">
      <c r="A2214" t="s">
        <v>190</v>
      </c>
      <c r="B2214" s="1">
        <v>38489</v>
      </c>
      <c r="C2214" t="s">
        <v>191</v>
      </c>
      <c r="D2214" t="s">
        <v>249</v>
      </c>
      <c r="E2214" t="s">
        <v>250</v>
      </c>
      <c r="G2214" t="s">
        <v>19</v>
      </c>
      <c r="H2214" t="s">
        <v>122</v>
      </c>
      <c r="I2214" t="s">
        <v>26</v>
      </c>
      <c r="J2214" t="s">
        <v>27</v>
      </c>
      <c r="K2214">
        <v>553</v>
      </c>
      <c r="L2214">
        <v>12.3</v>
      </c>
      <c r="M2214" t="s">
        <v>240</v>
      </c>
      <c r="N2214">
        <v>60</v>
      </c>
      <c r="P2214" cm="1">
        <f t="array" ref="P2214">IF(Q2214&gt;0,INDEX(Q2214:Q23938,MATCH(TRUE,INDEX(Q2214:Q23938="",,),0)-1),"")</f>
        <v>7</v>
      </c>
      <c r="Q2214">
        <v>2</v>
      </c>
      <c r="R2214">
        <f t="shared" si="36"/>
        <v>0</v>
      </c>
    </row>
    <row r="2215" spans="1:18" x14ac:dyDescent="0.3">
      <c r="A2215" t="s">
        <v>190</v>
      </c>
      <c r="B2215" s="1">
        <v>38489</v>
      </c>
      <c r="C2215" t="s">
        <v>191</v>
      </c>
      <c r="D2215" t="s">
        <v>249</v>
      </c>
      <c r="E2215" t="s">
        <v>250</v>
      </c>
      <c r="G2215" t="s">
        <v>19</v>
      </c>
      <c r="H2215" t="s">
        <v>28</v>
      </c>
      <c r="I2215" t="s">
        <v>26</v>
      </c>
      <c r="J2215" t="s">
        <v>27</v>
      </c>
      <c r="K2215">
        <v>1979</v>
      </c>
      <c r="L2215">
        <v>42.2</v>
      </c>
      <c r="M2215" t="s">
        <v>240</v>
      </c>
      <c r="N2215">
        <v>77.5</v>
      </c>
      <c r="P2215" cm="1">
        <f t="array" ref="P2215">IF(Q2215&gt;0,INDEX(Q2215:Q23939,MATCH(TRUE,INDEX(Q2215:Q23939="",,),0)-1),"")</f>
        <v>7</v>
      </c>
      <c r="Q2215">
        <v>2</v>
      </c>
      <c r="R2215">
        <f t="shared" si="36"/>
        <v>0</v>
      </c>
    </row>
    <row r="2216" spans="1:18" x14ac:dyDescent="0.3">
      <c r="A2216" t="s">
        <v>190</v>
      </c>
      <c r="B2216" s="1">
        <v>38489</v>
      </c>
      <c r="C2216" t="s">
        <v>191</v>
      </c>
      <c r="D2216" t="s">
        <v>249</v>
      </c>
      <c r="E2216" t="s">
        <v>250</v>
      </c>
      <c r="G2216" s="6" t="s">
        <v>29</v>
      </c>
      <c r="H2216" t="s">
        <v>148</v>
      </c>
      <c r="I2216" t="s">
        <v>26</v>
      </c>
      <c r="J2216" t="s">
        <v>27</v>
      </c>
      <c r="K2216">
        <v>10</v>
      </c>
      <c r="L2216">
        <v>11.15</v>
      </c>
      <c r="M2216" t="s">
        <v>240</v>
      </c>
      <c r="N2216">
        <v>11.15</v>
      </c>
      <c r="P2216" cm="1">
        <f t="array" ref="P2216">IF(Q2216&gt;0,INDEX(Q2216:Q23940,MATCH(TRUE,INDEX(Q2216:Q23940="",,),0)-1),"")</f>
        <v>7</v>
      </c>
      <c r="Q2216">
        <v>2</v>
      </c>
      <c r="R2216">
        <f t="shared" si="36"/>
        <v>0</v>
      </c>
    </row>
    <row r="2217" spans="1:18" x14ac:dyDescent="0.3">
      <c r="A2217" t="s">
        <v>190</v>
      </c>
      <c r="B2217" s="1">
        <v>38489</v>
      </c>
      <c r="C2217" t="s">
        <v>191</v>
      </c>
      <c r="D2217" t="s">
        <v>249</v>
      </c>
      <c r="E2217" t="s">
        <v>250</v>
      </c>
      <c r="G2217" s="6" t="s">
        <v>29</v>
      </c>
      <c r="H2217" t="s">
        <v>198</v>
      </c>
      <c r="I2217" t="s">
        <v>26</v>
      </c>
      <c r="J2217" t="s">
        <v>27</v>
      </c>
      <c r="K2217">
        <v>40</v>
      </c>
      <c r="L2217">
        <v>11.6</v>
      </c>
      <c r="M2217" t="s">
        <v>240</v>
      </c>
      <c r="N2217">
        <v>11.6</v>
      </c>
      <c r="P2217" cm="1">
        <f t="array" ref="P2217">IF(Q2217&gt;0,INDEX(Q2217:Q23941,MATCH(TRUE,INDEX(Q2217:Q23941="",,),0)-1),"")</f>
        <v>7</v>
      </c>
      <c r="Q2217">
        <v>2</v>
      </c>
      <c r="R2217">
        <f t="shared" si="36"/>
        <v>0</v>
      </c>
    </row>
    <row r="2218" spans="1:18" x14ac:dyDescent="0.3">
      <c r="A2218" t="s">
        <v>190</v>
      </c>
      <c r="B2218" s="1">
        <v>38489</v>
      </c>
      <c r="C2218" t="s">
        <v>191</v>
      </c>
      <c r="D2218" t="s">
        <v>249</v>
      </c>
      <c r="E2218" t="s">
        <v>250</v>
      </c>
      <c r="G2218" t="s">
        <v>19</v>
      </c>
      <c r="H2218" t="s">
        <v>122</v>
      </c>
      <c r="I2218" t="s">
        <v>26</v>
      </c>
      <c r="J2218" t="s">
        <v>27</v>
      </c>
      <c r="K2218">
        <v>553</v>
      </c>
      <c r="L2218">
        <v>12.3</v>
      </c>
      <c r="M2218" t="s">
        <v>220</v>
      </c>
      <c r="N2218">
        <v>70</v>
      </c>
      <c r="P2218" cm="1">
        <f t="array" ref="P2218">IF(Q2218&gt;0,INDEX(Q2218:Q23942,MATCH(TRUE,INDEX(Q2218:Q23942="",,),0)-1),"")</f>
        <v>7</v>
      </c>
      <c r="Q2218">
        <v>3</v>
      </c>
      <c r="R2218">
        <f t="shared" si="36"/>
        <v>0</v>
      </c>
    </row>
    <row r="2219" spans="1:18" x14ac:dyDescent="0.3">
      <c r="A2219" t="s">
        <v>190</v>
      </c>
      <c r="B2219" s="1">
        <v>38489</v>
      </c>
      <c r="C2219" t="s">
        <v>191</v>
      </c>
      <c r="D2219" t="s">
        <v>249</v>
      </c>
      <c r="E2219" t="s">
        <v>250</v>
      </c>
      <c r="G2219" t="s">
        <v>19</v>
      </c>
      <c r="H2219" t="s">
        <v>28</v>
      </c>
      <c r="I2219" t="s">
        <v>26</v>
      </c>
      <c r="J2219" t="s">
        <v>27</v>
      </c>
      <c r="K2219">
        <v>1979</v>
      </c>
      <c r="L2219">
        <v>42.2</v>
      </c>
      <c r="M2219" t="s">
        <v>220</v>
      </c>
      <c r="N2219">
        <v>67.05</v>
      </c>
      <c r="P2219" cm="1">
        <f t="array" ref="P2219">IF(Q2219&gt;0,INDEX(Q2219:Q23943,MATCH(TRUE,INDEX(Q2219:Q23943="",,),0)-1),"")</f>
        <v>7</v>
      </c>
      <c r="Q2219">
        <v>3</v>
      </c>
      <c r="R2219">
        <f t="shared" si="36"/>
        <v>0</v>
      </c>
    </row>
    <row r="2220" spans="1:18" x14ac:dyDescent="0.3">
      <c r="A2220" t="s">
        <v>190</v>
      </c>
      <c r="B2220" s="1">
        <v>38489</v>
      </c>
      <c r="C2220" t="s">
        <v>191</v>
      </c>
      <c r="D2220" t="s">
        <v>249</v>
      </c>
      <c r="E2220" t="s">
        <v>250</v>
      </c>
      <c r="G2220" s="6" t="s">
        <v>29</v>
      </c>
      <c r="H2220" t="s">
        <v>148</v>
      </c>
      <c r="I2220" t="s">
        <v>26</v>
      </c>
      <c r="J2220" t="s">
        <v>27</v>
      </c>
      <c r="K2220">
        <v>10</v>
      </c>
      <c r="L2220">
        <v>11.15</v>
      </c>
      <c r="M2220" t="s">
        <v>220</v>
      </c>
      <c r="N2220">
        <v>11.15</v>
      </c>
      <c r="P2220" cm="1">
        <f t="array" ref="P2220">IF(Q2220&gt;0,INDEX(Q2220:Q23944,MATCH(TRUE,INDEX(Q2220:Q23944="",,),0)-1),"")</f>
        <v>7</v>
      </c>
      <c r="Q2220">
        <v>3</v>
      </c>
      <c r="R2220">
        <f t="shared" si="36"/>
        <v>0</v>
      </c>
    </row>
    <row r="2221" spans="1:18" x14ac:dyDescent="0.3">
      <c r="A2221" t="s">
        <v>190</v>
      </c>
      <c r="B2221" s="1">
        <v>38489</v>
      </c>
      <c r="C2221" t="s">
        <v>191</v>
      </c>
      <c r="D2221" t="s">
        <v>249</v>
      </c>
      <c r="E2221" t="s">
        <v>250</v>
      </c>
      <c r="G2221" s="6" t="s">
        <v>29</v>
      </c>
      <c r="H2221" t="s">
        <v>198</v>
      </c>
      <c r="I2221" t="s">
        <v>26</v>
      </c>
      <c r="J2221" t="s">
        <v>27</v>
      </c>
      <c r="K2221">
        <v>40</v>
      </c>
      <c r="L2221">
        <v>11.6</v>
      </c>
      <c r="M2221" t="s">
        <v>220</v>
      </c>
      <c r="N2221">
        <v>11.6</v>
      </c>
      <c r="P2221" cm="1">
        <f t="array" ref="P2221">IF(Q2221&gt;0,INDEX(Q2221:Q23945,MATCH(TRUE,INDEX(Q2221:Q23945="",,),0)-1),"")</f>
        <v>7</v>
      </c>
      <c r="Q2221">
        <v>3</v>
      </c>
      <c r="R2221">
        <f t="shared" si="36"/>
        <v>0</v>
      </c>
    </row>
    <row r="2222" spans="1:18" x14ac:dyDescent="0.3">
      <c r="A2222" t="s">
        <v>190</v>
      </c>
      <c r="B2222" s="1">
        <v>38489</v>
      </c>
      <c r="C2222" t="s">
        <v>191</v>
      </c>
      <c r="D2222" t="s">
        <v>249</v>
      </c>
      <c r="E2222" t="s">
        <v>250</v>
      </c>
      <c r="G2222" t="s">
        <v>19</v>
      </c>
      <c r="H2222" t="s">
        <v>122</v>
      </c>
      <c r="I2222" t="s">
        <v>26</v>
      </c>
      <c r="J2222" t="s">
        <v>27</v>
      </c>
      <c r="K2222">
        <v>553</v>
      </c>
      <c r="L2222">
        <v>12.3</v>
      </c>
      <c r="M2222" t="s">
        <v>219</v>
      </c>
      <c r="N2222">
        <v>45</v>
      </c>
      <c r="P2222" cm="1">
        <f t="array" ref="P2222">IF(Q2222&gt;0,INDEX(Q2222:Q23946,MATCH(TRUE,INDEX(Q2222:Q23946="",,),0)-1),"")</f>
        <v>7</v>
      </c>
      <c r="Q2222">
        <v>4</v>
      </c>
      <c r="R2222">
        <f t="shared" si="36"/>
        <v>0</v>
      </c>
    </row>
    <row r="2223" spans="1:18" x14ac:dyDescent="0.3">
      <c r="A2223" t="s">
        <v>190</v>
      </c>
      <c r="B2223" s="1">
        <v>38489</v>
      </c>
      <c r="C2223" t="s">
        <v>191</v>
      </c>
      <c r="D2223" t="s">
        <v>249</v>
      </c>
      <c r="E2223" t="s">
        <v>250</v>
      </c>
      <c r="G2223" t="s">
        <v>19</v>
      </c>
      <c r="H2223" t="s">
        <v>28</v>
      </c>
      <c r="I2223" t="s">
        <v>26</v>
      </c>
      <c r="J2223" t="s">
        <v>27</v>
      </c>
      <c r="K2223">
        <v>1979</v>
      </c>
      <c r="L2223">
        <v>42.2</v>
      </c>
      <c r="M2223" t="s">
        <v>219</v>
      </c>
      <c r="N2223">
        <v>59.25</v>
      </c>
      <c r="P2223" cm="1">
        <f t="array" ref="P2223">IF(Q2223&gt;0,INDEX(Q2223:Q23947,MATCH(TRUE,INDEX(Q2223:Q23947="",,),0)-1),"")</f>
        <v>7</v>
      </c>
      <c r="Q2223">
        <v>4</v>
      </c>
      <c r="R2223">
        <f t="shared" si="36"/>
        <v>0</v>
      </c>
    </row>
    <row r="2224" spans="1:18" x14ac:dyDescent="0.3">
      <c r="A2224" t="s">
        <v>190</v>
      </c>
      <c r="B2224" s="1">
        <v>38489</v>
      </c>
      <c r="C2224" t="s">
        <v>191</v>
      </c>
      <c r="D2224" t="s">
        <v>249</v>
      </c>
      <c r="E2224" t="s">
        <v>250</v>
      </c>
      <c r="G2224" s="6" t="s">
        <v>29</v>
      </c>
      <c r="H2224" t="s">
        <v>148</v>
      </c>
      <c r="I2224" t="s">
        <v>26</v>
      </c>
      <c r="J2224" t="s">
        <v>27</v>
      </c>
      <c r="K2224">
        <v>10</v>
      </c>
      <c r="L2224">
        <v>11.15</v>
      </c>
      <c r="M2224" t="s">
        <v>219</v>
      </c>
      <c r="N2224">
        <v>11.15</v>
      </c>
      <c r="P2224" cm="1">
        <f t="array" ref="P2224">IF(Q2224&gt;0,INDEX(Q2224:Q23948,MATCH(TRUE,INDEX(Q2224:Q23948="",,),0)-1),"")</f>
        <v>7</v>
      </c>
      <c r="Q2224">
        <v>4</v>
      </c>
      <c r="R2224">
        <f t="shared" si="36"/>
        <v>0</v>
      </c>
    </row>
    <row r="2225" spans="1:18" x14ac:dyDescent="0.3">
      <c r="A2225" t="s">
        <v>190</v>
      </c>
      <c r="B2225" s="1">
        <v>38489</v>
      </c>
      <c r="C2225" t="s">
        <v>191</v>
      </c>
      <c r="D2225" t="s">
        <v>249</v>
      </c>
      <c r="E2225" t="s">
        <v>250</v>
      </c>
      <c r="G2225" s="6" t="s">
        <v>29</v>
      </c>
      <c r="H2225" t="s">
        <v>198</v>
      </c>
      <c r="I2225" t="s">
        <v>26</v>
      </c>
      <c r="J2225" t="s">
        <v>27</v>
      </c>
      <c r="K2225">
        <v>40</v>
      </c>
      <c r="L2225">
        <v>11.6</v>
      </c>
      <c r="M2225" t="s">
        <v>219</v>
      </c>
      <c r="N2225">
        <v>11.6</v>
      </c>
      <c r="P2225" cm="1">
        <f t="array" ref="P2225">IF(Q2225&gt;0,INDEX(Q2225:Q23949,MATCH(TRUE,INDEX(Q2225:Q23949="",,),0)-1),"")</f>
        <v>7</v>
      </c>
      <c r="Q2225">
        <v>4</v>
      </c>
      <c r="R2225">
        <f t="shared" si="36"/>
        <v>0</v>
      </c>
    </row>
    <row r="2226" spans="1:18" x14ac:dyDescent="0.3">
      <c r="A2226" t="s">
        <v>190</v>
      </c>
      <c r="B2226" s="1">
        <v>38489</v>
      </c>
      <c r="C2226" t="s">
        <v>191</v>
      </c>
      <c r="D2226" t="s">
        <v>249</v>
      </c>
      <c r="E2226" t="s">
        <v>250</v>
      </c>
      <c r="G2226" t="s">
        <v>19</v>
      </c>
      <c r="H2226" t="s">
        <v>122</v>
      </c>
      <c r="I2226" t="s">
        <v>26</v>
      </c>
      <c r="J2226" t="s">
        <v>27</v>
      </c>
      <c r="K2226">
        <v>553</v>
      </c>
      <c r="L2226">
        <v>12.3</v>
      </c>
      <c r="M2226" t="s">
        <v>195</v>
      </c>
      <c r="N2226">
        <v>32.68</v>
      </c>
      <c r="P2226" cm="1">
        <f t="array" ref="P2226">IF(Q2226&gt;0,INDEX(Q2226:Q23950,MATCH(TRUE,INDEX(Q2226:Q23950="",,),0)-1),"")</f>
        <v>7</v>
      </c>
      <c r="Q2226">
        <v>5</v>
      </c>
      <c r="R2226">
        <f t="shared" si="36"/>
        <v>0</v>
      </c>
    </row>
    <row r="2227" spans="1:18" x14ac:dyDescent="0.3">
      <c r="A2227" t="s">
        <v>190</v>
      </c>
      <c r="B2227" s="1">
        <v>38489</v>
      </c>
      <c r="C2227" t="s">
        <v>191</v>
      </c>
      <c r="D2227" t="s">
        <v>249</v>
      </c>
      <c r="E2227" t="s">
        <v>250</v>
      </c>
      <c r="G2227" t="s">
        <v>19</v>
      </c>
      <c r="H2227" t="s">
        <v>28</v>
      </c>
      <c r="I2227" t="s">
        <v>26</v>
      </c>
      <c r="J2227" t="s">
        <v>27</v>
      </c>
      <c r="K2227">
        <v>1979</v>
      </c>
      <c r="L2227">
        <v>42.2</v>
      </c>
      <c r="M2227" t="s">
        <v>195</v>
      </c>
      <c r="N2227">
        <v>46.81</v>
      </c>
      <c r="P2227" cm="1">
        <f t="array" ref="P2227">IF(Q2227&gt;0,INDEX(Q2227:Q23951,MATCH(TRUE,INDEX(Q2227:Q23951="",,),0)-1),"")</f>
        <v>7</v>
      </c>
      <c r="Q2227">
        <v>5</v>
      </c>
      <c r="R2227">
        <f t="shared" si="36"/>
        <v>0</v>
      </c>
    </row>
    <row r="2228" spans="1:18" x14ac:dyDescent="0.3">
      <c r="A2228" t="s">
        <v>190</v>
      </c>
      <c r="B2228" s="1">
        <v>38489</v>
      </c>
      <c r="C2228" t="s">
        <v>191</v>
      </c>
      <c r="D2228" t="s">
        <v>249</v>
      </c>
      <c r="E2228" t="s">
        <v>250</v>
      </c>
      <c r="G2228" s="6" t="s">
        <v>29</v>
      </c>
      <c r="H2228" t="s">
        <v>148</v>
      </c>
      <c r="I2228" t="s">
        <v>26</v>
      </c>
      <c r="J2228" t="s">
        <v>27</v>
      </c>
      <c r="K2228">
        <v>10</v>
      </c>
      <c r="L2228">
        <v>11.15</v>
      </c>
      <c r="M2228" t="s">
        <v>195</v>
      </c>
      <c r="N2228">
        <v>11.15</v>
      </c>
      <c r="P2228" cm="1">
        <f t="array" ref="P2228">IF(Q2228&gt;0,INDEX(Q2228:Q23952,MATCH(TRUE,INDEX(Q2228:Q23952="",,),0)-1),"")</f>
        <v>7</v>
      </c>
      <c r="Q2228">
        <v>5</v>
      </c>
      <c r="R2228">
        <f t="shared" ref="R2228:R2291" si="37">IF(P2228="","",0)</f>
        <v>0</v>
      </c>
    </row>
    <row r="2229" spans="1:18" x14ac:dyDescent="0.3">
      <c r="A2229" t="s">
        <v>190</v>
      </c>
      <c r="B2229" s="1">
        <v>38489</v>
      </c>
      <c r="C2229" t="s">
        <v>191</v>
      </c>
      <c r="D2229" t="s">
        <v>249</v>
      </c>
      <c r="E2229" t="s">
        <v>250</v>
      </c>
      <c r="G2229" s="6" t="s">
        <v>29</v>
      </c>
      <c r="H2229" t="s">
        <v>198</v>
      </c>
      <c r="I2229" t="s">
        <v>26</v>
      </c>
      <c r="J2229" t="s">
        <v>27</v>
      </c>
      <c r="K2229">
        <v>40</v>
      </c>
      <c r="L2229">
        <v>11.6</v>
      </c>
      <c r="M2229" t="s">
        <v>195</v>
      </c>
      <c r="N2229">
        <v>11.6</v>
      </c>
      <c r="P2229" cm="1">
        <f t="array" ref="P2229">IF(Q2229&gt;0,INDEX(Q2229:Q23953,MATCH(TRUE,INDEX(Q2229:Q23953="",,),0)-1),"")</f>
        <v>7</v>
      </c>
      <c r="Q2229">
        <v>5</v>
      </c>
      <c r="R2229">
        <f t="shared" si="37"/>
        <v>0</v>
      </c>
    </row>
    <row r="2230" spans="1:18" x14ac:dyDescent="0.3">
      <c r="A2230" t="s">
        <v>190</v>
      </c>
      <c r="B2230" s="1">
        <v>38489</v>
      </c>
      <c r="C2230" t="s">
        <v>191</v>
      </c>
      <c r="D2230" t="s">
        <v>249</v>
      </c>
      <c r="E2230" t="s">
        <v>250</v>
      </c>
      <c r="G2230" t="s">
        <v>19</v>
      </c>
      <c r="H2230" t="s">
        <v>122</v>
      </c>
      <c r="I2230" t="s">
        <v>26</v>
      </c>
      <c r="J2230" t="s">
        <v>27</v>
      </c>
      <c r="K2230">
        <v>553</v>
      </c>
      <c r="L2230">
        <v>12.3</v>
      </c>
      <c r="M2230" t="s">
        <v>243</v>
      </c>
      <c r="N2230">
        <v>20</v>
      </c>
      <c r="P2230" cm="1">
        <f t="array" ref="P2230">IF(Q2230&gt;0,INDEX(Q2230:Q23954,MATCH(TRUE,INDEX(Q2230:Q23954="",,),0)-1),"")</f>
        <v>7</v>
      </c>
      <c r="Q2230">
        <v>6</v>
      </c>
      <c r="R2230">
        <f t="shared" si="37"/>
        <v>0</v>
      </c>
    </row>
    <row r="2231" spans="1:18" x14ac:dyDescent="0.3">
      <c r="A2231" t="s">
        <v>190</v>
      </c>
      <c r="B2231" s="1">
        <v>38489</v>
      </c>
      <c r="C2231" t="s">
        <v>191</v>
      </c>
      <c r="D2231" t="s">
        <v>249</v>
      </c>
      <c r="E2231" t="s">
        <v>250</v>
      </c>
      <c r="G2231" t="s">
        <v>19</v>
      </c>
      <c r="H2231" t="s">
        <v>28</v>
      </c>
      <c r="I2231" t="s">
        <v>26</v>
      </c>
      <c r="J2231" t="s">
        <v>27</v>
      </c>
      <c r="K2231">
        <v>1979</v>
      </c>
      <c r="L2231">
        <v>42.2</v>
      </c>
      <c r="M2231" t="s">
        <v>243</v>
      </c>
      <c r="N2231">
        <v>50</v>
      </c>
      <c r="P2231" cm="1">
        <f t="array" ref="P2231">IF(Q2231&gt;0,INDEX(Q2231:Q23955,MATCH(TRUE,INDEX(Q2231:Q23955="",,),0)-1),"")</f>
        <v>7</v>
      </c>
      <c r="Q2231">
        <v>6</v>
      </c>
      <c r="R2231">
        <f t="shared" si="37"/>
        <v>0</v>
      </c>
    </row>
    <row r="2232" spans="1:18" x14ac:dyDescent="0.3">
      <c r="A2232" t="s">
        <v>190</v>
      </c>
      <c r="B2232" s="1">
        <v>38489</v>
      </c>
      <c r="C2232" t="s">
        <v>191</v>
      </c>
      <c r="D2232" t="s">
        <v>249</v>
      </c>
      <c r="E2232" t="s">
        <v>250</v>
      </c>
      <c r="G2232" s="6" t="s">
        <v>29</v>
      </c>
      <c r="H2232" t="s">
        <v>148</v>
      </c>
      <c r="I2232" t="s">
        <v>26</v>
      </c>
      <c r="J2232" t="s">
        <v>27</v>
      </c>
      <c r="K2232">
        <v>10</v>
      </c>
      <c r="L2232">
        <v>11.15</v>
      </c>
      <c r="M2232" t="s">
        <v>243</v>
      </c>
      <c r="N2232">
        <v>11.15</v>
      </c>
      <c r="P2232" cm="1">
        <f t="array" ref="P2232">IF(Q2232&gt;0,INDEX(Q2232:Q23956,MATCH(TRUE,INDEX(Q2232:Q23956="",,),0)-1),"")</f>
        <v>7</v>
      </c>
      <c r="Q2232">
        <v>6</v>
      </c>
      <c r="R2232">
        <f t="shared" si="37"/>
        <v>0</v>
      </c>
    </row>
    <row r="2233" spans="1:18" x14ac:dyDescent="0.3">
      <c r="A2233" t="s">
        <v>190</v>
      </c>
      <c r="B2233" s="1">
        <v>38489</v>
      </c>
      <c r="C2233" t="s">
        <v>191</v>
      </c>
      <c r="D2233" t="s">
        <v>249</v>
      </c>
      <c r="E2233" t="s">
        <v>250</v>
      </c>
      <c r="G2233" s="6" t="s">
        <v>29</v>
      </c>
      <c r="H2233" t="s">
        <v>198</v>
      </c>
      <c r="I2233" t="s">
        <v>26</v>
      </c>
      <c r="J2233" t="s">
        <v>27</v>
      </c>
      <c r="K2233">
        <v>40</v>
      </c>
      <c r="L2233">
        <v>11.6</v>
      </c>
      <c r="M2233" t="s">
        <v>243</v>
      </c>
      <c r="N2233">
        <v>11.6</v>
      </c>
      <c r="P2233" cm="1">
        <f t="array" ref="P2233">IF(Q2233&gt;0,INDEX(Q2233:Q23957,MATCH(TRUE,INDEX(Q2233:Q23957="",,),0)-1),"")</f>
        <v>7</v>
      </c>
      <c r="Q2233">
        <v>6</v>
      </c>
      <c r="R2233">
        <f t="shared" si="37"/>
        <v>0</v>
      </c>
    </row>
    <row r="2234" spans="1:18" x14ac:dyDescent="0.3">
      <c r="A2234" t="s">
        <v>190</v>
      </c>
      <c r="B2234" s="1">
        <v>38489</v>
      </c>
      <c r="C2234" t="s">
        <v>191</v>
      </c>
      <c r="D2234" t="s">
        <v>249</v>
      </c>
      <c r="E2234" t="s">
        <v>250</v>
      </c>
      <c r="G2234" t="s">
        <v>19</v>
      </c>
      <c r="H2234" t="s">
        <v>122</v>
      </c>
      <c r="I2234" t="s">
        <v>26</v>
      </c>
      <c r="J2234" t="s">
        <v>27</v>
      </c>
      <c r="K2234">
        <v>553</v>
      </c>
      <c r="L2234">
        <v>12.3</v>
      </c>
      <c r="M2234" t="s">
        <v>226</v>
      </c>
      <c r="N2234">
        <v>13</v>
      </c>
      <c r="P2234" cm="1">
        <f t="array" ref="P2234">IF(Q2234&gt;0,INDEX(Q2234:Q23958,MATCH(TRUE,INDEX(Q2234:Q23958="",,),0)-1),"")</f>
        <v>7</v>
      </c>
      <c r="Q2234">
        <v>7</v>
      </c>
      <c r="R2234">
        <f t="shared" si="37"/>
        <v>0</v>
      </c>
    </row>
    <row r="2235" spans="1:18" x14ac:dyDescent="0.3">
      <c r="A2235" t="s">
        <v>190</v>
      </c>
      <c r="B2235" s="1">
        <v>38489</v>
      </c>
      <c r="C2235" t="s">
        <v>191</v>
      </c>
      <c r="D2235" t="s">
        <v>249</v>
      </c>
      <c r="E2235" t="s">
        <v>250</v>
      </c>
      <c r="G2235" t="s">
        <v>19</v>
      </c>
      <c r="H2235" t="s">
        <v>28</v>
      </c>
      <c r="I2235" t="s">
        <v>26</v>
      </c>
      <c r="J2235" t="s">
        <v>27</v>
      </c>
      <c r="K2235">
        <v>1979</v>
      </c>
      <c r="L2235">
        <v>42.2</v>
      </c>
      <c r="M2235" t="s">
        <v>226</v>
      </c>
      <c r="N2235">
        <v>44</v>
      </c>
      <c r="P2235" cm="1">
        <f t="array" ref="P2235">IF(Q2235&gt;0,INDEX(Q2235:Q23959,MATCH(TRUE,INDEX(Q2235:Q23959="",,),0)-1),"")</f>
        <v>7</v>
      </c>
      <c r="Q2235">
        <v>7</v>
      </c>
      <c r="R2235">
        <f t="shared" si="37"/>
        <v>0</v>
      </c>
    </row>
    <row r="2236" spans="1:18" x14ac:dyDescent="0.3">
      <c r="A2236" t="s">
        <v>190</v>
      </c>
      <c r="B2236" s="1">
        <v>38489</v>
      </c>
      <c r="C2236" t="s">
        <v>191</v>
      </c>
      <c r="D2236" t="s">
        <v>249</v>
      </c>
      <c r="E2236" t="s">
        <v>250</v>
      </c>
      <c r="G2236" s="6" t="s">
        <v>29</v>
      </c>
      <c r="H2236" t="s">
        <v>148</v>
      </c>
      <c r="I2236" t="s">
        <v>26</v>
      </c>
      <c r="J2236" t="s">
        <v>27</v>
      </c>
      <c r="K2236">
        <v>10</v>
      </c>
      <c r="L2236">
        <v>11.15</v>
      </c>
      <c r="M2236" t="s">
        <v>226</v>
      </c>
      <c r="N2236">
        <v>11.15</v>
      </c>
      <c r="P2236" cm="1">
        <f t="array" ref="P2236">IF(Q2236&gt;0,INDEX(Q2236:Q23960,MATCH(TRUE,INDEX(Q2236:Q23960="",,),0)-1),"")</f>
        <v>7</v>
      </c>
      <c r="Q2236">
        <v>7</v>
      </c>
      <c r="R2236">
        <f t="shared" si="37"/>
        <v>0</v>
      </c>
    </row>
    <row r="2237" spans="1:18" x14ac:dyDescent="0.3">
      <c r="A2237" t="s">
        <v>190</v>
      </c>
      <c r="B2237" s="1">
        <v>38489</v>
      </c>
      <c r="C2237" t="s">
        <v>191</v>
      </c>
      <c r="D2237" t="s">
        <v>249</v>
      </c>
      <c r="E2237" t="s">
        <v>250</v>
      </c>
      <c r="G2237" s="6" t="s">
        <v>29</v>
      </c>
      <c r="H2237" t="s">
        <v>198</v>
      </c>
      <c r="I2237" t="s">
        <v>26</v>
      </c>
      <c r="J2237" t="s">
        <v>27</v>
      </c>
      <c r="K2237">
        <v>40</v>
      </c>
      <c r="L2237">
        <v>11.6</v>
      </c>
      <c r="M2237" t="s">
        <v>226</v>
      </c>
      <c r="N2237">
        <v>11.6</v>
      </c>
      <c r="P2237" cm="1">
        <f t="array" ref="P2237">IF(Q2237&gt;0,INDEX(Q2237:Q23961,MATCH(TRUE,INDEX(Q2237:Q23961="",,),0)-1),"")</f>
        <v>7</v>
      </c>
      <c r="Q2237">
        <v>7</v>
      </c>
      <c r="R2237">
        <f t="shared" si="37"/>
        <v>0</v>
      </c>
    </row>
    <row r="2238" spans="1:18" x14ac:dyDescent="0.3">
      <c r="P2238" t="str" cm="1">
        <f t="array" ref="P2238">IF(Q2238&gt;0,INDEX(Q2238:Q23962,MATCH(TRUE,INDEX(Q2238:Q23962="",,),0)-1),"")</f>
        <v/>
      </c>
      <c r="R2238" t="str">
        <f t="shared" si="37"/>
        <v/>
      </c>
    </row>
    <row r="2239" spans="1:18" x14ac:dyDescent="0.3">
      <c r="A2239" t="s">
        <v>190</v>
      </c>
      <c r="B2239" s="1">
        <v>38412</v>
      </c>
      <c r="C2239" t="s">
        <v>191</v>
      </c>
      <c r="D2239" t="s">
        <v>251</v>
      </c>
      <c r="E2239" t="s">
        <v>252</v>
      </c>
      <c r="G2239" t="s">
        <v>19</v>
      </c>
      <c r="H2239" t="s">
        <v>53</v>
      </c>
      <c r="I2239" t="s">
        <v>26</v>
      </c>
      <c r="J2239" t="s">
        <v>27</v>
      </c>
      <c r="K2239">
        <v>24.7</v>
      </c>
      <c r="L2239">
        <v>14</v>
      </c>
      <c r="M2239" t="s">
        <v>244</v>
      </c>
      <c r="N2239">
        <v>15</v>
      </c>
      <c r="O2239" t="s">
        <v>24</v>
      </c>
      <c r="P2239" cm="1">
        <f t="array" ref="P2239">IF(Q2239&gt;0,INDEX(Q2239:Q23963,MATCH(TRUE,INDEX(Q2239:Q23963="",,),0)-1),"")</f>
        <v>3</v>
      </c>
      <c r="Q2239">
        <v>1</v>
      </c>
      <c r="R2239">
        <f t="shared" si="37"/>
        <v>0</v>
      </c>
    </row>
    <row r="2240" spans="1:18" x14ac:dyDescent="0.3">
      <c r="A2240" t="s">
        <v>190</v>
      </c>
      <c r="B2240" s="1">
        <v>38412</v>
      </c>
      <c r="C2240" t="s">
        <v>191</v>
      </c>
      <c r="D2240" t="s">
        <v>251</v>
      </c>
      <c r="E2240" t="s">
        <v>252</v>
      </c>
      <c r="G2240" t="s">
        <v>19</v>
      </c>
      <c r="H2240" t="s">
        <v>70</v>
      </c>
      <c r="I2240" t="s">
        <v>26</v>
      </c>
      <c r="J2240" t="s">
        <v>27</v>
      </c>
      <c r="K2240">
        <v>34</v>
      </c>
      <c r="L2240">
        <v>11.75</v>
      </c>
      <c r="M2240" t="s">
        <v>244</v>
      </c>
      <c r="N2240">
        <v>15</v>
      </c>
      <c r="O2240" t="s">
        <v>24</v>
      </c>
      <c r="P2240" cm="1">
        <f t="array" ref="P2240">IF(Q2240&gt;0,INDEX(Q2240:Q23964,MATCH(TRUE,INDEX(Q2240:Q23964="",,),0)-1),"")</f>
        <v>3</v>
      </c>
      <c r="Q2240">
        <v>1</v>
      </c>
      <c r="R2240">
        <f t="shared" si="37"/>
        <v>0</v>
      </c>
    </row>
    <row r="2241" spans="1:18" x14ac:dyDescent="0.3">
      <c r="A2241" t="s">
        <v>190</v>
      </c>
      <c r="B2241" s="1">
        <v>38412</v>
      </c>
      <c r="C2241" t="s">
        <v>191</v>
      </c>
      <c r="D2241" t="s">
        <v>251</v>
      </c>
      <c r="E2241" t="s">
        <v>252</v>
      </c>
      <c r="G2241" t="s">
        <v>19</v>
      </c>
      <c r="H2241" t="s">
        <v>64</v>
      </c>
      <c r="I2241" t="s">
        <v>26</v>
      </c>
      <c r="J2241" t="s">
        <v>27</v>
      </c>
      <c r="K2241">
        <v>56.9</v>
      </c>
      <c r="L2241">
        <v>12</v>
      </c>
      <c r="M2241" t="s">
        <v>244</v>
      </c>
      <c r="N2241">
        <v>14.75</v>
      </c>
      <c r="O2241" t="s">
        <v>24</v>
      </c>
      <c r="P2241" cm="1">
        <f t="array" ref="P2241">IF(Q2241&gt;0,INDEX(Q2241:Q23965,MATCH(TRUE,INDEX(Q2241:Q23965="",,),0)-1),"")</f>
        <v>3</v>
      </c>
      <c r="Q2241">
        <v>1</v>
      </c>
      <c r="R2241">
        <f t="shared" si="37"/>
        <v>0</v>
      </c>
    </row>
    <row r="2242" spans="1:18" x14ac:dyDescent="0.3">
      <c r="A2242" t="s">
        <v>190</v>
      </c>
      <c r="B2242" s="1">
        <v>38412</v>
      </c>
      <c r="C2242" t="s">
        <v>191</v>
      </c>
      <c r="D2242" t="s">
        <v>251</v>
      </c>
      <c r="E2242" t="s">
        <v>252</v>
      </c>
      <c r="G2242" s="6" t="s">
        <v>29</v>
      </c>
      <c r="H2242" t="s">
        <v>30</v>
      </c>
      <c r="I2242" t="s">
        <v>21</v>
      </c>
      <c r="J2242" t="s">
        <v>22</v>
      </c>
      <c r="K2242">
        <v>1</v>
      </c>
      <c r="L2242">
        <v>224</v>
      </c>
      <c r="M2242" t="s">
        <v>244</v>
      </c>
      <c r="N2242">
        <v>224</v>
      </c>
      <c r="O2242" t="s">
        <v>24</v>
      </c>
      <c r="P2242" cm="1">
        <f t="array" ref="P2242">IF(Q2242&gt;0,INDEX(Q2242:Q23966,MATCH(TRUE,INDEX(Q2242:Q23966="",,),0)-1),"")</f>
        <v>3</v>
      </c>
      <c r="Q2242">
        <v>1</v>
      </c>
      <c r="R2242">
        <f t="shared" si="37"/>
        <v>0</v>
      </c>
    </row>
    <row r="2243" spans="1:18" x14ac:dyDescent="0.3">
      <c r="A2243" t="s">
        <v>190</v>
      </c>
      <c r="B2243" s="1">
        <v>38412</v>
      </c>
      <c r="C2243" t="s">
        <v>191</v>
      </c>
      <c r="D2243" t="s">
        <v>251</v>
      </c>
      <c r="E2243" t="s">
        <v>252</v>
      </c>
      <c r="G2243" s="6" t="s">
        <v>29</v>
      </c>
      <c r="H2243" t="s">
        <v>20</v>
      </c>
      <c r="I2243" t="s">
        <v>21</v>
      </c>
      <c r="J2243" t="s">
        <v>22</v>
      </c>
      <c r="K2243">
        <v>0.2</v>
      </c>
      <c r="L2243">
        <v>561</v>
      </c>
      <c r="M2243" t="s">
        <v>244</v>
      </c>
      <c r="N2243">
        <v>561</v>
      </c>
      <c r="O2243" t="s">
        <v>24</v>
      </c>
      <c r="P2243" cm="1">
        <f t="array" ref="P2243">IF(Q2243&gt;0,INDEX(Q2243:Q23967,MATCH(TRUE,INDEX(Q2243:Q23967="",,),0)-1),"")</f>
        <v>3</v>
      </c>
      <c r="Q2243">
        <v>1</v>
      </c>
      <c r="R2243">
        <f t="shared" si="37"/>
        <v>0</v>
      </c>
    </row>
    <row r="2244" spans="1:18" x14ac:dyDescent="0.3">
      <c r="A2244" t="s">
        <v>190</v>
      </c>
      <c r="B2244" s="1">
        <v>38412</v>
      </c>
      <c r="C2244" t="s">
        <v>191</v>
      </c>
      <c r="D2244" t="s">
        <v>251</v>
      </c>
      <c r="E2244" t="s">
        <v>252</v>
      </c>
      <c r="G2244" s="6" t="s">
        <v>29</v>
      </c>
      <c r="H2244" t="s">
        <v>197</v>
      </c>
      <c r="I2244" t="s">
        <v>21</v>
      </c>
      <c r="J2244" t="s">
        <v>22</v>
      </c>
      <c r="K2244">
        <v>0.2</v>
      </c>
      <c r="L2244">
        <v>39</v>
      </c>
      <c r="M2244" t="s">
        <v>244</v>
      </c>
      <c r="N2244">
        <v>39</v>
      </c>
      <c r="O2244" t="s">
        <v>24</v>
      </c>
      <c r="P2244" cm="1">
        <f t="array" ref="P2244">IF(Q2244&gt;0,INDEX(Q2244:Q23968,MATCH(TRUE,INDEX(Q2244:Q23968="",,),0)-1),"")</f>
        <v>3</v>
      </c>
      <c r="Q2244">
        <v>1</v>
      </c>
      <c r="R2244">
        <f t="shared" si="37"/>
        <v>0</v>
      </c>
    </row>
    <row r="2245" spans="1:18" x14ac:dyDescent="0.3">
      <c r="A2245" t="s">
        <v>190</v>
      </c>
      <c r="B2245" s="1">
        <v>38412</v>
      </c>
      <c r="C2245" t="s">
        <v>191</v>
      </c>
      <c r="D2245" t="s">
        <v>251</v>
      </c>
      <c r="E2245" t="s">
        <v>252</v>
      </c>
      <c r="G2245" t="s">
        <v>19</v>
      </c>
      <c r="H2245" t="s">
        <v>53</v>
      </c>
      <c r="I2245" t="s">
        <v>26</v>
      </c>
      <c r="J2245" t="s">
        <v>27</v>
      </c>
      <c r="K2245">
        <v>24.7</v>
      </c>
      <c r="L2245">
        <v>14</v>
      </c>
      <c r="M2245" t="s">
        <v>226</v>
      </c>
      <c r="N2245">
        <v>15</v>
      </c>
      <c r="P2245" cm="1">
        <f t="array" ref="P2245">IF(Q2245&gt;0,INDEX(Q2245:Q23969,MATCH(TRUE,INDEX(Q2245:Q23969="",,),0)-1),"")</f>
        <v>3</v>
      </c>
      <c r="Q2245">
        <v>2</v>
      </c>
      <c r="R2245">
        <f t="shared" si="37"/>
        <v>0</v>
      </c>
    </row>
    <row r="2246" spans="1:18" x14ac:dyDescent="0.3">
      <c r="A2246" t="s">
        <v>190</v>
      </c>
      <c r="B2246" s="1">
        <v>38412</v>
      </c>
      <c r="C2246" t="s">
        <v>191</v>
      </c>
      <c r="D2246" t="s">
        <v>251</v>
      </c>
      <c r="E2246" t="s">
        <v>252</v>
      </c>
      <c r="G2246" t="s">
        <v>19</v>
      </c>
      <c r="H2246" t="s">
        <v>70</v>
      </c>
      <c r="I2246" t="s">
        <v>26</v>
      </c>
      <c r="J2246" t="s">
        <v>27</v>
      </c>
      <c r="K2246">
        <v>34</v>
      </c>
      <c r="L2246">
        <v>11.75</v>
      </c>
      <c r="M2246" t="s">
        <v>226</v>
      </c>
      <c r="N2246">
        <v>12</v>
      </c>
      <c r="P2246" cm="1">
        <f t="array" ref="P2246">IF(Q2246&gt;0,INDEX(Q2246:Q23970,MATCH(TRUE,INDEX(Q2246:Q23970="",,),0)-1),"")</f>
        <v>3</v>
      </c>
      <c r="Q2246">
        <v>2</v>
      </c>
      <c r="R2246">
        <f t="shared" si="37"/>
        <v>0</v>
      </c>
    </row>
    <row r="2247" spans="1:18" x14ac:dyDescent="0.3">
      <c r="A2247" t="s">
        <v>190</v>
      </c>
      <c r="B2247" s="1">
        <v>38412</v>
      </c>
      <c r="C2247" t="s">
        <v>191</v>
      </c>
      <c r="D2247" t="s">
        <v>251</v>
      </c>
      <c r="E2247" t="s">
        <v>252</v>
      </c>
      <c r="G2247" t="s">
        <v>19</v>
      </c>
      <c r="H2247" t="s">
        <v>64</v>
      </c>
      <c r="I2247" t="s">
        <v>26</v>
      </c>
      <c r="J2247" t="s">
        <v>27</v>
      </c>
      <c r="K2247">
        <v>56.9</v>
      </c>
      <c r="L2247">
        <v>12</v>
      </c>
      <c r="M2247" t="s">
        <v>226</v>
      </c>
      <c r="N2247">
        <v>15</v>
      </c>
      <c r="P2247" cm="1">
        <f t="array" ref="P2247">IF(Q2247&gt;0,INDEX(Q2247:Q23971,MATCH(TRUE,INDEX(Q2247:Q23971="",,),0)-1),"")</f>
        <v>3</v>
      </c>
      <c r="Q2247">
        <v>2</v>
      </c>
      <c r="R2247">
        <f t="shared" si="37"/>
        <v>0</v>
      </c>
    </row>
    <row r="2248" spans="1:18" x14ac:dyDescent="0.3">
      <c r="A2248" t="s">
        <v>190</v>
      </c>
      <c r="B2248" s="1">
        <v>38412</v>
      </c>
      <c r="C2248" t="s">
        <v>191</v>
      </c>
      <c r="D2248" t="s">
        <v>251</v>
      </c>
      <c r="E2248" t="s">
        <v>252</v>
      </c>
      <c r="G2248" s="6" t="s">
        <v>29</v>
      </c>
      <c r="H2248" t="s">
        <v>30</v>
      </c>
      <c r="I2248" t="s">
        <v>21</v>
      </c>
      <c r="J2248" t="s">
        <v>22</v>
      </c>
      <c r="K2248">
        <v>1</v>
      </c>
      <c r="L2248">
        <v>224</v>
      </c>
      <c r="M2248" t="s">
        <v>226</v>
      </c>
      <c r="N2248">
        <v>224</v>
      </c>
      <c r="P2248" cm="1">
        <f t="array" ref="P2248">IF(Q2248&gt;0,INDEX(Q2248:Q23972,MATCH(TRUE,INDEX(Q2248:Q23972="",,),0)-1),"")</f>
        <v>3</v>
      </c>
      <c r="Q2248">
        <v>2</v>
      </c>
      <c r="R2248">
        <f t="shared" si="37"/>
        <v>0</v>
      </c>
    </row>
    <row r="2249" spans="1:18" x14ac:dyDescent="0.3">
      <c r="A2249" t="s">
        <v>190</v>
      </c>
      <c r="B2249" s="1">
        <v>38412</v>
      </c>
      <c r="C2249" t="s">
        <v>191</v>
      </c>
      <c r="D2249" t="s">
        <v>251</v>
      </c>
      <c r="E2249" t="s">
        <v>252</v>
      </c>
      <c r="G2249" s="6" t="s">
        <v>29</v>
      </c>
      <c r="H2249" t="s">
        <v>20</v>
      </c>
      <c r="I2249" t="s">
        <v>21</v>
      </c>
      <c r="J2249" t="s">
        <v>22</v>
      </c>
      <c r="K2249">
        <v>0.2</v>
      </c>
      <c r="L2249">
        <v>561</v>
      </c>
      <c r="M2249" t="s">
        <v>226</v>
      </c>
      <c r="N2249">
        <v>561</v>
      </c>
      <c r="P2249" cm="1">
        <f t="array" ref="P2249">IF(Q2249&gt;0,INDEX(Q2249:Q23973,MATCH(TRUE,INDEX(Q2249:Q23973="",,),0)-1),"")</f>
        <v>3</v>
      </c>
      <c r="Q2249">
        <v>2</v>
      </c>
      <c r="R2249">
        <f t="shared" si="37"/>
        <v>0</v>
      </c>
    </row>
    <row r="2250" spans="1:18" x14ac:dyDescent="0.3">
      <c r="A2250" t="s">
        <v>190</v>
      </c>
      <c r="B2250" s="1">
        <v>38412</v>
      </c>
      <c r="C2250" t="s">
        <v>191</v>
      </c>
      <c r="D2250" t="s">
        <v>251</v>
      </c>
      <c r="E2250" t="s">
        <v>252</v>
      </c>
      <c r="G2250" s="6" t="s">
        <v>29</v>
      </c>
      <c r="H2250" t="s">
        <v>197</v>
      </c>
      <c r="I2250" t="s">
        <v>21</v>
      </c>
      <c r="J2250" t="s">
        <v>22</v>
      </c>
      <c r="K2250">
        <v>0.2</v>
      </c>
      <c r="L2250">
        <v>39</v>
      </c>
      <c r="M2250" t="s">
        <v>226</v>
      </c>
      <c r="N2250">
        <v>39</v>
      </c>
      <c r="P2250" cm="1">
        <f t="array" ref="P2250">IF(Q2250&gt;0,INDEX(Q2250:Q23974,MATCH(TRUE,INDEX(Q2250:Q23974="",,),0)-1),"")</f>
        <v>3</v>
      </c>
      <c r="Q2250">
        <v>2</v>
      </c>
      <c r="R2250">
        <f t="shared" si="37"/>
        <v>0</v>
      </c>
    </row>
    <row r="2251" spans="1:18" x14ac:dyDescent="0.3">
      <c r="A2251" t="s">
        <v>190</v>
      </c>
      <c r="B2251" s="1">
        <v>38412</v>
      </c>
      <c r="C2251" t="s">
        <v>191</v>
      </c>
      <c r="D2251" t="s">
        <v>251</v>
      </c>
      <c r="E2251" t="s">
        <v>252</v>
      </c>
      <c r="G2251" t="s">
        <v>19</v>
      </c>
      <c r="H2251" t="s">
        <v>53</v>
      </c>
      <c r="I2251" t="s">
        <v>26</v>
      </c>
      <c r="J2251" t="s">
        <v>27</v>
      </c>
      <c r="K2251">
        <v>24.7</v>
      </c>
      <c r="L2251">
        <v>14</v>
      </c>
      <c r="M2251" t="s">
        <v>224</v>
      </c>
      <c r="N2251">
        <v>16</v>
      </c>
      <c r="P2251" cm="1">
        <f t="array" ref="P2251">IF(Q2251&gt;0,INDEX(Q2251:Q23975,MATCH(TRUE,INDEX(Q2251:Q23975="",,),0)-1),"")</f>
        <v>3</v>
      </c>
      <c r="Q2251">
        <v>3</v>
      </c>
      <c r="R2251">
        <f t="shared" si="37"/>
        <v>0</v>
      </c>
    </row>
    <row r="2252" spans="1:18" x14ac:dyDescent="0.3">
      <c r="A2252" t="s">
        <v>190</v>
      </c>
      <c r="B2252" s="1">
        <v>38412</v>
      </c>
      <c r="C2252" t="s">
        <v>191</v>
      </c>
      <c r="D2252" t="s">
        <v>251</v>
      </c>
      <c r="E2252" t="s">
        <v>252</v>
      </c>
      <c r="G2252" t="s">
        <v>19</v>
      </c>
      <c r="H2252" t="s">
        <v>70</v>
      </c>
      <c r="I2252" t="s">
        <v>26</v>
      </c>
      <c r="J2252" t="s">
        <v>27</v>
      </c>
      <c r="K2252">
        <v>34</v>
      </c>
      <c r="L2252">
        <v>11.75</v>
      </c>
      <c r="M2252" t="s">
        <v>224</v>
      </c>
      <c r="N2252">
        <v>12.75</v>
      </c>
      <c r="P2252" cm="1">
        <f t="array" ref="P2252">IF(Q2252&gt;0,INDEX(Q2252:Q23976,MATCH(TRUE,INDEX(Q2252:Q23976="",,),0)-1),"")</f>
        <v>3</v>
      </c>
      <c r="Q2252">
        <v>3</v>
      </c>
      <c r="R2252">
        <f t="shared" si="37"/>
        <v>0</v>
      </c>
    </row>
    <row r="2253" spans="1:18" x14ac:dyDescent="0.3">
      <c r="A2253" t="s">
        <v>190</v>
      </c>
      <c r="B2253" s="1">
        <v>38412</v>
      </c>
      <c r="C2253" t="s">
        <v>191</v>
      </c>
      <c r="D2253" t="s">
        <v>251</v>
      </c>
      <c r="E2253" t="s">
        <v>252</v>
      </c>
      <c r="G2253" t="s">
        <v>19</v>
      </c>
      <c r="H2253" t="s">
        <v>64</v>
      </c>
      <c r="I2253" t="s">
        <v>26</v>
      </c>
      <c r="J2253" t="s">
        <v>27</v>
      </c>
      <c r="K2253">
        <v>56.9</v>
      </c>
      <c r="L2253">
        <v>12</v>
      </c>
      <c r="M2253" t="s">
        <v>224</v>
      </c>
      <c r="N2253">
        <v>14</v>
      </c>
      <c r="P2253" cm="1">
        <f t="array" ref="P2253">IF(Q2253&gt;0,INDEX(Q2253:Q23977,MATCH(TRUE,INDEX(Q2253:Q23977="",,),0)-1),"")</f>
        <v>3</v>
      </c>
      <c r="Q2253">
        <v>3</v>
      </c>
      <c r="R2253">
        <f t="shared" si="37"/>
        <v>0</v>
      </c>
    </row>
    <row r="2254" spans="1:18" x14ac:dyDescent="0.3">
      <c r="A2254" t="s">
        <v>190</v>
      </c>
      <c r="B2254" s="1">
        <v>38412</v>
      </c>
      <c r="C2254" t="s">
        <v>191</v>
      </c>
      <c r="D2254" t="s">
        <v>251</v>
      </c>
      <c r="E2254" t="s">
        <v>252</v>
      </c>
      <c r="G2254" s="6" t="s">
        <v>29</v>
      </c>
      <c r="H2254" t="s">
        <v>30</v>
      </c>
      <c r="I2254" t="s">
        <v>21</v>
      </c>
      <c r="J2254" t="s">
        <v>22</v>
      </c>
      <c r="K2254">
        <v>1</v>
      </c>
      <c r="L2254">
        <v>224</v>
      </c>
      <c r="M2254" t="s">
        <v>224</v>
      </c>
      <c r="N2254">
        <v>224</v>
      </c>
      <c r="P2254" cm="1">
        <f t="array" ref="P2254">IF(Q2254&gt;0,INDEX(Q2254:Q23978,MATCH(TRUE,INDEX(Q2254:Q23978="",,),0)-1),"")</f>
        <v>3</v>
      </c>
      <c r="Q2254">
        <v>3</v>
      </c>
      <c r="R2254">
        <f t="shared" si="37"/>
        <v>0</v>
      </c>
    </row>
    <row r="2255" spans="1:18" x14ac:dyDescent="0.3">
      <c r="A2255" t="s">
        <v>190</v>
      </c>
      <c r="B2255" s="1">
        <v>38412</v>
      </c>
      <c r="C2255" t="s">
        <v>191</v>
      </c>
      <c r="D2255" t="s">
        <v>251</v>
      </c>
      <c r="E2255" t="s">
        <v>252</v>
      </c>
      <c r="G2255" s="6" t="s">
        <v>29</v>
      </c>
      <c r="H2255" t="s">
        <v>20</v>
      </c>
      <c r="I2255" t="s">
        <v>21</v>
      </c>
      <c r="J2255" t="s">
        <v>22</v>
      </c>
      <c r="K2255">
        <v>0.2</v>
      </c>
      <c r="L2255">
        <v>561</v>
      </c>
      <c r="M2255" t="s">
        <v>224</v>
      </c>
      <c r="N2255">
        <v>561</v>
      </c>
      <c r="P2255" cm="1">
        <f t="array" ref="P2255">IF(Q2255&gt;0,INDEX(Q2255:Q23979,MATCH(TRUE,INDEX(Q2255:Q23979="",,),0)-1),"")</f>
        <v>3</v>
      </c>
      <c r="Q2255">
        <v>3</v>
      </c>
      <c r="R2255">
        <f t="shared" si="37"/>
        <v>0</v>
      </c>
    </row>
    <row r="2256" spans="1:18" x14ac:dyDescent="0.3">
      <c r="A2256" t="s">
        <v>190</v>
      </c>
      <c r="B2256" s="1">
        <v>38412</v>
      </c>
      <c r="C2256" t="s">
        <v>191</v>
      </c>
      <c r="D2256" t="s">
        <v>251</v>
      </c>
      <c r="E2256" t="s">
        <v>252</v>
      </c>
      <c r="G2256" s="6" t="s">
        <v>29</v>
      </c>
      <c r="H2256" t="s">
        <v>197</v>
      </c>
      <c r="I2256" t="s">
        <v>21</v>
      </c>
      <c r="J2256" t="s">
        <v>22</v>
      </c>
      <c r="K2256">
        <v>0.2</v>
      </c>
      <c r="L2256">
        <v>39</v>
      </c>
      <c r="M2256" t="s">
        <v>224</v>
      </c>
      <c r="N2256">
        <v>39</v>
      </c>
      <c r="P2256" cm="1">
        <f t="array" ref="P2256">IF(Q2256&gt;0,INDEX(Q2256:Q23980,MATCH(TRUE,INDEX(Q2256:Q23980="",,),0)-1),"")</f>
        <v>3</v>
      </c>
      <c r="Q2256">
        <v>3</v>
      </c>
      <c r="R2256">
        <f t="shared" si="37"/>
        <v>0</v>
      </c>
    </row>
    <row r="2257" spans="1:18" x14ac:dyDescent="0.3">
      <c r="P2257" t="str" cm="1">
        <f t="array" ref="P2257">IF(Q2257&gt;0,INDEX(Q2257:Q23981,MATCH(TRUE,INDEX(Q2257:Q23981="",,),0)-1),"")</f>
        <v/>
      </c>
      <c r="R2257" t="str">
        <f t="shared" si="37"/>
        <v/>
      </c>
    </row>
    <row r="2258" spans="1:18" x14ac:dyDescent="0.3">
      <c r="A2258" t="s">
        <v>190</v>
      </c>
      <c r="B2258" s="1">
        <v>38365</v>
      </c>
      <c r="C2258" t="s">
        <v>191</v>
      </c>
      <c r="D2258" t="s">
        <v>253</v>
      </c>
      <c r="E2258" t="s">
        <v>254</v>
      </c>
      <c r="G2258" t="s">
        <v>19</v>
      </c>
      <c r="H2258" t="s">
        <v>194</v>
      </c>
      <c r="I2258" t="s">
        <v>21</v>
      </c>
      <c r="J2258" t="s">
        <v>22</v>
      </c>
      <c r="K2258">
        <v>26.9</v>
      </c>
      <c r="L2258">
        <v>579</v>
      </c>
      <c r="M2258" t="s">
        <v>255</v>
      </c>
      <c r="N2258">
        <v>625</v>
      </c>
      <c r="O2258" t="s">
        <v>24</v>
      </c>
      <c r="P2258" cm="1">
        <f t="array" ref="P2258">IF(Q2258&gt;0,INDEX(Q2258:Q23982,MATCH(TRUE,INDEX(Q2258:Q23982="",,),0)-1),"")</f>
        <v>2</v>
      </c>
      <c r="Q2258">
        <v>1</v>
      </c>
      <c r="R2258">
        <f t="shared" si="37"/>
        <v>0</v>
      </c>
    </row>
    <row r="2259" spans="1:18" x14ac:dyDescent="0.3">
      <c r="A2259" t="s">
        <v>190</v>
      </c>
      <c r="B2259" s="1">
        <v>38365</v>
      </c>
      <c r="C2259" t="s">
        <v>191</v>
      </c>
      <c r="D2259" t="s">
        <v>253</v>
      </c>
      <c r="E2259" t="s">
        <v>254</v>
      </c>
      <c r="G2259" t="s">
        <v>19</v>
      </c>
      <c r="H2259" t="s">
        <v>30</v>
      </c>
      <c r="I2259" t="s">
        <v>21</v>
      </c>
      <c r="J2259" t="s">
        <v>22</v>
      </c>
      <c r="K2259">
        <v>41.4</v>
      </c>
      <c r="L2259">
        <v>148</v>
      </c>
      <c r="M2259" t="s">
        <v>255</v>
      </c>
      <c r="N2259">
        <v>221</v>
      </c>
      <c r="O2259" t="s">
        <v>24</v>
      </c>
      <c r="P2259" cm="1">
        <f t="array" ref="P2259">IF(Q2259&gt;0,INDEX(Q2259:Q23983,MATCH(TRUE,INDEX(Q2259:Q23983="",,),0)-1),"")</f>
        <v>2</v>
      </c>
      <c r="Q2259">
        <v>1</v>
      </c>
      <c r="R2259">
        <f t="shared" si="37"/>
        <v>0</v>
      </c>
    </row>
    <row r="2260" spans="1:18" x14ac:dyDescent="0.3">
      <c r="A2260" t="s">
        <v>190</v>
      </c>
      <c r="B2260" s="1">
        <v>38365</v>
      </c>
      <c r="C2260" t="s">
        <v>191</v>
      </c>
      <c r="D2260" t="s">
        <v>253</v>
      </c>
      <c r="E2260" t="s">
        <v>254</v>
      </c>
      <c r="G2260" t="s">
        <v>19</v>
      </c>
      <c r="H2260" t="s">
        <v>196</v>
      </c>
      <c r="I2260" t="s">
        <v>21</v>
      </c>
      <c r="J2260" t="s">
        <v>22</v>
      </c>
      <c r="K2260">
        <v>2.1</v>
      </c>
      <c r="L2260">
        <v>305</v>
      </c>
      <c r="M2260" t="s">
        <v>255</v>
      </c>
      <c r="N2260">
        <v>325</v>
      </c>
      <c r="O2260" t="s">
        <v>24</v>
      </c>
      <c r="P2260" cm="1">
        <f t="array" ref="P2260">IF(Q2260&gt;0,INDEX(Q2260:Q23984,MATCH(TRUE,INDEX(Q2260:Q23984="",,),0)-1),"")</f>
        <v>2</v>
      </c>
      <c r="Q2260">
        <v>1</v>
      </c>
      <c r="R2260">
        <f t="shared" si="37"/>
        <v>0</v>
      </c>
    </row>
    <row r="2261" spans="1:18" x14ac:dyDescent="0.3">
      <c r="A2261" t="s">
        <v>190</v>
      </c>
      <c r="B2261" s="1">
        <v>38365</v>
      </c>
      <c r="C2261" t="s">
        <v>191</v>
      </c>
      <c r="D2261" t="s">
        <v>253</v>
      </c>
      <c r="E2261" t="s">
        <v>254</v>
      </c>
      <c r="G2261" t="s">
        <v>19</v>
      </c>
      <c r="H2261" t="s">
        <v>214</v>
      </c>
      <c r="I2261" t="s">
        <v>21</v>
      </c>
      <c r="J2261" t="s">
        <v>22</v>
      </c>
      <c r="K2261">
        <v>3.4</v>
      </c>
      <c r="L2261">
        <v>75</v>
      </c>
      <c r="M2261" t="s">
        <v>255</v>
      </c>
      <c r="N2261">
        <v>78</v>
      </c>
      <c r="O2261" t="s">
        <v>24</v>
      </c>
      <c r="P2261" cm="1">
        <f t="array" ref="P2261">IF(Q2261&gt;0,INDEX(Q2261:Q23985,MATCH(TRUE,INDEX(Q2261:Q23985="",,),0)-1),"")</f>
        <v>2</v>
      </c>
      <c r="Q2261">
        <v>1</v>
      </c>
      <c r="R2261">
        <f t="shared" si="37"/>
        <v>0</v>
      </c>
    </row>
    <row r="2262" spans="1:18" x14ac:dyDescent="0.3">
      <c r="A2262" t="s">
        <v>190</v>
      </c>
      <c r="B2262" s="1">
        <v>38365</v>
      </c>
      <c r="C2262" t="s">
        <v>191</v>
      </c>
      <c r="D2262" t="s">
        <v>253</v>
      </c>
      <c r="E2262" t="s">
        <v>254</v>
      </c>
      <c r="G2262" t="s">
        <v>19</v>
      </c>
      <c r="H2262" t="s">
        <v>197</v>
      </c>
      <c r="I2262" t="s">
        <v>21</v>
      </c>
      <c r="J2262" t="s">
        <v>22</v>
      </c>
      <c r="K2262">
        <v>9.1</v>
      </c>
      <c r="L2262">
        <v>36</v>
      </c>
      <c r="M2262" t="s">
        <v>255</v>
      </c>
      <c r="N2262">
        <v>40</v>
      </c>
      <c r="O2262" t="s">
        <v>24</v>
      </c>
      <c r="P2262" cm="1">
        <f t="array" ref="P2262">IF(Q2262&gt;0,INDEX(Q2262:Q23986,MATCH(TRUE,INDEX(Q2262:Q23986="",,),0)-1),"")</f>
        <v>2</v>
      </c>
      <c r="Q2262">
        <v>1</v>
      </c>
      <c r="R2262">
        <f t="shared" si="37"/>
        <v>0</v>
      </c>
    </row>
    <row r="2263" spans="1:18" x14ac:dyDescent="0.3">
      <c r="A2263" t="s">
        <v>190</v>
      </c>
      <c r="B2263" s="1">
        <v>38365</v>
      </c>
      <c r="C2263" t="s">
        <v>191</v>
      </c>
      <c r="D2263" t="s">
        <v>253</v>
      </c>
      <c r="E2263" t="s">
        <v>254</v>
      </c>
      <c r="G2263" t="s">
        <v>19</v>
      </c>
      <c r="H2263" t="s">
        <v>64</v>
      </c>
      <c r="I2263" t="s">
        <v>26</v>
      </c>
      <c r="J2263" t="s">
        <v>27</v>
      </c>
      <c r="K2263">
        <v>433.5</v>
      </c>
      <c r="L2263">
        <v>9.25</v>
      </c>
      <c r="M2263" t="s">
        <v>255</v>
      </c>
      <c r="N2263">
        <v>10.1</v>
      </c>
      <c r="O2263" t="s">
        <v>24</v>
      </c>
      <c r="P2263" cm="1">
        <f t="array" ref="P2263">IF(Q2263&gt;0,INDEX(Q2263:Q23987,MATCH(TRUE,INDEX(Q2263:Q23987="",,),0)-1),"")</f>
        <v>2</v>
      </c>
      <c r="Q2263">
        <v>1</v>
      </c>
      <c r="R2263">
        <f t="shared" si="37"/>
        <v>0</v>
      </c>
    </row>
    <row r="2264" spans="1:18" x14ac:dyDescent="0.3">
      <c r="A2264" t="s">
        <v>190</v>
      </c>
      <c r="B2264" s="1">
        <v>38365</v>
      </c>
      <c r="C2264" t="s">
        <v>191</v>
      </c>
      <c r="D2264" t="s">
        <v>253</v>
      </c>
      <c r="E2264" t="s">
        <v>254</v>
      </c>
      <c r="G2264" s="6" t="s">
        <v>29</v>
      </c>
      <c r="H2264" t="s">
        <v>199</v>
      </c>
      <c r="I2264" t="s">
        <v>21</v>
      </c>
      <c r="J2264" t="s">
        <v>22</v>
      </c>
      <c r="K2264">
        <v>0.1</v>
      </c>
      <c r="L2264">
        <v>75</v>
      </c>
      <c r="M2264" t="s">
        <v>255</v>
      </c>
      <c r="N2264">
        <v>75</v>
      </c>
      <c r="O2264" t="s">
        <v>24</v>
      </c>
      <c r="P2264" cm="1">
        <f t="array" ref="P2264">IF(Q2264&gt;0,INDEX(Q2264:Q23988,MATCH(TRUE,INDEX(Q2264:Q23988="",,),0)-1),"")</f>
        <v>2</v>
      </c>
      <c r="Q2264">
        <v>1</v>
      </c>
      <c r="R2264">
        <f t="shared" si="37"/>
        <v>0</v>
      </c>
    </row>
    <row r="2265" spans="1:18" x14ac:dyDescent="0.3">
      <c r="A2265" t="s">
        <v>190</v>
      </c>
      <c r="B2265" s="1">
        <v>38365</v>
      </c>
      <c r="C2265" t="s">
        <v>191</v>
      </c>
      <c r="D2265" t="s">
        <v>253</v>
      </c>
      <c r="E2265" t="s">
        <v>254</v>
      </c>
      <c r="G2265" s="6" t="s">
        <v>29</v>
      </c>
      <c r="H2265" t="s">
        <v>154</v>
      </c>
      <c r="I2265" t="s">
        <v>21</v>
      </c>
      <c r="J2265" t="s">
        <v>22</v>
      </c>
      <c r="K2265">
        <v>0.3</v>
      </c>
      <c r="L2265">
        <v>86</v>
      </c>
      <c r="M2265" t="s">
        <v>255</v>
      </c>
      <c r="N2265">
        <v>86</v>
      </c>
      <c r="O2265" t="s">
        <v>24</v>
      </c>
      <c r="P2265" cm="1">
        <f t="array" ref="P2265">IF(Q2265&gt;0,INDEX(Q2265:Q23989,MATCH(TRUE,INDEX(Q2265:Q23989="",,),0)-1),"")</f>
        <v>2</v>
      </c>
      <c r="Q2265">
        <v>1</v>
      </c>
      <c r="R2265">
        <f t="shared" si="37"/>
        <v>0</v>
      </c>
    </row>
    <row r="2266" spans="1:18" x14ac:dyDescent="0.3">
      <c r="A2266" t="s">
        <v>190</v>
      </c>
      <c r="B2266" s="1">
        <v>38365</v>
      </c>
      <c r="C2266" t="s">
        <v>191</v>
      </c>
      <c r="D2266" t="s">
        <v>253</v>
      </c>
      <c r="E2266" t="s">
        <v>254</v>
      </c>
      <c r="G2266" s="6" t="s">
        <v>29</v>
      </c>
      <c r="H2266" t="s">
        <v>53</v>
      </c>
      <c r="I2266" t="s">
        <v>26</v>
      </c>
      <c r="J2266" t="s">
        <v>27</v>
      </c>
      <c r="K2266">
        <v>5.7</v>
      </c>
      <c r="L2266">
        <v>11.2</v>
      </c>
      <c r="M2266" t="s">
        <v>255</v>
      </c>
      <c r="N2266">
        <v>11.2</v>
      </c>
      <c r="O2266" t="s">
        <v>24</v>
      </c>
      <c r="P2266" cm="1">
        <f t="array" ref="P2266">IF(Q2266&gt;0,INDEX(Q2266:Q23990,MATCH(TRUE,INDEX(Q2266:Q23990="",,),0)-1),"")</f>
        <v>2</v>
      </c>
      <c r="Q2266">
        <v>1</v>
      </c>
      <c r="R2266">
        <f t="shared" si="37"/>
        <v>0</v>
      </c>
    </row>
    <row r="2267" spans="1:18" x14ac:dyDescent="0.3">
      <c r="A2267" t="s">
        <v>190</v>
      </c>
      <c r="B2267" s="1">
        <v>38365</v>
      </c>
      <c r="C2267" t="s">
        <v>191</v>
      </c>
      <c r="D2267" t="s">
        <v>253</v>
      </c>
      <c r="E2267" t="s">
        <v>254</v>
      </c>
      <c r="G2267" s="6" t="s">
        <v>29</v>
      </c>
      <c r="H2267" t="s">
        <v>70</v>
      </c>
      <c r="I2267" t="s">
        <v>26</v>
      </c>
      <c r="J2267" t="s">
        <v>27</v>
      </c>
      <c r="K2267">
        <v>16.399999999999999</v>
      </c>
      <c r="L2267">
        <v>10.1</v>
      </c>
      <c r="M2267" t="s">
        <v>255</v>
      </c>
      <c r="N2267">
        <v>10.1</v>
      </c>
      <c r="O2267" t="s">
        <v>24</v>
      </c>
      <c r="P2267" cm="1">
        <f t="array" ref="P2267">IF(Q2267&gt;0,INDEX(Q2267:Q23991,MATCH(TRUE,INDEX(Q2267:Q23991="",,),0)-1),"")</f>
        <v>2</v>
      </c>
      <c r="Q2267">
        <v>1</v>
      </c>
      <c r="R2267">
        <f t="shared" si="37"/>
        <v>0</v>
      </c>
    </row>
    <row r="2268" spans="1:18" x14ac:dyDescent="0.3">
      <c r="A2268" t="s">
        <v>190</v>
      </c>
      <c r="B2268" s="1">
        <v>38365</v>
      </c>
      <c r="C2268" t="s">
        <v>191</v>
      </c>
      <c r="D2268" t="s">
        <v>253</v>
      </c>
      <c r="E2268" t="s">
        <v>254</v>
      </c>
      <c r="G2268" t="s">
        <v>19</v>
      </c>
      <c r="H2268" t="s">
        <v>194</v>
      </c>
      <c r="I2268" t="s">
        <v>21</v>
      </c>
      <c r="J2268" t="s">
        <v>22</v>
      </c>
      <c r="K2268">
        <v>26.9</v>
      </c>
      <c r="L2268">
        <v>579</v>
      </c>
      <c r="M2268" t="s">
        <v>219</v>
      </c>
      <c r="N2268">
        <v>579</v>
      </c>
      <c r="P2268" cm="1">
        <f t="array" ref="P2268">IF(Q2268&gt;0,INDEX(Q2268:Q23992,MATCH(TRUE,INDEX(Q2268:Q23992="",,),0)-1),"")</f>
        <v>2</v>
      </c>
      <c r="Q2268">
        <v>2</v>
      </c>
      <c r="R2268">
        <f t="shared" si="37"/>
        <v>0</v>
      </c>
    </row>
    <row r="2269" spans="1:18" x14ac:dyDescent="0.3">
      <c r="A2269" t="s">
        <v>190</v>
      </c>
      <c r="B2269" s="1">
        <v>38365</v>
      </c>
      <c r="C2269" t="s">
        <v>191</v>
      </c>
      <c r="D2269" t="s">
        <v>253</v>
      </c>
      <c r="E2269" t="s">
        <v>254</v>
      </c>
      <c r="G2269" t="s">
        <v>19</v>
      </c>
      <c r="H2269" t="s">
        <v>30</v>
      </c>
      <c r="I2269" t="s">
        <v>21</v>
      </c>
      <c r="J2269" t="s">
        <v>22</v>
      </c>
      <c r="K2269">
        <v>41.4</v>
      </c>
      <c r="L2269">
        <v>148</v>
      </c>
      <c r="M2269" t="s">
        <v>219</v>
      </c>
      <c r="N2269">
        <v>148</v>
      </c>
      <c r="P2269" cm="1">
        <f t="array" ref="P2269">IF(Q2269&gt;0,INDEX(Q2269:Q23993,MATCH(TRUE,INDEX(Q2269:Q23993="",,),0)-1),"")</f>
        <v>2</v>
      </c>
      <c r="Q2269">
        <v>2</v>
      </c>
      <c r="R2269">
        <f t="shared" si="37"/>
        <v>0</v>
      </c>
    </row>
    <row r="2270" spans="1:18" x14ac:dyDescent="0.3">
      <c r="A2270" t="s">
        <v>190</v>
      </c>
      <c r="B2270" s="1">
        <v>38365</v>
      </c>
      <c r="C2270" t="s">
        <v>191</v>
      </c>
      <c r="D2270" t="s">
        <v>253</v>
      </c>
      <c r="E2270" t="s">
        <v>254</v>
      </c>
      <c r="G2270" t="s">
        <v>19</v>
      </c>
      <c r="H2270" t="s">
        <v>196</v>
      </c>
      <c r="I2270" t="s">
        <v>21</v>
      </c>
      <c r="J2270" t="s">
        <v>22</v>
      </c>
      <c r="K2270">
        <v>2.1</v>
      </c>
      <c r="L2270">
        <v>305</v>
      </c>
      <c r="M2270" t="s">
        <v>219</v>
      </c>
      <c r="N2270">
        <v>305</v>
      </c>
      <c r="P2270" cm="1">
        <f t="array" ref="P2270">IF(Q2270&gt;0,INDEX(Q2270:Q23994,MATCH(TRUE,INDEX(Q2270:Q23994="",,),0)-1),"")</f>
        <v>2</v>
      </c>
      <c r="Q2270">
        <v>2</v>
      </c>
      <c r="R2270">
        <f t="shared" si="37"/>
        <v>0</v>
      </c>
    </row>
    <row r="2271" spans="1:18" x14ac:dyDescent="0.3">
      <c r="A2271" t="s">
        <v>190</v>
      </c>
      <c r="B2271" s="1">
        <v>38365</v>
      </c>
      <c r="C2271" t="s">
        <v>191</v>
      </c>
      <c r="D2271" t="s">
        <v>253</v>
      </c>
      <c r="E2271" t="s">
        <v>254</v>
      </c>
      <c r="G2271" t="s">
        <v>19</v>
      </c>
      <c r="H2271" t="s">
        <v>214</v>
      </c>
      <c r="I2271" t="s">
        <v>21</v>
      </c>
      <c r="J2271" t="s">
        <v>22</v>
      </c>
      <c r="K2271">
        <v>3.4</v>
      </c>
      <c r="L2271">
        <v>75</v>
      </c>
      <c r="M2271" t="s">
        <v>219</v>
      </c>
      <c r="N2271">
        <v>75</v>
      </c>
      <c r="P2271" cm="1">
        <f t="array" ref="P2271">IF(Q2271&gt;0,INDEX(Q2271:Q23995,MATCH(TRUE,INDEX(Q2271:Q23995="",,),0)-1),"")</f>
        <v>2</v>
      </c>
      <c r="Q2271">
        <v>2</v>
      </c>
      <c r="R2271">
        <f t="shared" si="37"/>
        <v>0</v>
      </c>
    </row>
    <row r="2272" spans="1:18" x14ac:dyDescent="0.3">
      <c r="A2272" t="s">
        <v>190</v>
      </c>
      <c r="B2272" s="1">
        <v>38365</v>
      </c>
      <c r="C2272" t="s">
        <v>191</v>
      </c>
      <c r="D2272" t="s">
        <v>253</v>
      </c>
      <c r="E2272" t="s">
        <v>254</v>
      </c>
      <c r="G2272" t="s">
        <v>19</v>
      </c>
      <c r="H2272" t="s">
        <v>197</v>
      </c>
      <c r="I2272" t="s">
        <v>21</v>
      </c>
      <c r="J2272" t="s">
        <v>22</v>
      </c>
      <c r="K2272">
        <v>9.1</v>
      </c>
      <c r="L2272">
        <v>36</v>
      </c>
      <c r="M2272" t="s">
        <v>219</v>
      </c>
      <c r="N2272">
        <v>36</v>
      </c>
      <c r="P2272" cm="1">
        <f t="array" ref="P2272">IF(Q2272&gt;0,INDEX(Q2272:Q23996,MATCH(TRUE,INDEX(Q2272:Q23996="",,),0)-1),"")</f>
        <v>2</v>
      </c>
      <c r="Q2272">
        <v>2</v>
      </c>
      <c r="R2272">
        <f t="shared" si="37"/>
        <v>0</v>
      </c>
    </row>
    <row r="2273" spans="1:18" x14ac:dyDescent="0.3">
      <c r="A2273" t="s">
        <v>190</v>
      </c>
      <c r="B2273" s="1">
        <v>38365</v>
      </c>
      <c r="C2273" t="s">
        <v>191</v>
      </c>
      <c r="D2273" t="s">
        <v>253</v>
      </c>
      <c r="E2273" t="s">
        <v>254</v>
      </c>
      <c r="G2273" t="s">
        <v>19</v>
      </c>
      <c r="H2273" t="s">
        <v>64</v>
      </c>
      <c r="I2273" t="s">
        <v>26</v>
      </c>
      <c r="J2273" t="s">
        <v>27</v>
      </c>
      <c r="K2273">
        <v>433.5</v>
      </c>
      <c r="L2273">
        <v>9.25</v>
      </c>
      <c r="M2273" t="s">
        <v>219</v>
      </c>
      <c r="N2273">
        <v>17</v>
      </c>
      <c r="P2273" cm="1">
        <f t="array" ref="P2273">IF(Q2273&gt;0,INDEX(Q2273:Q23997,MATCH(TRUE,INDEX(Q2273:Q23997="",,),0)-1),"")</f>
        <v>2</v>
      </c>
      <c r="Q2273">
        <v>2</v>
      </c>
      <c r="R2273">
        <f t="shared" si="37"/>
        <v>0</v>
      </c>
    </row>
    <row r="2274" spans="1:18" x14ac:dyDescent="0.3">
      <c r="A2274" t="s">
        <v>190</v>
      </c>
      <c r="B2274" s="1">
        <v>38365</v>
      </c>
      <c r="C2274" t="s">
        <v>191</v>
      </c>
      <c r="D2274" t="s">
        <v>253</v>
      </c>
      <c r="E2274" t="s">
        <v>254</v>
      </c>
      <c r="G2274" s="6" t="s">
        <v>29</v>
      </c>
      <c r="H2274" t="s">
        <v>199</v>
      </c>
      <c r="I2274" t="s">
        <v>21</v>
      </c>
      <c r="J2274" t="s">
        <v>22</v>
      </c>
      <c r="K2274">
        <v>0.1</v>
      </c>
      <c r="L2274">
        <v>75</v>
      </c>
      <c r="M2274" t="s">
        <v>219</v>
      </c>
      <c r="N2274">
        <v>75</v>
      </c>
      <c r="P2274" cm="1">
        <f t="array" ref="P2274">IF(Q2274&gt;0,INDEX(Q2274:Q23998,MATCH(TRUE,INDEX(Q2274:Q23998="",,),0)-1),"")</f>
        <v>2</v>
      </c>
      <c r="Q2274">
        <v>2</v>
      </c>
      <c r="R2274">
        <f t="shared" si="37"/>
        <v>0</v>
      </c>
    </row>
    <row r="2275" spans="1:18" x14ac:dyDescent="0.3">
      <c r="A2275" t="s">
        <v>190</v>
      </c>
      <c r="B2275" s="1">
        <v>38365</v>
      </c>
      <c r="C2275" t="s">
        <v>191</v>
      </c>
      <c r="D2275" t="s">
        <v>253</v>
      </c>
      <c r="E2275" t="s">
        <v>254</v>
      </c>
      <c r="G2275" s="6" t="s">
        <v>29</v>
      </c>
      <c r="H2275" t="s">
        <v>154</v>
      </c>
      <c r="I2275" t="s">
        <v>21</v>
      </c>
      <c r="J2275" t="s">
        <v>22</v>
      </c>
      <c r="K2275">
        <v>0.3</v>
      </c>
      <c r="L2275">
        <v>86</v>
      </c>
      <c r="M2275" t="s">
        <v>219</v>
      </c>
      <c r="N2275">
        <v>86</v>
      </c>
      <c r="P2275" cm="1">
        <f t="array" ref="P2275">IF(Q2275&gt;0,INDEX(Q2275:Q23999,MATCH(TRUE,INDEX(Q2275:Q23999="",,),0)-1),"")</f>
        <v>2</v>
      </c>
      <c r="Q2275">
        <v>2</v>
      </c>
      <c r="R2275">
        <f t="shared" si="37"/>
        <v>0</v>
      </c>
    </row>
    <row r="2276" spans="1:18" x14ac:dyDescent="0.3">
      <c r="A2276" t="s">
        <v>190</v>
      </c>
      <c r="B2276" s="1">
        <v>38365</v>
      </c>
      <c r="C2276" t="s">
        <v>191</v>
      </c>
      <c r="D2276" t="s">
        <v>253</v>
      </c>
      <c r="E2276" t="s">
        <v>254</v>
      </c>
      <c r="G2276" s="6" t="s">
        <v>29</v>
      </c>
      <c r="H2276" t="s">
        <v>53</v>
      </c>
      <c r="I2276" t="s">
        <v>26</v>
      </c>
      <c r="J2276" t="s">
        <v>27</v>
      </c>
      <c r="K2276">
        <v>5.7</v>
      </c>
      <c r="L2276">
        <v>11.2</v>
      </c>
      <c r="M2276" t="s">
        <v>219</v>
      </c>
      <c r="N2276">
        <v>11.2</v>
      </c>
      <c r="P2276" cm="1">
        <f t="array" ref="P2276">IF(Q2276&gt;0,INDEX(Q2276:Q24000,MATCH(TRUE,INDEX(Q2276:Q24000="",,),0)-1),"")</f>
        <v>2</v>
      </c>
      <c r="Q2276">
        <v>2</v>
      </c>
      <c r="R2276">
        <f t="shared" si="37"/>
        <v>0</v>
      </c>
    </row>
    <row r="2277" spans="1:18" x14ac:dyDescent="0.3">
      <c r="A2277" t="s">
        <v>190</v>
      </c>
      <c r="B2277" s="1">
        <v>38365</v>
      </c>
      <c r="C2277" t="s">
        <v>191</v>
      </c>
      <c r="D2277" t="s">
        <v>253</v>
      </c>
      <c r="E2277" t="s">
        <v>254</v>
      </c>
      <c r="G2277" s="6" t="s">
        <v>29</v>
      </c>
      <c r="H2277" t="s">
        <v>70</v>
      </c>
      <c r="I2277" t="s">
        <v>26</v>
      </c>
      <c r="J2277" t="s">
        <v>27</v>
      </c>
      <c r="K2277">
        <v>16.399999999999999</v>
      </c>
      <c r="L2277">
        <v>10.1</v>
      </c>
      <c r="M2277" t="s">
        <v>219</v>
      </c>
      <c r="N2277">
        <v>10.1</v>
      </c>
      <c r="P2277" cm="1">
        <f t="array" ref="P2277">IF(Q2277&gt;0,INDEX(Q2277:Q24001,MATCH(TRUE,INDEX(Q2277:Q24001="",,),0)-1),"")</f>
        <v>2</v>
      </c>
      <c r="Q2277">
        <v>2</v>
      </c>
      <c r="R2277">
        <f t="shared" si="37"/>
        <v>0</v>
      </c>
    </row>
    <row r="2278" spans="1:18" x14ac:dyDescent="0.3">
      <c r="P2278" t="str" cm="1">
        <f t="array" ref="P2278">IF(Q2278&gt;0,INDEX(Q2278:Q24002,MATCH(TRUE,INDEX(Q2278:Q24002="",,),0)-1),"")</f>
        <v/>
      </c>
      <c r="R2278" t="str">
        <f t="shared" si="37"/>
        <v/>
      </c>
    </row>
    <row r="2279" spans="1:18" x14ac:dyDescent="0.3">
      <c r="A2279" t="s">
        <v>190</v>
      </c>
      <c r="B2279" s="1">
        <v>38365</v>
      </c>
      <c r="C2279" t="s">
        <v>191</v>
      </c>
      <c r="D2279" t="s">
        <v>256</v>
      </c>
      <c r="E2279" t="s">
        <v>257</v>
      </c>
      <c r="G2279" t="s">
        <v>19</v>
      </c>
      <c r="H2279" t="s">
        <v>194</v>
      </c>
      <c r="I2279" t="s">
        <v>21</v>
      </c>
      <c r="J2279" t="s">
        <v>22</v>
      </c>
      <c r="K2279">
        <v>73.099999999999994</v>
      </c>
      <c r="L2279">
        <v>686</v>
      </c>
      <c r="M2279" t="s">
        <v>255</v>
      </c>
      <c r="N2279">
        <v>1172</v>
      </c>
      <c r="O2279" t="s">
        <v>24</v>
      </c>
      <c r="P2279" cm="1">
        <f t="array" ref="P2279">IF(Q2279&gt;0,INDEX(Q2279:Q24003,MATCH(TRUE,INDEX(Q2279:Q24003="",,),0)-1),"")</f>
        <v>3</v>
      </c>
      <c r="Q2279">
        <v>1</v>
      </c>
      <c r="R2279">
        <f t="shared" si="37"/>
        <v>0</v>
      </c>
    </row>
    <row r="2280" spans="1:18" x14ac:dyDescent="0.3">
      <c r="A2280" t="s">
        <v>190</v>
      </c>
      <c r="B2280" s="1">
        <v>38365</v>
      </c>
      <c r="C2280" t="s">
        <v>191</v>
      </c>
      <c r="D2280" t="s">
        <v>256</v>
      </c>
      <c r="E2280" t="s">
        <v>257</v>
      </c>
      <c r="G2280" t="s">
        <v>19</v>
      </c>
      <c r="H2280" t="s">
        <v>30</v>
      </c>
      <c r="I2280" t="s">
        <v>21</v>
      </c>
      <c r="J2280" t="s">
        <v>22</v>
      </c>
      <c r="K2280">
        <v>25.4</v>
      </c>
      <c r="L2280">
        <v>175</v>
      </c>
      <c r="M2280" t="s">
        <v>255</v>
      </c>
      <c r="N2280">
        <v>265</v>
      </c>
      <c r="O2280" t="s">
        <v>24</v>
      </c>
      <c r="P2280" cm="1">
        <f t="array" ref="P2280">IF(Q2280&gt;0,INDEX(Q2280:Q24004,MATCH(TRUE,INDEX(Q2280:Q24004="",,),0)-1),"")</f>
        <v>3</v>
      </c>
      <c r="Q2280">
        <v>1</v>
      </c>
      <c r="R2280">
        <f t="shared" si="37"/>
        <v>0</v>
      </c>
    </row>
    <row r="2281" spans="1:18" x14ac:dyDescent="0.3">
      <c r="A2281" t="s">
        <v>190</v>
      </c>
      <c r="B2281" s="1">
        <v>38365</v>
      </c>
      <c r="C2281" t="s">
        <v>191</v>
      </c>
      <c r="D2281" t="s">
        <v>256</v>
      </c>
      <c r="E2281" t="s">
        <v>257</v>
      </c>
      <c r="G2281" t="s">
        <v>19</v>
      </c>
      <c r="H2281" t="s">
        <v>196</v>
      </c>
      <c r="I2281" t="s">
        <v>21</v>
      </c>
      <c r="J2281" t="s">
        <v>22</v>
      </c>
      <c r="K2281">
        <v>10</v>
      </c>
      <c r="L2281">
        <v>361</v>
      </c>
      <c r="M2281" t="s">
        <v>255</v>
      </c>
      <c r="N2281">
        <v>500</v>
      </c>
      <c r="O2281" t="s">
        <v>24</v>
      </c>
      <c r="P2281" cm="1">
        <f t="array" ref="P2281">IF(Q2281&gt;0,INDEX(Q2281:Q24005,MATCH(TRUE,INDEX(Q2281:Q24005="",,),0)-1),"")</f>
        <v>3</v>
      </c>
      <c r="Q2281">
        <v>1</v>
      </c>
      <c r="R2281">
        <f t="shared" si="37"/>
        <v>0</v>
      </c>
    </row>
    <row r="2282" spans="1:18" x14ac:dyDescent="0.3">
      <c r="A2282" t="s">
        <v>190</v>
      </c>
      <c r="B2282" s="1">
        <v>38365</v>
      </c>
      <c r="C2282" t="s">
        <v>191</v>
      </c>
      <c r="D2282" t="s">
        <v>256</v>
      </c>
      <c r="E2282" t="s">
        <v>257</v>
      </c>
      <c r="G2282" t="s">
        <v>19</v>
      </c>
      <c r="H2282" t="s">
        <v>53</v>
      </c>
      <c r="I2282" t="s">
        <v>26</v>
      </c>
      <c r="J2282" t="s">
        <v>27</v>
      </c>
      <c r="K2282">
        <v>77.099999999999994</v>
      </c>
      <c r="L2282">
        <v>12.1</v>
      </c>
      <c r="M2282" t="s">
        <v>255</v>
      </c>
      <c r="N2282">
        <v>24</v>
      </c>
      <c r="O2282" t="s">
        <v>24</v>
      </c>
      <c r="P2282" cm="1">
        <f t="array" ref="P2282">IF(Q2282&gt;0,INDEX(Q2282:Q24006,MATCH(TRUE,INDEX(Q2282:Q24006="",,),0)-1),"")</f>
        <v>3</v>
      </c>
      <c r="Q2282">
        <v>1</v>
      </c>
      <c r="R2282">
        <f t="shared" si="37"/>
        <v>0</v>
      </c>
    </row>
    <row r="2283" spans="1:18" x14ac:dyDescent="0.3">
      <c r="A2283" t="s">
        <v>190</v>
      </c>
      <c r="B2283" s="1">
        <v>38365</v>
      </c>
      <c r="C2283" t="s">
        <v>191</v>
      </c>
      <c r="D2283" t="s">
        <v>256</v>
      </c>
      <c r="E2283" t="s">
        <v>257</v>
      </c>
      <c r="G2283" t="s">
        <v>19</v>
      </c>
      <c r="H2283" t="s">
        <v>70</v>
      </c>
      <c r="I2283" t="s">
        <v>26</v>
      </c>
      <c r="J2283" t="s">
        <v>27</v>
      </c>
      <c r="K2283">
        <v>76.3</v>
      </c>
      <c r="L2283">
        <v>10.85</v>
      </c>
      <c r="M2283" t="s">
        <v>255</v>
      </c>
      <c r="N2283">
        <v>25</v>
      </c>
      <c r="O2283" t="s">
        <v>24</v>
      </c>
      <c r="P2283" cm="1">
        <f t="array" ref="P2283">IF(Q2283&gt;0,INDEX(Q2283:Q24007,MATCH(TRUE,INDEX(Q2283:Q24007="",,),0)-1),"")</f>
        <v>3</v>
      </c>
      <c r="Q2283">
        <v>1</v>
      </c>
      <c r="R2283">
        <f t="shared" si="37"/>
        <v>0</v>
      </c>
    </row>
    <row r="2284" spans="1:18" x14ac:dyDescent="0.3">
      <c r="A2284" t="s">
        <v>190</v>
      </c>
      <c r="B2284" s="1">
        <v>38365</v>
      </c>
      <c r="C2284" t="s">
        <v>191</v>
      </c>
      <c r="D2284" t="s">
        <v>256</v>
      </c>
      <c r="E2284" t="s">
        <v>257</v>
      </c>
      <c r="G2284" t="s">
        <v>19</v>
      </c>
      <c r="H2284" t="s">
        <v>64</v>
      </c>
      <c r="I2284" t="s">
        <v>26</v>
      </c>
      <c r="J2284" t="s">
        <v>27</v>
      </c>
      <c r="K2284">
        <v>695.2</v>
      </c>
      <c r="L2284">
        <v>10</v>
      </c>
      <c r="M2284" t="s">
        <v>255</v>
      </c>
      <c r="N2284">
        <v>25</v>
      </c>
      <c r="O2284" t="s">
        <v>24</v>
      </c>
      <c r="P2284" cm="1">
        <f t="array" ref="P2284">IF(Q2284&gt;0,INDEX(Q2284:Q24008,MATCH(TRUE,INDEX(Q2284:Q24008="",,),0)-1),"")</f>
        <v>3</v>
      </c>
      <c r="Q2284">
        <v>1</v>
      </c>
      <c r="R2284">
        <f t="shared" si="37"/>
        <v>0</v>
      </c>
    </row>
    <row r="2285" spans="1:18" x14ac:dyDescent="0.3">
      <c r="A2285" t="s">
        <v>190</v>
      </c>
      <c r="B2285" s="1">
        <v>38365</v>
      </c>
      <c r="C2285" t="s">
        <v>191</v>
      </c>
      <c r="D2285" t="s">
        <v>256</v>
      </c>
      <c r="E2285" t="s">
        <v>257</v>
      </c>
      <c r="G2285" s="6" t="s">
        <v>29</v>
      </c>
      <c r="H2285" t="s">
        <v>206</v>
      </c>
      <c r="I2285" t="s">
        <v>21</v>
      </c>
      <c r="J2285" t="s">
        <v>22</v>
      </c>
      <c r="K2285">
        <v>0.1</v>
      </c>
      <c r="L2285">
        <v>107</v>
      </c>
      <c r="M2285" t="s">
        <v>255</v>
      </c>
      <c r="N2285">
        <v>107</v>
      </c>
      <c r="O2285" t="s">
        <v>24</v>
      </c>
      <c r="P2285" cm="1">
        <f t="array" ref="P2285">IF(Q2285&gt;0,INDEX(Q2285:Q24009,MATCH(TRUE,INDEX(Q2285:Q24009="",,),0)-1),"")</f>
        <v>3</v>
      </c>
      <c r="Q2285">
        <v>1</v>
      </c>
      <c r="R2285">
        <f t="shared" si="37"/>
        <v>0</v>
      </c>
    </row>
    <row r="2286" spans="1:18" x14ac:dyDescent="0.3">
      <c r="A2286" t="s">
        <v>190</v>
      </c>
      <c r="B2286" s="1">
        <v>38365</v>
      </c>
      <c r="C2286" t="s">
        <v>191</v>
      </c>
      <c r="D2286" t="s">
        <v>256</v>
      </c>
      <c r="E2286" t="s">
        <v>257</v>
      </c>
      <c r="G2286" s="6" t="s">
        <v>29</v>
      </c>
      <c r="H2286" t="s">
        <v>20</v>
      </c>
      <c r="I2286" t="s">
        <v>21</v>
      </c>
      <c r="J2286" t="s">
        <v>22</v>
      </c>
      <c r="K2286">
        <v>0.2</v>
      </c>
      <c r="L2286">
        <v>441</v>
      </c>
      <c r="M2286" t="s">
        <v>255</v>
      </c>
      <c r="N2286">
        <v>441</v>
      </c>
      <c r="O2286" t="s">
        <v>24</v>
      </c>
      <c r="P2286" cm="1">
        <f t="array" ref="P2286">IF(Q2286&gt;0,INDEX(Q2286:Q24010,MATCH(TRUE,INDEX(Q2286:Q24010="",,),0)-1),"")</f>
        <v>3</v>
      </c>
      <c r="Q2286">
        <v>1</v>
      </c>
      <c r="R2286">
        <f t="shared" si="37"/>
        <v>0</v>
      </c>
    </row>
    <row r="2287" spans="1:18" x14ac:dyDescent="0.3">
      <c r="A2287" t="s">
        <v>190</v>
      </c>
      <c r="B2287" s="1">
        <v>38365</v>
      </c>
      <c r="C2287" t="s">
        <v>191</v>
      </c>
      <c r="D2287" t="s">
        <v>256</v>
      </c>
      <c r="E2287" t="s">
        <v>257</v>
      </c>
      <c r="G2287" s="6" t="s">
        <v>29</v>
      </c>
      <c r="H2287" t="s">
        <v>99</v>
      </c>
      <c r="I2287" t="s">
        <v>21</v>
      </c>
      <c r="J2287" t="s">
        <v>22</v>
      </c>
      <c r="K2287">
        <v>1.6</v>
      </c>
      <c r="L2287">
        <v>113</v>
      </c>
      <c r="M2287" t="s">
        <v>255</v>
      </c>
      <c r="N2287">
        <v>113</v>
      </c>
      <c r="O2287" t="s">
        <v>24</v>
      </c>
      <c r="P2287" cm="1">
        <f t="array" ref="P2287">IF(Q2287&gt;0,INDEX(Q2287:Q24011,MATCH(TRUE,INDEX(Q2287:Q24011="",,),0)-1),"")</f>
        <v>3</v>
      </c>
      <c r="Q2287">
        <v>1</v>
      </c>
      <c r="R2287">
        <f t="shared" si="37"/>
        <v>0</v>
      </c>
    </row>
    <row r="2288" spans="1:18" x14ac:dyDescent="0.3">
      <c r="A2288" t="s">
        <v>190</v>
      </c>
      <c r="B2288" s="1">
        <v>38365</v>
      </c>
      <c r="C2288" t="s">
        <v>191</v>
      </c>
      <c r="D2288" t="s">
        <v>256</v>
      </c>
      <c r="E2288" t="s">
        <v>257</v>
      </c>
      <c r="G2288" s="6" t="s">
        <v>29</v>
      </c>
      <c r="H2288" t="s">
        <v>197</v>
      </c>
      <c r="I2288" t="s">
        <v>21</v>
      </c>
      <c r="J2288" t="s">
        <v>22</v>
      </c>
      <c r="K2288">
        <v>2.2999999999999998</v>
      </c>
      <c r="L2288">
        <v>50</v>
      </c>
      <c r="M2288" t="s">
        <v>255</v>
      </c>
      <c r="N2288">
        <v>50</v>
      </c>
      <c r="O2288" t="s">
        <v>24</v>
      </c>
      <c r="P2288" cm="1">
        <f t="array" ref="P2288">IF(Q2288&gt;0,INDEX(Q2288:Q24012,MATCH(TRUE,INDEX(Q2288:Q24012="",,),0)-1),"")</f>
        <v>3</v>
      </c>
      <c r="Q2288">
        <v>1</v>
      </c>
      <c r="R2288">
        <f t="shared" si="37"/>
        <v>0</v>
      </c>
    </row>
    <row r="2289" spans="1:18" x14ac:dyDescent="0.3">
      <c r="A2289" t="s">
        <v>190</v>
      </c>
      <c r="B2289" s="1">
        <v>38365</v>
      </c>
      <c r="C2289" t="s">
        <v>191</v>
      </c>
      <c r="D2289" t="s">
        <v>256</v>
      </c>
      <c r="E2289" t="s">
        <v>257</v>
      </c>
      <c r="G2289" s="6" t="s">
        <v>29</v>
      </c>
      <c r="H2289" t="s">
        <v>154</v>
      </c>
      <c r="I2289" t="s">
        <v>21</v>
      </c>
      <c r="J2289" t="s">
        <v>22</v>
      </c>
      <c r="K2289">
        <v>1.6</v>
      </c>
      <c r="L2289">
        <v>102</v>
      </c>
      <c r="M2289" t="s">
        <v>255</v>
      </c>
      <c r="N2289">
        <v>102</v>
      </c>
      <c r="O2289" t="s">
        <v>24</v>
      </c>
      <c r="P2289" cm="1">
        <f t="array" ref="P2289">IF(Q2289&gt;0,INDEX(Q2289:Q24013,MATCH(TRUE,INDEX(Q2289:Q24013="",,),0)-1),"")</f>
        <v>3</v>
      </c>
      <c r="Q2289">
        <v>1</v>
      </c>
      <c r="R2289">
        <f t="shared" si="37"/>
        <v>0</v>
      </c>
    </row>
    <row r="2290" spans="1:18" x14ac:dyDescent="0.3">
      <c r="A2290" t="s">
        <v>190</v>
      </c>
      <c r="B2290" s="1">
        <v>38365</v>
      </c>
      <c r="C2290" t="s">
        <v>191</v>
      </c>
      <c r="D2290" t="s">
        <v>256</v>
      </c>
      <c r="E2290" t="s">
        <v>257</v>
      </c>
      <c r="G2290" t="s">
        <v>19</v>
      </c>
      <c r="H2290" t="s">
        <v>194</v>
      </c>
      <c r="I2290" t="s">
        <v>21</v>
      </c>
      <c r="J2290" t="s">
        <v>22</v>
      </c>
      <c r="K2290">
        <v>73.099999999999994</v>
      </c>
      <c r="L2290">
        <v>686</v>
      </c>
      <c r="M2290" t="s">
        <v>219</v>
      </c>
      <c r="N2290">
        <v>686</v>
      </c>
      <c r="P2290" cm="1">
        <f t="array" ref="P2290">IF(Q2290&gt;0,INDEX(Q2290:Q24014,MATCH(TRUE,INDEX(Q2290:Q24014="",,),0)-1),"")</f>
        <v>3</v>
      </c>
      <c r="Q2290">
        <v>2</v>
      </c>
      <c r="R2290">
        <f t="shared" si="37"/>
        <v>0</v>
      </c>
    </row>
    <row r="2291" spans="1:18" x14ac:dyDescent="0.3">
      <c r="A2291" t="s">
        <v>190</v>
      </c>
      <c r="B2291" s="1">
        <v>38365</v>
      </c>
      <c r="C2291" t="s">
        <v>191</v>
      </c>
      <c r="D2291" t="s">
        <v>256</v>
      </c>
      <c r="E2291" t="s">
        <v>257</v>
      </c>
      <c r="G2291" t="s">
        <v>19</v>
      </c>
      <c r="H2291" t="s">
        <v>30</v>
      </c>
      <c r="I2291" t="s">
        <v>21</v>
      </c>
      <c r="J2291" t="s">
        <v>22</v>
      </c>
      <c r="K2291">
        <v>25.4</v>
      </c>
      <c r="L2291">
        <v>175</v>
      </c>
      <c r="M2291" t="s">
        <v>219</v>
      </c>
      <c r="N2291">
        <v>175</v>
      </c>
      <c r="P2291" cm="1">
        <f t="array" ref="P2291">IF(Q2291&gt;0,INDEX(Q2291:Q24015,MATCH(TRUE,INDEX(Q2291:Q24015="",,),0)-1),"")</f>
        <v>3</v>
      </c>
      <c r="Q2291">
        <v>2</v>
      </c>
      <c r="R2291">
        <f t="shared" si="37"/>
        <v>0</v>
      </c>
    </row>
    <row r="2292" spans="1:18" x14ac:dyDescent="0.3">
      <c r="A2292" t="s">
        <v>190</v>
      </c>
      <c r="B2292" s="1">
        <v>38365</v>
      </c>
      <c r="C2292" t="s">
        <v>191</v>
      </c>
      <c r="D2292" t="s">
        <v>256</v>
      </c>
      <c r="E2292" t="s">
        <v>257</v>
      </c>
      <c r="G2292" t="s">
        <v>19</v>
      </c>
      <c r="H2292" t="s">
        <v>196</v>
      </c>
      <c r="I2292" t="s">
        <v>21</v>
      </c>
      <c r="J2292" t="s">
        <v>22</v>
      </c>
      <c r="K2292">
        <v>10</v>
      </c>
      <c r="L2292">
        <v>361</v>
      </c>
      <c r="M2292" t="s">
        <v>219</v>
      </c>
      <c r="N2292">
        <v>400</v>
      </c>
      <c r="P2292" cm="1">
        <f t="array" ref="P2292">IF(Q2292&gt;0,INDEX(Q2292:Q24016,MATCH(TRUE,INDEX(Q2292:Q24016="",,),0)-1),"")</f>
        <v>3</v>
      </c>
      <c r="Q2292">
        <v>2</v>
      </c>
      <c r="R2292">
        <f t="shared" ref="R2292:R2355" si="38">IF(P2292="","",0)</f>
        <v>0</v>
      </c>
    </row>
    <row r="2293" spans="1:18" x14ac:dyDescent="0.3">
      <c r="A2293" t="s">
        <v>190</v>
      </c>
      <c r="B2293" s="1">
        <v>38365</v>
      </c>
      <c r="C2293" t="s">
        <v>191</v>
      </c>
      <c r="D2293" t="s">
        <v>256</v>
      </c>
      <c r="E2293" t="s">
        <v>257</v>
      </c>
      <c r="G2293" t="s">
        <v>19</v>
      </c>
      <c r="H2293" t="s">
        <v>53</v>
      </c>
      <c r="I2293" t="s">
        <v>26</v>
      </c>
      <c r="J2293" t="s">
        <v>27</v>
      </c>
      <c r="K2293">
        <v>77.099999999999994</v>
      </c>
      <c r="L2293">
        <v>12.1</v>
      </c>
      <c r="M2293" t="s">
        <v>219</v>
      </c>
      <c r="N2293">
        <v>30</v>
      </c>
      <c r="P2293" cm="1">
        <f t="array" ref="P2293">IF(Q2293&gt;0,INDEX(Q2293:Q24017,MATCH(TRUE,INDEX(Q2293:Q24017="",,),0)-1),"")</f>
        <v>3</v>
      </c>
      <c r="Q2293">
        <v>2</v>
      </c>
      <c r="R2293">
        <f t="shared" si="38"/>
        <v>0</v>
      </c>
    </row>
    <row r="2294" spans="1:18" x14ac:dyDescent="0.3">
      <c r="A2294" t="s">
        <v>190</v>
      </c>
      <c r="B2294" s="1">
        <v>38365</v>
      </c>
      <c r="C2294" t="s">
        <v>191</v>
      </c>
      <c r="D2294" t="s">
        <v>256</v>
      </c>
      <c r="E2294" t="s">
        <v>257</v>
      </c>
      <c r="G2294" t="s">
        <v>19</v>
      </c>
      <c r="H2294" t="s">
        <v>70</v>
      </c>
      <c r="I2294" t="s">
        <v>26</v>
      </c>
      <c r="J2294" t="s">
        <v>27</v>
      </c>
      <c r="K2294">
        <v>76.3</v>
      </c>
      <c r="L2294">
        <v>10.85</v>
      </c>
      <c r="M2294" t="s">
        <v>219</v>
      </c>
      <c r="N2294">
        <v>30</v>
      </c>
      <c r="P2294" cm="1">
        <f t="array" ref="P2294">IF(Q2294&gt;0,INDEX(Q2294:Q24018,MATCH(TRUE,INDEX(Q2294:Q24018="",,),0)-1),"")</f>
        <v>3</v>
      </c>
      <c r="Q2294">
        <v>2</v>
      </c>
      <c r="R2294">
        <f t="shared" si="38"/>
        <v>0</v>
      </c>
    </row>
    <row r="2295" spans="1:18" x14ac:dyDescent="0.3">
      <c r="A2295" t="s">
        <v>190</v>
      </c>
      <c r="B2295" s="1">
        <v>38365</v>
      </c>
      <c r="C2295" t="s">
        <v>191</v>
      </c>
      <c r="D2295" t="s">
        <v>256</v>
      </c>
      <c r="E2295" t="s">
        <v>257</v>
      </c>
      <c r="G2295" t="s">
        <v>19</v>
      </c>
      <c r="H2295" t="s">
        <v>64</v>
      </c>
      <c r="I2295" t="s">
        <v>26</v>
      </c>
      <c r="J2295" t="s">
        <v>27</v>
      </c>
      <c r="K2295">
        <v>695.2</v>
      </c>
      <c r="L2295">
        <v>10</v>
      </c>
      <c r="M2295" t="s">
        <v>219</v>
      </c>
      <c r="N2295">
        <v>30</v>
      </c>
      <c r="P2295" cm="1">
        <f t="array" ref="P2295">IF(Q2295&gt;0,INDEX(Q2295:Q24019,MATCH(TRUE,INDEX(Q2295:Q24019="",,),0)-1),"")</f>
        <v>3</v>
      </c>
      <c r="Q2295">
        <v>2</v>
      </c>
      <c r="R2295">
        <f t="shared" si="38"/>
        <v>0</v>
      </c>
    </row>
    <row r="2296" spans="1:18" x14ac:dyDescent="0.3">
      <c r="A2296" t="s">
        <v>190</v>
      </c>
      <c r="B2296" s="1">
        <v>38365</v>
      </c>
      <c r="C2296" t="s">
        <v>191</v>
      </c>
      <c r="D2296" t="s">
        <v>256</v>
      </c>
      <c r="E2296" t="s">
        <v>257</v>
      </c>
      <c r="G2296" s="6" t="s">
        <v>29</v>
      </c>
      <c r="H2296" t="s">
        <v>206</v>
      </c>
      <c r="I2296" t="s">
        <v>21</v>
      </c>
      <c r="J2296" t="s">
        <v>22</v>
      </c>
      <c r="K2296">
        <v>0.1</v>
      </c>
      <c r="L2296">
        <v>107</v>
      </c>
      <c r="M2296" t="s">
        <v>219</v>
      </c>
      <c r="N2296">
        <v>107</v>
      </c>
      <c r="P2296" cm="1">
        <f t="array" ref="P2296">IF(Q2296&gt;0,INDEX(Q2296:Q24020,MATCH(TRUE,INDEX(Q2296:Q24020="",,),0)-1),"")</f>
        <v>3</v>
      </c>
      <c r="Q2296">
        <v>2</v>
      </c>
      <c r="R2296">
        <f t="shared" si="38"/>
        <v>0</v>
      </c>
    </row>
    <row r="2297" spans="1:18" x14ac:dyDescent="0.3">
      <c r="A2297" t="s">
        <v>190</v>
      </c>
      <c r="B2297" s="1">
        <v>38365</v>
      </c>
      <c r="C2297" t="s">
        <v>191</v>
      </c>
      <c r="D2297" t="s">
        <v>256</v>
      </c>
      <c r="E2297" t="s">
        <v>257</v>
      </c>
      <c r="G2297" s="6" t="s">
        <v>29</v>
      </c>
      <c r="H2297" t="s">
        <v>20</v>
      </c>
      <c r="I2297" t="s">
        <v>21</v>
      </c>
      <c r="J2297" t="s">
        <v>22</v>
      </c>
      <c r="K2297">
        <v>0.2</v>
      </c>
      <c r="L2297">
        <v>441</v>
      </c>
      <c r="M2297" t="s">
        <v>219</v>
      </c>
      <c r="N2297">
        <v>441</v>
      </c>
      <c r="P2297" cm="1">
        <f t="array" ref="P2297">IF(Q2297&gt;0,INDEX(Q2297:Q24021,MATCH(TRUE,INDEX(Q2297:Q24021="",,),0)-1),"")</f>
        <v>3</v>
      </c>
      <c r="Q2297">
        <v>2</v>
      </c>
      <c r="R2297">
        <f t="shared" si="38"/>
        <v>0</v>
      </c>
    </row>
    <row r="2298" spans="1:18" x14ac:dyDescent="0.3">
      <c r="A2298" t="s">
        <v>190</v>
      </c>
      <c r="B2298" s="1">
        <v>38365</v>
      </c>
      <c r="C2298" t="s">
        <v>191</v>
      </c>
      <c r="D2298" t="s">
        <v>256</v>
      </c>
      <c r="E2298" t="s">
        <v>257</v>
      </c>
      <c r="G2298" s="6" t="s">
        <v>29</v>
      </c>
      <c r="H2298" t="s">
        <v>99</v>
      </c>
      <c r="I2298" t="s">
        <v>21</v>
      </c>
      <c r="J2298" t="s">
        <v>22</v>
      </c>
      <c r="K2298">
        <v>1.6</v>
      </c>
      <c r="L2298">
        <v>113</v>
      </c>
      <c r="M2298" t="s">
        <v>219</v>
      </c>
      <c r="N2298">
        <v>113</v>
      </c>
      <c r="P2298" cm="1">
        <f t="array" ref="P2298">IF(Q2298&gt;0,INDEX(Q2298:Q24022,MATCH(TRUE,INDEX(Q2298:Q24022="",,),0)-1),"")</f>
        <v>3</v>
      </c>
      <c r="Q2298">
        <v>2</v>
      </c>
      <c r="R2298">
        <f t="shared" si="38"/>
        <v>0</v>
      </c>
    </row>
    <row r="2299" spans="1:18" x14ac:dyDescent="0.3">
      <c r="A2299" t="s">
        <v>190</v>
      </c>
      <c r="B2299" s="1">
        <v>38365</v>
      </c>
      <c r="C2299" t="s">
        <v>191</v>
      </c>
      <c r="D2299" t="s">
        <v>256</v>
      </c>
      <c r="E2299" t="s">
        <v>257</v>
      </c>
      <c r="G2299" s="6" t="s">
        <v>29</v>
      </c>
      <c r="H2299" t="s">
        <v>197</v>
      </c>
      <c r="I2299" t="s">
        <v>21</v>
      </c>
      <c r="J2299" t="s">
        <v>22</v>
      </c>
      <c r="K2299">
        <v>2.2999999999999998</v>
      </c>
      <c r="L2299">
        <v>50</v>
      </c>
      <c r="M2299" t="s">
        <v>219</v>
      </c>
      <c r="N2299">
        <v>50</v>
      </c>
      <c r="P2299" cm="1">
        <f t="array" ref="P2299">IF(Q2299&gt;0,INDEX(Q2299:Q24023,MATCH(TRUE,INDEX(Q2299:Q24023="",,),0)-1),"")</f>
        <v>3</v>
      </c>
      <c r="Q2299">
        <v>2</v>
      </c>
      <c r="R2299">
        <f t="shared" si="38"/>
        <v>0</v>
      </c>
    </row>
    <row r="2300" spans="1:18" x14ac:dyDescent="0.3">
      <c r="A2300" t="s">
        <v>190</v>
      </c>
      <c r="B2300" s="1">
        <v>38365</v>
      </c>
      <c r="C2300" t="s">
        <v>191</v>
      </c>
      <c r="D2300" t="s">
        <v>256</v>
      </c>
      <c r="E2300" t="s">
        <v>257</v>
      </c>
      <c r="G2300" s="6" t="s">
        <v>29</v>
      </c>
      <c r="H2300" t="s">
        <v>154</v>
      </c>
      <c r="I2300" t="s">
        <v>21</v>
      </c>
      <c r="J2300" t="s">
        <v>22</v>
      </c>
      <c r="K2300">
        <v>1.6</v>
      </c>
      <c r="L2300">
        <v>102</v>
      </c>
      <c r="M2300" t="s">
        <v>219</v>
      </c>
      <c r="N2300">
        <v>102</v>
      </c>
      <c r="P2300" cm="1">
        <f t="array" ref="P2300">IF(Q2300&gt;0,INDEX(Q2300:Q24024,MATCH(TRUE,INDEX(Q2300:Q24024="",,),0)-1),"")</f>
        <v>3</v>
      </c>
      <c r="Q2300">
        <v>2</v>
      </c>
      <c r="R2300">
        <f t="shared" si="38"/>
        <v>0</v>
      </c>
    </row>
    <row r="2301" spans="1:18" x14ac:dyDescent="0.3">
      <c r="A2301" t="s">
        <v>190</v>
      </c>
      <c r="B2301" s="1">
        <v>38365</v>
      </c>
      <c r="C2301" t="s">
        <v>191</v>
      </c>
      <c r="D2301" t="s">
        <v>256</v>
      </c>
      <c r="E2301" t="s">
        <v>257</v>
      </c>
      <c r="G2301" t="s">
        <v>19</v>
      </c>
      <c r="H2301" t="s">
        <v>194</v>
      </c>
      <c r="I2301" t="s">
        <v>21</v>
      </c>
      <c r="J2301" t="s">
        <v>22</v>
      </c>
      <c r="K2301">
        <v>73.099999999999994</v>
      </c>
      <c r="L2301">
        <v>686</v>
      </c>
      <c r="M2301" t="s">
        <v>205</v>
      </c>
      <c r="N2301">
        <v>687</v>
      </c>
      <c r="P2301" cm="1">
        <f t="array" ref="P2301">IF(Q2301&gt;0,INDEX(Q2301:Q24025,MATCH(TRUE,INDEX(Q2301:Q24025="",,),0)-1),"")</f>
        <v>3</v>
      </c>
      <c r="Q2301">
        <v>3</v>
      </c>
      <c r="R2301">
        <f t="shared" si="38"/>
        <v>0</v>
      </c>
    </row>
    <row r="2302" spans="1:18" x14ac:dyDescent="0.3">
      <c r="A2302" t="s">
        <v>190</v>
      </c>
      <c r="B2302" s="1">
        <v>38365</v>
      </c>
      <c r="C2302" t="s">
        <v>191</v>
      </c>
      <c r="D2302" t="s">
        <v>256</v>
      </c>
      <c r="E2302" t="s">
        <v>257</v>
      </c>
      <c r="G2302" t="s">
        <v>19</v>
      </c>
      <c r="H2302" t="s">
        <v>30</v>
      </c>
      <c r="I2302" t="s">
        <v>21</v>
      </c>
      <c r="J2302" t="s">
        <v>22</v>
      </c>
      <c r="K2302">
        <v>25.4</v>
      </c>
      <c r="L2302">
        <v>175</v>
      </c>
      <c r="M2302" t="s">
        <v>205</v>
      </c>
      <c r="N2302">
        <v>176</v>
      </c>
      <c r="P2302" cm="1">
        <f t="array" ref="P2302">IF(Q2302&gt;0,INDEX(Q2302:Q24026,MATCH(TRUE,INDEX(Q2302:Q24026="",,),0)-1),"")</f>
        <v>3</v>
      </c>
      <c r="Q2302">
        <v>3</v>
      </c>
      <c r="R2302">
        <f t="shared" si="38"/>
        <v>0</v>
      </c>
    </row>
    <row r="2303" spans="1:18" x14ac:dyDescent="0.3">
      <c r="A2303" t="s">
        <v>190</v>
      </c>
      <c r="B2303" s="1">
        <v>38365</v>
      </c>
      <c r="C2303" t="s">
        <v>191</v>
      </c>
      <c r="D2303" t="s">
        <v>256</v>
      </c>
      <c r="E2303" t="s">
        <v>257</v>
      </c>
      <c r="G2303" t="s">
        <v>19</v>
      </c>
      <c r="H2303" t="s">
        <v>196</v>
      </c>
      <c r="I2303" t="s">
        <v>21</v>
      </c>
      <c r="J2303" t="s">
        <v>22</v>
      </c>
      <c r="K2303">
        <v>10</v>
      </c>
      <c r="L2303">
        <v>361</v>
      </c>
      <c r="M2303" t="s">
        <v>205</v>
      </c>
      <c r="N2303">
        <v>367</v>
      </c>
      <c r="P2303" cm="1">
        <f t="array" ref="P2303">IF(Q2303&gt;0,INDEX(Q2303:Q24027,MATCH(TRUE,INDEX(Q2303:Q24027="",,),0)-1),"")</f>
        <v>3</v>
      </c>
      <c r="Q2303">
        <v>3</v>
      </c>
      <c r="R2303">
        <f t="shared" si="38"/>
        <v>0</v>
      </c>
    </row>
    <row r="2304" spans="1:18" x14ac:dyDescent="0.3">
      <c r="A2304" t="s">
        <v>190</v>
      </c>
      <c r="B2304" s="1">
        <v>38365</v>
      </c>
      <c r="C2304" t="s">
        <v>191</v>
      </c>
      <c r="D2304" t="s">
        <v>256</v>
      </c>
      <c r="E2304" t="s">
        <v>257</v>
      </c>
      <c r="G2304" t="s">
        <v>19</v>
      </c>
      <c r="H2304" t="s">
        <v>53</v>
      </c>
      <c r="I2304" t="s">
        <v>26</v>
      </c>
      <c r="J2304" t="s">
        <v>27</v>
      </c>
      <c r="K2304">
        <v>77.099999999999994</v>
      </c>
      <c r="L2304">
        <v>12.1</v>
      </c>
      <c r="M2304" t="s">
        <v>205</v>
      </c>
      <c r="N2304">
        <v>16.399999999999999</v>
      </c>
      <c r="P2304" cm="1">
        <f t="array" ref="P2304">IF(Q2304&gt;0,INDEX(Q2304:Q24028,MATCH(TRUE,INDEX(Q2304:Q24028="",,),0)-1),"")</f>
        <v>3</v>
      </c>
      <c r="Q2304">
        <v>3</v>
      </c>
      <c r="R2304">
        <f t="shared" si="38"/>
        <v>0</v>
      </c>
    </row>
    <row r="2305" spans="1:18" x14ac:dyDescent="0.3">
      <c r="A2305" t="s">
        <v>190</v>
      </c>
      <c r="B2305" s="1">
        <v>38365</v>
      </c>
      <c r="C2305" t="s">
        <v>191</v>
      </c>
      <c r="D2305" t="s">
        <v>256</v>
      </c>
      <c r="E2305" t="s">
        <v>257</v>
      </c>
      <c r="G2305" t="s">
        <v>19</v>
      </c>
      <c r="H2305" t="s">
        <v>70</v>
      </c>
      <c r="I2305" t="s">
        <v>26</v>
      </c>
      <c r="J2305" t="s">
        <v>27</v>
      </c>
      <c r="K2305">
        <v>76.3</v>
      </c>
      <c r="L2305">
        <v>10.85</v>
      </c>
      <c r="M2305" t="s">
        <v>205</v>
      </c>
      <c r="N2305">
        <v>19.5</v>
      </c>
      <c r="P2305" cm="1">
        <f t="array" ref="P2305">IF(Q2305&gt;0,INDEX(Q2305:Q24029,MATCH(TRUE,INDEX(Q2305:Q24029="",,),0)-1),"")</f>
        <v>3</v>
      </c>
      <c r="Q2305">
        <v>3</v>
      </c>
      <c r="R2305">
        <f t="shared" si="38"/>
        <v>0</v>
      </c>
    </row>
    <row r="2306" spans="1:18" x14ac:dyDescent="0.3">
      <c r="A2306" t="s">
        <v>190</v>
      </c>
      <c r="B2306" s="1">
        <v>38365</v>
      </c>
      <c r="C2306" t="s">
        <v>191</v>
      </c>
      <c r="D2306" t="s">
        <v>256</v>
      </c>
      <c r="E2306" t="s">
        <v>257</v>
      </c>
      <c r="G2306" t="s">
        <v>19</v>
      </c>
      <c r="H2306" t="s">
        <v>64</v>
      </c>
      <c r="I2306" t="s">
        <v>26</v>
      </c>
      <c r="J2306" t="s">
        <v>27</v>
      </c>
      <c r="K2306">
        <v>695.2</v>
      </c>
      <c r="L2306">
        <v>10</v>
      </c>
      <c r="M2306" t="s">
        <v>205</v>
      </c>
      <c r="N2306">
        <v>24</v>
      </c>
      <c r="P2306" cm="1">
        <f t="array" ref="P2306">IF(Q2306&gt;0,INDEX(Q2306:Q24030,MATCH(TRUE,INDEX(Q2306:Q24030="",,),0)-1),"")</f>
        <v>3</v>
      </c>
      <c r="Q2306">
        <v>3</v>
      </c>
      <c r="R2306">
        <f t="shared" si="38"/>
        <v>0</v>
      </c>
    </row>
    <row r="2307" spans="1:18" x14ac:dyDescent="0.3">
      <c r="A2307" t="s">
        <v>190</v>
      </c>
      <c r="B2307" s="1">
        <v>38365</v>
      </c>
      <c r="C2307" t="s">
        <v>191</v>
      </c>
      <c r="D2307" t="s">
        <v>256</v>
      </c>
      <c r="E2307" t="s">
        <v>257</v>
      </c>
      <c r="G2307" s="6" t="s">
        <v>29</v>
      </c>
      <c r="H2307" t="s">
        <v>206</v>
      </c>
      <c r="I2307" t="s">
        <v>21</v>
      </c>
      <c r="J2307" t="s">
        <v>22</v>
      </c>
      <c r="K2307">
        <v>0.1</v>
      </c>
      <c r="L2307">
        <v>107</v>
      </c>
      <c r="M2307" t="s">
        <v>205</v>
      </c>
      <c r="N2307">
        <v>107</v>
      </c>
      <c r="P2307" cm="1">
        <f t="array" ref="P2307">IF(Q2307&gt;0,INDEX(Q2307:Q24031,MATCH(TRUE,INDEX(Q2307:Q24031="",,),0)-1),"")</f>
        <v>3</v>
      </c>
      <c r="Q2307">
        <v>3</v>
      </c>
      <c r="R2307">
        <f t="shared" si="38"/>
        <v>0</v>
      </c>
    </row>
    <row r="2308" spans="1:18" x14ac:dyDescent="0.3">
      <c r="A2308" t="s">
        <v>190</v>
      </c>
      <c r="B2308" s="1">
        <v>38365</v>
      </c>
      <c r="C2308" t="s">
        <v>191</v>
      </c>
      <c r="D2308" t="s">
        <v>256</v>
      </c>
      <c r="E2308" t="s">
        <v>257</v>
      </c>
      <c r="G2308" s="6" t="s">
        <v>29</v>
      </c>
      <c r="H2308" t="s">
        <v>20</v>
      </c>
      <c r="I2308" t="s">
        <v>21</v>
      </c>
      <c r="J2308" t="s">
        <v>22</v>
      </c>
      <c r="K2308">
        <v>0.2</v>
      </c>
      <c r="L2308">
        <v>441</v>
      </c>
      <c r="M2308" t="s">
        <v>205</v>
      </c>
      <c r="N2308">
        <v>441</v>
      </c>
      <c r="P2308" cm="1">
        <f t="array" ref="P2308">IF(Q2308&gt;0,INDEX(Q2308:Q24032,MATCH(TRUE,INDEX(Q2308:Q24032="",,),0)-1),"")</f>
        <v>3</v>
      </c>
      <c r="Q2308">
        <v>3</v>
      </c>
      <c r="R2308">
        <f t="shared" si="38"/>
        <v>0</v>
      </c>
    </row>
    <row r="2309" spans="1:18" x14ac:dyDescent="0.3">
      <c r="A2309" t="s">
        <v>190</v>
      </c>
      <c r="B2309" s="1">
        <v>38365</v>
      </c>
      <c r="C2309" t="s">
        <v>191</v>
      </c>
      <c r="D2309" t="s">
        <v>256</v>
      </c>
      <c r="E2309" t="s">
        <v>257</v>
      </c>
      <c r="G2309" s="6" t="s">
        <v>29</v>
      </c>
      <c r="H2309" t="s">
        <v>99</v>
      </c>
      <c r="I2309" t="s">
        <v>21</v>
      </c>
      <c r="J2309" t="s">
        <v>22</v>
      </c>
      <c r="K2309">
        <v>1.6</v>
      </c>
      <c r="L2309">
        <v>113</v>
      </c>
      <c r="M2309" t="s">
        <v>205</v>
      </c>
      <c r="N2309">
        <v>113</v>
      </c>
      <c r="P2309" cm="1">
        <f t="array" ref="P2309">IF(Q2309&gt;0,INDEX(Q2309:Q24033,MATCH(TRUE,INDEX(Q2309:Q24033="",,),0)-1),"")</f>
        <v>3</v>
      </c>
      <c r="Q2309">
        <v>3</v>
      </c>
      <c r="R2309">
        <f t="shared" si="38"/>
        <v>0</v>
      </c>
    </row>
    <row r="2310" spans="1:18" x14ac:dyDescent="0.3">
      <c r="A2310" t="s">
        <v>190</v>
      </c>
      <c r="B2310" s="1">
        <v>38365</v>
      </c>
      <c r="C2310" t="s">
        <v>191</v>
      </c>
      <c r="D2310" t="s">
        <v>256</v>
      </c>
      <c r="E2310" t="s">
        <v>257</v>
      </c>
      <c r="G2310" s="6" t="s">
        <v>29</v>
      </c>
      <c r="H2310" t="s">
        <v>197</v>
      </c>
      <c r="I2310" t="s">
        <v>21</v>
      </c>
      <c r="J2310" t="s">
        <v>22</v>
      </c>
      <c r="K2310">
        <v>2.2999999999999998</v>
      </c>
      <c r="L2310">
        <v>50</v>
      </c>
      <c r="M2310" t="s">
        <v>205</v>
      </c>
      <c r="N2310">
        <v>50</v>
      </c>
      <c r="P2310" cm="1">
        <f t="array" ref="P2310">IF(Q2310&gt;0,INDEX(Q2310:Q24034,MATCH(TRUE,INDEX(Q2310:Q24034="",,),0)-1),"")</f>
        <v>3</v>
      </c>
      <c r="Q2310">
        <v>3</v>
      </c>
      <c r="R2310">
        <f t="shared" si="38"/>
        <v>0</v>
      </c>
    </row>
    <row r="2311" spans="1:18" x14ac:dyDescent="0.3">
      <c r="A2311" t="s">
        <v>190</v>
      </c>
      <c r="B2311" s="1">
        <v>38365</v>
      </c>
      <c r="C2311" t="s">
        <v>191</v>
      </c>
      <c r="D2311" t="s">
        <v>256</v>
      </c>
      <c r="E2311" t="s">
        <v>257</v>
      </c>
      <c r="G2311" s="6" t="s">
        <v>29</v>
      </c>
      <c r="H2311" t="s">
        <v>154</v>
      </c>
      <c r="I2311" t="s">
        <v>21</v>
      </c>
      <c r="J2311" t="s">
        <v>22</v>
      </c>
      <c r="K2311">
        <v>1.6</v>
      </c>
      <c r="L2311">
        <v>102</v>
      </c>
      <c r="M2311" t="s">
        <v>205</v>
      </c>
      <c r="N2311">
        <v>102</v>
      </c>
      <c r="P2311" cm="1">
        <f t="array" ref="P2311">IF(Q2311&gt;0,INDEX(Q2311:Q24035,MATCH(TRUE,INDEX(Q2311:Q24035="",,),0)-1),"")</f>
        <v>3</v>
      </c>
      <c r="Q2311">
        <v>3</v>
      </c>
      <c r="R2311">
        <f t="shared" si="38"/>
        <v>0</v>
      </c>
    </row>
    <row r="2312" spans="1:18" x14ac:dyDescent="0.3">
      <c r="P2312" t="str" cm="1">
        <f t="array" ref="P2312">IF(Q2312&gt;0,INDEX(Q2312:Q24036,MATCH(TRUE,INDEX(Q2312:Q24036="",,),0)-1),"")</f>
        <v/>
      </c>
      <c r="R2312" t="str">
        <f t="shared" si="38"/>
        <v/>
      </c>
    </row>
    <row r="2313" spans="1:18" x14ac:dyDescent="0.3">
      <c r="A2313" t="s">
        <v>190</v>
      </c>
      <c r="B2313" s="1">
        <v>38328</v>
      </c>
      <c r="C2313" t="s">
        <v>191</v>
      </c>
      <c r="D2313" t="s">
        <v>258</v>
      </c>
      <c r="E2313" t="s">
        <v>259</v>
      </c>
      <c r="G2313" t="s">
        <v>19</v>
      </c>
      <c r="H2313" t="s">
        <v>194</v>
      </c>
      <c r="I2313" t="s">
        <v>21</v>
      </c>
      <c r="J2313" t="s">
        <v>22</v>
      </c>
      <c r="K2313">
        <v>24.6</v>
      </c>
      <c r="L2313">
        <v>582</v>
      </c>
      <c r="M2313" t="s">
        <v>208</v>
      </c>
      <c r="N2313">
        <v>625</v>
      </c>
      <c r="O2313" t="s">
        <v>24</v>
      </c>
      <c r="P2313" cm="1">
        <f t="array" ref="P2313">IF(Q2313&gt;0,INDEX(Q2313:Q24037,MATCH(TRUE,INDEX(Q2313:Q24037="",,),0)-1),"")</f>
        <v>2</v>
      </c>
      <c r="Q2313">
        <v>1</v>
      </c>
      <c r="R2313">
        <f t="shared" si="38"/>
        <v>0</v>
      </c>
    </row>
    <row r="2314" spans="1:18" x14ac:dyDescent="0.3">
      <c r="A2314" t="s">
        <v>190</v>
      </c>
      <c r="B2314" s="1">
        <v>38328</v>
      </c>
      <c r="C2314" t="s">
        <v>191</v>
      </c>
      <c r="D2314" t="s">
        <v>258</v>
      </c>
      <c r="E2314" t="s">
        <v>259</v>
      </c>
      <c r="G2314" t="s">
        <v>19</v>
      </c>
      <c r="H2314" t="s">
        <v>30</v>
      </c>
      <c r="I2314" t="s">
        <v>21</v>
      </c>
      <c r="J2314" t="s">
        <v>22</v>
      </c>
      <c r="K2314">
        <v>2</v>
      </c>
      <c r="L2314">
        <v>131</v>
      </c>
      <c r="M2314" t="s">
        <v>208</v>
      </c>
      <c r="N2314">
        <v>150</v>
      </c>
      <c r="O2314" t="s">
        <v>24</v>
      </c>
      <c r="P2314" cm="1">
        <f t="array" ref="P2314">IF(Q2314&gt;0,INDEX(Q2314:Q24038,MATCH(TRUE,INDEX(Q2314:Q24038="",,),0)-1),"")</f>
        <v>2</v>
      </c>
      <c r="Q2314">
        <v>1</v>
      </c>
      <c r="R2314">
        <f t="shared" si="38"/>
        <v>0</v>
      </c>
    </row>
    <row r="2315" spans="1:18" x14ac:dyDescent="0.3">
      <c r="A2315" t="s">
        <v>190</v>
      </c>
      <c r="B2315" s="1">
        <v>38328</v>
      </c>
      <c r="C2315" t="s">
        <v>191</v>
      </c>
      <c r="D2315" t="s">
        <v>258</v>
      </c>
      <c r="E2315" t="s">
        <v>259</v>
      </c>
      <c r="G2315" t="s">
        <v>19</v>
      </c>
      <c r="H2315" t="s">
        <v>196</v>
      </c>
      <c r="I2315" t="s">
        <v>21</v>
      </c>
      <c r="J2315" t="s">
        <v>22</v>
      </c>
      <c r="K2315">
        <v>4.0999999999999996</v>
      </c>
      <c r="L2315">
        <v>282</v>
      </c>
      <c r="M2315" t="s">
        <v>208</v>
      </c>
      <c r="N2315">
        <v>300</v>
      </c>
      <c r="O2315" t="s">
        <v>24</v>
      </c>
      <c r="P2315" cm="1">
        <f t="array" ref="P2315">IF(Q2315&gt;0,INDEX(Q2315:Q24039,MATCH(TRUE,INDEX(Q2315:Q24039="",,),0)-1),"")</f>
        <v>2</v>
      </c>
      <c r="Q2315">
        <v>1</v>
      </c>
      <c r="R2315">
        <f t="shared" si="38"/>
        <v>0</v>
      </c>
    </row>
    <row r="2316" spans="1:18" x14ac:dyDescent="0.3">
      <c r="A2316" t="s">
        <v>190</v>
      </c>
      <c r="B2316" s="1">
        <v>38328</v>
      </c>
      <c r="C2316" t="s">
        <v>191</v>
      </c>
      <c r="D2316" t="s">
        <v>258</v>
      </c>
      <c r="E2316" t="s">
        <v>259</v>
      </c>
      <c r="G2316" t="s">
        <v>19</v>
      </c>
      <c r="H2316" t="s">
        <v>206</v>
      </c>
      <c r="I2316" t="s">
        <v>21</v>
      </c>
      <c r="J2316" t="s">
        <v>22</v>
      </c>
      <c r="K2316">
        <v>7.2</v>
      </c>
      <c r="L2316">
        <v>93</v>
      </c>
      <c r="M2316" t="s">
        <v>208</v>
      </c>
      <c r="N2316">
        <v>100</v>
      </c>
      <c r="O2316" t="s">
        <v>24</v>
      </c>
      <c r="P2316" cm="1">
        <f t="array" ref="P2316">IF(Q2316&gt;0,INDEX(Q2316:Q24040,MATCH(TRUE,INDEX(Q2316:Q24040="",,),0)-1),"")</f>
        <v>2</v>
      </c>
      <c r="Q2316">
        <v>1</v>
      </c>
      <c r="R2316">
        <f t="shared" si="38"/>
        <v>0</v>
      </c>
    </row>
    <row r="2317" spans="1:18" x14ac:dyDescent="0.3">
      <c r="A2317" t="s">
        <v>190</v>
      </c>
      <c r="B2317" s="1">
        <v>38328</v>
      </c>
      <c r="C2317" t="s">
        <v>191</v>
      </c>
      <c r="D2317" t="s">
        <v>258</v>
      </c>
      <c r="E2317" t="s">
        <v>259</v>
      </c>
      <c r="G2317" t="s">
        <v>19</v>
      </c>
      <c r="H2317" t="s">
        <v>197</v>
      </c>
      <c r="I2317" t="s">
        <v>21</v>
      </c>
      <c r="J2317" t="s">
        <v>22</v>
      </c>
      <c r="K2317">
        <v>2.2999999999999998</v>
      </c>
      <c r="L2317">
        <v>21</v>
      </c>
      <c r="M2317" t="s">
        <v>208</v>
      </c>
      <c r="N2317">
        <v>21</v>
      </c>
      <c r="O2317" t="s">
        <v>24</v>
      </c>
      <c r="P2317" cm="1">
        <f t="array" ref="P2317">IF(Q2317&gt;0,INDEX(Q2317:Q24041,MATCH(TRUE,INDEX(Q2317:Q24041="",,),0)-1),"")</f>
        <v>2</v>
      </c>
      <c r="Q2317">
        <v>1</v>
      </c>
      <c r="R2317">
        <f t="shared" si="38"/>
        <v>0</v>
      </c>
    </row>
    <row r="2318" spans="1:18" x14ac:dyDescent="0.3">
      <c r="A2318" t="s">
        <v>190</v>
      </c>
      <c r="B2318" s="1">
        <v>38328</v>
      </c>
      <c r="C2318" t="s">
        <v>191</v>
      </c>
      <c r="D2318" t="s">
        <v>258</v>
      </c>
      <c r="E2318" t="s">
        <v>259</v>
      </c>
      <c r="G2318" t="s">
        <v>19</v>
      </c>
      <c r="H2318" t="s">
        <v>64</v>
      </c>
      <c r="I2318" t="s">
        <v>26</v>
      </c>
      <c r="J2318" t="s">
        <v>27</v>
      </c>
      <c r="K2318">
        <v>651</v>
      </c>
      <c r="L2318">
        <v>9</v>
      </c>
      <c r="M2318" t="s">
        <v>208</v>
      </c>
      <c r="N2318">
        <v>18</v>
      </c>
      <c r="O2318" t="s">
        <v>24</v>
      </c>
      <c r="P2318" cm="1">
        <f t="array" ref="P2318">IF(Q2318&gt;0,INDEX(Q2318:Q24042,MATCH(TRUE,INDEX(Q2318:Q24042="",,),0)-1),"")</f>
        <v>2</v>
      </c>
      <c r="Q2318">
        <v>1</v>
      </c>
      <c r="R2318">
        <f t="shared" si="38"/>
        <v>0</v>
      </c>
    </row>
    <row r="2319" spans="1:18" x14ac:dyDescent="0.3">
      <c r="A2319" t="s">
        <v>190</v>
      </c>
      <c r="B2319" s="1">
        <v>38328</v>
      </c>
      <c r="C2319" t="s">
        <v>191</v>
      </c>
      <c r="D2319" t="s">
        <v>258</v>
      </c>
      <c r="E2319" t="s">
        <v>259</v>
      </c>
      <c r="G2319" s="6" t="s">
        <v>29</v>
      </c>
      <c r="H2319" t="s">
        <v>99</v>
      </c>
      <c r="I2319" t="s">
        <v>21</v>
      </c>
      <c r="J2319" t="s">
        <v>22</v>
      </c>
      <c r="K2319">
        <v>0.2</v>
      </c>
      <c r="L2319">
        <v>190</v>
      </c>
      <c r="M2319" t="s">
        <v>208</v>
      </c>
      <c r="N2319">
        <v>190</v>
      </c>
      <c r="O2319" t="s">
        <v>24</v>
      </c>
      <c r="P2319" cm="1">
        <f t="array" ref="P2319">IF(Q2319&gt;0,INDEX(Q2319:Q24043,MATCH(TRUE,INDEX(Q2319:Q24043="",,),0)-1),"")</f>
        <v>2</v>
      </c>
      <c r="Q2319">
        <v>1</v>
      </c>
      <c r="R2319">
        <f t="shared" si="38"/>
        <v>0</v>
      </c>
    </row>
    <row r="2320" spans="1:18" x14ac:dyDescent="0.3">
      <c r="A2320" t="s">
        <v>190</v>
      </c>
      <c r="B2320" s="1">
        <v>38328</v>
      </c>
      <c r="C2320" t="s">
        <v>191</v>
      </c>
      <c r="D2320" t="s">
        <v>258</v>
      </c>
      <c r="E2320" t="s">
        <v>259</v>
      </c>
      <c r="G2320" s="6" t="s">
        <v>29</v>
      </c>
      <c r="H2320" t="s">
        <v>199</v>
      </c>
      <c r="I2320" t="s">
        <v>21</v>
      </c>
      <c r="J2320" t="s">
        <v>22</v>
      </c>
      <c r="K2320">
        <v>0.7</v>
      </c>
      <c r="L2320">
        <v>83</v>
      </c>
      <c r="M2320" t="s">
        <v>208</v>
      </c>
      <c r="N2320">
        <v>83</v>
      </c>
      <c r="O2320" t="s">
        <v>24</v>
      </c>
      <c r="P2320" cm="1">
        <f t="array" ref="P2320">IF(Q2320&gt;0,INDEX(Q2320:Q24044,MATCH(TRUE,INDEX(Q2320:Q24044="",,),0)-1),"")</f>
        <v>2</v>
      </c>
      <c r="Q2320">
        <v>1</v>
      </c>
      <c r="R2320">
        <f t="shared" si="38"/>
        <v>0</v>
      </c>
    </row>
    <row r="2321" spans="1:18" x14ac:dyDescent="0.3">
      <c r="A2321" t="s">
        <v>190</v>
      </c>
      <c r="B2321" s="1">
        <v>38328</v>
      </c>
      <c r="C2321" t="s">
        <v>191</v>
      </c>
      <c r="D2321" t="s">
        <v>258</v>
      </c>
      <c r="E2321" t="s">
        <v>259</v>
      </c>
      <c r="G2321" s="6" t="s">
        <v>29</v>
      </c>
      <c r="H2321" t="s">
        <v>53</v>
      </c>
      <c r="I2321" t="s">
        <v>26</v>
      </c>
      <c r="J2321" t="s">
        <v>27</v>
      </c>
      <c r="K2321">
        <v>140.4</v>
      </c>
      <c r="L2321">
        <v>15.7</v>
      </c>
      <c r="M2321" t="s">
        <v>208</v>
      </c>
      <c r="N2321">
        <v>15.7</v>
      </c>
      <c r="O2321" t="s">
        <v>24</v>
      </c>
      <c r="P2321" cm="1">
        <f t="array" ref="P2321">IF(Q2321&gt;0,INDEX(Q2321:Q24045,MATCH(TRUE,INDEX(Q2321:Q24045="",,),0)-1),"")</f>
        <v>2</v>
      </c>
      <c r="Q2321">
        <v>1</v>
      </c>
      <c r="R2321">
        <f t="shared" si="38"/>
        <v>0</v>
      </c>
    </row>
    <row r="2322" spans="1:18" x14ac:dyDescent="0.3">
      <c r="A2322" t="s">
        <v>190</v>
      </c>
      <c r="B2322" s="1">
        <v>38328</v>
      </c>
      <c r="C2322" t="s">
        <v>191</v>
      </c>
      <c r="D2322" t="s">
        <v>258</v>
      </c>
      <c r="E2322" t="s">
        <v>259</v>
      </c>
      <c r="G2322" s="6" t="s">
        <v>29</v>
      </c>
      <c r="H2322" t="s">
        <v>70</v>
      </c>
      <c r="I2322" t="s">
        <v>26</v>
      </c>
      <c r="J2322" t="s">
        <v>27</v>
      </c>
      <c r="K2322">
        <v>57.3</v>
      </c>
      <c r="L2322">
        <v>13.55</v>
      </c>
      <c r="M2322" t="s">
        <v>208</v>
      </c>
      <c r="N2322">
        <v>13.55</v>
      </c>
      <c r="O2322" t="s">
        <v>24</v>
      </c>
      <c r="P2322" cm="1">
        <f t="array" ref="P2322">IF(Q2322&gt;0,INDEX(Q2322:Q24046,MATCH(TRUE,INDEX(Q2322:Q24046="",,),0)-1),"")</f>
        <v>2</v>
      </c>
      <c r="Q2322">
        <v>1</v>
      </c>
      <c r="R2322">
        <f t="shared" si="38"/>
        <v>0</v>
      </c>
    </row>
    <row r="2323" spans="1:18" x14ac:dyDescent="0.3">
      <c r="A2323" t="s">
        <v>190</v>
      </c>
      <c r="B2323" s="1">
        <v>38328</v>
      </c>
      <c r="C2323" t="s">
        <v>191</v>
      </c>
      <c r="D2323" t="s">
        <v>258</v>
      </c>
      <c r="E2323" t="s">
        <v>259</v>
      </c>
      <c r="G2323" t="s">
        <v>19</v>
      </c>
      <c r="H2323" t="s">
        <v>194</v>
      </c>
      <c r="I2323" t="s">
        <v>21</v>
      </c>
      <c r="J2323" t="s">
        <v>22</v>
      </c>
      <c r="K2323">
        <v>24.6</v>
      </c>
      <c r="L2323">
        <v>582</v>
      </c>
      <c r="M2323" t="s">
        <v>243</v>
      </c>
      <c r="N2323">
        <v>650</v>
      </c>
      <c r="P2323" cm="1">
        <f t="array" ref="P2323">IF(Q2323&gt;0,INDEX(Q2323:Q24047,MATCH(TRUE,INDEX(Q2323:Q24047="",,),0)-1),"")</f>
        <v>2</v>
      </c>
      <c r="Q2323">
        <v>2</v>
      </c>
      <c r="R2323">
        <f t="shared" si="38"/>
        <v>0</v>
      </c>
    </row>
    <row r="2324" spans="1:18" x14ac:dyDescent="0.3">
      <c r="A2324" t="s">
        <v>190</v>
      </c>
      <c r="B2324" s="1">
        <v>38328</v>
      </c>
      <c r="C2324" t="s">
        <v>191</v>
      </c>
      <c r="D2324" t="s">
        <v>258</v>
      </c>
      <c r="E2324" t="s">
        <v>259</v>
      </c>
      <c r="G2324" t="s">
        <v>19</v>
      </c>
      <c r="H2324" t="s">
        <v>30</v>
      </c>
      <c r="I2324" t="s">
        <v>21</v>
      </c>
      <c r="J2324" t="s">
        <v>22</v>
      </c>
      <c r="K2324">
        <v>2</v>
      </c>
      <c r="L2324">
        <v>131</v>
      </c>
      <c r="M2324" t="s">
        <v>243</v>
      </c>
      <c r="N2324">
        <v>131</v>
      </c>
      <c r="P2324" cm="1">
        <f t="array" ref="P2324">IF(Q2324&gt;0,INDEX(Q2324:Q24048,MATCH(TRUE,INDEX(Q2324:Q24048="",,),0)-1),"")</f>
        <v>2</v>
      </c>
      <c r="Q2324">
        <v>2</v>
      </c>
      <c r="R2324">
        <f t="shared" si="38"/>
        <v>0</v>
      </c>
    </row>
    <row r="2325" spans="1:18" x14ac:dyDescent="0.3">
      <c r="A2325" t="s">
        <v>190</v>
      </c>
      <c r="B2325" s="1">
        <v>38328</v>
      </c>
      <c r="C2325" t="s">
        <v>191</v>
      </c>
      <c r="D2325" t="s">
        <v>258</v>
      </c>
      <c r="E2325" t="s">
        <v>259</v>
      </c>
      <c r="G2325" t="s">
        <v>19</v>
      </c>
      <c r="H2325" t="s">
        <v>196</v>
      </c>
      <c r="I2325" t="s">
        <v>21</v>
      </c>
      <c r="J2325" t="s">
        <v>22</v>
      </c>
      <c r="K2325">
        <v>4.0999999999999996</v>
      </c>
      <c r="L2325">
        <v>282</v>
      </c>
      <c r="M2325" t="s">
        <v>243</v>
      </c>
      <c r="N2325">
        <v>282</v>
      </c>
      <c r="P2325" cm="1">
        <f t="array" ref="P2325">IF(Q2325&gt;0,INDEX(Q2325:Q24049,MATCH(TRUE,INDEX(Q2325:Q24049="",,),0)-1),"")</f>
        <v>2</v>
      </c>
      <c r="Q2325">
        <v>2</v>
      </c>
      <c r="R2325">
        <f t="shared" si="38"/>
        <v>0</v>
      </c>
    </row>
    <row r="2326" spans="1:18" x14ac:dyDescent="0.3">
      <c r="A2326" t="s">
        <v>190</v>
      </c>
      <c r="B2326" s="1">
        <v>38328</v>
      </c>
      <c r="C2326" t="s">
        <v>191</v>
      </c>
      <c r="D2326" t="s">
        <v>258</v>
      </c>
      <c r="E2326" t="s">
        <v>259</v>
      </c>
      <c r="G2326" t="s">
        <v>19</v>
      </c>
      <c r="H2326" t="s">
        <v>206</v>
      </c>
      <c r="I2326" t="s">
        <v>21</v>
      </c>
      <c r="J2326" t="s">
        <v>22</v>
      </c>
      <c r="K2326">
        <v>7.2</v>
      </c>
      <c r="L2326">
        <v>93</v>
      </c>
      <c r="M2326" t="s">
        <v>243</v>
      </c>
      <c r="N2326">
        <v>93</v>
      </c>
      <c r="P2326" cm="1">
        <f t="array" ref="P2326">IF(Q2326&gt;0,INDEX(Q2326:Q24050,MATCH(TRUE,INDEX(Q2326:Q24050="",,),0)-1),"")</f>
        <v>2</v>
      </c>
      <c r="Q2326">
        <v>2</v>
      </c>
      <c r="R2326">
        <f t="shared" si="38"/>
        <v>0</v>
      </c>
    </row>
    <row r="2327" spans="1:18" x14ac:dyDescent="0.3">
      <c r="A2327" t="s">
        <v>190</v>
      </c>
      <c r="B2327" s="1">
        <v>38328</v>
      </c>
      <c r="C2327" t="s">
        <v>191</v>
      </c>
      <c r="D2327" t="s">
        <v>258</v>
      </c>
      <c r="E2327" t="s">
        <v>259</v>
      </c>
      <c r="G2327" t="s">
        <v>19</v>
      </c>
      <c r="H2327" t="s">
        <v>197</v>
      </c>
      <c r="I2327" t="s">
        <v>21</v>
      </c>
      <c r="J2327" t="s">
        <v>22</v>
      </c>
      <c r="K2327">
        <v>2.2999999999999998</v>
      </c>
      <c r="L2327">
        <v>21</v>
      </c>
      <c r="M2327" t="s">
        <v>243</v>
      </c>
      <c r="N2327">
        <v>40</v>
      </c>
      <c r="P2327" cm="1">
        <f t="array" ref="P2327">IF(Q2327&gt;0,INDEX(Q2327:Q24051,MATCH(TRUE,INDEX(Q2327:Q24051="",,),0)-1),"")</f>
        <v>2</v>
      </c>
      <c r="Q2327">
        <v>2</v>
      </c>
      <c r="R2327">
        <f t="shared" si="38"/>
        <v>0</v>
      </c>
    </row>
    <row r="2328" spans="1:18" x14ac:dyDescent="0.3">
      <c r="A2328" t="s">
        <v>190</v>
      </c>
      <c r="B2328" s="1">
        <v>38328</v>
      </c>
      <c r="C2328" t="s">
        <v>191</v>
      </c>
      <c r="D2328" t="s">
        <v>258</v>
      </c>
      <c r="E2328" t="s">
        <v>259</v>
      </c>
      <c r="G2328" t="s">
        <v>19</v>
      </c>
      <c r="H2328" t="s">
        <v>64</v>
      </c>
      <c r="I2328" t="s">
        <v>26</v>
      </c>
      <c r="J2328" t="s">
        <v>27</v>
      </c>
      <c r="K2328">
        <v>651</v>
      </c>
      <c r="L2328">
        <v>9</v>
      </c>
      <c r="M2328" t="s">
        <v>243</v>
      </c>
      <c r="N2328">
        <v>10</v>
      </c>
      <c r="P2328" cm="1">
        <f t="array" ref="P2328">IF(Q2328&gt;0,INDEX(Q2328:Q24052,MATCH(TRUE,INDEX(Q2328:Q24052="",,),0)-1),"")</f>
        <v>2</v>
      </c>
      <c r="Q2328">
        <v>2</v>
      </c>
      <c r="R2328">
        <f t="shared" si="38"/>
        <v>0</v>
      </c>
    </row>
    <row r="2329" spans="1:18" x14ac:dyDescent="0.3">
      <c r="A2329" t="s">
        <v>190</v>
      </c>
      <c r="B2329" s="1">
        <v>38328</v>
      </c>
      <c r="C2329" t="s">
        <v>191</v>
      </c>
      <c r="D2329" t="s">
        <v>258</v>
      </c>
      <c r="E2329" t="s">
        <v>259</v>
      </c>
      <c r="G2329" s="6" t="s">
        <v>29</v>
      </c>
      <c r="H2329" t="s">
        <v>99</v>
      </c>
      <c r="I2329" t="s">
        <v>21</v>
      </c>
      <c r="J2329" t="s">
        <v>22</v>
      </c>
      <c r="K2329">
        <v>0.2</v>
      </c>
      <c r="L2329">
        <v>190</v>
      </c>
      <c r="M2329" t="s">
        <v>243</v>
      </c>
      <c r="N2329">
        <v>190</v>
      </c>
      <c r="P2329" cm="1">
        <f t="array" ref="P2329">IF(Q2329&gt;0,INDEX(Q2329:Q24053,MATCH(TRUE,INDEX(Q2329:Q24053="",,),0)-1),"")</f>
        <v>2</v>
      </c>
      <c r="Q2329">
        <v>2</v>
      </c>
      <c r="R2329">
        <f t="shared" si="38"/>
        <v>0</v>
      </c>
    </row>
    <row r="2330" spans="1:18" x14ac:dyDescent="0.3">
      <c r="A2330" t="s">
        <v>190</v>
      </c>
      <c r="B2330" s="1">
        <v>38328</v>
      </c>
      <c r="C2330" t="s">
        <v>191</v>
      </c>
      <c r="D2330" t="s">
        <v>258</v>
      </c>
      <c r="E2330" t="s">
        <v>259</v>
      </c>
      <c r="G2330" s="6" t="s">
        <v>29</v>
      </c>
      <c r="H2330" t="s">
        <v>199</v>
      </c>
      <c r="I2330" t="s">
        <v>21</v>
      </c>
      <c r="J2330" t="s">
        <v>22</v>
      </c>
      <c r="K2330">
        <v>0.7</v>
      </c>
      <c r="L2330">
        <v>83</v>
      </c>
      <c r="M2330" t="s">
        <v>243</v>
      </c>
      <c r="N2330">
        <v>83</v>
      </c>
      <c r="P2330" cm="1">
        <f t="array" ref="P2330">IF(Q2330&gt;0,INDEX(Q2330:Q24054,MATCH(TRUE,INDEX(Q2330:Q24054="",,),0)-1),"")</f>
        <v>2</v>
      </c>
      <c r="Q2330">
        <v>2</v>
      </c>
      <c r="R2330">
        <f t="shared" si="38"/>
        <v>0</v>
      </c>
    </row>
    <row r="2331" spans="1:18" x14ac:dyDescent="0.3">
      <c r="A2331" t="s">
        <v>190</v>
      </c>
      <c r="B2331" s="1">
        <v>38328</v>
      </c>
      <c r="C2331" t="s">
        <v>191</v>
      </c>
      <c r="D2331" t="s">
        <v>258</v>
      </c>
      <c r="E2331" t="s">
        <v>259</v>
      </c>
      <c r="G2331" s="6" t="s">
        <v>29</v>
      </c>
      <c r="H2331" t="s">
        <v>53</v>
      </c>
      <c r="I2331" t="s">
        <v>26</v>
      </c>
      <c r="J2331" t="s">
        <v>27</v>
      </c>
      <c r="K2331">
        <v>140.4</v>
      </c>
      <c r="L2331">
        <v>15.7</v>
      </c>
      <c r="M2331" t="s">
        <v>243</v>
      </c>
      <c r="N2331">
        <v>15.7</v>
      </c>
      <c r="P2331" cm="1">
        <f t="array" ref="P2331">IF(Q2331&gt;0,INDEX(Q2331:Q24055,MATCH(TRUE,INDEX(Q2331:Q24055="",,),0)-1),"")</f>
        <v>2</v>
      </c>
      <c r="Q2331">
        <v>2</v>
      </c>
      <c r="R2331">
        <f t="shared" si="38"/>
        <v>0</v>
      </c>
    </row>
    <row r="2332" spans="1:18" x14ac:dyDescent="0.3">
      <c r="A2332" t="s">
        <v>190</v>
      </c>
      <c r="B2332" s="1">
        <v>38328</v>
      </c>
      <c r="C2332" t="s">
        <v>191</v>
      </c>
      <c r="D2332" t="s">
        <v>258</v>
      </c>
      <c r="E2332" t="s">
        <v>259</v>
      </c>
      <c r="G2332" s="6" t="s">
        <v>29</v>
      </c>
      <c r="H2332" t="s">
        <v>70</v>
      </c>
      <c r="I2332" t="s">
        <v>26</v>
      </c>
      <c r="J2332" t="s">
        <v>27</v>
      </c>
      <c r="K2332">
        <v>57.3</v>
      </c>
      <c r="L2332">
        <v>13.55</v>
      </c>
      <c r="M2332" t="s">
        <v>243</v>
      </c>
      <c r="N2332">
        <v>13.55</v>
      </c>
      <c r="P2332" cm="1">
        <f t="array" ref="P2332">IF(Q2332&gt;0,INDEX(Q2332:Q24056,MATCH(TRUE,INDEX(Q2332:Q24056="",,),0)-1),"")</f>
        <v>2</v>
      </c>
      <c r="Q2332">
        <v>2</v>
      </c>
      <c r="R2332">
        <f t="shared" si="38"/>
        <v>0</v>
      </c>
    </row>
    <row r="2333" spans="1:18" x14ac:dyDescent="0.3">
      <c r="P2333" t="str" cm="1">
        <f t="array" ref="P2333">IF(Q2333&gt;0,INDEX(Q2333:Q24057,MATCH(TRUE,INDEX(Q2333:Q24057="",,),0)-1),"")</f>
        <v/>
      </c>
      <c r="R2333" t="str">
        <f t="shared" si="38"/>
        <v/>
      </c>
    </row>
    <row r="2334" spans="1:18" x14ac:dyDescent="0.3">
      <c r="A2334" t="s">
        <v>190</v>
      </c>
      <c r="B2334" s="1">
        <v>38328</v>
      </c>
      <c r="C2334" t="s">
        <v>191</v>
      </c>
      <c r="D2334" t="s">
        <v>260</v>
      </c>
      <c r="E2334" t="s">
        <v>261</v>
      </c>
      <c r="G2334" t="s">
        <v>19</v>
      </c>
      <c r="H2334" t="s">
        <v>194</v>
      </c>
      <c r="I2334" t="s">
        <v>21</v>
      </c>
      <c r="J2334" t="s">
        <v>22</v>
      </c>
      <c r="K2334">
        <v>31.9</v>
      </c>
      <c r="L2334">
        <v>507</v>
      </c>
      <c r="M2334" t="s">
        <v>219</v>
      </c>
      <c r="N2334">
        <v>600</v>
      </c>
      <c r="O2334" t="s">
        <v>24</v>
      </c>
      <c r="P2334" cm="1">
        <f t="array" ref="P2334">IF(Q2334&gt;0,INDEX(Q2334:Q24058,MATCH(TRUE,INDEX(Q2334:Q24058="",,),0)-1),"")</f>
        <v>1</v>
      </c>
      <c r="Q2334">
        <v>1</v>
      </c>
      <c r="R2334">
        <f t="shared" si="38"/>
        <v>0</v>
      </c>
    </row>
    <row r="2335" spans="1:18" x14ac:dyDescent="0.3">
      <c r="A2335" t="s">
        <v>190</v>
      </c>
      <c r="B2335" s="1">
        <v>38328</v>
      </c>
      <c r="C2335" t="s">
        <v>191</v>
      </c>
      <c r="D2335" t="s">
        <v>260</v>
      </c>
      <c r="E2335" t="s">
        <v>261</v>
      </c>
      <c r="G2335" t="s">
        <v>19</v>
      </c>
      <c r="H2335" t="s">
        <v>30</v>
      </c>
      <c r="I2335" t="s">
        <v>21</v>
      </c>
      <c r="J2335" t="s">
        <v>22</v>
      </c>
      <c r="K2335">
        <v>11.1</v>
      </c>
      <c r="L2335">
        <v>114</v>
      </c>
      <c r="M2335" t="s">
        <v>219</v>
      </c>
      <c r="N2335">
        <v>115</v>
      </c>
      <c r="O2335" t="s">
        <v>24</v>
      </c>
      <c r="P2335" cm="1">
        <f t="array" ref="P2335">IF(Q2335&gt;0,INDEX(Q2335:Q24059,MATCH(TRUE,INDEX(Q2335:Q24059="",,),0)-1),"")</f>
        <v>1</v>
      </c>
      <c r="Q2335">
        <v>1</v>
      </c>
      <c r="R2335">
        <f t="shared" si="38"/>
        <v>0</v>
      </c>
    </row>
    <row r="2336" spans="1:18" x14ac:dyDescent="0.3">
      <c r="A2336" t="s">
        <v>190</v>
      </c>
      <c r="B2336" s="1">
        <v>38328</v>
      </c>
      <c r="C2336" t="s">
        <v>191</v>
      </c>
      <c r="D2336" t="s">
        <v>260</v>
      </c>
      <c r="E2336" t="s">
        <v>261</v>
      </c>
      <c r="G2336" t="s">
        <v>19</v>
      </c>
      <c r="H2336" t="s">
        <v>197</v>
      </c>
      <c r="I2336" t="s">
        <v>21</v>
      </c>
      <c r="J2336" t="s">
        <v>22</v>
      </c>
      <c r="K2336">
        <v>11.6</v>
      </c>
      <c r="L2336">
        <v>19</v>
      </c>
      <c r="M2336" t="s">
        <v>219</v>
      </c>
      <c r="N2336">
        <v>70</v>
      </c>
      <c r="O2336" t="s">
        <v>24</v>
      </c>
      <c r="P2336" cm="1">
        <f t="array" ref="P2336">IF(Q2336&gt;0,INDEX(Q2336:Q24060,MATCH(TRUE,INDEX(Q2336:Q24060="",,),0)-1),"")</f>
        <v>1</v>
      </c>
      <c r="Q2336">
        <v>1</v>
      </c>
      <c r="R2336">
        <f t="shared" si="38"/>
        <v>0</v>
      </c>
    </row>
    <row r="2337" spans="1:18" x14ac:dyDescent="0.3">
      <c r="A2337" t="s">
        <v>190</v>
      </c>
      <c r="B2337" s="1">
        <v>38328</v>
      </c>
      <c r="C2337" t="s">
        <v>191</v>
      </c>
      <c r="D2337" t="s">
        <v>260</v>
      </c>
      <c r="E2337" t="s">
        <v>261</v>
      </c>
      <c r="G2337" t="s">
        <v>19</v>
      </c>
      <c r="H2337" t="s">
        <v>53</v>
      </c>
      <c r="I2337" t="s">
        <v>26</v>
      </c>
      <c r="J2337" t="s">
        <v>27</v>
      </c>
      <c r="K2337">
        <v>750.2</v>
      </c>
      <c r="L2337">
        <v>17.3</v>
      </c>
      <c r="M2337" t="s">
        <v>219</v>
      </c>
      <c r="N2337">
        <v>26</v>
      </c>
      <c r="O2337" t="s">
        <v>24</v>
      </c>
      <c r="P2337" cm="1">
        <f t="array" ref="P2337">IF(Q2337&gt;0,INDEX(Q2337:Q24061,MATCH(TRUE,INDEX(Q2337:Q24061="",,),0)-1),"")</f>
        <v>1</v>
      </c>
      <c r="Q2337">
        <v>1</v>
      </c>
      <c r="R2337">
        <f t="shared" si="38"/>
        <v>0</v>
      </c>
    </row>
    <row r="2338" spans="1:18" x14ac:dyDescent="0.3">
      <c r="A2338" t="s">
        <v>190</v>
      </c>
      <c r="B2338" s="1">
        <v>38328</v>
      </c>
      <c r="C2338" t="s">
        <v>191</v>
      </c>
      <c r="D2338" t="s">
        <v>260</v>
      </c>
      <c r="E2338" t="s">
        <v>261</v>
      </c>
      <c r="G2338" t="s">
        <v>19</v>
      </c>
      <c r="H2338" t="s">
        <v>70</v>
      </c>
      <c r="I2338" t="s">
        <v>26</v>
      </c>
      <c r="J2338" t="s">
        <v>27</v>
      </c>
      <c r="K2338">
        <v>155.69999999999999</v>
      </c>
      <c r="L2338">
        <v>15</v>
      </c>
      <c r="M2338" t="s">
        <v>219</v>
      </c>
      <c r="N2338">
        <v>27</v>
      </c>
      <c r="O2338" t="s">
        <v>24</v>
      </c>
      <c r="P2338" cm="1">
        <f t="array" ref="P2338">IF(Q2338&gt;0,INDEX(Q2338:Q24062,MATCH(TRUE,INDEX(Q2338:Q24062="",,),0)-1),"")</f>
        <v>1</v>
      </c>
      <c r="Q2338">
        <v>1</v>
      </c>
      <c r="R2338">
        <f t="shared" si="38"/>
        <v>0</v>
      </c>
    </row>
    <row r="2339" spans="1:18" x14ac:dyDescent="0.3">
      <c r="A2339" t="s">
        <v>190</v>
      </c>
      <c r="B2339" s="1">
        <v>38328</v>
      </c>
      <c r="C2339" t="s">
        <v>191</v>
      </c>
      <c r="D2339" t="s">
        <v>260</v>
      </c>
      <c r="E2339" t="s">
        <v>261</v>
      </c>
      <c r="G2339" t="s">
        <v>19</v>
      </c>
      <c r="H2339" t="s">
        <v>64</v>
      </c>
      <c r="I2339" t="s">
        <v>26</v>
      </c>
      <c r="J2339" t="s">
        <v>27</v>
      </c>
      <c r="K2339">
        <v>783.4</v>
      </c>
      <c r="L2339">
        <v>10</v>
      </c>
      <c r="M2339" t="s">
        <v>219</v>
      </c>
      <c r="N2339">
        <v>20</v>
      </c>
      <c r="O2339" t="s">
        <v>24</v>
      </c>
      <c r="P2339" cm="1">
        <f t="array" ref="P2339">IF(Q2339&gt;0,INDEX(Q2339:Q24063,MATCH(TRUE,INDEX(Q2339:Q24063="",,),0)-1),"")</f>
        <v>1</v>
      </c>
      <c r="Q2339">
        <v>1</v>
      </c>
      <c r="R2339">
        <f t="shared" si="38"/>
        <v>0</v>
      </c>
    </row>
    <row r="2340" spans="1:18" x14ac:dyDescent="0.3">
      <c r="A2340" t="s">
        <v>190</v>
      </c>
      <c r="B2340" s="1">
        <v>38328</v>
      </c>
      <c r="C2340" t="s">
        <v>191</v>
      </c>
      <c r="D2340" t="s">
        <v>260</v>
      </c>
      <c r="E2340" t="s">
        <v>261</v>
      </c>
      <c r="G2340" s="6" t="s">
        <v>29</v>
      </c>
      <c r="H2340" t="s">
        <v>196</v>
      </c>
      <c r="I2340" t="s">
        <v>21</v>
      </c>
      <c r="J2340" t="s">
        <v>22</v>
      </c>
      <c r="K2340">
        <v>2.4</v>
      </c>
      <c r="L2340">
        <v>246</v>
      </c>
      <c r="M2340" t="s">
        <v>219</v>
      </c>
      <c r="N2340">
        <v>246</v>
      </c>
      <c r="O2340" t="s">
        <v>24</v>
      </c>
      <c r="P2340" cm="1">
        <f t="array" ref="P2340">IF(Q2340&gt;0,INDEX(Q2340:Q24064,MATCH(TRUE,INDEX(Q2340:Q24064="",,),0)-1),"")</f>
        <v>1</v>
      </c>
      <c r="Q2340">
        <v>1</v>
      </c>
      <c r="R2340">
        <f t="shared" si="38"/>
        <v>0</v>
      </c>
    </row>
    <row r="2341" spans="1:18" x14ac:dyDescent="0.3">
      <c r="A2341" t="s">
        <v>190</v>
      </c>
      <c r="B2341" s="1">
        <v>38328</v>
      </c>
      <c r="C2341" t="s">
        <v>191</v>
      </c>
      <c r="D2341" t="s">
        <v>260</v>
      </c>
      <c r="E2341" t="s">
        <v>261</v>
      </c>
      <c r="G2341" s="6" t="s">
        <v>29</v>
      </c>
      <c r="H2341" t="s">
        <v>206</v>
      </c>
      <c r="I2341" t="s">
        <v>21</v>
      </c>
      <c r="J2341" t="s">
        <v>22</v>
      </c>
      <c r="K2341">
        <v>0.4</v>
      </c>
      <c r="L2341">
        <v>81</v>
      </c>
      <c r="M2341" t="s">
        <v>219</v>
      </c>
      <c r="N2341">
        <v>81</v>
      </c>
      <c r="O2341" t="s">
        <v>24</v>
      </c>
      <c r="P2341" cm="1">
        <f t="array" ref="P2341">IF(Q2341&gt;0,INDEX(Q2341:Q24065,MATCH(TRUE,INDEX(Q2341:Q24065="",,),0)-1),"")</f>
        <v>1</v>
      </c>
      <c r="Q2341">
        <v>1</v>
      </c>
      <c r="R2341">
        <f t="shared" si="38"/>
        <v>0</v>
      </c>
    </row>
    <row r="2342" spans="1:18" x14ac:dyDescent="0.3">
      <c r="A2342" t="s">
        <v>190</v>
      </c>
      <c r="B2342" s="1">
        <v>38328</v>
      </c>
      <c r="C2342" t="s">
        <v>191</v>
      </c>
      <c r="D2342" t="s">
        <v>260</v>
      </c>
      <c r="E2342" t="s">
        <v>261</v>
      </c>
      <c r="G2342" s="6" t="s">
        <v>29</v>
      </c>
      <c r="H2342" t="s">
        <v>199</v>
      </c>
      <c r="I2342" t="s">
        <v>21</v>
      </c>
      <c r="J2342" t="s">
        <v>22</v>
      </c>
      <c r="K2342">
        <v>0.3</v>
      </c>
      <c r="L2342">
        <v>71</v>
      </c>
      <c r="M2342" t="s">
        <v>219</v>
      </c>
      <c r="N2342">
        <v>71</v>
      </c>
      <c r="O2342" t="s">
        <v>24</v>
      </c>
      <c r="P2342" cm="1">
        <f t="array" ref="P2342">IF(Q2342&gt;0,INDEX(Q2342:Q24066,MATCH(TRUE,INDEX(Q2342:Q24066="",,),0)-1),"")</f>
        <v>1</v>
      </c>
      <c r="Q2342">
        <v>1</v>
      </c>
      <c r="R2342">
        <f t="shared" si="38"/>
        <v>0</v>
      </c>
    </row>
    <row r="2343" spans="1:18" x14ac:dyDescent="0.3">
      <c r="A2343" t="s">
        <v>190</v>
      </c>
      <c r="B2343" s="1">
        <v>38328</v>
      </c>
      <c r="C2343" t="s">
        <v>191</v>
      </c>
      <c r="D2343" t="s">
        <v>260</v>
      </c>
      <c r="E2343" t="s">
        <v>261</v>
      </c>
      <c r="G2343" s="6" t="s">
        <v>29</v>
      </c>
      <c r="H2343" t="s">
        <v>154</v>
      </c>
      <c r="I2343" t="s">
        <v>21</v>
      </c>
      <c r="J2343" t="s">
        <v>22</v>
      </c>
      <c r="K2343">
        <v>1.2</v>
      </c>
      <c r="L2343">
        <v>158</v>
      </c>
      <c r="M2343" t="s">
        <v>219</v>
      </c>
      <c r="N2343">
        <v>158</v>
      </c>
      <c r="O2343" t="s">
        <v>24</v>
      </c>
      <c r="P2343" cm="1">
        <f t="array" ref="P2343">IF(Q2343&gt;0,INDEX(Q2343:Q24067,MATCH(TRUE,INDEX(Q2343:Q24067="",,),0)-1),"")</f>
        <v>1</v>
      </c>
      <c r="Q2343">
        <v>1</v>
      </c>
      <c r="R2343">
        <f t="shared" si="38"/>
        <v>0</v>
      </c>
    </row>
    <row r="2344" spans="1:18" x14ac:dyDescent="0.3">
      <c r="P2344" t="str" cm="1">
        <f t="array" ref="P2344">IF(Q2344&gt;0,INDEX(Q2344:Q24068,MATCH(TRUE,INDEX(Q2344:Q24068="",,),0)-1),"")</f>
        <v/>
      </c>
      <c r="R2344" t="str">
        <f t="shared" si="38"/>
        <v/>
      </c>
    </row>
    <row r="2345" spans="1:18" x14ac:dyDescent="0.3">
      <c r="A2345" t="s">
        <v>190</v>
      </c>
      <c r="B2345" s="1">
        <v>38328</v>
      </c>
      <c r="C2345" t="s">
        <v>191</v>
      </c>
      <c r="D2345" t="s">
        <v>262</v>
      </c>
      <c r="E2345" t="s">
        <v>263</v>
      </c>
      <c r="G2345" t="s">
        <v>19</v>
      </c>
      <c r="H2345" t="s">
        <v>194</v>
      </c>
      <c r="I2345" t="s">
        <v>21</v>
      </c>
      <c r="J2345" t="s">
        <v>22</v>
      </c>
      <c r="K2345">
        <v>81.2</v>
      </c>
      <c r="L2345">
        <v>573</v>
      </c>
      <c r="M2345" t="s">
        <v>208</v>
      </c>
      <c r="N2345">
        <v>1031.4000000000001</v>
      </c>
      <c r="O2345" t="s">
        <v>24</v>
      </c>
      <c r="P2345" cm="1">
        <f t="array" ref="P2345">IF(Q2345&gt;0,INDEX(Q2345:Q24069,MATCH(TRUE,INDEX(Q2345:Q24069="",,),0)-1),"")</f>
        <v>5</v>
      </c>
      <c r="Q2345">
        <v>1</v>
      </c>
      <c r="R2345">
        <f t="shared" si="38"/>
        <v>0</v>
      </c>
    </row>
    <row r="2346" spans="1:18" x14ac:dyDescent="0.3">
      <c r="A2346" t="s">
        <v>190</v>
      </c>
      <c r="B2346" s="1">
        <v>38328</v>
      </c>
      <c r="C2346" t="s">
        <v>191</v>
      </c>
      <c r="D2346" t="s">
        <v>262</v>
      </c>
      <c r="E2346" t="s">
        <v>263</v>
      </c>
      <c r="G2346" t="s">
        <v>19</v>
      </c>
      <c r="H2346" t="s">
        <v>30</v>
      </c>
      <c r="I2346" t="s">
        <v>21</v>
      </c>
      <c r="J2346" t="s">
        <v>22</v>
      </c>
      <c r="K2346">
        <v>28.9</v>
      </c>
      <c r="L2346">
        <v>129</v>
      </c>
      <c r="M2346" t="s">
        <v>208</v>
      </c>
      <c r="N2346">
        <v>135</v>
      </c>
      <c r="O2346" t="s">
        <v>24</v>
      </c>
      <c r="P2346" cm="1">
        <f t="array" ref="P2346">IF(Q2346&gt;0,INDEX(Q2346:Q24070,MATCH(TRUE,INDEX(Q2346:Q24070="",,),0)-1),"")</f>
        <v>5</v>
      </c>
      <c r="Q2346">
        <v>1</v>
      </c>
      <c r="R2346">
        <f t="shared" si="38"/>
        <v>0</v>
      </c>
    </row>
    <row r="2347" spans="1:18" x14ac:dyDescent="0.3">
      <c r="A2347" t="s">
        <v>190</v>
      </c>
      <c r="B2347" s="1">
        <v>38328</v>
      </c>
      <c r="C2347" t="s">
        <v>191</v>
      </c>
      <c r="D2347" t="s">
        <v>262</v>
      </c>
      <c r="E2347" t="s">
        <v>263</v>
      </c>
      <c r="G2347" t="s">
        <v>19</v>
      </c>
      <c r="H2347" t="s">
        <v>196</v>
      </c>
      <c r="I2347" t="s">
        <v>21</v>
      </c>
      <c r="J2347" t="s">
        <v>22</v>
      </c>
      <c r="K2347">
        <v>8.1999999999999993</v>
      </c>
      <c r="L2347">
        <v>278</v>
      </c>
      <c r="M2347" t="s">
        <v>208</v>
      </c>
      <c r="N2347">
        <v>300</v>
      </c>
      <c r="O2347" t="s">
        <v>24</v>
      </c>
      <c r="P2347" cm="1">
        <f t="array" ref="P2347">IF(Q2347&gt;0,INDEX(Q2347:Q24071,MATCH(TRUE,INDEX(Q2347:Q24071="",,),0)-1),"")</f>
        <v>5</v>
      </c>
      <c r="Q2347">
        <v>1</v>
      </c>
      <c r="R2347">
        <f t="shared" si="38"/>
        <v>0</v>
      </c>
    </row>
    <row r="2348" spans="1:18" x14ac:dyDescent="0.3">
      <c r="A2348" t="s">
        <v>190</v>
      </c>
      <c r="B2348" s="1">
        <v>38328</v>
      </c>
      <c r="C2348" t="s">
        <v>191</v>
      </c>
      <c r="D2348" t="s">
        <v>262</v>
      </c>
      <c r="E2348" t="s">
        <v>263</v>
      </c>
      <c r="G2348" t="s">
        <v>19</v>
      </c>
      <c r="H2348" t="s">
        <v>53</v>
      </c>
      <c r="I2348" t="s">
        <v>26</v>
      </c>
      <c r="J2348" t="s">
        <v>27</v>
      </c>
      <c r="K2348">
        <v>353.7</v>
      </c>
      <c r="L2348">
        <v>14.25</v>
      </c>
      <c r="M2348" t="s">
        <v>208</v>
      </c>
      <c r="N2348">
        <v>20</v>
      </c>
      <c r="O2348" t="s">
        <v>24</v>
      </c>
      <c r="P2348" cm="1">
        <f t="array" ref="P2348">IF(Q2348&gt;0,INDEX(Q2348:Q24072,MATCH(TRUE,INDEX(Q2348:Q24072="",,),0)-1),"")</f>
        <v>5</v>
      </c>
      <c r="Q2348">
        <v>1</v>
      </c>
      <c r="R2348">
        <f t="shared" si="38"/>
        <v>0</v>
      </c>
    </row>
    <row r="2349" spans="1:18" x14ac:dyDescent="0.3">
      <c r="A2349" t="s">
        <v>190</v>
      </c>
      <c r="B2349" s="1">
        <v>38328</v>
      </c>
      <c r="C2349" t="s">
        <v>191</v>
      </c>
      <c r="D2349" t="s">
        <v>262</v>
      </c>
      <c r="E2349" t="s">
        <v>263</v>
      </c>
      <c r="G2349" t="s">
        <v>19</v>
      </c>
      <c r="H2349" t="s">
        <v>64</v>
      </c>
      <c r="I2349" t="s">
        <v>26</v>
      </c>
      <c r="J2349" t="s">
        <v>27</v>
      </c>
      <c r="K2349">
        <v>568.9</v>
      </c>
      <c r="L2349">
        <v>8.15</v>
      </c>
      <c r="M2349" t="s">
        <v>208</v>
      </c>
      <c r="N2349">
        <v>20</v>
      </c>
      <c r="O2349" t="s">
        <v>24</v>
      </c>
      <c r="P2349" cm="1">
        <f t="array" ref="P2349">IF(Q2349&gt;0,INDEX(Q2349:Q24073,MATCH(TRUE,INDEX(Q2349:Q24073="",,),0)-1),"")</f>
        <v>5</v>
      </c>
      <c r="Q2349">
        <v>1</v>
      </c>
      <c r="R2349">
        <f t="shared" si="38"/>
        <v>0</v>
      </c>
    </row>
    <row r="2350" spans="1:18" x14ac:dyDescent="0.3">
      <c r="A2350" t="s">
        <v>190</v>
      </c>
      <c r="B2350" s="1">
        <v>38328</v>
      </c>
      <c r="C2350" t="s">
        <v>191</v>
      </c>
      <c r="D2350" t="s">
        <v>262</v>
      </c>
      <c r="E2350" t="s">
        <v>263</v>
      </c>
      <c r="G2350" s="6" t="s">
        <v>29</v>
      </c>
      <c r="H2350" t="s">
        <v>206</v>
      </c>
      <c r="I2350" t="s">
        <v>21</v>
      </c>
      <c r="J2350" t="s">
        <v>22</v>
      </c>
      <c r="K2350">
        <v>0.3</v>
      </c>
      <c r="L2350">
        <v>92</v>
      </c>
      <c r="M2350" t="s">
        <v>208</v>
      </c>
      <c r="N2350">
        <v>92</v>
      </c>
      <c r="O2350" t="s">
        <v>24</v>
      </c>
      <c r="P2350" cm="1">
        <f t="array" ref="P2350">IF(Q2350&gt;0,INDEX(Q2350:Q24074,MATCH(TRUE,INDEX(Q2350:Q24074="",,),0)-1),"")</f>
        <v>5</v>
      </c>
      <c r="Q2350">
        <v>1</v>
      </c>
      <c r="R2350">
        <f t="shared" si="38"/>
        <v>0</v>
      </c>
    </row>
    <row r="2351" spans="1:18" x14ac:dyDescent="0.3">
      <c r="A2351" t="s">
        <v>190</v>
      </c>
      <c r="B2351" s="1">
        <v>38328</v>
      </c>
      <c r="C2351" t="s">
        <v>191</v>
      </c>
      <c r="D2351" t="s">
        <v>262</v>
      </c>
      <c r="E2351" t="s">
        <v>263</v>
      </c>
      <c r="G2351" s="6" t="s">
        <v>29</v>
      </c>
      <c r="H2351" t="s">
        <v>214</v>
      </c>
      <c r="I2351" t="s">
        <v>21</v>
      </c>
      <c r="J2351" t="s">
        <v>22</v>
      </c>
      <c r="K2351">
        <v>0.4</v>
      </c>
      <c r="L2351">
        <v>82</v>
      </c>
      <c r="M2351" t="s">
        <v>208</v>
      </c>
      <c r="N2351">
        <v>82</v>
      </c>
      <c r="O2351" t="s">
        <v>24</v>
      </c>
      <c r="P2351" cm="1">
        <f t="array" ref="P2351">IF(Q2351&gt;0,INDEX(Q2351:Q24075,MATCH(TRUE,INDEX(Q2351:Q24075="",,),0)-1),"")</f>
        <v>5</v>
      </c>
      <c r="Q2351">
        <v>1</v>
      </c>
      <c r="R2351">
        <f t="shared" si="38"/>
        <v>0</v>
      </c>
    </row>
    <row r="2352" spans="1:18" x14ac:dyDescent="0.3">
      <c r="A2352" t="s">
        <v>190</v>
      </c>
      <c r="B2352" s="1">
        <v>38328</v>
      </c>
      <c r="C2352" t="s">
        <v>191</v>
      </c>
      <c r="D2352" t="s">
        <v>262</v>
      </c>
      <c r="E2352" t="s">
        <v>263</v>
      </c>
      <c r="G2352" s="6" t="s">
        <v>29</v>
      </c>
      <c r="H2352" t="s">
        <v>197</v>
      </c>
      <c r="I2352" t="s">
        <v>21</v>
      </c>
      <c r="J2352" t="s">
        <v>22</v>
      </c>
      <c r="K2352">
        <v>0.4</v>
      </c>
      <c r="L2352">
        <v>21</v>
      </c>
      <c r="M2352" t="s">
        <v>208</v>
      </c>
      <c r="N2352">
        <v>21</v>
      </c>
      <c r="O2352" t="s">
        <v>24</v>
      </c>
      <c r="P2352" cm="1">
        <f t="array" ref="P2352">IF(Q2352&gt;0,INDEX(Q2352:Q24076,MATCH(TRUE,INDEX(Q2352:Q24076="",,),0)-1),"")</f>
        <v>5</v>
      </c>
      <c r="Q2352">
        <v>1</v>
      </c>
      <c r="R2352">
        <f t="shared" si="38"/>
        <v>0</v>
      </c>
    </row>
    <row r="2353" spans="1:18" x14ac:dyDescent="0.3">
      <c r="A2353" t="s">
        <v>190</v>
      </c>
      <c r="B2353" s="1">
        <v>38328</v>
      </c>
      <c r="C2353" t="s">
        <v>191</v>
      </c>
      <c r="D2353" t="s">
        <v>262</v>
      </c>
      <c r="E2353" t="s">
        <v>263</v>
      </c>
      <c r="G2353" s="6" t="s">
        <v>29</v>
      </c>
      <c r="H2353" t="s">
        <v>64</v>
      </c>
      <c r="I2353" t="s">
        <v>21</v>
      </c>
      <c r="J2353" t="s">
        <v>22</v>
      </c>
      <c r="K2353">
        <v>1.5</v>
      </c>
      <c r="L2353">
        <v>124</v>
      </c>
      <c r="M2353" t="s">
        <v>208</v>
      </c>
      <c r="N2353">
        <v>124</v>
      </c>
      <c r="O2353" t="s">
        <v>24</v>
      </c>
      <c r="P2353" cm="1">
        <f t="array" ref="P2353">IF(Q2353&gt;0,INDEX(Q2353:Q24077,MATCH(TRUE,INDEX(Q2353:Q24077="",,),0)-1),"")</f>
        <v>5</v>
      </c>
      <c r="Q2353">
        <v>1</v>
      </c>
      <c r="R2353">
        <f t="shared" si="38"/>
        <v>0</v>
      </c>
    </row>
    <row r="2354" spans="1:18" x14ac:dyDescent="0.3">
      <c r="A2354" t="s">
        <v>190</v>
      </c>
      <c r="B2354" s="1">
        <v>38328</v>
      </c>
      <c r="C2354" t="s">
        <v>191</v>
      </c>
      <c r="D2354" t="s">
        <v>262</v>
      </c>
      <c r="E2354" t="s">
        <v>263</v>
      </c>
      <c r="G2354" s="6" t="s">
        <v>29</v>
      </c>
      <c r="H2354" t="s">
        <v>70</v>
      </c>
      <c r="I2354" t="s">
        <v>26</v>
      </c>
      <c r="J2354" t="s">
        <v>27</v>
      </c>
      <c r="K2354">
        <v>26.7</v>
      </c>
      <c r="L2354">
        <v>12.35</v>
      </c>
      <c r="M2354" t="s">
        <v>208</v>
      </c>
      <c r="N2354">
        <v>12.35</v>
      </c>
      <c r="O2354" t="s">
        <v>24</v>
      </c>
      <c r="P2354" cm="1">
        <f t="array" ref="P2354">IF(Q2354&gt;0,INDEX(Q2354:Q24078,MATCH(TRUE,INDEX(Q2354:Q24078="",,),0)-1),"")</f>
        <v>5</v>
      </c>
      <c r="Q2354">
        <v>1</v>
      </c>
      <c r="R2354">
        <f t="shared" si="38"/>
        <v>0</v>
      </c>
    </row>
    <row r="2355" spans="1:18" x14ac:dyDescent="0.3">
      <c r="A2355" t="s">
        <v>190</v>
      </c>
      <c r="B2355" s="1">
        <v>38328</v>
      </c>
      <c r="C2355" t="s">
        <v>191</v>
      </c>
      <c r="D2355" t="s">
        <v>262</v>
      </c>
      <c r="E2355" t="s">
        <v>263</v>
      </c>
      <c r="G2355" t="s">
        <v>19</v>
      </c>
      <c r="H2355" t="s">
        <v>194</v>
      </c>
      <c r="I2355" t="s">
        <v>21</v>
      </c>
      <c r="J2355" t="s">
        <v>22</v>
      </c>
      <c r="K2355">
        <v>81.2</v>
      </c>
      <c r="L2355">
        <v>573</v>
      </c>
      <c r="M2355" t="s">
        <v>222</v>
      </c>
      <c r="N2355">
        <v>725</v>
      </c>
      <c r="P2355" cm="1">
        <f t="array" ref="P2355">IF(Q2355&gt;0,INDEX(Q2355:Q24079,MATCH(TRUE,INDEX(Q2355:Q24079="",,),0)-1),"")</f>
        <v>5</v>
      </c>
      <c r="Q2355">
        <v>2</v>
      </c>
      <c r="R2355">
        <f t="shared" si="38"/>
        <v>0</v>
      </c>
    </row>
    <row r="2356" spans="1:18" x14ac:dyDescent="0.3">
      <c r="A2356" t="s">
        <v>190</v>
      </c>
      <c r="B2356" s="1">
        <v>38328</v>
      </c>
      <c r="C2356" t="s">
        <v>191</v>
      </c>
      <c r="D2356" t="s">
        <v>262</v>
      </c>
      <c r="E2356" t="s">
        <v>263</v>
      </c>
      <c r="G2356" t="s">
        <v>19</v>
      </c>
      <c r="H2356" t="s">
        <v>30</v>
      </c>
      <c r="I2356" t="s">
        <v>21</v>
      </c>
      <c r="J2356" t="s">
        <v>22</v>
      </c>
      <c r="K2356">
        <v>28.9</v>
      </c>
      <c r="L2356">
        <v>129</v>
      </c>
      <c r="M2356" t="s">
        <v>222</v>
      </c>
      <c r="N2356">
        <v>200</v>
      </c>
      <c r="P2356" cm="1">
        <f t="array" ref="P2356">IF(Q2356&gt;0,INDEX(Q2356:Q24080,MATCH(TRUE,INDEX(Q2356:Q24080="",,),0)-1),"")</f>
        <v>5</v>
      </c>
      <c r="Q2356">
        <v>2</v>
      </c>
      <c r="R2356">
        <f t="shared" ref="R2356:R2419" si="39">IF(P2356="","",0)</f>
        <v>0</v>
      </c>
    </row>
    <row r="2357" spans="1:18" x14ac:dyDescent="0.3">
      <c r="A2357" t="s">
        <v>190</v>
      </c>
      <c r="B2357" s="1">
        <v>38328</v>
      </c>
      <c r="C2357" t="s">
        <v>191</v>
      </c>
      <c r="D2357" t="s">
        <v>262</v>
      </c>
      <c r="E2357" t="s">
        <v>263</v>
      </c>
      <c r="G2357" t="s">
        <v>19</v>
      </c>
      <c r="H2357" t="s">
        <v>196</v>
      </c>
      <c r="I2357" t="s">
        <v>21</v>
      </c>
      <c r="J2357" t="s">
        <v>22</v>
      </c>
      <c r="K2357">
        <v>8.1999999999999993</v>
      </c>
      <c r="L2357">
        <v>278</v>
      </c>
      <c r="M2357" t="s">
        <v>222</v>
      </c>
      <c r="N2357">
        <v>800</v>
      </c>
      <c r="P2357" cm="1">
        <f t="array" ref="P2357">IF(Q2357&gt;0,INDEX(Q2357:Q24081,MATCH(TRUE,INDEX(Q2357:Q24081="",,),0)-1),"")</f>
        <v>5</v>
      </c>
      <c r="Q2357">
        <v>2</v>
      </c>
      <c r="R2357">
        <f t="shared" si="39"/>
        <v>0</v>
      </c>
    </row>
    <row r="2358" spans="1:18" x14ac:dyDescent="0.3">
      <c r="A2358" t="s">
        <v>190</v>
      </c>
      <c r="B2358" s="1">
        <v>38328</v>
      </c>
      <c r="C2358" t="s">
        <v>191</v>
      </c>
      <c r="D2358" t="s">
        <v>262</v>
      </c>
      <c r="E2358" t="s">
        <v>263</v>
      </c>
      <c r="G2358" t="s">
        <v>19</v>
      </c>
      <c r="H2358" t="s">
        <v>53</v>
      </c>
      <c r="I2358" t="s">
        <v>26</v>
      </c>
      <c r="J2358" t="s">
        <v>27</v>
      </c>
      <c r="K2358">
        <v>353.7</v>
      </c>
      <c r="L2358">
        <v>14.25</v>
      </c>
      <c r="M2358" t="s">
        <v>222</v>
      </c>
      <c r="N2358">
        <v>16</v>
      </c>
      <c r="P2358" cm="1">
        <f t="array" ref="P2358">IF(Q2358&gt;0,INDEX(Q2358:Q24082,MATCH(TRUE,INDEX(Q2358:Q24082="",,),0)-1),"")</f>
        <v>5</v>
      </c>
      <c r="Q2358">
        <v>2</v>
      </c>
      <c r="R2358">
        <f t="shared" si="39"/>
        <v>0</v>
      </c>
    </row>
    <row r="2359" spans="1:18" x14ac:dyDescent="0.3">
      <c r="A2359" t="s">
        <v>190</v>
      </c>
      <c r="B2359" s="1">
        <v>38328</v>
      </c>
      <c r="C2359" t="s">
        <v>191</v>
      </c>
      <c r="D2359" t="s">
        <v>262</v>
      </c>
      <c r="E2359" t="s">
        <v>263</v>
      </c>
      <c r="G2359" t="s">
        <v>19</v>
      </c>
      <c r="H2359" t="s">
        <v>64</v>
      </c>
      <c r="I2359" t="s">
        <v>26</v>
      </c>
      <c r="J2359" t="s">
        <v>27</v>
      </c>
      <c r="K2359">
        <v>568.9</v>
      </c>
      <c r="L2359">
        <v>8.15</v>
      </c>
      <c r="M2359" t="s">
        <v>222</v>
      </c>
      <c r="N2359">
        <v>30</v>
      </c>
      <c r="P2359" cm="1">
        <f t="array" ref="P2359">IF(Q2359&gt;0,INDEX(Q2359:Q24083,MATCH(TRUE,INDEX(Q2359:Q24083="",,),0)-1),"")</f>
        <v>5</v>
      </c>
      <c r="Q2359">
        <v>2</v>
      </c>
      <c r="R2359">
        <f t="shared" si="39"/>
        <v>0</v>
      </c>
    </row>
    <row r="2360" spans="1:18" x14ac:dyDescent="0.3">
      <c r="A2360" t="s">
        <v>190</v>
      </c>
      <c r="B2360" s="1">
        <v>38328</v>
      </c>
      <c r="C2360" t="s">
        <v>191</v>
      </c>
      <c r="D2360" t="s">
        <v>262</v>
      </c>
      <c r="E2360" t="s">
        <v>263</v>
      </c>
      <c r="G2360" s="6" t="s">
        <v>29</v>
      </c>
      <c r="H2360" t="s">
        <v>206</v>
      </c>
      <c r="I2360" t="s">
        <v>21</v>
      </c>
      <c r="J2360" t="s">
        <v>22</v>
      </c>
      <c r="K2360">
        <v>0.3</v>
      </c>
      <c r="L2360">
        <v>92</v>
      </c>
      <c r="M2360" t="s">
        <v>222</v>
      </c>
      <c r="N2360">
        <v>92</v>
      </c>
      <c r="P2360" cm="1">
        <f t="array" ref="P2360">IF(Q2360&gt;0,INDEX(Q2360:Q24084,MATCH(TRUE,INDEX(Q2360:Q24084="",,),0)-1),"")</f>
        <v>5</v>
      </c>
      <c r="Q2360">
        <v>2</v>
      </c>
      <c r="R2360">
        <f t="shared" si="39"/>
        <v>0</v>
      </c>
    </row>
    <row r="2361" spans="1:18" x14ac:dyDescent="0.3">
      <c r="A2361" t="s">
        <v>190</v>
      </c>
      <c r="B2361" s="1">
        <v>38328</v>
      </c>
      <c r="C2361" t="s">
        <v>191</v>
      </c>
      <c r="D2361" t="s">
        <v>262</v>
      </c>
      <c r="E2361" t="s">
        <v>263</v>
      </c>
      <c r="G2361" s="6" t="s">
        <v>29</v>
      </c>
      <c r="H2361" t="s">
        <v>214</v>
      </c>
      <c r="I2361" t="s">
        <v>21</v>
      </c>
      <c r="J2361" t="s">
        <v>22</v>
      </c>
      <c r="K2361">
        <v>0.4</v>
      </c>
      <c r="L2361">
        <v>82</v>
      </c>
      <c r="M2361" t="s">
        <v>222</v>
      </c>
      <c r="N2361">
        <v>82</v>
      </c>
      <c r="P2361" cm="1">
        <f t="array" ref="P2361">IF(Q2361&gt;0,INDEX(Q2361:Q24085,MATCH(TRUE,INDEX(Q2361:Q24085="",,),0)-1),"")</f>
        <v>5</v>
      </c>
      <c r="Q2361">
        <v>2</v>
      </c>
      <c r="R2361">
        <f t="shared" si="39"/>
        <v>0</v>
      </c>
    </row>
    <row r="2362" spans="1:18" x14ac:dyDescent="0.3">
      <c r="A2362" t="s">
        <v>190</v>
      </c>
      <c r="B2362" s="1">
        <v>38328</v>
      </c>
      <c r="C2362" t="s">
        <v>191</v>
      </c>
      <c r="D2362" t="s">
        <v>262</v>
      </c>
      <c r="E2362" t="s">
        <v>263</v>
      </c>
      <c r="G2362" s="6" t="s">
        <v>29</v>
      </c>
      <c r="H2362" t="s">
        <v>197</v>
      </c>
      <c r="I2362" t="s">
        <v>21</v>
      </c>
      <c r="J2362" t="s">
        <v>22</v>
      </c>
      <c r="K2362">
        <v>0.4</v>
      </c>
      <c r="L2362">
        <v>21</v>
      </c>
      <c r="M2362" t="s">
        <v>222</v>
      </c>
      <c r="N2362">
        <v>21</v>
      </c>
      <c r="P2362" cm="1">
        <f t="array" ref="P2362">IF(Q2362&gt;0,INDEX(Q2362:Q24086,MATCH(TRUE,INDEX(Q2362:Q24086="",,),0)-1),"")</f>
        <v>5</v>
      </c>
      <c r="Q2362">
        <v>2</v>
      </c>
      <c r="R2362">
        <f t="shared" si="39"/>
        <v>0</v>
      </c>
    </row>
    <row r="2363" spans="1:18" x14ac:dyDescent="0.3">
      <c r="A2363" t="s">
        <v>190</v>
      </c>
      <c r="B2363" s="1">
        <v>38328</v>
      </c>
      <c r="C2363" t="s">
        <v>191</v>
      </c>
      <c r="D2363" t="s">
        <v>262</v>
      </c>
      <c r="E2363" t="s">
        <v>263</v>
      </c>
      <c r="G2363" s="6" t="s">
        <v>29</v>
      </c>
      <c r="H2363" t="s">
        <v>64</v>
      </c>
      <c r="I2363" t="s">
        <v>21</v>
      </c>
      <c r="J2363" t="s">
        <v>22</v>
      </c>
      <c r="K2363">
        <v>1.5</v>
      </c>
      <c r="L2363">
        <v>124</v>
      </c>
      <c r="M2363" t="s">
        <v>222</v>
      </c>
      <c r="N2363">
        <v>124</v>
      </c>
      <c r="P2363" cm="1">
        <f t="array" ref="P2363">IF(Q2363&gt;0,INDEX(Q2363:Q24087,MATCH(TRUE,INDEX(Q2363:Q24087="",,),0)-1),"")</f>
        <v>5</v>
      </c>
      <c r="Q2363">
        <v>2</v>
      </c>
      <c r="R2363">
        <f t="shared" si="39"/>
        <v>0</v>
      </c>
    </row>
    <row r="2364" spans="1:18" x14ac:dyDescent="0.3">
      <c r="A2364" t="s">
        <v>190</v>
      </c>
      <c r="B2364" s="1">
        <v>38328</v>
      </c>
      <c r="C2364" t="s">
        <v>191</v>
      </c>
      <c r="D2364" t="s">
        <v>262</v>
      </c>
      <c r="E2364" t="s">
        <v>263</v>
      </c>
      <c r="G2364" s="6" t="s">
        <v>29</v>
      </c>
      <c r="H2364" t="s">
        <v>70</v>
      </c>
      <c r="I2364" t="s">
        <v>26</v>
      </c>
      <c r="J2364" t="s">
        <v>27</v>
      </c>
      <c r="K2364">
        <v>26.7</v>
      </c>
      <c r="L2364">
        <v>12.35</v>
      </c>
      <c r="M2364" t="s">
        <v>222</v>
      </c>
      <c r="N2364">
        <v>12.35</v>
      </c>
      <c r="P2364" cm="1">
        <f t="array" ref="P2364">IF(Q2364&gt;0,INDEX(Q2364:Q24088,MATCH(TRUE,INDEX(Q2364:Q24088="",,),0)-1),"")</f>
        <v>5</v>
      </c>
      <c r="Q2364">
        <v>2</v>
      </c>
      <c r="R2364">
        <f t="shared" si="39"/>
        <v>0</v>
      </c>
    </row>
    <row r="2365" spans="1:18" x14ac:dyDescent="0.3">
      <c r="A2365" t="s">
        <v>190</v>
      </c>
      <c r="B2365" s="1">
        <v>38328</v>
      </c>
      <c r="C2365" t="s">
        <v>191</v>
      </c>
      <c r="D2365" t="s">
        <v>262</v>
      </c>
      <c r="E2365" t="s">
        <v>263</v>
      </c>
      <c r="G2365" t="s">
        <v>19</v>
      </c>
      <c r="H2365" t="s">
        <v>194</v>
      </c>
      <c r="I2365" t="s">
        <v>21</v>
      </c>
      <c r="J2365" t="s">
        <v>22</v>
      </c>
      <c r="K2365">
        <v>81.2</v>
      </c>
      <c r="L2365">
        <v>573</v>
      </c>
      <c r="M2365" t="s">
        <v>207</v>
      </c>
      <c r="N2365">
        <v>825</v>
      </c>
      <c r="P2365" cm="1">
        <f t="array" ref="P2365">IF(Q2365&gt;0,INDEX(Q2365:Q24089,MATCH(TRUE,INDEX(Q2365:Q24089="",,),0)-1),"")</f>
        <v>5</v>
      </c>
      <c r="Q2365">
        <v>3</v>
      </c>
      <c r="R2365">
        <f t="shared" si="39"/>
        <v>0</v>
      </c>
    </row>
    <row r="2366" spans="1:18" x14ac:dyDescent="0.3">
      <c r="A2366" t="s">
        <v>190</v>
      </c>
      <c r="B2366" s="1">
        <v>38328</v>
      </c>
      <c r="C2366" t="s">
        <v>191</v>
      </c>
      <c r="D2366" t="s">
        <v>262</v>
      </c>
      <c r="E2366" t="s">
        <v>263</v>
      </c>
      <c r="G2366" t="s">
        <v>19</v>
      </c>
      <c r="H2366" t="s">
        <v>30</v>
      </c>
      <c r="I2366" t="s">
        <v>21</v>
      </c>
      <c r="J2366" t="s">
        <v>22</v>
      </c>
      <c r="K2366">
        <v>28.9</v>
      </c>
      <c r="L2366">
        <v>129</v>
      </c>
      <c r="M2366" t="s">
        <v>207</v>
      </c>
      <c r="N2366">
        <v>210</v>
      </c>
      <c r="P2366" cm="1">
        <f t="array" ref="P2366">IF(Q2366&gt;0,INDEX(Q2366:Q24090,MATCH(TRUE,INDEX(Q2366:Q24090="",,),0)-1),"")</f>
        <v>5</v>
      </c>
      <c r="Q2366">
        <v>3</v>
      </c>
      <c r="R2366">
        <f t="shared" si="39"/>
        <v>0</v>
      </c>
    </row>
    <row r="2367" spans="1:18" x14ac:dyDescent="0.3">
      <c r="A2367" t="s">
        <v>190</v>
      </c>
      <c r="B2367" s="1">
        <v>38328</v>
      </c>
      <c r="C2367" t="s">
        <v>191</v>
      </c>
      <c r="D2367" t="s">
        <v>262</v>
      </c>
      <c r="E2367" t="s">
        <v>263</v>
      </c>
      <c r="G2367" t="s">
        <v>19</v>
      </c>
      <c r="H2367" t="s">
        <v>196</v>
      </c>
      <c r="I2367" t="s">
        <v>21</v>
      </c>
      <c r="J2367" t="s">
        <v>22</v>
      </c>
      <c r="K2367">
        <v>8.1999999999999993</v>
      </c>
      <c r="L2367">
        <v>278</v>
      </c>
      <c r="M2367" t="s">
        <v>207</v>
      </c>
      <c r="N2367">
        <v>310</v>
      </c>
      <c r="P2367" cm="1">
        <f t="array" ref="P2367">IF(Q2367&gt;0,INDEX(Q2367:Q24091,MATCH(TRUE,INDEX(Q2367:Q24091="",,),0)-1),"")</f>
        <v>5</v>
      </c>
      <c r="Q2367">
        <v>3</v>
      </c>
      <c r="R2367">
        <f t="shared" si="39"/>
        <v>0</v>
      </c>
    </row>
    <row r="2368" spans="1:18" x14ac:dyDescent="0.3">
      <c r="A2368" t="s">
        <v>190</v>
      </c>
      <c r="B2368" s="1">
        <v>38328</v>
      </c>
      <c r="C2368" t="s">
        <v>191</v>
      </c>
      <c r="D2368" t="s">
        <v>262</v>
      </c>
      <c r="E2368" t="s">
        <v>263</v>
      </c>
      <c r="G2368" t="s">
        <v>19</v>
      </c>
      <c r="H2368" t="s">
        <v>53</v>
      </c>
      <c r="I2368" t="s">
        <v>26</v>
      </c>
      <c r="J2368" t="s">
        <v>27</v>
      </c>
      <c r="K2368">
        <v>353.7</v>
      </c>
      <c r="L2368">
        <v>14.25</v>
      </c>
      <c r="M2368" t="s">
        <v>207</v>
      </c>
      <c r="N2368">
        <v>16.2</v>
      </c>
      <c r="P2368" cm="1">
        <f t="array" ref="P2368">IF(Q2368&gt;0,INDEX(Q2368:Q24092,MATCH(TRUE,INDEX(Q2368:Q24092="",,),0)-1),"")</f>
        <v>5</v>
      </c>
      <c r="Q2368">
        <v>3</v>
      </c>
      <c r="R2368">
        <f t="shared" si="39"/>
        <v>0</v>
      </c>
    </row>
    <row r="2369" spans="1:18" x14ac:dyDescent="0.3">
      <c r="A2369" t="s">
        <v>190</v>
      </c>
      <c r="B2369" s="1">
        <v>38328</v>
      </c>
      <c r="C2369" t="s">
        <v>191</v>
      </c>
      <c r="D2369" t="s">
        <v>262</v>
      </c>
      <c r="E2369" t="s">
        <v>263</v>
      </c>
      <c r="G2369" t="s">
        <v>19</v>
      </c>
      <c r="H2369" t="s">
        <v>64</v>
      </c>
      <c r="I2369" t="s">
        <v>26</v>
      </c>
      <c r="J2369" t="s">
        <v>27</v>
      </c>
      <c r="K2369">
        <v>568.9</v>
      </c>
      <c r="L2369">
        <v>8.15</v>
      </c>
      <c r="M2369" t="s">
        <v>207</v>
      </c>
      <c r="N2369">
        <v>12.2</v>
      </c>
      <c r="P2369" cm="1">
        <f t="array" ref="P2369">IF(Q2369&gt;0,INDEX(Q2369:Q24093,MATCH(TRUE,INDEX(Q2369:Q24093="",,),0)-1),"")</f>
        <v>5</v>
      </c>
      <c r="Q2369">
        <v>3</v>
      </c>
      <c r="R2369">
        <f t="shared" si="39"/>
        <v>0</v>
      </c>
    </row>
    <row r="2370" spans="1:18" x14ac:dyDescent="0.3">
      <c r="A2370" t="s">
        <v>190</v>
      </c>
      <c r="B2370" s="1">
        <v>38328</v>
      </c>
      <c r="C2370" t="s">
        <v>191</v>
      </c>
      <c r="D2370" t="s">
        <v>262</v>
      </c>
      <c r="E2370" t="s">
        <v>263</v>
      </c>
      <c r="G2370" s="6" t="s">
        <v>29</v>
      </c>
      <c r="H2370" t="s">
        <v>206</v>
      </c>
      <c r="I2370" t="s">
        <v>21</v>
      </c>
      <c r="J2370" t="s">
        <v>22</v>
      </c>
      <c r="K2370">
        <v>0.3</v>
      </c>
      <c r="L2370">
        <v>92</v>
      </c>
      <c r="M2370" t="s">
        <v>207</v>
      </c>
      <c r="N2370">
        <v>92</v>
      </c>
      <c r="P2370" cm="1">
        <f t="array" ref="P2370">IF(Q2370&gt;0,INDEX(Q2370:Q24094,MATCH(TRUE,INDEX(Q2370:Q24094="",,),0)-1),"")</f>
        <v>5</v>
      </c>
      <c r="Q2370">
        <v>3</v>
      </c>
      <c r="R2370">
        <f t="shared" si="39"/>
        <v>0</v>
      </c>
    </row>
    <row r="2371" spans="1:18" x14ac:dyDescent="0.3">
      <c r="A2371" t="s">
        <v>190</v>
      </c>
      <c r="B2371" s="1">
        <v>38328</v>
      </c>
      <c r="C2371" t="s">
        <v>191</v>
      </c>
      <c r="D2371" t="s">
        <v>262</v>
      </c>
      <c r="E2371" t="s">
        <v>263</v>
      </c>
      <c r="G2371" s="6" t="s">
        <v>29</v>
      </c>
      <c r="H2371" t="s">
        <v>214</v>
      </c>
      <c r="I2371" t="s">
        <v>21</v>
      </c>
      <c r="J2371" t="s">
        <v>22</v>
      </c>
      <c r="K2371">
        <v>0.4</v>
      </c>
      <c r="L2371">
        <v>82</v>
      </c>
      <c r="M2371" t="s">
        <v>207</v>
      </c>
      <c r="N2371">
        <v>82</v>
      </c>
      <c r="P2371" cm="1">
        <f t="array" ref="P2371">IF(Q2371&gt;0,INDEX(Q2371:Q24095,MATCH(TRUE,INDEX(Q2371:Q24095="",,),0)-1),"")</f>
        <v>5</v>
      </c>
      <c r="Q2371">
        <v>3</v>
      </c>
      <c r="R2371">
        <f t="shared" si="39"/>
        <v>0</v>
      </c>
    </row>
    <row r="2372" spans="1:18" x14ac:dyDescent="0.3">
      <c r="A2372" t="s">
        <v>190</v>
      </c>
      <c r="B2372" s="1">
        <v>38328</v>
      </c>
      <c r="C2372" t="s">
        <v>191</v>
      </c>
      <c r="D2372" t="s">
        <v>262</v>
      </c>
      <c r="E2372" t="s">
        <v>263</v>
      </c>
      <c r="G2372" s="6" t="s">
        <v>29</v>
      </c>
      <c r="H2372" t="s">
        <v>197</v>
      </c>
      <c r="I2372" t="s">
        <v>21</v>
      </c>
      <c r="J2372" t="s">
        <v>22</v>
      </c>
      <c r="K2372">
        <v>0.4</v>
      </c>
      <c r="L2372">
        <v>21</v>
      </c>
      <c r="M2372" t="s">
        <v>207</v>
      </c>
      <c r="N2372">
        <v>21</v>
      </c>
      <c r="P2372" cm="1">
        <f t="array" ref="P2372">IF(Q2372&gt;0,INDEX(Q2372:Q24096,MATCH(TRUE,INDEX(Q2372:Q24096="",,),0)-1),"")</f>
        <v>5</v>
      </c>
      <c r="Q2372">
        <v>3</v>
      </c>
      <c r="R2372">
        <f t="shared" si="39"/>
        <v>0</v>
      </c>
    </row>
    <row r="2373" spans="1:18" x14ac:dyDescent="0.3">
      <c r="A2373" t="s">
        <v>190</v>
      </c>
      <c r="B2373" s="1">
        <v>38328</v>
      </c>
      <c r="C2373" t="s">
        <v>191</v>
      </c>
      <c r="D2373" t="s">
        <v>262</v>
      </c>
      <c r="E2373" t="s">
        <v>263</v>
      </c>
      <c r="G2373" s="6" t="s">
        <v>29</v>
      </c>
      <c r="H2373" t="s">
        <v>64</v>
      </c>
      <c r="I2373" t="s">
        <v>21</v>
      </c>
      <c r="J2373" t="s">
        <v>22</v>
      </c>
      <c r="K2373">
        <v>1.5</v>
      </c>
      <c r="L2373">
        <v>124</v>
      </c>
      <c r="M2373" t="s">
        <v>207</v>
      </c>
      <c r="N2373">
        <v>124</v>
      </c>
      <c r="P2373" cm="1">
        <f t="array" ref="P2373">IF(Q2373&gt;0,INDEX(Q2373:Q24097,MATCH(TRUE,INDEX(Q2373:Q24097="",,),0)-1),"")</f>
        <v>5</v>
      </c>
      <c r="Q2373">
        <v>3</v>
      </c>
      <c r="R2373">
        <f t="shared" si="39"/>
        <v>0</v>
      </c>
    </row>
    <row r="2374" spans="1:18" x14ac:dyDescent="0.3">
      <c r="A2374" t="s">
        <v>190</v>
      </c>
      <c r="B2374" s="1">
        <v>38328</v>
      </c>
      <c r="C2374" t="s">
        <v>191</v>
      </c>
      <c r="D2374" t="s">
        <v>262</v>
      </c>
      <c r="E2374" t="s">
        <v>263</v>
      </c>
      <c r="G2374" s="6" t="s">
        <v>29</v>
      </c>
      <c r="H2374" t="s">
        <v>70</v>
      </c>
      <c r="I2374" t="s">
        <v>26</v>
      </c>
      <c r="J2374" t="s">
        <v>27</v>
      </c>
      <c r="K2374">
        <v>26.7</v>
      </c>
      <c r="L2374">
        <v>12.35</v>
      </c>
      <c r="M2374" t="s">
        <v>207</v>
      </c>
      <c r="N2374">
        <v>12.35</v>
      </c>
      <c r="P2374" cm="1">
        <f t="array" ref="P2374">IF(Q2374&gt;0,INDEX(Q2374:Q24098,MATCH(TRUE,INDEX(Q2374:Q24098="",,),0)-1),"")</f>
        <v>5</v>
      </c>
      <c r="Q2374">
        <v>3</v>
      </c>
      <c r="R2374">
        <f t="shared" si="39"/>
        <v>0</v>
      </c>
    </row>
    <row r="2375" spans="1:18" x14ac:dyDescent="0.3">
      <c r="A2375" t="s">
        <v>190</v>
      </c>
      <c r="B2375" s="1">
        <v>38328</v>
      </c>
      <c r="C2375" t="s">
        <v>191</v>
      </c>
      <c r="D2375" t="s">
        <v>262</v>
      </c>
      <c r="E2375" t="s">
        <v>263</v>
      </c>
      <c r="G2375" t="s">
        <v>19</v>
      </c>
      <c r="H2375" t="s">
        <v>194</v>
      </c>
      <c r="I2375" t="s">
        <v>21</v>
      </c>
      <c r="J2375" t="s">
        <v>22</v>
      </c>
      <c r="K2375">
        <v>81.2</v>
      </c>
      <c r="L2375">
        <v>573</v>
      </c>
      <c r="M2375" t="s">
        <v>205</v>
      </c>
      <c r="N2375">
        <v>786</v>
      </c>
      <c r="P2375" cm="1">
        <f t="array" ref="P2375">IF(Q2375&gt;0,INDEX(Q2375:Q24099,MATCH(TRUE,INDEX(Q2375:Q24099="",,),0)-1),"")</f>
        <v>5</v>
      </c>
      <c r="Q2375">
        <v>4</v>
      </c>
      <c r="R2375">
        <f t="shared" si="39"/>
        <v>0</v>
      </c>
    </row>
    <row r="2376" spans="1:18" x14ac:dyDescent="0.3">
      <c r="A2376" t="s">
        <v>190</v>
      </c>
      <c r="B2376" s="1">
        <v>38328</v>
      </c>
      <c r="C2376" t="s">
        <v>191</v>
      </c>
      <c r="D2376" t="s">
        <v>262</v>
      </c>
      <c r="E2376" t="s">
        <v>263</v>
      </c>
      <c r="G2376" t="s">
        <v>19</v>
      </c>
      <c r="H2376" t="s">
        <v>30</v>
      </c>
      <c r="I2376" t="s">
        <v>21</v>
      </c>
      <c r="J2376" t="s">
        <v>22</v>
      </c>
      <c r="K2376">
        <v>28.9</v>
      </c>
      <c r="L2376">
        <v>129</v>
      </c>
      <c r="M2376" t="s">
        <v>205</v>
      </c>
      <c r="N2376">
        <v>165</v>
      </c>
      <c r="P2376" cm="1">
        <f t="array" ref="P2376">IF(Q2376&gt;0,INDEX(Q2376:Q24100,MATCH(TRUE,INDEX(Q2376:Q24100="",,),0)-1),"")</f>
        <v>5</v>
      </c>
      <c r="Q2376">
        <v>4</v>
      </c>
      <c r="R2376">
        <f t="shared" si="39"/>
        <v>0</v>
      </c>
    </row>
    <row r="2377" spans="1:18" x14ac:dyDescent="0.3">
      <c r="A2377" t="s">
        <v>190</v>
      </c>
      <c r="B2377" s="1">
        <v>38328</v>
      </c>
      <c r="C2377" t="s">
        <v>191</v>
      </c>
      <c r="D2377" t="s">
        <v>262</v>
      </c>
      <c r="E2377" t="s">
        <v>263</v>
      </c>
      <c r="G2377" t="s">
        <v>19</v>
      </c>
      <c r="H2377" t="s">
        <v>196</v>
      </c>
      <c r="I2377" t="s">
        <v>21</v>
      </c>
      <c r="J2377" t="s">
        <v>22</v>
      </c>
      <c r="K2377">
        <v>8.1999999999999993</v>
      </c>
      <c r="L2377">
        <v>278</v>
      </c>
      <c r="M2377" t="s">
        <v>205</v>
      </c>
      <c r="N2377">
        <v>399</v>
      </c>
      <c r="P2377" cm="1">
        <f t="array" ref="P2377">IF(Q2377&gt;0,INDEX(Q2377:Q24101,MATCH(TRUE,INDEX(Q2377:Q24101="",,),0)-1),"")</f>
        <v>5</v>
      </c>
      <c r="Q2377">
        <v>4</v>
      </c>
      <c r="R2377">
        <f t="shared" si="39"/>
        <v>0</v>
      </c>
    </row>
    <row r="2378" spans="1:18" x14ac:dyDescent="0.3">
      <c r="A2378" t="s">
        <v>190</v>
      </c>
      <c r="B2378" s="1">
        <v>38328</v>
      </c>
      <c r="C2378" t="s">
        <v>191</v>
      </c>
      <c r="D2378" t="s">
        <v>262</v>
      </c>
      <c r="E2378" t="s">
        <v>263</v>
      </c>
      <c r="G2378" t="s">
        <v>19</v>
      </c>
      <c r="H2378" t="s">
        <v>53</v>
      </c>
      <c r="I2378" t="s">
        <v>26</v>
      </c>
      <c r="J2378" t="s">
        <v>27</v>
      </c>
      <c r="K2378">
        <v>353.7</v>
      </c>
      <c r="L2378">
        <v>14.25</v>
      </c>
      <c r="M2378" t="s">
        <v>205</v>
      </c>
      <c r="N2378">
        <v>14.25</v>
      </c>
      <c r="P2378" cm="1">
        <f t="array" ref="P2378">IF(Q2378&gt;0,INDEX(Q2378:Q24102,MATCH(TRUE,INDEX(Q2378:Q24102="",,),0)-1),"")</f>
        <v>5</v>
      </c>
      <c r="Q2378">
        <v>4</v>
      </c>
      <c r="R2378">
        <f t="shared" si="39"/>
        <v>0</v>
      </c>
    </row>
    <row r="2379" spans="1:18" x14ac:dyDescent="0.3">
      <c r="A2379" t="s">
        <v>190</v>
      </c>
      <c r="B2379" s="1">
        <v>38328</v>
      </c>
      <c r="C2379" t="s">
        <v>191</v>
      </c>
      <c r="D2379" t="s">
        <v>262</v>
      </c>
      <c r="E2379" t="s">
        <v>263</v>
      </c>
      <c r="G2379" t="s">
        <v>19</v>
      </c>
      <c r="H2379" t="s">
        <v>64</v>
      </c>
      <c r="I2379" t="s">
        <v>26</v>
      </c>
      <c r="J2379" t="s">
        <v>27</v>
      </c>
      <c r="K2379">
        <v>568.9</v>
      </c>
      <c r="L2379">
        <v>8.15</v>
      </c>
      <c r="M2379" t="s">
        <v>205</v>
      </c>
      <c r="N2379">
        <v>15</v>
      </c>
      <c r="P2379" cm="1">
        <f t="array" ref="P2379">IF(Q2379&gt;0,INDEX(Q2379:Q24103,MATCH(TRUE,INDEX(Q2379:Q24103="",,),0)-1),"")</f>
        <v>5</v>
      </c>
      <c r="Q2379">
        <v>4</v>
      </c>
      <c r="R2379">
        <f t="shared" si="39"/>
        <v>0</v>
      </c>
    </row>
    <row r="2380" spans="1:18" x14ac:dyDescent="0.3">
      <c r="A2380" t="s">
        <v>190</v>
      </c>
      <c r="B2380" s="1">
        <v>38328</v>
      </c>
      <c r="C2380" t="s">
        <v>191</v>
      </c>
      <c r="D2380" t="s">
        <v>262</v>
      </c>
      <c r="E2380" t="s">
        <v>263</v>
      </c>
      <c r="G2380" s="6" t="s">
        <v>29</v>
      </c>
      <c r="H2380" t="s">
        <v>206</v>
      </c>
      <c r="I2380" t="s">
        <v>21</v>
      </c>
      <c r="J2380" t="s">
        <v>22</v>
      </c>
      <c r="K2380">
        <v>0.3</v>
      </c>
      <c r="L2380">
        <v>92</v>
      </c>
      <c r="M2380" t="s">
        <v>205</v>
      </c>
      <c r="N2380">
        <v>92</v>
      </c>
      <c r="P2380" cm="1">
        <f t="array" ref="P2380">IF(Q2380&gt;0,INDEX(Q2380:Q24104,MATCH(TRUE,INDEX(Q2380:Q24104="",,),0)-1),"")</f>
        <v>5</v>
      </c>
      <c r="Q2380">
        <v>4</v>
      </c>
      <c r="R2380">
        <f t="shared" si="39"/>
        <v>0</v>
      </c>
    </row>
    <row r="2381" spans="1:18" x14ac:dyDescent="0.3">
      <c r="A2381" t="s">
        <v>190</v>
      </c>
      <c r="B2381" s="1">
        <v>38328</v>
      </c>
      <c r="C2381" t="s">
        <v>191</v>
      </c>
      <c r="D2381" t="s">
        <v>262</v>
      </c>
      <c r="E2381" t="s">
        <v>263</v>
      </c>
      <c r="G2381" s="6" t="s">
        <v>29</v>
      </c>
      <c r="H2381" t="s">
        <v>214</v>
      </c>
      <c r="I2381" t="s">
        <v>21</v>
      </c>
      <c r="J2381" t="s">
        <v>22</v>
      </c>
      <c r="K2381">
        <v>0.4</v>
      </c>
      <c r="L2381">
        <v>82</v>
      </c>
      <c r="M2381" t="s">
        <v>205</v>
      </c>
      <c r="N2381">
        <v>82</v>
      </c>
      <c r="P2381" cm="1">
        <f t="array" ref="P2381">IF(Q2381&gt;0,INDEX(Q2381:Q24105,MATCH(TRUE,INDEX(Q2381:Q24105="",,),0)-1),"")</f>
        <v>5</v>
      </c>
      <c r="Q2381">
        <v>4</v>
      </c>
      <c r="R2381">
        <f t="shared" si="39"/>
        <v>0</v>
      </c>
    </row>
    <row r="2382" spans="1:18" x14ac:dyDescent="0.3">
      <c r="A2382" t="s">
        <v>190</v>
      </c>
      <c r="B2382" s="1">
        <v>38328</v>
      </c>
      <c r="C2382" t="s">
        <v>191</v>
      </c>
      <c r="D2382" t="s">
        <v>262</v>
      </c>
      <c r="E2382" t="s">
        <v>263</v>
      </c>
      <c r="G2382" s="6" t="s">
        <v>29</v>
      </c>
      <c r="H2382" t="s">
        <v>197</v>
      </c>
      <c r="I2382" t="s">
        <v>21</v>
      </c>
      <c r="J2382" t="s">
        <v>22</v>
      </c>
      <c r="K2382">
        <v>0.4</v>
      </c>
      <c r="L2382">
        <v>21</v>
      </c>
      <c r="M2382" t="s">
        <v>205</v>
      </c>
      <c r="N2382">
        <v>21</v>
      </c>
      <c r="P2382" cm="1">
        <f t="array" ref="P2382">IF(Q2382&gt;0,INDEX(Q2382:Q24106,MATCH(TRUE,INDEX(Q2382:Q24106="",,),0)-1),"")</f>
        <v>5</v>
      </c>
      <c r="Q2382">
        <v>4</v>
      </c>
      <c r="R2382">
        <f t="shared" si="39"/>
        <v>0</v>
      </c>
    </row>
    <row r="2383" spans="1:18" x14ac:dyDescent="0.3">
      <c r="A2383" t="s">
        <v>190</v>
      </c>
      <c r="B2383" s="1">
        <v>38328</v>
      </c>
      <c r="C2383" t="s">
        <v>191</v>
      </c>
      <c r="D2383" t="s">
        <v>262</v>
      </c>
      <c r="E2383" t="s">
        <v>263</v>
      </c>
      <c r="G2383" s="6" t="s">
        <v>29</v>
      </c>
      <c r="H2383" t="s">
        <v>64</v>
      </c>
      <c r="I2383" t="s">
        <v>21</v>
      </c>
      <c r="J2383" t="s">
        <v>22</v>
      </c>
      <c r="K2383">
        <v>1.5</v>
      </c>
      <c r="L2383">
        <v>124</v>
      </c>
      <c r="M2383" t="s">
        <v>205</v>
      </c>
      <c r="N2383">
        <v>124</v>
      </c>
      <c r="P2383" cm="1">
        <f t="array" ref="P2383">IF(Q2383&gt;0,INDEX(Q2383:Q24107,MATCH(TRUE,INDEX(Q2383:Q24107="",,),0)-1),"")</f>
        <v>5</v>
      </c>
      <c r="Q2383">
        <v>4</v>
      </c>
      <c r="R2383">
        <f t="shared" si="39"/>
        <v>0</v>
      </c>
    </row>
    <row r="2384" spans="1:18" x14ac:dyDescent="0.3">
      <c r="A2384" t="s">
        <v>190</v>
      </c>
      <c r="B2384" s="1">
        <v>38328</v>
      </c>
      <c r="C2384" t="s">
        <v>191</v>
      </c>
      <c r="D2384" t="s">
        <v>262</v>
      </c>
      <c r="E2384" t="s">
        <v>263</v>
      </c>
      <c r="G2384" s="6" t="s">
        <v>29</v>
      </c>
      <c r="H2384" t="s">
        <v>70</v>
      </c>
      <c r="I2384" t="s">
        <v>26</v>
      </c>
      <c r="J2384" t="s">
        <v>27</v>
      </c>
      <c r="K2384">
        <v>26.7</v>
      </c>
      <c r="L2384">
        <v>12.35</v>
      </c>
      <c r="M2384" t="s">
        <v>205</v>
      </c>
      <c r="N2384">
        <v>12.35</v>
      </c>
      <c r="P2384" cm="1">
        <f t="array" ref="P2384">IF(Q2384&gt;0,INDEX(Q2384:Q24108,MATCH(TRUE,INDEX(Q2384:Q24108="",,),0)-1),"")</f>
        <v>5</v>
      </c>
      <c r="Q2384">
        <v>4</v>
      </c>
      <c r="R2384">
        <f t="shared" si="39"/>
        <v>0</v>
      </c>
    </row>
    <row r="2385" spans="1:18" x14ac:dyDescent="0.3">
      <c r="A2385" t="s">
        <v>190</v>
      </c>
      <c r="B2385" s="1">
        <v>38328</v>
      </c>
      <c r="C2385" t="s">
        <v>191</v>
      </c>
      <c r="D2385" t="s">
        <v>262</v>
      </c>
      <c r="E2385" t="s">
        <v>263</v>
      </c>
      <c r="G2385" t="s">
        <v>19</v>
      </c>
      <c r="H2385" t="s">
        <v>194</v>
      </c>
      <c r="I2385" t="s">
        <v>21</v>
      </c>
      <c r="J2385" t="s">
        <v>22</v>
      </c>
      <c r="K2385">
        <v>81.2</v>
      </c>
      <c r="L2385">
        <v>573</v>
      </c>
      <c r="M2385" t="s">
        <v>243</v>
      </c>
      <c r="N2385">
        <v>650</v>
      </c>
      <c r="P2385" cm="1">
        <f t="array" ref="P2385">IF(Q2385&gt;0,INDEX(Q2385:Q24109,MATCH(TRUE,INDEX(Q2385:Q24109="",,),0)-1),"")</f>
        <v>5</v>
      </c>
      <c r="Q2385">
        <v>5</v>
      </c>
      <c r="R2385">
        <f t="shared" si="39"/>
        <v>0</v>
      </c>
    </row>
    <row r="2386" spans="1:18" x14ac:dyDescent="0.3">
      <c r="A2386" t="s">
        <v>190</v>
      </c>
      <c r="B2386" s="1">
        <v>38328</v>
      </c>
      <c r="C2386" t="s">
        <v>191</v>
      </c>
      <c r="D2386" t="s">
        <v>262</v>
      </c>
      <c r="E2386" t="s">
        <v>263</v>
      </c>
      <c r="G2386" t="s">
        <v>19</v>
      </c>
      <c r="H2386" t="s">
        <v>30</v>
      </c>
      <c r="I2386" t="s">
        <v>21</v>
      </c>
      <c r="J2386" t="s">
        <v>22</v>
      </c>
      <c r="K2386">
        <v>28.9</v>
      </c>
      <c r="L2386">
        <v>129</v>
      </c>
      <c r="M2386" t="s">
        <v>243</v>
      </c>
      <c r="N2386">
        <v>129</v>
      </c>
      <c r="P2386" cm="1">
        <f t="array" ref="P2386">IF(Q2386&gt;0,INDEX(Q2386:Q24110,MATCH(TRUE,INDEX(Q2386:Q24110="",,),0)-1),"")</f>
        <v>5</v>
      </c>
      <c r="Q2386">
        <v>5</v>
      </c>
      <c r="R2386">
        <f t="shared" si="39"/>
        <v>0</v>
      </c>
    </row>
    <row r="2387" spans="1:18" x14ac:dyDescent="0.3">
      <c r="A2387" t="s">
        <v>190</v>
      </c>
      <c r="B2387" s="1">
        <v>38328</v>
      </c>
      <c r="C2387" t="s">
        <v>191</v>
      </c>
      <c r="D2387" t="s">
        <v>262</v>
      </c>
      <c r="E2387" t="s">
        <v>263</v>
      </c>
      <c r="G2387" t="s">
        <v>19</v>
      </c>
      <c r="H2387" t="s">
        <v>196</v>
      </c>
      <c r="I2387" t="s">
        <v>21</v>
      </c>
      <c r="J2387" t="s">
        <v>22</v>
      </c>
      <c r="K2387">
        <v>8.1999999999999993</v>
      </c>
      <c r="L2387">
        <v>278</v>
      </c>
      <c r="M2387" t="s">
        <v>243</v>
      </c>
      <c r="N2387">
        <v>278</v>
      </c>
      <c r="P2387" cm="1">
        <f t="array" ref="P2387">IF(Q2387&gt;0,INDEX(Q2387:Q24111,MATCH(TRUE,INDEX(Q2387:Q24111="",,),0)-1),"")</f>
        <v>5</v>
      </c>
      <c r="Q2387">
        <v>5</v>
      </c>
      <c r="R2387">
        <f t="shared" si="39"/>
        <v>0</v>
      </c>
    </row>
    <row r="2388" spans="1:18" x14ac:dyDescent="0.3">
      <c r="A2388" t="s">
        <v>190</v>
      </c>
      <c r="B2388" s="1">
        <v>38328</v>
      </c>
      <c r="C2388" t="s">
        <v>191</v>
      </c>
      <c r="D2388" t="s">
        <v>262</v>
      </c>
      <c r="E2388" t="s">
        <v>263</v>
      </c>
      <c r="G2388" t="s">
        <v>19</v>
      </c>
      <c r="H2388" t="s">
        <v>53</v>
      </c>
      <c r="I2388" t="s">
        <v>26</v>
      </c>
      <c r="J2388" t="s">
        <v>27</v>
      </c>
      <c r="K2388">
        <v>353.7</v>
      </c>
      <c r="L2388">
        <v>14.25</v>
      </c>
      <c r="M2388" t="s">
        <v>243</v>
      </c>
      <c r="N2388">
        <v>17</v>
      </c>
      <c r="P2388" cm="1">
        <f t="array" ref="P2388">IF(Q2388&gt;0,INDEX(Q2388:Q24112,MATCH(TRUE,INDEX(Q2388:Q24112="",,),0)-1),"")</f>
        <v>5</v>
      </c>
      <c r="Q2388">
        <v>5</v>
      </c>
      <c r="R2388">
        <f t="shared" si="39"/>
        <v>0</v>
      </c>
    </row>
    <row r="2389" spans="1:18" x14ac:dyDescent="0.3">
      <c r="A2389" t="s">
        <v>190</v>
      </c>
      <c r="B2389" s="1">
        <v>38328</v>
      </c>
      <c r="C2389" t="s">
        <v>191</v>
      </c>
      <c r="D2389" t="s">
        <v>262</v>
      </c>
      <c r="E2389" t="s">
        <v>263</v>
      </c>
      <c r="G2389" t="s">
        <v>19</v>
      </c>
      <c r="H2389" t="s">
        <v>64</v>
      </c>
      <c r="I2389" t="s">
        <v>26</v>
      </c>
      <c r="J2389" t="s">
        <v>27</v>
      </c>
      <c r="K2389">
        <v>568.9</v>
      </c>
      <c r="L2389">
        <v>8.15</v>
      </c>
      <c r="M2389" t="s">
        <v>243</v>
      </c>
      <c r="N2389">
        <v>14</v>
      </c>
      <c r="P2389" cm="1">
        <f t="array" ref="P2389">IF(Q2389&gt;0,INDEX(Q2389:Q24113,MATCH(TRUE,INDEX(Q2389:Q24113="",,),0)-1),"")</f>
        <v>5</v>
      </c>
      <c r="Q2389">
        <v>5</v>
      </c>
      <c r="R2389">
        <f t="shared" si="39"/>
        <v>0</v>
      </c>
    </row>
    <row r="2390" spans="1:18" x14ac:dyDescent="0.3">
      <c r="A2390" t="s">
        <v>190</v>
      </c>
      <c r="B2390" s="1">
        <v>38328</v>
      </c>
      <c r="C2390" t="s">
        <v>191</v>
      </c>
      <c r="D2390" t="s">
        <v>262</v>
      </c>
      <c r="E2390" t="s">
        <v>263</v>
      </c>
      <c r="G2390" s="6" t="s">
        <v>29</v>
      </c>
      <c r="H2390" t="s">
        <v>206</v>
      </c>
      <c r="I2390" t="s">
        <v>21</v>
      </c>
      <c r="J2390" t="s">
        <v>22</v>
      </c>
      <c r="K2390">
        <v>0.3</v>
      </c>
      <c r="L2390">
        <v>92</v>
      </c>
      <c r="M2390" t="s">
        <v>243</v>
      </c>
      <c r="N2390">
        <v>92</v>
      </c>
      <c r="P2390" cm="1">
        <f t="array" ref="P2390">IF(Q2390&gt;0,INDEX(Q2390:Q24114,MATCH(TRUE,INDEX(Q2390:Q24114="",,),0)-1),"")</f>
        <v>5</v>
      </c>
      <c r="Q2390">
        <v>5</v>
      </c>
      <c r="R2390">
        <f t="shared" si="39"/>
        <v>0</v>
      </c>
    </row>
    <row r="2391" spans="1:18" x14ac:dyDescent="0.3">
      <c r="A2391" t="s">
        <v>190</v>
      </c>
      <c r="B2391" s="1">
        <v>38328</v>
      </c>
      <c r="C2391" t="s">
        <v>191</v>
      </c>
      <c r="D2391" t="s">
        <v>262</v>
      </c>
      <c r="E2391" t="s">
        <v>263</v>
      </c>
      <c r="G2391" s="6" t="s">
        <v>29</v>
      </c>
      <c r="H2391" t="s">
        <v>214</v>
      </c>
      <c r="I2391" t="s">
        <v>21</v>
      </c>
      <c r="J2391" t="s">
        <v>22</v>
      </c>
      <c r="K2391">
        <v>0.4</v>
      </c>
      <c r="L2391">
        <v>82</v>
      </c>
      <c r="M2391" t="s">
        <v>243</v>
      </c>
      <c r="N2391">
        <v>82</v>
      </c>
      <c r="P2391" cm="1">
        <f t="array" ref="P2391">IF(Q2391&gt;0,INDEX(Q2391:Q24115,MATCH(TRUE,INDEX(Q2391:Q24115="",,),0)-1),"")</f>
        <v>5</v>
      </c>
      <c r="Q2391">
        <v>5</v>
      </c>
      <c r="R2391">
        <f t="shared" si="39"/>
        <v>0</v>
      </c>
    </row>
    <row r="2392" spans="1:18" x14ac:dyDescent="0.3">
      <c r="A2392" t="s">
        <v>190</v>
      </c>
      <c r="B2392" s="1">
        <v>38328</v>
      </c>
      <c r="C2392" t="s">
        <v>191</v>
      </c>
      <c r="D2392" t="s">
        <v>262</v>
      </c>
      <c r="E2392" t="s">
        <v>263</v>
      </c>
      <c r="G2392" s="6" t="s">
        <v>29</v>
      </c>
      <c r="H2392" t="s">
        <v>197</v>
      </c>
      <c r="I2392" t="s">
        <v>21</v>
      </c>
      <c r="J2392" t="s">
        <v>22</v>
      </c>
      <c r="K2392">
        <v>0.4</v>
      </c>
      <c r="L2392">
        <v>21</v>
      </c>
      <c r="M2392" t="s">
        <v>243</v>
      </c>
      <c r="N2392">
        <v>21</v>
      </c>
      <c r="P2392" cm="1">
        <f t="array" ref="P2392">IF(Q2392&gt;0,INDEX(Q2392:Q24116,MATCH(TRUE,INDEX(Q2392:Q24116="",,),0)-1),"")</f>
        <v>5</v>
      </c>
      <c r="Q2392">
        <v>5</v>
      </c>
      <c r="R2392">
        <f t="shared" si="39"/>
        <v>0</v>
      </c>
    </row>
    <row r="2393" spans="1:18" x14ac:dyDescent="0.3">
      <c r="A2393" t="s">
        <v>190</v>
      </c>
      <c r="B2393" s="1">
        <v>38328</v>
      </c>
      <c r="C2393" t="s">
        <v>191</v>
      </c>
      <c r="D2393" t="s">
        <v>262</v>
      </c>
      <c r="E2393" t="s">
        <v>263</v>
      </c>
      <c r="G2393" s="6" t="s">
        <v>29</v>
      </c>
      <c r="H2393" t="s">
        <v>64</v>
      </c>
      <c r="I2393" t="s">
        <v>21</v>
      </c>
      <c r="J2393" t="s">
        <v>22</v>
      </c>
      <c r="K2393">
        <v>1.5</v>
      </c>
      <c r="L2393">
        <v>124</v>
      </c>
      <c r="M2393" t="s">
        <v>243</v>
      </c>
      <c r="N2393">
        <v>124</v>
      </c>
      <c r="P2393" cm="1">
        <f t="array" ref="P2393">IF(Q2393&gt;0,INDEX(Q2393:Q24117,MATCH(TRUE,INDEX(Q2393:Q24117="",,),0)-1),"")</f>
        <v>5</v>
      </c>
      <c r="Q2393">
        <v>5</v>
      </c>
      <c r="R2393">
        <f t="shared" si="39"/>
        <v>0</v>
      </c>
    </row>
    <row r="2394" spans="1:18" x14ac:dyDescent="0.3">
      <c r="A2394" t="s">
        <v>190</v>
      </c>
      <c r="B2394" s="1">
        <v>38328</v>
      </c>
      <c r="C2394" t="s">
        <v>191</v>
      </c>
      <c r="D2394" t="s">
        <v>262</v>
      </c>
      <c r="E2394" t="s">
        <v>263</v>
      </c>
      <c r="G2394" s="6" t="s">
        <v>29</v>
      </c>
      <c r="H2394" t="s">
        <v>70</v>
      </c>
      <c r="I2394" t="s">
        <v>26</v>
      </c>
      <c r="J2394" t="s">
        <v>27</v>
      </c>
      <c r="K2394">
        <v>26.7</v>
      </c>
      <c r="L2394">
        <v>12.35</v>
      </c>
      <c r="M2394" t="s">
        <v>243</v>
      </c>
      <c r="N2394">
        <v>12.35</v>
      </c>
      <c r="P2394" cm="1">
        <f t="array" ref="P2394">IF(Q2394&gt;0,INDEX(Q2394:Q24118,MATCH(TRUE,INDEX(Q2394:Q24118="",,),0)-1),"")</f>
        <v>5</v>
      </c>
      <c r="Q2394">
        <v>5</v>
      </c>
      <c r="R2394">
        <f t="shared" si="39"/>
        <v>0</v>
      </c>
    </row>
    <row r="2395" spans="1:18" x14ac:dyDescent="0.3">
      <c r="P2395" t="str" cm="1">
        <f t="array" ref="P2395">IF(Q2395&gt;0,INDEX(Q2395:Q24119,MATCH(TRUE,INDEX(Q2395:Q24119="",,),0)-1),"")</f>
        <v/>
      </c>
      <c r="R2395" t="str">
        <f t="shared" si="39"/>
        <v/>
      </c>
    </row>
    <row r="2396" spans="1:18" x14ac:dyDescent="0.3">
      <c r="A2396" t="s">
        <v>190</v>
      </c>
      <c r="B2396" s="1">
        <v>38328</v>
      </c>
      <c r="C2396" t="s">
        <v>191</v>
      </c>
      <c r="D2396" t="s">
        <v>264</v>
      </c>
      <c r="E2396" t="s">
        <v>265</v>
      </c>
      <c r="G2396" t="s">
        <v>19</v>
      </c>
      <c r="H2396" t="s">
        <v>194</v>
      </c>
      <c r="I2396" t="s">
        <v>21</v>
      </c>
      <c r="J2396" t="s">
        <v>22</v>
      </c>
      <c r="K2396">
        <v>32.299999999999997</v>
      </c>
      <c r="L2396">
        <v>230</v>
      </c>
      <c r="M2396" t="s">
        <v>219</v>
      </c>
      <c r="N2396">
        <v>400</v>
      </c>
      <c r="O2396" t="s">
        <v>24</v>
      </c>
      <c r="P2396" cm="1">
        <f t="array" ref="P2396">IF(Q2396&gt;0,INDEX(Q2396:Q24120,MATCH(TRUE,INDEX(Q2396:Q24120="",,),0)-1),"")</f>
        <v>2</v>
      </c>
      <c r="Q2396">
        <v>1</v>
      </c>
      <c r="R2396">
        <f t="shared" si="39"/>
        <v>0</v>
      </c>
    </row>
    <row r="2397" spans="1:18" x14ac:dyDescent="0.3">
      <c r="A2397" t="s">
        <v>190</v>
      </c>
      <c r="B2397" s="1">
        <v>38328</v>
      </c>
      <c r="C2397" t="s">
        <v>191</v>
      </c>
      <c r="D2397" t="s">
        <v>264</v>
      </c>
      <c r="E2397" t="s">
        <v>265</v>
      </c>
      <c r="G2397" t="s">
        <v>19</v>
      </c>
      <c r="H2397" t="s">
        <v>30</v>
      </c>
      <c r="I2397" t="s">
        <v>21</v>
      </c>
      <c r="J2397" t="s">
        <v>22</v>
      </c>
      <c r="K2397">
        <v>21.1</v>
      </c>
      <c r="L2397">
        <v>57</v>
      </c>
      <c r="M2397" t="s">
        <v>219</v>
      </c>
      <c r="N2397">
        <v>110</v>
      </c>
      <c r="O2397" t="s">
        <v>24</v>
      </c>
      <c r="P2397" cm="1">
        <f t="array" ref="P2397">IF(Q2397&gt;0,INDEX(Q2397:Q24121,MATCH(TRUE,INDEX(Q2397:Q24121="",,),0)-1),"")</f>
        <v>2</v>
      </c>
      <c r="Q2397">
        <v>1</v>
      </c>
      <c r="R2397">
        <f t="shared" si="39"/>
        <v>0</v>
      </c>
    </row>
    <row r="2398" spans="1:18" x14ac:dyDescent="0.3">
      <c r="A2398" t="s">
        <v>190</v>
      </c>
      <c r="B2398" s="1">
        <v>38328</v>
      </c>
      <c r="C2398" t="s">
        <v>191</v>
      </c>
      <c r="D2398" t="s">
        <v>264</v>
      </c>
      <c r="E2398" t="s">
        <v>265</v>
      </c>
      <c r="G2398" t="s">
        <v>19</v>
      </c>
      <c r="H2398" t="s">
        <v>196</v>
      </c>
      <c r="I2398" t="s">
        <v>21</v>
      </c>
      <c r="J2398" t="s">
        <v>22</v>
      </c>
      <c r="K2398">
        <v>16.8</v>
      </c>
      <c r="L2398">
        <v>123</v>
      </c>
      <c r="M2398" t="s">
        <v>219</v>
      </c>
      <c r="N2398">
        <v>200</v>
      </c>
      <c r="O2398" t="s">
        <v>24</v>
      </c>
      <c r="P2398" cm="1">
        <f t="array" ref="P2398">IF(Q2398&gt;0,INDEX(Q2398:Q24122,MATCH(TRUE,INDEX(Q2398:Q24122="",,),0)-1),"")</f>
        <v>2</v>
      </c>
      <c r="Q2398">
        <v>1</v>
      </c>
      <c r="R2398">
        <f t="shared" si="39"/>
        <v>0</v>
      </c>
    </row>
    <row r="2399" spans="1:18" x14ac:dyDescent="0.3">
      <c r="A2399" t="s">
        <v>190</v>
      </c>
      <c r="B2399" s="1">
        <v>38328</v>
      </c>
      <c r="C2399" t="s">
        <v>191</v>
      </c>
      <c r="D2399" t="s">
        <v>264</v>
      </c>
      <c r="E2399" t="s">
        <v>265</v>
      </c>
      <c r="G2399" t="s">
        <v>19</v>
      </c>
      <c r="H2399" t="s">
        <v>53</v>
      </c>
      <c r="I2399" t="s">
        <v>26</v>
      </c>
      <c r="J2399" t="s">
        <v>27</v>
      </c>
      <c r="K2399">
        <v>312.89999999999998</v>
      </c>
      <c r="L2399">
        <v>6.5</v>
      </c>
      <c r="M2399" t="s">
        <v>219</v>
      </c>
      <c r="N2399">
        <v>19</v>
      </c>
      <c r="O2399" t="s">
        <v>24</v>
      </c>
      <c r="P2399" cm="1">
        <f t="array" ref="P2399">IF(Q2399&gt;0,INDEX(Q2399:Q24123,MATCH(TRUE,INDEX(Q2399:Q24123="",,),0)-1),"")</f>
        <v>2</v>
      </c>
      <c r="Q2399">
        <v>1</v>
      </c>
      <c r="R2399">
        <f t="shared" si="39"/>
        <v>0</v>
      </c>
    </row>
    <row r="2400" spans="1:18" x14ac:dyDescent="0.3">
      <c r="A2400" t="s">
        <v>190</v>
      </c>
      <c r="B2400" s="1">
        <v>38328</v>
      </c>
      <c r="C2400" t="s">
        <v>191</v>
      </c>
      <c r="D2400" t="s">
        <v>264</v>
      </c>
      <c r="E2400" t="s">
        <v>265</v>
      </c>
      <c r="G2400" t="s">
        <v>19</v>
      </c>
      <c r="H2400" t="s">
        <v>64</v>
      </c>
      <c r="I2400" t="s">
        <v>26</v>
      </c>
      <c r="J2400" t="s">
        <v>27</v>
      </c>
      <c r="K2400">
        <v>909</v>
      </c>
      <c r="L2400">
        <v>3.75</v>
      </c>
      <c r="M2400" t="s">
        <v>219</v>
      </c>
      <c r="N2400">
        <v>19</v>
      </c>
      <c r="O2400" t="s">
        <v>24</v>
      </c>
      <c r="P2400" cm="1">
        <f t="array" ref="P2400">IF(Q2400&gt;0,INDEX(Q2400:Q24124,MATCH(TRUE,INDEX(Q2400:Q24124="",,),0)-1),"")</f>
        <v>2</v>
      </c>
      <c r="Q2400">
        <v>1</v>
      </c>
      <c r="R2400">
        <f t="shared" si="39"/>
        <v>0</v>
      </c>
    </row>
    <row r="2401" spans="1:18" x14ac:dyDescent="0.3">
      <c r="A2401" t="s">
        <v>190</v>
      </c>
      <c r="B2401" s="1">
        <v>38328</v>
      </c>
      <c r="C2401" t="s">
        <v>191</v>
      </c>
      <c r="D2401" t="s">
        <v>264</v>
      </c>
      <c r="E2401" t="s">
        <v>265</v>
      </c>
      <c r="G2401" s="6" t="s">
        <v>29</v>
      </c>
      <c r="H2401" t="s">
        <v>206</v>
      </c>
      <c r="I2401" t="s">
        <v>21</v>
      </c>
      <c r="J2401" t="s">
        <v>22</v>
      </c>
      <c r="K2401">
        <v>1.4</v>
      </c>
      <c r="L2401">
        <v>41</v>
      </c>
      <c r="M2401" t="s">
        <v>219</v>
      </c>
      <c r="N2401">
        <v>41</v>
      </c>
      <c r="O2401" t="s">
        <v>24</v>
      </c>
      <c r="P2401" cm="1">
        <f t="array" ref="P2401">IF(Q2401&gt;0,INDEX(Q2401:Q24125,MATCH(TRUE,INDEX(Q2401:Q24125="",,),0)-1),"")</f>
        <v>2</v>
      </c>
      <c r="Q2401">
        <v>1</v>
      </c>
      <c r="R2401">
        <f t="shared" si="39"/>
        <v>0</v>
      </c>
    </row>
    <row r="2402" spans="1:18" x14ac:dyDescent="0.3">
      <c r="A2402" t="s">
        <v>190</v>
      </c>
      <c r="B2402" s="1">
        <v>38328</v>
      </c>
      <c r="C2402" t="s">
        <v>191</v>
      </c>
      <c r="D2402" t="s">
        <v>264</v>
      </c>
      <c r="E2402" t="s">
        <v>265</v>
      </c>
      <c r="G2402" s="6" t="s">
        <v>29</v>
      </c>
      <c r="H2402" t="s">
        <v>20</v>
      </c>
      <c r="I2402" t="s">
        <v>21</v>
      </c>
      <c r="J2402" t="s">
        <v>22</v>
      </c>
      <c r="K2402">
        <v>0.5</v>
      </c>
      <c r="L2402">
        <v>194</v>
      </c>
      <c r="M2402" t="s">
        <v>219</v>
      </c>
      <c r="N2402">
        <v>194</v>
      </c>
      <c r="O2402" t="s">
        <v>24</v>
      </c>
      <c r="P2402" cm="1">
        <f t="array" ref="P2402">IF(Q2402&gt;0,INDEX(Q2402:Q24126,MATCH(TRUE,INDEX(Q2402:Q24126="",,),0)-1),"")</f>
        <v>2</v>
      </c>
      <c r="Q2402">
        <v>1</v>
      </c>
      <c r="R2402">
        <f t="shared" si="39"/>
        <v>0</v>
      </c>
    </row>
    <row r="2403" spans="1:18" x14ac:dyDescent="0.3">
      <c r="A2403" t="s">
        <v>190</v>
      </c>
      <c r="B2403" s="1">
        <v>38328</v>
      </c>
      <c r="C2403" t="s">
        <v>191</v>
      </c>
      <c r="D2403" t="s">
        <v>264</v>
      </c>
      <c r="E2403" t="s">
        <v>265</v>
      </c>
      <c r="G2403" s="6" t="s">
        <v>29</v>
      </c>
      <c r="H2403" t="s">
        <v>99</v>
      </c>
      <c r="I2403" t="s">
        <v>21</v>
      </c>
      <c r="J2403" t="s">
        <v>22</v>
      </c>
      <c r="K2403">
        <v>0.4</v>
      </c>
      <c r="L2403">
        <v>83</v>
      </c>
      <c r="M2403" t="s">
        <v>219</v>
      </c>
      <c r="N2403">
        <v>83</v>
      </c>
      <c r="O2403" t="s">
        <v>24</v>
      </c>
      <c r="P2403" cm="1">
        <f t="array" ref="P2403">IF(Q2403&gt;0,INDEX(Q2403:Q24127,MATCH(TRUE,INDEX(Q2403:Q24127="",,),0)-1),"")</f>
        <v>2</v>
      </c>
      <c r="Q2403">
        <v>1</v>
      </c>
      <c r="R2403">
        <f t="shared" si="39"/>
        <v>0</v>
      </c>
    </row>
    <row r="2404" spans="1:18" x14ac:dyDescent="0.3">
      <c r="A2404" t="s">
        <v>190</v>
      </c>
      <c r="B2404" s="1">
        <v>38328</v>
      </c>
      <c r="C2404" t="s">
        <v>191</v>
      </c>
      <c r="D2404" t="s">
        <v>264</v>
      </c>
      <c r="E2404" t="s">
        <v>265</v>
      </c>
      <c r="G2404" s="6" t="s">
        <v>29</v>
      </c>
      <c r="H2404" t="s">
        <v>197</v>
      </c>
      <c r="I2404" t="s">
        <v>21</v>
      </c>
      <c r="J2404" t="s">
        <v>22</v>
      </c>
      <c r="K2404">
        <v>3.8</v>
      </c>
      <c r="L2404">
        <v>9</v>
      </c>
      <c r="M2404" t="s">
        <v>219</v>
      </c>
      <c r="N2404">
        <v>9</v>
      </c>
      <c r="O2404" t="s">
        <v>24</v>
      </c>
      <c r="P2404" cm="1">
        <f t="array" ref="P2404">IF(Q2404&gt;0,INDEX(Q2404:Q24128,MATCH(TRUE,INDEX(Q2404:Q24128="",,),0)-1),"")</f>
        <v>2</v>
      </c>
      <c r="Q2404">
        <v>1</v>
      </c>
      <c r="R2404">
        <f t="shared" si="39"/>
        <v>0</v>
      </c>
    </row>
    <row r="2405" spans="1:18" x14ac:dyDescent="0.3">
      <c r="A2405" t="s">
        <v>190</v>
      </c>
      <c r="B2405" s="1">
        <v>38328</v>
      </c>
      <c r="C2405" t="s">
        <v>191</v>
      </c>
      <c r="D2405" t="s">
        <v>264</v>
      </c>
      <c r="E2405" t="s">
        <v>265</v>
      </c>
      <c r="G2405" s="6" t="s">
        <v>29</v>
      </c>
      <c r="H2405" t="s">
        <v>69</v>
      </c>
      <c r="I2405" t="s">
        <v>21</v>
      </c>
      <c r="J2405" t="s">
        <v>22</v>
      </c>
      <c r="K2405">
        <v>0.4</v>
      </c>
      <c r="L2405">
        <v>36</v>
      </c>
      <c r="M2405" t="s">
        <v>219</v>
      </c>
      <c r="N2405">
        <v>36</v>
      </c>
      <c r="O2405" t="s">
        <v>24</v>
      </c>
      <c r="P2405" cm="1">
        <f t="array" ref="P2405">IF(Q2405&gt;0,INDEX(Q2405:Q24129,MATCH(TRUE,INDEX(Q2405:Q24129="",,),0)-1),"")</f>
        <v>2</v>
      </c>
      <c r="Q2405">
        <v>1</v>
      </c>
      <c r="R2405">
        <f t="shared" si="39"/>
        <v>0</v>
      </c>
    </row>
    <row r="2406" spans="1:18" x14ac:dyDescent="0.3">
      <c r="A2406" t="s">
        <v>190</v>
      </c>
      <c r="B2406" s="1">
        <v>38328</v>
      </c>
      <c r="C2406" t="s">
        <v>191</v>
      </c>
      <c r="D2406" t="s">
        <v>264</v>
      </c>
      <c r="E2406" t="s">
        <v>265</v>
      </c>
      <c r="G2406" s="6" t="s">
        <v>29</v>
      </c>
      <c r="H2406" t="s">
        <v>199</v>
      </c>
      <c r="I2406" t="s">
        <v>21</v>
      </c>
      <c r="J2406" t="s">
        <v>22</v>
      </c>
      <c r="K2406">
        <v>1.1000000000000001</v>
      </c>
      <c r="L2406">
        <v>36</v>
      </c>
      <c r="M2406" t="s">
        <v>219</v>
      </c>
      <c r="N2406">
        <v>36</v>
      </c>
      <c r="O2406" t="s">
        <v>24</v>
      </c>
      <c r="P2406" cm="1">
        <f t="array" ref="P2406">IF(Q2406&gt;0,INDEX(Q2406:Q24130,MATCH(TRUE,INDEX(Q2406:Q24130="",,),0)-1),"")</f>
        <v>2</v>
      </c>
      <c r="Q2406">
        <v>1</v>
      </c>
      <c r="R2406">
        <f t="shared" si="39"/>
        <v>0</v>
      </c>
    </row>
    <row r="2407" spans="1:18" x14ac:dyDescent="0.3">
      <c r="A2407" t="s">
        <v>190</v>
      </c>
      <c r="B2407" s="1">
        <v>38328</v>
      </c>
      <c r="C2407" t="s">
        <v>191</v>
      </c>
      <c r="D2407" t="s">
        <v>264</v>
      </c>
      <c r="E2407" t="s">
        <v>265</v>
      </c>
      <c r="G2407" s="6" t="s">
        <v>29</v>
      </c>
      <c r="H2407" t="s">
        <v>70</v>
      </c>
      <c r="I2407" t="s">
        <v>26</v>
      </c>
      <c r="J2407" t="s">
        <v>27</v>
      </c>
      <c r="K2407">
        <v>31.8</v>
      </c>
      <c r="L2407">
        <v>5.7</v>
      </c>
      <c r="M2407" t="s">
        <v>219</v>
      </c>
      <c r="N2407">
        <v>5.7</v>
      </c>
      <c r="O2407" t="s">
        <v>24</v>
      </c>
      <c r="P2407" cm="1">
        <f t="array" ref="P2407">IF(Q2407&gt;0,INDEX(Q2407:Q24131,MATCH(TRUE,INDEX(Q2407:Q24131="",,),0)-1),"")</f>
        <v>2</v>
      </c>
      <c r="Q2407">
        <v>1</v>
      </c>
      <c r="R2407">
        <f t="shared" si="39"/>
        <v>0</v>
      </c>
    </row>
    <row r="2408" spans="1:18" x14ac:dyDescent="0.3">
      <c r="A2408" t="s">
        <v>190</v>
      </c>
      <c r="B2408" s="1">
        <v>38328</v>
      </c>
      <c r="C2408" t="s">
        <v>191</v>
      </c>
      <c r="D2408" t="s">
        <v>264</v>
      </c>
      <c r="E2408" t="s">
        <v>265</v>
      </c>
      <c r="G2408" t="s">
        <v>19</v>
      </c>
      <c r="H2408" t="s">
        <v>194</v>
      </c>
      <c r="I2408" t="s">
        <v>21</v>
      </c>
      <c r="J2408" t="s">
        <v>22</v>
      </c>
      <c r="K2408">
        <v>32.299999999999997</v>
      </c>
      <c r="L2408">
        <v>230</v>
      </c>
      <c r="M2408" t="s">
        <v>243</v>
      </c>
      <c r="N2408">
        <v>350</v>
      </c>
      <c r="P2408" cm="1">
        <f t="array" ref="P2408">IF(Q2408&gt;0,INDEX(Q2408:Q24132,MATCH(TRUE,INDEX(Q2408:Q24132="",,),0)-1),"")</f>
        <v>2</v>
      </c>
      <c r="Q2408">
        <v>2</v>
      </c>
      <c r="R2408">
        <f t="shared" si="39"/>
        <v>0</v>
      </c>
    </row>
    <row r="2409" spans="1:18" x14ac:dyDescent="0.3">
      <c r="A2409" t="s">
        <v>190</v>
      </c>
      <c r="B2409" s="1">
        <v>38328</v>
      </c>
      <c r="C2409" t="s">
        <v>191</v>
      </c>
      <c r="D2409" t="s">
        <v>264</v>
      </c>
      <c r="E2409" t="s">
        <v>265</v>
      </c>
      <c r="G2409" t="s">
        <v>19</v>
      </c>
      <c r="H2409" t="s">
        <v>30</v>
      </c>
      <c r="I2409" t="s">
        <v>21</v>
      </c>
      <c r="J2409" t="s">
        <v>22</v>
      </c>
      <c r="K2409">
        <v>21.1</v>
      </c>
      <c r="L2409">
        <v>57</v>
      </c>
      <c r="M2409" t="s">
        <v>243</v>
      </c>
      <c r="N2409">
        <v>57</v>
      </c>
      <c r="P2409" cm="1">
        <f t="array" ref="P2409">IF(Q2409&gt;0,INDEX(Q2409:Q24133,MATCH(TRUE,INDEX(Q2409:Q24133="",,),0)-1),"")</f>
        <v>2</v>
      </c>
      <c r="Q2409">
        <v>2</v>
      </c>
      <c r="R2409">
        <f t="shared" si="39"/>
        <v>0</v>
      </c>
    </row>
    <row r="2410" spans="1:18" x14ac:dyDescent="0.3">
      <c r="A2410" t="s">
        <v>190</v>
      </c>
      <c r="B2410" s="1">
        <v>38328</v>
      </c>
      <c r="C2410" t="s">
        <v>191</v>
      </c>
      <c r="D2410" t="s">
        <v>264</v>
      </c>
      <c r="E2410" t="s">
        <v>265</v>
      </c>
      <c r="G2410" t="s">
        <v>19</v>
      </c>
      <c r="H2410" t="s">
        <v>196</v>
      </c>
      <c r="I2410" t="s">
        <v>21</v>
      </c>
      <c r="J2410" t="s">
        <v>22</v>
      </c>
      <c r="K2410">
        <v>16.8</v>
      </c>
      <c r="L2410">
        <v>123</v>
      </c>
      <c r="M2410" t="s">
        <v>243</v>
      </c>
      <c r="N2410">
        <v>123</v>
      </c>
      <c r="P2410" cm="1">
        <f t="array" ref="P2410">IF(Q2410&gt;0,INDEX(Q2410:Q24134,MATCH(TRUE,INDEX(Q2410:Q24134="",,),0)-1),"")</f>
        <v>2</v>
      </c>
      <c r="Q2410">
        <v>2</v>
      </c>
      <c r="R2410">
        <f t="shared" si="39"/>
        <v>0</v>
      </c>
    </row>
    <row r="2411" spans="1:18" x14ac:dyDescent="0.3">
      <c r="A2411" t="s">
        <v>190</v>
      </c>
      <c r="B2411" s="1">
        <v>38328</v>
      </c>
      <c r="C2411" t="s">
        <v>191</v>
      </c>
      <c r="D2411" t="s">
        <v>264</v>
      </c>
      <c r="E2411" t="s">
        <v>265</v>
      </c>
      <c r="G2411" t="s">
        <v>19</v>
      </c>
      <c r="H2411" t="s">
        <v>53</v>
      </c>
      <c r="I2411" t="s">
        <v>26</v>
      </c>
      <c r="J2411" t="s">
        <v>27</v>
      </c>
      <c r="K2411">
        <v>312.89999999999998</v>
      </c>
      <c r="L2411">
        <v>6.5</v>
      </c>
      <c r="M2411" t="s">
        <v>243</v>
      </c>
      <c r="N2411">
        <v>12</v>
      </c>
      <c r="P2411" cm="1">
        <f t="array" ref="P2411">IF(Q2411&gt;0,INDEX(Q2411:Q24135,MATCH(TRUE,INDEX(Q2411:Q24135="",,),0)-1),"")</f>
        <v>2</v>
      </c>
      <c r="Q2411">
        <v>2</v>
      </c>
      <c r="R2411">
        <f t="shared" si="39"/>
        <v>0</v>
      </c>
    </row>
    <row r="2412" spans="1:18" x14ac:dyDescent="0.3">
      <c r="A2412" t="s">
        <v>190</v>
      </c>
      <c r="B2412" s="1">
        <v>38328</v>
      </c>
      <c r="C2412" t="s">
        <v>191</v>
      </c>
      <c r="D2412" t="s">
        <v>264</v>
      </c>
      <c r="E2412" t="s">
        <v>265</v>
      </c>
      <c r="G2412" t="s">
        <v>19</v>
      </c>
      <c r="H2412" t="s">
        <v>64</v>
      </c>
      <c r="I2412" t="s">
        <v>26</v>
      </c>
      <c r="J2412" t="s">
        <v>27</v>
      </c>
      <c r="K2412">
        <v>909</v>
      </c>
      <c r="L2412">
        <v>3.75</v>
      </c>
      <c r="M2412" t="s">
        <v>243</v>
      </c>
      <c r="N2412">
        <v>11</v>
      </c>
      <c r="P2412" cm="1">
        <f t="array" ref="P2412">IF(Q2412&gt;0,INDEX(Q2412:Q24136,MATCH(TRUE,INDEX(Q2412:Q24136="",,),0)-1),"")</f>
        <v>2</v>
      </c>
      <c r="Q2412">
        <v>2</v>
      </c>
      <c r="R2412">
        <f t="shared" si="39"/>
        <v>0</v>
      </c>
    </row>
    <row r="2413" spans="1:18" x14ac:dyDescent="0.3">
      <c r="A2413" t="s">
        <v>190</v>
      </c>
      <c r="B2413" s="1">
        <v>38328</v>
      </c>
      <c r="C2413" t="s">
        <v>191</v>
      </c>
      <c r="D2413" t="s">
        <v>264</v>
      </c>
      <c r="E2413" t="s">
        <v>265</v>
      </c>
      <c r="G2413" s="6" t="s">
        <v>29</v>
      </c>
      <c r="H2413" t="s">
        <v>206</v>
      </c>
      <c r="I2413" t="s">
        <v>21</v>
      </c>
      <c r="J2413" t="s">
        <v>22</v>
      </c>
      <c r="K2413">
        <v>1.4</v>
      </c>
      <c r="L2413">
        <v>41</v>
      </c>
      <c r="M2413" t="s">
        <v>243</v>
      </c>
      <c r="N2413">
        <v>41</v>
      </c>
      <c r="P2413" cm="1">
        <f t="array" ref="P2413">IF(Q2413&gt;0,INDEX(Q2413:Q24137,MATCH(TRUE,INDEX(Q2413:Q24137="",,),0)-1),"")</f>
        <v>2</v>
      </c>
      <c r="Q2413">
        <v>2</v>
      </c>
      <c r="R2413">
        <f t="shared" si="39"/>
        <v>0</v>
      </c>
    </row>
    <row r="2414" spans="1:18" x14ac:dyDescent="0.3">
      <c r="A2414" t="s">
        <v>190</v>
      </c>
      <c r="B2414" s="1">
        <v>38328</v>
      </c>
      <c r="C2414" t="s">
        <v>191</v>
      </c>
      <c r="D2414" t="s">
        <v>264</v>
      </c>
      <c r="E2414" t="s">
        <v>265</v>
      </c>
      <c r="G2414" s="6" t="s">
        <v>29</v>
      </c>
      <c r="H2414" t="s">
        <v>20</v>
      </c>
      <c r="I2414" t="s">
        <v>21</v>
      </c>
      <c r="J2414" t="s">
        <v>22</v>
      </c>
      <c r="K2414">
        <v>0.5</v>
      </c>
      <c r="L2414">
        <v>194</v>
      </c>
      <c r="M2414" t="s">
        <v>243</v>
      </c>
      <c r="N2414">
        <v>194</v>
      </c>
      <c r="P2414" cm="1">
        <f t="array" ref="P2414">IF(Q2414&gt;0,INDEX(Q2414:Q24138,MATCH(TRUE,INDEX(Q2414:Q24138="",,),0)-1),"")</f>
        <v>2</v>
      </c>
      <c r="Q2414">
        <v>2</v>
      </c>
      <c r="R2414">
        <f t="shared" si="39"/>
        <v>0</v>
      </c>
    </row>
    <row r="2415" spans="1:18" x14ac:dyDescent="0.3">
      <c r="A2415" t="s">
        <v>190</v>
      </c>
      <c r="B2415" s="1">
        <v>38328</v>
      </c>
      <c r="C2415" t="s">
        <v>191</v>
      </c>
      <c r="D2415" t="s">
        <v>264</v>
      </c>
      <c r="E2415" t="s">
        <v>265</v>
      </c>
      <c r="G2415" s="6" t="s">
        <v>29</v>
      </c>
      <c r="H2415" t="s">
        <v>99</v>
      </c>
      <c r="I2415" t="s">
        <v>21</v>
      </c>
      <c r="J2415" t="s">
        <v>22</v>
      </c>
      <c r="K2415">
        <v>0.4</v>
      </c>
      <c r="L2415">
        <v>83</v>
      </c>
      <c r="M2415" t="s">
        <v>243</v>
      </c>
      <c r="N2415">
        <v>83</v>
      </c>
      <c r="P2415" cm="1">
        <f t="array" ref="P2415">IF(Q2415&gt;0,INDEX(Q2415:Q24139,MATCH(TRUE,INDEX(Q2415:Q24139="",,),0)-1),"")</f>
        <v>2</v>
      </c>
      <c r="Q2415">
        <v>2</v>
      </c>
      <c r="R2415">
        <f t="shared" si="39"/>
        <v>0</v>
      </c>
    </row>
    <row r="2416" spans="1:18" x14ac:dyDescent="0.3">
      <c r="A2416" t="s">
        <v>190</v>
      </c>
      <c r="B2416" s="1">
        <v>38328</v>
      </c>
      <c r="C2416" t="s">
        <v>191</v>
      </c>
      <c r="D2416" t="s">
        <v>264</v>
      </c>
      <c r="E2416" t="s">
        <v>265</v>
      </c>
      <c r="G2416" s="6" t="s">
        <v>29</v>
      </c>
      <c r="H2416" t="s">
        <v>197</v>
      </c>
      <c r="I2416" t="s">
        <v>21</v>
      </c>
      <c r="J2416" t="s">
        <v>22</v>
      </c>
      <c r="K2416">
        <v>3.8</v>
      </c>
      <c r="L2416">
        <v>9</v>
      </c>
      <c r="M2416" t="s">
        <v>243</v>
      </c>
      <c r="N2416">
        <v>9</v>
      </c>
      <c r="P2416" cm="1">
        <f t="array" ref="P2416">IF(Q2416&gt;0,INDEX(Q2416:Q24140,MATCH(TRUE,INDEX(Q2416:Q24140="",,),0)-1),"")</f>
        <v>2</v>
      </c>
      <c r="Q2416">
        <v>2</v>
      </c>
      <c r="R2416">
        <f t="shared" si="39"/>
        <v>0</v>
      </c>
    </row>
    <row r="2417" spans="1:18" x14ac:dyDescent="0.3">
      <c r="A2417" t="s">
        <v>190</v>
      </c>
      <c r="B2417" s="1">
        <v>38328</v>
      </c>
      <c r="C2417" t="s">
        <v>191</v>
      </c>
      <c r="D2417" t="s">
        <v>264</v>
      </c>
      <c r="E2417" t="s">
        <v>265</v>
      </c>
      <c r="G2417" s="6" t="s">
        <v>29</v>
      </c>
      <c r="H2417" t="s">
        <v>69</v>
      </c>
      <c r="I2417" t="s">
        <v>21</v>
      </c>
      <c r="J2417" t="s">
        <v>22</v>
      </c>
      <c r="K2417">
        <v>0.4</v>
      </c>
      <c r="L2417">
        <v>36</v>
      </c>
      <c r="M2417" t="s">
        <v>243</v>
      </c>
      <c r="N2417">
        <v>36</v>
      </c>
      <c r="P2417" cm="1">
        <f t="array" ref="P2417">IF(Q2417&gt;0,INDEX(Q2417:Q24141,MATCH(TRUE,INDEX(Q2417:Q24141="",,),0)-1),"")</f>
        <v>2</v>
      </c>
      <c r="Q2417">
        <v>2</v>
      </c>
      <c r="R2417">
        <f t="shared" si="39"/>
        <v>0</v>
      </c>
    </row>
    <row r="2418" spans="1:18" x14ac:dyDescent="0.3">
      <c r="A2418" t="s">
        <v>190</v>
      </c>
      <c r="B2418" s="1">
        <v>38328</v>
      </c>
      <c r="C2418" t="s">
        <v>191</v>
      </c>
      <c r="D2418" t="s">
        <v>264</v>
      </c>
      <c r="E2418" t="s">
        <v>265</v>
      </c>
      <c r="G2418" s="6" t="s">
        <v>29</v>
      </c>
      <c r="H2418" t="s">
        <v>199</v>
      </c>
      <c r="I2418" t="s">
        <v>21</v>
      </c>
      <c r="J2418" t="s">
        <v>22</v>
      </c>
      <c r="K2418">
        <v>1.1000000000000001</v>
      </c>
      <c r="L2418">
        <v>36</v>
      </c>
      <c r="M2418" t="s">
        <v>243</v>
      </c>
      <c r="N2418">
        <v>36</v>
      </c>
      <c r="P2418" cm="1">
        <f t="array" ref="P2418">IF(Q2418&gt;0,INDEX(Q2418:Q24142,MATCH(TRUE,INDEX(Q2418:Q24142="",,),0)-1),"")</f>
        <v>2</v>
      </c>
      <c r="Q2418">
        <v>2</v>
      </c>
      <c r="R2418">
        <f t="shared" si="39"/>
        <v>0</v>
      </c>
    </row>
    <row r="2419" spans="1:18" x14ac:dyDescent="0.3">
      <c r="A2419" t="s">
        <v>190</v>
      </c>
      <c r="B2419" s="1">
        <v>38328</v>
      </c>
      <c r="C2419" t="s">
        <v>191</v>
      </c>
      <c r="D2419" t="s">
        <v>264</v>
      </c>
      <c r="E2419" t="s">
        <v>265</v>
      </c>
      <c r="G2419" s="6" t="s">
        <v>29</v>
      </c>
      <c r="H2419" t="s">
        <v>70</v>
      </c>
      <c r="I2419" t="s">
        <v>26</v>
      </c>
      <c r="J2419" t="s">
        <v>27</v>
      </c>
      <c r="K2419">
        <v>31.8</v>
      </c>
      <c r="L2419">
        <v>5.7</v>
      </c>
      <c r="M2419" t="s">
        <v>243</v>
      </c>
      <c r="N2419">
        <v>5.7</v>
      </c>
      <c r="P2419" cm="1">
        <f t="array" ref="P2419">IF(Q2419&gt;0,INDEX(Q2419:Q24143,MATCH(TRUE,INDEX(Q2419:Q24143="",,),0)-1),"")</f>
        <v>2</v>
      </c>
      <c r="Q2419">
        <v>2</v>
      </c>
      <c r="R2419">
        <f t="shared" si="39"/>
        <v>0</v>
      </c>
    </row>
    <row r="2420" spans="1:18" x14ac:dyDescent="0.3">
      <c r="P2420" t="str" cm="1">
        <f t="array" ref="P2420">IF(Q2420&gt;0,INDEX(Q2420:Q24144,MATCH(TRUE,INDEX(Q2420:Q24144="",,),0)-1),"")</f>
        <v/>
      </c>
      <c r="R2420" t="str">
        <f t="shared" ref="R2420:R2483" si="40">IF(P2420="","",0)</f>
        <v/>
      </c>
    </row>
    <row r="2421" spans="1:18" x14ac:dyDescent="0.3">
      <c r="A2421" t="s">
        <v>266</v>
      </c>
      <c r="B2421" s="1">
        <v>38378</v>
      </c>
      <c r="C2421" t="s">
        <v>16</v>
      </c>
      <c r="D2421" t="s">
        <v>267</v>
      </c>
      <c r="E2421" t="s">
        <v>268</v>
      </c>
      <c r="G2421" t="s">
        <v>19</v>
      </c>
      <c r="H2421" t="s">
        <v>64</v>
      </c>
      <c r="I2421" t="s">
        <v>21</v>
      </c>
      <c r="J2421" t="s">
        <v>22</v>
      </c>
      <c r="K2421">
        <v>8.9</v>
      </c>
      <c r="L2421">
        <v>124</v>
      </c>
      <c r="M2421" t="s">
        <v>269</v>
      </c>
      <c r="N2421">
        <v>911</v>
      </c>
      <c r="O2421" t="s">
        <v>24</v>
      </c>
      <c r="P2421" cm="1">
        <f t="array" ref="P2421">IF(Q2421&gt;0,INDEX(Q2421:Q24145,MATCH(TRUE,INDEX(Q2421:Q24145="",,),0)-1),"")</f>
        <v>7</v>
      </c>
      <c r="Q2421">
        <v>1</v>
      </c>
      <c r="R2421">
        <f t="shared" si="40"/>
        <v>0</v>
      </c>
    </row>
    <row r="2422" spans="1:18" x14ac:dyDescent="0.3">
      <c r="A2422" t="s">
        <v>266</v>
      </c>
      <c r="B2422" s="1">
        <v>38378</v>
      </c>
      <c r="C2422" t="s">
        <v>16</v>
      </c>
      <c r="D2422" t="s">
        <v>267</v>
      </c>
      <c r="E2422" t="s">
        <v>268</v>
      </c>
      <c r="G2422" t="s">
        <v>19</v>
      </c>
      <c r="H2422" t="s">
        <v>53</v>
      </c>
      <c r="I2422" t="s">
        <v>26</v>
      </c>
      <c r="J2422" t="s">
        <v>27</v>
      </c>
      <c r="K2422">
        <v>49</v>
      </c>
      <c r="L2422">
        <v>25.7</v>
      </c>
      <c r="M2422" t="s">
        <v>269</v>
      </c>
      <c r="N2422">
        <v>30</v>
      </c>
      <c r="O2422" t="s">
        <v>24</v>
      </c>
      <c r="P2422" cm="1">
        <f t="array" ref="P2422">IF(Q2422&gt;0,INDEX(Q2422:Q24146,MATCH(TRUE,INDEX(Q2422:Q24146="",,),0)-1),"")</f>
        <v>7</v>
      </c>
      <c r="Q2422">
        <v>1</v>
      </c>
      <c r="R2422">
        <f t="shared" si="40"/>
        <v>0</v>
      </c>
    </row>
    <row r="2423" spans="1:18" x14ac:dyDescent="0.3">
      <c r="A2423" t="s">
        <v>266</v>
      </c>
      <c r="B2423" s="1">
        <v>38378</v>
      </c>
      <c r="C2423" t="s">
        <v>16</v>
      </c>
      <c r="D2423" t="s">
        <v>267</v>
      </c>
      <c r="E2423" t="s">
        <v>268</v>
      </c>
      <c r="G2423" t="s">
        <v>19</v>
      </c>
      <c r="H2423" t="s">
        <v>64</v>
      </c>
      <c r="I2423" t="s">
        <v>26</v>
      </c>
      <c r="J2423" t="s">
        <v>27</v>
      </c>
      <c r="K2423">
        <v>133</v>
      </c>
      <c r="L2423">
        <v>14.5</v>
      </c>
      <c r="M2423" t="s">
        <v>269</v>
      </c>
      <c r="N2423">
        <v>30</v>
      </c>
      <c r="O2423" t="s">
        <v>24</v>
      </c>
      <c r="P2423" cm="1">
        <f t="array" ref="P2423">IF(Q2423&gt;0,INDEX(Q2423:Q24147,MATCH(TRUE,INDEX(Q2423:Q24147="",,),0)-1),"")</f>
        <v>7</v>
      </c>
      <c r="Q2423">
        <v>1</v>
      </c>
      <c r="R2423">
        <f t="shared" si="40"/>
        <v>0</v>
      </c>
    </row>
    <row r="2424" spans="1:18" x14ac:dyDescent="0.3">
      <c r="A2424" t="s">
        <v>266</v>
      </c>
      <c r="B2424" s="1">
        <v>38378</v>
      </c>
      <c r="C2424" t="s">
        <v>16</v>
      </c>
      <c r="D2424" t="s">
        <v>267</v>
      </c>
      <c r="E2424" t="s">
        <v>268</v>
      </c>
      <c r="G2424" t="s">
        <v>19</v>
      </c>
      <c r="H2424" t="s">
        <v>64</v>
      </c>
      <c r="I2424" t="s">
        <v>21</v>
      </c>
      <c r="J2424" t="s">
        <v>22</v>
      </c>
      <c r="K2424">
        <v>8.9</v>
      </c>
      <c r="L2424">
        <v>124</v>
      </c>
      <c r="M2424" t="s">
        <v>270</v>
      </c>
      <c r="N2424">
        <v>893</v>
      </c>
      <c r="P2424" cm="1">
        <f t="array" ref="P2424">IF(Q2424&gt;0,INDEX(Q2424:Q24148,MATCH(TRUE,INDEX(Q2424:Q24148="",,),0)-1),"")</f>
        <v>7</v>
      </c>
      <c r="Q2424">
        <v>2</v>
      </c>
      <c r="R2424">
        <f t="shared" si="40"/>
        <v>0</v>
      </c>
    </row>
    <row r="2425" spans="1:18" x14ac:dyDescent="0.3">
      <c r="A2425" t="s">
        <v>266</v>
      </c>
      <c r="B2425" s="1">
        <v>38378</v>
      </c>
      <c r="C2425" t="s">
        <v>16</v>
      </c>
      <c r="D2425" t="s">
        <v>267</v>
      </c>
      <c r="E2425" t="s">
        <v>268</v>
      </c>
      <c r="G2425" t="s">
        <v>19</v>
      </c>
      <c r="H2425" t="s">
        <v>53</v>
      </c>
      <c r="I2425" t="s">
        <v>26</v>
      </c>
      <c r="J2425" t="s">
        <v>27</v>
      </c>
      <c r="K2425">
        <v>49</v>
      </c>
      <c r="L2425">
        <v>25.7</v>
      </c>
      <c r="M2425" t="s">
        <v>270</v>
      </c>
      <c r="N2425">
        <v>25.7</v>
      </c>
      <c r="P2425" cm="1">
        <f t="array" ref="P2425">IF(Q2425&gt;0,INDEX(Q2425:Q24149,MATCH(TRUE,INDEX(Q2425:Q24149="",,),0)-1),"")</f>
        <v>7</v>
      </c>
      <c r="Q2425">
        <v>2</v>
      </c>
      <c r="R2425">
        <f t="shared" si="40"/>
        <v>0</v>
      </c>
    </row>
    <row r="2426" spans="1:18" x14ac:dyDescent="0.3">
      <c r="A2426" t="s">
        <v>266</v>
      </c>
      <c r="B2426" s="1">
        <v>38378</v>
      </c>
      <c r="C2426" t="s">
        <v>16</v>
      </c>
      <c r="D2426" t="s">
        <v>267</v>
      </c>
      <c r="E2426" t="s">
        <v>268</v>
      </c>
      <c r="G2426" t="s">
        <v>19</v>
      </c>
      <c r="H2426" t="s">
        <v>64</v>
      </c>
      <c r="I2426" t="s">
        <v>26</v>
      </c>
      <c r="J2426" t="s">
        <v>27</v>
      </c>
      <c r="K2426">
        <v>133</v>
      </c>
      <c r="L2426">
        <v>14.5</v>
      </c>
      <c r="M2426" t="s">
        <v>270</v>
      </c>
      <c r="N2426">
        <v>14.5</v>
      </c>
      <c r="P2426" cm="1">
        <f t="array" ref="P2426">IF(Q2426&gt;0,INDEX(Q2426:Q24150,MATCH(TRUE,INDEX(Q2426:Q24150="",,),0)-1),"")</f>
        <v>7</v>
      </c>
      <c r="Q2426">
        <v>2</v>
      </c>
      <c r="R2426">
        <f t="shared" si="40"/>
        <v>0</v>
      </c>
    </row>
    <row r="2427" spans="1:18" x14ac:dyDescent="0.3">
      <c r="A2427" t="s">
        <v>266</v>
      </c>
      <c r="B2427" s="1">
        <v>38378</v>
      </c>
      <c r="C2427" t="s">
        <v>16</v>
      </c>
      <c r="D2427" t="s">
        <v>267</v>
      </c>
      <c r="E2427" t="s">
        <v>268</v>
      </c>
      <c r="G2427" t="s">
        <v>19</v>
      </c>
      <c r="H2427" t="s">
        <v>64</v>
      </c>
      <c r="I2427" t="s">
        <v>21</v>
      </c>
      <c r="J2427" t="s">
        <v>22</v>
      </c>
      <c r="K2427">
        <v>8.9</v>
      </c>
      <c r="L2427">
        <v>124</v>
      </c>
      <c r="M2427" t="s">
        <v>271</v>
      </c>
      <c r="N2427">
        <v>450</v>
      </c>
      <c r="P2427" cm="1">
        <f t="array" ref="P2427">IF(Q2427&gt;0,INDEX(Q2427:Q24151,MATCH(TRUE,INDEX(Q2427:Q24151="",,),0)-1),"")</f>
        <v>7</v>
      </c>
      <c r="Q2427">
        <v>3</v>
      </c>
      <c r="R2427">
        <f t="shared" si="40"/>
        <v>0</v>
      </c>
    </row>
    <row r="2428" spans="1:18" x14ac:dyDescent="0.3">
      <c r="A2428" t="s">
        <v>266</v>
      </c>
      <c r="B2428" s="1">
        <v>38378</v>
      </c>
      <c r="C2428" t="s">
        <v>16</v>
      </c>
      <c r="D2428" t="s">
        <v>267</v>
      </c>
      <c r="E2428" t="s">
        <v>268</v>
      </c>
      <c r="G2428" t="s">
        <v>19</v>
      </c>
      <c r="H2428" t="s">
        <v>53</v>
      </c>
      <c r="I2428" t="s">
        <v>26</v>
      </c>
      <c r="J2428" t="s">
        <v>27</v>
      </c>
      <c r="K2428">
        <v>49</v>
      </c>
      <c r="L2428">
        <v>25.7</v>
      </c>
      <c r="M2428" t="s">
        <v>271</v>
      </c>
      <c r="N2428">
        <v>32</v>
      </c>
      <c r="P2428" cm="1">
        <f t="array" ref="P2428">IF(Q2428&gt;0,INDEX(Q2428:Q24152,MATCH(TRUE,INDEX(Q2428:Q24152="",,),0)-1),"")</f>
        <v>7</v>
      </c>
      <c r="Q2428">
        <v>3</v>
      </c>
      <c r="R2428">
        <f t="shared" si="40"/>
        <v>0</v>
      </c>
    </row>
    <row r="2429" spans="1:18" x14ac:dyDescent="0.3">
      <c r="A2429" t="s">
        <v>266</v>
      </c>
      <c r="B2429" s="1">
        <v>38378</v>
      </c>
      <c r="C2429" t="s">
        <v>16</v>
      </c>
      <c r="D2429" t="s">
        <v>267</v>
      </c>
      <c r="E2429" t="s">
        <v>268</v>
      </c>
      <c r="G2429" t="s">
        <v>19</v>
      </c>
      <c r="H2429" t="s">
        <v>64</v>
      </c>
      <c r="I2429" t="s">
        <v>26</v>
      </c>
      <c r="J2429" t="s">
        <v>27</v>
      </c>
      <c r="K2429">
        <v>133</v>
      </c>
      <c r="L2429">
        <v>14.5</v>
      </c>
      <c r="M2429" t="s">
        <v>271</v>
      </c>
      <c r="N2429">
        <v>41</v>
      </c>
      <c r="P2429" cm="1">
        <f t="array" ref="P2429">IF(Q2429&gt;0,INDEX(Q2429:Q24153,MATCH(TRUE,INDEX(Q2429:Q24153="",,),0)-1),"")</f>
        <v>7</v>
      </c>
      <c r="Q2429">
        <v>3</v>
      </c>
      <c r="R2429">
        <f t="shared" si="40"/>
        <v>0</v>
      </c>
    </row>
    <row r="2430" spans="1:18" x14ac:dyDescent="0.3">
      <c r="A2430" t="s">
        <v>266</v>
      </c>
      <c r="B2430" s="1">
        <v>38378</v>
      </c>
      <c r="C2430" t="s">
        <v>16</v>
      </c>
      <c r="D2430" t="s">
        <v>267</v>
      </c>
      <c r="E2430" t="s">
        <v>268</v>
      </c>
      <c r="G2430" t="s">
        <v>19</v>
      </c>
      <c r="H2430" t="s">
        <v>64</v>
      </c>
      <c r="I2430" t="s">
        <v>21</v>
      </c>
      <c r="J2430" t="s">
        <v>22</v>
      </c>
      <c r="K2430">
        <v>8.9</v>
      </c>
      <c r="L2430">
        <v>124</v>
      </c>
      <c r="M2430" t="s">
        <v>220</v>
      </c>
      <c r="N2430">
        <v>758.54</v>
      </c>
      <c r="P2430" cm="1">
        <f t="array" ref="P2430">IF(Q2430&gt;0,INDEX(Q2430:Q24154,MATCH(TRUE,INDEX(Q2430:Q24154="",,),0)-1),"")</f>
        <v>7</v>
      </c>
      <c r="Q2430">
        <v>4</v>
      </c>
      <c r="R2430">
        <f t="shared" si="40"/>
        <v>0</v>
      </c>
    </row>
    <row r="2431" spans="1:18" x14ac:dyDescent="0.3">
      <c r="A2431" t="s">
        <v>266</v>
      </c>
      <c r="B2431" s="1">
        <v>38378</v>
      </c>
      <c r="C2431" t="s">
        <v>16</v>
      </c>
      <c r="D2431" t="s">
        <v>267</v>
      </c>
      <c r="E2431" t="s">
        <v>268</v>
      </c>
      <c r="G2431" t="s">
        <v>19</v>
      </c>
      <c r="H2431" t="s">
        <v>53</v>
      </c>
      <c r="I2431" t="s">
        <v>26</v>
      </c>
      <c r="J2431" t="s">
        <v>27</v>
      </c>
      <c r="K2431">
        <v>49</v>
      </c>
      <c r="L2431">
        <v>25.7</v>
      </c>
      <c r="M2431" t="s">
        <v>220</v>
      </c>
      <c r="N2431">
        <v>25.7</v>
      </c>
      <c r="P2431" cm="1">
        <f t="array" ref="P2431">IF(Q2431&gt;0,INDEX(Q2431:Q24155,MATCH(TRUE,INDEX(Q2431:Q24155="",,),0)-1),"")</f>
        <v>7</v>
      </c>
      <c r="Q2431">
        <v>4</v>
      </c>
      <c r="R2431">
        <f t="shared" si="40"/>
        <v>0</v>
      </c>
    </row>
    <row r="2432" spans="1:18" x14ac:dyDescent="0.3">
      <c r="A2432" t="s">
        <v>266</v>
      </c>
      <c r="B2432" s="1">
        <v>38378</v>
      </c>
      <c r="C2432" t="s">
        <v>16</v>
      </c>
      <c r="D2432" t="s">
        <v>267</v>
      </c>
      <c r="E2432" t="s">
        <v>268</v>
      </c>
      <c r="G2432" t="s">
        <v>19</v>
      </c>
      <c r="H2432" t="s">
        <v>64</v>
      </c>
      <c r="I2432" t="s">
        <v>26</v>
      </c>
      <c r="J2432" t="s">
        <v>27</v>
      </c>
      <c r="K2432">
        <v>133</v>
      </c>
      <c r="L2432">
        <v>14.5</v>
      </c>
      <c r="M2432" t="s">
        <v>220</v>
      </c>
      <c r="N2432">
        <v>14.5</v>
      </c>
      <c r="P2432" cm="1">
        <f t="array" ref="P2432">IF(Q2432&gt;0,INDEX(Q2432:Q24156,MATCH(TRUE,INDEX(Q2432:Q24156="",,),0)-1),"")</f>
        <v>7</v>
      </c>
      <c r="Q2432">
        <v>4</v>
      </c>
      <c r="R2432">
        <f t="shared" si="40"/>
        <v>0</v>
      </c>
    </row>
    <row r="2433" spans="1:18" x14ac:dyDescent="0.3">
      <c r="A2433" t="s">
        <v>266</v>
      </c>
      <c r="B2433" s="1">
        <v>38378</v>
      </c>
      <c r="C2433" t="s">
        <v>16</v>
      </c>
      <c r="D2433" t="s">
        <v>267</v>
      </c>
      <c r="E2433" t="s">
        <v>268</v>
      </c>
      <c r="G2433" t="s">
        <v>19</v>
      </c>
      <c r="H2433" t="s">
        <v>64</v>
      </c>
      <c r="I2433" t="s">
        <v>21</v>
      </c>
      <c r="J2433" t="s">
        <v>22</v>
      </c>
      <c r="K2433">
        <v>8.9</v>
      </c>
      <c r="L2433">
        <v>124</v>
      </c>
      <c r="M2433" t="s">
        <v>272</v>
      </c>
      <c r="N2433">
        <v>400</v>
      </c>
      <c r="P2433" cm="1">
        <f t="array" ref="P2433">IF(Q2433&gt;0,INDEX(Q2433:Q24157,MATCH(TRUE,INDEX(Q2433:Q24157="",,),0)-1),"")</f>
        <v>7</v>
      </c>
      <c r="Q2433">
        <v>5</v>
      </c>
      <c r="R2433">
        <f t="shared" si="40"/>
        <v>0</v>
      </c>
    </row>
    <row r="2434" spans="1:18" x14ac:dyDescent="0.3">
      <c r="A2434" t="s">
        <v>266</v>
      </c>
      <c r="B2434" s="1">
        <v>38378</v>
      </c>
      <c r="C2434" t="s">
        <v>16</v>
      </c>
      <c r="D2434" t="s">
        <v>267</v>
      </c>
      <c r="E2434" t="s">
        <v>268</v>
      </c>
      <c r="G2434" t="s">
        <v>19</v>
      </c>
      <c r="H2434" t="s">
        <v>53</v>
      </c>
      <c r="I2434" t="s">
        <v>26</v>
      </c>
      <c r="J2434" t="s">
        <v>27</v>
      </c>
      <c r="K2434">
        <v>49</v>
      </c>
      <c r="L2434">
        <v>25.7</v>
      </c>
      <c r="M2434" t="s">
        <v>272</v>
      </c>
      <c r="N2434">
        <v>32</v>
      </c>
      <c r="P2434" cm="1">
        <f t="array" ref="P2434">IF(Q2434&gt;0,INDEX(Q2434:Q24158,MATCH(TRUE,INDEX(Q2434:Q24158="",,),0)-1),"")</f>
        <v>7</v>
      </c>
      <c r="Q2434">
        <v>5</v>
      </c>
      <c r="R2434">
        <f t="shared" si="40"/>
        <v>0</v>
      </c>
    </row>
    <row r="2435" spans="1:18" x14ac:dyDescent="0.3">
      <c r="A2435" t="s">
        <v>266</v>
      </c>
      <c r="B2435" s="1">
        <v>38378</v>
      </c>
      <c r="C2435" t="s">
        <v>16</v>
      </c>
      <c r="D2435" t="s">
        <v>267</v>
      </c>
      <c r="E2435" t="s">
        <v>268</v>
      </c>
      <c r="G2435" t="s">
        <v>19</v>
      </c>
      <c r="H2435" t="s">
        <v>64</v>
      </c>
      <c r="I2435" t="s">
        <v>26</v>
      </c>
      <c r="J2435" t="s">
        <v>27</v>
      </c>
      <c r="K2435">
        <v>133</v>
      </c>
      <c r="L2435">
        <v>14.5</v>
      </c>
      <c r="M2435" t="s">
        <v>272</v>
      </c>
      <c r="N2435">
        <v>36</v>
      </c>
      <c r="P2435" cm="1">
        <f t="array" ref="P2435">IF(Q2435&gt;0,INDEX(Q2435:Q24159,MATCH(TRUE,INDEX(Q2435:Q24159="",,),0)-1),"")</f>
        <v>7</v>
      </c>
      <c r="Q2435">
        <v>5</v>
      </c>
      <c r="R2435">
        <f t="shared" si="40"/>
        <v>0</v>
      </c>
    </row>
    <row r="2436" spans="1:18" x14ac:dyDescent="0.3">
      <c r="A2436" t="s">
        <v>266</v>
      </c>
      <c r="B2436" s="1">
        <v>38378</v>
      </c>
      <c r="C2436" t="s">
        <v>16</v>
      </c>
      <c r="D2436" t="s">
        <v>267</v>
      </c>
      <c r="E2436" t="s">
        <v>268</v>
      </c>
      <c r="G2436" t="s">
        <v>19</v>
      </c>
      <c r="H2436" t="s">
        <v>64</v>
      </c>
      <c r="I2436" t="s">
        <v>21</v>
      </c>
      <c r="J2436" t="s">
        <v>22</v>
      </c>
      <c r="K2436">
        <v>8.9</v>
      </c>
      <c r="L2436">
        <v>124</v>
      </c>
      <c r="M2436" t="s">
        <v>273</v>
      </c>
      <c r="N2436">
        <v>250</v>
      </c>
      <c r="P2436" cm="1">
        <f t="array" ref="P2436">IF(Q2436&gt;0,INDEX(Q2436:Q24160,MATCH(TRUE,INDEX(Q2436:Q24160="",,),0)-1),"")</f>
        <v>7</v>
      </c>
      <c r="Q2436">
        <v>6</v>
      </c>
      <c r="R2436">
        <f t="shared" si="40"/>
        <v>0</v>
      </c>
    </row>
    <row r="2437" spans="1:18" x14ac:dyDescent="0.3">
      <c r="A2437" t="s">
        <v>266</v>
      </c>
      <c r="B2437" s="1">
        <v>38378</v>
      </c>
      <c r="C2437" t="s">
        <v>16</v>
      </c>
      <c r="D2437" t="s">
        <v>267</v>
      </c>
      <c r="E2437" t="s">
        <v>268</v>
      </c>
      <c r="G2437" t="s">
        <v>19</v>
      </c>
      <c r="H2437" t="s">
        <v>53</v>
      </c>
      <c r="I2437" t="s">
        <v>26</v>
      </c>
      <c r="J2437" t="s">
        <v>27</v>
      </c>
      <c r="K2437">
        <v>49</v>
      </c>
      <c r="L2437">
        <v>25.7</v>
      </c>
      <c r="M2437" t="s">
        <v>273</v>
      </c>
      <c r="N2437">
        <v>36</v>
      </c>
      <c r="P2437" cm="1">
        <f t="array" ref="P2437">IF(Q2437&gt;0,INDEX(Q2437:Q24161,MATCH(TRUE,INDEX(Q2437:Q24161="",,),0)-1),"")</f>
        <v>7</v>
      </c>
      <c r="Q2437">
        <v>6</v>
      </c>
      <c r="R2437">
        <f t="shared" si="40"/>
        <v>0</v>
      </c>
    </row>
    <row r="2438" spans="1:18" x14ac:dyDescent="0.3">
      <c r="A2438" t="s">
        <v>266</v>
      </c>
      <c r="B2438" s="1">
        <v>38378</v>
      </c>
      <c r="C2438" t="s">
        <v>16</v>
      </c>
      <c r="D2438" t="s">
        <v>267</v>
      </c>
      <c r="E2438" t="s">
        <v>268</v>
      </c>
      <c r="G2438" t="s">
        <v>19</v>
      </c>
      <c r="H2438" t="s">
        <v>64</v>
      </c>
      <c r="I2438" t="s">
        <v>26</v>
      </c>
      <c r="J2438" t="s">
        <v>27</v>
      </c>
      <c r="K2438">
        <v>133</v>
      </c>
      <c r="L2438">
        <v>14.5</v>
      </c>
      <c r="M2438" t="s">
        <v>273</v>
      </c>
      <c r="N2438">
        <v>36</v>
      </c>
      <c r="P2438" cm="1">
        <f t="array" ref="P2438">IF(Q2438&gt;0,INDEX(Q2438:Q24162,MATCH(TRUE,INDEX(Q2438:Q24162="",,),0)-1),"")</f>
        <v>7</v>
      </c>
      <c r="Q2438">
        <v>6</v>
      </c>
      <c r="R2438">
        <f t="shared" si="40"/>
        <v>0</v>
      </c>
    </row>
    <row r="2439" spans="1:18" x14ac:dyDescent="0.3">
      <c r="A2439" t="s">
        <v>266</v>
      </c>
      <c r="B2439" s="1">
        <v>38378</v>
      </c>
      <c r="C2439" t="s">
        <v>16</v>
      </c>
      <c r="D2439" t="s">
        <v>267</v>
      </c>
      <c r="E2439" t="s">
        <v>268</v>
      </c>
      <c r="G2439" t="s">
        <v>19</v>
      </c>
      <c r="H2439" t="s">
        <v>64</v>
      </c>
      <c r="I2439" t="s">
        <v>21</v>
      </c>
      <c r="J2439" t="s">
        <v>22</v>
      </c>
      <c r="K2439">
        <v>8.9</v>
      </c>
      <c r="L2439">
        <v>124</v>
      </c>
      <c r="M2439" t="s">
        <v>232</v>
      </c>
      <c r="N2439">
        <v>139</v>
      </c>
      <c r="P2439" cm="1">
        <f t="array" ref="P2439">IF(Q2439&gt;0,INDEX(Q2439:Q24163,MATCH(TRUE,INDEX(Q2439:Q24163="",,),0)-1),"")</f>
        <v>7</v>
      </c>
      <c r="Q2439">
        <v>7</v>
      </c>
      <c r="R2439">
        <f t="shared" si="40"/>
        <v>0</v>
      </c>
    </row>
    <row r="2440" spans="1:18" x14ac:dyDescent="0.3">
      <c r="A2440" t="s">
        <v>266</v>
      </c>
      <c r="B2440" s="1">
        <v>38378</v>
      </c>
      <c r="C2440" t="s">
        <v>16</v>
      </c>
      <c r="D2440" t="s">
        <v>267</v>
      </c>
      <c r="E2440" t="s">
        <v>268</v>
      </c>
      <c r="G2440" t="s">
        <v>19</v>
      </c>
      <c r="H2440" t="s">
        <v>53</v>
      </c>
      <c r="I2440" t="s">
        <v>26</v>
      </c>
      <c r="J2440" t="s">
        <v>27</v>
      </c>
      <c r="K2440">
        <v>49</v>
      </c>
      <c r="L2440">
        <v>25.7</v>
      </c>
      <c r="M2440" t="s">
        <v>232</v>
      </c>
      <c r="N2440">
        <v>48.72</v>
      </c>
      <c r="P2440" cm="1">
        <f t="array" ref="P2440">IF(Q2440&gt;0,INDEX(Q2440:Q24164,MATCH(TRUE,INDEX(Q2440:Q24164="",,),0)-1),"")</f>
        <v>7</v>
      </c>
      <c r="Q2440">
        <v>7</v>
      </c>
      <c r="R2440">
        <f t="shared" si="40"/>
        <v>0</v>
      </c>
    </row>
    <row r="2441" spans="1:18" x14ac:dyDescent="0.3">
      <c r="A2441" t="s">
        <v>266</v>
      </c>
      <c r="B2441" s="1">
        <v>38378</v>
      </c>
      <c r="C2441" t="s">
        <v>16</v>
      </c>
      <c r="D2441" t="s">
        <v>267</v>
      </c>
      <c r="E2441" t="s">
        <v>268</v>
      </c>
      <c r="G2441" t="s">
        <v>19</v>
      </c>
      <c r="H2441" t="s">
        <v>64</v>
      </c>
      <c r="I2441" t="s">
        <v>26</v>
      </c>
      <c r="J2441" t="s">
        <v>27</v>
      </c>
      <c r="K2441">
        <v>133</v>
      </c>
      <c r="L2441">
        <v>14.5</v>
      </c>
      <c r="M2441" t="s">
        <v>232</v>
      </c>
      <c r="N2441">
        <v>34.5</v>
      </c>
      <c r="P2441" cm="1">
        <f t="array" ref="P2441">IF(Q2441&gt;0,INDEX(Q2441:Q24165,MATCH(TRUE,INDEX(Q2441:Q24165="",,),0)-1),"")</f>
        <v>7</v>
      </c>
      <c r="Q2441">
        <v>7</v>
      </c>
      <c r="R2441">
        <f t="shared" si="40"/>
        <v>0</v>
      </c>
    </row>
    <row r="2442" spans="1:18" x14ac:dyDescent="0.3">
      <c r="P2442" t="str" cm="1">
        <f t="array" ref="P2442">IF(Q2442&gt;0,INDEX(Q2442:Q24166,MATCH(TRUE,INDEX(Q2442:Q24166="",,),0)-1),"")</f>
        <v/>
      </c>
      <c r="R2442" t="str">
        <f t="shared" si="40"/>
        <v/>
      </c>
    </row>
    <row r="2443" spans="1:18" x14ac:dyDescent="0.3">
      <c r="A2443" t="s">
        <v>266</v>
      </c>
      <c r="B2443" s="1">
        <v>38378</v>
      </c>
      <c r="C2443" t="s">
        <v>16</v>
      </c>
      <c r="D2443" t="s">
        <v>274</v>
      </c>
      <c r="E2443" t="s">
        <v>275</v>
      </c>
      <c r="G2443" t="s">
        <v>19</v>
      </c>
      <c r="H2443" t="s">
        <v>206</v>
      </c>
      <c r="I2443" t="s">
        <v>21</v>
      </c>
      <c r="J2443" t="s">
        <v>22</v>
      </c>
      <c r="K2443">
        <v>28.8</v>
      </c>
      <c r="L2443">
        <v>151</v>
      </c>
      <c r="M2443" t="s">
        <v>276</v>
      </c>
      <c r="N2443">
        <v>210</v>
      </c>
      <c r="O2443" t="s">
        <v>24</v>
      </c>
      <c r="P2443" cm="1">
        <f t="array" ref="P2443">IF(Q2443&gt;0,INDEX(Q2443:Q24167,MATCH(TRUE,INDEX(Q2443:Q24167="",,),0)-1),"")</f>
        <v>4</v>
      </c>
      <c r="Q2443">
        <v>1</v>
      </c>
      <c r="R2443">
        <f t="shared" si="40"/>
        <v>0</v>
      </c>
    </row>
    <row r="2444" spans="1:18" x14ac:dyDescent="0.3">
      <c r="A2444" t="s">
        <v>266</v>
      </c>
      <c r="B2444" s="1">
        <v>38378</v>
      </c>
      <c r="C2444" t="s">
        <v>16</v>
      </c>
      <c r="D2444" t="s">
        <v>274</v>
      </c>
      <c r="E2444" t="s">
        <v>275</v>
      </c>
      <c r="G2444" t="s">
        <v>19</v>
      </c>
      <c r="H2444" t="s">
        <v>53</v>
      </c>
      <c r="I2444" t="s">
        <v>26</v>
      </c>
      <c r="J2444" t="s">
        <v>27</v>
      </c>
      <c r="K2444">
        <v>721</v>
      </c>
      <c r="L2444">
        <v>30.85</v>
      </c>
      <c r="M2444" t="s">
        <v>276</v>
      </c>
      <c r="N2444">
        <v>57.25</v>
      </c>
      <c r="O2444" t="s">
        <v>24</v>
      </c>
      <c r="P2444" cm="1">
        <f t="array" ref="P2444">IF(Q2444&gt;0,INDEX(Q2444:Q24168,MATCH(TRUE,INDEX(Q2444:Q24168="",,),0)-1),"")</f>
        <v>4</v>
      </c>
      <c r="Q2444">
        <v>1</v>
      </c>
      <c r="R2444">
        <f t="shared" si="40"/>
        <v>0</v>
      </c>
    </row>
    <row r="2445" spans="1:18" x14ac:dyDescent="0.3">
      <c r="A2445" t="s">
        <v>266</v>
      </c>
      <c r="B2445" s="1">
        <v>38378</v>
      </c>
      <c r="C2445" t="s">
        <v>16</v>
      </c>
      <c r="D2445" t="s">
        <v>274</v>
      </c>
      <c r="E2445" t="s">
        <v>275</v>
      </c>
      <c r="G2445" s="6" t="s">
        <v>29</v>
      </c>
      <c r="H2445" t="s">
        <v>194</v>
      </c>
      <c r="I2445" t="s">
        <v>21</v>
      </c>
      <c r="J2445" t="s">
        <v>22</v>
      </c>
      <c r="K2445">
        <v>6.3</v>
      </c>
      <c r="L2445">
        <v>428</v>
      </c>
      <c r="M2445" t="s">
        <v>276</v>
      </c>
      <c r="N2445">
        <v>428</v>
      </c>
      <c r="O2445" t="s">
        <v>24</v>
      </c>
      <c r="P2445" cm="1">
        <f t="array" ref="P2445">IF(Q2445&gt;0,INDEX(Q2445:Q24169,MATCH(TRUE,INDEX(Q2445:Q24169="",,),0)-1),"")</f>
        <v>4</v>
      </c>
      <c r="Q2445">
        <v>1</v>
      </c>
      <c r="R2445">
        <f t="shared" si="40"/>
        <v>0</v>
      </c>
    </row>
    <row r="2446" spans="1:18" x14ac:dyDescent="0.3">
      <c r="A2446" t="s">
        <v>266</v>
      </c>
      <c r="B2446" s="1">
        <v>38378</v>
      </c>
      <c r="C2446" t="s">
        <v>16</v>
      </c>
      <c r="D2446" t="s">
        <v>274</v>
      </c>
      <c r="E2446" t="s">
        <v>275</v>
      </c>
      <c r="G2446" s="6" t="s">
        <v>29</v>
      </c>
      <c r="H2446" t="s">
        <v>64</v>
      </c>
      <c r="I2446" t="s">
        <v>21</v>
      </c>
      <c r="J2446" t="s">
        <v>22</v>
      </c>
      <c r="K2446">
        <v>2.5</v>
      </c>
      <c r="L2446">
        <v>156</v>
      </c>
      <c r="M2446" t="s">
        <v>276</v>
      </c>
      <c r="N2446">
        <v>156</v>
      </c>
      <c r="O2446" t="s">
        <v>24</v>
      </c>
      <c r="P2446" cm="1">
        <f t="array" ref="P2446">IF(Q2446&gt;0,INDEX(Q2446:Q24170,MATCH(TRUE,INDEX(Q2446:Q24170="",,),0)-1),"")</f>
        <v>4</v>
      </c>
      <c r="Q2446">
        <v>1</v>
      </c>
      <c r="R2446">
        <f t="shared" si="40"/>
        <v>0</v>
      </c>
    </row>
    <row r="2447" spans="1:18" x14ac:dyDescent="0.3">
      <c r="A2447" t="s">
        <v>266</v>
      </c>
      <c r="B2447" s="1">
        <v>38378</v>
      </c>
      <c r="C2447" t="s">
        <v>16</v>
      </c>
      <c r="D2447" t="s">
        <v>274</v>
      </c>
      <c r="E2447" t="s">
        <v>275</v>
      </c>
      <c r="G2447" s="6" t="s">
        <v>29</v>
      </c>
      <c r="H2447" t="s">
        <v>206</v>
      </c>
      <c r="I2447" t="s">
        <v>26</v>
      </c>
      <c r="J2447" t="s">
        <v>27</v>
      </c>
      <c r="K2447">
        <v>89</v>
      </c>
      <c r="L2447">
        <v>6.85</v>
      </c>
      <c r="M2447" t="s">
        <v>276</v>
      </c>
      <c r="N2447">
        <v>6.85</v>
      </c>
      <c r="O2447" t="s">
        <v>24</v>
      </c>
      <c r="P2447" cm="1">
        <f t="array" ref="P2447">IF(Q2447&gt;0,INDEX(Q2447:Q24171,MATCH(TRUE,INDEX(Q2447:Q24171="",,),0)-1),"")</f>
        <v>4</v>
      </c>
      <c r="Q2447">
        <v>1</v>
      </c>
      <c r="R2447">
        <f t="shared" si="40"/>
        <v>0</v>
      </c>
    </row>
    <row r="2448" spans="1:18" x14ac:dyDescent="0.3">
      <c r="A2448" t="s">
        <v>266</v>
      </c>
      <c r="B2448" s="1">
        <v>38378</v>
      </c>
      <c r="C2448" t="s">
        <v>16</v>
      </c>
      <c r="D2448" t="s">
        <v>274</v>
      </c>
      <c r="E2448" t="s">
        <v>275</v>
      </c>
      <c r="G2448" s="6" t="s">
        <v>29</v>
      </c>
      <c r="H2448" t="s">
        <v>64</v>
      </c>
      <c r="I2448" t="s">
        <v>26</v>
      </c>
      <c r="J2448" t="s">
        <v>27</v>
      </c>
      <c r="K2448">
        <v>112</v>
      </c>
      <c r="L2448">
        <v>17.350000000000001</v>
      </c>
      <c r="M2448" t="s">
        <v>276</v>
      </c>
      <c r="N2448">
        <v>17.350000000000001</v>
      </c>
      <c r="O2448" t="s">
        <v>24</v>
      </c>
      <c r="P2448" cm="1">
        <f t="array" ref="P2448">IF(Q2448&gt;0,INDEX(Q2448:Q24172,MATCH(TRUE,INDEX(Q2448:Q24172="",,),0)-1),"")</f>
        <v>4</v>
      </c>
      <c r="Q2448">
        <v>1</v>
      </c>
      <c r="R2448">
        <f t="shared" si="40"/>
        <v>0</v>
      </c>
    </row>
    <row r="2449" spans="1:18" x14ac:dyDescent="0.3">
      <c r="A2449" t="s">
        <v>266</v>
      </c>
      <c r="B2449" s="1">
        <v>38378</v>
      </c>
      <c r="C2449" t="s">
        <v>16</v>
      </c>
      <c r="D2449" t="s">
        <v>274</v>
      </c>
      <c r="E2449" t="s">
        <v>275</v>
      </c>
      <c r="G2449" t="s">
        <v>19</v>
      </c>
      <c r="H2449" t="s">
        <v>206</v>
      </c>
      <c r="I2449" t="s">
        <v>21</v>
      </c>
      <c r="J2449" t="s">
        <v>22</v>
      </c>
      <c r="K2449">
        <v>28.8</v>
      </c>
      <c r="L2449">
        <v>151</v>
      </c>
      <c r="M2449" t="s">
        <v>232</v>
      </c>
      <c r="N2449">
        <v>161</v>
      </c>
      <c r="P2449" cm="1">
        <f t="array" ref="P2449">IF(Q2449&gt;0,INDEX(Q2449:Q24173,MATCH(TRUE,INDEX(Q2449:Q24173="",,),0)-1),"")</f>
        <v>4</v>
      </c>
      <c r="Q2449">
        <v>2</v>
      </c>
      <c r="R2449">
        <f t="shared" si="40"/>
        <v>0</v>
      </c>
    </row>
    <row r="2450" spans="1:18" x14ac:dyDescent="0.3">
      <c r="A2450" t="s">
        <v>266</v>
      </c>
      <c r="B2450" s="1">
        <v>38378</v>
      </c>
      <c r="C2450" t="s">
        <v>16</v>
      </c>
      <c r="D2450" t="s">
        <v>274</v>
      </c>
      <c r="E2450" t="s">
        <v>275</v>
      </c>
      <c r="G2450" t="s">
        <v>19</v>
      </c>
      <c r="H2450" t="s">
        <v>53</v>
      </c>
      <c r="I2450" t="s">
        <v>26</v>
      </c>
      <c r="J2450" t="s">
        <v>27</v>
      </c>
      <c r="K2450">
        <v>721</v>
      </c>
      <c r="L2450">
        <v>30.85</v>
      </c>
      <c r="M2450" t="s">
        <v>232</v>
      </c>
      <c r="N2450">
        <v>55.72</v>
      </c>
      <c r="P2450" cm="1">
        <f t="array" ref="P2450">IF(Q2450&gt;0,INDEX(Q2450:Q24174,MATCH(TRUE,INDEX(Q2450:Q24174="",,),0)-1),"")</f>
        <v>4</v>
      </c>
      <c r="Q2450">
        <v>2</v>
      </c>
      <c r="R2450">
        <f t="shared" si="40"/>
        <v>0</v>
      </c>
    </row>
    <row r="2451" spans="1:18" x14ac:dyDescent="0.3">
      <c r="A2451" t="s">
        <v>266</v>
      </c>
      <c r="B2451" s="1">
        <v>38378</v>
      </c>
      <c r="C2451" t="s">
        <v>16</v>
      </c>
      <c r="D2451" t="s">
        <v>274</v>
      </c>
      <c r="E2451" t="s">
        <v>275</v>
      </c>
      <c r="G2451" s="6" t="s">
        <v>29</v>
      </c>
      <c r="H2451" t="s">
        <v>194</v>
      </c>
      <c r="I2451" t="s">
        <v>21</v>
      </c>
      <c r="J2451" t="s">
        <v>22</v>
      </c>
      <c r="K2451">
        <v>6.3</v>
      </c>
      <c r="L2451">
        <v>428</v>
      </c>
      <c r="M2451" t="s">
        <v>232</v>
      </c>
      <c r="N2451">
        <v>428</v>
      </c>
      <c r="P2451" cm="1">
        <f t="array" ref="P2451">IF(Q2451&gt;0,INDEX(Q2451:Q24175,MATCH(TRUE,INDEX(Q2451:Q24175="",,),0)-1),"")</f>
        <v>4</v>
      </c>
      <c r="Q2451">
        <v>2</v>
      </c>
      <c r="R2451">
        <f t="shared" si="40"/>
        <v>0</v>
      </c>
    </row>
    <row r="2452" spans="1:18" x14ac:dyDescent="0.3">
      <c r="A2452" t="s">
        <v>266</v>
      </c>
      <c r="B2452" s="1">
        <v>38378</v>
      </c>
      <c r="C2452" t="s">
        <v>16</v>
      </c>
      <c r="D2452" t="s">
        <v>274</v>
      </c>
      <c r="E2452" t="s">
        <v>275</v>
      </c>
      <c r="G2452" s="6" t="s">
        <v>29</v>
      </c>
      <c r="H2452" t="s">
        <v>64</v>
      </c>
      <c r="I2452" t="s">
        <v>21</v>
      </c>
      <c r="J2452" t="s">
        <v>22</v>
      </c>
      <c r="K2452">
        <v>2.5</v>
      </c>
      <c r="L2452">
        <v>156</v>
      </c>
      <c r="M2452" t="s">
        <v>232</v>
      </c>
      <c r="N2452">
        <v>156</v>
      </c>
      <c r="P2452" cm="1">
        <f t="array" ref="P2452">IF(Q2452&gt;0,INDEX(Q2452:Q24176,MATCH(TRUE,INDEX(Q2452:Q24176="",,),0)-1),"")</f>
        <v>4</v>
      </c>
      <c r="Q2452">
        <v>2</v>
      </c>
      <c r="R2452">
        <f t="shared" si="40"/>
        <v>0</v>
      </c>
    </row>
    <row r="2453" spans="1:18" x14ac:dyDescent="0.3">
      <c r="A2453" t="s">
        <v>266</v>
      </c>
      <c r="B2453" s="1">
        <v>38378</v>
      </c>
      <c r="C2453" t="s">
        <v>16</v>
      </c>
      <c r="D2453" t="s">
        <v>274</v>
      </c>
      <c r="E2453" t="s">
        <v>275</v>
      </c>
      <c r="G2453" s="6" t="s">
        <v>29</v>
      </c>
      <c r="H2453" t="s">
        <v>206</v>
      </c>
      <c r="I2453" t="s">
        <v>26</v>
      </c>
      <c r="J2453" t="s">
        <v>27</v>
      </c>
      <c r="K2453">
        <v>89</v>
      </c>
      <c r="L2453">
        <v>6.85</v>
      </c>
      <c r="M2453" t="s">
        <v>232</v>
      </c>
      <c r="N2453">
        <v>6.85</v>
      </c>
      <c r="P2453" cm="1">
        <f t="array" ref="P2453">IF(Q2453&gt;0,INDEX(Q2453:Q24177,MATCH(TRUE,INDEX(Q2453:Q24177="",,),0)-1),"")</f>
        <v>4</v>
      </c>
      <c r="Q2453">
        <v>2</v>
      </c>
      <c r="R2453">
        <f t="shared" si="40"/>
        <v>0</v>
      </c>
    </row>
    <row r="2454" spans="1:18" x14ac:dyDescent="0.3">
      <c r="A2454" t="s">
        <v>266</v>
      </c>
      <c r="B2454" s="1">
        <v>38378</v>
      </c>
      <c r="C2454" t="s">
        <v>16</v>
      </c>
      <c r="D2454" t="s">
        <v>274</v>
      </c>
      <c r="E2454" t="s">
        <v>275</v>
      </c>
      <c r="G2454" s="6" t="s">
        <v>29</v>
      </c>
      <c r="H2454" t="s">
        <v>64</v>
      </c>
      <c r="I2454" t="s">
        <v>26</v>
      </c>
      <c r="J2454" t="s">
        <v>27</v>
      </c>
      <c r="K2454">
        <v>112</v>
      </c>
      <c r="L2454">
        <v>17.350000000000001</v>
      </c>
      <c r="M2454" t="s">
        <v>232</v>
      </c>
      <c r="N2454">
        <v>17.350000000000001</v>
      </c>
      <c r="P2454" cm="1">
        <f t="array" ref="P2454">IF(Q2454&gt;0,INDEX(Q2454:Q24178,MATCH(TRUE,INDEX(Q2454:Q24178="",,),0)-1),"")</f>
        <v>4</v>
      </c>
      <c r="Q2454">
        <v>2</v>
      </c>
      <c r="R2454">
        <f t="shared" si="40"/>
        <v>0</v>
      </c>
    </row>
    <row r="2455" spans="1:18" x14ac:dyDescent="0.3">
      <c r="A2455" t="s">
        <v>266</v>
      </c>
      <c r="B2455" s="1">
        <v>38378</v>
      </c>
      <c r="C2455" t="s">
        <v>16</v>
      </c>
      <c r="D2455" t="s">
        <v>274</v>
      </c>
      <c r="E2455" t="s">
        <v>275</v>
      </c>
      <c r="G2455" t="s">
        <v>19</v>
      </c>
      <c r="H2455" t="s">
        <v>206</v>
      </c>
      <c r="I2455" t="s">
        <v>21</v>
      </c>
      <c r="J2455" t="s">
        <v>22</v>
      </c>
      <c r="K2455">
        <v>28.8</v>
      </c>
      <c r="L2455">
        <v>151</v>
      </c>
      <c r="M2455" t="s">
        <v>270</v>
      </c>
      <c r="N2455">
        <v>774</v>
      </c>
      <c r="P2455" cm="1">
        <f t="array" ref="P2455">IF(Q2455&gt;0,INDEX(Q2455:Q24179,MATCH(TRUE,INDEX(Q2455:Q24179="",,),0)-1),"")</f>
        <v>4</v>
      </c>
      <c r="Q2455">
        <v>3</v>
      </c>
      <c r="R2455">
        <f t="shared" si="40"/>
        <v>0</v>
      </c>
    </row>
    <row r="2456" spans="1:18" x14ac:dyDescent="0.3">
      <c r="A2456" t="s">
        <v>266</v>
      </c>
      <c r="B2456" s="1">
        <v>38378</v>
      </c>
      <c r="C2456" t="s">
        <v>16</v>
      </c>
      <c r="D2456" t="s">
        <v>274</v>
      </c>
      <c r="E2456" t="s">
        <v>275</v>
      </c>
      <c r="G2456" t="s">
        <v>19</v>
      </c>
      <c r="H2456" t="s">
        <v>53</v>
      </c>
      <c r="I2456" t="s">
        <v>26</v>
      </c>
      <c r="J2456" t="s">
        <v>27</v>
      </c>
      <c r="K2456">
        <v>721</v>
      </c>
      <c r="L2456">
        <v>30.85</v>
      </c>
      <c r="M2456" t="s">
        <v>270</v>
      </c>
      <c r="N2456">
        <v>30.85</v>
      </c>
      <c r="P2456" cm="1">
        <f t="array" ref="P2456">IF(Q2456&gt;0,INDEX(Q2456:Q24180,MATCH(TRUE,INDEX(Q2456:Q24180="",,),0)-1),"")</f>
        <v>4</v>
      </c>
      <c r="Q2456">
        <v>3</v>
      </c>
      <c r="R2456">
        <f t="shared" si="40"/>
        <v>0</v>
      </c>
    </row>
    <row r="2457" spans="1:18" x14ac:dyDescent="0.3">
      <c r="A2457" t="s">
        <v>266</v>
      </c>
      <c r="B2457" s="1">
        <v>38378</v>
      </c>
      <c r="C2457" t="s">
        <v>16</v>
      </c>
      <c r="D2457" t="s">
        <v>274</v>
      </c>
      <c r="E2457" t="s">
        <v>275</v>
      </c>
      <c r="G2457" s="6" t="s">
        <v>29</v>
      </c>
      <c r="H2457" t="s">
        <v>194</v>
      </c>
      <c r="I2457" t="s">
        <v>21</v>
      </c>
      <c r="J2457" t="s">
        <v>22</v>
      </c>
      <c r="K2457">
        <v>6.3</v>
      </c>
      <c r="L2457">
        <v>428</v>
      </c>
      <c r="M2457" t="s">
        <v>270</v>
      </c>
      <c r="N2457">
        <v>428</v>
      </c>
      <c r="P2457" cm="1">
        <f t="array" ref="P2457">IF(Q2457&gt;0,INDEX(Q2457:Q24181,MATCH(TRUE,INDEX(Q2457:Q24181="",,),0)-1),"")</f>
        <v>4</v>
      </c>
      <c r="Q2457">
        <v>3</v>
      </c>
      <c r="R2457">
        <f t="shared" si="40"/>
        <v>0</v>
      </c>
    </row>
    <row r="2458" spans="1:18" x14ac:dyDescent="0.3">
      <c r="A2458" t="s">
        <v>266</v>
      </c>
      <c r="B2458" s="1">
        <v>38378</v>
      </c>
      <c r="C2458" t="s">
        <v>16</v>
      </c>
      <c r="D2458" t="s">
        <v>274</v>
      </c>
      <c r="E2458" t="s">
        <v>275</v>
      </c>
      <c r="G2458" s="6" t="s">
        <v>29</v>
      </c>
      <c r="H2458" t="s">
        <v>64</v>
      </c>
      <c r="I2458" t="s">
        <v>21</v>
      </c>
      <c r="J2458" t="s">
        <v>22</v>
      </c>
      <c r="K2458">
        <v>2.5</v>
      </c>
      <c r="L2458">
        <v>156</v>
      </c>
      <c r="M2458" t="s">
        <v>270</v>
      </c>
      <c r="N2458">
        <v>156</v>
      </c>
      <c r="P2458" cm="1">
        <f t="array" ref="P2458">IF(Q2458&gt;0,INDEX(Q2458:Q24182,MATCH(TRUE,INDEX(Q2458:Q24182="",,),0)-1),"")</f>
        <v>4</v>
      </c>
      <c r="Q2458">
        <v>3</v>
      </c>
      <c r="R2458">
        <f t="shared" si="40"/>
        <v>0</v>
      </c>
    </row>
    <row r="2459" spans="1:18" x14ac:dyDescent="0.3">
      <c r="A2459" t="s">
        <v>266</v>
      </c>
      <c r="B2459" s="1">
        <v>38378</v>
      </c>
      <c r="C2459" t="s">
        <v>16</v>
      </c>
      <c r="D2459" t="s">
        <v>274</v>
      </c>
      <c r="E2459" t="s">
        <v>275</v>
      </c>
      <c r="G2459" s="6" t="s">
        <v>29</v>
      </c>
      <c r="H2459" t="s">
        <v>206</v>
      </c>
      <c r="I2459" t="s">
        <v>26</v>
      </c>
      <c r="J2459" t="s">
        <v>27</v>
      </c>
      <c r="K2459">
        <v>89</v>
      </c>
      <c r="L2459">
        <v>6.85</v>
      </c>
      <c r="M2459" t="s">
        <v>270</v>
      </c>
      <c r="N2459">
        <v>6.85</v>
      </c>
      <c r="P2459" cm="1">
        <f t="array" ref="P2459">IF(Q2459&gt;0,INDEX(Q2459:Q24183,MATCH(TRUE,INDEX(Q2459:Q24183="",,),0)-1),"")</f>
        <v>4</v>
      </c>
      <c r="Q2459">
        <v>3</v>
      </c>
      <c r="R2459">
        <f t="shared" si="40"/>
        <v>0</v>
      </c>
    </row>
    <row r="2460" spans="1:18" x14ac:dyDescent="0.3">
      <c r="A2460" t="s">
        <v>266</v>
      </c>
      <c r="B2460" s="1">
        <v>38378</v>
      </c>
      <c r="C2460" t="s">
        <v>16</v>
      </c>
      <c r="D2460" t="s">
        <v>274</v>
      </c>
      <c r="E2460" t="s">
        <v>275</v>
      </c>
      <c r="G2460" s="6" t="s">
        <v>29</v>
      </c>
      <c r="H2460" t="s">
        <v>64</v>
      </c>
      <c r="I2460" t="s">
        <v>26</v>
      </c>
      <c r="J2460" t="s">
        <v>27</v>
      </c>
      <c r="K2460">
        <v>112</v>
      </c>
      <c r="L2460">
        <v>17.350000000000001</v>
      </c>
      <c r="M2460" t="s">
        <v>270</v>
      </c>
      <c r="N2460">
        <v>17.350000000000001</v>
      </c>
      <c r="P2460" cm="1">
        <f t="array" ref="P2460">IF(Q2460&gt;0,INDEX(Q2460:Q24184,MATCH(TRUE,INDEX(Q2460:Q24184="",,),0)-1),"")</f>
        <v>4</v>
      </c>
      <c r="Q2460">
        <v>3</v>
      </c>
      <c r="R2460">
        <f t="shared" si="40"/>
        <v>0</v>
      </c>
    </row>
    <row r="2461" spans="1:18" x14ac:dyDescent="0.3">
      <c r="A2461" t="s">
        <v>266</v>
      </c>
      <c r="B2461" s="1">
        <v>38378</v>
      </c>
      <c r="C2461" t="s">
        <v>16</v>
      </c>
      <c r="D2461" t="s">
        <v>274</v>
      </c>
      <c r="E2461" t="s">
        <v>275</v>
      </c>
      <c r="G2461" t="s">
        <v>19</v>
      </c>
      <c r="H2461" t="s">
        <v>206</v>
      </c>
      <c r="I2461" t="s">
        <v>21</v>
      </c>
      <c r="J2461" t="s">
        <v>22</v>
      </c>
      <c r="K2461">
        <v>28.8</v>
      </c>
      <c r="L2461">
        <v>151</v>
      </c>
      <c r="M2461" t="s">
        <v>273</v>
      </c>
      <c r="N2461">
        <v>302</v>
      </c>
      <c r="P2461" cm="1">
        <f t="array" ref="P2461">IF(Q2461&gt;0,INDEX(Q2461:Q24185,MATCH(TRUE,INDEX(Q2461:Q24185="",,),0)-1),"")</f>
        <v>4</v>
      </c>
      <c r="Q2461">
        <v>4</v>
      </c>
      <c r="R2461">
        <f t="shared" si="40"/>
        <v>0</v>
      </c>
    </row>
    <row r="2462" spans="1:18" x14ac:dyDescent="0.3">
      <c r="A2462" t="s">
        <v>266</v>
      </c>
      <c r="B2462" s="1">
        <v>38378</v>
      </c>
      <c r="C2462" t="s">
        <v>16</v>
      </c>
      <c r="D2462" t="s">
        <v>274</v>
      </c>
      <c r="E2462" t="s">
        <v>275</v>
      </c>
      <c r="G2462" t="s">
        <v>19</v>
      </c>
      <c r="H2462" t="s">
        <v>53</v>
      </c>
      <c r="I2462" t="s">
        <v>26</v>
      </c>
      <c r="J2462" t="s">
        <v>27</v>
      </c>
      <c r="K2462">
        <v>721</v>
      </c>
      <c r="L2462">
        <v>30.85</v>
      </c>
      <c r="M2462" t="s">
        <v>273</v>
      </c>
      <c r="N2462">
        <v>42</v>
      </c>
      <c r="P2462" cm="1">
        <f t="array" ref="P2462">IF(Q2462&gt;0,INDEX(Q2462:Q24186,MATCH(TRUE,INDEX(Q2462:Q24186="",,),0)-1),"")</f>
        <v>4</v>
      </c>
      <c r="Q2462">
        <v>4</v>
      </c>
      <c r="R2462">
        <f t="shared" si="40"/>
        <v>0</v>
      </c>
    </row>
    <row r="2463" spans="1:18" x14ac:dyDescent="0.3">
      <c r="A2463" t="s">
        <v>266</v>
      </c>
      <c r="B2463" s="1">
        <v>38378</v>
      </c>
      <c r="C2463" t="s">
        <v>16</v>
      </c>
      <c r="D2463" t="s">
        <v>274</v>
      </c>
      <c r="E2463" t="s">
        <v>275</v>
      </c>
      <c r="G2463" s="6" t="s">
        <v>29</v>
      </c>
      <c r="H2463" t="s">
        <v>194</v>
      </c>
      <c r="I2463" t="s">
        <v>21</v>
      </c>
      <c r="J2463" t="s">
        <v>22</v>
      </c>
      <c r="K2463">
        <v>6.3</v>
      </c>
      <c r="L2463">
        <v>428</v>
      </c>
      <c r="M2463" t="s">
        <v>273</v>
      </c>
      <c r="N2463">
        <v>428</v>
      </c>
      <c r="P2463" cm="1">
        <f t="array" ref="P2463">IF(Q2463&gt;0,INDEX(Q2463:Q24187,MATCH(TRUE,INDEX(Q2463:Q24187="",,),0)-1),"")</f>
        <v>4</v>
      </c>
      <c r="Q2463">
        <v>4</v>
      </c>
      <c r="R2463">
        <f t="shared" si="40"/>
        <v>0</v>
      </c>
    </row>
    <row r="2464" spans="1:18" x14ac:dyDescent="0.3">
      <c r="A2464" t="s">
        <v>266</v>
      </c>
      <c r="B2464" s="1">
        <v>38378</v>
      </c>
      <c r="C2464" t="s">
        <v>16</v>
      </c>
      <c r="D2464" t="s">
        <v>274</v>
      </c>
      <c r="E2464" t="s">
        <v>275</v>
      </c>
      <c r="G2464" s="6" t="s">
        <v>29</v>
      </c>
      <c r="H2464" t="s">
        <v>64</v>
      </c>
      <c r="I2464" t="s">
        <v>21</v>
      </c>
      <c r="J2464" t="s">
        <v>22</v>
      </c>
      <c r="K2464">
        <v>2.5</v>
      </c>
      <c r="L2464">
        <v>156</v>
      </c>
      <c r="M2464" t="s">
        <v>273</v>
      </c>
      <c r="N2464">
        <v>156</v>
      </c>
      <c r="P2464" cm="1">
        <f t="array" ref="P2464">IF(Q2464&gt;0,INDEX(Q2464:Q24188,MATCH(TRUE,INDEX(Q2464:Q24188="",,),0)-1),"")</f>
        <v>4</v>
      </c>
      <c r="Q2464">
        <v>4</v>
      </c>
      <c r="R2464">
        <f t="shared" si="40"/>
        <v>0</v>
      </c>
    </row>
    <row r="2465" spans="1:18" x14ac:dyDescent="0.3">
      <c r="A2465" t="s">
        <v>266</v>
      </c>
      <c r="B2465" s="1">
        <v>38378</v>
      </c>
      <c r="C2465" t="s">
        <v>16</v>
      </c>
      <c r="D2465" t="s">
        <v>274</v>
      </c>
      <c r="E2465" t="s">
        <v>275</v>
      </c>
      <c r="G2465" s="6" t="s">
        <v>29</v>
      </c>
      <c r="H2465" t="s">
        <v>206</v>
      </c>
      <c r="I2465" t="s">
        <v>26</v>
      </c>
      <c r="J2465" t="s">
        <v>27</v>
      </c>
      <c r="K2465">
        <v>89</v>
      </c>
      <c r="L2465">
        <v>6.85</v>
      </c>
      <c r="M2465" t="s">
        <v>273</v>
      </c>
      <c r="N2465">
        <v>6.85</v>
      </c>
      <c r="P2465" cm="1">
        <f t="array" ref="P2465">IF(Q2465&gt;0,INDEX(Q2465:Q24189,MATCH(TRUE,INDEX(Q2465:Q24189="",,),0)-1),"")</f>
        <v>4</v>
      </c>
      <c r="Q2465">
        <v>4</v>
      </c>
      <c r="R2465">
        <f t="shared" si="40"/>
        <v>0</v>
      </c>
    </row>
    <row r="2466" spans="1:18" x14ac:dyDescent="0.3">
      <c r="A2466" t="s">
        <v>266</v>
      </c>
      <c r="B2466" s="1">
        <v>38378</v>
      </c>
      <c r="C2466" t="s">
        <v>16</v>
      </c>
      <c r="D2466" t="s">
        <v>274</v>
      </c>
      <c r="E2466" t="s">
        <v>275</v>
      </c>
      <c r="G2466" s="6" t="s">
        <v>29</v>
      </c>
      <c r="H2466" t="s">
        <v>64</v>
      </c>
      <c r="I2466" t="s">
        <v>26</v>
      </c>
      <c r="J2466" t="s">
        <v>27</v>
      </c>
      <c r="K2466">
        <v>112</v>
      </c>
      <c r="L2466">
        <v>17.350000000000001</v>
      </c>
      <c r="M2466" t="s">
        <v>273</v>
      </c>
      <c r="N2466">
        <v>17.350000000000001</v>
      </c>
      <c r="P2466" cm="1">
        <f t="array" ref="P2466">IF(Q2466&gt;0,INDEX(Q2466:Q24190,MATCH(TRUE,INDEX(Q2466:Q24190="",,),0)-1),"")</f>
        <v>4</v>
      </c>
      <c r="Q2466">
        <v>4</v>
      </c>
      <c r="R2466">
        <f t="shared" si="40"/>
        <v>0</v>
      </c>
    </row>
    <row r="2467" spans="1:18" x14ac:dyDescent="0.3">
      <c r="P2467" t="str" cm="1">
        <f t="array" ref="P2467">IF(Q2467&gt;0,INDEX(Q2467:Q24191,MATCH(TRUE,INDEX(Q2467:Q24191="",,),0)-1),"")</f>
        <v/>
      </c>
      <c r="R2467" t="str">
        <f t="shared" si="40"/>
        <v/>
      </c>
    </row>
    <row r="2468" spans="1:18" x14ac:dyDescent="0.3">
      <c r="A2468" t="s">
        <v>266</v>
      </c>
      <c r="B2468" s="1">
        <v>38378</v>
      </c>
      <c r="C2468" t="s">
        <v>16</v>
      </c>
      <c r="D2468" t="s">
        <v>277</v>
      </c>
      <c r="E2468" t="s">
        <v>278</v>
      </c>
      <c r="G2468" t="s">
        <v>19</v>
      </c>
      <c r="H2468" t="s">
        <v>194</v>
      </c>
      <c r="I2468" t="s">
        <v>21</v>
      </c>
      <c r="J2468" t="s">
        <v>22</v>
      </c>
      <c r="K2468">
        <v>2.6</v>
      </c>
      <c r="L2468">
        <v>325.5</v>
      </c>
      <c r="M2468" t="s">
        <v>270</v>
      </c>
      <c r="N2468">
        <v>3449</v>
      </c>
      <c r="O2468" t="s">
        <v>24</v>
      </c>
      <c r="P2468" cm="1">
        <f t="array" ref="P2468">IF(Q2468&gt;0,INDEX(Q2468:Q24192,MATCH(TRUE,INDEX(Q2468:Q24192="",,),0)-1),"")</f>
        <v>4</v>
      </c>
      <c r="Q2468">
        <v>1</v>
      </c>
      <c r="R2468">
        <f t="shared" si="40"/>
        <v>0</v>
      </c>
    </row>
    <row r="2469" spans="1:18" x14ac:dyDescent="0.3">
      <c r="A2469" t="s">
        <v>266</v>
      </c>
      <c r="B2469" s="1">
        <v>38378</v>
      </c>
      <c r="C2469" t="s">
        <v>16</v>
      </c>
      <c r="D2469" t="s">
        <v>277</v>
      </c>
      <c r="E2469" t="s">
        <v>278</v>
      </c>
      <c r="G2469" t="s">
        <v>19</v>
      </c>
      <c r="H2469" t="s">
        <v>206</v>
      </c>
      <c r="I2469" t="s">
        <v>21</v>
      </c>
      <c r="J2469" t="s">
        <v>22</v>
      </c>
      <c r="K2469">
        <v>12.8</v>
      </c>
      <c r="L2469">
        <v>114.6</v>
      </c>
      <c r="M2469" t="s">
        <v>270</v>
      </c>
      <c r="N2469">
        <v>114.6</v>
      </c>
      <c r="O2469" t="s">
        <v>24</v>
      </c>
      <c r="P2469" cm="1">
        <f t="array" ref="P2469">IF(Q2469&gt;0,INDEX(Q2469:Q24193,MATCH(TRUE,INDEX(Q2469:Q24193="",,),0)-1),"")</f>
        <v>4</v>
      </c>
      <c r="Q2469">
        <v>1</v>
      </c>
      <c r="R2469">
        <f t="shared" si="40"/>
        <v>0</v>
      </c>
    </row>
    <row r="2470" spans="1:18" x14ac:dyDescent="0.3">
      <c r="A2470" t="s">
        <v>266</v>
      </c>
      <c r="B2470" s="1">
        <v>38378</v>
      </c>
      <c r="C2470" t="s">
        <v>16</v>
      </c>
      <c r="D2470" t="s">
        <v>277</v>
      </c>
      <c r="E2470" t="s">
        <v>278</v>
      </c>
      <c r="G2470" t="s">
        <v>19</v>
      </c>
      <c r="H2470" t="s">
        <v>99</v>
      </c>
      <c r="I2470" t="s">
        <v>26</v>
      </c>
      <c r="J2470" t="s">
        <v>27</v>
      </c>
      <c r="K2470">
        <v>42.1</v>
      </c>
      <c r="L2470">
        <v>18.399999999999999</v>
      </c>
      <c r="M2470" t="s">
        <v>270</v>
      </c>
      <c r="N2470">
        <v>18.399999999999999</v>
      </c>
      <c r="O2470" t="s">
        <v>24</v>
      </c>
      <c r="P2470" cm="1">
        <f t="array" ref="P2470">IF(Q2470&gt;0,INDEX(Q2470:Q24194,MATCH(TRUE,INDEX(Q2470:Q24194="",,),0)-1),"")</f>
        <v>4</v>
      </c>
      <c r="Q2470">
        <v>1</v>
      </c>
      <c r="R2470">
        <f t="shared" si="40"/>
        <v>0</v>
      </c>
    </row>
    <row r="2471" spans="1:18" x14ac:dyDescent="0.3">
      <c r="A2471" t="s">
        <v>266</v>
      </c>
      <c r="B2471" s="1">
        <v>38378</v>
      </c>
      <c r="C2471" t="s">
        <v>16</v>
      </c>
      <c r="D2471" t="s">
        <v>277</v>
      </c>
      <c r="E2471" t="s">
        <v>278</v>
      </c>
      <c r="G2471" t="s">
        <v>19</v>
      </c>
      <c r="H2471" t="s">
        <v>64</v>
      </c>
      <c r="I2471" t="s">
        <v>26</v>
      </c>
      <c r="J2471" t="s">
        <v>27</v>
      </c>
      <c r="K2471">
        <v>178.3</v>
      </c>
      <c r="L2471">
        <v>15.1</v>
      </c>
      <c r="M2471" t="s">
        <v>270</v>
      </c>
      <c r="N2471">
        <v>15.1</v>
      </c>
      <c r="O2471" t="s">
        <v>24</v>
      </c>
      <c r="P2471" cm="1">
        <f t="array" ref="P2471">IF(Q2471&gt;0,INDEX(Q2471:Q24195,MATCH(TRUE,INDEX(Q2471:Q24195="",,),0)-1),"")</f>
        <v>4</v>
      </c>
      <c r="Q2471">
        <v>1</v>
      </c>
      <c r="R2471">
        <f t="shared" si="40"/>
        <v>0</v>
      </c>
    </row>
    <row r="2472" spans="1:18" x14ac:dyDescent="0.3">
      <c r="A2472" t="s">
        <v>266</v>
      </c>
      <c r="B2472" s="1">
        <v>38378</v>
      </c>
      <c r="C2472" t="s">
        <v>16</v>
      </c>
      <c r="D2472" t="s">
        <v>277</v>
      </c>
      <c r="E2472" t="s">
        <v>278</v>
      </c>
      <c r="G2472" s="6" t="s">
        <v>29</v>
      </c>
      <c r="H2472" t="s">
        <v>30</v>
      </c>
      <c r="I2472" t="s">
        <v>21</v>
      </c>
      <c r="J2472" t="s">
        <v>22</v>
      </c>
      <c r="K2472">
        <v>1</v>
      </c>
      <c r="L2472">
        <v>170.85</v>
      </c>
      <c r="M2472" t="s">
        <v>270</v>
      </c>
      <c r="N2472">
        <v>170.85</v>
      </c>
      <c r="O2472" t="s">
        <v>24</v>
      </c>
      <c r="P2472" cm="1">
        <f t="array" ref="P2472">IF(Q2472&gt;0,INDEX(Q2472:Q24196,MATCH(TRUE,INDEX(Q2472:Q24196="",,),0)-1),"")</f>
        <v>4</v>
      </c>
      <c r="Q2472">
        <v>1</v>
      </c>
      <c r="R2472">
        <f t="shared" si="40"/>
        <v>0</v>
      </c>
    </row>
    <row r="2473" spans="1:18" x14ac:dyDescent="0.3">
      <c r="A2473" t="s">
        <v>266</v>
      </c>
      <c r="B2473" s="1">
        <v>38378</v>
      </c>
      <c r="C2473" t="s">
        <v>16</v>
      </c>
      <c r="D2473" t="s">
        <v>277</v>
      </c>
      <c r="E2473" t="s">
        <v>278</v>
      </c>
      <c r="G2473" s="6" t="s">
        <v>29</v>
      </c>
      <c r="H2473" t="s">
        <v>214</v>
      </c>
      <c r="I2473" t="s">
        <v>21</v>
      </c>
      <c r="J2473" t="s">
        <v>22</v>
      </c>
      <c r="K2473">
        <v>2.8</v>
      </c>
      <c r="L2473">
        <v>78.400000000000006</v>
      </c>
      <c r="M2473" t="s">
        <v>270</v>
      </c>
      <c r="N2473">
        <v>78.400000000000006</v>
      </c>
      <c r="O2473" t="s">
        <v>24</v>
      </c>
      <c r="P2473" cm="1">
        <f t="array" ref="P2473">IF(Q2473&gt;0,INDEX(Q2473:Q24197,MATCH(TRUE,INDEX(Q2473:Q24197="",,),0)-1),"")</f>
        <v>4</v>
      </c>
      <c r="Q2473">
        <v>1</v>
      </c>
      <c r="R2473">
        <f t="shared" si="40"/>
        <v>0</v>
      </c>
    </row>
    <row r="2474" spans="1:18" x14ac:dyDescent="0.3">
      <c r="A2474" t="s">
        <v>266</v>
      </c>
      <c r="B2474" s="1">
        <v>38378</v>
      </c>
      <c r="C2474" t="s">
        <v>16</v>
      </c>
      <c r="D2474" t="s">
        <v>277</v>
      </c>
      <c r="E2474" t="s">
        <v>278</v>
      </c>
      <c r="G2474" s="6" t="s">
        <v>29</v>
      </c>
      <c r="H2474" t="s">
        <v>99</v>
      </c>
      <c r="I2474" t="s">
        <v>21</v>
      </c>
      <c r="J2474" t="s">
        <v>22</v>
      </c>
      <c r="K2474">
        <v>4.7</v>
      </c>
      <c r="L2474">
        <v>91.9</v>
      </c>
      <c r="M2474" t="s">
        <v>270</v>
      </c>
      <c r="N2474">
        <v>91.9</v>
      </c>
      <c r="O2474" t="s">
        <v>24</v>
      </c>
      <c r="P2474" cm="1">
        <f t="array" ref="P2474">IF(Q2474&gt;0,INDEX(Q2474:Q24198,MATCH(TRUE,INDEX(Q2474:Q24198="",,),0)-1),"")</f>
        <v>4</v>
      </c>
      <c r="Q2474">
        <v>1</v>
      </c>
      <c r="R2474">
        <f t="shared" si="40"/>
        <v>0</v>
      </c>
    </row>
    <row r="2475" spans="1:18" x14ac:dyDescent="0.3">
      <c r="A2475" t="s">
        <v>266</v>
      </c>
      <c r="B2475" s="1">
        <v>38378</v>
      </c>
      <c r="C2475" t="s">
        <v>16</v>
      </c>
      <c r="D2475" t="s">
        <v>277</v>
      </c>
      <c r="E2475" t="s">
        <v>278</v>
      </c>
      <c r="G2475" s="6" t="s">
        <v>29</v>
      </c>
      <c r="H2475" t="s">
        <v>206</v>
      </c>
      <c r="I2475" t="s">
        <v>26</v>
      </c>
      <c r="J2475" t="s">
        <v>27</v>
      </c>
      <c r="K2475">
        <v>20.5</v>
      </c>
      <c r="L2475">
        <v>5.5</v>
      </c>
      <c r="M2475" t="s">
        <v>270</v>
      </c>
      <c r="N2475">
        <v>5.5</v>
      </c>
      <c r="O2475" t="s">
        <v>24</v>
      </c>
      <c r="P2475" cm="1">
        <f t="array" ref="P2475">IF(Q2475&gt;0,INDEX(Q2475:Q24199,MATCH(TRUE,INDEX(Q2475:Q24199="",,),0)-1),"")</f>
        <v>4</v>
      </c>
      <c r="Q2475">
        <v>1</v>
      </c>
      <c r="R2475">
        <f t="shared" si="40"/>
        <v>0</v>
      </c>
    </row>
    <row r="2476" spans="1:18" x14ac:dyDescent="0.3">
      <c r="A2476" t="s">
        <v>266</v>
      </c>
      <c r="B2476" s="1">
        <v>38378</v>
      </c>
      <c r="C2476" t="s">
        <v>16</v>
      </c>
      <c r="D2476" t="s">
        <v>277</v>
      </c>
      <c r="E2476" t="s">
        <v>278</v>
      </c>
      <c r="G2476" t="s">
        <v>19</v>
      </c>
      <c r="H2476" t="s">
        <v>194</v>
      </c>
      <c r="I2476" t="s">
        <v>21</v>
      </c>
      <c r="J2476" t="s">
        <v>22</v>
      </c>
      <c r="K2476">
        <v>2.6</v>
      </c>
      <c r="L2476">
        <v>325.5</v>
      </c>
      <c r="M2476" t="s">
        <v>273</v>
      </c>
      <c r="N2476">
        <v>600</v>
      </c>
      <c r="P2476" cm="1">
        <f t="array" ref="P2476">IF(Q2476&gt;0,INDEX(Q2476:Q24200,MATCH(TRUE,INDEX(Q2476:Q24200="",,),0)-1),"")</f>
        <v>4</v>
      </c>
      <c r="Q2476">
        <v>2</v>
      </c>
      <c r="R2476">
        <f t="shared" si="40"/>
        <v>0</v>
      </c>
    </row>
    <row r="2477" spans="1:18" x14ac:dyDescent="0.3">
      <c r="A2477" t="s">
        <v>266</v>
      </c>
      <c r="B2477" s="1">
        <v>38378</v>
      </c>
      <c r="C2477" t="s">
        <v>16</v>
      </c>
      <c r="D2477" t="s">
        <v>277</v>
      </c>
      <c r="E2477" t="s">
        <v>278</v>
      </c>
      <c r="G2477" t="s">
        <v>19</v>
      </c>
      <c r="H2477" t="s">
        <v>206</v>
      </c>
      <c r="I2477" t="s">
        <v>21</v>
      </c>
      <c r="J2477" t="s">
        <v>22</v>
      </c>
      <c r="K2477">
        <v>12.8</v>
      </c>
      <c r="L2477">
        <v>114.6</v>
      </c>
      <c r="M2477" t="s">
        <v>273</v>
      </c>
      <c r="N2477">
        <v>230</v>
      </c>
      <c r="P2477" cm="1">
        <f t="array" ref="P2477">IF(Q2477&gt;0,INDEX(Q2477:Q24201,MATCH(TRUE,INDEX(Q2477:Q24201="",,),0)-1),"")</f>
        <v>4</v>
      </c>
      <c r="Q2477">
        <v>2</v>
      </c>
      <c r="R2477">
        <f t="shared" si="40"/>
        <v>0</v>
      </c>
    </row>
    <row r="2478" spans="1:18" x14ac:dyDescent="0.3">
      <c r="A2478" t="s">
        <v>266</v>
      </c>
      <c r="B2478" s="1">
        <v>38378</v>
      </c>
      <c r="C2478" t="s">
        <v>16</v>
      </c>
      <c r="D2478" t="s">
        <v>277</v>
      </c>
      <c r="E2478" t="s">
        <v>278</v>
      </c>
      <c r="G2478" t="s">
        <v>19</v>
      </c>
      <c r="H2478" t="s">
        <v>99</v>
      </c>
      <c r="I2478" t="s">
        <v>26</v>
      </c>
      <c r="J2478" t="s">
        <v>27</v>
      </c>
      <c r="K2478">
        <v>42.1</v>
      </c>
      <c r="L2478">
        <v>18.399999999999999</v>
      </c>
      <c r="M2478" t="s">
        <v>273</v>
      </c>
      <c r="N2478">
        <v>36</v>
      </c>
      <c r="P2478" cm="1">
        <f t="array" ref="P2478">IF(Q2478&gt;0,INDEX(Q2478:Q24202,MATCH(TRUE,INDEX(Q2478:Q24202="",,),0)-1),"")</f>
        <v>4</v>
      </c>
      <c r="Q2478">
        <v>2</v>
      </c>
      <c r="R2478">
        <f t="shared" si="40"/>
        <v>0</v>
      </c>
    </row>
    <row r="2479" spans="1:18" x14ac:dyDescent="0.3">
      <c r="A2479" t="s">
        <v>266</v>
      </c>
      <c r="B2479" s="1">
        <v>38378</v>
      </c>
      <c r="C2479" t="s">
        <v>16</v>
      </c>
      <c r="D2479" t="s">
        <v>277</v>
      </c>
      <c r="E2479" t="s">
        <v>278</v>
      </c>
      <c r="G2479" t="s">
        <v>19</v>
      </c>
      <c r="H2479" t="s">
        <v>64</v>
      </c>
      <c r="I2479" t="s">
        <v>26</v>
      </c>
      <c r="J2479" t="s">
        <v>27</v>
      </c>
      <c r="K2479">
        <v>178.3</v>
      </c>
      <c r="L2479">
        <v>15.1</v>
      </c>
      <c r="M2479" t="s">
        <v>273</v>
      </c>
      <c r="N2479">
        <v>36</v>
      </c>
      <c r="P2479" cm="1">
        <f t="array" ref="P2479">IF(Q2479&gt;0,INDEX(Q2479:Q24203,MATCH(TRUE,INDEX(Q2479:Q24203="",,),0)-1),"")</f>
        <v>4</v>
      </c>
      <c r="Q2479">
        <v>2</v>
      </c>
      <c r="R2479">
        <f t="shared" si="40"/>
        <v>0</v>
      </c>
    </row>
    <row r="2480" spans="1:18" x14ac:dyDescent="0.3">
      <c r="A2480" t="s">
        <v>266</v>
      </c>
      <c r="B2480" s="1">
        <v>38378</v>
      </c>
      <c r="C2480" t="s">
        <v>16</v>
      </c>
      <c r="D2480" t="s">
        <v>277</v>
      </c>
      <c r="E2480" t="s">
        <v>278</v>
      </c>
      <c r="G2480" s="6" t="s">
        <v>29</v>
      </c>
      <c r="H2480" t="s">
        <v>30</v>
      </c>
      <c r="I2480" t="s">
        <v>21</v>
      </c>
      <c r="J2480" t="s">
        <v>22</v>
      </c>
      <c r="K2480">
        <v>1</v>
      </c>
      <c r="L2480">
        <v>170.85</v>
      </c>
      <c r="M2480" t="s">
        <v>273</v>
      </c>
      <c r="N2480">
        <v>170.85</v>
      </c>
      <c r="P2480" cm="1">
        <f t="array" ref="P2480">IF(Q2480&gt;0,INDEX(Q2480:Q24204,MATCH(TRUE,INDEX(Q2480:Q24204="",,),0)-1),"")</f>
        <v>4</v>
      </c>
      <c r="Q2480">
        <v>2</v>
      </c>
      <c r="R2480">
        <f t="shared" si="40"/>
        <v>0</v>
      </c>
    </row>
    <row r="2481" spans="1:18" x14ac:dyDescent="0.3">
      <c r="A2481" t="s">
        <v>266</v>
      </c>
      <c r="B2481" s="1">
        <v>38378</v>
      </c>
      <c r="C2481" t="s">
        <v>16</v>
      </c>
      <c r="D2481" t="s">
        <v>277</v>
      </c>
      <c r="E2481" t="s">
        <v>278</v>
      </c>
      <c r="G2481" s="6" t="s">
        <v>29</v>
      </c>
      <c r="H2481" t="s">
        <v>214</v>
      </c>
      <c r="I2481" t="s">
        <v>21</v>
      </c>
      <c r="J2481" t="s">
        <v>22</v>
      </c>
      <c r="K2481">
        <v>2.8</v>
      </c>
      <c r="L2481">
        <v>78.400000000000006</v>
      </c>
      <c r="M2481" t="s">
        <v>273</v>
      </c>
      <c r="N2481">
        <v>78.400000000000006</v>
      </c>
      <c r="P2481" cm="1">
        <f t="array" ref="P2481">IF(Q2481&gt;0,INDEX(Q2481:Q24205,MATCH(TRUE,INDEX(Q2481:Q24205="",,),0)-1),"")</f>
        <v>4</v>
      </c>
      <c r="Q2481">
        <v>2</v>
      </c>
      <c r="R2481">
        <f t="shared" si="40"/>
        <v>0</v>
      </c>
    </row>
    <row r="2482" spans="1:18" x14ac:dyDescent="0.3">
      <c r="A2482" t="s">
        <v>266</v>
      </c>
      <c r="B2482" s="1">
        <v>38378</v>
      </c>
      <c r="C2482" t="s">
        <v>16</v>
      </c>
      <c r="D2482" t="s">
        <v>277</v>
      </c>
      <c r="E2482" t="s">
        <v>278</v>
      </c>
      <c r="G2482" s="6" t="s">
        <v>29</v>
      </c>
      <c r="H2482" t="s">
        <v>99</v>
      </c>
      <c r="I2482" t="s">
        <v>21</v>
      </c>
      <c r="J2482" t="s">
        <v>22</v>
      </c>
      <c r="K2482">
        <v>4.7</v>
      </c>
      <c r="L2482">
        <v>91.9</v>
      </c>
      <c r="M2482" t="s">
        <v>273</v>
      </c>
      <c r="N2482">
        <v>91.9</v>
      </c>
      <c r="P2482" cm="1">
        <f t="array" ref="P2482">IF(Q2482&gt;0,INDEX(Q2482:Q24206,MATCH(TRUE,INDEX(Q2482:Q24206="",,),0)-1),"")</f>
        <v>4</v>
      </c>
      <c r="Q2482">
        <v>2</v>
      </c>
      <c r="R2482">
        <f t="shared" si="40"/>
        <v>0</v>
      </c>
    </row>
    <row r="2483" spans="1:18" x14ac:dyDescent="0.3">
      <c r="A2483" t="s">
        <v>266</v>
      </c>
      <c r="B2483" s="1">
        <v>38378</v>
      </c>
      <c r="C2483" t="s">
        <v>16</v>
      </c>
      <c r="D2483" t="s">
        <v>277</v>
      </c>
      <c r="E2483" t="s">
        <v>278</v>
      </c>
      <c r="G2483" s="6" t="s">
        <v>29</v>
      </c>
      <c r="H2483" t="s">
        <v>206</v>
      </c>
      <c r="I2483" t="s">
        <v>26</v>
      </c>
      <c r="J2483" t="s">
        <v>27</v>
      </c>
      <c r="K2483">
        <v>20.5</v>
      </c>
      <c r="L2483">
        <v>5.5</v>
      </c>
      <c r="M2483" t="s">
        <v>273</v>
      </c>
      <c r="N2483">
        <v>5.5</v>
      </c>
      <c r="P2483" cm="1">
        <f t="array" ref="P2483">IF(Q2483&gt;0,INDEX(Q2483:Q24207,MATCH(TRUE,INDEX(Q2483:Q24207="",,),0)-1),"")</f>
        <v>4</v>
      </c>
      <c r="Q2483">
        <v>2</v>
      </c>
      <c r="R2483">
        <f t="shared" si="40"/>
        <v>0</v>
      </c>
    </row>
    <row r="2484" spans="1:18" x14ac:dyDescent="0.3">
      <c r="A2484" t="s">
        <v>266</v>
      </c>
      <c r="B2484" s="1">
        <v>38378</v>
      </c>
      <c r="C2484" t="s">
        <v>16</v>
      </c>
      <c r="D2484" t="s">
        <v>277</v>
      </c>
      <c r="E2484" t="s">
        <v>278</v>
      </c>
      <c r="G2484" t="s">
        <v>19</v>
      </c>
      <c r="H2484" t="s">
        <v>194</v>
      </c>
      <c r="I2484" t="s">
        <v>21</v>
      </c>
      <c r="J2484" t="s">
        <v>22</v>
      </c>
      <c r="K2484">
        <v>2.6</v>
      </c>
      <c r="L2484">
        <v>325.5</v>
      </c>
      <c r="M2484" t="s">
        <v>271</v>
      </c>
      <c r="N2484">
        <v>400</v>
      </c>
      <c r="P2484" cm="1">
        <f t="array" ref="P2484">IF(Q2484&gt;0,INDEX(Q2484:Q24208,MATCH(TRUE,INDEX(Q2484:Q24208="",,),0)-1),"")</f>
        <v>4</v>
      </c>
      <c r="Q2484">
        <v>3</v>
      </c>
      <c r="R2484">
        <f t="shared" ref="R2484:R2547" si="41">IF(P2484="","",0)</f>
        <v>0</v>
      </c>
    </row>
    <row r="2485" spans="1:18" x14ac:dyDescent="0.3">
      <c r="A2485" t="s">
        <v>266</v>
      </c>
      <c r="B2485" s="1">
        <v>38378</v>
      </c>
      <c r="C2485" t="s">
        <v>16</v>
      </c>
      <c r="D2485" t="s">
        <v>277</v>
      </c>
      <c r="E2485" t="s">
        <v>278</v>
      </c>
      <c r="G2485" t="s">
        <v>19</v>
      </c>
      <c r="H2485" t="s">
        <v>206</v>
      </c>
      <c r="I2485" t="s">
        <v>21</v>
      </c>
      <c r="J2485" t="s">
        <v>22</v>
      </c>
      <c r="K2485">
        <v>12.8</v>
      </c>
      <c r="L2485">
        <v>114.6</v>
      </c>
      <c r="M2485" t="s">
        <v>271</v>
      </c>
      <c r="N2485">
        <v>120</v>
      </c>
      <c r="P2485" cm="1">
        <f t="array" ref="P2485">IF(Q2485&gt;0,INDEX(Q2485:Q24209,MATCH(TRUE,INDEX(Q2485:Q24209="",,),0)-1),"")</f>
        <v>4</v>
      </c>
      <c r="Q2485">
        <v>3</v>
      </c>
      <c r="R2485">
        <f t="shared" si="41"/>
        <v>0</v>
      </c>
    </row>
    <row r="2486" spans="1:18" x14ac:dyDescent="0.3">
      <c r="A2486" t="s">
        <v>266</v>
      </c>
      <c r="B2486" s="1">
        <v>38378</v>
      </c>
      <c r="C2486" t="s">
        <v>16</v>
      </c>
      <c r="D2486" t="s">
        <v>277</v>
      </c>
      <c r="E2486" t="s">
        <v>278</v>
      </c>
      <c r="G2486" t="s">
        <v>19</v>
      </c>
      <c r="H2486" t="s">
        <v>99</v>
      </c>
      <c r="I2486" t="s">
        <v>26</v>
      </c>
      <c r="J2486" t="s">
        <v>27</v>
      </c>
      <c r="K2486">
        <v>42.1</v>
      </c>
      <c r="L2486">
        <v>18.399999999999999</v>
      </c>
      <c r="M2486" t="s">
        <v>271</v>
      </c>
      <c r="N2486">
        <v>35</v>
      </c>
      <c r="P2486" cm="1">
        <f t="array" ref="P2486">IF(Q2486&gt;0,INDEX(Q2486:Q24210,MATCH(TRUE,INDEX(Q2486:Q24210="",,),0)-1),"")</f>
        <v>4</v>
      </c>
      <c r="Q2486">
        <v>3</v>
      </c>
      <c r="R2486">
        <f t="shared" si="41"/>
        <v>0</v>
      </c>
    </row>
    <row r="2487" spans="1:18" x14ac:dyDescent="0.3">
      <c r="A2487" t="s">
        <v>266</v>
      </c>
      <c r="B2487" s="1">
        <v>38378</v>
      </c>
      <c r="C2487" t="s">
        <v>16</v>
      </c>
      <c r="D2487" t="s">
        <v>277</v>
      </c>
      <c r="E2487" t="s">
        <v>278</v>
      </c>
      <c r="G2487" t="s">
        <v>19</v>
      </c>
      <c r="H2487" t="s">
        <v>64</v>
      </c>
      <c r="I2487" t="s">
        <v>26</v>
      </c>
      <c r="J2487" t="s">
        <v>27</v>
      </c>
      <c r="K2487">
        <v>178.3</v>
      </c>
      <c r="L2487">
        <v>15.1</v>
      </c>
      <c r="M2487" t="s">
        <v>271</v>
      </c>
      <c r="N2487">
        <v>37</v>
      </c>
      <c r="P2487" cm="1">
        <f t="array" ref="P2487">IF(Q2487&gt;0,INDEX(Q2487:Q24211,MATCH(TRUE,INDEX(Q2487:Q24211="",,),0)-1),"")</f>
        <v>4</v>
      </c>
      <c r="Q2487">
        <v>3</v>
      </c>
      <c r="R2487">
        <f t="shared" si="41"/>
        <v>0</v>
      </c>
    </row>
    <row r="2488" spans="1:18" x14ac:dyDescent="0.3">
      <c r="A2488" t="s">
        <v>266</v>
      </c>
      <c r="B2488" s="1">
        <v>38378</v>
      </c>
      <c r="C2488" t="s">
        <v>16</v>
      </c>
      <c r="D2488" t="s">
        <v>277</v>
      </c>
      <c r="E2488" t="s">
        <v>278</v>
      </c>
      <c r="G2488" s="6" t="s">
        <v>29</v>
      </c>
      <c r="H2488" t="s">
        <v>30</v>
      </c>
      <c r="I2488" t="s">
        <v>21</v>
      </c>
      <c r="J2488" t="s">
        <v>22</v>
      </c>
      <c r="K2488">
        <v>1</v>
      </c>
      <c r="L2488">
        <v>170.85</v>
      </c>
      <c r="M2488" t="s">
        <v>271</v>
      </c>
      <c r="N2488">
        <v>170.85</v>
      </c>
      <c r="P2488" cm="1">
        <f t="array" ref="P2488">IF(Q2488&gt;0,INDEX(Q2488:Q24212,MATCH(TRUE,INDEX(Q2488:Q24212="",,),0)-1),"")</f>
        <v>4</v>
      </c>
      <c r="Q2488">
        <v>3</v>
      </c>
      <c r="R2488">
        <f t="shared" si="41"/>
        <v>0</v>
      </c>
    </row>
    <row r="2489" spans="1:18" x14ac:dyDescent="0.3">
      <c r="A2489" t="s">
        <v>266</v>
      </c>
      <c r="B2489" s="1">
        <v>38378</v>
      </c>
      <c r="C2489" t="s">
        <v>16</v>
      </c>
      <c r="D2489" t="s">
        <v>277</v>
      </c>
      <c r="E2489" t="s">
        <v>278</v>
      </c>
      <c r="G2489" s="6" t="s">
        <v>29</v>
      </c>
      <c r="H2489" t="s">
        <v>214</v>
      </c>
      <c r="I2489" t="s">
        <v>21</v>
      </c>
      <c r="J2489" t="s">
        <v>22</v>
      </c>
      <c r="K2489">
        <v>2.8</v>
      </c>
      <c r="L2489">
        <v>78.400000000000006</v>
      </c>
      <c r="M2489" t="s">
        <v>271</v>
      </c>
      <c r="N2489">
        <v>78.400000000000006</v>
      </c>
      <c r="P2489" cm="1">
        <f t="array" ref="P2489">IF(Q2489&gt;0,INDEX(Q2489:Q24213,MATCH(TRUE,INDEX(Q2489:Q24213="",,),0)-1),"")</f>
        <v>4</v>
      </c>
      <c r="Q2489">
        <v>3</v>
      </c>
      <c r="R2489">
        <f t="shared" si="41"/>
        <v>0</v>
      </c>
    </row>
    <row r="2490" spans="1:18" x14ac:dyDescent="0.3">
      <c r="A2490" t="s">
        <v>266</v>
      </c>
      <c r="B2490" s="1">
        <v>38378</v>
      </c>
      <c r="C2490" t="s">
        <v>16</v>
      </c>
      <c r="D2490" t="s">
        <v>277</v>
      </c>
      <c r="E2490" t="s">
        <v>278</v>
      </c>
      <c r="G2490" s="6" t="s">
        <v>29</v>
      </c>
      <c r="H2490" t="s">
        <v>99</v>
      </c>
      <c r="I2490" t="s">
        <v>21</v>
      </c>
      <c r="J2490" t="s">
        <v>22</v>
      </c>
      <c r="K2490">
        <v>4.7</v>
      </c>
      <c r="L2490">
        <v>91.9</v>
      </c>
      <c r="M2490" t="s">
        <v>271</v>
      </c>
      <c r="N2490">
        <v>91.9</v>
      </c>
      <c r="P2490" cm="1">
        <f t="array" ref="P2490">IF(Q2490&gt;0,INDEX(Q2490:Q24214,MATCH(TRUE,INDEX(Q2490:Q24214="",,),0)-1),"")</f>
        <v>4</v>
      </c>
      <c r="Q2490">
        <v>3</v>
      </c>
      <c r="R2490">
        <f t="shared" si="41"/>
        <v>0</v>
      </c>
    </row>
    <row r="2491" spans="1:18" x14ac:dyDescent="0.3">
      <c r="A2491" t="s">
        <v>266</v>
      </c>
      <c r="B2491" s="1">
        <v>38378</v>
      </c>
      <c r="C2491" t="s">
        <v>16</v>
      </c>
      <c r="D2491" t="s">
        <v>277</v>
      </c>
      <c r="E2491" t="s">
        <v>278</v>
      </c>
      <c r="G2491" s="6" t="s">
        <v>29</v>
      </c>
      <c r="H2491" t="s">
        <v>206</v>
      </c>
      <c r="I2491" t="s">
        <v>26</v>
      </c>
      <c r="J2491" t="s">
        <v>27</v>
      </c>
      <c r="K2491">
        <v>20.5</v>
      </c>
      <c r="L2491">
        <v>5.5</v>
      </c>
      <c r="M2491" t="s">
        <v>271</v>
      </c>
      <c r="N2491">
        <v>5.5</v>
      </c>
      <c r="P2491" cm="1">
        <f t="array" ref="P2491">IF(Q2491&gt;0,INDEX(Q2491:Q24215,MATCH(TRUE,INDEX(Q2491:Q24215="",,),0)-1),"")</f>
        <v>4</v>
      </c>
      <c r="Q2491">
        <v>3</v>
      </c>
      <c r="R2491">
        <f t="shared" si="41"/>
        <v>0</v>
      </c>
    </row>
    <row r="2492" spans="1:18" x14ac:dyDescent="0.3">
      <c r="A2492" t="s">
        <v>266</v>
      </c>
      <c r="B2492" s="1">
        <v>38378</v>
      </c>
      <c r="C2492" t="s">
        <v>16</v>
      </c>
      <c r="D2492" t="s">
        <v>277</v>
      </c>
      <c r="E2492" t="s">
        <v>278</v>
      </c>
      <c r="G2492" t="s">
        <v>19</v>
      </c>
      <c r="H2492" t="s">
        <v>194</v>
      </c>
      <c r="I2492" t="s">
        <v>21</v>
      </c>
      <c r="J2492" t="s">
        <v>22</v>
      </c>
      <c r="K2492">
        <v>2.6</v>
      </c>
      <c r="L2492">
        <v>325.5</v>
      </c>
      <c r="M2492" t="s">
        <v>220</v>
      </c>
      <c r="N2492">
        <v>1923.08</v>
      </c>
      <c r="P2492" cm="1">
        <f t="array" ref="P2492">IF(Q2492&gt;0,INDEX(Q2492:Q24216,MATCH(TRUE,INDEX(Q2492:Q24216="",,),0)-1),"")</f>
        <v>4</v>
      </c>
      <c r="Q2492">
        <v>4</v>
      </c>
      <c r="R2492">
        <f t="shared" si="41"/>
        <v>0</v>
      </c>
    </row>
    <row r="2493" spans="1:18" x14ac:dyDescent="0.3">
      <c r="A2493" t="s">
        <v>266</v>
      </c>
      <c r="B2493" s="1">
        <v>38378</v>
      </c>
      <c r="C2493" t="s">
        <v>16</v>
      </c>
      <c r="D2493" t="s">
        <v>277</v>
      </c>
      <c r="E2493" t="s">
        <v>278</v>
      </c>
      <c r="G2493" t="s">
        <v>19</v>
      </c>
      <c r="H2493" t="s">
        <v>206</v>
      </c>
      <c r="I2493" t="s">
        <v>21</v>
      </c>
      <c r="J2493" t="s">
        <v>22</v>
      </c>
      <c r="K2493">
        <v>12.8</v>
      </c>
      <c r="L2493">
        <v>114.6</v>
      </c>
      <c r="M2493" t="s">
        <v>220</v>
      </c>
      <c r="N2493">
        <v>114.6</v>
      </c>
      <c r="P2493" cm="1">
        <f t="array" ref="P2493">IF(Q2493&gt;0,INDEX(Q2493:Q24217,MATCH(TRUE,INDEX(Q2493:Q24217="",,),0)-1),"")</f>
        <v>4</v>
      </c>
      <c r="Q2493">
        <v>4</v>
      </c>
      <c r="R2493">
        <f t="shared" si="41"/>
        <v>0</v>
      </c>
    </row>
    <row r="2494" spans="1:18" x14ac:dyDescent="0.3">
      <c r="A2494" t="s">
        <v>266</v>
      </c>
      <c r="B2494" s="1">
        <v>38378</v>
      </c>
      <c r="C2494" t="s">
        <v>16</v>
      </c>
      <c r="D2494" t="s">
        <v>277</v>
      </c>
      <c r="E2494" t="s">
        <v>278</v>
      </c>
      <c r="G2494" t="s">
        <v>19</v>
      </c>
      <c r="H2494" t="s">
        <v>99</v>
      </c>
      <c r="I2494" t="s">
        <v>26</v>
      </c>
      <c r="J2494" t="s">
        <v>27</v>
      </c>
      <c r="K2494">
        <v>42.1</v>
      </c>
      <c r="L2494">
        <v>18.399999999999999</v>
      </c>
      <c r="M2494" t="s">
        <v>220</v>
      </c>
      <c r="N2494">
        <v>18.399999999999999</v>
      </c>
      <c r="P2494" cm="1">
        <f t="array" ref="P2494">IF(Q2494&gt;0,INDEX(Q2494:Q24218,MATCH(TRUE,INDEX(Q2494:Q24218="",,),0)-1),"")</f>
        <v>4</v>
      </c>
      <c r="Q2494">
        <v>4</v>
      </c>
      <c r="R2494">
        <f t="shared" si="41"/>
        <v>0</v>
      </c>
    </row>
    <row r="2495" spans="1:18" x14ac:dyDescent="0.3">
      <c r="A2495" t="s">
        <v>266</v>
      </c>
      <c r="B2495" s="1">
        <v>38378</v>
      </c>
      <c r="C2495" t="s">
        <v>16</v>
      </c>
      <c r="D2495" t="s">
        <v>277</v>
      </c>
      <c r="E2495" t="s">
        <v>278</v>
      </c>
      <c r="G2495" t="s">
        <v>19</v>
      </c>
      <c r="H2495" t="s">
        <v>64</v>
      </c>
      <c r="I2495" t="s">
        <v>26</v>
      </c>
      <c r="J2495" t="s">
        <v>27</v>
      </c>
      <c r="K2495">
        <v>178.3</v>
      </c>
      <c r="L2495">
        <v>15.1</v>
      </c>
      <c r="M2495" t="s">
        <v>220</v>
      </c>
      <c r="N2495">
        <v>15.1</v>
      </c>
      <c r="P2495" cm="1">
        <f t="array" ref="P2495">IF(Q2495&gt;0,INDEX(Q2495:Q24219,MATCH(TRUE,INDEX(Q2495:Q24219="",,),0)-1),"")</f>
        <v>4</v>
      </c>
      <c r="Q2495">
        <v>4</v>
      </c>
      <c r="R2495">
        <f t="shared" si="41"/>
        <v>0</v>
      </c>
    </row>
    <row r="2496" spans="1:18" x14ac:dyDescent="0.3">
      <c r="A2496" t="s">
        <v>266</v>
      </c>
      <c r="B2496" s="1">
        <v>38378</v>
      </c>
      <c r="C2496" t="s">
        <v>16</v>
      </c>
      <c r="D2496" t="s">
        <v>277</v>
      </c>
      <c r="E2496" t="s">
        <v>278</v>
      </c>
      <c r="G2496" s="6" t="s">
        <v>29</v>
      </c>
      <c r="H2496" t="s">
        <v>30</v>
      </c>
      <c r="I2496" t="s">
        <v>21</v>
      </c>
      <c r="J2496" t="s">
        <v>22</v>
      </c>
      <c r="K2496">
        <v>1</v>
      </c>
      <c r="L2496">
        <v>170.85</v>
      </c>
      <c r="M2496" t="s">
        <v>220</v>
      </c>
      <c r="N2496">
        <v>170.85</v>
      </c>
      <c r="P2496" cm="1">
        <f t="array" ref="P2496">IF(Q2496&gt;0,INDEX(Q2496:Q24220,MATCH(TRUE,INDEX(Q2496:Q24220="",,),0)-1),"")</f>
        <v>4</v>
      </c>
      <c r="Q2496">
        <v>4</v>
      </c>
      <c r="R2496">
        <f t="shared" si="41"/>
        <v>0</v>
      </c>
    </row>
    <row r="2497" spans="1:18" x14ac:dyDescent="0.3">
      <c r="A2497" t="s">
        <v>266</v>
      </c>
      <c r="B2497" s="1">
        <v>38378</v>
      </c>
      <c r="C2497" t="s">
        <v>16</v>
      </c>
      <c r="D2497" t="s">
        <v>277</v>
      </c>
      <c r="E2497" t="s">
        <v>278</v>
      </c>
      <c r="G2497" s="6" t="s">
        <v>29</v>
      </c>
      <c r="H2497" t="s">
        <v>214</v>
      </c>
      <c r="I2497" t="s">
        <v>21</v>
      </c>
      <c r="J2497" t="s">
        <v>22</v>
      </c>
      <c r="K2497">
        <v>2.8</v>
      </c>
      <c r="L2497">
        <v>78.400000000000006</v>
      </c>
      <c r="M2497" t="s">
        <v>220</v>
      </c>
      <c r="N2497">
        <v>78.400000000000006</v>
      </c>
      <c r="P2497" cm="1">
        <f t="array" ref="P2497">IF(Q2497&gt;0,INDEX(Q2497:Q24221,MATCH(TRUE,INDEX(Q2497:Q24221="",,),0)-1),"")</f>
        <v>4</v>
      </c>
      <c r="Q2497">
        <v>4</v>
      </c>
      <c r="R2497">
        <f t="shared" si="41"/>
        <v>0</v>
      </c>
    </row>
    <row r="2498" spans="1:18" x14ac:dyDescent="0.3">
      <c r="A2498" t="s">
        <v>266</v>
      </c>
      <c r="B2498" s="1">
        <v>38378</v>
      </c>
      <c r="C2498" t="s">
        <v>16</v>
      </c>
      <c r="D2498" t="s">
        <v>277</v>
      </c>
      <c r="E2498" t="s">
        <v>278</v>
      </c>
      <c r="G2498" s="6" t="s">
        <v>29</v>
      </c>
      <c r="H2498" t="s">
        <v>99</v>
      </c>
      <c r="I2498" t="s">
        <v>21</v>
      </c>
      <c r="J2498" t="s">
        <v>22</v>
      </c>
      <c r="K2498">
        <v>4.7</v>
      </c>
      <c r="L2498">
        <v>91.9</v>
      </c>
      <c r="M2498" t="s">
        <v>220</v>
      </c>
      <c r="N2498">
        <v>91.9</v>
      </c>
      <c r="P2498" cm="1">
        <f t="array" ref="P2498">IF(Q2498&gt;0,INDEX(Q2498:Q24222,MATCH(TRUE,INDEX(Q2498:Q24222="",,),0)-1),"")</f>
        <v>4</v>
      </c>
      <c r="Q2498">
        <v>4</v>
      </c>
      <c r="R2498">
        <f t="shared" si="41"/>
        <v>0</v>
      </c>
    </row>
    <row r="2499" spans="1:18" x14ac:dyDescent="0.3">
      <c r="A2499" t="s">
        <v>266</v>
      </c>
      <c r="B2499" s="1">
        <v>38378</v>
      </c>
      <c r="C2499" t="s">
        <v>16</v>
      </c>
      <c r="D2499" t="s">
        <v>277</v>
      </c>
      <c r="E2499" t="s">
        <v>278</v>
      </c>
      <c r="G2499" s="6" t="s">
        <v>29</v>
      </c>
      <c r="H2499" t="s">
        <v>206</v>
      </c>
      <c r="I2499" t="s">
        <v>26</v>
      </c>
      <c r="J2499" t="s">
        <v>27</v>
      </c>
      <c r="K2499">
        <v>20.5</v>
      </c>
      <c r="L2499">
        <v>5.5</v>
      </c>
      <c r="M2499" t="s">
        <v>220</v>
      </c>
      <c r="N2499">
        <v>5.5</v>
      </c>
      <c r="P2499" cm="1">
        <f t="array" ref="P2499">IF(Q2499&gt;0,INDEX(Q2499:Q24223,MATCH(TRUE,INDEX(Q2499:Q24223="",,),0)-1),"")</f>
        <v>4</v>
      </c>
      <c r="Q2499">
        <v>4</v>
      </c>
      <c r="R2499">
        <f t="shared" si="41"/>
        <v>0</v>
      </c>
    </row>
    <row r="2500" spans="1:18" x14ac:dyDescent="0.3">
      <c r="P2500" t="str" cm="1">
        <f t="array" ref="P2500">IF(Q2500&gt;0,INDEX(Q2500:Q24224,MATCH(TRUE,INDEX(Q2500:Q24224="",,),0)-1),"")</f>
        <v/>
      </c>
      <c r="R2500" t="str">
        <f t="shared" si="41"/>
        <v/>
      </c>
    </row>
    <row r="2501" spans="1:18" x14ac:dyDescent="0.3">
      <c r="A2501" t="s">
        <v>266</v>
      </c>
      <c r="B2501" s="1">
        <v>38378</v>
      </c>
      <c r="C2501" t="s">
        <v>16</v>
      </c>
      <c r="D2501" t="s">
        <v>279</v>
      </c>
      <c r="E2501" t="s">
        <v>280</v>
      </c>
      <c r="G2501" t="s">
        <v>19</v>
      </c>
      <c r="H2501" t="s">
        <v>53</v>
      </c>
      <c r="I2501" t="s">
        <v>26</v>
      </c>
      <c r="J2501" t="s">
        <v>27</v>
      </c>
      <c r="K2501">
        <v>1409</v>
      </c>
      <c r="L2501">
        <v>34.5</v>
      </c>
      <c r="M2501" t="s">
        <v>276</v>
      </c>
      <c r="N2501">
        <v>57.25</v>
      </c>
      <c r="O2501" t="s">
        <v>24</v>
      </c>
      <c r="P2501" cm="1">
        <f t="array" ref="P2501">IF(Q2501&gt;0,INDEX(Q2501:Q24225,MATCH(TRUE,INDEX(Q2501:Q24225="",,),0)-1),"")</f>
        <v>3</v>
      </c>
      <c r="Q2501">
        <v>1</v>
      </c>
      <c r="R2501">
        <f t="shared" si="41"/>
        <v>0</v>
      </c>
    </row>
    <row r="2502" spans="1:18" x14ac:dyDescent="0.3">
      <c r="A2502" t="s">
        <v>266</v>
      </c>
      <c r="B2502" s="1">
        <v>38378</v>
      </c>
      <c r="C2502" t="s">
        <v>16</v>
      </c>
      <c r="D2502" t="s">
        <v>279</v>
      </c>
      <c r="E2502" t="s">
        <v>280</v>
      </c>
      <c r="G2502" t="s">
        <v>19</v>
      </c>
      <c r="H2502" t="s">
        <v>70</v>
      </c>
      <c r="I2502" t="s">
        <v>26</v>
      </c>
      <c r="J2502" t="s">
        <v>27</v>
      </c>
      <c r="K2502">
        <v>263</v>
      </c>
      <c r="L2502">
        <v>34.200000000000003</v>
      </c>
      <c r="M2502" t="s">
        <v>276</v>
      </c>
      <c r="N2502">
        <v>49</v>
      </c>
      <c r="O2502" t="s">
        <v>24</v>
      </c>
      <c r="P2502" cm="1">
        <f t="array" ref="P2502">IF(Q2502&gt;0,INDEX(Q2502:Q24226,MATCH(TRUE,INDEX(Q2502:Q24226="",,),0)-1),"")</f>
        <v>3</v>
      </c>
      <c r="Q2502">
        <v>1</v>
      </c>
      <c r="R2502">
        <f t="shared" si="41"/>
        <v>0</v>
      </c>
    </row>
    <row r="2503" spans="1:18" x14ac:dyDescent="0.3">
      <c r="A2503" t="s">
        <v>266</v>
      </c>
      <c r="B2503" s="1">
        <v>38378</v>
      </c>
      <c r="C2503" t="s">
        <v>16</v>
      </c>
      <c r="D2503" t="s">
        <v>279</v>
      </c>
      <c r="E2503" t="s">
        <v>280</v>
      </c>
      <c r="G2503" t="s">
        <v>19</v>
      </c>
      <c r="H2503" t="s">
        <v>64</v>
      </c>
      <c r="I2503" t="s">
        <v>26</v>
      </c>
      <c r="J2503" t="s">
        <v>27</v>
      </c>
      <c r="K2503">
        <v>422</v>
      </c>
      <c r="L2503">
        <v>18.399999999999999</v>
      </c>
      <c r="M2503" t="s">
        <v>276</v>
      </c>
      <c r="N2503">
        <v>53</v>
      </c>
      <c r="O2503" t="s">
        <v>24</v>
      </c>
      <c r="P2503" cm="1">
        <f t="array" ref="P2503">IF(Q2503&gt;0,INDEX(Q2503:Q24227,MATCH(TRUE,INDEX(Q2503:Q24227="",,),0)-1),"")</f>
        <v>3</v>
      </c>
      <c r="Q2503">
        <v>1</v>
      </c>
      <c r="R2503">
        <f t="shared" si="41"/>
        <v>0</v>
      </c>
    </row>
    <row r="2504" spans="1:18" x14ac:dyDescent="0.3">
      <c r="A2504" t="s">
        <v>266</v>
      </c>
      <c r="B2504" s="1">
        <v>38378</v>
      </c>
      <c r="C2504" t="s">
        <v>16</v>
      </c>
      <c r="D2504" t="s">
        <v>279</v>
      </c>
      <c r="E2504" t="s">
        <v>280</v>
      </c>
      <c r="G2504" s="6" t="s">
        <v>29</v>
      </c>
      <c r="H2504" t="s">
        <v>194</v>
      </c>
      <c r="I2504" t="s">
        <v>21</v>
      </c>
      <c r="J2504" t="s">
        <v>22</v>
      </c>
      <c r="K2504">
        <v>10.9</v>
      </c>
      <c r="L2504">
        <v>432</v>
      </c>
      <c r="M2504" t="s">
        <v>276</v>
      </c>
      <c r="N2504">
        <v>432</v>
      </c>
      <c r="O2504" t="s">
        <v>24</v>
      </c>
      <c r="P2504" cm="1">
        <f t="array" ref="P2504">IF(Q2504&gt;0,INDEX(Q2504:Q24228,MATCH(TRUE,INDEX(Q2504:Q24228="",,),0)-1),"")</f>
        <v>3</v>
      </c>
      <c r="Q2504">
        <v>1</v>
      </c>
      <c r="R2504">
        <f t="shared" si="41"/>
        <v>0</v>
      </c>
    </row>
    <row r="2505" spans="1:18" x14ac:dyDescent="0.3">
      <c r="A2505" t="s">
        <v>266</v>
      </c>
      <c r="B2505" s="1">
        <v>38378</v>
      </c>
      <c r="C2505" t="s">
        <v>16</v>
      </c>
      <c r="D2505" t="s">
        <v>279</v>
      </c>
      <c r="E2505" t="s">
        <v>280</v>
      </c>
      <c r="G2505" s="6" t="s">
        <v>29</v>
      </c>
      <c r="H2505" t="s">
        <v>206</v>
      </c>
      <c r="I2505" t="s">
        <v>21</v>
      </c>
      <c r="J2505" t="s">
        <v>22</v>
      </c>
      <c r="K2505">
        <v>9.6999999999999993</v>
      </c>
      <c r="L2505">
        <v>152</v>
      </c>
      <c r="M2505" t="s">
        <v>276</v>
      </c>
      <c r="N2505">
        <v>152</v>
      </c>
      <c r="O2505" t="s">
        <v>24</v>
      </c>
      <c r="P2505" cm="1">
        <f t="array" ref="P2505">IF(Q2505&gt;0,INDEX(Q2505:Q24229,MATCH(TRUE,INDEX(Q2505:Q24229="",,),0)-1),"")</f>
        <v>3</v>
      </c>
      <c r="Q2505">
        <v>1</v>
      </c>
      <c r="R2505">
        <f t="shared" si="41"/>
        <v>0</v>
      </c>
    </row>
    <row r="2506" spans="1:18" x14ac:dyDescent="0.3">
      <c r="A2506" t="s">
        <v>266</v>
      </c>
      <c r="B2506" s="1">
        <v>38378</v>
      </c>
      <c r="C2506" t="s">
        <v>16</v>
      </c>
      <c r="D2506" t="s">
        <v>279</v>
      </c>
      <c r="E2506" t="s">
        <v>280</v>
      </c>
      <c r="G2506" s="6" t="s">
        <v>29</v>
      </c>
      <c r="H2506" t="s">
        <v>99</v>
      </c>
      <c r="I2506" t="s">
        <v>21</v>
      </c>
      <c r="J2506" t="s">
        <v>22</v>
      </c>
      <c r="K2506">
        <v>11</v>
      </c>
      <c r="L2506">
        <v>122</v>
      </c>
      <c r="M2506" t="s">
        <v>276</v>
      </c>
      <c r="N2506">
        <v>122</v>
      </c>
      <c r="O2506" t="s">
        <v>24</v>
      </c>
      <c r="P2506" cm="1">
        <f t="array" ref="P2506">IF(Q2506&gt;0,INDEX(Q2506:Q24230,MATCH(TRUE,INDEX(Q2506:Q24230="",,),0)-1),"")</f>
        <v>3</v>
      </c>
      <c r="Q2506">
        <v>1</v>
      </c>
      <c r="R2506">
        <f t="shared" si="41"/>
        <v>0</v>
      </c>
    </row>
    <row r="2507" spans="1:18" x14ac:dyDescent="0.3">
      <c r="A2507" t="s">
        <v>266</v>
      </c>
      <c r="B2507" s="1">
        <v>38378</v>
      </c>
      <c r="C2507" t="s">
        <v>16</v>
      </c>
      <c r="D2507" t="s">
        <v>279</v>
      </c>
      <c r="E2507" t="s">
        <v>280</v>
      </c>
      <c r="G2507" s="6" t="s">
        <v>29</v>
      </c>
      <c r="H2507" t="s">
        <v>64</v>
      </c>
      <c r="I2507" t="s">
        <v>21</v>
      </c>
      <c r="J2507" t="s">
        <v>22</v>
      </c>
      <c r="K2507">
        <v>33.6</v>
      </c>
      <c r="L2507">
        <v>158</v>
      </c>
      <c r="M2507" t="s">
        <v>276</v>
      </c>
      <c r="N2507">
        <v>158</v>
      </c>
      <c r="O2507" t="s">
        <v>24</v>
      </c>
      <c r="P2507" cm="1">
        <f t="array" ref="P2507">IF(Q2507&gt;0,INDEX(Q2507:Q24231,MATCH(TRUE,INDEX(Q2507:Q24231="",,),0)-1),"")</f>
        <v>3</v>
      </c>
      <c r="Q2507">
        <v>1</v>
      </c>
      <c r="R2507">
        <f t="shared" si="41"/>
        <v>0</v>
      </c>
    </row>
    <row r="2508" spans="1:18" x14ac:dyDescent="0.3">
      <c r="A2508" t="s">
        <v>266</v>
      </c>
      <c r="B2508" s="1">
        <v>38378</v>
      </c>
      <c r="C2508" t="s">
        <v>16</v>
      </c>
      <c r="D2508" t="s">
        <v>279</v>
      </c>
      <c r="E2508" t="s">
        <v>280</v>
      </c>
      <c r="G2508" s="6" t="s">
        <v>29</v>
      </c>
      <c r="H2508" t="s">
        <v>206</v>
      </c>
      <c r="I2508" t="s">
        <v>26</v>
      </c>
      <c r="J2508" t="s">
        <v>27</v>
      </c>
      <c r="K2508">
        <v>36</v>
      </c>
      <c r="L2508">
        <v>7.25</v>
      </c>
      <c r="M2508" t="s">
        <v>276</v>
      </c>
      <c r="N2508">
        <v>7.25</v>
      </c>
      <c r="O2508" t="s">
        <v>24</v>
      </c>
      <c r="P2508" cm="1">
        <f t="array" ref="P2508">IF(Q2508&gt;0,INDEX(Q2508:Q24232,MATCH(TRUE,INDEX(Q2508:Q24232="",,),0)-1),"")</f>
        <v>3</v>
      </c>
      <c r="Q2508">
        <v>1</v>
      </c>
      <c r="R2508">
        <f t="shared" si="41"/>
        <v>0</v>
      </c>
    </row>
    <row r="2509" spans="1:18" x14ac:dyDescent="0.3">
      <c r="A2509" t="s">
        <v>266</v>
      </c>
      <c r="B2509" s="1">
        <v>38378</v>
      </c>
      <c r="C2509" t="s">
        <v>16</v>
      </c>
      <c r="D2509" t="s">
        <v>279</v>
      </c>
      <c r="E2509" t="s">
        <v>280</v>
      </c>
      <c r="G2509" s="6" t="s">
        <v>29</v>
      </c>
      <c r="H2509" t="s">
        <v>99</v>
      </c>
      <c r="I2509" t="s">
        <v>26</v>
      </c>
      <c r="J2509" t="s">
        <v>27</v>
      </c>
      <c r="K2509">
        <v>75</v>
      </c>
      <c r="L2509">
        <v>22.4</v>
      </c>
      <c r="M2509" t="s">
        <v>276</v>
      </c>
      <c r="N2509">
        <v>22.4</v>
      </c>
      <c r="O2509" t="s">
        <v>24</v>
      </c>
      <c r="P2509" cm="1">
        <f t="array" ref="P2509">IF(Q2509&gt;0,INDEX(Q2509:Q24233,MATCH(TRUE,INDEX(Q2509:Q24233="",,),0)-1),"")</f>
        <v>3</v>
      </c>
      <c r="Q2509">
        <v>1</v>
      </c>
      <c r="R2509">
        <f t="shared" si="41"/>
        <v>0</v>
      </c>
    </row>
    <row r="2510" spans="1:18" x14ac:dyDescent="0.3">
      <c r="A2510" t="s">
        <v>266</v>
      </c>
      <c r="B2510" s="1">
        <v>38378</v>
      </c>
      <c r="C2510" t="s">
        <v>16</v>
      </c>
      <c r="D2510" t="s">
        <v>279</v>
      </c>
      <c r="E2510" t="s">
        <v>280</v>
      </c>
      <c r="G2510" t="s">
        <v>19</v>
      </c>
      <c r="H2510" t="s">
        <v>53</v>
      </c>
      <c r="I2510" t="s">
        <v>26</v>
      </c>
      <c r="J2510" t="s">
        <v>27</v>
      </c>
      <c r="K2510">
        <v>1409</v>
      </c>
      <c r="L2510">
        <v>34.5</v>
      </c>
      <c r="M2510" t="s">
        <v>232</v>
      </c>
      <c r="N2510">
        <v>55.72</v>
      </c>
      <c r="P2510" cm="1">
        <f t="array" ref="P2510">IF(Q2510&gt;0,INDEX(Q2510:Q24234,MATCH(TRUE,INDEX(Q2510:Q24234="",,),0)-1),"")</f>
        <v>3</v>
      </c>
      <c r="Q2510">
        <v>2</v>
      </c>
      <c r="R2510">
        <f t="shared" si="41"/>
        <v>0</v>
      </c>
    </row>
    <row r="2511" spans="1:18" x14ac:dyDescent="0.3">
      <c r="A2511" t="s">
        <v>266</v>
      </c>
      <c r="B2511" s="1">
        <v>38378</v>
      </c>
      <c r="C2511" t="s">
        <v>16</v>
      </c>
      <c r="D2511" t="s">
        <v>279</v>
      </c>
      <c r="E2511" t="s">
        <v>280</v>
      </c>
      <c r="G2511" t="s">
        <v>19</v>
      </c>
      <c r="H2511" t="s">
        <v>70</v>
      </c>
      <c r="I2511" t="s">
        <v>26</v>
      </c>
      <c r="J2511" t="s">
        <v>27</v>
      </c>
      <c r="K2511">
        <v>263</v>
      </c>
      <c r="L2511">
        <v>34.200000000000003</v>
      </c>
      <c r="M2511" t="s">
        <v>232</v>
      </c>
      <c r="N2511">
        <v>39.15</v>
      </c>
      <c r="P2511" cm="1">
        <f t="array" ref="P2511">IF(Q2511&gt;0,INDEX(Q2511:Q24235,MATCH(TRUE,INDEX(Q2511:Q24235="",,),0)-1),"")</f>
        <v>3</v>
      </c>
      <c r="Q2511">
        <v>2</v>
      </c>
      <c r="R2511">
        <f t="shared" si="41"/>
        <v>0</v>
      </c>
    </row>
    <row r="2512" spans="1:18" x14ac:dyDescent="0.3">
      <c r="A2512" t="s">
        <v>266</v>
      </c>
      <c r="B2512" s="1">
        <v>38378</v>
      </c>
      <c r="C2512" t="s">
        <v>16</v>
      </c>
      <c r="D2512" t="s">
        <v>279</v>
      </c>
      <c r="E2512" t="s">
        <v>280</v>
      </c>
      <c r="G2512" t="s">
        <v>19</v>
      </c>
      <c r="H2512" t="s">
        <v>64</v>
      </c>
      <c r="I2512" t="s">
        <v>26</v>
      </c>
      <c r="J2512" t="s">
        <v>27</v>
      </c>
      <c r="K2512">
        <v>422</v>
      </c>
      <c r="L2512">
        <v>18.399999999999999</v>
      </c>
      <c r="M2512" t="s">
        <v>232</v>
      </c>
      <c r="N2512">
        <v>38.270000000000003</v>
      </c>
      <c r="P2512" cm="1">
        <f t="array" ref="P2512">IF(Q2512&gt;0,INDEX(Q2512:Q24236,MATCH(TRUE,INDEX(Q2512:Q24236="",,),0)-1),"")</f>
        <v>3</v>
      </c>
      <c r="Q2512">
        <v>2</v>
      </c>
      <c r="R2512">
        <f t="shared" si="41"/>
        <v>0</v>
      </c>
    </row>
    <row r="2513" spans="1:18" x14ac:dyDescent="0.3">
      <c r="A2513" t="s">
        <v>266</v>
      </c>
      <c r="B2513" s="1">
        <v>38378</v>
      </c>
      <c r="C2513" t="s">
        <v>16</v>
      </c>
      <c r="D2513" t="s">
        <v>279</v>
      </c>
      <c r="E2513" t="s">
        <v>280</v>
      </c>
      <c r="G2513" s="6" t="s">
        <v>29</v>
      </c>
      <c r="H2513" t="s">
        <v>194</v>
      </c>
      <c r="I2513" t="s">
        <v>21</v>
      </c>
      <c r="J2513" t="s">
        <v>22</v>
      </c>
      <c r="K2513">
        <v>10.9</v>
      </c>
      <c r="L2513">
        <v>432</v>
      </c>
      <c r="M2513" t="s">
        <v>232</v>
      </c>
      <c r="N2513">
        <v>432</v>
      </c>
      <c r="P2513" cm="1">
        <f t="array" ref="P2513">IF(Q2513&gt;0,INDEX(Q2513:Q24237,MATCH(TRUE,INDEX(Q2513:Q24237="",,),0)-1),"")</f>
        <v>3</v>
      </c>
      <c r="Q2513">
        <v>2</v>
      </c>
      <c r="R2513">
        <f t="shared" si="41"/>
        <v>0</v>
      </c>
    </row>
    <row r="2514" spans="1:18" x14ac:dyDescent="0.3">
      <c r="A2514" t="s">
        <v>266</v>
      </c>
      <c r="B2514" s="1">
        <v>38378</v>
      </c>
      <c r="C2514" t="s">
        <v>16</v>
      </c>
      <c r="D2514" t="s">
        <v>279</v>
      </c>
      <c r="E2514" t="s">
        <v>280</v>
      </c>
      <c r="G2514" s="6" t="s">
        <v>29</v>
      </c>
      <c r="H2514" t="s">
        <v>206</v>
      </c>
      <c r="I2514" t="s">
        <v>21</v>
      </c>
      <c r="J2514" t="s">
        <v>22</v>
      </c>
      <c r="K2514">
        <v>9.6999999999999993</v>
      </c>
      <c r="L2514">
        <v>152</v>
      </c>
      <c r="M2514" t="s">
        <v>232</v>
      </c>
      <c r="N2514">
        <v>152</v>
      </c>
      <c r="P2514" cm="1">
        <f t="array" ref="P2514">IF(Q2514&gt;0,INDEX(Q2514:Q24238,MATCH(TRUE,INDEX(Q2514:Q24238="",,),0)-1),"")</f>
        <v>3</v>
      </c>
      <c r="Q2514">
        <v>2</v>
      </c>
      <c r="R2514">
        <f t="shared" si="41"/>
        <v>0</v>
      </c>
    </row>
    <row r="2515" spans="1:18" x14ac:dyDescent="0.3">
      <c r="A2515" t="s">
        <v>266</v>
      </c>
      <c r="B2515" s="1">
        <v>38378</v>
      </c>
      <c r="C2515" t="s">
        <v>16</v>
      </c>
      <c r="D2515" t="s">
        <v>279</v>
      </c>
      <c r="E2515" t="s">
        <v>280</v>
      </c>
      <c r="G2515" s="6" t="s">
        <v>29</v>
      </c>
      <c r="H2515" t="s">
        <v>99</v>
      </c>
      <c r="I2515" t="s">
        <v>21</v>
      </c>
      <c r="J2515" t="s">
        <v>22</v>
      </c>
      <c r="K2515">
        <v>11</v>
      </c>
      <c r="L2515">
        <v>122</v>
      </c>
      <c r="M2515" t="s">
        <v>232</v>
      </c>
      <c r="N2515">
        <v>122</v>
      </c>
      <c r="P2515" cm="1">
        <f t="array" ref="P2515">IF(Q2515&gt;0,INDEX(Q2515:Q24239,MATCH(TRUE,INDEX(Q2515:Q24239="",,),0)-1),"")</f>
        <v>3</v>
      </c>
      <c r="Q2515">
        <v>2</v>
      </c>
      <c r="R2515">
        <f t="shared" si="41"/>
        <v>0</v>
      </c>
    </row>
    <row r="2516" spans="1:18" x14ac:dyDescent="0.3">
      <c r="A2516" t="s">
        <v>266</v>
      </c>
      <c r="B2516" s="1">
        <v>38378</v>
      </c>
      <c r="C2516" t="s">
        <v>16</v>
      </c>
      <c r="D2516" t="s">
        <v>279</v>
      </c>
      <c r="E2516" t="s">
        <v>280</v>
      </c>
      <c r="G2516" s="6" t="s">
        <v>29</v>
      </c>
      <c r="H2516" t="s">
        <v>64</v>
      </c>
      <c r="I2516" t="s">
        <v>21</v>
      </c>
      <c r="J2516" t="s">
        <v>22</v>
      </c>
      <c r="K2516">
        <v>33.6</v>
      </c>
      <c r="L2516">
        <v>158</v>
      </c>
      <c r="M2516" t="s">
        <v>232</v>
      </c>
      <c r="N2516">
        <v>158</v>
      </c>
      <c r="P2516" cm="1">
        <f t="array" ref="P2516">IF(Q2516&gt;0,INDEX(Q2516:Q24240,MATCH(TRUE,INDEX(Q2516:Q24240="",,),0)-1),"")</f>
        <v>3</v>
      </c>
      <c r="Q2516">
        <v>2</v>
      </c>
      <c r="R2516">
        <f t="shared" si="41"/>
        <v>0</v>
      </c>
    </row>
    <row r="2517" spans="1:18" x14ac:dyDescent="0.3">
      <c r="A2517" t="s">
        <v>266</v>
      </c>
      <c r="B2517" s="1">
        <v>38378</v>
      </c>
      <c r="C2517" t="s">
        <v>16</v>
      </c>
      <c r="D2517" t="s">
        <v>279</v>
      </c>
      <c r="E2517" t="s">
        <v>280</v>
      </c>
      <c r="G2517" s="6" t="s">
        <v>29</v>
      </c>
      <c r="H2517" t="s">
        <v>206</v>
      </c>
      <c r="I2517" t="s">
        <v>26</v>
      </c>
      <c r="J2517" t="s">
        <v>27</v>
      </c>
      <c r="K2517">
        <v>36</v>
      </c>
      <c r="L2517">
        <v>7.25</v>
      </c>
      <c r="M2517" t="s">
        <v>232</v>
      </c>
      <c r="N2517">
        <v>7.25</v>
      </c>
      <c r="P2517" cm="1">
        <f t="array" ref="P2517">IF(Q2517&gt;0,INDEX(Q2517:Q24241,MATCH(TRUE,INDEX(Q2517:Q24241="",,),0)-1),"")</f>
        <v>3</v>
      </c>
      <c r="Q2517">
        <v>2</v>
      </c>
      <c r="R2517">
        <f t="shared" si="41"/>
        <v>0</v>
      </c>
    </row>
    <row r="2518" spans="1:18" x14ac:dyDescent="0.3">
      <c r="A2518" t="s">
        <v>266</v>
      </c>
      <c r="B2518" s="1">
        <v>38378</v>
      </c>
      <c r="C2518" t="s">
        <v>16</v>
      </c>
      <c r="D2518" t="s">
        <v>279</v>
      </c>
      <c r="E2518" t="s">
        <v>280</v>
      </c>
      <c r="G2518" s="6" t="s">
        <v>29</v>
      </c>
      <c r="H2518" t="s">
        <v>99</v>
      </c>
      <c r="I2518" t="s">
        <v>26</v>
      </c>
      <c r="J2518" t="s">
        <v>27</v>
      </c>
      <c r="K2518">
        <v>75</v>
      </c>
      <c r="L2518">
        <v>22.4</v>
      </c>
      <c r="M2518" t="s">
        <v>232</v>
      </c>
      <c r="N2518">
        <v>22.4</v>
      </c>
      <c r="P2518" cm="1">
        <f t="array" ref="P2518">IF(Q2518&gt;0,INDEX(Q2518:Q24242,MATCH(TRUE,INDEX(Q2518:Q24242="",,),0)-1),"")</f>
        <v>3</v>
      </c>
      <c r="Q2518">
        <v>2</v>
      </c>
      <c r="R2518">
        <f t="shared" si="41"/>
        <v>0</v>
      </c>
    </row>
    <row r="2519" spans="1:18" x14ac:dyDescent="0.3">
      <c r="A2519" t="s">
        <v>266</v>
      </c>
      <c r="B2519" s="1">
        <v>38378</v>
      </c>
      <c r="C2519" t="s">
        <v>16</v>
      </c>
      <c r="D2519" t="s">
        <v>279</v>
      </c>
      <c r="E2519" t="s">
        <v>280</v>
      </c>
      <c r="G2519" t="s">
        <v>19</v>
      </c>
      <c r="H2519" t="s">
        <v>53</v>
      </c>
      <c r="I2519" t="s">
        <v>26</v>
      </c>
      <c r="J2519" t="s">
        <v>27</v>
      </c>
      <c r="K2519">
        <v>1409</v>
      </c>
      <c r="L2519">
        <v>34.5</v>
      </c>
      <c r="M2519" t="s">
        <v>270</v>
      </c>
      <c r="N2519">
        <v>49</v>
      </c>
      <c r="P2519" cm="1">
        <f t="array" ref="P2519">IF(Q2519&gt;0,INDEX(Q2519:Q24243,MATCH(TRUE,INDEX(Q2519:Q24243="",,),0)-1),"")</f>
        <v>3</v>
      </c>
      <c r="Q2519">
        <v>3</v>
      </c>
      <c r="R2519">
        <f t="shared" si="41"/>
        <v>0</v>
      </c>
    </row>
    <row r="2520" spans="1:18" x14ac:dyDescent="0.3">
      <c r="A2520" t="s">
        <v>266</v>
      </c>
      <c r="B2520" s="1">
        <v>38378</v>
      </c>
      <c r="C2520" t="s">
        <v>16</v>
      </c>
      <c r="D2520" t="s">
        <v>279</v>
      </c>
      <c r="E2520" t="s">
        <v>280</v>
      </c>
      <c r="G2520" t="s">
        <v>19</v>
      </c>
      <c r="H2520" t="s">
        <v>70</v>
      </c>
      <c r="I2520" t="s">
        <v>26</v>
      </c>
      <c r="J2520" t="s">
        <v>27</v>
      </c>
      <c r="K2520">
        <v>263</v>
      </c>
      <c r="L2520">
        <v>34.200000000000003</v>
      </c>
      <c r="M2520" t="s">
        <v>270</v>
      </c>
      <c r="N2520">
        <v>41</v>
      </c>
      <c r="P2520" cm="1">
        <f t="array" ref="P2520">IF(Q2520&gt;0,INDEX(Q2520:Q24244,MATCH(TRUE,INDEX(Q2520:Q24244="",,),0)-1),"")</f>
        <v>3</v>
      </c>
      <c r="Q2520">
        <v>3</v>
      </c>
      <c r="R2520">
        <f t="shared" si="41"/>
        <v>0</v>
      </c>
    </row>
    <row r="2521" spans="1:18" x14ac:dyDescent="0.3">
      <c r="A2521" t="s">
        <v>266</v>
      </c>
      <c r="B2521" s="1">
        <v>38378</v>
      </c>
      <c r="C2521" t="s">
        <v>16</v>
      </c>
      <c r="D2521" t="s">
        <v>279</v>
      </c>
      <c r="E2521" t="s">
        <v>280</v>
      </c>
      <c r="G2521" t="s">
        <v>19</v>
      </c>
      <c r="H2521" t="s">
        <v>64</v>
      </c>
      <c r="I2521" t="s">
        <v>26</v>
      </c>
      <c r="J2521" t="s">
        <v>27</v>
      </c>
      <c r="K2521">
        <v>422</v>
      </c>
      <c r="L2521">
        <v>18.399999999999999</v>
      </c>
      <c r="M2521" t="s">
        <v>270</v>
      </c>
      <c r="N2521">
        <v>42.28</v>
      </c>
      <c r="P2521" cm="1">
        <f t="array" ref="P2521">IF(Q2521&gt;0,INDEX(Q2521:Q24245,MATCH(TRUE,INDEX(Q2521:Q24245="",,),0)-1),"")</f>
        <v>3</v>
      </c>
      <c r="Q2521">
        <v>3</v>
      </c>
      <c r="R2521">
        <f t="shared" si="41"/>
        <v>0</v>
      </c>
    </row>
    <row r="2522" spans="1:18" x14ac:dyDescent="0.3">
      <c r="A2522" t="s">
        <v>266</v>
      </c>
      <c r="B2522" s="1">
        <v>38378</v>
      </c>
      <c r="C2522" t="s">
        <v>16</v>
      </c>
      <c r="D2522" t="s">
        <v>279</v>
      </c>
      <c r="E2522" t="s">
        <v>280</v>
      </c>
      <c r="G2522" s="6" t="s">
        <v>29</v>
      </c>
      <c r="H2522" t="s">
        <v>194</v>
      </c>
      <c r="I2522" t="s">
        <v>21</v>
      </c>
      <c r="J2522" t="s">
        <v>22</v>
      </c>
      <c r="K2522">
        <v>10.9</v>
      </c>
      <c r="L2522">
        <v>432</v>
      </c>
      <c r="M2522" t="s">
        <v>270</v>
      </c>
      <c r="N2522">
        <v>432</v>
      </c>
      <c r="P2522" cm="1">
        <f t="array" ref="P2522">IF(Q2522&gt;0,INDEX(Q2522:Q24246,MATCH(TRUE,INDEX(Q2522:Q24246="",,),0)-1),"")</f>
        <v>3</v>
      </c>
      <c r="Q2522">
        <v>3</v>
      </c>
      <c r="R2522">
        <f t="shared" si="41"/>
        <v>0</v>
      </c>
    </row>
    <row r="2523" spans="1:18" x14ac:dyDescent="0.3">
      <c r="A2523" t="s">
        <v>266</v>
      </c>
      <c r="B2523" s="1">
        <v>38378</v>
      </c>
      <c r="C2523" t="s">
        <v>16</v>
      </c>
      <c r="D2523" t="s">
        <v>279</v>
      </c>
      <c r="E2523" t="s">
        <v>280</v>
      </c>
      <c r="G2523" s="6" t="s">
        <v>29</v>
      </c>
      <c r="H2523" t="s">
        <v>206</v>
      </c>
      <c r="I2523" t="s">
        <v>21</v>
      </c>
      <c r="J2523" t="s">
        <v>22</v>
      </c>
      <c r="K2523">
        <v>9.6999999999999993</v>
      </c>
      <c r="L2523">
        <v>152</v>
      </c>
      <c r="M2523" t="s">
        <v>270</v>
      </c>
      <c r="N2523">
        <v>152</v>
      </c>
      <c r="P2523" cm="1">
        <f t="array" ref="P2523">IF(Q2523&gt;0,INDEX(Q2523:Q24247,MATCH(TRUE,INDEX(Q2523:Q24247="",,),0)-1),"")</f>
        <v>3</v>
      </c>
      <c r="Q2523">
        <v>3</v>
      </c>
      <c r="R2523">
        <f t="shared" si="41"/>
        <v>0</v>
      </c>
    </row>
    <row r="2524" spans="1:18" x14ac:dyDescent="0.3">
      <c r="A2524" t="s">
        <v>266</v>
      </c>
      <c r="B2524" s="1">
        <v>38378</v>
      </c>
      <c r="C2524" t="s">
        <v>16</v>
      </c>
      <c r="D2524" t="s">
        <v>279</v>
      </c>
      <c r="E2524" t="s">
        <v>280</v>
      </c>
      <c r="G2524" s="6" t="s">
        <v>29</v>
      </c>
      <c r="H2524" t="s">
        <v>99</v>
      </c>
      <c r="I2524" t="s">
        <v>21</v>
      </c>
      <c r="J2524" t="s">
        <v>22</v>
      </c>
      <c r="K2524">
        <v>11</v>
      </c>
      <c r="L2524">
        <v>122</v>
      </c>
      <c r="M2524" t="s">
        <v>270</v>
      </c>
      <c r="N2524">
        <v>122</v>
      </c>
      <c r="P2524" cm="1">
        <f t="array" ref="P2524">IF(Q2524&gt;0,INDEX(Q2524:Q24248,MATCH(TRUE,INDEX(Q2524:Q24248="",,),0)-1),"")</f>
        <v>3</v>
      </c>
      <c r="Q2524">
        <v>3</v>
      </c>
      <c r="R2524">
        <f t="shared" si="41"/>
        <v>0</v>
      </c>
    </row>
    <row r="2525" spans="1:18" x14ac:dyDescent="0.3">
      <c r="A2525" t="s">
        <v>266</v>
      </c>
      <c r="B2525" s="1">
        <v>38378</v>
      </c>
      <c r="C2525" t="s">
        <v>16</v>
      </c>
      <c r="D2525" t="s">
        <v>279</v>
      </c>
      <c r="E2525" t="s">
        <v>280</v>
      </c>
      <c r="G2525" s="6" t="s">
        <v>29</v>
      </c>
      <c r="H2525" t="s">
        <v>64</v>
      </c>
      <c r="I2525" t="s">
        <v>21</v>
      </c>
      <c r="J2525" t="s">
        <v>22</v>
      </c>
      <c r="K2525">
        <v>33.6</v>
      </c>
      <c r="L2525">
        <v>158</v>
      </c>
      <c r="M2525" t="s">
        <v>270</v>
      </c>
      <c r="N2525">
        <v>158</v>
      </c>
      <c r="P2525" cm="1">
        <f t="array" ref="P2525">IF(Q2525&gt;0,INDEX(Q2525:Q24249,MATCH(TRUE,INDEX(Q2525:Q24249="",,),0)-1),"")</f>
        <v>3</v>
      </c>
      <c r="Q2525">
        <v>3</v>
      </c>
      <c r="R2525">
        <f t="shared" si="41"/>
        <v>0</v>
      </c>
    </row>
    <row r="2526" spans="1:18" x14ac:dyDescent="0.3">
      <c r="A2526" t="s">
        <v>266</v>
      </c>
      <c r="B2526" s="1">
        <v>38378</v>
      </c>
      <c r="C2526" t="s">
        <v>16</v>
      </c>
      <c r="D2526" t="s">
        <v>279</v>
      </c>
      <c r="E2526" t="s">
        <v>280</v>
      </c>
      <c r="G2526" s="6" t="s">
        <v>29</v>
      </c>
      <c r="H2526" t="s">
        <v>206</v>
      </c>
      <c r="I2526" t="s">
        <v>26</v>
      </c>
      <c r="J2526" t="s">
        <v>27</v>
      </c>
      <c r="K2526">
        <v>36</v>
      </c>
      <c r="L2526">
        <v>7.25</v>
      </c>
      <c r="M2526" t="s">
        <v>270</v>
      </c>
      <c r="N2526">
        <v>7.25</v>
      </c>
      <c r="P2526" cm="1">
        <f t="array" ref="P2526">IF(Q2526&gt;0,INDEX(Q2526:Q24250,MATCH(TRUE,INDEX(Q2526:Q24250="",,),0)-1),"")</f>
        <v>3</v>
      </c>
      <c r="Q2526">
        <v>3</v>
      </c>
      <c r="R2526">
        <f t="shared" si="41"/>
        <v>0</v>
      </c>
    </row>
    <row r="2527" spans="1:18" x14ac:dyDescent="0.3">
      <c r="A2527" t="s">
        <v>266</v>
      </c>
      <c r="B2527" s="1">
        <v>38378</v>
      </c>
      <c r="C2527" t="s">
        <v>16</v>
      </c>
      <c r="D2527" t="s">
        <v>279</v>
      </c>
      <c r="E2527" t="s">
        <v>280</v>
      </c>
      <c r="G2527" s="6" t="s">
        <v>29</v>
      </c>
      <c r="H2527" t="s">
        <v>99</v>
      </c>
      <c r="I2527" t="s">
        <v>26</v>
      </c>
      <c r="J2527" t="s">
        <v>27</v>
      </c>
      <c r="K2527">
        <v>75</v>
      </c>
      <c r="L2527">
        <v>22.4</v>
      </c>
      <c r="M2527" t="s">
        <v>270</v>
      </c>
      <c r="N2527">
        <v>22.4</v>
      </c>
      <c r="P2527" cm="1">
        <f t="array" ref="P2527">IF(Q2527&gt;0,INDEX(Q2527:Q24251,MATCH(TRUE,INDEX(Q2527:Q24251="",,),0)-1),"")</f>
        <v>3</v>
      </c>
      <c r="Q2527">
        <v>3</v>
      </c>
      <c r="R2527">
        <f t="shared" si="41"/>
        <v>0</v>
      </c>
    </row>
    <row r="2528" spans="1:18" x14ac:dyDescent="0.3">
      <c r="P2528" t="str" cm="1">
        <f t="array" ref="P2528">IF(Q2528&gt;0,INDEX(Q2528:Q24252,MATCH(TRUE,INDEX(Q2528:Q24252="",,),0)-1),"")</f>
        <v/>
      </c>
      <c r="R2528" t="str">
        <f t="shared" si="41"/>
        <v/>
      </c>
    </row>
    <row r="2529" spans="1:18" x14ac:dyDescent="0.3">
      <c r="A2529" t="s">
        <v>266</v>
      </c>
      <c r="B2529" s="1">
        <v>38602</v>
      </c>
      <c r="C2529" t="s">
        <v>16</v>
      </c>
      <c r="D2529" t="s">
        <v>281</v>
      </c>
      <c r="E2529" t="s">
        <v>282</v>
      </c>
      <c r="G2529" t="s">
        <v>19</v>
      </c>
      <c r="H2529" t="s">
        <v>53</v>
      </c>
      <c r="I2529" t="s">
        <v>26</v>
      </c>
      <c r="J2529" t="s">
        <v>27</v>
      </c>
      <c r="K2529">
        <v>870</v>
      </c>
      <c r="L2529">
        <v>38.799999999999997</v>
      </c>
      <c r="M2529" t="s">
        <v>283</v>
      </c>
      <c r="N2529">
        <v>40.07</v>
      </c>
      <c r="O2529" t="s">
        <v>24</v>
      </c>
      <c r="P2529" cm="1">
        <f t="array" ref="P2529">IF(Q2529&gt;0,INDEX(Q2529:Q24253,MATCH(TRUE,INDEX(Q2529:Q24253="",,),0)-1),"")</f>
        <v>1</v>
      </c>
      <c r="Q2529">
        <v>1</v>
      </c>
      <c r="R2529">
        <f t="shared" si="41"/>
        <v>0</v>
      </c>
    </row>
    <row r="2530" spans="1:18" x14ac:dyDescent="0.3">
      <c r="A2530" t="s">
        <v>266</v>
      </c>
      <c r="B2530" s="1">
        <v>38602</v>
      </c>
      <c r="C2530" t="s">
        <v>16</v>
      </c>
      <c r="D2530" t="s">
        <v>281</v>
      </c>
      <c r="E2530" t="s">
        <v>282</v>
      </c>
      <c r="G2530" t="s">
        <v>19</v>
      </c>
      <c r="H2530" t="s">
        <v>41</v>
      </c>
      <c r="I2530" t="s">
        <v>26</v>
      </c>
      <c r="J2530" t="s">
        <v>27</v>
      </c>
      <c r="K2530">
        <v>157</v>
      </c>
      <c r="L2530">
        <v>51</v>
      </c>
      <c r="M2530" t="s">
        <v>283</v>
      </c>
      <c r="N2530">
        <v>53.09</v>
      </c>
      <c r="O2530" t="s">
        <v>24</v>
      </c>
      <c r="P2530" cm="1">
        <f t="array" ref="P2530">IF(Q2530&gt;0,INDEX(Q2530:Q24254,MATCH(TRUE,INDEX(Q2530:Q24254="",,),0)-1),"")</f>
        <v>1</v>
      </c>
      <c r="Q2530">
        <v>1</v>
      </c>
      <c r="R2530">
        <f t="shared" si="41"/>
        <v>0</v>
      </c>
    </row>
    <row r="2531" spans="1:18" x14ac:dyDescent="0.3">
      <c r="A2531" t="s">
        <v>266</v>
      </c>
      <c r="B2531" s="1">
        <v>38602</v>
      </c>
      <c r="C2531" t="s">
        <v>16</v>
      </c>
      <c r="D2531" t="s">
        <v>281</v>
      </c>
      <c r="E2531" t="s">
        <v>282</v>
      </c>
      <c r="G2531" s="6" t="s">
        <v>29</v>
      </c>
      <c r="H2531" t="s">
        <v>99</v>
      </c>
      <c r="I2531" t="s">
        <v>26</v>
      </c>
      <c r="J2531" t="s">
        <v>27</v>
      </c>
      <c r="K2531">
        <v>113</v>
      </c>
      <c r="L2531">
        <v>27.4</v>
      </c>
      <c r="M2531" t="s">
        <v>283</v>
      </c>
      <c r="N2531">
        <v>27.4</v>
      </c>
      <c r="O2531" t="s">
        <v>24</v>
      </c>
      <c r="P2531" cm="1">
        <f t="array" ref="P2531">IF(Q2531&gt;0,INDEX(Q2531:Q24255,MATCH(TRUE,INDEX(Q2531:Q24255="",,),0)-1),"")</f>
        <v>1</v>
      </c>
      <c r="Q2531">
        <v>1</v>
      </c>
      <c r="R2531">
        <f t="shared" si="41"/>
        <v>0</v>
      </c>
    </row>
    <row r="2532" spans="1:18" x14ac:dyDescent="0.3">
      <c r="A2532" t="s">
        <v>266</v>
      </c>
      <c r="B2532" s="1">
        <v>38602</v>
      </c>
      <c r="C2532" t="s">
        <v>16</v>
      </c>
      <c r="D2532" t="s">
        <v>281</v>
      </c>
      <c r="E2532" t="s">
        <v>282</v>
      </c>
      <c r="G2532" s="6" t="s">
        <v>29</v>
      </c>
      <c r="H2532" t="s">
        <v>70</v>
      </c>
      <c r="I2532" t="s">
        <v>26</v>
      </c>
      <c r="J2532" t="s">
        <v>27</v>
      </c>
      <c r="K2532">
        <v>66</v>
      </c>
      <c r="L2532">
        <v>34.85</v>
      </c>
      <c r="M2532" t="s">
        <v>283</v>
      </c>
      <c r="N2532">
        <v>34.85</v>
      </c>
      <c r="O2532" t="s">
        <v>24</v>
      </c>
      <c r="P2532" cm="1">
        <f t="array" ref="P2532">IF(Q2532&gt;0,INDEX(Q2532:Q24256,MATCH(TRUE,INDEX(Q2532:Q24256="",,),0)-1),"")</f>
        <v>1</v>
      </c>
      <c r="Q2532">
        <v>1</v>
      </c>
      <c r="R2532">
        <f t="shared" si="41"/>
        <v>0</v>
      </c>
    </row>
    <row r="2533" spans="1:18" x14ac:dyDescent="0.3">
      <c r="A2533" t="s">
        <v>266</v>
      </c>
      <c r="B2533" s="1">
        <v>38602</v>
      </c>
      <c r="C2533" t="s">
        <v>16</v>
      </c>
      <c r="D2533" t="s">
        <v>281</v>
      </c>
      <c r="E2533" t="s">
        <v>282</v>
      </c>
      <c r="G2533" s="6" t="s">
        <v>29</v>
      </c>
      <c r="H2533" t="s">
        <v>64</v>
      </c>
      <c r="I2533" t="s">
        <v>26</v>
      </c>
      <c r="J2533" t="s">
        <v>27</v>
      </c>
      <c r="K2533">
        <v>59</v>
      </c>
      <c r="L2533">
        <v>21.15</v>
      </c>
      <c r="M2533" t="s">
        <v>283</v>
      </c>
      <c r="N2533">
        <v>21.15</v>
      </c>
      <c r="O2533" t="s">
        <v>24</v>
      </c>
      <c r="P2533" cm="1">
        <f t="array" ref="P2533">IF(Q2533&gt;0,INDEX(Q2533:Q24257,MATCH(TRUE,INDEX(Q2533:Q24257="",,),0)-1),"")</f>
        <v>1</v>
      </c>
      <c r="Q2533">
        <v>1</v>
      </c>
      <c r="R2533">
        <f t="shared" si="41"/>
        <v>0</v>
      </c>
    </row>
    <row r="2534" spans="1:18" x14ac:dyDescent="0.3">
      <c r="P2534" t="str" cm="1">
        <f t="array" ref="P2534">IF(Q2534&gt;0,INDEX(Q2534:Q24258,MATCH(TRUE,INDEX(Q2534:Q24258="",,),0)-1),"")</f>
        <v/>
      </c>
      <c r="R2534" t="str">
        <f t="shared" si="41"/>
        <v/>
      </c>
    </row>
    <row r="2535" spans="1:18" x14ac:dyDescent="0.3">
      <c r="A2535" t="s">
        <v>266</v>
      </c>
      <c r="B2535" s="1">
        <v>38602</v>
      </c>
      <c r="C2535" t="s">
        <v>16</v>
      </c>
      <c r="D2535" t="s">
        <v>284</v>
      </c>
      <c r="E2535" t="s">
        <v>285</v>
      </c>
      <c r="G2535" t="s">
        <v>19</v>
      </c>
      <c r="H2535" t="s">
        <v>53</v>
      </c>
      <c r="I2535" t="s">
        <v>26</v>
      </c>
      <c r="J2535" t="s">
        <v>27</v>
      </c>
      <c r="K2535">
        <v>761</v>
      </c>
      <c r="L2535">
        <v>47.3</v>
      </c>
      <c r="M2535" t="s">
        <v>286</v>
      </c>
      <c r="N2535">
        <v>53.3</v>
      </c>
      <c r="O2535" t="s">
        <v>24</v>
      </c>
      <c r="P2535" cm="1">
        <f t="array" ref="P2535">IF(Q2535&gt;0,INDEX(Q2535:Q24259,MATCH(TRUE,INDEX(Q2535:Q24259="",,),0)-1),"")</f>
        <v>4</v>
      </c>
      <c r="Q2535">
        <v>1</v>
      </c>
      <c r="R2535">
        <f t="shared" si="41"/>
        <v>0</v>
      </c>
    </row>
    <row r="2536" spans="1:18" x14ac:dyDescent="0.3">
      <c r="A2536" t="s">
        <v>266</v>
      </c>
      <c r="B2536" s="1">
        <v>38602</v>
      </c>
      <c r="C2536" t="s">
        <v>16</v>
      </c>
      <c r="D2536" t="s">
        <v>284</v>
      </c>
      <c r="E2536" t="s">
        <v>285</v>
      </c>
      <c r="G2536" t="s">
        <v>19</v>
      </c>
      <c r="H2536" t="s">
        <v>70</v>
      </c>
      <c r="I2536" t="s">
        <v>26</v>
      </c>
      <c r="J2536" t="s">
        <v>27</v>
      </c>
      <c r="K2536">
        <v>500</v>
      </c>
      <c r="L2536">
        <v>42.5</v>
      </c>
      <c r="M2536" t="s">
        <v>286</v>
      </c>
      <c r="N2536">
        <v>53.3</v>
      </c>
      <c r="O2536" t="s">
        <v>24</v>
      </c>
      <c r="P2536" cm="1">
        <f t="array" ref="P2536">IF(Q2536&gt;0,INDEX(Q2536:Q24260,MATCH(TRUE,INDEX(Q2536:Q24260="",,),0)-1),"")</f>
        <v>4</v>
      </c>
      <c r="Q2536">
        <v>1</v>
      </c>
      <c r="R2536">
        <f t="shared" si="41"/>
        <v>0</v>
      </c>
    </row>
    <row r="2537" spans="1:18" x14ac:dyDescent="0.3">
      <c r="A2537" t="s">
        <v>266</v>
      </c>
      <c r="B2537" s="1">
        <v>38602</v>
      </c>
      <c r="C2537" t="s">
        <v>16</v>
      </c>
      <c r="D2537" t="s">
        <v>284</v>
      </c>
      <c r="E2537" t="s">
        <v>285</v>
      </c>
      <c r="G2537" s="6" t="s">
        <v>29</v>
      </c>
      <c r="H2537" t="s">
        <v>64</v>
      </c>
      <c r="I2537" t="s">
        <v>26</v>
      </c>
      <c r="J2537" t="s">
        <v>27</v>
      </c>
      <c r="K2537">
        <v>101</v>
      </c>
      <c r="L2537">
        <v>25.8</v>
      </c>
      <c r="M2537" t="s">
        <v>286</v>
      </c>
      <c r="N2537">
        <v>25.8</v>
      </c>
      <c r="O2537" t="s">
        <v>24</v>
      </c>
      <c r="P2537" cm="1">
        <f t="array" ref="P2537">IF(Q2537&gt;0,INDEX(Q2537:Q24261,MATCH(TRUE,INDEX(Q2537:Q24261="",,),0)-1),"")</f>
        <v>4</v>
      </c>
      <c r="Q2537">
        <v>1</v>
      </c>
      <c r="R2537">
        <f t="shared" si="41"/>
        <v>0</v>
      </c>
    </row>
    <row r="2538" spans="1:18" x14ac:dyDescent="0.3">
      <c r="A2538" t="s">
        <v>266</v>
      </c>
      <c r="B2538" s="1">
        <v>38602</v>
      </c>
      <c r="C2538" t="s">
        <v>16</v>
      </c>
      <c r="D2538" t="s">
        <v>284</v>
      </c>
      <c r="E2538" t="s">
        <v>285</v>
      </c>
      <c r="G2538" t="s">
        <v>19</v>
      </c>
      <c r="H2538" t="s">
        <v>53</v>
      </c>
      <c r="I2538" t="s">
        <v>26</v>
      </c>
      <c r="J2538" t="s">
        <v>27</v>
      </c>
      <c r="K2538">
        <v>761</v>
      </c>
      <c r="L2538">
        <v>47.3</v>
      </c>
      <c r="M2538" t="s">
        <v>220</v>
      </c>
      <c r="N2538">
        <v>47.3</v>
      </c>
      <c r="P2538" cm="1">
        <f t="array" ref="P2538">IF(Q2538&gt;0,INDEX(Q2538:Q24262,MATCH(TRUE,INDEX(Q2538:Q24262="",,),0)-1),"")</f>
        <v>4</v>
      </c>
      <c r="Q2538">
        <v>2</v>
      </c>
      <c r="R2538">
        <f t="shared" si="41"/>
        <v>0</v>
      </c>
    </row>
    <row r="2539" spans="1:18" x14ac:dyDescent="0.3">
      <c r="A2539" t="s">
        <v>266</v>
      </c>
      <c r="B2539" s="1">
        <v>38602</v>
      </c>
      <c r="C2539" t="s">
        <v>16</v>
      </c>
      <c r="D2539" t="s">
        <v>284</v>
      </c>
      <c r="E2539" t="s">
        <v>285</v>
      </c>
      <c r="G2539" t="s">
        <v>19</v>
      </c>
      <c r="H2539" t="s">
        <v>70</v>
      </c>
      <c r="I2539" t="s">
        <v>26</v>
      </c>
      <c r="J2539" t="s">
        <v>27</v>
      </c>
      <c r="K2539">
        <v>500</v>
      </c>
      <c r="L2539">
        <v>42.5</v>
      </c>
      <c r="M2539" t="s">
        <v>220</v>
      </c>
      <c r="N2539">
        <v>62.19</v>
      </c>
      <c r="P2539" cm="1">
        <f t="array" ref="P2539">IF(Q2539&gt;0,INDEX(Q2539:Q24263,MATCH(TRUE,INDEX(Q2539:Q24263="",,),0)-1),"")</f>
        <v>4</v>
      </c>
      <c r="Q2539">
        <v>2</v>
      </c>
      <c r="R2539">
        <f t="shared" si="41"/>
        <v>0</v>
      </c>
    </row>
    <row r="2540" spans="1:18" x14ac:dyDescent="0.3">
      <c r="A2540" t="s">
        <v>266</v>
      </c>
      <c r="B2540" s="1">
        <v>38602</v>
      </c>
      <c r="C2540" t="s">
        <v>16</v>
      </c>
      <c r="D2540" t="s">
        <v>284</v>
      </c>
      <c r="E2540" t="s">
        <v>285</v>
      </c>
      <c r="G2540" s="6" t="s">
        <v>29</v>
      </c>
      <c r="H2540" t="s">
        <v>64</v>
      </c>
      <c r="I2540" t="s">
        <v>26</v>
      </c>
      <c r="J2540" t="s">
        <v>27</v>
      </c>
      <c r="K2540">
        <v>101</v>
      </c>
      <c r="L2540">
        <v>25.8</v>
      </c>
      <c r="M2540" t="s">
        <v>220</v>
      </c>
      <c r="N2540">
        <v>25.8</v>
      </c>
      <c r="P2540" cm="1">
        <f t="array" ref="P2540">IF(Q2540&gt;0,INDEX(Q2540:Q24264,MATCH(TRUE,INDEX(Q2540:Q24264="",,),0)-1),"")</f>
        <v>4</v>
      </c>
      <c r="Q2540">
        <v>2</v>
      </c>
      <c r="R2540">
        <f t="shared" si="41"/>
        <v>0</v>
      </c>
    </row>
    <row r="2541" spans="1:18" x14ac:dyDescent="0.3">
      <c r="A2541" t="s">
        <v>266</v>
      </c>
      <c r="B2541" s="1">
        <v>38602</v>
      </c>
      <c r="C2541" t="s">
        <v>16</v>
      </c>
      <c r="D2541" t="s">
        <v>284</v>
      </c>
      <c r="E2541" t="s">
        <v>285</v>
      </c>
      <c r="G2541" t="s">
        <v>19</v>
      </c>
      <c r="H2541" t="s">
        <v>53</v>
      </c>
      <c r="I2541" t="s">
        <v>26</v>
      </c>
      <c r="J2541" t="s">
        <v>27</v>
      </c>
      <c r="K2541">
        <v>761</v>
      </c>
      <c r="L2541">
        <v>47.3</v>
      </c>
      <c r="M2541" t="s">
        <v>287</v>
      </c>
      <c r="N2541">
        <v>52</v>
      </c>
      <c r="P2541" cm="1">
        <f t="array" ref="P2541">IF(Q2541&gt;0,INDEX(Q2541:Q24265,MATCH(TRUE,INDEX(Q2541:Q24265="",,),0)-1),"")</f>
        <v>4</v>
      </c>
      <c r="Q2541">
        <v>3</v>
      </c>
      <c r="R2541">
        <f t="shared" si="41"/>
        <v>0</v>
      </c>
    </row>
    <row r="2542" spans="1:18" x14ac:dyDescent="0.3">
      <c r="A2542" t="s">
        <v>266</v>
      </c>
      <c r="B2542" s="1">
        <v>38602</v>
      </c>
      <c r="C2542" t="s">
        <v>16</v>
      </c>
      <c r="D2542" t="s">
        <v>284</v>
      </c>
      <c r="E2542" t="s">
        <v>285</v>
      </c>
      <c r="G2542" t="s">
        <v>19</v>
      </c>
      <c r="H2542" t="s">
        <v>70</v>
      </c>
      <c r="I2542" t="s">
        <v>26</v>
      </c>
      <c r="J2542" t="s">
        <v>27</v>
      </c>
      <c r="K2542">
        <v>500</v>
      </c>
      <c r="L2542">
        <v>42.5</v>
      </c>
      <c r="M2542" t="s">
        <v>287</v>
      </c>
      <c r="N2542">
        <v>42.5</v>
      </c>
      <c r="P2542" cm="1">
        <f t="array" ref="P2542">IF(Q2542&gt;0,INDEX(Q2542:Q24266,MATCH(TRUE,INDEX(Q2542:Q24266="",,),0)-1),"")</f>
        <v>4</v>
      </c>
      <c r="Q2542">
        <v>3</v>
      </c>
      <c r="R2542">
        <f t="shared" si="41"/>
        <v>0</v>
      </c>
    </row>
    <row r="2543" spans="1:18" x14ac:dyDescent="0.3">
      <c r="A2543" t="s">
        <v>266</v>
      </c>
      <c r="B2543" s="1">
        <v>38602</v>
      </c>
      <c r="C2543" t="s">
        <v>16</v>
      </c>
      <c r="D2543" t="s">
        <v>284</v>
      </c>
      <c r="E2543" t="s">
        <v>285</v>
      </c>
      <c r="G2543" s="6" t="s">
        <v>29</v>
      </c>
      <c r="H2543" t="s">
        <v>64</v>
      </c>
      <c r="I2543" t="s">
        <v>26</v>
      </c>
      <c r="J2543" t="s">
        <v>27</v>
      </c>
      <c r="K2543">
        <v>101</v>
      </c>
      <c r="L2543">
        <v>25.8</v>
      </c>
      <c r="M2543" t="s">
        <v>287</v>
      </c>
      <c r="N2543">
        <v>25.8</v>
      </c>
      <c r="P2543" cm="1">
        <f t="array" ref="P2543">IF(Q2543&gt;0,INDEX(Q2543:Q24267,MATCH(TRUE,INDEX(Q2543:Q24267="",,),0)-1),"")</f>
        <v>4</v>
      </c>
      <c r="Q2543">
        <v>3</v>
      </c>
      <c r="R2543">
        <f t="shared" si="41"/>
        <v>0</v>
      </c>
    </row>
    <row r="2544" spans="1:18" x14ac:dyDescent="0.3">
      <c r="A2544" t="s">
        <v>266</v>
      </c>
      <c r="B2544" s="1">
        <v>38602</v>
      </c>
      <c r="C2544" t="s">
        <v>16</v>
      </c>
      <c r="D2544" t="s">
        <v>284</v>
      </c>
      <c r="E2544" t="s">
        <v>285</v>
      </c>
      <c r="G2544" t="s">
        <v>19</v>
      </c>
      <c r="H2544" t="s">
        <v>53</v>
      </c>
      <c r="I2544" t="s">
        <v>26</v>
      </c>
      <c r="J2544" t="s">
        <v>27</v>
      </c>
      <c r="K2544">
        <v>761</v>
      </c>
      <c r="L2544">
        <v>47.3</v>
      </c>
      <c r="M2544" t="s">
        <v>283</v>
      </c>
      <c r="N2544">
        <v>48.01</v>
      </c>
      <c r="P2544" cm="1">
        <f t="array" ref="P2544">IF(Q2544&gt;0,INDEX(Q2544:Q24268,MATCH(TRUE,INDEX(Q2544:Q24268="",,),0)-1),"")</f>
        <v>4</v>
      </c>
      <c r="Q2544">
        <v>4</v>
      </c>
      <c r="R2544">
        <f t="shared" si="41"/>
        <v>0</v>
      </c>
    </row>
    <row r="2545" spans="1:18" x14ac:dyDescent="0.3">
      <c r="A2545" t="s">
        <v>266</v>
      </c>
      <c r="B2545" s="1">
        <v>38602</v>
      </c>
      <c r="C2545" t="s">
        <v>16</v>
      </c>
      <c r="D2545" t="s">
        <v>284</v>
      </c>
      <c r="E2545" t="s">
        <v>285</v>
      </c>
      <c r="G2545" t="s">
        <v>19</v>
      </c>
      <c r="H2545" t="s">
        <v>70</v>
      </c>
      <c r="I2545" t="s">
        <v>26</v>
      </c>
      <c r="J2545" t="s">
        <v>27</v>
      </c>
      <c r="K2545">
        <v>500</v>
      </c>
      <c r="L2545">
        <v>42.5</v>
      </c>
      <c r="M2545" t="s">
        <v>283</v>
      </c>
      <c r="N2545">
        <v>43.02</v>
      </c>
      <c r="P2545" cm="1">
        <f t="array" ref="P2545">IF(Q2545&gt;0,INDEX(Q2545:Q24269,MATCH(TRUE,INDEX(Q2545:Q24269="",,),0)-1),"")</f>
        <v>4</v>
      </c>
      <c r="Q2545">
        <v>4</v>
      </c>
      <c r="R2545">
        <f t="shared" si="41"/>
        <v>0</v>
      </c>
    </row>
    <row r="2546" spans="1:18" x14ac:dyDescent="0.3">
      <c r="A2546" t="s">
        <v>266</v>
      </c>
      <c r="B2546" s="1">
        <v>38602</v>
      </c>
      <c r="C2546" t="s">
        <v>16</v>
      </c>
      <c r="D2546" t="s">
        <v>284</v>
      </c>
      <c r="E2546" t="s">
        <v>285</v>
      </c>
      <c r="G2546" s="6" t="s">
        <v>29</v>
      </c>
      <c r="H2546" t="s">
        <v>64</v>
      </c>
      <c r="I2546" t="s">
        <v>26</v>
      </c>
      <c r="J2546" t="s">
        <v>27</v>
      </c>
      <c r="K2546">
        <v>101</v>
      </c>
      <c r="L2546">
        <v>25.8</v>
      </c>
      <c r="M2546" t="s">
        <v>283</v>
      </c>
      <c r="N2546">
        <v>25.8</v>
      </c>
      <c r="P2546" cm="1">
        <f t="array" ref="P2546">IF(Q2546&gt;0,INDEX(Q2546:Q24270,MATCH(TRUE,INDEX(Q2546:Q24270="",,),0)-1),"")</f>
        <v>4</v>
      </c>
      <c r="Q2546">
        <v>4</v>
      </c>
      <c r="R2546">
        <f t="shared" si="41"/>
        <v>0</v>
      </c>
    </row>
    <row r="2547" spans="1:18" x14ac:dyDescent="0.3">
      <c r="P2547" t="str" cm="1">
        <f t="array" ref="P2547">IF(Q2547&gt;0,INDEX(Q2547:Q24271,MATCH(TRUE,INDEX(Q2547:Q24271="",,),0)-1),"")</f>
        <v/>
      </c>
      <c r="R2547" t="str">
        <f t="shared" si="41"/>
        <v/>
      </c>
    </row>
    <row r="2548" spans="1:18" x14ac:dyDescent="0.3">
      <c r="A2548" t="s">
        <v>266</v>
      </c>
      <c r="B2548" s="1">
        <v>38595</v>
      </c>
      <c r="C2548" t="s">
        <v>16</v>
      </c>
      <c r="D2548" t="s">
        <v>288</v>
      </c>
      <c r="E2548" t="s">
        <v>289</v>
      </c>
      <c r="G2548" t="s">
        <v>19</v>
      </c>
      <c r="H2548" t="s">
        <v>206</v>
      </c>
      <c r="I2548" t="s">
        <v>21</v>
      </c>
      <c r="J2548" t="s">
        <v>22</v>
      </c>
      <c r="K2548">
        <v>12.5</v>
      </c>
      <c r="L2548">
        <v>112</v>
      </c>
      <c r="M2548" t="s">
        <v>223</v>
      </c>
      <c r="N2548">
        <v>269</v>
      </c>
      <c r="O2548" t="s">
        <v>24</v>
      </c>
      <c r="P2548" cm="1">
        <f t="array" ref="P2548">IF(Q2548&gt;0,INDEX(Q2548:Q24272,MATCH(TRUE,INDEX(Q2548:Q24272="",,),0)-1),"")</f>
        <v>2</v>
      </c>
      <c r="Q2548">
        <v>1</v>
      </c>
      <c r="R2548">
        <f t="shared" ref="R2548:R2611" si="42">IF(P2548="","",0)</f>
        <v>0</v>
      </c>
    </row>
    <row r="2549" spans="1:18" x14ac:dyDescent="0.3">
      <c r="A2549" t="s">
        <v>266</v>
      </c>
      <c r="B2549" s="1">
        <v>38595</v>
      </c>
      <c r="C2549" t="s">
        <v>16</v>
      </c>
      <c r="D2549" t="s">
        <v>288</v>
      </c>
      <c r="E2549" t="s">
        <v>289</v>
      </c>
      <c r="G2549" t="s">
        <v>19</v>
      </c>
      <c r="H2549" t="s">
        <v>206</v>
      </c>
      <c r="I2549" t="s">
        <v>26</v>
      </c>
      <c r="J2549" t="s">
        <v>27</v>
      </c>
      <c r="K2549">
        <v>100</v>
      </c>
      <c r="L2549">
        <v>17.25</v>
      </c>
      <c r="M2549" t="s">
        <v>223</v>
      </c>
      <c r="N2549">
        <v>17.29</v>
      </c>
      <c r="O2549" t="s">
        <v>24</v>
      </c>
      <c r="P2549" cm="1">
        <f t="array" ref="P2549">IF(Q2549&gt;0,INDEX(Q2549:Q24273,MATCH(TRUE,INDEX(Q2549:Q24273="",,),0)-1),"")</f>
        <v>2</v>
      </c>
      <c r="Q2549">
        <v>1</v>
      </c>
      <c r="R2549">
        <f t="shared" si="42"/>
        <v>0</v>
      </c>
    </row>
    <row r="2550" spans="1:18" x14ac:dyDescent="0.3">
      <c r="A2550" t="s">
        <v>266</v>
      </c>
      <c r="B2550" s="1">
        <v>38595</v>
      </c>
      <c r="C2550" t="s">
        <v>16</v>
      </c>
      <c r="D2550" t="s">
        <v>288</v>
      </c>
      <c r="E2550" t="s">
        <v>289</v>
      </c>
      <c r="G2550" t="s">
        <v>19</v>
      </c>
      <c r="H2550" t="s">
        <v>64</v>
      </c>
      <c r="I2550" t="s">
        <v>26</v>
      </c>
      <c r="J2550" t="s">
        <v>27</v>
      </c>
      <c r="K2550">
        <v>259</v>
      </c>
      <c r="L2550">
        <v>26.65</v>
      </c>
      <c r="M2550" t="s">
        <v>223</v>
      </c>
      <c r="N2550">
        <v>26.99</v>
      </c>
      <c r="O2550" t="s">
        <v>24</v>
      </c>
      <c r="P2550" cm="1">
        <f t="array" ref="P2550">IF(Q2550&gt;0,INDEX(Q2550:Q24274,MATCH(TRUE,INDEX(Q2550:Q24274="",,),0)-1),"")</f>
        <v>2</v>
      </c>
      <c r="Q2550">
        <v>1</v>
      </c>
      <c r="R2550">
        <f t="shared" si="42"/>
        <v>0</v>
      </c>
    </row>
    <row r="2551" spans="1:18" x14ac:dyDescent="0.3">
      <c r="A2551" t="s">
        <v>266</v>
      </c>
      <c r="B2551" s="1">
        <v>38595</v>
      </c>
      <c r="C2551" t="s">
        <v>16</v>
      </c>
      <c r="D2551" t="s">
        <v>288</v>
      </c>
      <c r="E2551" t="s">
        <v>289</v>
      </c>
      <c r="G2551" s="6" t="s">
        <v>29</v>
      </c>
      <c r="H2551" t="s">
        <v>64</v>
      </c>
      <c r="I2551" t="s">
        <v>21</v>
      </c>
      <c r="J2551" t="s">
        <v>22</v>
      </c>
      <c r="K2551">
        <v>6.5</v>
      </c>
      <c r="L2551">
        <v>120</v>
      </c>
      <c r="M2551" t="s">
        <v>223</v>
      </c>
      <c r="N2551">
        <v>120</v>
      </c>
      <c r="O2551" t="s">
        <v>24</v>
      </c>
      <c r="P2551" cm="1">
        <f t="array" ref="P2551">IF(Q2551&gt;0,INDEX(Q2551:Q24275,MATCH(TRUE,INDEX(Q2551:Q24275="",,),0)-1),"")</f>
        <v>2</v>
      </c>
      <c r="Q2551">
        <v>1</v>
      </c>
      <c r="R2551">
        <f t="shared" si="42"/>
        <v>0</v>
      </c>
    </row>
    <row r="2552" spans="1:18" x14ac:dyDescent="0.3">
      <c r="A2552" t="s">
        <v>266</v>
      </c>
      <c r="B2552" s="1">
        <v>38595</v>
      </c>
      <c r="C2552" t="s">
        <v>16</v>
      </c>
      <c r="D2552" t="s">
        <v>288</v>
      </c>
      <c r="E2552" t="s">
        <v>289</v>
      </c>
      <c r="G2552" s="6" t="s">
        <v>29</v>
      </c>
      <c r="H2552" t="s">
        <v>99</v>
      </c>
      <c r="I2552" t="s">
        <v>26</v>
      </c>
      <c r="J2552" t="s">
        <v>27</v>
      </c>
      <c r="K2552">
        <v>6</v>
      </c>
      <c r="L2552">
        <v>35.25</v>
      </c>
      <c r="M2552" t="s">
        <v>223</v>
      </c>
      <c r="N2552">
        <v>35.25</v>
      </c>
      <c r="O2552" t="s">
        <v>24</v>
      </c>
      <c r="P2552" cm="1">
        <f t="array" ref="P2552">IF(Q2552&gt;0,INDEX(Q2552:Q24276,MATCH(TRUE,INDEX(Q2552:Q24276="",,),0)-1),"")</f>
        <v>2</v>
      </c>
      <c r="Q2552">
        <v>1</v>
      </c>
      <c r="R2552">
        <f t="shared" si="42"/>
        <v>0</v>
      </c>
    </row>
    <row r="2553" spans="1:18" x14ac:dyDescent="0.3">
      <c r="A2553" t="s">
        <v>266</v>
      </c>
      <c r="B2553" s="1">
        <v>38595</v>
      </c>
      <c r="C2553" t="s">
        <v>16</v>
      </c>
      <c r="D2553" t="s">
        <v>288</v>
      </c>
      <c r="E2553" t="s">
        <v>289</v>
      </c>
      <c r="G2553" t="s">
        <v>19</v>
      </c>
      <c r="H2553" t="s">
        <v>206</v>
      </c>
      <c r="I2553" t="s">
        <v>21</v>
      </c>
      <c r="J2553" t="s">
        <v>22</v>
      </c>
      <c r="K2553">
        <v>12.5</v>
      </c>
      <c r="L2553">
        <v>112</v>
      </c>
      <c r="M2553" t="s">
        <v>232</v>
      </c>
      <c r="N2553">
        <v>112</v>
      </c>
      <c r="P2553" cm="1">
        <f t="array" ref="P2553">IF(Q2553&gt;0,INDEX(Q2553:Q24277,MATCH(TRUE,INDEX(Q2553:Q24277="",,),0)-1),"")</f>
        <v>2</v>
      </c>
      <c r="Q2553">
        <v>2</v>
      </c>
      <c r="R2553">
        <f t="shared" si="42"/>
        <v>0</v>
      </c>
    </row>
    <row r="2554" spans="1:18" x14ac:dyDescent="0.3">
      <c r="A2554" t="s">
        <v>266</v>
      </c>
      <c r="B2554" s="1">
        <v>38595</v>
      </c>
      <c r="C2554" t="s">
        <v>16</v>
      </c>
      <c r="D2554" t="s">
        <v>288</v>
      </c>
      <c r="E2554" t="s">
        <v>289</v>
      </c>
      <c r="G2554" t="s">
        <v>19</v>
      </c>
      <c r="H2554" t="s">
        <v>206</v>
      </c>
      <c r="I2554" t="s">
        <v>26</v>
      </c>
      <c r="J2554" t="s">
        <v>27</v>
      </c>
      <c r="K2554">
        <v>100</v>
      </c>
      <c r="L2554">
        <v>17.25</v>
      </c>
      <c r="M2554" t="s">
        <v>232</v>
      </c>
      <c r="N2554">
        <v>17.510000000000002</v>
      </c>
      <c r="P2554" cm="1">
        <f t="array" ref="P2554">IF(Q2554&gt;0,INDEX(Q2554:Q24278,MATCH(TRUE,INDEX(Q2554:Q24278="",,),0)-1),"")</f>
        <v>2</v>
      </c>
      <c r="Q2554">
        <v>2</v>
      </c>
      <c r="R2554">
        <f t="shared" si="42"/>
        <v>0</v>
      </c>
    </row>
    <row r="2555" spans="1:18" x14ac:dyDescent="0.3">
      <c r="A2555" t="s">
        <v>266</v>
      </c>
      <c r="B2555" s="1">
        <v>38595</v>
      </c>
      <c r="C2555" t="s">
        <v>16</v>
      </c>
      <c r="D2555" t="s">
        <v>288</v>
      </c>
      <c r="E2555" t="s">
        <v>289</v>
      </c>
      <c r="G2555" t="s">
        <v>19</v>
      </c>
      <c r="H2555" t="s">
        <v>64</v>
      </c>
      <c r="I2555" t="s">
        <v>26</v>
      </c>
      <c r="J2555" t="s">
        <v>27</v>
      </c>
      <c r="K2555">
        <v>259</v>
      </c>
      <c r="L2555">
        <v>26.65</v>
      </c>
      <c r="M2555" t="s">
        <v>232</v>
      </c>
      <c r="N2555">
        <v>26.71</v>
      </c>
      <c r="P2555" cm="1">
        <f t="array" ref="P2555">IF(Q2555&gt;0,INDEX(Q2555:Q24279,MATCH(TRUE,INDEX(Q2555:Q24279="",,),0)-1),"")</f>
        <v>2</v>
      </c>
      <c r="Q2555">
        <v>2</v>
      </c>
      <c r="R2555">
        <f t="shared" si="42"/>
        <v>0</v>
      </c>
    </row>
    <row r="2556" spans="1:18" x14ac:dyDescent="0.3">
      <c r="A2556" t="s">
        <v>266</v>
      </c>
      <c r="B2556" s="1">
        <v>38595</v>
      </c>
      <c r="C2556" t="s">
        <v>16</v>
      </c>
      <c r="D2556" t="s">
        <v>288</v>
      </c>
      <c r="E2556" t="s">
        <v>289</v>
      </c>
      <c r="G2556" s="6" t="s">
        <v>29</v>
      </c>
      <c r="H2556" t="s">
        <v>64</v>
      </c>
      <c r="I2556" t="s">
        <v>21</v>
      </c>
      <c r="J2556" t="s">
        <v>22</v>
      </c>
      <c r="K2556">
        <v>6.5</v>
      </c>
      <c r="L2556">
        <v>120</v>
      </c>
      <c r="M2556" t="s">
        <v>232</v>
      </c>
      <c r="N2556">
        <v>120</v>
      </c>
      <c r="P2556" cm="1">
        <f t="array" ref="P2556">IF(Q2556&gt;0,INDEX(Q2556:Q24280,MATCH(TRUE,INDEX(Q2556:Q24280="",,),0)-1),"")</f>
        <v>2</v>
      </c>
      <c r="Q2556">
        <v>2</v>
      </c>
      <c r="R2556">
        <f t="shared" si="42"/>
        <v>0</v>
      </c>
    </row>
    <row r="2557" spans="1:18" x14ac:dyDescent="0.3">
      <c r="A2557" t="s">
        <v>266</v>
      </c>
      <c r="B2557" s="1">
        <v>38595</v>
      </c>
      <c r="C2557" t="s">
        <v>16</v>
      </c>
      <c r="D2557" t="s">
        <v>288</v>
      </c>
      <c r="E2557" t="s">
        <v>289</v>
      </c>
      <c r="G2557" s="6" t="s">
        <v>29</v>
      </c>
      <c r="H2557" t="s">
        <v>99</v>
      </c>
      <c r="I2557" t="s">
        <v>26</v>
      </c>
      <c r="J2557" t="s">
        <v>27</v>
      </c>
      <c r="K2557">
        <v>6</v>
      </c>
      <c r="L2557">
        <v>35.25</v>
      </c>
      <c r="M2557" t="s">
        <v>232</v>
      </c>
      <c r="N2557">
        <v>35.25</v>
      </c>
      <c r="P2557" cm="1">
        <f t="array" ref="P2557">IF(Q2557&gt;0,INDEX(Q2557:Q24281,MATCH(TRUE,INDEX(Q2557:Q24281="",,),0)-1),"")</f>
        <v>2</v>
      </c>
      <c r="Q2557">
        <v>2</v>
      </c>
      <c r="R2557">
        <f t="shared" si="42"/>
        <v>0</v>
      </c>
    </row>
    <row r="2558" spans="1:18" x14ac:dyDescent="0.3">
      <c r="P2558" t="str" cm="1">
        <f t="array" ref="P2558">IF(Q2558&gt;0,INDEX(Q2558:Q24282,MATCH(TRUE,INDEX(Q2558:Q24282="",,),0)-1),"")</f>
        <v/>
      </c>
      <c r="R2558" t="str">
        <f t="shared" si="42"/>
        <v/>
      </c>
    </row>
    <row r="2559" spans="1:18" x14ac:dyDescent="0.3">
      <c r="A2559" t="s">
        <v>266</v>
      </c>
      <c r="B2559" s="1">
        <v>38574</v>
      </c>
      <c r="C2559" t="s">
        <v>16</v>
      </c>
      <c r="D2559" t="s">
        <v>290</v>
      </c>
      <c r="E2559" t="s">
        <v>291</v>
      </c>
      <c r="G2559" t="s">
        <v>19</v>
      </c>
      <c r="H2559" t="s">
        <v>53</v>
      </c>
      <c r="I2559" t="s">
        <v>26</v>
      </c>
      <c r="J2559" t="s">
        <v>27</v>
      </c>
      <c r="K2559">
        <v>663</v>
      </c>
      <c r="L2559">
        <v>40.200000000000003</v>
      </c>
      <c r="M2559" t="s">
        <v>240</v>
      </c>
      <c r="N2559">
        <v>45</v>
      </c>
      <c r="O2559" t="s">
        <v>24</v>
      </c>
      <c r="P2559" cm="1">
        <f t="array" ref="P2559">IF(Q2559&gt;0,INDEX(Q2559:Q24283,MATCH(TRUE,INDEX(Q2559:Q24283="",,),0)-1),"")</f>
        <v>5</v>
      </c>
      <c r="Q2559">
        <v>1</v>
      </c>
      <c r="R2559">
        <f t="shared" si="42"/>
        <v>0</v>
      </c>
    </row>
    <row r="2560" spans="1:18" x14ac:dyDescent="0.3">
      <c r="A2560" t="s">
        <v>266</v>
      </c>
      <c r="B2560" s="1">
        <v>38574</v>
      </c>
      <c r="C2560" t="s">
        <v>16</v>
      </c>
      <c r="D2560" t="s">
        <v>290</v>
      </c>
      <c r="E2560" t="s">
        <v>291</v>
      </c>
      <c r="G2560" t="s">
        <v>19</v>
      </c>
      <c r="H2560" t="s">
        <v>70</v>
      </c>
      <c r="I2560" t="s">
        <v>26</v>
      </c>
      <c r="J2560" t="s">
        <v>27</v>
      </c>
      <c r="K2560">
        <v>256</v>
      </c>
      <c r="L2560">
        <v>36.15</v>
      </c>
      <c r="M2560" t="s">
        <v>240</v>
      </c>
      <c r="N2560">
        <v>39.9</v>
      </c>
      <c r="O2560" t="s">
        <v>24</v>
      </c>
      <c r="P2560" cm="1">
        <f t="array" ref="P2560">IF(Q2560&gt;0,INDEX(Q2560:Q24284,MATCH(TRUE,INDEX(Q2560:Q24284="",,),0)-1),"")</f>
        <v>5</v>
      </c>
      <c r="Q2560">
        <v>1</v>
      </c>
      <c r="R2560">
        <f t="shared" si="42"/>
        <v>0</v>
      </c>
    </row>
    <row r="2561" spans="1:18" x14ac:dyDescent="0.3">
      <c r="A2561" t="s">
        <v>266</v>
      </c>
      <c r="B2561" s="1">
        <v>38574</v>
      </c>
      <c r="C2561" t="s">
        <v>16</v>
      </c>
      <c r="D2561" t="s">
        <v>290</v>
      </c>
      <c r="E2561" t="s">
        <v>291</v>
      </c>
      <c r="G2561" s="6" t="s">
        <v>29</v>
      </c>
      <c r="H2561" t="s">
        <v>99</v>
      </c>
      <c r="I2561" t="s">
        <v>26</v>
      </c>
      <c r="J2561" t="s">
        <v>27</v>
      </c>
      <c r="K2561">
        <v>54</v>
      </c>
      <c r="L2561">
        <v>28.4</v>
      </c>
      <c r="M2561" t="s">
        <v>240</v>
      </c>
      <c r="N2561">
        <v>28.4</v>
      </c>
      <c r="O2561" t="s">
        <v>24</v>
      </c>
      <c r="P2561" cm="1">
        <f t="array" ref="P2561">IF(Q2561&gt;0,INDEX(Q2561:Q24285,MATCH(TRUE,INDEX(Q2561:Q24285="",,),0)-1),"")</f>
        <v>5</v>
      </c>
      <c r="Q2561">
        <v>1</v>
      </c>
      <c r="R2561">
        <f t="shared" si="42"/>
        <v>0</v>
      </c>
    </row>
    <row r="2562" spans="1:18" x14ac:dyDescent="0.3">
      <c r="A2562" t="s">
        <v>266</v>
      </c>
      <c r="B2562" s="1">
        <v>38574</v>
      </c>
      <c r="C2562" t="s">
        <v>16</v>
      </c>
      <c r="D2562" t="s">
        <v>290</v>
      </c>
      <c r="E2562" t="s">
        <v>291</v>
      </c>
      <c r="G2562" s="6" t="s">
        <v>29</v>
      </c>
      <c r="H2562" t="s">
        <v>64</v>
      </c>
      <c r="I2562" t="s">
        <v>26</v>
      </c>
      <c r="J2562" t="s">
        <v>27</v>
      </c>
      <c r="K2562">
        <v>111</v>
      </c>
      <c r="L2562">
        <v>21.95</v>
      </c>
      <c r="M2562" t="s">
        <v>240</v>
      </c>
      <c r="N2562">
        <v>21.95</v>
      </c>
      <c r="O2562" t="s">
        <v>24</v>
      </c>
      <c r="P2562" cm="1">
        <f t="array" ref="P2562">IF(Q2562&gt;0,INDEX(Q2562:Q24286,MATCH(TRUE,INDEX(Q2562:Q24286="",,),0)-1),"")</f>
        <v>5</v>
      </c>
      <c r="Q2562">
        <v>1</v>
      </c>
      <c r="R2562">
        <f t="shared" si="42"/>
        <v>0</v>
      </c>
    </row>
    <row r="2563" spans="1:18" x14ac:dyDescent="0.3">
      <c r="A2563" t="s">
        <v>266</v>
      </c>
      <c r="B2563" s="1">
        <v>38574</v>
      </c>
      <c r="C2563" t="s">
        <v>16</v>
      </c>
      <c r="D2563" t="s">
        <v>290</v>
      </c>
      <c r="E2563" t="s">
        <v>291</v>
      </c>
      <c r="G2563" t="s">
        <v>19</v>
      </c>
      <c r="H2563" t="s">
        <v>53</v>
      </c>
      <c r="I2563" t="s">
        <v>26</v>
      </c>
      <c r="J2563" t="s">
        <v>27</v>
      </c>
      <c r="K2563">
        <v>663</v>
      </c>
      <c r="L2563">
        <v>40.200000000000003</v>
      </c>
      <c r="M2563" t="s">
        <v>292</v>
      </c>
      <c r="N2563">
        <v>45.11</v>
      </c>
      <c r="P2563" cm="1">
        <f t="array" ref="P2563">IF(Q2563&gt;0,INDEX(Q2563:Q24287,MATCH(TRUE,INDEX(Q2563:Q24287="",,),0)-1),"")</f>
        <v>5</v>
      </c>
      <c r="Q2563">
        <v>2</v>
      </c>
      <c r="R2563">
        <f t="shared" si="42"/>
        <v>0</v>
      </c>
    </row>
    <row r="2564" spans="1:18" x14ac:dyDescent="0.3">
      <c r="A2564" t="s">
        <v>266</v>
      </c>
      <c r="B2564" s="1">
        <v>38574</v>
      </c>
      <c r="C2564" t="s">
        <v>16</v>
      </c>
      <c r="D2564" t="s">
        <v>290</v>
      </c>
      <c r="E2564" t="s">
        <v>291</v>
      </c>
      <c r="G2564" t="s">
        <v>19</v>
      </c>
      <c r="H2564" t="s">
        <v>70</v>
      </c>
      <c r="I2564" t="s">
        <v>26</v>
      </c>
      <c r="J2564" t="s">
        <v>27</v>
      </c>
      <c r="K2564">
        <v>256</v>
      </c>
      <c r="L2564">
        <v>36.15</v>
      </c>
      <c r="M2564" t="s">
        <v>292</v>
      </c>
      <c r="N2564">
        <v>38</v>
      </c>
      <c r="P2564" cm="1">
        <f t="array" ref="P2564">IF(Q2564&gt;0,INDEX(Q2564:Q24288,MATCH(TRUE,INDEX(Q2564:Q24288="",,),0)-1),"")</f>
        <v>5</v>
      </c>
      <c r="Q2564">
        <v>2</v>
      </c>
      <c r="R2564">
        <f t="shared" si="42"/>
        <v>0</v>
      </c>
    </row>
    <row r="2565" spans="1:18" x14ac:dyDescent="0.3">
      <c r="A2565" t="s">
        <v>266</v>
      </c>
      <c r="B2565" s="1">
        <v>38574</v>
      </c>
      <c r="C2565" t="s">
        <v>16</v>
      </c>
      <c r="D2565" t="s">
        <v>290</v>
      </c>
      <c r="E2565" t="s">
        <v>291</v>
      </c>
      <c r="G2565" s="6" t="s">
        <v>29</v>
      </c>
      <c r="H2565" t="s">
        <v>99</v>
      </c>
      <c r="I2565" t="s">
        <v>26</v>
      </c>
      <c r="J2565" t="s">
        <v>27</v>
      </c>
      <c r="K2565">
        <v>54</v>
      </c>
      <c r="L2565">
        <v>28.4</v>
      </c>
      <c r="M2565" t="s">
        <v>292</v>
      </c>
      <c r="N2565">
        <v>28.4</v>
      </c>
      <c r="P2565" cm="1">
        <f t="array" ref="P2565">IF(Q2565&gt;0,INDEX(Q2565:Q24289,MATCH(TRUE,INDEX(Q2565:Q24289="",,),0)-1),"")</f>
        <v>5</v>
      </c>
      <c r="Q2565">
        <v>2</v>
      </c>
      <c r="R2565">
        <f t="shared" si="42"/>
        <v>0</v>
      </c>
    </row>
    <row r="2566" spans="1:18" x14ac:dyDescent="0.3">
      <c r="A2566" t="s">
        <v>266</v>
      </c>
      <c r="B2566" s="1">
        <v>38574</v>
      </c>
      <c r="C2566" t="s">
        <v>16</v>
      </c>
      <c r="D2566" t="s">
        <v>290</v>
      </c>
      <c r="E2566" t="s">
        <v>291</v>
      </c>
      <c r="G2566" s="6" t="s">
        <v>29</v>
      </c>
      <c r="H2566" t="s">
        <v>64</v>
      </c>
      <c r="I2566" t="s">
        <v>26</v>
      </c>
      <c r="J2566" t="s">
        <v>27</v>
      </c>
      <c r="K2566">
        <v>111</v>
      </c>
      <c r="L2566">
        <v>21.95</v>
      </c>
      <c r="M2566" t="s">
        <v>292</v>
      </c>
      <c r="N2566">
        <v>21.95</v>
      </c>
      <c r="P2566" cm="1">
        <f t="array" ref="P2566">IF(Q2566&gt;0,INDEX(Q2566:Q24290,MATCH(TRUE,INDEX(Q2566:Q24290="",,),0)-1),"")</f>
        <v>5</v>
      </c>
      <c r="Q2566">
        <v>2</v>
      </c>
      <c r="R2566">
        <f t="shared" si="42"/>
        <v>0</v>
      </c>
    </row>
    <row r="2567" spans="1:18" x14ac:dyDescent="0.3">
      <c r="A2567" t="s">
        <v>266</v>
      </c>
      <c r="B2567" s="1">
        <v>38574</v>
      </c>
      <c r="C2567" t="s">
        <v>16</v>
      </c>
      <c r="D2567" t="s">
        <v>290</v>
      </c>
      <c r="E2567" t="s">
        <v>291</v>
      </c>
      <c r="G2567" t="s">
        <v>19</v>
      </c>
      <c r="H2567" t="s">
        <v>53</v>
      </c>
      <c r="I2567" t="s">
        <v>26</v>
      </c>
      <c r="J2567" t="s">
        <v>27</v>
      </c>
      <c r="K2567">
        <v>663</v>
      </c>
      <c r="L2567">
        <v>40.200000000000003</v>
      </c>
      <c r="M2567" t="s">
        <v>220</v>
      </c>
      <c r="N2567">
        <v>40.200000000000003</v>
      </c>
      <c r="P2567" cm="1">
        <f t="array" ref="P2567">IF(Q2567&gt;0,INDEX(Q2567:Q24291,MATCH(TRUE,INDEX(Q2567:Q24291="",,),0)-1),"")</f>
        <v>5</v>
      </c>
      <c r="Q2567">
        <v>3</v>
      </c>
      <c r="R2567">
        <f t="shared" si="42"/>
        <v>0</v>
      </c>
    </row>
    <row r="2568" spans="1:18" x14ac:dyDescent="0.3">
      <c r="A2568" t="s">
        <v>266</v>
      </c>
      <c r="B2568" s="1">
        <v>38574</v>
      </c>
      <c r="C2568" t="s">
        <v>16</v>
      </c>
      <c r="D2568" t="s">
        <v>290</v>
      </c>
      <c r="E2568" t="s">
        <v>291</v>
      </c>
      <c r="G2568" t="s">
        <v>19</v>
      </c>
      <c r="H2568" t="s">
        <v>70</v>
      </c>
      <c r="I2568" t="s">
        <v>26</v>
      </c>
      <c r="J2568" t="s">
        <v>27</v>
      </c>
      <c r="K2568">
        <v>256</v>
      </c>
      <c r="L2568">
        <v>36.15</v>
      </c>
      <c r="M2568" t="s">
        <v>220</v>
      </c>
      <c r="N2568">
        <v>47.21</v>
      </c>
      <c r="P2568" cm="1">
        <f t="array" ref="P2568">IF(Q2568&gt;0,INDEX(Q2568:Q24292,MATCH(TRUE,INDEX(Q2568:Q24292="",,),0)-1),"")</f>
        <v>5</v>
      </c>
      <c r="Q2568">
        <v>3</v>
      </c>
      <c r="R2568">
        <f t="shared" si="42"/>
        <v>0</v>
      </c>
    </row>
    <row r="2569" spans="1:18" x14ac:dyDescent="0.3">
      <c r="A2569" t="s">
        <v>266</v>
      </c>
      <c r="B2569" s="1">
        <v>38574</v>
      </c>
      <c r="C2569" t="s">
        <v>16</v>
      </c>
      <c r="D2569" t="s">
        <v>290</v>
      </c>
      <c r="E2569" t="s">
        <v>291</v>
      </c>
      <c r="G2569" s="6" t="s">
        <v>29</v>
      </c>
      <c r="H2569" t="s">
        <v>99</v>
      </c>
      <c r="I2569" t="s">
        <v>26</v>
      </c>
      <c r="J2569" t="s">
        <v>27</v>
      </c>
      <c r="K2569">
        <v>54</v>
      </c>
      <c r="L2569">
        <v>28.4</v>
      </c>
      <c r="M2569" t="s">
        <v>220</v>
      </c>
      <c r="N2569">
        <v>28.4</v>
      </c>
      <c r="P2569" cm="1">
        <f t="array" ref="P2569">IF(Q2569&gt;0,INDEX(Q2569:Q24293,MATCH(TRUE,INDEX(Q2569:Q24293="",,),0)-1),"")</f>
        <v>5</v>
      </c>
      <c r="Q2569">
        <v>3</v>
      </c>
      <c r="R2569">
        <f t="shared" si="42"/>
        <v>0</v>
      </c>
    </row>
    <row r="2570" spans="1:18" x14ac:dyDescent="0.3">
      <c r="A2570" t="s">
        <v>266</v>
      </c>
      <c r="B2570" s="1">
        <v>38574</v>
      </c>
      <c r="C2570" t="s">
        <v>16</v>
      </c>
      <c r="D2570" t="s">
        <v>290</v>
      </c>
      <c r="E2570" t="s">
        <v>291</v>
      </c>
      <c r="G2570" s="6" t="s">
        <v>29</v>
      </c>
      <c r="H2570" t="s">
        <v>64</v>
      </c>
      <c r="I2570" t="s">
        <v>26</v>
      </c>
      <c r="J2570" t="s">
        <v>27</v>
      </c>
      <c r="K2570">
        <v>111</v>
      </c>
      <c r="L2570">
        <v>21.95</v>
      </c>
      <c r="M2570" t="s">
        <v>220</v>
      </c>
      <c r="N2570">
        <v>21.95</v>
      </c>
      <c r="P2570" cm="1">
        <f t="array" ref="P2570">IF(Q2570&gt;0,INDEX(Q2570:Q24294,MATCH(TRUE,INDEX(Q2570:Q24294="",,),0)-1),"")</f>
        <v>5</v>
      </c>
      <c r="Q2570">
        <v>3</v>
      </c>
      <c r="R2570">
        <f t="shared" si="42"/>
        <v>0</v>
      </c>
    </row>
    <row r="2571" spans="1:18" x14ac:dyDescent="0.3">
      <c r="A2571" t="s">
        <v>266</v>
      </c>
      <c r="B2571" s="1">
        <v>38574</v>
      </c>
      <c r="C2571" t="s">
        <v>16</v>
      </c>
      <c r="D2571" t="s">
        <v>290</v>
      </c>
      <c r="E2571" t="s">
        <v>291</v>
      </c>
      <c r="G2571" t="s">
        <v>19</v>
      </c>
      <c r="H2571" t="s">
        <v>53</v>
      </c>
      <c r="I2571" t="s">
        <v>26</v>
      </c>
      <c r="J2571" t="s">
        <v>27</v>
      </c>
      <c r="K2571">
        <v>663</v>
      </c>
      <c r="L2571">
        <v>40.200000000000003</v>
      </c>
      <c r="M2571" t="s">
        <v>232</v>
      </c>
      <c r="N2571">
        <v>40.200000000000003</v>
      </c>
      <c r="P2571" cm="1">
        <f t="array" ref="P2571">IF(Q2571&gt;0,INDEX(Q2571:Q24295,MATCH(TRUE,INDEX(Q2571:Q24295="",,),0)-1),"")</f>
        <v>5</v>
      </c>
      <c r="Q2571">
        <v>4</v>
      </c>
      <c r="R2571">
        <f t="shared" si="42"/>
        <v>0</v>
      </c>
    </row>
    <row r="2572" spans="1:18" x14ac:dyDescent="0.3">
      <c r="A2572" t="s">
        <v>266</v>
      </c>
      <c r="B2572" s="1">
        <v>38574</v>
      </c>
      <c r="C2572" t="s">
        <v>16</v>
      </c>
      <c r="D2572" t="s">
        <v>290</v>
      </c>
      <c r="E2572" t="s">
        <v>291</v>
      </c>
      <c r="G2572" t="s">
        <v>19</v>
      </c>
      <c r="H2572" t="s">
        <v>70</v>
      </c>
      <c r="I2572" t="s">
        <v>26</v>
      </c>
      <c r="J2572" t="s">
        <v>27</v>
      </c>
      <c r="K2572">
        <v>256</v>
      </c>
      <c r="L2572">
        <v>36.15</v>
      </c>
      <c r="M2572" t="s">
        <v>232</v>
      </c>
      <c r="N2572">
        <v>36.159999999999997</v>
      </c>
      <c r="P2572" cm="1">
        <f t="array" ref="P2572">IF(Q2572&gt;0,INDEX(Q2572:Q24296,MATCH(TRUE,INDEX(Q2572:Q24296="",,),0)-1),"")</f>
        <v>5</v>
      </c>
      <c r="Q2572">
        <v>4</v>
      </c>
      <c r="R2572">
        <f t="shared" si="42"/>
        <v>0</v>
      </c>
    </row>
    <row r="2573" spans="1:18" x14ac:dyDescent="0.3">
      <c r="A2573" t="s">
        <v>266</v>
      </c>
      <c r="B2573" s="1">
        <v>38574</v>
      </c>
      <c r="C2573" t="s">
        <v>16</v>
      </c>
      <c r="D2573" t="s">
        <v>290</v>
      </c>
      <c r="E2573" t="s">
        <v>291</v>
      </c>
      <c r="G2573" s="6" t="s">
        <v>29</v>
      </c>
      <c r="H2573" t="s">
        <v>99</v>
      </c>
      <c r="I2573" t="s">
        <v>26</v>
      </c>
      <c r="J2573" t="s">
        <v>27</v>
      </c>
      <c r="K2573">
        <v>54</v>
      </c>
      <c r="L2573">
        <v>28.4</v>
      </c>
      <c r="M2573" t="s">
        <v>232</v>
      </c>
      <c r="N2573">
        <v>28.4</v>
      </c>
      <c r="P2573" cm="1">
        <f t="array" ref="P2573">IF(Q2573&gt;0,INDEX(Q2573:Q24297,MATCH(TRUE,INDEX(Q2573:Q24297="",,),0)-1),"")</f>
        <v>5</v>
      </c>
      <c r="Q2573">
        <v>4</v>
      </c>
      <c r="R2573">
        <f t="shared" si="42"/>
        <v>0</v>
      </c>
    </row>
    <row r="2574" spans="1:18" x14ac:dyDescent="0.3">
      <c r="A2574" t="s">
        <v>266</v>
      </c>
      <c r="B2574" s="1">
        <v>38574</v>
      </c>
      <c r="C2574" t="s">
        <v>16</v>
      </c>
      <c r="D2574" t="s">
        <v>290</v>
      </c>
      <c r="E2574" t="s">
        <v>291</v>
      </c>
      <c r="G2574" s="6" t="s">
        <v>29</v>
      </c>
      <c r="H2574" t="s">
        <v>64</v>
      </c>
      <c r="I2574" t="s">
        <v>26</v>
      </c>
      <c r="J2574" t="s">
        <v>27</v>
      </c>
      <c r="K2574">
        <v>111</v>
      </c>
      <c r="L2574">
        <v>21.95</v>
      </c>
      <c r="M2574" t="s">
        <v>232</v>
      </c>
      <c r="N2574">
        <v>21.95</v>
      </c>
      <c r="P2574" cm="1">
        <f t="array" ref="P2574">IF(Q2574&gt;0,INDEX(Q2574:Q24298,MATCH(TRUE,INDEX(Q2574:Q24298="",,),0)-1),"")</f>
        <v>5</v>
      </c>
      <c r="Q2574">
        <v>4</v>
      </c>
      <c r="R2574">
        <f t="shared" si="42"/>
        <v>0</v>
      </c>
    </row>
    <row r="2575" spans="1:18" x14ac:dyDescent="0.3">
      <c r="A2575" t="s">
        <v>266</v>
      </c>
      <c r="B2575" s="1">
        <v>38574</v>
      </c>
      <c r="C2575" t="s">
        <v>16</v>
      </c>
      <c r="D2575" t="s">
        <v>290</v>
      </c>
      <c r="E2575" t="s">
        <v>291</v>
      </c>
      <c r="G2575" t="s">
        <v>19</v>
      </c>
      <c r="H2575" t="s">
        <v>53</v>
      </c>
      <c r="I2575" t="s">
        <v>26</v>
      </c>
      <c r="J2575" t="s">
        <v>27</v>
      </c>
      <c r="K2575">
        <v>663</v>
      </c>
      <c r="L2575">
        <v>40.200000000000003</v>
      </c>
      <c r="M2575" t="s">
        <v>293</v>
      </c>
      <c r="N2575">
        <v>40.200000000000003</v>
      </c>
      <c r="P2575" cm="1">
        <f t="array" ref="P2575">IF(Q2575&gt;0,INDEX(Q2575:Q24299,MATCH(TRUE,INDEX(Q2575:Q24299="",,),0)-1),"")</f>
        <v>5</v>
      </c>
      <c r="Q2575">
        <v>5</v>
      </c>
      <c r="R2575">
        <f t="shared" si="42"/>
        <v>0</v>
      </c>
    </row>
    <row r="2576" spans="1:18" x14ac:dyDescent="0.3">
      <c r="A2576" t="s">
        <v>266</v>
      </c>
      <c r="B2576" s="1">
        <v>38574</v>
      </c>
      <c r="C2576" t="s">
        <v>16</v>
      </c>
      <c r="D2576" t="s">
        <v>290</v>
      </c>
      <c r="E2576" t="s">
        <v>291</v>
      </c>
      <c r="G2576" t="s">
        <v>19</v>
      </c>
      <c r="H2576" t="s">
        <v>70</v>
      </c>
      <c r="I2576" t="s">
        <v>26</v>
      </c>
      <c r="J2576" t="s">
        <v>27</v>
      </c>
      <c r="K2576">
        <v>256</v>
      </c>
      <c r="L2576">
        <v>36.15</v>
      </c>
      <c r="M2576" t="s">
        <v>293</v>
      </c>
      <c r="N2576">
        <v>36.15</v>
      </c>
      <c r="P2576" cm="1">
        <f t="array" ref="P2576">IF(Q2576&gt;0,INDEX(Q2576:Q24300,MATCH(TRUE,INDEX(Q2576:Q24300="",,),0)-1),"")</f>
        <v>5</v>
      </c>
      <c r="Q2576">
        <v>5</v>
      </c>
      <c r="R2576">
        <f t="shared" si="42"/>
        <v>0</v>
      </c>
    </row>
    <row r="2577" spans="1:18" x14ac:dyDescent="0.3">
      <c r="A2577" t="s">
        <v>266</v>
      </c>
      <c r="B2577" s="1">
        <v>38574</v>
      </c>
      <c r="C2577" t="s">
        <v>16</v>
      </c>
      <c r="D2577" t="s">
        <v>290</v>
      </c>
      <c r="E2577" t="s">
        <v>291</v>
      </c>
      <c r="G2577" s="6" t="s">
        <v>29</v>
      </c>
      <c r="H2577" t="s">
        <v>99</v>
      </c>
      <c r="I2577" t="s">
        <v>26</v>
      </c>
      <c r="J2577" t="s">
        <v>27</v>
      </c>
      <c r="K2577">
        <v>54</v>
      </c>
      <c r="L2577">
        <v>28.4</v>
      </c>
      <c r="M2577" t="s">
        <v>293</v>
      </c>
      <c r="N2577">
        <v>28.4</v>
      </c>
      <c r="P2577" cm="1">
        <f t="array" ref="P2577">IF(Q2577&gt;0,INDEX(Q2577:Q24301,MATCH(TRUE,INDEX(Q2577:Q24301="",,),0)-1),"")</f>
        <v>5</v>
      </c>
      <c r="Q2577">
        <v>5</v>
      </c>
      <c r="R2577">
        <f t="shared" si="42"/>
        <v>0</v>
      </c>
    </row>
    <row r="2578" spans="1:18" x14ac:dyDescent="0.3">
      <c r="A2578" t="s">
        <v>266</v>
      </c>
      <c r="B2578" s="1">
        <v>38574</v>
      </c>
      <c r="C2578" t="s">
        <v>16</v>
      </c>
      <c r="D2578" t="s">
        <v>290</v>
      </c>
      <c r="E2578" t="s">
        <v>291</v>
      </c>
      <c r="G2578" s="6" t="s">
        <v>29</v>
      </c>
      <c r="H2578" t="s">
        <v>64</v>
      </c>
      <c r="I2578" t="s">
        <v>26</v>
      </c>
      <c r="J2578" t="s">
        <v>27</v>
      </c>
      <c r="K2578">
        <v>111</v>
      </c>
      <c r="L2578">
        <v>21.95</v>
      </c>
      <c r="M2578" t="s">
        <v>293</v>
      </c>
      <c r="N2578">
        <v>21.95</v>
      </c>
      <c r="P2578" cm="1">
        <f t="array" ref="P2578">IF(Q2578&gt;0,INDEX(Q2578:Q24302,MATCH(TRUE,INDEX(Q2578:Q24302="",,),0)-1),"")</f>
        <v>5</v>
      </c>
      <c r="Q2578">
        <v>5</v>
      </c>
      <c r="R2578">
        <f t="shared" si="42"/>
        <v>0</v>
      </c>
    </row>
    <row r="2579" spans="1:18" x14ac:dyDescent="0.3">
      <c r="P2579" t="str" cm="1">
        <f t="array" ref="P2579">IF(Q2579&gt;0,INDEX(Q2579:Q24303,MATCH(TRUE,INDEX(Q2579:Q24303="",,),0)-1),"")</f>
        <v/>
      </c>
      <c r="R2579" t="str">
        <f t="shared" si="42"/>
        <v/>
      </c>
    </row>
    <row r="2580" spans="1:18" x14ac:dyDescent="0.3">
      <c r="A2580" t="s">
        <v>266</v>
      </c>
      <c r="B2580" s="1">
        <v>38574</v>
      </c>
      <c r="C2580" t="s">
        <v>16</v>
      </c>
      <c r="D2580" t="s">
        <v>294</v>
      </c>
      <c r="E2580" t="s">
        <v>295</v>
      </c>
      <c r="G2580" t="s">
        <v>19</v>
      </c>
      <c r="H2580" t="s">
        <v>53</v>
      </c>
      <c r="I2580" t="s">
        <v>26</v>
      </c>
      <c r="J2580" t="s">
        <v>27</v>
      </c>
      <c r="K2580">
        <v>553</v>
      </c>
      <c r="L2580">
        <v>34.049999999999997</v>
      </c>
      <c r="M2580" t="s">
        <v>292</v>
      </c>
      <c r="N2580">
        <v>56.11</v>
      </c>
      <c r="O2580" t="s">
        <v>24</v>
      </c>
      <c r="P2580" cm="1">
        <f t="array" ref="P2580">IF(Q2580&gt;0,INDEX(Q2580:Q24304,MATCH(TRUE,INDEX(Q2580:Q24304="",,),0)-1),"")</f>
        <v>6</v>
      </c>
      <c r="Q2580">
        <v>1</v>
      </c>
      <c r="R2580">
        <f t="shared" si="42"/>
        <v>0</v>
      </c>
    </row>
    <row r="2581" spans="1:18" x14ac:dyDescent="0.3">
      <c r="A2581" t="s">
        <v>266</v>
      </c>
      <c r="B2581" s="1">
        <v>38574</v>
      </c>
      <c r="C2581" t="s">
        <v>16</v>
      </c>
      <c r="D2581" t="s">
        <v>294</v>
      </c>
      <c r="E2581" t="s">
        <v>295</v>
      </c>
      <c r="G2581" t="s">
        <v>19</v>
      </c>
      <c r="H2581" t="s">
        <v>70</v>
      </c>
      <c r="I2581" t="s">
        <v>26</v>
      </c>
      <c r="J2581" t="s">
        <v>27</v>
      </c>
      <c r="K2581">
        <v>294</v>
      </c>
      <c r="L2581">
        <v>39.6</v>
      </c>
      <c r="M2581" t="s">
        <v>292</v>
      </c>
      <c r="N2581">
        <v>45</v>
      </c>
      <c r="O2581" t="s">
        <v>24</v>
      </c>
      <c r="P2581" cm="1">
        <f t="array" ref="P2581">IF(Q2581&gt;0,INDEX(Q2581:Q24305,MATCH(TRUE,INDEX(Q2581:Q24305="",,),0)-1),"")</f>
        <v>6</v>
      </c>
      <c r="Q2581">
        <v>1</v>
      </c>
      <c r="R2581">
        <f t="shared" si="42"/>
        <v>0</v>
      </c>
    </row>
    <row r="2582" spans="1:18" x14ac:dyDescent="0.3">
      <c r="A2582" t="s">
        <v>266</v>
      </c>
      <c r="B2582" s="1">
        <v>38574</v>
      </c>
      <c r="C2582" t="s">
        <v>16</v>
      </c>
      <c r="D2582" t="s">
        <v>294</v>
      </c>
      <c r="E2582" t="s">
        <v>295</v>
      </c>
      <c r="G2582" t="s">
        <v>19</v>
      </c>
      <c r="H2582" t="s">
        <v>64</v>
      </c>
      <c r="I2582" t="s">
        <v>26</v>
      </c>
      <c r="J2582" t="s">
        <v>27</v>
      </c>
      <c r="K2582">
        <v>226</v>
      </c>
      <c r="L2582">
        <v>22.9</v>
      </c>
      <c r="M2582" t="s">
        <v>292</v>
      </c>
      <c r="N2582">
        <v>40</v>
      </c>
      <c r="O2582" t="s">
        <v>24</v>
      </c>
      <c r="P2582" cm="1">
        <f t="array" ref="P2582">IF(Q2582&gt;0,INDEX(Q2582:Q24306,MATCH(TRUE,INDEX(Q2582:Q24306="",,),0)-1),"")</f>
        <v>6</v>
      </c>
      <c r="Q2582">
        <v>1</v>
      </c>
      <c r="R2582">
        <f t="shared" si="42"/>
        <v>0</v>
      </c>
    </row>
    <row r="2583" spans="1:18" x14ac:dyDescent="0.3">
      <c r="A2583" t="s">
        <v>266</v>
      </c>
      <c r="B2583" s="1">
        <v>38574</v>
      </c>
      <c r="C2583" t="s">
        <v>16</v>
      </c>
      <c r="D2583" t="s">
        <v>294</v>
      </c>
      <c r="E2583" t="s">
        <v>295</v>
      </c>
      <c r="G2583" t="s">
        <v>19</v>
      </c>
      <c r="H2583" t="s">
        <v>53</v>
      </c>
      <c r="I2583" t="s">
        <v>26</v>
      </c>
      <c r="J2583" t="s">
        <v>27</v>
      </c>
      <c r="K2583">
        <v>553</v>
      </c>
      <c r="L2583">
        <v>34.049999999999997</v>
      </c>
      <c r="M2583" t="s">
        <v>287</v>
      </c>
      <c r="N2583">
        <v>34.049999999999997</v>
      </c>
      <c r="P2583" cm="1">
        <f t="array" ref="P2583">IF(Q2583&gt;0,INDEX(Q2583:Q24307,MATCH(TRUE,INDEX(Q2583:Q24307="",,),0)-1),"")</f>
        <v>6</v>
      </c>
      <c r="Q2583">
        <v>2</v>
      </c>
      <c r="R2583">
        <f t="shared" si="42"/>
        <v>0</v>
      </c>
    </row>
    <row r="2584" spans="1:18" x14ac:dyDescent="0.3">
      <c r="A2584" t="s">
        <v>266</v>
      </c>
      <c r="B2584" s="1">
        <v>38574</v>
      </c>
      <c r="C2584" t="s">
        <v>16</v>
      </c>
      <c r="D2584" t="s">
        <v>294</v>
      </c>
      <c r="E2584" t="s">
        <v>295</v>
      </c>
      <c r="G2584" t="s">
        <v>19</v>
      </c>
      <c r="H2584" t="s">
        <v>70</v>
      </c>
      <c r="I2584" t="s">
        <v>26</v>
      </c>
      <c r="J2584" t="s">
        <v>27</v>
      </c>
      <c r="K2584">
        <v>294</v>
      </c>
      <c r="L2584">
        <v>39.6</v>
      </c>
      <c r="M2584" t="s">
        <v>287</v>
      </c>
      <c r="N2584">
        <v>89.14</v>
      </c>
      <c r="P2584" cm="1">
        <f t="array" ref="P2584">IF(Q2584&gt;0,INDEX(Q2584:Q24308,MATCH(TRUE,INDEX(Q2584:Q24308="",,),0)-1),"")</f>
        <v>6</v>
      </c>
      <c r="Q2584">
        <v>2</v>
      </c>
      <c r="R2584">
        <f t="shared" si="42"/>
        <v>0</v>
      </c>
    </row>
    <row r="2585" spans="1:18" x14ac:dyDescent="0.3">
      <c r="A2585" t="s">
        <v>266</v>
      </c>
      <c r="B2585" s="1">
        <v>38574</v>
      </c>
      <c r="C2585" t="s">
        <v>16</v>
      </c>
      <c r="D2585" t="s">
        <v>294</v>
      </c>
      <c r="E2585" t="s">
        <v>295</v>
      </c>
      <c r="G2585" t="s">
        <v>19</v>
      </c>
      <c r="H2585" t="s">
        <v>64</v>
      </c>
      <c r="I2585" t="s">
        <v>26</v>
      </c>
      <c r="J2585" t="s">
        <v>27</v>
      </c>
      <c r="K2585">
        <v>226</v>
      </c>
      <c r="L2585">
        <v>22.9</v>
      </c>
      <c r="M2585" t="s">
        <v>287</v>
      </c>
      <c r="N2585">
        <v>22.9</v>
      </c>
      <c r="P2585" cm="1">
        <f t="array" ref="P2585">IF(Q2585&gt;0,INDEX(Q2585:Q24309,MATCH(TRUE,INDEX(Q2585:Q24309="",,),0)-1),"")</f>
        <v>6</v>
      </c>
      <c r="Q2585">
        <v>2</v>
      </c>
      <c r="R2585">
        <f t="shared" si="42"/>
        <v>0</v>
      </c>
    </row>
    <row r="2586" spans="1:18" x14ac:dyDescent="0.3">
      <c r="A2586" t="s">
        <v>266</v>
      </c>
      <c r="B2586" s="1">
        <v>38574</v>
      </c>
      <c r="C2586" t="s">
        <v>16</v>
      </c>
      <c r="D2586" t="s">
        <v>294</v>
      </c>
      <c r="E2586" t="s">
        <v>295</v>
      </c>
      <c r="G2586" t="s">
        <v>19</v>
      </c>
      <c r="H2586" t="s">
        <v>53</v>
      </c>
      <c r="I2586" t="s">
        <v>26</v>
      </c>
      <c r="J2586" t="s">
        <v>27</v>
      </c>
      <c r="K2586">
        <v>553</v>
      </c>
      <c r="L2586">
        <v>34.049999999999997</v>
      </c>
      <c r="M2586" t="s">
        <v>232</v>
      </c>
      <c r="N2586">
        <v>34.06</v>
      </c>
      <c r="P2586" cm="1">
        <f t="array" ref="P2586">IF(Q2586&gt;0,INDEX(Q2586:Q24310,MATCH(TRUE,INDEX(Q2586:Q24310="",,),0)-1),"")</f>
        <v>6</v>
      </c>
      <c r="Q2586">
        <v>3</v>
      </c>
      <c r="R2586">
        <f t="shared" si="42"/>
        <v>0</v>
      </c>
    </row>
    <row r="2587" spans="1:18" x14ac:dyDescent="0.3">
      <c r="A2587" t="s">
        <v>266</v>
      </c>
      <c r="B2587" s="1">
        <v>38574</v>
      </c>
      <c r="C2587" t="s">
        <v>16</v>
      </c>
      <c r="D2587" t="s">
        <v>294</v>
      </c>
      <c r="E2587" t="s">
        <v>295</v>
      </c>
      <c r="G2587" t="s">
        <v>19</v>
      </c>
      <c r="H2587" t="s">
        <v>70</v>
      </c>
      <c r="I2587" t="s">
        <v>26</v>
      </c>
      <c r="J2587" t="s">
        <v>27</v>
      </c>
      <c r="K2587">
        <v>294</v>
      </c>
      <c r="L2587">
        <v>39.6</v>
      </c>
      <c r="M2587" t="s">
        <v>232</v>
      </c>
      <c r="N2587">
        <v>39.61</v>
      </c>
      <c r="P2587" cm="1">
        <f t="array" ref="P2587">IF(Q2587&gt;0,INDEX(Q2587:Q24311,MATCH(TRUE,INDEX(Q2587:Q24311="",,),0)-1),"")</f>
        <v>6</v>
      </c>
      <c r="Q2587">
        <v>3</v>
      </c>
      <c r="R2587">
        <f t="shared" si="42"/>
        <v>0</v>
      </c>
    </row>
    <row r="2588" spans="1:18" x14ac:dyDescent="0.3">
      <c r="A2588" t="s">
        <v>266</v>
      </c>
      <c r="B2588" s="1">
        <v>38574</v>
      </c>
      <c r="C2588" t="s">
        <v>16</v>
      </c>
      <c r="D2588" t="s">
        <v>294</v>
      </c>
      <c r="E2588" t="s">
        <v>295</v>
      </c>
      <c r="G2588" t="s">
        <v>19</v>
      </c>
      <c r="H2588" t="s">
        <v>64</v>
      </c>
      <c r="I2588" t="s">
        <v>26</v>
      </c>
      <c r="J2588" t="s">
        <v>27</v>
      </c>
      <c r="K2588">
        <v>226</v>
      </c>
      <c r="L2588">
        <v>22.9</v>
      </c>
      <c r="M2588" t="s">
        <v>232</v>
      </c>
      <c r="N2588">
        <v>80.19</v>
      </c>
      <c r="P2588" cm="1">
        <f t="array" ref="P2588">IF(Q2588&gt;0,INDEX(Q2588:Q24312,MATCH(TRUE,INDEX(Q2588:Q24312="",,),0)-1),"")</f>
        <v>6</v>
      </c>
      <c r="Q2588">
        <v>3</v>
      </c>
      <c r="R2588">
        <f t="shared" si="42"/>
        <v>0</v>
      </c>
    </row>
    <row r="2589" spans="1:18" x14ac:dyDescent="0.3">
      <c r="A2589" t="s">
        <v>266</v>
      </c>
      <c r="B2589" s="1">
        <v>38574</v>
      </c>
      <c r="C2589" t="s">
        <v>16</v>
      </c>
      <c r="D2589" t="s">
        <v>294</v>
      </c>
      <c r="E2589" t="s">
        <v>295</v>
      </c>
      <c r="G2589" t="s">
        <v>19</v>
      </c>
      <c r="H2589" t="s">
        <v>53</v>
      </c>
      <c r="I2589" t="s">
        <v>26</v>
      </c>
      <c r="J2589" t="s">
        <v>27</v>
      </c>
      <c r="K2589">
        <v>553</v>
      </c>
      <c r="L2589">
        <v>34.049999999999997</v>
      </c>
      <c r="M2589" t="s">
        <v>240</v>
      </c>
      <c r="N2589">
        <v>40</v>
      </c>
      <c r="P2589" cm="1">
        <f t="array" ref="P2589">IF(Q2589&gt;0,INDEX(Q2589:Q24313,MATCH(TRUE,INDEX(Q2589:Q24313="",,),0)-1),"")</f>
        <v>6</v>
      </c>
      <c r="Q2589">
        <v>4</v>
      </c>
      <c r="R2589">
        <f t="shared" si="42"/>
        <v>0</v>
      </c>
    </row>
    <row r="2590" spans="1:18" x14ac:dyDescent="0.3">
      <c r="A2590" t="s">
        <v>266</v>
      </c>
      <c r="B2590" s="1">
        <v>38574</v>
      </c>
      <c r="C2590" t="s">
        <v>16</v>
      </c>
      <c r="D2590" t="s">
        <v>294</v>
      </c>
      <c r="E2590" t="s">
        <v>295</v>
      </c>
      <c r="G2590" t="s">
        <v>19</v>
      </c>
      <c r="H2590" t="s">
        <v>70</v>
      </c>
      <c r="I2590" t="s">
        <v>26</v>
      </c>
      <c r="J2590" t="s">
        <v>27</v>
      </c>
      <c r="K2590">
        <v>294</v>
      </c>
      <c r="L2590">
        <v>39.6</v>
      </c>
      <c r="M2590" t="s">
        <v>240</v>
      </c>
      <c r="N2590">
        <v>44.75</v>
      </c>
      <c r="P2590" cm="1">
        <f t="array" ref="P2590">IF(Q2590&gt;0,INDEX(Q2590:Q24314,MATCH(TRUE,INDEX(Q2590:Q24314="",,),0)-1),"")</f>
        <v>6</v>
      </c>
      <c r="Q2590">
        <v>4</v>
      </c>
      <c r="R2590">
        <f t="shared" si="42"/>
        <v>0</v>
      </c>
    </row>
    <row r="2591" spans="1:18" x14ac:dyDescent="0.3">
      <c r="A2591" t="s">
        <v>266</v>
      </c>
      <c r="B2591" s="1">
        <v>38574</v>
      </c>
      <c r="C2591" t="s">
        <v>16</v>
      </c>
      <c r="D2591" t="s">
        <v>294</v>
      </c>
      <c r="E2591" t="s">
        <v>295</v>
      </c>
      <c r="G2591" t="s">
        <v>19</v>
      </c>
      <c r="H2591" t="s">
        <v>64</v>
      </c>
      <c r="I2591" t="s">
        <v>26</v>
      </c>
      <c r="J2591" t="s">
        <v>27</v>
      </c>
      <c r="K2591">
        <v>226</v>
      </c>
      <c r="L2591">
        <v>22.9</v>
      </c>
      <c r="M2591" t="s">
        <v>240</v>
      </c>
      <c r="N2591">
        <v>30</v>
      </c>
      <c r="P2591" cm="1">
        <f t="array" ref="P2591">IF(Q2591&gt;0,INDEX(Q2591:Q24315,MATCH(TRUE,INDEX(Q2591:Q24315="",,),0)-1),"")</f>
        <v>6</v>
      </c>
      <c r="Q2591">
        <v>4</v>
      </c>
      <c r="R2591">
        <f t="shared" si="42"/>
        <v>0</v>
      </c>
    </row>
    <row r="2592" spans="1:18" x14ac:dyDescent="0.3">
      <c r="A2592" t="s">
        <v>266</v>
      </c>
      <c r="B2592" s="1">
        <v>38574</v>
      </c>
      <c r="C2592" t="s">
        <v>16</v>
      </c>
      <c r="D2592" t="s">
        <v>294</v>
      </c>
      <c r="E2592" t="s">
        <v>295</v>
      </c>
      <c r="G2592" t="s">
        <v>19</v>
      </c>
      <c r="H2592" t="s">
        <v>53</v>
      </c>
      <c r="I2592" t="s">
        <v>26</v>
      </c>
      <c r="J2592" t="s">
        <v>27</v>
      </c>
      <c r="K2592">
        <v>553</v>
      </c>
      <c r="L2592">
        <v>34.049999999999997</v>
      </c>
      <c r="M2592" t="s">
        <v>220</v>
      </c>
      <c r="N2592">
        <v>34.049999999999997</v>
      </c>
      <c r="P2592" cm="1">
        <f t="array" ref="P2592">IF(Q2592&gt;0,INDEX(Q2592:Q24316,MATCH(TRUE,INDEX(Q2592:Q24316="",,),0)-1),"")</f>
        <v>6</v>
      </c>
      <c r="Q2592">
        <v>5</v>
      </c>
      <c r="R2592">
        <f t="shared" si="42"/>
        <v>0</v>
      </c>
    </row>
    <row r="2593" spans="1:18" x14ac:dyDescent="0.3">
      <c r="A2593" t="s">
        <v>266</v>
      </c>
      <c r="B2593" s="1">
        <v>38574</v>
      </c>
      <c r="C2593" t="s">
        <v>16</v>
      </c>
      <c r="D2593" t="s">
        <v>294</v>
      </c>
      <c r="E2593" t="s">
        <v>295</v>
      </c>
      <c r="G2593" t="s">
        <v>19</v>
      </c>
      <c r="H2593" t="s">
        <v>70</v>
      </c>
      <c r="I2593" t="s">
        <v>26</v>
      </c>
      <c r="J2593" t="s">
        <v>27</v>
      </c>
      <c r="K2593">
        <v>294</v>
      </c>
      <c r="L2593">
        <v>39.6</v>
      </c>
      <c r="M2593" t="s">
        <v>220</v>
      </c>
      <c r="N2593">
        <v>39.6</v>
      </c>
      <c r="P2593" cm="1">
        <f t="array" ref="P2593">IF(Q2593&gt;0,INDEX(Q2593:Q24317,MATCH(TRUE,INDEX(Q2593:Q24317="",,),0)-1),"")</f>
        <v>6</v>
      </c>
      <c r="Q2593">
        <v>5</v>
      </c>
      <c r="R2593">
        <f t="shared" si="42"/>
        <v>0</v>
      </c>
    </row>
    <row r="2594" spans="1:18" x14ac:dyDescent="0.3">
      <c r="A2594" t="s">
        <v>266</v>
      </c>
      <c r="B2594" s="1">
        <v>38574</v>
      </c>
      <c r="C2594" t="s">
        <v>16</v>
      </c>
      <c r="D2594" t="s">
        <v>294</v>
      </c>
      <c r="E2594" t="s">
        <v>295</v>
      </c>
      <c r="G2594" t="s">
        <v>19</v>
      </c>
      <c r="H2594" t="s">
        <v>64</v>
      </c>
      <c r="I2594" t="s">
        <v>26</v>
      </c>
      <c r="J2594" t="s">
        <v>27</v>
      </c>
      <c r="K2594">
        <v>226</v>
      </c>
      <c r="L2594">
        <v>22.9</v>
      </c>
      <c r="M2594" t="s">
        <v>220</v>
      </c>
      <c r="N2594">
        <v>46.53</v>
      </c>
      <c r="P2594" cm="1">
        <f t="array" ref="P2594">IF(Q2594&gt;0,INDEX(Q2594:Q24318,MATCH(TRUE,INDEX(Q2594:Q24318="",,),0)-1),"")</f>
        <v>6</v>
      </c>
      <c r="Q2594">
        <v>5</v>
      </c>
      <c r="R2594">
        <f t="shared" si="42"/>
        <v>0</v>
      </c>
    </row>
    <row r="2595" spans="1:18" x14ac:dyDescent="0.3">
      <c r="A2595" t="s">
        <v>266</v>
      </c>
      <c r="B2595" s="1">
        <v>38574</v>
      </c>
      <c r="C2595" t="s">
        <v>16</v>
      </c>
      <c r="D2595" t="s">
        <v>294</v>
      </c>
      <c r="E2595" t="s">
        <v>295</v>
      </c>
      <c r="G2595" t="s">
        <v>19</v>
      </c>
      <c r="H2595" t="s">
        <v>53</v>
      </c>
      <c r="I2595" t="s">
        <v>26</v>
      </c>
      <c r="J2595" t="s">
        <v>27</v>
      </c>
      <c r="K2595">
        <v>553</v>
      </c>
      <c r="L2595">
        <v>34.049999999999997</v>
      </c>
      <c r="M2595" t="s">
        <v>293</v>
      </c>
      <c r="N2595">
        <v>34.049999999999997</v>
      </c>
      <c r="P2595" cm="1">
        <f t="array" ref="P2595">IF(Q2595&gt;0,INDEX(Q2595:Q24319,MATCH(TRUE,INDEX(Q2595:Q24319="",,),0)-1),"")</f>
        <v>6</v>
      </c>
      <c r="Q2595">
        <v>6</v>
      </c>
      <c r="R2595">
        <f t="shared" si="42"/>
        <v>0</v>
      </c>
    </row>
    <row r="2596" spans="1:18" x14ac:dyDescent="0.3">
      <c r="A2596" t="s">
        <v>266</v>
      </c>
      <c r="B2596" s="1">
        <v>38574</v>
      </c>
      <c r="C2596" t="s">
        <v>16</v>
      </c>
      <c r="D2596" t="s">
        <v>294</v>
      </c>
      <c r="E2596" t="s">
        <v>295</v>
      </c>
      <c r="G2596" t="s">
        <v>19</v>
      </c>
      <c r="H2596" t="s">
        <v>70</v>
      </c>
      <c r="I2596" t="s">
        <v>26</v>
      </c>
      <c r="J2596" t="s">
        <v>27</v>
      </c>
      <c r="K2596">
        <v>294</v>
      </c>
      <c r="L2596">
        <v>39.6</v>
      </c>
      <c r="M2596" t="s">
        <v>293</v>
      </c>
      <c r="N2596">
        <v>39.6</v>
      </c>
      <c r="P2596" cm="1">
        <f t="array" ref="P2596">IF(Q2596&gt;0,INDEX(Q2596:Q24320,MATCH(TRUE,INDEX(Q2596:Q24320="",,),0)-1),"")</f>
        <v>6</v>
      </c>
      <c r="Q2596">
        <v>6</v>
      </c>
      <c r="R2596">
        <f t="shared" si="42"/>
        <v>0</v>
      </c>
    </row>
    <row r="2597" spans="1:18" x14ac:dyDescent="0.3">
      <c r="A2597" t="s">
        <v>266</v>
      </c>
      <c r="B2597" s="1">
        <v>38574</v>
      </c>
      <c r="C2597" t="s">
        <v>16</v>
      </c>
      <c r="D2597" t="s">
        <v>294</v>
      </c>
      <c r="E2597" t="s">
        <v>295</v>
      </c>
      <c r="G2597" t="s">
        <v>19</v>
      </c>
      <c r="H2597" t="s">
        <v>64</v>
      </c>
      <c r="I2597" t="s">
        <v>26</v>
      </c>
      <c r="J2597" t="s">
        <v>27</v>
      </c>
      <c r="K2597">
        <v>226</v>
      </c>
      <c r="L2597">
        <v>22.9</v>
      </c>
      <c r="M2597" t="s">
        <v>293</v>
      </c>
      <c r="N2597">
        <v>22.9</v>
      </c>
      <c r="P2597" cm="1">
        <f t="array" ref="P2597">IF(Q2597&gt;0,INDEX(Q2597:Q24321,MATCH(TRUE,INDEX(Q2597:Q24321="",,),0)-1),"")</f>
        <v>6</v>
      </c>
      <c r="Q2597">
        <v>6</v>
      </c>
      <c r="R2597">
        <f t="shared" si="42"/>
        <v>0</v>
      </c>
    </row>
    <row r="2598" spans="1:18" x14ac:dyDescent="0.3">
      <c r="P2598" t="str" cm="1">
        <f t="array" ref="P2598">IF(Q2598&gt;0,INDEX(Q2598:Q24322,MATCH(TRUE,INDEX(Q2598:Q24322="",,),0)-1),"")</f>
        <v/>
      </c>
      <c r="R2598" t="str">
        <f t="shared" si="42"/>
        <v/>
      </c>
    </row>
    <row r="2599" spans="1:18" x14ac:dyDescent="0.3">
      <c r="A2599" t="s">
        <v>266</v>
      </c>
      <c r="B2599" s="1">
        <v>38574</v>
      </c>
      <c r="C2599" t="s">
        <v>16</v>
      </c>
      <c r="D2599" t="s">
        <v>296</v>
      </c>
      <c r="E2599" t="s">
        <v>297</v>
      </c>
      <c r="G2599" t="s">
        <v>19</v>
      </c>
      <c r="H2599" t="s">
        <v>99</v>
      </c>
      <c r="I2599" t="s">
        <v>26</v>
      </c>
      <c r="J2599" t="s">
        <v>27</v>
      </c>
      <c r="K2599">
        <v>203</v>
      </c>
      <c r="L2599">
        <v>28.4</v>
      </c>
      <c r="M2599" t="s">
        <v>232</v>
      </c>
      <c r="N2599">
        <v>28.4</v>
      </c>
      <c r="O2599" t="s">
        <v>24</v>
      </c>
      <c r="P2599" cm="1">
        <f t="array" ref="P2599">IF(Q2599&gt;0,INDEX(Q2599:Q24323,MATCH(TRUE,INDEX(Q2599:Q24323="",,),0)-1),"")</f>
        <v>4</v>
      </c>
      <c r="Q2599">
        <v>1</v>
      </c>
      <c r="R2599">
        <f t="shared" si="42"/>
        <v>0</v>
      </c>
    </row>
    <row r="2600" spans="1:18" x14ac:dyDescent="0.3">
      <c r="A2600" t="s">
        <v>266</v>
      </c>
      <c r="B2600" s="1">
        <v>38574</v>
      </c>
      <c r="C2600" t="s">
        <v>16</v>
      </c>
      <c r="D2600" t="s">
        <v>296</v>
      </c>
      <c r="E2600" t="s">
        <v>297</v>
      </c>
      <c r="G2600" t="s">
        <v>19</v>
      </c>
      <c r="H2600" t="s">
        <v>53</v>
      </c>
      <c r="I2600" t="s">
        <v>26</v>
      </c>
      <c r="J2600" t="s">
        <v>27</v>
      </c>
      <c r="K2600">
        <v>664</v>
      </c>
      <c r="L2600">
        <v>40.200000000000003</v>
      </c>
      <c r="M2600" t="s">
        <v>232</v>
      </c>
      <c r="N2600">
        <v>40.21</v>
      </c>
      <c r="O2600" t="s">
        <v>24</v>
      </c>
      <c r="P2600" cm="1">
        <f t="array" ref="P2600">IF(Q2600&gt;0,INDEX(Q2600:Q24324,MATCH(TRUE,INDEX(Q2600:Q24324="",,),0)-1),"")</f>
        <v>4</v>
      </c>
      <c r="Q2600">
        <v>1</v>
      </c>
      <c r="R2600">
        <f t="shared" si="42"/>
        <v>0</v>
      </c>
    </row>
    <row r="2601" spans="1:18" x14ac:dyDescent="0.3">
      <c r="A2601" t="s">
        <v>266</v>
      </c>
      <c r="B2601" s="1">
        <v>38574</v>
      </c>
      <c r="C2601" t="s">
        <v>16</v>
      </c>
      <c r="D2601" t="s">
        <v>296</v>
      </c>
      <c r="E2601" t="s">
        <v>297</v>
      </c>
      <c r="G2601" t="s">
        <v>19</v>
      </c>
      <c r="H2601" t="s">
        <v>64</v>
      </c>
      <c r="I2601" t="s">
        <v>26</v>
      </c>
      <c r="J2601" t="s">
        <v>27</v>
      </c>
      <c r="K2601">
        <v>402</v>
      </c>
      <c r="L2601">
        <v>21.95</v>
      </c>
      <c r="M2601" t="s">
        <v>232</v>
      </c>
      <c r="N2601">
        <v>64.2</v>
      </c>
      <c r="O2601" t="s">
        <v>24</v>
      </c>
      <c r="P2601" cm="1">
        <f t="array" ref="P2601">IF(Q2601&gt;0,INDEX(Q2601:Q24325,MATCH(TRUE,INDEX(Q2601:Q24325="",,),0)-1),"")</f>
        <v>4</v>
      </c>
      <c r="Q2601">
        <v>1</v>
      </c>
      <c r="R2601">
        <f t="shared" si="42"/>
        <v>0</v>
      </c>
    </row>
    <row r="2602" spans="1:18" x14ac:dyDescent="0.3">
      <c r="A2602" t="s">
        <v>266</v>
      </c>
      <c r="B2602" s="1">
        <v>38574</v>
      </c>
      <c r="C2602" t="s">
        <v>16</v>
      </c>
      <c r="D2602" t="s">
        <v>296</v>
      </c>
      <c r="E2602" t="s">
        <v>297</v>
      </c>
      <c r="G2602" s="6" t="s">
        <v>29</v>
      </c>
      <c r="H2602" t="s">
        <v>70</v>
      </c>
      <c r="I2602" t="s">
        <v>26</v>
      </c>
      <c r="J2602" t="s">
        <v>27</v>
      </c>
      <c r="K2602">
        <v>118</v>
      </c>
      <c r="L2602">
        <v>36.15</v>
      </c>
      <c r="M2602" t="s">
        <v>232</v>
      </c>
      <c r="N2602">
        <v>36.15</v>
      </c>
      <c r="O2602" t="s">
        <v>24</v>
      </c>
      <c r="P2602" cm="1">
        <f t="array" ref="P2602">IF(Q2602&gt;0,INDEX(Q2602:Q24326,MATCH(TRUE,INDEX(Q2602:Q24326="",,),0)-1),"")</f>
        <v>4</v>
      </c>
      <c r="Q2602">
        <v>1</v>
      </c>
      <c r="R2602">
        <f t="shared" si="42"/>
        <v>0</v>
      </c>
    </row>
    <row r="2603" spans="1:18" x14ac:dyDescent="0.3">
      <c r="A2603" t="s">
        <v>266</v>
      </c>
      <c r="B2603" s="1">
        <v>38574</v>
      </c>
      <c r="C2603" t="s">
        <v>16</v>
      </c>
      <c r="D2603" t="s">
        <v>296</v>
      </c>
      <c r="E2603" t="s">
        <v>297</v>
      </c>
      <c r="G2603" t="s">
        <v>19</v>
      </c>
      <c r="H2603" t="s">
        <v>99</v>
      </c>
      <c r="I2603" t="s">
        <v>26</v>
      </c>
      <c r="J2603" t="s">
        <v>27</v>
      </c>
      <c r="K2603">
        <v>203</v>
      </c>
      <c r="L2603">
        <v>28.4</v>
      </c>
      <c r="M2603" t="s">
        <v>240</v>
      </c>
      <c r="N2603">
        <v>35</v>
      </c>
      <c r="P2603" cm="1">
        <f t="array" ref="P2603">IF(Q2603&gt;0,INDEX(Q2603:Q24327,MATCH(TRUE,INDEX(Q2603:Q24327="",,),0)-1),"")</f>
        <v>4</v>
      </c>
      <c r="Q2603">
        <v>2</v>
      </c>
      <c r="R2603">
        <f t="shared" si="42"/>
        <v>0</v>
      </c>
    </row>
    <row r="2604" spans="1:18" x14ac:dyDescent="0.3">
      <c r="A2604" t="s">
        <v>266</v>
      </c>
      <c r="B2604" s="1">
        <v>38574</v>
      </c>
      <c r="C2604" t="s">
        <v>16</v>
      </c>
      <c r="D2604" t="s">
        <v>296</v>
      </c>
      <c r="E2604" t="s">
        <v>297</v>
      </c>
      <c r="G2604" t="s">
        <v>19</v>
      </c>
      <c r="H2604" t="s">
        <v>53</v>
      </c>
      <c r="I2604" t="s">
        <v>26</v>
      </c>
      <c r="J2604" t="s">
        <v>27</v>
      </c>
      <c r="K2604">
        <v>664</v>
      </c>
      <c r="L2604">
        <v>40.200000000000003</v>
      </c>
      <c r="M2604" t="s">
        <v>240</v>
      </c>
      <c r="N2604">
        <v>48.75</v>
      </c>
      <c r="P2604" cm="1">
        <f t="array" ref="P2604">IF(Q2604&gt;0,INDEX(Q2604:Q24328,MATCH(TRUE,INDEX(Q2604:Q24328="",,),0)-1),"")</f>
        <v>4</v>
      </c>
      <c r="Q2604">
        <v>2</v>
      </c>
      <c r="R2604">
        <f t="shared" si="42"/>
        <v>0</v>
      </c>
    </row>
    <row r="2605" spans="1:18" x14ac:dyDescent="0.3">
      <c r="A2605" t="s">
        <v>266</v>
      </c>
      <c r="B2605" s="1">
        <v>38574</v>
      </c>
      <c r="C2605" t="s">
        <v>16</v>
      </c>
      <c r="D2605" t="s">
        <v>296</v>
      </c>
      <c r="E2605" t="s">
        <v>297</v>
      </c>
      <c r="G2605" t="s">
        <v>19</v>
      </c>
      <c r="H2605" t="s">
        <v>64</v>
      </c>
      <c r="I2605" t="s">
        <v>26</v>
      </c>
      <c r="J2605" t="s">
        <v>27</v>
      </c>
      <c r="K2605">
        <v>402</v>
      </c>
      <c r="L2605">
        <v>21.95</v>
      </c>
      <c r="M2605" t="s">
        <v>240</v>
      </c>
      <c r="N2605">
        <v>35</v>
      </c>
      <c r="P2605" cm="1">
        <f t="array" ref="P2605">IF(Q2605&gt;0,INDEX(Q2605:Q24329,MATCH(TRUE,INDEX(Q2605:Q24329="",,),0)-1),"")</f>
        <v>4</v>
      </c>
      <c r="Q2605">
        <v>2</v>
      </c>
      <c r="R2605">
        <f t="shared" si="42"/>
        <v>0</v>
      </c>
    </row>
    <row r="2606" spans="1:18" x14ac:dyDescent="0.3">
      <c r="A2606" t="s">
        <v>266</v>
      </c>
      <c r="B2606" s="1">
        <v>38574</v>
      </c>
      <c r="C2606" t="s">
        <v>16</v>
      </c>
      <c r="D2606" t="s">
        <v>296</v>
      </c>
      <c r="E2606" t="s">
        <v>297</v>
      </c>
      <c r="G2606" s="6" t="s">
        <v>29</v>
      </c>
      <c r="H2606" t="s">
        <v>70</v>
      </c>
      <c r="I2606" t="s">
        <v>26</v>
      </c>
      <c r="J2606" t="s">
        <v>27</v>
      </c>
      <c r="K2606">
        <v>118</v>
      </c>
      <c r="L2606">
        <v>36.15</v>
      </c>
      <c r="M2606" t="s">
        <v>240</v>
      </c>
      <c r="N2606">
        <v>36.15</v>
      </c>
      <c r="P2606" cm="1">
        <f t="array" ref="P2606">IF(Q2606&gt;0,INDEX(Q2606:Q24330,MATCH(TRUE,INDEX(Q2606:Q24330="",,),0)-1),"")</f>
        <v>4</v>
      </c>
      <c r="Q2606">
        <v>2</v>
      </c>
      <c r="R2606">
        <f t="shared" si="42"/>
        <v>0</v>
      </c>
    </row>
    <row r="2607" spans="1:18" x14ac:dyDescent="0.3">
      <c r="A2607" t="s">
        <v>266</v>
      </c>
      <c r="B2607" s="1">
        <v>38574</v>
      </c>
      <c r="C2607" t="s">
        <v>16</v>
      </c>
      <c r="D2607" t="s">
        <v>296</v>
      </c>
      <c r="E2607" t="s">
        <v>297</v>
      </c>
      <c r="G2607" t="s">
        <v>19</v>
      </c>
      <c r="H2607" t="s">
        <v>99</v>
      </c>
      <c r="I2607" t="s">
        <v>26</v>
      </c>
      <c r="J2607" t="s">
        <v>27</v>
      </c>
      <c r="K2607">
        <v>203</v>
      </c>
      <c r="L2607">
        <v>28.4</v>
      </c>
      <c r="M2607" t="s">
        <v>293</v>
      </c>
      <c r="N2607">
        <v>35.799999999999997</v>
      </c>
      <c r="P2607" cm="1">
        <f t="array" ref="P2607">IF(Q2607&gt;0,INDEX(Q2607:Q24331,MATCH(TRUE,INDEX(Q2607:Q24331="",,),0)-1),"")</f>
        <v>4</v>
      </c>
      <c r="Q2607">
        <v>3</v>
      </c>
      <c r="R2607">
        <f t="shared" si="42"/>
        <v>0</v>
      </c>
    </row>
    <row r="2608" spans="1:18" x14ac:dyDescent="0.3">
      <c r="A2608" t="s">
        <v>266</v>
      </c>
      <c r="B2608" s="1">
        <v>38574</v>
      </c>
      <c r="C2608" t="s">
        <v>16</v>
      </c>
      <c r="D2608" t="s">
        <v>296</v>
      </c>
      <c r="E2608" t="s">
        <v>297</v>
      </c>
      <c r="G2608" t="s">
        <v>19</v>
      </c>
      <c r="H2608" t="s">
        <v>53</v>
      </c>
      <c r="I2608" t="s">
        <v>26</v>
      </c>
      <c r="J2608" t="s">
        <v>27</v>
      </c>
      <c r="K2608">
        <v>664</v>
      </c>
      <c r="L2608">
        <v>40.200000000000003</v>
      </c>
      <c r="M2608" t="s">
        <v>293</v>
      </c>
      <c r="N2608">
        <v>50.08</v>
      </c>
      <c r="P2608" cm="1">
        <f t="array" ref="P2608">IF(Q2608&gt;0,INDEX(Q2608:Q24332,MATCH(TRUE,INDEX(Q2608:Q24332="",,),0)-1),"")</f>
        <v>4</v>
      </c>
      <c r="Q2608">
        <v>3</v>
      </c>
      <c r="R2608">
        <f t="shared" si="42"/>
        <v>0</v>
      </c>
    </row>
    <row r="2609" spans="1:18" x14ac:dyDescent="0.3">
      <c r="A2609" t="s">
        <v>266</v>
      </c>
      <c r="B2609" s="1">
        <v>38574</v>
      </c>
      <c r="C2609" t="s">
        <v>16</v>
      </c>
      <c r="D2609" t="s">
        <v>296</v>
      </c>
      <c r="E2609" t="s">
        <v>297</v>
      </c>
      <c r="G2609" t="s">
        <v>19</v>
      </c>
      <c r="H2609" t="s">
        <v>64</v>
      </c>
      <c r="I2609" t="s">
        <v>26</v>
      </c>
      <c r="J2609" t="s">
        <v>27</v>
      </c>
      <c r="K2609">
        <v>402</v>
      </c>
      <c r="L2609">
        <v>21.95</v>
      </c>
      <c r="M2609" t="s">
        <v>293</v>
      </c>
      <c r="N2609">
        <v>30.8</v>
      </c>
      <c r="P2609" cm="1">
        <f t="array" ref="P2609">IF(Q2609&gt;0,INDEX(Q2609:Q24333,MATCH(TRUE,INDEX(Q2609:Q24333="",,),0)-1),"")</f>
        <v>4</v>
      </c>
      <c r="Q2609">
        <v>3</v>
      </c>
      <c r="R2609">
        <f t="shared" si="42"/>
        <v>0</v>
      </c>
    </row>
    <row r="2610" spans="1:18" x14ac:dyDescent="0.3">
      <c r="A2610" t="s">
        <v>266</v>
      </c>
      <c r="B2610" s="1">
        <v>38574</v>
      </c>
      <c r="C2610" t="s">
        <v>16</v>
      </c>
      <c r="D2610" t="s">
        <v>296</v>
      </c>
      <c r="E2610" t="s">
        <v>297</v>
      </c>
      <c r="G2610" s="6" t="s">
        <v>29</v>
      </c>
      <c r="H2610" t="s">
        <v>70</v>
      </c>
      <c r="I2610" t="s">
        <v>26</v>
      </c>
      <c r="J2610" t="s">
        <v>27</v>
      </c>
      <c r="K2610">
        <v>118</v>
      </c>
      <c r="L2610">
        <v>36.15</v>
      </c>
      <c r="M2610" t="s">
        <v>293</v>
      </c>
      <c r="N2610">
        <v>36.15</v>
      </c>
      <c r="P2610" cm="1">
        <f t="array" ref="P2610">IF(Q2610&gt;0,INDEX(Q2610:Q24334,MATCH(TRUE,INDEX(Q2610:Q24334="",,),0)-1),"")</f>
        <v>4</v>
      </c>
      <c r="Q2610">
        <v>3</v>
      </c>
      <c r="R2610">
        <f t="shared" si="42"/>
        <v>0</v>
      </c>
    </row>
    <row r="2611" spans="1:18" x14ac:dyDescent="0.3">
      <c r="A2611" t="s">
        <v>266</v>
      </c>
      <c r="B2611" s="1">
        <v>38574</v>
      </c>
      <c r="C2611" t="s">
        <v>16</v>
      </c>
      <c r="D2611" t="s">
        <v>296</v>
      </c>
      <c r="E2611" t="s">
        <v>297</v>
      </c>
      <c r="G2611" t="s">
        <v>19</v>
      </c>
      <c r="H2611" t="s">
        <v>99</v>
      </c>
      <c r="I2611" t="s">
        <v>26</v>
      </c>
      <c r="J2611" t="s">
        <v>27</v>
      </c>
      <c r="K2611">
        <v>203</v>
      </c>
      <c r="L2611">
        <v>28.4</v>
      </c>
      <c r="M2611" t="s">
        <v>220</v>
      </c>
      <c r="N2611">
        <v>28.4</v>
      </c>
      <c r="P2611" cm="1">
        <f t="array" ref="P2611">IF(Q2611&gt;0,INDEX(Q2611:Q24335,MATCH(TRUE,INDEX(Q2611:Q24335="",,),0)-1),"")</f>
        <v>4</v>
      </c>
      <c r="Q2611">
        <v>4</v>
      </c>
      <c r="R2611">
        <f t="shared" si="42"/>
        <v>0</v>
      </c>
    </row>
    <row r="2612" spans="1:18" x14ac:dyDescent="0.3">
      <c r="A2612" t="s">
        <v>266</v>
      </c>
      <c r="B2612" s="1">
        <v>38574</v>
      </c>
      <c r="C2612" t="s">
        <v>16</v>
      </c>
      <c r="D2612" t="s">
        <v>296</v>
      </c>
      <c r="E2612" t="s">
        <v>297</v>
      </c>
      <c r="G2612" t="s">
        <v>19</v>
      </c>
      <c r="H2612" t="s">
        <v>53</v>
      </c>
      <c r="I2612" t="s">
        <v>26</v>
      </c>
      <c r="J2612" t="s">
        <v>27</v>
      </c>
      <c r="K2612">
        <v>664</v>
      </c>
      <c r="L2612">
        <v>40.200000000000003</v>
      </c>
      <c r="M2612" t="s">
        <v>220</v>
      </c>
      <c r="N2612">
        <v>40.200000000000003</v>
      </c>
      <c r="P2612" cm="1">
        <f t="array" ref="P2612">IF(Q2612&gt;0,INDEX(Q2612:Q24336,MATCH(TRUE,INDEX(Q2612:Q24336="",,),0)-1),"")</f>
        <v>4</v>
      </c>
      <c r="Q2612">
        <v>4</v>
      </c>
      <c r="R2612">
        <f t="shared" ref="R2612:R2675" si="43">IF(P2612="","",0)</f>
        <v>0</v>
      </c>
    </row>
    <row r="2613" spans="1:18" x14ac:dyDescent="0.3">
      <c r="A2613" t="s">
        <v>266</v>
      </c>
      <c r="B2613" s="1">
        <v>38574</v>
      </c>
      <c r="C2613" t="s">
        <v>16</v>
      </c>
      <c r="D2613" t="s">
        <v>296</v>
      </c>
      <c r="E2613" t="s">
        <v>297</v>
      </c>
      <c r="G2613" t="s">
        <v>19</v>
      </c>
      <c r="H2613" t="s">
        <v>64</v>
      </c>
      <c r="I2613" t="s">
        <v>26</v>
      </c>
      <c r="J2613" t="s">
        <v>27</v>
      </c>
      <c r="K2613">
        <v>402</v>
      </c>
      <c r="L2613">
        <v>21.95</v>
      </c>
      <c r="M2613" t="s">
        <v>220</v>
      </c>
      <c r="N2613">
        <v>50.63</v>
      </c>
      <c r="P2613" cm="1">
        <f t="array" ref="P2613">IF(Q2613&gt;0,INDEX(Q2613:Q24337,MATCH(TRUE,INDEX(Q2613:Q24337="",,),0)-1),"")</f>
        <v>4</v>
      </c>
      <c r="Q2613">
        <v>4</v>
      </c>
      <c r="R2613">
        <f t="shared" si="43"/>
        <v>0</v>
      </c>
    </row>
    <row r="2614" spans="1:18" x14ac:dyDescent="0.3">
      <c r="A2614" t="s">
        <v>266</v>
      </c>
      <c r="B2614" s="1">
        <v>38574</v>
      </c>
      <c r="C2614" t="s">
        <v>16</v>
      </c>
      <c r="D2614" t="s">
        <v>296</v>
      </c>
      <c r="E2614" t="s">
        <v>297</v>
      </c>
      <c r="G2614" s="6" t="s">
        <v>29</v>
      </c>
      <c r="H2614" t="s">
        <v>70</v>
      </c>
      <c r="I2614" t="s">
        <v>26</v>
      </c>
      <c r="J2614" t="s">
        <v>27</v>
      </c>
      <c r="K2614">
        <v>118</v>
      </c>
      <c r="L2614">
        <v>36.15</v>
      </c>
      <c r="M2614" t="s">
        <v>220</v>
      </c>
      <c r="N2614">
        <v>36.15</v>
      </c>
      <c r="P2614" cm="1">
        <f t="array" ref="P2614">IF(Q2614&gt;0,INDEX(Q2614:Q24338,MATCH(TRUE,INDEX(Q2614:Q24338="",,),0)-1),"")</f>
        <v>4</v>
      </c>
      <c r="Q2614">
        <v>4</v>
      </c>
      <c r="R2614">
        <f t="shared" si="43"/>
        <v>0</v>
      </c>
    </row>
    <row r="2615" spans="1:18" x14ac:dyDescent="0.3">
      <c r="P2615" t="str" cm="1">
        <f t="array" ref="P2615">IF(Q2615&gt;0,INDEX(Q2615:Q24339,MATCH(TRUE,INDEX(Q2615:Q24339="",,),0)-1),"")</f>
        <v/>
      </c>
      <c r="R2615" t="str">
        <f t="shared" si="43"/>
        <v/>
      </c>
    </row>
    <row r="2616" spans="1:18" x14ac:dyDescent="0.3">
      <c r="A2616" t="s">
        <v>266</v>
      </c>
      <c r="B2616" s="1">
        <v>38560</v>
      </c>
      <c r="C2616" t="s">
        <v>16</v>
      </c>
      <c r="D2616" t="s">
        <v>298</v>
      </c>
      <c r="E2616" t="s">
        <v>299</v>
      </c>
      <c r="G2616" t="s">
        <v>19</v>
      </c>
      <c r="H2616" t="s">
        <v>53</v>
      </c>
      <c r="I2616" t="s">
        <v>26</v>
      </c>
      <c r="J2616" t="s">
        <v>27</v>
      </c>
      <c r="K2616">
        <v>411</v>
      </c>
      <c r="L2616">
        <v>38.799999999999997</v>
      </c>
      <c r="M2616" t="s">
        <v>220</v>
      </c>
      <c r="N2616">
        <v>38.799999999999997</v>
      </c>
      <c r="O2616" t="s">
        <v>24</v>
      </c>
      <c r="P2616" cm="1">
        <f t="array" ref="P2616">IF(Q2616&gt;0,INDEX(Q2616:Q24340,MATCH(TRUE,INDEX(Q2616:Q24340="",,),0)-1),"")</f>
        <v>3</v>
      </c>
      <c r="Q2616">
        <v>1</v>
      </c>
      <c r="R2616">
        <f t="shared" si="43"/>
        <v>0</v>
      </c>
    </row>
    <row r="2617" spans="1:18" x14ac:dyDescent="0.3">
      <c r="A2617" t="s">
        <v>266</v>
      </c>
      <c r="B2617" s="1">
        <v>38560</v>
      </c>
      <c r="C2617" t="s">
        <v>16</v>
      </c>
      <c r="D2617" t="s">
        <v>298</v>
      </c>
      <c r="E2617" t="s">
        <v>299</v>
      </c>
      <c r="G2617" t="s">
        <v>19</v>
      </c>
      <c r="H2617" t="s">
        <v>70</v>
      </c>
      <c r="I2617" t="s">
        <v>26</v>
      </c>
      <c r="J2617" t="s">
        <v>27</v>
      </c>
      <c r="K2617">
        <v>251</v>
      </c>
      <c r="L2617">
        <v>33.6</v>
      </c>
      <c r="M2617" t="s">
        <v>220</v>
      </c>
      <c r="N2617">
        <v>33.6</v>
      </c>
      <c r="O2617" t="s">
        <v>24</v>
      </c>
      <c r="P2617" cm="1">
        <f t="array" ref="P2617">IF(Q2617&gt;0,INDEX(Q2617:Q24341,MATCH(TRUE,INDEX(Q2617:Q24341="",,),0)-1),"")</f>
        <v>3</v>
      </c>
      <c r="Q2617">
        <v>1</v>
      </c>
      <c r="R2617">
        <f t="shared" si="43"/>
        <v>0</v>
      </c>
    </row>
    <row r="2618" spans="1:18" x14ac:dyDescent="0.3">
      <c r="A2618" t="s">
        <v>266</v>
      </c>
      <c r="B2618" s="1">
        <v>38560</v>
      </c>
      <c r="C2618" t="s">
        <v>16</v>
      </c>
      <c r="D2618" t="s">
        <v>298</v>
      </c>
      <c r="E2618" t="s">
        <v>299</v>
      </c>
      <c r="G2618" t="s">
        <v>19</v>
      </c>
      <c r="H2618" t="s">
        <v>64</v>
      </c>
      <c r="I2618" t="s">
        <v>26</v>
      </c>
      <c r="J2618" t="s">
        <v>27</v>
      </c>
      <c r="K2618">
        <v>248</v>
      </c>
      <c r="L2618">
        <v>21.15</v>
      </c>
      <c r="M2618" t="s">
        <v>220</v>
      </c>
      <c r="N2618">
        <v>93.23</v>
      </c>
      <c r="O2618" t="s">
        <v>24</v>
      </c>
      <c r="P2618" cm="1">
        <f t="array" ref="P2618">IF(Q2618&gt;0,INDEX(Q2618:Q24342,MATCH(TRUE,INDEX(Q2618:Q24342="",,),0)-1),"")</f>
        <v>3</v>
      </c>
      <c r="Q2618">
        <v>1</v>
      </c>
      <c r="R2618">
        <f t="shared" si="43"/>
        <v>0</v>
      </c>
    </row>
    <row r="2619" spans="1:18" x14ac:dyDescent="0.3">
      <c r="A2619" t="s">
        <v>266</v>
      </c>
      <c r="B2619" s="1">
        <v>38560</v>
      </c>
      <c r="C2619" t="s">
        <v>16</v>
      </c>
      <c r="D2619" t="s">
        <v>298</v>
      </c>
      <c r="E2619" t="s">
        <v>299</v>
      </c>
      <c r="G2619" s="6" t="s">
        <v>29</v>
      </c>
      <c r="H2619" t="s">
        <v>64</v>
      </c>
      <c r="I2619" t="s">
        <v>21</v>
      </c>
      <c r="J2619" t="s">
        <v>22</v>
      </c>
      <c r="K2619">
        <v>3.3</v>
      </c>
      <c r="L2619">
        <v>100</v>
      </c>
      <c r="M2619" t="s">
        <v>220</v>
      </c>
      <c r="N2619">
        <v>100</v>
      </c>
      <c r="O2619" t="s">
        <v>24</v>
      </c>
      <c r="P2619" cm="1">
        <f t="array" ref="P2619">IF(Q2619&gt;0,INDEX(Q2619:Q24343,MATCH(TRUE,INDEX(Q2619:Q24343="",,),0)-1),"")</f>
        <v>3</v>
      </c>
      <c r="Q2619">
        <v>1</v>
      </c>
      <c r="R2619">
        <f t="shared" si="43"/>
        <v>0</v>
      </c>
    </row>
    <row r="2620" spans="1:18" x14ac:dyDescent="0.3">
      <c r="A2620" t="s">
        <v>266</v>
      </c>
      <c r="B2620" s="1">
        <v>38560</v>
      </c>
      <c r="C2620" t="s">
        <v>16</v>
      </c>
      <c r="D2620" t="s">
        <v>298</v>
      </c>
      <c r="E2620" t="s">
        <v>299</v>
      </c>
      <c r="G2620" t="s">
        <v>19</v>
      </c>
      <c r="H2620" t="s">
        <v>53</v>
      </c>
      <c r="I2620" t="s">
        <v>26</v>
      </c>
      <c r="J2620" t="s">
        <v>27</v>
      </c>
      <c r="K2620">
        <v>411</v>
      </c>
      <c r="L2620">
        <v>38.799999999999997</v>
      </c>
      <c r="M2620" t="s">
        <v>232</v>
      </c>
      <c r="N2620">
        <v>40.25</v>
      </c>
      <c r="P2620" cm="1">
        <f t="array" ref="P2620">IF(Q2620&gt;0,INDEX(Q2620:Q24344,MATCH(TRUE,INDEX(Q2620:Q24344="",,),0)-1),"")</f>
        <v>3</v>
      </c>
      <c r="Q2620">
        <v>2</v>
      </c>
      <c r="R2620">
        <f t="shared" si="43"/>
        <v>0</v>
      </c>
    </row>
    <row r="2621" spans="1:18" x14ac:dyDescent="0.3">
      <c r="A2621" t="s">
        <v>266</v>
      </c>
      <c r="B2621" s="1">
        <v>38560</v>
      </c>
      <c r="C2621" t="s">
        <v>16</v>
      </c>
      <c r="D2621" t="s">
        <v>298</v>
      </c>
      <c r="E2621" t="s">
        <v>299</v>
      </c>
      <c r="G2621" t="s">
        <v>19</v>
      </c>
      <c r="H2621" t="s">
        <v>70</v>
      </c>
      <c r="I2621" t="s">
        <v>26</v>
      </c>
      <c r="J2621" t="s">
        <v>27</v>
      </c>
      <c r="K2621">
        <v>251</v>
      </c>
      <c r="L2621">
        <v>33.6</v>
      </c>
      <c r="M2621" t="s">
        <v>232</v>
      </c>
      <c r="N2621">
        <v>36.72</v>
      </c>
      <c r="P2621" cm="1">
        <f t="array" ref="P2621">IF(Q2621&gt;0,INDEX(Q2621:Q24345,MATCH(TRUE,INDEX(Q2621:Q24345="",,),0)-1),"")</f>
        <v>3</v>
      </c>
      <c r="Q2621">
        <v>2</v>
      </c>
      <c r="R2621">
        <f t="shared" si="43"/>
        <v>0</v>
      </c>
    </row>
    <row r="2622" spans="1:18" x14ac:dyDescent="0.3">
      <c r="A2622" t="s">
        <v>266</v>
      </c>
      <c r="B2622" s="1">
        <v>38560</v>
      </c>
      <c r="C2622" t="s">
        <v>16</v>
      </c>
      <c r="D2622" t="s">
        <v>298</v>
      </c>
      <c r="E2622" t="s">
        <v>299</v>
      </c>
      <c r="G2622" t="s">
        <v>19</v>
      </c>
      <c r="H2622" t="s">
        <v>64</v>
      </c>
      <c r="I2622" t="s">
        <v>26</v>
      </c>
      <c r="J2622" t="s">
        <v>27</v>
      </c>
      <c r="K2622">
        <v>248</v>
      </c>
      <c r="L2622">
        <v>21.15</v>
      </c>
      <c r="M2622" t="s">
        <v>232</v>
      </c>
      <c r="N2622">
        <v>25.15</v>
      </c>
      <c r="P2622" cm="1">
        <f t="array" ref="P2622">IF(Q2622&gt;0,INDEX(Q2622:Q24346,MATCH(TRUE,INDEX(Q2622:Q24346="",,),0)-1),"")</f>
        <v>3</v>
      </c>
      <c r="Q2622">
        <v>2</v>
      </c>
      <c r="R2622">
        <f t="shared" si="43"/>
        <v>0</v>
      </c>
    </row>
    <row r="2623" spans="1:18" x14ac:dyDescent="0.3">
      <c r="A2623" t="s">
        <v>266</v>
      </c>
      <c r="B2623" s="1">
        <v>38560</v>
      </c>
      <c r="C2623" t="s">
        <v>16</v>
      </c>
      <c r="D2623" t="s">
        <v>298</v>
      </c>
      <c r="E2623" t="s">
        <v>299</v>
      </c>
      <c r="G2623" s="6" t="s">
        <v>29</v>
      </c>
      <c r="H2623" t="s">
        <v>64</v>
      </c>
      <c r="I2623" t="s">
        <v>21</v>
      </c>
      <c r="J2623" t="s">
        <v>22</v>
      </c>
      <c r="K2623">
        <v>3.3</v>
      </c>
      <c r="L2623">
        <v>100</v>
      </c>
      <c r="M2623" t="s">
        <v>232</v>
      </c>
      <c r="N2623">
        <v>100</v>
      </c>
      <c r="P2623" cm="1">
        <f t="array" ref="P2623">IF(Q2623&gt;0,INDEX(Q2623:Q24347,MATCH(TRUE,INDEX(Q2623:Q24347="",,),0)-1),"")</f>
        <v>3</v>
      </c>
      <c r="Q2623">
        <v>2</v>
      </c>
      <c r="R2623">
        <f t="shared" si="43"/>
        <v>0</v>
      </c>
    </row>
    <row r="2624" spans="1:18" x14ac:dyDescent="0.3">
      <c r="A2624" t="s">
        <v>266</v>
      </c>
      <c r="B2624" s="1">
        <v>38560</v>
      </c>
      <c r="C2624" t="s">
        <v>16</v>
      </c>
      <c r="D2624" t="s">
        <v>298</v>
      </c>
      <c r="E2624" t="s">
        <v>299</v>
      </c>
      <c r="G2624" t="s">
        <v>19</v>
      </c>
      <c r="H2624" t="s">
        <v>53</v>
      </c>
      <c r="I2624" t="s">
        <v>26</v>
      </c>
      <c r="J2624" t="s">
        <v>27</v>
      </c>
      <c r="K2624">
        <v>411</v>
      </c>
      <c r="L2624">
        <v>38.799999999999997</v>
      </c>
      <c r="M2624" t="s">
        <v>283</v>
      </c>
      <c r="N2624">
        <v>40.81</v>
      </c>
      <c r="P2624" cm="1">
        <f t="array" ref="P2624">IF(Q2624&gt;0,INDEX(Q2624:Q24348,MATCH(TRUE,INDEX(Q2624:Q24348="",,),0)-1),"")</f>
        <v>3</v>
      </c>
      <c r="Q2624">
        <v>3</v>
      </c>
      <c r="R2624">
        <f t="shared" si="43"/>
        <v>0</v>
      </c>
    </row>
    <row r="2625" spans="1:18" x14ac:dyDescent="0.3">
      <c r="A2625" t="s">
        <v>266</v>
      </c>
      <c r="B2625" s="1">
        <v>38560</v>
      </c>
      <c r="C2625" t="s">
        <v>16</v>
      </c>
      <c r="D2625" t="s">
        <v>298</v>
      </c>
      <c r="E2625" t="s">
        <v>299</v>
      </c>
      <c r="G2625" t="s">
        <v>19</v>
      </c>
      <c r="H2625" t="s">
        <v>70</v>
      </c>
      <c r="I2625" t="s">
        <v>26</v>
      </c>
      <c r="J2625" t="s">
        <v>27</v>
      </c>
      <c r="K2625">
        <v>251</v>
      </c>
      <c r="L2625">
        <v>33.6</v>
      </c>
      <c r="M2625" t="s">
        <v>283</v>
      </c>
      <c r="N2625">
        <v>35.01</v>
      </c>
      <c r="P2625" cm="1">
        <f t="array" ref="P2625">IF(Q2625&gt;0,INDEX(Q2625:Q24349,MATCH(TRUE,INDEX(Q2625:Q24349="",,),0)-1),"")</f>
        <v>3</v>
      </c>
      <c r="Q2625">
        <v>3</v>
      </c>
      <c r="R2625">
        <f t="shared" si="43"/>
        <v>0</v>
      </c>
    </row>
    <row r="2626" spans="1:18" x14ac:dyDescent="0.3">
      <c r="A2626" t="s">
        <v>266</v>
      </c>
      <c r="B2626" s="1">
        <v>38560</v>
      </c>
      <c r="C2626" t="s">
        <v>16</v>
      </c>
      <c r="D2626" t="s">
        <v>298</v>
      </c>
      <c r="E2626" t="s">
        <v>299</v>
      </c>
      <c r="G2626" t="s">
        <v>19</v>
      </c>
      <c r="H2626" t="s">
        <v>64</v>
      </c>
      <c r="I2626" t="s">
        <v>26</v>
      </c>
      <c r="J2626" t="s">
        <v>27</v>
      </c>
      <c r="K2626">
        <v>248</v>
      </c>
      <c r="L2626">
        <v>21.15</v>
      </c>
      <c r="M2626" t="s">
        <v>283</v>
      </c>
      <c r="N2626">
        <v>22.69</v>
      </c>
      <c r="P2626" cm="1">
        <f t="array" ref="P2626">IF(Q2626&gt;0,INDEX(Q2626:Q24350,MATCH(TRUE,INDEX(Q2626:Q24350="",,),0)-1),"")</f>
        <v>3</v>
      </c>
      <c r="Q2626">
        <v>3</v>
      </c>
      <c r="R2626">
        <f t="shared" si="43"/>
        <v>0</v>
      </c>
    </row>
    <row r="2627" spans="1:18" x14ac:dyDescent="0.3">
      <c r="A2627" t="s">
        <v>266</v>
      </c>
      <c r="B2627" s="1">
        <v>38560</v>
      </c>
      <c r="C2627" t="s">
        <v>16</v>
      </c>
      <c r="D2627" t="s">
        <v>298</v>
      </c>
      <c r="E2627" t="s">
        <v>299</v>
      </c>
      <c r="G2627" s="6" t="s">
        <v>29</v>
      </c>
      <c r="H2627" t="s">
        <v>64</v>
      </c>
      <c r="I2627" t="s">
        <v>21</v>
      </c>
      <c r="J2627" t="s">
        <v>22</v>
      </c>
      <c r="K2627">
        <v>3.3</v>
      </c>
      <c r="L2627">
        <v>100</v>
      </c>
      <c r="M2627" t="s">
        <v>283</v>
      </c>
      <c r="N2627">
        <v>100</v>
      </c>
      <c r="P2627" cm="1">
        <f t="array" ref="P2627">IF(Q2627&gt;0,INDEX(Q2627:Q24351,MATCH(TRUE,INDEX(Q2627:Q24351="",,),0)-1),"")</f>
        <v>3</v>
      </c>
      <c r="Q2627">
        <v>3</v>
      </c>
      <c r="R2627">
        <f t="shared" si="43"/>
        <v>0</v>
      </c>
    </row>
    <row r="2628" spans="1:18" x14ac:dyDescent="0.3">
      <c r="P2628" t="str" cm="1">
        <f t="array" ref="P2628">IF(Q2628&gt;0,INDEX(Q2628:Q24352,MATCH(TRUE,INDEX(Q2628:Q24352="",,),0)-1),"")</f>
        <v/>
      </c>
      <c r="R2628" t="str">
        <f t="shared" si="43"/>
        <v/>
      </c>
    </row>
    <row r="2629" spans="1:18" x14ac:dyDescent="0.3">
      <c r="A2629" t="s">
        <v>266</v>
      </c>
      <c r="B2629" s="1">
        <v>38560</v>
      </c>
      <c r="C2629" t="s">
        <v>16</v>
      </c>
      <c r="D2629" t="s">
        <v>300</v>
      </c>
      <c r="E2629" t="s">
        <v>301</v>
      </c>
      <c r="G2629" t="s">
        <v>19</v>
      </c>
      <c r="H2629" t="s">
        <v>53</v>
      </c>
      <c r="I2629" t="s">
        <v>26</v>
      </c>
      <c r="J2629" t="s">
        <v>27</v>
      </c>
      <c r="K2629">
        <v>298</v>
      </c>
      <c r="L2629">
        <v>37.85</v>
      </c>
      <c r="M2629" t="s">
        <v>232</v>
      </c>
      <c r="N2629">
        <v>41.15</v>
      </c>
      <c r="O2629" t="s">
        <v>24</v>
      </c>
      <c r="P2629" cm="1">
        <f t="array" ref="P2629">IF(Q2629&gt;0,INDEX(Q2629:Q24353,MATCH(TRUE,INDEX(Q2629:Q24353="",,),0)-1),"")</f>
        <v>3</v>
      </c>
      <c r="Q2629">
        <v>1</v>
      </c>
      <c r="R2629">
        <f t="shared" si="43"/>
        <v>0</v>
      </c>
    </row>
    <row r="2630" spans="1:18" x14ac:dyDescent="0.3">
      <c r="A2630" t="s">
        <v>266</v>
      </c>
      <c r="B2630" s="1">
        <v>38560</v>
      </c>
      <c r="C2630" t="s">
        <v>16</v>
      </c>
      <c r="D2630" t="s">
        <v>300</v>
      </c>
      <c r="E2630" t="s">
        <v>301</v>
      </c>
      <c r="G2630" t="s">
        <v>19</v>
      </c>
      <c r="H2630" t="s">
        <v>70</v>
      </c>
      <c r="I2630" t="s">
        <v>26</v>
      </c>
      <c r="J2630" t="s">
        <v>27</v>
      </c>
      <c r="K2630">
        <v>129</v>
      </c>
      <c r="L2630">
        <v>34</v>
      </c>
      <c r="M2630" t="s">
        <v>232</v>
      </c>
      <c r="N2630">
        <v>37.1</v>
      </c>
      <c r="O2630" t="s">
        <v>24</v>
      </c>
      <c r="P2630" cm="1">
        <f t="array" ref="P2630">IF(Q2630&gt;0,INDEX(Q2630:Q24354,MATCH(TRUE,INDEX(Q2630:Q24354="",,),0)-1),"")</f>
        <v>3</v>
      </c>
      <c r="Q2630">
        <v>1</v>
      </c>
      <c r="R2630">
        <f t="shared" si="43"/>
        <v>0</v>
      </c>
    </row>
    <row r="2631" spans="1:18" x14ac:dyDescent="0.3">
      <c r="A2631" t="s">
        <v>266</v>
      </c>
      <c r="B2631" s="1">
        <v>38560</v>
      </c>
      <c r="C2631" t="s">
        <v>16</v>
      </c>
      <c r="D2631" t="s">
        <v>300</v>
      </c>
      <c r="E2631" t="s">
        <v>301</v>
      </c>
      <c r="G2631" t="s">
        <v>19</v>
      </c>
      <c r="H2631" t="s">
        <v>64</v>
      </c>
      <c r="I2631" t="s">
        <v>26</v>
      </c>
      <c r="J2631" t="s">
        <v>27</v>
      </c>
      <c r="K2631">
        <v>93</v>
      </c>
      <c r="L2631">
        <v>20.65</v>
      </c>
      <c r="M2631" t="s">
        <v>232</v>
      </c>
      <c r="N2631">
        <v>25.15</v>
      </c>
      <c r="O2631" t="s">
        <v>24</v>
      </c>
      <c r="P2631" cm="1">
        <f t="array" ref="P2631">IF(Q2631&gt;0,INDEX(Q2631:Q24355,MATCH(TRUE,INDEX(Q2631:Q24355="",,),0)-1),"")</f>
        <v>3</v>
      </c>
      <c r="Q2631">
        <v>1</v>
      </c>
      <c r="R2631">
        <f t="shared" si="43"/>
        <v>0</v>
      </c>
    </row>
    <row r="2632" spans="1:18" x14ac:dyDescent="0.3">
      <c r="A2632" t="s">
        <v>266</v>
      </c>
      <c r="B2632" s="1">
        <v>38560</v>
      </c>
      <c r="C2632" t="s">
        <v>16</v>
      </c>
      <c r="D2632" t="s">
        <v>300</v>
      </c>
      <c r="E2632" t="s">
        <v>301</v>
      </c>
      <c r="G2632" t="s">
        <v>19</v>
      </c>
      <c r="H2632" t="s">
        <v>53</v>
      </c>
      <c r="I2632" t="s">
        <v>26</v>
      </c>
      <c r="J2632" t="s">
        <v>27</v>
      </c>
      <c r="K2632">
        <v>298</v>
      </c>
      <c r="L2632">
        <v>37.85</v>
      </c>
      <c r="M2632" t="s">
        <v>220</v>
      </c>
      <c r="N2632">
        <v>37.85</v>
      </c>
      <c r="P2632" cm="1">
        <f t="array" ref="P2632">IF(Q2632&gt;0,INDEX(Q2632:Q24356,MATCH(TRUE,INDEX(Q2632:Q24356="",,),0)-1),"")</f>
        <v>3</v>
      </c>
      <c r="Q2632">
        <v>2</v>
      </c>
      <c r="R2632">
        <f t="shared" si="43"/>
        <v>0</v>
      </c>
    </row>
    <row r="2633" spans="1:18" x14ac:dyDescent="0.3">
      <c r="A2633" t="s">
        <v>266</v>
      </c>
      <c r="B2633" s="1">
        <v>38560</v>
      </c>
      <c r="C2633" t="s">
        <v>16</v>
      </c>
      <c r="D2633" t="s">
        <v>300</v>
      </c>
      <c r="E2633" t="s">
        <v>301</v>
      </c>
      <c r="G2633" t="s">
        <v>19</v>
      </c>
      <c r="H2633" t="s">
        <v>70</v>
      </c>
      <c r="I2633" t="s">
        <v>26</v>
      </c>
      <c r="J2633" t="s">
        <v>27</v>
      </c>
      <c r="K2633">
        <v>129</v>
      </c>
      <c r="L2633">
        <v>34</v>
      </c>
      <c r="M2633" t="s">
        <v>220</v>
      </c>
      <c r="N2633">
        <v>34</v>
      </c>
      <c r="P2633" cm="1">
        <f t="array" ref="P2633">IF(Q2633&gt;0,INDEX(Q2633:Q24357,MATCH(TRUE,INDEX(Q2633:Q24357="",,),0)-1),"")</f>
        <v>3</v>
      </c>
      <c r="Q2633">
        <v>2</v>
      </c>
      <c r="R2633">
        <f t="shared" si="43"/>
        <v>0</v>
      </c>
    </row>
    <row r="2634" spans="1:18" x14ac:dyDescent="0.3">
      <c r="A2634" t="s">
        <v>266</v>
      </c>
      <c r="B2634" s="1">
        <v>38560</v>
      </c>
      <c r="C2634" t="s">
        <v>16</v>
      </c>
      <c r="D2634" t="s">
        <v>300</v>
      </c>
      <c r="E2634" t="s">
        <v>301</v>
      </c>
      <c r="G2634" t="s">
        <v>19</v>
      </c>
      <c r="H2634" t="s">
        <v>64</v>
      </c>
      <c r="I2634" t="s">
        <v>26</v>
      </c>
      <c r="J2634" t="s">
        <v>27</v>
      </c>
      <c r="K2634">
        <v>93</v>
      </c>
      <c r="L2634">
        <v>20.65</v>
      </c>
      <c r="M2634" t="s">
        <v>220</v>
      </c>
      <c r="N2634">
        <v>39.630000000000003</v>
      </c>
      <c r="P2634" cm="1">
        <f t="array" ref="P2634">IF(Q2634&gt;0,INDEX(Q2634:Q24358,MATCH(TRUE,INDEX(Q2634:Q24358="",,),0)-1),"")</f>
        <v>3</v>
      </c>
      <c r="Q2634">
        <v>2</v>
      </c>
      <c r="R2634">
        <f t="shared" si="43"/>
        <v>0</v>
      </c>
    </row>
    <row r="2635" spans="1:18" x14ac:dyDescent="0.3">
      <c r="A2635" t="s">
        <v>266</v>
      </c>
      <c r="B2635" s="1">
        <v>38560</v>
      </c>
      <c r="C2635" t="s">
        <v>16</v>
      </c>
      <c r="D2635" t="s">
        <v>300</v>
      </c>
      <c r="E2635" t="s">
        <v>301</v>
      </c>
      <c r="G2635" t="s">
        <v>19</v>
      </c>
      <c r="H2635" t="s">
        <v>53</v>
      </c>
      <c r="I2635" t="s">
        <v>26</v>
      </c>
      <c r="J2635" t="s">
        <v>27</v>
      </c>
      <c r="K2635">
        <v>298</v>
      </c>
      <c r="L2635">
        <v>37.85</v>
      </c>
      <c r="M2635" t="s">
        <v>283</v>
      </c>
      <c r="N2635">
        <v>41.51</v>
      </c>
      <c r="P2635" cm="1">
        <f t="array" ref="P2635">IF(Q2635&gt;0,INDEX(Q2635:Q24359,MATCH(TRUE,INDEX(Q2635:Q24359="",,),0)-1),"")</f>
        <v>3</v>
      </c>
      <c r="Q2635">
        <v>3</v>
      </c>
      <c r="R2635">
        <f t="shared" si="43"/>
        <v>0</v>
      </c>
    </row>
    <row r="2636" spans="1:18" x14ac:dyDescent="0.3">
      <c r="A2636" t="s">
        <v>266</v>
      </c>
      <c r="B2636" s="1">
        <v>38560</v>
      </c>
      <c r="C2636" t="s">
        <v>16</v>
      </c>
      <c r="D2636" t="s">
        <v>300</v>
      </c>
      <c r="E2636" t="s">
        <v>301</v>
      </c>
      <c r="G2636" t="s">
        <v>19</v>
      </c>
      <c r="H2636" t="s">
        <v>70</v>
      </c>
      <c r="I2636" t="s">
        <v>26</v>
      </c>
      <c r="J2636" t="s">
        <v>27</v>
      </c>
      <c r="K2636">
        <v>129</v>
      </c>
      <c r="L2636">
        <v>34</v>
      </c>
      <c r="M2636" t="s">
        <v>283</v>
      </c>
      <c r="N2636">
        <v>36.01</v>
      </c>
      <c r="P2636" cm="1">
        <f t="array" ref="P2636">IF(Q2636&gt;0,INDEX(Q2636:Q24360,MATCH(TRUE,INDEX(Q2636:Q24360="",,),0)-1),"")</f>
        <v>3</v>
      </c>
      <c r="Q2636">
        <v>3</v>
      </c>
      <c r="R2636">
        <f t="shared" si="43"/>
        <v>0</v>
      </c>
    </row>
    <row r="2637" spans="1:18" x14ac:dyDescent="0.3">
      <c r="A2637" t="s">
        <v>266</v>
      </c>
      <c r="B2637" s="1">
        <v>38560</v>
      </c>
      <c r="C2637" t="s">
        <v>16</v>
      </c>
      <c r="D2637" t="s">
        <v>300</v>
      </c>
      <c r="E2637" t="s">
        <v>301</v>
      </c>
      <c r="G2637" t="s">
        <v>19</v>
      </c>
      <c r="H2637" t="s">
        <v>64</v>
      </c>
      <c r="I2637" t="s">
        <v>26</v>
      </c>
      <c r="J2637" t="s">
        <v>27</v>
      </c>
      <c r="K2637">
        <v>93</v>
      </c>
      <c r="L2637">
        <v>20.65</v>
      </c>
      <c r="M2637" t="s">
        <v>283</v>
      </c>
      <c r="N2637">
        <v>22.67</v>
      </c>
      <c r="P2637" cm="1">
        <f t="array" ref="P2637">IF(Q2637&gt;0,INDEX(Q2637:Q24361,MATCH(TRUE,INDEX(Q2637:Q24361="",,),0)-1),"")</f>
        <v>3</v>
      </c>
      <c r="Q2637">
        <v>3</v>
      </c>
      <c r="R2637">
        <f t="shared" si="43"/>
        <v>0</v>
      </c>
    </row>
    <row r="2638" spans="1:18" x14ac:dyDescent="0.3">
      <c r="P2638" t="str" cm="1">
        <f t="array" ref="P2638">IF(Q2638&gt;0,INDEX(Q2638:Q24362,MATCH(TRUE,INDEX(Q2638:Q24362="",,),0)-1),"")</f>
        <v/>
      </c>
      <c r="R2638" t="str">
        <f t="shared" si="43"/>
        <v/>
      </c>
    </row>
    <row r="2639" spans="1:18" x14ac:dyDescent="0.3">
      <c r="A2639" t="s">
        <v>266</v>
      </c>
      <c r="B2639" s="1">
        <v>38560</v>
      </c>
      <c r="C2639" t="s">
        <v>16</v>
      </c>
      <c r="D2639" t="s">
        <v>302</v>
      </c>
      <c r="E2639" t="s">
        <v>303</v>
      </c>
      <c r="G2639" t="s">
        <v>19</v>
      </c>
      <c r="H2639" t="s">
        <v>99</v>
      </c>
      <c r="I2639" t="s">
        <v>26</v>
      </c>
      <c r="J2639" t="s">
        <v>27</v>
      </c>
      <c r="K2639">
        <v>529</v>
      </c>
      <c r="L2639">
        <v>33.4</v>
      </c>
      <c r="M2639" t="s">
        <v>220</v>
      </c>
      <c r="N2639">
        <v>33.4</v>
      </c>
      <c r="O2639" t="s">
        <v>24</v>
      </c>
      <c r="P2639" cm="1">
        <f t="array" ref="P2639">IF(Q2639&gt;0,INDEX(Q2639:Q24363,MATCH(TRUE,INDEX(Q2639:Q24363="",,),0)-1),"")</f>
        <v>4</v>
      </c>
      <c r="Q2639">
        <v>1</v>
      </c>
      <c r="R2639">
        <f t="shared" si="43"/>
        <v>0</v>
      </c>
    </row>
    <row r="2640" spans="1:18" x14ac:dyDescent="0.3">
      <c r="A2640" t="s">
        <v>266</v>
      </c>
      <c r="B2640" s="1">
        <v>38560</v>
      </c>
      <c r="C2640" t="s">
        <v>16</v>
      </c>
      <c r="D2640" t="s">
        <v>302</v>
      </c>
      <c r="E2640" t="s">
        <v>303</v>
      </c>
      <c r="G2640" t="s">
        <v>19</v>
      </c>
      <c r="H2640" t="s">
        <v>53</v>
      </c>
      <c r="I2640" t="s">
        <v>26</v>
      </c>
      <c r="J2640" t="s">
        <v>27</v>
      </c>
      <c r="K2640">
        <v>1222</v>
      </c>
      <c r="L2640">
        <v>47.3</v>
      </c>
      <c r="M2640" t="s">
        <v>220</v>
      </c>
      <c r="N2640">
        <v>47.3</v>
      </c>
      <c r="O2640" t="s">
        <v>24</v>
      </c>
      <c r="P2640" cm="1">
        <f t="array" ref="P2640">IF(Q2640&gt;0,INDEX(Q2640:Q24364,MATCH(TRUE,INDEX(Q2640:Q24364="",,),0)-1),"")</f>
        <v>4</v>
      </c>
      <c r="Q2640">
        <v>1</v>
      </c>
      <c r="R2640">
        <f t="shared" si="43"/>
        <v>0</v>
      </c>
    </row>
    <row r="2641" spans="1:18" x14ac:dyDescent="0.3">
      <c r="A2641" t="s">
        <v>266</v>
      </c>
      <c r="B2641" s="1">
        <v>38560</v>
      </c>
      <c r="C2641" t="s">
        <v>16</v>
      </c>
      <c r="D2641" t="s">
        <v>302</v>
      </c>
      <c r="E2641" t="s">
        <v>303</v>
      </c>
      <c r="G2641" t="s">
        <v>19</v>
      </c>
      <c r="H2641" t="s">
        <v>70</v>
      </c>
      <c r="I2641" t="s">
        <v>26</v>
      </c>
      <c r="J2641" t="s">
        <v>27</v>
      </c>
      <c r="K2641">
        <v>341</v>
      </c>
      <c r="L2641">
        <v>42.5</v>
      </c>
      <c r="M2641" t="s">
        <v>220</v>
      </c>
      <c r="N2641">
        <v>136.44</v>
      </c>
      <c r="O2641" t="s">
        <v>24</v>
      </c>
      <c r="P2641" cm="1">
        <f t="array" ref="P2641">IF(Q2641&gt;0,INDEX(Q2641:Q24365,MATCH(TRUE,INDEX(Q2641:Q24365="",,),0)-1),"")</f>
        <v>4</v>
      </c>
      <c r="Q2641">
        <v>1</v>
      </c>
      <c r="R2641">
        <f t="shared" si="43"/>
        <v>0</v>
      </c>
    </row>
    <row r="2642" spans="1:18" x14ac:dyDescent="0.3">
      <c r="A2642" t="s">
        <v>266</v>
      </c>
      <c r="B2642" s="1">
        <v>38560</v>
      </c>
      <c r="C2642" t="s">
        <v>16</v>
      </c>
      <c r="D2642" t="s">
        <v>302</v>
      </c>
      <c r="E2642" t="s">
        <v>303</v>
      </c>
      <c r="G2642" s="6" t="s">
        <v>29</v>
      </c>
      <c r="H2642" t="s">
        <v>99</v>
      </c>
      <c r="I2642" t="s">
        <v>21</v>
      </c>
      <c r="J2642" t="s">
        <v>22</v>
      </c>
      <c r="K2642">
        <v>11.9</v>
      </c>
      <c r="L2642">
        <v>117</v>
      </c>
      <c r="M2642" t="s">
        <v>220</v>
      </c>
      <c r="N2642">
        <v>117</v>
      </c>
      <c r="O2642" t="s">
        <v>24</v>
      </c>
      <c r="P2642" cm="1">
        <f t="array" ref="P2642">IF(Q2642&gt;0,INDEX(Q2642:Q24366,MATCH(TRUE,INDEX(Q2642:Q24366="",,),0)-1),"")</f>
        <v>4</v>
      </c>
      <c r="Q2642">
        <v>1</v>
      </c>
      <c r="R2642">
        <f t="shared" si="43"/>
        <v>0</v>
      </c>
    </row>
    <row r="2643" spans="1:18" x14ac:dyDescent="0.3">
      <c r="A2643" t="s">
        <v>266</v>
      </c>
      <c r="B2643" s="1">
        <v>38560</v>
      </c>
      <c r="C2643" t="s">
        <v>16</v>
      </c>
      <c r="D2643" t="s">
        <v>302</v>
      </c>
      <c r="E2643" t="s">
        <v>303</v>
      </c>
      <c r="G2643" s="6" t="s">
        <v>29</v>
      </c>
      <c r="H2643" t="s">
        <v>64</v>
      </c>
      <c r="I2643" t="s">
        <v>26</v>
      </c>
      <c r="J2643" t="s">
        <v>27</v>
      </c>
      <c r="K2643">
        <v>370</v>
      </c>
      <c r="L2643">
        <v>25.8</v>
      </c>
      <c r="M2643" t="s">
        <v>220</v>
      </c>
      <c r="N2643">
        <v>25.8</v>
      </c>
      <c r="O2643" t="s">
        <v>24</v>
      </c>
      <c r="P2643" cm="1">
        <f t="array" ref="P2643">IF(Q2643&gt;0,INDEX(Q2643:Q24367,MATCH(TRUE,INDEX(Q2643:Q24367="",,),0)-1),"")</f>
        <v>4</v>
      </c>
      <c r="Q2643">
        <v>1</v>
      </c>
      <c r="R2643">
        <f t="shared" si="43"/>
        <v>0</v>
      </c>
    </row>
    <row r="2644" spans="1:18" x14ac:dyDescent="0.3">
      <c r="A2644" t="s">
        <v>266</v>
      </c>
      <c r="B2644" s="1">
        <v>38560</v>
      </c>
      <c r="C2644" t="s">
        <v>16</v>
      </c>
      <c r="D2644" t="s">
        <v>302</v>
      </c>
      <c r="E2644" t="s">
        <v>303</v>
      </c>
      <c r="G2644" t="s">
        <v>19</v>
      </c>
      <c r="H2644" t="s">
        <v>99</v>
      </c>
      <c r="I2644" t="s">
        <v>26</v>
      </c>
      <c r="J2644" t="s">
        <v>27</v>
      </c>
      <c r="K2644">
        <v>529</v>
      </c>
      <c r="L2644">
        <v>33.4</v>
      </c>
      <c r="M2644" t="s">
        <v>286</v>
      </c>
      <c r="N2644">
        <v>51</v>
      </c>
      <c r="P2644" cm="1">
        <f t="array" ref="P2644">IF(Q2644&gt;0,INDEX(Q2644:Q24368,MATCH(TRUE,INDEX(Q2644:Q24368="",,),0)-1),"")</f>
        <v>4</v>
      </c>
      <c r="Q2644">
        <v>2</v>
      </c>
      <c r="R2644">
        <f t="shared" si="43"/>
        <v>0</v>
      </c>
    </row>
    <row r="2645" spans="1:18" x14ac:dyDescent="0.3">
      <c r="A2645" t="s">
        <v>266</v>
      </c>
      <c r="B2645" s="1">
        <v>38560</v>
      </c>
      <c r="C2645" t="s">
        <v>16</v>
      </c>
      <c r="D2645" t="s">
        <v>302</v>
      </c>
      <c r="E2645" t="s">
        <v>303</v>
      </c>
      <c r="G2645" t="s">
        <v>19</v>
      </c>
      <c r="H2645" t="s">
        <v>53</v>
      </c>
      <c r="I2645" t="s">
        <v>26</v>
      </c>
      <c r="J2645" t="s">
        <v>27</v>
      </c>
      <c r="K2645">
        <v>1222</v>
      </c>
      <c r="L2645">
        <v>47.3</v>
      </c>
      <c r="M2645" t="s">
        <v>286</v>
      </c>
      <c r="N2645">
        <v>56</v>
      </c>
      <c r="P2645" cm="1">
        <f t="array" ref="P2645">IF(Q2645&gt;0,INDEX(Q2645:Q24369,MATCH(TRUE,INDEX(Q2645:Q24369="",,),0)-1),"")</f>
        <v>4</v>
      </c>
      <c r="Q2645">
        <v>2</v>
      </c>
      <c r="R2645">
        <f t="shared" si="43"/>
        <v>0</v>
      </c>
    </row>
    <row r="2646" spans="1:18" x14ac:dyDescent="0.3">
      <c r="A2646" t="s">
        <v>266</v>
      </c>
      <c r="B2646" s="1">
        <v>38560</v>
      </c>
      <c r="C2646" t="s">
        <v>16</v>
      </c>
      <c r="D2646" t="s">
        <v>302</v>
      </c>
      <c r="E2646" t="s">
        <v>303</v>
      </c>
      <c r="G2646" t="s">
        <v>19</v>
      </c>
      <c r="H2646" t="s">
        <v>70</v>
      </c>
      <c r="I2646" t="s">
        <v>26</v>
      </c>
      <c r="J2646" t="s">
        <v>27</v>
      </c>
      <c r="K2646">
        <v>341</v>
      </c>
      <c r="L2646">
        <v>42.5</v>
      </c>
      <c r="M2646" t="s">
        <v>286</v>
      </c>
      <c r="N2646">
        <v>51</v>
      </c>
      <c r="P2646" cm="1">
        <f t="array" ref="P2646">IF(Q2646&gt;0,INDEX(Q2646:Q24370,MATCH(TRUE,INDEX(Q2646:Q24370="",,),0)-1),"")</f>
        <v>4</v>
      </c>
      <c r="Q2646">
        <v>2</v>
      </c>
      <c r="R2646">
        <f t="shared" si="43"/>
        <v>0</v>
      </c>
    </row>
    <row r="2647" spans="1:18" x14ac:dyDescent="0.3">
      <c r="A2647" t="s">
        <v>266</v>
      </c>
      <c r="B2647" s="1">
        <v>38560</v>
      </c>
      <c r="C2647" t="s">
        <v>16</v>
      </c>
      <c r="D2647" t="s">
        <v>302</v>
      </c>
      <c r="E2647" t="s">
        <v>303</v>
      </c>
      <c r="G2647" s="6" t="s">
        <v>29</v>
      </c>
      <c r="H2647" t="s">
        <v>99</v>
      </c>
      <c r="I2647" t="s">
        <v>21</v>
      </c>
      <c r="J2647" t="s">
        <v>22</v>
      </c>
      <c r="K2647">
        <v>11.9</v>
      </c>
      <c r="L2647">
        <v>117</v>
      </c>
      <c r="M2647" t="s">
        <v>286</v>
      </c>
      <c r="N2647">
        <v>117</v>
      </c>
      <c r="P2647" cm="1">
        <f t="array" ref="P2647">IF(Q2647&gt;0,INDEX(Q2647:Q24371,MATCH(TRUE,INDEX(Q2647:Q24371="",,),0)-1),"")</f>
        <v>4</v>
      </c>
      <c r="Q2647">
        <v>2</v>
      </c>
      <c r="R2647">
        <f t="shared" si="43"/>
        <v>0</v>
      </c>
    </row>
    <row r="2648" spans="1:18" x14ac:dyDescent="0.3">
      <c r="A2648" t="s">
        <v>266</v>
      </c>
      <c r="B2648" s="1">
        <v>38560</v>
      </c>
      <c r="C2648" t="s">
        <v>16</v>
      </c>
      <c r="D2648" t="s">
        <v>302</v>
      </c>
      <c r="E2648" t="s">
        <v>303</v>
      </c>
      <c r="G2648" s="6" t="s">
        <v>29</v>
      </c>
      <c r="H2648" t="s">
        <v>64</v>
      </c>
      <c r="I2648" t="s">
        <v>26</v>
      </c>
      <c r="J2648" t="s">
        <v>27</v>
      </c>
      <c r="K2648">
        <v>370</v>
      </c>
      <c r="L2648">
        <v>25.8</v>
      </c>
      <c r="M2648" t="s">
        <v>286</v>
      </c>
      <c r="N2648">
        <v>25.8</v>
      </c>
      <c r="P2648" cm="1">
        <f t="array" ref="P2648">IF(Q2648&gt;0,INDEX(Q2648:Q24372,MATCH(TRUE,INDEX(Q2648:Q24372="",,),0)-1),"")</f>
        <v>4</v>
      </c>
      <c r="Q2648">
        <v>2</v>
      </c>
      <c r="R2648">
        <f t="shared" si="43"/>
        <v>0</v>
      </c>
    </row>
    <row r="2649" spans="1:18" x14ac:dyDescent="0.3">
      <c r="A2649" t="s">
        <v>266</v>
      </c>
      <c r="B2649" s="1">
        <v>38560</v>
      </c>
      <c r="C2649" t="s">
        <v>16</v>
      </c>
      <c r="D2649" t="s">
        <v>302</v>
      </c>
      <c r="E2649" t="s">
        <v>303</v>
      </c>
      <c r="G2649" t="s">
        <v>19</v>
      </c>
      <c r="H2649" t="s">
        <v>99</v>
      </c>
      <c r="I2649" t="s">
        <v>26</v>
      </c>
      <c r="J2649" t="s">
        <v>27</v>
      </c>
      <c r="K2649">
        <v>529</v>
      </c>
      <c r="L2649">
        <v>33.4</v>
      </c>
      <c r="M2649" t="s">
        <v>283</v>
      </c>
      <c r="N2649">
        <v>35.020000000000003</v>
      </c>
      <c r="P2649" cm="1">
        <f t="array" ref="P2649">IF(Q2649&gt;0,INDEX(Q2649:Q24373,MATCH(TRUE,INDEX(Q2649:Q24373="",,),0)-1),"")</f>
        <v>4</v>
      </c>
      <c r="Q2649">
        <v>3</v>
      </c>
      <c r="R2649">
        <f t="shared" si="43"/>
        <v>0</v>
      </c>
    </row>
    <row r="2650" spans="1:18" x14ac:dyDescent="0.3">
      <c r="A2650" t="s">
        <v>266</v>
      </c>
      <c r="B2650" s="1">
        <v>38560</v>
      </c>
      <c r="C2650" t="s">
        <v>16</v>
      </c>
      <c r="D2650" t="s">
        <v>302</v>
      </c>
      <c r="E2650" t="s">
        <v>303</v>
      </c>
      <c r="G2650" t="s">
        <v>19</v>
      </c>
      <c r="H2650" t="s">
        <v>53</v>
      </c>
      <c r="I2650" t="s">
        <v>26</v>
      </c>
      <c r="J2650" t="s">
        <v>27</v>
      </c>
      <c r="K2650">
        <v>1222</v>
      </c>
      <c r="L2650">
        <v>47.3</v>
      </c>
      <c r="M2650" t="s">
        <v>283</v>
      </c>
      <c r="N2650">
        <v>48.31</v>
      </c>
      <c r="P2650" cm="1">
        <f t="array" ref="P2650">IF(Q2650&gt;0,INDEX(Q2650:Q24374,MATCH(TRUE,INDEX(Q2650:Q24374="",,),0)-1),"")</f>
        <v>4</v>
      </c>
      <c r="Q2650">
        <v>3</v>
      </c>
      <c r="R2650">
        <f t="shared" si="43"/>
        <v>0</v>
      </c>
    </row>
    <row r="2651" spans="1:18" x14ac:dyDescent="0.3">
      <c r="A2651" t="s">
        <v>266</v>
      </c>
      <c r="B2651" s="1">
        <v>38560</v>
      </c>
      <c r="C2651" t="s">
        <v>16</v>
      </c>
      <c r="D2651" t="s">
        <v>302</v>
      </c>
      <c r="E2651" t="s">
        <v>303</v>
      </c>
      <c r="G2651" t="s">
        <v>19</v>
      </c>
      <c r="H2651" t="s">
        <v>70</v>
      </c>
      <c r="I2651" t="s">
        <v>26</v>
      </c>
      <c r="J2651" t="s">
        <v>27</v>
      </c>
      <c r="K2651">
        <v>341</v>
      </c>
      <c r="L2651">
        <v>42.5</v>
      </c>
      <c r="M2651" t="s">
        <v>283</v>
      </c>
      <c r="N2651">
        <v>43.51</v>
      </c>
      <c r="P2651" cm="1">
        <f t="array" ref="P2651">IF(Q2651&gt;0,INDEX(Q2651:Q24375,MATCH(TRUE,INDEX(Q2651:Q24375="",,),0)-1),"")</f>
        <v>4</v>
      </c>
      <c r="Q2651">
        <v>3</v>
      </c>
      <c r="R2651">
        <f t="shared" si="43"/>
        <v>0</v>
      </c>
    </row>
    <row r="2652" spans="1:18" x14ac:dyDescent="0.3">
      <c r="A2652" t="s">
        <v>266</v>
      </c>
      <c r="B2652" s="1">
        <v>38560</v>
      </c>
      <c r="C2652" t="s">
        <v>16</v>
      </c>
      <c r="D2652" t="s">
        <v>302</v>
      </c>
      <c r="E2652" t="s">
        <v>303</v>
      </c>
      <c r="G2652" s="6" t="s">
        <v>29</v>
      </c>
      <c r="H2652" t="s">
        <v>99</v>
      </c>
      <c r="I2652" t="s">
        <v>21</v>
      </c>
      <c r="J2652" t="s">
        <v>22</v>
      </c>
      <c r="K2652">
        <v>11.9</v>
      </c>
      <c r="L2652">
        <v>117</v>
      </c>
      <c r="M2652" t="s">
        <v>283</v>
      </c>
      <c r="N2652">
        <v>117</v>
      </c>
      <c r="P2652" cm="1">
        <f t="array" ref="P2652">IF(Q2652&gt;0,INDEX(Q2652:Q24376,MATCH(TRUE,INDEX(Q2652:Q24376="",,),0)-1),"")</f>
        <v>4</v>
      </c>
      <c r="Q2652">
        <v>3</v>
      </c>
      <c r="R2652">
        <f t="shared" si="43"/>
        <v>0</v>
      </c>
    </row>
    <row r="2653" spans="1:18" x14ac:dyDescent="0.3">
      <c r="A2653" t="s">
        <v>266</v>
      </c>
      <c r="B2653" s="1">
        <v>38560</v>
      </c>
      <c r="C2653" t="s">
        <v>16</v>
      </c>
      <c r="D2653" t="s">
        <v>302</v>
      </c>
      <c r="E2653" t="s">
        <v>303</v>
      </c>
      <c r="G2653" s="6" t="s">
        <v>29</v>
      </c>
      <c r="H2653" t="s">
        <v>64</v>
      </c>
      <c r="I2653" t="s">
        <v>26</v>
      </c>
      <c r="J2653" t="s">
        <v>27</v>
      </c>
      <c r="K2653">
        <v>370</v>
      </c>
      <c r="L2653">
        <v>25.8</v>
      </c>
      <c r="M2653" t="s">
        <v>283</v>
      </c>
      <c r="N2653">
        <v>25.8</v>
      </c>
      <c r="P2653" cm="1">
        <f t="array" ref="P2653">IF(Q2653&gt;0,INDEX(Q2653:Q24377,MATCH(TRUE,INDEX(Q2653:Q24377="",,),0)-1),"")</f>
        <v>4</v>
      </c>
      <c r="Q2653">
        <v>3</v>
      </c>
      <c r="R2653">
        <f t="shared" si="43"/>
        <v>0</v>
      </c>
    </row>
    <row r="2654" spans="1:18" x14ac:dyDescent="0.3">
      <c r="A2654" t="s">
        <v>266</v>
      </c>
      <c r="B2654" s="1">
        <v>38560</v>
      </c>
      <c r="C2654" t="s">
        <v>16</v>
      </c>
      <c r="D2654" t="s">
        <v>302</v>
      </c>
      <c r="E2654" t="s">
        <v>303</v>
      </c>
      <c r="G2654" t="s">
        <v>19</v>
      </c>
      <c r="H2654" t="s">
        <v>99</v>
      </c>
      <c r="I2654" t="s">
        <v>26</v>
      </c>
      <c r="J2654" t="s">
        <v>27</v>
      </c>
      <c r="K2654">
        <v>529</v>
      </c>
      <c r="L2654">
        <v>33.4</v>
      </c>
      <c r="M2654" t="s">
        <v>232</v>
      </c>
      <c r="N2654">
        <v>33.5</v>
      </c>
      <c r="P2654" cm="1">
        <f t="array" ref="P2654">IF(Q2654&gt;0,INDEX(Q2654:Q24378,MATCH(TRUE,INDEX(Q2654:Q24378="",,),0)-1),"")</f>
        <v>4</v>
      </c>
      <c r="Q2654">
        <v>4</v>
      </c>
      <c r="R2654">
        <f t="shared" si="43"/>
        <v>0</v>
      </c>
    </row>
    <row r="2655" spans="1:18" x14ac:dyDescent="0.3">
      <c r="A2655" t="s">
        <v>266</v>
      </c>
      <c r="B2655" s="1">
        <v>38560</v>
      </c>
      <c r="C2655" t="s">
        <v>16</v>
      </c>
      <c r="D2655" t="s">
        <v>302</v>
      </c>
      <c r="E2655" t="s">
        <v>303</v>
      </c>
      <c r="G2655" t="s">
        <v>19</v>
      </c>
      <c r="H2655" t="s">
        <v>53</v>
      </c>
      <c r="I2655" t="s">
        <v>26</v>
      </c>
      <c r="J2655" t="s">
        <v>27</v>
      </c>
      <c r="K2655">
        <v>1222</v>
      </c>
      <c r="L2655">
        <v>47.3</v>
      </c>
      <c r="M2655" t="s">
        <v>232</v>
      </c>
      <c r="N2655">
        <v>47.35</v>
      </c>
      <c r="P2655" cm="1">
        <f t="array" ref="P2655">IF(Q2655&gt;0,INDEX(Q2655:Q24379,MATCH(TRUE,INDEX(Q2655:Q24379="",,),0)-1),"")</f>
        <v>4</v>
      </c>
      <c r="Q2655">
        <v>4</v>
      </c>
      <c r="R2655">
        <f t="shared" si="43"/>
        <v>0</v>
      </c>
    </row>
    <row r="2656" spans="1:18" x14ac:dyDescent="0.3">
      <c r="A2656" t="s">
        <v>266</v>
      </c>
      <c r="B2656" s="1">
        <v>38560</v>
      </c>
      <c r="C2656" t="s">
        <v>16</v>
      </c>
      <c r="D2656" t="s">
        <v>302</v>
      </c>
      <c r="E2656" t="s">
        <v>303</v>
      </c>
      <c r="G2656" t="s">
        <v>19</v>
      </c>
      <c r="H2656" t="s">
        <v>70</v>
      </c>
      <c r="I2656" t="s">
        <v>26</v>
      </c>
      <c r="J2656" t="s">
        <v>27</v>
      </c>
      <c r="K2656">
        <v>341</v>
      </c>
      <c r="L2656">
        <v>42.5</v>
      </c>
      <c r="M2656" t="s">
        <v>232</v>
      </c>
      <c r="N2656">
        <v>42.55</v>
      </c>
      <c r="P2656" cm="1">
        <f t="array" ref="P2656">IF(Q2656&gt;0,INDEX(Q2656:Q24380,MATCH(TRUE,INDEX(Q2656:Q24380="",,),0)-1),"")</f>
        <v>4</v>
      </c>
      <c r="Q2656">
        <v>4</v>
      </c>
      <c r="R2656">
        <f t="shared" si="43"/>
        <v>0</v>
      </c>
    </row>
    <row r="2657" spans="1:18" x14ac:dyDescent="0.3">
      <c r="A2657" t="s">
        <v>266</v>
      </c>
      <c r="B2657" s="1">
        <v>38560</v>
      </c>
      <c r="C2657" t="s">
        <v>16</v>
      </c>
      <c r="D2657" t="s">
        <v>302</v>
      </c>
      <c r="E2657" t="s">
        <v>303</v>
      </c>
      <c r="G2657" s="6" t="s">
        <v>29</v>
      </c>
      <c r="H2657" t="s">
        <v>99</v>
      </c>
      <c r="I2657" t="s">
        <v>21</v>
      </c>
      <c r="J2657" t="s">
        <v>22</v>
      </c>
      <c r="K2657">
        <v>11.9</v>
      </c>
      <c r="L2657">
        <v>117</v>
      </c>
      <c r="M2657" t="s">
        <v>232</v>
      </c>
      <c r="N2657">
        <v>117</v>
      </c>
      <c r="P2657" cm="1">
        <f t="array" ref="P2657">IF(Q2657&gt;0,INDEX(Q2657:Q24381,MATCH(TRUE,INDEX(Q2657:Q24381="",,),0)-1),"")</f>
        <v>4</v>
      </c>
      <c r="Q2657">
        <v>4</v>
      </c>
      <c r="R2657">
        <f t="shared" si="43"/>
        <v>0</v>
      </c>
    </row>
    <row r="2658" spans="1:18" x14ac:dyDescent="0.3">
      <c r="A2658" t="s">
        <v>266</v>
      </c>
      <c r="B2658" s="1">
        <v>38560</v>
      </c>
      <c r="C2658" t="s">
        <v>16</v>
      </c>
      <c r="D2658" t="s">
        <v>302</v>
      </c>
      <c r="E2658" t="s">
        <v>303</v>
      </c>
      <c r="G2658" s="6" t="s">
        <v>29</v>
      </c>
      <c r="H2658" t="s">
        <v>64</v>
      </c>
      <c r="I2658" t="s">
        <v>26</v>
      </c>
      <c r="J2658" t="s">
        <v>27</v>
      </c>
      <c r="K2658">
        <v>370</v>
      </c>
      <c r="L2658">
        <v>25.8</v>
      </c>
      <c r="M2658" t="s">
        <v>232</v>
      </c>
      <c r="N2658">
        <v>25.8</v>
      </c>
      <c r="P2658" cm="1">
        <f t="array" ref="P2658">IF(Q2658&gt;0,INDEX(Q2658:Q24382,MATCH(TRUE,INDEX(Q2658:Q24382="",,),0)-1),"")</f>
        <v>4</v>
      </c>
      <c r="Q2658">
        <v>4</v>
      </c>
      <c r="R2658">
        <f t="shared" si="43"/>
        <v>0</v>
      </c>
    </row>
    <row r="2659" spans="1:18" x14ac:dyDescent="0.3">
      <c r="P2659" t="str" cm="1">
        <f t="array" ref="P2659">IF(Q2659&gt;0,INDEX(Q2659:Q24383,MATCH(TRUE,INDEX(Q2659:Q24383="",,),0)-1),"")</f>
        <v/>
      </c>
      <c r="R2659" t="str">
        <f t="shared" si="43"/>
        <v/>
      </c>
    </row>
    <row r="2660" spans="1:18" x14ac:dyDescent="0.3">
      <c r="A2660" t="s">
        <v>266</v>
      </c>
      <c r="B2660" s="1">
        <v>38482</v>
      </c>
      <c r="C2660" t="s">
        <v>16</v>
      </c>
      <c r="D2660" t="s">
        <v>304</v>
      </c>
      <c r="E2660" t="s">
        <v>305</v>
      </c>
      <c r="G2660" t="s">
        <v>19</v>
      </c>
      <c r="H2660" t="s">
        <v>53</v>
      </c>
      <c r="I2660" t="s">
        <v>26</v>
      </c>
      <c r="J2660" t="s">
        <v>27</v>
      </c>
      <c r="K2660">
        <v>30</v>
      </c>
      <c r="L2660">
        <v>24.6</v>
      </c>
      <c r="M2660" t="s">
        <v>220</v>
      </c>
      <c r="N2660">
        <v>24.6</v>
      </c>
      <c r="O2660" t="s">
        <v>24</v>
      </c>
      <c r="P2660" cm="1">
        <f t="array" ref="P2660">IF(Q2660&gt;0,INDEX(Q2660:Q24384,MATCH(TRUE,INDEX(Q2660:Q24384="",,),0)-1),"")</f>
        <v>8</v>
      </c>
      <c r="Q2660">
        <v>1</v>
      </c>
      <c r="R2660">
        <f t="shared" si="43"/>
        <v>0</v>
      </c>
    </row>
    <row r="2661" spans="1:18" x14ac:dyDescent="0.3">
      <c r="A2661" t="s">
        <v>266</v>
      </c>
      <c r="B2661" s="1">
        <v>38482</v>
      </c>
      <c r="C2661" t="s">
        <v>16</v>
      </c>
      <c r="D2661" t="s">
        <v>304</v>
      </c>
      <c r="E2661" t="s">
        <v>305</v>
      </c>
      <c r="G2661" t="s">
        <v>19</v>
      </c>
      <c r="H2661" t="s">
        <v>41</v>
      </c>
      <c r="I2661" t="s">
        <v>26</v>
      </c>
      <c r="J2661" t="s">
        <v>27</v>
      </c>
      <c r="K2661">
        <v>187</v>
      </c>
      <c r="L2661">
        <v>34.75</v>
      </c>
      <c r="M2661" t="s">
        <v>220</v>
      </c>
      <c r="N2661">
        <v>73.63</v>
      </c>
      <c r="O2661" t="s">
        <v>24</v>
      </c>
      <c r="P2661" cm="1">
        <f t="array" ref="P2661">IF(Q2661&gt;0,INDEX(Q2661:Q24385,MATCH(TRUE,INDEX(Q2661:Q24385="",,),0)-1),"")</f>
        <v>8</v>
      </c>
      <c r="Q2661">
        <v>1</v>
      </c>
      <c r="R2661">
        <f t="shared" si="43"/>
        <v>0</v>
      </c>
    </row>
    <row r="2662" spans="1:18" x14ac:dyDescent="0.3">
      <c r="A2662" t="s">
        <v>266</v>
      </c>
      <c r="B2662" s="1">
        <v>38482</v>
      </c>
      <c r="C2662" t="s">
        <v>16</v>
      </c>
      <c r="D2662" t="s">
        <v>304</v>
      </c>
      <c r="E2662" t="s">
        <v>305</v>
      </c>
      <c r="G2662" t="s">
        <v>19</v>
      </c>
      <c r="H2662" t="s">
        <v>53</v>
      </c>
      <c r="I2662" t="s">
        <v>26</v>
      </c>
      <c r="J2662" t="s">
        <v>27</v>
      </c>
      <c r="K2662">
        <v>30</v>
      </c>
      <c r="L2662">
        <v>24.6</v>
      </c>
      <c r="M2662" t="s">
        <v>306</v>
      </c>
      <c r="N2662">
        <v>26.7</v>
      </c>
      <c r="P2662" cm="1">
        <f t="array" ref="P2662">IF(Q2662&gt;0,INDEX(Q2662:Q24386,MATCH(TRUE,INDEX(Q2662:Q24386="",,),0)-1),"")</f>
        <v>8</v>
      </c>
      <c r="Q2662">
        <v>2</v>
      </c>
      <c r="R2662">
        <f t="shared" si="43"/>
        <v>0</v>
      </c>
    </row>
    <row r="2663" spans="1:18" x14ac:dyDescent="0.3">
      <c r="A2663" t="s">
        <v>266</v>
      </c>
      <c r="B2663" s="1">
        <v>38482</v>
      </c>
      <c r="C2663" t="s">
        <v>16</v>
      </c>
      <c r="D2663" t="s">
        <v>304</v>
      </c>
      <c r="E2663" t="s">
        <v>305</v>
      </c>
      <c r="G2663" t="s">
        <v>19</v>
      </c>
      <c r="H2663" t="s">
        <v>41</v>
      </c>
      <c r="I2663" t="s">
        <v>26</v>
      </c>
      <c r="J2663" t="s">
        <v>27</v>
      </c>
      <c r="K2663">
        <v>187</v>
      </c>
      <c r="L2663">
        <v>34.75</v>
      </c>
      <c r="M2663" t="s">
        <v>306</v>
      </c>
      <c r="N2663">
        <v>70</v>
      </c>
      <c r="P2663" cm="1">
        <f t="array" ref="P2663">IF(Q2663&gt;0,INDEX(Q2663:Q24387,MATCH(TRUE,INDEX(Q2663:Q24387="",,),0)-1),"")</f>
        <v>8</v>
      </c>
      <c r="Q2663">
        <v>2</v>
      </c>
      <c r="R2663">
        <f t="shared" si="43"/>
        <v>0</v>
      </c>
    </row>
    <row r="2664" spans="1:18" x14ac:dyDescent="0.3">
      <c r="A2664" t="s">
        <v>266</v>
      </c>
      <c r="B2664" s="1">
        <v>38482</v>
      </c>
      <c r="C2664" t="s">
        <v>16</v>
      </c>
      <c r="D2664" t="s">
        <v>304</v>
      </c>
      <c r="E2664" t="s">
        <v>305</v>
      </c>
      <c r="G2664" t="s">
        <v>19</v>
      </c>
      <c r="H2664" t="s">
        <v>53</v>
      </c>
      <c r="I2664" t="s">
        <v>26</v>
      </c>
      <c r="J2664" t="s">
        <v>27</v>
      </c>
      <c r="K2664">
        <v>30</v>
      </c>
      <c r="L2664">
        <v>24.6</v>
      </c>
      <c r="M2664" t="s">
        <v>240</v>
      </c>
      <c r="N2664">
        <v>35</v>
      </c>
      <c r="P2664" cm="1">
        <f t="array" ref="P2664">IF(Q2664&gt;0,INDEX(Q2664:Q24388,MATCH(TRUE,INDEX(Q2664:Q24388="",,),0)-1),"")</f>
        <v>8</v>
      </c>
      <c r="Q2664">
        <v>3</v>
      </c>
      <c r="R2664">
        <f t="shared" si="43"/>
        <v>0</v>
      </c>
    </row>
    <row r="2665" spans="1:18" x14ac:dyDescent="0.3">
      <c r="A2665" t="s">
        <v>266</v>
      </c>
      <c r="B2665" s="1">
        <v>38482</v>
      </c>
      <c r="C2665" t="s">
        <v>16</v>
      </c>
      <c r="D2665" t="s">
        <v>304</v>
      </c>
      <c r="E2665" t="s">
        <v>305</v>
      </c>
      <c r="G2665" t="s">
        <v>19</v>
      </c>
      <c r="H2665" t="s">
        <v>41</v>
      </c>
      <c r="I2665" t="s">
        <v>26</v>
      </c>
      <c r="J2665" t="s">
        <v>27</v>
      </c>
      <c r="K2665">
        <v>187</v>
      </c>
      <c r="L2665">
        <v>34.75</v>
      </c>
      <c r="M2665" t="s">
        <v>240</v>
      </c>
      <c r="N2665">
        <v>65</v>
      </c>
      <c r="P2665" cm="1">
        <f t="array" ref="P2665">IF(Q2665&gt;0,INDEX(Q2665:Q24389,MATCH(TRUE,INDEX(Q2665:Q24389="",,),0)-1),"")</f>
        <v>8</v>
      </c>
      <c r="Q2665">
        <v>3</v>
      </c>
      <c r="R2665">
        <f t="shared" si="43"/>
        <v>0</v>
      </c>
    </row>
    <row r="2666" spans="1:18" x14ac:dyDescent="0.3">
      <c r="A2666" t="s">
        <v>266</v>
      </c>
      <c r="B2666" s="1">
        <v>38482</v>
      </c>
      <c r="C2666" t="s">
        <v>16</v>
      </c>
      <c r="D2666" t="s">
        <v>304</v>
      </c>
      <c r="E2666" t="s">
        <v>305</v>
      </c>
      <c r="G2666" t="s">
        <v>19</v>
      </c>
      <c r="H2666" t="s">
        <v>53</v>
      </c>
      <c r="I2666" t="s">
        <v>26</v>
      </c>
      <c r="J2666" t="s">
        <v>27</v>
      </c>
      <c r="K2666">
        <v>30</v>
      </c>
      <c r="L2666">
        <v>24.6</v>
      </c>
      <c r="M2666" t="s">
        <v>242</v>
      </c>
      <c r="N2666">
        <v>35.6</v>
      </c>
      <c r="P2666" cm="1">
        <f t="array" ref="P2666">IF(Q2666&gt;0,INDEX(Q2666:Q24390,MATCH(TRUE,INDEX(Q2666:Q24390="",,),0)-1),"")</f>
        <v>8</v>
      </c>
      <c r="Q2666">
        <v>4</v>
      </c>
      <c r="R2666">
        <f t="shared" si="43"/>
        <v>0</v>
      </c>
    </row>
    <row r="2667" spans="1:18" x14ac:dyDescent="0.3">
      <c r="A2667" t="s">
        <v>266</v>
      </c>
      <c r="B2667" s="1">
        <v>38482</v>
      </c>
      <c r="C2667" t="s">
        <v>16</v>
      </c>
      <c r="D2667" t="s">
        <v>304</v>
      </c>
      <c r="E2667" t="s">
        <v>305</v>
      </c>
      <c r="G2667" t="s">
        <v>19</v>
      </c>
      <c r="H2667" t="s">
        <v>41</v>
      </c>
      <c r="I2667" t="s">
        <v>26</v>
      </c>
      <c r="J2667" t="s">
        <v>27</v>
      </c>
      <c r="K2667">
        <v>187</v>
      </c>
      <c r="L2667">
        <v>34.75</v>
      </c>
      <c r="M2667" t="s">
        <v>242</v>
      </c>
      <c r="N2667">
        <v>59.59</v>
      </c>
      <c r="P2667" cm="1">
        <f t="array" ref="P2667">IF(Q2667&gt;0,INDEX(Q2667:Q24391,MATCH(TRUE,INDEX(Q2667:Q24391="",,),0)-1),"")</f>
        <v>8</v>
      </c>
      <c r="Q2667">
        <v>4</v>
      </c>
      <c r="R2667">
        <f t="shared" si="43"/>
        <v>0</v>
      </c>
    </row>
    <row r="2668" spans="1:18" x14ac:dyDescent="0.3">
      <c r="A2668" t="s">
        <v>266</v>
      </c>
      <c r="B2668" s="1">
        <v>38482</v>
      </c>
      <c r="C2668" t="s">
        <v>16</v>
      </c>
      <c r="D2668" t="s">
        <v>304</v>
      </c>
      <c r="E2668" t="s">
        <v>305</v>
      </c>
      <c r="G2668" t="s">
        <v>19</v>
      </c>
      <c r="H2668" t="s">
        <v>53</v>
      </c>
      <c r="I2668" t="s">
        <v>26</v>
      </c>
      <c r="J2668" t="s">
        <v>27</v>
      </c>
      <c r="K2668">
        <v>30</v>
      </c>
      <c r="L2668">
        <v>24.6</v>
      </c>
      <c r="M2668" t="s">
        <v>283</v>
      </c>
      <c r="N2668">
        <v>31.51</v>
      </c>
      <c r="P2668" cm="1">
        <f t="array" ref="P2668">IF(Q2668&gt;0,INDEX(Q2668:Q24392,MATCH(TRUE,INDEX(Q2668:Q24392="",,),0)-1),"")</f>
        <v>8</v>
      </c>
      <c r="Q2668">
        <v>5</v>
      </c>
      <c r="R2668">
        <f t="shared" si="43"/>
        <v>0</v>
      </c>
    </row>
    <row r="2669" spans="1:18" x14ac:dyDescent="0.3">
      <c r="A2669" t="s">
        <v>266</v>
      </c>
      <c r="B2669" s="1">
        <v>38482</v>
      </c>
      <c r="C2669" t="s">
        <v>16</v>
      </c>
      <c r="D2669" t="s">
        <v>304</v>
      </c>
      <c r="E2669" t="s">
        <v>305</v>
      </c>
      <c r="G2669" t="s">
        <v>19</v>
      </c>
      <c r="H2669" t="s">
        <v>41</v>
      </c>
      <c r="I2669" t="s">
        <v>26</v>
      </c>
      <c r="J2669" t="s">
        <v>27</v>
      </c>
      <c r="K2669">
        <v>187</v>
      </c>
      <c r="L2669">
        <v>34.75</v>
      </c>
      <c r="M2669" t="s">
        <v>283</v>
      </c>
      <c r="N2669">
        <v>56.02</v>
      </c>
      <c r="P2669" cm="1">
        <f t="array" ref="P2669">IF(Q2669&gt;0,INDEX(Q2669:Q24393,MATCH(TRUE,INDEX(Q2669:Q24393="",,),0)-1),"")</f>
        <v>8</v>
      </c>
      <c r="Q2669">
        <v>5</v>
      </c>
      <c r="R2669">
        <f t="shared" si="43"/>
        <v>0</v>
      </c>
    </row>
    <row r="2670" spans="1:18" x14ac:dyDescent="0.3">
      <c r="A2670" t="s">
        <v>266</v>
      </c>
      <c r="B2670" s="1">
        <v>38482</v>
      </c>
      <c r="C2670" t="s">
        <v>16</v>
      </c>
      <c r="D2670" t="s">
        <v>304</v>
      </c>
      <c r="E2670" t="s">
        <v>305</v>
      </c>
      <c r="G2670" t="s">
        <v>19</v>
      </c>
      <c r="H2670" t="s">
        <v>53</v>
      </c>
      <c r="I2670" t="s">
        <v>26</v>
      </c>
      <c r="J2670" t="s">
        <v>27</v>
      </c>
      <c r="K2670">
        <v>30</v>
      </c>
      <c r="L2670">
        <v>24.6</v>
      </c>
      <c r="M2670" t="s">
        <v>307</v>
      </c>
      <c r="N2670">
        <v>45</v>
      </c>
      <c r="P2670" cm="1">
        <f t="array" ref="P2670">IF(Q2670&gt;0,INDEX(Q2670:Q24394,MATCH(TRUE,INDEX(Q2670:Q24394="",,),0)-1),"")</f>
        <v>8</v>
      </c>
      <c r="Q2670">
        <v>6</v>
      </c>
      <c r="R2670">
        <f t="shared" si="43"/>
        <v>0</v>
      </c>
    </row>
    <row r="2671" spans="1:18" x14ac:dyDescent="0.3">
      <c r="A2671" t="s">
        <v>266</v>
      </c>
      <c r="B2671" s="1">
        <v>38482</v>
      </c>
      <c r="C2671" t="s">
        <v>16</v>
      </c>
      <c r="D2671" t="s">
        <v>304</v>
      </c>
      <c r="E2671" t="s">
        <v>305</v>
      </c>
      <c r="G2671" t="s">
        <v>19</v>
      </c>
      <c r="H2671" t="s">
        <v>41</v>
      </c>
      <c r="I2671" t="s">
        <v>26</v>
      </c>
      <c r="J2671" t="s">
        <v>27</v>
      </c>
      <c r="K2671">
        <v>187</v>
      </c>
      <c r="L2671">
        <v>34.75</v>
      </c>
      <c r="M2671" t="s">
        <v>307</v>
      </c>
      <c r="N2671">
        <v>52</v>
      </c>
      <c r="P2671" cm="1">
        <f t="array" ref="P2671">IF(Q2671&gt;0,INDEX(Q2671:Q24395,MATCH(TRUE,INDEX(Q2671:Q24395="",,),0)-1),"")</f>
        <v>8</v>
      </c>
      <c r="Q2671">
        <v>6</v>
      </c>
      <c r="R2671">
        <f t="shared" si="43"/>
        <v>0</v>
      </c>
    </row>
    <row r="2672" spans="1:18" x14ac:dyDescent="0.3">
      <c r="A2672" t="s">
        <v>266</v>
      </c>
      <c r="B2672" s="1">
        <v>38482</v>
      </c>
      <c r="C2672" t="s">
        <v>16</v>
      </c>
      <c r="D2672" t="s">
        <v>304</v>
      </c>
      <c r="E2672" t="s">
        <v>305</v>
      </c>
      <c r="G2672" t="s">
        <v>19</v>
      </c>
      <c r="H2672" t="s">
        <v>53</v>
      </c>
      <c r="I2672" t="s">
        <v>26</v>
      </c>
      <c r="J2672" t="s">
        <v>27</v>
      </c>
      <c r="K2672">
        <v>30</v>
      </c>
      <c r="L2672">
        <v>24.6</v>
      </c>
      <c r="M2672" t="s">
        <v>232</v>
      </c>
      <c r="N2672">
        <v>35.61</v>
      </c>
      <c r="P2672" cm="1">
        <f t="array" ref="P2672">IF(Q2672&gt;0,INDEX(Q2672:Q24396,MATCH(TRUE,INDEX(Q2672:Q24396="",,),0)-1),"")</f>
        <v>8</v>
      </c>
      <c r="Q2672">
        <v>7</v>
      </c>
      <c r="R2672">
        <f t="shared" si="43"/>
        <v>0</v>
      </c>
    </row>
    <row r="2673" spans="1:18" x14ac:dyDescent="0.3">
      <c r="A2673" t="s">
        <v>266</v>
      </c>
      <c r="B2673" s="1">
        <v>38482</v>
      </c>
      <c r="C2673" t="s">
        <v>16</v>
      </c>
      <c r="D2673" t="s">
        <v>304</v>
      </c>
      <c r="E2673" t="s">
        <v>305</v>
      </c>
      <c r="G2673" t="s">
        <v>19</v>
      </c>
      <c r="H2673" t="s">
        <v>41</v>
      </c>
      <c r="I2673" t="s">
        <v>26</v>
      </c>
      <c r="J2673" t="s">
        <v>27</v>
      </c>
      <c r="K2673">
        <v>187</v>
      </c>
      <c r="L2673">
        <v>34.75</v>
      </c>
      <c r="M2673" t="s">
        <v>232</v>
      </c>
      <c r="N2673">
        <v>44.75</v>
      </c>
      <c r="P2673" cm="1">
        <f t="array" ref="P2673">IF(Q2673&gt;0,INDEX(Q2673:Q24397,MATCH(TRUE,INDEX(Q2673:Q24397="",,),0)-1),"")</f>
        <v>8</v>
      </c>
      <c r="Q2673">
        <v>7</v>
      </c>
      <c r="R2673">
        <f t="shared" si="43"/>
        <v>0</v>
      </c>
    </row>
    <row r="2674" spans="1:18" x14ac:dyDescent="0.3">
      <c r="A2674" t="s">
        <v>266</v>
      </c>
      <c r="B2674" s="1">
        <v>38482</v>
      </c>
      <c r="C2674" t="s">
        <v>16</v>
      </c>
      <c r="D2674" t="s">
        <v>304</v>
      </c>
      <c r="E2674" t="s">
        <v>305</v>
      </c>
      <c r="G2674" t="s">
        <v>19</v>
      </c>
      <c r="H2674" t="s">
        <v>53</v>
      </c>
      <c r="I2674" t="s">
        <v>26</v>
      </c>
      <c r="J2674" t="s">
        <v>27</v>
      </c>
      <c r="K2674">
        <v>30</v>
      </c>
      <c r="L2674">
        <v>24.6</v>
      </c>
      <c r="M2674" t="s">
        <v>287</v>
      </c>
      <c r="N2674">
        <v>26.75</v>
      </c>
      <c r="P2674" cm="1">
        <f t="array" ref="P2674">IF(Q2674&gt;0,INDEX(Q2674:Q24398,MATCH(TRUE,INDEX(Q2674:Q24398="",,),0)-1),"")</f>
        <v>8</v>
      </c>
      <c r="Q2674">
        <v>8</v>
      </c>
      <c r="R2674">
        <f t="shared" si="43"/>
        <v>0</v>
      </c>
    </row>
    <row r="2675" spans="1:18" x14ac:dyDescent="0.3">
      <c r="A2675" t="s">
        <v>266</v>
      </c>
      <c r="B2675" s="1">
        <v>38482</v>
      </c>
      <c r="C2675" t="s">
        <v>16</v>
      </c>
      <c r="D2675" t="s">
        <v>304</v>
      </c>
      <c r="E2675" t="s">
        <v>305</v>
      </c>
      <c r="G2675" t="s">
        <v>19</v>
      </c>
      <c r="H2675" t="s">
        <v>41</v>
      </c>
      <c r="I2675" t="s">
        <v>26</v>
      </c>
      <c r="J2675" t="s">
        <v>27</v>
      </c>
      <c r="K2675">
        <v>187</v>
      </c>
      <c r="L2675">
        <v>34.75</v>
      </c>
      <c r="M2675" t="s">
        <v>287</v>
      </c>
      <c r="N2675">
        <v>46</v>
      </c>
      <c r="P2675" cm="1">
        <f t="array" ref="P2675">IF(Q2675&gt;0,INDEX(Q2675:Q24399,MATCH(TRUE,INDEX(Q2675:Q24399="",,),0)-1),"")</f>
        <v>8</v>
      </c>
      <c r="Q2675">
        <v>8</v>
      </c>
      <c r="R2675">
        <f t="shared" si="43"/>
        <v>0</v>
      </c>
    </row>
    <row r="2676" spans="1:18" x14ac:dyDescent="0.3">
      <c r="P2676" t="str" cm="1">
        <f t="array" ref="P2676">IF(Q2676&gt;0,INDEX(Q2676:Q24400,MATCH(TRUE,INDEX(Q2676:Q24400="",,),0)-1),"")</f>
        <v/>
      </c>
      <c r="R2676" t="str">
        <f t="shared" ref="R2676:R2739" si="44">IF(P2676="","",0)</f>
        <v/>
      </c>
    </row>
    <row r="2677" spans="1:18" x14ac:dyDescent="0.3">
      <c r="A2677" t="s">
        <v>266</v>
      </c>
      <c r="B2677" s="1">
        <v>38482</v>
      </c>
      <c r="C2677" t="s">
        <v>16</v>
      </c>
      <c r="D2677" t="s">
        <v>308</v>
      </c>
      <c r="E2677" t="s">
        <v>309</v>
      </c>
      <c r="G2677" t="s">
        <v>19</v>
      </c>
      <c r="H2677" t="s">
        <v>28</v>
      </c>
      <c r="I2677" t="s">
        <v>26</v>
      </c>
      <c r="J2677" t="s">
        <v>27</v>
      </c>
      <c r="K2677">
        <v>1641</v>
      </c>
      <c r="L2677">
        <v>54.6</v>
      </c>
      <c r="M2677" t="s">
        <v>269</v>
      </c>
      <c r="N2677">
        <v>92.01</v>
      </c>
      <c r="O2677" t="s">
        <v>24</v>
      </c>
      <c r="P2677" cm="1">
        <f t="array" ref="P2677">IF(Q2677&gt;0,INDEX(Q2677:Q24401,MATCH(TRUE,INDEX(Q2677:Q24401="",,),0)-1),"")</f>
        <v>10</v>
      </c>
      <c r="Q2677">
        <v>1</v>
      </c>
      <c r="R2677">
        <f t="shared" si="44"/>
        <v>0</v>
      </c>
    </row>
    <row r="2678" spans="1:18" x14ac:dyDescent="0.3">
      <c r="A2678" t="s">
        <v>266</v>
      </c>
      <c r="B2678" s="1">
        <v>38482</v>
      </c>
      <c r="C2678" t="s">
        <v>16</v>
      </c>
      <c r="D2678" t="s">
        <v>308</v>
      </c>
      <c r="E2678" t="s">
        <v>309</v>
      </c>
      <c r="G2678" s="6" t="s">
        <v>29</v>
      </c>
      <c r="H2678" t="s">
        <v>53</v>
      </c>
      <c r="I2678" t="s">
        <v>26</v>
      </c>
      <c r="J2678" t="s">
        <v>27</v>
      </c>
      <c r="K2678">
        <v>80</v>
      </c>
      <c r="L2678">
        <v>33.4</v>
      </c>
      <c r="M2678" t="s">
        <v>269</v>
      </c>
      <c r="N2678">
        <v>33.4</v>
      </c>
      <c r="O2678" t="s">
        <v>24</v>
      </c>
      <c r="P2678" cm="1">
        <f t="array" ref="P2678">IF(Q2678&gt;0,INDEX(Q2678:Q24402,MATCH(TRUE,INDEX(Q2678:Q24402="",,),0)-1),"")</f>
        <v>10</v>
      </c>
      <c r="Q2678">
        <v>1</v>
      </c>
      <c r="R2678">
        <f t="shared" si="44"/>
        <v>0</v>
      </c>
    </row>
    <row r="2679" spans="1:18" x14ac:dyDescent="0.3">
      <c r="A2679" t="s">
        <v>266</v>
      </c>
      <c r="B2679" s="1">
        <v>38482</v>
      </c>
      <c r="C2679" t="s">
        <v>16</v>
      </c>
      <c r="D2679" t="s">
        <v>308</v>
      </c>
      <c r="E2679" t="s">
        <v>309</v>
      </c>
      <c r="G2679" t="s">
        <v>19</v>
      </c>
      <c r="H2679" t="s">
        <v>28</v>
      </c>
      <c r="I2679" t="s">
        <v>26</v>
      </c>
      <c r="J2679" t="s">
        <v>27</v>
      </c>
      <c r="K2679">
        <v>1641</v>
      </c>
      <c r="L2679">
        <v>54.6</v>
      </c>
      <c r="M2679" t="s">
        <v>232</v>
      </c>
      <c r="N2679">
        <v>84.17</v>
      </c>
      <c r="P2679" cm="1">
        <f t="array" ref="P2679">IF(Q2679&gt;0,INDEX(Q2679:Q24403,MATCH(TRUE,INDEX(Q2679:Q24403="",,),0)-1),"")</f>
        <v>10</v>
      </c>
      <c r="Q2679">
        <v>2</v>
      </c>
      <c r="R2679">
        <f t="shared" si="44"/>
        <v>0</v>
      </c>
    </row>
    <row r="2680" spans="1:18" x14ac:dyDescent="0.3">
      <c r="A2680" t="s">
        <v>266</v>
      </c>
      <c r="B2680" s="1">
        <v>38482</v>
      </c>
      <c r="C2680" t="s">
        <v>16</v>
      </c>
      <c r="D2680" t="s">
        <v>308</v>
      </c>
      <c r="E2680" t="s">
        <v>309</v>
      </c>
      <c r="G2680" s="6" t="s">
        <v>29</v>
      </c>
      <c r="H2680" t="s">
        <v>53</v>
      </c>
      <c r="I2680" t="s">
        <v>26</v>
      </c>
      <c r="J2680" t="s">
        <v>27</v>
      </c>
      <c r="K2680">
        <v>80</v>
      </c>
      <c r="L2680">
        <v>33.4</v>
      </c>
      <c r="M2680" t="s">
        <v>232</v>
      </c>
      <c r="N2680">
        <v>33.4</v>
      </c>
      <c r="P2680" cm="1">
        <f t="array" ref="P2680">IF(Q2680&gt;0,INDEX(Q2680:Q24404,MATCH(TRUE,INDEX(Q2680:Q24404="",,),0)-1),"")</f>
        <v>10</v>
      </c>
      <c r="Q2680">
        <v>2</v>
      </c>
      <c r="R2680">
        <f t="shared" si="44"/>
        <v>0</v>
      </c>
    </row>
    <row r="2681" spans="1:18" x14ac:dyDescent="0.3">
      <c r="A2681" t="s">
        <v>266</v>
      </c>
      <c r="B2681" s="1">
        <v>38482</v>
      </c>
      <c r="C2681" t="s">
        <v>16</v>
      </c>
      <c r="D2681" t="s">
        <v>308</v>
      </c>
      <c r="E2681" t="s">
        <v>309</v>
      </c>
      <c r="G2681" t="s">
        <v>19</v>
      </c>
      <c r="H2681" t="s">
        <v>28</v>
      </c>
      <c r="I2681" t="s">
        <v>26</v>
      </c>
      <c r="J2681" t="s">
        <v>27</v>
      </c>
      <c r="K2681">
        <v>1641</v>
      </c>
      <c r="L2681">
        <v>54.6</v>
      </c>
      <c r="M2681" t="s">
        <v>283</v>
      </c>
      <c r="N2681">
        <v>70.37</v>
      </c>
      <c r="P2681" cm="1">
        <f t="array" ref="P2681">IF(Q2681&gt;0,INDEX(Q2681:Q24405,MATCH(TRUE,INDEX(Q2681:Q24405="",,),0)-1),"")</f>
        <v>10</v>
      </c>
      <c r="Q2681">
        <v>3</v>
      </c>
      <c r="R2681">
        <f t="shared" si="44"/>
        <v>0</v>
      </c>
    </row>
    <row r="2682" spans="1:18" x14ac:dyDescent="0.3">
      <c r="A2682" t="s">
        <v>266</v>
      </c>
      <c r="B2682" s="1">
        <v>38482</v>
      </c>
      <c r="C2682" t="s">
        <v>16</v>
      </c>
      <c r="D2682" t="s">
        <v>308</v>
      </c>
      <c r="E2682" t="s">
        <v>309</v>
      </c>
      <c r="G2682" s="6" t="s">
        <v>29</v>
      </c>
      <c r="H2682" t="s">
        <v>53</v>
      </c>
      <c r="I2682" t="s">
        <v>26</v>
      </c>
      <c r="J2682" t="s">
        <v>27</v>
      </c>
      <c r="K2682">
        <v>80</v>
      </c>
      <c r="L2682">
        <v>33.4</v>
      </c>
      <c r="M2682" t="s">
        <v>283</v>
      </c>
      <c r="N2682">
        <v>33.4</v>
      </c>
      <c r="P2682" cm="1">
        <f t="array" ref="P2682">IF(Q2682&gt;0,INDEX(Q2682:Q24406,MATCH(TRUE,INDEX(Q2682:Q24406="",,),0)-1),"")</f>
        <v>10</v>
      </c>
      <c r="Q2682">
        <v>3</v>
      </c>
      <c r="R2682">
        <f t="shared" si="44"/>
        <v>0</v>
      </c>
    </row>
    <row r="2683" spans="1:18" x14ac:dyDescent="0.3">
      <c r="A2683" t="s">
        <v>266</v>
      </c>
      <c r="B2683" s="1">
        <v>38482</v>
      </c>
      <c r="C2683" t="s">
        <v>16</v>
      </c>
      <c r="D2683" t="s">
        <v>308</v>
      </c>
      <c r="E2683" t="s">
        <v>309</v>
      </c>
      <c r="G2683" t="s">
        <v>19</v>
      </c>
      <c r="H2683" t="s">
        <v>28</v>
      </c>
      <c r="I2683" t="s">
        <v>26</v>
      </c>
      <c r="J2683" t="s">
        <v>27</v>
      </c>
      <c r="K2683">
        <v>1641</v>
      </c>
      <c r="L2683">
        <v>54.6</v>
      </c>
      <c r="M2683" t="s">
        <v>306</v>
      </c>
      <c r="N2683">
        <v>68.25</v>
      </c>
      <c r="P2683" cm="1">
        <f t="array" ref="P2683">IF(Q2683&gt;0,INDEX(Q2683:Q24407,MATCH(TRUE,INDEX(Q2683:Q24407="",,),0)-1),"")</f>
        <v>10</v>
      </c>
      <c r="Q2683">
        <v>4</v>
      </c>
      <c r="R2683">
        <f t="shared" si="44"/>
        <v>0</v>
      </c>
    </row>
    <row r="2684" spans="1:18" x14ac:dyDescent="0.3">
      <c r="A2684" t="s">
        <v>266</v>
      </c>
      <c r="B2684" s="1">
        <v>38482</v>
      </c>
      <c r="C2684" t="s">
        <v>16</v>
      </c>
      <c r="D2684" t="s">
        <v>308</v>
      </c>
      <c r="E2684" t="s">
        <v>309</v>
      </c>
      <c r="G2684" s="6" t="s">
        <v>29</v>
      </c>
      <c r="H2684" t="s">
        <v>53</v>
      </c>
      <c r="I2684" t="s">
        <v>26</v>
      </c>
      <c r="J2684" t="s">
        <v>27</v>
      </c>
      <c r="K2684">
        <v>80</v>
      </c>
      <c r="L2684">
        <v>33.4</v>
      </c>
      <c r="M2684" t="s">
        <v>306</v>
      </c>
      <c r="N2684">
        <v>33.4</v>
      </c>
      <c r="P2684" cm="1">
        <f t="array" ref="P2684">IF(Q2684&gt;0,INDEX(Q2684:Q24408,MATCH(TRUE,INDEX(Q2684:Q24408="",,),0)-1),"")</f>
        <v>10</v>
      </c>
      <c r="Q2684">
        <v>4</v>
      </c>
      <c r="R2684">
        <f t="shared" si="44"/>
        <v>0</v>
      </c>
    </row>
    <row r="2685" spans="1:18" x14ac:dyDescent="0.3">
      <c r="A2685" t="s">
        <v>266</v>
      </c>
      <c r="B2685" s="1">
        <v>38482</v>
      </c>
      <c r="C2685" t="s">
        <v>16</v>
      </c>
      <c r="D2685" t="s">
        <v>308</v>
      </c>
      <c r="E2685" t="s">
        <v>309</v>
      </c>
      <c r="G2685" t="s">
        <v>19</v>
      </c>
      <c r="H2685" t="s">
        <v>28</v>
      </c>
      <c r="I2685" t="s">
        <v>26</v>
      </c>
      <c r="J2685" t="s">
        <v>27</v>
      </c>
      <c r="K2685">
        <v>1641</v>
      </c>
      <c r="L2685">
        <v>54.6</v>
      </c>
      <c r="M2685" t="s">
        <v>310</v>
      </c>
      <c r="N2685">
        <v>66</v>
      </c>
      <c r="P2685" cm="1">
        <f t="array" ref="P2685">IF(Q2685&gt;0,INDEX(Q2685:Q24409,MATCH(TRUE,INDEX(Q2685:Q24409="",,),0)-1),"")</f>
        <v>10</v>
      </c>
      <c r="Q2685">
        <v>5</v>
      </c>
      <c r="R2685">
        <f t="shared" si="44"/>
        <v>0</v>
      </c>
    </row>
    <row r="2686" spans="1:18" x14ac:dyDescent="0.3">
      <c r="A2686" t="s">
        <v>266</v>
      </c>
      <c r="B2686" s="1">
        <v>38482</v>
      </c>
      <c r="C2686" t="s">
        <v>16</v>
      </c>
      <c r="D2686" t="s">
        <v>308</v>
      </c>
      <c r="E2686" t="s">
        <v>309</v>
      </c>
      <c r="G2686" s="6" t="s">
        <v>29</v>
      </c>
      <c r="H2686" t="s">
        <v>53</v>
      </c>
      <c r="I2686" t="s">
        <v>26</v>
      </c>
      <c r="J2686" t="s">
        <v>27</v>
      </c>
      <c r="K2686">
        <v>80</v>
      </c>
      <c r="L2686">
        <v>33.4</v>
      </c>
      <c r="M2686" t="s">
        <v>310</v>
      </c>
      <c r="N2686">
        <v>33.4</v>
      </c>
      <c r="P2686" cm="1">
        <f t="array" ref="P2686">IF(Q2686&gt;0,INDEX(Q2686:Q24410,MATCH(TRUE,INDEX(Q2686:Q24410="",,),0)-1),"")</f>
        <v>10</v>
      </c>
      <c r="Q2686">
        <v>5</v>
      </c>
      <c r="R2686">
        <f t="shared" si="44"/>
        <v>0</v>
      </c>
    </row>
    <row r="2687" spans="1:18" x14ac:dyDescent="0.3">
      <c r="A2687" t="s">
        <v>266</v>
      </c>
      <c r="B2687" s="1">
        <v>38482</v>
      </c>
      <c r="C2687" t="s">
        <v>16</v>
      </c>
      <c r="D2687" t="s">
        <v>308</v>
      </c>
      <c r="E2687" t="s">
        <v>309</v>
      </c>
      <c r="G2687" t="s">
        <v>19</v>
      </c>
      <c r="H2687" t="s">
        <v>28</v>
      </c>
      <c r="I2687" t="s">
        <v>26</v>
      </c>
      <c r="J2687" t="s">
        <v>27</v>
      </c>
      <c r="K2687">
        <v>1641</v>
      </c>
      <c r="L2687">
        <v>54.6</v>
      </c>
      <c r="M2687" t="s">
        <v>240</v>
      </c>
      <c r="N2687">
        <v>64.5</v>
      </c>
      <c r="P2687" cm="1">
        <f t="array" ref="P2687">IF(Q2687&gt;0,INDEX(Q2687:Q24411,MATCH(TRUE,INDEX(Q2687:Q24411="",,),0)-1),"")</f>
        <v>10</v>
      </c>
      <c r="Q2687">
        <v>6</v>
      </c>
      <c r="R2687">
        <f t="shared" si="44"/>
        <v>0</v>
      </c>
    </row>
    <row r="2688" spans="1:18" x14ac:dyDescent="0.3">
      <c r="A2688" t="s">
        <v>266</v>
      </c>
      <c r="B2688" s="1">
        <v>38482</v>
      </c>
      <c r="C2688" t="s">
        <v>16</v>
      </c>
      <c r="D2688" t="s">
        <v>308</v>
      </c>
      <c r="E2688" t="s">
        <v>309</v>
      </c>
      <c r="G2688" s="6" t="s">
        <v>29</v>
      </c>
      <c r="H2688" t="s">
        <v>53</v>
      </c>
      <c r="I2688" t="s">
        <v>26</v>
      </c>
      <c r="J2688" t="s">
        <v>27</v>
      </c>
      <c r="K2688">
        <v>80</v>
      </c>
      <c r="L2688">
        <v>33.4</v>
      </c>
      <c r="M2688" t="s">
        <v>240</v>
      </c>
      <c r="N2688">
        <v>33.4</v>
      </c>
      <c r="P2688" cm="1">
        <f t="array" ref="P2688">IF(Q2688&gt;0,INDEX(Q2688:Q24412,MATCH(TRUE,INDEX(Q2688:Q24412="",,),0)-1),"")</f>
        <v>10</v>
      </c>
      <c r="Q2688">
        <v>6</v>
      </c>
      <c r="R2688">
        <f t="shared" si="44"/>
        <v>0</v>
      </c>
    </row>
    <row r="2689" spans="1:18" x14ac:dyDescent="0.3">
      <c r="A2689" t="s">
        <v>266</v>
      </c>
      <c r="B2689" s="1">
        <v>38482</v>
      </c>
      <c r="C2689" t="s">
        <v>16</v>
      </c>
      <c r="D2689" t="s">
        <v>308</v>
      </c>
      <c r="E2689" t="s">
        <v>309</v>
      </c>
      <c r="G2689" t="s">
        <v>19</v>
      </c>
      <c r="H2689" t="s">
        <v>28</v>
      </c>
      <c r="I2689" t="s">
        <v>26</v>
      </c>
      <c r="J2689" t="s">
        <v>27</v>
      </c>
      <c r="K2689">
        <v>1641</v>
      </c>
      <c r="L2689">
        <v>54.6</v>
      </c>
      <c r="M2689" t="s">
        <v>242</v>
      </c>
      <c r="N2689">
        <v>62.54</v>
      </c>
      <c r="P2689" cm="1">
        <f t="array" ref="P2689">IF(Q2689&gt;0,INDEX(Q2689:Q24413,MATCH(TRUE,INDEX(Q2689:Q24413="",,),0)-1),"")</f>
        <v>10</v>
      </c>
      <c r="Q2689">
        <v>7</v>
      </c>
      <c r="R2689">
        <f t="shared" si="44"/>
        <v>0</v>
      </c>
    </row>
    <row r="2690" spans="1:18" x14ac:dyDescent="0.3">
      <c r="A2690" t="s">
        <v>266</v>
      </c>
      <c r="B2690" s="1">
        <v>38482</v>
      </c>
      <c r="C2690" t="s">
        <v>16</v>
      </c>
      <c r="D2690" t="s">
        <v>308</v>
      </c>
      <c r="E2690" t="s">
        <v>309</v>
      </c>
      <c r="G2690" s="6" t="s">
        <v>29</v>
      </c>
      <c r="H2690" t="s">
        <v>53</v>
      </c>
      <c r="I2690" t="s">
        <v>26</v>
      </c>
      <c r="J2690" t="s">
        <v>27</v>
      </c>
      <c r="K2690">
        <v>80</v>
      </c>
      <c r="L2690">
        <v>33.4</v>
      </c>
      <c r="M2690" t="s">
        <v>242</v>
      </c>
      <c r="N2690">
        <v>33.4</v>
      </c>
      <c r="P2690" cm="1">
        <f t="array" ref="P2690">IF(Q2690&gt;0,INDEX(Q2690:Q24414,MATCH(TRUE,INDEX(Q2690:Q24414="",,),0)-1),"")</f>
        <v>10</v>
      </c>
      <c r="Q2690">
        <v>7</v>
      </c>
      <c r="R2690">
        <f t="shared" si="44"/>
        <v>0</v>
      </c>
    </row>
    <row r="2691" spans="1:18" x14ac:dyDescent="0.3">
      <c r="A2691" t="s">
        <v>266</v>
      </c>
      <c r="B2691" s="1">
        <v>38482</v>
      </c>
      <c r="C2691" t="s">
        <v>16</v>
      </c>
      <c r="D2691" t="s">
        <v>308</v>
      </c>
      <c r="E2691" t="s">
        <v>309</v>
      </c>
      <c r="G2691" t="s">
        <v>19</v>
      </c>
      <c r="H2691" t="s">
        <v>28</v>
      </c>
      <c r="I2691" t="s">
        <v>26</v>
      </c>
      <c r="J2691" t="s">
        <v>27</v>
      </c>
      <c r="K2691">
        <v>1641</v>
      </c>
      <c r="L2691">
        <v>54.6</v>
      </c>
      <c r="M2691" t="s">
        <v>311</v>
      </c>
      <c r="N2691">
        <v>62.1</v>
      </c>
      <c r="P2691" cm="1">
        <f t="array" ref="P2691">IF(Q2691&gt;0,INDEX(Q2691:Q24415,MATCH(TRUE,INDEX(Q2691:Q24415="",,),0)-1),"")</f>
        <v>10</v>
      </c>
      <c r="Q2691">
        <v>8</v>
      </c>
      <c r="R2691">
        <f t="shared" si="44"/>
        <v>0</v>
      </c>
    </row>
    <row r="2692" spans="1:18" x14ac:dyDescent="0.3">
      <c r="A2692" t="s">
        <v>266</v>
      </c>
      <c r="B2692" s="1">
        <v>38482</v>
      </c>
      <c r="C2692" t="s">
        <v>16</v>
      </c>
      <c r="D2692" t="s">
        <v>308</v>
      </c>
      <c r="E2692" t="s">
        <v>309</v>
      </c>
      <c r="G2692" s="6" t="s">
        <v>29</v>
      </c>
      <c r="H2692" t="s">
        <v>53</v>
      </c>
      <c r="I2692" t="s">
        <v>26</v>
      </c>
      <c r="J2692" t="s">
        <v>27</v>
      </c>
      <c r="K2692">
        <v>80</v>
      </c>
      <c r="L2692">
        <v>33.4</v>
      </c>
      <c r="M2692" t="s">
        <v>311</v>
      </c>
      <c r="N2692">
        <v>33.4</v>
      </c>
      <c r="P2692" cm="1">
        <f t="array" ref="P2692">IF(Q2692&gt;0,INDEX(Q2692:Q24416,MATCH(TRUE,INDEX(Q2692:Q24416="",,),0)-1),"")</f>
        <v>10</v>
      </c>
      <c r="Q2692">
        <v>8</v>
      </c>
      <c r="R2692">
        <f t="shared" si="44"/>
        <v>0</v>
      </c>
    </row>
    <row r="2693" spans="1:18" x14ac:dyDescent="0.3">
      <c r="A2693" t="s">
        <v>266</v>
      </c>
      <c r="B2693" s="1">
        <v>38482</v>
      </c>
      <c r="C2693" t="s">
        <v>16</v>
      </c>
      <c r="D2693" t="s">
        <v>308</v>
      </c>
      <c r="E2693" t="s">
        <v>309</v>
      </c>
      <c r="G2693" t="s">
        <v>19</v>
      </c>
      <c r="H2693" t="s">
        <v>28</v>
      </c>
      <c r="I2693" t="s">
        <v>26</v>
      </c>
      <c r="J2693" t="s">
        <v>27</v>
      </c>
      <c r="K2693">
        <v>1641</v>
      </c>
      <c r="L2693">
        <v>54.6</v>
      </c>
      <c r="M2693" t="s">
        <v>307</v>
      </c>
      <c r="N2693">
        <v>61.5</v>
      </c>
      <c r="P2693" cm="1">
        <f t="array" ref="P2693">IF(Q2693&gt;0,INDEX(Q2693:Q24417,MATCH(TRUE,INDEX(Q2693:Q24417="",,),0)-1),"")</f>
        <v>10</v>
      </c>
      <c r="Q2693">
        <v>9</v>
      </c>
      <c r="R2693">
        <f t="shared" si="44"/>
        <v>0</v>
      </c>
    </row>
    <row r="2694" spans="1:18" x14ac:dyDescent="0.3">
      <c r="A2694" t="s">
        <v>266</v>
      </c>
      <c r="B2694" s="1">
        <v>38482</v>
      </c>
      <c r="C2694" t="s">
        <v>16</v>
      </c>
      <c r="D2694" t="s">
        <v>308</v>
      </c>
      <c r="E2694" t="s">
        <v>309</v>
      </c>
      <c r="G2694" s="6" t="s">
        <v>29</v>
      </c>
      <c r="H2694" t="s">
        <v>53</v>
      </c>
      <c r="I2694" t="s">
        <v>26</v>
      </c>
      <c r="J2694" t="s">
        <v>27</v>
      </c>
      <c r="K2694">
        <v>80</v>
      </c>
      <c r="L2694">
        <v>33.4</v>
      </c>
      <c r="M2694" t="s">
        <v>307</v>
      </c>
      <c r="N2694">
        <v>33.4</v>
      </c>
      <c r="P2694" cm="1">
        <f t="array" ref="P2694">IF(Q2694&gt;0,INDEX(Q2694:Q24418,MATCH(TRUE,INDEX(Q2694:Q24418="",,),0)-1),"")</f>
        <v>10</v>
      </c>
      <c r="Q2694">
        <v>9</v>
      </c>
      <c r="R2694">
        <f t="shared" si="44"/>
        <v>0</v>
      </c>
    </row>
    <row r="2695" spans="1:18" x14ac:dyDescent="0.3">
      <c r="A2695" t="s">
        <v>266</v>
      </c>
      <c r="B2695" s="1">
        <v>38482</v>
      </c>
      <c r="C2695" t="s">
        <v>16</v>
      </c>
      <c r="D2695" t="s">
        <v>308</v>
      </c>
      <c r="E2695" t="s">
        <v>309</v>
      </c>
      <c r="G2695" t="s">
        <v>19</v>
      </c>
      <c r="H2695" t="s">
        <v>28</v>
      </c>
      <c r="I2695" t="s">
        <v>26</v>
      </c>
      <c r="J2695" t="s">
        <v>27</v>
      </c>
      <c r="K2695">
        <v>1641</v>
      </c>
      <c r="L2695">
        <v>54.6</v>
      </c>
      <c r="M2695" t="s">
        <v>220</v>
      </c>
      <c r="N2695">
        <v>54.76</v>
      </c>
      <c r="P2695" cm="1">
        <f t="array" ref="P2695">IF(Q2695&gt;0,INDEX(Q2695:Q24419,MATCH(TRUE,INDEX(Q2695:Q24419="",,),0)-1),"")</f>
        <v>10</v>
      </c>
      <c r="Q2695">
        <v>10</v>
      </c>
      <c r="R2695">
        <f t="shared" si="44"/>
        <v>0</v>
      </c>
    </row>
    <row r="2696" spans="1:18" x14ac:dyDescent="0.3">
      <c r="A2696" t="s">
        <v>266</v>
      </c>
      <c r="B2696" s="1">
        <v>38482</v>
      </c>
      <c r="C2696" t="s">
        <v>16</v>
      </c>
      <c r="D2696" t="s">
        <v>308</v>
      </c>
      <c r="E2696" t="s">
        <v>309</v>
      </c>
      <c r="G2696" s="6" t="s">
        <v>29</v>
      </c>
      <c r="H2696" t="s">
        <v>53</v>
      </c>
      <c r="I2696" t="s">
        <v>26</v>
      </c>
      <c r="J2696" t="s">
        <v>27</v>
      </c>
      <c r="K2696">
        <v>80</v>
      </c>
      <c r="L2696">
        <v>33.4</v>
      </c>
      <c r="M2696" t="s">
        <v>220</v>
      </c>
      <c r="N2696">
        <v>33.4</v>
      </c>
      <c r="P2696" cm="1">
        <f t="array" ref="P2696">IF(Q2696&gt;0,INDEX(Q2696:Q24420,MATCH(TRUE,INDEX(Q2696:Q24420="",,),0)-1),"")</f>
        <v>10</v>
      </c>
      <c r="Q2696">
        <v>10</v>
      </c>
      <c r="R2696">
        <f t="shared" si="44"/>
        <v>0</v>
      </c>
    </row>
    <row r="2697" spans="1:18" x14ac:dyDescent="0.3">
      <c r="P2697" t="str" cm="1">
        <f t="array" ref="P2697">IF(Q2697&gt;0,INDEX(Q2697:Q24421,MATCH(TRUE,INDEX(Q2697:Q24421="",,),0)-1),"")</f>
        <v/>
      </c>
      <c r="R2697" t="str">
        <f t="shared" si="44"/>
        <v/>
      </c>
    </row>
    <row r="2698" spans="1:18" x14ac:dyDescent="0.3">
      <c r="A2698" t="s">
        <v>266</v>
      </c>
      <c r="B2698" s="1">
        <v>38413</v>
      </c>
      <c r="C2698" t="s">
        <v>16</v>
      </c>
      <c r="D2698" t="s">
        <v>312</v>
      </c>
      <c r="E2698" t="s">
        <v>313</v>
      </c>
      <c r="G2698" t="s">
        <v>19</v>
      </c>
      <c r="H2698" t="s">
        <v>99</v>
      </c>
      <c r="I2698" t="s">
        <v>26</v>
      </c>
      <c r="J2698" t="s">
        <v>27</v>
      </c>
      <c r="K2698">
        <v>227</v>
      </c>
      <c r="L2698">
        <v>21.4</v>
      </c>
      <c r="M2698" t="s">
        <v>220</v>
      </c>
      <c r="N2698">
        <v>87.82</v>
      </c>
      <c r="O2698" t="s">
        <v>24</v>
      </c>
      <c r="P2698" cm="1">
        <f t="array" ref="P2698">IF(Q2698&gt;0,INDEX(Q2698:Q24422,MATCH(TRUE,INDEX(Q2698:Q24422="",,),0)-1),"")</f>
        <v>6</v>
      </c>
      <c r="Q2698">
        <v>1</v>
      </c>
      <c r="R2698">
        <f t="shared" si="44"/>
        <v>0</v>
      </c>
    </row>
    <row r="2699" spans="1:18" x14ac:dyDescent="0.3">
      <c r="A2699" t="s">
        <v>266</v>
      </c>
      <c r="B2699" s="1">
        <v>38413</v>
      </c>
      <c r="C2699" t="s">
        <v>16</v>
      </c>
      <c r="D2699" t="s">
        <v>312</v>
      </c>
      <c r="E2699" t="s">
        <v>313</v>
      </c>
      <c r="G2699" t="s">
        <v>19</v>
      </c>
      <c r="H2699" t="s">
        <v>53</v>
      </c>
      <c r="I2699" t="s">
        <v>26</v>
      </c>
      <c r="J2699" t="s">
        <v>27</v>
      </c>
      <c r="K2699">
        <v>258</v>
      </c>
      <c r="L2699">
        <v>31.2</v>
      </c>
      <c r="M2699" t="s">
        <v>220</v>
      </c>
      <c r="N2699">
        <v>31.2</v>
      </c>
      <c r="O2699" t="s">
        <v>24</v>
      </c>
      <c r="P2699" cm="1">
        <f t="array" ref="P2699">IF(Q2699&gt;0,INDEX(Q2699:Q24423,MATCH(TRUE,INDEX(Q2699:Q24423="",,),0)-1),"")</f>
        <v>6</v>
      </c>
      <c r="Q2699">
        <v>1</v>
      </c>
      <c r="R2699">
        <f t="shared" si="44"/>
        <v>0</v>
      </c>
    </row>
    <row r="2700" spans="1:18" x14ac:dyDescent="0.3">
      <c r="A2700" t="s">
        <v>266</v>
      </c>
      <c r="B2700" s="1">
        <v>38413</v>
      </c>
      <c r="C2700" t="s">
        <v>16</v>
      </c>
      <c r="D2700" t="s">
        <v>312</v>
      </c>
      <c r="E2700" t="s">
        <v>313</v>
      </c>
      <c r="G2700" s="6" t="s">
        <v>29</v>
      </c>
      <c r="H2700" t="s">
        <v>70</v>
      </c>
      <c r="I2700" t="s">
        <v>26</v>
      </c>
      <c r="J2700" t="s">
        <v>27</v>
      </c>
      <c r="K2700">
        <v>10</v>
      </c>
      <c r="L2700">
        <v>30.9</v>
      </c>
      <c r="M2700" t="s">
        <v>220</v>
      </c>
      <c r="N2700">
        <v>30.9</v>
      </c>
      <c r="O2700" t="s">
        <v>24</v>
      </c>
      <c r="P2700" cm="1">
        <f t="array" ref="P2700">IF(Q2700&gt;0,INDEX(Q2700:Q24424,MATCH(TRUE,INDEX(Q2700:Q24424="",,),0)-1),"")</f>
        <v>6</v>
      </c>
      <c r="Q2700">
        <v>1</v>
      </c>
      <c r="R2700">
        <f t="shared" si="44"/>
        <v>0</v>
      </c>
    </row>
    <row r="2701" spans="1:18" x14ac:dyDescent="0.3">
      <c r="A2701" t="s">
        <v>266</v>
      </c>
      <c r="B2701" s="1">
        <v>38413</v>
      </c>
      <c r="C2701" t="s">
        <v>16</v>
      </c>
      <c r="D2701" t="s">
        <v>312</v>
      </c>
      <c r="E2701" t="s">
        <v>313</v>
      </c>
      <c r="G2701" s="6" t="s">
        <v>29</v>
      </c>
      <c r="H2701" t="s">
        <v>64</v>
      </c>
      <c r="I2701" t="s">
        <v>26</v>
      </c>
      <c r="J2701" t="s">
        <v>27</v>
      </c>
      <c r="K2701">
        <v>62</v>
      </c>
      <c r="L2701">
        <v>17.600000000000001</v>
      </c>
      <c r="M2701" t="s">
        <v>220</v>
      </c>
      <c r="N2701">
        <v>17.600000000000001</v>
      </c>
      <c r="O2701" t="s">
        <v>24</v>
      </c>
      <c r="P2701" cm="1">
        <f t="array" ref="P2701">IF(Q2701&gt;0,INDEX(Q2701:Q24425,MATCH(TRUE,INDEX(Q2701:Q24425="",,),0)-1),"")</f>
        <v>6</v>
      </c>
      <c r="Q2701">
        <v>1</v>
      </c>
      <c r="R2701">
        <f t="shared" si="44"/>
        <v>0</v>
      </c>
    </row>
    <row r="2702" spans="1:18" x14ac:dyDescent="0.3">
      <c r="A2702" t="s">
        <v>266</v>
      </c>
      <c r="B2702" s="1">
        <v>38413</v>
      </c>
      <c r="C2702" t="s">
        <v>16</v>
      </c>
      <c r="D2702" t="s">
        <v>312</v>
      </c>
      <c r="E2702" t="s">
        <v>313</v>
      </c>
      <c r="G2702" t="s">
        <v>19</v>
      </c>
      <c r="H2702" t="s">
        <v>99</v>
      </c>
      <c r="I2702" t="s">
        <v>26</v>
      </c>
      <c r="J2702" t="s">
        <v>27</v>
      </c>
      <c r="K2702">
        <v>227</v>
      </c>
      <c r="L2702">
        <v>21.4</v>
      </c>
      <c r="M2702" t="s">
        <v>314</v>
      </c>
      <c r="N2702">
        <v>50.12</v>
      </c>
      <c r="P2702" cm="1">
        <f t="array" ref="P2702">IF(Q2702&gt;0,INDEX(Q2702:Q24426,MATCH(TRUE,INDEX(Q2702:Q24426="",,),0)-1),"")</f>
        <v>6</v>
      </c>
      <c r="Q2702">
        <v>2</v>
      </c>
      <c r="R2702">
        <f t="shared" si="44"/>
        <v>0</v>
      </c>
    </row>
    <row r="2703" spans="1:18" x14ac:dyDescent="0.3">
      <c r="A2703" t="s">
        <v>266</v>
      </c>
      <c r="B2703" s="1">
        <v>38413</v>
      </c>
      <c r="C2703" t="s">
        <v>16</v>
      </c>
      <c r="D2703" t="s">
        <v>312</v>
      </c>
      <c r="E2703" t="s">
        <v>313</v>
      </c>
      <c r="G2703" t="s">
        <v>19</v>
      </c>
      <c r="H2703" t="s">
        <v>53</v>
      </c>
      <c r="I2703" t="s">
        <v>26</v>
      </c>
      <c r="J2703" t="s">
        <v>27</v>
      </c>
      <c r="K2703">
        <v>258</v>
      </c>
      <c r="L2703">
        <v>31.2</v>
      </c>
      <c r="M2703" t="s">
        <v>314</v>
      </c>
      <c r="N2703">
        <v>60.03</v>
      </c>
      <c r="P2703" cm="1">
        <f t="array" ref="P2703">IF(Q2703&gt;0,INDEX(Q2703:Q24427,MATCH(TRUE,INDEX(Q2703:Q24427="",,),0)-1),"")</f>
        <v>6</v>
      </c>
      <c r="Q2703">
        <v>2</v>
      </c>
      <c r="R2703">
        <f t="shared" si="44"/>
        <v>0</v>
      </c>
    </row>
    <row r="2704" spans="1:18" x14ac:dyDescent="0.3">
      <c r="A2704" t="s">
        <v>266</v>
      </c>
      <c r="B2704" s="1">
        <v>38413</v>
      </c>
      <c r="C2704" t="s">
        <v>16</v>
      </c>
      <c r="D2704" t="s">
        <v>312</v>
      </c>
      <c r="E2704" t="s">
        <v>313</v>
      </c>
      <c r="G2704" s="6" t="s">
        <v>29</v>
      </c>
      <c r="H2704" t="s">
        <v>70</v>
      </c>
      <c r="I2704" t="s">
        <v>26</v>
      </c>
      <c r="J2704" t="s">
        <v>27</v>
      </c>
      <c r="K2704">
        <v>10</v>
      </c>
      <c r="L2704">
        <v>30.9</v>
      </c>
      <c r="M2704" t="s">
        <v>314</v>
      </c>
      <c r="N2704">
        <v>30.9</v>
      </c>
      <c r="P2704" cm="1">
        <f t="array" ref="P2704">IF(Q2704&gt;0,INDEX(Q2704:Q24428,MATCH(TRUE,INDEX(Q2704:Q24428="",,),0)-1),"")</f>
        <v>6</v>
      </c>
      <c r="Q2704">
        <v>2</v>
      </c>
      <c r="R2704">
        <f t="shared" si="44"/>
        <v>0</v>
      </c>
    </row>
    <row r="2705" spans="1:18" x14ac:dyDescent="0.3">
      <c r="A2705" t="s">
        <v>266</v>
      </c>
      <c r="B2705" s="1">
        <v>38413</v>
      </c>
      <c r="C2705" t="s">
        <v>16</v>
      </c>
      <c r="D2705" t="s">
        <v>312</v>
      </c>
      <c r="E2705" t="s">
        <v>313</v>
      </c>
      <c r="G2705" s="6" t="s">
        <v>29</v>
      </c>
      <c r="H2705" t="s">
        <v>64</v>
      </c>
      <c r="I2705" t="s">
        <v>26</v>
      </c>
      <c r="J2705" t="s">
        <v>27</v>
      </c>
      <c r="K2705">
        <v>62</v>
      </c>
      <c r="L2705">
        <v>17.600000000000001</v>
      </c>
      <c r="M2705" t="s">
        <v>314</v>
      </c>
      <c r="N2705">
        <v>17.600000000000001</v>
      </c>
      <c r="P2705" cm="1">
        <f t="array" ref="P2705">IF(Q2705&gt;0,INDEX(Q2705:Q24429,MATCH(TRUE,INDEX(Q2705:Q24429="",,),0)-1),"")</f>
        <v>6</v>
      </c>
      <c r="Q2705">
        <v>2</v>
      </c>
      <c r="R2705">
        <f t="shared" si="44"/>
        <v>0</v>
      </c>
    </row>
    <row r="2706" spans="1:18" x14ac:dyDescent="0.3">
      <c r="A2706" t="s">
        <v>266</v>
      </c>
      <c r="B2706" s="1">
        <v>38413</v>
      </c>
      <c r="C2706" t="s">
        <v>16</v>
      </c>
      <c r="D2706" t="s">
        <v>312</v>
      </c>
      <c r="E2706" t="s">
        <v>313</v>
      </c>
      <c r="G2706" t="s">
        <v>19</v>
      </c>
      <c r="H2706" t="s">
        <v>99</v>
      </c>
      <c r="I2706" t="s">
        <v>26</v>
      </c>
      <c r="J2706" t="s">
        <v>27</v>
      </c>
      <c r="K2706">
        <v>227</v>
      </c>
      <c r="L2706">
        <v>21.4</v>
      </c>
      <c r="M2706" t="s">
        <v>287</v>
      </c>
      <c r="N2706">
        <v>74.989999999999995</v>
      </c>
      <c r="P2706" cm="1">
        <f t="array" ref="P2706">IF(Q2706&gt;0,INDEX(Q2706:Q24430,MATCH(TRUE,INDEX(Q2706:Q24430="",,),0)-1),"")</f>
        <v>6</v>
      </c>
      <c r="Q2706">
        <v>3</v>
      </c>
      <c r="R2706">
        <f t="shared" si="44"/>
        <v>0</v>
      </c>
    </row>
    <row r="2707" spans="1:18" x14ac:dyDescent="0.3">
      <c r="A2707" t="s">
        <v>266</v>
      </c>
      <c r="B2707" s="1">
        <v>38413</v>
      </c>
      <c r="C2707" t="s">
        <v>16</v>
      </c>
      <c r="D2707" t="s">
        <v>312</v>
      </c>
      <c r="E2707" t="s">
        <v>313</v>
      </c>
      <c r="G2707" t="s">
        <v>19</v>
      </c>
      <c r="H2707" t="s">
        <v>53</v>
      </c>
      <c r="I2707" t="s">
        <v>26</v>
      </c>
      <c r="J2707" t="s">
        <v>27</v>
      </c>
      <c r="K2707">
        <v>258</v>
      </c>
      <c r="L2707">
        <v>31.2</v>
      </c>
      <c r="M2707" t="s">
        <v>287</v>
      </c>
      <c r="N2707">
        <v>31.2</v>
      </c>
      <c r="P2707" cm="1">
        <f t="array" ref="P2707">IF(Q2707&gt;0,INDEX(Q2707:Q24431,MATCH(TRUE,INDEX(Q2707:Q24431="",,),0)-1),"")</f>
        <v>6</v>
      </c>
      <c r="Q2707">
        <v>3</v>
      </c>
      <c r="R2707">
        <f t="shared" si="44"/>
        <v>0</v>
      </c>
    </row>
    <row r="2708" spans="1:18" x14ac:dyDescent="0.3">
      <c r="A2708" t="s">
        <v>266</v>
      </c>
      <c r="B2708" s="1">
        <v>38413</v>
      </c>
      <c r="C2708" t="s">
        <v>16</v>
      </c>
      <c r="D2708" t="s">
        <v>312</v>
      </c>
      <c r="E2708" t="s">
        <v>313</v>
      </c>
      <c r="G2708" s="6" t="s">
        <v>29</v>
      </c>
      <c r="H2708" t="s">
        <v>70</v>
      </c>
      <c r="I2708" t="s">
        <v>26</v>
      </c>
      <c r="J2708" t="s">
        <v>27</v>
      </c>
      <c r="K2708">
        <v>10</v>
      </c>
      <c r="L2708">
        <v>30.9</v>
      </c>
      <c r="M2708" t="s">
        <v>287</v>
      </c>
      <c r="N2708">
        <v>30.9</v>
      </c>
      <c r="P2708" cm="1">
        <f t="array" ref="P2708">IF(Q2708&gt;0,INDEX(Q2708:Q24432,MATCH(TRUE,INDEX(Q2708:Q24432="",,),0)-1),"")</f>
        <v>6</v>
      </c>
      <c r="Q2708">
        <v>3</v>
      </c>
      <c r="R2708">
        <f t="shared" si="44"/>
        <v>0</v>
      </c>
    </row>
    <row r="2709" spans="1:18" x14ac:dyDescent="0.3">
      <c r="A2709" t="s">
        <v>266</v>
      </c>
      <c r="B2709" s="1">
        <v>38413</v>
      </c>
      <c r="C2709" t="s">
        <v>16</v>
      </c>
      <c r="D2709" t="s">
        <v>312</v>
      </c>
      <c r="E2709" t="s">
        <v>313</v>
      </c>
      <c r="G2709" s="6" t="s">
        <v>29</v>
      </c>
      <c r="H2709" t="s">
        <v>64</v>
      </c>
      <c r="I2709" t="s">
        <v>26</v>
      </c>
      <c r="J2709" t="s">
        <v>27</v>
      </c>
      <c r="K2709">
        <v>62</v>
      </c>
      <c r="L2709">
        <v>17.600000000000001</v>
      </c>
      <c r="M2709" t="s">
        <v>287</v>
      </c>
      <c r="N2709">
        <v>17.600000000000001</v>
      </c>
      <c r="P2709" cm="1">
        <f t="array" ref="P2709">IF(Q2709&gt;0,INDEX(Q2709:Q24433,MATCH(TRUE,INDEX(Q2709:Q24433="",,),0)-1),"")</f>
        <v>6</v>
      </c>
      <c r="Q2709">
        <v>3</v>
      </c>
      <c r="R2709">
        <f t="shared" si="44"/>
        <v>0</v>
      </c>
    </row>
    <row r="2710" spans="1:18" x14ac:dyDescent="0.3">
      <c r="A2710" t="s">
        <v>266</v>
      </c>
      <c r="B2710" s="1">
        <v>38413</v>
      </c>
      <c r="C2710" t="s">
        <v>16</v>
      </c>
      <c r="D2710" t="s">
        <v>312</v>
      </c>
      <c r="E2710" t="s">
        <v>313</v>
      </c>
      <c r="G2710" t="s">
        <v>19</v>
      </c>
      <c r="H2710" t="s">
        <v>99</v>
      </c>
      <c r="I2710" t="s">
        <v>26</v>
      </c>
      <c r="J2710" t="s">
        <v>27</v>
      </c>
      <c r="K2710">
        <v>227</v>
      </c>
      <c r="L2710">
        <v>21.4</v>
      </c>
      <c r="M2710" t="s">
        <v>315</v>
      </c>
      <c r="N2710">
        <v>30</v>
      </c>
      <c r="P2710" cm="1">
        <f t="array" ref="P2710">IF(Q2710&gt;0,INDEX(Q2710:Q24434,MATCH(TRUE,INDEX(Q2710:Q24434="",,),0)-1),"")</f>
        <v>6</v>
      </c>
      <c r="Q2710">
        <v>4</v>
      </c>
      <c r="R2710">
        <f t="shared" si="44"/>
        <v>0</v>
      </c>
    </row>
    <row r="2711" spans="1:18" x14ac:dyDescent="0.3">
      <c r="A2711" t="s">
        <v>266</v>
      </c>
      <c r="B2711" s="1">
        <v>38413</v>
      </c>
      <c r="C2711" t="s">
        <v>16</v>
      </c>
      <c r="D2711" t="s">
        <v>312</v>
      </c>
      <c r="E2711" t="s">
        <v>313</v>
      </c>
      <c r="G2711" t="s">
        <v>19</v>
      </c>
      <c r="H2711" t="s">
        <v>53</v>
      </c>
      <c r="I2711" t="s">
        <v>26</v>
      </c>
      <c r="J2711" t="s">
        <v>27</v>
      </c>
      <c r="K2711">
        <v>258</v>
      </c>
      <c r="L2711">
        <v>31.2</v>
      </c>
      <c r="M2711" t="s">
        <v>315</v>
      </c>
      <c r="N2711">
        <v>41</v>
      </c>
      <c r="P2711" cm="1">
        <f t="array" ref="P2711">IF(Q2711&gt;0,INDEX(Q2711:Q24435,MATCH(TRUE,INDEX(Q2711:Q24435="",,),0)-1),"")</f>
        <v>6</v>
      </c>
      <c r="Q2711">
        <v>4</v>
      </c>
      <c r="R2711">
        <f t="shared" si="44"/>
        <v>0</v>
      </c>
    </row>
    <row r="2712" spans="1:18" x14ac:dyDescent="0.3">
      <c r="A2712" t="s">
        <v>266</v>
      </c>
      <c r="B2712" s="1">
        <v>38413</v>
      </c>
      <c r="C2712" t="s">
        <v>16</v>
      </c>
      <c r="D2712" t="s">
        <v>312</v>
      </c>
      <c r="E2712" t="s">
        <v>313</v>
      </c>
      <c r="G2712" s="6" t="s">
        <v>29</v>
      </c>
      <c r="H2712" t="s">
        <v>70</v>
      </c>
      <c r="I2712" t="s">
        <v>26</v>
      </c>
      <c r="J2712" t="s">
        <v>27</v>
      </c>
      <c r="K2712">
        <v>10</v>
      </c>
      <c r="L2712">
        <v>30.9</v>
      </c>
      <c r="M2712" t="s">
        <v>315</v>
      </c>
      <c r="N2712">
        <v>30.9</v>
      </c>
      <c r="P2712" cm="1">
        <f t="array" ref="P2712">IF(Q2712&gt;0,INDEX(Q2712:Q24436,MATCH(TRUE,INDEX(Q2712:Q24436="",,),0)-1),"")</f>
        <v>6</v>
      </c>
      <c r="Q2712">
        <v>4</v>
      </c>
      <c r="R2712">
        <f t="shared" si="44"/>
        <v>0</v>
      </c>
    </row>
    <row r="2713" spans="1:18" x14ac:dyDescent="0.3">
      <c r="A2713" t="s">
        <v>266</v>
      </c>
      <c r="B2713" s="1">
        <v>38413</v>
      </c>
      <c r="C2713" t="s">
        <v>16</v>
      </c>
      <c r="D2713" t="s">
        <v>312</v>
      </c>
      <c r="E2713" t="s">
        <v>313</v>
      </c>
      <c r="G2713" s="6" t="s">
        <v>29</v>
      </c>
      <c r="H2713" t="s">
        <v>64</v>
      </c>
      <c r="I2713" t="s">
        <v>26</v>
      </c>
      <c r="J2713" t="s">
        <v>27</v>
      </c>
      <c r="K2713">
        <v>62</v>
      </c>
      <c r="L2713">
        <v>17.600000000000001</v>
      </c>
      <c r="M2713" t="s">
        <v>315</v>
      </c>
      <c r="N2713">
        <v>17.600000000000001</v>
      </c>
      <c r="P2713" cm="1">
        <f t="array" ref="P2713">IF(Q2713&gt;0,INDEX(Q2713:Q24437,MATCH(TRUE,INDEX(Q2713:Q24437="",,),0)-1),"")</f>
        <v>6</v>
      </c>
      <c r="Q2713">
        <v>4</v>
      </c>
      <c r="R2713">
        <f t="shared" si="44"/>
        <v>0</v>
      </c>
    </row>
    <row r="2714" spans="1:18" x14ac:dyDescent="0.3">
      <c r="A2714" t="s">
        <v>266</v>
      </c>
      <c r="B2714" s="1">
        <v>38413</v>
      </c>
      <c r="C2714" t="s">
        <v>16</v>
      </c>
      <c r="D2714" t="s">
        <v>312</v>
      </c>
      <c r="E2714" t="s">
        <v>313</v>
      </c>
      <c r="G2714" t="s">
        <v>19</v>
      </c>
      <c r="H2714" t="s">
        <v>99</v>
      </c>
      <c r="I2714" t="s">
        <v>26</v>
      </c>
      <c r="J2714" t="s">
        <v>27</v>
      </c>
      <c r="K2714">
        <v>227</v>
      </c>
      <c r="L2714">
        <v>21.4</v>
      </c>
      <c r="M2714" t="s">
        <v>316</v>
      </c>
      <c r="N2714">
        <v>30</v>
      </c>
      <c r="P2714" cm="1">
        <f t="array" ref="P2714">IF(Q2714&gt;0,INDEX(Q2714:Q24438,MATCH(TRUE,INDEX(Q2714:Q24438="",,),0)-1),"")</f>
        <v>6</v>
      </c>
      <c r="Q2714">
        <v>5</v>
      </c>
      <c r="R2714">
        <f t="shared" si="44"/>
        <v>0</v>
      </c>
    </row>
    <row r="2715" spans="1:18" x14ac:dyDescent="0.3">
      <c r="A2715" t="s">
        <v>266</v>
      </c>
      <c r="B2715" s="1">
        <v>38413</v>
      </c>
      <c r="C2715" t="s">
        <v>16</v>
      </c>
      <c r="D2715" t="s">
        <v>312</v>
      </c>
      <c r="E2715" t="s">
        <v>313</v>
      </c>
      <c r="G2715" t="s">
        <v>19</v>
      </c>
      <c r="H2715" t="s">
        <v>53</v>
      </c>
      <c r="I2715" t="s">
        <v>26</v>
      </c>
      <c r="J2715" t="s">
        <v>27</v>
      </c>
      <c r="K2715">
        <v>258</v>
      </c>
      <c r="L2715">
        <v>31.2</v>
      </c>
      <c r="M2715" t="s">
        <v>316</v>
      </c>
      <c r="N2715">
        <v>40</v>
      </c>
      <c r="P2715" cm="1">
        <f t="array" ref="P2715">IF(Q2715&gt;0,INDEX(Q2715:Q24439,MATCH(TRUE,INDEX(Q2715:Q24439="",,),0)-1),"")</f>
        <v>6</v>
      </c>
      <c r="Q2715">
        <v>5</v>
      </c>
      <c r="R2715">
        <f t="shared" si="44"/>
        <v>0</v>
      </c>
    </row>
    <row r="2716" spans="1:18" x14ac:dyDescent="0.3">
      <c r="A2716" t="s">
        <v>266</v>
      </c>
      <c r="B2716" s="1">
        <v>38413</v>
      </c>
      <c r="C2716" t="s">
        <v>16</v>
      </c>
      <c r="D2716" t="s">
        <v>312</v>
      </c>
      <c r="E2716" t="s">
        <v>313</v>
      </c>
      <c r="G2716" s="6" t="s">
        <v>29</v>
      </c>
      <c r="H2716" t="s">
        <v>70</v>
      </c>
      <c r="I2716" t="s">
        <v>26</v>
      </c>
      <c r="J2716" t="s">
        <v>27</v>
      </c>
      <c r="K2716">
        <v>10</v>
      </c>
      <c r="L2716">
        <v>30.9</v>
      </c>
      <c r="M2716" t="s">
        <v>316</v>
      </c>
      <c r="N2716">
        <v>30.9</v>
      </c>
      <c r="P2716" cm="1">
        <f t="array" ref="P2716">IF(Q2716&gt;0,INDEX(Q2716:Q24440,MATCH(TRUE,INDEX(Q2716:Q24440="",,),0)-1),"")</f>
        <v>6</v>
      </c>
      <c r="Q2716">
        <v>5</v>
      </c>
      <c r="R2716">
        <f t="shared" si="44"/>
        <v>0</v>
      </c>
    </row>
    <row r="2717" spans="1:18" x14ac:dyDescent="0.3">
      <c r="A2717" t="s">
        <v>266</v>
      </c>
      <c r="B2717" s="1">
        <v>38413</v>
      </c>
      <c r="C2717" t="s">
        <v>16</v>
      </c>
      <c r="D2717" t="s">
        <v>312</v>
      </c>
      <c r="E2717" t="s">
        <v>313</v>
      </c>
      <c r="G2717" s="6" t="s">
        <v>29</v>
      </c>
      <c r="H2717" t="s">
        <v>64</v>
      </c>
      <c r="I2717" t="s">
        <v>26</v>
      </c>
      <c r="J2717" t="s">
        <v>27</v>
      </c>
      <c r="K2717">
        <v>62</v>
      </c>
      <c r="L2717">
        <v>17.600000000000001</v>
      </c>
      <c r="M2717" t="s">
        <v>316</v>
      </c>
      <c r="N2717">
        <v>17.600000000000001</v>
      </c>
      <c r="P2717" cm="1">
        <f t="array" ref="P2717">IF(Q2717&gt;0,INDEX(Q2717:Q24441,MATCH(TRUE,INDEX(Q2717:Q24441="",,),0)-1),"")</f>
        <v>6</v>
      </c>
      <c r="Q2717">
        <v>5</v>
      </c>
      <c r="R2717">
        <f t="shared" si="44"/>
        <v>0</v>
      </c>
    </row>
    <row r="2718" spans="1:18" x14ac:dyDescent="0.3">
      <c r="A2718" t="s">
        <v>266</v>
      </c>
      <c r="B2718" s="1">
        <v>38413</v>
      </c>
      <c r="C2718" t="s">
        <v>16</v>
      </c>
      <c r="D2718" t="s">
        <v>312</v>
      </c>
      <c r="E2718" t="s">
        <v>313</v>
      </c>
      <c r="G2718" t="s">
        <v>19</v>
      </c>
      <c r="H2718" t="s">
        <v>99</v>
      </c>
      <c r="I2718" t="s">
        <v>26</v>
      </c>
      <c r="J2718" t="s">
        <v>27</v>
      </c>
      <c r="K2718">
        <v>227</v>
      </c>
      <c r="L2718">
        <v>21.4</v>
      </c>
      <c r="M2718" t="s">
        <v>306</v>
      </c>
      <c r="N2718">
        <v>29.8</v>
      </c>
      <c r="P2718" cm="1">
        <f t="array" ref="P2718">IF(Q2718&gt;0,INDEX(Q2718:Q24442,MATCH(TRUE,INDEX(Q2718:Q24442="",,),0)-1),"")</f>
        <v>6</v>
      </c>
      <c r="Q2718">
        <v>6</v>
      </c>
      <c r="R2718">
        <f t="shared" si="44"/>
        <v>0</v>
      </c>
    </row>
    <row r="2719" spans="1:18" x14ac:dyDescent="0.3">
      <c r="A2719" t="s">
        <v>266</v>
      </c>
      <c r="B2719" s="1">
        <v>38413</v>
      </c>
      <c r="C2719" t="s">
        <v>16</v>
      </c>
      <c r="D2719" t="s">
        <v>312</v>
      </c>
      <c r="E2719" t="s">
        <v>313</v>
      </c>
      <c r="G2719" t="s">
        <v>19</v>
      </c>
      <c r="H2719" t="s">
        <v>53</v>
      </c>
      <c r="I2719" t="s">
        <v>26</v>
      </c>
      <c r="J2719" t="s">
        <v>27</v>
      </c>
      <c r="K2719">
        <v>258</v>
      </c>
      <c r="L2719">
        <v>31.2</v>
      </c>
      <c r="M2719" t="s">
        <v>306</v>
      </c>
      <c r="N2719">
        <v>36.799999999999997</v>
      </c>
      <c r="P2719" cm="1">
        <f t="array" ref="P2719">IF(Q2719&gt;0,INDEX(Q2719:Q24443,MATCH(TRUE,INDEX(Q2719:Q24443="",,),0)-1),"")</f>
        <v>6</v>
      </c>
      <c r="Q2719">
        <v>6</v>
      </c>
      <c r="R2719">
        <f t="shared" si="44"/>
        <v>0</v>
      </c>
    </row>
    <row r="2720" spans="1:18" x14ac:dyDescent="0.3">
      <c r="A2720" t="s">
        <v>266</v>
      </c>
      <c r="B2720" s="1">
        <v>38413</v>
      </c>
      <c r="C2720" t="s">
        <v>16</v>
      </c>
      <c r="D2720" t="s">
        <v>312</v>
      </c>
      <c r="E2720" t="s">
        <v>313</v>
      </c>
      <c r="G2720" s="6" t="s">
        <v>29</v>
      </c>
      <c r="H2720" t="s">
        <v>70</v>
      </c>
      <c r="I2720" t="s">
        <v>26</v>
      </c>
      <c r="J2720" t="s">
        <v>27</v>
      </c>
      <c r="K2720">
        <v>10</v>
      </c>
      <c r="L2720">
        <v>30.9</v>
      </c>
      <c r="M2720" t="s">
        <v>306</v>
      </c>
      <c r="N2720">
        <v>30.9</v>
      </c>
      <c r="P2720" cm="1">
        <f t="array" ref="P2720">IF(Q2720&gt;0,INDEX(Q2720:Q24444,MATCH(TRUE,INDEX(Q2720:Q24444="",,),0)-1),"")</f>
        <v>6</v>
      </c>
      <c r="Q2720">
        <v>6</v>
      </c>
      <c r="R2720">
        <f t="shared" si="44"/>
        <v>0</v>
      </c>
    </row>
    <row r="2721" spans="1:18" x14ac:dyDescent="0.3">
      <c r="A2721" t="s">
        <v>266</v>
      </c>
      <c r="B2721" s="1">
        <v>38413</v>
      </c>
      <c r="C2721" t="s">
        <v>16</v>
      </c>
      <c r="D2721" t="s">
        <v>312</v>
      </c>
      <c r="E2721" t="s">
        <v>313</v>
      </c>
      <c r="G2721" s="6" t="s">
        <v>29</v>
      </c>
      <c r="H2721" t="s">
        <v>64</v>
      </c>
      <c r="I2721" t="s">
        <v>26</v>
      </c>
      <c r="J2721" t="s">
        <v>27</v>
      </c>
      <c r="K2721">
        <v>62</v>
      </c>
      <c r="L2721">
        <v>17.600000000000001</v>
      </c>
      <c r="M2721" t="s">
        <v>306</v>
      </c>
      <c r="N2721">
        <v>17.600000000000001</v>
      </c>
      <c r="P2721" cm="1">
        <f t="array" ref="P2721">IF(Q2721&gt;0,INDEX(Q2721:Q24445,MATCH(TRUE,INDEX(Q2721:Q24445="",,),0)-1),"")</f>
        <v>6</v>
      </c>
      <c r="Q2721">
        <v>6</v>
      </c>
      <c r="R2721">
        <f t="shared" si="44"/>
        <v>0</v>
      </c>
    </row>
    <row r="2722" spans="1:18" x14ac:dyDescent="0.3">
      <c r="P2722" t="str" cm="1">
        <f t="array" ref="P2722">IF(Q2722&gt;0,INDEX(Q2722:Q24446,MATCH(TRUE,INDEX(Q2722:Q24446="",,),0)-1),"")</f>
        <v/>
      </c>
      <c r="R2722" t="str">
        <f t="shared" si="44"/>
        <v/>
      </c>
    </row>
    <row r="2723" spans="1:18" x14ac:dyDescent="0.3">
      <c r="A2723" t="s">
        <v>266</v>
      </c>
      <c r="B2723" s="1">
        <v>38413</v>
      </c>
      <c r="C2723" t="s">
        <v>16</v>
      </c>
      <c r="D2723" t="s">
        <v>317</v>
      </c>
      <c r="E2723" t="s">
        <v>318</v>
      </c>
      <c r="G2723" t="s">
        <v>19</v>
      </c>
      <c r="H2723" t="s">
        <v>41</v>
      </c>
      <c r="I2723" t="s">
        <v>21</v>
      </c>
      <c r="J2723" t="s">
        <v>22</v>
      </c>
      <c r="K2723">
        <v>40.5</v>
      </c>
      <c r="L2723">
        <v>150</v>
      </c>
      <c r="M2723" t="s">
        <v>220</v>
      </c>
      <c r="N2723">
        <v>1275.67</v>
      </c>
      <c r="O2723" t="s">
        <v>24</v>
      </c>
      <c r="P2723" cm="1">
        <f t="array" ref="P2723">IF(Q2723&gt;0,INDEX(Q2723:Q24447,MATCH(TRUE,INDEX(Q2723:Q24447="",,),0)-1),"")</f>
        <v>5</v>
      </c>
      <c r="Q2723">
        <v>1</v>
      </c>
      <c r="R2723">
        <f t="shared" si="44"/>
        <v>0</v>
      </c>
    </row>
    <row r="2724" spans="1:18" x14ac:dyDescent="0.3">
      <c r="A2724" t="s">
        <v>266</v>
      </c>
      <c r="B2724" s="1">
        <v>38413</v>
      </c>
      <c r="C2724" t="s">
        <v>16</v>
      </c>
      <c r="D2724" t="s">
        <v>317</v>
      </c>
      <c r="E2724" t="s">
        <v>318</v>
      </c>
      <c r="G2724" t="s">
        <v>19</v>
      </c>
      <c r="H2724" t="s">
        <v>41</v>
      </c>
      <c r="I2724" t="s">
        <v>26</v>
      </c>
      <c r="J2724" t="s">
        <v>27</v>
      </c>
      <c r="K2724">
        <v>750</v>
      </c>
      <c r="L2724">
        <v>43.25</v>
      </c>
      <c r="M2724" t="s">
        <v>220</v>
      </c>
      <c r="N2724">
        <v>43.25</v>
      </c>
      <c r="O2724" t="s">
        <v>24</v>
      </c>
      <c r="P2724" cm="1">
        <f t="array" ref="P2724">IF(Q2724&gt;0,INDEX(Q2724:Q24448,MATCH(TRUE,INDEX(Q2724:Q24448="",,),0)-1),"")</f>
        <v>5</v>
      </c>
      <c r="Q2724">
        <v>1</v>
      </c>
      <c r="R2724">
        <f t="shared" si="44"/>
        <v>0</v>
      </c>
    </row>
    <row r="2725" spans="1:18" x14ac:dyDescent="0.3">
      <c r="A2725" t="s">
        <v>266</v>
      </c>
      <c r="B2725" s="1">
        <v>38413</v>
      </c>
      <c r="C2725" t="s">
        <v>16</v>
      </c>
      <c r="D2725" t="s">
        <v>317</v>
      </c>
      <c r="E2725" t="s">
        <v>318</v>
      </c>
      <c r="G2725" s="6" t="s">
        <v>29</v>
      </c>
      <c r="H2725" t="s">
        <v>53</v>
      </c>
      <c r="I2725" t="s">
        <v>26</v>
      </c>
      <c r="J2725" t="s">
        <v>27</v>
      </c>
      <c r="K2725">
        <v>87</v>
      </c>
      <c r="L2725">
        <v>36.700000000000003</v>
      </c>
      <c r="M2725" t="s">
        <v>220</v>
      </c>
      <c r="N2725">
        <v>36.700000000000003</v>
      </c>
      <c r="O2725" t="s">
        <v>24</v>
      </c>
      <c r="P2725" cm="1">
        <f t="array" ref="P2725">IF(Q2725&gt;0,INDEX(Q2725:Q24449,MATCH(TRUE,INDEX(Q2725:Q24449="",,),0)-1),"")</f>
        <v>5</v>
      </c>
      <c r="Q2725">
        <v>1</v>
      </c>
      <c r="R2725">
        <f t="shared" si="44"/>
        <v>0</v>
      </c>
    </row>
    <row r="2726" spans="1:18" x14ac:dyDescent="0.3">
      <c r="A2726" t="s">
        <v>266</v>
      </c>
      <c r="B2726" s="1">
        <v>38413</v>
      </c>
      <c r="C2726" t="s">
        <v>16</v>
      </c>
      <c r="D2726" t="s">
        <v>317</v>
      </c>
      <c r="E2726" t="s">
        <v>318</v>
      </c>
      <c r="G2726" s="6" t="s">
        <v>29</v>
      </c>
      <c r="H2726" t="s">
        <v>64</v>
      </c>
      <c r="I2726" t="s">
        <v>26</v>
      </c>
      <c r="J2726" t="s">
        <v>27</v>
      </c>
      <c r="K2726">
        <v>30</v>
      </c>
      <c r="L2726">
        <v>20.7</v>
      </c>
      <c r="M2726" t="s">
        <v>220</v>
      </c>
      <c r="N2726">
        <v>20.7</v>
      </c>
      <c r="O2726" t="s">
        <v>24</v>
      </c>
      <c r="P2726" cm="1">
        <f t="array" ref="P2726">IF(Q2726&gt;0,INDEX(Q2726:Q24450,MATCH(TRUE,INDEX(Q2726:Q24450="",,),0)-1),"")</f>
        <v>5</v>
      </c>
      <c r="Q2726">
        <v>1</v>
      </c>
      <c r="R2726">
        <f t="shared" si="44"/>
        <v>0</v>
      </c>
    </row>
    <row r="2727" spans="1:18" x14ac:dyDescent="0.3">
      <c r="A2727" t="s">
        <v>266</v>
      </c>
      <c r="B2727" s="1">
        <v>38413</v>
      </c>
      <c r="C2727" t="s">
        <v>16</v>
      </c>
      <c r="D2727" t="s">
        <v>317</v>
      </c>
      <c r="E2727" t="s">
        <v>318</v>
      </c>
      <c r="G2727" t="s">
        <v>19</v>
      </c>
      <c r="H2727" t="s">
        <v>41</v>
      </c>
      <c r="I2727" t="s">
        <v>21</v>
      </c>
      <c r="J2727" t="s">
        <v>22</v>
      </c>
      <c r="K2727">
        <v>40.5</v>
      </c>
      <c r="L2727">
        <v>150</v>
      </c>
      <c r="M2727" t="s">
        <v>319</v>
      </c>
      <c r="N2727">
        <v>200</v>
      </c>
      <c r="P2727" cm="1">
        <f t="array" ref="P2727">IF(Q2727&gt;0,INDEX(Q2727:Q24451,MATCH(TRUE,INDEX(Q2727:Q24451="",,),0)-1),"")</f>
        <v>5</v>
      </c>
      <c r="Q2727">
        <v>2</v>
      </c>
      <c r="R2727">
        <f t="shared" si="44"/>
        <v>0</v>
      </c>
    </row>
    <row r="2728" spans="1:18" x14ac:dyDescent="0.3">
      <c r="A2728" t="s">
        <v>266</v>
      </c>
      <c r="B2728" s="1">
        <v>38413</v>
      </c>
      <c r="C2728" t="s">
        <v>16</v>
      </c>
      <c r="D2728" t="s">
        <v>317</v>
      </c>
      <c r="E2728" t="s">
        <v>318</v>
      </c>
      <c r="G2728" t="s">
        <v>19</v>
      </c>
      <c r="H2728" t="s">
        <v>41</v>
      </c>
      <c r="I2728" t="s">
        <v>26</v>
      </c>
      <c r="J2728" t="s">
        <v>27</v>
      </c>
      <c r="K2728">
        <v>750</v>
      </c>
      <c r="L2728">
        <v>43.25</v>
      </c>
      <c r="M2728" t="s">
        <v>319</v>
      </c>
      <c r="N2728">
        <v>72</v>
      </c>
      <c r="P2728" cm="1">
        <f t="array" ref="P2728">IF(Q2728&gt;0,INDEX(Q2728:Q24452,MATCH(TRUE,INDEX(Q2728:Q24452="",,),0)-1),"")</f>
        <v>5</v>
      </c>
      <c r="Q2728">
        <v>2</v>
      </c>
      <c r="R2728">
        <f t="shared" si="44"/>
        <v>0</v>
      </c>
    </row>
    <row r="2729" spans="1:18" x14ac:dyDescent="0.3">
      <c r="A2729" t="s">
        <v>266</v>
      </c>
      <c r="B2729" s="1">
        <v>38413</v>
      </c>
      <c r="C2729" t="s">
        <v>16</v>
      </c>
      <c r="D2729" t="s">
        <v>317</v>
      </c>
      <c r="E2729" t="s">
        <v>318</v>
      </c>
      <c r="G2729" s="6" t="s">
        <v>29</v>
      </c>
      <c r="H2729" t="s">
        <v>53</v>
      </c>
      <c r="I2729" t="s">
        <v>26</v>
      </c>
      <c r="J2729" t="s">
        <v>27</v>
      </c>
      <c r="K2729">
        <v>87</v>
      </c>
      <c r="L2729">
        <v>36.700000000000003</v>
      </c>
      <c r="M2729" t="s">
        <v>319</v>
      </c>
      <c r="N2729">
        <v>36.700000000000003</v>
      </c>
      <c r="P2729" cm="1">
        <f t="array" ref="P2729">IF(Q2729&gt;0,INDEX(Q2729:Q24453,MATCH(TRUE,INDEX(Q2729:Q24453="",,),0)-1),"")</f>
        <v>5</v>
      </c>
      <c r="Q2729">
        <v>2</v>
      </c>
      <c r="R2729">
        <f t="shared" si="44"/>
        <v>0</v>
      </c>
    </row>
    <row r="2730" spans="1:18" x14ac:dyDescent="0.3">
      <c r="A2730" t="s">
        <v>266</v>
      </c>
      <c r="B2730" s="1">
        <v>38413</v>
      </c>
      <c r="C2730" t="s">
        <v>16</v>
      </c>
      <c r="D2730" t="s">
        <v>317</v>
      </c>
      <c r="E2730" t="s">
        <v>318</v>
      </c>
      <c r="G2730" s="6" t="s">
        <v>29</v>
      </c>
      <c r="H2730" t="s">
        <v>64</v>
      </c>
      <c r="I2730" t="s">
        <v>26</v>
      </c>
      <c r="J2730" t="s">
        <v>27</v>
      </c>
      <c r="K2730">
        <v>30</v>
      </c>
      <c r="L2730">
        <v>20.7</v>
      </c>
      <c r="M2730" t="s">
        <v>319</v>
      </c>
      <c r="N2730">
        <v>20.7</v>
      </c>
      <c r="P2730" cm="1">
        <f t="array" ref="P2730">IF(Q2730&gt;0,INDEX(Q2730:Q24454,MATCH(TRUE,INDEX(Q2730:Q24454="",,),0)-1),"")</f>
        <v>5</v>
      </c>
      <c r="Q2730">
        <v>2</v>
      </c>
      <c r="R2730">
        <f t="shared" si="44"/>
        <v>0</v>
      </c>
    </row>
    <row r="2731" spans="1:18" x14ac:dyDescent="0.3">
      <c r="A2731" t="s">
        <v>266</v>
      </c>
      <c r="B2731" s="1">
        <v>38413</v>
      </c>
      <c r="C2731" t="s">
        <v>16</v>
      </c>
      <c r="D2731" t="s">
        <v>317</v>
      </c>
      <c r="E2731" t="s">
        <v>318</v>
      </c>
      <c r="G2731" t="s">
        <v>19</v>
      </c>
      <c r="H2731" t="s">
        <v>41</v>
      </c>
      <c r="I2731" t="s">
        <v>21</v>
      </c>
      <c r="J2731" t="s">
        <v>22</v>
      </c>
      <c r="K2731">
        <v>40.5</v>
      </c>
      <c r="L2731">
        <v>150</v>
      </c>
      <c r="M2731" t="s">
        <v>320</v>
      </c>
      <c r="N2731">
        <v>225.25</v>
      </c>
      <c r="P2731" cm="1">
        <f t="array" ref="P2731">IF(Q2731&gt;0,INDEX(Q2731:Q24455,MATCH(TRUE,INDEX(Q2731:Q24455="",,),0)-1),"")</f>
        <v>5</v>
      </c>
      <c r="Q2731">
        <v>3</v>
      </c>
      <c r="R2731">
        <f t="shared" si="44"/>
        <v>0</v>
      </c>
    </row>
    <row r="2732" spans="1:18" x14ac:dyDescent="0.3">
      <c r="A2732" t="s">
        <v>266</v>
      </c>
      <c r="B2732" s="1">
        <v>38413</v>
      </c>
      <c r="C2732" t="s">
        <v>16</v>
      </c>
      <c r="D2732" t="s">
        <v>317</v>
      </c>
      <c r="E2732" t="s">
        <v>318</v>
      </c>
      <c r="G2732" t="s">
        <v>19</v>
      </c>
      <c r="H2732" t="s">
        <v>41</v>
      </c>
      <c r="I2732" t="s">
        <v>26</v>
      </c>
      <c r="J2732" t="s">
        <v>27</v>
      </c>
      <c r="K2732">
        <v>750</v>
      </c>
      <c r="L2732">
        <v>43.25</v>
      </c>
      <c r="M2732" t="s">
        <v>320</v>
      </c>
      <c r="N2732">
        <v>70.11</v>
      </c>
      <c r="P2732" cm="1">
        <f t="array" ref="P2732">IF(Q2732&gt;0,INDEX(Q2732:Q24456,MATCH(TRUE,INDEX(Q2732:Q24456="",,),0)-1),"")</f>
        <v>5</v>
      </c>
      <c r="Q2732">
        <v>3</v>
      </c>
      <c r="R2732">
        <f t="shared" si="44"/>
        <v>0</v>
      </c>
    </row>
    <row r="2733" spans="1:18" x14ac:dyDescent="0.3">
      <c r="A2733" t="s">
        <v>266</v>
      </c>
      <c r="B2733" s="1">
        <v>38413</v>
      </c>
      <c r="C2733" t="s">
        <v>16</v>
      </c>
      <c r="D2733" t="s">
        <v>317</v>
      </c>
      <c r="E2733" t="s">
        <v>318</v>
      </c>
      <c r="G2733" s="6" t="s">
        <v>29</v>
      </c>
      <c r="H2733" t="s">
        <v>53</v>
      </c>
      <c r="I2733" t="s">
        <v>26</v>
      </c>
      <c r="J2733" t="s">
        <v>27</v>
      </c>
      <c r="K2733">
        <v>87</v>
      </c>
      <c r="L2733">
        <v>36.700000000000003</v>
      </c>
      <c r="M2733" t="s">
        <v>320</v>
      </c>
      <c r="N2733">
        <v>36.700000000000003</v>
      </c>
      <c r="P2733" cm="1">
        <f t="array" ref="P2733">IF(Q2733&gt;0,INDEX(Q2733:Q24457,MATCH(TRUE,INDEX(Q2733:Q24457="",,),0)-1),"")</f>
        <v>5</v>
      </c>
      <c r="Q2733">
        <v>3</v>
      </c>
      <c r="R2733">
        <f t="shared" si="44"/>
        <v>0</v>
      </c>
    </row>
    <row r="2734" spans="1:18" x14ac:dyDescent="0.3">
      <c r="A2734" t="s">
        <v>266</v>
      </c>
      <c r="B2734" s="1">
        <v>38413</v>
      </c>
      <c r="C2734" t="s">
        <v>16</v>
      </c>
      <c r="D2734" t="s">
        <v>317</v>
      </c>
      <c r="E2734" t="s">
        <v>318</v>
      </c>
      <c r="G2734" s="6" t="s">
        <v>29</v>
      </c>
      <c r="H2734" t="s">
        <v>64</v>
      </c>
      <c r="I2734" t="s">
        <v>26</v>
      </c>
      <c r="J2734" t="s">
        <v>27</v>
      </c>
      <c r="K2734">
        <v>30</v>
      </c>
      <c r="L2734">
        <v>20.7</v>
      </c>
      <c r="M2734" t="s">
        <v>320</v>
      </c>
      <c r="N2734">
        <v>20.7</v>
      </c>
      <c r="P2734" cm="1">
        <f t="array" ref="P2734">IF(Q2734&gt;0,INDEX(Q2734:Q24458,MATCH(TRUE,INDEX(Q2734:Q24458="",,),0)-1),"")</f>
        <v>5</v>
      </c>
      <c r="Q2734">
        <v>3</v>
      </c>
      <c r="R2734">
        <f t="shared" si="44"/>
        <v>0</v>
      </c>
    </row>
    <row r="2735" spans="1:18" x14ac:dyDescent="0.3">
      <c r="A2735" t="s">
        <v>266</v>
      </c>
      <c r="B2735" s="1">
        <v>38413</v>
      </c>
      <c r="C2735" t="s">
        <v>16</v>
      </c>
      <c r="D2735" t="s">
        <v>317</v>
      </c>
      <c r="E2735" t="s">
        <v>318</v>
      </c>
      <c r="G2735" t="s">
        <v>19</v>
      </c>
      <c r="H2735" t="s">
        <v>41</v>
      </c>
      <c r="I2735" t="s">
        <v>21</v>
      </c>
      <c r="J2735" t="s">
        <v>22</v>
      </c>
      <c r="K2735">
        <v>40.5</v>
      </c>
      <c r="L2735">
        <v>150</v>
      </c>
      <c r="M2735" t="s">
        <v>306</v>
      </c>
      <c r="N2735">
        <v>158.75</v>
      </c>
      <c r="P2735" cm="1">
        <f t="array" ref="P2735">IF(Q2735&gt;0,INDEX(Q2735:Q24459,MATCH(TRUE,INDEX(Q2735:Q24459="",,),0)-1),"")</f>
        <v>5</v>
      </c>
      <c r="Q2735">
        <v>4</v>
      </c>
      <c r="R2735">
        <f t="shared" si="44"/>
        <v>0</v>
      </c>
    </row>
    <row r="2736" spans="1:18" x14ac:dyDescent="0.3">
      <c r="A2736" t="s">
        <v>266</v>
      </c>
      <c r="B2736" s="1">
        <v>38413</v>
      </c>
      <c r="C2736" t="s">
        <v>16</v>
      </c>
      <c r="D2736" t="s">
        <v>317</v>
      </c>
      <c r="E2736" t="s">
        <v>318</v>
      </c>
      <c r="G2736" t="s">
        <v>19</v>
      </c>
      <c r="H2736" t="s">
        <v>41</v>
      </c>
      <c r="I2736" t="s">
        <v>26</v>
      </c>
      <c r="J2736" t="s">
        <v>27</v>
      </c>
      <c r="K2736">
        <v>750</v>
      </c>
      <c r="L2736">
        <v>43.25</v>
      </c>
      <c r="M2736" t="s">
        <v>306</v>
      </c>
      <c r="N2736">
        <v>69.2</v>
      </c>
      <c r="P2736" cm="1">
        <f t="array" ref="P2736">IF(Q2736&gt;0,INDEX(Q2736:Q24460,MATCH(TRUE,INDEX(Q2736:Q24460="",,),0)-1),"")</f>
        <v>5</v>
      </c>
      <c r="Q2736">
        <v>4</v>
      </c>
      <c r="R2736">
        <f t="shared" si="44"/>
        <v>0</v>
      </c>
    </row>
    <row r="2737" spans="1:18" x14ac:dyDescent="0.3">
      <c r="A2737" t="s">
        <v>266</v>
      </c>
      <c r="B2737" s="1">
        <v>38413</v>
      </c>
      <c r="C2737" t="s">
        <v>16</v>
      </c>
      <c r="D2737" t="s">
        <v>317</v>
      </c>
      <c r="E2737" t="s">
        <v>318</v>
      </c>
      <c r="G2737" s="6" t="s">
        <v>29</v>
      </c>
      <c r="H2737" t="s">
        <v>53</v>
      </c>
      <c r="I2737" t="s">
        <v>26</v>
      </c>
      <c r="J2737" t="s">
        <v>27</v>
      </c>
      <c r="K2737">
        <v>87</v>
      </c>
      <c r="L2737">
        <v>36.700000000000003</v>
      </c>
      <c r="M2737" t="s">
        <v>306</v>
      </c>
      <c r="N2737">
        <v>36.700000000000003</v>
      </c>
      <c r="P2737" cm="1">
        <f t="array" ref="P2737">IF(Q2737&gt;0,INDEX(Q2737:Q24461,MATCH(TRUE,INDEX(Q2737:Q24461="",,),0)-1),"")</f>
        <v>5</v>
      </c>
      <c r="Q2737">
        <v>4</v>
      </c>
      <c r="R2737">
        <f t="shared" si="44"/>
        <v>0</v>
      </c>
    </row>
    <row r="2738" spans="1:18" x14ac:dyDescent="0.3">
      <c r="A2738" t="s">
        <v>266</v>
      </c>
      <c r="B2738" s="1">
        <v>38413</v>
      </c>
      <c r="C2738" t="s">
        <v>16</v>
      </c>
      <c r="D2738" t="s">
        <v>317</v>
      </c>
      <c r="E2738" t="s">
        <v>318</v>
      </c>
      <c r="G2738" s="6" t="s">
        <v>29</v>
      </c>
      <c r="H2738" t="s">
        <v>64</v>
      </c>
      <c r="I2738" t="s">
        <v>26</v>
      </c>
      <c r="J2738" t="s">
        <v>27</v>
      </c>
      <c r="K2738">
        <v>30</v>
      </c>
      <c r="L2738">
        <v>20.7</v>
      </c>
      <c r="M2738" t="s">
        <v>306</v>
      </c>
      <c r="N2738">
        <v>20.7</v>
      </c>
      <c r="P2738" cm="1">
        <f t="array" ref="P2738">IF(Q2738&gt;0,INDEX(Q2738:Q24462,MATCH(TRUE,INDEX(Q2738:Q24462="",,),0)-1),"")</f>
        <v>5</v>
      </c>
      <c r="Q2738">
        <v>4</v>
      </c>
      <c r="R2738">
        <f t="shared" si="44"/>
        <v>0</v>
      </c>
    </row>
    <row r="2739" spans="1:18" x14ac:dyDescent="0.3">
      <c r="A2739" t="s">
        <v>266</v>
      </c>
      <c r="B2739" s="1">
        <v>38413</v>
      </c>
      <c r="C2739" t="s">
        <v>16</v>
      </c>
      <c r="D2739" t="s">
        <v>317</v>
      </c>
      <c r="E2739" t="s">
        <v>318</v>
      </c>
      <c r="G2739" t="s">
        <v>19</v>
      </c>
      <c r="H2739" t="s">
        <v>41</v>
      </c>
      <c r="I2739" t="s">
        <v>21</v>
      </c>
      <c r="J2739" t="s">
        <v>22</v>
      </c>
      <c r="K2739">
        <v>40.5</v>
      </c>
      <c r="L2739">
        <v>150</v>
      </c>
      <c r="M2739" t="s">
        <v>287</v>
      </c>
      <c r="N2739">
        <v>376.65</v>
      </c>
      <c r="P2739" cm="1">
        <f t="array" ref="P2739">IF(Q2739&gt;0,INDEX(Q2739:Q24463,MATCH(TRUE,INDEX(Q2739:Q24463="",,),0)-1),"")</f>
        <v>5</v>
      </c>
      <c r="Q2739">
        <v>5</v>
      </c>
      <c r="R2739">
        <f t="shared" si="44"/>
        <v>0</v>
      </c>
    </row>
    <row r="2740" spans="1:18" x14ac:dyDescent="0.3">
      <c r="A2740" t="s">
        <v>266</v>
      </c>
      <c r="B2740" s="1">
        <v>38413</v>
      </c>
      <c r="C2740" t="s">
        <v>16</v>
      </c>
      <c r="D2740" t="s">
        <v>317</v>
      </c>
      <c r="E2740" t="s">
        <v>318</v>
      </c>
      <c r="G2740" t="s">
        <v>19</v>
      </c>
      <c r="H2740" t="s">
        <v>41</v>
      </c>
      <c r="I2740" t="s">
        <v>26</v>
      </c>
      <c r="J2740" t="s">
        <v>27</v>
      </c>
      <c r="K2740">
        <v>750</v>
      </c>
      <c r="L2740">
        <v>43.25</v>
      </c>
      <c r="M2740" t="s">
        <v>287</v>
      </c>
      <c r="N2740">
        <v>43.25</v>
      </c>
      <c r="P2740" cm="1">
        <f t="array" ref="P2740">IF(Q2740&gt;0,INDEX(Q2740:Q24464,MATCH(TRUE,INDEX(Q2740:Q24464="",,),0)-1),"")</f>
        <v>5</v>
      </c>
      <c r="Q2740">
        <v>5</v>
      </c>
      <c r="R2740">
        <f t="shared" ref="R2740:R2803" si="45">IF(P2740="","",0)</f>
        <v>0</v>
      </c>
    </row>
    <row r="2741" spans="1:18" x14ac:dyDescent="0.3">
      <c r="A2741" t="s">
        <v>266</v>
      </c>
      <c r="B2741" s="1">
        <v>38413</v>
      </c>
      <c r="C2741" t="s">
        <v>16</v>
      </c>
      <c r="D2741" t="s">
        <v>317</v>
      </c>
      <c r="E2741" t="s">
        <v>318</v>
      </c>
      <c r="G2741" s="6" t="s">
        <v>29</v>
      </c>
      <c r="H2741" t="s">
        <v>53</v>
      </c>
      <c r="I2741" t="s">
        <v>26</v>
      </c>
      <c r="J2741" t="s">
        <v>27</v>
      </c>
      <c r="K2741">
        <v>87</v>
      </c>
      <c r="L2741">
        <v>36.700000000000003</v>
      </c>
      <c r="M2741" t="s">
        <v>287</v>
      </c>
      <c r="N2741">
        <v>36.700000000000003</v>
      </c>
      <c r="P2741" cm="1">
        <f t="array" ref="P2741">IF(Q2741&gt;0,INDEX(Q2741:Q24465,MATCH(TRUE,INDEX(Q2741:Q24465="",,),0)-1),"")</f>
        <v>5</v>
      </c>
      <c r="Q2741">
        <v>5</v>
      </c>
      <c r="R2741">
        <f t="shared" si="45"/>
        <v>0</v>
      </c>
    </row>
    <row r="2742" spans="1:18" x14ac:dyDescent="0.3">
      <c r="A2742" t="s">
        <v>266</v>
      </c>
      <c r="B2742" s="1">
        <v>38413</v>
      </c>
      <c r="C2742" t="s">
        <v>16</v>
      </c>
      <c r="D2742" t="s">
        <v>317</v>
      </c>
      <c r="E2742" t="s">
        <v>318</v>
      </c>
      <c r="G2742" s="6" t="s">
        <v>29</v>
      </c>
      <c r="H2742" t="s">
        <v>64</v>
      </c>
      <c r="I2742" t="s">
        <v>26</v>
      </c>
      <c r="J2742" t="s">
        <v>27</v>
      </c>
      <c r="K2742">
        <v>30</v>
      </c>
      <c r="L2742">
        <v>20.7</v>
      </c>
      <c r="M2742" t="s">
        <v>287</v>
      </c>
      <c r="N2742">
        <v>20.7</v>
      </c>
      <c r="P2742" cm="1">
        <f t="array" ref="P2742">IF(Q2742&gt;0,INDEX(Q2742:Q24466,MATCH(TRUE,INDEX(Q2742:Q24466="",,),0)-1),"")</f>
        <v>5</v>
      </c>
      <c r="Q2742">
        <v>5</v>
      </c>
      <c r="R2742">
        <f t="shared" si="45"/>
        <v>0</v>
      </c>
    </row>
    <row r="2743" spans="1:18" x14ac:dyDescent="0.3">
      <c r="P2743" t="str" cm="1">
        <f t="array" ref="P2743">IF(Q2743&gt;0,INDEX(Q2743:Q24467,MATCH(TRUE,INDEX(Q2743:Q24467="",,),0)-1),"")</f>
        <v/>
      </c>
      <c r="R2743" t="str">
        <f t="shared" si="45"/>
        <v/>
      </c>
    </row>
    <row r="2744" spans="1:18" x14ac:dyDescent="0.3">
      <c r="A2744" t="s">
        <v>266</v>
      </c>
      <c r="B2744" s="1">
        <v>38406</v>
      </c>
      <c r="C2744" t="s">
        <v>16</v>
      </c>
      <c r="D2744" t="s">
        <v>321</v>
      </c>
      <c r="E2744" t="s">
        <v>322</v>
      </c>
      <c r="G2744" t="s">
        <v>19</v>
      </c>
      <c r="H2744" t="s">
        <v>194</v>
      </c>
      <c r="I2744" t="s">
        <v>21</v>
      </c>
      <c r="J2744" t="s">
        <v>22</v>
      </c>
      <c r="K2744">
        <v>48.5</v>
      </c>
      <c r="L2744">
        <v>447</v>
      </c>
      <c r="M2744" t="s">
        <v>220</v>
      </c>
      <c r="N2744">
        <v>2004.48</v>
      </c>
      <c r="O2744" t="s">
        <v>24</v>
      </c>
      <c r="P2744" cm="1">
        <f t="array" ref="P2744">IF(Q2744&gt;0,INDEX(Q2744:Q24468,MATCH(TRUE,INDEX(Q2744:Q24468="",,),0)-1),"")</f>
        <v>10</v>
      </c>
      <c r="Q2744">
        <v>1</v>
      </c>
      <c r="R2744">
        <f t="shared" si="45"/>
        <v>0</v>
      </c>
    </row>
    <row r="2745" spans="1:18" x14ac:dyDescent="0.3">
      <c r="A2745" t="s">
        <v>266</v>
      </c>
      <c r="B2745" s="1">
        <v>38406</v>
      </c>
      <c r="C2745" t="s">
        <v>16</v>
      </c>
      <c r="D2745" t="s">
        <v>321</v>
      </c>
      <c r="E2745" t="s">
        <v>322</v>
      </c>
      <c r="G2745" t="s">
        <v>19</v>
      </c>
      <c r="H2745" t="s">
        <v>206</v>
      </c>
      <c r="I2745" t="s">
        <v>21</v>
      </c>
      <c r="J2745" t="s">
        <v>22</v>
      </c>
      <c r="K2745">
        <v>110.8</v>
      </c>
      <c r="L2745">
        <v>153</v>
      </c>
      <c r="M2745" t="s">
        <v>220</v>
      </c>
      <c r="N2745">
        <v>153</v>
      </c>
      <c r="O2745" t="s">
        <v>24</v>
      </c>
      <c r="P2745" cm="1">
        <f t="array" ref="P2745">IF(Q2745&gt;0,INDEX(Q2745:Q24469,MATCH(TRUE,INDEX(Q2745:Q24469="",,),0)-1),"")</f>
        <v>10</v>
      </c>
      <c r="Q2745">
        <v>1</v>
      </c>
      <c r="R2745">
        <f t="shared" si="45"/>
        <v>0</v>
      </c>
    </row>
    <row r="2746" spans="1:18" x14ac:dyDescent="0.3">
      <c r="A2746" t="s">
        <v>266</v>
      </c>
      <c r="B2746" s="1">
        <v>38406</v>
      </c>
      <c r="C2746" t="s">
        <v>16</v>
      </c>
      <c r="D2746" t="s">
        <v>321</v>
      </c>
      <c r="E2746" t="s">
        <v>322</v>
      </c>
      <c r="G2746" t="s">
        <v>19</v>
      </c>
      <c r="H2746" t="s">
        <v>64</v>
      </c>
      <c r="I2746" t="s">
        <v>26</v>
      </c>
      <c r="J2746" t="s">
        <v>27</v>
      </c>
      <c r="K2746">
        <v>502</v>
      </c>
      <c r="L2746">
        <v>19.649999999999999</v>
      </c>
      <c r="M2746" t="s">
        <v>220</v>
      </c>
      <c r="N2746">
        <v>19.649999999999999</v>
      </c>
      <c r="O2746" t="s">
        <v>24</v>
      </c>
      <c r="P2746" cm="1">
        <f t="array" ref="P2746">IF(Q2746&gt;0,INDEX(Q2746:Q24470,MATCH(TRUE,INDEX(Q2746:Q24470="",,),0)-1),"")</f>
        <v>10</v>
      </c>
      <c r="Q2746">
        <v>1</v>
      </c>
      <c r="R2746">
        <f t="shared" si="45"/>
        <v>0</v>
      </c>
    </row>
    <row r="2747" spans="1:18" x14ac:dyDescent="0.3">
      <c r="A2747" t="s">
        <v>266</v>
      </c>
      <c r="B2747" s="1">
        <v>38406</v>
      </c>
      <c r="C2747" t="s">
        <v>16</v>
      </c>
      <c r="D2747" t="s">
        <v>321</v>
      </c>
      <c r="E2747" t="s">
        <v>322</v>
      </c>
      <c r="G2747" s="6" t="s">
        <v>29</v>
      </c>
      <c r="H2747" t="s">
        <v>206</v>
      </c>
      <c r="I2747" t="s">
        <v>26</v>
      </c>
      <c r="J2747" t="s">
        <v>27</v>
      </c>
      <c r="K2747">
        <v>18</v>
      </c>
      <c r="L2747">
        <v>7.75</v>
      </c>
      <c r="M2747" t="s">
        <v>220</v>
      </c>
      <c r="N2747">
        <v>7.75</v>
      </c>
      <c r="O2747" t="s">
        <v>24</v>
      </c>
      <c r="P2747" cm="1">
        <f t="array" ref="P2747">IF(Q2747&gt;0,INDEX(Q2747:Q24471,MATCH(TRUE,INDEX(Q2747:Q24471="",,),0)-1),"")</f>
        <v>10</v>
      </c>
      <c r="Q2747">
        <v>1</v>
      </c>
      <c r="R2747">
        <f t="shared" si="45"/>
        <v>0</v>
      </c>
    </row>
    <row r="2748" spans="1:18" x14ac:dyDescent="0.3">
      <c r="A2748" t="s">
        <v>266</v>
      </c>
      <c r="B2748" s="1">
        <v>38406</v>
      </c>
      <c r="C2748" t="s">
        <v>16</v>
      </c>
      <c r="D2748" t="s">
        <v>321</v>
      </c>
      <c r="E2748" t="s">
        <v>322</v>
      </c>
      <c r="G2748" s="6" t="s">
        <v>29</v>
      </c>
      <c r="H2748" t="s">
        <v>53</v>
      </c>
      <c r="I2748" t="s">
        <v>26</v>
      </c>
      <c r="J2748" t="s">
        <v>27</v>
      </c>
      <c r="K2748">
        <v>74</v>
      </c>
      <c r="L2748">
        <v>34.85</v>
      </c>
      <c r="M2748" t="s">
        <v>220</v>
      </c>
      <c r="N2748">
        <v>34.85</v>
      </c>
      <c r="O2748" t="s">
        <v>24</v>
      </c>
      <c r="P2748" cm="1">
        <f t="array" ref="P2748">IF(Q2748&gt;0,INDEX(Q2748:Q24472,MATCH(TRUE,INDEX(Q2748:Q24472="",,),0)-1),"")</f>
        <v>10</v>
      </c>
      <c r="Q2748">
        <v>1</v>
      </c>
      <c r="R2748">
        <f t="shared" si="45"/>
        <v>0</v>
      </c>
    </row>
    <row r="2749" spans="1:18" x14ac:dyDescent="0.3">
      <c r="A2749" t="s">
        <v>266</v>
      </c>
      <c r="B2749" s="1">
        <v>38406</v>
      </c>
      <c r="C2749" t="s">
        <v>16</v>
      </c>
      <c r="D2749" t="s">
        <v>321</v>
      </c>
      <c r="E2749" t="s">
        <v>322</v>
      </c>
      <c r="G2749" t="s">
        <v>19</v>
      </c>
      <c r="H2749" t="s">
        <v>194</v>
      </c>
      <c r="I2749" t="s">
        <v>21</v>
      </c>
      <c r="J2749" t="s">
        <v>22</v>
      </c>
      <c r="K2749">
        <v>48.5</v>
      </c>
      <c r="L2749">
        <v>447</v>
      </c>
      <c r="M2749" t="s">
        <v>310</v>
      </c>
      <c r="N2749">
        <v>680</v>
      </c>
      <c r="P2749" cm="1">
        <f t="array" ref="P2749">IF(Q2749&gt;0,INDEX(Q2749:Q24473,MATCH(TRUE,INDEX(Q2749:Q24473="",,),0)-1),"")</f>
        <v>10</v>
      </c>
      <c r="Q2749">
        <v>2</v>
      </c>
      <c r="R2749">
        <f t="shared" si="45"/>
        <v>0</v>
      </c>
    </row>
    <row r="2750" spans="1:18" x14ac:dyDescent="0.3">
      <c r="A2750" t="s">
        <v>266</v>
      </c>
      <c r="B2750" s="1">
        <v>38406</v>
      </c>
      <c r="C2750" t="s">
        <v>16</v>
      </c>
      <c r="D2750" t="s">
        <v>321</v>
      </c>
      <c r="E2750" t="s">
        <v>322</v>
      </c>
      <c r="G2750" t="s">
        <v>19</v>
      </c>
      <c r="H2750" t="s">
        <v>206</v>
      </c>
      <c r="I2750" t="s">
        <v>21</v>
      </c>
      <c r="J2750" t="s">
        <v>22</v>
      </c>
      <c r="K2750">
        <v>110.8</v>
      </c>
      <c r="L2750">
        <v>153</v>
      </c>
      <c r="M2750" t="s">
        <v>310</v>
      </c>
      <c r="N2750">
        <v>220</v>
      </c>
      <c r="P2750" cm="1">
        <f t="array" ref="P2750">IF(Q2750&gt;0,INDEX(Q2750:Q24474,MATCH(TRUE,INDEX(Q2750:Q24474="",,),0)-1),"")</f>
        <v>10</v>
      </c>
      <c r="Q2750">
        <v>2</v>
      </c>
      <c r="R2750">
        <f t="shared" si="45"/>
        <v>0</v>
      </c>
    </row>
    <row r="2751" spans="1:18" x14ac:dyDescent="0.3">
      <c r="A2751" t="s">
        <v>266</v>
      </c>
      <c r="B2751" s="1">
        <v>38406</v>
      </c>
      <c r="C2751" t="s">
        <v>16</v>
      </c>
      <c r="D2751" t="s">
        <v>321</v>
      </c>
      <c r="E2751" t="s">
        <v>322</v>
      </c>
      <c r="G2751" t="s">
        <v>19</v>
      </c>
      <c r="H2751" t="s">
        <v>64</v>
      </c>
      <c r="I2751" t="s">
        <v>26</v>
      </c>
      <c r="J2751" t="s">
        <v>27</v>
      </c>
      <c r="K2751">
        <v>502</v>
      </c>
      <c r="L2751">
        <v>19.649999999999999</v>
      </c>
      <c r="M2751" t="s">
        <v>310</v>
      </c>
      <c r="N2751">
        <v>51.5</v>
      </c>
      <c r="P2751" cm="1">
        <f t="array" ref="P2751">IF(Q2751&gt;0,INDEX(Q2751:Q24475,MATCH(TRUE,INDEX(Q2751:Q24475="",,),0)-1),"")</f>
        <v>10</v>
      </c>
      <c r="Q2751">
        <v>2</v>
      </c>
      <c r="R2751">
        <f t="shared" si="45"/>
        <v>0</v>
      </c>
    </row>
    <row r="2752" spans="1:18" x14ac:dyDescent="0.3">
      <c r="A2752" t="s">
        <v>266</v>
      </c>
      <c r="B2752" s="1">
        <v>38406</v>
      </c>
      <c r="C2752" t="s">
        <v>16</v>
      </c>
      <c r="D2752" t="s">
        <v>321</v>
      </c>
      <c r="E2752" t="s">
        <v>322</v>
      </c>
      <c r="G2752" s="6" t="s">
        <v>29</v>
      </c>
      <c r="H2752" t="s">
        <v>206</v>
      </c>
      <c r="I2752" t="s">
        <v>26</v>
      </c>
      <c r="J2752" t="s">
        <v>27</v>
      </c>
      <c r="K2752">
        <v>18</v>
      </c>
      <c r="L2752">
        <v>7.75</v>
      </c>
      <c r="M2752" t="s">
        <v>310</v>
      </c>
      <c r="N2752">
        <v>7.75</v>
      </c>
      <c r="P2752" cm="1">
        <f t="array" ref="P2752">IF(Q2752&gt;0,INDEX(Q2752:Q24476,MATCH(TRUE,INDEX(Q2752:Q24476="",,),0)-1),"")</f>
        <v>10</v>
      </c>
      <c r="Q2752">
        <v>2</v>
      </c>
      <c r="R2752">
        <f t="shared" si="45"/>
        <v>0</v>
      </c>
    </row>
    <row r="2753" spans="1:18" x14ac:dyDescent="0.3">
      <c r="A2753" t="s">
        <v>266</v>
      </c>
      <c r="B2753" s="1">
        <v>38406</v>
      </c>
      <c r="C2753" t="s">
        <v>16</v>
      </c>
      <c r="D2753" t="s">
        <v>321</v>
      </c>
      <c r="E2753" t="s">
        <v>322</v>
      </c>
      <c r="G2753" s="6" t="s">
        <v>29</v>
      </c>
      <c r="H2753" t="s">
        <v>53</v>
      </c>
      <c r="I2753" t="s">
        <v>26</v>
      </c>
      <c r="J2753" t="s">
        <v>27</v>
      </c>
      <c r="K2753">
        <v>74</v>
      </c>
      <c r="L2753">
        <v>34.85</v>
      </c>
      <c r="M2753" t="s">
        <v>310</v>
      </c>
      <c r="N2753">
        <v>34.85</v>
      </c>
      <c r="P2753" cm="1">
        <f t="array" ref="P2753">IF(Q2753&gt;0,INDEX(Q2753:Q24477,MATCH(TRUE,INDEX(Q2753:Q24477="",,),0)-1),"")</f>
        <v>10</v>
      </c>
      <c r="Q2753">
        <v>2</v>
      </c>
      <c r="R2753">
        <f t="shared" si="45"/>
        <v>0</v>
      </c>
    </row>
    <row r="2754" spans="1:18" x14ac:dyDescent="0.3">
      <c r="A2754" t="s">
        <v>266</v>
      </c>
      <c r="B2754" s="1">
        <v>38406</v>
      </c>
      <c r="C2754" t="s">
        <v>16</v>
      </c>
      <c r="D2754" t="s">
        <v>321</v>
      </c>
      <c r="E2754" t="s">
        <v>322</v>
      </c>
      <c r="G2754" t="s">
        <v>19</v>
      </c>
      <c r="H2754" t="s">
        <v>194</v>
      </c>
      <c r="I2754" t="s">
        <v>21</v>
      </c>
      <c r="J2754" t="s">
        <v>22</v>
      </c>
      <c r="K2754">
        <v>48.5</v>
      </c>
      <c r="L2754">
        <v>447</v>
      </c>
      <c r="M2754" t="s">
        <v>209</v>
      </c>
      <c r="N2754">
        <v>746.63</v>
      </c>
      <c r="P2754" cm="1">
        <f t="array" ref="P2754">IF(Q2754&gt;0,INDEX(Q2754:Q24478,MATCH(TRUE,INDEX(Q2754:Q24478="",,),0)-1),"")</f>
        <v>10</v>
      </c>
      <c r="Q2754">
        <v>3</v>
      </c>
      <c r="R2754">
        <f t="shared" si="45"/>
        <v>0</v>
      </c>
    </row>
    <row r="2755" spans="1:18" x14ac:dyDescent="0.3">
      <c r="A2755" t="s">
        <v>266</v>
      </c>
      <c r="B2755" s="1">
        <v>38406</v>
      </c>
      <c r="C2755" t="s">
        <v>16</v>
      </c>
      <c r="D2755" t="s">
        <v>321</v>
      </c>
      <c r="E2755" t="s">
        <v>322</v>
      </c>
      <c r="G2755" t="s">
        <v>19</v>
      </c>
      <c r="H2755" t="s">
        <v>206</v>
      </c>
      <c r="I2755" t="s">
        <v>21</v>
      </c>
      <c r="J2755" t="s">
        <v>22</v>
      </c>
      <c r="K2755">
        <v>110.8</v>
      </c>
      <c r="L2755">
        <v>153</v>
      </c>
      <c r="M2755" t="s">
        <v>209</v>
      </c>
      <c r="N2755">
        <v>216.64</v>
      </c>
      <c r="P2755" cm="1">
        <f t="array" ref="P2755">IF(Q2755&gt;0,INDEX(Q2755:Q24479,MATCH(TRUE,INDEX(Q2755:Q24479="",,),0)-1),"")</f>
        <v>10</v>
      </c>
      <c r="Q2755">
        <v>3</v>
      </c>
      <c r="R2755">
        <f t="shared" si="45"/>
        <v>0</v>
      </c>
    </row>
    <row r="2756" spans="1:18" x14ac:dyDescent="0.3">
      <c r="A2756" t="s">
        <v>266</v>
      </c>
      <c r="B2756" s="1">
        <v>38406</v>
      </c>
      <c r="C2756" t="s">
        <v>16</v>
      </c>
      <c r="D2756" t="s">
        <v>321</v>
      </c>
      <c r="E2756" t="s">
        <v>322</v>
      </c>
      <c r="G2756" t="s">
        <v>19</v>
      </c>
      <c r="H2756" t="s">
        <v>64</v>
      </c>
      <c r="I2756" t="s">
        <v>26</v>
      </c>
      <c r="J2756" t="s">
        <v>27</v>
      </c>
      <c r="K2756">
        <v>502</v>
      </c>
      <c r="L2756">
        <v>19.649999999999999</v>
      </c>
      <c r="M2756" t="s">
        <v>209</v>
      </c>
      <c r="N2756">
        <v>45</v>
      </c>
      <c r="P2756" cm="1">
        <f t="array" ref="P2756">IF(Q2756&gt;0,INDEX(Q2756:Q24480,MATCH(TRUE,INDEX(Q2756:Q24480="",,),0)-1),"")</f>
        <v>10</v>
      </c>
      <c r="Q2756">
        <v>3</v>
      </c>
      <c r="R2756">
        <f t="shared" si="45"/>
        <v>0</v>
      </c>
    </row>
    <row r="2757" spans="1:18" x14ac:dyDescent="0.3">
      <c r="A2757" t="s">
        <v>266</v>
      </c>
      <c r="B2757" s="1">
        <v>38406</v>
      </c>
      <c r="C2757" t="s">
        <v>16</v>
      </c>
      <c r="D2757" t="s">
        <v>321</v>
      </c>
      <c r="E2757" t="s">
        <v>322</v>
      </c>
      <c r="G2757" s="6" t="s">
        <v>29</v>
      </c>
      <c r="H2757" t="s">
        <v>206</v>
      </c>
      <c r="I2757" t="s">
        <v>26</v>
      </c>
      <c r="J2757" t="s">
        <v>27</v>
      </c>
      <c r="K2757">
        <v>18</v>
      </c>
      <c r="L2757">
        <v>7.75</v>
      </c>
      <c r="M2757" t="s">
        <v>209</v>
      </c>
      <c r="N2757">
        <v>7.75</v>
      </c>
      <c r="P2757" cm="1">
        <f t="array" ref="P2757">IF(Q2757&gt;0,INDEX(Q2757:Q24481,MATCH(TRUE,INDEX(Q2757:Q24481="",,),0)-1),"")</f>
        <v>10</v>
      </c>
      <c r="Q2757">
        <v>3</v>
      </c>
      <c r="R2757">
        <f t="shared" si="45"/>
        <v>0</v>
      </c>
    </row>
    <row r="2758" spans="1:18" x14ac:dyDescent="0.3">
      <c r="A2758" t="s">
        <v>266</v>
      </c>
      <c r="B2758" s="1">
        <v>38406</v>
      </c>
      <c r="C2758" t="s">
        <v>16</v>
      </c>
      <c r="D2758" t="s">
        <v>321</v>
      </c>
      <c r="E2758" t="s">
        <v>322</v>
      </c>
      <c r="G2758" s="6" t="s">
        <v>29</v>
      </c>
      <c r="H2758" t="s">
        <v>53</v>
      </c>
      <c r="I2758" t="s">
        <v>26</v>
      </c>
      <c r="J2758" t="s">
        <v>27</v>
      </c>
      <c r="K2758">
        <v>74</v>
      </c>
      <c r="L2758">
        <v>34.85</v>
      </c>
      <c r="M2758" t="s">
        <v>209</v>
      </c>
      <c r="N2758">
        <v>34.85</v>
      </c>
      <c r="P2758" cm="1">
        <f t="array" ref="P2758">IF(Q2758&gt;0,INDEX(Q2758:Q24482,MATCH(TRUE,INDEX(Q2758:Q24482="",,),0)-1),"")</f>
        <v>10</v>
      </c>
      <c r="Q2758">
        <v>3</v>
      </c>
      <c r="R2758">
        <f t="shared" si="45"/>
        <v>0</v>
      </c>
    </row>
    <row r="2759" spans="1:18" x14ac:dyDescent="0.3">
      <c r="A2759" t="s">
        <v>266</v>
      </c>
      <c r="B2759" s="1">
        <v>38406</v>
      </c>
      <c r="C2759" t="s">
        <v>16</v>
      </c>
      <c r="D2759" t="s">
        <v>321</v>
      </c>
      <c r="E2759" t="s">
        <v>322</v>
      </c>
      <c r="G2759" t="s">
        <v>19</v>
      </c>
      <c r="H2759" t="s">
        <v>194</v>
      </c>
      <c r="I2759" t="s">
        <v>21</v>
      </c>
      <c r="J2759" t="s">
        <v>22</v>
      </c>
      <c r="K2759">
        <v>48.5</v>
      </c>
      <c r="L2759">
        <v>447</v>
      </c>
      <c r="M2759" t="s">
        <v>323</v>
      </c>
      <c r="N2759">
        <v>835</v>
      </c>
      <c r="P2759" cm="1">
        <f t="array" ref="P2759">IF(Q2759&gt;0,INDEX(Q2759:Q24483,MATCH(TRUE,INDEX(Q2759:Q24483="",,),0)-1),"")</f>
        <v>10</v>
      </c>
      <c r="Q2759">
        <v>4</v>
      </c>
      <c r="R2759">
        <f t="shared" si="45"/>
        <v>0</v>
      </c>
    </row>
    <row r="2760" spans="1:18" x14ac:dyDescent="0.3">
      <c r="A2760" t="s">
        <v>266</v>
      </c>
      <c r="B2760" s="1">
        <v>38406</v>
      </c>
      <c r="C2760" t="s">
        <v>16</v>
      </c>
      <c r="D2760" t="s">
        <v>321</v>
      </c>
      <c r="E2760" t="s">
        <v>322</v>
      </c>
      <c r="G2760" t="s">
        <v>19</v>
      </c>
      <c r="H2760" t="s">
        <v>206</v>
      </c>
      <c r="I2760" t="s">
        <v>21</v>
      </c>
      <c r="J2760" t="s">
        <v>22</v>
      </c>
      <c r="K2760">
        <v>110.8</v>
      </c>
      <c r="L2760">
        <v>153</v>
      </c>
      <c r="M2760" t="s">
        <v>323</v>
      </c>
      <c r="N2760">
        <v>210</v>
      </c>
      <c r="P2760" cm="1">
        <f t="array" ref="P2760">IF(Q2760&gt;0,INDEX(Q2760:Q24484,MATCH(TRUE,INDEX(Q2760:Q24484="",,),0)-1),"")</f>
        <v>10</v>
      </c>
      <c r="Q2760">
        <v>4</v>
      </c>
      <c r="R2760">
        <f t="shared" si="45"/>
        <v>0</v>
      </c>
    </row>
    <row r="2761" spans="1:18" x14ac:dyDescent="0.3">
      <c r="A2761" t="s">
        <v>266</v>
      </c>
      <c r="B2761" s="1">
        <v>38406</v>
      </c>
      <c r="C2761" t="s">
        <v>16</v>
      </c>
      <c r="D2761" t="s">
        <v>321</v>
      </c>
      <c r="E2761" t="s">
        <v>322</v>
      </c>
      <c r="G2761" t="s">
        <v>19</v>
      </c>
      <c r="H2761" t="s">
        <v>64</v>
      </c>
      <c r="I2761" t="s">
        <v>26</v>
      </c>
      <c r="J2761" t="s">
        <v>27</v>
      </c>
      <c r="K2761">
        <v>502</v>
      </c>
      <c r="L2761">
        <v>19.649999999999999</v>
      </c>
      <c r="M2761" t="s">
        <v>323</v>
      </c>
      <c r="N2761">
        <v>37.200000000000003</v>
      </c>
      <c r="P2761" cm="1">
        <f t="array" ref="P2761">IF(Q2761&gt;0,INDEX(Q2761:Q24485,MATCH(TRUE,INDEX(Q2761:Q24485="",,),0)-1),"")</f>
        <v>10</v>
      </c>
      <c r="Q2761">
        <v>4</v>
      </c>
      <c r="R2761">
        <f t="shared" si="45"/>
        <v>0</v>
      </c>
    </row>
    <row r="2762" spans="1:18" x14ac:dyDescent="0.3">
      <c r="A2762" t="s">
        <v>266</v>
      </c>
      <c r="B2762" s="1">
        <v>38406</v>
      </c>
      <c r="C2762" t="s">
        <v>16</v>
      </c>
      <c r="D2762" t="s">
        <v>321</v>
      </c>
      <c r="E2762" t="s">
        <v>322</v>
      </c>
      <c r="G2762" s="6" t="s">
        <v>29</v>
      </c>
      <c r="H2762" t="s">
        <v>206</v>
      </c>
      <c r="I2762" t="s">
        <v>26</v>
      </c>
      <c r="J2762" t="s">
        <v>27</v>
      </c>
      <c r="K2762">
        <v>18</v>
      </c>
      <c r="L2762">
        <v>7.75</v>
      </c>
      <c r="M2762" t="s">
        <v>323</v>
      </c>
      <c r="N2762">
        <v>7.75</v>
      </c>
      <c r="P2762" cm="1">
        <f t="array" ref="P2762">IF(Q2762&gt;0,INDEX(Q2762:Q24486,MATCH(TRUE,INDEX(Q2762:Q24486="",,),0)-1),"")</f>
        <v>10</v>
      </c>
      <c r="Q2762">
        <v>4</v>
      </c>
      <c r="R2762">
        <f t="shared" si="45"/>
        <v>0</v>
      </c>
    </row>
    <row r="2763" spans="1:18" x14ac:dyDescent="0.3">
      <c r="A2763" t="s">
        <v>266</v>
      </c>
      <c r="B2763" s="1">
        <v>38406</v>
      </c>
      <c r="C2763" t="s">
        <v>16</v>
      </c>
      <c r="D2763" t="s">
        <v>321</v>
      </c>
      <c r="E2763" t="s">
        <v>322</v>
      </c>
      <c r="G2763" s="6" t="s">
        <v>29</v>
      </c>
      <c r="H2763" t="s">
        <v>53</v>
      </c>
      <c r="I2763" t="s">
        <v>26</v>
      </c>
      <c r="J2763" t="s">
        <v>27</v>
      </c>
      <c r="K2763">
        <v>74</v>
      </c>
      <c r="L2763">
        <v>34.85</v>
      </c>
      <c r="M2763" t="s">
        <v>323</v>
      </c>
      <c r="N2763">
        <v>34.85</v>
      </c>
      <c r="P2763" cm="1">
        <f t="array" ref="P2763">IF(Q2763&gt;0,INDEX(Q2763:Q24487,MATCH(TRUE,INDEX(Q2763:Q24487="",,),0)-1),"")</f>
        <v>10</v>
      </c>
      <c r="Q2763">
        <v>4</v>
      </c>
      <c r="R2763">
        <f t="shared" si="45"/>
        <v>0</v>
      </c>
    </row>
    <row r="2764" spans="1:18" x14ac:dyDescent="0.3">
      <c r="A2764" t="s">
        <v>266</v>
      </c>
      <c r="B2764" s="1">
        <v>38406</v>
      </c>
      <c r="C2764" t="s">
        <v>16</v>
      </c>
      <c r="D2764" t="s">
        <v>321</v>
      </c>
      <c r="E2764" t="s">
        <v>322</v>
      </c>
      <c r="G2764" t="s">
        <v>19</v>
      </c>
      <c r="H2764" t="s">
        <v>194</v>
      </c>
      <c r="I2764" t="s">
        <v>21</v>
      </c>
      <c r="J2764" t="s">
        <v>22</v>
      </c>
      <c r="K2764">
        <v>48.5</v>
      </c>
      <c r="L2764">
        <v>447</v>
      </c>
      <c r="M2764" t="s">
        <v>324</v>
      </c>
      <c r="N2764">
        <v>672</v>
      </c>
      <c r="P2764" cm="1">
        <f t="array" ref="P2764">IF(Q2764&gt;0,INDEX(Q2764:Q24488,MATCH(TRUE,INDEX(Q2764:Q24488="",,),0)-1),"")</f>
        <v>10</v>
      </c>
      <c r="Q2764">
        <v>5</v>
      </c>
      <c r="R2764">
        <f t="shared" si="45"/>
        <v>0</v>
      </c>
    </row>
    <row r="2765" spans="1:18" x14ac:dyDescent="0.3">
      <c r="A2765" t="s">
        <v>266</v>
      </c>
      <c r="B2765" s="1">
        <v>38406</v>
      </c>
      <c r="C2765" t="s">
        <v>16</v>
      </c>
      <c r="D2765" t="s">
        <v>321</v>
      </c>
      <c r="E2765" t="s">
        <v>322</v>
      </c>
      <c r="G2765" t="s">
        <v>19</v>
      </c>
      <c r="H2765" t="s">
        <v>206</v>
      </c>
      <c r="I2765" t="s">
        <v>21</v>
      </c>
      <c r="J2765" t="s">
        <v>22</v>
      </c>
      <c r="K2765">
        <v>110.8</v>
      </c>
      <c r="L2765">
        <v>153</v>
      </c>
      <c r="M2765" t="s">
        <v>324</v>
      </c>
      <c r="N2765">
        <v>176</v>
      </c>
      <c r="P2765" cm="1">
        <f t="array" ref="P2765">IF(Q2765&gt;0,INDEX(Q2765:Q24489,MATCH(TRUE,INDEX(Q2765:Q24489="",,),0)-1),"")</f>
        <v>10</v>
      </c>
      <c r="Q2765">
        <v>5</v>
      </c>
      <c r="R2765">
        <f t="shared" si="45"/>
        <v>0</v>
      </c>
    </row>
    <row r="2766" spans="1:18" x14ac:dyDescent="0.3">
      <c r="A2766" t="s">
        <v>266</v>
      </c>
      <c r="B2766" s="1">
        <v>38406</v>
      </c>
      <c r="C2766" t="s">
        <v>16</v>
      </c>
      <c r="D2766" t="s">
        <v>321</v>
      </c>
      <c r="E2766" t="s">
        <v>322</v>
      </c>
      <c r="G2766" t="s">
        <v>19</v>
      </c>
      <c r="H2766" t="s">
        <v>64</v>
      </c>
      <c r="I2766" t="s">
        <v>26</v>
      </c>
      <c r="J2766" t="s">
        <v>27</v>
      </c>
      <c r="K2766">
        <v>502</v>
      </c>
      <c r="L2766">
        <v>19.649999999999999</v>
      </c>
      <c r="M2766" t="s">
        <v>324</v>
      </c>
      <c r="N2766">
        <v>57</v>
      </c>
      <c r="P2766" cm="1">
        <f t="array" ref="P2766">IF(Q2766&gt;0,INDEX(Q2766:Q24490,MATCH(TRUE,INDEX(Q2766:Q24490="",,),0)-1),"")</f>
        <v>10</v>
      </c>
      <c r="Q2766">
        <v>5</v>
      </c>
      <c r="R2766">
        <f t="shared" si="45"/>
        <v>0</v>
      </c>
    </row>
    <row r="2767" spans="1:18" x14ac:dyDescent="0.3">
      <c r="A2767" t="s">
        <v>266</v>
      </c>
      <c r="B2767" s="1">
        <v>38406</v>
      </c>
      <c r="C2767" t="s">
        <v>16</v>
      </c>
      <c r="D2767" t="s">
        <v>321</v>
      </c>
      <c r="E2767" t="s">
        <v>322</v>
      </c>
      <c r="G2767" s="6" t="s">
        <v>29</v>
      </c>
      <c r="H2767" t="s">
        <v>206</v>
      </c>
      <c r="I2767" t="s">
        <v>26</v>
      </c>
      <c r="J2767" t="s">
        <v>27</v>
      </c>
      <c r="K2767">
        <v>18</v>
      </c>
      <c r="L2767">
        <v>7.75</v>
      </c>
      <c r="M2767" t="s">
        <v>324</v>
      </c>
      <c r="N2767">
        <v>7.75</v>
      </c>
      <c r="P2767" cm="1">
        <f t="array" ref="P2767">IF(Q2767&gt;0,INDEX(Q2767:Q24491,MATCH(TRUE,INDEX(Q2767:Q24491="",,),0)-1),"")</f>
        <v>10</v>
      </c>
      <c r="Q2767">
        <v>5</v>
      </c>
      <c r="R2767">
        <f t="shared" si="45"/>
        <v>0</v>
      </c>
    </row>
    <row r="2768" spans="1:18" x14ac:dyDescent="0.3">
      <c r="A2768" t="s">
        <v>266</v>
      </c>
      <c r="B2768" s="1">
        <v>38406</v>
      </c>
      <c r="C2768" t="s">
        <v>16</v>
      </c>
      <c r="D2768" t="s">
        <v>321</v>
      </c>
      <c r="E2768" t="s">
        <v>322</v>
      </c>
      <c r="G2768" s="6" t="s">
        <v>29</v>
      </c>
      <c r="H2768" t="s">
        <v>53</v>
      </c>
      <c r="I2768" t="s">
        <v>26</v>
      </c>
      <c r="J2768" t="s">
        <v>27</v>
      </c>
      <c r="K2768">
        <v>74</v>
      </c>
      <c r="L2768">
        <v>34.85</v>
      </c>
      <c r="M2768" t="s">
        <v>324</v>
      </c>
      <c r="N2768">
        <v>34.85</v>
      </c>
      <c r="P2768" cm="1">
        <f t="array" ref="P2768">IF(Q2768&gt;0,INDEX(Q2768:Q24492,MATCH(TRUE,INDEX(Q2768:Q24492="",,),0)-1),"")</f>
        <v>10</v>
      </c>
      <c r="Q2768">
        <v>5</v>
      </c>
      <c r="R2768">
        <f t="shared" si="45"/>
        <v>0</v>
      </c>
    </row>
    <row r="2769" spans="1:18" x14ac:dyDescent="0.3">
      <c r="A2769" t="s">
        <v>266</v>
      </c>
      <c r="B2769" s="1">
        <v>38406</v>
      </c>
      <c r="C2769" t="s">
        <v>16</v>
      </c>
      <c r="D2769" t="s">
        <v>321</v>
      </c>
      <c r="E2769" t="s">
        <v>322</v>
      </c>
      <c r="G2769" t="s">
        <v>19</v>
      </c>
      <c r="H2769" t="s">
        <v>194</v>
      </c>
      <c r="I2769" t="s">
        <v>21</v>
      </c>
      <c r="J2769" t="s">
        <v>22</v>
      </c>
      <c r="K2769">
        <v>48.5</v>
      </c>
      <c r="L2769">
        <v>447</v>
      </c>
      <c r="M2769" t="s">
        <v>270</v>
      </c>
      <c r="N2769">
        <v>1015.5</v>
      </c>
      <c r="P2769" cm="1">
        <f t="array" ref="P2769">IF(Q2769&gt;0,INDEX(Q2769:Q24493,MATCH(TRUE,INDEX(Q2769:Q24493="",,),0)-1),"")</f>
        <v>10</v>
      </c>
      <c r="Q2769">
        <v>6</v>
      </c>
      <c r="R2769">
        <f t="shared" si="45"/>
        <v>0</v>
      </c>
    </row>
    <row r="2770" spans="1:18" x14ac:dyDescent="0.3">
      <c r="A2770" t="s">
        <v>266</v>
      </c>
      <c r="B2770" s="1">
        <v>38406</v>
      </c>
      <c r="C2770" t="s">
        <v>16</v>
      </c>
      <c r="D2770" t="s">
        <v>321</v>
      </c>
      <c r="E2770" t="s">
        <v>322</v>
      </c>
      <c r="G2770" t="s">
        <v>19</v>
      </c>
      <c r="H2770" t="s">
        <v>206</v>
      </c>
      <c r="I2770" t="s">
        <v>21</v>
      </c>
      <c r="J2770" t="s">
        <v>22</v>
      </c>
      <c r="K2770">
        <v>110.8</v>
      </c>
      <c r="L2770">
        <v>153</v>
      </c>
      <c r="M2770" t="s">
        <v>270</v>
      </c>
      <c r="N2770">
        <v>153</v>
      </c>
      <c r="P2770" cm="1">
        <f t="array" ref="P2770">IF(Q2770&gt;0,INDEX(Q2770:Q24494,MATCH(TRUE,INDEX(Q2770:Q24494="",,),0)-1),"")</f>
        <v>10</v>
      </c>
      <c r="Q2770">
        <v>6</v>
      </c>
      <c r="R2770">
        <f t="shared" si="45"/>
        <v>0</v>
      </c>
    </row>
    <row r="2771" spans="1:18" x14ac:dyDescent="0.3">
      <c r="A2771" t="s">
        <v>266</v>
      </c>
      <c r="B2771" s="1">
        <v>38406</v>
      </c>
      <c r="C2771" t="s">
        <v>16</v>
      </c>
      <c r="D2771" t="s">
        <v>321</v>
      </c>
      <c r="E2771" t="s">
        <v>322</v>
      </c>
      <c r="G2771" t="s">
        <v>19</v>
      </c>
      <c r="H2771" t="s">
        <v>64</v>
      </c>
      <c r="I2771" t="s">
        <v>26</v>
      </c>
      <c r="J2771" t="s">
        <v>27</v>
      </c>
      <c r="K2771">
        <v>502</v>
      </c>
      <c r="L2771">
        <v>19.649999999999999</v>
      </c>
      <c r="M2771" t="s">
        <v>270</v>
      </c>
      <c r="N2771">
        <v>19.649999999999999</v>
      </c>
      <c r="P2771" cm="1">
        <f t="array" ref="P2771">IF(Q2771&gt;0,INDEX(Q2771:Q24495,MATCH(TRUE,INDEX(Q2771:Q24495="",,),0)-1),"")</f>
        <v>10</v>
      </c>
      <c r="Q2771">
        <v>6</v>
      </c>
      <c r="R2771">
        <f t="shared" si="45"/>
        <v>0</v>
      </c>
    </row>
    <row r="2772" spans="1:18" x14ac:dyDescent="0.3">
      <c r="A2772" t="s">
        <v>266</v>
      </c>
      <c r="B2772" s="1">
        <v>38406</v>
      </c>
      <c r="C2772" t="s">
        <v>16</v>
      </c>
      <c r="D2772" t="s">
        <v>321</v>
      </c>
      <c r="E2772" t="s">
        <v>322</v>
      </c>
      <c r="G2772" s="6" t="s">
        <v>29</v>
      </c>
      <c r="H2772" t="s">
        <v>206</v>
      </c>
      <c r="I2772" t="s">
        <v>26</v>
      </c>
      <c r="J2772" t="s">
        <v>27</v>
      </c>
      <c r="K2772">
        <v>18</v>
      </c>
      <c r="L2772">
        <v>7.75</v>
      </c>
      <c r="M2772" t="s">
        <v>270</v>
      </c>
      <c r="N2772">
        <v>7.75</v>
      </c>
      <c r="P2772" cm="1">
        <f t="array" ref="P2772">IF(Q2772&gt;0,INDEX(Q2772:Q24496,MATCH(TRUE,INDEX(Q2772:Q24496="",,),0)-1),"")</f>
        <v>10</v>
      </c>
      <c r="Q2772">
        <v>6</v>
      </c>
      <c r="R2772">
        <f t="shared" si="45"/>
        <v>0</v>
      </c>
    </row>
    <row r="2773" spans="1:18" x14ac:dyDescent="0.3">
      <c r="A2773" t="s">
        <v>266</v>
      </c>
      <c r="B2773" s="1">
        <v>38406</v>
      </c>
      <c r="C2773" t="s">
        <v>16</v>
      </c>
      <c r="D2773" t="s">
        <v>321</v>
      </c>
      <c r="E2773" t="s">
        <v>322</v>
      </c>
      <c r="G2773" s="6" t="s">
        <v>29</v>
      </c>
      <c r="H2773" t="s">
        <v>53</v>
      </c>
      <c r="I2773" t="s">
        <v>26</v>
      </c>
      <c r="J2773" t="s">
        <v>27</v>
      </c>
      <c r="K2773">
        <v>74</v>
      </c>
      <c r="L2773">
        <v>34.85</v>
      </c>
      <c r="M2773" t="s">
        <v>270</v>
      </c>
      <c r="N2773">
        <v>34.85</v>
      </c>
      <c r="P2773" cm="1">
        <f t="array" ref="P2773">IF(Q2773&gt;0,INDEX(Q2773:Q24497,MATCH(TRUE,INDEX(Q2773:Q24497="",,),0)-1),"")</f>
        <v>10</v>
      </c>
      <c r="Q2773">
        <v>6</v>
      </c>
      <c r="R2773">
        <f t="shared" si="45"/>
        <v>0</v>
      </c>
    </row>
    <row r="2774" spans="1:18" x14ac:dyDescent="0.3">
      <c r="A2774" t="s">
        <v>266</v>
      </c>
      <c r="B2774" s="1">
        <v>38406</v>
      </c>
      <c r="C2774" t="s">
        <v>16</v>
      </c>
      <c r="D2774" t="s">
        <v>321</v>
      </c>
      <c r="E2774" t="s">
        <v>322</v>
      </c>
      <c r="G2774" t="s">
        <v>19</v>
      </c>
      <c r="H2774" t="s">
        <v>194</v>
      </c>
      <c r="I2774" t="s">
        <v>21</v>
      </c>
      <c r="J2774" t="s">
        <v>22</v>
      </c>
      <c r="K2774">
        <v>48.5</v>
      </c>
      <c r="L2774">
        <v>447</v>
      </c>
      <c r="M2774" t="s">
        <v>325</v>
      </c>
      <c r="N2774">
        <v>797</v>
      </c>
      <c r="P2774" cm="1">
        <f t="array" ref="P2774">IF(Q2774&gt;0,INDEX(Q2774:Q24498,MATCH(TRUE,INDEX(Q2774:Q24498="",,),0)-1),"")</f>
        <v>10</v>
      </c>
      <c r="Q2774">
        <v>7</v>
      </c>
      <c r="R2774">
        <f t="shared" si="45"/>
        <v>0</v>
      </c>
    </row>
    <row r="2775" spans="1:18" x14ac:dyDescent="0.3">
      <c r="A2775" t="s">
        <v>266</v>
      </c>
      <c r="B2775" s="1">
        <v>38406</v>
      </c>
      <c r="C2775" t="s">
        <v>16</v>
      </c>
      <c r="D2775" t="s">
        <v>321</v>
      </c>
      <c r="E2775" t="s">
        <v>322</v>
      </c>
      <c r="G2775" t="s">
        <v>19</v>
      </c>
      <c r="H2775" t="s">
        <v>206</v>
      </c>
      <c r="I2775" t="s">
        <v>21</v>
      </c>
      <c r="J2775" t="s">
        <v>22</v>
      </c>
      <c r="K2775">
        <v>110.8</v>
      </c>
      <c r="L2775">
        <v>153</v>
      </c>
      <c r="M2775" t="s">
        <v>325</v>
      </c>
      <c r="N2775">
        <v>160</v>
      </c>
      <c r="P2775" cm="1">
        <f t="array" ref="P2775">IF(Q2775&gt;0,INDEX(Q2775:Q24499,MATCH(TRUE,INDEX(Q2775:Q24499="",,),0)-1),"")</f>
        <v>10</v>
      </c>
      <c r="Q2775">
        <v>7</v>
      </c>
      <c r="R2775">
        <f t="shared" si="45"/>
        <v>0</v>
      </c>
    </row>
    <row r="2776" spans="1:18" x14ac:dyDescent="0.3">
      <c r="A2776" t="s">
        <v>266</v>
      </c>
      <c r="B2776" s="1">
        <v>38406</v>
      </c>
      <c r="C2776" t="s">
        <v>16</v>
      </c>
      <c r="D2776" t="s">
        <v>321</v>
      </c>
      <c r="E2776" t="s">
        <v>322</v>
      </c>
      <c r="G2776" t="s">
        <v>19</v>
      </c>
      <c r="H2776" t="s">
        <v>64</v>
      </c>
      <c r="I2776" t="s">
        <v>26</v>
      </c>
      <c r="J2776" t="s">
        <v>27</v>
      </c>
      <c r="K2776">
        <v>502</v>
      </c>
      <c r="L2776">
        <v>19.649999999999999</v>
      </c>
      <c r="M2776" t="s">
        <v>325</v>
      </c>
      <c r="N2776">
        <v>22.65</v>
      </c>
      <c r="P2776" cm="1">
        <f t="array" ref="P2776">IF(Q2776&gt;0,INDEX(Q2776:Q24500,MATCH(TRUE,INDEX(Q2776:Q24500="",,),0)-1),"")</f>
        <v>10</v>
      </c>
      <c r="Q2776">
        <v>7</v>
      </c>
      <c r="R2776">
        <f t="shared" si="45"/>
        <v>0</v>
      </c>
    </row>
    <row r="2777" spans="1:18" x14ac:dyDescent="0.3">
      <c r="A2777" t="s">
        <v>266</v>
      </c>
      <c r="B2777" s="1">
        <v>38406</v>
      </c>
      <c r="C2777" t="s">
        <v>16</v>
      </c>
      <c r="D2777" t="s">
        <v>321</v>
      </c>
      <c r="E2777" t="s">
        <v>322</v>
      </c>
      <c r="G2777" s="6" t="s">
        <v>29</v>
      </c>
      <c r="H2777" t="s">
        <v>206</v>
      </c>
      <c r="I2777" t="s">
        <v>26</v>
      </c>
      <c r="J2777" t="s">
        <v>27</v>
      </c>
      <c r="K2777">
        <v>18</v>
      </c>
      <c r="L2777">
        <v>7.75</v>
      </c>
      <c r="M2777" t="s">
        <v>325</v>
      </c>
      <c r="N2777">
        <v>7.75</v>
      </c>
      <c r="P2777" cm="1">
        <f t="array" ref="P2777">IF(Q2777&gt;0,INDEX(Q2777:Q24501,MATCH(TRUE,INDEX(Q2777:Q24501="",,),0)-1),"")</f>
        <v>10</v>
      </c>
      <c r="Q2777">
        <v>7</v>
      </c>
      <c r="R2777">
        <f t="shared" si="45"/>
        <v>0</v>
      </c>
    </row>
    <row r="2778" spans="1:18" x14ac:dyDescent="0.3">
      <c r="A2778" t="s">
        <v>266</v>
      </c>
      <c r="B2778" s="1">
        <v>38406</v>
      </c>
      <c r="C2778" t="s">
        <v>16</v>
      </c>
      <c r="D2778" t="s">
        <v>321</v>
      </c>
      <c r="E2778" t="s">
        <v>322</v>
      </c>
      <c r="G2778" s="6" t="s">
        <v>29</v>
      </c>
      <c r="H2778" t="s">
        <v>53</v>
      </c>
      <c r="I2778" t="s">
        <v>26</v>
      </c>
      <c r="J2778" t="s">
        <v>27</v>
      </c>
      <c r="K2778">
        <v>74</v>
      </c>
      <c r="L2778">
        <v>34.85</v>
      </c>
      <c r="M2778" t="s">
        <v>325</v>
      </c>
      <c r="N2778">
        <v>34.85</v>
      </c>
      <c r="P2778" cm="1">
        <f t="array" ref="P2778">IF(Q2778&gt;0,INDEX(Q2778:Q24502,MATCH(TRUE,INDEX(Q2778:Q24502="",,),0)-1),"")</f>
        <v>10</v>
      </c>
      <c r="Q2778">
        <v>7</v>
      </c>
      <c r="R2778">
        <f t="shared" si="45"/>
        <v>0</v>
      </c>
    </row>
    <row r="2779" spans="1:18" x14ac:dyDescent="0.3">
      <c r="A2779" t="s">
        <v>266</v>
      </c>
      <c r="B2779" s="1">
        <v>38406</v>
      </c>
      <c r="C2779" t="s">
        <v>16</v>
      </c>
      <c r="D2779" t="s">
        <v>321</v>
      </c>
      <c r="E2779" t="s">
        <v>322</v>
      </c>
      <c r="G2779" t="s">
        <v>19</v>
      </c>
      <c r="H2779" t="s">
        <v>194</v>
      </c>
      <c r="I2779" t="s">
        <v>21</v>
      </c>
      <c r="J2779" t="s">
        <v>22</v>
      </c>
      <c r="K2779">
        <v>48.5</v>
      </c>
      <c r="L2779">
        <v>447</v>
      </c>
      <c r="M2779" t="s">
        <v>306</v>
      </c>
      <c r="N2779">
        <v>520</v>
      </c>
      <c r="P2779" cm="1">
        <f t="array" ref="P2779">IF(Q2779&gt;0,INDEX(Q2779:Q24503,MATCH(TRUE,INDEX(Q2779:Q24503="",,),0)-1),"")</f>
        <v>10</v>
      </c>
      <c r="Q2779">
        <v>8</v>
      </c>
      <c r="R2779">
        <f t="shared" si="45"/>
        <v>0</v>
      </c>
    </row>
    <row r="2780" spans="1:18" x14ac:dyDescent="0.3">
      <c r="A2780" t="s">
        <v>266</v>
      </c>
      <c r="B2780" s="1">
        <v>38406</v>
      </c>
      <c r="C2780" t="s">
        <v>16</v>
      </c>
      <c r="D2780" t="s">
        <v>321</v>
      </c>
      <c r="E2780" t="s">
        <v>322</v>
      </c>
      <c r="G2780" t="s">
        <v>19</v>
      </c>
      <c r="H2780" t="s">
        <v>206</v>
      </c>
      <c r="I2780" t="s">
        <v>21</v>
      </c>
      <c r="J2780" t="s">
        <v>22</v>
      </c>
      <c r="K2780">
        <v>110.8</v>
      </c>
      <c r="L2780">
        <v>153</v>
      </c>
      <c r="M2780" t="s">
        <v>306</v>
      </c>
      <c r="N2780">
        <v>238</v>
      </c>
      <c r="P2780" cm="1">
        <f t="array" ref="P2780">IF(Q2780&gt;0,INDEX(Q2780:Q24504,MATCH(TRUE,INDEX(Q2780:Q24504="",,),0)-1),"")</f>
        <v>10</v>
      </c>
      <c r="Q2780">
        <v>8</v>
      </c>
      <c r="R2780">
        <f t="shared" si="45"/>
        <v>0</v>
      </c>
    </row>
    <row r="2781" spans="1:18" x14ac:dyDescent="0.3">
      <c r="A2781" t="s">
        <v>266</v>
      </c>
      <c r="B2781" s="1">
        <v>38406</v>
      </c>
      <c r="C2781" t="s">
        <v>16</v>
      </c>
      <c r="D2781" t="s">
        <v>321</v>
      </c>
      <c r="E2781" t="s">
        <v>322</v>
      </c>
      <c r="G2781" t="s">
        <v>19</v>
      </c>
      <c r="H2781" t="s">
        <v>64</v>
      </c>
      <c r="I2781" t="s">
        <v>26</v>
      </c>
      <c r="J2781" t="s">
        <v>27</v>
      </c>
      <c r="K2781">
        <v>502</v>
      </c>
      <c r="L2781">
        <v>19.649999999999999</v>
      </c>
      <c r="M2781" t="s">
        <v>306</v>
      </c>
      <c r="N2781">
        <v>29.6</v>
      </c>
      <c r="P2781" cm="1">
        <f t="array" ref="P2781">IF(Q2781&gt;0,INDEX(Q2781:Q24505,MATCH(TRUE,INDEX(Q2781:Q24505="",,),0)-1),"")</f>
        <v>10</v>
      </c>
      <c r="Q2781">
        <v>8</v>
      </c>
      <c r="R2781">
        <f t="shared" si="45"/>
        <v>0</v>
      </c>
    </row>
    <row r="2782" spans="1:18" x14ac:dyDescent="0.3">
      <c r="A2782" t="s">
        <v>266</v>
      </c>
      <c r="B2782" s="1">
        <v>38406</v>
      </c>
      <c r="C2782" t="s">
        <v>16</v>
      </c>
      <c r="D2782" t="s">
        <v>321</v>
      </c>
      <c r="E2782" t="s">
        <v>322</v>
      </c>
      <c r="G2782" s="6" t="s">
        <v>29</v>
      </c>
      <c r="H2782" t="s">
        <v>206</v>
      </c>
      <c r="I2782" t="s">
        <v>26</v>
      </c>
      <c r="J2782" t="s">
        <v>27</v>
      </c>
      <c r="K2782">
        <v>18</v>
      </c>
      <c r="L2782">
        <v>7.75</v>
      </c>
      <c r="M2782" t="s">
        <v>306</v>
      </c>
      <c r="N2782">
        <v>7.75</v>
      </c>
      <c r="P2782" cm="1">
        <f t="array" ref="P2782">IF(Q2782&gt;0,INDEX(Q2782:Q24506,MATCH(TRUE,INDEX(Q2782:Q24506="",,),0)-1),"")</f>
        <v>10</v>
      </c>
      <c r="Q2782">
        <v>8</v>
      </c>
      <c r="R2782">
        <f t="shared" si="45"/>
        <v>0</v>
      </c>
    </row>
    <row r="2783" spans="1:18" x14ac:dyDescent="0.3">
      <c r="A2783" t="s">
        <v>266</v>
      </c>
      <c r="B2783" s="1">
        <v>38406</v>
      </c>
      <c r="C2783" t="s">
        <v>16</v>
      </c>
      <c r="D2783" t="s">
        <v>321</v>
      </c>
      <c r="E2783" t="s">
        <v>322</v>
      </c>
      <c r="G2783" s="6" t="s">
        <v>29</v>
      </c>
      <c r="H2783" t="s">
        <v>53</v>
      </c>
      <c r="I2783" t="s">
        <v>26</v>
      </c>
      <c r="J2783" t="s">
        <v>27</v>
      </c>
      <c r="K2783">
        <v>74</v>
      </c>
      <c r="L2783">
        <v>34.85</v>
      </c>
      <c r="M2783" t="s">
        <v>306</v>
      </c>
      <c r="N2783">
        <v>34.85</v>
      </c>
      <c r="P2783" cm="1">
        <f t="array" ref="P2783">IF(Q2783&gt;0,INDEX(Q2783:Q24507,MATCH(TRUE,INDEX(Q2783:Q24507="",,),0)-1),"")</f>
        <v>10</v>
      </c>
      <c r="Q2783">
        <v>8</v>
      </c>
      <c r="R2783">
        <f t="shared" si="45"/>
        <v>0</v>
      </c>
    </row>
    <row r="2784" spans="1:18" x14ac:dyDescent="0.3">
      <c r="A2784" t="s">
        <v>266</v>
      </c>
      <c r="B2784" s="1">
        <v>38406</v>
      </c>
      <c r="C2784" t="s">
        <v>16</v>
      </c>
      <c r="D2784" t="s">
        <v>321</v>
      </c>
      <c r="E2784" t="s">
        <v>322</v>
      </c>
      <c r="G2784" t="s">
        <v>19</v>
      </c>
      <c r="H2784" t="s">
        <v>194</v>
      </c>
      <c r="I2784" t="s">
        <v>21</v>
      </c>
      <c r="J2784" t="s">
        <v>22</v>
      </c>
      <c r="K2784">
        <v>48.5</v>
      </c>
      <c r="L2784">
        <v>447</v>
      </c>
      <c r="M2784" t="s">
        <v>326</v>
      </c>
      <c r="N2784">
        <v>610</v>
      </c>
      <c r="P2784" cm="1">
        <f t="array" ref="P2784">IF(Q2784&gt;0,INDEX(Q2784:Q24508,MATCH(TRUE,INDEX(Q2784:Q24508="",,),0)-1),"")</f>
        <v>10</v>
      </c>
      <c r="Q2784">
        <v>9</v>
      </c>
      <c r="R2784">
        <f t="shared" si="45"/>
        <v>0</v>
      </c>
    </row>
    <row r="2785" spans="1:18" x14ac:dyDescent="0.3">
      <c r="A2785" t="s">
        <v>266</v>
      </c>
      <c r="B2785" s="1">
        <v>38406</v>
      </c>
      <c r="C2785" t="s">
        <v>16</v>
      </c>
      <c r="D2785" t="s">
        <v>321</v>
      </c>
      <c r="E2785" t="s">
        <v>322</v>
      </c>
      <c r="G2785" t="s">
        <v>19</v>
      </c>
      <c r="H2785" t="s">
        <v>206</v>
      </c>
      <c r="I2785" t="s">
        <v>21</v>
      </c>
      <c r="J2785" t="s">
        <v>22</v>
      </c>
      <c r="K2785">
        <v>110.8</v>
      </c>
      <c r="L2785">
        <v>153</v>
      </c>
      <c r="M2785" t="s">
        <v>326</v>
      </c>
      <c r="N2785">
        <v>200</v>
      </c>
      <c r="P2785" cm="1">
        <f t="array" ref="P2785">IF(Q2785&gt;0,INDEX(Q2785:Q24509,MATCH(TRUE,INDEX(Q2785:Q24509="",,),0)-1),"")</f>
        <v>10</v>
      </c>
      <c r="Q2785">
        <v>9</v>
      </c>
      <c r="R2785">
        <f t="shared" si="45"/>
        <v>0</v>
      </c>
    </row>
    <row r="2786" spans="1:18" x14ac:dyDescent="0.3">
      <c r="A2786" t="s">
        <v>266</v>
      </c>
      <c r="B2786" s="1">
        <v>38406</v>
      </c>
      <c r="C2786" t="s">
        <v>16</v>
      </c>
      <c r="D2786" t="s">
        <v>321</v>
      </c>
      <c r="E2786" t="s">
        <v>322</v>
      </c>
      <c r="G2786" t="s">
        <v>19</v>
      </c>
      <c r="H2786" t="s">
        <v>64</v>
      </c>
      <c r="I2786" t="s">
        <v>26</v>
      </c>
      <c r="J2786" t="s">
        <v>27</v>
      </c>
      <c r="K2786">
        <v>502</v>
      </c>
      <c r="L2786">
        <v>19.649999999999999</v>
      </c>
      <c r="M2786" t="s">
        <v>326</v>
      </c>
      <c r="N2786">
        <v>28</v>
      </c>
      <c r="P2786" cm="1">
        <f t="array" ref="P2786">IF(Q2786&gt;0,INDEX(Q2786:Q24510,MATCH(TRUE,INDEX(Q2786:Q24510="",,),0)-1),"")</f>
        <v>10</v>
      </c>
      <c r="Q2786">
        <v>9</v>
      </c>
      <c r="R2786">
        <f t="shared" si="45"/>
        <v>0</v>
      </c>
    </row>
    <row r="2787" spans="1:18" x14ac:dyDescent="0.3">
      <c r="A2787" t="s">
        <v>266</v>
      </c>
      <c r="B2787" s="1">
        <v>38406</v>
      </c>
      <c r="C2787" t="s">
        <v>16</v>
      </c>
      <c r="D2787" t="s">
        <v>321</v>
      </c>
      <c r="E2787" t="s">
        <v>322</v>
      </c>
      <c r="G2787" s="6" t="s">
        <v>29</v>
      </c>
      <c r="H2787" t="s">
        <v>206</v>
      </c>
      <c r="I2787" t="s">
        <v>26</v>
      </c>
      <c r="J2787" t="s">
        <v>27</v>
      </c>
      <c r="K2787">
        <v>18</v>
      </c>
      <c r="L2787">
        <v>7.75</v>
      </c>
      <c r="M2787" t="s">
        <v>326</v>
      </c>
      <c r="N2787">
        <v>7.75</v>
      </c>
      <c r="P2787" cm="1">
        <f t="array" ref="P2787">IF(Q2787&gt;0,INDEX(Q2787:Q24511,MATCH(TRUE,INDEX(Q2787:Q24511="",,),0)-1),"")</f>
        <v>10</v>
      </c>
      <c r="Q2787">
        <v>9</v>
      </c>
      <c r="R2787">
        <f t="shared" si="45"/>
        <v>0</v>
      </c>
    </row>
    <row r="2788" spans="1:18" x14ac:dyDescent="0.3">
      <c r="A2788" t="s">
        <v>266</v>
      </c>
      <c r="B2788" s="1">
        <v>38406</v>
      </c>
      <c r="C2788" t="s">
        <v>16</v>
      </c>
      <c r="D2788" t="s">
        <v>321</v>
      </c>
      <c r="E2788" t="s">
        <v>322</v>
      </c>
      <c r="G2788" s="6" t="s">
        <v>29</v>
      </c>
      <c r="H2788" t="s">
        <v>53</v>
      </c>
      <c r="I2788" t="s">
        <v>26</v>
      </c>
      <c r="J2788" t="s">
        <v>27</v>
      </c>
      <c r="K2788">
        <v>74</v>
      </c>
      <c r="L2788">
        <v>34.85</v>
      </c>
      <c r="M2788" t="s">
        <v>326</v>
      </c>
      <c r="N2788">
        <v>34.85</v>
      </c>
      <c r="P2788" cm="1">
        <f t="array" ref="P2788">IF(Q2788&gt;0,INDEX(Q2788:Q24512,MATCH(TRUE,INDEX(Q2788:Q24512="",,),0)-1),"")</f>
        <v>10</v>
      </c>
      <c r="Q2788">
        <v>9</v>
      </c>
      <c r="R2788">
        <f t="shared" si="45"/>
        <v>0</v>
      </c>
    </row>
    <row r="2789" spans="1:18" x14ac:dyDescent="0.3">
      <c r="A2789" t="s">
        <v>266</v>
      </c>
      <c r="B2789" s="1">
        <v>38406</v>
      </c>
      <c r="C2789" t="s">
        <v>16</v>
      </c>
      <c r="D2789" t="s">
        <v>321</v>
      </c>
      <c r="E2789" t="s">
        <v>322</v>
      </c>
      <c r="G2789" t="s">
        <v>19</v>
      </c>
      <c r="H2789" t="s">
        <v>194</v>
      </c>
      <c r="I2789" t="s">
        <v>21</v>
      </c>
      <c r="J2789" t="s">
        <v>22</v>
      </c>
      <c r="K2789">
        <v>48.5</v>
      </c>
      <c r="L2789">
        <v>447</v>
      </c>
      <c r="M2789" t="s">
        <v>327</v>
      </c>
      <c r="N2789">
        <v>448</v>
      </c>
      <c r="P2789" cm="1">
        <f t="array" ref="P2789">IF(Q2789&gt;0,INDEX(Q2789:Q24513,MATCH(TRUE,INDEX(Q2789:Q24513="",,),0)-1),"")</f>
        <v>10</v>
      </c>
      <c r="Q2789">
        <v>10</v>
      </c>
      <c r="R2789">
        <f t="shared" si="45"/>
        <v>0</v>
      </c>
    </row>
    <row r="2790" spans="1:18" x14ac:dyDescent="0.3">
      <c r="A2790" t="s">
        <v>266</v>
      </c>
      <c r="B2790" s="1">
        <v>38406</v>
      </c>
      <c r="C2790" t="s">
        <v>16</v>
      </c>
      <c r="D2790" t="s">
        <v>321</v>
      </c>
      <c r="E2790" t="s">
        <v>322</v>
      </c>
      <c r="G2790" t="s">
        <v>19</v>
      </c>
      <c r="H2790" t="s">
        <v>206</v>
      </c>
      <c r="I2790" t="s">
        <v>21</v>
      </c>
      <c r="J2790" t="s">
        <v>22</v>
      </c>
      <c r="K2790">
        <v>110.8</v>
      </c>
      <c r="L2790">
        <v>153</v>
      </c>
      <c r="M2790" t="s">
        <v>327</v>
      </c>
      <c r="N2790">
        <v>153</v>
      </c>
      <c r="P2790" cm="1">
        <f t="array" ref="P2790">IF(Q2790&gt;0,INDEX(Q2790:Q24514,MATCH(TRUE,INDEX(Q2790:Q24514="",,),0)-1),"")</f>
        <v>10</v>
      </c>
      <c r="Q2790">
        <v>10</v>
      </c>
      <c r="R2790">
        <f t="shared" si="45"/>
        <v>0</v>
      </c>
    </row>
    <row r="2791" spans="1:18" x14ac:dyDescent="0.3">
      <c r="A2791" t="s">
        <v>266</v>
      </c>
      <c r="B2791" s="1">
        <v>38406</v>
      </c>
      <c r="C2791" t="s">
        <v>16</v>
      </c>
      <c r="D2791" t="s">
        <v>321</v>
      </c>
      <c r="E2791" t="s">
        <v>322</v>
      </c>
      <c r="G2791" t="s">
        <v>19</v>
      </c>
      <c r="H2791" t="s">
        <v>64</v>
      </c>
      <c r="I2791" t="s">
        <v>26</v>
      </c>
      <c r="J2791" t="s">
        <v>27</v>
      </c>
      <c r="K2791">
        <v>502</v>
      </c>
      <c r="L2791">
        <v>19.649999999999999</v>
      </c>
      <c r="M2791" t="s">
        <v>327</v>
      </c>
      <c r="N2791">
        <v>20</v>
      </c>
      <c r="P2791" cm="1">
        <f t="array" ref="P2791">IF(Q2791&gt;0,INDEX(Q2791:Q24515,MATCH(TRUE,INDEX(Q2791:Q24515="",,),0)-1),"")</f>
        <v>10</v>
      </c>
      <c r="Q2791">
        <v>10</v>
      </c>
      <c r="R2791">
        <f t="shared" si="45"/>
        <v>0</v>
      </c>
    </row>
    <row r="2792" spans="1:18" x14ac:dyDescent="0.3">
      <c r="A2792" t="s">
        <v>266</v>
      </c>
      <c r="B2792" s="1">
        <v>38406</v>
      </c>
      <c r="C2792" t="s">
        <v>16</v>
      </c>
      <c r="D2792" t="s">
        <v>321</v>
      </c>
      <c r="E2792" t="s">
        <v>322</v>
      </c>
      <c r="G2792" s="6" t="s">
        <v>29</v>
      </c>
      <c r="H2792" t="s">
        <v>206</v>
      </c>
      <c r="I2792" t="s">
        <v>26</v>
      </c>
      <c r="J2792" t="s">
        <v>27</v>
      </c>
      <c r="K2792">
        <v>18</v>
      </c>
      <c r="L2792">
        <v>7.75</v>
      </c>
      <c r="M2792" t="s">
        <v>327</v>
      </c>
      <c r="N2792">
        <v>7.75</v>
      </c>
      <c r="P2792" cm="1">
        <f t="array" ref="P2792">IF(Q2792&gt;0,INDEX(Q2792:Q24516,MATCH(TRUE,INDEX(Q2792:Q24516="",,),0)-1),"")</f>
        <v>10</v>
      </c>
      <c r="Q2792">
        <v>10</v>
      </c>
      <c r="R2792">
        <f t="shared" si="45"/>
        <v>0</v>
      </c>
    </row>
    <row r="2793" spans="1:18" x14ac:dyDescent="0.3">
      <c r="A2793" t="s">
        <v>266</v>
      </c>
      <c r="B2793" s="1">
        <v>38406</v>
      </c>
      <c r="C2793" t="s">
        <v>16</v>
      </c>
      <c r="D2793" t="s">
        <v>321</v>
      </c>
      <c r="E2793" t="s">
        <v>322</v>
      </c>
      <c r="G2793" s="6" t="s">
        <v>29</v>
      </c>
      <c r="H2793" t="s">
        <v>53</v>
      </c>
      <c r="I2793" t="s">
        <v>26</v>
      </c>
      <c r="J2793" t="s">
        <v>27</v>
      </c>
      <c r="K2793">
        <v>74</v>
      </c>
      <c r="L2793">
        <v>34.85</v>
      </c>
      <c r="M2793" t="s">
        <v>327</v>
      </c>
      <c r="N2793">
        <v>34.85</v>
      </c>
      <c r="P2793" cm="1">
        <f t="array" ref="P2793">IF(Q2793&gt;0,INDEX(Q2793:Q24517,MATCH(TRUE,INDEX(Q2793:Q24517="",,),0)-1),"")</f>
        <v>10</v>
      </c>
      <c r="Q2793">
        <v>10</v>
      </c>
      <c r="R2793">
        <f t="shared" si="45"/>
        <v>0</v>
      </c>
    </row>
    <row r="2794" spans="1:18" x14ac:dyDescent="0.3">
      <c r="P2794" t="str" cm="1">
        <f t="array" ref="P2794">IF(Q2794&gt;0,INDEX(Q2794:Q24518,MATCH(TRUE,INDEX(Q2794:Q24518="",,),0)-1),"")</f>
        <v/>
      </c>
      <c r="R2794" t="str">
        <f t="shared" si="45"/>
        <v/>
      </c>
    </row>
    <row r="2795" spans="1:18" x14ac:dyDescent="0.3">
      <c r="A2795" t="s">
        <v>266</v>
      </c>
      <c r="B2795" s="1">
        <v>38406</v>
      </c>
      <c r="C2795" t="s">
        <v>16</v>
      </c>
      <c r="D2795" t="s">
        <v>328</v>
      </c>
      <c r="E2795" t="s">
        <v>329</v>
      </c>
      <c r="G2795" t="s">
        <v>19</v>
      </c>
      <c r="H2795" t="s">
        <v>53</v>
      </c>
      <c r="I2795" t="s">
        <v>26</v>
      </c>
      <c r="J2795" t="s">
        <v>27</v>
      </c>
      <c r="K2795">
        <v>127</v>
      </c>
      <c r="L2795">
        <v>31.2</v>
      </c>
      <c r="M2795" t="s">
        <v>220</v>
      </c>
      <c r="N2795">
        <v>159.06</v>
      </c>
      <c r="O2795" t="s">
        <v>24</v>
      </c>
      <c r="P2795" cm="1">
        <f t="array" ref="P2795">IF(Q2795&gt;0,INDEX(Q2795:Q24519,MATCH(TRUE,INDEX(Q2795:Q24519="",,),0)-1),"")</f>
        <v>6</v>
      </c>
      <c r="Q2795">
        <v>1</v>
      </c>
      <c r="R2795">
        <f t="shared" si="45"/>
        <v>0</v>
      </c>
    </row>
    <row r="2796" spans="1:18" x14ac:dyDescent="0.3">
      <c r="A2796" t="s">
        <v>266</v>
      </c>
      <c r="B2796" s="1">
        <v>38406</v>
      </c>
      <c r="C2796" t="s">
        <v>16</v>
      </c>
      <c r="D2796" t="s">
        <v>328</v>
      </c>
      <c r="E2796" t="s">
        <v>329</v>
      </c>
      <c r="G2796" t="s">
        <v>19</v>
      </c>
      <c r="H2796" t="s">
        <v>41</v>
      </c>
      <c r="I2796" t="s">
        <v>26</v>
      </c>
      <c r="J2796" t="s">
        <v>27</v>
      </c>
      <c r="K2796">
        <v>161</v>
      </c>
      <c r="L2796">
        <v>36.75</v>
      </c>
      <c r="M2796" t="s">
        <v>220</v>
      </c>
      <c r="N2796">
        <v>36.75</v>
      </c>
      <c r="O2796" t="s">
        <v>24</v>
      </c>
      <c r="P2796" cm="1">
        <f t="array" ref="P2796">IF(Q2796&gt;0,INDEX(Q2796:Q24520,MATCH(TRUE,INDEX(Q2796:Q24520="",,),0)-1),"")</f>
        <v>6</v>
      </c>
      <c r="Q2796">
        <v>1</v>
      </c>
      <c r="R2796">
        <f t="shared" si="45"/>
        <v>0</v>
      </c>
    </row>
    <row r="2797" spans="1:18" x14ac:dyDescent="0.3">
      <c r="A2797" t="s">
        <v>266</v>
      </c>
      <c r="B2797" s="1">
        <v>38406</v>
      </c>
      <c r="C2797" t="s">
        <v>16</v>
      </c>
      <c r="D2797" t="s">
        <v>328</v>
      </c>
      <c r="E2797" t="s">
        <v>329</v>
      </c>
      <c r="G2797" t="s">
        <v>19</v>
      </c>
      <c r="H2797" t="s">
        <v>28</v>
      </c>
      <c r="I2797" t="s">
        <v>26</v>
      </c>
      <c r="J2797" t="s">
        <v>27</v>
      </c>
      <c r="K2797">
        <v>350</v>
      </c>
      <c r="L2797">
        <v>51</v>
      </c>
      <c r="M2797" t="s">
        <v>220</v>
      </c>
      <c r="N2797">
        <v>51</v>
      </c>
      <c r="O2797" t="s">
        <v>24</v>
      </c>
      <c r="P2797" cm="1">
        <f t="array" ref="P2797">IF(Q2797&gt;0,INDEX(Q2797:Q24521,MATCH(TRUE,INDEX(Q2797:Q24521="",,),0)-1),"")</f>
        <v>6</v>
      </c>
      <c r="Q2797">
        <v>1</v>
      </c>
      <c r="R2797">
        <f t="shared" si="45"/>
        <v>0</v>
      </c>
    </row>
    <row r="2798" spans="1:18" x14ac:dyDescent="0.3">
      <c r="A2798" t="s">
        <v>266</v>
      </c>
      <c r="B2798" s="1">
        <v>38406</v>
      </c>
      <c r="C2798" t="s">
        <v>16</v>
      </c>
      <c r="D2798" t="s">
        <v>328</v>
      </c>
      <c r="E2798" t="s">
        <v>329</v>
      </c>
      <c r="G2798" s="6" t="s">
        <v>29</v>
      </c>
      <c r="H2798" t="s">
        <v>70</v>
      </c>
      <c r="I2798" t="s">
        <v>26</v>
      </c>
      <c r="J2798" t="s">
        <v>27</v>
      </c>
      <c r="K2798">
        <v>6</v>
      </c>
      <c r="L2798">
        <v>30.9</v>
      </c>
      <c r="M2798" t="s">
        <v>220</v>
      </c>
      <c r="N2798">
        <v>30.9</v>
      </c>
      <c r="O2798" t="s">
        <v>24</v>
      </c>
      <c r="P2798" cm="1">
        <f t="array" ref="P2798">IF(Q2798&gt;0,INDEX(Q2798:Q24522,MATCH(TRUE,INDEX(Q2798:Q24522="",,),0)-1),"")</f>
        <v>6</v>
      </c>
      <c r="Q2798">
        <v>1</v>
      </c>
      <c r="R2798">
        <f t="shared" si="45"/>
        <v>0</v>
      </c>
    </row>
    <row r="2799" spans="1:18" x14ac:dyDescent="0.3">
      <c r="A2799" t="s">
        <v>266</v>
      </c>
      <c r="B2799" s="1">
        <v>38406</v>
      </c>
      <c r="C2799" t="s">
        <v>16</v>
      </c>
      <c r="D2799" t="s">
        <v>328</v>
      </c>
      <c r="E2799" t="s">
        <v>329</v>
      </c>
      <c r="G2799" s="6" t="s">
        <v>29</v>
      </c>
      <c r="H2799" t="s">
        <v>64</v>
      </c>
      <c r="I2799" t="s">
        <v>26</v>
      </c>
      <c r="J2799" t="s">
        <v>27</v>
      </c>
      <c r="K2799">
        <v>25</v>
      </c>
      <c r="L2799">
        <v>17.600000000000001</v>
      </c>
      <c r="M2799" t="s">
        <v>220</v>
      </c>
      <c r="N2799">
        <v>17.600000000000001</v>
      </c>
      <c r="O2799" t="s">
        <v>24</v>
      </c>
      <c r="P2799" cm="1">
        <f t="array" ref="P2799">IF(Q2799&gt;0,INDEX(Q2799:Q24523,MATCH(TRUE,INDEX(Q2799:Q24523="",,),0)-1),"")</f>
        <v>6</v>
      </c>
      <c r="Q2799">
        <v>1</v>
      </c>
      <c r="R2799">
        <f t="shared" si="45"/>
        <v>0</v>
      </c>
    </row>
    <row r="2800" spans="1:18" x14ac:dyDescent="0.3">
      <c r="A2800" t="s">
        <v>266</v>
      </c>
      <c r="B2800" s="1">
        <v>38406</v>
      </c>
      <c r="C2800" t="s">
        <v>16</v>
      </c>
      <c r="D2800" t="s">
        <v>328</v>
      </c>
      <c r="E2800" t="s">
        <v>329</v>
      </c>
      <c r="G2800" t="s">
        <v>19</v>
      </c>
      <c r="H2800" t="s">
        <v>53</v>
      </c>
      <c r="I2800" t="s">
        <v>26</v>
      </c>
      <c r="J2800" t="s">
        <v>27</v>
      </c>
      <c r="K2800">
        <v>127</v>
      </c>
      <c r="L2800">
        <v>31.2</v>
      </c>
      <c r="M2800" t="s">
        <v>310</v>
      </c>
      <c r="N2800">
        <v>47.6</v>
      </c>
      <c r="P2800" cm="1">
        <f t="array" ref="P2800">IF(Q2800&gt;0,INDEX(Q2800:Q24524,MATCH(TRUE,INDEX(Q2800:Q24524="",,),0)-1),"")</f>
        <v>6</v>
      </c>
      <c r="Q2800">
        <v>2</v>
      </c>
      <c r="R2800">
        <f t="shared" si="45"/>
        <v>0</v>
      </c>
    </row>
    <row r="2801" spans="1:18" x14ac:dyDescent="0.3">
      <c r="A2801" t="s">
        <v>266</v>
      </c>
      <c r="B2801" s="1">
        <v>38406</v>
      </c>
      <c r="C2801" t="s">
        <v>16</v>
      </c>
      <c r="D2801" t="s">
        <v>328</v>
      </c>
      <c r="E2801" t="s">
        <v>329</v>
      </c>
      <c r="G2801" t="s">
        <v>19</v>
      </c>
      <c r="H2801" t="s">
        <v>41</v>
      </c>
      <c r="I2801" t="s">
        <v>26</v>
      </c>
      <c r="J2801" t="s">
        <v>27</v>
      </c>
      <c r="K2801">
        <v>161</v>
      </c>
      <c r="L2801">
        <v>36.75</v>
      </c>
      <c r="M2801" t="s">
        <v>310</v>
      </c>
      <c r="N2801">
        <v>60</v>
      </c>
      <c r="P2801" cm="1">
        <f t="array" ref="P2801">IF(Q2801&gt;0,INDEX(Q2801:Q24525,MATCH(TRUE,INDEX(Q2801:Q24525="",,),0)-1),"")</f>
        <v>6</v>
      </c>
      <c r="Q2801">
        <v>2</v>
      </c>
      <c r="R2801">
        <f t="shared" si="45"/>
        <v>0</v>
      </c>
    </row>
    <row r="2802" spans="1:18" x14ac:dyDescent="0.3">
      <c r="A2802" t="s">
        <v>266</v>
      </c>
      <c r="B2802" s="1">
        <v>38406</v>
      </c>
      <c r="C2802" t="s">
        <v>16</v>
      </c>
      <c r="D2802" t="s">
        <v>328</v>
      </c>
      <c r="E2802" t="s">
        <v>329</v>
      </c>
      <c r="G2802" t="s">
        <v>19</v>
      </c>
      <c r="H2802" t="s">
        <v>28</v>
      </c>
      <c r="I2802" t="s">
        <v>26</v>
      </c>
      <c r="J2802" t="s">
        <v>27</v>
      </c>
      <c r="K2802">
        <v>350</v>
      </c>
      <c r="L2802">
        <v>51</v>
      </c>
      <c r="M2802" t="s">
        <v>310</v>
      </c>
      <c r="N2802">
        <v>60</v>
      </c>
      <c r="P2802" cm="1">
        <f t="array" ref="P2802">IF(Q2802&gt;0,INDEX(Q2802:Q24526,MATCH(TRUE,INDEX(Q2802:Q24526="",,),0)-1),"")</f>
        <v>6</v>
      </c>
      <c r="Q2802">
        <v>2</v>
      </c>
      <c r="R2802">
        <f t="shared" si="45"/>
        <v>0</v>
      </c>
    </row>
    <row r="2803" spans="1:18" x14ac:dyDescent="0.3">
      <c r="A2803" t="s">
        <v>266</v>
      </c>
      <c r="B2803" s="1">
        <v>38406</v>
      </c>
      <c r="C2803" t="s">
        <v>16</v>
      </c>
      <c r="D2803" t="s">
        <v>328</v>
      </c>
      <c r="E2803" t="s">
        <v>329</v>
      </c>
      <c r="G2803" s="6" t="s">
        <v>29</v>
      </c>
      <c r="H2803" t="s">
        <v>70</v>
      </c>
      <c r="I2803" t="s">
        <v>26</v>
      </c>
      <c r="J2803" t="s">
        <v>27</v>
      </c>
      <c r="K2803">
        <v>6</v>
      </c>
      <c r="L2803">
        <v>30.9</v>
      </c>
      <c r="M2803" t="s">
        <v>310</v>
      </c>
      <c r="N2803">
        <v>30.9</v>
      </c>
      <c r="P2803" cm="1">
        <f t="array" ref="P2803">IF(Q2803&gt;0,INDEX(Q2803:Q24527,MATCH(TRUE,INDEX(Q2803:Q24527="",,),0)-1),"")</f>
        <v>6</v>
      </c>
      <c r="Q2803">
        <v>2</v>
      </c>
      <c r="R2803">
        <f t="shared" si="45"/>
        <v>0</v>
      </c>
    </row>
    <row r="2804" spans="1:18" x14ac:dyDescent="0.3">
      <c r="A2804" t="s">
        <v>266</v>
      </c>
      <c r="B2804" s="1">
        <v>38406</v>
      </c>
      <c r="C2804" t="s">
        <v>16</v>
      </c>
      <c r="D2804" t="s">
        <v>328</v>
      </c>
      <c r="E2804" t="s">
        <v>329</v>
      </c>
      <c r="G2804" s="6" t="s">
        <v>29</v>
      </c>
      <c r="H2804" t="s">
        <v>64</v>
      </c>
      <c r="I2804" t="s">
        <v>26</v>
      </c>
      <c r="J2804" t="s">
        <v>27</v>
      </c>
      <c r="K2804">
        <v>25</v>
      </c>
      <c r="L2804">
        <v>17.600000000000001</v>
      </c>
      <c r="M2804" t="s">
        <v>310</v>
      </c>
      <c r="N2804">
        <v>17.600000000000001</v>
      </c>
      <c r="P2804" cm="1">
        <f t="array" ref="P2804">IF(Q2804&gt;0,INDEX(Q2804:Q24528,MATCH(TRUE,INDEX(Q2804:Q24528="",,),0)-1),"")</f>
        <v>6</v>
      </c>
      <c r="Q2804">
        <v>2</v>
      </c>
      <c r="R2804">
        <f t="shared" ref="R2804:R2867" si="46">IF(P2804="","",0)</f>
        <v>0</v>
      </c>
    </row>
    <row r="2805" spans="1:18" x14ac:dyDescent="0.3">
      <c r="A2805" t="s">
        <v>266</v>
      </c>
      <c r="B2805" s="1">
        <v>38406</v>
      </c>
      <c r="C2805" t="s">
        <v>16</v>
      </c>
      <c r="D2805" t="s">
        <v>328</v>
      </c>
      <c r="E2805" t="s">
        <v>329</v>
      </c>
      <c r="G2805" t="s">
        <v>19</v>
      </c>
      <c r="H2805" t="s">
        <v>53</v>
      </c>
      <c r="I2805" t="s">
        <v>26</v>
      </c>
      <c r="J2805" t="s">
        <v>27</v>
      </c>
      <c r="K2805">
        <v>127</v>
      </c>
      <c r="L2805">
        <v>31.2</v>
      </c>
      <c r="M2805" t="s">
        <v>319</v>
      </c>
      <c r="N2805">
        <v>32.5</v>
      </c>
      <c r="P2805" cm="1">
        <f t="array" ref="P2805">IF(Q2805&gt;0,INDEX(Q2805:Q24529,MATCH(TRUE,INDEX(Q2805:Q24529="",,),0)-1),"")</f>
        <v>6</v>
      </c>
      <c r="Q2805">
        <v>3</v>
      </c>
      <c r="R2805">
        <f t="shared" si="46"/>
        <v>0</v>
      </c>
    </row>
    <row r="2806" spans="1:18" x14ac:dyDescent="0.3">
      <c r="A2806" t="s">
        <v>266</v>
      </c>
      <c r="B2806" s="1">
        <v>38406</v>
      </c>
      <c r="C2806" t="s">
        <v>16</v>
      </c>
      <c r="D2806" t="s">
        <v>328</v>
      </c>
      <c r="E2806" t="s">
        <v>329</v>
      </c>
      <c r="G2806" t="s">
        <v>19</v>
      </c>
      <c r="H2806" t="s">
        <v>41</v>
      </c>
      <c r="I2806" t="s">
        <v>26</v>
      </c>
      <c r="J2806" t="s">
        <v>27</v>
      </c>
      <c r="K2806">
        <v>161</v>
      </c>
      <c r="L2806">
        <v>36.75</v>
      </c>
      <c r="M2806" t="s">
        <v>319</v>
      </c>
      <c r="N2806">
        <v>61</v>
      </c>
      <c r="P2806" cm="1">
        <f t="array" ref="P2806">IF(Q2806&gt;0,INDEX(Q2806:Q24530,MATCH(TRUE,INDEX(Q2806:Q24530="",,),0)-1),"")</f>
        <v>6</v>
      </c>
      <c r="Q2806">
        <v>3</v>
      </c>
      <c r="R2806">
        <f t="shared" si="46"/>
        <v>0</v>
      </c>
    </row>
    <row r="2807" spans="1:18" x14ac:dyDescent="0.3">
      <c r="A2807" t="s">
        <v>266</v>
      </c>
      <c r="B2807" s="1">
        <v>38406</v>
      </c>
      <c r="C2807" t="s">
        <v>16</v>
      </c>
      <c r="D2807" t="s">
        <v>328</v>
      </c>
      <c r="E2807" t="s">
        <v>329</v>
      </c>
      <c r="G2807" t="s">
        <v>19</v>
      </c>
      <c r="H2807" t="s">
        <v>28</v>
      </c>
      <c r="I2807" t="s">
        <v>26</v>
      </c>
      <c r="J2807" t="s">
        <v>27</v>
      </c>
      <c r="K2807">
        <v>350</v>
      </c>
      <c r="L2807">
        <v>51</v>
      </c>
      <c r="M2807" t="s">
        <v>319</v>
      </c>
      <c r="N2807">
        <v>61</v>
      </c>
      <c r="P2807" cm="1">
        <f t="array" ref="P2807">IF(Q2807&gt;0,INDEX(Q2807:Q24531,MATCH(TRUE,INDEX(Q2807:Q24531="",,),0)-1),"")</f>
        <v>6</v>
      </c>
      <c r="Q2807">
        <v>3</v>
      </c>
      <c r="R2807">
        <f t="shared" si="46"/>
        <v>0</v>
      </c>
    </row>
    <row r="2808" spans="1:18" x14ac:dyDescent="0.3">
      <c r="A2808" t="s">
        <v>266</v>
      </c>
      <c r="B2808" s="1">
        <v>38406</v>
      </c>
      <c r="C2808" t="s">
        <v>16</v>
      </c>
      <c r="D2808" t="s">
        <v>328</v>
      </c>
      <c r="E2808" t="s">
        <v>329</v>
      </c>
      <c r="G2808" s="6" t="s">
        <v>29</v>
      </c>
      <c r="H2808" t="s">
        <v>70</v>
      </c>
      <c r="I2808" t="s">
        <v>26</v>
      </c>
      <c r="J2808" t="s">
        <v>27</v>
      </c>
      <c r="K2808">
        <v>6</v>
      </c>
      <c r="L2808">
        <v>30.9</v>
      </c>
      <c r="M2808" t="s">
        <v>319</v>
      </c>
      <c r="N2808">
        <v>30.9</v>
      </c>
      <c r="P2808" cm="1">
        <f t="array" ref="P2808">IF(Q2808&gt;0,INDEX(Q2808:Q24532,MATCH(TRUE,INDEX(Q2808:Q24532="",,),0)-1),"")</f>
        <v>6</v>
      </c>
      <c r="Q2808">
        <v>3</v>
      </c>
      <c r="R2808">
        <f t="shared" si="46"/>
        <v>0</v>
      </c>
    </row>
    <row r="2809" spans="1:18" x14ac:dyDescent="0.3">
      <c r="A2809" t="s">
        <v>266</v>
      </c>
      <c r="B2809" s="1">
        <v>38406</v>
      </c>
      <c r="C2809" t="s">
        <v>16</v>
      </c>
      <c r="D2809" t="s">
        <v>328</v>
      </c>
      <c r="E2809" t="s">
        <v>329</v>
      </c>
      <c r="G2809" s="6" t="s">
        <v>29</v>
      </c>
      <c r="H2809" t="s">
        <v>64</v>
      </c>
      <c r="I2809" t="s">
        <v>26</v>
      </c>
      <c r="J2809" t="s">
        <v>27</v>
      </c>
      <c r="K2809">
        <v>25</v>
      </c>
      <c r="L2809">
        <v>17.600000000000001</v>
      </c>
      <c r="M2809" t="s">
        <v>319</v>
      </c>
      <c r="N2809">
        <v>17.600000000000001</v>
      </c>
      <c r="P2809" cm="1">
        <f t="array" ref="P2809">IF(Q2809&gt;0,INDEX(Q2809:Q24533,MATCH(TRUE,INDEX(Q2809:Q24533="",,),0)-1),"")</f>
        <v>6</v>
      </c>
      <c r="Q2809">
        <v>3</v>
      </c>
      <c r="R2809">
        <f t="shared" si="46"/>
        <v>0</v>
      </c>
    </row>
    <row r="2810" spans="1:18" x14ac:dyDescent="0.3">
      <c r="A2810" t="s">
        <v>266</v>
      </c>
      <c r="B2810" s="1">
        <v>38406</v>
      </c>
      <c r="C2810" t="s">
        <v>16</v>
      </c>
      <c r="D2810" t="s">
        <v>328</v>
      </c>
      <c r="E2810" t="s">
        <v>329</v>
      </c>
      <c r="G2810" t="s">
        <v>19</v>
      </c>
      <c r="H2810" t="s">
        <v>53</v>
      </c>
      <c r="I2810" t="s">
        <v>26</v>
      </c>
      <c r="J2810" t="s">
        <v>27</v>
      </c>
      <c r="K2810">
        <v>127</v>
      </c>
      <c r="L2810">
        <v>31.2</v>
      </c>
      <c r="M2810" t="s">
        <v>306</v>
      </c>
      <c r="N2810">
        <v>33.18</v>
      </c>
      <c r="P2810" cm="1">
        <f t="array" ref="P2810">IF(Q2810&gt;0,INDEX(Q2810:Q24534,MATCH(TRUE,INDEX(Q2810:Q24534="",,),0)-1),"")</f>
        <v>6</v>
      </c>
      <c r="Q2810">
        <v>4</v>
      </c>
      <c r="R2810">
        <f t="shared" si="46"/>
        <v>0</v>
      </c>
    </row>
    <row r="2811" spans="1:18" x14ac:dyDescent="0.3">
      <c r="A2811" t="s">
        <v>266</v>
      </c>
      <c r="B2811" s="1">
        <v>38406</v>
      </c>
      <c r="C2811" t="s">
        <v>16</v>
      </c>
      <c r="D2811" t="s">
        <v>328</v>
      </c>
      <c r="E2811" t="s">
        <v>329</v>
      </c>
      <c r="G2811" t="s">
        <v>19</v>
      </c>
      <c r="H2811" t="s">
        <v>41</v>
      </c>
      <c r="I2811" t="s">
        <v>26</v>
      </c>
      <c r="J2811" t="s">
        <v>27</v>
      </c>
      <c r="K2811">
        <v>161</v>
      </c>
      <c r="L2811">
        <v>36.75</v>
      </c>
      <c r="M2811" t="s">
        <v>306</v>
      </c>
      <c r="N2811">
        <v>59</v>
      </c>
      <c r="P2811" cm="1">
        <f t="array" ref="P2811">IF(Q2811&gt;0,INDEX(Q2811:Q24535,MATCH(TRUE,INDEX(Q2811:Q24535="",,),0)-1),"")</f>
        <v>6</v>
      </c>
      <c r="Q2811">
        <v>4</v>
      </c>
      <c r="R2811">
        <f t="shared" si="46"/>
        <v>0</v>
      </c>
    </row>
    <row r="2812" spans="1:18" x14ac:dyDescent="0.3">
      <c r="A2812" t="s">
        <v>266</v>
      </c>
      <c r="B2812" s="1">
        <v>38406</v>
      </c>
      <c r="C2812" t="s">
        <v>16</v>
      </c>
      <c r="D2812" t="s">
        <v>328</v>
      </c>
      <c r="E2812" t="s">
        <v>329</v>
      </c>
      <c r="G2812" t="s">
        <v>19</v>
      </c>
      <c r="H2812" t="s">
        <v>28</v>
      </c>
      <c r="I2812" t="s">
        <v>26</v>
      </c>
      <c r="J2812" t="s">
        <v>27</v>
      </c>
      <c r="K2812">
        <v>350</v>
      </c>
      <c r="L2812">
        <v>51</v>
      </c>
      <c r="M2812" t="s">
        <v>306</v>
      </c>
      <c r="N2812">
        <v>60</v>
      </c>
      <c r="P2812" cm="1">
        <f t="array" ref="P2812">IF(Q2812&gt;0,INDEX(Q2812:Q24536,MATCH(TRUE,INDEX(Q2812:Q24536="",,),0)-1),"")</f>
        <v>6</v>
      </c>
      <c r="Q2812">
        <v>4</v>
      </c>
      <c r="R2812">
        <f t="shared" si="46"/>
        <v>0</v>
      </c>
    </row>
    <row r="2813" spans="1:18" x14ac:dyDescent="0.3">
      <c r="A2813" t="s">
        <v>266</v>
      </c>
      <c r="B2813" s="1">
        <v>38406</v>
      </c>
      <c r="C2813" t="s">
        <v>16</v>
      </c>
      <c r="D2813" t="s">
        <v>328</v>
      </c>
      <c r="E2813" t="s">
        <v>329</v>
      </c>
      <c r="G2813" s="6" t="s">
        <v>29</v>
      </c>
      <c r="H2813" t="s">
        <v>70</v>
      </c>
      <c r="I2813" t="s">
        <v>26</v>
      </c>
      <c r="J2813" t="s">
        <v>27</v>
      </c>
      <c r="K2813">
        <v>6</v>
      </c>
      <c r="L2813">
        <v>30.9</v>
      </c>
      <c r="M2813" t="s">
        <v>306</v>
      </c>
      <c r="N2813">
        <v>30.9</v>
      </c>
      <c r="P2813" cm="1">
        <f t="array" ref="P2813">IF(Q2813&gt;0,INDEX(Q2813:Q24537,MATCH(TRUE,INDEX(Q2813:Q24537="",,),0)-1),"")</f>
        <v>6</v>
      </c>
      <c r="Q2813">
        <v>4</v>
      </c>
      <c r="R2813">
        <f t="shared" si="46"/>
        <v>0</v>
      </c>
    </row>
    <row r="2814" spans="1:18" x14ac:dyDescent="0.3">
      <c r="A2814" t="s">
        <v>266</v>
      </c>
      <c r="B2814" s="1">
        <v>38406</v>
      </c>
      <c r="C2814" t="s">
        <v>16</v>
      </c>
      <c r="D2814" t="s">
        <v>328</v>
      </c>
      <c r="E2814" t="s">
        <v>329</v>
      </c>
      <c r="G2814" s="6" t="s">
        <v>29</v>
      </c>
      <c r="H2814" t="s">
        <v>64</v>
      </c>
      <c r="I2814" t="s">
        <v>26</v>
      </c>
      <c r="J2814" t="s">
        <v>27</v>
      </c>
      <c r="K2814">
        <v>25</v>
      </c>
      <c r="L2814">
        <v>17.600000000000001</v>
      </c>
      <c r="M2814" t="s">
        <v>306</v>
      </c>
      <c r="N2814">
        <v>17.600000000000001</v>
      </c>
      <c r="P2814" cm="1">
        <f t="array" ref="P2814">IF(Q2814&gt;0,INDEX(Q2814:Q24538,MATCH(TRUE,INDEX(Q2814:Q24538="",,),0)-1),"")</f>
        <v>6</v>
      </c>
      <c r="Q2814">
        <v>4</v>
      </c>
      <c r="R2814">
        <f t="shared" si="46"/>
        <v>0</v>
      </c>
    </row>
    <row r="2815" spans="1:18" x14ac:dyDescent="0.3">
      <c r="A2815" t="s">
        <v>266</v>
      </c>
      <c r="B2815" s="1">
        <v>38406</v>
      </c>
      <c r="C2815" t="s">
        <v>16</v>
      </c>
      <c r="D2815" t="s">
        <v>328</v>
      </c>
      <c r="E2815" t="s">
        <v>329</v>
      </c>
      <c r="G2815" t="s">
        <v>19</v>
      </c>
      <c r="H2815" t="s">
        <v>53</v>
      </c>
      <c r="I2815" t="s">
        <v>26</v>
      </c>
      <c r="J2815" t="s">
        <v>27</v>
      </c>
      <c r="K2815">
        <v>127</v>
      </c>
      <c r="L2815">
        <v>31.2</v>
      </c>
      <c r="M2815" t="s">
        <v>270</v>
      </c>
      <c r="N2815">
        <v>33.5</v>
      </c>
      <c r="P2815" cm="1">
        <f t="array" ref="P2815">IF(Q2815&gt;0,INDEX(Q2815:Q24539,MATCH(TRUE,INDEX(Q2815:Q24539="",,),0)-1),"")</f>
        <v>6</v>
      </c>
      <c r="Q2815">
        <v>5</v>
      </c>
      <c r="R2815">
        <f t="shared" si="46"/>
        <v>0</v>
      </c>
    </row>
    <row r="2816" spans="1:18" x14ac:dyDescent="0.3">
      <c r="A2816" t="s">
        <v>266</v>
      </c>
      <c r="B2816" s="1">
        <v>38406</v>
      </c>
      <c r="C2816" t="s">
        <v>16</v>
      </c>
      <c r="D2816" t="s">
        <v>328</v>
      </c>
      <c r="E2816" t="s">
        <v>329</v>
      </c>
      <c r="G2816" t="s">
        <v>19</v>
      </c>
      <c r="H2816" t="s">
        <v>41</v>
      </c>
      <c r="I2816" t="s">
        <v>26</v>
      </c>
      <c r="J2816" t="s">
        <v>27</v>
      </c>
      <c r="K2816">
        <v>161</v>
      </c>
      <c r="L2816">
        <v>36.75</v>
      </c>
      <c r="M2816" t="s">
        <v>270</v>
      </c>
      <c r="N2816">
        <v>67.59</v>
      </c>
      <c r="P2816" cm="1">
        <f t="array" ref="P2816">IF(Q2816&gt;0,INDEX(Q2816:Q24540,MATCH(TRUE,INDEX(Q2816:Q24540="",,),0)-1),"")</f>
        <v>6</v>
      </c>
      <c r="Q2816">
        <v>5</v>
      </c>
      <c r="R2816">
        <f t="shared" si="46"/>
        <v>0</v>
      </c>
    </row>
    <row r="2817" spans="1:18" x14ac:dyDescent="0.3">
      <c r="A2817" t="s">
        <v>266</v>
      </c>
      <c r="B2817" s="1">
        <v>38406</v>
      </c>
      <c r="C2817" t="s">
        <v>16</v>
      </c>
      <c r="D2817" t="s">
        <v>328</v>
      </c>
      <c r="E2817" t="s">
        <v>329</v>
      </c>
      <c r="G2817" t="s">
        <v>19</v>
      </c>
      <c r="H2817" t="s">
        <v>28</v>
      </c>
      <c r="I2817" t="s">
        <v>26</v>
      </c>
      <c r="J2817" t="s">
        <v>27</v>
      </c>
      <c r="K2817">
        <v>350</v>
      </c>
      <c r="L2817">
        <v>51</v>
      </c>
      <c r="M2817" t="s">
        <v>270</v>
      </c>
      <c r="N2817">
        <v>51</v>
      </c>
      <c r="P2817" cm="1">
        <f t="array" ref="P2817">IF(Q2817&gt;0,INDEX(Q2817:Q24541,MATCH(TRUE,INDEX(Q2817:Q24541="",,),0)-1),"")</f>
        <v>6</v>
      </c>
      <c r="Q2817">
        <v>5</v>
      </c>
      <c r="R2817">
        <f t="shared" si="46"/>
        <v>0</v>
      </c>
    </row>
    <row r="2818" spans="1:18" x14ac:dyDescent="0.3">
      <c r="A2818" t="s">
        <v>266</v>
      </c>
      <c r="B2818" s="1">
        <v>38406</v>
      </c>
      <c r="C2818" t="s">
        <v>16</v>
      </c>
      <c r="D2818" t="s">
        <v>328</v>
      </c>
      <c r="E2818" t="s">
        <v>329</v>
      </c>
      <c r="G2818" s="6" t="s">
        <v>29</v>
      </c>
      <c r="H2818" t="s">
        <v>70</v>
      </c>
      <c r="I2818" t="s">
        <v>26</v>
      </c>
      <c r="J2818" t="s">
        <v>27</v>
      </c>
      <c r="K2818">
        <v>6</v>
      </c>
      <c r="L2818">
        <v>30.9</v>
      </c>
      <c r="M2818" t="s">
        <v>270</v>
      </c>
      <c r="N2818">
        <v>30.9</v>
      </c>
      <c r="P2818" cm="1">
        <f t="array" ref="P2818">IF(Q2818&gt;0,INDEX(Q2818:Q24542,MATCH(TRUE,INDEX(Q2818:Q24542="",,),0)-1),"")</f>
        <v>6</v>
      </c>
      <c r="Q2818">
        <v>5</v>
      </c>
      <c r="R2818">
        <f t="shared" si="46"/>
        <v>0</v>
      </c>
    </row>
    <row r="2819" spans="1:18" x14ac:dyDescent="0.3">
      <c r="A2819" t="s">
        <v>266</v>
      </c>
      <c r="B2819" s="1">
        <v>38406</v>
      </c>
      <c r="C2819" t="s">
        <v>16</v>
      </c>
      <c r="D2819" t="s">
        <v>328</v>
      </c>
      <c r="E2819" t="s">
        <v>329</v>
      </c>
      <c r="G2819" s="6" t="s">
        <v>29</v>
      </c>
      <c r="H2819" t="s">
        <v>64</v>
      </c>
      <c r="I2819" t="s">
        <v>26</v>
      </c>
      <c r="J2819" t="s">
        <v>27</v>
      </c>
      <c r="K2819">
        <v>25</v>
      </c>
      <c r="L2819">
        <v>17.600000000000001</v>
      </c>
      <c r="M2819" t="s">
        <v>270</v>
      </c>
      <c r="N2819">
        <v>17.600000000000001</v>
      </c>
      <c r="P2819" cm="1">
        <f t="array" ref="P2819">IF(Q2819&gt;0,INDEX(Q2819:Q24543,MATCH(TRUE,INDEX(Q2819:Q24543="",,),0)-1),"")</f>
        <v>6</v>
      </c>
      <c r="Q2819">
        <v>5</v>
      </c>
      <c r="R2819">
        <f t="shared" si="46"/>
        <v>0</v>
      </c>
    </row>
    <row r="2820" spans="1:18" x14ac:dyDescent="0.3">
      <c r="A2820" t="s">
        <v>266</v>
      </c>
      <c r="B2820" s="1">
        <v>38406</v>
      </c>
      <c r="C2820" t="s">
        <v>16</v>
      </c>
      <c r="D2820" t="s">
        <v>328</v>
      </c>
      <c r="E2820" t="s">
        <v>329</v>
      </c>
      <c r="G2820" t="s">
        <v>19</v>
      </c>
      <c r="H2820" t="s">
        <v>53</v>
      </c>
      <c r="I2820" t="s">
        <v>26</v>
      </c>
      <c r="J2820" t="s">
        <v>27</v>
      </c>
      <c r="K2820">
        <v>127</v>
      </c>
      <c r="L2820">
        <v>31.2</v>
      </c>
      <c r="M2820" t="s">
        <v>326</v>
      </c>
      <c r="N2820">
        <v>40</v>
      </c>
      <c r="P2820" cm="1">
        <f t="array" ref="P2820">IF(Q2820&gt;0,INDEX(Q2820:Q24544,MATCH(TRUE,INDEX(Q2820:Q24544="",,),0)-1),"")</f>
        <v>6</v>
      </c>
      <c r="Q2820">
        <v>6</v>
      </c>
      <c r="R2820">
        <f t="shared" si="46"/>
        <v>0</v>
      </c>
    </row>
    <row r="2821" spans="1:18" x14ac:dyDescent="0.3">
      <c r="A2821" t="s">
        <v>266</v>
      </c>
      <c r="B2821" s="1">
        <v>38406</v>
      </c>
      <c r="C2821" t="s">
        <v>16</v>
      </c>
      <c r="D2821" t="s">
        <v>328</v>
      </c>
      <c r="E2821" t="s">
        <v>329</v>
      </c>
      <c r="G2821" t="s">
        <v>19</v>
      </c>
      <c r="H2821" t="s">
        <v>41</v>
      </c>
      <c r="I2821" t="s">
        <v>26</v>
      </c>
      <c r="J2821" t="s">
        <v>27</v>
      </c>
      <c r="K2821">
        <v>161</v>
      </c>
      <c r="L2821">
        <v>36.75</v>
      </c>
      <c r="M2821" t="s">
        <v>326</v>
      </c>
      <c r="N2821">
        <v>58</v>
      </c>
      <c r="P2821" cm="1">
        <f t="array" ref="P2821">IF(Q2821&gt;0,INDEX(Q2821:Q24545,MATCH(TRUE,INDEX(Q2821:Q24545="",,),0)-1),"")</f>
        <v>6</v>
      </c>
      <c r="Q2821">
        <v>6</v>
      </c>
      <c r="R2821">
        <f t="shared" si="46"/>
        <v>0</v>
      </c>
    </row>
    <row r="2822" spans="1:18" x14ac:dyDescent="0.3">
      <c r="A2822" t="s">
        <v>266</v>
      </c>
      <c r="B2822" s="1">
        <v>38406</v>
      </c>
      <c r="C2822" t="s">
        <v>16</v>
      </c>
      <c r="D2822" t="s">
        <v>328</v>
      </c>
      <c r="E2822" t="s">
        <v>329</v>
      </c>
      <c r="G2822" t="s">
        <v>19</v>
      </c>
      <c r="H2822" t="s">
        <v>28</v>
      </c>
      <c r="I2822" t="s">
        <v>26</v>
      </c>
      <c r="J2822" t="s">
        <v>27</v>
      </c>
      <c r="K2822">
        <v>350</v>
      </c>
      <c r="L2822">
        <v>51</v>
      </c>
      <c r="M2822" t="s">
        <v>326</v>
      </c>
      <c r="N2822">
        <v>51</v>
      </c>
      <c r="P2822" cm="1">
        <f t="array" ref="P2822">IF(Q2822&gt;0,INDEX(Q2822:Q24546,MATCH(TRUE,INDEX(Q2822:Q24546="",,),0)-1),"")</f>
        <v>6</v>
      </c>
      <c r="Q2822">
        <v>6</v>
      </c>
      <c r="R2822">
        <f t="shared" si="46"/>
        <v>0</v>
      </c>
    </row>
    <row r="2823" spans="1:18" x14ac:dyDescent="0.3">
      <c r="A2823" t="s">
        <v>266</v>
      </c>
      <c r="B2823" s="1">
        <v>38406</v>
      </c>
      <c r="C2823" t="s">
        <v>16</v>
      </c>
      <c r="D2823" t="s">
        <v>328</v>
      </c>
      <c r="E2823" t="s">
        <v>329</v>
      </c>
      <c r="G2823" s="6" t="s">
        <v>29</v>
      </c>
      <c r="H2823" t="s">
        <v>70</v>
      </c>
      <c r="I2823" t="s">
        <v>26</v>
      </c>
      <c r="J2823" t="s">
        <v>27</v>
      </c>
      <c r="K2823">
        <v>6</v>
      </c>
      <c r="L2823">
        <v>30.9</v>
      </c>
      <c r="M2823" t="s">
        <v>326</v>
      </c>
      <c r="N2823">
        <v>30.9</v>
      </c>
      <c r="P2823" cm="1">
        <f t="array" ref="P2823">IF(Q2823&gt;0,INDEX(Q2823:Q24547,MATCH(TRUE,INDEX(Q2823:Q24547="",,),0)-1),"")</f>
        <v>6</v>
      </c>
      <c r="Q2823">
        <v>6</v>
      </c>
      <c r="R2823">
        <f t="shared" si="46"/>
        <v>0</v>
      </c>
    </row>
    <row r="2824" spans="1:18" x14ac:dyDescent="0.3">
      <c r="A2824" t="s">
        <v>266</v>
      </c>
      <c r="B2824" s="1">
        <v>38406</v>
      </c>
      <c r="C2824" t="s">
        <v>16</v>
      </c>
      <c r="D2824" t="s">
        <v>328</v>
      </c>
      <c r="E2824" t="s">
        <v>329</v>
      </c>
      <c r="G2824" s="6" t="s">
        <v>29</v>
      </c>
      <c r="H2824" t="s">
        <v>64</v>
      </c>
      <c r="I2824" t="s">
        <v>26</v>
      </c>
      <c r="J2824" t="s">
        <v>27</v>
      </c>
      <c r="K2824">
        <v>25</v>
      </c>
      <c r="L2824">
        <v>17.600000000000001</v>
      </c>
      <c r="M2824" t="s">
        <v>326</v>
      </c>
      <c r="N2824">
        <v>17.600000000000001</v>
      </c>
      <c r="P2824" cm="1">
        <f t="array" ref="P2824">IF(Q2824&gt;0,INDEX(Q2824:Q24548,MATCH(TRUE,INDEX(Q2824:Q24548="",,),0)-1),"")</f>
        <v>6</v>
      </c>
      <c r="Q2824">
        <v>6</v>
      </c>
      <c r="R2824">
        <f t="shared" si="46"/>
        <v>0</v>
      </c>
    </row>
    <row r="2825" spans="1:18" x14ac:dyDescent="0.3">
      <c r="P2825" t="str" cm="1">
        <f t="array" ref="P2825">IF(Q2825&gt;0,INDEX(Q2825:Q24549,MATCH(TRUE,INDEX(Q2825:Q24549="",,),0)-1),"")</f>
        <v/>
      </c>
      <c r="R2825" t="str">
        <f t="shared" si="46"/>
        <v/>
      </c>
    </row>
    <row r="2826" spans="1:18" x14ac:dyDescent="0.3">
      <c r="A2826" t="s">
        <v>266</v>
      </c>
      <c r="B2826" s="1">
        <v>38392</v>
      </c>
      <c r="C2826" t="s">
        <v>16</v>
      </c>
      <c r="D2826" t="s">
        <v>330</v>
      </c>
      <c r="E2826" t="s">
        <v>331</v>
      </c>
      <c r="G2826" t="s">
        <v>19</v>
      </c>
      <c r="H2826" t="s">
        <v>194</v>
      </c>
      <c r="I2826" t="s">
        <v>21</v>
      </c>
      <c r="J2826" t="s">
        <v>22</v>
      </c>
      <c r="K2826">
        <v>51.8</v>
      </c>
      <c r="L2826">
        <v>340</v>
      </c>
      <c r="M2826" t="s">
        <v>232</v>
      </c>
      <c r="N2826">
        <v>345</v>
      </c>
      <c r="O2826" t="s">
        <v>24</v>
      </c>
      <c r="P2826" cm="1">
        <f t="array" ref="P2826">IF(Q2826&gt;0,INDEX(Q2826:Q24550,MATCH(TRUE,INDEX(Q2826:Q24550="",,),0)-1),"")</f>
        <v>6</v>
      </c>
      <c r="Q2826">
        <v>1</v>
      </c>
      <c r="R2826">
        <f t="shared" si="46"/>
        <v>0</v>
      </c>
    </row>
    <row r="2827" spans="1:18" x14ac:dyDescent="0.3">
      <c r="A2827" t="s">
        <v>266</v>
      </c>
      <c r="B2827" s="1">
        <v>38392</v>
      </c>
      <c r="C2827" t="s">
        <v>16</v>
      </c>
      <c r="D2827" t="s">
        <v>330</v>
      </c>
      <c r="E2827" t="s">
        <v>331</v>
      </c>
      <c r="G2827" t="s">
        <v>19</v>
      </c>
      <c r="H2827" t="s">
        <v>206</v>
      </c>
      <c r="I2827" t="s">
        <v>21</v>
      </c>
      <c r="J2827" t="s">
        <v>22</v>
      </c>
      <c r="K2827">
        <v>114.1</v>
      </c>
      <c r="L2827">
        <v>120</v>
      </c>
      <c r="M2827" t="s">
        <v>232</v>
      </c>
      <c r="N2827">
        <v>125</v>
      </c>
      <c r="O2827" t="s">
        <v>24</v>
      </c>
      <c r="P2827" cm="1">
        <f t="array" ref="P2827">IF(Q2827&gt;0,INDEX(Q2827:Q24551,MATCH(TRUE,INDEX(Q2827:Q24551="",,),0)-1),"")</f>
        <v>6</v>
      </c>
      <c r="Q2827">
        <v>1</v>
      </c>
      <c r="R2827">
        <f t="shared" si="46"/>
        <v>0</v>
      </c>
    </row>
    <row r="2828" spans="1:18" x14ac:dyDescent="0.3">
      <c r="A2828" t="s">
        <v>266</v>
      </c>
      <c r="B2828" s="1">
        <v>38392</v>
      </c>
      <c r="C2828" t="s">
        <v>16</v>
      </c>
      <c r="D2828" t="s">
        <v>330</v>
      </c>
      <c r="E2828" t="s">
        <v>331</v>
      </c>
      <c r="G2828" t="s">
        <v>19</v>
      </c>
      <c r="H2828" t="s">
        <v>206</v>
      </c>
      <c r="I2828" t="s">
        <v>26</v>
      </c>
      <c r="J2828" t="s">
        <v>27</v>
      </c>
      <c r="K2828">
        <v>1531</v>
      </c>
      <c r="L2828">
        <v>5.7</v>
      </c>
      <c r="M2828" t="s">
        <v>232</v>
      </c>
      <c r="N2828">
        <v>19.72</v>
      </c>
      <c r="O2828" t="s">
        <v>24</v>
      </c>
      <c r="P2828" cm="1">
        <f t="array" ref="P2828">IF(Q2828&gt;0,INDEX(Q2828:Q24552,MATCH(TRUE,INDEX(Q2828:Q24552="",,),0)-1),"")</f>
        <v>6</v>
      </c>
      <c r="Q2828">
        <v>1</v>
      </c>
      <c r="R2828">
        <f t="shared" si="46"/>
        <v>0</v>
      </c>
    </row>
    <row r="2829" spans="1:18" x14ac:dyDescent="0.3">
      <c r="A2829" t="s">
        <v>266</v>
      </c>
      <c r="B2829" s="1">
        <v>38392</v>
      </c>
      <c r="C2829" t="s">
        <v>16</v>
      </c>
      <c r="D2829" t="s">
        <v>330</v>
      </c>
      <c r="E2829" t="s">
        <v>331</v>
      </c>
      <c r="G2829" t="s">
        <v>19</v>
      </c>
      <c r="H2829" t="s">
        <v>53</v>
      </c>
      <c r="I2829" t="s">
        <v>26</v>
      </c>
      <c r="J2829" t="s">
        <v>27</v>
      </c>
      <c r="K2829">
        <v>3286</v>
      </c>
      <c r="L2829">
        <v>25.7</v>
      </c>
      <c r="M2829" t="s">
        <v>232</v>
      </c>
      <c r="N2829">
        <v>60.21</v>
      </c>
      <c r="O2829" t="s">
        <v>24</v>
      </c>
      <c r="P2829" cm="1">
        <f t="array" ref="P2829">IF(Q2829&gt;0,INDEX(Q2829:Q24553,MATCH(TRUE,INDEX(Q2829:Q24553="",,),0)-1),"")</f>
        <v>6</v>
      </c>
      <c r="Q2829">
        <v>1</v>
      </c>
      <c r="R2829">
        <f t="shared" si="46"/>
        <v>0</v>
      </c>
    </row>
    <row r="2830" spans="1:18" x14ac:dyDescent="0.3">
      <c r="A2830" t="s">
        <v>266</v>
      </c>
      <c r="B2830" s="1">
        <v>38392</v>
      </c>
      <c r="C2830" t="s">
        <v>16</v>
      </c>
      <c r="D2830" t="s">
        <v>330</v>
      </c>
      <c r="E2830" t="s">
        <v>331</v>
      </c>
      <c r="G2830" t="s">
        <v>19</v>
      </c>
      <c r="H2830" t="s">
        <v>64</v>
      </c>
      <c r="I2830" t="s">
        <v>26</v>
      </c>
      <c r="J2830" t="s">
        <v>27</v>
      </c>
      <c r="K2830">
        <v>1932</v>
      </c>
      <c r="L2830">
        <v>14.5</v>
      </c>
      <c r="M2830" t="s">
        <v>232</v>
      </c>
      <c r="N2830">
        <v>40.15</v>
      </c>
      <c r="O2830" t="s">
        <v>24</v>
      </c>
      <c r="P2830" cm="1">
        <f t="array" ref="P2830">IF(Q2830&gt;0,INDEX(Q2830:Q24554,MATCH(TRUE,INDEX(Q2830:Q24554="",,),0)-1),"")</f>
        <v>6</v>
      </c>
      <c r="Q2830">
        <v>1</v>
      </c>
      <c r="R2830">
        <f t="shared" si="46"/>
        <v>0</v>
      </c>
    </row>
    <row r="2831" spans="1:18" x14ac:dyDescent="0.3">
      <c r="A2831" t="s">
        <v>266</v>
      </c>
      <c r="B2831" s="1">
        <v>38392</v>
      </c>
      <c r="C2831" t="s">
        <v>16</v>
      </c>
      <c r="D2831" t="s">
        <v>330</v>
      </c>
      <c r="E2831" t="s">
        <v>331</v>
      </c>
      <c r="G2831" s="6" t="s">
        <v>29</v>
      </c>
      <c r="H2831" t="s">
        <v>30</v>
      </c>
      <c r="I2831" t="s">
        <v>21</v>
      </c>
      <c r="J2831" t="s">
        <v>22</v>
      </c>
      <c r="K2831">
        <v>0.1</v>
      </c>
      <c r="L2831">
        <v>179</v>
      </c>
      <c r="M2831" t="s">
        <v>232</v>
      </c>
      <c r="N2831">
        <v>179</v>
      </c>
      <c r="O2831" t="s">
        <v>24</v>
      </c>
      <c r="P2831" cm="1">
        <f t="array" ref="P2831">IF(Q2831&gt;0,INDEX(Q2831:Q24555,MATCH(TRUE,INDEX(Q2831:Q24555="",,),0)-1),"")</f>
        <v>6</v>
      </c>
      <c r="Q2831">
        <v>1</v>
      </c>
      <c r="R2831">
        <f t="shared" si="46"/>
        <v>0</v>
      </c>
    </row>
    <row r="2832" spans="1:18" x14ac:dyDescent="0.3">
      <c r="A2832" t="s">
        <v>266</v>
      </c>
      <c r="B2832" s="1">
        <v>38392</v>
      </c>
      <c r="C2832" t="s">
        <v>16</v>
      </c>
      <c r="D2832" t="s">
        <v>330</v>
      </c>
      <c r="E2832" t="s">
        <v>331</v>
      </c>
      <c r="G2832" s="6" t="s">
        <v>29</v>
      </c>
      <c r="H2832" t="s">
        <v>196</v>
      </c>
      <c r="I2832" t="s">
        <v>21</v>
      </c>
      <c r="J2832" t="s">
        <v>22</v>
      </c>
      <c r="K2832">
        <v>8.5</v>
      </c>
      <c r="L2832">
        <v>147</v>
      </c>
      <c r="M2832" t="s">
        <v>232</v>
      </c>
      <c r="N2832">
        <v>147</v>
      </c>
      <c r="O2832" t="s">
        <v>24</v>
      </c>
      <c r="P2832" cm="1">
        <f t="array" ref="P2832">IF(Q2832&gt;0,INDEX(Q2832:Q24556,MATCH(TRUE,INDEX(Q2832:Q24556="",,),0)-1),"")</f>
        <v>6</v>
      </c>
      <c r="Q2832">
        <v>1</v>
      </c>
      <c r="R2832">
        <f t="shared" si="46"/>
        <v>0</v>
      </c>
    </row>
    <row r="2833" spans="1:18" x14ac:dyDescent="0.3">
      <c r="A2833" t="s">
        <v>266</v>
      </c>
      <c r="B2833" s="1">
        <v>38392</v>
      </c>
      <c r="C2833" t="s">
        <v>16</v>
      </c>
      <c r="D2833" t="s">
        <v>330</v>
      </c>
      <c r="E2833" t="s">
        <v>331</v>
      </c>
      <c r="G2833" s="6" t="s">
        <v>29</v>
      </c>
      <c r="H2833" t="s">
        <v>99</v>
      </c>
      <c r="I2833" t="s">
        <v>21</v>
      </c>
      <c r="J2833" t="s">
        <v>22</v>
      </c>
      <c r="K2833">
        <v>1.7</v>
      </c>
      <c r="L2833">
        <v>96</v>
      </c>
      <c r="M2833" t="s">
        <v>232</v>
      </c>
      <c r="N2833">
        <v>96</v>
      </c>
      <c r="O2833" t="s">
        <v>24</v>
      </c>
      <c r="P2833" cm="1">
        <f t="array" ref="P2833">IF(Q2833&gt;0,INDEX(Q2833:Q24557,MATCH(TRUE,INDEX(Q2833:Q24557="",,),0)-1),"")</f>
        <v>6</v>
      </c>
      <c r="Q2833">
        <v>1</v>
      </c>
      <c r="R2833">
        <f t="shared" si="46"/>
        <v>0</v>
      </c>
    </row>
    <row r="2834" spans="1:18" x14ac:dyDescent="0.3">
      <c r="A2834" t="s">
        <v>266</v>
      </c>
      <c r="B2834" s="1">
        <v>38392</v>
      </c>
      <c r="C2834" t="s">
        <v>16</v>
      </c>
      <c r="D2834" t="s">
        <v>330</v>
      </c>
      <c r="E2834" t="s">
        <v>331</v>
      </c>
      <c r="G2834" t="s">
        <v>19</v>
      </c>
      <c r="H2834" t="s">
        <v>194</v>
      </c>
      <c r="I2834" t="s">
        <v>21</v>
      </c>
      <c r="J2834" t="s">
        <v>22</v>
      </c>
      <c r="K2834">
        <v>51.8</v>
      </c>
      <c r="L2834">
        <v>340</v>
      </c>
      <c r="M2834" t="s">
        <v>220</v>
      </c>
      <c r="N2834">
        <v>3235.41</v>
      </c>
      <c r="P2834" cm="1">
        <f t="array" ref="P2834">IF(Q2834&gt;0,INDEX(Q2834:Q24558,MATCH(TRUE,INDEX(Q2834:Q24558="",,),0)-1),"")</f>
        <v>6</v>
      </c>
      <c r="Q2834">
        <v>2</v>
      </c>
      <c r="R2834">
        <f t="shared" si="46"/>
        <v>0</v>
      </c>
    </row>
    <row r="2835" spans="1:18" x14ac:dyDescent="0.3">
      <c r="A2835" t="s">
        <v>266</v>
      </c>
      <c r="B2835" s="1">
        <v>38392</v>
      </c>
      <c r="C2835" t="s">
        <v>16</v>
      </c>
      <c r="D2835" t="s">
        <v>330</v>
      </c>
      <c r="E2835" t="s">
        <v>331</v>
      </c>
      <c r="G2835" t="s">
        <v>19</v>
      </c>
      <c r="H2835" t="s">
        <v>206</v>
      </c>
      <c r="I2835" t="s">
        <v>21</v>
      </c>
      <c r="J2835" t="s">
        <v>22</v>
      </c>
      <c r="K2835">
        <v>114.1</v>
      </c>
      <c r="L2835">
        <v>120</v>
      </c>
      <c r="M2835" t="s">
        <v>220</v>
      </c>
      <c r="N2835">
        <v>238</v>
      </c>
      <c r="P2835" cm="1">
        <f t="array" ref="P2835">IF(Q2835&gt;0,INDEX(Q2835:Q24559,MATCH(TRUE,INDEX(Q2835:Q24559="",,),0)-1),"")</f>
        <v>6</v>
      </c>
      <c r="Q2835">
        <v>2</v>
      </c>
      <c r="R2835">
        <f t="shared" si="46"/>
        <v>0</v>
      </c>
    </row>
    <row r="2836" spans="1:18" x14ac:dyDescent="0.3">
      <c r="A2836" t="s">
        <v>266</v>
      </c>
      <c r="B2836" s="1">
        <v>38392</v>
      </c>
      <c r="C2836" t="s">
        <v>16</v>
      </c>
      <c r="D2836" t="s">
        <v>330</v>
      </c>
      <c r="E2836" t="s">
        <v>331</v>
      </c>
      <c r="G2836" t="s">
        <v>19</v>
      </c>
      <c r="H2836" t="s">
        <v>206</v>
      </c>
      <c r="I2836" t="s">
        <v>26</v>
      </c>
      <c r="J2836" t="s">
        <v>27</v>
      </c>
      <c r="K2836">
        <v>1531</v>
      </c>
      <c r="L2836">
        <v>5.7</v>
      </c>
      <c r="M2836" t="s">
        <v>220</v>
      </c>
      <c r="N2836">
        <v>5.7</v>
      </c>
      <c r="P2836" cm="1">
        <f t="array" ref="P2836">IF(Q2836&gt;0,INDEX(Q2836:Q24560,MATCH(TRUE,INDEX(Q2836:Q24560="",,),0)-1),"")</f>
        <v>6</v>
      </c>
      <c r="Q2836">
        <v>2</v>
      </c>
      <c r="R2836">
        <f t="shared" si="46"/>
        <v>0</v>
      </c>
    </row>
    <row r="2837" spans="1:18" x14ac:dyDescent="0.3">
      <c r="A2837" t="s">
        <v>266</v>
      </c>
      <c r="B2837" s="1">
        <v>38392</v>
      </c>
      <c r="C2837" t="s">
        <v>16</v>
      </c>
      <c r="D2837" t="s">
        <v>330</v>
      </c>
      <c r="E2837" t="s">
        <v>331</v>
      </c>
      <c r="G2837" t="s">
        <v>19</v>
      </c>
      <c r="H2837" t="s">
        <v>53</v>
      </c>
      <c r="I2837" t="s">
        <v>26</v>
      </c>
      <c r="J2837" t="s">
        <v>27</v>
      </c>
      <c r="K2837">
        <v>3286</v>
      </c>
      <c r="L2837">
        <v>25.7</v>
      </c>
      <c r="M2837" t="s">
        <v>220</v>
      </c>
      <c r="N2837">
        <v>25.7</v>
      </c>
      <c r="P2837" cm="1">
        <f t="array" ref="P2837">IF(Q2837&gt;0,INDEX(Q2837:Q24561,MATCH(TRUE,INDEX(Q2837:Q24561="",,),0)-1),"")</f>
        <v>6</v>
      </c>
      <c r="Q2837">
        <v>2</v>
      </c>
      <c r="R2837">
        <f t="shared" si="46"/>
        <v>0</v>
      </c>
    </row>
    <row r="2838" spans="1:18" x14ac:dyDescent="0.3">
      <c r="A2838" t="s">
        <v>266</v>
      </c>
      <c r="B2838" s="1">
        <v>38392</v>
      </c>
      <c r="C2838" t="s">
        <v>16</v>
      </c>
      <c r="D2838" t="s">
        <v>330</v>
      </c>
      <c r="E2838" t="s">
        <v>331</v>
      </c>
      <c r="G2838" t="s">
        <v>19</v>
      </c>
      <c r="H2838" t="s">
        <v>64</v>
      </c>
      <c r="I2838" t="s">
        <v>26</v>
      </c>
      <c r="J2838" t="s">
        <v>27</v>
      </c>
      <c r="K2838">
        <v>1932</v>
      </c>
      <c r="L2838">
        <v>14.5</v>
      </c>
      <c r="M2838" t="s">
        <v>220</v>
      </c>
      <c r="N2838">
        <v>14.5</v>
      </c>
      <c r="P2838" cm="1">
        <f t="array" ref="P2838">IF(Q2838&gt;0,INDEX(Q2838:Q24562,MATCH(TRUE,INDEX(Q2838:Q24562="",,),0)-1),"")</f>
        <v>6</v>
      </c>
      <c r="Q2838">
        <v>2</v>
      </c>
      <c r="R2838">
        <f t="shared" si="46"/>
        <v>0</v>
      </c>
    </row>
    <row r="2839" spans="1:18" x14ac:dyDescent="0.3">
      <c r="A2839" t="s">
        <v>266</v>
      </c>
      <c r="B2839" s="1">
        <v>38392</v>
      </c>
      <c r="C2839" t="s">
        <v>16</v>
      </c>
      <c r="D2839" t="s">
        <v>330</v>
      </c>
      <c r="E2839" t="s">
        <v>331</v>
      </c>
      <c r="G2839" s="6" t="s">
        <v>29</v>
      </c>
      <c r="H2839" t="s">
        <v>30</v>
      </c>
      <c r="I2839" t="s">
        <v>21</v>
      </c>
      <c r="J2839" t="s">
        <v>22</v>
      </c>
      <c r="K2839">
        <v>0.1</v>
      </c>
      <c r="L2839">
        <v>179</v>
      </c>
      <c r="M2839" t="s">
        <v>220</v>
      </c>
      <c r="N2839">
        <v>179</v>
      </c>
      <c r="P2839" cm="1">
        <f t="array" ref="P2839">IF(Q2839&gt;0,INDEX(Q2839:Q24563,MATCH(TRUE,INDEX(Q2839:Q24563="",,),0)-1),"")</f>
        <v>6</v>
      </c>
      <c r="Q2839">
        <v>2</v>
      </c>
      <c r="R2839">
        <f t="shared" si="46"/>
        <v>0</v>
      </c>
    </row>
    <row r="2840" spans="1:18" x14ac:dyDescent="0.3">
      <c r="A2840" t="s">
        <v>266</v>
      </c>
      <c r="B2840" s="1">
        <v>38392</v>
      </c>
      <c r="C2840" t="s">
        <v>16</v>
      </c>
      <c r="D2840" t="s">
        <v>330</v>
      </c>
      <c r="E2840" t="s">
        <v>331</v>
      </c>
      <c r="G2840" s="6" t="s">
        <v>29</v>
      </c>
      <c r="H2840" t="s">
        <v>196</v>
      </c>
      <c r="I2840" t="s">
        <v>21</v>
      </c>
      <c r="J2840" t="s">
        <v>22</v>
      </c>
      <c r="K2840">
        <v>8.5</v>
      </c>
      <c r="L2840">
        <v>147</v>
      </c>
      <c r="M2840" t="s">
        <v>220</v>
      </c>
      <c r="N2840">
        <v>147</v>
      </c>
      <c r="P2840" cm="1">
        <f t="array" ref="P2840">IF(Q2840&gt;0,INDEX(Q2840:Q24564,MATCH(TRUE,INDEX(Q2840:Q24564="",,),0)-1),"")</f>
        <v>6</v>
      </c>
      <c r="Q2840">
        <v>2</v>
      </c>
      <c r="R2840">
        <f t="shared" si="46"/>
        <v>0</v>
      </c>
    </row>
    <row r="2841" spans="1:18" x14ac:dyDescent="0.3">
      <c r="A2841" t="s">
        <v>266</v>
      </c>
      <c r="B2841" s="1">
        <v>38392</v>
      </c>
      <c r="C2841" t="s">
        <v>16</v>
      </c>
      <c r="D2841" t="s">
        <v>330</v>
      </c>
      <c r="E2841" t="s">
        <v>331</v>
      </c>
      <c r="G2841" s="6" t="s">
        <v>29</v>
      </c>
      <c r="H2841" t="s">
        <v>99</v>
      </c>
      <c r="I2841" t="s">
        <v>21</v>
      </c>
      <c r="J2841" t="s">
        <v>22</v>
      </c>
      <c r="K2841">
        <v>1.7</v>
      </c>
      <c r="L2841">
        <v>96</v>
      </c>
      <c r="M2841" t="s">
        <v>220</v>
      </c>
      <c r="N2841">
        <v>96</v>
      </c>
      <c r="P2841" cm="1">
        <f t="array" ref="P2841">IF(Q2841&gt;0,INDEX(Q2841:Q24565,MATCH(TRUE,INDEX(Q2841:Q24565="",,),0)-1),"")</f>
        <v>6</v>
      </c>
      <c r="Q2841">
        <v>2</v>
      </c>
      <c r="R2841">
        <f t="shared" si="46"/>
        <v>0</v>
      </c>
    </row>
    <row r="2842" spans="1:18" x14ac:dyDescent="0.3">
      <c r="A2842" t="s">
        <v>266</v>
      </c>
      <c r="B2842" s="1">
        <v>38392</v>
      </c>
      <c r="C2842" t="s">
        <v>16</v>
      </c>
      <c r="D2842" t="s">
        <v>330</v>
      </c>
      <c r="E2842" t="s">
        <v>331</v>
      </c>
      <c r="G2842" t="s">
        <v>19</v>
      </c>
      <c r="H2842" t="s">
        <v>194</v>
      </c>
      <c r="I2842" t="s">
        <v>21</v>
      </c>
      <c r="J2842" t="s">
        <v>22</v>
      </c>
      <c r="K2842">
        <v>51.8</v>
      </c>
      <c r="L2842">
        <v>340</v>
      </c>
      <c r="M2842" t="s">
        <v>323</v>
      </c>
      <c r="N2842">
        <v>942</v>
      </c>
      <c r="P2842" cm="1">
        <f t="array" ref="P2842">IF(Q2842&gt;0,INDEX(Q2842:Q24566,MATCH(TRUE,INDEX(Q2842:Q24566="",,),0)-1),"")</f>
        <v>6</v>
      </c>
      <c r="Q2842">
        <v>3</v>
      </c>
      <c r="R2842">
        <f t="shared" si="46"/>
        <v>0</v>
      </c>
    </row>
    <row r="2843" spans="1:18" x14ac:dyDescent="0.3">
      <c r="A2843" t="s">
        <v>266</v>
      </c>
      <c r="B2843" s="1">
        <v>38392</v>
      </c>
      <c r="C2843" t="s">
        <v>16</v>
      </c>
      <c r="D2843" t="s">
        <v>330</v>
      </c>
      <c r="E2843" t="s">
        <v>331</v>
      </c>
      <c r="G2843" t="s">
        <v>19</v>
      </c>
      <c r="H2843" t="s">
        <v>206</v>
      </c>
      <c r="I2843" t="s">
        <v>21</v>
      </c>
      <c r="J2843" t="s">
        <v>22</v>
      </c>
      <c r="K2843">
        <v>114.1</v>
      </c>
      <c r="L2843">
        <v>120</v>
      </c>
      <c r="M2843" t="s">
        <v>323</v>
      </c>
      <c r="N2843">
        <v>351</v>
      </c>
      <c r="P2843" cm="1">
        <f t="array" ref="P2843">IF(Q2843&gt;0,INDEX(Q2843:Q24567,MATCH(TRUE,INDEX(Q2843:Q24567="",,),0)-1),"")</f>
        <v>6</v>
      </c>
      <c r="Q2843">
        <v>3</v>
      </c>
      <c r="R2843">
        <f t="shared" si="46"/>
        <v>0</v>
      </c>
    </row>
    <row r="2844" spans="1:18" x14ac:dyDescent="0.3">
      <c r="A2844" t="s">
        <v>266</v>
      </c>
      <c r="B2844" s="1">
        <v>38392</v>
      </c>
      <c r="C2844" t="s">
        <v>16</v>
      </c>
      <c r="D2844" t="s">
        <v>330</v>
      </c>
      <c r="E2844" t="s">
        <v>331</v>
      </c>
      <c r="G2844" t="s">
        <v>19</v>
      </c>
      <c r="H2844" t="s">
        <v>206</v>
      </c>
      <c r="I2844" t="s">
        <v>26</v>
      </c>
      <c r="J2844" t="s">
        <v>27</v>
      </c>
      <c r="K2844">
        <v>1531</v>
      </c>
      <c r="L2844">
        <v>5.7</v>
      </c>
      <c r="M2844" t="s">
        <v>323</v>
      </c>
      <c r="N2844">
        <v>5.7</v>
      </c>
      <c r="P2844" cm="1">
        <f t="array" ref="P2844">IF(Q2844&gt;0,INDEX(Q2844:Q24568,MATCH(TRUE,INDEX(Q2844:Q24568="",,),0)-1),"")</f>
        <v>6</v>
      </c>
      <c r="Q2844">
        <v>3</v>
      </c>
      <c r="R2844">
        <f t="shared" si="46"/>
        <v>0</v>
      </c>
    </row>
    <row r="2845" spans="1:18" x14ac:dyDescent="0.3">
      <c r="A2845" t="s">
        <v>266</v>
      </c>
      <c r="B2845" s="1">
        <v>38392</v>
      </c>
      <c r="C2845" t="s">
        <v>16</v>
      </c>
      <c r="D2845" t="s">
        <v>330</v>
      </c>
      <c r="E2845" t="s">
        <v>331</v>
      </c>
      <c r="G2845" t="s">
        <v>19</v>
      </c>
      <c r="H2845" t="s">
        <v>53</v>
      </c>
      <c r="I2845" t="s">
        <v>26</v>
      </c>
      <c r="J2845" t="s">
        <v>27</v>
      </c>
      <c r="K2845">
        <v>3286</v>
      </c>
      <c r="L2845">
        <v>25.7</v>
      </c>
      <c r="M2845" t="s">
        <v>323</v>
      </c>
      <c r="N2845">
        <v>36.1</v>
      </c>
      <c r="P2845" cm="1">
        <f t="array" ref="P2845">IF(Q2845&gt;0,INDEX(Q2845:Q24569,MATCH(TRUE,INDEX(Q2845:Q24569="",,),0)-1),"")</f>
        <v>6</v>
      </c>
      <c r="Q2845">
        <v>3</v>
      </c>
      <c r="R2845">
        <f t="shared" si="46"/>
        <v>0</v>
      </c>
    </row>
    <row r="2846" spans="1:18" x14ac:dyDescent="0.3">
      <c r="A2846" t="s">
        <v>266</v>
      </c>
      <c r="B2846" s="1">
        <v>38392</v>
      </c>
      <c r="C2846" t="s">
        <v>16</v>
      </c>
      <c r="D2846" t="s">
        <v>330</v>
      </c>
      <c r="E2846" t="s">
        <v>331</v>
      </c>
      <c r="G2846" t="s">
        <v>19</v>
      </c>
      <c r="H2846" t="s">
        <v>64</v>
      </c>
      <c r="I2846" t="s">
        <v>26</v>
      </c>
      <c r="J2846" t="s">
        <v>27</v>
      </c>
      <c r="K2846">
        <v>1932</v>
      </c>
      <c r="L2846">
        <v>14.5</v>
      </c>
      <c r="M2846" t="s">
        <v>323</v>
      </c>
      <c r="N2846">
        <v>36.1</v>
      </c>
      <c r="P2846" cm="1">
        <f t="array" ref="P2846">IF(Q2846&gt;0,INDEX(Q2846:Q24570,MATCH(TRUE,INDEX(Q2846:Q24570="",,),0)-1),"")</f>
        <v>6</v>
      </c>
      <c r="Q2846">
        <v>3</v>
      </c>
      <c r="R2846">
        <f t="shared" si="46"/>
        <v>0</v>
      </c>
    </row>
    <row r="2847" spans="1:18" x14ac:dyDescent="0.3">
      <c r="A2847" t="s">
        <v>266</v>
      </c>
      <c r="B2847" s="1">
        <v>38392</v>
      </c>
      <c r="C2847" t="s">
        <v>16</v>
      </c>
      <c r="D2847" t="s">
        <v>330</v>
      </c>
      <c r="E2847" t="s">
        <v>331</v>
      </c>
      <c r="G2847" s="6" t="s">
        <v>29</v>
      </c>
      <c r="H2847" t="s">
        <v>30</v>
      </c>
      <c r="I2847" t="s">
        <v>21</v>
      </c>
      <c r="J2847" t="s">
        <v>22</v>
      </c>
      <c r="K2847">
        <v>0.1</v>
      </c>
      <c r="L2847">
        <v>179</v>
      </c>
      <c r="M2847" t="s">
        <v>323</v>
      </c>
      <c r="N2847">
        <v>179</v>
      </c>
      <c r="P2847" cm="1">
        <f t="array" ref="P2847">IF(Q2847&gt;0,INDEX(Q2847:Q24571,MATCH(TRUE,INDEX(Q2847:Q24571="",,),0)-1),"")</f>
        <v>6</v>
      </c>
      <c r="Q2847">
        <v>3</v>
      </c>
      <c r="R2847">
        <f t="shared" si="46"/>
        <v>0</v>
      </c>
    </row>
    <row r="2848" spans="1:18" x14ac:dyDescent="0.3">
      <c r="A2848" t="s">
        <v>266</v>
      </c>
      <c r="B2848" s="1">
        <v>38392</v>
      </c>
      <c r="C2848" t="s">
        <v>16</v>
      </c>
      <c r="D2848" t="s">
        <v>330</v>
      </c>
      <c r="E2848" t="s">
        <v>331</v>
      </c>
      <c r="G2848" s="6" t="s">
        <v>29</v>
      </c>
      <c r="H2848" t="s">
        <v>196</v>
      </c>
      <c r="I2848" t="s">
        <v>21</v>
      </c>
      <c r="J2848" t="s">
        <v>22</v>
      </c>
      <c r="K2848">
        <v>8.5</v>
      </c>
      <c r="L2848">
        <v>147</v>
      </c>
      <c r="M2848" t="s">
        <v>323</v>
      </c>
      <c r="N2848">
        <v>147</v>
      </c>
      <c r="P2848" cm="1">
        <f t="array" ref="P2848">IF(Q2848&gt;0,INDEX(Q2848:Q24572,MATCH(TRUE,INDEX(Q2848:Q24572="",,),0)-1),"")</f>
        <v>6</v>
      </c>
      <c r="Q2848">
        <v>3</v>
      </c>
      <c r="R2848">
        <f t="shared" si="46"/>
        <v>0</v>
      </c>
    </row>
    <row r="2849" spans="1:18" x14ac:dyDescent="0.3">
      <c r="A2849" t="s">
        <v>266</v>
      </c>
      <c r="B2849" s="1">
        <v>38392</v>
      </c>
      <c r="C2849" t="s">
        <v>16</v>
      </c>
      <c r="D2849" t="s">
        <v>330</v>
      </c>
      <c r="E2849" t="s">
        <v>331</v>
      </c>
      <c r="G2849" s="6" t="s">
        <v>29</v>
      </c>
      <c r="H2849" t="s">
        <v>99</v>
      </c>
      <c r="I2849" t="s">
        <v>21</v>
      </c>
      <c r="J2849" t="s">
        <v>22</v>
      </c>
      <c r="K2849">
        <v>1.7</v>
      </c>
      <c r="L2849">
        <v>96</v>
      </c>
      <c r="M2849" t="s">
        <v>323</v>
      </c>
      <c r="N2849">
        <v>96</v>
      </c>
      <c r="P2849" cm="1">
        <f t="array" ref="P2849">IF(Q2849&gt;0,INDEX(Q2849:Q24573,MATCH(TRUE,INDEX(Q2849:Q24573="",,),0)-1),"")</f>
        <v>6</v>
      </c>
      <c r="Q2849">
        <v>3</v>
      </c>
      <c r="R2849">
        <f t="shared" si="46"/>
        <v>0</v>
      </c>
    </row>
    <row r="2850" spans="1:18" x14ac:dyDescent="0.3">
      <c r="A2850" t="s">
        <v>266</v>
      </c>
      <c r="B2850" s="1">
        <v>38392</v>
      </c>
      <c r="C2850" t="s">
        <v>16</v>
      </c>
      <c r="D2850" t="s">
        <v>330</v>
      </c>
      <c r="E2850" t="s">
        <v>331</v>
      </c>
      <c r="G2850" t="s">
        <v>19</v>
      </c>
      <c r="H2850" t="s">
        <v>194</v>
      </c>
      <c r="I2850" t="s">
        <v>21</v>
      </c>
      <c r="J2850" t="s">
        <v>22</v>
      </c>
      <c r="K2850">
        <v>51.8</v>
      </c>
      <c r="L2850">
        <v>340</v>
      </c>
      <c r="M2850" t="s">
        <v>240</v>
      </c>
      <c r="N2850">
        <v>517.5</v>
      </c>
      <c r="P2850" cm="1">
        <f t="array" ref="P2850">IF(Q2850&gt;0,INDEX(Q2850:Q24574,MATCH(TRUE,INDEX(Q2850:Q24574="",,),0)-1),"")</f>
        <v>6</v>
      </c>
      <c r="Q2850">
        <v>4</v>
      </c>
      <c r="R2850">
        <f t="shared" si="46"/>
        <v>0</v>
      </c>
    </row>
    <row r="2851" spans="1:18" x14ac:dyDescent="0.3">
      <c r="A2851" t="s">
        <v>266</v>
      </c>
      <c r="B2851" s="1">
        <v>38392</v>
      </c>
      <c r="C2851" t="s">
        <v>16</v>
      </c>
      <c r="D2851" t="s">
        <v>330</v>
      </c>
      <c r="E2851" t="s">
        <v>331</v>
      </c>
      <c r="G2851" t="s">
        <v>19</v>
      </c>
      <c r="H2851" t="s">
        <v>206</v>
      </c>
      <c r="I2851" t="s">
        <v>21</v>
      </c>
      <c r="J2851" t="s">
        <v>22</v>
      </c>
      <c r="K2851">
        <v>114.1</v>
      </c>
      <c r="L2851">
        <v>120</v>
      </c>
      <c r="M2851" t="s">
        <v>240</v>
      </c>
      <c r="N2851">
        <v>220</v>
      </c>
      <c r="P2851" cm="1">
        <f t="array" ref="P2851">IF(Q2851&gt;0,INDEX(Q2851:Q24575,MATCH(TRUE,INDEX(Q2851:Q24575="",,),0)-1),"")</f>
        <v>6</v>
      </c>
      <c r="Q2851">
        <v>4</v>
      </c>
      <c r="R2851">
        <f t="shared" si="46"/>
        <v>0</v>
      </c>
    </row>
    <row r="2852" spans="1:18" x14ac:dyDescent="0.3">
      <c r="A2852" t="s">
        <v>266</v>
      </c>
      <c r="B2852" s="1">
        <v>38392</v>
      </c>
      <c r="C2852" t="s">
        <v>16</v>
      </c>
      <c r="D2852" t="s">
        <v>330</v>
      </c>
      <c r="E2852" t="s">
        <v>331</v>
      </c>
      <c r="G2852" t="s">
        <v>19</v>
      </c>
      <c r="H2852" t="s">
        <v>206</v>
      </c>
      <c r="I2852" t="s">
        <v>26</v>
      </c>
      <c r="J2852" t="s">
        <v>27</v>
      </c>
      <c r="K2852">
        <v>1531</v>
      </c>
      <c r="L2852">
        <v>5.7</v>
      </c>
      <c r="M2852" t="s">
        <v>240</v>
      </c>
      <c r="N2852">
        <v>10.25</v>
      </c>
      <c r="P2852" cm="1">
        <f t="array" ref="P2852">IF(Q2852&gt;0,INDEX(Q2852:Q24576,MATCH(TRUE,INDEX(Q2852:Q24576="",,),0)-1),"")</f>
        <v>6</v>
      </c>
      <c r="Q2852">
        <v>4</v>
      </c>
      <c r="R2852">
        <f t="shared" si="46"/>
        <v>0</v>
      </c>
    </row>
    <row r="2853" spans="1:18" x14ac:dyDescent="0.3">
      <c r="A2853" t="s">
        <v>266</v>
      </c>
      <c r="B2853" s="1">
        <v>38392</v>
      </c>
      <c r="C2853" t="s">
        <v>16</v>
      </c>
      <c r="D2853" t="s">
        <v>330</v>
      </c>
      <c r="E2853" t="s">
        <v>331</v>
      </c>
      <c r="G2853" t="s">
        <v>19</v>
      </c>
      <c r="H2853" t="s">
        <v>53</v>
      </c>
      <c r="I2853" t="s">
        <v>26</v>
      </c>
      <c r="J2853" t="s">
        <v>27</v>
      </c>
      <c r="K2853">
        <v>3286</v>
      </c>
      <c r="L2853">
        <v>25.7</v>
      </c>
      <c r="M2853" t="s">
        <v>240</v>
      </c>
      <c r="N2853">
        <v>48.15</v>
      </c>
      <c r="P2853" cm="1">
        <f t="array" ref="P2853">IF(Q2853&gt;0,INDEX(Q2853:Q24577,MATCH(TRUE,INDEX(Q2853:Q24577="",,),0)-1),"")</f>
        <v>6</v>
      </c>
      <c r="Q2853">
        <v>4</v>
      </c>
      <c r="R2853">
        <f t="shared" si="46"/>
        <v>0</v>
      </c>
    </row>
    <row r="2854" spans="1:18" x14ac:dyDescent="0.3">
      <c r="A2854" t="s">
        <v>266</v>
      </c>
      <c r="B2854" s="1">
        <v>38392</v>
      </c>
      <c r="C2854" t="s">
        <v>16</v>
      </c>
      <c r="D2854" t="s">
        <v>330</v>
      </c>
      <c r="E2854" t="s">
        <v>331</v>
      </c>
      <c r="G2854" t="s">
        <v>19</v>
      </c>
      <c r="H2854" t="s">
        <v>64</v>
      </c>
      <c r="I2854" t="s">
        <v>26</v>
      </c>
      <c r="J2854" t="s">
        <v>27</v>
      </c>
      <c r="K2854">
        <v>1932</v>
      </c>
      <c r="L2854">
        <v>14.5</v>
      </c>
      <c r="M2854" t="s">
        <v>240</v>
      </c>
      <c r="N2854">
        <v>30.25</v>
      </c>
      <c r="P2854" cm="1">
        <f t="array" ref="P2854">IF(Q2854&gt;0,INDEX(Q2854:Q24578,MATCH(TRUE,INDEX(Q2854:Q24578="",,),0)-1),"")</f>
        <v>6</v>
      </c>
      <c r="Q2854">
        <v>4</v>
      </c>
      <c r="R2854">
        <f t="shared" si="46"/>
        <v>0</v>
      </c>
    </row>
    <row r="2855" spans="1:18" x14ac:dyDescent="0.3">
      <c r="A2855" t="s">
        <v>266</v>
      </c>
      <c r="B2855" s="1">
        <v>38392</v>
      </c>
      <c r="C2855" t="s">
        <v>16</v>
      </c>
      <c r="D2855" t="s">
        <v>330</v>
      </c>
      <c r="E2855" t="s">
        <v>331</v>
      </c>
      <c r="G2855" s="6" t="s">
        <v>29</v>
      </c>
      <c r="H2855" t="s">
        <v>30</v>
      </c>
      <c r="I2855" t="s">
        <v>21</v>
      </c>
      <c r="J2855" t="s">
        <v>22</v>
      </c>
      <c r="K2855">
        <v>0.1</v>
      </c>
      <c r="L2855">
        <v>179</v>
      </c>
      <c r="M2855" t="s">
        <v>240</v>
      </c>
      <c r="N2855">
        <v>179</v>
      </c>
      <c r="P2855" cm="1">
        <f t="array" ref="P2855">IF(Q2855&gt;0,INDEX(Q2855:Q24579,MATCH(TRUE,INDEX(Q2855:Q24579="",,),0)-1),"")</f>
        <v>6</v>
      </c>
      <c r="Q2855">
        <v>4</v>
      </c>
      <c r="R2855">
        <f t="shared" si="46"/>
        <v>0</v>
      </c>
    </row>
    <row r="2856" spans="1:18" x14ac:dyDescent="0.3">
      <c r="A2856" t="s">
        <v>266</v>
      </c>
      <c r="B2856" s="1">
        <v>38392</v>
      </c>
      <c r="C2856" t="s">
        <v>16</v>
      </c>
      <c r="D2856" t="s">
        <v>330</v>
      </c>
      <c r="E2856" t="s">
        <v>331</v>
      </c>
      <c r="G2856" s="6" t="s">
        <v>29</v>
      </c>
      <c r="H2856" t="s">
        <v>196</v>
      </c>
      <c r="I2856" t="s">
        <v>21</v>
      </c>
      <c r="J2856" t="s">
        <v>22</v>
      </c>
      <c r="K2856">
        <v>8.5</v>
      </c>
      <c r="L2856">
        <v>147</v>
      </c>
      <c r="M2856" t="s">
        <v>240</v>
      </c>
      <c r="N2856">
        <v>147</v>
      </c>
      <c r="P2856" cm="1">
        <f t="array" ref="P2856">IF(Q2856&gt;0,INDEX(Q2856:Q24580,MATCH(TRUE,INDEX(Q2856:Q24580="",,),0)-1),"")</f>
        <v>6</v>
      </c>
      <c r="Q2856">
        <v>4</v>
      </c>
      <c r="R2856">
        <f t="shared" si="46"/>
        <v>0</v>
      </c>
    </row>
    <row r="2857" spans="1:18" x14ac:dyDescent="0.3">
      <c r="A2857" t="s">
        <v>266</v>
      </c>
      <c r="B2857" s="1">
        <v>38392</v>
      </c>
      <c r="C2857" t="s">
        <v>16</v>
      </c>
      <c r="D2857" t="s">
        <v>330</v>
      </c>
      <c r="E2857" t="s">
        <v>331</v>
      </c>
      <c r="G2857" s="6" t="s">
        <v>29</v>
      </c>
      <c r="H2857" t="s">
        <v>99</v>
      </c>
      <c r="I2857" t="s">
        <v>21</v>
      </c>
      <c r="J2857" t="s">
        <v>22</v>
      </c>
      <c r="K2857">
        <v>1.7</v>
      </c>
      <c r="L2857">
        <v>96</v>
      </c>
      <c r="M2857" t="s">
        <v>240</v>
      </c>
      <c r="N2857">
        <v>96</v>
      </c>
      <c r="P2857" cm="1">
        <f t="array" ref="P2857">IF(Q2857&gt;0,INDEX(Q2857:Q24581,MATCH(TRUE,INDEX(Q2857:Q24581="",,),0)-1),"")</f>
        <v>6</v>
      </c>
      <c r="Q2857">
        <v>4</v>
      </c>
      <c r="R2857">
        <f t="shared" si="46"/>
        <v>0</v>
      </c>
    </row>
    <row r="2858" spans="1:18" x14ac:dyDescent="0.3">
      <c r="A2858" t="s">
        <v>266</v>
      </c>
      <c r="B2858" s="1">
        <v>38392</v>
      </c>
      <c r="C2858" t="s">
        <v>16</v>
      </c>
      <c r="D2858" t="s">
        <v>330</v>
      </c>
      <c r="E2858" t="s">
        <v>331</v>
      </c>
      <c r="G2858" t="s">
        <v>19</v>
      </c>
      <c r="H2858" t="s">
        <v>194</v>
      </c>
      <c r="I2858" t="s">
        <v>21</v>
      </c>
      <c r="J2858" t="s">
        <v>22</v>
      </c>
      <c r="K2858">
        <v>51.8</v>
      </c>
      <c r="L2858">
        <v>340</v>
      </c>
      <c r="M2858" t="s">
        <v>272</v>
      </c>
      <c r="N2858">
        <v>2699</v>
      </c>
      <c r="P2858" cm="1">
        <f t="array" ref="P2858">IF(Q2858&gt;0,INDEX(Q2858:Q24582,MATCH(TRUE,INDEX(Q2858:Q24582="",,),0)-1),"")</f>
        <v>6</v>
      </c>
      <c r="Q2858">
        <v>5</v>
      </c>
      <c r="R2858">
        <f t="shared" si="46"/>
        <v>0</v>
      </c>
    </row>
    <row r="2859" spans="1:18" x14ac:dyDescent="0.3">
      <c r="A2859" t="s">
        <v>266</v>
      </c>
      <c r="B2859" s="1">
        <v>38392</v>
      </c>
      <c r="C2859" t="s">
        <v>16</v>
      </c>
      <c r="D2859" t="s">
        <v>330</v>
      </c>
      <c r="E2859" t="s">
        <v>331</v>
      </c>
      <c r="G2859" t="s">
        <v>19</v>
      </c>
      <c r="H2859" t="s">
        <v>206</v>
      </c>
      <c r="I2859" t="s">
        <v>21</v>
      </c>
      <c r="J2859" t="s">
        <v>22</v>
      </c>
      <c r="K2859">
        <v>114.1</v>
      </c>
      <c r="L2859">
        <v>120</v>
      </c>
      <c r="M2859" t="s">
        <v>272</v>
      </c>
      <c r="N2859">
        <v>140</v>
      </c>
      <c r="P2859" cm="1">
        <f t="array" ref="P2859">IF(Q2859&gt;0,INDEX(Q2859:Q24583,MATCH(TRUE,INDEX(Q2859:Q24583="",,),0)-1),"")</f>
        <v>6</v>
      </c>
      <c r="Q2859">
        <v>5</v>
      </c>
      <c r="R2859">
        <f t="shared" si="46"/>
        <v>0</v>
      </c>
    </row>
    <row r="2860" spans="1:18" x14ac:dyDescent="0.3">
      <c r="A2860" t="s">
        <v>266</v>
      </c>
      <c r="B2860" s="1">
        <v>38392</v>
      </c>
      <c r="C2860" t="s">
        <v>16</v>
      </c>
      <c r="D2860" t="s">
        <v>330</v>
      </c>
      <c r="E2860" t="s">
        <v>331</v>
      </c>
      <c r="G2860" t="s">
        <v>19</v>
      </c>
      <c r="H2860" t="s">
        <v>206</v>
      </c>
      <c r="I2860" t="s">
        <v>26</v>
      </c>
      <c r="J2860" t="s">
        <v>27</v>
      </c>
      <c r="K2860">
        <v>1531</v>
      </c>
      <c r="L2860">
        <v>5.7</v>
      </c>
      <c r="M2860" t="s">
        <v>272</v>
      </c>
      <c r="N2860">
        <v>9</v>
      </c>
      <c r="P2860" cm="1">
        <f t="array" ref="P2860">IF(Q2860&gt;0,INDEX(Q2860:Q24584,MATCH(TRUE,INDEX(Q2860:Q24584="",,),0)-1),"")</f>
        <v>6</v>
      </c>
      <c r="Q2860">
        <v>5</v>
      </c>
      <c r="R2860">
        <f t="shared" si="46"/>
        <v>0</v>
      </c>
    </row>
    <row r="2861" spans="1:18" x14ac:dyDescent="0.3">
      <c r="A2861" t="s">
        <v>266</v>
      </c>
      <c r="B2861" s="1">
        <v>38392</v>
      </c>
      <c r="C2861" t="s">
        <v>16</v>
      </c>
      <c r="D2861" t="s">
        <v>330</v>
      </c>
      <c r="E2861" t="s">
        <v>331</v>
      </c>
      <c r="G2861" t="s">
        <v>19</v>
      </c>
      <c r="H2861" t="s">
        <v>53</v>
      </c>
      <c r="I2861" t="s">
        <v>26</v>
      </c>
      <c r="J2861" t="s">
        <v>27</v>
      </c>
      <c r="K2861">
        <v>3286</v>
      </c>
      <c r="L2861">
        <v>25.7</v>
      </c>
      <c r="M2861" t="s">
        <v>272</v>
      </c>
      <c r="N2861">
        <v>25.7</v>
      </c>
      <c r="P2861" cm="1">
        <f t="array" ref="P2861">IF(Q2861&gt;0,INDEX(Q2861:Q24585,MATCH(TRUE,INDEX(Q2861:Q24585="",,),0)-1),"")</f>
        <v>6</v>
      </c>
      <c r="Q2861">
        <v>5</v>
      </c>
      <c r="R2861">
        <f t="shared" si="46"/>
        <v>0</v>
      </c>
    </row>
    <row r="2862" spans="1:18" x14ac:dyDescent="0.3">
      <c r="A2862" t="s">
        <v>266</v>
      </c>
      <c r="B2862" s="1">
        <v>38392</v>
      </c>
      <c r="C2862" t="s">
        <v>16</v>
      </c>
      <c r="D2862" t="s">
        <v>330</v>
      </c>
      <c r="E2862" t="s">
        <v>331</v>
      </c>
      <c r="G2862" t="s">
        <v>19</v>
      </c>
      <c r="H2862" t="s">
        <v>64</v>
      </c>
      <c r="I2862" t="s">
        <v>26</v>
      </c>
      <c r="J2862" t="s">
        <v>27</v>
      </c>
      <c r="K2862">
        <v>1932</v>
      </c>
      <c r="L2862">
        <v>14.5</v>
      </c>
      <c r="M2862" t="s">
        <v>272</v>
      </c>
      <c r="N2862">
        <v>14.5</v>
      </c>
      <c r="P2862" cm="1">
        <f t="array" ref="P2862">IF(Q2862&gt;0,INDEX(Q2862:Q24586,MATCH(TRUE,INDEX(Q2862:Q24586="",,),0)-1),"")</f>
        <v>6</v>
      </c>
      <c r="Q2862">
        <v>5</v>
      </c>
      <c r="R2862">
        <f t="shared" si="46"/>
        <v>0</v>
      </c>
    </row>
    <row r="2863" spans="1:18" x14ac:dyDescent="0.3">
      <c r="A2863" t="s">
        <v>266</v>
      </c>
      <c r="B2863" s="1">
        <v>38392</v>
      </c>
      <c r="C2863" t="s">
        <v>16</v>
      </c>
      <c r="D2863" t="s">
        <v>330</v>
      </c>
      <c r="E2863" t="s">
        <v>331</v>
      </c>
      <c r="G2863" s="6" t="s">
        <v>29</v>
      </c>
      <c r="H2863" t="s">
        <v>30</v>
      </c>
      <c r="I2863" t="s">
        <v>21</v>
      </c>
      <c r="J2863" t="s">
        <v>22</v>
      </c>
      <c r="K2863">
        <v>0.1</v>
      </c>
      <c r="L2863">
        <v>179</v>
      </c>
      <c r="M2863" t="s">
        <v>272</v>
      </c>
      <c r="N2863">
        <v>179</v>
      </c>
      <c r="P2863" cm="1">
        <f t="array" ref="P2863">IF(Q2863&gt;0,INDEX(Q2863:Q24587,MATCH(TRUE,INDEX(Q2863:Q24587="",,),0)-1),"")</f>
        <v>6</v>
      </c>
      <c r="Q2863">
        <v>5</v>
      </c>
      <c r="R2863">
        <f t="shared" si="46"/>
        <v>0</v>
      </c>
    </row>
    <row r="2864" spans="1:18" x14ac:dyDescent="0.3">
      <c r="A2864" t="s">
        <v>266</v>
      </c>
      <c r="B2864" s="1">
        <v>38392</v>
      </c>
      <c r="C2864" t="s">
        <v>16</v>
      </c>
      <c r="D2864" t="s">
        <v>330</v>
      </c>
      <c r="E2864" t="s">
        <v>331</v>
      </c>
      <c r="G2864" s="6" t="s">
        <v>29</v>
      </c>
      <c r="H2864" t="s">
        <v>196</v>
      </c>
      <c r="I2864" t="s">
        <v>21</v>
      </c>
      <c r="J2864" t="s">
        <v>22</v>
      </c>
      <c r="K2864">
        <v>8.5</v>
      </c>
      <c r="L2864">
        <v>147</v>
      </c>
      <c r="M2864" t="s">
        <v>272</v>
      </c>
      <c r="N2864">
        <v>147</v>
      </c>
      <c r="P2864" cm="1">
        <f t="array" ref="P2864">IF(Q2864&gt;0,INDEX(Q2864:Q24588,MATCH(TRUE,INDEX(Q2864:Q24588="",,),0)-1),"")</f>
        <v>6</v>
      </c>
      <c r="Q2864">
        <v>5</v>
      </c>
      <c r="R2864">
        <f t="shared" si="46"/>
        <v>0</v>
      </c>
    </row>
    <row r="2865" spans="1:18" x14ac:dyDescent="0.3">
      <c r="A2865" t="s">
        <v>266</v>
      </c>
      <c r="B2865" s="1">
        <v>38392</v>
      </c>
      <c r="C2865" t="s">
        <v>16</v>
      </c>
      <c r="D2865" t="s">
        <v>330</v>
      </c>
      <c r="E2865" t="s">
        <v>331</v>
      </c>
      <c r="G2865" s="6" t="s">
        <v>29</v>
      </c>
      <c r="H2865" t="s">
        <v>99</v>
      </c>
      <c r="I2865" t="s">
        <v>21</v>
      </c>
      <c r="J2865" t="s">
        <v>22</v>
      </c>
      <c r="K2865">
        <v>1.7</v>
      </c>
      <c r="L2865">
        <v>96</v>
      </c>
      <c r="M2865" t="s">
        <v>272</v>
      </c>
      <c r="N2865">
        <v>96</v>
      </c>
      <c r="P2865" cm="1">
        <f t="array" ref="P2865">IF(Q2865&gt;0,INDEX(Q2865:Q24589,MATCH(TRUE,INDEX(Q2865:Q24589="",,),0)-1),"")</f>
        <v>6</v>
      </c>
      <c r="Q2865">
        <v>5</v>
      </c>
      <c r="R2865">
        <f t="shared" si="46"/>
        <v>0</v>
      </c>
    </row>
    <row r="2866" spans="1:18" x14ac:dyDescent="0.3">
      <c r="A2866" t="s">
        <v>266</v>
      </c>
      <c r="B2866" s="1">
        <v>38392</v>
      </c>
      <c r="C2866" t="s">
        <v>16</v>
      </c>
      <c r="D2866" t="s">
        <v>330</v>
      </c>
      <c r="E2866" t="s">
        <v>331</v>
      </c>
      <c r="G2866" t="s">
        <v>19</v>
      </c>
      <c r="H2866" t="s">
        <v>194</v>
      </c>
      <c r="I2866" t="s">
        <v>21</v>
      </c>
      <c r="J2866" t="s">
        <v>22</v>
      </c>
      <c r="K2866">
        <v>51.8</v>
      </c>
      <c r="L2866">
        <v>340</v>
      </c>
      <c r="M2866" t="s">
        <v>327</v>
      </c>
      <c r="N2866">
        <v>600</v>
      </c>
      <c r="P2866" cm="1">
        <f t="array" ref="P2866">IF(Q2866&gt;0,INDEX(Q2866:Q24590,MATCH(TRUE,INDEX(Q2866:Q24590="",,),0)-1),"")</f>
        <v>6</v>
      </c>
      <c r="Q2866">
        <v>6</v>
      </c>
      <c r="R2866">
        <f t="shared" si="46"/>
        <v>0</v>
      </c>
    </row>
    <row r="2867" spans="1:18" x14ac:dyDescent="0.3">
      <c r="A2867" t="s">
        <v>266</v>
      </c>
      <c r="B2867" s="1">
        <v>38392</v>
      </c>
      <c r="C2867" t="s">
        <v>16</v>
      </c>
      <c r="D2867" t="s">
        <v>330</v>
      </c>
      <c r="E2867" t="s">
        <v>331</v>
      </c>
      <c r="G2867" t="s">
        <v>19</v>
      </c>
      <c r="H2867" t="s">
        <v>206</v>
      </c>
      <c r="I2867" t="s">
        <v>21</v>
      </c>
      <c r="J2867" t="s">
        <v>22</v>
      </c>
      <c r="K2867">
        <v>114.1</v>
      </c>
      <c r="L2867">
        <v>120</v>
      </c>
      <c r="M2867" t="s">
        <v>327</v>
      </c>
      <c r="N2867">
        <v>250</v>
      </c>
      <c r="P2867" cm="1">
        <f t="array" ref="P2867">IF(Q2867&gt;0,INDEX(Q2867:Q24591,MATCH(TRUE,INDEX(Q2867:Q24591="",,),0)-1),"")</f>
        <v>6</v>
      </c>
      <c r="Q2867">
        <v>6</v>
      </c>
      <c r="R2867">
        <f t="shared" si="46"/>
        <v>0</v>
      </c>
    </row>
    <row r="2868" spans="1:18" x14ac:dyDescent="0.3">
      <c r="A2868" t="s">
        <v>266</v>
      </c>
      <c r="B2868" s="1">
        <v>38392</v>
      </c>
      <c r="C2868" t="s">
        <v>16</v>
      </c>
      <c r="D2868" t="s">
        <v>330</v>
      </c>
      <c r="E2868" t="s">
        <v>331</v>
      </c>
      <c r="G2868" t="s">
        <v>19</v>
      </c>
      <c r="H2868" t="s">
        <v>206</v>
      </c>
      <c r="I2868" t="s">
        <v>26</v>
      </c>
      <c r="J2868" t="s">
        <v>27</v>
      </c>
      <c r="K2868">
        <v>1531</v>
      </c>
      <c r="L2868">
        <v>5.7</v>
      </c>
      <c r="M2868" t="s">
        <v>327</v>
      </c>
      <c r="N2868">
        <v>8.5</v>
      </c>
      <c r="P2868" cm="1">
        <f t="array" ref="P2868">IF(Q2868&gt;0,INDEX(Q2868:Q24592,MATCH(TRUE,INDEX(Q2868:Q24592="",,),0)-1),"")</f>
        <v>6</v>
      </c>
      <c r="Q2868">
        <v>6</v>
      </c>
      <c r="R2868">
        <f t="shared" ref="R2868:R2931" si="47">IF(P2868="","",0)</f>
        <v>0</v>
      </c>
    </row>
    <row r="2869" spans="1:18" x14ac:dyDescent="0.3">
      <c r="A2869" t="s">
        <v>266</v>
      </c>
      <c r="B2869" s="1">
        <v>38392</v>
      </c>
      <c r="C2869" t="s">
        <v>16</v>
      </c>
      <c r="D2869" t="s">
        <v>330</v>
      </c>
      <c r="E2869" t="s">
        <v>331</v>
      </c>
      <c r="G2869" t="s">
        <v>19</v>
      </c>
      <c r="H2869" t="s">
        <v>53</v>
      </c>
      <c r="I2869" t="s">
        <v>26</v>
      </c>
      <c r="J2869" t="s">
        <v>27</v>
      </c>
      <c r="K2869">
        <v>3286</v>
      </c>
      <c r="L2869">
        <v>25.7</v>
      </c>
      <c r="M2869" t="s">
        <v>327</v>
      </c>
      <c r="N2869">
        <v>29.1</v>
      </c>
      <c r="P2869" cm="1">
        <f t="array" ref="P2869">IF(Q2869&gt;0,INDEX(Q2869:Q24593,MATCH(TRUE,INDEX(Q2869:Q24593="",,),0)-1),"")</f>
        <v>6</v>
      </c>
      <c r="Q2869">
        <v>6</v>
      </c>
      <c r="R2869">
        <f t="shared" si="47"/>
        <v>0</v>
      </c>
    </row>
    <row r="2870" spans="1:18" x14ac:dyDescent="0.3">
      <c r="A2870" t="s">
        <v>266</v>
      </c>
      <c r="B2870" s="1">
        <v>38392</v>
      </c>
      <c r="C2870" t="s">
        <v>16</v>
      </c>
      <c r="D2870" t="s">
        <v>330</v>
      </c>
      <c r="E2870" t="s">
        <v>331</v>
      </c>
      <c r="G2870" t="s">
        <v>19</v>
      </c>
      <c r="H2870" t="s">
        <v>64</v>
      </c>
      <c r="I2870" t="s">
        <v>26</v>
      </c>
      <c r="J2870" t="s">
        <v>27</v>
      </c>
      <c r="K2870">
        <v>1932</v>
      </c>
      <c r="L2870">
        <v>14.5</v>
      </c>
      <c r="M2870" t="s">
        <v>327</v>
      </c>
      <c r="N2870">
        <v>18.5</v>
      </c>
      <c r="P2870" cm="1">
        <f t="array" ref="P2870">IF(Q2870&gt;0,INDEX(Q2870:Q24594,MATCH(TRUE,INDEX(Q2870:Q24594="",,),0)-1),"")</f>
        <v>6</v>
      </c>
      <c r="Q2870">
        <v>6</v>
      </c>
      <c r="R2870">
        <f t="shared" si="47"/>
        <v>0</v>
      </c>
    </row>
    <row r="2871" spans="1:18" x14ac:dyDescent="0.3">
      <c r="A2871" t="s">
        <v>266</v>
      </c>
      <c r="B2871" s="1">
        <v>38392</v>
      </c>
      <c r="C2871" t="s">
        <v>16</v>
      </c>
      <c r="D2871" t="s">
        <v>330</v>
      </c>
      <c r="E2871" t="s">
        <v>331</v>
      </c>
      <c r="G2871" s="6" t="s">
        <v>29</v>
      </c>
      <c r="H2871" t="s">
        <v>30</v>
      </c>
      <c r="I2871" t="s">
        <v>21</v>
      </c>
      <c r="J2871" t="s">
        <v>22</v>
      </c>
      <c r="K2871">
        <v>0.1</v>
      </c>
      <c r="L2871">
        <v>179</v>
      </c>
      <c r="M2871" t="s">
        <v>327</v>
      </c>
      <c r="N2871">
        <v>179</v>
      </c>
      <c r="P2871" cm="1">
        <f t="array" ref="P2871">IF(Q2871&gt;0,INDEX(Q2871:Q24595,MATCH(TRUE,INDEX(Q2871:Q24595="",,),0)-1),"")</f>
        <v>6</v>
      </c>
      <c r="Q2871">
        <v>6</v>
      </c>
      <c r="R2871">
        <f t="shared" si="47"/>
        <v>0</v>
      </c>
    </row>
    <row r="2872" spans="1:18" x14ac:dyDescent="0.3">
      <c r="A2872" t="s">
        <v>266</v>
      </c>
      <c r="B2872" s="1">
        <v>38392</v>
      </c>
      <c r="C2872" t="s">
        <v>16</v>
      </c>
      <c r="D2872" t="s">
        <v>330</v>
      </c>
      <c r="E2872" t="s">
        <v>331</v>
      </c>
      <c r="G2872" s="6" t="s">
        <v>29</v>
      </c>
      <c r="H2872" t="s">
        <v>196</v>
      </c>
      <c r="I2872" t="s">
        <v>21</v>
      </c>
      <c r="J2872" t="s">
        <v>22</v>
      </c>
      <c r="K2872">
        <v>8.5</v>
      </c>
      <c r="L2872">
        <v>147</v>
      </c>
      <c r="M2872" t="s">
        <v>327</v>
      </c>
      <c r="N2872">
        <v>147</v>
      </c>
      <c r="P2872" cm="1">
        <f t="array" ref="P2872">IF(Q2872&gt;0,INDEX(Q2872:Q24596,MATCH(TRUE,INDEX(Q2872:Q24596="",,),0)-1),"")</f>
        <v>6</v>
      </c>
      <c r="Q2872">
        <v>6</v>
      </c>
      <c r="R2872">
        <f t="shared" si="47"/>
        <v>0</v>
      </c>
    </row>
    <row r="2873" spans="1:18" x14ac:dyDescent="0.3">
      <c r="A2873" t="s">
        <v>266</v>
      </c>
      <c r="B2873" s="1">
        <v>38392</v>
      </c>
      <c r="C2873" t="s">
        <v>16</v>
      </c>
      <c r="D2873" t="s">
        <v>330</v>
      </c>
      <c r="E2873" t="s">
        <v>331</v>
      </c>
      <c r="G2873" s="6" t="s">
        <v>29</v>
      </c>
      <c r="H2873" t="s">
        <v>99</v>
      </c>
      <c r="I2873" t="s">
        <v>21</v>
      </c>
      <c r="J2873" t="s">
        <v>22</v>
      </c>
      <c r="K2873">
        <v>1.7</v>
      </c>
      <c r="L2873">
        <v>96</v>
      </c>
      <c r="M2873" t="s">
        <v>327</v>
      </c>
      <c r="N2873">
        <v>96</v>
      </c>
      <c r="P2873" cm="1">
        <f t="array" ref="P2873">IF(Q2873&gt;0,INDEX(Q2873:Q24597,MATCH(TRUE,INDEX(Q2873:Q24597="",,),0)-1),"")</f>
        <v>6</v>
      </c>
      <c r="Q2873">
        <v>6</v>
      </c>
      <c r="R2873">
        <f t="shared" si="47"/>
        <v>0</v>
      </c>
    </row>
    <row r="2874" spans="1:18" x14ac:dyDescent="0.3">
      <c r="P2874" t="str" cm="1">
        <f t="array" ref="P2874">IF(Q2874&gt;0,INDEX(Q2874:Q24598,MATCH(TRUE,INDEX(Q2874:Q24598="",,),0)-1),"")</f>
        <v/>
      </c>
      <c r="R2874" t="str">
        <f t="shared" si="47"/>
        <v/>
      </c>
    </row>
    <row r="2875" spans="1:18" x14ac:dyDescent="0.3">
      <c r="A2875" t="s">
        <v>266</v>
      </c>
      <c r="B2875" s="1">
        <v>38392</v>
      </c>
      <c r="C2875" t="s">
        <v>16</v>
      </c>
      <c r="D2875" t="s">
        <v>332</v>
      </c>
      <c r="E2875" t="s">
        <v>333</v>
      </c>
      <c r="G2875" t="s">
        <v>19</v>
      </c>
      <c r="H2875" t="s">
        <v>194</v>
      </c>
      <c r="I2875" t="s">
        <v>21</v>
      </c>
      <c r="J2875" t="s">
        <v>22</v>
      </c>
      <c r="K2875">
        <v>37</v>
      </c>
      <c r="L2875">
        <v>321</v>
      </c>
      <c r="M2875" t="s">
        <v>323</v>
      </c>
      <c r="N2875">
        <v>1112</v>
      </c>
      <c r="O2875" t="s">
        <v>24</v>
      </c>
      <c r="P2875" cm="1">
        <f t="array" ref="P2875">IF(Q2875&gt;0,INDEX(Q2875:Q24599,MATCH(TRUE,INDEX(Q2875:Q24599="",,),0)-1),"")</f>
        <v>9</v>
      </c>
      <c r="Q2875">
        <v>1</v>
      </c>
      <c r="R2875">
        <f t="shared" si="47"/>
        <v>0</v>
      </c>
    </row>
    <row r="2876" spans="1:18" x14ac:dyDescent="0.3">
      <c r="A2876" t="s">
        <v>266</v>
      </c>
      <c r="B2876" s="1">
        <v>38392</v>
      </c>
      <c r="C2876" t="s">
        <v>16</v>
      </c>
      <c r="D2876" t="s">
        <v>332</v>
      </c>
      <c r="E2876" t="s">
        <v>333</v>
      </c>
      <c r="G2876" t="s">
        <v>19</v>
      </c>
      <c r="H2876" t="s">
        <v>64</v>
      </c>
      <c r="I2876" t="s">
        <v>26</v>
      </c>
      <c r="J2876" t="s">
        <v>27</v>
      </c>
      <c r="K2876">
        <v>753</v>
      </c>
      <c r="L2876">
        <v>15.1</v>
      </c>
      <c r="M2876" t="s">
        <v>323</v>
      </c>
      <c r="N2876">
        <v>21.11</v>
      </c>
      <c r="O2876" t="s">
        <v>24</v>
      </c>
      <c r="P2876" cm="1">
        <f t="array" ref="P2876">IF(Q2876&gt;0,INDEX(Q2876:Q24600,MATCH(TRUE,INDEX(Q2876:Q24600="",,),0)-1),"")</f>
        <v>9</v>
      </c>
      <c r="Q2876">
        <v>1</v>
      </c>
      <c r="R2876">
        <f t="shared" si="47"/>
        <v>0</v>
      </c>
    </row>
    <row r="2877" spans="1:18" x14ac:dyDescent="0.3">
      <c r="A2877" t="s">
        <v>266</v>
      </c>
      <c r="B2877" s="1">
        <v>38392</v>
      </c>
      <c r="C2877" t="s">
        <v>16</v>
      </c>
      <c r="D2877" t="s">
        <v>332</v>
      </c>
      <c r="E2877" t="s">
        <v>333</v>
      </c>
      <c r="G2877" s="6" t="s">
        <v>29</v>
      </c>
      <c r="H2877" t="s">
        <v>64</v>
      </c>
      <c r="I2877" t="s">
        <v>21</v>
      </c>
      <c r="J2877" t="s">
        <v>22</v>
      </c>
      <c r="K2877">
        <v>8</v>
      </c>
      <c r="L2877">
        <v>117.1</v>
      </c>
      <c r="M2877" t="s">
        <v>323</v>
      </c>
      <c r="N2877">
        <v>117.1</v>
      </c>
      <c r="O2877" t="s">
        <v>24</v>
      </c>
      <c r="P2877" cm="1">
        <f t="array" ref="P2877">IF(Q2877&gt;0,INDEX(Q2877:Q24601,MATCH(TRUE,INDEX(Q2877:Q24601="",,),0)-1),"")</f>
        <v>9</v>
      </c>
      <c r="Q2877">
        <v>1</v>
      </c>
      <c r="R2877">
        <f t="shared" si="47"/>
        <v>0</v>
      </c>
    </row>
    <row r="2878" spans="1:18" x14ac:dyDescent="0.3">
      <c r="A2878" t="s">
        <v>266</v>
      </c>
      <c r="B2878" s="1">
        <v>38392</v>
      </c>
      <c r="C2878" t="s">
        <v>16</v>
      </c>
      <c r="D2878" t="s">
        <v>332</v>
      </c>
      <c r="E2878" t="s">
        <v>333</v>
      </c>
      <c r="G2878" t="s">
        <v>19</v>
      </c>
      <c r="H2878" t="s">
        <v>194</v>
      </c>
      <c r="I2878" t="s">
        <v>21</v>
      </c>
      <c r="J2878" t="s">
        <v>22</v>
      </c>
      <c r="K2878">
        <v>37</v>
      </c>
      <c r="L2878">
        <v>321</v>
      </c>
      <c r="M2878" t="s">
        <v>272</v>
      </c>
      <c r="N2878">
        <v>1055</v>
      </c>
      <c r="P2878" cm="1">
        <f t="array" ref="P2878">IF(Q2878&gt;0,INDEX(Q2878:Q24602,MATCH(TRUE,INDEX(Q2878:Q24602="",,),0)-1),"")</f>
        <v>9</v>
      </c>
      <c r="Q2878">
        <v>2</v>
      </c>
      <c r="R2878">
        <f t="shared" si="47"/>
        <v>0</v>
      </c>
    </row>
    <row r="2879" spans="1:18" x14ac:dyDescent="0.3">
      <c r="A2879" t="s">
        <v>266</v>
      </c>
      <c r="B2879" s="1">
        <v>38392</v>
      </c>
      <c r="C2879" t="s">
        <v>16</v>
      </c>
      <c r="D2879" t="s">
        <v>332</v>
      </c>
      <c r="E2879" t="s">
        <v>333</v>
      </c>
      <c r="G2879" t="s">
        <v>19</v>
      </c>
      <c r="H2879" t="s">
        <v>64</v>
      </c>
      <c r="I2879" t="s">
        <v>26</v>
      </c>
      <c r="J2879" t="s">
        <v>27</v>
      </c>
      <c r="K2879">
        <v>753</v>
      </c>
      <c r="L2879">
        <v>15.1</v>
      </c>
      <c r="M2879" t="s">
        <v>272</v>
      </c>
      <c r="N2879">
        <v>15.1</v>
      </c>
      <c r="P2879" cm="1">
        <f t="array" ref="P2879">IF(Q2879&gt;0,INDEX(Q2879:Q24603,MATCH(TRUE,INDEX(Q2879:Q24603="",,),0)-1),"")</f>
        <v>9</v>
      </c>
      <c r="Q2879">
        <v>2</v>
      </c>
      <c r="R2879">
        <f t="shared" si="47"/>
        <v>0</v>
      </c>
    </row>
    <row r="2880" spans="1:18" x14ac:dyDescent="0.3">
      <c r="A2880" t="s">
        <v>266</v>
      </c>
      <c r="B2880" s="1">
        <v>38392</v>
      </c>
      <c r="C2880" t="s">
        <v>16</v>
      </c>
      <c r="D2880" t="s">
        <v>332</v>
      </c>
      <c r="E2880" t="s">
        <v>333</v>
      </c>
      <c r="G2880" s="6" t="s">
        <v>29</v>
      </c>
      <c r="H2880" t="s">
        <v>64</v>
      </c>
      <c r="I2880" t="s">
        <v>21</v>
      </c>
      <c r="J2880" t="s">
        <v>22</v>
      </c>
      <c r="K2880">
        <v>8</v>
      </c>
      <c r="L2880">
        <v>117.1</v>
      </c>
      <c r="M2880" t="s">
        <v>272</v>
      </c>
      <c r="N2880">
        <v>117.1</v>
      </c>
      <c r="P2880" cm="1">
        <f t="array" ref="P2880">IF(Q2880&gt;0,INDEX(Q2880:Q24604,MATCH(TRUE,INDEX(Q2880:Q24604="",,),0)-1),"")</f>
        <v>9</v>
      </c>
      <c r="Q2880">
        <v>2</v>
      </c>
      <c r="R2880">
        <f t="shared" si="47"/>
        <v>0</v>
      </c>
    </row>
    <row r="2881" spans="1:18" x14ac:dyDescent="0.3">
      <c r="A2881" t="s">
        <v>266</v>
      </c>
      <c r="B2881" s="1">
        <v>38392</v>
      </c>
      <c r="C2881" t="s">
        <v>16</v>
      </c>
      <c r="D2881" t="s">
        <v>332</v>
      </c>
      <c r="E2881" t="s">
        <v>333</v>
      </c>
      <c r="G2881" t="s">
        <v>19</v>
      </c>
      <c r="H2881" t="s">
        <v>194</v>
      </c>
      <c r="I2881" t="s">
        <v>21</v>
      </c>
      <c r="J2881" t="s">
        <v>22</v>
      </c>
      <c r="K2881">
        <v>37</v>
      </c>
      <c r="L2881">
        <v>321</v>
      </c>
      <c r="M2881" t="s">
        <v>271</v>
      </c>
      <c r="N2881">
        <v>600</v>
      </c>
      <c r="P2881" cm="1">
        <f t="array" ref="P2881">IF(Q2881&gt;0,INDEX(Q2881:Q24605,MATCH(TRUE,INDEX(Q2881:Q24605="",,),0)-1),"")</f>
        <v>9</v>
      </c>
      <c r="Q2881">
        <v>3</v>
      </c>
      <c r="R2881">
        <f t="shared" si="47"/>
        <v>0</v>
      </c>
    </row>
    <row r="2882" spans="1:18" x14ac:dyDescent="0.3">
      <c r="A2882" t="s">
        <v>266</v>
      </c>
      <c r="B2882" s="1">
        <v>38392</v>
      </c>
      <c r="C2882" t="s">
        <v>16</v>
      </c>
      <c r="D2882" t="s">
        <v>332</v>
      </c>
      <c r="E2882" t="s">
        <v>333</v>
      </c>
      <c r="G2882" t="s">
        <v>19</v>
      </c>
      <c r="H2882" t="s">
        <v>64</v>
      </c>
      <c r="I2882" t="s">
        <v>26</v>
      </c>
      <c r="J2882" t="s">
        <v>27</v>
      </c>
      <c r="K2882">
        <v>753</v>
      </c>
      <c r="L2882">
        <v>15.1</v>
      </c>
      <c r="M2882" t="s">
        <v>271</v>
      </c>
      <c r="N2882">
        <v>35</v>
      </c>
      <c r="P2882" cm="1">
        <f t="array" ref="P2882">IF(Q2882&gt;0,INDEX(Q2882:Q24606,MATCH(TRUE,INDEX(Q2882:Q24606="",,),0)-1),"")</f>
        <v>9</v>
      </c>
      <c r="Q2882">
        <v>3</v>
      </c>
      <c r="R2882">
        <f t="shared" si="47"/>
        <v>0</v>
      </c>
    </row>
    <row r="2883" spans="1:18" x14ac:dyDescent="0.3">
      <c r="A2883" t="s">
        <v>266</v>
      </c>
      <c r="B2883" s="1">
        <v>38392</v>
      </c>
      <c r="C2883" t="s">
        <v>16</v>
      </c>
      <c r="D2883" t="s">
        <v>332</v>
      </c>
      <c r="E2883" t="s">
        <v>333</v>
      </c>
      <c r="G2883" s="6" t="s">
        <v>29</v>
      </c>
      <c r="H2883" t="s">
        <v>64</v>
      </c>
      <c r="I2883" t="s">
        <v>21</v>
      </c>
      <c r="J2883" t="s">
        <v>22</v>
      </c>
      <c r="K2883">
        <v>8</v>
      </c>
      <c r="L2883">
        <v>117.1</v>
      </c>
      <c r="M2883" t="s">
        <v>271</v>
      </c>
      <c r="N2883">
        <v>117.1</v>
      </c>
      <c r="P2883" cm="1">
        <f t="array" ref="P2883">IF(Q2883&gt;0,INDEX(Q2883:Q24607,MATCH(TRUE,INDEX(Q2883:Q24607="",,),0)-1),"")</f>
        <v>9</v>
      </c>
      <c r="Q2883">
        <v>3</v>
      </c>
      <c r="R2883">
        <f t="shared" si="47"/>
        <v>0</v>
      </c>
    </row>
    <row r="2884" spans="1:18" x14ac:dyDescent="0.3">
      <c r="A2884" t="s">
        <v>266</v>
      </c>
      <c r="B2884" s="1">
        <v>38392</v>
      </c>
      <c r="C2884" t="s">
        <v>16</v>
      </c>
      <c r="D2884" t="s">
        <v>332</v>
      </c>
      <c r="E2884" t="s">
        <v>333</v>
      </c>
      <c r="G2884" t="s">
        <v>19</v>
      </c>
      <c r="H2884" t="s">
        <v>194</v>
      </c>
      <c r="I2884" t="s">
        <v>21</v>
      </c>
      <c r="J2884" t="s">
        <v>22</v>
      </c>
      <c r="K2884">
        <v>37</v>
      </c>
      <c r="L2884">
        <v>321</v>
      </c>
      <c r="M2884" t="s">
        <v>310</v>
      </c>
      <c r="N2884">
        <v>571</v>
      </c>
      <c r="P2884" cm="1">
        <f t="array" ref="P2884">IF(Q2884&gt;0,INDEX(Q2884:Q24608,MATCH(TRUE,INDEX(Q2884:Q24608="",,),0)-1),"")</f>
        <v>9</v>
      </c>
      <c r="Q2884">
        <v>4</v>
      </c>
      <c r="R2884">
        <f t="shared" si="47"/>
        <v>0</v>
      </c>
    </row>
    <row r="2885" spans="1:18" x14ac:dyDescent="0.3">
      <c r="A2885" t="s">
        <v>266</v>
      </c>
      <c r="B2885" s="1">
        <v>38392</v>
      </c>
      <c r="C2885" t="s">
        <v>16</v>
      </c>
      <c r="D2885" t="s">
        <v>332</v>
      </c>
      <c r="E2885" t="s">
        <v>333</v>
      </c>
      <c r="G2885" t="s">
        <v>19</v>
      </c>
      <c r="H2885" t="s">
        <v>64</v>
      </c>
      <c r="I2885" t="s">
        <v>26</v>
      </c>
      <c r="J2885" t="s">
        <v>27</v>
      </c>
      <c r="K2885">
        <v>753</v>
      </c>
      <c r="L2885">
        <v>15.1</v>
      </c>
      <c r="M2885" t="s">
        <v>310</v>
      </c>
      <c r="N2885">
        <v>31</v>
      </c>
      <c r="P2885" cm="1">
        <f t="array" ref="P2885">IF(Q2885&gt;0,INDEX(Q2885:Q24609,MATCH(TRUE,INDEX(Q2885:Q24609="",,),0)-1),"")</f>
        <v>9</v>
      </c>
      <c r="Q2885">
        <v>4</v>
      </c>
      <c r="R2885">
        <f t="shared" si="47"/>
        <v>0</v>
      </c>
    </row>
    <row r="2886" spans="1:18" x14ac:dyDescent="0.3">
      <c r="A2886" t="s">
        <v>266</v>
      </c>
      <c r="B2886" s="1">
        <v>38392</v>
      </c>
      <c r="C2886" t="s">
        <v>16</v>
      </c>
      <c r="D2886" t="s">
        <v>332</v>
      </c>
      <c r="E2886" t="s">
        <v>333</v>
      </c>
      <c r="G2886" s="6" t="s">
        <v>29</v>
      </c>
      <c r="H2886" t="s">
        <v>64</v>
      </c>
      <c r="I2886" t="s">
        <v>21</v>
      </c>
      <c r="J2886" t="s">
        <v>22</v>
      </c>
      <c r="K2886">
        <v>8</v>
      </c>
      <c r="L2886">
        <v>117.1</v>
      </c>
      <c r="M2886" t="s">
        <v>310</v>
      </c>
      <c r="N2886">
        <v>117.1</v>
      </c>
      <c r="P2886" cm="1">
        <f t="array" ref="P2886">IF(Q2886&gt;0,INDEX(Q2886:Q24610,MATCH(TRUE,INDEX(Q2886:Q24610="",,),0)-1),"")</f>
        <v>9</v>
      </c>
      <c r="Q2886">
        <v>4</v>
      </c>
      <c r="R2886">
        <f t="shared" si="47"/>
        <v>0</v>
      </c>
    </row>
    <row r="2887" spans="1:18" x14ac:dyDescent="0.3">
      <c r="A2887" t="s">
        <v>266</v>
      </c>
      <c r="B2887" s="1">
        <v>38392</v>
      </c>
      <c r="C2887" t="s">
        <v>16</v>
      </c>
      <c r="D2887" t="s">
        <v>332</v>
      </c>
      <c r="E2887" t="s">
        <v>333</v>
      </c>
      <c r="G2887" t="s">
        <v>19</v>
      </c>
      <c r="H2887" t="s">
        <v>194</v>
      </c>
      <c r="I2887" t="s">
        <v>21</v>
      </c>
      <c r="J2887" t="s">
        <v>22</v>
      </c>
      <c r="K2887">
        <v>37</v>
      </c>
      <c r="L2887">
        <v>321</v>
      </c>
      <c r="M2887" t="s">
        <v>232</v>
      </c>
      <c r="N2887">
        <v>381</v>
      </c>
      <c r="P2887" cm="1">
        <f t="array" ref="P2887">IF(Q2887&gt;0,INDEX(Q2887:Q24611,MATCH(TRUE,INDEX(Q2887:Q24611="",,),0)-1),"")</f>
        <v>9</v>
      </c>
      <c r="Q2887">
        <v>5</v>
      </c>
      <c r="R2887">
        <f t="shared" si="47"/>
        <v>0</v>
      </c>
    </row>
    <row r="2888" spans="1:18" x14ac:dyDescent="0.3">
      <c r="A2888" t="s">
        <v>266</v>
      </c>
      <c r="B2888" s="1">
        <v>38392</v>
      </c>
      <c r="C2888" t="s">
        <v>16</v>
      </c>
      <c r="D2888" t="s">
        <v>332</v>
      </c>
      <c r="E2888" t="s">
        <v>333</v>
      </c>
      <c r="G2888" t="s">
        <v>19</v>
      </c>
      <c r="H2888" t="s">
        <v>64</v>
      </c>
      <c r="I2888" t="s">
        <v>26</v>
      </c>
      <c r="J2888" t="s">
        <v>27</v>
      </c>
      <c r="K2888">
        <v>753</v>
      </c>
      <c r="L2888">
        <v>15.1</v>
      </c>
      <c r="M2888" t="s">
        <v>232</v>
      </c>
      <c r="N2888">
        <v>38.58</v>
      </c>
      <c r="P2888" cm="1">
        <f t="array" ref="P2888">IF(Q2888&gt;0,INDEX(Q2888:Q24612,MATCH(TRUE,INDEX(Q2888:Q24612="",,),0)-1),"")</f>
        <v>9</v>
      </c>
      <c r="Q2888">
        <v>5</v>
      </c>
      <c r="R2888">
        <f t="shared" si="47"/>
        <v>0</v>
      </c>
    </row>
    <row r="2889" spans="1:18" x14ac:dyDescent="0.3">
      <c r="A2889" t="s">
        <v>266</v>
      </c>
      <c r="B2889" s="1">
        <v>38392</v>
      </c>
      <c r="C2889" t="s">
        <v>16</v>
      </c>
      <c r="D2889" t="s">
        <v>332</v>
      </c>
      <c r="E2889" t="s">
        <v>333</v>
      </c>
      <c r="G2889" s="6" t="s">
        <v>29</v>
      </c>
      <c r="H2889" t="s">
        <v>64</v>
      </c>
      <c r="I2889" t="s">
        <v>21</v>
      </c>
      <c r="J2889" t="s">
        <v>22</v>
      </c>
      <c r="K2889">
        <v>8</v>
      </c>
      <c r="L2889">
        <v>117.1</v>
      </c>
      <c r="M2889" t="s">
        <v>232</v>
      </c>
      <c r="N2889">
        <v>117.1</v>
      </c>
      <c r="P2889" cm="1">
        <f t="array" ref="P2889">IF(Q2889&gt;0,INDEX(Q2889:Q24613,MATCH(TRUE,INDEX(Q2889:Q24613="",,),0)-1),"")</f>
        <v>9</v>
      </c>
      <c r="Q2889">
        <v>5</v>
      </c>
      <c r="R2889">
        <f t="shared" si="47"/>
        <v>0</v>
      </c>
    </row>
    <row r="2890" spans="1:18" x14ac:dyDescent="0.3">
      <c r="A2890" t="s">
        <v>266</v>
      </c>
      <c r="B2890" s="1">
        <v>38392</v>
      </c>
      <c r="C2890" t="s">
        <v>16</v>
      </c>
      <c r="D2890" t="s">
        <v>332</v>
      </c>
      <c r="E2890" t="s">
        <v>333</v>
      </c>
      <c r="G2890" t="s">
        <v>19</v>
      </c>
      <c r="H2890" t="s">
        <v>194</v>
      </c>
      <c r="I2890" t="s">
        <v>21</v>
      </c>
      <c r="J2890" t="s">
        <v>22</v>
      </c>
      <c r="K2890">
        <v>37</v>
      </c>
      <c r="L2890">
        <v>321</v>
      </c>
      <c r="M2890" t="s">
        <v>240</v>
      </c>
      <c r="N2890">
        <v>520</v>
      </c>
      <c r="P2890" cm="1">
        <f t="array" ref="P2890">IF(Q2890&gt;0,INDEX(Q2890:Q24614,MATCH(TRUE,INDEX(Q2890:Q24614="",,),0)-1),"")</f>
        <v>9</v>
      </c>
      <c r="Q2890">
        <v>6</v>
      </c>
      <c r="R2890">
        <f t="shared" si="47"/>
        <v>0</v>
      </c>
    </row>
    <row r="2891" spans="1:18" x14ac:dyDescent="0.3">
      <c r="A2891" t="s">
        <v>266</v>
      </c>
      <c r="B2891" s="1">
        <v>38392</v>
      </c>
      <c r="C2891" t="s">
        <v>16</v>
      </c>
      <c r="D2891" t="s">
        <v>332</v>
      </c>
      <c r="E2891" t="s">
        <v>333</v>
      </c>
      <c r="G2891" t="s">
        <v>19</v>
      </c>
      <c r="H2891" t="s">
        <v>64</v>
      </c>
      <c r="I2891" t="s">
        <v>26</v>
      </c>
      <c r="J2891" t="s">
        <v>27</v>
      </c>
      <c r="K2891">
        <v>753</v>
      </c>
      <c r="L2891">
        <v>15.1</v>
      </c>
      <c r="M2891" t="s">
        <v>240</v>
      </c>
      <c r="N2891">
        <v>25</v>
      </c>
      <c r="P2891" cm="1">
        <f t="array" ref="P2891">IF(Q2891&gt;0,INDEX(Q2891:Q24615,MATCH(TRUE,INDEX(Q2891:Q24615="",,),0)-1),"")</f>
        <v>9</v>
      </c>
      <c r="Q2891">
        <v>6</v>
      </c>
      <c r="R2891">
        <f t="shared" si="47"/>
        <v>0</v>
      </c>
    </row>
    <row r="2892" spans="1:18" x14ac:dyDescent="0.3">
      <c r="A2892" t="s">
        <v>266</v>
      </c>
      <c r="B2892" s="1">
        <v>38392</v>
      </c>
      <c r="C2892" t="s">
        <v>16</v>
      </c>
      <c r="D2892" t="s">
        <v>332</v>
      </c>
      <c r="E2892" t="s">
        <v>333</v>
      </c>
      <c r="G2892" s="6" t="s">
        <v>29</v>
      </c>
      <c r="H2892" t="s">
        <v>64</v>
      </c>
      <c r="I2892" t="s">
        <v>21</v>
      </c>
      <c r="J2892" t="s">
        <v>22</v>
      </c>
      <c r="K2892">
        <v>8</v>
      </c>
      <c r="L2892">
        <v>117.1</v>
      </c>
      <c r="M2892" t="s">
        <v>240</v>
      </c>
      <c r="N2892">
        <v>117.1</v>
      </c>
      <c r="P2892" cm="1">
        <f t="array" ref="P2892">IF(Q2892&gt;0,INDEX(Q2892:Q24616,MATCH(TRUE,INDEX(Q2892:Q24616="",,),0)-1),"")</f>
        <v>9</v>
      </c>
      <c r="Q2892">
        <v>6</v>
      </c>
      <c r="R2892">
        <f t="shared" si="47"/>
        <v>0</v>
      </c>
    </row>
    <row r="2893" spans="1:18" x14ac:dyDescent="0.3">
      <c r="A2893" t="s">
        <v>266</v>
      </c>
      <c r="B2893" s="1">
        <v>38392</v>
      </c>
      <c r="C2893" t="s">
        <v>16</v>
      </c>
      <c r="D2893" t="s">
        <v>332</v>
      </c>
      <c r="E2893" t="s">
        <v>333</v>
      </c>
      <c r="G2893" t="s">
        <v>19</v>
      </c>
      <c r="H2893" t="s">
        <v>194</v>
      </c>
      <c r="I2893" t="s">
        <v>21</v>
      </c>
      <c r="J2893" t="s">
        <v>22</v>
      </c>
      <c r="K2893">
        <v>37</v>
      </c>
      <c r="L2893">
        <v>321</v>
      </c>
      <c r="M2893" t="s">
        <v>326</v>
      </c>
      <c r="N2893">
        <v>450</v>
      </c>
      <c r="P2893" cm="1">
        <f t="array" ref="P2893">IF(Q2893&gt;0,INDEX(Q2893:Q24617,MATCH(TRUE,INDEX(Q2893:Q24617="",,),0)-1),"")</f>
        <v>9</v>
      </c>
      <c r="Q2893">
        <v>7</v>
      </c>
      <c r="R2893">
        <f t="shared" si="47"/>
        <v>0</v>
      </c>
    </row>
    <row r="2894" spans="1:18" x14ac:dyDescent="0.3">
      <c r="A2894" t="s">
        <v>266</v>
      </c>
      <c r="B2894" s="1">
        <v>38392</v>
      </c>
      <c r="C2894" t="s">
        <v>16</v>
      </c>
      <c r="D2894" t="s">
        <v>332</v>
      </c>
      <c r="E2894" t="s">
        <v>333</v>
      </c>
      <c r="G2894" t="s">
        <v>19</v>
      </c>
      <c r="H2894" t="s">
        <v>64</v>
      </c>
      <c r="I2894" t="s">
        <v>26</v>
      </c>
      <c r="J2894" t="s">
        <v>27</v>
      </c>
      <c r="K2894">
        <v>753</v>
      </c>
      <c r="L2894">
        <v>15.1</v>
      </c>
      <c r="M2894" t="s">
        <v>326</v>
      </c>
      <c r="N2894">
        <v>25</v>
      </c>
      <c r="P2894" cm="1">
        <f t="array" ref="P2894">IF(Q2894&gt;0,INDEX(Q2894:Q24618,MATCH(TRUE,INDEX(Q2894:Q24618="",,),0)-1),"")</f>
        <v>9</v>
      </c>
      <c r="Q2894">
        <v>7</v>
      </c>
      <c r="R2894">
        <f t="shared" si="47"/>
        <v>0</v>
      </c>
    </row>
    <row r="2895" spans="1:18" x14ac:dyDescent="0.3">
      <c r="A2895" t="s">
        <v>266</v>
      </c>
      <c r="B2895" s="1">
        <v>38392</v>
      </c>
      <c r="C2895" t="s">
        <v>16</v>
      </c>
      <c r="D2895" t="s">
        <v>332</v>
      </c>
      <c r="E2895" t="s">
        <v>333</v>
      </c>
      <c r="G2895" s="6" t="s">
        <v>29</v>
      </c>
      <c r="H2895" t="s">
        <v>64</v>
      </c>
      <c r="I2895" t="s">
        <v>21</v>
      </c>
      <c r="J2895" t="s">
        <v>22</v>
      </c>
      <c r="K2895">
        <v>8</v>
      </c>
      <c r="L2895">
        <v>117.1</v>
      </c>
      <c r="M2895" t="s">
        <v>326</v>
      </c>
      <c r="N2895">
        <v>117.1</v>
      </c>
      <c r="P2895" cm="1">
        <f t="array" ref="P2895">IF(Q2895&gt;0,INDEX(Q2895:Q24619,MATCH(TRUE,INDEX(Q2895:Q24619="",,),0)-1),"")</f>
        <v>9</v>
      </c>
      <c r="Q2895">
        <v>7</v>
      </c>
      <c r="R2895">
        <f t="shared" si="47"/>
        <v>0</v>
      </c>
    </row>
    <row r="2896" spans="1:18" x14ac:dyDescent="0.3">
      <c r="A2896" t="s">
        <v>266</v>
      </c>
      <c r="B2896" s="1">
        <v>38392</v>
      </c>
      <c r="C2896" t="s">
        <v>16</v>
      </c>
      <c r="D2896" t="s">
        <v>332</v>
      </c>
      <c r="E2896" t="s">
        <v>333</v>
      </c>
      <c r="G2896" t="s">
        <v>19</v>
      </c>
      <c r="H2896" t="s">
        <v>194</v>
      </c>
      <c r="I2896" t="s">
        <v>21</v>
      </c>
      <c r="J2896" t="s">
        <v>22</v>
      </c>
      <c r="K2896">
        <v>37</v>
      </c>
      <c r="L2896">
        <v>321</v>
      </c>
      <c r="M2896" t="s">
        <v>327</v>
      </c>
      <c r="N2896">
        <v>580</v>
      </c>
      <c r="P2896" cm="1">
        <f t="array" ref="P2896">IF(Q2896&gt;0,INDEX(Q2896:Q24620,MATCH(TRUE,INDEX(Q2896:Q24620="",,),0)-1),"")</f>
        <v>9</v>
      </c>
      <c r="Q2896">
        <v>8</v>
      </c>
      <c r="R2896">
        <f t="shared" si="47"/>
        <v>0</v>
      </c>
    </row>
    <row r="2897" spans="1:18" x14ac:dyDescent="0.3">
      <c r="A2897" t="s">
        <v>266</v>
      </c>
      <c r="B2897" s="1">
        <v>38392</v>
      </c>
      <c r="C2897" t="s">
        <v>16</v>
      </c>
      <c r="D2897" t="s">
        <v>332</v>
      </c>
      <c r="E2897" t="s">
        <v>333</v>
      </c>
      <c r="G2897" t="s">
        <v>19</v>
      </c>
      <c r="H2897" t="s">
        <v>64</v>
      </c>
      <c r="I2897" t="s">
        <v>26</v>
      </c>
      <c r="J2897" t="s">
        <v>27</v>
      </c>
      <c r="K2897">
        <v>753</v>
      </c>
      <c r="L2897">
        <v>15.1</v>
      </c>
      <c r="M2897" t="s">
        <v>327</v>
      </c>
      <c r="N2897">
        <v>16.5</v>
      </c>
      <c r="P2897" cm="1">
        <f t="array" ref="P2897">IF(Q2897&gt;0,INDEX(Q2897:Q24621,MATCH(TRUE,INDEX(Q2897:Q24621="",,),0)-1),"")</f>
        <v>9</v>
      </c>
      <c r="Q2897">
        <v>8</v>
      </c>
      <c r="R2897">
        <f t="shared" si="47"/>
        <v>0</v>
      </c>
    </row>
    <row r="2898" spans="1:18" x14ac:dyDescent="0.3">
      <c r="A2898" t="s">
        <v>266</v>
      </c>
      <c r="B2898" s="1">
        <v>38392</v>
      </c>
      <c r="C2898" t="s">
        <v>16</v>
      </c>
      <c r="D2898" t="s">
        <v>332</v>
      </c>
      <c r="E2898" t="s">
        <v>333</v>
      </c>
      <c r="G2898" s="6" t="s">
        <v>29</v>
      </c>
      <c r="H2898" t="s">
        <v>64</v>
      </c>
      <c r="I2898" t="s">
        <v>21</v>
      </c>
      <c r="J2898" t="s">
        <v>22</v>
      </c>
      <c r="K2898">
        <v>8</v>
      </c>
      <c r="L2898">
        <v>117.1</v>
      </c>
      <c r="M2898" t="s">
        <v>327</v>
      </c>
      <c r="N2898">
        <v>117.1</v>
      </c>
      <c r="P2898" cm="1">
        <f t="array" ref="P2898">IF(Q2898&gt;0,INDEX(Q2898:Q24622,MATCH(TRUE,INDEX(Q2898:Q24622="",,),0)-1),"")</f>
        <v>9</v>
      </c>
      <c r="Q2898">
        <v>8</v>
      </c>
      <c r="R2898">
        <f t="shared" si="47"/>
        <v>0</v>
      </c>
    </row>
    <row r="2899" spans="1:18" x14ac:dyDescent="0.3">
      <c r="A2899" t="s">
        <v>266</v>
      </c>
      <c r="B2899" s="1">
        <v>38392</v>
      </c>
      <c r="C2899" t="s">
        <v>16</v>
      </c>
      <c r="D2899" t="s">
        <v>332</v>
      </c>
      <c r="E2899" t="s">
        <v>333</v>
      </c>
      <c r="G2899" t="s">
        <v>19</v>
      </c>
      <c r="H2899" t="s">
        <v>194</v>
      </c>
      <c r="I2899" t="s">
        <v>21</v>
      </c>
      <c r="J2899" t="s">
        <v>22</v>
      </c>
      <c r="K2899">
        <v>37</v>
      </c>
      <c r="L2899">
        <v>321</v>
      </c>
      <c r="M2899" t="s">
        <v>220</v>
      </c>
      <c r="N2899">
        <v>455.56</v>
      </c>
      <c r="P2899" cm="1">
        <f t="array" ref="P2899">IF(Q2899&gt;0,INDEX(Q2899:Q24623,MATCH(TRUE,INDEX(Q2899:Q24623="",,),0)-1),"")</f>
        <v>9</v>
      </c>
      <c r="Q2899">
        <v>9</v>
      </c>
      <c r="R2899">
        <f t="shared" si="47"/>
        <v>0</v>
      </c>
    </row>
    <row r="2900" spans="1:18" x14ac:dyDescent="0.3">
      <c r="A2900" t="s">
        <v>266</v>
      </c>
      <c r="B2900" s="1">
        <v>38392</v>
      </c>
      <c r="C2900" t="s">
        <v>16</v>
      </c>
      <c r="D2900" t="s">
        <v>332</v>
      </c>
      <c r="E2900" t="s">
        <v>333</v>
      </c>
      <c r="G2900" t="s">
        <v>19</v>
      </c>
      <c r="H2900" t="s">
        <v>64</v>
      </c>
      <c r="I2900" t="s">
        <v>26</v>
      </c>
      <c r="J2900" t="s">
        <v>27</v>
      </c>
      <c r="K2900">
        <v>753</v>
      </c>
      <c r="L2900">
        <v>15.1</v>
      </c>
      <c r="M2900" t="s">
        <v>220</v>
      </c>
      <c r="N2900">
        <v>15.1</v>
      </c>
      <c r="P2900" cm="1">
        <f t="array" ref="P2900">IF(Q2900&gt;0,INDEX(Q2900:Q24624,MATCH(TRUE,INDEX(Q2900:Q24624="",,),0)-1),"")</f>
        <v>9</v>
      </c>
      <c r="Q2900">
        <v>9</v>
      </c>
      <c r="R2900">
        <f t="shared" si="47"/>
        <v>0</v>
      </c>
    </row>
    <row r="2901" spans="1:18" x14ac:dyDescent="0.3">
      <c r="A2901" t="s">
        <v>266</v>
      </c>
      <c r="B2901" s="1">
        <v>38392</v>
      </c>
      <c r="C2901" t="s">
        <v>16</v>
      </c>
      <c r="D2901" t="s">
        <v>332</v>
      </c>
      <c r="E2901" t="s">
        <v>333</v>
      </c>
      <c r="G2901" s="6" t="s">
        <v>29</v>
      </c>
      <c r="H2901" t="s">
        <v>64</v>
      </c>
      <c r="I2901" t="s">
        <v>21</v>
      </c>
      <c r="J2901" t="s">
        <v>22</v>
      </c>
      <c r="K2901">
        <v>8</v>
      </c>
      <c r="L2901">
        <v>117.1</v>
      </c>
      <c r="M2901" t="s">
        <v>220</v>
      </c>
      <c r="N2901">
        <v>117.1</v>
      </c>
      <c r="P2901" cm="1">
        <f t="array" ref="P2901">IF(Q2901&gt;0,INDEX(Q2901:Q24625,MATCH(TRUE,INDEX(Q2901:Q24625="",,),0)-1),"")</f>
        <v>9</v>
      </c>
      <c r="Q2901">
        <v>9</v>
      </c>
      <c r="R2901">
        <f t="shared" si="47"/>
        <v>0</v>
      </c>
    </row>
    <row r="2902" spans="1:18" x14ac:dyDescent="0.3">
      <c r="P2902" t="str" cm="1">
        <f t="array" ref="P2902">IF(Q2902&gt;0,INDEX(Q2902:Q24626,MATCH(TRUE,INDEX(Q2902:Q24626="",,),0)-1),"")</f>
        <v/>
      </c>
      <c r="R2902" t="str">
        <f t="shared" si="47"/>
        <v/>
      </c>
    </row>
    <row r="2903" spans="1:18" x14ac:dyDescent="0.3">
      <c r="A2903" t="s">
        <v>266</v>
      </c>
      <c r="B2903" s="1">
        <v>38392</v>
      </c>
      <c r="C2903" t="s">
        <v>16</v>
      </c>
      <c r="D2903" t="s">
        <v>334</v>
      </c>
      <c r="E2903" t="s">
        <v>335</v>
      </c>
      <c r="G2903" t="s">
        <v>19</v>
      </c>
      <c r="H2903" t="s">
        <v>194</v>
      </c>
      <c r="I2903" t="s">
        <v>21</v>
      </c>
      <c r="J2903" t="s">
        <v>22</v>
      </c>
      <c r="K2903">
        <v>28.5</v>
      </c>
      <c r="L2903">
        <v>394</v>
      </c>
      <c r="M2903" t="s">
        <v>269</v>
      </c>
      <c r="N2903">
        <v>2493</v>
      </c>
      <c r="O2903" t="s">
        <v>24</v>
      </c>
      <c r="P2903" cm="1">
        <f t="array" ref="P2903">IF(Q2903&gt;0,INDEX(Q2903:Q24627,MATCH(TRUE,INDEX(Q2903:Q24627="",,),0)-1),"")</f>
        <v>9</v>
      </c>
      <c r="Q2903">
        <v>1</v>
      </c>
      <c r="R2903">
        <f t="shared" si="47"/>
        <v>0</v>
      </c>
    </row>
    <row r="2904" spans="1:18" x14ac:dyDescent="0.3">
      <c r="A2904" t="s">
        <v>266</v>
      </c>
      <c r="B2904" s="1">
        <v>38392</v>
      </c>
      <c r="C2904" t="s">
        <v>16</v>
      </c>
      <c r="D2904" t="s">
        <v>334</v>
      </c>
      <c r="E2904" t="s">
        <v>335</v>
      </c>
      <c r="G2904" t="s">
        <v>19</v>
      </c>
      <c r="H2904" t="s">
        <v>53</v>
      </c>
      <c r="I2904" t="s">
        <v>26</v>
      </c>
      <c r="J2904" t="s">
        <v>27</v>
      </c>
      <c r="K2904">
        <v>302</v>
      </c>
      <c r="L2904">
        <v>30.85</v>
      </c>
      <c r="M2904" t="s">
        <v>269</v>
      </c>
      <c r="N2904">
        <v>31</v>
      </c>
      <c r="O2904" t="s">
        <v>24</v>
      </c>
      <c r="P2904" cm="1">
        <f t="array" ref="P2904">IF(Q2904&gt;0,INDEX(Q2904:Q24628,MATCH(TRUE,INDEX(Q2904:Q24628="",,),0)-1),"")</f>
        <v>9</v>
      </c>
      <c r="Q2904">
        <v>1</v>
      </c>
      <c r="R2904">
        <f t="shared" si="47"/>
        <v>0</v>
      </c>
    </row>
    <row r="2905" spans="1:18" x14ac:dyDescent="0.3">
      <c r="A2905" t="s">
        <v>266</v>
      </c>
      <c r="B2905" s="1">
        <v>38392</v>
      </c>
      <c r="C2905" t="s">
        <v>16</v>
      </c>
      <c r="D2905" t="s">
        <v>334</v>
      </c>
      <c r="E2905" t="s">
        <v>335</v>
      </c>
      <c r="G2905" t="s">
        <v>19</v>
      </c>
      <c r="H2905" t="s">
        <v>64</v>
      </c>
      <c r="I2905" t="s">
        <v>26</v>
      </c>
      <c r="J2905" t="s">
        <v>27</v>
      </c>
      <c r="K2905">
        <v>828</v>
      </c>
      <c r="L2905">
        <v>17.350000000000001</v>
      </c>
      <c r="M2905" t="s">
        <v>269</v>
      </c>
      <c r="N2905">
        <v>18</v>
      </c>
      <c r="O2905" t="s">
        <v>24</v>
      </c>
      <c r="P2905" cm="1">
        <f t="array" ref="P2905">IF(Q2905&gt;0,INDEX(Q2905:Q24629,MATCH(TRUE,INDEX(Q2905:Q24629="",,),0)-1),"")</f>
        <v>9</v>
      </c>
      <c r="Q2905">
        <v>1</v>
      </c>
      <c r="R2905">
        <f t="shared" si="47"/>
        <v>0</v>
      </c>
    </row>
    <row r="2906" spans="1:18" x14ac:dyDescent="0.3">
      <c r="A2906" t="s">
        <v>266</v>
      </c>
      <c r="B2906" s="1">
        <v>38392</v>
      </c>
      <c r="C2906" t="s">
        <v>16</v>
      </c>
      <c r="D2906" t="s">
        <v>334</v>
      </c>
      <c r="E2906" t="s">
        <v>335</v>
      </c>
      <c r="G2906" s="6" t="s">
        <v>29</v>
      </c>
      <c r="H2906" t="s">
        <v>64</v>
      </c>
      <c r="I2906" t="s">
        <v>21</v>
      </c>
      <c r="J2906" t="s">
        <v>22</v>
      </c>
      <c r="K2906">
        <v>13.5</v>
      </c>
      <c r="L2906">
        <v>144</v>
      </c>
      <c r="M2906" t="s">
        <v>269</v>
      </c>
      <c r="N2906">
        <v>144</v>
      </c>
      <c r="O2906" t="s">
        <v>24</v>
      </c>
      <c r="P2906" cm="1">
        <f t="array" ref="P2906">IF(Q2906&gt;0,INDEX(Q2906:Q24630,MATCH(TRUE,INDEX(Q2906:Q24630="",,),0)-1),"")</f>
        <v>9</v>
      </c>
      <c r="Q2906">
        <v>1</v>
      </c>
      <c r="R2906">
        <f t="shared" si="47"/>
        <v>0</v>
      </c>
    </row>
    <row r="2907" spans="1:18" x14ac:dyDescent="0.3">
      <c r="A2907" t="s">
        <v>266</v>
      </c>
      <c r="B2907" s="1">
        <v>38392</v>
      </c>
      <c r="C2907" t="s">
        <v>16</v>
      </c>
      <c r="D2907" t="s">
        <v>334</v>
      </c>
      <c r="E2907" t="s">
        <v>335</v>
      </c>
      <c r="G2907" s="6" t="s">
        <v>29</v>
      </c>
      <c r="H2907" t="s">
        <v>206</v>
      </c>
      <c r="I2907" t="s">
        <v>26</v>
      </c>
      <c r="J2907" t="s">
        <v>27</v>
      </c>
      <c r="K2907">
        <v>12</v>
      </c>
      <c r="L2907">
        <v>5.85</v>
      </c>
      <c r="M2907" t="s">
        <v>269</v>
      </c>
      <c r="N2907">
        <v>5.85</v>
      </c>
      <c r="O2907" t="s">
        <v>24</v>
      </c>
      <c r="P2907" cm="1">
        <f t="array" ref="P2907">IF(Q2907&gt;0,INDEX(Q2907:Q24631,MATCH(TRUE,INDEX(Q2907:Q24631="",,),0)-1),"")</f>
        <v>9</v>
      </c>
      <c r="Q2907">
        <v>1</v>
      </c>
      <c r="R2907">
        <f t="shared" si="47"/>
        <v>0</v>
      </c>
    </row>
    <row r="2908" spans="1:18" x14ac:dyDescent="0.3">
      <c r="A2908" t="s">
        <v>266</v>
      </c>
      <c r="B2908" s="1">
        <v>38392</v>
      </c>
      <c r="C2908" t="s">
        <v>16</v>
      </c>
      <c r="D2908" t="s">
        <v>334</v>
      </c>
      <c r="E2908" t="s">
        <v>335</v>
      </c>
      <c r="G2908" t="s">
        <v>19</v>
      </c>
      <c r="H2908" t="s">
        <v>194</v>
      </c>
      <c r="I2908" t="s">
        <v>21</v>
      </c>
      <c r="J2908" t="s">
        <v>22</v>
      </c>
      <c r="K2908">
        <v>28.5</v>
      </c>
      <c r="L2908">
        <v>394</v>
      </c>
      <c r="M2908" t="s">
        <v>270</v>
      </c>
      <c r="N2908">
        <v>1730</v>
      </c>
      <c r="P2908" cm="1">
        <f t="array" ref="P2908">IF(Q2908&gt;0,INDEX(Q2908:Q24632,MATCH(TRUE,INDEX(Q2908:Q24632="",,),0)-1),"")</f>
        <v>9</v>
      </c>
      <c r="Q2908">
        <v>2</v>
      </c>
      <c r="R2908">
        <f t="shared" si="47"/>
        <v>0</v>
      </c>
    </row>
    <row r="2909" spans="1:18" x14ac:dyDescent="0.3">
      <c r="A2909" t="s">
        <v>266</v>
      </c>
      <c r="B2909" s="1">
        <v>38392</v>
      </c>
      <c r="C2909" t="s">
        <v>16</v>
      </c>
      <c r="D2909" t="s">
        <v>334</v>
      </c>
      <c r="E2909" t="s">
        <v>335</v>
      </c>
      <c r="G2909" t="s">
        <v>19</v>
      </c>
      <c r="H2909" t="s">
        <v>53</v>
      </c>
      <c r="I2909" t="s">
        <v>26</v>
      </c>
      <c r="J2909" t="s">
        <v>27</v>
      </c>
      <c r="K2909">
        <v>302</v>
      </c>
      <c r="L2909">
        <v>30.85</v>
      </c>
      <c r="M2909" t="s">
        <v>270</v>
      </c>
      <c r="N2909">
        <v>30.85</v>
      </c>
      <c r="P2909" cm="1">
        <f t="array" ref="P2909">IF(Q2909&gt;0,INDEX(Q2909:Q24633,MATCH(TRUE,INDEX(Q2909:Q24633="",,),0)-1),"")</f>
        <v>9</v>
      </c>
      <c r="Q2909">
        <v>2</v>
      </c>
      <c r="R2909">
        <f t="shared" si="47"/>
        <v>0</v>
      </c>
    </row>
    <row r="2910" spans="1:18" x14ac:dyDescent="0.3">
      <c r="A2910" t="s">
        <v>266</v>
      </c>
      <c r="B2910" s="1">
        <v>38392</v>
      </c>
      <c r="C2910" t="s">
        <v>16</v>
      </c>
      <c r="D2910" t="s">
        <v>334</v>
      </c>
      <c r="E2910" t="s">
        <v>335</v>
      </c>
      <c r="G2910" t="s">
        <v>19</v>
      </c>
      <c r="H2910" t="s">
        <v>64</v>
      </c>
      <c r="I2910" t="s">
        <v>26</v>
      </c>
      <c r="J2910" t="s">
        <v>27</v>
      </c>
      <c r="K2910">
        <v>828</v>
      </c>
      <c r="L2910">
        <v>17.350000000000001</v>
      </c>
      <c r="M2910" t="s">
        <v>270</v>
      </c>
      <c r="N2910">
        <v>17.350000000000001</v>
      </c>
      <c r="P2910" cm="1">
        <f t="array" ref="P2910">IF(Q2910&gt;0,INDEX(Q2910:Q24634,MATCH(TRUE,INDEX(Q2910:Q24634="",,),0)-1),"")</f>
        <v>9</v>
      </c>
      <c r="Q2910">
        <v>2</v>
      </c>
      <c r="R2910">
        <f t="shared" si="47"/>
        <v>0</v>
      </c>
    </row>
    <row r="2911" spans="1:18" x14ac:dyDescent="0.3">
      <c r="A2911" t="s">
        <v>266</v>
      </c>
      <c r="B2911" s="1">
        <v>38392</v>
      </c>
      <c r="C2911" t="s">
        <v>16</v>
      </c>
      <c r="D2911" t="s">
        <v>334</v>
      </c>
      <c r="E2911" t="s">
        <v>335</v>
      </c>
      <c r="G2911" s="6" t="s">
        <v>29</v>
      </c>
      <c r="H2911" t="s">
        <v>64</v>
      </c>
      <c r="I2911" t="s">
        <v>21</v>
      </c>
      <c r="J2911" t="s">
        <v>22</v>
      </c>
      <c r="K2911">
        <v>13.5</v>
      </c>
      <c r="L2911">
        <v>144</v>
      </c>
      <c r="M2911" t="s">
        <v>270</v>
      </c>
      <c r="N2911">
        <v>144</v>
      </c>
      <c r="P2911" cm="1">
        <f t="array" ref="P2911">IF(Q2911&gt;0,INDEX(Q2911:Q24635,MATCH(TRUE,INDEX(Q2911:Q24635="",,),0)-1),"")</f>
        <v>9</v>
      </c>
      <c r="Q2911">
        <v>2</v>
      </c>
      <c r="R2911">
        <f t="shared" si="47"/>
        <v>0</v>
      </c>
    </row>
    <row r="2912" spans="1:18" x14ac:dyDescent="0.3">
      <c r="A2912" t="s">
        <v>266</v>
      </c>
      <c r="B2912" s="1">
        <v>38392</v>
      </c>
      <c r="C2912" t="s">
        <v>16</v>
      </c>
      <c r="D2912" t="s">
        <v>334</v>
      </c>
      <c r="E2912" t="s">
        <v>335</v>
      </c>
      <c r="G2912" s="6" t="s">
        <v>29</v>
      </c>
      <c r="H2912" t="s">
        <v>206</v>
      </c>
      <c r="I2912" t="s">
        <v>26</v>
      </c>
      <c r="J2912" t="s">
        <v>27</v>
      </c>
      <c r="K2912">
        <v>12</v>
      </c>
      <c r="L2912">
        <v>5.85</v>
      </c>
      <c r="M2912" t="s">
        <v>270</v>
      </c>
      <c r="N2912">
        <v>5.85</v>
      </c>
      <c r="P2912" cm="1">
        <f t="array" ref="P2912">IF(Q2912&gt;0,INDEX(Q2912:Q24636,MATCH(TRUE,INDEX(Q2912:Q24636="",,),0)-1),"")</f>
        <v>9</v>
      </c>
      <c r="Q2912">
        <v>2</v>
      </c>
      <c r="R2912">
        <f t="shared" si="47"/>
        <v>0</v>
      </c>
    </row>
    <row r="2913" spans="1:18" x14ac:dyDescent="0.3">
      <c r="A2913" t="s">
        <v>266</v>
      </c>
      <c r="B2913" s="1">
        <v>38392</v>
      </c>
      <c r="C2913" t="s">
        <v>16</v>
      </c>
      <c r="D2913" t="s">
        <v>334</v>
      </c>
      <c r="E2913" t="s">
        <v>335</v>
      </c>
      <c r="G2913" t="s">
        <v>19</v>
      </c>
      <c r="H2913" t="s">
        <v>194</v>
      </c>
      <c r="I2913" t="s">
        <v>21</v>
      </c>
      <c r="J2913" t="s">
        <v>22</v>
      </c>
      <c r="K2913">
        <v>28.5</v>
      </c>
      <c r="L2913">
        <v>394</v>
      </c>
      <c r="M2913" t="s">
        <v>272</v>
      </c>
      <c r="N2913">
        <v>1430</v>
      </c>
      <c r="P2913" cm="1">
        <f t="array" ref="P2913">IF(Q2913&gt;0,INDEX(Q2913:Q24637,MATCH(TRUE,INDEX(Q2913:Q24637="",,),0)-1),"")</f>
        <v>9</v>
      </c>
      <c r="Q2913">
        <v>3</v>
      </c>
      <c r="R2913">
        <f t="shared" si="47"/>
        <v>0</v>
      </c>
    </row>
    <row r="2914" spans="1:18" x14ac:dyDescent="0.3">
      <c r="A2914" t="s">
        <v>266</v>
      </c>
      <c r="B2914" s="1">
        <v>38392</v>
      </c>
      <c r="C2914" t="s">
        <v>16</v>
      </c>
      <c r="D2914" t="s">
        <v>334</v>
      </c>
      <c r="E2914" t="s">
        <v>335</v>
      </c>
      <c r="G2914" t="s">
        <v>19</v>
      </c>
      <c r="H2914" t="s">
        <v>53</v>
      </c>
      <c r="I2914" t="s">
        <v>26</v>
      </c>
      <c r="J2914" t="s">
        <v>27</v>
      </c>
      <c r="K2914">
        <v>302</v>
      </c>
      <c r="L2914">
        <v>30.85</v>
      </c>
      <c r="M2914" t="s">
        <v>272</v>
      </c>
      <c r="N2914">
        <v>30.85</v>
      </c>
      <c r="P2914" cm="1">
        <f t="array" ref="P2914">IF(Q2914&gt;0,INDEX(Q2914:Q24638,MATCH(TRUE,INDEX(Q2914:Q24638="",,),0)-1),"")</f>
        <v>9</v>
      </c>
      <c r="Q2914">
        <v>3</v>
      </c>
      <c r="R2914">
        <f t="shared" si="47"/>
        <v>0</v>
      </c>
    </row>
    <row r="2915" spans="1:18" x14ac:dyDescent="0.3">
      <c r="A2915" t="s">
        <v>266</v>
      </c>
      <c r="B2915" s="1">
        <v>38392</v>
      </c>
      <c r="C2915" t="s">
        <v>16</v>
      </c>
      <c r="D2915" t="s">
        <v>334</v>
      </c>
      <c r="E2915" t="s">
        <v>335</v>
      </c>
      <c r="G2915" t="s">
        <v>19</v>
      </c>
      <c r="H2915" t="s">
        <v>64</v>
      </c>
      <c r="I2915" t="s">
        <v>26</v>
      </c>
      <c r="J2915" t="s">
        <v>27</v>
      </c>
      <c r="K2915">
        <v>828</v>
      </c>
      <c r="L2915">
        <v>17.350000000000001</v>
      </c>
      <c r="M2915" t="s">
        <v>272</v>
      </c>
      <c r="N2915">
        <v>17.350000000000001</v>
      </c>
      <c r="P2915" cm="1">
        <f t="array" ref="P2915">IF(Q2915&gt;0,INDEX(Q2915:Q24639,MATCH(TRUE,INDEX(Q2915:Q24639="",,),0)-1),"")</f>
        <v>9</v>
      </c>
      <c r="Q2915">
        <v>3</v>
      </c>
      <c r="R2915">
        <f t="shared" si="47"/>
        <v>0</v>
      </c>
    </row>
    <row r="2916" spans="1:18" x14ac:dyDescent="0.3">
      <c r="A2916" t="s">
        <v>266</v>
      </c>
      <c r="B2916" s="1">
        <v>38392</v>
      </c>
      <c r="C2916" t="s">
        <v>16</v>
      </c>
      <c r="D2916" t="s">
        <v>334</v>
      </c>
      <c r="E2916" t="s">
        <v>335</v>
      </c>
      <c r="G2916" s="6" t="s">
        <v>29</v>
      </c>
      <c r="H2916" t="s">
        <v>64</v>
      </c>
      <c r="I2916" t="s">
        <v>21</v>
      </c>
      <c r="J2916" t="s">
        <v>22</v>
      </c>
      <c r="K2916">
        <v>13.5</v>
      </c>
      <c r="L2916">
        <v>144</v>
      </c>
      <c r="M2916" t="s">
        <v>272</v>
      </c>
      <c r="N2916">
        <v>144</v>
      </c>
      <c r="P2916" cm="1">
        <f t="array" ref="P2916">IF(Q2916&gt;0,INDEX(Q2916:Q24640,MATCH(TRUE,INDEX(Q2916:Q24640="",,),0)-1),"")</f>
        <v>9</v>
      </c>
      <c r="Q2916">
        <v>3</v>
      </c>
      <c r="R2916">
        <f t="shared" si="47"/>
        <v>0</v>
      </c>
    </row>
    <row r="2917" spans="1:18" x14ac:dyDescent="0.3">
      <c r="A2917" t="s">
        <v>266</v>
      </c>
      <c r="B2917" s="1">
        <v>38392</v>
      </c>
      <c r="C2917" t="s">
        <v>16</v>
      </c>
      <c r="D2917" t="s">
        <v>334</v>
      </c>
      <c r="E2917" t="s">
        <v>335</v>
      </c>
      <c r="G2917" s="6" t="s">
        <v>29</v>
      </c>
      <c r="H2917" t="s">
        <v>206</v>
      </c>
      <c r="I2917" t="s">
        <v>26</v>
      </c>
      <c r="J2917" t="s">
        <v>27</v>
      </c>
      <c r="K2917">
        <v>12</v>
      </c>
      <c r="L2917">
        <v>5.85</v>
      </c>
      <c r="M2917" t="s">
        <v>272</v>
      </c>
      <c r="N2917">
        <v>5.85</v>
      </c>
      <c r="P2917" cm="1">
        <f t="array" ref="P2917">IF(Q2917&gt;0,INDEX(Q2917:Q24641,MATCH(TRUE,INDEX(Q2917:Q24641="",,),0)-1),"")</f>
        <v>9</v>
      </c>
      <c r="Q2917">
        <v>3</v>
      </c>
      <c r="R2917">
        <f t="shared" si="47"/>
        <v>0</v>
      </c>
    </row>
    <row r="2918" spans="1:18" x14ac:dyDescent="0.3">
      <c r="A2918" t="s">
        <v>266</v>
      </c>
      <c r="B2918" s="1">
        <v>38392</v>
      </c>
      <c r="C2918" t="s">
        <v>16</v>
      </c>
      <c r="D2918" t="s">
        <v>334</v>
      </c>
      <c r="E2918" t="s">
        <v>335</v>
      </c>
      <c r="G2918" t="s">
        <v>19</v>
      </c>
      <c r="H2918" t="s">
        <v>194</v>
      </c>
      <c r="I2918" t="s">
        <v>21</v>
      </c>
      <c r="J2918" t="s">
        <v>22</v>
      </c>
      <c r="K2918">
        <v>28.5</v>
      </c>
      <c r="L2918">
        <v>394</v>
      </c>
      <c r="M2918" t="s">
        <v>271</v>
      </c>
      <c r="N2918">
        <v>700</v>
      </c>
      <c r="P2918" cm="1">
        <f t="array" ref="P2918">IF(Q2918&gt;0,INDEX(Q2918:Q24642,MATCH(TRUE,INDEX(Q2918:Q24642="",,),0)-1),"")</f>
        <v>9</v>
      </c>
      <c r="Q2918">
        <v>4</v>
      </c>
      <c r="R2918">
        <f t="shared" si="47"/>
        <v>0</v>
      </c>
    </row>
    <row r="2919" spans="1:18" x14ac:dyDescent="0.3">
      <c r="A2919" t="s">
        <v>266</v>
      </c>
      <c r="B2919" s="1">
        <v>38392</v>
      </c>
      <c r="C2919" t="s">
        <v>16</v>
      </c>
      <c r="D2919" t="s">
        <v>334</v>
      </c>
      <c r="E2919" t="s">
        <v>335</v>
      </c>
      <c r="G2919" t="s">
        <v>19</v>
      </c>
      <c r="H2919" t="s">
        <v>53</v>
      </c>
      <c r="I2919" t="s">
        <v>26</v>
      </c>
      <c r="J2919" t="s">
        <v>27</v>
      </c>
      <c r="K2919">
        <v>302</v>
      </c>
      <c r="L2919">
        <v>30.85</v>
      </c>
      <c r="M2919" t="s">
        <v>271</v>
      </c>
      <c r="N2919">
        <v>45</v>
      </c>
      <c r="P2919" cm="1">
        <f t="array" ref="P2919">IF(Q2919&gt;0,INDEX(Q2919:Q24643,MATCH(TRUE,INDEX(Q2919:Q24643="",,),0)-1),"")</f>
        <v>9</v>
      </c>
      <c r="Q2919">
        <v>4</v>
      </c>
      <c r="R2919">
        <f t="shared" si="47"/>
        <v>0</v>
      </c>
    </row>
    <row r="2920" spans="1:18" x14ac:dyDescent="0.3">
      <c r="A2920" t="s">
        <v>266</v>
      </c>
      <c r="B2920" s="1">
        <v>38392</v>
      </c>
      <c r="C2920" t="s">
        <v>16</v>
      </c>
      <c r="D2920" t="s">
        <v>334</v>
      </c>
      <c r="E2920" t="s">
        <v>335</v>
      </c>
      <c r="G2920" t="s">
        <v>19</v>
      </c>
      <c r="H2920" t="s">
        <v>64</v>
      </c>
      <c r="I2920" t="s">
        <v>26</v>
      </c>
      <c r="J2920" t="s">
        <v>27</v>
      </c>
      <c r="K2920">
        <v>828</v>
      </c>
      <c r="L2920">
        <v>17.350000000000001</v>
      </c>
      <c r="M2920" t="s">
        <v>271</v>
      </c>
      <c r="N2920">
        <v>35</v>
      </c>
      <c r="P2920" cm="1">
        <f t="array" ref="P2920">IF(Q2920&gt;0,INDEX(Q2920:Q24644,MATCH(TRUE,INDEX(Q2920:Q24644="",,),0)-1),"")</f>
        <v>9</v>
      </c>
      <c r="Q2920">
        <v>4</v>
      </c>
      <c r="R2920">
        <f t="shared" si="47"/>
        <v>0</v>
      </c>
    </row>
    <row r="2921" spans="1:18" x14ac:dyDescent="0.3">
      <c r="A2921" t="s">
        <v>266</v>
      </c>
      <c r="B2921" s="1">
        <v>38392</v>
      </c>
      <c r="C2921" t="s">
        <v>16</v>
      </c>
      <c r="D2921" t="s">
        <v>334</v>
      </c>
      <c r="E2921" t="s">
        <v>335</v>
      </c>
      <c r="G2921" s="6" t="s">
        <v>29</v>
      </c>
      <c r="H2921" t="s">
        <v>64</v>
      </c>
      <c r="I2921" t="s">
        <v>21</v>
      </c>
      <c r="J2921" t="s">
        <v>22</v>
      </c>
      <c r="K2921">
        <v>13.5</v>
      </c>
      <c r="L2921">
        <v>144</v>
      </c>
      <c r="M2921" t="s">
        <v>271</v>
      </c>
      <c r="N2921">
        <v>144</v>
      </c>
      <c r="P2921" cm="1">
        <f t="array" ref="P2921">IF(Q2921&gt;0,INDEX(Q2921:Q24645,MATCH(TRUE,INDEX(Q2921:Q24645="",,),0)-1),"")</f>
        <v>9</v>
      </c>
      <c r="Q2921">
        <v>4</v>
      </c>
      <c r="R2921">
        <f t="shared" si="47"/>
        <v>0</v>
      </c>
    </row>
    <row r="2922" spans="1:18" x14ac:dyDescent="0.3">
      <c r="A2922" t="s">
        <v>266</v>
      </c>
      <c r="B2922" s="1">
        <v>38392</v>
      </c>
      <c r="C2922" t="s">
        <v>16</v>
      </c>
      <c r="D2922" t="s">
        <v>334</v>
      </c>
      <c r="E2922" t="s">
        <v>335</v>
      </c>
      <c r="G2922" s="6" t="s">
        <v>29</v>
      </c>
      <c r="H2922" t="s">
        <v>206</v>
      </c>
      <c r="I2922" t="s">
        <v>26</v>
      </c>
      <c r="J2922" t="s">
        <v>27</v>
      </c>
      <c r="K2922">
        <v>12</v>
      </c>
      <c r="L2922">
        <v>5.85</v>
      </c>
      <c r="M2922" t="s">
        <v>271</v>
      </c>
      <c r="N2922">
        <v>5.85</v>
      </c>
      <c r="P2922" cm="1">
        <f t="array" ref="P2922">IF(Q2922&gt;0,INDEX(Q2922:Q24646,MATCH(TRUE,INDEX(Q2922:Q24646="",,),0)-1),"")</f>
        <v>9</v>
      </c>
      <c r="Q2922">
        <v>4</v>
      </c>
      <c r="R2922">
        <f t="shared" si="47"/>
        <v>0</v>
      </c>
    </row>
    <row r="2923" spans="1:18" x14ac:dyDescent="0.3">
      <c r="A2923" t="s">
        <v>266</v>
      </c>
      <c r="B2923" s="1">
        <v>38392</v>
      </c>
      <c r="C2923" t="s">
        <v>16</v>
      </c>
      <c r="D2923" t="s">
        <v>334</v>
      </c>
      <c r="E2923" t="s">
        <v>335</v>
      </c>
      <c r="G2923" t="s">
        <v>19</v>
      </c>
      <c r="H2923" t="s">
        <v>194</v>
      </c>
      <c r="I2923" t="s">
        <v>21</v>
      </c>
      <c r="J2923" t="s">
        <v>22</v>
      </c>
      <c r="K2923">
        <v>28.5</v>
      </c>
      <c r="L2923">
        <v>394</v>
      </c>
      <c r="M2923" t="s">
        <v>323</v>
      </c>
      <c r="N2923">
        <v>815</v>
      </c>
      <c r="P2923" cm="1">
        <f t="array" ref="P2923">IF(Q2923&gt;0,INDEX(Q2923:Q24647,MATCH(TRUE,INDEX(Q2923:Q24647="",,),0)-1),"")</f>
        <v>9</v>
      </c>
      <c r="Q2923">
        <v>5</v>
      </c>
      <c r="R2923">
        <f t="shared" si="47"/>
        <v>0</v>
      </c>
    </row>
    <row r="2924" spans="1:18" x14ac:dyDescent="0.3">
      <c r="A2924" t="s">
        <v>266</v>
      </c>
      <c r="B2924" s="1">
        <v>38392</v>
      </c>
      <c r="C2924" t="s">
        <v>16</v>
      </c>
      <c r="D2924" t="s">
        <v>334</v>
      </c>
      <c r="E2924" t="s">
        <v>335</v>
      </c>
      <c r="G2924" t="s">
        <v>19</v>
      </c>
      <c r="H2924" t="s">
        <v>53</v>
      </c>
      <c r="I2924" t="s">
        <v>26</v>
      </c>
      <c r="J2924" t="s">
        <v>27</v>
      </c>
      <c r="K2924">
        <v>302</v>
      </c>
      <c r="L2924">
        <v>30.85</v>
      </c>
      <c r="M2924" t="s">
        <v>323</v>
      </c>
      <c r="N2924">
        <v>33</v>
      </c>
      <c r="P2924" cm="1">
        <f t="array" ref="P2924">IF(Q2924&gt;0,INDEX(Q2924:Q24648,MATCH(TRUE,INDEX(Q2924:Q24648="",,),0)-1),"")</f>
        <v>9</v>
      </c>
      <c r="Q2924">
        <v>5</v>
      </c>
      <c r="R2924">
        <f t="shared" si="47"/>
        <v>0</v>
      </c>
    </row>
    <row r="2925" spans="1:18" x14ac:dyDescent="0.3">
      <c r="A2925" t="s">
        <v>266</v>
      </c>
      <c r="B2925" s="1">
        <v>38392</v>
      </c>
      <c r="C2925" t="s">
        <v>16</v>
      </c>
      <c r="D2925" t="s">
        <v>334</v>
      </c>
      <c r="E2925" t="s">
        <v>335</v>
      </c>
      <c r="G2925" t="s">
        <v>19</v>
      </c>
      <c r="H2925" t="s">
        <v>64</v>
      </c>
      <c r="I2925" t="s">
        <v>26</v>
      </c>
      <c r="J2925" t="s">
        <v>27</v>
      </c>
      <c r="K2925">
        <v>828</v>
      </c>
      <c r="L2925">
        <v>17.350000000000001</v>
      </c>
      <c r="M2925" t="s">
        <v>323</v>
      </c>
      <c r="N2925">
        <v>32</v>
      </c>
      <c r="P2925" cm="1">
        <f t="array" ref="P2925">IF(Q2925&gt;0,INDEX(Q2925:Q24649,MATCH(TRUE,INDEX(Q2925:Q24649="",,),0)-1),"")</f>
        <v>9</v>
      </c>
      <c r="Q2925">
        <v>5</v>
      </c>
      <c r="R2925">
        <f t="shared" si="47"/>
        <v>0</v>
      </c>
    </row>
    <row r="2926" spans="1:18" x14ac:dyDescent="0.3">
      <c r="A2926" t="s">
        <v>266</v>
      </c>
      <c r="B2926" s="1">
        <v>38392</v>
      </c>
      <c r="C2926" t="s">
        <v>16</v>
      </c>
      <c r="D2926" t="s">
        <v>334</v>
      </c>
      <c r="E2926" t="s">
        <v>335</v>
      </c>
      <c r="G2926" s="6" t="s">
        <v>29</v>
      </c>
      <c r="H2926" t="s">
        <v>64</v>
      </c>
      <c r="I2926" t="s">
        <v>21</v>
      </c>
      <c r="J2926" t="s">
        <v>22</v>
      </c>
      <c r="K2926">
        <v>13.5</v>
      </c>
      <c r="L2926">
        <v>144</v>
      </c>
      <c r="M2926" t="s">
        <v>323</v>
      </c>
      <c r="N2926">
        <v>144</v>
      </c>
      <c r="P2926" cm="1">
        <f t="array" ref="P2926">IF(Q2926&gt;0,INDEX(Q2926:Q24650,MATCH(TRUE,INDEX(Q2926:Q24650="",,),0)-1),"")</f>
        <v>9</v>
      </c>
      <c r="Q2926">
        <v>5</v>
      </c>
      <c r="R2926">
        <f t="shared" si="47"/>
        <v>0</v>
      </c>
    </row>
    <row r="2927" spans="1:18" x14ac:dyDescent="0.3">
      <c r="A2927" t="s">
        <v>266</v>
      </c>
      <c r="B2927" s="1">
        <v>38392</v>
      </c>
      <c r="C2927" t="s">
        <v>16</v>
      </c>
      <c r="D2927" t="s">
        <v>334</v>
      </c>
      <c r="E2927" t="s">
        <v>335</v>
      </c>
      <c r="G2927" s="6" t="s">
        <v>29</v>
      </c>
      <c r="H2927" t="s">
        <v>206</v>
      </c>
      <c r="I2927" t="s">
        <v>26</v>
      </c>
      <c r="J2927" t="s">
        <v>27</v>
      </c>
      <c r="K2927">
        <v>12</v>
      </c>
      <c r="L2927">
        <v>5.85</v>
      </c>
      <c r="M2927" t="s">
        <v>323</v>
      </c>
      <c r="N2927">
        <v>5.85</v>
      </c>
      <c r="P2927" cm="1">
        <f t="array" ref="P2927">IF(Q2927&gt;0,INDEX(Q2927:Q24651,MATCH(TRUE,INDEX(Q2927:Q24651="",,),0)-1),"")</f>
        <v>9</v>
      </c>
      <c r="Q2927">
        <v>5</v>
      </c>
      <c r="R2927">
        <f t="shared" si="47"/>
        <v>0</v>
      </c>
    </row>
    <row r="2928" spans="1:18" x14ac:dyDescent="0.3">
      <c r="A2928" t="s">
        <v>266</v>
      </c>
      <c r="B2928" s="1">
        <v>38392</v>
      </c>
      <c r="C2928" t="s">
        <v>16</v>
      </c>
      <c r="D2928" t="s">
        <v>334</v>
      </c>
      <c r="E2928" t="s">
        <v>335</v>
      </c>
      <c r="G2928" t="s">
        <v>19</v>
      </c>
      <c r="H2928" t="s">
        <v>194</v>
      </c>
      <c r="I2928" t="s">
        <v>21</v>
      </c>
      <c r="J2928" t="s">
        <v>22</v>
      </c>
      <c r="K2928">
        <v>28.5</v>
      </c>
      <c r="L2928">
        <v>394</v>
      </c>
      <c r="M2928" t="s">
        <v>240</v>
      </c>
      <c r="N2928">
        <v>515</v>
      </c>
      <c r="P2928" cm="1">
        <f t="array" ref="P2928">IF(Q2928&gt;0,INDEX(Q2928:Q24652,MATCH(TRUE,INDEX(Q2928:Q24652="",,),0)-1),"")</f>
        <v>9</v>
      </c>
      <c r="Q2928">
        <v>6</v>
      </c>
      <c r="R2928">
        <f t="shared" si="47"/>
        <v>0</v>
      </c>
    </row>
    <row r="2929" spans="1:18" x14ac:dyDescent="0.3">
      <c r="A2929" t="s">
        <v>266</v>
      </c>
      <c r="B2929" s="1">
        <v>38392</v>
      </c>
      <c r="C2929" t="s">
        <v>16</v>
      </c>
      <c r="D2929" t="s">
        <v>334</v>
      </c>
      <c r="E2929" t="s">
        <v>335</v>
      </c>
      <c r="G2929" t="s">
        <v>19</v>
      </c>
      <c r="H2929" t="s">
        <v>53</v>
      </c>
      <c r="I2929" t="s">
        <v>26</v>
      </c>
      <c r="J2929" t="s">
        <v>27</v>
      </c>
      <c r="K2929">
        <v>302</v>
      </c>
      <c r="L2929">
        <v>30.85</v>
      </c>
      <c r="M2929" t="s">
        <v>240</v>
      </c>
      <c r="N2929">
        <v>48.8</v>
      </c>
      <c r="P2929" cm="1">
        <f t="array" ref="P2929">IF(Q2929&gt;0,INDEX(Q2929:Q24653,MATCH(TRUE,INDEX(Q2929:Q24653="",,),0)-1),"")</f>
        <v>9</v>
      </c>
      <c r="Q2929">
        <v>6</v>
      </c>
      <c r="R2929">
        <f t="shared" si="47"/>
        <v>0</v>
      </c>
    </row>
    <row r="2930" spans="1:18" x14ac:dyDescent="0.3">
      <c r="A2930" t="s">
        <v>266</v>
      </c>
      <c r="B2930" s="1">
        <v>38392</v>
      </c>
      <c r="C2930" t="s">
        <v>16</v>
      </c>
      <c r="D2930" t="s">
        <v>334</v>
      </c>
      <c r="E2930" t="s">
        <v>335</v>
      </c>
      <c r="G2930" t="s">
        <v>19</v>
      </c>
      <c r="H2930" t="s">
        <v>64</v>
      </c>
      <c r="I2930" t="s">
        <v>26</v>
      </c>
      <c r="J2930" t="s">
        <v>27</v>
      </c>
      <c r="K2930">
        <v>828</v>
      </c>
      <c r="L2930">
        <v>17.350000000000001</v>
      </c>
      <c r="M2930" t="s">
        <v>240</v>
      </c>
      <c r="N2930">
        <v>31.92</v>
      </c>
      <c r="P2930" cm="1">
        <f t="array" ref="P2930">IF(Q2930&gt;0,INDEX(Q2930:Q24654,MATCH(TRUE,INDEX(Q2930:Q24654="",,),0)-1),"")</f>
        <v>9</v>
      </c>
      <c r="Q2930">
        <v>6</v>
      </c>
      <c r="R2930">
        <f t="shared" si="47"/>
        <v>0</v>
      </c>
    </row>
    <row r="2931" spans="1:18" x14ac:dyDescent="0.3">
      <c r="A2931" t="s">
        <v>266</v>
      </c>
      <c r="B2931" s="1">
        <v>38392</v>
      </c>
      <c r="C2931" t="s">
        <v>16</v>
      </c>
      <c r="D2931" t="s">
        <v>334</v>
      </c>
      <c r="E2931" t="s">
        <v>335</v>
      </c>
      <c r="G2931" s="6" t="s">
        <v>29</v>
      </c>
      <c r="H2931" t="s">
        <v>64</v>
      </c>
      <c r="I2931" t="s">
        <v>21</v>
      </c>
      <c r="J2931" t="s">
        <v>22</v>
      </c>
      <c r="K2931">
        <v>13.5</v>
      </c>
      <c r="L2931">
        <v>144</v>
      </c>
      <c r="M2931" t="s">
        <v>240</v>
      </c>
      <c r="N2931">
        <v>144</v>
      </c>
      <c r="P2931" cm="1">
        <f t="array" ref="P2931">IF(Q2931&gt;0,INDEX(Q2931:Q24655,MATCH(TRUE,INDEX(Q2931:Q24655="",,),0)-1),"")</f>
        <v>9</v>
      </c>
      <c r="Q2931">
        <v>6</v>
      </c>
      <c r="R2931">
        <f t="shared" si="47"/>
        <v>0</v>
      </c>
    </row>
    <row r="2932" spans="1:18" x14ac:dyDescent="0.3">
      <c r="A2932" t="s">
        <v>266</v>
      </c>
      <c r="B2932" s="1">
        <v>38392</v>
      </c>
      <c r="C2932" t="s">
        <v>16</v>
      </c>
      <c r="D2932" t="s">
        <v>334</v>
      </c>
      <c r="E2932" t="s">
        <v>335</v>
      </c>
      <c r="G2932" s="6" t="s">
        <v>29</v>
      </c>
      <c r="H2932" t="s">
        <v>206</v>
      </c>
      <c r="I2932" t="s">
        <v>26</v>
      </c>
      <c r="J2932" t="s">
        <v>27</v>
      </c>
      <c r="K2932">
        <v>12</v>
      </c>
      <c r="L2932">
        <v>5.85</v>
      </c>
      <c r="M2932" t="s">
        <v>240</v>
      </c>
      <c r="N2932">
        <v>5.85</v>
      </c>
      <c r="P2932" cm="1">
        <f t="array" ref="P2932">IF(Q2932&gt;0,INDEX(Q2932:Q24656,MATCH(TRUE,INDEX(Q2932:Q24656="",,),0)-1),"")</f>
        <v>9</v>
      </c>
      <c r="Q2932">
        <v>6</v>
      </c>
      <c r="R2932">
        <f t="shared" ref="R2932:R2995" si="48">IF(P2932="","",0)</f>
        <v>0</v>
      </c>
    </row>
    <row r="2933" spans="1:18" x14ac:dyDescent="0.3">
      <c r="A2933" t="s">
        <v>266</v>
      </c>
      <c r="B2933" s="1">
        <v>38392</v>
      </c>
      <c r="C2933" t="s">
        <v>16</v>
      </c>
      <c r="D2933" t="s">
        <v>334</v>
      </c>
      <c r="E2933" t="s">
        <v>335</v>
      </c>
      <c r="G2933" t="s">
        <v>19</v>
      </c>
      <c r="H2933" t="s">
        <v>194</v>
      </c>
      <c r="I2933" t="s">
        <v>21</v>
      </c>
      <c r="J2933" t="s">
        <v>22</v>
      </c>
      <c r="K2933">
        <v>28.5</v>
      </c>
      <c r="L2933">
        <v>394</v>
      </c>
      <c r="M2933" t="s">
        <v>326</v>
      </c>
      <c r="N2933">
        <v>425</v>
      </c>
      <c r="P2933" cm="1">
        <f t="array" ref="P2933">IF(Q2933&gt;0,INDEX(Q2933:Q24657,MATCH(TRUE,INDEX(Q2933:Q24657="",,),0)-1),"")</f>
        <v>9</v>
      </c>
      <c r="Q2933">
        <v>7</v>
      </c>
      <c r="R2933">
        <f t="shared" si="48"/>
        <v>0</v>
      </c>
    </row>
    <row r="2934" spans="1:18" x14ac:dyDescent="0.3">
      <c r="A2934" t="s">
        <v>266</v>
      </c>
      <c r="B2934" s="1">
        <v>38392</v>
      </c>
      <c r="C2934" t="s">
        <v>16</v>
      </c>
      <c r="D2934" t="s">
        <v>334</v>
      </c>
      <c r="E2934" t="s">
        <v>335</v>
      </c>
      <c r="G2934" t="s">
        <v>19</v>
      </c>
      <c r="H2934" t="s">
        <v>53</v>
      </c>
      <c r="I2934" t="s">
        <v>26</v>
      </c>
      <c r="J2934" t="s">
        <v>27</v>
      </c>
      <c r="K2934">
        <v>302</v>
      </c>
      <c r="L2934">
        <v>30.85</v>
      </c>
      <c r="M2934" t="s">
        <v>326</v>
      </c>
      <c r="N2934">
        <v>42.01</v>
      </c>
      <c r="P2934" cm="1">
        <f t="array" ref="P2934">IF(Q2934&gt;0,INDEX(Q2934:Q24658,MATCH(TRUE,INDEX(Q2934:Q24658="",,),0)-1),"")</f>
        <v>9</v>
      </c>
      <c r="Q2934">
        <v>7</v>
      </c>
      <c r="R2934">
        <f t="shared" si="48"/>
        <v>0</v>
      </c>
    </row>
    <row r="2935" spans="1:18" x14ac:dyDescent="0.3">
      <c r="A2935" t="s">
        <v>266</v>
      </c>
      <c r="B2935" s="1">
        <v>38392</v>
      </c>
      <c r="C2935" t="s">
        <v>16</v>
      </c>
      <c r="D2935" t="s">
        <v>334</v>
      </c>
      <c r="E2935" t="s">
        <v>335</v>
      </c>
      <c r="G2935" t="s">
        <v>19</v>
      </c>
      <c r="H2935" t="s">
        <v>64</v>
      </c>
      <c r="I2935" t="s">
        <v>26</v>
      </c>
      <c r="J2935" t="s">
        <v>27</v>
      </c>
      <c r="K2935">
        <v>828</v>
      </c>
      <c r="L2935">
        <v>17.350000000000001</v>
      </c>
      <c r="M2935" t="s">
        <v>326</v>
      </c>
      <c r="N2935">
        <v>30</v>
      </c>
      <c r="P2935" cm="1">
        <f t="array" ref="P2935">IF(Q2935&gt;0,INDEX(Q2935:Q24659,MATCH(TRUE,INDEX(Q2935:Q24659="",,),0)-1),"")</f>
        <v>9</v>
      </c>
      <c r="Q2935">
        <v>7</v>
      </c>
      <c r="R2935">
        <f t="shared" si="48"/>
        <v>0</v>
      </c>
    </row>
    <row r="2936" spans="1:18" x14ac:dyDescent="0.3">
      <c r="A2936" t="s">
        <v>266</v>
      </c>
      <c r="B2936" s="1">
        <v>38392</v>
      </c>
      <c r="C2936" t="s">
        <v>16</v>
      </c>
      <c r="D2936" t="s">
        <v>334</v>
      </c>
      <c r="E2936" t="s">
        <v>335</v>
      </c>
      <c r="G2936" s="6" t="s">
        <v>29</v>
      </c>
      <c r="H2936" t="s">
        <v>64</v>
      </c>
      <c r="I2936" t="s">
        <v>21</v>
      </c>
      <c r="J2936" t="s">
        <v>22</v>
      </c>
      <c r="K2936">
        <v>13.5</v>
      </c>
      <c r="L2936">
        <v>144</v>
      </c>
      <c r="M2936" t="s">
        <v>326</v>
      </c>
      <c r="N2936">
        <v>144</v>
      </c>
      <c r="P2936" cm="1">
        <f t="array" ref="P2936">IF(Q2936&gt;0,INDEX(Q2936:Q24660,MATCH(TRUE,INDEX(Q2936:Q24660="",,),0)-1),"")</f>
        <v>9</v>
      </c>
      <c r="Q2936">
        <v>7</v>
      </c>
      <c r="R2936">
        <f t="shared" si="48"/>
        <v>0</v>
      </c>
    </row>
    <row r="2937" spans="1:18" x14ac:dyDescent="0.3">
      <c r="A2937" t="s">
        <v>266</v>
      </c>
      <c r="B2937" s="1">
        <v>38392</v>
      </c>
      <c r="C2937" t="s">
        <v>16</v>
      </c>
      <c r="D2937" t="s">
        <v>334</v>
      </c>
      <c r="E2937" t="s">
        <v>335</v>
      </c>
      <c r="G2937" s="6" t="s">
        <v>29</v>
      </c>
      <c r="H2937" t="s">
        <v>206</v>
      </c>
      <c r="I2937" t="s">
        <v>26</v>
      </c>
      <c r="J2937" t="s">
        <v>27</v>
      </c>
      <c r="K2937">
        <v>12</v>
      </c>
      <c r="L2937">
        <v>5.85</v>
      </c>
      <c r="M2937" t="s">
        <v>326</v>
      </c>
      <c r="N2937">
        <v>5.85</v>
      </c>
      <c r="P2937" cm="1">
        <f t="array" ref="P2937">IF(Q2937&gt;0,INDEX(Q2937:Q24661,MATCH(TRUE,INDEX(Q2937:Q24661="",,),0)-1),"")</f>
        <v>9</v>
      </c>
      <c r="Q2937">
        <v>7</v>
      </c>
      <c r="R2937">
        <f t="shared" si="48"/>
        <v>0</v>
      </c>
    </row>
    <row r="2938" spans="1:18" x14ac:dyDescent="0.3">
      <c r="A2938" t="s">
        <v>266</v>
      </c>
      <c r="B2938" s="1">
        <v>38392</v>
      </c>
      <c r="C2938" t="s">
        <v>16</v>
      </c>
      <c r="D2938" t="s">
        <v>334</v>
      </c>
      <c r="E2938" t="s">
        <v>335</v>
      </c>
      <c r="G2938" t="s">
        <v>19</v>
      </c>
      <c r="H2938" t="s">
        <v>194</v>
      </c>
      <c r="I2938" t="s">
        <v>21</v>
      </c>
      <c r="J2938" t="s">
        <v>22</v>
      </c>
      <c r="K2938">
        <v>28.5</v>
      </c>
      <c r="L2938">
        <v>394</v>
      </c>
      <c r="M2938" t="s">
        <v>232</v>
      </c>
      <c r="N2938">
        <v>394</v>
      </c>
      <c r="P2938" cm="1">
        <f t="array" ref="P2938">IF(Q2938&gt;0,INDEX(Q2938:Q24662,MATCH(TRUE,INDEX(Q2938:Q24662="",,),0)-1),"")</f>
        <v>9</v>
      </c>
      <c r="Q2938">
        <v>8</v>
      </c>
      <c r="R2938">
        <f t="shared" si="48"/>
        <v>0</v>
      </c>
    </row>
    <row r="2939" spans="1:18" x14ac:dyDescent="0.3">
      <c r="A2939" t="s">
        <v>266</v>
      </c>
      <c r="B2939" s="1">
        <v>38392</v>
      </c>
      <c r="C2939" t="s">
        <v>16</v>
      </c>
      <c r="D2939" t="s">
        <v>334</v>
      </c>
      <c r="E2939" t="s">
        <v>335</v>
      </c>
      <c r="G2939" t="s">
        <v>19</v>
      </c>
      <c r="H2939" t="s">
        <v>53</v>
      </c>
      <c r="I2939" t="s">
        <v>26</v>
      </c>
      <c r="J2939" t="s">
        <v>27</v>
      </c>
      <c r="K2939">
        <v>302</v>
      </c>
      <c r="L2939">
        <v>30.85</v>
      </c>
      <c r="M2939" t="s">
        <v>232</v>
      </c>
      <c r="N2939">
        <v>31.9</v>
      </c>
      <c r="P2939" cm="1">
        <f t="array" ref="P2939">IF(Q2939&gt;0,INDEX(Q2939:Q24663,MATCH(TRUE,INDEX(Q2939:Q24663="",,),0)-1),"")</f>
        <v>9</v>
      </c>
      <c r="Q2939">
        <v>8</v>
      </c>
      <c r="R2939">
        <f t="shared" si="48"/>
        <v>0</v>
      </c>
    </row>
    <row r="2940" spans="1:18" x14ac:dyDescent="0.3">
      <c r="A2940" t="s">
        <v>266</v>
      </c>
      <c r="B2940" s="1">
        <v>38392</v>
      </c>
      <c r="C2940" t="s">
        <v>16</v>
      </c>
      <c r="D2940" t="s">
        <v>334</v>
      </c>
      <c r="E2940" t="s">
        <v>335</v>
      </c>
      <c r="G2940" t="s">
        <v>19</v>
      </c>
      <c r="H2940" t="s">
        <v>64</v>
      </c>
      <c r="I2940" t="s">
        <v>26</v>
      </c>
      <c r="J2940" t="s">
        <v>27</v>
      </c>
      <c r="K2940">
        <v>828</v>
      </c>
      <c r="L2940">
        <v>17.350000000000001</v>
      </c>
      <c r="M2940" t="s">
        <v>232</v>
      </c>
      <c r="N2940">
        <v>19.350000000000001</v>
      </c>
      <c r="P2940" cm="1">
        <f t="array" ref="P2940">IF(Q2940&gt;0,INDEX(Q2940:Q24664,MATCH(TRUE,INDEX(Q2940:Q24664="",,),0)-1),"")</f>
        <v>9</v>
      </c>
      <c r="Q2940">
        <v>8</v>
      </c>
      <c r="R2940">
        <f t="shared" si="48"/>
        <v>0</v>
      </c>
    </row>
    <row r="2941" spans="1:18" x14ac:dyDescent="0.3">
      <c r="A2941" t="s">
        <v>266</v>
      </c>
      <c r="B2941" s="1">
        <v>38392</v>
      </c>
      <c r="C2941" t="s">
        <v>16</v>
      </c>
      <c r="D2941" t="s">
        <v>334</v>
      </c>
      <c r="E2941" t="s">
        <v>335</v>
      </c>
      <c r="G2941" s="6" t="s">
        <v>29</v>
      </c>
      <c r="H2941" t="s">
        <v>64</v>
      </c>
      <c r="I2941" t="s">
        <v>21</v>
      </c>
      <c r="J2941" t="s">
        <v>22</v>
      </c>
      <c r="K2941">
        <v>13.5</v>
      </c>
      <c r="L2941">
        <v>144</v>
      </c>
      <c r="M2941" t="s">
        <v>232</v>
      </c>
      <c r="N2941">
        <v>144</v>
      </c>
      <c r="P2941" cm="1">
        <f t="array" ref="P2941">IF(Q2941&gt;0,INDEX(Q2941:Q24665,MATCH(TRUE,INDEX(Q2941:Q24665="",,),0)-1),"")</f>
        <v>9</v>
      </c>
      <c r="Q2941">
        <v>8</v>
      </c>
      <c r="R2941">
        <f t="shared" si="48"/>
        <v>0</v>
      </c>
    </row>
    <row r="2942" spans="1:18" x14ac:dyDescent="0.3">
      <c r="A2942" t="s">
        <v>266</v>
      </c>
      <c r="B2942" s="1">
        <v>38392</v>
      </c>
      <c r="C2942" t="s">
        <v>16</v>
      </c>
      <c r="D2942" t="s">
        <v>334</v>
      </c>
      <c r="E2942" t="s">
        <v>335</v>
      </c>
      <c r="G2942" s="6" t="s">
        <v>29</v>
      </c>
      <c r="H2942" t="s">
        <v>206</v>
      </c>
      <c r="I2942" t="s">
        <v>26</v>
      </c>
      <c r="J2942" t="s">
        <v>27</v>
      </c>
      <c r="K2942">
        <v>12</v>
      </c>
      <c r="L2942">
        <v>5.85</v>
      </c>
      <c r="M2942" t="s">
        <v>232</v>
      </c>
      <c r="N2942">
        <v>5.85</v>
      </c>
      <c r="P2942" cm="1">
        <f t="array" ref="P2942">IF(Q2942&gt;0,INDEX(Q2942:Q24666,MATCH(TRUE,INDEX(Q2942:Q24666="",,),0)-1),"")</f>
        <v>9</v>
      </c>
      <c r="Q2942">
        <v>8</v>
      </c>
      <c r="R2942">
        <f t="shared" si="48"/>
        <v>0</v>
      </c>
    </row>
    <row r="2943" spans="1:18" x14ac:dyDescent="0.3">
      <c r="A2943" t="s">
        <v>266</v>
      </c>
      <c r="B2943" s="1">
        <v>38392</v>
      </c>
      <c r="C2943" t="s">
        <v>16</v>
      </c>
      <c r="D2943" t="s">
        <v>334</v>
      </c>
      <c r="E2943" t="s">
        <v>335</v>
      </c>
      <c r="G2943" t="s">
        <v>19</v>
      </c>
      <c r="H2943" t="s">
        <v>194</v>
      </c>
      <c r="I2943" t="s">
        <v>21</v>
      </c>
      <c r="J2943" t="s">
        <v>22</v>
      </c>
      <c r="K2943">
        <v>28.5</v>
      </c>
      <c r="L2943">
        <v>394</v>
      </c>
      <c r="M2943" t="s">
        <v>327</v>
      </c>
      <c r="N2943">
        <v>400</v>
      </c>
      <c r="P2943" cm="1">
        <f t="array" ref="P2943">IF(Q2943&gt;0,INDEX(Q2943:Q24667,MATCH(TRUE,INDEX(Q2943:Q24667="",,),0)-1),"")</f>
        <v>9</v>
      </c>
      <c r="Q2943">
        <v>9</v>
      </c>
      <c r="R2943">
        <f t="shared" si="48"/>
        <v>0</v>
      </c>
    </row>
    <row r="2944" spans="1:18" x14ac:dyDescent="0.3">
      <c r="A2944" t="s">
        <v>266</v>
      </c>
      <c r="B2944" s="1">
        <v>38392</v>
      </c>
      <c r="C2944" t="s">
        <v>16</v>
      </c>
      <c r="D2944" t="s">
        <v>334</v>
      </c>
      <c r="E2944" t="s">
        <v>335</v>
      </c>
      <c r="G2944" t="s">
        <v>19</v>
      </c>
      <c r="H2944" t="s">
        <v>53</v>
      </c>
      <c r="I2944" t="s">
        <v>26</v>
      </c>
      <c r="J2944" t="s">
        <v>27</v>
      </c>
      <c r="K2944">
        <v>302</v>
      </c>
      <c r="L2944">
        <v>30.85</v>
      </c>
      <c r="M2944" t="s">
        <v>327</v>
      </c>
      <c r="N2944">
        <v>32</v>
      </c>
      <c r="P2944" cm="1">
        <f t="array" ref="P2944">IF(Q2944&gt;0,INDEX(Q2944:Q24668,MATCH(TRUE,INDEX(Q2944:Q24668="",,),0)-1),"")</f>
        <v>9</v>
      </c>
      <c r="Q2944">
        <v>9</v>
      </c>
      <c r="R2944">
        <f t="shared" si="48"/>
        <v>0</v>
      </c>
    </row>
    <row r="2945" spans="1:18" x14ac:dyDescent="0.3">
      <c r="A2945" t="s">
        <v>266</v>
      </c>
      <c r="B2945" s="1">
        <v>38392</v>
      </c>
      <c r="C2945" t="s">
        <v>16</v>
      </c>
      <c r="D2945" t="s">
        <v>334</v>
      </c>
      <c r="E2945" t="s">
        <v>335</v>
      </c>
      <c r="G2945" t="s">
        <v>19</v>
      </c>
      <c r="H2945" t="s">
        <v>64</v>
      </c>
      <c r="I2945" t="s">
        <v>26</v>
      </c>
      <c r="J2945" t="s">
        <v>27</v>
      </c>
      <c r="K2945">
        <v>828</v>
      </c>
      <c r="L2945">
        <v>17.350000000000001</v>
      </c>
      <c r="M2945" t="s">
        <v>327</v>
      </c>
      <c r="N2945">
        <v>17.5</v>
      </c>
      <c r="P2945" cm="1">
        <f t="array" ref="P2945">IF(Q2945&gt;0,INDEX(Q2945:Q24669,MATCH(TRUE,INDEX(Q2945:Q24669="",,),0)-1),"")</f>
        <v>9</v>
      </c>
      <c r="Q2945">
        <v>9</v>
      </c>
      <c r="R2945">
        <f t="shared" si="48"/>
        <v>0</v>
      </c>
    </row>
    <row r="2946" spans="1:18" x14ac:dyDescent="0.3">
      <c r="A2946" t="s">
        <v>266</v>
      </c>
      <c r="B2946" s="1">
        <v>38392</v>
      </c>
      <c r="C2946" t="s">
        <v>16</v>
      </c>
      <c r="D2946" t="s">
        <v>334</v>
      </c>
      <c r="E2946" t="s">
        <v>335</v>
      </c>
      <c r="G2946" s="6" t="s">
        <v>29</v>
      </c>
      <c r="H2946" t="s">
        <v>64</v>
      </c>
      <c r="I2946" t="s">
        <v>21</v>
      </c>
      <c r="J2946" t="s">
        <v>22</v>
      </c>
      <c r="K2946">
        <v>13.5</v>
      </c>
      <c r="L2946">
        <v>144</v>
      </c>
      <c r="M2946" t="s">
        <v>327</v>
      </c>
      <c r="N2946">
        <v>144</v>
      </c>
      <c r="P2946" cm="1">
        <f t="array" ref="P2946">IF(Q2946&gt;0,INDEX(Q2946:Q24670,MATCH(TRUE,INDEX(Q2946:Q24670="",,),0)-1),"")</f>
        <v>9</v>
      </c>
      <c r="Q2946">
        <v>9</v>
      </c>
      <c r="R2946">
        <f t="shared" si="48"/>
        <v>0</v>
      </c>
    </row>
    <row r="2947" spans="1:18" x14ac:dyDescent="0.3">
      <c r="A2947" t="s">
        <v>266</v>
      </c>
      <c r="B2947" s="1">
        <v>38392</v>
      </c>
      <c r="C2947" t="s">
        <v>16</v>
      </c>
      <c r="D2947" t="s">
        <v>334</v>
      </c>
      <c r="E2947" t="s">
        <v>335</v>
      </c>
      <c r="G2947" s="6" t="s">
        <v>29</v>
      </c>
      <c r="H2947" t="s">
        <v>206</v>
      </c>
      <c r="I2947" t="s">
        <v>26</v>
      </c>
      <c r="J2947" t="s">
        <v>27</v>
      </c>
      <c r="K2947">
        <v>12</v>
      </c>
      <c r="L2947">
        <v>5.85</v>
      </c>
      <c r="M2947" t="s">
        <v>327</v>
      </c>
      <c r="N2947">
        <v>5.85</v>
      </c>
      <c r="P2947" cm="1">
        <f t="array" ref="P2947">IF(Q2947&gt;0,INDEX(Q2947:Q24671,MATCH(TRUE,INDEX(Q2947:Q24671="",,),0)-1),"")</f>
        <v>9</v>
      </c>
      <c r="Q2947">
        <v>9</v>
      </c>
      <c r="R2947">
        <f t="shared" si="48"/>
        <v>0</v>
      </c>
    </row>
    <row r="2948" spans="1:18" x14ac:dyDescent="0.3">
      <c r="P2948" t="str" cm="1">
        <f t="array" ref="P2948">IF(Q2948&gt;0,INDEX(Q2948:Q24672,MATCH(TRUE,INDEX(Q2948:Q24672="",,),0)-1),"")</f>
        <v/>
      </c>
      <c r="R2948" t="str">
        <f t="shared" si="48"/>
        <v/>
      </c>
    </row>
    <row r="2949" spans="1:18" x14ac:dyDescent="0.3">
      <c r="A2949" t="s">
        <v>266</v>
      </c>
      <c r="B2949" s="1">
        <v>38392</v>
      </c>
      <c r="C2949" t="s">
        <v>16</v>
      </c>
      <c r="D2949" t="s">
        <v>336</v>
      </c>
      <c r="E2949" t="s">
        <v>337</v>
      </c>
      <c r="G2949" t="s">
        <v>19</v>
      </c>
      <c r="H2949" t="s">
        <v>194</v>
      </c>
      <c r="I2949" t="s">
        <v>21</v>
      </c>
      <c r="J2949" t="s">
        <v>22</v>
      </c>
      <c r="K2949">
        <v>81.5</v>
      </c>
      <c r="L2949">
        <v>394</v>
      </c>
      <c r="M2949" t="s">
        <v>269</v>
      </c>
      <c r="N2949">
        <v>1829.7</v>
      </c>
      <c r="O2949" t="s">
        <v>24</v>
      </c>
      <c r="P2949" cm="1">
        <f t="array" ref="P2949">IF(Q2949&gt;0,INDEX(Q2949:Q24673,MATCH(TRUE,INDEX(Q2949:Q24673="",,),0)-1),"")</f>
        <v>11</v>
      </c>
      <c r="Q2949">
        <v>1</v>
      </c>
      <c r="R2949">
        <f t="shared" si="48"/>
        <v>0</v>
      </c>
    </row>
    <row r="2950" spans="1:18" x14ac:dyDescent="0.3">
      <c r="A2950" t="s">
        <v>266</v>
      </c>
      <c r="B2950" s="1">
        <v>38392</v>
      </c>
      <c r="C2950" t="s">
        <v>16</v>
      </c>
      <c r="D2950" t="s">
        <v>336</v>
      </c>
      <c r="E2950" t="s">
        <v>337</v>
      </c>
      <c r="G2950" t="s">
        <v>19</v>
      </c>
      <c r="H2950" t="s">
        <v>64</v>
      </c>
      <c r="I2950" t="s">
        <v>26</v>
      </c>
      <c r="J2950" t="s">
        <v>27</v>
      </c>
      <c r="K2950">
        <v>1383</v>
      </c>
      <c r="L2950">
        <v>14.9</v>
      </c>
      <c r="M2950" t="s">
        <v>269</v>
      </c>
      <c r="N2950">
        <v>15</v>
      </c>
      <c r="O2950" t="s">
        <v>24</v>
      </c>
      <c r="P2950" cm="1">
        <f t="array" ref="P2950">IF(Q2950&gt;0,INDEX(Q2950:Q24674,MATCH(TRUE,INDEX(Q2950:Q24674="",,),0)-1),"")</f>
        <v>11</v>
      </c>
      <c r="Q2950">
        <v>1</v>
      </c>
      <c r="R2950">
        <f t="shared" si="48"/>
        <v>0</v>
      </c>
    </row>
    <row r="2951" spans="1:18" x14ac:dyDescent="0.3">
      <c r="A2951" t="s">
        <v>266</v>
      </c>
      <c r="B2951" s="1">
        <v>38392</v>
      </c>
      <c r="C2951" t="s">
        <v>16</v>
      </c>
      <c r="D2951" t="s">
        <v>336</v>
      </c>
      <c r="E2951" t="s">
        <v>337</v>
      </c>
      <c r="G2951" s="6" t="s">
        <v>29</v>
      </c>
      <c r="H2951" t="s">
        <v>64</v>
      </c>
      <c r="I2951" t="s">
        <v>21</v>
      </c>
      <c r="J2951" t="s">
        <v>22</v>
      </c>
      <c r="K2951">
        <v>34</v>
      </c>
      <c r="L2951">
        <v>144</v>
      </c>
      <c r="M2951" t="s">
        <v>269</v>
      </c>
      <c r="N2951">
        <v>144</v>
      </c>
      <c r="O2951" t="s">
        <v>24</v>
      </c>
      <c r="P2951" cm="1">
        <f t="array" ref="P2951">IF(Q2951&gt;0,INDEX(Q2951:Q24675,MATCH(TRUE,INDEX(Q2951:Q24675="",,),0)-1),"")</f>
        <v>11</v>
      </c>
      <c r="Q2951">
        <v>1</v>
      </c>
      <c r="R2951">
        <f t="shared" si="48"/>
        <v>0</v>
      </c>
    </row>
    <row r="2952" spans="1:18" x14ac:dyDescent="0.3">
      <c r="A2952" t="s">
        <v>266</v>
      </c>
      <c r="B2952" s="1">
        <v>38392</v>
      </c>
      <c r="C2952" t="s">
        <v>16</v>
      </c>
      <c r="D2952" t="s">
        <v>336</v>
      </c>
      <c r="E2952" t="s">
        <v>337</v>
      </c>
      <c r="G2952" s="6" t="s">
        <v>29</v>
      </c>
      <c r="H2952" t="s">
        <v>53</v>
      </c>
      <c r="I2952" t="s">
        <v>26</v>
      </c>
      <c r="J2952" t="s">
        <v>27</v>
      </c>
      <c r="K2952">
        <v>117</v>
      </c>
      <c r="L2952">
        <v>30.85</v>
      </c>
      <c r="M2952" t="s">
        <v>269</v>
      </c>
      <c r="N2952">
        <v>30.85</v>
      </c>
      <c r="O2952" t="s">
        <v>24</v>
      </c>
      <c r="P2952" cm="1">
        <f t="array" ref="P2952">IF(Q2952&gt;0,INDEX(Q2952:Q24676,MATCH(TRUE,INDEX(Q2952:Q24676="",,),0)-1),"")</f>
        <v>11</v>
      </c>
      <c r="Q2952">
        <v>1</v>
      </c>
      <c r="R2952">
        <f t="shared" si="48"/>
        <v>0</v>
      </c>
    </row>
    <row r="2953" spans="1:18" x14ac:dyDescent="0.3">
      <c r="A2953" t="s">
        <v>266</v>
      </c>
      <c r="B2953" s="1">
        <v>38392</v>
      </c>
      <c r="C2953" t="s">
        <v>16</v>
      </c>
      <c r="D2953" t="s">
        <v>336</v>
      </c>
      <c r="E2953" t="s">
        <v>337</v>
      </c>
      <c r="G2953" s="6" t="s">
        <v>29</v>
      </c>
      <c r="H2953" t="s">
        <v>70</v>
      </c>
      <c r="I2953" t="s">
        <v>26</v>
      </c>
      <c r="J2953" t="s">
        <v>27</v>
      </c>
      <c r="K2953">
        <v>17</v>
      </c>
      <c r="L2953">
        <v>26.15</v>
      </c>
      <c r="M2953" t="s">
        <v>269</v>
      </c>
      <c r="N2953">
        <v>26.15</v>
      </c>
      <c r="O2953" t="s">
        <v>24</v>
      </c>
      <c r="P2953" cm="1">
        <f t="array" ref="P2953">IF(Q2953&gt;0,INDEX(Q2953:Q24677,MATCH(TRUE,INDEX(Q2953:Q24677="",,),0)-1),"")</f>
        <v>11</v>
      </c>
      <c r="Q2953">
        <v>1</v>
      </c>
      <c r="R2953">
        <f t="shared" si="48"/>
        <v>0</v>
      </c>
    </row>
    <row r="2954" spans="1:18" x14ac:dyDescent="0.3">
      <c r="A2954" t="s">
        <v>266</v>
      </c>
      <c r="B2954" s="1">
        <v>38392</v>
      </c>
      <c r="C2954" t="s">
        <v>16</v>
      </c>
      <c r="D2954" t="s">
        <v>336</v>
      </c>
      <c r="E2954" t="s">
        <v>337</v>
      </c>
      <c r="G2954" t="s">
        <v>19</v>
      </c>
      <c r="H2954" t="s">
        <v>194</v>
      </c>
      <c r="I2954" t="s">
        <v>21</v>
      </c>
      <c r="J2954" t="s">
        <v>22</v>
      </c>
      <c r="K2954">
        <v>81.5</v>
      </c>
      <c r="L2954">
        <v>394</v>
      </c>
      <c r="M2954" t="s">
        <v>323</v>
      </c>
      <c r="N2954">
        <v>1029</v>
      </c>
      <c r="P2954" cm="1">
        <f t="array" ref="P2954">IF(Q2954&gt;0,INDEX(Q2954:Q24678,MATCH(TRUE,INDEX(Q2954:Q24678="",,),0)-1),"")</f>
        <v>11</v>
      </c>
      <c r="Q2954">
        <v>2</v>
      </c>
      <c r="R2954">
        <f t="shared" si="48"/>
        <v>0</v>
      </c>
    </row>
    <row r="2955" spans="1:18" x14ac:dyDescent="0.3">
      <c r="A2955" t="s">
        <v>266</v>
      </c>
      <c r="B2955" s="1">
        <v>38392</v>
      </c>
      <c r="C2955" t="s">
        <v>16</v>
      </c>
      <c r="D2955" t="s">
        <v>336</v>
      </c>
      <c r="E2955" t="s">
        <v>337</v>
      </c>
      <c r="G2955" t="s">
        <v>19</v>
      </c>
      <c r="H2955" t="s">
        <v>64</v>
      </c>
      <c r="I2955" t="s">
        <v>26</v>
      </c>
      <c r="J2955" t="s">
        <v>27</v>
      </c>
      <c r="K2955">
        <v>1383</v>
      </c>
      <c r="L2955">
        <v>14.9</v>
      </c>
      <c r="M2955" t="s">
        <v>323</v>
      </c>
      <c r="N2955">
        <v>34.9</v>
      </c>
      <c r="P2955" cm="1">
        <f t="array" ref="P2955">IF(Q2955&gt;0,INDEX(Q2955:Q24679,MATCH(TRUE,INDEX(Q2955:Q24679="",,),0)-1),"")</f>
        <v>11</v>
      </c>
      <c r="Q2955">
        <v>2</v>
      </c>
      <c r="R2955">
        <f t="shared" si="48"/>
        <v>0</v>
      </c>
    </row>
    <row r="2956" spans="1:18" x14ac:dyDescent="0.3">
      <c r="A2956" t="s">
        <v>266</v>
      </c>
      <c r="B2956" s="1">
        <v>38392</v>
      </c>
      <c r="C2956" t="s">
        <v>16</v>
      </c>
      <c r="D2956" t="s">
        <v>336</v>
      </c>
      <c r="E2956" t="s">
        <v>337</v>
      </c>
      <c r="G2956" s="6" t="s">
        <v>29</v>
      </c>
      <c r="H2956" t="s">
        <v>64</v>
      </c>
      <c r="I2956" t="s">
        <v>21</v>
      </c>
      <c r="J2956" t="s">
        <v>22</v>
      </c>
      <c r="K2956">
        <v>34</v>
      </c>
      <c r="L2956">
        <v>144</v>
      </c>
      <c r="M2956" t="s">
        <v>323</v>
      </c>
      <c r="N2956">
        <v>144</v>
      </c>
      <c r="P2956" cm="1">
        <f t="array" ref="P2956">IF(Q2956&gt;0,INDEX(Q2956:Q24680,MATCH(TRUE,INDEX(Q2956:Q24680="",,),0)-1),"")</f>
        <v>11</v>
      </c>
      <c r="Q2956">
        <v>2</v>
      </c>
      <c r="R2956">
        <f t="shared" si="48"/>
        <v>0</v>
      </c>
    </row>
    <row r="2957" spans="1:18" x14ac:dyDescent="0.3">
      <c r="A2957" t="s">
        <v>266</v>
      </c>
      <c r="B2957" s="1">
        <v>38392</v>
      </c>
      <c r="C2957" t="s">
        <v>16</v>
      </c>
      <c r="D2957" t="s">
        <v>336</v>
      </c>
      <c r="E2957" t="s">
        <v>337</v>
      </c>
      <c r="G2957" s="6" t="s">
        <v>29</v>
      </c>
      <c r="H2957" t="s">
        <v>53</v>
      </c>
      <c r="I2957" t="s">
        <v>26</v>
      </c>
      <c r="J2957" t="s">
        <v>27</v>
      </c>
      <c r="K2957">
        <v>117</v>
      </c>
      <c r="L2957">
        <v>30.85</v>
      </c>
      <c r="M2957" t="s">
        <v>323</v>
      </c>
      <c r="N2957">
        <v>30.85</v>
      </c>
      <c r="P2957" cm="1">
        <f t="array" ref="P2957">IF(Q2957&gt;0,INDEX(Q2957:Q24681,MATCH(TRUE,INDEX(Q2957:Q24681="",,),0)-1),"")</f>
        <v>11</v>
      </c>
      <c r="Q2957">
        <v>2</v>
      </c>
      <c r="R2957">
        <f t="shared" si="48"/>
        <v>0</v>
      </c>
    </row>
    <row r="2958" spans="1:18" x14ac:dyDescent="0.3">
      <c r="A2958" t="s">
        <v>266</v>
      </c>
      <c r="B2958" s="1">
        <v>38392</v>
      </c>
      <c r="C2958" t="s">
        <v>16</v>
      </c>
      <c r="D2958" t="s">
        <v>336</v>
      </c>
      <c r="E2958" t="s">
        <v>337</v>
      </c>
      <c r="G2958" s="6" t="s">
        <v>29</v>
      </c>
      <c r="H2958" t="s">
        <v>70</v>
      </c>
      <c r="I2958" t="s">
        <v>26</v>
      </c>
      <c r="J2958" t="s">
        <v>27</v>
      </c>
      <c r="K2958">
        <v>17</v>
      </c>
      <c r="L2958">
        <v>26.15</v>
      </c>
      <c r="M2958" t="s">
        <v>323</v>
      </c>
      <c r="N2958">
        <v>26.15</v>
      </c>
      <c r="P2958" cm="1">
        <f t="array" ref="P2958">IF(Q2958&gt;0,INDEX(Q2958:Q24682,MATCH(TRUE,INDEX(Q2958:Q24682="",,),0)-1),"")</f>
        <v>11</v>
      </c>
      <c r="Q2958">
        <v>2</v>
      </c>
      <c r="R2958">
        <f t="shared" si="48"/>
        <v>0</v>
      </c>
    </row>
    <row r="2959" spans="1:18" x14ac:dyDescent="0.3">
      <c r="A2959" t="s">
        <v>266</v>
      </c>
      <c r="B2959" s="1">
        <v>38392</v>
      </c>
      <c r="C2959" t="s">
        <v>16</v>
      </c>
      <c r="D2959" t="s">
        <v>336</v>
      </c>
      <c r="E2959" t="s">
        <v>337</v>
      </c>
      <c r="G2959" t="s">
        <v>19</v>
      </c>
      <c r="H2959" t="s">
        <v>194</v>
      </c>
      <c r="I2959" t="s">
        <v>21</v>
      </c>
      <c r="J2959" t="s">
        <v>22</v>
      </c>
      <c r="K2959">
        <v>81.5</v>
      </c>
      <c r="L2959">
        <v>394</v>
      </c>
      <c r="M2959" t="s">
        <v>270</v>
      </c>
      <c r="N2959">
        <v>1347.88</v>
      </c>
      <c r="P2959" cm="1">
        <f t="array" ref="P2959">IF(Q2959&gt;0,INDEX(Q2959:Q24683,MATCH(TRUE,INDEX(Q2959:Q24683="",,),0)-1),"")</f>
        <v>11</v>
      </c>
      <c r="Q2959">
        <v>3</v>
      </c>
      <c r="R2959">
        <f t="shared" si="48"/>
        <v>0</v>
      </c>
    </row>
    <row r="2960" spans="1:18" x14ac:dyDescent="0.3">
      <c r="A2960" t="s">
        <v>266</v>
      </c>
      <c r="B2960" s="1">
        <v>38392</v>
      </c>
      <c r="C2960" t="s">
        <v>16</v>
      </c>
      <c r="D2960" t="s">
        <v>336</v>
      </c>
      <c r="E2960" t="s">
        <v>337</v>
      </c>
      <c r="G2960" t="s">
        <v>19</v>
      </c>
      <c r="H2960" t="s">
        <v>64</v>
      </c>
      <c r="I2960" t="s">
        <v>26</v>
      </c>
      <c r="J2960" t="s">
        <v>27</v>
      </c>
      <c r="K2960">
        <v>1383</v>
      </c>
      <c r="L2960">
        <v>14.9</v>
      </c>
      <c r="M2960" t="s">
        <v>270</v>
      </c>
      <c r="N2960">
        <v>14.9</v>
      </c>
      <c r="P2960" cm="1">
        <f t="array" ref="P2960">IF(Q2960&gt;0,INDEX(Q2960:Q24684,MATCH(TRUE,INDEX(Q2960:Q24684="",,),0)-1),"")</f>
        <v>11</v>
      </c>
      <c r="Q2960">
        <v>3</v>
      </c>
      <c r="R2960">
        <f t="shared" si="48"/>
        <v>0</v>
      </c>
    </row>
    <row r="2961" spans="1:18" x14ac:dyDescent="0.3">
      <c r="A2961" t="s">
        <v>266</v>
      </c>
      <c r="B2961" s="1">
        <v>38392</v>
      </c>
      <c r="C2961" t="s">
        <v>16</v>
      </c>
      <c r="D2961" t="s">
        <v>336</v>
      </c>
      <c r="E2961" t="s">
        <v>337</v>
      </c>
      <c r="G2961" s="6" t="s">
        <v>29</v>
      </c>
      <c r="H2961" t="s">
        <v>64</v>
      </c>
      <c r="I2961" t="s">
        <v>21</v>
      </c>
      <c r="J2961" t="s">
        <v>22</v>
      </c>
      <c r="K2961">
        <v>34</v>
      </c>
      <c r="L2961">
        <v>144</v>
      </c>
      <c r="M2961" t="s">
        <v>270</v>
      </c>
      <c r="N2961">
        <v>144</v>
      </c>
      <c r="P2961" cm="1">
        <f t="array" ref="P2961">IF(Q2961&gt;0,INDEX(Q2961:Q24685,MATCH(TRUE,INDEX(Q2961:Q24685="",,),0)-1),"")</f>
        <v>11</v>
      </c>
      <c r="Q2961">
        <v>3</v>
      </c>
      <c r="R2961">
        <f t="shared" si="48"/>
        <v>0</v>
      </c>
    </row>
    <row r="2962" spans="1:18" x14ac:dyDescent="0.3">
      <c r="A2962" t="s">
        <v>266</v>
      </c>
      <c r="B2962" s="1">
        <v>38392</v>
      </c>
      <c r="C2962" t="s">
        <v>16</v>
      </c>
      <c r="D2962" t="s">
        <v>336</v>
      </c>
      <c r="E2962" t="s">
        <v>337</v>
      </c>
      <c r="G2962" s="6" t="s">
        <v>29</v>
      </c>
      <c r="H2962" t="s">
        <v>53</v>
      </c>
      <c r="I2962" t="s">
        <v>26</v>
      </c>
      <c r="J2962" t="s">
        <v>27</v>
      </c>
      <c r="K2962">
        <v>117</v>
      </c>
      <c r="L2962">
        <v>30.85</v>
      </c>
      <c r="M2962" t="s">
        <v>270</v>
      </c>
      <c r="N2962">
        <v>30.85</v>
      </c>
      <c r="P2962" cm="1">
        <f t="array" ref="P2962">IF(Q2962&gt;0,INDEX(Q2962:Q24686,MATCH(TRUE,INDEX(Q2962:Q24686="",,),0)-1),"")</f>
        <v>11</v>
      </c>
      <c r="Q2962">
        <v>3</v>
      </c>
      <c r="R2962">
        <f t="shared" si="48"/>
        <v>0</v>
      </c>
    </row>
    <row r="2963" spans="1:18" x14ac:dyDescent="0.3">
      <c r="A2963" t="s">
        <v>266</v>
      </c>
      <c r="B2963" s="1">
        <v>38392</v>
      </c>
      <c r="C2963" t="s">
        <v>16</v>
      </c>
      <c r="D2963" t="s">
        <v>336</v>
      </c>
      <c r="E2963" t="s">
        <v>337</v>
      </c>
      <c r="G2963" s="6" t="s">
        <v>29</v>
      </c>
      <c r="H2963" t="s">
        <v>70</v>
      </c>
      <c r="I2963" t="s">
        <v>26</v>
      </c>
      <c r="J2963" t="s">
        <v>27</v>
      </c>
      <c r="K2963">
        <v>17</v>
      </c>
      <c r="L2963">
        <v>26.15</v>
      </c>
      <c r="M2963" t="s">
        <v>270</v>
      </c>
      <c r="N2963">
        <v>26.15</v>
      </c>
      <c r="P2963" cm="1">
        <f t="array" ref="P2963">IF(Q2963&gt;0,INDEX(Q2963:Q24687,MATCH(TRUE,INDEX(Q2963:Q24687="",,),0)-1),"")</f>
        <v>11</v>
      </c>
      <c r="Q2963">
        <v>3</v>
      </c>
      <c r="R2963">
        <f t="shared" si="48"/>
        <v>0</v>
      </c>
    </row>
    <row r="2964" spans="1:18" x14ac:dyDescent="0.3">
      <c r="A2964" t="s">
        <v>266</v>
      </c>
      <c r="B2964" s="1">
        <v>38392</v>
      </c>
      <c r="C2964" t="s">
        <v>16</v>
      </c>
      <c r="D2964" t="s">
        <v>336</v>
      </c>
      <c r="E2964" t="s">
        <v>337</v>
      </c>
      <c r="G2964" t="s">
        <v>19</v>
      </c>
      <c r="H2964" t="s">
        <v>194</v>
      </c>
      <c r="I2964" t="s">
        <v>21</v>
      </c>
      <c r="J2964" t="s">
        <v>22</v>
      </c>
      <c r="K2964">
        <v>81.5</v>
      </c>
      <c r="L2964">
        <v>394</v>
      </c>
      <c r="M2964" t="s">
        <v>310</v>
      </c>
      <c r="N2964">
        <v>700</v>
      </c>
      <c r="P2964" cm="1">
        <f t="array" ref="P2964">IF(Q2964&gt;0,INDEX(Q2964:Q24688,MATCH(TRUE,INDEX(Q2964:Q24688="",,),0)-1),"")</f>
        <v>11</v>
      </c>
      <c r="Q2964">
        <v>4</v>
      </c>
      <c r="R2964">
        <f t="shared" si="48"/>
        <v>0</v>
      </c>
    </row>
    <row r="2965" spans="1:18" x14ac:dyDescent="0.3">
      <c r="A2965" t="s">
        <v>266</v>
      </c>
      <c r="B2965" s="1">
        <v>38392</v>
      </c>
      <c r="C2965" t="s">
        <v>16</v>
      </c>
      <c r="D2965" t="s">
        <v>336</v>
      </c>
      <c r="E2965" t="s">
        <v>337</v>
      </c>
      <c r="G2965" t="s">
        <v>19</v>
      </c>
      <c r="H2965" t="s">
        <v>64</v>
      </c>
      <c r="I2965" t="s">
        <v>26</v>
      </c>
      <c r="J2965" t="s">
        <v>27</v>
      </c>
      <c r="K2965">
        <v>1383</v>
      </c>
      <c r="L2965">
        <v>14.9</v>
      </c>
      <c r="M2965" t="s">
        <v>310</v>
      </c>
      <c r="N2965">
        <v>51</v>
      </c>
      <c r="P2965" cm="1">
        <f t="array" ref="P2965">IF(Q2965&gt;0,INDEX(Q2965:Q24689,MATCH(TRUE,INDEX(Q2965:Q24689="",,),0)-1),"")</f>
        <v>11</v>
      </c>
      <c r="Q2965">
        <v>4</v>
      </c>
      <c r="R2965">
        <f t="shared" si="48"/>
        <v>0</v>
      </c>
    </row>
    <row r="2966" spans="1:18" x14ac:dyDescent="0.3">
      <c r="A2966" t="s">
        <v>266</v>
      </c>
      <c r="B2966" s="1">
        <v>38392</v>
      </c>
      <c r="C2966" t="s">
        <v>16</v>
      </c>
      <c r="D2966" t="s">
        <v>336</v>
      </c>
      <c r="E2966" t="s">
        <v>337</v>
      </c>
      <c r="G2966" s="6" t="s">
        <v>29</v>
      </c>
      <c r="H2966" t="s">
        <v>64</v>
      </c>
      <c r="I2966" t="s">
        <v>21</v>
      </c>
      <c r="J2966" t="s">
        <v>22</v>
      </c>
      <c r="K2966">
        <v>34</v>
      </c>
      <c r="L2966">
        <v>144</v>
      </c>
      <c r="M2966" t="s">
        <v>310</v>
      </c>
      <c r="N2966">
        <v>144</v>
      </c>
      <c r="P2966" cm="1">
        <f t="array" ref="P2966">IF(Q2966&gt;0,INDEX(Q2966:Q24690,MATCH(TRUE,INDEX(Q2966:Q24690="",,),0)-1),"")</f>
        <v>11</v>
      </c>
      <c r="Q2966">
        <v>4</v>
      </c>
      <c r="R2966">
        <f t="shared" si="48"/>
        <v>0</v>
      </c>
    </row>
    <row r="2967" spans="1:18" x14ac:dyDescent="0.3">
      <c r="A2967" t="s">
        <v>266</v>
      </c>
      <c r="B2967" s="1">
        <v>38392</v>
      </c>
      <c r="C2967" t="s">
        <v>16</v>
      </c>
      <c r="D2967" t="s">
        <v>336</v>
      </c>
      <c r="E2967" t="s">
        <v>337</v>
      </c>
      <c r="G2967" s="6" t="s">
        <v>29</v>
      </c>
      <c r="H2967" t="s">
        <v>53</v>
      </c>
      <c r="I2967" t="s">
        <v>26</v>
      </c>
      <c r="J2967" t="s">
        <v>27</v>
      </c>
      <c r="K2967">
        <v>117</v>
      </c>
      <c r="L2967">
        <v>30.85</v>
      </c>
      <c r="M2967" t="s">
        <v>310</v>
      </c>
      <c r="N2967">
        <v>30.85</v>
      </c>
      <c r="P2967" cm="1">
        <f t="array" ref="P2967">IF(Q2967&gt;0,INDEX(Q2967:Q24691,MATCH(TRUE,INDEX(Q2967:Q24691="",,),0)-1),"")</f>
        <v>11</v>
      </c>
      <c r="Q2967">
        <v>4</v>
      </c>
      <c r="R2967">
        <f t="shared" si="48"/>
        <v>0</v>
      </c>
    </row>
    <row r="2968" spans="1:18" x14ac:dyDescent="0.3">
      <c r="A2968" t="s">
        <v>266</v>
      </c>
      <c r="B2968" s="1">
        <v>38392</v>
      </c>
      <c r="C2968" t="s">
        <v>16</v>
      </c>
      <c r="D2968" t="s">
        <v>336</v>
      </c>
      <c r="E2968" t="s">
        <v>337</v>
      </c>
      <c r="G2968" s="6" t="s">
        <v>29</v>
      </c>
      <c r="H2968" t="s">
        <v>70</v>
      </c>
      <c r="I2968" t="s">
        <v>26</v>
      </c>
      <c r="J2968" t="s">
        <v>27</v>
      </c>
      <c r="K2968">
        <v>17</v>
      </c>
      <c r="L2968">
        <v>26.15</v>
      </c>
      <c r="M2968" t="s">
        <v>310</v>
      </c>
      <c r="N2968">
        <v>26.15</v>
      </c>
      <c r="P2968" cm="1">
        <f t="array" ref="P2968">IF(Q2968&gt;0,INDEX(Q2968:Q24692,MATCH(TRUE,INDEX(Q2968:Q24692="",,),0)-1),"")</f>
        <v>11</v>
      </c>
      <c r="Q2968">
        <v>4</v>
      </c>
      <c r="R2968">
        <f t="shared" si="48"/>
        <v>0</v>
      </c>
    </row>
    <row r="2969" spans="1:18" x14ac:dyDescent="0.3">
      <c r="A2969" t="s">
        <v>266</v>
      </c>
      <c r="B2969" s="1">
        <v>38392</v>
      </c>
      <c r="C2969" t="s">
        <v>16</v>
      </c>
      <c r="D2969" t="s">
        <v>336</v>
      </c>
      <c r="E2969" t="s">
        <v>337</v>
      </c>
      <c r="G2969" t="s">
        <v>19</v>
      </c>
      <c r="H2969" t="s">
        <v>194</v>
      </c>
      <c r="I2969" t="s">
        <v>21</v>
      </c>
      <c r="J2969" t="s">
        <v>22</v>
      </c>
      <c r="K2969">
        <v>81.5</v>
      </c>
      <c r="L2969">
        <v>394</v>
      </c>
      <c r="M2969" t="s">
        <v>272</v>
      </c>
      <c r="N2969">
        <v>1095</v>
      </c>
      <c r="P2969" cm="1">
        <f t="array" ref="P2969">IF(Q2969&gt;0,INDEX(Q2969:Q24693,MATCH(TRUE,INDEX(Q2969:Q24693="",,),0)-1),"")</f>
        <v>11</v>
      </c>
      <c r="Q2969">
        <v>5</v>
      </c>
      <c r="R2969">
        <f t="shared" si="48"/>
        <v>0</v>
      </c>
    </row>
    <row r="2970" spans="1:18" x14ac:dyDescent="0.3">
      <c r="A2970" t="s">
        <v>266</v>
      </c>
      <c r="B2970" s="1">
        <v>38392</v>
      </c>
      <c r="C2970" t="s">
        <v>16</v>
      </c>
      <c r="D2970" t="s">
        <v>336</v>
      </c>
      <c r="E2970" t="s">
        <v>337</v>
      </c>
      <c r="G2970" t="s">
        <v>19</v>
      </c>
      <c r="H2970" t="s">
        <v>64</v>
      </c>
      <c r="I2970" t="s">
        <v>26</v>
      </c>
      <c r="J2970" t="s">
        <v>27</v>
      </c>
      <c r="K2970">
        <v>1383</v>
      </c>
      <c r="L2970">
        <v>14.9</v>
      </c>
      <c r="M2970" t="s">
        <v>272</v>
      </c>
      <c r="N2970">
        <v>14.9</v>
      </c>
      <c r="P2970" cm="1">
        <f t="array" ref="P2970">IF(Q2970&gt;0,INDEX(Q2970:Q24694,MATCH(TRUE,INDEX(Q2970:Q24694="",,),0)-1),"")</f>
        <v>11</v>
      </c>
      <c r="Q2970">
        <v>5</v>
      </c>
      <c r="R2970">
        <f t="shared" si="48"/>
        <v>0</v>
      </c>
    </row>
    <row r="2971" spans="1:18" x14ac:dyDescent="0.3">
      <c r="A2971" t="s">
        <v>266</v>
      </c>
      <c r="B2971" s="1">
        <v>38392</v>
      </c>
      <c r="C2971" t="s">
        <v>16</v>
      </c>
      <c r="D2971" t="s">
        <v>336</v>
      </c>
      <c r="E2971" t="s">
        <v>337</v>
      </c>
      <c r="G2971" s="6" t="s">
        <v>29</v>
      </c>
      <c r="H2971" t="s">
        <v>64</v>
      </c>
      <c r="I2971" t="s">
        <v>21</v>
      </c>
      <c r="J2971" t="s">
        <v>22</v>
      </c>
      <c r="K2971">
        <v>34</v>
      </c>
      <c r="L2971">
        <v>144</v>
      </c>
      <c r="M2971" t="s">
        <v>272</v>
      </c>
      <c r="N2971">
        <v>144</v>
      </c>
      <c r="P2971" cm="1">
        <f t="array" ref="P2971">IF(Q2971&gt;0,INDEX(Q2971:Q24695,MATCH(TRUE,INDEX(Q2971:Q24695="",,),0)-1),"")</f>
        <v>11</v>
      </c>
      <c r="Q2971">
        <v>5</v>
      </c>
      <c r="R2971">
        <f t="shared" si="48"/>
        <v>0</v>
      </c>
    </row>
    <row r="2972" spans="1:18" x14ac:dyDescent="0.3">
      <c r="A2972" t="s">
        <v>266</v>
      </c>
      <c r="B2972" s="1">
        <v>38392</v>
      </c>
      <c r="C2972" t="s">
        <v>16</v>
      </c>
      <c r="D2972" t="s">
        <v>336</v>
      </c>
      <c r="E2972" t="s">
        <v>337</v>
      </c>
      <c r="G2972" s="6" t="s">
        <v>29</v>
      </c>
      <c r="H2972" t="s">
        <v>53</v>
      </c>
      <c r="I2972" t="s">
        <v>26</v>
      </c>
      <c r="J2972" t="s">
        <v>27</v>
      </c>
      <c r="K2972">
        <v>117</v>
      </c>
      <c r="L2972">
        <v>30.85</v>
      </c>
      <c r="M2972" t="s">
        <v>272</v>
      </c>
      <c r="N2972">
        <v>30.85</v>
      </c>
      <c r="P2972" cm="1">
        <f t="array" ref="P2972">IF(Q2972&gt;0,INDEX(Q2972:Q24696,MATCH(TRUE,INDEX(Q2972:Q24696="",,),0)-1),"")</f>
        <v>11</v>
      </c>
      <c r="Q2972">
        <v>5</v>
      </c>
      <c r="R2972">
        <f t="shared" si="48"/>
        <v>0</v>
      </c>
    </row>
    <row r="2973" spans="1:18" x14ac:dyDescent="0.3">
      <c r="A2973" t="s">
        <v>266</v>
      </c>
      <c r="B2973" s="1">
        <v>38392</v>
      </c>
      <c r="C2973" t="s">
        <v>16</v>
      </c>
      <c r="D2973" t="s">
        <v>336</v>
      </c>
      <c r="E2973" t="s">
        <v>337</v>
      </c>
      <c r="G2973" s="6" t="s">
        <v>29</v>
      </c>
      <c r="H2973" t="s">
        <v>70</v>
      </c>
      <c r="I2973" t="s">
        <v>26</v>
      </c>
      <c r="J2973" t="s">
        <v>27</v>
      </c>
      <c r="K2973">
        <v>17</v>
      </c>
      <c r="L2973">
        <v>26.15</v>
      </c>
      <c r="M2973" t="s">
        <v>272</v>
      </c>
      <c r="N2973">
        <v>26.15</v>
      </c>
      <c r="P2973" cm="1">
        <f t="array" ref="P2973">IF(Q2973&gt;0,INDEX(Q2973:Q24697,MATCH(TRUE,INDEX(Q2973:Q24697="",,),0)-1),"")</f>
        <v>11</v>
      </c>
      <c r="Q2973">
        <v>5</v>
      </c>
      <c r="R2973">
        <f t="shared" si="48"/>
        <v>0</v>
      </c>
    </row>
    <row r="2974" spans="1:18" x14ac:dyDescent="0.3">
      <c r="A2974" t="s">
        <v>266</v>
      </c>
      <c r="B2974" s="1">
        <v>38392</v>
      </c>
      <c r="C2974" t="s">
        <v>16</v>
      </c>
      <c r="D2974" t="s">
        <v>336</v>
      </c>
      <c r="E2974" t="s">
        <v>337</v>
      </c>
      <c r="G2974" t="s">
        <v>19</v>
      </c>
      <c r="H2974" t="s">
        <v>194</v>
      </c>
      <c r="I2974" t="s">
        <v>21</v>
      </c>
      <c r="J2974" t="s">
        <v>22</v>
      </c>
      <c r="K2974">
        <v>81.5</v>
      </c>
      <c r="L2974">
        <v>394</v>
      </c>
      <c r="M2974" t="s">
        <v>271</v>
      </c>
      <c r="N2974">
        <v>700</v>
      </c>
      <c r="P2974" cm="1">
        <f t="array" ref="P2974">IF(Q2974&gt;0,INDEX(Q2974:Q24698,MATCH(TRUE,INDEX(Q2974:Q24698="",,),0)-1),"")</f>
        <v>11</v>
      </c>
      <c r="Q2974">
        <v>6</v>
      </c>
      <c r="R2974">
        <f t="shared" si="48"/>
        <v>0</v>
      </c>
    </row>
    <row r="2975" spans="1:18" x14ac:dyDescent="0.3">
      <c r="A2975" t="s">
        <v>266</v>
      </c>
      <c r="B2975" s="1">
        <v>38392</v>
      </c>
      <c r="C2975" t="s">
        <v>16</v>
      </c>
      <c r="D2975" t="s">
        <v>336</v>
      </c>
      <c r="E2975" t="s">
        <v>337</v>
      </c>
      <c r="G2975" t="s">
        <v>19</v>
      </c>
      <c r="H2975" t="s">
        <v>64</v>
      </c>
      <c r="I2975" t="s">
        <v>26</v>
      </c>
      <c r="J2975" t="s">
        <v>27</v>
      </c>
      <c r="K2975">
        <v>1383</v>
      </c>
      <c r="L2975">
        <v>14.9</v>
      </c>
      <c r="M2975" t="s">
        <v>271</v>
      </c>
      <c r="N2975">
        <v>35</v>
      </c>
      <c r="P2975" cm="1">
        <f t="array" ref="P2975">IF(Q2975&gt;0,INDEX(Q2975:Q24699,MATCH(TRUE,INDEX(Q2975:Q24699="",,),0)-1),"")</f>
        <v>11</v>
      </c>
      <c r="Q2975">
        <v>6</v>
      </c>
      <c r="R2975">
        <f t="shared" si="48"/>
        <v>0</v>
      </c>
    </row>
    <row r="2976" spans="1:18" x14ac:dyDescent="0.3">
      <c r="A2976" t="s">
        <v>266</v>
      </c>
      <c r="B2976" s="1">
        <v>38392</v>
      </c>
      <c r="C2976" t="s">
        <v>16</v>
      </c>
      <c r="D2976" t="s">
        <v>336</v>
      </c>
      <c r="E2976" t="s">
        <v>337</v>
      </c>
      <c r="G2976" s="6" t="s">
        <v>29</v>
      </c>
      <c r="H2976" t="s">
        <v>64</v>
      </c>
      <c r="I2976" t="s">
        <v>21</v>
      </c>
      <c r="J2976" t="s">
        <v>22</v>
      </c>
      <c r="K2976">
        <v>34</v>
      </c>
      <c r="L2976">
        <v>144</v>
      </c>
      <c r="M2976" t="s">
        <v>271</v>
      </c>
      <c r="N2976">
        <v>144</v>
      </c>
      <c r="P2976" cm="1">
        <f t="array" ref="P2976">IF(Q2976&gt;0,INDEX(Q2976:Q24700,MATCH(TRUE,INDEX(Q2976:Q24700="",,),0)-1),"")</f>
        <v>11</v>
      </c>
      <c r="Q2976">
        <v>6</v>
      </c>
      <c r="R2976">
        <f t="shared" si="48"/>
        <v>0</v>
      </c>
    </row>
    <row r="2977" spans="1:18" x14ac:dyDescent="0.3">
      <c r="A2977" t="s">
        <v>266</v>
      </c>
      <c r="B2977" s="1">
        <v>38392</v>
      </c>
      <c r="C2977" t="s">
        <v>16</v>
      </c>
      <c r="D2977" t="s">
        <v>336</v>
      </c>
      <c r="E2977" t="s">
        <v>337</v>
      </c>
      <c r="G2977" s="6" t="s">
        <v>29</v>
      </c>
      <c r="H2977" t="s">
        <v>53</v>
      </c>
      <c r="I2977" t="s">
        <v>26</v>
      </c>
      <c r="J2977" t="s">
        <v>27</v>
      </c>
      <c r="K2977">
        <v>117</v>
      </c>
      <c r="L2977">
        <v>30.85</v>
      </c>
      <c r="M2977" t="s">
        <v>271</v>
      </c>
      <c r="N2977">
        <v>30.85</v>
      </c>
      <c r="P2977" cm="1">
        <f t="array" ref="P2977">IF(Q2977&gt;0,INDEX(Q2977:Q24701,MATCH(TRUE,INDEX(Q2977:Q24701="",,),0)-1),"")</f>
        <v>11</v>
      </c>
      <c r="Q2977">
        <v>6</v>
      </c>
      <c r="R2977">
        <f t="shared" si="48"/>
        <v>0</v>
      </c>
    </row>
    <row r="2978" spans="1:18" x14ac:dyDescent="0.3">
      <c r="A2978" t="s">
        <v>266</v>
      </c>
      <c r="B2978" s="1">
        <v>38392</v>
      </c>
      <c r="C2978" t="s">
        <v>16</v>
      </c>
      <c r="D2978" t="s">
        <v>336</v>
      </c>
      <c r="E2978" t="s">
        <v>337</v>
      </c>
      <c r="G2978" s="6" t="s">
        <v>29</v>
      </c>
      <c r="H2978" t="s">
        <v>70</v>
      </c>
      <c r="I2978" t="s">
        <v>26</v>
      </c>
      <c r="J2978" t="s">
        <v>27</v>
      </c>
      <c r="K2978">
        <v>17</v>
      </c>
      <c r="L2978">
        <v>26.15</v>
      </c>
      <c r="M2978" t="s">
        <v>271</v>
      </c>
      <c r="N2978">
        <v>26.15</v>
      </c>
      <c r="P2978" cm="1">
        <f t="array" ref="P2978">IF(Q2978&gt;0,INDEX(Q2978:Q24702,MATCH(TRUE,INDEX(Q2978:Q24702="",,),0)-1),"")</f>
        <v>11</v>
      </c>
      <c r="Q2978">
        <v>6</v>
      </c>
      <c r="R2978">
        <f t="shared" si="48"/>
        <v>0</v>
      </c>
    </row>
    <row r="2979" spans="1:18" x14ac:dyDescent="0.3">
      <c r="A2979" t="s">
        <v>266</v>
      </c>
      <c r="B2979" s="1">
        <v>38392</v>
      </c>
      <c r="C2979" t="s">
        <v>16</v>
      </c>
      <c r="D2979" t="s">
        <v>336</v>
      </c>
      <c r="E2979" t="s">
        <v>337</v>
      </c>
      <c r="G2979" t="s">
        <v>19</v>
      </c>
      <c r="H2979" t="s">
        <v>194</v>
      </c>
      <c r="I2979" t="s">
        <v>21</v>
      </c>
      <c r="J2979" t="s">
        <v>22</v>
      </c>
      <c r="K2979">
        <v>81.5</v>
      </c>
      <c r="L2979">
        <v>394</v>
      </c>
      <c r="M2979" t="s">
        <v>326</v>
      </c>
      <c r="N2979">
        <v>450</v>
      </c>
      <c r="P2979" cm="1">
        <f t="array" ref="P2979">IF(Q2979&gt;0,INDEX(Q2979:Q24703,MATCH(TRUE,INDEX(Q2979:Q24703="",,),0)-1),"")</f>
        <v>11</v>
      </c>
      <c r="Q2979">
        <v>7</v>
      </c>
      <c r="R2979">
        <f t="shared" si="48"/>
        <v>0</v>
      </c>
    </row>
    <row r="2980" spans="1:18" x14ac:dyDescent="0.3">
      <c r="A2980" t="s">
        <v>266</v>
      </c>
      <c r="B2980" s="1">
        <v>38392</v>
      </c>
      <c r="C2980" t="s">
        <v>16</v>
      </c>
      <c r="D2980" t="s">
        <v>336</v>
      </c>
      <c r="E2980" t="s">
        <v>337</v>
      </c>
      <c r="G2980" t="s">
        <v>19</v>
      </c>
      <c r="H2980" t="s">
        <v>64</v>
      </c>
      <c r="I2980" t="s">
        <v>26</v>
      </c>
      <c r="J2980" t="s">
        <v>27</v>
      </c>
      <c r="K2980">
        <v>1383</v>
      </c>
      <c r="L2980">
        <v>14.9</v>
      </c>
      <c r="M2980" t="s">
        <v>326</v>
      </c>
      <c r="N2980">
        <v>33</v>
      </c>
      <c r="P2980" cm="1">
        <f t="array" ref="P2980">IF(Q2980&gt;0,INDEX(Q2980:Q24704,MATCH(TRUE,INDEX(Q2980:Q24704="",,),0)-1),"")</f>
        <v>11</v>
      </c>
      <c r="Q2980">
        <v>7</v>
      </c>
      <c r="R2980">
        <f t="shared" si="48"/>
        <v>0</v>
      </c>
    </row>
    <row r="2981" spans="1:18" x14ac:dyDescent="0.3">
      <c r="A2981" t="s">
        <v>266</v>
      </c>
      <c r="B2981" s="1">
        <v>38392</v>
      </c>
      <c r="C2981" t="s">
        <v>16</v>
      </c>
      <c r="D2981" t="s">
        <v>336</v>
      </c>
      <c r="E2981" t="s">
        <v>337</v>
      </c>
      <c r="G2981" s="6" t="s">
        <v>29</v>
      </c>
      <c r="H2981" t="s">
        <v>64</v>
      </c>
      <c r="I2981" t="s">
        <v>21</v>
      </c>
      <c r="J2981" t="s">
        <v>22</v>
      </c>
      <c r="K2981">
        <v>34</v>
      </c>
      <c r="L2981">
        <v>144</v>
      </c>
      <c r="M2981" t="s">
        <v>326</v>
      </c>
      <c r="N2981">
        <v>144</v>
      </c>
      <c r="P2981" cm="1">
        <f t="array" ref="P2981">IF(Q2981&gt;0,INDEX(Q2981:Q24705,MATCH(TRUE,INDEX(Q2981:Q24705="",,),0)-1),"")</f>
        <v>11</v>
      </c>
      <c r="Q2981">
        <v>7</v>
      </c>
      <c r="R2981">
        <f t="shared" si="48"/>
        <v>0</v>
      </c>
    </row>
    <row r="2982" spans="1:18" x14ac:dyDescent="0.3">
      <c r="A2982" t="s">
        <v>266</v>
      </c>
      <c r="B2982" s="1">
        <v>38392</v>
      </c>
      <c r="C2982" t="s">
        <v>16</v>
      </c>
      <c r="D2982" t="s">
        <v>336</v>
      </c>
      <c r="E2982" t="s">
        <v>337</v>
      </c>
      <c r="G2982" s="6" t="s">
        <v>29</v>
      </c>
      <c r="H2982" t="s">
        <v>53</v>
      </c>
      <c r="I2982" t="s">
        <v>26</v>
      </c>
      <c r="J2982" t="s">
        <v>27</v>
      </c>
      <c r="K2982">
        <v>117</v>
      </c>
      <c r="L2982">
        <v>30.85</v>
      </c>
      <c r="M2982" t="s">
        <v>326</v>
      </c>
      <c r="N2982">
        <v>30.85</v>
      </c>
      <c r="P2982" cm="1">
        <f t="array" ref="P2982">IF(Q2982&gt;0,INDEX(Q2982:Q24706,MATCH(TRUE,INDEX(Q2982:Q24706="",,),0)-1),"")</f>
        <v>11</v>
      </c>
      <c r="Q2982">
        <v>7</v>
      </c>
      <c r="R2982">
        <f t="shared" si="48"/>
        <v>0</v>
      </c>
    </row>
    <row r="2983" spans="1:18" x14ac:dyDescent="0.3">
      <c r="A2983" t="s">
        <v>266</v>
      </c>
      <c r="B2983" s="1">
        <v>38392</v>
      </c>
      <c r="C2983" t="s">
        <v>16</v>
      </c>
      <c r="D2983" t="s">
        <v>336</v>
      </c>
      <c r="E2983" t="s">
        <v>337</v>
      </c>
      <c r="G2983" s="6" t="s">
        <v>29</v>
      </c>
      <c r="H2983" t="s">
        <v>70</v>
      </c>
      <c r="I2983" t="s">
        <v>26</v>
      </c>
      <c r="J2983" t="s">
        <v>27</v>
      </c>
      <c r="K2983">
        <v>17</v>
      </c>
      <c r="L2983">
        <v>26.15</v>
      </c>
      <c r="M2983" t="s">
        <v>326</v>
      </c>
      <c r="N2983">
        <v>26.15</v>
      </c>
      <c r="P2983" cm="1">
        <f t="array" ref="P2983">IF(Q2983&gt;0,INDEX(Q2983:Q24707,MATCH(TRUE,INDEX(Q2983:Q24707="",,),0)-1),"")</f>
        <v>11</v>
      </c>
      <c r="Q2983">
        <v>7</v>
      </c>
      <c r="R2983">
        <f t="shared" si="48"/>
        <v>0</v>
      </c>
    </row>
    <row r="2984" spans="1:18" x14ac:dyDescent="0.3">
      <c r="A2984" t="s">
        <v>266</v>
      </c>
      <c r="B2984" s="1">
        <v>38392</v>
      </c>
      <c r="C2984" t="s">
        <v>16</v>
      </c>
      <c r="D2984" t="s">
        <v>336</v>
      </c>
      <c r="E2984" t="s">
        <v>337</v>
      </c>
      <c r="G2984" t="s">
        <v>19</v>
      </c>
      <c r="H2984" t="s">
        <v>194</v>
      </c>
      <c r="I2984" t="s">
        <v>21</v>
      </c>
      <c r="J2984" t="s">
        <v>22</v>
      </c>
      <c r="K2984">
        <v>81.5</v>
      </c>
      <c r="L2984">
        <v>394</v>
      </c>
      <c r="M2984" t="s">
        <v>240</v>
      </c>
      <c r="N2984">
        <v>515</v>
      </c>
      <c r="P2984" cm="1">
        <f t="array" ref="P2984">IF(Q2984&gt;0,INDEX(Q2984:Q24708,MATCH(TRUE,INDEX(Q2984:Q24708="",,),0)-1),"")</f>
        <v>11</v>
      </c>
      <c r="Q2984">
        <v>8</v>
      </c>
      <c r="R2984">
        <f t="shared" si="48"/>
        <v>0</v>
      </c>
    </row>
    <row r="2985" spans="1:18" x14ac:dyDescent="0.3">
      <c r="A2985" t="s">
        <v>266</v>
      </c>
      <c r="B2985" s="1">
        <v>38392</v>
      </c>
      <c r="C2985" t="s">
        <v>16</v>
      </c>
      <c r="D2985" t="s">
        <v>336</v>
      </c>
      <c r="E2985" t="s">
        <v>337</v>
      </c>
      <c r="G2985" t="s">
        <v>19</v>
      </c>
      <c r="H2985" t="s">
        <v>64</v>
      </c>
      <c r="I2985" t="s">
        <v>26</v>
      </c>
      <c r="J2985" t="s">
        <v>27</v>
      </c>
      <c r="K2985">
        <v>1383</v>
      </c>
      <c r="L2985">
        <v>14.9</v>
      </c>
      <c r="M2985" t="s">
        <v>240</v>
      </c>
      <c r="N2985">
        <v>27.5</v>
      </c>
      <c r="P2985" cm="1">
        <f t="array" ref="P2985">IF(Q2985&gt;0,INDEX(Q2985:Q24709,MATCH(TRUE,INDEX(Q2985:Q24709="",,),0)-1),"")</f>
        <v>11</v>
      </c>
      <c r="Q2985">
        <v>8</v>
      </c>
      <c r="R2985">
        <f t="shared" si="48"/>
        <v>0</v>
      </c>
    </row>
    <row r="2986" spans="1:18" x14ac:dyDescent="0.3">
      <c r="A2986" t="s">
        <v>266</v>
      </c>
      <c r="B2986" s="1">
        <v>38392</v>
      </c>
      <c r="C2986" t="s">
        <v>16</v>
      </c>
      <c r="D2986" t="s">
        <v>336</v>
      </c>
      <c r="E2986" t="s">
        <v>337</v>
      </c>
      <c r="G2986" s="6" t="s">
        <v>29</v>
      </c>
      <c r="H2986" t="s">
        <v>64</v>
      </c>
      <c r="I2986" t="s">
        <v>21</v>
      </c>
      <c r="J2986" t="s">
        <v>22</v>
      </c>
      <c r="K2986">
        <v>34</v>
      </c>
      <c r="L2986">
        <v>144</v>
      </c>
      <c r="M2986" t="s">
        <v>240</v>
      </c>
      <c r="N2986">
        <v>144</v>
      </c>
      <c r="P2986" cm="1">
        <f t="array" ref="P2986">IF(Q2986&gt;0,INDEX(Q2986:Q24710,MATCH(TRUE,INDEX(Q2986:Q24710="",,),0)-1),"")</f>
        <v>11</v>
      </c>
      <c r="Q2986">
        <v>8</v>
      </c>
      <c r="R2986">
        <f t="shared" si="48"/>
        <v>0</v>
      </c>
    </row>
    <row r="2987" spans="1:18" x14ac:dyDescent="0.3">
      <c r="A2987" t="s">
        <v>266</v>
      </c>
      <c r="B2987" s="1">
        <v>38392</v>
      </c>
      <c r="C2987" t="s">
        <v>16</v>
      </c>
      <c r="D2987" t="s">
        <v>336</v>
      </c>
      <c r="E2987" t="s">
        <v>337</v>
      </c>
      <c r="G2987" s="6" t="s">
        <v>29</v>
      </c>
      <c r="H2987" t="s">
        <v>53</v>
      </c>
      <c r="I2987" t="s">
        <v>26</v>
      </c>
      <c r="J2987" t="s">
        <v>27</v>
      </c>
      <c r="K2987">
        <v>117</v>
      </c>
      <c r="L2987">
        <v>30.85</v>
      </c>
      <c r="M2987" t="s">
        <v>240</v>
      </c>
      <c r="N2987">
        <v>30.85</v>
      </c>
      <c r="P2987" cm="1">
        <f t="array" ref="P2987">IF(Q2987&gt;0,INDEX(Q2987:Q24711,MATCH(TRUE,INDEX(Q2987:Q24711="",,),0)-1),"")</f>
        <v>11</v>
      </c>
      <c r="Q2987">
        <v>8</v>
      </c>
      <c r="R2987">
        <f t="shared" si="48"/>
        <v>0</v>
      </c>
    </row>
    <row r="2988" spans="1:18" x14ac:dyDescent="0.3">
      <c r="A2988" t="s">
        <v>266</v>
      </c>
      <c r="B2988" s="1">
        <v>38392</v>
      </c>
      <c r="C2988" t="s">
        <v>16</v>
      </c>
      <c r="D2988" t="s">
        <v>336</v>
      </c>
      <c r="E2988" t="s">
        <v>337</v>
      </c>
      <c r="G2988" s="6" t="s">
        <v>29</v>
      </c>
      <c r="H2988" t="s">
        <v>70</v>
      </c>
      <c r="I2988" t="s">
        <v>26</v>
      </c>
      <c r="J2988" t="s">
        <v>27</v>
      </c>
      <c r="K2988">
        <v>17</v>
      </c>
      <c r="L2988">
        <v>26.15</v>
      </c>
      <c r="M2988" t="s">
        <v>240</v>
      </c>
      <c r="N2988">
        <v>26.15</v>
      </c>
      <c r="P2988" cm="1">
        <f t="array" ref="P2988">IF(Q2988&gt;0,INDEX(Q2988:Q24712,MATCH(TRUE,INDEX(Q2988:Q24712="",,),0)-1),"")</f>
        <v>11</v>
      </c>
      <c r="Q2988">
        <v>8</v>
      </c>
      <c r="R2988">
        <f t="shared" si="48"/>
        <v>0</v>
      </c>
    </row>
    <row r="2989" spans="1:18" x14ac:dyDescent="0.3">
      <c r="A2989" t="s">
        <v>266</v>
      </c>
      <c r="B2989" s="1">
        <v>38392</v>
      </c>
      <c r="C2989" t="s">
        <v>16</v>
      </c>
      <c r="D2989" t="s">
        <v>336</v>
      </c>
      <c r="E2989" t="s">
        <v>337</v>
      </c>
      <c r="G2989" t="s">
        <v>19</v>
      </c>
      <c r="H2989" t="s">
        <v>194</v>
      </c>
      <c r="I2989" t="s">
        <v>21</v>
      </c>
      <c r="J2989" t="s">
        <v>22</v>
      </c>
      <c r="K2989">
        <v>81.5</v>
      </c>
      <c r="L2989">
        <v>394</v>
      </c>
      <c r="M2989" t="s">
        <v>220</v>
      </c>
      <c r="N2989">
        <v>704.23</v>
      </c>
      <c r="P2989" cm="1">
        <f t="array" ref="P2989">IF(Q2989&gt;0,INDEX(Q2989:Q24713,MATCH(TRUE,INDEX(Q2989:Q24713="",,),0)-1),"")</f>
        <v>11</v>
      </c>
      <c r="Q2989">
        <v>9</v>
      </c>
      <c r="R2989">
        <f t="shared" si="48"/>
        <v>0</v>
      </c>
    </row>
    <row r="2990" spans="1:18" x14ac:dyDescent="0.3">
      <c r="A2990" t="s">
        <v>266</v>
      </c>
      <c r="B2990" s="1">
        <v>38392</v>
      </c>
      <c r="C2990" t="s">
        <v>16</v>
      </c>
      <c r="D2990" t="s">
        <v>336</v>
      </c>
      <c r="E2990" t="s">
        <v>337</v>
      </c>
      <c r="G2990" t="s">
        <v>19</v>
      </c>
      <c r="H2990" t="s">
        <v>64</v>
      </c>
      <c r="I2990" t="s">
        <v>26</v>
      </c>
      <c r="J2990" t="s">
        <v>27</v>
      </c>
      <c r="K2990">
        <v>1383</v>
      </c>
      <c r="L2990">
        <v>14.9</v>
      </c>
      <c r="M2990" t="s">
        <v>220</v>
      </c>
      <c r="N2990">
        <v>14.9</v>
      </c>
      <c r="P2990" cm="1">
        <f t="array" ref="P2990">IF(Q2990&gt;0,INDEX(Q2990:Q24714,MATCH(TRUE,INDEX(Q2990:Q24714="",,),0)-1),"")</f>
        <v>11</v>
      </c>
      <c r="Q2990">
        <v>9</v>
      </c>
      <c r="R2990">
        <f t="shared" si="48"/>
        <v>0</v>
      </c>
    </row>
    <row r="2991" spans="1:18" x14ac:dyDescent="0.3">
      <c r="A2991" t="s">
        <v>266</v>
      </c>
      <c r="B2991" s="1">
        <v>38392</v>
      </c>
      <c r="C2991" t="s">
        <v>16</v>
      </c>
      <c r="D2991" t="s">
        <v>336</v>
      </c>
      <c r="E2991" t="s">
        <v>337</v>
      </c>
      <c r="G2991" s="6" t="s">
        <v>29</v>
      </c>
      <c r="H2991" t="s">
        <v>64</v>
      </c>
      <c r="I2991" t="s">
        <v>21</v>
      </c>
      <c r="J2991" t="s">
        <v>22</v>
      </c>
      <c r="K2991">
        <v>34</v>
      </c>
      <c r="L2991">
        <v>144</v>
      </c>
      <c r="M2991" t="s">
        <v>220</v>
      </c>
      <c r="N2991">
        <v>144</v>
      </c>
      <c r="P2991" cm="1">
        <f t="array" ref="P2991">IF(Q2991&gt;0,INDEX(Q2991:Q24715,MATCH(TRUE,INDEX(Q2991:Q24715="",,),0)-1),"")</f>
        <v>11</v>
      </c>
      <c r="Q2991">
        <v>9</v>
      </c>
      <c r="R2991">
        <f t="shared" si="48"/>
        <v>0</v>
      </c>
    </row>
    <row r="2992" spans="1:18" x14ac:dyDescent="0.3">
      <c r="A2992" t="s">
        <v>266</v>
      </c>
      <c r="B2992" s="1">
        <v>38392</v>
      </c>
      <c r="C2992" t="s">
        <v>16</v>
      </c>
      <c r="D2992" t="s">
        <v>336</v>
      </c>
      <c r="E2992" t="s">
        <v>337</v>
      </c>
      <c r="G2992" s="6" t="s">
        <v>29</v>
      </c>
      <c r="H2992" t="s">
        <v>53</v>
      </c>
      <c r="I2992" t="s">
        <v>26</v>
      </c>
      <c r="J2992" t="s">
        <v>27</v>
      </c>
      <c r="K2992">
        <v>117</v>
      </c>
      <c r="L2992">
        <v>30.85</v>
      </c>
      <c r="M2992" t="s">
        <v>220</v>
      </c>
      <c r="N2992">
        <v>30.85</v>
      </c>
      <c r="P2992" cm="1">
        <f t="array" ref="P2992">IF(Q2992&gt;0,INDEX(Q2992:Q24716,MATCH(TRUE,INDEX(Q2992:Q24716="",,),0)-1),"")</f>
        <v>11</v>
      </c>
      <c r="Q2992">
        <v>9</v>
      </c>
      <c r="R2992">
        <f t="shared" si="48"/>
        <v>0</v>
      </c>
    </row>
    <row r="2993" spans="1:18" x14ac:dyDescent="0.3">
      <c r="A2993" t="s">
        <v>266</v>
      </c>
      <c r="B2993" s="1">
        <v>38392</v>
      </c>
      <c r="C2993" t="s">
        <v>16</v>
      </c>
      <c r="D2993" t="s">
        <v>336</v>
      </c>
      <c r="E2993" t="s">
        <v>337</v>
      </c>
      <c r="G2993" s="6" t="s">
        <v>29</v>
      </c>
      <c r="H2993" t="s">
        <v>70</v>
      </c>
      <c r="I2993" t="s">
        <v>26</v>
      </c>
      <c r="J2993" t="s">
        <v>27</v>
      </c>
      <c r="K2993">
        <v>17</v>
      </c>
      <c r="L2993">
        <v>26.15</v>
      </c>
      <c r="M2993" t="s">
        <v>220</v>
      </c>
      <c r="N2993">
        <v>26.15</v>
      </c>
      <c r="P2993" cm="1">
        <f t="array" ref="P2993">IF(Q2993&gt;0,INDEX(Q2993:Q24717,MATCH(TRUE,INDEX(Q2993:Q24717="",,),0)-1),"")</f>
        <v>11</v>
      </c>
      <c r="Q2993">
        <v>9</v>
      </c>
      <c r="R2993">
        <f t="shared" si="48"/>
        <v>0</v>
      </c>
    </row>
    <row r="2994" spans="1:18" x14ac:dyDescent="0.3">
      <c r="A2994" t="s">
        <v>266</v>
      </c>
      <c r="B2994" s="1">
        <v>38392</v>
      </c>
      <c r="C2994" t="s">
        <v>16</v>
      </c>
      <c r="D2994" t="s">
        <v>336</v>
      </c>
      <c r="E2994" t="s">
        <v>337</v>
      </c>
      <c r="G2994" t="s">
        <v>19</v>
      </c>
      <c r="H2994" t="s">
        <v>194</v>
      </c>
      <c r="I2994" t="s">
        <v>21</v>
      </c>
      <c r="J2994" t="s">
        <v>22</v>
      </c>
      <c r="K2994">
        <v>81.5</v>
      </c>
      <c r="L2994">
        <v>394</v>
      </c>
      <c r="M2994" t="s">
        <v>232</v>
      </c>
      <c r="N2994">
        <v>400</v>
      </c>
      <c r="P2994" cm="1">
        <f t="array" ref="P2994">IF(Q2994&gt;0,INDEX(Q2994:Q24718,MATCH(TRUE,INDEX(Q2994:Q24718="",,),0)-1),"")</f>
        <v>11</v>
      </c>
      <c r="Q2994">
        <v>10</v>
      </c>
      <c r="R2994">
        <f t="shared" si="48"/>
        <v>0</v>
      </c>
    </row>
    <row r="2995" spans="1:18" x14ac:dyDescent="0.3">
      <c r="A2995" t="s">
        <v>266</v>
      </c>
      <c r="B2995" s="1">
        <v>38392</v>
      </c>
      <c r="C2995" t="s">
        <v>16</v>
      </c>
      <c r="D2995" t="s">
        <v>336</v>
      </c>
      <c r="E2995" t="s">
        <v>337</v>
      </c>
      <c r="G2995" t="s">
        <v>19</v>
      </c>
      <c r="H2995" t="s">
        <v>64</v>
      </c>
      <c r="I2995" t="s">
        <v>26</v>
      </c>
      <c r="J2995" t="s">
        <v>27</v>
      </c>
      <c r="K2995">
        <v>1383</v>
      </c>
      <c r="L2995">
        <v>14.9</v>
      </c>
      <c r="M2995" t="s">
        <v>232</v>
      </c>
      <c r="N2995">
        <v>32.15</v>
      </c>
      <c r="P2995" cm="1">
        <f t="array" ref="P2995">IF(Q2995&gt;0,INDEX(Q2995:Q24719,MATCH(TRUE,INDEX(Q2995:Q24719="",,),0)-1),"")</f>
        <v>11</v>
      </c>
      <c r="Q2995">
        <v>10</v>
      </c>
      <c r="R2995">
        <f t="shared" si="48"/>
        <v>0</v>
      </c>
    </row>
    <row r="2996" spans="1:18" x14ac:dyDescent="0.3">
      <c r="A2996" t="s">
        <v>266</v>
      </c>
      <c r="B2996" s="1">
        <v>38392</v>
      </c>
      <c r="C2996" t="s">
        <v>16</v>
      </c>
      <c r="D2996" t="s">
        <v>336</v>
      </c>
      <c r="E2996" t="s">
        <v>337</v>
      </c>
      <c r="G2996" s="6" t="s">
        <v>29</v>
      </c>
      <c r="H2996" t="s">
        <v>64</v>
      </c>
      <c r="I2996" t="s">
        <v>21</v>
      </c>
      <c r="J2996" t="s">
        <v>22</v>
      </c>
      <c r="K2996">
        <v>34</v>
      </c>
      <c r="L2996">
        <v>144</v>
      </c>
      <c r="M2996" t="s">
        <v>232</v>
      </c>
      <c r="N2996">
        <v>144</v>
      </c>
      <c r="P2996" cm="1">
        <f t="array" ref="P2996">IF(Q2996&gt;0,INDEX(Q2996:Q24720,MATCH(TRUE,INDEX(Q2996:Q24720="",,),0)-1),"")</f>
        <v>11</v>
      </c>
      <c r="Q2996">
        <v>10</v>
      </c>
      <c r="R2996">
        <f t="shared" ref="R2996:R3059" si="49">IF(P2996="","",0)</f>
        <v>0</v>
      </c>
    </row>
    <row r="2997" spans="1:18" x14ac:dyDescent="0.3">
      <c r="A2997" t="s">
        <v>266</v>
      </c>
      <c r="B2997" s="1">
        <v>38392</v>
      </c>
      <c r="C2997" t="s">
        <v>16</v>
      </c>
      <c r="D2997" t="s">
        <v>336</v>
      </c>
      <c r="E2997" t="s">
        <v>337</v>
      </c>
      <c r="G2997" s="6" t="s">
        <v>29</v>
      </c>
      <c r="H2997" t="s">
        <v>53</v>
      </c>
      <c r="I2997" t="s">
        <v>26</v>
      </c>
      <c r="J2997" t="s">
        <v>27</v>
      </c>
      <c r="K2997">
        <v>117</v>
      </c>
      <c r="L2997">
        <v>30.85</v>
      </c>
      <c r="M2997" t="s">
        <v>232</v>
      </c>
      <c r="N2997">
        <v>30.85</v>
      </c>
      <c r="P2997" cm="1">
        <f t="array" ref="P2997">IF(Q2997&gt;0,INDEX(Q2997:Q24721,MATCH(TRUE,INDEX(Q2997:Q24721="",,),0)-1),"")</f>
        <v>11</v>
      </c>
      <c r="Q2997">
        <v>10</v>
      </c>
      <c r="R2997">
        <f t="shared" si="49"/>
        <v>0</v>
      </c>
    </row>
    <row r="2998" spans="1:18" x14ac:dyDescent="0.3">
      <c r="A2998" t="s">
        <v>266</v>
      </c>
      <c r="B2998" s="1">
        <v>38392</v>
      </c>
      <c r="C2998" t="s">
        <v>16</v>
      </c>
      <c r="D2998" t="s">
        <v>336</v>
      </c>
      <c r="E2998" t="s">
        <v>337</v>
      </c>
      <c r="G2998" s="6" t="s">
        <v>29</v>
      </c>
      <c r="H2998" t="s">
        <v>70</v>
      </c>
      <c r="I2998" t="s">
        <v>26</v>
      </c>
      <c r="J2998" t="s">
        <v>27</v>
      </c>
      <c r="K2998">
        <v>17</v>
      </c>
      <c r="L2998">
        <v>26.15</v>
      </c>
      <c r="M2998" t="s">
        <v>232</v>
      </c>
      <c r="N2998">
        <v>26.15</v>
      </c>
      <c r="P2998" cm="1">
        <f t="array" ref="P2998">IF(Q2998&gt;0,INDEX(Q2998:Q24722,MATCH(TRUE,INDEX(Q2998:Q24722="",,),0)-1),"")</f>
        <v>11</v>
      </c>
      <c r="Q2998">
        <v>10</v>
      </c>
      <c r="R2998">
        <f t="shared" si="49"/>
        <v>0</v>
      </c>
    </row>
    <row r="2999" spans="1:18" x14ac:dyDescent="0.3">
      <c r="A2999" t="s">
        <v>266</v>
      </c>
      <c r="B2999" s="1">
        <v>38392</v>
      </c>
      <c r="C2999" t="s">
        <v>16</v>
      </c>
      <c r="D2999" t="s">
        <v>336</v>
      </c>
      <c r="E2999" t="s">
        <v>337</v>
      </c>
      <c r="G2999" t="s">
        <v>19</v>
      </c>
      <c r="H2999" t="s">
        <v>194</v>
      </c>
      <c r="I2999" t="s">
        <v>21</v>
      </c>
      <c r="J2999" t="s">
        <v>22</v>
      </c>
      <c r="K2999">
        <v>81.5</v>
      </c>
      <c r="L2999">
        <v>394</v>
      </c>
      <c r="M2999" t="s">
        <v>327</v>
      </c>
      <c r="N2999">
        <v>400</v>
      </c>
      <c r="P2999" cm="1">
        <f t="array" ref="P2999">IF(Q2999&gt;0,INDEX(Q2999:Q24723,MATCH(TRUE,INDEX(Q2999:Q24723="",,),0)-1),"")</f>
        <v>11</v>
      </c>
      <c r="Q2999">
        <v>11</v>
      </c>
      <c r="R2999">
        <f t="shared" si="49"/>
        <v>0</v>
      </c>
    </row>
    <row r="3000" spans="1:18" x14ac:dyDescent="0.3">
      <c r="A3000" t="s">
        <v>266</v>
      </c>
      <c r="B3000" s="1">
        <v>38392</v>
      </c>
      <c r="C3000" t="s">
        <v>16</v>
      </c>
      <c r="D3000" t="s">
        <v>336</v>
      </c>
      <c r="E3000" t="s">
        <v>337</v>
      </c>
      <c r="G3000" t="s">
        <v>19</v>
      </c>
      <c r="H3000" t="s">
        <v>64</v>
      </c>
      <c r="I3000" t="s">
        <v>26</v>
      </c>
      <c r="J3000" t="s">
        <v>27</v>
      </c>
      <c r="K3000">
        <v>1383</v>
      </c>
      <c r="L3000">
        <v>14.9</v>
      </c>
      <c r="M3000" t="s">
        <v>327</v>
      </c>
      <c r="N3000">
        <v>16</v>
      </c>
      <c r="P3000" cm="1">
        <f t="array" ref="P3000">IF(Q3000&gt;0,INDEX(Q3000:Q24724,MATCH(TRUE,INDEX(Q3000:Q24724="",,),0)-1),"")</f>
        <v>11</v>
      </c>
      <c r="Q3000">
        <v>11</v>
      </c>
      <c r="R3000">
        <f t="shared" si="49"/>
        <v>0</v>
      </c>
    </row>
    <row r="3001" spans="1:18" x14ac:dyDescent="0.3">
      <c r="A3001" t="s">
        <v>266</v>
      </c>
      <c r="B3001" s="1">
        <v>38392</v>
      </c>
      <c r="C3001" t="s">
        <v>16</v>
      </c>
      <c r="D3001" t="s">
        <v>336</v>
      </c>
      <c r="E3001" t="s">
        <v>337</v>
      </c>
      <c r="G3001" s="6" t="s">
        <v>29</v>
      </c>
      <c r="H3001" t="s">
        <v>64</v>
      </c>
      <c r="I3001" t="s">
        <v>21</v>
      </c>
      <c r="J3001" t="s">
        <v>22</v>
      </c>
      <c r="K3001">
        <v>34</v>
      </c>
      <c r="L3001">
        <v>144</v>
      </c>
      <c r="M3001" t="s">
        <v>327</v>
      </c>
      <c r="N3001">
        <v>144</v>
      </c>
      <c r="P3001" cm="1">
        <f t="array" ref="P3001">IF(Q3001&gt;0,INDEX(Q3001:Q24725,MATCH(TRUE,INDEX(Q3001:Q24725="",,),0)-1),"")</f>
        <v>11</v>
      </c>
      <c r="Q3001">
        <v>11</v>
      </c>
      <c r="R3001">
        <f t="shared" si="49"/>
        <v>0</v>
      </c>
    </row>
    <row r="3002" spans="1:18" x14ac:dyDescent="0.3">
      <c r="A3002" t="s">
        <v>266</v>
      </c>
      <c r="B3002" s="1">
        <v>38392</v>
      </c>
      <c r="C3002" t="s">
        <v>16</v>
      </c>
      <c r="D3002" t="s">
        <v>336</v>
      </c>
      <c r="E3002" t="s">
        <v>337</v>
      </c>
      <c r="G3002" s="6" t="s">
        <v>29</v>
      </c>
      <c r="H3002" t="s">
        <v>53</v>
      </c>
      <c r="I3002" t="s">
        <v>26</v>
      </c>
      <c r="J3002" t="s">
        <v>27</v>
      </c>
      <c r="K3002">
        <v>117</v>
      </c>
      <c r="L3002">
        <v>30.85</v>
      </c>
      <c r="M3002" t="s">
        <v>327</v>
      </c>
      <c r="N3002">
        <v>30.85</v>
      </c>
      <c r="P3002" cm="1">
        <f t="array" ref="P3002">IF(Q3002&gt;0,INDEX(Q3002:Q24726,MATCH(TRUE,INDEX(Q3002:Q24726="",,),0)-1),"")</f>
        <v>11</v>
      </c>
      <c r="Q3002">
        <v>11</v>
      </c>
      <c r="R3002">
        <f t="shared" si="49"/>
        <v>0</v>
      </c>
    </row>
    <row r="3003" spans="1:18" x14ac:dyDescent="0.3">
      <c r="A3003" t="s">
        <v>266</v>
      </c>
      <c r="B3003" s="1">
        <v>38392</v>
      </c>
      <c r="C3003" t="s">
        <v>16</v>
      </c>
      <c r="D3003" t="s">
        <v>336</v>
      </c>
      <c r="E3003" t="s">
        <v>337</v>
      </c>
      <c r="G3003" s="6" t="s">
        <v>29</v>
      </c>
      <c r="H3003" t="s">
        <v>70</v>
      </c>
      <c r="I3003" t="s">
        <v>26</v>
      </c>
      <c r="J3003" t="s">
        <v>27</v>
      </c>
      <c r="K3003">
        <v>17</v>
      </c>
      <c r="L3003">
        <v>26.15</v>
      </c>
      <c r="M3003" t="s">
        <v>327</v>
      </c>
      <c r="N3003">
        <v>26.15</v>
      </c>
      <c r="P3003" cm="1">
        <f t="array" ref="P3003">IF(Q3003&gt;0,INDEX(Q3003:Q24727,MATCH(TRUE,INDEX(Q3003:Q24727="",,),0)-1),"")</f>
        <v>11</v>
      </c>
      <c r="Q3003">
        <v>11</v>
      </c>
      <c r="R3003">
        <f t="shared" si="49"/>
        <v>0</v>
      </c>
    </row>
    <row r="3004" spans="1:18" x14ac:dyDescent="0.3">
      <c r="P3004" t="str" cm="1">
        <f t="array" ref="P3004">IF(Q3004&gt;0,INDEX(Q3004:Q24728,MATCH(TRUE,INDEX(Q3004:Q24728="",,),0)-1),"")</f>
        <v/>
      </c>
      <c r="R3004" t="str">
        <f t="shared" si="49"/>
        <v/>
      </c>
    </row>
    <row r="3005" spans="1:18" x14ac:dyDescent="0.3">
      <c r="A3005" t="s">
        <v>266</v>
      </c>
      <c r="B3005" s="1">
        <v>38392</v>
      </c>
      <c r="C3005" t="s">
        <v>16</v>
      </c>
      <c r="D3005" t="s">
        <v>338</v>
      </c>
      <c r="E3005" t="s">
        <v>339</v>
      </c>
      <c r="G3005" t="s">
        <v>19</v>
      </c>
      <c r="H3005" t="s">
        <v>122</v>
      </c>
      <c r="I3005" t="s">
        <v>26</v>
      </c>
      <c r="J3005" t="s">
        <v>27</v>
      </c>
      <c r="K3005">
        <v>103</v>
      </c>
      <c r="L3005">
        <v>20.149999999999999</v>
      </c>
      <c r="M3005" t="s">
        <v>232</v>
      </c>
      <c r="N3005">
        <v>30.15</v>
      </c>
      <c r="O3005" t="s">
        <v>24</v>
      </c>
      <c r="P3005" cm="1">
        <f t="array" ref="P3005">IF(Q3005&gt;0,INDEX(Q3005:Q24729,MATCH(TRUE,INDEX(Q3005:Q24729="",,),0)-1),"")</f>
        <v>4</v>
      </c>
      <c r="Q3005">
        <v>1</v>
      </c>
      <c r="R3005">
        <f t="shared" si="49"/>
        <v>0</v>
      </c>
    </row>
    <row r="3006" spans="1:18" x14ac:dyDescent="0.3">
      <c r="A3006" t="s">
        <v>266</v>
      </c>
      <c r="B3006" s="1">
        <v>38392</v>
      </c>
      <c r="C3006" t="s">
        <v>16</v>
      </c>
      <c r="D3006" t="s">
        <v>338</v>
      </c>
      <c r="E3006" t="s">
        <v>339</v>
      </c>
      <c r="G3006" t="s">
        <v>19</v>
      </c>
      <c r="H3006" t="s">
        <v>70</v>
      </c>
      <c r="I3006" t="s">
        <v>26</v>
      </c>
      <c r="J3006" t="s">
        <v>27</v>
      </c>
      <c r="K3006">
        <v>90</v>
      </c>
      <c r="L3006">
        <v>30.55</v>
      </c>
      <c r="M3006" t="s">
        <v>232</v>
      </c>
      <c r="N3006">
        <v>30.75</v>
      </c>
      <c r="O3006" t="s">
        <v>24</v>
      </c>
      <c r="P3006" cm="1">
        <f t="array" ref="P3006">IF(Q3006&gt;0,INDEX(Q3006:Q24730,MATCH(TRUE,INDEX(Q3006:Q24730="",,),0)-1),"")</f>
        <v>4</v>
      </c>
      <c r="Q3006">
        <v>1</v>
      </c>
      <c r="R3006">
        <f t="shared" si="49"/>
        <v>0</v>
      </c>
    </row>
    <row r="3007" spans="1:18" x14ac:dyDescent="0.3">
      <c r="A3007" t="s">
        <v>266</v>
      </c>
      <c r="B3007" s="1">
        <v>38392</v>
      </c>
      <c r="C3007" t="s">
        <v>16</v>
      </c>
      <c r="D3007" t="s">
        <v>338</v>
      </c>
      <c r="E3007" t="s">
        <v>339</v>
      </c>
      <c r="G3007" s="6" t="s">
        <v>29</v>
      </c>
      <c r="H3007" t="s">
        <v>99</v>
      </c>
      <c r="I3007" t="s">
        <v>26</v>
      </c>
      <c r="J3007" t="s">
        <v>27</v>
      </c>
      <c r="K3007">
        <v>20</v>
      </c>
      <c r="L3007">
        <v>21.15</v>
      </c>
      <c r="M3007" t="s">
        <v>232</v>
      </c>
      <c r="N3007">
        <v>21.15</v>
      </c>
      <c r="O3007" t="s">
        <v>24</v>
      </c>
      <c r="P3007" cm="1">
        <f t="array" ref="P3007">IF(Q3007&gt;0,INDEX(Q3007:Q24731,MATCH(TRUE,INDEX(Q3007:Q24731="",,),0)-1),"")</f>
        <v>4</v>
      </c>
      <c r="Q3007">
        <v>1</v>
      </c>
      <c r="R3007">
        <f t="shared" si="49"/>
        <v>0</v>
      </c>
    </row>
    <row r="3008" spans="1:18" x14ac:dyDescent="0.3">
      <c r="A3008" t="s">
        <v>266</v>
      </c>
      <c r="B3008" s="1">
        <v>38392</v>
      </c>
      <c r="C3008" t="s">
        <v>16</v>
      </c>
      <c r="D3008" t="s">
        <v>338</v>
      </c>
      <c r="E3008" t="s">
        <v>339</v>
      </c>
      <c r="G3008" s="6" t="s">
        <v>29</v>
      </c>
      <c r="H3008" t="s">
        <v>53</v>
      </c>
      <c r="I3008" t="s">
        <v>26</v>
      </c>
      <c r="J3008" t="s">
        <v>27</v>
      </c>
      <c r="K3008">
        <v>15</v>
      </c>
      <c r="L3008">
        <v>30.85</v>
      </c>
      <c r="M3008" t="s">
        <v>232</v>
      </c>
      <c r="N3008">
        <v>30.85</v>
      </c>
      <c r="O3008" t="s">
        <v>24</v>
      </c>
      <c r="P3008" cm="1">
        <f t="array" ref="P3008">IF(Q3008&gt;0,INDEX(Q3008:Q24732,MATCH(TRUE,INDEX(Q3008:Q24732="",,),0)-1),"")</f>
        <v>4</v>
      </c>
      <c r="Q3008">
        <v>1</v>
      </c>
      <c r="R3008">
        <f t="shared" si="49"/>
        <v>0</v>
      </c>
    </row>
    <row r="3009" spans="1:18" x14ac:dyDescent="0.3">
      <c r="A3009" t="s">
        <v>266</v>
      </c>
      <c r="B3009" s="1">
        <v>38392</v>
      </c>
      <c r="C3009" t="s">
        <v>16</v>
      </c>
      <c r="D3009" t="s">
        <v>338</v>
      </c>
      <c r="E3009" t="s">
        <v>339</v>
      </c>
      <c r="G3009" s="6" t="s">
        <v>29</v>
      </c>
      <c r="H3009" t="s">
        <v>64</v>
      </c>
      <c r="I3009" t="s">
        <v>26</v>
      </c>
      <c r="J3009" t="s">
        <v>27</v>
      </c>
      <c r="K3009">
        <v>30</v>
      </c>
      <c r="L3009">
        <v>17.350000000000001</v>
      </c>
      <c r="M3009" t="s">
        <v>232</v>
      </c>
      <c r="N3009">
        <v>17.350000000000001</v>
      </c>
      <c r="O3009" t="s">
        <v>24</v>
      </c>
      <c r="P3009" cm="1">
        <f t="array" ref="P3009">IF(Q3009&gt;0,INDEX(Q3009:Q24733,MATCH(TRUE,INDEX(Q3009:Q24733="",,),0)-1),"")</f>
        <v>4</v>
      </c>
      <c r="Q3009">
        <v>1</v>
      </c>
      <c r="R3009">
        <f t="shared" si="49"/>
        <v>0</v>
      </c>
    </row>
    <row r="3010" spans="1:18" x14ac:dyDescent="0.3">
      <c r="A3010" t="s">
        <v>266</v>
      </c>
      <c r="B3010" s="1">
        <v>38392</v>
      </c>
      <c r="C3010" t="s">
        <v>16</v>
      </c>
      <c r="D3010" t="s">
        <v>338</v>
      </c>
      <c r="E3010" t="s">
        <v>339</v>
      </c>
      <c r="G3010" t="s">
        <v>19</v>
      </c>
      <c r="H3010" t="s">
        <v>122</v>
      </c>
      <c r="I3010" t="s">
        <v>26</v>
      </c>
      <c r="J3010" t="s">
        <v>27</v>
      </c>
      <c r="K3010">
        <v>103</v>
      </c>
      <c r="L3010">
        <v>20.149999999999999</v>
      </c>
      <c r="M3010" t="s">
        <v>315</v>
      </c>
      <c r="N3010">
        <v>25</v>
      </c>
      <c r="P3010" cm="1">
        <f t="array" ref="P3010">IF(Q3010&gt;0,INDEX(Q3010:Q24734,MATCH(TRUE,INDEX(Q3010:Q24734="",,),0)-1),"")</f>
        <v>4</v>
      </c>
      <c r="Q3010">
        <v>2</v>
      </c>
      <c r="R3010">
        <f t="shared" si="49"/>
        <v>0</v>
      </c>
    </row>
    <row r="3011" spans="1:18" x14ac:dyDescent="0.3">
      <c r="A3011" t="s">
        <v>266</v>
      </c>
      <c r="B3011" s="1">
        <v>38392</v>
      </c>
      <c r="C3011" t="s">
        <v>16</v>
      </c>
      <c r="D3011" t="s">
        <v>338</v>
      </c>
      <c r="E3011" t="s">
        <v>339</v>
      </c>
      <c r="G3011" t="s">
        <v>19</v>
      </c>
      <c r="H3011" t="s">
        <v>70</v>
      </c>
      <c r="I3011" t="s">
        <v>26</v>
      </c>
      <c r="J3011" t="s">
        <v>27</v>
      </c>
      <c r="K3011">
        <v>90</v>
      </c>
      <c r="L3011">
        <v>30.55</v>
      </c>
      <c r="M3011" t="s">
        <v>315</v>
      </c>
      <c r="N3011">
        <v>31</v>
      </c>
      <c r="P3011" cm="1">
        <f t="array" ref="P3011">IF(Q3011&gt;0,INDEX(Q3011:Q24735,MATCH(TRUE,INDEX(Q3011:Q24735="",,),0)-1),"")</f>
        <v>4</v>
      </c>
      <c r="Q3011">
        <v>2</v>
      </c>
      <c r="R3011">
        <f t="shared" si="49"/>
        <v>0</v>
      </c>
    </row>
    <row r="3012" spans="1:18" x14ac:dyDescent="0.3">
      <c r="A3012" t="s">
        <v>266</v>
      </c>
      <c r="B3012" s="1">
        <v>38392</v>
      </c>
      <c r="C3012" t="s">
        <v>16</v>
      </c>
      <c r="D3012" t="s">
        <v>338</v>
      </c>
      <c r="E3012" t="s">
        <v>339</v>
      </c>
      <c r="G3012" s="6" t="s">
        <v>29</v>
      </c>
      <c r="H3012" t="s">
        <v>99</v>
      </c>
      <c r="I3012" t="s">
        <v>26</v>
      </c>
      <c r="J3012" t="s">
        <v>27</v>
      </c>
      <c r="K3012">
        <v>20</v>
      </c>
      <c r="L3012">
        <v>21.15</v>
      </c>
      <c r="M3012" t="s">
        <v>315</v>
      </c>
      <c r="N3012">
        <v>21.15</v>
      </c>
      <c r="P3012" cm="1">
        <f t="array" ref="P3012">IF(Q3012&gt;0,INDEX(Q3012:Q24736,MATCH(TRUE,INDEX(Q3012:Q24736="",,),0)-1),"")</f>
        <v>4</v>
      </c>
      <c r="Q3012">
        <v>2</v>
      </c>
      <c r="R3012">
        <f t="shared" si="49"/>
        <v>0</v>
      </c>
    </row>
    <row r="3013" spans="1:18" x14ac:dyDescent="0.3">
      <c r="A3013" t="s">
        <v>266</v>
      </c>
      <c r="B3013" s="1">
        <v>38392</v>
      </c>
      <c r="C3013" t="s">
        <v>16</v>
      </c>
      <c r="D3013" t="s">
        <v>338</v>
      </c>
      <c r="E3013" t="s">
        <v>339</v>
      </c>
      <c r="G3013" s="6" t="s">
        <v>29</v>
      </c>
      <c r="H3013" t="s">
        <v>53</v>
      </c>
      <c r="I3013" t="s">
        <v>26</v>
      </c>
      <c r="J3013" t="s">
        <v>27</v>
      </c>
      <c r="K3013">
        <v>15</v>
      </c>
      <c r="L3013">
        <v>30.85</v>
      </c>
      <c r="M3013" t="s">
        <v>315</v>
      </c>
      <c r="N3013">
        <v>30.85</v>
      </c>
      <c r="P3013" cm="1">
        <f t="array" ref="P3013">IF(Q3013&gt;0,INDEX(Q3013:Q24737,MATCH(TRUE,INDEX(Q3013:Q24737="",,),0)-1),"")</f>
        <v>4</v>
      </c>
      <c r="Q3013">
        <v>2</v>
      </c>
      <c r="R3013">
        <f t="shared" si="49"/>
        <v>0</v>
      </c>
    </row>
    <row r="3014" spans="1:18" x14ac:dyDescent="0.3">
      <c r="A3014" t="s">
        <v>266</v>
      </c>
      <c r="B3014" s="1">
        <v>38392</v>
      </c>
      <c r="C3014" t="s">
        <v>16</v>
      </c>
      <c r="D3014" t="s">
        <v>338</v>
      </c>
      <c r="E3014" t="s">
        <v>339</v>
      </c>
      <c r="G3014" s="6" t="s">
        <v>29</v>
      </c>
      <c r="H3014" t="s">
        <v>64</v>
      </c>
      <c r="I3014" t="s">
        <v>26</v>
      </c>
      <c r="J3014" t="s">
        <v>27</v>
      </c>
      <c r="K3014">
        <v>30</v>
      </c>
      <c r="L3014">
        <v>17.350000000000001</v>
      </c>
      <c r="M3014" t="s">
        <v>315</v>
      </c>
      <c r="N3014">
        <v>17.350000000000001</v>
      </c>
      <c r="P3014" cm="1">
        <f t="array" ref="P3014">IF(Q3014&gt;0,INDEX(Q3014:Q24738,MATCH(TRUE,INDEX(Q3014:Q24738="",,),0)-1),"")</f>
        <v>4</v>
      </c>
      <c r="Q3014">
        <v>2</v>
      </c>
      <c r="R3014">
        <f t="shared" si="49"/>
        <v>0</v>
      </c>
    </row>
    <row r="3015" spans="1:18" x14ac:dyDescent="0.3">
      <c r="A3015" t="s">
        <v>266</v>
      </c>
      <c r="B3015" s="1">
        <v>38392</v>
      </c>
      <c r="C3015" t="s">
        <v>16</v>
      </c>
      <c r="D3015" t="s">
        <v>338</v>
      </c>
      <c r="E3015" t="s">
        <v>339</v>
      </c>
      <c r="G3015" t="s">
        <v>19</v>
      </c>
      <c r="H3015" t="s">
        <v>122</v>
      </c>
      <c r="I3015" t="s">
        <v>26</v>
      </c>
      <c r="J3015" t="s">
        <v>27</v>
      </c>
      <c r="K3015">
        <v>103</v>
      </c>
      <c r="L3015">
        <v>20.149999999999999</v>
      </c>
      <c r="M3015" t="s">
        <v>326</v>
      </c>
      <c r="N3015">
        <v>21</v>
      </c>
      <c r="P3015" cm="1">
        <f t="array" ref="P3015">IF(Q3015&gt;0,INDEX(Q3015:Q24739,MATCH(TRUE,INDEX(Q3015:Q24739="",,),0)-1),"")</f>
        <v>4</v>
      </c>
      <c r="Q3015">
        <v>3</v>
      </c>
      <c r="R3015">
        <f t="shared" si="49"/>
        <v>0</v>
      </c>
    </row>
    <row r="3016" spans="1:18" x14ac:dyDescent="0.3">
      <c r="A3016" t="s">
        <v>266</v>
      </c>
      <c r="B3016" s="1">
        <v>38392</v>
      </c>
      <c r="C3016" t="s">
        <v>16</v>
      </c>
      <c r="D3016" t="s">
        <v>338</v>
      </c>
      <c r="E3016" t="s">
        <v>339</v>
      </c>
      <c r="G3016" t="s">
        <v>19</v>
      </c>
      <c r="H3016" t="s">
        <v>70</v>
      </c>
      <c r="I3016" t="s">
        <v>26</v>
      </c>
      <c r="J3016" t="s">
        <v>27</v>
      </c>
      <c r="K3016">
        <v>90</v>
      </c>
      <c r="L3016">
        <v>30.55</v>
      </c>
      <c r="M3016" t="s">
        <v>326</v>
      </c>
      <c r="N3016">
        <v>30.55</v>
      </c>
      <c r="P3016" cm="1">
        <f t="array" ref="P3016">IF(Q3016&gt;0,INDEX(Q3016:Q24740,MATCH(TRUE,INDEX(Q3016:Q24740="",,),0)-1),"")</f>
        <v>4</v>
      </c>
      <c r="Q3016">
        <v>3</v>
      </c>
      <c r="R3016">
        <f t="shared" si="49"/>
        <v>0</v>
      </c>
    </row>
    <row r="3017" spans="1:18" x14ac:dyDescent="0.3">
      <c r="A3017" t="s">
        <v>266</v>
      </c>
      <c r="B3017" s="1">
        <v>38392</v>
      </c>
      <c r="C3017" t="s">
        <v>16</v>
      </c>
      <c r="D3017" t="s">
        <v>338</v>
      </c>
      <c r="E3017" t="s">
        <v>339</v>
      </c>
      <c r="G3017" s="6" t="s">
        <v>29</v>
      </c>
      <c r="H3017" t="s">
        <v>99</v>
      </c>
      <c r="I3017" t="s">
        <v>26</v>
      </c>
      <c r="J3017" t="s">
        <v>27</v>
      </c>
      <c r="K3017">
        <v>20</v>
      </c>
      <c r="L3017">
        <v>21.15</v>
      </c>
      <c r="M3017" t="s">
        <v>326</v>
      </c>
      <c r="N3017">
        <v>21.15</v>
      </c>
      <c r="P3017" cm="1">
        <f t="array" ref="P3017">IF(Q3017&gt;0,INDEX(Q3017:Q24741,MATCH(TRUE,INDEX(Q3017:Q24741="",,),0)-1),"")</f>
        <v>4</v>
      </c>
      <c r="Q3017">
        <v>3</v>
      </c>
      <c r="R3017">
        <f t="shared" si="49"/>
        <v>0</v>
      </c>
    </row>
    <row r="3018" spans="1:18" x14ac:dyDescent="0.3">
      <c r="A3018" t="s">
        <v>266</v>
      </c>
      <c r="B3018" s="1">
        <v>38392</v>
      </c>
      <c r="C3018" t="s">
        <v>16</v>
      </c>
      <c r="D3018" t="s">
        <v>338</v>
      </c>
      <c r="E3018" t="s">
        <v>339</v>
      </c>
      <c r="G3018" s="6" t="s">
        <v>29</v>
      </c>
      <c r="H3018" t="s">
        <v>53</v>
      </c>
      <c r="I3018" t="s">
        <v>26</v>
      </c>
      <c r="J3018" t="s">
        <v>27</v>
      </c>
      <c r="K3018">
        <v>15</v>
      </c>
      <c r="L3018">
        <v>30.85</v>
      </c>
      <c r="M3018" t="s">
        <v>326</v>
      </c>
      <c r="N3018">
        <v>30.85</v>
      </c>
      <c r="P3018" cm="1">
        <f t="array" ref="P3018">IF(Q3018&gt;0,INDEX(Q3018:Q24742,MATCH(TRUE,INDEX(Q3018:Q24742="",,),0)-1),"")</f>
        <v>4</v>
      </c>
      <c r="Q3018">
        <v>3</v>
      </c>
      <c r="R3018">
        <f t="shared" si="49"/>
        <v>0</v>
      </c>
    </row>
    <row r="3019" spans="1:18" x14ac:dyDescent="0.3">
      <c r="A3019" t="s">
        <v>266</v>
      </c>
      <c r="B3019" s="1">
        <v>38392</v>
      </c>
      <c r="C3019" t="s">
        <v>16</v>
      </c>
      <c r="D3019" t="s">
        <v>338</v>
      </c>
      <c r="E3019" t="s">
        <v>339</v>
      </c>
      <c r="G3019" s="6" t="s">
        <v>29</v>
      </c>
      <c r="H3019" t="s">
        <v>64</v>
      </c>
      <c r="I3019" t="s">
        <v>26</v>
      </c>
      <c r="J3019" t="s">
        <v>27</v>
      </c>
      <c r="K3019">
        <v>30</v>
      </c>
      <c r="L3019">
        <v>17.350000000000001</v>
      </c>
      <c r="M3019" t="s">
        <v>326</v>
      </c>
      <c r="N3019">
        <v>17.350000000000001</v>
      </c>
      <c r="P3019" cm="1">
        <f t="array" ref="P3019">IF(Q3019&gt;0,INDEX(Q3019:Q24743,MATCH(TRUE,INDEX(Q3019:Q24743="",,),0)-1),"")</f>
        <v>4</v>
      </c>
      <c r="Q3019">
        <v>3</v>
      </c>
      <c r="R3019">
        <f t="shared" si="49"/>
        <v>0</v>
      </c>
    </row>
    <row r="3020" spans="1:18" x14ac:dyDescent="0.3">
      <c r="A3020" t="s">
        <v>266</v>
      </c>
      <c r="B3020" s="1">
        <v>38392</v>
      </c>
      <c r="C3020" t="s">
        <v>16</v>
      </c>
      <c r="D3020" t="s">
        <v>338</v>
      </c>
      <c r="E3020" t="s">
        <v>339</v>
      </c>
      <c r="G3020" t="s">
        <v>19</v>
      </c>
      <c r="H3020" t="s">
        <v>122</v>
      </c>
      <c r="I3020" t="s">
        <v>26</v>
      </c>
      <c r="J3020" t="s">
        <v>27</v>
      </c>
      <c r="K3020">
        <v>103</v>
      </c>
      <c r="L3020">
        <v>20.149999999999999</v>
      </c>
      <c r="M3020" t="s">
        <v>340</v>
      </c>
      <c r="N3020">
        <v>20.149999999999999</v>
      </c>
      <c r="P3020" cm="1">
        <f t="array" ref="P3020">IF(Q3020&gt;0,INDEX(Q3020:Q24744,MATCH(TRUE,INDEX(Q3020:Q24744="",,),0)-1),"")</f>
        <v>4</v>
      </c>
      <c r="Q3020">
        <v>4</v>
      </c>
      <c r="R3020">
        <f t="shared" si="49"/>
        <v>0</v>
      </c>
    </row>
    <row r="3021" spans="1:18" x14ac:dyDescent="0.3">
      <c r="A3021" t="s">
        <v>266</v>
      </c>
      <c r="B3021" s="1">
        <v>38392</v>
      </c>
      <c r="C3021" t="s">
        <v>16</v>
      </c>
      <c r="D3021" t="s">
        <v>338</v>
      </c>
      <c r="E3021" t="s">
        <v>339</v>
      </c>
      <c r="G3021" t="s">
        <v>19</v>
      </c>
      <c r="H3021" t="s">
        <v>70</v>
      </c>
      <c r="I3021" t="s">
        <v>26</v>
      </c>
      <c r="J3021" t="s">
        <v>27</v>
      </c>
      <c r="K3021">
        <v>90</v>
      </c>
      <c r="L3021">
        <v>30.55</v>
      </c>
      <c r="M3021" t="s">
        <v>340</v>
      </c>
      <c r="N3021">
        <v>30.55</v>
      </c>
      <c r="P3021" cm="1">
        <f t="array" ref="P3021">IF(Q3021&gt;0,INDEX(Q3021:Q24745,MATCH(TRUE,INDEX(Q3021:Q24745="",,),0)-1),"")</f>
        <v>4</v>
      </c>
      <c r="Q3021">
        <v>4</v>
      </c>
      <c r="R3021">
        <f t="shared" si="49"/>
        <v>0</v>
      </c>
    </row>
    <row r="3022" spans="1:18" x14ac:dyDescent="0.3">
      <c r="A3022" t="s">
        <v>266</v>
      </c>
      <c r="B3022" s="1">
        <v>38392</v>
      </c>
      <c r="C3022" t="s">
        <v>16</v>
      </c>
      <c r="D3022" t="s">
        <v>338</v>
      </c>
      <c r="E3022" t="s">
        <v>339</v>
      </c>
      <c r="G3022" s="6" t="s">
        <v>29</v>
      </c>
      <c r="H3022" t="s">
        <v>99</v>
      </c>
      <c r="I3022" t="s">
        <v>26</v>
      </c>
      <c r="J3022" t="s">
        <v>27</v>
      </c>
      <c r="K3022">
        <v>20</v>
      </c>
      <c r="L3022">
        <v>21.15</v>
      </c>
      <c r="M3022" t="s">
        <v>340</v>
      </c>
      <c r="N3022">
        <v>21.15</v>
      </c>
      <c r="P3022" cm="1">
        <f t="array" ref="P3022">IF(Q3022&gt;0,INDEX(Q3022:Q24746,MATCH(TRUE,INDEX(Q3022:Q24746="",,),0)-1),"")</f>
        <v>4</v>
      </c>
      <c r="Q3022">
        <v>4</v>
      </c>
      <c r="R3022">
        <f t="shared" si="49"/>
        <v>0</v>
      </c>
    </row>
    <row r="3023" spans="1:18" x14ac:dyDescent="0.3">
      <c r="A3023" t="s">
        <v>266</v>
      </c>
      <c r="B3023" s="1">
        <v>38392</v>
      </c>
      <c r="C3023" t="s">
        <v>16</v>
      </c>
      <c r="D3023" t="s">
        <v>338</v>
      </c>
      <c r="E3023" t="s">
        <v>339</v>
      </c>
      <c r="G3023" s="6" t="s">
        <v>29</v>
      </c>
      <c r="H3023" t="s">
        <v>53</v>
      </c>
      <c r="I3023" t="s">
        <v>26</v>
      </c>
      <c r="J3023" t="s">
        <v>27</v>
      </c>
      <c r="K3023">
        <v>15</v>
      </c>
      <c r="L3023">
        <v>30.85</v>
      </c>
      <c r="M3023" t="s">
        <v>340</v>
      </c>
      <c r="N3023">
        <v>30.85</v>
      </c>
      <c r="P3023" cm="1">
        <f t="array" ref="P3023">IF(Q3023&gt;0,INDEX(Q3023:Q24747,MATCH(TRUE,INDEX(Q3023:Q24747="",,),0)-1),"")</f>
        <v>4</v>
      </c>
      <c r="Q3023">
        <v>4</v>
      </c>
      <c r="R3023">
        <f t="shared" si="49"/>
        <v>0</v>
      </c>
    </row>
    <row r="3024" spans="1:18" x14ac:dyDescent="0.3">
      <c r="A3024" t="s">
        <v>266</v>
      </c>
      <c r="B3024" s="1">
        <v>38392</v>
      </c>
      <c r="C3024" t="s">
        <v>16</v>
      </c>
      <c r="D3024" t="s">
        <v>338</v>
      </c>
      <c r="E3024" t="s">
        <v>339</v>
      </c>
      <c r="G3024" s="6" t="s">
        <v>29</v>
      </c>
      <c r="H3024" t="s">
        <v>64</v>
      </c>
      <c r="I3024" t="s">
        <v>26</v>
      </c>
      <c r="J3024" t="s">
        <v>27</v>
      </c>
      <c r="K3024">
        <v>30</v>
      </c>
      <c r="L3024">
        <v>17.350000000000001</v>
      </c>
      <c r="M3024" t="s">
        <v>340</v>
      </c>
      <c r="N3024">
        <v>17.350000000000001</v>
      </c>
      <c r="P3024" cm="1">
        <f t="array" ref="P3024">IF(Q3024&gt;0,INDEX(Q3024:Q24748,MATCH(TRUE,INDEX(Q3024:Q24748="",,),0)-1),"")</f>
        <v>4</v>
      </c>
      <c r="Q3024">
        <v>4</v>
      </c>
      <c r="R3024">
        <f t="shared" si="49"/>
        <v>0</v>
      </c>
    </row>
    <row r="3025" spans="1:18" x14ac:dyDescent="0.3">
      <c r="P3025" t="str" cm="1">
        <f t="array" ref="P3025">IF(Q3025&gt;0,INDEX(Q3025:Q24749,MATCH(TRUE,INDEX(Q3025:Q24749="",,),0)-1),"")</f>
        <v/>
      </c>
      <c r="R3025" t="str">
        <f t="shared" si="49"/>
        <v/>
      </c>
    </row>
    <row r="3026" spans="1:18" x14ac:dyDescent="0.3">
      <c r="A3026" t="s">
        <v>266</v>
      </c>
      <c r="B3026" s="1">
        <v>38385</v>
      </c>
      <c r="C3026" t="s">
        <v>16</v>
      </c>
      <c r="D3026" t="s">
        <v>341</v>
      </c>
      <c r="E3026" t="s">
        <v>342</v>
      </c>
      <c r="G3026" t="s">
        <v>19</v>
      </c>
      <c r="H3026" t="s">
        <v>53</v>
      </c>
      <c r="I3026" t="s">
        <v>26</v>
      </c>
      <c r="J3026" t="s">
        <v>27</v>
      </c>
      <c r="K3026">
        <v>1707</v>
      </c>
      <c r="L3026">
        <v>31.45</v>
      </c>
      <c r="M3026" t="s">
        <v>310</v>
      </c>
      <c r="N3026">
        <v>54</v>
      </c>
      <c r="O3026" t="s">
        <v>24</v>
      </c>
      <c r="P3026" cm="1">
        <f t="array" ref="P3026">IF(Q3026&gt;0,INDEX(Q3026:Q24750,MATCH(TRUE,INDEX(Q3026:Q24750="",,),0)-1),"")</f>
        <v>4</v>
      </c>
      <c r="Q3026">
        <v>1</v>
      </c>
      <c r="R3026">
        <f t="shared" si="49"/>
        <v>0</v>
      </c>
    </row>
    <row r="3027" spans="1:18" x14ac:dyDescent="0.3">
      <c r="A3027" t="s">
        <v>266</v>
      </c>
      <c r="B3027" s="1">
        <v>38385</v>
      </c>
      <c r="C3027" t="s">
        <v>16</v>
      </c>
      <c r="D3027" t="s">
        <v>341</v>
      </c>
      <c r="E3027" t="s">
        <v>342</v>
      </c>
      <c r="G3027" t="s">
        <v>19</v>
      </c>
      <c r="H3027" t="s">
        <v>70</v>
      </c>
      <c r="I3027" t="s">
        <v>26</v>
      </c>
      <c r="J3027" t="s">
        <v>27</v>
      </c>
      <c r="K3027">
        <v>718</v>
      </c>
      <c r="L3027">
        <v>28.8</v>
      </c>
      <c r="M3027" t="s">
        <v>310</v>
      </c>
      <c r="N3027">
        <v>54</v>
      </c>
      <c r="O3027" t="s">
        <v>24</v>
      </c>
      <c r="P3027" cm="1">
        <f t="array" ref="P3027">IF(Q3027&gt;0,INDEX(Q3027:Q24751,MATCH(TRUE,INDEX(Q3027:Q24751="",,),0)-1),"")</f>
        <v>4</v>
      </c>
      <c r="Q3027">
        <v>1</v>
      </c>
      <c r="R3027">
        <f t="shared" si="49"/>
        <v>0</v>
      </c>
    </row>
    <row r="3028" spans="1:18" x14ac:dyDescent="0.3">
      <c r="A3028" t="s">
        <v>266</v>
      </c>
      <c r="B3028" s="1">
        <v>38385</v>
      </c>
      <c r="C3028" t="s">
        <v>16</v>
      </c>
      <c r="D3028" t="s">
        <v>341</v>
      </c>
      <c r="E3028" t="s">
        <v>342</v>
      </c>
      <c r="G3028" t="s">
        <v>19</v>
      </c>
      <c r="H3028" t="s">
        <v>64</v>
      </c>
      <c r="I3028" t="s">
        <v>26</v>
      </c>
      <c r="J3028" t="s">
        <v>27</v>
      </c>
      <c r="K3028">
        <v>491</v>
      </c>
      <c r="L3028">
        <v>21.75</v>
      </c>
      <c r="M3028" t="s">
        <v>310</v>
      </c>
      <c r="N3028">
        <v>54</v>
      </c>
      <c r="O3028" t="s">
        <v>24</v>
      </c>
      <c r="P3028" cm="1">
        <f t="array" ref="P3028">IF(Q3028&gt;0,INDEX(Q3028:Q24752,MATCH(TRUE,INDEX(Q3028:Q24752="",,),0)-1),"")</f>
        <v>4</v>
      </c>
      <c r="Q3028">
        <v>1</v>
      </c>
      <c r="R3028">
        <f t="shared" si="49"/>
        <v>0</v>
      </c>
    </row>
    <row r="3029" spans="1:18" x14ac:dyDescent="0.3">
      <c r="A3029" t="s">
        <v>266</v>
      </c>
      <c r="B3029" s="1">
        <v>38385</v>
      </c>
      <c r="C3029" t="s">
        <v>16</v>
      </c>
      <c r="D3029" t="s">
        <v>341</v>
      </c>
      <c r="E3029" t="s">
        <v>342</v>
      </c>
      <c r="G3029" t="s">
        <v>19</v>
      </c>
      <c r="H3029" t="s">
        <v>53</v>
      </c>
      <c r="I3029" t="s">
        <v>26</v>
      </c>
      <c r="J3029" t="s">
        <v>27</v>
      </c>
      <c r="K3029">
        <v>1707</v>
      </c>
      <c r="L3029">
        <v>31.45</v>
      </c>
      <c r="M3029" t="s">
        <v>232</v>
      </c>
      <c r="N3029">
        <v>53.06</v>
      </c>
      <c r="P3029" cm="1">
        <f t="array" ref="P3029">IF(Q3029&gt;0,INDEX(Q3029:Q24753,MATCH(TRUE,INDEX(Q3029:Q24753="",,),0)-1),"")</f>
        <v>4</v>
      </c>
      <c r="Q3029">
        <v>2</v>
      </c>
      <c r="R3029">
        <f t="shared" si="49"/>
        <v>0</v>
      </c>
    </row>
    <row r="3030" spans="1:18" x14ac:dyDescent="0.3">
      <c r="A3030" t="s">
        <v>266</v>
      </c>
      <c r="B3030" s="1">
        <v>38385</v>
      </c>
      <c r="C3030" t="s">
        <v>16</v>
      </c>
      <c r="D3030" t="s">
        <v>341</v>
      </c>
      <c r="E3030" t="s">
        <v>342</v>
      </c>
      <c r="G3030" t="s">
        <v>19</v>
      </c>
      <c r="H3030" t="s">
        <v>70</v>
      </c>
      <c r="I3030" t="s">
        <v>26</v>
      </c>
      <c r="J3030" t="s">
        <v>27</v>
      </c>
      <c r="K3030">
        <v>718</v>
      </c>
      <c r="L3030">
        <v>28.8</v>
      </c>
      <c r="M3030" t="s">
        <v>232</v>
      </c>
      <c r="N3030">
        <v>45.05</v>
      </c>
      <c r="P3030" cm="1">
        <f t="array" ref="P3030">IF(Q3030&gt;0,INDEX(Q3030:Q24754,MATCH(TRUE,INDEX(Q3030:Q24754="",,),0)-1),"")</f>
        <v>4</v>
      </c>
      <c r="Q3030">
        <v>2</v>
      </c>
      <c r="R3030">
        <f t="shared" si="49"/>
        <v>0</v>
      </c>
    </row>
    <row r="3031" spans="1:18" x14ac:dyDescent="0.3">
      <c r="A3031" t="s">
        <v>266</v>
      </c>
      <c r="B3031" s="1">
        <v>38385</v>
      </c>
      <c r="C3031" t="s">
        <v>16</v>
      </c>
      <c r="D3031" t="s">
        <v>341</v>
      </c>
      <c r="E3031" t="s">
        <v>342</v>
      </c>
      <c r="G3031" t="s">
        <v>19</v>
      </c>
      <c r="H3031" t="s">
        <v>64</v>
      </c>
      <c r="I3031" t="s">
        <v>26</v>
      </c>
      <c r="J3031" t="s">
        <v>27</v>
      </c>
      <c r="K3031">
        <v>491</v>
      </c>
      <c r="L3031">
        <v>21.75</v>
      </c>
      <c r="M3031" t="s">
        <v>232</v>
      </c>
      <c r="N3031">
        <v>38.97</v>
      </c>
      <c r="P3031" cm="1">
        <f t="array" ref="P3031">IF(Q3031&gt;0,INDEX(Q3031:Q24755,MATCH(TRUE,INDEX(Q3031:Q24755="",,),0)-1),"")</f>
        <v>4</v>
      </c>
      <c r="Q3031">
        <v>2</v>
      </c>
      <c r="R3031">
        <f t="shared" si="49"/>
        <v>0</v>
      </c>
    </row>
    <row r="3032" spans="1:18" x14ac:dyDescent="0.3">
      <c r="A3032" t="s">
        <v>266</v>
      </c>
      <c r="B3032" s="1">
        <v>38385</v>
      </c>
      <c r="C3032" t="s">
        <v>16</v>
      </c>
      <c r="D3032" t="s">
        <v>341</v>
      </c>
      <c r="E3032" t="s">
        <v>342</v>
      </c>
      <c r="G3032" t="s">
        <v>19</v>
      </c>
      <c r="H3032" t="s">
        <v>53</v>
      </c>
      <c r="I3032" t="s">
        <v>26</v>
      </c>
      <c r="J3032" t="s">
        <v>27</v>
      </c>
      <c r="K3032">
        <v>1707</v>
      </c>
      <c r="L3032">
        <v>31.45</v>
      </c>
      <c r="M3032" t="s">
        <v>270</v>
      </c>
      <c r="N3032">
        <v>59</v>
      </c>
      <c r="P3032" cm="1">
        <f t="array" ref="P3032">IF(Q3032&gt;0,INDEX(Q3032:Q24756,MATCH(TRUE,INDEX(Q3032:Q24756="",,),0)-1),"")</f>
        <v>4</v>
      </c>
      <c r="Q3032">
        <v>3</v>
      </c>
      <c r="R3032">
        <f t="shared" si="49"/>
        <v>0</v>
      </c>
    </row>
    <row r="3033" spans="1:18" x14ac:dyDescent="0.3">
      <c r="A3033" t="s">
        <v>266</v>
      </c>
      <c r="B3033" s="1">
        <v>38385</v>
      </c>
      <c r="C3033" t="s">
        <v>16</v>
      </c>
      <c r="D3033" t="s">
        <v>341</v>
      </c>
      <c r="E3033" t="s">
        <v>342</v>
      </c>
      <c r="G3033" t="s">
        <v>19</v>
      </c>
      <c r="H3033" t="s">
        <v>70</v>
      </c>
      <c r="I3033" t="s">
        <v>26</v>
      </c>
      <c r="J3033" t="s">
        <v>27</v>
      </c>
      <c r="K3033">
        <v>718</v>
      </c>
      <c r="L3033">
        <v>28.8</v>
      </c>
      <c r="M3033" t="s">
        <v>270</v>
      </c>
      <c r="N3033">
        <v>28.8</v>
      </c>
      <c r="P3033" cm="1">
        <f t="array" ref="P3033">IF(Q3033&gt;0,INDEX(Q3033:Q24757,MATCH(TRUE,INDEX(Q3033:Q24757="",,),0)-1),"")</f>
        <v>4</v>
      </c>
      <c r="Q3033">
        <v>3</v>
      </c>
      <c r="R3033">
        <f t="shared" si="49"/>
        <v>0</v>
      </c>
    </row>
    <row r="3034" spans="1:18" x14ac:dyDescent="0.3">
      <c r="A3034" t="s">
        <v>266</v>
      </c>
      <c r="B3034" s="1">
        <v>38385</v>
      </c>
      <c r="C3034" t="s">
        <v>16</v>
      </c>
      <c r="D3034" t="s">
        <v>341</v>
      </c>
      <c r="E3034" t="s">
        <v>342</v>
      </c>
      <c r="G3034" t="s">
        <v>19</v>
      </c>
      <c r="H3034" t="s">
        <v>64</v>
      </c>
      <c r="I3034" t="s">
        <v>26</v>
      </c>
      <c r="J3034" t="s">
        <v>27</v>
      </c>
      <c r="K3034">
        <v>491</v>
      </c>
      <c r="L3034">
        <v>21.75</v>
      </c>
      <c r="M3034" t="s">
        <v>270</v>
      </c>
      <c r="N3034">
        <v>21.79</v>
      </c>
      <c r="P3034" cm="1">
        <f t="array" ref="P3034">IF(Q3034&gt;0,INDEX(Q3034:Q24758,MATCH(TRUE,INDEX(Q3034:Q24758="",,),0)-1),"")</f>
        <v>4</v>
      </c>
      <c r="Q3034">
        <v>3</v>
      </c>
      <c r="R3034">
        <f t="shared" si="49"/>
        <v>0</v>
      </c>
    </row>
    <row r="3035" spans="1:18" x14ac:dyDescent="0.3">
      <c r="A3035" t="s">
        <v>266</v>
      </c>
      <c r="B3035" s="1">
        <v>38385</v>
      </c>
      <c r="C3035" t="s">
        <v>16</v>
      </c>
      <c r="D3035" t="s">
        <v>341</v>
      </c>
      <c r="E3035" t="s">
        <v>342</v>
      </c>
      <c r="G3035" t="s">
        <v>19</v>
      </c>
      <c r="H3035" t="s">
        <v>53</v>
      </c>
      <c r="I3035" t="s">
        <v>26</v>
      </c>
      <c r="J3035" t="s">
        <v>27</v>
      </c>
      <c r="K3035">
        <v>1707</v>
      </c>
      <c r="L3035">
        <v>31.45</v>
      </c>
      <c r="M3035" t="s">
        <v>220</v>
      </c>
      <c r="N3035">
        <v>31.45</v>
      </c>
      <c r="P3035" cm="1">
        <f t="array" ref="P3035">IF(Q3035&gt;0,INDEX(Q3035:Q24759,MATCH(TRUE,INDEX(Q3035:Q24759="",,),0)-1),"")</f>
        <v>4</v>
      </c>
      <c r="Q3035">
        <v>4</v>
      </c>
      <c r="R3035">
        <f t="shared" si="49"/>
        <v>0</v>
      </c>
    </row>
    <row r="3036" spans="1:18" x14ac:dyDescent="0.3">
      <c r="A3036" t="s">
        <v>266</v>
      </c>
      <c r="B3036" s="1">
        <v>38385</v>
      </c>
      <c r="C3036" t="s">
        <v>16</v>
      </c>
      <c r="D3036" t="s">
        <v>341</v>
      </c>
      <c r="E3036" t="s">
        <v>342</v>
      </c>
      <c r="G3036" t="s">
        <v>19</v>
      </c>
      <c r="H3036" t="s">
        <v>70</v>
      </c>
      <c r="I3036" t="s">
        <v>26</v>
      </c>
      <c r="J3036" t="s">
        <v>27</v>
      </c>
      <c r="K3036">
        <v>718</v>
      </c>
      <c r="L3036">
        <v>28.8</v>
      </c>
      <c r="M3036" t="s">
        <v>220</v>
      </c>
      <c r="N3036">
        <v>81.17</v>
      </c>
      <c r="P3036" cm="1">
        <f t="array" ref="P3036">IF(Q3036&gt;0,INDEX(Q3036:Q24760,MATCH(TRUE,INDEX(Q3036:Q24760="",,),0)-1),"")</f>
        <v>4</v>
      </c>
      <c r="Q3036">
        <v>4</v>
      </c>
      <c r="R3036">
        <f t="shared" si="49"/>
        <v>0</v>
      </c>
    </row>
    <row r="3037" spans="1:18" x14ac:dyDescent="0.3">
      <c r="A3037" t="s">
        <v>266</v>
      </c>
      <c r="B3037" s="1">
        <v>38385</v>
      </c>
      <c r="C3037" t="s">
        <v>16</v>
      </c>
      <c r="D3037" t="s">
        <v>341</v>
      </c>
      <c r="E3037" t="s">
        <v>342</v>
      </c>
      <c r="G3037" t="s">
        <v>19</v>
      </c>
      <c r="H3037" t="s">
        <v>64</v>
      </c>
      <c r="I3037" t="s">
        <v>26</v>
      </c>
      <c r="J3037" t="s">
        <v>27</v>
      </c>
      <c r="K3037">
        <v>491</v>
      </c>
      <c r="L3037">
        <v>21.75</v>
      </c>
      <c r="M3037" t="s">
        <v>220</v>
      </c>
      <c r="N3037">
        <v>21.75</v>
      </c>
      <c r="P3037" cm="1">
        <f t="array" ref="P3037">IF(Q3037&gt;0,INDEX(Q3037:Q24761,MATCH(TRUE,INDEX(Q3037:Q24761="",,),0)-1),"")</f>
        <v>4</v>
      </c>
      <c r="Q3037">
        <v>4</v>
      </c>
      <c r="R3037">
        <f t="shared" si="49"/>
        <v>0</v>
      </c>
    </row>
    <row r="3038" spans="1:18" x14ac:dyDescent="0.3">
      <c r="P3038" t="str" cm="1">
        <f t="array" ref="P3038">IF(Q3038&gt;0,INDEX(Q3038:Q24762,MATCH(TRUE,INDEX(Q3038:Q24762="",,),0)-1),"")</f>
        <v/>
      </c>
      <c r="R3038" t="str">
        <f t="shared" si="49"/>
        <v/>
      </c>
    </row>
    <row r="3039" spans="1:18" x14ac:dyDescent="0.3">
      <c r="A3039" t="s">
        <v>266</v>
      </c>
      <c r="B3039" s="1">
        <v>38385</v>
      </c>
      <c r="C3039" t="s">
        <v>16</v>
      </c>
      <c r="D3039" t="s">
        <v>343</v>
      </c>
      <c r="E3039" t="s">
        <v>344</v>
      </c>
      <c r="G3039" t="s">
        <v>19</v>
      </c>
      <c r="H3039" t="s">
        <v>53</v>
      </c>
      <c r="I3039" t="s">
        <v>26</v>
      </c>
      <c r="J3039" t="s">
        <v>27</v>
      </c>
      <c r="K3039">
        <v>1219</v>
      </c>
      <c r="L3039">
        <v>29.35</v>
      </c>
      <c r="M3039" t="s">
        <v>220</v>
      </c>
      <c r="N3039">
        <v>83.59</v>
      </c>
      <c r="O3039" t="s">
        <v>24</v>
      </c>
      <c r="P3039" cm="1">
        <f t="array" ref="P3039">IF(Q3039&gt;0,INDEX(Q3039:Q24763,MATCH(TRUE,INDEX(Q3039:Q24763="",,),0)-1),"")</f>
        <v>6</v>
      </c>
      <c r="Q3039">
        <v>1</v>
      </c>
      <c r="R3039">
        <f t="shared" si="49"/>
        <v>0</v>
      </c>
    </row>
    <row r="3040" spans="1:18" x14ac:dyDescent="0.3">
      <c r="A3040" t="s">
        <v>266</v>
      </c>
      <c r="B3040" s="1">
        <v>38385</v>
      </c>
      <c r="C3040" t="s">
        <v>16</v>
      </c>
      <c r="D3040" t="s">
        <v>343</v>
      </c>
      <c r="E3040" t="s">
        <v>344</v>
      </c>
      <c r="G3040" s="6" t="s">
        <v>29</v>
      </c>
      <c r="H3040" t="s">
        <v>70</v>
      </c>
      <c r="I3040" t="s">
        <v>26</v>
      </c>
      <c r="J3040" t="s">
        <v>27</v>
      </c>
      <c r="K3040">
        <v>119</v>
      </c>
      <c r="L3040">
        <v>29.1</v>
      </c>
      <c r="M3040" t="s">
        <v>220</v>
      </c>
      <c r="N3040">
        <v>29.1</v>
      </c>
      <c r="O3040" t="s">
        <v>24</v>
      </c>
      <c r="P3040" cm="1">
        <f t="array" ref="P3040">IF(Q3040&gt;0,INDEX(Q3040:Q24764,MATCH(TRUE,INDEX(Q3040:Q24764="",,),0)-1),"")</f>
        <v>6</v>
      </c>
      <c r="Q3040">
        <v>1</v>
      </c>
      <c r="R3040">
        <f t="shared" si="49"/>
        <v>0</v>
      </c>
    </row>
    <row r="3041" spans="1:18" x14ac:dyDescent="0.3">
      <c r="A3041" t="s">
        <v>266</v>
      </c>
      <c r="B3041" s="1">
        <v>38385</v>
      </c>
      <c r="C3041" t="s">
        <v>16</v>
      </c>
      <c r="D3041" t="s">
        <v>343</v>
      </c>
      <c r="E3041" t="s">
        <v>344</v>
      </c>
      <c r="G3041" s="6" t="s">
        <v>29</v>
      </c>
      <c r="H3041" t="s">
        <v>64</v>
      </c>
      <c r="I3041" t="s">
        <v>26</v>
      </c>
      <c r="J3041" t="s">
        <v>27</v>
      </c>
      <c r="K3041">
        <v>64</v>
      </c>
      <c r="L3041">
        <v>16.55</v>
      </c>
      <c r="M3041" t="s">
        <v>220</v>
      </c>
      <c r="N3041">
        <v>16.55</v>
      </c>
      <c r="O3041" t="s">
        <v>24</v>
      </c>
      <c r="P3041" cm="1">
        <f t="array" ref="P3041">IF(Q3041&gt;0,INDEX(Q3041:Q24765,MATCH(TRUE,INDEX(Q3041:Q24765="",,),0)-1),"")</f>
        <v>6</v>
      </c>
      <c r="Q3041">
        <v>1</v>
      </c>
      <c r="R3041">
        <f t="shared" si="49"/>
        <v>0</v>
      </c>
    </row>
    <row r="3042" spans="1:18" x14ac:dyDescent="0.3">
      <c r="A3042" t="s">
        <v>266</v>
      </c>
      <c r="B3042" s="1">
        <v>38385</v>
      </c>
      <c r="C3042" t="s">
        <v>16</v>
      </c>
      <c r="D3042" t="s">
        <v>343</v>
      </c>
      <c r="E3042" t="s">
        <v>344</v>
      </c>
      <c r="G3042" t="s">
        <v>19</v>
      </c>
      <c r="H3042" t="s">
        <v>53</v>
      </c>
      <c r="I3042" t="s">
        <v>26</v>
      </c>
      <c r="J3042" t="s">
        <v>27</v>
      </c>
      <c r="K3042">
        <v>1219</v>
      </c>
      <c r="L3042">
        <v>29.35</v>
      </c>
      <c r="M3042" t="s">
        <v>345</v>
      </c>
      <c r="N3042">
        <v>67.260000000000005</v>
      </c>
      <c r="P3042" cm="1">
        <f t="array" ref="P3042">IF(Q3042&gt;0,INDEX(Q3042:Q24766,MATCH(TRUE,INDEX(Q3042:Q24766="",,),0)-1),"")</f>
        <v>6</v>
      </c>
      <c r="Q3042">
        <v>2</v>
      </c>
      <c r="R3042">
        <f t="shared" si="49"/>
        <v>0</v>
      </c>
    </row>
    <row r="3043" spans="1:18" x14ac:dyDescent="0.3">
      <c r="A3043" t="s">
        <v>266</v>
      </c>
      <c r="B3043" s="1">
        <v>38385</v>
      </c>
      <c r="C3043" t="s">
        <v>16</v>
      </c>
      <c r="D3043" t="s">
        <v>343</v>
      </c>
      <c r="E3043" t="s">
        <v>344</v>
      </c>
      <c r="G3043" s="6" t="s">
        <v>29</v>
      </c>
      <c r="H3043" t="s">
        <v>70</v>
      </c>
      <c r="I3043" t="s">
        <v>26</v>
      </c>
      <c r="J3043" t="s">
        <v>27</v>
      </c>
      <c r="K3043">
        <v>119</v>
      </c>
      <c r="L3043">
        <v>29.1</v>
      </c>
      <c r="M3043" t="s">
        <v>345</v>
      </c>
      <c r="N3043">
        <v>29.1</v>
      </c>
      <c r="P3043" cm="1">
        <f t="array" ref="P3043">IF(Q3043&gt;0,INDEX(Q3043:Q24767,MATCH(TRUE,INDEX(Q3043:Q24767="",,),0)-1),"")</f>
        <v>6</v>
      </c>
      <c r="Q3043">
        <v>2</v>
      </c>
      <c r="R3043">
        <f t="shared" si="49"/>
        <v>0</v>
      </c>
    </row>
    <row r="3044" spans="1:18" x14ac:dyDescent="0.3">
      <c r="A3044" t="s">
        <v>266</v>
      </c>
      <c r="B3044" s="1">
        <v>38385</v>
      </c>
      <c r="C3044" t="s">
        <v>16</v>
      </c>
      <c r="D3044" t="s">
        <v>343</v>
      </c>
      <c r="E3044" t="s">
        <v>344</v>
      </c>
      <c r="G3044" s="6" t="s">
        <v>29</v>
      </c>
      <c r="H3044" t="s">
        <v>64</v>
      </c>
      <c r="I3044" t="s">
        <v>26</v>
      </c>
      <c r="J3044" t="s">
        <v>27</v>
      </c>
      <c r="K3044">
        <v>64</v>
      </c>
      <c r="L3044">
        <v>16.55</v>
      </c>
      <c r="M3044" t="s">
        <v>345</v>
      </c>
      <c r="N3044">
        <v>16.55</v>
      </c>
      <c r="P3044" cm="1">
        <f t="array" ref="P3044">IF(Q3044&gt;0,INDEX(Q3044:Q24768,MATCH(TRUE,INDEX(Q3044:Q24768="",,),0)-1),"")</f>
        <v>6</v>
      </c>
      <c r="Q3044">
        <v>2</v>
      </c>
      <c r="R3044">
        <f t="shared" si="49"/>
        <v>0</v>
      </c>
    </row>
    <row r="3045" spans="1:18" x14ac:dyDescent="0.3">
      <c r="A3045" t="s">
        <v>266</v>
      </c>
      <c r="B3045" s="1">
        <v>38385</v>
      </c>
      <c r="C3045" t="s">
        <v>16</v>
      </c>
      <c r="D3045" t="s">
        <v>343</v>
      </c>
      <c r="E3045" t="s">
        <v>344</v>
      </c>
      <c r="G3045" t="s">
        <v>19</v>
      </c>
      <c r="H3045" t="s">
        <v>53</v>
      </c>
      <c r="I3045" t="s">
        <v>26</v>
      </c>
      <c r="J3045" t="s">
        <v>27</v>
      </c>
      <c r="K3045">
        <v>1219</v>
      </c>
      <c r="L3045">
        <v>29.35</v>
      </c>
      <c r="M3045" t="s">
        <v>269</v>
      </c>
      <c r="N3045">
        <v>64.010000000000005</v>
      </c>
      <c r="P3045" cm="1">
        <f t="array" ref="P3045">IF(Q3045&gt;0,INDEX(Q3045:Q24769,MATCH(TRUE,INDEX(Q3045:Q24769="",,),0)-1),"")</f>
        <v>6</v>
      </c>
      <c r="Q3045">
        <v>3</v>
      </c>
      <c r="R3045">
        <f t="shared" si="49"/>
        <v>0</v>
      </c>
    </row>
    <row r="3046" spans="1:18" x14ac:dyDescent="0.3">
      <c r="A3046" t="s">
        <v>266</v>
      </c>
      <c r="B3046" s="1">
        <v>38385</v>
      </c>
      <c r="C3046" t="s">
        <v>16</v>
      </c>
      <c r="D3046" t="s">
        <v>343</v>
      </c>
      <c r="E3046" t="s">
        <v>344</v>
      </c>
      <c r="G3046" s="6" t="s">
        <v>29</v>
      </c>
      <c r="H3046" t="s">
        <v>70</v>
      </c>
      <c r="I3046" t="s">
        <v>26</v>
      </c>
      <c r="J3046" t="s">
        <v>27</v>
      </c>
      <c r="K3046">
        <v>119</v>
      </c>
      <c r="L3046">
        <v>29.1</v>
      </c>
      <c r="M3046" t="s">
        <v>269</v>
      </c>
      <c r="N3046">
        <v>29.1</v>
      </c>
      <c r="P3046" cm="1">
        <f t="array" ref="P3046">IF(Q3046&gt;0,INDEX(Q3046:Q24770,MATCH(TRUE,INDEX(Q3046:Q24770="",,),0)-1),"")</f>
        <v>6</v>
      </c>
      <c r="Q3046">
        <v>3</v>
      </c>
      <c r="R3046">
        <f t="shared" si="49"/>
        <v>0</v>
      </c>
    </row>
    <row r="3047" spans="1:18" x14ac:dyDescent="0.3">
      <c r="A3047" t="s">
        <v>266</v>
      </c>
      <c r="B3047" s="1">
        <v>38385</v>
      </c>
      <c r="C3047" t="s">
        <v>16</v>
      </c>
      <c r="D3047" t="s">
        <v>343</v>
      </c>
      <c r="E3047" t="s">
        <v>344</v>
      </c>
      <c r="G3047" s="6" t="s">
        <v>29</v>
      </c>
      <c r="H3047" t="s">
        <v>64</v>
      </c>
      <c r="I3047" t="s">
        <v>26</v>
      </c>
      <c r="J3047" t="s">
        <v>27</v>
      </c>
      <c r="K3047">
        <v>64</v>
      </c>
      <c r="L3047">
        <v>16.55</v>
      </c>
      <c r="M3047" t="s">
        <v>269</v>
      </c>
      <c r="N3047">
        <v>16.55</v>
      </c>
      <c r="P3047" cm="1">
        <f t="array" ref="P3047">IF(Q3047&gt;0,INDEX(Q3047:Q24771,MATCH(TRUE,INDEX(Q3047:Q24771="",,),0)-1),"")</f>
        <v>6</v>
      </c>
      <c r="Q3047">
        <v>3</v>
      </c>
      <c r="R3047">
        <f t="shared" si="49"/>
        <v>0</v>
      </c>
    </row>
    <row r="3048" spans="1:18" x14ac:dyDescent="0.3">
      <c r="A3048" t="s">
        <v>266</v>
      </c>
      <c r="B3048" s="1">
        <v>38385</v>
      </c>
      <c r="C3048" t="s">
        <v>16</v>
      </c>
      <c r="D3048" t="s">
        <v>343</v>
      </c>
      <c r="E3048" t="s">
        <v>344</v>
      </c>
      <c r="G3048" t="s">
        <v>19</v>
      </c>
      <c r="H3048" t="s">
        <v>53</v>
      </c>
      <c r="I3048" t="s">
        <v>26</v>
      </c>
      <c r="J3048" t="s">
        <v>27</v>
      </c>
      <c r="K3048">
        <v>1219</v>
      </c>
      <c r="L3048">
        <v>29.35</v>
      </c>
      <c r="M3048" t="s">
        <v>270</v>
      </c>
      <c r="N3048">
        <v>63.11</v>
      </c>
      <c r="P3048" cm="1">
        <f t="array" ref="P3048">IF(Q3048&gt;0,INDEX(Q3048:Q24772,MATCH(TRUE,INDEX(Q3048:Q24772="",,),0)-1),"")</f>
        <v>6</v>
      </c>
      <c r="Q3048">
        <v>4</v>
      </c>
      <c r="R3048">
        <f t="shared" si="49"/>
        <v>0</v>
      </c>
    </row>
    <row r="3049" spans="1:18" x14ac:dyDescent="0.3">
      <c r="A3049" t="s">
        <v>266</v>
      </c>
      <c r="B3049" s="1">
        <v>38385</v>
      </c>
      <c r="C3049" t="s">
        <v>16</v>
      </c>
      <c r="D3049" t="s">
        <v>343</v>
      </c>
      <c r="E3049" t="s">
        <v>344</v>
      </c>
      <c r="G3049" s="6" t="s">
        <v>29</v>
      </c>
      <c r="H3049" t="s">
        <v>70</v>
      </c>
      <c r="I3049" t="s">
        <v>26</v>
      </c>
      <c r="J3049" t="s">
        <v>27</v>
      </c>
      <c r="K3049">
        <v>119</v>
      </c>
      <c r="L3049">
        <v>29.1</v>
      </c>
      <c r="M3049" t="s">
        <v>270</v>
      </c>
      <c r="N3049">
        <v>29.1</v>
      </c>
      <c r="P3049" cm="1">
        <f t="array" ref="P3049">IF(Q3049&gt;0,INDEX(Q3049:Q24773,MATCH(TRUE,INDEX(Q3049:Q24773="",,),0)-1),"")</f>
        <v>6</v>
      </c>
      <c r="Q3049">
        <v>4</v>
      </c>
      <c r="R3049">
        <f t="shared" si="49"/>
        <v>0</v>
      </c>
    </row>
    <row r="3050" spans="1:18" x14ac:dyDescent="0.3">
      <c r="A3050" t="s">
        <v>266</v>
      </c>
      <c r="B3050" s="1">
        <v>38385</v>
      </c>
      <c r="C3050" t="s">
        <v>16</v>
      </c>
      <c r="D3050" t="s">
        <v>343</v>
      </c>
      <c r="E3050" t="s">
        <v>344</v>
      </c>
      <c r="G3050" s="6" t="s">
        <v>29</v>
      </c>
      <c r="H3050" t="s">
        <v>64</v>
      </c>
      <c r="I3050" t="s">
        <v>26</v>
      </c>
      <c r="J3050" t="s">
        <v>27</v>
      </c>
      <c r="K3050">
        <v>64</v>
      </c>
      <c r="L3050">
        <v>16.55</v>
      </c>
      <c r="M3050" t="s">
        <v>270</v>
      </c>
      <c r="N3050">
        <v>16.55</v>
      </c>
      <c r="P3050" cm="1">
        <f t="array" ref="P3050">IF(Q3050&gt;0,INDEX(Q3050:Q24774,MATCH(TRUE,INDEX(Q3050:Q24774="",,),0)-1),"")</f>
        <v>6</v>
      </c>
      <c r="Q3050">
        <v>4</v>
      </c>
      <c r="R3050">
        <f t="shared" si="49"/>
        <v>0</v>
      </c>
    </row>
    <row r="3051" spans="1:18" x14ac:dyDescent="0.3">
      <c r="A3051" t="s">
        <v>266</v>
      </c>
      <c r="B3051" s="1">
        <v>38385</v>
      </c>
      <c r="C3051" t="s">
        <v>16</v>
      </c>
      <c r="D3051" t="s">
        <v>343</v>
      </c>
      <c r="E3051" t="s">
        <v>344</v>
      </c>
      <c r="G3051" t="s">
        <v>19</v>
      </c>
      <c r="H3051" t="s">
        <v>53</v>
      </c>
      <c r="I3051" t="s">
        <v>26</v>
      </c>
      <c r="J3051" t="s">
        <v>27</v>
      </c>
      <c r="K3051">
        <v>1219</v>
      </c>
      <c r="L3051">
        <v>29.35</v>
      </c>
      <c r="M3051" t="s">
        <v>310</v>
      </c>
      <c r="N3051">
        <v>61</v>
      </c>
      <c r="P3051" cm="1">
        <f t="array" ref="P3051">IF(Q3051&gt;0,INDEX(Q3051:Q24775,MATCH(TRUE,INDEX(Q3051:Q24775="",,),0)-1),"")</f>
        <v>6</v>
      </c>
      <c r="Q3051">
        <v>5</v>
      </c>
      <c r="R3051">
        <f t="shared" si="49"/>
        <v>0</v>
      </c>
    </row>
    <row r="3052" spans="1:18" x14ac:dyDescent="0.3">
      <c r="A3052" t="s">
        <v>266</v>
      </c>
      <c r="B3052" s="1">
        <v>38385</v>
      </c>
      <c r="C3052" t="s">
        <v>16</v>
      </c>
      <c r="D3052" t="s">
        <v>343</v>
      </c>
      <c r="E3052" t="s">
        <v>344</v>
      </c>
      <c r="G3052" s="6" t="s">
        <v>29</v>
      </c>
      <c r="H3052" t="s">
        <v>70</v>
      </c>
      <c r="I3052" t="s">
        <v>26</v>
      </c>
      <c r="J3052" t="s">
        <v>27</v>
      </c>
      <c r="K3052">
        <v>119</v>
      </c>
      <c r="L3052">
        <v>29.1</v>
      </c>
      <c r="M3052" t="s">
        <v>310</v>
      </c>
      <c r="N3052">
        <v>29.1</v>
      </c>
      <c r="P3052" cm="1">
        <f t="array" ref="P3052">IF(Q3052&gt;0,INDEX(Q3052:Q24776,MATCH(TRUE,INDEX(Q3052:Q24776="",,),0)-1),"")</f>
        <v>6</v>
      </c>
      <c r="Q3052">
        <v>5</v>
      </c>
      <c r="R3052">
        <f t="shared" si="49"/>
        <v>0</v>
      </c>
    </row>
    <row r="3053" spans="1:18" x14ac:dyDescent="0.3">
      <c r="A3053" t="s">
        <v>266</v>
      </c>
      <c r="B3053" s="1">
        <v>38385</v>
      </c>
      <c r="C3053" t="s">
        <v>16</v>
      </c>
      <c r="D3053" t="s">
        <v>343</v>
      </c>
      <c r="E3053" t="s">
        <v>344</v>
      </c>
      <c r="G3053" s="6" t="s">
        <v>29</v>
      </c>
      <c r="H3053" t="s">
        <v>64</v>
      </c>
      <c r="I3053" t="s">
        <v>26</v>
      </c>
      <c r="J3053" t="s">
        <v>27</v>
      </c>
      <c r="K3053">
        <v>64</v>
      </c>
      <c r="L3053">
        <v>16.55</v>
      </c>
      <c r="M3053" t="s">
        <v>310</v>
      </c>
      <c r="N3053">
        <v>16.55</v>
      </c>
      <c r="P3053" cm="1">
        <f t="array" ref="P3053">IF(Q3053&gt;0,INDEX(Q3053:Q24777,MATCH(TRUE,INDEX(Q3053:Q24777="",,),0)-1),"")</f>
        <v>6</v>
      </c>
      <c r="Q3053">
        <v>5</v>
      </c>
      <c r="R3053">
        <f t="shared" si="49"/>
        <v>0</v>
      </c>
    </row>
    <row r="3054" spans="1:18" x14ac:dyDescent="0.3">
      <c r="A3054" t="s">
        <v>266</v>
      </c>
      <c r="B3054" s="1">
        <v>38385</v>
      </c>
      <c r="C3054" t="s">
        <v>16</v>
      </c>
      <c r="D3054" t="s">
        <v>343</v>
      </c>
      <c r="E3054" t="s">
        <v>344</v>
      </c>
      <c r="G3054" t="s">
        <v>19</v>
      </c>
      <c r="H3054" t="s">
        <v>53</v>
      </c>
      <c r="I3054" t="s">
        <v>26</v>
      </c>
      <c r="J3054" t="s">
        <v>27</v>
      </c>
      <c r="K3054">
        <v>1219</v>
      </c>
      <c r="L3054">
        <v>29.35</v>
      </c>
      <c r="M3054" t="s">
        <v>271</v>
      </c>
      <c r="N3054">
        <v>54</v>
      </c>
      <c r="P3054" cm="1">
        <f t="array" ref="P3054">IF(Q3054&gt;0,INDEX(Q3054:Q24778,MATCH(TRUE,INDEX(Q3054:Q24778="",,),0)-1),"")</f>
        <v>6</v>
      </c>
      <c r="Q3054">
        <v>6</v>
      </c>
      <c r="R3054">
        <f t="shared" si="49"/>
        <v>0</v>
      </c>
    </row>
    <row r="3055" spans="1:18" x14ac:dyDescent="0.3">
      <c r="A3055" t="s">
        <v>266</v>
      </c>
      <c r="B3055" s="1">
        <v>38385</v>
      </c>
      <c r="C3055" t="s">
        <v>16</v>
      </c>
      <c r="D3055" t="s">
        <v>343</v>
      </c>
      <c r="E3055" t="s">
        <v>344</v>
      </c>
      <c r="G3055" s="6" t="s">
        <v>29</v>
      </c>
      <c r="H3055" t="s">
        <v>70</v>
      </c>
      <c r="I3055" t="s">
        <v>26</v>
      </c>
      <c r="J3055" t="s">
        <v>27</v>
      </c>
      <c r="K3055">
        <v>119</v>
      </c>
      <c r="L3055">
        <v>29.1</v>
      </c>
      <c r="M3055" t="s">
        <v>271</v>
      </c>
      <c r="N3055">
        <v>29.1</v>
      </c>
      <c r="P3055" cm="1">
        <f t="array" ref="P3055">IF(Q3055&gt;0,INDEX(Q3055:Q24779,MATCH(TRUE,INDEX(Q3055:Q24779="",,),0)-1),"")</f>
        <v>6</v>
      </c>
      <c r="Q3055">
        <v>6</v>
      </c>
      <c r="R3055">
        <f t="shared" si="49"/>
        <v>0</v>
      </c>
    </row>
    <row r="3056" spans="1:18" x14ac:dyDescent="0.3">
      <c r="A3056" t="s">
        <v>266</v>
      </c>
      <c r="B3056" s="1">
        <v>38385</v>
      </c>
      <c r="C3056" t="s">
        <v>16</v>
      </c>
      <c r="D3056" t="s">
        <v>343</v>
      </c>
      <c r="E3056" t="s">
        <v>344</v>
      </c>
      <c r="G3056" s="6" t="s">
        <v>29</v>
      </c>
      <c r="H3056" t="s">
        <v>64</v>
      </c>
      <c r="I3056" t="s">
        <v>26</v>
      </c>
      <c r="J3056" t="s">
        <v>27</v>
      </c>
      <c r="K3056">
        <v>64</v>
      </c>
      <c r="L3056">
        <v>16.55</v>
      </c>
      <c r="M3056" t="s">
        <v>271</v>
      </c>
      <c r="N3056">
        <v>16.55</v>
      </c>
      <c r="P3056" cm="1">
        <f t="array" ref="P3056">IF(Q3056&gt;0,INDEX(Q3056:Q24780,MATCH(TRUE,INDEX(Q3056:Q24780="",,),0)-1),"")</f>
        <v>6</v>
      </c>
      <c r="Q3056">
        <v>6</v>
      </c>
      <c r="R3056">
        <f t="shared" si="49"/>
        <v>0</v>
      </c>
    </row>
    <row r="3057" spans="1:18" x14ac:dyDescent="0.3">
      <c r="P3057" t="str" cm="1">
        <f t="array" ref="P3057">IF(Q3057&gt;0,INDEX(Q3057:Q24781,MATCH(TRUE,INDEX(Q3057:Q24781="",,),0)-1),"")</f>
        <v/>
      </c>
      <c r="R3057" t="str">
        <f t="shared" si="49"/>
        <v/>
      </c>
    </row>
    <row r="3058" spans="1:18" x14ac:dyDescent="0.3">
      <c r="A3058" t="s">
        <v>266</v>
      </c>
      <c r="B3058" s="1">
        <v>38385</v>
      </c>
      <c r="C3058" t="s">
        <v>16</v>
      </c>
      <c r="D3058" t="s">
        <v>346</v>
      </c>
      <c r="E3058" t="s">
        <v>347</v>
      </c>
      <c r="G3058" t="s">
        <v>19</v>
      </c>
      <c r="H3058" t="s">
        <v>53</v>
      </c>
      <c r="I3058" t="s">
        <v>26</v>
      </c>
      <c r="J3058" t="s">
        <v>27</v>
      </c>
      <c r="K3058">
        <v>1166</v>
      </c>
      <c r="L3058">
        <v>25.7</v>
      </c>
      <c r="M3058" t="s">
        <v>220</v>
      </c>
      <c r="N3058">
        <v>25.7</v>
      </c>
      <c r="O3058" t="s">
        <v>24</v>
      </c>
      <c r="P3058" cm="1">
        <f t="array" ref="P3058">IF(Q3058&gt;0,INDEX(Q3058:Q24782,MATCH(TRUE,INDEX(Q3058:Q24782="",,),0)-1),"")</f>
        <v>7</v>
      </c>
      <c r="Q3058">
        <v>1</v>
      </c>
      <c r="R3058">
        <f t="shared" si="49"/>
        <v>0</v>
      </c>
    </row>
    <row r="3059" spans="1:18" x14ac:dyDescent="0.3">
      <c r="A3059" t="s">
        <v>266</v>
      </c>
      <c r="B3059" s="1">
        <v>38385</v>
      </c>
      <c r="C3059" t="s">
        <v>16</v>
      </c>
      <c r="D3059" t="s">
        <v>346</v>
      </c>
      <c r="E3059" t="s">
        <v>347</v>
      </c>
      <c r="G3059" t="s">
        <v>19</v>
      </c>
      <c r="H3059" t="s">
        <v>70</v>
      </c>
      <c r="I3059" t="s">
        <v>26</v>
      </c>
      <c r="J3059" t="s">
        <v>27</v>
      </c>
      <c r="K3059">
        <v>412</v>
      </c>
      <c r="L3059">
        <v>25.45</v>
      </c>
      <c r="M3059" t="s">
        <v>220</v>
      </c>
      <c r="N3059">
        <v>221.28</v>
      </c>
      <c r="O3059" t="s">
        <v>24</v>
      </c>
      <c r="P3059" cm="1">
        <f t="array" ref="P3059">IF(Q3059&gt;0,INDEX(Q3059:Q24783,MATCH(TRUE,INDEX(Q3059:Q24783="",,),0)-1),"")</f>
        <v>7</v>
      </c>
      <c r="Q3059">
        <v>1</v>
      </c>
      <c r="R3059">
        <f t="shared" si="49"/>
        <v>0</v>
      </c>
    </row>
    <row r="3060" spans="1:18" x14ac:dyDescent="0.3">
      <c r="A3060" t="s">
        <v>266</v>
      </c>
      <c r="B3060" s="1">
        <v>38385</v>
      </c>
      <c r="C3060" t="s">
        <v>16</v>
      </c>
      <c r="D3060" t="s">
        <v>346</v>
      </c>
      <c r="E3060" t="s">
        <v>347</v>
      </c>
      <c r="G3060" s="6" t="s">
        <v>29</v>
      </c>
      <c r="H3060" t="s">
        <v>64</v>
      </c>
      <c r="I3060" t="s">
        <v>26</v>
      </c>
      <c r="J3060" t="s">
        <v>27</v>
      </c>
      <c r="K3060">
        <v>285</v>
      </c>
      <c r="L3060">
        <v>14.5</v>
      </c>
      <c r="M3060" t="s">
        <v>220</v>
      </c>
      <c r="N3060">
        <v>14.5</v>
      </c>
      <c r="O3060" t="s">
        <v>24</v>
      </c>
      <c r="P3060" cm="1">
        <f t="array" ref="P3060">IF(Q3060&gt;0,INDEX(Q3060:Q24784,MATCH(TRUE,INDEX(Q3060:Q24784="",,),0)-1),"")</f>
        <v>7</v>
      </c>
      <c r="Q3060">
        <v>1</v>
      </c>
      <c r="R3060">
        <f t="shared" ref="R3060:R3123" si="50">IF(P3060="","",0)</f>
        <v>0</v>
      </c>
    </row>
    <row r="3061" spans="1:18" x14ac:dyDescent="0.3">
      <c r="A3061" t="s">
        <v>266</v>
      </c>
      <c r="B3061" s="1">
        <v>38385</v>
      </c>
      <c r="C3061" t="s">
        <v>16</v>
      </c>
      <c r="D3061" t="s">
        <v>346</v>
      </c>
      <c r="E3061" t="s">
        <v>347</v>
      </c>
      <c r="G3061" t="s">
        <v>19</v>
      </c>
      <c r="H3061" t="s">
        <v>53</v>
      </c>
      <c r="I3061" t="s">
        <v>26</v>
      </c>
      <c r="J3061" t="s">
        <v>27</v>
      </c>
      <c r="K3061">
        <v>1166</v>
      </c>
      <c r="L3061">
        <v>25.7</v>
      </c>
      <c r="M3061" t="s">
        <v>270</v>
      </c>
      <c r="N3061">
        <v>80.89</v>
      </c>
      <c r="P3061" cm="1">
        <f t="array" ref="P3061">IF(Q3061&gt;0,INDEX(Q3061:Q24785,MATCH(TRUE,INDEX(Q3061:Q24785="",,),0)-1),"")</f>
        <v>7</v>
      </c>
      <c r="Q3061">
        <v>2</v>
      </c>
      <c r="R3061">
        <f t="shared" si="50"/>
        <v>0</v>
      </c>
    </row>
    <row r="3062" spans="1:18" x14ac:dyDescent="0.3">
      <c r="A3062" t="s">
        <v>266</v>
      </c>
      <c r="B3062" s="1">
        <v>38385</v>
      </c>
      <c r="C3062" t="s">
        <v>16</v>
      </c>
      <c r="D3062" t="s">
        <v>346</v>
      </c>
      <c r="E3062" t="s">
        <v>347</v>
      </c>
      <c r="G3062" t="s">
        <v>19</v>
      </c>
      <c r="H3062" t="s">
        <v>70</v>
      </c>
      <c r="I3062" t="s">
        <v>26</v>
      </c>
      <c r="J3062" t="s">
        <v>27</v>
      </c>
      <c r="K3062">
        <v>412</v>
      </c>
      <c r="L3062">
        <v>25.45</v>
      </c>
      <c r="M3062" t="s">
        <v>270</v>
      </c>
      <c r="N3062">
        <v>25.45</v>
      </c>
      <c r="P3062" cm="1">
        <f t="array" ref="P3062">IF(Q3062&gt;0,INDEX(Q3062:Q24786,MATCH(TRUE,INDEX(Q3062:Q24786="",,),0)-1),"")</f>
        <v>7</v>
      </c>
      <c r="Q3062">
        <v>2</v>
      </c>
      <c r="R3062">
        <f t="shared" si="50"/>
        <v>0</v>
      </c>
    </row>
    <row r="3063" spans="1:18" x14ac:dyDescent="0.3">
      <c r="A3063" t="s">
        <v>266</v>
      </c>
      <c r="B3063" s="1">
        <v>38385</v>
      </c>
      <c r="C3063" t="s">
        <v>16</v>
      </c>
      <c r="D3063" t="s">
        <v>346</v>
      </c>
      <c r="E3063" t="s">
        <v>347</v>
      </c>
      <c r="G3063" s="6" t="s">
        <v>29</v>
      </c>
      <c r="H3063" t="s">
        <v>64</v>
      </c>
      <c r="I3063" t="s">
        <v>26</v>
      </c>
      <c r="J3063" t="s">
        <v>27</v>
      </c>
      <c r="K3063">
        <v>285</v>
      </c>
      <c r="L3063">
        <v>14.5</v>
      </c>
      <c r="M3063" t="s">
        <v>270</v>
      </c>
      <c r="N3063">
        <v>14.5</v>
      </c>
      <c r="P3063" cm="1">
        <f t="array" ref="P3063">IF(Q3063&gt;0,INDEX(Q3063:Q24787,MATCH(TRUE,INDEX(Q3063:Q24787="",,),0)-1),"")</f>
        <v>7</v>
      </c>
      <c r="Q3063">
        <v>2</v>
      </c>
      <c r="R3063">
        <f t="shared" si="50"/>
        <v>0</v>
      </c>
    </row>
    <row r="3064" spans="1:18" x14ac:dyDescent="0.3">
      <c r="A3064" t="s">
        <v>266</v>
      </c>
      <c r="B3064" s="1">
        <v>38385</v>
      </c>
      <c r="C3064" t="s">
        <v>16</v>
      </c>
      <c r="D3064" t="s">
        <v>346</v>
      </c>
      <c r="E3064" t="s">
        <v>347</v>
      </c>
      <c r="G3064" t="s">
        <v>19</v>
      </c>
      <c r="H3064" t="s">
        <v>53</v>
      </c>
      <c r="I3064" t="s">
        <v>26</v>
      </c>
      <c r="J3064" t="s">
        <v>27</v>
      </c>
      <c r="K3064">
        <v>1166</v>
      </c>
      <c r="L3064">
        <v>25.7</v>
      </c>
      <c r="M3064" t="s">
        <v>269</v>
      </c>
      <c r="N3064">
        <v>35</v>
      </c>
      <c r="P3064" cm="1">
        <f t="array" ref="P3064">IF(Q3064&gt;0,INDEX(Q3064:Q24788,MATCH(TRUE,INDEX(Q3064:Q24788="",,),0)-1),"")</f>
        <v>7</v>
      </c>
      <c r="Q3064">
        <v>3</v>
      </c>
      <c r="R3064">
        <f t="shared" si="50"/>
        <v>0</v>
      </c>
    </row>
    <row r="3065" spans="1:18" x14ac:dyDescent="0.3">
      <c r="A3065" t="s">
        <v>266</v>
      </c>
      <c r="B3065" s="1">
        <v>38385</v>
      </c>
      <c r="C3065" t="s">
        <v>16</v>
      </c>
      <c r="D3065" t="s">
        <v>346</v>
      </c>
      <c r="E3065" t="s">
        <v>347</v>
      </c>
      <c r="G3065" t="s">
        <v>19</v>
      </c>
      <c r="H3065" t="s">
        <v>70</v>
      </c>
      <c r="I3065" t="s">
        <v>26</v>
      </c>
      <c r="J3065" t="s">
        <v>27</v>
      </c>
      <c r="K3065">
        <v>412</v>
      </c>
      <c r="L3065">
        <v>25.45</v>
      </c>
      <c r="M3065" t="s">
        <v>269</v>
      </c>
      <c r="N3065">
        <v>137.9</v>
      </c>
      <c r="P3065" cm="1">
        <f t="array" ref="P3065">IF(Q3065&gt;0,INDEX(Q3065:Q24789,MATCH(TRUE,INDEX(Q3065:Q24789="",,),0)-1),"")</f>
        <v>7</v>
      </c>
      <c r="Q3065">
        <v>3</v>
      </c>
      <c r="R3065">
        <f t="shared" si="50"/>
        <v>0</v>
      </c>
    </row>
    <row r="3066" spans="1:18" x14ac:dyDescent="0.3">
      <c r="A3066" t="s">
        <v>266</v>
      </c>
      <c r="B3066" s="1">
        <v>38385</v>
      </c>
      <c r="C3066" t="s">
        <v>16</v>
      </c>
      <c r="D3066" t="s">
        <v>346</v>
      </c>
      <c r="E3066" t="s">
        <v>347</v>
      </c>
      <c r="G3066" s="6" t="s">
        <v>29</v>
      </c>
      <c r="H3066" t="s">
        <v>64</v>
      </c>
      <c r="I3066" t="s">
        <v>26</v>
      </c>
      <c r="J3066" t="s">
        <v>27</v>
      </c>
      <c r="K3066">
        <v>285</v>
      </c>
      <c r="L3066">
        <v>14.5</v>
      </c>
      <c r="M3066" t="s">
        <v>269</v>
      </c>
      <c r="N3066">
        <v>14.5</v>
      </c>
      <c r="P3066" cm="1">
        <f t="array" ref="P3066">IF(Q3066&gt;0,INDEX(Q3066:Q24790,MATCH(TRUE,INDEX(Q3066:Q24790="",,),0)-1),"")</f>
        <v>7</v>
      </c>
      <c r="Q3066">
        <v>3</v>
      </c>
      <c r="R3066">
        <f t="shared" si="50"/>
        <v>0</v>
      </c>
    </row>
    <row r="3067" spans="1:18" x14ac:dyDescent="0.3">
      <c r="A3067" t="s">
        <v>266</v>
      </c>
      <c r="B3067" s="1">
        <v>38385</v>
      </c>
      <c r="C3067" t="s">
        <v>16</v>
      </c>
      <c r="D3067" t="s">
        <v>346</v>
      </c>
      <c r="E3067" t="s">
        <v>347</v>
      </c>
      <c r="G3067" t="s">
        <v>19</v>
      </c>
      <c r="H3067" t="s">
        <v>53</v>
      </c>
      <c r="I3067" t="s">
        <v>26</v>
      </c>
      <c r="J3067" t="s">
        <v>27</v>
      </c>
      <c r="K3067">
        <v>1166</v>
      </c>
      <c r="L3067">
        <v>25.7</v>
      </c>
      <c r="M3067" t="s">
        <v>345</v>
      </c>
      <c r="N3067">
        <v>66.81</v>
      </c>
      <c r="P3067" cm="1">
        <f t="array" ref="P3067">IF(Q3067&gt;0,INDEX(Q3067:Q24791,MATCH(TRUE,INDEX(Q3067:Q24791="",,),0)-1),"")</f>
        <v>7</v>
      </c>
      <c r="Q3067">
        <v>4</v>
      </c>
      <c r="R3067">
        <f t="shared" si="50"/>
        <v>0</v>
      </c>
    </row>
    <row r="3068" spans="1:18" x14ac:dyDescent="0.3">
      <c r="A3068" t="s">
        <v>266</v>
      </c>
      <c r="B3068" s="1">
        <v>38385</v>
      </c>
      <c r="C3068" t="s">
        <v>16</v>
      </c>
      <c r="D3068" t="s">
        <v>346</v>
      </c>
      <c r="E3068" t="s">
        <v>347</v>
      </c>
      <c r="G3068" t="s">
        <v>19</v>
      </c>
      <c r="H3068" t="s">
        <v>70</v>
      </c>
      <c r="I3068" t="s">
        <v>26</v>
      </c>
      <c r="J3068" t="s">
        <v>27</v>
      </c>
      <c r="K3068">
        <v>412</v>
      </c>
      <c r="L3068">
        <v>25.45</v>
      </c>
      <c r="M3068" t="s">
        <v>345</v>
      </c>
      <c r="N3068">
        <v>47</v>
      </c>
      <c r="P3068" cm="1">
        <f t="array" ref="P3068">IF(Q3068&gt;0,INDEX(Q3068:Q24792,MATCH(TRUE,INDEX(Q3068:Q24792="",,),0)-1),"")</f>
        <v>7</v>
      </c>
      <c r="Q3068">
        <v>4</v>
      </c>
      <c r="R3068">
        <f t="shared" si="50"/>
        <v>0</v>
      </c>
    </row>
    <row r="3069" spans="1:18" x14ac:dyDescent="0.3">
      <c r="A3069" t="s">
        <v>266</v>
      </c>
      <c r="B3069" s="1">
        <v>38385</v>
      </c>
      <c r="C3069" t="s">
        <v>16</v>
      </c>
      <c r="D3069" t="s">
        <v>346</v>
      </c>
      <c r="E3069" t="s">
        <v>347</v>
      </c>
      <c r="G3069" s="6" t="s">
        <v>29</v>
      </c>
      <c r="H3069" t="s">
        <v>64</v>
      </c>
      <c r="I3069" t="s">
        <v>26</v>
      </c>
      <c r="J3069" t="s">
        <v>27</v>
      </c>
      <c r="K3069">
        <v>285</v>
      </c>
      <c r="L3069">
        <v>14.5</v>
      </c>
      <c r="M3069" t="s">
        <v>345</v>
      </c>
      <c r="N3069">
        <v>14.5</v>
      </c>
      <c r="P3069" cm="1">
        <f t="array" ref="P3069">IF(Q3069&gt;0,INDEX(Q3069:Q24793,MATCH(TRUE,INDEX(Q3069:Q24793="",,),0)-1),"")</f>
        <v>7</v>
      </c>
      <c r="Q3069">
        <v>4</v>
      </c>
      <c r="R3069">
        <f t="shared" si="50"/>
        <v>0</v>
      </c>
    </row>
    <row r="3070" spans="1:18" x14ac:dyDescent="0.3">
      <c r="A3070" t="s">
        <v>266</v>
      </c>
      <c r="B3070" s="1">
        <v>38385</v>
      </c>
      <c r="C3070" t="s">
        <v>16</v>
      </c>
      <c r="D3070" t="s">
        <v>346</v>
      </c>
      <c r="E3070" t="s">
        <v>347</v>
      </c>
      <c r="G3070" t="s">
        <v>19</v>
      </c>
      <c r="H3070" t="s">
        <v>53</v>
      </c>
      <c r="I3070" t="s">
        <v>26</v>
      </c>
      <c r="J3070" t="s">
        <v>27</v>
      </c>
      <c r="K3070">
        <v>1166</v>
      </c>
      <c r="L3070">
        <v>25.7</v>
      </c>
      <c r="M3070" t="s">
        <v>310</v>
      </c>
      <c r="N3070">
        <v>51</v>
      </c>
      <c r="P3070" cm="1">
        <f t="array" ref="P3070">IF(Q3070&gt;0,INDEX(Q3070:Q24794,MATCH(TRUE,INDEX(Q3070:Q24794="",,),0)-1),"")</f>
        <v>7</v>
      </c>
      <c r="Q3070">
        <v>5</v>
      </c>
      <c r="R3070">
        <f t="shared" si="50"/>
        <v>0</v>
      </c>
    </row>
    <row r="3071" spans="1:18" x14ac:dyDescent="0.3">
      <c r="A3071" t="s">
        <v>266</v>
      </c>
      <c r="B3071" s="1">
        <v>38385</v>
      </c>
      <c r="C3071" t="s">
        <v>16</v>
      </c>
      <c r="D3071" t="s">
        <v>346</v>
      </c>
      <c r="E3071" t="s">
        <v>347</v>
      </c>
      <c r="G3071" t="s">
        <v>19</v>
      </c>
      <c r="H3071" t="s">
        <v>70</v>
      </c>
      <c r="I3071" t="s">
        <v>26</v>
      </c>
      <c r="J3071" t="s">
        <v>27</v>
      </c>
      <c r="K3071">
        <v>412</v>
      </c>
      <c r="L3071">
        <v>25.45</v>
      </c>
      <c r="M3071" t="s">
        <v>310</v>
      </c>
      <c r="N3071">
        <v>61</v>
      </c>
      <c r="P3071" cm="1">
        <f t="array" ref="P3071">IF(Q3071&gt;0,INDEX(Q3071:Q24795,MATCH(TRUE,INDEX(Q3071:Q24795="",,),0)-1),"")</f>
        <v>7</v>
      </c>
      <c r="Q3071">
        <v>5</v>
      </c>
      <c r="R3071">
        <f t="shared" si="50"/>
        <v>0</v>
      </c>
    </row>
    <row r="3072" spans="1:18" x14ac:dyDescent="0.3">
      <c r="A3072" t="s">
        <v>266</v>
      </c>
      <c r="B3072" s="1">
        <v>38385</v>
      </c>
      <c r="C3072" t="s">
        <v>16</v>
      </c>
      <c r="D3072" t="s">
        <v>346</v>
      </c>
      <c r="E3072" t="s">
        <v>347</v>
      </c>
      <c r="G3072" s="6" t="s">
        <v>29</v>
      </c>
      <c r="H3072" t="s">
        <v>64</v>
      </c>
      <c r="I3072" t="s">
        <v>26</v>
      </c>
      <c r="J3072" t="s">
        <v>27</v>
      </c>
      <c r="K3072">
        <v>285</v>
      </c>
      <c r="L3072">
        <v>14.5</v>
      </c>
      <c r="M3072" t="s">
        <v>310</v>
      </c>
      <c r="N3072">
        <v>14.5</v>
      </c>
      <c r="P3072" cm="1">
        <f t="array" ref="P3072">IF(Q3072&gt;0,INDEX(Q3072:Q24796,MATCH(TRUE,INDEX(Q3072:Q24796="",,),0)-1),"")</f>
        <v>7</v>
      </c>
      <c r="Q3072">
        <v>5</v>
      </c>
      <c r="R3072">
        <f t="shared" si="50"/>
        <v>0</v>
      </c>
    </row>
    <row r="3073" spans="1:18" x14ac:dyDescent="0.3">
      <c r="A3073" t="s">
        <v>266</v>
      </c>
      <c r="B3073" s="1">
        <v>38385</v>
      </c>
      <c r="C3073" t="s">
        <v>16</v>
      </c>
      <c r="D3073" t="s">
        <v>346</v>
      </c>
      <c r="E3073" t="s">
        <v>347</v>
      </c>
      <c r="G3073" t="s">
        <v>19</v>
      </c>
      <c r="H3073" t="s">
        <v>53</v>
      </c>
      <c r="I3073" t="s">
        <v>26</v>
      </c>
      <c r="J3073" t="s">
        <v>27</v>
      </c>
      <c r="K3073">
        <v>1166</v>
      </c>
      <c r="L3073">
        <v>25.7</v>
      </c>
      <c r="M3073" t="s">
        <v>271</v>
      </c>
      <c r="N3073">
        <v>54.2</v>
      </c>
      <c r="P3073" cm="1">
        <f t="array" ref="P3073">IF(Q3073&gt;0,INDEX(Q3073:Q24797,MATCH(TRUE,INDEX(Q3073:Q24797="",,),0)-1),"")</f>
        <v>7</v>
      </c>
      <c r="Q3073">
        <v>6</v>
      </c>
      <c r="R3073">
        <f t="shared" si="50"/>
        <v>0</v>
      </c>
    </row>
    <row r="3074" spans="1:18" x14ac:dyDescent="0.3">
      <c r="A3074" t="s">
        <v>266</v>
      </c>
      <c r="B3074" s="1">
        <v>38385</v>
      </c>
      <c r="C3074" t="s">
        <v>16</v>
      </c>
      <c r="D3074" t="s">
        <v>346</v>
      </c>
      <c r="E3074" t="s">
        <v>347</v>
      </c>
      <c r="G3074" t="s">
        <v>19</v>
      </c>
      <c r="H3074" t="s">
        <v>70</v>
      </c>
      <c r="I3074" t="s">
        <v>26</v>
      </c>
      <c r="J3074" t="s">
        <v>27</v>
      </c>
      <c r="K3074">
        <v>412</v>
      </c>
      <c r="L3074">
        <v>25.45</v>
      </c>
      <c r="M3074" t="s">
        <v>271</v>
      </c>
      <c r="N3074">
        <v>42</v>
      </c>
      <c r="P3074" cm="1">
        <f t="array" ref="P3074">IF(Q3074&gt;0,INDEX(Q3074:Q24798,MATCH(TRUE,INDEX(Q3074:Q24798="",,),0)-1),"")</f>
        <v>7</v>
      </c>
      <c r="Q3074">
        <v>6</v>
      </c>
      <c r="R3074">
        <f t="shared" si="50"/>
        <v>0</v>
      </c>
    </row>
    <row r="3075" spans="1:18" x14ac:dyDescent="0.3">
      <c r="A3075" t="s">
        <v>266</v>
      </c>
      <c r="B3075" s="1">
        <v>38385</v>
      </c>
      <c r="C3075" t="s">
        <v>16</v>
      </c>
      <c r="D3075" t="s">
        <v>346</v>
      </c>
      <c r="E3075" t="s">
        <v>347</v>
      </c>
      <c r="G3075" s="6" t="s">
        <v>29</v>
      </c>
      <c r="H3075" t="s">
        <v>64</v>
      </c>
      <c r="I3075" t="s">
        <v>26</v>
      </c>
      <c r="J3075" t="s">
        <v>27</v>
      </c>
      <c r="K3075">
        <v>285</v>
      </c>
      <c r="L3075">
        <v>14.5</v>
      </c>
      <c r="M3075" t="s">
        <v>271</v>
      </c>
      <c r="N3075">
        <v>14.5</v>
      </c>
      <c r="P3075" cm="1">
        <f t="array" ref="P3075">IF(Q3075&gt;0,INDEX(Q3075:Q24799,MATCH(TRUE,INDEX(Q3075:Q24799="",,),0)-1),"")</f>
        <v>7</v>
      </c>
      <c r="Q3075">
        <v>6</v>
      </c>
      <c r="R3075">
        <f t="shared" si="50"/>
        <v>0</v>
      </c>
    </row>
    <row r="3076" spans="1:18" x14ac:dyDescent="0.3">
      <c r="A3076" t="s">
        <v>266</v>
      </c>
      <c r="B3076" s="1">
        <v>38385</v>
      </c>
      <c r="C3076" t="s">
        <v>16</v>
      </c>
      <c r="D3076" t="s">
        <v>346</v>
      </c>
      <c r="E3076" t="s">
        <v>347</v>
      </c>
      <c r="G3076" t="s">
        <v>19</v>
      </c>
      <c r="H3076" t="s">
        <v>53</v>
      </c>
      <c r="I3076" t="s">
        <v>26</v>
      </c>
      <c r="J3076" t="s">
        <v>27</v>
      </c>
      <c r="K3076">
        <v>1166</v>
      </c>
      <c r="L3076">
        <v>25.7</v>
      </c>
      <c r="M3076" t="s">
        <v>348</v>
      </c>
      <c r="N3076">
        <v>49</v>
      </c>
      <c r="P3076" cm="1">
        <f t="array" ref="P3076">IF(Q3076&gt;0,INDEX(Q3076:Q24800,MATCH(TRUE,INDEX(Q3076:Q24800="",,),0)-1),"")</f>
        <v>7</v>
      </c>
      <c r="Q3076">
        <v>7</v>
      </c>
      <c r="R3076">
        <f t="shared" si="50"/>
        <v>0</v>
      </c>
    </row>
    <row r="3077" spans="1:18" x14ac:dyDescent="0.3">
      <c r="A3077" t="s">
        <v>266</v>
      </c>
      <c r="B3077" s="1">
        <v>38385</v>
      </c>
      <c r="C3077" t="s">
        <v>16</v>
      </c>
      <c r="D3077" t="s">
        <v>346</v>
      </c>
      <c r="E3077" t="s">
        <v>347</v>
      </c>
      <c r="G3077" t="s">
        <v>19</v>
      </c>
      <c r="H3077" t="s">
        <v>70</v>
      </c>
      <c r="I3077" t="s">
        <v>26</v>
      </c>
      <c r="J3077" t="s">
        <v>27</v>
      </c>
      <c r="K3077">
        <v>412</v>
      </c>
      <c r="L3077">
        <v>25.45</v>
      </c>
      <c r="M3077" t="s">
        <v>348</v>
      </c>
      <c r="N3077">
        <v>47.44</v>
      </c>
      <c r="P3077" cm="1">
        <f t="array" ref="P3077">IF(Q3077&gt;0,INDEX(Q3077:Q24801,MATCH(TRUE,INDEX(Q3077:Q24801="",,),0)-1),"")</f>
        <v>7</v>
      </c>
      <c r="Q3077">
        <v>7</v>
      </c>
      <c r="R3077">
        <f t="shared" si="50"/>
        <v>0</v>
      </c>
    </row>
    <row r="3078" spans="1:18" x14ac:dyDescent="0.3">
      <c r="A3078" t="s">
        <v>266</v>
      </c>
      <c r="B3078" s="1">
        <v>38385</v>
      </c>
      <c r="C3078" t="s">
        <v>16</v>
      </c>
      <c r="D3078" t="s">
        <v>346</v>
      </c>
      <c r="E3078" t="s">
        <v>347</v>
      </c>
      <c r="G3078" s="6" t="s">
        <v>29</v>
      </c>
      <c r="H3078" t="s">
        <v>64</v>
      </c>
      <c r="I3078" t="s">
        <v>26</v>
      </c>
      <c r="J3078" t="s">
        <v>27</v>
      </c>
      <c r="K3078">
        <v>285</v>
      </c>
      <c r="L3078">
        <v>14.5</v>
      </c>
      <c r="M3078" t="s">
        <v>348</v>
      </c>
      <c r="N3078">
        <v>14.5</v>
      </c>
      <c r="P3078" cm="1">
        <f t="array" ref="P3078">IF(Q3078&gt;0,INDEX(Q3078:Q24802,MATCH(TRUE,INDEX(Q3078:Q24802="",,),0)-1),"")</f>
        <v>7</v>
      </c>
      <c r="Q3078">
        <v>7</v>
      </c>
      <c r="R3078">
        <f t="shared" si="50"/>
        <v>0</v>
      </c>
    </row>
    <row r="3079" spans="1:18" x14ac:dyDescent="0.3">
      <c r="P3079" t="str" cm="1">
        <f t="array" ref="P3079">IF(Q3079&gt;0,INDEX(Q3079:Q24803,MATCH(TRUE,INDEX(Q3079:Q24803="",,),0)-1),"")</f>
        <v/>
      </c>
      <c r="R3079" t="str">
        <f t="shared" si="50"/>
        <v/>
      </c>
    </row>
    <row r="3080" spans="1:18" x14ac:dyDescent="0.3">
      <c r="A3080" t="s">
        <v>266</v>
      </c>
      <c r="B3080" s="1">
        <v>38385</v>
      </c>
      <c r="C3080" t="s">
        <v>16</v>
      </c>
      <c r="D3080" t="s">
        <v>349</v>
      </c>
      <c r="E3080" t="s">
        <v>350</v>
      </c>
      <c r="G3080" t="s">
        <v>19</v>
      </c>
      <c r="H3080" t="s">
        <v>30</v>
      </c>
      <c r="I3080" t="s">
        <v>26</v>
      </c>
      <c r="J3080" t="s">
        <v>27</v>
      </c>
      <c r="K3080">
        <v>177.4</v>
      </c>
      <c r="L3080">
        <v>14</v>
      </c>
      <c r="M3080" t="s">
        <v>273</v>
      </c>
      <c r="N3080">
        <v>36</v>
      </c>
      <c r="O3080" t="s">
        <v>24</v>
      </c>
      <c r="P3080" cm="1">
        <f t="array" ref="P3080">IF(Q3080&gt;0,INDEX(Q3080:Q24804,MATCH(TRUE,INDEX(Q3080:Q24804="",,),0)-1),"")</f>
        <v>5</v>
      </c>
      <c r="Q3080">
        <v>1</v>
      </c>
      <c r="R3080">
        <f t="shared" si="50"/>
        <v>0</v>
      </c>
    </row>
    <row r="3081" spans="1:18" x14ac:dyDescent="0.3">
      <c r="A3081" t="s">
        <v>266</v>
      </c>
      <c r="B3081" s="1">
        <v>38385</v>
      </c>
      <c r="C3081" t="s">
        <v>16</v>
      </c>
      <c r="D3081" t="s">
        <v>349</v>
      </c>
      <c r="E3081" t="s">
        <v>350</v>
      </c>
      <c r="G3081" t="s">
        <v>19</v>
      </c>
      <c r="H3081" t="s">
        <v>99</v>
      </c>
      <c r="I3081" t="s">
        <v>26</v>
      </c>
      <c r="J3081" t="s">
        <v>27</v>
      </c>
      <c r="K3081">
        <v>189.9</v>
      </c>
      <c r="L3081">
        <v>17.149999999999999</v>
      </c>
      <c r="M3081" t="s">
        <v>273</v>
      </c>
      <c r="N3081">
        <v>36</v>
      </c>
      <c r="O3081" t="s">
        <v>24</v>
      </c>
      <c r="P3081" cm="1">
        <f t="array" ref="P3081">IF(Q3081&gt;0,INDEX(Q3081:Q24805,MATCH(TRUE,INDEX(Q3081:Q24805="",,),0)-1),"")</f>
        <v>5</v>
      </c>
      <c r="Q3081">
        <v>1</v>
      </c>
      <c r="R3081">
        <f t="shared" si="50"/>
        <v>0</v>
      </c>
    </row>
    <row r="3082" spans="1:18" x14ac:dyDescent="0.3">
      <c r="A3082" t="s">
        <v>266</v>
      </c>
      <c r="B3082" s="1">
        <v>38385</v>
      </c>
      <c r="C3082" t="s">
        <v>16</v>
      </c>
      <c r="D3082" t="s">
        <v>349</v>
      </c>
      <c r="E3082" t="s">
        <v>350</v>
      </c>
      <c r="G3082" t="s">
        <v>19</v>
      </c>
      <c r="H3082" t="s">
        <v>53</v>
      </c>
      <c r="I3082" t="s">
        <v>26</v>
      </c>
      <c r="J3082" t="s">
        <v>27</v>
      </c>
      <c r="K3082">
        <v>346.6</v>
      </c>
      <c r="L3082">
        <v>25</v>
      </c>
      <c r="M3082" t="s">
        <v>273</v>
      </c>
      <c r="N3082">
        <v>36</v>
      </c>
      <c r="O3082" t="s">
        <v>24</v>
      </c>
      <c r="P3082" cm="1">
        <f t="array" ref="P3082">IF(Q3082&gt;0,INDEX(Q3082:Q24806,MATCH(TRUE,INDEX(Q3082:Q24806="",,),0)-1),"")</f>
        <v>5</v>
      </c>
      <c r="Q3082">
        <v>1</v>
      </c>
      <c r="R3082">
        <f t="shared" si="50"/>
        <v>0</v>
      </c>
    </row>
    <row r="3083" spans="1:18" x14ac:dyDescent="0.3">
      <c r="A3083" t="s">
        <v>266</v>
      </c>
      <c r="B3083" s="1">
        <v>38385</v>
      </c>
      <c r="C3083" t="s">
        <v>16</v>
      </c>
      <c r="D3083" t="s">
        <v>349</v>
      </c>
      <c r="E3083" t="s">
        <v>350</v>
      </c>
      <c r="G3083" t="s">
        <v>19</v>
      </c>
      <c r="H3083" t="s">
        <v>30</v>
      </c>
      <c r="I3083" t="s">
        <v>26</v>
      </c>
      <c r="J3083" t="s">
        <v>27</v>
      </c>
      <c r="K3083">
        <v>177.4</v>
      </c>
      <c r="L3083">
        <v>14</v>
      </c>
      <c r="M3083" t="s">
        <v>271</v>
      </c>
      <c r="N3083">
        <v>32</v>
      </c>
      <c r="P3083" cm="1">
        <f t="array" ref="P3083">IF(Q3083&gt;0,INDEX(Q3083:Q24807,MATCH(TRUE,INDEX(Q3083:Q24807="",,),0)-1),"")</f>
        <v>5</v>
      </c>
      <c r="Q3083">
        <v>2</v>
      </c>
      <c r="R3083">
        <f t="shared" si="50"/>
        <v>0</v>
      </c>
    </row>
    <row r="3084" spans="1:18" x14ac:dyDescent="0.3">
      <c r="A3084" t="s">
        <v>266</v>
      </c>
      <c r="B3084" s="1">
        <v>38385</v>
      </c>
      <c r="C3084" t="s">
        <v>16</v>
      </c>
      <c r="D3084" t="s">
        <v>349</v>
      </c>
      <c r="E3084" t="s">
        <v>350</v>
      </c>
      <c r="G3084" t="s">
        <v>19</v>
      </c>
      <c r="H3084" t="s">
        <v>99</v>
      </c>
      <c r="I3084" t="s">
        <v>26</v>
      </c>
      <c r="J3084" t="s">
        <v>27</v>
      </c>
      <c r="K3084">
        <v>189.9</v>
      </c>
      <c r="L3084">
        <v>17.149999999999999</v>
      </c>
      <c r="M3084" t="s">
        <v>271</v>
      </c>
      <c r="N3084">
        <v>32</v>
      </c>
      <c r="P3084" cm="1">
        <f t="array" ref="P3084">IF(Q3084&gt;0,INDEX(Q3084:Q24808,MATCH(TRUE,INDEX(Q3084:Q24808="",,),0)-1),"")</f>
        <v>5</v>
      </c>
      <c r="Q3084">
        <v>2</v>
      </c>
      <c r="R3084">
        <f t="shared" si="50"/>
        <v>0</v>
      </c>
    </row>
    <row r="3085" spans="1:18" x14ac:dyDescent="0.3">
      <c r="A3085" t="s">
        <v>266</v>
      </c>
      <c r="B3085" s="1">
        <v>38385</v>
      </c>
      <c r="C3085" t="s">
        <v>16</v>
      </c>
      <c r="D3085" t="s">
        <v>349</v>
      </c>
      <c r="E3085" t="s">
        <v>350</v>
      </c>
      <c r="G3085" t="s">
        <v>19</v>
      </c>
      <c r="H3085" t="s">
        <v>53</v>
      </c>
      <c r="I3085" t="s">
        <v>26</v>
      </c>
      <c r="J3085" t="s">
        <v>27</v>
      </c>
      <c r="K3085">
        <v>346.6</v>
      </c>
      <c r="L3085">
        <v>25</v>
      </c>
      <c r="M3085" t="s">
        <v>271</v>
      </c>
      <c r="N3085">
        <v>32</v>
      </c>
      <c r="P3085" cm="1">
        <f t="array" ref="P3085">IF(Q3085&gt;0,INDEX(Q3085:Q24809,MATCH(TRUE,INDEX(Q3085:Q24809="",,),0)-1),"")</f>
        <v>5</v>
      </c>
      <c r="Q3085">
        <v>2</v>
      </c>
      <c r="R3085">
        <f t="shared" si="50"/>
        <v>0</v>
      </c>
    </row>
    <row r="3086" spans="1:18" x14ac:dyDescent="0.3">
      <c r="A3086" t="s">
        <v>266</v>
      </c>
      <c r="B3086" s="1">
        <v>38385</v>
      </c>
      <c r="C3086" t="s">
        <v>16</v>
      </c>
      <c r="D3086" t="s">
        <v>349</v>
      </c>
      <c r="E3086" t="s">
        <v>350</v>
      </c>
      <c r="G3086" t="s">
        <v>19</v>
      </c>
      <c r="H3086" t="s">
        <v>30</v>
      </c>
      <c r="I3086" t="s">
        <v>26</v>
      </c>
      <c r="J3086" t="s">
        <v>27</v>
      </c>
      <c r="K3086">
        <v>177.4</v>
      </c>
      <c r="L3086">
        <v>14</v>
      </c>
      <c r="M3086" t="s">
        <v>270</v>
      </c>
      <c r="N3086">
        <v>26</v>
      </c>
      <c r="P3086" cm="1">
        <f t="array" ref="P3086">IF(Q3086&gt;0,INDEX(Q3086:Q24810,MATCH(TRUE,INDEX(Q3086:Q24810="",,),0)-1),"")</f>
        <v>5</v>
      </c>
      <c r="Q3086">
        <v>3</v>
      </c>
      <c r="R3086">
        <f t="shared" si="50"/>
        <v>0</v>
      </c>
    </row>
    <row r="3087" spans="1:18" x14ac:dyDescent="0.3">
      <c r="A3087" t="s">
        <v>266</v>
      </c>
      <c r="B3087" s="1">
        <v>38385</v>
      </c>
      <c r="C3087" t="s">
        <v>16</v>
      </c>
      <c r="D3087" t="s">
        <v>349</v>
      </c>
      <c r="E3087" t="s">
        <v>350</v>
      </c>
      <c r="G3087" t="s">
        <v>19</v>
      </c>
      <c r="H3087" t="s">
        <v>99</v>
      </c>
      <c r="I3087" t="s">
        <v>26</v>
      </c>
      <c r="J3087" t="s">
        <v>27</v>
      </c>
      <c r="K3087">
        <v>189.9</v>
      </c>
      <c r="L3087">
        <v>17.149999999999999</v>
      </c>
      <c r="M3087" t="s">
        <v>270</v>
      </c>
      <c r="N3087">
        <v>20.75</v>
      </c>
      <c r="P3087" cm="1">
        <f t="array" ref="P3087">IF(Q3087&gt;0,INDEX(Q3087:Q24811,MATCH(TRUE,INDEX(Q3087:Q24811="",,),0)-1),"")</f>
        <v>5</v>
      </c>
      <c r="Q3087">
        <v>3</v>
      </c>
      <c r="R3087">
        <f t="shared" si="50"/>
        <v>0</v>
      </c>
    </row>
    <row r="3088" spans="1:18" x14ac:dyDescent="0.3">
      <c r="A3088" t="s">
        <v>266</v>
      </c>
      <c r="B3088" s="1">
        <v>38385</v>
      </c>
      <c r="C3088" t="s">
        <v>16</v>
      </c>
      <c r="D3088" t="s">
        <v>349</v>
      </c>
      <c r="E3088" t="s">
        <v>350</v>
      </c>
      <c r="G3088" t="s">
        <v>19</v>
      </c>
      <c r="H3088" t="s">
        <v>53</v>
      </c>
      <c r="I3088" t="s">
        <v>26</v>
      </c>
      <c r="J3088" t="s">
        <v>27</v>
      </c>
      <c r="K3088">
        <v>346.6</v>
      </c>
      <c r="L3088">
        <v>25</v>
      </c>
      <c r="M3088" t="s">
        <v>270</v>
      </c>
      <c r="N3088">
        <v>40</v>
      </c>
      <c r="P3088" cm="1">
        <f t="array" ref="P3088">IF(Q3088&gt;0,INDEX(Q3088:Q24812,MATCH(TRUE,INDEX(Q3088:Q24812="",,),0)-1),"")</f>
        <v>5</v>
      </c>
      <c r="Q3088">
        <v>3</v>
      </c>
      <c r="R3088">
        <f t="shared" si="50"/>
        <v>0</v>
      </c>
    </row>
    <row r="3089" spans="1:18" x14ac:dyDescent="0.3">
      <c r="A3089" t="s">
        <v>266</v>
      </c>
      <c r="B3089" s="1">
        <v>38385</v>
      </c>
      <c r="C3089" t="s">
        <v>16</v>
      </c>
      <c r="D3089" t="s">
        <v>349</v>
      </c>
      <c r="E3089" t="s">
        <v>350</v>
      </c>
      <c r="G3089" t="s">
        <v>19</v>
      </c>
      <c r="H3089" t="s">
        <v>30</v>
      </c>
      <c r="I3089" t="s">
        <v>26</v>
      </c>
      <c r="J3089" t="s">
        <v>27</v>
      </c>
      <c r="K3089">
        <v>177.4</v>
      </c>
      <c r="L3089">
        <v>14</v>
      </c>
      <c r="M3089" t="s">
        <v>220</v>
      </c>
      <c r="N3089">
        <v>25</v>
      </c>
      <c r="P3089" cm="1">
        <f t="array" ref="P3089">IF(Q3089&gt;0,INDEX(Q3089:Q24813,MATCH(TRUE,INDEX(Q3089:Q24813="",,),0)-1),"")</f>
        <v>5</v>
      </c>
      <c r="Q3089">
        <v>4</v>
      </c>
      <c r="R3089">
        <f t="shared" si="50"/>
        <v>0</v>
      </c>
    </row>
    <row r="3090" spans="1:18" x14ac:dyDescent="0.3">
      <c r="A3090" t="s">
        <v>266</v>
      </c>
      <c r="B3090" s="1">
        <v>38385</v>
      </c>
      <c r="C3090" t="s">
        <v>16</v>
      </c>
      <c r="D3090" t="s">
        <v>349</v>
      </c>
      <c r="E3090" t="s">
        <v>350</v>
      </c>
      <c r="G3090" t="s">
        <v>19</v>
      </c>
      <c r="H3090" t="s">
        <v>99</v>
      </c>
      <c r="I3090" t="s">
        <v>26</v>
      </c>
      <c r="J3090" t="s">
        <v>27</v>
      </c>
      <c r="K3090">
        <v>189.9</v>
      </c>
      <c r="L3090">
        <v>17.149999999999999</v>
      </c>
      <c r="M3090" t="s">
        <v>220</v>
      </c>
      <c r="N3090">
        <v>17.149999999999999</v>
      </c>
      <c r="P3090" cm="1">
        <f t="array" ref="P3090">IF(Q3090&gt;0,INDEX(Q3090:Q24814,MATCH(TRUE,INDEX(Q3090:Q24814="",,),0)-1),"")</f>
        <v>5</v>
      </c>
      <c r="Q3090">
        <v>4</v>
      </c>
      <c r="R3090">
        <f t="shared" si="50"/>
        <v>0</v>
      </c>
    </row>
    <row r="3091" spans="1:18" x14ac:dyDescent="0.3">
      <c r="A3091" t="s">
        <v>266</v>
      </c>
      <c r="B3091" s="1">
        <v>38385</v>
      </c>
      <c r="C3091" t="s">
        <v>16</v>
      </c>
      <c r="D3091" t="s">
        <v>349</v>
      </c>
      <c r="E3091" t="s">
        <v>350</v>
      </c>
      <c r="G3091" t="s">
        <v>19</v>
      </c>
      <c r="H3091" t="s">
        <v>53</v>
      </c>
      <c r="I3091" t="s">
        <v>26</v>
      </c>
      <c r="J3091" t="s">
        <v>27</v>
      </c>
      <c r="K3091">
        <v>346.6</v>
      </c>
      <c r="L3091">
        <v>25</v>
      </c>
      <c r="M3091" t="s">
        <v>220</v>
      </c>
      <c r="N3091">
        <v>25</v>
      </c>
      <c r="P3091" cm="1">
        <f t="array" ref="P3091">IF(Q3091&gt;0,INDEX(Q3091:Q24815,MATCH(TRUE,INDEX(Q3091:Q24815="",,),0)-1),"")</f>
        <v>5</v>
      </c>
      <c r="Q3091">
        <v>4</v>
      </c>
      <c r="R3091">
        <f t="shared" si="50"/>
        <v>0</v>
      </c>
    </row>
    <row r="3092" spans="1:18" x14ac:dyDescent="0.3">
      <c r="A3092" t="s">
        <v>266</v>
      </c>
      <c r="B3092" s="1">
        <v>38385</v>
      </c>
      <c r="C3092" t="s">
        <v>16</v>
      </c>
      <c r="D3092" t="s">
        <v>349</v>
      </c>
      <c r="E3092" t="s">
        <v>350</v>
      </c>
      <c r="G3092" t="s">
        <v>19</v>
      </c>
      <c r="H3092" t="s">
        <v>30</v>
      </c>
      <c r="I3092" t="s">
        <v>26</v>
      </c>
      <c r="J3092" t="s">
        <v>27</v>
      </c>
      <c r="K3092">
        <v>177.4</v>
      </c>
      <c r="L3092">
        <v>14</v>
      </c>
      <c r="M3092" t="s">
        <v>232</v>
      </c>
      <c r="N3092">
        <v>14</v>
      </c>
      <c r="P3092" cm="1">
        <f t="array" ref="P3092">IF(Q3092&gt;0,INDEX(Q3092:Q24816,MATCH(TRUE,INDEX(Q3092:Q24816="",,),0)-1),"")</f>
        <v>5</v>
      </c>
      <c r="Q3092">
        <v>5</v>
      </c>
      <c r="R3092">
        <f t="shared" si="50"/>
        <v>0</v>
      </c>
    </row>
    <row r="3093" spans="1:18" x14ac:dyDescent="0.3">
      <c r="A3093" t="s">
        <v>266</v>
      </c>
      <c r="B3093" s="1">
        <v>38385</v>
      </c>
      <c r="C3093" t="s">
        <v>16</v>
      </c>
      <c r="D3093" t="s">
        <v>349</v>
      </c>
      <c r="E3093" t="s">
        <v>350</v>
      </c>
      <c r="G3093" t="s">
        <v>19</v>
      </c>
      <c r="H3093" t="s">
        <v>99</v>
      </c>
      <c r="I3093" t="s">
        <v>26</v>
      </c>
      <c r="J3093" t="s">
        <v>27</v>
      </c>
      <c r="K3093">
        <v>189.9</v>
      </c>
      <c r="L3093">
        <v>17.149999999999999</v>
      </c>
      <c r="M3093" t="s">
        <v>232</v>
      </c>
      <c r="N3093">
        <v>17.149999999999999</v>
      </c>
      <c r="P3093" cm="1">
        <f t="array" ref="P3093">IF(Q3093&gt;0,INDEX(Q3093:Q24817,MATCH(TRUE,INDEX(Q3093:Q24817="",,),0)-1),"")</f>
        <v>5</v>
      </c>
      <c r="Q3093">
        <v>5</v>
      </c>
      <c r="R3093">
        <f t="shared" si="50"/>
        <v>0</v>
      </c>
    </row>
    <row r="3094" spans="1:18" x14ac:dyDescent="0.3">
      <c r="A3094" t="s">
        <v>266</v>
      </c>
      <c r="B3094" s="1">
        <v>38385</v>
      </c>
      <c r="C3094" t="s">
        <v>16</v>
      </c>
      <c r="D3094" t="s">
        <v>349</v>
      </c>
      <c r="E3094" t="s">
        <v>350</v>
      </c>
      <c r="G3094" t="s">
        <v>19</v>
      </c>
      <c r="H3094" t="s">
        <v>53</v>
      </c>
      <c r="I3094" t="s">
        <v>26</v>
      </c>
      <c r="J3094" t="s">
        <v>27</v>
      </c>
      <c r="K3094">
        <v>346.6</v>
      </c>
      <c r="L3094">
        <v>25</v>
      </c>
      <c r="M3094" t="s">
        <v>232</v>
      </c>
      <c r="N3094">
        <v>25</v>
      </c>
      <c r="P3094" cm="1">
        <f t="array" ref="P3094">IF(Q3094&gt;0,INDEX(Q3094:Q24818,MATCH(TRUE,INDEX(Q3094:Q24818="",,),0)-1),"")</f>
        <v>5</v>
      </c>
      <c r="Q3094">
        <v>5</v>
      </c>
      <c r="R3094">
        <f t="shared" si="50"/>
        <v>0</v>
      </c>
    </row>
    <row r="3095" spans="1:18" x14ac:dyDescent="0.3">
      <c r="P3095" t="str" cm="1">
        <f t="array" ref="P3095">IF(Q3095&gt;0,INDEX(Q3095:Q24819,MATCH(TRUE,INDEX(Q3095:Q24819="",,),0)-1),"")</f>
        <v/>
      </c>
      <c r="R3095" t="str">
        <f t="shared" si="50"/>
        <v/>
      </c>
    </row>
    <row r="3096" spans="1:18" x14ac:dyDescent="0.3">
      <c r="A3096" t="s">
        <v>266</v>
      </c>
      <c r="B3096" s="1">
        <v>38266</v>
      </c>
      <c r="C3096" t="s">
        <v>16</v>
      </c>
      <c r="D3096" t="s">
        <v>351</v>
      </c>
      <c r="E3096" t="s">
        <v>352</v>
      </c>
      <c r="G3096" t="s">
        <v>19</v>
      </c>
      <c r="H3096" t="s">
        <v>53</v>
      </c>
      <c r="I3096" t="s">
        <v>26</v>
      </c>
      <c r="J3096" t="s">
        <v>27</v>
      </c>
      <c r="K3096">
        <v>1377</v>
      </c>
      <c r="L3096">
        <v>25.15</v>
      </c>
      <c r="M3096" t="s">
        <v>232</v>
      </c>
      <c r="N3096">
        <v>59.07</v>
      </c>
      <c r="O3096" t="s">
        <v>24</v>
      </c>
      <c r="P3096" cm="1">
        <f t="array" ref="P3096">IF(Q3096&gt;0,INDEX(Q3096:Q24820,MATCH(TRUE,INDEX(Q3096:Q24820="",,),0)-1),"")</f>
        <v>7</v>
      </c>
      <c r="Q3096">
        <v>1</v>
      </c>
      <c r="R3096">
        <f t="shared" si="50"/>
        <v>0</v>
      </c>
    </row>
    <row r="3097" spans="1:18" x14ac:dyDescent="0.3">
      <c r="A3097" t="s">
        <v>266</v>
      </c>
      <c r="B3097" s="1">
        <v>38266</v>
      </c>
      <c r="C3097" t="s">
        <v>16</v>
      </c>
      <c r="D3097" t="s">
        <v>351</v>
      </c>
      <c r="E3097" t="s">
        <v>352</v>
      </c>
      <c r="G3097" s="6" t="s">
        <v>29</v>
      </c>
      <c r="H3097" t="s">
        <v>70</v>
      </c>
      <c r="I3097" t="s">
        <v>26</v>
      </c>
      <c r="J3097" t="s">
        <v>27</v>
      </c>
      <c r="K3097">
        <v>160</v>
      </c>
      <c r="L3097">
        <v>21.6</v>
      </c>
      <c r="M3097" t="s">
        <v>232</v>
      </c>
      <c r="N3097">
        <v>21.6</v>
      </c>
      <c r="O3097" t="s">
        <v>24</v>
      </c>
      <c r="P3097" cm="1">
        <f t="array" ref="P3097">IF(Q3097&gt;0,INDEX(Q3097:Q24821,MATCH(TRUE,INDEX(Q3097:Q24821="",,),0)-1),"")</f>
        <v>7</v>
      </c>
      <c r="Q3097">
        <v>1</v>
      </c>
      <c r="R3097">
        <f t="shared" si="50"/>
        <v>0</v>
      </c>
    </row>
    <row r="3098" spans="1:18" x14ac:dyDescent="0.3">
      <c r="A3098" t="s">
        <v>266</v>
      </c>
      <c r="B3098" s="1">
        <v>38266</v>
      </c>
      <c r="C3098" t="s">
        <v>16</v>
      </c>
      <c r="D3098" t="s">
        <v>351</v>
      </c>
      <c r="E3098" t="s">
        <v>352</v>
      </c>
      <c r="G3098" s="6" t="s">
        <v>29</v>
      </c>
      <c r="H3098" t="s">
        <v>64</v>
      </c>
      <c r="I3098" t="s">
        <v>26</v>
      </c>
      <c r="J3098" t="s">
        <v>27</v>
      </c>
      <c r="K3098">
        <v>205</v>
      </c>
      <c r="L3098">
        <v>16.3</v>
      </c>
      <c r="M3098" t="s">
        <v>232</v>
      </c>
      <c r="N3098">
        <v>16.3</v>
      </c>
      <c r="O3098" t="s">
        <v>24</v>
      </c>
      <c r="P3098" cm="1">
        <f t="array" ref="P3098">IF(Q3098&gt;0,INDEX(Q3098:Q24822,MATCH(TRUE,INDEX(Q3098:Q24822="",,),0)-1),"")</f>
        <v>7</v>
      </c>
      <c r="Q3098">
        <v>1</v>
      </c>
      <c r="R3098">
        <f t="shared" si="50"/>
        <v>0</v>
      </c>
    </row>
    <row r="3099" spans="1:18" x14ac:dyDescent="0.3">
      <c r="A3099" t="s">
        <v>266</v>
      </c>
      <c r="B3099" s="1">
        <v>38266</v>
      </c>
      <c r="C3099" t="s">
        <v>16</v>
      </c>
      <c r="D3099" t="s">
        <v>351</v>
      </c>
      <c r="E3099" t="s">
        <v>352</v>
      </c>
      <c r="G3099" t="s">
        <v>19</v>
      </c>
      <c r="H3099" t="s">
        <v>53</v>
      </c>
      <c r="I3099" t="s">
        <v>26</v>
      </c>
      <c r="J3099" t="s">
        <v>27</v>
      </c>
      <c r="K3099">
        <v>1377</v>
      </c>
      <c r="L3099">
        <v>25.15</v>
      </c>
      <c r="M3099" t="s">
        <v>269</v>
      </c>
      <c r="N3099">
        <v>58.8</v>
      </c>
      <c r="P3099" cm="1">
        <f t="array" ref="P3099">IF(Q3099&gt;0,INDEX(Q3099:Q24823,MATCH(TRUE,INDEX(Q3099:Q24823="",,),0)-1),"")</f>
        <v>7</v>
      </c>
      <c r="Q3099">
        <v>2</v>
      </c>
      <c r="R3099">
        <f t="shared" si="50"/>
        <v>0</v>
      </c>
    </row>
    <row r="3100" spans="1:18" x14ac:dyDescent="0.3">
      <c r="A3100" t="s">
        <v>266</v>
      </c>
      <c r="B3100" s="1">
        <v>38266</v>
      </c>
      <c r="C3100" t="s">
        <v>16</v>
      </c>
      <c r="D3100" t="s">
        <v>351</v>
      </c>
      <c r="E3100" t="s">
        <v>352</v>
      </c>
      <c r="G3100" s="6" t="s">
        <v>29</v>
      </c>
      <c r="H3100" t="s">
        <v>70</v>
      </c>
      <c r="I3100" t="s">
        <v>26</v>
      </c>
      <c r="J3100" t="s">
        <v>27</v>
      </c>
      <c r="K3100">
        <v>160</v>
      </c>
      <c r="L3100">
        <v>21.6</v>
      </c>
      <c r="M3100" t="s">
        <v>269</v>
      </c>
      <c r="N3100">
        <v>21.6</v>
      </c>
      <c r="P3100" cm="1">
        <f t="array" ref="P3100">IF(Q3100&gt;0,INDEX(Q3100:Q24824,MATCH(TRUE,INDEX(Q3100:Q24824="",,),0)-1),"")</f>
        <v>7</v>
      </c>
      <c r="Q3100">
        <v>2</v>
      </c>
      <c r="R3100">
        <f t="shared" si="50"/>
        <v>0</v>
      </c>
    </row>
    <row r="3101" spans="1:18" x14ac:dyDescent="0.3">
      <c r="A3101" t="s">
        <v>266</v>
      </c>
      <c r="B3101" s="1">
        <v>38266</v>
      </c>
      <c r="C3101" t="s">
        <v>16</v>
      </c>
      <c r="D3101" t="s">
        <v>351</v>
      </c>
      <c r="E3101" t="s">
        <v>352</v>
      </c>
      <c r="G3101" s="6" t="s">
        <v>29</v>
      </c>
      <c r="H3101" t="s">
        <v>64</v>
      </c>
      <c r="I3101" t="s">
        <v>26</v>
      </c>
      <c r="J3101" t="s">
        <v>27</v>
      </c>
      <c r="K3101">
        <v>205</v>
      </c>
      <c r="L3101">
        <v>16.3</v>
      </c>
      <c r="M3101" t="s">
        <v>269</v>
      </c>
      <c r="N3101">
        <v>16.3</v>
      </c>
      <c r="P3101" cm="1">
        <f t="array" ref="P3101">IF(Q3101&gt;0,INDEX(Q3101:Q24825,MATCH(TRUE,INDEX(Q3101:Q24825="",,),0)-1),"")</f>
        <v>7</v>
      </c>
      <c r="Q3101">
        <v>2</v>
      </c>
      <c r="R3101">
        <f t="shared" si="50"/>
        <v>0</v>
      </c>
    </row>
    <row r="3102" spans="1:18" x14ac:dyDescent="0.3">
      <c r="A3102" t="s">
        <v>266</v>
      </c>
      <c r="B3102" s="1">
        <v>38266</v>
      </c>
      <c r="C3102" t="s">
        <v>16</v>
      </c>
      <c r="D3102" t="s">
        <v>351</v>
      </c>
      <c r="E3102" t="s">
        <v>352</v>
      </c>
      <c r="G3102" t="s">
        <v>19</v>
      </c>
      <c r="H3102" t="s">
        <v>53</v>
      </c>
      <c r="I3102" t="s">
        <v>26</v>
      </c>
      <c r="J3102" t="s">
        <v>27</v>
      </c>
      <c r="K3102">
        <v>1377</v>
      </c>
      <c r="L3102">
        <v>25.15</v>
      </c>
      <c r="M3102" t="s">
        <v>270</v>
      </c>
      <c r="N3102">
        <v>58.69</v>
      </c>
      <c r="P3102" cm="1">
        <f t="array" ref="P3102">IF(Q3102&gt;0,INDEX(Q3102:Q24826,MATCH(TRUE,INDEX(Q3102:Q24826="",,),0)-1),"")</f>
        <v>7</v>
      </c>
      <c r="Q3102">
        <v>3</v>
      </c>
      <c r="R3102">
        <f t="shared" si="50"/>
        <v>0</v>
      </c>
    </row>
    <row r="3103" spans="1:18" x14ac:dyDescent="0.3">
      <c r="A3103" t="s">
        <v>266</v>
      </c>
      <c r="B3103" s="1">
        <v>38266</v>
      </c>
      <c r="C3103" t="s">
        <v>16</v>
      </c>
      <c r="D3103" t="s">
        <v>351</v>
      </c>
      <c r="E3103" t="s">
        <v>352</v>
      </c>
      <c r="G3103" s="6" t="s">
        <v>29</v>
      </c>
      <c r="H3103" t="s">
        <v>70</v>
      </c>
      <c r="I3103" t="s">
        <v>26</v>
      </c>
      <c r="J3103" t="s">
        <v>27</v>
      </c>
      <c r="K3103">
        <v>160</v>
      </c>
      <c r="L3103">
        <v>21.6</v>
      </c>
      <c r="M3103" t="s">
        <v>270</v>
      </c>
      <c r="N3103">
        <v>21.6</v>
      </c>
      <c r="P3103" cm="1">
        <f t="array" ref="P3103">IF(Q3103&gt;0,INDEX(Q3103:Q24827,MATCH(TRUE,INDEX(Q3103:Q24827="",,),0)-1),"")</f>
        <v>7</v>
      </c>
      <c r="Q3103">
        <v>3</v>
      </c>
      <c r="R3103">
        <f t="shared" si="50"/>
        <v>0</v>
      </c>
    </row>
    <row r="3104" spans="1:18" x14ac:dyDescent="0.3">
      <c r="A3104" t="s">
        <v>266</v>
      </c>
      <c r="B3104" s="1">
        <v>38266</v>
      </c>
      <c r="C3104" t="s">
        <v>16</v>
      </c>
      <c r="D3104" t="s">
        <v>351</v>
      </c>
      <c r="E3104" t="s">
        <v>352</v>
      </c>
      <c r="G3104" s="6" t="s">
        <v>29</v>
      </c>
      <c r="H3104" t="s">
        <v>64</v>
      </c>
      <c r="I3104" t="s">
        <v>26</v>
      </c>
      <c r="J3104" t="s">
        <v>27</v>
      </c>
      <c r="K3104">
        <v>205</v>
      </c>
      <c r="L3104">
        <v>16.3</v>
      </c>
      <c r="M3104" t="s">
        <v>270</v>
      </c>
      <c r="N3104">
        <v>16.3</v>
      </c>
      <c r="P3104" cm="1">
        <f t="array" ref="P3104">IF(Q3104&gt;0,INDEX(Q3104:Q24828,MATCH(TRUE,INDEX(Q3104:Q24828="",,),0)-1),"")</f>
        <v>7</v>
      </c>
      <c r="Q3104">
        <v>3</v>
      </c>
      <c r="R3104">
        <f t="shared" si="50"/>
        <v>0</v>
      </c>
    </row>
    <row r="3105" spans="1:18" x14ac:dyDescent="0.3">
      <c r="A3105" t="s">
        <v>266</v>
      </c>
      <c r="B3105" s="1">
        <v>38266</v>
      </c>
      <c r="C3105" t="s">
        <v>16</v>
      </c>
      <c r="D3105" t="s">
        <v>351</v>
      </c>
      <c r="E3105" t="s">
        <v>352</v>
      </c>
      <c r="G3105" t="s">
        <v>19</v>
      </c>
      <c r="H3105" t="s">
        <v>53</v>
      </c>
      <c r="I3105" t="s">
        <v>26</v>
      </c>
      <c r="J3105" t="s">
        <v>27</v>
      </c>
      <c r="K3105">
        <v>1377</v>
      </c>
      <c r="L3105">
        <v>25.15</v>
      </c>
      <c r="M3105" t="s">
        <v>292</v>
      </c>
      <c r="N3105">
        <v>54.11</v>
      </c>
      <c r="P3105" cm="1">
        <f t="array" ref="P3105">IF(Q3105&gt;0,INDEX(Q3105:Q24829,MATCH(TRUE,INDEX(Q3105:Q24829="",,),0)-1),"")</f>
        <v>7</v>
      </c>
      <c r="Q3105">
        <v>4</v>
      </c>
      <c r="R3105">
        <f t="shared" si="50"/>
        <v>0</v>
      </c>
    </row>
    <row r="3106" spans="1:18" x14ac:dyDescent="0.3">
      <c r="A3106" t="s">
        <v>266</v>
      </c>
      <c r="B3106" s="1">
        <v>38266</v>
      </c>
      <c r="C3106" t="s">
        <v>16</v>
      </c>
      <c r="D3106" t="s">
        <v>351</v>
      </c>
      <c r="E3106" t="s">
        <v>352</v>
      </c>
      <c r="G3106" s="6" t="s">
        <v>29</v>
      </c>
      <c r="H3106" t="s">
        <v>70</v>
      </c>
      <c r="I3106" t="s">
        <v>26</v>
      </c>
      <c r="J3106" t="s">
        <v>27</v>
      </c>
      <c r="K3106">
        <v>160</v>
      </c>
      <c r="L3106">
        <v>21.6</v>
      </c>
      <c r="M3106" t="s">
        <v>292</v>
      </c>
      <c r="N3106">
        <v>21.6</v>
      </c>
      <c r="P3106" cm="1">
        <f t="array" ref="P3106">IF(Q3106&gt;0,INDEX(Q3106:Q24830,MATCH(TRUE,INDEX(Q3106:Q24830="",,),0)-1),"")</f>
        <v>7</v>
      </c>
      <c r="Q3106">
        <v>4</v>
      </c>
      <c r="R3106">
        <f t="shared" si="50"/>
        <v>0</v>
      </c>
    </row>
    <row r="3107" spans="1:18" x14ac:dyDescent="0.3">
      <c r="A3107" t="s">
        <v>266</v>
      </c>
      <c r="B3107" s="1">
        <v>38266</v>
      </c>
      <c r="C3107" t="s">
        <v>16</v>
      </c>
      <c r="D3107" t="s">
        <v>351</v>
      </c>
      <c r="E3107" t="s">
        <v>352</v>
      </c>
      <c r="G3107" s="6" t="s">
        <v>29</v>
      </c>
      <c r="H3107" t="s">
        <v>64</v>
      </c>
      <c r="I3107" t="s">
        <v>26</v>
      </c>
      <c r="J3107" t="s">
        <v>27</v>
      </c>
      <c r="K3107">
        <v>205</v>
      </c>
      <c r="L3107">
        <v>16.3</v>
      </c>
      <c r="M3107" t="s">
        <v>292</v>
      </c>
      <c r="N3107">
        <v>16.3</v>
      </c>
      <c r="P3107" cm="1">
        <f t="array" ref="P3107">IF(Q3107&gt;0,INDEX(Q3107:Q24831,MATCH(TRUE,INDEX(Q3107:Q24831="",,),0)-1),"")</f>
        <v>7</v>
      </c>
      <c r="Q3107">
        <v>4</v>
      </c>
      <c r="R3107">
        <f t="shared" si="50"/>
        <v>0</v>
      </c>
    </row>
    <row r="3108" spans="1:18" x14ac:dyDescent="0.3">
      <c r="A3108" t="s">
        <v>266</v>
      </c>
      <c r="B3108" s="1">
        <v>38266</v>
      </c>
      <c r="C3108" t="s">
        <v>16</v>
      </c>
      <c r="D3108" t="s">
        <v>351</v>
      </c>
      <c r="E3108" t="s">
        <v>352</v>
      </c>
      <c r="G3108" t="s">
        <v>19</v>
      </c>
      <c r="H3108" t="s">
        <v>53</v>
      </c>
      <c r="I3108" t="s">
        <v>26</v>
      </c>
      <c r="J3108" t="s">
        <v>27</v>
      </c>
      <c r="K3108">
        <v>1377</v>
      </c>
      <c r="L3108">
        <v>25.15</v>
      </c>
      <c r="M3108" t="s">
        <v>286</v>
      </c>
      <c r="N3108">
        <v>49.1</v>
      </c>
      <c r="P3108" cm="1">
        <f t="array" ref="P3108">IF(Q3108&gt;0,INDEX(Q3108:Q24832,MATCH(TRUE,INDEX(Q3108:Q24832="",,),0)-1),"")</f>
        <v>7</v>
      </c>
      <c r="Q3108">
        <v>5</v>
      </c>
      <c r="R3108">
        <f t="shared" si="50"/>
        <v>0</v>
      </c>
    </row>
    <row r="3109" spans="1:18" x14ac:dyDescent="0.3">
      <c r="A3109" t="s">
        <v>266</v>
      </c>
      <c r="B3109" s="1">
        <v>38266</v>
      </c>
      <c r="C3109" t="s">
        <v>16</v>
      </c>
      <c r="D3109" t="s">
        <v>351</v>
      </c>
      <c r="E3109" t="s">
        <v>352</v>
      </c>
      <c r="G3109" s="6" t="s">
        <v>29</v>
      </c>
      <c r="H3109" t="s">
        <v>70</v>
      </c>
      <c r="I3109" t="s">
        <v>26</v>
      </c>
      <c r="J3109" t="s">
        <v>27</v>
      </c>
      <c r="K3109">
        <v>160</v>
      </c>
      <c r="L3109">
        <v>21.6</v>
      </c>
      <c r="M3109" t="s">
        <v>286</v>
      </c>
      <c r="N3109">
        <v>21.6</v>
      </c>
      <c r="P3109" cm="1">
        <f t="array" ref="P3109">IF(Q3109&gt;0,INDEX(Q3109:Q24833,MATCH(TRUE,INDEX(Q3109:Q24833="",,),0)-1),"")</f>
        <v>7</v>
      </c>
      <c r="Q3109">
        <v>5</v>
      </c>
      <c r="R3109">
        <f t="shared" si="50"/>
        <v>0</v>
      </c>
    </row>
    <row r="3110" spans="1:18" x14ac:dyDescent="0.3">
      <c r="A3110" t="s">
        <v>266</v>
      </c>
      <c r="B3110" s="1">
        <v>38266</v>
      </c>
      <c r="C3110" t="s">
        <v>16</v>
      </c>
      <c r="D3110" t="s">
        <v>351</v>
      </c>
      <c r="E3110" t="s">
        <v>352</v>
      </c>
      <c r="G3110" s="6" t="s">
        <v>29</v>
      </c>
      <c r="H3110" t="s">
        <v>64</v>
      </c>
      <c r="I3110" t="s">
        <v>26</v>
      </c>
      <c r="J3110" t="s">
        <v>27</v>
      </c>
      <c r="K3110">
        <v>205</v>
      </c>
      <c r="L3110">
        <v>16.3</v>
      </c>
      <c r="M3110" t="s">
        <v>286</v>
      </c>
      <c r="N3110">
        <v>16.3</v>
      </c>
      <c r="P3110" cm="1">
        <f t="array" ref="P3110">IF(Q3110&gt;0,INDEX(Q3110:Q24834,MATCH(TRUE,INDEX(Q3110:Q24834="",,),0)-1),"")</f>
        <v>7</v>
      </c>
      <c r="Q3110">
        <v>5</v>
      </c>
      <c r="R3110">
        <f t="shared" si="50"/>
        <v>0</v>
      </c>
    </row>
    <row r="3111" spans="1:18" x14ac:dyDescent="0.3">
      <c r="A3111" t="s">
        <v>266</v>
      </c>
      <c r="B3111" s="1">
        <v>38266</v>
      </c>
      <c r="C3111" t="s">
        <v>16</v>
      </c>
      <c r="D3111" t="s">
        <v>351</v>
      </c>
      <c r="E3111" t="s">
        <v>352</v>
      </c>
      <c r="G3111" t="s">
        <v>19</v>
      </c>
      <c r="H3111" t="s">
        <v>53</v>
      </c>
      <c r="I3111" t="s">
        <v>26</v>
      </c>
      <c r="J3111" t="s">
        <v>27</v>
      </c>
      <c r="K3111">
        <v>1377</v>
      </c>
      <c r="L3111">
        <v>25.15</v>
      </c>
      <c r="M3111" t="s">
        <v>311</v>
      </c>
      <c r="N3111">
        <v>47.95</v>
      </c>
      <c r="P3111" cm="1">
        <f t="array" ref="P3111">IF(Q3111&gt;0,INDEX(Q3111:Q24835,MATCH(TRUE,INDEX(Q3111:Q24835="",,),0)-1),"")</f>
        <v>7</v>
      </c>
      <c r="Q3111">
        <v>6</v>
      </c>
      <c r="R3111">
        <f t="shared" si="50"/>
        <v>0</v>
      </c>
    </row>
    <row r="3112" spans="1:18" x14ac:dyDescent="0.3">
      <c r="A3112" t="s">
        <v>266</v>
      </c>
      <c r="B3112" s="1">
        <v>38266</v>
      </c>
      <c r="C3112" t="s">
        <v>16</v>
      </c>
      <c r="D3112" t="s">
        <v>351</v>
      </c>
      <c r="E3112" t="s">
        <v>352</v>
      </c>
      <c r="G3112" s="6" t="s">
        <v>29</v>
      </c>
      <c r="H3112" t="s">
        <v>70</v>
      </c>
      <c r="I3112" t="s">
        <v>26</v>
      </c>
      <c r="J3112" t="s">
        <v>27</v>
      </c>
      <c r="K3112">
        <v>160</v>
      </c>
      <c r="L3112">
        <v>21.6</v>
      </c>
      <c r="M3112" t="s">
        <v>311</v>
      </c>
      <c r="N3112">
        <v>21.6</v>
      </c>
      <c r="P3112" cm="1">
        <f t="array" ref="P3112">IF(Q3112&gt;0,INDEX(Q3112:Q24836,MATCH(TRUE,INDEX(Q3112:Q24836="",,),0)-1),"")</f>
        <v>7</v>
      </c>
      <c r="Q3112">
        <v>6</v>
      </c>
      <c r="R3112">
        <f t="shared" si="50"/>
        <v>0</v>
      </c>
    </row>
    <row r="3113" spans="1:18" x14ac:dyDescent="0.3">
      <c r="A3113" t="s">
        <v>266</v>
      </c>
      <c r="B3113" s="1">
        <v>38266</v>
      </c>
      <c r="C3113" t="s">
        <v>16</v>
      </c>
      <c r="D3113" t="s">
        <v>351</v>
      </c>
      <c r="E3113" t="s">
        <v>352</v>
      </c>
      <c r="G3113" s="6" t="s">
        <v>29</v>
      </c>
      <c r="H3113" t="s">
        <v>64</v>
      </c>
      <c r="I3113" t="s">
        <v>26</v>
      </c>
      <c r="J3113" t="s">
        <v>27</v>
      </c>
      <c r="K3113">
        <v>205</v>
      </c>
      <c r="L3113">
        <v>16.3</v>
      </c>
      <c r="M3113" t="s">
        <v>311</v>
      </c>
      <c r="N3113">
        <v>16.3</v>
      </c>
      <c r="P3113" cm="1">
        <f t="array" ref="P3113">IF(Q3113&gt;0,INDEX(Q3113:Q24837,MATCH(TRUE,INDEX(Q3113:Q24837="",,),0)-1),"")</f>
        <v>7</v>
      </c>
      <c r="Q3113">
        <v>6</v>
      </c>
      <c r="R3113">
        <f t="shared" si="50"/>
        <v>0</v>
      </c>
    </row>
    <row r="3114" spans="1:18" x14ac:dyDescent="0.3">
      <c r="A3114" t="s">
        <v>266</v>
      </c>
      <c r="B3114" s="1">
        <v>38266</v>
      </c>
      <c r="C3114" t="s">
        <v>16</v>
      </c>
      <c r="D3114" t="s">
        <v>351</v>
      </c>
      <c r="E3114" t="s">
        <v>352</v>
      </c>
      <c r="G3114" t="s">
        <v>19</v>
      </c>
      <c r="H3114" t="s">
        <v>53</v>
      </c>
      <c r="I3114" t="s">
        <v>26</v>
      </c>
      <c r="J3114" t="s">
        <v>27</v>
      </c>
      <c r="K3114">
        <v>1377</v>
      </c>
      <c r="L3114">
        <v>25.15</v>
      </c>
      <c r="M3114" t="s">
        <v>240</v>
      </c>
      <c r="N3114">
        <v>47.86</v>
      </c>
      <c r="P3114" cm="1">
        <f t="array" ref="P3114">IF(Q3114&gt;0,INDEX(Q3114:Q24838,MATCH(TRUE,INDEX(Q3114:Q24838="",,),0)-1),"")</f>
        <v>7</v>
      </c>
      <c r="Q3114">
        <v>7</v>
      </c>
      <c r="R3114">
        <f t="shared" si="50"/>
        <v>0</v>
      </c>
    </row>
    <row r="3115" spans="1:18" x14ac:dyDescent="0.3">
      <c r="A3115" t="s">
        <v>266</v>
      </c>
      <c r="B3115" s="1">
        <v>38266</v>
      </c>
      <c r="C3115" t="s">
        <v>16</v>
      </c>
      <c r="D3115" t="s">
        <v>351</v>
      </c>
      <c r="E3115" t="s">
        <v>352</v>
      </c>
      <c r="G3115" s="6" t="s">
        <v>29</v>
      </c>
      <c r="H3115" t="s">
        <v>70</v>
      </c>
      <c r="I3115" t="s">
        <v>26</v>
      </c>
      <c r="J3115" t="s">
        <v>27</v>
      </c>
      <c r="K3115">
        <v>160</v>
      </c>
      <c r="L3115">
        <v>21.6</v>
      </c>
      <c r="M3115" t="s">
        <v>240</v>
      </c>
      <c r="N3115">
        <v>21.6</v>
      </c>
      <c r="P3115" cm="1">
        <f t="array" ref="P3115">IF(Q3115&gt;0,INDEX(Q3115:Q24839,MATCH(TRUE,INDEX(Q3115:Q24839="",,),0)-1),"")</f>
        <v>7</v>
      </c>
      <c r="Q3115">
        <v>7</v>
      </c>
      <c r="R3115">
        <f t="shared" si="50"/>
        <v>0</v>
      </c>
    </row>
    <row r="3116" spans="1:18" x14ac:dyDescent="0.3">
      <c r="A3116" t="s">
        <v>266</v>
      </c>
      <c r="B3116" s="1">
        <v>38266</v>
      </c>
      <c r="C3116" t="s">
        <v>16</v>
      </c>
      <c r="D3116" t="s">
        <v>351</v>
      </c>
      <c r="E3116" t="s">
        <v>352</v>
      </c>
      <c r="G3116" s="6" t="s">
        <v>29</v>
      </c>
      <c r="H3116" t="s">
        <v>64</v>
      </c>
      <c r="I3116" t="s">
        <v>26</v>
      </c>
      <c r="J3116" t="s">
        <v>27</v>
      </c>
      <c r="K3116">
        <v>205</v>
      </c>
      <c r="L3116">
        <v>16.3</v>
      </c>
      <c r="M3116" t="s">
        <v>240</v>
      </c>
      <c r="N3116">
        <v>16.3</v>
      </c>
      <c r="P3116" cm="1">
        <f t="array" ref="P3116">IF(Q3116&gt;0,INDEX(Q3116:Q24840,MATCH(TRUE,INDEX(Q3116:Q24840="",,),0)-1),"")</f>
        <v>7</v>
      </c>
      <c r="Q3116">
        <v>7</v>
      </c>
      <c r="R3116">
        <f t="shared" si="50"/>
        <v>0</v>
      </c>
    </row>
    <row r="3117" spans="1:18" x14ac:dyDescent="0.3">
      <c r="P3117" t="str" cm="1">
        <f t="array" ref="P3117">IF(Q3117&gt;0,INDEX(Q3117:Q24841,MATCH(TRUE,INDEX(Q3117:Q24841="",,),0)-1),"")</f>
        <v/>
      </c>
      <c r="R3117" t="str">
        <f t="shared" si="50"/>
        <v/>
      </c>
    </row>
    <row r="3118" spans="1:18" x14ac:dyDescent="0.3">
      <c r="A3118" t="s">
        <v>266</v>
      </c>
      <c r="B3118" s="1">
        <v>38266</v>
      </c>
      <c r="C3118" t="s">
        <v>16</v>
      </c>
      <c r="D3118" t="s">
        <v>353</v>
      </c>
      <c r="E3118" t="s">
        <v>354</v>
      </c>
      <c r="G3118" t="s">
        <v>19</v>
      </c>
      <c r="H3118" t="s">
        <v>53</v>
      </c>
      <c r="I3118" t="s">
        <v>26</v>
      </c>
      <c r="J3118" t="s">
        <v>27</v>
      </c>
      <c r="K3118">
        <v>965</v>
      </c>
      <c r="L3118">
        <v>25.15</v>
      </c>
      <c r="M3118" t="s">
        <v>286</v>
      </c>
      <c r="N3118">
        <v>54.1</v>
      </c>
      <c r="O3118" t="s">
        <v>24</v>
      </c>
      <c r="P3118" cm="1">
        <f t="array" ref="P3118">IF(Q3118&gt;0,INDEX(Q3118:Q24842,MATCH(TRUE,INDEX(Q3118:Q24842="",,),0)-1),"")</f>
        <v>8</v>
      </c>
      <c r="Q3118">
        <v>1</v>
      </c>
      <c r="R3118">
        <f t="shared" si="50"/>
        <v>0</v>
      </c>
    </row>
    <row r="3119" spans="1:18" x14ac:dyDescent="0.3">
      <c r="A3119" t="s">
        <v>266</v>
      </c>
      <c r="B3119" s="1">
        <v>38266</v>
      </c>
      <c r="C3119" t="s">
        <v>16</v>
      </c>
      <c r="D3119" t="s">
        <v>353</v>
      </c>
      <c r="E3119" t="s">
        <v>354</v>
      </c>
      <c r="G3119" s="6" t="s">
        <v>29</v>
      </c>
      <c r="H3119" t="s">
        <v>64</v>
      </c>
      <c r="I3119" t="s">
        <v>26</v>
      </c>
      <c r="J3119" t="s">
        <v>27</v>
      </c>
      <c r="K3119">
        <v>33</v>
      </c>
      <c r="L3119">
        <v>16.3</v>
      </c>
      <c r="M3119" t="s">
        <v>286</v>
      </c>
      <c r="N3119">
        <v>16.3</v>
      </c>
      <c r="O3119" t="s">
        <v>24</v>
      </c>
      <c r="P3119" cm="1">
        <f t="array" ref="P3119">IF(Q3119&gt;0,INDEX(Q3119:Q24843,MATCH(TRUE,INDEX(Q3119:Q24843="",,),0)-1),"")</f>
        <v>8</v>
      </c>
      <c r="Q3119">
        <v>1</v>
      </c>
      <c r="R3119">
        <f t="shared" si="50"/>
        <v>0</v>
      </c>
    </row>
    <row r="3120" spans="1:18" x14ac:dyDescent="0.3">
      <c r="A3120" t="s">
        <v>266</v>
      </c>
      <c r="B3120" s="1">
        <v>38266</v>
      </c>
      <c r="C3120" t="s">
        <v>16</v>
      </c>
      <c r="D3120" t="s">
        <v>353</v>
      </c>
      <c r="E3120" t="s">
        <v>354</v>
      </c>
      <c r="G3120" t="s">
        <v>19</v>
      </c>
      <c r="H3120" t="s">
        <v>53</v>
      </c>
      <c r="I3120" t="s">
        <v>26</v>
      </c>
      <c r="J3120" t="s">
        <v>27</v>
      </c>
      <c r="K3120">
        <v>965</v>
      </c>
      <c r="L3120">
        <v>25.15</v>
      </c>
      <c r="M3120" t="s">
        <v>269</v>
      </c>
      <c r="N3120">
        <v>53.75</v>
      </c>
      <c r="P3120" cm="1">
        <f t="array" ref="P3120">IF(Q3120&gt;0,INDEX(Q3120:Q24844,MATCH(TRUE,INDEX(Q3120:Q24844="",,),0)-1),"")</f>
        <v>8</v>
      </c>
      <c r="Q3120">
        <v>2</v>
      </c>
      <c r="R3120">
        <f t="shared" si="50"/>
        <v>0</v>
      </c>
    </row>
    <row r="3121" spans="1:18" x14ac:dyDescent="0.3">
      <c r="A3121" t="s">
        <v>266</v>
      </c>
      <c r="B3121" s="1">
        <v>38266</v>
      </c>
      <c r="C3121" t="s">
        <v>16</v>
      </c>
      <c r="D3121" t="s">
        <v>353</v>
      </c>
      <c r="E3121" t="s">
        <v>354</v>
      </c>
      <c r="G3121" s="6" t="s">
        <v>29</v>
      </c>
      <c r="H3121" t="s">
        <v>64</v>
      </c>
      <c r="I3121" t="s">
        <v>26</v>
      </c>
      <c r="J3121" t="s">
        <v>27</v>
      </c>
      <c r="K3121">
        <v>33</v>
      </c>
      <c r="L3121">
        <v>16.3</v>
      </c>
      <c r="M3121" t="s">
        <v>269</v>
      </c>
      <c r="N3121">
        <v>16.3</v>
      </c>
      <c r="P3121" cm="1">
        <f t="array" ref="P3121">IF(Q3121&gt;0,INDEX(Q3121:Q24845,MATCH(TRUE,INDEX(Q3121:Q24845="",,),0)-1),"")</f>
        <v>8</v>
      </c>
      <c r="Q3121">
        <v>2</v>
      </c>
      <c r="R3121">
        <f t="shared" si="50"/>
        <v>0</v>
      </c>
    </row>
    <row r="3122" spans="1:18" x14ac:dyDescent="0.3">
      <c r="A3122" t="s">
        <v>266</v>
      </c>
      <c r="B3122" s="1">
        <v>38266</v>
      </c>
      <c r="C3122" t="s">
        <v>16</v>
      </c>
      <c r="D3122" t="s">
        <v>353</v>
      </c>
      <c r="E3122" t="s">
        <v>354</v>
      </c>
      <c r="G3122" t="s">
        <v>19</v>
      </c>
      <c r="H3122" t="s">
        <v>53</v>
      </c>
      <c r="I3122" t="s">
        <v>26</v>
      </c>
      <c r="J3122" t="s">
        <v>27</v>
      </c>
      <c r="K3122">
        <v>965</v>
      </c>
      <c r="L3122">
        <v>25.15</v>
      </c>
      <c r="M3122" t="s">
        <v>232</v>
      </c>
      <c r="N3122">
        <v>50.51</v>
      </c>
      <c r="P3122" cm="1">
        <f t="array" ref="P3122">IF(Q3122&gt;0,INDEX(Q3122:Q24846,MATCH(TRUE,INDEX(Q3122:Q24846="",,),0)-1),"")</f>
        <v>8</v>
      </c>
      <c r="Q3122">
        <v>3</v>
      </c>
      <c r="R3122">
        <f t="shared" si="50"/>
        <v>0</v>
      </c>
    </row>
    <row r="3123" spans="1:18" x14ac:dyDescent="0.3">
      <c r="A3123" t="s">
        <v>266</v>
      </c>
      <c r="B3123" s="1">
        <v>38266</v>
      </c>
      <c r="C3123" t="s">
        <v>16</v>
      </c>
      <c r="D3123" t="s">
        <v>353</v>
      </c>
      <c r="E3123" t="s">
        <v>354</v>
      </c>
      <c r="G3123" s="6" t="s">
        <v>29</v>
      </c>
      <c r="H3123" t="s">
        <v>64</v>
      </c>
      <c r="I3123" t="s">
        <v>26</v>
      </c>
      <c r="J3123" t="s">
        <v>27</v>
      </c>
      <c r="K3123">
        <v>33</v>
      </c>
      <c r="L3123">
        <v>16.3</v>
      </c>
      <c r="M3123" t="s">
        <v>232</v>
      </c>
      <c r="N3123">
        <v>16.3</v>
      </c>
      <c r="P3123" cm="1">
        <f t="array" ref="P3123">IF(Q3123&gt;0,INDEX(Q3123:Q24847,MATCH(TRUE,INDEX(Q3123:Q24847="",,),0)-1),"")</f>
        <v>8</v>
      </c>
      <c r="Q3123">
        <v>3</v>
      </c>
      <c r="R3123">
        <f t="shared" si="50"/>
        <v>0</v>
      </c>
    </row>
    <row r="3124" spans="1:18" x14ac:dyDescent="0.3">
      <c r="A3124" t="s">
        <v>266</v>
      </c>
      <c r="B3124" s="1">
        <v>38266</v>
      </c>
      <c r="C3124" t="s">
        <v>16</v>
      </c>
      <c r="D3124" t="s">
        <v>353</v>
      </c>
      <c r="E3124" t="s">
        <v>354</v>
      </c>
      <c r="G3124" t="s">
        <v>19</v>
      </c>
      <c r="H3124" t="s">
        <v>53</v>
      </c>
      <c r="I3124" t="s">
        <v>26</v>
      </c>
      <c r="J3124" t="s">
        <v>27</v>
      </c>
      <c r="K3124">
        <v>965</v>
      </c>
      <c r="L3124">
        <v>25.15</v>
      </c>
      <c r="M3124" t="s">
        <v>292</v>
      </c>
      <c r="N3124">
        <v>48.11</v>
      </c>
      <c r="P3124" cm="1">
        <f t="array" ref="P3124">IF(Q3124&gt;0,INDEX(Q3124:Q24848,MATCH(TRUE,INDEX(Q3124:Q24848="",,),0)-1),"")</f>
        <v>8</v>
      </c>
      <c r="Q3124">
        <v>4</v>
      </c>
      <c r="R3124">
        <f t="shared" ref="R3124:R3187" si="51">IF(P3124="","",0)</f>
        <v>0</v>
      </c>
    </row>
    <row r="3125" spans="1:18" x14ac:dyDescent="0.3">
      <c r="A3125" t="s">
        <v>266</v>
      </c>
      <c r="B3125" s="1">
        <v>38266</v>
      </c>
      <c r="C3125" t="s">
        <v>16</v>
      </c>
      <c r="D3125" t="s">
        <v>353</v>
      </c>
      <c r="E3125" t="s">
        <v>354</v>
      </c>
      <c r="G3125" s="6" t="s">
        <v>29</v>
      </c>
      <c r="H3125" t="s">
        <v>64</v>
      </c>
      <c r="I3125" t="s">
        <v>26</v>
      </c>
      <c r="J3125" t="s">
        <v>27</v>
      </c>
      <c r="K3125">
        <v>33</v>
      </c>
      <c r="L3125">
        <v>16.3</v>
      </c>
      <c r="M3125" t="s">
        <v>292</v>
      </c>
      <c r="N3125">
        <v>16.3</v>
      </c>
      <c r="P3125" cm="1">
        <f t="array" ref="P3125">IF(Q3125&gt;0,INDEX(Q3125:Q24849,MATCH(TRUE,INDEX(Q3125:Q24849="",,),0)-1),"")</f>
        <v>8</v>
      </c>
      <c r="Q3125">
        <v>4</v>
      </c>
      <c r="R3125">
        <f t="shared" si="51"/>
        <v>0</v>
      </c>
    </row>
    <row r="3126" spans="1:18" x14ac:dyDescent="0.3">
      <c r="A3126" t="s">
        <v>266</v>
      </c>
      <c r="B3126" s="1">
        <v>38266</v>
      </c>
      <c r="C3126" t="s">
        <v>16</v>
      </c>
      <c r="D3126" t="s">
        <v>353</v>
      </c>
      <c r="E3126" t="s">
        <v>354</v>
      </c>
      <c r="G3126" t="s">
        <v>19</v>
      </c>
      <c r="H3126" t="s">
        <v>53</v>
      </c>
      <c r="I3126" t="s">
        <v>26</v>
      </c>
      <c r="J3126" t="s">
        <v>27</v>
      </c>
      <c r="K3126">
        <v>965</v>
      </c>
      <c r="L3126">
        <v>25.15</v>
      </c>
      <c r="M3126" t="s">
        <v>311</v>
      </c>
      <c r="N3126">
        <v>47.75</v>
      </c>
      <c r="P3126" cm="1">
        <f t="array" ref="P3126">IF(Q3126&gt;0,INDEX(Q3126:Q24850,MATCH(TRUE,INDEX(Q3126:Q24850="",,),0)-1),"")</f>
        <v>8</v>
      </c>
      <c r="Q3126">
        <v>5</v>
      </c>
      <c r="R3126">
        <f t="shared" si="51"/>
        <v>0</v>
      </c>
    </row>
    <row r="3127" spans="1:18" x14ac:dyDescent="0.3">
      <c r="A3127" t="s">
        <v>266</v>
      </c>
      <c r="B3127" s="1">
        <v>38266</v>
      </c>
      <c r="C3127" t="s">
        <v>16</v>
      </c>
      <c r="D3127" t="s">
        <v>353</v>
      </c>
      <c r="E3127" t="s">
        <v>354</v>
      </c>
      <c r="G3127" s="6" t="s">
        <v>29</v>
      </c>
      <c r="H3127" t="s">
        <v>64</v>
      </c>
      <c r="I3127" t="s">
        <v>26</v>
      </c>
      <c r="J3127" t="s">
        <v>27</v>
      </c>
      <c r="K3127">
        <v>33</v>
      </c>
      <c r="L3127">
        <v>16.3</v>
      </c>
      <c r="M3127" t="s">
        <v>311</v>
      </c>
      <c r="N3127">
        <v>16.3</v>
      </c>
      <c r="P3127" cm="1">
        <f t="array" ref="P3127">IF(Q3127&gt;0,INDEX(Q3127:Q24851,MATCH(TRUE,INDEX(Q3127:Q24851="",,),0)-1),"")</f>
        <v>8</v>
      </c>
      <c r="Q3127">
        <v>5</v>
      </c>
      <c r="R3127">
        <f t="shared" si="51"/>
        <v>0</v>
      </c>
    </row>
    <row r="3128" spans="1:18" x14ac:dyDescent="0.3">
      <c r="A3128" t="s">
        <v>266</v>
      </c>
      <c r="B3128" s="1">
        <v>38266</v>
      </c>
      <c r="C3128" t="s">
        <v>16</v>
      </c>
      <c r="D3128" t="s">
        <v>353</v>
      </c>
      <c r="E3128" t="s">
        <v>354</v>
      </c>
      <c r="G3128" t="s">
        <v>19</v>
      </c>
      <c r="H3128" t="s">
        <v>53</v>
      </c>
      <c r="I3128" t="s">
        <v>26</v>
      </c>
      <c r="J3128" t="s">
        <v>27</v>
      </c>
      <c r="K3128">
        <v>965</v>
      </c>
      <c r="L3128">
        <v>25.15</v>
      </c>
      <c r="M3128" t="s">
        <v>240</v>
      </c>
      <c r="N3128">
        <v>46</v>
      </c>
      <c r="P3128" cm="1">
        <f t="array" ref="P3128">IF(Q3128&gt;0,INDEX(Q3128:Q24852,MATCH(TRUE,INDEX(Q3128:Q24852="",,),0)-1),"")</f>
        <v>8</v>
      </c>
      <c r="Q3128">
        <v>6</v>
      </c>
      <c r="R3128">
        <f t="shared" si="51"/>
        <v>0</v>
      </c>
    </row>
    <row r="3129" spans="1:18" x14ac:dyDescent="0.3">
      <c r="A3129" t="s">
        <v>266</v>
      </c>
      <c r="B3129" s="1">
        <v>38266</v>
      </c>
      <c r="C3129" t="s">
        <v>16</v>
      </c>
      <c r="D3129" t="s">
        <v>353</v>
      </c>
      <c r="E3129" t="s">
        <v>354</v>
      </c>
      <c r="G3129" s="6" t="s">
        <v>29</v>
      </c>
      <c r="H3129" t="s">
        <v>64</v>
      </c>
      <c r="I3129" t="s">
        <v>26</v>
      </c>
      <c r="J3129" t="s">
        <v>27</v>
      </c>
      <c r="K3129">
        <v>33</v>
      </c>
      <c r="L3129">
        <v>16.3</v>
      </c>
      <c r="M3129" t="s">
        <v>240</v>
      </c>
      <c r="N3129">
        <v>16.3</v>
      </c>
      <c r="P3129" cm="1">
        <f t="array" ref="P3129">IF(Q3129&gt;0,INDEX(Q3129:Q24853,MATCH(TRUE,INDEX(Q3129:Q24853="",,),0)-1),"")</f>
        <v>8</v>
      </c>
      <c r="Q3129">
        <v>6</v>
      </c>
      <c r="R3129">
        <f t="shared" si="51"/>
        <v>0</v>
      </c>
    </row>
    <row r="3130" spans="1:18" x14ac:dyDescent="0.3">
      <c r="A3130" t="s">
        <v>266</v>
      </c>
      <c r="B3130" s="1">
        <v>38266</v>
      </c>
      <c r="C3130" t="s">
        <v>16</v>
      </c>
      <c r="D3130" t="s">
        <v>353</v>
      </c>
      <c r="E3130" t="s">
        <v>354</v>
      </c>
      <c r="G3130" t="s">
        <v>19</v>
      </c>
      <c r="H3130" t="s">
        <v>53</v>
      </c>
      <c r="I3130" t="s">
        <v>26</v>
      </c>
      <c r="J3130" t="s">
        <v>27</v>
      </c>
      <c r="K3130">
        <v>965</v>
      </c>
      <c r="L3130">
        <v>25.15</v>
      </c>
      <c r="M3130" t="s">
        <v>270</v>
      </c>
      <c r="N3130">
        <v>43.59</v>
      </c>
      <c r="P3130" cm="1">
        <f t="array" ref="P3130">IF(Q3130&gt;0,INDEX(Q3130:Q24854,MATCH(TRUE,INDEX(Q3130:Q24854="",,),0)-1),"")</f>
        <v>8</v>
      </c>
      <c r="Q3130">
        <v>7</v>
      </c>
      <c r="R3130">
        <f t="shared" si="51"/>
        <v>0</v>
      </c>
    </row>
    <row r="3131" spans="1:18" x14ac:dyDescent="0.3">
      <c r="A3131" t="s">
        <v>266</v>
      </c>
      <c r="B3131" s="1">
        <v>38266</v>
      </c>
      <c r="C3131" t="s">
        <v>16</v>
      </c>
      <c r="D3131" t="s">
        <v>353</v>
      </c>
      <c r="E3131" t="s">
        <v>354</v>
      </c>
      <c r="G3131" s="6" t="s">
        <v>29</v>
      </c>
      <c r="H3131" t="s">
        <v>64</v>
      </c>
      <c r="I3131" t="s">
        <v>26</v>
      </c>
      <c r="J3131" t="s">
        <v>27</v>
      </c>
      <c r="K3131">
        <v>33</v>
      </c>
      <c r="L3131">
        <v>16.3</v>
      </c>
      <c r="M3131" t="s">
        <v>270</v>
      </c>
      <c r="N3131">
        <v>16.3</v>
      </c>
      <c r="P3131" cm="1">
        <f t="array" ref="P3131">IF(Q3131&gt;0,INDEX(Q3131:Q24855,MATCH(TRUE,INDEX(Q3131:Q24855="",,),0)-1),"")</f>
        <v>8</v>
      </c>
      <c r="Q3131">
        <v>7</v>
      </c>
      <c r="R3131">
        <f t="shared" si="51"/>
        <v>0</v>
      </c>
    </row>
    <row r="3132" spans="1:18" x14ac:dyDescent="0.3">
      <c r="A3132" t="s">
        <v>266</v>
      </c>
      <c r="B3132" s="1">
        <v>38266</v>
      </c>
      <c r="C3132" t="s">
        <v>16</v>
      </c>
      <c r="D3132" t="s">
        <v>353</v>
      </c>
      <c r="E3132" t="s">
        <v>354</v>
      </c>
      <c r="G3132" t="s">
        <v>19</v>
      </c>
      <c r="H3132" t="s">
        <v>53</v>
      </c>
      <c r="I3132" t="s">
        <v>26</v>
      </c>
      <c r="J3132" t="s">
        <v>27</v>
      </c>
      <c r="K3132">
        <v>965</v>
      </c>
      <c r="L3132">
        <v>25.15</v>
      </c>
      <c r="M3132" t="s">
        <v>315</v>
      </c>
      <c r="N3132">
        <v>35.15</v>
      </c>
      <c r="P3132" cm="1">
        <f t="array" ref="P3132">IF(Q3132&gt;0,INDEX(Q3132:Q24856,MATCH(TRUE,INDEX(Q3132:Q24856="",,),0)-1),"")</f>
        <v>8</v>
      </c>
      <c r="Q3132">
        <v>8</v>
      </c>
      <c r="R3132">
        <f t="shared" si="51"/>
        <v>0</v>
      </c>
    </row>
    <row r="3133" spans="1:18" x14ac:dyDescent="0.3">
      <c r="A3133" t="s">
        <v>266</v>
      </c>
      <c r="B3133" s="1">
        <v>38266</v>
      </c>
      <c r="C3133" t="s">
        <v>16</v>
      </c>
      <c r="D3133" t="s">
        <v>353</v>
      </c>
      <c r="E3133" t="s">
        <v>354</v>
      </c>
      <c r="G3133" s="6" t="s">
        <v>29</v>
      </c>
      <c r="H3133" t="s">
        <v>64</v>
      </c>
      <c r="I3133" t="s">
        <v>26</v>
      </c>
      <c r="J3133" t="s">
        <v>27</v>
      </c>
      <c r="K3133">
        <v>33</v>
      </c>
      <c r="L3133">
        <v>16.3</v>
      </c>
      <c r="M3133" t="s">
        <v>315</v>
      </c>
      <c r="N3133">
        <v>16.3</v>
      </c>
      <c r="P3133" cm="1">
        <f t="array" ref="P3133">IF(Q3133&gt;0,INDEX(Q3133:Q24857,MATCH(TRUE,INDEX(Q3133:Q24857="",,),0)-1),"")</f>
        <v>8</v>
      </c>
      <c r="Q3133">
        <v>8</v>
      </c>
      <c r="R3133">
        <f t="shared" si="51"/>
        <v>0</v>
      </c>
    </row>
    <row r="3134" spans="1:18" x14ac:dyDescent="0.3">
      <c r="P3134" t="str" cm="1">
        <f t="array" ref="P3134">IF(Q3134&gt;0,INDEX(Q3134:Q24858,MATCH(TRUE,INDEX(Q3134:Q24858="",,),0)-1),"")</f>
        <v/>
      </c>
      <c r="R3134" t="str">
        <f t="shared" si="51"/>
        <v/>
      </c>
    </row>
    <row r="3135" spans="1:18" x14ac:dyDescent="0.3">
      <c r="A3135" t="s">
        <v>266</v>
      </c>
      <c r="B3135" s="1">
        <v>38371</v>
      </c>
      <c r="C3135" t="s">
        <v>16</v>
      </c>
      <c r="D3135" t="s">
        <v>355</v>
      </c>
      <c r="E3135" t="s">
        <v>356</v>
      </c>
      <c r="G3135" t="s">
        <v>19</v>
      </c>
      <c r="H3135" t="s">
        <v>99</v>
      </c>
      <c r="I3135" t="s">
        <v>26</v>
      </c>
      <c r="J3135" t="s">
        <v>27</v>
      </c>
      <c r="K3135">
        <v>54.3</v>
      </c>
      <c r="L3135">
        <v>9.4</v>
      </c>
      <c r="M3135" t="s">
        <v>273</v>
      </c>
      <c r="N3135">
        <v>22</v>
      </c>
      <c r="O3135" t="s">
        <v>24</v>
      </c>
      <c r="P3135" cm="1">
        <f t="array" ref="P3135">IF(Q3135&gt;0,INDEX(Q3135:Q24859,MATCH(TRUE,INDEX(Q3135:Q24859="",,),0)-1),"")</f>
        <v>4</v>
      </c>
      <c r="Q3135">
        <v>1</v>
      </c>
      <c r="R3135">
        <f t="shared" si="51"/>
        <v>0</v>
      </c>
    </row>
    <row r="3136" spans="1:18" x14ac:dyDescent="0.3">
      <c r="A3136" t="s">
        <v>266</v>
      </c>
      <c r="B3136" s="1">
        <v>38371</v>
      </c>
      <c r="C3136" t="s">
        <v>16</v>
      </c>
      <c r="D3136" t="s">
        <v>355</v>
      </c>
      <c r="E3136" t="s">
        <v>356</v>
      </c>
      <c r="G3136" t="s">
        <v>19</v>
      </c>
      <c r="H3136" t="s">
        <v>53</v>
      </c>
      <c r="I3136" t="s">
        <v>26</v>
      </c>
      <c r="J3136" t="s">
        <v>27</v>
      </c>
      <c r="K3136">
        <v>67.8</v>
      </c>
      <c r="L3136">
        <v>13.52</v>
      </c>
      <c r="M3136" t="s">
        <v>273</v>
      </c>
      <c r="N3136">
        <v>22</v>
      </c>
      <c r="O3136" t="s">
        <v>24</v>
      </c>
      <c r="P3136" cm="1">
        <f t="array" ref="P3136">IF(Q3136&gt;0,INDEX(Q3136:Q24860,MATCH(TRUE,INDEX(Q3136:Q24860="",,),0)-1),"")</f>
        <v>4</v>
      </c>
      <c r="Q3136">
        <v>1</v>
      </c>
      <c r="R3136">
        <f t="shared" si="51"/>
        <v>0</v>
      </c>
    </row>
    <row r="3137" spans="1:18" x14ac:dyDescent="0.3">
      <c r="A3137" t="s">
        <v>266</v>
      </c>
      <c r="B3137" s="1">
        <v>38371</v>
      </c>
      <c r="C3137" t="s">
        <v>16</v>
      </c>
      <c r="D3137" t="s">
        <v>355</v>
      </c>
      <c r="E3137" t="s">
        <v>356</v>
      </c>
      <c r="G3137" t="s">
        <v>19</v>
      </c>
      <c r="H3137" t="s">
        <v>64</v>
      </c>
      <c r="I3137" t="s">
        <v>26</v>
      </c>
      <c r="J3137" t="s">
        <v>27</v>
      </c>
      <c r="K3137">
        <v>10.5</v>
      </c>
      <c r="L3137">
        <v>9.35</v>
      </c>
      <c r="M3137" t="s">
        <v>273</v>
      </c>
      <c r="N3137">
        <v>22</v>
      </c>
      <c r="O3137" t="s">
        <v>24</v>
      </c>
      <c r="P3137" cm="1">
        <f t="array" ref="P3137">IF(Q3137&gt;0,INDEX(Q3137:Q24861,MATCH(TRUE,INDEX(Q3137:Q24861="",,),0)-1),"")</f>
        <v>4</v>
      </c>
      <c r="Q3137">
        <v>1</v>
      </c>
      <c r="R3137">
        <f t="shared" si="51"/>
        <v>0</v>
      </c>
    </row>
    <row r="3138" spans="1:18" x14ac:dyDescent="0.3">
      <c r="A3138" t="s">
        <v>266</v>
      </c>
      <c r="B3138" s="1">
        <v>38371</v>
      </c>
      <c r="C3138" t="s">
        <v>16</v>
      </c>
      <c r="D3138" t="s">
        <v>355</v>
      </c>
      <c r="E3138" t="s">
        <v>356</v>
      </c>
      <c r="G3138" t="s">
        <v>19</v>
      </c>
      <c r="H3138" t="s">
        <v>99</v>
      </c>
      <c r="I3138" t="s">
        <v>26</v>
      </c>
      <c r="J3138" t="s">
        <v>27</v>
      </c>
      <c r="K3138">
        <v>54.3</v>
      </c>
      <c r="L3138">
        <v>9.4</v>
      </c>
      <c r="M3138" t="s">
        <v>271</v>
      </c>
      <c r="N3138">
        <v>20</v>
      </c>
      <c r="P3138" cm="1">
        <f t="array" ref="P3138">IF(Q3138&gt;0,INDEX(Q3138:Q24862,MATCH(TRUE,INDEX(Q3138:Q24862="",,),0)-1),"")</f>
        <v>4</v>
      </c>
      <c r="Q3138">
        <v>2</v>
      </c>
      <c r="R3138">
        <f t="shared" si="51"/>
        <v>0</v>
      </c>
    </row>
    <row r="3139" spans="1:18" x14ac:dyDescent="0.3">
      <c r="A3139" t="s">
        <v>266</v>
      </c>
      <c r="B3139" s="1">
        <v>38371</v>
      </c>
      <c r="C3139" t="s">
        <v>16</v>
      </c>
      <c r="D3139" t="s">
        <v>355</v>
      </c>
      <c r="E3139" t="s">
        <v>356</v>
      </c>
      <c r="G3139" t="s">
        <v>19</v>
      </c>
      <c r="H3139" t="s">
        <v>53</v>
      </c>
      <c r="I3139" t="s">
        <v>26</v>
      </c>
      <c r="J3139" t="s">
        <v>27</v>
      </c>
      <c r="K3139">
        <v>67.8</v>
      </c>
      <c r="L3139">
        <v>13.52</v>
      </c>
      <c r="M3139" t="s">
        <v>271</v>
      </c>
      <c r="N3139">
        <v>20</v>
      </c>
      <c r="P3139" cm="1">
        <f t="array" ref="P3139">IF(Q3139&gt;0,INDEX(Q3139:Q24863,MATCH(TRUE,INDEX(Q3139:Q24863="",,),0)-1),"")</f>
        <v>4</v>
      </c>
      <c r="Q3139">
        <v>2</v>
      </c>
      <c r="R3139">
        <f t="shared" si="51"/>
        <v>0</v>
      </c>
    </row>
    <row r="3140" spans="1:18" x14ac:dyDescent="0.3">
      <c r="A3140" t="s">
        <v>266</v>
      </c>
      <c r="B3140" s="1">
        <v>38371</v>
      </c>
      <c r="C3140" t="s">
        <v>16</v>
      </c>
      <c r="D3140" t="s">
        <v>355</v>
      </c>
      <c r="E3140" t="s">
        <v>356</v>
      </c>
      <c r="G3140" t="s">
        <v>19</v>
      </c>
      <c r="H3140" t="s">
        <v>64</v>
      </c>
      <c r="I3140" t="s">
        <v>26</v>
      </c>
      <c r="J3140" t="s">
        <v>27</v>
      </c>
      <c r="K3140">
        <v>10.5</v>
      </c>
      <c r="L3140">
        <v>9.35</v>
      </c>
      <c r="M3140" t="s">
        <v>271</v>
      </c>
      <c r="N3140">
        <v>20</v>
      </c>
      <c r="P3140" cm="1">
        <f t="array" ref="P3140">IF(Q3140&gt;0,INDEX(Q3140:Q24864,MATCH(TRUE,INDEX(Q3140:Q24864="",,),0)-1),"")</f>
        <v>4</v>
      </c>
      <c r="Q3140">
        <v>2</v>
      </c>
      <c r="R3140">
        <f t="shared" si="51"/>
        <v>0</v>
      </c>
    </row>
    <row r="3141" spans="1:18" x14ac:dyDescent="0.3">
      <c r="A3141" t="s">
        <v>266</v>
      </c>
      <c r="B3141" s="1">
        <v>38371</v>
      </c>
      <c r="C3141" t="s">
        <v>16</v>
      </c>
      <c r="D3141" t="s">
        <v>355</v>
      </c>
      <c r="E3141" t="s">
        <v>356</v>
      </c>
      <c r="G3141" t="s">
        <v>19</v>
      </c>
      <c r="H3141" t="s">
        <v>99</v>
      </c>
      <c r="I3141" t="s">
        <v>26</v>
      </c>
      <c r="J3141" t="s">
        <v>27</v>
      </c>
      <c r="K3141">
        <v>54.3</v>
      </c>
      <c r="L3141">
        <v>9.4</v>
      </c>
      <c r="M3141" t="s">
        <v>357</v>
      </c>
      <c r="N3141">
        <v>12</v>
      </c>
      <c r="P3141" cm="1">
        <f t="array" ref="P3141">IF(Q3141&gt;0,INDEX(Q3141:Q24865,MATCH(TRUE,INDEX(Q3141:Q24865="",,),0)-1),"")</f>
        <v>4</v>
      </c>
      <c r="Q3141">
        <v>3</v>
      </c>
      <c r="R3141">
        <f t="shared" si="51"/>
        <v>0</v>
      </c>
    </row>
    <row r="3142" spans="1:18" x14ac:dyDescent="0.3">
      <c r="A3142" t="s">
        <v>266</v>
      </c>
      <c r="B3142" s="1">
        <v>38371</v>
      </c>
      <c r="C3142" t="s">
        <v>16</v>
      </c>
      <c r="D3142" t="s">
        <v>355</v>
      </c>
      <c r="E3142" t="s">
        <v>356</v>
      </c>
      <c r="G3142" t="s">
        <v>19</v>
      </c>
      <c r="H3142" t="s">
        <v>53</v>
      </c>
      <c r="I3142" t="s">
        <v>26</v>
      </c>
      <c r="J3142" t="s">
        <v>27</v>
      </c>
      <c r="K3142">
        <v>67.8</v>
      </c>
      <c r="L3142">
        <v>13.52</v>
      </c>
      <c r="M3142" t="s">
        <v>357</v>
      </c>
      <c r="N3142">
        <v>15</v>
      </c>
      <c r="P3142" cm="1">
        <f t="array" ref="P3142">IF(Q3142&gt;0,INDEX(Q3142:Q24866,MATCH(TRUE,INDEX(Q3142:Q24866="",,),0)-1),"")</f>
        <v>4</v>
      </c>
      <c r="Q3142">
        <v>3</v>
      </c>
      <c r="R3142">
        <f t="shared" si="51"/>
        <v>0</v>
      </c>
    </row>
    <row r="3143" spans="1:18" x14ac:dyDescent="0.3">
      <c r="A3143" t="s">
        <v>266</v>
      </c>
      <c r="B3143" s="1">
        <v>38371</v>
      </c>
      <c r="C3143" t="s">
        <v>16</v>
      </c>
      <c r="D3143" t="s">
        <v>355</v>
      </c>
      <c r="E3143" t="s">
        <v>356</v>
      </c>
      <c r="G3143" t="s">
        <v>19</v>
      </c>
      <c r="H3143" t="s">
        <v>64</v>
      </c>
      <c r="I3143" t="s">
        <v>26</v>
      </c>
      <c r="J3143" t="s">
        <v>27</v>
      </c>
      <c r="K3143">
        <v>10.5</v>
      </c>
      <c r="L3143">
        <v>9.35</v>
      </c>
      <c r="M3143" t="s">
        <v>357</v>
      </c>
      <c r="N3143">
        <v>12</v>
      </c>
      <c r="P3143" cm="1">
        <f t="array" ref="P3143">IF(Q3143&gt;0,INDEX(Q3143:Q24867,MATCH(TRUE,INDEX(Q3143:Q24867="",,),0)-1),"")</f>
        <v>4</v>
      </c>
      <c r="Q3143">
        <v>3</v>
      </c>
      <c r="R3143">
        <f t="shared" si="51"/>
        <v>0</v>
      </c>
    </row>
    <row r="3144" spans="1:18" x14ac:dyDescent="0.3">
      <c r="A3144" t="s">
        <v>266</v>
      </c>
      <c r="B3144" s="1">
        <v>38371</v>
      </c>
      <c r="C3144" t="s">
        <v>16</v>
      </c>
      <c r="D3144" t="s">
        <v>355</v>
      </c>
      <c r="E3144" t="s">
        <v>356</v>
      </c>
      <c r="G3144" t="s">
        <v>19</v>
      </c>
      <c r="H3144" t="s">
        <v>99</v>
      </c>
      <c r="I3144" t="s">
        <v>26</v>
      </c>
      <c r="J3144" t="s">
        <v>27</v>
      </c>
      <c r="K3144">
        <v>54.3</v>
      </c>
      <c r="L3144">
        <v>9.4</v>
      </c>
      <c r="M3144" t="s">
        <v>286</v>
      </c>
      <c r="N3144">
        <v>9.41</v>
      </c>
      <c r="P3144" cm="1">
        <f t="array" ref="P3144">IF(Q3144&gt;0,INDEX(Q3144:Q24868,MATCH(TRUE,INDEX(Q3144:Q24868="",,),0)-1),"")</f>
        <v>4</v>
      </c>
      <c r="Q3144">
        <v>4</v>
      </c>
      <c r="R3144">
        <f t="shared" si="51"/>
        <v>0</v>
      </c>
    </row>
    <row r="3145" spans="1:18" x14ac:dyDescent="0.3">
      <c r="A3145" t="s">
        <v>266</v>
      </c>
      <c r="B3145" s="1">
        <v>38371</v>
      </c>
      <c r="C3145" t="s">
        <v>16</v>
      </c>
      <c r="D3145" t="s">
        <v>355</v>
      </c>
      <c r="E3145" t="s">
        <v>356</v>
      </c>
      <c r="G3145" t="s">
        <v>19</v>
      </c>
      <c r="H3145" t="s">
        <v>53</v>
      </c>
      <c r="I3145" t="s">
        <v>26</v>
      </c>
      <c r="J3145" t="s">
        <v>27</v>
      </c>
      <c r="K3145">
        <v>67.8</v>
      </c>
      <c r="L3145">
        <v>13.52</v>
      </c>
      <c r="M3145" t="s">
        <v>286</v>
      </c>
      <c r="N3145">
        <v>13.52</v>
      </c>
      <c r="P3145" cm="1">
        <f t="array" ref="P3145">IF(Q3145&gt;0,INDEX(Q3145:Q24869,MATCH(TRUE,INDEX(Q3145:Q24869="",,),0)-1),"")</f>
        <v>4</v>
      </c>
      <c r="Q3145">
        <v>4</v>
      </c>
      <c r="R3145">
        <f t="shared" si="51"/>
        <v>0</v>
      </c>
    </row>
    <row r="3146" spans="1:18" x14ac:dyDescent="0.3">
      <c r="A3146" t="s">
        <v>266</v>
      </c>
      <c r="B3146" s="1">
        <v>38371</v>
      </c>
      <c r="C3146" t="s">
        <v>16</v>
      </c>
      <c r="D3146" t="s">
        <v>355</v>
      </c>
      <c r="E3146" t="s">
        <v>356</v>
      </c>
      <c r="G3146" t="s">
        <v>19</v>
      </c>
      <c r="H3146" t="s">
        <v>64</v>
      </c>
      <c r="I3146" t="s">
        <v>26</v>
      </c>
      <c r="J3146" t="s">
        <v>27</v>
      </c>
      <c r="K3146">
        <v>10.5</v>
      </c>
      <c r="L3146">
        <v>9.35</v>
      </c>
      <c r="M3146" t="s">
        <v>286</v>
      </c>
      <c r="N3146">
        <v>9.36</v>
      </c>
      <c r="P3146" cm="1">
        <f t="array" ref="P3146">IF(Q3146&gt;0,INDEX(Q3146:Q24870,MATCH(TRUE,INDEX(Q3146:Q24870="",,),0)-1),"")</f>
        <v>4</v>
      </c>
      <c r="Q3146">
        <v>4</v>
      </c>
      <c r="R3146">
        <f t="shared" si="51"/>
        <v>0</v>
      </c>
    </row>
    <row r="3147" spans="1:18" x14ac:dyDescent="0.3">
      <c r="P3147" t="str" cm="1">
        <f t="array" ref="P3147">IF(Q3147&gt;0,INDEX(Q3147:Q24871,MATCH(TRUE,INDEX(Q3147:Q24871="",,),0)-1),"")</f>
        <v/>
      </c>
      <c r="R3147" t="str">
        <f t="shared" si="51"/>
        <v/>
      </c>
    </row>
    <row r="3148" spans="1:18" x14ac:dyDescent="0.3">
      <c r="A3148" t="s">
        <v>266</v>
      </c>
      <c r="B3148" s="1">
        <v>38371</v>
      </c>
      <c r="C3148" t="s">
        <v>16</v>
      </c>
      <c r="D3148" t="s">
        <v>358</v>
      </c>
      <c r="E3148" t="s">
        <v>359</v>
      </c>
      <c r="G3148" t="s">
        <v>19</v>
      </c>
      <c r="H3148" t="s">
        <v>194</v>
      </c>
      <c r="I3148" t="s">
        <v>21</v>
      </c>
      <c r="J3148" t="s">
        <v>22</v>
      </c>
      <c r="K3148">
        <v>58</v>
      </c>
      <c r="L3148">
        <v>418</v>
      </c>
      <c r="M3148" t="s">
        <v>272</v>
      </c>
      <c r="N3148">
        <v>3344.62</v>
      </c>
      <c r="O3148" t="s">
        <v>24</v>
      </c>
      <c r="P3148" cm="1">
        <f t="array" ref="P3148">IF(Q3148&gt;0,INDEX(Q3148:Q24872,MATCH(TRUE,INDEX(Q3148:Q24872="",,),0)-1),"")</f>
        <v>5</v>
      </c>
      <c r="Q3148">
        <v>1</v>
      </c>
      <c r="R3148">
        <f t="shared" si="51"/>
        <v>0</v>
      </c>
    </row>
    <row r="3149" spans="1:18" x14ac:dyDescent="0.3">
      <c r="A3149" t="s">
        <v>266</v>
      </c>
      <c r="B3149" s="1">
        <v>38371</v>
      </c>
      <c r="C3149" t="s">
        <v>16</v>
      </c>
      <c r="D3149" t="s">
        <v>358</v>
      </c>
      <c r="E3149" t="s">
        <v>359</v>
      </c>
      <c r="G3149" t="s">
        <v>19</v>
      </c>
      <c r="H3149" t="s">
        <v>206</v>
      </c>
      <c r="I3149" t="s">
        <v>21</v>
      </c>
      <c r="J3149" t="s">
        <v>22</v>
      </c>
      <c r="K3149">
        <v>174.7</v>
      </c>
      <c r="L3149">
        <v>160</v>
      </c>
      <c r="M3149" t="s">
        <v>272</v>
      </c>
      <c r="N3149">
        <v>160</v>
      </c>
      <c r="O3149" t="s">
        <v>24</v>
      </c>
      <c r="P3149" cm="1">
        <f t="array" ref="P3149">IF(Q3149&gt;0,INDEX(Q3149:Q24873,MATCH(TRUE,INDEX(Q3149:Q24873="",,),0)-1),"")</f>
        <v>5</v>
      </c>
      <c r="Q3149">
        <v>1</v>
      </c>
      <c r="R3149">
        <f t="shared" si="51"/>
        <v>0</v>
      </c>
    </row>
    <row r="3150" spans="1:18" x14ac:dyDescent="0.3">
      <c r="A3150" t="s">
        <v>266</v>
      </c>
      <c r="B3150" s="1">
        <v>38371</v>
      </c>
      <c r="C3150" t="s">
        <v>16</v>
      </c>
      <c r="D3150" t="s">
        <v>358</v>
      </c>
      <c r="E3150" t="s">
        <v>359</v>
      </c>
      <c r="G3150" t="s">
        <v>19</v>
      </c>
      <c r="H3150" t="s">
        <v>53</v>
      </c>
      <c r="I3150" t="s">
        <v>26</v>
      </c>
      <c r="J3150" t="s">
        <v>27</v>
      </c>
      <c r="K3150">
        <v>433</v>
      </c>
      <c r="L3150">
        <v>29.85</v>
      </c>
      <c r="M3150" t="s">
        <v>272</v>
      </c>
      <c r="N3150">
        <v>29.85</v>
      </c>
      <c r="O3150" t="s">
        <v>24</v>
      </c>
      <c r="P3150" cm="1">
        <f t="array" ref="P3150">IF(Q3150&gt;0,INDEX(Q3150:Q24874,MATCH(TRUE,INDEX(Q3150:Q24874="",,),0)-1),"")</f>
        <v>5</v>
      </c>
      <c r="Q3150">
        <v>1</v>
      </c>
      <c r="R3150">
        <f t="shared" si="51"/>
        <v>0</v>
      </c>
    </row>
    <row r="3151" spans="1:18" x14ac:dyDescent="0.3">
      <c r="A3151" t="s">
        <v>266</v>
      </c>
      <c r="B3151" s="1">
        <v>38371</v>
      </c>
      <c r="C3151" t="s">
        <v>16</v>
      </c>
      <c r="D3151" t="s">
        <v>358</v>
      </c>
      <c r="E3151" t="s">
        <v>359</v>
      </c>
      <c r="G3151" t="s">
        <v>19</v>
      </c>
      <c r="H3151" t="s">
        <v>64</v>
      </c>
      <c r="I3151" t="s">
        <v>26</v>
      </c>
      <c r="J3151" t="s">
        <v>27</v>
      </c>
      <c r="K3151">
        <v>3080</v>
      </c>
      <c r="L3151">
        <v>20</v>
      </c>
      <c r="M3151" t="s">
        <v>272</v>
      </c>
      <c r="N3151">
        <v>20</v>
      </c>
      <c r="O3151" t="s">
        <v>24</v>
      </c>
      <c r="P3151" cm="1">
        <f t="array" ref="P3151">IF(Q3151&gt;0,INDEX(Q3151:Q24875,MATCH(TRUE,INDEX(Q3151:Q24875="",,),0)-1),"")</f>
        <v>5</v>
      </c>
      <c r="Q3151">
        <v>1</v>
      </c>
      <c r="R3151">
        <f t="shared" si="51"/>
        <v>0</v>
      </c>
    </row>
    <row r="3152" spans="1:18" x14ac:dyDescent="0.3">
      <c r="A3152" t="s">
        <v>266</v>
      </c>
      <c r="B3152" s="1">
        <v>38371</v>
      </c>
      <c r="C3152" t="s">
        <v>16</v>
      </c>
      <c r="D3152" t="s">
        <v>358</v>
      </c>
      <c r="E3152" t="s">
        <v>359</v>
      </c>
      <c r="G3152" s="6" t="s">
        <v>29</v>
      </c>
      <c r="H3152" t="s">
        <v>30</v>
      </c>
      <c r="I3152" t="s">
        <v>21</v>
      </c>
      <c r="J3152" t="s">
        <v>22</v>
      </c>
      <c r="K3152">
        <v>18.899999999999999</v>
      </c>
      <c r="L3152">
        <v>220</v>
      </c>
      <c r="M3152" t="s">
        <v>272</v>
      </c>
      <c r="N3152">
        <v>220</v>
      </c>
      <c r="O3152" t="s">
        <v>24</v>
      </c>
      <c r="P3152" cm="1">
        <f t="array" ref="P3152">IF(Q3152&gt;0,INDEX(Q3152:Q24876,MATCH(TRUE,INDEX(Q3152:Q24876="",,),0)-1),"")</f>
        <v>5</v>
      </c>
      <c r="Q3152">
        <v>1</v>
      </c>
      <c r="R3152">
        <f t="shared" si="51"/>
        <v>0</v>
      </c>
    </row>
    <row r="3153" spans="1:18" x14ac:dyDescent="0.3">
      <c r="A3153" t="s">
        <v>266</v>
      </c>
      <c r="B3153" s="1">
        <v>38371</v>
      </c>
      <c r="C3153" t="s">
        <v>16</v>
      </c>
      <c r="D3153" t="s">
        <v>358</v>
      </c>
      <c r="E3153" t="s">
        <v>359</v>
      </c>
      <c r="G3153" s="6" t="s">
        <v>29</v>
      </c>
      <c r="H3153" t="s">
        <v>69</v>
      </c>
      <c r="I3153" t="s">
        <v>21</v>
      </c>
      <c r="J3153" t="s">
        <v>22</v>
      </c>
      <c r="K3153">
        <v>0.7</v>
      </c>
      <c r="L3153">
        <v>80</v>
      </c>
      <c r="M3153" t="s">
        <v>272</v>
      </c>
      <c r="N3153">
        <v>80</v>
      </c>
      <c r="O3153" t="s">
        <v>24</v>
      </c>
      <c r="P3153" cm="1">
        <f t="array" ref="P3153">IF(Q3153&gt;0,INDEX(Q3153:Q24877,MATCH(TRUE,INDEX(Q3153:Q24877="",,),0)-1),"")</f>
        <v>5</v>
      </c>
      <c r="Q3153">
        <v>1</v>
      </c>
      <c r="R3153">
        <f t="shared" si="51"/>
        <v>0</v>
      </c>
    </row>
    <row r="3154" spans="1:18" x14ac:dyDescent="0.3">
      <c r="A3154" t="s">
        <v>266</v>
      </c>
      <c r="B3154" s="1">
        <v>38371</v>
      </c>
      <c r="C3154" t="s">
        <v>16</v>
      </c>
      <c r="D3154" t="s">
        <v>358</v>
      </c>
      <c r="E3154" t="s">
        <v>359</v>
      </c>
      <c r="G3154" s="6" t="s">
        <v>29</v>
      </c>
      <c r="H3154" t="s">
        <v>64</v>
      </c>
      <c r="I3154" t="s">
        <v>21</v>
      </c>
      <c r="J3154" t="s">
        <v>22</v>
      </c>
      <c r="K3154">
        <v>12.9</v>
      </c>
      <c r="L3154">
        <v>160</v>
      </c>
      <c r="M3154" t="s">
        <v>272</v>
      </c>
      <c r="N3154">
        <v>160</v>
      </c>
      <c r="O3154" t="s">
        <v>24</v>
      </c>
      <c r="P3154" cm="1">
        <f t="array" ref="P3154">IF(Q3154&gt;0,INDEX(Q3154:Q24878,MATCH(TRUE,INDEX(Q3154:Q24878="",,),0)-1),"")</f>
        <v>5</v>
      </c>
      <c r="Q3154">
        <v>1</v>
      </c>
      <c r="R3154">
        <f t="shared" si="51"/>
        <v>0</v>
      </c>
    </row>
    <row r="3155" spans="1:18" x14ac:dyDescent="0.3">
      <c r="A3155" t="s">
        <v>266</v>
      </c>
      <c r="B3155" s="1">
        <v>38371</v>
      </c>
      <c r="C3155" t="s">
        <v>16</v>
      </c>
      <c r="D3155" t="s">
        <v>358</v>
      </c>
      <c r="E3155" t="s">
        <v>359</v>
      </c>
      <c r="G3155" s="6" t="s">
        <v>29</v>
      </c>
      <c r="H3155" t="s">
        <v>206</v>
      </c>
      <c r="I3155" t="s">
        <v>26</v>
      </c>
      <c r="J3155" t="s">
        <v>27</v>
      </c>
      <c r="K3155">
        <v>754</v>
      </c>
      <c r="L3155">
        <v>7.05</v>
      </c>
      <c r="M3155" t="s">
        <v>272</v>
      </c>
      <c r="N3155">
        <v>7.05</v>
      </c>
      <c r="O3155" t="s">
        <v>24</v>
      </c>
      <c r="P3155" cm="1">
        <f t="array" ref="P3155">IF(Q3155&gt;0,INDEX(Q3155:Q24879,MATCH(TRUE,INDEX(Q3155:Q24879="",,),0)-1),"")</f>
        <v>5</v>
      </c>
      <c r="Q3155">
        <v>1</v>
      </c>
      <c r="R3155">
        <f t="shared" si="51"/>
        <v>0</v>
      </c>
    </row>
    <row r="3156" spans="1:18" x14ac:dyDescent="0.3">
      <c r="A3156" t="s">
        <v>266</v>
      </c>
      <c r="B3156" s="1">
        <v>38371</v>
      </c>
      <c r="C3156" t="s">
        <v>16</v>
      </c>
      <c r="D3156" t="s">
        <v>358</v>
      </c>
      <c r="E3156" t="s">
        <v>359</v>
      </c>
      <c r="G3156" s="6" t="s">
        <v>29</v>
      </c>
      <c r="H3156" t="s">
        <v>70</v>
      </c>
      <c r="I3156" t="s">
        <v>26</v>
      </c>
      <c r="J3156" t="s">
        <v>27</v>
      </c>
      <c r="K3156">
        <v>25</v>
      </c>
      <c r="L3156">
        <v>27.1</v>
      </c>
      <c r="M3156" t="s">
        <v>272</v>
      </c>
      <c r="N3156">
        <v>27.1</v>
      </c>
      <c r="O3156" t="s">
        <v>24</v>
      </c>
      <c r="P3156" cm="1">
        <f t="array" ref="P3156">IF(Q3156&gt;0,INDEX(Q3156:Q24880,MATCH(TRUE,INDEX(Q3156:Q24880="",,),0)-1),"")</f>
        <v>5</v>
      </c>
      <c r="Q3156">
        <v>1</v>
      </c>
      <c r="R3156">
        <f t="shared" si="51"/>
        <v>0</v>
      </c>
    </row>
    <row r="3157" spans="1:18" x14ac:dyDescent="0.3">
      <c r="A3157" t="s">
        <v>266</v>
      </c>
      <c r="B3157" s="1">
        <v>38371</v>
      </c>
      <c r="C3157" t="s">
        <v>16</v>
      </c>
      <c r="D3157" t="s">
        <v>358</v>
      </c>
      <c r="E3157" t="s">
        <v>359</v>
      </c>
      <c r="G3157" t="s">
        <v>19</v>
      </c>
      <c r="H3157" t="s">
        <v>194</v>
      </c>
      <c r="I3157" t="s">
        <v>21</v>
      </c>
      <c r="J3157" t="s">
        <v>22</v>
      </c>
      <c r="K3157">
        <v>58</v>
      </c>
      <c r="L3157">
        <v>418</v>
      </c>
      <c r="M3157" t="s">
        <v>286</v>
      </c>
      <c r="N3157">
        <v>500</v>
      </c>
      <c r="P3157" cm="1">
        <f t="array" ref="P3157">IF(Q3157&gt;0,INDEX(Q3157:Q24881,MATCH(TRUE,INDEX(Q3157:Q24881="",,),0)-1),"")</f>
        <v>5</v>
      </c>
      <c r="Q3157">
        <v>2</v>
      </c>
      <c r="R3157">
        <f t="shared" si="51"/>
        <v>0</v>
      </c>
    </row>
    <row r="3158" spans="1:18" x14ac:dyDescent="0.3">
      <c r="A3158" t="s">
        <v>266</v>
      </c>
      <c r="B3158" s="1">
        <v>38371</v>
      </c>
      <c r="C3158" t="s">
        <v>16</v>
      </c>
      <c r="D3158" t="s">
        <v>358</v>
      </c>
      <c r="E3158" t="s">
        <v>359</v>
      </c>
      <c r="G3158" t="s">
        <v>19</v>
      </c>
      <c r="H3158" t="s">
        <v>206</v>
      </c>
      <c r="I3158" t="s">
        <v>21</v>
      </c>
      <c r="J3158" t="s">
        <v>22</v>
      </c>
      <c r="K3158">
        <v>174.7</v>
      </c>
      <c r="L3158">
        <v>160</v>
      </c>
      <c r="M3158" t="s">
        <v>286</v>
      </c>
      <c r="N3158">
        <v>210</v>
      </c>
      <c r="P3158" cm="1">
        <f t="array" ref="P3158">IF(Q3158&gt;0,INDEX(Q3158:Q24882,MATCH(TRUE,INDEX(Q3158:Q24882="",,),0)-1),"")</f>
        <v>5</v>
      </c>
      <c r="Q3158">
        <v>2</v>
      </c>
      <c r="R3158">
        <f t="shared" si="51"/>
        <v>0</v>
      </c>
    </row>
    <row r="3159" spans="1:18" x14ac:dyDescent="0.3">
      <c r="A3159" t="s">
        <v>266</v>
      </c>
      <c r="B3159" s="1">
        <v>38371</v>
      </c>
      <c r="C3159" t="s">
        <v>16</v>
      </c>
      <c r="D3159" t="s">
        <v>358</v>
      </c>
      <c r="E3159" t="s">
        <v>359</v>
      </c>
      <c r="G3159" t="s">
        <v>19</v>
      </c>
      <c r="H3159" t="s">
        <v>53</v>
      </c>
      <c r="I3159" t="s">
        <v>26</v>
      </c>
      <c r="J3159" t="s">
        <v>27</v>
      </c>
      <c r="K3159">
        <v>433</v>
      </c>
      <c r="L3159">
        <v>29.85</v>
      </c>
      <c r="M3159" t="s">
        <v>286</v>
      </c>
      <c r="N3159">
        <v>41</v>
      </c>
      <c r="P3159" cm="1">
        <f t="array" ref="P3159">IF(Q3159&gt;0,INDEX(Q3159:Q24883,MATCH(TRUE,INDEX(Q3159:Q24883="",,),0)-1),"")</f>
        <v>5</v>
      </c>
      <c r="Q3159">
        <v>2</v>
      </c>
      <c r="R3159">
        <f t="shared" si="51"/>
        <v>0</v>
      </c>
    </row>
    <row r="3160" spans="1:18" x14ac:dyDescent="0.3">
      <c r="A3160" t="s">
        <v>266</v>
      </c>
      <c r="B3160" s="1">
        <v>38371</v>
      </c>
      <c r="C3160" t="s">
        <v>16</v>
      </c>
      <c r="D3160" t="s">
        <v>358</v>
      </c>
      <c r="E3160" t="s">
        <v>359</v>
      </c>
      <c r="G3160" t="s">
        <v>19</v>
      </c>
      <c r="H3160" t="s">
        <v>64</v>
      </c>
      <c r="I3160" t="s">
        <v>26</v>
      </c>
      <c r="J3160" t="s">
        <v>27</v>
      </c>
      <c r="K3160">
        <v>3080</v>
      </c>
      <c r="L3160">
        <v>20</v>
      </c>
      <c r="M3160" t="s">
        <v>286</v>
      </c>
      <c r="N3160">
        <v>41</v>
      </c>
      <c r="P3160" cm="1">
        <f t="array" ref="P3160">IF(Q3160&gt;0,INDEX(Q3160:Q24884,MATCH(TRUE,INDEX(Q3160:Q24884="",,),0)-1),"")</f>
        <v>5</v>
      </c>
      <c r="Q3160">
        <v>2</v>
      </c>
      <c r="R3160">
        <f t="shared" si="51"/>
        <v>0</v>
      </c>
    </row>
    <row r="3161" spans="1:18" x14ac:dyDescent="0.3">
      <c r="A3161" t="s">
        <v>266</v>
      </c>
      <c r="B3161" s="1">
        <v>38371</v>
      </c>
      <c r="C3161" t="s">
        <v>16</v>
      </c>
      <c r="D3161" t="s">
        <v>358</v>
      </c>
      <c r="E3161" t="s">
        <v>359</v>
      </c>
      <c r="G3161" s="6" t="s">
        <v>29</v>
      </c>
      <c r="H3161" t="s">
        <v>30</v>
      </c>
      <c r="I3161" t="s">
        <v>21</v>
      </c>
      <c r="J3161" t="s">
        <v>22</v>
      </c>
      <c r="K3161">
        <v>18.899999999999999</v>
      </c>
      <c r="L3161">
        <v>220</v>
      </c>
      <c r="M3161" t="s">
        <v>286</v>
      </c>
      <c r="N3161">
        <v>220</v>
      </c>
      <c r="P3161" cm="1">
        <f t="array" ref="P3161">IF(Q3161&gt;0,INDEX(Q3161:Q24885,MATCH(TRUE,INDEX(Q3161:Q24885="",,),0)-1),"")</f>
        <v>5</v>
      </c>
      <c r="Q3161">
        <v>2</v>
      </c>
      <c r="R3161">
        <f t="shared" si="51"/>
        <v>0</v>
      </c>
    </row>
    <row r="3162" spans="1:18" x14ac:dyDescent="0.3">
      <c r="A3162" t="s">
        <v>266</v>
      </c>
      <c r="B3162" s="1">
        <v>38371</v>
      </c>
      <c r="C3162" t="s">
        <v>16</v>
      </c>
      <c r="D3162" t="s">
        <v>358</v>
      </c>
      <c r="E3162" t="s">
        <v>359</v>
      </c>
      <c r="G3162" s="6" t="s">
        <v>29</v>
      </c>
      <c r="H3162" t="s">
        <v>69</v>
      </c>
      <c r="I3162" t="s">
        <v>21</v>
      </c>
      <c r="J3162" t="s">
        <v>22</v>
      </c>
      <c r="K3162">
        <v>0.7</v>
      </c>
      <c r="L3162">
        <v>80</v>
      </c>
      <c r="M3162" t="s">
        <v>286</v>
      </c>
      <c r="N3162">
        <v>80</v>
      </c>
      <c r="P3162" cm="1">
        <f t="array" ref="P3162">IF(Q3162&gt;0,INDEX(Q3162:Q24886,MATCH(TRUE,INDEX(Q3162:Q24886="",,),0)-1),"")</f>
        <v>5</v>
      </c>
      <c r="Q3162">
        <v>2</v>
      </c>
      <c r="R3162">
        <f t="shared" si="51"/>
        <v>0</v>
      </c>
    </row>
    <row r="3163" spans="1:18" x14ac:dyDescent="0.3">
      <c r="A3163" t="s">
        <v>266</v>
      </c>
      <c r="B3163" s="1">
        <v>38371</v>
      </c>
      <c r="C3163" t="s">
        <v>16</v>
      </c>
      <c r="D3163" t="s">
        <v>358</v>
      </c>
      <c r="E3163" t="s">
        <v>359</v>
      </c>
      <c r="G3163" s="6" t="s">
        <v>29</v>
      </c>
      <c r="H3163" t="s">
        <v>64</v>
      </c>
      <c r="I3163" t="s">
        <v>21</v>
      </c>
      <c r="J3163" t="s">
        <v>22</v>
      </c>
      <c r="K3163">
        <v>12.9</v>
      </c>
      <c r="L3163">
        <v>160</v>
      </c>
      <c r="M3163" t="s">
        <v>286</v>
      </c>
      <c r="N3163">
        <v>160</v>
      </c>
      <c r="P3163" cm="1">
        <f t="array" ref="P3163">IF(Q3163&gt;0,INDEX(Q3163:Q24887,MATCH(TRUE,INDEX(Q3163:Q24887="",,),0)-1),"")</f>
        <v>5</v>
      </c>
      <c r="Q3163">
        <v>2</v>
      </c>
      <c r="R3163">
        <f t="shared" si="51"/>
        <v>0</v>
      </c>
    </row>
    <row r="3164" spans="1:18" x14ac:dyDescent="0.3">
      <c r="A3164" t="s">
        <v>266</v>
      </c>
      <c r="B3164" s="1">
        <v>38371</v>
      </c>
      <c r="C3164" t="s">
        <v>16</v>
      </c>
      <c r="D3164" t="s">
        <v>358</v>
      </c>
      <c r="E3164" t="s">
        <v>359</v>
      </c>
      <c r="G3164" s="6" t="s">
        <v>29</v>
      </c>
      <c r="H3164" t="s">
        <v>206</v>
      </c>
      <c r="I3164" t="s">
        <v>26</v>
      </c>
      <c r="J3164" t="s">
        <v>27</v>
      </c>
      <c r="K3164">
        <v>754</v>
      </c>
      <c r="L3164">
        <v>7.05</v>
      </c>
      <c r="M3164" t="s">
        <v>286</v>
      </c>
      <c r="N3164">
        <v>7.05</v>
      </c>
      <c r="P3164" cm="1">
        <f t="array" ref="P3164">IF(Q3164&gt;0,INDEX(Q3164:Q24888,MATCH(TRUE,INDEX(Q3164:Q24888="",,),0)-1),"")</f>
        <v>5</v>
      </c>
      <c r="Q3164">
        <v>2</v>
      </c>
      <c r="R3164">
        <f t="shared" si="51"/>
        <v>0</v>
      </c>
    </row>
    <row r="3165" spans="1:18" x14ac:dyDescent="0.3">
      <c r="A3165" t="s">
        <v>266</v>
      </c>
      <c r="B3165" s="1">
        <v>38371</v>
      </c>
      <c r="C3165" t="s">
        <v>16</v>
      </c>
      <c r="D3165" t="s">
        <v>358</v>
      </c>
      <c r="E3165" t="s">
        <v>359</v>
      </c>
      <c r="G3165" s="6" t="s">
        <v>29</v>
      </c>
      <c r="H3165" t="s">
        <v>70</v>
      </c>
      <c r="I3165" t="s">
        <v>26</v>
      </c>
      <c r="J3165" t="s">
        <v>27</v>
      </c>
      <c r="K3165">
        <v>25</v>
      </c>
      <c r="L3165">
        <v>27.1</v>
      </c>
      <c r="M3165" t="s">
        <v>286</v>
      </c>
      <c r="N3165">
        <v>27.1</v>
      </c>
      <c r="P3165" cm="1">
        <f t="array" ref="P3165">IF(Q3165&gt;0,INDEX(Q3165:Q24889,MATCH(TRUE,INDEX(Q3165:Q24889="",,),0)-1),"")</f>
        <v>5</v>
      </c>
      <c r="Q3165">
        <v>2</v>
      </c>
      <c r="R3165">
        <f t="shared" si="51"/>
        <v>0</v>
      </c>
    </row>
    <row r="3166" spans="1:18" x14ac:dyDescent="0.3">
      <c r="A3166" t="s">
        <v>266</v>
      </c>
      <c r="B3166" s="1">
        <v>38371</v>
      </c>
      <c r="C3166" t="s">
        <v>16</v>
      </c>
      <c r="D3166" t="s">
        <v>358</v>
      </c>
      <c r="E3166" t="s">
        <v>359</v>
      </c>
      <c r="G3166" t="s">
        <v>19</v>
      </c>
      <c r="H3166" t="s">
        <v>194</v>
      </c>
      <c r="I3166" t="s">
        <v>21</v>
      </c>
      <c r="J3166" t="s">
        <v>22</v>
      </c>
      <c r="K3166">
        <v>58</v>
      </c>
      <c r="L3166">
        <v>418</v>
      </c>
      <c r="M3166" t="s">
        <v>221</v>
      </c>
      <c r="N3166">
        <v>1150</v>
      </c>
      <c r="P3166" cm="1">
        <f t="array" ref="P3166">IF(Q3166&gt;0,INDEX(Q3166:Q24890,MATCH(TRUE,INDEX(Q3166:Q24890="",,),0)-1),"")</f>
        <v>5</v>
      </c>
      <c r="Q3166">
        <v>3</v>
      </c>
      <c r="R3166">
        <f t="shared" si="51"/>
        <v>0</v>
      </c>
    </row>
    <row r="3167" spans="1:18" x14ac:dyDescent="0.3">
      <c r="A3167" t="s">
        <v>266</v>
      </c>
      <c r="B3167" s="1">
        <v>38371</v>
      </c>
      <c r="C3167" t="s">
        <v>16</v>
      </c>
      <c r="D3167" t="s">
        <v>358</v>
      </c>
      <c r="E3167" t="s">
        <v>359</v>
      </c>
      <c r="G3167" t="s">
        <v>19</v>
      </c>
      <c r="H3167" t="s">
        <v>206</v>
      </c>
      <c r="I3167" t="s">
        <v>21</v>
      </c>
      <c r="J3167" t="s">
        <v>22</v>
      </c>
      <c r="K3167">
        <v>174.7</v>
      </c>
      <c r="L3167">
        <v>160</v>
      </c>
      <c r="M3167" t="s">
        <v>221</v>
      </c>
      <c r="N3167">
        <v>175</v>
      </c>
      <c r="P3167" cm="1">
        <f t="array" ref="P3167">IF(Q3167&gt;0,INDEX(Q3167:Q24891,MATCH(TRUE,INDEX(Q3167:Q24891="",,),0)-1),"")</f>
        <v>5</v>
      </c>
      <c r="Q3167">
        <v>3</v>
      </c>
      <c r="R3167">
        <f t="shared" si="51"/>
        <v>0</v>
      </c>
    </row>
    <row r="3168" spans="1:18" x14ac:dyDescent="0.3">
      <c r="A3168" t="s">
        <v>266</v>
      </c>
      <c r="B3168" s="1">
        <v>38371</v>
      </c>
      <c r="C3168" t="s">
        <v>16</v>
      </c>
      <c r="D3168" t="s">
        <v>358</v>
      </c>
      <c r="E3168" t="s">
        <v>359</v>
      </c>
      <c r="G3168" t="s">
        <v>19</v>
      </c>
      <c r="H3168" t="s">
        <v>53</v>
      </c>
      <c r="I3168" t="s">
        <v>26</v>
      </c>
      <c r="J3168" t="s">
        <v>27</v>
      </c>
      <c r="K3168">
        <v>433</v>
      </c>
      <c r="L3168">
        <v>29.85</v>
      </c>
      <c r="M3168" t="s">
        <v>221</v>
      </c>
      <c r="N3168">
        <v>35</v>
      </c>
      <c r="P3168" cm="1">
        <f t="array" ref="P3168">IF(Q3168&gt;0,INDEX(Q3168:Q24892,MATCH(TRUE,INDEX(Q3168:Q24892="",,),0)-1),"")</f>
        <v>5</v>
      </c>
      <c r="Q3168">
        <v>3</v>
      </c>
      <c r="R3168">
        <f t="shared" si="51"/>
        <v>0</v>
      </c>
    </row>
    <row r="3169" spans="1:18" x14ac:dyDescent="0.3">
      <c r="A3169" t="s">
        <v>266</v>
      </c>
      <c r="B3169" s="1">
        <v>38371</v>
      </c>
      <c r="C3169" t="s">
        <v>16</v>
      </c>
      <c r="D3169" t="s">
        <v>358</v>
      </c>
      <c r="E3169" t="s">
        <v>359</v>
      </c>
      <c r="G3169" t="s">
        <v>19</v>
      </c>
      <c r="H3169" t="s">
        <v>64</v>
      </c>
      <c r="I3169" t="s">
        <v>26</v>
      </c>
      <c r="J3169" t="s">
        <v>27</v>
      </c>
      <c r="K3169">
        <v>3080</v>
      </c>
      <c r="L3169">
        <v>20</v>
      </c>
      <c r="M3169" t="s">
        <v>221</v>
      </c>
      <c r="N3169">
        <v>31.11</v>
      </c>
      <c r="P3169" cm="1">
        <f t="array" ref="P3169">IF(Q3169&gt;0,INDEX(Q3169:Q24893,MATCH(TRUE,INDEX(Q3169:Q24893="",,),0)-1),"")</f>
        <v>5</v>
      </c>
      <c r="Q3169">
        <v>3</v>
      </c>
      <c r="R3169">
        <f t="shared" si="51"/>
        <v>0</v>
      </c>
    </row>
    <row r="3170" spans="1:18" x14ac:dyDescent="0.3">
      <c r="A3170" t="s">
        <v>266</v>
      </c>
      <c r="B3170" s="1">
        <v>38371</v>
      </c>
      <c r="C3170" t="s">
        <v>16</v>
      </c>
      <c r="D3170" t="s">
        <v>358</v>
      </c>
      <c r="E3170" t="s">
        <v>359</v>
      </c>
      <c r="G3170" s="6" t="s">
        <v>29</v>
      </c>
      <c r="H3170" t="s">
        <v>30</v>
      </c>
      <c r="I3170" t="s">
        <v>21</v>
      </c>
      <c r="J3170" t="s">
        <v>22</v>
      </c>
      <c r="K3170">
        <v>18.899999999999999</v>
      </c>
      <c r="L3170">
        <v>220</v>
      </c>
      <c r="M3170" t="s">
        <v>221</v>
      </c>
      <c r="N3170">
        <v>220</v>
      </c>
      <c r="P3170" cm="1">
        <f t="array" ref="P3170">IF(Q3170&gt;0,INDEX(Q3170:Q24894,MATCH(TRUE,INDEX(Q3170:Q24894="",,),0)-1),"")</f>
        <v>5</v>
      </c>
      <c r="Q3170">
        <v>3</v>
      </c>
      <c r="R3170">
        <f t="shared" si="51"/>
        <v>0</v>
      </c>
    </row>
    <row r="3171" spans="1:18" x14ac:dyDescent="0.3">
      <c r="A3171" t="s">
        <v>266</v>
      </c>
      <c r="B3171" s="1">
        <v>38371</v>
      </c>
      <c r="C3171" t="s">
        <v>16</v>
      </c>
      <c r="D3171" t="s">
        <v>358</v>
      </c>
      <c r="E3171" t="s">
        <v>359</v>
      </c>
      <c r="G3171" s="6" t="s">
        <v>29</v>
      </c>
      <c r="H3171" t="s">
        <v>69</v>
      </c>
      <c r="I3171" t="s">
        <v>21</v>
      </c>
      <c r="J3171" t="s">
        <v>22</v>
      </c>
      <c r="K3171">
        <v>0.7</v>
      </c>
      <c r="L3171">
        <v>80</v>
      </c>
      <c r="M3171" t="s">
        <v>221</v>
      </c>
      <c r="N3171">
        <v>80</v>
      </c>
      <c r="P3171" cm="1">
        <f t="array" ref="P3171">IF(Q3171&gt;0,INDEX(Q3171:Q24895,MATCH(TRUE,INDEX(Q3171:Q24895="",,),0)-1),"")</f>
        <v>5</v>
      </c>
      <c r="Q3171">
        <v>3</v>
      </c>
      <c r="R3171">
        <f t="shared" si="51"/>
        <v>0</v>
      </c>
    </row>
    <row r="3172" spans="1:18" x14ac:dyDescent="0.3">
      <c r="A3172" t="s">
        <v>266</v>
      </c>
      <c r="B3172" s="1">
        <v>38371</v>
      </c>
      <c r="C3172" t="s">
        <v>16</v>
      </c>
      <c r="D3172" t="s">
        <v>358</v>
      </c>
      <c r="E3172" t="s">
        <v>359</v>
      </c>
      <c r="G3172" s="6" t="s">
        <v>29</v>
      </c>
      <c r="H3172" t="s">
        <v>64</v>
      </c>
      <c r="I3172" t="s">
        <v>21</v>
      </c>
      <c r="J3172" t="s">
        <v>22</v>
      </c>
      <c r="K3172">
        <v>12.9</v>
      </c>
      <c r="L3172">
        <v>160</v>
      </c>
      <c r="M3172" t="s">
        <v>221</v>
      </c>
      <c r="N3172">
        <v>160</v>
      </c>
      <c r="P3172" cm="1">
        <f t="array" ref="P3172">IF(Q3172&gt;0,INDEX(Q3172:Q24896,MATCH(TRUE,INDEX(Q3172:Q24896="",,),0)-1),"")</f>
        <v>5</v>
      </c>
      <c r="Q3172">
        <v>3</v>
      </c>
      <c r="R3172">
        <f t="shared" si="51"/>
        <v>0</v>
      </c>
    </row>
    <row r="3173" spans="1:18" x14ac:dyDescent="0.3">
      <c r="A3173" t="s">
        <v>266</v>
      </c>
      <c r="B3173" s="1">
        <v>38371</v>
      </c>
      <c r="C3173" t="s">
        <v>16</v>
      </c>
      <c r="D3173" t="s">
        <v>358</v>
      </c>
      <c r="E3173" t="s">
        <v>359</v>
      </c>
      <c r="G3173" s="6" t="s">
        <v>29</v>
      </c>
      <c r="H3173" t="s">
        <v>206</v>
      </c>
      <c r="I3173" t="s">
        <v>26</v>
      </c>
      <c r="J3173" t="s">
        <v>27</v>
      </c>
      <c r="K3173">
        <v>754</v>
      </c>
      <c r="L3173">
        <v>7.05</v>
      </c>
      <c r="M3173" t="s">
        <v>221</v>
      </c>
      <c r="N3173">
        <v>7.05</v>
      </c>
      <c r="P3173" cm="1">
        <f t="array" ref="P3173">IF(Q3173&gt;0,INDEX(Q3173:Q24897,MATCH(TRUE,INDEX(Q3173:Q24897="",,),0)-1),"")</f>
        <v>5</v>
      </c>
      <c r="Q3173">
        <v>3</v>
      </c>
      <c r="R3173">
        <f t="shared" si="51"/>
        <v>0</v>
      </c>
    </row>
    <row r="3174" spans="1:18" x14ac:dyDescent="0.3">
      <c r="A3174" t="s">
        <v>266</v>
      </c>
      <c r="B3174" s="1">
        <v>38371</v>
      </c>
      <c r="C3174" t="s">
        <v>16</v>
      </c>
      <c r="D3174" t="s">
        <v>358</v>
      </c>
      <c r="E3174" t="s">
        <v>359</v>
      </c>
      <c r="G3174" s="6" t="s">
        <v>29</v>
      </c>
      <c r="H3174" t="s">
        <v>70</v>
      </c>
      <c r="I3174" t="s">
        <v>26</v>
      </c>
      <c r="J3174" t="s">
        <v>27</v>
      </c>
      <c r="K3174">
        <v>25</v>
      </c>
      <c r="L3174">
        <v>27.1</v>
      </c>
      <c r="M3174" t="s">
        <v>221</v>
      </c>
      <c r="N3174">
        <v>27.1</v>
      </c>
      <c r="P3174" cm="1">
        <f t="array" ref="P3174">IF(Q3174&gt;0,INDEX(Q3174:Q24898,MATCH(TRUE,INDEX(Q3174:Q24898="",,),0)-1),"")</f>
        <v>5</v>
      </c>
      <c r="Q3174">
        <v>3</v>
      </c>
      <c r="R3174">
        <f t="shared" si="51"/>
        <v>0</v>
      </c>
    </row>
    <row r="3175" spans="1:18" x14ac:dyDescent="0.3">
      <c r="A3175" t="s">
        <v>266</v>
      </c>
      <c r="B3175" s="1">
        <v>38371</v>
      </c>
      <c r="C3175" t="s">
        <v>16</v>
      </c>
      <c r="D3175" t="s">
        <v>358</v>
      </c>
      <c r="E3175" t="s">
        <v>359</v>
      </c>
      <c r="G3175" t="s">
        <v>19</v>
      </c>
      <c r="H3175" t="s">
        <v>194</v>
      </c>
      <c r="I3175" t="s">
        <v>21</v>
      </c>
      <c r="J3175" t="s">
        <v>22</v>
      </c>
      <c r="K3175">
        <v>58</v>
      </c>
      <c r="L3175">
        <v>418</v>
      </c>
      <c r="M3175" t="s">
        <v>323</v>
      </c>
      <c r="N3175">
        <v>667</v>
      </c>
      <c r="P3175" cm="1">
        <f t="array" ref="P3175">IF(Q3175&gt;0,INDEX(Q3175:Q24899,MATCH(TRUE,INDEX(Q3175:Q24899="",,),0)-1),"")</f>
        <v>5</v>
      </c>
      <c r="Q3175">
        <v>4</v>
      </c>
      <c r="R3175">
        <f t="shared" si="51"/>
        <v>0</v>
      </c>
    </row>
    <row r="3176" spans="1:18" x14ac:dyDescent="0.3">
      <c r="A3176" t="s">
        <v>266</v>
      </c>
      <c r="B3176" s="1">
        <v>38371</v>
      </c>
      <c r="C3176" t="s">
        <v>16</v>
      </c>
      <c r="D3176" t="s">
        <v>358</v>
      </c>
      <c r="E3176" t="s">
        <v>359</v>
      </c>
      <c r="G3176" t="s">
        <v>19</v>
      </c>
      <c r="H3176" t="s">
        <v>206</v>
      </c>
      <c r="I3176" t="s">
        <v>21</v>
      </c>
      <c r="J3176" t="s">
        <v>22</v>
      </c>
      <c r="K3176">
        <v>174.7</v>
      </c>
      <c r="L3176">
        <v>160</v>
      </c>
      <c r="M3176" t="s">
        <v>323</v>
      </c>
      <c r="N3176">
        <v>235</v>
      </c>
      <c r="P3176" cm="1">
        <f t="array" ref="P3176">IF(Q3176&gt;0,INDEX(Q3176:Q24900,MATCH(TRUE,INDEX(Q3176:Q24900="",,),0)-1),"")</f>
        <v>5</v>
      </c>
      <c r="Q3176">
        <v>4</v>
      </c>
      <c r="R3176">
        <f t="shared" si="51"/>
        <v>0</v>
      </c>
    </row>
    <row r="3177" spans="1:18" x14ac:dyDescent="0.3">
      <c r="A3177" t="s">
        <v>266</v>
      </c>
      <c r="B3177" s="1">
        <v>38371</v>
      </c>
      <c r="C3177" t="s">
        <v>16</v>
      </c>
      <c r="D3177" t="s">
        <v>358</v>
      </c>
      <c r="E3177" t="s">
        <v>359</v>
      </c>
      <c r="G3177" t="s">
        <v>19</v>
      </c>
      <c r="H3177" t="s">
        <v>53</v>
      </c>
      <c r="I3177" t="s">
        <v>26</v>
      </c>
      <c r="J3177" t="s">
        <v>27</v>
      </c>
      <c r="K3177">
        <v>433</v>
      </c>
      <c r="L3177">
        <v>29.85</v>
      </c>
      <c r="M3177" t="s">
        <v>323</v>
      </c>
      <c r="N3177">
        <v>33</v>
      </c>
      <c r="P3177" cm="1">
        <f t="array" ref="P3177">IF(Q3177&gt;0,INDEX(Q3177:Q24901,MATCH(TRUE,INDEX(Q3177:Q24901="",,),0)-1),"")</f>
        <v>5</v>
      </c>
      <c r="Q3177">
        <v>4</v>
      </c>
      <c r="R3177">
        <f t="shared" si="51"/>
        <v>0</v>
      </c>
    </row>
    <row r="3178" spans="1:18" x14ac:dyDescent="0.3">
      <c r="A3178" t="s">
        <v>266</v>
      </c>
      <c r="B3178" s="1">
        <v>38371</v>
      </c>
      <c r="C3178" t="s">
        <v>16</v>
      </c>
      <c r="D3178" t="s">
        <v>358</v>
      </c>
      <c r="E3178" t="s">
        <v>359</v>
      </c>
      <c r="G3178" t="s">
        <v>19</v>
      </c>
      <c r="H3178" t="s">
        <v>64</v>
      </c>
      <c r="I3178" t="s">
        <v>26</v>
      </c>
      <c r="J3178" t="s">
        <v>27</v>
      </c>
      <c r="K3178">
        <v>3080</v>
      </c>
      <c r="L3178">
        <v>20</v>
      </c>
      <c r="M3178" t="s">
        <v>323</v>
      </c>
      <c r="N3178">
        <v>30.5</v>
      </c>
      <c r="P3178" cm="1">
        <f t="array" ref="P3178">IF(Q3178&gt;0,INDEX(Q3178:Q24902,MATCH(TRUE,INDEX(Q3178:Q24902="",,),0)-1),"")</f>
        <v>5</v>
      </c>
      <c r="Q3178">
        <v>4</v>
      </c>
      <c r="R3178">
        <f t="shared" si="51"/>
        <v>0</v>
      </c>
    </row>
    <row r="3179" spans="1:18" x14ac:dyDescent="0.3">
      <c r="A3179" t="s">
        <v>266</v>
      </c>
      <c r="B3179" s="1">
        <v>38371</v>
      </c>
      <c r="C3179" t="s">
        <v>16</v>
      </c>
      <c r="D3179" t="s">
        <v>358</v>
      </c>
      <c r="E3179" t="s">
        <v>359</v>
      </c>
      <c r="G3179" s="6" t="s">
        <v>29</v>
      </c>
      <c r="H3179" t="s">
        <v>30</v>
      </c>
      <c r="I3179" t="s">
        <v>21</v>
      </c>
      <c r="J3179" t="s">
        <v>22</v>
      </c>
      <c r="K3179">
        <v>18.899999999999999</v>
      </c>
      <c r="L3179">
        <v>220</v>
      </c>
      <c r="M3179" t="s">
        <v>323</v>
      </c>
      <c r="N3179">
        <v>220</v>
      </c>
      <c r="P3179" cm="1">
        <f t="array" ref="P3179">IF(Q3179&gt;0,INDEX(Q3179:Q24903,MATCH(TRUE,INDEX(Q3179:Q24903="",,),0)-1),"")</f>
        <v>5</v>
      </c>
      <c r="Q3179">
        <v>4</v>
      </c>
      <c r="R3179">
        <f t="shared" si="51"/>
        <v>0</v>
      </c>
    </row>
    <row r="3180" spans="1:18" x14ac:dyDescent="0.3">
      <c r="A3180" t="s">
        <v>266</v>
      </c>
      <c r="B3180" s="1">
        <v>38371</v>
      </c>
      <c r="C3180" t="s">
        <v>16</v>
      </c>
      <c r="D3180" t="s">
        <v>358</v>
      </c>
      <c r="E3180" t="s">
        <v>359</v>
      </c>
      <c r="G3180" s="6" t="s">
        <v>29</v>
      </c>
      <c r="H3180" t="s">
        <v>69</v>
      </c>
      <c r="I3180" t="s">
        <v>21</v>
      </c>
      <c r="J3180" t="s">
        <v>22</v>
      </c>
      <c r="K3180">
        <v>0.7</v>
      </c>
      <c r="L3180">
        <v>80</v>
      </c>
      <c r="M3180" t="s">
        <v>323</v>
      </c>
      <c r="N3180">
        <v>80</v>
      </c>
      <c r="P3180" cm="1">
        <f t="array" ref="P3180">IF(Q3180&gt;0,INDEX(Q3180:Q24904,MATCH(TRUE,INDEX(Q3180:Q24904="",,),0)-1),"")</f>
        <v>5</v>
      </c>
      <c r="Q3180">
        <v>4</v>
      </c>
      <c r="R3180">
        <f t="shared" si="51"/>
        <v>0</v>
      </c>
    </row>
    <row r="3181" spans="1:18" x14ac:dyDescent="0.3">
      <c r="A3181" t="s">
        <v>266</v>
      </c>
      <c r="B3181" s="1">
        <v>38371</v>
      </c>
      <c r="C3181" t="s">
        <v>16</v>
      </c>
      <c r="D3181" t="s">
        <v>358</v>
      </c>
      <c r="E3181" t="s">
        <v>359</v>
      </c>
      <c r="G3181" s="6" t="s">
        <v>29</v>
      </c>
      <c r="H3181" t="s">
        <v>64</v>
      </c>
      <c r="I3181" t="s">
        <v>21</v>
      </c>
      <c r="J3181" t="s">
        <v>22</v>
      </c>
      <c r="K3181">
        <v>12.9</v>
      </c>
      <c r="L3181">
        <v>160</v>
      </c>
      <c r="M3181" t="s">
        <v>323</v>
      </c>
      <c r="N3181">
        <v>160</v>
      </c>
      <c r="P3181" cm="1">
        <f t="array" ref="P3181">IF(Q3181&gt;0,INDEX(Q3181:Q24905,MATCH(TRUE,INDEX(Q3181:Q24905="",,),0)-1),"")</f>
        <v>5</v>
      </c>
      <c r="Q3181">
        <v>4</v>
      </c>
      <c r="R3181">
        <f t="shared" si="51"/>
        <v>0</v>
      </c>
    </row>
    <row r="3182" spans="1:18" x14ac:dyDescent="0.3">
      <c r="A3182" t="s">
        <v>266</v>
      </c>
      <c r="B3182" s="1">
        <v>38371</v>
      </c>
      <c r="C3182" t="s">
        <v>16</v>
      </c>
      <c r="D3182" t="s">
        <v>358</v>
      </c>
      <c r="E3182" t="s">
        <v>359</v>
      </c>
      <c r="G3182" s="6" t="s">
        <v>29</v>
      </c>
      <c r="H3182" t="s">
        <v>206</v>
      </c>
      <c r="I3182" t="s">
        <v>26</v>
      </c>
      <c r="J3182" t="s">
        <v>27</v>
      </c>
      <c r="K3182">
        <v>754</v>
      </c>
      <c r="L3182">
        <v>7.05</v>
      </c>
      <c r="M3182" t="s">
        <v>323</v>
      </c>
      <c r="N3182">
        <v>7.05</v>
      </c>
      <c r="P3182" cm="1">
        <f t="array" ref="P3182">IF(Q3182&gt;0,INDEX(Q3182:Q24906,MATCH(TRUE,INDEX(Q3182:Q24906="",,),0)-1),"")</f>
        <v>5</v>
      </c>
      <c r="Q3182">
        <v>4</v>
      </c>
      <c r="R3182">
        <f t="shared" si="51"/>
        <v>0</v>
      </c>
    </row>
    <row r="3183" spans="1:18" x14ac:dyDescent="0.3">
      <c r="A3183" t="s">
        <v>266</v>
      </c>
      <c r="B3183" s="1">
        <v>38371</v>
      </c>
      <c r="C3183" t="s">
        <v>16</v>
      </c>
      <c r="D3183" t="s">
        <v>358</v>
      </c>
      <c r="E3183" t="s">
        <v>359</v>
      </c>
      <c r="G3183" s="6" t="s">
        <v>29</v>
      </c>
      <c r="H3183" t="s">
        <v>70</v>
      </c>
      <c r="I3183" t="s">
        <v>26</v>
      </c>
      <c r="J3183" t="s">
        <v>27</v>
      </c>
      <c r="K3183">
        <v>25</v>
      </c>
      <c r="L3183">
        <v>27.1</v>
      </c>
      <c r="M3183" t="s">
        <v>323</v>
      </c>
      <c r="N3183">
        <v>27.1</v>
      </c>
      <c r="P3183" cm="1">
        <f t="array" ref="P3183">IF(Q3183&gt;0,INDEX(Q3183:Q24907,MATCH(TRUE,INDEX(Q3183:Q24907="",,),0)-1),"")</f>
        <v>5</v>
      </c>
      <c r="Q3183">
        <v>4</v>
      </c>
      <c r="R3183">
        <f t="shared" si="51"/>
        <v>0</v>
      </c>
    </row>
    <row r="3184" spans="1:18" x14ac:dyDescent="0.3">
      <c r="A3184" t="s">
        <v>266</v>
      </c>
      <c r="B3184" s="1">
        <v>38371</v>
      </c>
      <c r="C3184" t="s">
        <v>16</v>
      </c>
      <c r="D3184" t="s">
        <v>358</v>
      </c>
      <c r="E3184" t="s">
        <v>359</v>
      </c>
      <c r="G3184" t="s">
        <v>19</v>
      </c>
      <c r="H3184" t="s">
        <v>194</v>
      </c>
      <c r="I3184" t="s">
        <v>21</v>
      </c>
      <c r="J3184" t="s">
        <v>22</v>
      </c>
      <c r="K3184">
        <v>58</v>
      </c>
      <c r="L3184">
        <v>418</v>
      </c>
      <c r="M3184" t="s">
        <v>220</v>
      </c>
      <c r="N3184">
        <v>1412.52</v>
      </c>
      <c r="P3184" cm="1">
        <f t="array" ref="P3184">IF(Q3184&gt;0,INDEX(Q3184:Q24908,MATCH(TRUE,INDEX(Q3184:Q24908="",,),0)-1),"")</f>
        <v>5</v>
      </c>
      <c r="Q3184">
        <v>5</v>
      </c>
      <c r="R3184">
        <f t="shared" si="51"/>
        <v>0</v>
      </c>
    </row>
    <row r="3185" spans="1:18" x14ac:dyDescent="0.3">
      <c r="A3185" t="s">
        <v>266</v>
      </c>
      <c r="B3185" s="1">
        <v>38371</v>
      </c>
      <c r="C3185" t="s">
        <v>16</v>
      </c>
      <c r="D3185" t="s">
        <v>358</v>
      </c>
      <c r="E3185" t="s">
        <v>359</v>
      </c>
      <c r="G3185" t="s">
        <v>19</v>
      </c>
      <c r="H3185" t="s">
        <v>206</v>
      </c>
      <c r="I3185" t="s">
        <v>21</v>
      </c>
      <c r="J3185" t="s">
        <v>22</v>
      </c>
      <c r="K3185">
        <v>174.7</v>
      </c>
      <c r="L3185">
        <v>160</v>
      </c>
      <c r="M3185" t="s">
        <v>220</v>
      </c>
      <c r="N3185">
        <v>160</v>
      </c>
      <c r="P3185" cm="1">
        <f t="array" ref="P3185">IF(Q3185&gt;0,INDEX(Q3185:Q24909,MATCH(TRUE,INDEX(Q3185:Q24909="",,),0)-1),"")</f>
        <v>5</v>
      </c>
      <c r="Q3185">
        <v>5</v>
      </c>
      <c r="R3185">
        <f t="shared" si="51"/>
        <v>0</v>
      </c>
    </row>
    <row r="3186" spans="1:18" x14ac:dyDescent="0.3">
      <c r="A3186" t="s">
        <v>266</v>
      </c>
      <c r="B3186" s="1">
        <v>38371</v>
      </c>
      <c r="C3186" t="s">
        <v>16</v>
      </c>
      <c r="D3186" t="s">
        <v>358</v>
      </c>
      <c r="E3186" t="s">
        <v>359</v>
      </c>
      <c r="G3186" t="s">
        <v>19</v>
      </c>
      <c r="H3186" t="s">
        <v>53</v>
      </c>
      <c r="I3186" t="s">
        <v>26</v>
      </c>
      <c r="J3186" t="s">
        <v>27</v>
      </c>
      <c r="K3186">
        <v>433</v>
      </c>
      <c r="L3186">
        <v>29.85</v>
      </c>
      <c r="M3186" t="s">
        <v>220</v>
      </c>
      <c r="N3186">
        <v>29.85</v>
      </c>
      <c r="P3186" cm="1">
        <f t="array" ref="P3186">IF(Q3186&gt;0,INDEX(Q3186:Q24910,MATCH(TRUE,INDEX(Q3186:Q24910="",,),0)-1),"")</f>
        <v>5</v>
      </c>
      <c r="Q3186">
        <v>5</v>
      </c>
      <c r="R3186">
        <f t="shared" si="51"/>
        <v>0</v>
      </c>
    </row>
    <row r="3187" spans="1:18" x14ac:dyDescent="0.3">
      <c r="A3187" t="s">
        <v>266</v>
      </c>
      <c r="B3187" s="1">
        <v>38371</v>
      </c>
      <c r="C3187" t="s">
        <v>16</v>
      </c>
      <c r="D3187" t="s">
        <v>358</v>
      </c>
      <c r="E3187" t="s">
        <v>359</v>
      </c>
      <c r="G3187" t="s">
        <v>19</v>
      </c>
      <c r="H3187" t="s">
        <v>64</v>
      </c>
      <c r="I3187" t="s">
        <v>26</v>
      </c>
      <c r="J3187" t="s">
        <v>27</v>
      </c>
      <c r="K3187">
        <v>3080</v>
      </c>
      <c r="L3187">
        <v>20</v>
      </c>
      <c r="M3187" t="s">
        <v>220</v>
      </c>
      <c r="N3187">
        <v>20</v>
      </c>
      <c r="P3187" cm="1">
        <f t="array" ref="P3187">IF(Q3187&gt;0,INDEX(Q3187:Q24911,MATCH(TRUE,INDEX(Q3187:Q24911="",,),0)-1),"")</f>
        <v>5</v>
      </c>
      <c r="Q3187">
        <v>5</v>
      </c>
      <c r="R3187">
        <f t="shared" si="51"/>
        <v>0</v>
      </c>
    </row>
    <row r="3188" spans="1:18" x14ac:dyDescent="0.3">
      <c r="A3188" t="s">
        <v>266</v>
      </c>
      <c r="B3188" s="1">
        <v>38371</v>
      </c>
      <c r="C3188" t="s">
        <v>16</v>
      </c>
      <c r="D3188" t="s">
        <v>358</v>
      </c>
      <c r="E3188" t="s">
        <v>359</v>
      </c>
      <c r="G3188" s="6" t="s">
        <v>29</v>
      </c>
      <c r="H3188" t="s">
        <v>30</v>
      </c>
      <c r="I3188" t="s">
        <v>21</v>
      </c>
      <c r="J3188" t="s">
        <v>22</v>
      </c>
      <c r="K3188">
        <v>18.899999999999999</v>
      </c>
      <c r="L3188">
        <v>220</v>
      </c>
      <c r="M3188" t="s">
        <v>220</v>
      </c>
      <c r="N3188">
        <v>220</v>
      </c>
      <c r="P3188" cm="1">
        <f t="array" ref="P3188">IF(Q3188&gt;0,INDEX(Q3188:Q24912,MATCH(TRUE,INDEX(Q3188:Q24912="",,),0)-1),"")</f>
        <v>5</v>
      </c>
      <c r="Q3188">
        <v>5</v>
      </c>
      <c r="R3188">
        <f t="shared" ref="R3188:R3251" si="52">IF(P3188="","",0)</f>
        <v>0</v>
      </c>
    </row>
    <row r="3189" spans="1:18" x14ac:dyDescent="0.3">
      <c r="A3189" t="s">
        <v>266</v>
      </c>
      <c r="B3189" s="1">
        <v>38371</v>
      </c>
      <c r="C3189" t="s">
        <v>16</v>
      </c>
      <c r="D3189" t="s">
        <v>358</v>
      </c>
      <c r="E3189" t="s">
        <v>359</v>
      </c>
      <c r="G3189" s="6" t="s">
        <v>29</v>
      </c>
      <c r="H3189" t="s">
        <v>69</v>
      </c>
      <c r="I3189" t="s">
        <v>21</v>
      </c>
      <c r="J3189" t="s">
        <v>22</v>
      </c>
      <c r="K3189">
        <v>0.7</v>
      </c>
      <c r="L3189">
        <v>80</v>
      </c>
      <c r="M3189" t="s">
        <v>220</v>
      </c>
      <c r="N3189">
        <v>80</v>
      </c>
      <c r="P3189" cm="1">
        <f t="array" ref="P3189">IF(Q3189&gt;0,INDEX(Q3189:Q24913,MATCH(TRUE,INDEX(Q3189:Q24913="",,),0)-1),"")</f>
        <v>5</v>
      </c>
      <c r="Q3189">
        <v>5</v>
      </c>
      <c r="R3189">
        <f t="shared" si="52"/>
        <v>0</v>
      </c>
    </row>
    <row r="3190" spans="1:18" x14ac:dyDescent="0.3">
      <c r="A3190" t="s">
        <v>266</v>
      </c>
      <c r="B3190" s="1">
        <v>38371</v>
      </c>
      <c r="C3190" t="s">
        <v>16</v>
      </c>
      <c r="D3190" t="s">
        <v>358</v>
      </c>
      <c r="E3190" t="s">
        <v>359</v>
      </c>
      <c r="G3190" s="6" t="s">
        <v>29</v>
      </c>
      <c r="H3190" t="s">
        <v>64</v>
      </c>
      <c r="I3190" t="s">
        <v>21</v>
      </c>
      <c r="J3190" t="s">
        <v>22</v>
      </c>
      <c r="K3190">
        <v>12.9</v>
      </c>
      <c r="L3190">
        <v>160</v>
      </c>
      <c r="M3190" t="s">
        <v>220</v>
      </c>
      <c r="N3190">
        <v>160</v>
      </c>
      <c r="P3190" cm="1">
        <f t="array" ref="P3190">IF(Q3190&gt;0,INDEX(Q3190:Q24914,MATCH(TRUE,INDEX(Q3190:Q24914="",,),0)-1),"")</f>
        <v>5</v>
      </c>
      <c r="Q3190">
        <v>5</v>
      </c>
      <c r="R3190">
        <f t="shared" si="52"/>
        <v>0</v>
      </c>
    </row>
    <row r="3191" spans="1:18" x14ac:dyDescent="0.3">
      <c r="A3191" t="s">
        <v>266</v>
      </c>
      <c r="B3191" s="1">
        <v>38371</v>
      </c>
      <c r="C3191" t="s">
        <v>16</v>
      </c>
      <c r="D3191" t="s">
        <v>358</v>
      </c>
      <c r="E3191" t="s">
        <v>359</v>
      </c>
      <c r="G3191" s="6" t="s">
        <v>29</v>
      </c>
      <c r="H3191" t="s">
        <v>206</v>
      </c>
      <c r="I3191" t="s">
        <v>26</v>
      </c>
      <c r="J3191" t="s">
        <v>27</v>
      </c>
      <c r="K3191">
        <v>754</v>
      </c>
      <c r="L3191">
        <v>7.05</v>
      </c>
      <c r="M3191" t="s">
        <v>220</v>
      </c>
      <c r="N3191">
        <v>7.05</v>
      </c>
      <c r="P3191" cm="1">
        <f t="array" ref="P3191">IF(Q3191&gt;0,INDEX(Q3191:Q24915,MATCH(TRUE,INDEX(Q3191:Q24915="",,),0)-1),"")</f>
        <v>5</v>
      </c>
      <c r="Q3191">
        <v>5</v>
      </c>
      <c r="R3191">
        <f t="shared" si="52"/>
        <v>0</v>
      </c>
    </row>
    <row r="3192" spans="1:18" x14ac:dyDescent="0.3">
      <c r="A3192" t="s">
        <v>266</v>
      </c>
      <c r="B3192" s="1">
        <v>38371</v>
      </c>
      <c r="C3192" t="s">
        <v>16</v>
      </c>
      <c r="D3192" t="s">
        <v>358</v>
      </c>
      <c r="E3192" t="s">
        <v>359</v>
      </c>
      <c r="G3192" s="6" t="s">
        <v>29</v>
      </c>
      <c r="H3192" t="s">
        <v>70</v>
      </c>
      <c r="I3192" t="s">
        <v>26</v>
      </c>
      <c r="J3192" t="s">
        <v>27</v>
      </c>
      <c r="K3192">
        <v>25</v>
      </c>
      <c r="L3192">
        <v>27.1</v>
      </c>
      <c r="M3192" t="s">
        <v>220</v>
      </c>
      <c r="N3192">
        <v>27.1</v>
      </c>
      <c r="P3192" cm="1">
        <f t="array" ref="P3192">IF(Q3192&gt;0,INDEX(Q3192:Q24916,MATCH(TRUE,INDEX(Q3192:Q24916="",,),0)-1),"")</f>
        <v>5</v>
      </c>
      <c r="Q3192">
        <v>5</v>
      </c>
      <c r="R3192">
        <f t="shared" si="52"/>
        <v>0</v>
      </c>
    </row>
    <row r="3193" spans="1:18" x14ac:dyDescent="0.3">
      <c r="P3193" t="str" cm="1">
        <f t="array" ref="P3193">IF(Q3193&gt;0,INDEX(Q3193:Q24917,MATCH(TRUE,INDEX(Q3193:Q24917="",,),0)-1),"")</f>
        <v/>
      </c>
      <c r="R3193" t="str">
        <f t="shared" si="52"/>
        <v/>
      </c>
    </row>
    <row r="3194" spans="1:18" x14ac:dyDescent="0.3">
      <c r="A3194" t="s">
        <v>266</v>
      </c>
      <c r="B3194" s="1">
        <v>38371</v>
      </c>
      <c r="C3194" t="s">
        <v>16</v>
      </c>
      <c r="D3194" t="s">
        <v>360</v>
      </c>
      <c r="E3194" t="s">
        <v>361</v>
      </c>
      <c r="G3194" t="s">
        <v>19</v>
      </c>
      <c r="H3194" t="s">
        <v>194</v>
      </c>
      <c r="I3194" t="s">
        <v>21</v>
      </c>
      <c r="J3194" t="s">
        <v>22</v>
      </c>
      <c r="K3194">
        <v>49</v>
      </c>
      <c r="L3194">
        <v>398</v>
      </c>
      <c r="M3194" t="s">
        <v>220</v>
      </c>
      <c r="N3194">
        <v>2169.04</v>
      </c>
      <c r="O3194" t="s">
        <v>24</v>
      </c>
      <c r="P3194" cm="1">
        <f t="array" ref="P3194">IF(Q3194&gt;0,INDEX(Q3194:Q24918,MATCH(TRUE,INDEX(Q3194:Q24918="",,),0)-1),"")</f>
        <v>9</v>
      </c>
      <c r="Q3194">
        <v>1</v>
      </c>
      <c r="R3194">
        <f t="shared" si="52"/>
        <v>0</v>
      </c>
    </row>
    <row r="3195" spans="1:18" x14ac:dyDescent="0.3">
      <c r="A3195" t="s">
        <v>266</v>
      </c>
      <c r="B3195" s="1">
        <v>38371</v>
      </c>
      <c r="C3195" t="s">
        <v>16</v>
      </c>
      <c r="D3195" t="s">
        <v>360</v>
      </c>
      <c r="E3195" t="s">
        <v>361</v>
      </c>
      <c r="G3195" t="s">
        <v>19</v>
      </c>
      <c r="H3195" t="s">
        <v>206</v>
      </c>
      <c r="I3195" t="s">
        <v>21</v>
      </c>
      <c r="J3195" t="s">
        <v>22</v>
      </c>
      <c r="K3195">
        <v>59.5</v>
      </c>
      <c r="L3195">
        <v>138</v>
      </c>
      <c r="M3195" t="s">
        <v>220</v>
      </c>
      <c r="N3195">
        <v>138</v>
      </c>
      <c r="O3195" t="s">
        <v>24</v>
      </c>
      <c r="P3195" cm="1">
        <f t="array" ref="P3195">IF(Q3195&gt;0,INDEX(Q3195:Q24919,MATCH(TRUE,INDEX(Q3195:Q24919="",,),0)-1),"")</f>
        <v>9</v>
      </c>
      <c r="Q3195">
        <v>1</v>
      </c>
      <c r="R3195">
        <f t="shared" si="52"/>
        <v>0</v>
      </c>
    </row>
    <row r="3196" spans="1:18" x14ac:dyDescent="0.3">
      <c r="A3196" t="s">
        <v>266</v>
      </c>
      <c r="B3196" s="1">
        <v>38371</v>
      </c>
      <c r="C3196" t="s">
        <v>16</v>
      </c>
      <c r="D3196" t="s">
        <v>360</v>
      </c>
      <c r="E3196" t="s">
        <v>361</v>
      </c>
      <c r="G3196" t="s">
        <v>19</v>
      </c>
      <c r="H3196" t="s">
        <v>64</v>
      </c>
      <c r="I3196" t="s">
        <v>26</v>
      </c>
      <c r="J3196" t="s">
        <v>27</v>
      </c>
      <c r="K3196">
        <v>1126</v>
      </c>
      <c r="L3196">
        <v>17.600000000000001</v>
      </c>
      <c r="M3196" t="s">
        <v>220</v>
      </c>
      <c r="N3196">
        <v>17.600000000000001</v>
      </c>
      <c r="O3196" t="s">
        <v>24</v>
      </c>
      <c r="P3196" cm="1">
        <f t="array" ref="P3196">IF(Q3196&gt;0,INDEX(Q3196:Q24920,MATCH(TRUE,INDEX(Q3196:Q24920="",,),0)-1),"")</f>
        <v>9</v>
      </c>
      <c r="Q3196">
        <v>1</v>
      </c>
      <c r="R3196">
        <f t="shared" si="52"/>
        <v>0</v>
      </c>
    </row>
    <row r="3197" spans="1:18" x14ac:dyDescent="0.3">
      <c r="A3197" t="s">
        <v>266</v>
      </c>
      <c r="B3197" s="1">
        <v>38371</v>
      </c>
      <c r="C3197" t="s">
        <v>16</v>
      </c>
      <c r="D3197" t="s">
        <v>360</v>
      </c>
      <c r="E3197" t="s">
        <v>361</v>
      </c>
      <c r="G3197" s="6" t="s">
        <v>29</v>
      </c>
      <c r="H3197" t="s">
        <v>30</v>
      </c>
      <c r="I3197" t="s">
        <v>21</v>
      </c>
      <c r="J3197" t="s">
        <v>22</v>
      </c>
      <c r="K3197">
        <v>6.8</v>
      </c>
      <c r="L3197">
        <v>199</v>
      </c>
      <c r="M3197" t="s">
        <v>220</v>
      </c>
      <c r="N3197">
        <v>199</v>
      </c>
      <c r="O3197" t="s">
        <v>24</v>
      </c>
      <c r="P3197" cm="1">
        <f t="array" ref="P3197">IF(Q3197&gt;0,INDEX(Q3197:Q24921,MATCH(TRUE,INDEX(Q3197:Q24921="",,),0)-1),"")</f>
        <v>9</v>
      </c>
      <c r="Q3197">
        <v>1</v>
      </c>
      <c r="R3197">
        <f t="shared" si="52"/>
        <v>0</v>
      </c>
    </row>
    <row r="3198" spans="1:18" x14ac:dyDescent="0.3">
      <c r="A3198" t="s">
        <v>266</v>
      </c>
      <c r="B3198" s="1">
        <v>38371</v>
      </c>
      <c r="C3198" t="s">
        <v>16</v>
      </c>
      <c r="D3198" t="s">
        <v>360</v>
      </c>
      <c r="E3198" t="s">
        <v>361</v>
      </c>
      <c r="G3198" s="6" t="s">
        <v>29</v>
      </c>
      <c r="H3198" t="s">
        <v>196</v>
      </c>
      <c r="I3198" t="s">
        <v>21</v>
      </c>
      <c r="J3198" t="s">
        <v>22</v>
      </c>
      <c r="K3198">
        <v>1.6</v>
      </c>
      <c r="L3198">
        <v>164</v>
      </c>
      <c r="M3198" t="s">
        <v>220</v>
      </c>
      <c r="N3198">
        <v>164</v>
      </c>
      <c r="O3198" t="s">
        <v>24</v>
      </c>
      <c r="P3198" cm="1">
        <f t="array" ref="P3198">IF(Q3198&gt;0,INDEX(Q3198:Q24922,MATCH(TRUE,INDEX(Q3198:Q24922="",,),0)-1),"")</f>
        <v>9</v>
      </c>
      <c r="Q3198">
        <v>1</v>
      </c>
      <c r="R3198">
        <f t="shared" si="52"/>
        <v>0</v>
      </c>
    </row>
    <row r="3199" spans="1:18" x14ac:dyDescent="0.3">
      <c r="A3199" t="s">
        <v>266</v>
      </c>
      <c r="B3199" s="1">
        <v>38371</v>
      </c>
      <c r="C3199" t="s">
        <v>16</v>
      </c>
      <c r="D3199" t="s">
        <v>360</v>
      </c>
      <c r="E3199" t="s">
        <v>361</v>
      </c>
      <c r="G3199" s="6" t="s">
        <v>29</v>
      </c>
      <c r="H3199" t="s">
        <v>64</v>
      </c>
      <c r="I3199" t="s">
        <v>21</v>
      </c>
      <c r="J3199" t="s">
        <v>22</v>
      </c>
      <c r="K3199">
        <v>7.3</v>
      </c>
      <c r="L3199">
        <v>142</v>
      </c>
      <c r="M3199" t="s">
        <v>220</v>
      </c>
      <c r="N3199">
        <v>142</v>
      </c>
      <c r="O3199" t="s">
        <v>24</v>
      </c>
      <c r="P3199" cm="1">
        <f t="array" ref="P3199">IF(Q3199&gt;0,INDEX(Q3199:Q24923,MATCH(TRUE,INDEX(Q3199:Q24923="",,),0)-1),"")</f>
        <v>9</v>
      </c>
      <c r="Q3199">
        <v>1</v>
      </c>
      <c r="R3199">
        <f t="shared" si="52"/>
        <v>0</v>
      </c>
    </row>
    <row r="3200" spans="1:18" x14ac:dyDescent="0.3">
      <c r="A3200" t="s">
        <v>266</v>
      </c>
      <c r="B3200" s="1">
        <v>38371</v>
      </c>
      <c r="C3200" t="s">
        <v>16</v>
      </c>
      <c r="D3200" t="s">
        <v>360</v>
      </c>
      <c r="E3200" t="s">
        <v>361</v>
      </c>
      <c r="G3200" s="6" t="s">
        <v>29</v>
      </c>
      <c r="H3200" t="s">
        <v>206</v>
      </c>
      <c r="I3200" t="s">
        <v>26</v>
      </c>
      <c r="J3200" t="s">
        <v>27</v>
      </c>
      <c r="K3200">
        <v>68</v>
      </c>
      <c r="L3200">
        <v>6.05</v>
      </c>
      <c r="M3200" t="s">
        <v>220</v>
      </c>
      <c r="N3200">
        <v>6.05</v>
      </c>
      <c r="O3200" t="s">
        <v>24</v>
      </c>
      <c r="P3200" cm="1">
        <f t="array" ref="P3200">IF(Q3200&gt;0,INDEX(Q3200:Q24924,MATCH(TRUE,INDEX(Q3200:Q24924="",,),0)-1),"")</f>
        <v>9</v>
      </c>
      <c r="Q3200">
        <v>1</v>
      </c>
      <c r="R3200">
        <f t="shared" si="52"/>
        <v>0</v>
      </c>
    </row>
    <row r="3201" spans="1:18" x14ac:dyDescent="0.3">
      <c r="A3201" t="s">
        <v>266</v>
      </c>
      <c r="B3201" s="1">
        <v>38371</v>
      </c>
      <c r="C3201" t="s">
        <v>16</v>
      </c>
      <c r="D3201" t="s">
        <v>360</v>
      </c>
      <c r="E3201" t="s">
        <v>361</v>
      </c>
      <c r="G3201" s="6" t="s">
        <v>29</v>
      </c>
      <c r="H3201" t="s">
        <v>53</v>
      </c>
      <c r="I3201" t="s">
        <v>26</v>
      </c>
      <c r="J3201" t="s">
        <v>27</v>
      </c>
      <c r="K3201">
        <v>95</v>
      </c>
      <c r="L3201">
        <v>25.45</v>
      </c>
      <c r="M3201" t="s">
        <v>220</v>
      </c>
      <c r="N3201">
        <v>25.45</v>
      </c>
      <c r="O3201" t="s">
        <v>24</v>
      </c>
      <c r="P3201" cm="1">
        <f t="array" ref="P3201">IF(Q3201&gt;0,INDEX(Q3201:Q24925,MATCH(TRUE,INDEX(Q3201:Q24925="",,),0)-1),"")</f>
        <v>9</v>
      </c>
      <c r="Q3201">
        <v>1</v>
      </c>
      <c r="R3201">
        <f t="shared" si="52"/>
        <v>0</v>
      </c>
    </row>
    <row r="3202" spans="1:18" x14ac:dyDescent="0.3">
      <c r="A3202" t="s">
        <v>266</v>
      </c>
      <c r="B3202" s="1">
        <v>38371</v>
      </c>
      <c r="C3202" t="s">
        <v>16</v>
      </c>
      <c r="D3202" t="s">
        <v>360</v>
      </c>
      <c r="E3202" t="s">
        <v>361</v>
      </c>
      <c r="G3202" t="s">
        <v>19</v>
      </c>
      <c r="H3202" t="s">
        <v>194</v>
      </c>
      <c r="I3202" t="s">
        <v>21</v>
      </c>
      <c r="J3202" t="s">
        <v>22</v>
      </c>
      <c r="K3202">
        <v>49</v>
      </c>
      <c r="L3202">
        <v>398</v>
      </c>
      <c r="M3202" t="s">
        <v>286</v>
      </c>
      <c r="N3202">
        <v>975</v>
      </c>
      <c r="P3202" cm="1">
        <f t="array" ref="P3202">IF(Q3202&gt;0,INDEX(Q3202:Q24926,MATCH(TRUE,INDEX(Q3202:Q24926="",,),0)-1),"")</f>
        <v>9</v>
      </c>
      <c r="Q3202">
        <v>2</v>
      </c>
      <c r="R3202">
        <f t="shared" si="52"/>
        <v>0</v>
      </c>
    </row>
    <row r="3203" spans="1:18" x14ac:dyDescent="0.3">
      <c r="A3203" t="s">
        <v>266</v>
      </c>
      <c r="B3203" s="1">
        <v>38371</v>
      </c>
      <c r="C3203" t="s">
        <v>16</v>
      </c>
      <c r="D3203" t="s">
        <v>360</v>
      </c>
      <c r="E3203" t="s">
        <v>361</v>
      </c>
      <c r="G3203" t="s">
        <v>19</v>
      </c>
      <c r="H3203" t="s">
        <v>206</v>
      </c>
      <c r="I3203" t="s">
        <v>21</v>
      </c>
      <c r="J3203" t="s">
        <v>22</v>
      </c>
      <c r="K3203">
        <v>59.5</v>
      </c>
      <c r="L3203">
        <v>138</v>
      </c>
      <c r="M3203" t="s">
        <v>286</v>
      </c>
      <c r="N3203">
        <v>270</v>
      </c>
      <c r="P3203" cm="1">
        <f t="array" ref="P3203">IF(Q3203&gt;0,INDEX(Q3203:Q24927,MATCH(TRUE,INDEX(Q3203:Q24927="",,),0)-1),"")</f>
        <v>9</v>
      </c>
      <c r="Q3203">
        <v>2</v>
      </c>
      <c r="R3203">
        <f t="shared" si="52"/>
        <v>0</v>
      </c>
    </row>
    <row r="3204" spans="1:18" x14ac:dyDescent="0.3">
      <c r="A3204" t="s">
        <v>266</v>
      </c>
      <c r="B3204" s="1">
        <v>38371</v>
      </c>
      <c r="C3204" t="s">
        <v>16</v>
      </c>
      <c r="D3204" t="s">
        <v>360</v>
      </c>
      <c r="E3204" t="s">
        <v>361</v>
      </c>
      <c r="G3204" t="s">
        <v>19</v>
      </c>
      <c r="H3204" t="s">
        <v>64</v>
      </c>
      <c r="I3204" t="s">
        <v>26</v>
      </c>
      <c r="J3204" t="s">
        <v>27</v>
      </c>
      <c r="K3204">
        <v>1126</v>
      </c>
      <c r="L3204">
        <v>17.600000000000001</v>
      </c>
      <c r="M3204" t="s">
        <v>286</v>
      </c>
      <c r="N3204">
        <v>51.5</v>
      </c>
      <c r="P3204" cm="1">
        <f t="array" ref="P3204">IF(Q3204&gt;0,INDEX(Q3204:Q24928,MATCH(TRUE,INDEX(Q3204:Q24928="",,),0)-1),"")</f>
        <v>9</v>
      </c>
      <c r="Q3204">
        <v>2</v>
      </c>
      <c r="R3204">
        <f t="shared" si="52"/>
        <v>0</v>
      </c>
    </row>
    <row r="3205" spans="1:18" x14ac:dyDescent="0.3">
      <c r="A3205" t="s">
        <v>266</v>
      </c>
      <c r="B3205" s="1">
        <v>38371</v>
      </c>
      <c r="C3205" t="s">
        <v>16</v>
      </c>
      <c r="D3205" t="s">
        <v>360</v>
      </c>
      <c r="E3205" t="s">
        <v>361</v>
      </c>
      <c r="G3205" s="6" t="s">
        <v>29</v>
      </c>
      <c r="H3205" t="s">
        <v>30</v>
      </c>
      <c r="I3205" t="s">
        <v>21</v>
      </c>
      <c r="J3205" t="s">
        <v>22</v>
      </c>
      <c r="K3205">
        <v>6.8</v>
      </c>
      <c r="L3205">
        <v>199</v>
      </c>
      <c r="M3205" t="s">
        <v>286</v>
      </c>
      <c r="N3205">
        <v>199</v>
      </c>
      <c r="P3205" cm="1">
        <f t="array" ref="P3205">IF(Q3205&gt;0,INDEX(Q3205:Q24929,MATCH(TRUE,INDEX(Q3205:Q24929="",,),0)-1),"")</f>
        <v>9</v>
      </c>
      <c r="Q3205">
        <v>2</v>
      </c>
      <c r="R3205">
        <f t="shared" si="52"/>
        <v>0</v>
      </c>
    </row>
    <row r="3206" spans="1:18" x14ac:dyDescent="0.3">
      <c r="A3206" t="s">
        <v>266</v>
      </c>
      <c r="B3206" s="1">
        <v>38371</v>
      </c>
      <c r="C3206" t="s">
        <v>16</v>
      </c>
      <c r="D3206" t="s">
        <v>360</v>
      </c>
      <c r="E3206" t="s">
        <v>361</v>
      </c>
      <c r="G3206" s="6" t="s">
        <v>29</v>
      </c>
      <c r="H3206" t="s">
        <v>196</v>
      </c>
      <c r="I3206" t="s">
        <v>21</v>
      </c>
      <c r="J3206" t="s">
        <v>22</v>
      </c>
      <c r="K3206">
        <v>1.6</v>
      </c>
      <c r="L3206">
        <v>164</v>
      </c>
      <c r="M3206" t="s">
        <v>286</v>
      </c>
      <c r="N3206">
        <v>164</v>
      </c>
      <c r="P3206" cm="1">
        <f t="array" ref="P3206">IF(Q3206&gt;0,INDEX(Q3206:Q24930,MATCH(TRUE,INDEX(Q3206:Q24930="",,),0)-1),"")</f>
        <v>9</v>
      </c>
      <c r="Q3206">
        <v>2</v>
      </c>
      <c r="R3206">
        <f t="shared" si="52"/>
        <v>0</v>
      </c>
    </row>
    <row r="3207" spans="1:18" x14ac:dyDescent="0.3">
      <c r="A3207" t="s">
        <v>266</v>
      </c>
      <c r="B3207" s="1">
        <v>38371</v>
      </c>
      <c r="C3207" t="s">
        <v>16</v>
      </c>
      <c r="D3207" t="s">
        <v>360</v>
      </c>
      <c r="E3207" t="s">
        <v>361</v>
      </c>
      <c r="G3207" s="6" t="s">
        <v>29</v>
      </c>
      <c r="H3207" t="s">
        <v>64</v>
      </c>
      <c r="I3207" t="s">
        <v>21</v>
      </c>
      <c r="J3207" t="s">
        <v>22</v>
      </c>
      <c r="K3207">
        <v>7.3</v>
      </c>
      <c r="L3207">
        <v>142</v>
      </c>
      <c r="M3207" t="s">
        <v>286</v>
      </c>
      <c r="N3207">
        <v>142</v>
      </c>
      <c r="P3207" cm="1">
        <f t="array" ref="P3207">IF(Q3207&gt;0,INDEX(Q3207:Q24931,MATCH(TRUE,INDEX(Q3207:Q24931="",,),0)-1),"")</f>
        <v>9</v>
      </c>
      <c r="Q3207">
        <v>2</v>
      </c>
      <c r="R3207">
        <f t="shared" si="52"/>
        <v>0</v>
      </c>
    </row>
    <row r="3208" spans="1:18" x14ac:dyDescent="0.3">
      <c r="A3208" t="s">
        <v>266</v>
      </c>
      <c r="B3208" s="1">
        <v>38371</v>
      </c>
      <c r="C3208" t="s">
        <v>16</v>
      </c>
      <c r="D3208" t="s">
        <v>360</v>
      </c>
      <c r="E3208" t="s">
        <v>361</v>
      </c>
      <c r="G3208" s="6" t="s">
        <v>29</v>
      </c>
      <c r="H3208" t="s">
        <v>206</v>
      </c>
      <c r="I3208" t="s">
        <v>26</v>
      </c>
      <c r="J3208" t="s">
        <v>27</v>
      </c>
      <c r="K3208">
        <v>68</v>
      </c>
      <c r="L3208">
        <v>6.05</v>
      </c>
      <c r="M3208" t="s">
        <v>286</v>
      </c>
      <c r="N3208">
        <v>6.05</v>
      </c>
      <c r="P3208" cm="1">
        <f t="array" ref="P3208">IF(Q3208&gt;0,INDEX(Q3208:Q24932,MATCH(TRUE,INDEX(Q3208:Q24932="",,),0)-1),"")</f>
        <v>9</v>
      </c>
      <c r="Q3208">
        <v>2</v>
      </c>
      <c r="R3208">
        <f t="shared" si="52"/>
        <v>0</v>
      </c>
    </row>
    <row r="3209" spans="1:18" x14ac:dyDescent="0.3">
      <c r="A3209" t="s">
        <v>266</v>
      </c>
      <c r="B3209" s="1">
        <v>38371</v>
      </c>
      <c r="C3209" t="s">
        <v>16</v>
      </c>
      <c r="D3209" t="s">
        <v>360</v>
      </c>
      <c r="E3209" t="s">
        <v>361</v>
      </c>
      <c r="G3209" s="6" t="s">
        <v>29</v>
      </c>
      <c r="H3209" t="s">
        <v>53</v>
      </c>
      <c r="I3209" t="s">
        <v>26</v>
      </c>
      <c r="J3209" t="s">
        <v>27</v>
      </c>
      <c r="K3209">
        <v>95</v>
      </c>
      <c r="L3209">
        <v>25.45</v>
      </c>
      <c r="M3209" t="s">
        <v>286</v>
      </c>
      <c r="N3209">
        <v>25.45</v>
      </c>
      <c r="P3209" cm="1">
        <f t="array" ref="P3209">IF(Q3209&gt;0,INDEX(Q3209:Q24933,MATCH(TRUE,INDEX(Q3209:Q24933="",,),0)-1),"")</f>
        <v>9</v>
      </c>
      <c r="Q3209">
        <v>2</v>
      </c>
      <c r="R3209">
        <f t="shared" si="52"/>
        <v>0</v>
      </c>
    </row>
    <row r="3210" spans="1:18" x14ac:dyDescent="0.3">
      <c r="A3210" t="s">
        <v>266</v>
      </c>
      <c r="B3210" s="1">
        <v>38371</v>
      </c>
      <c r="C3210" t="s">
        <v>16</v>
      </c>
      <c r="D3210" t="s">
        <v>360</v>
      </c>
      <c r="E3210" t="s">
        <v>361</v>
      </c>
      <c r="G3210" t="s">
        <v>19</v>
      </c>
      <c r="H3210" t="s">
        <v>194</v>
      </c>
      <c r="I3210" t="s">
        <v>21</v>
      </c>
      <c r="J3210" t="s">
        <v>22</v>
      </c>
      <c r="K3210">
        <v>49</v>
      </c>
      <c r="L3210">
        <v>398</v>
      </c>
      <c r="M3210" t="s">
        <v>324</v>
      </c>
      <c r="N3210">
        <v>580</v>
      </c>
      <c r="P3210" cm="1">
        <f t="array" ref="P3210">IF(Q3210&gt;0,INDEX(Q3210:Q24934,MATCH(TRUE,INDEX(Q3210:Q24934="",,),0)-1),"")</f>
        <v>9</v>
      </c>
      <c r="Q3210">
        <v>3</v>
      </c>
      <c r="R3210">
        <f t="shared" si="52"/>
        <v>0</v>
      </c>
    </row>
    <row r="3211" spans="1:18" x14ac:dyDescent="0.3">
      <c r="A3211" t="s">
        <v>266</v>
      </c>
      <c r="B3211" s="1">
        <v>38371</v>
      </c>
      <c r="C3211" t="s">
        <v>16</v>
      </c>
      <c r="D3211" t="s">
        <v>360</v>
      </c>
      <c r="E3211" t="s">
        <v>361</v>
      </c>
      <c r="G3211" t="s">
        <v>19</v>
      </c>
      <c r="H3211" t="s">
        <v>206</v>
      </c>
      <c r="I3211" t="s">
        <v>21</v>
      </c>
      <c r="J3211" t="s">
        <v>22</v>
      </c>
      <c r="K3211">
        <v>59.5</v>
      </c>
      <c r="L3211">
        <v>138</v>
      </c>
      <c r="M3211" t="s">
        <v>324</v>
      </c>
      <c r="N3211">
        <v>162</v>
      </c>
      <c r="P3211" cm="1">
        <f t="array" ref="P3211">IF(Q3211&gt;0,INDEX(Q3211:Q24935,MATCH(TRUE,INDEX(Q3211:Q24935="",,),0)-1),"")</f>
        <v>9</v>
      </c>
      <c r="Q3211">
        <v>3</v>
      </c>
      <c r="R3211">
        <f t="shared" si="52"/>
        <v>0</v>
      </c>
    </row>
    <row r="3212" spans="1:18" x14ac:dyDescent="0.3">
      <c r="A3212" t="s">
        <v>266</v>
      </c>
      <c r="B3212" s="1">
        <v>38371</v>
      </c>
      <c r="C3212" t="s">
        <v>16</v>
      </c>
      <c r="D3212" t="s">
        <v>360</v>
      </c>
      <c r="E3212" t="s">
        <v>361</v>
      </c>
      <c r="G3212" t="s">
        <v>19</v>
      </c>
      <c r="H3212" t="s">
        <v>64</v>
      </c>
      <c r="I3212" t="s">
        <v>26</v>
      </c>
      <c r="J3212" t="s">
        <v>27</v>
      </c>
      <c r="K3212">
        <v>1126</v>
      </c>
      <c r="L3212">
        <v>17.600000000000001</v>
      </c>
      <c r="M3212" t="s">
        <v>324</v>
      </c>
      <c r="N3212">
        <v>68</v>
      </c>
      <c r="P3212" cm="1">
        <f t="array" ref="P3212">IF(Q3212&gt;0,INDEX(Q3212:Q24936,MATCH(TRUE,INDEX(Q3212:Q24936="",,),0)-1),"")</f>
        <v>9</v>
      </c>
      <c r="Q3212">
        <v>3</v>
      </c>
      <c r="R3212">
        <f t="shared" si="52"/>
        <v>0</v>
      </c>
    </row>
    <row r="3213" spans="1:18" x14ac:dyDescent="0.3">
      <c r="A3213" t="s">
        <v>266</v>
      </c>
      <c r="B3213" s="1">
        <v>38371</v>
      </c>
      <c r="C3213" t="s">
        <v>16</v>
      </c>
      <c r="D3213" t="s">
        <v>360</v>
      </c>
      <c r="E3213" t="s">
        <v>361</v>
      </c>
      <c r="G3213" s="6" t="s">
        <v>29</v>
      </c>
      <c r="H3213" t="s">
        <v>30</v>
      </c>
      <c r="I3213" t="s">
        <v>21</v>
      </c>
      <c r="J3213" t="s">
        <v>22</v>
      </c>
      <c r="K3213">
        <v>6.8</v>
      </c>
      <c r="L3213">
        <v>199</v>
      </c>
      <c r="M3213" t="s">
        <v>324</v>
      </c>
      <c r="N3213">
        <v>199</v>
      </c>
      <c r="P3213" cm="1">
        <f t="array" ref="P3213">IF(Q3213&gt;0,INDEX(Q3213:Q24937,MATCH(TRUE,INDEX(Q3213:Q24937="",,),0)-1),"")</f>
        <v>9</v>
      </c>
      <c r="Q3213">
        <v>3</v>
      </c>
      <c r="R3213">
        <f t="shared" si="52"/>
        <v>0</v>
      </c>
    </row>
    <row r="3214" spans="1:18" x14ac:dyDescent="0.3">
      <c r="A3214" t="s">
        <v>266</v>
      </c>
      <c r="B3214" s="1">
        <v>38371</v>
      </c>
      <c r="C3214" t="s">
        <v>16</v>
      </c>
      <c r="D3214" t="s">
        <v>360</v>
      </c>
      <c r="E3214" t="s">
        <v>361</v>
      </c>
      <c r="G3214" s="6" t="s">
        <v>29</v>
      </c>
      <c r="H3214" t="s">
        <v>196</v>
      </c>
      <c r="I3214" t="s">
        <v>21</v>
      </c>
      <c r="J3214" t="s">
        <v>22</v>
      </c>
      <c r="K3214">
        <v>1.6</v>
      </c>
      <c r="L3214">
        <v>164</v>
      </c>
      <c r="M3214" t="s">
        <v>324</v>
      </c>
      <c r="N3214">
        <v>164</v>
      </c>
      <c r="P3214" cm="1">
        <f t="array" ref="P3214">IF(Q3214&gt;0,INDEX(Q3214:Q24938,MATCH(TRUE,INDEX(Q3214:Q24938="",,),0)-1),"")</f>
        <v>9</v>
      </c>
      <c r="Q3214">
        <v>3</v>
      </c>
      <c r="R3214">
        <f t="shared" si="52"/>
        <v>0</v>
      </c>
    </row>
    <row r="3215" spans="1:18" x14ac:dyDescent="0.3">
      <c r="A3215" t="s">
        <v>266</v>
      </c>
      <c r="B3215" s="1">
        <v>38371</v>
      </c>
      <c r="C3215" t="s">
        <v>16</v>
      </c>
      <c r="D3215" t="s">
        <v>360</v>
      </c>
      <c r="E3215" t="s">
        <v>361</v>
      </c>
      <c r="G3215" s="6" t="s">
        <v>29</v>
      </c>
      <c r="H3215" t="s">
        <v>64</v>
      </c>
      <c r="I3215" t="s">
        <v>21</v>
      </c>
      <c r="J3215" t="s">
        <v>22</v>
      </c>
      <c r="K3215">
        <v>7.3</v>
      </c>
      <c r="L3215">
        <v>142</v>
      </c>
      <c r="M3215" t="s">
        <v>324</v>
      </c>
      <c r="N3215">
        <v>142</v>
      </c>
      <c r="P3215" cm="1">
        <f t="array" ref="P3215">IF(Q3215&gt;0,INDEX(Q3215:Q24939,MATCH(TRUE,INDEX(Q3215:Q24939="",,),0)-1),"")</f>
        <v>9</v>
      </c>
      <c r="Q3215">
        <v>3</v>
      </c>
      <c r="R3215">
        <f t="shared" si="52"/>
        <v>0</v>
      </c>
    </row>
    <row r="3216" spans="1:18" x14ac:dyDescent="0.3">
      <c r="A3216" t="s">
        <v>266</v>
      </c>
      <c r="B3216" s="1">
        <v>38371</v>
      </c>
      <c r="C3216" t="s">
        <v>16</v>
      </c>
      <c r="D3216" t="s">
        <v>360</v>
      </c>
      <c r="E3216" t="s">
        <v>361</v>
      </c>
      <c r="G3216" s="6" t="s">
        <v>29</v>
      </c>
      <c r="H3216" t="s">
        <v>206</v>
      </c>
      <c r="I3216" t="s">
        <v>26</v>
      </c>
      <c r="J3216" t="s">
        <v>27</v>
      </c>
      <c r="K3216">
        <v>68</v>
      </c>
      <c r="L3216">
        <v>6.05</v>
      </c>
      <c r="M3216" t="s">
        <v>324</v>
      </c>
      <c r="N3216">
        <v>6.05</v>
      </c>
      <c r="P3216" cm="1">
        <f t="array" ref="P3216">IF(Q3216&gt;0,INDEX(Q3216:Q24940,MATCH(TRUE,INDEX(Q3216:Q24940="",,),0)-1),"")</f>
        <v>9</v>
      </c>
      <c r="Q3216">
        <v>3</v>
      </c>
      <c r="R3216">
        <f t="shared" si="52"/>
        <v>0</v>
      </c>
    </row>
    <row r="3217" spans="1:18" x14ac:dyDescent="0.3">
      <c r="A3217" t="s">
        <v>266</v>
      </c>
      <c r="B3217" s="1">
        <v>38371</v>
      </c>
      <c r="C3217" t="s">
        <v>16</v>
      </c>
      <c r="D3217" t="s">
        <v>360</v>
      </c>
      <c r="E3217" t="s">
        <v>361</v>
      </c>
      <c r="G3217" s="6" t="s">
        <v>29</v>
      </c>
      <c r="H3217" t="s">
        <v>53</v>
      </c>
      <c r="I3217" t="s">
        <v>26</v>
      </c>
      <c r="J3217" t="s">
        <v>27</v>
      </c>
      <c r="K3217">
        <v>95</v>
      </c>
      <c r="L3217">
        <v>25.45</v>
      </c>
      <c r="M3217" t="s">
        <v>324</v>
      </c>
      <c r="N3217">
        <v>25.45</v>
      </c>
      <c r="P3217" cm="1">
        <f t="array" ref="P3217">IF(Q3217&gt;0,INDEX(Q3217:Q24941,MATCH(TRUE,INDEX(Q3217:Q24941="",,),0)-1),"")</f>
        <v>9</v>
      </c>
      <c r="Q3217">
        <v>3</v>
      </c>
      <c r="R3217">
        <f t="shared" si="52"/>
        <v>0</v>
      </c>
    </row>
    <row r="3218" spans="1:18" x14ac:dyDescent="0.3">
      <c r="A3218" t="s">
        <v>266</v>
      </c>
      <c r="B3218" s="1">
        <v>38371</v>
      </c>
      <c r="C3218" t="s">
        <v>16</v>
      </c>
      <c r="D3218" t="s">
        <v>360</v>
      </c>
      <c r="E3218" t="s">
        <v>361</v>
      </c>
      <c r="G3218" t="s">
        <v>19</v>
      </c>
      <c r="H3218" t="s">
        <v>194</v>
      </c>
      <c r="I3218" t="s">
        <v>21</v>
      </c>
      <c r="J3218" t="s">
        <v>22</v>
      </c>
      <c r="K3218">
        <v>49</v>
      </c>
      <c r="L3218">
        <v>398</v>
      </c>
      <c r="M3218" t="s">
        <v>271</v>
      </c>
      <c r="N3218">
        <v>800</v>
      </c>
      <c r="P3218" cm="1">
        <f t="array" ref="P3218">IF(Q3218&gt;0,INDEX(Q3218:Q24942,MATCH(TRUE,INDEX(Q3218:Q24942="",,),0)-1),"")</f>
        <v>9</v>
      </c>
      <c r="Q3218">
        <v>4</v>
      </c>
      <c r="R3218">
        <f t="shared" si="52"/>
        <v>0</v>
      </c>
    </row>
    <row r="3219" spans="1:18" x14ac:dyDescent="0.3">
      <c r="A3219" t="s">
        <v>266</v>
      </c>
      <c r="B3219" s="1">
        <v>38371</v>
      </c>
      <c r="C3219" t="s">
        <v>16</v>
      </c>
      <c r="D3219" t="s">
        <v>360</v>
      </c>
      <c r="E3219" t="s">
        <v>361</v>
      </c>
      <c r="G3219" t="s">
        <v>19</v>
      </c>
      <c r="H3219" t="s">
        <v>206</v>
      </c>
      <c r="I3219" t="s">
        <v>21</v>
      </c>
      <c r="J3219" t="s">
        <v>22</v>
      </c>
      <c r="K3219">
        <v>59.5</v>
      </c>
      <c r="L3219">
        <v>138</v>
      </c>
      <c r="M3219" t="s">
        <v>271</v>
      </c>
      <c r="N3219">
        <v>145</v>
      </c>
      <c r="P3219" cm="1">
        <f t="array" ref="P3219">IF(Q3219&gt;0,INDEX(Q3219:Q24943,MATCH(TRUE,INDEX(Q3219:Q24943="",,),0)-1),"")</f>
        <v>9</v>
      </c>
      <c r="Q3219">
        <v>4</v>
      </c>
      <c r="R3219">
        <f t="shared" si="52"/>
        <v>0</v>
      </c>
    </row>
    <row r="3220" spans="1:18" x14ac:dyDescent="0.3">
      <c r="A3220" t="s">
        <v>266</v>
      </c>
      <c r="B3220" s="1">
        <v>38371</v>
      </c>
      <c r="C3220" t="s">
        <v>16</v>
      </c>
      <c r="D3220" t="s">
        <v>360</v>
      </c>
      <c r="E3220" t="s">
        <v>361</v>
      </c>
      <c r="G3220" t="s">
        <v>19</v>
      </c>
      <c r="H3220" t="s">
        <v>64</v>
      </c>
      <c r="I3220" t="s">
        <v>26</v>
      </c>
      <c r="J3220" t="s">
        <v>27</v>
      </c>
      <c r="K3220">
        <v>1126</v>
      </c>
      <c r="L3220">
        <v>17.600000000000001</v>
      </c>
      <c r="M3220" t="s">
        <v>271</v>
      </c>
      <c r="N3220">
        <v>42</v>
      </c>
      <c r="P3220" cm="1">
        <f t="array" ref="P3220">IF(Q3220&gt;0,INDEX(Q3220:Q24944,MATCH(TRUE,INDEX(Q3220:Q24944="",,),0)-1),"")</f>
        <v>9</v>
      </c>
      <c r="Q3220">
        <v>4</v>
      </c>
      <c r="R3220">
        <f t="shared" si="52"/>
        <v>0</v>
      </c>
    </row>
    <row r="3221" spans="1:18" x14ac:dyDescent="0.3">
      <c r="A3221" t="s">
        <v>266</v>
      </c>
      <c r="B3221" s="1">
        <v>38371</v>
      </c>
      <c r="C3221" t="s">
        <v>16</v>
      </c>
      <c r="D3221" t="s">
        <v>360</v>
      </c>
      <c r="E3221" t="s">
        <v>361</v>
      </c>
      <c r="G3221" s="6" t="s">
        <v>29</v>
      </c>
      <c r="H3221" t="s">
        <v>30</v>
      </c>
      <c r="I3221" t="s">
        <v>21</v>
      </c>
      <c r="J3221" t="s">
        <v>22</v>
      </c>
      <c r="K3221">
        <v>6.8</v>
      </c>
      <c r="L3221">
        <v>199</v>
      </c>
      <c r="M3221" t="s">
        <v>271</v>
      </c>
      <c r="N3221">
        <v>199</v>
      </c>
      <c r="P3221" cm="1">
        <f t="array" ref="P3221">IF(Q3221&gt;0,INDEX(Q3221:Q24945,MATCH(TRUE,INDEX(Q3221:Q24945="",,),0)-1),"")</f>
        <v>9</v>
      </c>
      <c r="Q3221">
        <v>4</v>
      </c>
      <c r="R3221">
        <f t="shared" si="52"/>
        <v>0</v>
      </c>
    </row>
    <row r="3222" spans="1:18" x14ac:dyDescent="0.3">
      <c r="A3222" t="s">
        <v>266</v>
      </c>
      <c r="B3222" s="1">
        <v>38371</v>
      </c>
      <c r="C3222" t="s">
        <v>16</v>
      </c>
      <c r="D3222" t="s">
        <v>360</v>
      </c>
      <c r="E3222" t="s">
        <v>361</v>
      </c>
      <c r="G3222" s="6" t="s">
        <v>29</v>
      </c>
      <c r="H3222" t="s">
        <v>196</v>
      </c>
      <c r="I3222" t="s">
        <v>21</v>
      </c>
      <c r="J3222" t="s">
        <v>22</v>
      </c>
      <c r="K3222">
        <v>1.6</v>
      </c>
      <c r="L3222">
        <v>164</v>
      </c>
      <c r="M3222" t="s">
        <v>271</v>
      </c>
      <c r="N3222">
        <v>164</v>
      </c>
      <c r="P3222" cm="1">
        <f t="array" ref="P3222">IF(Q3222&gt;0,INDEX(Q3222:Q24946,MATCH(TRUE,INDEX(Q3222:Q24946="",,),0)-1),"")</f>
        <v>9</v>
      </c>
      <c r="Q3222">
        <v>4</v>
      </c>
      <c r="R3222">
        <f t="shared" si="52"/>
        <v>0</v>
      </c>
    </row>
    <row r="3223" spans="1:18" x14ac:dyDescent="0.3">
      <c r="A3223" t="s">
        <v>266</v>
      </c>
      <c r="B3223" s="1">
        <v>38371</v>
      </c>
      <c r="C3223" t="s">
        <v>16</v>
      </c>
      <c r="D3223" t="s">
        <v>360</v>
      </c>
      <c r="E3223" t="s">
        <v>361</v>
      </c>
      <c r="G3223" s="6" t="s">
        <v>29</v>
      </c>
      <c r="H3223" t="s">
        <v>64</v>
      </c>
      <c r="I3223" t="s">
        <v>21</v>
      </c>
      <c r="J3223" t="s">
        <v>22</v>
      </c>
      <c r="K3223">
        <v>7.3</v>
      </c>
      <c r="L3223">
        <v>142</v>
      </c>
      <c r="M3223" t="s">
        <v>271</v>
      </c>
      <c r="N3223">
        <v>142</v>
      </c>
      <c r="P3223" cm="1">
        <f t="array" ref="P3223">IF(Q3223&gt;0,INDEX(Q3223:Q24947,MATCH(TRUE,INDEX(Q3223:Q24947="",,),0)-1),"")</f>
        <v>9</v>
      </c>
      <c r="Q3223">
        <v>4</v>
      </c>
      <c r="R3223">
        <f t="shared" si="52"/>
        <v>0</v>
      </c>
    </row>
    <row r="3224" spans="1:18" x14ac:dyDescent="0.3">
      <c r="A3224" t="s">
        <v>266</v>
      </c>
      <c r="B3224" s="1">
        <v>38371</v>
      </c>
      <c r="C3224" t="s">
        <v>16</v>
      </c>
      <c r="D3224" t="s">
        <v>360</v>
      </c>
      <c r="E3224" t="s">
        <v>361</v>
      </c>
      <c r="G3224" s="6" t="s">
        <v>29</v>
      </c>
      <c r="H3224" t="s">
        <v>206</v>
      </c>
      <c r="I3224" t="s">
        <v>26</v>
      </c>
      <c r="J3224" t="s">
        <v>27</v>
      </c>
      <c r="K3224">
        <v>68</v>
      </c>
      <c r="L3224">
        <v>6.05</v>
      </c>
      <c r="M3224" t="s">
        <v>271</v>
      </c>
      <c r="N3224">
        <v>6.05</v>
      </c>
      <c r="P3224" cm="1">
        <f t="array" ref="P3224">IF(Q3224&gt;0,INDEX(Q3224:Q24948,MATCH(TRUE,INDEX(Q3224:Q24948="",,),0)-1),"")</f>
        <v>9</v>
      </c>
      <c r="Q3224">
        <v>4</v>
      </c>
      <c r="R3224">
        <f t="shared" si="52"/>
        <v>0</v>
      </c>
    </row>
    <row r="3225" spans="1:18" x14ac:dyDescent="0.3">
      <c r="A3225" t="s">
        <v>266</v>
      </c>
      <c r="B3225" s="1">
        <v>38371</v>
      </c>
      <c r="C3225" t="s">
        <v>16</v>
      </c>
      <c r="D3225" t="s">
        <v>360</v>
      </c>
      <c r="E3225" t="s">
        <v>361</v>
      </c>
      <c r="G3225" s="6" t="s">
        <v>29</v>
      </c>
      <c r="H3225" t="s">
        <v>53</v>
      </c>
      <c r="I3225" t="s">
        <v>26</v>
      </c>
      <c r="J3225" t="s">
        <v>27</v>
      </c>
      <c r="K3225">
        <v>95</v>
      </c>
      <c r="L3225">
        <v>25.45</v>
      </c>
      <c r="M3225" t="s">
        <v>271</v>
      </c>
      <c r="N3225">
        <v>25.45</v>
      </c>
      <c r="P3225" cm="1">
        <f t="array" ref="P3225">IF(Q3225&gt;0,INDEX(Q3225:Q24949,MATCH(TRUE,INDEX(Q3225:Q24949="",,),0)-1),"")</f>
        <v>9</v>
      </c>
      <c r="Q3225">
        <v>4</v>
      </c>
      <c r="R3225">
        <f t="shared" si="52"/>
        <v>0</v>
      </c>
    </row>
    <row r="3226" spans="1:18" x14ac:dyDescent="0.3">
      <c r="A3226" t="s">
        <v>266</v>
      </c>
      <c r="B3226" s="1">
        <v>38371</v>
      </c>
      <c r="C3226" t="s">
        <v>16</v>
      </c>
      <c r="D3226" t="s">
        <v>360</v>
      </c>
      <c r="E3226" t="s">
        <v>361</v>
      </c>
      <c r="G3226" t="s">
        <v>19</v>
      </c>
      <c r="H3226" t="s">
        <v>194</v>
      </c>
      <c r="I3226" t="s">
        <v>21</v>
      </c>
      <c r="J3226" t="s">
        <v>22</v>
      </c>
      <c r="K3226">
        <v>49</v>
      </c>
      <c r="L3226">
        <v>398</v>
      </c>
      <c r="M3226" t="s">
        <v>323</v>
      </c>
      <c r="N3226">
        <v>729</v>
      </c>
      <c r="P3226" cm="1">
        <f t="array" ref="P3226">IF(Q3226&gt;0,INDEX(Q3226:Q24950,MATCH(TRUE,INDEX(Q3226:Q24950="",,),0)-1),"")</f>
        <v>9</v>
      </c>
      <c r="Q3226">
        <v>5</v>
      </c>
      <c r="R3226">
        <f t="shared" si="52"/>
        <v>0</v>
      </c>
    </row>
    <row r="3227" spans="1:18" x14ac:dyDescent="0.3">
      <c r="A3227" t="s">
        <v>266</v>
      </c>
      <c r="B3227" s="1">
        <v>38371</v>
      </c>
      <c r="C3227" t="s">
        <v>16</v>
      </c>
      <c r="D3227" t="s">
        <v>360</v>
      </c>
      <c r="E3227" t="s">
        <v>361</v>
      </c>
      <c r="G3227" t="s">
        <v>19</v>
      </c>
      <c r="H3227" t="s">
        <v>206</v>
      </c>
      <c r="I3227" t="s">
        <v>21</v>
      </c>
      <c r="J3227" t="s">
        <v>22</v>
      </c>
      <c r="K3227">
        <v>59.5</v>
      </c>
      <c r="L3227">
        <v>138</v>
      </c>
      <c r="M3227" t="s">
        <v>323</v>
      </c>
      <c r="N3227">
        <v>235</v>
      </c>
      <c r="P3227" cm="1">
        <f t="array" ref="P3227">IF(Q3227&gt;0,INDEX(Q3227:Q24951,MATCH(TRUE,INDEX(Q3227:Q24951="",,),0)-1),"")</f>
        <v>9</v>
      </c>
      <c r="Q3227">
        <v>5</v>
      </c>
      <c r="R3227">
        <f t="shared" si="52"/>
        <v>0</v>
      </c>
    </row>
    <row r="3228" spans="1:18" x14ac:dyDescent="0.3">
      <c r="A3228" t="s">
        <v>266</v>
      </c>
      <c r="B3228" s="1">
        <v>38371</v>
      </c>
      <c r="C3228" t="s">
        <v>16</v>
      </c>
      <c r="D3228" t="s">
        <v>360</v>
      </c>
      <c r="E3228" t="s">
        <v>361</v>
      </c>
      <c r="G3228" t="s">
        <v>19</v>
      </c>
      <c r="H3228" t="s">
        <v>64</v>
      </c>
      <c r="I3228" t="s">
        <v>26</v>
      </c>
      <c r="J3228" t="s">
        <v>27</v>
      </c>
      <c r="K3228">
        <v>1126</v>
      </c>
      <c r="L3228">
        <v>17.600000000000001</v>
      </c>
      <c r="M3228" t="s">
        <v>323</v>
      </c>
      <c r="N3228">
        <v>32.5</v>
      </c>
      <c r="P3228" cm="1">
        <f t="array" ref="P3228">IF(Q3228&gt;0,INDEX(Q3228:Q24952,MATCH(TRUE,INDEX(Q3228:Q24952="",,),0)-1),"")</f>
        <v>9</v>
      </c>
      <c r="Q3228">
        <v>5</v>
      </c>
      <c r="R3228">
        <f t="shared" si="52"/>
        <v>0</v>
      </c>
    </row>
    <row r="3229" spans="1:18" x14ac:dyDescent="0.3">
      <c r="A3229" t="s">
        <v>266</v>
      </c>
      <c r="B3229" s="1">
        <v>38371</v>
      </c>
      <c r="C3229" t="s">
        <v>16</v>
      </c>
      <c r="D3229" t="s">
        <v>360</v>
      </c>
      <c r="E3229" t="s">
        <v>361</v>
      </c>
      <c r="G3229" s="6" t="s">
        <v>29</v>
      </c>
      <c r="H3229" t="s">
        <v>30</v>
      </c>
      <c r="I3229" t="s">
        <v>21</v>
      </c>
      <c r="J3229" t="s">
        <v>22</v>
      </c>
      <c r="K3229">
        <v>6.8</v>
      </c>
      <c r="L3229">
        <v>199</v>
      </c>
      <c r="M3229" t="s">
        <v>323</v>
      </c>
      <c r="N3229">
        <v>199</v>
      </c>
      <c r="P3229" cm="1">
        <f t="array" ref="P3229">IF(Q3229&gt;0,INDEX(Q3229:Q24953,MATCH(TRUE,INDEX(Q3229:Q24953="",,),0)-1),"")</f>
        <v>9</v>
      </c>
      <c r="Q3229">
        <v>5</v>
      </c>
      <c r="R3229">
        <f t="shared" si="52"/>
        <v>0</v>
      </c>
    </row>
    <row r="3230" spans="1:18" x14ac:dyDescent="0.3">
      <c r="A3230" t="s">
        <v>266</v>
      </c>
      <c r="B3230" s="1">
        <v>38371</v>
      </c>
      <c r="C3230" t="s">
        <v>16</v>
      </c>
      <c r="D3230" t="s">
        <v>360</v>
      </c>
      <c r="E3230" t="s">
        <v>361</v>
      </c>
      <c r="G3230" s="6" t="s">
        <v>29</v>
      </c>
      <c r="H3230" t="s">
        <v>196</v>
      </c>
      <c r="I3230" t="s">
        <v>21</v>
      </c>
      <c r="J3230" t="s">
        <v>22</v>
      </c>
      <c r="K3230">
        <v>1.6</v>
      </c>
      <c r="L3230">
        <v>164</v>
      </c>
      <c r="M3230" t="s">
        <v>323</v>
      </c>
      <c r="N3230">
        <v>164</v>
      </c>
      <c r="P3230" cm="1">
        <f t="array" ref="P3230">IF(Q3230&gt;0,INDEX(Q3230:Q24954,MATCH(TRUE,INDEX(Q3230:Q24954="",,),0)-1),"")</f>
        <v>9</v>
      </c>
      <c r="Q3230">
        <v>5</v>
      </c>
      <c r="R3230">
        <f t="shared" si="52"/>
        <v>0</v>
      </c>
    </row>
    <row r="3231" spans="1:18" x14ac:dyDescent="0.3">
      <c r="A3231" t="s">
        <v>266</v>
      </c>
      <c r="B3231" s="1">
        <v>38371</v>
      </c>
      <c r="C3231" t="s">
        <v>16</v>
      </c>
      <c r="D3231" t="s">
        <v>360</v>
      </c>
      <c r="E3231" t="s">
        <v>361</v>
      </c>
      <c r="G3231" s="6" t="s">
        <v>29</v>
      </c>
      <c r="H3231" t="s">
        <v>64</v>
      </c>
      <c r="I3231" t="s">
        <v>21</v>
      </c>
      <c r="J3231" t="s">
        <v>22</v>
      </c>
      <c r="K3231">
        <v>7.3</v>
      </c>
      <c r="L3231">
        <v>142</v>
      </c>
      <c r="M3231" t="s">
        <v>323</v>
      </c>
      <c r="N3231">
        <v>142</v>
      </c>
      <c r="P3231" cm="1">
        <f t="array" ref="P3231">IF(Q3231&gt;0,INDEX(Q3231:Q24955,MATCH(TRUE,INDEX(Q3231:Q24955="",,),0)-1),"")</f>
        <v>9</v>
      </c>
      <c r="Q3231">
        <v>5</v>
      </c>
      <c r="R3231">
        <f t="shared" si="52"/>
        <v>0</v>
      </c>
    </row>
    <row r="3232" spans="1:18" x14ac:dyDescent="0.3">
      <c r="A3232" t="s">
        <v>266</v>
      </c>
      <c r="B3232" s="1">
        <v>38371</v>
      </c>
      <c r="C3232" t="s">
        <v>16</v>
      </c>
      <c r="D3232" t="s">
        <v>360</v>
      </c>
      <c r="E3232" t="s">
        <v>361</v>
      </c>
      <c r="G3232" s="6" t="s">
        <v>29</v>
      </c>
      <c r="H3232" t="s">
        <v>206</v>
      </c>
      <c r="I3232" t="s">
        <v>26</v>
      </c>
      <c r="J3232" t="s">
        <v>27</v>
      </c>
      <c r="K3232">
        <v>68</v>
      </c>
      <c r="L3232">
        <v>6.05</v>
      </c>
      <c r="M3232" t="s">
        <v>323</v>
      </c>
      <c r="N3232">
        <v>6.05</v>
      </c>
      <c r="P3232" cm="1">
        <f t="array" ref="P3232">IF(Q3232&gt;0,INDEX(Q3232:Q24956,MATCH(TRUE,INDEX(Q3232:Q24956="",,),0)-1),"")</f>
        <v>9</v>
      </c>
      <c r="Q3232">
        <v>5</v>
      </c>
      <c r="R3232">
        <f t="shared" si="52"/>
        <v>0</v>
      </c>
    </row>
    <row r="3233" spans="1:18" x14ac:dyDescent="0.3">
      <c r="A3233" t="s">
        <v>266</v>
      </c>
      <c r="B3233" s="1">
        <v>38371</v>
      </c>
      <c r="C3233" t="s">
        <v>16</v>
      </c>
      <c r="D3233" t="s">
        <v>360</v>
      </c>
      <c r="E3233" t="s">
        <v>361</v>
      </c>
      <c r="G3233" s="6" t="s">
        <v>29</v>
      </c>
      <c r="H3233" t="s">
        <v>53</v>
      </c>
      <c r="I3233" t="s">
        <v>26</v>
      </c>
      <c r="J3233" t="s">
        <v>27</v>
      </c>
      <c r="K3233">
        <v>95</v>
      </c>
      <c r="L3233">
        <v>25.45</v>
      </c>
      <c r="M3233" t="s">
        <v>323</v>
      </c>
      <c r="N3233">
        <v>25.45</v>
      </c>
      <c r="P3233" cm="1">
        <f t="array" ref="P3233">IF(Q3233&gt;0,INDEX(Q3233:Q24957,MATCH(TRUE,INDEX(Q3233:Q24957="",,),0)-1),"")</f>
        <v>9</v>
      </c>
      <c r="Q3233">
        <v>5</v>
      </c>
      <c r="R3233">
        <f t="shared" si="52"/>
        <v>0</v>
      </c>
    </row>
    <row r="3234" spans="1:18" x14ac:dyDescent="0.3">
      <c r="A3234" t="s">
        <v>266</v>
      </c>
      <c r="B3234" s="1">
        <v>38371</v>
      </c>
      <c r="C3234" t="s">
        <v>16</v>
      </c>
      <c r="D3234" t="s">
        <v>360</v>
      </c>
      <c r="E3234" t="s">
        <v>361</v>
      </c>
      <c r="G3234" t="s">
        <v>19</v>
      </c>
      <c r="H3234" t="s">
        <v>194</v>
      </c>
      <c r="I3234" t="s">
        <v>21</v>
      </c>
      <c r="J3234" t="s">
        <v>22</v>
      </c>
      <c r="K3234">
        <v>49</v>
      </c>
      <c r="L3234">
        <v>398</v>
      </c>
      <c r="M3234" t="s">
        <v>276</v>
      </c>
      <c r="N3234">
        <v>420</v>
      </c>
      <c r="P3234" cm="1">
        <f t="array" ref="P3234">IF(Q3234&gt;0,INDEX(Q3234:Q24958,MATCH(TRUE,INDEX(Q3234:Q24958="",,),0)-1),"")</f>
        <v>9</v>
      </c>
      <c r="Q3234">
        <v>6</v>
      </c>
      <c r="R3234">
        <f t="shared" si="52"/>
        <v>0</v>
      </c>
    </row>
    <row r="3235" spans="1:18" x14ac:dyDescent="0.3">
      <c r="A3235" t="s">
        <v>266</v>
      </c>
      <c r="B3235" s="1">
        <v>38371</v>
      </c>
      <c r="C3235" t="s">
        <v>16</v>
      </c>
      <c r="D3235" t="s">
        <v>360</v>
      </c>
      <c r="E3235" t="s">
        <v>361</v>
      </c>
      <c r="G3235" t="s">
        <v>19</v>
      </c>
      <c r="H3235" t="s">
        <v>206</v>
      </c>
      <c r="I3235" t="s">
        <v>21</v>
      </c>
      <c r="J3235" t="s">
        <v>22</v>
      </c>
      <c r="K3235">
        <v>59.5</v>
      </c>
      <c r="L3235">
        <v>138</v>
      </c>
      <c r="M3235" t="s">
        <v>276</v>
      </c>
      <c r="N3235">
        <v>240</v>
      </c>
      <c r="P3235" cm="1">
        <f t="array" ref="P3235">IF(Q3235&gt;0,INDEX(Q3235:Q24959,MATCH(TRUE,INDEX(Q3235:Q24959="",,),0)-1),"")</f>
        <v>9</v>
      </c>
      <c r="Q3235">
        <v>6</v>
      </c>
      <c r="R3235">
        <f t="shared" si="52"/>
        <v>0</v>
      </c>
    </row>
    <row r="3236" spans="1:18" x14ac:dyDescent="0.3">
      <c r="A3236" t="s">
        <v>266</v>
      </c>
      <c r="B3236" s="1">
        <v>38371</v>
      </c>
      <c r="C3236" t="s">
        <v>16</v>
      </c>
      <c r="D3236" t="s">
        <v>360</v>
      </c>
      <c r="E3236" t="s">
        <v>361</v>
      </c>
      <c r="G3236" t="s">
        <v>19</v>
      </c>
      <c r="H3236" t="s">
        <v>64</v>
      </c>
      <c r="I3236" t="s">
        <v>26</v>
      </c>
      <c r="J3236" t="s">
        <v>27</v>
      </c>
      <c r="K3236">
        <v>1126</v>
      </c>
      <c r="L3236">
        <v>17.600000000000001</v>
      </c>
      <c r="M3236" t="s">
        <v>276</v>
      </c>
      <c r="N3236">
        <v>45</v>
      </c>
      <c r="P3236" cm="1">
        <f t="array" ref="P3236">IF(Q3236&gt;0,INDEX(Q3236:Q24960,MATCH(TRUE,INDEX(Q3236:Q24960="",,),0)-1),"")</f>
        <v>9</v>
      </c>
      <c r="Q3236">
        <v>6</v>
      </c>
      <c r="R3236">
        <f t="shared" si="52"/>
        <v>0</v>
      </c>
    </row>
    <row r="3237" spans="1:18" x14ac:dyDescent="0.3">
      <c r="A3237" t="s">
        <v>266</v>
      </c>
      <c r="B3237" s="1">
        <v>38371</v>
      </c>
      <c r="C3237" t="s">
        <v>16</v>
      </c>
      <c r="D3237" t="s">
        <v>360</v>
      </c>
      <c r="E3237" t="s">
        <v>361</v>
      </c>
      <c r="G3237" s="6" t="s">
        <v>29</v>
      </c>
      <c r="H3237" t="s">
        <v>30</v>
      </c>
      <c r="I3237" t="s">
        <v>21</v>
      </c>
      <c r="J3237" t="s">
        <v>22</v>
      </c>
      <c r="K3237">
        <v>6.8</v>
      </c>
      <c r="L3237">
        <v>199</v>
      </c>
      <c r="M3237" t="s">
        <v>276</v>
      </c>
      <c r="N3237">
        <v>199</v>
      </c>
      <c r="P3237" cm="1">
        <f t="array" ref="P3237">IF(Q3237&gt;0,INDEX(Q3237:Q24961,MATCH(TRUE,INDEX(Q3237:Q24961="",,),0)-1),"")</f>
        <v>9</v>
      </c>
      <c r="Q3237">
        <v>6</v>
      </c>
      <c r="R3237">
        <f t="shared" si="52"/>
        <v>0</v>
      </c>
    </row>
    <row r="3238" spans="1:18" x14ac:dyDescent="0.3">
      <c r="A3238" t="s">
        <v>266</v>
      </c>
      <c r="B3238" s="1">
        <v>38371</v>
      </c>
      <c r="C3238" t="s">
        <v>16</v>
      </c>
      <c r="D3238" t="s">
        <v>360</v>
      </c>
      <c r="E3238" t="s">
        <v>361</v>
      </c>
      <c r="G3238" s="6" t="s">
        <v>29</v>
      </c>
      <c r="H3238" t="s">
        <v>196</v>
      </c>
      <c r="I3238" t="s">
        <v>21</v>
      </c>
      <c r="J3238" t="s">
        <v>22</v>
      </c>
      <c r="K3238">
        <v>1.6</v>
      </c>
      <c r="L3238">
        <v>164</v>
      </c>
      <c r="M3238" t="s">
        <v>276</v>
      </c>
      <c r="N3238">
        <v>164</v>
      </c>
      <c r="P3238" cm="1">
        <f t="array" ref="P3238">IF(Q3238&gt;0,INDEX(Q3238:Q24962,MATCH(TRUE,INDEX(Q3238:Q24962="",,),0)-1),"")</f>
        <v>9</v>
      </c>
      <c r="Q3238">
        <v>6</v>
      </c>
      <c r="R3238">
        <f t="shared" si="52"/>
        <v>0</v>
      </c>
    </row>
    <row r="3239" spans="1:18" x14ac:dyDescent="0.3">
      <c r="A3239" t="s">
        <v>266</v>
      </c>
      <c r="B3239" s="1">
        <v>38371</v>
      </c>
      <c r="C3239" t="s">
        <v>16</v>
      </c>
      <c r="D3239" t="s">
        <v>360</v>
      </c>
      <c r="E3239" t="s">
        <v>361</v>
      </c>
      <c r="G3239" s="6" t="s">
        <v>29</v>
      </c>
      <c r="H3239" t="s">
        <v>64</v>
      </c>
      <c r="I3239" t="s">
        <v>21</v>
      </c>
      <c r="J3239" t="s">
        <v>22</v>
      </c>
      <c r="K3239">
        <v>7.3</v>
      </c>
      <c r="L3239">
        <v>142</v>
      </c>
      <c r="M3239" t="s">
        <v>276</v>
      </c>
      <c r="N3239">
        <v>142</v>
      </c>
      <c r="P3239" cm="1">
        <f t="array" ref="P3239">IF(Q3239&gt;0,INDEX(Q3239:Q24963,MATCH(TRUE,INDEX(Q3239:Q24963="",,),0)-1),"")</f>
        <v>9</v>
      </c>
      <c r="Q3239">
        <v>6</v>
      </c>
      <c r="R3239">
        <f t="shared" si="52"/>
        <v>0</v>
      </c>
    </row>
    <row r="3240" spans="1:18" x14ac:dyDescent="0.3">
      <c r="A3240" t="s">
        <v>266</v>
      </c>
      <c r="B3240" s="1">
        <v>38371</v>
      </c>
      <c r="C3240" t="s">
        <v>16</v>
      </c>
      <c r="D3240" t="s">
        <v>360</v>
      </c>
      <c r="E3240" t="s">
        <v>361</v>
      </c>
      <c r="G3240" s="6" t="s">
        <v>29</v>
      </c>
      <c r="H3240" t="s">
        <v>206</v>
      </c>
      <c r="I3240" t="s">
        <v>26</v>
      </c>
      <c r="J3240" t="s">
        <v>27</v>
      </c>
      <c r="K3240">
        <v>68</v>
      </c>
      <c r="L3240">
        <v>6.05</v>
      </c>
      <c r="M3240" t="s">
        <v>276</v>
      </c>
      <c r="N3240">
        <v>6.05</v>
      </c>
      <c r="P3240" cm="1">
        <f t="array" ref="P3240">IF(Q3240&gt;0,INDEX(Q3240:Q24964,MATCH(TRUE,INDEX(Q3240:Q24964="",,),0)-1),"")</f>
        <v>9</v>
      </c>
      <c r="Q3240">
        <v>6</v>
      </c>
      <c r="R3240">
        <f t="shared" si="52"/>
        <v>0</v>
      </c>
    </row>
    <row r="3241" spans="1:18" x14ac:dyDescent="0.3">
      <c r="A3241" t="s">
        <v>266</v>
      </c>
      <c r="B3241" s="1">
        <v>38371</v>
      </c>
      <c r="C3241" t="s">
        <v>16</v>
      </c>
      <c r="D3241" t="s">
        <v>360</v>
      </c>
      <c r="E3241" t="s">
        <v>361</v>
      </c>
      <c r="G3241" s="6" t="s">
        <v>29</v>
      </c>
      <c r="H3241" t="s">
        <v>53</v>
      </c>
      <c r="I3241" t="s">
        <v>26</v>
      </c>
      <c r="J3241" t="s">
        <v>27</v>
      </c>
      <c r="K3241">
        <v>95</v>
      </c>
      <c r="L3241">
        <v>25.45</v>
      </c>
      <c r="M3241" t="s">
        <v>276</v>
      </c>
      <c r="N3241">
        <v>25.45</v>
      </c>
      <c r="P3241" cm="1">
        <f t="array" ref="P3241">IF(Q3241&gt;0,INDEX(Q3241:Q24965,MATCH(TRUE,INDEX(Q3241:Q24965="",,),0)-1),"")</f>
        <v>9</v>
      </c>
      <c r="Q3241">
        <v>6</v>
      </c>
      <c r="R3241">
        <f t="shared" si="52"/>
        <v>0</v>
      </c>
    </row>
    <row r="3242" spans="1:18" x14ac:dyDescent="0.3">
      <c r="A3242" t="s">
        <v>266</v>
      </c>
      <c r="B3242" s="1">
        <v>38371</v>
      </c>
      <c r="C3242" t="s">
        <v>16</v>
      </c>
      <c r="D3242" t="s">
        <v>360</v>
      </c>
      <c r="E3242" t="s">
        <v>361</v>
      </c>
      <c r="G3242" t="s">
        <v>19</v>
      </c>
      <c r="H3242" t="s">
        <v>194</v>
      </c>
      <c r="I3242" t="s">
        <v>21</v>
      </c>
      <c r="J3242" t="s">
        <v>22</v>
      </c>
      <c r="K3242">
        <v>49</v>
      </c>
      <c r="L3242">
        <v>398</v>
      </c>
      <c r="M3242" t="s">
        <v>221</v>
      </c>
      <c r="N3242">
        <v>675</v>
      </c>
      <c r="P3242" cm="1">
        <f t="array" ref="P3242">IF(Q3242&gt;0,INDEX(Q3242:Q24966,MATCH(TRUE,INDEX(Q3242:Q24966="",,),0)-1),"")</f>
        <v>9</v>
      </c>
      <c r="Q3242">
        <v>7</v>
      </c>
      <c r="R3242">
        <f t="shared" si="52"/>
        <v>0</v>
      </c>
    </row>
    <row r="3243" spans="1:18" x14ac:dyDescent="0.3">
      <c r="A3243" t="s">
        <v>266</v>
      </c>
      <c r="B3243" s="1">
        <v>38371</v>
      </c>
      <c r="C3243" t="s">
        <v>16</v>
      </c>
      <c r="D3243" t="s">
        <v>360</v>
      </c>
      <c r="E3243" t="s">
        <v>361</v>
      </c>
      <c r="G3243" t="s">
        <v>19</v>
      </c>
      <c r="H3243" t="s">
        <v>206</v>
      </c>
      <c r="I3243" t="s">
        <v>21</v>
      </c>
      <c r="J3243" t="s">
        <v>22</v>
      </c>
      <c r="K3243">
        <v>59.5</v>
      </c>
      <c r="L3243">
        <v>138</v>
      </c>
      <c r="M3243" t="s">
        <v>221</v>
      </c>
      <c r="N3243">
        <v>155</v>
      </c>
      <c r="P3243" cm="1">
        <f t="array" ref="P3243">IF(Q3243&gt;0,INDEX(Q3243:Q24967,MATCH(TRUE,INDEX(Q3243:Q24967="",,),0)-1),"")</f>
        <v>9</v>
      </c>
      <c r="Q3243">
        <v>7</v>
      </c>
      <c r="R3243">
        <f t="shared" si="52"/>
        <v>0</v>
      </c>
    </row>
    <row r="3244" spans="1:18" x14ac:dyDescent="0.3">
      <c r="A3244" t="s">
        <v>266</v>
      </c>
      <c r="B3244" s="1">
        <v>38371</v>
      </c>
      <c r="C3244" t="s">
        <v>16</v>
      </c>
      <c r="D3244" t="s">
        <v>360</v>
      </c>
      <c r="E3244" t="s">
        <v>361</v>
      </c>
      <c r="G3244" t="s">
        <v>19</v>
      </c>
      <c r="H3244" t="s">
        <v>64</v>
      </c>
      <c r="I3244" t="s">
        <v>26</v>
      </c>
      <c r="J3244" t="s">
        <v>27</v>
      </c>
      <c r="K3244">
        <v>1126</v>
      </c>
      <c r="L3244">
        <v>17.600000000000001</v>
      </c>
      <c r="M3244" t="s">
        <v>221</v>
      </c>
      <c r="N3244">
        <v>31.5</v>
      </c>
      <c r="P3244" cm="1">
        <f t="array" ref="P3244">IF(Q3244&gt;0,INDEX(Q3244:Q24968,MATCH(TRUE,INDEX(Q3244:Q24968="",,),0)-1),"")</f>
        <v>9</v>
      </c>
      <c r="Q3244">
        <v>7</v>
      </c>
      <c r="R3244">
        <f t="shared" si="52"/>
        <v>0</v>
      </c>
    </row>
    <row r="3245" spans="1:18" x14ac:dyDescent="0.3">
      <c r="A3245" t="s">
        <v>266</v>
      </c>
      <c r="B3245" s="1">
        <v>38371</v>
      </c>
      <c r="C3245" t="s">
        <v>16</v>
      </c>
      <c r="D3245" t="s">
        <v>360</v>
      </c>
      <c r="E3245" t="s">
        <v>361</v>
      </c>
      <c r="G3245" s="6" t="s">
        <v>29</v>
      </c>
      <c r="H3245" t="s">
        <v>30</v>
      </c>
      <c r="I3245" t="s">
        <v>21</v>
      </c>
      <c r="J3245" t="s">
        <v>22</v>
      </c>
      <c r="K3245">
        <v>6.8</v>
      </c>
      <c r="L3245">
        <v>199</v>
      </c>
      <c r="M3245" t="s">
        <v>221</v>
      </c>
      <c r="N3245">
        <v>199</v>
      </c>
      <c r="P3245" cm="1">
        <f t="array" ref="P3245">IF(Q3245&gt;0,INDEX(Q3245:Q24969,MATCH(TRUE,INDEX(Q3245:Q24969="",,),0)-1),"")</f>
        <v>9</v>
      </c>
      <c r="Q3245">
        <v>7</v>
      </c>
      <c r="R3245">
        <f t="shared" si="52"/>
        <v>0</v>
      </c>
    </row>
    <row r="3246" spans="1:18" x14ac:dyDescent="0.3">
      <c r="A3246" t="s">
        <v>266</v>
      </c>
      <c r="B3246" s="1">
        <v>38371</v>
      </c>
      <c r="C3246" t="s">
        <v>16</v>
      </c>
      <c r="D3246" t="s">
        <v>360</v>
      </c>
      <c r="E3246" t="s">
        <v>361</v>
      </c>
      <c r="G3246" s="6" t="s">
        <v>29</v>
      </c>
      <c r="H3246" t="s">
        <v>196</v>
      </c>
      <c r="I3246" t="s">
        <v>21</v>
      </c>
      <c r="J3246" t="s">
        <v>22</v>
      </c>
      <c r="K3246">
        <v>1.6</v>
      </c>
      <c r="L3246">
        <v>164</v>
      </c>
      <c r="M3246" t="s">
        <v>221</v>
      </c>
      <c r="N3246">
        <v>164</v>
      </c>
      <c r="P3246" cm="1">
        <f t="array" ref="P3246">IF(Q3246&gt;0,INDEX(Q3246:Q24970,MATCH(TRUE,INDEX(Q3246:Q24970="",,),0)-1),"")</f>
        <v>9</v>
      </c>
      <c r="Q3246">
        <v>7</v>
      </c>
      <c r="R3246">
        <f t="shared" si="52"/>
        <v>0</v>
      </c>
    </row>
    <row r="3247" spans="1:18" x14ac:dyDescent="0.3">
      <c r="A3247" t="s">
        <v>266</v>
      </c>
      <c r="B3247" s="1">
        <v>38371</v>
      </c>
      <c r="C3247" t="s">
        <v>16</v>
      </c>
      <c r="D3247" t="s">
        <v>360</v>
      </c>
      <c r="E3247" t="s">
        <v>361</v>
      </c>
      <c r="G3247" s="6" t="s">
        <v>29</v>
      </c>
      <c r="H3247" t="s">
        <v>64</v>
      </c>
      <c r="I3247" t="s">
        <v>21</v>
      </c>
      <c r="J3247" t="s">
        <v>22</v>
      </c>
      <c r="K3247">
        <v>7.3</v>
      </c>
      <c r="L3247">
        <v>142</v>
      </c>
      <c r="M3247" t="s">
        <v>221</v>
      </c>
      <c r="N3247">
        <v>142</v>
      </c>
      <c r="P3247" cm="1">
        <f t="array" ref="P3247">IF(Q3247&gt;0,INDEX(Q3247:Q24971,MATCH(TRUE,INDEX(Q3247:Q24971="",,),0)-1),"")</f>
        <v>9</v>
      </c>
      <c r="Q3247">
        <v>7</v>
      </c>
      <c r="R3247">
        <f t="shared" si="52"/>
        <v>0</v>
      </c>
    </row>
    <row r="3248" spans="1:18" x14ac:dyDescent="0.3">
      <c r="A3248" t="s">
        <v>266</v>
      </c>
      <c r="B3248" s="1">
        <v>38371</v>
      </c>
      <c r="C3248" t="s">
        <v>16</v>
      </c>
      <c r="D3248" t="s">
        <v>360</v>
      </c>
      <c r="E3248" t="s">
        <v>361</v>
      </c>
      <c r="G3248" s="6" t="s">
        <v>29</v>
      </c>
      <c r="H3248" t="s">
        <v>206</v>
      </c>
      <c r="I3248" t="s">
        <v>26</v>
      </c>
      <c r="J3248" t="s">
        <v>27</v>
      </c>
      <c r="K3248">
        <v>68</v>
      </c>
      <c r="L3248">
        <v>6.05</v>
      </c>
      <c r="M3248" t="s">
        <v>221</v>
      </c>
      <c r="N3248">
        <v>6.05</v>
      </c>
      <c r="P3248" cm="1">
        <f t="array" ref="P3248">IF(Q3248&gt;0,INDEX(Q3248:Q24972,MATCH(TRUE,INDEX(Q3248:Q24972="",,),0)-1),"")</f>
        <v>9</v>
      </c>
      <c r="Q3248">
        <v>7</v>
      </c>
      <c r="R3248">
        <f t="shared" si="52"/>
        <v>0</v>
      </c>
    </row>
    <row r="3249" spans="1:18" x14ac:dyDescent="0.3">
      <c r="A3249" t="s">
        <v>266</v>
      </c>
      <c r="B3249" s="1">
        <v>38371</v>
      </c>
      <c r="C3249" t="s">
        <v>16</v>
      </c>
      <c r="D3249" t="s">
        <v>360</v>
      </c>
      <c r="E3249" t="s">
        <v>361</v>
      </c>
      <c r="G3249" s="6" t="s">
        <v>29</v>
      </c>
      <c r="H3249" t="s">
        <v>53</v>
      </c>
      <c r="I3249" t="s">
        <v>26</v>
      </c>
      <c r="J3249" t="s">
        <v>27</v>
      </c>
      <c r="K3249">
        <v>95</v>
      </c>
      <c r="L3249">
        <v>25.45</v>
      </c>
      <c r="M3249" t="s">
        <v>221</v>
      </c>
      <c r="N3249">
        <v>25.45</v>
      </c>
      <c r="P3249" cm="1">
        <f t="array" ref="P3249">IF(Q3249&gt;0,INDEX(Q3249:Q24973,MATCH(TRUE,INDEX(Q3249:Q24973="",,),0)-1),"")</f>
        <v>9</v>
      </c>
      <c r="Q3249">
        <v>7</v>
      </c>
      <c r="R3249">
        <f t="shared" si="52"/>
        <v>0</v>
      </c>
    </row>
    <row r="3250" spans="1:18" x14ac:dyDescent="0.3">
      <c r="A3250" t="s">
        <v>266</v>
      </c>
      <c r="B3250" s="1">
        <v>38371</v>
      </c>
      <c r="C3250" t="s">
        <v>16</v>
      </c>
      <c r="D3250" t="s">
        <v>360</v>
      </c>
      <c r="E3250" t="s">
        <v>361</v>
      </c>
      <c r="G3250" t="s">
        <v>19</v>
      </c>
      <c r="H3250" t="s">
        <v>194</v>
      </c>
      <c r="I3250" t="s">
        <v>21</v>
      </c>
      <c r="J3250" t="s">
        <v>22</v>
      </c>
      <c r="K3250">
        <v>49</v>
      </c>
      <c r="L3250">
        <v>398</v>
      </c>
      <c r="M3250" t="s">
        <v>270</v>
      </c>
      <c r="N3250">
        <v>398</v>
      </c>
      <c r="P3250" cm="1">
        <f t="array" ref="P3250">IF(Q3250&gt;0,INDEX(Q3250:Q24974,MATCH(TRUE,INDEX(Q3250:Q24974="",,),0)-1),"")</f>
        <v>9</v>
      </c>
      <c r="Q3250">
        <v>8</v>
      </c>
      <c r="R3250">
        <f t="shared" si="52"/>
        <v>0</v>
      </c>
    </row>
    <row r="3251" spans="1:18" x14ac:dyDescent="0.3">
      <c r="A3251" t="s">
        <v>266</v>
      </c>
      <c r="B3251" s="1">
        <v>38371</v>
      </c>
      <c r="C3251" t="s">
        <v>16</v>
      </c>
      <c r="D3251" t="s">
        <v>360</v>
      </c>
      <c r="E3251" t="s">
        <v>361</v>
      </c>
      <c r="G3251" t="s">
        <v>19</v>
      </c>
      <c r="H3251" t="s">
        <v>206</v>
      </c>
      <c r="I3251" t="s">
        <v>21</v>
      </c>
      <c r="J3251" t="s">
        <v>22</v>
      </c>
      <c r="K3251">
        <v>59.5</v>
      </c>
      <c r="L3251">
        <v>138</v>
      </c>
      <c r="M3251" t="s">
        <v>270</v>
      </c>
      <c r="N3251">
        <v>594.29999999999995</v>
      </c>
      <c r="P3251" cm="1">
        <f t="array" ref="P3251">IF(Q3251&gt;0,INDEX(Q3251:Q24975,MATCH(TRUE,INDEX(Q3251:Q24975="",,),0)-1),"")</f>
        <v>9</v>
      </c>
      <c r="Q3251">
        <v>8</v>
      </c>
      <c r="R3251">
        <f t="shared" si="52"/>
        <v>0</v>
      </c>
    </row>
    <row r="3252" spans="1:18" x14ac:dyDescent="0.3">
      <c r="A3252" t="s">
        <v>266</v>
      </c>
      <c r="B3252" s="1">
        <v>38371</v>
      </c>
      <c r="C3252" t="s">
        <v>16</v>
      </c>
      <c r="D3252" t="s">
        <v>360</v>
      </c>
      <c r="E3252" t="s">
        <v>361</v>
      </c>
      <c r="G3252" t="s">
        <v>19</v>
      </c>
      <c r="H3252" t="s">
        <v>64</v>
      </c>
      <c r="I3252" t="s">
        <v>26</v>
      </c>
      <c r="J3252" t="s">
        <v>27</v>
      </c>
      <c r="K3252">
        <v>1126</v>
      </c>
      <c r="L3252">
        <v>17.600000000000001</v>
      </c>
      <c r="M3252" t="s">
        <v>270</v>
      </c>
      <c r="N3252">
        <v>17.600000000000001</v>
      </c>
      <c r="P3252" cm="1">
        <f t="array" ref="P3252">IF(Q3252&gt;0,INDEX(Q3252:Q24976,MATCH(TRUE,INDEX(Q3252:Q24976="",,),0)-1),"")</f>
        <v>9</v>
      </c>
      <c r="Q3252">
        <v>8</v>
      </c>
      <c r="R3252">
        <f t="shared" ref="R3252:R3315" si="53">IF(P3252="","",0)</f>
        <v>0</v>
      </c>
    </row>
    <row r="3253" spans="1:18" x14ac:dyDescent="0.3">
      <c r="A3253" t="s">
        <v>266</v>
      </c>
      <c r="B3253" s="1">
        <v>38371</v>
      </c>
      <c r="C3253" t="s">
        <v>16</v>
      </c>
      <c r="D3253" t="s">
        <v>360</v>
      </c>
      <c r="E3253" t="s">
        <v>361</v>
      </c>
      <c r="G3253" s="6" t="s">
        <v>29</v>
      </c>
      <c r="H3253" t="s">
        <v>30</v>
      </c>
      <c r="I3253" t="s">
        <v>21</v>
      </c>
      <c r="J3253" t="s">
        <v>22</v>
      </c>
      <c r="K3253">
        <v>6.8</v>
      </c>
      <c r="L3253">
        <v>199</v>
      </c>
      <c r="M3253" t="s">
        <v>270</v>
      </c>
      <c r="N3253">
        <v>199</v>
      </c>
      <c r="P3253" cm="1">
        <f t="array" ref="P3253">IF(Q3253&gt;0,INDEX(Q3253:Q24977,MATCH(TRUE,INDEX(Q3253:Q24977="",,),0)-1),"")</f>
        <v>9</v>
      </c>
      <c r="Q3253">
        <v>8</v>
      </c>
      <c r="R3253">
        <f t="shared" si="53"/>
        <v>0</v>
      </c>
    </row>
    <row r="3254" spans="1:18" x14ac:dyDescent="0.3">
      <c r="A3254" t="s">
        <v>266</v>
      </c>
      <c r="B3254" s="1">
        <v>38371</v>
      </c>
      <c r="C3254" t="s">
        <v>16</v>
      </c>
      <c r="D3254" t="s">
        <v>360</v>
      </c>
      <c r="E3254" t="s">
        <v>361</v>
      </c>
      <c r="G3254" s="6" t="s">
        <v>29</v>
      </c>
      <c r="H3254" t="s">
        <v>196</v>
      </c>
      <c r="I3254" t="s">
        <v>21</v>
      </c>
      <c r="J3254" t="s">
        <v>22</v>
      </c>
      <c r="K3254">
        <v>1.6</v>
      </c>
      <c r="L3254">
        <v>164</v>
      </c>
      <c r="M3254" t="s">
        <v>270</v>
      </c>
      <c r="N3254">
        <v>164</v>
      </c>
      <c r="P3254" cm="1">
        <f t="array" ref="P3254">IF(Q3254&gt;0,INDEX(Q3254:Q24978,MATCH(TRUE,INDEX(Q3254:Q24978="",,),0)-1),"")</f>
        <v>9</v>
      </c>
      <c r="Q3254">
        <v>8</v>
      </c>
      <c r="R3254">
        <f t="shared" si="53"/>
        <v>0</v>
      </c>
    </row>
    <row r="3255" spans="1:18" x14ac:dyDescent="0.3">
      <c r="A3255" t="s">
        <v>266</v>
      </c>
      <c r="B3255" s="1">
        <v>38371</v>
      </c>
      <c r="C3255" t="s">
        <v>16</v>
      </c>
      <c r="D3255" t="s">
        <v>360</v>
      </c>
      <c r="E3255" t="s">
        <v>361</v>
      </c>
      <c r="G3255" s="6" t="s">
        <v>29</v>
      </c>
      <c r="H3255" t="s">
        <v>64</v>
      </c>
      <c r="I3255" t="s">
        <v>21</v>
      </c>
      <c r="J3255" t="s">
        <v>22</v>
      </c>
      <c r="K3255">
        <v>7.3</v>
      </c>
      <c r="L3255">
        <v>142</v>
      </c>
      <c r="M3255" t="s">
        <v>270</v>
      </c>
      <c r="N3255">
        <v>142</v>
      </c>
      <c r="P3255" cm="1">
        <f t="array" ref="P3255">IF(Q3255&gt;0,INDEX(Q3255:Q24979,MATCH(TRUE,INDEX(Q3255:Q24979="",,),0)-1),"")</f>
        <v>9</v>
      </c>
      <c r="Q3255">
        <v>8</v>
      </c>
      <c r="R3255">
        <f t="shared" si="53"/>
        <v>0</v>
      </c>
    </row>
    <row r="3256" spans="1:18" x14ac:dyDescent="0.3">
      <c r="A3256" t="s">
        <v>266</v>
      </c>
      <c r="B3256" s="1">
        <v>38371</v>
      </c>
      <c r="C3256" t="s">
        <v>16</v>
      </c>
      <c r="D3256" t="s">
        <v>360</v>
      </c>
      <c r="E3256" t="s">
        <v>361</v>
      </c>
      <c r="G3256" s="6" t="s">
        <v>29</v>
      </c>
      <c r="H3256" t="s">
        <v>206</v>
      </c>
      <c r="I3256" t="s">
        <v>26</v>
      </c>
      <c r="J3256" t="s">
        <v>27</v>
      </c>
      <c r="K3256">
        <v>68</v>
      </c>
      <c r="L3256">
        <v>6.05</v>
      </c>
      <c r="M3256" t="s">
        <v>270</v>
      </c>
      <c r="N3256">
        <v>6.05</v>
      </c>
      <c r="P3256" cm="1">
        <f t="array" ref="P3256">IF(Q3256&gt;0,INDEX(Q3256:Q24980,MATCH(TRUE,INDEX(Q3256:Q24980="",,),0)-1),"")</f>
        <v>9</v>
      </c>
      <c r="Q3256">
        <v>8</v>
      </c>
      <c r="R3256">
        <f t="shared" si="53"/>
        <v>0</v>
      </c>
    </row>
    <row r="3257" spans="1:18" x14ac:dyDescent="0.3">
      <c r="A3257" t="s">
        <v>266</v>
      </c>
      <c r="B3257" s="1">
        <v>38371</v>
      </c>
      <c r="C3257" t="s">
        <v>16</v>
      </c>
      <c r="D3257" t="s">
        <v>360</v>
      </c>
      <c r="E3257" t="s">
        <v>361</v>
      </c>
      <c r="G3257" s="6" t="s">
        <v>29</v>
      </c>
      <c r="H3257" t="s">
        <v>53</v>
      </c>
      <c r="I3257" t="s">
        <v>26</v>
      </c>
      <c r="J3257" t="s">
        <v>27</v>
      </c>
      <c r="K3257">
        <v>95</v>
      </c>
      <c r="L3257">
        <v>25.45</v>
      </c>
      <c r="M3257" t="s">
        <v>270</v>
      </c>
      <c r="N3257">
        <v>25.45</v>
      </c>
      <c r="P3257" cm="1">
        <f t="array" ref="P3257">IF(Q3257&gt;0,INDEX(Q3257:Q24981,MATCH(TRUE,INDEX(Q3257:Q24981="",,),0)-1),"")</f>
        <v>9</v>
      </c>
      <c r="Q3257">
        <v>8</v>
      </c>
      <c r="R3257">
        <f t="shared" si="53"/>
        <v>0</v>
      </c>
    </row>
    <row r="3258" spans="1:18" x14ac:dyDescent="0.3">
      <c r="A3258" t="s">
        <v>266</v>
      </c>
      <c r="B3258" s="1">
        <v>38371</v>
      </c>
      <c r="C3258" t="s">
        <v>16</v>
      </c>
      <c r="D3258" t="s">
        <v>360</v>
      </c>
      <c r="E3258" t="s">
        <v>361</v>
      </c>
      <c r="G3258" t="s">
        <v>19</v>
      </c>
      <c r="H3258" t="s">
        <v>194</v>
      </c>
      <c r="I3258" t="s">
        <v>21</v>
      </c>
      <c r="J3258" t="s">
        <v>22</v>
      </c>
      <c r="K3258">
        <v>49</v>
      </c>
      <c r="L3258">
        <v>398</v>
      </c>
      <c r="M3258" t="s">
        <v>327</v>
      </c>
      <c r="N3258">
        <v>523.12</v>
      </c>
      <c r="P3258" cm="1">
        <f t="array" ref="P3258">IF(Q3258&gt;0,INDEX(Q3258:Q24982,MATCH(TRUE,INDEX(Q3258:Q24982="",,),0)-1),"")</f>
        <v>9</v>
      </c>
      <c r="Q3258">
        <v>9</v>
      </c>
      <c r="R3258">
        <f t="shared" si="53"/>
        <v>0</v>
      </c>
    </row>
    <row r="3259" spans="1:18" x14ac:dyDescent="0.3">
      <c r="A3259" t="s">
        <v>266</v>
      </c>
      <c r="B3259" s="1">
        <v>38371</v>
      </c>
      <c r="C3259" t="s">
        <v>16</v>
      </c>
      <c r="D3259" t="s">
        <v>360</v>
      </c>
      <c r="E3259" t="s">
        <v>361</v>
      </c>
      <c r="G3259" t="s">
        <v>19</v>
      </c>
      <c r="H3259" t="s">
        <v>206</v>
      </c>
      <c r="I3259" t="s">
        <v>21</v>
      </c>
      <c r="J3259" t="s">
        <v>22</v>
      </c>
      <c r="K3259">
        <v>59.5</v>
      </c>
      <c r="L3259">
        <v>138</v>
      </c>
      <c r="M3259" t="s">
        <v>327</v>
      </c>
      <c r="N3259">
        <v>170</v>
      </c>
      <c r="P3259" cm="1">
        <f t="array" ref="P3259">IF(Q3259&gt;0,INDEX(Q3259:Q24983,MATCH(TRUE,INDEX(Q3259:Q24983="",,),0)-1),"")</f>
        <v>9</v>
      </c>
      <c r="Q3259">
        <v>9</v>
      </c>
      <c r="R3259">
        <f t="shared" si="53"/>
        <v>0</v>
      </c>
    </row>
    <row r="3260" spans="1:18" x14ac:dyDescent="0.3">
      <c r="A3260" t="s">
        <v>266</v>
      </c>
      <c r="B3260" s="1">
        <v>38371</v>
      </c>
      <c r="C3260" t="s">
        <v>16</v>
      </c>
      <c r="D3260" t="s">
        <v>360</v>
      </c>
      <c r="E3260" t="s">
        <v>361</v>
      </c>
      <c r="G3260" t="s">
        <v>19</v>
      </c>
      <c r="H3260" t="s">
        <v>64</v>
      </c>
      <c r="I3260" t="s">
        <v>26</v>
      </c>
      <c r="J3260" t="s">
        <v>27</v>
      </c>
      <c r="K3260">
        <v>1126</v>
      </c>
      <c r="L3260">
        <v>17.600000000000001</v>
      </c>
      <c r="M3260" t="s">
        <v>327</v>
      </c>
      <c r="N3260">
        <v>23.19</v>
      </c>
      <c r="P3260" cm="1">
        <f t="array" ref="P3260">IF(Q3260&gt;0,INDEX(Q3260:Q24984,MATCH(TRUE,INDEX(Q3260:Q24984="",,),0)-1),"")</f>
        <v>9</v>
      </c>
      <c r="Q3260">
        <v>9</v>
      </c>
      <c r="R3260">
        <f t="shared" si="53"/>
        <v>0</v>
      </c>
    </row>
    <row r="3261" spans="1:18" x14ac:dyDescent="0.3">
      <c r="A3261" t="s">
        <v>266</v>
      </c>
      <c r="B3261" s="1">
        <v>38371</v>
      </c>
      <c r="C3261" t="s">
        <v>16</v>
      </c>
      <c r="D3261" t="s">
        <v>360</v>
      </c>
      <c r="E3261" t="s">
        <v>361</v>
      </c>
      <c r="G3261" s="6" t="s">
        <v>29</v>
      </c>
      <c r="H3261" t="s">
        <v>30</v>
      </c>
      <c r="I3261" t="s">
        <v>21</v>
      </c>
      <c r="J3261" t="s">
        <v>22</v>
      </c>
      <c r="K3261">
        <v>6.8</v>
      </c>
      <c r="L3261">
        <v>199</v>
      </c>
      <c r="M3261" t="s">
        <v>327</v>
      </c>
      <c r="N3261">
        <v>199</v>
      </c>
      <c r="P3261" cm="1">
        <f t="array" ref="P3261">IF(Q3261&gt;0,INDEX(Q3261:Q24985,MATCH(TRUE,INDEX(Q3261:Q24985="",,),0)-1),"")</f>
        <v>9</v>
      </c>
      <c r="Q3261">
        <v>9</v>
      </c>
      <c r="R3261">
        <f t="shared" si="53"/>
        <v>0</v>
      </c>
    </row>
    <row r="3262" spans="1:18" x14ac:dyDescent="0.3">
      <c r="A3262" t="s">
        <v>266</v>
      </c>
      <c r="B3262" s="1">
        <v>38371</v>
      </c>
      <c r="C3262" t="s">
        <v>16</v>
      </c>
      <c r="D3262" t="s">
        <v>360</v>
      </c>
      <c r="E3262" t="s">
        <v>361</v>
      </c>
      <c r="G3262" s="6" t="s">
        <v>29</v>
      </c>
      <c r="H3262" t="s">
        <v>196</v>
      </c>
      <c r="I3262" t="s">
        <v>21</v>
      </c>
      <c r="J3262" t="s">
        <v>22</v>
      </c>
      <c r="K3262">
        <v>1.6</v>
      </c>
      <c r="L3262">
        <v>164</v>
      </c>
      <c r="M3262" t="s">
        <v>327</v>
      </c>
      <c r="N3262">
        <v>164</v>
      </c>
      <c r="P3262" cm="1">
        <f t="array" ref="P3262">IF(Q3262&gt;0,INDEX(Q3262:Q24986,MATCH(TRUE,INDEX(Q3262:Q24986="",,),0)-1),"")</f>
        <v>9</v>
      </c>
      <c r="Q3262">
        <v>9</v>
      </c>
      <c r="R3262">
        <f t="shared" si="53"/>
        <v>0</v>
      </c>
    </row>
    <row r="3263" spans="1:18" x14ac:dyDescent="0.3">
      <c r="A3263" t="s">
        <v>266</v>
      </c>
      <c r="B3263" s="1">
        <v>38371</v>
      </c>
      <c r="C3263" t="s">
        <v>16</v>
      </c>
      <c r="D3263" t="s">
        <v>360</v>
      </c>
      <c r="E3263" t="s">
        <v>361</v>
      </c>
      <c r="G3263" s="6" t="s">
        <v>29</v>
      </c>
      <c r="H3263" t="s">
        <v>64</v>
      </c>
      <c r="I3263" t="s">
        <v>21</v>
      </c>
      <c r="J3263" t="s">
        <v>22</v>
      </c>
      <c r="K3263">
        <v>7.3</v>
      </c>
      <c r="L3263">
        <v>142</v>
      </c>
      <c r="M3263" t="s">
        <v>327</v>
      </c>
      <c r="N3263">
        <v>142</v>
      </c>
      <c r="P3263" cm="1">
        <f t="array" ref="P3263">IF(Q3263&gt;0,INDEX(Q3263:Q24987,MATCH(TRUE,INDEX(Q3263:Q24987="",,),0)-1),"")</f>
        <v>9</v>
      </c>
      <c r="Q3263">
        <v>9</v>
      </c>
      <c r="R3263">
        <f t="shared" si="53"/>
        <v>0</v>
      </c>
    </row>
    <row r="3264" spans="1:18" x14ac:dyDescent="0.3">
      <c r="A3264" t="s">
        <v>266</v>
      </c>
      <c r="B3264" s="1">
        <v>38371</v>
      </c>
      <c r="C3264" t="s">
        <v>16</v>
      </c>
      <c r="D3264" t="s">
        <v>360</v>
      </c>
      <c r="E3264" t="s">
        <v>361</v>
      </c>
      <c r="G3264" s="6" t="s">
        <v>29</v>
      </c>
      <c r="H3264" t="s">
        <v>206</v>
      </c>
      <c r="I3264" t="s">
        <v>26</v>
      </c>
      <c r="J3264" t="s">
        <v>27</v>
      </c>
      <c r="K3264">
        <v>68</v>
      </c>
      <c r="L3264">
        <v>6.05</v>
      </c>
      <c r="M3264" t="s">
        <v>327</v>
      </c>
      <c r="N3264">
        <v>6.05</v>
      </c>
      <c r="P3264" cm="1">
        <f t="array" ref="P3264">IF(Q3264&gt;0,INDEX(Q3264:Q24988,MATCH(TRUE,INDEX(Q3264:Q24988="",,),0)-1),"")</f>
        <v>9</v>
      </c>
      <c r="Q3264">
        <v>9</v>
      </c>
      <c r="R3264">
        <f t="shared" si="53"/>
        <v>0</v>
      </c>
    </row>
    <row r="3265" spans="1:18" x14ac:dyDescent="0.3">
      <c r="A3265" t="s">
        <v>266</v>
      </c>
      <c r="B3265" s="1">
        <v>38371</v>
      </c>
      <c r="C3265" t="s">
        <v>16</v>
      </c>
      <c r="D3265" t="s">
        <v>360</v>
      </c>
      <c r="E3265" t="s">
        <v>361</v>
      </c>
      <c r="G3265" s="6" t="s">
        <v>29</v>
      </c>
      <c r="H3265" t="s">
        <v>53</v>
      </c>
      <c r="I3265" t="s">
        <v>26</v>
      </c>
      <c r="J3265" t="s">
        <v>27</v>
      </c>
      <c r="K3265">
        <v>95</v>
      </c>
      <c r="L3265">
        <v>25.45</v>
      </c>
      <c r="M3265" t="s">
        <v>327</v>
      </c>
      <c r="N3265">
        <v>25.45</v>
      </c>
      <c r="P3265" cm="1">
        <f t="array" ref="P3265">IF(Q3265&gt;0,INDEX(Q3265:Q24989,MATCH(TRUE,INDEX(Q3265:Q24989="",,),0)-1),"")</f>
        <v>9</v>
      </c>
      <c r="Q3265">
        <v>9</v>
      </c>
      <c r="R3265">
        <f t="shared" si="53"/>
        <v>0</v>
      </c>
    </row>
    <row r="3266" spans="1:18" x14ac:dyDescent="0.3">
      <c r="P3266" t="str" cm="1">
        <f t="array" ref="P3266">IF(Q3266&gt;0,INDEX(Q3266:Q24990,MATCH(TRUE,INDEX(Q3266:Q24990="",,),0)-1),"")</f>
        <v/>
      </c>
      <c r="R3266" t="str">
        <f t="shared" si="53"/>
        <v/>
      </c>
    </row>
    <row r="3267" spans="1:18" x14ac:dyDescent="0.3">
      <c r="A3267" t="s">
        <v>266</v>
      </c>
      <c r="B3267" s="1">
        <v>38364</v>
      </c>
      <c r="C3267" t="s">
        <v>16</v>
      </c>
      <c r="D3267" t="s">
        <v>362</v>
      </c>
      <c r="E3267" t="s">
        <v>363</v>
      </c>
      <c r="G3267" t="s">
        <v>19</v>
      </c>
      <c r="H3267" t="s">
        <v>194</v>
      </c>
      <c r="I3267" t="s">
        <v>21</v>
      </c>
      <c r="J3267" t="s">
        <v>22</v>
      </c>
      <c r="K3267">
        <v>69</v>
      </c>
      <c r="L3267">
        <v>374</v>
      </c>
      <c r="M3267" t="s">
        <v>286</v>
      </c>
      <c r="N3267">
        <v>2800</v>
      </c>
      <c r="O3267" t="s">
        <v>24</v>
      </c>
      <c r="P3267" cm="1">
        <f t="array" ref="P3267">IF(Q3267&gt;0,INDEX(Q3267:Q24991,MATCH(TRUE,INDEX(Q3267:Q24991="",,),0)-1),"")</f>
        <v>9</v>
      </c>
      <c r="Q3267">
        <v>1</v>
      </c>
      <c r="R3267">
        <f t="shared" si="53"/>
        <v>0</v>
      </c>
    </row>
    <row r="3268" spans="1:18" x14ac:dyDescent="0.3">
      <c r="A3268" t="s">
        <v>266</v>
      </c>
      <c r="B3268" s="1">
        <v>38364</v>
      </c>
      <c r="C3268" t="s">
        <v>16</v>
      </c>
      <c r="D3268" t="s">
        <v>362</v>
      </c>
      <c r="E3268" t="s">
        <v>363</v>
      </c>
      <c r="G3268" t="s">
        <v>19</v>
      </c>
      <c r="H3268" t="s">
        <v>64</v>
      </c>
      <c r="I3268" t="s">
        <v>26</v>
      </c>
      <c r="J3268" t="s">
        <v>27</v>
      </c>
      <c r="K3268">
        <v>834</v>
      </c>
      <c r="L3268">
        <v>19</v>
      </c>
      <c r="M3268" t="s">
        <v>286</v>
      </c>
      <c r="N3268">
        <v>35</v>
      </c>
      <c r="O3268" t="s">
        <v>24</v>
      </c>
      <c r="P3268" cm="1">
        <f t="array" ref="P3268">IF(Q3268&gt;0,INDEX(Q3268:Q24992,MATCH(TRUE,INDEX(Q3268:Q24992="",,),0)-1),"")</f>
        <v>9</v>
      </c>
      <c r="Q3268">
        <v>1</v>
      </c>
      <c r="R3268">
        <f t="shared" si="53"/>
        <v>0</v>
      </c>
    </row>
    <row r="3269" spans="1:18" x14ac:dyDescent="0.3">
      <c r="A3269" t="s">
        <v>266</v>
      </c>
      <c r="B3269" s="1">
        <v>38364</v>
      </c>
      <c r="C3269" t="s">
        <v>16</v>
      </c>
      <c r="D3269" t="s">
        <v>362</v>
      </c>
      <c r="E3269" t="s">
        <v>363</v>
      </c>
      <c r="G3269" s="6" t="s">
        <v>29</v>
      </c>
      <c r="H3269" t="s">
        <v>30</v>
      </c>
      <c r="I3269" t="s">
        <v>21</v>
      </c>
      <c r="J3269" t="s">
        <v>22</v>
      </c>
      <c r="K3269">
        <v>1.6</v>
      </c>
      <c r="L3269">
        <v>176</v>
      </c>
      <c r="M3269" t="s">
        <v>286</v>
      </c>
      <c r="N3269">
        <v>176</v>
      </c>
      <c r="O3269" t="s">
        <v>24</v>
      </c>
      <c r="P3269" cm="1">
        <f t="array" ref="P3269">IF(Q3269&gt;0,INDEX(Q3269:Q24993,MATCH(TRUE,INDEX(Q3269:Q24993="",,),0)-1),"")</f>
        <v>9</v>
      </c>
      <c r="Q3269">
        <v>1</v>
      </c>
      <c r="R3269">
        <f t="shared" si="53"/>
        <v>0</v>
      </c>
    </row>
    <row r="3270" spans="1:18" x14ac:dyDescent="0.3">
      <c r="A3270" t="s">
        <v>266</v>
      </c>
      <c r="B3270" s="1">
        <v>38364</v>
      </c>
      <c r="C3270" t="s">
        <v>16</v>
      </c>
      <c r="D3270" t="s">
        <v>362</v>
      </c>
      <c r="E3270" t="s">
        <v>363</v>
      </c>
      <c r="G3270" s="6" t="s">
        <v>29</v>
      </c>
      <c r="H3270" t="s">
        <v>196</v>
      </c>
      <c r="I3270" t="s">
        <v>21</v>
      </c>
      <c r="J3270" t="s">
        <v>22</v>
      </c>
      <c r="K3270">
        <v>1.4</v>
      </c>
      <c r="L3270">
        <v>145</v>
      </c>
      <c r="M3270" t="s">
        <v>286</v>
      </c>
      <c r="N3270">
        <v>145</v>
      </c>
      <c r="O3270" t="s">
        <v>24</v>
      </c>
      <c r="P3270" cm="1">
        <f t="array" ref="P3270">IF(Q3270&gt;0,INDEX(Q3270:Q24994,MATCH(TRUE,INDEX(Q3270:Q24994="",,),0)-1),"")</f>
        <v>9</v>
      </c>
      <c r="Q3270">
        <v>1</v>
      </c>
      <c r="R3270">
        <f t="shared" si="53"/>
        <v>0</v>
      </c>
    </row>
    <row r="3271" spans="1:18" x14ac:dyDescent="0.3">
      <c r="A3271" t="s">
        <v>266</v>
      </c>
      <c r="B3271" s="1">
        <v>38364</v>
      </c>
      <c r="C3271" t="s">
        <v>16</v>
      </c>
      <c r="D3271" t="s">
        <v>362</v>
      </c>
      <c r="E3271" t="s">
        <v>363</v>
      </c>
      <c r="G3271" s="6" t="s">
        <v>29</v>
      </c>
      <c r="H3271" t="s">
        <v>206</v>
      </c>
      <c r="I3271" t="s">
        <v>21</v>
      </c>
      <c r="J3271" t="s">
        <v>22</v>
      </c>
      <c r="K3271">
        <v>31.2</v>
      </c>
      <c r="L3271">
        <v>137</v>
      </c>
      <c r="M3271" t="s">
        <v>286</v>
      </c>
      <c r="N3271">
        <v>137</v>
      </c>
      <c r="O3271" t="s">
        <v>24</v>
      </c>
      <c r="P3271" cm="1">
        <f t="array" ref="P3271">IF(Q3271&gt;0,INDEX(Q3271:Q24995,MATCH(TRUE,INDEX(Q3271:Q24995="",,),0)-1),"")</f>
        <v>9</v>
      </c>
      <c r="Q3271">
        <v>1</v>
      </c>
      <c r="R3271">
        <f t="shared" si="53"/>
        <v>0</v>
      </c>
    </row>
    <row r="3272" spans="1:18" x14ac:dyDescent="0.3">
      <c r="A3272" t="s">
        <v>266</v>
      </c>
      <c r="B3272" s="1">
        <v>38364</v>
      </c>
      <c r="C3272" t="s">
        <v>16</v>
      </c>
      <c r="D3272" t="s">
        <v>362</v>
      </c>
      <c r="E3272" t="s">
        <v>363</v>
      </c>
      <c r="G3272" s="6" t="s">
        <v>29</v>
      </c>
      <c r="H3272" t="s">
        <v>214</v>
      </c>
      <c r="I3272" t="s">
        <v>21</v>
      </c>
      <c r="J3272" t="s">
        <v>22</v>
      </c>
      <c r="K3272">
        <v>11.3</v>
      </c>
      <c r="L3272">
        <v>94</v>
      </c>
      <c r="M3272" t="s">
        <v>286</v>
      </c>
      <c r="N3272">
        <v>94</v>
      </c>
      <c r="O3272" t="s">
        <v>24</v>
      </c>
      <c r="P3272" cm="1">
        <f t="array" ref="P3272">IF(Q3272&gt;0,INDEX(Q3272:Q24996,MATCH(TRUE,INDEX(Q3272:Q24996="",,),0)-1),"")</f>
        <v>9</v>
      </c>
      <c r="Q3272">
        <v>1</v>
      </c>
      <c r="R3272">
        <f t="shared" si="53"/>
        <v>0</v>
      </c>
    </row>
    <row r="3273" spans="1:18" x14ac:dyDescent="0.3">
      <c r="A3273" t="s">
        <v>266</v>
      </c>
      <c r="B3273" s="1">
        <v>38364</v>
      </c>
      <c r="C3273" t="s">
        <v>16</v>
      </c>
      <c r="D3273" t="s">
        <v>362</v>
      </c>
      <c r="E3273" t="s">
        <v>363</v>
      </c>
      <c r="G3273" s="6" t="s">
        <v>29</v>
      </c>
      <c r="H3273" t="s">
        <v>99</v>
      </c>
      <c r="I3273" t="s">
        <v>21</v>
      </c>
      <c r="J3273" t="s">
        <v>22</v>
      </c>
      <c r="K3273">
        <v>12.8</v>
      </c>
      <c r="L3273">
        <v>103</v>
      </c>
      <c r="M3273" t="s">
        <v>286</v>
      </c>
      <c r="N3273">
        <v>103</v>
      </c>
      <c r="O3273" t="s">
        <v>24</v>
      </c>
      <c r="P3273" cm="1">
        <f t="array" ref="P3273">IF(Q3273&gt;0,INDEX(Q3273:Q24997,MATCH(TRUE,INDEX(Q3273:Q24997="",,),0)-1),"")</f>
        <v>9</v>
      </c>
      <c r="Q3273">
        <v>1</v>
      </c>
      <c r="R3273">
        <f t="shared" si="53"/>
        <v>0</v>
      </c>
    </row>
    <row r="3274" spans="1:18" x14ac:dyDescent="0.3">
      <c r="A3274" t="s">
        <v>266</v>
      </c>
      <c r="B3274" s="1">
        <v>38364</v>
      </c>
      <c r="C3274" t="s">
        <v>16</v>
      </c>
      <c r="D3274" t="s">
        <v>362</v>
      </c>
      <c r="E3274" t="s">
        <v>363</v>
      </c>
      <c r="G3274" s="6" t="s">
        <v>29</v>
      </c>
      <c r="H3274" t="s">
        <v>206</v>
      </c>
      <c r="I3274" t="s">
        <v>26</v>
      </c>
      <c r="J3274" t="s">
        <v>27</v>
      </c>
      <c r="K3274">
        <v>101</v>
      </c>
      <c r="L3274">
        <v>6.5</v>
      </c>
      <c r="M3274" t="s">
        <v>286</v>
      </c>
      <c r="N3274">
        <v>6.5</v>
      </c>
      <c r="O3274" t="s">
        <v>24</v>
      </c>
      <c r="P3274" cm="1">
        <f t="array" ref="P3274">IF(Q3274&gt;0,INDEX(Q3274:Q24998,MATCH(TRUE,INDEX(Q3274:Q24998="",,),0)-1),"")</f>
        <v>9</v>
      </c>
      <c r="Q3274">
        <v>1</v>
      </c>
      <c r="R3274">
        <f t="shared" si="53"/>
        <v>0</v>
      </c>
    </row>
    <row r="3275" spans="1:18" x14ac:dyDescent="0.3">
      <c r="A3275" t="s">
        <v>266</v>
      </c>
      <c r="B3275" s="1">
        <v>38364</v>
      </c>
      <c r="C3275" t="s">
        <v>16</v>
      </c>
      <c r="D3275" t="s">
        <v>362</v>
      </c>
      <c r="E3275" t="s">
        <v>363</v>
      </c>
      <c r="G3275" s="6" t="s">
        <v>29</v>
      </c>
      <c r="H3275" t="s">
        <v>99</v>
      </c>
      <c r="I3275" t="s">
        <v>26</v>
      </c>
      <c r="J3275" t="s">
        <v>27</v>
      </c>
      <c r="K3275">
        <v>60</v>
      </c>
      <c r="L3275">
        <v>20.149999999999999</v>
      </c>
      <c r="M3275" t="s">
        <v>286</v>
      </c>
      <c r="N3275">
        <v>20.149999999999999</v>
      </c>
      <c r="O3275" t="s">
        <v>24</v>
      </c>
      <c r="P3275" cm="1">
        <f t="array" ref="P3275">IF(Q3275&gt;0,INDEX(Q3275:Q24999,MATCH(TRUE,INDEX(Q3275:Q24999="",,),0)-1),"")</f>
        <v>9</v>
      </c>
      <c r="Q3275">
        <v>1</v>
      </c>
      <c r="R3275">
        <f t="shared" si="53"/>
        <v>0</v>
      </c>
    </row>
    <row r="3276" spans="1:18" x14ac:dyDescent="0.3">
      <c r="A3276" t="s">
        <v>266</v>
      </c>
      <c r="B3276" s="1">
        <v>38364</v>
      </c>
      <c r="C3276" t="s">
        <v>16</v>
      </c>
      <c r="D3276" t="s">
        <v>362</v>
      </c>
      <c r="E3276" t="s">
        <v>363</v>
      </c>
      <c r="G3276" s="6" t="s">
        <v>29</v>
      </c>
      <c r="H3276" t="s">
        <v>53</v>
      </c>
      <c r="I3276" t="s">
        <v>26</v>
      </c>
      <c r="J3276" t="s">
        <v>27</v>
      </c>
      <c r="K3276">
        <v>94</v>
      </c>
      <c r="L3276">
        <v>29.4</v>
      </c>
      <c r="M3276" t="s">
        <v>286</v>
      </c>
      <c r="N3276">
        <v>29.4</v>
      </c>
      <c r="O3276" t="s">
        <v>24</v>
      </c>
      <c r="P3276" cm="1">
        <f t="array" ref="P3276">IF(Q3276&gt;0,INDEX(Q3276:Q25000,MATCH(TRUE,INDEX(Q3276:Q25000="",,),0)-1),"")</f>
        <v>9</v>
      </c>
      <c r="Q3276">
        <v>1</v>
      </c>
      <c r="R3276">
        <f t="shared" si="53"/>
        <v>0</v>
      </c>
    </row>
    <row r="3277" spans="1:18" x14ac:dyDescent="0.3">
      <c r="A3277" t="s">
        <v>266</v>
      </c>
      <c r="B3277" s="1">
        <v>38364</v>
      </c>
      <c r="C3277" t="s">
        <v>16</v>
      </c>
      <c r="D3277" t="s">
        <v>362</v>
      </c>
      <c r="E3277" t="s">
        <v>363</v>
      </c>
      <c r="G3277" s="6" t="s">
        <v>29</v>
      </c>
      <c r="H3277" t="s">
        <v>25</v>
      </c>
      <c r="I3277" t="s">
        <v>26</v>
      </c>
      <c r="J3277" t="s">
        <v>27</v>
      </c>
      <c r="K3277">
        <v>22</v>
      </c>
      <c r="L3277">
        <v>39.1</v>
      </c>
      <c r="M3277" t="s">
        <v>286</v>
      </c>
      <c r="N3277">
        <v>39.1</v>
      </c>
      <c r="O3277" t="s">
        <v>24</v>
      </c>
      <c r="P3277" cm="1">
        <f t="array" ref="P3277">IF(Q3277&gt;0,INDEX(Q3277:Q25001,MATCH(TRUE,INDEX(Q3277:Q25001="",,),0)-1),"")</f>
        <v>9</v>
      </c>
      <c r="Q3277">
        <v>1</v>
      </c>
      <c r="R3277">
        <f t="shared" si="53"/>
        <v>0</v>
      </c>
    </row>
    <row r="3278" spans="1:18" x14ac:dyDescent="0.3">
      <c r="A3278" t="s">
        <v>266</v>
      </c>
      <c r="B3278" s="1">
        <v>38364</v>
      </c>
      <c r="C3278" t="s">
        <v>16</v>
      </c>
      <c r="D3278" t="s">
        <v>362</v>
      </c>
      <c r="E3278" t="s">
        <v>363</v>
      </c>
      <c r="G3278" t="s">
        <v>19</v>
      </c>
      <c r="H3278" t="s">
        <v>194</v>
      </c>
      <c r="I3278" t="s">
        <v>21</v>
      </c>
      <c r="J3278" t="s">
        <v>22</v>
      </c>
      <c r="K3278">
        <v>69</v>
      </c>
      <c r="L3278">
        <v>374</v>
      </c>
      <c r="M3278" t="s">
        <v>220</v>
      </c>
      <c r="N3278">
        <v>1262.24</v>
      </c>
      <c r="P3278" cm="1">
        <f t="array" ref="P3278">IF(Q3278&gt;0,INDEX(Q3278:Q25002,MATCH(TRUE,INDEX(Q3278:Q25002="",,),0)-1),"")</f>
        <v>9</v>
      </c>
      <c r="Q3278">
        <v>2</v>
      </c>
      <c r="R3278">
        <f t="shared" si="53"/>
        <v>0</v>
      </c>
    </row>
    <row r="3279" spans="1:18" x14ac:dyDescent="0.3">
      <c r="A3279" t="s">
        <v>266</v>
      </c>
      <c r="B3279" s="1">
        <v>38364</v>
      </c>
      <c r="C3279" t="s">
        <v>16</v>
      </c>
      <c r="D3279" t="s">
        <v>362</v>
      </c>
      <c r="E3279" t="s">
        <v>363</v>
      </c>
      <c r="G3279" t="s">
        <v>19</v>
      </c>
      <c r="H3279" t="s">
        <v>64</v>
      </c>
      <c r="I3279" t="s">
        <v>26</v>
      </c>
      <c r="J3279" t="s">
        <v>27</v>
      </c>
      <c r="K3279">
        <v>834</v>
      </c>
      <c r="L3279">
        <v>19</v>
      </c>
      <c r="M3279" t="s">
        <v>220</v>
      </c>
      <c r="N3279">
        <v>19</v>
      </c>
      <c r="P3279" cm="1">
        <f t="array" ref="P3279">IF(Q3279&gt;0,INDEX(Q3279:Q25003,MATCH(TRUE,INDEX(Q3279:Q25003="",,),0)-1),"")</f>
        <v>9</v>
      </c>
      <c r="Q3279">
        <v>2</v>
      </c>
      <c r="R3279">
        <f t="shared" si="53"/>
        <v>0</v>
      </c>
    </row>
    <row r="3280" spans="1:18" x14ac:dyDescent="0.3">
      <c r="A3280" t="s">
        <v>266</v>
      </c>
      <c r="B3280" s="1">
        <v>38364</v>
      </c>
      <c r="C3280" t="s">
        <v>16</v>
      </c>
      <c r="D3280" t="s">
        <v>362</v>
      </c>
      <c r="E3280" t="s">
        <v>363</v>
      </c>
      <c r="G3280" s="6" t="s">
        <v>29</v>
      </c>
      <c r="H3280" t="s">
        <v>30</v>
      </c>
      <c r="I3280" t="s">
        <v>21</v>
      </c>
      <c r="J3280" t="s">
        <v>22</v>
      </c>
      <c r="K3280">
        <v>1.6</v>
      </c>
      <c r="L3280">
        <v>176</v>
      </c>
      <c r="M3280" t="s">
        <v>220</v>
      </c>
      <c r="N3280">
        <v>176</v>
      </c>
      <c r="P3280" cm="1">
        <f t="array" ref="P3280">IF(Q3280&gt;0,INDEX(Q3280:Q25004,MATCH(TRUE,INDEX(Q3280:Q25004="",,),0)-1),"")</f>
        <v>9</v>
      </c>
      <c r="Q3280">
        <v>2</v>
      </c>
      <c r="R3280">
        <f t="shared" si="53"/>
        <v>0</v>
      </c>
    </row>
    <row r="3281" spans="1:18" x14ac:dyDescent="0.3">
      <c r="A3281" t="s">
        <v>266</v>
      </c>
      <c r="B3281" s="1">
        <v>38364</v>
      </c>
      <c r="C3281" t="s">
        <v>16</v>
      </c>
      <c r="D3281" t="s">
        <v>362</v>
      </c>
      <c r="E3281" t="s">
        <v>363</v>
      </c>
      <c r="G3281" s="6" t="s">
        <v>29</v>
      </c>
      <c r="H3281" t="s">
        <v>196</v>
      </c>
      <c r="I3281" t="s">
        <v>21</v>
      </c>
      <c r="J3281" t="s">
        <v>22</v>
      </c>
      <c r="K3281">
        <v>1.4</v>
      </c>
      <c r="L3281">
        <v>145</v>
      </c>
      <c r="M3281" t="s">
        <v>220</v>
      </c>
      <c r="N3281">
        <v>145</v>
      </c>
      <c r="P3281" cm="1">
        <f t="array" ref="P3281">IF(Q3281&gt;0,INDEX(Q3281:Q25005,MATCH(TRUE,INDEX(Q3281:Q25005="",,),0)-1),"")</f>
        <v>9</v>
      </c>
      <c r="Q3281">
        <v>2</v>
      </c>
      <c r="R3281">
        <f t="shared" si="53"/>
        <v>0</v>
      </c>
    </row>
    <row r="3282" spans="1:18" x14ac:dyDescent="0.3">
      <c r="A3282" t="s">
        <v>266</v>
      </c>
      <c r="B3282" s="1">
        <v>38364</v>
      </c>
      <c r="C3282" t="s">
        <v>16</v>
      </c>
      <c r="D3282" t="s">
        <v>362</v>
      </c>
      <c r="E3282" t="s">
        <v>363</v>
      </c>
      <c r="G3282" s="6" t="s">
        <v>29</v>
      </c>
      <c r="H3282" t="s">
        <v>206</v>
      </c>
      <c r="I3282" t="s">
        <v>21</v>
      </c>
      <c r="J3282" t="s">
        <v>22</v>
      </c>
      <c r="K3282">
        <v>31.2</v>
      </c>
      <c r="L3282">
        <v>137</v>
      </c>
      <c r="M3282" t="s">
        <v>220</v>
      </c>
      <c r="N3282">
        <v>137</v>
      </c>
      <c r="P3282" cm="1">
        <f t="array" ref="P3282">IF(Q3282&gt;0,INDEX(Q3282:Q25006,MATCH(TRUE,INDEX(Q3282:Q25006="",,),0)-1),"")</f>
        <v>9</v>
      </c>
      <c r="Q3282">
        <v>2</v>
      </c>
      <c r="R3282">
        <f t="shared" si="53"/>
        <v>0</v>
      </c>
    </row>
    <row r="3283" spans="1:18" x14ac:dyDescent="0.3">
      <c r="A3283" t="s">
        <v>266</v>
      </c>
      <c r="B3283" s="1">
        <v>38364</v>
      </c>
      <c r="C3283" t="s">
        <v>16</v>
      </c>
      <c r="D3283" t="s">
        <v>362</v>
      </c>
      <c r="E3283" t="s">
        <v>363</v>
      </c>
      <c r="G3283" s="6" t="s">
        <v>29</v>
      </c>
      <c r="H3283" t="s">
        <v>214</v>
      </c>
      <c r="I3283" t="s">
        <v>21</v>
      </c>
      <c r="J3283" t="s">
        <v>22</v>
      </c>
      <c r="K3283">
        <v>11.3</v>
      </c>
      <c r="L3283">
        <v>94</v>
      </c>
      <c r="M3283" t="s">
        <v>220</v>
      </c>
      <c r="N3283">
        <v>94</v>
      </c>
      <c r="P3283" cm="1">
        <f t="array" ref="P3283">IF(Q3283&gt;0,INDEX(Q3283:Q25007,MATCH(TRUE,INDEX(Q3283:Q25007="",,),0)-1),"")</f>
        <v>9</v>
      </c>
      <c r="Q3283">
        <v>2</v>
      </c>
      <c r="R3283">
        <f t="shared" si="53"/>
        <v>0</v>
      </c>
    </row>
    <row r="3284" spans="1:18" x14ac:dyDescent="0.3">
      <c r="A3284" t="s">
        <v>266</v>
      </c>
      <c r="B3284" s="1">
        <v>38364</v>
      </c>
      <c r="C3284" t="s">
        <v>16</v>
      </c>
      <c r="D3284" t="s">
        <v>362</v>
      </c>
      <c r="E3284" t="s">
        <v>363</v>
      </c>
      <c r="G3284" s="6" t="s">
        <v>29</v>
      </c>
      <c r="H3284" t="s">
        <v>99</v>
      </c>
      <c r="I3284" t="s">
        <v>21</v>
      </c>
      <c r="J3284" t="s">
        <v>22</v>
      </c>
      <c r="K3284">
        <v>12.8</v>
      </c>
      <c r="L3284">
        <v>103</v>
      </c>
      <c r="M3284" t="s">
        <v>220</v>
      </c>
      <c r="N3284">
        <v>103</v>
      </c>
      <c r="P3284" cm="1">
        <f t="array" ref="P3284">IF(Q3284&gt;0,INDEX(Q3284:Q25008,MATCH(TRUE,INDEX(Q3284:Q25008="",,),0)-1),"")</f>
        <v>9</v>
      </c>
      <c r="Q3284">
        <v>2</v>
      </c>
      <c r="R3284">
        <f t="shared" si="53"/>
        <v>0</v>
      </c>
    </row>
    <row r="3285" spans="1:18" x14ac:dyDescent="0.3">
      <c r="A3285" t="s">
        <v>266</v>
      </c>
      <c r="B3285" s="1">
        <v>38364</v>
      </c>
      <c r="C3285" t="s">
        <v>16</v>
      </c>
      <c r="D3285" t="s">
        <v>362</v>
      </c>
      <c r="E3285" t="s">
        <v>363</v>
      </c>
      <c r="G3285" s="6" t="s">
        <v>29</v>
      </c>
      <c r="H3285" t="s">
        <v>206</v>
      </c>
      <c r="I3285" t="s">
        <v>26</v>
      </c>
      <c r="J3285" t="s">
        <v>27</v>
      </c>
      <c r="K3285">
        <v>101</v>
      </c>
      <c r="L3285">
        <v>6.5</v>
      </c>
      <c r="M3285" t="s">
        <v>220</v>
      </c>
      <c r="N3285">
        <v>6.5</v>
      </c>
      <c r="P3285" cm="1">
        <f t="array" ref="P3285">IF(Q3285&gt;0,INDEX(Q3285:Q25009,MATCH(TRUE,INDEX(Q3285:Q25009="",,),0)-1),"")</f>
        <v>9</v>
      </c>
      <c r="Q3285">
        <v>2</v>
      </c>
      <c r="R3285">
        <f t="shared" si="53"/>
        <v>0</v>
      </c>
    </row>
    <row r="3286" spans="1:18" x14ac:dyDescent="0.3">
      <c r="A3286" t="s">
        <v>266</v>
      </c>
      <c r="B3286" s="1">
        <v>38364</v>
      </c>
      <c r="C3286" t="s">
        <v>16</v>
      </c>
      <c r="D3286" t="s">
        <v>362</v>
      </c>
      <c r="E3286" t="s">
        <v>363</v>
      </c>
      <c r="G3286" s="6" t="s">
        <v>29</v>
      </c>
      <c r="H3286" t="s">
        <v>99</v>
      </c>
      <c r="I3286" t="s">
        <v>26</v>
      </c>
      <c r="J3286" t="s">
        <v>27</v>
      </c>
      <c r="K3286">
        <v>60</v>
      </c>
      <c r="L3286">
        <v>20.149999999999999</v>
      </c>
      <c r="M3286" t="s">
        <v>220</v>
      </c>
      <c r="N3286">
        <v>20.149999999999999</v>
      </c>
      <c r="P3286" cm="1">
        <f t="array" ref="P3286">IF(Q3286&gt;0,INDEX(Q3286:Q25010,MATCH(TRUE,INDEX(Q3286:Q25010="",,),0)-1),"")</f>
        <v>9</v>
      </c>
      <c r="Q3286">
        <v>2</v>
      </c>
      <c r="R3286">
        <f t="shared" si="53"/>
        <v>0</v>
      </c>
    </row>
    <row r="3287" spans="1:18" x14ac:dyDescent="0.3">
      <c r="A3287" t="s">
        <v>266</v>
      </c>
      <c r="B3287" s="1">
        <v>38364</v>
      </c>
      <c r="C3287" t="s">
        <v>16</v>
      </c>
      <c r="D3287" t="s">
        <v>362</v>
      </c>
      <c r="E3287" t="s">
        <v>363</v>
      </c>
      <c r="G3287" s="6" t="s">
        <v>29</v>
      </c>
      <c r="H3287" t="s">
        <v>53</v>
      </c>
      <c r="I3287" t="s">
        <v>26</v>
      </c>
      <c r="J3287" t="s">
        <v>27</v>
      </c>
      <c r="K3287">
        <v>94</v>
      </c>
      <c r="L3287">
        <v>29.4</v>
      </c>
      <c r="M3287" t="s">
        <v>220</v>
      </c>
      <c r="N3287">
        <v>29.4</v>
      </c>
      <c r="P3287" cm="1">
        <f t="array" ref="P3287">IF(Q3287&gt;0,INDEX(Q3287:Q25011,MATCH(TRUE,INDEX(Q3287:Q25011="",,),0)-1),"")</f>
        <v>9</v>
      </c>
      <c r="Q3287">
        <v>2</v>
      </c>
      <c r="R3287">
        <f t="shared" si="53"/>
        <v>0</v>
      </c>
    </row>
    <row r="3288" spans="1:18" x14ac:dyDescent="0.3">
      <c r="A3288" t="s">
        <v>266</v>
      </c>
      <c r="B3288" s="1">
        <v>38364</v>
      </c>
      <c r="C3288" t="s">
        <v>16</v>
      </c>
      <c r="D3288" t="s">
        <v>362</v>
      </c>
      <c r="E3288" t="s">
        <v>363</v>
      </c>
      <c r="G3288" s="6" t="s">
        <v>29</v>
      </c>
      <c r="H3288" t="s">
        <v>25</v>
      </c>
      <c r="I3288" t="s">
        <v>26</v>
      </c>
      <c r="J3288" t="s">
        <v>27</v>
      </c>
      <c r="K3288">
        <v>22</v>
      </c>
      <c r="L3288">
        <v>39.1</v>
      </c>
      <c r="M3288" t="s">
        <v>220</v>
      </c>
      <c r="N3288">
        <v>39.1</v>
      </c>
      <c r="P3288" cm="1">
        <f t="array" ref="P3288">IF(Q3288&gt;0,INDEX(Q3288:Q25012,MATCH(TRUE,INDEX(Q3288:Q25012="",,),0)-1),"")</f>
        <v>9</v>
      </c>
      <c r="Q3288">
        <v>2</v>
      </c>
      <c r="R3288">
        <f t="shared" si="53"/>
        <v>0</v>
      </c>
    </row>
    <row r="3289" spans="1:18" x14ac:dyDescent="0.3">
      <c r="A3289" t="s">
        <v>266</v>
      </c>
      <c r="B3289" s="1">
        <v>38364</v>
      </c>
      <c r="C3289" t="s">
        <v>16</v>
      </c>
      <c r="D3289" t="s">
        <v>362</v>
      </c>
      <c r="E3289" t="s">
        <v>363</v>
      </c>
      <c r="G3289" t="s">
        <v>19</v>
      </c>
      <c r="H3289" t="s">
        <v>194</v>
      </c>
      <c r="I3289" t="s">
        <v>21</v>
      </c>
      <c r="J3289" t="s">
        <v>22</v>
      </c>
      <c r="K3289">
        <v>69</v>
      </c>
      <c r="L3289">
        <v>374</v>
      </c>
      <c r="M3289" t="s">
        <v>269</v>
      </c>
      <c r="N3289">
        <v>1184</v>
      </c>
      <c r="P3289" cm="1">
        <f t="array" ref="P3289">IF(Q3289&gt;0,INDEX(Q3289:Q25013,MATCH(TRUE,INDEX(Q3289:Q25013="",,),0)-1),"")</f>
        <v>9</v>
      </c>
      <c r="Q3289">
        <v>3</v>
      </c>
      <c r="R3289">
        <f t="shared" si="53"/>
        <v>0</v>
      </c>
    </row>
    <row r="3290" spans="1:18" x14ac:dyDescent="0.3">
      <c r="A3290" t="s">
        <v>266</v>
      </c>
      <c r="B3290" s="1">
        <v>38364</v>
      </c>
      <c r="C3290" t="s">
        <v>16</v>
      </c>
      <c r="D3290" t="s">
        <v>362</v>
      </c>
      <c r="E3290" t="s">
        <v>363</v>
      </c>
      <c r="G3290" t="s">
        <v>19</v>
      </c>
      <c r="H3290" t="s">
        <v>64</v>
      </c>
      <c r="I3290" t="s">
        <v>26</v>
      </c>
      <c r="J3290" t="s">
        <v>27</v>
      </c>
      <c r="K3290">
        <v>834</v>
      </c>
      <c r="L3290">
        <v>19</v>
      </c>
      <c r="M3290" t="s">
        <v>269</v>
      </c>
      <c r="N3290">
        <v>25</v>
      </c>
      <c r="P3290" cm="1">
        <f t="array" ref="P3290">IF(Q3290&gt;0,INDEX(Q3290:Q25014,MATCH(TRUE,INDEX(Q3290:Q25014="",,),0)-1),"")</f>
        <v>9</v>
      </c>
      <c r="Q3290">
        <v>3</v>
      </c>
      <c r="R3290">
        <f t="shared" si="53"/>
        <v>0</v>
      </c>
    </row>
    <row r="3291" spans="1:18" x14ac:dyDescent="0.3">
      <c r="A3291" t="s">
        <v>266</v>
      </c>
      <c r="B3291" s="1">
        <v>38364</v>
      </c>
      <c r="C3291" t="s">
        <v>16</v>
      </c>
      <c r="D3291" t="s">
        <v>362</v>
      </c>
      <c r="E3291" t="s">
        <v>363</v>
      </c>
      <c r="G3291" s="6" t="s">
        <v>29</v>
      </c>
      <c r="H3291" t="s">
        <v>30</v>
      </c>
      <c r="I3291" t="s">
        <v>21</v>
      </c>
      <c r="J3291" t="s">
        <v>22</v>
      </c>
      <c r="K3291">
        <v>1.6</v>
      </c>
      <c r="L3291">
        <v>176</v>
      </c>
      <c r="M3291" t="s">
        <v>269</v>
      </c>
      <c r="N3291">
        <v>176</v>
      </c>
      <c r="P3291" cm="1">
        <f t="array" ref="P3291">IF(Q3291&gt;0,INDEX(Q3291:Q25015,MATCH(TRUE,INDEX(Q3291:Q25015="",,),0)-1),"")</f>
        <v>9</v>
      </c>
      <c r="Q3291">
        <v>3</v>
      </c>
      <c r="R3291">
        <f t="shared" si="53"/>
        <v>0</v>
      </c>
    </row>
    <row r="3292" spans="1:18" x14ac:dyDescent="0.3">
      <c r="A3292" t="s">
        <v>266</v>
      </c>
      <c r="B3292" s="1">
        <v>38364</v>
      </c>
      <c r="C3292" t="s">
        <v>16</v>
      </c>
      <c r="D3292" t="s">
        <v>362</v>
      </c>
      <c r="E3292" t="s">
        <v>363</v>
      </c>
      <c r="G3292" s="6" t="s">
        <v>29</v>
      </c>
      <c r="H3292" t="s">
        <v>196</v>
      </c>
      <c r="I3292" t="s">
        <v>21</v>
      </c>
      <c r="J3292" t="s">
        <v>22</v>
      </c>
      <c r="K3292">
        <v>1.4</v>
      </c>
      <c r="L3292">
        <v>145</v>
      </c>
      <c r="M3292" t="s">
        <v>269</v>
      </c>
      <c r="N3292">
        <v>145</v>
      </c>
      <c r="P3292" cm="1">
        <f t="array" ref="P3292">IF(Q3292&gt;0,INDEX(Q3292:Q25016,MATCH(TRUE,INDEX(Q3292:Q25016="",,),0)-1),"")</f>
        <v>9</v>
      </c>
      <c r="Q3292">
        <v>3</v>
      </c>
      <c r="R3292">
        <f t="shared" si="53"/>
        <v>0</v>
      </c>
    </row>
    <row r="3293" spans="1:18" x14ac:dyDescent="0.3">
      <c r="A3293" t="s">
        <v>266</v>
      </c>
      <c r="B3293" s="1">
        <v>38364</v>
      </c>
      <c r="C3293" t="s">
        <v>16</v>
      </c>
      <c r="D3293" t="s">
        <v>362</v>
      </c>
      <c r="E3293" t="s">
        <v>363</v>
      </c>
      <c r="G3293" s="6" t="s">
        <v>29</v>
      </c>
      <c r="H3293" t="s">
        <v>206</v>
      </c>
      <c r="I3293" t="s">
        <v>21</v>
      </c>
      <c r="J3293" t="s">
        <v>22</v>
      </c>
      <c r="K3293">
        <v>31.2</v>
      </c>
      <c r="L3293">
        <v>137</v>
      </c>
      <c r="M3293" t="s">
        <v>269</v>
      </c>
      <c r="N3293">
        <v>137</v>
      </c>
      <c r="P3293" cm="1">
        <f t="array" ref="P3293">IF(Q3293&gt;0,INDEX(Q3293:Q25017,MATCH(TRUE,INDEX(Q3293:Q25017="",,),0)-1),"")</f>
        <v>9</v>
      </c>
      <c r="Q3293">
        <v>3</v>
      </c>
      <c r="R3293">
        <f t="shared" si="53"/>
        <v>0</v>
      </c>
    </row>
    <row r="3294" spans="1:18" x14ac:dyDescent="0.3">
      <c r="A3294" t="s">
        <v>266</v>
      </c>
      <c r="B3294" s="1">
        <v>38364</v>
      </c>
      <c r="C3294" t="s">
        <v>16</v>
      </c>
      <c r="D3294" t="s">
        <v>362</v>
      </c>
      <c r="E3294" t="s">
        <v>363</v>
      </c>
      <c r="G3294" s="6" t="s">
        <v>29</v>
      </c>
      <c r="H3294" t="s">
        <v>214</v>
      </c>
      <c r="I3294" t="s">
        <v>21</v>
      </c>
      <c r="J3294" t="s">
        <v>22</v>
      </c>
      <c r="K3294">
        <v>11.3</v>
      </c>
      <c r="L3294">
        <v>94</v>
      </c>
      <c r="M3294" t="s">
        <v>269</v>
      </c>
      <c r="N3294">
        <v>94</v>
      </c>
      <c r="P3294" cm="1">
        <f t="array" ref="P3294">IF(Q3294&gt;0,INDEX(Q3294:Q25018,MATCH(TRUE,INDEX(Q3294:Q25018="",,),0)-1),"")</f>
        <v>9</v>
      </c>
      <c r="Q3294">
        <v>3</v>
      </c>
      <c r="R3294">
        <f t="shared" si="53"/>
        <v>0</v>
      </c>
    </row>
    <row r="3295" spans="1:18" x14ac:dyDescent="0.3">
      <c r="A3295" t="s">
        <v>266</v>
      </c>
      <c r="B3295" s="1">
        <v>38364</v>
      </c>
      <c r="C3295" t="s">
        <v>16</v>
      </c>
      <c r="D3295" t="s">
        <v>362</v>
      </c>
      <c r="E3295" t="s">
        <v>363</v>
      </c>
      <c r="G3295" s="6" t="s">
        <v>29</v>
      </c>
      <c r="H3295" t="s">
        <v>99</v>
      </c>
      <c r="I3295" t="s">
        <v>21</v>
      </c>
      <c r="J3295" t="s">
        <v>22</v>
      </c>
      <c r="K3295">
        <v>12.8</v>
      </c>
      <c r="L3295">
        <v>103</v>
      </c>
      <c r="M3295" t="s">
        <v>269</v>
      </c>
      <c r="N3295">
        <v>103</v>
      </c>
      <c r="P3295" cm="1">
        <f t="array" ref="P3295">IF(Q3295&gt;0,INDEX(Q3295:Q25019,MATCH(TRUE,INDEX(Q3295:Q25019="",,),0)-1),"")</f>
        <v>9</v>
      </c>
      <c r="Q3295">
        <v>3</v>
      </c>
      <c r="R3295">
        <f t="shared" si="53"/>
        <v>0</v>
      </c>
    </row>
    <row r="3296" spans="1:18" x14ac:dyDescent="0.3">
      <c r="A3296" t="s">
        <v>266</v>
      </c>
      <c r="B3296" s="1">
        <v>38364</v>
      </c>
      <c r="C3296" t="s">
        <v>16</v>
      </c>
      <c r="D3296" t="s">
        <v>362</v>
      </c>
      <c r="E3296" t="s">
        <v>363</v>
      </c>
      <c r="G3296" s="6" t="s">
        <v>29</v>
      </c>
      <c r="H3296" t="s">
        <v>206</v>
      </c>
      <c r="I3296" t="s">
        <v>26</v>
      </c>
      <c r="J3296" t="s">
        <v>27</v>
      </c>
      <c r="K3296">
        <v>101</v>
      </c>
      <c r="L3296">
        <v>6.5</v>
      </c>
      <c r="M3296" t="s">
        <v>269</v>
      </c>
      <c r="N3296">
        <v>6.5</v>
      </c>
      <c r="P3296" cm="1">
        <f t="array" ref="P3296">IF(Q3296&gt;0,INDEX(Q3296:Q25020,MATCH(TRUE,INDEX(Q3296:Q25020="",,),0)-1),"")</f>
        <v>9</v>
      </c>
      <c r="Q3296">
        <v>3</v>
      </c>
      <c r="R3296">
        <f t="shared" si="53"/>
        <v>0</v>
      </c>
    </row>
    <row r="3297" spans="1:18" x14ac:dyDescent="0.3">
      <c r="A3297" t="s">
        <v>266</v>
      </c>
      <c r="B3297" s="1">
        <v>38364</v>
      </c>
      <c r="C3297" t="s">
        <v>16</v>
      </c>
      <c r="D3297" t="s">
        <v>362</v>
      </c>
      <c r="E3297" t="s">
        <v>363</v>
      </c>
      <c r="G3297" s="6" t="s">
        <v>29</v>
      </c>
      <c r="H3297" t="s">
        <v>99</v>
      </c>
      <c r="I3297" t="s">
        <v>26</v>
      </c>
      <c r="J3297" t="s">
        <v>27</v>
      </c>
      <c r="K3297">
        <v>60</v>
      </c>
      <c r="L3297">
        <v>20.149999999999999</v>
      </c>
      <c r="M3297" t="s">
        <v>269</v>
      </c>
      <c r="N3297">
        <v>20.149999999999999</v>
      </c>
      <c r="P3297" cm="1">
        <f t="array" ref="P3297">IF(Q3297&gt;0,INDEX(Q3297:Q25021,MATCH(TRUE,INDEX(Q3297:Q25021="",,),0)-1),"")</f>
        <v>9</v>
      </c>
      <c r="Q3297">
        <v>3</v>
      </c>
      <c r="R3297">
        <f t="shared" si="53"/>
        <v>0</v>
      </c>
    </row>
    <row r="3298" spans="1:18" x14ac:dyDescent="0.3">
      <c r="A3298" t="s">
        <v>266</v>
      </c>
      <c r="B3298" s="1">
        <v>38364</v>
      </c>
      <c r="C3298" t="s">
        <v>16</v>
      </c>
      <c r="D3298" t="s">
        <v>362</v>
      </c>
      <c r="E3298" t="s">
        <v>363</v>
      </c>
      <c r="G3298" s="6" t="s">
        <v>29</v>
      </c>
      <c r="H3298" t="s">
        <v>53</v>
      </c>
      <c r="I3298" t="s">
        <v>26</v>
      </c>
      <c r="J3298" t="s">
        <v>27</v>
      </c>
      <c r="K3298">
        <v>94</v>
      </c>
      <c r="L3298">
        <v>29.4</v>
      </c>
      <c r="M3298" t="s">
        <v>269</v>
      </c>
      <c r="N3298">
        <v>29.4</v>
      </c>
      <c r="P3298" cm="1">
        <f t="array" ref="P3298">IF(Q3298&gt;0,INDEX(Q3298:Q25022,MATCH(TRUE,INDEX(Q3298:Q25022="",,),0)-1),"")</f>
        <v>9</v>
      </c>
      <c r="Q3298">
        <v>3</v>
      </c>
      <c r="R3298">
        <f t="shared" si="53"/>
        <v>0</v>
      </c>
    </row>
    <row r="3299" spans="1:18" x14ac:dyDescent="0.3">
      <c r="A3299" t="s">
        <v>266</v>
      </c>
      <c r="B3299" s="1">
        <v>38364</v>
      </c>
      <c r="C3299" t="s">
        <v>16</v>
      </c>
      <c r="D3299" t="s">
        <v>362</v>
      </c>
      <c r="E3299" t="s">
        <v>363</v>
      </c>
      <c r="G3299" s="6" t="s">
        <v>29</v>
      </c>
      <c r="H3299" t="s">
        <v>25</v>
      </c>
      <c r="I3299" t="s">
        <v>26</v>
      </c>
      <c r="J3299" t="s">
        <v>27</v>
      </c>
      <c r="K3299">
        <v>22</v>
      </c>
      <c r="L3299">
        <v>39.1</v>
      </c>
      <c r="M3299" t="s">
        <v>269</v>
      </c>
      <c r="N3299">
        <v>39.1</v>
      </c>
      <c r="P3299" cm="1">
        <f t="array" ref="P3299">IF(Q3299&gt;0,INDEX(Q3299:Q25023,MATCH(TRUE,INDEX(Q3299:Q25023="",,),0)-1),"")</f>
        <v>9</v>
      </c>
      <c r="Q3299">
        <v>3</v>
      </c>
      <c r="R3299">
        <f t="shared" si="53"/>
        <v>0</v>
      </c>
    </row>
    <row r="3300" spans="1:18" x14ac:dyDescent="0.3">
      <c r="A3300" t="s">
        <v>266</v>
      </c>
      <c r="B3300" s="1">
        <v>38364</v>
      </c>
      <c r="C3300" t="s">
        <v>16</v>
      </c>
      <c r="D3300" t="s">
        <v>362</v>
      </c>
      <c r="E3300" t="s">
        <v>363</v>
      </c>
      <c r="G3300" t="s">
        <v>19</v>
      </c>
      <c r="H3300" t="s">
        <v>194</v>
      </c>
      <c r="I3300" t="s">
        <v>21</v>
      </c>
      <c r="J3300" t="s">
        <v>22</v>
      </c>
      <c r="K3300">
        <v>69</v>
      </c>
      <c r="L3300">
        <v>374</v>
      </c>
      <c r="M3300" t="s">
        <v>272</v>
      </c>
      <c r="N3300">
        <v>945</v>
      </c>
      <c r="P3300" cm="1">
        <f t="array" ref="P3300">IF(Q3300&gt;0,INDEX(Q3300:Q25024,MATCH(TRUE,INDEX(Q3300:Q25024="",,),0)-1),"")</f>
        <v>9</v>
      </c>
      <c r="Q3300">
        <v>4</v>
      </c>
      <c r="R3300">
        <f t="shared" si="53"/>
        <v>0</v>
      </c>
    </row>
    <row r="3301" spans="1:18" x14ac:dyDescent="0.3">
      <c r="A3301" t="s">
        <v>266</v>
      </c>
      <c r="B3301" s="1">
        <v>38364</v>
      </c>
      <c r="C3301" t="s">
        <v>16</v>
      </c>
      <c r="D3301" t="s">
        <v>362</v>
      </c>
      <c r="E3301" t="s">
        <v>363</v>
      </c>
      <c r="G3301" t="s">
        <v>19</v>
      </c>
      <c r="H3301" t="s">
        <v>64</v>
      </c>
      <c r="I3301" t="s">
        <v>26</v>
      </c>
      <c r="J3301" t="s">
        <v>27</v>
      </c>
      <c r="K3301">
        <v>834</v>
      </c>
      <c r="L3301">
        <v>19</v>
      </c>
      <c r="M3301" t="s">
        <v>272</v>
      </c>
      <c r="N3301">
        <v>19</v>
      </c>
      <c r="P3301" cm="1">
        <f t="array" ref="P3301">IF(Q3301&gt;0,INDEX(Q3301:Q25025,MATCH(TRUE,INDEX(Q3301:Q25025="",,),0)-1),"")</f>
        <v>9</v>
      </c>
      <c r="Q3301">
        <v>4</v>
      </c>
      <c r="R3301">
        <f t="shared" si="53"/>
        <v>0</v>
      </c>
    </row>
    <row r="3302" spans="1:18" x14ac:dyDescent="0.3">
      <c r="A3302" t="s">
        <v>266</v>
      </c>
      <c r="B3302" s="1">
        <v>38364</v>
      </c>
      <c r="C3302" t="s">
        <v>16</v>
      </c>
      <c r="D3302" t="s">
        <v>362</v>
      </c>
      <c r="E3302" t="s">
        <v>363</v>
      </c>
      <c r="G3302" s="6" t="s">
        <v>29</v>
      </c>
      <c r="H3302" t="s">
        <v>30</v>
      </c>
      <c r="I3302" t="s">
        <v>21</v>
      </c>
      <c r="J3302" t="s">
        <v>22</v>
      </c>
      <c r="K3302">
        <v>1.6</v>
      </c>
      <c r="L3302">
        <v>176</v>
      </c>
      <c r="M3302" t="s">
        <v>272</v>
      </c>
      <c r="N3302">
        <v>176</v>
      </c>
      <c r="P3302" cm="1">
        <f t="array" ref="P3302">IF(Q3302&gt;0,INDEX(Q3302:Q25026,MATCH(TRUE,INDEX(Q3302:Q25026="",,),0)-1),"")</f>
        <v>9</v>
      </c>
      <c r="Q3302">
        <v>4</v>
      </c>
      <c r="R3302">
        <f t="shared" si="53"/>
        <v>0</v>
      </c>
    </row>
    <row r="3303" spans="1:18" x14ac:dyDescent="0.3">
      <c r="A3303" t="s">
        <v>266</v>
      </c>
      <c r="B3303" s="1">
        <v>38364</v>
      </c>
      <c r="C3303" t="s">
        <v>16</v>
      </c>
      <c r="D3303" t="s">
        <v>362</v>
      </c>
      <c r="E3303" t="s">
        <v>363</v>
      </c>
      <c r="G3303" s="6" t="s">
        <v>29</v>
      </c>
      <c r="H3303" t="s">
        <v>196</v>
      </c>
      <c r="I3303" t="s">
        <v>21</v>
      </c>
      <c r="J3303" t="s">
        <v>22</v>
      </c>
      <c r="K3303">
        <v>1.4</v>
      </c>
      <c r="L3303">
        <v>145</v>
      </c>
      <c r="M3303" t="s">
        <v>272</v>
      </c>
      <c r="N3303">
        <v>145</v>
      </c>
      <c r="P3303" cm="1">
        <f t="array" ref="P3303">IF(Q3303&gt;0,INDEX(Q3303:Q25027,MATCH(TRUE,INDEX(Q3303:Q25027="",,),0)-1),"")</f>
        <v>9</v>
      </c>
      <c r="Q3303">
        <v>4</v>
      </c>
      <c r="R3303">
        <f t="shared" si="53"/>
        <v>0</v>
      </c>
    </row>
    <row r="3304" spans="1:18" x14ac:dyDescent="0.3">
      <c r="A3304" t="s">
        <v>266</v>
      </c>
      <c r="B3304" s="1">
        <v>38364</v>
      </c>
      <c r="C3304" t="s">
        <v>16</v>
      </c>
      <c r="D3304" t="s">
        <v>362</v>
      </c>
      <c r="E3304" t="s">
        <v>363</v>
      </c>
      <c r="G3304" s="6" t="s">
        <v>29</v>
      </c>
      <c r="H3304" t="s">
        <v>206</v>
      </c>
      <c r="I3304" t="s">
        <v>21</v>
      </c>
      <c r="J3304" t="s">
        <v>22</v>
      </c>
      <c r="K3304">
        <v>31.2</v>
      </c>
      <c r="L3304">
        <v>137</v>
      </c>
      <c r="M3304" t="s">
        <v>272</v>
      </c>
      <c r="N3304">
        <v>137</v>
      </c>
      <c r="P3304" cm="1">
        <f t="array" ref="P3304">IF(Q3304&gt;0,INDEX(Q3304:Q25028,MATCH(TRUE,INDEX(Q3304:Q25028="",,),0)-1),"")</f>
        <v>9</v>
      </c>
      <c r="Q3304">
        <v>4</v>
      </c>
      <c r="R3304">
        <f t="shared" si="53"/>
        <v>0</v>
      </c>
    </row>
    <row r="3305" spans="1:18" x14ac:dyDescent="0.3">
      <c r="A3305" t="s">
        <v>266</v>
      </c>
      <c r="B3305" s="1">
        <v>38364</v>
      </c>
      <c r="C3305" t="s">
        <v>16</v>
      </c>
      <c r="D3305" t="s">
        <v>362</v>
      </c>
      <c r="E3305" t="s">
        <v>363</v>
      </c>
      <c r="G3305" s="6" t="s">
        <v>29</v>
      </c>
      <c r="H3305" t="s">
        <v>214</v>
      </c>
      <c r="I3305" t="s">
        <v>21</v>
      </c>
      <c r="J3305" t="s">
        <v>22</v>
      </c>
      <c r="K3305">
        <v>11.3</v>
      </c>
      <c r="L3305">
        <v>94</v>
      </c>
      <c r="M3305" t="s">
        <v>272</v>
      </c>
      <c r="N3305">
        <v>94</v>
      </c>
      <c r="P3305" cm="1">
        <f t="array" ref="P3305">IF(Q3305&gt;0,INDEX(Q3305:Q25029,MATCH(TRUE,INDEX(Q3305:Q25029="",,),0)-1),"")</f>
        <v>9</v>
      </c>
      <c r="Q3305">
        <v>4</v>
      </c>
      <c r="R3305">
        <f t="shared" si="53"/>
        <v>0</v>
      </c>
    </row>
    <row r="3306" spans="1:18" x14ac:dyDescent="0.3">
      <c r="A3306" t="s">
        <v>266</v>
      </c>
      <c r="B3306" s="1">
        <v>38364</v>
      </c>
      <c r="C3306" t="s">
        <v>16</v>
      </c>
      <c r="D3306" t="s">
        <v>362</v>
      </c>
      <c r="E3306" t="s">
        <v>363</v>
      </c>
      <c r="G3306" s="6" t="s">
        <v>29</v>
      </c>
      <c r="H3306" t="s">
        <v>99</v>
      </c>
      <c r="I3306" t="s">
        <v>21</v>
      </c>
      <c r="J3306" t="s">
        <v>22</v>
      </c>
      <c r="K3306">
        <v>12.8</v>
      </c>
      <c r="L3306">
        <v>103</v>
      </c>
      <c r="M3306" t="s">
        <v>272</v>
      </c>
      <c r="N3306">
        <v>103</v>
      </c>
      <c r="P3306" cm="1">
        <f t="array" ref="P3306">IF(Q3306&gt;0,INDEX(Q3306:Q25030,MATCH(TRUE,INDEX(Q3306:Q25030="",,),0)-1),"")</f>
        <v>9</v>
      </c>
      <c r="Q3306">
        <v>4</v>
      </c>
      <c r="R3306">
        <f t="shared" si="53"/>
        <v>0</v>
      </c>
    </row>
    <row r="3307" spans="1:18" x14ac:dyDescent="0.3">
      <c r="A3307" t="s">
        <v>266</v>
      </c>
      <c r="B3307" s="1">
        <v>38364</v>
      </c>
      <c r="C3307" t="s">
        <v>16</v>
      </c>
      <c r="D3307" t="s">
        <v>362</v>
      </c>
      <c r="E3307" t="s">
        <v>363</v>
      </c>
      <c r="G3307" s="6" t="s">
        <v>29</v>
      </c>
      <c r="H3307" t="s">
        <v>206</v>
      </c>
      <c r="I3307" t="s">
        <v>26</v>
      </c>
      <c r="J3307" t="s">
        <v>27</v>
      </c>
      <c r="K3307">
        <v>101</v>
      </c>
      <c r="L3307">
        <v>6.5</v>
      </c>
      <c r="M3307" t="s">
        <v>272</v>
      </c>
      <c r="N3307">
        <v>6.5</v>
      </c>
      <c r="P3307" cm="1">
        <f t="array" ref="P3307">IF(Q3307&gt;0,INDEX(Q3307:Q25031,MATCH(TRUE,INDEX(Q3307:Q25031="",,),0)-1),"")</f>
        <v>9</v>
      </c>
      <c r="Q3307">
        <v>4</v>
      </c>
      <c r="R3307">
        <f t="shared" si="53"/>
        <v>0</v>
      </c>
    </row>
    <row r="3308" spans="1:18" x14ac:dyDescent="0.3">
      <c r="A3308" t="s">
        <v>266</v>
      </c>
      <c r="B3308" s="1">
        <v>38364</v>
      </c>
      <c r="C3308" t="s">
        <v>16</v>
      </c>
      <c r="D3308" t="s">
        <v>362</v>
      </c>
      <c r="E3308" t="s">
        <v>363</v>
      </c>
      <c r="G3308" s="6" t="s">
        <v>29</v>
      </c>
      <c r="H3308" t="s">
        <v>99</v>
      </c>
      <c r="I3308" t="s">
        <v>26</v>
      </c>
      <c r="J3308" t="s">
        <v>27</v>
      </c>
      <c r="K3308">
        <v>60</v>
      </c>
      <c r="L3308">
        <v>20.149999999999999</v>
      </c>
      <c r="M3308" t="s">
        <v>272</v>
      </c>
      <c r="N3308">
        <v>20.149999999999999</v>
      </c>
      <c r="P3308" cm="1">
        <f t="array" ref="P3308">IF(Q3308&gt;0,INDEX(Q3308:Q25032,MATCH(TRUE,INDEX(Q3308:Q25032="",,),0)-1),"")</f>
        <v>9</v>
      </c>
      <c r="Q3308">
        <v>4</v>
      </c>
      <c r="R3308">
        <f t="shared" si="53"/>
        <v>0</v>
      </c>
    </row>
    <row r="3309" spans="1:18" x14ac:dyDescent="0.3">
      <c r="A3309" t="s">
        <v>266</v>
      </c>
      <c r="B3309" s="1">
        <v>38364</v>
      </c>
      <c r="C3309" t="s">
        <v>16</v>
      </c>
      <c r="D3309" t="s">
        <v>362</v>
      </c>
      <c r="E3309" t="s">
        <v>363</v>
      </c>
      <c r="G3309" s="6" t="s">
        <v>29</v>
      </c>
      <c r="H3309" t="s">
        <v>53</v>
      </c>
      <c r="I3309" t="s">
        <v>26</v>
      </c>
      <c r="J3309" t="s">
        <v>27</v>
      </c>
      <c r="K3309">
        <v>94</v>
      </c>
      <c r="L3309">
        <v>29.4</v>
      </c>
      <c r="M3309" t="s">
        <v>272</v>
      </c>
      <c r="N3309">
        <v>29.4</v>
      </c>
      <c r="P3309" cm="1">
        <f t="array" ref="P3309">IF(Q3309&gt;0,INDEX(Q3309:Q25033,MATCH(TRUE,INDEX(Q3309:Q25033="",,),0)-1),"")</f>
        <v>9</v>
      </c>
      <c r="Q3309">
        <v>4</v>
      </c>
      <c r="R3309">
        <f t="shared" si="53"/>
        <v>0</v>
      </c>
    </row>
    <row r="3310" spans="1:18" x14ac:dyDescent="0.3">
      <c r="A3310" t="s">
        <v>266</v>
      </c>
      <c r="B3310" s="1">
        <v>38364</v>
      </c>
      <c r="C3310" t="s">
        <v>16</v>
      </c>
      <c r="D3310" t="s">
        <v>362</v>
      </c>
      <c r="E3310" t="s">
        <v>363</v>
      </c>
      <c r="G3310" s="6" t="s">
        <v>29</v>
      </c>
      <c r="H3310" t="s">
        <v>25</v>
      </c>
      <c r="I3310" t="s">
        <v>26</v>
      </c>
      <c r="J3310" t="s">
        <v>27</v>
      </c>
      <c r="K3310">
        <v>22</v>
      </c>
      <c r="L3310">
        <v>39.1</v>
      </c>
      <c r="M3310" t="s">
        <v>272</v>
      </c>
      <c r="N3310">
        <v>39.1</v>
      </c>
      <c r="P3310" cm="1">
        <f t="array" ref="P3310">IF(Q3310&gt;0,INDEX(Q3310:Q25034,MATCH(TRUE,INDEX(Q3310:Q25034="",,),0)-1),"")</f>
        <v>9</v>
      </c>
      <c r="Q3310">
        <v>4</v>
      </c>
      <c r="R3310">
        <f t="shared" si="53"/>
        <v>0</v>
      </c>
    </row>
    <row r="3311" spans="1:18" x14ac:dyDescent="0.3">
      <c r="A3311" t="s">
        <v>266</v>
      </c>
      <c r="B3311" s="1">
        <v>38364</v>
      </c>
      <c r="C3311" t="s">
        <v>16</v>
      </c>
      <c r="D3311" t="s">
        <v>362</v>
      </c>
      <c r="E3311" t="s">
        <v>363</v>
      </c>
      <c r="G3311" t="s">
        <v>19</v>
      </c>
      <c r="H3311" t="s">
        <v>194</v>
      </c>
      <c r="I3311" t="s">
        <v>21</v>
      </c>
      <c r="J3311" t="s">
        <v>22</v>
      </c>
      <c r="K3311">
        <v>69</v>
      </c>
      <c r="L3311">
        <v>374</v>
      </c>
      <c r="M3311" t="s">
        <v>323</v>
      </c>
      <c r="N3311">
        <v>718</v>
      </c>
      <c r="P3311" cm="1">
        <f t="array" ref="P3311">IF(Q3311&gt;0,INDEX(Q3311:Q25035,MATCH(TRUE,INDEX(Q3311:Q25035="",,),0)-1),"")</f>
        <v>9</v>
      </c>
      <c r="Q3311">
        <v>5</v>
      </c>
      <c r="R3311">
        <f t="shared" si="53"/>
        <v>0</v>
      </c>
    </row>
    <row r="3312" spans="1:18" x14ac:dyDescent="0.3">
      <c r="A3312" t="s">
        <v>266</v>
      </c>
      <c r="B3312" s="1">
        <v>38364</v>
      </c>
      <c r="C3312" t="s">
        <v>16</v>
      </c>
      <c r="D3312" t="s">
        <v>362</v>
      </c>
      <c r="E3312" t="s">
        <v>363</v>
      </c>
      <c r="G3312" t="s">
        <v>19</v>
      </c>
      <c r="H3312" t="s">
        <v>64</v>
      </c>
      <c r="I3312" t="s">
        <v>26</v>
      </c>
      <c r="J3312" t="s">
        <v>27</v>
      </c>
      <c r="K3312">
        <v>834</v>
      </c>
      <c r="L3312">
        <v>19</v>
      </c>
      <c r="M3312" t="s">
        <v>323</v>
      </c>
      <c r="N3312">
        <v>33.5</v>
      </c>
      <c r="P3312" cm="1">
        <f t="array" ref="P3312">IF(Q3312&gt;0,INDEX(Q3312:Q25036,MATCH(TRUE,INDEX(Q3312:Q25036="",,),0)-1),"")</f>
        <v>9</v>
      </c>
      <c r="Q3312">
        <v>5</v>
      </c>
      <c r="R3312">
        <f t="shared" si="53"/>
        <v>0</v>
      </c>
    </row>
    <row r="3313" spans="1:18" x14ac:dyDescent="0.3">
      <c r="A3313" t="s">
        <v>266</v>
      </c>
      <c r="B3313" s="1">
        <v>38364</v>
      </c>
      <c r="C3313" t="s">
        <v>16</v>
      </c>
      <c r="D3313" t="s">
        <v>362</v>
      </c>
      <c r="E3313" t="s">
        <v>363</v>
      </c>
      <c r="G3313" s="6" t="s">
        <v>29</v>
      </c>
      <c r="H3313" t="s">
        <v>30</v>
      </c>
      <c r="I3313" t="s">
        <v>21</v>
      </c>
      <c r="J3313" t="s">
        <v>22</v>
      </c>
      <c r="K3313">
        <v>1.6</v>
      </c>
      <c r="L3313">
        <v>176</v>
      </c>
      <c r="M3313" t="s">
        <v>323</v>
      </c>
      <c r="N3313">
        <v>176</v>
      </c>
      <c r="P3313" cm="1">
        <f t="array" ref="P3313">IF(Q3313&gt;0,INDEX(Q3313:Q25037,MATCH(TRUE,INDEX(Q3313:Q25037="",,),0)-1),"")</f>
        <v>9</v>
      </c>
      <c r="Q3313">
        <v>5</v>
      </c>
      <c r="R3313">
        <f t="shared" si="53"/>
        <v>0</v>
      </c>
    </row>
    <row r="3314" spans="1:18" x14ac:dyDescent="0.3">
      <c r="A3314" t="s">
        <v>266</v>
      </c>
      <c r="B3314" s="1">
        <v>38364</v>
      </c>
      <c r="C3314" t="s">
        <v>16</v>
      </c>
      <c r="D3314" t="s">
        <v>362</v>
      </c>
      <c r="E3314" t="s">
        <v>363</v>
      </c>
      <c r="G3314" s="6" t="s">
        <v>29</v>
      </c>
      <c r="H3314" t="s">
        <v>196</v>
      </c>
      <c r="I3314" t="s">
        <v>21</v>
      </c>
      <c r="J3314" t="s">
        <v>22</v>
      </c>
      <c r="K3314">
        <v>1.4</v>
      </c>
      <c r="L3314">
        <v>145</v>
      </c>
      <c r="M3314" t="s">
        <v>323</v>
      </c>
      <c r="N3314">
        <v>145</v>
      </c>
      <c r="P3314" cm="1">
        <f t="array" ref="P3314">IF(Q3314&gt;0,INDEX(Q3314:Q25038,MATCH(TRUE,INDEX(Q3314:Q25038="",,),0)-1),"")</f>
        <v>9</v>
      </c>
      <c r="Q3314">
        <v>5</v>
      </c>
      <c r="R3314">
        <f t="shared" si="53"/>
        <v>0</v>
      </c>
    </row>
    <row r="3315" spans="1:18" x14ac:dyDescent="0.3">
      <c r="A3315" t="s">
        <v>266</v>
      </c>
      <c r="B3315" s="1">
        <v>38364</v>
      </c>
      <c r="C3315" t="s">
        <v>16</v>
      </c>
      <c r="D3315" t="s">
        <v>362</v>
      </c>
      <c r="E3315" t="s">
        <v>363</v>
      </c>
      <c r="G3315" s="6" t="s">
        <v>29</v>
      </c>
      <c r="H3315" t="s">
        <v>206</v>
      </c>
      <c r="I3315" t="s">
        <v>21</v>
      </c>
      <c r="J3315" t="s">
        <v>22</v>
      </c>
      <c r="K3315">
        <v>31.2</v>
      </c>
      <c r="L3315">
        <v>137</v>
      </c>
      <c r="M3315" t="s">
        <v>323</v>
      </c>
      <c r="N3315">
        <v>137</v>
      </c>
      <c r="P3315" cm="1">
        <f t="array" ref="P3315">IF(Q3315&gt;0,INDEX(Q3315:Q25039,MATCH(TRUE,INDEX(Q3315:Q25039="",,),0)-1),"")</f>
        <v>9</v>
      </c>
      <c r="Q3315">
        <v>5</v>
      </c>
      <c r="R3315">
        <f t="shared" si="53"/>
        <v>0</v>
      </c>
    </row>
    <row r="3316" spans="1:18" x14ac:dyDescent="0.3">
      <c r="A3316" t="s">
        <v>266</v>
      </c>
      <c r="B3316" s="1">
        <v>38364</v>
      </c>
      <c r="C3316" t="s">
        <v>16</v>
      </c>
      <c r="D3316" t="s">
        <v>362</v>
      </c>
      <c r="E3316" t="s">
        <v>363</v>
      </c>
      <c r="G3316" s="6" t="s">
        <v>29</v>
      </c>
      <c r="H3316" t="s">
        <v>214</v>
      </c>
      <c r="I3316" t="s">
        <v>21</v>
      </c>
      <c r="J3316" t="s">
        <v>22</v>
      </c>
      <c r="K3316">
        <v>11.3</v>
      </c>
      <c r="L3316">
        <v>94</v>
      </c>
      <c r="M3316" t="s">
        <v>323</v>
      </c>
      <c r="N3316">
        <v>94</v>
      </c>
      <c r="P3316" cm="1">
        <f t="array" ref="P3316">IF(Q3316&gt;0,INDEX(Q3316:Q25040,MATCH(TRUE,INDEX(Q3316:Q25040="",,),0)-1),"")</f>
        <v>9</v>
      </c>
      <c r="Q3316">
        <v>5</v>
      </c>
      <c r="R3316">
        <f t="shared" ref="R3316:R3379" si="54">IF(P3316="","",0)</f>
        <v>0</v>
      </c>
    </row>
    <row r="3317" spans="1:18" x14ac:dyDescent="0.3">
      <c r="A3317" t="s">
        <v>266</v>
      </c>
      <c r="B3317" s="1">
        <v>38364</v>
      </c>
      <c r="C3317" t="s">
        <v>16</v>
      </c>
      <c r="D3317" t="s">
        <v>362</v>
      </c>
      <c r="E3317" t="s">
        <v>363</v>
      </c>
      <c r="G3317" s="6" t="s">
        <v>29</v>
      </c>
      <c r="H3317" t="s">
        <v>99</v>
      </c>
      <c r="I3317" t="s">
        <v>21</v>
      </c>
      <c r="J3317" t="s">
        <v>22</v>
      </c>
      <c r="K3317">
        <v>12.8</v>
      </c>
      <c r="L3317">
        <v>103</v>
      </c>
      <c r="M3317" t="s">
        <v>323</v>
      </c>
      <c r="N3317">
        <v>103</v>
      </c>
      <c r="P3317" cm="1">
        <f t="array" ref="P3317">IF(Q3317&gt;0,INDEX(Q3317:Q25041,MATCH(TRUE,INDEX(Q3317:Q25041="",,),0)-1),"")</f>
        <v>9</v>
      </c>
      <c r="Q3317">
        <v>5</v>
      </c>
      <c r="R3317">
        <f t="shared" si="54"/>
        <v>0</v>
      </c>
    </row>
    <row r="3318" spans="1:18" x14ac:dyDescent="0.3">
      <c r="A3318" t="s">
        <v>266</v>
      </c>
      <c r="B3318" s="1">
        <v>38364</v>
      </c>
      <c r="C3318" t="s">
        <v>16</v>
      </c>
      <c r="D3318" t="s">
        <v>362</v>
      </c>
      <c r="E3318" t="s">
        <v>363</v>
      </c>
      <c r="G3318" s="6" t="s">
        <v>29</v>
      </c>
      <c r="H3318" t="s">
        <v>206</v>
      </c>
      <c r="I3318" t="s">
        <v>26</v>
      </c>
      <c r="J3318" t="s">
        <v>27</v>
      </c>
      <c r="K3318">
        <v>101</v>
      </c>
      <c r="L3318">
        <v>6.5</v>
      </c>
      <c r="M3318" t="s">
        <v>323</v>
      </c>
      <c r="N3318">
        <v>6.5</v>
      </c>
      <c r="P3318" cm="1">
        <f t="array" ref="P3318">IF(Q3318&gt;0,INDEX(Q3318:Q25042,MATCH(TRUE,INDEX(Q3318:Q25042="",,),0)-1),"")</f>
        <v>9</v>
      </c>
      <c r="Q3318">
        <v>5</v>
      </c>
      <c r="R3318">
        <f t="shared" si="54"/>
        <v>0</v>
      </c>
    </row>
    <row r="3319" spans="1:18" x14ac:dyDescent="0.3">
      <c r="A3319" t="s">
        <v>266</v>
      </c>
      <c r="B3319" s="1">
        <v>38364</v>
      </c>
      <c r="C3319" t="s">
        <v>16</v>
      </c>
      <c r="D3319" t="s">
        <v>362</v>
      </c>
      <c r="E3319" t="s">
        <v>363</v>
      </c>
      <c r="G3319" s="6" t="s">
        <v>29</v>
      </c>
      <c r="H3319" t="s">
        <v>99</v>
      </c>
      <c r="I3319" t="s">
        <v>26</v>
      </c>
      <c r="J3319" t="s">
        <v>27</v>
      </c>
      <c r="K3319">
        <v>60</v>
      </c>
      <c r="L3319">
        <v>20.149999999999999</v>
      </c>
      <c r="M3319" t="s">
        <v>323</v>
      </c>
      <c r="N3319">
        <v>20.149999999999999</v>
      </c>
      <c r="P3319" cm="1">
        <f t="array" ref="P3319">IF(Q3319&gt;0,INDEX(Q3319:Q25043,MATCH(TRUE,INDEX(Q3319:Q25043="",,),0)-1),"")</f>
        <v>9</v>
      </c>
      <c r="Q3319">
        <v>5</v>
      </c>
      <c r="R3319">
        <f t="shared" si="54"/>
        <v>0</v>
      </c>
    </row>
    <row r="3320" spans="1:18" x14ac:dyDescent="0.3">
      <c r="A3320" t="s">
        <v>266</v>
      </c>
      <c r="B3320" s="1">
        <v>38364</v>
      </c>
      <c r="C3320" t="s">
        <v>16</v>
      </c>
      <c r="D3320" t="s">
        <v>362</v>
      </c>
      <c r="E3320" t="s">
        <v>363</v>
      </c>
      <c r="G3320" s="6" t="s">
        <v>29</v>
      </c>
      <c r="H3320" t="s">
        <v>53</v>
      </c>
      <c r="I3320" t="s">
        <v>26</v>
      </c>
      <c r="J3320" t="s">
        <v>27</v>
      </c>
      <c r="K3320">
        <v>94</v>
      </c>
      <c r="L3320">
        <v>29.4</v>
      </c>
      <c r="M3320" t="s">
        <v>323</v>
      </c>
      <c r="N3320">
        <v>29.4</v>
      </c>
      <c r="P3320" cm="1">
        <f t="array" ref="P3320">IF(Q3320&gt;0,INDEX(Q3320:Q25044,MATCH(TRUE,INDEX(Q3320:Q25044="",,),0)-1),"")</f>
        <v>9</v>
      </c>
      <c r="Q3320">
        <v>5</v>
      </c>
      <c r="R3320">
        <f t="shared" si="54"/>
        <v>0</v>
      </c>
    </row>
    <row r="3321" spans="1:18" x14ac:dyDescent="0.3">
      <c r="A3321" t="s">
        <v>266</v>
      </c>
      <c r="B3321" s="1">
        <v>38364</v>
      </c>
      <c r="C3321" t="s">
        <v>16</v>
      </c>
      <c r="D3321" t="s">
        <v>362</v>
      </c>
      <c r="E3321" t="s">
        <v>363</v>
      </c>
      <c r="G3321" s="6" t="s">
        <v>29</v>
      </c>
      <c r="H3321" t="s">
        <v>25</v>
      </c>
      <c r="I3321" t="s">
        <v>26</v>
      </c>
      <c r="J3321" t="s">
        <v>27</v>
      </c>
      <c r="K3321">
        <v>22</v>
      </c>
      <c r="L3321">
        <v>39.1</v>
      </c>
      <c r="M3321" t="s">
        <v>323</v>
      </c>
      <c r="N3321">
        <v>39.1</v>
      </c>
      <c r="P3321" cm="1">
        <f t="array" ref="P3321">IF(Q3321&gt;0,INDEX(Q3321:Q25045,MATCH(TRUE,INDEX(Q3321:Q25045="",,),0)-1),"")</f>
        <v>9</v>
      </c>
      <c r="Q3321">
        <v>5</v>
      </c>
      <c r="R3321">
        <f t="shared" si="54"/>
        <v>0</v>
      </c>
    </row>
    <row r="3322" spans="1:18" x14ac:dyDescent="0.3">
      <c r="A3322" t="s">
        <v>266</v>
      </c>
      <c r="B3322" s="1">
        <v>38364</v>
      </c>
      <c r="C3322" t="s">
        <v>16</v>
      </c>
      <c r="D3322" t="s">
        <v>362</v>
      </c>
      <c r="E3322" t="s">
        <v>363</v>
      </c>
      <c r="G3322" t="s">
        <v>19</v>
      </c>
      <c r="H3322" t="s">
        <v>194</v>
      </c>
      <c r="I3322" t="s">
        <v>21</v>
      </c>
      <c r="J3322" t="s">
        <v>22</v>
      </c>
      <c r="K3322">
        <v>69</v>
      </c>
      <c r="L3322">
        <v>374</v>
      </c>
      <c r="M3322" t="s">
        <v>232</v>
      </c>
      <c r="N3322">
        <v>400</v>
      </c>
      <c r="P3322" cm="1">
        <f t="array" ref="P3322">IF(Q3322&gt;0,INDEX(Q3322:Q25046,MATCH(TRUE,INDEX(Q3322:Q25046="",,),0)-1),"")</f>
        <v>9</v>
      </c>
      <c r="Q3322">
        <v>6</v>
      </c>
      <c r="R3322">
        <f t="shared" si="54"/>
        <v>0</v>
      </c>
    </row>
    <row r="3323" spans="1:18" x14ac:dyDescent="0.3">
      <c r="A3323" t="s">
        <v>266</v>
      </c>
      <c r="B3323" s="1">
        <v>38364</v>
      </c>
      <c r="C3323" t="s">
        <v>16</v>
      </c>
      <c r="D3323" t="s">
        <v>362</v>
      </c>
      <c r="E3323" t="s">
        <v>363</v>
      </c>
      <c r="G3323" t="s">
        <v>19</v>
      </c>
      <c r="H3323" t="s">
        <v>64</v>
      </c>
      <c r="I3323" t="s">
        <v>26</v>
      </c>
      <c r="J3323" t="s">
        <v>27</v>
      </c>
      <c r="K3323">
        <v>834</v>
      </c>
      <c r="L3323">
        <v>19</v>
      </c>
      <c r="M3323" t="s">
        <v>232</v>
      </c>
      <c r="N3323">
        <v>38.78</v>
      </c>
      <c r="P3323" cm="1">
        <f t="array" ref="P3323">IF(Q3323&gt;0,INDEX(Q3323:Q25047,MATCH(TRUE,INDEX(Q3323:Q25047="",,),0)-1),"")</f>
        <v>9</v>
      </c>
      <c r="Q3323">
        <v>6</v>
      </c>
      <c r="R3323">
        <f t="shared" si="54"/>
        <v>0</v>
      </c>
    </row>
    <row r="3324" spans="1:18" x14ac:dyDescent="0.3">
      <c r="A3324" t="s">
        <v>266</v>
      </c>
      <c r="B3324" s="1">
        <v>38364</v>
      </c>
      <c r="C3324" t="s">
        <v>16</v>
      </c>
      <c r="D3324" t="s">
        <v>362</v>
      </c>
      <c r="E3324" t="s">
        <v>363</v>
      </c>
      <c r="G3324" s="6" t="s">
        <v>29</v>
      </c>
      <c r="H3324" t="s">
        <v>30</v>
      </c>
      <c r="I3324" t="s">
        <v>21</v>
      </c>
      <c r="J3324" t="s">
        <v>22</v>
      </c>
      <c r="K3324">
        <v>1.6</v>
      </c>
      <c r="L3324">
        <v>176</v>
      </c>
      <c r="M3324" t="s">
        <v>232</v>
      </c>
      <c r="N3324">
        <v>176</v>
      </c>
      <c r="P3324" cm="1">
        <f t="array" ref="P3324">IF(Q3324&gt;0,INDEX(Q3324:Q25048,MATCH(TRUE,INDEX(Q3324:Q25048="",,),0)-1),"")</f>
        <v>9</v>
      </c>
      <c r="Q3324">
        <v>6</v>
      </c>
      <c r="R3324">
        <f t="shared" si="54"/>
        <v>0</v>
      </c>
    </row>
    <row r="3325" spans="1:18" x14ac:dyDescent="0.3">
      <c r="A3325" t="s">
        <v>266</v>
      </c>
      <c r="B3325" s="1">
        <v>38364</v>
      </c>
      <c r="C3325" t="s">
        <v>16</v>
      </c>
      <c r="D3325" t="s">
        <v>362</v>
      </c>
      <c r="E3325" t="s">
        <v>363</v>
      </c>
      <c r="G3325" s="6" t="s">
        <v>29</v>
      </c>
      <c r="H3325" t="s">
        <v>196</v>
      </c>
      <c r="I3325" t="s">
        <v>21</v>
      </c>
      <c r="J3325" t="s">
        <v>22</v>
      </c>
      <c r="K3325">
        <v>1.4</v>
      </c>
      <c r="L3325">
        <v>145</v>
      </c>
      <c r="M3325" t="s">
        <v>232</v>
      </c>
      <c r="N3325">
        <v>145</v>
      </c>
      <c r="P3325" cm="1">
        <f t="array" ref="P3325">IF(Q3325&gt;0,INDEX(Q3325:Q25049,MATCH(TRUE,INDEX(Q3325:Q25049="",,),0)-1),"")</f>
        <v>9</v>
      </c>
      <c r="Q3325">
        <v>6</v>
      </c>
      <c r="R3325">
        <f t="shared" si="54"/>
        <v>0</v>
      </c>
    </row>
    <row r="3326" spans="1:18" x14ac:dyDescent="0.3">
      <c r="A3326" t="s">
        <v>266</v>
      </c>
      <c r="B3326" s="1">
        <v>38364</v>
      </c>
      <c r="C3326" t="s">
        <v>16</v>
      </c>
      <c r="D3326" t="s">
        <v>362</v>
      </c>
      <c r="E3326" t="s">
        <v>363</v>
      </c>
      <c r="G3326" s="6" t="s">
        <v>29</v>
      </c>
      <c r="H3326" t="s">
        <v>206</v>
      </c>
      <c r="I3326" t="s">
        <v>21</v>
      </c>
      <c r="J3326" t="s">
        <v>22</v>
      </c>
      <c r="K3326">
        <v>31.2</v>
      </c>
      <c r="L3326">
        <v>137</v>
      </c>
      <c r="M3326" t="s">
        <v>232</v>
      </c>
      <c r="N3326">
        <v>137</v>
      </c>
      <c r="P3326" cm="1">
        <f t="array" ref="P3326">IF(Q3326&gt;0,INDEX(Q3326:Q25050,MATCH(TRUE,INDEX(Q3326:Q25050="",,),0)-1),"")</f>
        <v>9</v>
      </c>
      <c r="Q3326">
        <v>6</v>
      </c>
      <c r="R3326">
        <f t="shared" si="54"/>
        <v>0</v>
      </c>
    </row>
    <row r="3327" spans="1:18" x14ac:dyDescent="0.3">
      <c r="A3327" t="s">
        <v>266</v>
      </c>
      <c r="B3327" s="1">
        <v>38364</v>
      </c>
      <c r="C3327" t="s">
        <v>16</v>
      </c>
      <c r="D3327" t="s">
        <v>362</v>
      </c>
      <c r="E3327" t="s">
        <v>363</v>
      </c>
      <c r="G3327" s="6" t="s">
        <v>29</v>
      </c>
      <c r="H3327" t="s">
        <v>214</v>
      </c>
      <c r="I3327" t="s">
        <v>21</v>
      </c>
      <c r="J3327" t="s">
        <v>22</v>
      </c>
      <c r="K3327">
        <v>11.3</v>
      </c>
      <c r="L3327">
        <v>94</v>
      </c>
      <c r="M3327" t="s">
        <v>232</v>
      </c>
      <c r="N3327">
        <v>94</v>
      </c>
      <c r="P3327" cm="1">
        <f t="array" ref="P3327">IF(Q3327&gt;0,INDEX(Q3327:Q25051,MATCH(TRUE,INDEX(Q3327:Q25051="",,),0)-1),"")</f>
        <v>9</v>
      </c>
      <c r="Q3327">
        <v>6</v>
      </c>
      <c r="R3327">
        <f t="shared" si="54"/>
        <v>0</v>
      </c>
    </row>
    <row r="3328" spans="1:18" x14ac:dyDescent="0.3">
      <c r="A3328" t="s">
        <v>266</v>
      </c>
      <c r="B3328" s="1">
        <v>38364</v>
      </c>
      <c r="C3328" t="s">
        <v>16</v>
      </c>
      <c r="D3328" t="s">
        <v>362</v>
      </c>
      <c r="E3328" t="s">
        <v>363</v>
      </c>
      <c r="G3328" s="6" t="s">
        <v>29</v>
      </c>
      <c r="H3328" t="s">
        <v>99</v>
      </c>
      <c r="I3328" t="s">
        <v>21</v>
      </c>
      <c r="J3328" t="s">
        <v>22</v>
      </c>
      <c r="K3328">
        <v>12.8</v>
      </c>
      <c r="L3328">
        <v>103</v>
      </c>
      <c r="M3328" t="s">
        <v>232</v>
      </c>
      <c r="N3328">
        <v>103</v>
      </c>
      <c r="P3328" cm="1">
        <f t="array" ref="P3328">IF(Q3328&gt;0,INDEX(Q3328:Q25052,MATCH(TRUE,INDEX(Q3328:Q25052="",,),0)-1),"")</f>
        <v>9</v>
      </c>
      <c r="Q3328">
        <v>6</v>
      </c>
      <c r="R3328">
        <f t="shared" si="54"/>
        <v>0</v>
      </c>
    </row>
    <row r="3329" spans="1:18" x14ac:dyDescent="0.3">
      <c r="A3329" t="s">
        <v>266</v>
      </c>
      <c r="B3329" s="1">
        <v>38364</v>
      </c>
      <c r="C3329" t="s">
        <v>16</v>
      </c>
      <c r="D3329" t="s">
        <v>362</v>
      </c>
      <c r="E3329" t="s">
        <v>363</v>
      </c>
      <c r="G3329" s="6" t="s">
        <v>29</v>
      </c>
      <c r="H3329" t="s">
        <v>206</v>
      </c>
      <c r="I3329" t="s">
        <v>26</v>
      </c>
      <c r="J3329" t="s">
        <v>27</v>
      </c>
      <c r="K3329">
        <v>101</v>
      </c>
      <c r="L3329">
        <v>6.5</v>
      </c>
      <c r="M3329" t="s">
        <v>232</v>
      </c>
      <c r="N3329">
        <v>6.5</v>
      </c>
      <c r="P3329" cm="1">
        <f t="array" ref="P3329">IF(Q3329&gt;0,INDEX(Q3329:Q25053,MATCH(TRUE,INDEX(Q3329:Q25053="",,),0)-1),"")</f>
        <v>9</v>
      </c>
      <c r="Q3329">
        <v>6</v>
      </c>
      <c r="R3329">
        <f t="shared" si="54"/>
        <v>0</v>
      </c>
    </row>
    <row r="3330" spans="1:18" x14ac:dyDescent="0.3">
      <c r="A3330" t="s">
        <v>266</v>
      </c>
      <c r="B3330" s="1">
        <v>38364</v>
      </c>
      <c r="C3330" t="s">
        <v>16</v>
      </c>
      <c r="D3330" t="s">
        <v>362</v>
      </c>
      <c r="E3330" t="s">
        <v>363</v>
      </c>
      <c r="G3330" s="6" t="s">
        <v>29</v>
      </c>
      <c r="H3330" t="s">
        <v>99</v>
      </c>
      <c r="I3330" t="s">
        <v>26</v>
      </c>
      <c r="J3330" t="s">
        <v>27</v>
      </c>
      <c r="K3330">
        <v>60</v>
      </c>
      <c r="L3330">
        <v>20.149999999999999</v>
      </c>
      <c r="M3330" t="s">
        <v>232</v>
      </c>
      <c r="N3330">
        <v>20.149999999999999</v>
      </c>
      <c r="P3330" cm="1">
        <f t="array" ref="P3330">IF(Q3330&gt;0,INDEX(Q3330:Q25054,MATCH(TRUE,INDEX(Q3330:Q25054="",,),0)-1),"")</f>
        <v>9</v>
      </c>
      <c r="Q3330">
        <v>6</v>
      </c>
      <c r="R3330">
        <f t="shared" si="54"/>
        <v>0</v>
      </c>
    </row>
    <row r="3331" spans="1:18" x14ac:dyDescent="0.3">
      <c r="A3331" t="s">
        <v>266</v>
      </c>
      <c r="B3331" s="1">
        <v>38364</v>
      </c>
      <c r="C3331" t="s">
        <v>16</v>
      </c>
      <c r="D3331" t="s">
        <v>362</v>
      </c>
      <c r="E3331" t="s">
        <v>363</v>
      </c>
      <c r="G3331" s="6" t="s">
        <v>29</v>
      </c>
      <c r="H3331" t="s">
        <v>53</v>
      </c>
      <c r="I3331" t="s">
        <v>26</v>
      </c>
      <c r="J3331" t="s">
        <v>27</v>
      </c>
      <c r="K3331">
        <v>94</v>
      </c>
      <c r="L3331">
        <v>29.4</v>
      </c>
      <c r="M3331" t="s">
        <v>232</v>
      </c>
      <c r="N3331">
        <v>29.4</v>
      </c>
      <c r="P3331" cm="1">
        <f t="array" ref="P3331">IF(Q3331&gt;0,INDEX(Q3331:Q25055,MATCH(TRUE,INDEX(Q3331:Q25055="",,),0)-1),"")</f>
        <v>9</v>
      </c>
      <c r="Q3331">
        <v>6</v>
      </c>
      <c r="R3331">
        <f t="shared" si="54"/>
        <v>0</v>
      </c>
    </row>
    <row r="3332" spans="1:18" x14ac:dyDescent="0.3">
      <c r="A3332" t="s">
        <v>266</v>
      </c>
      <c r="B3332" s="1">
        <v>38364</v>
      </c>
      <c r="C3332" t="s">
        <v>16</v>
      </c>
      <c r="D3332" t="s">
        <v>362</v>
      </c>
      <c r="E3332" t="s">
        <v>363</v>
      </c>
      <c r="G3332" s="6" t="s">
        <v>29</v>
      </c>
      <c r="H3332" t="s">
        <v>25</v>
      </c>
      <c r="I3332" t="s">
        <v>26</v>
      </c>
      <c r="J3332" t="s">
        <v>27</v>
      </c>
      <c r="K3332">
        <v>22</v>
      </c>
      <c r="L3332">
        <v>39.1</v>
      </c>
      <c r="M3332" t="s">
        <v>232</v>
      </c>
      <c r="N3332">
        <v>39.1</v>
      </c>
      <c r="P3332" cm="1">
        <f t="array" ref="P3332">IF(Q3332&gt;0,INDEX(Q3332:Q25056,MATCH(TRUE,INDEX(Q3332:Q25056="",,),0)-1),"")</f>
        <v>9</v>
      </c>
      <c r="Q3332">
        <v>6</v>
      </c>
      <c r="R3332">
        <f t="shared" si="54"/>
        <v>0</v>
      </c>
    </row>
    <row r="3333" spans="1:18" x14ac:dyDescent="0.3">
      <c r="A3333" t="s">
        <v>266</v>
      </c>
      <c r="B3333" s="1">
        <v>38364</v>
      </c>
      <c r="C3333" t="s">
        <v>16</v>
      </c>
      <c r="D3333" t="s">
        <v>362</v>
      </c>
      <c r="E3333" t="s">
        <v>363</v>
      </c>
      <c r="G3333" t="s">
        <v>19</v>
      </c>
      <c r="H3333" t="s">
        <v>194</v>
      </c>
      <c r="I3333" t="s">
        <v>21</v>
      </c>
      <c r="J3333" t="s">
        <v>22</v>
      </c>
      <c r="K3333">
        <v>69</v>
      </c>
      <c r="L3333">
        <v>374</v>
      </c>
      <c r="M3333" t="s">
        <v>271</v>
      </c>
      <c r="N3333">
        <v>500</v>
      </c>
      <c r="P3333" cm="1">
        <f t="array" ref="P3333">IF(Q3333&gt;0,INDEX(Q3333:Q25057,MATCH(TRUE,INDEX(Q3333:Q25057="",,),0)-1),"")</f>
        <v>9</v>
      </c>
      <c r="Q3333">
        <v>7</v>
      </c>
      <c r="R3333">
        <f t="shared" si="54"/>
        <v>0</v>
      </c>
    </row>
    <row r="3334" spans="1:18" x14ac:dyDescent="0.3">
      <c r="A3334" t="s">
        <v>266</v>
      </c>
      <c r="B3334" s="1">
        <v>38364</v>
      </c>
      <c r="C3334" t="s">
        <v>16</v>
      </c>
      <c r="D3334" t="s">
        <v>362</v>
      </c>
      <c r="E3334" t="s">
        <v>363</v>
      </c>
      <c r="G3334" t="s">
        <v>19</v>
      </c>
      <c r="H3334" t="s">
        <v>64</v>
      </c>
      <c r="I3334" t="s">
        <v>26</v>
      </c>
      <c r="J3334" t="s">
        <v>27</v>
      </c>
      <c r="K3334">
        <v>834</v>
      </c>
      <c r="L3334">
        <v>19</v>
      </c>
      <c r="M3334" t="s">
        <v>271</v>
      </c>
      <c r="N3334">
        <v>30</v>
      </c>
      <c r="P3334" cm="1">
        <f t="array" ref="P3334">IF(Q3334&gt;0,INDEX(Q3334:Q25058,MATCH(TRUE,INDEX(Q3334:Q25058="",,),0)-1),"")</f>
        <v>9</v>
      </c>
      <c r="Q3334">
        <v>7</v>
      </c>
      <c r="R3334">
        <f t="shared" si="54"/>
        <v>0</v>
      </c>
    </row>
    <row r="3335" spans="1:18" x14ac:dyDescent="0.3">
      <c r="A3335" t="s">
        <v>266</v>
      </c>
      <c r="B3335" s="1">
        <v>38364</v>
      </c>
      <c r="C3335" t="s">
        <v>16</v>
      </c>
      <c r="D3335" t="s">
        <v>362</v>
      </c>
      <c r="E3335" t="s">
        <v>363</v>
      </c>
      <c r="G3335" s="6" t="s">
        <v>29</v>
      </c>
      <c r="H3335" t="s">
        <v>30</v>
      </c>
      <c r="I3335" t="s">
        <v>21</v>
      </c>
      <c r="J3335" t="s">
        <v>22</v>
      </c>
      <c r="K3335">
        <v>1.6</v>
      </c>
      <c r="L3335">
        <v>176</v>
      </c>
      <c r="M3335" t="s">
        <v>271</v>
      </c>
      <c r="N3335">
        <v>176</v>
      </c>
      <c r="P3335" cm="1">
        <f t="array" ref="P3335">IF(Q3335&gt;0,INDEX(Q3335:Q25059,MATCH(TRUE,INDEX(Q3335:Q25059="",,),0)-1),"")</f>
        <v>9</v>
      </c>
      <c r="Q3335">
        <v>7</v>
      </c>
      <c r="R3335">
        <f t="shared" si="54"/>
        <v>0</v>
      </c>
    </row>
    <row r="3336" spans="1:18" x14ac:dyDescent="0.3">
      <c r="A3336" t="s">
        <v>266</v>
      </c>
      <c r="B3336" s="1">
        <v>38364</v>
      </c>
      <c r="C3336" t="s">
        <v>16</v>
      </c>
      <c r="D3336" t="s">
        <v>362</v>
      </c>
      <c r="E3336" t="s">
        <v>363</v>
      </c>
      <c r="G3336" s="6" t="s">
        <v>29</v>
      </c>
      <c r="H3336" t="s">
        <v>196</v>
      </c>
      <c r="I3336" t="s">
        <v>21</v>
      </c>
      <c r="J3336" t="s">
        <v>22</v>
      </c>
      <c r="K3336">
        <v>1.4</v>
      </c>
      <c r="L3336">
        <v>145</v>
      </c>
      <c r="M3336" t="s">
        <v>271</v>
      </c>
      <c r="N3336">
        <v>145</v>
      </c>
      <c r="P3336" cm="1">
        <f t="array" ref="P3336">IF(Q3336&gt;0,INDEX(Q3336:Q25060,MATCH(TRUE,INDEX(Q3336:Q25060="",,),0)-1),"")</f>
        <v>9</v>
      </c>
      <c r="Q3336">
        <v>7</v>
      </c>
      <c r="R3336">
        <f t="shared" si="54"/>
        <v>0</v>
      </c>
    </row>
    <row r="3337" spans="1:18" x14ac:dyDescent="0.3">
      <c r="A3337" t="s">
        <v>266</v>
      </c>
      <c r="B3337" s="1">
        <v>38364</v>
      </c>
      <c r="C3337" t="s">
        <v>16</v>
      </c>
      <c r="D3337" t="s">
        <v>362</v>
      </c>
      <c r="E3337" t="s">
        <v>363</v>
      </c>
      <c r="G3337" s="6" t="s">
        <v>29</v>
      </c>
      <c r="H3337" t="s">
        <v>206</v>
      </c>
      <c r="I3337" t="s">
        <v>21</v>
      </c>
      <c r="J3337" t="s">
        <v>22</v>
      </c>
      <c r="K3337">
        <v>31.2</v>
      </c>
      <c r="L3337">
        <v>137</v>
      </c>
      <c r="M3337" t="s">
        <v>271</v>
      </c>
      <c r="N3337">
        <v>137</v>
      </c>
      <c r="P3337" cm="1">
        <f t="array" ref="P3337">IF(Q3337&gt;0,INDEX(Q3337:Q25061,MATCH(TRUE,INDEX(Q3337:Q25061="",,),0)-1),"")</f>
        <v>9</v>
      </c>
      <c r="Q3337">
        <v>7</v>
      </c>
      <c r="R3337">
        <f t="shared" si="54"/>
        <v>0</v>
      </c>
    </row>
    <row r="3338" spans="1:18" x14ac:dyDescent="0.3">
      <c r="A3338" t="s">
        <v>266</v>
      </c>
      <c r="B3338" s="1">
        <v>38364</v>
      </c>
      <c r="C3338" t="s">
        <v>16</v>
      </c>
      <c r="D3338" t="s">
        <v>362</v>
      </c>
      <c r="E3338" t="s">
        <v>363</v>
      </c>
      <c r="G3338" s="6" t="s">
        <v>29</v>
      </c>
      <c r="H3338" t="s">
        <v>214</v>
      </c>
      <c r="I3338" t="s">
        <v>21</v>
      </c>
      <c r="J3338" t="s">
        <v>22</v>
      </c>
      <c r="K3338">
        <v>11.3</v>
      </c>
      <c r="L3338">
        <v>94</v>
      </c>
      <c r="M3338" t="s">
        <v>271</v>
      </c>
      <c r="N3338">
        <v>94</v>
      </c>
      <c r="P3338" cm="1">
        <f t="array" ref="P3338">IF(Q3338&gt;0,INDEX(Q3338:Q25062,MATCH(TRUE,INDEX(Q3338:Q25062="",,),0)-1),"")</f>
        <v>9</v>
      </c>
      <c r="Q3338">
        <v>7</v>
      </c>
      <c r="R3338">
        <f t="shared" si="54"/>
        <v>0</v>
      </c>
    </row>
    <row r="3339" spans="1:18" x14ac:dyDescent="0.3">
      <c r="A3339" t="s">
        <v>266</v>
      </c>
      <c r="B3339" s="1">
        <v>38364</v>
      </c>
      <c r="C3339" t="s">
        <v>16</v>
      </c>
      <c r="D3339" t="s">
        <v>362</v>
      </c>
      <c r="E3339" t="s">
        <v>363</v>
      </c>
      <c r="G3339" s="6" t="s">
        <v>29</v>
      </c>
      <c r="H3339" t="s">
        <v>99</v>
      </c>
      <c r="I3339" t="s">
        <v>21</v>
      </c>
      <c r="J3339" t="s">
        <v>22</v>
      </c>
      <c r="K3339">
        <v>12.8</v>
      </c>
      <c r="L3339">
        <v>103</v>
      </c>
      <c r="M3339" t="s">
        <v>271</v>
      </c>
      <c r="N3339">
        <v>103</v>
      </c>
      <c r="P3339" cm="1">
        <f t="array" ref="P3339">IF(Q3339&gt;0,INDEX(Q3339:Q25063,MATCH(TRUE,INDEX(Q3339:Q25063="",,),0)-1),"")</f>
        <v>9</v>
      </c>
      <c r="Q3339">
        <v>7</v>
      </c>
      <c r="R3339">
        <f t="shared" si="54"/>
        <v>0</v>
      </c>
    </row>
    <row r="3340" spans="1:18" x14ac:dyDescent="0.3">
      <c r="A3340" t="s">
        <v>266</v>
      </c>
      <c r="B3340" s="1">
        <v>38364</v>
      </c>
      <c r="C3340" t="s">
        <v>16</v>
      </c>
      <c r="D3340" t="s">
        <v>362</v>
      </c>
      <c r="E3340" t="s">
        <v>363</v>
      </c>
      <c r="G3340" s="6" t="s">
        <v>29</v>
      </c>
      <c r="H3340" t="s">
        <v>206</v>
      </c>
      <c r="I3340" t="s">
        <v>26</v>
      </c>
      <c r="J3340" t="s">
        <v>27</v>
      </c>
      <c r="K3340">
        <v>101</v>
      </c>
      <c r="L3340">
        <v>6.5</v>
      </c>
      <c r="M3340" t="s">
        <v>271</v>
      </c>
      <c r="N3340">
        <v>6.5</v>
      </c>
      <c r="P3340" cm="1">
        <f t="array" ref="P3340">IF(Q3340&gt;0,INDEX(Q3340:Q25064,MATCH(TRUE,INDEX(Q3340:Q25064="",,),0)-1),"")</f>
        <v>9</v>
      </c>
      <c r="Q3340">
        <v>7</v>
      </c>
      <c r="R3340">
        <f t="shared" si="54"/>
        <v>0</v>
      </c>
    </row>
    <row r="3341" spans="1:18" x14ac:dyDescent="0.3">
      <c r="A3341" t="s">
        <v>266</v>
      </c>
      <c r="B3341" s="1">
        <v>38364</v>
      </c>
      <c r="C3341" t="s">
        <v>16</v>
      </c>
      <c r="D3341" t="s">
        <v>362</v>
      </c>
      <c r="E3341" t="s">
        <v>363</v>
      </c>
      <c r="G3341" s="6" t="s">
        <v>29</v>
      </c>
      <c r="H3341" t="s">
        <v>99</v>
      </c>
      <c r="I3341" t="s">
        <v>26</v>
      </c>
      <c r="J3341" t="s">
        <v>27</v>
      </c>
      <c r="K3341">
        <v>60</v>
      </c>
      <c r="L3341">
        <v>20.149999999999999</v>
      </c>
      <c r="M3341" t="s">
        <v>271</v>
      </c>
      <c r="N3341">
        <v>20.149999999999999</v>
      </c>
      <c r="P3341" cm="1">
        <f t="array" ref="P3341">IF(Q3341&gt;0,INDEX(Q3341:Q25065,MATCH(TRUE,INDEX(Q3341:Q25065="",,),0)-1),"")</f>
        <v>9</v>
      </c>
      <c r="Q3341">
        <v>7</v>
      </c>
      <c r="R3341">
        <f t="shared" si="54"/>
        <v>0</v>
      </c>
    </row>
    <row r="3342" spans="1:18" x14ac:dyDescent="0.3">
      <c r="A3342" t="s">
        <v>266</v>
      </c>
      <c r="B3342" s="1">
        <v>38364</v>
      </c>
      <c r="C3342" t="s">
        <v>16</v>
      </c>
      <c r="D3342" t="s">
        <v>362</v>
      </c>
      <c r="E3342" t="s">
        <v>363</v>
      </c>
      <c r="G3342" s="6" t="s">
        <v>29</v>
      </c>
      <c r="H3342" t="s">
        <v>53</v>
      </c>
      <c r="I3342" t="s">
        <v>26</v>
      </c>
      <c r="J3342" t="s">
        <v>27</v>
      </c>
      <c r="K3342">
        <v>94</v>
      </c>
      <c r="L3342">
        <v>29.4</v>
      </c>
      <c r="M3342" t="s">
        <v>271</v>
      </c>
      <c r="N3342">
        <v>29.4</v>
      </c>
      <c r="P3342" cm="1">
        <f t="array" ref="P3342">IF(Q3342&gt;0,INDEX(Q3342:Q25066,MATCH(TRUE,INDEX(Q3342:Q25066="",,),0)-1),"")</f>
        <v>9</v>
      </c>
      <c r="Q3342">
        <v>7</v>
      </c>
      <c r="R3342">
        <f t="shared" si="54"/>
        <v>0</v>
      </c>
    </row>
    <row r="3343" spans="1:18" x14ac:dyDescent="0.3">
      <c r="A3343" t="s">
        <v>266</v>
      </c>
      <c r="B3343" s="1">
        <v>38364</v>
      </c>
      <c r="C3343" t="s">
        <v>16</v>
      </c>
      <c r="D3343" t="s">
        <v>362</v>
      </c>
      <c r="E3343" t="s">
        <v>363</v>
      </c>
      <c r="G3343" s="6" t="s">
        <v>29</v>
      </c>
      <c r="H3343" t="s">
        <v>25</v>
      </c>
      <c r="I3343" t="s">
        <v>26</v>
      </c>
      <c r="J3343" t="s">
        <v>27</v>
      </c>
      <c r="K3343">
        <v>22</v>
      </c>
      <c r="L3343">
        <v>39.1</v>
      </c>
      <c r="M3343" t="s">
        <v>271</v>
      </c>
      <c r="N3343">
        <v>39.1</v>
      </c>
      <c r="P3343" cm="1">
        <f t="array" ref="P3343">IF(Q3343&gt;0,INDEX(Q3343:Q25067,MATCH(TRUE,INDEX(Q3343:Q25067="",,),0)-1),"")</f>
        <v>9</v>
      </c>
      <c r="Q3343">
        <v>7</v>
      </c>
      <c r="R3343">
        <f t="shared" si="54"/>
        <v>0</v>
      </c>
    </row>
    <row r="3344" spans="1:18" x14ac:dyDescent="0.3">
      <c r="A3344" t="s">
        <v>266</v>
      </c>
      <c r="B3344" s="1">
        <v>38364</v>
      </c>
      <c r="C3344" t="s">
        <v>16</v>
      </c>
      <c r="D3344" t="s">
        <v>362</v>
      </c>
      <c r="E3344" t="s">
        <v>363</v>
      </c>
      <c r="G3344" t="s">
        <v>19</v>
      </c>
      <c r="H3344" t="s">
        <v>194</v>
      </c>
      <c r="I3344" t="s">
        <v>21</v>
      </c>
      <c r="J3344" t="s">
        <v>22</v>
      </c>
      <c r="K3344">
        <v>69</v>
      </c>
      <c r="L3344">
        <v>374</v>
      </c>
      <c r="M3344" t="s">
        <v>270</v>
      </c>
      <c r="N3344">
        <v>570.32000000000005</v>
      </c>
      <c r="P3344" cm="1">
        <f t="array" ref="P3344">IF(Q3344&gt;0,INDEX(Q3344:Q25068,MATCH(TRUE,INDEX(Q3344:Q25068="",,),0)-1),"")</f>
        <v>9</v>
      </c>
      <c r="Q3344">
        <v>8</v>
      </c>
      <c r="R3344">
        <f t="shared" si="54"/>
        <v>0</v>
      </c>
    </row>
    <row r="3345" spans="1:18" x14ac:dyDescent="0.3">
      <c r="A3345" t="s">
        <v>266</v>
      </c>
      <c r="B3345" s="1">
        <v>38364</v>
      </c>
      <c r="C3345" t="s">
        <v>16</v>
      </c>
      <c r="D3345" t="s">
        <v>362</v>
      </c>
      <c r="E3345" t="s">
        <v>363</v>
      </c>
      <c r="G3345" t="s">
        <v>19</v>
      </c>
      <c r="H3345" t="s">
        <v>64</v>
      </c>
      <c r="I3345" t="s">
        <v>26</v>
      </c>
      <c r="J3345" t="s">
        <v>27</v>
      </c>
      <c r="K3345">
        <v>834</v>
      </c>
      <c r="L3345">
        <v>19</v>
      </c>
      <c r="M3345" t="s">
        <v>270</v>
      </c>
      <c r="N3345">
        <v>19</v>
      </c>
      <c r="P3345" cm="1">
        <f t="array" ref="P3345">IF(Q3345&gt;0,INDEX(Q3345:Q25069,MATCH(TRUE,INDEX(Q3345:Q25069="",,),0)-1),"")</f>
        <v>9</v>
      </c>
      <c r="Q3345">
        <v>8</v>
      </c>
      <c r="R3345">
        <f t="shared" si="54"/>
        <v>0</v>
      </c>
    </row>
    <row r="3346" spans="1:18" x14ac:dyDescent="0.3">
      <c r="A3346" t="s">
        <v>266</v>
      </c>
      <c r="B3346" s="1">
        <v>38364</v>
      </c>
      <c r="C3346" t="s">
        <v>16</v>
      </c>
      <c r="D3346" t="s">
        <v>362</v>
      </c>
      <c r="E3346" t="s">
        <v>363</v>
      </c>
      <c r="G3346" s="6" t="s">
        <v>29</v>
      </c>
      <c r="H3346" t="s">
        <v>30</v>
      </c>
      <c r="I3346" t="s">
        <v>21</v>
      </c>
      <c r="J3346" t="s">
        <v>22</v>
      </c>
      <c r="K3346">
        <v>1.6</v>
      </c>
      <c r="L3346">
        <v>176</v>
      </c>
      <c r="M3346" t="s">
        <v>270</v>
      </c>
      <c r="N3346">
        <v>176</v>
      </c>
      <c r="P3346" cm="1">
        <f t="array" ref="P3346">IF(Q3346&gt;0,INDEX(Q3346:Q25070,MATCH(TRUE,INDEX(Q3346:Q25070="",,),0)-1),"")</f>
        <v>9</v>
      </c>
      <c r="Q3346">
        <v>8</v>
      </c>
      <c r="R3346">
        <f t="shared" si="54"/>
        <v>0</v>
      </c>
    </row>
    <row r="3347" spans="1:18" x14ac:dyDescent="0.3">
      <c r="A3347" t="s">
        <v>266</v>
      </c>
      <c r="B3347" s="1">
        <v>38364</v>
      </c>
      <c r="C3347" t="s">
        <v>16</v>
      </c>
      <c r="D3347" t="s">
        <v>362</v>
      </c>
      <c r="E3347" t="s">
        <v>363</v>
      </c>
      <c r="G3347" s="6" t="s">
        <v>29</v>
      </c>
      <c r="H3347" t="s">
        <v>196</v>
      </c>
      <c r="I3347" t="s">
        <v>21</v>
      </c>
      <c r="J3347" t="s">
        <v>22</v>
      </c>
      <c r="K3347">
        <v>1.4</v>
      </c>
      <c r="L3347">
        <v>145</v>
      </c>
      <c r="M3347" t="s">
        <v>270</v>
      </c>
      <c r="N3347">
        <v>145</v>
      </c>
      <c r="P3347" cm="1">
        <f t="array" ref="P3347">IF(Q3347&gt;0,INDEX(Q3347:Q25071,MATCH(TRUE,INDEX(Q3347:Q25071="",,),0)-1),"")</f>
        <v>9</v>
      </c>
      <c r="Q3347">
        <v>8</v>
      </c>
      <c r="R3347">
        <f t="shared" si="54"/>
        <v>0</v>
      </c>
    </row>
    <row r="3348" spans="1:18" x14ac:dyDescent="0.3">
      <c r="A3348" t="s">
        <v>266</v>
      </c>
      <c r="B3348" s="1">
        <v>38364</v>
      </c>
      <c r="C3348" t="s">
        <v>16</v>
      </c>
      <c r="D3348" t="s">
        <v>362</v>
      </c>
      <c r="E3348" t="s">
        <v>363</v>
      </c>
      <c r="G3348" s="6" t="s">
        <v>29</v>
      </c>
      <c r="H3348" t="s">
        <v>206</v>
      </c>
      <c r="I3348" t="s">
        <v>21</v>
      </c>
      <c r="J3348" t="s">
        <v>22</v>
      </c>
      <c r="K3348">
        <v>31.2</v>
      </c>
      <c r="L3348">
        <v>137</v>
      </c>
      <c r="M3348" t="s">
        <v>270</v>
      </c>
      <c r="N3348">
        <v>137</v>
      </c>
      <c r="P3348" cm="1">
        <f t="array" ref="P3348">IF(Q3348&gt;0,INDEX(Q3348:Q25072,MATCH(TRUE,INDEX(Q3348:Q25072="",,),0)-1),"")</f>
        <v>9</v>
      </c>
      <c r="Q3348">
        <v>8</v>
      </c>
      <c r="R3348">
        <f t="shared" si="54"/>
        <v>0</v>
      </c>
    </row>
    <row r="3349" spans="1:18" x14ac:dyDescent="0.3">
      <c r="A3349" t="s">
        <v>266</v>
      </c>
      <c r="B3349" s="1">
        <v>38364</v>
      </c>
      <c r="C3349" t="s">
        <v>16</v>
      </c>
      <c r="D3349" t="s">
        <v>362</v>
      </c>
      <c r="E3349" t="s">
        <v>363</v>
      </c>
      <c r="G3349" s="6" t="s">
        <v>29</v>
      </c>
      <c r="H3349" t="s">
        <v>214</v>
      </c>
      <c r="I3349" t="s">
        <v>21</v>
      </c>
      <c r="J3349" t="s">
        <v>22</v>
      </c>
      <c r="K3349">
        <v>11.3</v>
      </c>
      <c r="L3349">
        <v>94</v>
      </c>
      <c r="M3349" t="s">
        <v>270</v>
      </c>
      <c r="N3349">
        <v>94</v>
      </c>
      <c r="P3349" cm="1">
        <f t="array" ref="P3349">IF(Q3349&gt;0,INDEX(Q3349:Q25073,MATCH(TRUE,INDEX(Q3349:Q25073="",,),0)-1),"")</f>
        <v>9</v>
      </c>
      <c r="Q3349">
        <v>8</v>
      </c>
      <c r="R3349">
        <f t="shared" si="54"/>
        <v>0</v>
      </c>
    </row>
    <row r="3350" spans="1:18" x14ac:dyDescent="0.3">
      <c r="A3350" t="s">
        <v>266</v>
      </c>
      <c r="B3350" s="1">
        <v>38364</v>
      </c>
      <c r="C3350" t="s">
        <v>16</v>
      </c>
      <c r="D3350" t="s">
        <v>362</v>
      </c>
      <c r="E3350" t="s">
        <v>363</v>
      </c>
      <c r="G3350" s="6" t="s">
        <v>29</v>
      </c>
      <c r="H3350" t="s">
        <v>99</v>
      </c>
      <c r="I3350" t="s">
        <v>21</v>
      </c>
      <c r="J3350" t="s">
        <v>22</v>
      </c>
      <c r="K3350">
        <v>12.8</v>
      </c>
      <c r="L3350">
        <v>103</v>
      </c>
      <c r="M3350" t="s">
        <v>270</v>
      </c>
      <c r="N3350">
        <v>103</v>
      </c>
      <c r="P3350" cm="1">
        <f t="array" ref="P3350">IF(Q3350&gt;0,INDEX(Q3350:Q25074,MATCH(TRUE,INDEX(Q3350:Q25074="",,),0)-1),"")</f>
        <v>9</v>
      </c>
      <c r="Q3350">
        <v>8</v>
      </c>
      <c r="R3350">
        <f t="shared" si="54"/>
        <v>0</v>
      </c>
    </row>
    <row r="3351" spans="1:18" x14ac:dyDescent="0.3">
      <c r="A3351" t="s">
        <v>266</v>
      </c>
      <c r="B3351" s="1">
        <v>38364</v>
      </c>
      <c r="C3351" t="s">
        <v>16</v>
      </c>
      <c r="D3351" t="s">
        <v>362</v>
      </c>
      <c r="E3351" t="s">
        <v>363</v>
      </c>
      <c r="G3351" s="6" t="s">
        <v>29</v>
      </c>
      <c r="H3351" t="s">
        <v>206</v>
      </c>
      <c r="I3351" t="s">
        <v>26</v>
      </c>
      <c r="J3351" t="s">
        <v>27</v>
      </c>
      <c r="K3351">
        <v>101</v>
      </c>
      <c r="L3351">
        <v>6.5</v>
      </c>
      <c r="M3351" t="s">
        <v>270</v>
      </c>
      <c r="N3351">
        <v>6.5</v>
      </c>
      <c r="P3351" cm="1">
        <f t="array" ref="P3351">IF(Q3351&gt;0,INDEX(Q3351:Q25075,MATCH(TRUE,INDEX(Q3351:Q25075="",,),0)-1),"")</f>
        <v>9</v>
      </c>
      <c r="Q3351">
        <v>8</v>
      </c>
      <c r="R3351">
        <f t="shared" si="54"/>
        <v>0</v>
      </c>
    </row>
    <row r="3352" spans="1:18" x14ac:dyDescent="0.3">
      <c r="A3352" t="s">
        <v>266</v>
      </c>
      <c r="B3352" s="1">
        <v>38364</v>
      </c>
      <c r="C3352" t="s">
        <v>16</v>
      </c>
      <c r="D3352" t="s">
        <v>362</v>
      </c>
      <c r="E3352" t="s">
        <v>363</v>
      </c>
      <c r="G3352" s="6" t="s">
        <v>29</v>
      </c>
      <c r="H3352" t="s">
        <v>99</v>
      </c>
      <c r="I3352" t="s">
        <v>26</v>
      </c>
      <c r="J3352" t="s">
        <v>27</v>
      </c>
      <c r="K3352">
        <v>60</v>
      </c>
      <c r="L3352">
        <v>20.149999999999999</v>
      </c>
      <c r="M3352" t="s">
        <v>270</v>
      </c>
      <c r="N3352">
        <v>20.149999999999999</v>
      </c>
      <c r="P3352" cm="1">
        <f t="array" ref="P3352">IF(Q3352&gt;0,INDEX(Q3352:Q25076,MATCH(TRUE,INDEX(Q3352:Q25076="",,),0)-1),"")</f>
        <v>9</v>
      </c>
      <c r="Q3352">
        <v>8</v>
      </c>
      <c r="R3352">
        <f t="shared" si="54"/>
        <v>0</v>
      </c>
    </row>
    <row r="3353" spans="1:18" x14ac:dyDescent="0.3">
      <c r="A3353" t="s">
        <v>266</v>
      </c>
      <c r="B3353" s="1">
        <v>38364</v>
      </c>
      <c r="C3353" t="s">
        <v>16</v>
      </c>
      <c r="D3353" t="s">
        <v>362</v>
      </c>
      <c r="E3353" t="s">
        <v>363</v>
      </c>
      <c r="G3353" s="6" t="s">
        <v>29</v>
      </c>
      <c r="H3353" t="s">
        <v>53</v>
      </c>
      <c r="I3353" t="s">
        <v>26</v>
      </c>
      <c r="J3353" t="s">
        <v>27</v>
      </c>
      <c r="K3353">
        <v>94</v>
      </c>
      <c r="L3353">
        <v>29.4</v>
      </c>
      <c r="M3353" t="s">
        <v>270</v>
      </c>
      <c r="N3353">
        <v>29.4</v>
      </c>
      <c r="P3353" cm="1">
        <f t="array" ref="P3353">IF(Q3353&gt;0,INDEX(Q3353:Q25077,MATCH(TRUE,INDEX(Q3353:Q25077="",,),0)-1),"")</f>
        <v>9</v>
      </c>
      <c r="Q3353">
        <v>8</v>
      </c>
      <c r="R3353">
        <f t="shared" si="54"/>
        <v>0</v>
      </c>
    </row>
    <row r="3354" spans="1:18" x14ac:dyDescent="0.3">
      <c r="A3354" t="s">
        <v>266</v>
      </c>
      <c r="B3354" s="1">
        <v>38364</v>
      </c>
      <c r="C3354" t="s">
        <v>16</v>
      </c>
      <c r="D3354" t="s">
        <v>362</v>
      </c>
      <c r="E3354" t="s">
        <v>363</v>
      </c>
      <c r="G3354" s="6" t="s">
        <v>29</v>
      </c>
      <c r="H3354" t="s">
        <v>25</v>
      </c>
      <c r="I3354" t="s">
        <v>26</v>
      </c>
      <c r="J3354" t="s">
        <v>27</v>
      </c>
      <c r="K3354">
        <v>22</v>
      </c>
      <c r="L3354">
        <v>39.1</v>
      </c>
      <c r="M3354" t="s">
        <v>270</v>
      </c>
      <c r="N3354">
        <v>39.1</v>
      </c>
      <c r="P3354" cm="1">
        <f t="array" ref="P3354">IF(Q3354&gt;0,INDEX(Q3354:Q25078,MATCH(TRUE,INDEX(Q3354:Q25078="",,),0)-1),"")</f>
        <v>9</v>
      </c>
      <c r="Q3354">
        <v>8</v>
      </c>
      <c r="R3354">
        <f t="shared" si="54"/>
        <v>0</v>
      </c>
    </row>
    <row r="3355" spans="1:18" x14ac:dyDescent="0.3">
      <c r="A3355" t="s">
        <v>266</v>
      </c>
      <c r="B3355" s="1">
        <v>38364</v>
      </c>
      <c r="C3355" t="s">
        <v>16</v>
      </c>
      <c r="D3355" t="s">
        <v>362</v>
      </c>
      <c r="E3355" t="s">
        <v>363</v>
      </c>
      <c r="G3355" t="s">
        <v>19</v>
      </c>
      <c r="H3355" t="s">
        <v>194</v>
      </c>
      <c r="I3355" t="s">
        <v>21</v>
      </c>
      <c r="J3355" t="s">
        <v>22</v>
      </c>
      <c r="K3355">
        <v>69</v>
      </c>
      <c r="L3355">
        <v>374</v>
      </c>
      <c r="M3355" t="s">
        <v>364</v>
      </c>
      <c r="N3355">
        <v>383.49</v>
      </c>
      <c r="P3355" cm="1">
        <f t="array" ref="P3355">IF(Q3355&gt;0,INDEX(Q3355:Q25079,MATCH(TRUE,INDEX(Q3355:Q25079="",,),0)-1),"")</f>
        <v>9</v>
      </c>
      <c r="Q3355">
        <v>9</v>
      </c>
      <c r="R3355">
        <f t="shared" si="54"/>
        <v>0</v>
      </c>
    </row>
    <row r="3356" spans="1:18" x14ac:dyDescent="0.3">
      <c r="A3356" t="s">
        <v>266</v>
      </c>
      <c r="B3356" s="1">
        <v>38364</v>
      </c>
      <c r="C3356" t="s">
        <v>16</v>
      </c>
      <c r="D3356" t="s">
        <v>362</v>
      </c>
      <c r="E3356" t="s">
        <v>363</v>
      </c>
      <c r="G3356" t="s">
        <v>19</v>
      </c>
      <c r="H3356" t="s">
        <v>64</v>
      </c>
      <c r="I3356" t="s">
        <v>26</v>
      </c>
      <c r="J3356" t="s">
        <v>27</v>
      </c>
      <c r="K3356">
        <v>834</v>
      </c>
      <c r="L3356">
        <v>19</v>
      </c>
      <c r="M3356" t="s">
        <v>364</v>
      </c>
      <c r="N3356">
        <v>19</v>
      </c>
      <c r="P3356" cm="1">
        <f t="array" ref="P3356">IF(Q3356&gt;0,INDEX(Q3356:Q25080,MATCH(TRUE,INDEX(Q3356:Q25080="",,),0)-1),"")</f>
        <v>9</v>
      </c>
      <c r="Q3356">
        <v>9</v>
      </c>
      <c r="R3356">
        <f t="shared" si="54"/>
        <v>0</v>
      </c>
    </row>
    <row r="3357" spans="1:18" x14ac:dyDescent="0.3">
      <c r="A3357" t="s">
        <v>266</v>
      </c>
      <c r="B3357" s="1">
        <v>38364</v>
      </c>
      <c r="C3357" t="s">
        <v>16</v>
      </c>
      <c r="D3357" t="s">
        <v>362</v>
      </c>
      <c r="E3357" t="s">
        <v>363</v>
      </c>
      <c r="G3357" s="6" t="s">
        <v>29</v>
      </c>
      <c r="H3357" t="s">
        <v>30</v>
      </c>
      <c r="I3357" t="s">
        <v>21</v>
      </c>
      <c r="J3357" t="s">
        <v>22</v>
      </c>
      <c r="K3357">
        <v>1.6</v>
      </c>
      <c r="L3357">
        <v>176</v>
      </c>
      <c r="M3357" t="s">
        <v>364</v>
      </c>
      <c r="N3357">
        <v>176</v>
      </c>
      <c r="P3357" cm="1">
        <f t="array" ref="P3357">IF(Q3357&gt;0,INDEX(Q3357:Q25081,MATCH(TRUE,INDEX(Q3357:Q25081="",,),0)-1),"")</f>
        <v>9</v>
      </c>
      <c r="Q3357">
        <v>9</v>
      </c>
      <c r="R3357">
        <f t="shared" si="54"/>
        <v>0</v>
      </c>
    </row>
    <row r="3358" spans="1:18" x14ac:dyDescent="0.3">
      <c r="A3358" t="s">
        <v>266</v>
      </c>
      <c r="B3358" s="1">
        <v>38364</v>
      </c>
      <c r="C3358" t="s">
        <v>16</v>
      </c>
      <c r="D3358" t="s">
        <v>362</v>
      </c>
      <c r="E3358" t="s">
        <v>363</v>
      </c>
      <c r="G3358" s="6" t="s">
        <v>29</v>
      </c>
      <c r="H3358" t="s">
        <v>196</v>
      </c>
      <c r="I3358" t="s">
        <v>21</v>
      </c>
      <c r="J3358" t="s">
        <v>22</v>
      </c>
      <c r="K3358">
        <v>1.4</v>
      </c>
      <c r="L3358">
        <v>145</v>
      </c>
      <c r="M3358" t="s">
        <v>364</v>
      </c>
      <c r="N3358">
        <v>145</v>
      </c>
      <c r="P3358" cm="1">
        <f t="array" ref="P3358">IF(Q3358&gt;0,INDEX(Q3358:Q25082,MATCH(TRUE,INDEX(Q3358:Q25082="",,),0)-1),"")</f>
        <v>9</v>
      </c>
      <c r="Q3358">
        <v>9</v>
      </c>
      <c r="R3358">
        <f t="shared" si="54"/>
        <v>0</v>
      </c>
    </row>
    <row r="3359" spans="1:18" x14ac:dyDescent="0.3">
      <c r="A3359" t="s">
        <v>266</v>
      </c>
      <c r="B3359" s="1">
        <v>38364</v>
      </c>
      <c r="C3359" t="s">
        <v>16</v>
      </c>
      <c r="D3359" t="s">
        <v>362</v>
      </c>
      <c r="E3359" t="s">
        <v>363</v>
      </c>
      <c r="G3359" s="6" t="s">
        <v>29</v>
      </c>
      <c r="H3359" t="s">
        <v>206</v>
      </c>
      <c r="I3359" t="s">
        <v>21</v>
      </c>
      <c r="J3359" t="s">
        <v>22</v>
      </c>
      <c r="K3359">
        <v>31.2</v>
      </c>
      <c r="L3359">
        <v>137</v>
      </c>
      <c r="M3359" t="s">
        <v>364</v>
      </c>
      <c r="N3359">
        <v>137</v>
      </c>
      <c r="P3359" cm="1">
        <f t="array" ref="P3359">IF(Q3359&gt;0,INDEX(Q3359:Q25083,MATCH(TRUE,INDEX(Q3359:Q25083="",,),0)-1),"")</f>
        <v>9</v>
      </c>
      <c r="Q3359">
        <v>9</v>
      </c>
      <c r="R3359">
        <f t="shared" si="54"/>
        <v>0</v>
      </c>
    </row>
    <row r="3360" spans="1:18" x14ac:dyDescent="0.3">
      <c r="A3360" t="s">
        <v>266</v>
      </c>
      <c r="B3360" s="1">
        <v>38364</v>
      </c>
      <c r="C3360" t="s">
        <v>16</v>
      </c>
      <c r="D3360" t="s">
        <v>362</v>
      </c>
      <c r="E3360" t="s">
        <v>363</v>
      </c>
      <c r="G3360" s="6" t="s">
        <v>29</v>
      </c>
      <c r="H3360" t="s">
        <v>214</v>
      </c>
      <c r="I3360" t="s">
        <v>21</v>
      </c>
      <c r="J3360" t="s">
        <v>22</v>
      </c>
      <c r="K3360">
        <v>11.3</v>
      </c>
      <c r="L3360">
        <v>94</v>
      </c>
      <c r="M3360" t="s">
        <v>364</v>
      </c>
      <c r="N3360">
        <v>94</v>
      </c>
      <c r="P3360" cm="1">
        <f t="array" ref="P3360">IF(Q3360&gt;0,INDEX(Q3360:Q25084,MATCH(TRUE,INDEX(Q3360:Q25084="",,),0)-1),"")</f>
        <v>9</v>
      </c>
      <c r="Q3360">
        <v>9</v>
      </c>
      <c r="R3360">
        <f t="shared" si="54"/>
        <v>0</v>
      </c>
    </row>
    <row r="3361" spans="1:18" x14ac:dyDescent="0.3">
      <c r="A3361" t="s">
        <v>266</v>
      </c>
      <c r="B3361" s="1">
        <v>38364</v>
      </c>
      <c r="C3361" t="s">
        <v>16</v>
      </c>
      <c r="D3361" t="s">
        <v>362</v>
      </c>
      <c r="E3361" t="s">
        <v>363</v>
      </c>
      <c r="G3361" s="6" t="s">
        <v>29</v>
      </c>
      <c r="H3361" t="s">
        <v>99</v>
      </c>
      <c r="I3361" t="s">
        <v>21</v>
      </c>
      <c r="J3361" t="s">
        <v>22</v>
      </c>
      <c r="K3361">
        <v>12.8</v>
      </c>
      <c r="L3361">
        <v>103</v>
      </c>
      <c r="M3361" t="s">
        <v>364</v>
      </c>
      <c r="N3361">
        <v>103</v>
      </c>
      <c r="P3361" cm="1">
        <f t="array" ref="P3361">IF(Q3361&gt;0,INDEX(Q3361:Q25085,MATCH(TRUE,INDEX(Q3361:Q25085="",,),0)-1),"")</f>
        <v>9</v>
      </c>
      <c r="Q3361">
        <v>9</v>
      </c>
      <c r="R3361">
        <f t="shared" si="54"/>
        <v>0</v>
      </c>
    </row>
    <row r="3362" spans="1:18" x14ac:dyDescent="0.3">
      <c r="A3362" t="s">
        <v>266</v>
      </c>
      <c r="B3362" s="1">
        <v>38364</v>
      </c>
      <c r="C3362" t="s">
        <v>16</v>
      </c>
      <c r="D3362" t="s">
        <v>362</v>
      </c>
      <c r="E3362" t="s">
        <v>363</v>
      </c>
      <c r="G3362" s="6" t="s">
        <v>29</v>
      </c>
      <c r="H3362" t="s">
        <v>206</v>
      </c>
      <c r="I3362" t="s">
        <v>26</v>
      </c>
      <c r="J3362" t="s">
        <v>27</v>
      </c>
      <c r="K3362">
        <v>101</v>
      </c>
      <c r="L3362">
        <v>6.5</v>
      </c>
      <c r="M3362" t="s">
        <v>364</v>
      </c>
      <c r="N3362">
        <v>6.5</v>
      </c>
      <c r="P3362" cm="1">
        <f t="array" ref="P3362">IF(Q3362&gt;0,INDEX(Q3362:Q25086,MATCH(TRUE,INDEX(Q3362:Q25086="",,),0)-1),"")</f>
        <v>9</v>
      </c>
      <c r="Q3362">
        <v>9</v>
      </c>
      <c r="R3362">
        <f t="shared" si="54"/>
        <v>0</v>
      </c>
    </row>
    <row r="3363" spans="1:18" x14ac:dyDescent="0.3">
      <c r="A3363" t="s">
        <v>266</v>
      </c>
      <c r="B3363" s="1">
        <v>38364</v>
      </c>
      <c r="C3363" t="s">
        <v>16</v>
      </c>
      <c r="D3363" t="s">
        <v>362</v>
      </c>
      <c r="E3363" t="s">
        <v>363</v>
      </c>
      <c r="G3363" s="6" t="s">
        <v>29</v>
      </c>
      <c r="H3363" t="s">
        <v>99</v>
      </c>
      <c r="I3363" t="s">
        <v>26</v>
      </c>
      <c r="J3363" t="s">
        <v>27</v>
      </c>
      <c r="K3363">
        <v>60</v>
      </c>
      <c r="L3363">
        <v>20.149999999999999</v>
      </c>
      <c r="M3363" t="s">
        <v>364</v>
      </c>
      <c r="N3363">
        <v>20.149999999999999</v>
      </c>
      <c r="P3363" cm="1">
        <f t="array" ref="P3363">IF(Q3363&gt;0,INDEX(Q3363:Q25087,MATCH(TRUE,INDEX(Q3363:Q25087="",,),0)-1),"")</f>
        <v>9</v>
      </c>
      <c r="Q3363">
        <v>9</v>
      </c>
      <c r="R3363">
        <f t="shared" si="54"/>
        <v>0</v>
      </c>
    </row>
    <row r="3364" spans="1:18" x14ac:dyDescent="0.3">
      <c r="A3364" t="s">
        <v>266</v>
      </c>
      <c r="B3364" s="1">
        <v>38364</v>
      </c>
      <c r="C3364" t="s">
        <v>16</v>
      </c>
      <c r="D3364" t="s">
        <v>362</v>
      </c>
      <c r="E3364" t="s">
        <v>363</v>
      </c>
      <c r="G3364" s="6" t="s">
        <v>29</v>
      </c>
      <c r="H3364" t="s">
        <v>53</v>
      </c>
      <c r="I3364" t="s">
        <v>26</v>
      </c>
      <c r="J3364" t="s">
        <v>27</v>
      </c>
      <c r="K3364">
        <v>94</v>
      </c>
      <c r="L3364">
        <v>29.4</v>
      </c>
      <c r="M3364" t="s">
        <v>364</v>
      </c>
      <c r="N3364">
        <v>29.4</v>
      </c>
      <c r="P3364" cm="1">
        <f t="array" ref="P3364">IF(Q3364&gt;0,INDEX(Q3364:Q25088,MATCH(TRUE,INDEX(Q3364:Q25088="",,),0)-1),"")</f>
        <v>9</v>
      </c>
      <c r="Q3364">
        <v>9</v>
      </c>
      <c r="R3364">
        <f t="shared" si="54"/>
        <v>0</v>
      </c>
    </row>
    <row r="3365" spans="1:18" x14ac:dyDescent="0.3">
      <c r="A3365" t="s">
        <v>266</v>
      </c>
      <c r="B3365" s="1">
        <v>38364</v>
      </c>
      <c r="C3365" t="s">
        <v>16</v>
      </c>
      <c r="D3365" t="s">
        <v>362</v>
      </c>
      <c r="E3365" t="s">
        <v>363</v>
      </c>
      <c r="G3365" s="6" t="s">
        <v>29</v>
      </c>
      <c r="H3365" t="s">
        <v>25</v>
      </c>
      <c r="I3365" t="s">
        <v>26</v>
      </c>
      <c r="J3365" t="s">
        <v>27</v>
      </c>
      <c r="K3365">
        <v>22</v>
      </c>
      <c r="L3365">
        <v>39.1</v>
      </c>
      <c r="M3365" t="s">
        <v>364</v>
      </c>
      <c r="N3365">
        <v>39.1</v>
      </c>
      <c r="P3365" cm="1">
        <f t="array" ref="P3365">IF(Q3365&gt;0,INDEX(Q3365:Q25089,MATCH(TRUE,INDEX(Q3365:Q25089="",,),0)-1),"")</f>
        <v>9</v>
      </c>
      <c r="Q3365">
        <v>9</v>
      </c>
      <c r="R3365">
        <f t="shared" si="54"/>
        <v>0</v>
      </c>
    </row>
    <row r="3366" spans="1:18" x14ac:dyDescent="0.3">
      <c r="P3366" t="str" cm="1">
        <f t="array" ref="P3366">IF(Q3366&gt;0,INDEX(Q3366:Q25090,MATCH(TRUE,INDEX(Q3366:Q25090="",,),0)-1),"")</f>
        <v/>
      </c>
      <c r="R3366" t="str">
        <f t="shared" si="54"/>
        <v/>
      </c>
    </row>
    <row r="3367" spans="1:18" x14ac:dyDescent="0.3">
      <c r="A3367" t="s">
        <v>266</v>
      </c>
      <c r="B3367" s="1">
        <v>38364</v>
      </c>
      <c r="C3367" t="s">
        <v>16</v>
      </c>
      <c r="D3367" t="s">
        <v>365</v>
      </c>
      <c r="E3367" t="s">
        <v>366</v>
      </c>
      <c r="G3367" t="s">
        <v>19</v>
      </c>
      <c r="H3367" t="s">
        <v>194</v>
      </c>
      <c r="I3367" t="s">
        <v>21</v>
      </c>
      <c r="J3367" t="s">
        <v>22</v>
      </c>
      <c r="K3367">
        <v>46.9</v>
      </c>
      <c r="L3367">
        <v>447</v>
      </c>
      <c r="M3367" t="s">
        <v>286</v>
      </c>
      <c r="N3367">
        <v>1300</v>
      </c>
      <c r="O3367" t="s">
        <v>24</v>
      </c>
      <c r="P3367" cm="1">
        <f t="array" ref="P3367">IF(Q3367&gt;0,INDEX(Q3367:Q25091,MATCH(TRUE,INDEX(Q3367:Q25091="",,),0)-1),"")</f>
        <v>8</v>
      </c>
      <c r="Q3367">
        <v>1</v>
      </c>
      <c r="R3367">
        <f t="shared" si="54"/>
        <v>0</v>
      </c>
    </row>
    <row r="3368" spans="1:18" x14ac:dyDescent="0.3">
      <c r="A3368" t="s">
        <v>266</v>
      </c>
      <c r="B3368" s="1">
        <v>38364</v>
      </c>
      <c r="C3368" t="s">
        <v>16</v>
      </c>
      <c r="D3368" t="s">
        <v>365</v>
      </c>
      <c r="E3368" t="s">
        <v>366</v>
      </c>
      <c r="G3368" t="s">
        <v>19</v>
      </c>
      <c r="H3368" t="s">
        <v>206</v>
      </c>
      <c r="I3368" t="s">
        <v>21</v>
      </c>
      <c r="J3368" t="s">
        <v>22</v>
      </c>
      <c r="K3368">
        <v>43.6</v>
      </c>
      <c r="L3368">
        <v>157</v>
      </c>
      <c r="M3368" t="s">
        <v>286</v>
      </c>
      <c r="N3368">
        <v>525</v>
      </c>
      <c r="O3368" t="s">
        <v>24</v>
      </c>
      <c r="P3368" cm="1">
        <f t="array" ref="P3368">IF(Q3368&gt;0,INDEX(Q3368:Q25092,MATCH(TRUE,INDEX(Q3368:Q25092="",,),0)-1),"")</f>
        <v>8</v>
      </c>
      <c r="Q3368">
        <v>1</v>
      </c>
      <c r="R3368">
        <f t="shared" si="54"/>
        <v>0</v>
      </c>
    </row>
    <row r="3369" spans="1:18" x14ac:dyDescent="0.3">
      <c r="A3369" t="s">
        <v>266</v>
      </c>
      <c r="B3369" s="1">
        <v>38364</v>
      </c>
      <c r="C3369" t="s">
        <v>16</v>
      </c>
      <c r="D3369" t="s">
        <v>365</v>
      </c>
      <c r="E3369" t="s">
        <v>366</v>
      </c>
      <c r="G3369" t="s">
        <v>19</v>
      </c>
      <c r="H3369" t="s">
        <v>64</v>
      </c>
      <c r="I3369" t="s">
        <v>26</v>
      </c>
      <c r="J3369" t="s">
        <v>27</v>
      </c>
      <c r="K3369">
        <v>417.4</v>
      </c>
      <c r="L3369">
        <v>20.25</v>
      </c>
      <c r="M3369" t="s">
        <v>286</v>
      </c>
      <c r="N3369">
        <v>20.25</v>
      </c>
      <c r="O3369" t="s">
        <v>24</v>
      </c>
      <c r="P3369" cm="1">
        <f t="array" ref="P3369">IF(Q3369&gt;0,INDEX(Q3369:Q25093,MATCH(TRUE,INDEX(Q3369:Q25093="",,),0)-1),"")</f>
        <v>8</v>
      </c>
      <c r="Q3369">
        <v>1</v>
      </c>
      <c r="R3369">
        <f t="shared" si="54"/>
        <v>0</v>
      </c>
    </row>
    <row r="3370" spans="1:18" x14ac:dyDescent="0.3">
      <c r="A3370" t="s">
        <v>266</v>
      </c>
      <c r="B3370" s="1">
        <v>38364</v>
      </c>
      <c r="C3370" t="s">
        <v>16</v>
      </c>
      <c r="D3370" t="s">
        <v>365</v>
      </c>
      <c r="E3370" t="s">
        <v>366</v>
      </c>
      <c r="G3370" s="6" t="s">
        <v>29</v>
      </c>
      <c r="H3370" t="s">
        <v>99</v>
      </c>
      <c r="I3370" t="s">
        <v>21</v>
      </c>
      <c r="J3370" t="s">
        <v>22</v>
      </c>
      <c r="K3370">
        <v>9.8000000000000007</v>
      </c>
      <c r="L3370">
        <v>126</v>
      </c>
      <c r="M3370" t="s">
        <v>286</v>
      </c>
      <c r="N3370">
        <v>126</v>
      </c>
      <c r="O3370" t="s">
        <v>24</v>
      </c>
      <c r="P3370" cm="1">
        <f t="array" ref="P3370">IF(Q3370&gt;0,INDEX(Q3370:Q25094,MATCH(TRUE,INDEX(Q3370:Q25094="",,),0)-1),"")</f>
        <v>8</v>
      </c>
      <c r="Q3370">
        <v>1</v>
      </c>
      <c r="R3370">
        <f t="shared" si="54"/>
        <v>0</v>
      </c>
    </row>
    <row r="3371" spans="1:18" x14ac:dyDescent="0.3">
      <c r="A3371" t="s">
        <v>266</v>
      </c>
      <c r="B3371" s="1">
        <v>38364</v>
      </c>
      <c r="C3371" t="s">
        <v>16</v>
      </c>
      <c r="D3371" t="s">
        <v>365</v>
      </c>
      <c r="E3371" t="s">
        <v>366</v>
      </c>
      <c r="G3371" s="6" t="s">
        <v>29</v>
      </c>
      <c r="H3371" t="s">
        <v>64</v>
      </c>
      <c r="I3371" t="s">
        <v>21</v>
      </c>
      <c r="J3371" t="s">
        <v>22</v>
      </c>
      <c r="K3371">
        <v>4.7</v>
      </c>
      <c r="L3371">
        <v>163</v>
      </c>
      <c r="M3371" t="s">
        <v>286</v>
      </c>
      <c r="N3371">
        <v>163</v>
      </c>
      <c r="O3371" t="s">
        <v>24</v>
      </c>
      <c r="P3371" cm="1">
        <f t="array" ref="P3371">IF(Q3371&gt;0,INDEX(Q3371:Q25095,MATCH(TRUE,INDEX(Q3371:Q25095="",,),0)-1),"")</f>
        <v>8</v>
      </c>
      <c r="Q3371">
        <v>1</v>
      </c>
      <c r="R3371">
        <f t="shared" si="54"/>
        <v>0</v>
      </c>
    </row>
    <row r="3372" spans="1:18" x14ac:dyDescent="0.3">
      <c r="A3372" t="s">
        <v>266</v>
      </c>
      <c r="B3372" s="1">
        <v>38364</v>
      </c>
      <c r="C3372" t="s">
        <v>16</v>
      </c>
      <c r="D3372" t="s">
        <v>365</v>
      </c>
      <c r="E3372" t="s">
        <v>366</v>
      </c>
      <c r="G3372" s="6" t="s">
        <v>29</v>
      </c>
      <c r="H3372" t="s">
        <v>206</v>
      </c>
      <c r="I3372" t="s">
        <v>26</v>
      </c>
      <c r="J3372" t="s">
        <v>27</v>
      </c>
      <c r="K3372">
        <v>62.6</v>
      </c>
      <c r="L3372">
        <v>6.35</v>
      </c>
      <c r="M3372" t="s">
        <v>286</v>
      </c>
      <c r="N3372">
        <v>6.35</v>
      </c>
      <c r="O3372" t="s">
        <v>24</v>
      </c>
      <c r="P3372" cm="1">
        <f t="array" ref="P3372">IF(Q3372&gt;0,INDEX(Q3372:Q25096,MATCH(TRUE,INDEX(Q3372:Q25096="",,),0)-1),"")</f>
        <v>8</v>
      </c>
      <c r="Q3372">
        <v>1</v>
      </c>
      <c r="R3372">
        <f t="shared" si="54"/>
        <v>0</v>
      </c>
    </row>
    <row r="3373" spans="1:18" x14ac:dyDescent="0.3">
      <c r="A3373" t="s">
        <v>266</v>
      </c>
      <c r="B3373" s="1">
        <v>38364</v>
      </c>
      <c r="C3373" t="s">
        <v>16</v>
      </c>
      <c r="D3373" t="s">
        <v>365</v>
      </c>
      <c r="E3373" t="s">
        <v>366</v>
      </c>
      <c r="G3373" s="6" t="s">
        <v>29</v>
      </c>
      <c r="H3373" t="s">
        <v>99</v>
      </c>
      <c r="I3373" t="s">
        <v>26</v>
      </c>
      <c r="J3373" t="s">
        <v>27</v>
      </c>
      <c r="K3373">
        <v>54.7</v>
      </c>
      <c r="L3373">
        <v>22.65</v>
      </c>
      <c r="M3373" t="s">
        <v>286</v>
      </c>
      <c r="N3373">
        <v>22.65</v>
      </c>
      <c r="O3373" t="s">
        <v>24</v>
      </c>
      <c r="P3373" cm="1">
        <f t="array" ref="P3373">IF(Q3373&gt;0,INDEX(Q3373:Q25097,MATCH(TRUE,INDEX(Q3373:Q25097="",,),0)-1),"")</f>
        <v>8</v>
      </c>
      <c r="Q3373">
        <v>1</v>
      </c>
      <c r="R3373">
        <f t="shared" si="54"/>
        <v>0</v>
      </c>
    </row>
    <row r="3374" spans="1:18" x14ac:dyDescent="0.3">
      <c r="A3374" t="s">
        <v>266</v>
      </c>
      <c r="B3374" s="1">
        <v>38364</v>
      </c>
      <c r="C3374" t="s">
        <v>16</v>
      </c>
      <c r="D3374" t="s">
        <v>365</v>
      </c>
      <c r="E3374" t="s">
        <v>366</v>
      </c>
      <c r="G3374" t="s">
        <v>19</v>
      </c>
      <c r="H3374" t="s">
        <v>194</v>
      </c>
      <c r="I3374" t="s">
        <v>21</v>
      </c>
      <c r="J3374" t="s">
        <v>22</v>
      </c>
      <c r="K3374">
        <v>46.9</v>
      </c>
      <c r="L3374">
        <v>447</v>
      </c>
      <c r="M3374" t="s">
        <v>271</v>
      </c>
      <c r="N3374">
        <v>1100</v>
      </c>
      <c r="P3374" cm="1">
        <f t="array" ref="P3374">IF(Q3374&gt;0,INDEX(Q3374:Q25098,MATCH(TRUE,INDEX(Q3374:Q25098="",,),0)-1),"")</f>
        <v>8</v>
      </c>
      <c r="Q3374">
        <v>2</v>
      </c>
      <c r="R3374">
        <f t="shared" si="54"/>
        <v>0</v>
      </c>
    </row>
    <row r="3375" spans="1:18" x14ac:dyDescent="0.3">
      <c r="A3375" t="s">
        <v>266</v>
      </c>
      <c r="B3375" s="1">
        <v>38364</v>
      </c>
      <c r="C3375" t="s">
        <v>16</v>
      </c>
      <c r="D3375" t="s">
        <v>365</v>
      </c>
      <c r="E3375" t="s">
        <v>366</v>
      </c>
      <c r="G3375" t="s">
        <v>19</v>
      </c>
      <c r="H3375" t="s">
        <v>206</v>
      </c>
      <c r="I3375" t="s">
        <v>21</v>
      </c>
      <c r="J3375" t="s">
        <v>22</v>
      </c>
      <c r="K3375">
        <v>43.6</v>
      </c>
      <c r="L3375">
        <v>157</v>
      </c>
      <c r="M3375" t="s">
        <v>271</v>
      </c>
      <c r="N3375">
        <v>157</v>
      </c>
      <c r="P3375" cm="1">
        <f t="array" ref="P3375">IF(Q3375&gt;0,INDEX(Q3375:Q25099,MATCH(TRUE,INDEX(Q3375:Q25099="",,),0)-1),"")</f>
        <v>8</v>
      </c>
      <c r="Q3375">
        <v>2</v>
      </c>
      <c r="R3375">
        <f t="shared" si="54"/>
        <v>0</v>
      </c>
    </row>
    <row r="3376" spans="1:18" x14ac:dyDescent="0.3">
      <c r="A3376" t="s">
        <v>266</v>
      </c>
      <c r="B3376" s="1">
        <v>38364</v>
      </c>
      <c r="C3376" t="s">
        <v>16</v>
      </c>
      <c r="D3376" t="s">
        <v>365</v>
      </c>
      <c r="E3376" t="s">
        <v>366</v>
      </c>
      <c r="G3376" t="s">
        <v>19</v>
      </c>
      <c r="H3376" t="s">
        <v>64</v>
      </c>
      <c r="I3376" t="s">
        <v>26</v>
      </c>
      <c r="J3376" t="s">
        <v>27</v>
      </c>
      <c r="K3376">
        <v>417.4</v>
      </c>
      <c r="L3376">
        <v>20.25</v>
      </c>
      <c r="M3376" t="s">
        <v>271</v>
      </c>
      <c r="N3376">
        <v>45</v>
      </c>
      <c r="P3376" cm="1">
        <f t="array" ref="P3376">IF(Q3376&gt;0,INDEX(Q3376:Q25100,MATCH(TRUE,INDEX(Q3376:Q25100="",,),0)-1),"")</f>
        <v>8</v>
      </c>
      <c r="Q3376">
        <v>2</v>
      </c>
      <c r="R3376">
        <f t="shared" si="54"/>
        <v>0</v>
      </c>
    </row>
    <row r="3377" spans="1:18" x14ac:dyDescent="0.3">
      <c r="A3377" t="s">
        <v>266</v>
      </c>
      <c r="B3377" s="1">
        <v>38364</v>
      </c>
      <c r="C3377" t="s">
        <v>16</v>
      </c>
      <c r="D3377" t="s">
        <v>365</v>
      </c>
      <c r="E3377" t="s">
        <v>366</v>
      </c>
      <c r="G3377" s="6" t="s">
        <v>29</v>
      </c>
      <c r="H3377" t="s">
        <v>99</v>
      </c>
      <c r="I3377" t="s">
        <v>21</v>
      </c>
      <c r="J3377" t="s">
        <v>22</v>
      </c>
      <c r="K3377">
        <v>9.8000000000000007</v>
      </c>
      <c r="L3377">
        <v>126</v>
      </c>
      <c r="M3377" t="s">
        <v>271</v>
      </c>
      <c r="N3377">
        <v>126</v>
      </c>
      <c r="P3377" cm="1">
        <f t="array" ref="P3377">IF(Q3377&gt;0,INDEX(Q3377:Q25101,MATCH(TRUE,INDEX(Q3377:Q25101="",,),0)-1),"")</f>
        <v>8</v>
      </c>
      <c r="Q3377">
        <v>2</v>
      </c>
      <c r="R3377">
        <f t="shared" si="54"/>
        <v>0</v>
      </c>
    </row>
    <row r="3378" spans="1:18" x14ac:dyDescent="0.3">
      <c r="A3378" t="s">
        <v>266</v>
      </c>
      <c r="B3378" s="1">
        <v>38364</v>
      </c>
      <c r="C3378" t="s">
        <v>16</v>
      </c>
      <c r="D3378" t="s">
        <v>365</v>
      </c>
      <c r="E3378" t="s">
        <v>366</v>
      </c>
      <c r="G3378" s="6" t="s">
        <v>29</v>
      </c>
      <c r="H3378" t="s">
        <v>64</v>
      </c>
      <c r="I3378" t="s">
        <v>21</v>
      </c>
      <c r="J3378" t="s">
        <v>22</v>
      </c>
      <c r="K3378">
        <v>4.7</v>
      </c>
      <c r="L3378">
        <v>163</v>
      </c>
      <c r="M3378" t="s">
        <v>271</v>
      </c>
      <c r="N3378">
        <v>163</v>
      </c>
      <c r="P3378" cm="1">
        <f t="array" ref="P3378">IF(Q3378&gt;0,INDEX(Q3378:Q25102,MATCH(TRUE,INDEX(Q3378:Q25102="",,),0)-1),"")</f>
        <v>8</v>
      </c>
      <c r="Q3378">
        <v>2</v>
      </c>
      <c r="R3378">
        <f t="shared" si="54"/>
        <v>0</v>
      </c>
    </row>
    <row r="3379" spans="1:18" x14ac:dyDescent="0.3">
      <c r="A3379" t="s">
        <v>266</v>
      </c>
      <c r="B3379" s="1">
        <v>38364</v>
      </c>
      <c r="C3379" t="s">
        <v>16</v>
      </c>
      <c r="D3379" t="s">
        <v>365</v>
      </c>
      <c r="E3379" t="s">
        <v>366</v>
      </c>
      <c r="G3379" s="6" t="s">
        <v>29</v>
      </c>
      <c r="H3379" t="s">
        <v>206</v>
      </c>
      <c r="I3379" t="s">
        <v>26</v>
      </c>
      <c r="J3379" t="s">
        <v>27</v>
      </c>
      <c r="K3379">
        <v>62.6</v>
      </c>
      <c r="L3379">
        <v>6.35</v>
      </c>
      <c r="M3379" t="s">
        <v>271</v>
      </c>
      <c r="N3379">
        <v>6.35</v>
      </c>
      <c r="P3379" cm="1">
        <f t="array" ref="P3379">IF(Q3379&gt;0,INDEX(Q3379:Q25103,MATCH(TRUE,INDEX(Q3379:Q25103="",,),0)-1),"")</f>
        <v>8</v>
      </c>
      <c r="Q3379">
        <v>2</v>
      </c>
      <c r="R3379">
        <f t="shared" si="54"/>
        <v>0</v>
      </c>
    </row>
    <row r="3380" spans="1:18" x14ac:dyDescent="0.3">
      <c r="A3380" t="s">
        <v>266</v>
      </c>
      <c r="B3380" s="1">
        <v>38364</v>
      </c>
      <c r="C3380" t="s">
        <v>16</v>
      </c>
      <c r="D3380" t="s">
        <v>365</v>
      </c>
      <c r="E3380" t="s">
        <v>366</v>
      </c>
      <c r="G3380" s="6" t="s">
        <v>29</v>
      </c>
      <c r="H3380" t="s">
        <v>99</v>
      </c>
      <c r="I3380" t="s">
        <v>26</v>
      </c>
      <c r="J3380" t="s">
        <v>27</v>
      </c>
      <c r="K3380">
        <v>54.7</v>
      </c>
      <c r="L3380">
        <v>22.65</v>
      </c>
      <c r="M3380" t="s">
        <v>271</v>
      </c>
      <c r="N3380">
        <v>22.65</v>
      </c>
      <c r="P3380" cm="1">
        <f t="array" ref="P3380">IF(Q3380&gt;0,INDEX(Q3380:Q25104,MATCH(TRUE,INDEX(Q3380:Q25104="",,),0)-1),"")</f>
        <v>8</v>
      </c>
      <c r="Q3380">
        <v>2</v>
      </c>
      <c r="R3380">
        <f t="shared" ref="R3380:R3443" si="55">IF(P3380="","",0)</f>
        <v>0</v>
      </c>
    </row>
    <row r="3381" spans="1:18" x14ac:dyDescent="0.3">
      <c r="A3381" t="s">
        <v>266</v>
      </c>
      <c r="B3381" s="1">
        <v>38364</v>
      </c>
      <c r="C3381" t="s">
        <v>16</v>
      </c>
      <c r="D3381" t="s">
        <v>365</v>
      </c>
      <c r="E3381" t="s">
        <v>366</v>
      </c>
      <c r="G3381" t="s">
        <v>19</v>
      </c>
      <c r="H3381" t="s">
        <v>194</v>
      </c>
      <c r="I3381" t="s">
        <v>21</v>
      </c>
      <c r="J3381" t="s">
        <v>22</v>
      </c>
      <c r="K3381">
        <v>46.9</v>
      </c>
      <c r="L3381">
        <v>447</v>
      </c>
      <c r="M3381" t="s">
        <v>220</v>
      </c>
      <c r="N3381">
        <v>1290.23</v>
      </c>
      <c r="P3381" cm="1">
        <f t="array" ref="P3381">IF(Q3381&gt;0,INDEX(Q3381:Q25105,MATCH(TRUE,INDEX(Q3381:Q25105="",,),0)-1),"")</f>
        <v>8</v>
      </c>
      <c r="Q3381">
        <v>3</v>
      </c>
      <c r="R3381">
        <f t="shared" si="55"/>
        <v>0</v>
      </c>
    </row>
    <row r="3382" spans="1:18" x14ac:dyDescent="0.3">
      <c r="A3382" t="s">
        <v>266</v>
      </c>
      <c r="B3382" s="1">
        <v>38364</v>
      </c>
      <c r="C3382" t="s">
        <v>16</v>
      </c>
      <c r="D3382" t="s">
        <v>365</v>
      </c>
      <c r="E3382" t="s">
        <v>366</v>
      </c>
      <c r="G3382" t="s">
        <v>19</v>
      </c>
      <c r="H3382" t="s">
        <v>206</v>
      </c>
      <c r="I3382" t="s">
        <v>21</v>
      </c>
      <c r="J3382" t="s">
        <v>22</v>
      </c>
      <c r="K3382">
        <v>43.6</v>
      </c>
      <c r="L3382">
        <v>157</v>
      </c>
      <c r="M3382" t="s">
        <v>220</v>
      </c>
      <c r="N3382">
        <v>157</v>
      </c>
      <c r="P3382" cm="1">
        <f t="array" ref="P3382">IF(Q3382&gt;0,INDEX(Q3382:Q25106,MATCH(TRUE,INDEX(Q3382:Q25106="",,),0)-1),"")</f>
        <v>8</v>
      </c>
      <c r="Q3382">
        <v>3</v>
      </c>
      <c r="R3382">
        <f t="shared" si="55"/>
        <v>0</v>
      </c>
    </row>
    <row r="3383" spans="1:18" x14ac:dyDescent="0.3">
      <c r="A3383" t="s">
        <v>266</v>
      </c>
      <c r="B3383" s="1">
        <v>38364</v>
      </c>
      <c r="C3383" t="s">
        <v>16</v>
      </c>
      <c r="D3383" t="s">
        <v>365</v>
      </c>
      <c r="E3383" t="s">
        <v>366</v>
      </c>
      <c r="G3383" t="s">
        <v>19</v>
      </c>
      <c r="H3383" t="s">
        <v>64</v>
      </c>
      <c r="I3383" t="s">
        <v>26</v>
      </c>
      <c r="J3383" t="s">
        <v>27</v>
      </c>
      <c r="K3383">
        <v>417.4</v>
      </c>
      <c r="L3383">
        <v>20.25</v>
      </c>
      <c r="M3383" t="s">
        <v>220</v>
      </c>
      <c r="N3383">
        <v>20.25</v>
      </c>
      <c r="P3383" cm="1">
        <f t="array" ref="P3383">IF(Q3383&gt;0,INDEX(Q3383:Q25107,MATCH(TRUE,INDEX(Q3383:Q25107="",,),0)-1),"")</f>
        <v>8</v>
      </c>
      <c r="Q3383">
        <v>3</v>
      </c>
      <c r="R3383">
        <f t="shared" si="55"/>
        <v>0</v>
      </c>
    </row>
    <row r="3384" spans="1:18" x14ac:dyDescent="0.3">
      <c r="A3384" t="s">
        <v>266</v>
      </c>
      <c r="B3384" s="1">
        <v>38364</v>
      </c>
      <c r="C3384" t="s">
        <v>16</v>
      </c>
      <c r="D3384" t="s">
        <v>365</v>
      </c>
      <c r="E3384" t="s">
        <v>366</v>
      </c>
      <c r="G3384" s="6" t="s">
        <v>29</v>
      </c>
      <c r="H3384" t="s">
        <v>99</v>
      </c>
      <c r="I3384" t="s">
        <v>21</v>
      </c>
      <c r="J3384" t="s">
        <v>22</v>
      </c>
      <c r="K3384">
        <v>9.8000000000000007</v>
      </c>
      <c r="L3384">
        <v>126</v>
      </c>
      <c r="M3384" t="s">
        <v>220</v>
      </c>
      <c r="N3384">
        <v>126</v>
      </c>
      <c r="P3384" cm="1">
        <f t="array" ref="P3384">IF(Q3384&gt;0,INDEX(Q3384:Q25108,MATCH(TRUE,INDEX(Q3384:Q25108="",,),0)-1),"")</f>
        <v>8</v>
      </c>
      <c r="Q3384">
        <v>3</v>
      </c>
      <c r="R3384">
        <f t="shared" si="55"/>
        <v>0</v>
      </c>
    </row>
    <row r="3385" spans="1:18" x14ac:dyDescent="0.3">
      <c r="A3385" t="s">
        <v>266</v>
      </c>
      <c r="B3385" s="1">
        <v>38364</v>
      </c>
      <c r="C3385" t="s">
        <v>16</v>
      </c>
      <c r="D3385" t="s">
        <v>365</v>
      </c>
      <c r="E3385" t="s">
        <v>366</v>
      </c>
      <c r="G3385" s="6" t="s">
        <v>29</v>
      </c>
      <c r="H3385" t="s">
        <v>64</v>
      </c>
      <c r="I3385" t="s">
        <v>21</v>
      </c>
      <c r="J3385" t="s">
        <v>22</v>
      </c>
      <c r="K3385">
        <v>4.7</v>
      </c>
      <c r="L3385">
        <v>163</v>
      </c>
      <c r="M3385" t="s">
        <v>220</v>
      </c>
      <c r="N3385">
        <v>163</v>
      </c>
      <c r="P3385" cm="1">
        <f t="array" ref="P3385">IF(Q3385&gt;0,INDEX(Q3385:Q25109,MATCH(TRUE,INDEX(Q3385:Q25109="",,),0)-1),"")</f>
        <v>8</v>
      </c>
      <c r="Q3385">
        <v>3</v>
      </c>
      <c r="R3385">
        <f t="shared" si="55"/>
        <v>0</v>
      </c>
    </row>
    <row r="3386" spans="1:18" x14ac:dyDescent="0.3">
      <c r="A3386" t="s">
        <v>266</v>
      </c>
      <c r="B3386" s="1">
        <v>38364</v>
      </c>
      <c r="C3386" t="s">
        <v>16</v>
      </c>
      <c r="D3386" t="s">
        <v>365</v>
      </c>
      <c r="E3386" t="s">
        <v>366</v>
      </c>
      <c r="G3386" s="6" t="s">
        <v>29</v>
      </c>
      <c r="H3386" t="s">
        <v>206</v>
      </c>
      <c r="I3386" t="s">
        <v>26</v>
      </c>
      <c r="J3386" t="s">
        <v>27</v>
      </c>
      <c r="K3386">
        <v>62.6</v>
      </c>
      <c r="L3386">
        <v>6.35</v>
      </c>
      <c r="M3386" t="s">
        <v>220</v>
      </c>
      <c r="N3386">
        <v>6.35</v>
      </c>
      <c r="P3386" cm="1">
        <f t="array" ref="P3386">IF(Q3386&gt;0,INDEX(Q3386:Q25110,MATCH(TRUE,INDEX(Q3386:Q25110="",,),0)-1),"")</f>
        <v>8</v>
      </c>
      <c r="Q3386">
        <v>3</v>
      </c>
      <c r="R3386">
        <f t="shared" si="55"/>
        <v>0</v>
      </c>
    </row>
    <row r="3387" spans="1:18" x14ac:dyDescent="0.3">
      <c r="A3387" t="s">
        <v>266</v>
      </c>
      <c r="B3387" s="1">
        <v>38364</v>
      </c>
      <c r="C3387" t="s">
        <v>16</v>
      </c>
      <c r="D3387" t="s">
        <v>365</v>
      </c>
      <c r="E3387" t="s">
        <v>366</v>
      </c>
      <c r="G3387" s="6" t="s">
        <v>29</v>
      </c>
      <c r="H3387" t="s">
        <v>99</v>
      </c>
      <c r="I3387" t="s">
        <v>26</v>
      </c>
      <c r="J3387" t="s">
        <v>27</v>
      </c>
      <c r="K3387">
        <v>54.7</v>
      </c>
      <c r="L3387">
        <v>22.65</v>
      </c>
      <c r="M3387" t="s">
        <v>220</v>
      </c>
      <c r="N3387">
        <v>22.65</v>
      </c>
      <c r="P3387" cm="1">
        <f t="array" ref="P3387">IF(Q3387&gt;0,INDEX(Q3387:Q25111,MATCH(TRUE,INDEX(Q3387:Q25111="",,),0)-1),"")</f>
        <v>8</v>
      </c>
      <c r="Q3387">
        <v>3</v>
      </c>
      <c r="R3387">
        <f t="shared" si="55"/>
        <v>0</v>
      </c>
    </row>
    <row r="3388" spans="1:18" x14ac:dyDescent="0.3">
      <c r="A3388" t="s">
        <v>266</v>
      </c>
      <c r="B3388" s="1">
        <v>38364</v>
      </c>
      <c r="C3388" t="s">
        <v>16</v>
      </c>
      <c r="D3388" t="s">
        <v>365</v>
      </c>
      <c r="E3388" t="s">
        <v>366</v>
      </c>
      <c r="G3388" t="s">
        <v>19</v>
      </c>
      <c r="H3388" t="s">
        <v>194</v>
      </c>
      <c r="I3388" t="s">
        <v>21</v>
      </c>
      <c r="J3388" t="s">
        <v>22</v>
      </c>
      <c r="K3388">
        <v>46.9</v>
      </c>
      <c r="L3388">
        <v>447</v>
      </c>
      <c r="M3388" t="s">
        <v>269</v>
      </c>
      <c r="N3388">
        <v>1077</v>
      </c>
      <c r="P3388" cm="1">
        <f t="array" ref="P3388">IF(Q3388&gt;0,INDEX(Q3388:Q25112,MATCH(TRUE,INDEX(Q3388:Q25112="",,),0)-1),"")</f>
        <v>8</v>
      </c>
      <c r="Q3388">
        <v>4</v>
      </c>
      <c r="R3388">
        <f t="shared" si="55"/>
        <v>0</v>
      </c>
    </row>
    <row r="3389" spans="1:18" x14ac:dyDescent="0.3">
      <c r="A3389" t="s">
        <v>266</v>
      </c>
      <c r="B3389" s="1">
        <v>38364</v>
      </c>
      <c r="C3389" t="s">
        <v>16</v>
      </c>
      <c r="D3389" t="s">
        <v>365</v>
      </c>
      <c r="E3389" t="s">
        <v>366</v>
      </c>
      <c r="G3389" t="s">
        <v>19</v>
      </c>
      <c r="H3389" t="s">
        <v>206</v>
      </c>
      <c r="I3389" t="s">
        <v>21</v>
      </c>
      <c r="J3389" t="s">
        <v>22</v>
      </c>
      <c r="K3389">
        <v>43.6</v>
      </c>
      <c r="L3389">
        <v>157</v>
      </c>
      <c r="M3389" t="s">
        <v>269</v>
      </c>
      <c r="N3389">
        <v>200</v>
      </c>
      <c r="P3389" cm="1">
        <f t="array" ref="P3389">IF(Q3389&gt;0,INDEX(Q3389:Q25113,MATCH(TRUE,INDEX(Q3389:Q25113="",,),0)-1),"")</f>
        <v>8</v>
      </c>
      <c r="Q3389">
        <v>4</v>
      </c>
      <c r="R3389">
        <f t="shared" si="55"/>
        <v>0</v>
      </c>
    </row>
    <row r="3390" spans="1:18" x14ac:dyDescent="0.3">
      <c r="A3390" t="s">
        <v>266</v>
      </c>
      <c r="B3390" s="1">
        <v>38364</v>
      </c>
      <c r="C3390" t="s">
        <v>16</v>
      </c>
      <c r="D3390" t="s">
        <v>365</v>
      </c>
      <c r="E3390" t="s">
        <v>366</v>
      </c>
      <c r="G3390" t="s">
        <v>19</v>
      </c>
      <c r="H3390" t="s">
        <v>64</v>
      </c>
      <c r="I3390" t="s">
        <v>26</v>
      </c>
      <c r="J3390" t="s">
        <v>27</v>
      </c>
      <c r="K3390">
        <v>417.4</v>
      </c>
      <c r="L3390">
        <v>20.25</v>
      </c>
      <c r="M3390" t="s">
        <v>269</v>
      </c>
      <c r="N3390">
        <v>25</v>
      </c>
      <c r="P3390" cm="1">
        <f t="array" ref="P3390">IF(Q3390&gt;0,INDEX(Q3390:Q25114,MATCH(TRUE,INDEX(Q3390:Q25114="",,),0)-1),"")</f>
        <v>8</v>
      </c>
      <c r="Q3390">
        <v>4</v>
      </c>
      <c r="R3390">
        <f t="shared" si="55"/>
        <v>0</v>
      </c>
    </row>
    <row r="3391" spans="1:18" x14ac:dyDescent="0.3">
      <c r="A3391" t="s">
        <v>266</v>
      </c>
      <c r="B3391" s="1">
        <v>38364</v>
      </c>
      <c r="C3391" t="s">
        <v>16</v>
      </c>
      <c r="D3391" t="s">
        <v>365</v>
      </c>
      <c r="E3391" t="s">
        <v>366</v>
      </c>
      <c r="G3391" s="6" t="s">
        <v>29</v>
      </c>
      <c r="H3391" t="s">
        <v>99</v>
      </c>
      <c r="I3391" t="s">
        <v>21</v>
      </c>
      <c r="J3391" t="s">
        <v>22</v>
      </c>
      <c r="K3391">
        <v>9.8000000000000007</v>
      </c>
      <c r="L3391">
        <v>126</v>
      </c>
      <c r="M3391" t="s">
        <v>269</v>
      </c>
      <c r="N3391">
        <v>126</v>
      </c>
      <c r="P3391" cm="1">
        <f t="array" ref="P3391">IF(Q3391&gt;0,INDEX(Q3391:Q25115,MATCH(TRUE,INDEX(Q3391:Q25115="",,),0)-1),"")</f>
        <v>8</v>
      </c>
      <c r="Q3391">
        <v>4</v>
      </c>
      <c r="R3391">
        <f t="shared" si="55"/>
        <v>0</v>
      </c>
    </row>
    <row r="3392" spans="1:18" x14ac:dyDescent="0.3">
      <c r="A3392" t="s">
        <v>266</v>
      </c>
      <c r="B3392" s="1">
        <v>38364</v>
      </c>
      <c r="C3392" t="s">
        <v>16</v>
      </c>
      <c r="D3392" t="s">
        <v>365</v>
      </c>
      <c r="E3392" t="s">
        <v>366</v>
      </c>
      <c r="G3392" s="6" t="s">
        <v>29</v>
      </c>
      <c r="H3392" t="s">
        <v>64</v>
      </c>
      <c r="I3392" t="s">
        <v>21</v>
      </c>
      <c r="J3392" t="s">
        <v>22</v>
      </c>
      <c r="K3392">
        <v>4.7</v>
      </c>
      <c r="L3392">
        <v>163</v>
      </c>
      <c r="M3392" t="s">
        <v>269</v>
      </c>
      <c r="N3392">
        <v>163</v>
      </c>
      <c r="P3392" cm="1">
        <f t="array" ref="P3392">IF(Q3392&gt;0,INDEX(Q3392:Q25116,MATCH(TRUE,INDEX(Q3392:Q25116="",,),0)-1),"")</f>
        <v>8</v>
      </c>
      <c r="Q3392">
        <v>4</v>
      </c>
      <c r="R3392">
        <f t="shared" si="55"/>
        <v>0</v>
      </c>
    </row>
    <row r="3393" spans="1:18" x14ac:dyDescent="0.3">
      <c r="A3393" t="s">
        <v>266</v>
      </c>
      <c r="B3393" s="1">
        <v>38364</v>
      </c>
      <c r="C3393" t="s">
        <v>16</v>
      </c>
      <c r="D3393" t="s">
        <v>365</v>
      </c>
      <c r="E3393" t="s">
        <v>366</v>
      </c>
      <c r="G3393" s="6" t="s">
        <v>29</v>
      </c>
      <c r="H3393" t="s">
        <v>206</v>
      </c>
      <c r="I3393" t="s">
        <v>26</v>
      </c>
      <c r="J3393" t="s">
        <v>27</v>
      </c>
      <c r="K3393">
        <v>62.6</v>
      </c>
      <c r="L3393">
        <v>6.35</v>
      </c>
      <c r="M3393" t="s">
        <v>269</v>
      </c>
      <c r="N3393">
        <v>6.35</v>
      </c>
      <c r="P3393" cm="1">
        <f t="array" ref="P3393">IF(Q3393&gt;0,INDEX(Q3393:Q25117,MATCH(TRUE,INDEX(Q3393:Q25117="",,),0)-1),"")</f>
        <v>8</v>
      </c>
      <c r="Q3393">
        <v>4</v>
      </c>
      <c r="R3393">
        <f t="shared" si="55"/>
        <v>0</v>
      </c>
    </row>
    <row r="3394" spans="1:18" x14ac:dyDescent="0.3">
      <c r="A3394" t="s">
        <v>266</v>
      </c>
      <c r="B3394" s="1">
        <v>38364</v>
      </c>
      <c r="C3394" t="s">
        <v>16</v>
      </c>
      <c r="D3394" t="s">
        <v>365</v>
      </c>
      <c r="E3394" t="s">
        <v>366</v>
      </c>
      <c r="G3394" s="6" t="s">
        <v>29</v>
      </c>
      <c r="H3394" t="s">
        <v>99</v>
      </c>
      <c r="I3394" t="s">
        <v>26</v>
      </c>
      <c r="J3394" t="s">
        <v>27</v>
      </c>
      <c r="K3394">
        <v>54.7</v>
      </c>
      <c r="L3394">
        <v>22.65</v>
      </c>
      <c r="M3394" t="s">
        <v>269</v>
      </c>
      <c r="N3394">
        <v>22.65</v>
      </c>
      <c r="P3394" cm="1">
        <f t="array" ref="P3394">IF(Q3394&gt;0,INDEX(Q3394:Q25118,MATCH(TRUE,INDEX(Q3394:Q25118="",,),0)-1),"")</f>
        <v>8</v>
      </c>
      <c r="Q3394">
        <v>4</v>
      </c>
      <c r="R3394">
        <f t="shared" si="55"/>
        <v>0</v>
      </c>
    </row>
    <row r="3395" spans="1:18" x14ac:dyDescent="0.3">
      <c r="A3395" t="s">
        <v>266</v>
      </c>
      <c r="B3395" s="1">
        <v>38364</v>
      </c>
      <c r="C3395" t="s">
        <v>16</v>
      </c>
      <c r="D3395" t="s">
        <v>365</v>
      </c>
      <c r="E3395" t="s">
        <v>366</v>
      </c>
      <c r="G3395" t="s">
        <v>19</v>
      </c>
      <c r="H3395" t="s">
        <v>194</v>
      </c>
      <c r="I3395" t="s">
        <v>21</v>
      </c>
      <c r="J3395" t="s">
        <v>22</v>
      </c>
      <c r="K3395">
        <v>46.9</v>
      </c>
      <c r="L3395">
        <v>447</v>
      </c>
      <c r="M3395" t="s">
        <v>272</v>
      </c>
      <c r="N3395">
        <v>1095</v>
      </c>
      <c r="P3395" cm="1">
        <f t="array" ref="P3395">IF(Q3395&gt;0,INDEX(Q3395:Q25119,MATCH(TRUE,INDEX(Q3395:Q25119="",,),0)-1),"")</f>
        <v>8</v>
      </c>
      <c r="Q3395">
        <v>5</v>
      </c>
      <c r="R3395">
        <f t="shared" si="55"/>
        <v>0</v>
      </c>
    </row>
    <row r="3396" spans="1:18" x14ac:dyDescent="0.3">
      <c r="A3396" t="s">
        <v>266</v>
      </c>
      <c r="B3396" s="1">
        <v>38364</v>
      </c>
      <c r="C3396" t="s">
        <v>16</v>
      </c>
      <c r="D3396" t="s">
        <v>365</v>
      </c>
      <c r="E3396" t="s">
        <v>366</v>
      </c>
      <c r="G3396" t="s">
        <v>19</v>
      </c>
      <c r="H3396" t="s">
        <v>206</v>
      </c>
      <c r="I3396" t="s">
        <v>21</v>
      </c>
      <c r="J3396" t="s">
        <v>22</v>
      </c>
      <c r="K3396">
        <v>43.6</v>
      </c>
      <c r="L3396">
        <v>157</v>
      </c>
      <c r="M3396" t="s">
        <v>272</v>
      </c>
      <c r="N3396">
        <v>157</v>
      </c>
      <c r="P3396" cm="1">
        <f t="array" ref="P3396">IF(Q3396&gt;0,INDEX(Q3396:Q25120,MATCH(TRUE,INDEX(Q3396:Q25120="",,),0)-1),"")</f>
        <v>8</v>
      </c>
      <c r="Q3396">
        <v>5</v>
      </c>
      <c r="R3396">
        <f t="shared" si="55"/>
        <v>0</v>
      </c>
    </row>
    <row r="3397" spans="1:18" x14ac:dyDescent="0.3">
      <c r="A3397" t="s">
        <v>266</v>
      </c>
      <c r="B3397" s="1">
        <v>38364</v>
      </c>
      <c r="C3397" t="s">
        <v>16</v>
      </c>
      <c r="D3397" t="s">
        <v>365</v>
      </c>
      <c r="E3397" t="s">
        <v>366</v>
      </c>
      <c r="G3397" t="s">
        <v>19</v>
      </c>
      <c r="H3397" t="s">
        <v>64</v>
      </c>
      <c r="I3397" t="s">
        <v>26</v>
      </c>
      <c r="J3397" t="s">
        <v>27</v>
      </c>
      <c r="K3397">
        <v>417.4</v>
      </c>
      <c r="L3397">
        <v>20.25</v>
      </c>
      <c r="M3397" t="s">
        <v>272</v>
      </c>
      <c r="N3397">
        <v>20.25</v>
      </c>
      <c r="P3397" cm="1">
        <f t="array" ref="P3397">IF(Q3397&gt;0,INDEX(Q3397:Q25121,MATCH(TRUE,INDEX(Q3397:Q25121="",,),0)-1),"")</f>
        <v>8</v>
      </c>
      <c r="Q3397">
        <v>5</v>
      </c>
      <c r="R3397">
        <f t="shared" si="55"/>
        <v>0</v>
      </c>
    </row>
    <row r="3398" spans="1:18" x14ac:dyDescent="0.3">
      <c r="A3398" t="s">
        <v>266</v>
      </c>
      <c r="B3398" s="1">
        <v>38364</v>
      </c>
      <c r="C3398" t="s">
        <v>16</v>
      </c>
      <c r="D3398" t="s">
        <v>365</v>
      </c>
      <c r="E3398" t="s">
        <v>366</v>
      </c>
      <c r="G3398" s="6" t="s">
        <v>29</v>
      </c>
      <c r="H3398" t="s">
        <v>99</v>
      </c>
      <c r="I3398" t="s">
        <v>21</v>
      </c>
      <c r="J3398" t="s">
        <v>22</v>
      </c>
      <c r="K3398">
        <v>9.8000000000000007</v>
      </c>
      <c r="L3398">
        <v>126</v>
      </c>
      <c r="M3398" t="s">
        <v>272</v>
      </c>
      <c r="N3398">
        <v>126</v>
      </c>
      <c r="P3398" cm="1">
        <f t="array" ref="P3398">IF(Q3398&gt;0,INDEX(Q3398:Q25122,MATCH(TRUE,INDEX(Q3398:Q25122="",,),0)-1),"")</f>
        <v>8</v>
      </c>
      <c r="Q3398">
        <v>5</v>
      </c>
      <c r="R3398">
        <f t="shared" si="55"/>
        <v>0</v>
      </c>
    </row>
    <row r="3399" spans="1:18" x14ac:dyDescent="0.3">
      <c r="A3399" t="s">
        <v>266</v>
      </c>
      <c r="B3399" s="1">
        <v>38364</v>
      </c>
      <c r="C3399" t="s">
        <v>16</v>
      </c>
      <c r="D3399" t="s">
        <v>365</v>
      </c>
      <c r="E3399" t="s">
        <v>366</v>
      </c>
      <c r="G3399" s="6" t="s">
        <v>29</v>
      </c>
      <c r="H3399" t="s">
        <v>64</v>
      </c>
      <c r="I3399" t="s">
        <v>21</v>
      </c>
      <c r="J3399" t="s">
        <v>22</v>
      </c>
      <c r="K3399">
        <v>4.7</v>
      </c>
      <c r="L3399">
        <v>163</v>
      </c>
      <c r="M3399" t="s">
        <v>272</v>
      </c>
      <c r="N3399">
        <v>163</v>
      </c>
      <c r="P3399" cm="1">
        <f t="array" ref="P3399">IF(Q3399&gt;0,INDEX(Q3399:Q25123,MATCH(TRUE,INDEX(Q3399:Q25123="",,),0)-1),"")</f>
        <v>8</v>
      </c>
      <c r="Q3399">
        <v>5</v>
      </c>
      <c r="R3399">
        <f t="shared" si="55"/>
        <v>0</v>
      </c>
    </row>
    <row r="3400" spans="1:18" x14ac:dyDescent="0.3">
      <c r="A3400" t="s">
        <v>266</v>
      </c>
      <c r="B3400" s="1">
        <v>38364</v>
      </c>
      <c r="C3400" t="s">
        <v>16</v>
      </c>
      <c r="D3400" t="s">
        <v>365</v>
      </c>
      <c r="E3400" t="s">
        <v>366</v>
      </c>
      <c r="G3400" s="6" t="s">
        <v>29</v>
      </c>
      <c r="H3400" t="s">
        <v>206</v>
      </c>
      <c r="I3400" t="s">
        <v>26</v>
      </c>
      <c r="J3400" t="s">
        <v>27</v>
      </c>
      <c r="K3400">
        <v>62.6</v>
      </c>
      <c r="L3400">
        <v>6.35</v>
      </c>
      <c r="M3400" t="s">
        <v>272</v>
      </c>
      <c r="N3400">
        <v>6.35</v>
      </c>
      <c r="P3400" cm="1">
        <f t="array" ref="P3400">IF(Q3400&gt;0,INDEX(Q3400:Q25124,MATCH(TRUE,INDEX(Q3400:Q25124="",,),0)-1),"")</f>
        <v>8</v>
      </c>
      <c r="Q3400">
        <v>5</v>
      </c>
      <c r="R3400">
        <f t="shared" si="55"/>
        <v>0</v>
      </c>
    </row>
    <row r="3401" spans="1:18" x14ac:dyDescent="0.3">
      <c r="A3401" t="s">
        <v>266</v>
      </c>
      <c r="B3401" s="1">
        <v>38364</v>
      </c>
      <c r="C3401" t="s">
        <v>16</v>
      </c>
      <c r="D3401" t="s">
        <v>365</v>
      </c>
      <c r="E3401" t="s">
        <v>366</v>
      </c>
      <c r="G3401" s="6" t="s">
        <v>29</v>
      </c>
      <c r="H3401" t="s">
        <v>99</v>
      </c>
      <c r="I3401" t="s">
        <v>26</v>
      </c>
      <c r="J3401" t="s">
        <v>27</v>
      </c>
      <c r="K3401">
        <v>54.7</v>
      </c>
      <c r="L3401">
        <v>22.65</v>
      </c>
      <c r="M3401" t="s">
        <v>272</v>
      </c>
      <c r="N3401">
        <v>22.65</v>
      </c>
      <c r="P3401" cm="1">
        <f t="array" ref="P3401">IF(Q3401&gt;0,INDEX(Q3401:Q25125,MATCH(TRUE,INDEX(Q3401:Q25125="",,),0)-1),"")</f>
        <v>8</v>
      </c>
      <c r="Q3401">
        <v>5</v>
      </c>
      <c r="R3401">
        <f t="shared" si="55"/>
        <v>0</v>
      </c>
    </row>
    <row r="3402" spans="1:18" x14ac:dyDescent="0.3">
      <c r="A3402" t="s">
        <v>266</v>
      </c>
      <c r="B3402" s="1">
        <v>38364</v>
      </c>
      <c r="C3402" t="s">
        <v>16</v>
      </c>
      <c r="D3402" t="s">
        <v>365</v>
      </c>
      <c r="E3402" t="s">
        <v>366</v>
      </c>
      <c r="G3402" t="s">
        <v>19</v>
      </c>
      <c r="H3402" t="s">
        <v>194</v>
      </c>
      <c r="I3402" t="s">
        <v>21</v>
      </c>
      <c r="J3402" t="s">
        <v>22</v>
      </c>
      <c r="K3402">
        <v>46.9</v>
      </c>
      <c r="L3402">
        <v>447</v>
      </c>
      <c r="M3402" t="s">
        <v>323</v>
      </c>
      <c r="N3402">
        <v>580</v>
      </c>
      <c r="P3402" cm="1">
        <f t="array" ref="P3402">IF(Q3402&gt;0,INDEX(Q3402:Q25126,MATCH(TRUE,INDEX(Q3402:Q25126="",,),0)-1),"")</f>
        <v>8</v>
      </c>
      <c r="Q3402">
        <v>6</v>
      </c>
      <c r="R3402">
        <f t="shared" si="55"/>
        <v>0</v>
      </c>
    </row>
    <row r="3403" spans="1:18" x14ac:dyDescent="0.3">
      <c r="A3403" t="s">
        <v>266</v>
      </c>
      <c r="B3403" s="1">
        <v>38364</v>
      </c>
      <c r="C3403" t="s">
        <v>16</v>
      </c>
      <c r="D3403" t="s">
        <v>365</v>
      </c>
      <c r="E3403" t="s">
        <v>366</v>
      </c>
      <c r="G3403" t="s">
        <v>19</v>
      </c>
      <c r="H3403" t="s">
        <v>206</v>
      </c>
      <c r="I3403" t="s">
        <v>21</v>
      </c>
      <c r="J3403" t="s">
        <v>22</v>
      </c>
      <c r="K3403">
        <v>43.6</v>
      </c>
      <c r="L3403">
        <v>157</v>
      </c>
      <c r="M3403" t="s">
        <v>323</v>
      </c>
      <c r="N3403">
        <v>275</v>
      </c>
      <c r="P3403" cm="1">
        <f t="array" ref="P3403">IF(Q3403&gt;0,INDEX(Q3403:Q25127,MATCH(TRUE,INDEX(Q3403:Q25127="",,),0)-1),"")</f>
        <v>8</v>
      </c>
      <c r="Q3403">
        <v>6</v>
      </c>
      <c r="R3403">
        <f t="shared" si="55"/>
        <v>0</v>
      </c>
    </row>
    <row r="3404" spans="1:18" x14ac:dyDescent="0.3">
      <c r="A3404" t="s">
        <v>266</v>
      </c>
      <c r="B3404" s="1">
        <v>38364</v>
      </c>
      <c r="C3404" t="s">
        <v>16</v>
      </c>
      <c r="D3404" t="s">
        <v>365</v>
      </c>
      <c r="E3404" t="s">
        <v>366</v>
      </c>
      <c r="G3404" t="s">
        <v>19</v>
      </c>
      <c r="H3404" t="s">
        <v>64</v>
      </c>
      <c r="I3404" t="s">
        <v>26</v>
      </c>
      <c r="J3404" t="s">
        <v>27</v>
      </c>
      <c r="K3404">
        <v>417.4</v>
      </c>
      <c r="L3404">
        <v>20.25</v>
      </c>
      <c r="M3404" t="s">
        <v>323</v>
      </c>
      <c r="N3404">
        <v>29.5</v>
      </c>
      <c r="P3404" cm="1">
        <f t="array" ref="P3404">IF(Q3404&gt;0,INDEX(Q3404:Q25128,MATCH(TRUE,INDEX(Q3404:Q25128="",,),0)-1),"")</f>
        <v>8</v>
      </c>
      <c r="Q3404">
        <v>6</v>
      </c>
      <c r="R3404">
        <f t="shared" si="55"/>
        <v>0</v>
      </c>
    </row>
    <row r="3405" spans="1:18" x14ac:dyDescent="0.3">
      <c r="A3405" t="s">
        <v>266</v>
      </c>
      <c r="B3405" s="1">
        <v>38364</v>
      </c>
      <c r="C3405" t="s">
        <v>16</v>
      </c>
      <c r="D3405" t="s">
        <v>365</v>
      </c>
      <c r="E3405" t="s">
        <v>366</v>
      </c>
      <c r="G3405" s="6" t="s">
        <v>29</v>
      </c>
      <c r="H3405" t="s">
        <v>99</v>
      </c>
      <c r="I3405" t="s">
        <v>21</v>
      </c>
      <c r="J3405" t="s">
        <v>22</v>
      </c>
      <c r="K3405">
        <v>9.8000000000000007</v>
      </c>
      <c r="L3405">
        <v>126</v>
      </c>
      <c r="M3405" t="s">
        <v>323</v>
      </c>
      <c r="N3405">
        <v>126</v>
      </c>
      <c r="P3405" cm="1">
        <f t="array" ref="P3405">IF(Q3405&gt;0,INDEX(Q3405:Q25129,MATCH(TRUE,INDEX(Q3405:Q25129="",,),0)-1),"")</f>
        <v>8</v>
      </c>
      <c r="Q3405">
        <v>6</v>
      </c>
      <c r="R3405">
        <f t="shared" si="55"/>
        <v>0</v>
      </c>
    </row>
    <row r="3406" spans="1:18" x14ac:dyDescent="0.3">
      <c r="A3406" t="s">
        <v>266</v>
      </c>
      <c r="B3406" s="1">
        <v>38364</v>
      </c>
      <c r="C3406" t="s">
        <v>16</v>
      </c>
      <c r="D3406" t="s">
        <v>365</v>
      </c>
      <c r="E3406" t="s">
        <v>366</v>
      </c>
      <c r="G3406" s="6" t="s">
        <v>29</v>
      </c>
      <c r="H3406" t="s">
        <v>64</v>
      </c>
      <c r="I3406" t="s">
        <v>21</v>
      </c>
      <c r="J3406" t="s">
        <v>22</v>
      </c>
      <c r="K3406">
        <v>4.7</v>
      </c>
      <c r="L3406">
        <v>163</v>
      </c>
      <c r="M3406" t="s">
        <v>323</v>
      </c>
      <c r="N3406">
        <v>163</v>
      </c>
      <c r="P3406" cm="1">
        <f t="array" ref="P3406">IF(Q3406&gt;0,INDEX(Q3406:Q25130,MATCH(TRUE,INDEX(Q3406:Q25130="",,),0)-1),"")</f>
        <v>8</v>
      </c>
      <c r="Q3406">
        <v>6</v>
      </c>
      <c r="R3406">
        <f t="shared" si="55"/>
        <v>0</v>
      </c>
    </row>
    <row r="3407" spans="1:18" x14ac:dyDescent="0.3">
      <c r="A3407" t="s">
        <v>266</v>
      </c>
      <c r="B3407" s="1">
        <v>38364</v>
      </c>
      <c r="C3407" t="s">
        <v>16</v>
      </c>
      <c r="D3407" t="s">
        <v>365</v>
      </c>
      <c r="E3407" t="s">
        <v>366</v>
      </c>
      <c r="G3407" s="6" t="s">
        <v>29</v>
      </c>
      <c r="H3407" t="s">
        <v>206</v>
      </c>
      <c r="I3407" t="s">
        <v>26</v>
      </c>
      <c r="J3407" t="s">
        <v>27</v>
      </c>
      <c r="K3407">
        <v>62.6</v>
      </c>
      <c r="L3407">
        <v>6.35</v>
      </c>
      <c r="M3407" t="s">
        <v>323</v>
      </c>
      <c r="N3407">
        <v>6.35</v>
      </c>
      <c r="P3407" cm="1">
        <f t="array" ref="P3407">IF(Q3407&gt;0,INDEX(Q3407:Q25131,MATCH(TRUE,INDEX(Q3407:Q25131="",,),0)-1),"")</f>
        <v>8</v>
      </c>
      <c r="Q3407">
        <v>6</v>
      </c>
      <c r="R3407">
        <f t="shared" si="55"/>
        <v>0</v>
      </c>
    </row>
    <row r="3408" spans="1:18" x14ac:dyDescent="0.3">
      <c r="A3408" t="s">
        <v>266</v>
      </c>
      <c r="B3408" s="1">
        <v>38364</v>
      </c>
      <c r="C3408" t="s">
        <v>16</v>
      </c>
      <c r="D3408" t="s">
        <v>365</v>
      </c>
      <c r="E3408" t="s">
        <v>366</v>
      </c>
      <c r="G3408" s="6" t="s">
        <v>29</v>
      </c>
      <c r="H3408" t="s">
        <v>99</v>
      </c>
      <c r="I3408" t="s">
        <v>26</v>
      </c>
      <c r="J3408" t="s">
        <v>27</v>
      </c>
      <c r="K3408">
        <v>54.7</v>
      </c>
      <c r="L3408">
        <v>22.65</v>
      </c>
      <c r="M3408" t="s">
        <v>323</v>
      </c>
      <c r="N3408">
        <v>22.65</v>
      </c>
      <c r="P3408" cm="1">
        <f t="array" ref="P3408">IF(Q3408&gt;0,INDEX(Q3408:Q25132,MATCH(TRUE,INDEX(Q3408:Q25132="",,),0)-1),"")</f>
        <v>8</v>
      </c>
      <c r="Q3408">
        <v>6</v>
      </c>
      <c r="R3408">
        <f t="shared" si="55"/>
        <v>0</v>
      </c>
    </row>
    <row r="3409" spans="1:18" x14ac:dyDescent="0.3">
      <c r="A3409" t="s">
        <v>266</v>
      </c>
      <c r="B3409" s="1">
        <v>38364</v>
      </c>
      <c r="C3409" t="s">
        <v>16</v>
      </c>
      <c r="D3409" t="s">
        <v>365</v>
      </c>
      <c r="E3409" t="s">
        <v>366</v>
      </c>
      <c r="G3409" t="s">
        <v>19</v>
      </c>
      <c r="H3409" t="s">
        <v>194</v>
      </c>
      <c r="I3409" t="s">
        <v>21</v>
      </c>
      <c r="J3409" t="s">
        <v>22</v>
      </c>
      <c r="K3409">
        <v>46.9</v>
      </c>
      <c r="L3409">
        <v>447</v>
      </c>
      <c r="M3409" t="s">
        <v>270</v>
      </c>
      <c r="N3409">
        <v>447</v>
      </c>
      <c r="P3409" cm="1">
        <f t="array" ref="P3409">IF(Q3409&gt;0,INDEX(Q3409:Q25133,MATCH(TRUE,INDEX(Q3409:Q25133="",,),0)-1),"")</f>
        <v>8</v>
      </c>
      <c r="Q3409">
        <v>7</v>
      </c>
      <c r="R3409">
        <f t="shared" si="55"/>
        <v>0</v>
      </c>
    </row>
    <row r="3410" spans="1:18" x14ac:dyDescent="0.3">
      <c r="A3410" t="s">
        <v>266</v>
      </c>
      <c r="B3410" s="1">
        <v>38364</v>
      </c>
      <c r="C3410" t="s">
        <v>16</v>
      </c>
      <c r="D3410" t="s">
        <v>365</v>
      </c>
      <c r="E3410" t="s">
        <v>366</v>
      </c>
      <c r="G3410" t="s">
        <v>19</v>
      </c>
      <c r="H3410" t="s">
        <v>206</v>
      </c>
      <c r="I3410" t="s">
        <v>21</v>
      </c>
      <c r="J3410" t="s">
        <v>22</v>
      </c>
      <c r="K3410">
        <v>43.6</v>
      </c>
      <c r="L3410">
        <v>157</v>
      </c>
      <c r="M3410" t="s">
        <v>270</v>
      </c>
      <c r="N3410">
        <v>399.17</v>
      </c>
      <c r="P3410" cm="1">
        <f t="array" ref="P3410">IF(Q3410&gt;0,INDEX(Q3410:Q25134,MATCH(TRUE,INDEX(Q3410:Q25134="",,),0)-1),"")</f>
        <v>8</v>
      </c>
      <c r="Q3410">
        <v>7</v>
      </c>
      <c r="R3410">
        <f t="shared" si="55"/>
        <v>0</v>
      </c>
    </row>
    <row r="3411" spans="1:18" x14ac:dyDescent="0.3">
      <c r="A3411" t="s">
        <v>266</v>
      </c>
      <c r="B3411" s="1">
        <v>38364</v>
      </c>
      <c r="C3411" t="s">
        <v>16</v>
      </c>
      <c r="D3411" t="s">
        <v>365</v>
      </c>
      <c r="E3411" t="s">
        <v>366</v>
      </c>
      <c r="G3411" t="s">
        <v>19</v>
      </c>
      <c r="H3411" t="s">
        <v>64</v>
      </c>
      <c r="I3411" t="s">
        <v>26</v>
      </c>
      <c r="J3411" t="s">
        <v>27</v>
      </c>
      <c r="K3411">
        <v>417.4</v>
      </c>
      <c r="L3411">
        <v>20.25</v>
      </c>
      <c r="M3411" t="s">
        <v>270</v>
      </c>
      <c r="N3411">
        <v>20.25</v>
      </c>
      <c r="P3411" cm="1">
        <f t="array" ref="P3411">IF(Q3411&gt;0,INDEX(Q3411:Q25135,MATCH(TRUE,INDEX(Q3411:Q25135="",,),0)-1),"")</f>
        <v>8</v>
      </c>
      <c r="Q3411">
        <v>7</v>
      </c>
      <c r="R3411">
        <f t="shared" si="55"/>
        <v>0</v>
      </c>
    </row>
    <row r="3412" spans="1:18" x14ac:dyDescent="0.3">
      <c r="A3412" t="s">
        <v>266</v>
      </c>
      <c r="B3412" s="1">
        <v>38364</v>
      </c>
      <c r="C3412" t="s">
        <v>16</v>
      </c>
      <c r="D3412" t="s">
        <v>365</v>
      </c>
      <c r="E3412" t="s">
        <v>366</v>
      </c>
      <c r="G3412" s="6" t="s">
        <v>29</v>
      </c>
      <c r="H3412" t="s">
        <v>99</v>
      </c>
      <c r="I3412" t="s">
        <v>21</v>
      </c>
      <c r="J3412" t="s">
        <v>22</v>
      </c>
      <c r="K3412">
        <v>9.8000000000000007</v>
      </c>
      <c r="L3412">
        <v>126</v>
      </c>
      <c r="M3412" t="s">
        <v>270</v>
      </c>
      <c r="N3412">
        <v>126</v>
      </c>
      <c r="P3412" cm="1">
        <f t="array" ref="P3412">IF(Q3412&gt;0,INDEX(Q3412:Q25136,MATCH(TRUE,INDEX(Q3412:Q25136="",,),0)-1),"")</f>
        <v>8</v>
      </c>
      <c r="Q3412">
        <v>7</v>
      </c>
      <c r="R3412">
        <f t="shared" si="55"/>
        <v>0</v>
      </c>
    </row>
    <row r="3413" spans="1:18" x14ac:dyDescent="0.3">
      <c r="A3413" t="s">
        <v>266</v>
      </c>
      <c r="B3413" s="1">
        <v>38364</v>
      </c>
      <c r="C3413" t="s">
        <v>16</v>
      </c>
      <c r="D3413" t="s">
        <v>365</v>
      </c>
      <c r="E3413" t="s">
        <v>366</v>
      </c>
      <c r="G3413" s="6" t="s">
        <v>29</v>
      </c>
      <c r="H3413" t="s">
        <v>64</v>
      </c>
      <c r="I3413" t="s">
        <v>21</v>
      </c>
      <c r="J3413" t="s">
        <v>22</v>
      </c>
      <c r="K3413">
        <v>4.7</v>
      </c>
      <c r="L3413">
        <v>163</v>
      </c>
      <c r="M3413" t="s">
        <v>270</v>
      </c>
      <c r="N3413">
        <v>163</v>
      </c>
      <c r="P3413" cm="1">
        <f t="array" ref="P3413">IF(Q3413&gt;0,INDEX(Q3413:Q25137,MATCH(TRUE,INDEX(Q3413:Q25137="",,),0)-1),"")</f>
        <v>8</v>
      </c>
      <c r="Q3413">
        <v>7</v>
      </c>
      <c r="R3413">
        <f t="shared" si="55"/>
        <v>0</v>
      </c>
    </row>
    <row r="3414" spans="1:18" x14ac:dyDescent="0.3">
      <c r="A3414" t="s">
        <v>266</v>
      </c>
      <c r="B3414" s="1">
        <v>38364</v>
      </c>
      <c r="C3414" t="s">
        <v>16</v>
      </c>
      <c r="D3414" t="s">
        <v>365</v>
      </c>
      <c r="E3414" t="s">
        <v>366</v>
      </c>
      <c r="G3414" s="6" t="s">
        <v>29</v>
      </c>
      <c r="H3414" t="s">
        <v>206</v>
      </c>
      <c r="I3414" t="s">
        <v>26</v>
      </c>
      <c r="J3414" t="s">
        <v>27</v>
      </c>
      <c r="K3414">
        <v>62.6</v>
      </c>
      <c r="L3414">
        <v>6.35</v>
      </c>
      <c r="M3414" t="s">
        <v>270</v>
      </c>
      <c r="N3414">
        <v>6.35</v>
      </c>
      <c r="P3414" cm="1">
        <f t="array" ref="P3414">IF(Q3414&gt;0,INDEX(Q3414:Q25138,MATCH(TRUE,INDEX(Q3414:Q25138="",,),0)-1),"")</f>
        <v>8</v>
      </c>
      <c r="Q3414">
        <v>7</v>
      </c>
      <c r="R3414">
        <f t="shared" si="55"/>
        <v>0</v>
      </c>
    </row>
    <row r="3415" spans="1:18" x14ac:dyDescent="0.3">
      <c r="A3415" t="s">
        <v>266</v>
      </c>
      <c r="B3415" s="1">
        <v>38364</v>
      </c>
      <c r="C3415" t="s">
        <v>16</v>
      </c>
      <c r="D3415" t="s">
        <v>365</v>
      </c>
      <c r="E3415" t="s">
        <v>366</v>
      </c>
      <c r="G3415" s="6" t="s">
        <v>29</v>
      </c>
      <c r="H3415" t="s">
        <v>99</v>
      </c>
      <c r="I3415" t="s">
        <v>26</v>
      </c>
      <c r="J3415" t="s">
        <v>27</v>
      </c>
      <c r="K3415">
        <v>54.7</v>
      </c>
      <c r="L3415">
        <v>22.65</v>
      </c>
      <c r="M3415" t="s">
        <v>270</v>
      </c>
      <c r="N3415">
        <v>22.65</v>
      </c>
      <c r="P3415" cm="1">
        <f t="array" ref="P3415">IF(Q3415&gt;0,INDEX(Q3415:Q25139,MATCH(TRUE,INDEX(Q3415:Q25139="",,),0)-1),"")</f>
        <v>8</v>
      </c>
      <c r="Q3415">
        <v>7</v>
      </c>
      <c r="R3415">
        <f t="shared" si="55"/>
        <v>0</v>
      </c>
    </row>
    <row r="3416" spans="1:18" x14ac:dyDescent="0.3">
      <c r="A3416" t="s">
        <v>266</v>
      </c>
      <c r="B3416" s="1">
        <v>38364</v>
      </c>
      <c r="C3416" t="s">
        <v>16</v>
      </c>
      <c r="D3416" t="s">
        <v>365</v>
      </c>
      <c r="E3416" t="s">
        <v>366</v>
      </c>
      <c r="G3416" t="s">
        <v>19</v>
      </c>
      <c r="H3416" t="s">
        <v>194</v>
      </c>
      <c r="I3416" t="s">
        <v>21</v>
      </c>
      <c r="J3416" t="s">
        <v>22</v>
      </c>
      <c r="K3416">
        <v>46.9</v>
      </c>
      <c r="L3416">
        <v>447</v>
      </c>
      <c r="M3416" t="s">
        <v>306</v>
      </c>
      <c r="N3416">
        <v>485</v>
      </c>
      <c r="P3416" cm="1">
        <f t="array" ref="P3416">IF(Q3416&gt;0,INDEX(Q3416:Q25140,MATCH(TRUE,INDEX(Q3416:Q25140="",,),0)-1),"")</f>
        <v>8</v>
      </c>
      <c r="Q3416">
        <v>8</v>
      </c>
      <c r="R3416">
        <f t="shared" si="55"/>
        <v>0</v>
      </c>
    </row>
    <row r="3417" spans="1:18" x14ac:dyDescent="0.3">
      <c r="A3417" t="s">
        <v>266</v>
      </c>
      <c r="B3417" s="1">
        <v>38364</v>
      </c>
      <c r="C3417" t="s">
        <v>16</v>
      </c>
      <c r="D3417" t="s">
        <v>365</v>
      </c>
      <c r="E3417" t="s">
        <v>366</v>
      </c>
      <c r="G3417" t="s">
        <v>19</v>
      </c>
      <c r="H3417" t="s">
        <v>206</v>
      </c>
      <c r="I3417" t="s">
        <v>21</v>
      </c>
      <c r="J3417" t="s">
        <v>22</v>
      </c>
      <c r="K3417">
        <v>43.6</v>
      </c>
      <c r="L3417">
        <v>157</v>
      </c>
      <c r="M3417" t="s">
        <v>306</v>
      </c>
      <c r="N3417">
        <v>168</v>
      </c>
      <c r="P3417" cm="1">
        <f t="array" ref="P3417">IF(Q3417&gt;0,INDEX(Q3417:Q25141,MATCH(TRUE,INDEX(Q3417:Q25141="",,),0)-1),"")</f>
        <v>8</v>
      </c>
      <c r="Q3417">
        <v>8</v>
      </c>
      <c r="R3417">
        <f t="shared" si="55"/>
        <v>0</v>
      </c>
    </row>
    <row r="3418" spans="1:18" x14ac:dyDescent="0.3">
      <c r="A3418" t="s">
        <v>266</v>
      </c>
      <c r="B3418" s="1">
        <v>38364</v>
      </c>
      <c r="C3418" t="s">
        <v>16</v>
      </c>
      <c r="D3418" t="s">
        <v>365</v>
      </c>
      <c r="E3418" t="s">
        <v>366</v>
      </c>
      <c r="G3418" t="s">
        <v>19</v>
      </c>
      <c r="H3418" t="s">
        <v>64</v>
      </c>
      <c r="I3418" t="s">
        <v>26</v>
      </c>
      <c r="J3418" t="s">
        <v>27</v>
      </c>
      <c r="K3418">
        <v>417.4</v>
      </c>
      <c r="L3418">
        <v>20.25</v>
      </c>
      <c r="M3418" t="s">
        <v>306</v>
      </c>
      <c r="N3418">
        <v>29.2</v>
      </c>
      <c r="P3418" cm="1">
        <f t="array" ref="P3418">IF(Q3418&gt;0,INDEX(Q3418:Q25142,MATCH(TRUE,INDEX(Q3418:Q25142="",,),0)-1),"")</f>
        <v>8</v>
      </c>
      <c r="Q3418">
        <v>8</v>
      </c>
      <c r="R3418">
        <f t="shared" si="55"/>
        <v>0</v>
      </c>
    </row>
    <row r="3419" spans="1:18" x14ac:dyDescent="0.3">
      <c r="A3419" t="s">
        <v>266</v>
      </c>
      <c r="B3419" s="1">
        <v>38364</v>
      </c>
      <c r="C3419" t="s">
        <v>16</v>
      </c>
      <c r="D3419" t="s">
        <v>365</v>
      </c>
      <c r="E3419" t="s">
        <v>366</v>
      </c>
      <c r="G3419" s="6" t="s">
        <v>29</v>
      </c>
      <c r="H3419" t="s">
        <v>99</v>
      </c>
      <c r="I3419" t="s">
        <v>21</v>
      </c>
      <c r="J3419" t="s">
        <v>22</v>
      </c>
      <c r="K3419">
        <v>9.8000000000000007</v>
      </c>
      <c r="L3419">
        <v>126</v>
      </c>
      <c r="M3419" t="s">
        <v>306</v>
      </c>
      <c r="N3419">
        <v>126</v>
      </c>
      <c r="P3419" cm="1">
        <f t="array" ref="P3419">IF(Q3419&gt;0,INDEX(Q3419:Q25143,MATCH(TRUE,INDEX(Q3419:Q25143="",,),0)-1),"")</f>
        <v>8</v>
      </c>
      <c r="Q3419">
        <v>8</v>
      </c>
      <c r="R3419">
        <f t="shared" si="55"/>
        <v>0</v>
      </c>
    </row>
    <row r="3420" spans="1:18" x14ac:dyDescent="0.3">
      <c r="A3420" t="s">
        <v>266</v>
      </c>
      <c r="B3420" s="1">
        <v>38364</v>
      </c>
      <c r="C3420" t="s">
        <v>16</v>
      </c>
      <c r="D3420" t="s">
        <v>365</v>
      </c>
      <c r="E3420" t="s">
        <v>366</v>
      </c>
      <c r="G3420" s="6" t="s">
        <v>29</v>
      </c>
      <c r="H3420" t="s">
        <v>64</v>
      </c>
      <c r="I3420" t="s">
        <v>21</v>
      </c>
      <c r="J3420" t="s">
        <v>22</v>
      </c>
      <c r="K3420">
        <v>4.7</v>
      </c>
      <c r="L3420">
        <v>163</v>
      </c>
      <c r="M3420" t="s">
        <v>306</v>
      </c>
      <c r="N3420">
        <v>163</v>
      </c>
      <c r="P3420" cm="1">
        <f t="array" ref="P3420">IF(Q3420&gt;0,INDEX(Q3420:Q25144,MATCH(TRUE,INDEX(Q3420:Q25144="",,),0)-1),"")</f>
        <v>8</v>
      </c>
      <c r="Q3420">
        <v>8</v>
      </c>
      <c r="R3420">
        <f t="shared" si="55"/>
        <v>0</v>
      </c>
    </row>
    <row r="3421" spans="1:18" x14ac:dyDescent="0.3">
      <c r="A3421" t="s">
        <v>266</v>
      </c>
      <c r="B3421" s="1">
        <v>38364</v>
      </c>
      <c r="C3421" t="s">
        <v>16</v>
      </c>
      <c r="D3421" t="s">
        <v>365</v>
      </c>
      <c r="E3421" t="s">
        <v>366</v>
      </c>
      <c r="G3421" s="6" t="s">
        <v>29</v>
      </c>
      <c r="H3421" t="s">
        <v>206</v>
      </c>
      <c r="I3421" t="s">
        <v>26</v>
      </c>
      <c r="J3421" t="s">
        <v>27</v>
      </c>
      <c r="K3421">
        <v>62.6</v>
      </c>
      <c r="L3421">
        <v>6.35</v>
      </c>
      <c r="M3421" t="s">
        <v>306</v>
      </c>
      <c r="N3421">
        <v>6.35</v>
      </c>
      <c r="P3421" cm="1">
        <f t="array" ref="P3421">IF(Q3421&gt;0,INDEX(Q3421:Q25145,MATCH(TRUE,INDEX(Q3421:Q25145="",,),0)-1),"")</f>
        <v>8</v>
      </c>
      <c r="Q3421">
        <v>8</v>
      </c>
      <c r="R3421">
        <f t="shared" si="55"/>
        <v>0</v>
      </c>
    </row>
    <row r="3422" spans="1:18" x14ac:dyDescent="0.3">
      <c r="A3422" t="s">
        <v>266</v>
      </c>
      <c r="B3422" s="1">
        <v>38364</v>
      </c>
      <c r="C3422" t="s">
        <v>16</v>
      </c>
      <c r="D3422" t="s">
        <v>365</v>
      </c>
      <c r="E3422" t="s">
        <v>366</v>
      </c>
      <c r="G3422" s="6" t="s">
        <v>29</v>
      </c>
      <c r="H3422" t="s">
        <v>99</v>
      </c>
      <c r="I3422" t="s">
        <v>26</v>
      </c>
      <c r="J3422" t="s">
        <v>27</v>
      </c>
      <c r="K3422">
        <v>54.7</v>
      </c>
      <c r="L3422">
        <v>22.65</v>
      </c>
      <c r="M3422" t="s">
        <v>306</v>
      </c>
      <c r="N3422">
        <v>22.65</v>
      </c>
      <c r="P3422" cm="1">
        <f t="array" ref="P3422">IF(Q3422&gt;0,INDEX(Q3422:Q25146,MATCH(TRUE,INDEX(Q3422:Q25146="",,),0)-1),"")</f>
        <v>8</v>
      </c>
      <c r="Q3422">
        <v>8</v>
      </c>
      <c r="R3422">
        <f t="shared" si="55"/>
        <v>0</v>
      </c>
    </row>
    <row r="3423" spans="1:18" x14ac:dyDescent="0.3">
      <c r="P3423" t="str" cm="1">
        <f t="array" ref="P3423">IF(Q3423&gt;0,INDEX(Q3423:Q25147,MATCH(TRUE,INDEX(Q3423:Q25147="",,),0)-1),"")</f>
        <v/>
      </c>
      <c r="R3423" t="str">
        <f t="shared" si="55"/>
        <v/>
      </c>
    </row>
    <row r="3424" spans="1:18" x14ac:dyDescent="0.3">
      <c r="A3424" t="s">
        <v>266</v>
      </c>
      <c r="B3424" s="1">
        <v>38357</v>
      </c>
      <c r="C3424" t="s">
        <v>16</v>
      </c>
      <c r="D3424" t="s">
        <v>367</v>
      </c>
      <c r="E3424" t="s">
        <v>368</v>
      </c>
      <c r="G3424" t="s">
        <v>19</v>
      </c>
      <c r="H3424" t="s">
        <v>194</v>
      </c>
      <c r="I3424" t="s">
        <v>21</v>
      </c>
      <c r="J3424" t="s">
        <v>22</v>
      </c>
      <c r="K3424">
        <v>10.1</v>
      </c>
      <c r="L3424">
        <v>432</v>
      </c>
      <c r="M3424" t="s">
        <v>272</v>
      </c>
      <c r="N3424">
        <v>1760</v>
      </c>
      <c r="O3424" t="s">
        <v>24</v>
      </c>
      <c r="P3424" cm="1">
        <f t="array" ref="P3424">IF(Q3424&gt;0,INDEX(Q3424:Q25148,MATCH(TRUE,INDEX(Q3424:Q25148="",,),0)-1),"")</f>
        <v>5</v>
      </c>
      <c r="Q3424">
        <v>1</v>
      </c>
      <c r="R3424">
        <f t="shared" si="55"/>
        <v>0</v>
      </c>
    </row>
    <row r="3425" spans="1:18" x14ac:dyDescent="0.3">
      <c r="A3425" t="s">
        <v>266</v>
      </c>
      <c r="B3425" s="1">
        <v>38357</v>
      </c>
      <c r="C3425" t="s">
        <v>16</v>
      </c>
      <c r="D3425" t="s">
        <v>367</v>
      </c>
      <c r="E3425" t="s">
        <v>368</v>
      </c>
      <c r="G3425" t="s">
        <v>19</v>
      </c>
      <c r="H3425" t="s">
        <v>206</v>
      </c>
      <c r="I3425" t="s">
        <v>21</v>
      </c>
      <c r="J3425" t="s">
        <v>22</v>
      </c>
      <c r="K3425">
        <v>7.9</v>
      </c>
      <c r="L3425">
        <v>160</v>
      </c>
      <c r="M3425" t="s">
        <v>272</v>
      </c>
      <c r="N3425">
        <v>160</v>
      </c>
      <c r="O3425" t="s">
        <v>24</v>
      </c>
      <c r="P3425" cm="1">
        <f t="array" ref="P3425">IF(Q3425&gt;0,INDEX(Q3425:Q25149,MATCH(TRUE,INDEX(Q3425:Q25149="",,),0)-1),"")</f>
        <v>5</v>
      </c>
      <c r="Q3425">
        <v>1</v>
      </c>
      <c r="R3425">
        <f t="shared" si="55"/>
        <v>0</v>
      </c>
    </row>
    <row r="3426" spans="1:18" x14ac:dyDescent="0.3">
      <c r="A3426" t="s">
        <v>266</v>
      </c>
      <c r="B3426" s="1">
        <v>38357</v>
      </c>
      <c r="C3426" t="s">
        <v>16</v>
      </c>
      <c r="D3426" t="s">
        <v>367</v>
      </c>
      <c r="E3426" t="s">
        <v>368</v>
      </c>
      <c r="G3426" t="s">
        <v>19</v>
      </c>
      <c r="H3426" t="s">
        <v>206</v>
      </c>
      <c r="I3426" t="s">
        <v>26</v>
      </c>
      <c r="J3426" t="s">
        <v>27</v>
      </c>
      <c r="K3426">
        <v>39</v>
      </c>
      <c r="L3426">
        <v>7.3</v>
      </c>
      <c r="M3426" t="s">
        <v>272</v>
      </c>
      <c r="N3426">
        <v>7.3</v>
      </c>
      <c r="O3426" t="s">
        <v>24</v>
      </c>
      <c r="P3426" cm="1">
        <f t="array" ref="P3426">IF(Q3426&gt;0,INDEX(Q3426:Q25150,MATCH(TRUE,INDEX(Q3426:Q25150="",,),0)-1),"")</f>
        <v>5</v>
      </c>
      <c r="Q3426">
        <v>1</v>
      </c>
      <c r="R3426">
        <f t="shared" si="55"/>
        <v>0</v>
      </c>
    </row>
    <row r="3427" spans="1:18" x14ac:dyDescent="0.3">
      <c r="A3427" t="s">
        <v>266</v>
      </c>
      <c r="B3427" s="1">
        <v>38357</v>
      </c>
      <c r="C3427" t="s">
        <v>16</v>
      </c>
      <c r="D3427" t="s">
        <v>367</v>
      </c>
      <c r="E3427" t="s">
        <v>368</v>
      </c>
      <c r="G3427" t="s">
        <v>19</v>
      </c>
      <c r="H3427" t="s">
        <v>64</v>
      </c>
      <c r="I3427" t="s">
        <v>26</v>
      </c>
      <c r="J3427" t="s">
        <v>27</v>
      </c>
      <c r="K3427">
        <v>398</v>
      </c>
      <c r="L3427">
        <v>24.6</v>
      </c>
      <c r="M3427" t="s">
        <v>272</v>
      </c>
      <c r="N3427">
        <v>25.6</v>
      </c>
      <c r="O3427" t="s">
        <v>24</v>
      </c>
      <c r="P3427" cm="1">
        <f t="array" ref="P3427">IF(Q3427&gt;0,INDEX(Q3427:Q25151,MATCH(TRUE,INDEX(Q3427:Q25151="",,),0)-1),"")</f>
        <v>5</v>
      </c>
      <c r="Q3427">
        <v>1</v>
      </c>
      <c r="R3427">
        <f t="shared" si="55"/>
        <v>0</v>
      </c>
    </row>
    <row r="3428" spans="1:18" x14ac:dyDescent="0.3">
      <c r="A3428" t="s">
        <v>266</v>
      </c>
      <c r="B3428" s="1">
        <v>38357</v>
      </c>
      <c r="C3428" t="s">
        <v>16</v>
      </c>
      <c r="D3428" t="s">
        <v>367</v>
      </c>
      <c r="E3428" t="s">
        <v>368</v>
      </c>
      <c r="G3428" s="6" t="s">
        <v>29</v>
      </c>
      <c r="H3428" t="s">
        <v>30</v>
      </c>
      <c r="I3428" t="s">
        <v>21</v>
      </c>
      <c r="J3428" t="s">
        <v>22</v>
      </c>
      <c r="K3428">
        <v>2.9</v>
      </c>
      <c r="L3428">
        <v>217</v>
      </c>
      <c r="M3428" t="s">
        <v>272</v>
      </c>
      <c r="N3428">
        <v>217</v>
      </c>
      <c r="O3428" t="s">
        <v>24</v>
      </c>
      <c r="P3428" cm="1">
        <f t="array" ref="P3428">IF(Q3428&gt;0,INDEX(Q3428:Q25152,MATCH(TRUE,INDEX(Q3428:Q25152="",,),0)-1),"")</f>
        <v>5</v>
      </c>
      <c r="Q3428">
        <v>1</v>
      </c>
      <c r="R3428">
        <f t="shared" si="55"/>
        <v>0</v>
      </c>
    </row>
    <row r="3429" spans="1:18" x14ac:dyDescent="0.3">
      <c r="A3429" t="s">
        <v>266</v>
      </c>
      <c r="B3429" s="1">
        <v>38357</v>
      </c>
      <c r="C3429" t="s">
        <v>16</v>
      </c>
      <c r="D3429" t="s">
        <v>367</v>
      </c>
      <c r="E3429" t="s">
        <v>368</v>
      </c>
      <c r="G3429" s="6" t="s">
        <v>29</v>
      </c>
      <c r="H3429" t="s">
        <v>214</v>
      </c>
      <c r="I3429" t="s">
        <v>21</v>
      </c>
      <c r="J3429" t="s">
        <v>22</v>
      </c>
      <c r="K3429">
        <v>1.5</v>
      </c>
      <c r="L3429">
        <v>110</v>
      </c>
      <c r="M3429" t="s">
        <v>272</v>
      </c>
      <c r="N3429">
        <v>110</v>
      </c>
      <c r="O3429" t="s">
        <v>24</v>
      </c>
      <c r="P3429" cm="1">
        <f t="array" ref="P3429">IF(Q3429&gt;0,INDEX(Q3429:Q25153,MATCH(TRUE,INDEX(Q3429:Q25153="",,),0)-1),"")</f>
        <v>5</v>
      </c>
      <c r="Q3429">
        <v>1</v>
      </c>
      <c r="R3429">
        <f t="shared" si="55"/>
        <v>0</v>
      </c>
    </row>
    <row r="3430" spans="1:18" x14ac:dyDescent="0.3">
      <c r="A3430" t="s">
        <v>266</v>
      </c>
      <c r="B3430" s="1">
        <v>38357</v>
      </c>
      <c r="C3430" t="s">
        <v>16</v>
      </c>
      <c r="D3430" t="s">
        <v>367</v>
      </c>
      <c r="E3430" t="s">
        <v>368</v>
      </c>
      <c r="G3430" s="6" t="s">
        <v>29</v>
      </c>
      <c r="H3430" t="s">
        <v>99</v>
      </c>
      <c r="I3430" t="s">
        <v>21</v>
      </c>
      <c r="J3430" t="s">
        <v>22</v>
      </c>
      <c r="K3430">
        <v>4.0999999999999996</v>
      </c>
      <c r="L3430">
        <v>130</v>
      </c>
      <c r="M3430" t="s">
        <v>272</v>
      </c>
      <c r="N3430">
        <v>130</v>
      </c>
      <c r="O3430" t="s">
        <v>24</v>
      </c>
      <c r="P3430" cm="1">
        <f t="array" ref="P3430">IF(Q3430&gt;0,INDEX(Q3430:Q25154,MATCH(TRUE,INDEX(Q3430:Q25154="",,),0)-1),"")</f>
        <v>5</v>
      </c>
      <c r="Q3430">
        <v>1</v>
      </c>
      <c r="R3430">
        <f t="shared" si="55"/>
        <v>0</v>
      </c>
    </row>
    <row r="3431" spans="1:18" x14ac:dyDescent="0.3">
      <c r="A3431" t="s">
        <v>266</v>
      </c>
      <c r="B3431" s="1">
        <v>38357</v>
      </c>
      <c r="C3431" t="s">
        <v>16</v>
      </c>
      <c r="D3431" t="s">
        <v>367</v>
      </c>
      <c r="E3431" t="s">
        <v>368</v>
      </c>
      <c r="G3431" s="6" t="s">
        <v>29</v>
      </c>
      <c r="H3431" t="s">
        <v>64</v>
      </c>
      <c r="I3431" t="s">
        <v>21</v>
      </c>
      <c r="J3431" t="s">
        <v>22</v>
      </c>
      <c r="K3431">
        <v>0.8</v>
      </c>
      <c r="L3431">
        <v>158</v>
      </c>
      <c r="M3431" t="s">
        <v>272</v>
      </c>
      <c r="N3431">
        <v>158</v>
      </c>
      <c r="O3431" t="s">
        <v>24</v>
      </c>
      <c r="P3431" cm="1">
        <f t="array" ref="P3431">IF(Q3431&gt;0,INDEX(Q3431:Q25155,MATCH(TRUE,INDEX(Q3431:Q25155="",,),0)-1),"")</f>
        <v>5</v>
      </c>
      <c r="Q3431">
        <v>1</v>
      </c>
      <c r="R3431">
        <f t="shared" si="55"/>
        <v>0</v>
      </c>
    </row>
    <row r="3432" spans="1:18" x14ac:dyDescent="0.3">
      <c r="A3432" t="s">
        <v>266</v>
      </c>
      <c r="B3432" s="1">
        <v>38357</v>
      </c>
      <c r="C3432" t="s">
        <v>16</v>
      </c>
      <c r="D3432" t="s">
        <v>367</v>
      </c>
      <c r="E3432" t="s">
        <v>368</v>
      </c>
      <c r="G3432" s="6" t="s">
        <v>29</v>
      </c>
      <c r="H3432" t="s">
        <v>99</v>
      </c>
      <c r="I3432" t="s">
        <v>26</v>
      </c>
      <c r="J3432" t="s">
        <v>27</v>
      </c>
      <c r="K3432">
        <v>41</v>
      </c>
      <c r="L3432">
        <v>20.3</v>
      </c>
      <c r="M3432" t="s">
        <v>272</v>
      </c>
      <c r="N3432">
        <v>20.3</v>
      </c>
      <c r="O3432" t="s">
        <v>24</v>
      </c>
      <c r="P3432" cm="1">
        <f t="array" ref="P3432">IF(Q3432&gt;0,INDEX(Q3432:Q25156,MATCH(TRUE,INDEX(Q3432:Q25156="",,),0)-1),"")</f>
        <v>5</v>
      </c>
      <c r="Q3432">
        <v>1</v>
      </c>
      <c r="R3432">
        <f t="shared" si="55"/>
        <v>0</v>
      </c>
    </row>
    <row r="3433" spans="1:18" x14ac:dyDescent="0.3">
      <c r="A3433" t="s">
        <v>266</v>
      </c>
      <c r="B3433" s="1">
        <v>38357</v>
      </c>
      <c r="C3433" t="s">
        <v>16</v>
      </c>
      <c r="D3433" t="s">
        <v>367</v>
      </c>
      <c r="E3433" t="s">
        <v>368</v>
      </c>
      <c r="G3433" s="6" t="s">
        <v>29</v>
      </c>
      <c r="H3433" t="s">
        <v>53</v>
      </c>
      <c r="I3433" t="s">
        <v>26</v>
      </c>
      <c r="J3433" t="s">
        <v>27</v>
      </c>
      <c r="K3433">
        <v>31</v>
      </c>
      <c r="L3433">
        <v>29.2</v>
      </c>
      <c r="M3433" t="s">
        <v>272</v>
      </c>
      <c r="N3433">
        <v>29.2</v>
      </c>
      <c r="O3433" t="s">
        <v>24</v>
      </c>
      <c r="P3433" cm="1">
        <f t="array" ref="P3433">IF(Q3433&gt;0,INDEX(Q3433:Q25157,MATCH(TRUE,INDEX(Q3433:Q25157="",,),0)-1),"")</f>
        <v>5</v>
      </c>
      <c r="Q3433">
        <v>1</v>
      </c>
      <c r="R3433">
        <f t="shared" si="55"/>
        <v>0</v>
      </c>
    </row>
    <row r="3434" spans="1:18" x14ac:dyDescent="0.3">
      <c r="A3434" t="s">
        <v>266</v>
      </c>
      <c r="B3434" s="1">
        <v>38357</v>
      </c>
      <c r="C3434" t="s">
        <v>16</v>
      </c>
      <c r="D3434" t="s">
        <v>367</v>
      </c>
      <c r="E3434" t="s">
        <v>368</v>
      </c>
      <c r="G3434" s="6" t="s">
        <v>29</v>
      </c>
      <c r="H3434" t="s">
        <v>25</v>
      </c>
      <c r="I3434" t="s">
        <v>26</v>
      </c>
      <c r="J3434" t="s">
        <v>27</v>
      </c>
      <c r="K3434">
        <v>22</v>
      </c>
      <c r="L3434">
        <v>47.9</v>
      </c>
      <c r="M3434" t="s">
        <v>272</v>
      </c>
      <c r="N3434">
        <v>47.9</v>
      </c>
      <c r="O3434" t="s">
        <v>24</v>
      </c>
      <c r="P3434" cm="1">
        <f t="array" ref="P3434">IF(Q3434&gt;0,INDEX(Q3434:Q25158,MATCH(TRUE,INDEX(Q3434:Q25158="",,),0)-1),"")</f>
        <v>5</v>
      </c>
      <c r="Q3434">
        <v>1</v>
      </c>
      <c r="R3434">
        <f t="shared" si="55"/>
        <v>0</v>
      </c>
    </row>
    <row r="3435" spans="1:18" x14ac:dyDescent="0.3">
      <c r="A3435" t="s">
        <v>266</v>
      </c>
      <c r="B3435" s="1">
        <v>38357</v>
      </c>
      <c r="C3435" t="s">
        <v>16</v>
      </c>
      <c r="D3435" t="s">
        <v>367</v>
      </c>
      <c r="E3435" t="s">
        <v>368</v>
      </c>
      <c r="G3435" t="s">
        <v>19</v>
      </c>
      <c r="H3435" t="s">
        <v>194</v>
      </c>
      <c r="I3435" t="s">
        <v>21</v>
      </c>
      <c r="J3435" t="s">
        <v>22</v>
      </c>
      <c r="K3435">
        <v>10.1</v>
      </c>
      <c r="L3435">
        <v>432</v>
      </c>
      <c r="M3435" t="s">
        <v>286</v>
      </c>
      <c r="N3435">
        <v>1000</v>
      </c>
      <c r="P3435" cm="1">
        <f t="array" ref="P3435">IF(Q3435&gt;0,INDEX(Q3435:Q25159,MATCH(TRUE,INDEX(Q3435:Q25159="",,),0)-1),"")</f>
        <v>5</v>
      </c>
      <c r="Q3435">
        <v>2</v>
      </c>
      <c r="R3435">
        <f t="shared" si="55"/>
        <v>0</v>
      </c>
    </row>
    <row r="3436" spans="1:18" x14ac:dyDescent="0.3">
      <c r="A3436" t="s">
        <v>266</v>
      </c>
      <c r="B3436" s="1">
        <v>38357</v>
      </c>
      <c r="C3436" t="s">
        <v>16</v>
      </c>
      <c r="D3436" t="s">
        <v>367</v>
      </c>
      <c r="E3436" t="s">
        <v>368</v>
      </c>
      <c r="G3436" t="s">
        <v>19</v>
      </c>
      <c r="H3436" t="s">
        <v>206</v>
      </c>
      <c r="I3436" t="s">
        <v>21</v>
      </c>
      <c r="J3436" t="s">
        <v>22</v>
      </c>
      <c r="K3436">
        <v>7.9</v>
      </c>
      <c r="L3436">
        <v>160</v>
      </c>
      <c r="M3436" t="s">
        <v>286</v>
      </c>
      <c r="N3436">
        <v>245</v>
      </c>
      <c r="P3436" cm="1">
        <f t="array" ref="P3436">IF(Q3436&gt;0,INDEX(Q3436:Q25160,MATCH(TRUE,INDEX(Q3436:Q25160="",,),0)-1),"")</f>
        <v>5</v>
      </c>
      <c r="Q3436">
        <v>2</v>
      </c>
      <c r="R3436">
        <f t="shared" si="55"/>
        <v>0</v>
      </c>
    </row>
    <row r="3437" spans="1:18" x14ac:dyDescent="0.3">
      <c r="A3437" t="s">
        <v>266</v>
      </c>
      <c r="B3437" s="1">
        <v>38357</v>
      </c>
      <c r="C3437" t="s">
        <v>16</v>
      </c>
      <c r="D3437" t="s">
        <v>367</v>
      </c>
      <c r="E3437" t="s">
        <v>368</v>
      </c>
      <c r="G3437" t="s">
        <v>19</v>
      </c>
      <c r="H3437" t="s">
        <v>206</v>
      </c>
      <c r="I3437" t="s">
        <v>26</v>
      </c>
      <c r="J3437" t="s">
        <v>27</v>
      </c>
      <c r="K3437">
        <v>39</v>
      </c>
      <c r="L3437">
        <v>7.3</v>
      </c>
      <c r="M3437" t="s">
        <v>286</v>
      </c>
      <c r="N3437">
        <v>110</v>
      </c>
      <c r="P3437" cm="1">
        <f t="array" ref="P3437">IF(Q3437&gt;0,INDEX(Q3437:Q25161,MATCH(TRUE,INDEX(Q3437:Q25161="",,),0)-1),"")</f>
        <v>5</v>
      </c>
      <c r="Q3437">
        <v>2</v>
      </c>
      <c r="R3437">
        <f t="shared" si="55"/>
        <v>0</v>
      </c>
    </row>
    <row r="3438" spans="1:18" x14ac:dyDescent="0.3">
      <c r="A3438" t="s">
        <v>266</v>
      </c>
      <c r="B3438" s="1">
        <v>38357</v>
      </c>
      <c r="C3438" t="s">
        <v>16</v>
      </c>
      <c r="D3438" t="s">
        <v>367</v>
      </c>
      <c r="E3438" t="s">
        <v>368</v>
      </c>
      <c r="G3438" t="s">
        <v>19</v>
      </c>
      <c r="H3438" t="s">
        <v>64</v>
      </c>
      <c r="I3438" t="s">
        <v>26</v>
      </c>
      <c r="J3438" t="s">
        <v>27</v>
      </c>
      <c r="K3438">
        <v>398</v>
      </c>
      <c r="L3438">
        <v>24.6</v>
      </c>
      <c r="M3438" t="s">
        <v>286</v>
      </c>
      <c r="N3438">
        <v>26</v>
      </c>
      <c r="P3438" cm="1">
        <f t="array" ref="P3438">IF(Q3438&gt;0,INDEX(Q3438:Q25162,MATCH(TRUE,INDEX(Q3438:Q25162="",,),0)-1),"")</f>
        <v>5</v>
      </c>
      <c r="Q3438">
        <v>2</v>
      </c>
      <c r="R3438">
        <f t="shared" si="55"/>
        <v>0</v>
      </c>
    </row>
    <row r="3439" spans="1:18" x14ac:dyDescent="0.3">
      <c r="A3439" t="s">
        <v>266</v>
      </c>
      <c r="B3439" s="1">
        <v>38357</v>
      </c>
      <c r="C3439" t="s">
        <v>16</v>
      </c>
      <c r="D3439" t="s">
        <v>367</v>
      </c>
      <c r="E3439" t="s">
        <v>368</v>
      </c>
      <c r="G3439" s="6" t="s">
        <v>29</v>
      </c>
      <c r="H3439" t="s">
        <v>30</v>
      </c>
      <c r="I3439" t="s">
        <v>21</v>
      </c>
      <c r="J3439" t="s">
        <v>22</v>
      </c>
      <c r="K3439">
        <v>2.9</v>
      </c>
      <c r="L3439">
        <v>217</v>
      </c>
      <c r="M3439" t="s">
        <v>286</v>
      </c>
      <c r="N3439">
        <v>217</v>
      </c>
      <c r="P3439" cm="1">
        <f t="array" ref="P3439">IF(Q3439&gt;0,INDEX(Q3439:Q25163,MATCH(TRUE,INDEX(Q3439:Q25163="",,),0)-1),"")</f>
        <v>5</v>
      </c>
      <c r="Q3439">
        <v>2</v>
      </c>
      <c r="R3439">
        <f t="shared" si="55"/>
        <v>0</v>
      </c>
    </row>
    <row r="3440" spans="1:18" x14ac:dyDescent="0.3">
      <c r="A3440" t="s">
        <v>266</v>
      </c>
      <c r="B3440" s="1">
        <v>38357</v>
      </c>
      <c r="C3440" t="s">
        <v>16</v>
      </c>
      <c r="D3440" t="s">
        <v>367</v>
      </c>
      <c r="E3440" t="s">
        <v>368</v>
      </c>
      <c r="G3440" s="6" t="s">
        <v>29</v>
      </c>
      <c r="H3440" t="s">
        <v>214</v>
      </c>
      <c r="I3440" t="s">
        <v>21</v>
      </c>
      <c r="J3440" t="s">
        <v>22</v>
      </c>
      <c r="K3440">
        <v>1.5</v>
      </c>
      <c r="L3440">
        <v>110</v>
      </c>
      <c r="M3440" t="s">
        <v>286</v>
      </c>
      <c r="N3440">
        <v>110</v>
      </c>
      <c r="P3440" cm="1">
        <f t="array" ref="P3440">IF(Q3440&gt;0,INDEX(Q3440:Q25164,MATCH(TRUE,INDEX(Q3440:Q25164="",,),0)-1),"")</f>
        <v>5</v>
      </c>
      <c r="Q3440">
        <v>2</v>
      </c>
      <c r="R3440">
        <f t="shared" si="55"/>
        <v>0</v>
      </c>
    </row>
    <row r="3441" spans="1:18" x14ac:dyDescent="0.3">
      <c r="A3441" t="s">
        <v>266</v>
      </c>
      <c r="B3441" s="1">
        <v>38357</v>
      </c>
      <c r="C3441" t="s">
        <v>16</v>
      </c>
      <c r="D3441" t="s">
        <v>367</v>
      </c>
      <c r="E3441" t="s">
        <v>368</v>
      </c>
      <c r="G3441" s="6" t="s">
        <v>29</v>
      </c>
      <c r="H3441" t="s">
        <v>99</v>
      </c>
      <c r="I3441" t="s">
        <v>21</v>
      </c>
      <c r="J3441" t="s">
        <v>22</v>
      </c>
      <c r="K3441">
        <v>4.0999999999999996</v>
      </c>
      <c r="L3441">
        <v>130</v>
      </c>
      <c r="M3441" t="s">
        <v>286</v>
      </c>
      <c r="N3441">
        <v>130</v>
      </c>
      <c r="P3441" cm="1">
        <f t="array" ref="P3441">IF(Q3441&gt;0,INDEX(Q3441:Q25165,MATCH(TRUE,INDEX(Q3441:Q25165="",,),0)-1),"")</f>
        <v>5</v>
      </c>
      <c r="Q3441">
        <v>2</v>
      </c>
      <c r="R3441">
        <f t="shared" si="55"/>
        <v>0</v>
      </c>
    </row>
    <row r="3442" spans="1:18" x14ac:dyDescent="0.3">
      <c r="A3442" t="s">
        <v>266</v>
      </c>
      <c r="B3442" s="1">
        <v>38357</v>
      </c>
      <c r="C3442" t="s">
        <v>16</v>
      </c>
      <c r="D3442" t="s">
        <v>367</v>
      </c>
      <c r="E3442" t="s">
        <v>368</v>
      </c>
      <c r="G3442" s="6" t="s">
        <v>29</v>
      </c>
      <c r="H3442" t="s">
        <v>64</v>
      </c>
      <c r="I3442" t="s">
        <v>21</v>
      </c>
      <c r="J3442" t="s">
        <v>22</v>
      </c>
      <c r="K3442">
        <v>0.8</v>
      </c>
      <c r="L3442">
        <v>158</v>
      </c>
      <c r="M3442" t="s">
        <v>286</v>
      </c>
      <c r="N3442">
        <v>158</v>
      </c>
      <c r="P3442" cm="1">
        <f t="array" ref="P3442">IF(Q3442&gt;0,INDEX(Q3442:Q25166,MATCH(TRUE,INDEX(Q3442:Q25166="",,),0)-1),"")</f>
        <v>5</v>
      </c>
      <c r="Q3442">
        <v>2</v>
      </c>
      <c r="R3442">
        <f t="shared" si="55"/>
        <v>0</v>
      </c>
    </row>
    <row r="3443" spans="1:18" x14ac:dyDescent="0.3">
      <c r="A3443" t="s">
        <v>266</v>
      </c>
      <c r="B3443" s="1">
        <v>38357</v>
      </c>
      <c r="C3443" t="s">
        <v>16</v>
      </c>
      <c r="D3443" t="s">
        <v>367</v>
      </c>
      <c r="E3443" t="s">
        <v>368</v>
      </c>
      <c r="G3443" s="6" t="s">
        <v>29</v>
      </c>
      <c r="H3443" t="s">
        <v>99</v>
      </c>
      <c r="I3443" t="s">
        <v>26</v>
      </c>
      <c r="J3443" t="s">
        <v>27</v>
      </c>
      <c r="K3443">
        <v>41</v>
      </c>
      <c r="L3443">
        <v>20.3</v>
      </c>
      <c r="M3443" t="s">
        <v>286</v>
      </c>
      <c r="N3443">
        <v>20.3</v>
      </c>
      <c r="P3443" cm="1">
        <f t="array" ref="P3443">IF(Q3443&gt;0,INDEX(Q3443:Q25167,MATCH(TRUE,INDEX(Q3443:Q25167="",,),0)-1),"")</f>
        <v>5</v>
      </c>
      <c r="Q3443">
        <v>2</v>
      </c>
      <c r="R3443">
        <f t="shared" si="55"/>
        <v>0</v>
      </c>
    </row>
    <row r="3444" spans="1:18" x14ac:dyDescent="0.3">
      <c r="A3444" t="s">
        <v>266</v>
      </c>
      <c r="B3444" s="1">
        <v>38357</v>
      </c>
      <c r="C3444" t="s">
        <v>16</v>
      </c>
      <c r="D3444" t="s">
        <v>367</v>
      </c>
      <c r="E3444" t="s">
        <v>368</v>
      </c>
      <c r="G3444" s="6" t="s">
        <v>29</v>
      </c>
      <c r="H3444" t="s">
        <v>53</v>
      </c>
      <c r="I3444" t="s">
        <v>26</v>
      </c>
      <c r="J3444" t="s">
        <v>27</v>
      </c>
      <c r="K3444">
        <v>31</v>
      </c>
      <c r="L3444">
        <v>29.2</v>
      </c>
      <c r="M3444" t="s">
        <v>286</v>
      </c>
      <c r="N3444">
        <v>29.2</v>
      </c>
      <c r="P3444" cm="1">
        <f t="array" ref="P3444">IF(Q3444&gt;0,INDEX(Q3444:Q25168,MATCH(TRUE,INDEX(Q3444:Q25168="",,),0)-1),"")</f>
        <v>5</v>
      </c>
      <c r="Q3444">
        <v>2</v>
      </c>
      <c r="R3444">
        <f t="shared" ref="R3444:R3507" si="56">IF(P3444="","",0)</f>
        <v>0</v>
      </c>
    </row>
    <row r="3445" spans="1:18" x14ac:dyDescent="0.3">
      <c r="A3445" t="s">
        <v>266</v>
      </c>
      <c r="B3445" s="1">
        <v>38357</v>
      </c>
      <c r="C3445" t="s">
        <v>16</v>
      </c>
      <c r="D3445" t="s">
        <v>367</v>
      </c>
      <c r="E3445" t="s">
        <v>368</v>
      </c>
      <c r="G3445" s="6" t="s">
        <v>29</v>
      </c>
      <c r="H3445" t="s">
        <v>25</v>
      </c>
      <c r="I3445" t="s">
        <v>26</v>
      </c>
      <c r="J3445" t="s">
        <v>27</v>
      </c>
      <c r="K3445">
        <v>22</v>
      </c>
      <c r="L3445">
        <v>47.9</v>
      </c>
      <c r="M3445" t="s">
        <v>286</v>
      </c>
      <c r="N3445">
        <v>47.9</v>
      </c>
      <c r="P3445" cm="1">
        <f t="array" ref="P3445">IF(Q3445&gt;0,INDEX(Q3445:Q25169,MATCH(TRUE,INDEX(Q3445:Q25169="",,),0)-1),"")</f>
        <v>5</v>
      </c>
      <c r="Q3445">
        <v>2</v>
      </c>
      <c r="R3445">
        <f t="shared" si="56"/>
        <v>0</v>
      </c>
    </row>
    <row r="3446" spans="1:18" x14ac:dyDescent="0.3">
      <c r="A3446" t="s">
        <v>266</v>
      </c>
      <c r="B3446" s="1">
        <v>38357</v>
      </c>
      <c r="C3446" t="s">
        <v>16</v>
      </c>
      <c r="D3446" t="s">
        <v>367</v>
      </c>
      <c r="E3446" t="s">
        <v>368</v>
      </c>
      <c r="G3446" t="s">
        <v>19</v>
      </c>
      <c r="H3446" t="s">
        <v>194</v>
      </c>
      <c r="I3446" t="s">
        <v>21</v>
      </c>
      <c r="J3446" t="s">
        <v>22</v>
      </c>
      <c r="K3446">
        <v>10.1</v>
      </c>
      <c r="L3446">
        <v>432</v>
      </c>
      <c r="M3446" t="s">
        <v>220</v>
      </c>
      <c r="N3446">
        <v>485</v>
      </c>
      <c r="P3446" cm="1">
        <f t="array" ref="P3446">IF(Q3446&gt;0,INDEX(Q3446:Q25170,MATCH(TRUE,INDEX(Q3446:Q25170="",,),0)-1),"")</f>
        <v>5</v>
      </c>
      <c r="Q3446">
        <v>3</v>
      </c>
      <c r="R3446">
        <f t="shared" si="56"/>
        <v>0</v>
      </c>
    </row>
    <row r="3447" spans="1:18" x14ac:dyDescent="0.3">
      <c r="A3447" t="s">
        <v>266</v>
      </c>
      <c r="B3447" s="1">
        <v>38357</v>
      </c>
      <c r="C3447" t="s">
        <v>16</v>
      </c>
      <c r="D3447" t="s">
        <v>367</v>
      </c>
      <c r="E3447" t="s">
        <v>368</v>
      </c>
      <c r="G3447" t="s">
        <v>19</v>
      </c>
      <c r="H3447" t="s">
        <v>206</v>
      </c>
      <c r="I3447" t="s">
        <v>21</v>
      </c>
      <c r="J3447" t="s">
        <v>22</v>
      </c>
      <c r="K3447">
        <v>7.9</v>
      </c>
      <c r="L3447">
        <v>160</v>
      </c>
      <c r="M3447" t="s">
        <v>220</v>
      </c>
      <c r="N3447">
        <v>200</v>
      </c>
      <c r="P3447" cm="1">
        <f t="array" ref="P3447">IF(Q3447&gt;0,INDEX(Q3447:Q25171,MATCH(TRUE,INDEX(Q3447:Q25171="",,),0)-1),"")</f>
        <v>5</v>
      </c>
      <c r="Q3447">
        <v>3</v>
      </c>
      <c r="R3447">
        <f t="shared" si="56"/>
        <v>0</v>
      </c>
    </row>
    <row r="3448" spans="1:18" x14ac:dyDescent="0.3">
      <c r="A3448" t="s">
        <v>266</v>
      </c>
      <c r="B3448" s="1">
        <v>38357</v>
      </c>
      <c r="C3448" t="s">
        <v>16</v>
      </c>
      <c r="D3448" t="s">
        <v>367</v>
      </c>
      <c r="E3448" t="s">
        <v>368</v>
      </c>
      <c r="G3448" t="s">
        <v>19</v>
      </c>
      <c r="H3448" t="s">
        <v>206</v>
      </c>
      <c r="I3448" t="s">
        <v>26</v>
      </c>
      <c r="J3448" t="s">
        <v>27</v>
      </c>
      <c r="K3448">
        <v>39</v>
      </c>
      <c r="L3448">
        <v>7.3</v>
      </c>
      <c r="M3448" t="s">
        <v>220</v>
      </c>
      <c r="N3448">
        <v>10</v>
      </c>
      <c r="P3448" cm="1">
        <f t="array" ref="P3448">IF(Q3448&gt;0,INDEX(Q3448:Q25172,MATCH(TRUE,INDEX(Q3448:Q25172="",,),0)-1),"")</f>
        <v>5</v>
      </c>
      <c r="Q3448">
        <v>3</v>
      </c>
      <c r="R3448">
        <f t="shared" si="56"/>
        <v>0</v>
      </c>
    </row>
    <row r="3449" spans="1:18" x14ac:dyDescent="0.3">
      <c r="A3449" t="s">
        <v>266</v>
      </c>
      <c r="B3449" s="1">
        <v>38357</v>
      </c>
      <c r="C3449" t="s">
        <v>16</v>
      </c>
      <c r="D3449" t="s">
        <v>367</v>
      </c>
      <c r="E3449" t="s">
        <v>368</v>
      </c>
      <c r="G3449" t="s">
        <v>19</v>
      </c>
      <c r="H3449" t="s">
        <v>64</v>
      </c>
      <c r="I3449" t="s">
        <v>26</v>
      </c>
      <c r="J3449" t="s">
        <v>27</v>
      </c>
      <c r="K3449">
        <v>398</v>
      </c>
      <c r="L3449">
        <v>24.6</v>
      </c>
      <c r="M3449" t="s">
        <v>220</v>
      </c>
      <c r="N3449">
        <v>33.5</v>
      </c>
      <c r="P3449" cm="1">
        <f t="array" ref="P3449">IF(Q3449&gt;0,INDEX(Q3449:Q25173,MATCH(TRUE,INDEX(Q3449:Q25173="",,),0)-1),"")</f>
        <v>5</v>
      </c>
      <c r="Q3449">
        <v>3</v>
      </c>
      <c r="R3449">
        <f t="shared" si="56"/>
        <v>0</v>
      </c>
    </row>
    <row r="3450" spans="1:18" x14ac:dyDescent="0.3">
      <c r="A3450" t="s">
        <v>266</v>
      </c>
      <c r="B3450" s="1">
        <v>38357</v>
      </c>
      <c r="C3450" t="s">
        <v>16</v>
      </c>
      <c r="D3450" t="s">
        <v>367</v>
      </c>
      <c r="E3450" t="s">
        <v>368</v>
      </c>
      <c r="G3450" s="6" t="s">
        <v>29</v>
      </c>
      <c r="H3450" t="s">
        <v>30</v>
      </c>
      <c r="I3450" t="s">
        <v>21</v>
      </c>
      <c r="J3450" t="s">
        <v>22</v>
      </c>
      <c r="K3450">
        <v>2.9</v>
      </c>
      <c r="L3450">
        <v>217</v>
      </c>
      <c r="M3450" t="s">
        <v>220</v>
      </c>
      <c r="N3450">
        <v>217</v>
      </c>
      <c r="P3450" cm="1">
        <f t="array" ref="P3450">IF(Q3450&gt;0,INDEX(Q3450:Q25174,MATCH(TRUE,INDEX(Q3450:Q25174="",,),0)-1),"")</f>
        <v>5</v>
      </c>
      <c r="Q3450">
        <v>3</v>
      </c>
      <c r="R3450">
        <f t="shared" si="56"/>
        <v>0</v>
      </c>
    </row>
    <row r="3451" spans="1:18" x14ac:dyDescent="0.3">
      <c r="A3451" t="s">
        <v>266</v>
      </c>
      <c r="B3451" s="1">
        <v>38357</v>
      </c>
      <c r="C3451" t="s">
        <v>16</v>
      </c>
      <c r="D3451" t="s">
        <v>367</v>
      </c>
      <c r="E3451" t="s">
        <v>368</v>
      </c>
      <c r="G3451" s="6" t="s">
        <v>29</v>
      </c>
      <c r="H3451" t="s">
        <v>214</v>
      </c>
      <c r="I3451" t="s">
        <v>21</v>
      </c>
      <c r="J3451" t="s">
        <v>22</v>
      </c>
      <c r="K3451">
        <v>1.5</v>
      </c>
      <c r="L3451">
        <v>110</v>
      </c>
      <c r="M3451" t="s">
        <v>220</v>
      </c>
      <c r="N3451">
        <v>110</v>
      </c>
      <c r="P3451" cm="1">
        <f t="array" ref="P3451">IF(Q3451&gt;0,INDEX(Q3451:Q25175,MATCH(TRUE,INDEX(Q3451:Q25175="",,),0)-1),"")</f>
        <v>5</v>
      </c>
      <c r="Q3451">
        <v>3</v>
      </c>
      <c r="R3451">
        <f t="shared" si="56"/>
        <v>0</v>
      </c>
    </row>
    <row r="3452" spans="1:18" x14ac:dyDescent="0.3">
      <c r="A3452" t="s">
        <v>266</v>
      </c>
      <c r="B3452" s="1">
        <v>38357</v>
      </c>
      <c r="C3452" t="s">
        <v>16</v>
      </c>
      <c r="D3452" t="s">
        <v>367</v>
      </c>
      <c r="E3452" t="s">
        <v>368</v>
      </c>
      <c r="G3452" s="6" t="s">
        <v>29</v>
      </c>
      <c r="H3452" t="s">
        <v>99</v>
      </c>
      <c r="I3452" t="s">
        <v>21</v>
      </c>
      <c r="J3452" t="s">
        <v>22</v>
      </c>
      <c r="K3452">
        <v>4.0999999999999996</v>
      </c>
      <c r="L3452">
        <v>130</v>
      </c>
      <c r="M3452" t="s">
        <v>220</v>
      </c>
      <c r="N3452">
        <v>130</v>
      </c>
      <c r="P3452" cm="1">
        <f t="array" ref="P3452">IF(Q3452&gt;0,INDEX(Q3452:Q25176,MATCH(TRUE,INDEX(Q3452:Q25176="",,),0)-1),"")</f>
        <v>5</v>
      </c>
      <c r="Q3452">
        <v>3</v>
      </c>
      <c r="R3452">
        <f t="shared" si="56"/>
        <v>0</v>
      </c>
    </row>
    <row r="3453" spans="1:18" x14ac:dyDescent="0.3">
      <c r="A3453" t="s">
        <v>266</v>
      </c>
      <c r="B3453" s="1">
        <v>38357</v>
      </c>
      <c r="C3453" t="s">
        <v>16</v>
      </c>
      <c r="D3453" t="s">
        <v>367</v>
      </c>
      <c r="E3453" t="s">
        <v>368</v>
      </c>
      <c r="G3453" s="6" t="s">
        <v>29</v>
      </c>
      <c r="H3453" t="s">
        <v>64</v>
      </c>
      <c r="I3453" t="s">
        <v>21</v>
      </c>
      <c r="J3453" t="s">
        <v>22</v>
      </c>
      <c r="K3453">
        <v>0.8</v>
      </c>
      <c r="L3453">
        <v>158</v>
      </c>
      <c r="M3453" t="s">
        <v>220</v>
      </c>
      <c r="N3453">
        <v>158</v>
      </c>
      <c r="P3453" cm="1">
        <f t="array" ref="P3453">IF(Q3453&gt;0,INDEX(Q3453:Q25177,MATCH(TRUE,INDEX(Q3453:Q25177="",,),0)-1),"")</f>
        <v>5</v>
      </c>
      <c r="Q3453">
        <v>3</v>
      </c>
      <c r="R3453">
        <f t="shared" si="56"/>
        <v>0</v>
      </c>
    </row>
    <row r="3454" spans="1:18" x14ac:dyDescent="0.3">
      <c r="A3454" t="s">
        <v>266</v>
      </c>
      <c r="B3454" s="1">
        <v>38357</v>
      </c>
      <c r="C3454" t="s">
        <v>16</v>
      </c>
      <c r="D3454" t="s">
        <v>367</v>
      </c>
      <c r="E3454" t="s">
        <v>368</v>
      </c>
      <c r="G3454" s="6" t="s">
        <v>29</v>
      </c>
      <c r="H3454" t="s">
        <v>99</v>
      </c>
      <c r="I3454" t="s">
        <v>26</v>
      </c>
      <c r="J3454" t="s">
        <v>27</v>
      </c>
      <c r="K3454">
        <v>41</v>
      </c>
      <c r="L3454">
        <v>20.3</v>
      </c>
      <c r="M3454" t="s">
        <v>220</v>
      </c>
      <c r="N3454">
        <v>20.3</v>
      </c>
      <c r="P3454" cm="1">
        <f t="array" ref="P3454">IF(Q3454&gt;0,INDEX(Q3454:Q25178,MATCH(TRUE,INDEX(Q3454:Q25178="",,),0)-1),"")</f>
        <v>5</v>
      </c>
      <c r="Q3454">
        <v>3</v>
      </c>
      <c r="R3454">
        <f t="shared" si="56"/>
        <v>0</v>
      </c>
    </row>
    <row r="3455" spans="1:18" x14ac:dyDescent="0.3">
      <c r="A3455" t="s">
        <v>266</v>
      </c>
      <c r="B3455" s="1">
        <v>38357</v>
      </c>
      <c r="C3455" t="s">
        <v>16</v>
      </c>
      <c r="D3455" t="s">
        <v>367</v>
      </c>
      <c r="E3455" t="s">
        <v>368</v>
      </c>
      <c r="G3455" s="6" t="s">
        <v>29</v>
      </c>
      <c r="H3455" t="s">
        <v>53</v>
      </c>
      <c r="I3455" t="s">
        <v>26</v>
      </c>
      <c r="J3455" t="s">
        <v>27</v>
      </c>
      <c r="K3455">
        <v>31</v>
      </c>
      <c r="L3455">
        <v>29.2</v>
      </c>
      <c r="M3455" t="s">
        <v>220</v>
      </c>
      <c r="N3455">
        <v>29.2</v>
      </c>
      <c r="P3455" cm="1">
        <f t="array" ref="P3455">IF(Q3455&gt;0,INDEX(Q3455:Q25179,MATCH(TRUE,INDEX(Q3455:Q25179="",,),0)-1),"")</f>
        <v>5</v>
      </c>
      <c r="Q3455">
        <v>3</v>
      </c>
      <c r="R3455">
        <f t="shared" si="56"/>
        <v>0</v>
      </c>
    </row>
    <row r="3456" spans="1:18" x14ac:dyDescent="0.3">
      <c r="A3456" t="s">
        <v>266</v>
      </c>
      <c r="B3456" s="1">
        <v>38357</v>
      </c>
      <c r="C3456" t="s">
        <v>16</v>
      </c>
      <c r="D3456" t="s">
        <v>367</v>
      </c>
      <c r="E3456" t="s">
        <v>368</v>
      </c>
      <c r="G3456" s="6" t="s">
        <v>29</v>
      </c>
      <c r="H3456" t="s">
        <v>25</v>
      </c>
      <c r="I3456" t="s">
        <v>26</v>
      </c>
      <c r="J3456" t="s">
        <v>27</v>
      </c>
      <c r="K3456">
        <v>22</v>
      </c>
      <c r="L3456">
        <v>47.9</v>
      </c>
      <c r="M3456" t="s">
        <v>220</v>
      </c>
      <c r="N3456">
        <v>47.9</v>
      </c>
      <c r="P3456" cm="1">
        <f t="array" ref="P3456">IF(Q3456&gt;0,INDEX(Q3456:Q25180,MATCH(TRUE,INDEX(Q3456:Q25180="",,),0)-1),"")</f>
        <v>5</v>
      </c>
      <c r="Q3456">
        <v>3</v>
      </c>
      <c r="R3456">
        <f t="shared" si="56"/>
        <v>0</v>
      </c>
    </row>
    <row r="3457" spans="1:18" x14ac:dyDescent="0.3">
      <c r="A3457" t="s">
        <v>266</v>
      </c>
      <c r="B3457" s="1">
        <v>38357</v>
      </c>
      <c r="C3457" t="s">
        <v>16</v>
      </c>
      <c r="D3457" t="s">
        <v>367</v>
      </c>
      <c r="E3457" t="s">
        <v>368</v>
      </c>
      <c r="G3457" t="s">
        <v>19</v>
      </c>
      <c r="H3457" t="s">
        <v>194</v>
      </c>
      <c r="I3457" t="s">
        <v>21</v>
      </c>
      <c r="J3457" t="s">
        <v>22</v>
      </c>
      <c r="K3457">
        <v>10.1</v>
      </c>
      <c r="L3457">
        <v>432</v>
      </c>
      <c r="M3457" t="s">
        <v>271</v>
      </c>
      <c r="N3457">
        <v>460</v>
      </c>
      <c r="P3457" cm="1">
        <f t="array" ref="P3457">IF(Q3457&gt;0,INDEX(Q3457:Q25181,MATCH(TRUE,INDEX(Q3457:Q25181="",,),0)-1),"")</f>
        <v>5</v>
      </c>
      <c r="Q3457">
        <v>4</v>
      </c>
      <c r="R3457">
        <f t="shared" si="56"/>
        <v>0</v>
      </c>
    </row>
    <row r="3458" spans="1:18" x14ac:dyDescent="0.3">
      <c r="A3458" t="s">
        <v>266</v>
      </c>
      <c r="B3458" s="1">
        <v>38357</v>
      </c>
      <c r="C3458" t="s">
        <v>16</v>
      </c>
      <c r="D3458" t="s">
        <v>367</v>
      </c>
      <c r="E3458" t="s">
        <v>368</v>
      </c>
      <c r="G3458" t="s">
        <v>19</v>
      </c>
      <c r="H3458" t="s">
        <v>206</v>
      </c>
      <c r="I3458" t="s">
        <v>21</v>
      </c>
      <c r="J3458" t="s">
        <v>22</v>
      </c>
      <c r="K3458">
        <v>7.9</v>
      </c>
      <c r="L3458">
        <v>160</v>
      </c>
      <c r="M3458" t="s">
        <v>271</v>
      </c>
      <c r="N3458">
        <v>180</v>
      </c>
      <c r="P3458" cm="1">
        <f t="array" ref="P3458">IF(Q3458&gt;0,INDEX(Q3458:Q25182,MATCH(TRUE,INDEX(Q3458:Q25182="",,),0)-1),"")</f>
        <v>5</v>
      </c>
      <c r="Q3458">
        <v>4</v>
      </c>
      <c r="R3458">
        <f t="shared" si="56"/>
        <v>0</v>
      </c>
    </row>
    <row r="3459" spans="1:18" x14ac:dyDescent="0.3">
      <c r="A3459" t="s">
        <v>266</v>
      </c>
      <c r="B3459" s="1">
        <v>38357</v>
      </c>
      <c r="C3459" t="s">
        <v>16</v>
      </c>
      <c r="D3459" t="s">
        <v>367</v>
      </c>
      <c r="E3459" t="s">
        <v>368</v>
      </c>
      <c r="G3459" t="s">
        <v>19</v>
      </c>
      <c r="H3459" t="s">
        <v>206</v>
      </c>
      <c r="I3459" t="s">
        <v>26</v>
      </c>
      <c r="J3459" t="s">
        <v>27</v>
      </c>
      <c r="K3459">
        <v>39</v>
      </c>
      <c r="L3459">
        <v>7.3</v>
      </c>
      <c r="M3459" t="s">
        <v>271</v>
      </c>
      <c r="N3459">
        <v>10.5</v>
      </c>
      <c r="P3459" cm="1">
        <f t="array" ref="P3459">IF(Q3459&gt;0,INDEX(Q3459:Q25183,MATCH(TRUE,INDEX(Q3459:Q25183="",,),0)-1),"")</f>
        <v>5</v>
      </c>
      <c r="Q3459">
        <v>4</v>
      </c>
      <c r="R3459">
        <f t="shared" si="56"/>
        <v>0</v>
      </c>
    </row>
    <row r="3460" spans="1:18" x14ac:dyDescent="0.3">
      <c r="A3460" t="s">
        <v>266</v>
      </c>
      <c r="B3460" s="1">
        <v>38357</v>
      </c>
      <c r="C3460" t="s">
        <v>16</v>
      </c>
      <c r="D3460" t="s">
        <v>367</v>
      </c>
      <c r="E3460" t="s">
        <v>368</v>
      </c>
      <c r="G3460" t="s">
        <v>19</v>
      </c>
      <c r="H3460" t="s">
        <v>64</v>
      </c>
      <c r="I3460" t="s">
        <v>26</v>
      </c>
      <c r="J3460" t="s">
        <v>27</v>
      </c>
      <c r="K3460">
        <v>398</v>
      </c>
      <c r="L3460">
        <v>24.6</v>
      </c>
      <c r="M3460" t="s">
        <v>271</v>
      </c>
      <c r="N3460">
        <v>31.5</v>
      </c>
      <c r="P3460" cm="1">
        <f t="array" ref="P3460">IF(Q3460&gt;0,INDEX(Q3460:Q25184,MATCH(TRUE,INDEX(Q3460:Q25184="",,),0)-1),"")</f>
        <v>5</v>
      </c>
      <c r="Q3460">
        <v>4</v>
      </c>
      <c r="R3460">
        <f t="shared" si="56"/>
        <v>0</v>
      </c>
    </row>
    <row r="3461" spans="1:18" x14ac:dyDescent="0.3">
      <c r="A3461" t="s">
        <v>266</v>
      </c>
      <c r="B3461" s="1">
        <v>38357</v>
      </c>
      <c r="C3461" t="s">
        <v>16</v>
      </c>
      <c r="D3461" t="s">
        <v>367</v>
      </c>
      <c r="E3461" t="s">
        <v>368</v>
      </c>
      <c r="G3461" s="6" t="s">
        <v>29</v>
      </c>
      <c r="H3461" t="s">
        <v>30</v>
      </c>
      <c r="I3461" t="s">
        <v>21</v>
      </c>
      <c r="J3461" t="s">
        <v>22</v>
      </c>
      <c r="K3461">
        <v>2.9</v>
      </c>
      <c r="L3461">
        <v>217</v>
      </c>
      <c r="M3461" t="s">
        <v>271</v>
      </c>
      <c r="N3461">
        <v>217</v>
      </c>
      <c r="P3461" cm="1">
        <f t="array" ref="P3461">IF(Q3461&gt;0,INDEX(Q3461:Q25185,MATCH(TRUE,INDEX(Q3461:Q25185="",,),0)-1),"")</f>
        <v>5</v>
      </c>
      <c r="Q3461">
        <v>4</v>
      </c>
      <c r="R3461">
        <f t="shared" si="56"/>
        <v>0</v>
      </c>
    </row>
    <row r="3462" spans="1:18" x14ac:dyDescent="0.3">
      <c r="A3462" t="s">
        <v>266</v>
      </c>
      <c r="B3462" s="1">
        <v>38357</v>
      </c>
      <c r="C3462" t="s">
        <v>16</v>
      </c>
      <c r="D3462" t="s">
        <v>367</v>
      </c>
      <c r="E3462" t="s">
        <v>368</v>
      </c>
      <c r="G3462" s="6" t="s">
        <v>29</v>
      </c>
      <c r="H3462" t="s">
        <v>214</v>
      </c>
      <c r="I3462" t="s">
        <v>21</v>
      </c>
      <c r="J3462" t="s">
        <v>22</v>
      </c>
      <c r="K3462">
        <v>1.5</v>
      </c>
      <c r="L3462">
        <v>110</v>
      </c>
      <c r="M3462" t="s">
        <v>271</v>
      </c>
      <c r="N3462">
        <v>110</v>
      </c>
      <c r="P3462" cm="1">
        <f t="array" ref="P3462">IF(Q3462&gt;0,INDEX(Q3462:Q25186,MATCH(TRUE,INDEX(Q3462:Q25186="",,),0)-1),"")</f>
        <v>5</v>
      </c>
      <c r="Q3462">
        <v>4</v>
      </c>
      <c r="R3462">
        <f t="shared" si="56"/>
        <v>0</v>
      </c>
    </row>
    <row r="3463" spans="1:18" x14ac:dyDescent="0.3">
      <c r="A3463" t="s">
        <v>266</v>
      </c>
      <c r="B3463" s="1">
        <v>38357</v>
      </c>
      <c r="C3463" t="s">
        <v>16</v>
      </c>
      <c r="D3463" t="s">
        <v>367</v>
      </c>
      <c r="E3463" t="s">
        <v>368</v>
      </c>
      <c r="G3463" s="6" t="s">
        <v>29</v>
      </c>
      <c r="H3463" t="s">
        <v>99</v>
      </c>
      <c r="I3463" t="s">
        <v>21</v>
      </c>
      <c r="J3463" t="s">
        <v>22</v>
      </c>
      <c r="K3463">
        <v>4.0999999999999996</v>
      </c>
      <c r="L3463">
        <v>130</v>
      </c>
      <c r="M3463" t="s">
        <v>271</v>
      </c>
      <c r="N3463">
        <v>130</v>
      </c>
      <c r="P3463" cm="1">
        <f t="array" ref="P3463">IF(Q3463&gt;0,INDEX(Q3463:Q25187,MATCH(TRUE,INDEX(Q3463:Q25187="",,),0)-1),"")</f>
        <v>5</v>
      </c>
      <c r="Q3463">
        <v>4</v>
      </c>
      <c r="R3463">
        <f t="shared" si="56"/>
        <v>0</v>
      </c>
    </row>
    <row r="3464" spans="1:18" x14ac:dyDescent="0.3">
      <c r="A3464" t="s">
        <v>266</v>
      </c>
      <c r="B3464" s="1">
        <v>38357</v>
      </c>
      <c r="C3464" t="s">
        <v>16</v>
      </c>
      <c r="D3464" t="s">
        <v>367</v>
      </c>
      <c r="E3464" t="s">
        <v>368</v>
      </c>
      <c r="G3464" s="6" t="s">
        <v>29</v>
      </c>
      <c r="H3464" t="s">
        <v>64</v>
      </c>
      <c r="I3464" t="s">
        <v>21</v>
      </c>
      <c r="J3464" t="s">
        <v>22</v>
      </c>
      <c r="K3464">
        <v>0.8</v>
      </c>
      <c r="L3464">
        <v>158</v>
      </c>
      <c r="M3464" t="s">
        <v>271</v>
      </c>
      <c r="N3464">
        <v>158</v>
      </c>
      <c r="P3464" cm="1">
        <f t="array" ref="P3464">IF(Q3464&gt;0,INDEX(Q3464:Q25188,MATCH(TRUE,INDEX(Q3464:Q25188="",,),0)-1),"")</f>
        <v>5</v>
      </c>
      <c r="Q3464">
        <v>4</v>
      </c>
      <c r="R3464">
        <f t="shared" si="56"/>
        <v>0</v>
      </c>
    </row>
    <row r="3465" spans="1:18" x14ac:dyDescent="0.3">
      <c r="A3465" t="s">
        <v>266</v>
      </c>
      <c r="B3465" s="1">
        <v>38357</v>
      </c>
      <c r="C3465" t="s">
        <v>16</v>
      </c>
      <c r="D3465" t="s">
        <v>367</v>
      </c>
      <c r="E3465" t="s">
        <v>368</v>
      </c>
      <c r="G3465" s="6" t="s">
        <v>29</v>
      </c>
      <c r="H3465" t="s">
        <v>99</v>
      </c>
      <c r="I3465" t="s">
        <v>26</v>
      </c>
      <c r="J3465" t="s">
        <v>27</v>
      </c>
      <c r="K3465">
        <v>41</v>
      </c>
      <c r="L3465">
        <v>20.3</v>
      </c>
      <c r="M3465" t="s">
        <v>271</v>
      </c>
      <c r="N3465">
        <v>20.3</v>
      </c>
      <c r="P3465" cm="1">
        <f t="array" ref="P3465">IF(Q3465&gt;0,INDEX(Q3465:Q25189,MATCH(TRUE,INDEX(Q3465:Q25189="",,),0)-1),"")</f>
        <v>5</v>
      </c>
      <c r="Q3465">
        <v>4</v>
      </c>
      <c r="R3465">
        <f t="shared" si="56"/>
        <v>0</v>
      </c>
    </row>
    <row r="3466" spans="1:18" x14ac:dyDescent="0.3">
      <c r="A3466" t="s">
        <v>266</v>
      </c>
      <c r="B3466" s="1">
        <v>38357</v>
      </c>
      <c r="C3466" t="s">
        <v>16</v>
      </c>
      <c r="D3466" t="s">
        <v>367</v>
      </c>
      <c r="E3466" t="s">
        <v>368</v>
      </c>
      <c r="G3466" s="6" t="s">
        <v>29</v>
      </c>
      <c r="H3466" t="s">
        <v>53</v>
      </c>
      <c r="I3466" t="s">
        <v>26</v>
      </c>
      <c r="J3466" t="s">
        <v>27</v>
      </c>
      <c r="K3466">
        <v>31</v>
      </c>
      <c r="L3466">
        <v>29.2</v>
      </c>
      <c r="M3466" t="s">
        <v>271</v>
      </c>
      <c r="N3466">
        <v>29.2</v>
      </c>
      <c r="P3466" cm="1">
        <f t="array" ref="P3466">IF(Q3466&gt;0,INDEX(Q3466:Q25190,MATCH(TRUE,INDEX(Q3466:Q25190="",,),0)-1),"")</f>
        <v>5</v>
      </c>
      <c r="Q3466">
        <v>4</v>
      </c>
      <c r="R3466">
        <f t="shared" si="56"/>
        <v>0</v>
      </c>
    </row>
    <row r="3467" spans="1:18" x14ac:dyDescent="0.3">
      <c r="A3467" t="s">
        <v>266</v>
      </c>
      <c r="B3467" s="1">
        <v>38357</v>
      </c>
      <c r="C3467" t="s">
        <v>16</v>
      </c>
      <c r="D3467" t="s">
        <v>367</v>
      </c>
      <c r="E3467" t="s">
        <v>368</v>
      </c>
      <c r="G3467" s="6" t="s">
        <v>29</v>
      </c>
      <c r="H3467" t="s">
        <v>25</v>
      </c>
      <c r="I3467" t="s">
        <v>26</v>
      </c>
      <c r="J3467" t="s">
        <v>27</v>
      </c>
      <c r="K3467">
        <v>22</v>
      </c>
      <c r="L3467">
        <v>47.9</v>
      </c>
      <c r="M3467" t="s">
        <v>271</v>
      </c>
      <c r="N3467">
        <v>47.9</v>
      </c>
      <c r="P3467" cm="1">
        <f t="array" ref="P3467">IF(Q3467&gt;0,INDEX(Q3467:Q25191,MATCH(TRUE,INDEX(Q3467:Q25191="",,),0)-1),"")</f>
        <v>5</v>
      </c>
      <c r="Q3467">
        <v>4</v>
      </c>
      <c r="R3467">
        <f t="shared" si="56"/>
        <v>0</v>
      </c>
    </row>
    <row r="3468" spans="1:18" x14ac:dyDescent="0.3">
      <c r="A3468" t="s">
        <v>266</v>
      </c>
      <c r="B3468" s="1">
        <v>38357</v>
      </c>
      <c r="C3468" t="s">
        <v>16</v>
      </c>
      <c r="D3468" t="s">
        <v>367</v>
      </c>
      <c r="E3468" t="s">
        <v>368</v>
      </c>
      <c r="G3468" t="s">
        <v>19</v>
      </c>
      <c r="H3468" t="s">
        <v>194</v>
      </c>
      <c r="I3468" t="s">
        <v>21</v>
      </c>
      <c r="J3468" t="s">
        <v>22</v>
      </c>
      <c r="K3468">
        <v>10.1</v>
      </c>
      <c r="L3468">
        <v>432</v>
      </c>
      <c r="M3468" t="s">
        <v>270</v>
      </c>
      <c r="N3468">
        <v>432</v>
      </c>
      <c r="P3468" cm="1">
        <f t="array" ref="P3468">IF(Q3468&gt;0,INDEX(Q3468:Q25192,MATCH(TRUE,INDEX(Q3468:Q25192="",,),0)-1),"")</f>
        <v>5</v>
      </c>
      <c r="Q3468">
        <v>5</v>
      </c>
      <c r="R3468">
        <f t="shared" si="56"/>
        <v>0</v>
      </c>
    </row>
    <row r="3469" spans="1:18" x14ac:dyDescent="0.3">
      <c r="A3469" t="s">
        <v>266</v>
      </c>
      <c r="B3469" s="1">
        <v>38357</v>
      </c>
      <c r="C3469" t="s">
        <v>16</v>
      </c>
      <c r="D3469" t="s">
        <v>367</v>
      </c>
      <c r="E3469" t="s">
        <v>368</v>
      </c>
      <c r="G3469" t="s">
        <v>19</v>
      </c>
      <c r="H3469" t="s">
        <v>206</v>
      </c>
      <c r="I3469" t="s">
        <v>21</v>
      </c>
      <c r="J3469" t="s">
        <v>22</v>
      </c>
      <c r="K3469">
        <v>7.9</v>
      </c>
      <c r="L3469">
        <v>160</v>
      </c>
      <c r="M3469" t="s">
        <v>270</v>
      </c>
      <c r="N3469">
        <v>351.4</v>
      </c>
      <c r="P3469" cm="1">
        <f t="array" ref="P3469">IF(Q3469&gt;0,INDEX(Q3469:Q25193,MATCH(TRUE,INDEX(Q3469:Q25193="",,),0)-1),"")</f>
        <v>5</v>
      </c>
      <c r="Q3469">
        <v>5</v>
      </c>
      <c r="R3469">
        <f t="shared" si="56"/>
        <v>0</v>
      </c>
    </row>
    <row r="3470" spans="1:18" x14ac:dyDescent="0.3">
      <c r="A3470" t="s">
        <v>266</v>
      </c>
      <c r="B3470" s="1">
        <v>38357</v>
      </c>
      <c r="C3470" t="s">
        <v>16</v>
      </c>
      <c r="D3470" t="s">
        <v>367</v>
      </c>
      <c r="E3470" t="s">
        <v>368</v>
      </c>
      <c r="G3470" t="s">
        <v>19</v>
      </c>
      <c r="H3470" t="s">
        <v>206</v>
      </c>
      <c r="I3470" t="s">
        <v>26</v>
      </c>
      <c r="J3470" t="s">
        <v>27</v>
      </c>
      <c r="K3470">
        <v>39</v>
      </c>
      <c r="L3470">
        <v>7.3</v>
      </c>
      <c r="M3470" t="s">
        <v>270</v>
      </c>
      <c r="N3470">
        <v>7.3</v>
      </c>
      <c r="P3470" cm="1">
        <f t="array" ref="P3470">IF(Q3470&gt;0,INDEX(Q3470:Q25194,MATCH(TRUE,INDEX(Q3470:Q25194="",,),0)-1),"")</f>
        <v>5</v>
      </c>
      <c r="Q3470">
        <v>5</v>
      </c>
      <c r="R3470">
        <f t="shared" si="56"/>
        <v>0</v>
      </c>
    </row>
    <row r="3471" spans="1:18" x14ac:dyDescent="0.3">
      <c r="A3471" t="s">
        <v>266</v>
      </c>
      <c r="B3471" s="1">
        <v>38357</v>
      </c>
      <c r="C3471" t="s">
        <v>16</v>
      </c>
      <c r="D3471" t="s">
        <v>367</v>
      </c>
      <c r="E3471" t="s">
        <v>368</v>
      </c>
      <c r="G3471" t="s">
        <v>19</v>
      </c>
      <c r="H3471" t="s">
        <v>64</v>
      </c>
      <c r="I3471" t="s">
        <v>26</v>
      </c>
      <c r="J3471" t="s">
        <v>27</v>
      </c>
      <c r="K3471">
        <v>398</v>
      </c>
      <c r="L3471">
        <v>24.6</v>
      </c>
      <c r="M3471" t="s">
        <v>270</v>
      </c>
      <c r="N3471">
        <v>24.6</v>
      </c>
      <c r="P3471" cm="1">
        <f t="array" ref="P3471">IF(Q3471&gt;0,INDEX(Q3471:Q25195,MATCH(TRUE,INDEX(Q3471:Q25195="",,),0)-1),"")</f>
        <v>5</v>
      </c>
      <c r="Q3471">
        <v>5</v>
      </c>
      <c r="R3471">
        <f t="shared" si="56"/>
        <v>0</v>
      </c>
    </row>
    <row r="3472" spans="1:18" x14ac:dyDescent="0.3">
      <c r="A3472" t="s">
        <v>266</v>
      </c>
      <c r="B3472" s="1">
        <v>38357</v>
      </c>
      <c r="C3472" t="s">
        <v>16</v>
      </c>
      <c r="D3472" t="s">
        <v>367</v>
      </c>
      <c r="E3472" t="s">
        <v>368</v>
      </c>
      <c r="G3472" s="6" t="s">
        <v>29</v>
      </c>
      <c r="H3472" t="s">
        <v>30</v>
      </c>
      <c r="I3472" t="s">
        <v>21</v>
      </c>
      <c r="J3472" t="s">
        <v>22</v>
      </c>
      <c r="K3472">
        <v>2.9</v>
      </c>
      <c r="L3472">
        <v>217</v>
      </c>
      <c r="M3472" t="s">
        <v>270</v>
      </c>
      <c r="N3472">
        <v>217</v>
      </c>
      <c r="P3472" cm="1">
        <f t="array" ref="P3472">IF(Q3472&gt;0,INDEX(Q3472:Q25196,MATCH(TRUE,INDEX(Q3472:Q25196="",,),0)-1),"")</f>
        <v>5</v>
      </c>
      <c r="Q3472">
        <v>5</v>
      </c>
      <c r="R3472">
        <f t="shared" si="56"/>
        <v>0</v>
      </c>
    </row>
    <row r="3473" spans="1:18" x14ac:dyDescent="0.3">
      <c r="A3473" t="s">
        <v>266</v>
      </c>
      <c r="B3473" s="1">
        <v>38357</v>
      </c>
      <c r="C3473" t="s">
        <v>16</v>
      </c>
      <c r="D3473" t="s">
        <v>367</v>
      </c>
      <c r="E3473" t="s">
        <v>368</v>
      </c>
      <c r="G3473" s="6" t="s">
        <v>29</v>
      </c>
      <c r="H3473" t="s">
        <v>214</v>
      </c>
      <c r="I3473" t="s">
        <v>21</v>
      </c>
      <c r="J3473" t="s">
        <v>22</v>
      </c>
      <c r="K3473">
        <v>1.5</v>
      </c>
      <c r="L3473">
        <v>110</v>
      </c>
      <c r="M3473" t="s">
        <v>270</v>
      </c>
      <c r="N3473">
        <v>110</v>
      </c>
      <c r="P3473" cm="1">
        <f t="array" ref="P3473">IF(Q3473&gt;0,INDEX(Q3473:Q25197,MATCH(TRUE,INDEX(Q3473:Q25197="",,),0)-1),"")</f>
        <v>5</v>
      </c>
      <c r="Q3473">
        <v>5</v>
      </c>
      <c r="R3473">
        <f t="shared" si="56"/>
        <v>0</v>
      </c>
    </row>
    <row r="3474" spans="1:18" x14ac:dyDescent="0.3">
      <c r="A3474" t="s">
        <v>266</v>
      </c>
      <c r="B3474" s="1">
        <v>38357</v>
      </c>
      <c r="C3474" t="s">
        <v>16</v>
      </c>
      <c r="D3474" t="s">
        <v>367</v>
      </c>
      <c r="E3474" t="s">
        <v>368</v>
      </c>
      <c r="G3474" s="6" t="s">
        <v>29</v>
      </c>
      <c r="H3474" t="s">
        <v>99</v>
      </c>
      <c r="I3474" t="s">
        <v>21</v>
      </c>
      <c r="J3474" t="s">
        <v>22</v>
      </c>
      <c r="K3474">
        <v>4.0999999999999996</v>
      </c>
      <c r="L3474">
        <v>130</v>
      </c>
      <c r="M3474" t="s">
        <v>270</v>
      </c>
      <c r="N3474">
        <v>130</v>
      </c>
      <c r="P3474" cm="1">
        <f t="array" ref="P3474">IF(Q3474&gt;0,INDEX(Q3474:Q25198,MATCH(TRUE,INDEX(Q3474:Q25198="",,),0)-1),"")</f>
        <v>5</v>
      </c>
      <c r="Q3474">
        <v>5</v>
      </c>
      <c r="R3474">
        <f t="shared" si="56"/>
        <v>0</v>
      </c>
    </row>
    <row r="3475" spans="1:18" x14ac:dyDescent="0.3">
      <c r="A3475" t="s">
        <v>266</v>
      </c>
      <c r="B3475" s="1">
        <v>38357</v>
      </c>
      <c r="C3475" t="s">
        <v>16</v>
      </c>
      <c r="D3475" t="s">
        <v>367</v>
      </c>
      <c r="E3475" t="s">
        <v>368</v>
      </c>
      <c r="G3475" s="6" t="s">
        <v>29</v>
      </c>
      <c r="H3475" t="s">
        <v>64</v>
      </c>
      <c r="I3475" t="s">
        <v>21</v>
      </c>
      <c r="J3475" t="s">
        <v>22</v>
      </c>
      <c r="K3475">
        <v>0.8</v>
      </c>
      <c r="L3475">
        <v>158</v>
      </c>
      <c r="M3475" t="s">
        <v>270</v>
      </c>
      <c r="N3475">
        <v>158</v>
      </c>
      <c r="P3475" cm="1">
        <f t="array" ref="P3475">IF(Q3475&gt;0,INDEX(Q3475:Q25199,MATCH(TRUE,INDEX(Q3475:Q25199="",,),0)-1),"")</f>
        <v>5</v>
      </c>
      <c r="Q3475">
        <v>5</v>
      </c>
      <c r="R3475">
        <f t="shared" si="56"/>
        <v>0</v>
      </c>
    </row>
    <row r="3476" spans="1:18" x14ac:dyDescent="0.3">
      <c r="A3476" t="s">
        <v>266</v>
      </c>
      <c r="B3476" s="1">
        <v>38357</v>
      </c>
      <c r="C3476" t="s">
        <v>16</v>
      </c>
      <c r="D3476" t="s">
        <v>367</v>
      </c>
      <c r="E3476" t="s">
        <v>368</v>
      </c>
      <c r="G3476" s="6" t="s">
        <v>29</v>
      </c>
      <c r="H3476" t="s">
        <v>99</v>
      </c>
      <c r="I3476" t="s">
        <v>26</v>
      </c>
      <c r="J3476" t="s">
        <v>27</v>
      </c>
      <c r="K3476">
        <v>41</v>
      </c>
      <c r="L3476">
        <v>20.3</v>
      </c>
      <c r="M3476" t="s">
        <v>270</v>
      </c>
      <c r="N3476">
        <v>20.3</v>
      </c>
      <c r="P3476" cm="1">
        <f t="array" ref="P3476">IF(Q3476&gt;0,INDEX(Q3476:Q25200,MATCH(TRUE,INDEX(Q3476:Q25200="",,),0)-1),"")</f>
        <v>5</v>
      </c>
      <c r="Q3476">
        <v>5</v>
      </c>
      <c r="R3476">
        <f t="shared" si="56"/>
        <v>0</v>
      </c>
    </row>
    <row r="3477" spans="1:18" x14ac:dyDescent="0.3">
      <c r="A3477" t="s">
        <v>266</v>
      </c>
      <c r="B3477" s="1">
        <v>38357</v>
      </c>
      <c r="C3477" t="s">
        <v>16</v>
      </c>
      <c r="D3477" t="s">
        <v>367</v>
      </c>
      <c r="E3477" t="s">
        <v>368</v>
      </c>
      <c r="G3477" s="6" t="s">
        <v>29</v>
      </c>
      <c r="H3477" t="s">
        <v>53</v>
      </c>
      <c r="I3477" t="s">
        <v>26</v>
      </c>
      <c r="J3477" t="s">
        <v>27</v>
      </c>
      <c r="K3477">
        <v>31</v>
      </c>
      <c r="L3477">
        <v>29.2</v>
      </c>
      <c r="M3477" t="s">
        <v>270</v>
      </c>
      <c r="N3477">
        <v>29.2</v>
      </c>
      <c r="P3477" cm="1">
        <f t="array" ref="P3477">IF(Q3477&gt;0,INDEX(Q3477:Q25201,MATCH(TRUE,INDEX(Q3477:Q25201="",,),0)-1),"")</f>
        <v>5</v>
      </c>
      <c r="Q3477">
        <v>5</v>
      </c>
      <c r="R3477">
        <f t="shared" si="56"/>
        <v>0</v>
      </c>
    </row>
    <row r="3478" spans="1:18" x14ac:dyDescent="0.3">
      <c r="A3478" t="s">
        <v>266</v>
      </c>
      <c r="B3478" s="1">
        <v>38357</v>
      </c>
      <c r="C3478" t="s">
        <v>16</v>
      </c>
      <c r="D3478" t="s">
        <v>367</v>
      </c>
      <c r="E3478" t="s">
        <v>368</v>
      </c>
      <c r="G3478" s="6" t="s">
        <v>29</v>
      </c>
      <c r="H3478" t="s">
        <v>25</v>
      </c>
      <c r="I3478" t="s">
        <v>26</v>
      </c>
      <c r="J3478" t="s">
        <v>27</v>
      </c>
      <c r="K3478">
        <v>22</v>
      </c>
      <c r="L3478">
        <v>47.9</v>
      </c>
      <c r="M3478" t="s">
        <v>270</v>
      </c>
      <c r="N3478">
        <v>47.9</v>
      </c>
      <c r="P3478" cm="1">
        <f t="array" ref="P3478">IF(Q3478&gt;0,INDEX(Q3478:Q25202,MATCH(TRUE,INDEX(Q3478:Q25202="",,),0)-1),"")</f>
        <v>5</v>
      </c>
      <c r="Q3478">
        <v>5</v>
      </c>
      <c r="R3478">
        <f t="shared" si="56"/>
        <v>0</v>
      </c>
    </row>
    <row r="3479" spans="1:18" x14ac:dyDescent="0.3">
      <c r="P3479" t="str" cm="1">
        <f t="array" ref="P3479">IF(Q3479&gt;0,INDEX(Q3479:Q25203,MATCH(TRUE,INDEX(Q3479:Q25203="",,),0)-1),"")</f>
        <v/>
      </c>
      <c r="R3479" t="str">
        <f t="shared" si="56"/>
        <v/>
      </c>
    </row>
    <row r="3480" spans="1:18" x14ac:dyDescent="0.3">
      <c r="A3480" t="s">
        <v>266</v>
      </c>
      <c r="B3480" s="1">
        <v>38357</v>
      </c>
      <c r="C3480" t="s">
        <v>16</v>
      </c>
      <c r="D3480" t="s">
        <v>369</v>
      </c>
      <c r="E3480" t="s">
        <v>370</v>
      </c>
      <c r="G3480" t="s">
        <v>19</v>
      </c>
      <c r="H3480" t="s">
        <v>99</v>
      </c>
      <c r="I3480" t="s">
        <v>26</v>
      </c>
      <c r="J3480" t="s">
        <v>27</v>
      </c>
      <c r="K3480">
        <v>109</v>
      </c>
      <c r="L3480">
        <v>22.4</v>
      </c>
      <c r="M3480" t="s">
        <v>270</v>
      </c>
      <c r="N3480">
        <v>22.4</v>
      </c>
      <c r="O3480" t="s">
        <v>24</v>
      </c>
      <c r="P3480" cm="1">
        <f t="array" ref="P3480">IF(Q3480&gt;0,INDEX(Q3480:Q25204,MATCH(TRUE,INDEX(Q3480:Q25204="",,),0)-1),"")</f>
        <v>7</v>
      </c>
      <c r="Q3480">
        <v>1</v>
      </c>
      <c r="R3480">
        <f t="shared" si="56"/>
        <v>0</v>
      </c>
    </row>
    <row r="3481" spans="1:18" x14ac:dyDescent="0.3">
      <c r="A3481" t="s">
        <v>266</v>
      </c>
      <c r="B3481" s="1">
        <v>38357</v>
      </c>
      <c r="C3481" t="s">
        <v>16</v>
      </c>
      <c r="D3481" t="s">
        <v>369</v>
      </c>
      <c r="E3481" t="s">
        <v>370</v>
      </c>
      <c r="G3481" t="s">
        <v>19</v>
      </c>
      <c r="H3481" t="s">
        <v>53</v>
      </c>
      <c r="I3481" t="s">
        <v>26</v>
      </c>
      <c r="J3481" t="s">
        <v>27</v>
      </c>
      <c r="K3481">
        <v>428</v>
      </c>
      <c r="L3481">
        <v>30.1</v>
      </c>
      <c r="M3481" t="s">
        <v>270</v>
      </c>
      <c r="N3481">
        <v>30.1</v>
      </c>
      <c r="O3481" t="s">
        <v>24</v>
      </c>
      <c r="P3481" cm="1">
        <f t="array" ref="P3481">IF(Q3481&gt;0,INDEX(Q3481:Q25205,MATCH(TRUE,INDEX(Q3481:Q25205="",,),0)-1),"")</f>
        <v>7</v>
      </c>
      <c r="Q3481">
        <v>1</v>
      </c>
      <c r="R3481">
        <f t="shared" si="56"/>
        <v>0</v>
      </c>
    </row>
    <row r="3482" spans="1:18" x14ac:dyDescent="0.3">
      <c r="A3482" t="s">
        <v>266</v>
      </c>
      <c r="B3482" s="1">
        <v>38357</v>
      </c>
      <c r="C3482" t="s">
        <v>16</v>
      </c>
      <c r="D3482" t="s">
        <v>369</v>
      </c>
      <c r="E3482" t="s">
        <v>370</v>
      </c>
      <c r="G3482" t="s">
        <v>19</v>
      </c>
      <c r="H3482" t="s">
        <v>70</v>
      </c>
      <c r="I3482" t="s">
        <v>26</v>
      </c>
      <c r="J3482" t="s">
        <v>27</v>
      </c>
      <c r="K3482">
        <v>86</v>
      </c>
      <c r="L3482">
        <v>28.4</v>
      </c>
      <c r="M3482" t="s">
        <v>270</v>
      </c>
      <c r="N3482">
        <v>282.77</v>
      </c>
      <c r="O3482" t="s">
        <v>24</v>
      </c>
      <c r="P3482" cm="1">
        <f t="array" ref="P3482">IF(Q3482&gt;0,INDEX(Q3482:Q25206,MATCH(TRUE,INDEX(Q3482:Q25206="",,),0)-1),"")</f>
        <v>7</v>
      </c>
      <c r="Q3482">
        <v>1</v>
      </c>
      <c r="R3482">
        <f t="shared" si="56"/>
        <v>0</v>
      </c>
    </row>
    <row r="3483" spans="1:18" x14ac:dyDescent="0.3">
      <c r="A3483" t="s">
        <v>266</v>
      </c>
      <c r="B3483" s="1">
        <v>38357</v>
      </c>
      <c r="C3483" t="s">
        <v>16</v>
      </c>
      <c r="D3483" t="s">
        <v>369</v>
      </c>
      <c r="E3483" t="s">
        <v>370</v>
      </c>
      <c r="G3483" s="6" t="s">
        <v>29</v>
      </c>
      <c r="H3483" t="s">
        <v>99</v>
      </c>
      <c r="I3483" t="s">
        <v>21</v>
      </c>
      <c r="J3483" t="s">
        <v>22</v>
      </c>
      <c r="K3483">
        <v>3.2</v>
      </c>
      <c r="L3483">
        <v>92</v>
      </c>
      <c r="M3483" t="s">
        <v>270</v>
      </c>
      <c r="N3483">
        <v>92</v>
      </c>
      <c r="O3483" t="s">
        <v>24</v>
      </c>
      <c r="P3483" cm="1">
        <f t="array" ref="P3483">IF(Q3483&gt;0,INDEX(Q3483:Q25207,MATCH(TRUE,INDEX(Q3483:Q25207="",,),0)-1),"")</f>
        <v>7</v>
      </c>
      <c r="Q3483">
        <v>1</v>
      </c>
      <c r="R3483">
        <f t="shared" si="56"/>
        <v>0</v>
      </c>
    </row>
    <row r="3484" spans="1:18" x14ac:dyDescent="0.3">
      <c r="A3484" t="s">
        <v>266</v>
      </c>
      <c r="B3484" s="1">
        <v>38357</v>
      </c>
      <c r="C3484" t="s">
        <v>16</v>
      </c>
      <c r="D3484" t="s">
        <v>369</v>
      </c>
      <c r="E3484" t="s">
        <v>370</v>
      </c>
      <c r="G3484" s="6" t="s">
        <v>29</v>
      </c>
      <c r="H3484" t="s">
        <v>25</v>
      </c>
      <c r="I3484" t="s">
        <v>26</v>
      </c>
      <c r="J3484" t="s">
        <v>27</v>
      </c>
      <c r="K3484">
        <v>31</v>
      </c>
      <c r="L3484">
        <v>40.1</v>
      </c>
      <c r="M3484" t="s">
        <v>270</v>
      </c>
      <c r="N3484">
        <v>40.1</v>
      </c>
      <c r="O3484" t="s">
        <v>24</v>
      </c>
      <c r="P3484" cm="1">
        <f t="array" ref="P3484">IF(Q3484&gt;0,INDEX(Q3484:Q25208,MATCH(TRUE,INDEX(Q3484:Q25208="",,),0)-1),"")</f>
        <v>7</v>
      </c>
      <c r="Q3484">
        <v>1</v>
      </c>
      <c r="R3484">
        <f t="shared" si="56"/>
        <v>0</v>
      </c>
    </row>
    <row r="3485" spans="1:18" x14ac:dyDescent="0.3">
      <c r="A3485" t="s">
        <v>266</v>
      </c>
      <c r="B3485" s="1">
        <v>38357</v>
      </c>
      <c r="C3485" t="s">
        <v>16</v>
      </c>
      <c r="D3485" t="s">
        <v>369</v>
      </c>
      <c r="E3485" t="s">
        <v>370</v>
      </c>
      <c r="G3485" s="6" t="s">
        <v>29</v>
      </c>
      <c r="H3485" t="s">
        <v>64</v>
      </c>
      <c r="I3485" t="s">
        <v>26</v>
      </c>
      <c r="J3485" t="s">
        <v>27</v>
      </c>
      <c r="K3485">
        <v>69</v>
      </c>
      <c r="L3485">
        <v>16.55</v>
      </c>
      <c r="M3485" t="s">
        <v>270</v>
      </c>
      <c r="N3485">
        <v>16.55</v>
      </c>
      <c r="O3485" t="s">
        <v>24</v>
      </c>
      <c r="P3485" cm="1">
        <f t="array" ref="P3485">IF(Q3485&gt;0,INDEX(Q3485:Q25209,MATCH(TRUE,INDEX(Q3485:Q25209="",,),0)-1),"")</f>
        <v>7</v>
      </c>
      <c r="Q3485">
        <v>1</v>
      </c>
      <c r="R3485">
        <f t="shared" si="56"/>
        <v>0</v>
      </c>
    </row>
    <row r="3486" spans="1:18" x14ac:dyDescent="0.3">
      <c r="A3486" t="s">
        <v>266</v>
      </c>
      <c r="B3486" s="1">
        <v>38357</v>
      </c>
      <c r="C3486" t="s">
        <v>16</v>
      </c>
      <c r="D3486" t="s">
        <v>369</v>
      </c>
      <c r="E3486" t="s">
        <v>370</v>
      </c>
      <c r="G3486" t="s">
        <v>19</v>
      </c>
      <c r="H3486" t="s">
        <v>99</v>
      </c>
      <c r="I3486" t="s">
        <v>26</v>
      </c>
      <c r="J3486" t="s">
        <v>27</v>
      </c>
      <c r="K3486">
        <v>109</v>
      </c>
      <c r="L3486">
        <v>22.4</v>
      </c>
      <c r="M3486" t="s">
        <v>232</v>
      </c>
      <c r="N3486">
        <v>42.52</v>
      </c>
      <c r="P3486" cm="1">
        <f t="array" ref="P3486">IF(Q3486&gt;0,INDEX(Q3486:Q25210,MATCH(TRUE,INDEX(Q3486:Q25210="",,),0)-1),"")</f>
        <v>7</v>
      </c>
      <c r="Q3486">
        <v>2</v>
      </c>
      <c r="R3486">
        <f t="shared" si="56"/>
        <v>0</v>
      </c>
    </row>
    <row r="3487" spans="1:18" x14ac:dyDescent="0.3">
      <c r="A3487" t="s">
        <v>266</v>
      </c>
      <c r="B3487" s="1">
        <v>38357</v>
      </c>
      <c r="C3487" t="s">
        <v>16</v>
      </c>
      <c r="D3487" t="s">
        <v>369</v>
      </c>
      <c r="E3487" t="s">
        <v>370</v>
      </c>
      <c r="G3487" t="s">
        <v>19</v>
      </c>
      <c r="H3487" t="s">
        <v>53</v>
      </c>
      <c r="I3487" t="s">
        <v>26</v>
      </c>
      <c r="J3487" t="s">
        <v>27</v>
      </c>
      <c r="K3487">
        <v>428</v>
      </c>
      <c r="L3487">
        <v>30.1</v>
      </c>
      <c r="M3487" t="s">
        <v>232</v>
      </c>
      <c r="N3487">
        <v>59.76</v>
      </c>
      <c r="P3487" cm="1">
        <f t="array" ref="P3487">IF(Q3487&gt;0,INDEX(Q3487:Q25211,MATCH(TRUE,INDEX(Q3487:Q25211="",,),0)-1),"")</f>
        <v>7</v>
      </c>
      <c r="Q3487">
        <v>2</v>
      </c>
      <c r="R3487">
        <f t="shared" si="56"/>
        <v>0</v>
      </c>
    </row>
    <row r="3488" spans="1:18" x14ac:dyDescent="0.3">
      <c r="A3488" t="s">
        <v>266</v>
      </c>
      <c r="B3488" s="1">
        <v>38357</v>
      </c>
      <c r="C3488" t="s">
        <v>16</v>
      </c>
      <c r="D3488" t="s">
        <v>369</v>
      </c>
      <c r="E3488" t="s">
        <v>370</v>
      </c>
      <c r="G3488" t="s">
        <v>19</v>
      </c>
      <c r="H3488" t="s">
        <v>70</v>
      </c>
      <c r="I3488" t="s">
        <v>26</v>
      </c>
      <c r="J3488" t="s">
        <v>27</v>
      </c>
      <c r="K3488">
        <v>86</v>
      </c>
      <c r="L3488">
        <v>28.4</v>
      </c>
      <c r="M3488" t="s">
        <v>232</v>
      </c>
      <c r="N3488">
        <v>53.67</v>
      </c>
      <c r="P3488" cm="1">
        <f t="array" ref="P3488">IF(Q3488&gt;0,INDEX(Q3488:Q25212,MATCH(TRUE,INDEX(Q3488:Q25212="",,),0)-1),"")</f>
        <v>7</v>
      </c>
      <c r="Q3488">
        <v>2</v>
      </c>
      <c r="R3488">
        <f t="shared" si="56"/>
        <v>0</v>
      </c>
    </row>
    <row r="3489" spans="1:18" x14ac:dyDescent="0.3">
      <c r="A3489" t="s">
        <v>266</v>
      </c>
      <c r="B3489" s="1">
        <v>38357</v>
      </c>
      <c r="C3489" t="s">
        <v>16</v>
      </c>
      <c r="D3489" t="s">
        <v>369</v>
      </c>
      <c r="E3489" t="s">
        <v>370</v>
      </c>
      <c r="G3489" s="6" t="s">
        <v>29</v>
      </c>
      <c r="H3489" t="s">
        <v>99</v>
      </c>
      <c r="I3489" t="s">
        <v>21</v>
      </c>
      <c r="J3489" t="s">
        <v>22</v>
      </c>
      <c r="K3489">
        <v>3.2</v>
      </c>
      <c r="L3489">
        <v>92</v>
      </c>
      <c r="M3489" t="s">
        <v>232</v>
      </c>
      <c r="N3489">
        <v>92</v>
      </c>
      <c r="P3489" cm="1">
        <f t="array" ref="P3489">IF(Q3489&gt;0,INDEX(Q3489:Q25213,MATCH(TRUE,INDEX(Q3489:Q25213="",,),0)-1),"")</f>
        <v>7</v>
      </c>
      <c r="Q3489">
        <v>2</v>
      </c>
      <c r="R3489">
        <f t="shared" si="56"/>
        <v>0</v>
      </c>
    </row>
    <row r="3490" spans="1:18" x14ac:dyDescent="0.3">
      <c r="A3490" t="s">
        <v>266</v>
      </c>
      <c r="B3490" s="1">
        <v>38357</v>
      </c>
      <c r="C3490" t="s">
        <v>16</v>
      </c>
      <c r="D3490" t="s">
        <v>369</v>
      </c>
      <c r="E3490" t="s">
        <v>370</v>
      </c>
      <c r="G3490" s="6" t="s">
        <v>29</v>
      </c>
      <c r="H3490" t="s">
        <v>25</v>
      </c>
      <c r="I3490" t="s">
        <v>26</v>
      </c>
      <c r="J3490" t="s">
        <v>27</v>
      </c>
      <c r="K3490">
        <v>31</v>
      </c>
      <c r="L3490">
        <v>40.1</v>
      </c>
      <c r="M3490" t="s">
        <v>232</v>
      </c>
      <c r="N3490">
        <v>40.1</v>
      </c>
      <c r="P3490" cm="1">
        <f t="array" ref="P3490">IF(Q3490&gt;0,INDEX(Q3490:Q25214,MATCH(TRUE,INDEX(Q3490:Q25214="",,),0)-1),"")</f>
        <v>7</v>
      </c>
      <c r="Q3490">
        <v>2</v>
      </c>
      <c r="R3490">
        <f t="shared" si="56"/>
        <v>0</v>
      </c>
    </row>
    <row r="3491" spans="1:18" x14ac:dyDescent="0.3">
      <c r="A3491" t="s">
        <v>266</v>
      </c>
      <c r="B3491" s="1">
        <v>38357</v>
      </c>
      <c r="C3491" t="s">
        <v>16</v>
      </c>
      <c r="D3491" t="s">
        <v>369</v>
      </c>
      <c r="E3491" t="s">
        <v>370</v>
      </c>
      <c r="G3491" s="6" t="s">
        <v>29</v>
      </c>
      <c r="H3491" t="s">
        <v>64</v>
      </c>
      <c r="I3491" t="s">
        <v>26</v>
      </c>
      <c r="J3491" t="s">
        <v>27</v>
      </c>
      <c r="K3491">
        <v>69</v>
      </c>
      <c r="L3491">
        <v>16.55</v>
      </c>
      <c r="M3491" t="s">
        <v>232</v>
      </c>
      <c r="N3491">
        <v>16.55</v>
      </c>
      <c r="P3491" cm="1">
        <f t="array" ref="P3491">IF(Q3491&gt;0,INDEX(Q3491:Q25215,MATCH(TRUE,INDEX(Q3491:Q25215="",,),0)-1),"")</f>
        <v>7</v>
      </c>
      <c r="Q3491">
        <v>2</v>
      </c>
      <c r="R3491">
        <f t="shared" si="56"/>
        <v>0</v>
      </c>
    </row>
    <row r="3492" spans="1:18" x14ac:dyDescent="0.3">
      <c r="A3492" t="s">
        <v>266</v>
      </c>
      <c r="B3492" s="1">
        <v>38357</v>
      </c>
      <c r="C3492" t="s">
        <v>16</v>
      </c>
      <c r="D3492" t="s">
        <v>369</v>
      </c>
      <c r="E3492" t="s">
        <v>370</v>
      </c>
      <c r="G3492" t="s">
        <v>19</v>
      </c>
      <c r="H3492" t="s">
        <v>99</v>
      </c>
      <c r="I3492" t="s">
        <v>26</v>
      </c>
      <c r="J3492" t="s">
        <v>27</v>
      </c>
      <c r="K3492">
        <v>109</v>
      </c>
      <c r="L3492">
        <v>22.4</v>
      </c>
      <c r="M3492" t="s">
        <v>220</v>
      </c>
      <c r="N3492">
        <v>22.4</v>
      </c>
      <c r="P3492" cm="1">
        <f t="array" ref="P3492">IF(Q3492&gt;0,INDEX(Q3492:Q25216,MATCH(TRUE,INDEX(Q3492:Q25216="",,),0)-1),"")</f>
        <v>7</v>
      </c>
      <c r="Q3492">
        <v>3</v>
      </c>
      <c r="R3492">
        <f t="shared" si="56"/>
        <v>0</v>
      </c>
    </row>
    <row r="3493" spans="1:18" x14ac:dyDescent="0.3">
      <c r="A3493" t="s">
        <v>266</v>
      </c>
      <c r="B3493" s="1">
        <v>38357</v>
      </c>
      <c r="C3493" t="s">
        <v>16</v>
      </c>
      <c r="D3493" t="s">
        <v>369</v>
      </c>
      <c r="E3493" t="s">
        <v>370</v>
      </c>
      <c r="G3493" t="s">
        <v>19</v>
      </c>
      <c r="H3493" t="s">
        <v>53</v>
      </c>
      <c r="I3493" t="s">
        <v>26</v>
      </c>
      <c r="J3493" t="s">
        <v>27</v>
      </c>
      <c r="K3493">
        <v>428</v>
      </c>
      <c r="L3493">
        <v>30.1</v>
      </c>
      <c r="M3493" t="s">
        <v>220</v>
      </c>
      <c r="N3493">
        <v>30.1</v>
      </c>
      <c r="P3493" cm="1">
        <f t="array" ref="P3493">IF(Q3493&gt;0,INDEX(Q3493:Q25217,MATCH(TRUE,INDEX(Q3493:Q25217="",,),0)-1),"")</f>
        <v>7</v>
      </c>
      <c r="Q3493">
        <v>3</v>
      </c>
      <c r="R3493">
        <f t="shared" si="56"/>
        <v>0</v>
      </c>
    </row>
    <row r="3494" spans="1:18" x14ac:dyDescent="0.3">
      <c r="A3494" t="s">
        <v>266</v>
      </c>
      <c r="B3494" s="1">
        <v>38357</v>
      </c>
      <c r="C3494" t="s">
        <v>16</v>
      </c>
      <c r="D3494" t="s">
        <v>369</v>
      </c>
      <c r="E3494" t="s">
        <v>370</v>
      </c>
      <c r="G3494" t="s">
        <v>19</v>
      </c>
      <c r="H3494" t="s">
        <v>70</v>
      </c>
      <c r="I3494" t="s">
        <v>26</v>
      </c>
      <c r="J3494" t="s">
        <v>27</v>
      </c>
      <c r="K3494">
        <v>86</v>
      </c>
      <c r="L3494">
        <v>28.4</v>
      </c>
      <c r="M3494" t="s">
        <v>220</v>
      </c>
      <c r="N3494">
        <v>218.16</v>
      </c>
      <c r="P3494" cm="1">
        <f t="array" ref="P3494">IF(Q3494&gt;0,INDEX(Q3494:Q25218,MATCH(TRUE,INDEX(Q3494:Q25218="",,),0)-1),"")</f>
        <v>7</v>
      </c>
      <c r="Q3494">
        <v>3</v>
      </c>
      <c r="R3494">
        <f t="shared" si="56"/>
        <v>0</v>
      </c>
    </row>
    <row r="3495" spans="1:18" x14ac:dyDescent="0.3">
      <c r="A3495" t="s">
        <v>266</v>
      </c>
      <c r="B3495" s="1">
        <v>38357</v>
      </c>
      <c r="C3495" t="s">
        <v>16</v>
      </c>
      <c r="D3495" t="s">
        <v>369</v>
      </c>
      <c r="E3495" t="s">
        <v>370</v>
      </c>
      <c r="G3495" s="6" t="s">
        <v>29</v>
      </c>
      <c r="H3495" t="s">
        <v>99</v>
      </c>
      <c r="I3495" t="s">
        <v>21</v>
      </c>
      <c r="J3495" t="s">
        <v>22</v>
      </c>
      <c r="K3495">
        <v>3.2</v>
      </c>
      <c r="L3495">
        <v>92</v>
      </c>
      <c r="M3495" t="s">
        <v>220</v>
      </c>
      <c r="N3495">
        <v>92</v>
      </c>
      <c r="P3495" cm="1">
        <f t="array" ref="P3495">IF(Q3495&gt;0,INDEX(Q3495:Q25219,MATCH(TRUE,INDEX(Q3495:Q25219="",,),0)-1),"")</f>
        <v>7</v>
      </c>
      <c r="Q3495">
        <v>3</v>
      </c>
      <c r="R3495">
        <f t="shared" si="56"/>
        <v>0</v>
      </c>
    </row>
    <row r="3496" spans="1:18" x14ac:dyDescent="0.3">
      <c r="A3496" t="s">
        <v>266</v>
      </c>
      <c r="B3496" s="1">
        <v>38357</v>
      </c>
      <c r="C3496" t="s">
        <v>16</v>
      </c>
      <c r="D3496" t="s">
        <v>369</v>
      </c>
      <c r="E3496" t="s">
        <v>370</v>
      </c>
      <c r="G3496" s="6" t="s">
        <v>29</v>
      </c>
      <c r="H3496" t="s">
        <v>25</v>
      </c>
      <c r="I3496" t="s">
        <v>26</v>
      </c>
      <c r="J3496" t="s">
        <v>27</v>
      </c>
      <c r="K3496">
        <v>31</v>
      </c>
      <c r="L3496">
        <v>40.1</v>
      </c>
      <c r="M3496" t="s">
        <v>220</v>
      </c>
      <c r="N3496">
        <v>40.1</v>
      </c>
      <c r="P3496" cm="1">
        <f t="array" ref="P3496">IF(Q3496&gt;0,INDEX(Q3496:Q25220,MATCH(TRUE,INDEX(Q3496:Q25220="",,),0)-1),"")</f>
        <v>7</v>
      </c>
      <c r="Q3496">
        <v>3</v>
      </c>
      <c r="R3496">
        <f t="shared" si="56"/>
        <v>0</v>
      </c>
    </row>
    <row r="3497" spans="1:18" x14ac:dyDescent="0.3">
      <c r="A3497" t="s">
        <v>266</v>
      </c>
      <c r="B3497" s="1">
        <v>38357</v>
      </c>
      <c r="C3497" t="s">
        <v>16</v>
      </c>
      <c r="D3497" t="s">
        <v>369</v>
      </c>
      <c r="E3497" t="s">
        <v>370</v>
      </c>
      <c r="G3497" s="6" t="s">
        <v>29</v>
      </c>
      <c r="H3497" t="s">
        <v>64</v>
      </c>
      <c r="I3497" t="s">
        <v>26</v>
      </c>
      <c r="J3497" t="s">
        <v>27</v>
      </c>
      <c r="K3497">
        <v>69</v>
      </c>
      <c r="L3497">
        <v>16.55</v>
      </c>
      <c r="M3497" t="s">
        <v>220</v>
      </c>
      <c r="N3497">
        <v>16.55</v>
      </c>
      <c r="P3497" cm="1">
        <f t="array" ref="P3497">IF(Q3497&gt;0,INDEX(Q3497:Q25221,MATCH(TRUE,INDEX(Q3497:Q25221="",,),0)-1),"")</f>
        <v>7</v>
      </c>
      <c r="Q3497">
        <v>3</v>
      </c>
      <c r="R3497">
        <f t="shared" si="56"/>
        <v>0</v>
      </c>
    </row>
    <row r="3498" spans="1:18" x14ac:dyDescent="0.3">
      <c r="A3498" t="s">
        <v>266</v>
      </c>
      <c r="B3498" s="1">
        <v>38357</v>
      </c>
      <c r="C3498" t="s">
        <v>16</v>
      </c>
      <c r="D3498" t="s">
        <v>369</v>
      </c>
      <c r="E3498" t="s">
        <v>370</v>
      </c>
      <c r="G3498" t="s">
        <v>19</v>
      </c>
      <c r="H3498" t="s">
        <v>99</v>
      </c>
      <c r="I3498" t="s">
        <v>26</v>
      </c>
      <c r="J3498" t="s">
        <v>27</v>
      </c>
      <c r="K3498">
        <v>109</v>
      </c>
      <c r="L3498">
        <v>22.4</v>
      </c>
      <c r="M3498" t="s">
        <v>371</v>
      </c>
      <c r="N3498">
        <v>141.31</v>
      </c>
      <c r="P3498" cm="1">
        <f t="array" ref="P3498">IF(Q3498&gt;0,INDEX(Q3498:Q25222,MATCH(TRUE,INDEX(Q3498:Q25222="",,),0)-1),"")</f>
        <v>7</v>
      </c>
      <c r="Q3498">
        <v>4</v>
      </c>
      <c r="R3498">
        <f t="shared" si="56"/>
        <v>0</v>
      </c>
    </row>
    <row r="3499" spans="1:18" x14ac:dyDescent="0.3">
      <c r="A3499" t="s">
        <v>266</v>
      </c>
      <c r="B3499" s="1">
        <v>38357</v>
      </c>
      <c r="C3499" t="s">
        <v>16</v>
      </c>
      <c r="D3499" t="s">
        <v>369</v>
      </c>
      <c r="E3499" t="s">
        <v>370</v>
      </c>
      <c r="G3499" t="s">
        <v>19</v>
      </c>
      <c r="H3499" t="s">
        <v>53</v>
      </c>
      <c r="I3499" t="s">
        <v>26</v>
      </c>
      <c r="J3499" t="s">
        <v>27</v>
      </c>
      <c r="K3499">
        <v>428</v>
      </c>
      <c r="L3499">
        <v>30.1</v>
      </c>
      <c r="M3499" t="s">
        <v>371</v>
      </c>
      <c r="N3499">
        <v>30.1</v>
      </c>
      <c r="P3499" cm="1">
        <f t="array" ref="P3499">IF(Q3499&gt;0,INDEX(Q3499:Q25223,MATCH(TRUE,INDEX(Q3499:Q25223="",,),0)-1),"")</f>
        <v>7</v>
      </c>
      <c r="Q3499">
        <v>4</v>
      </c>
      <c r="R3499">
        <f t="shared" si="56"/>
        <v>0</v>
      </c>
    </row>
    <row r="3500" spans="1:18" x14ac:dyDescent="0.3">
      <c r="A3500" t="s">
        <v>266</v>
      </c>
      <c r="B3500" s="1">
        <v>38357</v>
      </c>
      <c r="C3500" t="s">
        <v>16</v>
      </c>
      <c r="D3500" t="s">
        <v>369</v>
      </c>
      <c r="E3500" t="s">
        <v>370</v>
      </c>
      <c r="G3500" t="s">
        <v>19</v>
      </c>
      <c r="H3500" t="s">
        <v>70</v>
      </c>
      <c r="I3500" t="s">
        <v>26</v>
      </c>
      <c r="J3500" t="s">
        <v>27</v>
      </c>
      <c r="K3500">
        <v>86</v>
      </c>
      <c r="L3500">
        <v>28.4</v>
      </c>
      <c r="M3500" t="s">
        <v>371</v>
      </c>
      <c r="N3500">
        <v>28.4</v>
      </c>
      <c r="P3500" cm="1">
        <f t="array" ref="P3500">IF(Q3500&gt;0,INDEX(Q3500:Q25224,MATCH(TRUE,INDEX(Q3500:Q25224="",,),0)-1),"")</f>
        <v>7</v>
      </c>
      <c r="Q3500">
        <v>4</v>
      </c>
      <c r="R3500">
        <f t="shared" si="56"/>
        <v>0</v>
      </c>
    </row>
    <row r="3501" spans="1:18" x14ac:dyDescent="0.3">
      <c r="A3501" t="s">
        <v>266</v>
      </c>
      <c r="B3501" s="1">
        <v>38357</v>
      </c>
      <c r="C3501" t="s">
        <v>16</v>
      </c>
      <c r="D3501" t="s">
        <v>369</v>
      </c>
      <c r="E3501" t="s">
        <v>370</v>
      </c>
      <c r="G3501" s="6" t="s">
        <v>29</v>
      </c>
      <c r="H3501" t="s">
        <v>99</v>
      </c>
      <c r="I3501" t="s">
        <v>21</v>
      </c>
      <c r="J3501" t="s">
        <v>22</v>
      </c>
      <c r="K3501">
        <v>3.2</v>
      </c>
      <c r="L3501">
        <v>92</v>
      </c>
      <c r="M3501" t="s">
        <v>371</v>
      </c>
      <c r="N3501">
        <v>92</v>
      </c>
      <c r="P3501" cm="1">
        <f t="array" ref="P3501">IF(Q3501&gt;0,INDEX(Q3501:Q25225,MATCH(TRUE,INDEX(Q3501:Q25225="",,),0)-1),"")</f>
        <v>7</v>
      </c>
      <c r="Q3501">
        <v>4</v>
      </c>
      <c r="R3501">
        <f t="shared" si="56"/>
        <v>0</v>
      </c>
    </row>
    <row r="3502" spans="1:18" x14ac:dyDescent="0.3">
      <c r="A3502" t="s">
        <v>266</v>
      </c>
      <c r="B3502" s="1">
        <v>38357</v>
      </c>
      <c r="C3502" t="s">
        <v>16</v>
      </c>
      <c r="D3502" t="s">
        <v>369</v>
      </c>
      <c r="E3502" t="s">
        <v>370</v>
      </c>
      <c r="G3502" s="6" t="s">
        <v>29</v>
      </c>
      <c r="H3502" t="s">
        <v>25</v>
      </c>
      <c r="I3502" t="s">
        <v>26</v>
      </c>
      <c r="J3502" t="s">
        <v>27</v>
      </c>
      <c r="K3502">
        <v>31</v>
      </c>
      <c r="L3502">
        <v>40.1</v>
      </c>
      <c r="M3502" t="s">
        <v>371</v>
      </c>
      <c r="N3502">
        <v>40.1</v>
      </c>
      <c r="P3502" cm="1">
        <f t="array" ref="P3502">IF(Q3502&gt;0,INDEX(Q3502:Q25226,MATCH(TRUE,INDEX(Q3502:Q25226="",,),0)-1),"")</f>
        <v>7</v>
      </c>
      <c r="Q3502">
        <v>4</v>
      </c>
      <c r="R3502">
        <f t="shared" si="56"/>
        <v>0</v>
      </c>
    </row>
    <row r="3503" spans="1:18" x14ac:dyDescent="0.3">
      <c r="A3503" t="s">
        <v>266</v>
      </c>
      <c r="B3503" s="1">
        <v>38357</v>
      </c>
      <c r="C3503" t="s">
        <v>16</v>
      </c>
      <c r="D3503" t="s">
        <v>369</v>
      </c>
      <c r="E3503" t="s">
        <v>370</v>
      </c>
      <c r="G3503" s="6" t="s">
        <v>29</v>
      </c>
      <c r="H3503" t="s">
        <v>64</v>
      </c>
      <c r="I3503" t="s">
        <v>26</v>
      </c>
      <c r="J3503" t="s">
        <v>27</v>
      </c>
      <c r="K3503">
        <v>69</v>
      </c>
      <c r="L3503">
        <v>16.55</v>
      </c>
      <c r="M3503" t="s">
        <v>371</v>
      </c>
      <c r="N3503">
        <v>16.55</v>
      </c>
      <c r="P3503" cm="1">
        <f t="array" ref="P3503">IF(Q3503&gt;0,INDEX(Q3503:Q25227,MATCH(TRUE,INDEX(Q3503:Q25227="",,),0)-1),"")</f>
        <v>7</v>
      </c>
      <c r="Q3503">
        <v>4</v>
      </c>
      <c r="R3503">
        <f t="shared" si="56"/>
        <v>0</v>
      </c>
    </row>
    <row r="3504" spans="1:18" x14ac:dyDescent="0.3">
      <c r="A3504" t="s">
        <v>266</v>
      </c>
      <c r="B3504" s="1">
        <v>38357</v>
      </c>
      <c r="C3504" t="s">
        <v>16</v>
      </c>
      <c r="D3504" t="s">
        <v>369</v>
      </c>
      <c r="E3504" t="s">
        <v>370</v>
      </c>
      <c r="G3504" t="s">
        <v>19</v>
      </c>
      <c r="H3504" t="s">
        <v>99</v>
      </c>
      <c r="I3504" t="s">
        <v>26</v>
      </c>
      <c r="J3504" t="s">
        <v>27</v>
      </c>
      <c r="K3504">
        <v>109</v>
      </c>
      <c r="L3504">
        <v>22.4</v>
      </c>
      <c r="M3504" t="s">
        <v>272</v>
      </c>
      <c r="N3504">
        <v>22.4</v>
      </c>
      <c r="P3504" cm="1">
        <f t="array" ref="P3504">IF(Q3504&gt;0,INDEX(Q3504:Q25228,MATCH(TRUE,INDEX(Q3504:Q25228="",,),0)-1),"")</f>
        <v>7</v>
      </c>
      <c r="Q3504">
        <v>5</v>
      </c>
      <c r="R3504">
        <f t="shared" si="56"/>
        <v>0</v>
      </c>
    </row>
    <row r="3505" spans="1:18" x14ac:dyDescent="0.3">
      <c r="A3505" t="s">
        <v>266</v>
      </c>
      <c r="B3505" s="1">
        <v>38357</v>
      </c>
      <c r="C3505" t="s">
        <v>16</v>
      </c>
      <c r="D3505" t="s">
        <v>369</v>
      </c>
      <c r="E3505" t="s">
        <v>370</v>
      </c>
      <c r="G3505" t="s">
        <v>19</v>
      </c>
      <c r="H3505" t="s">
        <v>53</v>
      </c>
      <c r="I3505" t="s">
        <v>26</v>
      </c>
      <c r="J3505" t="s">
        <v>27</v>
      </c>
      <c r="K3505">
        <v>428</v>
      </c>
      <c r="L3505">
        <v>30.1</v>
      </c>
      <c r="M3505" t="s">
        <v>272</v>
      </c>
      <c r="N3505">
        <v>30.1</v>
      </c>
      <c r="P3505" cm="1">
        <f t="array" ref="P3505">IF(Q3505&gt;0,INDEX(Q3505:Q25229,MATCH(TRUE,INDEX(Q3505:Q25229="",,),0)-1),"")</f>
        <v>7</v>
      </c>
      <c r="Q3505">
        <v>5</v>
      </c>
      <c r="R3505">
        <f t="shared" si="56"/>
        <v>0</v>
      </c>
    </row>
    <row r="3506" spans="1:18" x14ac:dyDescent="0.3">
      <c r="A3506" t="s">
        <v>266</v>
      </c>
      <c r="B3506" s="1">
        <v>38357</v>
      </c>
      <c r="C3506" t="s">
        <v>16</v>
      </c>
      <c r="D3506" t="s">
        <v>369</v>
      </c>
      <c r="E3506" t="s">
        <v>370</v>
      </c>
      <c r="G3506" t="s">
        <v>19</v>
      </c>
      <c r="H3506" t="s">
        <v>70</v>
      </c>
      <c r="I3506" t="s">
        <v>26</v>
      </c>
      <c r="J3506" t="s">
        <v>27</v>
      </c>
      <c r="K3506">
        <v>86</v>
      </c>
      <c r="L3506">
        <v>28.4</v>
      </c>
      <c r="M3506" t="s">
        <v>272</v>
      </c>
      <c r="N3506">
        <v>165</v>
      </c>
      <c r="P3506" cm="1">
        <f t="array" ref="P3506">IF(Q3506&gt;0,INDEX(Q3506:Q25230,MATCH(TRUE,INDEX(Q3506:Q25230="",,),0)-1),"")</f>
        <v>7</v>
      </c>
      <c r="Q3506">
        <v>5</v>
      </c>
      <c r="R3506">
        <f t="shared" si="56"/>
        <v>0</v>
      </c>
    </row>
    <row r="3507" spans="1:18" x14ac:dyDescent="0.3">
      <c r="A3507" t="s">
        <v>266</v>
      </c>
      <c r="B3507" s="1">
        <v>38357</v>
      </c>
      <c r="C3507" t="s">
        <v>16</v>
      </c>
      <c r="D3507" t="s">
        <v>369</v>
      </c>
      <c r="E3507" t="s">
        <v>370</v>
      </c>
      <c r="G3507" s="6" t="s">
        <v>29</v>
      </c>
      <c r="H3507" t="s">
        <v>99</v>
      </c>
      <c r="I3507" t="s">
        <v>21</v>
      </c>
      <c r="J3507" t="s">
        <v>22</v>
      </c>
      <c r="K3507">
        <v>3.2</v>
      </c>
      <c r="L3507">
        <v>92</v>
      </c>
      <c r="M3507" t="s">
        <v>272</v>
      </c>
      <c r="N3507">
        <v>92</v>
      </c>
      <c r="P3507" cm="1">
        <f t="array" ref="P3507">IF(Q3507&gt;0,INDEX(Q3507:Q25231,MATCH(TRUE,INDEX(Q3507:Q25231="",,),0)-1),"")</f>
        <v>7</v>
      </c>
      <c r="Q3507">
        <v>5</v>
      </c>
      <c r="R3507">
        <f t="shared" si="56"/>
        <v>0</v>
      </c>
    </row>
    <row r="3508" spans="1:18" x14ac:dyDescent="0.3">
      <c r="A3508" t="s">
        <v>266</v>
      </c>
      <c r="B3508" s="1">
        <v>38357</v>
      </c>
      <c r="C3508" t="s">
        <v>16</v>
      </c>
      <c r="D3508" t="s">
        <v>369</v>
      </c>
      <c r="E3508" t="s">
        <v>370</v>
      </c>
      <c r="G3508" s="6" t="s">
        <v>29</v>
      </c>
      <c r="H3508" t="s">
        <v>25</v>
      </c>
      <c r="I3508" t="s">
        <v>26</v>
      </c>
      <c r="J3508" t="s">
        <v>27</v>
      </c>
      <c r="K3508">
        <v>31</v>
      </c>
      <c r="L3508">
        <v>40.1</v>
      </c>
      <c r="M3508" t="s">
        <v>272</v>
      </c>
      <c r="N3508">
        <v>40.1</v>
      </c>
      <c r="P3508" cm="1">
        <f t="array" ref="P3508">IF(Q3508&gt;0,INDEX(Q3508:Q25232,MATCH(TRUE,INDEX(Q3508:Q25232="",,),0)-1),"")</f>
        <v>7</v>
      </c>
      <c r="Q3508">
        <v>5</v>
      </c>
      <c r="R3508">
        <f t="shared" ref="R3508:R3571" si="57">IF(P3508="","",0)</f>
        <v>0</v>
      </c>
    </row>
    <row r="3509" spans="1:18" x14ac:dyDescent="0.3">
      <c r="A3509" t="s">
        <v>266</v>
      </c>
      <c r="B3509" s="1">
        <v>38357</v>
      </c>
      <c r="C3509" t="s">
        <v>16</v>
      </c>
      <c r="D3509" t="s">
        <v>369</v>
      </c>
      <c r="E3509" t="s">
        <v>370</v>
      </c>
      <c r="G3509" s="6" t="s">
        <v>29</v>
      </c>
      <c r="H3509" t="s">
        <v>64</v>
      </c>
      <c r="I3509" t="s">
        <v>26</v>
      </c>
      <c r="J3509" t="s">
        <v>27</v>
      </c>
      <c r="K3509">
        <v>69</v>
      </c>
      <c r="L3509">
        <v>16.55</v>
      </c>
      <c r="M3509" t="s">
        <v>272</v>
      </c>
      <c r="N3509">
        <v>16.55</v>
      </c>
      <c r="P3509" cm="1">
        <f t="array" ref="P3509">IF(Q3509&gt;0,INDEX(Q3509:Q25233,MATCH(TRUE,INDEX(Q3509:Q25233="",,),0)-1),"")</f>
        <v>7</v>
      </c>
      <c r="Q3509">
        <v>5</v>
      </c>
      <c r="R3509">
        <f t="shared" si="57"/>
        <v>0</v>
      </c>
    </row>
    <row r="3510" spans="1:18" x14ac:dyDescent="0.3">
      <c r="A3510" t="s">
        <v>266</v>
      </c>
      <c r="B3510" s="1">
        <v>38357</v>
      </c>
      <c r="C3510" t="s">
        <v>16</v>
      </c>
      <c r="D3510" t="s">
        <v>369</v>
      </c>
      <c r="E3510" t="s">
        <v>370</v>
      </c>
      <c r="G3510" t="s">
        <v>19</v>
      </c>
      <c r="H3510" t="s">
        <v>99</v>
      </c>
      <c r="I3510" t="s">
        <v>26</v>
      </c>
      <c r="J3510" t="s">
        <v>27</v>
      </c>
      <c r="K3510">
        <v>109</v>
      </c>
      <c r="L3510">
        <v>22.4</v>
      </c>
      <c r="M3510" t="s">
        <v>286</v>
      </c>
      <c r="N3510">
        <v>33</v>
      </c>
      <c r="P3510" cm="1">
        <f t="array" ref="P3510">IF(Q3510&gt;0,INDEX(Q3510:Q25234,MATCH(TRUE,INDEX(Q3510:Q25234="",,),0)-1),"")</f>
        <v>7</v>
      </c>
      <c r="Q3510">
        <v>6</v>
      </c>
      <c r="R3510">
        <f t="shared" si="57"/>
        <v>0</v>
      </c>
    </row>
    <row r="3511" spans="1:18" x14ac:dyDescent="0.3">
      <c r="A3511" t="s">
        <v>266</v>
      </c>
      <c r="B3511" s="1">
        <v>38357</v>
      </c>
      <c r="C3511" t="s">
        <v>16</v>
      </c>
      <c r="D3511" t="s">
        <v>369</v>
      </c>
      <c r="E3511" t="s">
        <v>370</v>
      </c>
      <c r="G3511" t="s">
        <v>19</v>
      </c>
      <c r="H3511" t="s">
        <v>53</v>
      </c>
      <c r="I3511" t="s">
        <v>26</v>
      </c>
      <c r="J3511" t="s">
        <v>27</v>
      </c>
      <c r="K3511">
        <v>428</v>
      </c>
      <c r="L3511">
        <v>30.1</v>
      </c>
      <c r="M3511" t="s">
        <v>286</v>
      </c>
      <c r="N3511">
        <v>42</v>
      </c>
      <c r="P3511" cm="1">
        <f t="array" ref="P3511">IF(Q3511&gt;0,INDEX(Q3511:Q25235,MATCH(TRUE,INDEX(Q3511:Q25235="",,),0)-1),"")</f>
        <v>7</v>
      </c>
      <c r="Q3511">
        <v>6</v>
      </c>
      <c r="R3511">
        <f t="shared" si="57"/>
        <v>0</v>
      </c>
    </row>
    <row r="3512" spans="1:18" x14ac:dyDescent="0.3">
      <c r="A3512" t="s">
        <v>266</v>
      </c>
      <c r="B3512" s="1">
        <v>38357</v>
      </c>
      <c r="C3512" t="s">
        <v>16</v>
      </c>
      <c r="D3512" t="s">
        <v>369</v>
      </c>
      <c r="E3512" t="s">
        <v>370</v>
      </c>
      <c r="G3512" t="s">
        <v>19</v>
      </c>
      <c r="H3512" t="s">
        <v>70</v>
      </c>
      <c r="I3512" t="s">
        <v>26</v>
      </c>
      <c r="J3512" t="s">
        <v>27</v>
      </c>
      <c r="K3512">
        <v>86</v>
      </c>
      <c r="L3512">
        <v>28.4</v>
      </c>
      <c r="M3512" t="s">
        <v>286</v>
      </c>
      <c r="N3512">
        <v>33</v>
      </c>
      <c r="P3512" cm="1">
        <f t="array" ref="P3512">IF(Q3512&gt;0,INDEX(Q3512:Q25236,MATCH(TRUE,INDEX(Q3512:Q25236="",,),0)-1),"")</f>
        <v>7</v>
      </c>
      <c r="Q3512">
        <v>6</v>
      </c>
      <c r="R3512">
        <f t="shared" si="57"/>
        <v>0</v>
      </c>
    </row>
    <row r="3513" spans="1:18" x14ac:dyDescent="0.3">
      <c r="A3513" t="s">
        <v>266</v>
      </c>
      <c r="B3513" s="1">
        <v>38357</v>
      </c>
      <c r="C3513" t="s">
        <v>16</v>
      </c>
      <c r="D3513" t="s">
        <v>369</v>
      </c>
      <c r="E3513" t="s">
        <v>370</v>
      </c>
      <c r="G3513" s="6" t="s">
        <v>29</v>
      </c>
      <c r="H3513" t="s">
        <v>99</v>
      </c>
      <c r="I3513" t="s">
        <v>21</v>
      </c>
      <c r="J3513" t="s">
        <v>22</v>
      </c>
      <c r="K3513">
        <v>3.2</v>
      </c>
      <c r="L3513">
        <v>92</v>
      </c>
      <c r="M3513" t="s">
        <v>286</v>
      </c>
      <c r="N3513">
        <v>92</v>
      </c>
      <c r="P3513" cm="1">
        <f t="array" ref="P3513">IF(Q3513&gt;0,INDEX(Q3513:Q25237,MATCH(TRUE,INDEX(Q3513:Q25237="",,),0)-1),"")</f>
        <v>7</v>
      </c>
      <c r="Q3513">
        <v>6</v>
      </c>
      <c r="R3513">
        <f t="shared" si="57"/>
        <v>0</v>
      </c>
    </row>
    <row r="3514" spans="1:18" x14ac:dyDescent="0.3">
      <c r="A3514" t="s">
        <v>266</v>
      </c>
      <c r="B3514" s="1">
        <v>38357</v>
      </c>
      <c r="C3514" t="s">
        <v>16</v>
      </c>
      <c r="D3514" t="s">
        <v>369</v>
      </c>
      <c r="E3514" t="s">
        <v>370</v>
      </c>
      <c r="G3514" s="6" t="s">
        <v>29</v>
      </c>
      <c r="H3514" t="s">
        <v>25</v>
      </c>
      <c r="I3514" t="s">
        <v>26</v>
      </c>
      <c r="J3514" t="s">
        <v>27</v>
      </c>
      <c r="K3514">
        <v>31</v>
      </c>
      <c r="L3514">
        <v>40.1</v>
      </c>
      <c r="M3514" t="s">
        <v>286</v>
      </c>
      <c r="N3514">
        <v>40.1</v>
      </c>
      <c r="P3514" cm="1">
        <f t="array" ref="P3514">IF(Q3514&gt;0,INDEX(Q3514:Q25238,MATCH(TRUE,INDEX(Q3514:Q25238="",,),0)-1),"")</f>
        <v>7</v>
      </c>
      <c r="Q3514">
        <v>6</v>
      </c>
      <c r="R3514">
        <f t="shared" si="57"/>
        <v>0</v>
      </c>
    </row>
    <row r="3515" spans="1:18" x14ac:dyDescent="0.3">
      <c r="A3515" t="s">
        <v>266</v>
      </c>
      <c r="B3515" s="1">
        <v>38357</v>
      </c>
      <c r="C3515" t="s">
        <v>16</v>
      </c>
      <c r="D3515" t="s">
        <v>369</v>
      </c>
      <c r="E3515" t="s">
        <v>370</v>
      </c>
      <c r="G3515" s="6" t="s">
        <v>29</v>
      </c>
      <c r="H3515" t="s">
        <v>64</v>
      </c>
      <c r="I3515" t="s">
        <v>26</v>
      </c>
      <c r="J3515" t="s">
        <v>27</v>
      </c>
      <c r="K3515">
        <v>69</v>
      </c>
      <c r="L3515">
        <v>16.55</v>
      </c>
      <c r="M3515" t="s">
        <v>286</v>
      </c>
      <c r="N3515">
        <v>16.55</v>
      </c>
      <c r="P3515" cm="1">
        <f t="array" ref="P3515">IF(Q3515&gt;0,INDEX(Q3515:Q25239,MATCH(TRUE,INDEX(Q3515:Q25239="",,),0)-1),"")</f>
        <v>7</v>
      </c>
      <c r="Q3515">
        <v>6</v>
      </c>
      <c r="R3515">
        <f t="shared" si="57"/>
        <v>0</v>
      </c>
    </row>
    <row r="3516" spans="1:18" x14ac:dyDescent="0.3">
      <c r="A3516" t="s">
        <v>266</v>
      </c>
      <c r="B3516" s="1">
        <v>38357</v>
      </c>
      <c r="C3516" t="s">
        <v>16</v>
      </c>
      <c r="D3516" t="s">
        <v>369</v>
      </c>
      <c r="E3516" t="s">
        <v>370</v>
      </c>
      <c r="G3516" t="s">
        <v>19</v>
      </c>
      <c r="H3516" t="s">
        <v>99</v>
      </c>
      <c r="I3516" t="s">
        <v>26</v>
      </c>
      <c r="J3516" t="s">
        <v>27</v>
      </c>
      <c r="K3516">
        <v>109</v>
      </c>
      <c r="L3516">
        <v>22.4</v>
      </c>
      <c r="M3516" t="s">
        <v>271</v>
      </c>
      <c r="N3516">
        <v>30</v>
      </c>
      <c r="P3516" cm="1">
        <f t="array" ref="P3516">IF(Q3516&gt;0,INDEX(Q3516:Q25240,MATCH(TRUE,INDEX(Q3516:Q25240="",,),0)-1),"")</f>
        <v>7</v>
      </c>
      <c r="Q3516">
        <v>7</v>
      </c>
      <c r="R3516">
        <f t="shared" si="57"/>
        <v>0</v>
      </c>
    </row>
    <row r="3517" spans="1:18" x14ac:dyDescent="0.3">
      <c r="A3517" t="s">
        <v>266</v>
      </c>
      <c r="B3517" s="1">
        <v>38357</v>
      </c>
      <c r="C3517" t="s">
        <v>16</v>
      </c>
      <c r="D3517" t="s">
        <v>369</v>
      </c>
      <c r="E3517" t="s">
        <v>370</v>
      </c>
      <c r="G3517" t="s">
        <v>19</v>
      </c>
      <c r="H3517" t="s">
        <v>53</v>
      </c>
      <c r="I3517" t="s">
        <v>26</v>
      </c>
      <c r="J3517" t="s">
        <v>27</v>
      </c>
      <c r="K3517">
        <v>428</v>
      </c>
      <c r="L3517">
        <v>30.1</v>
      </c>
      <c r="M3517" t="s">
        <v>271</v>
      </c>
      <c r="N3517">
        <v>40</v>
      </c>
      <c r="P3517" cm="1">
        <f t="array" ref="P3517">IF(Q3517&gt;0,INDEX(Q3517:Q25241,MATCH(TRUE,INDEX(Q3517:Q25241="",,),0)-1),"")</f>
        <v>7</v>
      </c>
      <c r="Q3517">
        <v>7</v>
      </c>
      <c r="R3517">
        <f t="shared" si="57"/>
        <v>0</v>
      </c>
    </row>
    <row r="3518" spans="1:18" x14ac:dyDescent="0.3">
      <c r="A3518" t="s">
        <v>266</v>
      </c>
      <c r="B3518" s="1">
        <v>38357</v>
      </c>
      <c r="C3518" t="s">
        <v>16</v>
      </c>
      <c r="D3518" t="s">
        <v>369</v>
      </c>
      <c r="E3518" t="s">
        <v>370</v>
      </c>
      <c r="G3518" t="s">
        <v>19</v>
      </c>
      <c r="H3518" t="s">
        <v>70</v>
      </c>
      <c r="I3518" t="s">
        <v>26</v>
      </c>
      <c r="J3518" t="s">
        <v>27</v>
      </c>
      <c r="K3518">
        <v>86</v>
      </c>
      <c r="L3518">
        <v>28.4</v>
      </c>
      <c r="M3518" t="s">
        <v>271</v>
      </c>
      <c r="N3518">
        <v>30</v>
      </c>
      <c r="P3518" cm="1">
        <f t="array" ref="P3518">IF(Q3518&gt;0,INDEX(Q3518:Q25242,MATCH(TRUE,INDEX(Q3518:Q25242="",,),0)-1),"")</f>
        <v>7</v>
      </c>
      <c r="Q3518">
        <v>7</v>
      </c>
      <c r="R3518">
        <f t="shared" si="57"/>
        <v>0</v>
      </c>
    </row>
    <row r="3519" spans="1:18" x14ac:dyDescent="0.3">
      <c r="A3519" t="s">
        <v>266</v>
      </c>
      <c r="B3519" s="1">
        <v>38357</v>
      </c>
      <c r="C3519" t="s">
        <v>16</v>
      </c>
      <c r="D3519" t="s">
        <v>369</v>
      </c>
      <c r="E3519" t="s">
        <v>370</v>
      </c>
      <c r="G3519" s="6" t="s">
        <v>29</v>
      </c>
      <c r="H3519" t="s">
        <v>99</v>
      </c>
      <c r="I3519" t="s">
        <v>21</v>
      </c>
      <c r="J3519" t="s">
        <v>22</v>
      </c>
      <c r="K3519">
        <v>3.2</v>
      </c>
      <c r="L3519">
        <v>92</v>
      </c>
      <c r="M3519" t="s">
        <v>271</v>
      </c>
      <c r="N3519">
        <v>92</v>
      </c>
      <c r="P3519" cm="1">
        <f t="array" ref="P3519">IF(Q3519&gt;0,INDEX(Q3519:Q25243,MATCH(TRUE,INDEX(Q3519:Q25243="",,),0)-1),"")</f>
        <v>7</v>
      </c>
      <c r="Q3519">
        <v>7</v>
      </c>
      <c r="R3519">
        <f t="shared" si="57"/>
        <v>0</v>
      </c>
    </row>
    <row r="3520" spans="1:18" x14ac:dyDescent="0.3">
      <c r="A3520" t="s">
        <v>266</v>
      </c>
      <c r="B3520" s="1">
        <v>38357</v>
      </c>
      <c r="C3520" t="s">
        <v>16</v>
      </c>
      <c r="D3520" t="s">
        <v>369</v>
      </c>
      <c r="E3520" t="s">
        <v>370</v>
      </c>
      <c r="G3520" s="6" t="s">
        <v>29</v>
      </c>
      <c r="H3520" t="s">
        <v>25</v>
      </c>
      <c r="I3520" t="s">
        <v>26</v>
      </c>
      <c r="J3520" t="s">
        <v>27</v>
      </c>
      <c r="K3520">
        <v>31</v>
      </c>
      <c r="L3520">
        <v>40.1</v>
      </c>
      <c r="M3520" t="s">
        <v>271</v>
      </c>
      <c r="N3520">
        <v>40.1</v>
      </c>
      <c r="P3520" cm="1">
        <f t="array" ref="P3520">IF(Q3520&gt;0,INDEX(Q3520:Q25244,MATCH(TRUE,INDEX(Q3520:Q25244="",,),0)-1),"")</f>
        <v>7</v>
      </c>
      <c r="Q3520">
        <v>7</v>
      </c>
      <c r="R3520">
        <f t="shared" si="57"/>
        <v>0</v>
      </c>
    </row>
    <row r="3521" spans="1:18" x14ac:dyDescent="0.3">
      <c r="A3521" t="s">
        <v>266</v>
      </c>
      <c r="B3521" s="1">
        <v>38357</v>
      </c>
      <c r="C3521" t="s">
        <v>16</v>
      </c>
      <c r="D3521" t="s">
        <v>369</v>
      </c>
      <c r="E3521" t="s">
        <v>370</v>
      </c>
      <c r="G3521" s="6" t="s">
        <v>29</v>
      </c>
      <c r="H3521" t="s">
        <v>64</v>
      </c>
      <c r="I3521" t="s">
        <v>26</v>
      </c>
      <c r="J3521" t="s">
        <v>27</v>
      </c>
      <c r="K3521">
        <v>69</v>
      </c>
      <c r="L3521">
        <v>16.55</v>
      </c>
      <c r="M3521" t="s">
        <v>271</v>
      </c>
      <c r="N3521">
        <v>16.55</v>
      </c>
      <c r="P3521" cm="1">
        <f t="array" ref="P3521">IF(Q3521&gt;0,INDEX(Q3521:Q25245,MATCH(TRUE,INDEX(Q3521:Q25245="",,),0)-1),"")</f>
        <v>7</v>
      </c>
      <c r="Q3521">
        <v>7</v>
      </c>
      <c r="R3521">
        <f t="shared" si="57"/>
        <v>0</v>
      </c>
    </row>
    <row r="3522" spans="1:18" x14ac:dyDescent="0.3">
      <c r="P3522" t="str" cm="1">
        <f t="array" ref="P3522">IF(Q3522&gt;0,INDEX(Q3522:Q25246,MATCH(TRUE,INDEX(Q3522:Q25246="",,),0)-1),"")</f>
        <v/>
      </c>
      <c r="R3522" t="str">
        <f t="shared" si="57"/>
        <v/>
      </c>
    </row>
    <row r="3523" spans="1:18" x14ac:dyDescent="0.3">
      <c r="A3523" t="s">
        <v>266</v>
      </c>
      <c r="B3523" s="1">
        <v>38357</v>
      </c>
      <c r="C3523" t="s">
        <v>16</v>
      </c>
      <c r="D3523" t="s">
        <v>372</v>
      </c>
      <c r="E3523" t="s">
        <v>373</v>
      </c>
      <c r="G3523" t="s">
        <v>19</v>
      </c>
      <c r="H3523" t="s">
        <v>194</v>
      </c>
      <c r="I3523" t="s">
        <v>21</v>
      </c>
      <c r="J3523" t="s">
        <v>22</v>
      </c>
      <c r="K3523">
        <v>9.4</v>
      </c>
      <c r="L3523">
        <v>389</v>
      </c>
      <c r="M3523" t="s">
        <v>269</v>
      </c>
      <c r="N3523">
        <v>1430</v>
      </c>
      <c r="O3523" t="s">
        <v>24</v>
      </c>
      <c r="P3523" cm="1">
        <f t="array" ref="P3523">IF(Q3523&gt;0,INDEX(Q3523:Q25247,MATCH(TRUE,INDEX(Q3523:Q25247="",,),0)-1),"")</f>
        <v>7</v>
      </c>
      <c r="Q3523">
        <v>1</v>
      </c>
      <c r="R3523">
        <f t="shared" si="57"/>
        <v>0</v>
      </c>
    </row>
    <row r="3524" spans="1:18" x14ac:dyDescent="0.3">
      <c r="A3524" t="s">
        <v>266</v>
      </c>
      <c r="B3524" s="1">
        <v>38357</v>
      </c>
      <c r="C3524" t="s">
        <v>16</v>
      </c>
      <c r="D3524" t="s">
        <v>372</v>
      </c>
      <c r="E3524" t="s">
        <v>373</v>
      </c>
      <c r="G3524" t="s">
        <v>19</v>
      </c>
      <c r="H3524" t="s">
        <v>194</v>
      </c>
      <c r="I3524" t="s">
        <v>26</v>
      </c>
      <c r="J3524" t="s">
        <v>27</v>
      </c>
      <c r="K3524">
        <v>264</v>
      </c>
      <c r="L3524">
        <v>17.600000000000001</v>
      </c>
      <c r="M3524" t="s">
        <v>269</v>
      </c>
      <c r="N3524">
        <v>35</v>
      </c>
      <c r="O3524" t="s">
        <v>24</v>
      </c>
      <c r="P3524" cm="1">
        <f t="array" ref="P3524">IF(Q3524&gt;0,INDEX(Q3524:Q25248,MATCH(TRUE,INDEX(Q3524:Q25248="",,),0)-1),"")</f>
        <v>7</v>
      </c>
      <c r="Q3524">
        <v>1</v>
      </c>
      <c r="R3524">
        <f t="shared" si="57"/>
        <v>0</v>
      </c>
    </row>
    <row r="3525" spans="1:18" x14ac:dyDescent="0.3">
      <c r="A3525" t="s">
        <v>266</v>
      </c>
      <c r="B3525" s="1">
        <v>38357</v>
      </c>
      <c r="C3525" t="s">
        <v>16</v>
      </c>
      <c r="D3525" t="s">
        <v>372</v>
      </c>
      <c r="E3525" t="s">
        <v>373</v>
      </c>
      <c r="G3525" s="6" t="s">
        <v>29</v>
      </c>
      <c r="H3525" t="s">
        <v>30</v>
      </c>
      <c r="I3525" t="s">
        <v>21</v>
      </c>
      <c r="J3525" t="s">
        <v>22</v>
      </c>
      <c r="K3525">
        <v>0.5</v>
      </c>
      <c r="L3525">
        <v>199</v>
      </c>
      <c r="M3525" t="s">
        <v>269</v>
      </c>
      <c r="N3525">
        <v>199</v>
      </c>
      <c r="O3525" t="s">
        <v>24</v>
      </c>
      <c r="P3525" cm="1">
        <f t="array" ref="P3525">IF(Q3525&gt;0,INDEX(Q3525:Q25249,MATCH(TRUE,INDEX(Q3525:Q25249="",,),0)-1),"")</f>
        <v>7</v>
      </c>
      <c r="Q3525">
        <v>1</v>
      </c>
      <c r="R3525">
        <f t="shared" si="57"/>
        <v>0</v>
      </c>
    </row>
    <row r="3526" spans="1:18" x14ac:dyDescent="0.3">
      <c r="A3526" t="s">
        <v>266</v>
      </c>
      <c r="B3526" s="1">
        <v>38357</v>
      </c>
      <c r="C3526" t="s">
        <v>16</v>
      </c>
      <c r="D3526" t="s">
        <v>372</v>
      </c>
      <c r="E3526" t="s">
        <v>373</v>
      </c>
      <c r="G3526" s="6" t="s">
        <v>29</v>
      </c>
      <c r="H3526" t="s">
        <v>206</v>
      </c>
      <c r="I3526" t="s">
        <v>21</v>
      </c>
      <c r="J3526" t="s">
        <v>22</v>
      </c>
      <c r="K3526">
        <v>1.7</v>
      </c>
      <c r="L3526">
        <v>135</v>
      </c>
      <c r="M3526" t="s">
        <v>269</v>
      </c>
      <c r="N3526">
        <v>135</v>
      </c>
      <c r="O3526" t="s">
        <v>24</v>
      </c>
      <c r="P3526" cm="1">
        <f t="array" ref="P3526">IF(Q3526&gt;0,INDEX(Q3526:Q25250,MATCH(TRUE,INDEX(Q3526:Q25250="",,),0)-1),"")</f>
        <v>7</v>
      </c>
      <c r="Q3526">
        <v>1</v>
      </c>
      <c r="R3526">
        <f t="shared" si="57"/>
        <v>0</v>
      </c>
    </row>
    <row r="3527" spans="1:18" x14ac:dyDescent="0.3">
      <c r="A3527" t="s">
        <v>266</v>
      </c>
      <c r="B3527" s="1">
        <v>38357</v>
      </c>
      <c r="C3527" t="s">
        <v>16</v>
      </c>
      <c r="D3527" t="s">
        <v>372</v>
      </c>
      <c r="E3527" t="s">
        <v>373</v>
      </c>
      <c r="G3527" s="6" t="s">
        <v>29</v>
      </c>
      <c r="H3527" t="s">
        <v>206</v>
      </c>
      <c r="I3527" t="s">
        <v>26</v>
      </c>
      <c r="J3527" t="s">
        <v>27</v>
      </c>
      <c r="K3527">
        <v>5</v>
      </c>
      <c r="L3527">
        <v>5.9</v>
      </c>
      <c r="M3527" t="s">
        <v>269</v>
      </c>
      <c r="N3527">
        <v>5.9</v>
      </c>
      <c r="O3527" t="s">
        <v>24</v>
      </c>
      <c r="P3527" cm="1">
        <f t="array" ref="P3527">IF(Q3527&gt;0,INDEX(Q3527:Q25251,MATCH(TRUE,INDEX(Q3527:Q25251="",,),0)-1),"")</f>
        <v>7</v>
      </c>
      <c r="Q3527">
        <v>1</v>
      </c>
      <c r="R3527">
        <f t="shared" si="57"/>
        <v>0</v>
      </c>
    </row>
    <row r="3528" spans="1:18" x14ac:dyDescent="0.3">
      <c r="A3528" t="s">
        <v>266</v>
      </c>
      <c r="B3528" s="1">
        <v>38357</v>
      </c>
      <c r="C3528" t="s">
        <v>16</v>
      </c>
      <c r="D3528" t="s">
        <v>372</v>
      </c>
      <c r="E3528" t="s">
        <v>373</v>
      </c>
      <c r="G3528" s="6" t="s">
        <v>29</v>
      </c>
      <c r="H3528" t="s">
        <v>53</v>
      </c>
      <c r="I3528" t="s">
        <v>26</v>
      </c>
      <c r="J3528" t="s">
        <v>27</v>
      </c>
      <c r="K3528">
        <v>33</v>
      </c>
      <c r="L3528">
        <v>25.45</v>
      </c>
      <c r="M3528" t="s">
        <v>269</v>
      </c>
      <c r="N3528">
        <v>25.45</v>
      </c>
      <c r="O3528" t="s">
        <v>24</v>
      </c>
      <c r="P3528" cm="1">
        <f t="array" ref="P3528">IF(Q3528&gt;0,INDEX(Q3528:Q25252,MATCH(TRUE,INDEX(Q3528:Q25252="",,),0)-1),"")</f>
        <v>7</v>
      </c>
      <c r="Q3528">
        <v>1</v>
      </c>
      <c r="R3528">
        <f t="shared" si="57"/>
        <v>0</v>
      </c>
    </row>
    <row r="3529" spans="1:18" x14ac:dyDescent="0.3">
      <c r="A3529" t="s">
        <v>266</v>
      </c>
      <c r="B3529" s="1">
        <v>38357</v>
      </c>
      <c r="C3529" t="s">
        <v>16</v>
      </c>
      <c r="D3529" t="s">
        <v>372</v>
      </c>
      <c r="E3529" t="s">
        <v>373</v>
      </c>
      <c r="G3529" t="s">
        <v>19</v>
      </c>
      <c r="H3529" t="s">
        <v>194</v>
      </c>
      <c r="I3529" t="s">
        <v>21</v>
      </c>
      <c r="J3529" t="s">
        <v>22</v>
      </c>
      <c r="K3529">
        <v>9.4</v>
      </c>
      <c r="L3529">
        <v>389</v>
      </c>
      <c r="M3529" t="s">
        <v>371</v>
      </c>
      <c r="N3529">
        <v>1742.28</v>
      </c>
      <c r="P3529" cm="1">
        <f t="array" ref="P3529">IF(Q3529&gt;0,INDEX(Q3529:Q25253,MATCH(TRUE,INDEX(Q3529:Q25253="",,),0)-1),"")</f>
        <v>7</v>
      </c>
      <c r="Q3529">
        <v>2</v>
      </c>
      <c r="R3529">
        <f t="shared" si="57"/>
        <v>0</v>
      </c>
    </row>
    <row r="3530" spans="1:18" x14ac:dyDescent="0.3">
      <c r="A3530" t="s">
        <v>266</v>
      </c>
      <c r="B3530" s="1">
        <v>38357</v>
      </c>
      <c r="C3530" t="s">
        <v>16</v>
      </c>
      <c r="D3530" t="s">
        <v>372</v>
      </c>
      <c r="E3530" t="s">
        <v>373</v>
      </c>
      <c r="G3530" t="s">
        <v>19</v>
      </c>
      <c r="H3530" t="s">
        <v>194</v>
      </c>
      <c r="I3530" t="s">
        <v>26</v>
      </c>
      <c r="J3530" t="s">
        <v>27</v>
      </c>
      <c r="K3530">
        <v>264</v>
      </c>
      <c r="L3530">
        <v>17.600000000000001</v>
      </c>
      <c r="M3530" t="s">
        <v>371</v>
      </c>
      <c r="N3530">
        <v>17.600000000000001</v>
      </c>
      <c r="P3530" cm="1">
        <f t="array" ref="P3530">IF(Q3530&gt;0,INDEX(Q3530:Q25254,MATCH(TRUE,INDEX(Q3530:Q25254="",,),0)-1),"")</f>
        <v>7</v>
      </c>
      <c r="Q3530">
        <v>2</v>
      </c>
      <c r="R3530">
        <f t="shared" si="57"/>
        <v>0</v>
      </c>
    </row>
    <row r="3531" spans="1:18" x14ac:dyDescent="0.3">
      <c r="A3531" t="s">
        <v>266</v>
      </c>
      <c r="B3531" s="1">
        <v>38357</v>
      </c>
      <c r="C3531" t="s">
        <v>16</v>
      </c>
      <c r="D3531" t="s">
        <v>372</v>
      </c>
      <c r="E3531" t="s">
        <v>373</v>
      </c>
      <c r="G3531" s="6" t="s">
        <v>29</v>
      </c>
      <c r="H3531" t="s">
        <v>30</v>
      </c>
      <c r="I3531" t="s">
        <v>21</v>
      </c>
      <c r="J3531" t="s">
        <v>22</v>
      </c>
      <c r="K3531">
        <v>0.5</v>
      </c>
      <c r="L3531">
        <v>199</v>
      </c>
      <c r="M3531" t="s">
        <v>371</v>
      </c>
      <c r="N3531">
        <v>199</v>
      </c>
      <c r="P3531" cm="1">
        <f t="array" ref="P3531">IF(Q3531&gt;0,INDEX(Q3531:Q25255,MATCH(TRUE,INDEX(Q3531:Q25255="",,),0)-1),"")</f>
        <v>7</v>
      </c>
      <c r="Q3531">
        <v>2</v>
      </c>
      <c r="R3531">
        <f t="shared" si="57"/>
        <v>0</v>
      </c>
    </row>
    <row r="3532" spans="1:18" x14ac:dyDescent="0.3">
      <c r="A3532" t="s">
        <v>266</v>
      </c>
      <c r="B3532" s="1">
        <v>38357</v>
      </c>
      <c r="C3532" t="s">
        <v>16</v>
      </c>
      <c r="D3532" t="s">
        <v>372</v>
      </c>
      <c r="E3532" t="s">
        <v>373</v>
      </c>
      <c r="G3532" s="6" t="s">
        <v>29</v>
      </c>
      <c r="H3532" t="s">
        <v>206</v>
      </c>
      <c r="I3532" t="s">
        <v>21</v>
      </c>
      <c r="J3532" t="s">
        <v>22</v>
      </c>
      <c r="K3532">
        <v>1.7</v>
      </c>
      <c r="L3532">
        <v>135</v>
      </c>
      <c r="M3532" t="s">
        <v>371</v>
      </c>
      <c r="N3532">
        <v>135</v>
      </c>
      <c r="P3532" cm="1">
        <f t="array" ref="P3532">IF(Q3532&gt;0,INDEX(Q3532:Q25256,MATCH(TRUE,INDEX(Q3532:Q25256="",,),0)-1),"")</f>
        <v>7</v>
      </c>
      <c r="Q3532">
        <v>2</v>
      </c>
      <c r="R3532">
        <f t="shared" si="57"/>
        <v>0</v>
      </c>
    </row>
    <row r="3533" spans="1:18" x14ac:dyDescent="0.3">
      <c r="A3533" t="s">
        <v>266</v>
      </c>
      <c r="B3533" s="1">
        <v>38357</v>
      </c>
      <c r="C3533" t="s">
        <v>16</v>
      </c>
      <c r="D3533" t="s">
        <v>372</v>
      </c>
      <c r="E3533" t="s">
        <v>373</v>
      </c>
      <c r="G3533" s="6" t="s">
        <v>29</v>
      </c>
      <c r="H3533" t="s">
        <v>206</v>
      </c>
      <c r="I3533" t="s">
        <v>26</v>
      </c>
      <c r="J3533" t="s">
        <v>27</v>
      </c>
      <c r="K3533">
        <v>5</v>
      </c>
      <c r="L3533">
        <v>5.9</v>
      </c>
      <c r="M3533" t="s">
        <v>371</v>
      </c>
      <c r="N3533">
        <v>5.9</v>
      </c>
      <c r="P3533" cm="1">
        <f t="array" ref="P3533">IF(Q3533&gt;0,INDEX(Q3533:Q25257,MATCH(TRUE,INDEX(Q3533:Q25257="",,),0)-1),"")</f>
        <v>7</v>
      </c>
      <c r="Q3533">
        <v>2</v>
      </c>
      <c r="R3533">
        <f t="shared" si="57"/>
        <v>0</v>
      </c>
    </row>
    <row r="3534" spans="1:18" x14ac:dyDescent="0.3">
      <c r="A3534" t="s">
        <v>266</v>
      </c>
      <c r="B3534" s="1">
        <v>38357</v>
      </c>
      <c r="C3534" t="s">
        <v>16</v>
      </c>
      <c r="D3534" t="s">
        <v>372</v>
      </c>
      <c r="E3534" t="s">
        <v>373</v>
      </c>
      <c r="G3534" s="6" t="s">
        <v>29</v>
      </c>
      <c r="H3534" t="s">
        <v>53</v>
      </c>
      <c r="I3534" t="s">
        <v>26</v>
      </c>
      <c r="J3534" t="s">
        <v>27</v>
      </c>
      <c r="K3534">
        <v>33</v>
      </c>
      <c r="L3534">
        <v>25.45</v>
      </c>
      <c r="M3534" t="s">
        <v>371</v>
      </c>
      <c r="N3534">
        <v>25.45</v>
      </c>
      <c r="P3534" cm="1">
        <f t="array" ref="P3534">IF(Q3534&gt;0,INDEX(Q3534:Q25258,MATCH(TRUE,INDEX(Q3534:Q25258="",,),0)-1),"")</f>
        <v>7</v>
      </c>
      <c r="Q3534">
        <v>2</v>
      </c>
      <c r="R3534">
        <f t="shared" si="57"/>
        <v>0</v>
      </c>
    </row>
    <row r="3535" spans="1:18" x14ac:dyDescent="0.3">
      <c r="A3535" t="s">
        <v>266</v>
      </c>
      <c r="B3535" s="1">
        <v>38357</v>
      </c>
      <c r="C3535" t="s">
        <v>16</v>
      </c>
      <c r="D3535" t="s">
        <v>372</v>
      </c>
      <c r="E3535" t="s">
        <v>373</v>
      </c>
      <c r="G3535" t="s">
        <v>19</v>
      </c>
      <c r="H3535" t="s">
        <v>194</v>
      </c>
      <c r="I3535" t="s">
        <v>21</v>
      </c>
      <c r="J3535" t="s">
        <v>22</v>
      </c>
      <c r="K3535">
        <v>9.4</v>
      </c>
      <c r="L3535">
        <v>389</v>
      </c>
      <c r="M3535" t="s">
        <v>272</v>
      </c>
      <c r="N3535">
        <v>1566</v>
      </c>
      <c r="P3535" cm="1">
        <f t="array" ref="P3535">IF(Q3535&gt;0,INDEX(Q3535:Q25259,MATCH(TRUE,INDEX(Q3535:Q25259="",,),0)-1),"")</f>
        <v>7</v>
      </c>
      <c r="Q3535">
        <v>3</v>
      </c>
      <c r="R3535">
        <f t="shared" si="57"/>
        <v>0</v>
      </c>
    </row>
    <row r="3536" spans="1:18" x14ac:dyDescent="0.3">
      <c r="A3536" t="s">
        <v>266</v>
      </c>
      <c r="B3536" s="1">
        <v>38357</v>
      </c>
      <c r="C3536" t="s">
        <v>16</v>
      </c>
      <c r="D3536" t="s">
        <v>372</v>
      </c>
      <c r="E3536" t="s">
        <v>373</v>
      </c>
      <c r="G3536" t="s">
        <v>19</v>
      </c>
      <c r="H3536" t="s">
        <v>194</v>
      </c>
      <c r="I3536" t="s">
        <v>26</v>
      </c>
      <c r="J3536" t="s">
        <v>27</v>
      </c>
      <c r="K3536">
        <v>264</v>
      </c>
      <c r="L3536">
        <v>17.600000000000001</v>
      </c>
      <c r="M3536" t="s">
        <v>272</v>
      </c>
      <c r="N3536">
        <v>17.600000000000001</v>
      </c>
      <c r="P3536" cm="1">
        <f t="array" ref="P3536">IF(Q3536&gt;0,INDEX(Q3536:Q25260,MATCH(TRUE,INDEX(Q3536:Q25260="",,),0)-1),"")</f>
        <v>7</v>
      </c>
      <c r="Q3536">
        <v>3</v>
      </c>
      <c r="R3536">
        <f t="shared" si="57"/>
        <v>0</v>
      </c>
    </row>
    <row r="3537" spans="1:18" x14ac:dyDescent="0.3">
      <c r="A3537" t="s">
        <v>266</v>
      </c>
      <c r="B3537" s="1">
        <v>38357</v>
      </c>
      <c r="C3537" t="s">
        <v>16</v>
      </c>
      <c r="D3537" t="s">
        <v>372</v>
      </c>
      <c r="E3537" t="s">
        <v>373</v>
      </c>
      <c r="G3537" s="6" t="s">
        <v>29</v>
      </c>
      <c r="H3537" t="s">
        <v>30</v>
      </c>
      <c r="I3537" t="s">
        <v>21</v>
      </c>
      <c r="J3537" t="s">
        <v>22</v>
      </c>
      <c r="K3537">
        <v>0.5</v>
      </c>
      <c r="L3537">
        <v>199</v>
      </c>
      <c r="M3537" t="s">
        <v>272</v>
      </c>
      <c r="N3537">
        <v>199</v>
      </c>
      <c r="P3537" cm="1">
        <f t="array" ref="P3537">IF(Q3537&gt;0,INDEX(Q3537:Q25261,MATCH(TRUE,INDEX(Q3537:Q25261="",,),0)-1),"")</f>
        <v>7</v>
      </c>
      <c r="Q3537">
        <v>3</v>
      </c>
      <c r="R3537">
        <f t="shared" si="57"/>
        <v>0</v>
      </c>
    </row>
    <row r="3538" spans="1:18" x14ac:dyDescent="0.3">
      <c r="A3538" t="s">
        <v>266</v>
      </c>
      <c r="B3538" s="1">
        <v>38357</v>
      </c>
      <c r="C3538" t="s">
        <v>16</v>
      </c>
      <c r="D3538" t="s">
        <v>372</v>
      </c>
      <c r="E3538" t="s">
        <v>373</v>
      </c>
      <c r="G3538" s="6" t="s">
        <v>29</v>
      </c>
      <c r="H3538" t="s">
        <v>206</v>
      </c>
      <c r="I3538" t="s">
        <v>21</v>
      </c>
      <c r="J3538" t="s">
        <v>22</v>
      </c>
      <c r="K3538">
        <v>1.7</v>
      </c>
      <c r="L3538">
        <v>135</v>
      </c>
      <c r="M3538" t="s">
        <v>272</v>
      </c>
      <c r="N3538">
        <v>135</v>
      </c>
      <c r="P3538" cm="1">
        <f t="array" ref="P3538">IF(Q3538&gt;0,INDEX(Q3538:Q25262,MATCH(TRUE,INDEX(Q3538:Q25262="",,),0)-1),"")</f>
        <v>7</v>
      </c>
      <c r="Q3538">
        <v>3</v>
      </c>
      <c r="R3538">
        <f t="shared" si="57"/>
        <v>0</v>
      </c>
    </row>
    <row r="3539" spans="1:18" x14ac:dyDescent="0.3">
      <c r="A3539" t="s">
        <v>266</v>
      </c>
      <c r="B3539" s="1">
        <v>38357</v>
      </c>
      <c r="C3539" t="s">
        <v>16</v>
      </c>
      <c r="D3539" t="s">
        <v>372</v>
      </c>
      <c r="E3539" t="s">
        <v>373</v>
      </c>
      <c r="G3539" s="6" t="s">
        <v>29</v>
      </c>
      <c r="H3539" t="s">
        <v>206</v>
      </c>
      <c r="I3539" t="s">
        <v>26</v>
      </c>
      <c r="J3539" t="s">
        <v>27</v>
      </c>
      <c r="K3539">
        <v>5</v>
      </c>
      <c r="L3539">
        <v>5.9</v>
      </c>
      <c r="M3539" t="s">
        <v>272</v>
      </c>
      <c r="N3539">
        <v>5.9</v>
      </c>
      <c r="P3539" cm="1">
        <f t="array" ref="P3539">IF(Q3539&gt;0,INDEX(Q3539:Q25263,MATCH(TRUE,INDEX(Q3539:Q25263="",,),0)-1),"")</f>
        <v>7</v>
      </c>
      <c r="Q3539">
        <v>3</v>
      </c>
      <c r="R3539">
        <f t="shared" si="57"/>
        <v>0</v>
      </c>
    </row>
    <row r="3540" spans="1:18" x14ac:dyDescent="0.3">
      <c r="A3540" t="s">
        <v>266</v>
      </c>
      <c r="B3540" s="1">
        <v>38357</v>
      </c>
      <c r="C3540" t="s">
        <v>16</v>
      </c>
      <c r="D3540" t="s">
        <v>372</v>
      </c>
      <c r="E3540" t="s">
        <v>373</v>
      </c>
      <c r="G3540" s="6" t="s">
        <v>29</v>
      </c>
      <c r="H3540" t="s">
        <v>53</v>
      </c>
      <c r="I3540" t="s">
        <v>26</v>
      </c>
      <c r="J3540" t="s">
        <v>27</v>
      </c>
      <c r="K3540">
        <v>33</v>
      </c>
      <c r="L3540">
        <v>25.45</v>
      </c>
      <c r="M3540" t="s">
        <v>272</v>
      </c>
      <c r="N3540">
        <v>25.45</v>
      </c>
      <c r="P3540" cm="1">
        <f t="array" ref="P3540">IF(Q3540&gt;0,INDEX(Q3540:Q25264,MATCH(TRUE,INDEX(Q3540:Q25264="",,),0)-1),"")</f>
        <v>7</v>
      </c>
      <c r="Q3540">
        <v>3</v>
      </c>
      <c r="R3540">
        <f t="shared" si="57"/>
        <v>0</v>
      </c>
    </row>
    <row r="3541" spans="1:18" x14ac:dyDescent="0.3">
      <c r="A3541" t="s">
        <v>266</v>
      </c>
      <c r="B3541" s="1">
        <v>38357</v>
      </c>
      <c r="C3541" t="s">
        <v>16</v>
      </c>
      <c r="D3541" t="s">
        <v>372</v>
      </c>
      <c r="E3541" t="s">
        <v>373</v>
      </c>
      <c r="G3541" t="s">
        <v>19</v>
      </c>
      <c r="H3541" t="s">
        <v>194</v>
      </c>
      <c r="I3541" t="s">
        <v>21</v>
      </c>
      <c r="J3541" t="s">
        <v>22</v>
      </c>
      <c r="K3541">
        <v>9.4</v>
      </c>
      <c r="L3541">
        <v>389</v>
      </c>
      <c r="M3541" t="s">
        <v>220</v>
      </c>
      <c r="N3541">
        <v>1520</v>
      </c>
      <c r="P3541" cm="1">
        <f t="array" ref="P3541">IF(Q3541&gt;0,INDEX(Q3541:Q25265,MATCH(TRUE,INDEX(Q3541:Q25265="",,),0)-1),"")</f>
        <v>7</v>
      </c>
      <c r="Q3541">
        <v>4</v>
      </c>
      <c r="R3541">
        <f t="shared" si="57"/>
        <v>0</v>
      </c>
    </row>
    <row r="3542" spans="1:18" x14ac:dyDescent="0.3">
      <c r="A3542" t="s">
        <v>266</v>
      </c>
      <c r="B3542" s="1">
        <v>38357</v>
      </c>
      <c r="C3542" t="s">
        <v>16</v>
      </c>
      <c r="D3542" t="s">
        <v>372</v>
      </c>
      <c r="E3542" t="s">
        <v>373</v>
      </c>
      <c r="G3542" t="s">
        <v>19</v>
      </c>
      <c r="H3542" t="s">
        <v>194</v>
      </c>
      <c r="I3542" t="s">
        <v>26</v>
      </c>
      <c r="J3542" t="s">
        <v>27</v>
      </c>
      <c r="K3542">
        <v>264</v>
      </c>
      <c r="L3542">
        <v>17.600000000000001</v>
      </c>
      <c r="M3542" t="s">
        <v>220</v>
      </c>
      <c r="N3542">
        <v>17.600000000000001</v>
      </c>
      <c r="P3542" cm="1">
        <f t="array" ref="P3542">IF(Q3542&gt;0,INDEX(Q3542:Q25266,MATCH(TRUE,INDEX(Q3542:Q25266="",,),0)-1),"")</f>
        <v>7</v>
      </c>
      <c r="Q3542">
        <v>4</v>
      </c>
      <c r="R3542">
        <f t="shared" si="57"/>
        <v>0</v>
      </c>
    </row>
    <row r="3543" spans="1:18" x14ac:dyDescent="0.3">
      <c r="A3543" t="s">
        <v>266</v>
      </c>
      <c r="B3543" s="1">
        <v>38357</v>
      </c>
      <c r="C3543" t="s">
        <v>16</v>
      </c>
      <c r="D3543" t="s">
        <v>372</v>
      </c>
      <c r="E3543" t="s">
        <v>373</v>
      </c>
      <c r="G3543" s="6" t="s">
        <v>29</v>
      </c>
      <c r="H3543" t="s">
        <v>30</v>
      </c>
      <c r="I3543" t="s">
        <v>21</v>
      </c>
      <c r="J3543" t="s">
        <v>22</v>
      </c>
      <c r="K3543">
        <v>0.5</v>
      </c>
      <c r="L3543">
        <v>199</v>
      </c>
      <c r="M3543" t="s">
        <v>220</v>
      </c>
      <c r="N3543">
        <v>199</v>
      </c>
      <c r="P3543" cm="1">
        <f t="array" ref="P3543">IF(Q3543&gt;0,INDEX(Q3543:Q25267,MATCH(TRUE,INDEX(Q3543:Q25267="",,),0)-1),"")</f>
        <v>7</v>
      </c>
      <c r="Q3543">
        <v>4</v>
      </c>
      <c r="R3543">
        <f t="shared" si="57"/>
        <v>0</v>
      </c>
    </row>
    <row r="3544" spans="1:18" x14ac:dyDescent="0.3">
      <c r="A3544" t="s">
        <v>266</v>
      </c>
      <c r="B3544" s="1">
        <v>38357</v>
      </c>
      <c r="C3544" t="s">
        <v>16</v>
      </c>
      <c r="D3544" t="s">
        <v>372</v>
      </c>
      <c r="E3544" t="s">
        <v>373</v>
      </c>
      <c r="G3544" s="6" t="s">
        <v>29</v>
      </c>
      <c r="H3544" t="s">
        <v>206</v>
      </c>
      <c r="I3544" t="s">
        <v>21</v>
      </c>
      <c r="J3544" t="s">
        <v>22</v>
      </c>
      <c r="K3544">
        <v>1.7</v>
      </c>
      <c r="L3544">
        <v>135</v>
      </c>
      <c r="M3544" t="s">
        <v>220</v>
      </c>
      <c r="N3544">
        <v>135</v>
      </c>
      <c r="P3544" cm="1">
        <f t="array" ref="P3544">IF(Q3544&gt;0,INDEX(Q3544:Q25268,MATCH(TRUE,INDEX(Q3544:Q25268="",,),0)-1),"")</f>
        <v>7</v>
      </c>
      <c r="Q3544">
        <v>4</v>
      </c>
      <c r="R3544">
        <f t="shared" si="57"/>
        <v>0</v>
      </c>
    </row>
    <row r="3545" spans="1:18" x14ac:dyDescent="0.3">
      <c r="A3545" t="s">
        <v>266</v>
      </c>
      <c r="B3545" s="1">
        <v>38357</v>
      </c>
      <c r="C3545" t="s">
        <v>16</v>
      </c>
      <c r="D3545" t="s">
        <v>372</v>
      </c>
      <c r="E3545" t="s">
        <v>373</v>
      </c>
      <c r="G3545" s="6" t="s">
        <v>29</v>
      </c>
      <c r="H3545" t="s">
        <v>206</v>
      </c>
      <c r="I3545" t="s">
        <v>26</v>
      </c>
      <c r="J3545" t="s">
        <v>27</v>
      </c>
      <c r="K3545">
        <v>5</v>
      </c>
      <c r="L3545">
        <v>5.9</v>
      </c>
      <c r="M3545" t="s">
        <v>220</v>
      </c>
      <c r="N3545">
        <v>5.9</v>
      </c>
      <c r="P3545" cm="1">
        <f t="array" ref="P3545">IF(Q3545&gt;0,INDEX(Q3545:Q25269,MATCH(TRUE,INDEX(Q3545:Q25269="",,),0)-1),"")</f>
        <v>7</v>
      </c>
      <c r="Q3545">
        <v>4</v>
      </c>
      <c r="R3545">
        <f t="shared" si="57"/>
        <v>0</v>
      </c>
    </row>
    <row r="3546" spans="1:18" x14ac:dyDescent="0.3">
      <c r="A3546" t="s">
        <v>266</v>
      </c>
      <c r="B3546" s="1">
        <v>38357</v>
      </c>
      <c r="C3546" t="s">
        <v>16</v>
      </c>
      <c r="D3546" t="s">
        <v>372</v>
      </c>
      <c r="E3546" t="s">
        <v>373</v>
      </c>
      <c r="G3546" s="6" t="s">
        <v>29</v>
      </c>
      <c r="H3546" t="s">
        <v>53</v>
      </c>
      <c r="I3546" t="s">
        <v>26</v>
      </c>
      <c r="J3546" t="s">
        <v>27</v>
      </c>
      <c r="K3546">
        <v>33</v>
      </c>
      <c r="L3546">
        <v>25.45</v>
      </c>
      <c r="M3546" t="s">
        <v>220</v>
      </c>
      <c r="N3546">
        <v>25.45</v>
      </c>
      <c r="P3546" cm="1">
        <f t="array" ref="P3546">IF(Q3546&gt;0,INDEX(Q3546:Q25270,MATCH(TRUE,INDEX(Q3546:Q25270="",,),0)-1),"")</f>
        <v>7</v>
      </c>
      <c r="Q3546">
        <v>4</v>
      </c>
      <c r="R3546">
        <f t="shared" si="57"/>
        <v>0</v>
      </c>
    </row>
    <row r="3547" spans="1:18" x14ac:dyDescent="0.3">
      <c r="A3547" t="s">
        <v>266</v>
      </c>
      <c r="B3547" s="1">
        <v>38357</v>
      </c>
      <c r="C3547" t="s">
        <v>16</v>
      </c>
      <c r="D3547" t="s">
        <v>372</v>
      </c>
      <c r="E3547" t="s">
        <v>373</v>
      </c>
      <c r="G3547" t="s">
        <v>19</v>
      </c>
      <c r="H3547" t="s">
        <v>194</v>
      </c>
      <c r="I3547" t="s">
        <v>21</v>
      </c>
      <c r="J3547" t="s">
        <v>22</v>
      </c>
      <c r="K3547">
        <v>9.4</v>
      </c>
      <c r="L3547">
        <v>389</v>
      </c>
      <c r="M3547" t="s">
        <v>270</v>
      </c>
      <c r="N3547">
        <v>1244</v>
      </c>
      <c r="P3547" cm="1">
        <f t="array" ref="P3547">IF(Q3547&gt;0,INDEX(Q3547:Q25271,MATCH(TRUE,INDEX(Q3547:Q25271="",,),0)-1),"")</f>
        <v>7</v>
      </c>
      <c r="Q3547">
        <v>5</v>
      </c>
      <c r="R3547">
        <f t="shared" si="57"/>
        <v>0</v>
      </c>
    </row>
    <row r="3548" spans="1:18" x14ac:dyDescent="0.3">
      <c r="A3548" t="s">
        <v>266</v>
      </c>
      <c r="B3548" s="1">
        <v>38357</v>
      </c>
      <c r="C3548" t="s">
        <v>16</v>
      </c>
      <c r="D3548" t="s">
        <v>372</v>
      </c>
      <c r="E3548" t="s">
        <v>373</v>
      </c>
      <c r="G3548" t="s">
        <v>19</v>
      </c>
      <c r="H3548" t="s">
        <v>194</v>
      </c>
      <c r="I3548" t="s">
        <v>26</v>
      </c>
      <c r="J3548" t="s">
        <v>27</v>
      </c>
      <c r="K3548">
        <v>264</v>
      </c>
      <c r="L3548">
        <v>17.600000000000001</v>
      </c>
      <c r="M3548" t="s">
        <v>270</v>
      </c>
      <c r="N3548">
        <v>17.600000000000001</v>
      </c>
      <c r="P3548" cm="1">
        <f t="array" ref="P3548">IF(Q3548&gt;0,INDEX(Q3548:Q25272,MATCH(TRUE,INDEX(Q3548:Q25272="",,),0)-1),"")</f>
        <v>7</v>
      </c>
      <c r="Q3548">
        <v>5</v>
      </c>
      <c r="R3548">
        <f t="shared" si="57"/>
        <v>0</v>
      </c>
    </row>
    <row r="3549" spans="1:18" x14ac:dyDescent="0.3">
      <c r="A3549" t="s">
        <v>266</v>
      </c>
      <c r="B3549" s="1">
        <v>38357</v>
      </c>
      <c r="C3549" t="s">
        <v>16</v>
      </c>
      <c r="D3549" t="s">
        <v>372</v>
      </c>
      <c r="E3549" t="s">
        <v>373</v>
      </c>
      <c r="G3549" s="6" t="s">
        <v>29</v>
      </c>
      <c r="H3549" t="s">
        <v>30</v>
      </c>
      <c r="I3549" t="s">
        <v>21</v>
      </c>
      <c r="J3549" t="s">
        <v>22</v>
      </c>
      <c r="K3549">
        <v>0.5</v>
      </c>
      <c r="L3549">
        <v>199</v>
      </c>
      <c r="M3549" t="s">
        <v>270</v>
      </c>
      <c r="N3549">
        <v>199</v>
      </c>
      <c r="P3549" cm="1">
        <f t="array" ref="P3549">IF(Q3549&gt;0,INDEX(Q3549:Q25273,MATCH(TRUE,INDEX(Q3549:Q25273="",,),0)-1),"")</f>
        <v>7</v>
      </c>
      <c r="Q3549">
        <v>5</v>
      </c>
      <c r="R3549">
        <f t="shared" si="57"/>
        <v>0</v>
      </c>
    </row>
    <row r="3550" spans="1:18" x14ac:dyDescent="0.3">
      <c r="A3550" t="s">
        <v>266</v>
      </c>
      <c r="B3550" s="1">
        <v>38357</v>
      </c>
      <c r="C3550" t="s">
        <v>16</v>
      </c>
      <c r="D3550" t="s">
        <v>372</v>
      </c>
      <c r="E3550" t="s">
        <v>373</v>
      </c>
      <c r="G3550" s="6" t="s">
        <v>29</v>
      </c>
      <c r="H3550" t="s">
        <v>206</v>
      </c>
      <c r="I3550" t="s">
        <v>21</v>
      </c>
      <c r="J3550" t="s">
        <v>22</v>
      </c>
      <c r="K3550">
        <v>1.7</v>
      </c>
      <c r="L3550">
        <v>135</v>
      </c>
      <c r="M3550" t="s">
        <v>270</v>
      </c>
      <c r="N3550">
        <v>135</v>
      </c>
      <c r="P3550" cm="1">
        <f t="array" ref="P3550">IF(Q3550&gt;0,INDEX(Q3550:Q25274,MATCH(TRUE,INDEX(Q3550:Q25274="",,),0)-1),"")</f>
        <v>7</v>
      </c>
      <c r="Q3550">
        <v>5</v>
      </c>
      <c r="R3550">
        <f t="shared" si="57"/>
        <v>0</v>
      </c>
    </row>
    <row r="3551" spans="1:18" x14ac:dyDescent="0.3">
      <c r="A3551" t="s">
        <v>266</v>
      </c>
      <c r="B3551" s="1">
        <v>38357</v>
      </c>
      <c r="C3551" t="s">
        <v>16</v>
      </c>
      <c r="D3551" t="s">
        <v>372</v>
      </c>
      <c r="E3551" t="s">
        <v>373</v>
      </c>
      <c r="G3551" s="6" t="s">
        <v>29</v>
      </c>
      <c r="H3551" t="s">
        <v>206</v>
      </c>
      <c r="I3551" t="s">
        <v>26</v>
      </c>
      <c r="J3551" t="s">
        <v>27</v>
      </c>
      <c r="K3551">
        <v>5</v>
      </c>
      <c r="L3551">
        <v>5.9</v>
      </c>
      <c r="M3551" t="s">
        <v>270</v>
      </c>
      <c r="N3551">
        <v>5.9</v>
      </c>
      <c r="P3551" cm="1">
        <f t="array" ref="P3551">IF(Q3551&gt;0,INDEX(Q3551:Q25275,MATCH(TRUE,INDEX(Q3551:Q25275="",,),0)-1),"")</f>
        <v>7</v>
      </c>
      <c r="Q3551">
        <v>5</v>
      </c>
      <c r="R3551">
        <f t="shared" si="57"/>
        <v>0</v>
      </c>
    </row>
    <row r="3552" spans="1:18" x14ac:dyDescent="0.3">
      <c r="A3552" t="s">
        <v>266</v>
      </c>
      <c r="B3552" s="1">
        <v>38357</v>
      </c>
      <c r="C3552" t="s">
        <v>16</v>
      </c>
      <c r="D3552" t="s">
        <v>372</v>
      </c>
      <c r="E3552" t="s">
        <v>373</v>
      </c>
      <c r="G3552" s="6" t="s">
        <v>29</v>
      </c>
      <c r="H3552" t="s">
        <v>53</v>
      </c>
      <c r="I3552" t="s">
        <v>26</v>
      </c>
      <c r="J3552" t="s">
        <v>27</v>
      </c>
      <c r="K3552">
        <v>33</v>
      </c>
      <c r="L3552">
        <v>25.45</v>
      </c>
      <c r="M3552" t="s">
        <v>270</v>
      </c>
      <c r="N3552">
        <v>25.45</v>
      </c>
      <c r="P3552" cm="1">
        <f t="array" ref="P3552">IF(Q3552&gt;0,INDEX(Q3552:Q25276,MATCH(TRUE,INDEX(Q3552:Q25276="",,),0)-1),"")</f>
        <v>7</v>
      </c>
      <c r="Q3552">
        <v>5</v>
      </c>
      <c r="R3552">
        <f t="shared" si="57"/>
        <v>0</v>
      </c>
    </row>
    <row r="3553" spans="1:18" x14ac:dyDescent="0.3">
      <c r="A3553" t="s">
        <v>266</v>
      </c>
      <c r="B3553" s="1">
        <v>38357</v>
      </c>
      <c r="C3553" t="s">
        <v>16</v>
      </c>
      <c r="D3553" t="s">
        <v>372</v>
      </c>
      <c r="E3553" t="s">
        <v>373</v>
      </c>
      <c r="G3553" t="s">
        <v>19</v>
      </c>
      <c r="H3553" t="s">
        <v>194</v>
      </c>
      <c r="I3553" t="s">
        <v>21</v>
      </c>
      <c r="J3553" t="s">
        <v>22</v>
      </c>
      <c r="K3553">
        <v>9.4</v>
      </c>
      <c r="L3553">
        <v>389</v>
      </c>
      <c r="M3553" t="s">
        <v>271</v>
      </c>
      <c r="N3553">
        <v>456</v>
      </c>
      <c r="P3553" cm="1">
        <f t="array" ref="P3553">IF(Q3553&gt;0,INDEX(Q3553:Q25277,MATCH(TRUE,INDEX(Q3553:Q25277="",,),0)-1),"")</f>
        <v>7</v>
      </c>
      <c r="Q3553">
        <v>6</v>
      </c>
      <c r="R3553">
        <f t="shared" si="57"/>
        <v>0</v>
      </c>
    </row>
    <row r="3554" spans="1:18" x14ac:dyDescent="0.3">
      <c r="A3554" t="s">
        <v>266</v>
      </c>
      <c r="B3554" s="1">
        <v>38357</v>
      </c>
      <c r="C3554" t="s">
        <v>16</v>
      </c>
      <c r="D3554" t="s">
        <v>372</v>
      </c>
      <c r="E3554" t="s">
        <v>373</v>
      </c>
      <c r="G3554" t="s">
        <v>19</v>
      </c>
      <c r="H3554" t="s">
        <v>194</v>
      </c>
      <c r="I3554" t="s">
        <v>26</v>
      </c>
      <c r="J3554" t="s">
        <v>27</v>
      </c>
      <c r="K3554">
        <v>264</v>
      </c>
      <c r="L3554">
        <v>17.600000000000001</v>
      </c>
      <c r="M3554" t="s">
        <v>271</v>
      </c>
      <c r="N3554">
        <v>42.24</v>
      </c>
      <c r="P3554" cm="1">
        <f t="array" ref="P3554">IF(Q3554&gt;0,INDEX(Q3554:Q25278,MATCH(TRUE,INDEX(Q3554:Q25278="",,),0)-1),"")</f>
        <v>7</v>
      </c>
      <c r="Q3554">
        <v>6</v>
      </c>
      <c r="R3554">
        <f t="shared" si="57"/>
        <v>0</v>
      </c>
    </row>
    <row r="3555" spans="1:18" x14ac:dyDescent="0.3">
      <c r="A3555" t="s">
        <v>266</v>
      </c>
      <c r="B3555" s="1">
        <v>38357</v>
      </c>
      <c r="C3555" t="s">
        <v>16</v>
      </c>
      <c r="D3555" t="s">
        <v>372</v>
      </c>
      <c r="E3555" t="s">
        <v>373</v>
      </c>
      <c r="G3555" s="6" t="s">
        <v>29</v>
      </c>
      <c r="H3555" t="s">
        <v>30</v>
      </c>
      <c r="I3555" t="s">
        <v>21</v>
      </c>
      <c r="J3555" t="s">
        <v>22</v>
      </c>
      <c r="K3555">
        <v>0.5</v>
      </c>
      <c r="L3555">
        <v>199</v>
      </c>
      <c r="M3555" t="s">
        <v>271</v>
      </c>
      <c r="N3555">
        <v>199</v>
      </c>
      <c r="P3555" cm="1">
        <f t="array" ref="P3555">IF(Q3555&gt;0,INDEX(Q3555:Q25279,MATCH(TRUE,INDEX(Q3555:Q25279="",,),0)-1),"")</f>
        <v>7</v>
      </c>
      <c r="Q3555">
        <v>6</v>
      </c>
      <c r="R3555">
        <f t="shared" si="57"/>
        <v>0</v>
      </c>
    </row>
    <row r="3556" spans="1:18" x14ac:dyDescent="0.3">
      <c r="A3556" t="s">
        <v>266</v>
      </c>
      <c r="B3556" s="1">
        <v>38357</v>
      </c>
      <c r="C3556" t="s">
        <v>16</v>
      </c>
      <c r="D3556" t="s">
        <v>372</v>
      </c>
      <c r="E3556" t="s">
        <v>373</v>
      </c>
      <c r="G3556" s="6" t="s">
        <v>29</v>
      </c>
      <c r="H3556" t="s">
        <v>206</v>
      </c>
      <c r="I3556" t="s">
        <v>21</v>
      </c>
      <c r="J3556" t="s">
        <v>22</v>
      </c>
      <c r="K3556">
        <v>1.7</v>
      </c>
      <c r="L3556">
        <v>135</v>
      </c>
      <c r="M3556" t="s">
        <v>271</v>
      </c>
      <c r="N3556">
        <v>135</v>
      </c>
      <c r="P3556" cm="1">
        <f t="array" ref="P3556">IF(Q3556&gt;0,INDEX(Q3556:Q25280,MATCH(TRUE,INDEX(Q3556:Q25280="",,),0)-1),"")</f>
        <v>7</v>
      </c>
      <c r="Q3556">
        <v>6</v>
      </c>
      <c r="R3556">
        <f t="shared" si="57"/>
        <v>0</v>
      </c>
    </row>
    <row r="3557" spans="1:18" x14ac:dyDescent="0.3">
      <c r="A3557" t="s">
        <v>266</v>
      </c>
      <c r="B3557" s="1">
        <v>38357</v>
      </c>
      <c r="C3557" t="s">
        <v>16</v>
      </c>
      <c r="D3557" t="s">
        <v>372</v>
      </c>
      <c r="E3557" t="s">
        <v>373</v>
      </c>
      <c r="G3557" s="6" t="s">
        <v>29</v>
      </c>
      <c r="H3557" t="s">
        <v>206</v>
      </c>
      <c r="I3557" t="s">
        <v>26</v>
      </c>
      <c r="J3557" t="s">
        <v>27</v>
      </c>
      <c r="K3557">
        <v>5</v>
      </c>
      <c r="L3557">
        <v>5.9</v>
      </c>
      <c r="M3557" t="s">
        <v>271</v>
      </c>
      <c r="N3557">
        <v>5.9</v>
      </c>
      <c r="P3557" cm="1">
        <f t="array" ref="P3557">IF(Q3557&gt;0,INDEX(Q3557:Q25281,MATCH(TRUE,INDEX(Q3557:Q25281="",,),0)-1),"")</f>
        <v>7</v>
      </c>
      <c r="Q3557">
        <v>6</v>
      </c>
      <c r="R3557">
        <f t="shared" si="57"/>
        <v>0</v>
      </c>
    </row>
    <row r="3558" spans="1:18" x14ac:dyDescent="0.3">
      <c r="A3558" t="s">
        <v>266</v>
      </c>
      <c r="B3558" s="1">
        <v>38357</v>
      </c>
      <c r="C3558" t="s">
        <v>16</v>
      </c>
      <c r="D3558" t="s">
        <v>372</v>
      </c>
      <c r="E3558" t="s">
        <v>373</v>
      </c>
      <c r="G3558" s="6" t="s">
        <v>29</v>
      </c>
      <c r="H3558" t="s">
        <v>53</v>
      </c>
      <c r="I3558" t="s">
        <v>26</v>
      </c>
      <c r="J3558" t="s">
        <v>27</v>
      </c>
      <c r="K3558">
        <v>33</v>
      </c>
      <c r="L3558">
        <v>25.45</v>
      </c>
      <c r="M3558" t="s">
        <v>271</v>
      </c>
      <c r="N3558">
        <v>25.45</v>
      </c>
      <c r="P3558" cm="1">
        <f t="array" ref="P3558">IF(Q3558&gt;0,INDEX(Q3558:Q25282,MATCH(TRUE,INDEX(Q3558:Q25282="",,),0)-1),"")</f>
        <v>7</v>
      </c>
      <c r="Q3558">
        <v>6</v>
      </c>
      <c r="R3558">
        <f t="shared" si="57"/>
        <v>0</v>
      </c>
    </row>
    <row r="3559" spans="1:18" x14ac:dyDescent="0.3">
      <c r="A3559" t="s">
        <v>266</v>
      </c>
      <c r="B3559" s="1">
        <v>38357</v>
      </c>
      <c r="C3559" t="s">
        <v>16</v>
      </c>
      <c r="D3559" t="s">
        <v>372</v>
      </c>
      <c r="E3559" t="s">
        <v>373</v>
      </c>
      <c r="G3559" t="s">
        <v>19</v>
      </c>
      <c r="H3559" t="s">
        <v>194</v>
      </c>
      <c r="I3559" t="s">
        <v>21</v>
      </c>
      <c r="J3559" t="s">
        <v>22</v>
      </c>
      <c r="K3559">
        <v>9.4</v>
      </c>
      <c r="L3559">
        <v>389</v>
      </c>
      <c r="M3559" t="s">
        <v>374</v>
      </c>
      <c r="N3559">
        <v>500</v>
      </c>
      <c r="P3559" cm="1">
        <f t="array" ref="P3559">IF(Q3559&gt;0,INDEX(Q3559:Q25283,MATCH(TRUE,INDEX(Q3559:Q25283="",,),0)-1),"")</f>
        <v>7</v>
      </c>
      <c r="Q3559">
        <v>7</v>
      </c>
      <c r="R3559">
        <f t="shared" si="57"/>
        <v>0</v>
      </c>
    </row>
    <row r="3560" spans="1:18" x14ac:dyDescent="0.3">
      <c r="A3560" t="s">
        <v>266</v>
      </c>
      <c r="B3560" s="1">
        <v>38357</v>
      </c>
      <c r="C3560" t="s">
        <v>16</v>
      </c>
      <c r="D3560" t="s">
        <v>372</v>
      </c>
      <c r="E3560" t="s">
        <v>373</v>
      </c>
      <c r="G3560" t="s">
        <v>19</v>
      </c>
      <c r="H3560" t="s">
        <v>194</v>
      </c>
      <c r="I3560" t="s">
        <v>26</v>
      </c>
      <c r="J3560" t="s">
        <v>27</v>
      </c>
      <c r="K3560">
        <v>264</v>
      </c>
      <c r="L3560">
        <v>17.600000000000001</v>
      </c>
      <c r="M3560" t="s">
        <v>374</v>
      </c>
      <c r="N3560">
        <v>30</v>
      </c>
      <c r="P3560" cm="1">
        <f t="array" ref="P3560">IF(Q3560&gt;0,INDEX(Q3560:Q25284,MATCH(TRUE,INDEX(Q3560:Q25284="",,),0)-1),"")</f>
        <v>7</v>
      </c>
      <c r="Q3560">
        <v>7</v>
      </c>
      <c r="R3560">
        <f t="shared" si="57"/>
        <v>0</v>
      </c>
    </row>
    <row r="3561" spans="1:18" x14ac:dyDescent="0.3">
      <c r="A3561" t="s">
        <v>266</v>
      </c>
      <c r="B3561" s="1">
        <v>38357</v>
      </c>
      <c r="C3561" t="s">
        <v>16</v>
      </c>
      <c r="D3561" t="s">
        <v>372</v>
      </c>
      <c r="E3561" t="s">
        <v>373</v>
      </c>
      <c r="G3561" s="6" t="s">
        <v>29</v>
      </c>
      <c r="H3561" t="s">
        <v>30</v>
      </c>
      <c r="I3561" t="s">
        <v>21</v>
      </c>
      <c r="J3561" t="s">
        <v>22</v>
      </c>
      <c r="K3561">
        <v>0.5</v>
      </c>
      <c r="L3561">
        <v>199</v>
      </c>
      <c r="M3561" t="s">
        <v>374</v>
      </c>
      <c r="N3561">
        <v>199</v>
      </c>
      <c r="P3561" cm="1">
        <f t="array" ref="P3561">IF(Q3561&gt;0,INDEX(Q3561:Q25285,MATCH(TRUE,INDEX(Q3561:Q25285="",,),0)-1),"")</f>
        <v>7</v>
      </c>
      <c r="Q3561">
        <v>7</v>
      </c>
      <c r="R3561">
        <f t="shared" si="57"/>
        <v>0</v>
      </c>
    </row>
    <row r="3562" spans="1:18" x14ac:dyDescent="0.3">
      <c r="A3562" t="s">
        <v>266</v>
      </c>
      <c r="B3562" s="1">
        <v>38357</v>
      </c>
      <c r="C3562" t="s">
        <v>16</v>
      </c>
      <c r="D3562" t="s">
        <v>372</v>
      </c>
      <c r="E3562" t="s">
        <v>373</v>
      </c>
      <c r="G3562" s="6" t="s">
        <v>29</v>
      </c>
      <c r="H3562" t="s">
        <v>206</v>
      </c>
      <c r="I3562" t="s">
        <v>21</v>
      </c>
      <c r="J3562" t="s">
        <v>22</v>
      </c>
      <c r="K3562">
        <v>1.7</v>
      </c>
      <c r="L3562">
        <v>135</v>
      </c>
      <c r="M3562" t="s">
        <v>374</v>
      </c>
      <c r="N3562">
        <v>135</v>
      </c>
      <c r="P3562" cm="1">
        <f t="array" ref="P3562">IF(Q3562&gt;0,INDEX(Q3562:Q25286,MATCH(TRUE,INDEX(Q3562:Q25286="",,),0)-1),"")</f>
        <v>7</v>
      </c>
      <c r="Q3562">
        <v>7</v>
      </c>
      <c r="R3562">
        <f t="shared" si="57"/>
        <v>0</v>
      </c>
    </row>
    <row r="3563" spans="1:18" x14ac:dyDescent="0.3">
      <c r="A3563" t="s">
        <v>266</v>
      </c>
      <c r="B3563" s="1">
        <v>38357</v>
      </c>
      <c r="C3563" t="s">
        <v>16</v>
      </c>
      <c r="D3563" t="s">
        <v>372</v>
      </c>
      <c r="E3563" t="s">
        <v>373</v>
      </c>
      <c r="G3563" s="6" t="s">
        <v>29</v>
      </c>
      <c r="H3563" t="s">
        <v>206</v>
      </c>
      <c r="I3563" t="s">
        <v>26</v>
      </c>
      <c r="J3563" t="s">
        <v>27</v>
      </c>
      <c r="K3563">
        <v>5</v>
      </c>
      <c r="L3563">
        <v>5.9</v>
      </c>
      <c r="M3563" t="s">
        <v>374</v>
      </c>
      <c r="N3563">
        <v>5.9</v>
      </c>
      <c r="P3563" cm="1">
        <f t="array" ref="P3563">IF(Q3563&gt;0,INDEX(Q3563:Q25287,MATCH(TRUE,INDEX(Q3563:Q25287="",,),0)-1),"")</f>
        <v>7</v>
      </c>
      <c r="Q3563">
        <v>7</v>
      </c>
      <c r="R3563">
        <f t="shared" si="57"/>
        <v>0</v>
      </c>
    </row>
    <row r="3564" spans="1:18" x14ac:dyDescent="0.3">
      <c r="A3564" t="s">
        <v>266</v>
      </c>
      <c r="B3564" s="1">
        <v>38357</v>
      </c>
      <c r="C3564" t="s">
        <v>16</v>
      </c>
      <c r="D3564" t="s">
        <v>372</v>
      </c>
      <c r="E3564" t="s">
        <v>373</v>
      </c>
      <c r="G3564" s="6" t="s">
        <v>29</v>
      </c>
      <c r="H3564" t="s">
        <v>53</v>
      </c>
      <c r="I3564" t="s">
        <v>26</v>
      </c>
      <c r="J3564" t="s">
        <v>27</v>
      </c>
      <c r="K3564">
        <v>33</v>
      </c>
      <c r="L3564">
        <v>25.45</v>
      </c>
      <c r="M3564" t="s">
        <v>374</v>
      </c>
      <c r="N3564">
        <v>25.45</v>
      </c>
      <c r="P3564" cm="1">
        <f t="array" ref="P3564">IF(Q3564&gt;0,INDEX(Q3564:Q25288,MATCH(TRUE,INDEX(Q3564:Q25288="",,),0)-1),"")</f>
        <v>7</v>
      </c>
      <c r="Q3564">
        <v>7</v>
      </c>
      <c r="R3564">
        <f t="shared" si="57"/>
        <v>0</v>
      </c>
    </row>
    <row r="3565" spans="1:18" x14ac:dyDescent="0.3">
      <c r="P3565" t="str" cm="1">
        <f t="array" ref="P3565">IF(Q3565&gt;0,INDEX(Q3565:Q25289,MATCH(TRUE,INDEX(Q3565:Q25289="",,),0)-1),"")</f>
        <v/>
      </c>
      <c r="R3565" t="str">
        <f t="shared" si="57"/>
        <v/>
      </c>
    </row>
    <row r="3566" spans="1:18" x14ac:dyDescent="0.3">
      <c r="A3566" t="s">
        <v>266</v>
      </c>
      <c r="B3566" s="1">
        <v>38336</v>
      </c>
      <c r="C3566" t="s">
        <v>16</v>
      </c>
      <c r="D3566" t="s">
        <v>375</v>
      </c>
      <c r="E3566" t="s">
        <v>376</v>
      </c>
      <c r="G3566" t="s">
        <v>19</v>
      </c>
      <c r="H3566" t="s">
        <v>53</v>
      </c>
      <c r="I3566" t="s">
        <v>26</v>
      </c>
      <c r="J3566" t="s">
        <v>27</v>
      </c>
      <c r="K3566">
        <v>298</v>
      </c>
      <c r="L3566">
        <v>25.15</v>
      </c>
      <c r="M3566" t="s">
        <v>270</v>
      </c>
      <c r="N3566">
        <v>25.15</v>
      </c>
      <c r="O3566" t="s">
        <v>24</v>
      </c>
      <c r="P3566" cm="1">
        <f t="array" ref="P3566">IF(Q3566&gt;0,INDEX(Q3566:Q25290,MATCH(TRUE,INDEX(Q3566:Q25290="",,),0)-1),"")</f>
        <v>4</v>
      </c>
      <c r="Q3566">
        <v>1</v>
      </c>
      <c r="R3566">
        <f t="shared" si="57"/>
        <v>0</v>
      </c>
    </row>
    <row r="3567" spans="1:18" x14ac:dyDescent="0.3">
      <c r="A3567" t="s">
        <v>266</v>
      </c>
      <c r="B3567" s="1">
        <v>38336</v>
      </c>
      <c r="C3567" t="s">
        <v>16</v>
      </c>
      <c r="D3567" t="s">
        <v>375</v>
      </c>
      <c r="E3567" t="s">
        <v>376</v>
      </c>
      <c r="G3567" t="s">
        <v>19</v>
      </c>
      <c r="H3567" t="s">
        <v>70</v>
      </c>
      <c r="I3567" t="s">
        <v>26</v>
      </c>
      <c r="J3567" t="s">
        <v>27</v>
      </c>
      <c r="K3567">
        <v>66</v>
      </c>
      <c r="L3567">
        <v>22.45</v>
      </c>
      <c r="M3567" t="s">
        <v>270</v>
      </c>
      <c r="N3567">
        <v>277.42</v>
      </c>
      <c r="O3567" t="s">
        <v>24</v>
      </c>
      <c r="P3567" cm="1">
        <f t="array" ref="P3567">IF(Q3567&gt;0,INDEX(Q3567:Q25291,MATCH(TRUE,INDEX(Q3567:Q25291="",,),0)-1),"")</f>
        <v>4</v>
      </c>
      <c r="Q3567">
        <v>1</v>
      </c>
      <c r="R3567">
        <f t="shared" si="57"/>
        <v>0</v>
      </c>
    </row>
    <row r="3568" spans="1:18" x14ac:dyDescent="0.3">
      <c r="A3568" t="s">
        <v>266</v>
      </c>
      <c r="B3568" s="1">
        <v>38336</v>
      </c>
      <c r="C3568" t="s">
        <v>16</v>
      </c>
      <c r="D3568" t="s">
        <v>375</v>
      </c>
      <c r="E3568" t="s">
        <v>376</v>
      </c>
      <c r="G3568" t="s">
        <v>19</v>
      </c>
      <c r="H3568" t="s">
        <v>64</v>
      </c>
      <c r="I3568" t="s">
        <v>26</v>
      </c>
      <c r="J3568" t="s">
        <v>27</v>
      </c>
      <c r="K3568">
        <v>64</v>
      </c>
      <c r="L3568">
        <v>17.350000000000001</v>
      </c>
      <c r="M3568" t="s">
        <v>270</v>
      </c>
      <c r="N3568">
        <v>17.350000000000001</v>
      </c>
      <c r="O3568" t="s">
        <v>24</v>
      </c>
      <c r="P3568" cm="1">
        <f t="array" ref="P3568">IF(Q3568&gt;0,INDEX(Q3568:Q25292,MATCH(TRUE,INDEX(Q3568:Q25292="",,),0)-1),"")</f>
        <v>4</v>
      </c>
      <c r="Q3568">
        <v>1</v>
      </c>
      <c r="R3568">
        <f t="shared" si="57"/>
        <v>0</v>
      </c>
    </row>
    <row r="3569" spans="1:18" x14ac:dyDescent="0.3">
      <c r="A3569" t="s">
        <v>266</v>
      </c>
      <c r="B3569" s="1">
        <v>38336</v>
      </c>
      <c r="C3569" t="s">
        <v>16</v>
      </c>
      <c r="D3569" t="s">
        <v>375</v>
      </c>
      <c r="E3569" t="s">
        <v>376</v>
      </c>
      <c r="G3569" s="6" t="s">
        <v>29</v>
      </c>
      <c r="H3569" t="s">
        <v>99</v>
      </c>
      <c r="I3569" t="s">
        <v>26</v>
      </c>
      <c r="J3569" t="s">
        <v>27</v>
      </c>
      <c r="K3569">
        <v>3</v>
      </c>
      <c r="L3569">
        <v>15.3</v>
      </c>
      <c r="M3569" t="s">
        <v>270</v>
      </c>
      <c r="N3569">
        <v>15.3</v>
      </c>
      <c r="O3569" t="s">
        <v>24</v>
      </c>
      <c r="P3569" cm="1">
        <f t="array" ref="P3569">IF(Q3569&gt;0,INDEX(Q3569:Q25293,MATCH(TRUE,INDEX(Q3569:Q25293="",,),0)-1),"")</f>
        <v>4</v>
      </c>
      <c r="Q3569">
        <v>1</v>
      </c>
      <c r="R3569">
        <f t="shared" si="57"/>
        <v>0</v>
      </c>
    </row>
    <row r="3570" spans="1:18" x14ac:dyDescent="0.3">
      <c r="A3570" t="s">
        <v>266</v>
      </c>
      <c r="B3570" s="1">
        <v>38336</v>
      </c>
      <c r="C3570" t="s">
        <v>16</v>
      </c>
      <c r="D3570" t="s">
        <v>375</v>
      </c>
      <c r="E3570" t="s">
        <v>376</v>
      </c>
      <c r="G3570" t="s">
        <v>19</v>
      </c>
      <c r="H3570" t="s">
        <v>53</v>
      </c>
      <c r="I3570" t="s">
        <v>26</v>
      </c>
      <c r="J3570" t="s">
        <v>27</v>
      </c>
      <c r="K3570">
        <v>298</v>
      </c>
      <c r="L3570">
        <v>25.15</v>
      </c>
      <c r="M3570" t="s">
        <v>220</v>
      </c>
      <c r="N3570">
        <v>25.15</v>
      </c>
      <c r="P3570" cm="1">
        <f t="array" ref="P3570">IF(Q3570&gt;0,INDEX(Q3570:Q25294,MATCH(TRUE,INDEX(Q3570:Q25294="",,),0)-1),"")</f>
        <v>4</v>
      </c>
      <c r="Q3570">
        <v>2</v>
      </c>
      <c r="R3570">
        <f t="shared" si="57"/>
        <v>0</v>
      </c>
    </row>
    <row r="3571" spans="1:18" x14ac:dyDescent="0.3">
      <c r="A3571" t="s">
        <v>266</v>
      </c>
      <c r="B3571" s="1">
        <v>38336</v>
      </c>
      <c r="C3571" t="s">
        <v>16</v>
      </c>
      <c r="D3571" t="s">
        <v>375</v>
      </c>
      <c r="E3571" t="s">
        <v>376</v>
      </c>
      <c r="G3571" t="s">
        <v>19</v>
      </c>
      <c r="H3571" t="s">
        <v>70</v>
      </c>
      <c r="I3571" t="s">
        <v>26</v>
      </c>
      <c r="J3571" t="s">
        <v>27</v>
      </c>
      <c r="K3571">
        <v>66</v>
      </c>
      <c r="L3571">
        <v>22.45</v>
      </c>
      <c r="M3571" t="s">
        <v>220</v>
      </c>
      <c r="N3571">
        <v>113.36</v>
      </c>
      <c r="P3571" cm="1">
        <f t="array" ref="P3571">IF(Q3571&gt;0,INDEX(Q3571:Q25295,MATCH(TRUE,INDEX(Q3571:Q25295="",,),0)-1),"")</f>
        <v>4</v>
      </c>
      <c r="Q3571">
        <v>2</v>
      </c>
      <c r="R3571">
        <f t="shared" si="57"/>
        <v>0</v>
      </c>
    </row>
    <row r="3572" spans="1:18" x14ac:dyDescent="0.3">
      <c r="A3572" t="s">
        <v>266</v>
      </c>
      <c r="B3572" s="1">
        <v>38336</v>
      </c>
      <c r="C3572" t="s">
        <v>16</v>
      </c>
      <c r="D3572" t="s">
        <v>375</v>
      </c>
      <c r="E3572" t="s">
        <v>376</v>
      </c>
      <c r="G3572" t="s">
        <v>19</v>
      </c>
      <c r="H3572" t="s">
        <v>64</v>
      </c>
      <c r="I3572" t="s">
        <v>26</v>
      </c>
      <c r="J3572" t="s">
        <v>27</v>
      </c>
      <c r="K3572">
        <v>64</v>
      </c>
      <c r="L3572">
        <v>17.350000000000001</v>
      </c>
      <c r="M3572" t="s">
        <v>220</v>
      </c>
      <c r="N3572">
        <v>17.350000000000001</v>
      </c>
      <c r="P3572" cm="1">
        <f t="array" ref="P3572">IF(Q3572&gt;0,INDEX(Q3572:Q25296,MATCH(TRUE,INDEX(Q3572:Q25296="",,),0)-1),"")</f>
        <v>4</v>
      </c>
      <c r="Q3572">
        <v>2</v>
      </c>
      <c r="R3572">
        <f t="shared" ref="R3572:R3635" si="58">IF(P3572="","",0)</f>
        <v>0</v>
      </c>
    </row>
    <row r="3573" spans="1:18" x14ac:dyDescent="0.3">
      <c r="A3573" t="s">
        <v>266</v>
      </c>
      <c r="B3573" s="1">
        <v>38336</v>
      </c>
      <c r="C3573" t="s">
        <v>16</v>
      </c>
      <c r="D3573" t="s">
        <v>375</v>
      </c>
      <c r="E3573" t="s">
        <v>376</v>
      </c>
      <c r="G3573" s="6" t="s">
        <v>29</v>
      </c>
      <c r="H3573" t="s">
        <v>99</v>
      </c>
      <c r="I3573" t="s">
        <v>26</v>
      </c>
      <c r="J3573" t="s">
        <v>27</v>
      </c>
      <c r="K3573">
        <v>3</v>
      </c>
      <c r="L3573">
        <v>15.3</v>
      </c>
      <c r="M3573" t="s">
        <v>220</v>
      </c>
      <c r="N3573">
        <v>15.3</v>
      </c>
      <c r="P3573" cm="1">
        <f t="array" ref="P3573">IF(Q3573&gt;0,INDEX(Q3573:Q25297,MATCH(TRUE,INDEX(Q3573:Q25297="",,),0)-1),"")</f>
        <v>4</v>
      </c>
      <c r="Q3573">
        <v>2</v>
      </c>
      <c r="R3573">
        <f t="shared" si="58"/>
        <v>0</v>
      </c>
    </row>
    <row r="3574" spans="1:18" x14ac:dyDescent="0.3">
      <c r="A3574" t="s">
        <v>266</v>
      </c>
      <c r="B3574" s="1">
        <v>38336</v>
      </c>
      <c r="C3574" t="s">
        <v>16</v>
      </c>
      <c r="D3574" t="s">
        <v>375</v>
      </c>
      <c r="E3574" t="s">
        <v>376</v>
      </c>
      <c r="G3574" t="s">
        <v>19</v>
      </c>
      <c r="H3574" t="s">
        <v>53</v>
      </c>
      <c r="I3574" t="s">
        <v>26</v>
      </c>
      <c r="J3574" t="s">
        <v>27</v>
      </c>
      <c r="K3574">
        <v>298</v>
      </c>
      <c r="L3574">
        <v>25.15</v>
      </c>
      <c r="M3574" t="s">
        <v>286</v>
      </c>
      <c r="N3574">
        <v>40</v>
      </c>
      <c r="P3574" cm="1">
        <f t="array" ref="P3574">IF(Q3574&gt;0,INDEX(Q3574:Q25298,MATCH(TRUE,INDEX(Q3574:Q25298="",,),0)-1),"")</f>
        <v>4</v>
      </c>
      <c r="Q3574">
        <v>3</v>
      </c>
      <c r="R3574">
        <f t="shared" si="58"/>
        <v>0</v>
      </c>
    </row>
    <row r="3575" spans="1:18" x14ac:dyDescent="0.3">
      <c r="A3575" t="s">
        <v>266</v>
      </c>
      <c r="B3575" s="1">
        <v>38336</v>
      </c>
      <c r="C3575" t="s">
        <v>16</v>
      </c>
      <c r="D3575" t="s">
        <v>375</v>
      </c>
      <c r="E3575" t="s">
        <v>376</v>
      </c>
      <c r="G3575" t="s">
        <v>19</v>
      </c>
      <c r="H3575" t="s">
        <v>70</v>
      </c>
      <c r="I3575" t="s">
        <v>26</v>
      </c>
      <c r="J3575" t="s">
        <v>27</v>
      </c>
      <c r="K3575">
        <v>66</v>
      </c>
      <c r="L3575">
        <v>22.45</v>
      </c>
      <c r="M3575" t="s">
        <v>286</v>
      </c>
      <c r="N3575">
        <v>40</v>
      </c>
      <c r="P3575" cm="1">
        <f t="array" ref="P3575">IF(Q3575&gt;0,INDEX(Q3575:Q25299,MATCH(TRUE,INDEX(Q3575:Q25299="",,),0)-1),"")</f>
        <v>4</v>
      </c>
      <c r="Q3575">
        <v>3</v>
      </c>
      <c r="R3575">
        <f t="shared" si="58"/>
        <v>0</v>
      </c>
    </row>
    <row r="3576" spans="1:18" x14ac:dyDescent="0.3">
      <c r="A3576" t="s">
        <v>266</v>
      </c>
      <c r="B3576" s="1">
        <v>38336</v>
      </c>
      <c r="C3576" t="s">
        <v>16</v>
      </c>
      <c r="D3576" t="s">
        <v>375</v>
      </c>
      <c r="E3576" t="s">
        <v>376</v>
      </c>
      <c r="G3576" t="s">
        <v>19</v>
      </c>
      <c r="H3576" t="s">
        <v>64</v>
      </c>
      <c r="I3576" t="s">
        <v>26</v>
      </c>
      <c r="J3576" t="s">
        <v>27</v>
      </c>
      <c r="K3576">
        <v>64</v>
      </c>
      <c r="L3576">
        <v>17.350000000000001</v>
      </c>
      <c r="M3576" t="s">
        <v>286</v>
      </c>
      <c r="N3576">
        <v>20</v>
      </c>
      <c r="P3576" cm="1">
        <f t="array" ref="P3576">IF(Q3576&gt;0,INDEX(Q3576:Q25300,MATCH(TRUE,INDEX(Q3576:Q25300="",,),0)-1),"")</f>
        <v>4</v>
      </c>
      <c r="Q3576">
        <v>3</v>
      </c>
      <c r="R3576">
        <f t="shared" si="58"/>
        <v>0</v>
      </c>
    </row>
    <row r="3577" spans="1:18" x14ac:dyDescent="0.3">
      <c r="A3577" t="s">
        <v>266</v>
      </c>
      <c r="B3577" s="1">
        <v>38336</v>
      </c>
      <c r="C3577" t="s">
        <v>16</v>
      </c>
      <c r="D3577" t="s">
        <v>375</v>
      </c>
      <c r="E3577" t="s">
        <v>376</v>
      </c>
      <c r="G3577" s="6" t="s">
        <v>29</v>
      </c>
      <c r="H3577" t="s">
        <v>99</v>
      </c>
      <c r="I3577" t="s">
        <v>26</v>
      </c>
      <c r="J3577" t="s">
        <v>27</v>
      </c>
      <c r="K3577">
        <v>3</v>
      </c>
      <c r="L3577">
        <v>15.3</v>
      </c>
      <c r="M3577" t="s">
        <v>286</v>
      </c>
      <c r="N3577">
        <v>15.3</v>
      </c>
      <c r="P3577" cm="1">
        <f t="array" ref="P3577">IF(Q3577&gt;0,INDEX(Q3577:Q25301,MATCH(TRUE,INDEX(Q3577:Q25301="",,),0)-1),"")</f>
        <v>4</v>
      </c>
      <c r="Q3577">
        <v>3</v>
      </c>
      <c r="R3577">
        <f t="shared" si="58"/>
        <v>0</v>
      </c>
    </row>
    <row r="3578" spans="1:18" x14ac:dyDescent="0.3">
      <c r="A3578" t="s">
        <v>266</v>
      </c>
      <c r="B3578" s="1">
        <v>38336</v>
      </c>
      <c r="C3578" t="s">
        <v>16</v>
      </c>
      <c r="D3578" t="s">
        <v>375</v>
      </c>
      <c r="E3578" t="s">
        <v>376</v>
      </c>
      <c r="G3578" t="s">
        <v>19</v>
      </c>
      <c r="H3578" t="s">
        <v>53</v>
      </c>
      <c r="I3578" t="s">
        <v>26</v>
      </c>
      <c r="J3578" t="s">
        <v>27</v>
      </c>
      <c r="K3578">
        <v>298</v>
      </c>
      <c r="L3578">
        <v>25.15</v>
      </c>
      <c r="M3578" t="s">
        <v>315</v>
      </c>
      <c r="N3578">
        <v>31</v>
      </c>
      <c r="P3578" cm="1">
        <f t="array" ref="P3578">IF(Q3578&gt;0,INDEX(Q3578:Q25302,MATCH(TRUE,INDEX(Q3578:Q25302="",,),0)-1),"")</f>
        <v>4</v>
      </c>
      <c r="Q3578">
        <v>4</v>
      </c>
      <c r="R3578">
        <f t="shared" si="58"/>
        <v>0</v>
      </c>
    </row>
    <row r="3579" spans="1:18" x14ac:dyDescent="0.3">
      <c r="A3579" t="s">
        <v>266</v>
      </c>
      <c r="B3579" s="1">
        <v>38336</v>
      </c>
      <c r="C3579" t="s">
        <v>16</v>
      </c>
      <c r="D3579" t="s">
        <v>375</v>
      </c>
      <c r="E3579" t="s">
        <v>376</v>
      </c>
      <c r="G3579" t="s">
        <v>19</v>
      </c>
      <c r="H3579" t="s">
        <v>70</v>
      </c>
      <c r="I3579" t="s">
        <v>26</v>
      </c>
      <c r="J3579" t="s">
        <v>27</v>
      </c>
      <c r="K3579">
        <v>66</v>
      </c>
      <c r="L3579">
        <v>22.45</v>
      </c>
      <c r="M3579" t="s">
        <v>315</v>
      </c>
      <c r="N3579">
        <v>30</v>
      </c>
      <c r="P3579" cm="1">
        <f t="array" ref="P3579">IF(Q3579&gt;0,INDEX(Q3579:Q25303,MATCH(TRUE,INDEX(Q3579:Q25303="",,),0)-1),"")</f>
        <v>4</v>
      </c>
      <c r="Q3579">
        <v>4</v>
      </c>
      <c r="R3579">
        <f t="shared" si="58"/>
        <v>0</v>
      </c>
    </row>
    <row r="3580" spans="1:18" x14ac:dyDescent="0.3">
      <c r="A3580" t="s">
        <v>266</v>
      </c>
      <c r="B3580" s="1">
        <v>38336</v>
      </c>
      <c r="C3580" t="s">
        <v>16</v>
      </c>
      <c r="D3580" t="s">
        <v>375</v>
      </c>
      <c r="E3580" t="s">
        <v>376</v>
      </c>
      <c r="G3580" t="s">
        <v>19</v>
      </c>
      <c r="H3580" t="s">
        <v>64</v>
      </c>
      <c r="I3580" t="s">
        <v>26</v>
      </c>
      <c r="J3580" t="s">
        <v>27</v>
      </c>
      <c r="K3580">
        <v>64</v>
      </c>
      <c r="L3580">
        <v>17.350000000000001</v>
      </c>
      <c r="M3580" t="s">
        <v>315</v>
      </c>
      <c r="N3580">
        <v>25</v>
      </c>
      <c r="P3580" cm="1">
        <f t="array" ref="P3580">IF(Q3580&gt;0,INDEX(Q3580:Q25304,MATCH(TRUE,INDEX(Q3580:Q25304="",,),0)-1),"")</f>
        <v>4</v>
      </c>
      <c r="Q3580">
        <v>4</v>
      </c>
      <c r="R3580">
        <f t="shared" si="58"/>
        <v>0</v>
      </c>
    </row>
    <row r="3581" spans="1:18" x14ac:dyDescent="0.3">
      <c r="A3581" t="s">
        <v>266</v>
      </c>
      <c r="B3581" s="1">
        <v>38336</v>
      </c>
      <c r="C3581" t="s">
        <v>16</v>
      </c>
      <c r="D3581" t="s">
        <v>375</v>
      </c>
      <c r="E3581" t="s">
        <v>376</v>
      </c>
      <c r="G3581" s="6" t="s">
        <v>29</v>
      </c>
      <c r="H3581" t="s">
        <v>99</v>
      </c>
      <c r="I3581" t="s">
        <v>26</v>
      </c>
      <c r="J3581" t="s">
        <v>27</v>
      </c>
      <c r="K3581">
        <v>3</v>
      </c>
      <c r="L3581">
        <v>15.3</v>
      </c>
      <c r="M3581" t="s">
        <v>315</v>
      </c>
      <c r="N3581">
        <v>15.3</v>
      </c>
      <c r="P3581" cm="1">
        <f t="array" ref="P3581">IF(Q3581&gt;0,INDEX(Q3581:Q25305,MATCH(TRUE,INDEX(Q3581:Q25305="",,),0)-1),"")</f>
        <v>4</v>
      </c>
      <c r="Q3581">
        <v>4</v>
      </c>
      <c r="R3581">
        <f t="shared" si="58"/>
        <v>0</v>
      </c>
    </row>
    <row r="3582" spans="1:18" x14ac:dyDescent="0.3">
      <c r="P3582" t="str" cm="1">
        <f t="array" ref="P3582">IF(Q3582&gt;0,INDEX(Q3582:Q25306,MATCH(TRUE,INDEX(Q3582:Q25306="",,),0)-1),"")</f>
        <v/>
      </c>
      <c r="R3582" t="str">
        <f t="shared" si="58"/>
        <v/>
      </c>
    </row>
    <row r="3583" spans="1:18" x14ac:dyDescent="0.3">
      <c r="A3583" t="s">
        <v>266</v>
      </c>
      <c r="B3583" s="1">
        <v>38336</v>
      </c>
      <c r="C3583" t="s">
        <v>16</v>
      </c>
      <c r="D3583" t="s">
        <v>377</v>
      </c>
      <c r="E3583" t="s">
        <v>378</v>
      </c>
      <c r="G3583" t="s">
        <v>19</v>
      </c>
      <c r="H3583" t="s">
        <v>53</v>
      </c>
      <c r="I3583" t="s">
        <v>26</v>
      </c>
      <c r="J3583" t="s">
        <v>27</v>
      </c>
      <c r="K3583">
        <v>151</v>
      </c>
      <c r="L3583">
        <v>25.15</v>
      </c>
      <c r="M3583" t="s">
        <v>269</v>
      </c>
      <c r="N3583">
        <v>49.5</v>
      </c>
      <c r="O3583" t="s">
        <v>24</v>
      </c>
      <c r="P3583" cm="1">
        <f t="array" ref="P3583">IF(Q3583&gt;0,INDEX(Q3583:Q25307,MATCH(TRUE,INDEX(Q3583:Q25307="",,),0)-1),"")</f>
        <v>6</v>
      </c>
      <c r="Q3583">
        <v>1</v>
      </c>
      <c r="R3583">
        <f t="shared" si="58"/>
        <v>0</v>
      </c>
    </row>
    <row r="3584" spans="1:18" x14ac:dyDescent="0.3">
      <c r="A3584" t="s">
        <v>266</v>
      </c>
      <c r="B3584" s="1">
        <v>38336</v>
      </c>
      <c r="C3584" t="s">
        <v>16</v>
      </c>
      <c r="D3584" t="s">
        <v>377</v>
      </c>
      <c r="E3584" t="s">
        <v>378</v>
      </c>
      <c r="G3584" t="s">
        <v>19</v>
      </c>
      <c r="H3584" t="s">
        <v>41</v>
      </c>
      <c r="I3584" t="s">
        <v>26</v>
      </c>
      <c r="J3584" t="s">
        <v>27</v>
      </c>
      <c r="K3584">
        <v>232</v>
      </c>
      <c r="L3584">
        <v>32.75</v>
      </c>
      <c r="M3584" t="s">
        <v>269</v>
      </c>
      <c r="N3584">
        <v>81.28</v>
      </c>
      <c r="O3584" t="s">
        <v>24</v>
      </c>
      <c r="P3584" cm="1">
        <f t="array" ref="P3584">IF(Q3584&gt;0,INDEX(Q3584:Q25308,MATCH(TRUE,INDEX(Q3584:Q25308="",,),0)-1),"")</f>
        <v>6</v>
      </c>
      <c r="Q3584">
        <v>1</v>
      </c>
      <c r="R3584">
        <f t="shared" si="58"/>
        <v>0</v>
      </c>
    </row>
    <row r="3585" spans="1:18" x14ac:dyDescent="0.3">
      <c r="A3585" t="s">
        <v>266</v>
      </c>
      <c r="B3585" s="1">
        <v>38336</v>
      </c>
      <c r="C3585" t="s">
        <v>16</v>
      </c>
      <c r="D3585" t="s">
        <v>377</v>
      </c>
      <c r="E3585" t="s">
        <v>378</v>
      </c>
      <c r="G3585" s="6" t="s">
        <v>29</v>
      </c>
      <c r="H3585" t="s">
        <v>70</v>
      </c>
      <c r="I3585" t="s">
        <v>26</v>
      </c>
      <c r="J3585" t="s">
        <v>27</v>
      </c>
      <c r="K3585">
        <v>2</v>
      </c>
      <c r="L3585">
        <v>23.05</v>
      </c>
      <c r="M3585" t="s">
        <v>269</v>
      </c>
      <c r="N3585">
        <v>23.05</v>
      </c>
      <c r="O3585" t="s">
        <v>24</v>
      </c>
      <c r="P3585" cm="1">
        <f t="array" ref="P3585">IF(Q3585&gt;0,INDEX(Q3585:Q25309,MATCH(TRUE,INDEX(Q3585:Q25309="",,),0)-1),"")</f>
        <v>6</v>
      </c>
      <c r="Q3585">
        <v>1</v>
      </c>
      <c r="R3585">
        <f t="shared" si="58"/>
        <v>0</v>
      </c>
    </row>
    <row r="3586" spans="1:18" x14ac:dyDescent="0.3">
      <c r="A3586" t="s">
        <v>266</v>
      </c>
      <c r="B3586" s="1">
        <v>38336</v>
      </c>
      <c r="C3586" t="s">
        <v>16</v>
      </c>
      <c r="D3586" t="s">
        <v>377</v>
      </c>
      <c r="E3586" t="s">
        <v>378</v>
      </c>
      <c r="G3586" s="6" t="s">
        <v>29</v>
      </c>
      <c r="H3586" t="s">
        <v>64</v>
      </c>
      <c r="I3586" t="s">
        <v>26</v>
      </c>
      <c r="J3586" t="s">
        <v>27</v>
      </c>
      <c r="K3586">
        <v>66</v>
      </c>
      <c r="L3586">
        <v>17.399999999999999</v>
      </c>
      <c r="M3586" t="s">
        <v>269</v>
      </c>
      <c r="N3586">
        <v>17.399999999999999</v>
      </c>
      <c r="O3586" t="s">
        <v>24</v>
      </c>
      <c r="P3586" cm="1">
        <f t="array" ref="P3586">IF(Q3586&gt;0,INDEX(Q3586:Q25310,MATCH(TRUE,INDEX(Q3586:Q25310="",,),0)-1),"")</f>
        <v>6</v>
      </c>
      <c r="Q3586">
        <v>1</v>
      </c>
      <c r="R3586">
        <f t="shared" si="58"/>
        <v>0</v>
      </c>
    </row>
    <row r="3587" spans="1:18" x14ac:dyDescent="0.3">
      <c r="A3587" t="s">
        <v>266</v>
      </c>
      <c r="B3587" s="1">
        <v>38336</v>
      </c>
      <c r="C3587" t="s">
        <v>16</v>
      </c>
      <c r="D3587" t="s">
        <v>377</v>
      </c>
      <c r="E3587" t="s">
        <v>378</v>
      </c>
      <c r="G3587" t="s">
        <v>19</v>
      </c>
      <c r="H3587" t="s">
        <v>53</v>
      </c>
      <c r="I3587" t="s">
        <v>26</v>
      </c>
      <c r="J3587" t="s">
        <v>27</v>
      </c>
      <c r="K3587">
        <v>151</v>
      </c>
      <c r="L3587">
        <v>25.15</v>
      </c>
      <c r="M3587" t="s">
        <v>286</v>
      </c>
      <c r="N3587">
        <v>56</v>
      </c>
      <c r="P3587" cm="1">
        <f t="array" ref="P3587">IF(Q3587&gt;0,INDEX(Q3587:Q25311,MATCH(TRUE,INDEX(Q3587:Q25311="",,),0)-1),"")</f>
        <v>6</v>
      </c>
      <c r="Q3587">
        <v>2</v>
      </c>
      <c r="R3587">
        <f t="shared" si="58"/>
        <v>0</v>
      </c>
    </row>
    <row r="3588" spans="1:18" x14ac:dyDescent="0.3">
      <c r="A3588" t="s">
        <v>266</v>
      </c>
      <c r="B3588" s="1">
        <v>38336</v>
      </c>
      <c r="C3588" t="s">
        <v>16</v>
      </c>
      <c r="D3588" t="s">
        <v>377</v>
      </c>
      <c r="E3588" t="s">
        <v>378</v>
      </c>
      <c r="G3588" t="s">
        <v>19</v>
      </c>
      <c r="H3588" t="s">
        <v>41</v>
      </c>
      <c r="I3588" t="s">
        <v>26</v>
      </c>
      <c r="J3588" t="s">
        <v>27</v>
      </c>
      <c r="K3588">
        <v>232</v>
      </c>
      <c r="L3588">
        <v>32.75</v>
      </c>
      <c r="M3588" t="s">
        <v>286</v>
      </c>
      <c r="N3588">
        <v>69</v>
      </c>
      <c r="P3588" cm="1">
        <f t="array" ref="P3588">IF(Q3588&gt;0,INDEX(Q3588:Q25312,MATCH(TRUE,INDEX(Q3588:Q25312="",,),0)-1),"")</f>
        <v>6</v>
      </c>
      <c r="Q3588">
        <v>2</v>
      </c>
      <c r="R3588">
        <f t="shared" si="58"/>
        <v>0</v>
      </c>
    </row>
    <row r="3589" spans="1:18" x14ac:dyDescent="0.3">
      <c r="A3589" t="s">
        <v>266</v>
      </c>
      <c r="B3589" s="1">
        <v>38336</v>
      </c>
      <c r="C3589" t="s">
        <v>16</v>
      </c>
      <c r="D3589" t="s">
        <v>377</v>
      </c>
      <c r="E3589" t="s">
        <v>378</v>
      </c>
      <c r="G3589" s="6" t="s">
        <v>29</v>
      </c>
      <c r="H3589" t="s">
        <v>70</v>
      </c>
      <c r="I3589" t="s">
        <v>26</v>
      </c>
      <c r="J3589" t="s">
        <v>27</v>
      </c>
      <c r="K3589">
        <v>2</v>
      </c>
      <c r="L3589">
        <v>23.05</v>
      </c>
      <c r="M3589" t="s">
        <v>286</v>
      </c>
      <c r="N3589">
        <v>23.05</v>
      </c>
      <c r="P3589" cm="1">
        <f t="array" ref="P3589">IF(Q3589&gt;0,INDEX(Q3589:Q25313,MATCH(TRUE,INDEX(Q3589:Q25313="",,),0)-1),"")</f>
        <v>6</v>
      </c>
      <c r="Q3589">
        <v>2</v>
      </c>
      <c r="R3589">
        <f t="shared" si="58"/>
        <v>0</v>
      </c>
    </row>
    <row r="3590" spans="1:18" x14ac:dyDescent="0.3">
      <c r="A3590" t="s">
        <v>266</v>
      </c>
      <c r="B3590" s="1">
        <v>38336</v>
      </c>
      <c r="C3590" t="s">
        <v>16</v>
      </c>
      <c r="D3590" t="s">
        <v>377</v>
      </c>
      <c r="E3590" t="s">
        <v>378</v>
      </c>
      <c r="G3590" s="6" t="s">
        <v>29</v>
      </c>
      <c r="H3590" t="s">
        <v>64</v>
      </c>
      <c r="I3590" t="s">
        <v>26</v>
      </c>
      <c r="J3590" t="s">
        <v>27</v>
      </c>
      <c r="K3590">
        <v>66</v>
      </c>
      <c r="L3590">
        <v>17.399999999999999</v>
      </c>
      <c r="M3590" t="s">
        <v>286</v>
      </c>
      <c r="N3590">
        <v>17.399999999999999</v>
      </c>
      <c r="P3590" cm="1">
        <f t="array" ref="P3590">IF(Q3590&gt;0,INDEX(Q3590:Q25314,MATCH(TRUE,INDEX(Q3590:Q25314="",,),0)-1),"")</f>
        <v>6</v>
      </c>
      <c r="Q3590">
        <v>2</v>
      </c>
      <c r="R3590">
        <f t="shared" si="58"/>
        <v>0</v>
      </c>
    </row>
    <row r="3591" spans="1:18" x14ac:dyDescent="0.3">
      <c r="A3591" t="s">
        <v>266</v>
      </c>
      <c r="B3591" s="1">
        <v>38336</v>
      </c>
      <c r="C3591" t="s">
        <v>16</v>
      </c>
      <c r="D3591" t="s">
        <v>377</v>
      </c>
      <c r="E3591" t="s">
        <v>378</v>
      </c>
      <c r="G3591" t="s">
        <v>19</v>
      </c>
      <c r="H3591" t="s">
        <v>53</v>
      </c>
      <c r="I3591" t="s">
        <v>26</v>
      </c>
      <c r="J3591" t="s">
        <v>27</v>
      </c>
      <c r="K3591">
        <v>151</v>
      </c>
      <c r="L3591">
        <v>25.15</v>
      </c>
      <c r="M3591" t="s">
        <v>319</v>
      </c>
      <c r="N3591">
        <v>50</v>
      </c>
      <c r="P3591" cm="1">
        <f t="array" ref="P3591">IF(Q3591&gt;0,INDEX(Q3591:Q25315,MATCH(TRUE,INDEX(Q3591:Q25315="",,),0)-1),"")</f>
        <v>6</v>
      </c>
      <c r="Q3591">
        <v>3</v>
      </c>
      <c r="R3591">
        <f t="shared" si="58"/>
        <v>0</v>
      </c>
    </row>
    <row r="3592" spans="1:18" x14ac:dyDescent="0.3">
      <c r="A3592" t="s">
        <v>266</v>
      </c>
      <c r="B3592" s="1">
        <v>38336</v>
      </c>
      <c r="C3592" t="s">
        <v>16</v>
      </c>
      <c r="D3592" t="s">
        <v>377</v>
      </c>
      <c r="E3592" t="s">
        <v>378</v>
      </c>
      <c r="G3592" t="s">
        <v>19</v>
      </c>
      <c r="H3592" t="s">
        <v>41</v>
      </c>
      <c r="I3592" t="s">
        <v>26</v>
      </c>
      <c r="J3592" t="s">
        <v>27</v>
      </c>
      <c r="K3592">
        <v>232</v>
      </c>
      <c r="L3592">
        <v>32.75</v>
      </c>
      <c r="M3592" t="s">
        <v>319</v>
      </c>
      <c r="N3592">
        <v>70.099999999999994</v>
      </c>
      <c r="P3592" cm="1">
        <f t="array" ref="P3592">IF(Q3592&gt;0,INDEX(Q3592:Q25316,MATCH(TRUE,INDEX(Q3592:Q25316="",,),0)-1),"")</f>
        <v>6</v>
      </c>
      <c r="Q3592">
        <v>3</v>
      </c>
      <c r="R3592">
        <f t="shared" si="58"/>
        <v>0</v>
      </c>
    </row>
    <row r="3593" spans="1:18" x14ac:dyDescent="0.3">
      <c r="A3593" t="s">
        <v>266</v>
      </c>
      <c r="B3593" s="1">
        <v>38336</v>
      </c>
      <c r="C3593" t="s">
        <v>16</v>
      </c>
      <c r="D3593" t="s">
        <v>377</v>
      </c>
      <c r="E3593" t="s">
        <v>378</v>
      </c>
      <c r="G3593" s="6" t="s">
        <v>29</v>
      </c>
      <c r="H3593" t="s">
        <v>70</v>
      </c>
      <c r="I3593" t="s">
        <v>26</v>
      </c>
      <c r="J3593" t="s">
        <v>27</v>
      </c>
      <c r="K3593">
        <v>2</v>
      </c>
      <c r="L3593">
        <v>23.05</v>
      </c>
      <c r="M3593" t="s">
        <v>319</v>
      </c>
      <c r="N3593">
        <v>23.05</v>
      </c>
      <c r="P3593" cm="1">
        <f t="array" ref="P3593">IF(Q3593&gt;0,INDEX(Q3593:Q25317,MATCH(TRUE,INDEX(Q3593:Q25317="",,),0)-1),"")</f>
        <v>6</v>
      </c>
      <c r="Q3593">
        <v>3</v>
      </c>
      <c r="R3593">
        <f t="shared" si="58"/>
        <v>0</v>
      </c>
    </row>
    <row r="3594" spans="1:18" x14ac:dyDescent="0.3">
      <c r="A3594" t="s">
        <v>266</v>
      </c>
      <c r="B3594" s="1">
        <v>38336</v>
      </c>
      <c r="C3594" t="s">
        <v>16</v>
      </c>
      <c r="D3594" t="s">
        <v>377</v>
      </c>
      <c r="E3594" t="s">
        <v>378</v>
      </c>
      <c r="G3594" s="6" t="s">
        <v>29</v>
      </c>
      <c r="H3594" t="s">
        <v>64</v>
      </c>
      <c r="I3594" t="s">
        <v>26</v>
      </c>
      <c r="J3594" t="s">
        <v>27</v>
      </c>
      <c r="K3594">
        <v>66</v>
      </c>
      <c r="L3594">
        <v>17.399999999999999</v>
      </c>
      <c r="M3594" t="s">
        <v>319</v>
      </c>
      <c r="N3594">
        <v>17.399999999999999</v>
      </c>
      <c r="P3594" cm="1">
        <f t="array" ref="P3594">IF(Q3594&gt;0,INDEX(Q3594:Q25318,MATCH(TRUE,INDEX(Q3594:Q25318="",,),0)-1),"")</f>
        <v>6</v>
      </c>
      <c r="Q3594">
        <v>3</v>
      </c>
      <c r="R3594">
        <f t="shared" si="58"/>
        <v>0</v>
      </c>
    </row>
    <row r="3595" spans="1:18" x14ac:dyDescent="0.3">
      <c r="A3595" t="s">
        <v>266</v>
      </c>
      <c r="B3595" s="1">
        <v>38336</v>
      </c>
      <c r="C3595" t="s">
        <v>16</v>
      </c>
      <c r="D3595" t="s">
        <v>377</v>
      </c>
      <c r="E3595" t="s">
        <v>378</v>
      </c>
      <c r="G3595" t="s">
        <v>19</v>
      </c>
      <c r="H3595" t="s">
        <v>53</v>
      </c>
      <c r="I3595" t="s">
        <v>26</v>
      </c>
      <c r="J3595" t="s">
        <v>27</v>
      </c>
      <c r="K3595">
        <v>151</v>
      </c>
      <c r="L3595">
        <v>25.15</v>
      </c>
      <c r="M3595" t="s">
        <v>220</v>
      </c>
      <c r="N3595">
        <v>96.52</v>
      </c>
      <c r="P3595" cm="1">
        <f t="array" ref="P3595">IF(Q3595&gt;0,INDEX(Q3595:Q25319,MATCH(TRUE,INDEX(Q3595:Q25319="",,),0)-1),"")</f>
        <v>6</v>
      </c>
      <c r="Q3595">
        <v>4</v>
      </c>
      <c r="R3595">
        <f t="shared" si="58"/>
        <v>0</v>
      </c>
    </row>
    <row r="3596" spans="1:18" x14ac:dyDescent="0.3">
      <c r="A3596" t="s">
        <v>266</v>
      </c>
      <c r="B3596" s="1">
        <v>38336</v>
      </c>
      <c r="C3596" t="s">
        <v>16</v>
      </c>
      <c r="D3596" t="s">
        <v>377</v>
      </c>
      <c r="E3596" t="s">
        <v>378</v>
      </c>
      <c r="G3596" t="s">
        <v>19</v>
      </c>
      <c r="H3596" t="s">
        <v>41</v>
      </c>
      <c r="I3596" t="s">
        <v>26</v>
      </c>
      <c r="J3596" t="s">
        <v>27</v>
      </c>
      <c r="K3596">
        <v>232</v>
      </c>
      <c r="L3596">
        <v>32.75</v>
      </c>
      <c r="M3596" t="s">
        <v>220</v>
      </c>
      <c r="N3596">
        <v>32.75</v>
      </c>
      <c r="P3596" cm="1">
        <f t="array" ref="P3596">IF(Q3596&gt;0,INDEX(Q3596:Q25320,MATCH(TRUE,INDEX(Q3596:Q25320="",,),0)-1),"")</f>
        <v>6</v>
      </c>
      <c r="Q3596">
        <v>4</v>
      </c>
      <c r="R3596">
        <f t="shared" si="58"/>
        <v>0</v>
      </c>
    </row>
    <row r="3597" spans="1:18" x14ac:dyDescent="0.3">
      <c r="A3597" t="s">
        <v>266</v>
      </c>
      <c r="B3597" s="1">
        <v>38336</v>
      </c>
      <c r="C3597" t="s">
        <v>16</v>
      </c>
      <c r="D3597" t="s">
        <v>377</v>
      </c>
      <c r="E3597" t="s">
        <v>378</v>
      </c>
      <c r="G3597" s="6" t="s">
        <v>29</v>
      </c>
      <c r="H3597" t="s">
        <v>70</v>
      </c>
      <c r="I3597" t="s">
        <v>26</v>
      </c>
      <c r="J3597" t="s">
        <v>27</v>
      </c>
      <c r="K3597">
        <v>2</v>
      </c>
      <c r="L3597">
        <v>23.05</v>
      </c>
      <c r="M3597" t="s">
        <v>220</v>
      </c>
      <c r="N3597">
        <v>23.05</v>
      </c>
      <c r="P3597" cm="1">
        <f t="array" ref="P3597">IF(Q3597&gt;0,INDEX(Q3597:Q25321,MATCH(TRUE,INDEX(Q3597:Q25321="",,),0)-1),"")</f>
        <v>6</v>
      </c>
      <c r="Q3597">
        <v>4</v>
      </c>
      <c r="R3597">
        <f t="shared" si="58"/>
        <v>0</v>
      </c>
    </row>
    <row r="3598" spans="1:18" x14ac:dyDescent="0.3">
      <c r="A3598" t="s">
        <v>266</v>
      </c>
      <c r="B3598" s="1">
        <v>38336</v>
      </c>
      <c r="C3598" t="s">
        <v>16</v>
      </c>
      <c r="D3598" t="s">
        <v>377</v>
      </c>
      <c r="E3598" t="s">
        <v>378</v>
      </c>
      <c r="G3598" s="6" t="s">
        <v>29</v>
      </c>
      <c r="H3598" t="s">
        <v>64</v>
      </c>
      <c r="I3598" t="s">
        <v>26</v>
      </c>
      <c r="J3598" t="s">
        <v>27</v>
      </c>
      <c r="K3598">
        <v>66</v>
      </c>
      <c r="L3598">
        <v>17.399999999999999</v>
      </c>
      <c r="M3598" t="s">
        <v>220</v>
      </c>
      <c r="N3598">
        <v>17.399999999999999</v>
      </c>
      <c r="P3598" cm="1">
        <f t="array" ref="P3598">IF(Q3598&gt;0,INDEX(Q3598:Q25322,MATCH(TRUE,INDEX(Q3598:Q25322="",,),0)-1),"")</f>
        <v>6</v>
      </c>
      <c r="Q3598">
        <v>4</v>
      </c>
      <c r="R3598">
        <f t="shared" si="58"/>
        <v>0</v>
      </c>
    </row>
    <row r="3599" spans="1:18" x14ac:dyDescent="0.3">
      <c r="A3599" t="s">
        <v>266</v>
      </c>
      <c r="B3599" s="1">
        <v>38336</v>
      </c>
      <c r="C3599" t="s">
        <v>16</v>
      </c>
      <c r="D3599" t="s">
        <v>377</v>
      </c>
      <c r="E3599" t="s">
        <v>378</v>
      </c>
      <c r="G3599" t="s">
        <v>19</v>
      </c>
      <c r="H3599" t="s">
        <v>53</v>
      </c>
      <c r="I3599" t="s">
        <v>26</v>
      </c>
      <c r="J3599" t="s">
        <v>27</v>
      </c>
      <c r="K3599">
        <v>151</v>
      </c>
      <c r="L3599">
        <v>25.15</v>
      </c>
      <c r="M3599" t="s">
        <v>270</v>
      </c>
      <c r="N3599">
        <v>25.16</v>
      </c>
      <c r="P3599" cm="1">
        <f t="array" ref="P3599">IF(Q3599&gt;0,INDEX(Q3599:Q25323,MATCH(TRUE,INDEX(Q3599:Q25323="",,),0)-1),"")</f>
        <v>6</v>
      </c>
      <c r="Q3599">
        <v>5</v>
      </c>
      <c r="R3599">
        <f t="shared" si="58"/>
        <v>0</v>
      </c>
    </row>
    <row r="3600" spans="1:18" x14ac:dyDescent="0.3">
      <c r="A3600" t="s">
        <v>266</v>
      </c>
      <c r="B3600" s="1">
        <v>38336</v>
      </c>
      <c r="C3600" t="s">
        <v>16</v>
      </c>
      <c r="D3600" t="s">
        <v>377</v>
      </c>
      <c r="E3600" t="s">
        <v>378</v>
      </c>
      <c r="G3600" t="s">
        <v>19</v>
      </c>
      <c r="H3600" t="s">
        <v>41</v>
      </c>
      <c r="I3600" t="s">
        <v>26</v>
      </c>
      <c r="J3600" t="s">
        <v>27</v>
      </c>
      <c r="K3600">
        <v>232</v>
      </c>
      <c r="L3600">
        <v>32.75</v>
      </c>
      <c r="M3600" t="s">
        <v>270</v>
      </c>
      <c r="N3600">
        <v>77.88</v>
      </c>
      <c r="P3600" cm="1">
        <f t="array" ref="P3600">IF(Q3600&gt;0,INDEX(Q3600:Q25324,MATCH(TRUE,INDEX(Q3600:Q25324="",,),0)-1),"")</f>
        <v>6</v>
      </c>
      <c r="Q3600">
        <v>5</v>
      </c>
      <c r="R3600">
        <f t="shared" si="58"/>
        <v>0</v>
      </c>
    </row>
    <row r="3601" spans="1:18" x14ac:dyDescent="0.3">
      <c r="A3601" t="s">
        <v>266</v>
      </c>
      <c r="B3601" s="1">
        <v>38336</v>
      </c>
      <c r="C3601" t="s">
        <v>16</v>
      </c>
      <c r="D3601" t="s">
        <v>377</v>
      </c>
      <c r="E3601" t="s">
        <v>378</v>
      </c>
      <c r="G3601" s="6" t="s">
        <v>29</v>
      </c>
      <c r="H3601" t="s">
        <v>70</v>
      </c>
      <c r="I3601" t="s">
        <v>26</v>
      </c>
      <c r="J3601" t="s">
        <v>27</v>
      </c>
      <c r="K3601">
        <v>2</v>
      </c>
      <c r="L3601">
        <v>23.05</v>
      </c>
      <c r="M3601" t="s">
        <v>270</v>
      </c>
      <c r="N3601">
        <v>23.05</v>
      </c>
      <c r="P3601" cm="1">
        <f t="array" ref="P3601">IF(Q3601&gt;0,INDEX(Q3601:Q25325,MATCH(TRUE,INDEX(Q3601:Q25325="",,),0)-1),"")</f>
        <v>6</v>
      </c>
      <c r="Q3601">
        <v>5</v>
      </c>
      <c r="R3601">
        <f t="shared" si="58"/>
        <v>0</v>
      </c>
    </row>
    <row r="3602" spans="1:18" x14ac:dyDescent="0.3">
      <c r="A3602" t="s">
        <v>266</v>
      </c>
      <c r="B3602" s="1">
        <v>38336</v>
      </c>
      <c r="C3602" t="s">
        <v>16</v>
      </c>
      <c r="D3602" t="s">
        <v>377</v>
      </c>
      <c r="E3602" t="s">
        <v>378</v>
      </c>
      <c r="G3602" s="6" t="s">
        <v>29</v>
      </c>
      <c r="H3602" t="s">
        <v>64</v>
      </c>
      <c r="I3602" t="s">
        <v>26</v>
      </c>
      <c r="J3602" t="s">
        <v>27</v>
      </c>
      <c r="K3602">
        <v>66</v>
      </c>
      <c r="L3602">
        <v>17.399999999999999</v>
      </c>
      <c r="M3602" t="s">
        <v>270</v>
      </c>
      <c r="N3602">
        <v>17.399999999999999</v>
      </c>
      <c r="P3602" cm="1">
        <f t="array" ref="P3602">IF(Q3602&gt;0,INDEX(Q3602:Q25326,MATCH(TRUE,INDEX(Q3602:Q25326="",,),0)-1),"")</f>
        <v>6</v>
      </c>
      <c r="Q3602">
        <v>5</v>
      </c>
      <c r="R3602">
        <f t="shared" si="58"/>
        <v>0</v>
      </c>
    </row>
    <row r="3603" spans="1:18" x14ac:dyDescent="0.3">
      <c r="A3603" t="s">
        <v>266</v>
      </c>
      <c r="B3603" s="1">
        <v>38336</v>
      </c>
      <c r="C3603" t="s">
        <v>16</v>
      </c>
      <c r="D3603" t="s">
        <v>377</v>
      </c>
      <c r="E3603" t="s">
        <v>378</v>
      </c>
      <c r="G3603" t="s">
        <v>19</v>
      </c>
      <c r="H3603" t="s">
        <v>53</v>
      </c>
      <c r="I3603" t="s">
        <v>26</v>
      </c>
      <c r="J3603" t="s">
        <v>27</v>
      </c>
      <c r="K3603">
        <v>151</v>
      </c>
      <c r="L3603">
        <v>25.15</v>
      </c>
      <c r="M3603" t="s">
        <v>379</v>
      </c>
      <c r="N3603">
        <v>31.01</v>
      </c>
      <c r="P3603" cm="1">
        <f t="array" ref="P3603">IF(Q3603&gt;0,INDEX(Q3603:Q25327,MATCH(TRUE,INDEX(Q3603:Q25327="",,),0)-1),"")</f>
        <v>6</v>
      </c>
      <c r="Q3603">
        <v>6</v>
      </c>
      <c r="R3603">
        <f t="shared" si="58"/>
        <v>0</v>
      </c>
    </row>
    <row r="3604" spans="1:18" x14ac:dyDescent="0.3">
      <c r="A3604" t="s">
        <v>266</v>
      </c>
      <c r="B3604" s="1">
        <v>38336</v>
      </c>
      <c r="C3604" t="s">
        <v>16</v>
      </c>
      <c r="D3604" t="s">
        <v>377</v>
      </c>
      <c r="E3604" t="s">
        <v>378</v>
      </c>
      <c r="G3604" t="s">
        <v>19</v>
      </c>
      <c r="H3604" t="s">
        <v>41</v>
      </c>
      <c r="I3604" t="s">
        <v>26</v>
      </c>
      <c r="J3604" t="s">
        <v>27</v>
      </c>
      <c r="K3604">
        <v>232</v>
      </c>
      <c r="L3604">
        <v>32.75</v>
      </c>
      <c r="M3604" t="s">
        <v>379</v>
      </c>
      <c r="N3604">
        <v>46.02</v>
      </c>
      <c r="P3604" cm="1">
        <f t="array" ref="P3604">IF(Q3604&gt;0,INDEX(Q3604:Q25328,MATCH(TRUE,INDEX(Q3604:Q25328="",,),0)-1),"")</f>
        <v>6</v>
      </c>
      <c r="Q3604">
        <v>6</v>
      </c>
      <c r="R3604">
        <f t="shared" si="58"/>
        <v>0</v>
      </c>
    </row>
    <row r="3605" spans="1:18" x14ac:dyDescent="0.3">
      <c r="A3605" t="s">
        <v>266</v>
      </c>
      <c r="B3605" s="1">
        <v>38336</v>
      </c>
      <c r="C3605" t="s">
        <v>16</v>
      </c>
      <c r="D3605" t="s">
        <v>377</v>
      </c>
      <c r="E3605" t="s">
        <v>378</v>
      </c>
      <c r="G3605" s="6" t="s">
        <v>29</v>
      </c>
      <c r="H3605" t="s">
        <v>70</v>
      </c>
      <c r="I3605" t="s">
        <v>26</v>
      </c>
      <c r="J3605" t="s">
        <v>27</v>
      </c>
      <c r="K3605">
        <v>2</v>
      </c>
      <c r="L3605">
        <v>23.05</v>
      </c>
      <c r="M3605" t="s">
        <v>379</v>
      </c>
      <c r="N3605">
        <v>23.05</v>
      </c>
      <c r="P3605" cm="1">
        <f t="array" ref="P3605">IF(Q3605&gt;0,INDEX(Q3605:Q25329,MATCH(TRUE,INDEX(Q3605:Q25329="",,),0)-1),"")</f>
        <v>6</v>
      </c>
      <c r="Q3605">
        <v>6</v>
      </c>
      <c r="R3605">
        <f t="shared" si="58"/>
        <v>0</v>
      </c>
    </row>
    <row r="3606" spans="1:18" x14ac:dyDescent="0.3">
      <c r="A3606" t="s">
        <v>266</v>
      </c>
      <c r="B3606" s="1">
        <v>38336</v>
      </c>
      <c r="C3606" t="s">
        <v>16</v>
      </c>
      <c r="D3606" t="s">
        <v>377</v>
      </c>
      <c r="E3606" t="s">
        <v>378</v>
      </c>
      <c r="G3606" s="6" t="s">
        <v>29</v>
      </c>
      <c r="H3606" t="s">
        <v>64</v>
      </c>
      <c r="I3606" t="s">
        <v>26</v>
      </c>
      <c r="J3606" t="s">
        <v>27</v>
      </c>
      <c r="K3606">
        <v>66</v>
      </c>
      <c r="L3606">
        <v>17.399999999999999</v>
      </c>
      <c r="M3606" t="s">
        <v>379</v>
      </c>
      <c r="N3606">
        <v>17.399999999999999</v>
      </c>
      <c r="P3606" cm="1">
        <f t="array" ref="P3606">IF(Q3606&gt;0,INDEX(Q3606:Q25330,MATCH(TRUE,INDEX(Q3606:Q25330="",,),0)-1),"")</f>
        <v>6</v>
      </c>
      <c r="Q3606">
        <v>6</v>
      </c>
      <c r="R3606">
        <f t="shared" si="58"/>
        <v>0</v>
      </c>
    </row>
    <row r="3607" spans="1:18" x14ac:dyDescent="0.3">
      <c r="P3607" t="str" cm="1">
        <f t="array" ref="P3607">IF(Q3607&gt;0,INDEX(Q3607:Q25331,MATCH(TRUE,INDEX(Q3607:Q25331="",,),0)-1),"")</f>
        <v/>
      </c>
      <c r="R3607" t="str">
        <f t="shared" si="58"/>
        <v/>
      </c>
    </row>
    <row r="3608" spans="1:18" x14ac:dyDescent="0.3">
      <c r="A3608" t="s">
        <v>266</v>
      </c>
      <c r="B3608" s="1">
        <v>38336</v>
      </c>
      <c r="C3608" t="s">
        <v>16</v>
      </c>
      <c r="D3608" t="s">
        <v>380</v>
      </c>
      <c r="E3608" t="s">
        <v>381</v>
      </c>
      <c r="G3608" t="s">
        <v>19</v>
      </c>
      <c r="H3608" t="s">
        <v>99</v>
      </c>
      <c r="I3608" t="s">
        <v>26</v>
      </c>
      <c r="J3608" t="s">
        <v>27</v>
      </c>
      <c r="K3608">
        <v>48</v>
      </c>
      <c r="L3608">
        <v>11.35</v>
      </c>
      <c r="M3608" t="s">
        <v>315</v>
      </c>
      <c r="N3608">
        <v>30</v>
      </c>
      <c r="O3608" t="s">
        <v>24</v>
      </c>
      <c r="P3608" cm="1">
        <f t="array" ref="P3608">IF(Q3608&gt;0,INDEX(Q3608:Q25332,MATCH(TRUE,INDEX(Q3608:Q25332="",,),0)-1),"")</f>
        <v>2</v>
      </c>
      <c r="Q3608">
        <v>1</v>
      </c>
      <c r="R3608">
        <f t="shared" si="58"/>
        <v>0</v>
      </c>
    </row>
    <row r="3609" spans="1:18" x14ac:dyDescent="0.3">
      <c r="A3609" t="s">
        <v>266</v>
      </c>
      <c r="B3609" s="1">
        <v>38336</v>
      </c>
      <c r="C3609" t="s">
        <v>16</v>
      </c>
      <c r="D3609" t="s">
        <v>380</v>
      </c>
      <c r="E3609" t="s">
        <v>381</v>
      </c>
      <c r="G3609" t="s">
        <v>19</v>
      </c>
      <c r="H3609" t="s">
        <v>53</v>
      </c>
      <c r="I3609" t="s">
        <v>26</v>
      </c>
      <c r="J3609" t="s">
        <v>27</v>
      </c>
      <c r="K3609">
        <v>140</v>
      </c>
      <c r="L3609">
        <v>16.5</v>
      </c>
      <c r="M3609" t="s">
        <v>315</v>
      </c>
      <c r="N3609">
        <v>31.1</v>
      </c>
      <c r="O3609" t="s">
        <v>24</v>
      </c>
      <c r="P3609" cm="1">
        <f t="array" ref="P3609">IF(Q3609&gt;0,INDEX(Q3609:Q25333,MATCH(TRUE,INDEX(Q3609:Q25333="",,),0)-1),"")</f>
        <v>2</v>
      </c>
      <c r="Q3609">
        <v>1</v>
      </c>
      <c r="R3609">
        <f t="shared" si="58"/>
        <v>0</v>
      </c>
    </row>
    <row r="3610" spans="1:18" x14ac:dyDescent="0.3">
      <c r="A3610" t="s">
        <v>266</v>
      </c>
      <c r="B3610" s="1">
        <v>38336</v>
      </c>
      <c r="C3610" t="s">
        <v>16</v>
      </c>
      <c r="D3610" t="s">
        <v>380</v>
      </c>
      <c r="E3610" t="s">
        <v>381</v>
      </c>
      <c r="G3610" s="6" t="s">
        <v>29</v>
      </c>
      <c r="H3610" t="s">
        <v>64</v>
      </c>
      <c r="I3610" t="s">
        <v>26</v>
      </c>
      <c r="J3610" t="s">
        <v>27</v>
      </c>
      <c r="K3610">
        <v>19</v>
      </c>
      <c r="L3610">
        <v>9.3000000000000007</v>
      </c>
      <c r="M3610" t="s">
        <v>315</v>
      </c>
      <c r="N3610">
        <v>9.3000000000000007</v>
      </c>
      <c r="O3610" t="s">
        <v>24</v>
      </c>
      <c r="P3610" cm="1">
        <f t="array" ref="P3610">IF(Q3610&gt;0,INDEX(Q3610:Q25334,MATCH(TRUE,INDEX(Q3610:Q25334="",,),0)-1),"")</f>
        <v>2</v>
      </c>
      <c r="Q3610">
        <v>1</v>
      </c>
      <c r="R3610">
        <f t="shared" si="58"/>
        <v>0</v>
      </c>
    </row>
    <row r="3611" spans="1:18" x14ac:dyDescent="0.3">
      <c r="A3611" t="s">
        <v>266</v>
      </c>
      <c r="B3611" s="1">
        <v>38336</v>
      </c>
      <c r="C3611" t="s">
        <v>16</v>
      </c>
      <c r="D3611" t="s">
        <v>380</v>
      </c>
      <c r="E3611" t="s">
        <v>381</v>
      </c>
      <c r="G3611" t="s">
        <v>19</v>
      </c>
      <c r="H3611" t="s">
        <v>99</v>
      </c>
      <c r="I3611" t="s">
        <v>26</v>
      </c>
      <c r="J3611" t="s">
        <v>27</v>
      </c>
      <c r="K3611">
        <v>48</v>
      </c>
      <c r="L3611">
        <v>11.35</v>
      </c>
      <c r="M3611" t="s">
        <v>220</v>
      </c>
      <c r="N3611">
        <v>11.4</v>
      </c>
      <c r="P3611" cm="1">
        <f t="array" ref="P3611">IF(Q3611&gt;0,INDEX(Q3611:Q25335,MATCH(TRUE,INDEX(Q3611:Q25335="",,),0)-1),"")</f>
        <v>2</v>
      </c>
      <c r="Q3611">
        <v>2</v>
      </c>
      <c r="R3611">
        <f t="shared" si="58"/>
        <v>0</v>
      </c>
    </row>
    <row r="3612" spans="1:18" x14ac:dyDescent="0.3">
      <c r="A3612" t="s">
        <v>266</v>
      </c>
      <c r="B3612" s="1">
        <v>38336</v>
      </c>
      <c r="C3612" t="s">
        <v>16</v>
      </c>
      <c r="D3612" t="s">
        <v>380</v>
      </c>
      <c r="E3612" t="s">
        <v>381</v>
      </c>
      <c r="G3612" t="s">
        <v>19</v>
      </c>
      <c r="H3612" t="s">
        <v>53</v>
      </c>
      <c r="I3612" t="s">
        <v>26</v>
      </c>
      <c r="J3612" t="s">
        <v>27</v>
      </c>
      <c r="K3612">
        <v>140</v>
      </c>
      <c r="L3612">
        <v>16.5</v>
      </c>
      <c r="M3612" t="s">
        <v>220</v>
      </c>
      <c r="N3612">
        <v>16.5</v>
      </c>
      <c r="P3612" cm="1">
        <f t="array" ref="P3612">IF(Q3612&gt;0,INDEX(Q3612:Q25336,MATCH(TRUE,INDEX(Q3612:Q25336="",,),0)-1),"")</f>
        <v>2</v>
      </c>
      <c r="Q3612">
        <v>2</v>
      </c>
      <c r="R3612">
        <f t="shared" si="58"/>
        <v>0</v>
      </c>
    </row>
    <row r="3613" spans="1:18" x14ac:dyDescent="0.3">
      <c r="A3613" t="s">
        <v>266</v>
      </c>
      <c r="B3613" s="1">
        <v>38336</v>
      </c>
      <c r="C3613" t="s">
        <v>16</v>
      </c>
      <c r="D3613" t="s">
        <v>380</v>
      </c>
      <c r="E3613" t="s">
        <v>381</v>
      </c>
      <c r="G3613" s="6" t="s">
        <v>29</v>
      </c>
      <c r="H3613" t="s">
        <v>64</v>
      </c>
      <c r="I3613" t="s">
        <v>26</v>
      </c>
      <c r="J3613" t="s">
        <v>27</v>
      </c>
      <c r="K3613">
        <v>19</v>
      </c>
      <c r="L3613">
        <v>9.3000000000000007</v>
      </c>
      <c r="M3613" t="s">
        <v>220</v>
      </c>
      <c r="N3613">
        <v>9.3000000000000007</v>
      </c>
      <c r="P3613" cm="1">
        <f t="array" ref="P3613">IF(Q3613&gt;0,INDEX(Q3613:Q25337,MATCH(TRUE,INDEX(Q3613:Q25337="",,),0)-1),"")</f>
        <v>2</v>
      </c>
      <c r="Q3613">
        <v>2</v>
      </c>
      <c r="R3613">
        <f t="shared" si="58"/>
        <v>0</v>
      </c>
    </row>
    <row r="3614" spans="1:18" x14ac:dyDescent="0.3">
      <c r="P3614" t="str" cm="1">
        <f t="array" ref="P3614">IF(Q3614&gt;0,INDEX(Q3614:Q25338,MATCH(TRUE,INDEX(Q3614:Q25338="",,),0)-1),"")</f>
        <v/>
      </c>
      <c r="R3614" t="str">
        <f t="shared" si="58"/>
        <v/>
      </c>
    </row>
    <row r="3615" spans="1:18" x14ac:dyDescent="0.3">
      <c r="A3615" t="s">
        <v>266</v>
      </c>
      <c r="B3615" s="1">
        <v>38329</v>
      </c>
      <c r="C3615" t="s">
        <v>16</v>
      </c>
      <c r="D3615" t="s">
        <v>382</v>
      </c>
      <c r="E3615" t="s">
        <v>383</v>
      </c>
      <c r="G3615" t="s">
        <v>19</v>
      </c>
      <c r="H3615" t="s">
        <v>194</v>
      </c>
      <c r="I3615" t="s">
        <v>21</v>
      </c>
      <c r="J3615" t="s">
        <v>22</v>
      </c>
      <c r="K3615">
        <v>34</v>
      </c>
      <c r="L3615">
        <v>355</v>
      </c>
      <c r="M3615" t="s">
        <v>270</v>
      </c>
      <c r="N3615">
        <v>2155.48</v>
      </c>
      <c r="O3615" t="s">
        <v>24</v>
      </c>
      <c r="P3615" cm="1">
        <f t="array" ref="P3615">IF(Q3615&gt;0,INDEX(Q3615:Q25339,MATCH(TRUE,INDEX(Q3615:Q25339="",,),0)-1),"")</f>
        <v>13</v>
      </c>
      <c r="Q3615">
        <v>1</v>
      </c>
      <c r="R3615">
        <f t="shared" si="58"/>
        <v>0</v>
      </c>
    </row>
    <row r="3616" spans="1:18" x14ac:dyDescent="0.3">
      <c r="A3616" t="s">
        <v>266</v>
      </c>
      <c r="B3616" s="1">
        <v>38329</v>
      </c>
      <c r="C3616" t="s">
        <v>16</v>
      </c>
      <c r="D3616" t="s">
        <v>382</v>
      </c>
      <c r="E3616" t="s">
        <v>383</v>
      </c>
      <c r="G3616" t="s">
        <v>19</v>
      </c>
      <c r="H3616" t="s">
        <v>206</v>
      </c>
      <c r="I3616" t="s">
        <v>21</v>
      </c>
      <c r="J3616" t="s">
        <v>22</v>
      </c>
      <c r="K3616">
        <v>101</v>
      </c>
      <c r="L3616">
        <v>121</v>
      </c>
      <c r="M3616" t="s">
        <v>270</v>
      </c>
      <c r="N3616">
        <v>121</v>
      </c>
      <c r="O3616" t="s">
        <v>24</v>
      </c>
      <c r="P3616" cm="1">
        <f t="array" ref="P3616">IF(Q3616&gt;0,INDEX(Q3616:Q25340,MATCH(TRUE,INDEX(Q3616:Q25340="",,),0)-1),"")</f>
        <v>13</v>
      </c>
      <c r="Q3616">
        <v>1</v>
      </c>
      <c r="R3616">
        <f t="shared" si="58"/>
        <v>0</v>
      </c>
    </row>
    <row r="3617" spans="1:18" x14ac:dyDescent="0.3">
      <c r="A3617" t="s">
        <v>266</v>
      </c>
      <c r="B3617" s="1">
        <v>38329</v>
      </c>
      <c r="C3617" t="s">
        <v>16</v>
      </c>
      <c r="D3617" t="s">
        <v>382</v>
      </c>
      <c r="E3617" t="s">
        <v>383</v>
      </c>
      <c r="G3617" t="s">
        <v>19</v>
      </c>
      <c r="H3617" t="s">
        <v>64</v>
      </c>
      <c r="I3617" t="s">
        <v>26</v>
      </c>
      <c r="J3617" t="s">
        <v>27</v>
      </c>
      <c r="K3617">
        <v>1121</v>
      </c>
      <c r="L3617">
        <v>16.5</v>
      </c>
      <c r="M3617" t="s">
        <v>270</v>
      </c>
      <c r="N3617">
        <v>16.5</v>
      </c>
      <c r="O3617" t="s">
        <v>24</v>
      </c>
      <c r="P3617" cm="1">
        <f t="array" ref="P3617">IF(Q3617&gt;0,INDEX(Q3617:Q25341,MATCH(TRUE,INDEX(Q3617:Q25341="",,),0)-1),"")</f>
        <v>13</v>
      </c>
      <c r="Q3617">
        <v>1</v>
      </c>
      <c r="R3617">
        <f t="shared" si="58"/>
        <v>0</v>
      </c>
    </row>
    <row r="3618" spans="1:18" x14ac:dyDescent="0.3">
      <c r="A3618" t="s">
        <v>266</v>
      </c>
      <c r="B3618" s="1">
        <v>38329</v>
      </c>
      <c r="C3618" t="s">
        <v>16</v>
      </c>
      <c r="D3618" t="s">
        <v>382</v>
      </c>
      <c r="E3618" t="s">
        <v>383</v>
      </c>
      <c r="G3618" s="6" t="s">
        <v>29</v>
      </c>
      <c r="H3618" t="s">
        <v>206</v>
      </c>
      <c r="I3618" t="s">
        <v>26</v>
      </c>
      <c r="J3618" t="s">
        <v>27</v>
      </c>
      <c r="K3618">
        <v>659</v>
      </c>
      <c r="L3618">
        <v>5.4</v>
      </c>
      <c r="M3618" t="s">
        <v>270</v>
      </c>
      <c r="N3618">
        <v>5.4</v>
      </c>
      <c r="O3618" t="s">
        <v>24</v>
      </c>
      <c r="P3618" cm="1">
        <f t="array" ref="P3618">IF(Q3618&gt;0,INDEX(Q3618:Q25342,MATCH(TRUE,INDEX(Q3618:Q25342="",,),0)-1),"")</f>
        <v>13</v>
      </c>
      <c r="Q3618">
        <v>1</v>
      </c>
      <c r="R3618">
        <f t="shared" si="58"/>
        <v>0</v>
      </c>
    </row>
    <row r="3619" spans="1:18" x14ac:dyDescent="0.3">
      <c r="A3619" t="s">
        <v>266</v>
      </c>
      <c r="B3619" s="1">
        <v>38329</v>
      </c>
      <c r="C3619" t="s">
        <v>16</v>
      </c>
      <c r="D3619" t="s">
        <v>382</v>
      </c>
      <c r="E3619" t="s">
        <v>383</v>
      </c>
      <c r="G3619" s="6" t="s">
        <v>29</v>
      </c>
      <c r="H3619" t="s">
        <v>53</v>
      </c>
      <c r="I3619" t="s">
        <v>26</v>
      </c>
      <c r="J3619" t="s">
        <v>27</v>
      </c>
      <c r="K3619">
        <v>122</v>
      </c>
      <c r="L3619">
        <v>25.5</v>
      </c>
      <c r="M3619" t="s">
        <v>270</v>
      </c>
      <c r="N3619">
        <v>25.5</v>
      </c>
      <c r="O3619" t="s">
        <v>24</v>
      </c>
      <c r="P3619" cm="1">
        <f t="array" ref="P3619">IF(Q3619&gt;0,INDEX(Q3619:Q25343,MATCH(TRUE,INDEX(Q3619:Q25343="",,),0)-1),"")</f>
        <v>13</v>
      </c>
      <c r="Q3619">
        <v>1</v>
      </c>
      <c r="R3619">
        <f t="shared" si="58"/>
        <v>0</v>
      </c>
    </row>
    <row r="3620" spans="1:18" x14ac:dyDescent="0.3">
      <c r="A3620" t="s">
        <v>266</v>
      </c>
      <c r="B3620" s="1">
        <v>38329</v>
      </c>
      <c r="C3620" t="s">
        <v>16</v>
      </c>
      <c r="D3620" t="s">
        <v>382</v>
      </c>
      <c r="E3620" t="s">
        <v>383</v>
      </c>
      <c r="G3620" t="s">
        <v>19</v>
      </c>
      <c r="H3620" t="s">
        <v>194</v>
      </c>
      <c r="I3620" t="s">
        <v>21</v>
      </c>
      <c r="J3620" t="s">
        <v>22</v>
      </c>
      <c r="K3620">
        <v>34</v>
      </c>
      <c r="L3620">
        <v>355</v>
      </c>
      <c r="M3620" t="s">
        <v>286</v>
      </c>
      <c r="N3620">
        <v>700</v>
      </c>
      <c r="P3620" cm="1">
        <f t="array" ref="P3620">IF(Q3620&gt;0,INDEX(Q3620:Q25344,MATCH(TRUE,INDEX(Q3620:Q25344="",,),0)-1),"")</f>
        <v>13</v>
      </c>
      <c r="Q3620">
        <v>2</v>
      </c>
      <c r="R3620">
        <f t="shared" si="58"/>
        <v>0</v>
      </c>
    </row>
    <row r="3621" spans="1:18" x14ac:dyDescent="0.3">
      <c r="A3621" t="s">
        <v>266</v>
      </c>
      <c r="B3621" s="1">
        <v>38329</v>
      </c>
      <c r="C3621" t="s">
        <v>16</v>
      </c>
      <c r="D3621" t="s">
        <v>382</v>
      </c>
      <c r="E3621" t="s">
        <v>383</v>
      </c>
      <c r="G3621" t="s">
        <v>19</v>
      </c>
      <c r="H3621" t="s">
        <v>206</v>
      </c>
      <c r="I3621" t="s">
        <v>21</v>
      </c>
      <c r="J3621" t="s">
        <v>22</v>
      </c>
      <c r="K3621">
        <v>101</v>
      </c>
      <c r="L3621">
        <v>121</v>
      </c>
      <c r="M3621" t="s">
        <v>286</v>
      </c>
      <c r="N3621">
        <v>210</v>
      </c>
      <c r="P3621" cm="1">
        <f t="array" ref="P3621">IF(Q3621&gt;0,INDEX(Q3621:Q25345,MATCH(TRUE,INDEX(Q3621:Q25345="",,),0)-1),"")</f>
        <v>13</v>
      </c>
      <c r="Q3621">
        <v>2</v>
      </c>
      <c r="R3621">
        <f t="shared" si="58"/>
        <v>0</v>
      </c>
    </row>
    <row r="3622" spans="1:18" x14ac:dyDescent="0.3">
      <c r="A3622" t="s">
        <v>266</v>
      </c>
      <c r="B3622" s="1">
        <v>38329</v>
      </c>
      <c r="C3622" t="s">
        <v>16</v>
      </c>
      <c r="D3622" t="s">
        <v>382</v>
      </c>
      <c r="E3622" t="s">
        <v>383</v>
      </c>
      <c r="G3622" t="s">
        <v>19</v>
      </c>
      <c r="H3622" t="s">
        <v>64</v>
      </c>
      <c r="I3622" t="s">
        <v>26</v>
      </c>
      <c r="J3622" t="s">
        <v>27</v>
      </c>
      <c r="K3622">
        <v>1121</v>
      </c>
      <c r="L3622">
        <v>16.5</v>
      </c>
      <c r="M3622" t="s">
        <v>286</v>
      </c>
      <c r="N3622">
        <v>46</v>
      </c>
      <c r="P3622" cm="1">
        <f t="array" ref="P3622">IF(Q3622&gt;0,INDEX(Q3622:Q25346,MATCH(TRUE,INDEX(Q3622:Q25346="",,),0)-1),"")</f>
        <v>13</v>
      </c>
      <c r="Q3622">
        <v>2</v>
      </c>
      <c r="R3622">
        <f t="shared" si="58"/>
        <v>0</v>
      </c>
    </row>
    <row r="3623" spans="1:18" x14ac:dyDescent="0.3">
      <c r="A3623" t="s">
        <v>266</v>
      </c>
      <c r="B3623" s="1">
        <v>38329</v>
      </c>
      <c r="C3623" t="s">
        <v>16</v>
      </c>
      <c r="D3623" t="s">
        <v>382</v>
      </c>
      <c r="E3623" t="s">
        <v>383</v>
      </c>
      <c r="G3623" s="6" t="s">
        <v>29</v>
      </c>
      <c r="H3623" t="s">
        <v>206</v>
      </c>
      <c r="I3623" t="s">
        <v>26</v>
      </c>
      <c r="J3623" t="s">
        <v>27</v>
      </c>
      <c r="K3623">
        <v>659</v>
      </c>
      <c r="L3623">
        <v>5.4</v>
      </c>
      <c r="M3623" t="s">
        <v>286</v>
      </c>
      <c r="N3623">
        <v>5.4</v>
      </c>
      <c r="P3623" cm="1">
        <f t="array" ref="P3623">IF(Q3623&gt;0,INDEX(Q3623:Q25347,MATCH(TRUE,INDEX(Q3623:Q25347="",,),0)-1),"")</f>
        <v>13</v>
      </c>
      <c r="Q3623">
        <v>2</v>
      </c>
      <c r="R3623">
        <f t="shared" si="58"/>
        <v>0</v>
      </c>
    </row>
    <row r="3624" spans="1:18" x14ac:dyDescent="0.3">
      <c r="A3624" t="s">
        <v>266</v>
      </c>
      <c r="B3624" s="1">
        <v>38329</v>
      </c>
      <c r="C3624" t="s">
        <v>16</v>
      </c>
      <c r="D3624" t="s">
        <v>382</v>
      </c>
      <c r="E3624" t="s">
        <v>383</v>
      </c>
      <c r="G3624" s="6" t="s">
        <v>29</v>
      </c>
      <c r="H3624" t="s">
        <v>53</v>
      </c>
      <c r="I3624" t="s">
        <v>26</v>
      </c>
      <c r="J3624" t="s">
        <v>27</v>
      </c>
      <c r="K3624">
        <v>122</v>
      </c>
      <c r="L3624">
        <v>25.5</v>
      </c>
      <c r="M3624" t="s">
        <v>286</v>
      </c>
      <c r="N3624">
        <v>25.5</v>
      </c>
      <c r="P3624" cm="1">
        <f t="array" ref="P3624">IF(Q3624&gt;0,INDEX(Q3624:Q25348,MATCH(TRUE,INDEX(Q3624:Q25348="",,),0)-1),"")</f>
        <v>13</v>
      </c>
      <c r="Q3624">
        <v>2</v>
      </c>
      <c r="R3624">
        <f t="shared" si="58"/>
        <v>0</v>
      </c>
    </row>
    <row r="3625" spans="1:18" x14ac:dyDescent="0.3">
      <c r="A3625" t="s">
        <v>266</v>
      </c>
      <c r="B3625" s="1">
        <v>38329</v>
      </c>
      <c r="C3625" t="s">
        <v>16</v>
      </c>
      <c r="D3625" t="s">
        <v>382</v>
      </c>
      <c r="E3625" t="s">
        <v>383</v>
      </c>
      <c r="G3625" t="s">
        <v>19</v>
      </c>
      <c r="H3625" t="s">
        <v>194</v>
      </c>
      <c r="I3625" t="s">
        <v>21</v>
      </c>
      <c r="J3625" t="s">
        <v>22</v>
      </c>
      <c r="K3625">
        <v>34</v>
      </c>
      <c r="L3625">
        <v>355</v>
      </c>
      <c r="M3625" t="s">
        <v>269</v>
      </c>
      <c r="N3625">
        <v>1260</v>
      </c>
      <c r="P3625" cm="1">
        <f t="array" ref="P3625">IF(Q3625&gt;0,INDEX(Q3625:Q25349,MATCH(TRUE,INDEX(Q3625:Q25349="",,),0)-1),"")</f>
        <v>13</v>
      </c>
      <c r="Q3625">
        <v>3</v>
      </c>
      <c r="R3625">
        <f t="shared" si="58"/>
        <v>0</v>
      </c>
    </row>
    <row r="3626" spans="1:18" x14ac:dyDescent="0.3">
      <c r="A3626" t="s">
        <v>266</v>
      </c>
      <c r="B3626" s="1">
        <v>38329</v>
      </c>
      <c r="C3626" t="s">
        <v>16</v>
      </c>
      <c r="D3626" t="s">
        <v>382</v>
      </c>
      <c r="E3626" t="s">
        <v>383</v>
      </c>
      <c r="G3626" t="s">
        <v>19</v>
      </c>
      <c r="H3626" t="s">
        <v>206</v>
      </c>
      <c r="I3626" t="s">
        <v>21</v>
      </c>
      <c r="J3626" t="s">
        <v>22</v>
      </c>
      <c r="K3626">
        <v>101</v>
      </c>
      <c r="L3626">
        <v>121</v>
      </c>
      <c r="M3626" t="s">
        <v>269</v>
      </c>
      <c r="N3626">
        <v>121</v>
      </c>
      <c r="P3626" cm="1">
        <f t="array" ref="P3626">IF(Q3626&gt;0,INDEX(Q3626:Q25350,MATCH(TRUE,INDEX(Q3626:Q25350="",,),0)-1),"")</f>
        <v>13</v>
      </c>
      <c r="Q3626">
        <v>3</v>
      </c>
      <c r="R3626">
        <f t="shared" si="58"/>
        <v>0</v>
      </c>
    </row>
    <row r="3627" spans="1:18" x14ac:dyDescent="0.3">
      <c r="A3627" t="s">
        <v>266</v>
      </c>
      <c r="B3627" s="1">
        <v>38329</v>
      </c>
      <c r="C3627" t="s">
        <v>16</v>
      </c>
      <c r="D3627" t="s">
        <v>382</v>
      </c>
      <c r="E3627" t="s">
        <v>383</v>
      </c>
      <c r="G3627" t="s">
        <v>19</v>
      </c>
      <c r="H3627" t="s">
        <v>64</v>
      </c>
      <c r="I3627" t="s">
        <v>26</v>
      </c>
      <c r="J3627" t="s">
        <v>27</v>
      </c>
      <c r="K3627">
        <v>1121</v>
      </c>
      <c r="L3627">
        <v>16.5</v>
      </c>
      <c r="M3627" t="s">
        <v>269</v>
      </c>
      <c r="N3627">
        <v>34</v>
      </c>
      <c r="P3627" cm="1">
        <f t="array" ref="P3627">IF(Q3627&gt;0,INDEX(Q3627:Q25351,MATCH(TRUE,INDEX(Q3627:Q25351="",,),0)-1),"")</f>
        <v>13</v>
      </c>
      <c r="Q3627">
        <v>3</v>
      </c>
      <c r="R3627">
        <f t="shared" si="58"/>
        <v>0</v>
      </c>
    </row>
    <row r="3628" spans="1:18" x14ac:dyDescent="0.3">
      <c r="A3628" t="s">
        <v>266</v>
      </c>
      <c r="B3628" s="1">
        <v>38329</v>
      </c>
      <c r="C3628" t="s">
        <v>16</v>
      </c>
      <c r="D3628" t="s">
        <v>382</v>
      </c>
      <c r="E3628" t="s">
        <v>383</v>
      </c>
      <c r="G3628" s="6" t="s">
        <v>29</v>
      </c>
      <c r="H3628" t="s">
        <v>206</v>
      </c>
      <c r="I3628" t="s">
        <v>26</v>
      </c>
      <c r="J3628" t="s">
        <v>27</v>
      </c>
      <c r="K3628">
        <v>659</v>
      </c>
      <c r="L3628">
        <v>5.4</v>
      </c>
      <c r="M3628" t="s">
        <v>269</v>
      </c>
      <c r="N3628">
        <v>5.4</v>
      </c>
      <c r="P3628" cm="1">
        <f t="array" ref="P3628">IF(Q3628&gt;0,INDEX(Q3628:Q25352,MATCH(TRUE,INDEX(Q3628:Q25352="",,),0)-1),"")</f>
        <v>13</v>
      </c>
      <c r="Q3628">
        <v>3</v>
      </c>
      <c r="R3628">
        <f t="shared" si="58"/>
        <v>0</v>
      </c>
    </row>
    <row r="3629" spans="1:18" x14ac:dyDescent="0.3">
      <c r="A3629" t="s">
        <v>266</v>
      </c>
      <c r="B3629" s="1">
        <v>38329</v>
      </c>
      <c r="C3629" t="s">
        <v>16</v>
      </c>
      <c r="D3629" t="s">
        <v>382</v>
      </c>
      <c r="E3629" t="s">
        <v>383</v>
      </c>
      <c r="G3629" s="6" t="s">
        <v>29</v>
      </c>
      <c r="H3629" t="s">
        <v>53</v>
      </c>
      <c r="I3629" t="s">
        <v>26</v>
      </c>
      <c r="J3629" t="s">
        <v>27</v>
      </c>
      <c r="K3629">
        <v>122</v>
      </c>
      <c r="L3629">
        <v>25.5</v>
      </c>
      <c r="M3629" t="s">
        <v>269</v>
      </c>
      <c r="N3629">
        <v>25.5</v>
      </c>
      <c r="P3629" cm="1">
        <f t="array" ref="P3629">IF(Q3629&gt;0,INDEX(Q3629:Q25353,MATCH(TRUE,INDEX(Q3629:Q25353="",,),0)-1),"")</f>
        <v>13</v>
      </c>
      <c r="Q3629">
        <v>3</v>
      </c>
      <c r="R3629">
        <f t="shared" si="58"/>
        <v>0</v>
      </c>
    </row>
    <row r="3630" spans="1:18" x14ac:dyDescent="0.3">
      <c r="A3630" t="s">
        <v>266</v>
      </c>
      <c r="B3630" s="1">
        <v>38329</v>
      </c>
      <c r="C3630" t="s">
        <v>16</v>
      </c>
      <c r="D3630" t="s">
        <v>382</v>
      </c>
      <c r="E3630" t="s">
        <v>383</v>
      </c>
      <c r="G3630" t="s">
        <v>19</v>
      </c>
      <c r="H3630" t="s">
        <v>194</v>
      </c>
      <c r="I3630" t="s">
        <v>21</v>
      </c>
      <c r="J3630" t="s">
        <v>22</v>
      </c>
      <c r="K3630">
        <v>34</v>
      </c>
      <c r="L3630">
        <v>355</v>
      </c>
      <c r="M3630" t="s">
        <v>272</v>
      </c>
      <c r="N3630">
        <v>600</v>
      </c>
      <c r="P3630" cm="1">
        <f t="array" ref="P3630">IF(Q3630&gt;0,INDEX(Q3630:Q25354,MATCH(TRUE,INDEX(Q3630:Q25354="",,),0)-1),"")</f>
        <v>13</v>
      </c>
      <c r="Q3630">
        <v>4</v>
      </c>
      <c r="R3630">
        <f t="shared" si="58"/>
        <v>0</v>
      </c>
    </row>
    <row r="3631" spans="1:18" x14ac:dyDescent="0.3">
      <c r="A3631" t="s">
        <v>266</v>
      </c>
      <c r="B3631" s="1">
        <v>38329</v>
      </c>
      <c r="C3631" t="s">
        <v>16</v>
      </c>
      <c r="D3631" t="s">
        <v>382</v>
      </c>
      <c r="E3631" t="s">
        <v>383</v>
      </c>
      <c r="G3631" t="s">
        <v>19</v>
      </c>
      <c r="H3631" t="s">
        <v>206</v>
      </c>
      <c r="I3631" t="s">
        <v>21</v>
      </c>
      <c r="J3631" t="s">
        <v>22</v>
      </c>
      <c r="K3631">
        <v>101</v>
      </c>
      <c r="L3631">
        <v>121</v>
      </c>
      <c r="M3631" t="s">
        <v>272</v>
      </c>
      <c r="N3631">
        <v>297</v>
      </c>
      <c r="P3631" cm="1">
        <f t="array" ref="P3631">IF(Q3631&gt;0,INDEX(Q3631:Q25355,MATCH(TRUE,INDEX(Q3631:Q25355="",,),0)-1),"")</f>
        <v>13</v>
      </c>
      <c r="Q3631">
        <v>4</v>
      </c>
      <c r="R3631">
        <f t="shared" si="58"/>
        <v>0</v>
      </c>
    </row>
    <row r="3632" spans="1:18" x14ac:dyDescent="0.3">
      <c r="A3632" t="s">
        <v>266</v>
      </c>
      <c r="B3632" s="1">
        <v>38329</v>
      </c>
      <c r="C3632" t="s">
        <v>16</v>
      </c>
      <c r="D3632" t="s">
        <v>382</v>
      </c>
      <c r="E3632" t="s">
        <v>383</v>
      </c>
      <c r="G3632" t="s">
        <v>19</v>
      </c>
      <c r="H3632" t="s">
        <v>64</v>
      </c>
      <c r="I3632" t="s">
        <v>26</v>
      </c>
      <c r="J3632" t="s">
        <v>27</v>
      </c>
      <c r="K3632">
        <v>1121</v>
      </c>
      <c r="L3632">
        <v>16.5</v>
      </c>
      <c r="M3632" t="s">
        <v>272</v>
      </c>
      <c r="N3632">
        <v>34.5</v>
      </c>
      <c r="P3632" cm="1">
        <f t="array" ref="P3632">IF(Q3632&gt;0,INDEX(Q3632:Q25356,MATCH(TRUE,INDEX(Q3632:Q25356="",,),0)-1),"")</f>
        <v>13</v>
      </c>
      <c r="Q3632">
        <v>4</v>
      </c>
      <c r="R3632">
        <f t="shared" si="58"/>
        <v>0</v>
      </c>
    </row>
    <row r="3633" spans="1:18" x14ac:dyDescent="0.3">
      <c r="A3633" t="s">
        <v>266</v>
      </c>
      <c r="B3633" s="1">
        <v>38329</v>
      </c>
      <c r="C3633" t="s">
        <v>16</v>
      </c>
      <c r="D3633" t="s">
        <v>382</v>
      </c>
      <c r="E3633" t="s">
        <v>383</v>
      </c>
      <c r="G3633" s="6" t="s">
        <v>29</v>
      </c>
      <c r="H3633" t="s">
        <v>206</v>
      </c>
      <c r="I3633" t="s">
        <v>26</v>
      </c>
      <c r="J3633" t="s">
        <v>27</v>
      </c>
      <c r="K3633">
        <v>659</v>
      </c>
      <c r="L3633">
        <v>5.4</v>
      </c>
      <c r="M3633" t="s">
        <v>272</v>
      </c>
      <c r="N3633">
        <v>5.4</v>
      </c>
      <c r="P3633" cm="1">
        <f t="array" ref="P3633">IF(Q3633&gt;0,INDEX(Q3633:Q25357,MATCH(TRUE,INDEX(Q3633:Q25357="",,),0)-1),"")</f>
        <v>13</v>
      </c>
      <c r="Q3633">
        <v>4</v>
      </c>
      <c r="R3633">
        <f t="shared" si="58"/>
        <v>0</v>
      </c>
    </row>
    <row r="3634" spans="1:18" x14ac:dyDescent="0.3">
      <c r="A3634" t="s">
        <v>266</v>
      </c>
      <c r="B3634" s="1">
        <v>38329</v>
      </c>
      <c r="C3634" t="s">
        <v>16</v>
      </c>
      <c r="D3634" t="s">
        <v>382</v>
      </c>
      <c r="E3634" t="s">
        <v>383</v>
      </c>
      <c r="G3634" s="6" t="s">
        <v>29</v>
      </c>
      <c r="H3634" t="s">
        <v>53</v>
      </c>
      <c r="I3634" t="s">
        <v>26</v>
      </c>
      <c r="J3634" t="s">
        <v>27</v>
      </c>
      <c r="K3634">
        <v>122</v>
      </c>
      <c r="L3634">
        <v>25.5</v>
      </c>
      <c r="M3634" t="s">
        <v>272</v>
      </c>
      <c r="N3634">
        <v>25.5</v>
      </c>
      <c r="P3634" cm="1">
        <f t="array" ref="P3634">IF(Q3634&gt;0,INDEX(Q3634:Q25358,MATCH(TRUE,INDEX(Q3634:Q25358="",,),0)-1),"")</f>
        <v>13</v>
      </c>
      <c r="Q3634">
        <v>4</v>
      </c>
      <c r="R3634">
        <f t="shared" si="58"/>
        <v>0</v>
      </c>
    </row>
    <row r="3635" spans="1:18" x14ac:dyDescent="0.3">
      <c r="A3635" t="s">
        <v>266</v>
      </c>
      <c r="B3635" s="1">
        <v>38329</v>
      </c>
      <c r="C3635" t="s">
        <v>16</v>
      </c>
      <c r="D3635" t="s">
        <v>382</v>
      </c>
      <c r="E3635" t="s">
        <v>383</v>
      </c>
      <c r="G3635" t="s">
        <v>19</v>
      </c>
      <c r="H3635" t="s">
        <v>194</v>
      </c>
      <c r="I3635" t="s">
        <v>21</v>
      </c>
      <c r="J3635" t="s">
        <v>22</v>
      </c>
      <c r="K3635">
        <v>34</v>
      </c>
      <c r="L3635">
        <v>355</v>
      </c>
      <c r="M3635" t="s">
        <v>220</v>
      </c>
      <c r="N3635">
        <v>1626.56</v>
      </c>
      <c r="P3635" cm="1">
        <f t="array" ref="P3635">IF(Q3635&gt;0,INDEX(Q3635:Q25359,MATCH(TRUE,INDEX(Q3635:Q25359="",,),0)-1),"")</f>
        <v>13</v>
      </c>
      <c r="Q3635">
        <v>5</v>
      </c>
      <c r="R3635">
        <f t="shared" si="58"/>
        <v>0</v>
      </c>
    </row>
    <row r="3636" spans="1:18" x14ac:dyDescent="0.3">
      <c r="A3636" t="s">
        <v>266</v>
      </c>
      <c r="B3636" s="1">
        <v>38329</v>
      </c>
      <c r="C3636" t="s">
        <v>16</v>
      </c>
      <c r="D3636" t="s">
        <v>382</v>
      </c>
      <c r="E3636" t="s">
        <v>383</v>
      </c>
      <c r="G3636" t="s">
        <v>19</v>
      </c>
      <c r="H3636" t="s">
        <v>206</v>
      </c>
      <c r="I3636" t="s">
        <v>21</v>
      </c>
      <c r="J3636" t="s">
        <v>22</v>
      </c>
      <c r="K3636">
        <v>101</v>
      </c>
      <c r="L3636">
        <v>121</v>
      </c>
      <c r="M3636" t="s">
        <v>220</v>
      </c>
      <c r="N3636">
        <v>121</v>
      </c>
      <c r="P3636" cm="1">
        <f t="array" ref="P3636">IF(Q3636&gt;0,INDEX(Q3636:Q25360,MATCH(TRUE,INDEX(Q3636:Q25360="",,),0)-1),"")</f>
        <v>13</v>
      </c>
      <c r="Q3636">
        <v>5</v>
      </c>
      <c r="R3636">
        <f t="shared" ref="R3636:R3699" si="59">IF(P3636="","",0)</f>
        <v>0</v>
      </c>
    </row>
    <row r="3637" spans="1:18" x14ac:dyDescent="0.3">
      <c r="A3637" t="s">
        <v>266</v>
      </c>
      <c r="B3637" s="1">
        <v>38329</v>
      </c>
      <c r="C3637" t="s">
        <v>16</v>
      </c>
      <c r="D3637" t="s">
        <v>382</v>
      </c>
      <c r="E3637" t="s">
        <v>383</v>
      </c>
      <c r="G3637" t="s">
        <v>19</v>
      </c>
      <c r="H3637" t="s">
        <v>64</v>
      </c>
      <c r="I3637" t="s">
        <v>26</v>
      </c>
      <c r="J3637" t="s">
        <v>27</v>
      </c>
      <c r="K3637">
        <v>1121</v>
      </c>
      <c r="L3637">
        <v>16.5</v>
      </c>
      <c r="M3637" t="s">
        <v>220</v>
      </c>
      <c r="N3637">
        <v>16.5</v>
      </c>
      <c r="P3637" cm="1">
        <f t="array" ref="P3637">IF(Q3637&gt;0,INDEX(Q3637:Q25361,MATCH(TRUE,INDEX(Q3637:Q25361="",,),0)-1),"")</f>
        <v>13</v>
      </c>
      <c r="Q3637">
        <v>5</v>
      </c>
      <c r="R3637">
        <f t="shared" si="59"/>
        <v>0</v>
      </c>
    </row>
    <row r="3638" spans="1:18" x14ac:dyDescent="0.3">
      <c r="A3638" t="s">
        <v>266</v>
      </c>
      <c r="B3638" s="1">
        <v>38329</v>
      </c>
      <c r="C3638" t="s">
        <v>16</v>
      </c>
      <c r="D3638" t="s">
        <v>382</v>
      </c>
      <c r="E3638" t="s">
        <v>383</v>
      </c>
      <c r="G3638" s="6" t="s">
        <v>29</v>
      </c>
      <c r="H3638" t="s">
        <v>206</v>
      </c>
      <c r="I3638" t="s">
        <v>26</v>
      </c>
      <c r="J3638" t="s">
        <v>27</v>
      </c>
      <c r="K3638">
        <v>659</v>
      </c>
      <c r="L3638">
        <v>5.4</v>
      </c>
      <c r="M3638" t="s">
        <v>220</v>
      </c>
      <c r="N3638">
        <v>5.4</v>
      </c>
      <c r="P3638" cm="1">
        <f t="array" ref="P3638">IF(Q3638&gt;0,INDEX(Q3638:Q25362,MATCH(TRUE,INDEX(Q3638:Q25362="",,),0)-1),"")</f>
        <v>13</v>
      </c>
      <c r="Q3638">
        <v>5</v>
      </c>
      <c r="R3638">
        <f t="shared" si="59"/>
        <v>0</v>
      </c>
    </row>
    <row r="3639" spans="1:18" x14ac:dyDescent="0.3">
      <c r="A3639" t="s">
        <v>266</v>
      </c>
      <c r="B3639" s="1">
        <v>38329</v>
      </c>
      <c r="C3639" t="s">
        <v>16</v>
      </c>
      <c r="D3639" t="s">
        <v>382</v>
      </c>
      <c r="E3639" t="s">
        <v>383</v>
      </c>
      <c r="G3639" s="6" t="s">
        <v>29</v>
      </c>
      <c r="H3639" t="s">
        <v>53</v>
      </c>
      <c r="I3639" t="s">
        <v>26</v>
      </c>
      <c r="J3639" t="s">
        <v>27</v>
      </c>
      <c r="K3639">
        <v>122</v>
      </c>
      <c r="L3639">
        <v>25.5</v>
      </c>
      <c r="M3639" t="s">
        <v>220</v>
      </c>
      <c r="N3639">
        <v>25.5</v>
      </c>
      <c r="P3639" cm="1">
        <f t="array" ref="P3639">IF(Q3639&gt;0,INDEX(Q3639:Q25363,MATCH(TRUE,INDEX(Q3639:Q25363="",,),0)-1),"")</f>
        <v>13</v>
      </c>
      <c r="Q3639">
        <v>5</v>
      </c>
      <c r="R3639">
        <f t="shared" si="59"/>
        <v>0</v>
      </c>
    </row>
    <row r="3640" spans="1:18" x14ac:dyDescent="0.3">
      <c r="A3640" t="s">
        <v>266</v>
      </c>
      <c r="B3640" s="1">
        <v>38329</v>
      </c>
      <c r="C3640" t="s">
        <v>16</v>
      </c>
      <c r="D3640" t="s">
        <v>382</v>
      </c>
      <c r="E3640" t="s">
        <v>383</v>
      </c>
      <c r="G3640" t="s">
        <v>19</v>
      </c>
      <c r="H3640" t="s">
        <v>194</v>
      </c>
      <c r="I3640" t="s">
        <v>21</v>
      </c>
      <c r="J3640" t="s">
        <v>22</v>
      </c>
      <c r="K3640">
        <v>34</v>
      </c>
      <c r="L3640">
        <v>355</v>
      </c>
      <c r="M3640" t="s">
        <v>379</v>
      </c>
      <c r="N3640">
        <v>400</v>
      </c>
      <c r="P3640" cm="1">
        <f t="array" ref="P3640">IF(Q3640&gt;0,INDEX(Q3640:Q25364,MATCH(TRUE,INDEX(Q3640:Q25364="",,),0)-1),"")</f>
        <v>13</v>
      </c>
      <c r="Q3640">
        <v>6</v>
      </c>
      <c r="R3640">
        <f t="shared" si="59"/>
        <v>0</v>
      </c>
    </row>
    <row r="3641" spans="1:18" x14ac:dyDescent="0.3">
      <c r="A3641" t="s">
        <v>266</v>
      </c>
      <c r="B3641" s="1">
        <v>38329</v>
      </c>
      <c r="C3641" t="s">
        <v>16</v>
      </c>
      <c r="D3641" t="s">
        <v>382</v>
      </c>
      <c r="E3641" t="s">
        <v>383</v>
      </c>
      <c r="G3641" t="s">
        <v>19</v>
      </c>
      <c r="H3641" t="s">
        <v>206</v>
      </c>
      <c r="I3641" t="s">
        <v>21</v>
      </c>
      <c r="J3641" t="s">
        <v>22</v>
      </c>
      <c r="K3641">
        <v>101</v>
      </c>
      <c r="L3641">
        <v>121</v>
      </c>
      <c r="M3641" t="s">
        <v>379</v>
      </c>
      <c r="N3641">
        <v>350</v>
      </c>
      <c r="P3641" cm="1">
        <f t="array" ref="P3641">IF(Q3641&gt;0,INDEX(Q3641:Q25365,MATCH(TRUE,INDEX(Q3641:Q25365="",,),0)-1),"")</f>
        <v>13</v>
      </c>
      <c r="Q3641">
        <v>6</v>
      </c>
      <c r="R3641">
        <f t="shared" si="59"/>
        <v>0</v>
      </c>
    </row>
    <row r="3642" spans="1:18" x14ac:dyDescent="0.3">
      <c r="A3642" t="s">
        <v>266</v>
      </c>
      <c r="B3642" s="1">
        <v>38329</v>
      </c>
      <c r="C3642" t="s">
        <v>16</v>
      </c>
      <c r="D3642" t="s">
        <v>382</v>
      </c>
      <c r="E3642" t="s">
        <v>383</v>
      </c>
      <c r="G3642" t="s">
        <v>19</v>
      </c>
      <c r="H3642" t="s">
        <v>64</v>
      </c>
      <c r="I3642" t="s">
        <v>26</v>
      </c>
      <c r="J3642" t="s">
        <v>27</v>
      </c>
      <c r="K3642">
        <v>1121</v>
      </c>
      <c r="L3642">
        <v>16.5</v>
      </c>
      <c r="M3642" t="s">
        <v>379</v>
      </c>
      <c r="N3642">
        <v>29</v>
      </c>
      <c r="P3642" cm="1">
        <f t="array" ref="P3642">IF(Q3642&gt;0,INDEX(Q3642:Q25366,MATCH(TRUE,INDEX(Q3642:Q25366="",,),0)-1),"")</f>
        <v>13</v>
      </c>
      <c r="Q3642">
        <v>6</v>
      </c>
      <c r="R3642">
        <f t="shared" si="59"/>
        <v>0</v>
      </c>
    </row>
    <row r="3643" spans="1:18" x14ac:dyDescent="0.3">
      <c r="A3643" t="s">
        <v>266</v>
      </c>
      <c r="B3643" s="1">
        <v>38329</v>
      </c>
      <c r="C3643" t="s">
        <v>16</v>
      </c>
      <c r="D3643" t="s">
        <v>382</v>
      </c>
      <c r="E3643" t="s">
        <v>383</v>
      </c>
      <c r="G3643" s="6" t="s">
        <v>29</v>
      </c>
      <c r="H3643" t="s">
        <v>206</v>
      </c>
      <c r="I3643" t="s">
        <v>26</v>
      </c>
      <c r="J3643" t="s">
        <v>27</v>
      </c>
      <c r="K3643">
        <v>659</v>
      </c>
      <c r="L3643">
        <v>5.4</v>
      </c>
      <c r="M3643" t="s">
        <v>379</v>
      </c>
      <c r="N3643">
        <v>5.4</v>
      </c>
      <c r="P3643" cm="1">
        <f t="array" ref="P3643">IF(Q3643&gt;0,INDEX(Q3643:Q25367,MATCH(TRUE,INDEX(Q3643:Q25367="",,),0)-1),"")</f>
        <v>13</v>
      </c>
      <c r="Q3643">
        <v>6</v>
      </c>
      <c r="R3643">
        <f t="shared" si="59"/>
        <v>0</v>
      </c>
    </row>
    <row r="3644" spans="1:18" x14ac:dyDescent="0.3">
      <c r="A3644" t="s">
        <v>266</v>
      </c>
      <c r="B3644" s="1">
        <v>38329</v>
      </c>
      <c r="C3644" t="s">
        <v>16</v>
      </c>
      <c r="D3644" t="s">
        <v>382</v>
      </c>
      <c r="E3644" t="s">
        <v>383</v>
      </c>
      <c r="G3644" s="6" t="s">
        <v>29</v>
      </c>
      <c r="H3644" t="s">
        <v>53</v>
      </c>
      <c r="I3644" t="s">
        <v>26</v>
      </c>
      <c r="J3644" t="s">
        <v>27</v>
      </c>
      <c r="K3644">
        <v>122</v>
      </c>
      <c r="L3644">
        <v>25.5</v>
      </c>
      <c r="M3644" t="s">
        <v>379</v>
      </c>
      <c r="N3644">
        <v>25.5</v>
      </c>
      <c r="P3644" cm="1">
        <f t="array" ref="P3644">IF(Q3644&gt;0,INDEX(Q3644:Q25368,MATCH(TRUE,INDEX(Q3644:Q25368="",,),0)-1),"")</f>
        <v>13</v>
      </c>
      <c r="Q3644">
        <v>6</v>
      </c>
      <c r="R3644">
        <f t="shared" si="59"/>
        <v>0</v>
      </c>
    </row>
    <row r="3645" spans="1:18" x14ac:dyDescent="0.3">
      <c r="A3645" t="s">
        <v>266</v>
      </c>
      <c r="B3645" s="1">
        <v>38329</v>
      </c>
      <c r="C3645" t="s">
        <v>16</v>
      </c>
      <c r="D3645" t="s">
        <v>382</v>
      </c>
      <c r="E3645" t="s">
        <v>383</v>
      </c>
      <c r="G3645" t="s">
        <v>19</v>
      </c>
      <c r="H3645" t="s">
        <v>194</v>
      </c>
      <c r="I3645" t="s">
        <v>21</v>
      </c>
      <c r="J3645" t="s">
        <v>22</v>
      </c>
      <c r="K3645">
        <v>34</v>
      </c>
      <c r="L3645">
        <v>355</v>
      </c>
      <c r="M3645" t="s">
        <v>384</v>
      </c>
      <c r="N3645">
        <v>450</v>
      </c>
      <c r="P3645" cm="1">
        <f t="array" ref="P3645">IF(Q3645&gt;0,INDEX(Q3645:Q25369,MATCH(TRUE,INDEX(Q3645:Q25369="",,),0)-1),"")</f>
        <v>13</v>
      </c>
      <c r="Q3645">
        <v>7</v>
      </c>
      <c r="R3645">
        <f t="shared" si="59"/>
        <v>0</v>
      </c>
    </row>
    <row r="3646" spans="1:18" x14ac:dyDescent="0.3">
      <c r="A3646" t="s">
        <v>266</v>
      </c>
      <c r="B3646" s="1">
        <v>38329</v>
      </c>
      <c r="C3646" t="s">
        <v>16</v>
      </c>
      <c r="D3646" t="s">
        <v>382</v>
      </c>
      <c r="E3646" t="s">
        <v>383</v>
      </c>
      <c r="G3646" t="s">
        <v>19</v>
      </c>
      <c r="H3646" t="s">
        <v>206</v>
      </c>
      <c r="I3646" t="s">
        <v>21</v>
      </c>
      <c r="J3646" t="s">
        <v>22</v>
      </c>
      <c r="K3646">
        <v>101</v>
      </c>
      <c r="L3646">
        <v>121</v>
      </c>
      <c r="M3646" t="s">
        <v>384</v>
      </c>
      <c r="N3646">
        <v>200</v>
      </c>
      <c r="P3646" cm="1">
        <f t="array" ref="P3646">IF(Q3646&gt;0,INDEX(Q3646:Q25370,MATCH(TRUE,INDEX(Q3646:Q25370="",,),0)-1),"")</f>
        <v>13</v>
      </c>
      <c r="Q3646">
        <v>7</v>
      </c>
      <c r="R3646">
        <f t="shared" si="59"/>
        <v>0</v>
      </c>
    </row>
    <row r="3647" spans="1:18" x14ac:dyDescent="0.3">
      <c r="A3647" t="s">
        <v>266</v>
      </c>
      <c r="B3647" s="1">
        <v>38329</v>
      </c>
      <c r="C3647" t="s">
        <v>16</v>
      </c>
      <c r="D3647" t="s">
        <v>382</v>
      </c>
      <c r="E3647" t="s">
        <v>383</v>
      </c>
      <c r="G3647" t="s">
        <v>19</v>
      </c>
      <c r="H3647" t="s">
        <v>64</v>
      </c>
      <c r="I3647" t="s">
        <v>26</v>
      </c>
      <c r="J3647" t="s">
        <v>27</v>
      </c>
      <c r="K3647">
        <v>1121</v>
      </c>
      <c r="L3647">
        <v>16.5</v>
      </c>
      <c r="M3647" t="s">
        <v>384</v>
      </c>
      <c r="N3647">
        <v>40</v>
      </c>
      <c r="P3647" cm="1">
        <f t="array" ref="P3647">IF(Q3647&gt;0,INDEX(Q3647:Q25371,MATCH(TRUE,INDEX(Q3647:Q25371="",,),0)-1),"")</f>
        <v>13</v>
      </c>
      <c r="Q3647">
        <v>7</v>
      </c>
      <c r="R3647">
        <f t="shared" si="59"/>
        <v>0</v>
      </c>
    </row>
    <row r="3648" spans="1:18" x14ac:dyDescent="0.3">
      <c r="A3648" t="s">
        <v>266</v>
      </c>
      <c r="B3648" s="1">
        <v>38329</v>
      </c>
      <c r="C3648" t="s">
        <v>16</v>
      </c>
      <c r="D3648" t="s">
        <v>382</v>
      </c>
      <c r="E3648" t="s">
        <v>383</v>
      </c>
      <c r="G3648" s="6" t="s">
        <v>29</v>
      </c>
      <c r="H3648" t="s">
        <v>206</v>
      </c>
      <c r="I3648" t="s">
        <v>26</v>
      </c>
      <c r="J3648" t="s">
        <v>27</v>
      </c>
      <c r="K3648">
        <v>659</v>
      </c>
      <c r="L3648">
        <v>5.4</v>
      </c>
      <c r="M3648" t="s">
        <v>384</v>
      </c>
      <c r="N3648">
        <v>5.4</v>
      </c>
      <c r="P3648" cm="1">
        <f t="array" ref="P3648">IF(Q3648&gt;0,INDEX(Q3648:Q25372,MATCH(TRUE,INDEX(Q3648:Q25372="",,),0)-1),"")</f>
        <v>13</v>
      </c>
      <c r="Q3648">
        <v>7</v>
      </c>
      <c r="R3648">
        <f t="shared" si="59"/>
        <v>0</v>
      </c>
    </row>
    <row r="3649" spans="1:18" x14ac:dyDescent="0.3">
      <c r="A3649" t="s">
        <v>266</v>
      </c>
      <c r="B3649" s="1">
        <v>38329</v>
      </c>
      <c r="C3649" t="s">
        <v>16</v>
      </c>
      <c r="D3649" t="s">
        <v>382</v>
      </c>
      <c r="E3649" t="s">
        <v>383</v>
      </c>
      <c r="G3649" s="6" t="s">
        <v>29</v>
      </c>
      <c r="H3649" t="s">
        <v>53</v>
      </c>
      <c r="I3649" t="s">
        <v>26</v>
      </c>
      <c r="J3649" t="s">
        <v>27</v>
      </c>
      <c r="K3649">
        <v>122</v>
      </c>
      <c r="L3649">
        <v>25.5</v>
      </c>
      <c r="M3649" t="s">
        <v>384</v>
      </c>
      <c r="N3649">
        <v>25.5</v>
      </c>
      <c r="P3649" cm="1">
        <f t="array" ref="P3649">IF(Q3649&gt;0,INDEX(Q3649:Q25373,MATCH(TRUE,INDEX(Q3649:Q25373="",,),0)-1),"")</f>
        <v>13</v>
      </c>
      <c r="Q3649">
        <v>7</v>
      </c>
      <c r="R3649">
        <f t="shared" si="59"/>
        <v>0</v>
      </c>
    </row>
    <row r="3650" spans="1:18" x14ac:dyDescent="0.3">
      <c r="A3650" t="s">
        <v>266</v>
      </c>
      <c r="B3650" s="1">
        <v>38329</v>
      </c>
      <c r="C3650" t="s">
        <v>16</v>
      </c>
      <c r="D3650" t="s">
        <v>382</v>
      </c>
      <c r="E3650" t="s">
        <v>383</v>
      </c>
      <c r="G3650" t="s">
        <v>19</v>
      </c>
      <c r="H3650" t="s">
        <v>194</v>
      </c>
      <c r="I3650" t="s">
        <v>21</v>
      </c>
      <c r="J3650" t="s">
        <v>22</v>
      </c>
      <c r="K3650">
        <v>34</v>
      </c>
      <c r="L3650">
        <v>355</v>
      </c>
      <c r="M3650" t="s">
        <v>307</v>
      </c>
      <c r="N3650">
        <v>355</v>
      </c>
      <c r="P3650" cm="1">
        <f t="array" ref="P3650">IF(Q3650&gt;0,INDEX(Q3650:Q25374,MATCH(TRUE,INDEX(Q3650:Q25374="",,),0)-1),"")</f>
        <v>13</v>
      </c>
      <c r="Q3650">
        <v>8</v>
      </c>
      <c r="R3650">
        <f t="shared" si="59"/>
        <v>0</v>
      </c>
    </row>
    <row r="3651" spans="1:18" x14ac:dyDescent="0.3">
      <c r="A3651" t="s">
        <v>266</v>
      </c>
      <c r="B3651" s="1">
        <v>38329</v>
      </c>
      <c r="C3651" t="s">
        <v>16</v>
      </c>
      <c r="D3651" t="s">
        <v>382</v>
      </c>
      <c r="E3651" t="s">
        <v>383</v>
      </c>
      <c r="G3651" t="s">
        <v>19</v>
      </c>
      <c r="H3651" t="s">
        <v>206</v>
      </c>
      <c r="I3651" t="s">
        <v>21</v>
      </c>
      <c r="J3651" t="s">
        <v>22</v>
      </c>
      <c r="K3651">
        <v>101</v>
      </c>
      <c r="L3651">
        <v>121</v>
      </c>
      <c r="M3651" t="s">
        <v>307</v>
      </c>
      <c r="N3651">
        <v>376.6</v>
      </c>
      <c r="P3651" cm="1">
        <f t="array" ref="P3651">IF(Q3651&gt;0,INDEX(Q3651:Q25375,MATCH(TRUE,INDEX(Q3651:Q25375="",,),0)-1),"")</f>
        <v>13</v>
      </c>
      <c r="Q3651">
        <v>8</v>
      </c>
      <c r="R3651">
        <f t="shared" si="59"/>
        <v>0</v>
      </c>
    </row>
    <row r="3652" spans="1:18" x14ac:dyDescent="0.3">
      <c r="A3652" t="s">
        <v>266</v>
      </c>
      <c r="B3652" s="1">
        <v>38329</v>
      </c>
      <c r="C3652" t="s">
        <v>16</v>
      </c>
      <c r="D3652" t="s">
        <v>382</v>
      </c>
      <c r="E3652" t="s">
        <v>383</v>
      </c>
      <c r="G3652" t="s">
        <v>19</v>
      </c>
      <c r="H3652" t="s">
        <v>64</v>
      </c>
      <c r="I3652" t="s">
        <v>26</v>
      </c>
      <c r="J3652" t="s">
        <v>27</v>
      </c>
      <c r="K3652">
        <v>1121</v>
      </c>
      <c r="L3652">
        <v>16.5</v>
      </c>
      <c r="M3652" t="s">
        <v>307</v>
      </c>
      <c r="N3652">
        <v>16.5</v>
      </c>
      <c r="P3652" cm="1">
        <f t="array" ref="P3652">IF(Q3652&gt;0,INDEX(Q3652:Q25376,MATCH(TRUE,INDEX(Q3652:Q25376="",,),0)-1),"")</f>
        <v>13</v>
      </c>
      <c r="Q3652">
        <v>8</v>
      </c>
      <c r="R3652">
        <f t="shared" si="59"/>
        <v>0</v>
      </c>
    </row>
    <row r="3653" spans="1:18" x14ac:dyDescent="0.3">
      <c r="A3653" t="s">
        <v>266</v>
      </c>
      <c r="B3653" s="1">
        <v>38329</v>
      </c>
      <c r="C3653" t="s">
        <v>16</v>
      </c>
      <c r="D3653" t="s">
        <v>382</v>
      </c>
      <c r="E3653" t="s">
        <v>383</v>
      </c>
      <c r="G3653" s="6" t="s">
        <v>29</v>
      </c>
      <c r="H3653" t="s">
        <v>206</v>
      </c>
      <c r="I3653" t="s">
        <v>26</v>
      </c>
      <c r="J3653" t="s">
        <v>27</v>
      </c>
      <c r="K3653">
        <v>659</v>
      </c>
      <c r="L3653">
        <v>5.4</v>
      </c>
      <c r="M3653" t="s">
        <v>307</v>
      </c>
      <c r="N3653">
        <v>5.4</v>
      </c>
      <c r="P3653" cm="1">
        <f t="array" ref="P3653">IF(Q3653&gt;0,INDEX(Q3653:Q25377,MATCH(TRUE,INDEX(Q3653:Q25377="",,),0)-1),"")</f>
        <v>13</v>
      </c>
      <c r="Q3653">
        <v>8</v>
      </c>
      <c r="R3653">
        <f t="shared" si="59"/>
        <v>0</v>
      </c>
    </row>
    <row r="3654" spans="1:18" x14ac:dyDescent="0.3">
      <c r="A3654" t="s">
        <v>266</v>
      </c>
      <c r="B3654" s="1">
        <v>38329</v>
      </c>
      <c r="C3654" t="s">
        <v>16</v>
      </c>
      <c r="D3654" t="s">
        <v>382</v>
      </c>
      <c r="E3654" t="s">
        <v>383</v>
      </c>
      <c r="G3654" s="6" t="s">
        <v>29</v>
      </c>
      <c r="H3654" t="s">
        <v>53</v>
      </c>
      <c r="I3654" t="s">
        <v>26</v>
      </c>
      <c r="J3654" t="s">
        <v>27</v>
      </c>
      <c r="K3654">
        <v>122</v>
      </c>
      <c r="L3654">
        <v>25.5</v>
      </c>
      <c r="M3654" t="s">
        <v>307</v>
      </c>
      <c r="N3654">
        <v>25.5</v>
      </c>
      <c r="P3654" cm="1">
        <f t="array" ref="P3654">IF(Q3654&gt;0,INDEX(Q3654:Q25378,MATCH(TRUE,INDEX(Q3654:Q25378="",,),0)-1),"")</f>
        <v>13</v>
      </c>
      <c r="Q3654">
        <v>8</v>
      </c>
      <c r="R3654">
        <f t="shared" si="59"/>
        <v>0</v>
      </c>
    </row>
    <row r="3655" spans="1:18" x14ac:dyDescent="0.3">
      <c r="A3655" t="s">
        <v>266</v>
      </c>
      <c r="B3655" s="1">
        <v>38329</v>
      </c>
      <c r="C3655" t="s">
        <v>16</v>
      </c>
      <c r="D3655" t="s">
        <v>382</v>
      </c>
      <c r="E3655" t="s">
        <v>383</v>
      </c>
      <c r="G3655" t="s">
        <v>19</v>
      </c>
      <c r="H3655" t="s">
        <v>194</v>
      </c>
      <c r="I3655" t="s">
        <v>21</v>
      </c>
      <c r="J3655" t="s">
        <v>22</v>
      </c>
      <c r="K3655">
        <v>34</v>
      </c>
      <c r="L3655">
        <v>355</v>
      </c>
      <c r="M3655" t="s">
        <v>240</v>
      </c>
      <c r="N3655">
        <v>485</v>
      </c>
      <c r="P3655" cm="1">
        <f t="array" ref="P3655">IF(Q3655&gt;0,INDEX(Q3655:Q25379,MATCH(TRUE,INDEX(Q3655:Q25379="",,),0)-1),"")</f>
        <v>13</v>
      </c>
      <c r="Q3655">
        <v>9</v>
      </c>
      <c r="R3655">
        <f t="shared" si="59"/>
        <v>0</v>
      </c>
    </row>
    <row r="3656" spans="1:18" x14ac:dyDescent="0.3">
      <c r="A3656" t="s">
        <v>266</v>
      </c>
      <c r="B3656" s="1">
        <v>38329</v>
      </c>
      <c r="C3656" t="s">
        <v>16</v>
      </c>
      <c r="D3656" t="s">
        <v>382</v>
      </c>
      <c r="E3656" t="s">
        <v>383</v>
      </c>
      <c r="G3656" t="s">
        <v>19</v>
      </c>
      <c r="H3656" t="s">
        <v>206</v>
      </c>
      <c r="I3656" t="s">
        <v>21</v>
      </c>
      <c r="J3656" t="s">
        <v>22</v>
      </c>
      <c r="K3656">
        <v>101</v>
      </c>
      <c r="L3656">
        <v>121</v>
      </c>
      <c r="M3656" t="s">
        <v>240</v>
      </c>
      <c r="N3656">
        <v>165</v>
      </c>
      <c r="P3656" cm="1">
        <f t="array" ref="P3656">IF(Q3656&gt;0,INDEX(Q3656:Q25380,MATCH(TRUE,INDEX(Q3656:Q25380="",,),0)-1),"")</f>
        <v>13</v>
      </c>
      <c r="Q3656">
        <v>9</v>
      </c>
      <c r="R3656">
        <f t="shared" si="59"/>
        <v>0</v>
      </c>
    </row>
    <row r="3657" spans="1:18" x14ac:dyDescent="0.3">
      <c r="A3657" t="s">
        <v>266</v>
      </c>
      <c r="B3657" s="1">
        <v>38329</v>
      </c>
      <c r="C3657" t="s">
        <v>16</v>
      </c>
      <c r="D3657" t="s">
        <v>382</v>
      </c>
      <c r="E3657" t="s">
        <v>383</v>
      </c>
      <c r="G3657" t="s">
        <v>19</v>
      </c>
      <c r="H3657" t="s">
        <v>64</v>
      </c>
      <c r="I3657" t="s">
        <v>26</v>
      </c>
      <c r="J3657" t="s">
        <v>27</v>
      </c>
      <c r="K3657">
        <v>1121</v>
      </c>
      <c r="L3657">
        <v>16.5</v>
      </c>
      <c r="M3657" t="s">
        <v>240</v>
      </c>
      <c r="N3657">
        <v>31.5</v>
      </c>
      <c r="P3657" cm="1">
        <f t="array" ref="P3657">IF(Q3657&gt;0,INDEX(Q3657:Q25381,MATCH(TRUE,INDEX(Q3657:Q25381="",,),0)-1),"")</f>
        <v>13</v>
      </c>
      <c r="Q3657">
        <v>9</v>
      </c>
      <c r="R3657">
        <f t="shared" si="59"/>
        <v>0</v>
      </c>
    </row>
    <row r="3658" spans="1:18" x14ac:dyDescent="0.3">
      <c r="A3658" t="s">
        <v>266</v>
      </c>
      <c r="B3658" s="1">
        <v>38329</v>
      </c>
      <c r="C3658" t="s">
        <v>16</v>
      </c>
      <c r="D3658" t="s">
        <v>382</v>
      </c>
      <c r="E3658" t="s">
        <v>383</v>
      </c>
      <c r="G3658" s="6" t="s">
        <v>29</v>
      </c>
      <c r="H3658" t="s">
        <v>206</v>
      </c>
      <c r="I3658" t="s">
        <v>26</v>
      </c>
      <c r="J3658" t="s">
        <v>27</v>
      </c>
      <c r="K3658">
        <v>659</v>
      </c>
      <c r="L3658">
        <v>5.4</v>
      </c>
      <c r="M3658" t="s">
        <v>240</v>
      </c>
      <c r="N3658">
        <v>5.4</v>
      </c>
      <c r="P3658" cm="1">
        <f t="array" ref="P3658">IF(Q3658&gt;0,INDEX(Q3658:Q25382,MATCH(TRUE,INDEX(Q3658:Q25382="",,),0)-1),"")</f>
        <v>13</v>
      </c>
      <c r="Q3658">
        <v>9</v>
      </c>
      <c r="R3658">
        <f t="shared" si="59"/>
        <v>0</v>
      </c>
    </row>
    <row r="3659" spans="1:18" x14ac:dyDescent="0.3">
      <c r="A3659" t="s">
        <v>266</v>
      </c>
      <c r="B3659" s="1">
        <v>38329</v>
      </c>
      <c r="C3659" t="s">
        <v>16</v>
      </c>
      <c r="D3659" t="s">
        <v>382</v>
      </c>
      <c r="E3659" t="s">
        <v>383</v>
      </c>
      <c r="G3659" s="6" t="s">
        <v>29</v>
      </c>
      <c r="H3659" t="s">
        <v>53</v>
      </c>
      <c r="I3659" t="s">
        <v>26</v>
      </c>
      <c r="J3659" t="s">
        <v>27</v>
      </c>
      <c r="K3659">
        <v>122</v>
      </c>
      <c r="L3659">
        <v>25.5</v>
      </c>
      <c r="M3659" t="s">
        <v>240</v>
      </c>
      <c r="N3659">
        <v>25.5</v>
      </c>
      <c r="P3659" cm="1">
        <f t="array" ref="P3659">IF(Q3659&gt;0,INDEX(Q3659:Q25383,MATCH(TRUE,INDEX(Q3659:Q25383="",,),0)-1),"")</f>
        <v>13</v>
      </c>
      <c r="Q3659">
        <v>9</v>
      </c>
      <c r="R3659">
        <f t="shared" si="59"/>
        <v>0</v>
      </c>
    </row>
    <row r="3660" spans="1:18" x14ac:dyDescent="0.3">
      <c r="A3660" t="s">
        <v>266</v>
      </c>
      <c r="B3660" s="1">
        <v>38329</v>
      </c>
      <c r="C3660" t="s">
        <v>16</v>
      </c>
      <c r="D3660" t="s">
        <v>382</v>
      </c>
      <c r="E3660" t="s">
        <v>383</v>
      </c>
      <c r="G3660" t="s">
        <v>19</v>
      </c>
      <c r="H3660" t="s">
        <v>194</v>
      </c>
      <c r="I3660" t="s">
        <v>21</v>
      </c>
      <c r="J3660" t="s">
        <v>22</v>
      </c>
      <c r="K3660">
        <v>34</v>
      </c>
      <c r="L3660">
        <v>355</v>
      </c>
      <c r="M3660" t="s">
        <v>385</v>
      </c>
      <c r="N3660">
        <v>495</v>
      </c>
      <c r="P3660" cm="1">
        <f t="array" ref="P3660">IF(Q3660&gt;0,INDEX(Q3660:Q25384,MATCH(TRUE,INDEX(Q3660:Q25384="",,),0)-1),"")</f>
        <v>13</v>
      </c>
      <c r="Q3660">
        <v>10</v>
      </c>
      <c r="R3660">
        <f t="shared" si="59"/>
        <v>0</v>
      </c>
    </row>
    <row r="3661" spans="1:18" x14ac:dyDescent="0.3">
      <c r="A3661" t="s">
        <v>266</v>
      </c>
      <c r="B3661" s="1">
        <v>38329</v>
      </c>
      <c r="C3661" t="s">
        <v>16</v>
      </c>
      <c r="D3661" t="s">
        <v>382</v>
      </c>
      <c r="E3661" t="s">
        <v>383</v>
      </c>
      <c r="G3661" t="s">
        <v>19</v>
      </c>
      <c r="H3661" t="s">
        <v>206</v>
      </c>
      <c r="I3661" t="s">
        <v>21</v>
      </c>
      <c r="J3661" t="s">
        <v>22</v>
      </c>
      <c r="K3661">
        <v>101</v>
      </c>
      <c r="L3661">
        <v>121</v>
      </c>
      <c r="M3661" t="s">
        <v>385</v>
      </c>
      <c r="N3661">
        <v>135</v>
      </c>
      <c r="P3661" cm="1">
        <f t="array" ref="P3661">IF(Q3661&gt;0,INDEX(Q3661:Q25385,MATCH(TRUE,INDEX(Q3661:Q25385="",,),0)-1),"")</f>
        <v>13</v>
      </c>
      <c r="Q3661">
        <v>10</v>
      </c>
      <c r="R3661">
        <f t="shared" si="59"/>
        <v>0</v>
      </c>
    </row>
    <row r="3662" spans="1:18" x14ac:dyDescent="0.3">
      <c r="A3662" t="s">
        <v>266</v>
      </c>
      <c r="B3662" s="1">
        <v>38329</v>
      </c>
      <c r="C3662" t="s">
        <v>16</v>
      </c>
      <c r="D3662" t="s">
        <v>382</v>
      </c>
      <c r="E3662" t="s">
        <v>383</v>
      </c>
      <c r="G3662" t="s">
        <v>19</v>
      </c>
      <c r="H3662" t="s">
        <v>64</v>
      </c>
      <c r="I3662" t="s">
        <v>26</v>
      </c>
      <c r="J3662" t="s">
        <v>27</v>
      </c>
      <c r="K3662">
        <v>1121</v>
      </c>
      <c r="L3662">
        <v>16.5</v>
      </c>
      <c r="M3662" t="s">
        <v>385</v>
      </c>
      <c r="N3662">
        <v>31.5</v>
      </c>
      <c r="P3662" cm="1">
        <f t="array" ref="P3662">IF(Q3662&gt;0,INDEX(Q3662:Q25386,MATCH(TRUE,INDEX(Q3662:Q25386="",,),0)-1),"")</f>
        <v>13</v>
      </c>
      <c r="Q3662">
        <v>10</v>
      </c>
      <c r="R3662">
        <f t="shared" si="59"/>
        <v>0</v>
      </c>
    </row>
    <row r="3663" spans="1:18" x14ac:dyDescent="0.3">
      <c r="A3663" t="s">
        <v>266</v>
      </c>
      <c r="B3663" s="1">
        <v>38329</v>
      </c>
      <c r="C3663" t="s">
        <v>16</v>
      </c>
      <c r="D3663" t="s">
        <v>382</v>
      </c>
      <c r="E3663" t="s">
        <v>383</v>
      </c>
      <c r="G3663" s="6" t="s">
        <v>29</v>
      </c>
      <c r="H3663" t="s">
        <v>206</v>
      </c>
      <c r="I3663" t="s">
        <v>26</v>
      </c>
      <c r="J3663" t="s">
        <v>27</v>
      </c>
      <c r="K3663">
        <v>659</v>
      </c>
      <c r="L3663">
        <v>5.4</v>
      </c>
      <c r="M3663" t="s">
        <v>385</v>
      </c>
      <c r="N3663">
        <v>5.4</v>
      </c>
      <c r="P3663" cm="1">
        <f t="array" ref="P3663">IF(Q3663&gt;0,INDEX(Q3663:Q25387,MATCH(TRUE,INDEX(Q3663:Q25387="",,),0)-1),"")</f>
        <v>13</v>
      </c>
      <c r="Q3663">
        <v>10</v>
      </c>
      <c r="R3663">
        <f t="shared" si="59"/>
        <v>0</v>
      </c>
    </row>
    <row r="3664" spans="1:18" x14ac:dyDescent="0.3">
      <c r="A3664" t="s">
        <v>266</v>
      </c>
      <c r="B3664" s="1">
        <v>38329</v>
      </c>
      <c r="C3664" t="s">
        <v>16</v>
      </c>
      <c r="D3664" t="s">
        <v>382</v>
      </c>
      <c r="E3664" t="s">
        <v>383</v>
      </c>
      <c r="G3664" s="6" t="s">
        <v>29</v>
      </c>
      <c r="H3664" t="s">
        <v>53</v>
      </c>
      <c r="I3664" t="s">
        <v>26</v>
      </c>
      <c r="J3664" t="s">
        <v>27</v>
      </c>
      <c r="K3664">
        <v>122</v>
      </c>
      <c r="L3664">
        <v>25.5</v>
      </c>
      <c r="M3664" t="s">
        <v>385</v>
      </c>
      <c r="N3664">
        <v>25.5</v>
      </c>
      <c r="P3664" cm="1">
        <f t="array" ref="P3664">IF(Q3664&gt;0,INDEX(Q3664:Q25388,MATCH(TRUE,INDEX(Q3664:Q25388="",,),0)-1),"")</f>
        <v>13</v>
      </c>
      <c r="Q3664">
        <v>10</v>
      </c>
      <c r="R3664">
        <f t="shared" si="59"/>
        <v>0</v>
      </c>
    </row>
    <row r="3665" spans="1:18" x14ac:dyDescent="0.3">
      <c r="A3665" t="s">
        <v>266</v>
      </c>
      <c r="B3665" s="1">
        <v>38329</v>
      </c>
      <c r="C3665" t="s">
        <v>16</v>
      </c>
      <c r="D3665" t="s">
        <v>382</v>
      </c>
      <c r="E3665" t="s">
        <v>383</v>
      </c>
      <c r="G3665" t="s">
        <v>19</v>
      </c>
      <c r="H3665" t="s">
        <v>194</v>
      </c>
      <c r="I3665" t="s">
        <v>21</v>
      </c>
      <c r="J3665" t="s">
        <v>22</v>
      </c>
      <c r="K3665">
        <v>34</v>
      </c>
      <c r="L3665">
        <v>355</v>
      </c>
      <c r="M3665" t="s">
        <v>323</v>
      </c>
      <c r="N3665">
        <v>526</v>
      </c>
      <c r="P3665" cm="1">
        <f t="array" ref="P3665">IF(Q3665&gt;0,INDEX(Q3665:Q25389,MATCH(TRUE,INDEX(Q3665:Q25389="",,),0)-1),"")</f>
        <v>13</v>
      </c>
      <c r="Q3665">
        <v>11</v>
      </c>
      <c r="R3665">
        <f t="shared" si="59"/>
        <v>0</v>
      </c>
    </row>
    <row r="3666" spans="1:18" x14ac:dyDescent="0.3">
      <c r="A3666" t="s">
        <v>266</v>
      </c>
      <c r="B3666" s="1">
        <v>38329</v>
      </c>
      <c r="C3666" t="s">
        <v>16</v>
      </c>
      <c r="D3666" t="s">
        <v>382</v>
      </c>
      <c r="E3666" t="s">
        <v>383</v>
      </c>
      <c r="G3666" t="s">
        <v>19</v>
      </c>
      <c r="H3666" t="s">
        <v>206</v>
      </c>
      <c r="I3666" t="s">
        <v>21</v>
      </c>
      <c r="J3666" t="s">
        <v>22</v>
      </c>
      <c r="K3666">
        <v>101</v>
      </c>
      <c r="L3666">
        <v>121</v>
      </c>
      <c r="M3666" t="s">
        <v>323</v>
      </c>
      <c r="N3666">
        <v>155</v>
      </c>
      <c r="P3666" cm="1">
        <f t="array" ref="P3666">IF(Q3666&gt;0,INDEX(Q3666:Q25390,MATCH(TRUE,INDEX(Q3666:Q25390="",,),0)-1),"")</f>
        <v>13</v>
      </c>
      <c r="Q3666">
        <v>11</v>
      </c>
      <c r="R3666">
        <f t="shared" si="59"/>
        <v>0</v>
      </c>
    </row>
    <row r="3667" spans="1:18" x14ac:dyDescent="0.3">
      <c r="A3667" t="s">
        <v>266</v>
      </c>
      <c r="B3667" s="1">
        <v>38329</v>
      </c>
      <c r="C3667" t="s">
        <v>16</v>
      </c>
      <c r="D3667" t="s">
        <v>382</v>
      </c>
      <c r="E3667" t="s">
        <v>383</v>
      </c>
      <c r="G3667" t="s">
        <v>19</v>
      </c>
      <c r="H3667" t="s">
        <v>64</v>
      </c>
      <c r="I3667" t="s">
        <v>26</v>
      </c>
      <c r="J3667" t="s">
        <v>27</v>
      </c>
      <c r="K3667">
        <v>1121</v>
      </c>
      <c r="L3667">
        <v>16.5</v>
      </c>
      <c r="M3667" t="s">
        <v>323</v>
      </c>
      <c r="N3667">
        <v>27.5</v>
      </c>
      <c r="P3667" cm="1">
        <f t="array" ref="P3667">IF(Q3667&gt;0,INDEX(Q3667:Q25391,MATCH(TRUE,INDEX(Q3667:Q25391="",,),0)-1),"")</f>
        <v>13</v>
      </c>
      <c r="Q3667">
        <v>11</v>
      </c>
      <c r="R3667">
        <f t="shared" si="59"/>
        <v>0</v>
      </c>
    </row>
    <row r="3668" spans="1:18" x14ac:dyDescent="0.3">
      <c r="A3668" t="s">
        <v>266</v>
      </c>
      <c r="B3668" s="1">
        <v>38329</v>
      </c>
      <c r="C3668" t="s">
        <v>16</v>
      </c>
      <c r="D3668" t="s">
        <v>382</v>
      </c>
      <c r="E3668" t="s">
        <v>383</v>
      </c>
      <c r="G3668" s="6" t="s">
        <v>29</v>
      </c>
      <c r="H3668" t="s">
        <v>206</v>
      </c>
      <c r="I3668" t="s">
        <v>26</v>
      </c>
      <c r="J3668" t="s">
        <v>27</v>
      </c>
      <c r="K3668">
        <v>659</v>
      </c>
      <c r="L3668">
        <v>5.4</v>
      </c>
      <c r="M3668" t="s">
        <v>323</v>
      </c>
      <c r="N3668">
        <v>5.4</v>
      </c>
      <c r="P3668" cm="1">
        <f t="array" ref="P3668">IF(Q3668&gt;0,INDEX(Q3668:Q25392,MATCH(TRUE,INDEX(Q3668:Q25392="",,),0)-1),"")</f>
        <v>13</v>
      </c>
      <c r="Q3668">
        <v>11</v>
      </c>
      <c r="R3668">
        <f t="shared" si="59"/>
        <v>0</v>
      </c>
    </row>
    <row r="3669" spans="1:18" x14ac:dyDescent="0.3">
      <c r="A3669" t="s">
        <v>266</v>
      </c>
      <c r="B3669" s="1">
        <v>38329</v>
      </c>
      <c r="C3669" t="s">
        <v>16</v>
      </c>
      <c r="D3669" t="s">
        <v>382</v>
      </c>
      <c r="E3669" t="s">
        <v>383</v>
      </c>
      <c r="G3669" s="6" t="s">
        <v>29</v>
      </c>
      <c r="H3669" t="s">
        <v>53</v>
      </c>
      <c r="I3669" t="s">
        <v>26</v>
      </c>
      <c r="J3669" t="s">
        <v>27</v>
      </c>
      <c r="K3669">
        <v>122</v>
      </c>
      <c r="L3669">
        <v>25.5</v>
      </c>
      <c r="M3669" t="s">
        <v>323</v>
      </c>
      <c r="N3669">
        <v>25.5</v>
      </c>
      <c r="P3669" cm="1">
        <f t="array" ref="P3669">IF(Q3669&gt;0,INDEX(Q3669:Q25393,MATCH(TRUE,INDEX(Q3669:Q25393="",,),0)-1),"")</f>
        <v>13</v>
      </c>
      <c r="Q3669">
        <v>11</v>
      </c>
      <c r="R3669">
        <f t="shared" si="59"/>
        <v>0</v>
      </c>
    </row>
    <row r="3670" spans="1:18" x14ac:dyDescent="0.3">
      <c r="A3670" t="s">
        <v>266</v>
      </c>
      <c r="B3670" s="1">
        <v>38329</v>
      </c>
      <c r="C3670" t="s">
        <v>16</v>
      </c>
      <c r="D3670" t="s">
        <v>382</v>
      </c>
      <c r="E3670" t="s">
        <v>383</v>
      </c>
      <c r="G3670" t="s">
        <v>19</v>
      </c>
      <c r="H3670" t="s">
        <v>194</v>
      </c>
      <c r="I3670" t="s">
        <v>21</v>
      </c>
      <c r="J3670" t="s">
        <v>22</v>
      </c>
      <c r="K3670">
        <v>34</v>
      </c>
      <c r="L3670">
        <v>355</v>
      </c>
      <c r="M3670" t="s">
        <v>386</v>
      </c>
      <c r="N3670">
        <v>878.07</v>
      </c>
      <c r="P3670" cm="1">
        <f t="array" ref="P3670">IF(Q3670&gt;0,INDEX(Q3670:Q25394,MATCH(TRUE,INDEX(Q3670:Q25394="",,),0)-1),"")</f>
        <v>13</v>
      </c>
      <c r="Q3670">
        <v>12</v>
      </c>
      <c r="R3670">
        <f t="shared" si="59"/>
        <v>0</v>
      </c>
    </row>
    <row r="3671" spans="1:18" x14ac:dyDescent="0.3">
      <c r="A3671" t="s">
        <v>266</v>
      </c>
      <c r="B3671" s="1">
        <v>38329</v>
      </c>
      <c r="C3671" t="s">
        <v>16</v>
      </c>
      <c r="D3671" t="s">
        <v>382</v>
      </c>
      <c r="E3671" t="s">
        <v>383</v>
      </c>
      <c r="G3671" t="s">
        <v>19</v>
      </c>
      <c r="H3671" t="s">
        <v>206</v>
      </c>
      <c r="I3671" t="s">
        <v>21</v>
      </c>
      <c r="J3671" t="s">
        <v>22</v>
      </c>
      <c r="K3671">
        <v>101</v>
      </c>
      <c r="L3671">
        <v>121</v>
      </c>
      <c r="M3671" t="s">
        <v>386</v>
      </c>
      <c r="N3671">
        <v>121</v>
      </c>
      <c r="P3671" cm="1">
        <f t="array" ref="P3671">IF(Q3671&gt;0,INDEX(Q3671:Q25395,MATCH(TRUE,INDEX(Q3671:Q25395="",,),0)-1),"")</f>
        <v>13</v>
      </c>
      <c r="Q3671">
        <v>12</v>
      </c>
      <c r="R3671">
        <f t="shared" si="59"/>
        <v>0</v>
      </c>
    </row>
    <row r="3672" spans="1:18" x14ac:dyDescent="0.3">
      <c r="A3672" t="s">
        <v>266</v>
      </c>
      <c r="B3672" s="1">
        <v>38329</v>
      </c>
      <c r="C3672" t="s">
        <v>16</v>
      </c>
      <c r="D3672" t="s">
        <v>382</v>
      </c>
      <c r="E3672" t="s">
        <v>383</v>
      </c>
      <c r="G3672" t="s">
        <v>19</v>
      </c>
      <c r="H3672" t="s">
        <v>64</v>
      </c>
      <c r="I3672" t="s">
        <v>26</v>
      </c>
      <c r="J3672" t="s">
        <v>27</v>
      </c>
      <c r="K3672">
        <v>1121</v>
      </c>
      <c r="L3672">
        <v>16.5</v>
      </c>
      <c r="M3672" t="s">
        <v>386</v>
      </c>
      <c r="N3672">
        <v>16.5</v>
      </c>
      <c r="P3672" cm="1">
        <f t="array" ref="P3672">IF(Q3672&gt;0,INDEX(Q3672:Q25396,MATCH(TRUE,INDEX(Q3672:Q25396="",,),0)-1),"")</f>
        <v>13</v>
      </c>
      <c r="Q3672">
        <v>12</v>
      </c>
      <c r="R3672">
        <f t="shared" si="59"/>
        <v>0</v>
      </c>
    </row>
    <row r="3673" spans="1:18" x14ac:dyDescent="0.3">
      <c r="A3673" t="s">
        <v>266</v>
      </c>
      <c r="B3673" s="1">
        <v>38329</v>
      </c>
      <c r="C3673" t="s">
        <v>16</v>
      </c>
      <c r="D3673" t="s">
        <v>382</v>
      </c>
      <c r="E3673" t="s">
        <v>383</v>
      </c>
      <c r="G3673" s="6" t="s">
        <v>29</v>
      </c>
      <c r="H3673" t="s">
        <v>206</v>
      </c>
      <c r="I3673" t="s">
        <v>26</v>
      </c>
      <c r="J3673" t="s">
        <v>27</v>
      </c>
      <c r="K3673">
        <v>659</v>
      </c>
      <c r="L3673">
        <v>5.4</v>
      </c>
      <c r="M3673" t="s">
        <v>386</v>
      </c>
      <c r="N3673">
        <v>5.4</v>
      </c>
      <c r="P3673" cm="1">
        <f t="array" ref="P3673">IF(Q3673&gt;0,INDEX(Q3673:Q25397,MATCH(TRUE,INDEX(Q3673:Q25397="",,),0)-1),"")</f>
        <v>13</v>
      </c>
      <c r="Q3673">
        <v>12</v>
      </c>
      <c r="R3673">
        <f t="shared" si="59"/>
        <v>0</v>
      </c>
    </row>
    <row r="3674" spans="1:18" x14ac:dyDescent="0.3">
      <c r="A3674" t="s">
        <v>266</v>
      </c>
      <c r="B3674" s="1">
        <v>38329</v>
      </c>
      <c r="C3674" t="s">
        <v>16</v>
      </c>
      <c r="D3674" t="s">
        <v>382</v>
      </c>
      <c r="E3674" t="s">
        <v>383</v>
      </c>
      <c r="G3674" s="6" t="s">
        <v>29</v>
      </c>
      <c r="H3674" t="s">
        <v>53</v>
      </c>
      <c r="I3674" t="s">
        <v>26</v>
      </c>
      <c r="J3674" t="s">
        <v>27</v>
      </c>
      <c r="K3674">
        <v>122</v>
      </c>
      <c r="L3674">
        <v>25.5</v>
      </c>
      <c r="M3674" t="s">
        <v>386</v>
      </c>
      <c r="N3674">
        <v>25.5</v>
      </c>
      <c r="P3674" cm="1">
        <f t="array" ref="P3674">IF(Q3674&gt;0,INDEX(Q3674:Q25398,MATCH(TRUE,INDEX(Q3674:Q25398="",,),0)-1),"")</f>
        <v>13</v>
      </c>
      <c r="Q3674">
        <v>12</v>
      </c>
      <c r="R3674">
        <f t="shared" si="59"/>
        <v>0</v>
      </c>
    </row>
    <row r="3675" spans="1:18" x14ac:dyDescent="0.3">
      <c r="A3675" t="s">
        <v>266</v>
      </c>
      <c r="B3675" s="1">
        <v>38329</v>
      </c>
      <c r="C3675" t="s">
        <v>16</v>
      </c>
      <c r="D3675" t="s">
        <v>382</v>
      </c>
      <c r="E3675" t="s">
        <v>383</v>
      </c>
      <c r="G3675" t="s">
        <v>19</v>
      </c>
      <c r="H3675" t="s">
        <v>194</v>
      </c>
      <c r="I3675" t="s">
        <v>21</v>
      </c>
      <c r="J3675" t="s">
        <v>22</v>
      </c>
      <c r="K3675">
        <v>34</v>
      </c>
      <c r="L3675">
        <v>355</v>
      </c>
      <c r="M3675" t="s">
        <v>315</v>
      </c>
      <c r="N3675">
        <v>375</v>
      </c>
      <c r="P3675" cm="1">
        <f t="array" ref="P3675">IF(Q3675&gt;0,INDEX(Q3675:Q25399,MATCH(TRUE,INDEX(Q3675:Q25399="",,),0)-1),"")</f>
        <v>13</v>
      </c>
      <c r="Q3675">
        <v>13</v>
      </c>
      <c r="R3675">
        <f t="shared" si="59"/>
        <v>0</v>
      </c>
    </row>
    <row r="3676" spans="1:18" x14ac:dyDescent="0.3">
      <c r="A3676" t="s">
        <v>266</v>
      </c>
      <c r="B3676" s="1">
        <v>38329</v>
      </c>
      <c r="C3676" t="s">
        <v>16</v>
      </c>
      <c r="D3676" t="s">
        <v>382</v>
      </c>
      <c r="E3676" t="s">
        <v>383</v>
      </c>
      <c r="G3676" t="s">
        <v>19</v>
      </c>
      <c r="H3676" t="s">
        <v>206</v>
      </c>
      <c r="I3676" t="s">
        <v>21</v>
      </c>
      <c r="J3676" t="s">
        <v>22</v>
      </c>
      <c r="K3676">
        <v>101</v>
      </c>
      <c r="L3676">
        <v>121</v>
      </c>
      <c r="M3676" t="s">
        <v>315</v>
      </c>
      <c r="N3676">
        <v>150</v>
      </c>
      <c r="P3676" cm="1">
        <f t="array" ref="P3676">IF(Q3676&gt;0,INDEX(Q3676:Q25400,MATCH(TRUE,INDEX(Q3676:Q25400="",,),0)-1),"")</f>
        <v>13</v>
      </c>
      <c r="Q3676">
        <v>13</v>
      </c>
      <c r="R3676">
        <f t="shared" si="59"/>
        <v>0</v>
      </c>
    </row>
    <row r="3677" spans="1:18" x14ac:dyDescent="0.3">
      <c r="A3677" t="s">
        <v>266</v>
      </c>
      <c r="B3677" s="1">
        <v>38329</v>
      </c>
      <c r="C3677" t="s">
        <v>16</v>
      </c>
      <c r="D3677" t="s">
        <v>382</v>
      </c>
      <c r="E3677" t="s">
        <v>383</v>
      </c>
      <c r="G3677" t="s">
        <v>19</v>
      </c>
      <c r="H3677" t="s">
        <v>64</v>
      </c>
      <c r="I3677" t="s">
        <v>26</v>
      </c>
      <c r="J3677" t="s">
        <v>27</v>
      </c>
      <c r="K3677">
        <v>1121</v>
      </c>
      <c r="L3677">
        <v>16.5</v>
      </c>
      <c r="M3677" t="s">
        <v>315</v>
      </c>
      <c r="N3677">
        <v>25</v>
      </c>
      <c r="P3677" cm="1">
        <f t="array" ref="P3677">IF(Q3677&gt;0,INDEX(Q3677:Q25401,MATCH(TRUE,INDEX(Q3677:Q25401="",,),0)-1),"")</f>
        <v>13</v>
      </c>
      <c r="Q3677">
        <v>13</v>
      </c>
      <c r="R3677">
        <f t="shared" si="59"/>
        <v>0</v>
      </c>
    </row>
    <row r="3678" spans="1:18" x14ac:dyDescent="0.3">
      <c r="A3678" t="s">
        <v>266</v>
      </c>
      <c r="B3678" s="1">
        <v>38329</v>
      </c>
      <c r="C3678" t="s">
        <v>16</v>
      </c>
      <c r="D3678" t="s">
        <v>382</v>
      </c>
      <c r="E3678" t="s">
        <v>383</v>
      </c>
      <c r="G3678" s="6" t="s">
        <v>29</v>
      </c>
      <c r="H3678" t="s">
        <v>206</v>
      </c>
      <c r="I3678" t="s">
        <v>26</v>
      </c>
      <c r="J3678" t="s">
        <v>27</v>
      </c>
      <c r="K3678">
        <v>659</v>
      </c>
      <c r="L3678">
        <v>5.4</v>
      </c>
      <c r="M3678" t="s">
        <v>315</v>
      </c>
      <c r="N3678">
        <v>5.4</v>
      </c>
      <c r="P3678" cm="1">
        <f t="array" ref="P3678">IF(Q3678&gt;0,INDEX(Q3678:Q25402,MATCH(TRUE,INDEX(Q3678:Q25402="",,),0)-1),"")</f>
        <v>13</v>
      </c>
      <c r="Q3678">
        <v>13</v>
      </c>
      <c r="R3678">
        <f t="shared" si="59"/>
        <v>0</v>
      </c>
    </row>
    <row r="3679" spans="1:18" x14ac:dyDescent="0.3">
      <c r="A3679" t="s">
        <v>266</v>
      </c>
      <c r="B3679" s="1">
        <v>38329</v>
      </c>
      <c r="C3679" t="s">
        <v>16</v>
      </c>
      <c r="D3679" t="s">
        <v>382</v>
      </c>
      <c r="E3679" t="s">
        <v>383</v>
      </c>
      <c r="G3679" s="6" t="s">
        <v>29</v>
      </c>
      <c r="H3679" t="s">
        <v>53</v>
      </c>
      <c r="I3679" t="s">
        <v>26</v>
      </c>
      <c r="J3679" t="s">
        <v>27</v>
      </c>
      <c r="K3679">
        <v>122</v>
      </c>
      <c r="L3679">
        <v>25.5</v>
      </c>
      <c r="M3679" t="s">
        <v>315</v>
      </c>
      <c r="N3679">
        <v>25.5</v>
      </c>
      <c r="P3679" cm="1">
        <f t="array" ref="P3679">IF(Q3679&gt;0,INDEX(Q3679:Q25403,MATCH(TRUE,INDEX(Q3679:Q25403="",,),0)-1),"")</f>
        <v>13</v>
      </c>
      <c r="Q3679">
        <v>13</v>
      </c>
      <c r="R3679">
        <f t="shared" si="59"/>
        <v>0</v>
      </c>
    </row>
    <row r="3680" spans="1:18" x14ac:dyDescent="0.3">
      <c r="P3680" t="str" cm="1">
        <f t="array" ref="P3680">IF(Q3680&gt;0,INDEX(Q3680:Q25404,MATCH(TRUE,INDEX(Q3680:Q25404="",,),0)-1),"")</f>
        <v/>
      </c>
      <c r="R3680" t="str">
        <f t="shared" si="59"/>
        <v/>
      </c>
    </row>
    <row r="3681" spans="1:18" x14ac:dyDescent="0.3">
      <c r="A3681" t="s">
        <v>266</v>
      </c>
      <c r="B3681" s="1">
        <v>38329</v>
      </c>
      <c r="C3681" t="s">
        <v>16</v>
      </c>
      <c r="D3681" t="s">
        <v>387</v>
      </c>
      <c r="E3681" t="s">
        <v>388</v>
      </c>
      <c r="G3681" t="s">
        <v>19</v>
      </c>
      <c r="H3681" t="s">
        <v>64</v>
      </c>
      <c r="I3681" t="s">
        <v>21</v>
      </c>
      <c r="J3681" t="s">
        <v>22</v>
      </c>
      <c r="K3681">
        <v>12.9</v>
      </c>
      <c r="L3681">
        <v>128</v>
      </c>
      <c r="M3681" t="s">
        <v>315</v>
      </c>
      <c r="N3681">
        <v>150</v>
      </c>
      <c r="O3681" t="s">
        <v>24</v>
      </c>
      <c r="P3681" cm="1">
        <f t="array" ref="P3681">IF(Q3681&gt;0,INDEX(Q3681:Q25405,MATCH(TRUE,INDEX(Q3681:Q25405="",,),0)-1),"")</f>
        <v>1</v>
      </c>
      <c r="Q3681">
        <v>1</v>
      </c>
      <c r="R3681">
        <f t="shared" si="59"/>
        <v>0</v>
      </c>
    </row>
    <row r="3682" spans="1:18" x14ac:dyDescent="0.3">
      <c r="A3682" t="s">
        <v>266</v>
      </c>
      <c r="B3682" s="1">
        <v>38329</v>
      </c>
      <c r="C3682" t="s">
        <v>16</v>
      </c>
      <c r="D3682" t="s">
        <v>387</v>
      </c>
      <c r="E3682" t="s">
        <v>388</v>
      </c>
      <c r="G3682" t="s">
        <v>19</v>
      </c>
      <c r="H3682" t="s">
        <v>64</v>
      </c>
      <c r="I3682" t="s">
        <v>26</v>
      </c>
      <c r="J3682" t="s">
        <v>27</v>
      </c>
      <c r="K3682">
        <v>120</v>
      </c>
      <c r="L3682">
        <v>17.399999999999999</v>
      </c>
      <c r="M3682" t="s">
        <v>315</v>
      </c>
      <c r="N3682">
        <v>25</v>
      </c>
      <c r="O3682" t="s">
        <v>24</v>
      </c>
      <c r="P3682" cm="1">
        <f t="array" ref="P3682">IF(Q3682&gt;0,INDEX(Q3682:Q25406,MATCH(TRUE,INDEX(Q3682:Q25406="",,),0)-1),"")</f>
        <v>1</v>
      </c>
      <c r="Q3682">
        <v>1</v>
      </c>
      <c r="R3682">
        <f t="shared" si="59"/>
        <v>0</v>
      </c>
    </row>
    <row r="3683" spans="1:18" x14ac:dyDescent="0.3">
      <c r="A3683" t="s">
        <v>266</v>
      </c>
      <c r="B3683" s="1">
        <v>38329</v>
      </c>
      <c r="C3683" t="s">
        <v>16</v>
      </c>
      <c r="D3683" t="s">
        <v>387</v>
      </c>
      <c r="E3683" t="s">
        <v>388</v>
      </c>
      <c r="G3683" s="6" t="s">
        <v>29</v>
      </c>
      <c r="H3683" t="s">
        <v>206</v>
      </c>
      <c r="I3683" t="s">
        <v>26</v>
      </c>
      <c r="J3683" t="s">
        <v>27</v>
      </c>
      <c r="K3683">
        <v>51</v>
      </c>
      <c r="L3683">
        <v>6</v>
      </c>
      <c r="M3683" t="s">
        <v>315</v>
      </c>
      <c r="N3683">
        <v>6</v>
      </c>
      <c r="O3683" t="s">
        <v>24</v>
      </c>
      <c r="P3683" cm="1">
        <f t="array" ref="P3683">IF(Q3683&gt;0,INDEX(Q3683:Q25407,MATCH(TRUE,INDEX(Q3683:Q25407="",,),0)-1),"")</f>
        <v>1</v>
      </c>
      <c r="Q3683">
        <v>1</v>
      </c>
      <c r="R3683">
        <f t="shared" si="59"/>
        <v>0</v>
      </c>
    </row>
    <row r="3684" spans="1:18" x14ac:dyDescent="0.3">
      <c r="A3684" t="s">
        <v>266</v>
      </c>
      <c r="B3684" s="1">
        <v>38329</v>
      </c>
      <c r="C3684" t="s">
        <v>16</v>
      </c>
      <c r="D3684" t="s">
        <v>387</v>
      </c>
      <c r="E3684" t="s">
        <v>388</v>
      </c>
      <c r="G3684" s="6" t="s">
        <v>29</v>
      </c>
      <c r="H3684" t="s">
        <v>99</v>
      </c>
      <c r="I3684" t="s">
        <v>26</v>
      </c>
      <c r="J3684" t="s">
        <v>27</v>
      </c>
      <c r="K3684">
        <v>9</v>
      </c>
      <c r="L3684">
        <v>19.75</v>
      </c>
      <c r="M3684" t="s">
        <v>315</v>
      </c>
      <c r="N3684">
        <v>19.75</v>
      </c>
      <c r="O3684" t="s">
        <v>24</v>
      </c>
      <c r="P3684" cm="1">
        <f t="array" ref="P3684">IF(Q3684&gt;0,INDEX(Q3684:Q25408,MATCH(TRUE,INDEX(Q3684:Q25408="",,),0)-1),"")</f>
        <v>1</v>
      </c>
      <c r="Q3684">
        <v>1</v>
      </c>
      <c r="R3684">
        <f t="shared" si="59"/>
        <v>0</v>
      </c>
    </row>
    <row r="3685" spans="1:18" x14ac:dyDescent="0.3">
      <c r="A3685" t="s">
        <v>266</v>
      </c>
      <c r="B3685" s="1">
        <v>38329</v>
      </c>
      <c r="C3685" t="s">
        <v>16</v>
      </c>
      <c r="D3685" t="s">
        <v>387</v>
      </c>
      <c r="E3685" t="s">
        <v>388</v>
      </c>
      <c r="G3685" s="6" t="s">
        <v>29</v>
      </c>
      <c r="H3685" t="s">
        <v>53</v>
      </c>
      <c r="I3685" t="s">
        <v>26</v>
      </c>
      <c r="J3685" t="s">
        <v>27</v>
      </c>
      <c r="K3685">
        <v>17</v>
      </c>
      <c r="L3685">
        <v>25.15</v>
      </c>
      <c r="M3685" t="s">
        <v>315</v>
      </c>
      <c r="N3685">
        <v>25.15</v>
      </c>
      <c r="O3685" t="s">
        <v>24</v>
      </c>
      <c r="P3685" cm="1">
        <f t="array" ref="P3685">IF(Q3685&gt;0,INDEX(Q3685:Q25409,MATCH(TRUE,INDEX(Q3685:Q25409="",,),0)-1),"")</f>
        <v>1</v>
      </c>
      <c r="Q3685">
        <v>1</v>
      </c>
      <c r="R3685">
        <f t="shared" si="59"/>
        <v>0</v>
      </c>
    </row>
    <row r="3686" spans="1:18" x14ac:dyDescent="0.3">
      <c r="P3686" t="str" cm="1">
        <f t="array" ref="P3686">IF(Q3686&gt;0,INDEX(Q3686:Q25410,MATCH(TRUE,INDEX(Q3686:Q25410="",,),0)-1),"")</f>
        <v/>
      </c>
      <c r="R3686" t="str">
        <f t="shared" si="59"/>
        <v/>
      </c>
    </row>
    <row r="3687" spans="1:18" x14ac:dyDescent="0.3">
      <c r="A3687" t="s">
        <v>266</v>
      </c>
      <c r="B3687" s="1">
        <v>38329</v>
      </c>
      <c r="C3687" t="s">
        <v>16</v>
      </c>
      <c r="D3687" t="s">
        <v>389</v>
      </c>
      <c r="E3687" t="s">
        <v>390</v>
      </c>
      <c r="G3687" t="s">
        <v>19</v>
      </c>
      <c r="H3687" t="s">
        <v>53</v>
      </c>
      <c r="I3687" t="s">
        <v>26</v>
      </c>
      <c r="J3687" t="s">
        <v>27</v>
      </c>
      <c r="K3687">
        <v>1030</v>
      </c>
      <c r="L3687">
        <v>26.1</v>
      </c>
      <c r="M3687" t="s">
        <v>269</v>
      </c>
      <c r="N3687">
        <v>55.6</v>
      </c>
      <c r="O3687" t="s">
        <v>24</v>
      </c>
      <c r="P3687" cm="1">
        <f t="array" ref="P3687">IF(Q3687&gt;0,INDEX(Q3687:Q25411,MATCH(TRUE,INDEX(Q3687:Q25411="",,),0)-1),"")</f>
        <v>9</v>
      </c>
      <c r="Q3687">
        <v>1</v>
      </c>
      <c r="R3687">
        <f t="shared" si="59"/>
        <v>0</v>
      </c>
    </row>
    <row r="3688" spans="1:18" x14ac:dyDescent="0.3">
      <c r="A3688" t="s">
        <v>266</v>
      </c>
      <c r="B3688" s="1">
        <v>38329</v>
      </c>
      <c r="C3688" t="s">
        <v>16</v>
      </c>
      <c r="D3688" t="s">
        <v>389</v>
      </c>
      <c r="E3688" t="s">
        <v>390</v>
      </c>
      <c r="G3688" t="s">
        <v>19</v>
      </c>
      <c r="H3688" t="s">
        <v>70</v>
      </c>
      <c r="I3688" t="s">
        <v>26</v>
      </c>
      <c r="J3688" t="s">
        <v>27</v>
      </c>
      <c r="K3688">
        <v>285</v>
      </c>
      <c r="L3688">
        <v>23</v>
      </c>
      <c r="M3688" t="s">
        <v>269</v>
      </c>
      <c r="N3688">
        <v>113.82</v>
      </c>
      <c r="O3688" t="s">
        <v>24</v>
      </c>
      <c r="P3688" cm="1">
        <f t="array" ref="P3688">IF(Q3688&gt;0,INDEX(Q3688:Q25412,MATCH(TRUE,INDEX(Q3688:Q25412="",,),0)-1),"")</f>
        <v>9</v>
      </c>
      <c r="Q3688">
        <v>1</v>
      </c>
      <c r="R3688">
        <f t="shared" si="59"/>
        <v>0</v>
      </c>
    </row>
    <row r="3689" spans="1:18" x14ac:dyDescent="0.3">
      <c r="A3689" t="s">
        <v>266</v>
      </c>
      <c r="B3689" s="1">
        <v>38329</v>
      </c>
      <c r="C3689" t="s">
        <v>16</v>
      </c>
      <c r="D3689" t="s">
        <v>389</v>
      </c>
      <c r="E3689" t="s">
        <v>390</v>
      </c>
      <c r="G3689" t="s">
        <v>19</v>
      </c>
      <c r="H3689" t="s">
        <v>64</v>
      </c>
      <c r="I3689" t="s">
        <v>26</v>
      </c>
      <c r="J3689" t="s">
        <v>27</v>
      </c>
      <c r="K3689">
        <v>686</v>
      </c>
      <c r="L3689">
        <v>17.399999999999999</v>
      </c>
      <c r="M3689" t="s">
        <v>269</v>
      </c>
      <c r="N3689">
        <v>41</v>
      </c>
      <c r="O3689" t="s">
        <v>24</v>
      </c>
      <c r="P3689" cm="1">
        <f t="array" ref="P3689">IF(Q3689&gt;0,INDEX(Q3689:Q25413,MATCH(TRUE,INDEX(Q3689:Q25413="",,),0)-1),"")</f>
        <v>9</v>
      </c>
      <c r="Q3689">
        <v>1</v>
      </c>
      <c r="R3689">
        <f t="shared" si="59"/>
        <v>0</v>
      </c>
    </row>
    <row r="3690" spans="1:18" x14ac:dyDescent="0.3">
      <c r="A3690" t="s">
        <v>266</v>
      </c>
      <c r="B3690" s="1">
        <v>38329</v>
      </c>
      <c r="C3690" t="s">
        <v>16</v>
      </c>
      <c r="D3690" t="s">
        <v>389</v>
      </c>
      <c r="E3690" t="s">
        <v>390</v>
      </c>
      <c r="G3690" s="6" t="s">
        <v>29</v>
      </c>
      <c r="H3690" t="s">
        <v>64</v>
      </c>
      <c r="I3690" t="s">
        <v>21</v>
      </c>
      <c r="J3690" t="s">
        <v>22</v>
      </c>
      <c r="K3690">
        <v>18.600000000000001</v>
      </c>
      <c r="L3690">
        <v>142</v>
      </c>
      <c r="M3690" t="s">
        <v>269</v>
      </c>
      <c r="N3690">
        <v>142</v>
      </c>
      <c r="O3690" t="s">
        <v>24</v>
      </c>
      <c r="P3690" cm="1">
        <f t="array" ref="P3690">IF(Q3690&gt;0,INDEX(Q3690:Q25414,MATCH(TRUE,INDEX(Q3690:Q25414="",,),0)-1),"")</f>
        <v>9</v>
      </c>
      <c r="Q3690">
        <v>1</v>
      </c>
      <c r="R3690">
        <f t="shared" si="59"/>
        <v>0</v>
      </c>
    </row>
    <row r="3691" spans="1:18" x14ac:dyDescent="0.3">
      <c r="A3691" t="s">
        <v>266</v>
      </c>
      <c r="B3691" s="1">
        <v>38329</v>
      </c>
      <c r="C3691" t="s">
        <v>16</v>
      </c>
      <c r="D3691" t="s">
        <v>389</v>
      </c>
      <c r="E3691" t="s">
        <v>390</v>
      </c>
      <c r="G3691" t="s">
        <v>19</v>
      </c>
      <c r="H3691" t="s">
        <v>53</v>
      </c>
      <c r="I3691" t="s">
        <v>26</v>
      </c>
      <c r="J3691" t="s">
        <v>27</v>
      </c>
      <c r="K3691">
        <v>1030</v>
      </c>
      <c r="L3691">
        <v>26.1</v>
      </c>
      <c r="M3691" t="s">
        <v>220</v>
      </c>
      <c r="N3691">
        <v>26.1</v>
      </c>
      <c r="P3691" cm="1">
        <f t="array" ref="P3691">IF(Q3691&gt;0,INDEX(Q3691:Q25415,MATCH(TRUE,INDEX(Q3691:Q25415="",,),0)-1),"")</f>
        <v>9</v>
      </c>
      <c r="Q3691">
        <v>2</v>
      </c>
      <c r="R3691">
        <f t="shared" si="59"/>
        <v>0</v>
      </c>
    </row>
    <row r="3692" spans="1:18" x14ac:dyDescent="0.3">
      <c r="A3692" t="s">
        <v>266</v>
      </c>
      <c r="B3692" s="1">
        <v>38329</v>
      </c>
      <c r="C3692" t="s">
        <v>16</v>
      </c>
      <c r="D3692" t="s">
        <v>389</v>
      </c>
      <c r="E3692" t="s">
        <v>390</v>
      </c>
      <c r="G3692" t="s">
        <v>19</v>
      </c>
      <c r="H3692" t="s">
        <v>70</v>
      </c>
      <c r="I3692" t="s">
        <v>26</v>
      </c>
      <c r="J3692" t="s">
        <v>27</v>
      </c>
      <c r="K3692">
        <v>285</v>
      </c>
      <c r="L3692">
        <v>23</v>
      </c>
      <c r="M3692" t="s">
        <v>220</v>
      </c>
      <c r="N3692">
        <v>263.12</v>
      </c>
      <c r="P3692" cm="1">
        <f t="array" ref="P3692">IF(Q3692&gt;0,INDEX(Q3692:Q25416,MATCH(TRUE,INDEX(Q3692:Q25416="",,),0)-1),"")</f>
        <v>9</v>
      </c>
      <c r="Q3692">
        <v>2</v>
      </c>
      <c r="R3692">
        <f t="shared" si="59"/>
        <v>0</v>
      </c>
    </row>
    <row r="3693" spans="1:18" x14ac:dyDescent="0.3">
      <c r="A3693" t="s">
        <v>266</v>
      </c>
      <c r="B3693" s="1">
        <v>38329</v>
      </c>
      <c r="C3693" t="s">
        <v>16</v>
      </c>
      <c r="D3693" t="s">
        <v>389</v>
      </c>
      <c r="E3693" t="s">
        <v>390</v>
      </c>
      <c r="G3693" t="s">
        <v>19</v>
      </c>
      <c r="H3693" t="s">
        <v>64</v>
      </c>
      <c r="I3693" t="s">
        <v>26</v>
      </c>
      <c r="J3693" t="s">
        <v>27</v>
      </c>
      <c r="K3693">
        <v>686</v>
      </c>
      <c r="L3693">
        <v>17.399999999999999</v>
      </c>
      <c r="M3693" t="s">
        <v>220</v>
      </c>
      <c r="N3693">
        <v>17.399999999999999</v>
      </c>
      <c r="P3693" cm="1">
        <f t="array" ref="P3693">IF(Q3693&gt;0,INDEX(Q3693:Q25417,MATCH(TRUE,INDEX(Q3693:Q25417="",,),0)-1),"")</f>
        <v>9</v>
      </c>
      <c r="Q3693">
        <v>2</v>
      </c>
      <c r="R3693">
        <f t="shared" si="59"/>
        <v>0</v>
      </c>
    </row>
    <row r="3694" spans="1:18" x14ac:dyDescent="0.3">
      <c r="A3694" t="s">
        <v>266</v>
      </c>
      <c r="B3694" s="1">
        <v>38329</v>
      </c>
      <c r="C3694" t="s">
        <v>16</v>
      </c>
      <c r="D3694" t="s">
        <v>389</v>
      </c>
      <c r="E3694" t="s">
        <v>390</v>
      </c>
      <c r="G3694" s="6" t="s">
        <v>29</v>
      </c>
      <c r="H3694" t="s">
        <v>64</v>
      </c>
      <c r="I3694" t="s">
        <v>21</v>
      </c>
      <c r="J3694" t="s">
        <v>22</v>
      </c>
      <c r="K3694">
        <v>18.600000000000001</v>
      </c>
      <c r="L3694">
        <v>142</v>
      </c>
      <c r="M3694" t="s">
        <v>220</v>
      </c>
      <c r="N3694">
        <v>142</v>
      </c>
      <c r="P3694" cm="1">
        <f t="array" ref="P3694">IF(Q3694&gt;0,INDEX(Q3694:Q25418,MATCH(TRUE,INDEX(Q3694:Q25418="",,),0)-1),"")</f>
        <v>9</v>
      </c>
      <c r="Q3694">
        <v>2</v>
      </c>
      <c r="R3694">
        <f t="shared" si="59"/>
        <v>0</v>
      </c>
    </row>
    <row r="3695" spans="1:18" x14ac:dyDescent="0.3">
      <c r="A3695" t="s">
        <v>266</v>
      </c>
      <c r="B3695" s="1">
        <v>38329</v>
      </c>
      <c r="C3695" t="s">
        <v>16</v>
      </c>
      <c r="D3695" t="s">
        <v>389</v>
      </c>
      <c r="E3695" t="s">
        <v>390</v>
      </c>
      <c r="G3695" t="s">
        <v>19</v>
      </c>
      <c r="H3695" t="s">
        <v>53</v>
      </c>
      <c r="I3695" t="s">
        <v>26</v>
      </c>
      <c r="J3695" t="s">
        <v>27</v>
      </c>
      <c r="K3695">
        <v>1030</v>
      </c>
      <c r="L3695">
        <v>26.1</v>
      </c>
      <c r="M3695" t="s">
        <v>286</v>
      </c>
      <c r="N3695">
        <v>59</v>
      </c>
      <c r="P3695" cm="1">
        <f t="array" ref="P3695">IF(Q3695&gt;0,INDEX(Q3695:Q25419,MATCH(TRUE,INDEX(Q3695:Q25419="",,),0)-1),"")</f>
        <v>9</v>
      </c>
      <c r="Q3695">
        <v>3</v>
      </c>
      <c r="R3695">
        <f t="shared" si="59"/>
        <v>0</v>
      </c>
    </row>
    <row r="3696" spans="1:18" x14ac:dyDescent="0.3">
      <c r="A3696" t="s">
        <v>266</v>
      </c>
      <c r="B3696" s="1">
        <v>38329</v>
      </c>
      <c r="C3696" t="s">
        <v>16</v>
      </c>
      <c r="D3696" t="s">
        <v>389</v>
      </c>
      <c r="E3696" t="s">
        <v>390</v>
      </c>
      <c r="G3696" t="s">
        <v>19</v>
      </c>
      <c r="H3696" t="s">
        <v>70</v>
      </c>
      <c r="I3696" t="s">
        <v>26</v>
      </c>
      <c r="J3696" t="s">
        <v>27</v>
      </c>
      <c r="K3696">
        <v>285</v>
      </c>
      <c r="L3696">
        <v>23</v>
      </c>
      <c r="M3696" t="s">
        <v>286</v>
      </c>
      <c r="N3696">
        <v>55</v>
      </c>
      <c r="P3696" cm="1">
        <f t="array" ref="P3696">IF(Q3696&gt;0,INDEX(Q3696:Q25420,MATCH(TRUE,INDEX(Q3696:Q25420="",,),0)-1),"")</f>
        <v>9</v>
      </c>
      <c r="Q3696">
        <v>3</v>
      </c>
      <c r="R3696">
        <f t="shared" si="59"/>
        <v>0</v>
      </c>
    </row>
    <row r="3697" spans="1:18" x14ac:dyDescent="0.3">
      <c r="A3697" t="s">
        <v>266</v>
      </c>
      <c r="B3697" s="1">
        <v>38329</v>
      </c>
      <c r="C3697" t="s">
        <v>16</v>
      </c>
      <c r="D3697" t="s">
        <v>389</v>
      </c>
      <c r="E3697" t="s">
        <v>390</v>
      </c>
      <c r="G3697" t="s">
        <v>19</v>
      </c>
      <c r="H3697" t="s">
        <v>64</v>
      </c>
      <c r="I3697" t="s">
        <v>26</v>
      </c>
      <c r="J3697" t="s">
        <v>27</v>
      </c>
      <c r="K3697">
        <v>686</v>
      </c>
      <c r="L3697">
        <v>17.399999999999999</v>
      </c>
      <c r="M3697" t="s">
        <v>286</v>
      </c>
      <c r="N3697">
        <v>51</v>
      </c>
      <c r="P3697" cm="1">
        <f t="array" ref="P3697">IF(Q3697&gt;0,INDEX(Q3697:Q25421,MATCH(TRUE,INDEX(Q3697:Q25421="",,),0)-1),"")</f>
        <v>9</v>
      </c>
      <c r="Q3697">
        <v>3</v>
      </c>
      <c r="R3697">
        <f t="shared" si="59"/>
        <v>0</v>
      </c>
    </row>
    <row r="3698" spans="1:18" x14ac:dyDescent="0.3">
      <c r="A3698" t="s">
        <v>266</v>
      </c>
      <c r="B3698" s="1">
        <v>38329</v>
      </c>
      <c r="C3698" t="s">
        <v>16</v>
      </c>
      <c r="D3698" t="s">
        <v>389</v>
      </c>
      <c r="E3698" t="s">
        <v>390</v>
      </c>
      <c r="G3698" s="6" t="s">
        <v>29</v>
      </c>
      <c r="H3698" t="s">
        <v>64</v>
      </c>
      <c r="I3698" t="s">
        <v>21</v>
      </c>
      <c r="J3698" t="s">
        <v>22</v>
      </c>
      <c r="K3698">
        <v>18.600000000000001</v>
      </c>
      <c r="L3698">
        <v>142</v>
      </c>
      <c r="M3698" t="s">
        <v>286</v>
      </c>
      <c r="N3698">
        <v>142</v>
      </c>
      <c r="P3698" cm="1">
        <f t="array" ref="P3698">IF(Q3698&gt;0,INDEX(Q3698:Q25422,MATCH(TRUE,INDEX(Q3698:Q25422="",,),0)-1),"")</f>
        <v>9</v>
      </c>
      <c r="Q3698">
        <v>3</v>
      </c>
      <c r="R3698">
        <f t="shared" si="59"/>
        <v>0</v>
      </c>
    </row>
    <row r="3699" spans="1:18" x14ac:dyDescent="0.3">
      <c r="A3699" t="s">
        <v>266</v>
      </c>
      <c r="B3699" s="1">
        <v>38329</v>
      </c>
      <c r="C3699" t="s">
        <v>16</v>
      </c>
      <c r="D3699" t="s">
        <v>389</v>
      </c>
      <c r="E3699" t="s">
        <v>390</v>
      </c>
      <c r="G3699" t="s">
        <v>19</v>
      </c>
      <c r="H3699" t="s">
        <v>53</v>
      </c>
      <c r="I3699" t="s">
        <v>26</v>
      </c>
      <c r="J3699" t="s">
        <v>27</v>
      </c>
      <c r="K3699">
        <v>1030</v>
      </c>
      <c r="L3699">
        <v>26.1</v>
      </c>
      <c r="M3699" t="s">
        <v>391</v>
      </c>
      <c r="N3699">
        <v>35</v>
      </c>
      <c r="P3699" cm="1">
        <f t="array" ref="P3699">IF(Q3699&gt;0,INDEX(Q3699:Q25423,MATCH(TRUE,INDEX(Q3699:Q25423="",,),0)-1),"")</f>
        <v>9</v>
      </c>
      <c r="Q3699">
        <v>4</v>
      </c>
      <c r="R3699">
        <f t="shared" si="59"/>
        <v>0</v>
      </c>
    </row>
    <row r="3700" spans="1:18" x14ac:dyDescent="0.3">
      <c r="A3700" t="s">
        <v>266</v>
      </c>
      <c r="B3700" s="1">
        <v>38329</v>
      </c>
      <c r="C3700" t="s">
        <v>16</v>
      </c>
      <c r="D3700" t="s">
        <v>389</v>
      </c>
      <c r="E3700" t="s">
        <v>390</v>
      </c>
      <c r="G3700" t="s">
        <v>19</v>
      </c>
      <c r="H3700" t="s">
        <v>70</v>
      </c>
      <c r="I3700" t="s">
        <v>26</v>
      </c>
      <c r="J3700" t="s">
        <v>27</v>
      </c>
      <c r="K3700">
        <v>285</v>
      </c>
      <c r="L3700">
        <v>23</v>
      </c>
      <c r="M3700" t="s">
        <v>391</v>
      </c>
      <c r="N3700">
        <v>135</v>
      </c>
      <c r="P3700" cm="1">
        <f t="array" ref="P3700">IF(Q3700&gt;0,INDEX(Q3700:Q25424,MATCH(TRUE,INDEX(Q3700:Q25424="",,),0)-1),"")</f>
        <v>9</v>
      </c>
      <c r="Q3700">
        <v>4</v>
      </c>
      <c r="R3700">
        <f t="shared" ref="R3700:R3763" si="60">IF(P3700="","",0)</f>
        <v>0</v>
      </c>
    </row>
    <row r="3701" spans="1:18" x14ac:dyDescent="0.3">
      <c r="A3701" t="s">
        <v>266</v>
      </c>
      <c r="B3701" s="1">
        <v>38329</v>
      </c>
      <c r="C3701" t="s">
        <v>16</v>
      </c>
      <c r="D3701" t="s">
        <v>389</v>
      </c>
      <c r="E3701" t="s">
        <v>390</v>
      </c>
      <c r="G3701" t="s">
        <v>19</v>
      </c>
      <c r="H3701" t="s">
        <v>64</v>
      </c>
      <c r="I3701" t="s">
        <v>26</v>
      </c>
      <c r="J3701" t="s">
        <v>27</v>
      </c>
      <c r="K3701">
        <v>686</v>
      </c>
      <c r="L3701">
        <v>17.399999999999999</v>
      </c>
      <c r="M3701" t="s">
        <v>391</v>
      </c>
      <c r="N3701">
        <v>35</v>
      </c>
      <c r="P3701" cm="1">
        <f t="array" ref="P3701">IF(Q3701&gt;0,INDEX(Q3701:Q25425,MATCH(TRUE,INDEX(Q3701:Q25425="",,),0)-1),"")</f>
        <v>9</v>
      </c>
      <c r="Q3701">
        <v>4</v>
      </c>
      <c r="R3701">
        <f t="shared" si="60"/>
        <v>0</v>
      </c>
    </row>
    <row r="3702" spans="1:18" x14ac:dyDescent="0.3">
      <c r="A3702" t="s">
        <v>266</v>
      </c>
      <c r="B3702" s="1">
        <v>38329</v>
      </c>
      <c r="C3702" t="s">
        <v>16</v>
      </c>
      <c r="D3702" t="s">
        <v>389</v>
      </c>
      <c r="E3702" t="s">
        <v>390</v>
      </c>
      <c r="G3702" s="6" t="s">
        <v>29</v>
      </c>
      <c r="H3702" t="s">
        <v>64</v>
      </c>
      <c r="I3702" t="s">
        <v>21</v>
      </c>
      <c r="J3702" t="s">
        <v>22</v>
      </c>
      <c r="K3702">
        <v>18.600000000000001</v>
      </c>
      <c r="L3702">
        <v>142</v>
      </c>
      <c r="M3702" t="s">
        <v>391</v>
      </c>
      <c r="N3702">
        <v>142</v>
      </c>
      <c r="P3702" cm="1">
        <f t="array" ref="P3702">IF(Q3702&gt;0,INDEX(Q3702:Q25426,MATCH(TRUE,INDEX(Q3702:Q25426="",,),0)-1),"")</f>
        <v>9</v>
      </c>
      <c r="Q3702">
        <v>4</v>
      </c>
      <c r="R3702">
        <f t="shared" si="60"/>
        <v>0</v>
      </c>
    </row>
    <row r="3703" spans="1:18" x14ac:dyDescent="0.3">
      <c r="A3703" t="s">
        <v>266</v>
      </c>
      <c r="B3703" s="1">
        <v>38329</v>
      </c>
      <c r="C3703" t="s">
        <v>16</v>
      </c>
      <c r="D3703" t="s">
        <v>389</v>
      </c>
      <c r="E3703" t="s">
        <v>390</v>
      </c>
      <c r="G3703" t="s">
        <v>19</v>
      </c>
      <c r="H3703" t="s">
        <v>53</v>
      </c>
      <c r="I3703" t="s">
        <v>26</v>
      </c>
      <c r="J3703" t="s">
        <v>27</v>
      </c>
      <c r="K3703">
        <v>1030</v>
      </c>
      <c r="L3703">
        <v>26.1</v>
      </c>
      <c r="M3703" t="s">
        <v>319</v>
      </c>
      <c r="N3703">
        <v>50</v>
      </c>
      <c r="P3703" cm="1">
        <f t="array" ref="P3703">IF(Q3703&gt;0,INDEX(Q3703:Q25427,MATCH(TRUE,INDEX(Q3703:Q25427="",,),0)-1),"")</f>
        <v>9</v>
      </c>
      <c r="Q3703">
        <v>5</v>
      </c>
      <c r="R3703">
        <f t="shared" si="60"/>
        <v>0</v>
      </c>
    </row>
    <row r="3704" spans="1:18" x14ac:dyDescent="0.3">
      <c r="A3704" t="s">
        <v>266</v>
      </c>
      <c r="B3704" s="1">
        <v>38329</v>
      </c>
      <c r="C3704" t="s">
        <v>16</v>
      </c>
      <c r="D3704" t="s">
        <v>389</v>
      </c>
      <c r="E3704" t="s">
        <v>390</v>
      </c>
      <c r="G3704" t="s">
        <v>19</v>
      </c>
      <c r="H3704" t="s">
        <v>70</v>
      </c>
      <c r="I3704" t="s">
        <v>26</v>
      </c>
      <c r="J3704" t="s">
        <v>27</v>
      </c>
      <c r="K3704">
        <v>285</v>
      </c>
      <c r="L3704">
        <v>23</v>
      </c>
      <c r="M3704" t="s">
        <v>319</v>
      </c>
      <c r="N3704">
        <v>40</v>
      </c>
      <c r="P3704" cm="1">
        <f t="array" ref="P3704">IF(Q3704&gt;0,INDEX(Q3704:Q25428,MATCH(TRUE,INDEX(Q3704:Q25428="",,),0)-1),"")</f>
        <v>9</v>
      </c>
      <c r="Q3704">
        <v>5</v>
      </c>
      <c r="R3704">
        <f t="shared" si="60"/>
        <v>0</v>
      </c>
    </row>
    <row r="3705" spans="1:18" x14ac:dyDescent="0.3">
      <c r="A3705" t="s">
        <v>266</v>
      </c>
      <c r="B3705" s="1">
        <v>38329</v>
      </c>
      <c r="C3705" t="s">
        <v>16</v>
      </c>
      <c r="D3705" t="s">
        <v>389</v>
      </c>
      <c r="E3705" t="s">
        <v>390</v>
      </c>
      <c r="G3705" t="s">
        <v>19</v>
      </c>
      <c r="H3705" t="s">
        <v>64</v>
      </c>
      <c r="I3705" t="s">
        <v>26</v>
      </c>
      <c r="J3705" t="s">
        <v>27</v>
      </c>
      <c r="K3705">
        <v>686</v>
      </c>
      <c r="L3705">
        <v>17.399999999999999</v>
      </c>
      <c r="M3705" t="s">
        <v>319</v>
      </c>
      <c r="N3705">
        <v>50</v>
      </c>
      <c r="P3705" cm="1">
        <f t="array" ref="P3705">IF(Q3705&gt;0,INDEX(Q3705:Q25429,MATCH(TRUE,INDEX(Q3705:Q25429="",,),0)-1),"")</f>
        <v>9</v>
      </c>
      <c r="Q3705">
        <v>5</v>
      </c>
      <c r="R3705">
        <f t="shared" si="60"/>
        <v>0</v>
      </c>
    </row>
    <row r="3706" spans="1:18" x14ac:dyDescent="0.3">
      <c r="A3706" t="s">
        <v>266</v>
      </c>
      <c r="B3706" s="1">
        <v>38329</v>
      </c>
      <c r="C3706" t="s">
        <v>16</v>
      </c>
      <c r="D3706" t="s">
        <v>389</v>
      </c>
      <c r="E3706" t="s">
        <v>390</v>
      </c>
      <c r="G3706" s="6" t="s">
        <v>29</v>
      </c>
      <c r="H3706" t="s">
        <v>64</v>
      </c>
      <c r="I3706" t="s">
        <v>21</v>
      </c>
      <c r="J3706" t="s">
        <v>22</v>
      </c>
      <c r="K3706">
        <v>18.600000000000001</v>
      </c>
      <c r="L3706">
        <v>142</v>
      </c>
      <c r="M3706" t="s">
        <v>319</v>
      </c>
      <c r="N3706">
        <v>142</v>
      </c>
      <c r="P3706" cm="1">
        <f t="array" ref="P3706">IF(Q3706&gt;0,INDEX(Q3706:Q25430,MATCH(TRUE,INDEX(Q3706:Q25430="",,),0)-1),"")</f>
        <v>9</v>
      </c>
      <c r="Q3706">
        <v>5</v>
      </c>
      <c r="R3706">
        <f t="shared" si="60"/>
        <v>0</v>
      </c>
    </row>
    <row r="3707" spans="1:18" x14ac:dyDescent="0.3">
      <c r="A3707" t="s">
        <v>266</v>
      </c>
      <c r="B3707" s="1">
        <v>38329</v>
      </c>
      <c r="C3707" t="s">
        <v>16</v>
      </c>
      <c r="D3707" t="s">
        <v>389</v>
      </c>
      <c r="E3707" t="s">
        <v>390</v>
      </c>
      <c r="G3707" t="s">
        <v>19</v>
      </c>
      <c r="H3707" t="s">
        <v>53</v>
      </c>
      <c r="I3707" t="s">
        <v>26</v>
      </c>
      <c r="J3707" t="s">
        <v>27</v>
      </c>
      <c r="K3707">
        <v>1030</v>
      </c>
      <c r="L3707">
        <v>26.1</v>
      </c>
      <c r="M3707" t="s">
        <v>270</v>
      </c>
      <c r="N3707">
        <v>26.1</v>
      </c>
      <c r="P3707" cm="1">
        <f t="array" ref="P3707">IF(Q3707&gt;0,INDEX(Q3707:Q25431,MATCH(TRUE,INDEX(Q3707:Q25431="",,),0)-1),"")</f>
        <v>9</v>
      </c>
      <c r="Q3707">
        <v>6</v>
      </c>
      <c r="R3707">
        <f t="shared" si="60"/>
        <v>0</v>
      </c>
    </row>
    <row r="3708" spans="1:18" x14ac:dyDescent="0.3">
      <c r="A3708" t="s">
        <v>266</v>
      </c>
      <c r="B3708" s="1">
        <v>38329</v>
      </c>
      <c r="C3708" t="s">
        <v>16</v>
      </c>
      <c r="D3708" t="s">
        <v>389</v>
      </c>
      <c r="E3708" t="s">
        <v>390</v>
      </c>
      <c r="G3708" t="s">
        <v>19</v>
      </c>
      <c r="H3708" t="s">
        <v>70</v>
      </c>
      <c r="I3708" t="s">
        <v>26</v>
      </c>
      <c r="J3708" t="s">
        <v>27</v>
      </c>
      <c r="K3708">
        <v>285</v>
      </c>
      <c r="L3708">
        <v>23</v>
      </c>
      <c r="M3708" t="s">
        <v>270</v>
      </c>
      <c r="N3708">
        <v>187.39</v>
      </c>
      <c r="P3708" cm="1">
        <f t="array" ref="P3708">IF(Q3708&gt;0,INDEX(Q3708:Q25432,MATCH(TRUE,INDEX(Q3708:Q25432="",,),0)-1),"")</f>
        <v>9</v>
      </c>
      <c r="Q3708">
        <v>6</v>
      </c>
      <c r="R3708">
        <f t="shared" si="60"/>
        <v>0</v>
      </c>
    </row>
    <row r="3709" spans="1:18" x14ac:dyDescent="0.3">
      <c r="A3709" t="s">
        <v>266</v>
      </c>
      <c r="B3709" s="1">
        <v>38329</v>
      </c>
      <c r="C3709" t="s">
        <v>16</v>
      </c>
      <c r="D3709" t="s">
        <v>389</v>
      </c>
      <c r="E3709" t="s">
        <v>390</v>
      </c>
      <c r="G3709" t="s">
        <v>19</v>
      </c>
      <c r="H3709" t="s">
        <v>64</v>
      </c>
      <c r="I3709" t="s">
        <v>26</v>
      </c>
      <c r="J3709" t="s">
        <v>27</v>
      </c>
      <c r="K3709">
        <v>686</v>
      </c>
      <c r="L3709">
        <v>17.399999999999999</v>
      </c>
      <c r="M3709" t="s">
        <v>270</v>
      </c>
      <c r="N3709">
        <v>17.399999999999999</v>
      </c>
      <c r="P3709" cm="1">
        <f t="array" ref="P3709">IF(Q3709&gt;0,INDEX(Q3709:Q25433,MATCH(TRUE,INDEX(Q3709:Q25433="",,),0)-1),"")</f>
        <v>9</v>
      </c>
      <c r="Q3709">
        <v>6</v>
      </c>
      <c r="R3709">
        <f t="shared" si="60"/>
        <v>0</v>
      </c>
    </row>
    <row r="3710" spans="1:18" x14ac:dyDescent="0.3">
      <c r="A3710" t="s">
        <v>266</v>
      </c>
      <c r="B3710" s="1">
        <v>38329</v>
      </c>
      <c r="C3710" t="s">
        <v>16</v>
      </c>
      <c r="D3710" t="s">
        <v>389</v>
      </c>
      <c r="E3710" t="s">
        <v>390</v>
      </c>
      <c r="G3710" s="6" t="s">
        <v>29</v>
      </c>
      <c r="H3710" t="s">
        <v>64</v>
      </c>
      <c r="I3710" t="s">
        <v>21</v>
      </c>
      <c r="J3710" t="s">
        <v>22</v>
      </c>
      <c r="K3710">
        <v>18.600000000000001</v>
      </c>
      <c r="L3710">
        <v>142</v>
      </c>
      <c r="M3710" t="s">
        <v>270</v>
      </c>
      <c r="N3710">
        <v>142</v>
      </c>
      <c r="P3710" cm="1">
        <f t="array" ref="P3710">IF(Q3710&gt;0,INDEX(Q3710:Q25434,MATCH(TRUE,INDEX(Q3710:Q25434="",,),0)-1),"")</f>
        <v>9</v>
      </c>
      <c r="Q3710">
        <v>6</v>
      </c>
      <c r="R3710">
        <f t="shared" si="60"/>
        <v>0</v>
      </c>
    </row>
    <row r="3711" spans="1:18" x14ac:dyDescent="0.3">
      <c r="A3711" t="s">
        <v>266</v>
      </c>
      <c r="B3711" s="1">
        <v>38329</v>
      </c>
      <c r="C3711" t="s">
        <v>16</v>
      </c>
      <c r="D3711" t="s">
        <v>389</v>
      </c>
      <c r="E3711" t="s">
        <v>390</v>
      </c>
      <c r="G3711" t="s">
        <v>19</v>
      </c>
      <c r="H3711" t="s">
        <v>53</v>
      </c>
      <c r="I3711" t="s">
        <v>26</v>
      </c>
      <c r="J3711" t="s">
        <v>27</v>
      </c>
      <c r="K3711">
        <v>1030</v>
      </c>
      <c r="L3711">
        <v>26.1</v>
      </c>
      <c r="M3711" t="s">
        <v>232</v>
      </c>
      <c r="N3711">
        <v>56.07</v>
      </c>
      <c r="P3711" cm="1">
        <f t="array" ref="P3711">IF(Q3711&gt;0,INDEX(Q3711:Q25435,MATCH(TRUE,INDEX(Q3711:Q25435="",,),0)-1),"")</f>
        <v>9</v>
      </c>
      <c r="Q3711">
        <v>7</v>
      </c>
      <c r="R3711">
        <f t="shared" si="60"/>
        <v>0</v>
      </c>
    </row>
    <row r="3712" spans="1:18" x14ac:dyDescent="0.3">
      <c r="A3712" t="s">
        <v>266</v>
      </c>
      <c r="B3712" s="1">
        <v>38329</v>
      </c>
      <c r="C3712" t="s">
        <v>16</v>
      </c>
      <c r="D3712" t="s">
        <v>389</v>
      </c>
      <c r="E3712" t="s">
        <v>390</v>
      </c>
      <c r="G3712" t="s">
        <v>19</v>
      </c>
      <c r="H3712" t="s">
        <v>70</v>
      </c>
      <c r="I3712" t="s">
        <v>26</v>
      </c>
      <c r="J3712" t="s">
        <v>27</v>
      </c>
      <c r="K3712">
        <v>285</v>
      </c>
      <c r="L3712">
        <v>23</v>
      </c>
      <c r="M3712" t="s">
        <v>232</v>
      </c>
      <c r="N3712">
        <v>31.11</v>
      </c>
      <c r="P3712" cm="1">
        <f t="array" ref="P3712">IF(Q3712&gt;0,INDEX(Q3712:Q25436,MATCH(TRUE,INDEX(Q3712:Q25436="",,),0)-1),"")</f>
        <v>9</v>
      </c>
      <c r="Q3712">
        <v>7</v>
      </c>
      <c r="R3712">
        <f t="shared" si="60"/>
        <v>0</v>
      </c>
    </row>
    <row r="3713" spans="1:18" x14ac:dyDescent="0.3">
      <c r="A3713" t="s">
        <v>266</v>
      </c>
      <c r="B3713" s="1">
        <v>38329</v>
      </c>
      <c r="C3713" t="s">
        <v>16</v>
      </c>
      <c r="D3713" t="s">
        <v>389</v>
      </c>
      <c r="E3713" t="s">
        <v>390</v>
      </c>
      <c r="G3713" t="s">
        <v>19</v>
      </c>
      <c r="H3713" t="s">
        <v>64</v>
      </c>
      <c r="I3713" t="s">
        <v>26</v>
      </c>
      <c r="J3713" t="s">
        <v>27</v>
      </c>
      <c r="K3713">
        <v>686</v>
      </c>
      <c r="L3713">
        <v>17.399999999999999</v>
      </c>
      <c r="M3713" t="s">
        <v>232</v>
      </c>
      <c r="N3713">
        <v>34.21</v>
      </c>
      <c r="P3713" cm="1">
        <f t="array" ref="P3713">IF(Q3713&gt;0,INDEX(Q3713:Q25437,MATCH(TRUE,INDEX(Q3713:Q25437="",,),0)-1),"")</f>
        <v>9</v>
      </c>
      <c r="Q3713">
        <v>7</v>
      </c>
      <c r="R3713">
        <f t="shared" si="60"/>
        <v>0</v>
      </c>
    </row>
    <row r="3714" spans="1:18" x14ac:dyDescent="0.3">
      <c r="A3714" t="s">
        <v>266</v>
      </c>
      <c r="B3714" s="1">
        <v>38329</v>
      </c>
      <c r="C3714" t="s">
        <v>16</v>
      </c>
      <c r="D3714" t="s">
        <v>389</v>
      </c>
      <c r="E3714" t="s">
        <v>390</v>
      </c>
      <c r="G3714" s="6" t="s">
        <v>29</v>
      </c>
      <c r="H3714" t="s">
        <v>64</v>
      </c>
      <c r="I3714" t="s">
        <v>21</v>
      </c>
      <c r="J3714" t="s">
        <v>22</v>
      </c>
      <c r="K3714">
        <v>18.600000000000001</v>
      </c>
      <c r="L3714">
        <v>142</v>
      </c>
      <c r="M3714" t="s">
        <v>232</v>
      </c>
      <c r="N3714">
        <v>142</v>
      </c>
      <c r="P3714" cm="1">
        <f t="array" ref="P3714">IF(Q3714&gt;0,INDEX(Q3714:Q25438,MATCH(TRUE,INDEX(Q3714:Q25438="",,),0)-1),"")</f>
        <v>9</v>
      </c>
      <c r="Q3714">
        <v>7</v>
      </c>
      <c r="R3714">
        <f t="shared" si="60"/>
        <v>0</v>
      </c>
    </row>
    <row r="3715" spans="1:18" x14ac:dyDescent="0.3">
      <c r="A3715" t="s">
        <v>266</v>
      </c>
      <c r="B3715" s="1">
        <v>38329</v>
      </c>
      <c r="C3715" t="s">
        <v>16</v>
      </c>
      <c r="D3715" t="s">
        <v>389</v>
      </c>
      <c r="E3715" t="s">
        <v>390</v>
      </c>
      <c r="G3715" t="s">
        <v>19</v>
      </c>
      <c r="H3715" t="s">
        <v>53</v>
      </c>
      <c r="I3715" t="s">
        <v>26</v>
      </c>
      <c r="J3715" t="s">
        <v>27</v>
      </c>
      <c r="K3715">
        <v>1030</v>
      </c>
      <c r="L3715">
        <v>26.1</v>
      </c>
      <c r="M3715" t="s">
        <v>385</v>
      </c>
      <c r="N3715">
        <v>41.5</v>
      </c>
      <c r="P3715" cm="1">
        <f t="array" ref="P3715">IF(Q3715&gt;0,INDEX(Q3715:Q25439,MATCH(TRUE,INDEX(Q3715:Q25439="",,),0)-1),"")</f>
        <v>9</v>
      </c>
      <c r="Q3715">
        <v>8</v>
      </c>
      <c r="R3715">
        <f t="shared" si="60"/>
        <v>0</v>
      </c>
    </row>
    <row r="3716" spans="1:18" x14ac:dyDescent="0.3">
      <c r="A3716" t="s">
        <v>266</v>
      </c>
      <c r="B3716" s="1">
        <v>38329</v>
      </c>
      <c r="C3716" t="s">
        <v>16</v>
      </c>
      <c r="D3716" t="s">
        <v>389</v>
      </c>
      <c r="E3716" t="s">
        <v>390</v>
      </c>
      <c r="G3716" t="s">
        <v>19</v>
      </c>
      <c r="H3716" t="s">
        <v>70</v>
      </c>
      <c r="I3716" t="s">
        <v>26</v>
      </c>
      <c r="J3716" t="s">
        <v>27</v>
      </c>
      <c r="K3716">
        <v>285</v>
      </c>
      <c r="L3716">
        <v>23</v>
      </c>
      <c r="M3716" t="s">
        <v>385</v>
      </c>
      <c r="N3716">
        <v>33.5</v>
      </c>
      <c r="P3716" cm="1">
        <f t="array" ref="P3716">IF(Q3716&gt;0,INDEX(Q3716:Q25440,MATCH(TRUE,INDEX(Q3716:Q25440="",,),0)-1),"")</f>
        <v>9</v>
      </c>
      <c r="Q3716">
        <v>8</v>
      </c>
      <c r="R3716">
        <f t="shared" si="60"/>
        <v>0</v>
      </c>
    </row>
    <row r="3717" spans="1:18" x14ac:dyDescent="0.3">
      <c r="A3717" t="s">
        <v>266</v>
      </c>
      <c r="B3717" s="1">
        <v>38329</v>
      </c>
      <c r="C3717" t="s">
        <v>16</v>
      </c>
      <c r="D3717" t="s">
        <v>389</v>
      </c>
      <c r="E3717" t="s">
        <v>390</v>
      </c>
      <c r="G3717" t="s">
        <v>19</v>
      </c>
      <c r="H3717" t="s">
        <v>64</v>
      </c>
      <c r="I3717" t="s">
        <v>26</v>
      </c>
      <c r="J3717" t="s">
        <v>27</v>
      </c>
      <c r="K3717">
        <v>686</v>
      </c>
      <c r="L3717">
        <v>17.399999999999999</v>
      </c>
      <c r="M3717" t="s">
        <v>385</v>
      </c>
      <c r="N3717">
        <v>35.35</v>
      </c>
      <c r="P3717" cm="1">
        <f t="array" ref="P3717">IF(Q3717&gt;0,INDEX(Q3717:Q25441,MATCH(TRUE,INDEX(Q3717:Q25441="",,),0)-1),"")</f>
        <v>9</v>
      </c>
      <c r="Q3717">
        <v>8</v>
      </c>
      <c r="R3717">
        <f t="shared" si="60"/>
        <v>0</v>
      </c>
    </row>
    <row r="3718" spans="1:18" x14ac:dyDescent="0.3">
      <c r="A3718" t="s">
        <v>266</v>
      </c>
      <c r="B3718" s="1">
        <v>38329</v>
      </c>
      <c r="C3718" t="s">
        <v>16</v>
      </c>
      <c r="D3718" t="s">
        <v>389</v>
      </c>
      <c r="E3718" t="s">
        <v>390</v>
      </c>
      <c r="G3718" s="6" t="s">
        <v>29</v>
      </c>
      <c r="H3718" t="s">
        <v>64</v>
      </c>
      <c r="I3718" t="s">
        <v>21</v>
      </c>
      <c r="J3718" t="s">
        <v>22</v>
      </c>
      <c r="K3718">
        <v>18.600000000000001</v>
      </c>
      <c r="L3718">
        <v>142</v>
      </c>
      <c r="M3718" t="s">
        <v>385</v>
      </c>
      <c r="N3718">
        <v>142</v>
      </c>
      <c r="P3718" cm="1">
        <f t="array" ref="P3718">IF(Q3718&gt;0,INDEX(Q3718:Q25442,MATCH(TRUE,INDEX(Q3718:Q25442="",,),0)-1),"")</f>
        <v>9</v>
      </c>
      <c r="Q3718">
        <v>8</v>
      </c>
      <c r="R3718">
        <f t="shared" si="60"/>
        <v>0</v>
      </c>
    </row>
    <row r="3719" spans="1:18" x14ac:dyDescent="0.3">
      <c r="A3719" t="s">
        <v>266</v>
      </c>
      <c r="B3719" s="1">
        <v>38329</v>
      </c>
      <c r="C3719" t="s">
        <v>16</v>
      </c>
      <c r="D3719" t="s">
        <v>389</v>
      </c>
      <c r="E3719" t="s">
        <v>390</v>
      </c>
      <c r="G3719" t="s">
        <v>19</v>
      </c>
      <c r="H3719" t="s">
        <v>53</v>
      </c>
      <c r="I3719" t="s">
        <v>26</v>
      </c>
      <c r="J3719" t="s">
        <v>27</v>
      </c>
      <c r="K3719">
        <v>1030</v>
      </c>
      <c r="L3719">
        <v>26.1</v>
      </c>
      <c r="M3719" t="s">
        <v>307</v>
      </c>
      <c r="N3719">
        <v>34</v>
      </c>
      <c r="P3719" cm="1">
        <f t="array" ref="P3719">IF(Q3719&gt;0,INDEX(Q3719:Q25443,MATCH(TRUE,INDEX(Q3719:Q25443="",,),0)-1),"")</f>
        <v>9</v>
      </c>
      <c r="Q3719">
        <v>9</v>
      </c>
      <c r="R3719">
        <f t="shared" si="60"/>
        <v>0</v>
      </c>
    </row>
    <row r="3720" spans="1:18" x14ac:dyDescent="0.3">
      <c r="A3720" t="s">
        <v>266</v>
      </c>
      <c r="B3720" s="1">
        <v>38329</v>
      </c>
      <c r="C3720" t="s">
        <v>16</v>
      </c>
      <c r="D3720" t="s">
        <v>389</v>
      </c>
      <c r="E3720" t="s">
        <v>390</v>
      </c>
      <c r="G3720" t="s">
        <v>19</v>
      </c>
      <c r="H3720" t="s">
        <v>70</v>
      </c>
      <c r="I3720" t="s">
        <v>26</v>
      </c>
      <c r="J3720" t="s">
        <v>27</v>
      </c>
      <c r="K3720">
        <v>285</v>
      </c>
      <c r="L3720">
        <v>23</v>
      </c>
      <c r="M3720" t="s">
        <v>307</v>
      </c>
      <c r="N3720">
        <v>57.73</v>
      </c>
      <c r="P3720" cm="1">
        <f t="array" ref="P3720">IF(Q3720&gt;0,INDEX(Q3720:Q25444,MATCH(TRUE,INDEX(Q3720:Q25444="",,),0)-1),"")</f>
        <v>9</v>
      </c>
      <c r="Q3720">
        <v>9</v>
      </c>
      <c r="R3720">
        <f t="shared" si="60"/>
        <v>0</v>
      </c>
    </row>
    <row r="3721" spans="1:18" x14ac:dyDescent="0.3">
      <c r="A3721" t="s">
        <v>266</v>
      </c>
      <c r="B3721" s="1">
        <v>38329</v>
      </c>
      <c r="C3721" t="s">
        <v>16</v>
      </c>
      <c r="D3721" t="s">
        <v>389</v>
      </c>
      <c r="E3721" t="s">
        <v>390</v>
      </c>
      <c r="G3721" t="s">
        <v>19</v>
      </c>
      <c r="H3721" t="s">
        <v>64</v>
      </c>
      <c r="I3721" t="s">
        <v>26</v>
      </c>
      <c r="J3721" t="s">
        <v>27</v>
      </c>
      <c r="K3721">
        <v>686</v>
      </c>
      <c r="L3721">
        <v>17.399999999999999</v>
      </c>
      <c r="M3721" t="s">
        <v>307</v>
      </c>
      <c r="N3721">
        <v>17.399999999999999</v>
      </c>
      <c r="P3721" cm="1">
        <f t="array" ref="P3721">IF(Q3721&gt;0,INDEX(Q3721:Q25445,MATCH(TRUE,INDEX(Q3721:Q25445="",,),0)-1),"")</f>
        <v>9</v>
      </c>
      <c r="Q3721">
        <v>9</v>
      </c>
      <c r="R3721">
        <f t="shared" si="60"/>
        <v>0</v>
      </c>
    </row>
    <row r="3722" spans="1:18" x14ac:dyDescent="0.3">
      <c r="A3722" t="s">
        <v>266</v>
      </c>
      <c r="B3722" s="1">
        <v>38329</v>
      </c>
      <c r="C3722" t="s">
        <v>16</v>
      </c>
      <c r="D3722" t="s">
        <v>389</v>
      </c>
      <c r="E3722" t="s">
        <v>390</v>
      </c>
      <c r="G3722" s="6" t="s">
        <v>29</v>
      </c>
      <c r="H3722" t="s">
        <v>64</v>
      </c>
      <c r="I3722" t="s">
        <v>21</v>
      </c>
      <c r="J3722" t="s">
        <v>22</v>
      </c>
      <c r="K3722">
        <v>18.600000000000001</v>
      </c>
      <c r="L3722">
        <v>142</v>
      </c>
      <c r="M3722" t="s">
        <v>307</v>
      </c>
      <c r="N3722">
        <v>142</v>
      </c>
      <c r="P3722" cm="1">
        <f t="array" ref="P3722">IF(Q3722&gt;0,INDEX(Q3722:Q25446,MATCH(TRUE,INDEX(Q3722:Q25446="",,),0)-1),"")</f>
        <v>9</v>
      </c>
      <c r="Q3722">
        <v>9</v>
      </c>
      <c r="R3722">
        <f t="shared" si="60"/>
        <v>0</v>
      </c>
    </row>
    <row r="3723" spans="1:18" x14ac:dyDescent="0.3">
      <c r="P3723" t="str" cm="1">
        <f t="array" ref="P3723">IF(Q3723&gt;0,INDEX(Q3723:Q25447,MATCH(TRUE,INDEX(Q3723:Q25447="",,),0)-1),"")</f>
        <v/>
      </c>
      <c r="R3723" t="str">
        <f t="shared" si="60"/>
        <v/>
      </c>
    </row>
    <row r="3724" spans="1:18" x14ac:dyDescent="0.3">
      <c r="A3724" t="s">
        <v>266</v>
      </c>
      <c r="B3724" s="1">
        <v>38273</v>
      </c>
      <c r="C3724" t="s">
        <v>16</v>
      </c>
      <c r="D3724" t="s">
        <v>392</v>
      </c>
      <c r="E3724" t="s">
        <v>393</v>
      </c>
      <c r="G3724" t="s">
        <v>19</v>
      </c>
      <c r="H3724" t="s">
        <v>99</v>
      </c>
      <c r="I3724" t="s">
        <v>26</v>
      </c>
      <c r="J3724" t="s">
        <v>27</v>
      </c>
      <c r="K3724">
        <v>411</v>
      </c>
      <c r="L3724">
        <v>21.2</v>
      </c>
      <c r="M3724" t="s">
        <v>270</v>
      </c>
      <c r="N3724">
        <v>155.37</v>
      </c>
      <c r="O3724" t="s">
        <v>24</v>
      </c>
      <c r="P3724" cm="1">
        <f t="array" ref="P3724">IF(Q3724&gt;0,INDEX(Q3724:Q25448,MATCH(TRUE,INDEX(Q3724:Q25448="",,),0)-1),"")</f>
        <v>5</v>
      </c>
      <c r="Q3724">
        <v>1</v>
      </c>
      <c r="R3724">
        <f t="shared" si="60"/>
        <v>0</v>
      </c>
    </row>
    <row r="3725" spans="1:18" x14ac:dyDescent="0.3">
      <c r="A3725" t="s">
        <v>266</v>
      </c>
      <c r="B3725" s="1">
        <v>38273</v>
      </c>
      <c r="C3725" t="s">
        <v>16</v>
      </c>
      <c r="D3725" t="s">
        <v>392</v>
      </c>
      <c r="E3725" t="s">
        <v>393</v>
      </c>
      <c r="G3725" t="s">
        <v>19</v>
      </c>
      <c r="H3725" t="s">
        <v>53</v>
      </c>
      <c r="I3725" t="s">
        <v>26</v>
      </c>
      <c r="J3725" t="s">
        <v>27</v>
      </c>
      <c r="K3725">
        <v>1293</v>
      </c>
      <c r="L3725">
        <v>34</v>
      </c>
      <c r="M3725" t="s">
        <v>270</v>
      </c>
      <c r="N3725">
        <v>34</v>
      </c>
      <c r="O3725" t="s">
        <v>24</v>
      </c>
      <c r="P3725" cm="1">
        <f t="array" ref="P3725">IF(Q3725&gt;0,INDEX(Q3725:Q25449,MATCH(TRUE,INDEX(Q3725:Q25449="",,),0)-1),"")</f>
        <v>5</v>
      </c>
      <c r="Q3725">
        <v>1</v>
      </c>
      <c r="R3725">
        <f t="shared" si="60"/>
        <v>0</v>
      </c>
    </row>
    <row r="3726" spans="1:18" x14ac:dyDescent="0.3">
      <c r="A3726" t="s">
        <v>266</v>
      </c>
      <c r="B3726" s="1">
        <v>38273</v>
      </c>
      <c r="C3726" t="s">
        <v>16</v>
      </c>
      <c r="D3726" t="s">
        <v>392</v>
      </c>
      <c r="E3726" t="s">
        <v>393</v>
      </c>
      <c r="G3726" s="6" t="s">
        <v>29</v>
      </c>
      <c r="H3726" t="s">
        <v>99</v>
      </c>
      <c r="I3726" t="s">
        <v>21</v>
      </c>
      <c r="J3726" t="s">
        <v>22</v>
      </c>
      <c r="K3726">
        <v>6</v>
      </c>
      <c r="L3726">
        <v>88</v>
      </c>
      <c r="M3726" t="s">
        <v>270</v>
      </c>
      <c r="N3726">
        <v>88</v>
      </c>
      <c r="O3726" t="s">
        <v>24</v>
      </c>
      <c r="P3726" cm="1">
        <f t="array" ref="P3726">IF(Q3726&gt;0,INDEX(Q3726:Q25450,MATCH(TRUE,INDEX(Q3726:Q25450="",,),0)-1),"")</f>
        <v>5</v>
      </c>
      <c r="Q3726">
        <v>1</v>
      </c>
      <c r="R3726">
        <f t="shared" si="60"/>
        <v>0</v>
      </c>
    </row>
    <row r="3727" spans="1:18" x14ac:dyDescent="0.3">
      <c r="A3727" t="s">
        <v>266</v>
      </c>
      <c r="B3727" s="1">
        <v>38273</v>
      </c>
      <c r="C3727" t="s">
        <v>16</v>
      </c>
      <c r="D3727" t="s">
        <v>392</v>
      </c>
      <c r="E3727" t="s">
        <v>393</v>
      </c>
      <c r="G3727" s="6" t="s">
        <v>29</v>
      </c>
      <c r="H3727" t="s">
        <v>64</v>
      </c>
      <c r="I3727" t="s">
        <v>21</v>
      </c>
      <c r="J3727" t="s">
        <v>22</v>
      </c>
      <c r="K3727">
        <v>10</v>
      </c>
      <c r="L3727">
        <v>114</v>
      </c>
      <c r="M3727" t="s">
        <v>270</v>
      </c>
      <c r="N3727">
        <v>114</v>
      </c>
      <c r="O3727" t="s">
        <v>24</v>
      </c>
      <c r="P3727" cm="1">
        <f t="array" ref="P3727">IF(Q3727&gt;0,INDEX(Q3727:Q25451,MATCH(TRUE,INDEX(Q3727:Q25451="",,),0)-1),"")</f>
        <v>5</v>
      </c>
      <c r="Q3727">
        <v>1</v>
      </c>
      <c r="R3727">
        <f t="shared" si="60"/>
        <v>0</v>
      </c>
    </row>
    <row r="3728" spans="1:18" x14ac:dyDescent="0.3">
      <c r="A3728" t="s">
        <v>266</v>
      </c>
      <c r="B3728" s="1">
        <v>38273</v>
      </c>
      <c r="C3728" t="s">
        <v>16</v>
      </c>
      <c r="D3728" t="s">
        <v>392</v>
      </c>
      <c r="E3728" t="s">
        <v>393</v>
      </c>
      <c r="G3728" s="6" t="s">
        <v>29</v>
      </c>
      <c r="H3728" t="s">
        <v>394</v>
      </c>
      <c r="I3728" t="s">
        <v>26</v>
      </c>
      <c r="J3728" t="s">
        <v>27</v>
      </c>
      <c r="K3728">
        <v>209</v>
      </c>
      <c r="L3728">
        <v>14.2</v>
      </c>
      <c r="M3728" t="s">
        <v>270</v>
      </c>
      <c r="N3728">
        <v>14.2</v>
      </c>
      <c r="O3728" t="s">
        <v>24</v>
      </c>
      <c r="P3728" cm="1">
        <f t="array" ref="P3728">IF(Q3728&gt;0,INDEX(Q3728:Q25452,MATCH(TRUE,INDEX(Q3728:Q25452="",,),0)-1),"")</f>
        <v>5</v>
      </c>
      <c r="Q3728">
        <v>1</v>
      </c>
      <c r="R3728">
        <f t="shared" si="60"/>
        <v>0</v>
      </c>
    </row>
    <row r="3729" spans="1:18" x14ac:dyDescent="0.3">
      <c r="A3729" t="s">
        <v>266</v>
      </c>
      <c r="B3729" s="1">
        <v>38273</v>
      </c>
      <c r="C3729" t="s">
        <v>16</v>
      </c>
      <c r="D3729" t="s">
        <v>392</v>
      </c>
      <c r="E3729" t="s">
        <v>393</v>
      </c>
      <c r="G3729" s="6" t="s">
        <v>29</v>
      </c>
      <c r="H3729" t="s">
        <v>70</v>
      </c>
      <c r="I3729" t="s">
        <v>26</v>
      </c>
      <c r="J3729" t="s">
        <v>27</v>
      </c>
      <c r="K3729">
        <v>239</v>
      </c>
      <c r="L3729">
        <v>18.399999999999999</v>
      </c>
      <c r="M3729" t="s">
        <v>270</v>
      </c>
      <c r="N3729">
        <v>18.399999999999999</v>
      </c>
      <c r="O3729" t="s">
        <v>24</v>
      </c>
      <c r="P3729" cm="1">
        <f t="array" ref="P3729">IF(Q3729&gt;0,INDEX(Q3729:Q25453,MATCH(TRUE,INDEX(Q3729:Q25453="",,),0)-1),"")</f>
        <v>5</v>
      </c>
      <c r="Q3729">
        <v>1</v>
      </c>
      <c r="R3729">
        <f t="shared" si="60"/>
        <v>0</v>
      </c>
    </row>
    <row r="3730" spans="1:18" x14ac:dyDescent="0.3">
      <c r="A3730" t="s">
        <v>266</v>
      </c>
      <c r="B3730" s="1">
        <v>38273</v>
      </c>
      <c r="C3730" t="s">
        <v>16</v>
      </c>
      <c r="D3730" t="s">
        <v>392</v>
      </c>
      <c r="E3730" t="s">
        <v>393</v>
      </c>
      <c r="G3730" s="6" t="s">
        <v>29</v>
      </c>
      <c r="H3730" t="s">
        <v>64</v>
      </c>
      <c r="I3730" t="s">
        <v>26</v>
      </c>
      <c r="J3730" t="s">
        <v>27</v>
      </c>
      <c r="K3730">
        <v>339</v>
      </c>
      <c r="L3730">
        <v>13.9</v>
      </c>
      <c r="M3730" t="s">
        <v>270</v>
      </c>
      <c r="N3730">
        <v>13.9</v>
      </c>
      <c r="O3730" t="s">
        <v>24</v>
      </c>
      <c r="P3730" cm="1">
        <f t="array" ref="P3730">IF(Q3730&gt;0,INDEX(Q3730:Q25454,MATCH(TRUE,INDEX(Q3730:Q25454="",,),0)-1),"")</f>
        <v>5</v>
      </c>
      <c r="Q3730">
        <v>1</v>
      </c>
      <c r="R3730">
        <f t="shared" si="60"/>
        <v>0</v>
      </c>
    </row>
    <row r="3731" spans="1:18" x14ac:dyDescent="0.3">
      <c r="A3731" t="s">
        <v>266</v>
      </c>
      <c r="B3731" s="1">
        <v>38273</v>
      </c>
      <c r="C3731" t="s">
        <v>16</v>
      </c>
      <c r="D3731" t="s">
        <v>392</v>
      </c>
      <c r="E3731" t="s">
        <v>393</v>
      </c>
      <c r="G3731" t="s">
        <v>19</v>
      </c>
      <c r="H3731" t="s">
        <v>99</v>
      </c>
      <c r="I3731" t="s">
        <v>26</v>
      </c>
      <c r="J3731" t="s">
        <v>27</v>
      </c>
      <c r="K3731">
        <v>411</v>
      </c>
      <c r="L3731">
        <v>21.2</v>
      </c>
      <c r="M3731" t="s">
        <v>220</v>
      </c>
      <c r="N3731">
        <v>147.87</v>
      </c>
      <c r="P3731" cm="1">
        <f t="array" ref="P3731">IF(Q3731&gt;0,INDEX(Q3731:Q25455,MATCH(TRUE,INDEX(Q3731:Q25455="",,),0)-1),"")</f>
        <v>5</v>
      </c>
      <c r="Q3731">
        <v>2</v>
      </c>
      <c r="R3731">
        <f t="shared" si="60"/>
        <v>0</v>
      </c>
    </row>
    <row r="3732" spans="1:18" x14ac:dyDescent="0.3">
      <c r="A3732" t="s">
        <v>266</v>
      </c>
      <c r="B3732" s="1">
        <v>38273</v>
      </c>
      <c r="C3732" t="s">
        <v>16</v>
      </c>
      <c r="D3732" t="s">
        <v>392</v>
      </c>
      <c r="E3732" t="s">
        <v>393</v>
      </c>
      <c r="G3732" t="s">
        <v>19</v>
      </c>
      <c r="H3732" t="s">
        <v>53</v>
      </c>
      <c r="I3732" t="s">
        <v>26</v>
      </c>
      <c r="J3732" t="s">
        <v>27</v>
      </c>
      <c r="K3732">
        <v>1293</v>
      </c>
      <c r="L3732">
        <v>34</v>
      </c>
      <c r="M3732" t="s">
        <v>220</v>
      </c>
      <c r="N3732">
        <v>34</v>
      </c>
      <c r="P3732" cm="1">
        <f t="array" ref="P3732">IF(Q3732&gt;0,INDEX(Q3732:Q25456,MATCH(TRUE,INDEX(Q3732:Q25456="",,),0)-1),"")</f>
        <v>5</v>
      </c>
      <c r="Q3732">
        <v>2</v>
      </c>
      <c r="R3732">
        <f t="shared" si="60"/>
        <v>0</v>
      </c>
    </row>
    <row r="3733" spans="1:18" x14ac:dyDescent="0.3">
      <c r="A3733" t="s">
        <v>266</v>
      </c>
      <c r="B3733" s="1">
        <v>38273</v>
      </c>
      <c r="C3733" t="s">
        <v>16</v>
      </c>
      <c r="D3733" t="s">
        <v>392</v>
      </c>
      <c r="E3733" t="s">
        <v>393</v>
      </c>
      <c r="G3733" s="6" t="s">
        <v>29</v>
      </c>
      <c r="H3733" t="s">
        <v>99</v>
      </c>
      <c r="I3733" t="s">
        <v>21</v>
      </c>
      <c r="J3733" t="s">
        <v>22</v>
      </c>
      <c r="K3733">
        <v>6</v>
      </c>
      <c r="L3733">
        <v>88</v>
      </c>
      <c r="M3733" t="s">
        <v>220</v>
      </c>
      <c r="N3733">
        <v>88</v>
      </c>
      <c r="P3733" cm="1">
        <f t="array" ref="P3733">IF(Q3733&gt;0,INDEX(Q3733:Q25457,MATCH(TRUE,INDEX(Q3733:Q25457="",,),0)-1),"")</f>
        <v>5</v>
      </c>
      <c r="Q3733">
        <v>2</v>
      </c>
      <c r="R3733">
        <f t="shared" si="60"/>
        <v>0</v>
      </c>
    </row>
    <row r="3734" spans="1:18" x14ac:dyDescent="0.3">
      <c r="A3734" t="s">
        <v>266</v>
      </c>
      <c r="B3734" s="1">
        <v>38273</v>
      </c>
      <c r="C3734" t="s">
        <v>16</v>
      </c>
      <c r="D3734" t="s">
        <v>392</v>
      </c>
      <c r="E3734" t="s">
        <v>393</v>
      </c>
      <c r="G3734" s="6" t="s">
        <v>29</v>
      </c>
      <c r="H3734" t="s">
        <v>64</v>
      </c>
      <c r="I3734" t="s">
        <v>21</v>
      </c>
      <c r="J3734" t="s">
        <v>22</v>
      </c>
      <c r="K3734">
        <v>10</v>
      </c>
      <c r="L3734">
        <v>114</v>
      </c>
      <c r="M3734" t="s">
        <v>220</v>
      </c>
      <c r="N3734">
        <v>114</v>
      </c>
      <c r="P3734" cm="1">
        <f t="array" ref="P3734">IF(Q3734&gt;0,INDEX(Q3734:Q25458,MATCH(TRUE,INDEX(Q3734:Q25458="",,),0)-1),"")</f>
        <v>5</v>
      </c>
      <c r="Q3734">
        <v>2</v>
      </c>
      <c r="R3734">
        <f t="shared" si="60"/>
        <v>0</v>
      </c>
    </row>
    <row r="3735" spans="1:18" x14ac:dyDescent="0.3">
      <c r="A3735" t="s">
        <v>266</v>
      </c>
      <c r="B3735" s="1">
        <v>38273</v>
      </c>
      <c r="C3735" t="s">
        <v>16</v>
      </c>
      <c r="D3735" t="s">
        <v>392</v>
      </c>
      <c r="E3735" t="s">
        <v>393</v>
      </c>
      <c r="G3735" s="6" t="s">
        <v>29</v>
      </c>
      <c r="H3735" t="s">
        <v>394</v>
      </c>
      <c r="I3735" t="s">
        <v>26</v>
      </c>
      <c r="J3735" t="s">
        <v>27</v>
      </c>
      <c r="K3735">
        <v>209</v>
      </c>
      <c r="L3735">
        <v>14.2</v>
      </c>
      <c r="M3735" t="s">
        <v>220</v>
      </c>
      <c r="N3735">
        <v>14.2</v>
      </c>
      <c r="P3735" cm="1">
        <f t="array" ref="P3735">IF(Q3735&gt;0,INDEX(Q3735:Q25459,MATCH(TRUE,INDEX(Q3735:Q25459="",,),0)-1),"")</f>
        <v>5</v>
      </c>
      <c r="Q3735">
        <v>2</v>
      </c>
      <c r="R3735">
        <f t="shared" si="60"/>
        <v>0</v>
      </c>
    </row>
    <row r="3736" spans="1:18" x14ac:dyDescent="0.3">
      <c r="A3736" t="s">
        <v>266</v>
      </c>
      <c r="B3736" s="1">
        <v>38273</v>
      </c>
      <c r="C3736" t="s">
        <v>16</v>
      </c>
      <c r="D3736" t="s">
        <v>392</v>
      </c>
      <c r="E3736" t="s">
        <v>393</v>
      </c>
      <c r="G3736" s="6" t="s">
        <v>29</v>
      </c>
      <c r="H3736" t="s">
        <v>70</v>
      </c>
      <c r="I3736" t="s">
        <v>26</v>
      </c>
      <c r="J3736" t="s">
        <v>27</v>
      </c>
      <c r="K3736">
        <v>239</v>
      </c>
      <c r="L3736">
        <v>18.399999999999999</v>
      </c>
      <c r="M3736" t="s">
        <v>220</v>
      </c>
      <c r="N3736">
        <v>18.399999999999999</v>
      </c>
      <c r="P3736" cm="1">
        <f t="array" ref="P3736">IF(Q3736&gt;0,INDEX(Q3736:Q25460,MATCH(TRUE,INDEX(Q3736:Q25460="",,),0)-1),"")</f>
        <v>5</v>
      </c>
      <c r="Q3736">
        <v>2</v>
      </c>
      <c r="R3736">
        <f t="shared" si="60"/>
        <v>0</v>
      </c>
    </row>
    <row r="3737" spans="1:18" x14ac:dyDescent="0.3">
      <c r="A3737" t="s">
        <v>266</v>
      </c>
      <c r="B3737" s="1">
        <v>38273</v>
      </c>
      <c r="C3737" t="s">
        <v>16</v>
      </c>
      <c r="D3737" t="s">
        <v>392</v>
      </c>
      <c r="E3737" t="s">
        <v>393</v>
      </c>
      <c r="G3737" s="6" t="s">
        <v>29</v>
      </c>
      <c r="H3737" t="s">
        <v>64</v>
      </c>
      <c r="I3737" t="s">
        <v>26</v>
      </c>
      <c r="J3737" t="s">
        <v>27</v>
      </c>
      <c r="K3737">
        <v>339</v>
      </c>
      <c r="L3737">
        <v>13.9</v>
      </c>
      <c r="M3737" t="s">
        <v>220</v>
      </c>
      <c r="N3737">
        <v>13.9</v>
      </c>
      <c r="P3737" cm="1">
        <f t="array" ref="P3737">IF(Q3737&gt;0,INDEX(Q3737:Q25461,MATCH(TRUE,INDEX(Q3737:Q25461="",,),0)-1),"")</f>
        <v>5</v>
      </c>
      <c r="Q3737">
        <v>2</v>
      </c>
      <c r="R3737">
        <f t="shared" si="60"/>
        <v>0</v>
      </c>
    </row>
    <row r="3738" spans="1:18" x14ac:dyDescent="0.3">
      <c r="A3738" t="s">
        <v>266</v>
      </c>
      <c r="B3738" s="1">
        <v>38273</v>
      </c>
      <c r="C3738" t="s">
        <v>16</v>
      </c>
      <c r="D3738" t="s">
        <v>392</v>
      </c>
      <c r="E3738" t="s">
        <v>393</v>
      </c>
      <c r="G3738" t="s">
        <v>19</v>
      </c>
      <c r="H3738" t="s">
        <v>99</v>
      </c>
      <c r="I3738" t="s">
        <v>26</v>
      </c>
      <c r="J3738" t="s">
        <v>27</v>
      </c>
      <c r="K3738">
        <v>411</v>
      </c>
      <c r="L3738">
        <v>21.2</v>
      </c>
      <c r="M3738" t="s">
        <v>286</v>
      </c>
      <c r="N3738">
        <v>44</v>
      </c>
      <c r="P3738" cm="1">
        <f t="array" ref="P3738">IF(Q3738&gt;0,INDEX(Q3738:Q25462,MATCH(TRUE,INDEX(Q3738:Q25462="",,),0)-1),"")</f>
        <v>5</v>
      </c>
      <c r="Q3738">
        <v>3</v>
      </c>
      <c r="R3738">
        <f t="shared" si="60"/>
        <v>0</v>
      </c>
    </row>
    <row r="3739" spans="1:18" x14ac:dyDescent="0.3">
      <c r="A3739" t="s">
        <v>266</v>
      </c>
      <c r="B3739" s="1">
        <v>38273</v>
      </c>
      <c r="C3739" t="s">
        <v>16</v>
      </c>
      <c r="D3739" t="s">
        <v>392</v>
      </c>
      <c r="E3739" t="s">
        <v>393</v>
      </c>
      <c r="G3739" t="s">
        <v>19</v>
      </c>
      <c r="H3739" t="s">
        <v>53</v>
      </c>
      <c r="I3739" t="s">
        <v>26</v>
      </c>
      <c r="J3739" t="s">
        <v>27</v>
      </c>
      <c r="K3739">
        <v>1293</v>
      </c>
      <c r="L3739">
        <v>34</v>
      </c>
      <c r="M3739" t="s">
        <v>286</v>
      </c>
      <c r="N3739">
        <v>56</v>
      </c>
      <c r="P3739" cm="1">
        <f t="array" ref="P3739">IF(Q3739&gt;0,INDEX(Q3739:Q25463,MATCH(TRUE,INDEX(Q3739:Q25463="",,),0)-1),"")</f>
        <v>5</v>
      </c>
      <c r="Q3739">
        <v>3</v>
      </c>
      <c r="R3739">
        <f t="shared" si="60"/>
        <v>0</v>
      </c>
    </row>
    <row r="3740" spans="1:18" x14ac:dyDescent="0.3">
      <c r="A3740" t="s">
        <v>266</v>
      </c>
      <c r="B3740" s="1">
        <v>38273</v>
      </c>
      <c r="C3740" t="s">
        <v>16</v>
      </c>
      <c r="D3740" t="s">
        <v>392</v>
      </c>
      <c r="E3740" t="s">
        <v>393</v>
      </c>
      <c r="G3740" s="6" t="s">
        <v>29</v>
      </c>
      <c r="H3740" t="s">
        <v>99</v>
      </c>
      <c r="I3740" t="s">
        <v>21</v>
      </c>
      <c r="J3740" t="s">
        <v>22</v>
      </c>
      <c r="K3740">
        <v>6</v>
      </c>
      <c r="L3740">
        <v>88</v>
      </c>
      <c r="M3740" t="s">
        <v>286</v>
      </c>
      <c r="N3740">
        <v>88</v>
      </c>
      <c r="P3740" cm="1">
        <f t="array" ref="P3740">IF(Q3740&gt;0,INDEX(Q3740:Q25464,MATCH(TRUE,INDEX(Q3740:Q25464="",,),0)-1),"")</f>
        <v>5</v>
      </c>
      <c r="Q3740">
        <v>3</v>
      </c>
      <c r="R3740">
        <f t="shared" si="60"/>
        <v>0</v>
      </c>
    </row>
    <row r="3741" spans="1:18" x14ac:dyDescent="0.3">
      <c r="A3741" t="s">
        <v>266</v>
      </c>
      <c r="B3741" s="1">
        <v>38273</v>
      </c>
      <c r="C3741" t="s">
        <v>16</v>
      </c>
      <c r="D3741" t="s">
        <v>392</v>
      </c>
      <c r="E3741" t="s">
        <v>393</v>
      </c>
      <c r="G3741" s="6" t="s">
        <v>29</v>
      </c>
      <c r="H3741" t="s">
        <v>64</v>
      </c>
      <c r="I3741" t="s">
        <v>21</v>
      </c>
      <c r="J3741" t="s">
        <v>22</v>
      </c>
      <c r="K3741">
        <v>10</v>
      </c>
      <c r="L3741">
        <v>114</v>
      </c>
      <c r="M3741" t="s">
        <v>286</v>
      </c>
      <c r="N3741">
        <v>114</v>
      </c>
      <c r="P3741" cm="1">
        <f t="array" ref="P3741">IF(Q3741&gt;0,INDEX(Q3741:Q25465,MATCH(TRUE,INDEX(Q3741:Q25465="",,),0)-1),"")</f>
        <v>5</v>
      </c>
      <c r="Q3741">
        <v>3</v>
      </c>
      <c r="R3741">
        <f t="shared" si="60"/>
        <v>0</v>
      </c>
    </row>
    <row r="3742" spans="1:18" x14ac:dyDescent="0.3">
      <c r="A3742" t="s">
        <v>266</v>
      </c>
      <c r="B3742" s="1">
        <v>38273</v>
      </c>
      <c r="C3742" t="s">
        <v>16</v>
      </c>
      <c r="D3742" t="s">
        <v>392</v>
      </c>
      <c r="E3742" t="s">
        <v>393</v>
      </c>
      <c r="G3742" s="6" t="s">
        <v>29</v>
      </c>
      <c r="H3742" t="s">
        <v>394</v>
      </c>
      <c r="I3742" t="s">
        <v>26</v>
      </c>
      <c r="J3742" t="s">
        <v>27</v>
      </c>
      <c r="K3742">
        <v>209</v>
      </c>
      <c r="L3742">
        <v>14.2</v>
      </c>
      <c r="M3742" t="s">
        <v>286</v>
      </c>
      <c r="N3742">
        <v>14.2</v>
      </c>
      <c r="P3742" cm="1">
        <f t="array" ref="P3742">IF(Q3742&gt;0,INDEX(Q3742:Q25466,MATCH(TRUE,INDEX(Q3742:Q25466="",,),0)-1),"")</f>
        <v>5</v>
      </c>
      <c r="Q3742">
        <v>3</v>
      </c>
      <c r="R3742">
        <f t="shared" si="60"/>
        <v>0</v>
      </c>
    </row>
    <row r="3743" spans="1:18" x14ac:dyDescent="0.3">
      <c r="A3743" t="s">
        <v>266</v>
      </c>
      <c r="B3743" s="1">
        <v>38273</v>
      </c>
      <c r="C3743" t="s">
        <v>16</v>
      </c>
      <c r="D3743" t="s">
        <v>392</v>
      </c>
      <c r="E3743" t="s">
        <v>393</v>
      </c>
      <c r="G3743" s="6" t="s">
        <v>29</v>
      </c>
      <c r="H3743" t="s">
        <v>70</v>
      </c>
      <c r="I3743" t="s">
        <v>26</v>
      </c>
      <c r="J3743" t="s">
        <v>27</v>
      </c>
      <c r="K3743">
        <v>239</v>
      </c>
      <c r="L3743">
        <v>18.399999999999999</v>
      </c>
      <c r="M3743" t="s">
        <v>286</v>
      </c>
      <c r="N3743">
        <v>18.399999999999999</v>
      </c>
      <c r="P3743" cm="1">
        <f t="array" ref="P3743">IF(Q3743&gt;0,INDEX(Q3743:Q25467,MATCH(TRUE,INDEX(Q3743:Q25467="",,),0)-1),"")</f>
        <v>5</v>
      </c>
      <c r="Q3743">
        <v>3</v>
      </c>
      <c r="R3743">
        <f t="shared" si="60"/>
        <v>0</v>
      </c>
    </row>
    <row r="3744" spans="1:18" x14ac:dyDescent="0.3">
      <c r="A3744" t="s">
        <v>266</v>
      </c>
      <c r="B3744" s="1">
        <v>38273</v>
      </c>
      <c r="C3744" t="s">
        <v>16</v>
      </c>
      <c r="D3744" t="s">
        <v>392</v>
      </c>
      <c r="E3744" t="s">
        <v>393</v>
      </c>
      <c r="G3744" s="6" t="s">
        <v>29</v>
      </c>
      <c r="H3744" t="s">
        <v>64</v>
      </c>
      <c r="I3744" t="s">
        <v>26</v>
      </c>
      <c r="J3744" t="s">
        <v>27</v>
      </c>
      <c r="K3744">
        <v>339</v>
      </c>
      <c r="L3744">
        <v>13.9</v>
      </c>
      <c r="M3744" t="s">
        <v>286</v>
      </c>
      <c r="N3744">
        <v>13.9</v>
      </c>
      <c r="P3744" cm="1">
        <f t="array" ref="P3744">IF(Q3744&gt;0,INDEX(Q3744:Q25468,MATCH(TRUE,INDEX(Q3744:Q25468="",,),0)-1),"")</f>
        <v>5</v>
      </c>
      <c r="Q3744">
        <v>3</v>
      </c>
      <c r="R3744">
        <f t="shared" si="60"/>
        <v>0</v>
      </c>
    </row>
    <row r="3745" spans="1:18" x14ac:dyDescent="0.3">
      <c r="A3745" t="s">
        <v>266</v>
      </c>
      <c r="B3745" s="1">
        <v>38273</v>
      </c>
      <c r="C3745" t="s">
        <v>16</v>
      </c>
      <c r="D3745" t="s">
        <v>392</v>
      </c>
      <c r="E3745" t="s">
        <v>393</v>
      </c>
      <c r="G3745" t="s">
        <v>19</v>
      </c>
      <c r="H3745" t="s">
        <v>99</v>
      </c>
      <c r="I3745" t="s">
        <v>26</v>
      </c>
      <c r="J3745" t="s">
        <v>27</v>
      </c>
      <c r="K3745">
        <v>411</v>
      </c>
      <c r="L3745">
        <v>21.2</v>
      </c>
      <c r="M3745" t="s">
        <v>307</v>
      </c>
      <c r="N3745">
        <v>39.25</v>
      </c>
      <c r="P3745" cm="1">
        <f t="array" ref="P3745">IF(Q3745&gt;0,INDEX(Q3745:Q25469,MATCH(TRUE,INDEX(Q3745:Q25469="",,),0)-1),"")</f>
        <v>5</v>
      </c>
      <c r="Q3745">
        <v>4</v>
      </c>
      <c r="R3745">
        <f t="shared" si="60"/>
        <v>0</v>
      </c>
    </row>
    <row r="3746" spans="1:18" x14ac:dyDescent="0.3">
      <c r="A3746" t="s">
        <v>266</v>
      </c>
      <c r="B3746" s="1">
        <v>38273</v>
      </c>
      <c r="C3746" t="s">
        <v>16</v>
      </c>
      <c r="D3746" t="s">
        <v>392</v>
      </c>
      <c r="E3746" t="s">
        <v>393</v>
      </c>
      <c r="G3746" t="s">
        <v>19</v>
      </c>
      <c r="H3746" t="s">
        <v>53</v>
      </c>
      <c r="I3746" t="s">
        <v>26</v>
      </c>
      <c r="J3746" t="s">
        <v>27</v>
      </c>
      <c r="K3746">
        <v>1293</v>
      </c>
      <c r="L3746">
        <v>34</v>
      </c>
      <c r="M3746" t="s">
        <v>307</v>
      </c>
      <c r="N3746">
        <v>43.09</v>
      </c>
      <c r="P3746" cm="1">
        <f t="array" ref="P3746">IF(Q3746&gt;0,INDEX(Q3746:Q25470,MATCH(TRUE,INDEX(Q3746:Q25470="",,),0)-1),"")</f>
        <v>5</v>
      </c>
      <c r="Q3746">
        <v>4</v>
      </c>
      <c r="R3746">
        <f t="shared" si="60"/>
        <v>0</v>
      </c>
    </row>
    <row r="3747" spans="1:18" x14ac:dyDescent="0.3">
      <c r="A3747" t="s">
        <v>266</v>
      </c>
      <c r="B3747" s="1">
        <v>38273</v>
      </c>
      <c r="C3747" t="s">
        <v>16</v>
      </c>
      <c r="D3747" t="s">
        <v>392</v>
      </c>
      <c r="E3747" t="s">
        <v>393</v>
      </c>
      <c r="G3747" s="6" t="s">
        <v>29</v>
      </c>
      <c r="H3747" t="s">
        <v>99</v>
      </c>
      <c r="I3747" t="s">
        <v>21</v>
      </c>
      <c r="J3747" t="s">
        <v>22</v>
      </c>
      <c r="K3747">
        <v>6</v>
      </c>
      <c r="L3747">
        <v>88</v>
      </c>
      <c r="M3747" t="s">
        <v>307</v>
      </c>
      <c r="N3747">
        <v>88</v>
      </c>
      <c r="P3747" cm="1">
        <f t="array" ref="P3747">IF(Q3747&gt;0,INDEX(Q3747:Q25471,MATCH(TRUE,INDEX(Q3747:Q25471="",,),0)-1),"")</f>
        <v>5</v>
      </c>
      <c r="Q3747">
        <v>4</v>
      </c>
      <c r="R3747">
        <f t="shared" si="60"/>
        <v>0</v>
      </c>
    </row>
    <row r="3748" spans="1:18" x14ac:dyDescent="0.3">
      <c r="A3748" t="s">
        <v>266</v>
      </c>
      <c r="B3748" s="1">
        <v>38273</v>
      </c>
      <c r="C3748" t="s">
        <v>16</v>
      </c>
      <c r="D3748" t="s">
        <v>392</v>
      </c>
      <c r="E3748" t="s">
        <v>393</v>
      </c>
      <c r="G3748" s="6" t="s">
        <v>29</v>
      </c>
      <c r="H3748" t="s">
        <v>64</v>
      </c>
      <c r="I3748" t="s">
        <v>21</v>
      </c>
      <c r="J3748" t="s">
        <v>22</v>
      </c>
      <c r="K3748">
        <v>10</v>
      </c>
      <c r="L3748">
        <v>114</v>
      </c>
      <c r="M3748" t="s">
        <v>307</v>
      </c>
      <c r="N3748">
        <v>114</v>
      </c>
      <c r="P3748" cm="1">
        <f t="array" ref="P3748">IF(Q3748&gt;0,INDEX(Q3748:Q25472,MATCH(TRUE,INDEX(Q3748:Q25472="",,),0)-1),"")</f>
        <v>5</v>
      </c>
      <c r="Q3748">
        <v>4</v>
      </c>
      <c r="R3748">
        <f t="shared" si="60"/>
        <v>0</v>
      </c>
    </row>
    <row r="3749" spans="1:18" x14ac:dyDescent="0.3">
      <c r="A3749" t="s">
        <v>266</v>
      </c>
      <c r="B3749" s="1">
        <v>38273</v>
      </c>
      <c r="C3749" t="s">
        <v>16</v>
      </c>
      <c r="D3749" t="s">
        <v>392</v>
      </c>
      <c r="E3749" t="s">
        <v>393</v>
      </c>
      <c r="G3749" s="6" t="s">
        <v>29</v>
      </c>
      <c r="H3749" t="s">
        <v>394</v>
      </c>
      <c r="I3749" t="s">
        <v>26</v>
      </c>
      <c r="J3749" t="s">
        <v>27</v>
      </c>
      <c r="K3749">
        <v>209</v>
      </c>
      <c r="L3749">
        <v>14.2</v>
      </c>
      <c r="M3749" t="s">
        <v>307</v>
      </c>
      <c r="N3749">
        <v>14.2</v>
      </c>
      <c r="P3749" cm="1">
        <f t="array" ref="P3749">IF(Q3749&gt;0,INDEX(Q3749:Q25473,MATCH(TRUE,INDEX(Q3749:Q25473="",,),0)-1),"")</f>
        <v>5</v>
      </c>
      <c r="Q3749">
        <v>4</v>
      </c>
      <c r="R3749">
        <f t="shared" si="60"/>
        <v>0</v>
      </c>
    </row>
    <row r="3750" spans="1:18" x14ac:dyDescent="0.3">
      <c r="A3750" t="s">
        <v>266</v>
      </c>
      <c r="B3750" s="1">
        <v>38273</v>
      </c>
      <c r="C3750" t="s">
        <v>16</v>
      </c>
      <c r="D3750" t="s">
        <v>392</v>
      </c>
      <c r="E3750" t="s">
        <v>393</v>
      </c>
      <c r="G3750" s="6" t="s">
        <v>29</v>
      </c>
      <c r="H3750" t="s">
        <v>70</v>
      </c>
      <c r="I3750" t="s">
        <v>26</v>
      </c>
      <c r="J3750" t="s">
        <v>27</v>
      </c>
      <c r="K3750">
        <v>239</v>
      </c>
      <c r="L3750">
        <v>18.399999999999999</v>
      </c>
      <c r="M3750" t="s">
        <v>307</v>
      </c>
      <c r="N3750">
        <v>18.399999999999999</v>
      </c>
      <c r="P3750" cm="1">
        <f t="array" ref="P3750">IF(Q3750&gt;0,INDEX(Q3750:Q25474,MATCH(TRUE,INDEX(Q3750:Q25474="",,),0)-1),"")</f>
        <v>5</v>
      </c>
      <c r="Q3750">
        <v>4</v>
      </c>
      <c r="R3750">
        <f t="shared" si="60"/>
        <v>0</v>
      </c>
    </row>
    <row r="3751" spans="1:18" x14ac:dyDescent="0.3">
      <c r="A3751" t="s">
        <v>266</v>
      </c>
      <c r="B3751" s="1">
        <v>38273</v>
      </c>
      <c r="C3751" t="s">
        <v>16</v>
      </c>
      <c r="D3751" t="s">
        <v>392</v>
      </c>
      <c r="E3751" t="s">
        <v>393</v>
      </c>
      <c r="G3751" s="6" t="s">
        <v>29</v>
      </c>
      <c r="H3751" t="s">
        <v>64</v>
      </c>
      <c r="I3751" t="s">
        <v>26</v>
      </c>
      <c r="J3751" t="s">
        <v>27</v>
      </c>
      <c r="K3751">
        <v>339</v>
      </c>
      <c r="L3751">
        <v>13.9</v>
      </c>
      <c r="M3751" t="s">
        <v>307</v>
      </c>
      <c r="N3751">
        <v>13.9</v>
      </c>
      <c r="P3751" cm="1">
        <f t="array" ref="P3751">IF(Q3751&gt;0,INDEX(Q3751:Q25475,MATCH(TRUE,INDEX(Q3751:Q25475="",,),0)-1),"")</f>
        <v>5</v>
      </c>
      <c r="Q3751">
        <v>4</v>
      </c>
      <c r="R3751">
        <f t="shared" si="60"/>
        <v>0</v>
      </c>
    </row>
    <row r="3752" spans="1:18" x14ac:dyDescent="0.3">
      <c r="A3752" t="s">
        <v>266</v>
      </c>
      <c r="B3752" s="1">
        <v>38273</v>
      </c>
      <c r="C3752" t="s">
        <v>16</v>
      </c>
      <c r="D3752" t="s">
        <v>392</v>
      </c>
      <c r="E3752" t="s">
        <v>393</v>
      </c>
      <c r="G3752" t="s">
        <v>19</v>
      </c>
      <c r="H3752" t="s">
        <v>99</v>
      </c>
      <c r="I3752" t="s">
        <v>26</v>
      </c>
      <c r="J3752" t="s">
        <v>27</v>
      </c>
      <c r="K3752">
        <v>411</v>
      </c>
      <c r="L3752">
        <v>21.2</v>
      </c>
      <c r="M3752" t="s">
        <v>395</v>
      </c>
      <c r="N3752">
        <v>25</v>
      </c>
      <c r="P3752" cm="1">
        <f t="array" ref="P3752">IF(Q3752&gt;0,INDEX(Q3752:Q25476,MATCH(TRUE,INDEX(Q3752:Q25476="",,),0)-1),"")</f>
        <v>5</v>
      </c>
      <c r="Q3752">
        <v>5</v>
      </c>
      <c r="R3752">
        <f t="shared" si="60"/>
        <v>0</v>
      </c>
    </row>
    <row r="3753" spans="1:18" x14ac:dyDescent="0.3">
      <c r="A3753" t="s">
        <v>266</v>
      </c>
      <c r="B3753" s="1">
        <v>38273</v>
      </c>
      <c r="C3753" t="s">
        <v>16</v>
      </c>
      <c r="D3753" t="s">
        <v>392</v>
      </c>
      <c r="E3753" t="s">
        <v>393</v>
      </c>
      <c r="G3753" t="s">
        <v>19</v>
      </c>
      <c r="H3753" t="s">
        <v>53</v>
      </c>
      <c r="I3753" t="s">
        <v>26</v>
      </c>
      <c r="J3753" t="s">
        <v>27</v>
      </c>
      <c r="K3753">
        <v>1293</v>
      </c>
      <c r="L3753">
        <v>34</v>
      </c>
      <c r="M3753" t="s">
        <v>395</v>
      </c>
      <c r="N3753">
        <v>36</v>
      </c>
      <c r="P3753" cm="1">
        <f t="array" ref="P3753">IF(Q3753&gt;0,INDEX(Q3753:Q25477,MATCH(TRUE,INDEX(Q3753:Q25477="",,),0)-1),"")</f>
        <v>5</v>
      </c>
      <c r="Q3753">
        <v>5</v>
      </c>
      <c r="R3753">
        <f t="shared" si="60"/>
        <v>0</v>
      </c>
    </row>
    <row r="3754" spans="1:18" x14ac:dyDescent="0.3">
      <c r="A3754" t="s">
        <v>266</v>
      </c>
      <c r="B3754" s="1">
        <v>38273</v>
      </c>
      <c r="C3754" t="s">
        <v>16</v>
      </c>
      <c r="D3754" t="s">
        <v>392</v>
      </c>
      <c r="E3754" t="s">
        <v>393</v>
      </c>
      <c r="G3754" s="6" t="s">
        <v>29</v>
      </c>
      <c r="H3754" t="s">
        <v>99</v>
      </c>
      <c r="I3754" t="s">
        <v>21</v>
      </c>
      <c r="J3754" t="s">
        <v>22</v>
      </c>
      <c r="K3754">
        <v>6</v>
      </c>
      <c r="L3754">
        <v>88</v>
      </c>
      <c r="M3754" t="s">
        <v>395</v>
      </c>
      <c r="N3754">
        <v>88</v>
      </c>
      <c r="P3754" cm="1">
        <f t="array" ref="P3754">IF(Q3754&gt;0,INDEX(Q3754:Q25478,MATCH(TRUE,INDEX(Q3754:Q25478="",,),0)-1),"")</f>
        <v>5</v>
      </c>
      <c r="Q3754">
        <v>5</v>
      </c>
      <c r="R3754">
        <f t="shared" si="60"/>
        <v>0</v>
      </c>
    </row>
    <row r="3755" spans="1:18" x14ac:dyDescent="0.3">
      <c r="A3755" t="s">
        <v>266</v>
      </c>
      <c r="B3755" s="1">
        <v>38273</v>
      </c>
      <c r="C3755" t="s">
        <v>16</v>
      </c>
      <c r="D3755" t="s">
        <v>392</v>
      </c>
      <c r="E3755" t="s">
        <v>393</v>
      </c>
      <c r="G3755" s="6" t="s">
        <v>29</v>
      </c>
      <c r="H3755" t="s">
        <v>64</v>
      </c>
      <c r="I3755" t="s">
        <v>21</v>
      </c>
      <c r="J3755" t="s">
        <v>22</v>
      </c>
      <c r="K3755">
        <v>10</v>
      </c>
      <c r="L3755">
        <v>114</v>
      </c>
      <c r="M3755" t="s">
        <v>395</v>
      </c>
      <c r="N3755">
        <v>114</v>
      </c>
      <c r="P3755" cm="1">
        <f t="array" ref="P3755">IF(Q3755&gt;0,INDEX(Q3755:Q25479,MATCH(TRUE,INDEX(Q3755:Q25479="",,),0)-1),"")</f>
        <v>5</v>
      </c>
      <c r="Q3755">
        <v>5</v>
      </c>
      <c r="R3755">
        <f t="shared" si="60"/>
        <v>0</v>
      </c>
    </row>
    <row r="3756" spans="1:18" x14ac:dyDescent="0.3">
      <c r="A3756" t="s">
        <v>266</v>
      </c>
      <c r="B3756" s="1">
        <v>38273</v>
      </c>
      <c r="C3756" t="s">
        <v>16</v>
      </c>
      <c r="D3756" t="s">
        <v>392</v>
      </c>
      <c r="E3756" t="s">
        <v>393</v>
      </c>
      <c r="G3756" s="6" t="s">
        <v>29</v>
      </c>
      <c r="H3756" t="s">
        <v>394</v>
      </c>
      <c r="I3756" t="s">
        <v>26</v>
      </c>
      <c r="J3756" t="s">
        <v>27</v>
      </c>
      <c r="K3756">
        <v>209</v>
      </c>
      <c r="L3756">
        <v>14.2</v>
      </c>
      <c r="M3756" t="s">
        <v>395</v>
      </c>
      <c r="N3756">
        <v>14.2</v>
      </c>
      <c r="P3756" cm="1">
        <f t="array" ref="P3756">IF(Q3756&gt;0,INDEX(Q3756:Q25480,MATCH(TRUE,INDEX(Q3756:Q25480="",,),0)-1),"")</f>
        <v>5</v>
      </c>
      <c r="Q3756">
        <v>5</v>
      </c>
      <c r="R3756">
        <f t="shared" si="60"/>
        <v>0</v>
      </c>
    </row>
    <row r="3757" spans="1:18" x14ac:dyDescent="0.3">
      <c r="A3757" t="s">
        <v>266</v>
      </c>
      <c r="B3757" s="1">
        <v>38273</v>
      </c>
      <c r="C3757" t="s">
        <v>16</v>
      </c>
      <c r="D3757" t="s">
        <v>392</v>
      </c>
      <c r="E3757" t="s">
        <v>393</v>
      </c>
      <c r="G3757" s="6" t="s">
        <v>29</v>
      </c>
      <c r="H3757" t="s">
        <v>70</v>
      </c>
      <c r="I3757" t="s">
        <v>26</v>
      </c>
      <c r="J3757" t="s">
        <v>27</v>
      </c>
      <c r="K3757">
        <v>239</v>
      </c>
      <c r="L3757">
        <v>18.399999999999999</v>
      </c>
      <c r="M3757" t="s">
        <v>395</v>
      </c>
      <c r="N3757">
        <v>18.399999999999999</v>
      </c>
      <c r="P3757" cm="1">
        <f t="array" ref="P3757">IF(Q3757&gt;0,INDEX(Q3757:Q25481,MATCH(TRUE,INDEX(Q3757:Q25481="",,),0)-1),"")</f>
        <v>5</v>
      </c>
      <c r="Q3757">
        <v>5</v>
      </c>
      <c r="R3757">
        <f t="shared" si="60"/>
        <v>0</v>
      </c>
    </row>
    <row r="3758" spans="1:18" x14ac:dyDescent="0.3">
      <c r="A3758" t="s">
        <v>266</v>
      </c>
      <c r="B3758" s="1">
        <v>38273</v>
      </c>
      <c r="C3758" t="s">
        <v>16</v>
      </c>
      <c r="D3758" t="s">
        <v>392</v>
      </c>
      <c r="E3758" t="s">
        <v>393</v>
      </c>
      <c r="G3758" s="6" t="s">
        <v>29</v>
      </c>
      <c r="H3758" t="s">
        <v>64</v>
      </c>
      <c r="I3758" t="s">
        <v>26</v>
      </c>
      <c r="J3758" t="s">
        <v>27</v>
      </c>
      <c r="K3758">
        <v>339</v>
      </c>
      <c r="L3758">
        <v>13.9</v>
      </c>
      <c r="M3758" t="s">
        <v>395</v>
      </c>
      <c r="N3758">
        <v>13.9</v>
      </c>
      <c r="P3758" cm="1">
        <f t="array" ref="P3758">IF(Q3758&gt;0,INDEX(Q3758:Q25482,MATCH(TRUE,INDEX(Q3758:Q25482="",,),0)-1),"")</f>
        <v>5</v>
      </c>
      <c r="Q3758">
        <v>5</v>
      </c>
      <c r="R3758">
        <f t="shared" si="60"/>
        <v>0</v>
      </c>
    </row>
    <row r="3759" spans="1:18" x14ac:dyDescent="0.3">
      <c r="P3759" t="str" cm="1">
        <f t="array" ref="P3759">IF(Q3759&gt;0,INDEX(Q3759:Q25483,MATCH(TRUE,INDEX(Q3759:Q25483="",,),0)-1),"")</f>
        <v/>
      </c>
      <c r="R3759" t="str">
        <f t="shared" si="60"/>
        <v/>
      </c>
    </row>
    <row r="3760" spans="1:18" x14ac:dyDescent="0.3">
      <c r="A3760" t="s">
        <v>266</v>
      </c>
      <c r="B3760" s="1">
        <v>38273</v>
      </c>
      <c r="C3760" t="s">
        <v>16</v>
      </c>
      <c r="D3760" t="s">
        <v>396</v>
      </c>
      <c r="E3760" t="s">
        <v>397</v>
      </c>
      <c r="G3760" t="s">
        <v>19</v>
      </c>
      <c r="H3760" t="s">
        <v>194</v>
      </c>
      <c r="I3760" t="s">
        <v>21</v>
      </c>
      <c r="J3760" t="s">
        <v>22</v>
      </c>
      <c r="K3760">
        <v>4</v>
      </c>
      <c r="L3760">
        <v>360</v>
      </c>
      <c r="M3760" t="s">
        <v>269</v>
      </c>
      <c r="N3760">
        <v>2800</v>
      </c>
      <c r="O3760" t="s">
        <v>24</v>
      </c>
      <c r="P3760" cm="1">
        <f t="array" ref="P3760">IF(Q3760&gt;0,INDEX(Q3760:Q25484,MATCH(TRUE,INDEX(Q3760:Q25484="",,),0)-1),"")</f>
        <v>8</v>
      </c>
      <c r="Q3760">
        <v>1</v>
      </c>
      <c r="R3760">
        <f t="shared" si="60"/>
        <v>0</v>
      </c>
    </row>
    <row r="3761" spans="1:18" x14ac:dyDescent="0.3">
      <c r="A3761" t="s">
        <v>266</v>
      </c>
      <c r="B3761" s="1">
        <v>38273</v>
      </c>
      <c r="C3761" t="s">
        <v>16</v>
      </c>
      <c r="D3761" t="s">
        <v>396</v>
      </c>
      <c r="E3761" t="s">
        <v>397</v>
      </c>
      <c r="G3761" t="s">
        <v>19</v>
      </c>
      <c r="H3761" t="s">
        <v>99</v>
      </c>
      <c r="I3761" t="s">
        <v>26</v>
      </c>
      <c r="J3761" t="s">
        <v>27</v>
      </c>
      <c r="K3761">
        <v>80</v>
      </c>
      <c r="L3761">
        <v>21.2</v>
      </c>
      <c r="M3761" t="s">
        <v>269</v>
      </c>
      <c r="N3761">
        <v>31.5</v>
      </c>
      <c r="O3761" t="s">
        <v>24</v>
      </c>
      <c r="P3761" cm="1">
        <f t="array" ref="P3761">IF(Q3761&gt;0,INDEX(Q3761:Q25485,MATCH(TRUE,INDEX(Q3761:Q25485="",,),0)-1),"")</f>
        <v>8</v>
      </c>
      <c r="Q3761">
        <v>1</v>
      </c>
      <c r="R3761">
        <f t="shared" si="60"/>
        <v>0</v>
      </c>
    </row>
    <row r="3762" spans="1:18" x14ac:dyDescent="0.3">
      <c r="A3762" t="s">
        <v>266</v>
      </c>
      <c r="B3762" s="1">
        <v>38273</v>
      </c>
      <c r="C3762" t="s">
        <v>16</v>
      </c>
      <c r="D3762" t="s">
        <v>396</v>
      </c>
      <c r="E3762" t="s">
        <v>397</v>
      </c>
      <c r="G3762" t="s">
        <v>19</v>
      </c>
      <c r="H3762" t="s">
        <v>53</v>
      </c>
      <c r="I3762" t="s">
        <v>26</v>
      </c>
      <c r="J3762" t="s">
        <v>27</v>
      </c>
      <c r="K3762">
        <v>75</v>
      </c>
      <c r="L3762">
        <v>27.7</v>
      </c>
      <c r="M3762" t="s">
        <v>269</v>
      </c>
      <c r="N3762">
        <v>42</v>
      </c>
      <c r="O3762" t="s">
        <v>24</v>
      </c>
      <c r="P3762" cm="1">
        <f t="array" ref="P3762">IF(Q3762&gt;0,INDEX(Q3762:Q25486,MATCH(TRUE,INDEX(Q3762:Q25486="",,),0)-1),"")</f>
        <v>8</v>
      </c>
      <c r="Q3762">
        <v>1</v>
      </c>
      <c r="R3762">
        <f t="shared" si="60"/>
        <v>0</v>
      </c>
    </row>
    <row r="3763" spans="1:18" x14ac:dyDescent="0.3">
      <c r="A3763" t="s">
        <v>266</v>
      </c>
      <c r="B3763" s="1">
        <v>38273</v>
      </c>
      <c r="C3763" t="s">
        <v>16</v>
      </c>
      <c r="D3763" t="s">
        <v>396</v>
      </c>
      <c r="E3763" t="s">
        <v>397</v>
      </c>
      <c r="G3763" t="s">
        <v>19</v>
      </c>
      <c r="H3763" t="s">
        <v>64</v>
      </c>
      <c r="I3763" t="s">
        <v>26</v>
      </c>
      <c r="J3763" t="s">
        <v>27</v>
      </c>
      <c r="K3763">
        <v>332</v>
      </c>
      <c r="L3763">
        <v>21.75</v>
      </c>
      <c r="M3763" t="s">
        <v>269</v>
      </c>
      <c r="N3763">
        <v>31</v>
      </c>
      <c r="O3763" t="s">
        <v>24</v>
      </c>
      <c r="P3763" cm="1">
        <f t="array" ref="P3763">IF(Q3763&gt;0,INDEX(Q3763:Q25487,MATCH(TRUE,INDEX(Q3763:Q25487="",,),0)-1),"")</f>
        <v>8</v>
      </c>
      <c r="Q3763">
        <v>1</v>
      </c>
      <c r="R3763">
        <f t="shared" si="60"/>
        <v>0</v>
      </c>
    </row>
    <row r="3764" spans="1:18" x14ac:dyDescent="0.3">
      <c r="A3764" t="s">
        <v>266</v>
      </c>
      <c r="B3764" s="1">
        <v>38273</v>
      </c>
      <c r="C3764" t="s">
        <v>16</v>
      </c>
      <c r="D3764" t="s">
        <v>396</v>
      </c>
      <c r="E3764" t="s">
        <v>397</v>
      </c>
      <c r="G3764" s="6" t="s">
        <v>29</v>
      </c>
      <c r="H3764" t="s">
        <v>206</v>
      </c>
      <c r="I3764" t="s">
        <v>21</v>
      </c>
      <c r="J3764" t="s">
        <v>22</v>
      </c>
      <c r="K3764">
        <v>5</v>
      </c>
      <c r="L3764">
        <v>113</v>
      </c>
      <c r="M3764" t="s">
        <v>269</v>
      </c>
      <c r="N3764">
        <v>113</v>
      </c>
      <c r="O3764" t="s">
        <v>24</v>
      </c>
      <c r="P3764" cm="1">
        <f t="array" ref="P3764">IF(Q3764&gt;0,INDEX(Q3764:Q25488,MATCH(TRUE,INDEX(Q3764:Q25488="",,),0)-1),"")</f>
        <v>8</v>
      </c>
      <c r="Q3764">
        <v>1</v>
      </c>
      <c r="R3764">
        <f t="shared" ref="R3764:R3827" si="61">IF(P3764="","",0)</f>
        <v>0</v>
      </c>
    </row>
    <row r="3765" spans="1:18" x14ac:dyDescent="0.3">
      <c r="A3765" t="s">
        <v>266</v>
      </c>
      <c r="B3765" s="1">
        <v>38273</v>
      </c>
      <c r="C3765" t="s">
        <v>16</v>
      </c>
      <c r="D3765" t="s">
        <v>396</v>
      </c>
      <c r="E3765" t="s">
        <v>397</v>
      </c>
      <c r="G3765" s="6" t="s">
        <v>29</v>
      </c>
      <c r="H3765" t="s">
        <v>99</v>
      </c>
      <c r="I3765" t="s">
        <v>21</v>
      </c>
      <c r="J3765" t="s">
        <v>22</v>
      </c>
      <c r="K3765">
        <v>9</v>
      </c>
      <c r="L3765">
        <v>114</v>
      </c>
      <c r="M3765" t="s">
        <v>269</v>
      </c>
      <c r="N3765">
        <v>114</v>
      </c>
      <c r="O3765" t="s">
        <v>24</v>
      </c>
      <c r="P3765" cm="1">
        <f t="array" ref="P3765">IF(Q3765&gt;0,INDEX(Q3765:Q25489,MATCH(TRUE,INDEX(Q3765:Q25489="",,),0)-1),"")</f>
        <v>8</v>
      </c>
      <c r="Q3765">
        <v>1</v>
      </c>
      <c r="R3765">
        <f t="shared" si="61"/>
        <v>0</v>
      </c>
    </row>
    <row r="3766" spans="1:18" x14ac:dyDescent="0.3">
      <c r="A3766" t="s">
        <v>266</v>
      </c>
      <c r="B3766" s="1">
        <v>38273</v>
      </c>
      <c r="C3766" t="s">
        <v>16</v>
      </c>
      <c r="D3766" t="s">
        <v>396</v>
      </c>
      <c r="E3766" t="s">
        <v>397</v>
      </c>
      <c r="G3766" s="6" t="s">
        <v>29</v>
      </c>
      <c r="H3766" t="s">
        <v>64</v>
      </c>
      <c r="I3766" t="s">
        <v>21</v>
      </c>
      <c r="J3766" t="s">
        <v>22</v>
      </c>
      <c r="K3766">
        <v>3</v>
      </c>
      <c r="L3766">
        <v>128</v>
      </c>
      <c r="M3766" t="s">
        <v>269</v>
      </c>
      <c r="N3766">
        <v>128</v>
      </c>
      <c r="O3766" t="s">
        <v>24</v>
      </c>
      <c r="P3766" cm="1">
        <f t="array" ref="P3766">IF(Q3766&gt;0,INDEX(Q3766:Q25490,MATCH(TRUE,INDEX(Q3766:Q25490="",,),0)-1),"")</f>
        <v>8</v>
      </c>
      <c r="Q3766">
        <v>1</v>
      </c>
      <c r="R3766">
        <f t="shared" si="61"/>
        <v>0</v>
      </c>
    </row>
    <row r="3767" spans="1:18" x14ac:dyDescent="0.3">
      <c r="A3767" t="s">
        <v>266</v>
      </c>
      <c r="B3767" s="1">
        <v>38273</v>
      </c>
      <c r="C3767" t="s">
        <v>16</v>
      </c>
      <c r="D3767" t="s">
        <v>396</v>
      </c>
      <c r="E3767" t="s">
        <v>397</v>
      </c>
      <c r="G3767" s="6" t="s">
        <v>29</v>
      </c>
      <c r="H3767" t="s">
        <v>206</v>
      </c>
      <c r="I3767" t="s">
        <v>26</v>
      </c>
      <c r="J3767" t="s">
        <v>27</v>
      </c>
      <c r="K3767">
        <v>40</v>
      </c>
      <c r="L3767">
        <v>5.5</v>
      </c>
      <c r="M3767" t="s">
        <v>269</v>
      </c>
      <c r="N3767">
        <v>5.5</v>
      </c>
      <c r="O3767" t="s">
        <v>24</v>
      </c>
      <c r="P3767" cm="1">
        <f t="array" ref="P3767">IF(Q3767&gt;0,INDEX(Q3767:Q25491,MATCH(TRUE,INDEX(Q3767:Q25491="",,),0)-1),"")</f>
        <v>8</v>
      </c>
      <c r="Q3767">
        <v>1</v>
      </c>
      <c r="R3767">
        <f t="shared" si="61"/>
        <v>0</v>
      </c>
    </row>
    <row r="3768" spans="1:18" x14ac:dyDescent="0.3">
      <c r="A3768" t="s">
        <v>266</v>
      </c>
      <c r="B3768" s="1">
        <v>38273</v>
      </c>
      <c r="C3768" t="s">
        <v>16</v>
      </c>
      <c r="D3768" t="s">
        <v>396</v>
      </c>
      <c r="E3768" t="s">
        <v>397</v>
      </c>
      <c r="G3768" s="6" t="s">
        <v>29</v>
      </c>
      <c r="H3768" t="s">
        <v>394</v>
      </c>
      <c r="I3768" t="s">
        <v>26</v>
      </c>
      <c r="J3768" t="s">
        <v>27</v>
      </c>
      <c r="K3768">
        <v>12</v>
      </c>
      <c r="L3768">
        <v>13.8</v>
      </c>
      <c r="M3768" t="s">
        <v>269</v>
      </c>
      <c r="N3768">
        <v>13.8</v>
      </c>
      <c r="O3768" t="s">
        <v>24</v>
      </c>
      <c r="P3768" cm="1">
        <f t="array" ref="P3768">IF(Q3768&gt;0,INDEX(Q3768:Q25492,MATCH(TRUE,INDEX(Q3768:Q25492="",,),0)-1),"")</f>
        <v>8</v>
      </c>
      <c r="Q3768">
        <v>1</v>
      </c>
      <c r="R3768">
        <f t="shared" si="61"/>
        <v>0</v>
      </c>
    </row>
    <row r="3769" spans="1:18" x14ac:dyDescent="0.3">
      <c r="A3769" t="s">
        <v>266</v>
      </c>
      <c r="B3769" s="1">
        <v>38273</v>
      </c>
      <c r="C3769" t="s">
        <v>16</v>
      </c>
      <c r="D3769" t="s">
        <v>396</v>
      </c>
      <c r="E3769" t="s">
        <v>397</v>
      </c>
      <c r="G3769" t="s">
        <v>19</v>
      </c>
      <c r="H3769" t="s">
        <v>194</v>
      </c>
      <c r="I3769" t="s">
        <v>21</v>
      </c>
      <c r="J3769" t="s">
        <v>22</v>
      </c>
      <c r="K3769">
        <v>4</v>
      </c>
      <c r="L3769">
        <v>360</v>
      </c>
      <c r="M3769" t="s">
        <v>272</v>
      </c>
      <c r="N3769">
        <v>1200</v>
      </c>
      <c r="P3769" cm="1">
        <f t="array" ref="P3769">IF(Q3769&gt;0,INDEX(Q3769:Q25493,MATCH(TRUE,INDEX(Q3769:Q25493="",,),0)-1),"")</f>
        <v>8</v>
      </c>
      <c r="Q3769">
        <v>2</v>
      </c>
      <c r="R3769">
        <f t="shared" si="61"/>
        <v>0</v>
      </c>
    </row>
    <row r="3770" spans="1:18" x14ac:dyDescent="0.3">
      <c r="A3770" t="s">
        <v>266</v>
      </c>
      <c r="B3770" s="1">
        <v>38273</v>
      </c>
      <c r="C3770" t="s">
        <v>16</v>
      </c>
      <c r="D3770" t="s">
        <v>396</v>
      </c>
      <c r="E3770" t="s">
        <v>397</v>
      </c>
      <c r="G3770" t="s">
        <v>19</v>
      </c>
      <c r="H3770" t="s">
        <v>99</v>
      </c>
      <c r="I3770" t="s">
        <v>26</v>
      </c>
      <c r="J3770" t="s">
        <v>27</v>
      </c>
      <c r="K3770">
        <v>80</v>
      </c>
      <c r="L3770">
        <v>21.2</v>
      </c>
      <c r="M3770" t="s">
        <v>272</v>
      </c>
      <c r="N3770">
        <v>36</v>
      </c>
      <c r="P3770" cm="1">
        <f t="array" ref="P3770">IF(Q3770&gt;0,INDEX(Q3770:Q25494,MATCH(TRUE,INDEX(Q3770:Q25494="",,),0)-1),"")</f>
        <v>8</v>
      </c>
      <c r="Q3770">
        <v>2</v>
      </c>
      <c r="R3770">
        <f t="shared" si="61"/>
        <v>0</v>
      </c>
    </row>
    <row r="3771" spans="1:18" x14ac:dyDescent="0.3">
      <c r="A3771" t="s">
        <v>266</v>
      </c>
      <c r="B3771" s="1">
        <v>38273</v>
      </c>
      <c r="C3771" t="s">
        <v>16</v>
      </c>
      <c r="D3771" t="s">
        <v>396</v>
      </c>
      <c r="E3771" t="s">
        <v>397</v>
      </c>
      <c r="G3771" t="s">
        <v>19</v>
      </c>
      <c r="H3771" t="s">
        <v>53</v>
      </c>
      <c r="I3771" t="s">
        <v>26</v>
      </c>
      <c r="J3771" t="s">
        <v>27</v>
      </c>
      <c r="K3771">
        <v>75</v>
      </c>
      <c r="L3771">
        <v>27.7</v>
      </c>
      <c r="M3771" t="s">
        <v>272</v>
      </c>
      <c r="N3771">
        <v>40</v>
      </c>
      <c r="P3771" cm="1">
        <f t="array" ref="P3771">IF(Q3771&gt;0,INDEX(Q3771:Q25495,MATCH(TRUE,INDEX(Q3771:Q25495="",,),0)-1),"")</f>
        <v>8</v>
      </c>
      <c r="Q3771">
        <v>2</v>
      </c>
      <c r="R3771">
        <f t="shared" si="61"/>
        <v>0</v>
      </c>
    </row>
    <row r="3772" spans="1:18" x14ac:dyDescent="0.3">
      <c r="A3772" t="s">
        <v>266</v>
      </c>
      <c r="B3772" s="1">
        <v>38273</v>
      </c>
      <c r="C3772" t="s">
        <v>16</v>
      </c>
      <c r="D3772" t="s">
        <v>396</v>
      </c>
      <c r="E3772" t="s">
        <v>397</v>
      </c>
      <c r="G3772" t="s">
        <v>19</v>
      </c>
      <c r="H3772" t="s">
        <v>64</v>
      </c>
      <c r="I3772" t="s">
        <v>26</v>
      </c>
      <c r="J3772" t="s">
        <v>27</v>
      </c>
      <c r="K3772">
        <v>332</v>
      </c>
      <c r="L3772">
        <v>21.75</v>
      </c>
      <c r="M3772" t="s">
        <v>272</v>
      </c>
      <c r="N3772">
        <v>41</v>
      </c>
      <c r="P3772" cm="1">
        <f t="array" ref="P3772">IF(Q3772&gt;0,INDEX(Q3772:Q25496,MATCH(TRUE,INDEX(Q3772:Q25496="",,),0)-1),"")</f>
        <v>8</v>
      </c>
      <c r="Q3772">
        <v>2</v>
      </c>
      <c r="R3772">
        <f t="shared" si="61"/>
        <v>0</v>
      </c>
    </row>
    <row r="3773" spans="1:18" x14ac:dyDescent="0.3">
      <c r="A3773" t="s">
        <v>266</v>
      </c>
      <c r="B3773" s="1">
        <v>38273</v>
      </c>
      <c r="C3773" t="s">
        <v>16</v>
      </c>
      <c r="D3773" t="s">
        <v>396</v>
      </c>
      <c r="E3773" t="s">
        <v>397</v>
      </c>
      <c r="G3773" s="6" t="s">
        <v>29</v>
      </c>
      <c r="H3773" t="s">
        <v>206</v>
      </c>
      <c r="I3773" t="s">
        <v>21</v>
      </c>
      <c r="J3773" t="s">
        <v>22</v>
      </c>
      <c r="K3773">
        <v>5</v>
      </c>
      <c r="L3773">
        <v>113</v>
      </c>
      <c r="M3773" t="s">
        <v>272</v>
      </c>
      <c r="N3773">
        <v>113</v>
      </c>
      <c r="P3773" cm="1">
        <f t="array" ref="P3773">IF(Q3773&gt;0,INDEX(Q3773:Q25497,MATCH(TRUE,INDEX(Q3773:Q25497="",,),0)-1),"")</f>
        <v>8</v>
      </c>
      <c r="Q3773">
        <v>2</v>
      </c>
      <c r="R3773">
        <f t="shared" si="61"/>
        <v>0</v>
      </c>
    </row>
    <row r="3774" spans="1:18" x14ac:dyDescent="0.3">
      <c r="A3774" t="s">
        <v>266</v>
      </c>
      <c r="B3774" s="1">
        <v>38273</v>
      </c>
      <c r="C3774" t="s">
        <v>16</v>
      </c>
      <c r="D3774" t="s">
        <v>396</v>
      </c>
      <c r="E3774" t="s">
        <v>397</v>
      </c>
      <c r="G3774" s="6" t="s">
        <v>29</v>
      </c>
      <c r="H3774" t="s">
        <v>99</v>
      </c>
      <c r="I3774" t="s">
        <v>21</v>
      </c>
      <c r="J3774" t="s">
        <v>22</v>
      </c>
      <c r="K3774">
        <v>9</v>
      </c>
      <c r="L3774">
        <v>114</v>
      </c>
      <c r="M3774" t="s">
        <v>272</v>
      </c>
      <c r="N3774">
        <v>114</v>
      </c>
      <c r="P3774" cm="1">
        <f t="array" ref="P3774">IF(Q3774&gt;0,INDEX(Q3774:Q25498,MATCH(TRUE,INDEX(Q3774:Q25498="",,),0)-1),"")</f>
        <v>8</v>
      </c>
      <c r="Q3774">
        <v>2</v>
      </c>
      <c r="R3774">
        <f t="shared" si="61"/>
        <v>0</v>
      </c>
    </row>
    <row r="3775" spans="1:18" x14ac:dyDescent="0.3">
      <c r="A3775" t="s">
        <v>266</v>
      </c>
      <c r="B3775" s="1">
        <v>38273</v>
      </c>
      <c r="C3775" t="s">
        <v>16</v>
      </c>
      <c r="D3775" t="s">
        <v>396</v>
      </c>
      <c r="E3775" t="s">
        <v>397</v>
      </c>
      <c r="G3775" s="6" t="s">
        <v>29</v>
      </c>
      <c r="H3775" t="s">
        <v>64</v>
      </c>
      <c r="I3775" t="s">
        <v>21</v>
      </c>
      <c r="J3775" t="s">
        <v>22</v>
      </c>
      <c r="K3775">
        <v>3</v>
      </c>
      <c r="L3775">
        <v>128</v>
      </c>
      <c r="M3775" t="s">
        <v>272</v>
      </c>
      <c r="N3775">
        <v>128</v>
      </c>
      <c r="P3775" cm="1">
        <f t="array" ref="P3775">IF(Q3775&gt;0,INDEX(Q3775:Q25499,MATCH(TRUE,INDEX(Q3775:Q25499="",,),0)-1),"")</f>
        <v>8</v>
      </c>
      <c r="Q3775">
        <v>2</v>
      </c>
      <c r="R3775">
        <f t="shared" si="61"/>
        <v>0</v>
      </c>
    </row>
    <row r="3776" spans="1:18" x14ac:dyDescent="0.3">
      <c r="A3776" t="s">
        <v>266</v>
      </c>
      <c r="B3776" s="1">
        <v>38273</v>
      </c>
      <c r="C3776" t="s">
        <v>16</v>
      </c>
      <c r="D3776" t="s">
        <v>396</v>
      </c>
      <c r="E3776" t="s">
        <v>397</v>
      </c>
      <c r="G3776" s="6" t="s">
        <v>29</v>
      </c>
      <c r="H3776" t="s">
        <v>206</v>
      </c>
      <c r="I3776" t="s">
        <v>26</v>
      </c>
      <c r="J3776" t="s">
        <v>27</v>
      </c>
      <c r="K3776">
        <v>40</v>
      </c>
      <c r="L3776">
        <v>5.5</v>
      </c>
      <c r="M3776" t="s">
        <v>272</v>
      </c>
      <c r="N3776">
        <v>5.5</v>
      </c>
      <c r="P3776" cm="1">
        <f t="array" ref="P3776">IF(Q3776&gt;0,INDEX(Q3776:Q25500,MATCH(TRUE,INDEX(Q3776:Q25500="",,),0)-1),"")</f>
        <v>8</v>
      </c>
      <c r="Q3776">
        <v>2</v>
      </c>
      <c r="R3776">
        <f t="shared" si="61"/>
        <v>0</v>
      </c>
    </row>
    <row r="3777" spans="1:18" x14ac:dyDescent="0.3">
      <c r="A3777" t="s">
        <v>266</v>
      </c>
      <c r="B3777" s="1">
        <v>38273</v>
      </c>
      <c r="C3777" t="s">
        <v>16</v>
      </c>
      <c r="D3777" t="s">
        <v>396</v>
      </c>
      <c r="E3777" t="s">
        <v>397</v>
      </c>
      <c r="G3777" s="6" t="s">
        <v>29</v>
      </c>
      <c r="H3777" t="s">
        <v>394</v>
      </c>
      <c r="I3777" t="s">
        <v>26</v>
      </c>
      <c r="J3777" t="s">
        <v>27</v>
      </c>
      <c r="K3777">
        <v>12</v>
      </c>
      <c r="L3777">
        <v>13.8</v>
      </c>
      <c r="M3777" t="s">
        <v>272</v>
      </c>
      <c r="N3777">
        <v>13.8</v>
      </c>
      <c r="P3777" cm="1">
        <f t="array" ref="P3777">IF(Q3777&gt;0,INDEX(Q3777:Q25501,MATCH(TRUE,INDEX(Q3777:Q25501="",,),0)-1),"")</f>
        <v>8</v>
      </c>
      <c r="Q3777">
        <v>2</v>
      </c>
      <c r="R3777">
        <f t="shared" si="61"/>
        <v>0</v>
      </c>
    </row>
    <row r="3778" spans="1:18" x14ac:dyDescent="0.3">
      <c r="A3778" t="s">
        <v>266</v>
      </c>
      <c r="B3778" s="1">
        <v>38273</v>
      </c>
      <c r="C3778" t="s">
        <v>16</v>
      </c>
      <c r="D3778" t="s">
        <v>396</v>
      </c>
      <c r="E3778" t="s">
        <v>397</v>
      </c>
      <c r="G3778" t="s">
        <v>19</v>
      </c>
      <c r="H3778" t="s">
        <v>194</v>
      </c>
      <c r="I3778" t="s">
        <v>21</v>
      </c>
      <c r="J3778" t="s">
        <v>22</v>
      </c>
      <c r="K3778">
        <v>4</v>
      </c>
      <c r="L3778">
        <v>360</v>
      </c>
      <c r="M3778" t="s">
        <v>270</v>
      </c>
      <c r="N3778">
        <v>2857.68</v>
      </c>
      <c r="P3778" cm="1">
        <f t="array" ref="P3778">IF(Q3778&gt;0,INDEX(Q3778:Q25502,MATCH(TRUE,INDEX(Q3778:Q25502="",,),0)-1),"")</f>
        <v>8</v>
      </c>
      <c r="Q3778">
        <v>3</v>
      </c>
      <c r="R3778">
        <f t="shared" si="61"/>
        <v>0</v>
      </c>
    </row>
    <row r="3779" spans="1:18" x14ac:dyDescent="0.3">
      <c r="A3779" t="s">
        <v>266</v>
      </c>
      <c r="B3779" s="1">
        <v>38273</v>
      </c>
      <c r="C3779" t="s">
        <v>16</v>
      </c>
      <c r="D3779" t="s">
        <v>396</v>
      </c>
      <c r="E3779" t="s">
        <v>397</v>
      </c>
      <c r="G3779" t="s">
        <v>19</v>
      </c>
      <c r="H3779" t="s">
        <v>99</v>
      </c>
      <c r="I3779" t="s">
        <v>26</v>
      </c>
      <c r="J3779" t="s">
        <v>27</v>
      </c>
      <c r="K3779">
        <v>80</v>
      </c>
      <c r="L3779">
        <v>21.2</v>
      </c>
      <c r="M3779" t="s">
        <v>270</v>
      </c>
      <c r="N3779">
        <v>21.2</v>
      </c>
      <c r="P3779" cm="1">
        <f t="array" ref="P3779">IF(Q3779&gt;0,INDEX(Q3779:Q25503,MATCH(TRUE,INDEX(Q3779:Q25503="",,),0)-1),"")</f>
        <v>8</v>
      </c>
      <c r="Q3779">
        <v>3</v>
      </c>
      <c r="R3779">
        <f t="shared" si="61"/>
        <v>0</v>
      </c>
    </row>
    <row r="3780" spans="1:18" x14ac:dyDescent="0.3">
      <c r="A3780" t="s">
        <v>266</v>
      </c>
      <c r="B3780" s="1">
        <v>38273</v>
      </c>
      <c r="C3780" t="s">
        <v>16</v>
      </c>
      <c r="D3780" t="s">
        <v>396</v>
      </c>
      <c r="E3780" t="s">
        <v>397</v>
      </c>
      <c r="G3780" t="s">
        <v>19</v>
      </c>
      <c r="H3780" t="s">
        <v>53</v>
      </c>
      <c r="I3780" t="s">
        <v>26</v>
      </c>
      <c r="J3780" t="s">
        <v>27</v>
      </c>
      <c r="K3780">
        <v>75</v>
      </c>
      <c r="L3780">
        <v>27.7</v>
      </c>
      <c r="M3780" t="s">
        <v>270</v>
      </c>
      <c r="N3780">
        <v>27.7</v>
      </c>
      <c r="P3780" cm="1">
        <f t="array" ref="P3780">IF(Q3780&gt;0,INDEX(Q3780:Q25504,MATCH(TRUE,INDEX(Q3780:Q25504="",,),0)-1),"")</f>
        <v>8</v>
      </c>
      <c r="Q3780">
        <v>3</v>
      </c>
      <c r="R3780">
        <f t="shared" si="61"/>
        <v>0</v>
      </c>
    </row>
    <row r="3781" spans="1:18" x14ac:dyDescent="0.3">
      <c r="A3781" t="s">
        <v>266</v>
      </c>
      <c r="B3781" s="1">
        <v>38273</v>
      </c>
      <c r="C3781" t="s">
        <v>16</v>
      </c>
      <c r="D3781" t="s">
        <v>396</v>
      </c>
      <c r="E3781" t="s">
        <v>397</v>
      </c>
      <c r="G3781" t="s">
        <v>19</v>
      </c>
      <c r="H3781" t="s">
        <v>64</v>
      </c>
      <c r="I3781" t="s">
        <v>26</v>
      </c>
      <c r="J3781" t="s">
        <v>27</v>
      </c>
      <c r="K3781">
        <v>332</v>
      </c>
      <c r="L3781">
        <v>21.75</v>
      </c>
      <c r="M3781" t="s">
        <v>270</v>
      </c>
      <c r="N3781">
        <v>21.75</v>
      </c>
      <c r="P3781" cm="1">
        <f t="array" ref="P3781">IF(Q3781&gt;0,INDEX(Q3781:Q25505,MATCH(TRUE,INDEX(Q3781:Q25505="",,),0)-1),"")</f>
        <v>8</v>
      </c>
      <c r="Q3781">
        <v>3</v>
      </c>
      <c r="R3781">
        <f t="shared" si="61"/>
        <v>0</v>
      </c>
    </row>
    <row r="3782" spans="1:18" x14ac:dyDescent="0.3">
      <c r="A3782" t="s">
        <v>266</v>
      </c>
      <c r="B3782" s="1">
        <v>38273</v>
      </c>
      <c r="C3782" t="s">
        <v>16</v>
      </c>
      <c r="D3782" t="s">
        <v>396</v>
      </c>
      <c r="E3782" t="s">
        <v>397</v>
      </c>
      <c r="G3782" s="6" t="s">
        <v>29</v>
      </c>
      <c r="H3782" t="s">
        <v>206</v>
      </c>
      <c r="I3782" t="s">
        <v>21</v>
      </c>
      <c r="J3782" t="s">
        <v>22</v>
      </c>
      <c r="K3782">
        <v>5</v>
      </c>
      <c r="L3782">
        <v>113</v>
      </c>
      <c r="M3782" t="s">
        <v>270</v>
      </c>
      <c r="N3782">
        <v>113</v>
      </c>
      <c r="P3782" cm="1">
        <f t="array" ref="P3782">IF(Q3782&gt;0,INDEX(Q3782:Q25506,MATCH(TRUE,INDEX(Q3782:Q25506="",,),0)-1),"")</f>
        <v>8</v>
      </c>
      <c r="Q3782">
        <v>3</v>
      </c>
      <c r="R3782">
        <f t="shared" si="61"/>
        <v>0</v>
      </c>
    </row>
    <row r="3783" spans="1:18" x14ac:dyDescent="0.3">
      <c r="A3783" t="s">
        <v>266</v>
      </c>
      <c r="B3783" s="1">
        <v>38273</v>
      </c>
      <c r="C3783" t="s">
        <v>16</v>
      </c>
      <c r="D3783" t="s">
        <v>396</v>
      </c>
      <c r="E3783" t="s">
        <v>397</v>
      </c>
      <c r="G3783" s="6" t="s">
        <v>29</v>
      </c>
      <c r="H3783" t="s">
        <v>99</v>
      </c>
      <c r="I3783" t="s">
        <v>21</v>
      </c>
      <c r="J3783" t="s">
        <v>22</v>
      </c>
      <c r="K3783">
        <v>9</v>
      </c>
      <c r="L3783">
        <v>114</v>
      </c>
      <c r="M3783" t="s">
        <v>270</v>
      </c>
      <c r="N3783">
        <v>114</v>
      </c>
      <c r="P3783" cm="1">
        <f t="array" ref="P3783">IF(Q3783&gt;0,INDEX(Q3783:Q25507,MATCH(TRUE,INDEX(Q3783:Q25507="",,),0)-1),"")</f>
        <v>8</v>
      </c>
      <c r="Q3783">
        <v>3</v>
      </c>
      <c r="R3783">
        <f t="shared" si="61"/>
        <v>0</v>
      </c>
    </row>
    <row r="3784" spans="1:18" x14ac:dyDescent="0.3">
      <c r="A3784" t="s">
        <v>266</v>
      </c>
      <c r="B3784" s="1">
        <v>38273</v>
      </c>
      <c r="C3784" t="s">
        <v>16</v>
      </c>
      <c r="D3784" t="s">
        <v>396</v>
      </c>
      <c r="E3784" t="s">
        <v>397</v>
      </c>
      <c r="G3784" s="6" t="s">
        <v>29</v>
      </c>
      <c r="H3784" t="s">
        <v>64</v>
      </c>
      <c r="I3784" t="s">
        <v>21</v>
      </c>
      <c r="J3784" t="s">
        <v>22</v>
      </c>
      <c r="K3784">
        <v>3</v>
      </c>
      <c r="L3784">
        <v>128</v>
      </c>
      <c r="M3784" t="s">
        <v>270</v>
      </c>
      <c r="N3784">
        <v>128</v>
      </c>
      <c r="P3784" cm="1">
        <f t="array" ref="P3784">IF(Q3784&gt;0,INDEX(Q3784:Q25508,MATCH(TRUE,INDEX(Q3784:Q25508="",,),0)-1),"")</f>
        <v>8</v>
      </c>
      <c r="Q3784">
        <v>3</v>
      </c>
      <c r="R3784">
        <f t="shared" si="61"/>
        <v>0</v>
      </c>
    </row>
    <row r="3785" spans="1:18" x14ac:dyDescent="0.3">
      <c r="A3785" t="s">
        <v>266</v>
      </c>
      <c r="B3785" s="1">
        <v>38273</v>
      </c>
      <c r="C3785" t="s">
        <v>16</v>
      </c>
      <c r="D3785" t="s">
        <v>396</v>
      </c>
      <c r="E3785" t="s">
        <v>397</v>
      </c>
      <c r="G3785" s="6" t="s">
        <v>29</v>
      </c>
      <c r="H3785" t="s">
        <v>206</v>
      </c>
      <c r="I3785" t="s">
        <v>26</v>
      </c>
      <c r="J3785" t="s">
        <v>27</v>
      </c>
      <c r="K3785">
        <v>40</v>
      </c>
      <c r="L3785">
        <v>5.5</v>
      </c>
      <c r="M3785" t="s">
        <v>270</v>
      </c>
      <c r="N3785">
        <v>5.5</v>
      </c>
      <c r="P3785" cm="1">
        <f t="array" ref="P3785">IF(Q3785&gt;0,INDEX(Q3785:Q25509,MATCH(TRUE,INDEX(Q3785:Q25509="",,),0)-1),"")</f>
        <v>8</v>
      </c>
      <c r="Q3785">
        <v>3</v>
      </c>
      <c r="R3785">
        <f t="shared" si="61"/>
        <v>0</v>
      </c>
    </row>
    <row r="3786" spans="1:18" x14ac:dyDescent="0.3">
      <c r="A3786" t="s">
        <v>266</v>
      </c>
      <c r="B3786" s="1">
        <v>38273</v>
      </c>
      <c r="C3786" t="s">
        <v>16</v>
      </c>
      <c r="D3786" t="s">
        <v>396</v>
      </c>
      <c r="E3786" t="s">
        <v>397</v>
      </c>
      <c r="G3786" s="6" t="s">
        <v>29</v>
      </c>
      <c r="H3786" t="s">
        <v>394</v>
      </c>
      <c r="I3786" t="s">
        <v>26</v>
      </c>
      <c r="J3786" t="s">
        <v>27</v>
      </c>
      <c r="K3786">
        <v>12</v>
      </c>
      <c r="L3786">
        <v>13.8</v>
      </c>
      <c r="M3786" t="s">
        <v>270</v>
      </c>
      <c r="N3786">
        <v>13.8</v>
      </c>
      <c r="P3786" cm="1">
        <f t="array" ref="P3786">IF(Q3786&gt;0,INDEX(Q3786:Q25510,MATCH(TRUE,INDEX(Q3786:Q25510="",,),0)-1),"")</f>
        <v>8</v>
      </c>
      <c r="Q3786">
        <v>3</v>
      </c>
      <c r="R3786">
        <f t="shared" si="61"/>
        <v>0</v>
      </c>
    </row>
    <row r="3787" spans="1:18" x14ac:dyDescent="0.3">
      <c r="A3787" t="s">
        <v>266</v>
      </c>
      <c r="B3787" s="1">
        <v>38273</v>
      </c>
      <c r="C3787" t="s">
        <v>16</v>
      </c>
      <c r="D3787" t="s">
        <v>396</v>
      </c>
      <c r="E3787" t="s">
        <v>397</v>
      </c>
      <c r="G3787" t="s">
        <v>19</v>
      </c>
      <c r="H3787" t="s">
        <v>194</v>
      </c>
      <c r="I3787" t="s">
        <v>21</v>
      </c>
      <c r="J3787" t="s">
        <v>22</v>
      </c>
      <c r="K3787">
        <v>4</v>
      </c>
      <c r="L3787">
        <v>360</v>
      </c>
      <c r="M3787" t="s">
        <v>220</v>
      </c>
      <c r="N3787">
        <v>2742.89</v>
      </c>
      <c r="P3787" cm="1">
        <f t="array" ref="P3787">IF(Q3787&gt;0,INDEX(Q3787:Q25511,MATCH(TRUE,INDEX(Q3787:Q25511="",,),0)-1),"")</f>
        <v>8</v>
      </c>
      <c r="Q3787">
        <v>4</v>
      </c>
      <c r="R3787">
        <f t="shared" si="61"/>
        <v>0</v>
      </c>
    </row>
    <row r="3788" spans="1:18" x14ac:dyDescent="0.3">
      <c r="A3788" t="s">
        <v>266</v>
      </c>
      <c r="B3788" s="1">
        <v>38273</v>
      </c>
      <c r="C3788" t="s">
        <v>16</v>
      </c>
      <c r="D3788" t="s">
        <v>396</v>
      </c>
      <c r="E3788" t="s">
        <v>397</v>
      </c>
      <c r="G3788" t="s">
        <v>19</v>
      </c>
      <c r="H3788" t="s">
        <v>99</v>
      </c>
      <c r="I3788" t="s">
        <v>26</v>
      </c>
      <c r="J3788" t="s">
        <v>27</v>
      </c>
      <c r="K3788">
        <v>80</v>
      </c>
      <c r="L3788">
        <v>21.2</v>
      </c>
      <c r="M3788" t="s">
        <v>220</v>
      </c>
      <c r="N3788">
        <v>21.2</v>
      </c>
      <c r="P3788" cm="1">
        <f t="array" ref="P3788">IF(Q3788&gt;0,INDEX(Q3788:Q25512,MATCH(TRUE,INDEX(Q3788:Q25512="",,),0)-1),"")</f>
        <v>8</v>
      </c>
      <c r="Q3788">
        <v>4</v>
      </c>
      <c r="R3788">
        <f t="shared" si="61"/>
        <v>0</v>
      </c>
    </row>
    <row r="3789" spans="1:18" x14ac:dyDescent="0.3">
      <c r="A3789" t="s">
        <v>266</v>
      </c>
      <c r="B3789" s="1">
        <v>38273</v>
      </c>
      <c r="C3789" t="s">
        <v>16</v>
      </c>
      <c r="D3789" t="s">
        <v>396</v>
      </c>
      <c r="E3789" t="s">
        <v>397</v>
      </c>
      <c r="G3789" t="s">
        <v>19</v>
      </c>
      <c r="H3789" t="s">
        <v>53</v>
      </c>
      <c r="I3789" t="s">
        <v>26</v>
      </c>
      <c r="J3789" t="s">
        <v>27</v>
      </c>
      <c r="K3789">
        <v>75</v>
      </c>
      <c r="L3789">
        <v>27.7</v>
      </c>
      <c r="M3789" t="s">
        <v>220</v>
      </c>
      <c r="N3789">
        <v>27.7</v>
      </c>
      <c r="P3789" cm="1">
        <f t="array" ref="P3789">IF(Q3789&gt;0,INDEX(Q3789:Q25513,MATCH(TRUE,INDEX(Q3789:Q25513="",,),0)-1),"")</f>
        <v>8</v>
      </c>
      <c r="Q3789">
        <v>4</v>
      </c>
      <c r="R3789">
        <f t="shared" si="61"/>
        <v>0</v>
      </c>
    </row>
    <row r="3790" spans="1:18" x14ac:dyDescent="0.3">
      <c r="A3790" t="s">
        <v>266</v>
      </c>
      <c r="B3790" s="1">
        <v>38273</v>
      </c>
      <c r="C3790" t="s">
        <v>16</v>
      </c>
      <c r="D3790" t="s">
        <v>396</v>
      </c>
      <c r="E3790" t="s">
        <v>397</v>
      </c>
      <c r="G3790" t="s">
        <v>19</v>
      </c>
      <c r="H3790" t="s">
        <v>64</v>
      </c>
      <c r="I3790" t="s">
        <v>26</v>
      </c>
      <c r="J3790" t="s">
        <v>27</v>
      </c>
      <c r="K3790">
        <v>332</v>
      </c>
      <c r="L3790">
        <v>21.75</v>
      </c>
      <c r="M3790" t="s">
        <v>220</v>
      </c>
      <c r="N3790">
        <v>21.75</v>
      </c>
      <c r="P3790" cm="1">
        <f t="array" ref="P3790">IF(Q3790&gt;0,INDEX(Q3790:Q25514,MATCH(TRUE,INDEX(Q3790:Q25514="",,),0)-1),"")</f>
        <v>8</v>
      </c>
      <c r="Q3790">
        <v>4</v>
      </c>
      <c r="R3790">
        <f t="shared" si="61"/>
        <v>0</v>
      </c>
    </row>
    <row r="3791" spans="1:18" x14ac:dyDescent="0.3">
      <c r="A3791" t="s">
        <v>266</v>
      </c>
      <c r="B3791" s="1">
        <v>38273</v>
      </c>
      <c r="C3791" t="s">
        <v>16</v>
      </c>
      <c r="D3791" t="s">
        <v>396</v>
      </c>
      <c r="E3791" t="s">
        <v>397</v>
      </c>
      <c r="G3791" s="6" t="s">
        <v>29</v>
      </c>
      <c r="H3791" t="s">
        <v>206</v>
      </c>
      <c r="I3791" t="s">
        <v>21</v>
      </c>
      <c r="J3791" t="s">
        <v>22</v>
      </c>
      <c r="K3791">
        <v>5</v>
      </c>
      <c r="L3791">
        <v>113</v>
      </c>
      <c r="M3791" t="s">
        <v>220</v>
      </c>
      <c r="N3791">
        <v>113</v>
      </c>
      <c r="P3791" cm="1">
        <f t="array" ref="P3791">IF(Q3791&gt;0,INDEX(Q3791:Q25515,MATCH(TRUE,INDEX(Q3791:Q25515="",,),0)-1),"")</f>
        <v>8</v>
      </c>
      <c r="Q3791">
        <v>4</v>
      </c>
      <c r="R3791">
        <f t="shared" si="61"/>
        <v>0</v>
      </c>
    </row>
    <row r="3792" spans="1:18" x14ac:dyDescent="0.3">
      <c r="A3792" t="s">
        <v>266</v>
      </c>
      <c r="B3792" s="1">
        <v>38273</v>
      </c>
      <c r="C3792" t="s">
        <v>16</v>
      </c>
      <c r="D3792" t="s">
        <v>396</v>
      </c>
      <c r="E3792" t="s">
        <v>397</v>
      </c>
      <c r="G3792" s="6" t="s">
        <v>29</v>
      </c>
      <c r="H3792" t="s">
        <v>99</v>
      </c>
      <c r="I3792" t="s">
        <v>21</v>
      </c>
      <c r="J3792" t="s">
        <v>22</v>
      </c>
      <c r="K3792">
        <v>9</v>
      </c>
      <c r="L3792">
        <v>114</v>
      </c>
      <c r="M3792" t="s">
        <v>220</v>
      </c>
      <c r="N3792">
        <v>114</v>
      </c>
      <c r="P3792" cm="1">
        <f t="array" ref="P3792">IF(Q3792&gt;0,INDEX(Q3792:Q25516,MATCH(TRUE,INDEX(Q3792:Q25516="",,),0)-1),"")</f>
        <v>8</v>
      </c>
      <c r="Q3792">
        <v>4</v>
      </c>
      <c r="R3792">
        <f t="shared" si="61"/>
        <v>0</v>
      </c>
    </row>
    <row r="3793" spans="1:18" x14ac:dyDescent="0.3">
      <c r="A3793" t="s">
        <v>266</v>
      </c>
      <c r="B3793" s="1">
        <v>38273</v>
      </c>
      <c r="C3793" t="s">
        <v>16</v>
      </c>
      <c r="D3793" t="s">
        <v>396</v>
      </c>
      <c r="E3793" t="s">
        <v>397</v>
      </c>
      <c r="G3793" s="6" t="s">
        <v>29</v>
      </c>
      <c r="H3793" t="s">
        <v>64</v>
      </c>
      <c r="I3793" t="s">
        <v>21</v>
      </c>
      <c r="J3793" t="s">
        <v>22</v>
      </c>
      <c r="K3793">
        <v>3</v>
      </c>
      <c r="L3793">
        <v>128</v>
      </c>
      <c r="M3793" t="s">
        <v>220</v>
      </c>
      <c r="N3793">
        <v>128</v>
      </c>
      <c r="P3793" cm="1">
        <f t="array" ref="P3793">IF(Q3793&gt;0,INDEX(Q3793:Q25517,MATCH(TRUE,INDEX(Q3793:Q25517="",,),0)-1),"")</f>
        <v>8</v>
      </c>
      <c r="Q3793">
        <v>4</v>
      </c>
      <c r="R3793">
        <f t="shared" si="61"/>
        <v>0</v>
      </c>
    </row>
    <row r="3794" spans="1:18" x14ac:dyDescent="0.3">
      <c r="A3794" t="s">
        <v>266</v>
      </c>
      <c r="B3794" s="1">
        <v>38273</v>
      </c>
      <c r="C3794" t="s">
        <v>16</v>
      </c>
      <c r="D3794" t="s">
        <v>396</v>
      </c>
      <c r="E3794" t="s">
        <v>397</v>
      </c>
      <c r="G3794" s="6" t="s">
        <v>29</v>
      </c>
      <c r="H3794" t="s">
        <v>206</v>
      </c>
      <c r="I3794" t="s">
        <v>26</v>
      </c>
      <c r="J3794" t="s">
        <v>27</v>
      </c>
      <c r="K3794">
        <v>40</v>
      </c>
      <c r="L3794">
        <v>5.5</v>
      </c>
      <c r="M3794" t="s">
        <v>220</v>
      </c>
      <c r="N3794">
        <v>5.5</v>
      </c>
      <c r="P3794" cm="1">
        <f t="array" ref="P3794">IF(Q3794&gt;0,INDEX(Q3794:Q25518,MATCH(TRUE,INDEX(Q3794:Q25518="",,),0)-1),"")</f>
        <v>8</v>
      </c>
      <c r="Q3794">
        <v>4</v>
      </c>
      <c r="R3794">
        <f t="shared" si="61"/>
        <v>0</v>
      </c>
    </row>
    <row r="3795" spans="1:18" x14ac:dyDescent="0.3">
      <c r="A3795" t="s">
        <v>266</v>
      </c>
      <c r="B3795" s="1">
        <v>38273</v>
      </c>
      <c r="C3795" t="s">
        <v>16</v>
      </c>
      <c r="D3795" t="s">
        <v>396</v>
      </c>
      <c r="E3795" t="s">
        <v>397</v>
      </c>
      <c r="G3795" s="6" t="s">
        <v>29</v>
      </c>
      <c r="H3795" t="s">
        <v>394</v>
      </c>
      <c r="I3795" t="s">
        <v>26</v>
      </c>
      <c r="J3795" t="s">
        <v>27</v>
      </c>
      <c r="K3795">
        <v>12</v>
      </c>
      <c r="L3795">
        <v>13.8</v>
      </c>
      <c r="M3795" t="s">
        <v>220</v>
      </c>
      <c r="N3795">
        <v>13.8</v>
      </c>
      <c r="P3795" cm="1">
        <f t="array" ref="P3795">IF(Q3795&gt;0,INDEX(Q3795:Q25519,MATCH(TRUE,INDEX(Q3795:Q25519="",,),0)-1),"")</f>
        <v>8</v>
      </c>
      <c r="Q3795">
        <v>4</v>
      </c>
      <c r="R3795">
        <f t="shared" si="61"/>
        <v>0</v>
      </c>
    </row>
    <row r="3796" spans="1:18" x14ac:dyDescent="0.3">
      <c r="A3796" t="s">
        <v>266</v>
      </c>
      <c r="B3796" s="1">
        <v>38273</v>
      </c>
      <c r="C3796" t="s">
        <v>16</v>
      </c>
      <c r="D3796" t="s">
        <v>396</v>
      </c>
      <c r="E3796" t="s">
        <v>397</v>
      </c>
      <c r="G3796" t="s">
        <v>19</v>
      </c>
      <c r="H3796" t="s">
        <v>194</v>
      </c>
      <c r="I3796" t="s">
        <v>21</v>
      </c>
      <c r="J3796" t="s">
        <v>22</v>
      </c>
      <c r="K3796">
        <v>4</v>
      </c>
      <c r="L3796">
        <v>360</v>
      </c>
      <c r="M3796" t="s">
        <v>307</v>
      </c>
      <c r="N3796">
        <v>600</v>
      </c>
      <c r="P3796" cm="1">
        <f t="array" ref="P3796">IF(Q3796&gt;0,INDEX(Q3796:Q25520,MATCH(TRUE,INDEX(Q3796:Q25520="",,),0)-1),"")</f>
        <v>8</v>
      </c>
      <c r="Q3796">
        <v>5</v>
      </c>
      <c r="R3796">
        <f t="shared" si="61"/>
        <v>0</v>
      </c>
    </row>
    <row r="3797" spans="1:18" x14ac:dyDescent="0.3">
      <c r="A3797" t="s">
        <v>266</v>
      </c>
      <c r="B3797" s="1">
        <v>38273</v>
      </c>
      <c r="C3797" t="s">
        <v>16</v>
      </c>
      <c r="D3797" t="s">
        <v>396</v>
      </c>
      <c r="E3797" t="s">
        <v>397</v>
      </c>
      <c r="G3797" t="s">
        <v>19</v>
      </c>
      <c r="H3797" t="s">
        <v>99</v>
      </c>
      <c r="I3797" t="s">
        <v>26</v>
      </c>
      <c r="J3797" t="s">
        <v>27</v>
      </c>
      <c r="K3797">
        <v>80</v>
      </c>
      <c r="L3797">
        <v>21.2</v>
      </c>
      <c r="M3797" t="s">
        <v>307</v>
      </c>
      <c r="N3797">
        <v>39.25</v>
      </c>
      <c r="P3797" cm="1">
        <f t="array" ref="P3797">IF(Q3797&gt;0,INDEX(Q3797:Q25521,MATCH(TRUE,INDEX(Q3797:Q25521="",,),0)-1),"")</f>
        <v>8</v>
      </c>
      <c r="Q3797">
        <v>5</v>
      </c>
      <c r="R3797">
        <f t="shared" si="61"/>
        <v>0</v>
      </c>
    </row>
    <row r="3798" spans="1:18" x14ac:dyDescent="0.3">
      <c r="A3798" t="s">
        <v>266</v>
      </c>
      <c r="B3798" s="1">
        <v>38273</v>
      </c>
      <c r="C3798" t="s">
        <v>16</v>
      </c>
      <c r="D3798" t="s">
        <v>396</v>
      </c>
      <c r="E3798" t="s">
        <v>397</v>
      </c>
      <c r="G3798" t="s">
        <v>19</v>
      </c>
      <c r="H3798" t="s">
        <v>53</v>
      </c>
      <c r="I3798" t="s">
        <v>26</v>
      </c>
      <c r="J3798" t="s">
        <v>27</v>
      </c>
      <c r="K3798">
        <v>75</v>
      </c>
      <c r="L3798">
        <v>27.7</v>
      </c>
      <c r="M3798" t="s">
        <v>307</v>
      </c>
      <c r="N3798">
        <v>39.25</v>
      </c>
      <c r="P3798" cm="1">
        <f t="array" ref="P3798">IF(Q3798&gt;0,INDEX(Q3798:Q25522,MATCH(TRUE,INDEX(Q3798:Q25522="",,),0)-1),"")</f>
        <v>8</v>
      </c>
      <c r="Q3798">
        <v>5</v>
      </c>
      <c r="R3798">
        <f t="shared" si="61"/>
        <v>0</v>
      </c>
    </row>
    <row r="3799" spans="1:18" x14ac:dyDescent="0.3">
      <c r="A3799" t="s">
        <v>266</v>
      </c>
      <c r="B3799" s="1">
        <v>38273</v>
      </c>
      <c r="C3799" t="s">
        <v>16</v>
      </c>
      <c r="D3799" t="s">
        <v>396</v>
      </c>
      <c r="E3799" t="s">
        <v>397</v>
      </c>
      <c r="G3799" t="s">
        <v>19</v>
      </c>
      <c r="H3799" t="s">
        <v>64</v>
      </c>
      <c r="I3799" t="s">
        <v>26</v>
      </c>
      <c r="J3799" t="s">
        <v>27</v>
      </c>
      <c r="K3799">
        <v>332</v>
      </c>
      <c r="L3799">
        <v>21.75</v>
      </c>
      <c r="M3799" t="s">
        <v>307</v>
      </c>
      <c r="N3799">
        <v>39.25</v>
      </c>
      <c r="P3799" cm="1">
        <f t="array" ref="P3799">IF(Q3799&gt;0,INDEX(Q3799:Q25523,MATCH(TRUE,INDEX(Q3799:Q25523="",,),0)-1),"")</f>
        <v>8</v>
      </c>
      <c r="Q3799">
        <v>5</v>
      </c>
      <c r="R3799">
        <f t="shared" si="61"/>
        <v>0</v>
      </c>
    </row>
    <row r="3800" spans="1:18" x14ac:dyDescent="0.3">
      <c r="A3800" t="s">
        <v>266</v>
      </c>
      <c r="B3800" s="1">
        <v>38273</v>
      </c>
      <c r="C3800" t="s">
        <v>16</v>
      </c>
      <c r="D3800" t="s">
        <v>396</v>
      </c>
      <c r="E3800" t="s">
        <v>397</v>
      </c>
      <c r="G3800" s="6" t="s">
        <v>29</v>
      </c>
      <c r="H3800" t="s">
        <v>206</v>
      </c>
      <c r="I3800" t="s">
        <v>21</v>
      </c>
      <c r="J3800" t="s">
        <v>22</v>
      </c>
      <c r="K3800">
        <v>5</v>
      </c>
      <c r="L3800">
        <v>113</v>
      </c>
      <c r="M3800" t="s">
        <v>307</v>
      </c>
      <c r="N3800">
        <v>113</v>
      </c>
      <c r="P3800" cm="1">
        <f t="array" ref="P3800">IF(Q3800&gt;0,INDEX(Q3800:Q25524,MATCH(TRUE,INDEX(Q3800:Q25524="",,),0)-1),"")</f>
        <v>8</v>
      </c>
      <c r="Q3800">
        <v>5</v>
      </c>
      <c r="R3800">
        <f t="shared" si="61"/>
        <v>0</v>
      </c>
    </row>
    <row r="3801" spans="1:18" x14ac:dyDescent="0.3">
      <c r="A3801" t="s">
        <v>266</v>
      </c>
      <c r="B3801" s="1">
        <v>38273</v>
      </c>
      <c r="C3801" t="s">
        <v>16</v>
      </c>
      <c r="D3801" t="s">
        <v>396</v>
      </c>
      <c r="E3801" t="s">
        <v>397</v>
      </c>
      <c r="G3801" s="6" t="s">
        <v>29</v>
      </c>
      <c r="H3801" t="s">
        <v>99</v>
      </c>
      <c r="I3801" t="s">
        <v>21</v>
      </c>
      <c r="J3801" t="s">
        <v>22</v>
      </c>
      <c r="K3801">
        <v>9</v>
      </c>
      <c r="L3801">
        <v>114</v>
      </c>
      <c r="M3801" t="s">
        <v>307</v>
      </c>
      <c r="N3801">
        <v>114</v>
      </c>
      <c r="P3801" cm="1">
        <f t="array" ref="P3801">IF(Q3801&gt;0,INDEX(Q3801:Q25525,MATCH(TRUE,INDEX(Q3801:Q25525="",,),0)-1),"")</f>
        <v>8</v>
      </c>
      <c r="Q3801">
        <v>5</v>
      </c>
      <c r="R3801">
        <f t="shared" si="61"/>
        <v>0</v>
      </c>
    </row>
    <row r="3802" spans="1:18" x14ac:dyDescent="0.3">
      <c r="A3802" t="s">
        <v>266</v>
      </c>
      <c r="B3802" s="1">
        <v>38273</v>
      </c>
      <c r="C3802" t="s">
        <v>16</v>
      </c>
      <c r="D3802" t="s">
        <v>396</v>
      </c>
      <c r="E3802" t="s">
        <v>397</v>
      </c>
      <c r="G3802" s="6" t="s">
        <v>29</v>
      </c>
      <c r="H3802" t="s">
        <v>64</v>
      </c>
      <c r="I3802" t="s">
        <v>21</v>
      </c>
      <c r="J3802" t="s">
        <v>22</v>
      </c>
      <c r="K3802">
        <v>3</v>
      </c>
      <c r="L3802">
        <v>128</v>
      </c>
      <c r="M3802" t="s">
        <v>307</v>
      </c>
      <c r="N3802">
        <v>128</v>
      </c>
      <c r="P3802" cm="1">
        <f t="array" ref="P3802">IF(Q3802&gt;0,INDEX(Q3802:Q25526,MATCH(TRUE,INDEX(Q3802:Q25526="",,),0)-1),"")</f>
        <v>8</v>
      </c>
      <c r="Q3802">
        <v>5</v>
      </c>
      <c r="R3802">
        <f t="shared" si="61"/>
        <v>0</v>
      </c>
    </row>
    <row r="3803" spans="1:18" x14ac:dyDescent="0.3">
      <c r="A3803" t="s">
        <v>266</v>
      </c>
      <c r="B3803" s="1">
        <v>38273</v>
      </c>
      <c r="C3803" t="s">
        <v>16</v>
      </c>
      <c r="D3803" t="s">
        <v>396</v>
      </c>
      <c r="E3803" t="s">
        <v>397</v>
      </c>
      <c r="G3803" s="6" t="s">
        <v>29</v>
      </c>
      <c r="H3803" t="s">
        <v>206</v>
      </c>
      <c r="I3803" t="s">
        <v>26</v>
      </c>
      <c r="J3803" t="s">
        <v>27</v>
      </c>
      <c r="K3803">
        <v>40</v>
      </c>
      <c r="L3803">
        <v>5.5</v>
      </c>
      <c r="M3803" t="s">
        <v>307</v>
      </c>
      <c r="N3803">
        <v>5.5</v>
      </c>
      <c r="P3803" cm="1">
        <f t="array" ref="P3803">IF(Q3803&gt;0,INDEX(Q3803:Q25527,MATCH(TRUE,INDEX(Q3803:Q25527="",,),0)-1),"")</f>
        <v>8</v>
      </c>
      <c r="Q3803">
        <v>5</v>
      </c>
      <c r="R3803">
        <f t="shared" si="61"/>
        <v>0</v>
      </c>
    </row>
    <row r="3804" spans="1:18" x14ac:dyDescent="0.3">
      <c r="A3804" t="s">
        <v>266</v>
      </c>
      <c r="B3804" s="1">
        <v>38273</v>
      </c>
      <c r="C3804" t="s">
        <v>16</v>
      </c>
      <c r="D3804" t="s">
        <v>396</v>
      </c>
      <c r="E3804" t="s">
        <v>397</v>
      </c>
      <c r="G3804" s="6" t="s">
        <v>29</v>
      </c>
      <c r="H3804" t="s">
        <v>394</v>
      </c>
      <c r="I3804" t="s">
        <v>26</v>
      </c>
      <c r="J3804" t="s">
        <v>27</v>
      </c>
      <c r="K3804">
        <v>12</v>
      </c>
      <c r="L3804">
        <v>13.8</v>
      </c>
      <c r="M3804" t="s">
        <v>307</v>
      </c>
      <c r="N3804">
        <v>13.8</v>
      </c>
      <c r="P3804" cm="1">
        <f t="array" ref="P3804">IF(Q3804&gt;0,INDEX(Q3804:Q25528,MATCH(TRUE,INDEX(Q3804:Q25528="",,),0)-1),"")</f>
        <v>8</v>
      </c>
      <c r="Q3804">
        <v>5</v>
      </c>
      <c r="R3804">
        <f t="shared" si="61"/>
        <v>0</v>
      </c>
    </row>
    <row r="3805" spans="1:18" x14ac:dyDescent="0.3">
      <c r="A3805" t="s">
        <v>266</v>
      </c>
      <c r="B3805" s="1">
        <v>38273</v>
      </c>
      <c r="C3805" t="s">
        <v>16</v>
      </c>
      <c r="D3805" t="s">
        <v>396</v>
      </c>
      <c r="E3805" t="s">
        <v>397</v>
      </c>
      <c r="G3805" t="s">
        <v>19</v>
      </c>
      <c r="H3805" t="s">
        <v>194</v>
      </c>
      <c r="I3805" t="s">
        <v>21</v>
      </c>
      <c r="J3805" t="s">
        <v>22</v>
      </c>
      <c r="K3805">
        <v>4</v>
      </c>
      <c r="L3805">
        <v>360</v>
      </c>
      <c r="M3805" t="s">
        <v>286</v>
      </c>
      <c r="N3805">
        <v>455</v>
      </c>
      <c r="P3805" cm="1">
        <f t="array" ref="P3805">IF(Q3805&gt;0,INDEX(Q3805:Q25529,MATCH(TRUE,INDEX(Q3805:Q25529="",,),0)-1),"")</f>
        <v>8</v>
      </c>
      <c r="Q3805">
        <v>6</v>
      </c>
      <c r="R3805">
        <f t="shared" si="61"/>
        <v>0</v>
      </c>
    </row>
    <row r="3806" spans="1:18" x14ac:dyDescent="0.3">
      <c r="A3806" t="s">
        <v>266</v>
      </c>
      <c r="B3806" s="1">
        <v>38273</v>
      </c>
      <c r="C3806" t="s">
        <v>16</v>
      </c>
      <c r="D3806" t="s">
        <v>396</v>
      </c>
      <c r="E3806" t="s">
        <v>397</v>
      </c>
      <c r="G3806" t="s">
        <v>19</v>
      </c>
      <c r="H3806" t="s">
        <v>99</v>
      </c>
      <c r="I3806" t="s">
        <v>26</v>
      </c>
      <c r="J3806" t="s">
        <v>27</v>
      </c>
      <c r="K3806">
        <v>80</v>
      </c>
      <c r="L3806">
        <v>21.2</v>
      </c>
      <c r="M3806" t="s">
        <v>286</v>
      </c>
      <c r="N3806">
        <v>39</v>
      </c>
      <c r="P3806" cm="1">
        <f t="array" ref="P3806">IF(Q3806&gt;0,INDEX(Q3806:Q25530,MATCH(TRUE,INDEX(Q3806:Q25530="",,),0)-1),"")</f>
        <v>8</v>
      </c>
      <c r="Q3806">
        <v>6</v>
      </c>
      <c r="R3806">
        <f t="shared" si="61"/>
        <v>0</v>
      </c>
    </row>
    <row r="3807" spans="1:18" x14ac:dyDescent="0.3">
      <c r="A3807" t="s">
        <v>266</v>
      </c>
      <c r="B3807" s="1">
        <v>38273</v>
      </c>
      <c r="C3807" t="s">
        <v>16</v>
      </c>
      <c r="D3807" t="s">
        <v>396</v>
      </c>
      <c r="E3807" t="s">
        <v>397</v>
      </c>
      <c r="G3807" t="s">
        <v>19</v>
      </c>
      <c r="H3807" t="s">
        <v>53</v>
      </c>
      <c r="I3807" t="s">
        <v>26</v>
      </c>
      <c r="J3807" t="s">
        <v>27</v>
      </c>
      <c r="K3807">
        <v>75</v>
      </c>
      <c r="L3807">
        <v>27.7</v>
      </c>
      <c r="M3807" t="s">
        <v>286</v>
      </c>
      <c r="N3807">
        <v>46</v>
      </c>
      <c r="P3807" cm="1">
        <f t="array" ref="P3807">IF(Q3807&gt;0,INDEX(Q3807:Q25531,MATCH(TRUE,INDEX(Q3807:Q25531="",,),0)-1),"")</f>
        <v>8</v>
      </c>
      <c r="Q3807">
        <v>6</v>
      </c>
      <c r="R3807">
        <f t="shared" si="61"/>
        <v>0</v>
      </c>
    </row>
    <row r="3808" spans="1:18" x14ac:dyDescent="0.3">
      <c r="A3808" t="s">
        <v>266</v>
      </c>
      <c r="B3808" s="1">
        <v>38273</v>
      </c>
      <c r="C3808" t="s">
        <v>16</v>
      </c>
      <c r="D3808" t="s">
        <v>396</v>
      </c>
      <c r="E3808" t="s">
        <v>397</v>
      </c>
      <c r="G3808" t="s">
        <v>19</v>
      </c>
      <c r="H3808" t="s">
        <v>64</v>
      </c>
      <c r="I3808" t="s">
        <v>26</v>
      </c>
      <c r="J3808" t="s">
        <v>27</v>
      </c>
      <c r="K3808">
        <v>332</v>
      </c>
      <c r="L3808">
        <v>21.75</v>
      </c>
      <c r="M3808" t="s">
        <v>286</v>
      </c>
      <c r="N3808">
        <v>39</v>
      </c>
      <c r="P3808" cm="1">
        <f t="array" ref="P3808">IF(Q3808&gt;0,INDEX(Q3808:Q25532,MATCH(TRUE,INDEX(Q3808:Q25532="",,),0)-1),"")</f>
        <v>8</v>
      </c>
      <c r="Q3808">
        <v>6</v>
      </c>
      <c r="R3808">
        <f t="shared" si="61"/>
        <v>0</v>
      </c>
    </row>
    <row r="3809" spans="1:18" x14ac:dyDescent="0.3">
      <c r="A3809" t="s">
        <v>266</v>
      </c>
      <c r="B3809" s="1">
        <v>38273</v>
      </c>
      <c r="C3809" t="s">
        <v>16</v>
      </c>
      <c r="D3809" t="s">
        <v>396</v>
      </c>
      <c r="E3809" t="s">
        <v>397</v>
      </c>
      <c r="G3809" s="6" t="s">
        <v>29</v>
      </c>
      <c r="H3809" t="s">
        <v>206</v>
      </c>
      <c r="I3809" t="s">
        <v>21</v>
      </c>
      <c r="J3809" t="s">
        <v>22</v>
      </c>
      <c r="K3809">
        <v>5</v>
      </c>
      <c r="L3809">
        <v>113</v>
      </c>
      <c r="M3809" t="s">
        <v>286</v>
      </c>
      <c r="N3809">
        <v>113</v>
      </c>
      <c r="P3809" cm="1">
        <f t="array" ref="P3809">IF(Q3809&gt;0,INDEX(Q3809:Q25533,MATCH(TRUE,INDEX(Q3809:Q25533="",,),0)-1),"")</f>
        <v>8</v>
      </c>
      <c r="Q3809">
        <v>6</v>
      </c>
      <c r="R3809">
        <f t="shared" si="61"/>
        <v>0</v>
      </c>
    </row>
    <row r="3810" spans="1:18" x14ac:dyDescent="0.3">
      <c r="A3810" t="s">
        <v>266</v>
      </c>
      <c r="B3810" s="1">
        <v>38273</v>
      </c>
      <c r="C3810" t="s">
        <v>16</v>
      </c>
      <c r="D3810" t="s">
        <v>396</v>
      </c>
      <c r="E3810" t="s">
        <v>397</v>
      </c>
      <c r="G3810" s="6" t="s">
        <v>29</v>
      </c>
      <c r="H3810" t="s">
        <v>99</v>
      </c>
      <c r="I3810" t="s">
        <v>21</v>
      </c>
      <c r="J3810" t="s">
        <v>22</v>
      </c>
      <c r="K3810">
        <v>9</v>
      </c>
      <c r="L3810">
        <v>114</v>
      </c>
      <c r="M3810" t="s">
        <v>286</v>
      </c>
      <c r="N3810">
        <v>114</v>
      </c>
      <c r="P3810" cm="1">
        <f t="array" ref="P3810">IF(Q3810&gt;0,INDEX(Q3810:Q25534,MATCH(TRUE,INDEX(Q3810:Q25534="",,),0)-1),"")</f>
        <v>8</v>
      </c>
      <c r="Q3810">
        <v>6</v>
      </c>
      <c r="R3810">
        <f t="shared" si="61"/>
        <v>0</v>
      </c>
    </row>
    <row r="3811" spans="1:18" x14ac:dyDescent="0.3">
      <c r="A3811" t="s">
        <v>266</v>
      </c>
      <c r="B3811" s="1">
        <v>38273</v>
      </c>
      <c r="C3811" t="s">
        <v>16</v>
      </c>
      <c r="D3811" t="s">
        <v>396</v>
      </c>
      <c r="E3811" t="s">
        <v>397</v>
      </c>
      <c r="G3811" s="6" t="s">
        <v>29</v>
      </c>
      <c r="H3811" t="s">
        <v>64</v>
      </c>
      <c r="I3811" t="s">
        <v>21</v>
      </c>
      <c r="J3811" t="s">
        <v>22</v>
      </c>
      <c r="K3811">
        <v>3</v>
      </c>
      <c r="L3811">
        <v>128</v>
      </c>
      <c r="M3811" t="s">
        <v>286</v>
      </c>
      <c r="N3811">
        <v>128</v>
      </c>
      <c r="P3811" cm="1">
        <f t="array" ref="P3811">IF(Q3811&gt;0,INDEX(Q3811:Q25535,MATCH(TRUE,INDEX(Q3811:Q25535="",,),0)-1),"")</f>
        <v>8</v>
      </c>
      <c r="Q3811">
        <v>6</v>
      </c>
      <c r="R3811">
        <f t="shared" si="61"/>
        <v>0</v>
      </c>
    </row>
    <row r="3812" spans="1:18" x14ac:dyDescent="0.3">
      <c r="A3812" t="s">
        <v>266</v>
      </c>
      <c r="B3812" s="1">
        <v>38273</v>
      </c>
      <c r="C3812" t="s">
        <v>16</v>
      </c>
      <c r="D3812" t="s">
        <v>396</v>
      </c>
      <c r="E3812" t="s">
        <v>397</v>
      </c>
      <c r="G3812" s="6" t="s">
        <v>29</v>
      </c>
      <c r="H3812" t="s">
        <v>206</v>
      </c>
      <c r="I3812" t="s">
        <v>26</v>
      </c>
      <c r="J3812" t="s">
        <v>27</v>
      </c>
      <c r="K3812">
        <v>40</v>
      </c>
      <c r="L3812">
        <v>5.5</v>
      </c>
      <c r="M3812" t="s">
        <v>286</v>
      </c>
      <c r="N3812">
        <v>5.5</v>
      </c>
      <c r="P3812" cm="1">
        <f t="array" ref="P3812">IF(Q3812&gt;0,INDEX(Q3812:Q25536,MATCH(TRUE,INDEX(Q3812:Q25536="",,),0)-1),"")</f>
        <v>8</v>
      </c>
      <c r="Q3812">
        <v>6</v>
      </c>
      <c r="R3812">
        <f t="shared" si="61"/>
        <v>0</v>
      </c>
    </row>
    <row r="3813" spans="1:18" x14ac:dyDescent="0.3">
      <c r="A3813" t="s">
        <v>266</v>
      </c>
      <c r="B3813" s="1">
        <v>38273</v>
      </c>
      <c r="C3813" t="s">
        <v>16</v>
      </c>
      <c r="D3813" t="s">
        <v>396</v>
      </c>
      <c r="E3813" t="s">
        <v>397</v>
      </c>
      <c r="G3813" s="6" t="s">
        <v>29</v>
      </c>
      <c r="H3813" t="s">
        <v>394</v>
      </c>
      <c r="I3813" t="s">
        <v>26</v>
      </c>
      <c r="J3813" t="s">
        <v>27</v>
      </c>
      <c r="K3813">
        <v>12</v>
      </c>
      <c r="L3813">
        <v>13.8</v>
      </c>
      <c r="M3813" t="s">
        <v>286</v>
      </c>
      <c r="N3813">
        <v>13.8</v>
      </c>
      <c r="P3813" cm="1">
        <f t="array" ref="P3813">IF(Q3813&gt;0,INDEX(Q3813:Q25537,MATCH(TRUE,INDEX(Q3813:Q25537="",,),0)-1),"")</f>
        <v>8</v>
      </c>
      <c r="Q3813">
        <v>6</v>
      </c>
      <c r="R3813">
        <f t="shared" si="61"/>
        <v>0</v>
      </c>
    </row>
    <row r="3814" spans="1:18" x14ac:dyDescent="0.3">
      <c r="A3814" t="s">
        <v>266</v>
      </c>
      <c r="B3814" s="1">
        <v>38273</v>
      </c>
      <c r="C3814" t="s">
        <v>16</v>
      </c>
      <c r="D3814" t="s">
        <v>396</v>
      </c>
      <c r="E3814" t="s">
        <v>397</v>
      </c>
      <c r="G3814" t="s">
        <v>19</v>
      </c>
      <c r="H3814" t="s">
        <v>194</v>
      </c>
      <c r="I3814" t="s">
        <v>21</v>
      </c>
      <c r="J3814" t="s">
        <v>22</v>
      </c>
      <c r="K3814">
        <v>4</v>
      </c>
      <c r="L3814">
        <v>360</v>
      </c>
      <c r="M3814" t="s">
        <v>384</v>
      </c>
      <c r="N3814">
        <v>600</v>
      </c>
      <c r="P3814" cm="1">
        <f t="array" ref="P3814">IF(Q3814&gt;0,INDEX(Q3814:Q25538,MATCH(TRUE,INDEX(Q3814:Q25538="",,),0)-1),"")</f>
        <v>8</v>
      </c>
      <c r="Q3814">
        <v>7</v>
      </c>
      <c r="R3814">
        <f t="shared" si="61"/>
        <v>0</v>
      </c>
    </row>
    <row r="3815" spans="1:18" x14ac:dyDescent="0.3">
      <c r="A3815" t="s">
        <v>266</v>
      </c>
      <c r="B3815" s="1">
        <v>38273</v>
      </c>
      <c r="C3815" t="s">
        <v>16</v>
      </c>
      <c r="D3815" t="s">
        <v>396</v>
      </c>
      <c r="E3815" t="s">
        <v>397</v>
      </c>
      <c r="G3815" t="s">
        <v>19</v>
      </c>
      <c r="H3815" t="s">
        <v>99</v>
      </c>
      <c r="I3815" t="s">
        <v>26</v>
      </c>
      <c r="J3815" t="s">
        <v>27</v>
      </c>
      <c r="K3815">
        <v>80</v>
      </c>
      <c r="L3815">
        <v>21.2</v>
      </c>
      <c r="M3815" t="s">
        <v>384</v>
      </c>
      <c r="N3815">
        <v>35</v>
      </c>
      <c r="P3815" cm="1">
        <f t="array" ref="P3815">IF(Q3815&gt;0,INDEX(Q3815:Q25539,MATCH(TRUE,INDEX(Q3815:Q25539="",,),0)-1),"")</f>
        <v>8</v>
      </c>
      <c r="Q3815">
        <v>7</v>
      </c>
      <c r="R3815">
        <f t="shared" si="61"/>
        <v>0</v>
      </c>
    </row>
    <row r="3816" spans="1:18" x14ac:dyDescent="0.3">
      <c r="A3816" t="s">
        <v>266</v>
      </c>
      <c r="B3816" s="1">
        <v>38273</v>
      </c>
      <c r="C3816" t="s">
        <v>16</v>
      </c>
      <c r="D3816" t="s">
        <v>396</v>
      </c>
      <c r="E3816" t="s">
        <v>397</v>
      </c>
      <c r="G3816" t="s">
        <v>19</v>
      </c>
      <c r="H3816" t="s">
        <v>53</v>
      </c>
      <c r="I3816" t="s">
        <v>26</v>
      </c>
      <c r="J3816" t="s">
        <v>27</v>
      </c>
      <c r="K3816">
        <v>75</v>
      </c>
      <c r="L3816">
        <v>27.7</v>
      </c>
      <c r="M3816" t="s">
        <v>384</v>
      </c>
      <c r="N3816">
        <v>35</v>
      </c>
      <c r="P3816" cm="1">
        <f t="array" ref="P3816">IF(Q3816&gt;0,INDEX(Q3816:Q25540,MATCH(TRUE,INDEX(Q3816:Q25540="",,),0)-1),"")</f>
        <v>8</v>
      </c>
      <c r="Q3816">
        <v>7</v>
      </c>
      <c r="R3816">
        <f t="shared" si="61"/>
        <v>0</v>
      </c>
    </row>
    <row r="3817" spans="1:18" x14ac:dyDescent="0.3">
      <c r="A3817" t="s">
        <v>266</v>
      </c>
      <c r="B3817" s="1">
        <v>38273</v>
      </c>
      <c r="C3817" t="s">
        <v>16</v>
      </c>
      <c r="D3817" t="s">
        <v>396</v>
      </c>
      <c r="E3817" t="s">
        <v>397</v>
      </c>
      <c r="G3817" t="s">
        <v>19</v>
      </c>
      <c r="H3817" t="s">
        <v>64</v>
      </c>
      <c r="I3817" t="s">
        <v>26</v>
      </c>
      <c r="J3817" t="s">
        <v>27</v>
      </c>
      <c r="K3817">
        <v>332</v>
      </c>
      <c r="L3817">
        <v>21.75</v>
      </c>
      <c r="M3817" t="s">
        <v>384</v>
      </c>
      <c r="N3817">
        <v>37</v>
      </c>
      <c r="P3817" cm="1">
        <f t="array" ref="P3817">IF(Q3817&gt;0,INDEX(Q3817:Q25541,MATCH(TRUE,INDEX(Q3817:Q25541="",,),0)-1),"")</f>
        <v>8</v>
      </c>
      <c r="Q3817">
        <v>7</v>
      </c>
      <c r="R3817">
        <f t="shared" si="61"/>
        <v>0</v>
      </c>
    </row>
    <row r="3818" spans="1:18" x14ac:dyDescent="0.3">
      <c r="A3818" t="s">
        <v>266</v>
      </c>
      <c r="B3818" s="1">
        <v>38273</v>
      </c>
      <c r="C3818" t="s">
        <v>16</v>
      </c>
      <c r="D3818" t="s">
        <v>396</v>
      </c>
      <c r="E3818" t="s">
        <v>397</v>
      </c>
      <c r="G3818" s="6" t="s">
        <v>29</v>
      </c>
      <c r="H3818" t="s">
        <v>206</v>
      </c>
      <c r="I3818" t="s">
        <v>21</v>
      </c>
      <c r="J3818" t="s">
        <v>22</v>
      </c>
      <c r="K3818">
        <v>5</v>
      </c>
      <c r="L3818">
        <v>113</v>
      </c>
      <c r="M3818" t="s">
        <v>384</v>
      </c>
      <c r="N3818">
        <v>113</v>
      </c>
      <c r="P3818" cm="1">
        <f t="array" ref="P3818">IF(Q3818&gt;0,INDEX(Q3818:Q25542,MATCH(TRUE,INDEX(Q3818:Q25542="",,),0)-1),"")</f>
        <v>8</v>
      </c>
      <c r="Q3818">
        <v>7</v>
      </c>
      <c r="R3818">
        <f t="shared" si="61"/>
        <v>0</v>
      </c>
    </row>
    <row r="3819" spans="1:18" x14ac:dyDescent="0.3">
      <c r="A3819" t="s">
        <v>266</v>
      </c>
      <c r="B3819" s="1">
        <v>38273</v>
      </c>
      <c r="C3819" t="s">
        <v>16</v>
      </c>
      <c r="D3819" t="s">
        <v>396</v>
      </c>
      <c r="E3819" t="s">
        <v>397</v>
      </c>
      <c r="G3819" s="6" t="s">
        <v>29</v>
      </c>
      <c r="H3819" t="s">
        <v>99</v>
      </c>
      <c r="I3819" t="s">
        <v>21</v>
      </c>
      <c r="J3819" t="s">
        <v>22</v>
      </c>
      <c r="K3819">
        <v>9</v>
      </c>
      <c r="L3819">
        <v>114</v>
      </c>
      <c r="M3819" t="s">
        <v>384</v>
      </c>
      <c r="N3819">
        <v>114</v>
      </c>
      <c r="P3819" cm="1">
        <f t="array" ref="P3819">IF(Q3819&gt;0,INDEX(Q3819:Q25543,MATCH(TRUE,INDEX(Q3819:Q25543="",,),0)-1),"")</f>
        <v>8</v>
      </c>
      <c r="Q3819">
        <v>7</v>
      </c>
      <c r="R3819">
        <f t="shared" si="61"/>
        <v>0</v>
      </c>
    </row>
    <row r="3820" spans="1:18" x14ac:dyDescent="0.3">
      <c r="A3820" t="s">
        <v>266</v>
      </c>
      <c r="B3820" s="1">
        <v>38273</v>
      </c>
      <c r="C3820" t="s">
        <v>16</v>
      </c>
      <c r="D3820" t="s">
        <v>396</v>
      </c>
      <c r="E3820" t="s">
        <v>397</v>
      </c>
      <c r="G3820" s="6" t="s">
        <v>29</v>
      </c>
      <c r="H3820" t="s">
        <v>64</v>
      </c>
      <c r="I3820" t="s">
        <v>21</v>
      </c>
      <c r="J3820" t="s">
        <v>22</v>
      </c>
      <c r="K3820">
        <v>3</v>
      </c>
      <c r="L3820">
        <v>128</v>
      </c>
      <c r="M3820" t="s">
        <v>384</v>
      </c>
      <c r="N3820">
        <v>128</v>
      </c>
      <c r="P3820" cm="1">
        <f t="array" ref="P3820">IF(Q3820&gt;0,INDEX(Q3820:Q25544,MATCH(TRUE,INDEX(Q3820:Q25544="",,),0)-1),"")</f>
        <v>8</v>
      </c>
      <c r="Q3820">
        <v>7</v>
      </c>
      <c r="R3820">
        <f t="shared" si="61"/>
        <v>0</v>
      </c>
    </row>
    <row r="3821" spans="1:18" x14ac:dyDescent="0.3">
      <c r="A3821" t="s">
        <v>266</v>
      </c>
      <c r="B3821" s="1">
        <v>38273</v>
      </c>
      <c r="C3821" t="s">
        <v>16</v>
      </c>
      <c r="D3821" t="s">
        <v>396</v>
      </c>
      <c r="E3821" t="s">
        <v>397</v>
      </c>
      <c r="G3821" s="6" t="s">
        <v>29</v>
      </c>
      <c r="H3821" t="s">
        <v>206</v>
      </c>
      <c r="I3821" t="s">
        <v>26</v>
      </c>
      <c r="J3821" t="s">
        <v>27</v>
      </c>
      <c r="K3821">
        <v>40</v>
      </c>
      <c r="L3821">
        <v>5.5</v>
      </c>
      <c r="M3821" t="s">
        <v>384</v>
      </c>
      <c r="N3821">
        <v>5.5</v>
      </c>
      <c r="P3821" cm="1">
        <f t="array" ref="P3821">IF(Q3821&gt;0,INDEX(Q3821:Q25545,MATCH(TRUE,INDEX(Q3821:Q25545="",,),0)-1),"")</f>
        <v>8</v>
      </c>
      <c r="Q3821">
        <v>7</v>
      </c>
      <c r="R3821">
        <f t="shared" si="61"/>
        <v>0</v>
      </c>
    </row>
    <row r="3822" spans="1:18" x14ac:dyDescent="0.3">
      <c r="A3822" t="s">
        <v>266</v>
      </c>
      <c r="B3822" s="1">
        <v>38273</v>
      </c>
      <c r="C3822" t="s">
        <v>16</v>
      </c>
      <c r="D3822" t="s">
        <v>396</v>
      </c>
      <c r="E3822" t="s">
        <v>397</v>
      </c>
      <c r="G3822" s="6" t="s">
        <v>29</v>
      </c>
      <c r="H3822" t="s">
        <v>394</v>
      </c>
      <c r="I3822" t="s">
        <v>26</v>
      </c>
      <c r="J3822" t="s">
        <v>27</v>
      </c>
      <c r="K3822">
        <v>12</v>
      </c>
      <c r="L3822">
        <v>13.8</v>
      </c>
      <c r="M3822" t="s">
        <v>384</v>
      </c>
      <c r="N3822">
        <v>13.8</v>
      </c>
      <c r="P3822" cm="1">
        <f t="array" ref="P3822">IF(Q3822&gt;0,INDEX(Q3822:Q25546,MATCH(TRUE,INDEX(Q3822:Q25546="",,),0)-1),"")</f>
        <v>8</v>
      </c>
      <c r="Q3822">
        <v>7</v>
      </c>
      <c r="R3822">
        <f t="shared" si="61"/>
        <v>0</v>
      </c>
    </row>
    <row r="3823" spans="1:18" x14ac:dyDescent="0.3">
      <c r="A3823" t="s">
        <v>266</v>
      </c>
      <c r="B3823" s="1">
        <v>38273</v>
      </c>
      <c r="C3823" t="s">
        <v>16</v>
      </c>
      <c r="D3823" t="s">
        <v>396</v>
      </c>
      <c r="E3823" t="s">
        <v>397</v>
      </c>
      <c r="G3823" t="s">
        <v>19</v>
      </c>
      <c r="H3823" t="s">
        <v>194</v>
      </c>
      <c r="I3823" t="s">
        <v>21</v>
      </c>
      <c r="J3823" t="s">
        <v>22</v>
      </c>
      <c r="K3823">
        <v>4</v>
      </c>
      <c r="L3823">
        <v>360</v>
      </c>
      <c r="M3823" t="s">
        <v>395</v>
      </c>
      <c r="N3823">
        <v>400</v>
      </c>
      <c r="P3823" cm="1">
        <f t="array" ref="P3823">IF(Q3823&gt;0,INDEX(Q3823:Q25547,MATCH(TRUE,INDEX(Q3823:Q25547="",,),0)-1),"")</f>
        <v>8</v>
      </c>
      <c r="Q3823">
        <v>8</v>
      </c>
      <c r="R3823">
        <f t="shared" si="61"/>
        <v>0</v>
      </c>
    </row>
    <row r="3824" spans="1:18" x14ac:dyDescent="0.3">
      <c r="A3824" t="s">
        <v>266</v>
      </c>
      <c r="B3824" s="1">
        <v>38273</v>
      </c>
      <c r="C3824" t="s">
        <v>16</v>
      </c>
      <c r="D3824" t="s">
        <v>396</v>
      </c>
      <c r="E3824" t="s">
        <v>397</v>
      </c>
      <c r="G3824" t="s">
        <v>19</v>
      </c>
      <c r="H3824" t="s">
        <v>99</v>
      </c>
      <c r="I3824" t="s">
        <v>26</v>
      </c>
      <c r="J3824" t="s">
        <v>27</v>
      </c>
      <c r="K3824">
        <v>80</v>
      </c>
      <c r="L3824">
        <v>21.2</v>
      </c>
      <c r="M3824" t="s">
        <v>395</v>
      </c>
      <c r="N3824">
        <v>25</v>
      </c>
      <c r="P3824" cm="1">
        <f t="array" ref="P3824">IF(Q3824&gt;0,INDEX(Q3824:Q25548,MATCH(TRUE,INDEX(Q3824:Q25548="",,),0)-1),"")</f>
        <v>8</v>
      </c>
      <c r="Q3824">
        <v>8</v>
      </c>
      <c r="R3824">
        <f t="shared" si="61"/>
        <v>0</v>
      </c>
    </row>
    <row r="3825" spans="1:18" x14ac:dyDescent="0.3">
      <c r="A3825" t="s">
        <v>266</v>
      </c>
      <c r="B3825" s="1">
        <v>38273</v>
      </c>
      <c r="C3825" t="s">
        <v>16</v>
      </c>
      <c r="D3825" t="s">
        <v>396</v>
      </c>
      <c r="E3825" t="s">
        <v>397</v>
      </c>
      <c r="G3825" t="s">
        <v>19</v>
      </c>
      <c r="H3825" t="s">
        <v>53</v>
      </c>
      <c r="I3825" t="s">
        <v>26</v>
      </c>
      <c r="J3825" t="s">
        <v>27</v>
      </c>
      <c r="K3825">
        <v>75</v>
      </c>
      <c r="L3825">
        <v>27.7</v>
      </c>
      <c r="M3825" t="s">
        <v>395</v>
      </c>
      <c r="N3825">
        <v>30</v>
      </c>
      <c r="P3825" cm="1">
        <f t="array" ref="P3825">IF(Q3825&gt;0,INDEX(Q3825:Q25549,MATCH(TRUE,INDEX(Q3825:Q25549="",,),0)-1),"")</f>
        <v>8</v>
      </c>
      <c r="Q3825">
        <v>8</v>
      </c>
      <c r="R3825">
        <f t="shared" si="61"/>
        <v>0</v>
      </c>
    </row>
    <row r="3826" spans="1:18" x14ac:dyDescent="0.3">
      <c r="A3826" t="s">
        <v>266</v>
      </c>
      <c r="B3826" s="1">
        <v>38273</v>
      </c>
      <c r="C3826" t="s">
        <v>16</v>
      </c>
      <c r="D3826" t="s">
        <v>396</v>
      </c>
      <c r="E3826" t="s">
        <v>397</v>
      </c>
      <c r="G3826" t="s">
        <v>19</v>
      </c>
      <c r="H3826" t="s">
        <v>64</v>
      </c>
      <c r="I3826" t="s">
        <v>26</v>
      </c>
      <c r="J3826" t="s">
        <v>27</v>
      </c>
      <c r="K3826">
        <v>332</v>
      </c>
      <c r="L3826">
        <v>21.75</v>
      </c>
      <c r="M3826" t="s">
        <v>395</v>
      </c>
      <c r="N3826">
        <v>25</v>
      </c>
      <c r="P3826" cm="1">
        <f t="array" ref="P3826">IF(Q3826&gt;0,INDEX(Q3826:Q25550,MATCH(TRUE,INDEX(Q3826:Q25550="",,),0)-1),"")</f>
        <v>8</v>
      </c>
      <c r="Q3826">
        <v>8</v>
      </c>
      <c r="R3826">
        <f t="shared" si="61"/>
        <v>0</v>
      </c>
    </row>
    <row r="3827" spans="1:18" x14ac:dyDescent="0.3">
      <c r="A3827" t="s">
        <v>266</v>
      </c>
      <c r="B3827" s="1">
        <v>38273</v>
      </c>
      <c r="C3827" t="s">
        <v>16</v>
      </c>
      <c r="D3827" t="s">
        <v>396</v>
      </c>
      <c r="E3827" t="s">
        <v>397</v>
      </c>
      <c r="G3827" s="6" t="s">
        <v>29</v>
      </c>
      <c r="H3827" t="s">
        <v>206</v>
      </c>
      <c r="I3827" t="s">
        <v>21</v>
      </c>
      <c r="J3827" t="s">
        <v>22</v>
      </c>
      <c r="K3827">
        <v>5</v>
      </c>
      <c r="L3827">
        <v>113</v>
      </c>
      <c r="M3827" t="s">
        <v>395</v>
      </c>
      <c r="N3827">
        <v>113</v>
      </c>
      <c r="P3827" cm="1">
        <f t="array" ref="P3827">IF(Q3827&gt;0,INDEX(Q3827:Q25551,MATCH(TRUE,INDEX(Q3827:Q25551="",,),0)-1),"")</f>
        <v>8</v>
      </c>
      <c r="Q3827">
        <v>8</v>
      </c>
      <c r="R3827">
        <f t="shared" si="61"/>
        <v>0</v>
      </c>
    </row>
    <row r="3828" spans="1:18" x14ac:dyDescent="0.3">
      <c r="A3828" t="s">
        <v>266</v>
      </c>
      <c r="B3828" s="1">
        <v>38273</v>
      </c>
      <c r="C3828" t="s">
        <v>16</v>
      </c>
      <c r="D3828" t="s">
        <v>396</v>
      </c>
      <c r="E3828" t="s">
        <v>397</v>
      </c>
      <c r="G3828" s="6" t="s">
        <v>29</v>
      </c>
      <c r="H3828" t="s">
        <v>99</v>
      </c>
      <c r="I3828" t="s">
        <v>21</v>
      </c>
      <c r="J3828" t="s">
        <v>22</v>
      </c>
      <c r="K3828">
        <v>9</v>
      </c>
      <c r="L3828">
        <v>114</v>
      </c>
      <c r="M3828" t="s">
        <v>395</v>
      </c>
      <c r="N3828">
        <v>114</v>
      </c>
      <c r="P3828" cm="1">
        <f t="array" ref="P3828">IF(Q3828&gt;0,INDEX(Q3828:Q25552,MATCH(TRUE,INDEX(Q3828:Q25552="",,),0)-1),"")</f>
        <v>8</v>
      </c>
      <c r="Q3828">
        <v>8</v>
      </c>
      <c r="R3828">
        <f t="shared" ref="R3828:R3891" si="62">IF(P3828="","",0)</f>
        <v>0</v>
      </c>
    </row>
    <row r="3829" spans="1:18" x14ac:dyDescent="0.3">
      <c r="A3829" t="s">
        <v>266</v>
      </c>
      <c r="B3829" s="1">
        <v>38273</v>
      </c>
      <c r="C3829" t="s">
        <v>16</v>
      </c>
      <c r="D3829" t="s">
        <v>396</v>
      </c>
      <c r="E3829" t="s">
        <v>397</v>
      </c>
      <c r="G3829" s="6" t="s">
        <v>29</v>
      </c>
      <c r="H3829" t="s">
        <v>64</v>
      </c>
      <c r="I3829" t="s">
        <v>21</v>
      </c>
      <c r="J3829" t="s">
        <v>22</v>
      </c>
      <c r="K3829">
        <v>3</v>
      </c>
      <c r="L3829">
        <v>128</v>
      </c>
      <c r="M3829" t="s">
        <v>395</v>
      </c>
      <c r="N3829">
        <v>128</v>
      </c>
      <c r="P3829" cm="1">
        <f t="array" ref="P3829">IF(Q3829&gt;0,INDEX(Q3829:Q25553,MATCH(TRUE,INDEX(Q3829:Q25553="",,),0)-1),"")</f>
        <v>8</v>
      </c>
      <c r="Q3829">
        <v>8</v>
      </c>
      <c r="R3829">
        <f t="shared" si="62"/>
        <v>0</v>
      </c>
    </row>
    <row r="3830" spans="1:18" x14ac:dyDescent="0.3">
      <c r="A3830" t="s">
        <v>266</v>
      </c>
      <c r="B3830" s="1">
        <v>38273</v>
      </c>
      <c r="C3830" t="s">
        <v>16</v>
      </c>
      <c r="D3830" t="s">
        <v>396</v>
      </c>
      <c r="E3830" t="s">
        <v>397</v>
      </c>
      <c r="G3830" s="6" t="s">
        <v>29</v>
      </c>
      <c r="H3830" t="s">
        <v>206</v>
      </c>
      <c r="I3830" t="s">
        <v>26</v>
      </c>
      <c r="J3830" t="s">
        <v>27</v>
      </c>
      <c r="K3830">
        <v>40</v>
      </c>
      <c r="L3830">
        <v>5.5</v>
      </c>
      <c r="M3830" t="s">
        <v>395</v>
      </c>
      <c r="N3830">
        <v>5.5</v>
      </c>
      <c r="P3830" cm="1">
        <f t="array" ref="P3830">IF(Q3830&gt;0,INDEX(Q3830:Q25554,MATCH(TRUE,INDEX(Q3830:Q25554="",,),0)-1),"")</f>
        <v>8</v>
      </c>
      <c r="Q3830">
        <v>8</v>
      </c>
      <c r="R3830">
        <f t="shared" si="62"/>
        <v>0</v>
      </c>
    </row>
    <row r="3831" spans="1:18" x14ac:dyDescent="0.3">
      <c r="A3831" t="s">
        <v>266</v>
      </c>
      <c r="B3831" s="1">
        <v>38273</v>
      </c>
      <c r="C3831" t="s">
        <v>16</v>
      </c>
      <c r="D3831" t="s">
        <v>396</v>
      </c>
      <c r="E3831" t="s">
        <v>397</v>
      </c>
      <c r="G3831" s="6" t="s">
        <v>29</v>
      </c>
      <c r="H3831" t="s">
        <v>394</v>
      </c>
      <c r="I3831" t="s">
        <v>26</v>
      </c>
      <c r="J3831" t="s">
        <v>27</v>
      </c>
      <c r="K3831">
        <v>12</v>
      </c>
      <c r="L3831">
        <v>13.8</v>
      </c>
      <c r="M3831" t="s">
        <v>395</v>
      </c>
      <c r="N3831">
        <v>13.8</v>
      </c>
      <c r="P3831" cm="1">
        <f t="array" ref="P3831">IF(Q3831&gt;0,INDEX(Q3831:Q25555,MATCH(TRUE,INDEX(Q3831:Q25555="",,),0)-1),"")</f>
        <v>8</v>
      </c>
      <c r="Q3831">
        <v>8</v>
      </c>
      <c r="R3831">
        <f t="shared" si="62"/>
        <v>0</v>
      </c>
    </row>
    <row r="3832" spans="1:18" x14ac:dyDescent="0.3">
      <c r="P3832" t="str" cm="1">
        <f t="array" ref="P3832">IF(Q3832&gt;0,INDEX(Q3832:Q25556,MATCH(TRUE,INDEX(Q3832:Q25556="",,),0)-1),"")</f>
        <v/>
      </c>
      <c r="R3832" t="str">
        <f t="shared" si="62"/>
        <v/>
      </c>
    </row>
    <row r="3833" spans="1:18" x14ac:dyDescent="0.3">
      <c r="A3833" t="s">
        <v>398</v>
      </c>
      <c r="B3833" s="1">
        <v>38362</v>
      </c>
      <c r="C3833" t="s">
        <v>16</v>
      </c>
      <c r="D3833" t="s">
        <v>399</v>
      </c>
      <c r="E3833" t="s">
        <v>400</v>
      </c>
      <c r="G3833" t="s">
        <v>19</v>
      </c>
      <c r="H3833" t="s">
        <v>64</v>
      </c>
      <c r="I3833" t="s">
        <v>21</v>
      </c>
      <c r="J3833" t="s">
        <v>22</v>
      </c>
      <c r="K3833">
        <v>22.2</v>
      </c>
      <c r="L3833">
        <v>207</v>
      </c>
      <c r="M3833" t="s">
        <v>385</v>
      </c>
      <c r="N3833">
        <v>1901</v>
      </c>
      <c r="O3833" t="s">
        <v>24</v>
      </c>
      <c r="P3833" cm="1">
        <f t="array" ref="P3833">IF(Q3833&gt;0,INDEX(Q3833:Q25557,MATCH(TRUE,INDEX(Q3833:Q25557="",,),0)-1),"")</f>
        <v>8</v>
      </c>
      <c r="Q3833">
        <v>1</v>
      </c>
      <c r="R3833">
        <f t="shared" si="62"/>
        <v>0</v>
      </c>
    </row>
    <row r="3834" spans="1:18" x14ac:dyDescent="0.3">
      <c r="A3834" t="s">
        <v>398</v>
      </c>
      <c r="B3834" s="1">
        <v>38362</v>
      </c>
      <c r="C3834" t="s">
        <v>16</v>
      </c>
      <c r="D3834" t="s">
        <v>399</v>
      </c>
      <c r="E3834" t="s">
        <v>400</v>
      </c>
      <c r="G3834" t="s">
        <v>19</v>
      </c>
      <c r="H3834" t="s">
        <v>99</v>
      </c>
      <c r="I3834" t="s">
        <v>26</v>
      </c>
      <c r="J3834" t="s">
        <v>27</v>
      </c>
      <c r="K3834">
        <v>257</v>
      </c>
      <c r="L3834">
        <v>22</v>
      </c>
      <c r="M3834" t="s">
        <v>385</v>
      </c>
      <c r="N3834">
        <v>23.5</v>
      </c>
      <c r="O3834" t="s">
        <v>24</v>
      </c>
      <c r="P3834" cm="1">
        <f t="array" ref="P3834">IF(Q3834&gt;0,INDEX(Q3834:Q25558,MATCH(TRUE,INDEX(Q3834:Q25558="",,),0)-1),"")</f>
        <v>8</v>
      </c>
      <c r="Q3834">
        <v>1</v>
      </c>
      <c r="R3834">
        <f t="shared" si="62"/>
        <v>0</v>
      </c>
    </row>
    <row r="3835" spans="1:18" x14ac:dyDescent="0.3">
      <c r="A3835" t="s">
        <v>398</v>
      </c>
      <c r="B3835" s="1">
        <v>38362</v>
      </c>
      <c r="C3835" t="s">
        <v>16</v>
      </c>
      <c r="D3835" t="s">
        <v>399</v>
      </c>
      <c r="E3835" t="s">
        <v>400</v>
      </c>
      <c r="G3835" t="s">
        <v>19</v>
      </c>
      <c r="H3835" t="s">
        <v>53</v>
      </c>
      <c r="I3835" t="s">
        <v>26</v>
      </c>
      <c r="J3835" t="s">
        <v>27</v>
      </c>
      <c r="K3835">
        <v>586</v>
      </c>
      <c r="L3835">
        <v>27</v>
      </c>
      <c r="M3835" t="s">
        <v>385</v>
      </c>
      <c r="N3835">
        <v>28.5</v>
      </c>
      <c r="O3835" t="s">
        <v>24</v>
      </c>
      <c r="P3835" cm="1">
        <f t="array" ref="P3835">IF(Q3835&gt;0,INDEX(Q3835:Q25559,MATCH(TRUE,INDEX(Q3835:Q25559="",,),0)-1),"")</f>
        <v>8</v>
      </c>
      <c r="Q3835">
        <v>1</v>
      </c>
      <c r="R3835">
        <f t="shared" si="62"/>
        <v>0</v>
      </c>
    </row>
    <row r="3836" spans="1:18" x14ac:dyDescent="0.3">
      <c r="A3836" t="s">
        <v>398</v>
      </c>
      <c r="B3836" s="1">
        <v>38362</v>
      </c>
      <c r="C3836" t="s">
        <v>16</v>
      </c>
      <c r="D3836" t="s">
        <v>399</v>
      </c>
      <c r="E3836" t="s">
        <v>400</v>
      </c>
      <c r="G3836" t="s">
        <v>19</v>
      </c>
      <c r="H3836" t="s">
        <v>148</v>
      </c>
      <c r="I3836" t="s">
        <v>26</v>
      </c>
      <c r="J3836" t="s">
        <v>27</v>
      </c>
      <c r="K3836">
        <v>209</v>
      </c>
      <c r="L3836">
        <v>29</v>
      </c>
      <c r="M3836" t="s">
        <v>385</v>
      </c>
      <c r="N3836">
        <v>30</v>
      </c>
      <c r="O3836" t="s">
        <v>24</v>
      </c>
      <c r="P3836" cm="1">
        <f t="array" ref="P3836">IF(Q3836&gt;0,INDEX(Q3836:Q25560,MATCH(TRUE,INDEX(Q3836:Q25560="",,),0)-1),"")</f>
        <v>8</v>
      </c>
      <c r="Q3836">
        <v>1</v>
      </c>
      <c r="R3836">
        <f t="shared" si="62"/>
        <v>0</v>
      </c>
    </row>
    <row r="3837" spans="1:18" x14ac:dyDescent="0.3">
      <c r="A3837" t="s">
        <v>398</v>
      </c>
      <c r="B3837" s="1">
        <v>38362</v>
      </c>
      <c r="C3837" t="s">
        <v>16</v>
      </c>
      <c r="D3837" t="s">
        <v>399</v>
      </c>
      <c r="E3837" t="s">
        <v>400</v>
      </c>
      <c r="G3837" t="s">
        <v>19</v>
      </c>
      <c r="H3837" t="s">
        <v>64</v>
      </c>
      <c r="I3837" t="s">
        <v>26</v>
      </c>
      <c r="J3837" t="s">
        <v>27</v>
      </c>
      <c r="K3837">
        <v>368</v>
      </c>
      <c r="L3837">
        <v>22</v>
      </c>
      <c r="M3837" t="s">
        <v>385</v>
      </c>
      <c r="N3837">
        <v>23</v>
      </c>
      <c r="O3837" t="s">
        <v>24</v>
      </c>
      <c r="P3837" cm="1">
        <f t="array" ref="P3837">IF(Q3837&gt;0,INDEX(Q3837:Q25561,MATCH(TRUE,INDEX(Q3837:Q25561="",,),0)-1),"")</f>
        <v>8</v>
      </c>
      <c r="Q3837">
        <v>1</v>
      </c>
      <c r="R3837">
        <f t="shared" si="62"/>
        <v>0</v>
      </c>
    </row>
    <row r="3838" spans="1:18" x14ac:dyDescent="0.3">
      <c r="A3838" t="s">
        <v>398</v>
      </c>
      <c r="B3838" s="1">
        <v>38362</v>
      </c>
      <c r="C3838" t="s">
        <v>16</v>
      </c>
      <c r="D3838" t="s">
        <v>399</v>
      </c>
      <c r="E3838" t="s">
        <v>400</v>
      </c>
      <c r="G3838" s="6" t="s">
        <v>29</v>
      </c>
      <c r="H3838" t="s">
        <v>206</v>
      </c>
      <c r="I3838" t="s">
        <v>21</v>
      </c>
      <c r="J3838" t="s">
        <v>22</v>
      </c>
      <c r="K3838">
        <v>3.4</v>
      </c>
      <c r="L3838">
        <v>141</v>
      </c>
      <c r="M3838" t="s">
        <v>385</v>
      </c>
      <c r="N3838">
        <v>141</v>
      </c>
      <c r="O3838" t="s">
        <v>24</v>
      </c>
      <c r="P3838" cm="1">
        <f t="array" ref="P3838">IF(Q3838&gt;0,INDEX(Q3838:Q25562,MATCH(TRUE,INDEX(Q3838:Q25562="",,),0)-1),"")</f>
        <v>8</v>
      </c>
      <c r="Q3838">
        <v>1</v>
      </c>
      <c r="R3838">
        <f t="shared" si="62"/>
        <v>0</v>
      </c>
    </row>
    <row r="3839" spans="1:18" x14ac:dyDescent="0.3">
      <c r="A3839" t="s">
        <v>398</v>
      </c>
      <c r="B3839" s="1">
        <v>38362</v>
      </c>
      <c r="C3839" t="s">
        <v>16</v>
      </c>
      <c r="D3839" t="s">
        <v>399</v>
      </c>
      <c r="E3839" t="s">
        <v>400</v>
      </c>
      <c r="G3839" s="6" t="s">
        <v>29</v>
      </c>
      <c r="H3839" t="s">
        <v>99</v>
      </c>
      <c r="I3839" t="s">
        <v>21</v>
      </c>
      <c r="J3839" t="s">
        <v>22</v>
      </c>
      <c r="K3839">
        <v>12.8</v>
      </c>
      <c r="L3839">
        <v>179</v>
      </c>
      <c r="M3839" t="s">
        <v>385</v>
      </c>
      <c r="N3839">
        <v>179</v>
      </c>
      <c r="O3839" t="s">
        <v>24</v>
      </c>
      <c r="P3839" cm="1">
        <f t="array" ref="P3839">IF(Q3839&gt;0,INDEX(Q3839:Q25563,MATCH(TRUE,INDEX(Q3839:Q25563="",,),0)-1),"")</f>
        <v>8</v>
      </c>
      <c r="Q3839">
        <v>1</v>
      </c>
      <c r="R3839">
        <f t="shared" si="62"/>
        <v>0</v>
      </c>
    </row>
    <row r="3840" spans="1:18" x14ac:dyDescent="0.3">
      <c r="A3840" t="s">
        <v>398</v>
      </c>
      <c r="B3840" s="1">
        <v>38362</v>
      </c>
      <c r="C3840" t="s">
        <v>16</v>
      </c>
      <c r="D3840" t="s">
        <v>399</v>
      </c>
      <c r="E3840" t="s">
        <v>400</v>
      </c>
      <c r="G3840" s="6" t="s">
        <v>29</v>
      </c>
      <c r="H3840" t="s">
        <v>69</v>
      </c>
      <c r="I3840" t="s">
        <v>21</v>
      </c>
      <c r="J3840" t="s">
        <v>22</v>
      </c>
      <c r="K3840">
        <v>17.600000000000001</v>
      </c>
      <c r="L3840">
        <v>158</v>
      </c>
      <c r="M3840" t="s">
        <v>385</v>
      </c>
      <c r="N3840">
        <v>158</v>
      </c>
      <c r="O3840" t="s">
        <v>24</v>
      </c>
      <c r="P3840" cm="1">
        <f t="array" ref="P3840">IF(Q3840&gt;0,INDEX(Q3840:Q25564,MATCH(TRUE,INDEX(Q3840:Q25564="",,),0)-1),"")</f>
        <v>8</v>
      </c>
      <c r="Q3840">
        <v>1</v>
      </c>
      <c r="R3840">
        <f t="shared" si="62"/>
        <v>0</v>
      </c>
    </row>
    <row r="3841" spans="1:18" x14ac:dyDescent="0.3">
      <c r="A3841" t="s">
        <v>398</v>
      </c>
      <c r="B3841" s="1">
        <v>38362</v>
      </c>
      <c r="C3841" t="s">
        <v>16</v>
      </c>
      <c r="D3841" t="s">
        <v>399</v>
      </c>
      <c r="E3841" t="s">
        <v>400</v>
      </c>
      <c r="G3841" s="6" t="s">
        <v>29</v>
      </c>
      <c r="H3841" t="s">
        <v>206</v>
      </c>
      <c r="I3841" t="s">
        <v>26</v>
      </c>
      <c r="J3841" t="s">
        <v>27</v>
      </c>
      <c r="K3841">
        <v>48</v>
      </c>
      <c r="L3841">
        <v>13</v>
      </c>
      <c r="M3841" t="s">
        <v>385</v>
      </c>
      <c r="N3841">
        <v>13</v>
      </c>
      <c r="O3841" t="s">
        <v>24</v>
      </c>
      <c r="P3841" cm="1">
        <f t="array" ref="P3841">IF(Q3841&gt;0,INDEX(Q3841:Q25565,MATCH(TRUE,INDEX(Q3841:Q25565="",,),0)-1),"")</f>
        <v>8</v>
      </c>
      <c r="Q3841">
        <v>1</v>
      </c>
      <c r="R3841">
        <f t="shared" si="62"/>
        <v>0</v>
      </c>
    </row>
    <row r="3842" spans="1:18" x14ac:dyDescent="0.3">
      <c r="A3842" t="s">
        <v>398</v>
      </c>
      <c r="B3842" s="1">
        <v>38362</v>
      </c>
      <c r="C3842" t="s">
        <v>16</v>
      </c>
      <c r="D3842" t="s">
        <v>399</v>
      </c>
      <c r="E3842" t="s">
        <v>400</v>
      </c>
      <c r="G3842" s="6" t="s">
        <v>29</v>
      </c>
      <c r="H3842" t="s">
        <v>70</v>
      </c>
      <c r="I3842" t="s">
        <v>26</v>
      </c>
      <c r="J3842" t="s">
        <v>27</v>
      </c>
      <c r="K3842">
        <v>114</v>
      </c>
      <c r="L3842">
        <v>25</v>
      </c>
      <c r="M3842" t="s">
        <v>385</v>
      </c>
      <c r="N3842">
        <v>25</v>
      </c>
      <c r="O3842" t="s">
        <v>24</v>
      </c>
      <c r="P3842" cm="1">
        <f t="array" ref="P3842">IF(Q3842&gt;0,INDEX(Q3842:Q25566,MATCH(TRUE,INDEX(Q3842:Q25566="",,),0)-1),"")</f>
        <v>8</v>
      </c>
      <c r="Q3842">
        <v>1</v>
      </c>
      <c r="R3842">
        <f t="shared" si="62"/>
        <v>0</v>
      </c>
    </row>
    <row r="3843" spans="1:18" x14ac:dyDescent="0.3">
      <c r="A3843" t="s">
        <v>398</v>
      </c>
      <c r="B3843" s="1">
        <v>38362</v>
      </c>
      <c r="C3843" t="s">
        <v>16</v>
      </c>
      <c r="D3843" t="s">
        <v>399</v>
      </c>
      <c r="E3843" t="s">
        <v>400</v>
      </c>
      <c r="G3843" t="s">
        <v>19</v>
      </c>
      <c r="H3843" t="s">
        <v>64</v>
      </c>
      <c r="I3843" t="s">
        <v>21</v>
      </c>
      <c r="J3843" t="s">
        <v>22</v>
      </c>
      <c r="K3843">
        <v>22.2</v>
      </c>
      <c r="L3843">
        <v>207</v>
      </c>
      <c r="M3843" t="s">
        <v>401</v>
      </c>
      <c r="N3843">
        <v>250</v>
      </c>
      <c r="P3843" cm="1">
        <f t="array" ref="P3843">IF(Q3843&gt;0,INDEX(Q3843:Q25567,MATCH(TRUE,INDEX(Q3843:Q25567="",,),0)-1),"")</f>
        <v>8</v>
      </c>
      <c r="Q3843">
        <v>2</v>
      </c>
      <c r="R3843">
        <f t="shared" si="62"/>
        <v>0</v>
      </c>
    </row>
    <row r="3844" spans="1:18" x14ac:dyDescent="0.3">
      <c r="A3844" t="s">
        <v>398</v>
      </c>
      <c r="B3844" s="1">
        <v>38362</v>
      </c>
      <c r="C3844" t="s">
        <v>16</v>
      </c>
      <c r="D3844" t="s">
        <v>399</v>
      </c>
      <c r="E3844" t="s">
        <v>400</v>
      </c>
      <c r="G3844" t="s">
        <v>19</v>
      </c>
      <c r="H3844" t="s">
        <v>99</v>
      </c>
      <c r="I3844" t="s">
        <v>26</v>
      </c>
      <c r="J3844" t="s">
        <v>27</v>
      </c>
      <c r="K3844">
        <v>257</v>
      </c>
      <c r="L3844">
        <v>22</v>
      </c>
      <c r="M3844" t="s">
        <v>401</v>
      </c>
      <c r="N3844">
        <v>49</v>
      </c>
      <c r="P3844" cm="1">
        <f t="array" ref="P3844">IF(Q3844&gt;0,INDEX(Q3844:Q25568,MATCH(TRUE,INDEX(Q3844:Q25568="",,),0)-1),"")</f>
        <v>8</v>
      </c>
      <c r="Q3844">
        <v>2</v>
      </c>
      <c r="R3844">
        <f t="shared" si="62"/>
        <v>0</v>
      </c>
    </row>
    <row r="3845" spans="1:18" x14ac:dyDescent="0.3">
      <c r="A3845" t="s">
        <v>398</v>
      </c>
      <c r="B3845" s="1">
        <v>38362</v>
      </c>
      <c r="C3845" t="s">
        <v>16</v>
      </c>
      <c r="D3845" t="s">
        <v>399</v>
      </c>
      <c r="E3845" t="s">
        <v>400</v>
      </c>
      <c r="G3845" t="s">
        <v>19</v>
      </c>
      <c r="H3845" t="s">
        <v>53</v>
      </c>
      <c r="I3845" t="s">
        <v>26</v>
      </c>
      <c r="J3845" t="s">
        <v>27</v>
      </c>
      <c r="K3845">
        <v>586</v>
      </c>
      <c r="L3845">
        <v>27</v>
      </c>
      <c r="M3845" t="s">
        <v>401</v>
      </c>
      <c r="N3845">
        <v>55.6</v>
      </c>
      <c r="P3845" cm="1">
        <f t="array" ref="P3845">IF(Q3845&gt;0,INDEX(Q3845:Q25569,MATCH(TRUE,INDEX(Q3845:Q25569="",,),0)-1),"")</f>
        <v>8</v>
      </c>
      <c r="Q3845">
        <v>2</v>
      </c>
      <c r="R3845">
        <f t="shared" si="62"/>
        <v>0</v>
      </c>
    </row>
    <row r="3846" spans="1:18" x14ac:dyDescent="0.3">
      <c r="A3846" t="s">
        <v>398</v>
      </c>
      <c r="B3846" s="1">
        <v>38362</v>
      </c>
      <c r="C3846" t="s">
        <v>16</v>
      </c>
      <c r="D3846" t="s">
        <v>399</v>
      </c>
      <c r="E3846" t="s">
        <v>400</v>
      </c>
      <c r="G3846" t="s">
        <v>19</v>
      </c>
      <c r="H3846" t="s">
        <v>148</v>
      </c>
      <c r="I3846" t="s">
        <v>26</v>
      </c>
      <c r="J3846" t="s">
        <v>27</v>
      </c>
      <c r="K3846">
        <v>209</v>
      </c>
      <c r="L3846">
        <v>29</v>
      </c>
      <c r="M3846" t="s">
        <v>401</v>
      </c>
      <c r="N3846">
        <v>37.6</v>
      </c>
      <c r="P3846" cm="1">
        <f t="array" ref="P3846">IF(Q3846&gt;0,INDEX(Q3846:Q25570,MATCH(TRUE,INDEX(Q3846:Q25570="",,),0)-1),"")</f>
        <v>8</v>
      </c>
      <c r="Q3846">
        <v>2</v>
      </c>
      <c r="R3846">
        <f t="shared" si="62"/>
        <v>0</v>
      </c>
    </row>
    <row r="3847" spans="1:18" x14ac:dyDescent="0.3">
      <c r="A3847" t="s">
        <v>398</v>
      </c>
      <c r="B3847" s="1">
        <v>38362</v>
      </c>
      <c r="C3847" t="s">
        <v>16</v>
      </c>
      <c r="D3847" t="s">
        <v>399</v>
      </c>
      <c r="E3847" t="s">
        <v>400</v>
      </c>
      <c r="G3847" t="s">
        <v>19</v>
      </c>
      <c r="H3847" t="s">
        <v>64</v>
      </c>
      <c r="I3847" t="s">
        <v>26</v>
      </c>
      <c r="J3847" t="s">
        <v>27</v>
      </c>
      <c r="K3847">
        <v>368</v>
      </c>
      <c r="L3847">
        <v>22</v>
      </c>
      <c r="M3847" t="s">
        <v>401</v>
      </c>
      <c r="N3847">
        <v>49</v>
      </c>
      <c r="P3847" cm="1">
        <f t="array" ref="P3847">IF(Q3847&gt;0,INDEX(Q3847:Q25571,MATCH(TRUE,INDEX(Q3847:Q25571="",,),0)-1),"")</f>
        <v>8</v>
      </c>
      <c r="Q3847">
        <v>2</v>
      </c>
      <c r="R3847">
        <f t="shared" si="62"/>
        <v>0</v>
      </c>
    </row>
    <row r="3848" spans="1:18" x14ac:dyDescent="0.3">
      <c r="A3848" t="s">
        <v>398</v>
      </c>
      <c r="B3848" s="1">
        <v>38362</v>
      </c>
      <c r="C3848" t="s">
        <v>16</v>
      </c>
      <c r="D3848" t="s">
        <v>399</v>
      </c>
      <c r="E3848" t="s">
        <v>400</v>
      </c>
      <c r="G3848" s="6" t="s">
        <v>29</v>
      </c>
      <c r="H3848" t="s">
        <v>206</v>
      </c>
      <c r="I3848" t="s">
        <v>21</v>
      </c>
      <c r="J3848" t="s">
        <v>22</v>
      </c>
      <c r="K3848">
        <v>3.4</v>
      </c>
      <c r="L3848">
        <v>141</v>
      </c>
      <c r="M3848" t="s">
        <v>401</v>
      </c>
      <c r="N3848">
        <v>141</v>
      </c>
      <c r="P3848" cm="1">
        <f t="array" ref="P3848">IF(Q3848&gt;0,INDEX(Q3848:Q25572,MATCH(TRUE,INDEX(Q3848:Q25572="",,),0)-1),"")</f>
        <v>8</v>
      </c>
      <c r="Q3848">
        <v>2</v>
      </c>
      <c r="R3848">
        <f t="shared" si="62"/>
        <v>0</v>
      </c>
    </row>
    <row r="3849" spans="1:18" x14ac:dyDescent="0.3">
      <c r="A3849" t="s">
        <v>398</v>
      </c>
      <c r="B3849" s="1">
        <v>38362</v>
      </c>
      <c r="C3849" t="s">
        <v>16</v>
      </c>
      <c r="D3849" t="s">
        <v>399</v>
      </c>
      <c r="E3849" t="s">
        <v>400</v>
      </c>
      <c r="G3849" s="6" t="s">
        <v>29</v>
      </c>
      <c r="H3849" t="s">
        <v>99</v>
      </c>
      <c r="I3849" t="s">
        <v>21</v>
      </c>
      <c r="J3849" t="s">
        <v>22</v>
      </c>
      <c r="K3849">
        <v>12.8</v>
      </c>
      <c r="L3849">
        <v>179</v>
      </c>
      <c r="M3849" t="s">
        <v>401</v>
      </c>
      <c r="N3849">
        <v>179</v>
      </c>
      <c r="P3849" cm="1">
        <f t="array" ref="P3849">IF(Q3849&gt;0,INDEX(Q3849:Q25573,MATCH(TRUE,INDEX(Q3849:Q25573="",,),0)-1),"")</f>
        <v>8</v>
      </c>
      <c r="Q3849">
        <v>2</v>
      </c>
      <c r="R3849">
        <f t="shared" si="62"/>
        <v>0</v>
      </c>
    </row>
    <row r="3850" spans="1:18" x14ac:dyDescent="0.3">
      <c r="A3850" t="s">
        <v>398</v>
      </c>
      <c r="B3850" s="1">
        <v>38362</v>
      </c>
      <c r="C3850" t="s">
        <v>16</v>
      </c>
      <c r="D3850" t="s">
        <v>399</v>
      </c>
      <c r="E3850" t="s">
        <v>400</v>
      </c>
      <c r="G3850" s="6" t="s">
        <v>29</v>
      </c>
      <c r="H3850" t="s">
        <v>69</v>
      </c>
      <c r="I3850" t="s">
        <v>21</v>
      </c>
      <c r="J3850" t="s">
        <v>22</v>
      </c>
      <c r="K3850">
        <v>17.600000000000001</v>
      </c>
      <c r="L3850">
        <v>158</v>
      </c>
      <c r="M3850" t="s">
        <v>401</v>
      </c>
      <c r="N3850">
        <v>158</v>
      </c>
      <c r="P3850" cm="1">
        <f t="array" ref="P3850">IF(Q3850&gt;0,INDEX(Q3850:Q25574,MATCH(TRUE,INDEX(Q3850:Q25574="",,),0)-1),"")</f>
        <v>8</v>
      </c>
      <c r="Q3850">
        <v>2</v>
      </c>
      <c r="R3850">
        <f t="shared" si="62"/>
        <v>0</v>
      </c>
    </row>
    <row r="3851" spans="1:18" x14ac:dyDescent="0.3">
      <c r="A3851" t="s">
        <v>398</v>
      </c>
      <c r="B3851" s="1">
        <v>38362</v>
      </c>
      <c r="C3851" t="s">
        <v>16</v>
      </c>
      <c r="D3851" t="s">
        <v>399</v>
      </c>
      <c r="E3851" t="s">
        <v>400</v>
      </c>
      <c r="G3851" s="6" t="s">
        <v>29</v>
      </c>
      <c r="H3851" t="s">
        <v>206</v>
      </c>
      <c r="I3851" t="s">
        <v>26</v>
      </c>
      <c r="J3851" t="s">
        <v>27</v>
      </c>
      <c r="K3851">
        <v>48</v>
      </c>
      <c r="L3851">
        <v>13</v>
      </c>
      <c r="M3851" t="s">
        <v>401</v>
      </c>
      <c r="N3851">
        <v>13</v>
      </c>
      <c r="P3851" cm="1">
        <f t="array" ref="P3851">IF(Q3851&gt;0,INDEX(Q3851:Q25575,MATCH(TRUE,INDEX(Q3851:Q25575="",,),0)-1),"")</f>
        <v>8</v>
      </c>
      <c r="Q3851">
        <v>2</v>
      </c>
      <c r="R3851">
        <f t="shared" si="62"/>
        <v>0</v>
      </c>
    </row>
    <row r="3852" spans="1:18" x14ac:dyDescent="0.3">
      <c r="A3852" t="s">
        <v>398</v>
      </c>
      <c r="B3852" s="1">
        <v>38362</v>
      </c>
      <c r="C3852" t="s">
        <v>16</v>
      </c>
      <c r="D3852" t="s">
        <v>399</v>
      </c>
      <c r="E3852" t="s">
        <v>400</v>
      </c>
      <c r="G3852" s="6" t="s">
        <v>29</v>
      </c>
      <c r="H3852" t="s">
        <v>70</v>
      </c>
      <c r="I3852" t="s">
        <v>26</v>
      </c>
      <c r="J3852" t="s">
        <v>27</v>
      </c>
      <c r="K3852">
        <v>114</v>
      </c>
      <c r="L3852">
        <v>25</v>
      </c>
      <c r="M3852" t="s">
        <v>401</v>
      </c>
      <c r="N3852">
        <v>25</v>
      </c>
      <c r="P3852" cm="1">
        <f t="array" ref="P3852">IF(Q3852&gt;0,INDEX(Q3852:Q25576,MATCH(TRUE,INDEX(Q3852:Q25576="",,),0)-1),"")</f>
        <v>8</v>
      </c>
      <c r="Q3852">
        <v>2</v>
      </c>
      <c r="R3852">
        <f t="shared" si="62"/>
        <v>0</v>
      </c>
    </row>
    <row r="3853" spans="1:18" x14ac:dyDescent="0.3">
      <c r="A3853" t="s">
        <v>398</v>
      </c>
      <c r="B3853" s="1">
        <v>38362</v>
      </c>
      <c r="C3853" t="s">
        <v>16</v>
      </c>
      <c r="D3853" t="s">
        <v>399</v>
      </c>
      <c r="E3853" t="s">
        <v>400</v>
      </c>
      <c r="G3853" t="s">
        <v>19</v>
      </c>
      <c r="H3853" t="s">
        <v>64</v>
      </c>
      <c r="I3853" t="s">
        <v>21</v>
      </c>
      <c r="J3853" t="s">
        <v>22</v>
      </c>
      <c r="K3853">
        <v>22.2</v>
      </c>
      <c r="L3853">
        <v>207</v>
      </c>
      <c r="M3853" t="s">
        <v>269</v>
      </c>
      <c r="N3853">
        <v>210</v>
      </c>
      <c r="P3853" cm="1">
        <f t="array" ref="P3853">IF(Q3853&gt;0,INDEX(Q3853:Q25577,MATCH(TRUE,INDEX(Q3853:Q25577="",,),0)-1),"")</f>
        <v>8</v>
      </c>
      <c r="Q3853">
        <v>3</v>
      </c>
      <c r="R3853">
        <f t="shared" si="62"/>
        <v>0</v>
      </c>
    </row>
    <row r="3854" spans="1:18" x14ac:dyDescent="0.3">
      <c r="A3854" t="s">
        <v>398</v>
      </c>
      <c r="B3854" s="1">
        <v>38362</v>
      </c>
      <c r="C3854" t="s">
        <v>16</v>
      </c>
      <c r="D3854" t="s">
        <v>399</v>
      </c>
      <c r="E3854" t="s">
        <v>400</v>
      </c>
      <c r="G3854" t="s">
        <v>19</v>
      </c>
      <c r="H3854" t="s">
        <v>99</v>
      </c>
      <c r="I3854" t="s">
        <v>26</v>
      </c>
      <c r="J3854" t="s">
        <v>27</v>
      </c>
      <c r="K3854">
        <v>257</v>
      </c>
      <c r="L3854">
        <v>22</v>
      </c>
      <c r="M3854" t="s">
        <v>269</v>
      </c>
      <c r="N3854">
        <v>22</v>
      </c>
      <c r="P3854" cm="1">
        <f t="array" ref="P3854">IF(Q3854&gt;0,INDEX(Q3854:Q25578,MATCH(TRUE,INDEX(Q3854:Q25578="",,),0)-1),"")</f>
        <v>8</v>
      </c>
      <c r="Q3854">
        <v>3</v>
      </c>
      <c r="R3854">
        <f t="shared" si="62"/>
        <v>0</v>
      </c>
    </row>
    <row r="3855" spans="1:18" x14ac:dyDescent="0.3">
      <c r="A3855" t="s">
        <v>398</v>
      </c>
      <c r="B3855" s="1">
        <v>38362</v>
      </c>
      <c r="C3855" t="s">
        <v>16</v>
      </c>
      <c r="D3855" t="s">
        <v>399</v>
      </c>
      <c r="E3855" t="s">
        <v>400</v>
      </c>
      <c r="G3855" t="s">
        <v>19</v>
      </c>
      <c r="H3855" t="s">
        <v>53</v>
      </c>
      <c r="I3855" t="s">
        <v>26</v>
      </c>
      <c r="J3855" t="s">
        <v>27</v>
      </c>
      <c r="K3855">
        <v>586</v>
      </c>
      <c r="L3855">
        <v>27</v>
      </c>
      <c r="M3855" t="s">
        <v>269</v>
      </c>
      <c r="N3855">
        <v>85.14</v>
      </c>
      <c r="P3855" cm="1">
        <f t="array" ref="P3855">IF(Q3855&gt;0,INDEX(Q3855:Q25579,MATCH(TRUE,INDEX(Q3855:Q25579="",,),0)-1),"")</f>
        <v>8</v>
      </c>
      <c r="Q3855">
        <v>3</v>
      </c>
      <c r="R3855">
        <f t="shared" si="62"/>
        <v>0</v>
      </c>
    </row>
    <row r="3856" spans="1:18" x14ac:dyDescent="0.3">
      <c r="A3856" t="s">
        <v>398</v>
      </c>
      <c r="B3856" s="1">
        <v>38362</v>
      </c>
      <c r="C3856" t="s">
        <v>16</v>
      </c>
      <c r="D3856" t="s">
        <v>399</v>
      </c>
      <c r="E3856" t="s">
        <v>400</v>
      </c>
      <c r="G3856" t="s">
        <v>19</v>
      </c>
      <c r="H3856" t="s">
        <v>148</v>
      </c>
      <c r="I3856" t="s">
        <v>26</v>
      </c>
      <c r="J3856" t="s">
        <v>27</v>
      </c>
      <c r="K3856">
        <v>209</v>
      </c>
      <c r="L3856">
        <v>29</v>
      </c>
      <c r="M3856" t="s">
        <v>269</v>
      </c>
      <c r="N3856">
        <v>29</v>
      </c>
      <c r="P3856" cm="1">
        <f t="array" ref="P3856">IF(Q3856&gt;0,INDEX(Q3856:Q25580,MATCH(TRUE,INDEX(Q3856:Q25580="",,),0)-1),"")</f>
        <v>8</v>
      </c>
      <c r="Q3856">
        <v>3</v>
      </c>
      <c r="R3856">
        <f t="shared" si="62"/>
        <v>0</v>
      </c>
    </row>
    <row r="3857" spans="1:18" x14ac:dyDescent="0.3">
      <c r="A3857" t="s">
        <v>398</v>
      </c>
      <c r="B3857" s="1">
        <v>38362</v>
      </c>
      <c r="C3857" t="s">
        <v>16</v>
      </c>
      <c r="D3857" t="s">
        <v>399</v>
      </c>
      <c r="E3857" t="s">
        <v>400</v>
      </c>
      <c r="G3857" t="s">
        <v>19</v>
      </c>
      <c r="H3857" t="s">
        <v>64</v>
      </c>
      <c r="I3857" t="s">
        <v>26</v>
      </c>
      <c r="J3857" t="s">
        <v>27</v>
      </c>
      <c r="K3857">
        <v>368</v>
      </c>
      <c r="L3857">
        <v>22</v>
      </c>
      <c r="M3857" t="s">
        <v>269</v>
      </c>
      <c r="N3857">
        <v>22</v>
      </c>
      <c r="P3857" cm="1">
        <f t="array" ref="P3857">IF(Q3857&gt;0,INDEX(Q3857:Q25581,MATCH(TRUE,INDEX(Q3857:Q25581="",,),0)-1),"")</f>
        <v>8</v>
      </c>
      <c r="Q3857">
        <v>3</v>
      </c>
      <c r="R3857">
        <f t="shared" si="62"/>
        <v>0</v>
      </c>
    </row>
    <row r="3858" spans="1:18" x14ac:dyDescent="0.3">
      <c r="A3858" t="s">
        <v>398</v>
      </c>
      <c r="B3858" s="1">
        <v>38362</v>
      </c>
      <c r="C3858" t="s">
        <v>16</v>
      </c>
      <c r="D3858" t="s">
        <v>399</v>
      </c>
      <c r="E3858" t="s">
        <v>400</v>
      </c>
      <c r="G3858" s="6" t="s">
        <v>29</v>
      </c>
      <c r="H3858" t="s">
        <v>206</v>
      </c>
      <c r="I3858" t="s">
        <v>21</v>
      </c>
      <c r="J3858" t="s">
        <v>22</v>
      </c>
      <c r="K3858">
        <v>3.4</v>
      </c>
      <c r="L3858">
        <v>141</v>
      </c>
      <c r="M3858" t="s">
        <v>269</v>
      </c>
      <c r="N3858">
        <v>141</v>
      </c>
      <c r="P3858" cm="1">
        <f t="array" ref="P3858">IF(Q3858&gt;0,INDEX(Q3858:Q25582,MATCH(TRUE,INDEX(Q3858:Q25582="",,),0)-1),"")</f>
        <v>8</v>
      </c>
      <c r="Q3858">
        <v>3</v>
      </c>
      <c r="R3858">
        <f t="shared" si="62"/>
        <v>0</v>
      </c>
    </row>
    <row r="3859" spans="1:18" x14ac:dyDescent="0.3">
      <c r="A3859" t="s">
        <v>398</v>
      </c>
      <c r="B3859" s="1">
        <v>38362</v>
      </c>
      <c r="C3859" t="s">
        <v>16</v>
      </c>
      <c r="D3859" t="s">
        <v>399</v>
      </c>
      <c r="E3859" t="s">
        <v>400</v>
      </c>
      <c r="G3859" s="6" t="s">
        <v>29</v>
      </c>
      <c r="H3859" t="s">
        <v>99</v>
      </c>
      <c r="I3859" t="s">
        <v>21</v>
      </c>
      <c r="J3859" t="s">
        <v>22</v>
      </c>
      <c r="K3859">
        <v>12.8</v>
      </c>
      <c r="L3859">
        <v>179</v>
      </c>
      <c r="M3859" t="s">
        <v>269</v>
      </c>
      <c r="N3859">
        <v>179</v>
      </c>
      <c r="P3859" cm="1">
        <f t="array" ref="P3859">IF(Q3859&gt;0,INDEX(Q3859:Q25583,MATCH(TRUE,INDEX(Q3859:Q25583="",,),0)-1),"")</f>
        <v>8</v>
      </c>
      <c r="Q3859">
        <v>3</v>
      </c>
      <c r="R3859">
        <f t="shared" si="62"/>
        <v>0</v>
      </c>
    </row>
    <row r="3860" spans="1:18" x14ac:dyDescent="0.3">
      <c r="A3860" t="s">
        <v>398</v>
      </c>
      <c r="B3860" s="1">
        <v>38362</v>
      </c>
      <c r="C3860" t="s">
        <v>16</v>
      </c>
      <c r="D3860" t="s">
        <v>399</v>
      </c>
      <c r="E3860" t="s">
        <v>400</v>
      </c>
      <c r="G3860" s="6" t="s">
        <v>29</v>
      </c>
      <c r="H3860" t="s">
        <v>69</v>
      </c>
      <c r="I3860" t="s">
        <v>21</v>
      </c>
      <c r="J3860" t="s">
        <v>22</v>
      </c>
      <c r="K3860">
        <v>17.600000000000001</v>
      </c>
      <c r="L3860">
        <v>158</v>
      </c>
      <c r="M3860" t="s">
        <v>269</v>
      </c>
      <c r="N3860">
        <v>158</v>
      </c>
      <c r="P3860" cm="1">
        <f t="array" ref="P3860">IF(Q3860&gt;0,INDEX(Q3860:Q25584,MATCH(TRUE,INDEX(Q3860:Q25584="",,),0)-1),"")</f>
        <v>8</v>
      </c>
      <c r="Q3860">
        <v>3</v>
      </c>
      <c r="R3860">
        <f t="shared" si="62"/>
        <v>0</v>
      </c>
    </row>
    <row r="3861" spans="1:18" x14ac:dyDescent="0.3">
      <c r="A3861" t="s">
        <v>398</v>
      </c>
      <c r="B3861" s="1">
        <v>38362</v>
      </c>
      <c r="C3861" t="s">
        <v>16</v>
      </c>
      <c r="D3861" t="s">
        <v>399</v>
      </c>
      <c r="E3861" t="s">
        <v>400</v>
      </c>
      <c r="G3861" s="6" t="s">
        <v>29</v>
      </c>
      <c r="H3861" t="s">
        <v>206</v>
      </c>
      <c r="I3861" t="s">
        <v>26</v>
      </c>
      <c r="J3861" t="s">
        <v>27</v>
      </c>
      <c r="K3861">
        <v>48</v>
      </c>
      <c r="L3861">
        <v>13</v>
      </c>
      <c r="M3861" t="s">
        <v>269</v>
      </c>
      <c r="N3861">
        <v>13</v>
      </c>
      <c r="P3861" cm="1">
        <f t="array" ref="P3861">IF(Q3861&gt;0,INDEX(Q3861:Q25585,MATCH(TRUE,INDEX(Q3861:Q25585="",,),0)-1),"")</f>
        <v>8</v>
      </c>
      <c r="Q3861">
        <v>3</v>
      </c>
      <c r="R3861">
        <f t="shared" si="62"/>
        <v>0</v>
      </c>
    </row>
    <row r="3862" spans="1:18" x14ac:dyDescent="0.3">
      <c r="A3862" t="s">
        <v>398</v>
      </c>
      <c r="B3862" s="1">
        <v>38362</v>
      </c>
      <c r="C3862" t="s">
        <v>16</v>
      </c>
      <c r="D3862" t="s">
        <v>399</v>
      </c>
      <c r="E3862" t="s">
        <v>400</v>
      </c>
      <c r="G3862" s="6" t="s">
        <v>29</v>
      </c>
      <c r="H3862" t="s">
        <v>70</v>
      </c>
      <c r="I3862" t="s">
        <v>26</v>
      </c>
      <c r="J3862" t="s">
        <v>27</v>
      </c>
      <c r="K3862">
        <v>114</v>
      </c>
      <c r="L3862">
        <v>25</v>
      </c>
      <c r="M3862" t="s">
        <v>269</v>
      </c>
      <c r="N3862">
        <v>25</v>
      </c>
      <c r="P3862" cm="1">
        <f t="array" ref="P3862">IF(Q3862&gt;0,INDEX(Q3862:Q25586,MATCH(TRUE,INDEX(Q3862:Q25586="",,),0)-1),"")</f>
        <v>8</v>
      </c>
      <c r="Q3862">
        <v>3</v>
      </c>
      <c r="R3862">
        <f t="shared" si="62"/>
        <v>0</v>
      </c>
    </row>
    <row r="3863" spans="1:18" x14ac:dyDescent="0.3">
      <c r="A3863" t="s">
        <v>398</v>
      </c>
      <c r="B3863" s="1">
        <v>38362</v>
      </c>
      <c r="C3863" t="s">
        <v>16</v>
      </c>
      <c r="D3863" t="s">
        <v>399</v>
      </c>
      <c r="E3863" t="s">
        <v>400</v>
      </c>
      <c r="G3863" t="s">
        <v>19</v>
      </c>
      <c r="H3863" t="s">
        <v>64</v>
      </c>
      <c r="I3863" t="s">
        <v>21</v>
      </c>
      <c r="J3863" t="s">
        <v>22</v>
      </c>
      <c r="K3863">
        <v>22.2</v>
      </c>
      <c r="L3863">
        <v>207</v>
      </c>
      <c r="M3863" t="s">
        <v>307</v>
      </c>
      <c r="N3863">
        <v>1370</v>
      </c>
      <c r="P3863" cm="1">
        <f t="array" ref="P3863">IF(Q3863&gt;0,INDEX(Q3863:Q25587,MATCH(TRUE,INDEX(Q3863:Q25587="",,),0)-1),"")</f>
        <v>8</v>
      </c>
      <c r="Q3863">
        <v>4</v>
      </c>
      <c r="R3863">
        <f t="shared" si="62"/>
        <v>0</v>
      </c>
    </row>
    <row r="3864" spans="1:18" x14ac:dyDescent="0.3">
      <c r="A3864" t="s">
        <v>398</v>
      </c>
      <c r="B3864" s="1">
        <v>38362</v>
      </c>
      <c r="C3864" t="s">
        <v>16</v>
      </c>
      <c r="D3864" t="s">
        <v>399</v>
      </c>
      <c r="E3864" t="s">
        <v>400</v>
      </c>
      <c r="G3864" t="s">
        <v>19</v>
      </c>
      <c r="H3864" t="s">
        <v>99</v>
      </c>
      <c r="I3864" t="s">
        <v>26</v>
      </c>
      <c r="J3864" t="s">
        <v>27</v>
      </c>
      <c r="K3864">
        <v>257</v>
      </c>
      <c r="L3864">
        <v>22</v>
      </c>
      <c r="M3864" t="s">
        <v>307</v>
      </c>
      <c r="N3864">
        <v>22</v>
      </c>
      <c r="P3864" cm="1">
        <f t="array" ref="P3864">IF(Q3864&gt;0,INDEX(Q3864:Q25588,MATCH(TRUE,INDEX(Q3864:Q25588="",,),0)-1),"")</f>
        <v>8</v>
      </c>
      <c r="Q3864">
        <v>4</v>
      </c>
      <c r="R3864">
        <f t="shared" si="62"/>
        <v>0</v>
      </c>
    </row>
    <row r="3865" spans="1:18" x14ac:dyDescent="0.3">
      <c r="A3865" t="s">
        <v>398</v>
      </c>
      <c r="B3865" s="1">
        <v>38362</v>
      </c>
      <c r="C3865" t="s">
        <v>16</v>
      </c>
      <c r="D3865" t="s">
        <v>399</v>
      </c>
      <c r="E3865" t="s">
        <v>400</v>
      </c>
      <c r="G3865" t="s">
        <v>19</v>
      </c>
      <c r="H3865" t="s">
        <v>53</v>
      </c>
      <c r="I3865" t="s">
        <v>26</v>
      </c>
      <c r="J3865" t="s">
        <v>27</v>
      </c>
      <c r="K3865">
        <v>586</v>
      </c>
      <c r="L3865">
        <v>27</v>
      </c>
      <c r="M3865" t="s">
        <v>307</v>
      </c>
      <c r="N3865">
        <v>27</v>
      </c>
      <c r="P3865" cm="1">
        <f t="array" ref="P3865">IF(Q3865&gt;0,INDEX(Q3865:Q25589,MATCH(TRUE,INDEX(Q3865:Q25589="",,),0)-1),"")</f>
        <v>8</v>
      </c>
      <c r="Q3865">
        <v>4</v>
      </c>
      <c r="R3865">
        <f t="shared" si="62"/>
        <v>0</v>
      </c>
    </row>
    <row r="3866" spans="1:18" x14ac:dyDescent="0.3">
      <c r="A3866" t="s">
        <v>398</v>
      </c>
      <c r="B3866" s="1">
        <v>38362</v>
      </c>
      <c r="C3866" t="s">
        <v>16</v>
      </c>
      <c r="D3866" t="s">
        <v>399</v>
      </c>
      <c r="E3866" t="s">
        <v>400</v>
      </c>
      <c r="G3866" t="s">
        <v>19</v>
      </c>
      <c r="H3866" t="s">
        <v>148</v>
      </c>
      <c r="I3866" t="s">
        <v>26</v>
      </c>
      <c r="J3866" t="s">
        <v>27</v>
      </c>
      <c r="K3866">
        <v>209</v>
      </c>
      <c r="L3866">
        <v>29</v>
      </c>
      <c r="M3866" t="s">
        <v>307</v>
      </c>
      <c r="N3866">
        <v>29</v>
      </c>
      <c r="P3866" cm="1">
        <f t="array" ref="P3866">IF(Q3866&gt;0,INDEX(Q3866:Q25590,MATCH(TRUE,INDEX(Q3866:Q25590="",,),0)-1),"")</f>
        <v>8</v>
      </c>
      <c r="Q3866">
        <v>4</v>
      </c>
      <c r="R3866">
        <f t="shared" si="62"/>
        <v>0</v>
      </c>
    </row>
    <row r="3867" spans="1:18" x14ac:dyDescent="0.3">
      <c r="A3867" t="s">
        <v>398</v>
      </c>
      <c r="B3867" s="1">
        <v>38362</v>
      </c>
      <c r="C3867" t="s">
        <v>16</v>
      </c>
      <c r="D3867" t="s">
        <v>399</v>
      </c>
      <c r="E3867" t="s">
        <v>400</v>
      </c>
      <c r="G3867" t="s">
        <v>19</v>
      </c>
      <c r="H3867" t="s">
        <v>64</v>
      </c>
      <c r="I3867" t="s">
        <v>26</v>
      </c>
      <c r="J3867" t="s">
        <v>27</v>
      </c>
      <c r="K3867">
        <v>368</v>
      </c>
      <c r="L3867">
        <v>22</v>
      </c>
      <c r="M3867" t="s">
        <v>307</v>
      </c>
      <c r="N3867">
        <v>22</v>
      </c>
      <c r="P3867" cm="1">
        <f t="array" ref="P3867">IF(Q3867&gt;0,INDEX(Q3867:Q25591,MATCH(TRUE,INDEX(Q3867:Q25591="",,),0)-1),"")</f>
        <v>8</v>
      </c>
      <c r="Q3867">
        <v>4</v>
      </c>
      <c r="R3867">
        <f t="shared" si="62"/>
        <v>0</v>
      </c>
    </row>
    <row r="3868" spans="1:18" x14ac:dyDescent="0.3">
      <c r="A3868" t="s">
        <v>398</v>
      </c>
      <c r="B3868" s="1">
        <v>38362</v>
      </c>
      <c r="C3868" t="s">
        <v>16</v>
      </c>
      <c r="D3868" t="s">
        <v>399</v>
      </c>
      <c r="E3868" t="s">
        <v>400</v>
      </c>
      <c r="G3868" s="6" t="s">
        <v>29</v>
      </c>
      <c r="H3868" t="s">
        <v>206</v>
      </c>
      <c r="I3868" t="s">
        <v>21</v>
      </c>
      <c r="J3868" t="s">
        <v>22</v>
      </c>
      <c r="K3868">
        <v>3.4</v>
      </c>
      <c r="L3868">
        <v>141</v>
      </c>
      <c r="M3868" t="s">
        <v>307</v>
      </c>
      <c r="N3868">
        <v>141</v>
      </c>
      <c r="P3868" cm="1">
        <f t="array" ref="P3868">IF(Q3868&gt;0,INDEX(Q3868:Q25592,MATCH(TRUE,INDEX(Q3868:Q25592="",,),0)-1),"")</f>
        <v>8</v>
      </c>
      <c r="Q3868">
        <v>4</v>
      </c>
      <c r="R3868">
        <f t="shared" si="62"/>
        <v>0</v>
      </c>
    </row>
    <row r="3869" spans="1:18" x14ac:dyDescent="0.3">
      <c r="A3869" t="s">
        <v>398</v>
      </c>
      <c r="B3869" s="1">
        <v>38362</v>
      </c>
      <c r="C3869" t="s">
        <v>16</v>
      </c>
      <c r="D3869" t="s">
        <v>399</v>
      </c>
      <c r="E3869" t="s">
        <v>400</v>
      </c>
      <c r="G3869" s="6" t="s">
        <v>29</v>
      </c>
      <c r="H3869" t="s">
        <v>99</v>
      </c>
      <c r="I3869" t="s">
        <v>21</v>
      </c>
      <c r="J3869" t="s">
        <v>22</v>
      </c>
      <c r="K3869">
        <v>12.8</v>
      </c>
      <c r="L3869">
        <v>179</v>
      </c>
      <c r="M3869" t="s">
        <v>307</v>
      </c>
      <c r="N3869">
        <v>179</v>
      </c>
      <c r="P3869" cm="1">
        <f t="array" ref="P3869">IF(Q3869&gt;0,INDEX(Q3869:Q25593,MATCH(TRUE,INDEX(Q3869:Q25593="",,),0)-1),"")</f>
        <v>8</v>
      </c>
      <c r="Q3869">
        <v>4</v>
      </c>
      <c r="R3869">
        <f t="shared" si="62"/>
        <v>0</v>
      </c>
    </row>
    <row r="3870" spans="1:18" x14ac:dyDescent="0.3">
      <c r="A3870" t="s">
        <v>398</v>
      </c>
      <c r="B3870" s="1">
        <v>38362</v>
      </c>
      <c r="C3870" t="s">
        <v>16</v>
      </c>
      <c r="D3870" t="s">
        <v>399</v>
      </c>
      <c r="E3870" t="s">
        <v>400</v>
      </c>
      <c r="G3870" s="6" t="s">
        <v>29</v>
      </c>
      <c r="H3870" t="s">
        <v>69</v>
      </c>
      <c r="I3870" t="s">
        <v>21</v>
      </c>
      <c r="J3870" t="s">
        <v>22</v>
      </c>
      <c r="K3870">
        <v>17.600000000000001</v>
      </c>
      <c r="L3870">
        <v>158</v>
      </c>
      <c r="M3870" t="s">
        <v>307</v>
      </c>
      <c r="N3870">
        <v>158</v>
      </c>
      <c r="P3870" cm="1">
        <f t="array" ref="P3870">IF(Q3870&gt;0,INDEX(Q3870:Q25594,MATCH(TRUE,INDEX(Q3870:Q25594="",,),0)-1),"")</f>
        <v>8</v>
      </c>
      <c r="Q3870">
        <v>4</v>
      </c>
      <c r="R3870">
        <f t="shared" si="62"/>
        <v>0</v>
      </c>
    </row>
    <row r="3871" spans="1:18" x14ac:dyDescent="0.3">
      <c r="A3871" t="s">
        <v>398</v>
      </c>
      <c r="B3871" s="1">
        <v>38362</v>
      </c>
      <c r="C3871" t="s">
        <v>16</v>
      </c>
      <c r="D3871" t="s">
        <v>399</v>
      </c>
      <c r="E3871" t="s">
        <v>400</v>
      </c>
      <c r="G3871" s="6" t="s">
        <v>29</v>
      </c>
      <c r="H3871" t="s">
        <v>206</v>
      </c>
      <c r="I3871" t="s">
        <v>26</v>
      </c>
      <c r="J3871" t="s">
        <v>27</v>
      </c>
      <c r="K3871">
        <v>48</v>
      </c>
      <c r="L3871">
        <v>13</v>
      </c>
      <c r="M3871" t="s">
        <v>307</v>
      </c>
      <c r="N3871">
        <v>13</v>
      </c>
      <c r="P3871" cm="1">
        <f t="array" ref="P3871">IF(Q3871&gt;0,INDEX(Q3871:Q25595,MATCH(TRUE,INDEX(Q3871:Q25595="",,),0)-1),"")</f>
        <v>8</v>
      </c>
      <c r="Q3871">
        <v>4</v>
      </c>
      <c r="R3871">
        <f t="shared" si="62"/>
        <v>0</v>
      </c>
    </row>
    <row r="3872" spans="1:18" x14ac:dyDescent="0.3">
      <c r="A3872" t="s">
        <v>398</v>
      </c>
      <c r="B3872" s="1">
        <v>38362</v>
      </c>
      <c r="C3872" t="s">
        <v>16</v>
      </c>
      <c r="D3872" t="s">
        <v>399</v>
      </c>
      <c r="E3872" t="s">
        <v>400</v>
      </c>
      <c r="G3872" s="6" t="s">
        <v>29</v>
      </c>
      <c r="H3872" t="s">
        <v>70</v>
      </c>
      <c r="I3872" t="s">
        <v>26</v>
      </c>
      <c r="J3872" t="s">
        <v>27</v>
      </c>
      <c r="K3872">
        <v>114</v>
      </c>
      <c r="L3872">
        <v>25</v>
      </c>
      <c r="M3872" t="s">
        <v>307</v>
      </c>
      <c r="N3872">
        <v>25</v>
      </c>
      <c r="P3872" cm="1">
        <f t="array" ref="P3872">IF(Q3872&gt;0,INDEX(Q3872:Q25596,MATCH(TRUE,INDEX(Q3872:Q25596="",,),0)-1),"")</f>
        <v>8</v>
      </c>
      <c r="Q3872">
        <v>4</v>
      </c>
      <c r="R3872">
        <f t="shared" si="62"/>
        <v>0</v>
      </c>
    </row>
    <row r="3873" spans="1:18" x14ac:dyDescent="0.3">
      <c r="A3873" t="s">
        <v>398</v>
      </c>
      <c r="B3873" s="1">
        <v>38362</v>
      </c>
      <c r="C3873" t="s">
        <v>16</v>
      </c>
      <c r="D3873" t="s">
        <v>399</v>
      </c>
      <c r="E3873" t="s">
        <v>400</v>
      </c>
      <c r="G3873" t="s">
        <v>19</v>
      </c>
      <c r="H3873" t="s">
        <v>64</v>
      </c>
      <c r="I3873" t="s">
        <v>21</v>
      </c>
      <c r="J3873" t="s">
        <v>22</v>
      </c>
      <c r="K3873">
        <v>22.2</v>
      </c>
      <c r="L3873">
        <v>207</v>
      </c>
      <c r="M3873" t="s">
        <v>270</v>
      </c>
      <c r="N3873">
        <v>207</v>
      </c>
      <c r="P3873" cm="1">
        <f t="array" ref="P3873">IF(Q3873&gt;0,INDEX(Q3873:Q25597,MATCH(TRUE,INDEX(Q3873:Q25597="",,),0)-1),"")</f>
        <v>8</v>
      </c>
      <c r="Q3873">
        <v>5</v>
      </c>
      <c r="R3873">
        <f t="shared" si="62"/>
        <v>0</v>
      </c>
    </row>
    <row r="3874" spans="1:18" x14ac:dyDescent="0.3">
      <c r="A3874" t="s">
        <v>398</v>
      </c>
      <c r="B3874" s="1">
        <v>38362</v>
      </c>
      <c r="C3874" t="s">
        <v>16</v>
      </c>
      <c r="D3874" t="s">
        <v>399</v>
      </c>
      <c r="E3874" t="s">
        <v>400</v>
      </c>
      <c r="G3874" t="s">
        <v>19</v>
      </c>
      <c r="H3874" t="s">
        <v>99</v>
      </c>
      <c r="I3874" t="s">
        <v>26</v>
      </c>
      <c r="J3874" t="s">
        <v>27</v>
      </c>
      <c r="K3874">
        <v>257</v>
      </c>
      <c r="L3874">
        <v>22</v>
      </c>
      <c r="M3874" t="s">
        <v>270</v>
      </c>
      <c r="N3874">
        <v>109.53</v>
      </c>
      <c r="P3874" cm="1">
        <f t="array" ref="P3874">IF(Q3874&gt;0,INDEX(Q3874:Q25598,MATCH(TRUE,INDEX(Q3874:Q25598="",,),0)-1),"")</f>
        <v>8</v>
      </c>
      <c r="Q3874">
        <v>5</v>
      </c>
      <c r="R3874">
        <f t="shared" si="62"/>
        <v>0</v>
      </c>
    </row>
    <row r="3875" spans="1:18" x14ac:dyDescent="0.3">
      <c r="A3875" t="s">
        <v>398</v>
      </c>
      <c r="B3875" s="1">
        <v>38362</v>
      </c>
      <c r="C3875" t="s">
        <v>16</v>
      </c>
      <c r="D3875" t="s">
        <v>399</v>
      </c>
      <c r="E3875" t="s">
        <v>400</v>
      </c>
      <c r="G3875" t="s">
        <v>19</v>
      </c>
      <c r="H3875" t="s">
        <v>53</v>
      </c>
      <c r="I3875" t="s">
        <v>26</v>
      </c>
      <c r="J3875" t="s">
        <v>27</v>
      </c>
      <c r="K3875">
        <v>586</v>
      </c>
      <c r="L3875">
        <v>27</v>
      </c>
      <c r="M3875" t="s">
        <v>270</v>
      </c>
      <c r="N3875">
        <v>27</v>
      </c>
      <c r="P3875" cm="1">
        <f t="array" ref="P3875">IF(Q3875&gt;0,INDEX(Q3875:Q25599,MATCH(TRUE,INDEX(Q3875:Q25599="",,),0)-1),"")</f>
        <v>8</v>
      </c>
      <c r="Q3875">
        <v>5</v>
      </c>
      <c r="R3875">
        <f t="shared" si="62"/>
        <v>0</v>
      </c>
    </row>
    <row r="3876" spans="1:18" x14ac:dyDescent="0.3">
      <c r="A3876" t="s">
        <v>398</v>
      </c>
      <c r="B3876" s="1">
        <v>38362</v>
      </c>
      <c r="C3876" t="s">
        <v>16</v>
      </c>
      <c r="D3876" t="s">
        <v>399</v>
      </c>
      <c r="E3876" t="s">
        <v>400</v>
      </c>
      <c r="G3876" t="s">
        <v>19</v>
      </c>
      <c r="H3876" t="s">
        <v>148</v>
      </c>
      <c r="I3876" t="s">
        <v>26</v>
      </c>
      <c r="J3876" t="s">
        <v>27</v>
      </c>
      <c r="K3876">
        <v>209</v>
      </c>
      <c r="L3876">
        <v>29</v>
      </c>
      <c r="M3876" t="s">
        <v>270</v>
      </c>
      <c r="N3876">
        <v>29</v>
      </c>
      <c r="P3876" cm="1">
        <f t="array" ref="P3876">IF(Q3876&gt;0,INDEX(Q3876:Q25600,MATCH(TRUE,INDEX(Q3876:Q25600="",,),0)-1),"")</f>
        <v>8</v>
      </c>
      <c r="Q3876">
        <v>5</v>
      </c>
      <c r="R3876">
        <f t="shared" si="62"/>
        <v>0</v>
      </c>
    </row>
    <row r="3877" spans="1:18" x14ac:dyDescent="0.3">
      <c r="A3877" t="s">
        <v>398</v>
      </c>
      <c r="B3877" s="1">
        <v>38362</v>
      </c>
      <c r="C3877" t="s">
        <v>16</v>
      </c>
      <c r="D3877" t="s">
        <v>399</v>
      </c>
      <c r="E3877" t="s">
        <v>400</v>
      </c>
      <c r="G3877" t="s">
        <v>19</v>
      </c>
      <c r="H3877" t="s">
        <v>64</v>
      </c>
      <c r="I3877" t="s">
        <v>26</v>
      </c>
      <c r="J3877" t="s">
        <v>27</v>
      </c>
      <c r="K3877">
        <v>368</v>
      </c>
      <c r="L3877">
        <v>22</v>
      </c>
      <c r="M3877" t="s">
        <v>270</v>
      </c>
      <c r="N3877">
        <v>22</v>
      </c>
      <c r="P3877" cm="1">
        <f t="array" ref="P3877">IF(Q3877&gt;0,INDEX(Q3877:Q25601,MATCH(TRUE,INDEX(Q3877:Q25601="",,),0)-1),"")</f>
        <v>8</v>
      </c>
      <c r="Q3877">
        <v>5</v>
      </c>
      <c r="R3877">
        <f t="shared" si="62"/>
        <v>0</v>
      </c>
    </row>
    <row r="3878" spans="1:18" x14ac:dyDescent="0.3">
      <c r="A3878" t="s">
        <v>398</v>
      </c>
      <c r="B3878" s="1">
        <v>38362</v>
      </c>
      <c r="C3878" t="s">
        <v>16</v>
      </c>
      <c r="D3878" t="s">
        <v>399</v>
      </c>
      <c r="E3878" t="s">
        <v>400</v>
      </c>
      <c r="G3878" s="6" t="s">
        <v>29</v>
      </c>
      <c r="H3878" t="s">
        <v>206</v>
      </c>
      <c r="I3878" t="s">
        <v>21</v>
      </c>
      <c r="J3878" t="s">
        <v>22</v>
      </c>
      <c r="K3878">
        <v>3.4</v>
      </c>
      <c r="L3878">
        <v>141</v>
      </c>
      <c r="M3878" t="s">
        <v>270</v>
      </c>
      <c r="N3878">
        <v>141</v>
      </c>
      <c r="P3878" cm="1">
        <f t="array" ref="P3878">IF(Q3878&gt;0,INDEX(Q3878:Q25602,MATCH(TRUE,INDEX(Q3878:Q25602="",,),0)-1),"")</f>
        <v>8</v>
      </c>
      <c r="Q3878">
        <v>5</v>
      </c>
      <c r="R3878">
        <f t="shared" si="62"/>
        <v>0</v>
      </c>
    </row>
    <row r="3879" spans="1:18" x14ac:dyDescent="0.3">
      <c r="A3879" t="s">
        <v>398</v>
      </c>
      <c r="B3879" s="1">
        <v>38362</v>
      </c>
      <c r="C3879" t="s">
        <v>16</v>
      </c>
      <c r="D3879" t="s">
        <v>399</v>
      </c>
      <c r="E3879" t="s">
        <v>400</v>
      </c>
      <c r="G3879" s="6" t="s">
        <v>29</v>
      </c>
      <c r="H3879" t="s">
        <v>99</v>
      </c>
      <c r="I3879" t="s">
        <v>21</v>
      </c>
      <c r="J3879" t="s">
        <v>22</v>
      </c>
      <c r="K3879">
        <v>12.8</v>
      </c>
      <c r="L3879">
        <v>179</v>
      </c>
      <c r="M3879" t="s">
        <v>270</v>
      </c>
      <c r="N3879">
        <v>179</v>
      </c>
      <c r="P3879" cm="1">
        <f t="array" ref="P3879">IF(Q3879&gt;0,INDEX(Q3879:Q25603,MATCH(TRUE,INDEX(Q3879:Q25603="",,),0)-1),"")</f>
        <v>8</v>
      </c>
      <c r="Q3879">
        <v>5</v>
      </c>
      <c r="R3879">
        <f t="shared" si="62"/>
        <v>0</v>
      </c>
    </row>
    <row r="3880" spans="1:18" x14ac:dyDescent="0.3">
      <c r="A3880" t="s">
        <v>398</v>
      </c>
      <c r="B3880" s="1">
        <v>38362</v>
      </c>
      <c r="C3880" t="s">
        <v>16</v>
      </c>
      <c r="D3880" t="s">
        <v>399</v>
      </c>
      <c r="E3880" t="s">
        <v>400</v>
      </c>
      <c r="G3880" s="6" t="s">
        <v>29</v>
      </c>
      <c r="H3880" t="s">
        <v>69</v>
      </c>
      <c r="I3880" t="s">
        <v>21</v>
      </c>
      <c r="J3880" t="s">
        <v>22</v>
      </c>
      <c r="K3880">
        <v>17.600000000000001</v>
      </c>
      <c r="L3880">
        <v>158</v>
      </c>
      <c r="M3880" t="s">
        <v>270</v>
      </c>
      <c r="N3880">
        <v>158</v>
      </c>
      <c r="P3880" cm="1">
        <f t="array" ref="P3880">IF(Q3880&gt;0,INDEX(Q3880:Q25604,MATCH(TRUE,INDEX(Q3880:Q25604="",,),0)-1),"")</f>
        <v>8</v>
      </c>
      <c r="Q3880">
        <v>5</v>
      </c>
      <c r="R3880">
        <f t="shared" si="62"/>
        <v>0</v>
      </c>
    </row>
    <row r="3881" spans="1:18" x14ac:dyDescent="0.3">
      <c r="A3881" t="s">
        <v>398</v>
      </c>
      <c r="B3881" s="1">
        <v>38362</v>
      </c>
      <c r="C3881" t="s">
        <v>16</v>
      </c>
      <c r="D3881" t="s">
        <v>399</v>
      </c>
      <c r="E3881" t="s">
        <v>400</v>
      </c>
      <c r="G3881" s="6" t="s">
        <v>29</v>
      </c>
      <c r="H3881" t="s">
        <v>206</v>
      </c>
      <c r="I3881" t="s">
        <v>26</v>
      </c>
      <c r="J3881" t="s">
        <v>27</v>
      </c>
      <c r="K3881">
        <v>48</v>
      </c>
      <c r="L3881">
        <v>13</v>
      </c>
      <c r="M3881" t="s">
        <v>270</v>
      </c>
      <c r="N3881">
        <v>13</v>
      </c>
      <c r="P3881" cm="1">
        <f t="array" ref="P3881">IF(Q3881&gt;0,INDEX(Q3881:Q25605,MATCH(TRUE,INDEX(Q3881:Q25605="",,),0)-1),"")</f>
        <v>8</v>
      </c>
      <c r="Q3881">
        <v>5</v>
      </c>
      <c r="R3881">
        <f t="shared" si="62"/>
        <v>0</v>
      </c>
    </row>
    <row r="3882" spans="1:18" x14ac:dyDescent="0.3">
      <c r="A3882" t="s">
        <v>398</v>
      </c>
      <c r="B3882" s="1">
        <v>38362</v>
      </c>
      <c r="C3882" t="s">
        <v>16</v>
      </c>
      <c r="D3882" t="s">
        <v>399</v>
      </c>
      <c r="E3882" t="s">
        <v>400</v>
      </c>
      <c r="G3882" s="6" t="s">
        <v>29</v>
      </c>
      <c r="H3882" t="s">
        <v>70</v>
      </c>
      <c r="I3882" t="s">
        <v>26</v>
      </c>
      <c r="J3882" t="s">
        <v>27</v>
      </c>
      <c r="K3882">
        <v>114</v>
      </c>
      <c r="L3882">
        <v>25</v>
      </c>
      <c r="M3882" t="s">
        <v>270</v>
      </c>
      <c r="N3882">
        <v>25</v>
      </c>
      <c r="P3882" cm="1">
        <f t="array" ref="P3882">IF(Q3882&gt;0,INDEX(Q3882:Q25606,MATCH(TRUE,INDEX(Q3882:Q25606="",,),0)-1),"")</f>
        <v>8</v>
      </c>
      <c r="Q3882">
        <v>5</v>
      </c>
      <c r="R3882">
        <f t="shared" si="62"/>
        <v>0</v>
      </c>
    </row>
    <row r="3883" spans="1:18" x14ac:dyDescent="0.3">
      <c r="A3883" t="s">
        <v>398</v>
      </c>
      <c r="B3883" s="1">
        <v>38362</v>
      </c>
      <c r="C3883" t="s">
        <v>16</v>
      </c>
      <c r="D3883" t="s">
        <v>399</v>
      </c>
      <c r="E3883" t="s">
        <v>400</v>
      </c>
      <c r="G3883" t="s">
        <v>19</v>
      </c>
      <c r="H3883" t="s">
        <v>64</v>
      </c>
      <c r="I3883" t="s">
        <v>21</v>
      </c>
      <c r="J3883" t="s">
        <v>22</v>
      </c>
      <c r="K3883">
        <v>22.2</v>
      </c>
      <c r="L3883">
        <v>207</v>
      </c>
      <c r="M3883" t="s">
        <v>402</v>
      </c>
      <c r="N3883">
        <v>990</v>
      </c>
      <c r="P3883" cm="1">
        <f t="array" ref="P3883">IF(Q3883&gt;0,INDEX(Q3883:Q25607,MATCH(TRUE,INDEX(Q3883:Q25607="",,),0)-1),"")</f>
        <v>8</v>
      </c>
      <c r="Q3883">
        <v>6</v>
      </c>
      <c r="R3883">
        <f t="shared" si="62"/>
        <v>0</v>
      </c>
    </row>
    <row r="3884" spans="1:18" x14ac:dyDescent="0.3">
      <c r="A3884" t="s">
        <v>398</v>
      </c>
      <c r="B3884" s="1">
        <v>38362</v>
      </c>
      <c r="C3884" t="s">
        <v>16</v>
      </c>
      <c r="D3884" t="s">
        <v>399</v>
      </c>
      <c r="E3884" t="s">
        <v>400</v>
      </c>
      <c r="G3884" t="s">
        <v>19</v>
      </c>
      <c r="H3884" t="s">
        <v>99</v>
      </c>
      <c r="I3884" t="s">
        <v>26</v>
      </c>
      <c r="J3884" t="s">
        <v>27</v>
      </c>
      <c r="K3884">
        <v>257</v>
      </c>
      <c r="L3884">
        <v>22</v>
      </c>
      <c r="M3884" t="s">
        <v>402</v>
      </c>
      <c r="N3884">
        <v>23</v>
      </c>
      <c r="P3884" cm="1">
        <f t="array" ref="P3884">IF(Q3884&gt;0,INDEX(Q3884:Q25608,MATCH(TRUE,INDEX(Q3884:Q25608="",,),0)-1),"")</f>
        <v>8</v>
      </c>
      <c r="Q3884">
        <v>6</v>
      </c>
      <c r="R3884">
        <f t="shared" si="62"/>
        <v>0</v>
      </c>
    </row>
    <row r="3885" spans="1:18" x14ac:dyDescent="0.3">
      <c r="A3885" t="s">
        <v>398</v>
      </c>
      <c r="B3885" s="1">
        <v>38362</v>
      </c>
      <c r="C3885" t="s">
        <v>16</v>
      </c>
      <c r="D3885" t="s">
        <v>399</v>
      </c>
      <c r="E3885" t="s">
        <v>400</v>
      </c>
      <c r="G3885" t="s">
        <v>19</v>
      </c>
      <c r="H3885" t="s">
        <v>53</v>
      </c>
      <c r="I3885" t="s">
        <v>26</v>
      </c>
      <c r="J3885" t="s">
        <v>27</v>
      </c>
      <c r="K3885">
        <v>586</v>
      </c>
      <c r="L3885">
        <v>27</v>
      </c>
      <c r="M3885" t="s">
        <v>402</v>
      </c>
      <c r="N3885">
        <v>28</v>
      </c>
      <c r="P3885" cm="1">
        <f t="array" ref="P3885">IF(Q3885&gt;0,INDEX(Q3885:Q25609,MATCH(TRUE,INDEX(Q3885:Q25609="",,),0)-1),"")</f>
        <v>8</v>
      </c>
      <c r="Q3885">
        <v>6</v>
      </c>
      <c r="R3885">
        <f t="shared" si="62"/>
        <v>0</v>
      </c>
    </row>
    <row r="3886" spans="1:18" x14ac:dyDescent="0.3">
      <c r="A3886" t="s">
        <v>398</v>
      </c>
      <c r="B3886" s="1">
        <v>38362</v>
      </c>
      <c r="C3886" t="s">
        <v>16</v>
      </c>
      <c r="D3886" t="s">
        <v>399</v>
      </c>
      <c r="E3886" t="s">
        <v>400</v>
      </c>
      <c r="G3886" t="s">
        <v>19</v>
      </c>
      <c r="H3886" t="s">
        <v>148</v>
      </c>
      <c r="I3886" t="s">
        <v>26</v>
      </c>
      <c r="J3886" t="s">
        <v>27</v>
      </c>
      <c r="K3886">
        <v>209</v>
      </c>
      <c r="L3886">
        <v>29</v>
      </c>
      <c r="M3886" t="s">
        <v>402</v>
      </c>
      <c r="N3886">
        <v>30</v>
      </c>
      <c r="P3886" cm="1">
        <f t="array" ref="P3886">IF(Q3886&gt;0,INDEX(Q3886:Q25610,MATCH(TRUE,INDEX(Q3886:Q25610="",,),0)-1),"")</f>
        <v>8</v>
      </c>
      <c r="Q3886">
        <v>6</v>
      </c>
      <c r="R3886">
        <f t="shared" si="62"/>
        <v>0</v>
      </c>
    </row>
    <row r="3887" spans="1:18" x14ac:dyDescent="0.3">
      <c r="A3887" t="s">
        <v>398</v>
      </c>
      <c r="B3887" s="1">
        <v>38362</v>
      </c>
      <c r="C3887" t="s">
        <v>16</v>
      </c>
      <c r="D3887" t="s">
        <v>399</v>
      </c>
      <c r="E3887" t="s">
        <v>400</v>
      </c>
      <c r="G3887" t="s">
        <v>19</v>
      </c>
      <c r="H3887" t="s">
        <v>64</v>
      </c>
      <c r="I3887" t="s">
        <v>26</v>
      </c>
      <c r="J3887" t="s">
        <v>27</v>
      </c>
      <c r="K3887">
        <v>368</v>
      </c>
      <c r="L3887">
        <v>22</v>
      </c>
      <c r="M3887" t="s">
        <v>402</v>
      </c>
      <c r="N3887">
        <v>23</v>
      </c>
      <c r="P3887" cm="1">
        <f t="array" ref="P3887">IF(Q3887&gt;0,INDEX(Q3887:Q25611,MATCH(TRUE,INDEX(Q3887:Q25611="",,),0)-1),"")</f>
        <v>8</v>
      </c>
      <c r="Q3887">
        <v>6</v>
      </c>
      <c r="R3887">
        <f t="shared" si="62"/>
        <v>0</v>
      </c>
    </row>
    <row r="3888" spans="1:18" x14ac:dyDescent="0.3">
      <c r="A3888" t="s">
        <v>398</v>
      </c>
      <c r="B3888" s="1">
        <v>38362</v>
      </c>
      <c r="C3888" t="s">
        <v>16</v>
      </c>
      <c r="D3888" t="s">
        <v>399</v>
      </c>
      <c r="E3888" t="s">
        <v>400</v>
      </c>
      <c r="G3888" s="6" t="s">
        <v>29</v>
      </c>
      <c r="H3888" t="s">
        <v>206</v>
      </c>
      <c r="I3888" t="s">
        <v>21</v>
      </c>
      <c r="J3888" t="s">
        <v>22</v>
      </c>
      <c r="K3888">
        <v>3.4</v>
      </c>
      <c r="L3888">
        <v>141</v>
      </c>
      <c r="M3888" t="s">
        <v>402</v>
      </c>
      <c r="N3888">
        <v>141</v>
      </c>
      <c r="P3888" cm="1">
        <f t="array" ref="P3888">IF(Q3888&gt;0,INDEX(Q3888:Q25612,MATCH(TRUE,INDEX(Q3888:Q25612="",,),0)-1),"")</f>
        <v>8</v>
      </c>
      <c r="Q3888">
        <v>6</v>
      </c>
      <c r="R3888">
        <f t="shared" si="62"/>
        <v>0</v>
      </c>
    </row>
    <row r="3889" spans="1:18" x14ac:dyDescent="0.3">
      <c r="A3889" t="s">
        <v>398</v>
      </c>
      <c r="B3889" s="1">
        <v>38362</v>
      </c>
      <c r="C3889" t="s">
        <v>16</v>
      </c>
      <c r="D3889" t="s">
        <v>399</v>
      </c>
      <c r="E3889" t="s">
        <v>400</v>
      </c>
      <c r="G3889" s="6" t="s">
        <v>29</v>
      </c>
      <c r="H3889" t="s">
        <v>99</v>
      </c>
      <c r="I3889" t="s">
        <v>21</v>
      </c>
      <c r="J3889" t="s">
        <v>22</v>
      </c>
      <c r="K3889">
        <v>12.8</v>
      </c>
      <c r="L3889">
        <v>179</v>
      </c>
      <c r="M3889" t="s">
        <v>402</v>
      </c>
      <c r="N3889">
        <v>179</v>
      </c>
      <c r="P3889" cm="1">
        <f t="array" ref="P3889">IF(Q3889&gt;0,INDEX(Q3889:Q25613,MATCH(TRUE,INDEX(Q3889:Q25613="",,),0)-1),"")</f>
        <v>8</v>
      </c>
      <c r="Q3889">
        <v>6</v>
      </c>
      <c r="R3889">
        <f t="shared" si="62"/>
        <v>0</v>
      </c>
    </row>
    <row r="3890" spans="1:18" x14ac:dyDescent="0.3">
      <c r="A3890" t="s">
        <v>398</v>
      </c>
      <c r="B3890" s="1">
        <v>38362</v>
      </c>
      <c r="C3890" t="s">
        <v>16</v>
      </c>
      <c r="D3890" t="s">
        <v>399</v>
      </c>
      <c r="E3890" t="s">
        <v>400</v>
      </c>
      <c r="G3890" s="6" t="s">
        <v>29</v>
      </c>
      <c r="H3890" t="s">
        <v>69</v>
      </c>
      <c r="I3890" t="s">
        <v>21</v>
      </c>
      <c r="J3890" t="s">
        <v>22</v>
      </c>
      <c r="K3890">
        <v>17.600000000000001</v>
      </c>
      <c r="L3890">
        <v>158</v>
      </c>
      <c r="M3890" t="s">
        <v>402</v>
      </c>
      <c r="N3890">
        <v>158</v>
      </c>
      <c r="P3890" cm="1">
        <f t="array" ref="P3890">IF(Q3890&gt;0,INDEX(Q3890:Q25614,MATCH(TRUE,INDEX(Q3890:Q25614="",,),0)-1),"")</f>
        <v>8</v>
      </c>
      <c r="Q3890">
        <v>6</v>
      </c>
      <c r="R3890">
        <f t="shared" si="62"/>
        <v>0</v>
      </c>
    </row>
    <row r="3891" spans="1:18" x14ac:dyDescent="0.3">
      <c r="A3891" t="s">
        <v>398</v>
      </c>
      <c r="B3891" s="1">
        <v>38362</v>
      </c>
      <c r="C3891" t="s">
        <v>16</v>
      </c>
      <c r="D3891" t="s">
        <v>399</v>
      </c>
      <c r="E3891" t="s">
        <v>400</v>
      </c>
      <c r="G3891" s="6" t="s">
        <v>29</v>
      </c>
      <c r="H3891" t="s">
        <v>206</v>
      </c>
      <c r="I3891" t="s">
        <v>26</v>
      </c>
      <c r="J3891" t="s">
        <v>27</v>
      </c>
      <c r="K3891">
        <v>48</v>
      </c>
      <c r="L3891">
        <v>13</v>
      </c>
      <c r="M3891" t="s">
        <v>402</v>
      </c>
      <c r="N3891">
        <v>13</v>
      </c>
      <c r="P3891" cm="1">
        <f t="array" ref="P3891">IF(Q3891&gt;0,INDEX(Q3891:Q25615,MATCH(TRUE,INDEX(Q3891:Q25615="",,),0)-1),"")</f>
        <v>8</v>
      </c>
      <c r="Q3891">
        <v>6</v>
      </c>
      <c r="R3891">
        <f t="shared" si="62"/>
        <v>0</v>
      </c>
    </row>
    <row r="3892" spans="1:18" x14ac:dyDescent="0.3">
      <c r="A3892" t="s">
        <v>398</v>
      </c>
      <c r="B3892" s="1">
        <v>38362</v>
      </c>
      <c r="C3892" t="s">
        <v>16</v>
      </c>
      <c r="D3892" t="s">
        <v>399</v>
      </c>
      <c r="E3892" t="s">
        <v>400</v>
      </c>
      <c r="G3892" s="6" t="s">
        <v>29</v>
      </c>
      <c r="H3892" t="s">
        <v>70</v>
      </c>
      <c r="I3892" t="s">
        <v>26</v>
      </c>
      <c r="J3892" t="s">
        <v>27</v>
      </c>
      <c r="K3892">
        <v>114</v>
      </c>
      <c r="L3892">
        <v>25</v>
      </c>
      <c r="M3892" t="s">
        <v>402</v>
      </c>
      <c r="N3892">
        <v>25</v>
      </c>
      <c r="P3892" cm="1">
        <f t="array" ref="P3892">IF(Q3892&gt;0,INDEX(Q3892:Q25616,MATCH(TRUE,INDEX(Q3892:Q25616="",,),0)-1),"")</f>
        <v>8</v>
      </c>
      <c r="Q3892">
        <v>6</v>
      </c>
      <c r="R3892">
        <f t="shared" ref="R3892:R3955" si="63">IF(P3892="","",0)</f>
        <v>0</v>
      </c>
    </row>
    <row r="3893" spans="1:18" x14ac:dyDescent="0.3">
      <c r="A3893" t="s">
        <v>398</v>
      </c>
      <c r="B3893" s="1">
        <v>38362</v>
      </c>
      <c r="C3893" t="s">
        <v>16</v>
      </c>
      <c r="D3893" t="s">
        <v>399</v>
      </c>
      <c r="E3893" t="s">
        <v>400</v>
      </c>
      <c r="G3893" t="s">
        <v>19</v>
      </c>
      <c r="H3893" t="s">
        <v>64</v>
      </c>
      <c r="I3893" t="s">
        <v>21</v>
      </c>
      <c r="J3893" t="s">
        <v>22</v>
      </c>
      <c r="K3893">
        <v>22.2</v>
      </c>
      <c r="L3893">
        <v>207</v>
      </c>
      <c r="M3893" t="s">
        <v>364</v>
      </c>
      <c r="N3893">
        <v>516.94000000000005</v>
      </c>
      <c r="P3893" cm="1">
        <f t="array" ref="P3893">IF(Q3893&gt;0,INDEX(Q3893:Q25617,MATCH(TRUE,INDEX(Q3893:Q25617="",,),0)-1),"")</f>
        <v>8</v>
      </c>
      <c r="Q3893">
        <v>7</v>
      </c>
      <c r="R3893">
        <f t="shared" si="63"/>
        <v>0</v>
      </c>
    </row>
    <row r="3894" spans="1:18" x14ac:dyDescent="0.3">
      <c r="A3894" t="s">
        <v>398</v>
      </c>
      <c r="B3894" s="1">
        <v>38362</v>
      </c>
      <c r="C3894" t="s">
        <v>16</v>
      </c>
      <c r="D3894" t="s">
        <v>399</v>
      </c>
      <c r="E3894" t="s">
        <v>400</v>
      </c>
      <c r="G3894" t="s">
        <v>19</v>
      </c>
      <c r="H3894" t="s">
        <v>99</v>
      </c>
      <c r="I3894" t="s">
        <v>26</v>
      </c>
      <c r="J3894" t="s">
        <v>27</v>
      </c>
      <c r="K3894">
        <v>257</v>
      </c>
      <c r="L3894">
        <v>22</v>
      </c>
      <c r="M3894" t="s">
        <v>364</v>
      </c>
      <c r="N3894">
        <v>22</v>
      </c>
      <c r="P3894" cm="1">
        <f t="array" ref="P3894">IF(Q3894&gt;0,INDEX(Q3894:Q25618,MATCH(TRUE,INDEX(Q3894:Q25618="",,),0)-1),"")</f>
        <v>8</v>
      </c>
      <c r="Q3894">
        <v>7</v>
      </c>
      <c r="R3894">
        <f t="shared" si="63"/>
        <v>0</v>
      </c>
    </row>
    <row r="3895" spans="1:18" x14ac:dyDescent="0.3">
      <c r="A3895" t="s">
        <v>398</v>
      </c>
      <c r="B3895" s="1">
        <v>38362</v>
      </c>
      <c r="C3895" t="s">
        <v>16</v>
      </c>
      <c r="D3895" t="s">
        <v>399</v>
      </c>
      <c r="E3895" t="s">
        <v>400</v>
      </c>
      <c r="G3895" t="s">
        <v>19</v>
      </c>
      <c r="H3895" t="s">
        <v>53</v>
      </c>
      <c r="I3895" t="s">
        <v>26</v>
      </c>
      <c r="J3895" t="s">
        <v>27</v>
      </c>
      <c r="K3895">
        <v>586</v>
      </c>
      <c r="L3895">
        <v>27</v>
      </c>
      <c r="M3895" t="s">
        <v>364</v>
      </c>
      <c r="N3895">
        <v>27</v>
      </c>
      <c r="P3895" cm="1">
        <f t="array" ref="P3895">IF(Q3895&gt;0,INDEX(Q3895:Q25619,MATCH(TRUE,INDEX(Q3895:Q25619="",,),0)-1),"")</f>
        <v>8</v>
      </c>
      <c r="Q3895">
        <v>7</v>
      </c>
      <c r="R3895">
        <f t="shared" si="63"/>
        <v>0</v>
      </c>
    </row>
    <row r="3896" spans="1:18" x14ac:dyDescent="0.3">
      <c r="A3896" t="s">
        <v>398</v>
      </c>
      <c r="B3896" s="1">
        <v>38362</v>
      </c>
      <c r="C3896" t="s">
        <v>16</v>
      </c>
      <c r="D3896" t="s">
        <v>399</v>
      </c>
      <c r="E3896" t="s">
        <v>400</v>
      </c>
      <c r="G3896" t="s">
        <v>19</v>
      </c>
      <c r="H3896" t="s">
        <v>148</v>
      </c>
      <c r="I3896" t="s">
        <v>26</v>
      </c>
      <c r="J3896" t="s">
        <v>27</v>
      </c>
      <c r="K3896">
        <v>209</v>
      </c>
      <c r="L3896">
        <v>29</v>
      </c>
      <c r="M3896" t="s">
        <v>364</v>
      </c>
      <c r="N3896">
        <v>29</v>
      </c>
      <c r="P3896" cm="1">
        <f t="array" ref="P3896">IF(Q3896&gt;0,INDEX(Q3896:Q25620,MATCH(TRUE,INDEX(Q3896:Q25620="",,),0)-1),"")</f>
        <v>8</v>
      </c>
      <c r="Q3896">
        <v>7</v>
      </c>
      <c r="R3896">
        <f t="shared" si="63"/>
        <v>0</v>
      </c>
    </row>
    <row r="3897" spans="1:18" x14ac:dyDescent="0.3">
      <c r="A3897" t="s">
        <v>398</v>
      </c>
      <c r="B3897" s="1">
        <v>38362</v>
      </c>
      <c r="C3897" t="s">
        <v>16</v>
      </c>
      <c r="D3897" t="s">
        <v>399</v>
      </c>
      <c r="E3897" t="s">
        <v>400</v>
      </c>
      <c r="G3897" t="s">
        <v>19</v>
      </c>
      <c r="H3897" t="s">
        <v>64</v>
      </c>
      <c r="I3897" t="s">
        <v>26</v>
      </c>
      <c r="J3897" t="s">
        <v>27</v>
      </c>
      <c r="K3897">
        <v>368</v>
      </c>
      <c r="L3897">
        <v>22</v>
      </c>
      <c r="M3897" t="s">
        <v>364</v>
      </c>
      <c r="N3897">
        <v>22</v>
      </c>
      <c r="P3897" cm="1">
        <f t="array" ref="P3897">IF(Q3897&gt;0,INDEX(Q3897:Q25621,MATCH(TRUE,INDEX(Q3897:Q25621="",,),0)-1),"")</f>
        <v>8</v>
      </c>
      <c r="Q3897">
        <v>7</v>
      </c>
      <c r="R3897">
        <f t="shared" si="63"/>
        <v>0</v>
      </c>
    </row>
    <row r="3898" spans="1:18" x14ac:dyDescent="0.3">
      <c r="A3898" t="s">
        <v>398</v>
      </c>
      <c r="B3898" s="1">
        <v>38362</v>
      </c>
      <c r="C3898" t="s">
        <v>16</v>
      </c>
      <c r="D3898" t="s">
        <v>399</v>
      </c>
      <c r="E3898" t="s">
        <v>400</v>
      </c>
      <c r="G3898" s="6" t="s">
        <v>29</v>
      </c>
      <c r="H3898" t="s">
        <v>206</v>
      </c>
      <c r="I3898" t="s">
        <v>21</v>
      </c>
      <c r="J3898" t="s">
        <v>22</v>
      </c>
      <c r="K3898">
        <v>3.4</v>
      </c>
      <c r="L3898">
        <v>141</v>
      </c>
      <c r="M3898" t="s">
        <v>364</v>
      </c>
      <c r="N3898">
        <v>141</v>
      </c>
      <c r="P3898" cm="1">
        <f t="array" ref="P3898">IF(Q3898&gt;0,INDEX(Q3898:Q25622,MATCH(TRUE,INDEX(Q3898:Q25622="",,),0)-1),"")</f>
        <v>8</v>
      </c>
      <c r="Q3898">
        <v>7</v>
      </c>
      <c r="R3898">
        <f t="shared" si="63"/>
        <v>0</v>
      </c>
    </row>
    <row r="3899" spans="1:18" x14ac:dyDescent="0.3">
      <c r="A3899" t="s">
        <v>398</v>
      </c>
      <c r="B3899" s="1">
        <v>38362</v>
      </c>
      <c r="C3899" t="s">
        <v>16</v>
      </c>
      <c r="D3899" t="s">
        <v>399</v>
      </c>
      <c r="E3899" t="s">
        <v>400</v>
      </c>
      <c r="G3899" s="6" t="s">
        <v>29</v>
      </c>
      <c r="H3899" t="s">
        <v>99</v>
      </c>
      <c r="I3899" t="s">
        <v>21</v>
      </c>
      <c r="J3899" t="s">
        <v>22</v>
      </c>
      <c r="K3899">
        <v>12.8</v>
      </c>
      <c r="L3899">
        <v>179</v>
      </c>
      <c r="M3899" t="s">
        <v>364</v>
      </c>
      <c r="N3899">
        <v>179</v>
      </c>
      <c r="P3899" cm="1">
        <f t="array" ref="P3899">IF(Q3899&gt;0,INDEX(Q3899:Q25623,MATCH(TRUE,INDEX(Q3899:Q25623="",,),0)-1),"")</f>
        <v>8</v>
      </c>
      <c r="Q3899">
        <v>7</v>
      </c>
      <c r="R3899">
        <f t="shared" si="63"/>
        <v>0</v>
      </c>
    </row>
    <row r="3900" spans="1:18" x14ac:dyDescent="0.3">
      <c r="A3900" t="s">
        <v>398</v>
      </c>
      <c r="B3900" s="1">
        <v>38362</v>
      </c>
      <c r="C3900" t="s">
        <v>16</v>
      </c>
      <c r="D3900" t="s">
        <v>399</v>
      </c>
      <c r="E3900" t="s">
        <v>400</v>
      </c>
      <c r="G3900" s="6" t="s">
        <v>29</v>
      </c>
      <c r="H3900" t="s">
        <v>69</v>
      </c>
      <c r="I3900" t="s">
        <v>21</v>
      </c>
      <c r="J3900" t="s">
        <v>22</v>
      </c>
      <c r="K3900">
        <v>17.600000000000001</v>
      </c>
      <c r="L3900">
        <v>158</v>
      </c>
      <c r="M3900" t="s">
        <v>364</v>
      </c>
      <c r="N3900">
        <v>158</v>
      </c>
      <c r="P3900" cm="1">
        <f t="array" ref="P3900">IF(Q3900&gt;0,INDEX(Q3900:Q25624,MATCH(TRUE,INDEX(Q3900:Q25624="",,),0)-1),"")</f>
        <v>8</v>
      </c>
      <c r="Q3900">
        <v>7</v>
      </c>
      <c r="R3900">
        <f t="shared" si="63"/>
        <v>0</v>
      </c>
    </row>
    <row r="3901" spans="1:18" x14ac:dyDescent="0.3">
      <c r="A3901" t="s">
        <v>398</v>
      </c>
      <c r="B3901" s="1">
        <v>38362</v>
      </c>
      <c r="C3901" t="s">
        <v>16</v>
      </c>
      <c r="D3901" t="s">
        <v>399</v>
      </c>
      <c r="E3901" t="s">
        <v>400</v>
      </c>
      <c r="G3901" s="6" t="s">
        <v>29</v>
      </c>
      <c r="H3901" t="s">
        <v>206</v>
      </c>
      <c r="I3901" t="s">
        <v>26</v>
      </c>
      <c r="J3901" t="s">
        <v>27</v>
      </c>
      <c r="K3901">
        <v>48</v>
      </c>
      <c r="L3901">
        <v>13</v>
      </c>
      <c r="M3901" t="s">
        <v>364</v>
      </c>
      <c r="N3901">
        <v>13</v>
      </c>
      <c r="P3901" cm="1">
        <f t="array" ref="P3901">IF(Q3901&gt;0,INDEX(Q3901:Q25625,MATCH(TRUE,INDEX(Q3901:Q25625="",,),0)-1),"")</f>
        <v>8</v>
      </c>
      <c r="Q3901">
        <v>7</v>
      </c>
      <c r="R3901">
        <f t="shared" si="63"/>
        <v>0</v>
      </c>
    </row>
    <row r="3902" spans="1:18" x14ac:dyDescent="0.3">
      <c r="A3902" t="s">
        <v>398</v>
      </c>
      <c r="B3902" s="1">
        <v>38362</v>
      </c>
      <c r="C3902" t="s">
        <v>16</v>
      </c>
      <c r="D3902" t="s">
        <v>399</v>
      </c>
      <c r="E3902" t="s">
        <v>400</v>
      </c>
      <c r="G3902" s="6" t="s">
        <v>29</v>
      </c>
      <c r="H3902" t="s">
        <v>70</v>
      </c>
      <c r="I3902" t="s">
        <v>26</v>
      </c>
      <c r="J3902" t="s">
        <v>27</v>
      </c>
      <c r="K3902">
        <v>114</v>
      </c>
      <c r="L3902">
        <v>25</v>
      </c>
      <c r="M3902" t="s">
        <v>364</v>
      </c>
      <c r="N3902">
        <v>25</v>
      </c>
      <c r="P3902" cm="1">
        <f t="array" ref="P3902">IF(Q3902&gt;0,INDEX(Q3902:Q25626,MATCH(TRUE,INDEX(Q3902:Q25626="",,),0)-1),"")</f>
        <v>8</v>
      </c>
      <c r="Q3902">
        <v>7</v>
      </c>
      <c r="R3902">
        <f t="shared" si="63"/>
        <v>0</v>
      </c>
    </row>
    <row r="3903" spans="1:18" x14ac:dyDescent="0.3">
      <c r="A3903" t="s">
        <v>398</v>
      </c>
      <c r="B3903" s="1">
        <v>38362</v>
      </c>
      <c r="C3903" t="s">
        <v>16</v>
      </c>
      <c r="D3903" t="s">
        <v>399</v>
      </c>
      <c r="E3903" t="s">
        <v>400</v>
      </c>
      <c r="G3903" t="s">
        <v>19</v>
      </c>
      <c r="H3903" t="s">
        <v>64</v>
      </c>
      <c r="I3903" t="s">
        <v>21</v>
      </c>
      <c r="J3903" t="s">
        <v>22</v>
      </c>
      <c r="K3903">
        <v>22.2</v>
      </c>
      <c r="L3903">
        <v>207</v>
      </c>
      <c r="M3903" t="s">
        <v>403</v>
      </c>
      <c r="N3903">
        <v>210</v>
      </c>
      <c r="P3903" cm="1">
        <f t="array" ref="P3903">IF(Q3903&gt;0,INDEX(Q3903:Q25627,MATCH(TRUE,INDEX(Q3903:Q25627="",,),0)-1),"")</f>
        <v>8</v>
      </c>
      <c r="Q3903">
        <v>8</v>
      </c>
      <c r="R3903">
        <f t="shared" si="63"/>
        <v>0</v>
      </c>
    </row>
    <row r="3904" spans="1:18" x14ac:dyDescent="0.3">
      <c r="A3904" t="s">
        <v>398</v>
      </c>
      <c r="B3904" s="1">
        <v>38362</v>
      </c>
      <c r="C3904" t="s">
        <v>16</v>
      </c>
      <c r="D3904" t="s">
        <v>399</v>
      </c>
      <c r="E3904" t="s">
        <v>400</v>
      </c>
      <c r="G3904" t="s">
        <v>19</v>
      </c>
      <c r="H3904" t="s">
        <v>99</v>
      </c>
      <c r="I3904" t="s">
        <v>26</v>
      </c>
      <c r="J3904" t="s">
        <v>27</v>
      </c>
      <c r="K3904">
        <v>257</v>
      </c>
      <c r="L3904">
        <v>22</v>
      </c>
      <c r="M3904" t="s">
        <v>403</v>
      </c>
      <c r="N3904">
        <v>23</v>
      </c>
      <c r="P3904" cm="1">
        <f t="array" ref="P3904">IF(Q3904&gt;0,INDEX(Q3904:Q25628,MATCH(TRUE,INDEX(Q3904:Q25628="",,),0)-1),"")</f>
        <v>8</v>
      </c>
      <c r="Q3904">
        <v>8</v>
      </c>
      <c r="R3904">
        <f t="shared" si="63"/>
        <v>0</v>
      </c>
    </row>
    <row r="3905" spans="1:18" x14ac:dyDescent="0.3">
      <c r="A3905" t="s">
        <v>398</v>
      </c>
      <c r="B3905" s="1">
        <v>38362</v>
      </c>
      <c r="C3905" t="s">
        <v>16</v>
      </c>
      <c r="D3905" t="s">
        <v>399</v>
      </c>
      <c r="E3905" t="s">
        <v>400</v>
      </c>
      <c r="G3905" t="s">
        <v>19</v>
      </c>
      <c r="H3905" t="s">
        <v>53</v>
      </c>
      <c r="I3905" t="s">
        <v>26</v>
      </c>
      <c r="J3905" t="s">
        <v>27</v>
      </c>
      <c r="K3905">
        <v>586</v>
      </c>
      <c r="L3905">
        <v>27</v>
      </c>
      <c r="M3905" t="s">
        <v>403</v>
      </c>
      <c r="N3905">
        <v>28</v>
      </c>
      <c r="P3905" cm="1">
        <f t="array" ref="P3905">IF(Q3905&gt;0,INDEX(Q3905:Q25629,MATCH(TRUE,INDEX(Q3905:Q25629="",,),0)-1),"")</f>
        <v>8</v>
      </c>
      <c r="Q3905">
        <v>8</v>
      </c>
      <c r="R3905">
        <f t="shared" si="63"/>
        <v>0</v>
      </c>
    </row>
    <row r="3906" spans="1:18" x14ac:dyDescent="0.3">
      <c r="A3906" t="s">
        <v>398</v>
      </c>
      <c r="B3906" s="1">
        <v>38362</v>
      </c>
      <c r="C3906" t="s">
        <v>16</v>
      </c>
      <c r="D3906" t="s">
        <v>399</v>
      </c>
      <c r="E3906" t="s">
        <v>400</v>
      </c>
      <c r="G3906" t="s">
        <v>19</v>
      </c>
      <c r="H3906" t="s">
        <v>148</v>
      </c>
      <c r="I3906" t="s">
        <v>26</v>
      </c>
      <c r="J3906" t="s">
        <v>27</v>
      </c>
      <c r="K3906">
        <v>209</v>
      </c>
      <c r="L3906">
        <v>29</v>
      </c>
      <c r="M3906" t="s">
        <v>403</v>
      </c>
      <c r="N3906">
        <v>29</v>
      </c>
      <c r="P3906" cm="1">
        <f t="array" ref="P3906">IF(Q3906&gt;0,INDEX(Q3906:Q25630,MATCH(TRUE,INDEX(Q3906:Q25630="",,),0)-1),"")</f>
        <v>8</v>
      </c>
      <c r="Q3906">
        <v>8</v>
      </c>
      <c r="R3906">
        <f t="shared" si="63"/>
        <v>0</v>
      </c>
    </row>
    <row r="3907" spans="1:18" x14ac:dyDescent="0.3">
      <c r="A3907" t="s">
        <v>398</v>
      </c>
      <c r="B3907" s="1">
        <v>38362</v>
      </c>
      <c r="C3907" t="s">
        <v>16</v>
      </c>
      <c r="D3907" t="s">
        <v>399</v>
      </c>
      <c r="E3907" t="s">
        <v>400</v>
      </c>
      <c r="G3907" t="s">
        <v>19</v>
      </c>
      <c r="H3907" t="s">
        <v>64</v>
      </c>
      <c r="I3907" t="s">
        <v>26</v>
      </c>
      <c r="J3907" t="s">
        <v>27</v>
      </c>
      <c r="K3907">
        <v>368</v>
      </c>
      <c r="L3907">
        <v>22</v>
      </c>
      <c r="M3907" t="s">
        <v>403</v>
      </c>
      <c r="N3907">
        <v>30</v>
      </c>
      <c r="P3907" cm="1">
        <f t="array" ref="P3907">IF(Q3907&gt;0,INDEX(Q3907:Q25631,MATCH(TRUE,INDEX(Q3907:Q25631="",,),0)-1),"")</f>
        <v>8</v>
      </c>
      <c r="Q3907">
        <v>8</v>
      </c>
      <c r="R3907">
        <f t="shared" si="63"/>
        <v>0</v>
      </c>
    </row>
    <row r="3908" spans="1:18" x14ac:dyDescent="0.3">
      <c r="A3908" t="s">
        <v>398</v>
      </c>
      <c r="B3908" s="1">
        <v>38362</v>
      </c>
      <c r="C3908" t="s">
        <v>16</v>
      </c>
      <c r="D3908" t="s">
        <v>399</v>
      </c>
      <c r="E3908" t="s">
        <v>400</v>
      </c>
      <c r="G3908" s="6" t="s">
        <v>29</v>
      </c>
      <c r="H3908" t="s">
        <v>206</v>
      </c>
      <c r="I3908" t="s">
        <v>21</v>
      </c>
      <c r="J3908" t="s">
        <v>22</v>
      </c>
      <c r="K3908">
        <v>3.4</v>
      </c>
      <c r="L3908">
        <v>141</v>
      </c>
      <c r="M3908" t="s">
        <v>403</v>
      </c>
      <c r="N3908">
        <v>141</v>
      </c>
      <c r="P3908" cm="1">
        <f t="array" ref="P3908">IF(Q3908&gt;0,INDEX(Q3908:Q25632,MATCH(TRUE,INDEX(Q3908:Q25632="",,),0)-1),"")</f>
        <v>8</v>
      </c>
      <c r="Q3908">
        <v>8</v>
      </c>
      <c r="R3908">
        <f t="shared" si="63"/>
        <v>0</v>
      </c>
    </row>
    <row r="3909" spans="1:18" x14ac:dyDescent="0.3">
      <c r="A3909" t="s">
        <v>398</v>
      </c>
      <c r="B3909" s="1">
        <v>38362</v>
      </c>
      <c r="C3909" t="s">
        <v>16</v>
      </c>
      <c r="D3909" t="s">
        <v>399</v>
      </c>
      <c r="E3909" t="s">
        <v>400</v>
      </c>
      <c r="G3909" s="6" t="s">
        <v>29</v>
      </c>
      <c r="H3909" t="s">
        <v>99</v>
      </c>
      <c r="I3909" t="s">
        <v>21</v>
      </c>
      <c r="J3909" t="s">
        <v>22</v>
      </c>
      <c r="K3909">
        <v>12.8</v>
      </c>
      <c r="L3909">
        <v>179</v>
      </c>
      <c r="M3909" t="s">
        <v>403</v>
      </c>
      <c r="N3909">
        <v>179</v>
      </c>
      <c r="P3909" cm="1">
        <f t="array" ref="P3909">IF(Q3909&gt;0,INDEX(Q3909:Q25633,MATCH(TRUE,INDEX(Q3909:Q25633="",,),0)-1),"")</f>
        <v>8</v>
      </c>
      <c r="Q3909">
        <v>8</v>
      </c>
      <c r="R3909">
        <f t="shared" si="63"/>
        <v>0</v>
      </c>
    </row>
    <row r="3910" spans="1:18" x14ac:dyDescent="0.3">
      <c r="A3910" t="s">
        <v>398</v>
      </c>
      <c r="B3910" s="1">
        <v>38362</v>
      </c>
      <c r="C3910" t="s">
        <v>16</v>
      </c>
      <c r="D3910" t="s">
        <v>399</v>
      </c>
      <c r="E3910" t="s">
        <v>400</v>
      </c>
      <c r="G3910" s="6" t="s">
        <v>29</v>
      </c>
      <c r="H3910" t="s">
        <v>69</v>
      </c>
      <c r="I3910" t="s">
        <v>21</v>
      </c>
      <c r="J3910" t="s">
        <v>22</v>
      </c>
      <c r="K3910">
        <v>17.600000000000001</v>
      </c>
      <c r="L3910">
        <v>158</v>
      </c>
      <c r="M3910" t="s">
        <v>403</v>
      </c>
      <c r="N3910">
        <v>158</v>
      </c>
      <c r="P3910" cm="1">
        <f t="array" ref="P3910">IF(Q3910&gt;0,INDEX(Q3910:Q25634,MATCH(TRUE,INDEX(Q3910:Q25634="",,),0)-1),"")</f>
        <v>8</v>
      </c>
      <c r="Q3910">
        <v>8</v>
      </c>
      <c r="R3910">
        <f t="shared" si="63"/>
        <v>0</v>
      </c>
    </row>
    <row r="3911" spans="1:18" x14ac:dyDescent="0.3">
      <c r="A3911" t="s">
        <v>398</v>
      </c>
      <c r="B3911" s="1">
        <v>38362</v>
      </c>
      <c r="C3911" t="s">
        <v>16</v>
      </c>
      <c r="D3911" t="s">
        <v>399</v>
      </c>
      <c r="E3911" t="s">
        <v>400</v>
      </c>
      <c r="G3911" s="6" t="s">
        <v>29</v>
      </c>
      <c r="H3911" t="s">
        <v>206</v>
      </c>
      <c r="I3911" t="s">
        <v>26</v>
      </c>
      <c r="J3911" t="s">
        <v>27</v>
      </c>
      <c r="K3911">
        <v>48</v>
      </c>
      <c r="L3911">
        <v>13</v>
      </c>
      <c r="M3911" t="s">
        <v>403</v>
      </c>
      <c r="N3911">
        <v>13</v>
      </c>
      <c r="P3911" cm="1">
        <f t="array" ref="P3911">IF(Q3911&gt;0,INDEX(Q3911:Q25635,MATCH(TRUE,INDEX(Q3911:Q25635="",,),0)-1),"")</f>
        <v>8</v>
      </c>
      <c r="Q3911">
        <v>8</v>
      </c>
      <c r="R3911">
        <f t="shared" si="63"/>
        <v>0</v>
      </c>
    </row>
    <row r="3912" spans="1:18" x14ac:dyDescent="0.3">
      <c r="A3912" t="s">
        <v>398</v>
      </c>
      <c r="B3912" s="1">
        <v>38362</v>
      </c>
      <c r="C3912" t="s">
        <v>16</v>
      </c>
      <c r="D3912" t="s">
        <v>399</v>
      </c>
      <c r="E3912" t="s">
        <v>400</v>
      </c>
      <c r="G3912" s="6" t="s">
        <v>29</v>
      </c>
      <c r="H3912" t="s">
        <v>70</v>
      </c>
      <c r="I3912" t="s">
        <v>26</v>
      </c>
      <c r="J3912" t="s">
        <v>27</v>
      </c>
      <c r="K3912">
        <v>114</v>
      </c>
      <c r="L3912">
        <v>25</v>
      </c>
      <c r="M3912" t="s">
        <v>403</v>
      </c>
      <c r="N3912">
        <v>25</v>
      </c>
      <c r="P3912" cm="1">
        <f t="array" ref="P3912">IF(Q3912&gt;0,INDEX(Q3912:Q25636,MATCH(TRUE,INDEX(Q3912:Q25636="",,),0)-1),"")</f>
        <v>8</v>
      </c>
      <c r="Q3912">
        <v>8</v>
      </c>
      <c r="R3912">
        <f t="shared" si="63"/>
        <v>0</v>
      </c>
    </row>
    <row r="3913" spans="1:18" x14ac:dyDescent="0.3">
      <c r="P3913" t="str" cm="1">
        <f t="array" ref="P3913">IF(Q3913&gt;0,INDEX(Q3913:Q25637,MATCH(TRUE,INDEX(Q3913:Q25637="",,),0)-1),"")</f>
        <v/>
      </c>
      <c r="R3913" t="str">
        <f t="shared" si="63"/>
        <v/>
      </c>
    </row>
    <row r="3914" spans="1:18" x14ac:dyDescent="0.3">
      <c r="A3914" t="s">
        <v>398</v>
      </c>
      <c r="B3914" s="1">
        <v>38362</v>
      </c>
      <c r="C3914" t="s">
        <v>16</v>
      </c>
      <c r="D3914" t="s">
        <v>404</v>
      </c>
      <c r="E3914" t="s">
        <v>405</v>
      </c>
      <c r="G3914" t="s">
        <v>19</v>
      </c>
      <c r="H3914" t="s">
        <v>194</v>
      </c>
      <c r="I3914" t="s">
        <v>21</v>
      </c>
      <c r="J3914" t="s">
        <v>22</v>
      </c>
      <c r="K3914">
        <v>24.7</v>
      </c>
      <c r="L3914">
        <v>328</v>
      </c>
      <c r="M3914" t="s">
        <v>286</v>
      </c>
      <c r="N3914">
        <v>1000</v>
      </c>
      <c r="O3914" t="s">
        <v>24</v>
      </c>
      <c r="P3914" cm="1">
        <f t="array" ref="P3914">IF(Q3914&gt;0,INDEX(Q3914:Q25638,MATCH(TRUE,INDEX(Q3914:Q25638="",,),0)-1),"")</f>
        <v>8</v>
      </c>
      <c r="Q3914">
        <v>1</v>
      </c>
      <c r="R3914">
        <f t="shared" si="63"/>
        <v>0</v>
      </c>
    </row>
    <row r="3915" spans="1:18" x14ac:dyDescent="0.3">
      <c r="A3915" t="s">
        <v>398</v>
      </c>
      <c r="B3915" s="1">
        <v>38362</v>
      </c>
      <c r="C3915" t="s">
        <v>16</v>
      </c>
      <c r="D3915" t="s">
        <v>404</v>
      </c>
      <c r="E3915" t="s">
        <v>405</v>
      </c>
      <c r="G3915" t="s">
        <v>19</v>
      </c>
      <c r="H3915" t="s">
        <v>206</v>
      </c>
      <c r="I3915" t="s">
        <v>21</v>
      </c>
      <c r="J3915" t="s">
        <v>22</v>
      </c>
      <c r="K3915">
        <v>95.3</v>
      </c>
      <c r="L3915">
        <v>152</v>
      </c>
      <c r="M3915" t="s">
        <v>286</v>
      </c>
      <c r="N3915">
        <v>220</v>
      </c>
      <c r="O3915" t="s">
        <v>24</v>
      </c>
      <c r="P3915" cm="1">
        <f t="array" ref="P3915">IF(Q3915&gt;0,INDEX(Q3915:Q25639,MATCH(TRUE,INDEX(Q3915:Q25639="",,),0)-1),"")</f>
        <v>8</v>
      </c>
      <c r="Q3915">
        <v>1</v>
      </c>
      <c r="R3915">
        <f t="shared" si="63"/>
        <v>0</v>
      </c>
    </row>
    <row r="3916" spans="1:18" x14ac:dyDescent="0.3">
      <c r="A3916" t="s">
        <v>398</v>
      </c>
      <c r="B3916" s="1">
        <v>38362</v>
      </c>
      <c r="C3916" t="s">
        <v>16</v>
      </c>
      <c r="D3916" t="s">
        <v>404</v>
      </c>
      <c r="E3916" t="s">
        <v>405</v>
      </c>
      <c r="G3916" t="s">
        <v>19</v>
      </c>
      <c r="H3916" t="s">
        <v>107</v>
      </c>
      <c r="I3916" t="s">
        <v>21</v>
      </c>
      <c r="J3916" t="s">
        <v>22</v>
      </c>
      <c r="K3916">
        <v>3.7</v>
      </c>
      <c r="L3916">
        <v>82</v>
      </c>
      <c r="M3916" t="s">
        <v>286</v>
      </c>
      <c r="N3916">
        <v>200</v>
      </c>
      <c r="O3916" t="s">
        <v>24</v>
      </c>
      <c r="P3916" cm="1">
        <f t="array" ref="P3916">IF(Q3916&gt;0,INDEX(Q3916:Q25640,MATCH(TRUE,INDEX(Q3916:Q25640="",,),0)-1),"")</f>
        <v>8</v>
      </c>
      <c r="Q3916">
        <v>1</v>
      </c>
      <c r="R3916">
        <f t="shared" si="63"/>
        <v>0</v>
      </c>
    </row>
    <row r="3917" spans="1:18" x14ac:dyDescent="0.3">
      <c r="A3917" t="s">
        <v>398</v>
      </c>
      <c r="B3917" s="1">
        <v>38362</v>
      </c>
      <c r="C3917" t="s">
        <v>16</v>
      </c>
      <c r="D3917" t="s">
        <v>404</v>
      </c>
      <c r="E3917" t="s">
        <v>405</v>
      </c>
      <c r="G3917" t="s">
        <v>19</v>
      </c>
      <c r="H3917" t="s">
        <v>194</v>
      </c>
      <c r="I3917" t="s">
        <v>26</v>
      </c>
      <c r="J3917" t="s">
        <v>27</v>
      </c>
      <c r="K3917">
        <v>199</v>
      </c>
      <c r="L3917">
        <v>21.2</v>
      </c>
      <c r="M3917" t="s">
        <v>286</v>
      </c>
      <c r="N3917">
        <v>44</v>
      </c>
      <c r="O3917" t="s">
        <v>24</v>
      </c>
      <c r="P3917" cm="1">
        <f t="array" ref="P3917">IF(Q3917&gt;0,INDEX(Q3917:Q25641,MATCH(TRUE,INDEX(Q3917:Q25641="",,),0)-1),"")</f>
        <v>8</v>
      </c>
      <c r="Q3917">
        <v>1</v>
      </c>
      <c r="R3917">
        <f t="shared" si="63"/>
        <v>0</v>
      </c>
    </row>
    <row r="3918" spans="1:18" x14ac:dyDescent="0.3">
      <c r="A3918" t="s">
        <v>398</v>
      </c>
      <c r="B3918" s="1">
        <v>38362</v>
      </c>
      <c r="C3918" t="s">
        <v>16</v>
      </c>
      <c r="D3918" t="s">
        <v>404</v>
      </c>
      <c r="E3918" t="s">
        <v>405</v>
      </c>
      <c r="G3918" t="s">
        <v>19</v>
      </c>
      <c r="H3918" t="s">
        <v>206</v>
      </c>
      <c r="I3918" t="s">
        <v>26</v>
      </c>
      <c r="J3918" t="s">
        <v>27</v>
      </c>
      <c r="K3918">
        <v>247</v>
      </c>
      <c r="L3918">
        <v>13.05</v>
      </c>
      <c r="M3918" t="s">
        <v>286</v>
      </c>
      <c r="N3918">
        <v>23</v>
      </c>
      <c r="O3918" t="s">
        <v>24</v>
      </c>
      <c r="P3918" cm="1">
        <f t="array" ref="P3918">IF(Q3918&gt;0,INDEX(Q3918:Q25642,MATCH(TRUE,INDEX(Q3918:Q25642="",,),0)-1),"")</f>
        <v>8</v>
      </c>
      <c r="Q3918">
        <v>1</v>
      </c>
      <c r="R3918">
        <f t="shared" si="63"/>
        <v>0</v>
      </c>
    </row>
    <row r="3919" spans="1:18" x14ac:dyDescent="0.3">
      <c r="A3919" t="s">
        <v>398</v>
      </c>
      <c r="B3919" s="1">
        <v>38362</v>
      </c>
      <c r="C3919" t="s">
        <v>16</v>
      </c>
      <c r="D3919" t="s">
        <v>404</v>
      </c>
      <c r="E3919" t="s">
        <v>405</v>
      </c>
      <c r="G3919" t="s">
        <v>19</v>
      </c>
      <c r="H3919" t="s">
        <v>107</v>
      </c>
      <c r="I3919" t="s">
        <v>26</v>
      </c>
      <c r="J3919" t="s">
        <v>27</v>
      </c>
      <c r="K3919">
        <v>26</v>
      </c>
      <c r="L3919">
        <v>17.399999999999999</v>
      </c>
      <c r="M3919" t="s">
        <v>286</v>
      </c>
      <c r="N3919">
        <v>36</v>
      </c>
      <c r="O3919" t="s">
        <v>24</v>
      </c>
      <c r="P3919" cm="1">
        <f t="array" ref="P3919">IF(Q3919&gt;0,INDEX(Q3919:Q25643,MATCH(TRUE,INDEX(Q3919:Q25643="",,),0)-1),"")</f>
        <v>8</v>
      </c>
      <c r="Q3919">
        <v>1</v>
      </c>
      <c r="R3919">
        <f t="shared" si="63"/>
        <v>0</v>
      </c>
    </row>
    <row r="3920" spans="1:18" x14ac:dyDescent="0.3">
      <c r="A3920" t="s">
        <v>398</v>
      </c>
      <c r="B3920" s="1">
        <v>38362</v>
      </c>
      <c r="C3920" t="s">
        <v>16</v>
      </c>
      <c r="D3920" t="s">
        <v>404</v>
      </c>
      <c r="E3920" t="s">
        <v>405</v>
      </c>
      <c r="G3920" s="6" t="s">
        <v>29</v>
      </c>
      <c r="H3920" t="s">
        <v>30</v>
      </c>
      <c r="I3920" t="s">
        <v>21</v>
      </c>
      <c r="J3920" t="s">
        <v>22</v>
      </c>
      <c r="K3920">
        <v>5.4</v>
      </c>
      <c r="L3920">
        <v>130</v>
      </c>
      <c r="M3920" t="s">
        <v>286</v>
      </c>
      <c r="N3920">
        <v>130</v>
      </c>
      <c r="O3920" t="s">
        <v>24</v>
      </c>
      <c r="P3920" cm="1">
        <f t="array" ref="P3920">IF(Q3920&gt;0,INDEX(Q3920:Q25644,MATCH(TRUE,INDEX(Q3920:Q25644="",,),0)-1),"")</f>
        <v>8</v>
      </c>
      <c r="Q3920">
        <v>1</v>
      </c>
      <c r="R3920">
        <f t="shared" si="63"/>
        <v>0</v>
      </c>
    </row>
    <row r="3921" spans="1:18" x14ac:dyDescent="0.3">
      <c r="A3921" t="s">
        <v>398</v>
      </c>
      <c r="B3921" s="1">
        <v>38362</v>
      </c>
      <c r="C3921" t="s">
        <v>16</v>
      </c>
      <c r="D3921" t="s">
        <v>404</v>
      </c>
      <c r="E3921" t="s">
        <v>405</v>
      </c>
      <c r="G3921" s="6" t="s">
        <v>29</v>
      </c>
      <c r="H3921" t="s">
        <v>196</v>
      </c>
      <c r="I3921" t="s">
        <v>21</v>
      </c>
      <c r="J3921" t="s">
        <v>22</v>
      </c>
      <c r="K3921">
        <v>1.4</v>
      </c>
      <c r="L3921">
        <v>131</v>
      </c>
      <c r="M3921" t="s">
        <v>286</v>
      </c>
      <c r="N3921">
        <v>131</v>
      </c>
      <c r="O3921" t="s">
        <v>24</v>
      </c>
      <c r="P3921" cm="1">
        <f t="array" ref="P3921">IF(Q3921&gt;0,INDEX(Q3921:Q25645,MATCH(TRUE,INDEX(Q3921:Q25645="",,),0)-1),"")</f>
        <v>8</v>
      </c>
      <c r="Q3921">
        <v>1</v>
      </c>
      <c r="R3921">
        <f t="shared" si="63"/>
        <v>0</v>
      </c>
    </row>
    <row r="3922" spans="1:18" x14ac:dyDescent="0.3">
      <c r="A3922" t="s">
        <v>398</v>
      </c>
      <c r="B3922" s="1">
        <v>38362</v>
      </c>
      <c r="C3922" t="s">
        <v>16</v>
      </c>
      <c r="D3922" t="s">
        <v>404</v>
      </c>
      <c r="E3922" t="s">
        <v>405</v>
      </c>
      <c r="G3922" s="6" t="s">
        <v>29</v>
      </c>
      <c r="H3922" t="s">
        <v>214</v>
      </c>
      <c r="I3922" t="s">
        <v>21</v>
      </c>
      <c r="J3922" t="s">
        <v>22</v>
      </c>
      <c r="K3922">
        <v>0.5</v>
      </c>
      <c r="L3922">
        <v>110</v>
      </c>
      <c r="M3922" t="s">
        <v>286</v>
      </c>
      <c r="N3922">
        <v>110</v>
      </c>
      <c r="O3922" t="s">
        <v>24</v>
      </c>
      <c r="P3922" cm="1">
        <f t="array" ref="P3922">IF(Q3922&gt;0,INDEX(Q3922:Q25646,MATCH(TRUE,INDEX(Q3922:Q25646="",,),0)-1),"")</f>
        <v>8</v>
      </c>
      <c r="Q3922">
        <v>1</v>
      </c>
      <c r="R3922">
        <f t="shared" si="63"/>
        <v>0</v>
      </c>
    </row>
    <row r="3923" spans="1:18" x14ac:dyDescent="0.3">
      <c r="A3923" t="s">
        <v>398</v>
      </c>
      <c r="B3923" s="1">
        <v>38362</v>
      </c>
      <c r="C3923" t="s">
        <v>16</v>
      </c>
      <c r="D3923" t="s">
        <v>404</v>
      </c>
      <c r="E3923" t="s">
        <v>405</v>
      </c>
      <c r="G3923" s="6" t="s">
        <v>29</v>
      </c>
      <c r="H3923" t="s">
        <v>406</v>
      </c>
      <c r="I3923" t="s">
        <v>21</v>
      </c>
      <c r="J3923" t="s">
        <v>22</v>
      </c>
      <c r="K3923">
        <v>0.7</v>
      </c>
      <c r="L3923">
        <v>123</v>
      </c>
      <c r="M3923" t="s">
        <v>286</v>
      </c>
      <c r="N3923">
        <v>123</v>
      </c>
      <c r="O3923" t="s">
        <v>24</v>
      </c>
      <c r="P3923" cm="1">
        <f t="array" ref="P3923">IF(Q3923&gt;0,INDEX(Q3923:Q25647,MATCH(TRUE,INDEX(Q3923:Q25647="",,),0)-1),"")</f>
        <v>8</v>
      </c>
      <c r="Q3923">
        <v>1</v>
      </c>
      <c r="R3923">
        <f t="shared" si="63"/>
        <v>0</v>
      </c>
    </row>
    <row r="3924" spans="1:18" x14ac:dyDescent="0.3">
      <c r="A3924" t="s">
        <v>398</v>
      </c>
      <c r="B3924" s="1">
        <v>38362</v>
      </c>
      <c r="C3924" t="s">
        <v>16</v>
      </c>
      <c r="D3924" t="s">
        <v>404</v>
      </c>
      <c r="E3924" t="s">
        <v>405</v>
      </c>
      <c r="G3924" s="6" t="s">
        <v>29</v>
      </c>
      <c r="H3924" t="s">
        <v>30</v>
      </c>
      <c r="I3924" t="s">
        <v>26</v>
      </c>
      <c r="J3924" t="s">
        <v>27</v>
      </c>
      <c r="K3924">
        <v>37</v>
      </c>
      <c r="L3924">
        <v>20.9</v>
      </c>
      <c r="M3924" t="s">
        <v>286</v>
      </c>
      <c r="N3924">
        <v>20.9</v>
      </c>
      <c r="O3924" t="s">
        <v>24</v>
      </c>
      <c r="P3924" cm="1">
        <f t="array" ref="P3924">IF(Q3924&gt;0,INDEX(Q3924:Q25648,MATCH(TRUE,INDEX(Q3924:Q25648="",,),0)-1),"")</f>
        <v>8</v>
      </c>
      <c r="Q3924">
        <v>1</v>
      </c>
      <c r="R3924">
        <f t="shared" si="63"/>
        <v>0</v>
      </c>
    </row>
    <row r="3925" spans="1:18" x14ac:dyDescent="0.3">
      <c r="A3925" t="s">
        <v>398</v>
      </c>
      <c r="B3925" s="1">
        <v>38362</v>
      </c>
      <c r="C3925" t="s">
        <v>16</v>
      </c>
      <c r="D3925" t="s">
        <v>404</v>
      </c>
      <c r="E3925" t="s">
        <v>405</v>
      </c>
      <c r="G3925" s="6" t="s">
        <v>29</v>
      </c>
      <c r="H3925" t="s">
        <v>196</v>
      </c>
      <c r="I3925" t="s">
        <v>26</v>
      </c>
      <c r="J3925" t="s">
        <v>27</v>
      </c>
      <c r="K3925">
        <v>5</v>
      </c>
      <c r="L3925">
        <v>20.5</v>
      </c>
      <c r="M3925" t="s">
        <v>286</v>
      </c>
      <c r="N3925">
        <v>20.5</v>
      </c>
      <c r="O3925" t="s">
        <v>24</v>
      </c>
      <c r="P3925" cm="1">
        <f t="array" ref="P3925">IF(Q3925&gt;0,INDEX(Q3925:Q25649,MATCH(TRUE,INDEX(Q3925:Q25649="",,),0)-1),"")</f>
        <v>8</v>
      </c>
      <c r="Q3925">
        <v>1</v>
      </c>
      <c r="R3925">
        <f t="shared" si="63"/>
        <v>0</v>
      </c>
    </row>
    <row r="3926" spans="1:18" x14ac:dyDescent="0.3">
      <c r="A3926" t="s">
        <v>398</v>
      </c>
      <c r="B3926" s="1">
        <v>38362</v>
      </c>
      <c r="C3926" t="s">
        <v>16</v>
      </c>
      <c r="D3926" t="s">
        <v>404</v>
      </c>
      <c r="E3926" t="s">
        <v>405</v>
      </c>
      <c r="G3926" s="6" t="s">
        <v>29</v>
      </c>
      <c r="H3926" t="s">
        <v>406</v>
      </c>
      <c r="I3926" t="s">
        <v>26</v>
      </c>
      <c r="J3926" t="s">
        <v>27</v>
      </c>
      <c r="K3926">
        <v>17</v>
      </c>
      <c r="L3926">
        <v>17.850000000000001</v>
      </c>
      <c r="M3926" t="s">
        <v>286</v>
      </c>
      <c r="N3926">
        <v>17.850000000000001</v>
      </c>
      <c r="O3926" t="s">
        <v>24</v>
      </c>
      <c r="P3926" cm="1">
        <f t="array" ref="P3926">IF(Q3926&gt;0,INDEX(Q3926:Q25650,MATCH(TRUE,INDEX(Q3926:Q25650="",,),0)-1),"")</f>
        <v>8</v>
      </c>
      <c r="Q3926">
        <v>1</v>
      </c>
      <c r="R3926">
        <f t="shared" si="63"/>
        <v>0</v>
      </c>
    </row>
    <row r="3927" spans="1:18" x14ac:dyDescent="0.3">
      <c r="A3927" t="s">
        <v>398</v>
      </c>
      <c r="B3927" s="1">
        <v>38362</v>
      </c>
      <c r="C3927" t="s">
        <v>16</v>
      </c>
      <c r="D3927" t="s">
        <v>404</v>
      </c>
      <c r="E3927" t="s">
        <v>405</v>
      </c>
      <c r="G3927" s="6" t="s">
        <v>29</v>
      </c>
      <c r="H3927" t="s">
        <v>53</v>
      </c>
      <c r="I3927" t="s">
        <v>26</v>
      </c>
      <c r="J3927" t="s">
        <v>27</v>
      </c>
      <c r="K3927">
        <v>56</v>
      </c>
      <c r="L3927">
        <v>25.6</v>
      </c>
      <c r="M3927" t="s">
        <v>286</v>
      </c>
      <c r="N3927">
        <v>25.6</v>
      </c>
      <c r="O3927" t="s">
        <v>24</v>
      </c>
      <c r="P3927" cm="1">
        <f t="array" ref="P3927">IF(Q3927&gt;0,INDEX(Q3927:Q25651,MATCH(TRUE,INDEX(Q3927:Q25651="",,),0)-1),"")</f>
        <v>8</v>
      </c>
      <c r="Q3927">
        <v>1</v>
      </c>
      <c r="R3927">
        <f t="shared" si="63"/>
        <v>0</v>
      </c>
    </row>
    <row r="3928" spans="1:18" x14ac:dyDescent="0.3">
      <c r="A3928" t="s">
        <v>398</v>
      </c>
      <c r="B3928" s="1">
        <v>38362</v>
      </c>
      <c r="C3928" t="s">
        <v>16</v>
      </c>
      <c r="D3928" t="s">
        <v>404</v>
      </c>
      <c r="E3928" t="s">
        <v>405</v>
      </c>
      <c r="G3928" s="6" t="s">
        <v>29</v>
      </c>
      <c r="H3928" t="s">
        <v>25</v>
      </c>
      <c r="I3928" t="s">
        <v>26</v>
      </c>
      <c r="J3928" t="s">
        <v>27</v>
      </c>
      <c r="K3928">
        <v>2</v>
      </c>
      <c r="L3928">
        <v>19.149999999999999</v>
      </c>
      <c r="M3928" t="s">
        <v>286</v>
      </c>
      <c r="N3928">
        <v>19.149999999999999</v>
      </c>
      <c r="O3928" t="s">
        <v>24</v>
      </c>
      <c r="P3928" cm="1">
        <f t="array" ref="P3928">IF(Q3928&gt;0,INDEX(Q3928:Q25652,MATCH(TRUE,INDEX(Q3928:Q25652="",,),0)-1),"")</f>
        <v>8</v>
      </c>
      <c r="Q3928">
        <v>1</v>
      </c>
      <c r="R3928">
        <f t="shared" si="63"/>
        <v>0</v>
      </c>
    </row>
    <row r="3929" spans="1:18" x14ac:dyDescent="0.3">
      <c r="A3929" t="s">
        <v>398</v>
      </c>
      <c r="B3929" s="1">
        <v>38362</v>
      </c>
      <c r="C3929" t="s">
        <v>16</v>
      </c>
      <c r="D3929" t="s">
        <v>404</v>
      </c>
      <c r="E3929" t="s">
        <v>405</v>
      </c>
      <c r="G3929" s="6" t="s">
        <v>29</v>
      </c>
      <c r="H3929" t="s">
        <v>148</v>
      </c>
      <c r="I3929" t="s">
        <v>26</v>
      </c>
      <c r="J3929" t="s">
        <v>27</v>
      </c>
      <c r="K3929">
        <v>29</v>
      </c>
      <c r="L3929">
        <v>26.8</v>
      </c>
      <c r="M3929" t="s">
        <v>286</v>
      </c>
      <c r="N3929">
        <v>26.8</v>
      </c>
      <c r="O3929" t="s">
        <v>24</v>
      </c>
      <c r="P3929" cm="1">
        <f t="array" ref="P3929">IF(Q3929&gt;0,INDEX(Q3929:Q25653,MATCH(TRUE,INDEX(Q3929:Q25653="",,),0)-1),"")</f>
        <v>8</v>
      </c>
      <c r="Q3929">
        <v>1</v>
      </c>
      <c r="R3929">
        <f t="shared" si="63"/>
        <v>0</v>
      </c>
    </row>
    <row r="3930" spans="1:18" x14ac:dyDescent="0.3">
      <c r="A3930" t="s">
        <v>398</v>
      </c>
      <c r="B3930" s="1">
        <v>38362</v>
      </c>
      <c r="C3930" t="s">
        <v>16</v>
      </c>
      <c r="D3930" t="s">
        <v>404</v>
      </c>
      <c r="E3930" t="s">
        <v>405</v>
      </c>
      <c r="G3930" s="6" t="s">
        <v>29</v>
      </c>
      <c r="H3930" t="s">
        <v>197</v>
      </c>
      <c r="I3930" t="s">
        <v>26</v>
      </c>
      <c r="J3930" t="s">
        <v>27</v>
      </c>
      <c r="K3930">
        <v>3</v>
      </c>
      <c r="L3930">
        <v>31</v>
      </c>
      <c r="M3930" t="s">
        <v>286</v>
      </c>
      <c r="N3930">
        <v>31</v>
      </c>
      <c r="O3930" t="s">
        <v>24</v>
      </c>
      <c r="P3930" cm="1">
        <f t="array" ref="P3930">IF(Q3930&gt;0,INDEX(Q3930:Q25654,MATCH(TRUE,INDEX(Q3930:Q25654="",,),0)-1),"")</f>
        <v>8</v>
      </c>
      <c r="Q3930">
        <v>1</v>
      </c>
      <c r="R3930">
        <f t="shared" si="63"/>
        <v>0</v>
      </c>
    </row>
    <row r="3931" spans="1:18" x14ac:dyDescent="0.3">
      <c r="A3931" t="s">
        <v>398</v>
      </c>
      <c r="B3931" s="1">
        <v>38362</v>
      </c>
      <c r="C3931" t="s">
        <v>16</v>
      </c>
      <c r="D3931" t="s">
        <v>404</v>
      </c>
      <c r="E3931" t="s">
        <v>405</v>
      </c>
      <c r="G3931" s="6" t="s">
        <v>29</v>
      </c>
      <c r="H3931" t="s">
        <v>64</v>
      </c>
      <c r="I3931" t="s">
        <v>26</v>
      </c>
      <c r="J3931" t="s">
        <v>27</v>
      </c>
      <c r="K3931">
        <v>3</v>
      </c>
      <c r="L3931">
        <v>21.2</v>
      </c>
      <c r="M3931" t="s">
        <v>286</v>
      </c>
      <c r="N3931">
        <v>21.2</v>
      </c>
      <c r="O3931" t="s">
        <v>24</v>
      </c>
      <c r="P3931" cm="1">
        <f t="array" ref="P3931">IF(Q3931&gt;0,INDEX(Q3931:Q25655,MATCH(TRUE,INDEX(Q3931:Q25655="",,),0)-1),"")</f>
        <v>8</v>
      </c>
      <c r="Q3931">
        <v>1</v>
      </c>
      <c r="R3931">
        <f t="shared" si="63"/>
        <v>0</v>
      </c>
    </row>
    <row r="3932" spans="1:18" x14ac:dyDescent="0.3">
      <c r="A3932" t="s">
        <v>398</v>
      </c>
      <c r="B3932" s="1">
        <v>38362</v>
      </c>
      <c r="C3932" t="s">
        <v>16</v>
      </c>
      <c r="D3932" t="s">
        <v>404</v>
      </c>
      <c r="E3932" t="s">
        <v>405</v>
      </c>
      <c r="G3932" t="s">
        <v>19</v>
      </c>
      <c r="H3932" t="s">
        <v>194</v>
      </c>
      <c r="I3932" t="s">
        <v>21</v>
      </c>
      <c r="J3932" t="s">
        <v>22</v>
      </c>
      <c r="K3932">
        <v>24.7</v>
      </c>
      <c r="L3932">
        <v>328</v>
      </c>
      <c r="M3932" t="s">
        <v>385</v>
      </c>
      <c r="N3932">
        <v>328</v>
      </c>
      <c r="P3932" cm="1">
        <f t="array" ref="P3932">IF(Q3932&gt;0,INDEX(Q3932:Q25656,MATCH(TRUE,INDEX(Q3932:Q25656="",,),0)-1),"")</f>
        <v>8</v>
      </c>
      <c r="Q3932">
        <v>2</v>
      </c>
      <c r="R3932">
        <f t="shared" si="63"/>
        <v>0</v>
      </c>
    </row>
    <row r="3933" spans="1:18" x14ac:dyDescent="0.3">
      <c r="A3933" t="s">
        <v>398</v>
      </c>
      <c r="B3933" s="1">
        <v>38362</v>
      </c>
      <c r="C3933" t="s">
        <v>16</v>
      </c>
      <c r="D3933" t="s">
        <v>404</v>
      </c>
      <c r="E3933" t="s">
        <v>405</v>
      </c>
      <c r="G3933" t="s">
        <v>19</v>
      </c>
      <c r="H3933" t="s">
        <v>206</v>
      </c>
      <c r="I3933" t="s">
        <v>21</v>
      </c>
      <c r="J3933" t="s">
        <v>22</v>
      </c>
      <c r="K3933">
        <v>95.3</v>
      </c>
      <c r="L3933">
        <v>152</v>
      </c>
      <c r="M3933" t="s">
        <v>385</v>
      </c>
      <c r="N3933">
        <v>152</v>
      </c>
      <c r="P3933" cm="1">
        <f t="array" ref="P3933">IF(Q3933&gt;0,INDEX(Q3933:Q25657,MATCH(TRUE,INDEX(Q3933:Q25657="",,),0)-1),"")</f>
        <v>8</v>
      </c>
      <c r="Q3933">
        <v>2</v>
      </c>
      <c r="R3933">
        <f t="shared" si="63"/>
        <v>0</v>
      </c>
    </row>
    <row r="3934" spans="1:18" x14ac:dyDescent="0.3">
      <c r="A3934" t="s">
        <v>398</v>
      </c>
      <c r="B3934" s="1">
        <v>38362</v>
      </c>
      <c r="C3934" t="s">
        <v>16</v>
      </c>
      <c r="D3934" t="s">
        <v>404</v>
      </c>
      <c r="E3934" t="s">
        <v>405</v>
      </c>
      <c r="G3934" t="s">
        <v>19</v>
      </c>
      <c r="H3934" t="s">
        <v>107</v>
      </c>
      <c r="I3934" t="s">
        <v>21</v>
      </c>
      <c r="J3934" t="s">
        <v>22</v>
      </c>
      <c r="K3934">
        <v>3.7</v>
      </c>
      <c r="L3934">
        <v>82</v>
      </c>
      <c r="M3934" t="s">
        <v>385</v>
      </c>
      <c r="N3934">
        <v>6000</v>
      </c>
      <c r="P3934" cm="1">
        <f t="array" ref="P3934">IF(Q3934&gt;0,INDEX(Q3934:Q25658,MATCH(TRUE,INDEX(Q3934:Q25658="",,),0)-1),"")</f>
        <v>8</v>
      </c>
      <c r="Q3934">
        <v>2</v>
      </c>
      <c r="R3934">
        <f t="shared" si="63"/>
        <v>0</v>
      </c>
    </row>
    <row r="3935" spans="1:18" x14ac:dyDescent="0.3">
      <c r="A3935" t="s">
        <v>398</v>
      </c>
      <c r="B3935" s="1">
        <v>38362</v>
      </c>
      <c r="C3935" t="s">
        <v>16</v>
      </c>
      <c r="D3935" t="s">
        <v>404</v>
      </c>
      <c r="E3935" t="s">
        <v>405</v>
      </c>
      <c r="G3935" t="s">
        <v>19</v>
      </c>
      <c r="H3935" t="s">
        <v>194</v>
      </c>
      <c r="I3935" t="s">
        <v>26</v>
      </c>
      <c r="J3935" t="s">
        <v>27</v>
      </c>
      <c r="K3935">
        <v>199</v>
      </c>
      <c r="L3935">
        <v>21.2</v>
      </c>
      <c r="M3935" t="s">
        <v>385</v>
      </c>
      <c r="N3935">
        <v>21.2</v>
      </c>
      <c r="P3935" cm="1">
        <f t="array" ref="P3935">IF(Q3935&gt;0,INDEX(Q3935:Q25659,MATCH(TRUE,INDEX(Q3935:Q25659="",,),0)-1),"")</f>
        <v>8</v>
      </c>
      <c r="Q3935">
        <v>2</v>
      </c>
      <c r="R3935">
        <f t="shared" si="63"/>
        <v>0</v>
      </c>
    </row>
    <row r="3936" spans="1:18" x14ac:dyDescent="0.3">
      <c r="A3936" t="s">
        <v>398</v>
      </c>
      <c r="B3936" s="1">
        <v>38362</v>
      </c>
      <c r="C3936" t="s">
        <v>16</v>
      </c>
      <c r="D3936" t="s">
        <v>404</v>
      </c>
      <c r="E3936" t="s">
        <v>405</v>
      </c>
      <c r="G3936" t="s">
        <v>19</v>
      </c>
      <c r="H3936" t="s">
        <v>206</v>
      </c>
      <c r="I3936" t="s">
        <v>26</v>
      </c>
      <c r="J3936" t="s">
        <v>27</v>
      </c>
      <c r="K3936">
        <v>247</v>
      </c>
      <c r="L3936">
        <v>13.05</v>
      </c>
      <c r="M3936" t="s">
        <v>385</v>
      </c>
      <c r="N3936">
        <v>13.05</v>
      </c>
      <c r="P3936" cm="1">
        <f t="array" ref="P3936">IF(Q3936&gt;0,INDEX(Q3936:Q25660,MATCH(TRUE,INDEX(Q3936:Q25660="",,),0)-1),"")</f>
        <v>8</v>
      </c>
      <c r="Q3936">
        <v>2</v>
      </c>
      <c r="R3936">
        <f t="shared" si="63"/>
        <v>0</v>
      </c>
    </row>
    <row r="3937" spans="1:18" x14ac:dyDescent="0.3">
      <c r="A3937" t="s">
        <v>398</v>
      </c>
      <c r="B3937" s="1">
        <v>38362</v>
      </c>
      <c r="C3937" t="s">
        <v>16</v>
      </c>
      <c r="D3937" t="s">
        <v>404</v>
      </c>
      <c r="E3937" t="s">
        <v>405</v>
      </c>
      <c r="G3937" t="s">
        <v>19</v>
      </c>
      <c r="H3937" t="s">
        <v>107</v>
      </c>
      <c r="I3937" t="s">
        <v>26</v>
      </c>
      <c r="J3937" t="s">
        <v>27</v>
      </c>
      <c r="K3937">
        <v>26</v>
      </c>
      <c r="L3937">
        <v>17.399999999999999</v>
      </c>
      <c r="M3937" t="s">
        <v>385</v>
      </c>
      <c r="N3937">
        <v>17.399999999999999</v>
      </c>
      <c r="P3937" cm="1">
        <f t="array" ref="P3937">IF(Q3937&gt;0,INDEX(Q3937:Q25661,MATCH(TRUE,INDEX(Q3937:Q25661="",,),0)-1),"")</f>
        <v>8</v>
      </c>
      <c r="Q3937">
        <v>2</v>
      </c>
      <c r="R3937">
        <f t="shared" si="63"/>
        <v>0</v>
      </c>
    </row>
    <row r="3938" spans="1:18" x14ac:dyDescent="0.3">
      <c r="A3938" t="s">
        <v>398</v>
      </c>
      <c r="B3938" s="1">
        <v>38362</v>
      </c>
      <c r="C3938" t="s">
        <v>16</v>
      </c>
      <c r="D3938" t="s">
        <v>404</v>
      </c>
      <c r="E3938" t="s">
        <v>405</v>
      </c>
      <c r="G3938" s="6" t="s">
        <v>29</v>
      </c>
      <c r="H3938" t="s">
        <v>30</v>
      </c>
      <c r="I3938" t="s">
        <v>21</v>
      </c>
      <c r="J3938" t="s">
        <v>22</v>
      </c>
      <c r="K3938">
        <v>5.4</v>
      </c>
      <c r="L3938">
        <v>130</v>
      </c>
      <c r="M3938" t="s">
        <v>385</v>
      </c>
      <c r="N3938">
        <v>130</v>
      </c>
      <c r="P3938" cm="1">
        <f t="array" ref="P3938">IF(Q3938&gt;0,INDEX(Q3938:Q25662,MATCH(TRUE,INDEX(Q3938:Q25662="",,),0)-1),"")</f>
        <v>8</v>
      </c>
      <c r="Q3938">
        <v>2</v>
      </c>
      <c r="R3938">
        <f t="shared" si="63"/>
        <v>0</v>
      </c>
    </row>
    <row r="3939" spans="1:18" x14ac:dyDescent="0.3">
      <c r="A3939" t="s">
        <v>398</v>
      </c>
      <c r="B3939" s="1">
        <v>38362</v>
      </c>
      <c r="C3939" t="s">
        <v>16</v>
      </c>
      <c r="D3939" t="s">
        <v>404</v>
      </c>
      <c r="E3939" t="s">
        <v>405</v>
      </c>
      <c r="G3939" s="6" t="s">
        <v>29</v>
      </c>
      <c r="H3939" t="s">
        <v>196</v>
      </c>
      <c r="I3939" t="s">
        <v>21</v>
      </c>
      <c r="J3939" t="s">
        <v>22</v>
      </c>
      <c r="K3939">
        <v>1.4</v>
      </c>
      <c r="L3939">
        <v>131</v>
      </c>
      <c r="M3939" t="s">
        <v>385</v>
      </c>
      <c r="N3939">
        <v>131</v>
      </c>
      <c r="P3939" cm="1">
        <f t="array" ref="P3939">IF(Q3939&gt;0,INDEX(Q3939:Q25663,MATCH(TRUE,INDEX(Q3939:Q25663="",,),0)-1),"")</f>
        <v>8</v>
      </c>
      <c r="Q3939">
        <v>2</v>
      </c>
      <c r="R3939">
        <f t="shared" si="63"/>
        <v>0</v>
      </c>
    </row>
    <row r="3940" spans="1:18" x14ac:dyDescent="0.3">
      <c r="A3940" t="s">
        <v>398</v>
      </c>
      <c r="B3940" s="1">
        <v>38362</v>
      </c>
      <c r="C3940" t="s">
        <v>16</v>
      </c>
      <c r="D3940" t="s">
        <v>404</v>
      </c>
      <c r="E3940" t="s">
        <v>405</v>
      </c>
      <c r="G3940" s="6" t="s">
        <v>29</v>
      </c>
      <c r="H3940" t="s">
        <v>214</v>
      </c>
      <c r="I3940" t="s">
        <v>21</v>
      </c>
      <c r="J3940" t="s">
        <v>22</v>
      </c>
      <c r="K3940">
        <v>0.5</v>
      </c>
      <c r="L3940">
        <v>110</v>
      </c>
      <c r="M3940" t="s">
        <v>385</v>
      </c>
      <c r="N3940">
        <v>110</v>
      </c>
      <c r="P3940" cm="1">
        <f t="array" ref="P3940">IF(Q3940&gt;0,INDEX(Q3940:Q25664,MATCH(TRUE,INDEX(Q3940:Q25664="",,),0)-1),"")</f>
        <v>8</v>
      </c>
      <c r="Q3940">
        <v>2</v>
      </c>
      <c r="R3940">
        <f t="shared" si="63"/>
        <v>0</v>
      </c>
    </row>
    <row r="3941" spans="1:18" x14ac:dyDescent="0.3">
      <c r="A3941" t="s">
        <v>398</v>
      </c>
      <c r="B3941" s="1">
        <v>38362</v>
      </c>
      <c r="C3941" t="s">
        <v>16</v>
      </c>
      <c r="D3941" t="s">
        <v>404</v>
      </c>
      <c r="E3941" t="s">
        <v>405</v>
      </c>
      <c r="G3941" s="6" t="s">
        <v>29</v>
      </c>
      <c r="H3941" t="s">
        <v>406</v>
      </c>
      <c r="I3941" t="s">
        <v>21</v>
      </c>
      <c r="J3941" t="s">
        <v>22</v>
      </c>
      <c r="K3941">
        <v>0.7</v>
      </c>
      <c r="L3941">
        <v>123</v>
      </c>
      <c r="M3941" t="s">
        <v>385</v>
      </c>
      <c r="N3941">
        <v>123</v>
      </c>
      <c r="P3941" cm="1">
        <f t="array" ref="P3941">IF(Q3941&gt;0,INDEX(Q3941:Q25665,MATCH(TRUE,INDEX(Q3941:Q25665="",,),0)-1),"")</f>
        <v>8</v>
      </c>
      <c r="Q3941">
        <v>2</v>
      </c>
      <c r="R3941">
        <f t="shared" si="63"/>
        <v>0</v>
      </c>
    </row>
    <row r="3942" spans="1:18" x14ac:dyDescent="0.3">
      <c r="A3942" t="s">
        <v>398</v>
      </c>
      <c r="B3942" s="1">
        <v>38362</v>
      </c>
      <c r="C3942" t="s">
        <v>16</v>
      </c>
      <c r="D3942" t="s">
        <v>404</v>
      </c>
      <c r="E3942" t="s">
        <v>405</v>
      </c>
      <c r="G3942" s="6" t="s">
        <v>29</v>
      </c>
      <c r="H3942" t="s">
        <v>30</v>
      </c>
      <c r="I3942" t="s">
        <v>26</v>
      </c>
      <c r="J3942" t="s">
        <v>27</v>
      </c>
      <c r="K3942">
        <v>37</v>
      </c>
      <c r="L3942">
        <v>20.9</v>
      </c>
      <c r="M3942" t="s">
        <v>385</v>
      </c>
      <c r="N3942">
        <v>20.9</v>
      </c>
      <c r="P3942" cm="1">
        <f t="array" ref="P3942">IF(Q3942&gt;0,INDEX(Q3942:Q25666,MATCH(TRUE,INDEX(Q3942:Q25666="",,),0)-1),"")</f>
        <v>8</v>
      </c>
      <c r="Q3942">
        <v>2</v>
      </c>
      <c r="R3942">
        <f t="shared" si="63"/>
        <v>0</v>
      </c>
    </row>
    <row r="3943" spans="1:18" x14ac:dyDescent="0.3">
      <c r="A3943" t="s">
        <v>398</v>
      </c>
      <c r="B3943" s="1">
        <v>38362</v>
      </c>
      <c r="C3943" t="s">
        <v>16</v>
      </c>
      <c r="D3943" t="s">
        <v>404</v>
      </c>
      <c r="E3943" t="s">
        <v>405</v>
      </c>
      <c r="G3943" s="6" t="s">
        <v>29</v>
      </c>
      <c r="H3943" t="s">
        <v>196</v>
      </c>
      <c r="I3943" t="s">
        <v>26</v>
      </c>
      <c r="J3943" t="s">
        <v>27</v>
      </c>
      <c r="K3943">
        <v>5</v>
      </c>
      <c r="L3943">
        <v>20.5</v>
      </c>
      <c r="M3943" t="s">
        <v>385</v>
      </c>
      <c r="N3943">
        <v>20.5</v>
      </c>
      <c r="P3943" cm="1">
        <f t="array" ref="P3943">IF(Q3943&gt;0,INDEX(Q3943:Q25667,MATCH(TRUE,INDEX(Q3943:Q25667="",,),0)-1),"")</f>
        <v>8</v>
      </c>
      <c r="Q3943">
        <v>2</v>
      </c>
      <c r="R3943">
        <f t="shared" si="63"/>
        <v>0</v>
      </c>
    </row>
    <row r="3944" spans="1:18" x14ac:dyDescent="0.3">
      <c r="A3944" t="s">
        <v>398</v>
      </c>
      <c r="B3944" s="1">
        <v>38362</v>
      </c>
      <c r="C3944" t="s">
        <v>16</v>
      </c>
      <c r="D3944" t="s">
        <v>404</v>
      </c>
      <c r="E3944" t="s">
        <v>405</v>
      </c>
      <c r="G3944" s="6" t="s">
        <v>29</v>
      </c>
      <c r="H3944" t="s">
        <v>406</v>
      </c>
      <c r="I3944" t="s">
        <v>26</v>
      </c>
      <c r="J3944" t="s">
        <v>27</v>
      </c>
      <c r="K3944">
        <v>17</v>
      </c>
      <c r="L3944">
        <v>17.850000000000001</v>
      </c>
      <c r="M3944" t="s">
        <v>385</v>
      </c>
      <c r="N3944">
        <v>17.850000000000001</v>
      </c>
      <c r="P3944" cm="1">
        <f t="array" ref="P3944">IF(Q3944&gt;0,INDEX(Q3944:Q25668,MATCH(TRUE,INDEX(Q3944:Q25668="",,),0)-1),"")</f>
        <v>8</v>
      </c>
      <c r="Q3944">
        <v>2</v>
      </c>
      <c r="R3944">
        <f t="shared" si="63"/>
        <v>0</v>
      </c>
    </row>
    <row r="3945" spans="1:18" x14ac:dyDescent="0.3">
      <c r="A3945" t="s">
        <v>398</v>
      </c>
      <c r="B3945" s="1">
        <v>38362</v>
      </c>
      <c r="C3945" t="s">
        <v>16</v>
      </c>
      <c r="D3945" t="s">
        <v>404</v>
      </c>
      <c r="E3945" t="s">
        <v>405</v>
      </c>
      <c r="G3945" s="6" t="s">
        <v>29</v>
      </c>
      <c r="H3945" t="s">
        <v>53</v>
      </c>
      <c r="I3945" t="s">
        <v>26</v>
      </c>
      <c r="J3945" t="s">
        <v>27</v>
      </c>
      <c r="K3945">
        <v>56</v>
      </c>
      <c r="L3945">
        <v>25.6</v>
      </c>
      <c r="M3945" t="s">
        <v>385</v>
      </c>
      <c r="N3945">
        <v>25.6</v>
      </c>
      <c r="P3945" cm="1">
        <f t="array" ref="P3945">IF(Q3945&gt;0,INDEX(Q3945:Q25669,MATCH(TRUE,INDEX(Q3945:Q25669="",,),0)-1),"")</f>
        <v>8</v>
      </c>
      <c r="Q3945">
        <v>2</v>
      </c>
      <c r="R3945">
        <f t="shared" si="63"/>
        <v>0</v>
      </c>
    </row>
    <row r="3946" spans="1:18" x14ac:dyDescent="0.3">
      <c r="A3946" t="s">
        <v>398</v>
      </c>
      <c r="B3946" s="1">
        <v>38362</v>
      </c>
      <c r="C3946" t="s">
        <v>16</v>
      </c>
      <c r="D3946" t="s">
        <v>404</v>
      </c>
      <c r="E3946" t="s">
        <v>405</v>
      </c>
      <c r="G3946" s="6" t="s">
        <v>29</v>
      </c>
      <c r="H3946" t="s">
        <v>25</v>
      </c>
      <c r="I3946" t="s">
        <v>26</v>
      </c>
      <c r="J3946" t="s">
        <v>27</v>
      </c>
      <c r="K3946">
        <v>2</v>
      </c>
      <c r="L3946">
        <v>19.149999999999999</v>
      </c>
      <c r="M3946" t="s">
        <v>385</v>
      </c>
      <c r="N3946">
        <v>19.149999999999999</v>
      </c>
      <c r="P3946" cm="1">
        <f t="array" ref="P3946">IF(Q3946&gt;0,INDEX(Q3946:Q25670,MATCH(TRUE,INDEX(Q3946:Q25670="",,),0)-1),"")</f>
        <v>8</v>
      </c>
      <c r="Q3946">
        <v>2</v>
      </c>
      <c r="R3946">
        <f t="shared" si="63"/>
        <v>0</v>
      </c>
    </row>
    <row r="3947" spans="1:18" x14ac:dyDescent="0.3">
      <c r="A3947" t="s">
        <v>398</v>
      </c>
      <c r="B3947" s="1">
        <v>38362</v>
      </c>
      <c r="C3947" t="s">
        <v>16</v>
      </c>
      <c r="D3947" t="s">
        <v>404</v>
      </c>
      <c r="E3947" t="s">
        <v>405</v>
      </c>
      <c r="G3947" s="6" t="s">
        <v>29</v>
      </c>
      <c r="H3947" t="s">
        <v>148</v>
      </c>
      <c r="I3947" t="s">
        <v>26</v>
      </c>
      <c r="J3947" t="s">
        <v>27</v>
      </c>
      <c r="K3947">
        <v>29</v>
      </c>
      <c r="L3947">
        <v>26.8</v>
      </c>
      <c r="M3947" t="s">
        <v>385</v>
      </c>
      <c r="N3947">
        <v>26.8</v>
      </c>
      <c r="P3947" cm="1">
        <f t="array" ref="P3947">IF(Q3947&gt;0,INDEX(Q3947:Q25671,MATCH(TRUE,INDEX(Q3947:Q25671="",,),0)-1),"")</f>
        <v>8</v>
      </c>
      <c r="Q3947">
        <v>2</v>
      </c>
      <c r="R3947">
        <f t="shared" si="63"/>
        <v>0</v>
      </c>
    </row>
    <row r="3948" spans="1:18" x14ac:dyDescent="0.3">
      <c r="A3948" t="s">
        <v>398</v>
      </c>
      <c r="B3948" s="1">
        <v>38362</v>
      </c>
      <c r="C3948" t="s">
        <v>16</v>
      </c>
      <c r="D3948" t="s">
        <v>404</v>
      </c>
      <c r="E3948" t="s">
        <v>405</v>
      </c>
      <c r="G3948" s="6" t="s">
        <v>29</v>
      </c>
      <c r="H3948" t="s">
        <v>197</v>
      </c>
      <c r="I3948" t="s">
        <v>26</v>
      </c>
      <c r="J3948" t="s">
        <v>27</v>
      </c>
      <c r="K3948">
        <v>3</v>
      </c>
      <c r="L3948">
        <v>31</v>
      </c>
      <c r="M3948" t="s">
        <v>385</v>
      </c>
      <c r="N3948">
        <v>31</v>
      </c>
      <c r="P3948" cm="1">
        <f t="array" ref="P3948">IF(Q3948&gt;0,INDEX(Q3948:Q25672,MATCH(TRUE,INDEX(Q3948:Q25672="",,),0)-1),"")</f>
        <v>8</v>
      </c>
      <c r="Q3948">
        <v>2</v>
      </c>
      <c r="R3948">
        <f t="shared" si="63"/>
        <v>0</v>
      </c>
    </row>
    <row r="3949" spans="1:18" x14ac:dyDescent="0.3">
      <c r="A3949" t="s">
        <v>398</v>
      </c>
      <c r="B3949" s="1">
        <v>38362</v>
      </c>
      <c r="C3949" t="s">
        <v>16</v>
      </c>
      <c r="D3949" t="s">
        <v>404</v>
      </c>
      <c r="E3949" t="s">
        <v>405</v>
      </c>
      <c r="G3949" s="6" t="s">
        <v>29</v>
      </c>
      <c r="H3949" t="s">
        <v>64</v>
      </c>
      <c r="I3949" t="s">
        <v>26</v>
      </c>
      <c r="J3949" t="s">
        <v>27</v>
      </c>
      <c r="K3949">
        <v>3</v>
      </c>
      <c r="L3949">
        <v>21.2</v>
      </c>
      <c r="M3949" t="s">
        <v>385</v>
      </c>
      <c r="N3949">
        <v>21.2</v>
      </c>
      <c r="P3949" cm="1">
        <f t="array" ref="P3949">IF(Q3949&gt;0,INDEX(Q3949:Q25673,MATCH(TRUE,INDEX(Q3949:Q25673="",,),0)-1),"")</f>
        <v>8</v>
      </c>
      <c r="Q3949">
        <v>2</v>
      </c>
      <c r="R3949">
        <f t="shared" si="63"/>
        <v>0</v>
      </c>
    </row>
    <row r="3950" spans="1:18" x14ac:dyDescent="0.3">
      <c r="A3950" t="s">
        <v>398</v>
      </c>
      <c r="B3950" s="1">
        <v>38362</v>
      </c>
      <c r="C3950" t="s">
        <v>16</v>
      </c>
      <c r="D3950" t="s">
        <v>404</v>
      </c>
      <c r="E3950" t="s">
        <v>405</v>
      </c>
      <c r="G3950" t="s">
        <v>19</v>
      </c>
      <c r="H3950" t="s">
        <v>194</v>
      </c>
      <c r="I3950" t="s">
        <v>21</v>
      </c>
      <c r="J3950" t="s">
        <v>22</v>
      </c>
      <c r="K3950">
        <v>24.7</v>
      </c>
      <c r="L3950">
        <v>328</v>
      </c>
      <c r="M3950" t="s">
        <v>269</v>
      </c>
      <c r="N3950">
        <v>328</v>
      </c>
      <c r="P3950" cm="1">
        <f t="array" ref="P3950">IF(Q3950&gt;0,INDEX(Q3950:Q25674,MATCH(TRUE,INDEX(Q3950:Q25674="",,),0)-1),"")</f>
        <v>8</v>
      </c>
      <c r="Q3950">
        <v>3</v>
      </c>
      <c r="R3950">
        <f t="shared" si="63"/>
        <v>0</v>
      </c>
    </row>
    <row r="3951" spans="1:18" x14ac:dyDescent="0.3">
      <c r="A3951" t="s">
        <v>398</v>
      </c>
      <c r="B3951" s="1">
        <v>38362</v>
      </c>
      <c r="C3951" t="s">
        <v>16</v>
      </c>
      <c r="D3951" t="s">
        <v>404</v>
      </c>
      <c r="E3951" t="s">
        <v>405</v>
      </c>
      <c r="G3951" t="s">
        <v>19</v>
      </c>
      <c r="H3951" t="s">
        <v>206</v>
      </c>
      <c r="I3951" t="s">
        <v>21</v>
      </c>
      <c r="J3951" t="s">
        <v>22</v>
      </c>
      <c r="K3951">
        <v>95.3</v>
      </c>
      <c r="L3951">
        <v>152</v>
      </c>
      <c r="M3951" t="s">
        <v>269</v>
      </c>
      <c r="N3951">
        <v>152</v>
      </c>
      <c r="P3951" cm="1">
        <f t="array" ref="P3951">IF(Q3951&gt;0,INDEX(Q3951:Q25675,MATCH(TRUE,INDEX(Q3951:Q25675="",,),0)-1),"")</f>
        <v>8</v>
      </c>
      <c r="Q3951">
        <v>3</v>
      </c>
      <c r="R3951">
        <f t="shared" si="63"/>
        <v>0</v>
      </c>
    </row>
    <row r="3952" spans="1:18" x14ac:dyDescent="0.3">
      <c r="A3952" t="s">
        <v>398</v>
      </c>
      <c r="B3952" s="1">
        <v>38362</v>
      </c>
      <c r="C3952" t="s">
        <v>16</v>
      </c>
      <c r="D3952" t="s">
        <v>404</v>
      </c>
      <c r="E3952" t="s">
        <v>405</v>
      </c>
      <c r="G3952" t="s">
        <v>19</v>
      </c>
      <c r="H3952" t="s">
        <v>107</v>
      </c>
      <c r="I3952" t="s">
        <v>21</v>
      </c>
      <c r="J3952" t="s">
        <v>22</v>
      </c>
      <c r="K3952">
        <v>3.7</v>
      </c>
      <c r="L3952">
        <v>82</v>
      </c>
      <c r="M3952" t="s">
        <v>269</v>
      </c>
      <c r="N3952">
        <v>82</v>
      </c>
      <c r="P3952" cm="1">
        <f t="array" ref="P3952">IF(Q3952&gt;0,INDEX(Q3952:Q25676,MATCH(TRUE,INDEX(Q3952:Q25676="",,),0)-1),"")</f>
        <v>8</v>
      </c>
      <c r="Q3952">
        <v>3</v>
      </c>
      <c r="R3952">
        <f t="shared" si="63"/>
        <v>0</v>
      </c>
    </row>
    <row r="3953" spans="1:18" x14ac:dyDescent="0.3">
      <c r="A3953" t="s">
        <v>398</v>
      </c>
      <c r="B3953" s="1">
        <v>38362</v>
      </c>
      <c r="C3953" t="s">
        <v>16</v>
      </c>
      <c r="D3953" t="s">
        <v>404</v>
      </c>
      <c r="E3953" t="s">
        <v>405</v>
      </c>
      <c r="G3953" t="s">
        <v>19</v>
      </c>
      <c r="H3953" t="s">
        <v>194</v>
      </c>
      <c r="I3953" t="s">
        <v>26</v>
      </c>
      <c r="J3953" t="s">
        <v>27</v>
      </c>
      <c r="K3953">
        <v>199</v>
      </c>
      <c r="L3953">
        <v>21.2</v>
      </c>
      <c r="M3953" t="s">
        <v>269</v>
      </c>
      <c r="N3953">
        <v>107</v>
      </c>
      <c r="P3953" cm="1">
        <f t="array" ref="P3953">IF(Q3953&gt;0,INDEX(Q3953:Q25677,MATCH(TRUE,INDEX(Q3953:Q25677="",,),0)-1),"")</f>
        <v>8</v>
      </c>
      <c r="Q3953">
        <v>3</v>
      </c>
      <c r="R3953">
        <f t="shared" si="63"/>
        <v>0</v>
      </c>
    </row>
    <row r="3954" spans="1:18" x14ac:dyDescent="0.3">
      <c r="A3954" t="s">
        <v>398</v>
      </c>
      <c r="B3954" s="1">
        <v>38362</v>
      </c>
      <c r="C3954" t="s">
        <v>16</v>
      </c>
      <c r="D3954" t="s">
        <v>404</v>
      </c>
      <c r="E3954" t="s">
        <v>405</v>
      </c>
      <c r="G3954" t="s">
        <v>19</v>
      </c>
      <c r="H3954" t="s">
        <v>206</v>
      </c>
      <c r="I3954" t="s">
        <v>26</v>
      </c>
      <c r="J3954" t="s">
        <v>27</v>
      </c>
      <c r="K3954">
        <v>247</v>
      </c>
      <c r="L3954">
        <v>13.05</v>
      </c>
      <c r="M3954" t="s">
        <v>269</v>
      </c>
      <c r="N3954">
        <v>13.05</v>
      </c>
      <c r="P3954" cm="1">
        <f t="array" ref="P3954">IF(Q3954&gt;0,INDEX(Q3954:Q25678,MATCH(TRUE,INDEX(Q3954:Q25678="",,),0)-1),"")</f>
        <v>8</v>
      </c>
      <c r="Q3954">
        <v>3</v>
      </c>
      <c r="R3954">
        <f t="shared" si="63"/>
        <v>0</v>
      </c>
    </row>
    <row r="3955" spans="1:18" x14ac:dyDescent="0.3">
      <c r="A3955" t="s">
        <v>398</v>
      </c>
      <c r="B3955" s="1">
        <v>38362</v>
      </c>
      <c r="C3955" t="s">
        <v>16</v>
      </c>
      <c r="D3955" t="s">
        <v>404</v>
      </c>
      <c r="E3955" t="s">
        <v>405</v>
      </c>
      <c r="G3955" t="s">
        <v>19</v>
      </c>
      <c r="H3955" t="s">
        <v>107</v>
      </c>
      <c r="I3955" t="s">
        <v>26</v>
      </c>
      <c r="J3955" t="s">
        <v>27</v>
      </c>
      <c r="K3955">
        <v>26</v>
      </c>
      <c r="L3955">
        <v>17.399999999999999</v>
      </c>
      <c r="M3955" t="s">
        <v>269</v>
      </c>
      <c r="N3955">
        <v>40</v>
      </c>
      <c r="P3955" cm="1">
        <f t="array" ref="P3955">IF(Q3955&gt;0,INDEX(Q3955:Q25679,MATCH(TRUE,INDEX(Q3955:Q25679="",,),0)-1),"")</f>
        <v>8</v>
      </c>
      <c r="Q3955">
        <v>3</v>
      </c>
      <c r="R3955">
        <f t="shared" si="63"/>
        <v>0</v>
      </c>
    </row>
    <row r="3956" spans="1:18" x14ac:dyDescent="0.3">
      <c r="A3956" t="s">
        <v>398</v>
      </c>
      <c r="B3956" s="1">
        <v>38362</v>
      </c>
      <c r="C3956" t="s">
        <v>16</v>
      </c>
      <c r="D3956" t="s">
        <v>404</v>
      </c>
      <c r="E3956" t="s">
        <v>405</v>
      </c>
      <c r="G3956" s="6" t="s">
        <v>29</v>
      </c>
      <c r="H3956" t="s">
        <v>30</v>
      </c>
      <c r="I3956" t="s">
        <v>21</v>
      </c>
      <c r="J3956" t="s">
        <v>22</v>
      </c>
      <c r="K3956">
        <v>5.4</v>
      </c>
      <c r="L3956">
        <v>130</v>
      </c>
      <c r="M3956" t="s">
        <v>269</v>
      </c>
      <c r="N3956">
        <v>130</v>
      </c>
      <c r="P3956" cm="1">
        <f t="array" ref="P3956">IF(Q3956&gt;0,INDEX(Q3956:Q25680,MATCH(TRUE,INDEX(Q3956:Q25680="",,),0)-1),"")</f>
        <v>8</v>
      </c>
      <c r="Q3956">
        <v>3</v>
      </c>
      <c r="R3956">
        <f t="shared" ref="R3956:R4019" si="64">IF(P3956="","",0)</f>
        <v>0</v>
      </c>
    </row>
    <row r="3957" spans="1:18" x14ac:dyDescent="0.3">
      <c r="A3957" t="s">
        <v>398</v>
      </c>
      <c r="B3957" s="1">
        <v>38362</v>
      </c>
      <c r="C3957" t="s">
        <v>16</v>
      </c>
      <c r="D3957" t="s">
        <v>404</v>
      </c>
      <c r="E3957" t="s">
        <v>405</v>
      </c>
      <c r="G3957" s="6" t="s">
        <v>29</v>
      </c>
      <c r="H3957" t="s">
        <v>196</v>
      </c>
      <c r="I3957" t="s">
        <v>21</v>
      </c>
      <c r="J3957" t="s">
        <v>22</v>
      </c>
      <c r="K3957">
        <v>1.4</v>
      </c>
      <c r="L3957">
        <v>131</v>
      </c>
      <c r="M3957" t="s">
        <v>269</v>
      </c>
      <c r="N3957">
        <v>131</v>
      </c>
      <c r="P3957" cm="1">
        <f t="array" ref="P3957">IF(Q3957&gt;0,INDEX(Q3957:Q25681,MATCH(TRUE,INDEX(Q3957:Q25681="",,),0)-1),"")</f>
        <v>8</v>
      </c>
      <c r="Q3957">
        <v>3</v>
      </c>
      <c r="R3957">
        <f t="shared" si="64"/>
        <v>0</v>
      </c>
    </row>
    <row r="3958" spans="1:18" x14ac:dyDescent="0.3">
      <c r="A3958" t="s">
        <v>398</v>
      </c>
      <c r="B3958" s="1">
        <v>38362</v>
      </c>
      <c r="C3958" t="s">
        <v>16</v>
      </c>
      <c r="D3958" t="s">
        <v>404</v>
      </c>
      <c r="E3958" t="s">
        <v>405</v>
      </c>
      <c r="G3958" s="6" t="s">
        <v>29</v>
      </c>
      <c r="H3958" t="s">
        <v>214</v>
      </c>
      <c r="I3958" t="s">
        <v>21</v>
      </c>
      <c r="J3958" t="s">
        <v>22</v>
      </c>
      <c r="K3958">
        <v>0.5</v>
      </c>
      <c r="L3958">
        <v>110</v>
      </c>
      <c r="M3958" t="s">
        <v>269</v>
      </c>
      <c r="N3958">
        <v>110</v>
      </c>
      <c r="P3958" cm="1">
        <f t="array" ref="P3958">IF(Q3958&gt;0,INDEX(Q3958:Q25682,MATCH(TRUE,INDEX(Q3958:Q25682="",,),0)-1),"")</f>
        <v>8</v>
      </c>
      <c r="Q3958">
        <v>3</v>
      </c>
      <c r="R3958">
        <f t="shared" si="64"/>
        <v>0</v>
      </c>
    </row>
    <row r="3959" spans="1:18" x14ac:dyDescent="0.3">
      <c r="A3959" t="s">
        <v>398</v>
      </c>
      <c r="B3959" s="1">
        <v>38362</v>
      </c>
      <c r="C3959" t="s">
        <v>16</v>
      </c>
      <c r="D3959" t="s">
        <v>404</v>
      </c>
      <c r="E3959" t="s">
        <v>405</v>
      </c>
      <c r="G3959" s="6" t="s">
        <v>29</v>
      </c>
      <c r="H3959" t="s">
        <v>406</v>
      </c>
      <c r="I3959" t="s">
        <v>21</v>
      </c>
      <c r="J3959" t="s">
        <v>22</v>
      </c>
      <c r="K3959">
        <v>0.7</v>
      </c>
      <c r="L3959">
        <v>123</v>
      </c>
      <c r="M3959" t="s">
        <v>269</v>
      </c>
      <c r="N3959">
        <v>123</v>
      </c>
      <c r="P3959" cm="1">
        <f t="array" ref="P3959">IF(Q3959&gt;0,INDEX(Q3959:Q25683,MATCH(TRUE,INDEX(Q3959:Q25683="",,),0)-1),"")</f>
        <v>8</v>
      </c>
      <c r="Q3959">
        <v>3</v>
      </c>
      <c r="R3959">
        <f t="shared" si="64"/>
        <v>0</v>
      </c>
    </row>
    <row r="3960" spans="1:18" x14ac:dyDescent="0.3">
      <c r="A3960" t="s">
        <v>398</v>
      </c>
      <c r="B3960" s="1">
        <v>38362</v>
      </c>
      <c r="C3960" t="s">
        <v>16</v>
      </c>
      <c r="D3960" t="s">
        <v>404</v>
      </c>
      <c r="E3960" t="s">
        <v>405</v>
      </c>
      <c r="G3960" s="6" t="s">
        <v>29</v>
      </c>
      <c r="H3960" t="s">
        <v>30</v>
      </c>
      <c r="I3960" t="s">
        <v>26</v>
      </c>
      <c r="J3960" t="s">
        <v>27</v>
      </c>
      <c r="K3960">
        <v>37</v>
      </c>
      <c r="L3960">
        <v>20.9</v>
      </c>
      <c r="M3960" t="s">
        <v>269</v>
      </c>
      <c r="N3960">
        <v>20.9</v>
      </c>
      <c r="P3960" cm="1">
        <f t="array" ref="P3960">IF(Q3960&gt;0,INDEX(Q3960:Q25684,MATCH(TRUE,INDEX(Q3960:Q25684="",,),0)-1),"")</f>
        <v>8</v>
      </c>
      <c r="Q3960">
        <v>3</v>
      </c>
      <c r="R3960">
        <f t="shared" si="64"/>
        <v>0</v>
      </c>
    </row>
    <row r="3961" spans="1:18" x14ac:dyDescent="0.3">
      <c r="A3961" t="s">
        <v>398</v>
      </c>
      <c r="B3961" s="1">
        <v>38362</v>
      </c>
      <c r="C3961" t="s">
        <v>16</v>
      </c>
      <c r="D3961" t="s">
        <v>404</v>
      </c>
      <c r="E3961" t="s">
        <v>405</v>
      </c>
      <c r="G3961" s="6" t="s">
        <v>29</v>
      </c>
      <c r="H3961" t="s">
        <v>196</v>
      </c>
      <c r="I3961" t="s">
        <v>26</v>
      </c>
      <c r="J3961" t="s">
        <v>27</v>
      </c>
      <c r="K3961">
        <v>5</v>
      </c>
      <c r="L3961">
        <v>20.5</v>
      </c>
      <c r="M3961" t="s">
        <v>269</v>
      </c>
      <c r="N3961">
        <v>20.5</v>
      </c>
      <c r="P3961" cm="1">
        <f t="array" ref="P3961">IF(Q3961&gt;0,INDEX(Q3961:Q25685,MATCH(TRUE,INDEX(Q3961:Q25685="",,),0)-1),"")</f>
        <v>8</v>
      </c>
      <c r="Q3961">
        <v>3</v>
      </c>
      <c r="R3961">
        <f t="shared" si="64"/>
        <v>0</v>
      </c>
    </row>
    <row r="3962" spans="1:18" x14ac:dyDescent="0.3">
      <c r="A3962" t="s">
        <v>398</v>
      </c>
      <c r="B3962" s="1">
        <v>38362</v>
      </c>
      <c r="C3962" t="s">
        <v>16</v>
      </c>
      <c r="D3962" t="s">
        <v>404</v>
      </c>
      <c r="E3962" t="s">
        <v>405</v>
      </c>
      <c r="G3962" s="6" t="s">
        <v>29</v>
      </c>
      <c r="H3962" t="s">
        <v>406</v>
      </c>
      <c r="I3962" t="s">
        <v>26</v>
      </c>
      <c r="J3962" t="s">
        <v>27</v>
      </c>
      <c r="K3962">
        <v>17</v>
      </c>
      <c r="L3962">
        <v>17.850000000000001</v>
      </c>
      <c r="M3962" t="s">
        <v>269</v>
      </c>
      <c r="N3962">
        <v>17.850000000000001</v>
      </c>
      <c r="P3962" cm="1">
        <f t="array" ref="P3962">IF(Q3962&gt;0,INDEX(Q3962:Q25686,MATCH(TRUE,INDEX(Q3962:Q25686="",,),0)-1),"")</f>
        <v>8</v>
      </c>
      <c r="Q3962">
        <v>3</v>
      </c>
      <c r="R3962">
        <f t="shared" si="64"/>
        <v>0</v>
      </c>
    </row>
    <row r="3963" spans="1:18" x14ac:dyDescent="0.3">
      <c r="A3963" t="s">
        <v>398</v>
      </c>
      <c r="B3963" s="1">
        <v>38362</v>
      </c>
      <c r="C3963" t="s">
        <v>16</v>
      </c>
      <c r="D3963" t="s">
        <v>404</v>
      </c>
      <c r="E3963" t="s">
        <v>405</v>
      </c>
      <c r="G3963" s="6" t="s">
        <v>29</v>
      </c>
      <c r="H3963" t="s">
        <v>53</v>
      </c>
      <c r="I3963" t="s">
        <v>26</v>
      </c>
      <c r="J3963" t="s">
        <v>27</v>
      </c>
      <c r="K3963">
        <v>56</v>
      </c>
      <c r="L3963">
        <v>25.6</v>
      </c>
      <c r="M3963" t="s">
        <v>269</v>
      </c>
      <c r="N3963">
        <v>25.6</v>
      </c>
      <c r="P3963" cm="1">
        <f t="array" ref="P3963">IF(Q3963&gt;0,INDEX(Q3963:Q25687,MATCH(TRUE,INDEX(Q3963:Q25687="",,),0)-1),"")</f>
        <v>8</v>
      </c>
      <c r="Q3963">
        <v>3</v>
      </c>
      <c r="R3963">
        <f t="shared" si="64"/>
        <v>0</v>
      </c>
    </row>
    <row r="3964" spans="1:18" x14ac:dyDescent="0.3">
      <c r="A3964" t="s">
        <v>398</v>
      </c>
      <c r="B3964" s="1">
        <v>38362</v>
      </c>
      <c r="C3964" t="s">
        <v>16</v>
      </c>
      <c r="D3964" t="s">
        <v>404</v>
      </c>
      <c r="E3964" t="s">
        <v>405</v>
      </c>
      <c r="G3964" s="6" t="s">
        <v>29</v>
      </c>
      <c r="H3964" t="s">
        <v>25</v>
      </c>
      <c r="I3964" t="s">
        <v>26</v>
      </c>
      <c r="J3964" t="s">
        <v>27</v>
      </c>
      <c r="K3964">
        <v>2</v>
      </c>
      <c r="L3964">
        <v>19.149999999999999</v>
      </c>
      <c r="M3964" t="s">
        <v>269</v>
      </c>
      <c r="N3964">
        <v>19.149999999999999</v>
      </c>
      <c r="P3964" cm="1">
        <f t="array" ref="P3964">IF(Q3964&gt;0,INDEX(Q3964:Q25688,MATCH(TRUE,INDEX(Q3964:Q25688="",,),0)-1),"")</f>
        <v>8</v>
      </c>
      <c r="Q3964">
        <v>3</v>
      </c>
      <c r="R3964">
        <f t="shared" si="64"/>
        <v>0</v>
      </c>
    </row>
    <row r="3965" spans="1:18" x14ac:dyDescent="0.3">
      <c r="A3965" t="s">
        <v>398</v>
      </c>
      <c r="B3965" s="1">
        <v>38362</v>
      </c>
      <c r="C3965" t="s">
        <v>16</v>
      </c>
      <c r="D3965" t="s">
        <v>404</v>
      </c>
      <c r="E3965" t="s">
        <v>405</v>
      </c>
      <c r="G3965" s="6" t="s">
        <v>29</v>
      </c>
      <c r="H3965" t="s">
        <v>148</v>
      </c>
      <c r="I3965" t="s">
        <v>26</v>
      </c>
      <c r="J3965" t="s">
        <v>27</v>
      </c>
      <c r="K3965">
        <v>29</v>
      </c>
      <c r="L3965">
        <v>26.8</v>
      </c>
      <c r="M3965" t="s">
        <v>269</v>
      </c>
      <c r="N3965">
        <v>26.8</v>
      </c>
      <c r="P3965" cm="1">
        <f t="array" ref="P3965">IF(Q3965&gt;0,INDEX(Q3965:Q25689,MATCH(TRUE,INDEX(Q3965:Q25689="",,),0)-1),"")</f>
        <v>8</v>
      </c>
      <c r="Q3965">
        <v>3</v>
      </c>
      <c r="R3965">
        <f t="shared" si="64"/>
        <v>0</v>
      </c>
    </row>
    <row r="3966" spans="1:18" x14ac:dyDescent="0.3">
      <c r="A3966" t="s">
        <v>398</v>
      </c>
      <c r="B3966" s="1">
        <v>38362</v>
      </c>
      <c r="C3966" t="s">
        <v>16</v>
      </c>
      <c r="D3966" t="s">
        <v>404</v>
      </c>
      <c r="E3966" t="s">
        <v>405</v>
      </c>
      <c r="G3966" s="6" t="s">
        <v>29</v>
      </c>
      <c r="H3966" t="s">
        <v>197</v>
      </c>
      <c r="I3966" t="s">
        <v>26</v>
      </c>
      <c r="J3966" t="s">
        <v>27</v>
      </c>
      <c r="K3966">
        <v>3</v>
      </c>
      <c r="L3966">
        <v>31</v>
      </c>
      <c r="M3966" t="s">
        <v>269</v>
      </c>
      <c r="N3966">
        <v>31</v>
      </c>
      <c r="P3966" cm="1">
        <f t="array" ref="P3966">IF(Q3966&gt;0,INDEX(Q3966:Q25690,MATCH(TRUE,INDEX(Q3966:Q25690="",,),0)-1),"")</f>
        <v>8</v>
      </c>
      <c r="Q3966">
        <v>3</v>
      </c>
      <c r="R3966">
        <f t="shared" si="64"/>
        <v>0</v>
      </c>
    </row>
    <row r="3967" spans="1:18" x14ac:dyDescent="0.3">
      <c r="A3967" t="s">
        <v>398</v>
      </c>
      <c r="B3967" s="1">
        <v>38362</v>
      </c>
      <c r="C3967" t="s">
        <v>16</v>
      </c>
      <c r="D3967" t="s">
        <v>404</v>
      </c>
      <c r="E3967" t="s">
        <v>405</v>
      </c>
      <c r="G3967" s="6" t="s">
        <v>29</v>
      </c>
      <c r="H3967" t="s">
        <v>64</v>
      </c>
      <c r="I3967" t="s">
        <v>26</v>
      </c>
      <c r="J3967" t="s">
        <v>27</v>
      </c>
      <c r="K3967">
        <v>3</v>
      </c>
      <c r="L3967">
        <v>21.2</v>
      </c>
      <c r="M3967" t="s">
        <v>269</v>
      </c>
      <c r="N3967">
        <v>21.2</v>
      </c>
      <c r="P3967" cm="1">
        <f t="array" ref="P3967">IF(Q3967&gt;0,INDEX(Q3967:Q25691,MATCH(TRUE,INDEX(Q3967:Q25691="",,),0)-1),"")</f>
        <v>8</v>
      </c>
      <c r="Q3967">
        <v>3</v>
      </c>
      <c r="R3967">
        <f t="shared" si="64"/>
        <v>0</v>
      </c>
    </row>
    <row r="3968" spans="1:18" x14ac:dyDescent="0.3">
      <c r="A3968" t="s">
        <v>398</v>
      </c>
      <c r="B3968" s="1">
        <v>38362</v>
      </c>
      <c r="C3968" t="s">
        <v>16</v>
      </c>
      <c r="D3968" t="s">
        <v>404</v>
      </c>
      <c r="E3968" t="s">
        <v>405</v>
      </c>
      <c r="G3968" t="s">
        <v>19</v>
      </c>
      <c r="H3968" t="s">
        <v>194</v>
      </c>
      <c r="I3968" t="s">
        <v>21</v>
      </c>
      <c r="J3968" t="s">
        <v>22</v>
      </c>
      <c r="K3968">
        <v>24.7</v>
      </c>
      <c r="L3968">
        <v>328</v>
      </c>
      <c r="M3968" t="s">
        <v>407</v>
      </c>
      <c r="N3968">
        <v>500</v>
      </c>
      <c r="P3968" cm="1">
        <f t="array" ref="P3968">IF(Q3968&gt;0,INDEX(Q3968:Q25692,MATCH(TRUE,INDEX(Q3968:Q25692="",,),0)-1),"")</f>
        <v>8</v>
      </c>
      <c r="Q3968">
        <v>4</v>
      </c>
      <c r="R3968">
        <f t="shared" si="64"/>
        <v>0</v>
      </c>
    </row>
    <row r="3969" spans="1:18" x14ac:dyDescent="0.3">
      <c r="A3969" t="s">
        <v>398</v>
      </c>
      <c r="B3969" s="1">
        <v>38362</v>
      </c>
      <c r="C3969" t="s">
        <v>16</v>
      </c>
      <c r="D3969" t="s">
        <v>404</v>
      </c>
      <c r="E3969" t="s">
        <v>405</v>
      </c>
      <c r="G3969" t="s">
        <v>19</v>
      </c>
      <c r="H3969" t="s">
        <v>206</v>
      </c>
      <c r="I3969" t="s">
        <v>21</v>
      </c>
      <c r="J3969" t="s">
        <v>22</v>
      </c>
      <c r="K3969">
        <v>95.3</v>
      </c>
      <c r="L3969">
        <v>152</v>
      </c>
      <c r="M3969" t="s">
        <v>407</v>
      </c>
      <c r="N3969">
        <v>175</v>
      </c>
      <c r="P3969" cm="1">
        <f t="array" ref="P3969">IF(Q3969&gt;0,INDEX(Q3969:Q25693,MATCH(TRUE,INDEX(Q3969:Q25693="",,),0)-1),"")</f>
        <v>8</v>
      </c>
      <c r="Q3969">
        <v>4</v>
      </c>
      <c r="R3969">
        <f t="shared" si="64"/>
        <v>0</v>
      </c>
    </row>
    <row r="3970" spans="1:18" x14ac:dyDescent="0.3">
      <c r="A3970" t="s">
        <v>398</v>
      </c>
      <c r="B3970" s="1">
        <v>38362</v>
      </c>
      <c r="C3970" t="s">
        <v>16</v>
      </c>
      <c r="D3970" t="s">
        <v>404</v>
      </c>
      <c r="E3970" t="s">
        <v>405</v>
      </c>
      <c r="G3970" t="s">
        <v>19</v>
      </c>
      <c r="H3970" t="s">
        <v>107</v>
      </c>
      <c r="I3970" t="s">
        <v>21</v>
      </c>
      <c r="J3970" t="s">
        <v>22</v>
      </c>
      <c r="K3970">
        <v>3.7</v>
      </c>
      <c r="L3970">
        <v>82</v>
      </c>
      <c r="M3970" t="s">
        <v>407</v>
      </c>
      <c r="N3970">
        <v>100</v>
      </c>
      <c r="P3970" cm="1">
        <f t="array" ref="P3970">IF(Q3970&gt;0,INDEX(Q3970:Q25694,MATCH(TRUE,INDEX(Q3970:Q25694="",,),0)-1),"")</f>
        <v>8</v>
      </c>
      <c r="Q3970">
        <v>4</v>
      </c>
      <c r="R3970">
        <f t="shared" si="64"/>
        <v>0</v>
      </c>
    </row>
    <row r="3971" spans="1:18" x14ac:dyDescent="0.3">
      <c r="A3971" t="s">
        <v>398</v>
      </c>
      <c r="B3971" s="1">
        <v>38362</v>
      </c>
      <c r="C3971" t="s">
        <v>16</v>
      </c>
      <c r="D3971" t="s">
        <v>404</v>
      </c>
      <c r="E3971" t="s">
        <v>405</v>
      </c>
      <c r="G3971" t="s">
        <v>19</v>
      </c>
      <c r="H3971" t="s">
        <v>194</v>
      </c>
      <c r="I3971" t="s">
        <v>26</v>
      </c>
      <c r="J3971" t="s">
        <v>27</v>
      </c>
      <c r="K3971">
        <v>199</v>
      </c>
      <c r="L3971">
        <v>21.2</v>
      </c>
      <c r="M3971" t="s">
        <v>407</v>
      </c>
      <c r="N3971">
        <v>35</v>
      </c>
      <c r="P3971" cm="1">
        <f t="array" ref="P3971">IF(Q3971&gt;0,INDEX(Q3971:Q25695,MATCH(TRUE,INDEX(Q3971:Q25695="",,),0)-1),"")</f>
        <v>8</v>
      </c>
      <c r="Q3971">
        <v>4</v>
      </c>
      <c r="R3971">
        <f t="shared" si="64"/>
        <v>0</v>
      </c>
    </row>
    <row r="3972" spans="1:18" x14ac:dyDescent="0.3">
      <c r="A3972" t="s">
        <v>398</v>
      </c>
      <c r="B3972" s="1">
        <v>38362</v>
      </c>
      <c r="C3972" t="s">
        <v>16</v>
      </c>
      <c r="D3972" t="s">
        <v>404</v>
      </c>
      <c r="E3972" t="s">
        <v>405</v>
      </c>
      <c r="G3972" t="s">
        <v>19</v>
      </c>
      <c r="H3972" t="s">
        <v>206</v>
      </c>
      <c r="I3972" t="s">
        <v>26</v>
      </c>
      <c r="J3972" t="s">
        <v>27</v>
      </c>
      <c r="K3972">
        <v>247</v>
      </c>
      <c r="L3972">
        <v>13.05</v>
      </c>
      <c r="M3972" t="s">
        <v>407</v>
      </c>
      <c r="N3972">
        <v>21</v>
      </c>
      <c r="P3972" cm="1">
        <f t="array" ref="P3972">IF(Q3972&gt;0,INDEX(Q3972:Q25696,MATCH(TRUE,INDEX(Q3972:Q25696="",,),0)-1),"")</f>
        <v>8</v>
      </c>
      <c r="Q3972">
        <v>4</v>
      </c>
      <c r="R3972">
        <f t="shared" si="64"/>
        <v>0</v>
      </c>
    </row>
    <row r="3973" spans="1:18" x14ac:dyDescent="0.3">
      <c r="A3973" t="s">
        <v>398</v>
      </c>
      <c r="B3973" s="1">
        <v>38362</v>
      </c>
      <c r="C3973" t="s">
        <v>16</v>
      </c>
      <c r="D3973" t="s">
        <v>404</v>
      </c>
      <c r="E3973" t="s">
        <v>405</v>
      </c>
      <c r="G3973" t="s">
        <v>19</v>
      </c>
      <c r="H3973" t="s">
        <v>107</v>
      </c>
      <c r="I3973" t="s">
        <v>26</v>
      </c>
      <c r="J3973" t="s">
        <v>27</v>
      </c>
      <c r="K3973">
        <v>26</v>
      </c>
      <c r="L3973">
        <v>17.399999999999999</v>
      </c>
      <c r="M3973" t="s">
        <v>407</v>
      </c>
      <c r="N3973">
        <v>25</v>
      </c>
      <c r="P3973" cm="1">
        <f t="array" ref="P3973">IF(Q3973&gt;0,INDEX(Q3973:Q25697,MATCH(TRUE,INDEX(Q3973:Q25697="",,),0)-1),"")</f>
        <v>8</v>
      </c>
      <c r="Q3973">
        <v>4</v>
      </c>
      <c r="R3973">
        <f t="shared" si="64"/>
        <v>0</v>
      </c>
    </row>
    <row r="3974" spans="1:18" x14ac:dyDescent="0.3">
      <c r="A3974" t="s">
        <v>398</v>
      </c>
      <c r="B3974" s="1">
        <v>38362</v>
      </c>
      <c r="C3974" t="s">
        <v>16</v>
      </c>
      <c r="D3974" t="s">
        <v>404</v>
      </c>
      <c r="E3974" t="s">
        <v>405</v>
      </c>
      <c r="G3974" s="6" t="s">
        <v>29</v>
      </c>
      <c r="H3974" t="s">
        <v>30</v>
      </c>
      <c r="I3974" t="s">
        <v>21</v>
      </c>
      <c r="J3974" t="s">
        <v>22</v>
      </c>
      <c r="K3974">
        <v>5.4</v>
      </c>
      <c r="L3974">
        <v>130</v>
      </c>
      <c r="M3974" t="s">
        <v>407</v>
      </c>
      <c r="N3974">
        <v>130</v>
      </c>
      <c r="P3974" cm="1">
        <f t="array" ref="P3974">IF(Q3974&gt;0,INDEX(Q3974:Q25698,MATCH(TRUE,INDEX(Q3974:Q25698="",,),0)-1),"")</f>
        <v>8</v>
      </c>
      <c r="Q3974">
        <v>4</v>
      </c>
      <c r="R3974">
        <f t="shared" si="64"/>
        <v>0</v>
      </c>
    </row>
    <row r="3975" spans="1:18" x14ac:dyDescent="0.3">
      <c r="A3975" t="s">
        <v>398</v>
      </c>
      <c r="B3975" s="1">
        <v>38362</v>
      </c>
      <c r="C3975" t="s">
        <v>16</v>
      </c>
      <c r="D3975" t="s">
        <v>404</v>
      </c>
      <c r="E3975" t="s">
        <v>405</v>
      </c>
      <c r="G3975" s="6" t="s">
        <v>29</v>
      </c>
      <c r="H3975" t="s">
        <v>196</v>
      </c>
      <c r="I3975" t="s">
        <v>21</v>
      </c>
      <c r="J3975" t="s">
        <v>22</v>
      </c>
      <c r="K3975">
        <v>1.4</v>
      </c>
      <c r="L3975">
        <v>131</v>
      </c>
      <c r="M3975" t="s">
        <v>407</v>
      </c>
      <c r="N3975">
        <v>131</v>
      </c>
      <c r="P3975" cm="1">
        <f t="array" ref="P3975">IF(Q3975&gt;0,INDEX(Q3975:Q25699,MATCH(TRUE,INDEX(Q3975:Q25699="",,),0)-1),"")</f>
        <v>8</v>
      </c>
      <c r="Q3975">
        <v>4</v>
      </c>
      <c r="R3975">
        <f t="shared" si="64"/>
        <v>0</v>
      </c>
    </row>
    <row r="3976" spans="1:18" x14ac:dyDescent="0.3">
      <c r="A3976" t="s">
        <v>398</v>
      </c>
      <c r="B3976" s="1">
        <v>38362</v>
      </c>
      <c r="C3976" t="s">
        <v>16</v>
      </c>
      <c r="D3976" t="s">
        <v>404</v>
      </c>
      <c r="E3976" t="s">
        <v>405</v>
      </c>
      <c r="G3976" s="6" t="s">
        <v>29</v>
      </c>
      <c r="H3976" t="s">
        <v>214</v>
      </c>
      <c r="I3976" t="s">
        <v>21</v>
      </c>
      <c r="J3976" t="s">
        <v>22</v>
      </c>
      <c r="K3976">
        <v>0.5</v>
      </c>
      <c r="L3976">
        <v>110</v>
      </c>
      <c r="M3976" t="s">
        <v>407</v>
      </c>
      <c r="N3976">
        <v>110</v>
      </c>
      <c r="P3976" cm="1">
        <f t="array" ref="P3976">IF(Q3976&gt;0,INDEX(Q3976:Q25700,MATCH(TRUE,INDEX(Q3976:Q25700="",,),0)-1),"")</f>
        <v>8</v>
      </c>
      <c r="Q3976">
        <v>4</v>
      </c>
      <c r="R3976">
        <f t="shared" si="64"/>
        <v>0</v>
      </c>
    </row>
    <row r="3977" spans="1:18" x14ac:dyDescent="0.3">
      <c r="A3977" t="s">
        <v>398</v>
      </c>
      <c r="B3977" s="1">
        <v>38362</v>
      </c>
      <c r="C3977" t="s">
        <v>16</v>
      </c>
      <c r="D3977" t="s">
        <v>404</v>
      </c>
      <c r="E3977" t="s">
        <v>405</v>
      </c>
      <c r="G3977" s="6" t="s">
        <v>29</v>
      </c>
      <c r="H3977" t="s">
        <v>406</v>
      </c>
      <c r="I3977" t="s">
        <v>21</v>
      </c>
      <c r="J3977" t="s">
        <v>22</v>
      </c>
      <c r="K3977">
        <v>0.7</v>
      </c>
      <c r="L3977">
        <v>123</v>
      </c>
      <c r="M3977" t="s">
        <v>407</v>
      </c>
      <c r="N3977">
        <v>123</v>
      </c>
      <c r="P3977" cm="1">
        <f t="array" ref="P3977">IF(Q3977&gt;0,INDEX(Q3977:Q25701,MATCH(TRUE,INDEX(Q3977:Q25701="",,),0)-1),"")</f>
        <v>8</v>
      </c>
      <c r="Q3977">
        <v>4</v>
      </c>
      <c r="R3977">
        <f t="shared" si="64"/>
        <v>0</v>
      </c>
    </row>
    <row r="3978" spans="1:18" x14ac:dyDescent="0.3">
      <c r="A3978" t="s">
        <v>398</v>
      </c>
      <c r="B3978" s="1">
        <v>38362</v>
      </c>
      <c r="C3978" t="s">
        <v>16</v>
      </c>
      <c r="D3978" t="s">
        <v>404</v>
      </c>
      <c r="E3978" t="s">
        <v>405</v>
      </c>
      <c r="G3978" s="6" t="s">
        <v>29</v>
      </c>
      <c r="H3978" t="s">
        <v>30</v>
      </c>
      <c r="I3978" t="s">
        <v>26</v>
      </c>
      <c r="J3978" t="s">
        <v>27</v>
      </c>
      <c r="K3978">
        <v>37</v>
      </c>
      <c r="L3978">
        <v>20.9</v>
      </c>
      <c r="M3978" t="s">
        <v>407</v>
      </c>
      <c r="N3978">
        <v>20.9</v>
      </c>
      <c r="P3978" cm="1">
        <f t="array" ref="P3978">IF(Q3978&gt;0,INDEX(Q3978:Q25702,MATCH(TRUE,INDEX(Q3978:Q25702="",,),0)-1),"")</f>
        <v>8</v>
      </c>
      <c r="Q3978">
        <v>4</v>
      </c>
      <c r="R3978">
        <f t="shared" si="64"/>
        <v>0</v>
      </c>
    </row>
    <row r="3979" spans="1:18" x14ac:dyDescent="0.3">
      <c r="A3979" t="s">
        <v>398</v>
      </c>
      <c r="B3979" s="1">
        <v>38362</v>
      </c>
      <c r="C3979" t="s">
        <v>16</v>
      </c>
      <c r="D3979" t="s">
        <v>404</v>
      </c>
      <c r="E3979" t="s">
        <v>405</v>
      </c>
      <c r="G3979" s="6" t="s">
        <v>29</v>
      </c>
      <c r="H3979" t="s">
        <v>196</v>
      </c>
      <c r="I3979" t="s">
        <v>26</v>
      </c>
      <c r="J3979" t="s">
        <v>27</v>
      </c>
      <c r="K3979">
        <v>5</v>
      </c>
      <c r="L3979">
        <v>20.5</v>
      </c>
      <c r="M3979" t="s">
        <v>407</v>
      </c>
      <c r="N3979">
        <v>20.5</v>
      </c>
      <c r="P3979" cm="1">
        <f t="array" ref="P3979">IF(Q3979&gt;0,INDEX(Q3979:Q25703,MATCH(TRUE,INDEX(Q3979:Q25703="",,),0)-1),"")</f>
        <v>8</v>
      </c>
      <c r="Q3979">
        <v>4</v>
      </c>
      <c r="R3979">
        <f t="shared" si="64"/>
        <v>0</v>
      </c>
    </row>
    <row r="3980" spans="1:18" x14ac:dyDescent="0.3">
      <c r="A3980" t="s">
        <v>398</v>
      </c>
      <c r="B3980" s="1">
        <v>38362</v>
      </c>
      <c r="C3980" t="s">
        <v>16</v>
      </c>
      <c r="D3980" t="s">
        <v>404</v>
      </c>
      <c r="E3980" t="s">
        <v>405</v>
      </c>
      <c r="G3980" s="6" t="s">
        <v>29</v>
      </c>
      <c r="H3980" t="s">
        <v>406</v>
      </c>
      <c r="I3980" t="s">
        <v>26</v>
      </c>
      <c r="J3980" t="s">
        <v>27</v>
      </c>
      <c r="K3980">
        <v>17</v>
      </c>
      <c r="L3980">
        <v>17.850000000000001</v>
      </c>
      <c r="M3980" t="s">
        <v>407</v>
      </c>
      <c r="N3980">
        <v>17.850000000000001</v>
      </c>
      <c r="P3980" cm="1">
        <f t="array" ref="P3980">IF(Q3980&gt;0,INDEX(Q3980:Q25704,MATCH(TRUE,INDEX(Q3980:Q25704="",,),0)-1),"")</f>
        <v>8</v>
      </c>
      <c r="Q3980">
        <v>4</v>
      </c>
      <c r="R3980">
        <f t="shared" si="64"/>
        <v>0</v>
      </c>
    </row>
    <row r="3981" spans="1:18" x14ac:dyDescent="0.3">
      <c r="A3981" t="s">
        <v>398</v>
      </c>
      <c r="B3981" s="1">
        <v>38362</v>
      </c>
      <c r="C3981" t="s">
        <v>16</v>
      </c>
      <c r="D3981" t="s">
        <v>404</v>
      </c>
      <c r="E3981" t="s">
        <v>405</v>
      </c>
      <c r="G3981" s="6" t="s">
        <v>29</v>
      </c>
      <c r="H3981" t="s">
        <v>53</v>
      </c>
      <c r="I3981" t="s">
        <v>26</v>
      </c>
      <c r="J3981" t="s">
        <v>27</v>
      </c>
      <c r="K3981">
        <v>56</v>
      </c>
      <c r="L3981">
        <v>25.6</v>
      </c>
      <c r="M3981" t="s">
        <v>407</v>
      </c>
      <c r="N3981">
        <v>25.6</v>
      </c>
      <c r="P3981" cm="1">
        <f t="array" ref="P3981">IF(Q3981&gt;0,INDEX(Q3981:Q25705,MATCH(TRUE,INDEX(Q3981:Q25705="",,),0)-1),"")</f>
        <v>8</v>
      </c>
      <c r="Q3981">
        <v>4</v>
      </c>
      <c r="R3981">
        <f t="shared" si="64"/>
        <v>0</v>
      </c>
    </row>
    <row r="3982" spans="1:18" x14ac:dyDescent="0.3">
      <c r="A3982" t="s">
        <v>398</v>
      </c>
      <c r="B3982" s="1">
        <v>38362</v>
      </c>
      <c r="C3982" t="s">
        <v>16</v>
      </c>
      <c r="D3982" t="s">
        <v>404</v>
      </c>
      <c r="E3982" t="s">
        <v>405</v>
      </c>
      <c r="G3982" s="6" t="s">
        <v>29</v>
      </c>
      <c r="H3982" t="s">
        <v>25</v>
      </c>
      <c r="I3982" t="s">
        <v>26</v>
      </c>
      <c r="J3982" t="s">
        <v>27</v>
      </c>
      <c r="K3982">
        <v>2</v>
      </c>
      <c r="L3982">
        <v>19.149999999999999</v>
      </c>
      <c r="M3982" t="s">
        <v>407</v>
      </c>
      <c r="N3982">
        <v>19.149999999999999</v>
      </c>
      <c r="P3982" cm="1">
        <f t="array" ref="P3982">IF(Q3982&gt;0,INDEX(Q3982:Q25706,MATCH(TRUE,INDEX(Q3982:Q25706="",,),0)-1),"")</f>
        <v>8</v>
      </c>
      <c r="Q3982">
        <v>4</v>
      </c>
      <c r="R3982">
        <f t="shared" si="64"/>
        <v>0</v>
      </c>
    </row>
    <row r="3983" spans="1:18" x14ac:dyDescent="0.3">
      <c r="A3983" t="s">
        <v>398</v>
      </c>
      <c r="B3983" s="1">
        <v>38362</v>
      </c>
      <c r="C3983" t="s">
        <v>16</v>
      </c>
      <c r="D3983" t="s">
        <v>404</v>
      </c>
      <c r="E3983" t="s">
        <v>405</v>
      </c>
      <c r="G3983" s="6" t="s">
        <v>29</v>
      </c>
      <c r="H3983" t="s">
        <v>148</v>
      </c>
      <c r="I3983" t="s">
        <v>26</v>
      </c>
      <c r="J3983" t="s">
        <v>27</v>
      </c>
      <c r="K3983">
        <v>29</v>
      </c>
      <c r="L3983">
        <v>26.8</v>
      </c>
      <c r="M3983" t="s">
        <v>407</v>
      </c>
      <c r="N3983">
        <v>26.8</v>
      </c>
      <c r="P3983" cm="1">
        <f t="array" ref="P3983">IF(Q3983&gt;0,INDEX(Q3983:Q25707,MATCH(TRUE,INDEX(Q3983:Q25707="",,),0)-1),"")</f>
        <v>8</v>
      </c>
      <c r="Q3983">
        <v>4</v>
      </c>
      <c r="R3983">
        <f t="shared" si="64"/>
        <v>0</v>
      </c>
    </row>
    <row r="3984" spans="1:18" x14ac:dyDescent="0.3">
      <c r="A3984" t="s">
        <v>398</v>
      </c>
      <c r="B3984" s="1">
        <v>38362</v>
      </c>
      <c r="C3984" t="s">
        <v>16</v>
      </c>
      <c r="D3984" t="s">
        <v>404</v>
      </c>
      <c r="E3984" t="s">
        <v>405</v>
      </c>
      <c r="G3984" s="6" t="s">
        <v>29</v>
      </c>
      <c r="H3984" t="s">
        <v>197</v>
      </c>
      <c r="I3984" t="s">
        <v>26</v>
      </c>
      <c r="J3984" t="s">
        <v>27</v>
      </c>
      <c r="K3984">
        <v>3</v>
      </c>
      <c r="L3984">
        <v>31</v>
      </c>
      <c r="M3984" t="s">
        <v>407</v>
      </c>
      <c r="N3984">
        <v>31</v>
      </c>
      <c r="P3984" cm="1">
        <f t="array" ref="P3984">IF(Q3984&gt;0,INDEX(Q3984:Q25708,MATCH(TRUE,INDEX(Q3984:Q25708="",,),0)-1),"")</f>
        <v>8</v>
      </c>
      <c r="Q3984">
        <v>4</v>
      </c>
      <c r="R3984">
        <f t="shared" si="64"/>
        <v>0</v>
      </c>
    </row>
    <row r="3985" spans="1:18" x14ac:dyDescent="0.3">
      <c r="A3985" t="s">
        <v>398</v>
      </c>
      <c r="B3985" s="1">
        <v>38362</v>
      </c>
      <c r="C3985" t="s">
        <v>16</v>
      </c>
      <c r="D3985" t="s">
        <v>404</v>
      </c>
      <c r="E3985" t="s">
        <v>405</v>
      </c>
      <c r="G3985" s="6" t="s">
        <v>29</v>
      </c>
      <c r="H3985" t="s">
        <v>64</v>
      </c>
      <c r="I3985" t="s">
        <v>26</v>
      </c>
      <c r="J3985" t="s">
        <v>27</v>
      </c>
      <c r="K3985">
        <v>3</v>
      </c>
      <c r="L3985">
        <v>21.2</v>
      </c>
      <c r="M3985" t="s">
        <v>407</v>
      </c>
      <c r="N3985">
        <v>21.2</v>
      </c>
      <c r="P3985" cm="1">
        <f t="array" ref="P3985">IF(Q3985&gt;0,INDEX(Q3985:Q25709,MATCH(TRUE,INDEX(Q3985:Q25709="",,),0)-1),"")</f>
        <v>8</v>
      </c>
      <c r="Q3985">
        <v>4</v>
      </c>
      <c r="R3985">
        <f t="shared" si="64"/>
        <v>0</v>
      </c>
    </row>
    <row r="3986" spans="1:18" x14ac:dyDescent="0.3">
      <c r="A3986" t="s">
        <v>398</v>
      </c>
      <c r="B3986" s="1">
        <v>38362</v>
      </c>
      <c r="C3986" t="s">
        <v>16</v>
      </c>
      <c r="D3986" t="s">
        <v>404</v>
      </c>
      <c r="E3986" t="s">
        <v>405</v>
      </c>
      <c r="G3986" t="s">
        <v>19</v>
      </c>
      <c r="H3986" t="s">
        <v>194</v>
      </c>
      <c r="I3986" t="s">
        <v>21</v>
      </c>
      <c r="J3986" t="s">
        <v>22</v>
      </c>
      <c r="K3986">
        <v>24.7</v>
      </c>
      <c r="L3986">
        <v>328</v>
      </c>
      <c r="M3986" t="s">
        <v>307</v>
      </c>
      <c r="N3986">
        <v>600</v>
      </c>
      <c r="P3986" cm="1">
        <f t="array" ref="P3986">IF(Q3986&gt;0,INDEX(Q3986:Q25710,MATCH(TRUE,INDEX(Q3986:Q25710="",,),0)-1),"")</f>
        <v>8</v>
      </c>
      <c r="Q3986">
        <v>5</v>
      </c>
      <c r="R3986">
        <f t="shared" si="64"/>
        <v>0</v>
      </c>
    </row>
    <row r="3987" spans="1:18" x14ac:dyDescent="0.3">
      <c r="A3987" t="s">
        <v>398</v>
      </c>
      <c r="B3987" s="1">
        <v>38362</v>
      </c>
      <c r="C3987" t="s">
        <v>16</v>
      </c>
      <c r="D3987" t="s">
        <v>404</v>
      </c>
      <c r="E3987" t="s">
        <v>405</v>
      </c>
      <c r="G3987" t="s">
        <v>19</v>
      </c>
      <c r="H3987" t="s">
        <v>206</v>
      </c>
      <c r="I3987" t="s">
        <v>21</v>
      </c>
      <c r="J3987" t="s">
        <v>22</v>
      </c>
      <c r="K3987">
        <v>95.3</v>
      </c>
      <c r="L3987">
        <v>152</v>
      </c>
      <c r="M3987" t="s">
        <v>307</v>
      </c>
      <c r="N3987">
        <v>160</v>
      </c>
      <c r="P3987" cm="1">
        <f t="array" ref="P3987">IF(Q3987&gt;0,INDEX(Q3987:Q25711,MATCH(TRUE,INDEX(Q3987:Q25711="",,),0)-1),"")</f>
        <v>8</v>
      </c>
      <c r="Q3987">
        <v>5</v>
      </c>
      <c r="R3987">
        <f t="shared" si="64"/>
        <v>0</v>
      </c>
    </row>
    <row r="3988" spans="1:18" x14ac:dyDescent="0.3">
      <c r="A3988" t="s">
        <v>398</v>
      </c>
      <c r="B3988" s="1">
        <v>38362</v>
      </c>
      <c r="C3988" t="s">
        <v>16</v>
      </c>
      <c r="D3988" t="s">
        <v>404</v>
      </c>
      <c r="E3988" t="s">
        <v>405</v>
      </c>
      <c r="G3988" t="s">
        <v>19</v>
      </c>
      <c r="H3988" t="s">
        <v>107</v>
      </c>
      <c r="I3988" t="s">
        <v>21</v>
      </c>
      <c r="J3988" t="s">
        <v>22</v>
      </c>
      <c r="K3988">
        <v>3.7</v>
      </c>
      <c r="L3988">
        <v>82</v>
      </c>
      <c r="M3988" t="s">
        <v>307</v>
      </c>
      <c r="N3988">
        <v>100</v>
      </c>
      <c r="P3988" cm="1">
        <f t="array" ref="P3988">IF(Q3988&gt;0,INDEX(Q3988:Q25712,MATCH(TRUE,INDEX(Q3988:Q25712="",,),0)-1),"")</f>
        <v>8</v>
      </c>
      <c r="Q3988">
        <v>5</v>
      </c>
      <c r="R3988">
        <f t="shared" si="64"/>
        <v>0</v>
      </c>
    </row>
    <row r="3989" spans="1:18" x14ac:dyDescent="0.3">
      <c r="A3989" t="s">
        <v>398</v>
      </c>
      <c r="B3989" s="1">
        <v>38362</v>
      </c>
      <c r="C3989" t="s">
        <v>16</v>
      </c>
      <c r="D3989" t="s">
        <v>404</v>
      </c>
      <c r="E3989" t="s">
        <v>405</v>
      </c>
      <c r="G3989" t="s">
        <v>19</v>
      </c>
      <c r="H3989" t="s">
        <v>194</v>
      </c>
      <c r="I3989" t="s">
        <v>26</v>
      </c>
      <c r="J3989" t="s">
        <v>27</v>
      </c>
      <c r="K3989">
        <v>199</v>
      </c>
      <c r="L3989">
        <v>21.2</v>
      </c>
      <c r="M3989" t="s">
        <v>307</v>
      </c>
      <c r="N3989">
        <v>25</v>
      </c>
      <c r="P3989" cm="1">
        <f t="array" ref="P3989">IF(Q3989&gt;0,INDEX(Q3989:Q25713,MATCH(TRUE,INDEX(Q3989:Q25713="",,),0)-1),"")</f>
        <v>8</v>
      </c>
      <c r="Q3989">
        <v>5</v>
      </c>
      <c r="R3989">
        <f t="shared" si="64"/>
        <v>0</v>
      </c>
    </row>
    <row r="3990" spans="1:18" x14ac:dyDescent="0.3">
      <c r="A3990" t="s">
        <v>398</v>
      </c>
      <c r="B3990" s="1">
        <v>38362</v>
      </c>
      <c r="C3990" t="s">
        <v>16</v>
      </c>
      <c r="D3990" t="s">
        <v>404</v>
      </c>
      <c r="E3990" t="s">
        <v>405</v>
      </c>
      <c r="G3990" t="s">
        <v>19</v>
      </c>
      <c r="H3990" t="s">
        <v>206</v>
      </c>
      <c r="I3990" t="s">
        <v>26</v>
      </c>
      <c r="J3990" t="s">
        <v>27</v>
      </c>
      <c r="K3990">
        <v>247</v>
      </c>
      <c r="L3990">
        <v>13.05</v>
      </c>
      <c r="M3990" t="s">
        <v>307</v>
      </c>
      <c r="N3990">
        <v>13.05</v>
      </c>
      <c r="P3990" cm="1">
        <f t="array" ref="P3990">IF(Q3990&gt;0,INDEX(Q3990:Q25714,MATCH(TRUE,INDEX(Q3990:Q25714="",,),0)-1),"")</f>
        <v>8</v>
      </c>
      <c r="Q3990">
        <v>5</v>
      </c>
      <c r="R3990">
        <f t="shared" si="64"/>
        <v>0</v>
      </c>
    </row>
    <row r="3991" spans="1:18" x14ac:dyDescent="0.3">
      <c r="A3991" t="s">
        <v>398</v>
      </c>
      <c r="B3991" s="1">
        <v>38362</v>
      </c>
      <c r="C3991" t="s">
        <v>16</v>
      </c>
      <c r="D3991" t="s">
        <v>404</v>
      </c>
      <c r="E3991" t="s">
        <v>405</v>
      </c>
      <c r="G3991" t="s">
        <v>19</v>
      </c>
      <c r="H3991" t="s">
        <v>107</v>
      </c>
      <c r="I3991" t="s">
        <v>26</v>
      </c>
      <c r="J3991" t="s">
        <v>27</v>
      </c>
      <c r="K3991">
        <v>26</v>
      </c>
      <c r="L3991">
        <v>17.399999999999999</v>
      </c>
      <c r="M3991" t="s">
        <v>307</v>
      </c>
      <c r="N3991">
        <v>20</v>
      </c>
      <c r="P3991" cm="1">
        <f t="array" ref="P3991">IF(Q3991&gt;0,INDEX(Q3991:Q25715,MATCH(TRUE,INDEX(Q3991:Q25715="",,),0)-1),"")</f>
        <v>8</v>
      </c>
      <c r="Q3991">
        <v>5</v>
      </c>
      <c r="R3991">
        <f t="shared" si="64"/>
        <v>0</v>
      </c>
    </row>
    <row r="3992" spans="1:18" x14ac:dyDescent="0.3">
      <c r="A3992" t="s">
        <v>398</v>
      </c>
      <c r="B3992" s="1">
        <v>38362</v>
      </c>
      <c r="C3992" t="s">
        <v>16</v>
      </c>
      <c r="D3992" t="s">
        <v>404</v>
      </c>
      <c r="E3992" t="s">
        <v>405</v>
      </c>
      <c r="G3992" s="6" t="s">
        <v>29</v>
      </c>
      <c r="H3992" t="s">
        <v>30</v>
      </c>
      <c r="I3992" t="s">
        <v>21</v>
      </c>
      <c r="J3992" t="s">
        <v>22</v>
      </c>
      <c r="K3992">
        <v>5.4</v>
      </c>
      <c r="L3992">
        <v>130</v>
      </c>
      <c r="M3992" t="s">
        <v>307</v>
      </c>
      <c r="N3992">
        <v>130</v>
      </c>
      <c r="P3992" cm="1">
        <f t="array" ref="P3992">IF(Q3992&gt;0,INDEX(Q3992:Q25716,MATCH(TRUE,INDEX(Q3992:Q25716="",,),0)-1),"")</f>
        <v>8</v>
      </c>
      <c r="Q3992">
        <v>5</v>
      </c>
      <c r="R3992">
        <f t="shared" si="64"/>
        <v>0</v>
      </c>
    </row>
    <row r="3993" spans="1:18" x14ac:dyDescent="0.3">
      <c r="A3993" t="s">
        <v>398</v>
      </c>
      <c r="B3993" s="1">
        <v>38362</v>
      </c>
      <c r="C3993" t="s">
        <v>16</v>
      </c>
      <c r="D3993" t="s">
        <v>404</v>
      </c>
      <c r="E3993" t="s">
        <v>405</v>
      </c>
      <c r="G3993" s="6" t="s">
        <v>29</v>
      </c>
      <c r="H3993" t="s">
        <v>196</v>
      </c>
      <c r="I3993" t="s">
        <v>21</v>
      </c>
      <c r="J3993" t="s">
        <v>22</v>
      </c>
      <c r="K3993">
        <v>1.4</v>
      </c>
      <c r="L3993">
        <v>131</v>
      </c>
      <c r="M3993" t="s">
        <v>307</v>
      </c>
      <c r="N3993">
        <v>131</v>
      </c>
      <c r="P3993" cm="1">
        <f t="array" ref="P3993">IF(Q3993&gt;0,INDEX(Q3993:Q25717,MATCH(TRUE,INDEX(Q3993:Q25717="",,),0)-1),"")</f>
        <v>8</v>
      </c>
      <c r="Q3993">
        <v>5</v>
      </c>
      <c r="R3993">
        <f t="shared" si="64"/>
        <v>0</v>
      </c>
    </row>
    <row r="3994" spans="1:18" x14ac:dyDescent="0.3">
      <c r="A3994" t="s">
        <v>398</v>
      </c>
      <c r="B3994" s="1">
        <v>38362</v>
      </c>
      <c r="C3994" t="s">
        <v>16</v>
      </c>
      <c r="D3994" t="s">
        <v>404</v>
      </c>
      <c r="E3994" t="s">
        <v>405</v>
      </c>
      <c r="G3994" s="6" t="s">
        <v>29</v>
      </c>
      <c r="H3994" t="s">
        <v>214</v>
      </c>
      <c r="I3994" t="s">
        <v>21</v>
      </c>
      <c r="J3994" t="s">
        <v>22</v>
      </c>
      <c r="K3994">
        <v>0.5</v>
      </c>
      <c r="L3994">
        <v>110</v>
      </c>
      <c r="M3994" t="s">
        <v>307</v>
      </c>
      <c r="N3994">
        <v>110</v>
      </c>
      <c r="P3994" cm="1">
        <f t="array" ref="P3994">IF(Q3994&gt;0,INDEX(Q3994:Q25718,MATCH(TRUE,INDEX(Q3994:Q25718="",,),0)-1),"")</f>
        <v>8</v>
      </c>
      <c r="Q3994">
        <v>5</v>
      </c>
      <c r="R3994">
        <f t="shared" si="64"/>
        <v>0</v>
      </c>
    </row>
    <row r="3995" spans="1:18" x14ac:dyDescent="0.3">
      <c r="A3995" t="s">
        <v>398</v>
      </c>
      <c r="B3995" s="1">
        <v>38362</v>
      </c>
      <c r="C3995" t="s">
        <v>16</v>
      </c>
      <c r="D3995" t="s">
        <v>404</v>
      </c>
      <c r="E3995" t="s">
        <v>405</v>
      </c>
      <c r="G3995" s="6" t="s">
        <v>29</v>
      </c>
      <c r="H3995" t="s">
        <v>406</v>
      </c>
      <c r="I3995" t="s">
        <v>21</v>
      </c>
      <c r="J3995" t="s">
        <v>22</v>
      </c>
      <c r="K3995">
        <v>0.7</v>
      </c>
      <c r="L3995">
        <v>123</v>
      </c>
      <c r="M3995" t="s">
        <v>307</v>
      </c>
      <c r="N3995">
        <v>123</v>
      </c>
      <c r="P3995" cm="1">
        <f t="array" ref="P3995">IF(Q3995&gt;0,INDEX(Q3995:Q25719,MATCH(TRUE,INDEX(Q3995:Q25719="",,),0)-1),"")</f>
        <v>8</v>
      </c>
      <c r="Q3995">
        <v>5</v>
      </c>
      <c r="R3995">
        <f t="shared" si="64"/>
        <v>0</v>
      </c>
    </row>
    <row r="3996" spans="1:18" x14ac:dyDescent="0.3">
      <c r="A3996" t="s">
        <v>398</v>
      </c>
      <c r="B3996" s="1">
        <v>38362</v>
      </c>
      <c r="C3996" t="s">
        <v>16</v>
      </c>
      <c r="D3996" t="s">
        <v>404</v>
      </c>
      <c r="E3996" t="s">
        <v>405</v>
      </c>
      <c r="G3996" s="6" t="s">
        <v>29</v>
      </c>
      <c r="H3996" t="s">
        <v>30</v>
      </c>
      <c r="I3996" t="s">
        <v>26</v>
      </c>
      <c r="J3996" t="s">
        <v>27</v>
      </c>
      <c r="K3996">
        <v>37</v>
      </c>
      <c r="L3996">
        <v>20.9</v>
      </c>
      <c r="M3996" t="s">
        <v>307</v>
      </c>
      <c r="N3996">
        <v>20.9</v>
      </c>
      <c r="P3996" cm="1">
        <f t="array" ref="P3996">IF(Q3996&gt;0,INDEX(Q3996:Q25720,MATCH(TRUE,INDEX(Q3996:Q25720="",,),0)-1),"")</f>
        <v>8</v>
      </c>
      <c r="Q3996">
        <v>5</v>
      </c>
      <c r="R3996">
        <f t="shared" si="64"/>
        <v>0</v>
      </c>
    </row>
    <row r="3997" spans="1:18" x14ac:dyDescent="0.3">
      <c r="A3997" t="s">
        <v>398</v>
      </c>
      <c r="B3997" s="1">
        <v>38362</v>
      </c>
      <c r="C3997" t="s">
        <v>16</v>
      </c>
      <c r="D3997" t="s">
        <v>404</v>
      </c>
      <c r="E3997" t="s">
        <v>405</v>
      </c>
      <c r="G3997" s="6" t="s">
        <v>29</v>
      </c>
      <c r="H3997" t="s">
        <v>196</v>
      </c>
      <c r="I3997" t="s">
        <v>26</v>
      </c>
      <c r="J3997" t="s">
        <v>27</v>
      </c>
      <c r="K3997">
        <v>5</v>
      </c>
      <c r="L3997">
        <v>20.5</v>
      </c>
      <c r="M3997" t="s">
        <v>307</v>
      </c>
      <c r="N3997">
        <v>20.5</v>
      </c>
      <c r="P3997" cm="1">
        <f t="array" ref="P3997">IF(Q3997&gt;0,INDEX(Q3997:Q25721,MATCH(TRUE,INDEX(Q3997:Q25721="",,),0)-1),"")</f>
        <v>8</v>
      </c>
      <c r="Q3997">
        <v>5</v>
      </c>
      <c r="R3997">
        <f t="shared" si="64"/>
        <v>0</v>
      </c>
    </row>
    <row r="3998" spans="1:18" x14ac:dyDescent="0.3">
      <c r="A3998" t="s">
        <v>398</v>
      </c>
      <c r="B3998" s="1">
        <v>38362</v>
      </c>
      <c r="C3998" t="s">
        <v>16</v>
      </c>
      <c r="D3998" t="s">
        <v>404</v>
      </c>
      <c r="E3998" t="s">
        <v>405</v>
      </c>
      <c r="G3998" s="6" t="s">
        <v>29</v>
      </c>
      <c r="H3998" t="s">
        <v>406</v>
      </c>
      <c r="I3998" t="s">
        <v>26</v>
      </c>
      <c r="J3998" t="s">
        <v>27</v>
      </c>
      <c r="K3998">
        <v>17</v>
      </c>
      <c r="L3998">
        <v>17.850000000000001</v>
      </c>
      <c r="M3998" t="s">
        <v>307</v>
      </c>
      <c r="N3998">
        <v>17.850000000000001</v>
      </c>
      <c r="P3998" cm="1">
        <f t="array" ref="P3998">IF(Q3998&gt;0,INDEX(Q3998:Q25722,MATCH(TRUE,INDEX(Q3998:Q25722="",,),0)-1),"")</f>
        <v>8</v>
      </c>
      <c r="Q3998">
        <v>5</v>
      </c>
      <c r="R3998">
        <f t="shared" si="64"/>
        <v>0</v>
      </c>
    </row>
    <row r="3999" spans="1:18" x14ac:dyDescent="0.3">
      <c r="A3999" t="s">
        <v>398</v>
      </c>
      <c r="B3999" s="1">
        <v>38362</v>
      </c>
      <c r="C3999" t="s">
        <v>16</v>
      </c>
      <c r="D3999" t="s">
        <v>404</v>
      </c>
      <c r="E3999" t="s">
        <v>405</v>
      </c>
      <c r="G3999" s="6" t="s">
        <v>29</v>
      </c>
      <c r="H3999" t="s">
        <v>53</v>
      </c>
      <c r="I3999" t="s">
        <v>26</v>
      </c>
      <c r="J3999" t="s">
        <v>27</v>
      </c>
      <c r="K3999">
        <v>56</v>
      </c>
      <c r="L3999">
        <v>25.6</v>
      </c>
      <c r="M3999" t="s">
        <v>307</v>
      </c>
      <c r="N3999">
        <v>25.6</v>
      </c>
      <c r="P3999" cm="1">
        <f t="array" ref="P3999">IF(Q3999&gt;0,INDEX(Q3999:Q25723,MATCH(TRUE,INDEX(Q3999:Q25723="",,),0)-1),"")</f>
        <v>8</v>
      </c>
      <c r="Q3999">
        <v>5</v>
      </c>
      <c r="R3999">
        <f t="shared" si="64"/>
        <v>0</v>
      </c>
    </row>
    <row r="4000" spans="1:18" x14ac:dyDescent="0.3">
      <c r="A4000" t="s">
        <v>398</v>
      </c>
      <c r="B4000" s="1">
        <v>38362</v>
      </c>
      <c r="C4000" t="s">
        <v>16</v>
      </c>
      <c r="D4000" t="s">
        <v>404</v>
      </c>
      <c r="E4000" t="s">
        <v>405</v>
      </c>
      <c r="G4000" s="6" t="s">
        <v>29</v>
      </c>
      <c r="H4000" t="s">
        <v>25</v>
      </c>
      <c r="I4000" t="s">
        <v>26</v>
      </c>
      <c r="J4000" t="s">
        <v>27</v>
      </c>
      <c r="K4000">
        <v>2</v>
      </c>
      <c r="L4000">
        <v>19.149999999999999</v>
      </c>
      <c r="M4000" t="s">
        <v>307</v>
      </c>
      <c r="N4000">
        <v>19.149999999999999</v>
      </c>
      <c r="P4000" cm="1">
        <f t="array" ref="P4000">IF(Q4000&gt;0,INDEX(Q4000:Q25724,MATCH(TRUE,INDEX(Q4000:Q25724="",,),0)-1),"")</f>
        <v>8</v>
      </c>
      <c r="Q4000">
        <v>5</v>
      </c>
      <c r="R4000">
        <f t="shared" si="64"/>
        <v>0</v>
      </c>
    </row>
    <row r="4001" spans="1:18" x14ac:dyDescent="0.3">
      <c r="A4001" t="s">
        <v>398</v>
      </c>
      <c r="B4001" s="1">
        <v>38362</v>
      </c>
      <c r="C4001" t="s">
        <v>16</v>
      </c>
      <c r="D4001" t="s">
        <v>404</v>
      </c>
      <c r="E4001" t="s">
        <v>405</v>
      </c>
      <c r="G4001" s="6" t="s">
        <v>29</v>
      </c>
      <c r="H4001" t="s">
        <v>148</v>
      </c>
      <c r="I4001" t="s">
        <v>26</v>
      </c>
      <c r="J4001" t="s">
        <v>27</v>
      </c>
      <c r="K4001">
        <v>29</v>
      </c>
      <c r="L4001">
        <v>26.8</v>
      </c>
      <c r="M4001" t="s">
        <v>307</v>
      </c>
      <c r="N4001">
        <v>26.8</v>
      </c>
      <c r="P4001" cm="1">
        <f t="array" ref="P4001">IF(Q4001&gt;0,INDEX(Q4001:Q25725,MATCH(TRUE,INDEX(Q4001:Q25725="",,),0)-1),"")</f>
        <v>8</v>
      </c>
      <c r="Q4001">
        <v>5</v>
      </c>
      <c r="R4001">
        <f t="shared" si="64"/>
        <v>0</v>
      </c>
    </row>
    <row r="4002" spans="1:18" x14ac:dyDescent="0.3">
      <c r="A4002" t="s">
        <v>398</v>
      </c>
      <c r="B4002" s="1">
        <v>38362</v>
      </c>
      <c r="C4002" t="s">
        <v>16</v>
      </c>
      <c r="D4002" t="s">
        <v>404</v>
      </c>
      <c r="E4002" t="s">
        <v>405</v>
      </c>
      <c r="G4002" s="6" t="s">
        <v>29</v>
      </c>
      <c r="H4002" t="s">
        <v>197</v>
      </c>
      <c r="I4002" t="s">
        <v>26</v>
      </c>
      <c r="J4002" t="s">
        <v>27</v>
      </c>
      <c r="K4002">
        <v>3</v>
      </c>
      <c r="L4002">
        <v>31</v>
      </c>
      <c r="M4002" t="s">
        <v>307</v>
      </c>
      <c r="N4002">
        <v>31</v>
      </c>
      <c r="P4002" cm="1">
        <f t="array" ref="P4002">IF(Q4002&gt;0,INDEX(Q4002:Q25726,MATCH(TRUE,INDEX(Q4002:Q25726="",,),0)-1),"")</f>
        <v>8</v>
      </c>
      <c r="Q4002">
        <v>5</v>
      </c>
      <c r="R4002">
        <f t="shared" si="64"/>
        <v>0</v>
      </c>
    </row>
    <row r="4003" spans="1:18" x14ac:dyDescent="0.3">
      <c r="A4003" t="s">
        <v>398</v>
      </c>
      <c r="B4003" s="1">
        <v>38362</v>
      </c>
      <c r="C4003" t="s">
        <v>16</v>
      </c>
      <c r="D4003" t="s">
        <v>404</v>
      </c>
      <c r="E4003" t="s">
        <v>405</v>
      </c>
      <c r="G4003" s="6" t="s">
        <v>29</v>
      </c>
      <c r="H4003" t="s">
        <v>64</v>
      </c>
      <c r="I4003" t="s">
        <v>26</v>
      </c>
      <c r="J4003" t="s">
        <v>27</v>
      </c>
      <c r="K4003">
        <v>3</v>
      </c>
      <c r="L4003">
        <v>21.2</v>
      </c>
      <c r="M4003" t="s">
        <v>307</v>
      </c>
      <c r="N4003">
        <v>21.2</v>
      </c>
      <c r="P4003" cm="1">
        <f t="array" ref="P4003">IF(Q4003&gt;0,INDEX(Q4003:Q25727,MATCH(TRUE,INDEX(Q4003:Q25727="",,),0)-1),"")</f>
        <v>8</v>
      </c>
      <c r="Q4003">
        <v>5</v>
      </c>
      <c r="R4003">
        <f t="shared" si="64"/>
        <v>0</v>
      </c>
    </row>
    <row r="4004" spans="1:18" x14ac:dyDescent="0.3">
      <c r="A4004" t="s">
        <v>398</v>
      </c>
      <c r="B4004" s="1">
        <v>38362</v>
      </c>
      <c r="C4004" t="s">
        <v>16</v>
      </c>
      <c r="D4004" t="s">
        <v>404</v>
      </c>
      <c r="E4004" t="s">
        <v>405</v>
      </c>
      <c r="G4004" t="s">
        <v>19</v>
      </c>
      <c r="H4004" t="s">
        <v>194</v>
      </c>
      <c r="I4004" t="s">
        <v>21</v>
      </c>
      <c r="J4004" t="s">
        <v>22</v>
      </c>
      <c r="K4004">
        <v>24.7</v>
      </c>
      <c r="L4004">
        <v>328</v>
      </c>
      <c r="M4004" t="s">
        <v>402</v>
      </c>
      <c r="N4004">
        <v>428</v>
      </c>
      <c r="P4004" cm="1">
        <f t="array" ref="P4004">IF(Q4004&gt;0,INDEX(Q4004:Q25728,MATCH(TRUE,INDEX(Q4004:Q25728="",,),0)-1),"")</f>
        <v>8</v>
      </c>
      <c r="Q4004">
        <v>6</v>
      </c>
      <c r="R4004">
        <f t="shared" si="64"/>
        <v>0</v>
      </c>
    </row>
    <row r="4005" spans="1:18" x14ac:dyDescent="0.3">
      <c r="A4005" t="s">
        <v>398</v>
      </c>
      <c r="B4005" s="1">
        <v>38362</v>
      </c>
      <c r="C4005" t="s">
        <v>16</v>
      </c>
      <c r="D4005" t="s">
        <v>404</v>
      </c>
      <c r="E4005" t="s">
        <v>405</v>
      </c>
      <c r="G4005" t="s">
        <v>19</v>
      </c>
      <c r="H4005" t="s">
        <v>206</v>
      </c>
      <c r="I4005" t="s">
        <v>21</v>
      </c>
      <c r="J4005" t="s">
        <v>22</v>
      </c>
      <c r="K4005">
        <v>95.3</v>
      </c>
      <c r="L4005">
        <v>152</v>
      </c>
      <c r="M4005" t="s">
        <v>402</v>
      </c>
      <c r="N4005">
        <v>200</v>
      </c>
      <c r="P4005" cm="1">
        <f t="array" ref="P4005">IF(Q4005&gt;0,INDEX(Q4005:Q25729,MATCH(TRUE,INDEX(Q4005:Q25729="",,),0)-1),"")</f>
        <v>8</v>
      </c>
      <c r="Q4005">
        <v>6</v>
      </c>
      <c r="R4005">
        <f t="shared" si="64"/>
        <v>0</v>
      </c>
    </row>
    <row r="4006" spans="1:18" x14ac:dyDescent="0.3">
      <c r="A4006" t="s">
        <v>398</v>
      </c>
      <c r="B4006" s="1">
        <v>38362</v>
      </c>
      <c r="C4006" t="s">
        <v>16</v>
      </c>
      <c r="D4006" t="s">
        <v>404</v>
      </c>
      <c r="E4006" t="s">
        <v>405</v>
      </c>
      <c r="G4006" t="s">
        <v>19</v>
      </c>
      <c r="H4006" t="s">
        <v>107</v>
      </c>
      <c r="I4006" t="s">
        <v>21</v>
      </c>
      <c r="J4006" t="s">
        <v>22</v>
      </c>
      <c r="K4006">
        <v>3.7</v>
      </c>
      <c r="L4006">
        <v>82</v>
      </c>
      <c r="M4006" t="s">
        <v>402</v>
      </c>
      <c r="N4006">
        <v>100</v>
      </c>
      <c r="P4006" cm="1">
        <f t="array" ref="P4006">IF(Q4006&gt;0,INDEX(Q4006:Q25730,MATCH(TRUE,INDEX(Q4006:Q25730="",,),0)-1),"")</f>
        <v>8</v>
      </c>
      <c r="Q4006">
        <v>6</v>
      </c>
      <c r="R4006">
        <f t="shared" si="64"/>
        <v>0</v>
      </c>
    </row>
    <row r="4007" spans="1:18" x14ac:dyDescent="0.3">
      <c r="A4007" t="s">
        <v>398</v>
      </c>
      <c r="B4007" s="1">
        <v>38362</v>
      </c>
      <c r="C4007" t="s">
        <v>16</v>
      </c>
      <c r="D4007" t="s">
        <v>404</v>
      </c>
      <c r="E4007" t="s">
        <v>405</v>
      </c>
      <c r="G4007" t="s">
        <v>19</v>
      </c>
      <c r="H4007" t="s">
        <v>194</v>
      </c>
      <c r="I4007" t="s">
        <v>26</v>
      </c>
      <c r="J4007" t="s">
        <v>27</v>
      </c>
      <c r="K4007">
        <v>199</v>
      </c>
      <c r="L4007">
        <v>21.2</v>
      </c>
      <c r="M4007" t="s">
        <v>402</v>
      </c>
      <c r="N4007">
        <v>23.1</v>
      </c>
      <c r="P4007" cm="1">
        <f t="array" ref="P4007">IF(Q4007&gt;0,INDEX(Q4007:Q25731,MATCH(TRUE,INDEX(Q4007:Q25731="",,),0)-1),"")</f>
        <v>8</v>
      </c>
      <c r="Q4007">
        <v>6</v>
      </c>
      <c r="R4007">
        <f t="shared" si="64"/>
        <v>0</v>
      </c>
    </row>
    <row r="4008" spans="1:18" x14ac:dyDescent="0.3">
      <c r="A4008" t="s">
        <v>398</v>
      </c>
      <c r="B4008" s="1">
        <v>38362</v>
      </c>
      <c r="C4008" t="s">
        <v>16</v>
      </c>
      <c r="D4008" t="s">
        <v>404</v>
      </c>
      <c r="E4008" t="s">
        <v>405</v>
      </c>
      <c r="G4008" t="s">
        <v>19</v>
      </c>
      <c r="H4008" t="s">
        <v>206</v>
      </c>
      <c r="I4008" t="s">
        <v>26</v>
      </c>
      <c r="J4008" t="s">
        <v>27</v>
      </c>
      <c r="K4008">
        <v>247</v>
      </c>
      <c r="L4008">
        <v>13.05</v>
      </c>
      <c r="M4008" t="s">
        <v>402</v>
      </c>
      <c r="N4008">
        <v>13.1</v>
      </c>
      <c r="P4008" cm="1">
        <f t="array" ref="P4008">IF(Q4008&gt;0,INDEX(Q4008:Q25732,MATCH(TRUE,INDEX(Q4008:Q25732="",,),0)-1),"")</f>
        <v>8</v>
      </c>
      <c r="Q4008">
        <v>6</v>
      </c>
      <c r="R4008">
        <f t="shared" si="64"/>
        <v>0</v>
      </c>
    </row>
    <row r="4009" spans="1:18" x14ac:dyDescent="0.3">
      <c r="A4009" t="s">
        <v>398</v>
      </c>
      <c r="B4009" s="1">
        <v>38362</v>
      </c>
      <c r="C4009" t="s">
        <v>16</v>
      </c>
      <c r="D4009" t="s">
        <v>404</v>
      </c>
      <c r="E4009" t="s">
        <v>405</v>
      </c>
      <c r="G4009" t="s">
        <v>19</v>
      </c>
      <c r="H4009" t="s">
        <v>107</v>
      </c>
      <c r="I4009" t="s">
        <v>26</v>
      </c>
      <c r="J4009" t="s">
        <v>27</v>
      </c>
      <c r="K4009">
        <v>26</v>
      </c>
      <c r="L4009">
        <v>17.399999999999999</v>
      </c>
      <c r="M4009" t="s">
        <v>402</v>
      </c>
      <c r="N4009">
        <v>24</v>
      </c>
      <c r="P4009" cm="1">
        <f t="array" ref="P4009">IF(Q4009&gt;0,INDEX(Q4009:Q25733,MATCH(TRUE,INDEX(Q4009:Q25733="",,),0)-1),"")</f>
        <v>8</v>
      </c>
      <c r="Q4009">
        <v>6</v>
      </c>
      <c r="R4009">
        <f t="shared" si="64"/>
        <v>0</v>
      </c>
    </row>
    <row r="4010" spans="1:18" x14ac:dyDescent="0.3">
      <c r="A4010" t="s">
        <v>398</v>
      </c>
      <c r="B4010" s="1">
        <v>38362</v>
      </c>
      <c r="C4010" t="s">
        <v>16</v>
      </c>
      <c r="D4010" t="s">
        <v>404</v>
      </c>
      <c r="E4010" t="s">
        <v>405</v>
      </c>
      <c r="G4010" s="6" t="s">
        <v>29</v>
      </c>
      <c r="H4010" t="s">
        <v>30</v>
      </c>
      <c r="I4010" t="s">
        <v>21</v>
      </c>
      <c r="J4010" t="s">
        <v>22</v>
      </c>
      <c r="K4010">
        <v>5.4</v>
      </c>
      <c r="L4010">
        <v>130</v>
      </c>
      <c r="M4010" t="s">
        <v>402</v>
      </c>
      <c r="N4010">
        <v>130</v>
      </c>
      <c r="P4010" cm="1">
        <f t="array" ref="P4010">IF(Q4010&gt;0,INDEX(Q4010:Q25734,MATCH(TRUE,INDEX(Q4010:Q25734="",,),0)-1),"")</f>
        <v>8</v>
      </c>
      <c r="Q4010">
        <v>6</v>
      </c>
      <c r="R4010">
        <f t="shared" si="64"/>
        <v>0</v>
      </c>
    </row>
    <row r="4011" spans="1:18" x14ac:dyDescent="0.3">
      <c r="A4011" t="s">
        <v>398</v>
      </c>
      <c r="B4011" s="1">
        <v>38362</v>
      </c>
      <c r="C4011" t="s">
        <v>16</v>
      </c>
      <c r="D4011" t="s">
        <v>404</v>
      </c>
      <c r="E4011" t="s">
        <v>405</v>
      </c>
      <c r="G4011" s="6" t="s">
        <v>29</v>
      </c>
      <c r="H4011" t="s">
        <v>196</v>
      </c>
      <c r="I4011" t="s">
        <v>21</v>
      </c>
      <c r="J4011" t="s">
        <v>22</v>
      </c>
      <c r="K4011">
        <v>1.4</v>
      </c>
      <c r="L4011">
        <v>131</v>
      </c>
      <c r="M4011" t="s">
        <v>402</v>
      </c>
      <c r="N4011">
        <v>131</v>
      </c>
      <c r="P4011" cm="1">
        <f t="array" ref="P4011">IF(Q4011&gt;0,INDEX(Q4011:Q25735,MATCH(TRUE,INDEX(Q4011:Q25735="",,),0)-1),"")</f>
        <v>8</v>
      </c>
      <c r="Q4011">
        <v>6</v>
      </c>
      <c r="R4011">
        <f t="shared" si="64"/>
        <v>0</v>
      </c>
    </row>
    <row r="4012" spans="1:18" x14ac:dyDescent="0.3">
      <c r="A4012" t="s">
        <v>398</v>
      </c>
      <c r="B4012" s="1">
        <v>38362</v>
      </c>
      <c r="C4012" t="s">
        <v>16</v>
      </c>
      <c r="D4012" t="s">
        <v>404</v>
      </c>
      <c r="E4012" t="s">
        <v>405</v>
      </c>
      <c r="G4012" s="6" t="s">
        <v>29</v>
      </c>
      <c r="H4012" t="s">
        <v>214</v>
      </c>
      <c r="I4012" t="s">
        <v>21</v>
      </c>
      <c r="J4012" t="s">
        <v>22</v>
      </c>
      <c r="K4012">
        <v>0.5</v>
      </c>
      <c r="L4012">
        <v>110</v>
      </c>
      <c r="M4012" t="s">
        <v>402</v>
      </c>
      <c r="N4012">
        <v>110</v>
      </c>
      <c r="P4012" cm="1">
        <f t="array" ref="P4012">IF(Q4012&gt;0,INDEX(Q4012:Q25736,MATCH(TRUE,INDEX(Q4012:Q25736="",,),0)-1),"")</f>
        <v>8</v>
      </c>
      <c r="Q4012">
        <v>6</v>
      </c>
      <c r="R4012">
        <f t="shared" si="64"/>
        <v>0</v>
      </c>
    </row>
    <row r="4013" spans="1:18" x14ac:dyDescent="0.3">
      <c r="A4013" t="s">
        <v>398</v>
      </c>
      <c r="B4013" s="1">
        <v>38362</v>
      </c>
      <c r="C4013" t="s">
        <v>16</v>
      </c>
      <c r="D4013" t="s">
        <v>404</v>
      </c>
      <c r="E4013" t="s">
        <v>405</v>
      </c>
      <c r="G4013" s="6" t="s">
        <v>29</v>
      </c>
      <c r="H4013" t="s">
        <v>406</v>
      </c>
      <c r="I4013" t="s">
        <v>21</v>
      </c>
      <c r="J4013" t="s">
        <v>22</v>
      </c>
      <c r="K4013">
        <v>0.7</v>
      </c>
      <c r="L4013">
        <v>123</v>
      </c>
      <c r="M4013" t="s">
        <v>402</v>
      </c>
      <c r="N4013">
        <v>123</v>
      </c>
      <c r="P4013" cm="1">
        <f t="array" ref="P4013">IF(Q4013&gt;0,INDEX(Q4013:Q25737,MATCH(TRUE,INDEX(Q4013:Q25737="",,),0)-1),"")</f>
        <v>8</v>
      </c>
      <c r="Q4013">
        <v>6</v>
      </c>
      <c r="R4013">
        <f t="shared" si="64"/>
        <v>0</v>
      </c>
    </row>
    <row r="4014" spans="1:18" x14ac:dyDescent="0.3">
      <c r="A4014" t="s">
        <v>398</v>
      </c>
      <c r="B4014" s="1">
        <v>38362</v>
      </c>
      <c r="C4014" t="s">
        <v>16</v>
      </c>
      <c r="D4014" t="s">
        <v>404</v>
      </c>
      <c r="E4014" t="s">
        <v>405</v>
      </c>
      <c r="G4014" s="6" t="s">
        <v>29</v>
      </c>
      <c r="H4014" t="s">
        <v>30</v>
      </c>
      <c r="I4014" t="s">
        <v>26</v>
      </c>
      <c r="J4014" t="s">
        <v>27</v>
      </c>
      <c r="K4014">
        <v>37</v>
      </c>
      <c r="L4014">
        <v>20.9</v>
      </c>
      <c r="M4014" t="s">
        <v>402</v>
      </c>
      <c r="N4014">
        <v>20.9</v>
      </c>
      <c r="P4014" cm="1">
        <f t="array" ref="P4014">IF(Q4014&gt;0,INDEX(Q4014:Q25738,MATCH(TRUE,INDEX(Q4014:Q25738="",,),0)-1),"")</f>
        <v>8</v>
      </c>
      <c r="Q4014">
        <v>6</v>
      </c>
      <c r="R4014">
        <f t="shared" si="64"/>
        <v>0</v>
      </c>
    </row>
    <row r="4015" spans="1:18" x14ac:dyDescent="0.3">
      <c r="A4015" t="s">
        <v>398</v>
      </c>
      <c r="B4015" s="1">
        <v>38362</v>
      </c>
      <c r="C4015" t="s">
        <v>16</v>
      </c>
      <c r="D4015" t="s">
        <v>404</v>
      </c>
      <c r="E4015" t="s">
        <v>405</v>
      </c>
      <c r="G4015" s="6" t="s">
        <v>29</v>
      </c>
      <c r="H4015" t="s">
        <v>196</v>
      </c>
      <c r="I4015" t="s">
        <v>26</v>
      </c>
      <c r="J4015" t="s">
        <v>27</v>
      </c>
      <c r="K4015">
        <v>5</v>
      </c>
      <c r="L4015">
        <v>20.5</v>
      </c>
      <c r="M4015" t="s">
        <v>402</v>
      </c>
      <c r="N4015">
        <v>20.5</v>
      </c>
      <c r="P4015" cm="1">
        <f t="array" ref="P4015">IF(Q4015&gt;0,INDEX(Q4015:Q25739,MATCH(TRUE,INDEX(Q4015:Q25739="",,),0)-1),"")</f>
        <v>8</v>
      </c>
      <c r="Q4015">
        <v>6</v>
      </c>
      <c r="R4015">
        <f t="shared" si="64"/>
        <v>0</v>
      </c>
    </row>
    <row r="4016" spans="1:18" x14ac:dyDescent="0.3">
      <c r="A4016" t="s">
        <v>398</v>
      </c>
      <c r="B4016" s="1">
        <v>38362</v>
      </c>
      <c r="C4016" t="s">
        <v>16</v>
      </c>
      <c r="D4016" t="s">
        <v>404</v>
      </c>
      <c r="E4016" t="s">
        <v>405</v>
      </c>
      <c r="G4016" s="6" t="s">
        <v>29</v>
      </c>
      <c r="H4016" t="s">
        <v>406</v>
      </c>
      <c r="I4016" t="s">
        <v>26</v>
      </c>
      <c r="J4016" t="s">
        <v>27</v>
      </c>
      <c r="K4016">
        <v>17</v>
      </c>
      <c r="L4016">
        <v>17.850000000000001</v>
      </c>
      <c r="M4016" t="s">
        <v>402</v>
      </c>
      <c r="N4016">
        <v>17.850000000000001</v>
      </c>
      <c r="P4016" cm="1">
        <f t="array" ref="P4016">IF(Q4016&gt;0,INDEX(Q4016:Q25740,MATCH(TRUE,INDEX(Q4016:Q25740="",,),0)-1),"")</f>
        <v>8</v>
      </c>
      <c r="Q4016">
        <v>6</v>
      </c>
      <c r="R4016">
        <f t="shared" si="64"/>
        <v>0</v>
      </c>
    </row>
    <row r="4017" spans="1:18" x14ac:dyDescent="0.3">
      <c r="A4017" t="s">
        <v>398</v>
      </c>
      <c r="B4017" s="1">
        <v>38362</v>
      </c>
      <c r="C4017" t="s">
        <v>16</v>
      </c>
      <c r="D4017" t="s">
        <v>404</v>
      </c>
      <c r="E4017" t="s">
        <v>405</v>
      </c>
      <c r="G4017" s="6" t="s">
        <v>29</v>
      </c>
      <c r="H4017" t="s">
        <v>53</v>
      </c>
      <c r="I4017" t="s">
        <v>26</v>
      </c>
      <c r="J4017" t="s">
        <v>27</v>
      </c>
      <c r="K4017">
        <v>56</v>
      </c>
      <c r="L4017">
        <v>25.6</v>
      </c>
      <c r="M4017" t="s">
        <v>402</v>
      </c>
      <c r="N4017">
        <v>25.6</v>
      </c>
      <c r="P4017" cm="1">
        <f t="array" ref="P4017">IF(Q4017&gt;0,INDEX(Q4017:Q25741,MATCH(TRUE,INDEX(Q4017:Q25741="",,),0)-1),"")</f>
        <v>8</v>
      </c>
      <c r="Q4017">
        <v>6</v>
      </c>
      <c r="R4017">
        <f t="shared" si="64"/>
        <v>0</v>
      </c>
    </row>
    <row r="4018" spans="1:18" x14ac:dyDescent="0.3">
      <c r="A4018" t="s">
        <v>398</v>
      </c>
      <c r="B4018" s="1">
        <v>38362</v>
      </c>
      <c r="C4018" t="s">
        <v>16</v>
      </c>
      <c r="D4018" t="s">
        <v>404</v>
      </c>
      <c r="E4018" t="s">
        <v>405</v>
      </c>
      <c r="G4018" s="6" t="s">
        <v>29</v>
      </c>
      <c r="H4018" t="s">
        <v>25</v>
      </c>
      <c r="I4018" t="s">
        <v>26</v>
      </c>
      <c r="J4018" t="s">
        <v>27</v>
      </c>
      <c r="K4018">
        <v>2</v>
      </c>
      <c r="L4018">
        <v>19.149999999999999</v>
      </c>
      <c r="M4018" t="s">
        <v>402</v>
      </c>
      <c r="N4018">
        <v>19.149999999999999</v>
      </c>
      <c r="P4018" cm="1">
        <f t="array" ref="P4018">IF(Q4018&gt;0,INDEX(Q4018:Q25742,MATCH(TRUE,INDEX(Q4018:Q25742="",,),0)-1),"")</f>
        <v>8</v>
      </c>
      <c r="Q4018">
        <v>6</v>
      </c>
      <c r="R4018">
        <f t="shared" si="64"/>
        <v>0</v>
      </c>
    </row>
    <row r="4019" spans="1:18" x14ac:dyDescent="0.3">
      <c r="A4019" t="s">
        <v>398</v>
      </c>
      <c r="B4019" s="1">
        <v>38362</v>
      </c>
      <c r="C4019" t="s">
        <v>16</v>
      </c>
      <c r="D4019" t="s">
        <v>404</v>
      </c>
      <c r="E4019" t="s">
        <v>405</v>
      </c>
      <c r="G4019" s="6" t="s">
        <v>29</v>
      </c>
      <c r="H4019" t="s">
        <v>148</v>
      </c>
      <c r="I4019" t="s">
        <v>26</v>
      </c>
      <c r="J4019" t="s">
        <v>27</v>
      </c>
      <c r="K4019">
        <v>29</v>
      </c>
      <c r="L4019">
        <v>26.8</v>
      </c>
      <c r="M4019" t="s">
        <v>402</v>
      </c>
      <c r="N4019">
        <v>26.8</v>
      </c>
      <c r="P4019" cm="1">
        <f t="array" ref="P4019">IF(Q4019&gt;0,INDEX(Q4019:Q25743,MATCH(TRUE,INDEX(Q4019:Q25743="",,),0)-1),"")</f>
        <v>8</v>
      </c>
      <c r="Q4019">
        <v>6</v>
      </c>
      <c r="R4019">
        <f t="shared" si="64"/>
        <v>0</v>
      </c>
    </row>
    <row r="4020" spans="1:18" x14ac:dyDescent="0.3">
      <c r="A4020" t="s">
        <v>398</v>
      </c>
      <c r="B4020" s="1">
        <v>38362</v>
      </c>
      <c r="C4020" t="s">
        <v>16</v>
      </c>
      <c r="D4020" t="s">
        <v>404</v>
      </c>
      <c r="E4020" t="s">
        <v>405</v>
      </c>
      <c r="G4020" s="6" t="s">
        <v>29</v>
      </c>
      <c r="H4020" t="s">
        <v>197</v>
      </c>
      <c r="I4020" t="s">
        <v>26</v>
      </c>
      <c r="J4020" t="s">
        <v>27</v>
      </c>
      <c r="K4020">
        <v>3</v>
      </c>
      <c r="L4020">
        <v>31</v>
      </c>
      <c r="M4020" t="s">
        <v>402</v>
      </c>
      <c r="N4020">
        <v>31</v>
      </c>
      <c r="P4020" cm="1">
        <f t="array" ref="P4020">IF(Q4020&gt;0,INDEX(Q4020:Q25744,MATCH(TRUE,INDEX(Q4020:Q25744="",,),0)-1),"")</f>
        <v>8</v>
      </c>
      <c r="Q4020">
        <v>6</v>
      </c>
      <c r="R4020">
        <f t="shared" ref="R4020:R4083" si="65">IF(P4020="","",0)</f>
        <v>0</v>
      </c>
    </row>
    <row r="4021" spans="1:18" x14ac:dyDescent="0.3">
      <c r="A4021" t="s">
        <v>398</v>
      </c>
      <c r="B4021" s="1">
        <v>38362</v>
      </c>
      <c r="C4021" t="s">
        <v>16</v>
      </c>
      <c r="D4021" t="s">
        <v>404</v>
      </c>
      <c r="E4021" t="s">
        <v>405</v>
      </c>
      <c r="G4021" s="6" t="s">
        <v>29</v>
      </c>
      <c r="H4021" t="s">
        <v>64</v>
      </c>
      <c r="I4021" t="s">
        <v>26</v>
      </c>
      <c r="J4021" t="s">
        <v>27</v>
      </c>
      <c r="K4021">
        <v>3</v>
      </c>
      <c r="L4021">
        <v>21.2</v>
      </c>
      <c r="M4021" t="s">
        <v>402</v>
      </c>
      <c r="N4021">
        <v>21.2</v>
      </c>
      <c r="P4021" cm="1">
        <f t="array" ref="P4021">IF(Q4021&gt;0,INDEX(Q4021:Q25745,MATCH(TRUE,INDEX(Q4021:Q25745="",,),0)-1),"")</f>
        <v>8</v>
      </c>
      <c r="Q4021">
        <v>6</v>
      </c>
      <c r="R4021">
        <f t="shared" si="65"/>
        <v>0</v>
      </c>
    </row>
    <row r="4022" spans="1:18" x14ac:dyDescent="0.3">
      <c r="A4022" t="s">
        <v>398</v>
      </c>
      <c r="B4022" s="1">
        <v>38362</v>
      </c>
      <c r="C4022" t="s">
        <v>16</v>
      </c>
      <c r="D4022" t="s">
        <v>404</v>
      </c>
      <c r="E4022" t="s">
        <v>405</v>
      </c>
      <c r="G4022" t="s">
        <v>19</v>
      </c>
      <c r="H4022" t="s">
        <v>194</v>
      </c>
      <c r="I4022" t="s">
        <v>21</v>
      </c>
      <c r="J4022" t="s">
        <v>22</v>
      </c>
      <c r="K4022">
        <v>24.7</v>
      </c>
      <c r="L4022">
        <v>328</v>
      </c>
      <c r="M4022" t="s">
        <v>403</v>
      </c>
      <c r="N4022">
        <v>350</v>
      </c>
      <c r="P4022" cm="1">
        <f t="array" ref="P4022">IF(Q4022&gt;0,INDEX(Q4022:Q25746,MATCH(TRUE,INDEX(Q4022:Q25746="",,),0)-1),"")</f>
        <v>8</v>
      </c>
      <c r="Q4022">
        <v>7</v>
      </c>
      <c r="R4022">
        <f t="shared" si="65"/>
        <v>0</v>
      </c>
    </row>
    <row r="4023" spans="1:18" x14ac:dyDescent="0.3">
      <c r="A4023" t="s">
        <v>398</v>
      </c>
      <c r="B4023" s="1">
        <v>38362</v>
      </c>
      <c r="C4023" t="s">
        <v>16</v>
      </c>
      <c r="D4023" t="s">
        <v>404</v>
      </c>
      <c r="E4023" t="s">
        <v>405</v>
      </c>
      <c r="G4023" t="s">
        <v>19</v>
      </c>
      <c r="H4023" t="s">
        <v>206</v>
      </c>
      <c r="I4023" t="s">
        <v>21</v>
      </c>
      <c r="J4023" t="s">
        <v>22</v>
      </c>
      <c r="K4023">
        <v>95.3</v>
      </c>
      <c r="L4023">
        <v>152</v>
      </c>
      <c r="M4023" t="s">
        <v>403</v>
      </c>
      <c r="N4023">
        <v>155</v>
      </c>
      <c r="P4023" cm="1">
        <f t="array" ref="P4023">IF(Q4023&gt;0,INDEX(Q4023:Q25747,MATCH(TRUE,INDEX(Q4023:Q25747="",,),0)-1),"")</f>
        <v>8</v>
      </c>
      <c r="Q4023">
        <v>7</v>
      </c>
      <c r="R4023">
        <f t="shared" si="65"/>
        <v>0</v>
      </c>
    </row>
    <row r="4024" spans="1:18" x14ac:dyDescent="0.3">
      <c r="A4024" t="s">
        <v>398</v>
      </c>
      <c r="B4024" s="1">
        <v>38362</v>
      </c>
      <c r="C4024" t="s">
        <v>16</v>
      </c>
      <c r="D4024" t="s">
        <v>404</v>
      </c>
      <c r="E4024" t="s">
        <v>405</v>
      </c>
      <c r="G4024" t="s">
        <v>19</v>
      </c>
      <c r="H4024" t="s">
        <v>107</v>
      </c>
      <c r="I4024" t="s">
        <v>21</v>
      </c>
      <c r="J4024" t="s">
        <v>22</v>
      </c>
      <c r="K4024">
        <v>3.7</v>
      </c>
      <c r="L4024">
        <v>82</v>
      </c>
      <c r="M4024" t="s">
        <v>403</v>
      </c>
      <c r="N4024">
        <v>150</v>
      </c>
      <c r="P4024" cm="1">
        <f t="array" ref="P4024">IF(Q4024&gt;0,INDEX(Q4024:Q25748,MATCH(TRUE,INDEX(Q4024:Q25748="",,),0)-1),"")</f>
        <v>8</v>
      </c>
      <c r="Q4024">
        <v>7</v>
      </c>
      <c r="R4024">
        <f t="shared" si="65"/>
        <v>0</v>
      </c>
    </row>
    <row r="4025" spans="1:18" x14ac:dyDescent="0.3">
      <c r="A4025" t="s">
        <v>398</v>
      </c>
      <c r="B4025" s="1">
        <v>38362</v>
      </c>
      <c r="C4025" t="s">
        <v>16</v>
      </c>
      <c r="D4025" t="s">
        <v>404</v>
      </c>
      <c r="E4025" t="s">
        <v>405</v>
      </c>
      <c r="G4025" t="s">
        <v>19</v>
      </c>
      <c r="H4025" t="s">
        <v>194</v>
      </c>
      <c r="I4025" t="s">
        <v>26</v>
      </c>
      <c r="J4025" t="s">
        <v>27</v>
      </c>
      <c r="K4025">
        <v>199</v>
      </c>
      <c r="L4025">
        <v>21.2</v>
      </c>
      <c r="M4025" t="s">
        <v>403</v>
      </c>
      <c r="N4025">
        <v>40.1</v>
      </c>
      <c r="P4025" cm="1">
        <f t="array" ref="P4025">IF(Q4025&gt;0,INDEX(Q4025:Q25749,MATCH(TRUE,INDEX(Q4025:Q25749="",,),0)-1),"")</f>
        <v>8</v>
      </c>
      <c r="Q4025">
        <v>7</v>
      </c>
      <c r="R4025">
        <f t="shared" si="65"/>
        <v>0</v>
      </c>
    </row>
    <row r="4026" spans="1:18" x14ac:dyDescent="0.3">
      <c r="A4026" t="s">
        <v>398</v>
      </c>
      <c r="B4026" s="1">
        <v>38362</v>
      </c>
      <c r="C4026" t="s">
        <v>16</v>
      </c>
      <c r="D4026" t="s">
        <v>404</v>
      </c>
      <c r="E4026" t="s">
        <v>405</v>
      </c>
      <c r="G4026" t="s">
        <v>19</v>
      </c>
      <c r="H4026" t="s">
        <v>206</v>
      </c>
      <c r="I4026" t="s">
        <v>26</v>
      </c>
      <c r="J4026" t="s">
        <v>27</v>
      </c>
      <c r="K4026">
        <v>247</v>
      </c>
      <c r="L4026">
        <v>13.05</v>
      </c>
      <c r="M4026" t="s">
        <v>403</v>
      </c>
      <c r="N4026">
        <v>20.100000000000001</v>
      </c>
      <c r="P4026" cm="1">
        <f t="array" ref="P4026">IF(Q4026&gt;0,INDEX(Q4026:Q25750,MATCH(TRUE,INDEX(Q4026:Q25750="",,),0)-1),"")</f>
        <v>8</v>
      </c>
      <c r="Q4026">
        <v>7</v>
      </c>
      <c r="R4026">
        <f t="shared" si="65"/>
        <v>0</v>
      </c>
    </row>
    <row r="4027" spans="1:18" x14ac:dyDescent="0.3">
      <c r="A4027" t="s">
        <v>398</v>
      </c>
      <c r="B4027" s="1">
        <v>38362</v>
      </c>
      <c r="C4027" t="s">
        <v>16</v>
      </c>
      <c r="D4027" t="s">
        <v>404</v>
      </c>
      <c r="E4027" t="s">
        <v>405</v>
      </c>
      <c r="G4027" t="s">
        <v>19</v>
      </c>
      <c r="H4027" t="s">
        <v>107</v>
      </c>
      <c r="I4027" t="s">
        <v>26</v>
      </c>
      <c r="J4027" t="s">
        <v>27</v>
      </c>
      <c r="K4027">
        <v>26</v>
      </c>
      <c r="L4027">
        <v>17.399999999999999</v>
      </c>
      <c r="M4027" t="s">
        <v>403</v>
      </c>
      <c r="N4027">
        <v>35.1</v>
      </c>
      <c r="P4027" cm="1">
        <f t="array" ref="P4027">IF(Q4027&gt;0,INDEX(Q4027:Q25751,MATCH(TRUE,INDEX(Q4027:Q25751="",,),0)-1),"")</f>
        <v>8</v>
      </c>
      <c r="Q4027">
        <v>7</v>
      </c>
      <c r="R4027">
        <f t="shared" si="65"/>
        <v>0</v>
      </c>
    </row>
    <row r="4028" spans="1:18" x14ac:dyDescent="0.3">
      <c r="A4028" t="s">
        <v>398</v>
      </c>
      <c r="B4028" s="1">
        <v>38362</v>
      </c>
      <c r="C4028" t="s">
        <v>16</v>
      </c>
      <c r="D4028" t="s">
        <v>404</v>
      </c>
      <c r="E4028" t="s">
        <v>405</v>
      </c>
      <c r="G4028" s="6" t="s">
        <v>29</v>
      </c>
      <c r="H4028" t="s">
        <v>30</v>
      </c>
      <c r="I4028" t="s">
        <v>21</v>
      </c>
      <c r="J4028" t="s">
        <v>22</v>
      </c>
      <c r="K4028">
        <v>5.4</v>
      </c>
      <c r="L4028">
        <v>130</v>
      </c>
      <c r="M4028" t="s">
        <v>403</v>
      </c>
      <c r="N4028">
        <v>130</v>
      </c>
      <c r="P4028" cm="1">
        <f t="array" ref="P4028">IF(Q4028&gt;0,INDEX(Q4028:Q25752,MATCH(TRUE,INDEX(Q4028:Q25752="",,),0)-1),"")</f>
        <v>8</v>
      </c>
      <c r="Q4028">
        <v>7</v>
      </c>
      <c r="R4028">
        <f t="shared" si="65"/>
        <v>0</v>
      </c>
    </row>
    <row r="4029" spans="1:18" x14ac:dyDescent="0.3">
      <c r="A4029" t="s">
        <v>398</v>
      </c>
      <c r="B4029" s="1">
        <v>38362</v>
      </c>
      <c r="C4029" t="s">
        <v>16</v>
      </c>
      <c r="D4029" t="s">
        <v>404</v>
      </c>
      <c r="E4029" t="s">
        <v>405</v>
      </c>
      <c r="G4029" s="6" t="s">
        <v>29</v>
      </c>
      <c r="H4029" t="s">
        <v>196</v>
      </c>
      <c r="I4029" t="s">
        <v>21</v>
      </c>
      <c r="J4029" t="s">
        <v>22</v>
      </c>
      <c r="K4029">
        <v>1.4</v>
      </c>
      <c r="L4029">
        <v>131</v>
      </c>
      <c r="M4029" t="s">
        <v>403</v>
      </c>
      <c r="N4029">
        <v>131</v>
      </c>
      <c r="P4029" cm="1">
        <f t="array" ref="P4029">IF(Q4029&gt;0,INDEX(Q4029:Q25753,MATCH(TRUE,INDEX(Q4029:Q25753="",,),0)-1),"")</f>
        <v>8</v>
      </c>
      <c r="Q4029">
        <v>7</v>
      </c>
      <c r="R4029">
        <f t="shared" si="65"/>
        <v>0</v>
      </c>
    </row>
    <row r="4030" spans="1:18" x14ac:dyDescent="0.3">
      <c r="A4030" t="s">
        <v>398</v>
      </c>
      <c r="B4030" s="1">
        <v>38362</v>
      </c>
      <c r="C4030" t="s">
        <v>16</v>
      </c>
      <c r="D4030" t="s">
        <v>404</v>
      </c>
      <c r="E4030" t="s">
        <v>405</v>
      </c>
      <c r="G4030" s="6" t="s">
        <v>29</v>
      </c>
      <c r="H4030" t="s">
        <v>214</v>
      </c>
      <c r="I4030" t="s">
        <v>21</v>
      </c>
      <c r="J4030" t="s">
        <v>22</v>
      </c>
      <c r="K4030">
        <v>0.5</v>
      </c>
      <c r="L4030">
        <v>110</v>
      </c>
      <c r="M4030" t="s">
        <v>403</v>
      </c>
      <c r="N4030">
        <v>110</v>
      </c>
      <c r="P4030" cm="1">
        <f t="array" ref="P4030">IF(Q4030&gt;0,INDEX(Q4030:Q25754,MATCH(TRUE,INDEX(Q4030:Q25754="",,),0)-1),"")</f>
        <v>8</v>
      </c>
      <c r="Q4030">
        <v>7</v>
      </c>
      <c r="R4030">
        <f t="shared" si="65"/>
        <v>0</v>
      </c>
    </row>
    <row r="4031" spans="1:18" x14ac:dyDescent="0.3">
      <c r="A4031" t="s">
        <v>398</v>
      </c>
      <c r="B4031" s="1">
        <v>38362</v>
      </c>
      <c r="C4031" t="s">
        <v>16</v>
      </c>
      <c r="D4031" t="s">
        <v>404</v>
      </c>
      <c r="E4031" t="s">
        <v>405</v>
      </c>
      <c r="G4031" s="6" t="s">
        <v>29</v>
      </c>
      <c r="H4031" t="s">
        <v>406</v>
      </c>
      <c r="I4031" t="s">
        <v>21</v>
      </c>
      <c r="J4031" t="s">
        <v>22</v>
      </c>
      <c r="K4031">
        <v>0.7</v>
      </c>
      <c r="L4031">
        <v>123</v>
      </c>
      <c r="M4031" t="s">
        <v>403</v>
      </c>
      <c r="N4031">
        <v>123</v>
      </c>
      <c r="P4031" cm="1">
        <f t="array" ref="P4031">IF(Q4031&gt;0,INDEX(Q4031:Q25755,MATCH(TRUE,INDEX(Q4031:Q25755="",,),0)-1),"")</f>
        <v>8</v>
      </c>
      <c r="Q4031">
        <v>7</v>
      </c>
      <c r="R4031">
        <f t="shared" si="65"/>
        <v>0</v>
      </c>
    </row>
    <row r="4032" spans="1:18" x14ac:dyDescent="0.3">
      <c r="A4032" t="s">
        <v>398</v>
      </c>
      <c r="B4032" s="1">
        <v>38362</v>
      </c>
      <c r="C4032" t="s">
        <v>16</v>
      </c>
      <c r="D4032" t="s">
        <v>404</v>
      </c>
      <c r="E4032" t="s">
        <v>405</v>
      </c>
      <c r="G4032" s="6" t="s">
        <v>29</v>
      </c>
      <c r="H4032" t="s">
        <v>30</v>
      </c>
      <c r="I4032" t="s">
        <v>26</v>
      </c>
      <c r="J4032" t="s">
        <v>27</v>
      </c>
      <c r="K4032">
        <v>37</v>
      </c>
      <c r="L4032">
        <v>20.9</v>
      </c>
      <c r="M4032" t="s">
        <v>403</v>
      </c>
      <c r="N4032">
        <v>20.9</v>
      </c>
      <c r="P4032" cm="1">
        <f t="array" ref="P4032">IF(Q4032&gt;0,INDEX(Q4032:Q25756,MATCH(TRUE,INDEX(Q4032:Q25756="",,),0)-1),"")</f>
        <v>8</v>
      </c>
      <c r="Q4032">
        <v>7</v>
      </c>
      <c r="R4032">
        <f t="shared" si="65"/>
        <v>0</v>
      </c>
    </row>
    <row r="4033" spans="1:18" x14ac:dyDescent="0.3">
      <c r="A4033" t="s">
        <v>398</v>
      </c>
      <c r="B4033" s="1">
        <v>38362</v>
      </c>
      <c r="C4033" t="s">
        <v>16</v>
      </c>
      <c r="D4033" t="s">
        <v>404</v>
      </c>
      <c r="E4033" t="s">
        <v>405</v>
      </c>
      <c r="G4033" s="6" t="s">
        <v>29</v>
      </c>
      <c r="H4033" t="s">
        <v>196</v>
      </c>
      <c r="I4033" t="s">
        <v>26</v>
      </c>
      <c r="J4033" t="s">
        <v>27</v>
      </c>
      <c r="K4033">
        <v>5</v>
      </c>
      <c r="L4033">
        <v>20.5</v>
      </c>
      <c r="M4033" t="s">
        <v>403</v>
      </c>
      <c r="N4033">
        <v>20.5</v>
      </c>
      <c r="P4033" cm="1">
        <f t="array" ref="P4033">IF(Q4033&gt;0,INDEX(Q4033:Q25757,MATCH(TRUE,INDEX(Q4033:Q25757="",,),0)-1),"")</f>
        <v>8</v>
      </c>
      <c r="Q4033">
        <v>7</v>
      </c>
      <c r="R4033">
        <f t="shared" si="65"/>
        <v>0</v>
      </c>
    </row>
    <row r="4034" spans="1:18" x14ac:dyDescent="0.3">
      <c r="A4034" t="s">
        <v>398</v>
      </c>
      <c r="B4034" s="1">
        <v>38362</v>
      </c>
      <c r="C4034" t="s">
        <v>16</v>
      </c>
      <c r="D4034" t="s">
        <v>404</v>
      </c>
      <c r="E4034" t="s">
        <v>405</v>
      </c>
      <c r="G4034" s="6" t="s">
        <v>29</v>
      </c>
      <c r="H4034" t="s">
        <v>406</v>
      </c>
      <c r="I4034" t="s">
        <v>26</v>
      </c>
      <c r="J4034" t="s">
        <v>27</v>
      </c>
      <c r="K4034">
        <v>17</v>
      </c>
      <c r="L4034">
        <v>17.850000000000001</v>
      </c>
      <c r="M4034" t="s">
        <v>403</v>
      </c>
      <c r="N4034">
        <v>17.850000000000001</v>
      </c>
      <c r="P4034" cm="1">
        <f t="array" ref="P4034">IF(Q4034&gt;0,INDEX(Q4034:Q25758,MATCH(TRUE,INDEX(Q4034:Q25758="",,),0)-1),"")</f>
        <v>8</v>
      </c>
      <c r="Q4034">
        <v>7</v>
      </c>
      <c r="R4034">
        <f t="shared" si="65"/>
        <v>0</v>
      </c>
    </row>
    <row r="4035" spans="1:18" x14ac:dyDescent="0.3">
      <c r="A4035" t="s">
        <v>398</v>
      </c>
      <c r="B4035" s="1">
        <v>38362</v>
      </c>
      <c r="C4035" t="s">
        <v>16</v>
      </c>
      <c r="D4035" t="s">
        <v>404</v>
      </c>
      <c r="E4035" t="s">
        <v>405</v>
      </c>
      <c r="G4035" s="6" t="s">
        <v>29</v>
      </c>
      <c r="H4035" t="s">
        <v>53</v>
      </c>
      <c r="I4035" t="s">
        <v>26</v>
      </c>
      <c r="J4035" t="s">
        <v>27</v>
      </c>
      <c r="K4035">
        <v>56</v>
      </c>
      <c r="L4035">
        <v>25.6</v>
      </c>
      <c r="M4035" t="s">
        <v>403</v>
      </c>
      <c r="N4035">
        <v>25.6</v>
      </c>
      <c r="P4035" cm="1">
        <f t="array" ref="P4035">IF(Q4035&gt;0,INDEX(Q4035:Q25759,MATCH(TRUE,INDEX(Q4035:Q25759="",,),0)-1),"")</f>
        <v>8</v>
      </c>
      <c r="Q4035">
        <v>7</v>
      </c>
      <c r="R4035">
        <f t="shared" si="65"/>
        <v>0</v>
      </c>
    </row>
    <row r="4036" spans="1:18" x14ac:dyDescent="0.3">
      <c r="A4036" t="s">
        <v>398</v>
      </c>
      <c r="B4036" s="1">
        <v>38362</v>
      </c>
      <c r="C4036" t="s">
        <v>16</v>
      </c>
      <c r="D4036" t="s">
        <v>404</v>
      </c>
      <c r="E4036" t="s">
        <v>405</v>
      </c>
      <c r="G4036" s="6" t="s">
        <v>29</v>
      </c>
      <c r="H4036" t="s">
        <v>25</v>
      </c>
      <c r="I4036" t="s">
        <v>26</v>
      </c>
      <c r="J4036" t="s">
        <v>27</v>
      </c>
      <c r="K4036">
        <v>2</v>
      </c>
      <c r="L4036">
        <v>19.149999999999999</v>
      </c>
      <c r="M4036" t="s">
        <v>403</v>
      </c>
      <c r="N4036">
        <v>19.149999999999999</v>
      </c>
      <c r="P4036" cm="1">
        <f t="array" ref="P4036">IF(Q4036&gt;0,INDEX(Q4036:Q25760,MATCH(TRUE,INDEX(Q4036:Q25760="",,),0)-1),"")</f>
        <v>8</v>
      </c>
      <c r="Q4036">
        <v>7</v>
      </c>
      <c r="R4036">
        <f t="shared" si="65"/>
        <v>0</v>
      </c>
    </row>
    <row r="4037" spans="1:18" x14ac:dyDescent="0.3">
      <c r="A4037" t="s">
        <v>398</v>
      </c>
      <c r="B4037" s="1">
        <v>38362</v>
      </c>
      <c r="C4037" t="s">
        <v>16</v>
      </c>
      <c r="D4037" t="s">
        <v>404</v>
      </c>
      <c r="E4037" t="s">
        <v>405</v>
      </c>
      <c r="G4037" s="6" t="s">
        <v>29</v>
      </c>
      <c r="H4037" t="s">
        <v>148</v>
      </c>
      <c r="I4037" t="s">
        <v>26</v>
      </c>
      <c r="J4037" t="s">
        <v>27</v>
      </c>
      <c r="K4037">
        <v>29</v>
      </c>
      <c r="L4037">
        <v>26.8</v>
      </c>
      <c r="M4037" t="s">
        <v>403</v>
      </c>
      <c r="N4037">
        <v>26.8</v>
      </c>
      <c r="P4037" cm="1">
        <f t="array" ref="P4037">IF(Q4037&gt;0,INDEX(Q4037:Q25761,MATCH(TRUE,INDEX(Q4037:Q25761="",,),0)-1),"")</f>
        <v>8</v>
      </c>
      <c r="Q4037">
        <v>7</v>
      </c>
      <c r="R4037">
        <f t="shared" si="65"/>
        <v>0</v>
      </c>
    </row>
    <row r="4038" spans="1:18" x14ac:dyDescent="0.3">
      <c r="A4038" t="s">
        <v>398</v>
      </c>
      <c r="B4038" s="1">
        <v>38362</v>
      </c>
      <c r="C4038" t="s">
        <v>16</v>
      </c>
      <c r="D4038" t="s">
        <v>404</v>
      </c>
      <c r="E4038" t="s">
        <v>405</v>
      </c>
      <c r="G4038" s="6" t="s">
        <v>29</v>
      </c>
      <c r="H4038" t="s">
        <v>197</v>
      </c>
      <c r="I4038" t="s">
        <v>26</v>
      </c>
      <c r="J4038" t="s">
        <v>27</v>
      </c>
      <c r="K4038">
        <v>3</v>
      </c>
      <c r="L4038">
        <v>31</v>
      </c>
      <c r="M4038" t="s">
        <v>403</v>
      </c>
      <c r="N4038">
        <v>31</v>
      </c>
      <c r="P4038" cm="1">
        <f t="array" ref="P4038">IF(Q4038&gt;0,INDEX(Q4038:Q25762,MATCH(TRUE,INDEX(Q4038:Q25762="",,),0)-1),"")</f>
        <v>8</v>
      </c>
      <c r="Q4038">
        <v>7</v>
      </c>
      <c r="R4038">
        <f t="shared" si="65"/>
        <v>0</v>
      </c>
    </row>
    <row r="4039" spans="1:18" x14ac:dyDescent="0.3">
      <c r="A4039" t="s">
        <v>398</v>
      </c>
      <c r="B4039" s="1">
        <v>38362</v>
      </c>
      <c r="C4039" t="s">
        <v>16</v>
      </c>
      <c r="D4039" t="s">
        <v>404</v>
      </c>
      <c r="E4039" t="s">
        <v>405</v>
      </c>
      <c r="G4039" s="6" t="s">
        <v>29</v>
      </c>
      <c r="H4039" t="s">
        <v>64</v>
      </c>
      <c r="I4039" t="s">
        <v>26</v>
      </c>
      <c r="J4039" t="s">
        <v>27</v>
      </c>
      <c r="K4039">
        <v>3</v>
      </c>
      <c r="L4039">
        <v>21.2</v>
      </c>
      <c r="M4039" t="s">
        <v>403</v>
      </c>
      <c r="N4039">
        <v>21.2</v>
      </c>
      <c r="P4039" cm="1">
        <f t="array" ref="P4039">IF(Q4039&gt;0,INDEX(Q4039:Q25763,MATCH(TRUE,INDEX(Q4039:Q25763="",,),0)-1),"")</f>
        <v>8</v>
      </c>
      <c r="Q4039">
        <v>7</v>
      </c>
      <c r="R4039">
        <f t="shared" si="65"/>
        <v>0</v>
      </c>
    </row>
    <row r="4040" spans="1:18" x14ac:dyDescent="0.3">
      <c r="A4040" t="s">
        <v>398</v>
      </c>
      <c r="B4040" s="1">
        <v>38362</v>
      </c>
      <c r="C4040" t="s">
        <v>16</v>
      </c>
      <c r="D4040" t="s">
        <v>404</v>
      </c>
      <c r="E4040" t="s">
        <v>405</v>
      </c>
      <c r="G4040" t="s">
        <v>19</v>
      </c>
      <c r="H4040" t="s">
        <v>194</v>
      </c>
      <c r="I4040" t="s">
        <v>21</v>
      </c>
      <c r="J4040" t="s">
        <v>22</v>
      </c>
      <c r="K4040">
        <v>24.7</v>
      </c>
      <c r="L4040">
        <v>328</v>
      </c>
      <c r="M4040" t="s">
        <v>364</v>
      </c>
      <c r="N4040">
        <v>495.19</v>
      </c>
      <c r="P4040" cm="1">
        <f t="array" ref="P4040">IF(Q4040&gt;0,INDEX(Q4040:Q25764,MATCH(TRUE,INDEX(Q4040:Q25764="",,),0)-1),"")</f>
        <v>8</v>
      </c>
      <c r="Q4040">
        <v>8</v>
      </c>
      <c r="R4040">
        <f t="shared" si="65"/>
        <v>0</v>
      </c>
    </row>
    <row r="4041" spans="1:18" x14ac:dyDescent="0.3">
      <c r="A4041" t="s">
        <v>398</v>
      </c>
      <c r="B4041" s="1">
        <v>38362</v>
      </c>
      <c r="C4041" t="s">
        <v>16</v>
      </c>
      <c r="D4041" t="s">
        <v>404</v>
      </c>
      <c r="E4041" t="s">
        <v>405</v>
      </c>
      <c r="G4041" t="s">
        <v>19</v>
      </c>
      <c r="H4041" t="s">
        <v>206</v>
      </c>
      <c r="I4041" t="s">
        <v>21</v>
      </c>
      <c r="J4041" t="s">
        <v>22</v>
      </c>
      <c r="K4041">
        <v>95.3</v>
      </c>
      <c r="L4041">
        <v>152</v>
      </c>
      <c r="M4041" t="s">
        <v>364</v>
      </c>
      <c r="N4041">
        <v>152</v>
      </c>
      <c r="P4041" cm="1">
        <f t="array" ref="P4041">IF(Q4041&gt;0,INDEX(Q4041:Q25765,MATCH(TRUE,INDEX(Q4041:Q25765="",,),0)-1),"")</f>
        <v>8</v>
      </c>
      <c r="Q4041">
        <v>8</v>
      </c>
      <c r="R4041">
        <f t="shared" si="65"/>
        <v>0</v>
      </c>
    </row>
    <row r="4042" spans="1:18" x14ac:dyDescent="0.3">
      <c r="A4042" t="s">
        <v>398</v>
      </c>
      <c r="B4042" s="1">
        <v>38362</v>
      </c>
      <c r="C4042" t="s">
        <v>16</v>
      </c>
      <c r="D4042" t="s">
        <v>404</v>
      </c>
      <c r="E4042" t="s">
        <v>405</v>
      </c>
      <c r="G4042" t="s">
        <v>19</v>
      </c>
      <c r="H4042" t="s">
        <v>107</v>
      </c>
      <c r="I4042" t="s">
        <v>21</v>
      </c>
      <c r="J4042" t="s">
        <v>22</v>
      </c>
      <c r="K4042">
        <v>3.7</v>
      </c>
      <c r="L4042">
        <v>82</v>
      </c>
      <c r="M4042" t="s">
        <v>364</v>
      </c>
      <c r="N4042">
        <v>82</v>
      </c>
      <c r="P4042" cm="1">
        <f t="array" ref="P4042">IF(Q4042&gt;0,INDEX(Q4042:Q25766,MATCH(TRUE,INDEX(Q4042:Q25766="",,),0)-1),"")</f>
        <v>8</v>
      </c>
      <c r="Q4042">
        <v>8</v>
      </c>
      <c r="R4042">
        <f t="shared" si="65"/>
        <v>0</v>
      </c>
    </row>
    <row r="4043" spans="1:18" x14ac:dyDescent="0.3">
      <c r="A4043" t="s">
        <v>398</v>
      </c>
      <c r="B4043" s="1">
        <v>38362</v>
      </c>
      <c r="C4043" t="s">
        <v>16</v>
      </c>
      <c r="D4043" t="s">
        <v>404</v>
      </c>
      <c r="E4043" t="s">
        <v>405</v>
      </c>
      <c r="G4043" t="s">
        <v>19</v>
      </c>
      <c r="H4043" t="s">
        <v>194</v>
      </c>
      <c r="I4043" t="s">
        <v>26</v>
      </c>
      <c r="J4043" t="s">
        <v>27</v>
      </c>
      <c r="K4043">
        <v>199</v>
      </c>
      <c r="L4043">
        <v>21.2</v>
      </c>
      <c r="M4043" t="s">
        <v>364</v>
      </c>
      <c r="N4043">
        <v>21.2</v>
      </c>
      <c r="P4043" cm="1">
        <f t="array" ref="P4043">IF(Q4043&gt;0,INDEX(Q4043:Q25767,MATCH(TRUE,INDEX(Q4043:Q25767="",,),0)-1),"")</f>
        <v>8</v>
      </c>
      <c r="Q4043">
        <v>8</v>
      </c>
      <c r="R4043">
        <f t="shared" si="65"/>
        <v>0</v>
      </c>
    </row>
    <row r="4044" spans="1:18" x14ac:dyDescent="0.3">
      <c r="A4044" t="s">
        <v>398</v>
      </c>
      <c r="B4044" s="1">
        <v>38362</v>
      </c>
      <c r="C4044" t="s">
        <v>16</v>
      </c>
      <c r="D4044" t="s">
        <v>404</v>
      </c>
      <c r="E4044" t="s">
        <v>405</v>
      </c>
      <c r="G4044" t="s">
        <v>19</v>
      </c>
      <c r="H4044" t="s">
        <v>206</v>
      </c>
      <c r="I4044" t="s">
        <v>26</v>
      </c>
      <c r="J4044" t="s">
        <v>27</v>
      </c>
      <c r="K4044">
        <v>247</v>
      </c>
      <c r="L4044">
        <v>13.05</v>
      </c>
      <c r="M4044" t="s">
        <v>364</v>
      </c>
      <c r="N4044">
        <v>13.05</v>
      </c>
      <c r="P4044" cm="1">
        <f t="array" ref="P4044">IF(Q4044&gt;0,INDEX(Q4044:Q25768,MATCH(TRUE,INDEX(Q4044:Q25768="",,),0)-1),"")</f>
        <v>8</v>
      </c>
      <c r="Q4044">
        <v>8</v>
      </c>
      <c r="R4044">
        <f t="shared" si="65"/>
        <v>0</v>
      </c>
    </row>
    <row r="4045" spans="1:18" x14ac:dyDescent="0.3">
      <c r="A4045" t="s">
        <v>398</v>
      </c>
      <c r="B4045" s="1">
        <v>38362</v>
      </c>
      <c r="C4045" t="s">
        <v>16</v>
      </c>
      <c r="D4045" t="s">
        <v>404</v>
      </c>
      <c r="E4045" t="s">
        <v>405</v>
      </c>
      <c r="G4045" t="s">
        <v>19</v>
      </c>
      <c r="H4045" t="s">
        <v>107</v>
      </c>
      <c r="I4045" t="s">
        <v>26</v>
      </c>
      <c r="J4045" t="s">
        <v>27</v>
      </c>
      <c r="K4045">
        <v>26</v>
      </c>
      <c r="L4045">
        <v>17.399999999999999</v>
      </c>
      <c r="M4045" t="s">
        <v>364</v>
      </c>
      <c r="N4045">
        <v>17.399999999999999</v>
      </c>
      <c r="P4045" cm="1">
        <f t="array" ref="P4045">IF(Q4045&gt;0,INDEX(Q4045:Q25769,MATCH(TRUE,INDEX(Q4045:Q25769="",,),0)-1),"")</f>
        <v>8</v>
      </c>
      <c r="Q4045">
        <v>8</v>
      </c>
      <c r="R4045">
        <f t="shared" si="65"/>
        <v>0</v>
      </c>
    </row>
    <row r="4046" spans="1:18" x14ac:dyDescent="0.3">
      <c r="A4046" t="s">
        <v>398</v>
      </c>
      <c r="B4046" s="1">
        <v>38362</v>
      </c>
      <c r="C4046" t="s">
        <v>16</v>
      </c>
      <c r="D4046" t="s">
        <v>404</v>
      </c>
      <c r="E4046" t="s">
        <v>405</v>
      </c>
      <c r="G4046" s="6" t="s">
        <v>29</v>
      </c>
      <c r="H4046" t="s">
        <v>30</v>
      </c>
      <c r="I4046" t="s">
        <v>21</v>
      </c>
      <c r="J4046" t="s">
        <v>22</v>
      </c>
      <c r="K4046">
        <v>5.4</v>
      </c>
      <c r="L4046">
        <v>130</v>
      </c>
      <c r="M4046" t="s">
        <v>364</v>
      </c>
      <c r="N4046">
        <v>130</v>
      </c>
      <c r="P4046" cm="1">
        <f t="array" ref="P4046">IF(Q4046&gt;0,INDEX(Q4046:Q25770,MATCH(TRUE,INDEX(Q4046:Q25770="",,),0)-1),"")</f>
        <v>8</v>
      </c>
      <c r="Q4046">
        <v>8</v>
      </c>
      <c r="R4046">
        <f t="shared" si="65"/>
        <v>0</v>
      </c>
    </row>
    <row r="4047" spans="1:18" x14ac:dyDescent="0.3">
      <c r="A4047" t="s">
        <v>398</v>
      </c>
      <c r="B4047" s="1">
        <v>38362</v>
      </c>
      <c r="C4047" t="s">
        <v>16</v>
      </c>
      <c r="D4047" t="s">
        <v>404</v>
      </c>
      <c r="E4047" t="s">
        <v>405</v>
      </c>
      <c r="G4047" s="6" t="s">
        <v>29</v>
      </c>
      <c r="H4047" t="s">
        <v>196</v>
      </c>
      <c r="I4047" t="s">
        <v>21</v>
      </c>
      <c r="J4047" t="s">
        <v>22</v>
      </c>
      <c r="K4047">
        <v>1.4</v>
      </c>
      <c r="L4047">
        <v>131</v>
      </c>
      <c r="M4047" t="s">
        <v>364</v>
      </c>
      <c r="N4047">
        <v>131</v>
      </c>
      <c r="P4047" cm="1">
        <f t="array" ref="P4047">IF(Q4047&gt;0,INDEX(Q4047:Q25771,MATCH(TRUE,INDEX(Q4047:Q25771="",,),0)-1),"")</f>
        <v>8</v>
      </c>
      <c r="Q4047">
        <v>8</v>
      </c>
      <c r="R4047">
        <f t="shared" si="65"/>
        <v>0</v>
      </c>
    </row>
    <row r="4048" spans="1:18" x14ac:dyDescent="0.3">
      <c r="A4048" t="s">
        <v>398</v>
      </c>
      <c r="B4048" s="1">
        <v>38362</v>
      </c>
      <c r="C4048" t="s">
        <v>16</v>
      </c>
      <c r="D4048" t="s">
        <v>404</v>
      </c>
      <c r="E4048" t="s">
        <v>405</v>
      </c>
      <c r="G4048" s="6" t="s">
        <v>29</v>
      </c>
      <c r="H4048" t="s">
        <v>214</v>
      </c>
      <c r="I4048" t="s">
        <v>21</v>
      </c>
      <c r="J4048" t="s">
        <v>22</v>
      </c>
      <c r="K4048">
        <v>0.5</v>
      </c>
      <c r="L4048">
        <v>110</v>
      </c>
      <c r="M4048" t="s">
        <v>364</v>
      </c>
      <c r="N4048">
        <v>110</v>
      </c>
      <c r="P4048" cm="1">
        <f t="array" ref="P4048">IF(Q4048&gt;0,INDEX(Q4048:Q25772,MATCH(TRUE,INDEX(Q4048:Q25772="",,),0)-1),"")</f>
        <v>8</v>
      </c>
      <c r="Q4048">
        <v>8</v>
      </c>
      <c r="R4048">
        <f t="shared" si="65"/>
        <v>0</v>
      </c>
    </row>
    <row r="4049" spans="1:18" x14ac:dyDescent="0.3">
      <c r="A4049" t="s">
        <v>398</v>
      </c>
      <c r="B4049" s="1">
        <v>38362</v>
      </c>
      <c r="C4049" t="s">
        <v>16</v>
      </c>
      <c r="D4049" t="s">
        <v>404</v>
      </c>
      <c r="E4049" t="s">
        <v>405</v>
      </c>
      <c r="G4049" s="6" t="s">
        <v>29</v>
      </c>
      <c r="H4049" t="s">
        <v>406</v>
      </c>
      <c r="I4049" t="s">
        <v>21</v>
      </c>
      <c r="J4049" t="s">
        <v>22</v>
      </c>
      <c r="K4049">
        <v>0.7</v>
      </c>
      <c r="L4049">
        <v>123</v>
      </c>
      <c r="M4049" t="s">
        <v>364</v>
      </c>
      <c r="N4049">
        <v>123</v>
      </c>
      <c r="P4049" cm="1">
        <f t="array" ref="P4049">IF(Q4049&gt;0,INDEX(Q4049:Q25773,MATCH(TRUE,INDEX(Q4049:Q25773="",,),0)-1),"")</f>
        <v>8</v>
      </c>
      <c r="Q4049">
        <v>8</v>
      </c>
      <c r="R4049">
        <f t="shared" si="65"/>
        <v>0</v>
      </c>
    </row>
    <row r="4050" spans="1:18" x14ac:dyDescent="0.3">
      <c r="A4050" t="s">
        <v>398</v>
      </c>
      <c r="B4050" s="1">
        <v>38362</v>
      </c>
      <c r="C4050" t="s">
        <v>16</v>
      </c>
      <c r="D4050" t="s">
        <v>404</v>
      </c>
      <c r="E4050" t="s">
        <v>405</v>
      </c>
      <c r="G4050" s="6" t="s">
        <v>29</v>
      </c>
      <c r="H4050" t="s">
        <v>30</v>
      </c>
      <c r="I4050" t="s">
        <v>26</v>
      </c>
      <c r="J4050" t="s">
        <v>27</v>
      </c>
      <c r="K4050">
        <v>37</v>
      </c>
      <c r="L4050">
        <v>20.9</v>
      </c>
      <c r="M4050" t="s">
        <v>364</v>
      </c>
      <c r="N4050">
        <v>20.9</v>
      </c>
      <c r="P4050" cm="1">
        <f t="array" ref="P4050">IF(Q4050&gt;0,INDEX(Q4050:Q25774,MATCH(TRUE,INDEX(Q4050:Q25774="",,),0)-1),"")</f>
        <v>8</v>
      </c>
      <c r="Q4050">
        <v>8</v>
      </c>
      <c r="R4050">
        <f t="shared" si="65"/>
        <v>0</v>
      </c>
    </row>
    <row r="4051" spans="1:18" x14ac:dyDescent="0.3">
      <c r="A4051" t="s">
        <v>398</v>
      </c>
      <c r="B4051" s="1">
        <v>38362</v>
      </c>
      <c r="C4051" t="s">
        <v>16</v>
      </c>
      <c r="D4051" t="s">
        <v>404</v>
      </c>
      <c r="E4051" t="s">
        <v>405</v>
      </c>
      <c r="G4051" s="6" t="s">
        <v>29</v>
      </c>
      <c r="H4051" t="s">
        <v>196</v>
      </c>
      <c r="I4051" t="s">
        <v>26</v>
      </c>
      <c r="J4051" t="s">
        <v>27</v>
      </c>
      <c r="K4051">
        <v>5</v>
      </c>
      <c r="L4051">
        <v>20.5</v>
      </c>
      <c r="M4051" t="s">
        <v>364</v>
      </c>
      <c r="N4051">
        <v>20.5</v>
      </c>
      <c r="P4051" cm="1">
        <f t="array" ref="P4051">IF(Q4051&gt;0,INDEX(Q4051:Q25775,MATCH(TRUE,INDEX(Q4051:Q25775="",,),0)-1),"")</f>
        <v>8</v>
      </c>
      <c r="Q4051">
        <v>8</v>
      </c>
      <c r="R4051">
        <f t="shared" si="65"/>
        <v>0</v>
      </c>
    </row>
    <row r="4052" spans="1:18" x14ac:dyDescent="0.3">
      <c r="A4052" t="s">
        <v>398</v>
      </c>
      <c r="B4052" s="1">
        <v>38362</v>
      </c>
      <c r="C4052" t="s">
        <v>16</v>
      </c>
      <c r="D4052" t="s">
        <v>404</v>
      </c>
      <c r="E4052" t="s">
        <v>405</v>
      </c>
      <c r="G4052" s="6" t="s">
        <v>29</v>
      </c>
      <c r="H4052" t="s">
        <v>406</v>
      </c>
      <c r="I4052" t="s">
        <v>26</v>
      </c>
      <c r="J4052" t="s">
        <v>27</v>
      </c>
      <c r="K4052">
        <v>17</v>
      </c>
      <c r="L4052">
        <v>17.850000000000001</v>
      </c>
      <c r="M4052" t="s">
        <v>364</v>
      </c>
      <c r="N4052">
        <v>17.850000000000001</v>
      </c>
      <c r="P4052" cm="1">
        <f t="array" ref="P4052">IF(Q4052&gt;0,INDEX(Q4052:Q25776,MATCH(TRUE,INDEX(Q4052:Q25776="",,),0)-1),"")</f>
        <v>8</v>
      </c>
      <c r="Q4052">
        <v>8</v>
      </c>
      <c r="R4052">
        <f t="shared" si="65"/>
        <v>0</v>
      </c>
    </row>
    <row r="4053" spans="1:18" x14ac:dyDescent="0.3">
      <c r="A4053" t="s">
        <v>398</v>
      </c>
      <c r="B4053" s="1">
        <v>38362</v>
      </c>
      <c r="C4053" t="s">
        <v>16</v>
      </c>
      <c r="D4053" t="s">
        <v>404</v>
      </c>
      <c r="E4053" t="s">
        <v>405</v>
      </c>
      <c r="G4053" s="6" t="s">
        <v>29</v>
      </c>
      <c r="H4053" t="s">
        <v>53</v>
      </c>
      <c r="I4053" t="s">
        <v>26</v>
      </c>
      <c r="J4053" t="s">
        <v>27</v>
      </c>
      <c r="K4053">
        <v>56</v>
      </c>
      <c r="L4053">
        <v>25.6</v>
      </c>
      <c r="M4053" t="s">
        <v>364</v>
      </c>
      <c r="N4053">
        <v>25.6</v>
      </c>
      <c r="P4053" cm="1">
        <f t="array" ref="P4053">IF(Q4053&gt;0,INDEX(Q4053:Q25777,MATCH(TRUE,INDEX(Q4053:Q25777="",,),0)-1),"")</f>
        <v>8</v>
      </c>
      <c r="Q4053">
        <v>8</v>
      </c>
      <c r="R4053">
        <f t="shared" si="65"/>
        <v>0</v>
      </c>
    </row>
    <row r="4054" spans="1:18" x14ac:dyDescent="0.3">
      <c r="A4054" t="s">
        <v>398</v>
      </c>
      <c r="B4054" s="1">
        <v>38362</v>
      </c>
      <c r="C4054" t="s">
        <v>16</v>
      </c>
      <c r="D4054" t="s">
        <v>404</v>
      </c>
      <c r="E4054" t="s">
        <v>405</v>
      </c>
      <c r="G4054" s="6" t="s">
        <v>29</v>
      </c>
      <c r="H4054" t="s">
        <v>25</v>
      </c>
      <c r="I4054" t="s">
        <v>26</v>
      </c>
      <c r="J4054" t="s">
        <v>27</v>
      </c>
      <c r="K4054">
        <v>2</v>
      </c>
      <c r="L4054">
        <v>19.149999999999999</v>
      </c>
      <c r="M4054" t="s">
        <v>364</v>
      </c>
      <c r="N4054">
        <v>19.149999999999999</v>
      </c>
      <c r="P4054" cm="1">
        <f t="array" ref="P4054">IF(Q4054&gt;0,INDEX(Q4054:Q25778,MATCH(TRUE,INDEX(Q4054:Q25778="",,),0)-1),"")</f>
        <v>8</v>
      </c>
      <c r="Q4054">
        <v>8</v>
      </c>
      <c r="R4054">
        <f t="shared" si="65"/>
        <v>0</v>
      </c>
    </row>
    <row r="4055" spans="1:18" x14ac:dyDescent="0.3">
      <c r="A4055" t="s">
        <v>398</v>
      </c>
      <c r="B4055" s="1">
        <v>38362</v>
      </c>
      <c r="C4055" t="s">
        <v>16</v>
      </c>
      <c r="D4055" t="s">
        <v>404</v>
      </c>
      <c r="E4055" t="s">
        <v>405</v>
      </c>
      <c r="G4055" s="6" t="s">
        <v>29</v>
      </c>
      <c r="H4055" t="s">
        <v>148</v>
      </c>
      <c r="I4055" t="s">
        <v>26</v>
      </c>
      <c r="J4055" t="s">
        <v>27</v>
      </c>
      <c r="K4055">
        <v>29</v>
      </c>
      <c r="L4055">
        <v>26.8</v>
      </c>
      <c r="M4055" t="s">
        <v>364</v>
      </c>
      <c r="N4055">
        <v>26.8</v>
      </c>
      <c r="P4055" cm="1">
        <f t="array" ref="P4055">IF(Q4055&gt;0,INDEX(Q4055:Q25779,MATCH(TRUE,INDEX(Q4055:Q25779="",,),0)-1),"")</f>
        <v>8</v>
      </c>
      <c r="Q4055">
        <v>8</v>
      </c>
      <c r="R4055">
        <f t="shared" si="65"/>
        <v>0</v>
      </c>
    </row>
    <row r="4056" spans="1:18" x14ac:dyDescent="0.3">
      <c r="A4056" t="s">
        <v>398</v>
      </c>
      <c r="B4056" s="1">
        <v>38362</v>
      </c>
      <c r="C4056" t="s">
        <v>16</v>
      </c>
      <c r="D4056" t="s">
        <v>404</v>
      </c>
      <c r="E4056" t="s">
        <v>405</v>
      </c>
      <c r="G4056" s="6" t="s">
        <v>29</v>
      </c>
      <c r="H4056" t="s">
        <v>197</v>
      </c>
      <c r="I4056" t="s">
        <v>26</v>
      </c>
      <c r="J4056" t="s">
        <v>27</v>
      </c>
      <c r="K4056">
        <v>3</v>
      </c>
      <c r="L4056">
        <v>31</v>
      </c>
      <c r="M4056" t="s">
        <v>364</v>
      </c>
      <c r="N4056">
        <v>31</v>
      </c>
      <c r="P4056" cm="1">
        <f t="array" ref="P4056">IF(Q4056&gt;0,INDEX(Q4056:Q25780,MATCH(TRUE,INDEX(Q4056:Q25780="",,),0)-1),"")</f>
        <v>8</v>
      </c>
      <c r="Q4056">
        <v>8</v>
      </c>
      <c r="R4056">
        <f t="shared" si="65"/>
        <v>0</v>
      </c>
    </row>
    <row r="4057" spans="1:18" x14ac:dyDescent="0.3">
      <c r="A4057" t="s">
        <v>398</v>
      </c>
      <c r="B4057" s="1">
        <v>38362</v>
      </c>
      <c r="C4057" t="s">
        <v>16</v>
      </c>
      <c r="D4057" t="s">
        <v>404</v>
      </c>
      <c r="E4057" t="s">
        <v>405</v>
      </c>
      <c r="G4057" s="6" t="s">
        <v>29</v>
      </c>
      <c r="H4057" t="s">
        <v>64</v>
      </c>
      <c r="I4057" t="s">
        <v>26</v>
      </c>
      <c r="J4057" t="s">
        <v>27</v>
      </c>
      <c r="K4057">
        <v>3</v>
      </c>
      <c r="L4057">
        <v>21.2</v>
      </c>
      <c r="M4057" t="s">
        <v>364</v>
      </c>
      <c r="N4057">
        <v>21.2</v>
      </c>
      <c r="P4057" cm="1">
        <f t="array" ref="P4057">IF(Q4057&gt;0,INDEX(Q4057:Q25781,MATCH(TRUE,INDEX(Q4057:Q25781="",,),0)-1),"")</f>
        <v>8</v>
      </c>
      <c r="Q4057">
        <v>8</v>
      </c>
      <c r="R4057">
        <f t="shared" si="65"/>
        <v>0</v>
      </c>
    </row>
    <row r="4058" spans="1:18" x14ac:dyDescent="0.3">
      <c r="P4058" t="str" cm="1">
        <f t="array" ref="P4058">IF(Q4058&gt;0,INDEX(Q4058:Q25782,MATCH(TRUE,INDEX(Q4058:Q25782="",,),0)-1),"")</f>
        <v/>
      </c>
      <c r="R4058" t="str">
        <f t="shared" si="65"/>
        <v/>
      </c>
    </row>
    <row r="4059" spans="1:18" x14ac:dyDescent="0.3">
      <c r="A4059" t="s">
        <v>398</v>
      </c>
      <c r="B4059" s="1">
        <v>38362</v>
      </c>
      <c r="C4059" t="s">
        <v>16</v>
      </c>
      <c r="D4059" t="s">
        <v>408</v>
      </c>
      <c r="E4059" t="s">
        <v>409</v>
      </c>
      <c r="G4059" t="s">
        <v>19</v>
      </c>
      <c r="H4059" t="s">
        <v>53</v>
      </c>
      <c r="I4059" t="s">
        <v>26</v>
      </c>
      <c r="J4059" t="s">
        <v>27</v>
      </c>
      <c r="K4059">
        <v>825</v>
      </c>
      <c r="L4059">
        <v>27</v>
      </c>
      <c r="M4059" t="s">
        <v>269</v>
      </c>
      <c r="N4059">
        <v>27</v>
      </c>
      <c r="O4059" t="s">
        <v>24</v>
      </c>
      <c r="P4059" cm="1">
        <f t="array" ref="P4059">IF(Q4059&gt;0,INDEX(Q4059:Q25783,MATCH(TRUE,INDEX(Q4059:Q25783="",,),0)-1),"")</f>
        <v>7</v>
      </c>
      <c r="Q4059">
        <v>1</v>
      </c>
      <c r="R4059">
        <f t="shared" si="65"/>
        <v>0</v>
      </c>
    </row>
    <row r="4060" spans="1:18" x14ac:dyDescent="0.3">
      <c r="A4060" t="s">
        <v>398</v>
      </c>
      <c r="B4060" s="1">
        <v>38362</v>
      </c>
      <c r="C4060" t="s">
        <v>16</v>
      </c>
      <c r="D4060" t="s">
        <v>408</v>
      </c>
      <c r="E4060" t="s">
        <v>409</v>
      </c>
      <c r="G4060" t="s">
        <v>19</v>
      </c>
      <c r="H4060" t="s">
        <v>70</v>
      </c>
      <c r="I4060" t="s">
        <v>26</v>
      </c>
      <c r="J4060" t="s">
        <v>27</v>
      </c>
      <c r="K4060">
        <v>355</v>
      </c>
      <c r="L4060">
        <v>25</v>
      </c>
      <c r="M4060" t="s">
        <v>269</v>
      </c>
      <c r="N4060">
        <v>35.1</v>
      </c>
      <c r="O4060" t="s">
        <v>24</v>
      </c>
      <c r="P4060" cm="1">
        <f t="array" ref="P4060">IF(Q4060&gt;0,INDEX(Q4060:Q25784,MATCH(TRUE,INDEX(Q4060:Q25784="",,),0)-1),"")</f>
        <v>7</v>
      </c>
      <c r="Q4060">
        <v>1</v>
      </c>
      <c r="R4060">
        <f t="shared" si="65"/>
        <v>0</v>
      </c>
    </row>
    <row r="4061" spans="1:18" x14ac:dyDescent="0.3">
      <c r="A4061" t="s">
        <v>398</v>
      </c>
      <c r="B4061" s="1">
        <v>38362</v>
      </c>
      <c r="C4061" t="s">
        <v>16</v>
      </c>
      <c r="D4061" t="s">
        <v>408</v>
      </c>
      <c r="E4061" t="s">
        <v>409</v>
      </c>
      <c r="G4061" t="s">
        <v>19</v>
      </c>
      <c r="H4061" t="s">
        <v>64</v>
      </c>
      <c r="I4061" t="s">
        <v>26</v>
      </c>
      <c r="J4061" t="s">
        <v>27</v>
      </c>
      <c r="K4061">
        <v>225</v>
      </c>
      <c r="L4061">
        <v>19</v>
      </c>
      <c r="M4061" t="s">
        <v>269</v>
      </c>
      <c r="N4061">
        <v>167</v>
      </c>
      <c r="O4061" t="s">
        <v>24</v>
      </c>
      <c r="P4061" cm="1">
        <f t="array" ref="P4061">IF(Q4061&gt;0,INDEX(Q4061:Q25785,MATCH(TRUE,INDEX(Q4061:Q25785="",,),0)-1),"")</f>
        <v>7</v>
      </c>
      <c r="Q4061">
        <v>1</v>
      </c>
      <c r="R4061">
        <f t="shared" si="65"/>
        <v>0</v>
      </c>
    </row>
    <row r="4062" spans="1:18" x14ac:dyDescent="0.3">
      <c r="A4062" t="s">
        <v>398</v>
      </c>
      <c r="B4062" s="1">
        <v>38362</v>
      </c>
      <c r="C4062" t="s">
        <v>16</v>
      </c>
      <c r="D4062" t="s">
        <v>408</v>
      </c>
      <c r="E4062" t="s">
        <v>409</v>
      </c>
      <c r="G4062" s="6" t="s">
        <v>29</v>
      </c>
      <c r="H4062" t="s">
        <v>64</v>
      </c>
      <c r="I4062" t="s">
        <v>21</v>
      </c>
      <c r="J4062" t="s">
        <v>22</v>
      </c>
      <c r="K4062">
        <v>1</v>
      </c>
      <c r="L4062">
        <v>117.4</v>
      </c>
      <c r="M4062" t="s">
        <v>269</v>
      </c>
      <c r="N4062">
        <v>117.4</v>
      </c>
      <c r="O4062" t="s">
        <v>24</v>
      </c>
      <c r="P4062" cm="1">
        <f t="array" ref="P4062">IF(Q4062&gt;0,INDEX(Q4062:Q25786,MATCH(TRUE,INDEX(Q4062:Q25786="",,),0)-1),"")</f>
        <v>7</v>
      </c>
      <c r="Q4062">
        <v>1</v>
      </c>
      <c r="R4062">
        <f t="shared" si="65"/>
        <v>0</v>
      </c>
    </row>
    <row r="4063" spans="1:18" x14ac:dyDescent="0.3">
      <c r="A4063" t="s">
        <v>398</v>
      </c>
      <c r="B4063" s="1">
        <v>38362</v>
      </c>
      <c r="C4063" t="s">
        <v>16</v>
      </c>
      <c r="D4063" t="s">
        <v>408</v>
      </c>
      <c r="E4063" t="s">
        <v>409</v>
      </c>
      <c r="G4063" t="s">
        <v>19</v>
      </c>
      <c r="H4063" t="s">
        <v>53</v>
      </c>
      <c r="I4063" t="s">
        <v>26</v>
      </c>
      <c r="J4063" t="s">
        <v>27</v>
      </c>
      <c r="K4063">
        <v>825</v>
      </c>
      <c r="L4063">
        <v>27</v>
      </c>
      <c r="M4063" t="s">
        <v>401</v>
      </c>
      <c r="N4063">
        <v>54</v>
      </c>
      <c r="P4063" cm="1">
        <f t="array" ref="P4063">IF(Q4063&gt;0,INDEX(Q4063:Q25787,MATCH(TRUE,INDEX(Q4063:Q25787="",,),0)-1),"")</f>
        <v>7</v>
      </c>
      <c r="Q4063">
        <v>2</v>
      </c>
      <c r="R4063">
        <f t="shared" si="65"/>
        <v>0</v>
      </c>
    </row>
    <row r="4064" spans="1:18" x14ac:dyDescent="0.3">
      <c r="A4064" t="s">
        <v>398</v>
      </c>
      <c r="B4064" s="1">
        <v>38362</v>
      </c>
      <c r="C4064" t="s">
        <v>16</v>
      </c>
      <c r="D4064" t="s">
        <v>408</v>
      </c>
      <c r="E4064" t="s">
        <v>409</v>
      </c>
      <c r="G4064" t="s">
        <v>19</v>
      </c>
      <c r="H4064" t="s">
        <v>70</v>
      </c>
      <c r="I4064" t="s">
        <v>26</v>
      </c>
      <c r="J4064" t="s">
        <v>27</v>
      </c>
      <c r="K4064">
        <v>355</v>
      </c>
      <c r="L4064">
        <v>25</v>
      </c>
      <c r="M4064" t="s">
        <v>401</v>
      </c>
      <c r="N4064">
        <v>37.6</v>
      </c>
      <c r="P4064" cm="1">
        <f t="array" ref="P4064">IF(Q4064&gt;0,INDEX(Q4064:Q25788,MATCH(TRUE,INDEX(Q4064:Q25788="",,),0)-1),"")</f>
        <v>7</v>
      </c>
      <c r="Q4064">
        <v>2</v>
      </c>
      <c r="R4064">
        <f t="shared" si="65"/>
        <v>0</v>
      </c>
    </row>
    <row r="4065" spans="1:18" x14ac:dyDescent="0.3">
      <c r="A4065" t="s">
        <v>398</v>
      </c>
      <c r="B4065" s="1">
        <v>38362</v>
      </c>
      <c r="C4065" t="s">
        <v>16</v>
      </c>
      <c r="D4065" t="s">
        <v>408</v>
      </c>
      <c r="E4065" t="s">
        <v>409</v>
      </c>
      <c r="G4065" t="s">
        <v>19</v>
      </c>
      <c r="H4065" t="s">
        <v>64</v>
      </c>
      <c r="I4065" t="s">
        <v>26</v>
      </c>
      <c r="J4065" t="s">
        <v>27</v>
      </c>
      <c r="K4065">
        <v>225</v>
      </c>
      <c r="L4065">
        <v>19</v>
      </c>
      <c r="M4065" t="s">
        <v>401</v>
      </c>
      <c r="N4065">
        <v>48</v>
      </c>
      <c r="P4065" cm="1">
        <f t="array" ref="P4065">IF(Q4065&gt;0,INDEX(Q4065:Q25789,MATCH(TRUE,INDEX(Q4065:Q25789="",,),0)-1),"")</f>
        <v>7</v>
      </c>
      <c r="Q4065">
        <v>2</v>
      </c>
      <c r="R4065">
        <f t="shared" si="65"/>
        <v>0</v>
      </c>
    </row>
    <row r="4066" spans="1:18" x14ac:dyDescent="0.3">
      <c r="A4066" t="s">
        <v>398</v>
      </c>
      <c r="B4066" s="1">
        <v>38362</v>
      </c>
      <c r="C4066" t="s">
        <v>16</v>
      </c>
      <c r="D4066" t="s">
        <v>408</v>
      </c>
      <c r="E4066" t="s">
        <v>409</v>
      </c>
      <c r="G4066" s="6" t="s">
        <v>29</v>
      </c>
      <c r="H4066" t="s">
        <v>64</v>
      </c>
      <c r="I4066" t="s">
        <v>21</v>
      </c>
      <c r="J4066" t="s">
        <v>22</v>
      </c>
      <c r="K4066">
        <v>1</v>
      </c>
      <c r="L4066">
        <v>117.4</v>
      </c>
      <c r="M4066" t="s">
        <v>401</v>
      </c>
      <c r="N4066">
        <v>117.4</v>
      </c>
      <c r="P4066" cm="1">
        <f t="array" ref="P4066">IF(Q4066&gt;0,INDEX(Q4066:Q25790,MATCH(TRUE,INDEX(Q4066:Q25790="",,),0)-1),"")</f>
        <v>7</v>
      </c>
      <c r="Q4066">
        <v>2</v>
      </c>
      <c r="R4066">
        <f t="shared" si="65"/>
        <v>0</v>
      </c>
    </row>
    <row r="4067" spans="1:18" x14ac:dyDescent="0.3">
      <c r="A4067" t="s">
        <v>398</v>
      </c>
      <c r="B4067" s="1">
        <v>38362</v>
      </c>
      <c r="C4067" t="s">
        <v>16</v>
      </c>
      <c r="D4067" t="s">
        <v>408</v>
      </c>
      <c r="E4067" t="s">
        <v>409</v>
      </c>
      <c r="G4067" t="s">
        <v>19</v>
      </c>
      <c r="H4067" t="s">
        <v>53</v>
      </c>
      <c r="I4067" t="s">
        <v>26</v>
      </c>
      <c r="J4067" t="s">
        <v>27</v>
      </c>
      <c r="K4067">
        <v>825</v>
      </c>
      <c r="L4067">
        <v>27</v>
      </c>
      <c r="M4067" t="s">
        <v>403</v>
      </c>
      <c r="N4067">
        <v>45.1</v>
      </c>
      <c r="P4067" cm="1">
        <f t="array" ref="P4067">IF(Q4067&gt;0,INDEX(Q4067:Q25791,MATCH(TRUE,INDEX(Q4067:Q25791="",,),0)-1),"")</f>
        <v>7</v>
      </c>
      <c r="Q4067">
        <v>3</v>
      </c>
      <c r="R4067">
        <f t="shared" si="65"/>
        <v>0</v>
      </c>
    </row>
    <row r="4068" spans="1:18" x14ac:dyDescent="0.3">
      <c r="A4068" t="s">
        <v>398</v>
      </c>
      <c r="B4068" s="1">
        <v>38362</v>
      </c>
      <c r="C4068" t="s">
        <v>16</v>
      </c>
      <c r="D4068" t="s">
        <v>408</v>
      </c>
      <c r="E4068" t="s">
        <v>409</v>
      </c>
      <c r="G4068" t="s">
        <v>19</v>
      </c>
      <c r="H4068" t="s">
        <v>70</v>
      </c>
      <c r="I4068" t="s">
        <v>26</v>
      </c>
      <c r="J4068" t="s">
        <v>27</v>
      </c>
      <c r="K4068">
        <v>355</v>
      </c>
      <c r="L4068">
        <v>25</v>
      </c>
      <c r="M4068" t="s">
        <v>403</v>
      </c>
      <c r="N4068">
        <v>40.1</v>
      </c>
      <c r="P4068" cm="1">
        <f t="array" ref="P4068">IF(Q4068&gt;0,INDEX(Q4068:Q25792,MATCH(TRUE,INDEX(Q4068:Q25792="",,),0)-1),"")</f>
        <v>7</v>
      </c>
      <c r="Q4068">
        <v>3</v>
      </c>
      <c r="R4068">
        <f t="shared" si="65"/>
        <v>0</v>
      </c>
    </row>
    <row r="4069" spans="1:18" x14ac:dyDescent="0.3">
      <c r="A4069" t="s">
        <v>398</v>
      </c>
      <c r="B4069" s="1">
        <v>38362</v>
      </c>
      <c r="C4069" t="s">
        <v>16</v>
      </c>
      <c r="D4069" t="s">
        <v>408</v>
      </c>
      <c r="E4069" t="s">
        <v>409</v>
      </c>
      <c r="G4069" t="s">
        <v>19</v>
      </c>
      <c r="H4069" t="s">
        <v>64</v>
      </c>
      <c r="I4069" t="s">
        <v>26</v>
      </c>
      <c r="J4069" t="s">
        <v>27</v>
      </c>
      <c r="K4069">
        <v>225</v>
      </c>
      <c r="L4069">
        <v>19</v>
      </c>
      <c r="M4069" t="s">
        <v>403</v>
      </c>
      <c r="N4069">
        <v>45.1</v>
      </c>
      <c r="P4069" cm="1">
        <f t="array" ref="P4069">IF(Q4069&gt;0,INDEX(Q4069:Q25793,MATCH(TRUE,INDEX(Q4069:Q25793="",,),0)-1),"")</f>
        <v>7</v>
      </c>
      <c r="Q4069">
        <v>3</v>
      </c>
      <c r="R4069">
        <f t="shared" si="65"/>
        <v>0</v>
      </c>
    </row>
    <row r="4070" spans="1:18" x14ac:dyDescent="0.3">
      <c r="A4070" t="s">
        <v>398</v>
      </c>
      <c r="B4070" s="1">
        <v>38362</v>
      </c>
      <c r="C4070" t="s">
        <v>16</v>
      </c>
      <c r="D4070" t="s">
        <v>408</v>
      </c>
      <c r="E4070" t="s">
        <v>409</v>
      </c>
      <c r="G4070" s="6" t="s">
        <v>29</v>
      </c>
      <c r="H4070" t="s">
        <v>64</v>
      </c>
      <c r="I4070" t="s">
        <v>21</v>
      </c>
      <c r="J4070" t="s">
        <v>22</v>
      </c>
      <c r="K4070">
        <v>1</v>
      </c>
      <c r="L4070">
        <v>117.4</v>
      </c>
      <c r="M4070" t="s">
        <v>403</v>
      </c>
      <c r="N4070">
        <v>117.4</v>
      </c>
      <c r="P4070" cm="1">
        <f t="array" ref="P4070">IF(Q4070&gt;0,INDEX(Q4070:Q25794,MATCH(TRUE,INDEX(Q4070:Q25794="",,),0)-1),"")</f>
        <v>7</v>
      </c>
      <c r="Q4070">
        <v>3</v>
      </c>
      <c r="R4070">
        <f t="shared" si="65"/>
        <v>0</v>
      </c>
    </row>
    <row r="4071" spans="1:18" x14ac:dyDescent="0.3">
      <c r="A4071" t="s">
        <v>398</v>
      </c>
      <c r="B4071" s="1">
        <v>38362</v>
      </c>
      <c r="C4071" t="s">
        <v>16</v>
      </c>
      <c r="D4071" t="s">
        <v>408</v>
      </c>
      <c r="E4071" t="s">
        <v>409</v>
      </c>
      <c r="G4071" t="s">
        <v>19</v>
      </c>
      <c r="H4071" t="s">
        <v>53</v>
      </c>
      <c r="I4071" t="s">
        <v>26</v>
      </c>
      <c r="J4071" t="s">
        <v>27</v>
      </c>
      <c r="K4071">
        <v>825</v>
      </c>
      <c r="L4071">
        <v>27</v>
      </c>
      <c r="M4071" t="s">
        <v>270</v>
      </c>
      <c r="N4071">
        <v>27</v>
      </c>
      <c r="P4071" cm="1">
        <f t="array" ref="P4071">IF(Q4071&gt;0,INDEX(Q4071:Q25795,MATCH(TRUE,INDEX(Q4071:Q25795="",,),0)-1),"")</f>
        <v>7</v>
      </c>
      <c r="Q4071">
        <v>4</v>
      </c>
      <c r="R4071">
        <f t="shared" si="65"/>
        <v>0</v>
      </c>
    </row>
    <row r="4072" spans="1:18" x14ac:dyDescent="0.3">
      <c r="A4072" t="s">
        <v>398</v>
      </c>
      <c r="B4072" s="1">
        <v>38362</v>
      </c>
      <c r="C4072" t="s">
        <v>16</v>
      </c>
      <c r="D4072" t="s">
        <v>408</v>
      </c>
      <c r="E4072" t="s">
        <v>409</v>
      </c>
      <c r="G4072" t="s">
        <v>19</v>
      </c>
      <c r="H4072" t="s">
        <v>70</v>
      </c>
      <c r="I4072" t="s">
        <v>26</v>
      </c>
      <c r="J4072" t="s">
        <v>27</v>
      </c>
      <c r="K4072">
        <v>355</v>
      </c>
      <c r="L4072">
        <v>25</v>
      </c>
      <c r="M4072" t="s">
        <v>270</v>
      </c>
      <c r="N4072">
        <v>75.95</v>
      </c>
      <c r="P4072" cm="1">
        <f t="array" ref="P4072">IF(Q4072&gt;0,INDEX(Q4072:Q25796,MATCH(TRUE,INDEX(Q4072:Q25796="",,),0)-1),"")</f>
        <v>7</v>
      </c>
      <c r="Q4072">
        <v>4</v>
      </c>
      <c r="R4072">
        <f t="shared" si="65"/>
        <v>0</v>
      </c>
    </row>
    <row r="4073" spans="1:18" x14ac:dyDescent="0.3">
      <c r="A4073" t="s">
        <v>398</v>
      </c>
      <c r="B4073" s="1">
        <v>38362</v>
      </c>
      <c r="C4073" t="s">
        <v>16</v>
      </c>
      <c r="D4073" t="s">
        <v>408</v>
      </c>
      <c r="E4073" t="s">
        <v>409</v>
      </c>
      <c r="G4073" t="s">
        <v>19</v>
      </c>
      <c r="H4073" t="s">
        <v>64</v>
      </c>
      <c r="I4073" t="s">
        <v>26</v>
      </c>
      <c r="J4073" t="s">
        <v>27</v>
      </c>
      <c r="K4073">
        <v>225</v>
      </c>
      <c r="L4073">
        <v>19</v>
      </c>
      <c r="M4073" t="s">
        <v>270</v>
      </c>
      <c r="N4073">
        <v>19</v>
      </c>
      <c r="P4073" cm="1">
        <f t="array" ref="P4073">IF(Q4073&gt;0,INDEX(Q4073:Q25797,MATCH(TRUE,INDEX(Q4073:Q25797="",,),0)-1),"")</f>
        <v>7</v>
      </c>
      <c r="Q4073">
        <v>4</v>
      </c>
      <c r="R4073">
        <f t="shared" si="65"/>
        <v>0</v>
      </c>
    </row>
    <row r="4074" spans="1:18" x14ac:dyDescent="0.3">
      <c r="A4074" t="s">
        <v>398</v>
      </c>
      <c r="B4074" s="1">
        <v>38362</v>
      </c>
      <c r="C4074" t="s">
        <v>16</v>
      </c>
      <c r="D4074" t="s">
        <v>408</v>
      </c>
      <c r="E4074" t="s">
        <v>409</v>
      </c>
      <c r="G4074" s="6" t="s">
        <v>29</v>
      </c>
      <c r="H4074" t="s">
        <v>64</v>
      </c>
      <c r="I4074" t="s">
        <v>21</v>
      </c>
      <c r="J4074" t="s">
        <v>22</v>
      </c>
      <c r="K4074">
        <v>1</v>
      </c>
      <c r="L4074">
        <v>117.4</v>
      </c>
      <c r="M4074" t="s">
        <v>270</v>
      </c>
      <c r="N4074">
        <v>117.4</v>
      </c>
      <c r="P4074" cm="1">
        <f t="array" ref="P4074">IF(Q4074&gt;0,INDEX(Q4074:Q25798,MATCH(TRUE,INDEX(Q4074:Q25798="",,),0)-1),"")</f>
        <v>7</v>
      </c>
      <c r="Q4074">
        <v>4</v>
      </c>
      <c r="R4074">
        <f t="shared" si="65"/>
        <v>0</v>
      </c>
    </row>
    <row r="4075" spans="1:18" x14ac:dyDescent="0.3">
      <c r="A4075" t="s">
        <v>398</v>
      </c>
      <c r="B4075" s="1">
        <v>38362</v>
      </c>
      <c r="C4075" t="s">
        <v>16</v>
      </c>
      <c r="D4075" t="s">
        <v>408</v>
      </c>
      <c r="E4075" t="s">
        <v>409</v>
      </c>
      <c r="G4075" t="s">
        <v>19</v>
      </c>
      <c r="H4075" t="s">
        <v>53</v>
      </c>
      <c r="I4075" t="s">
        <v>26</v>
      </c>
      <c r="J4075" t="s">
        <v>27</v>
      </c>
      <c r="K4075">
        <v>825</v>
      </c>
      <c r="L4075">
        <v>27</v>
      </c>
      <c r="M4075" t="s">
        <v>307</v>
      </c>
      <c r="N4075">
        <v>40</v>
      </c>
      <c r="P4075" cm="1">
        <f t="array" ref="P4075">IF(Q4075&gt;0,INDEX(Q4075:Q25799,MATCH(TRUE,INDEX(Q4075:Q25799="",,),0)-1),"")</f>
        <v>7</v>
      </c>
      <c r="Q4075">
        <v>5</v>
      </c>
      <c r="R4075">
        <f t="shared" si="65"/>
        <v>0</v>
      </c>
    </row>
    <row r="4076" spans="1:18" x14ac:dyDescent="0.3">
      <c r="A4076" t="s">
        <v>398</v>
      </c>
      <c r="B4076" s="1">
        <v>38362</v>
      </c>
      <c r="C4076" t="s">
        <v>16</v>
      </c>
      <c r="D4076" t="s">
        <v>408</v>
      </c>
      <c r="E4076" t="s">
        <v>409</v>
      </c>
      <c r="G4076" t="s">
        <v>19</v>
      </c>
      <c r="H4076" t="s">
        <v>70</v>
      </c>
      <c r="I4076" t="s">
        <v>26</v>
      </c>
      <c r="J4076" t="s">
        <v>27</v>
      </c>
      <c r="K4076">
        <v>355</v>
      </c>
      <c r="L4076">
        <v>25</v>
      </c>
      <c r="M4076" t="s">
        <v>307</v>
      </c>
      <c r="N4076">
        <v>25</v>
      </c>
      <c r="P4076" cm="1">
        <f t="array" ref="P4076">IF(Q4076&gt;0,INDEX(Q4076:Q25800,MATCH(TRUE,INDEX(Q4076:Q25800="",,),0)-1),"")</f>
        <v>7</v>
      </c>
      <c r="Q4076">
        <v>5</v>
      </c>
      <c r="R4076">
        <f t="shared" si="65"/>
        <v>0</v>
      </c>
    </row>
    <row r="4077" spans="1:18" x14ac:dyDescent="0.3">
      <c r="A4077" t="s">
        <v>398</v>
      </c>
      <c r="B4077" s="1">
        <v>38362</v>
      </c>
      <c r="C4077" t="s">
        <v>16</v>
      </c>
      <c r="D4077" t="s">
        <v>408</v>
      </c>
      <c r="E4077" t="s">
        <v>409</v>
      </c>
      <c r="G4077" t="s">
        <v>19</v>
      </c>
      <c r="H4077" t="s">
        <v>64</v>
      </c>
      <c r="I4077" t="s">
        <v>26</v>
      </c>
      <c r="J4077" t="s">
        <v>27</v>
      </c>
      <c r="K4077">
        <v>225</v>
      </c>
      <c r="L4077">
        <v>19</v>
      </c>
      <c r="M4077" t="s">
        <v>307</v>
      </c>
      <c r="N4077">
        <v>25</v>
      </c>
      <c r="P4077" cm="1">
        <f t="array" ref="P4077">IF(Q4077&gt;0,INDEX(Q4077:Q25801,MATCH(TRUE,INDEX(Q4077:Q25801="",,),0)-1),"")</f>
        <v>7</v>
      </c>
      <c r="Q4077">
        <v>5</v>
      </c>
      <c r="R4077">
        <f t="shared" si="65"/>
        <v>0</v>
      </c>
    </row>
    <row r="4078" spans="1:18" x14ac:dyDescent="0.3">
      <c r="A4078" t="s">
        <v>398</v>
      </c>
      <c r="B4078" s="1">
        <v>38362</v>
      </c>
      <c r="C4078" t="s">
        <v>16</v>
      </c>
      <c r="D4078" t="s">
        <v>408</v>
      </c>
      <c r="E4078" t="s">
        <v>409</v>
      </c>
      <c r="G4078" s="6" t="s">
        <v>29</v>
      </c>
      <c r="H4078" t="s">
        <v>64</v>
      </c>
      <c r="I4078" t="s">
        <v>21</v>
      </c>
      <c r="J4078" t="s">
        <v>22</v>
      </c>
      <c r="K4078">
        <v>1</v>
      </c>
      <c r="L4078">
        <v>117.4</v>
      </c>
      <c r="M4078" t="s">
        <v>307</v>
      </c>
      <c r="N4078">
        <v>117.4</v>
      </c>
      <c r="P4078" cm="1">
        <f t="array" ref="P4078">IF(Q4078&gt;0,INDEX(Q4078:Q25802,MATCH(TRUE,INDEX(Q4078:Q25802="",,),0)-1),"")</f>
        <v>7</v>
      </c>
      <c r="Q4078">
        <v>5</v>
      </c>
      <c r="R4078">
        <f t="shared" si="65"/>
        <v>0</v>
      </c>
    </row>
    <row r="4079" spans="1:18" x14ac:dyDescent="0.3">
      <c r="A4079" t="s">
        <v>398</v>
      </c>
      <c r="B4079" s="1">
        <v>38362</v>
      </c>
      <c r="C4079" t="s">
        <v>16</v>
      </c>
      <c r="D4079" t="s">
        <v>408</v>
      </c>
      <c r="E4079" t="s">
        <v>409</v>
      </c>
      <c r="G4079" t="s">
        <v>19</v>
      </c>
      <c r="H4079" t="s">
        <v>53</v>
      </c>
      <c r="I4079" t="s">
        <v>26</v>
      </c>
      <c r="J4079" t="s">
        <v>27</v>
      </c>
      <c r="K4079">
        <v>825</v>
      </c>
      <c r="L4079">
        <v>27</v>
      </c>
      <c r="M4079" t="s">
        <v>364</v>
      </c>
      <c r="N4079">
        <v>34.130000000000003</v>
      </c>
      <c r="P4079" cm="1">
        <f t="array" ref="P4079">IF(Q4079&gt;0,INDEX(Q4079:Q25803,MATCH(TRUE,INDEX(Q4079:Q25803="",,),0)-1),"")</f>
        <v>7</v>
      </c>
      <c r="Q4079">
        <v>6</v>
      </c>
      <c r="R4079">
        <f t="shared" si="65"/>
        <v>0</v>
      </c>
    </row>
    <row r="4080" spans="1:18" x14ac:dyDescent="0.3">
      <c r="A4080" t="s">
        <v>398</v>
      </c>
      <c r="B4080" s="1">
        <v>38362</v>
      </c>
      <c r="C4080" t="s">
        <v>16</v>
      </c>
      <c r="D4080" t="s">
        <v>408</v>
      </c>
      <c r="E4080" t="s">
        <v>409</v>
      </c>
      <c r="G4080" t="s">
        <v>19</v>
      </c>
      <c r="H4080" t="s">
        <v>70</v>
      </c>
      <c r="I4080" t="s">
        <v>26</v>
      </c>
      <c r="J4080" t="s">
        <v>27</v>
      </c>
      <c r="K4080">
        <v>355</v>
      </c>
      <c r="L4080">
        <v>25</v>
      </c>
      <c r="M4080" t="s">
        <v>364</v>
      </c>
      <c r="N4080">
        <v>25</v>
      </c>
      <c r="P4080" cm="1">
        <f t="array" ref="P4080">IF(Q4080&gt;0,INDEX(Q4080:Q25804,MATCH(TRUE,INDEX(Q4080:Q25804="",,),0)-1),"")</f>
        <v>7</v>
      </c>
      <c r="Q4080">
        <v>6</v>
      </c>
      <c r="R4080">
        <f t="shared" si="65"/>
        <v>0</v>
      </c>
    </row>
    <row r="4081" spans="1:18" x14ac:dyDescent="0.3">
      <c r="A4081" t="s">
        <v>398</v>
      </c>
      <c r="B4081" s="1">
        <v>38362</v>
      </c>
      <c r="C4081" t="s">
        <v>16</v>
      </c>
      <c r="D4081" t="s">
        <v>408</v>
      </c>
      <c r="E4081" t="s">
        <v>409</v>
      </c>
      <c r="G4081" t="s">
        <v>19</v>
      </c>
      <c r="H4081" t="s">
        <v>64</v>
      </c>
      <c r="I4081" t="s">
        <v>26</v>
      </c>
      <c r="J4081" t="s">
        <v>27</v>
      </c>
      <c r="K4081">
        <v>225</v>
      </c>
      <c r="L4081">
        <v>19</v>
      </c>
      <c r="M4081" t="s">
        <v>364</v>
      </c>
      <c r="N4081">
        <v>19</v>
      </c>
      <c r="P4081" cm="1">
        <f t="array" ref="P4081">IF(Q4081&gt;0,INDEX(Q4081:Q25805,MATCH(TRUE,INDEX(Q4081:Q25805="",,),0)-1),"")</f>
        <v>7</v>
      </c>
      <c r="Q4081">
        <v>6</v>
      </c>
      <c r="R4081">
        <f t="shared" si="65"/>
        <v>0</v>
      </c>
    </row>
    <row r="4082" spans="1:18" x14ac:dyDescent="0.3">
      <c r="A4082" t="s">
        <v>398</v>
      </c>
      <c r="B4082" s="1">
        <v>38362</v>
      </c>
      <c r="C4082" t="s">
        <v>16</v>
      </c>
      <c r="D4082" t="s">
        <v>408</v>
      </c>
      <c r="E4082" t="s">
        <v>409</v>
      </c>
      <c r="G4082" s="6" t="s">
        <v>29</v>
      </c>
      <c r="H4082" t="s">
        <v>64</v>
      </c>
      <c r="I4082" t="s">
        <v>21</v>
      </c>
      <c r="J4082" t="s">
        <v>22</v>
      </c>
      <c r="K4082">
        <v>1</v>
      </c>
      <c r="L4082">
        <v>117.4</v>
      </c>
      <c r="M4082" t="s">
        <v>364</v>
      </c>
      <c r="N4082">
        <v>117.4</v>
      </c>
      <c r="P4082" cm="1">
        <f t="array" ref="P4082">IF(Q4082&gt;0,INDEX(Q4082:Q25806,MATCH(TRUE,INDEX(Q4082:Q25806="",,),0)-1),"")</f>
        <v>7</v>
      </c>
      <c r="Q4082">
        <v>6</v>
      </c>
      <c r="R4082">
        <f t="shared" si="65"/>
        <v>0</v>
      </c>
    </row>
    <row r="4083" spans="1:18" x14ac:dyDescent="0.3">
      <c r="A4083" t="s">
        <v>398</v>
      </c>
      <c r="B4083" s="1">
        <v>38362</v>
      </c>
      <c r="C4083" t="s">
        <v>16</v>
      </c>
      <c r="D4083" t="s">
        <v>408</v>
      </c>
      <c r="E4083" t="s">
        <v>409</v>
      </c>
      <c r="G4083" t="s">
        <v>19</v>
      </c>
      <c r="H4083" t="s">
        <v>53</v>
      </c>
      <c r="I4083" t="s">
        <v>26</v>
      </c>
      <c r="J4083" t="s">
        <v>27</v>
      </c>
      <c r="K4083">
        <v>825</v>
      </c>
      <c r="L4083">
        <v>27</v>
      </c>
      <c r="M4083" t="s">
        <v>410</v>
      </c>
      <c r="N4083">
        <v>27.1</v>
      </c>
      <c r="P4083" cm="1">
        <f t="array" ref="P4083">IF(Q4083&gt;0,INDEX(Q4083:Q25807,MATCH(TRUE,INDEX(Q4083:Q25807="",,),0)-1),"")</f>
        <v>7</v>
      </c>
      <c r="Q4083">
        <v>7</v>
      </c>
      <c r="R4083">
        <f t="shared" si="65"/>
        <v>0</v>
      </c>
    </row>
    <row r="4084" spans="1:18" x14ac:dyDescent="0.3">
      <c r="A4084" t="s">
        <v>398</v>
      </c>
      <c r="B4084" s="1">
        <v>38362</v>
      </c>
      <c r="C4084" t="s">
        <v>16</v>
      </c>
      <c r="D4084" t="s">
        <v>408</v>
      </c>
      <c r="E4084" t="s">
        <v>409</v>
      </c>
      <c r="G4084" t="s">
        <v>19</v>
      </c>
      <c r="H4084" t="s">
        <v>70</v>
      </c>
      <c r="I4084" t="s">
        <v>26</v>
      </c>
      <c r="J4084" t="s">
        <v>27</v>
      </c>
      <c r="K4084">
        <v>355</v>
      </c>
      <c r="L4084">
        <v>25</v>
      </c>
      <c r="M4084" t="s">
        <v>410</v>
      </c>
      <c r="N4084">
        <v>25.2</v>
      </c>
      <c r="P4084" cm="1">
        <f t="array" ref="P4084">IF(Q4084&gt;0,INDEX(Q4084:Q25808,MATCH(TRUE,INDEX(Q4084:Q25808="",,),0)-1),"")</f>
        <v>7</v>
      </c>
      <c r="Q4084">
        <v>7</v>
      </c>
      <c r="R4084">
        <f t="shared" ref="R4084:R4147" si="66">IF(P4084="","",0)</f>
        <v>0</v>
      </c>
    </row>
    <row r="4085" spans="1:18" x14ac:dyDescent="0.3">
      <c r="A4085" t="s">
        <v>398</v>
      </c>
      <c r="B4085" s="1">
        <v>38362</v>
      </c>
      <c r="C4085" t="s">
        <v>16</v>
      </c>
      <c r="D4085" t="s">
        <v>408</v>
      </c>
      <c r="E4085" t="s">
        <v>409</v>
      </c>
      <c r="G4085" t="s">
        <v>19</v>
      </c>
      <c r="H4085" t="s">
        <v>64</v>
      </c>
      <c r="I4085" t="s">
        <v>26</v>
      </c>
      <c r="J4085" t="s">
        <v>27</v>
      </c>
      <c r="K4085">
        <v>225</v>
      </c>
      <c r="L4085">
        <v>19</v>
      </c>
      <c r="M4085" t="s">
        <v>410</v>
      </c>
      <c r="N4085">
        <v>19.3</v>
      </c>
      <c r="P4085" cm="1">
        <f t="array" ref="P4085">IF(Q4085&gt;0,INDEX(Q4085:Q25809,MATCH(TRUE,INDEX(Q4085:Q25809="",,),0)-1),"")</f>
        <v>7</v>
      </c>
      <c r="Q4085">
        <v>7</v>
      </c>
      <c r="R4085">
        <f t="shared" si="66"/>
        <v>0</v>
      </c>
    </row>
    <row r="4086" spans="1:18" x14ac:dyDescent="0.3">
      <c r="A4086" t="s">
        <v>398</v>
      </c>
      <c r="B4086" s="1">
        <v>38362</v>
      </c>
      <c r="C4086" t="s">
        <v>16</v>
      </c>
      <c r="D4086" t="s">
        <v>408</v>
      </c>
      <c r="E4086" t="s">
        <v>409</v>
      </c>
      <c r="G4086" s="6" t="s">
        <v>29</v>
      </c>
      <c r="H4086" t="s">
        <v>64</v>
      </c>
      <c r="I4086" t="s">
        <v>21</v>
      </c>
      <c r="J4086" t="s">
        <v>22</v>
      </c>
      <c r="K4086">
        <v>1</v>
      </c>
      <c r="L4086">
        <v>117.4</v>
      </c>
      <c r="M4086" t="s">
        <v>410</v>
      </c>
      <c r="N4086">
        <v>117.4</v>
      </c>
      <c r="P4086" cm="1">
        <f t="array" ref="P4086">IF(Q4086&gt;0,INDEX(Q4086:Q25810,MATCH(TRUE,INDEX(Q4086:Q25810="",,),0)-1),"")</f>
        <v>7</v>
      </c>
      <c r="Q4086">
        <v>7</v>
      </c>
      <c r="R4086">
        <f t="shared" si="66"/>
        <v>0</v>
      </c>
    </row>
    <row r="4087" spans="1:18" x14ac:dyDescent="0.3">
      <c r="P4087" t="str" cm="1">
        <f t="array" ref="P4087">IF(Q4087&gt;0,INDEX(Q4087:Q25811,MATCH(TRUE,INDEX(Q4087:Q25811="",,),0)-1),"")</f>
        <v/>
      </c>
      <c r="R4087" t="str">
        <f t="shared" si="66"/>
        <v/>
      </c>
    </row>
    <row r="4088" spans="1:18" x14ac:dyDescent="0.3">
      <c r="A4088" t="s">
        <v>398</v>
      </c>
      <c r="B4088" s="1">
        <v>38552</v>
      </c>
      <c r="C4088" t="s">
        <v>411</v>
      </c>
      <c r="D4088" t="s">
        <v>412</v>
      </c>
      <c r="E4088" t="s">
        <v>413</v>
      </c>
      <c r="G4088" t="s">
        <v>19</v>
      </c>
      <c r="H4088" t="s">
        <v>194</v>
      </c>
      <c r="I4088" t="s">
        <v>21</v>
      </c>
      <c r="J4088" t="s">
        <v>22</v>
      </c>
      <c r="K4088">
        <v>26.6</v>
      </c>
      <c r="L4088">
        <v>470</v>
      </c>
      <c r="M4088" t="s">
        <v>269</v>
      </c>
      <c r="N4088">
        <v>1148.5</v>
      </c>
      <c r="O4088" t="s">
        <v>24</v>
      </c>
      <c r="P4088" cm="1">
        <f t="array" ref="P4088">IF(Q4088&gt;0,INDEX(Q4088:Q25812,MATCH(TRUE,INDEX(Q4088:Q25812="",,),0)-1),"")</f>
        <v>6</v>
      </c>
      <c r="Q4088">
        <v>1</v>
      </c>
      <c r="R4088">
        <f t="shared" si="66"/>
        <v>0</v>
      </c>
    </row>
    <row r="4089" spans="1:18" x14ac:dyDescent="0.3">
      <c r="A4089" t="s">
        <v>398</v>
      </c>
      <c r="B4089" s="1">
        <v>38552</v>
      </c>
      <c r="C4089" t="s">
        <v>411</v>
      </c>
      <c r="D4089" t="s">
        <v>412</v>
      </c>
      <c r="E4089" t="s">
        <v>413</v>
      </c>
      <c r="G4089" t="s">
        <v>19</v>
      </c>
      <c r="H4089" t="s">
        <v>206</v>
      </c>
      <c r="I4089" t="s">
        <v>21</v>
      </c>
      <c r="J4089" t="s">
        <v>22</v>
      </c>
      <c r="K4089">
        <v>28.2</v>
      </c>
      <c r="L4089">
        <v>178</v>
      </c>
      <c r="M4089" t="s">
        <v>269</v>
      </c>
      <c r="N4089">
        <v>178</v>
      </c>
      <c r="O4089" t="s">
        <v>24</v>
      </c>
      <c r="P4089" cm="1">
        <f t="array" ref="P4089">IF(Q4089&gt;0,INDEX(Q4089:Q25813,MATCH(TRUE,INDEX(Q4089:Q25813="",,),0)-1),"")</f>
        <v>6</v>
      </c>
      <c r="Q4089">
        <v>1</v>
      </c>
      <c r="R4089">
        <f t="shared" si="66"/>
        <v>0</v>
      </c>
    </row>
    <row r="4090" spans="1:18" x14ac:dyDescent="0.3">
      <c r="A4090" t="s">
        <v>398</v>
      </c>
      <c r="B4090" s="1">
        <v>38552</v>
      </c>
      <c r="C4090" t="s">
        <v>411</v>
      </c>
      <c r="D4090" t="s">
        <v>412</v>
      </c>
      <c r="E4090" t="s">
        <v>413</v>
      </c>
      <c r="G4090" t="s">
        <v>19</v>
      </c>
      <c r="H4090" t="s">
        <v>53</v>
      </c>
      <c r="I4090" t="s">
        <v>26</v>
      </c>
      <c r="J4090" t="s">
        <v>27</v>
      </c>
      <c r="K4090">
        <v>98</v>
      </c>
      <c r="L4090">
        <v>27</v>
      </c>
      <c r="M4090" t="s">
        <v>269</v>
      </c>
      <c r="N4090">
        <v>27</v>
      </c>
      <c r="O4090" t="s">
        <v>24</v>
      </c>
      <c r="P4090" cm="1">
        <f t="array" ref="P4090">IF(Q4090&gt;0,INDEX(Q4090:Q25814,MATCH(TRUE,INDEX(Q4090:Q25814="",,),0)-1),"")</f>
        <v>6</v>
      </c>
      <c r="Q4090">
        <v>1</v>
      </c>
      <c r="R4090">
        <f t="shared" si="66"/>
        <v>0</v>
      </c>
    </row>
    <row r="4091" spans="1:18" x14ac:dyDescent="0.3">
      <c r="A4091" t="s">
        <v>398</v>
      </c>
      <c r="B4091" s="1">
        <v>38552</v>
      </c>
      <c r="C4091" t="s">
        <v>411</v>
      </c>
      <c r="D4091" t="s">
        <v>412</v>
      </c>
      <c r="E4091" t="s">
        <v>413</v>
      </c>
      <c r="G4091" t="s">
        <v>19</v>
      </c>
      <c r="H4091" t="s">
        <v>64</v>
      </c>
      <c r="I4091" t="s">
        <v>26</v>
      </c>
      <c r="J4091" t="s">
        <v>27</v>
      </c>
      <c r="K4091">
        <v>360</v>
      </c>
      <c r="L4091">
        <v>29</v>
      </c>
      <c r="M4091" t="s">
        <v>269</v>
      </c>
      <c r="N4091">
        <v>29</v>
      </c>
      <c r="O4091" t="s">
        <v>24</v>
      </c>
      <c r="P4091" cm="1">
        <f t="array" ref="P4091">IF(Q4091&gt;0,INDEX(Q4091:Q25815,MATCH(TRUE,INDEX(Q4091:Q25815="",,),0)-1),"")</f>
        <v>6</v>
      </c>
      <c r="Q4091">
        <v>1</v>
      </c>
      <c r="R4091">
        <f t="shared" si="66"/>
        <v>0</v>
      </c>
    </row>
    <row r="4092" spans="1:18" x14ac:dyDescent="0.3">
      <c r="A4092" t="s">
        <v>398</v>
      </c>
      <c r="B4092" s="1">
        <v>38552</v>
      </c>
      <c r="C4092" t="s">
        <v>411</v>
      </c>
      <c r="D4092" t="s">
        <v>412</v>
      </c>
      <c r="E4092" t="s">
        <v>413</v>
      </c>
      <c r="G4092" s="6" t="s">
        <v>29</v>
      </c>
      <c r="H4092" t="s">
        <v>64</v>
      </c>
      <c r="I4092" t="s">
        <v>21</v>
      </c>
      <c r="J4092" t="s">
        <v>22</v>
      </c>
      <c r="K4092">
        <v>5.3</v>
      </c>
      <c r="L4092">
        <v>161</v>
      </c>
      <c r="M4092" t="s">
        <v>269</v>
      </c>
      <c r="N4092">
        <v>161</v>
      </c>
      <c r="O4092" t="s">
        <v>24</v>
      </c>
      <c r="P4092" cm="1">
        <f t="array" ref="P4092">IF(Q4092&gt;0,INDEX(Q4092:Q25816,MATCH(TRUE,INDEX(Q4092:Q25816="",,),0)-1),"")</f>
        <v>6</v>
      </c>
      <c r="Q4092">
        <v>1</v>
      </c>
      <c r="R4092">
        <f t="shared" si="66"/>
        <v>0</v>
      </c>
    </row>
    <row r="4093" spans="1:18" x14ac:dyDescent="0.3">
      <c r="A4093" t="s">
        <v>398</v>
      </c>
      <c r="B4093" s="1">
        <v>38552</v>
      </c>
      <c r="C4093" t="s">
        <v>411</v>
      </c>
      <c r="D4093" t="s">
        <v>412</v>
      </c>
      <c r="E4093" t="s">
        <v>413</v>
      </c>
      <c r="G4093" s="6" t="s">
        <v>29</v>
      </c>
      <c r="H4093" t="s">
        <v>206</v>
      </c>
      <c r="I4093" t="s">
        <v>26</v>
      </c>
      <c r="J4093" t="s">
        <v>27</v>
      </c>
      <c r="K4093">
        <v>93</v>
      </c>
      <c r="L4093">
        <v>22</v>
      </c>
      <c r="M4093" t="s">
        <v>269</v>
      </c>
      <c r="N4093">
        <v>22</v>
      </c>
      <c r="O4093" t="s">
        <v>24</v>
      </c>
      <c r="P4093" cm="1">
        <f t="array" ref="P4093">IF(Q4093&gt;0,INDEX(Q4093:Q25817,MATCH(TRUE,INDEX(Q4093:Q25817="",,),0)-1),"")</f>
        <v>6</v>
      </c>
      <c r="Q4093">
        <v>1</v>
      </c>
      <c r="R4093">
        <f t="shared" si="66"/>
        <v>0</v>
      </c>
    </row>
    <row r="4094" spans="1:18" x14ac:dyDescent="0.3">
      <c r="A4094" t="s">
        <v>398</v>
      </c>
      <c r="B4094" s="1">
        <v>38552</v>
      </c>
      <c r="C4094" t="s">
        <v>411</v>
      </c>
      <c r="D4094" t="s">
        <v>412</v>
      </c>
      <c r="E4094" t="s">
        <v>413</v>
      </c>
      <c r="G4094" s="6" t="s">
        <v>29</v>
      </c>
      <c r="H4094" t="s">
        <v>70</v>
      </c>
      <c r="I4094" t="s">
        <v>26</v>
      </c>
      <c r="J4094" t="s">
        <v>27</v>
      </c>
      <c r="K4094">
        <v>21</v>
      </c>
      <c r="L4094">
        <v>33</v>
      </c>
      <c r="M4094" t="s">
        <v>269</v>
      </c>
      <c r="N4094">
        <v>33</v>
      </c>
      <c r="O4094" t="s">
        <v>24</v>
      </c>
      <c r="P4094" cm="1">
        <f t="array" ref="P4094">IF(Q4094&gt;0,INDEX(Q4094:Q25818,MATCH(TRUE,INDEX(Q4094:Q25818="",,),0)-1),"")</f>
        <v>6</v>
      </c>
      <c r="Q4094">
        <v>1</v>
      </c>
      <c r="R4094">
        <f t="shared" si="66"/>
        <v>0</v>
      </c>
    </row>
    <row r="4095" spans="1:18" x14ac:dyDescent="0.3">
      <c r="A4095" t="s">
        <v>398</v>
      </c>
      <c r="B4095" s="1">
        <v>38552</v>
      </c>
      <c r="C4095" t="s">
        <v>411</v>
      </c>
      <c r="D4095" t="s">
        <v>412</v>
      </c>
      <c r="E4095" t="s">
        <v>413</v>
      </c>
      <c r="G4095" t="s">
        <v>19</v>
      </c>
      <c r="H4095" t="s">
        <v>194</v>
      </c>
      <c r="I4095" t="s">
        <v>21</v>
      </c>
      <c r="J4095" t="s">
        <v>22</v>
      </c>
      <c r="K4095">
        <v>26.6</v>
      </c>
      <c r="L4095">
        <v>470</v>
      </c>
      <c r="M4095" t="s">
        <v>414</v>
      </c>
      <c r="N4095">
        <v>610</v>
      </c>
      <c r="P4095" cm="1">
        <f t="array" ref="P4095">IF(Q4095&gt;0,INDEX(Q4095:Q25819,MATCH(TRUE,INDEX(Q4095:Q25819="",,),0)-1),"")</f>
        <v>6</v>
      </c>
      <c r="Q4095">
        <v>2</v>
      </c>
      <c r="R4095">
        <f t="shared" si="66"/>
        <v>0</v>
      </c>
    </row>
    <row r="4096" spans="1:18" x14ac:dyDescent="0.3">
      <c r="A4096" t="s">
        <v>398</v>
      </c>
      <c r="B4096" s="1">
        <v>38552</v>
      </c>
      <c r="C4096" t="s">
        <v>411</v>
      </c>
      <c r="D4096" t="s">
        <v>412</v>
      </c>
      <c r="E4096" t="s">
        <v>413</v>
      </c>
      <c r="G4096" t="s">
        <v>19</v>
      </c>
      <c r="H4096" t="s">
        <v>206</v>
      </c>
      <c r="I4096" t="s">
        <v>21</v>
      </c>
      <c r="J4096" t="s">
        <v>22</v>
      </c>
      <c r="K4096">
        <v>28.2</v>
      </c>
      <c r="L4096">
        <v>178</v>
      </c>
      <c r="M4096" t="s">
        <v>414</v>
      </c>
      <c r="N4096">
        <v>245</v>
      </c>
      <c r="P4096" cm="1">
        <f t="array" ref="P4096">IF(Q4096&gt;0,INDEX(Q4096:Q25820,MATCH(TRUE,INDEX(Q4096:Q25820="",,),0)-1),"")</f>
        <v>6</v>
      </c>
      <c r="Q4096">
        <v>2</v>
      </c>
      <c r="R4096">
        <f t="shared" si="66"/>
        <v>0</v>
      </c>
    </row>
    <row r="4097" spans="1:18" x14ac:dyDescent="0.3">
      <c r="A4097" t="s">
        <v>398</v>
      </c>
      <c r="B4097" s="1">
        <v>38552</v>
      </c>
      <c r="C4097" t="s">
        <v>411</v>
      </c>
      <c r="D4097" t="s">
        <v>412</v>
      </c>
      <c r="E4097" t="s">
        <v>413</v>
      </c>
      <c r="G4097" t="s">
        <v>19</v>
      </c>
      <c r="H4097" t="s">
        <v>53</v>
      </c>
      <c r="I4097" t="s">
        <v>26</v>
      </c>
      <c r="J4097" t="s">
        <v>27</v>
      </c>
      <c r="K4097">
        <v>98</v>
      </c>
      <c r="L4097">
        <v>27</v>
      </c>
      <c r="M4097" t="s">
        <v>414</v>
      </c>
      <c r="N4097">
        <v>40</v>
      </c>
      <c r="P4097" cm="1">
        <f t="array" ref="P4097">IF(Q4097&gt;0,INDEX(Q4097:Q25821,MATCH(TRUE,INDEX(Q4097:Q25821="",,),0)-1),"")</f>
        <v>6</v>
      </c>
      <c r="Q4097">
        <v>2</v>
      </c>
      <c r="R4097">
        <f t="shared" si="66"/>
        <v>0</v>
      </c>
    </row>
    <row r="4098" spans="1:18" x14ac:dyDescent="0.3">
      <c r="A4098" t="s">
        <v>398</v>
      </c>
      <c r="B4098" s="1">
        <v>38552</v>
      </c>
      <c r="C4098" t="s">
        <v>411</v>
      </c>
      <c r="D4098" t="s">
        <v>412</v>
      </c>
      <c r="E4098" t="s">
        <v>413</v>
      </c>
      <c r="G4098" t="s">
        <v>19</v>
      </c>
      <c r="H4098" t="s">
        <v>64</v>
      </c>
      <c r="I4098" t="s">
        <v>26</v>
      </c>
      <c r="J4098" t="s">
        <v>27</v>
      </c>
      <c r="K4098">
        <v>360</v>
      </c>
      <c r="L4098">
        <v>29</v>
      </c>
      <c r="M4098" t="s">
        <v>414</v>
      </c>
      <c r="N4098">
        <v>41.1</v>
      </c>
      <c r="P4098" cm="1">
        <f t="array" ref="P4098">IF(Q4098&gt;0,INDEX(Q4098:Q25822,MATCH(TRUE,INDEX(Q4098:Q25822="",,),0)-1),"")</f>
        <v>6</v>
      </c>
      <c r="Q4098">
        <v>2</v>
      </c>
      <c r="R4098">
        <f t="shared" si="66"/>
        <v>0</v>
      </c>
    </row>
    <row r="4099" spans="1:18" x14ac:dyDescent="0.3">
      <c r="A4099" t="s">
        <v>398</v>
      </c>
      <c r="B4099" s="1">
        <v>38552</v>
      </c>
      <c r="C4099" t="s">
        <v>411</v>
      </c>
      <c r="D4099" t="s">
        <v>412</v>
      </c>
      <c r="E4099" t="s">
        <v>413</v>
      </c>
      <c r="G4099" s="6" t="s">
        <v>29</v>
      </c>
      <c r="H4099" t="s">
        <v>64</v>
      </c>
      <c r="I4099" t="s">
        <v>21</v>
      </c>
      <c r="J4099" t="s">
        <v>22</v>
      </c>
      <c r="K4099">
        <v>5.3</v>
      </c>
      <c r="L4099">
        <v>161</v>
      </c>
      <c r="M4099" t="s">
        <v>414</v>
      </c>
      <c r="N4099">
        <v>161</v>
      </c>
      <c r="P4099" cm="1">
        <f t="array" ref="P4099">IF(Q4099&gt;0,INDEX(Q4099:Q25823,MATCH(TRUE,INDEX(Q4099:Q25823="",,),0)-1),"")</f>
        <v>6</v>
      </c>
      <c r="Q4099">
        <v>2</v>
      </c>
      <c r="R4099">
        <f t="shared" si="66"/>
        <v>0</v>
      </c>
    </row>
    <row r="4100" spans="1:18" x14ac:dyDescent="0.3">
      <c r="A4100" t="s">
        <v>398</v>
      </c>
      <c r="B4100" s="1">
        <v>38552</v>
      </c>
      <c r="C4100" t="s">
        <v>411</v>
      </c>
      <c r="D4100" t="s">
        <v>412</v>
      </c>
      <c r="E4100" t="s">
        <v>413</v>
      </c>
      <c r="G4100" s="6" t="s">
        <v>29</v>
      </c>
      <c r="H4100" t="s">
        <v>206</v>
      </c>
      <c r="I4100" t="s">
        <v>26</v>
      </c>
      <c r="J4100" t="s">
        <v>27</v>
      </c>
      <c r="K4100">
        <v>93</v>
      </c>
      <c r="L4100">
        <v>22</v>
      </c>
      <c r="M4100" t="s">
        <v>414</v>
      </c>
      <c r="N4100">
        <v>22</v>
      </c>
      <c r="P4100" cm="1">
        <f t="array" ref="P4100">IF(Q4100&gt;0,INDEX(Q4100:Q25824,MATCH(TRUE,INDEX(Q4100:Q25824="",,),0)-1),"")</f>
        <v>6</v>
      </c>
      <c r="Q4100">
        <v>2</v>
      </c>
      <c r="R4100">
        <f t="shared" si="66"/>
        <v>0</v>
      </c>
    </row>
    <row r="4101" spans="1:18" x14ac:dyDescent="0.3">
      <c r="A4101" t="s">
        <v>398</v>
      </c>
      <c r="B4101" s="1">
        <v>38552</v>
      </c>
      <c r="C4101" t="s">
        <v>411</v>
      </c>
      <c r="D4101" t="s">
        <v>412</v>
      </c>
      <c r="E4101" t="s">
        <v>413</v>
      </c>
      <c r="G4101" s="6" t="s">
        <v>29</v>
      </c>
      <c r="H4101" t="s">
        <v>70</v>
      </c>
      <c r="I4101" t="s">
        <v>26</v>
      </c>
      <c r="J4101" t="s">
        <v>27</v>
      </c>
      <c r="K4101">
        <v>21</v>
      </c>
      <c r="L4101">
        <v>33</v>
      </c>
      <c r="M4101" t="s">
        <v>414</v>
      </c>
      <c r="N4101">
        <v>33</v>
      </c>
      <c r="P4101" cm="1">
        <f t="array" ref="P4101">IF(Q4101&gt;0,INDEX(Q4101:Q25825,MATCH(TRUE,INDEX(Q4101:Q25825="",,),0)-1),"")</f>
        <v>6</v>
      </c>
      <c r="Q4101">
        <v>2</v>
      </c>
      <c r="R4101">
        <f t="shared" si="66"/>
        <v>0</v>
      </c>
    </row>
    <row r="4102" spans="1:18" x14ac:dyDescent="0.3">
      <c r="A4102" t="s">
        <v>398</v>
      </c>
      <c r="B4102" s="1">
        <v>38552</v>
      </c>
      <c r="C4102" t="s">
        <v>411</v>
      </c>
      <c r="D4102" t="s">
        <v>412</v>
      </c>
      <c r="E4102" t="s">
        <v>413</v>
      </c>
      <c r="G4102" t="s">
        <v>19</v>
      </c>
      <c r="H4102" t="s">
        <v>194</v>
      </c>
      <c r="I4102" t="s">
        <v>21</v>
      </c>
      <c r="J4102" t="s">
        <v>22</v>
      </c>
      <c r="K4102">
        <v>26.6</v>
      </c>
      <c r="L4102">
        <v>470</v>
      </c>
      <c r="M4102" t="s">
        <v>223</v>
      </c>
      <c r="N4102">
        <v>677</v>
      </c>
      <c r="P4102" cm="1">
        <f t="array" ref="P4102">IF(Q4102&gt;0,INDEX(Q4102:Q25826,MATCH(TRUE,INDEX(Q4102:Q25826="",,),0)-1),"")</f>
        <v>6</v>
      </c>
      <c r="Q4102">
        <v>3</v>
      </c>
      <c r="R4102">
        <f t="shared" si="66"/>
        <v>0</v>
      </c>
    </row>
    <row r="4103" spans="1:18" x14ac:dyDescent="0.3">
      <c r="A4103" t="s">
        <v>398</v>
      </c>
      <c r="B4103" s="1">
        <v>38552</v>
      </c>
      <c r="C4103" t="s">
        <v>411</v>
      </c>
      <c r="D4103" t="s">
        <v>412</v>
      </c>
      <c r="E4103" t="s">
        <v>413</v>
      </c>
      <c r="G4103" t="s">
        <v>19</v>
      </c>
      <c r="H4103" t="s">
        <v>206</v>
      </c>
      <c r="I4103" t="s">
        <v>21</v>
      </c>
      <c r="J4103" t="s">
        <v>22</v>
      </c>
      <c r="K4103">
        <v>28.2</v>
      </c>
      <c r="L4103">
        <v>178</v>
      </c>
      <c r="M4103" t="s">
        <v>223</v>
      </c>
      <c r="N4103">
        <v>229</v>
      </c>
      <c r="P4103" cm="1">
        <f t="array" ref="P4103">IF(Q4103&gt;0,INDEX(Q4103:Q25827,MATCH(TRUE,INDEX(Q4103:Q25827="",,),0)-1),"")</f>
        <v>6</v>
      </c>
      <c r="Q4103">
        <v>3</v>
      </c>
      <c r="R4103">
        <f t="shared" si="66"/>
        <v>0</v>
      </c>
    </row>
    <row r="4104" spans="1:18" x14ac:dyDescent="0.3">
      <c r="A4104" t="s">
        <v>398</v>
      </c>
      <c r="B4104" s="1">
        <v>38552</v>
      </c>
      <c r="C4104" t="s">
        <v>411</v>
      </c>
      <c r="D4104" t="s">
        <v>412</v>
      </c>
      <c r="E4104" t="s">
        <v>413</v>
      </c>
      <c r="G4104" t="s">
        <v>19</v>
      </c>
      <c r="H4104" t="s">
        <v>53</v>
      </c>
      <c r="I4104" t="s">
        <v>26</v>
      </c>
      <c r="J4104" t="s">
        <v>27</v>
      </c>
      <c r="K4104">
        <v>98</v>
      </c>
      <c r="L4104">
        <v>27</v>
      </c>
      <c r="M4104" t="s">
        <v>223</v>
      </c>
      <c r="N4104">
        <v>35.5</v>
      </c>
      <c r="P4104" cm="1">
        <f t="array" ref="P4104">IF(Q4104&gt;0,INDEX(Q4104:Q25828,MATCH(TRUE,INDEX(Q4104:Q25828="",,),0)-1),"")</f>
        <v>6</v>
      </c>
      <c r="Q4104">
        <v>3</v>
      </c>
      <c r="R4104">
        <f t="shared" si="66"/>
        <v>0</v>
      </c>
    </row>
    <row r="4105" spans="1:18" x14ac:dyDescent="0.3">
      <c r="A4105" t="s">
        <v>398</v>
      </c>
      <c r="B4105" s="1">
        <v>38552</v>
      </c>
      <c r="C4105" t="s">
        <v>411</v>
      </c>
      <c r="D4105" t="s">
        <v>412</v>
      </c>
      <c r="E4105" t="s">
        <v>413</v>
      </c>
      <c r="G4105" t="s">
        <v>19</v>
      </c>
      <c r="H4105" t="s">
        <v>64</v>
      </c>
      <c r="I4105" t="s">
        <v>26</v>
      </c>
      <c r="J4105" t="s">
        <v>27</v>
      </c>
      <c r="K4105">
        <v>360</v>
      </c>
      <c r="L4105">
        <v>29</v>
      </c>
      <c r="M4105" t="s">
        <v>223</v>
      </c>
      <c r="N4105">
        <v>37.85</v>
      </c>
      <c r="P4105" cm="1">
        <f t="array" ref="P4105">IF(Q4105&gt;0,INDEX(Q4105:Q25829,MATCH(TRUE,INDEX(Q4105:Q25829="",,),0)-1),"")</f>
        <v>6</v>
      </c>
      <c r="Q4105">
        <v>3</v>
      </c>
      <c r="R4105">
        <f t="shared" si="66"/>
        <v>0</v>
      </c>
    </row>
    <row r="4106" spans="1:18" x14ac:dyDescent="0.3">
      <c r="A4106" t="s">
        <v>398</v>
      </c>
      <c r="B4106" s="1">
        <v>38552</v>
      </c>
      <c r="C4106" t="s">
        <v>411</v>
      </c>
      <c r="D4106" t="s">
        <v>412</v>
      </c>
      <c r="E4106" t="s">
        <v>413</v>
      </c>
      <c r="G4106" s="6" t="s">
        <v>29</v>
      </c>
      <c r="H4106" t="s">
        <v>64</v>
      </c>
      <c r="I4106" t="s">
        <v>21</v>
      </c>
      <c r="J4106" t="s">
        <v>22</v>
      </c>
      <c r="K4106">
        <v>5.3</v>
      </c>
      <c r="L4106">
        <v>161</v>
      </c>
      <c r="M4106" t="s">
        <v>223</v>
      </c>
      <c r="N4106">
        <v>161</v>
      </c>
      <c r="P4106" cm="1">
        <f t="array" ref="P4106">IF(Q4106&gt;0,INDEX(Q4106:Q25830,MATCH(TRUE,INDEX(Q4106:Q25830="",,),0)-1),"")</f>
        <v>6</v>
      </c>
      <c r="Q4106">
        <v>3</v>
      </c>
      <c r="R4106">
        <f t="shared" si="66"/>
        <v>0</v>
      </c>
    </row>
    <row r="4107" spans="1:18" x14ac:dyDescent="0.3">
      <c r="A4107" t="s">
        <v>398</v>
      </c>
      <c r="B4107" s="1">
        <v>38552</v>
      </c>
      <c r="C4107" t="s">
        <v>411</v>
      </c>
      <c r="D4107" t="s">
        <v>412</v>
      </c>
      <c r="E4107" t="s">
        <v>413</v>
      </c>
      <c r="G4107" s="6" t="s">
        <v>29</v>
      </c>
      <c r="H4107" t="s">
        <v>206</v>
      </c>
      <c r="I4107" t="s">
        <v>26</v>
      </c>
      <c r="J4107" t="s">
        <v>27</v>
      </c>
      <c r="K4107">
        <v>93</v>
      </c>
      <c r="L4107">
        <v>22</v>
      </c>
      <c r="M4107" t="s">
        <v>223</v>
      </c>
      <c r="N4107">
        <v>22</v>
      </c>
      <c r="P4107" cm="1">
        <f t="array" ref="P4107">IF(Q4107&gt;0,INDEX(Q4107:Q25831,MATCH(TRUE,INDEX(Q4107:Q25831="",,),0)-1),"")</f>
        <v>6</v>
      </c>
      <c r="Q4107">
        <v>3</v>
      </c>
      <c r="R4107">
        <f t="shared" si="66"/>
        <v>0</v>
      </c>
    </row>
    <row r="4108" spans="1:18" x14ac:dyDescent="0.3">
      <c r="A4108" t="s">
        <v>398</v>
      </c>
      <c r="B4108" s="1">
        <v>38552</v>
      </c>
      <c r="C4108" t="s">
        <v>411</v>
      </c>
      <c r="D4108" t="s">
        <v>412</v>
      </c>
      <c r="E4108" t="s">
        <v>413</v>
      </c>
      <c r="G4108" s="6" t="s">
        <v>29</v>
      </c>
      <c r="H4108" t="s">
        <v>70</v>
      </c>
      <c r="I4108" t="s">
        <v>26</v>
      </c>
      <c r="J4108" t="s">
        <v>27</v>
      </c>
      <c r="K4108">
        <v>21</v>
      </c>
      <c r="L4108">
        <v>33</v>
      </c>
      <c r="M4108" t="s">
        <v>223</v>
      </c>
      <c r="N4108">
        <v>33</v>
      </c>
      <c r="P4108" cm="1">
        <f t="array" ref="P4108">IF(Q4108&gt;0,INDEX(Q4108:Q25832,MATCH(TRUE,INDEX(Q4108:Q25832="",,),0)-1),"")</f>
        <v>6</v>
      </c>
      <c r="Q4108">
        <v>3</v>
      </c>
      <c r="R4108">
        <f t="shared" si="66"/>
        <v>0</v>
      </c>
    </row>
    <row r="4109" spans="1:18" x14ac:dyDescent="0.3">
      <c r="A4109" t="s">
        <v>398</v>
      </c>
      <c r="B4109" s="1">
        <v>38552</v>
      </c>
      <c r="C4109" t="s">
        <v>411</v>
      </c>
      <c r="D4109" t="s">
        <v>412</v>
      </c>
      <c r="E4109" t="s">
        <v>413</v>
      </c>
      <c r="G4109" t="s">
        <v>19</v>
      </c>
      <c r="H4109" t="s">
        <v>194</v>
      </c>
      <c r="I4109" t="s">
        <v>21</v>
      </c>
      <c r="J4109" t="s">
        <v>22</v>
      </c>
      <c r="K4109">
        <v>26.6</v>
      </c>
      <c r="L4109">
        <v>470</v>
      </c>
      <c r="M4109" t="s">
        <v>415</v>
      </c>
      <c r="N4109">
        <v>564</v>
      </c>
      <c r="P4109" cm="1">
        <f t="array" ref="P4109">IF(Q4109&gt;0,INDEX(Q4109:Q25833,MATCH(TRUE,INDEX(Q4109:Q25833="",,),0)-1),"")</f>
        <v>6</v>
      </c>
      <c r="Q4109">
        <v>4</v>
      </c>
      <c r="R4109">
        <f t="shared" si="66"/>
        <v>0</v>
      </c>
    </row>
    <row r="4110" spans="1:18" x14ac:dyDescent="0.3">
      <c r="A4110" t="s">
        <v>398</v>
      </c>
      <c r="B4110" s="1">
        <v>38552</v>
      </c>
      <c r="C4110" t="s">
        <v>411</v>
      </c>
      <c r="D4110" t="s">
        <v>412</v>
      </c>
      <c r="E4110" t="s">
        <v>413</v>
      </c>
      <c r="G4110" t="s">
        <v>19</v>
      </c>
      <c r="H4110" t="s">
        <v>206</v>
      </c>
      <c r="I4110" t="s">
        <v>21</v>
      </c>
      <c r="J4110" t="s">
        <v>22</v>
      </c>
      <c r="K4110">
        <v>28.2</v>
      </c>
      <c r="L4110">
        <v>178</v>
      </c>
      <c r="M4110" t="s">
        <v>415</v>
      </c>
      <c r="N4110">
        <v>224</v>
      </c>
      <c r="P4110" cm="1">
        <f t="array" ref="P4110">IF(Q4110&gt;0,INDEX(Q4110:Q25834,MATCH(TRUE,INDEX(Q4110:Q25834="",,),0)-1),"")</f>
        <v>6</v>
      </c>
      <c r="Q4110">
        <v>4</v>
      </c>
      <c r="R4110">
        <f t="shared" si="66"/>
        <v>0</v>
      </c>
    </row>
    <row r="4111" spans="1:18" x14ac:dyDescent="0.3">
      <c r="A4111" t="s">
        <v>398</v>
      </c>
      <c r="B4111" s="1">
        <v>38552</v>
      </c>
      <c r="C4111" t="s">
        <v>411</v>
      </c>
      <c r="D4111" t="s">
        <v>412</v>
      </c>
      <c r="E4111" t="s">
        <v>413</v>
      </c>
      <c r="G4111" t="s">
        <v>19</v>
      </c>
      <c r="H4111" t="s">
        <v>53</v>
      </c>
      <c r="I4111" t="s">
        <v>26</v>
      </c>
      <c r="J4111" t="s">
        <v>27</v>
      </c>
      <c r="K4111">
        <v>98</v>
      </c>
      <c r="L4111">
        <v>27</v>
      </c>
      <c r="M4111" t="s">
        <v>415</v>
      </c>
      <c r="N4111">
        <v>41</v>
      </c>
      <c r="P4111" cm="1">
        <f t="array" ref="P4111">IF(Q4111&gt;0,INDEX(Q4111:Q25835,MATCH(TRUE,INDEX(Q4111:Q25835="",,),0)-1),"")</f>
        <v>6</v>
      </c>
      <c r="Q4111">
        <v>4</v>
      </c>
      <c r="R4111">
        <f t="shared" si="66"/>
        <v>0</v>
      </c>
    </row>
    <row r="4112" spans="1:18" x14ac:dyDescent="0.3">
      <c r="A4112" t="s">
        <v>398</v>
      </c>
      <c r="B4112" s="1">
        <v>38552</v>
      </c>
      <c r="C4112" t="s">
        <v>411</v>
      </c>
      <c r="D4112" t="s">
        <v>412</v>
      </c>
      <c r="E4112" t="s">
        <v>413</v>
      </c>
      <c r="G4112" t="s">
        <v>19</v>
      </c>
      <c r="H4112" t="s">
        <v>64</v>
      </c>
      <c r="I4112" t="s">
        <v>26</v>
      </c>
      <c r="J4112" t="s">
        <v>27</v>
      </c>
      <c r="K4112">
        <v>360</v>
      </c>
      <c r="L4112">
        <v>29</v>
      </c>
      <c r="M4112" t="s">
        <v>415</v>
      </c>
      <c r="N4112">
        <v>44</v>
      </c>
      <c r="P4112" cm="1">
        <f t="array" ref="P4112">IF(Q4112&gt;0,INDEX(Q4112:Q25836,MATCH(TRUE,INDEX(Q4112:Q25836="",,),0)-1),"")</f>
        <v>6</v>
      </c>
      <c r="Q4112">
        <v>4</v>
      </c>
      <c r="R4112">
        <f t="shared" si="66"/>
        <v>0</v>
      </c>
    </row>
    <row r="4113" spans="1:18" x14ac:dyDescent="0.3">
      <c r="A4113" t="s">
        <v>398</v>
      </c>
      <c r="B4113" s="1">
        <v>38552</v>
      </c>
      <c r="C4113" t="s">
        <v>411</v>
      </c>
      <c r="D4113" t="s">
        <v>412</v>
      </c>
      <c r="E4113" t="s">
        <v>413</v>
      </c>
      <c r="G4113" s="6" t="s">
        <v>29</v>
      </c>
      <c r="H4113" t="s">
        <v>64</v>
      </c>
      <c r="I4113" t="s">
        <v>21</v>
      </c>
      <c r="J4113" t="s">
        <v>22</v>
      </c>
      <c r="K4113">
        <v>5.3</v>
      </c>
      <c r="L4113">
        <v>161</v>
      </c>
      <c r="M4113" t="s">
        <v>415</v>
      </c>
      <c r="N4113">
        <v>161</v>
      </c>
      <c r="P4113" cm="1">
        <f t="array" ref="P4113">IF(Q4113&gt;0,INDEX(Q4113:Q25837,MATCH(TRUE,INDEX(Q4113:Q25837="",,),0)-1),"")</f>
        <v>6</v>
      </c>
      <c r="Q4113">
        <v>4</v>
      </c>
      <c r="R4113">
        <f t="shared" si="66"/>
        <v>0</v>
      </c>
    </row>
    <row r="4114" spans="1:18" x14ac:dyDescent="0.3">
      <c r="A4114" t="s">
        <v>398</v>
      </c>
      <c r="B4114" s="1">
        <v>38552</v>
      </c>
      <c r="C4114" t="s">
        <v>411</v>
      </c>
      <c r="D4114" t="s">
        <v>412</v>
      </c>
      <c r="E4114" t="s">
        <v>413</v>
      </c>
      <c r="G4114" s="6" t="s">
        <v>29</v>
      </c>
      <c r="H4114" t="s">
        <v>206</v>
      </c>
      <c r="I4114" t="s">
        <v>26</v>
      </c>
      <c r="J4114" t="s">
        <v>27</v>
      </c>
      <c r="K4114">
        <v>93</v>
      </c>
      <c r="L4114">
        <v>22</v>
      </c>
      <c r="M4114" t="s">
        <v>415</v>
      </c>
      <c r="N4114">
        <v>22</v>
      </c>
      <c r="P4114" cm="1">
        <f t="array" ref="P4114">IF(Q4114&gt;0,INDEX(Q4114:Q25838,MATCH(TRUE,INDEX(Q4114:Q25838="",,),0)-1),"")</f>
        <v>6</v>
      </c>
      <c r="Q4114">
        <v>4</v>
      </c>
      <c r="R4114">
        <f t="shared" si="66"/>
        <v>0</v>
      </c>
    </row>
    <row r="4115" spans="1:18" x14ac:dyDescent="0.3">
      <c r="A4115" t="s">
        <v>398</v>
      </c>
      <c r="B4115" s="1">
        <v>38552</v>
      </c>
      <c r="C4115" t="s">
        <v>411</v>
      </c>
      <c r="D4115" t="s">
        <v>412</v>
      </c>
      <c r="E4115" t="s">
        <v>413</v>
      </c>
      <c r="G4115" s="6" t="s">
        <v>29</v>
      </c>
      <c r="H4115" t="s">
        <v>70</v>
      </c>
      <c r="I4115" t="s">
        <v>26</v>
      </c>
      <c r="J4115" t="s">
        <v>27</v>
      </c>
      <c r="K4115">
        <v>21</v>
      </c>
      <c r="L4115">
        <v>33</v>
      </c>
      <c r="M4115" t="s">
        <v>415</v>
      </c>
      <c r="N4115">
        <v>33</v>
      </c>
      <c r="P4115" cm="1">
        <f t="array" ref="P4115">IF(Q4115&gt;0,INDEX(Q4115:Q25839,MATCH(TRUE,INDEX(Q4115:Q25839="",,),0)-1),"")</f>
        <v>6</v>
      </c>
      <c r="Q4115">
        <v>4</v>
      </c>
      <c r="R4115">
        <f t="shared" si="66"/>
        <v>0</v>
      </c>
    </row>
    <row r="4116" spans="1:18" x14ac:dyDescent="0.3">
      <c r="A4116" t="s">
        <v>398</v>
      </c>
      <c r="B4116" s="1">
        <v>38552</v>
      </c>
      <c r="C4116" t="s">
        <v>411</v>
      </c>
      <c r="D4116" t="s">
        <v>412</v>
      </c>
      <c r="E4116" t="s">
        <v>413</v>
      </c>
      <c r="G4116" t="s">
        <v>19</v>
      </c>
      <c r="H4116" t="s">
        <v>194</v>
      </c>
      <c r="I4116" t="s">
        <v>21</v>
      </c>
      <c r="J4116" t="s">
        <v>22</v>
      </c>
      <c r="K4116">
        <v>26.6</v>
      </c>
      <c r="L4116">
        <v>470</v>
      </c>
      <c r="M4116" t="s">
        <v>416</v>
      </c>
      <c r="N4116">
        <v>500</v>
      </c>
      <c r="P4116" cm="1">
        <f t="array" ref="P4116">IF(Q4116&gt;0,INDEX(Q4116:Q25840,MATCH(TRUE,INDEX(Q4116:Q25840="",,),0)-1),"")</f>
        <v>6</v>
      </c>
      <c r="Q4116">
        <v>5</v>
      </c>
      <c r="R4116">
        <f t="shared" si="66"/>
        <v>0</v>
      </c>
    </row>
    <row r="4117" spans="1:18" x14ac:dyDescent="0.3">
      <c r="A4117" t="s">
        <v>398</v>
      </c>
      <c r="B4117" s="1">
        <v>38552</v>
      </c>
      <c r="C4117" t="s">
        <v>411</v>
      </c>
      <c r="D4117" t="s">
        <v>412</v>
      </c>
      <c r="E4117" t="s">
        <v>413</v>
      </c>
      <c r="G4117" t="s">
        <v>19</v>
      </c>
      <c r="H4117" t="s">
        <v>206</v>
      </c>
      <c r="I4117" t="s">
        <v>21</v>
      </c>
      <c r="J4117" t="s">
        <v>22</v>
      </c>
      <c r="K4117">
        <v>28.2</v>
      </c>
      <c r="L4117">
        <v>178</v>
      </c>
      <c r="M4117" t="s">
        <v>416</v>
      </c>
      <c r="N4117">
        <v>190</v>
      </c>
      <c r="P4117" cm="1">
        <f t="array" ref="P4117">IF(Q4117&gt;0,INDEX(Q4117:Q25841,MATCH(TRUE,INDEX(Q4117:Q25841="",,),0)-1),"")</f>
        <v>6</v>
      </c>
      <c r="Q4117">
        <v>5</v>
      </c>
      <c r="R4117">
        <f t="shared" si="66"/>
        <v>0</v>
      </c>
    </row>
    <row r="4118" spans="1:18" x14ac:dyDescent="0.3">
      <c r="A4118" t="s">
        <v>398</v>
      </c>
      <c r="B4118" s="1">
        <v>38552</v>
      </c>
      <c r="C4118" t="s">
        <v>411</v>
      </c>
      <c r="D4118" t="s">
        <v>412</v>
      </c>
      <c r="E4118" t="s">
        <v>413</v>
      </c>
      <c r="G4118" t="s">
        <v>19</v>
      </c>
      <c r="H4118" t="s">
        <v>53</v>
      </c>
      <c r="I4118" t="s">
        <v>26</v>
      </c>
      <c r="J4118" t="s">
        <v>27</v>
      </c>
      <c r="K4118">
        <v>98</v>
      </c>
      <c r="L4118">
        <v>27</v>
      </c>
      <c r="M4118" t="s">
        <v>416</v>
      </c>
      <c r="N4118">
        <v>37</v>
      </c>
      <c r="P4118" cm="1">
        <f t="array" ref="P4118">IF(Q4118&gt;0,INDEX(Q4118:Q25842,MATCH(TRUE,INDEX(Q4118:Q25842="",,),0)-1),"")</f>
        <v>6</v>
      </c>
      <c r="Q4118">
        <v>5</v>
      </c>
      <c r="R4118">
        <f t="shared" si="66"/>
        <v>0</v>
      </c>
    </row>
    <row r="4119" spans="1:18" x14ac:dyDescent="0.3">
      <c r="A4119" t="s">
        <v>398</v>
      </c>
      <c r="B4119" s="1">
        <v>38552</v>
      </c>
      <c r="C4119" t="s">
        <v>411</v>
      </c>
      <c r="D4119" t="s">
        <v>412</v>
      </c>
      <c r="E4119" t="s">
        <v>413</v>
      </c>
      <c r="G4119" t="s">
        <v>19</v>
      </c>
      <c r="H4119" t="s">
        <v>64</v>
      </c>
      <c r="I4119" t="s">
        <v>26</v>
      </c>
      <c r="J4119" t="s">
        <v>27</v>
      </c>
      <c r="K4119">
        <v>360</v>
      </c>
      <c r="L4119">
        <v>29</v>
      </c>
      <c r="M4119" t="s">
        <v>416</v>
      </c>
      <c r="N4119">
        <v>49</v>
      </c>
      <c r="P4119" cm="1">
        <f t="array" ref="P4119">IF(Q4119&gt;0,INDEX(Q4119:Q25843,MATCH(TRUE,INDEX(Q4119:Q25843="",,),0)-1),"")</f>
        <v>6</v>
      </c>
      <c r="Q4119">
        <v>5</v>
      </c>
      <c r="R4119">
        <f t="shared" si="66"/>
        <v>0</v>
      </c>
    </row>
    <row r="4120" spans="1:18" x14ac:dyDescent="0.3">
      <c r="A4120" t="s">
        <v>398</v>
      </c>
      <c r="B4120" s="1">
        <v>38552</v>
      </c>
      <c r="C4120" t="s">
        <v>411</v>
      </c>
      <c r="D4120" t="s">
        <v>412</v>
      </c>
      <c r="E4120" t="s">
        <v>413</v>
      </c>
      <c r="G4120" s="6" t="s">
        <v>29</v>
      </c>
      <c r="H4120" t="s">
        <v>64</v>
      </c>
      <c r="I4120" t="s">
        <v>21</v>
      </c>
      <c r="J4120" t="s">
        <v>22</v>
      </c>
      <c r="K4120">
        <v>5.3</v>
      </c>
      <c r="L4120">
        <v>161</v>
      </c>
      <c r="M4120" t="s">
        <v>416</v>
      </c>
      <c r="N4120">
        <v>161</v>
      </c>
      <c r="P4120" cm="1">
        <f t="array" ref="P4120">IF(Q4120&gt;0,INDEX(Q4120:Q25844,MATCH(TRUE,INDEX(Q4120:Q25844="",,),0)-1),"")</f>
        <v>6</v>
      </c>
      <c r="Q4120">
        <v>5</v>
      </c>
      <c r="R4120">
        <f t="shared" si="66"/>
        <v>0</v>
      </c>
    </row>
    <row r="4121" spans="1:18" x14ac:dyDescent="0.3">
      <c r="A4121" t="s">
        <v>398</v>
      </c>
      <c r="B4121" s="1">
        <v>38552</v>
      </c>
      <c r="C4121" t="s">
        <v>411</v>
      </c>
      <c r="D4121" t="s">
        <v>412</v>
      </c>
      <c r="E4121" t="s">
        <v>413</v>
      </c>
      <c r="G4121" s="6" t="s">
        <v>29</v>
      </c>
      <c r="H4121" t="s">
        <v>206</v>
      </c>
      <c r="I4121" t="s">
        <v>26</v>
      </c>
      <c r="J4121" t="s">
        <v>27</v>
      </c>
      <c r="K4121">
        <v>93</v>
      </c>
      <c r="L4121">
        <v>22</v>
      </c>
      <c r="M4121" t="s">
        <v>416</v>
      </c>
      <c r="N4121">
        <v>22</v>
      </c>
      <c r="P4121" cm="1">
        <f t="array" ref="P4121">IF(Q4121&gt;0,INDEX(Q4121:Q25845,MATCH(TRUE,INDEX(Q4121:Q25845="",,),0)-1),"")</f>
        <v>6</v>
      </c>
      <c r="Q4121">
        <v>5</v>
      </c>
      <c r="R4121">
        <f t="shared" si="66"/>
        <v>0</v>
      </c>
    </row>
    <row r="4122" spans="1:18" x14ac:dyDescent="0.3">
      <c r="A4122" t="s">
        <v>398</v>
      </c>
      <c r="B4122" s="1">
        <v>38552</v>
      </c>
      <c r="C4122" t="s">
        <v>411</v>
      </c>
      <c r="D4122" t="s">
        <v>412</v>
      </c>
      <c r="E4122" t="s">
        <v>413</v>
      </c>
      <c r="G4122" s="6" t="s">
        <v>29</v>
      </c>
      <c r="H4122" t="s">
        <v>70</v>
      </c>
      <c r="I4122" t="s">
        <v>26</v>
      </c>
      <c r="J4122" t="s">
        <v>27</v>
      </c>
      <c r="K4122">
        <v>21</v>
      </c>
      <c r="L4122">
        <v>33</v>
      </c>
      <c r="M4122" t="s">
        <v>416</v>
      </c>
      <c r="N4122">
        <v>33</v>
      </c>
      <c r="P4122" cm="1">
        <f t="array" ref="P4122">IF(Q4122&gt;0,INDEX(Q4122:Q25846,MATCH(TRUE,INDEX(Q4122:Q25846="",,),0)-1),"")</f>
        <v>6</v>
      </c>
      <c r="Q4122">
        <v>5</v>
      </c>
      <c r="R4122">
        <f t="shared" si="66"/>
        <v>0</v>
      </c>
    </row>
    <row r="4123" spans="1:18" x14ac:dyDescent="0.3">
      <c r="A4123" t="s">
        <v>398</v>
      </c>
      <c r="B4123" s="1">
        <v>38552</v>
      </c>
      <c r="C4123" t="s">
        <v>411</v>
      </c>
      <c r="D4123" t="s">
        <v>412</v>
      </c>
      <c r="E4123" t="s">
        <v>413</v>
      </c>
      <c r="G4123" t="s">
        <v>19</v>
      </c>
      <c r="H4123" t="s">
        <v>194</v>
      </c>
      <c r="I4123" t="s">
        <v>21</v>
      </c>
      <c r="J4123" t="s">
        <v>22</v>
      </c>
      <c r="K4123">
        <v>26.6</v>
      </c>
      <c r="L4123">
        <v>470</v>
      </c>
      <c r="M4123" t="s">
        <v>417</v>
      </c>
      <c r="N4123">
        <v>470</v>
      </c>
      <c r="P4123" cm="1">
        <f t="array" ref="P4123">IF(Q4123&gt;0,INDEX(Q4123:Q25847,MATCH(TRUE,INDEX(Q4123:Q25847="",,),0)-1),"")</f>
        <v>6</v>
      </c>
      <c r="Q4123">
        <v>6</v>
      </c>
      <c r="R4123">
        <f t="shared" si="66"/>
        <v>0</v>
      </c>
    </row>
    <row r="4124" spans="1:18" x14ac:dyDescent="0.3">
      <c r="A4124" t="s">
        <v>398</v>
      </c>
      <c r="B4124" s="1">
        <v>38552</v>
      </c>
      <c r="C4124" t="s">
        <v>411</v>
      </c>
      <c r="D4124" t="s">
        <v>412</v>
      </c>
      <c r="E4124" t="s">
        <v>413</v>
      </c>
      <c r="G4124" t="s">
        <v>19</v>
      </c>
      <c r="H4124" t="s">
        <v>206</v>
      </c>
      <c r="I4124" t="s">
        <v>21</v>
      </c>
      <c r="J4124" t="s">
        <v>22</v>
      </c>
      <c r="K4124">
        <v>28.2</v>
      </c>
      <c r="L4124">
        <v>178</v>
      </c>
      <c r="M4124" t="s">
        <v>417</v>
      </c>
      <c r="N4124">
        <v>178</v>
      </c>
      <c r="P4124" cm="1">
        <f t="array" ref="P4124">IF(Q4124&gt;0,INDEX(Q4124:Q25848,MATCH(TRUE,INDEX(Q4124:Q25848="",,),0)-1),"")</f>
        <v>6</v>
      </c>
      <c r="Q4124">
        <v>6</v>
      </c>
      <c r="R4124">
        <f t="shared" si="66"/>
        <v>0</v>
      </c>
    </row>
    <row r="4125" spans="1:18" x14ac:dyDescent="0.3">
      <c r="A4125" t="s">
        <v>398</v>
      </c>
      <c r="B4125" s="1">
        <v>38552</v>
      </c>
      <c r="C4125" t="s">
        <v>411</v>
      </c>
      <c r="D4125" t="s">
        <v>412</v>
      </c>
      <c r="E4125" t="s">
        <v>413</v>
      </c>
      <c r="G4125" t="s">
        <v>19</v>
      </c>
      <c r="H4125" t="s">
        <v>53</v>
      </c>
      <c r="I4125" t="s">
        <v>26</v>
      </c>
      <c r="J4125" t="s">
        <v>27</v>
      </c>
      <c r="K4125">
        <v>98</v>
      </c>
      <c r="L4125">
        <v>27</v>
      </c>
      <c r="M4125" t="s">
        <v>417</v>
      </c>
      <c r="N4125">
        <v>32</v>
      </c>
      <c r="P4125" cm="1">
        <f t="array" ref="P4125">IF(Q4125&gt;0,INDEX(Q4125:Q25849,MATCH(TRUE,INDEX(Q4125:Q25849="",,),0)-1),"")</f>
        <v>6</v>
      </c>
      <c r="Q4125">
        <v>6</v>
      </c>
      <c r="R4125">
        <f t="shared" si="66"/>
        <v>0</v>
      </c>
    </row>
    <row r="4126" spans="1:18" x14ac:dyDescent="0.3">
      <c r="A4126" t="s">
        <v>398</v>
      </c>
      <c r="B4126" s="1">
        <v>38552</v>
      </c>
      <c r="C4126" t="s">
        <v>411</v>
      </c>
      <c r="D4126" t="s">
        <v>412</v>
      </c>
      <c r="E4126" t="s">
        <v>413</v>
      </c>
      <c r="G4126" t="s">
        <v>19</v>
      </c>
      <c r="H4126" t="s">
        <v>64</v>
      </c>
      <c r="I4126" t="s">
        <v>26</v>
      </c>
      <c r="J4126" t="s">
        <v>27</v>
      </c>
      <c r="K4126">
        <v>360</v>
      </c>
      <c r="L4126">
        <v>29</v>
      </c>
      <c r="M4126" t="s">
        <v>417</v>
      </c>
      <c r="N4126">
        <v>34</v>
      </c>
      <c r="P4126" cm="1">
        <f t="array" ref="P4126">IF(Q4126&gt;0,INDEX(Q4126:Q25850,MATCH(TRUE,INDEX(Q4126:Q25850="",,),0)-1),"")</f>
        <v>6</v>
      </c>
      <c r="Q4126">
        <v>6</v>
      </c>
      <c r="R4126">
        <f t="shared" si="66"/>
        <v>0</v>
      </c>
    </row>
    <row r="4127" spans="1:18" x14ac:dyDescent="0.3">
      <c r="A4127" t="s">
        <v>398</v>
      </c>
      <c r="B4127" s="1">
        <v>38552</v>
      </c>
      <c r="C4127" t="s">
        <v>411</v>
      </c>
      <c r="D4127" t="s">
        <v>412</v>
      </c>
      <c r="E4127" t="s">
        <v>413</v>
      </c>
      <c r="G4127" s="6" t="s">
        <v>29</v>
      </c>
      <c r="H4127" t="s">
        <v>64</v>
      </c>
      <c r="I4127" t="s">
        <v>21</v>
      </c>
      <c r="J4127" t="s">
        <v>22</v>
      </c>
      <c r="K4127">
        <v>5.3</v>
      </c>
      <c r="L4127">
        <v>161</v>
      </c>
      <c r="M4127" t="s">
        <v>417</v>
      </c>
      <c r="N4127">
        <v>161</v>
      </c>
      <c r="P4127" cm="1">
        <f t="array" ref="P4127">IF(Q4127&gt;0,INDEX(Q4127:Q25851,MATCH(TRUE,INDEX(Q4127:Q25851="",,),0)-1),"")</f>
        <v>6</v>
      </c>
      <c r="Q4127">
        <v>6</v>
      </c>
      <c r="R4127">
        <f t="shared" si="66"/>
        <v>0</v>
      </c>
    </row>
    <row r="4128" spans="1:18" x14ac:dyDescent="0.3">
      <c r="A4128" t="s">
        <v>398</v>
      </c>
      <c r="B4128" s="1">
        <v>38552</v>
      </c>
      <c r="C4128" t="s">
        <v>411</v>
      </c>
      <c r="D4128" t="s">
        <v>412</v>
      </c>
      <c r="E4128" t="s">
        <v>413</v>
      </c>
      <c r="G4128" s="6" t="s">
        <v>29</v>
      </c>
      <c r="H4128" t="s">
        <v>206</v>
      </c>
      <c r="I4128" t="s">
        <v>26</v>
      </c>
      <c r="J4128" t="s">
        <v>27</v>
      </c>
      <c r="K4128">
        <v>93</v>
      </c>
      <c r="L4128">
        <v>22</v>
      </c>
      <c r="M4128" t="s">
        <v>417</v>
      </c>
      <c r="N4128">
        <v>22</v>
      </c>
      <c r="P4128" cm="1">
        <f t="array" ref="P4128">IF(Q4128&gt;0,INDEX(Q4128:Q25852,MATCH(TRUE,INDEX(Q4128:Q25852="",,),0)-1),"")</f>
        <v>6</v>
      </c>
      <c r="Q4128">
        <v>6</v>
      </c>
      <c r="R4128">
        <f t="shared" si="66"/>
        <v>0</v>
      </c>
    </row>
    <row r="4129" spans="1:18" x14ac:dyDescent="0.3">
      <c r="A4129" t="s">
        <v>398</v>
      </c>
      <c r="B4129" s="1">
        <v>38552</v>
      </c>
      <c r="C4129" t="s">
        <v>411</v>
      </c>
      <c r="D4129" t="s">
        <v>412</v>
      </c>
      <c r="E4129" t="s">
        <v>413</v>
      </c>
      <c r="G4129" s="6" t="s">
        <v>29</v>
      </c>
      <c r="H4129" t="s">
        <v>70</v>
      </c>
      <c r="I4129" t="s">
        <v>26</v>
      </c>
      <c r="J4129" t="s">
        <v>27</v>
      </c>
      <c r="K4129">
        <v>21</v>
      </c>
      <c r="L4129">
        <v>33</v>
      </c>
      <c r="M4129" t="s">
        <v>417</v>
      </c>
      <c r="N4129">
        <v>33</v>
      </c>
      <c r="P4129" cm="1">
        <f t="array" ref="P4129">IF(Q4129&gt;0,INDEX(Q4129:Q25853,MATCH(TRUE,INDEX(Q4129:Q25853="",,),0)-1),"")</f>
        <v>6</v>
      </c>
      <c r="Q4129">
        <v>6</v>
      </c>
      <c r="R4129">
        <f t="shared" si="66"/>
        <v>0</v>
      </c>
    </row>
    <row r="4130" spans="1:18" x14ac:dyDescent="0.3">
      <c r="P4130" t="str" cm="1">
        <f t="array" ref="P4130">IF(Q4130&gt;0,INDEX(Q4130:Q25854,MATCH(TRUE,INDEX(Q4130:Q25854="",,),0)-1),"")</f>
        <v/>
      </c>
      <c r="R4130" t="str">
        <f t="shared" si="66"/>
        <v/>
      </c>
    </row>
    <row r="4131" spans="1:18" x14ac:dyDescent="0.3">
      <c r="A4131" t="s">
        <v>398</v>
      </c>
      <c r="B4131" s="1">
        <v>38552</v>
      </c>
      <c r="C4131" t="s">
        <v>411</v>
      </c>
      <c r="D4131" t="s">
        <v>418</v>
      </c>
      <c r="E4131" t="s">
        <v>419</v>
      </c>
      <c r="G4131" t="s">
        <v>19</v>
      </c>
      <c r="H4131" t="s">
        <v>53</v>
      </c>
      <c r="I4131" t="s">
        <v>26</v>
      </c>
      <c r="J4131" t="s">
        <v>27</v>
      </c>
      <c r="K4131">
        <v>724</v>
      </c>
      <c r="L4131">
        <v>35</v>
      </c>
      <c r="M4131" t="s">
        <v>420</v>
      </c>
      <c r="N4131">
        <v>45</v>
      </c>
      <c r="O4131" t="s">
        <v>24</v>
      </c>
      <c r="P4131" cm="1">
        <f t="array" ref="P4131">IF(Q4131&gt;0,INDEX(Q4131:Q25855,MATCH(TRUE,INDEX(Q4131:Q25855="",,),0)-1),"")</f>
        <v>6</v>
      </c>
      <c r="Q4131">
        <v>1</v>
      </c>
      <c r="R4131">
        <f t="shared" si="66"/>
        <v>0</v>
      </c>
    </row>
    <row r="4132" spans="1:18" x14ac:dyDescent="0.3">
      <c r="A4132" t="s">
        <v>398</v>
      </c>
      <c r="B4132" s="1">
        <v>38552</v>
      </c>
      <c r="C4132" t="s">
        <v>411</v>
      </c>
      <c r="D4132" t="s">
        <v>418</v>
      </c>
      <c r="E4132" t="s">
        <v>419</v>
      </c>
      <c r="G4132" t="s">
        <v>19</v>
      </c>
      <c r="H4132" t="s">
        <v>70</v>
      </c>
      <c r="I4132" t="s">
        <v>26</v>
      </c>
      <c r="J4132" t="s">
        <v>27</v>
      </c>
      <c r="K4132">
        <v>289</v>
      </c>
      <c r="L4132">
        <v>23</v>
      </c>
      <c r="M4132" t="s">
        <v>420</v>
      </c>
      <c r="N4132">
        <v>37</v>
      </c>
      <c r="O4132" t="s">
        <v>24</v>
      </c>
      <c r="P4132" cm="1">
        <f t="array" ref="P4132">IF(Q4132&gt;0,INDEX(Q4132:Q25856,MATCH(TRUE,INDEX(Q4132:Q25856="",,),0)-1),"")</f>
        <v>6</v>
      </c>
      <c r="Q4132">
        <v>1</v>
      </c>
      <c r="R4132">
        <f t="shared" si="66"/>
        <v>0</v>
      </c>
    </row>
    <row r="4133" spans="1:18" x14ac:dyDescent="0.3">
      <c r="A4133" t="s">
        <v>398</v>
      </c>
      <c r="B4133" s="1">
        <v>38552</v>
      </c>
      <c r="C4133" t="s">
        <v>411</v>
      </c>
      <c r="D4133" t="s">
        <v>418</v>
      </c>
      <c r="E4133" t="s">
        <v>419</v>
      </c>
      <c r="G4133" t="s">
        <v>19</v>
      </c>
      <c r="H4133" t="s">
        <v>64</v>
      </c>
      <c r="I4133" t="s">
        <v>26</v>
      </c>
      <c r="J4133" t="s">
        <v>27</v>
      </c>
      <c r="K4133">
        <v>139</v>
      </c>
      <c r="L4133">
        <v>23</v>
      </c>
      <c r="M4133" t="s">
        <v>420</v>
      </c>
      <c r="N4133">
        <v>53</v>
      </c>
      <c r="O4133" t="s">
        <v>24</v>
      </c>
      <c r="P4133" cm="1">
        <f t="array" ref="P4133">IF(Q4133&gt;0,INDEX(Q4133:Q25857,MATCH(TRUE,INDEX(Q4133:Q25857="",,),0)-1),"")</f>
        <v>6</v>
      </c>
      <c r="Q4133">
        <v>1</v>
      </c>
      <c r="R4133">
        <f t="shared" si="66"/>
        <v>0</v>
      </c>
    </row>
    <row r="4134" spans="1:18" x14ac:dyDescent="0.3">
      <c r="A4134" t="s">
        <v>398</v>
      </c>
      <c r="B4134" s="1">
        <v>38552</v>
      </c>
      <c r="C4134" t="s">
        <v>411</v>
      </c>
      <c r="D4134" t="s">
        <v>418</v>
      </c>
      <c r="E4134" t="s">
        <v>419</v>
      </c>
      <c r="G4134" t="s">
        <v>19</v>
      </c>
      <c r="H4134" t="s">
        <v>53</v>
      </c>
      <c r="I4134" t="s">
        <v>26</v>
      </c>
      <c r="J4134" t="s">
        <v>27</v>
      </c>
      <c r="K4134">
        <v>724</v>
      </c>
      <c r="L4134">
        <v>35</v>
      </c>
      <c r="M4134" t="s">
        <v>403</v>
      </c>
      <c r="N4134">
        <v>45</v>
      </c>
      <c r="P4134" cm="1">
        <f t="array" ref="P4134">IF(Q4134&gt;0,INDEX(Q4134:Q25858,MATCH(TRUE,INDEX(Q4134:Q25858="",,),0)-1),"")</f>
        <v>6</v>
      </c>
      <c r="Q4134">
        <v>2</v>
      </c>
      <c r="R4134">
        <f t="shared" si="66"/>
        <v>0</v>
      </c>
    </row>
    <row r="4135" spans="1:18" x14ac:dyDescent="0.3">
      <c r="A4135" t="s">
        <v>398</v>
      </c>
      <c r="B4135" s="1">
        <v>38552</v>
      </c>
      <c r="C4135" t="s">
        <v>411</v>
      </c>
      <c r="D4135" t="s">
        <v>418</v>
      </c>
      <c r="E4135" t="s">
        <v>419</v>
      </c>
      <c r="G4135" t="s">
        <v>19</v>
      </c>
      <c r="H4135" t="s">
        <v>70</v>
      </c>
      <c r="I4135" t="s">
        <v>26</v>
      </c>
      <c r="J4135" t="s">
        <v>27</v>
      </c>
      <c r="K4135">
        <v>289</v>
      </c>
      <c r="L4135">
        <v>23</v>
      </c>
      <c r="M4135" t="s">
        <v>403</v>
      </c>
      <c r="N4135">
        <v>40</v>
      </c>
      <c r="P4135" cm="1">
        <f t="array" ref="P4135">IF(Q4135&gt;0,INDEX(Q4135:Q25859,MATCH(TRUE,INDEX(Q4135:Q25859="",,),0)-1),"")</f>
        <v>6</v>
      </c>
      <c r="Q4135">
        <v>2</v>
      </c>
      <c r="R4135">
        <f t="shared" si="66"/>
        <v>0</v>
      </c>
    </row>
    <row r="4136" spans="1:18" x14ac:dyDescent="0.3">
      <c r="A4136" t="s">
        <v>398</v>
      </c>
      <c r="B4136" s="1">
        <v>38552</v>
      </c>
      <c r="C4136" t="s">
        <v>411</v>
      </c>
      <c r="D4136" t="s">
        <v>418</v>
      </c>
      <c r="E4136" t="s">
        <v>419</v>
      </c>
      <c r="G4136" t="s">
        <v>19</v>
      </c>
      <c r="H4136" t="s">
        <v>64</v>
      </c>
      <c r="I4136" t="s">
        <v>26</v>
      </c>
      <c r="J4136" t="s">
        <v>27</v>
      </c>
      <c r="K4136">
        <v>139</v>
      </c>
      <c r="L4136">
        <v>23</v>
      </c>
      <c r="M4136" t="s">
        <v>403</v>
      </c>
      <c r="N4136">
        <v>40</v>
      </c>
      <c r="P4136" cm="1">
        <f t="array" ref="P4136">IF(Q4136&gt;0,INDEX(Q4136:Q25860,MATCH(TRUE,INDEX(Q4136:Q25860="",,),0)-1),"")</f>
        <v>6</v>
      </c>
      <c r="Q4136">
        <v>2</v>
      </c>
      <c r="R4136">
        <f t="shared" si="66"/>
        <v>0</v>
      </c>
    </row>
    <row r="4137" spans="1:18" x14ac:dyDescent="0.3">
      <c r="A4137" t="s">
        <v>398</v>
      </c>
      <c r="B4137" s="1">
        <v>38552</v>
      </c>
      <c r="C4137" t="s">
        <v>411</v>
      </c>
      <c r="D4137" t="s">
        <v>418</v>
      </c>
      <c r="E4137" t="s">
        <v>419</v>
      </c>
      <c r="G4137" t="s">
        <v>19</v>
      </c>
      <c r="H4137" t="s">
        <v>53</v>
      </c>
      <c r="I4137" t="s">
        <v>26</v>
      </c>
      <c r="J4137" t="s">
        <v>27</v>
      </c>
      <c r="K4137">
        <v>724</v>
      </c>
      <c r="L4137">
        <v>35</v>
      </c>
      <c r="M4137" t="s">
        <v>416</v>
      </c>
      <c r="N4137">
        <v>45</v>
      </c>
      <c r="P4137" cm="1">
        <f t="array" ref="P4137">IF(Q4137&gt;0,INDEX(Q4137:Q25861,MATCH(TRUE,INDEX(Q4137:Q25861="",,),0)-1),"")</f>
        <v>6</v>
      </c>
      <c r="Q4137">
        <v>3</v>
      </c>
      <c r="R4137">
        <f t="shared" si="66"/>
        <v>0</v>
      </c>
    </row>
    <row r="4138" spans="1:18" x14ac:dyDescent="0.3">
      <c r="A4138" t="s">
        <v>398</v>
      </c>
      <c r="B4138" s="1">
        <v>38552</v>
      </c>
      <c r="C4138" t="s">
        <v>411</v>
      </c>
      <c r="D4138" t="s">
        <v>418</v>
      </c>
      <c r="E4138" t="s">
        <v>419</v>
      </c>
      <c r="G4138" t="s">
        <v>19</v>
      </c>
      <c r="H4138" t="s">
        <v>70</v>
      </c>
      <c r="I4138" t="s">
        <v>26</v>
      </c>
      <c r="J4138" t="s">
        <v>27</v>
      </c>
      <c r="K4138">
        <v>289</v>
      </c>
      <c r="L4138">
        <v>23</v>
      </c>
      <c r="M4138" t="s">
        <v>416</v>
      </c>
      <c r="N4138">
        <v>33</v>
      </c>
      <c r="P4138" cm="1">
        <f t="array" ref="P4138">IF(Q4138&gt;0,INDEX(Q4138:Q25862,MATCH(TRUE,INDEX(Q4138:Q25862="",,),0)-1),"")</f>
        <v>6</v>
      </c>
      <c r="Q4138">
        <v>3</v>
      </c>
      <c r="R4138">
        <f t="shared" si="66"/>
        <v>0</v>
      </c>
    </row>
    <row r="4139" spans="1:18" x14ac:dyDescent="0.3">
      <c r="A4139" t="s">
        <v>398</v>
      </c>
      <c r="B4139" s="1">
        <v>38552</v>
      </c>
      <c r="C4139" t="s">
        <v>411</v>
      </c>
      <c r="D4139" t="s">
        <v>418</v>
      </c>
      <c r="E4139" t="s">
        <v>419</v>
      </c>
      <c r="G4139" t="s">
        <v>19</v>
      </c>
      <c r="H4139" t="s">
        <v>64</v>
      </c>
      <c r="I4139" t="s">
        <v>26</v>
      </c>
      <c r="J4139" t="s">
        <v>27</v>
      </c>
      <c r="K4139">
        <v>139</v>
      </c>
      <c r="L4139">
        <v>23</v>
      </c>
      <c r="M4139" t="s">
        <v>416</v>
      </c>
      <c r="N4139">
        <v>33</v>
      </c>
      <c r="P4139" cm="1">
        <f t="array" ref="P4139">IF(Q4139&gt;0,INDEX(Q4139:Q25863,MATCH(TRUE,INDEX(Q4139:Q25863="",,),0)-1),"")</f>
        <v>6</v>
      </c>
      <c r="Q4139">
        <v>3</v>
      </c>
      <c r="R4139">
        <f t="shared" si="66"/>
        <v>0</v>
      </c>
    </row>
    <row r="4140" spans="1:18" x14ac:dyDescent="0.3">
      <c r="A4140" t="s">
        <v>398</v>
      </c>
      <c r="B4140" s="1">
        <v>38552</v>
      </c>
      <c r="C4140" t="s">
        <v>411</v>
      </c>
      <c r="D4140" t="s">
        <v>418</v>
      </c>
      <c r="E4140" t="s">
        <v>419</v>
      </c>
      <c r="G4140" t="s">
        <v>19</v>
      </c>
      <c r="H4140" t="s">
        <v>53</v>
      </c>
      <c r="I4140" t="s">
        <v>26</v>
      </c>
      <c r="J4140" t="s">
        <v>27</v>
      </c>
      <c r="K4140">
        <v>724</v>
      </c>
      <c r="L4140">
        <v>35</v>
      </c>
      <c r="M4140" t="s">
        <v>415</v>
      </c>
      <c r="N4140">
        <v>47</v>
      </c>
      <c r="P4140" cm="1">
        <f t="array" ref="P4140">IF(Q4140&gt;0,INDEX(Q4140:Q25864,MATCH(TRUE,INDEX(Q4140:Q25864="",,),0)-1),"")</f>
        <v>6</v>
      </c>
      <c r="Q4140">
        <v>4</v>
      </c>
      <c r="R4140">
        <f t="shared" si="66"/>
        <v>0</v>
      </c>
    </row>
    <row r="4141" spans="1:18" x14ac:dyDescent="0.3">
      <c r="A4141" t="s">
        <v>398</v>
      </c>
      <c r="B4141" s="1">
        <v>38552</v>
      </c>
      <c r="C4141" t="s">
        <v>411</v>
      </c>
      <c r="D4141" t="s">
        <v>418</v>
      </c>
      <c r="E4141" t="s">
        <v>419</v>
      </c>
      <c r="G4141" t="s">
        <v>19</v>
      </c>
      <c r="H4141" t="s">
        <v>70</v>
      </c>
      <c r="I4141" t="s">
        <v>26</v>
      </c>
      <c r="J4141" t="s">
        <v>27</v>
      </c>
      <c r="K4141">
        <v>289</v>
      </c>
      <c r="L4141">
        <v>23</v>
      </c>
      <c r="M4141" t="s">
        <v>415</v>
      </c>
      <c r="N4141">
        <v>30</v>
      </c>
      <c r="P4141" cm="1">
        <f t="array" ref="P4141">IF(Q4141&gt;0,INDEX(Q4141:Q25865,MATCH(TRUE,INDEX(Q4141:Q25865="",,),0)-1),"")</f>
        <v>6</v>
      </c>
      <c r="Q4141">
        <v>4</v>
      </c>
      <c r="R4141">
        <f t="shared" si="66"/>
        <v>0</v>
      </c>
    </row>
    <row r="4142" spans="1:18" x14ac:dyDescent="0.3">
      <c r="A4142" t="s">
        <v>398</v>
      </c>
      <c r="B4142" s="1">
        <v>38552</v>
      </c>
      <c r="C4142" t="s">
        <v>411</v>
      </c>
      <c r="D4142" t="s">
        <v>418</v>
      </c>
      <c r="E4142" t="s">
        <v>419</v>
      </c>
      <c r="G4142" t="s">
        <v>19</v>
      </c>
      <c r="H4142" t="s">
        <v>64</v>
      </c>
      <c r="I4142" t="s">
        <v>26</v>
      </c>
      <c r="J4142" t="s">
        <v>27</v>
      </c>
      <c r="K4142">
        <v>139</v>
      </c>
      <c r="L4142">
        <v>23</v>
      </c>
      <c r="M4142" t="s">
        <v>415</v>
      </c>
      <c r="N4142">
        <v>27</v>
      </c>
      <c r="P4142" cm="1">
        <f t="array" ref="P4142">IF(Q4142&gt;0,INDEX(Q4142:Q25866,MATCH(TRUE,INDEX(Q4142:Q25866="",,),0)-1),"")</f>
        <v>6</v>
      </c>
      <c r="Q4142">
        <v>4</v>
      </c>
      <c r="R4142">
        <f t="shared" si="66"/>
        <v>0</v>
      </c>
    </row>
    <row r="4143" spans="1:18" x14ac:dyDescent="0.3">
      <c r="A4143" t="s">
        <v>398</v>
      </c>
      <c r="B4143" s="1">
        <v>38552</v>
      </c>
      <c r="C4143" t="s">
        <v>411</v>
      </c>
      <c r="D4143" t="s">
        <v>418</v>
      </c>
      <c r="E4143" t="s">
        <v>419</v>
      </c>
      <c r="G4143" t="s">
        <v>19</v>
      </c>
      <c r="H4143" t="s">
        <v>53</v>
      </c>
      <c r="I4143" t="s">
        <v>26</v>
      </c>
      <c r="J4143" t="s">
        <v>27</v>
      </c>
      <c r="K4143">
        <v>724</v>
      </c>
      <c r="L4143">
        <v>35</v>
      </c>
      <c r="M4143" t="s">
        <v>269</v>
      </c>
      <c r="N4143">
        <v>35</v>
      </c>
      <c r="P4143" cm="1">
        <f t="array" ref="P4143">IF(Q4143&gt;0,INDEX(Q4143:Q25867,MATCH(TRUE,INDEX(Q4143:Q25867="",,),0)-1),"")</f>
        <v>6</v>
      </c>
      <c r="Q4143">
        <v>5</v>
      </c>
      <c r="R4143">
        <f t="shared" si="66"/>
        <v>0</v>
      </c>
    </row>
    <row r="4144" spans="1:18" x14ac:dyDescent="0.3">
      <c r="A4144" t="s">
        <v>398</v>
      </c>
      <c r="B4144" s="1">
        <v>38552</v>
      </c>
      <c r="C4144" t="s">
        <v>411</v>
      </c>
      <c r="D4144" t="s">
        <v>418</v>
      </c>
      <c r="E4144" t="s">
        <v>419</v>
      </c>
      <c r="G4144" t="s">
        <v>19</v>
      </c>
      <c r="H4144" t="s">
        <v>70</v>
      </c>
      <c r="I4144" t="s">
        <v>26</v>
      </c>
      <c r="J4144" t="s">
        <v>27</v>
      </c>
      <c r="K4144">
        <v>289</v>
      </c>
      <c r="L4144">
        <v>23</v>
      </c>
      <c r="M4144" t="s">
        <v>269</v>
      </c>
      <c r="N4144">
        <v>59.08</v>
      </c>
      <c r="P4144" cm="1">
        <f t="array" ref="P4144">IF(Q4144&gt;0,INDEX(Q4144:Q25868,MATCH(TRUE,INDEX(Q4144:Q25868="",,),0)-1),"")</f>
        <v>6</v>
      </c>
      <c r="Q4144">
        <v>5</v>
      </c>
      <c r="R4144">
        <f t="shared" si="66"/>
        <v>0</v>
      </c>
    </row>
    <row r="4145" spans="1:18" x14ac:dyDescent="0.3">
      <c r="A4145" t="s">
        <v>398</v>
      </c>
      <c r="B4145" s="1">
        <v>38552</v>
      </c>
      <c r="C4145" t="s">
        <v>411</v>
      </c>
      <c r="D4145" t="s">
        <v>418</v>
      </c>
      <c r="E4145" t="s">
        <v>419</v>
      </c>
      <c r="G4145" t="s">
        <v>19</v>
      </c>
      <c r="H4145" t="s">
        <v>64</v>
      </c>
      <c r="I4145" t="s">
        <v>26</v>
      </c>
      <c r="J4145" t="s">
        <v>27</v>
      </c>
      <c r="K4145">
        <v>139</v>
      </c>
      <c r="L4145">
        <v>23</v>
      </c>
      <c r="M4145" t="s">
        <v>269</v>
      </c>
      <c r="N4145">
        <v>23</v>
      </c>
      <c r="P4145" cm="1">
        <f t="array" ref="P4145">IF(Q4145&gt;0,INDEX(Q4145:Q25869,MATCH(TRUE,INDEX(Q4145:Q25869="",,),0)-1),"")</f>
        <v>6</v>
      </c>
      <c r="Q4145">
        <v>5</v>
      </c>
      <c r="R4145">
        <f t="shared" si="66"/>
        <v>0</v>
      </c>
    </row>
    <row r="4146" spans="1:18" x14ac:dyDescent="0.3">
      <c r="A4146" t="s">
        <v>398</v>
      </c>
      <c r="B4146" s="1">
        <v>38552</v>
      </c>
      <c r="C4146" t="s">
        <v>411</v>
      </c>
      <c r="D4146" t="s">
        <v>418</v>
      </c>
      <c r="E4146" t="s">
        <v>419</v>
      </c>
      <c r="G4146" t="s">
        <v>19</v>
      </c>
      <c r="H4146" t="s">
        <v>53</v>
      </c>
      <c r="I4146" t="s">
        <v>26</v>
      </c>
      <c r="J4146" t="s">
        <v>27</v>
      </c>
      <c r="K4146">
        <v>724</v>
      </c>
      <c r="L4146">
        <v>35</v>
      </c>
      <c r="M4146" t="s">
        <v>287</v>
      </c>
      <c r="N4146">
        <v>35</v>
      </c>
      <c r="P4146" cm="1">
        <f t="array" ref="P4146">IF(Q4146&gt;0,INDEX(Q4146:Q25870,MATCH(TRUE,INDEX(Q4146:Q25870="",,),0)-1),"")</f>
        <v>6</v>
      </c>
      <c r="Q4146">
        <v>6</v>
      </c>
      <c r="R4146">
        <f t="shared" si="66"/>
        <v>0</v>
      </c>
    </row>
    <row r="4147" spans="1:18" x14ac:dyDescent="0.3">
      <c r="A4147" t="s">
        <v>398</v>
      </c>
      <c r="B4147" s="1">
        <v>38552</v>
      </c>
      <c r="C4147" t="s">
        <v>411</v>
      </c>
      <c r="D4147" t="s">
        <v>418</v>
      </c>
      <c r="E4147" t="s">
        <v>419</v>
      </c>
      <c r="G4147" t="s">
        <v>19</v>
      </c>
      <c r="H4147" t="s">
        <v>70</v>
      </c>
      <c r="I4147" t="s">
        <v>26</v>
      </c>
      <c r="J4147" t="s">
        <v>27</v>
      </c>
      <c r="K4147">
        <v>289</v>
      </c>
      <c r="L4147">
        <v>23</v>
      </c>
      <c r="M4147" t="s">
        <v>287</v>
      </c>
      <c r="N4147">
        <v>23</v>
      </c>
      <c r="P4147" cm="1">
        <f t="array" ref="P4147">IF(Q4147&gt;0,INDEX(Q4147:Q25871,MATCH(TRUE,INDEX(Q4147:Q25871="",,),0)-1),"")</f>
        <v>6</v>
      </c>
      <c r="Q4147">
        <v>6</v>
      </c>
      <c r="R4147">
        <f t="shared" si="66"/>
        <v>0</v>
      </c>
    </row>
    <row r="4148" spans="1:18" x14ac:dyDescent="0.3">
      <c r="A4148" t="s">
        <v>398</v>
      </c>
      <c r="B4148" s="1">
        <v>38552</v>
      </c>
      <c r="C4148" t="s">
        <v>411</v>
      </c>
      <c r="D4148" t="s">
        <v>418</v>
      </c>
      <c r="E4148" t="s">
        <v>419</v>
      </c>
      <c r="G4148" t="s">
        <v>19</v>
      </c>
      <c r="H4148" t="s">
        <v>64</v>
      </c>
      <c r="I4148" t="s">
        <v>26</v>
      </c>
      <c r="J4148" t="s">
        <v>27</v>
      </c>
      <c r="K4148">
        <v>139</v>
      </c>
      <c r="L4148">
        <v>23</v>
      </c>
      <c r="M4148" t="s">
        <v>287</v>
      </c>
      <c r="N4148">
        <v>44.38</v>
      </c>
      <c r="P4148" cm="1">
        <f t="array" ref="P4148">IF(Q4148&gt;0,INDEX(Q4148:Q25872,MATCH(TRUE,INDEX(Q4148:Q25872="",,),0)-1),"")</f>
        <v>6</v>
      </c>
      <c r="Q4148">
        <v>6</v>
      </c>
      <c r="R4148">
        <f t="shared" ref="R4148:R4211" si="67">IF(P4148="","",0)</f>
        <v>0</v>
      </c>
    </row>
    <row r="4149" spans="1:18" x14ac:dyDescent="0.3">
      <c r="P4149" t="str" cm="1">
        <f t="array" ref="P4149">IF(Q4149&gt;0,INDEX(Q4149:Q25873,MATCH(TRUE,INDEX(Q4149:Q25873="",,),0)-1),"")</f>
        <v/>
      </c>
      <c r="R4149" t="str">
        <f t="shared" si="67"/>
        <v/>
      </c>
    </row>
    <row r="4150" spans="1:18" x14ac:dyDescent="0.3">
      <c r="A4150" t="s">
        <v>398</v>
      </c>
      <c r="B4150" s="1">
        <v>38552</v>
      </c>
      <c r="C4150" t="s">
        <v>411</v>
      </c>
      <c r="D4150" t="s">
        <v>421</v>
      </c>
      <c r="E4150" t="s">
        <v>422</v>
      </c>
      <c r="G4150" t="s">
        <v>19</v>
      </c>
      <c r="H4150" t="s">
        <v>69</v>
      </c>
      <c r="I4150" t="s">
        <v>21</v>
      </c>
      <c r="J4150" t="s">
        <v>22</v>
      </c>
      <c r="K4150">
        <v>66.099999999999994</v>
      </c>
      <c r="L4150">
        <v>138</v>
      </c>
      <c r="M4150" t="s">
        <v>415</v>
      </c>
      <c r="N4150">
        <v>200</v>
      </c>
      <c r="O4150" t="s">
        <v>24</v>
      </c>
      <c r="P4150" cm="1">
        <f t="array" ref="P4150">IF(Q4150&gt;0,INDEX(Q4150:Q25874,MATCH(TRUE,INDEX(Q4150:Q25874="",,),0)-1),"")</f>
        <v>10</v>
      </c>
      <c r="Q4150">
        <v>1</v>
      </c>
      <c r="R4150">
        <f t="shared" si="67"/>
        <v>0</v>
      </c>
    </row>
    <row r="4151" spans="1:18" x14ac:dyDescent="0.3">
      <c r="A4151" t="s">
        <v>398</v>
      </c>
      <c r="B4151" s="1">
        <v>38552</v>
      </c>
      <c r="C4151" t="s">
        <v>411</v>
      </c>
      <c r="D4151" t="s">
        <v>421</v>
      </c>
      <c r="E4151" t="s">
        <v>422</v>
      </c>
      <c r="G4151" t="s">
        <v>19</v>
      </c>
      <c r="H4151" t="s">
        <v>41</v>
      </c>
      <c r="I4151" t="s">
        <v>21</v>
      </c>
      <c r="J4151" t="s">
        <v>22</v>
      </c>
      <c r="K4151">
        <v>30.5</v>
      </c>
      <c r="L4151">
        <v>163</v>
      </c>
      <c r="M4151" t="s">
        <v>415</v>
      </c>
      <c r="N4151">
        <v>236</v>
      </c>
      <c r="O4151" t="s">
        <v>24</v>
      </c>
      <c r="P4151" cm="1">
        <f t="array" ref="P4151">IF(Q4151&gt;0,INDEX(Q4151:Q25875,MATCH(TRUE,INDEX(Q4151:Q25875="",,),0)-1),"")</f>
        <v>10</v>
      </c>
      <c r="Q4151">
        <v>1</v>
      </c>
      <c r="R4151">
        <f t="shared" si="67"/>
        <v>0</v>
      </c>
    </row>
    <row r="4152" spans="1:18" x14ac:dyDescent="0.3">
      <c r="A4152" t="s">
        <v>398</v>
      </c>
      <c r="B4152" s="1">
        <v>38552</v>
      </c>
      <c r="C4152" t="s">
        <v>411</v>
      </c>
      <c r="D4152" t="s">
        <v>421</v>
      </c>
      <c r="E4152" t="s">
        <v>422</v>
      </c>
      <c r="G4152" t="s">
        <v>19</v>
      </c>
      <c r="H4152" t="s">
        <v>206</v>
      </c>
      <c r="I4152" t="s">
        <v>26</v>
      </c>
      <c r="J4152" t="s">
        <v>27</v>
      </c>
      <c r="K4152">
        <v>170</v>
      </c>
      <c r="L4152">
        <v>19</v>
      </c>
      <c r="M4152" t="s">
        <v>415</v>
      </c>
      <c r="N4152">
        <v>30</v>
      </c>
      <c r="O4152" t="s">
        <v>24</v>
      </c>
      <c r="P4152" cm="1">
        <f t="array" ref="P4152">IF(Q4152&gt;0,INDEX(Q4152:Q25876,MATCH(TRUE,INDEX(Q4152:Q25876="",,),0)-1),"")</f>
        <v>10</v>
      </c>
      <c r="Q4152">
        <v>1</v>
      </c>
      <c r="R4152">
        <f t="shared" si="67"/>
        <v>0</v>
      </c>
    </row>
    <row r="4153" spans="1:18" x14ac:dyDescent="0.3">
      <c r="A4153" t="s">
        <v>398</v>
      </c>
      <c r="B4153" s="1">
        <v>38552</v>
      </c>
      <c r="C4153" t="s">
        <v>411</v>
      </c>
      <c r="D4153" t="s">
        <v>421</v>
      </c>
      <c r="E4153" t="s">
        <v>422</v>
      </c>
      <c r="G4153" t="s">
        <v>19</v>
      </c>
      <c r="H4153" t="s">
        <v>53</v>
      </c>
      <c r="I4153" t="s">
        <v>26</v>
      </c>
      <c r="J4153" t="s">
        <v>27</v>
      </c>
      <c r="K4153">
        <v>97</v>
      </c>
      <c r="L4153">
        <v>27</v>
      </c>
      <c r="M4153" t="s">
        <v>415</v>
      </c>
      <c r="N4153">
        <v>39</v>
      </c>
      <c r="O4153" t="s">
        <v>24</v>
      </c>
      <c r="P4153" cm="1">
        <f t="array" ref="P4153">IF(Q4153&gt;0,INDEX(Q4153:Q25877,MATCH(TRUE,INDEX(Q4153:Q25877="",,),0)-1),"")</f>
        <v>10</v>
      </c>
      <c r="Q4153">
        <v>1</v>
      </c>
      <c r="R4153">
        <f t="shared" si="67"/>
        <v>0</v>
      </c>
    </row>
    <row r="4154" spans="1:18" x14ac:dyDescent="0.3">
      <c r="A4154" t="s">
        <v>398</v>
      </c>
      <c r="B4154" s="1">
        <v>38552</v>
      </c>
      <c r="C4154" t="s">
        <v>411</v>
      </c>
      <c r="D4154" t="s">
        <v>421</v>
      </c>
      <c r="E4154" t="s">
        <v>422</v>
      </c>
      <c r="G4154" t="s">
        <v>19</v>
      </c>
      <c r="H4154" t="s">
        <v>64</v>
      </c>
      <c r="I4154" t="s">
        <v>26</v>
      </c>
      <c r="J4154" t="s">
        <v>27</v>
      </c>
      <c r="K4154">
        <v>146</v>
      </c>
      <c r="L4154">
        <v>28</v>
      </c>
      <c r="M4154" t="s">
        <v>415</v>
      </c>
      <c r="N4154">
        <v>41</v>
      </c>
      <c r="O4154" t="s">
        <v>24</v>
      </c>
      <c r="P4154" cm="1">
        <f t="array" ref="P4154">IF(Q4154&gt;0,INDEX(Q4154:Q25878,MATCH(TRUE,INDEX(Q4154:Q25878="",,),0)-1),"")</f>
        <v>10</v>
      </c>
      <c r="Q4154">
        <v>1</v>
      </c>
      <c r="R4154">
        <f t="shared" si="67"/>
        <v>0</v>
      </c>
    </row>
    <row r="4155" spans="1:18" x14ac:dyDescent="0.3">
      <c r="A4155" t="s">
        <v>398</v>
      </c>
      <c r="B4155" s="1">
        <v>38552</v>
      </c>
      <c r="C4155" t="s">
        <v>411</v>
      </c>
      <c r="D4155" t="s">
        <v>421</v>
      </c>
      <c r="E4155" t="s">
        <v>422</v>
      </c>
      <c r="G4155" s="6" t="s">
        <v>29</v>
      </c>
      <c r="H4155" t="s">
        <v>206</v>
      </c>
      <c r="I4155" t="s">
        <v>21</v>
      </c>
      <c r="J4155" t="s">
        <v>22</v>
      </c>
      <c r="K4155">
        <v>13.5</v>
      </c>
      <c r="L4155">
        <v>147</v>
      </c>
      <c r="M4155" t="s">
        <v>415</v>
      </c>
      <c r="N4155">
        <v>147</v>
      </c>
      <c r="O4155" t="s">
        <v>24</v>
      </c>
      <c r="P4155" cm="1">
        <f t="array" ref="P4155">IF(Q4155&gt;0,INDEX(Q4155:Q25879,MATCH(TRUE,INDEX(Q4155:Q25879="",,),0)-1),"")</f>
        <v>10</v>
      </c>
      <c r="Q4155">
        <v>1</v>
      </c>
      <c r="R4155">
        <f t="shared" si="67"/>
        <v>0</v>
      </c>
    </row>
    <row r="4156" spans="1:18" x14ac:dyDescent="0.3">
      <c r="A4156" t="s">
        <v>398</v>
      </c>
      <c r="B4156" s="1">
        <v>38552</v>
      </c>
      <c r="C4156" t="s">
        <v>411</v>
      </c>
      <c r="D4156" t="s">
        <v>421</v>
      </c>
      <c r="E4156" t="s">
        <v>422</v>
      </c>
      <c r="G4156" s="6" t="s">
        <v>29</v>
      </c>
      <c r="H4156" t="s">
        <v>20</v>
      </c>
      <c r="I4156" t="s">
        <v>21</v>
      </c>
      <c r="J4156" t="s">
        <v>22</v>
      </c>
      <c r="K4156">
        <v>1.3</v>
      </c>
      <c r="L4156">
        <v>207</v>
      </c>
      <c r="M4156" t="s">
        <v>415</v>
      </c>
      <c r="N4156">
        <v>207</v>
      </c>
      <c r="O4156" t="s">
        <v>24</v>
      </c>
      <c r="P4156" cm="1">
        <f t="array" ref="P4156">IF(Q4156&gt;0,INDEX(Q4156:Q25880,MATCH(TRUE,INDEX(Q4156:Q25880="",,),0)-1),"")</f>
        <v>10</v>
      </c>
      <c r="Q4156">
        <v>1</v>
      </c>
      <c r="R4156">
        <f t="shared" si="67"/>
        <v>0</v>
      </c>
    </row>
    <row r="4157" spans="1:18" x14ac:dyDescent="0.3">
      <c r="A4157" t="s">
        <v>398</v>
      </c>
      <c r="B4157" s="1">
        <v>38552</v>
      </c>
      <c r="C4157" t="s">
        <v>411</v>
      </c>
      <c r="D4157" t="s">
        <v>421</v>
      </c>
      <c r="E4157" t="s">
        <v>422</v>
      </c>
      <c r="G4157" s="6" t="s">
        <v>29</v>
      </c>
      <c r="H4157" t="s">
        <v>64</v>
      </c>
      <c r="I4157" t="s">
        <v>21</v>
      </c>
      <c r="J4157" t="s">
        <v>22</v>
      </c>
      <c r="K4157">
        <v>2.2000000000000002</v>
      </c>
      <c r="L4157">
        <v>160</v>
      </c>
      <c r="M4157" t="s">
        <v>415</v>
      </c>
      <c r="N4157">
        <v>160</v>
      </c>
      <c r="O4157" t="s">
        <v>24</v>
      </c>
      <c r="P4157" cm="1">
        <f t="array" ref="P4157">IF(Q4157&gt;0,INDEX(Q4157:Q25881,MATCH(TRUE,INDEX(Q4157:Q25881="",,),0)-1),"")</f>
        <v>10</v>
      </c>
      <c r="Q4157">
        <v>1</v>
      </c>
      <c r="R4157">
        <f t="shared" si="67"/>
        <v>0</v>
      </c>
    </row>
    <row r="4158" spans="1:18" x14ac:dyDescent="0.3">
      <c r="A4158" t="s">
        <v>398</v>
      </c>
      <c r="B4158" s="1">
        <v>38552</v>
      </c>
      <c r="C4158" t="s">
        <v>411</v>
      </c>
      <c r="D4158" t="s">
        <v>421</v>
      </c>
      <c r="E4158" t="s">
        <v>422</v>
      </c>
      <c r="G4158" s="6" t="s">
        <v>29</v>
      </c>
      <c r="H4158" t="s">
        <v>148</v>
      </c>
      <c r="I4158" t="s">
        <v>26</v>
      </c>
      <c r="J4158" t="s">
        <v>27</v>
      </c>
      <c r="K4158">
        <v>14</v>
      </c>
      <c r="L4158">
        <v>27</v>
      </c>
      <c r="M4158" t="s">
        <v>415</v>
      </c>
      <c r="N4158">
        <v>27</v>
      </c>
      <c r="O4158" t="s">
        <v>24</v>
      </c>
      <c r="P4158" cm="1">
        <f t="array" ref="P4158">IF(Q4158&gt;0,INDEX(Q4158:Q25882,MATCH(TRUE,INDEX(Q4158:Q25882="",,),0)-1),"")</f>
        <v>10</v>
      </c>
      <c r="Q4158">
        <v>1</v>
      </c>
      <c r="R4158">
        <f t="shared" si="67"/>
        <v>0</v>
      </c>
    </row>
    <row r="4159" spans="1:18" x14ac:dyDescent="0.3">
      <c r="A4159" t="s">
        <v>398</v>
      </c>
      <c r="B4159" s="1">
        <v>38552</v>
      </c>
      <c r="C4159" t="s">
        <v>411</v>
      </c>
      <c r="D4159" t="s">
        <v>421</v>
      </c>
      <c r="E4159" t="s">
        <v>422</v>
      </c>
      <c r="G4159" s="6" t="s">
        <v>29</v>
      </c>
      <c r="H4159" t="s">
        <v>197</v>
      </c>
      <c r="I4159" t="s">
        <v>26</v>
      </c>
      <c r="J4159" t="s">
        <v>27</v>
      </c>
      <c r="K4159">
        <v>35</v>
      </c>
      <c r="L4159">
        <v>32</v>
      </c>
      <c r="M4159" t="s">
        <v>415</v>
      </c>
      <c r="N4159">
        <v>32</v>
      </c>
      <c r="O4159" t="s">
        <v>24</v>
      </c>
      <c r="P4159" cm="1">
        <f t="array" ref="P4159">IF(Q4159&gt;0,INDEX(Q4159:Q25883,MATCH(TRUE,INDEX(Q4159:Q25883="",,),0)-1),"")</f>
        <v>10</v>
      </c>
      <c r="Q4159">
        <v>1</v>
      </c>
      <c r="R4159">
        <f t="shared" si="67"/>
        <v>0</v>
      </c>
    </row>
    <row r="4160" spans="1:18" x14ac:dyDescent="0.3">
      <c r="A4160" t="s">
        <v>398</v>
      </c>
      <c r="B4160" s="1">
        <v>38552</v>
      </c>
      <c r="C4160" t="s">
        <v>411</v>
      </c>
      <c r="D4160" t="s">
        <v>421</v>
      </c>
      <c r="E4160" t="s">
        <v>422</v>
      </c>
      <c r="G4160" s="6" t="s">
        <v>29</v>
      </c>
      <c r="H4160" t="s">
        <v>69</v>
      </c>
      <c r="I4160" t="s">
        <v>26</v>
      </c>
      <c r="J4160" t="s">
        <v>27</v>
      </c>
      <c r="K4160">
        <v>62</v>
      </c>
      <c r="L4160">
        <v>24</v>
      </c>
      <c r="M4160" t="s">
        <v>415</v>
      </c>
      <c r="N4160">
        <v>24</v>
      </c>
      <c r="O4160" t="s">
        <v>24</v>
      </c>
      <c r="P4160" cm="1">
        <f t="array" ref="P4160">IF(Q4160&gt;0,INDEX(Q4160:Q25884,MATCH(TRUE,INDEX(Q4160:Q25884="",,),0)-1),"")</f>
        <v>10</v>
      </c>
      <c r="Q4160">
        <v>1</v>
      </c>
      <c r="R4160">
        <f t="shared" si="67"/>
        <v>0</v>
      </c>
    </row>
    <row r="4161" spans="1:18" x14ac:dyDescent="0.3">
      <c r="A4161" t="s">
        <v>398</v>
      </c>
      <c r="B4161" s="1">
        <v>38552</v>
      </c>
      <c r="C4161" t="s">
        <v>411</v>
      </c>
      <c r="D4161" t="s">
        <v>421</v>
      </c>
      <c r="E4161" t="s">
        <v>422</v>
      </c>
      <c r="G4161" s="6" t="s">
        <v>29</v>
      </c>
      <c r="H4161" t="s">
        <v>41</v>
      </c>
      <c r="I4161" t="s">
        <v>26</v>
      </c>
      <c r="J4161" t="s">
        <v>27</v>
      </c>
      <c r="K4161">
        <v>18</v>
      </c>
      <c r="L4161">
        <v>37</v>
      </c>
      <c r="M4161" t="s">
        <v>415</v>
      </c>
      <c r="N4161">
        <v>37</v>
      </c>
      <c r="O4161" t="s">
        <v>24</v>
      </c>
      <c r="P4161" cm="1">
        <f t="array" ref="P4161">IF(Q4161&gt;0,INDEX(Q4161:Q25885,MATCH(TRUE,INDEX(Q4161:Q25885="",,),0)-1),"")</f>
        <v>10</v>
      </c>
      <c r="Q4161">
        <v>1</v>
      </c>
      <c r="R4161">
        <f t="shared" si="67"/>
        <v>0</v>
      </c>
    </row>
    <row r="4162" spans="1:18" x14ac:dyDescent="0.3">
      <c r="A4162" t="s">
        <v>398</v>
      </c>
      <c r="B4162" s="1">
        <v>38552</v>
      </c>
      <c r="C4162" t="s">
        <v>411</v>
      </c>
      <c r="D4162" t="s">
        <v>421</v>
      </c>
      <c r="E4162" t="s">
        <v>422</v>
      </c>
      <c r="G4162" t="s">
        <v>19</v>
      </c>
      <c r="H4162" t="s">
        <v>69</v>
      </c>
      <c r="I4162" t="s">
        <v>21</v>
      </c>
      <c r="J4162" t="s">
        <v>22</v>
      </c>
      <c r="K4162">
        <v>66.099999999999994</v>
      </c>
      <c r="L4162">
        <v>138</v>
      </c>
      <c r="M4162" t="s">
        <v>414</v>
      </c>
      <c r="N4162">
        <v>204.24</v>
      </c>
      <c r="P4162" cm="1">
        <f t="array" ref="P4162">IF(Q4162&gt;0,INDEX(Q4162:Q25886,MATCH(TRUE,INDEX(Q4162:Q25886="",,),0)-1),"")</f>
        <v>10</v>
      </c>
      <c r="Q4162">
        <v>2</v>
      </c>
      <c r="R4162">
        <f t="shared" si="67"/>
        <v>0</v>
      </c>
    </row>
    <row r="4163" spans="1:18" x14ac:dyDescent="0.3">
      <c r="A4163" t="s">
        <v>398</v>
      </c>
      <c r="B4163" s="1">
        <v>38552</v>
      </c>
      <c r="C4163" t="s">
        <v>411</v>
      </c>
      <c r="D4163" t="s">
        <v>421</v>
      </c>
      <c r="E4163" t="s">
        <v>422</v>
      </c>
      <c r="G4163" t="s">
        <v>19</v>
      </c>
      <c r="H4163" t="s">
        <v>41</v>
      </c>
      <c r="I4163" t="s">
        <v>21</v>
      </c>
      <c r="J4163" t="s">
        <v>22</v>
      </c>
      <c r="K4163">
        <v>30.5</v>
      </c>
      <c r="L4163">
        <v>163</v>
      </c>
      <c r="M4163" t="s">
        <v>414</v>
      </c>
      <c r="N4163">
        <v>218.36</v>
      </c>
      <c r="P4163" cm="1">
        <f t="array" ref="P4163">IF(Q4163&gt;0,INDEX(Q4163:Q25887,MATCH(TRUE,INDEX(Q4163:Q25887="",,),0)-1),"")</f>
        <v>10</v>
      </c>
      <c r="Q4163">
        <v>2</v>
      </c>
      <c r="R4163">
        <f t="shared" si="67"/>
        <v>0</v>
      </c>
    </row>
    <row r="4164" spans="1:18" x14ac:dyDescent="0.3">
      <c r="A4164" t="s">
        <v>398</v>
      </c>
      <c r="B4164" s="1">
        <v>38552</v>
      </c>
      <c r="C4164" t="s">
        <v>411</v>
      </c>
      <c r="D4164" t="s">
        <v>421</v>
      </c>
      <c r="E4164" t="s">
        <v>422</v>
      </c>
      <c r="G4164" t="s">
        <v>19</v>
      </c>
      <c r="H4164" t="s">
        <v>206</v>
      </c>
      <c r="I4164" t="s">
        <v>26</v>
      </c>
      <c r="J4164" t="s">
        <v>27</v>
      </c>
      <c r="K4164">
        <v>170</v>
      </c>
      <c r="L4164">
        <v>19</v>
      </c>
      <c r="M4164" t="s">
        <v>414</v>
      </c>
      <c r="N4164">
        <v>26.9</v>
      </c>
      <c r="P4164" cm="1">
        <f t="array" ref="P4164">IF(Q4164&gt;0,INDEX(Q4164:Q25888,MATCH(TRUE,INDEX(Q4164:Q25888="",,),0)-1),"")</f>
        <v>10</v>
      </c>
      <c r="Q4164">
        <v>2</v>
      </c>
      <c r="R4164">
        <f t="shared" si="67"/>
        <v>0</v>
      </c>
    </row>
    <row r="4165" spans="1:18" x14ac:dyDescent="0.3">
      <c r="A4165" t="s">
        <v>398</v>
      </c>
      <c r="B4165" s="1">
        <v>38552</v>
      </c>
      <c r="C4165" t="s">
        <v>411</v>
      </c>
      <c r="D4165" t="s">
        <v>421</v>
      </c>
      <c r="E4165" t="s">
        <v>422</v>
      </c>
      <c r="G4165" t="s">
        <v>19</v>
      </c>
      <c r="H4165" t="s">
        <v>53</v>
      </c>
      <c r="I4165" t="s">
        <v>26</v>
      </c>
      <c r="J4165" t="s">
        <v>27</v>
      </c>
      <c r="K4165">
        <v>97</v>
      </c>
      <c r="L4165">
        <v>27</v>
      </c>
      <c r="M4165" t="s">
        <v>414</v>
      </c>
      <c r="N4165">
        <v>37.5</v>
      </c>
      <c r="P4165" cm="1">
        <f t="array" ref="P4165">IF(Q4165&gt;0,INDEX(Q4165:Q25889,MATCH(TRUE,INDEX(Q4165:Q25889="",,),0)-1),"")</f>
        <v>10</v>
      </c>
      <c r="Q4165">
        <v>2</v>
      </c>
      <c r="R4165">
        <f t="shared" si="67"/>
        <v>0</v>
      </c>
    </row>
    <row r="4166" spans="1:18" x14ac:dyDescent="0.3">
      <c r="A4166" t="s">
        <v>398</v>
      </c>
      <c r="B4166" s="1">
        <v>38552</v>
      </c>
      <c r="C4166" t="s">
        <v>411</v>
      </c>
      <c r="D4166" t="s">
        <v>421</v>
      </c>
      <c r="E4166" t="s">
        <v>422</v>
      </c>
      <c r="G4166" t="s">
        <v>19</v>
      </c>
      <c r="H4166" t="s">
        <v>64</v>
      </c>
      <c r="I4166" t="s">
        <v>26</v>
      </c>
      <c r="J4166" t="s">
        <v>27</v>
      </c>
      <c r="K4166">
        <v>146</v>
      </c>
      <c r="L4166">
        <v>28</v>
      </c>
      <c r="M4166" t="s">
        <v>414</v>
      </c>
      <c r="N4166">
        <v>38.5</v>
      </c>
      <c r="P4166" cm="1">
        <f t="array" ref="P4166">IF(Q4166&gt;0,INDEX(Q4166:Q25890,MATCH(TRUE,INDEX(Q4166:Q25890="",,),0)-1),"")</f>
        <v>10</v>
      </c>
      <c r="Q4166">
        <v>2</v>
      </c>
      <c r="R4166">
        <f t="shared" si="67"/>
        <v>0</v>
      </c>
    </row>
    <row r="4167" spans="1:18" x14ac:dyDescent="0.3">
      <c r="A4167" t="s">
        <v>398</v>
      </c>
      <c r="B4167" s="1">
        <v>38552</v>
      </c>
      <c r="C4167" t="s">
        <v>411</v>
      </c>
      <c r="D4167" t="s">
        <v>421</v>
      </c>
      <c r="E4167" t="s">
        <v>422</v>
      </c>
      <c r="G4167" s="6" t="s">
        <v>29</v>
      </c>
      <c r="H4167" t="s">
        <v>206</v>
      </c>
      <c r="I4167" t="s">
        <v>21</v>
      </c>
      <c r="J4167" t="s">
        <v>22</v>
      </c>
      <c r="K4167">
        <v>13.5</v>
      </c>
      <c r="L4167">
        <v>147</v>
      </c>
      <c r="M4167" t="s">
        <v>414</v>
      </c>
      <c r="N4167">
        <v>147</v>
      </c>
      <c r="P4167" cm="1">
        <f t="array" ref="P4167">IF(Q4167&gt;0,INDEX(Q4167:Q25891,MATCH(TRUE,INDEX(Q4167:Q25891="",,),0)-1),"")</f>
        <v>10</v>
      </c>
      <c r="Q4167">
        <v>2</v>
      </c>
      <c r="R4167">
        <f t="shared" si="67"/>
        <v>0</v>
      </c>
    </row>
    <row r="4168" spans="1:18" x14ac:dyDescent="0.3">
      <c r="A4168" t="s">
        <v>398</v>
      </c>
      <c r="B4168" s="1">
        <v>38552</v>
      </c>
      <c r="C4168" t="s">
        <v>411</v>
      </c>
      <c r="D4168" t="s">
        <v>421</v>
      </c>
      <c r="E4168" t="s">
        <v>422</v>
      </c>
      <c r="G4168" s="6" t="s">
        <v>29</v>
      </c>
      <c r="H4168" t="s">
        <v>20</v>
      </c>
      <c r="I4168" t="s">
        <v>21</v>
      </c>
      <c r="J4168" t="s">
        <v>22</v>
      </c>
      <c r="K4168">
        <v>1.3</v>
      </c>
      <c r="L4168">
        <v>207</v>
      </c>
      <c r="M4168" t="s">
        <v>414</v>
      </c>
      <c r="N4168">
        <v>207</v>
      </c>
      <c r="P4168" cm="1">
        <f t="array" ref="P4168">IF(Q4168&gt;0,INDEX(Q4168:Q25892,MATCH(TRUE,INDEX(Q4168:Q25892="",,),0)-1),"")</f>
        <v>10</v>
      </c>
      <c r="Q4168">
        <v>2</v>
      </c>
      <c r="R4168">
        <f t="shared" si="67"/>
        <v>0</v>
      </c>
    </row>
    <row r="4169" spans="1:18" x14ac:dyDescent="0.3">
      <c r="A4169" t="s">
        <v>398</v>
      </c>
      <c r="B4169" s="1">
        <v>38552</v>
      </c>
      <c r="C4169" t="s">
        <v>411</v>
      </c>
      <c r="D4169" t="s">
        <v>421</v>
      </c>
      <c r="E4169" t="s">
        <v>422</v>
      </c>
      <c r="G4169" s="6" t="s">
        <v>29</v>
      </c>
      <c r="H4169" t="s">
        <v>64</v>
      </c>
      <c r="I4169" t="s">
        <v>21</v>
      </c>
      <c r="J4169" t="s">
        <v>22</v>
      </c>
      <c r="K4169">
        <v>2.2000000000000002</v>
      </c>
      <c r="L4169">
        <v>160</v>
      </c>
      <c r="M4169" t="s">
        <v>414</v>
      </c>
      <c r="N4169">
        <v>160</v>
      </c>
      <c r="P4169" cm="1">
        <f t="array" ref="P4169">IF(Q4169&gt;0,INDEX(Q4169:Q25893,MATCH(TRUE,INDEX(Q4169:Q25893="",,),0)-1),"")</f>
        <v>10</v>
      </c>
      <c r="Q4169">
        <v>2</v>
      </c>
      <c r="R4169">
        <f t="shared" si="67"/>
        <v>0</v>
      </c>
    </row>
    <row r="4170" spans="1:18" x14ac:dyDescent="0.3">
      <c r="A4170" t="s">
        <v>398</v>
      </c>
      <c r="B4170" s="1">
        <v>38552</v>
      </c>
      <c r="C4170" t="s">
        <v>411</v>
      </c>
      <c r="D4170" t="s">
        <v>421</v>
      </c>
      <c r="E4170" t="s">
        <v>422</v>
      </c>
      <c r="G4170" s="6" t="s">
        <v>29</v>
      </c>
      <c r="H4170" t="s">
        <v>148</v>
      </c>
      <c r="I4170" t="s">
        <v>26</v>
      </c>
      <c r="J4170" t="s">
        <v>27</v>
      </c>
      <c r="K4170">
        <v>14</v>
      </c>
      <c r="L4170">
        <v>27</v>
      </c>
      <c r="M4170" t="s">
        <v>414</v>
      </c>
      <c r="N4170">
        <v>27</v>
      </c>
      <c r="P4170" cm="1">
        <f t="array" ref="P4170">IF(Q4170&gt;0,INDEX(Q4170:Q25894,MATCH(TRUE,INDEX(Q4170:Q25894="",,),0)-1),"")</f>
        <v>10</v>
      </c>
      <c r="Q4170">
        <v>2</v>
      </c>
      <c r="R4170">
        <f t="shared" si="67"/>
        <v>0</v>
      </c>
    </row>
    <row r="4171" spans="1:18" x14ac:dyDescent="0.3">
      <c r="A4171" t="s">
        <v>398</v>
      </c>
      <c r="B4171" s="1">
        <v>38552</v>
      </c>
      <c r="C4171" t="s">
        <v>411</v>
      </c>
      <c r="D4171" t="s">
        <v>421</v>
      </c>
      <c r="E4171" t="s">
        <v>422</v>
      </c>
      <c r="G4171" s="6" t="s">
        <v>29</v>
      </c>
      <c r="H4171" t="s">
        <v>197</v>
      </c>
      <c r="I4171" t="s">
        <v>26</v>
      </c>
      <c r="J4171" t="s">
        <v>27</v>
      </c>
      <c r="K4171">
        <v>35</v>
      </c>
      <c r="L4171">
        <v>32</v>
      </c>
      <c r="M4171" t="s">
        <v>414</v>
      </c>
      <c r="N4171">
        <v>32</v>
      </c>
      <c r="P4171" cm="1">
        <f t="array" ref="P4171">IF(Q4171&gt;0,INDEX(Q4171:Q25895,MATCH(TRUE,INDEX(Q4171:Q25895="",,),0)-1),"")</f>
        <v>10</v>
      </c>
      <c r="Q4171">
        <v>2</v>
      </c>
      <c r="R4171">
        <f t="shared" si="67"/>
        <v>0</v>
      </c>
    </row>
    <row r="4172" spans="1:18" x14ac:dyDescent="0.3">
      <c r="A4172" t="s">
        <v>398</v>
      </c>
      <c r="B4172" s="1">
        <v>38552</v>
      </c>
      <c r="C4172" t="s">
        <v>411</v>
      </c>
      <c r="D4172" t="s">
        <v>421</v>
      </c>
      <c r="E4172" t="s">
        <v>422</v>
      </c>
      <c r="G4172" s="6" t="s">
        <v>29</v>
      </c>
      <c r="H4172" t="s">
        <v>69</v>
      </c>
      <c r="I4172" t="s">
        <v>26</v>
      </c>
      <c r="J4172" t="s">
        <v>27</v>
      </c>
      <c r="K4172">
        <v>62</v>
      </c>
      <c r="L4172">
        <v>24</v>
      </c>
      <c r="M4172" t="s">
        <v>414</v>
      </c>
      <c r="N4172">
        <v>24</v>
      </c>
      <c r="P4172" cm="1">
        <f t="array" ref="P4172">IF(Q4172&gt;0,INDEX(Q4172:Q25896,MATCH(TRUE,INDEX(Q4172:Q25896="",,),0)-1),"")</f>
        <v>10</v>
      </c>
      <c r="Q4172">
        <v>2</v>
      </c>
      <c r="R4172">
        <f t="shared" si="67"/>
        <v>0</v>
      </c>
    </row>
    <row r="4173" spans="1:18" x14ac:dyDescent="0.3">
      <c r="A4173" t="s">
        <v>398</v>
      </c>
      <c r="B4173" s="1">
        <v>38552</v>
      </c>
      <c r="C4173" t="s">
        <v>411</v>
      </c>
      <c r="D4173" t="s">
        <v>421</v>
      </c>
      <c r="E4173" t="s">
        <v>422</v>
      </c>
      <c r="G4173" s="6" t="s">
        <v>29</v>
      </c>
      <c r="H4173" t="s">
        <v>41</v>
      </c>
      <c r="I4173" t="s">
        <v>26</v>
      </c>
      <c r="J4173" t="s">
        <v>27</v>
      </c>
      <c r="K4173">
        <v>18</v>
      </c>
      <c r="L4173">
        <v>37</v>
      </c>
      <c r="M4173" t="s">
        <v>414</v>
      </c>
      <c r="N4173">
        <v>37</v>
      </c>
      <c r="P4173" cm="1">
        <f t="array" ref="P4173">IF(Q4173&gt;0,INDEX(Q4173:Q25897,MATCH(TRUE,INDEX(Q4173:Q25897="",,),0)-1),"")</f>
        <v>10</v>
      </c>
      <c r="Q4173">
        <v>2</v>
      </c>
      <c r="R4173">
        <f t="shared" si="67"/>
        <v>0</v>
      </c>
    </row>
    <row r="4174" spans="1:18" x14ac:dyDescent="0.3">
      <c r="A4174" t="s">
        <v>398</v>
      </c>
      <c r="B4174" s="1">
        <v>38552</v>
      </c>
      <c r="C4174" t="s">
        <v>411</v>
      </c>
      <c r="D4174" t="s">
        <v>421</v>
      </c>
      <c r="E4174" t="s">
        <v>422</v>
      </c>
      <c r="G4174" t="s">
        <v>19</v>
      </c>
      <c r="H4174" t="s">
        <v>69</v>
      </c>
      <c r="I4174" t="s">
        <v>21</v>
      </c>
      <c r="J4174" t="s">
        <v>22</v>
      </c>
      <c r="K4174">
        <v>66.099999999999994</v>
      </c>
      <c r="L4174">
        <v>138</v>
      </c>
      <c r="M4174" t="s">
        <v>416</v>
      </c>
      <c r="N4174">
        <v>150</v>
      </c>
      <c r="P4174" cm="1">
        <f t="array" ref="P4174">IF(Q4174&gt;0,INDEX(Q4174:Q25898,MATCH(TRUE,INDEX(Q4174:Q25898="",,),0)-1),"")</f>
        <v>10</v>
      </c>
      <c r="Q4174">
        <v>3</v>
      </c>
      <c r="R4174">
        <f t="shared" si="67"/>
        <v>0</v>
      </c>
    </row>
    <row r="4175" spans="1:18" x14ac:dyDescent="0.3">
      <c r="A4175" t="s">
        <v>398</v>
      </c>
      <c r="B4175" s="1">
        <v>38552</v>
      </c>
      <c r="C4175" t="s">
        <v>411</v>
      </c>
      <c r="D4175" t="s">
        <v>421</v>
      </c>
      <c r="E4175" t="s">
        <v>422</v>
      </c>
      <c r="G4175" t="s">
        <v>19</v>
      </c>
      <c r="H4175" t="s">
        <v>41</v>
      </c>
      <c r="I4175" t="s">
        <v>21</v>
      </c>
      <c r="J4175" t="s">
        <v>22</v>
      </c>
      <c r="K4175">
        <v>30.5</v>
      </c>
      <c r="L4175">
        <v>163</v>
      </c>
      <c r="M4175" t="s">
        <v>416</v>
      </c>
      <c r="N4175">
        <v>175</v>
      </c>
      <c r="P4175" cm="1">
        <f t="array" ref="P4175">IF(Q4175&gt;0,INDEX(Q4175:Q25899,MATCH(TRUE,INDEX(Q4175:Q25899="",,),0)-1),"")</f>
        <v>10</v>
      </c>
      <c r="Q4175">
        <v>3</v>
      </c>
      <c r="R4175">
        <f t="shared" si="67"/>
        <v>0</v>
      </c>
    </row>
    <row r="4176" spans="1:18" x14ac:dyDescent="0.3">
      <c r="A4176" t="s">
        <v>398</v>
      </c>
      <c r="B4176" s="1">
        <v>38552</v>
      </c>
      <c r="C4176" t="s">
        <v>411</v>
      </c>
      <c r="D4176" t="s">
        <v>421</v>
      </c>
      <c r="E4176" t="s">
        <v>422</v>
      </c>
      <c r="G4176" t="s">
        <v>19</v>
      </c>
      <c r="H4176" t="s">
        <v>206</v>
      </c>
      <c r="I4176" t="s">
        <v>26</v>
      </c>
      <c r="J4176" t="s">
        <v>27</v>
      </c>
      <c r="K4176">
        <v>170</v>
      </c>
      <c r="L4176">
        <v>19</v>
      </c>
      <c r="M4176" t="s">
        <v>416</v>
      </c>
      <c r="N4176">
        <v>25</v>
      </c>
      <c r="P4176" cm="1">
        <f t="array" ref="P4176">IF(Q4176&gt;0,INDEX(Q4176:Q25900,MATCH(TRUE,INDEX(Q4176:Q25900="",,),0)-1),"")</f>
        <v>10</v>
      </c>
      <c r="Q4176">
        <v>3</v>
      </c>
      <c r="R4176">
        <f t="shared" si="67"/>
        <v>0</v>
      </c>
    </row>
    <row r="4177" spans="1:18" x14ac:dyDescent="0.3">
      <c r="A4177" t="s">
        <v>398</v>
      </c>
      <c r="B4177" s="1">
        <v>38552</v>
      </c>
      <c r="C4177" t="s">
        <v>411</v>
      </c>
      <c r="D4177" t="s">
        <v>421</v>
      </c>
      <c r="E4177" t="s">
        <v>422</v>
      </c>
      <c r="G4177" t="s">
        <v>19</v>
      </c>
      <c r="H4177" t="s">
        <v>53</v>
      </c>
      <c r="I4177" t="s">
        <v>26</v>
      </c>
      <c r="J4177" t="s">
        <v>27</v>
      </c>
      <c r="K4177">
        <v>97</v>
      </c>
      <c r="L4177">
        <v>27</v>
      </c>
      <c r="M4177" t="s">
        <v>416</v>
      </c>
      <c r="N4177">
        <v>47</v>
      </c>
      <c r="P4177" cm="1">
        <f t="array" ref="P4177">IF(Q4177&gt;0,INDEX(Q4177:Q25901,MATCH(TRUE,INDEX(Q4177:Q25901="",,),0)-1),"")</f>
        <v>10</v>
      </c>
      <c r="Q4177">
        <v>3</v>
      </c>
      <c r="R4177">
        <f t="shared" si="67"/>
        <v>0</v>
      </c>
    </row>
    <row r="4178" spans="1:18" x14ac:dyDescent="0.3">
      <c r="A4178" t="s">
        <v>398</v>
      </c>
      <c r="B4178" s="1">
        <v>38552</v>
      </c>
      <c r="C4178" t="s">
        <v>411</v>
      </c>
      <c r="D4178" t="s">
        <v>421</v>
      </c>
      <c r="E4178" t="s">
        <v>422</v>
      </c>
      <c r="G4178" t="s">
        <v>19</v>
      </c>
      <c r="H4178" t="s">
        <v>64</v>
      </c>
      <c r="I4178" t="s">
        <v>26</v>
      </c>
      <c r="J4178" t="s">
        <v>27</v>
      </c>
      <c r="K4178">
        <v>146</v>
      </c>
      <c r="L4178">
        <v>28</v>
      </c>
      <c r="M4178" t="s">
        <v>416</v>
      </c>
      <c r="N4178">
        <v>48</v>
      </c>
      <c r="P4178" cm="1">
        <f t="array" ref="P4178">IF(Q4178&gt;0,INDEX(Q4178:Q25902,MATCH(TRUE,INDEX(Q4178:Q25902="",,),0)-1),"")</f>
        <v>10</v>
      </c>
      <c r="Q4178">
        <v>3</v>
      </c>
      <c r="R4178">
        <f t="shared" si="67"/>
        <v>0</v>
      </c>
    </row>
    <row r="4179" spans="1:18" x14ac:dyDescent="0.3">
      <c r="A4179" t="s">
        <v>398</v>
      </c>
      <c r="B4179" s="1">
        <v>38552</v>
      </c>
      <c r="C4179" t="s">
        <v>411</v>
      </c>
      <c r="D4179" t="s">
        <v>421</v>
      </c>
      <c r="E4179" t="s">
        <v>422</v>
      </c>
      <c r="G4179" s="6" t="s">
        <v>29</v>
      </c>
      <c r="H4179" t="s">
        <v>206</v>
      </c>
      <c r="I4179" t="s">
        <v>21</v>
      </c>
      <c r="J4179" t="s">
        <v>22</v>
      </c>
      <c r="K4179">
        <v>13.5</v>
      </c>
      <c r="L4179">
        <v>147</v>
      </c>
      <c r="M4179" t="s">
        <v>416</v>
      </c>
      <c r="N4179">
        <v>147</v>
      </c>
      <c r="P4179" cm="1">
        <f t="array" ref="P4179">IF(Q4179&gt;0,INDEX(Q4179:Q25903,MATCH(TRUE,INDEX(Q4179:Q25903="",,),0)-1),"")</f>
        <v>10</v>
      </c>
      <c r="Q4179">
        <v>3</v>
      </c>
      <c r="R4179">
        <f t="shared" si="67"/>
        <v>0</v>
      </c>
    </row>
    <row r="4180" spans="1:18" x14ac:dyDescent="0.3">
      <c r="A4180" t="s">
        <v>398</v>
      </c>
      <c r="B4180" s="1">
        <v>38552</v>
      </c>
      <c r="C4180" t="s">
        <v>411</v>
      </c>
      <c r="D4180" t="s">
        <v>421</v>
      </c>
      <c r="E4180" t="s">
        <v>422</v>
      </c>
      <c r="G4180" s="6" t="s">
        <v>29</v>
      </c>
      <c r="H4180" t="s">
        <v>20</v>
      </c>
      <c r="I4180" t="s">
        <v>21</v>
      </c>
      <c r="J4180" t="s">
        <v>22</v>
      </c>
      <c r="K4180">
        <v>1.3</v>
      </c>
      <c r="L4180">
        <v>207</v>
      </c>
      <c r="M4180" t="s">
        <v>416</v>
      </c>
      <c r="N4180">
        <v>207</v>
      </c>
      <c r="P4180" cm="1">
        <f t="array" ref="P4180">IF(Q4180&gt;0,INDEX(Q4180:Q25904,MATCH(TRUE,INDEX(Q4180:Q25904="",,),0)-1),"")</f>
        <v>10</v>
      </c>
      <c r="Q4180">
        <v>3</v>
      </c>
      <c r="R4180">
        <f t="shared" si="67"/>
        <v>0</v>
      </c>
    </row>
    <row r="4181" spans="1:18" x14ac:dyDescent="0.3">
      <c r="A4181" t="s">
        <v>398</v>
      </c>
      <c r="B4181" s="1">
        <v>38552</v>
      </c>
      <c r="C4181" t="s">
        <v>411</v>
      </c>
      <c r="D4181" t="s">
        <v>421</v>
      </c>
      <c r="E4181" t="s">
        <v>422</v>
      </c>
      <c r="G4181" s="6" t="s">
        <v>29</v>
      </c>
      <c r="H4181" t="s">
        <v>64</v>
      </c>
      <c r="I4181" t="s">
        <v>21</v>
      </c>
      <c r="J4181" t="s">
        <v>22</v>
      </c>
      <c r="K4181">
        <v>2.2000000000000002</v>
      </c>
      <c r="L4181">
        <v>160</v>
      </c>
      <c r="M4181" t="s">
        <v>416</v>
      </c>
      <c r="N4181">
        <v>160</v>
      </c>
      <c r="P4181" cm="1">
        <f t="array" ref="P4181">IF(Q4181&gt;0,INDEX(Q4181:Q25905,MATCH(TRUE,INDEX(Q4181:Q25905="",,),0)-1),"")</f>
        <v>10</v>
      </c>
      <c r="Q4181">
        <v>3</v>
      </c>
      <c r="R4181">
        <f t="shared" si="67"/>
        <v>0</v>
      </c>
    </row>
    <row r="4182" spans="1:18" x14ac:dyDescent="0.3">
      <c r="A4182" t="s">
        <v>398</v>
      </c>
      <c r="B4182" s="1">
        <v>38552</v>
      </c>
      <c r="C4182" t="s">
        <v>411</v>
      </c>
      <c r="D4182" t="s">
        <v>421</v>
      </c>
      <c r="E4182" t="s">
        <v>422</v>
      </c>
      <c r="G4182" s="6" t="s">
        <v>29</v>
      </c>
      <c r="H4182" t="s">
        <v>148</v>
      </c>
      <c r="I4182" t="s">
        <v>26</v>
      </c>
      <c r="J4182" t="s">
        <v>27</v>
      </c>
      <c r="K4182">
        <v>14</v>
      </c>
      <c r="L4182">
        <v>27</v>
      </c>
      <c r="M4182" t="s">
        <v>416</v>
      </c>
      <c r="N4182">
        <v>27</v>
      </c>
      <c r="P4182" cm="1">
        <f t="array" ref="P4182">IF(Q4182&gt;0,INDEX(Q4182:Q25906,MATCH(TRUE,INDEX(Q4182:Q25906="",,),0)-1),"")</f>
        <v>10</v>
      </c>
      <c r="Q4182">
        <v>3</v>
      </c>
      <c r="R4182">
        <f t="shared" si="67"/>
        <v>0</v>
      </c>
    </row>
    <row r="4183" spans="1:18" x14ac:dyDescent="0.3">
      <c r="A4183" t="s">
        <v>398</v>
      </c>
      <c r="B4183" s="1">
        <v>38552</v>
      </c>
      <c r="C4183" t="s">
        <v>411</v>
      </c>
      <c r="D4183" t="s">
        <v>421</v>
      </c>
      <c r="E4183" t="s">
        <v>422</v>
      </c>
      <c r="G4183" s="6" t="s">
        <v>29</v>
      </c>
      <c r="H4183" t="s">
        <v>197</v>
      </c>
      <c r="I4183" t="s">
        <v>26</v>
      </c>
      <c r="J4183" t="s">
        <v>27</v>
      </c>
      <c r="K4183">
        <v>35</v>
      </c>
      <c r="L4183">
        <v>32</v>
      </c>
      <c r="M4183" t="s">
        <v>416</v>
      </c>
      <c r="N4183">
        <v>32</v>
      </c>
      <c r="P4183" cm="1">
        <f t="array" ref="P4183">IF(Q4183&gt;0,INDEX(Q4183:Q25907,MATCH(TRUE,INDEX(Q4183:Q25907="",,),0)-1),"")</f>
        <v>10</v>
      </c>
      <c r="Q4183">
        <v>3</v>
      </c>
      <c r="R4183">
        <f t="shared" si="67"/>
        <v>0</v>
      </c>
    </row>
    <row r="4184" spans="1:18" x14ac:dyDescent="0.3">
      <c r="A4184" t="s">
        <v>398</v>
      </c>
      <c r="B4184" s="1">
        <v>38552</v>
      </c>
      <c r="C4184" t="s">
        <v>411</v>
      </c>
      <c r="D4184" t="s">
        <v>421</v>
      </c>
      <c r="E4184" t="s">
        <v>422</v>
      </c>
      <c r="G4184" s="6" t="s">
        <v>29</v>
      </c>
      <c r="H4184" t="s">
        <v>69</v>
      </c>
      <c r="I4184" t="s">
        <v>26</v>
      </c>
      <c r="J4184" t="s">
        <v>27</v>
      </c>
      <c r="K4184">
        <v>62</v>
      </c>
      <c r="L4184">
        <v>24</v>
      </c>
      <c r="M4184" t="s">
        <v>416</v>
      </c>
      <c r="N4184">
        <v>24</v>
      </c>
      <c r="P4184" cm="1">
        <f t="array" ref="P4184">IF(Q4184&gt;0,INDEX(Q4184:Q25908,MATCH(TRUE,INDEX(Q4184:Q25908="",,),0)-1),"")</f>
        <v>10</v>
      </c>
      <c r="Q4184">
        <v>3</v>
      </c>
      <c r="R4184">
        <f t="shared" si="67"/>
        <v>0</v>
      </c>
    </row>
    <row r="4185" spans="1:18" x14ac:dyDescent="0.3">
      <c r="A4185" t="s">
        <v>398</v>
      </c>
      <c r="B4185" s="1">
        <v>38552</v>
      </c>
      <c r="C4185" t="s">
        <v>411</v>
      </c>
      <c r="D4185" t="s">
        <v>421</v>
      </c>
      <c r="E4185" t="s">
        <v>422</v>
      </c>
      <c r="G4185" s="6" t="s">
        <v>29</v>
      </c>
      <c r="H4185" t="s">
        <v>41</v>
      </c>
      <c r="I4185" t="s">
        <v>26</v>
      </c>
      <c r="J4185" t="s">
        <v>27</v>
      </c>
      <c r="K4185">
        <v>18</v>
      </c>
      <c r="L4185">
        <v>37</v>
      </c>
      <c r="M4185" t="s">
        <v>416</v>
      </c>
      <c r="N4185">
        <v>37</v>
      </c>
      <c r="P4185" cm="1">
        <f t="array" ref="P4185">IF(Q4185&gt;0,INDEX(Q4185:Q25909,MATCH(TRUE,INDEX(Q4185:Q25909="",,),0)-1),"")</f>
        <v>10</v>
      </c>
      <c r="Q4185">
        <v>3</v>
      </c>
      <c r="R4185">
        <f t="shared" si="67"/>
        <v>0</v>
      </c>
    </row>
    <row r="4186" spans="1:18" x14ac:dyDescent="0.3">
      <c r="A4186" t="s">
        <v>398</v>
      </c>
      <c r="B4186" s="1">
        <v>38552</v>
      </c>
      <c r="C4186" t="s">
        <v>411</v>
      </c>
      <c r="D4186" t="s">
        <v>421</v>
      </c>
      <c r="E4186" t="s">
        <v>422</v>
      </c>
      <c r="G4186" t="s">
        <v>19</v>
      </c>
      <c r="H4186" t="s">
        <v>69</v>
      </c>
      <c r="I4186" t="s">
        <v>21</v>
      </c>
      <c r="J4186" t="s">
        <v>22</v>
      </c>
      <c r="K4186">
        <v>66.099999999999994</v>
      </c>
      <c r="L4186">
        <v>138</v>
      </c>
      <c r="M4186" t="s">
        <v>403</v>
      </c>
      <c r="N4186">
        <v>163</v>
      </c>
      <c r="P4186" cm="1">
        <f t="array" ref="P4186">IF(Q4186&gt;0,INDEX(Q4186:Q25910,MATCH(TRUE,INDEX(Q4186:Q25910="",,),0)-1),"")</f>
        <v>10</v>
      </c>
      <c r="Q4186">
        <v>4</v>
      </c>
      <c r="R4186">
        <f t="shared" si="67"/>
        <v>0</v>
      </c>
    </row>
    <row r="4187" spans="1:18" x14ac:dyDescent="0.3">
      <c r="A4187" t="s">
        <v>398</v>
      </c>
      <c r="B4187" s="1">
        <v>38552</v>
      </c>
      <c r="C4187" t="s">
        <v>411</v>
      </c>
      <c r="D4187" t="s">
        <v>421</v>
      </c>
      <c r="E4187" t="s">
        <v>422</v>
      </c>
      <c r="G4187" t="s">
        <v>19</v>
      </c>
      <c r="H4187" t="s">
        <v>41</v>
      </c>
      <c r="I4187" t="s">
        <v>21</v>
      </c>
      <c r="J4187" t="s">
        <v>22</v>
      </c>
      <c r="K4187">
        <v>30.5</v>
      </c>
      <c r="L4187">
        <v>163</v>
      </c>
      <c r="M4187" t="s">
        <v>403</v>
      </c>
      <c r="N4187">
        <v>163</v>
      </c>
      <c r="P4187" cm="1">
        <f t="array" ref="P4187">IF(Q4187&gt;0,INDEX(Q4187:Q25911,MATCH(TRUE,INDEX(Q4187:Q25911="",,),0)-1),"")</f>
        <v>10</v>
      </c>
      <c r="Q4187">
        <v>4</v>
      </c>
      <c r="R4187">
        <f t="shared" si="67"/>
        <v>0</v>
      </c>
    </row>
    <row r="4188" spans="1:18" x14ac:dyDescent="0.3">
      <c r="A4188" t="s">
        <v>398</v>
      </c>
      <c r="B4188" s="1">
        <v>38552</v>
      </c>
      <c r="C4188" t="s">
        <v>411</v>
      </c>
      <c r="D4188" t="s">
        <v>421</v>
      </c>
      <c r="E4188" t="s">
        <v>422</v>
      </c>
      <c r="G4188" t="s">
        <v>19</v>
      </c>
      <c r="H4188" t="s">
        <v>206</v>
      </c>
      <c r="I4188" t="s">
        <v>26</v>
      </c>
      <c r="J4188" t="s">
        <v>27</v>
      </c>
      <c r="K4188">
        <v>170</v>
      </c>
      <c r="L4188">
        <v>19</v>
      </c>
      <c r="M4188" t="s">
        <v>403</v>
      </c>
      <c r="N4188">
        <v>19</v>
      </c>
      <c r="P4188" cm="1">
        <f t="array" ref="P4188">IF(Q4188&gt;0,INDEX(Q4188:Q25912,MATCH(TRUE,INDEX(Q4188:Q25912="",,),0)-1),"")</f>
        <v>10</v>
      </c>
      <c r="Q4188">
        <v>4</v>
      </c>
      <c r="R4188">
        <f t="shared" si="67"/>
        <v>0</v>
      </c>
    </row>
    <row r="4189" spans="1:18" x14ac:dyDescent="0.3">
      <c r="A4189" t="s">
        <v>398</v>
      </c>
      <c r="B4189" s="1">
        <v>38552</v>
      </c>
      <c r="C4189" t="s">
        <v>411</v>
      </c>
      <c r="D4189" t="s">
        <v>421</v>
      </c>
      <c r="E4189" t="s">
        <v>422</v>
      </c>
      <c r="G4189" t="s">
        <v>19</v>
      </c>
      <c r="H4189" t="s">
        <v>53</v>
      </c>
      <c r="I4189" t="s">
        <v>26</v>
      </c>
      <c r="J4189" t="s">
        <v>27</v>
      </c>
      <c r="K4189">
        <v>97</v>
      </c>
      <c r="L4189">
        <v>27</v>
      </c>
      <c r="M4189" t="s">
        <v>403</v>
      </c>
      <c r="N4189">
        <v>45</v>
      </c>
      <c r="P4189" cm="1">
        <f t="array" ref="P4189">IF(Q4189&gt;0,INDEX(Q4189:Q25913,MATCH(TRUE,INDEX(Q4189:Q25913="",,),0)-1),"")</f>
        <v>10</v>
      </c>
      <c r="Q4189">
        <v>4</v>
      </c>
      <c r="R4189">
        <f t="shared" si="67"/>
        <v>0</v>
      </c>
    </row>
    <row r="4190" spans="1:18" x14ac:dyDescent="0.3">
      <c r="A4190" t="s">
        <v>398</v>
      </c>
      <c r="B4190" s="1">
        <v>38552</v>
      </c>
      <c r="C4190" t="s">
        <v>411</v>
      </c>
      <c r="D4190" t="s">
        <v>421</v>
      </c>
      <c r="E4190" t="s">
        <v>422</v>
      </c>
      <c r="G4190" t="s">
        <v>19</v>
      </c>
      <c r="H4190" t="s">
        <v>64</v>
      </c>
      <c r="I4190" t="s">
        <v>26</v>
      </c>
      <c r="J4190" t="s">
        <v>27</v>
      </c>
      <c r="K4190">
        <v>146</v>
      </c>
      <c r="L4190">
        <v>28</v>
      </c>
      <c r="M4190" t="s">
        <v>403</v>
      </c>
      <c r="N4190">
        <v>40</v>
      </c>
      <c r="P4190" cm="1">
        <f t="array" ref="P4190">IF(Q4190&gt;0,INDEX(Q4190:Q25914,MATCH(TRUE,INDEX(Q4190:Q25914="",,),0)-1),"")</f>
        <v>10</v>
      </c>
      <c r="Q4190">
        <v>4</v>
      </c>
      <c r="R4190">
        <f t="shared" si="67"/>
        <v>0</v>
      </c>
    </row>
    <row r="4191" spans="1:18" x14ac:dyDescent="0.3">
      <c r="A4191" t="s">
        <v>398</v>
      </c>
      <c r="B4191" s="1">
        <v>38552</v>
      </c>
      <c r="C4191" t="s">
        <v>411</v>
      </c>
      <c r="D4191" t="s">
        <v>421</v>
      </c>
      <c r="E4191" t="s">
        <v>422</v>
      </c>
      <c r="G4191" s="6" t="s">
        <v>29</v>
      </c>
      <c r="H4191" t="s">
        <v>206</v>
      </c>
      <c r="I4191" t="s">
        <v>21</v>
      </c>
      <c r="J4191" t="s">
        <v>22</v>
      </c>
      <c r="K4191">
        <v>13.5</v>
      </c>
      <c r="L4191">
        <v>147</v>
      </c>
      <c r="M4191" t="s">
        <v>403</v>
      </c>
      <c r="N4191">
        <v>147</v>
      </c>
      <c r="P4191" cm="1">
        <f t="array" ref="P4191">IF(Q4191&gt;0,INDEX(Q4191:Q25915,MATCH(TRUE,INDEX(Q4191:Q25915="",,),0)-1),"")</f>
        <v>10</v>
      </c>
      <c r="Q4191">
        <v>4</v>
      </c>
      <c r="R4191">
        <f t="shared" si="67"/>
        <v>0</v>
      </c>
    </row>
    <row r="4192" spans="1:18" x14ac:dyDescent="0.3">
      <c r="A4192" t="s">
        <v>398</v>
      </c>
      <c r="B4192" s="1">
        <v>38552</v>
      </c>
      <c r="C4192" t="s">
        <v>411</v>
      </c>
      <c r="D4192" t="s">
        <v>421</v>
      </c>
      <c r="E4192" t="s">
        <v>422</v>
      </c>
      <c r="G4192" s="6" t="s">
        <v>29</v>
      </c>
      <c r="H4192" t="s">
        <v>20</v>
      </c>
      <c r="I4192" t="s">
        <v>21</v>
      </c>
      <c r="J4192" t="s">
        <v>22</v>
      </c>
      <c r="K4192">
        <v>1.3</v>
      </c>
      <c r="L4192">
        <v>207</v>
      </c>
      <c r="M4192" t="s">
        <v>403</v>
      </c>
      <c r="N4192">
        <v>207</v>
      </c>
      <c r="P4192" cm="1">
        <f t="array" ref="P4192">IF(Q4192&gt;0,INDEX(Q4192:Q25916,MATCH(TRUE,INDEX(Q4192:Q25916="",,),0)-1),"")</f>
        <v>10</v>
      </c>
      <c r="Q4192">
        <v>4</v>
      </c>
      <c r="R4192">
        <f t="shared" si="67"/>
        <v>0</v>
      </c>
    </row>
    <row r="4193" spans="1:18" x14ac:dyDescent="0.3">
      <c r="A4193" t="s">
        <v>398</v>
      </c>
      <c r="B4193" s="1">
        <v>38552</v>
      </c>
      <c r="C4193" t="s">
        <v>411</v>
      </c>
      <c r="D4193" t="s">
        <v>421</v>
      </c>
      <c r="E4193" t="s">
        <v>422</v>
      </c>
      <c r="G4193" s="6" t="s">
        <v>29</v>
      </c>
      <c r="H4193" t="s">
        <v>64</v>
      </c>
      <c r="I4193" t="s">
        <v>21</v>
      </c>
      <c r="J4193" t="s">
        <v>22</v>
      </c>
      <c r="K4193">
        <v>2.2000000000000002</v>
      </c>
      <c r="L4193">
        <v>160</v>
      </c>
      <c r="M4193" t="s">
        <v>403</v>
      </c>
      <c r="N4193">
        <v>160</v>
      </c>
      <c r="P4193" cm="1">
        <f t="array" ref="P4193">IF(Q4193&gt;0,INDEX(Q4193:Q25917,MATCH(TRUE,INDEX(Q4193:Q25917="",,),0)-1),"")</f>
        <v>10</v>
      </c>
      <c r="Q4193">
        <v>4</v>
      </c>
      <c r="R4193">
        <f t="shared" si="67"/>
        <v>0</v>
      </c>
    </row>
    <row r="4194" spans="1:18" x14ac:dyDescent="0.3">
      <c r="A4194" t="s">
        <v>398</v>
      </c>
      <c r="B4194" s="1">
        <v>38552</v>
      </c>
      <c r="C4194" t="s">
        <v>411</v>
      </c>
      <c r="D4194" t="s">
        <v>421</v>
      </c>
      <c r="E4194" t="s">
        <v>422</v>
      </c>
      <c r="G4194" s="6" t="s">
        <v>29</v>
      </c>
      <c r="H4194" t="s">
        <v>148</v>
      </c>
      <c r="I4194" t="s">
        <v>26</v>
      </c>
      <c r="J4194" t="s">
        <v>27</v>
      </c>
      <c r="K4194">
        <v>14</v>
      </c>
      <c r="L4194">
        <v>27</v>
      </c>
      <c r="M4194" t="s">
        <v>403</v>
      </c>
      <c r="N4194">
        <v>27</v>
      </c>
      <c r="P4194" cm="1">
        <f t="array" ref="P4194">IF(Q4194&gt;0,INDEX(Q4194:Q25918,MATCH(TRUE,INDEX(Q4194:Q25918="",,),0)-1),"")</f>
        <v>10</v>
      </c>
      <c r="Q4194">
        <v>4</v>
      </c>
      <c r="R4194">
        <f t="shared" si="67"/>
        <v>0</v>
      </c>
    </row>
    <row r="4195" spans="1:18" x14ac:dyDescent="0.3">
      <c r="A4195" t="s">
        <v>398</v>
      </c>
      <c r="B4195" s="1">
        <v>38552</v>
      </c>
      <c r="C4195" t="s">
        <v>411</v>
      </c>
      <c r="D4195" t="s">
        <v>421</v>
      </c>
      <c r="E4195" t="s">
        <v>422</v>
      </c>
      <c r="G4195" s="6" t="s">
        <v>29</v>
      </c>
      <c r="H4195" t="s">
        <v>197</v>
      </c>
      <c r="I4195" t="s">
        <v>26</v>
      </c>
      <c r="J4195" t="s">
        <v>27</v>
      </c>
      <c r="K4195">
        <v>35</v>
      </c>
      <c r="L4195">
        <v>32</v>
      </c>
      <c r="M4195" t="s">
        <v>403</v>
      </c>
      <c r="N4195">
        <v>32</v>
      </c>
      <c r="P4195" cm="1">
        <f t="array" ref="P4195">IF(Q4195&gt;0,INDEX(Q4195:Q25919,MATCH(TRUE,INDEX(Q4195:Q25919="",,),0)-1),"")</f>
        <v>10</v>
      </c>
      <c r="Q4195">
        <v>4</v>
      </c>
      <c r="R4195">
        <f t="shared" si="67"/>
        <v>0</v>
      </c>
    </row>
    <row r="4196" spans="1:18" x14ac:dyDescent="0.3">
      <c r="A4196" t="s">
        <v>398</v>
      </c>
      <c r="B4196" s="1">
        <v>38552</v>
      </c>
      <c r="C4196" t="s">
        <v>411</v>
      </c>
      <c r="D4196" t="s">
        <v>421</v>
      </c>
      <c r="E4196" t="s">
        <v>422</v>
      </c>
      <c r="G4196" s="6" t="s">
        <v>29</v>
      </c>
      <c r="H4196" t="s">
        <v>69</v>
      </c>
      <c r="I4196" t="s">
        <v>26</v>
      </c>
      <c r="J4196" t="s">
        <v>27</v>
      </c>
      <c r="K4196">
        <v>62</v>
      </c>
      <c r="L4196">
        <v>24</v>
      </c>
      <c r="M4196" t="s">
        <v>403</v>
      </c>
      <c r="N4196">
        <v>24</v>
      </c>
      <c r="P4196" cm="1">
        <f t="array" ref="P4196">IF(Q4196&gt;0,INDEX(Q4196:Q25920,MATCH(TRUE,INDEX(Q4196:Q25920="",,),0)-1),"")</f>
        <v>10</v>
      </c>
      <c r="Q4196">
        <v>4</v>
      </c>
      <c r="R4196">
        <f t="shared" si="67"/>
        <v>0</v>
      </c>
    </row>
    <row r="4197" spans="1:18" x14ac:dyDescent="0.3">
      <c r="A4197" t="s">
        <v>398</v>
      </c>
      <c r="B4197" s="1">
        <v>38552</v>
      </c>
      <c r="C4197" t="s">
        <v>411</v>
      </c>
      <c r="D4197" t="s">
        <v>421</v>
      </c>
      <c r="E4197" t="s">
        <v>422</v>
      </c>
      <c r="G4197" s="6" t="s">
        <v>29</v>
      </c>
      <c r="H4197" t="s">
        <v>41</v>
      </c>
      <c r="I4197" t="s">
        <v>26</v>
      </c>
      <c r="J4197" t="s">
        <v>27</v>
      </c>
      <c r="K4197">
        <v>18</v>
      </c>
      <c r="L4197">
        <v>37</v>
      </c>
      <c r="M4197" t="s">
        <v>403</v>
      </c>
      <c r="N4197">
        <v>37</v>
      </c>
      <c r="P4197" cm="1">
        <f t="array" ref="P4197">IF(Q4197&gt;0,INDEX(Q4197:Q25921,MATCH(TRUE,INDEX(Q4197:Q25921="",,),0)-1),"")</f>
        <v>10</v>
      </c>
      <c r="Q4197">
        <v>4</v>
      </c>
      <c r="R4197">
        <f t="shared" si="67"/>
        <v>0</v>
      </c>
    </row>
    <row r="4198" spans="1:18" x14ac:dyDescent="0.3">
      <c r="A4198" t="s">
        <v>398</v>
      </c>
      <c r="B4198" s="1">
        <v>38552</v>
      </c>
      <c r="C4198" t="s">
        <v>411</v>
      </c>
      <c r="D4198" t="s">
        <v>421</v>
      </c>
      <c r="E4198" t="s">
        <v>422</v>
      </c>
      <c r="G4198" t="s">
        <v>19</v>
      </c>
      <c r="H4198" t="s">
        <v>69</v>
      </c>
      <c r="I4198" t="s">
        <v>21</v>
      </c>
      <c r="J4198" t="s">
        <v>22</v>
      </c>
      <c r="K4198">
        <v>66.099999999999994</v>
      </c>
      <c r="L4198">
        <v>138</v>
      </c>
      <c r="M4198" t="s">
        <v>420</v>
      </c>
      <c r="N4198">
        <v>160</v>
      </c>
      <c r="P4198" cm="1">
        <f t="array" ref="P4198">IF(Q4198&gt;0,INDEX(Q4198:Q25922,MATCH(TRUE,INDEX(Q4198:Q25922="",,),0)-1),"")</f>
        <v>10</v>
      </c>
      <c r="Q4198">
        <v>5</v>
      </c>
      <c r="R4198">
        <f t="shared" si="67"/>
        <v>0</v>
      </c>
    </row>
    <row r="4199" spans="1:18" x14ac:dyDescent="0.3">
      <c r="A4199" t="s">
        <v>398</v>
      </c>
      <c r="B4199" s="1">
        <v>38552</v>
      </c>
      <c r="C4199" t="s">
        <v>411</v>
      </c>
      <c r="D4199" t="s">
        <v>421</v>
      </c>
      <c r="E4199" t="s">
        <v>422</v>
      </c>
      <c r="G4199" t="s">
        <v>19</v>
      </c>
      <c r="H4199" t="s">
        <v>41</v>
      </c>
      <c r="I4199" t="s">
        <v>21</v>
      </c>
      <c r="J4199" t="s">
        <v>22</v>
      </c>
      <c r="K4199">
        <v>30.5</v>
      </c>
      <c r="L4199">
        <v>163</v>
      </c>
      <c r="M4199" t="s">
        <v>420</v>
      </c>
      <c r="N4199">
        <v>175</v>
      </c>
      <c r="P4199" cm="1">
        <f t="array" ref="P4199">IF(Q4199&gt;0,INDEX(Q4199:Q25923,MATCH(TRUE,INDEX(Q4199:Q25923="",,),0)-1),"")</f>
        <v>10</v>
      </c>
      <c r="Q4199">
        <v>5</v>
      </c>
      <c r="R4199">
        <f t="shared" si="67"/>
        <v>0</v>
      </c>
    </row>
    <row r="4200" spans="1:18" x14ac:dyDescent="0.3">
      <c r="A4200" t="s">
        <v>398</v>
      </c>
      <c r="B4200" s="1">
        <v>38552</v>
      </c>
      <c r="C4200" t="s">
        <v>411</v>
      </c>
      <c r="D4200" t="s">
        <v>421</v>
      </c>
      <c r="E4200" t="s">
        <v>422</v>
      </c>
      <c r="G4200" t="s">
        <v>19</v>
      </c>
      <c r="H4200" t="s">
        <v>206</v>
      </c>
      <c r="I4200" t="s">
        <v>26</v>
      </c>
      <c r="J4200" t="s">
        <v>27</v>
      </c>
      <c r="K4200">
        <v>170</v>
      </c>
      <c r="L4200">
        <v>19</v>
      </c>
      <c r="M4200" t="s">
        <v>420</v>
      </c>
      <c r="N4200">
        <v>20</v>
      </c>
      <c r="P4200" cm="1">
        <f t="array" ref="P4200">IF(Q4200&gt;0,INDEX(Q4200:Q25924,MATCH(TRUE,INDEX(Q4200:Q25924="",,),0)-1),"")</f>
        <v>10</v>
      </c>
      <c r="Q4200">
        <v>5</v>
      </c>
      <c r="R4200">
        <f t="shared" si="67"/>
        <v>0</v>
      </c>
    </row>
    <row r="4201" spans="1:18" x14ac:dyDescent="0.3">
      <c r="A4201" t="s">
        <v>398</v>
      </c>
      <c r="B4201" s="1">
        <v>38552</v>
      </c>
      <c r="C4201" t="s">
        <v>411</v>
      </c>
      <c r="D4201" t="s">
        <v>421</v>
      </c>
      <c r="E4201" t="s">
        <v>422</v>
      </c>
      <c r="G4201" t="s">
        <v>19</v>
      </c>
      <c r="H4201" t="s">
        <v>53</v>
      </c>
      <c r="I4201" t="s">
        <v>26</v>
      </c>
      <c r="J4201" t="s">
        <v>27</v>
      </c>
      <c r="K4201">
        <v>97</v>
      </c>
      <c r="L4201">
        <v>27</v>
      </c>
      <c r="M4201" t="s">
        <v>420</v>
      </c>
      <c r="N4201">
        <v>41</v>
      </c>
      <c r="P4201" cm="1">
        <f t="array" ref="P4201">IF(Q4201&gt;0,INDEX(Q4201:Q25925,MATCH(TRUE,INDEX(Q4201:Q25925="",,),0)-1),"")</f>
        <v>10</v>
      </c>
      <c r="Q4201">
        <v>5</v>
      </c>
      <c r="R4201">
        <f t="shared" si="67"/>
        <v>0</v>
      </c>
    </row>
    <row r="4202" spans="1:18" x14ac:dyDescent="0.3">
      <c r="A4202" t="s">
        <v>398</v>
      </c>
      <c r="B4202" s="1">
        <v>38552</v>
      </c>
      <c r="C4202" t="s">
        <v>411</v>
      </c>
      <c r="D4202" t="s">
        <v>421</v>
      </c>
      <c r="E4202" t="s">
        <v>422</v>
      </c>
      <c r="G4202" t="s">
        <v>19</v>
      </c>
      <c r="H4202" t="s">
        <v>64</v>
      </c>
      <c r="I4202" t="s">
        <v>26</v>
      </c>
      <c r="J4202" t="s">
        <v>27</v>
      </c>
      <c r="K4202">
        <v>146</v>
      </c>
      <c r="L4202">
        <v>28</v>
      </c>
      <c r="M4202" t="s">
        <v>420</v>
      </c>
      <c r="N4202">
        <v>39</v>
      </c>
      <c r="P4202" cm="1">
        <f t="array" ref="P4202">IF(Q4202&gt;0,INDEX(Q4202:Q25926,MATCH(TRUE,INDEX(Q4202:Q25926="",,),0)-1),"")</f>
        <v>10</v>
      </c>
      <c r="Q4202">
        <v>5</v>
      </c>
      <c r="R4202">
        <f t="shared" si="67"/>
        <v>0</v>
      </c>
    </row>
    <row r="4203" spans="1:18" x14ac:dyDescent="0.3">
      <c r="A4203" t="s">
        <v>398</v>
      </c>
      <c r="B4203" s="1">
        <v>38552</v>
      </c>
      <c r="C4203" t="s">
        <v>411</v>
      </c>
      <c r="D4203" t="s">
        <v>421</v>
      </c>
      <c r="E4203" t="s">
        <v>422</v>
      </c>
      <c r="G4203" s="6" t="s">
        <v>29</v>
      </c>
      <c r="H4203" t="s">
        <v>206</v>
      </c>
      <c r="I4203" t="s">
        <v>21</v>
      </c>
      <c r="J4203" t="s">
        <v>22</v>
      </c>
      <c r="K4203">
        <v>13.5</v>
      </c>
      <c r="L4203">
        <v>147</v>
      </c>
      <c r="M4203" t="s">
        <v>420</v>
      </c>
      <c r="N4203">
        <v>147</v>
      </c>
      <c r="P4203" cm="1">
        <f t="array" ref="P4203">IF(Q4203&gt;0,INDEX(Q4203:Q25927,MATCH(TRUE,INDEX(Q4203:Q25927="",,),0)-1),"")</f>
        <v>10</v>
      </c>
      <c r="Q4203">
        <v>5</v>
      </c>
      <c r="R4203">
        <f t="shared" si="67"/>
        <v>0</v>
      </c>
    </row>
    <row r="4204" spans="1:18" x14ac:dyDescent="0.3">
      <c r="A4204" t="s">
        <v>398</v>
      </c>
      <c r="B4204" s="1">
        <v>38552</v>
      </c>
      <c r="C4204" t="s">
        <v>411</v>
      </c>
      <c r="D4204" t="s">
        <v>421</v>
      </c>
      <c r="E4204" t="s">
        <v>422</v>
      </c>
      <c r="G4204" s="6" t="s">
        <v>29</v>
      </c>
      <c r="H4204" t="s">
        <v>20</v>
      </c>
      <c r="I4204" t="s">
        <v>21</v>
      </c>
      <c r="J4204" t="s">
        <v>22</v>
      </c>
      <c r="K4204">
        <v>1.3</v>
      </c>
      <c r="L4204">
        <v>207</v>
      </c>
      <c r="M4204" t="s">
        <v>420</v>
      </c>
      <c r="N4204">
        <v>207</v>
      </c>
      <c r="P4204" cm="1">
        <f t="array" ref="P4204">IF(Q4204&gt;0,INDEX(Q4204:Q25928,MATCH(TRUE,INDEX(Q4204:Q25928="",,),0)-1),"")</f>
        <v>10</v>
      </c>
      <c r="Q4204">
        <v>5</v>
      </c>
      <c r="R4204">
        <f t="shared" si="67"/>
        <v>0</v>
      </c>
    </row>
    <row r="4205" spans="1:18" x14ac:dyDescent="0.3">
      <c r="A4205" t="s">
        <v>398</v>
      </c>
      <c r="B4205" s="1">
        <v>38552</v>
      </c>
      <c r="C4205" t="s">
        <v>411</v>
      </c>
      <c r="D4205" t="s">
        <v>421</v>
      </c>
      <c r="E4205" t="s">
        <v>422</v>
      </c>
      <c r="G4205" s="6" t="s">
        <v>29</v>
      </c>
      <c r="H4205" t="s">
        <v>64</v>
      </c>
      <c r="I4205" t="s">
        <v>21</v>
      </c>
      <c r="J4205" t="s">
        <v>22</v>
      </c>
      <c r="K4205">
        <v>2.2000000000000002</v>
      </c>
      <c r="L4205">
        <v>160</v>
      </c>
      <c r="M4205" t="s">
        <v>420</v>
      </c>
      <c r="N4205">
        <v>160</v>
      </c>
      <c r="P4205" cm="1">
        <f t="array" ref="P4205">IF(Q4205&gt;0,INDEX(Q4205:Q25929,MATCH(TRUE,INDEX(Q4205:Q25929="",,),0)-1),"")</f>
        <v>10</v>
      </c>
      <c r="Q4205">
        <v>5</v>
      </c>
      <c r="R4205">
        <f t="shared" si="67"/>
        <v>0</v>
      </c>
    </row>
    <row r="4206" spans="1:18" x14ac:dyDescent="0.3">
      <c r="A4206" t="s">
        <v>398</v>
      </c>
      <c r="B4206" s="1">
        <v>38552</v>
      </c>
      <c r="C4206" t="s">
        <v>411</v>
      </c>
      <c r="D4206" t="s">
        <v>421</v>
      </c>
      <c r="E4206" t="s">
        <v>422</v>
      </c>
      <c r="G4206" s="6" t="s">
        <v>29</v>
      </c>
      <c r="H4206" t="s">
        <v>148</v>
      </c>
      <c r="I4206" t="s">
        <v>26</v>
      </c>
      <c r="J4206" t="s">
        <v>27</v>
      </c>
      <c r="K4206">
        <v>14</v>
      </c>
      <c r="L4206">
        <v>27</v>
      </c>
      <c r="M4206" t="s">
        <v>420</v>
      </c>
      <c r="N4206">
        <v>27</v>
      </c>
      <c r="P4206" cm="1">
        <f t="array" ref="P4206">IF(Q4206&gt;0,INDEX(Q4206:Q25930,MATCH(TRUE,INDEX(Q4206:Q25930="",,),0)-1),"")</f>
        <v>10</v>
      </c>
      <c r="Q4206">
        <v>5</v>
      </c>
      <c r="R4206">
        <f t="shared" si="67"/>
        <v>0</v>
      </c>
    </row>
    <row r="4207" spans="1:18" x14ac:dyDescent="0.3">
      <c r="A4207" t="s">
        <v>398</v>
      </c>
      <c r="B4207" s="1">
        <v>38552</v>
      </c>
      <c r="C4207" t="s">
        <v>411</v>
      </c>
      <c r="D4207" t="s">
        <v>421</v>
      </c>
      <c r="E4207" t="s">
        <v>422</v>
      </c>
      <c r="G4207" s="6" t="s">
        <v>29</v>
      </c>
      <c r="H4207" t="s">
        <v>197</v>
      </c>
      <c r="I4207" t="s">
        <v>26</v>
      </c>
      <c r="J4207" t="s">
        <v>27</v>
      </c>
      <c r="K4207">
        <v>35</v>
      </c>
      <c r="L4207">
        <v>32</v>
      </c>
      <c r="M4207" t="s">
        <v>420</v>
      </c>
      <c r="N4207">
        <v>32</v>
      </c>
      <c r="P4207" cm="1">
        <f t="array" ref="P4207">IF(Q4207&gt;0,INDEX(Q4207:Q25931,MATCH(TRUE,INDEX(Q4207:Q25931="",,),0)-1),"")</f>
        <v>10</v>
      </c>
      <c r="Q4207">
        <v>5</v>
      </c>
      <c r="R4207">
        <f t="shared" si="67"/>
        <v>0</v>
      </c>
    </row>
    <row r="4208" spans="1:18" x14ac:dyDescent="0.3">
      <c r="A4208" t="s">
        <v>398</v>
      </c>
      <c r="B4208" s="1">
        <v>38552</v>
      </c>
      <c r="C4208" t="s">
        <v>411</v>
      </c>
      <c r="D4208" t="s">
        <v>421</v>
      </c>
      <c r="E4208" t="s">
        <v>422</v>
      </c>
      <c r="G4208" s="6" t="s">
        <v>29</v>
      </c>
      <c r="H4208" t="s">
        <v>69</v>
      </c>
      <c r="I4208" t="s">
        <v>26</v>
      </c>
      <c r="J4208" t="s">
        <v>27</v>
      </c>
      <c r="K4208">
        <v>62</v>
      </c>
      <c r="L4208">
        <v>24</v>
      </c>
      <c r="M4208" t="s">
        <v>420</v>
      </c>
      <c r="N4208">
        <v>24</v>
      </c>
      <c r="P4208" cm="1">
        <f t="array" ref="P4208">IF(Q4208&gt;0,INDEX(Q4208:Q25932,MATCH(TRUE,INDEX(Q4208:Q25932="",,),0)-1),"")</f>
        <v>10</v>
      </c>
      <c r="Q4208">
        <v>5</v>
      </c>
      <c r="R4208">
        <f t="shared" si="67"/>
        <v>0</v>
      </c>
    </row>
    <row r="4209" spans="1:18" x14ac:dyDescent="0.3">
      <c r="A4209" t="s">
        <v>398</v>
      </c>
      <c r="B4209" s="1">
        <v>38552</v>
      </c>
      <c r="C4209" t="s">
        <v>411</v>
      </c>
      <c r="D4209" t="s">
        <v>421</v>
      </c>
      <c r="E4209" t="s">
        <v>422</v>
      </c>
      <c r="G4209" s="6" t="s">
        <v>29</v>
      </c>
      <c r="H4209" t="s">
        <v>41</v>
      </c>
      <c r="I4209" t="s">
        <v>26</v>
      </c>
      <c r="J4209" t="s">
        <v>27</v>
      </c>
      <c r="K4209">
        <v>18</v>
      </c>
      <c r="L4209">
        <v>37</v>
      </c>
      <c r="M4209" t="s">
        <v>420</v>
      </c>
      <c r="N4209">
        <v>37</v>
      </c>
      <c r="P4209" cm="1">
        <f t="array" ref="P4209">IF(Q4209&gt;0,INDEX(Q4209:Q25933,MATCH(TRUE,INDEX(Q4209:Q25933="",,),0)-1),"")</f>
        <v>10</v>
      </c>
      <c r="Q4209">
        <v>5</v>
      </c>
      <c r="R4209">
        <f t="shared" si="67"/>
        <v>0</v>
      </c>
    </row>
    <row r="4210" spans="1:18" x14ac:dyDescent="0.3">
      <c r="A4210" t="s">
        <v>398</v>
      </c>
      <c r="B4210" s="1">
        <v>38552</v>
      </c>
      <c r="C4210" t="s">
        <v>411</v>
      </c>
      <c r="D4210" t="s">
        <v>421</v>
      </c>
      <c r="E4210" t="s">
        <v>422</v>
      </c>
      <c r="G4210" t="s">
        <v>19</v>
      </c>
      <c r="H4210" t="s">
        <v>69</v>
      </c>
      <c r="I4210" t="s">
        <v>21</v>
      </c>
      <c r="J4210" t="s">
        <v>22</v>
      </c>
      <c r="K4210">
        <v>66.099999999999994</v>
      </c>
      <c r="L4210">
        <v>138</v>
      </c>
      <c r="M4210" t="s">
        <v>423</v>
      </c>
      <c r="N4210">
        <v>164</v>
      </c>
      <c r="P4210" cm="1">
        <f t="array" ref="P4210">IF(Q4210&gt;0,INDEX(Q4210:Q25934,MATCH(TRUE,INDEX(Q4210:Q25934="",,),0)-1),"")</f>
        <v>10</v>
      </c>
      <c r="Q4210">
        <v>6</v>
      </c>
      <c r="R4210">
        <f t="shared" si="67"/>
        <v>0</v>
      </c>
    </row>
    <row r="4211" spans="1:18" x14ac:dyDescent="0.3">
      <c r="A4211" t="s">
        <v>398</v>
      </c>
      <c r="B4211" s="1">
        <v>38552</v>
      </c>
      <c r="C4211" t="s">
        <v>411</v>
      </c>
      <c r="D4211" t="s">
        <v>421</v>
      </c>
      <c r="E4211" t="s">
        <v>422</v>
      </c>
      <c r="G4211" t="s">
        <v>19</v>
      </c>
      <c r="H4211" t="s">
        <v>41</v>
      </c>
      <c r="I4211" t="s">
        <v>21</v>
      </c>
      <c r="J4211" t="s">
        <v>22</v>
      </c>
      <c r="K4211">
        <v>30.5</v>
      </c>
      <c r="L4211">
        <v>163</v>
      </c>
      <c r="M4211" t="s">
        <v>423</v>
      </c>
      <c r="N4211">
        <v>164</v>
      </c>
      <c r="P4211" cm="1">
        <f t="array" ref="P4211">IF(Q4211&gt;0,INDEX(Q4211:Q25935,MATCH(TRUE,INDEX(Q4211:Q25935="",,),0)-1),"")</f>
        <v>10</v>
      </c>
      <c r="Q4211">
        <v>6</v>
      </c>
      <c r="R4211">
        <f t="shared" si="67"/>
        <v>0</v>
      </c>
    </row>
    <row r="4212" spans="1:18" x14ac:dyDescent="0.3">
      <c r="A4212" t="s">
        <v>398</v>
      </c>
      <c r="B4212" s="1">
        <v>38552</v>
      </c>
      <c r="C4212" t="s">
        <v>411</v>
      </c>
      <c r="D4212" t="s">
        <v>421</v>
      </c>
      <c r="E4212" t="s">
        <v>422</v>
      </c>
      <c r="G4212" t="s">
        <v>19</v>
      </c>
      <c r="H4212" t="s">
        <v>206</v>
      </c>
      <c r="I4212" t="s">
        <v>26</v>
      </c>
      <c r="J4212" t="s">
        <v>27</v>
      </c>
      <c r="K4212">
        <v>170</v>
      </c>
      <c r="L4212">
        <v>19</v>
      </c>
      <c r="M4212" t="s">
        <v>423</v>
      </c>
      <c r="N4212">
        <v>19</v>
      </c>
      <c r="P4212" cm="1">
        <f t="array" ref="P4212">IF(Q4212&gt;0,INDEX(Q4212:Q25936,MATCH(TRUE,INDEX(Q4212:Q25936="",,),0)-1),"")</f>
        <v>10</v>
      </c>
      <c r="Q4212">
        <v>6</v>
      </c>
      <c r="R4212">
        <f t="shared" ref="R4212:R4275" si="68">IF(P4212="","",0)</f>
        <v>0</v>
      </c>
    </row>
    <row r="4213" spans="1:18" x14ac:dyDescent="0.3">
      <c r="A4213" t="s">
        <v>398</v>
      </c>
      <c r="B4213" s="1">
        <v>38552</v>
      </c>
      <c r="C4213" t="s">
        <v>411</v>
      </c>
      <c r="D4213" t="s">
        <v>421</v>
      </c>
      <c r="E4213" t="s">
        <v>422</v>
      </c>
      <c r="G4213" t="s">
        <v>19</v>
      </c>
      <c r="H4213" t="s">
        <v>53</v>
      </c>
      <c r="I4213" t="s">
        <v>26</v>
      </c>
      <c r="J4213" t="s">
        <v>27</v>
      </c>
      <c r="K4213">
        <v>97</v>
      </c>
      <c r="L4213">
        <v>27</v>
      </c>
      <c r="M4213" t="s">
        <v>423</v>
      </c>
      <c r="N4213">
        <v>37</v>
      </c>
      <c r="P4213" cm="1">
        <f t="array" ref="P4213">IF(Q4213&gt;0,INDEX(Q4213:Q25937,MATCH(TRUE,INDEX(Q4213:Q25937="",,),0)-1),"")</f>
        <v>10</v>
      </c>
      <c r="Q4213">
        <v>6</v>
      </c>
      <c r="R4213">
        <f t="shared" si="68"/>
        <v>0</v>
      </c>
    </row>
    <row r="4214" spans="1:18" x14ac:dyDescent="0.3">
      <c r="A4214" t="s">
        <v>398</v>
      </c>
      <c r="B4214" s="1">
        <v>38552</v>
      </c>
      <c r="C4214" t="s">
        <v>411</v>
      </c>
      <c r="D4214" t="s">
        <v>421</v>
      </c>
      <c r="E4214" t="s">
        <v>422</v>
      </c>
      <c r="G4214" t="s">
        <v>19</v>
      </c>
      <c r="H4214" t="s">
        <v>64</v>
      </c>
      <c r="I4214" t="s">
        <v>26</v>
      </c>
      <c r="J4214" t="s">
        <v>27</v>
      </c>
      <c r="K4214">
        <v>146</v>
      </c>
      <c r="L4214">
        <v>28</v>
      </c>
      <c r="M4214" t="s">
        <v>423</v>
      </c>
      <c r="N4214">
        <v>38</v>
      </c>
      <c r="P4214" cm="1">
        <f t="array" ref="P4214">IF(Q4214&gt;0,INDEX(Q4214:Q25938,MATCH(TRUE,INDEX(Q4214:Q25938="",,),0)-1),"")</f>
        <v>10</v>
      </c>
      <c r="Q4214">
        <v>6</v>
      </c>
      <c r="R4214">
        <f t="shared" si="68"/>
        <v>0</v>
      </c>
    </row>
    <row r="4215" spans="1:18" x14ac:dyDescent="0.3">
      <c r="A4215" t="s">
        <v>398</v>
      </c>
      <c r="B4215" s="1">
        <v>38552</v>
      </c>
      <c r="C4215" t="s">
        <v>411</v>
      </c>
      <c r="D4215" t="s">
        <v>421</v>
      </c>
      <c r="E4215" t="s">
        <v>422</v>
      </c>
      <c r="G4215" s="6" t="s">
        <v>29</v>
      </c>
      <c r="H4215" t="s">
        <v>206</v>
      </c>
      <c r="I4215" t="s">
        <v>21</v>
      </c>
      <c r="J4215" t="s">
        <v>22</v>
      </c>
      <c r="K4215">
        <v>13.5</v>
      </c>
      <c r="L4215">
        <v>147</v>
      </c>
      <c r="M4215" t="s">
        <v>423</v>
      </c>
      <c r="N4215">
        <v>147</v>
      </c>
      <c r="P4215" cm="1">
        <f t="array" ref="P4215">IF(Q4215&gt;0,INDEX(Q4215:Q25939,MATCH(TRUE,INDEX(Q4215:Q25939="",,),0)-1),"")</f>
        <v>10</v>
      </c>
      <c r="Q4215">
        <v>6</v>
      </c>
      <c r="R4215">
        <f t="shared" si="68"/>
        <v>0</v>
      </c>
    </row>
    <row r="4216" spans="1:18" x14ac:dyDescent="0.3">
      <c r="A4216" t="s">
        <v>398</v>
      </c>
      <c r="B4216" s="1">
        <v>38552</v>
      </c>
      <c r="C4216" t="s">
        <v>411</v>
      </c>
      <c r="D4216" t="s">
        <v>421</v>
      </c>
      <c r="E4216" t="s">
        <v>422</v>
      </c>
      <c r="G4216" s="6" t="s">
        <v>29</v>
      </c>
      <c r="H4216" t="s">
        <v>20</v>
      </c>
      <c r="I4216" t="s">
        <v>21</v>
      </c>
      <c r="J4216" t="s">
        <v>22</v>
      </c>
      <c r="K4216">
        <v>1.3</v>
      </c>
      <c r="L4216">
        <v>207</v>
      </c>
      <c r="M4216" t="s">
        <v>423</v>
      </c>
      <c r="N4216">
        <v>207</v>
      </c>
      <c r="P4216" cm="1">
        <f t="array" ref="P4216">IF(Q4216&gt;0,INDEX(Q4216:Q25940,MATCH(TRUE,INDEX(Q4216:Q25940="",,),0)-1),"")</f>
        <v>10</v>
      </c>
      <c r="Q4216">
        <v>6</v>
      </c>
      <c r="R4216">
        <f t="shared" si="68"/>
        <v>0</v>
      </c>
    </row>
    <row r="4217" spans="1:18" x14ac:dyDescent="0.3">
      <c r="A4217" t="s">
        <v>398</v>
      </c>
      <c r="B4217" s="1">
        <v>38552</v>
      </c>
      <c r="C4217" t="s">
        <v>411</v>
      </c>
      <c r="D4217" t="s">
        <v>421</v>
      </c>
      <c r="E4217" t="s">
        <v>422</v>
      </c>
      <c r="G4217" s="6" t="s">
        <v>29</v>
      </c>
      <c r="H4217" t="s">
        <v>64</v>
      </c>
      <c r="I4217" t="s">
        <v>21</v>
      </c>
      <c r="J4217" t="s">
        <v>22</v>
      </c>
      <c r="K4217">
        <v>2.2000000000000002</v>
      </c>
      <c r="L4217">
        <v>160</v>
      </c>
      <c r="M4217" t="s">
        <v>423</v>
      </c>
      <c r="N4217">
        <v>160</v>
      </c>
      <c r="P4217" cm="1">
        <f t="array" ref="P4217">IF(Q4217&gt;0,INDEX(Q4217:Q25941,MATCH(TRUE,INDEX(Q4217:Q25941="",,),0)-1),"")</f>
        <v>10</v>
      </c>
      <c r="Q4217">
        <v>6</v>
      </c>
      <c r="R4217">
        <f t="shared" si="68"/>
        <v>0</v>
      </c>
    </row>
    <row r="4218" spans="1:18" x14ac:dyDescent="0.3">
      <c r="A4218" t="s">
        <v>398</v>
      </c>
      <c r="B4218" s="1">
        <v>38552</v>
      </c>
      <c r="C4218" t="s">
        <v>411</v>
      </c>
      <c r="D4218" t="s">
        <v>421</v>
      </c>
      <c r="E4218" t="s">
        <v>422</v>
      </c>
      <c r="G4218" s="6" t="s">
        <v>29</v>
      </c>
      <c r="H4218" t="s">
        <v>148</v>
      </c>
      <c r="I4218" t="s">
        <v>26</v>
      </c>
      <c r="J4218" t="s">
        <v>27</v>
      </c>
      <c r="K4218">
        <v>14</v>
      </c>
      <c r="L4218">
        <v>27</v>
      </c>
      <c r="M4218" t="s">
        <v>423</v>
      </c>
      <c r="N4218">
        <v>27</v>
      </c>
      <c r="P4218" cm="1">
        <f t="array" ref="P4218">IF(Q4218&gt;0,INDEX(Q4218:Q25942,MATCH(TRUE,INDEX(Q4218:Q25942="",,),0)-1),"")</f>
        <v>10</v>
      </c>
      <c r="Q4218">
        <v>6</v>
      </c>
      <c r="R4218">
        <f t="shared" si="68"/>
        <v>0</v>
      </c>
    </row>
    <row r="4219" spans="1:18" x14ac:dyDescent="0.3">
      <c r="A4219" t="s">
        <v>398</v>
      </c>
      <c r="B4219" s="1">
        <v>38552</v>
      </c>
      <c r="C4219" t="s">
        <v>411</v>
      </c>
      <c r="D4219" t="s">
        <v>421</v>
      </c>
      <c r="E4219" t="s">
        <v>422</v>
      </c>
      <c r="G4219" s="6" t="s">
        <v>29</v>
      </c>
      <c r="H4219" t="s">
        <v>197</v>
      </c>
      <c r="I4219" t="s">
        <v>26</v>
      </c>
      <c r="J4219" t="s">
        <v>27</v>
      </c>
      <c r="K4219">
        <v>35</v>
      </c>
      <c r="L4219">
        <v>32</v>
      </c>
      <c r="M4219" t="s">
        <v>423</v>
      </c>
      <c r="N4219">
        <v>32</v>
      </c>
      <c r="P4219" cm="1">
        <f t="array" ref="P4219">IF(Q4219&gt;0,INDEX(Q4219:Q25943,MATCH(TRUE,INDEX(Q4219:Q25943="",,),0)-1),"")</f>
        <v>10</v>
      </c>
      <c r="Q4219">
        <v>6</v>
      </c>
      <c r="R4219">
        <f t="shared" si="68"/>
        <v>0</v>
      </c>
    </row>
    <row r="4220" spans="1:18" x14ac:dyDescent="0.3">
      <c r="A4220" t="s">
        <v>398</v>
      </c>
      <c r="B4220" s="1">
        <v>38552</v>
      </c>
      <c r="C4220" t="s">
        <v>411</v>
      </c>
      <c r="D4220" t="s">
        <v>421</v>
      </c>
      <c r="E4220" t="s">
        <v>422</v>
      </c>
      <c r="G4220" s="6" t="s">
        <v>29</v>
      </c>
      <c r="H4220" t="s">
        <v>69</v>
      </c>
      <c r="I4220" t="s">
        <v>26</v>
      </c>
      <c r="J4220" t="s">
        <v>27</v>
      </c>
      <c r="K4220">
        <v>62</v>
      </c>
      <c r="L4220">
        <v>24</v>
      </c>
      <c r="M4220" t="s">
        <v>423</v>
      </c>
      <c r="N4220">
        <v>24</v>
      </c>
      <c r="P4220" cm="1">
        <f t="array" ref="P4220">IF(Q4220&gt;0,INDEX(Q4220:Q25944,MATCH(TRUE,INDEX(Q4220:Q25944="",,),0)-1),"")</f>
        <v>10</v>
      </c>
      <c r="Q4220">
        <v>6</v>
      </c>
      <c r="R4220">
        <f t="shared" si="68"/>
        <v>0</v>
      </c>
    </row>
    <row r="4221" spans="1:18" x14ac:dyDescent="0.3">
      <c r="A4221" t="s">
        <v>398</v>
      </c>
      <c r="B4221" s="1">
        <v>38552</v>
      </c>
      <c r="C4221" t="s">
        <v>411</v>
      </c>
      <c r="D4221" t="s">
        <v>421</v>
      </c>
      <c r="E4221" t="s">
        <v>422</v>
      </c>
      <c r="G4221" s="6" t="s">
        <v>29</v>
      </c>
      <c r="H4221" t="s">
        <v>41</v>
      </c>
      <c r="I4221" t="s">
        <v>26</v>
      </c>
      <c r="J4221" t="s">
        <v>27</v>
      </c>
      <c r="K4221">
        <v>18</v>
      </c>
      <c r="L4221">
        <v>37</v>
      </c>
      <c r="M4221" t="s">
        <v>423</v>
      </c>
      <c r="N4221">
        <v>37</v>
      </c>
      <c r="P4221" cm="1">
        <f t="array" ref="P4221">IF(Q4221&gt;0,INDEX(Q4221:Q25945,MATCH(TRUE,INDEX(Q4221:Q25945="",,),0)-1),"")</f>
        <v>10</v>
      </c>
      <c r="Q4221">
        <v>6</v>
      </c>
      <c r="R4221">
        <f t="shared" si="68"/>
        <v>0</v>
      </c>
    </row>
    <row r="4222" spans="1:18" x14ac:dyDescent="0.3">
      <c r="A4222" t="s">
        <v>398</v>
      </c>
      <c r="B4222" s="1">
        <v>38552</v>
      </c>
      <c r="C4222" t="s">
        <v>411</v>
      </c>
      <c r="D4222" t="s">
        <v>421</v>
      </c>
      <c r="E4222" t="s">
        <v>422</v>
      </c>
      <c r="G4222" t="s">
        <v>19</v>
      </c>
      <c r="H4222" t="s">
        <v>69</v>
      </c>
      <c r="I4222" t="s">
        <v>21</v>
      </c>
      <c r="J4222" t="s">
        <v>22</v>
      </c>
      <c r="K4222">
        <v>66.099999999999994</v>
      </c>
      <c r="L4222">
        <v>138</v>
      </c>
      <c r="M4222" t="s">
        <v>424</v>
      </c>
      <c r="N4222">
        <v>140</v>
      </c>
      <c r="P4222" cm="1">
        <f t="array" ref="P4222">IF(Q4222&gt;0,INDEX(Q4222:Q25946,MATCH(TRUE,INDEX(Q4222:Q25946="",,),0)-1),"")</f>
        <v>10</v>
      </c>
      <c r="Q4222">
        <v>7</v>
      </c>
      <c r="R4222">
        <f t="shared" si="68"/>
        <v>0</v>
      </c>
    </row>
    <row r="4223" spans="1:18" x14ac:dyDescent="0.3">
      <c r="A4223" t="s">
        <v>398</v>
      </c>
      <c r="B4223" s="1">
        <v>38552</v>
      </c>
      <c r="C4223" t="s">
        <v>411</v>
      </c>
      <c r="D4223" t="s">
        <v>421</v>
      </c>
      <c r="E4223" t="s">
        <v>422</v>
      </c>
      <c r="G4223" t="s">
        <v>19</v>
      </c>
      <c r="H4223" t="s">
        <v>41</v>
      </c>
      <c r="I4223" t="s">
        <v>21</v>
      </c>
      <c r="J4223" t="s">
        <v>22</v>
      </c>
      <c r="K4223">
        <v>30.5</v>
      </c>
      <c r="L4223">
        <v>163</v>
      </c>
      <c r="M4223" t="s">
        <v>424</v>
      </c>
      <c r="N4223">
        <v>165</v>
      </c>
      <c r="P4223" cm="1">
        <f t="array" ref="P4223">IF(Q4223&gt;0,INDEX(Q4223:Q25947,MATCH(TRUE,INDEX(Q4223:Q25947="",,),0)-1),"")</f>
        <v>10</v>
      </c>
      <c r="Q4223">
        <v>7</v>
      </c>
      <c r="R4223">
        <f t="shared" si="68"/>
        <v>0</v>
      </c>
    </row>
    <row r="4224" spans="1:18" x14ac:dyDescent="0.3">
      <c r="A4224" t="s">
        <v>398</v>
      </c>
      <c r="B4224" s="1">
        <v>38552</v>
      </c>
      <c r="C4224" t="s">
        <v>411</v>
      </c>
      <c r="D4224" t="s">
        <v>421</v>
      </c>
      <c r="E4224" t="s">
        <v>422</v>
      </c>
      <c r="G4224" t="s">
        <v>19</v>
      </c>
      <c r="H4224" t="s">
        <v>206</v>
      </c>
      <c r="I4224" t="s">
        <v>26</v>
      </c>
      <c r="J4224" t="s">
        <v>27</v>
      </c>
      <c r="K4224">
        <v>170</v>
      </c>
      <c r="L4224">
        <v>19</v>
      </c>
      <c r="M4224" t="s">
        <v>424</v>
      </c>
      <c r="N4224">
        <v>19</v>
      </c>
      <c r="P4224" cm="1">
        <f t="array" ref="P4224">IF(Q4224&gt;0,INDEX(Q4224:Q25948,MATCH(TRUE,INDEX(Q4224:Q25948="",,),0)-1),"")</f>
        <v>10</v>
      </c>
      <c r="Q4224">
        <v>7</v>
      </c>
      <c r="R4224">
        <f t="shared" si="68"/>
        <v>0</v>
      </c>
    </row>
    <row r="4225" spans="1:18" x14ac:dyDescent="0.3">
      <c r="A4225" t="s">
        <v>398</v>
      </c>
      <c r="B4225" s="1">
        <v>38552</v>
      </c>
      <c r="C4225" t="s">
        <v>411</v>
      </c>
      <c r="D4225" t="s">
        <v>421</v>
      </c>
      <c r="E4225" t="s">
        <v>422</v>
      </c>
      <c r="G4225" t="s">
        <v>19</v>
      </c>
      <c r="H4225" t="s">
        <v>53</v>
      </c>
      <c r="I4225" t="s">
        <v>26</v>
      </c>
      <c r="J4225" t="s">
        <v>27</v>
      </c>
      <c r="K4225">
        <v>97</v>
      </c>
      <c r="L4225">
        <v>27</v>
      </c>
      <c r="M4225" t="s">
        <v>424</v>
      </c>
      <c r="N4225">
        <v>40</v>
      </c>
      <c r="P4225" cm="1">
        <f t="array" ref="P4225">IF(Q4225&gt;0,INDEX(Q4225:Q25949,MATCH(TRUE,INDEX(Q4225:Q25949="",,),0)-1),"")</f>
        <v>10</v>
      </c>
      <c r="Q4225">
        <v>7</v>
      </c>
      <c r="R4225">
        <f t="shared" si="68"/>
        <v>0</v>
      </c>
    </row>
    <row r="4226" spans="1:18" x14ac:dyDescent="0.3">
      <c r="A4226" t="s">
        <v>398</v>
      </c>
      <c r="B4226" s="1">
        <v>38552</v>
      </c>
      <c r="C4226" t="s">
        <v>411</v>
      </c>
      <c r="D4226" t="s">
        <v>421</v>
      </c>
      <c r="E4226" t="s">
        <v>422</v>
      </c>
      <c r="G4226" t="s">
        <v>19</v>
      </c>
      <c r="H4226" t="s">
        <v>64</v>
      </c>
      <c r="I4226" t="s">
        <v>26</v>
      </c>
      <c r="J4226" t="s">
        <v>27</v>
      </c>
      <c r="K4226">
        <v>146</v>
      </c>
      <c r="L4226">
        <v>28</v>
      </c>
      <c r="M4226" t="s">
        <v>424</v>
      </c>
      <c r="N4226">
        <v>35</v>
      </c>
      <c r="P4226" cm="1">
        <f t="array" ref="P4226">IF(Q4226&gt;0,INDEX(Q4226:Q25950,MATCH(TRUE,INDEX(Q4226:Q25950="",,),0)-1),"")</f>
        <v>10</v>
      </c>
      <c r="Q4226">
        <v>7</v>
      </c>
      <c r="R4226">
        <f t="shared" si="68"/>
        <v>0</v>
      </c>
    </row>
    <row r="4227" spans="1:18" x14ac:dyDescent="0.3">
      <c r="A4227" t="s">
        <v>398</v>
      </c>
      <c r="B4227" s="1">
        <v>38552</v>
      </c>
      <c r="C4227" t="s">
        <v>411</v>
      </c>
      <c r="D4227" t="s">
        <v>421</v>
      </c>
      <c r="E4227" t="s">
        <v>422</v>
      </c>
      <c r="G4227" s="6" t="s">
        <v>29</v>
      </c>
      <c r="H4227" t="s">
        <v>206</v>
      </c>
      <c r="I4227" t="s">
        <v>21</v>
      </c>
      <c r="J4227" t="s">
        <v>22</v>
      </c>
      <c r="K4227">
        <v>13.5</v>
      </c>
      <c r="L4227">
        <v>147</v>
      </c>
      <c r="M4227" t="s">
        <v>424</v>
      </c>
      <c r="N4227">
        <v>147</v>
      </c>
      <c r="P4227" cm="1">
        <f t="array" ref="P4227">IF(Q4227&gt;0,INDEX(Q4227:Q25951,MATCH(TRUE,INDEX(Q4227:Q25951="",,),0)-1),"")</f>
        <v>10</v>
      </c>
      <c r="Q4227">
        <v>7</v>
      </c>
      <c r="R4227">
        <f t="shared" si="68"/>
        <v>0</v>
      </c>
    </row>
    <row r="4228" spans="1:18" x14ac:dyDescent="0.3">
      <c r="A4228" t="s">
        <v>398</v>
      </c>
      <c r="B4228" s="1">
        <v>38552</v>
      </c>
      <c r="C4228" t="s">
        <v>411</v>
      </c>
      <c r="D4228" t="s">
        <v>421</v>
      </c>
      <c r="E4228" t="s">
        <v>422</v>
      </c>
      <c r="G4228" s="6" t="s">
        <v>29</v>
      </c>
      <c r="H4228" t="s">
        <v>20</v>
      </c>
      <c r="I4228" t="s">
        <v>21</v>
      </c>
      <c r="J4228" t="s">
        <v>22</v>
      </c>
      <c r="K4228">
        <v>1.3</v>
      </c>
      <c r="L4228">
        <v>207</v>
      </c>
      <c r="M4228" t="s">
        <v>424</v>
      </c>
      <c r="N4228">
        <v>207</v>
      </c>
      <c r="P4228" cm="1">
        <f t="array" ref="P4228">IF(Q4228&gt;0,INDEX(Q4228:Q25952,MATCH(TRUE,INDEX(Q4228:Q25952="",,),0)-1),"")</f>
        <v>10</v>
      </c>
      <c r="Q4228">
        <v>7</v>
      </c>
      <c r="R4228">
        <f t="shared" si="68"/>
        <v>0</v>
      </c>
    </row>
    <row r="4229" spans="1:18" x14ac:dyDescent="0.3">
      <c r="A4229" t="s">
        <v>398</v>
      </c>
      <c r="B4229" s="1">
        <v>38552</v>
      </c>
      <c r="C4229" t="s">
        <v>411</v>
      </c>
      <c r="D4229" t="s">
        <v>421</v>
      </c>
      <c r="E4229" t="s">
        <v>422</v>
      </c>
      <c r="G4229" s="6" t="s">
        <v>29</v>
      </c>
      <c r="H4229" t="s">
        <v>64</v>
      </c>
      <c r="I4229" t="s">
        <v>21</v>
      </c>
      <c r="J4229" t="s">
        <v>22</v>
      </c>
      <c r="K4229">
        <v>2.2000000000000002</v>
      </c>
      <c r="L4229">
        <v>160</v>
      </c>
      <c r="M4229" t="s">
        <v>424</v>
      </c>
      <c r="N4229">
        <v>160</v>
      </c>
      <c r="P4229" cm="1">
        <f t="array" ref="P4229">IF(Q4229&gt;0,INDEX(Q4229:Q25953,MATCH(TRUE,INDEX(Q4229:Q25953="",,),0)-1),"")</f>
        <v>10</v>
      </c>
      <c r="Q4229">
        <v>7</v>
      </c>
      <c r="R4229">
        <f t="shared" si="68"/>
        <v>0</v>
      </c>
    </row>
    <row r="4230" spans="1:18" x14ac:dyDescent="0.3">
      <c r="A4230" t="s">
        <v>398</v>
      </c>
      <c r="B4230" s="1">
        <v>38552</v>
      </c>
      <c r="C4230" t="s">
        <v>411</v>
      </c>
      <c r="D4230" t="s">
        <v>421</v>
      </c>
      <c r="E4230" t="s">
        <v>422</v>
      </c>
      <c r="G4230" s="6" t="s">
        <v>29</v>
      </c>
      <c r="H4230" t="s">
        <v>148</v>
      </c>
      <c r="I4230" t="s">
        <v>26</v>
      </c>
      <c r="J4230" t="s">
        <v>27</v>
      </c>
      <c r="K4230">
        <v>14</v>
      </c>
      <c r="L4230">
        <v>27</v>
      </c>
      <c r="M4230" t="s">
        <v>424</v>
      </c>
      <c r="N4230">
        <v>27</v>
      </c>
      <c r="P4230" cm="1">
        <f t="array" ref="P4230">IF(Q4230&gt;0,INDEX(Q4230:Q25954,MATCH(TRUE,INDEX(Q4230:Q25954="",,),0)-1),"")</f>
        <v>10</v>
      </c>
      <c r="Q4230">
        <v>7</v>
      </c>
      <c r="R4230">
        <f t="shared" si="68"/>
        <v>0</v>
      </c>
    </row>
    <row r="4231" spans="1:18" x14ac:dyDescent="0.3">
      <c r="A4231" t="s">
        <v>398</v>
      </c>
      <c r="B4231" s="1">
        <v>38552</v>
      </c>
      <c r="C4231" t="s">
        <v>411</v>
      </c>
      <c r="D4231" t="s">
        <v>421</v>
      </c>
      <c r="E4231" t="s">
        <v>422</v>
      </c>
      <c r="G4231" s="6" t="s">
        <v>29</v>
      </c>
      <c r="H4231" t="s">
        <v>197</v>
      </c>
      <c r="I4231" t="s">
        <v>26</v>
      </c>
      <c r="J4231" t="s">
        <v>27</v>
      </c>
      <c r="K4231">
        <v>35</v>
      </c>
      <c r="L4231">
        <v>32</v>
      </c>
      <c r="M4231" t="s">
        <v>424</v>
      </c>
      <c r="N4231">
        <v>32</v>
      </c>
      <c r="P4231" cm="1">
        <f t="array" ref="P4231">IF(Q4231&gt;0,INDEX(Q4231:Q25955,MATCH(TRUE,INDEX(Q4231:Q25955="",,),0)-1),"")</f>
        <v>10</v>
      </c>
      <c r="Q4231">
        <v>7</v>
      </c>
      <c r="R4231">
        <f t="shared" si="68"/>
        <v>0</v>
      </c>
    </row>
    <row r="4232" spans="1:18" x14ac:dyDescent="0.3">
      <c r="A4232" t="s">
        <v>398</v>
      </c>
      <c r="B4232" s="1">
        <v>38552</v>
      </c>
      <c r="C4232" t="s">
        <v>411</v>
      </c>
      <c r="D4232" t="s">
        <v>421</v>
      </c>
      <c r="E4232" t="s">
        <v>422</v>
      </c>
      <c r="G4232" s="6" t="s">
        <v>29</v>
      </c>
      <c r="H4232" t="s">
        <v>69</v>
      </c>
      <c r="I4232" t="s">
        <v>26</v>
      </c>
      <c r="J4232" t="s">
        <v>27</v>
      </c>
      <c r="K4232">
        <v>62</v>
      </c>
      <c r="L4232">
        <v>24</v>
      </c>
      <c r="M4232" t="s">
        <v>424</v>
      </c>
      <c r="N4232">
        <v>24</v>
      </c>
      <c r="P4232" cm="1">
        <f t="array" ref="P4232">IF(Q4232&gt;0,INDEX(Q4232:Q25956,MATCH(TRUE,INDEX(Q4232:Q25956="",,),0)-1),"")</f>
        <v>10</v>
      </c>
      <c r="Q4232">
        <v>7</v>
      </c>
      <c r="R4232">
        <f t="shared" si="68"/>
        <v>0</v>
      </c>
    </row>
    <row r="4233" spans="1:18" x14ac:dyDescent="0.3">
      <c r="A4233" t="s">
        <v>398</v>
      </c>
      <c r="B4233" s="1">
        <v>38552</v>
      </c>
      <c r="C4233" t="s">
        <v>411</v>
      </c>
      <c r="D4233" t="s">
        <v>421</v>
      </c>
      <c r="E4233" t="s">
        <v>422</v>
      </c>
      <c r="G4233" s="6" t="s">
        <v>29</v>
      </c>
      <c r="H4233" t="s">
        <v>41</v>
      </c>
      <c r="I4233" t="s">
        <v>26</v>
      </c>
      <c r="J4233" t="s">
        <v>27</v>
      </c>
      <c r="K4233">
        <v>18</v>
      </c>
      <c r="L4233">
        <v>37</v>
      </c>
      <c r="M4233" t="s">
        <v>424</v>
      </c>
      <c r="N4233">
        <v>37</v>
      </c>
      <c r="P4233" cm="1">
        <f t="array" ref="P4233">IF(Q4233&gt;0,INDEX(Q4233:Q25957,MATCH(TRUE,INDEX(Q4233:Q25957="",,),0)-1),"")</f>
        <v>10</v>
      </c>
      <c r="Q4233">
        <v>7</v>
      </c>
      <c r="R4233">
        <f t="shared" si="68"/>
        <v>0</v>
      </c>
    </row>
    <row r="4234" spans="1:18" x14ac:dyDescent="0.3">
      <c r="A4234" t="s">
        <v>398</v>
      </c>
      <c r="B4234" s="1">
        <v>38552</v>
      </c>
      <c r="C4234" t="s">
        <v>411</v>
      </c>
      <c r="D4234" t="s">
        <v>421</v>
      </c>
      <c r="E4234" t="s">
        <v>422</v>
      </c>
      <c r="G4234" t="s">
        <v>19</v>
      </c>
      <c r="H4234" t="s">
        <v>69</v>
      </c>
      <c r="I4234" t="s">
        <v>21</v>
      </c>
      <c r="J4234" t="s">
        <v>22</v>
      </c>
      <c r="K4234">
        <v>66.099999999999994</v>
      </c>
      <c r="L4234">
        <v>138</v>
      </c>
      <c r="M4234" t="s">
        <v>223</v>
      </c>
      <c r="N4234">
        <v>150</v>
      </c>
      <c r="P4234" cm="1">
        <f t="array" ref="P4234">IF(Q4234&gt;0,INDEX(Q4234:Q25958,MATCH(TRUE,INDEX(Q4234:Q25958="",,),0)-1),"")</f>
        <v>10</v>
      </c>
      <c r="Q4234">
        <v>8</v>
      </c>
      <c r="R4234">
        <f t="shared" si="68"/>
        <v>0</v>
      </c>
    </row>
    <row r="4235" spans="1:18" x14ac:dyDescent="0.3">
      <c r="A4235" t="s">
        <v>398</v>
      </c>
      <c r="B4235" s="1">
        <v>38552</v>
      </c>
      <c r="C4235" t="s">
        <v>411</v>
      </c>
      <c r="D4235" t="s">
        <v>421</v>
      </c>
      <c r="E4235" t="s">
        <v>422</v>
      </c>
      <c r="G4235" t="s">
        <v>19</v>
      </c>
      <c r="H4235" t="s">
        <v>41</v>
      </c>
      <c r="I4235" t="s">
        <v>21</v>
      </c>
      <c r="J4235" t="s">
        <v>22</v>
      </c>
      <c r="K4235">
        <v>30.5</v>
      </c>
      <c r="L4235">
        <v>163</v>
      </c>
      <c r="M4235" t="s">
        <v>223</v>
      </c>
      <c r="N4235">
        <v>163</v>
      </c>
      <c r="P4235" cm="1">
        <f t="array" ref="P4235">IF(Q4235&gt;0,INDEX(Q4235:Q25959,MATCH(TRUE,INDEX(Q4235:Q25959="",,),0)-1),"")</f>
        <v>10</v>
      </c>
      <c r="Q4235">
        <v>8</v>
      </c>
      <c r="R4235">
        <f t="shared" si="68"/>
        <v>0</v>
      </c>
    </row>
    <row r="4236" spans="1:18" x14ac:dyDescent="0.3">
      <c r="A4236" t="s">
        <v>398</v>
      </c>
      <c r="B4236" s="1">
        <v>38552</v>
      </c>
      <c r="C4236" t="s">
        <v>411</v>
      </c>
      <c r="D4236" t="s">
        <v>421</v>
      </c>
      <c r="E4236" t="s">
        <v>422</v>
      </c>
      <c r="G4236" t="s">
        <v>19</v>
      </c>
      <c r="H4236" t="s">
        <v>206</v>
      </c>
      <c r="I4236" t="s">
        <v>26</v>
      </c>
      <c r="J4236" t="s">
        <v>27</v>
      </c>
      <c r="K4236">
        <v>170</v>
      </c>
      <c r="L4236">
        <v>19</v>
      </c>
      <c r="M4236" t="s">
        <v>223</v>
      </c>
      <c r="N4236">
        <v>19</v>
      </c>
      <c r="P4236" cm="1">
        <f t="array" ref="P4236">IF(Q4236&gt;0,INDEX(Q4236:Q25960,MATCH(TRUE,INDEX(Q4236:Q25960="",,),0)-1),"")</f>
        <v>10</v>
      </c>
      <c r="Q4236">
        <v>8</v>
      </c>
      <c r="R4236">
        <f t="shared" si="68"/>
        <v>0</v>
      </c>
    </row>
    <row r="4237" spans="1:18" x14ac:dyDescent="0.3">
      <c r="A4237" t="s">
        <v>398</v>
      </c>
      <c r="B4237" s="1">
        <v>38552</v>
      </c>
      <c r="C4237" t="s">
        <v>411</v>
      </c>
      <c r="D4237" t="s">
        <v>421</v>
      </c>
      <c r="E4237" t="s">
        <v>422</v>
      </c>
      <c r="G4237" t="s">
        <v>19</v>
      </c>
      <c r="H4237" t="s">
        <v>53</v>
      </c>
      <c r="I4237" t="s">
        <v>26</v>
      </c>
      <c r="J4237" t="s">
        <v>27</v>
      </c>
      <c r="K4237">
        <v>97</v>
      </c>
      <c r="L4237">
        <v>27</v>
      </c>
      <c r="M4237" t="s">
        <v>223</v>
      </c>
      <c r="N4237">
        <v>28</v>
      </c>
      <c r="P4237" cm="1">
        <f t="array" ref="P4237">IF(Q4237&gt;0,INDEX(Q4237:Q25961,MATCH(TRUE,INDEX(Q4237:Q25961="",,),0)-1),"")</f>
        <v>10</v>
      </c>
      <c r="Q4237">
        <v>8</v>
      </c>
      <c r="R4237">
        <f t="shared" si="68"/>
        <v>0</v>
      </c>
    </row>
    <row r="4238" spans="1:18" x14ac:dyDescent="0.3">
      <c r="A4238" t="s">
        <v>398</v>
      </c>
      <c r="B4238" s="1">
        <v>38552</v>
      </c>
      <c r="C4238" t="s">
        <v>411</v>
      </c>
      <c r="D4238" t="s">
        <v>421</v>
      </c>
      <c r="E4238" t="s">
        <v>422</v>
      </c>
      <c r="G4238" t="s">
        <v>19</v>
      </c>
      <c r="H4238" t="s">
        <v>64</v>
      </c>
      <c r="I4238" t="s">
        <v>26</v>
      </c>
      <c r="J4238" t="s">
        <v>27</v>
      </c>
      <c r="K4238">
        <v>146</v>
      </c>
      <c r="L4238">
        <v>28</v>
      </c>
      <c r="M4238" t="s">
        <v>223</v>
      </c>
      <c r="N4238">
        <v>34.49</v>
      </c>
      <c r="P4238" cm="1">
        <f t="array" ref="P4238">IF(Q4238&gt;0,INDEX(Q4238:Q25962,MATCH(TRUE,INDEX(Q4238:Q25962="",,),0)-1),"")</f>
        <v>10</v>
      </c>
      <c r="Q4238">
        <v>8</v>
      </c>
      <c r="R4238">
        <f t="shared" si="68"/>
        <v>0</v>
      </c>
    </row>
    <row r="4239" spans="1:18" x14ac:dyDescent="0.3">
      <c r="A4239" t="s">
        <v>398</v>
      </c>
      <c r="B4239" s="1">
        <v>38552</v>
      </c>
      <c r="C4239" t="s">
        <v>411</v>
      </c>
      <c r="D4239" t="s">
        <v>421</v>
      </c>
      <c r="E4239" t="s">
        <v>422</v>
      </c>
      <c r="G4239" s="6" t="s">
        <v>29</v>
      </c>
      <c r="H4239" t="s">
        <v>206</v>
      </c>
      <c r="I4239" t="s">
        <v>21</v>
      </c>
      <c r="J4239" t="s">
        <v>22</v>
      </c>
      <c r="K4239">
        <v>13.5</v>
      </c>
      <c r="L4239">
        <v>147</v>
      </c>
      <c r="M4239" t="s">
        <v>223</v>
      </c>
      <c r="N4239">
        <v>147</v>
      </c>
      <c r="P4239" cm="1">
        <f t="array" ref="P4239">IF(Q4239&gt;0,INDEX(Q4239:Q25963,MATCH(TRUE,INDEX(Q4239:Q25963="",,),0)-1),"")</f>
        <v>10</v>
      </c>
      <c r="Q4239">
        <v>8</v>
      </c>
      <c r="R4239">
        <f t="shared" si="68"/>
        <v>0</v>
      </c>
    </row>
    <row r="4240" spans="1:18" x14ac:dyDescent="0.3">
      <c r="A4240" t="s">
        <v>398</v>
      </c>
      <c r="B4240" s="1">
        <v>38552</v>
      </c>
      <c r="C4240" t="s">
        <v>411</v>
      </c>
      <c r="D4240" t="s">
        <v>421</v>
      </c>
      <c r="E4240" t="s">
        <v>422</v>
      </c>
      <c r="G4240" s="6" t="s">
        <v>29</v>
      </c>
      <c r="H4240" t="s">
        <v>20</v>
      </c>
      <c r="I4240" t="s">
        <v>21</v>
      </c>
      <c r="J4240" t="s">
        <v>22</v>
      </c>
      <c r="K4240">
        <v>1.3</v>
      </c>
      <c r="L4240">
        <v>207</v>
      </c>
      <c r="M4240" t="s">
        <v>223</v>
      </c>
      <c r="N4240">
        <v>207</v>
      </c>
      <c r="P4240" cm="1">
        <f t="array" ref="P4240">IF(Q4240&gt;0,INDEX(Q4240:Q25964,MATCH(TRUE,INDEX(Q4240:Q25964="",,),0)-1),"")</f>
        <v>10</v>
      </c>
      <c r="Q4240">
        <v>8</v>
      </c>
      <c r="R4240">
        <f t="shared" si="68"/>
        <v>0</v>
      </c>
    </row>
    <row r="4241" spans="1:18" x14ac:dyDescent="0.3">
      <c r="A4241" t="s">
        <v>398</v>
      </c>
      <c r="B4241" s="1">
        <v>38552</v>
      </c>
      <c r="C4241" t="s">
        <v>411</v>
      </c>
      <c r="D4241" t="s">
        <v>421</v>
      </c>
      <c r="E4241" t="s">
        <v>422</v>
      </c>
      <c r="G4241" s="6" t="s">
        <v>29</v>
      </c>
      <c r="H4241" t="s">
        <v>64</v>
      </c>
      <c r="I4241" t="s">
        <v>21</v>
      </c>
      <c r="J4241" t="s">
        <v>22</v>
      </c>
      <c r="K4241">
        <v>2.2000000000000002</v>
      </c>
      <c r="L4241">
        <v>160</v>
      </c>
      <c r="M4241" t="s">
        <v>223</v>
      </c>
      <c r="N4241">
        <v>160</v>
      </c>
      <c r="P4241" cm="1">
        <f t="array" ref="P4241">IF(Q4241&gt;0,INDEX(Q4241:Q25965,MATCH(TRUE,INDEX(Q4241:Q25965="",,),0)-1),"")</f>
        <v>10</v>
      </c>
      <c r="Q4241">
        <v>8</v>
      </c>
      <c r="R4241">
        <f t="shared" si="68"/>
        <v>0</v>
      </c>
    </row>
    <row r="4242" spans="1:18" x14ac:dyDescent="0.3">
      <c r="A4242" t="s">
        <v>398</v>
      </c>
      <c r="B4242" s="1">
        <v>38552</v>
      </c>
      <c r="C4242" t="s">
        <v>411</v>
      </c>
      <c r="D4242" t="s">
        <v>421</v>
      </c>
      <c r="E4242" t="s">
        <v>422</v>
      </c>
      <c r="G4242" s="6" t="s">
        <v>29</v>
      </c>
      <c r="H4242" t="s">
        <v>148</v>
      </c>
      <c r="I4242" t="s">
        <v>26</v>
      </c>
      <c r="J4242" t="s">
        <v>27</v>
      </c>
      <c r="K4242">
        <v>14</v>
      </c>
      <c r="L4242">
        <v>27</v>
      </c>
      <c r="M4242" t="s">
        <v>223</v>
      </c>
      <c r="N4242">
        <v>27</v>
      </c>
      <c r="P4242" cm="1">
        <f t="array" ref="P4242">IF(Q4242&gt;0,INDEX(Q4242:Q25966,MATCH(TRUE,INDEX(Q4242:Q25966="",,),0)-1),"")</f>
        <v>10</v>
      </c>
      <c r="Q4242">
        <v>8</v>
      </c>
      <c r="R4242">
        <f t="shared" si="68"/>
        <v>0</v>
      </c>
    </row>
    <row r="4243" spans="1:18" x14ac:dyDescent="0.3">
      <c r="A4243" t="s">
        <v>398</v>
      </c>
      <c r="B4243" s="1">
        <v>38552</v>
      </c>
      <c r="C4243" t="s">
        <v>411</v>
      </c>
      <c r="D4243" t="s">
        <v>421</v>
      </c>
      <c r="E4243" t="s">
        <v>422</v>
      </c>
      <c r="G4243" s="6" t="s">
        <v>29</v>
      </c>
      <c r="H4243" t="s">
        <v>197</v>
      </c>
      <c r="I4243" t="s">
        <v>26</v>
      </c>
      <c r="J4243" t="s">
        <v>27</v>
      </c>
      <c r="K4243">
        <v>35</v>
      </c>
      <c r="L4243">
        <v>32</v>
      </c>
      <c r="M4243" t="s">
        <v>223</v>
      </c>
      <c r="N4243">
        <v>32</v>
      </c>
      <c r="P4243" cm="1">
        <f t="array" ref="P4243">IF(Q4243&gt;0,INDEX(Q4243:Q25967,MATCH(TRUE,INDEX(Q4243:Q25967="",,),0)-1),"")</f>
        <v>10</v>
      </c>
      <c r="Q4243">
        <v>8</v>
      </c>
      <c r="R4243">
        <f t="shared" si="68"/>
        <v>0</v>
      </c>
    </row>
    <row r="4244" spans="1:18" x14ac:dyDescent="0.3">
      <c r="A4244" t="s">
        <v>398</v>
      </c>
      <c r="B4244" s="1">
        <v>38552</v>
      </c>
      <c r="C4244" t="s">
        <v>411</v>
      </c>
      <c r="D4244" t="s">
        <v>421</v>
      </c>
      <c r="E4244" t="s">
        <v>422</v>
      </c>
      <c r="G4244" s="6" t="s">
        <v>29</v>
      </c>
      <c r="H4244" t="s">
        <v>69</v>
      </c>
      <c r="I4244" t="s">
        <v>26</v>
      </c>
      <c r="J4244" t="s">
        <v>27</v>
      </c>
      <c r="K4244">
        <v>62</v>
      </c>
      <c r="L4244">
        <v>24</v>
      </c>
      <c r="M4244" t="s">
        <v>223</v>
      </c>
      <c r="N4244">
        <v>24</v>
      </c>
      <c r="P4244" cm="1">
        <f t="array" ref="P4244">IF(Q4244&gt;0,INDEX(Q4244:Q25968,MATCH(TRUE,INDEX(Q4244:Q25968="",,),0)-1),"")</f>
        <v>10</v>
      </c>
      <c r="Q4244">
        <v>8</v>
      </c>
      <c r="R4244">
        <f t="shared" si="68"/>
        <v>0</v>
      </c>
    </row>
    <row r="4245" spans="1:18" x14ac:dyDescent="0.3">
      <c r="A4245" t="s">
        <v>398</v>
      </c>
      <c r="B4245" s="1">
        <v>38552</v>
      </c>
      <c r="C4245" t="s">
        <v>411</v>
      </c>
      <c r="D4245" t="s">
        <v>421</v>
      </c>
      <c r="E4245" t="s">
        <v>422</v>
      </c>
      <c r="G4245" s="6" t="s">
        <v>29</v>
      </c>
      <c r="H4245" t="s">
        <v>41</v>
      </c>
      <c r="I4245" t="s">
        <v>26</v>
      </c>
      <c r="J4245" t="s">
        <v>27</v>
      </c>
      <c r="K4245">
        <v>18</v>
      </c>
      <c r="L4245">
        <v>37</v>
      </c>
      <c r="M4245" t="s">
        <v>223</v>
      </c>
      <c r="N4245">
        <v>37</v>
      </c>
      <c r="P4245" cm="1">
        <f t="array" ref="P4245">IF(Q4245&gt;0,INDEX(Q4245:Q25969,MATCH(TRUE,INDEX(Q4245:Q25969="",,),0)-1),"")</f>
        <v>10</v>
      </c>
      <c r="Q4245">
        <v>8</v>
      </c>
      <c r="R4245">
        <f t="shared" si="68"/>
        <v>0</v>
      </c>
    </row>
    <row r="4246" spans="1:18" x14ac:dyDescent="0.3">
      <c r="A4246" t="s">
        <v>398</v>
      </c>
      <c r="B4246" s="1">
        <v>38552</v>
      </c>
      <c r="C4246" t="s">
        <v>411</v>
      </c>
      <c r="D4246" t="s">
        <v>421</v>
      </c>
      <c r="E4246" t="s">
        <v>422</v>
      </c>
      <c r="G4246" t="s">
        <v>19</v>
      </c>
      <c r="H4246" t="s">
        <v>69</v>
      </c>
      <c r="I4246" t="s">
        <v>21</v>
      </c>
      <c r="J4246" t="s">
        <v>22</v>
      </c>
      <c r="K4246">
        <v>66.099999999999994</v>
      </c>
      <c r="L4246">
        <v>138</v>
      </c>
      <c r="M4246" t="s">
        <v>269</v>
      </c>
      <c r="N4246">
        <v>138</v>
      </c>
      <c r="P4246" cm="1">
        <f t="array" ref="P4246">IF(Q4246&gt;0,INDEX(Q4246:Q25970,MATCH(TRUE,INDEX(Q4246:Q25970="",,),0)-1),"")</f>
        <v>10</v>
      </c>
      <c r="Q4246">
        <v>9</v>
      </c>
      <c r="R4246">
        <f t="shared" si="68"/>
        <v>0</v>
      </c>
    </row>
    <row r="4247" spans="1:18" x14ac:dyDescent="0.3">
      <c r="A4247" t="s">
        <v>398</v>
      </c>
      <c r="B4247" s="1">
        <v>38552</v>
      </c>
      <c r="C4247" t="s">
        <v>411</v>
      </c>
      <c r="D4247" t="s">
        <v>421</v>
      </c>
      <c r="E4247" t="s">
        <v>422</v>
      </c>
      <c r="G4247" t="s">
        <v>19</v>
      </c>
      <c r="H4247" t="s">
        <v>41</v>
      </c>
      <c r="I4247" t="s">
        <v>21</v>
      </c>
      <c r="J4247" t="s">
        <v>22</v>
      </c>
      <c r="K4247">
        <v>30.5</v>
      </c>
      <c r="L4247">
        <v>163</v>
      </c>
      <c r="M4247" t="s">
        <v>269</v>
      </c>
      <c r="N4247">
        <v>163</v>
      </c>
      <c r="P4247" cm="1">
        <f t="array" ref="P4247">IF(Q4247&gt;0,INDEX(Q4247:Q25971,MATCH(TRUE,INDEX(Q4247:Q25971="",,),0)-1),"")</f>
        <v>10</v>
      </c>
      <c r="Q4247">
        <v>9</v>
      </c>
      <c r="R4247">
        <f t="shared" si="68"/>
        <v>0</v>
      </c>
    </row>
    <row r="4248" spans="1:18" x14ac:dyDescent="0.3">
      <c r="A4248" t="s">
        <v>398</v>
      </c>
      <c r="B4248" s="1">
        <v>38552</v>
      </c>
      <c r="C4248" t="s">
        <v>411</v>
      </c>
      <c r="D4248" t="s">
        <v>421</v>
      </c>
      <c r="E4248" t="s">
        <v>422</v>
      </c>
      <c r="G4248" t="s">
        <v>19</v>
      </c>
      <c r="H4248" t="s">
        <v>206</v>
      </c>
      <c r="I4248" t="s">
        <v>26</v>
      </c>
      <c r="J4248" t="s">
        <v>27</v>
      </c>
      <c r="K4248">
        <v>170</v>
      </c>
      <c r="L4248">
        <v>19</v>
      </c>
      <c r="M4248" t="s">
        <v>269</v>
      </c>
      <c r="N4248">
        <v>19</v>
      </c>
      <c r="P4248" cm="1">
        <f t="array" ref="P4248">IF(Q4248&gt;0,INDEX(Q4248:Q25972,MATCH(TRUE,INDEX(Q4248:Q25972="",,),0)-1),"")</f>
        <v>10</v>
      </c>
      <c r="Q4248">
        <v>9</v>
      </c>
      <c r="R4248">
        <f t="shared" si="68"/>
        <v>0</v>
      </c>
    </row>
    <row r="4249" spans="1:18" x14ac:dyDescent="0.3">
      <c r="A4249" t="s">
        <v>398</v>
      </c>
      <c r="B4249" s="1">
        <v>38552</v>
      </c>
      <c r="C4249" t="s">
        <v>411</v>
      </c>
      <c r="D4249" t="s">
        <v>421</v>
      </c>
      <c r="E4249" t="s">
        <v>422</v>
      </c>
      <c r="G4249" t="s">
        <v>19</v>
      </c>
      <c r="H4249" t="s">
        <v>53</v>
      </c>
      <c r="I4249" t="s">
        <v>26</v>
      </c>
      <c r="J4249" t="s">
        <v>27</v>
      </c>
      <c r="K4249">
        <v>97</v>
      </c>
      <c r="L4249">
        <v>27</v>
      </c>
      <c r="M4249" t="s">
        <v>269</v>
      </c>
      <c r="N4249">
        <v>27</v>
      </c>
      <c r="P4249" cm="1">
        <f t="array" ref="P4249">IF(Q4249&gt;0,INDEX(Q4249:Q25973,MATCH(TRUE,INDEX(Q4249:Q25973="",,),0)-1),"")</f>
        <v>10</v>
      </c>
      <c r="Q4249">
        <v>9</v>
      </c>
      <c r="R4249">
        <f t="shared" si="68"/>
        <v>0</v>
      </c>
    </row>
    <row r="4250" spans="1:18" x14ac:dyDescent="0.3">
      <c r="A4250" t="s">
        <v>398</v>
      </c>
      <c r="B4250" s="1">
        <v>38552</v>
      </c>
      <c r="C4250" t="s">
        <v>411</v>
      </c>
      <c r="D4250" t="s">
        <v>421</v>
      </c>
      <c r="E4250" t="s">
        <v>422</v>
      </c>
      <c r="G4250" t="s">
        <v>19</v>
      </c>
      <c r="H4250" t="s">
        <v>64</v>
      </c>
      <c r="I4250" t="s">
        <v>26</v>
      </c>
      <c r="J4250" t="s">
        <v>27</v>
      </c>
      <c r="K4250">
        <v>146</v>
      </c>
      <c r="L4250">
        <v>28</v>
      </c>
      <c r="M4250" t="s">
        <v>269</v>
      </c>
      <c r="N4250">
        <v>30.5</v>
      </c>
      <c r="P4250" cm="1">
        <f t="array" ref="P4250">IF(Q4250&gt;0,INDEX(Q4250:Q25974,MATCH(TRUE,INDEX(Q4250:Q25974="",,),0)-1),"")</f>
        <v>10</v>
      </c>
      <c r="Q4250">
        <v>9</v>
      </c>
      <c r="R4250">
        <f t="shared" si="68"/>
        <v>0</v>
      </c>
    </row>
    <row r="4251" spans="1:18" x14ac:dyDescent="0.3">
      <c r="A4251" t="s">
        <v>398</v>
      </c>
      <c r="B4251" s="1">
        <v>38552</v>
      </c>
      <c r="C4251" t="s">
        <v>411</v>
      </c>
      <c r="D4251" t="s">
        <v>421</v>
      </c>
      <c r="E4251" t="s">
        <v>422</v>
      </c>
      <c r="G4251" s="6" t="s">
        <v>29</v>
      </c>
      <c r="H4251" t="s">
        <v>206</v>
      </c>
      <c r="I4251" t="s">
        <v>21</v>
      </c>
      <c r="J4251" t="s">
        <v>22</v>
      </c>
      <c r="K4251">
        <v>13.5</v>
      </c>
      <c r="L4251">
        <v>147</v>
      </c>
      <c r="M4251" t="s">
        <v>269</v>
      </c>
      <c r="N4251">
        <v>147</v>
      </c>
      <c r="P4251" cm="1">
        <f t="array" ref="P4251">IF(Q4251&gt;0,INDEX(Q4251:Q25975,MATCH(TRUE,INDEX(Q4251:Q25975="",,),0)-1),"")</f>
        <v>10</v>
      </c>
      <c r="Q4251">
        <v>9</v>
      </c>
      <c r="R4251">
        <f t="shared" si="68"/>
        <v>0</v>
      </c>
    </row>
    <row r="4252" spans="1:18" x14ac:dyDescent="0.3">
      <c r="A4252" t="s">
        <v>398</v>
      </c>
      <c r="B4252" s="1">
        <v>38552</v>
      </c>
      <c r="C4252" t="s">
        <v>411</v>
      </c>
      <c r="D4252" t="s">
        <v>421</v>
      </c>
      <c r="E4252" t="s">
        <v>422</v>
      </c>
      <c r="G4252" s="6" t="s">
        <v>29</v>
      </c>
      <c r="H4252" t="s">
        <v>20</v>
      </c>
      <c r="I4252" t="s">
        <v>21</v>
      </c>
      <c r="J4252" t="s">
        <v>22</v>
      </c>
      <c r="K4252">
        <v>1.3</v>
      </c>
      <c r="L4252">
        <v>207</v>
      </c>
      <c r="M4252" t="s">
        <v>269</v>
      </c>
      <c r="N4252">
        <v>207</v>
      </c>
      <c r="P4252" cm="1">
        <f t="array" ref="P4252">IF(Q4252&gt;0,INDEX(Q4252:Q25976,MATCH(TRUE,INDEX(Q4252:Q25976="",,),0)-1),"")</f>
        <v>10</v>
      </c>
      <c r="Q4252">
        <v>9</v>
      </c>
      <c r="R4252">
        <f t="shared" si="68"/>
        <v>0</v>
      </c>
    </row>
    <row r="4253" spans="1:18" x14ac:dyDescent="0.3">
      <c r="A4253" t="s">
        <v>398</v>
      </c>
      <c r="B4253" s="1">
        <v>38552</v>
      </c>
      <c r="C4253" t="s">
        <v>411</v>
      </c>
      <c r="D4253" t="s">
        <v>421</v>
      </c>
      <c r="E4253" t="s">
        <v>422</v>
      </c>
      <c r="G4253" s="6" t="s">
        <v>29</v>
      </c>
      <c r="H4253" t="s">
        <v>64</v>
      </c>
      <c r="I4253" t="s">
        <v>21</v>
      </c>
      <c r="J4253" t="s">
        <v>22</v>
      </c>
      <c r="K4253">
        <v>2.2000000000000002</v>
      </c>
      <c r="L4253">
        <v>160</v>
      </c>
      <c r="M4253" t="s">
        <v>269</v>
      </c>
      <c r="N4253">
        <v>160</v>
      </c>
      <c r="P4253" cm="1">
        <f t="array" ref="P4253">IF(Q4253&gt;0,INDEX(Q4253:Q25977,MATCH(TRUE,INDEX(Q4253:Q25977="",,),0)-1),"")</f>
        <v>10</v>
      </c>
      <c r="Q4253">
        <v>9</v>
      </c>
      <c r="R4253">
        <f t="shared" si="68"/>
        <v>0</v>
      </c>
    </row>
    <row r="4254" spans="1:18" x14ac:dyDescent="0.3">
      <c r="A4254" t="s">
        <v>398</v>
      </c>
      <c r="B4254" s="1">
        <v>38552</v>
      </c>
      <c r="C4254" t="s">
        <v>411</v>
      </c>
      <c r="D4254" t="s">
        <v>421</v>
      </c>
      <c r="E4254" t="s">
        <v>422</v>
      </c>
      <c r="G4254" s="6" t="s">
        <v>29</v>
      </c>
      <c r="H4254" t="s">
        <v>148</v>
      </c>
      <c r="I4254" t="s">
        <v>26</v>
      </c>
      <c r="J4254" t="s">
        <v>27</v>
      </c>
      <c r="K4254">
        <v>14</v>
      </c>
      <c r="L4254">
        <v>27</v>
      </c>
      <c r="M4254" t="s">
        <v>269</v>
      </c>
      <c r="N4254">
        <v>27</v>
      </c>
      <c r="P4254" cm="1">
        <f t="array" ref="P4254">IF(Q4254&gt;0,INDEX(Q4254:Q25978,MATCH(TRUE,INDEX(Q4254:Q25978="",,),0)-1),"")</f>
        <v>10</v>
      </c>
      <c r="Q4254">
        <v>9</v>
      </c>
      <c r="R4254">
        <f t="shared" si="68"/>
        <v>0</v>
      </c>
    </row>
    <row r="4255" spans="1:18" x14ac:dyDescent="0.3">
      <c r="A4255" t="s">
        <v>398</v>
      </c>
      <c r="B4255" s="1">
        <v>38552</v>
      </c>
      <c r="C4255" t="s">
        <v>411</v>
      </c>
      <c r="D4255" t="s">
        <v>421</v>
      </c>
      <c r="E4255" t="s">
        <v>422</v>
      </c>
      <c r="G4255" s="6" t="s">
        <v>29</v>
      </c>
      <c r="H4255" t="s">
        <v>197</v>
      </c>
      <c r="I4255" t="s">
        <v>26</v>
      </c>
      <c r="J4255" t="s">
        <v>27</v>
      </c>
      <c r="K4255">
        <v>35</v>
      </c>
      <c r="L4255">
        <v>32</v>
      </c>
      <c r="M4255" t="s">
        <v>269</v>
      </c>
      <c r="N4255">
        <v>32</v>
      </c>
      <c r="P4255" cm="1">
        <f t="array" ref="P4255">IF(Q4255&gt;0,INDEX(Q4255:Q25979,MATCH(TRUE,INDEX(Q4255:Q25979="",,),0)-1),"")</f>
        <v>10</v>
      </c>
      <c r="Q4255">
        <v>9</v>
      </c>
      <c r="R4255">
        <f t="shared" si="68"/>
        <v>0</v>
      </c>
    </row>
    <row r="4256" spans="1:18" x14ac:dyDescent="0.3">
      <c r="A4256" t="s">
        <v>398</v>
      </c>
      <c r="B4256" s="1">
        <v>38552</v>
      </c>
      <c r="C4256" t="s">
        <v>411</v>
      </c>
      <c r="D4256" t="s">
        <v>421</v>
      </c>
      <c r="E4256" t="s">
        <v>422</v>
      </c>
      <c r="G4256" s="6" t="s">
        <v>29</v>
      </c>
      <c r="H4256" t="s">
        <v>69</v>
      </c>
      <c r="I4256" t="s">
        <v>26</v>
      </c>
      <c r="J4256" t="s">
        <v>27</v>
      </c>
      <c r="K4256">
        <v>62</v>
      </c>
      <c r="L4256">
        <v>24</v>
      </c>
      <c r="M4256" t="s">
        <v>269</v>
      </c>
      <c r="N4256">
        <v>24</v>
      </c>
      <c r="P4256" cm="1">
        <f t="array" ref="P4256">IF(Q4256&gt;0,INDEX(Q4256:Q25980,MATCH(TRUE,INDEX(Q4256:Q25980="",,),0)-1),"")</f>
        <v>10</v>
      </c>
      <c r="Q4256">
        <v>9</v>
      </c>
      <c r="R4256">
        <f t="shared" si="68"/>
        <v>0</v>
      </c>
    </row>
    <row r="4257" spans="1:18" x14ac:dyDescent="0.3">
      <c r="A4257" t="s">
        <v>398</v>
      </c>
      <c r="B4257" s="1">
        <v>38552</v>
      </c>
      <c r="C4257" t="s">
        <v>411</v>
      </c>
      <c r="D4257" t="s">
        <v>421</v>
      </c>
      <c r="E4257" t="s">
        <v>422</v>
      </c>
      <c r="G4257" s="6" t="s">
        <v>29</v>
      </c>
      <c r="H4257" t="s">
        <v>41</v>
      </c>
      <c r="I4257" t="s">
        <v>26</v>
      </c>
      <c r="J4257" t="s">
        <v>27</v>
      </c>
      <c r="K4257">
        <v>18</v>
      </c>
      <c r="L4257">
        <v>37</v>
      </c>
      <c r="M4257" t="s">
        <v>269</v>
      </c>
      <c r="N4257">
        <v>37</v>
      </c>
      <c r="P4257" cm="1">
        <f t="array" ref="P4257">IF(Q4257&gt;0,INDEX(Q4257:Q25981,MATCH(TRUE,INDEX(Q4257:Q25981="",,),0)-1),"")</f>
        <v>10</v>
      </c>
      <c r="Q4257">
        <v>9</v>
      </c>
      <c r="R4257">
        <f t="shared" si="68"/>
        <v>0</v>
      </c>
    </row>
    <row r="4258" spans="1:18" x14ac:dyDescent="0.3">
      <c r="A4258" t="s">
        <v>398</v>
      </c>
      <c r="B4258" s="1">
        <v>38552</v>
      </c>
      <c r="C4258" t="s">
        <v>411</v>
      </c>
      <c r="D4258" t="s">
        <v>421</v>
      </c>
      <c r="E4258" t="s">
        <v>422</v>
      </c>
      <c r="G4258" t="s">
        <v>19</v>
      </c>
      <c r="H4258" t="s">
        <v>69</v>
      </c>
      <c r="I4258" t="s">
        <v>21</v>
      </c>
      <c r="J4258" t="s">
        <v>22</v>
      </c>
      <c r="K4258">
        <v>66.099999999999994</v>
      </c>
      <c r="L4258">
        <v>138</v>
      </c>
      <c r="M4258" t="s">
        <v>425</v>
      </c>
      <c r="N4258">
        <v>138</v>
      </c>
      <c r="P4258" cm="1">
        <f t="array" ref="P4258">IF(Q4258&gt;0,INDEX(Q4258:Q25982,MATCH(TRUE,INDEX(Q4258:Q25982="",,),0)-1),"")</f>
        <v>10</v>
      </c>
      <c r="Q4258">
        <v>10</v>
      </c>
      <c r="R4258">
        <f t="shared" si="68"/>
        <v>0</v>
      </c>
    </row>
    <row r="4259" spans="1:18" x14ac:dyDescent="0.3">
      <c r="A4259" t="s">
        <v>398</v>
      </c>
      <c r="B4259" s="1">
        <v>38552</v>
      </c>
      <c r="C4259" t="s">
        <v>411</v>
      </c>
      <c r="D4259" t="s">
        <v>421</v>
      </c>
      <c r="E4259" t="s">
        <v>422</v>
      </c>
      <c r="G4259" t="s">
        <v>19</v>
      </c>
      <c r="H4259" t="s">
        <v>41</v>
      </c>
      <c r="I4259" t="s">
        <v>21</v>
      </c>
      <c r="J4259" t="s">
        <v>22</v>
      </c>
      <c r="K4259">
        <v>30.5</v>
      </c>
      <c r="L4259">
        <v>163</v>
      </c>
      <c r="M4259" t="s">
        <v>425</v>
      </c>
      <c r="N4259">
        <v>163</v>
      </c>
      <c r="P4259" cm="1">
        <f t="array" ref="P4259">IF(Q4259&gt;0,INDEX(Q4259:Q25983,MATCH(TRUE,INDEX(Q4259:Q25983="",,),0)-1),"")</f>
        <v>10</v>
      </c>
      <c r="Q4259">
        <v>10</v>
      </c>
      <c r="R4259">
        <f t="shared" si="68"/>
        <v>0</v>
      </c>
    </row>
    <row r="4260" spans="1:18" x14ac:dyDescent="0.3">
      <c r="A4260" t="s">
        <v>398</v>
      </c>
      <c r="B4260" s="1">
        <v>38552</v>
      </c>
      <c r="C4260" t="s">
        <v>411</v>
      </c>
      <c r="D4260" t="s">
        <v>421</v>
      </c>
      <c r="E4260" t="s">
        <v>422</v>
      </c>
      <c r="G4260" t="s">
        <v>19</v>
      </c>
      <c r="H4260" t="s">
        <v>206</v>
      </c>
      <c r="I4260" t="s">
        <v>26</v>
      </c>
      <c r="J4260" t="s">
        <v>27</v>
      </c>
      <c r="K4260">
        <v>170</v>
      </c>
      <c r="L4260">
        <v>19</v>
      </c>
      <c r="M4260" t="s">
        <v>425</v>
      </c>
      <c r="N4260">
        <v>19</v>
      </c>
      <c r="P4260" cm="1">
        <f t="array" ref="P4260">IF(Q4260&gt;0,INDEX(Q4260:Q25984,MATCH(TRUE,INDEX(Q4260:Q25984="",,),0)-1),"")</f>
        <v>10</v>
      </c>
      <c r="Q4260">
        <v>10</v>
      </c>
      <c r="R4260">
        <f t="shared" si="68"/>
        <v>0</v>
      </c>
    </row>
    <row r="4261" spans="1:18" x14ac:dyDescent="0.3">
      <c r="A4261" t="s">
        <v>398</v>
      </c>
      <c r="B4261" s="1">
        <v>38552</v>
      </c>
      <c r="C4261" t="s">
        <v>411</v>
      </c>
      <c r="D4261" t="s">
        <v>421</v>
      </c>
      <c r="E4261" t="s">
        <v>422</v>
      </c>
      <c r="G4261" t="s">
        <v>19</v>
      </c>
      <c r="H4261" t="s">
        <v>53</v>
      </c>
      <c r="I4261" t="s">
        <v>26</v>
      </c>
      <c r="J4261" t="s">
        <v>27</v>
      </c>
      <c r="K4261">
        <v>97</v>
      </c>
      <c r="L4261">
        <v>27</v>
      </c>
      <c r="M4261" t="s">
        <v>425</v>
      </c>
      <c r="N4261">
        <v>27</v>
      </c>
      <c r="P4261" cm="1">
        <f t="array" ref="P4261">IF(Q4261&gt;0,INDEX(Q4261:Q25985,MATCH(TRUE,INDEX(Q4261:Q25985="",,),0)-1),"")</f>
        <v>10</v>
      </c>
      <c r="Q4261">
        <v>10</v>
      </c>
      <c r="R4261">
        <f t="shared" si="68"/>
        <v>0</v>
      </c>
    </row>
    <row r="4262" spans="1:18" x14ac:dyDescent="0.3">
      <c r="A4262" t="s">
        <v>398</v>
      </c>
      <c r="B4262" s="1">
        <v>38552</v>
      </c>
      <c r="C4262" t="s">
        <v>411</v>
      </c>
      <c r="D4262" t="s">
        <v>421</v>
      </c>
      <c r="E4262" t="s">
        <v>422</v>
      </c>
      <c r="G4262" t="s">
        <v>19</v>
      </c>
      <c r="H4262" t="s">
        <v>64</v>
      </c>
      <c r="I4262" t="s">
        <v>26</v>
      </c>
      <c r="J4262" t="s">
        <v>27</v>
      </c>
      <c r="K4262">
        <v>146</v>
      </c>
      <c r="L4262">
        <v>28</v>
      </c>
      <c r="M4262" t="s">
        <v>425</v>
      </c>
      <c r="N4262">
        <v>28</v>
      </c>
      <c r="P4262" cm="1">
        <f t="array" ref="P4262">IF(Q4262&gt;0,INDEX(Q4262:Q25986,MATCH(TRUE,INDEX(Q4262:Q25986="",,),0)-1),"")</f>
        <v>10</v>
      </c>
      <c r="Q4262">
        <v>10</v>
      </c>
      <c r="R4262">
        <f t="shared" si="68"/>
        <v>0</v>
      </c>
    </row>
    <row r="4263" spans="1:18" x14ac:dyDescent="0.3">
      <c r="A4263" t="s">
        <v>398</v>
      </c>
      <c r="B4263" s="1">
        <v>38552</v>
      </c>
      <c r="C4263" t="s">
        <v>411</v>
      </c>
      <c r="D4263" t="s">
        <v>421</v>
      </c>
      <c r="E4263" t="s">
        <v>422</v>
      </c>
      <c r="G4263" s="6" t="s">
        <v>29</v>
      </c>
      <c r="H4263" t="s">
        <v>206</v>
      </c>
      <c r="I4263" t="s">
        <v>21</v>
      </c>
      <c r="J4263" t="s">
        <v>22</v>
      </c>
      <c r="K4263">
        <v>13.5</v>
      </c>
      <c r="L4263">
        <v>147</v>
      </c>
      <c r="M4263" t="s">
        <v>425</v>
      </c>
      <c r="N4263">
        <v>147</v>
      </c>
      <c r="P4263" cm="1">
        <f t="array" ref="P4263">IF(Q4263&gt;0,INDEX(Q4263:Q25987,MATCH(TRUE,INDEX(Q4263:Q25987="",,),0)-1),"")</f>
        <v>10</v>
      </c>
      <c r="Q4263">
        <v>10</v>
      </c>
      <c r="R4263">
        <f t="shared" si="68"/>
        <v>0</v>
      </c>
    </row>
    <row r="4264" spans="1:18" x14ac:dyDescent="0.3">
      <c r="A4264" t="s">
        <v>398</v>
      </c>
      <c r="B4264" s="1">
        <v>38552</v>
      </c>
      <c r="C4264" t="s">
        <v>411</v>
      </c>
      <c r="D4264" t="s">
        <v>421</v>
      </c>
      <c r="E4264" t="s">
        <v>422</v>
      </c>
      <c r="G4264" s="6" t="s">
        <v>29</v>
      </c>
      <c r="H4264" t="s">
        <v>20</v>
      </c>
      <c r="I4264" t="s">
        <v>21</v>
      </c>
      <c r="J4264" t="s">
        <v>22</v>
      </c>
      <c r="K4264">
        <v>1.3</v>
      </c>
      <c r="L4264">
        <v>207</v>
      </c>
      <c r="M4264" t="s">
        <v>425</v>
      </c>
      <c r="N4264">
        <v>207</v>
      </c>
      <c r="P4264" cm="1">
        <f t="array" ref="P4264">IF(Q4264&gt;0,INDEX(Q4264:Q25988,MATCH(TRUE,INDEX(Q4264:Q25988="",,),0)-1),"")</f>
        <v>10</v>
      </c>
      <c r="Q4264">
        <v>10</v>
      </c>
      <c r="R4264">
        <f t="shared" si="68"/>
        <v>0</v>
      </c>
    </row>
    <row r="4265" spans="1:18" x14ac:dyDescent="0.3">
      <c r="A4265" t="s">
        <v>398</v>
      </c>
      <c r="B4265" s="1">
        <v>38552</v>
      </c>
      <c r="C4265" t="s">
        <v>411</v>
      </c>
      <c r="D4265" t="s">
        <v>421</v>
      </c>
      <c r="E4265" t="s">
        <v>422</v>
      </c>
      <c r="G4265" s="6" t="s">
        <v>29</v>
      </c>
      <c r="H4265" t="s">
        <v>64</v>
      </c>
      <c r="I4265" t="s">
        <v>21</v>
      </c>
      <c r="J4265" t="s">
        <v>22</v>
      </c>
      <c r="K4265">
        <v>2.2000000000000002</v>
      </c>
      <c r="L4265">
        <v>160</v>
      </c>
      <c r="M4265" t="s">
        <v>425</v>
      </c>
      <c r="N4265">
        <v>160</v>
      </c>
      <c r="P4265" cm="1">
        <f t="array" ref="P4265">IF(Q4265&gt;0,INDEX(Q4265:Q25989,MATCH(TRUE,INDEX(Q4265:Q25989="",,),0)-1),"")</f>
        <v>10</v>
      </c>
      <c r="Q4265">
        <v>10</v>
      </c>
      <c r="R4265">
        <f t="shared" si="68"/>
        <v>0</v>
      </c>
    </row>
    <row r="4266" spans="1:18" x14ac:dyDescent="0.3">
      <c r="A4266" t="s">
        <v>398</v>
      </c>
      <c r="B4266" s="1">
        <v>38552</v>
      </c>
      <c r="C4266" t="s">
        <v>411</v>
      </c>
      <c r="D4266" t="s">
        <v>421</v>
      </c>
      <c r="E4266" t="s">
        <v>422</v>
      </c>
      <c r="G4266" s="6" t="s">
        <v>29</v>
      </c>
      <c r="H4266" t="s">
        <v>148</v>
      </c>
      <c r="I4266" t="s">
        <v>26</v>
      </c>
      <c r="J4266" t="s">
        <v>27</v>
      </c>
      <c r="K4266">
        <v>14</v>
      </c>
      <c r="L4266">
        <v>27</v>
      </c>
      <c r="M4266" t="s">
        <v>425</v>
      </c>
      <c r="N4266">
        <v>27</v>
      </c>
      <c r="P4266" cm="1">
        <f t="array" ref="P4266">IF(Q4266&gt;0,INDEX(Q4266:Q25990,MATCH(TRUE,INDEX(Q4266:Q25990="",,),0)-1),"")</f>
        <v>10</v>
      </c>
      <c r="Q4266">
        <v>10</v>
      </c>
      <c r="R4266">
        <f t="shared" si="68"/>
        <v>0</v>
      </c>
    </row>
    <row r="4267" spans="1:18" x14ac:dyDescent="0.3">
      <c r="A4267" t="s">
        <v>398</v>
      </c>
      <c r="B4267" s="1">
        <v>38552</v>
      </c>
      <c r="C4267" t="s">
        <v>411</v>
      </c>
      <c r="D4267" t="s">
        <v>421</v>
      </c>
      <c r="E4267" t="s">
        <v>422</v>
      </c>
      <c r="G4267" s="6" t="s">
        <v>29</v>
      </c>
      <c r="H4267" t="s">
        <v>197</v>
      </c>
      <c r="I4267" t="s">
        <v>26</v>
      </c>
      <c r="J4267" t="s">
        <v>27</v>
      </c>
      <c r="K4267">
        <v>35</v>
      </c>
      <c r="L4267">
        <v>32</v>
      </c>
      <c r="M4267" t="s">
        <v>425</v>
      </c>
      <c r="N4267">
        <v>32</v>
      </c>
      <c r="P4267" cm="1">
        <f t="array" ref="P4267">IF(Q4267&gt;0,INDEX(Q4267:Q25991,MATCH(TRUE,INDEX(Q4267:Q25991="",,),0)-1),"")</f>
        <v>10</v>
      </c>
      <c r="Q4267">
        <v>10</v>
      </c>
      <c r="R4267">
        <f t="shared" si="68"/>
        <v>0</v>
      </c>
    </row>
    <row r="4268" spans="1:18" x14ac:dyDescent="0.3">
      <c r="A4268" t="s">
        <v>398</v>
      </c>
      <c r="B4268" s="1">
        <v>38552</v>
      </c>
      <c r="C4268" t="s">
        <v>411</v>
      </c>
      <c r="D4268" t="s">
        <v>421</v>
      </c>
      <c r="E4268" t="s">
        <v>422</v>
      </c>
      <c r="G4268" s="6" t="s">
        <v>29</v>
      </c>
      <c r="H4268" t="s">
        <v>69</v>
      </c>
      <c r="I4268" t="s">
        <v>26</v>
      </c>
      <c r="J4268" t="s">
        <v>27</v>
      </c>
      <c r="K4268">
        <v>62</v>
      </c>
      <c r="L4268">
        <v>24</v>
      </c>
      <c r="M4268" t="s">
        <v>425</v>
      </c>
      <c r="N4268">
        <v>24</v>
      </c>
      <c r="P4268" cm="1">
        <f t="array" ref="P4268">IF(Q4268&gt;0,INDEX(Q4268:Q25992,MATCH(TRUE,INDEX(Q4268:Q25992="",,),0)-1),"")</f>
        <v>10</v>
      </c>
      <c r="Q4268">
        <v>10</v>
      </c>
      <c r="R4268">
        <f t="shared" si="68"/>
        <v>0</v>
      </c>
    </row>
    <row r="4269" spans="1:18" x14ac:dyDescent="0.3">
      <c r="A4269" t="s">
        <v>398</v>
      </c>
      <c r="B4269" s="1">
        <v>38552</v>
      </c>
      <c r="C4269" t="s">
        <v>411</v>
      </c>
      <c r="D4269" t="s">
        <v>421</v>
      </c>
      <c r="E4269" t="s">
        <v>422</v>
      </c>
      <c r="G4269" s="6" t="s">
        <v>29</v>
      </c>
      <c r="H4269" t="s">
        <v>41</v>
      </c>
      <c r="I4269" t="s">
        <v>26</v>
      </c>
      <c r="J4269" t="s">
        <v>27</v>
      </c>
      <c r="K4269">
        <v>18</v>
      </c>
      <c r="L4269">
        <v>37</v>
      </c>
      <c r="M4269" t="s">
        <v>425</v>
      </c>
      <c r="N4269">
        <v>37</v>
      </c>
      <c r="P4269" cm="1">
        <f t="array" ref="P4269">IF(Q4269&gt;0,INDEX(Q4269:Q25993,MATCH(TRUE,INDEX(Q4269:Q25993="",,),0)-1),"")</f>
        <v>10</v>
      </c>
      <c r="Q4269">
        <v>10</v>
      </c>
      <c r="R4269">
        <f t="shared" si="68"/>
        <v>0</v>
      </c>
    </row>
    <row r="4270" spans="1:18" x14ac:dyDescent="0.3">
      <c r="P4270" t="str" cm="1">
        <f t="array" ref="P4270">IF(Q4270&gt;0,INDEX(Q4270:Q25994,MATCH(TRUE,INDEX(Q4270:Q25994="",,),0)-1),"")</f>
        <v/>
      </c>
      <c r="R4270" t="str">
        <f t="shared" si="68"/>
        <v/>
      </c>
    </row>
    <row r="4271" spans="1:18" x14ac:dyDescent="0.3">
      <c r="A4271" t="s">
        <v>398</v>
      </c>
      <c r="B4271" s="1">
        <v>38488</v>
      </c>
      <c r="C4271" t="s">
        <v>16</v>
      </c>
      <c r="D4271" t="s">
        <v>426</v>
      </c>
      <c r="E4271" t="s">
        <v>427</v>
      </c>
      <c r="G4271" t="s">
        <v>19</v>
      </c>
      <c r="H4271" t="s">
        <v>53</v>
      </c>
      <c r="I4271" t="s">
        <v>26</v>
      </c>
      <c r="J4271" t="s">
        <v>27</v>
      </c>
      <c r="K4271">
        <v>928</v>
      </c>
      <c r="L4271">
        <v>28</v>
      </c>
      <c r="M4271" t="s">
        <v>269</v>
      </c>
      <c r="N4271">
        <v>85.01</v>
      </c>
      <c r="O4271" t="s">
        <v>24</v>
      </c>
      <c r="P4271" cm="1">
        <f t="array" ref="P4271">IF(Q4271&gt;0,INDEX(Q4271:Q25995,MATCH(TRUE,INDEX(Q4271:Q25995="",,),0)-1),"")</f>
        <v>10</v>
      </c>
      <c r="Q4271">
        <v>1</v>
      </c>
      <c r="R4271">
        <f t="shared" si="68"/>
        <v>0</v>
      </c>
    </row>
    <row r="4272" spans="1:18" x14ac:dyDescent="0.3">
      <c r="A4272" t="s">
        <v>398</v>
      </c>
      <c r="B4272" s="1">
        <v>38488</v>
      </c>
      <c r="C4272" t="s">
        <v>16</v>
      </c>
      <c r="D4272" t="s">
        <v>426</v>
      </c>
      <c r="E4272" t="s">
        <v>427</v>
      </c>
      <c r="G4272" t="s">
        <v>19</v>
      </c>
      <c r="H4272" t="s">
        <v>64</v>
      </c>
      <c r="I4272" t="s">
        <v>26</v>
      </c>
      <c r="J4272" t="s">
        <v>27</v>
      </c>
      <c r="K4272">
        <v>250</v>
      </c>
      <c r="L4272">
        <v>22</v>
      </c>
      <c r="M4272" t="s">
        <v>269</v>
      </c>
      <c r="N4272">
        <v>22</v>
      </c>
      <c r="O4272" t="s">
        <v>24</v>
      </c>
      <c r="P4272" cm="1">
        <f t="array" ref="P4272">IF(Q4272&gt;0,INDEX(Q4272:Q25996,MATCH(TRUE,INDEX(Q4272:Q25996="",,),0)-1),"")</f>
        <v>10</v>
      </c>
      <c r="Q4272">
        <v>1</v>
      </c>
      <c r="R4272">
        <f t="shared" si="68"/>
        <v>0</v>
      </c>
    </row>
    <row r="4273" spans="1:18" x14ac:dyDescent="0.3">
      <c r="A4273" t="s">
        <v>398</v>
      </c>
      <c r="B4273" s="1">
        <v>38488</v>
      </c>
      <c r="C4273" t="s">
        <v>16</v>
      </c>
      <c r="D4273" t="s">
        <v>426</v>
      </c>
      <c r="E4273" t="s">
        <v>427</v>
      </c>
      <c r="G4273" s="6" t="s">
        <v>29</v>
      </c>
      <c r="H4273" t="s">
        <v>64</v>
      </c>
      <c r="I4273" t="s">
        <v>21</v>
      </c>
      <c r="J4273" t="s">
        <v>22</v>
      </c>
      <c r="K4273">
        <v>14</v>
      </c>
      <c r="L4273">
        <v>146</v>
      </c>
      <c r="M4273" t="s">
        <v>269</v>
      </c>
      <c r="N4273">
        <v>146</v>
      </c>
      <c r="O4273" t="s">
        <v>24</v>
      </c>
      <c r="P4273" cm="1">
        <f t="array" ref="P4273">IF(Q4273&gt;0,INDEX(Q4273:Q25997,MATCH(TRUE,INDEX(Q4273:Q25997="",,),0)-1),"")</f>
        <v>10</v>
      </c>
      <c r="Q4273">
        <v>1</v>
      </c>
      <c r="R4273">
        <f t="shared" si="68"/>
        <v>0</v>
      </c>
    </row>
    <row r="4274" spans="1:18" x14ac:dyDescent="0.3">
      <c r="A4274" t="s">
        <v>398</v>
      </c>
      <c r="B4274" s="1">
        <v>38488</v>
      </c>
      <c r="C4274" t="s">
        <v>16</v>
      </c>
      <c r="D4274" t="s">
        <v>426</v>
      </c>
      <c r="E4274" t="s">
        <v>427</v>
      </c>
      <c r="G4274" s="6" t="s">
        <v>29</v>
      </c>
      <c r="H4274" t="s">
        <v>28</v>
      </c>
      <c r="I4274" t="s">
        <v>26</v>
      </c>
      <c r="J4274" t="s">
        <v>27</v>
      </c>
      <c r="K4274">
        <v>7</v>
      </c>
      <c r="L4274">
        <v>29</v>
      </c>
      <c r="M4274" t="s">
        <v>269</v>
      </c>
      <c r="N4274">
        <v>29</v>
      </c>
      <c r="O4274" t="s">
        <v>24</v>
      </c>
      <c r="P4274" cm="1">
        <f t="array" ref="P4274">IF(Q4274&gt;0,INDEX(Q4274:Q25998,MATCH(TRUE,INDEX(Q4274:Q25998="",,),0)-1),"")</f>
        <v>10</v>
      </c>
      <c r="Q4274">
        <v>1</v>
      </c>
      <c r="R4274">
        <f t="shared" si="68"/>
        <v>0</v>
      </c>
    </row>
    <row r="4275" spans="1:18" x14ac:dyDescent="0.3">
      <c r="A4275" t="s">
        <v>398</v>
      </c>
      <c r="B4275" s="1">
        <v>38488</v>
      </c>
      <c r="C4275" t="s">
        <v>16</v>
      </c>
      <c r="D4275" t="s">
        <v>426</v>
      </c>
      <c r="E4275" t="s">
        <v>427</v>
      </c>
      <c r="G4275" t="s">
        <v>19</v>
      </c>
      <c r="H4275" t="s">
        <v>53</v>
      </c>
      <c r="I4275" t="s">
        <v>26</v>
      </c>
      <c r="J4275" t="s">
        <v>27</v>
      </c>
      <c r="K4275">
        <v>928</v>
      </c>
      <c r="L4275">
        <v>28</v>
      </c>
      <c r="M4275" t="s">
        <v>401</v>
      </c>
      <c r="N4275">
        <v>28</v>
      </c>
      <c r="P4275" cm="1">
        <f t="array" ref="P4275">IF(Q4275&gt;0,INDEX(Q4275:Q25999,MATCH(TRUE,INDEX(Q4275:Q25999="",,),0)-1),"")</f>
        <v>10</v>
      </c>
      <c r="Q4275">
        <v>2</v>
      </c>
      <c r="R4275">
        <f t="shared" si="68"/>
        <v>0</v>
      </c>
    </row>
    <row r="4276" spans="1:18" x14ac:dyDescent="0.3">
      <c r="A4276" t="s">
        <v>398</v>
      </c>
      <c r="B4276" s="1">
        <v>38488</v>
      </c>
      <c r="C4276" t="s">
        <v>16</v>
      </c>
      <c r="D4276" t="s">
        <v>426</v>
      </c>
      <c r="E4276" t="s">
        <v>427</v>
      </c>
      <c r="G4276" t="s">
        <v>19</v>
      </c>
      <c r="H4276" t="s">
        <v>64</v>
      </c>
      <c r="I4276" t="s">
        <v>26</v>
      </c>
      <c r="J4276" t="s">
        <v>27</v>
      </c>
      <c r="K4276">
        <v>250</v>
      </c>
      <c r="L4276">
        <v>22</v>
      </c>
      <c r="M4276" t="s">
        <v>401</v>
      </c>
      <c r="N4276">
        <v>204.82</v>
      </c>
      <c r="P4276" cm="1">
        <f t="array" ref="P4276">IF(Q4276&gt;0,INDEX(Q4276:Q26000,MATCH(TRUE,INDEX(Q4276:Q26000="",,),0)-1),"")</f>
        <v>10</v>
      </c>
      <c r="Q4276">
        <v>2</v>
      </c>
      <c r="R4276">
        <f t="shared" ref="R4276:R4339" si="69">IF(P4276="","",0)</f>
        <v>0</v>
      </c>
    </row>
    <row r="4277" spans="1:18" x14ac:dyDescent="0.3">
      <c r="A4277" t="s">
        <v>398</v>
      </c>
      <c r="B4277" s="1">
        <v>38488</v>
      </c>
      <c r="C4277" t="s">
        <v>16</v>
      </c>
      <c r="D4277" t="s">
        <v>426</v>
      </c>
      <c r="E4277" t="s">
        <v>427</v>
      </c>
      <c r="G4277" s="6" t="s">
        <v>29</v>
      </c>
      <c r="H4277" t="s">
        <v>64</v>
      </c>
      <c r="I4277" t="s">
        <v>21</v>
      </c>
      <c r="J4277" t="s">
        <v>22</v>
      </c>
      <c r="K4277">
        <v>14</v>
      </c>
      <c r="L4277">
        <v>146</v>
      </c>
      <c r="M4277" t="s">
        <v>401</v>
      </c>
      <c r="N4277">
        <v>146</v>
      </c>
      <c r="P4277" cm="1">
        <f t="array" ref="P4277">IF(Q4277&gt;0,INDEX(Q4277:Q26001,MATCH(TRUE,INDEX(Q4277:Q26001="",,),0)-1),"")</f>
        <v>10</v>
      </c>
      <c r="Q4277">
        <v>2</v>
      </c>
      <c r="R4277">
        <f t="shared" si="69"/>
        <v>0</v>
      </c>
    </row>
    <row r="4278" spans="1:18" x14ac:dyDescent="0.3">
      <c r="A4278" t="s">
        <v>398</v>
      </c>
      <c r="B4278" s="1">
        <v>38488</v>
      </c>
      <c r="C4278" t="s">
        <v>16</v>
      </c>
      <c r="D4278" t="s">
        <v>426</v>
      </c>
      <c r="E4278" t="s">
        <v>427</v>
      </c>
      <c r="G4278" s="6" t="s">
        <v>29</v>
      </c>
      <c r="H4278" t="s">
        <v>28</v>
      </c>
      <c r="I4278" t="s">
        <v>26</v>
      </c>
      <c r="J4278" t="s">
        <v>27</v>
      </c>
      <c r="K4278">
        <v>7</v>
      </c>
      <c r="L4278">
        <v>29</v>
      </c>
      <c r="M4278" t="s">
        <v>401</v>
      </c>
      <c r="N4278">
        <v>29</v>
      </c>
      <c r="P4278" cm="1">
        <f t="array" ref="P4278">IF(Q4278&gt;0,INDEX(Q4278:Q26002,MATCH(TRUE,INDEX(Q4278:Q26002="",,),0)-1),"")</f>
        <v>10</v>
      </c>
      <c r="Q4278">
        <v>2</v>
      </c>
      <c r="R4278">
        <f t="shared" si="69"/>
        <v>0</v>
      </c>
    </row>
    <row r="4279" spans="1:18" x14ac:dyDescent="0.3">
      <c r="A4279" t="s">
        <v>398</v>
      </c>
      <c r="B4279" s="1">
        <v>38488</v>
      </c>
      <c r="C4279" t="s">
        <v>16</v>
      </c>
      <c r="D4279" t="s">
        <v>426</v>
      </c>
      <c r="E4279" t="s">
        <v>427</v>
      </c>
      <c r="G4279" t="s">
        <v>19</v>
      </c>
      <c r="H4279" t="s">
        <v>53</v>
      </c>
      <c r="I4279" t="s">
        <v>26</v>
      </c>
      <c r="J4279" t="s">
        <v>27</v>
      </c>
      <c r="K4279">
        <v>928</v>
      </c>
      <c r="L4279">
        <v>28</v>
      </c>
      <c r="M4279" t="s">
        <v>287</v>
      </c>
      <c r="N4279">
        <v>28</v>
      </c>
      <c r="P4279" cm="1">
        <f t="array" ref="P4279">IF(Q4279&gt;0,INDEX(Q4279:Q26003,MATCH(TRUE,INDEX(Q4279:Q26003="",,),0)-1),"")</f>
        <v>10</v>
      </c>
      <c r="Q4279">
        <v>3</v>
      </c>
      <c r="R4279">
        <f t="shared" si="69"/>
        <v>0</v>
      </c>
    </row>
    <row r="4280" spans="1:18" x14ac:dyDescent="0.3">
      <c r="A4280" t="s">
        <v>398</v>
      </c>
      <c r="B4280" s="1">
        <v>38488</v>
      </c>
      <c r="C4280" t="s">
        <v>16</v>
      </c>
      <c r="D4280" t="s">
        <v>426</v>
      </c>
      <c r="E4280" t="s">
        <v>427</v>
      </c>
      <c r="G4280" t="s">
        <v>19</v>
      </c>
      <c r="H4280" t="s">
        <v>64</v>
      </c>
      <c r="I4280" t="s">
        <v>26</v>
      </c>
      <c r="J4280" t="s">
        <v>27</v>
      </c>
      <c r="K4280">
        <v>250</v>
      </c>
      <c r="L4280">
        <v>22</v>
      </c>
      <c r="M4280" t="s">
        <v>287</v>
      </c>
      <c r="N4280">
        <v>191.62</v>
      </c>
      <c r="P4280" cm="1">
        <f t="array" ref="P4280">IF(Q4280&gt;0,INDEX(Q4280:Q26004,MATCH(TRUE,INDEX(Q4280:Q26004="",,),0)-1),"")</f>
        <v>10</v>
      </c>
      <c r="Q4280">
        <v>3</v>
      </c>
      <c r="R4280">
        <f t="shared" si="69"/>
        <v>0</v>
      </c>
    </row>
    <row r="4281" spans="1:18" x14ac:dyDescent="0.3">
      <c r="A4281" t="s">
        <v>398</v>
      </c>
      <c r="B4281" s="1">
        <v>38488</v>
      </c>
      <c r="C4281" t="s">
        <v>16</v>
      </c>
      <c r="D4281" t="s">
        <v>426</v>
      </c>
      <c r="E4281" t="s">
        <v>427</v>
      </c>
      <c r="G4281" s="6" t="s">
        <v>29</v>
      </c>
      <c r="H4281" t="s">
        <v>64</v>
      </c>
      <c r="I4281" t="s">
        <v>21</v>
      </c>
      <c r="J4281" t="s">
        <v>22</v>
      </c>
      <c r="K4281">
        <v>14</v>
      </c>
      <c r="L4281">
        <v>146</v>
      </c>
      <c r="M4281" t="s">
        <v>287</v>
      </c>
      <c r="N4281">
        <v>146</v>
      </c>
      <c r="P4281" cm="1">
        <f t="array" ref="P4281">IF(Q4281&gt;0,INDEX(Q4281:Q26005,MATCH(TRUE,INDEX(Q4281:Q26005="",,),0)-1),"")</f>
        <v>10</v>
      </c>
      <c r="Q4281">
        <v>3</v>
      </c>
      <c r="R4281">
        <f t="shared" si="69"/>
        <v>0</v>
      </c>
    </row>
    <row r="4282" spans="1:18" x14ac:dyDescent="0.3">
      <c r="A4282" t="s">
        <v>398</v>
      </c>
      <c r="B4282" s="1">
        <v>38488</v>
      </c>
      <c r="C4282" t="s">
        <v>16</v>
      </c>
      <c r="D4282" t="s">
        <v>426</v>
      </c>
      <c r="E4282" t="s">
        <v>427</v>
      </c>
      <c r="G4282" s="6" t="s">
        <v>29</v>
      </c>
      <c r="H4282" t="s">
        <v>28</v>
      </c>
      <c r="I4282" t="s">
        <v>26</v>
      </c>
      <c r="J4282" t="s">
        <v>27</v>
      </c>
      <c r="K4282">
        <v>7</v>
      </c>
      <c r="L4282">
        <v>29</v>
      </c>
      <c r="M4282" t="s">
        <v>287</v>
      </c>
      <c r="N4282">
        <v>29</v>
      </c>
      <c r="P4282" cm="1">
        <f t="array" ref="P4282">IF(Q4282&gt;0,INDEX(Q4282:Q26006,MATCH(TRUE,INDEX(Q4282:Q26006="",,),0)-1),"")</f>
        <v>10</v>
      </c>
      <c r="Q4282">
        <v>3</v>
      </c>
      <c r="R4282">
        <f t="shared" si="69"/>
        <v>0</v>
      </c>
    </row>
    <row r="4283" spans="1:18" x14ac:dyDescent="0.3">
      <c r="A4283" t="s">
        <v>398</v>
      </c>
      <c r="B4283" s="1">
        <v>38488</v>
      </c>
      <c r="C4283" t="s">
        <v>16</v>
      </c>
      <c r="D4283" t="s">
        <v>426</v>
      </c>
      <c r="E4283" t="s">
        <v>427</v>
      </c>
      <c r="G4283" t="s">
        <v>19</v>
      </c>
      <c r="H4283" t="s">
        <v>53</v>
      </c>
      <c r="I4283" t="s">
        <v>26</v>
      </c>
      <c r="J4283" t="s">
        <v>27</v>
      </c>
      <c r="K4283">
        <v>928</v>
      </c>
      <c r="L4283">
        <v>28</v>
      </c>
      <c r="M4283" t="s">
        <v>403</v>
      </c>
      <c r="N4283">
        <v>54</v>
      </c>
      <c r="P4283" cm="1">
        <f t="array" ref="P4283">IF(Q4283&gt;0,INDEX(Q4283:Q26007,MATCH(TRUE,INDEX(Q4283:Q26007="",,),0)-1),"")</f>
        <v>10</v>
      </c>
      <c r="Q4283">
        <v>4</v>
      </c>
      <c r="R4283">
        <f t="shared" si="69"/>
        <v>0</v>
      </c>
    </row>
    <row r="4284" spans="1:18" x14ac:dyDescent="0.3">
      <c r="A4284" t="s">
        <v>398</v>
      </c>
      <c r="B4284" s="1">
        <v>38488</v>
      </c>
      <c r="C4284" t="s">
        <v>16</v>
      </c>
      <c r="D4284" t="s">
        <v>426</v>
      </c>
      <c r="E4284" t="s">
        <v>427</v>
      </c>
      <c r="G4284" t="s">
        <v>19</v>
      </c>
      <c r="H4284" t="s">
        <v>64</v>
      </c>
      <c r="I4284" t="s">
        <v>26</v>
      </c>
      <c r="J4284" t="s">
        <v>27</v>
      </c>
      <c r="K4284">
        <v>250</v>
      </c>
      <c r="L4284">
        <v>22</v>
      </c>
      <c r="M4284" t="s">
        <v>403</v>
      </c>
      <c r="N4284">
        <v>50</v>
      </c>
      <c r="P4284" cm="1">
        <f t="array" ref="P4284">IF(Q4284&gt;0,INDEX(Q4284:Q26008,MATCH(TRUE,INDEX(Q4284:Q26008="",,),0)-1),"")</f>
        <v>10</v>
      </c>
      <c r="Q4284">
        <v>4</v>
      </c>
      <c r="R4284">
        <f t="shared" si="69"/>
        <v>0</v>
      </c>
    </row>
    <row r="4285" spans="1:18" x14ac:dyDescent="0.3">
      <c r="A4285" t="s">
        <v>398</v>
      </c>
      <c r="B4285" s="1">
        <v>38488</v>
      </c>
      <c r="C4285" t="s">
        <v>16</v>
      </c>
      <c r="D4285" t="s">
        <v>426</v>
      </c>
      <c r="E4285" t="s">
        <v>427</v>
      </c>
      <c r="G4285" s="6" t="s">
        <v>29</v>
      </c>
      <c r="H4285" t="s">
        <v>64</v>
      </c>
      <c r="I4285" t="s">
        <v>21</v>
      </c>
      <c r="J4285" t="s">
        <v>22</v>
      </c>
      <c r="K4285">
        <v>14</v>
      </c>
      <c r="L4285">
        <v>146</v>
      </c>
      <c r="M4285" t="s">
        <v>403</v>
      </c>
      <c r="N4285">
        <v>146</v>
      </c>
      <c r="P4285" cm="1">
        <f t="array" ref="P4285">IF(Q4285&gt;0,INDEX(Q4285:Q26009,MATCH(TRUE,INDEX(Q4285:Q26009="",,),0)-1),"")</f>
        <v>10</v>
      </c>
      <c r="Q4285">
        <v>4</v>
      </c>
      <c r="R4285">
        <f t="shared" si="69"/>
        <v>0</v>
      </c>
    </row>
    <row r="4286" spans="1:18" x14ac:dyDescent="0.3">
      <c r="A4286" t="s">
        <v>398</v>
      </c>
      <c r="B4286" s="1">
        <v>38488</v>
      </c>
      <c r="C4286" t="s">
        <v>16</v>
      </c>
      <c r="D4286" t="s">
        <v>426</v>
      </c>
      <c r="E4286" t="s">
        <v>427</v>
      </c>
      <c r="G4286" s="6" t="s">
        <v>29</v>
      </c>
      <c r="H4286" t="s">
        <v>28</v>
      </c>
      <c r="I4286" t="s">
        <v>26</v>
      </c>
      <c r="J4286" t="s">
        <v>27</v>
      </c>
      <c r="K4286">
        <v>7</v>
      </c>
      <c r="L4286">
        <v>29</v>
      </c>
      <c r="M4286" t="s">
        <v>403</v>
      </c>
      <c r="N4286">
        <v>29</v>
      </c>
      <c r="P4286" cm="1">
        <f t="array" ref="P4286">IF(Q4286&gt;0,INDEX(Q4286:Q26010,MATCH(TRUE,INDEX(Q4286:Q26010="",,),0)-1),"")</f>
        <v>10</v>
      </c>
      <c r="Q4286">
        <v>4</v>
      </c>
      <c r="R4286">
        <f t="shared" si="69"/>
        <v>0</v>
      </c>
    </row>
    <row r="4287" spans="1:18" x14ac:dyDescent="0.3">
      <c r="A4287" t="s">
        <v>398</v>
      </c>
      <c r="B4287" s="1">
        <v>38488</v>
      </c>
      <c r="C4287" t="s">
        <v>16</v>
      </c>
      <c r="D4287" t="s">
        <v>426</v>
      </c>
      <c r="E4287" t="s">
        <v>427</v>
      </c>
      <c r="G4287" t="s">
        <v>19</v>
      </c>
      <c r="H4287" t="s">
        <v>53</v>
      </c>
      <c r="I4287" t="s">
        <v>26</v>
      </c>
      <c r="J4287" t="s">
        <v>27</v>
      </c>
      <c r="K4287">
        <v>928</v>
      </c>
      <c r="L4287">
        <v>28</v>
      </c>
      <c r="M4287" t="s">
        <v>428</v>
      </c>
      <c r="N4287">
        <v>54.1</v>
      </c>
      <c r="P4287" cm="1">
        <f t="array" ref="P4287">IF(Q4287&gt;0,INDEX(Q4287:Q26011,MATCH(TRUE,INDEX(Q4287:Q26011="",,),0)-1),"")</f>
        <v>10</v>
      </c>
      <c r="Q4287">
        <v>5</v>
      </c>
      <c r="R4287">
        <f t="shared" si="69"/>
        <v>0</v>
      </c>
    </row>
    <row r="4288" spans="1:18" x14ac:dyDescent="0.3">
      <c r="A4288" t="s">
        <v>398</v>
      </c>
      <c r="B4288" s="1">
        <v>38488</v>
      </c>
      <c r="C4288" t="s">
        <v>16</v>
      </c>
      <c r="D4288" t="s">
        <v>426</v>
      </c>
      <c r="E4288" t="s">
        <v>427</v>
      </c>
      <c r="G4288" t="s">
        <v>19</v>
      </c>
      <c r="H4288" t="s">
        <v>64</v>
      </c>
      <c r="I4288" t="s">
        <v>26</v>
      </c>
      <c r="J4288" t="s">
        <v>27</v>
      </c>
      <c r="K4288">
        <v>250</v>
      </c>
      <c r="L4288">
        <v>22</v>
      </c>
      <c r="M4288" t="s">
        <v>428</v>
      </c>
      <c r="N4288">
        <v>45</v>
      </c>
      <c r="P4288" cm="1">
        <f t="array" ref="P4288">IF(Q4288&gt;0,INDEX(Q4288:Q26012,MATCH(TRUE,INDEX(Q4288:Q26012="",,),0)-1),"")</f>
        <v>10</v>
      </c>
      <c r="Q4288">
        <v>5</v>
      </c>
      <c r="R4288">
        <f t="shared" si="69"/>
        <v>0</v>
      </c>
    </row>
    <row r="4289" spans="1:18" x14ac:dyDescent="0.3">
      <c r="A4289" t="s">
        <v>398</v>
      </c>
      <c r="B4289" s="1">
        <v>38488</v>
      </c>
      <c r="C4289" t="s">
        <v>16</v>
      </c>
      <c r="D4289" t="s">
        <v>426</v>
      </c>
      <c r="E4289" t="s">
        <v>427</v>
      </c>
      <c r="G4289" s="6" t="s">
        <v>29</v>
      </c>
      <c r="H4289" t="s">
        <v>64</v>
      </c>
      <c r="I4289" t="s">
        <v>21</v>
      </c>
      <c r="J4289" t="s">
        <v>22</v>
      </c>
      <c r="K4289">
        <v>14</v>
      </c>
      <c r="L4289">
        <v>146</v>
      </c>
      <c r="M4289" t="s">
        <v>428</v>
      </c>
      <c r="N4289">
        <v>146</v>
      </c>
      <c r="P4289" cm="1">
        <f t="array" ref="P4289">IF(Q4289&gt;0,INDEX(Q4289:Q26013,MATCH(TRUE,INDEX(Q4289:Q26013="",,),0)-1),"")</f>
        <v>10</v>
      </c>
      <c r="Q4289">
        <v>5</v>
      </c>
      <c r="R4289">
        <f t="shared" si="69"/>
        <v>0</v>
      </c>
    </row>
    <row r="4290" spans="1:18" x14ac:dyDescent="0.3">
      <c r="A4290" t="s">
        <v>398</v>
      </c>
      <c r="B4290" s="1">
        <v>38488</v>
      </c>
      <c r="C4290" t="s">
        <v>16</v>
      </c>
      <c r="D4290" t="s">
        <v>426</v>
      </c>
      <c r="E4290" t="s">
        <v>427</v>
      </c>
      <c r="G4290" s="6" t="s">
        <v>29</v>
      </c>
      <c r="H4290" t="s">
        <v>28</v>
      </c>
      <c r="I4290" t="s">
        <v>26</v>
      </c>
      <c r="J4290" t="s">
        <v>27</v>
      </c>
      <c r="K4290">
        <v>7</v>
      </c>
      <c r="L4290">
        <v>29</v>
      </c>
      <c r="M4290" t="s">
        <v>428</v>
      </c>
      <c r="N4290">
        <v>29</v>
      </c>
      <c r="P4290" cm="1">
        <f t="array" ref="P4290">IF(Q4290&gt;0,INDEX(Q4290:Q26014,MATCH(TRUE,INDEX(Q4290:Q26014="",,),0)-1),"")</f>
        <v>10</v>
      </c>
      <c r="Q4290">
        <v>5</v>
      </c>
      <c r="R4290">
        <f t="shared" si="69"/>
        <v>0</v>
      </c>
    </row>
    <row r="4291" spans="1:18" x14ac:dyDescent="0.3">
      <c r="A4291" t="s">
        <v>398</v>
      </c>
      <c r="B4291" s="1">
        <v>38488</v>
      </c>
      <c r="C4291" t="s">
        <v>16</v>
      </c>
      <c r="D4291" t="s">
        <v>426</v>
      </c>
      <c r="E4291" t="s">
        <v>427</v>
      </c>
      <c r="G4291" t="s">
        <v>19</v>
      </c>
      <c r="H4291" t="s">
        <v>53</v>
      </c>
      <c r="I4291" t="s">
        <v>26</v>
      </c>
      <c r="J4291" t="s">
        <v>27</v>
      </c>
      <c r="K4291">
        <v>928</v>
      </c>
      <c r="L4291">
        <v>28</v>
      </c>
      <c r="M4291" t="s">
        <v>429</v>
      </c>
      <c r="N4291">
        <v>28</v>
      </c>
      <c r="P4291" cm="1">
        <f t="array" ref="P4291">IF(Q4291&gt;0,INDEX(Q4291:Q26015,MATCH(TRUE,INDEX(Q4291:Q26015="",,),0)-1),"")</f>
        <v>10</v>
      </c>
      <c r="Q4291">
        <v>6</v>
      </c>
      <c r="R4291">
        <f t="shared" si="69"/>
        <v>0</v>
      </c>
    </row>
    <row r="4292" spans="1:18" x14ac:dyDescent="0.3">
      <c r="A4292" t="s">
        <v>398</v>
      </c>
      <c r="B4292" s="1">
        <v>38488</v>
      </c>
      <c r="C4292" t="s">
        <v>16</v>
      </c>
      <c r="D4292" t="s">
        <v>426</v>
      </c>
      <c r="E4292" t="s">
        <v>427</v>
      </c>
      <c r="G4292" t="s">
        <v>19</v>
      </c>
      <c r="H4292" t="s">
        <v>64</v>
      </c>
      <c r="I4292" t="s">
        <v>26</v>
      </c>
      <c r="J4292" t="s">
        <v>27</v>
      </c>
      <c r="K4292">
        <v>250</v>
      </c>
      <c r="L4292">
        <v>22</v>
      </c>
      <c r="M4292" t="s">
        <v>429</v>
      </c>
      <c r="N4292">
        <v>130</v>
      </c>
      <c r="P4292" cm="1">
        <f t="array" ref="P4292">IF(Q4292&gt;0,INDEX(Q4292:Q26016,MATCH(TRUE,INDEX(Q4292:Q26016="",,),0)-1),"")</f>
        <v>10</v>
      </c>
      <c r="Q4292">
        <v>6</v>
      </c>
      <c r="R4292">
        <f t="shared" si="69"/>
        <v>0</v>
      </c>
    </row>
    <row r="4293" spans="1:18" x14ac:dyDescent="0.3">
      <c r="A4293" t="s">
        <v>398</v>
      </c>
      <c r="B4293" s="1">
        <v>38488</v>
      </c>
      <c r="C4293" t="s">
        <v>16</v>
      </c>
      <c r="D4293" t="s">
        <v>426</v>
      </c>
      <c r="E4293" t="s">
        <v>427</v>
      </c>
      <c r="G4293" s="6" t="s">
        <v>29</v>
      </c>
      <c r="H4293" t="s">
        <v>64</v>
      </c>
      <c r="I4293" t="s">
        <v>21</v>
      </c>
      <c r="J4293" t="s">
        <v>22</v>
      </c>
      <c r="K4293">
        <v>14</v>
      </c>
      <c r="L4293">
        <v>146</v>
      </c>
      <c r="M4293" t="s">
        <v>429</v>
      </c>
      <c r="N4293">
        <v>146</v>
      </c>
      <c r="P4293" cm="1">
        <f t="array" ref="P4293">IF(Q4293&gt;0,INDEX(Q4293:Q26017,MATCH(TRUE,INDEX(Q4293:Q26017="",,),0)-1),"")</f>
        <v>10</v>
      </c>
      <c r="Q4293">
        <v>6</v>
      </c>
      <c r="R4293">
        <f t="shared" si="69"/>
        <v>0</v>
      </c>
    </row>
    <row r="4294" spans="1:18" x14ac:dyDescent="0.3">
      <c r="A4294" t="s">
        <v>398</v>
      </c>
      <c r="B4294" s="1">
        <v>38488</v>
      </c>
      <c r="C4294" t="s">
        <v>16</v>
      </c>
      <c r="D4294" t="s">
        <v>426</v>
      </c>
      <c r="E4294" t="s">
        <v>427</v>
      </c>
      <c r="G4294" s="6" t="s">
        <v>29</v>
      </c>
      <c r="H4294" t="s">
        <v>28</v>
      </c>
      <c r="I4294" t="s">
        <v>26</v>
      </c>
      <c r="J4294" t="s">
        <v>27</v>
      </c>
      <c r="K4294">
        <v>7</v>
      </c>
      <c r="L4294">
        <v>29</v>
      </c>
      <c r="M4294" t="s">
        <v>429</v>
      </c>
      <c r="N4294">
        <v>29</v>
      </c>
      <c r="P4294" cm="1">
        <f t="array" ref="P4294">IF(Q4294&gt;0,INDEX(Q4294:Q26018,MATCH(TRUE,INDEX(Q4294:Q26018="",,),0)-1),"")</f>
        <v>10</v>
      </c>
      <c r="Q4294">
        <v>6</v>
      </c>
      <c r="R4294">
        <f t="shared" si="69"/>
        <v>0</v>
      </c>
    </row>
    <row r="4295" spans="1:18" x14ac:dyDescent="0.3">
      <c r="A4295" t="s">
        <v>398</v>
      </c>
      <c r="B4295" s="1">
        <v>38488</v>
      </c>
      <c r="C4295" t="s">
        <v>16</v>
      </c>
      <c r="D4295" t="s">
        <v>426</v>
      </c>
      <c r="E4295" t="s">
        <v>427</v>
      </c>
      <c r="G4295" t="s">
        <v>19</v>
      </c>
      <c r="H4295" t="s">
        <v>53</v>
      </c>
      <c r="I4295" t="s">
        <v>26</v>
      </c>
      <c r="J4295" t="s">
        <v>27</v>
      </c>
      <c r="K4295">
        <v>928</v>
      </c>
      <c r="L4295">
        <v>28</v>
      </c>
      <c r="M4295" t="s">
        <v>430</v>
      </c>
      <c r="N4295">
        <v>49.4</v>
      </c>
      <c r="P4295" cm="1">
        <f t="array" ref="P4295">IF(Q4295&gt;0,INDEX(Q4295:Q26019,MATCH(TRUE,INDEX(Q4295:Q26019="",,),0)-1),"")</f>
        <v>10</v>
      </c>
      <c r="Q4295">
        <v>7</v>
      </c>
      <c r="R4295">
        <f t="shared" si="69"/>
        <v>0</v>
      </c>
    </row>
    <row r="4296" spans="1:18" x14ac:dyDescent="0.3">
      <c r="A4296" t="s">
        <v>398</v>
      </c>
      <c r="B4296" s="1">
        <v>38488</v>
      </c>
      <c r="C4296" t="s">
        <v>16</v>
      </c>
      <c r="D4296" t="s">
        <v>426</v>
      </c>
      <c r="E4296" t="s">
        <v>427</v>
      </c>
      <c r="G4296" t="s">
        <v>19</v>
      </c>
      <c r="H4296" t="s">
        <v>64</v>
      </c>
      <c r="I4296" t="s">
        <v>26</v>
      </c>
      <c r="J4296" t="s">
        <v>27</v>
      </c>
      <c r="K4296">
        <v>250</v>
      </c>
      <c r="L4296">
        <v>22</v>
      </c>
      <c r="M4296" t="s">
        <v>430</v>
      </c>
      <c r="N4296">
        <v>40</v>
      </c>
      <c r="P4296" cm="1">
        <f t="array" ref="P4296">IF(Q4296&gt;0,INDEX(Q4296:Q26020,MATCH(TRUE,INDEX(Q4296:Q26020="",,),0)-1),"")</f>
        <v>10</v>
      </c>
      <c r="Q4296">
        <v>7</v>
      </c>
      <c r="R4296">
        <f t="shared" si="69"/>
        <v>0</v>
      </c>
    </row>
    <row r="4297" spans="1:18" x14ac:dyDescent="0.3">
      <c r="A4297" t="s">
        <v>398</v>
      </c>
      <c r="B4297" s="1">
        <v>38488</v>
      </c>
      <c r="C4297" t="s">
        <v>16</v>
      </c>
      <c r="D4297" t="s">
        <v>426</v>
      </c>
      <c r="E4297" t="s">
        <v>427</v>
      </c>
      <c r="G4297" s="6" t="s">
        <v>29</v>
      </c>
      <c r="H4297" t="s">
        <v>64</v>
      </c>
      <c r="I4297" t="s">
        <v>21</v>
      </c>
      <c r="J4297" t="s">
        <v>22</v>
      </c>
      <c r="K4297">
        <v>14</v>
      </c>
      <c r="L4297">
        <v>146</v>
      </c>
      <c r="M4297" t="s">
        <v>430</v>
      </c>
      <c r="N4297">
        <v>146</v>
      </c>
      <c r="P4297" cm="1">
        <f t="array" ref="P4297">IF(Q4297&gt;0,INDEX(Q4297:Q26021,MATCH(TRUE,INDEX(Q4297:Q26021="",,),0)-1),"")</f>
        <v>10</v>
      </c>
      <c r="Q4297">
        <v>7</v>
      </c>
      <c r="R4297">
        <f t="shared" si="69"/>
        <v>0</v>
      </c>
    </row>
    <row r="4298" spans="1:18" x14ac:dyDescent="0.3">
      <c r="A4298" t="s">
        <v>398</v>
      </c>
      <c r="B4298" s="1">
        <v>38488</v>
      </c>
      <c r="C4298" t="s">
        <v>16</v>
      </c>
      <c r="D4298" t="s">
        <v>426</v>
      </c>
      <c r="E4298" t="s">
        <v>427</v>
      </c>
      <c r="G4298" s="6" t="s">
        <v>29</v>
      </c>
      <c r="H4298" t="s">
        <v>28</v>
      </c>
      <c r="I4298" t="s">
        <v>26</v>
      </c>
      <c r="J4298" t="s">
        <v>27</v>
      </c>
      <c r="K4298">
        <v>7</v>
      </c>
      <c r="L4298">
        <v>29</v>
      </c>
      <c r="M4298" t="s">
        <v>430</v>
      </c>
      <c r="N4298">
        <v>29</v>
      </c>
      <c r="P4298" cm="1">
        <f t="array" ref="P4298">IF(Q4298&gt;0,INDEX(Q4298:Q26022,MATCH(TRUE,INDEX(Q4298:Q26022="",,),0)-1),"")</f>
        <v>10</v>
      </c>
      <c r="Q4298">
        <v>7</v>
      </c>
      <c r="R4298">
        <f t="shared" si="69"/>
        <v>0</v>
      </c>
    </row>
    <row r="4299" spans="1:18" x14ac:dyDescent="0.3">
      <c r="A4299" t="s">
        <v>398</v>
      </c>
      <c r="B4299" s="1">
        <v>38488</v>
      </c>
      <c r="C4299" t="s">
        <v>16</v>
      </c>
      <c r="D4299" t="s">
        <v>426</v>
      </c>
      <c r="E4299" t="s">
        <v>427</v>
      </c>
      <c r="G4299" t="s">
        <v>19</v>
      </c>
      <c r="H4299" t="s">
        <v>53</v>
      </c>
      <c r="I4299" t="s">
        <v>26</v>
      </c>
      <c r="J4299" t="s">
        <v>27</v>
      </c>
      <c r="K4299">
        <v>928</v>
      </c>
      <c r="L4299">
        <v>28</v>
      </c>
      <c r="M4299" t="s">
        <v>307</v>
      </c>
      <c r="N4299">
        <v>44.2</v>
      </c>
      <c r="P4299" cm="1">
        <f t="array" ref="P4299">IF(Q4299&gt;0,INDEX(Q4299:Q26023,MATCH(TRUE,INDEX(Q4299:Q26023="",,),0)-1),"")</f>
        <v>10</v>
      </c>
      <c r="Q4299">
        <v>8</v>
      </c>
      <c r="R4299">
        <f t="shared" si="69"/>
        <v>0</v>
      </c>
    </row>
    <row r="4300" spans="1:18" x14ac:dyDescent="0.3">
      <c r="A4300" t="s">
        <v>398</v>
      </c>
      <c r="B4300" s="1">
        <v>38488</v>
      </c>
      <c r="C4300" t="s">
        <v>16</v>
      </c>
      <c r="D4300" t="s">
        <v>426</v>
      </c>
      <c r="E4300" t="s">
        <v>427</v>
      </c>
      <c r="G4300" t="s">
        <v>19</v>
      </c>
      <c r="H4300" t="s">
        <v>64</v>
      </c>
      <c r="I4300" t="s">
        <v>26</v>
      </c>
      <c r="J4300" t="s">
        <v>27</v>
      </c>
      <c r="K4300">
        <v>250</v>
      </c>
      <c r="L4300">
        <v>22</v>
      </c>
      <c r="M4300" t="s">
        <v>307</v>
      </c>
      <c r="N4300">
        <v>53</v>
      </c>
      <c r="P4300" cm="1">
        <f t="array" ref="P4300">IF(Q4300&gt;0,INDEX(Q4300:Q26024,MATCH(TRUE,INDEX(Q4300:Q26024="",,),0)-1),"")</f>
        <v>10</v>
      </c>
      <c r="Q4300">
        <v>8</v>
      </c>
      <c r="R4300">
        <f t="shared" si="69"/>
        <v>0</v>
      </c>
    </row>
    <row r="4301" spans="1:18" x14ac:dyDescent="0.3">
      <c r="A4301" t="s">
        <v>398</v>
      </c>
      <c r="B4301" s="1">
        <v>38488</v>
      </c>
      <c r="C4301" t="s">
        <v>16</v>
      </c>
      <c r="D4301" t="s">
        <v>426</v>
      </c>
      <c r="E4301" t="s">
        <v>427</v>
      </c>
      <c r="G4301" s="6" t="s">
        <v>29</v>
      </c>
      <c r="H4301" t="s">
        <v>64</v>
      </c>
      <c r="I4301" t="s">
        <v>21</v>
      </c>
      <c r="J4301" t="s">
        <v>22</v>
      </c>
      <c r="K4301">
        <v>14</v>
      </c>
      <c r="L4301">
        <v>146</v>
      </c>
      <c r="M4301" t="s">
        <v>307</v>
      </c>
      <c r="N4301">
        <v>146</v>
      </c>
      <c r="P4301" cm="1">
        <f t="array" ref="P4301">IF(Q4301&gt;0,INDEX(Q4301:Q26025,MATCH(TRUE,INDEX(Q4301:Q26025="",,),0)-1),"")</f>
        <v>10</v>
      </c>
      <c r="Q4301">
        <v>8</v>
      </c>
      <c r="R4301">
        <f t="shared" si="69"/>
        <v>0</v>
      </c>
    </row>
    <row r="4302" spans="1:18" x14ac:dyDescent="0.3">
      <c r="A4302" t="s">
        <v>398</v>
      </c>
      <c r="B4302" s="1">
        <v>38488</v>
      </c>
      <c r="C4302" t="s">
        <v>16</v>
      </c>
      <c r="D4302" t="s">
        <v>426</v>
      </c>
      <c r="E4302" t="s">
        <v>427</v>
      </c>
      <c r="G4302" s="6" t="s">
        <v>29</v>
      </c>
      <c r="H4302" t="s">
        <v>28</v>
      </c>
      <c r="I4302" t="s">
        <v>26</v>
      </c>
      <c r="J4302" t="s">
        <v>27</v>
      </c>
      <c r="K4302">
        <v>7</v>
      </c>
      <c r="L4302">
        <v>29</v>
      </c>
      <c r="M4302" t="s">
        <v>307</v>
      </c>
      <c r="N4302">
        <v>29</v>
      </c>
      <c r="P4302" cm="1">
        <f t="array" ref="P4302">IF(Q4302&gt;0,INDEX(Q4302:Q26026,MATCH(TRUE,INDEX(Q4302:Q26026="",,),0)-1),"")</f>
        <v>10</v>
      </c>
      <c r="Q4302">
        <v>8</v>
      </c>
      <c r="R4302">
        <f t="shared" si="69"/>
        <v>0</v>
      </c>
    </row>
    <row r="4303" spans="1:18" x14ac:dyDescent="0.3">
      <c r="A4303" t="s">
        <v>398</v>
      </c>
      <c r="B4303" s="1">
        <v>38488</v>
      </c>
      <c r="C4303" t="s">
        <v>16</v>
      </c>
      <c r="D4303" t="s">
        <v>426</v>
      </c>
      <c r="E4303" t="s">
        <v>427</v>
      </c>
      <c r="G4303" t="s">
        <v>19</v>
      </c>
      <c r="H4303" t="s">
        <v>53</v>
      </c>
      <c r="I4303" t="s">
        <v>26</v>
      </c>
      <c r="J4303" t="s">
        <v>27</v>
      </c>
      <c r="K4303">
        <v>928</v>
      </c>
      <c r="L4303">
        <v>28</v>
      </c>
      <c r="M4303" t="s">
        <v>364</v>
      </c>
      <c r="N4303">
        <v>41.77</v>
      </c>
      <c r="P4303" cm="1">
        <f t="array" ref="P4303">IF(Q4303&gt;0,INDEX(Q4303:Q26027,MATCH(TRUE,INDEX(Q4303:Q26027="",,),0)-1),"")</f>
        <v>10</v>
      </c>
      <c r="Q4303">
        <v>9</v>
      </c>
      <c r="R4303">
        <f t="shared" si="69"/>
        <v>0</v>
      </c>
    </row>
    <row r="4304" spans="1:18" x14ac:dyDescent="0.3">
      <c r="A4304" t="s">
        <v>398</v>
      </c>
      <c r="B4304" s="1">
        <v>38488</v>
      </c>
      <c r="C4304" t="s">
        <v>16</v>
      </c>
      <c r="D4304" t="s">
        <v>426</v>
      </c>
      <c r="E4304" t="s">
        <v>427</v>
      </c>
      <c r="G4304" t="s">
        <v>19</v>
      </c>
      <c r="H4304" t="s">
        <v>64</v>
      </c>
      <c r="I4304" t="s">
        <v>26</v>
      </c>
      <c r="J4304" t="s">
        <v>27</v>
      </c>
      <c r="K4304">
        <v>250</v>
      </c>
      <c r="L4304">
        <v>22</v>
      </c>
      <c r="M4304" t="s">
        <v>364</v>
      </c>
      <c r="N4304">
        <v>22</v>
      </c>
      <c r="P4304" cm="1">
        <f t="array" ref="P4304">IF(Q4304&gt;0,INDEX(Q4304:Q26028,MATCH(TRUE,INDEX(Q4304:Q26028="",,),0)-1),"")</f>
        <v>10</v>
      </c>
      <c r="Q4304">
        <v>9</v>
      </c>
      <c r="R4304">
        <f t="shared" si="69"/>
        <v>0</v>
      </c>
    </row>
    <row r="4305" spans="1:18" x14ac:dyDescent="0.3">
      <c r="A4305" t="s">
        <v>398</v>
      </c>
      <c r="B4305" s="1">
        <v>38488</v>
      </c>
      <c r="C4305" t="s">
        <v>16</v>
      </c>
      <c r="D4305" t="s">
        <v>426</v>
      </c>
      <c r="E4305" t="s">
        <v>427</v>
      </c>
      <c r="G4305" s="6" t="s">
        <v>29</v>
      </c>
      <c r="H4305" t="s">
        <v>64</v>
      </c>
      <c r="I4305" t="s">
        <v>21</v>
      </c>
      <c r="J4305" t="s">
        <v>22</v>
      </c>
      <c r="K4305">
        <v>14</v>
      </c>
      <c r="L4305">
        <v>146</v>
      </c>
      <c r="M4305" t="s">
        <v>364</v>
      </c>
      <c r="N4305">
        <v>146</v>
      </c>
      <c r="P4305" cm="1">
        <f t="array" ref="P4305">IF(Q4305&gt;0,INDEX(Q4305:Q26029,MATCH(TRUE,INDEX(Q4305:Q26029="",,),0)-1),"")</f>
        <v>10</v>
      </c>
      <c r="Q4305">
        <v>9</v>
      </c>
      <c r="R4305">
        <f t="shared" si="69"/>
        <v>0</v>
      </c>
    </row>
    <row r="4306" spans="1:18" x14ac:dyDescent="0.3">
      <c r="A4306" t="s">
        <v>398</v>
      </c>
      <c r="B4306" s="1">
        <v>38488</v>
      </c>
      <c r="C4306" t="s">
        <v>16</v>
      </c>
      <c r="D4306" t="s">
        <v>426</v>
      </c>
      <c r="E4306" t="s">
        <v>427</v>
      </c>
      <c r="G4306" s="6" t="s">
        <v>29</v>
      </c>
      <c r="H4306" t="s">
        <v>28</v>
      </c>
      <c r="I4306" t="s">
        <v>26</v>
      </c>
      <c r="J4306" t="s">
        <v>27</v>
      </c>
      <c r="K4306">
        <v>7</v>
      </c>
      <c r="L4306">
        <v>29</v>
      </c>
      <c r="M4306" t="s">
        <v>364</v>
      </c>
      <c r="N4306">
        <v>29</v>
      </c>
      <c r="P4306" cm="1">
        <f t="array" ref="P4306">IF(Q4306&gt;0,INDEX(Q4306:Q26030,MATCH(TRUE,INDEX(Q4306:Q26030="",,),0)-1),"")</f>
        <v>10</v>
      </c>
      <c r="Q4306">
        <v>9</v>
      </c>
      <c r="R4306">
        <f t="shared" si="69"/>
        <v>0</v>
      </c>
    </row>
    <row r="4307" spans="1:18" x14ac:dyDescent="0.3">
      <c r="A4307" t="s">
        <v>398</v>
      </c>
      <c r="B4307" s="1">
        <v>38488</v>
      </c>
      <c r="C4307" t="s">
        <v>16</v>
      </c>
      <c r="D4307" t="s">
        <v>426</v>
      </c>
      <c r="E4307" t="s">
        <v>427</v>
      </c>
      <c r="G4307" t="s">
        <v>19</v>
      </c>
      <c r="H4307" t="s">
        <v>53</v>
      </c>
      <c r="I4307" t="s">
        <v>26</v>
      </c>
      <c r="J4307" t="s">
        <v>27</v>
      </c>
      <c r="K4307">
        <v>928</v>
      </c>
      <c r="L4307">
        <v>28</v>
      </c>
      <c r="M4307" t="s">
        <v>415</v>
      </c>
      <c r="N4307">
        <v>31</v>
      </c>
      <c r="P4307" cm="1">
        <f t="array" ref="P4307">IF(Q4307&gt;0,INDEX(Q4307:Q26031,MATCH(TRUE,INDEX(Q4307:Q26031="",,),0)-1),"")</f>
        <v>10</v>
      </c>
      <c r="Q4307">
        <v>10</v>
      </c>
      <c r="R4307">
        <f t="shared" si="69"/>
        <v>0</v>
      </c>
    </row>
    <row r="4308" spans="1:18" x14ac:dyDescent="0.3">
      <c r="A4308" t="s">
        <v>398</v>
      </c>
      <c r="B4308" s="1">
        <v>38488</v>
      </c>
      <c r="C4308" t="s">
        <v>16</v>
      </c>
      <c r="D4308" t="s">
        <v>426</v>
      </c>
      <c r="E4308" t="s">
        <v>427</v>
      </c>
      <c r="G4308" t="s">
        <v>19</v>
      </c>
      <c r="H4308" t="s">
        <v>64</v>
      </c>
      <c r="I4308" t="s">
        <v>26</v>
      </c>
      <c r="J4308" t="s">
        <v>27</v>
      </c>
      <c r="K4308">
        <v>250</v>
      </c>
      <c r="L4308">
        <v>22</v>
      </c>
      <c r="M4308" t="s">
        <v>415</v>
      </c>
      <c r="N4308">
        <v>53.54</v>
      </c>
      <c r="P4308" cm="1">
        <f t="array" ref="P4308">IF(Q4308&gt;0,INDEX(Q4308:Q26032,MATCH(TRUE,INDEX(Q4308:Q26032="",,),0)-1),"")</f>
        <v>10</v>
      </c>
      <c r="Q4308">
        <v>10</v>
      </c>
      <c r="R4308">
        <f t="shared" si="69"/>
        <v>0</v>
      </c>
    </row>
    <row r="4309" spans="1:18" x14ac:dyDescent="0.3">
      <c r="A4309" t="s">
        <v>398</v>
      </c>
      <c r="B4309" s="1">
        <v>38488</v>
      </c>
      <c r="C4309" t="s">
        <v>16</v>
      </c>
      <c r="D4309" t="s">
        <v>426</v>
      </c>
      <c r="E4309" t="s">
        <v>427</v>
      </c>
      <c r="G4309" s="6" t="s">
        <v>29</v>
      </c>
      <c r="H4309" t="s">
        <v>64</v>
      </c>
      <c r="I4309" t="s">
        <v>21</v>
      </c>
      <c r="J4309" t="s">
        <v>22</v>
      </c>
      <c r="K4309">
        <v>14</v>
      </c>
      <c r="L4309">
        <v>146</v>
      </c>
      <c r="M4309" t="s">
        <v>415</v>
      </c>
      <c r="N4309">
        <v>146</v>
      </c>
      <c r="P4309" cm="1">
        <f t="array" ref="P4309">IF(Q4309&gt;0,INDEX(Q4309:Q26033,MATCH(TRUE,INDEX(Q4309:Q26033="",,),0)-1),"")</f>
        <v>10</v>
      </c>
      <c r="Q4309">
        <v>10</v>
      </c>
      <c r="R4309">
        <f t="shared" si="69"/>
        <v>0</v>
      </c>
    </row>
    <row r="4310" spans="1:18" x14ac:dyDescent="0.3">
      <c r="A4310" t="s">
        <v>398</v>
      </c>
      <c r="B4310" s="1">
        <v>38488</v>
      </c>
      <c r="C4310" t="s">
        <v>16</v>
      </c>
      <c r="D4310" t="s">
        <v>426</v>
      </c>
      <c r="E4310" t="s">
        <v>427</v>
      </c>
      <c r="G4310" s="6" t="s">
        <v>29</v>
      </c>
      <c r="H4310" t="s">
        <v>28</v>
      </c>
      <c r="I4310" t="s">
        <v>26</v>
      </c>
      <c r="J4310" t="s">
        <v>27</v>
      </c>
      <c r="K4310">
        <v>7</v>
      </c>
      <c r="L4310">
        <v>29</v>
      </c>
      <c r="M4310" t="s">
        <v>415</v>
      </c>
      <c r="N4310">
        <v>29</v>
      </c>
      <c r="P4310" cm="1">
        <f t="array" ref="P4310">IF(Q4310&gt;0,INDEX(Q4310:Q26034,MATCH(TRUE,INDEX(Q4310:Q26034="",,),0)-1),"")</f>
        <v>10</v>
      </c>
      <c r="Q4310">
        <v>10</v>
      </c>
      <c r="R4310">
        <f t="shared" si="69"/>
        <v>0</v>
      </c>
    </row>
    <row r="4311" spans="1:18" x14ac:dyDescent="0.3">
      <c r="P4311" t="str" cm="1">
        <f t="array" ref="P4311">IF(Q4311&gt;0,INDEX(Q4311:Q26035,MATCH(TRUE,INDEX(Q4311:Q26035="",,),0)-1),"")</f>
        <v/>
      </c>
      <c r="R4311" t="str">
        <f t="shared" si="69"/>
        <v/>
      </c>
    </row>
    <row r="4312" spans="1:18" x14ac:dyDescent="0.3">
      <c r="A4312" t="s">
        <v>398</v>
      </c>
      <c r="B4312" s="1">
        <v>38488</v>
      </c>
      <c r="C4312" t="s">
        <v>16</v>
      </c>
      <c r="D4312" t="s">
        <v>431</v>
      </c>
      <c r="E4312" t="s">
        <v>432</v>
      </c>
      <c r="G4312" t="s">
        <v>19</v>
      </c>
      <c r="H4312" t="s">
        <v>20</v>
      </c>
      <c r="I4312" t="s">
        <v>21</v>
      </c>
      <c r="J4312" t="s">
        <v>22</v>
      </c>
      <c r="K4312">
        <v>10.6</v>
      </c>
      <c r="L4312">
        <v>174</v>
      </c>
      <c r="M4312" t="s">
        <v>269</v>
      </c>
      <c r="N4312">
        <v>175</v>
      </c>
      <c r="O4312" t="s">
        <v>24</v>
      </c>
      <c r="P4312" cm="1">
        <f t="array" ref="P4312">IF(Q4312&gt;0,INDEX(Q4312:Q26036,MATCH(TRUE,INDEX(Q4312:Q26036="",,),0)-1),"")</f>
        <v>11</v>
      </c>
      <c r="Q4312">
        <v>1</v>
      </c>
      <c r="R4312">
        <f t="shared" si="69"/>
        <v>0</v>
      </c>
    </row>
    <row r="4313" spans="1:18" x14ac:dyDescent="0.3">
      <c r="A4313" t="s">
        <v>398</v>
      </c>
      <c r="B4313" s="1">
        <v>38488</v>
      </c>
      <c r="C4313" t="s">
        <v>16</v>
      </c>
      <c r="D4313" t="s">
        <v>431</v>
      </c>
      <c r="E4313" t="s">
        <v>432</v>
      </c>
      <c r="G4313" t="s">
        <v>19</v>
      </c>
      <c r="H4313" t="s">
        <v>69</v>
      </c>
      <c r="I4313" t="s">
        <v>21</v>
      </c>
      <c r="J4313" t="s">
        <v>22</v>
      </c>
      <c r="K4313">
        <v>29.8</v>
      </c>
      <c r="L4313">
        <v>151</v>
      </c>
      <c r="M4313" t="s">
        <v>269</v>
      </c>
      <c r="N4313">
        <v>1450</v>
      </c>
      <c r="O4313" t="s">
        <v>24</v>
      </c>
      <c r="P4313" cm="1">
        <f t="array" ref="P4313">IF(Q4313&gt;0,INDEX(Q4313:Q26037,MATCH(TRUE,INDEX(Q4313:Q26037="",,),0)-1),"")</f>
        <v>11</v>
      </c>
      <c r="Q4313">
        <v>1</v>
      </c>
      <c r="R4313">
        <f t="shared" si="69"/>
        <v>0</v>
      </c>
    </row>
    <row r="4314" spans="1:18" x14ac:dyDescent="0.3">
      <c r="A4314" t="s">
        <v>398</v>
      </c>
      <c r="B4314" s="1">
        <v>38488</v>
      </c>
      <c r="C4314" t="s">
        <v>16</v>
      </c>
      <c r="D4314" t="s">
        <v>431</v>
      </c>
      <c r="E4314" t="s">
        <v>432</v>
      </c>
      <c r="G4314" t="s">
        <v>19</v>
      </c>
      <c r="H4314" t="s">
        <v>53</v>
      </c>
      <c r="I4314" t="s">
        <v>26</v>
      </c>
      <c r="J4314" t="s">
        <v>27</v>
      </c>
      <c r="K4314">
        <v>445</v>
      </c>
      <c r="L4314">
        <v>27</v>
      </c>
      <c r="M4314" t="s">
        <v>269</v>
      </c>
      <c r="N4314">
        <v>30</v>
      </c>
      <c r="O4314" t="s">
        <v>24</v>
      </c>
      <c r="P4314" cm="1">
        <f t="array" ref="P4314">IF(Q4314&gt;0,INDEX(Q4314:Q26038,MATCH(TRUE,INDEX(Q4314:Q26038="",,),0)-1),"")</f>
        <v>11</v>
      </c>
      <c r="Q4314">
        <v>1</v>
      </c>
      <c r="R4314">
        <f t="shared" si="69"/>
        <v>0</v>
      </c>
    </row>
    <row r="4315" spans="1:18" x14ac:dyDescent="0.3">
      <c r="A4315" t="s">
        <v>398</v>
      </c>
      <c r="B4315" s="1">
        <v>38488</v>
      </c>
      <c r="C4315" t="s">
        <v>16</v>
      </c>
      <c r="D4315" t="s">
        <v>431</v>
      </c>
      <c r="E4315" t="s">
        <v>432</v>
      </c>
      <c r="G4315" t="s">
        <v>19</v>
      </c>
      <c r="H4315" t="s">
        <v>64</v>
      </c>
      <c r="I4315" t="s">
        <v>26</v>
      </c>
      <c r="J4315" t="s">
        <v>27</v>
      </c>
      <c r="K4315">
        <v>622</v>
      </c>
      <c r="L4315">
        <v>23</v>
      </c>
      <c r="M4315" t="s">
        <v>269</v>
      </c>
      <c r="N4315">
        <v>30.09</v>
      </c>
      <c r="O4315" t="s">
        <v>24</v>
      </c>
      <c r="P4315" cm="1">
        <f t="array" ref="P4315">IF(Q4315&gt;0,INDEX(Q4315:Q26039,MATCH(TRUE,INDEX(Q4315:Q26039="",,),0)-1),"")</f>
        <v>11</v>
      </c>
      <c r="Q4315">
        <v>1</v>
      </c>
      <c r="R4315">
        <f t="shared" si="69"/>
        <v>0</v>
      </c>
    </row>
    <row r="4316" spans="1:18" x14ac:dyDescent="0.3">
      <c r="A4316" t="s">
        <v>398</v>
      </c>
      <c r="B4316" s="1">
        <v>38488</v>
      </c>
      <c r="C4316" t="s">
        <v>16</v>
      </c>
      <c r="D4316" t="s">
        <v>431</v>
      </c>
      <c r="E4316" t="s">
        <v>432</v>
      </c>
      <c r="G4316" s="6" t="s">
        <v>29</v>
      </c>
      <c r="H4316" t="s">
        <v>99</v>
      </c>
      <c r="I4316" t="s">
        <v>21</v>
      </c>
      <c r="J4316" t="s">
        <v>22</v>
      </c>
      <c r="K4316">
        <v>4.5999999999999996</v>
      </c>
      <c r="L4316">
        <v>171</v>
      </c>
      <c r="M4316" t="s">
        <v>269</v>
      </c>
      <c r="N4316">
        <v>171</v>
      </c>
      <c r="O4316" t="s">
        <v>24</v>
      </c>
      <c r="P4316" cm="1">
        <f t="array" ref="P4316">IF(Q4316&gt;0,INDEX(Q4316:Q26040,MATCH(TRUE,INDEX(Q4316:Q26040="",,),0)-1),"")</f>
        <v>11</v>
      </c>
      <c r="Q4316">
        <v>1</v>
      </c>
      <c r="R4316">
        <f t="shared" si="69"/>
        <v>0</v>
      </c>
    </row>
    <row r="4317" spans="1:18" x14ac:dyDescent="0.3">
      <c r="A4317" t="s">
        <v>398</v>
      </c>
      <c r="B4317" s="1">
        <v>38488</v>
      </c>
      <c r="C4317" t="s">
        <v>16</v>
      </c>
      <c r="D4317" t="s">
        <v>431</v>
      </c>
      <c r="E4317" t="s">
        <v>432</v>
      </c>
      <c r="G4317" s="6" t="s">
        <v>29</v>
      </c>
      <c r="H4317" t="s">
        <v>41</v>
      </c>
      <c r="I4317" t="s">
        <v>21</v>
      </c>
      <c r="J4317" t="s">
        <v>22</v>
      </c>
      <c r="K4317">
        <v>6.7</v>
      </c>
      <c r="L4317">
        <v>149</v>
      </c>
      <c r="M4317" t="s">
        <v>269</v>
      </c>
      <c r="N4317">
        <v>149</v>
      </c>
      <c r="O4317" t="s">
        <v>24</v>
      </c>
      <c r="P4317" cm="1">
        <f t="array" ref="P4317">IF(Q4317&gt;0,INDEX(Q4317:Q26041,MATCH(TRUE,INDEX(Q4317:Q26041="",,),0)-1),"")</f>
        <v>11</v>
      </c>
      <c r="Q4317">
        <v>1</v>
      </c>
      <c r="R4317">
        <f t="shared" si="69"/>
        <v>0</v>
      </c>
    </row>
    <row r="4318" spans="1:18" x14ac:dyDescent="0.3">
      <c r="A4318" t="s">
        <v>398</v>
      </c>
      <c r="B4318" s="1">
        <v>38488</v>
      </c>
      <c r="C4318" t="s">
        <v>16</v>
      </c>
      <c r="D4318" t="s">
        <v>431</v>
      </c>
      <c r="E4318" t="s">
        <v>432</v>
      </c>
      <c r="G4318" s="6" t="s">
        <v>29</v>
      </c>
      <c r="H4318" t="s">
        <v>64</v>
      </c>
      <c r="I4318" t="s">
        <v>21</v>
      </c>
      <c r="J4318" t="s">
        <v>22</v>
      </c>
      <c r="K4318">
        <v>5.2</v>
      </c>
      <c r="L4318">
        <v>142</v>
      </c>
      <c r="M4318" t="s">
        <v>269</v>
      </c>
      <c r="N4318">
        <v>142</v>
      </c>
      <c r="O4318" t="s">
        <v>24</v>
      </c>
      <c r="P4318" cm="1">
        <f t="array" ref="P4318">IF(Q4318&gt;0,INDEX(Q4318:Q26042,MATCH(TRUE,INDEX(Q4318:Q26042="",,),0)-1),"")</f>
        <v>11</v>
      </c>
      <c r="Q4318">
        <v>1</v>
      </c>
      <c r="R4318">
        <f t="shared" si="69"/>
        <v>0</v>
      </c>
    </row>
    <row r="4319" spans="1:18" x14ac:dyDescent="0.3">
      <c r="A4319" t="s">
        <v>398</v>
      </c>
      <c r="B4319" s="1">
        <v>38488</v>
      </c>
      <c r="C4319" t="s">
        <v>16</v>
      </c>
      <c r="D4319" t="s">
        <v>431</v>
      </c>
      <c r="E4319" t="s">
        <v>432</v>
      </c>
      <c r="G4319" s="6" t="s">
        <v>29</v>
      </c>
      <c r="H4319" t="s">
        <v>20</v>
      </c>
      <c r="I4319" t="s">
        <v>26</v>
      </c>
      <c r="J4319" t="s">
        <v>27</v>
      </c>
      <c r="K4319">
        <v>47</v>
      </c>
      <c r="L4319">
        <v>19</v>
      </c>
      <c r="M4319" t="s">
        <v>269</v>
      </c>
      <c r="N4319">
        <v>19</v>
      </c>
      <c r="O4319" t="s">
        <v>24</v>
      </c>
      <c r="P4319" cm="1">
        <f t="array" ref="P4319">IF(Q4319&gt;0,INDEX(Q4319:Q26043,MATCH(TRUE,INDEX(Q4319:Q26043="",,),0)-1),"")</f>
        <v>11</v>
      </c>
      <c r="Q4319">
        <v>1</v>
      </c>
      <c r="R4319">
        <f t="shared" si="69"/>
        <v>0</v>
      </c>
    </row>
    <row r="4320" spans="1:18" x14ac:dyDescent="0.3">
      <c r="A4320" t="s">
        <v>398</v>
      </c>
      <c r="B4320" s="1">
        <v>38488</v>
      </c>
      <c r="C4320" t="s">
        <v>16</v>
      </c>
      <c r="D4320" t="s">
        <v>431</v>
      </c>
      <c r="E4320" t="s">
        <v>432</v>
      </c>
      <c r="G4320" s="6" t="s">
        <v>29</v>
      </c>
      <c r="H4320" t="s">
        <v>99</v>
      </c>
      <c r="I4320" t="s">
        <v>26</v>
      </c>
      <c r="J4320" t="s">
        <v>27</v>
      </c>
      <c r="K4320">
        <v>91</v>
      </c>
      <c r="L4320">
        <v>22</v>
      </c>
      <c r="M4320" t="s">
        <v>269</v>
      </c>
      <c r="N4320">
        <v>22</v>
      </c>
      <c r="O4320" t="s">
        <v>24</v>
      </c>
      <c r="P4320" cm="1">
        <f t="array" ref="P4320">IF(Q4320&gt;0,INDEX(Q4320:Q26044,MATCH(TRUE,INDEX(Q4320:Q26044="",,),0)-1),"")</f>
        <v>11</v>
      </c>
      <c r="Q4320">
        <v>1</v>
      </c>
      <c r="R4320">
        <f t="shared" si="69"/>
        <v>0</v>
      </c>
    </row>
    <row r="4321" spans="1:18" x14ac:dyDescent="0.3">
      <c r="A4321" t="s">
        <v>398</v>
      </c>
      <c r="B4321" s="1">
        <v>38488</v>
      </c>
      <c r="C4321" t="s">
        <v>16</v>
      </c>
      <c r="D4321" t="s">
        <v>431</v>
      </c>
      <c r="E4321" t="s">
        <v>432</v>
      </c>
      <c r="G4321" s="6" t="s">
        <v>29</v>
      </c>
      <c r="H4321" t="s">
        <v>69</v>
      </c>
      <c r="I4321" t="s">
        <v>26</v>
      </c>
      <c r="J4321" t="s">
        <v>27</v>
      </c>
      <c r="K4321">
        <v>29</v>
      </c>
      <c r="L4321">
        <v>24</v>
      </c>
      <c r="M4321" t="s">
        <v>269</v>
      </c>
      <c r="N4321">
        <v>24</v>
      </c>
      <c r="O4321" t="s">
        <v>24</v>
      </c>
      <c r="P4321" cm="1">
        <f t="array" ref="P4321">IF(Q4321&gt;0,INDEX(Q4321:Q26045,MATCH(TRUE,INDEX(Q4321:Q26045="",,),0)-1),"")</f>
        <v>11</v>
      </c>
      <c r="Q4321">
        <v>1</v>
      </c>
      <c r="R4321">
        <f t="shared" si="69"/>
        <v>0</v>
      </c>
    </row>
    <row r="4322" spans="1:18" x14ac:dyDescent="0.3">
      <c r="A4322" t="s">
        <v>398</v>
      </c>
      <c r="B4322" s="1">
        <v>38488</v>
      </c>
      <c r="C4322" t="s">
        <v>16</v>
      </c>
      <c r="D4322" t="s">
        <v>431</v>
      </c>
      <c r="E4322" t="s">
        <v>432</v>
      </c>
      <c r="G4322" t="s">
        <v>19</v>
      </c>
      <c r="H4322" t="s">
        <v>20</v>
      </c>
      <c r="I4322" t="s">
        <v>21</v>
      </c>
      <c r="J4322" t="s">
        <v>22</v>
      </c>
      <c r="K4322">
        <v>10.6</v>
      </c>
      <c r="L4322">
        <v>174</v>
      </c>
      <c r="M4322" t="s">
        <v>403</v>
      </c>
      <c r="N4322">
        <v>200</v>
      </c>
      <c r="P4322" cm="1">
        <f t="array" ref="P4322">IF(Q4322&gt;0,INDEX(Q4322:Q26046,MATCH(TRUE,INDEX(Q4322:Q26046="",,),0)-1),"")</f>
        <v>11</v>
      </c>
      <c r="Q4322">
        <v>2</v>
      </c>
      <c r="R4322">
        <f t="shared" si="69"/>
        <v>0</v>
      </c>
    </row>
    <row r="4323" spans="1:18" x14ac:dyDescent="0.3">
      <c r="A4323" t="s">
        <v>398</v>
      </c>
      <c r="B4323" s="1">
        <v>38488</v>
      </c>
      <c r="C4323" t="s">
        <v>16</v>
      </c>
      <c r="D4323" t="s">
        <v>431</v>
      </c>
      <c r="E4323" t="s">
        <v>432</v>
      </c>
      <c r="G4323" t="s">
        <v>19</v>
      </c>
      <c r="H4323" t="s">
        <v>69</v>
      </c>
      <c r="I4323" t="s">
        <v>21</v>
      </c>
      <c r="J4323" t="s">
        <v>22</v>
      </c>
      <c r="K4323">
        <v>29.8</v>
      </c>
      <c r="L4323">
        <v>151</v>
      </c>
      <c r="M4323" t="s">
        <v>403</v>
      </c>
      <c r="N4323">
        <v>165</v>
      </c>
      <c r="P4323" cm="1">
        <f t="array" ref="P4323">IF(Q4323&gt;0,INDEX(Q4323:Q26047,MATCH(TRUE,INDEX(Q4323:Q26047="",,),0)-1),"")</f>
        <v>11</v>
      </c>
      <c r="Q4323">
        <v>2</v>
      </c>
      <c r="R4323">
        <f t="shared" si="69"/>
        <v>0</v>
      </c>
    </row>
    <row r="4324" spans="1:18" x14ac:dyDescent="0.3">
      <c r="A4324" t="s">
        <v>398</v>
      </c>
      <c r="B4324" s="1">
        <v>38488</v>
      </c>
      <c r="C4324" t="s">
        <v>16</v>
      </c>
      <c r="D4324" t="s">
        <v>431</v>
      </c>
      <c r="E4324" t="s">
        <v>432</v>
      </c>
      <c r="G4324" t="s">
        <v>19</v>
      </c>
      <c r="H4324" t="s">
        <v>53</v>
      </c>
      <c r="I4324" t="s">
        <v>26</v>
      </c>
      <c r="J4324" t="s">
        <v>27</v>
      </c>
      <c r="K4324">
        <v>445</v>
      </c>
      <c r="L4324">
        <v>27</v>
      </c>
      <c r="M4324" t="s">
        <v>403</v>
      </c>
      <c r="N4324">
        <v>52</v>
      </c>
      <c r="P4324" cm="1">
        <f t="array" ref="P4324">IF(Q4324&gt;0,INDEX(Q4324:Q26048,MATCH(TRUE,INDEX(Q4324:Q26048="",,),0)-1),"")</f>
        <v>11</v>
      </c>
      <c r="Q4324">
        <v>2</v>
      </c>
      <c r="R4324">
        <f t="shared" si="69"/>
        <v>0</v>
      </c>
    </row>
    <row r="4325" spans="1:18" x14ac:dyDescent="0.3">
      <c r="A4325" t="s">
        <v>398</v>
      </c>
      <c r="B4325" s="1">
        <v>38488</v>
      </c>
      <c r="C4325" t="s">
        <v>16</v>
      </c>
      <c r="D4325" t="s">
        <v>431</v>
      </c>
      <c r="E4325" t="s">
        <v>432</v>
      </c>
      <c r="G4325" t="s">
        <v>19</v>
      </c>
      <c r="H4325" t="s">
        <v>64</v>
      </c>
      <c r="I4325" t="s">
        <v>26</v>
      </c>
      <c r="J4325" t="s">
        <v>27</v>
      </c>
      <c r="K4325">
        <v>622</v>
      </c>
      <c r="L4325">
        <v>23</v>
      </c>
      <c r="M4325" t="s">
        <v>403</v>
      </c>
      <c r="N4325">
        <v>50</v>
      </c>
      <c r="P4325" cm="1">
        <f t="array" ref="P4325">IF(Q4325&gt;0,INDEX(Q4325:Q26049,MATCH(TRUE,INDEX(Q4325:Q26049="",,),0)-1),"")</f>
        <v>11</v>
      </c>
      <c r="Q4325">
        <v>2</v>
      </c>
      <c r="R4325">
        <f t="shared" si="69"/>
        <v>0</v>
      </c>
    </row>
    <row r="4326" spans="1:18" x14ac:dyDescent="0.3">
      <c r="A4326" t="s">
        <v>398</v>
      </c>
      <c r="B4326" s="1">
        <v>38488</v>
      </c>
      <c r="C4326" t="s">
        <v>16</v>
      </c>
      <c r="D4326" t="s">
        <v>431</v>
      </c>
      <c r="E4326" t="s">
        <v>432</v>
      </c>
      <c r="G4326" s="6" t="s">
        <v>29</v>
      </c>
      <c r="H4326" t="s">
        <v>99</v>
      </c>
      <c r="I4326" t="s">
        <v>21</v>
      </c>
      <c r="J4326" t="s">
        <v>22</v>
      </c>
      <c r="K4326">
        <v>4.5999999999999996</v>
      </c>
      <c r="L4326">
        <v>171</v>
      </c>
      <c r="M4326" t="s">
        <v>403</v>
      </c>
      <c r="N4326">
        <v>171</v>
      </c>
      <c r="P4326" cm="1">
        <f t="array" ref="P4326">IF(Q4326&gt;0,INDEX(Q4326:Q26050,MATCH(TRUE,INDEX(Q4326:Q26050="",,),0)-1),"")</f>
        <v>11</v>
      </c>
      <c r="Q4326">
        <v>2</v>
      </c>
      <c r="R4326">
        <f t="shared" si="69"/>
        <v>0</v>
      </c>
    </row>
    <row r="4327" spans="1:18" x14ac:dyDescent="0.3">
      <c r="A4327" t="s">
        <v>398</v>
      </c>
      <c r="B4327" s="1">
        <v>38488</v>
      </c>
      <c r="C4327" t="s">
        <v>16</v>
      </c>
      <c r="D4327" t="s">
        <v>431</v>
      </c>
      <c r="E4327" t="s">
        <v>432</v>
      </c>
      <c r="G4327" s="6" t="s">
        <v>29</v>
      </c>
      <c r="H4327" t="s">
        <v>41</v>
      </c>
      <c r="I4327" t="s">
        <v>21</v>
      </c>
      <c r="J4327" t="s">
        <v>22</v>
      </c>
      <c r="K4327">
        <v>6.7</v>
      </c>
      <c r="L4327">
        <v>149</v>
      </c>
      <c r="M4327" t="s">
        <v>403</v>
      </c>
      <c r="N4327">
        <v>149</v>
      </c>
      <c r="P4327" cm="1">
        <f t="array" ref="P4327">IF(Q4327&gt;0,INDEX(Q4327:Q26051,MATCH(TRUE,INDEX(Q4327:Q26051="",,),0)-1),"")</f>
        <v>11</v>
      </c>
      <c r="Q4327">
        <v>2</v>
      </c>
      <c r="R4327">
        <f t="shared" si="69"/>
        <v>0</v>
      </c>
    </row>
    <row r="4328" spans="1:18" x14ac:dyDescent="0.3">
      <c r="A4328" t="s">
        <v>398</v>
      </c>
      <c r="B4328" s="1">
        <v>38488</v>
      </c>
      <c r="C4328" t="s">
        <v>16</v>
      </c>
      <c r="D4328" t="s">
        <v>431</v>
      </c>
      <c r="E4328" t="s">
        <v>432</v>
      </c>
      <c r="G4328" s="6" t="s">
        <v>29</v>
      </c>
      <c r="H4328" t="s">
        <v>64</v>
      </c>
      <c r="I4328" t="s">
        <v>21</v>
      </c>
      <c r="J4328" t="s">
        <v>22</v>
      </c>
      <c r="K4328">
        <v>5.2</v>
      </c>
      <c r="L4328">
        <v>142</v>
      </c>
      <c r="M4328" t="s">
        <v>403</v>
      </c>
      <c r="N4328">
        <v>142</v>
      </c>
      <c r="P4328" cm="1">
        <f t="array" ref="P4328">IF(Q4328&gt;0,INDEX(Q4328:Q26052,MATCH(TRUE,INDEX(Q4328:Q26052="",,),0)-1),"")</f>
        <v>11</v>
      </c>
      <c r="Q4328">
        <v>2</v>
      </c>
      <c r="R4328">
        <f t="shared" si="69"/>
        <v>0</v>
      </c>
    </row>
    <row r="4329" spans="1:18" x14ac:dyDescent="0.3">
      <c r="A4329" t="s">
        <v>398</v>
      </c>
      <c r="B4329" s="1">
        <v>38488</v>
      </c>
      <c r="C4329" t="s">
        <v>16</v>
      </c>
      <c r="D4329" t="s">
        <v>431</v>
      </c>
      <c r="E4329" t="s">
        <v>432</v>
      </c>
      <c r="G4329" s="6" t="s">
        <v>29</v>
      </c>
      <c r="H4329" t="s">
        <v>20</v>
      </c>
      <c r="I4329" t="s">
        <v>26</v>
      </c>
      <c r="J4329" t="s">
        <v>27</v>
      </c>
      <c r="K4329">
        <v>47</v>
      </c>
      <c r="L4329">
        <v>19</v>
      </c>
      <c r="M4329" t="s">
        <v>403</v>
      </c>
      <c r="N4329">
        <v>19</v>
      </c>
      <c r="P4329" cm="1">
        <f t="array" ref="P4329">IF(Q4329&gt;0,INDEX(Q4329:Q26053,MATCH(TRUE,INDEX(Q4329:Q26053="",,),0)-1),"")</f>
        <v>11</v>
      </c>
      <c r="Q4329">
        <v>2</v>
      </c>
      <c r="R4329">
        <f t="shared" si="69"/>
        <v>0</v>
      </c>
    </row>
    <row r="4330" spans="1:18" x14ac:dyDescent="0.3">
      <c r="A4330" t="s">
        <v>398</v>
      </c>
      <c r="B4330" s="1">
        <v>38488</v>
      </c>
      <c r="C4330" t="s">
        <v>16</v>
      </c>
      <c r="D4330" t="s">
        <v>431</v>
      </c>
      <c r="E4330" t="s">
        <v>432</v>
      </c>
      <c r="G4330" s="6" t="s">
        <v>29</v>
      </c>
      <c r="H4330" t="s">
        <v>99</v>
      </c>
      <c r="I4330" t="s">
        <v>26</v>
      </c>
      <c r="J4330" t="s">
        <v>27</v>
      </c>
      <c r="K4330">
        <v>91</v>
      </c>
      <c r="L4330">
        <v>22</v>
      </c>
      <c r="M4330" t="s">
        <v>403</v>
      </c>
      <c r="N4330">
        <v>22</v>
      </c>
      <c r="P4330" cm="1">
        <f t="array" ref="P4330">IF(Q4330&gt;0,INDEX(Q4330:Q26054,MATCH(TRUE,INDEX(Q4330:Q26054="",,),0)-1),"")</f>
        <v>11</v>
      </c>
      <c r="Q4330">
        <v>2</v>
      </c>
      <c r="R4330">
        <f t="shared" si="69"/>
        <v>0</v>
      </c>
    </row>
    <row r="4331" spans="1:18" x14ac:dyDescent="0.3">
      <c r="A4331" t="s">
        <v>398</v>
      </c>
      <c r="B4331" s="1">
        <v>38488</v>
      </c>
      <c r="C4331" t="s">
        <v>16</v>
      </c>
      <c r="D4331" t="s">
        <v>431</v>
      </c>
      <c r="E4331" t="s">
        <v>432</v>
      </c>
      <c r="G4331" s="6" t="s">
        <v>29</v>
      </c>
      <c r="H4331" t="s">
        <v>69</v>
      </c>
      <c r="I4331" t="s">
        <v>26</v>
      </c>
      <c r="J4331" t="s">
        <v>27</v>
      </c>
      <c r="K4331">
        <v>29</v>
      </c>
      <c r="L4331">
        <v>24</v>
      </c>
      <c r="M4331" t="s">
        <v>403</v>
      </c>
      <c r="N4331">
        <v>24</v>
      </c>
      <c r="P4331" cm="1">
        <f t="array" ref="P4331">IF(Q4331&gt;0,INDEX(Q4331:Q26055,MATCH(TRUE,INDEX(Q4331:Q26055="",,),0)-1),"")</f>
        <v>11</v>
      </c>
      <c r="Q4331">
        <v>2</v>
      </c>
      <c r="R4331">
        <f t="shared" si="69"/>
        <v>0</v>
      </c>
    </row>
    <row r="4332" spans="1:18" x14ac:dyDescent="0.3">
      <c r="A4332" t="s">
        <v>398</v>
      </c>
      <c r="B4332" s="1">
        <v>38488</v>
      </c>
      <c r="C4332" t="s">
        <v>16</v>
      </c>
      <c r="D4332" t="s">
        <v>431</v>
      </c>
      <c r="E4332" t="s">
        <v>432</v>
      </c>
      <c r="G4332" t="s">
        <v>19</v>
      </c>
      <c r="H4332" t="s">
        <v>20</v>
      </c>
      <c r="I4332" t="s">
        <v>21</v>
      </c>
      <c r="J4332" t="s">
        <v>22</v>
      </c>
      <c r="K4332">
        <v>10.6</v>
      </c>
      <c r="L4332">
        <v>174</v>
      </c>
      <c r="M4332" t="s">
        <v>287</v>
      </c>
      <c r="N4332">
        <v>2815.27</v>
      </c>
      <c r="P4332" cm="1">
        <f t="array" ref="P4332">IF(Q4332&gt;0,INDEX(Q4332:Q26056,MATCH(TRUE,INDEX(Q4332:Q26056="",,),0)-1),"")</f>
        <v>11</v>
      </c>
      <c r="Q4332">
        <v>3</v>
      </c>
      <c r="R4332">
        <f t="shared" si="69"/>
        <v>0</v>
      </c>
    </row>
    <row r="4333" spans="1:18" x14ac:dyDescent="0.3">
      <c r="A4333" t="s">
        <v>398</v>
      </c>
      <c r="B4333" s="1">
        <v>38488</v>
      </c>
      <c r="C4333" t="s">
        <v>16</v>
      </c>
      <c r="D4333" t="s">
        <v>431</v>
      </c>
      <c r="E4333" t="s">
        <v>432</v>
      </c>
      <c r="G4333" t="s">
        <v>19</v>
      </c>
      <c r="H4333" t="s">
        <v>69</v>
      </c>
      <c r="I4333" t="s">
        <v>21</v>
      </c>
      <c r="J4333" t="s">
        <v>22</v>
      </c>
      <c r="K4333">
        <v>29.8</v>
      </c>
      <c r="L4333">
        <v>151</v>
      </c>
      <c r="M4333" t="s">
        <v>287</v>
      </c>
      <c r="N4333">
        <v>151</v>
      </c>
      <c r="P4333" cm="1">
        <f t="array" ref="P4333">IF(Q4333&gt;0,INDEX(Q4333:Q26057,MATCH(TRUE,INDEX(Q4333:Q26057="",,),0)-1),"")</f>
        <v>11</v>
      </c>
      <c r="Q4333">
        <v>3</v>
      </c>
      <c r="R4333">
        <f t="shared" si="69"/>
        <v>0</v>
      </c>
    </row>
    <row r="4334" spans="1:18" x14ac:dyDescent="0.3">
      <c r="A4334" t="s">
        <v>398</v>
      </c>
      <c r="B4334" s="1">
        <v>38488</v>
      </c>
      <c r="C4334" t="s">
        <v>16</v>
      </c>
      <c r="D4334" t="s">
        <v>431</v>
      </c>
      <c r="E4334" t="s">
        <v>432</v>
      </c>
      <c r="G4334" t="s">
        <v>19</v>
      </c>
      <c r="H4334" t="s">
        <v>53</v>
      </c>
      <c r="I4334" t="s">
        <v>26</v>
      </c>
      <c r="J4334" t="s">
        <v>27</v>
      </c>
      <c r="K4334">
        <v>445</v>
      </c>
      <c r="L4334">
        <v>27</v>
      </c>
      <c r="M4334" t="s">
        <v>287</v>
      </c>
      <c r="N4334">
        <v>27</v>
      </c>
      <c r="P4334" cm="1">
        <f t="array" ref="P4334">IF(Q4334&gt;0,INDEX(Q4334:Q26058,MATCH(TRUE,INDEX(Q4334:Q26058="",,),0)-1),"")</f>
        <v>11</v>
      </c>
      <c r="Q4334">
        <v>3</v>
      </c>
      <c r="R4334">
        <f t="shared" si="69"/>
        <v>0</v>
      </c>
    </row>
    <row r="4335" spans="1:18" x14ac:dyDescent="0.3">
      <c r="A4335" t="s">
        <v>398</v>
      </c>
      <c r="B4335" s="1">
        <v>38488</v>
      </c>
      <c r="C4335" t="s">
        <v>16</v>
      </c>
      <c r="D4335" t="s">
        <v>431</v>
      </c>
      <c r="E4335" t="s">
        <v>432</v>
      </c>
      <c r="G4335" t="s">
        <v>19</v>
      </c>
      <c r="H4335" t="s">
        <v>64</v>
      </c>
      <c r="I4335" t="s">
        <v>26</v>
      </c>
      <c r="J4335" t="s">
        <v>27</v>
      </c>
      <c r="K4335">
        <v>622</v>
      </c>
      <c r="L4335">
        <v>23</v>
      </c>
      <c r="M4335" t="s">
        <v>287</v>
      </c>
      <c r="N4335">
        <v>23</v>
      </c>
      <c r="P4335" cm="1">
        <f t="array" ref="P4335">IF(Q4335&gt;0,INDEX(Q4335:Q26059,MATCH(TRUE,INDEX(Q4335:Q26059="",,),0)-1),"")</f>
        <v>11</v>
      </c>
      <c r="Q4335">
        <v>3</v>
      </c>
      <c r="R4335">
        <f t="shared" si="69"/>
        <v>0</v>
      </c>
    </row>
    <row r="4336" spans="1:18" x14ac:dyDescent="0.3">
      <c r="A4336" t="s">
        <v>398</v>
      </c>
      <c r="B4336" s="1">
        <v>38488</v>
      </c>
      <c r="C4336" t="s">
        <v>16</v>
      </c>
      <c r="D4336" t="s">
        <v>431</v>
      </c>
      <c r="E4336" t="s">
        <v>432</v>
      </c>
      <c r="G4336" s="6" t="s">
        <v>29</v>
      </c>
      <c r="H4336" t="s">
        <v>99</v>
      </c>
      <c r="I4336" t="s">
        <v>21</v>
      </c>
      <c r="J4336" t="s">
        <v>22</v>
      </c>
      <c r="K4336">
        <v>4.5999999999999996</v>
      </c>
      <c r="L4336">
        <v>171</v>
      </c>
      <c r="M4336" t="s">
        <v>287</v>
      </c>
      <c r="N4336">
        <v>171</v>
      </c>
      <c r="P4336" cm="1">
        <f t="array" ref="P4336">IF(Q4336&gt;0,INDEX(Q4336:Q26060,MATCH(TRUE,INDEX(Q4336:Q26060="",,),0)-1),"")</f>
        <v>11</v>
      </c>
      <c r="Q4336">
        <v>3</v>
      </c>
      <c r="R4336">
        <f t="shared" si="69"/>
        <v>0</v>
      </c>
    </row>
    <row r="4337" spans="1:18" x14ac:dyDescent="0.3">
      <c r="A4337" t="s">
        <v>398</v>
      </c>
      <c r="B4337" s="1">
        <v>38488</v>
      </c>
      <c r="C4337" t="s">
        <v>16</v>
      </c>
      <c r="D4337" t="s">
        <v>431</v>
      </c>
      <c r="E4337" t="s">
        <v>432</v>
      </c>
      <c r="G4337" s="6" t="s">
        <v>29</v>
      </c>
      <c r="H4337" t="s">
        <v>41</v>
      </c>
      <c r="I4337" t="s">
        <v>21</v>
      </c>
      <c r="J4337" t="s">
        <v>22</v>
      </c>
      <c r="K4337">
        <v>6.7</v>
      </c>
      <c r="L4337">
        <v>149</v>
      </c>
      <c r="M4337" t="s">
        <v>287</v>
      </c>
      <c r="N4337">
        <v>149</v>
      </c>
      <c r="P4337" cm="1">
        <f t="array" ref="P4337">IF(Q4337&gt;0,INDEX(Q4337:Q26061,MATCH(TRUE,INDEX(Q4337:Q26061="",,),0)-1),"")</f>
        <v>11</v>
      </c>
      <c r="Q4337">
        <v>3</v>
      </c>
      <c r="R4337">
        <f t="shared" si="69"/>
        <v>0</v>
      </c>
    </row>
    <row r="4338" spans="1:18" x14ac:dyDescent="0.3">
      <c r="A4338" t="s">
        <v>398</v>
      </c>
      <c r="B4338" s="1">
        <v>38488</v>
      </c>
      <c r="C4338" t="s">
        <v>16</v>
      </c>
      <c r="D4338" t="s">
        <v>431</v>
      </c>
      <c r="E4338" t="s">
        <v>432</v>
      </c>
      <c r="G4338" s="6" t="s">
        <v>29</v>
      </c>
      <c r="H4338" t="s">
        <v>64</v>
      </c>
      <c r="I4338" t="s">
        <v>21</v>
      </c>
      <c r="J4338" t="s">
        <v>22</v>
      </c>
      <c r="K4338">
        <v>5.2</v>
      </c>
      <c r="L4338">
        <v>142</v>
      </c>
      <c r="M4338" t="s">
        <v>287</v>
      </c>
      <c r="N4338">
        <v>142</v>
      </c>
      <c r="P4338" cm="1">
        <f t="array" ref="P4338">IF(Q4338&gt;0,INDEX(Q4338:Q26062,MATCH(TRUE,INDEX(Q4338:Q26062="",,),0)-1),"")</f>
        <v>11</v>
      </c>
      <c r="Q4338">
        <v>3</v>
      </c>
      <c r="R4338">
        <f t="shared" si="69"/>
        <v>0</v>
      </c>
    </row>
    <row r="4339" spans="1:18" x14ac:dyDescent="0.3">
      <c r="A4339" t="s">
        <v>398</v>
      </c>
      <c r="B4339" s="1">
        <v>38488</v>
      </c>
      <c r="C4339" t="s">
        <v>16</v>
      </c>
      <c r="D4339" t="s">
        <v>431</v>
      </c>
      <c r="E4339" t="s">
        <v>432</v>
      </c>
      <c r="G4339" s="6" t="s">
        <v>29</v>
      </c>
      <c r="H4339" t="s">
        <v>20</v>
      </c>
      <c r="I4339" t="s">
        <v>26</v>
      </c>
      <c r="J4339" t="s">
        <v>27</v>
      </c>
      <c r="K4339">
        <v>47</v>
      </c>
      <c r="L4339">
        <v>19</v>
      </c>
      <c r="M4339" t="s">
        <v>287</v>
      </c>
      <c r="N4339">
        <v>19</v>
      </c>
      <c r="P4339" cm="1">
        <f t="array" ref="P4339">IF(Q4339&gt;0,INDEX(Q4339:Q26063,MATCH(TRUE,INDEX(Q4339:Q26063="",,),0)-1),"")</f>
        <v>11</v>
      </c>
      <c r="Q4339">
        <v>3</v>
      </c>
      <c r="R4339">
        <f t="shared" si="69"/>
        <v>0</v>
      </c>
    </row>
    <row r="4340" spans="1:18" x14ac:dyDescent="0.3">
      <c r="A4340" t="s">
        <v>398</v>
      </c>
      <c r="B4340" s="1">
        <v>38488</v>
      </c>
      <c r="C4340" t="s">
        <v>16</v>
      </c>
      <c r="D4340" t="s">
        <v>431</v>
      </c>
      <c r="E4340" t="s">
        <v>432</v>
      </c>
      <c r="G4340" s="6" t="s">
        <v>29</v>
      </c>
      <c r="H4340" t="s">
        <v>99</v>
      </c>
      <c r="I4340" t="s">
        <v>26</v>
      </c>
      <c r="J4340" t="s">
        <v>27</v>
      </c>
      <c r="K4340">
        <v>91</v>
      </c>
      <c r="L4340">
        <v>22</v>
      </c>
      <c r="M4340" t="s">
        <v>287</v>
      </c>
      <c r="N4340">
        <v>22</v>
      </c>
      <c r="P4340" cm="1">
        <f t="array" ref="P4340">IF(Q4340&gt;0,INDEX(Q4340:Q26064,MATCH(TRUE,INDEX(Q4340:Q26064="",,),0)-1),"")</f>
        <v>11</v>
      </c>
      <c r="Q4340">
        <v>3</v>
      </c>
      <c r="R4340">
        <f t="shared" ref="R4340:R4403" si="70">IF(P4340="","",0)</f>
        <v>0</v>
      </c>
    </row>
    <row r="4341" spans="1:18" x14ac:dyDescent="0.3">
      <c r="A4341" t="s">
        <v>398</v>
      </c>
      <c r="B4341" s="1">
        <v>38488</v>
      </c>
      <c r="C4341" t="s">
        <v>16</v>
      </c>
      <c r="D4341" t="s">
        <v>431</v>
      </c>
      <c r="E4341" t="s">
        <v>432</v>
      </c>
      <c r="G4341" s="6" t="s">
        <v>29</v>
      </c>
      <c r="H4341" t="s">
        <v>69</v>
      </c>
      <c r="I4341" t="s">
        <v>26</v>
      </c>
      <c r="J4341" t="s">
        <v>27</v>
      </c>
      <c r="K4341">
        <v>29</v>
      </c>
      <c r="L4341">
        <v>24</v>
      </c>
      <c r="M4341" t="s">
        <v>287</v>
      </c>
      <c r="N4341">
        <v>24</v>
      </c>
      <c r="P4341" cm="1">
        <f t="array" ref="P4341">IF(Q4341&gt;0,INDEX(Q4341:Q26065,MATCH(TRUE,INDEX(Q4341:Q26065="",,),0)-1),"")</f>
        <v>11</v>
      </c>
      <c r="Q4341">
        <v>3</v>
      </c>
      <c r="R4341">
        <f t="shared" si="70"/>
        <v>0</v>
      </c>
    </row>
    <row r="4342" spans="1:18" x14ac:dyDescent="0.3">
      <c r="A4342" t="s">
        <v>398</v>
      </c>
      <c r="B4342" s="1">
        <v>38488</v>
      </c>
      <c r="C4342" t="s">
        <v>16</v>
      </c>
      <c r="D4342" t="s">
        <v>431</v>
      </c>
      <c r="E4342" t="s">
        <v>432</v>
      </c>
      <c r="G4342" t="s">
        <v>19</v>
      </c>
      <c r="H4342" t="s">
        <v>20</v>
      </c>
      <c r="I4342" t="s">
        <v>21</v>
      </c>
      <c r="J4342" t="s">
        <v>22</v>
      </c>
      <c r="K4342">
        <v>10.6</v>
      </c>
      <c r="L4342">
        <v>174</v>
      </c>
      <c r="M4342" t="s">
        <v>430</v>
      </c>
      <c r="N4342">
        <v>325</v>
      </c>
      <c r="P4342" cm="1">
        <f t="array" ref="P4342">IF(Q4342&gt;0,INDEX(Q4342:Q26066,MATCH(TRUE,INDEX(Q4342:Q26066="",,),0)-1),"")</f>
        <v>11</v>
      </c>
      <c r="Q4342">
        <v>4</v>
      </c>
      <c r="R4342">
        <f t="shared" si="70"/>
        <v>0</v>
      </c>
    </row>
    <row r="4343" spans="1:18" x14ac:dyDescent="0.3">
      <c r="A4343" t="s">
        <v>398</v>
      </c>
      <c r="B4343" s="1">
        <v>38488</v>
      </c>
      <c r="C4343" t="s">
        <v>16</v>
      </c>
      <c r="D4343" t="s">
        <v>431</v>
      </c>
      <c r="E4343" t="s">
        <v>432</v>
      </c>
      <c r="G4343" t="s">
        <v>19</v>
      </c>
      <c r="H4343" t="s">
        <v>69</v>
      </c>
      <c r="I4343" t="s">
        <v>21</v>
      </c>
      <c r="J4343" t="s">
        <v>22</v>
      </c>
      <c r="K4343">
        <v>29.8</v>
      </c>
      <c r="L4343">
        <v>151</v>
      </c>
      <c r="M4343" t="s">
        <v>430</v>
      </c>
      <c r="N4343">
        <v>271</v>
      </c>
      <c r="P4343" cm="1">
        <f t="array" ref="P4343">IF(Q4343&gt;0,INDEX(Q4343:Q26067,MATCH(TRUE,INDEX(Q4343:Q26067="",,),0)-1),"")</f>
        <v>11</v>
      </c>
      <c r="Q4343">
        <v>4</v>
      </c>
      <c r="R4343">
        <f t="shared" si="70"/>
        <v>0</v>
      </c>
    </row>
    <row r="4344" spans="1:18" x14ac:dyDescent="0.3">
      <c r="A4344" t="s">
        <v>398</v>
      </c>
      <c r="B4344" s="1">
        <v>38488</v>
      </c>
      <c r="C4344" t="s">
        <v>16</v>
      </c>
      <c r="D4344" t="s">
        <v>431</v>
      </c>
      <c r="E4344" t="s">
        <v>432</v>
      </c>
      <c r="G4344" t="s">
        <v>19</v>
      </c>
      <c r="H4344" t="s">
        <v>53</v>
      </c>
      <c r="I4344" t="s">
        <v>26</v>
      </c>
      <c r="J4344" t="s">
        <v>27</v>
      </c>
      <c r="K4344">
        <v>445</v>
      </c>
      <c r="L4344">
        <v>27</v>
      </c>
      <c r="M4344" t="s">
        <v>430</v>
      </c>
      <c r="N4344">
        <v>45</v>
      </c>
      <c r="P4344" cm="1">
        <f t="array" ref="P4344">IF(Q4344&gt;0,INDEX(Q4344:Q26068,MATCH(TRUE,INDEX(Q4344:Q26068="",,),0)-1),"")</f>
        <v>11</v>
      </c>
      <c r="Q4344">
        <v>4</v>
      </c>
      <c r="R4344">
        <f t="shared" si="70"/>
        <v>0</v>
      </c>
    </row>
    <row r="4345" spans="1:18" x14ac:dyDescent="0.3">
      <c r="A4345" t="s">
        <v>398</v>
      </c>
      <c r="B4345" s="1">
        <v>38488</v>
      </c>
      <c r="C4345" t="s">
        <v>16</v>
      </c>
      <c r="D4345" t="s">
        <v>431</v>
      </c>
      <c r="E4345" t="s">
        <v>432</v>
      </c>
      <c r="G4345" t="s">
        <v>19</v>
      </c>
      <c r="H4345" t="s">
        <v>64</v>
      </c>
      <c r="I4345" t="s">
        <v>26</v>
      </c>
      <c r="J4345" t="s">
        <v>27</v>
      </c>
      <c r="K4345">
        <v>622</v>
      </c>
      <c r="L4345">
        <v>23</v>
      </c>
      <c r="M4345" t="s">
        <v>430</v>
      </c>
      <c r="N4345">
        <v>41.5</v>
      </c>
      <c r="P4345" cm="1">
        <f t="array" ref="P4345">IF(Q4345&gt;0,INDEX(Q4345:Q26069,MATCH(TRUE,INDEX(Q4345:Q26069="",,),0)-1),"")</f>
        <v>11</v>
      </c>
      <c r="Q4345">
        <v>4</v>
      </c>
      <c r="R4345">
        <f t="shared" si="70"/>
        <v>0</v>
      </c>
    </row>
    <row r="4346" spans="1:18" x14ac:dyDescent="0.3">
      <c r="A4346" t="s">
        <v>398</v>
      </c>
      <c r="B4346" s="1">
        <v>38488</v>
      </c>
      <c r="C4346" t="s">
        <v>16</v>
      </c>
      <c r="D4346" t="s">
        <v>431</v>
      </c>
      <c r="E4346" t="s">
        <v>432</v>
      </c>
      <c r="G4346" s="6" t="s">
        <v>29</v>
      </c>
      <c r="H4346" t="s">
        <v>99</v>
      </c>
      <c r="I4346" t="s">
        <v>21</v>
      </c>
      <c r="J4346" t="s">
        <v>22</v>
      </c>
      <c r="K4346">
        <v>4.5999999999999996</v>
      </c>
      <c r="L4346">
        <v>171</v>
      </c>
      <c r="M4346" t="s">
        <v>430</v>
      </c>
      <c r="N4346">
        <v>171</v>
      </c>
      <c r="P4346" cm="1">
        <f t="array" ref="P4346">IF(Q4346&gt;0,INDEX(Q4346:Q26070,MATCH(TRUE,INDEX(Q4346:Q26070="",,),0)-1),"")</f>
        <v>11</v>
      </c>
      <c r="Q4346">
        <v>4</v>
      </c>
      <c r="R4346">
        <f t="shared" si="70"/>
        <v>0</v>
      </c>
    </row>
    <row r="4347" spans="1:18" x14ac:dyDescent="0.3">
      <c r="A4347" t="s">
        <v>398</v>
      </c>
      <c r="B4347" s="1">
        <v>38488</v>
      </c>
      <c r="C4347" t="s">
        <v>16</v>
      </c>
      <c r="D4347" t="s">
        <v>431</v>
      </c>
      <c r="E4347" t="s">
        <v>432</v>
      </c>
      <c r="G4347" s="6" t="s">
        <v>29</v>
      </c>
      <c r="H4347" t="s">
        <v>41</v>
      </c>
      <c r="I4347" t="s">
        <v>21</v>
      </c>
      <c r="J4347" t="s">
        <v>22</v>
      </c>
      <c r="K4347">
        <v>6.7</v>
      </c>
      <c r="L4347">
        <v>149</v>
      </c>
      <c r="M4347" t="s">
        <v>430</v>
      </c>
      <c r="N4347">
        <v>149</v>
      </c>
      <c r="P4347" cm="1">
        <f t="array" ref="P4347">IF(Q4347&gt;0,INDEX(Q4347:Q26071,MATCH(TRUE,INDEX(Q4347:Q26071="",,),0)-1),"")</f>
        <v>11</v>
      </c>
      <c r="Q4347">
        <v>4</v>
      </c>
      <c r="R4347">
        <f t="shared" si="70"/>
        <v>0</v>
      </c>
    </row>
    <row r="4348" spans="1:18" x14ac:dyDescent="0.3">
      <c r="A4348" t="s">
        <v>398</v>
      </c>
      <c r="B4348" s="1">
        <v>38488</v>
      </c>
      <c r="C4348" t="s">
        <v>16</v>
      </c>
      <c r="D4348" t="s">
        <v>431</v>
      </c>
      <c r="E4348" t="s">
        <v>432</v>
      </c>
      <c r="G4348" s="6" t="s">
        <v>29</v>
      </c>
      <c r="H4348" t="s">
        <v>64</v>
      </c>
      <c r="I4348" t="s">
        <v>21</v>
      </c>
      <c r="J4348" t="s">
        <v>22</v>
      </c>
      <c r="K4348">
        <v>5.2</v>
      </c>
      <c r="L4348">
        <v>142</v>
      </c>
      <c r="M4348" t="s">
        <v>430</v>
      </c>
      <c r="N4348">
        <v>142</v>
      </c>
      <c r="P4348" cm="1">
        <f t="array" ref="P4348">IF(Q4348&gt;0,INDEX(Q4348:Q26072,MATCH(TRUE,INDEX(Q4348:Q26072="",,),0)-1),"")</f>
        <v>11</v>
      </c>
      <c r="Q4348">
        <v>4</v>
      </c>
      <c r="R4348">
        <f t="shared" si="70"/>
        <v>0</v>
      </c>
    </row>
    <row r="4349" spans="1:18" x14ac:dyDescent="0.3">
      <c r="A4349" t="s">
        <v>398</v>
      </c>
      <c r="B4349" s="1">
        <v>38488</v>
      </c>
      <c r="C4349" t="s">
        <v>16</v>
      </c>
      <c r="D4349" t="s">
        <v>431</v>
      </c>
      <c r="E4349" t="s">
        <v>432</v>
      </c>
      <c r="G4349" s="6" t="s">
        <v>29</v>
      </c>
      <c r="H4349" t="s">
        <v>20</v>
      </c>
      <c r="I4349" t="s">
        <v>26</v>
      </c>
      <c r="J4349" t="s">
        <v>27</v>
      </c>
      <c r="K4349">
        <v>47</v>
      </c>
      <c r="L4349">
        <v>19</v>
      </c>
      <c r="M4349" t="s">
        <v>430</v>
      </c>
      <c r="N4349">
        <v>19</v>
      </c>
      <c r="P4349" cm="1">
        <f t="array" ref="P4349">IF(Q4349&gt;0,INDEX(Q4349:Q26073,MATCH(TRUE,INDEX(Q4349:Q26073="",,),0)-1),"")</f>
        <v>11</v>
      </c>
      <c r="Q4349">
        <v>4</v>
      </c>
      <c r="R4349">
        <f t="shared" si="70"/>
        <v>0</v>
      </c>
    </row>
    <row r="4350" spans="1:18" x14ac:dyDescent="0.3">
      <c r="A4350" t="s">
        <v>398</v>
      </c>
      <c r="B4350" s="1">
        <v>38488</v>
      </c>
      <c r="C4350" t="s">
        <v>16</v>
      </c>
      <c r="D4350" t="s">
        <v>431</v>
      </c>
      <c r="E4350" t="s">
        <v>432</v>
      </c>
      <c r="G4350" s="6" t="s">
        <v>29</v>
      </c>
      <c r="H4350" t="s">
        <v>99</v>
      </c>
      <c r="I4350" t="s">
        <v>26</v>
      </c>
      <c r="J4350" t="s">
        <v>27</v>
      </c>
      <c r="K4350">
        <v>91</v>
      </c>
      <c r="L4350">
        <v>22</v>
      </c>
      <c r="M4350" t="s">
        <v>430</v>
      </c>
      <c r="N4350">
        <v>22</v>
      </c>
      <c r="P4350" cm="1">
        <f t="array" ref="P4350">IF(Q4350&gt;0,INDEX(Q4350:Q26074,MATCH(TRUE,INDEX(Q4350:Q26074="",,),0)-1),"")</f>
        <v>11</v>
      </c>
      <c r="Q4350">
        <v>4</v>
      </c>
      <c r="R4350">
        <f t="shared" si="70"/>
        <v>0</v>
      </c>
    </row>
    <row r="4351" spans="1:18" x14ac:dyDescent="0.3">
      <c r="A4351" t="s">
        <v>398</v>
      </c>
      <c r="B4351" s="1">
        <v>38488</v>
      </c>
      <c r="C4351" t="s">
        <v>16</v>
      </c>
      <c r="D4351" t="s">
        <v>431</v>
      </c>
      <c r="E4351" t="s">
        <v>432</v>
      </c>
      <c r="G4351" s="6" t="s">
        <v>29</v>
      </c>
      <c r="H4351" t="s">
        <v>69</v>
      </c>
      <c r="I4351" t="s">
        <v>26</v>
      </c>
      <c r="J4351" t="s">
        <v>27</v>
      </c>
      <c r="K4351">
        <v>29</v>
      </c>
      <c r="L4351">
        <v>24</v>
      </c>
      <c r="M4351" t="s">
        <v>430</v>
      </c>
      <c r="N4351">
        <v>24</v>
      </c>
      <c r="P4351" cm="1">
        <f t="array" ref="P4351">IF(Q4351&gt;0,INDEX(Q4351:Q26075,MATCH(TRUE,INDEX(Q4351:Q26075="",,),0)-1),"")</f>
        <v>11</v>
      </c>
      <c r="Q4351">
        <v>4</v>
      </c>
      <c r="R4351">
        <f t="shared" si="70"/>
        <v>0</v>
      </c>
    </row>
    <row r="4352" spans="1:18" x14ac:dyDescent="0.3">
      <c r="A4352" t="s">
        <v>398</v>
      </c>
      <c r="B4352" s="1">
        <v>38488</v>
      </c>
      <c r="C4352" t="s">
        <v>16</v>
      </c>
      <c r="D4352" t="s">
        <v>431</v>
      </c>
      <c r="E4352" t="s">
        <v>432</v>
      </c>
      <c r="G4352" t="s">
        <v>19</v>
      </c>
      <c r="H4352" t="s">
        <v>20</v>
      </c>
      <c r="I4352" t="s">
        <v>21</v>
      </c>
      <c r="J4352" t="s">
        <v>22</v>
      </c>
      <c r="K4352">
        <v>10.6</v>
      </c>
      <c r="L4352">
        <v>174</v>
      </c>
      <c r="M4352" t="s">
        <v>220</v>
      </c>
      <c r="N4352">
        <v>174</v>
      </c>
      <c r="P4352" cm="1">
        <f t="array" ref="P4352">IF(Q4352&gt;0,INDEX(Q4352:Q26076,MATCH(TRUE,INDEX(Q4352:Q26076="",,),0)-1),"")</f>
        <v>11</v>
      </c>
      <c r="Q4352">
        <v>5</v>
      </c>
      <c r="R4352">
        <f t="shared" si="70"/>
        <v>0</v>
      </c>
    </row>
    <row r="4353" spans="1:18" x14ac:dyDescent="0.3">
      <c r="A4353" t="s">
        <v>398</v>
      </c>
      <c r="B4353" s="1">
        <v>38488</v>
      </c>
      <c r="C4353" t="s">
        <v>16</v>
      </c>
      <c r="D4353" t="s">
        <v>431</v>
      </c>
      <c r="E4353" t="s">
        <v>432</v>
      </c>
      <c r="G4353" t="s">
        <v>19</v>
      </c>
      <c r="H4353" t="s">
        <v>69</v>
      </c>
      <c r="I4353" t="s">
        <v>21</v>
      </c>
      <c r="J4353" t="s">
        <v>22</v>
      </c>
      <c r="K4353">
        <v>29.8</v>
      </c>
      <c r="L4353">
        <v>151</v>
      </c>
      <c r="M4353" t="s">
        <v>220</v>
      </c>
      <c r="N4353">
        <v>957.82</v>
      </c>
      <c r="P4353" cm="1">
        <f t="array" ref="P4353">IF(Q4353&gt;0,INDEX(Q4353:Q26077,MATCH(TRUE,INDEX(Q4353:Q26077="",,),0)-1),"")</f>
        <v>11</v>
      </c>
      <c r="Q4353">
        <v>5</v>
      </c>
      <c r="R4353">
        <f t="shared" si="70"/>
        <v>0</v>
      </c>
    </row>
    <row r="4354" spans="1:18" x14ac:dyDescent="0.3">
      <c r="A4354" t="s">
        <v>398</v>
      </c>
      <c r="B4354" s="1">
        <v>38488</v>
      </c>
      <c r="C4354" t="s">
        <v>16</v>
      </c>
      <c r="D4354" t="s">
        <v>431</v>
      </c>
      <c r="E4354" t="s">
        <v>432</v>
      </c>
      <c r="G4354" t="s">
        <v>19</v>
      </c>
      <c r="H4354" t="s">
        <v>53</v>
      </c>
      <c r="I4354" t="s">
        <v>26</v>
      </c>
      <c r="J4354" t="s">
        <v>27</v>
      </c>
      <c r="K4354">
        <v>445</v>
      </c>
      <c r="L4354">
        <v>27</v>
      </c>
      <c r="M4354" t="s">
        <v>220</v>
      </c>
      <c r="N4354">
        <v>27</v>
      </c>
      <c r="P4354" cm="1">
        <f t="array" ref="P4354">IF(Q4354&gt;0,INDEX(Q4354:Q26078,MATCH(TRUE,INDEX(Q4354:Q26078="",,),0)-1),"")</f>
        <v>11</v>
      </c>
      <c r="Q4354">
        <v>5</v>
      </c>
      <c r="R4354">
        <f t="shared" si="70"/>
        <v>0</v>
      </c>
    </row>
    <row r="4355" spans="1:18" x14ac:dyDescent="0.3">
      <c r="A4355" t="s">
        <v>398</v>
      </c>
      <c r="B4355" s="1">
        <v>38488</v>
      </c>
      <c r="C4355" t="s">
        <v>16</v>
      </c>
      <c r="D4355" t="s">
        <v>431</v>
      </c>
      <c r="E4355" t="s">
        <v>432</v>
      </c>
      <c r="G4355" t="s">
        <v>19</v>
      </c>
      <c r="H4355" t="s">
        <v>64</v>
      </c>
      <c r="I4355" t="s">
        <v>26</v>
      </c>
      <c r="J4355" t="s">
        <v>27</v>
      </c>
      <c r="K4355">
        <v>622</v>
      </c>
      <c r="L4355">
        <v>23</v>
      </c>
      <c r="M4355" t="s">
        <v>220</v>
      </c>
      <c r="N4355">
        <v>23</v>
      </c>
      <c r="P4355" cm="1">
        <f t="array" ref="P4355">IF(Q4355&gt;0,INDEX(Q4355:Q26079,MATCH(TRUE,INDEX(Q4355:Q26079="",,),0)-1),"")</f>
        <v>11</v>
      </c>
      <c r="Q4355">
        <v>5</v>
      </c>
      <c r="R4355">
        <f t="shared" si="70"/>
        <v>0</v>
      </c>
    </row>
    <row r="4356" spans="1:18" x14ac:dyDescent="0.3">
      <c r="A4356" t="s">
        <v>398</v>
      </c>
      <c r="B4356" s="1">
        <v>38488</v>
      </c>
      <c r="C4356" t="s">
        <v>16</v>
      </c>
      <c r="D4356" t="s">
        <v>431</v>
      </c>
      <c r="E4356" t="s">
        <v>432</v>
      </c>
      <c r="G4356" s="6" t="s">
        <v>29</v>
      </c>
      <c r="H4356" t="s">
        <v>99</v>
      </c>
      <c r="I4356" t="s">
        <v>21</v>
      </c>
      <c r="J4356" t="s">
        <v>22</v>
      </c>
      <c r="K4356">
        <v>4.5999999999999996</v>
      </c>
      <c r="L4356">
        <v>171</v>
      </c>
      <c r="M4356" t="s">
        <v>220</v>
      </c>
      <c r="N4356">
        <v>171</v>
      </c>
      <c r="P4356" cm="1">
        <f t="array" ref="P4356">IF(Q4356&gt;0,INDEX(Q4356:Q26080,MATCH(TRUE,INDEX(Q4356:Q26080="",,),0)-1),"")</f>
        <v>11</v>
      </c>
      <c r="Q4356">
        <v>5</v>
      </c>
      <c r="R4356">
        <f t="shared" si="70"/>
        <v>0</v>
      </c>
    </row>
    <row r="4357" spans="1:18" x14ac:dyDescent="0.3">
      <c r="A4357" t="s">
        <v>398</v>
      </c>
      <c r="B4357" s="1">
        <v>38488</v>
      </c>
      <c r="C4357" t="s">
        <v>16</v>
      </c>
      <c r="D4357" t="s">
        <v>431</v>
      </c>
      <c r="E4357" t="s">
        <v>432</v>
      </c>
      <c r="G4357" s="6" t="s">
        <v>29</v>
      </c>
      <c r="H4357" t="s">
        <v>41</v>
      </c>
      <c r="I4357" t="s">
        <v>21</v>
      </c>
      <c r="J4357" t="s">
        <v>22</v>
      </c>
      <c r="K4357">
        <v>6.7</v>
      </c>
      <c r="L4357">
        <v>149</v>
      </c>
      <c r="M4357" t="s">
        <v>220</v>
      </c>
      <c r="N4357">
        <v>149</v>
      </c>
      <c r="P4357" cm="1">
        <f t="array" ref="P4357">IF(Q4357&gt;0,INDEX(Q4357:Q26081,MATCH(TRUE,INDEX(Q4357:Q26081="",,),0)-1),"")</f>
        <v>11</v>
      </c>
      <c r="Q4357">
        <v>5</v>
      </c>
      <c r="R4357">
        <f t="shared" si="70"/>
        <v>0</v>
      </c>
    </row>
    <row r="4358" spans="1:18" x14ac:dyDescent="0.3">
      <c r="A4358" t="s">
        <v>398</v>
      </c>
      <c r="B4358" s="1">
        <v>38488</v>
      </c>
      <c r="C4358" t="s">
        <v>16</v>
      </c>
      <c r="D4358" t="s">
        <v>431</v>
      </c>
      <c r="E4358" t="s">
        <v>432</v>
      </c>
      <c r="G4358" s="6" t="s">
        <v>29</v>
      </c>
      <c r="H4358" t="s">
        <v>64</v>
      </c>
      <c r="I4358" t="s">
        <v>21</v>
      </c>
      <c r="J4358" t="s">
        <v>22</v>
      </c>
      <c r="K4358">
        <v>5.2</v>
      </c>
      <c r="L4358">
        <v>142</v>
      </c>
      <c r="M4358" t="s">
        <v>220</v>
      </c>
      <c r="N4358">
        <v>142</v>
      </c>
      <c r="P4358" cm="1">
        <f t="array" ref="P4358">IF(Q4358&gt;0,INDEX(Q4358:Q26082,MATCH(TRUE,INDEX(Q4358:Q26082="",,),0)-1),"")</f>
        <v>11</v>
      </c>
      <c r="Q4358">
        <v>5</v>
      </c>
      <c r="R4358">
        <f t="shared" si="70"/>
        <v>0</v>
      </c>
    </row>
    <row r="4359" spans="1:18" x14ac:dyDescent="0.3">
      <c r="A4359" t="s">
        <v>398</v>
      </c>
      <c r="B4359" s="1">
        <v>38488</v>
      </c>
      <c r="C4359" t="s">
        <v>16</v>
      </c>
      <c r="D4359" t="s">
        <v>431</v>
      </c>
      <c r="E4359" t="s">
        <v>432</v>
      </c>
      <c r="G4359" s="6" t="s">
        <v>29</v>
      </c>
      <c r="H4359" t="s">
        <v>20</v>
      </c>
      <c r="I4359" t="s">
        <v>26</v>
      </c>
      <c r="J4359" t="s">
        <v>27</v>
      </c>
      <c r="K4359">
        <v>47</v>
      </c>
      <c r="L4359">
        <v>19</v>
      </c>
      <c r="M4359" t="s">
        <v>220</v>
      </c>
      <c r="N4359">
        <v>19</v>
      </c>
      <c r="P4359" cm="1">
        <f t="array" ref="P4359">IF(Q4359&gt;0,INDEX(Q4359:Q26083,MATCH(TRUE,INDEX(Q4359:Q26083="",,),0)-1),"")</f>
        <v>11</v>
      </c>
      <c r="Q4359">
        <v>5</v>
      </c>
      <c r="R4359">
        <f t="shared" si="70"/>
        <v>0</v>
      </c>
    </row>
    <row r="4360" spans="1:18" x14ac:dyDescent="0.3">
      <c r="A4360" t="s">
        <v>398</v>
      </c>
      <c r="B4360" s="1">
        <v>38488</v>
      </c>
      <c r="C4360" t="s">
        <v>16</v>
      </c>
      <c r="D4360" t="s">
        <v>431</v>
      </c>
      <c r="E4360" t="s">
        <v>432</v>
      </c>
      <c r="G4360" s="6" t="s">
        <v>29</v>
      </c>
      <c r="H4360" t="s">
        <v>99</v>
      </c>
      <c r="I4360" t="s">
        <v>26</v>
      </c>
      <c r="J4360" t="s">
        <v>27</v>
      </c>
      <c r="K4360">
        <v>91</v>
      </c>
      <c r="L4360">
        <v>22</v>
      </c>
      <c r="M4360" t="s">
        <v>220</v>
      </c>
      <c r="N4360">
        <v>22</v>
      </c>
      <c r="P4360" cm="1">
        <f t="array" ref="P4360">IF(Q4360&gt;0,INDEX(Q4360:Q26084,MATCH(TRUE,INDEX(Q4360:Q26084="",,),0)-1),"")</f>
        <v>11</v>
      </c>
      <c r="Q4360">
        <v>5</v>
      </c>
      <c r="R4360">
        <f t="shared" si="70"/>
        <v>0</v>
      </c>
    </row>
    <row r="4361" spans="1:18" x14ac:dyDescent="0.3">
      <c r="A4361" t="s">
        <v>398</v>
      </c>
      <c r="B4361" s="1">
        <v>38488</v>
      </c>
      <c r="C4361" t="s">
        <v>16</v>
      </c>
      <c r="D4361" t="s">
        <v>431</v>
      </c>
      <c r="E4361" t="s">
        <v>432</v>
      </c>
      <c r="G4361" s="6" t="s">
        <v>29</v>
      </c>
      <c r="H4361" t="s">
        <v>69</v>
      </c>
      <c r="I4361" t="s">
        <v>26</v>
      </c>
      <c r="J4361" t="s">
        <v>27</v>
      </c>
      <c r="K4361">
        <v>29</v>
      </c>
      <c r="L4361">
        <v>24</v>
      </c>
      <c r="M4361" t="s">
        <v>220</v>
      </c>
      <c r="N4361">
        <v>24</v>
      </c>
      <c r="P4361" cm="1">
        <f t="array" ref="P4361">IF(Q4361&gt;0,INDEX(Q4361:Q26085,MATCH(TRUE,INDEX(Q4361:Q26085="",,),0)-1),"")</f>
        <v>11</v>
      </c>
      <c r="Q4361">
        <v>5</v>
      </c>
      <c r="R4361">
        <f t="shared" si="70"/>
        <v>0</v>
      </c>
    </row>
    <row r="4362" spans="1:18" x14ac:dyDescent="0.3">
      <c r="A4362" t="s">
        <v>398</v>
      </c>
      <c r="B4362" s="1">
        <v>38488</v>
      </c>
      <c r="C4362" t="s">
        <v>16</v>
      </c>
      <c r="D4362" t="s">
        <v>431</v>
      </c>
      <c r="E4362" t="s">
        <v>432</v>
      </c>
      <c r="G4362" t="s">
        <v>19</v>
      </c>
      <c r="H4362" t="s">
        <v>20</v>
      </c>
      <c r="I4362" t="s">
        <v>21</v>
      </c>
      <c r="J4362" t="s">
        <v>22</v>
      </c>
      <c r="K4362">
        <v>10.6</v>
      </c>
      <c r="L4362">
        <v>174</v>
      </c>
      <c r="M4362" t="s">
        <v>429</v>
      </c>
      <c r="N4362">
        <v>174</v>
      </c>
      <c r="P4362" cm="1">
        <f t="array" ref="P4362">IF(Q4362&gt;0,INDEX(Q4362:Q26086,MATCH(TRUE,INDEX(Q4362:Q26086="",,),0)-1),"")</f>
        <v>11</v>
      </c>
      <c r="Q4362">
        <v>6</v>
      </c>
      <c r="R4362">
        <f t="shared" si="70"/>
        <v>0</v>
      </c>
    </row>
    <row r="4363" spans="1:18" x14ac:dyDescent="0.3">
      <c r="A4363" t="s">
        <v>398</v>
      </c>
      <c r="B4363" s="1">
        <v>38488</v>
      </c>
      <c r="C4363" t="s">
        <v>16</v>
      </c>
      <c r="D4363" t="s">
        <v>431</v>
      </c>
      <c r="E4363" t="s">
        <v>432</v>
      </c>
      <c r="G4363" t="s">
        <v>19</v>
      </c>
      <c r="H4363" t="s">
        <v>69</v>
      </c>
      <c r="I4363" t="s">
        <v>21</v>
      </c>
      <c r="J4363" t="s">
        <v>22</v>
      </c>
      <c r="K4363">
        <v>29.8</v>
      </c>
      <c r="L4363">
        <v>151</v>
      </c>
      <c r="M4363" t="s">
        <v>429</v>
      </c>
      <c r="N4363">
        <v>151</v>
      </c>
      <c r="P4363" cm="1">
        <f t="array" ref="P4363">IF(Q4363&gt;0,INDEX(Q4363:Q26087,MATCH(TRUE,INDEX(Q4363:Q26087="",,),0)-1),"")</f>
        <v>11</v>
      </c>
      <c r="Q4363">
        <v>6</v>
      </c>
      <c r="R4363">
        <f t="shared" si="70"/>
        <v>0</v>
      </c>
    </row>
    <row r="4364" spans="1:18" x14ac:dyDescent="0.3">
      <c r="A4364" t="s">
        <v>398</v>
      </c>
      <c r="B4364" s="1">
        <v>38488</v>
      </c>
      <c r="C4364" t="s">
        <v>16</v>
      </c>
      <c r="D4364" t="s">
        <v>431</v>
      </c>
      <c r="E4364" t="s">
        <v>432</v>
      </c>
      <c r="G4364" t="s">
        <v>19</v>
      </c>
      <c r="H4364" t="s">
        <v>53</v>
      </c>
      <c r="I4364" t="s">
        <v>26</v>
      </c>
      <c r="J4364" t="s">
        <v>27</v>
      </c>
      <c r="K4364">
        <v>445</v>
      </c>
      <c r="L4364">
        <v>27</v>
      </c>
      <c r="M4364" t="s">
        <v>429</v>
      </c>
      <c r="N4364">
        <v>80</v>
      </c>
      <c r="P4364" cm="1">
        <f t="array" ref="P4364">IF(Q4364&gt;0,INDEX(Q4364:Q26088,MATCH(TRUE,INDEX(Q4364:Q26088="",,),0)-1),"")</f>
        <v>11</v>
      </c>
      <c r="Q4364">
        <v>6</v>
      </c>
      <c r="R4364">
        <f t="shared" si="70"/>
        <v>0</v>
      </c>
    </row>
    <row r="4365" spans="1:18" x14ac:dyDescent="0.3">
      <c r="A4365" t="s">
        <v>398</v>
      </c>
      <c r="B4365" s="1">
        <v>38488</v>
      </c>
      <c r="C4365" t="s">
        <v>16</v>
      </c>
      <c r="D4365" t="s">
        <v>431</v>
      </c>
      <c r="E4365" t="s">
        <v>432</v>
      </c>
      <c r="G4365" t="s">
        <v>19</v>
      </c>
      <c r="H4365" t="s">
        <v>64</v>
      </c>
      <c r="I4365" t="s">
        <v>26</v>
      </c>
      <c r="J4365" t="s">
        <v>27</v>
      </c>
      <c r="K4365">
        <v>622</v>
      </c>
      <c r="L4365">
        <v>23</v>
      </c>
      <c r="M4365" t="s">
        <v>429</v>
      </c>
      <c r="N4365">
        <v>23</v>
      </c>
      <c r="P4365" cm="1">
        <f t="array" ref="P4365">IF(Q4365&gt;0,INDEX(Q4365:Q26089,MATCH(TRUE,INDEX(Q4365:Q26089="",,),0)-1),"")</f>
        <v>11</v>
      </c>
      <c r="Q4365">
        <v>6</v>
      </c>
      <c r="R4365">
        <f t="shared" si="70"/>
        <v>0</v>
      </c>
    </row>
    <row r="4366" spans="1:18" x14ac:dyDescent="0.3">
      <c r="A4366" t="s">
        <v>398</v>
      </c>
      <c r="B4366" s="1">
        <v>38488</v>
      </c>
      <c r="C4366" t="s">
        <v>16</v>
      </c>
      <c r="D4366" t="s">
        <v>431</v>
      </c>
      <c r="E4366" t="s">
        <v>432</v>
      </c>
      <c r="G4366" s="6" t="s">
        <v>29</v>
      </c>
      <c r="H4366" t="s">
        <v>99</v>
      </c>
      <c r="I4366" t="s">
        <v>21</v>
      </c>
      <c r="J4366" t="s">
        <v>22</v>
      </c>
      <c r="K4366">
        <v>4.5999999999999996</v>
      </c>
      <c r="L4366">
        <v>171</v>
      </c>
      <c r="M4366" t="s">
        <v>429</v>
      </c>
      <c r="N4366">
        <v>171</v>
      </c>
      <c r="P4366" cm="1">
        <f t="array" ref="P4366">IF(Q4366&gt;0,INDEX(Q4366:Q26090,MATCH(TRUE,INDEX(Q4366:Q26090="",,),0)-1),"")</f>
        <v>11</v>
      </c>
      <c r="Q4366">
        <v>6</v>
      </c>
      <c r="R4366">
        <f t="shared" si="70"/>
        <v>0</v>
      </c>
    </row>
    <row r="4367" spans="1:18" x14ac:dyDescent="0.3">
      <c r="A4367" t="s">
        <v>398</v>
      </c>
      <c r="B4367" s="1">
        <v>38488</v>
      </c>
      <c r="C4367" t="s">
        <v>16</v>
      </c>
      <c r="D4367" t="s">
        <v>431</v>
      </c>
      <c r="E4367" t="s">
        <v>432</v>
      </c>
      <c r="G4367" s="6" t="s">
        <v>29</v>
      </c>
      <c r="H4367" t="s">
        <v>41</v>
      </c>
      <c r="I4367" t="s">
        <v>21</v>
      </c>
      <c r="J4367" t="s">
        <v>22</v>
      </c>
      <c r="K4367">
        <v>6.7</v>
      </c>
      <c r="L4367">
        <v>149</v>
      </c>
      <c r="M4367" t="s">
        <v>429</v>
      </c>
      <c r="N4367">
        <v>149</v>
      </c>
      <c r="P4367" cm="1">
        <f t="array" ref="P4367">IF(Q4367&gt;0,INDEX(Q4367:Q26091,MATCH(TRUE,INDEX(Q4367:Q26091="",,),0)-1),"")</f>
        <v>11</v>
      </c>
      <c r="Q4367">
        <v>6</v>
      </c>
      <c r="R4367">
        <f t="shared" si="70"/>
        <v>0</v>
      </c>
    </row>
    <row r="4368" spans="1:18" x14ac:dyDescent="0.3">
      <c r="A4368" t="s">
        <v>398</v>
      </c>
      <c r="B4368" s="1">
        <v>38488</v>
      </c>
      <c r="C4368" t="s">
        <v>16</v>
      </c>
      <c r="D4368" t="s">
        <v>431</v>
      </c>
      <c r="E4368" t="s">
        <v>432</v>
      </c>
      <c r="G4368" s="6" t="s">
        <v>29</v>
      </c>
      <c r="H4368" t="s">
        <v>64</v>
      </c>
      <c r="I4368" t="s">
        <v>21</v>
      </c>
      <c r="J4368" t="s">
        <v>22</v>
      </c>
      <c r="K4368">
        <v>5.2</v>
      </c>
      <c r="L4368">
        <v>142</v>
      </c>
      <c r="M4368" t="s">
        <v>429</v>
      </c>
      <c r="N4368">
        <v>142</v>
      </c>
      <c r="P4368" cm="1">
        <f t="array" ref="P4368">IF(Q4368&gt;0,INDEX(Q4368:Q26092,MATCH(TRUE,INDEX(Q4368:Q26092="",,),0)-1),"")</f>
        <v>11</v>
      </c>
      <c r="Q4368">
        <v>6</v>
      </c>
      <c r="R4368">
        <f t="shared" si="70"/>
        <v>0</v>
      </c>
    </row>
    <row r="4369" spans="1:18" x14ac:dyDescent="0.3">
      <c r="A4369" t="s">
        <v>398</v>
      </c>
      <c r="B4369" s="1">
        <v>38488</v>
      </c>
      <c r="C4369" t="s">
        <v>16</v>
      </c>
      <c r="D4369" t="s">
        <v>431</v>
      </c>
      <c r="E4369" t="s">
        <v>432</v>
      </c>
      <c r="G4369" s="6" t="s">
        <v>29</v>
      </c>
      <c r="H4369" t="s">
        <v>20</v>
      </c>
      <c r="I4369" t="s">
        <v>26</v>
      </c>
      <c r="J4369" t="s">
        <v>27</v>
      </c>
      <c r="K4369">
        <v>47</v>
      </c>
      <c r="L4369">
        <v>19</v>
      </c>
      <c r="M4369" t="s">
        <v>429</v>
      </c>
      <c r="N4369">
        <v>19</v>
      </c>
      <c r="P4369" cm="1">
        <f t="array" ref="P4369">IF(Q4369&gt;0,INDEX(Q4369:Q26093,MATCH(TRUE,INDEX(Q4369:Q26093="",,),0)-1),"")</f>
        <v>11</v>
      </c>
      <c r="Q4369">
        <v>6</v>
      </c>
      <c r="R4369">
        <f t="shared" si="70"/>
        <v>0</v>
      </c>
    </row>
    <row r="4370" spans="1:18" x14ac:dyDescent="0.3">
      <c r="A4370" t="s">
        <v>398</v>
      </c>
      <c r="B4370" s="1">
        <v>38488</v>
      </c>
      <c r="C4370" t="s">
        <v>16</v>
      </c>
      <c r="D4370" t="s">
        <v>431</v>
      </c>
      <c r="E4370" t="s">
        <v>432</v>
      </c>
      <c r="G4370" s="6" t="s">
        <v>29</v>
      </c>
      <c r="H4370" t="s">
        <v>99</v>
      </c>
      <c r="I4370" t="s">
        <v>26</v>
      </c>
      <c r="J4370" t="s">
        <v>27</v>
      </c>
      <c r="K4370">
        <v>91</v>
      </c>
      <c r="L4370">
        <v>22</v>
      </c>
      <c r="M4370" t="s">
        <v>429</v>
      </c>
      <c r="N4370">
        <v>22</v>
      </c>
      <c r="P4370" cm="1">
        <f t="array" ref="P4370">IF(Q4370&gt;0,INDEX(Q4370:Q26094,MATCH(TRUE,INDEX(Q4370:Q26094="",,),0)-1),"")</f>
        <v>11</v>
      </c>
      <c r="Q4370">
        <v>6</v>
      </c>
      <c r="R4370">
        <f t="shared" si="70"/>
        <v>0</v>
      </c>
    </row>
    <row r="4371" spans="1:18" x14ac:dyDescent="0.3">
      <c r="A4371" t="s">
        <v>398</v>
      </c>
      <c r="B4371" s="1">
        <v>38488</v>
      </c>
      <c r="C4371" t="s">
        <v>16</v>
      </c>
      <c r="D4371" t="s">
        <v>431</v>
      </c>
      <c r="E4371" t="s">
        <v>432</v>
      </c>
      <c r="G4371" s="6" t="s">
        <v>29</v>
      </c>
      <c r="H4371" t="s">
        <v>69</v>
      </c>
      <c r="I4371" t="s">
        <v>26</v>
      </c>
      <c r="J4371" t="s">
        <v>27</v>
      </c>
      <c r="K4371">
        <v>29</v>
      </c>
      <c r="L4371">
        <v>24</v>
      </c>
      <c r="M4371" t="s">
        <v>429</v>
      </c>
      <c r="N4371">
        <v>24</v>
      </c>
      <c r="P4371" cm="1">
        <f t="array" ref="P4371">IF(Q4371&gt;0,INDEX(Q4371:Q26095,MATCH(TRUE,INDEX(Q4371:Q26095="",,),0)-1),"")</f>
        <v>11</v>
      </c>
      <c r="Q4371">
        <v>6</v>
      </c>
      <c r="R4371">
        <f t="shared" si="70"/>
        <v>0</v>
      </c>
    </row>
    <row r="4372" spans="1:18" x14ac:dyDescent="0.3">
      <c r="A4372" t="s">
        <v>398</v>
      </c>
      <c r="B4372" s="1">
        <v>38488</v>
      </c>
      <c r="C4372" t="s">
        <v>16</v>
      </c>
      <c r="D4372" t="s">
        <v>431</v>
      </c>
      <c r="E4372" t="s">
        <v>432</v>
      </c>
      <c r="G4372" t="s">
        <v>19</v>
      </c>
      <c r="H4372" t="s">
        <v>20</v>
      </c>
      <c r="I4372" t="s">
        <v>21</v>
      </c>
      <c r="J4372" t="s">
        <v>22</v>
      </c>
      <c r="K4372">
        <v>10.6</v>
      </c>
      <c r="L4372">
        <v>174</v>
      </c>
      <c r="M4372" t="s">
        <v>307</v>
      </c>
      <c r="N4372">
        <v>210</v>
      </c>
      <c r="P4372" cm="1">
        <f t="array" ref="P4372">IF(Q4372&gt;0,INDEX(Q4372:Q26096,MATCH(TRUE,INDEX(Q4372:Q26096="",,),0)-1),"")</f>
        <v>11</v>
      </c>
      <c r="Q4372">
        <v>7</v>
      </c>
      <c r="R4372">
        <f t="shared" si="70"/>
        <v>0</v>
      </c>
    </row>
    <row r="4373" spans="1:18" x14ac:dyDescent="0.3">
      <c r="A4373" t="s">
        <v>398</v>
      </c>
      <c r="B4373" s="1">
        <v>38488</v>
      </c>
      <c r="C4373" t="s">
        <v>16</v>
      </c>
      <c r="D4373" t="s">
        <v>431</v>
      </c>
      <c r="E4373" t="s">
        <v>432</v>
      </c>
      <c r="G4373" t="s">
        <v>19</v>
      </c>
      <c r="H4373" t="s">
        <v>69</v>
      </c>
      <c r="I4373" t="s">
        <v>21</v>
      </c>
      <c r="J4373" t="s">
        <v>22</v>
      </c>
      <c r="K4373">
        <v>29.8</v>
      </c>
      <c r="L4373">
        <v>151</v>
      </c>
      <c r="M4373" t="s">
        <v>307</v>
      </c>
      <c r="N4373">
        <v>155</v>
      </c>
      <c r="P4373" cm="1">
        <f t="array" ref="P4373">IF(Q4373&gt;0,INDEX(Q4373:Q26097,MATCH(TRUE,INDEX(Q4373:Q26097="",,),0)-1),"")</f>
        <v>11</v>
      </c>
      <c r="Q4373">
        <v>7</v>
      </c>
      <c r="R4373">
        <f t="shared" si="70"/>
        <v>0</v>
      </c>
    </row>
    <row r="4374" spans="1:18" x14ac:dyDescent="0.3">
      <c r="A4374" t="s">
        <v>398</v>
      </c>
      <c r="B4374" s="1">
        <v>38488</v>
      </c>
      <c r="C4374" t="s">
        <v>16</v>
      </c>
      <c r="D4374" t="s">
        <v>431</v>
      </c>
      <c r="E4374" t="s">
        <v>432</v>
      </c>
      <c r="G4374" t="s">
        <v>19</v>
      </c>
      <c r="H4374" t="s">
        <v>53</v>
      </c>
      <c r="I4374" t="s">
        <v>26</v>
      </c>
      <c r="J4374" t="s">
        <v>27</v>
      </c>
      <c r="K4374">
        <v>445</v>
      </c>
      <c r="L4374">
        <v>27</v>
      </c>
      <c r="M4374" t="s">
        <v>307</v>
      </c>
      <c r="N4374">
        <v>42</v>
      </c>
      <c r="P4374" cm="1">
        <f t="array" ref="P4374">IF(Q4374&gt;0,INDEX(Q4374:Q26098,MATCH(TRUE,INDEX(Q4374:Q26098="",,),0)-1),"")</f>
        <v>11</v>
      </c>
      <c r="Q4374">
        <v>7</v>
      </c>
      <c r="R4374">
        <f t="shared" si="70"/>
        <v>0</v>
      </c>
    </row>
    <row r="4375" spans="1:18" x14ac:dyDescent="0.3">
      <c r="A4375" t="s">
        <v>398</v>
      </c>
      <c r="B4375" s="1">
        <v>38488</v>
      </c>
      <c r="C4375" t="s">
        <v>16</v>
      </c>
      <c r="D4375" t="s">
        <v>431</v>
      </c>
      <c r="E4375" t="s">
        <v>432</v>
      </c>
      <c r="G4375" t="s">
        <v>19</v>
      </c>
      <c r="H4375" t="s">
        <v>64</v>
      </c>
      <c r="I4375" t="s">
        <v>26</v>
      </c>
      <c r="J4375" t="s">
        <v>27</v>
      </c>
      <c r="K4375">
        <v>622</v>
      </c>
      <c r="L4375">
        <v>23</v>
      </c>
      <c r="M4375" t="s">
        <v>307</v>
      </c>
      <c r="N4375">
        <v>42</v>
      </c>
      <c r="P4375" cm="1">
        <f t="array" ref="P4375">IF(Q4375&gt;0,INDEX(Q4375:Q26099,MATCH(TRUE,INDEX(Q4375:Q26099="",,),0)-1),"")</f>
        <v>11</v>
      </c>
      <c r="Q4375">
        <v>7</v>
      </c>
      <c r="R4375">
        <f t="shared" si="70"/>
        <v>0</v>
      </c>
    </row>
    <row r="4376" spans="1:18" x14ac:dyDescent="0.3">
      <c r="A4376" t="s">
        <v>398</v>
      </c>
      <c r="B4376" s="1">
        <v>38488</v>
      </c>
      <c r="C4376" t="s">
        <v>16</v>
      </c>
      <c r="D4376" t="s">
        <v>431</v>
      </c>
      <c r="E4376" t="s">
        <v>432</v>
      </c>
      <c r="G4376" s="6" t="s">
        <v>29</v>
      </c>
      <c r="H4376" t="s">
        <v>99</v>
      </c>
      <c r="I4376" t="s">
        <v>21</v>
      </c>
      <c r="J4376" t="s">
        <v>22</v>
      </c>
      <c r="K4376">
        <v>4.5999999999999996</v>
      </c>
      <c r="L4376">
        <v>171</v>
      </c>
      <c r="M4376" t="s">
        <v>307</v>
      </c>
      <c r="N4376">
        <v>171</v>
      </c>
      <c r="P4376" cm="1">
        <f t="array" ref="P4376">IF(Q4376&gt;0,INDEX(Q4376:Q26100,MATCH(TRUE,INDEX(Q4376:Q26100="",,),0)-1),"")</f>
        <v>11</v>
      </c>
      <c r="Q4376">
        <v>7</v>
      </c>
      <c r="R4376">
        <f t="shared" si="70"/>
        <v>0</v>
      </c>
    </row>
    <row r="4377" spans="1:18" x14ac:dyDescent="0.3">
      <c r="A4377" t="s">
        <v>398</v>
      </c>
      <c r="B4377" s="1">
        <v>38488</v>
      </c>
      <c r="C4377" t="s">
        <v>16</v>
      </c>
      <c r="D4377" t="s">
        <v>431</v>
      </c>
      <c r="E4377" t="s">
        <v>432</v>
      </c>
      <c r="G4377" s="6" t="s">
        <v>29</v>
      </c>
      <c r="H4377" t="s">
        <v>41</v>
      </c>
      <c r="I4377" t="s">
        <v>21</v>
      </c>
      <c r="J4377" t="s">
        <v>22</v>
      </c>
      <c r="K4377">
        <v>6.7</v>
      </c>
      <c r="L4377">
        <v>149</v>
      </c>
      <c r="M4377" t="s">
        <v>307</v>
      </c>
      <c r="N4377">
        <v>149</v>
      </c>
      <c r="P4377" cm="1">
        <f t="array" ref="P4377">IF(Q4377&gt;0,INDEX(Q4377:Q26101,MATCH(TRUE,INDEX(Q4377:Q26101="",,),0)-1),"")</f>
        <v>11</v>
      </c>
      <c r="Q4377">
        <v>7</v>
      </c>
      <c r="R4377">
        <f t="shared" si="70"/>
        <v>0</v>
      </c>
    </row>
    <row r="4378" spans="1:18" x14ac:dyDescent="0.3">
      <c r="A4378" t="s">
        <v>398</v>
      </c>
      <c r="B4378" s="1">
        <v>38488</v>
      </c>
      <c r="C4378" t="s">
        <v>16</v>
      </c>
      <c r="D4378" t="s">
        <v>431</v>
      </c>
      <c r="E4378" t="s">
        <v>432</v>
      </c>
      <c r="G4378" s="6" t="s">
        <v>29</v>
      </c>
      <c r="H4378" t="s">
        <v>64</v>
      </c>
      <c r="I4378" t="s">
        <v>21</v>
      </c>
      <c r="J4378" t="s">
        <v>22</v>
      </c>
      <c r="K4378">
        <v>5.2</v>
      </c>
      <c r="L4378">
        <v>142</v>
      </c>
      <c r="M4378" t="s">
        <v>307</v>
      </c>
      <c r="N4378">
        <v>142</v>
      </c>
      <c r="P4378" cm="1">
        <f t="array" ref="P4378">IF(Q4378&gt;0,INDEX(Q4378:Q26102,MATCH(TRUE,INDEX(Q4378:Q26102="",,),0)-1),"")</f>
        <v>11</v>
      </c>
      <c r="Q4378">
        <v>7</v>
      </c>
      <c r="R4378">
        <f t="shared" si="70"/>
        <v>0</v>
      </c>
    </row>
    <row r="4379" spans="1:18" x14ac:dyDescent="0.3">
      <c r="A4379" t="s">
        <v>398</v>
      </c>
      <c r="B4379" s="1">
        <v>38488</v>
      </c>
      <c r="C4379" t="s">
        <v>16</v>
      </c>
      <c r="D4379" t="s">
        <v>431</v>
      </c>
      <c r="E4379" t="s">
        <v>432</v>
      </c>
      <c r="G4379" s="6" t="s">
        <v>29</v>
      </c>
      <c r="H4379" t="s">
        <v>20</v>
      </c>
      <c r="I4379" t="s">
        <v>26</v>
      </c>
      <c r="J4379" t="s">
        <v>27</v>
      </c>
      <c r="K4379">
        <v>47</v>
      </c>
      <c r="L4379">
        <v>19</v>
      </c>
      <c r="M4379" t="s">
        <v>307</v>
      </c>
      <c r="N4379">
        <v>19</v>
      </c>
      <c r="P4379" cm="1">
        <f t="array" ref="P4379">IF(Q4379&gt;0,INDEX(Q4379:Q26103,MATCH(TRUE,INDEX(Q4379:Q26103="",,),0)-1),"")</f>
        <v>11</v>
      </c>
      <c r="Q4379">
        <v>7</v>
      </c>
      <c r="R4379">
        <f t="shared" si="70"/>
        <v>0</v>
      </c>
    </row>
    <row r="4380" spans="1:18" x14ac:dyDescent="0.3">
      <c r="A4380" t="s">
        <v>398</v>
      </c>
      <c r="B4380" s="1">
        <v>38488</v>
      </c>
      <c r="C4380" t="s">
        <v>16</v>
      </c>
      <c r="D4380" t="s">
        <v>431</v>
      </c>
      <c r="E4380" t="s">
        <v>432</v>
      </c>
      <c r="G4380" s="6" t="s">
        <v>29</v>
      </c>
      <c r="H4380" t="s">
        <v>99</v>
      </c>
      <c r="I4380" t="s">
        <v>26</v>
      </c>
      <c r="J4380" t="s">
        <v>27</v>
      </c>
      <c r="K4380">
        <v>91</v>
      </c>
      <c r="L4380">
        <v>22</v>
      </c>
      <c r="M4380" t="s">
        <v>307</v>
      </c>
      <c r="N4380">
        <v>22</v>
      </c>
      <c r="P4380" cm="1">
        <f t="array" ref="P4380">IF(Q4380&gt;0,INDEX(Q4380:Q26104,MATCH(TRUE,INDEX(Q4380:Q26104="",,),0)-1),"")</f>
        <v>11</v>
      </c>
      <c r="Q4380">
        <v>7</v>
      </c>
      <c r="R4380">
        <f t="shared" si="70"/>
        <v>0</v>
      </c>
    </row>
    <row r="4381" spans="1:18" x14ac:dyDescent="0.3">
      <c r="A4381" t="s">
        <v>398</v>
      </c>
      <c r="B4381" s="1">
        <v>38488</v>
      </c>
      <c r="C4381" t="s">
        <v>16</v>
      </c>
      <c r="D4381" t="s">
        <v>431</v>
      </c>
      <c r="E4381" t="s">
        <v>432</v>
      </c>
      <c r="G4381" s="6" t="s">
        <v>29</v>
      </c>
      <c r="H4381" t="s">
        <v>69</v>
      </c>
      <c r="I4381" t="s">
        <v>26</v>
      </c>
      <c r="J4381" t="s">
        <v>27</v>
      </c>
      <c r="K4381">
        <v>29</v>
      </c>
      <c r="L4381">
        <v>24</v>
      </c>
      <c r="M4381" t="s">
        <v>307</v>
      </c>
      <c r="N4381">
        <v>24</v>
      </c>
      <c r="P4381" cm="1">
        <f t="array" ref="P4381">IF(Q4381&gt;0,INDEX(Q4381:Q26105,MATCH(TRUE,INDEX(Q4381:Q26105="",,),0)-1),"")</f>
        <v>11</v>
      </c>
      <c r="Q4381">
        <v>7</v>
      </c>
      <c r="R4381">
        <f t="shared" si="70"/>
        <v>0</v>
      </c>
    </row>
    <row r="4382" spans="1:18" x14ac:dyDescent="0.3">
      <c r="A4382" t="s">
        <v>398</v>
      </c>
      <c r="B4382" s="1">
        <v>38488</v>
      </c>
      <c r="C4382" t="s">
        <v>16</v>
      </c>
      <c r="D4382" t="s">
        <v>431</v>
      </c>
      <c r="E4382" t="s">
        <v>432</v>
      </c>
      <c r="G4382" t="s">
        <v>19</v>
      </c>
      <c r="H4382" t="s">
        <v>20</v>
      </c>
      <c r="I4382" t="s">
        <v>21</v>
      </c>
      <c r="J4382" t="s">
        <v>22</v>
      </c>
      <c r="K4382">
        <v>10.6</v>
      </c>
      <c r="L4382">
        <v>174</v>
      </c>
      <c r="M4382" t="s">
        <v>315</v>
      </c>
      <c r="N4382">
        <v>275</v>
      </c>
      <c r="P4382" cm="1">
        <f t="array" ref="P4382">IF(Q4382&gt;0,INDEX(Q4382:Q26106,MATCH(TRUE,INDEX(Q4382:Q26106="",,),0)-1),"")</f>
        <v>11</v>
      </c>
      <c r="Q4382">
        <v>8</v>
      </c>
      <c r="R4382">
        <f t="shared" si="70"/>
        <v>0</v>
      </c>
    </row>
    <row r="4383" spans="1:18" x14ac:dyDescent="0.3">
      <c r="A4383" t="s">
        <v>398</v>
      </c>
      <c r="B4383" s="1">
        <v>38488</v>
      </c>
      <c r="C4383" t="s">
        <v>16</v>
      </c>
      <c r="D4383" t="s">
        <v>431</v>
      </c>
      <c r="E4383" t="s">
        <v>432</v>
      </c>
      <c r="G4383" t="s">
        <v>19</v>
      </c>
      <c r="H4383" t="s">
        <v>69</v>
      </c>
      <c r="I4383" t="s">
        <v>21</v>
      </c>
      <c r="J4383" t="s">
        <v>22</v>
      </c>
      <c r="K4383">
        <v>29.8</v>
      </c>
      <c r="L4383">
        <v>151</v>
      </c>
      <c r="M4383" t="s">
        <v>315</v>
      </c>
      <c r="N4383">
        <v>160</v>
      </c>
      <c r="P4383" cm="1">
        <f t="array" ref="P4383">IF(Q4383&gt;0,INDEX(Q4383:Q26107,MATCH(TRUE,INDEX(Q4383:Q26107="",,),0)-1),"")</f>
        <v>11</v>
      </c>
      <c r="Q4383">
        <v>8</v>
      </c>
      <c r="R4383">
        <f t="shared" si="70"/>
        <v>0</v>
      </c>
    </row>
    <row r="4384" spans="1:18" x14ac:dyDescent="0.3">
      <c r="A4384" t="s">
        <v>398</v>
      </c>
      <c r="B4384" s="1">
        <v>38488</v>
      </c>
      <c r="C4384" t="s">
        <v>16</v>
      </c>
      <c r="D4384" t="s">
        <v>431</v>
      </c>
      <c r="E4384" t="s">
        <v>432</v>
      </c>
      <c r="G4384" t="s">
        <v>19</v>
      </c>
      <c r="H4384" t="s">
        <v>53</v>
      </c>
      <c r="I4384" t="s">
        <v>26</v>
      </c>
      <c r="J4384" t="s">
        <v>27</v>
      </c>
      <c r="K4384">
        <v>445</v>
      </c>
      <c r="L4384">
        <v>27</v>
      </c>
      <c r="M4384" t="s">
        <v>315</v>
      </c>
      <c r="N4384">
        <v>37</v>
      </c>
      <c r="P4384" cm="1">
        <f t="array" ref="P4384">IF(Q4384&gt;0,INDEX(Q4384:Q26108,MATCH(TRUE,INDEX(Q4384:Q26108="",,),0)-1),"")</f>
        <v>11</v>
      </c>
      <c r="Q4384">
        <v>8</v>
      </c>
      <c r="R4384">
        <f t="shared" si="70"/>
        <v>0</v>
      </c>
    </row>
    <row r="4385" spans="1:18" x14ac:dyDescent="0.3">
      <c r="A4385" t="s">
        <v>398</v>
      </c>
      <c r="B4385" s="1">
        <v>38488</v>
      </c>
      <c r="C4385" t="s">
        <v>16</v>
      </c>
      <c r="D4385" t="s">
        <v>431</v>
      </c>
      <c r="E4385" t="s">
        <v>432</v>
      </c>
      <c r="G4385" t="s">
        <v>19</v>
      </c>
      <c r="H4385" t="s">
        <v>64</v>
      </c>
      <c r="I4385" t="s">
        <v>26</v>
      </c>
      <c r="J4385" t="s">
        <v>27</v>
      </c>
      <c r="K4385">
        <v>622</v>
      </c>
      <c r="L4385">
        <v>23</v>
      </c>
      <c r="M4385" t="s">
        <v>315</v>
      </c>
      <c r="N4385">
        <v>35</v>
      </c>
      <c r="P4385" cm="1">
        <f t="array" ref="P4385">IF(Q4385&gt;0,INDEX(Q4385:Q26109,MATCH(TRUE,INDEX(Q4385:Q26109="",,),0)-1),"")</f>
        <v>11</v>
      </c>
      <c r="Q4385">
        <v>8</v>
      </c>
      <c r="R4385">
        <f t="shared" si="70"/>
        <v>0</v>
      </c>
    </row>
    <row r="4386" spans="1:18" x14ac:dyDescent="0.3">
      <c r="A4386" t="s">
        <v>398</v>
      </c>
      <c r="B4386" s="1">
        <v>38488</v>
      </c>
      <c r="C4386" t="s">
        <v>16</v>
      </c>
      <c r="D4386" t="s">
        <v>431</v>
      </c>
      <c r="E4386" t="s">
        <v>432</v>
      </c>
      <c r="G4386" s="6" t="s">
        <v>29</v>
      </c>
      <c r="H4386" t="s">
        <v>99</v>
      </c>
      <c r="I4386" t="s">
        <v>21</v>
      </c>
      <c r="J4386" t="s">
        <v>22</v>
      </c>
      <c r="K4386">
        <v>4.5999999999999996</v>
      </c>
      <c r="L4386">
        <v>171</v>
      </c>
      <c r="M4386" t="s">
        <v>315</v>
      </c>
      <c r="N4386">
        <v>171</v>
      </c>
      <c r="P4386" cm="1">
        <f t="array" ref="P4386">IF(Q4386&gt;0,INDEX(Q4386:Q26110,MATCH(TRUE,INDEX(Q4386:Q26110="",,),0)-1),"")</f>
        <v>11</v>
      </c>
      <c r="Q4386">
        <v>8</v>
      </c>
      <c r="R4386">
        <f t="shared" si="70"/>
        <v>0</v>
      </c>
    </row>
    <row r="4387" spans="1:18" x14ac:dyDescent="0.3">
      <c r="A4387" t="s">
        <v>398</v>
      </c>
      <c r="B4387" s="1">
        <v>38488</v>
      </c>
      <c r="C4387" t="s">
        <v>16</v>
      </c>
      <c r="D4387" t="s">
        <v>431</v>
      </c>
      <c r="E4387" t="s">
        <v>432</v>
      </c>
      <c r="G4387" s="6" t="s">
        <v>29</v>
      </c>
      <c r="H4387" t="s">
        <v>41</v>
      </c>
      <c r="I4387" t="s">
        <v>21</v>
      </c>
      <c r="J4387" t="s">
        <v>22</v>
      </c>
      <c r="K4387">
        <v>6.7</v>
      </c>
      <c r="L4387">
        <v>149</v>
      </c>
      <c r="M4387" t="s">
        <v>315</v>
      </c>
      <c r="N4387">
        <v>149</v>
      </c>
      <c r="P4387" cm="1">
        <f t="array" ref="P4387">IF(Q4387&gt;0,INDEX(Q4387:Q26111,MATCH(TRUE,INDEX(Q4387:Q26111="",,),0)-1),"")</f>
        <v>11</v>
      </c>
      <c r="Q4387">
        <v>8</v>
      </c>
      <c r="R4387">
        <f t="shared" si="70"/>
        <v>0</v>
      </c>
    </row>
    <row r="4388" spans="1:18" x14ac:dyDescent="0.3">
      <c r="A4388" t="s">
        <v>398</v>
      </c>
      <c r="B4388" s="1">
        <v>38488</v>
      </c>
      <c r="C4388" t="s">
        <v>16</v>
      </c>
      <c r="D4388" t="s">
        <v>431</v>
      </c>
      <c r="E4388" t="s">
        <v>432</v>
      </c>
      <c r="G4388" s="6" t="s">
        <v>29</v>
      </c>
      <c r="H4388" t="s">
        <v>64</v>
      </c>
      <c r="I4388" t="s">
        <v>21</v>
      </c>
      <c r="J4388" t="s">
        <v>22</v>
      </c>
      <c r="K4388">
        <v>5.2</v>
      </c>
      <c r="L4388">
        <v>142</v>
      </c>
      <c r="M4388" t="s">
        <v>315</v>
      </c>
      <c r="N4388">
        <v>142</v>
      </c>
      <c r="P4388" cm="1">
        <f t="array" ref="P4388">IF(Q4388&gt;0,INDEX(Q4388:Q26112,MATCH(TRUE,INDEX(Q4388:Q26112="",,),0)-1),"")</f>
        <v>11</v>
      </c>
      <c r="Q4388">
        <v>8</v>
      </c>
      <c r="R4388">
        <f t="shared" si="70"/>
        <v>0</v>
      </c>
    </row>
    <row r="4389" spans="1:18" x14ac:dyDescent="0.3">
      <c r="A4389" t="s">
        <v>398</v>
      </c>
      <c r="B4389" s="1">
        <v>38488</v>
      </c>
      <c r="C4389" t="s">
        <v>16</v>
      </c>
      <c r="D4389" t="s">
        <v>431</v>
      </c>
      <c r="E4389" t="s">
        <v>432</v>
      </c>
      <c r="G4389" s="6" t="s">
        <v>29</v>
      </c>
      <c r="H4389" t="s">
        <v>20</v>
      </c>
      <c r="I4389" t="s">
        <v>26</v>
      </c>
      <c r="J4389" t="s">
        <v>27</v>
      </c>
      <c r="K4389">
        <v>47</v>
      </c>
      <c r="L4389">
        <v>19</v>
      </c>
      <c r="M4389" t="s">
        <v>315</v>
      </c>
      <c r="N4389">
        <v>19</v>
      </c>
      <c r="P4389" cm="1">
        <f t="array" ref="P4389">IF(Q4389&gt;0,INDEX(Q4389:Q26113,MATCH(TRUE,INDEX(Q4389:Q26113="",,),0)-1),"")</f>
        <v>11</v>
      </c>
      <c r="Q4389">
        <v>8</v>
      </c>
      <c r="R4389">
        <f t="shared" si="70"/>
        <v>0</v>
      </c>
    </row>
    <row r="4390" spans="1:18" x14ac:dyDescent="0.3">
      <c r="A4390" t="s">
        <v>398</v>
      </c>
      <c r="B4390" s="1">
        <v>38488</v>
      </c>
      <c r="C4390" t="s">
        <v>16</v>
      </c>
      <c r="D4390" t="s">
        <v>431</v>
      </c>
      <c r="E4390" t="s">
        <v>432</v>
      </c>
      <c r="G4390" s="6" t="s">
        <v>29</v>
      </c>
      <c r="H4390" t="s">
        <v>99</v>
      </c>
      <c r="I4390" t="s">
        <v>26</v>
      </c>
      <c r="J4390" t="s">
        <v>27</v>
      </c>
      <c r="K4390">
        <v>91</v>
      </c>
      <c r="L4390">
        <v>22</v>
      </c>
      <c r="M4390" t="s">
        <v>315</v>
      </c>
      <c r="N4390">
        <v>22</v>
      </c>
      <c r="P4390" cm="1">
        <f t="array" ref="P4390">IF(Q4390&gt;0,INDEX(Q4390:Q26114,MATCH(TRUE,INDEX(Q4390:Q26114="",,),0)-1),"")</f>
        <v>11</v>
      </c>
      <c r="Q4390">
        <v>8</v>
      </c>
      <c r="R4390">
        <f t="shared" si="70"/>
        <v>0</v>
      </c>
    </row>
    <row r="4391" spans="1:18" x14ac:dyDescent="0.3">
      <c r="A4391" t="s">
        <v>398</v>
      </c>
      <c r="B4391" s="1">
        <v>38488</v>
      </c>
      <c r="C4391" t="s">
        <v>16</v>
      </c>
      <c r="D4391" t="s">
        <v>431</v>
      </c>
      <c r="E4391" t="s">
        <v>432</v>
      </c>
      <c r="G4391" s="6" t="s">
        <v>29</v>
      </c>
      <c r="H4391" t="s">
        <v>69</v>
      </c>
      <c r="I4391" t="s">
        <v>26</v>
      </c>
      <c r="J4391" t="s">
        <v>27</v>
      </c>
      <c r="K4391">
        <v>29</v>
      </c>
      <c r="L4391">
        <v>24</v>
      </c>
      <c r="M4391" t="s">
        <v>315</v>
      </c>
      <c r="N4391">
        <v>24</v>
      </c>
      <c r="P4391" cm="1">
        <f t="array" ref="P4391">IF(Q4391&gt;0,INDEX(Q4391:Q26115,MATCH(TRUE,INDEX(Q4391:Q26115="",,),0)-1),"")</f>
        <v>11</v>
      </c>
      <c r="Q4391">
        <v>8</v>
      </c>
      <c r="R4391">
        <f t="shared" si="70"/>
        <v>0</v>
      </c>
    </row>
    <row r="4392" spans="1:18" x14ac:dyDescent="0.3">
      <c r="A4392" t="s">
        <v>398</v>
      </c>
      <c r="B4392" s="1">
        <v>38488</v>
      </c>
      <c r="C4392" t="s">
        <v>16</v>
      </c>
      <c r="D4392" t="s">
        <v>431</v>
      </c>
      <c r="E4392" t="s">
        <v>432</v>
      </c>
      <c r="G4392" t="s">
        <v>19</v>
      </c>
      <c r="H4392" t="s">
        <v>20</v>
      </c>
      <c r="I4392" t="s">
        <v>21</v>
      </c>
      <c r="J4392" t="s">
        <v>22</v>
      </c>
      <c r="K4392">
        <v>10.6</v>
      </c>
      <c r="L4392">
        <v>174</v>
      </c>
      <c r="M4392" t="s">
        <v>364</v>
      </c>
      <c r="N4392">
        <v>1023.13</v>
      </c>
      <c r="P4392" cm="1">
        <f t="array" ref="P4392">IF(Q4392&gt;0,INDEX(Q4392:Q26116,MATCH(TRUE,INDEX(Q4392:Q26116="",,),0)-1),"")</f>
        <v>11</v>
      </c>
      <c r="Q4392">
        <v>9</v>
      </c>
      <c r="R4392">
        <f t="shared" si="70"/>
        <v>0</v>
      </c>
    </row>
    <row r="4393" spans="1:18" x14ac:dyDescent="0.3">
      <c r="A4393" t="s">
        <v>398</v>
      </c>
      <c r="B4393" s="1">
        <v>38488</v>
      </c>
      <c r="C4393" t="s">
        <v>16</v>
      </c>
      <c r="D4393" t="s">
        <v>431</v>
      </c>
      <c r="E4393" t="s">
        <v>432</v>
      </c>
      <c r="G4393" t="s">
        <v>19</v>
      </c>
      <c r="H4393" t="s">
        <v>69</v>
      </c>
      <c r="I4393" t="s">
        <v>21</v>
      </c>
      <c r="J4393" t="s">
        <v>22</v>
      </c>
      <c r="K4393">
        <v>29.8</v>
      </c>
      <c r="L4393">
        <v>151</v>
      </c>
      <c r="M4393" t="s">
        <v>364</v>
      </c>
      <c r="N4393">
        <v>151</v>
      </c>
      <c r="P4393" cm="1">
        <f t="array" ref="P4393">IF(Q4393&gt;0,INDEX(Q4393:Q26117,MATCH(TRUE,INDEX(Q4393:Q26117="",,),0)-1),"")</f>
        <v>11</v>
      </c>
      <c r="Q4393">
        <v>9</v>
      </c>
      <c r="R4393">
        <f t="shared" si="70"/>
        <v>0</v>
      </c>
    </row>
    <row r="4394" spans="1:18" x14ac:dyDescent="0.3">
      <c r="A4394" t="s">
        <v>398</v>
      </c>
      <c r="B4394" s="1">
        <v>38488</v>
      </c>
      <c r="C4394" t="s">
        <v>16</v>
      </c>
      <c r="D4394" t="s">
        <v>431</v>
      </c>
      <c r="E4394" t="s">
        <v>432</v>
      </c>
      <c r="G4394" t="s">
        <v>19</v>
      </c>
      <c r="H4394" t="s">
        <v>53</v>
      </c>
      <c r="I4394" t="s">
        <v>26</v>
      </c>
      <c r="J4394" t="s">
        <v>27</v>
      </c>
      <c r="K4394">
        <v>445</v>
      </c>
      <c r="L4394">
        <v>27</v>
      </c>
      <c r="M4394" t="s">
        <v>364</v>
      </c>
      <c r="N4394">
        <v>27</v>
      </c>
      <c r="P4394" cm="1">
        <f t="array" ref="P4394">IF(Q4394&gt;0,INDEX(Q4394:Q26118,MATCH(TRUE,INDEX(Q4394:Q26118="",,),0)-1),"")</f>
        <v>11</v>
      </c>
      <c r="Q4394">
        <v>9</v>
      </c>
      <c r="R4394">
        <f t="shared" si="70"/>
        <v>0</v>
      </c>
    </row>
    <row r="4395" spans="1:18" x14ac:dyDescent="0.3">
      <c r="A4395" t="s">
        <v>398</v>
      </c>
      <c r="B4395" s="1">
        <v>38488</v>
      </c>
      <c r="C4395" t="s">
        <v>16</v>
      </c>
      <c r="D4395" t="s">
        <v>431</v>
      </c>
      <c r="E4395" t="s">
        <v>432</v>
      </c>
      <c r="G4395" t="s">
        <v>19</v>
      </c>
      <c r="H4395" t="s">
        <v>64</v>
      </c>
      <c r="I4395" t="s">
        <v>26</v>
      </c>
      <c r="J4395" t="s">
        <v>27</v>
      </c>
      <c r="K4395">
        <v>622</v>
      </c>
      <c r="L4395">
        <v>23</v>
      </c>
      <c r="M4395" t="s">
        <v>364</v>
      </c>
      <c r="N4395">
        <v>23</v>
      </c>
      <c r="P4395" cm="1">
        <f t="array" ref="P4395">IF(Q4395&gt;0,INDEX(Q4395:Q26119,MATCH(TRUE,INDEX(Q4395:Q26119="",,),0)-1),"")</f>
        <v>11</v>
      </c>
      <c r="Q4395">
        <v>9</v>
      </c>
      <c r="R4395">
        <f t="shared" si="70"/>
        <v>0</v>
      </c>
    </row>
    <row r="4396" spans="1:18" x14ac:dyDescent="0.3">
      <c r="A4396" t="s">
        <v>398</v>
      </c>
      <c r="B4396" s="1">
        <v>38488</v>
      </c>
      <c r="C4396" t="s">
        <v>16</v>
      </c>
      <c r="D4396" t="s">
        <v>431</v>
      </c>
      <c r="E4396" t="s">
        <v>432</v>
      </c>
      <c r="G4396" s="6" t="s">
        <v>29</v>
      </c>
      <c r="H4396" t="s">
        <v>99</v>
      </c>
      <c r="I4396" t="s">
        <v>21</v>
      </c>
      <c r="J4396" t="s">
        <v>22</v>
      </c>
      <c r="K4396">
        <v>4.5999999999999996</v>
      </c>
      <c r="L4396">
        <v>171</v>
      </c>
      <c r="M4396" t="s">
        <v>364</v>
      </c>
      <c r="N4396">
        <v>171</v>
      </c>
      <c r="P4396" cm="1">
        <f t="array" ref="P4396">IF(Q4396&gt;0,INDEX(Q4396:Q26120,MATCH(TRUE,INDEX(Q4396:Q26120="",,),0)-1),"")</f>
        <v>11</v>
      </c>
      <c r="Q4396">
        <v>9</v>
      </c>
      <c r="R4396">
        <f t="shared" si="70"/>
        <v>0</v>
      </c>
    </row>
    <row r="4397" spans="1:18" x14ac:dyDescent="0.3">
      <c r="A4397" t="s">
        <v>398</v>
      </c>
      <c r="B4397" s="1">
        <v>38488</v>
      </c>
      <c r="C4397" t="s">
        <v>16</v>
      </c>
      <c r="D4397" t="s">
        <v>431</v>
      </c>
      <c r="E4397" t="s">
        <v>432</v>
      </c>
      <c r="G4397" s="6" t="s">
        <v>29</v>
      </c>
      <c r="H4397" t="s">
        <v>41</v>
      </c>
      <c r="I4397" t="s">
        <v>21</v>
      </c>
      <c r="J4397" t="s">
        <v>22</v>
      </c>
      <c r="K4397">
        <v>6.7</v>
      </c>
      <c r="L4397">
        <v>149</v>
      </c>
      <c r="M4397" t="s">
        <v>364</v>
      </c>
      <c r="N4397">
        <v>149</v>
      </c>
      <c r="P4397" cm="1">
        <f t="array" ref="P4397">IF(Q4397&gt;0,INDEX(Q4397:Q26121,MATCH(TRUE,INDEX(Q4397:Q26121="",,),0)-1),"")</f>
        <v>11</v>
      </c>
      <c r="Q4397">
        <v>9</v>
      </c>
      <c r="R4397">
        <f t="shared" si="70"/>
        <v>0</v>
      </c>
    </row>
    <row r="4398" spans="1:18" x14ac:dyDescent="0.3">
      <c r="A4398" t="s">
        <v>398</v>
      </c>
      <c r="B4398" s="1">
        <v>38488</v>
      </c>
      <c r="C4398" t="s">
        <v>16</v>
      </c>
      <c r="D4398" t="s">
        <v>431</v>
      </c>
      <c r="E4398" t="s">
        <v>432</v>
      </c>
      <c r="G4398" s="6" t="s">
        <v>29</v>
      </c>
      <c r="H4398" t="s">
        <v>64</v>
      </c>
      <c r="I4398" t="s">
        <v>21</v>
      </c>
      <c r="J4398" t="s">
        <v>22</v>
      </c>
      <c r="K4398">
        <v>5.2</v>
      </c>
      <c r="L4398">
        <v>142</v>
      </c>
      <c r="M4398" t="s">
        <v>364</v>
      </c>
      <c r="N4398">
        <v>142</v>
      </c>
      <c r="P4398" cm="1">
        <f t="array" ref="P4398">IF(Q4398&gt;0,INDEX(Q4398:Q26122,MATCH(TRUE,INDEX(Q4398:Q26122="",,),0)-1),"")</f>
        <v>11</v>
      </c>
      <c r="Q4398">
        <v>9</v>
      </c>
      <c r="R4398">
        <f t="shared" si="70"/>
        <v>0</v>
      </c>
    </row>
    <row r="4399" spans="1:18" x14ac:dyDescent="0.3">
      <c r="A4399" t="s">
        <v>398</v>
      </c>
      <c r="B4399" s="1">
        <v>38488</v>
      </c>
      <c r="C4399" t="s">
        <v>16</v>
      </c>
      <c r="D4399" t="s">
        <v>431</v>
      </c>
      <c r="E4399" t="s">
        <v>432</v>
      </c>
      <c r="G4399" s="6" t="s">
        <v>29</v>
      </c>
      <c r="H4399" t="s">
        <v>20</v>
      </c>
      <c r="I4399" t="s">
        <v>26</v>
      </c>
      <c r="J4399" t="s">
        <v>27</v>
      </c>
      <c r="K4399">
        <v>47</v>
      </c>
      <c r="L4399">
        <v>19</v>
      </c>
      <c r="M4399" t="s">
        <v>364</v>
      </c>
      <c r="N4399">
        <v>19</v>
      </c>
      <c r="P4399" cm="1">
        <f t="array" ref="P4399">IF(Q4399&gt;0,INDEX(Q4399:Q26123,MATCH(TRUE,INDEX(Q4399:Q26123="",,),0)-1),"")</f>
        <v>11</v>
      </c>
      <c r="Q4399">
        <v>9</v>
      </c>
      <c r="R4399">
        <f t="shared" si="70"/>
        <v>0</v>
      </c>
    </row>
    <row r="4400" spans="1:18" x14ac:dyDescent="0.3">
      <c r="A4400" t="s">
        <v>398</v>
      </c>
      <c r="B4400" s="1">
        <v>38488</v>
      </c>
      <c r="C4400" t="s">
        <v>16</v>
      </c>
      <c r="D4400" t="s">
        <v>431</v>
      </c>
      <c r="E4400" t="s">
        <v>432</v>
      </c>
      <c r="G4400" s="6" t="s">
        <v>29</v>
      </c>
      <c r="H4400" t="s">
        <v>99</v>
      </c>
      <c r="I4400" t="s">
        <v>26</v>
      </c>
      <c r="J4400" t="s">
        <v>27</v>
      </c>
      <c r="K4400">
        <v>91</v>
      </c>
      <c r="L4400">
        <v>22</v>
      </c>
      <c r="M4400" t="s">
        <v>364</v>
      </c>
      <c r="N4400">
        <v>22</v>
      </c>
      <c r="P4400" cm="1">
        <f t="array" ref="P4400">IF(Q4400&gt;0,INDEX(Q4400:Q26124,MATCH(TRUE,INDEX(Q4400:Q26124="",,),0)-1),"")</f>
        <v>11</v>
      </c>
      <c r="Q4400">
        <v>9</v>
      </c>
      <c r="R4400">
        <f t="shared" si="70"/>
        <v>0</v>
      </c>
    </row>
    <row r="4401" spans="1:18" x14ac:dyDescent="0.3">
      <c r="A4401" t="s">
        <v>398</v>
      </c>
      <c r="B4401" s="1">
        <v>38488</v>
      </c>
      <c r="C4401" t="s">
        <v>16</v>
      </c>
      <c r="D4401" t="s">
        <v>431</v>
      </c>
      <c r="E4401" t="s">
        <v>432</v>
      </c>
      <c r="G4401" s="6" t="s">
        <v>29</v>
      </c>
      <c r="H4401" t="s">
        <v>69</v>
      </c>
      <c r="I4401" t="s">
        <v>26</v>
      </c>
      <c r="J4401" t="s">
        <v>27</v>
      </c>
      <c r="K4401">
        <v>29</v>
      </c>
      <c r="L4401">
        <v>24</v>
      </c>
      <c r="M4401" t="s">
        <v>364</v>
      </c>
      <c r="N4401">
        <v>24</v>
      </c>
      <c r="P4401" cm="1">
        <f t="array" ref="P4401">IF(Q4401&gt;0,INDEX(Q4401:Q26125,MATCH(TRUE,INDEX(Q4401:Q26125="",,),0)-1),"")</f>
        <v>11</v>
      </c>
      <c r="Q4401">
        <v>9</v>
      </c>
      <c r="R4401">
        <f t="shared" si="70"/>
        <v>0</v>
      </c>
    </row>
    <row r="4402" spans="1:18" x14ac:dyDescent="0.3">
      <c r="A4402" t="s">
        <v>398</v>
      </c>
      <c r="B4402" s="1">
        <v>38488</v>
      </c>
      <c r="C4402" t="s">
        <v>16</v>
      </c>
      <c r="D4402" t="s">
        <v>431</v>
      </c>
      <c r="E4402" t="s">
        <v>432</v>
      </c>
      <c r="G4402" t="s">
        <v>19</v>
      </c>
      <c r="H4402" t="s">
        <v>20</v>
      </c>
      <c r="I4402" t="s">
        <v>21</v>
      </c>
      <c r="J4402" t="s">
        <v>22</v>
      </c>
      <c r="K4402">
        <v>10.6</v>
      </c>
      <c r="L4402">
        <v>174</v>
      </c>
      <c r="M4402" t="s">
        <v>415</v>
      </c>
      <c r="N4402">
        <v>200</v>
      </c>
      <c r="P4402" cm="1">
        <f t="array" ref="P4402">IF(Q4402&gt;0,INDEX(Q4402:Q26126,MATCH(TRUE,INDEX(Q4402:Q26126="",,),0)-1),"")</f>
        <v>11</v>
      </c>
      <c r="Q4402">
        <v>10</v>
      </c>
      <c r="R4402">
        <f t="shared" si="70"/>
        <v>0</v>
      </c>
    </row>
    <row r="4403" spans="1:18" x14ac:dyDescent="0.3">
      <c r="A4403" t="s">
        <v>398</v>
      </c>
      <c r="B4403" s="1">
        <v>38488</v>
      </c>
      <c r="C4403" t="s">
        <v>16</v>
      </c>
      <c r="D4403" t="s">
        <v>431</v>
      </c>
      <c r="E4403" t="s">
        <v>432</v>
      </c>
      <c r="G4403" t="s">
        <v>19</v>
      </c>
      <c r="H4403" t="s">
        <v>69</v>
      </c>
      <c r="I4403" t="s">
        <v>21</v>
      </c>
      <c r="J4403" t="s">
        <v>22</v>
      </c>
      <c r="K4403">
        <v>29.8</v>
      </c>
      <c r="L4403">
        <v>151</v>
      </c>
      <c r="M4403" t="s">
        <v>415</v>
      </c>
      <c r="N4403">
        <v>278</v>
      </c>
      <c r="P4403" cm="1">
        <f t="array" ref="P4403">IF(Q4403&gt;0,INDEX(Q4403:Q26127,MATCH(TRUE,INDEX(Q4403:Q26127="",,),0)-1),"")</f>
        <v>11</v>
      </c>
      <c r="Q4403">
        <v>10</v>
      </c>
      <c r="R4403">
        <f t="shared" si="70"/>
        <v>0</v>
      </c>
    </row>
    <row r="4404" spans="1:18" x14ac:dyDescent="0.3">
      <c r="A4404" t="s">
        <v>398</v>
      </c>
      <c r="B4404" s="1">
        <v>38488</v>
      </c>
      <c r="C4404" t="s">
        <v>16</v>
      </c>
      <c r="D4404" t="s">
        <v>431</v>
      </c>
      <c r="E4404" t="s">
        <v>432</v>
      </c>
      <c r="G4404" t="s">
        <v>19</v>
      </c>
      <c r="H4404" t="s">
        <v>53</v>
      </c>
      <c r="I4404" t="s">
        <v>26</v>
      </c>
      <c r="J4404" t="s">
        <v>27</v>
      </c>
      <c r="K4404">
        <v>445</v>
      </c>
      <c r="L4404">
        <v>27</v>
      </c>
      <c r="M4404" t="s">
        <v>415</v>
      </c>
      <c r="N4404">
        <v>31</v>
      </c>
      <c r="P4404" cm="1">
        <f t="array" ref="P4404">IF(Q4404&gt;0,INDEX(Q4404:Q26128,MATCH(TRUE,INDEX(Q4404:Q26128="",,),0)-1),"")</f>
        <v>11</v>
      </c>
      <c r="Q4404">
        <v>10</v>
      </c>
      <c r="R4404">
        <f t="shared" ref="R4404:R4467" si="71">IF(P4404="","",0)</f>
        <v>0</v>
      </c>
    </row>
    <row r="4405" spans="1:18" x14ac:dyDescent="0.3">
      <c r="A4405" t="s">
        <v>398</v>
      </c>
      <c r="B4405" s="1">
        <v>38488</v>
      </c>
      <c r="C4405" t="s">
        <v>16</v>
      </c>
      <c r="D4405" t="s">
        <v>431</v>
      </c>
      <c r="E4405" t="s">
        <v>432</v>
      </c>
      <c r="G4405" t="s">
        <v>19</v>
      </c>
      <c r="H4405" t="s">
        <v>64</v>
      </c>
      <c r="I4405" t="s">
        <v>26</v>
      </c>
      <c r="J4405" t="s">
        <v>27</v>
      </c>
      <c r="K4405">
        <v>622</v>
      </c>
      <c r="L4405">
        <v>23</v>
      </c>
      <c r="M4405" t="s">
        <v>415</v>
      </c>
      <c r="N4405">
        <v>27</v>
      </c>
      <c r="P4405" cm="1">
        <f t="array" ref="P4405">IF(Q4405&gt;0,INDEX(Q4405:Q26129,MATCH(TRUE,INDEX(Q4405:Q26129="",,),0)-1),"")</f>
        <v>11</v>
      </c>
      <c r="Q4405">
        <v>10</v>
      </c>
      <c r="R4405">
        <f t="shared" si="71"/>
        <v>0</v>
      </c>
    </row>
    <row r="4406" spans="1:18" x14ac:dyDescent="0.3">
      <c r="A4406" t="s">
        <v>398</v>
      </c>
      <c r="B4406" s="1">
        <v>38488</v>
      </c>
      <c r="C4406" t="s">
        <v>16</v>
      </c>
      <c r="D4406" t="s">
        <v>431</v>
      </c>
      <c r="E4406" t="s">
        <v>432</v>
      </c>
      <c r="G4406" s="6" t="s">
        <v>29</v>
      </c>
      <c r="H4406" t="s">
        <v>99</v>
      </c>
      <c r="I4406" t="s">
        <v>21</v>
      </c>
      <c r="J4406" t="s">
        <v>22</v>
      </c>
      <c r="K4406">
        <v>4.5999999999999996</v>
      </c>
      <c r="L4406">
        <v>171</v>
      </c>
      <c r="M4406" t="s">
        <v>415</v>
      </c>
      <c r="N4406">
        <v>171</v>
      </c>
      <c r="P4406" cm="1">
        <f t="array" ref="P4406">IF(Q4406&gt;0,INDEX(Q4406:Q26130,MATCH(TRUE,INDEX(Q4406:Q26130="",,),0)-1),"")</f>
        <v>11</v>
      </c>
      <c r="Q4406">
        <v>10</v>
      </c>
      <c r="R4406">
        <f t="shared" si="71"/>
        <v>0</v>
      </c>
    </row>
    <row r="4407" spans="1:18" x14ac:dyDescent="0.3">
      <c r="A4407" t="s">
        <v>398</v>
      </c>
      <c r="B4407" s="1">
        <v>38488</v>
      </c>
      <c r="C4407" t="s">
        <v>16</v>
      </c>
      <c r="D4407" t="s">
        <v>431</v>
      </c>
      <c r="E4407" t="s">
        <v>432</v>
      </c>
      <c r="G4407" s="6" t="s">
        <v>29</v>
      </c>
      <c r="H4407" t="s">
        <v>41</v>
      </c>
      <c r="I4407" t="s">
        <v>21</v>
      </c>
      <c r="J4407" t="s">
        <v>22</v>
      </c>
      <c r="K4407">
        <v>6.7</v>
      </c>
      <c r="L4407">
        <v>149</v>
      </c>
      <c r="M4407" t="s">
        <v>415</v>
      </c>
      <c r="N4407">
        <v>149</v>
      </c>
      <c r="P4407" cm="1">
        <f t="array" ref="P4407">IF(Q4407&gt;0,INDEX(Q4407:Q26131,MATCH(TRUE,INDEX(Q4407:Q26131="",,),0)-1),"")</f>
        <v>11</v>
      </c>
      <c r="Q4407">
        <v>10</v>
      </c>
      <c r="R4407">
        <f t="shared" si="71"/>
        <v>0</v>
      </c>
    </row>
    <row r="4408" spans="1:18" x14ac:dyDescent="0.3">
      <c r="A4408" t="s">
        <v>398</v>
      </c>
      <c r="B4408" s="1">
        <v>38488</v>
      </c>
      <c r="C4408" t="s">
        <v>16</v>
      </c>
      <c r="D4408" t="s">
        <v>431</v>
      </c>
      <c r="E4408" t="s">
        <v>432</v>
      </c>
      <c r="G4408" s="6" t="s">
        <v>29</v>
      </c>
      <c r="H4408" t="s">
        <v>64</v>
      </c>
      <c r="I4408" t="s">
        <v>21</v>
      </c>
      <c r="J4408" t="s">
        <v>22</v>
      </c>
      <c r="K4408">
        <v>5.2</v>
      </c>
      <c r="L4408">
        <v>142</v>
      </c>
      <c r="M4408" t="s">
        <v>415</v>
      </c>
      <c r="N4408">
        <v>142</v>
      </c>
      <c r="P4408" cm="1">
        <f t="array" ref="P4408">IF(Q4408&gt;0,INDEX(Q4408:Q26132,MATCH(TRUE,INDEX(Q4408:Q26132="",,),0)-1),"")</f>
        <v>11</v>
      </c>
      <c r="Q4408">
        <v>10</v>
      </c>
      <c r="R4408">
        <f t="shared" si="71"/>
        <v>0</v>
      </c>
    </row>
    <row r="4409" spans="1:18" x14ac:dyDescent="0.3">
      <c r="A4409" t="s">
        <v>398</v>
      </c>
      <c r="B4409" s="1">
        <v>38488</v>
      </c>
      <c r="C4409" t="s">
        <v>16</v>
      </c>
      <c r="D4409" t="s">
        <v>431</v>
      </c>
      <c r="E4409" t="s">
        <v>432</v>
      </c>
      <c r="G4409" s="6" t="s">
        <v>29</v>
      </c>
      <c r="H4409" t="s">
        <v>20</v>
      </c>
      <c r="I4409" t="s">
        <v>26</v>
      </c>
      <c r="J4409" t="s">
        <v>27</v>
      </c>
      <c r="K4409">
        <v>47</v>
      </c>
      <c r="L4409">
        <v>19</v>
      </c>
      <c r="M4409" t="s">
        <v>415</v>
      </c>
      <c r="N4409">
        <v>19</v>
      </c>
      <c r="P4409" cm="1">
        <f t="array" ref="P4409">IF(Q4409&gt;0,INDEX(Q4409:Q26133,MATCH(TRUE,INDEX(Q4409:Q26133="",,),0)-1),"")</f>
        <v>11</v>
      </c>
      <c r="Q4409">
        <v>10</v>
      </c>
      <c r="R4409">
        <f t="shared" si="71"/>
        <v>0</v>
      </c>
    </row>
    <row r="4410" spans="1:18" x14ac:dyDescent="0.3">
      <c r="A4410" t="s">
        <v>398</v>
      </c>
      <c r="B4410" s="1">
        <v>38488</v>
      </c>
      <c r="C4410" t="s">
        <v>16</v>
      </c>
      <c r="D4410" t="s">
        <v>431</v>
      </c>
      <c r="E4410" t="s">
        <v>432</v>
      </c>
      <c r="G4410" s="6" t="s">
        <v>29</v>
      </c>
      <c r="H4410" t="s">
        <v>99</v>
      </c>
      <c r="I4410" t="s">
        <v>26</v>
      </c>
      <c r="J4410" t="s">
        <v>27</v>
      </c>
      <c r="K4410">
        <v>91</v>
      </c>
      <c r="L4410">
        <v>22</v>
      </c>
      <c r="M4410" t="s">
        <v>415</v>
      </c>
      <c r="N4410">
        <v>22</v>
      </c>
      <c r="P4410" cm="1">
        <f t="array" ref="P4410">IF(Q4410&gt;0,INDEX(Q4410:Q26134,MATCH(TRUE,INDEX(Q4410:Q26134="",,),0)-1),"")</f>
        <v>11</v>
      </c>
      <c r="Q4410">
        <v>10</v>
      </c>
      <c r="R4410">
        <f t="shared" si="71"/>
        <v>0</v>
      </c>
    </row>
    <row r="4411" spans="1:18" x14ac:dyDescent="0.3">
      <c r="A4411" t="s">
        <v>398</v>
      </c>
      <c r="B4411" s="1">
        <v>38488</v>
      </c>
      <c r="C4411" t="s">
        <v>16</v>
      </c>
      <c r="D4411" t="s">
        <v>431</v>
      </c>
      <c r="E4411" t="s">
        <v>432</v>
      </c>
      <c r="G4411" s="6" t="s">
        <v>29</v>
      </c>
      <c r="H4411" t="s">
        <v>69</v>
      </c>
      <c r="I4411" t="s">
        <v>26</v>
      </c>
      <c r="J4411" t="s">
        <v>27</v>
      </c>
      <c r="K4411">
        <v>29</v>
      </c>
      <c r="L4411">
        <v>24</v>
      </c>
      <c r="M4411" t="s">
        <v>415</v>
      </c>
      <c r="N4411">
        <v>24</v>
      </c>
      <c r="P4411" cm="1">
        <f t="array" ref="P4411">IF(Q4411&gt;0,INDEX(Q4411:Q26135,MATCH(TRUE,INDEX(Q4411:Q26135="",,),0)-1),"")</f>
        <v>11</v>
      </c>
      <c r="Q4411">
        <v>10</v>
      </c>
      <c r="R4411">
        <f t="shared" si="71"/>
        <v>0</v>
      </c>
    </row>
    <row r="4412" spans="1:18" x14ac:dyDescent="0.3">
      <c r="A4412" t="s">
        <v>398</v>
      </c>
      <c r="B4412" s="1">
        <v>38488</v>
      </c>
      <c r="C4412" t="s">
        <v>16</v>
      </c>
      <c r="D4412" t="s">
        <v>431</v>
      </c>
      <c r="E4412" t="s">
        <v>432</v>
      </c>
      <c r="G4412" t="s">
        <v>19</v>
      </c>
      <c r="H4412" t="s">
        <v>20</v>
      </c>
      <c r="I4412" t="s">
        <v>21</v>
      </c>
      <c r="J4412" t="s">
        <v>22</v>
      </c>
      <c r="K4412">
        <v>10.6</v>
      </c>
      <c r="L4412">
        <v>174</v>
      </c>
      <c r="M4412" t="s">
        <v>425</v>
      </c>
      <c r="N4412">
        <v>180</v>
      </c>
      <c r="P4412" cm="1">
        <f t="array" ref="P4412">IF(Q4412&gt;0,INDEX(Q4412:Q26136,MATCH(TRUE,INDEX(Q4412:Q26136="",,),0)-1),"")</f>
        <v>11</v>
      </c>
      <c r="Q4412">
        <v>11</v>
      </c>
      <c r="R4412">
        <f t="shared" si="71"/>
        <v>0</v>
      </c>
    </row>
    <row r="4413" spans="1:18" x14ac:dyDescent="0.3">
      <c r="A4413" t="s">
        <v>398</v>
      </c>
      <c r="B4413" s="1">
        <v>38488</v>
      </c>
      <c r="C4413" t="s">
        <v>16</v>
      </c>
      <c r="D4413" t="s">
        <v>431</v>
      </c>
      <c r="E4413" t="s">
        <v>432</v>
      </c>
      <c r="G4413" t="s">
        <v>19</v>
      </c>
      <c r="H4413" t="s">
        <v>69</v>
      </c>
      <c r="I4413" t="s">
        <v>21</v>
      </c>
      <c r="J4413" t="s">
        <v>22</v>
      </c>
      <c r="K4413">
        <v>29.8</v>
      </c>
      <c r="L4413">
        <v>151</v>
      </c>
      <c r="M4413" t="s">
        <v>425</v>
      </c>
      <c r="N4413">
        <v>160</v>
      </c>
      <c r="P4413" cm="1">
        <f t="array" ref="P4413">IF(Q4413&gt;0,INDEX(Q4413:Q26137,MATCH(TRUE,INDEX(Q4413:Q26137="",,),0)-1),"")</f>
        <v>11</v>
      </c>
      <c r="Q4413">
        <v>11</v>
      </c>
      <c r="R4413">
        <f t="shared" si="71"/>
        <v>0</v>
      </c>
    </row>
    <row r="4414" spans="1:18" x14ac:dyDescent="0.3">
      <c r="A4414" t="s">
        <v>398</v>
      </c>
      <c r="B4414" s="1">
        <v>38488</v>
      </c>
      <c r="C4414" t="s">
        <v>16</v>
      </c>
      <c r="D4414" t="s">
        <v>431</v>
      </c>
      <c r="E4414" t="s">
        <v>432</v>
      </c>
      <c r="G4414" t="s">
        <v>19</v>
      </c>
      <c r="H4414" t="s">
        <v>53</v>
      </c>
      <c r="I4414" t="s">
        <v>26</v>
      </c>
      <c r="J4414" t="s">
        <v>27</v>
      </c>
      <c r="K4414">
        <v>445</v>
      </c>
      <c r="L4414">
        <v>27</v>
      </c>
      <c r="M4414" t="s">
        <v>425</v>
      </c>
      <c r="N4414">
        <v>27</v>
      </c>
      <c r="P4414" cm="1">
        <f t="array" ref="P4414">IF(Q4414&gt;0,INDEX(Q4414:Q26138,MATCH(TRUE,INDEX(Q4414:Q26138="",,),0)-1),"")</f>
        <v>11</v>
      </c>
      <c r="Q4414">
        <v>11</v>
      </c>
      <c r="R4414">
        <f t="shared" si="71"/>
        <v>0</v>
      </c>
    </row>
    <row r="4415" spans="1:18" x14ac:dyDescent="0.3">
      <c r="A4415" t="s">
        <v>398</v>
      </c>
      <c r="B4415" s="1">
        <v>38488</v>
      </c>
      <c r="C4415" t="s">
        <v>16</v>
      </c>
      <c r="D4415" t="s">
        <v>431</v>
      </c>
      <c r="E4415" t="s">
        <v>432</v>
      </c>
      <c r="G4415" t="s">
        <v>19</v>
      </c>
      <c r="H4415" t="s">
        <v>64</v>
      </c>
      <c r="I4415" t="s">
        <v>26</v>
      </c>
      <c r="J4415" t="s">
        <v>27</v>
      </c>
      <c r="K4415">
        <v>622</v>
      </c>
      <c r="L4415">
        <v>23</v>
      </c>
      <c r="M4415" t="s">
        <v>425</v>
      </c>
      <c r="N4415">
        <v>25</v>
      </c>
      <c r="P4415" cm="1">
        <f t="array" ref="P4415">IF(Q4415&gt;0,INDEX(Q4415:Q26139,MATCH(TRUE,INDEX(Q4415:Q26139="",,),0)-1),"")</f>
        <v>11</v>
      </c>
      <c r="Q4415">
        <v>11</v>
      </c>
      <c r="R4415">
        <f t="shared" si="71"/>
        <v>0</v>
      </c>
    </row>
    <row r="4416" spans="1:18" x14ac:dyDescent="0.3">
      <c r="A4416" t="s">
        <v>398</v>
      </c>
      <c r="B4416" s="1">
        <v>38488</v>
      </c>
      <c r="C4416" t="s">
        <v>16</v>
      </c>
      <c r="D4416" t="s">
        <v>431</v>
      </c>
      <c r="E4416" t="s">
        <v>432</v>
      </c>
      <c r="G4416" s="6" t="s">
        <v>29</v>
      </c>
      <c r="H4416" t="s">
        <v>99</v>
      </c>
      <c r="I4416" t="s">
        <v>21</v>
      </c>
      <c r="J4416" t="s">
        <v>22</v>
      </c>
      <c r="K4416">
        <v>4.5999999999999996</v>
      </c>
      <c r="L4416">
        <v>171</v>
      </c>
      <c r="M4416" t="s">
        <v>425</v>
      </c>
      <c r="N4416">
        <v>171</v>
      </c>
      <c r="P4416" cm="1">
        <f t="array" ref="P4416">IF(Q4416&gt;0,INDEX(Q4416:Q26140,MATCH(TRUE,INDEX(Q4416:Q26140="",,),0)-1),"")</f>
        <v>11</v>
      </c>
      <c r="Q4416">
        <v>11</v>
      </c>
      <c r="R4416">
        <f t="shared" si="71"/>
        <v>0</v>
      </c>
    </row>
    <row r="4417" spans="1:18" x14ac:dyDescent="0.3">
      <c r="A4417" t="s">
        <v>398</v>
      </c>
      <c r="B4417" s="1">
        <v>38488</v>
      </c>
      <c r="C4417" t="s">
        <v>16</v>
      </c>
      <c r="D4417" t="s">
        <v>431</v>
      </c>
      <c r="E4417" t="s">
        <v>432</v>
      </c>
      <c r="G4417" s="6" t="s">
        <v>29</v>
      </c>
      <c r="H4417" t="s">
        <v>41</v>
      </c>
      <c r="I4417" t="s">
        <v>21</v>
      </c>
      <c r="J4417" t="s">
        <v>22</v>
      </c>
      <c r="K4417">
        <v>6.7</v>
      </c>
      <c r="L4417">
        <v>149</v>
      </c>
      <c r="M4417" t="s">
        <v>425</v>
      </c>
      <c r="N4417">
        <v>149</v>
      </c>
      <c r="P4417" cm="1">
        <f t="array" ref="P4417">IF(Q4417&gt;0,INDEX(Q4417:Q26141,MATCH(TRUE,INDEX(Q4417:Q26141="",,),0)-1),"")</f>
        <v>11</v>
      </c>
      <c r="Q4417">
        <v>11</v>
      </c>
      <c r="R4417">
        <f t="shared" si="71"/>
        <v>0</v>
      </c>
    </row>
    <row r="4418" spans="1:18" x14ac:dyDescent="0.3">
      <c r="A4418" t="s">
        <v>398</v>
      </c>
      <c r="B4418" s="1">
        <v>38488</v>
      </c>
      <c r="C4418" t="s">
        <v>16</v>
      </c>
      <c r="D4418" t="s">
        <v>431</v>
      </c>
      <c r="E4418" t="s">
        <v>432</v>
      </c>
      <c r="G4418" s="6" t="s">
        <v>29</v>
      </c>
      <c r="H4418" t="s">
        <v>64</v>
      </c>
      <c r="I4418" t="s">
        <v>21</v>
      </c>
      <c r="J4418" t="s">
        <v>22</v>
      </c>
      <c r="K4418">
        <v>5.2</v>
      </c>
      <c r="L4418">
        <v>142</v>
      </c>
      <c r="M4418" t="s">
        <v>425</v>
      </c>
      <c r="N4418">
        <v>142</v>
      </c>
      <c r="P4418" cm="1">
        <f t="array" ref="P4418">IF(Q4418&gt;0,INDEX(Q4418:Q26142,MATCH(TRUE,INDEX(Q4418:Q26142="",,),0)-1),"")</f>
        <v>11</v>
      </c>
      <c r="Q4418">
        <v>11</v>
      </c>
      <c r="R4418">
        <f t="shared" si="71"/>
        <v>0</v>
      </c>
    </row>
    <row r="4419" spans="1:18" x14ac:dyDescent="0.3">
      <c r="A4419" t="s">
        <v>398</v>
      </c>
      <c r="B4419" s="1">
        <v>38488</v>
      </c>
      <c r="C4419" t="s">
        <v>16</v>
      </c>
      <c r="D4419" t="s">
        <v>431</v>
      </c>
      <c r="E4419" t="s">
        <v>432</v>
      </c>
      <c r="G4419" s="6" t="s">
        <v>29</v>
      </c>
      <c r="H4419" t="s">
        <v>20</v>
      </c>
      <c r="I4419" t="s">
        <v>26</v>
      </c>
      <c r="J4419" t="s">
        <v>27</v>
      </c>
      <c r="K4419">
        <v>47</v>
      </c>
      <c r="L4419">
        <v>19</v>
      </c>
      <c r="M4419" t="s">
        <v>425</v>
      </c>
      <c r="N4419">
        <v>19</v>
      </c>
      <c r="P4419" cm="1">
        <f t="array" ref="P4419">IF(Q4419&gt;0,INDEX(Q4419:Q26143,MATCH(TRUE,INDEX(Q4419:Q26143="",,),0)-1),"")</f>
        <v>11</v>
      </c>
      <c r="Q4419">
        <v>11</v>
      </c>
      <c r="R4419">
        <f t="shared" si="71"/>
        <v>0</v>
      </c>
    </row>
    <row r="4420" spans="1:18" x14ac:dyDescent="0.3">
      <c r="A4420" t="s">
        <v>398</v>
      </c>
      <c r="B4420" s="1">
        <v>38488</v>
      </c>
      <c r="C4420" t="s">
        <v>16</v>
      </c>
      <c r="D4420" t="s">
        <v>431</v>
      </c>
      <c r="E4420" t="s">
        <v>432</v>
      </c>
      <c r="G4420" s="6" t="s">
        <v>29</v>
      </c>
      <c r="H4420" t="s">
        <v>99</v>
      </c>
      <c r="I4420" t="s">
        <v>26</v>
      </c>
      <c r="J4420" t="s">
        <v>27</v>
      </c>
      <c r="K4420">
        <v>91</v>
      </c>
      <c r="L4420">
        <v>22</v>
      </c>
      <c r="M4420" t="s">
        <v>425</v>
      </c>
      <c r="N4420">
        <v>22</v>
      </c>
      <c r="P4420" cm="1">
        <f t="array" ref="P4420">IF(Q4420&gt;0,INDEX(Q4420:Q26144,MATCH(TRUE,INDEX(Q4420:Q26144="",,),0)-1),"")</f>
        <v>11</v>
      </c>
      <c r="Q4420">
        <v>11</v>
      </c>
      <c r="R4420">
        <f t="shared" si="71"/>
        <v>0</v>
      </c>
    </row>
    <row r="4421" spans="1:18" x14ac:dyDescent="0.3">
      <c r="A4421" t="s">
        <v>398</v>
      </c>
      <c r="B4421" s="1">
        <v>38488</v>
      </c>
      <c r="C4421" t="s">
        <v>16</v>
      </c>
      <c r="D4421" t="s">
        <v>431</v>
      </c>
      <c r="E4421" t="s">
        <v>432</v>
      </c>
      <c r="G4421" s="6" t="s">
        <v>29</v>
      </c>
      <c r="H4421" t="s">
        <v>69</v>
      </c>
      <c r="I4421" t="s">
        <v>26</v>
      </c>
      <c r="J4421" t="s">
        <v>27</v>
      </c>
      <c r="K4421">
        <v>29</v>
      </c>
      <c r="L4421">
        <v>24</v>
      </c>
      <c r="M4421" t="s">
        <v>425</v>
      </c>
      <c r="N4421">
        <v>24</v>
      </c>
      <c r="P4421" cm="1">
        <f t="array" ref="P4421">IF(Q4421&gt;0,INDEX(Q4421:Q26145,MATCH(TRUE,INDEX(Q4421:Q26145="",,),0)-1),"")</f>
        <v>11</v>
      </c>
      <c r="Q4421">
        <v>11</v>
      </c>
      <c r="R4421">
        <f t="shared" si="71"/>
        <v>0</v>
      </c>
    </row>
    <row r="4422" spans="1:18" x14ac:dyDescent="0.3">
      <c r="P4422" t="str" cm="1">
        <f t="array" ref="P4422">IF(Q4422&gt;0,INDEX(Q4422:Q26146,MATCH(TRUE,INDEX(Q4422:Q26146="",,),0)-1),"")</f>
        <v/>
      </c>
      <c r="R4422" t="str">
        <f t="shared" si="71"/>
        <v/>
      </c>
    </row>
    <row r="4423" spans="1:18" x14ac:dyDescent="0.3">
      <c r="A4423" t="s">
        <v>398</v>
      </c>
      <c r="B4423" s="1">
        <v>38455</v>
      </c>
      <c r="C4423" t="s">
        <v>16</v>
      </c>
      <c r="D4423" t="s">
        <v>433</v>
      </c>
      <c r="E4423" t="s">
        <v>434</v>
      </c>
      <c r="G4423" t="s">
        <v>19</v>
      </c>
      <c r="H4423" t="s">
        <v>99</v>
      </c>
      <c r="I4423" t="s">
        <v>21</v>
      </c>
      <c r="J4423" t="s">
        <v>22</v>
      </c>
      <c r="K4423">
        <v>29.7</v>
      </c>
      <c r="L4423">
        <v>179</v>
      </c>
      <c r="M4423" t="s">
        <v>385</v>
      </c>
      <c r="N4423">
        <v>2075</v>
      </c>
      <c r="O4423" t="s">
        <v>24</v>
      </c>
      <c r="P4423" cm="1">
        <f t="array" ref="P4423">IF(Q4423&gt;0,INDEX(Q4423:Q26147,MATCH(TRUE,INDEX(Q4423:Q26147="",,),0)-1),"")</f>
        <v>9</v>
      </c>
      <c r="Q4423">
        <v>1</v>
      </c>
      <c r="R4423">
        <f t="shared" si="71"/>
        <v>0</v>
      </c>
    </row>
    <row r="4424" spans="1:18" x14ac:dyDescent="0.3">
      <c r="A4424" t="s">
        <v>398</v>
      </c>
      <c r="B4424" s="1">
        <v>38455</v>
      </c>
      <c r="C4424" t="s">
        <v>16</v>
      </c>
      <c r="D4424" t="s">
        <v>433</v>
      </c>
      <c r="E4424" t="s">
        <v>434</v>
      </c>
      <c r="G4424" t="s">
        <v>19</v>
      </c>
      <c r="H4424" t="s">
        <v>64</v>
      </c>
      <c r="I4424" t="s">
        <v>21</v>
      </c>
      <c r="J4424" t="s">
        <v>22</v>
      </c>
      <c r="K4424">
        <v>105.7</v>
      </c>
      <c r="L4424">
        <v>154</v>
      </c>
      <c r="M4424" t="s">
        <v>385</v>
      </c>
      <c r="N4424">
        <v>154</v>
      </c>
      <c r="O4424" t="s">
        <v>24</v>
      </c>
      <c r="P4424" cm="1">
        <f t="array" ref="P4424">IF(Q4424&gt;0,INDEX(Q4424:Q26148,MATCH(TRUE,INDEX(Q4424:Q26148="",,),0)-1),"")</f>
        <v>9</v>
      </c>
      <c r="Q4424">
        <v>1</v>
      </c>
      <c r="R4424">
        <f t="shared" si="71"/>
        <v>0</v>
      </c>
    </row>
    <row r="4425" spans="1:18" x14ac:dyDescent="0.3">
      <c r="A4425" t="s">
        <v>398</v>
      </c>
      <c r="B4425" s="1">
        <v>38455</v>
      </c>
      <c r="C4425" t="s">
        <v>16</v>
      </c>
      <c r="D4425" t="s">
        <v>433</v>
      </c>
      <c r="E4425" t="s">
        <v>434</v>
      </c>
      <c r="G4425" t="s">
        <v>19</v>
      </c>
      <c r="H4425" t="s">
        <v>99</v>
      </c>
      <c r="I4425" t="s">
        <v>26</v>
      </c>
      <c r="J4425" t="s">
        <v>27</v>
      </c>
      <c r="K4425">
        <v>412</v>
      </c>
      <c r="L4425">
        <v>20</v>
      </c>
      <c r="M4425" t="s">
        <v>385</v>
      </c>
      <c r="N4425">
        <v>23</v>
      </c>
      <c r="O4425" t="s">
        <v>24</v>
      </c>
      <c r="P4425" cm="1">
        <f t="array" ref="P4425">IF(Q4425&gt;0,INDEX(Q4425:Q26149,MATCH(TRUE,INDEX(Q4425:Q26149="",,),0)-1),"")</f>
        <v>9</v>
      </c>
      <c r="Q4425">
        <v>1</v>
      </c>
      <c r="R4425">
        <f t="shared" si="71"/>
        <v>0</v>
      </c>
    </row>
    <row r="4426" spans="1:18" x14ac:dyDescent="0.3">
      <c r="A4426" t="s">
        <v>398</v>
      </c>
      <c r="B4426" s="1">
        <v>38455</v>
      </c>
      <c r="C4426" t="s">
        <v>16</v>
      </c>
      <c r="D4426" t="s">
        <v>433</v>
      </c>
      <c r="E4426" t="s">
        <v>434</v>
      </c>
      <c r="G4426" t="s">
        <v>19</v>
      </c>
      <c r="H4426" t="s">
        <v>394</v>
      </c>
      <c r="I4426" t="s">
        <v>26</v>
      </c>
      <c r="J4426" t="s">
        <v>27</v>
      </c>
      <c r="K4426">
        <v>229</v>
      </c>
      <c r="L4426">
        <v>23</v>
      </c>
      <c r="M4426" t="s">
        <v>385</v>
      </c>
      <c r="N4426">
        <v>26</v>
      </c>
      <c r="O4426" t="s">
        <v>24</v>
      </c>
      <c r="P4426" cm="1">
        <f t="array" ref="P4426">IF(Q4426&gt;0,INDEX(Q4426:Q26150,MATCH(TRUE,INDEX(Q4426:Q26150="",,),0)-1),"")</f>
        <v>9</v>
      </c>
      <c r="Q4426">
        <v>1</v>
      </c>
      <c r="R4426">
        <f t="shared" si="71"/>
        <v>0</v>
      </c>
    </row>
    <row r="4427" spans="1:18" x14ac:dyDescent="0.3">
      <c r="A4427" t="s">
        <v>398</v>
      </c>
      <c r="B4427" s="1">
        <v>38455</v>
      </c>
      <c r="C4427" t="s">
        <v>16</v>
      </c>
      <c r="D4427" t="s">
        <v>433</v>
      </c>
      <c r="E4427" t="s">
        <v>434</v>
      </c>
      <c r="G4427" t="s">
        <v>19</v>
      </c>
      <c r="H4427" t="s">
        <v>64</v>
      </c>
      <c r="I4427" t="s">
        <v>26</v>
      </c>
      <c r="J4427" t="s">
        <v>27</v>
      </c>
      <c r="K4427">
        <v>954</v>
      </c>
      <c r="L4427">
        <v>22</v>
      </c>
      <c r="M4427" t="s">
        <v>385</v>
      </c>
      <c r="N4427">
        <v>25</v>
      </c>
      <c r="O4427" t="s">
        <v>24</v>
      </c>
      <c r="P4427" cm="1">
        <f t="array" ref="P4427">IF(Q4427&gt;0,INDEX(Q4427:Q26151,MATCH(TRUE,INDEX(Q4427:Q26151="",,),0)-1),"")</f>
        <v>9</v>
      </c>
      <c r="Q4427">
        <v>1</v>
      </c>
      <c r="R4427">
        <f t="shared" si="71"/>
        <v>0</v>
      </c>
    </row>
    <row r="4428" spans="1:18" x14ac:dyDescent="0.3">
      <c r="A4428" t="s">
        <v>398</v>
      </c>
      <c r="B4428" s="1">
        <v>38455</v>
      </c>
      <c r="C4428" t="s">
        <v>16</v>
      </c>
      <c r="D4428" t="s">
        <v>433</v>
      </c>
      <c r="E4428" t="s">
        <v>434</v>
      </c>
      <c r="G4428" s="6" t="s">
        <v>29</v>
      </c>
      <c r="H4428" t="s">
        <v>69</v>
      </c>
      <c r="I4428" t="s">
        <v>21</v>
      </c>
      <c r="J4428" t="s">
        <v>22</v>
      </c>
      <c r="K4428">
        <v>21.3</v>
      </c>
      <c r="L4428">
        <v>129</v>
      </c>
      <c r="M4428" t="s">
        <v>385</v>
      </c>
      <c r="N4428">
        <v>129</v>
      </c>
      <c r="O4428" t="s">
        <v>24</v>
      </c>
      <c r="P4428" cm="1">
        <f t="array" ref="P4428">IF(Q4428&gt;0,INDEX(Q4428:Q26152,MATCH(TRUE,INDEX(Q4428:Q26152="",,),0)-1),"")</f>
        <v>9</v>
      </c>
      <c r="Q4428">
        <v>1</v>
      </c>
      <c r="R4428">
        <f t="shared" si="71"/>
        <v>0</v>
      </c>
    </row>
    <row r="4429" spans="1:18" x14ac:dyDescent="0.3">
      <c r="A4429" t="s">
        <v>398</v>
      </c>
      <c r="B4429" s="1">
        <v>38455</v>
      </c>
      <c r="C4429" t="s">
        <v>16</v>
      </c>
      <c r="D4429" t="s">
        <v>433</v>
      </c>
      <c r="E4429" t="s">
        <v>434</v>
      </c>
      <c r="G4429" s="6" t="s">
        <v>29</v>
      </c>
      <c r="H4429" t="s">
        <v>41</v>
      </c>
      <c r="I4429" t="s">
        <v>21</v>
      </c>
      <c r="J4429" t="s">
        <v>22</v>
      </c>
      <c r="K4429">
        <v>1.4</v>
      </c>
      <c r="L4429">
        <v>152</v>
      </c>
      <c r="M4429" t="s">
        <v>385</v>
      </c>
      <c r="N4429">
        <v>152</v>
      </c>
      <c r="O4429" t="s">
        <v>24</v>
      </c>
      <c r="P4429" cm="1">
        <f t="array" ref="P4429">IF(Q4429&gt;0,INDEX(Q4429:Q26153,MATCH(TRUE,INDEX(Q4429:Q26153="",,),0)-1),"")</f>
        <v>9</v>
      </c>
      <c r="Q4429">
        <v>1</v>
      </c>
      <c r="R4429">
        <f t="shared" si="71"/>
        <v>0</v>
      </c>
    </row>
    <row r="4430" spans="1:18" x14ac:dyDescent="0.3">
      <c r="A4430" t="s">
        <v>398</v>
      </c>
      <c r="B4430" s="1">
        <v>38455</v>
      </c>
      <c r="C4430" t="s">
        <v>16</v>
      </c>
      <c r="D4430" t="s">
        <v>433</v>
      </c>
      <c r="E4430" t="s">
        <v>434</v>
      </c>
      <c r="G4430" s="6" t="s">
        <v>29</v>
      </c>
      <c r="H4430" t="s">
        <v>148</v>
      </c>
      <c r="I4430" t="s">
        <v>26</v>
      </c>
      <c r="J4430" t="s">
        <v>27</v>
      </c>
      <c r="K4430">
        <v>88</v>
      </c>
      <c r="L4430">
        <v>29</v>
      </c>
      <c r="M4430" t="s">
        <v>385</v>
      </c>
      <c r="N4430">
        <v>29</v>
      </c>
      <c r="O4430" t="s">
        <v>24</v>
      </c>
      <c r="P4430" cm="1">
        <f t="array" ref="P4430">IF(Q4430&gt;0,INDEX(Q4430:Q26154,MATCH(TRUE,INDEX(Q4430:Q26154="",,),0)-1),"")</f>
        <v>9</v>
      </c>
      <c r="Q4430">
        <v>1</v>
      </c>
      <c r="R4430">
        <f t="shared" si="71"/>
        <v>0</v>
      </c>
    </row>
    <row r="4431" spans="1:18" x14ac:dyDescent="0.3">
      <c r="A4431" t="s">
        <v>398</v>
      </c>
      <c r="B4431" s="1">
        <v>38455</v>
      </c>
      <c r="C4431" t="s">
        <v>16</v>
      </c>
      <c r="D4431" t="s">
        <v>433</v>
      </c>
      <c r="E4431" t="s">
        <v>434</v>
      </c>
      <c r="G4431" s="6" t="s">
        <v>29</v>
      </c>
      <c r="H4431" t="s">
        <v>197</v>
      </c>
      <c r="I4431" t="s">
        <v>26</v>
      </c>
      <c r="J4431" t="s">
        <v>27</v>
      </c>
      <c r="K4431">
        <v>74</v>
      </c>
      <c r="L4431">
        <v>34</v>
      </c>
      <c r="M4431" t="s">
        <v>385</v>
      </c>
      <c r="N4431">
        <v>34</v>
      </c>
      <c r="O4431" t="s">
        <v>24</v>
      </c>
      <c r="P4431" cm="1">
        <f t="array" ref="P4431">IF(Q4431&gt;0,INDEX(Q4431:Q26155,MATCH(TRUE,INDEX(Q4431:Q26155="",,),0)-1),"")</f>
        <v>9</v>
      </c>
      <c r="Q4431">
        <v>1</v>
      </c>
      <c r="R4431">
        <f t="shared" si="71"/>
        <v>0</v>
      </c>
    </row>
    <row r="4432" spans="1:18" x14ac:dyDescent="0.3">
      <c r="A4432" t="s">
        <v>398</v>
      </c>
      <c r="B4432" s="1">
        <v>38455</v>
      </c>
      <c r="C4432" t="s">
        <v>16</v>
      </c>
      <c r="D4432" t="s">
        <v>433</v>
      </c>
      <c r="E4432" t="s">
        <v>434</v>
      </c>
      <c r="G4432" s="6" t="s">
        <v>29</v>
      </c>
      <c r="H4432" t="s">
        <v>69</v>
      </c>
      <c r="I4432" t="s">
        <v>26</v>
      </c>
      <c r="J4432" t="s">
        <v>27</v>
      </c>
      <c r="K4432">
        <v>18</v>
      </c>
      <c r="L4432">
        <v>24</v>
      </c>
      <c r="M4432" t="s">
        <v>385</v>
      </c>
      <c r="N4432">
        <v>24</v>
      </c>
      <c r="O4432" t="s">
        <v>24</v>
      </c>
      <c r="P4432" cm="1">
        <f t="array" ref="P4432">IF(Q4432&gt;0,INDEX(Q4432:Q26156,MATCH(TRUE,INDEX(Q4432:Q26156="",,),0)-1),"")</f>
        <v>9</v>
      </c>
      <c r="Q4432">
        <v>1</v>
      </c>
      <c r="R4432">
        <f t="shared" si="71"/>
        <v>0</v>
      </c>
    </row>
    <row r="4433" spans="1:18" x14ac:dyDescent="0.3">
      <c r="A4433" t="s">
        <v>398</v>
      </c>
      <c r="B4433" s="1">
        <v>38455</v>
      </c>
      <c r="C4433" t="s">
        <v>16</v>
      </c>
      <c r="D4433" t="s">
        <v>433</v>
      </c>
      <c r="E4433" t="s">
        <v>434</v>
      </c>
      <c r="G4433" t="s">
        <v>19</v>
      </c>
      <c r="H4433" t="s">
        <v>99</v>
      </c>
      <c r="I4433" t="s">
        <v>21</v>
      </c>
      <c r="J4433" t="s">
        <v>22</v>
      </c>
      <c r="K4433">
        <v>29.7</v>
      </c>
      <c r="L4433">
        <v>179</v>
      </c>
      <c r="M4433" t="s">
        <v>403</v>
      </c>
      <c r="N4433">
        <v>180</v>
      </c>
      <c r="P4433" cm="1">
        <f t="array" ref="P4433">IF(Q4433&gt;0,INDEX(Q4433:Q26157,MATCH(TRUE,INDEX(Q4433:Q26157="",,),0)-1),"")</f>
        <v>9</v>
      </c>
      <c r="Q4433">
        <v>2</v>
      </c>
      <c r="R4433">
        <f t="shared" si="71"/>
        <v>0</v>
      </c>
    </row>
    <row r="4434" spans="1:18" x14ac:dyDescent="0.3">
      <c r="A4434" t="s">
        <v>398</v>
      </c>
      <c r="B4434" s="1">
        <v>38455</v>
      </c>
      <c r="C4434" t="s">
        <v>16</v>
      </c>
      <c r="D4434" t="s">
        <v>433</v>
      </c>
      <c r="E4434" t="s">
        <v>434</v>
      </c>
      <c r="G4434" t="s">
        <v>19</v>
      </c>
      <c r="H4434" t="s">
        <v>64</v>
      </c>
      <c r="I4434" t="s">
        <v>21</v>
      </c>
      <c r="J4434" t="s">
        <v>22</v>
      </c>
      <c r="K4434">
        <v>105.7</v>
      </c>
      <c r="L4434">
        <v>154</v>
      </c>
      <c r="M4434" t="s">
        <v>403</v>
      </c>
      <c r="N4434">
        <v>180</v>
      </c>
      <c r="P4434" cm="1">
        <f t="array" ref="P4434">IF(Q4434&gt;0,INDEX(Q4434:Q26158,MATCH(TRUE,INDEX(Q4434:Q26158="",,),0)-1),"")</f>
        <v>9</v>
      </c>
      <c r="Q4434">
        <v>2</v>
      </c>
      <c r="R4434">
        <f t="shared" si="71"/>
        <v>0</v>
      </c>
    </row>
    <row r="4435" spans="1:18" x14ac:dyDescent="0.3">
      <c r="A4435" t="s">
        <v>398</v>
      </c>
      <c r="B4435" s="1">
        <v>38455</v>
      </c>
      <c r="C4435" t="s">
        <v>16</v>
      </c>
      <c r="D4435" t="s">
        <v>433</v>
      </c>
      <c r="E4435" t="s">
        <v>434</v>
      </c>
      <c r="G4435" t="s">
        <v>19</v>
      </c>
      <c r="H4435" t="s">
        <v>99</v>
      </c>
      <c r="I4435" t="s">
        <v>26</v>
      </c>
      <c r="J4435" t="s">
        <v>27</v>
      </c>
      <c r="K4435">
        <v>412</v>
      </c>
      <c r="L4435">
        <v>20</v>
      </c>
      <c r="M4435" t="s">
        <v>403</v>
      </c>
      <c r="N4435">
        <v>45</v>
      </c>
      <c r="P4435" cm="1">
        <f t="array" ref="P4435">IF(Q4435&gt;0,INDEX(Q4435:Q26159,MATCH(TRUE,INDEX(Q4435:Q26159="",,),0)-1),"")</f>
        <v>9</v>
      </c>
      <c r="Q4435">
        <v>2</v>
      </c>
      <c r="R4435">
        <f t="shared" si="71"/>
        <v>0</v>
      </c>
    </row>
    <row r="4436" spans="1:18" x14ac:dyDescent="0.3">
      <c r="A4436" t="s">
        <v>398</v>
      </c>
      <c r="B4436" s="1">
        <v>38455</v>
      </c>
      <c r="C4436" t="s">
        <v>16</v>
      </c>
      <c r="D4436" t="s">
        <v>433</v>
      </c>
      <c r="E4436" t="s">
        <v>434</v>
      </c>
      <c r="G4436" t="s">
        <v>19</v>
      </c>
      <c r="H4436" t="s">
        <v>394</v>
      </c>
      <c r="I4436" t="s">
        <v>26</v>
      </c>
      <c r="J4436" t="s">
        <v>27</v>
      </c>
      <c r="K4436">
        <v>229</v>
      </c>
      <c r="L4436">
        <v>23</v>
      </c>
      <c r="M4436" t="s">
        <v>403</v>
      </c>
      <c r="N4436">
        <v>35</v>
      </c>
      <c r="P4436" cm="1">
        <f t="array" ref="P4436">IF(Q4436&gt;0,INDEX(Q4436:Q26160,MATCH(TRUE,INDEX(Q4436:Q26160="",,),0)-1),"")</f>
        <v>9</v>
      </c>
      <c r="Q4436">
        <v>2</v>
      </c>
      <c r="R4436">
        <f t="shared" si="71"/>
        <v>0</v>
      </c>
    </row>
    <row r="4437" spans="1:18" x14ac:dyDescent="0.3">
      <c r="A4437" t="s">
        <v>398</v>
      </c>
      <c r="B4437" s="1">
        <v>38455</v>
      </c>
      <c r="C4437" t="s">
        <v>16</v>
      </c>
      <c r="D4437" t="s">
        <v>433</v>
      </c>
      <c r="E4437" t="s">
        <v>434</v>
      </c>
      <c r="G4437" t="s">
        <v>19</v>
      </c>
      <c r="H4437" t="s">
        <v>64</v>
      </c>
      <c r="I4437" t="s">
        <v>26</v>
      </c>
      <c r="J4437" t="s">
        <v>27</v>
      </c>
      <c r="K4437">
        <v>954</v>
      </c>
      <c r="L4437">
        <v>22</v>
      </c>
      <c r="M4437" t="s">
        <v>403</v>
      </c>
      <c r="N4437">
        <v>54</v>
      </c>
      <c r="P4437" cm="1">
        <f t="array" ref="P4437">IF(Q4437&gt;0,INDEX(Q4437:Q26161,MATCH(TRUE,INDEX(Q4437:Q26161="",,),0)-1),"")</f>
        <v>9</v>
      </c>
      <c r="Q4437">
        <v>2</v>
      </c>
      <c r="R4437">
        <f t="shared" si="71"/>
        <v>0</v>
      </c>
    </row>
    <row r="4438" spans="1:18" x14ac:dyDescent="0.3">
      <c r="A4438" t="s">
        <v>398</v>
      </c>
      <c r="B4438" s="1">
        <v>38455</v>
      </c>
      <c r="C4438" t="s">
        <v>16</v>
      </c>
      <c r="D4438" t="s">
        <v>433</v>
      </c>
      <c r="E4438" t="s">
        <v>434</v>
      </c>
      <c r="G4438" s="6" t="s">
        <v>29</v>
      </c>
      <c r="H4438" t="s">
        <v>69</v>
      </c>
      <c r="I4438" t="s">
        <v>21</v>
      </c>
      <c r="J4438" t="s">
        <v>22</v>
      </c>
      <c r="K4438">
        <v>21.3</v>
      </c>
      <c r="L4438">
        <v>129</v>
      </c>
      <c r="M4438" t="s">
        <v>403</v>
      </c>
      <c r="N4438">
        <v>129</v>
      </c>
      <c r="P4438" cm="1">
        <f t="array" ref="P4438">IF(Q4438&gt;0,INDEX(Q4438:Q26162,MATCH(TRUE,INDEX(Q4438:Q26162="",,),0)-1),"")</f>
        <v>9</v>
      </c>
      <c r="Q4438">
        <v>2</v>
      </c>
      <c r="R4438">
        <f t="shared" si="71"/>
        <v>0</v>
      </c>
    </row>
    <row r="4439" spans="1:18" x14ac:dyDescent="0.3">
      <c r="A4439" t="s">
        <v>398</v>
      </c>
      <c r="B4439" s="1">
        <v>38455</v>
      </c>
      <c r="C4439" t="s">
        <v>16</v>
      </c>
      <c r="D4439" t="s">
        <v>433</v>
      </c>
      <c r="E4439" t="s">
        <v>434</v>
      </c>
      <c r="G4439" s="6" t="s">
        <v>29</v>
      </c>
      <c r="H4439" t="s">
        <v>41</v>
      </c>
      <c r="I4439" t="s">
        <v>21</v>
      </c>
      <c r="J4439" t="s">
        <v>22</v>
      </c>
      <c r="K4439">
        <v>1.4</v>
      </c>
      <c r="L4439">
        <v>152</v>
      </c>
      <c r="M4439" t="s">
        <v>403</v>
      </c>
      <c r="N4439">
        <v>152</v>
      </c>
      <c r="P4439" cm="1">
        <f t="array" ref="P4439">IF(Q4439&gt;0,INDEX(Q4439:Q26163,MATCH(TRUE,INDEX(Q4439:Q26163="",,),0)-1),"")</f>
        <v>9</v>
      </c>
      <c r="Q4439">
        <v>2</v>
      </c>
      <c r="R4439">
        <f t="shared" si="71"/>
        <v>0</v>
      </c>
    </row>
    <row r="4440" spans="1:18" x14ac:dyDescent="0.3">
      <c r="A4440" t="s">
        <v>398</v>
      </c>
      <c r="B4440" s="1">
        <v>38455</v>
      </c>
      <c r="C4440" t="s">
        <v>16</v>
      </c>
      <c r="D4440" t="s">
        <v>433</v>
      </c>
      <c r="E4440" t="s">
        <v>434</v>
      </c>
      <c r="G4440" s="6" t="s">
        <v>29</v>
      </c>
      <c r="H4440" t="s">
        <v>148</v>
      </c>
      <c r="I4440" t="s">
        <v>26</v>
      </c>
      <c r="J4440" t="s">
        <v>27</v>
      </c>
      <c r="K4440">
        <v>88</v>
      </c>
      <c r="L4440">
        <v>29</v>
      </c>
      <c r="M4440" t="s">
        <v>403</v>
      </c>
      <c r="N4440">
        <v>29</v>
      </c>
      <c r="P4440" cm="1">
        <f t="array" ref="P4440">IF(Q4440&gt;0,INDEX(Q4440:Q26164,MATCH(TRUE,INDEX(Q4440:Q26164="",,),0)-1),"")</f>
        <v>9</v>
      </c>
      <c r="Q4440">
        <v>2</v>
      </c>
      <c r="R4440">
        <f t="shared" si="71"/>
        <v>0</v>
      </c>
    </row>
    <row r="4441" spans="1:18" x14ac:dyDescent="0.3">
      <c r="A4441" t="s">
        <v>398</v>
      </c>
      <c r="B4441" s="1">
        <v>38455</v>
      </c>
      <c r="C4441" t="s">
        <v>16</v>
      </c>
      <c r="D4441" t="s">
        <v>433</v>
      </c>
      <c r="E4441" t="s">
        <v>434</v>
      </c>
      <c r="G4441" s="6" t="s">
        <v>29</v>
      </c>
      <c r="H4441" t="s">
        <v>197</v>
      </c>
      <c r="I4441" t="s">
        <v>26</v>
      </c>
      <c r="J4441" t="s">
        <v>27</v>
      </c>
      <c r="K4441">
        <v>74</v>
      </c>
      <c r="L4441">
        <v>34</v>
      </c>
      <c r="M4441" t="s">
        <v>403</v>
      </c>
      <c r="N4441">
        <v>34</v>
      </c>
      <c r="P4441" cm="1">
        <f t="array" ref="P4441">IF(Q4441&gt;0,INDEX(Q4441:Q26165,MATCH(TRUE,INDEX(Q4441:Q26165="",,),0)-1),"")</f>
        <v>9</v>
      </c>
      <c r="Q4441">
        <v>2</v>
      </c>
      <c r="R4441">
        <f t="shared" si="71"/>
        <v>0</v>
      </c>
    </row>
    <row r="4442" spans="1:18" x14ac:dyDescent="0.3">
      <c r="A4442" t="s">
        <v>398</v>
      </c>
      <c r="B4442" s="1">
        <v>38455</v>
      </c>
      <c r="C4442" t="s">
        <v>16</v>
      </c>
      <c r="D4442" t="s">
        <v>433</v>
      </c>
      <c r="E4442" t="s">
        <v>434</v>
      </c>
      <c r="G4442" s="6" t="s">
        <v>29</v>
      </c>
      <c r="H4442" t="s">
        <v>69</v>
      </c>
      <c r="I4442" t="s">
        <v>26</v>
      </c>
      <c r="J4442" t="s">
        <v>27</v>
      </c>
      <c r="K4442">
        <v>18</v>
      </c>
      <c r="L4442">
        <v>24</v>
      </c>
      <c r="M4442" t="s">
        <v>403</v>
      </c>
      <c r="N4442">
        <v>24</v>
      </c>
      <c r="P4442" cm="1">
        <f t="array" ref="P4442">IF(Q4442&gt;0,INDEX(Q4442:Q26166,MATCH(TRUE,INDEX(Q4442:Q26166="",,),0)-1),"")</f>
        <v>9</v>
      </c>
      <c r="Q4442">
        <v>2</v>
      </c>
      <c r="R4442">
        <f t="shared" si="71"/>
        <v>0</v>
      </c>
    </row>
    <row r="4443" spans="1:18" x14ac:dyDescent="0.3">
      <c r="A4443" t="s">
        <v>398</v>
      </c>
      <c r="B4443" s="1">
        <v>38455</v>
      </c>
      <c r="C4443" t="s">
        <v>16</v>
      </c>
      <c r="D4443" t="s">
        <v>433</v>
      </c>
      <c r="E4443" t="s">
        <v>434</v>
      </c>
      <c r="G4443" t="s">
        <v>19</v>
      </c>
      <c r="H4443" t="s">
        <v>99</v>
      </c>
      <c r="I4443" t="s">
        <v>21</v>
      </c>
      <c r="J4443" t="s">
        <v>22</v>
      </c>
      <c r="K4443">
        <v>29.7</v>
      </c>
      <c r="L4443">
        <v>179</v>
      </c>
      <c r="M4443" t="s">
        <v>435</v>
      </c>
      <c r="N4443">
        <v>179</v>
      </c>
      <c r="P4443" cm="1">
        <f t="array" ref="P4443">IF(Q4443&gt;0,INDEX(Q4443:Q26167,MATCH(TRUE,INDEX(Q4443:Q26167="",,),0)-1),"")</f>
        <v>9</v>
      </c>
      <c r="Q4443">
        <v>3</v>
      </c>
      <c r="R4443">
        <f t="shared" si="71"/>
        <v>0</v>
      </c>
    </row>
    <row r="4444" spans="1:18" x14ac:dyDescent="0.3">
      <c r="A4444" t="s">
        <v>398</v>
      </c>
      <c r="B4444" s="1">
        <v>38455</v>
      </c>
      <c r="C4444" t="s">
        <v>16</v>
      </c>
      <c r="D4444" t="s">
        <v>433</v>
      </c>
      <c r="E4444" t="s">
        <v>434</v>
      </c>
      <c r="G4444" t="s">
        <v>19</v>
      </c>
      <c r="H4444" t="s">
        <v>64</v>
      </c>
      <c r="I4444" t="s">
        <v>21</v>
      </c>
      <c r="J4444" t="s">
        <v>22</v>
      </c>
      <c r="K4444">
        <v>105.7</v>
      </c>
      <c r="L4444">
        <v>154</v>
      </c>
      <c r="M4444" t="s">
        <v>435</v>
      </c>
      <c r="N4444">
        <v>154</v>
      </c>
      <c r="P4444" cm="1">
        <f t="array" ref="P4444">IF(Q4444&gt;0,INDEX(Q4444:Q26168,MATCH(TRUE,INDEX(Q4444:Q26168="",,),0)-1),"")</f>
        <v>9</v>
      </c>
      <c r="Q4444">
        <v>3</v>
      </c>
      <c r="R4444">
        <f t="shared" si="71"/>
        <v>0</v>
      </c>
    </row>
    <row r="4445" spans="1:18" x14ac:dyDescent="0.3">
      <c r="A4445" t="s">
        <v>398</v>
      </c>
      <c r="B4445" s="1">
        <v>38455</v>
      </c>
      <c r="C4445" t="s">
        <v>16</v>
      </c>
      <c r="D4445" t="s">
        <v>433</v>
      </c>
      <c r="E4445" t="s">
        <v>434</v>
      </c>
      <c r="G4445" t="s">
        <v>19</v>
      </c>
      <c r="H4445" t="s">
        <v>99</v>
      </c>
      <c r="I4445" t="s">
        <v>26</v>
      </c>
      <c r="J4445" t="s">
        <v>27</v>
      </c>
      <c r="K4445">
        <v>412</v>
      </c>
      <c r="L4445">
        <v>20</v>
      </c>
      <c r="M4445" t="s">
        <v>435</v>
      </c>
      <c r="N4445">
        <v>51.25</v>
      </c>
      <c r="P4445" cm="1">
        <f t="array" ref="P4445">IF(Q4445&gt;0,INDEX(Q4445:Q26169,MATCH(TRUE,INDEX(Q4445:Q26169="",,),0)-1),"")</f>
        <v>9</v>
      </c>
      <c r="Q4445">
        <v>3</v>
      </c>
      <c r="R4445">
        <f t="shared" si="71"/>
        <v>0</v>
      </c>
    </row>
    <row r="4446" spans="1:18" x14ac:dyDescent="0.3">
      <c r="A4446" t="s">
        <v>398</v>
      </c>
      <c r="B4446" s="1">
        <v>38455</v>
      </c>
      <c r="C4446" t="s">
        <v>16</v>
      </c>
      <c r="D4446" t="s">
        <v>433</v>
      </c>
      <c r="E4446" t="s">
        <v>434</v>
      </c>
      <c r="G4446" t="s">
        <v>19</v>
      </c>
      <c r="H4446" t="s">
        <v>394</v>
      </c>
      <c r="I4446" t="s">
        <v>26</v>
      </c>
      <c r="J4446" t="s">
        <v>27</v>
      </c>
      <c r="K4446">
        <v>229</v>
      </c>
      <c r="L4446">
        <v>23</v>
      </c>
      <c r="M4446" t="s">
        <v>435</v>
      </c>
      <c r="N4446">
        <v>35</v>
      </c>
      <c r="P4446" cm="1">
        <f t="array" ref="P4446">IF(Q4446&gt;0,INDEX(Q4446:Q26170,MATCH(TRUE,INDEX(Q4446:Q26170="",,),0)-1),"")</f>
        <v>9</v>
      </c>
      <c r="Q4446">
        <v>3</v>
      </c>
      <c r="R4446">
        <f t="shared" si="71"/>
        <v>0</v>
      </c>
    </row>
    <row r="4447" spans="1:18" x14ac:dyDescent="0.3">
      <c r="A4447" t="s">
        <v>398</v>
      </c>
      <c r="B4447" s="1">
        <v>38455</v>
      </c>
      <c r="C4447" t="s">
        <v>16</v>
      </c>
      <c r="D4447" t="s">
        <v>433</v>
      </c>
      <c r="E4447" t="s">
        <v>434</v>
      </c>
      <c r="G4447" t="s">
        <v>19</v>
      </c>
      <c r="H4447" t="s">
        <v>64</v>
      </c>
      <c r="I4447" t="s">
        <v>26</v>
      </c>
      <c r="J4447" t="s">
        <v>27</v>
      </c>
      <c r="K4447">
        <v>954</v>
      </c>
      <c r="L4447">
        <v>22</v>
      </c>
      <c r="M4447" t="s">
        <v>435</v>
      </c>
      <c r="N4447">
        <v>52</v>
      </c>
      <c r="P4447" cm="1">
        <f t="array" ref="P4447">IF(Q4447&gt;0,INDEX(Q4447:Q26171,MATCH(TRUE,INDEX(Q4447:Q26171="",,),0)-1),"")</f>
        <v>9</v>
      </c>
      <c r="Q4447">
        <v>3</v>
      </c>
      <c r="R4447">
        <f t="shared" si="71"/>
        <v>0</v>
      </c>
    </row>
    <row r="4448" spans="1:18" x14ac:dyDescent="0.3">
      <c r="A4448" t="s">
        <v>398</v>
      </c>
      <c r="B4448" s="1">
        <v>38455</v>
      </c>
      <c r="C4448" t="s">
        <v>16</v>
      </c>
      <c r="D4448" t="s">
        <v>433</v>
      </c>
      <c r="E4448" t="s">
        <v>434</v>
      </c>
      <c r="G4448" s="6" t="s">
        <v>29</v>
      </c>
      <c r="H4448" t="s">
        <v>69</v>
      </c>
      <c r="I4448" t="s">
        <v>21</v>
      </c>
      <c r="J4448" t="s">
        <v>22</v>
      </c>
      <c r="K4448">
        <v>21.3</v>
      </c>
      <c r="L4448">
        <v>129</v>
      </c>
      <c r="M4448" t="s">
        <v>435</v>
      </c>
      <c r="N4448">
        <v>129</v>
      </c>
      <c r="P4448" cm="1">
        <f t="array" ref="P4448">IF(Q4448&gt;0,INDEX(Q4448:Q26172,MATCH(TRUE,INDEX(Q4448:Q26172="",,),0)-1),"")</f>
        <v>9</v>
      </c>
      <c r="Q4448">
        <v>3</v>
      </c>
      <c r="R4448">
        <f t="shared" si="71"/>
        <v>0</v>
      </c>
    </row>
    <row r="4449" spans="1:18" x14ac:dyDescent="0.3">
      <c r="A4449" t="s">
        <v>398</v>
      </c>
      <c r="B4449" s="1">
        <v>38455</v>
      </c>
      <c r="C4449" t="s">
        <v>16</v>
      </c>
      <c r="D4449" t="s">
        <v>433</v>
      </c>
      <c r="E4449" t="s">
        <v>434</v>
      </c>
      <c r="G4449" s="6" t="s">
        <v>29</v>
      </c>
      <c r="H4449" t="s">
        <v>41</v>
      </c>
      <c r="I4449" t="s">
        <v>21</v>
      </c>
      <c r="J4449" t="s">
        <v>22</v>
      </c>
      <c r="K4449">
        <v>1.4</v>
      </c>
      <c r="L4449">
        <v>152</v>
      </c>
      <c r="M4449" t="s">
        <v>435</v>
      </c>
      <c r="N4449">
        <v>152</v>
      </c>
      <c r="P4449" cm="1">
        <f t="array" ref="P4449">IF(Q4449&gt;0,INDEX(Q4449:Q26173,MATCH(TRUE,INDEX(Q4449:Q26173="",,),0)-1),"")</f>
        <v>9</v>
      </c>
      <c r="Q4449">
        <v>3</v>
      </c>
      <c r="R4449">
        <f t="shared" si="71"/>
        <v>0</v>
      </c>
    </row>
    <row r="4450" spans="1:18" x14ac:dyDescent="0.3">
      <c r="A4450" t="s">
        <v>398</v>
      </c>
      <c r="B4450" s="1">
        <v>38455</v>
      </c>
      <c r="C4450" t="s">
        <v>16</v>
      </c>
      <c r="D4450" t="s">
        <v>433</v>
      </c>
      <c r="E4450" t="s">
        <v>434</v>
      </c>
      <c r="G4450" s="6" t="s">
        <v>29</v>
      </c>
      <c r="H4450" t="s">
        <v>148</v>
      </c>
      <c r="I4450" t="s">
        <v>26</v>
      </c>
      <c r="J4450" t="s">
        <v>27</v>
      </c>
      <c r="K4450">
        <v>88</v>
      </c>
      <c r="L4450">
        <v>29</v>
      </c>
      <c r="M4450" t="s">
        <v>435</v>
      </c>
      <c r="N4450">
        <v>29</v>
      </c>
      <c r="P4450" cm="1">
        <f t="array" ref="P4450">IF(Q4450&gt;0,INDEX(Q4450:Q26174,MATCH(TRUE,INDEX(Q4450:Q26174="",,),0)-1),"")</f>
        <v>9</v>
      </c>
      <c r="Q4450">
        <v>3</v>
      </c>
      <c r="R4450">
        <f t="shared" si="71"/>
        <v>0</v>
      </c>
    </row>
    <row r="4451" spans="1:18" x14ac:dyDescent="0.3">
      <c r="A4451" t="s">
        <v>398</v>
      </c>
      <c r="B4451" s="1">
        <v>38455</v>
      </c>
      <c r="C4451" t="s">
        <v>16</v>
      </c>
      <c r="D4451" t="s">
        <v>433</v>
      </c>
      <c r="E4451" t="s">
        <v>434</v>
      </c>
      <c r="G4451" s="6" t="s">
        <v>29</v>
      </c>
      <c r="H4451" t="s">
        <v>197</v>
      </c>
      <c r="I4451" t="s">
        <v>26</v>
      </c>
      <c r="J4451" t="s">
        <v>27</v>
      </c>
      <c r="K4451">
        <v>74</v>
      </c>
      <c r="L4451">
        <v>34</v>
      </c>
      <c r="M4451" t="s">
        <v>435</v>
      </c>
      <c r="N4451">
        <v>34</v>
      </c>
      <c r="P4451" cm="1">
        <f t="array" ref="P4451">IF(Q4451&gt;0,INDEX(Q4451:Q26175,MATCH(TRUE,INDEX(Q4451:Q26175="",,),0)-1),"")</f>
        <v>9</v>
      </c>
      <c r="Q4451">
        <v>3</v>
      </c>
      <c r="R4451">
        <f t="shared" si="71"/>
        <v>0</v>
      </c>
    </row>
    <row r="4452" spans="1:18" x14ac:dyDescent="0.3">
      <c r="A4452" t="s">
        <v>398</v>
      </c>
      <c r="B4452" s="1">
        <v>38455</v>
      </c>
      <c r="C4452" t="s">
        <v>16</v>
      </c>
      <c r="D4452" t="s">
        <v>433</v>
      </c>
      <c r="E4452" t="s">
        <v>434</v>
      </c>
      <c r="G4452" s="6" t="s">
        <v>29</v>
      </c>
      <c r="H4452" t="s">
        <v>69</v>
      </c>
      <c r="I4452" t="s">
        <v>26</v>
      </c>
      <c r="J4452" t="s">
        <v>27</v>
      </c>
      <c r="K4452">
        <v>18</v>
      </c>
      <c r="L4452">
        <v>24</v>
      </c>
      <c r="M4452" t="s">
        <v>435</v>
      </c>
      <c r="N4452">
        <v>24</v>
      </c>
      <c r="P4452" cm="1">
        <f t="array" ref="P4452">IF(Q4452&gt;0,INDEX(Q4452:Q26176,MATCH(TRUE,INDEX(Q4452:Q26176="",,),0)-1),"")</f>
        <v>9</v>
      </c>
      <c r="Q4452">
        <v>3</v>
      </c>
      <c r="R4452">
        <f t="shared" si="71"/>
        <v>0</v>
      </c>
    </row>
    <row r="4453" spans="1:18" x14ac:dyDescent="0.3">
      <c r="A4453" t="s">
        <v>398</v>
      </c>
      <c r="B4453" s="1">
        <v>38455</v>
      </c>
      <c r="C4453" t="s">
        <v>16</v>
      </c>
      <c r="D4453" t="s">
        <v>433</v>
      </c>
      <c r="E4453" t="s">
        <v>434</v>
      </c>
      <c r="G4453" t="s">
        <v>19</v>
      </c>
      <c r="H4453" t="s">
        <v>99</v>
      </c>
      <c r="I4453" t="s">
        <v>21</v>
      </c>
      <c r="J4453" t="s">
        <v>22</v>
      </c>
      <c r="K4453">
        <v>29.7</v>
      </c>
      <c r="L4453">
        <v>179</v>
      </c>
      <c r="M4453" t="s">
        <v>436</v>
      </c>
      <c r="N4453">
        <v>589</v>
      </c>
      <c r="P4453" cm="1">
        <f t="array" ref="P4453">IF(Q4453&gt;0,INDEX(Q4453:Q26177,MATCH(TRUE,INDEX(Q4453:Q26177="",,),0)-1),"")</f>
        <v>9</v>
      </c>
      <c r="Q4453">
        <v>4</v>
      </c>
      <c r="R4453">
        <f t="shared" si="71"/>
        <v>0</v>
      </c>
    </row>
    <row r="4454" spans="1:18" x14ac:dyDescent="0.3">
      <c r="A4454" t="s">
        <v>398</v>
      </c>
      <c r="B4454" s="1">
        <v>38455</v>
      </c>
      <c r="C4454" t="s">
        <v>16</v>
      </c>
      <c r="D4454" t="s">
        <v>433</v>
      </c>
      <c r="E4454" t="s">
        <v>434</v>
      </c>
      <c r="G4454" t="s">
        <v>19</v>
      </c>
      <c r="H4454" t="s">
        <v>64</v>
      </c>
      <c r="I4454" t="s">
        <v>21</v>
      </c>
      <c r="J4454" t="s">
        <v>22</v>
      </c>
      <c r="K4454">
        <v>105.7</v>
      </c>
      <c r="L4454">
        <v>154</v>
      </c>
      <c r="M4454" t="s">
        <v>436</v>
      </c>
      <c r="N4454">
        <v>423</v>
      </c>
      <c r="P4454" cm="1">
        <f t="array" ref="P4454">IF(Q4454&gt;0,INDEX(Q4454:Q26178,MATCH(TRUE,INDEX(Q4454:Q26178="",,),0)-1),"")</f>
        <v>9</v>
      </c>
      <c r="Q4454">
        <v>4</v>
      </c>
      <c r="R4454">
        <f t="shared" si="71"/>
        <v>0</v>
      </c>
    </row>
    <row r="4455" spans="1:18" x14ac:dyDescent="0.3">
      <c r="A4455" t="s">
        <v>398</v>
      </c>
      <c r="B4455" s="1">
        <v>38455</v>
      </c>
      <c r="C4455" t="s">
        <v>16</v>
      </c>
      <c r="D4455" t="s">
        <v>433</v>
      </c>
      <c r="E4455" t="s">
        <v>434</v>
      </c>
      <c r="G4455" t="s">
        <v>19</v>
      </c>
      <c r="H4455" t="s">
        <v>99</v>
      </c>
      <c r="I4455" t="s">
        <v>26</v>
      </c>
      <c r="J4455" t="s">
        <v>27</v>
      </c>
      <c r="K4455">
        <v>412</v>
      </c>
      <c r="L4455">
        <v>20</v>
      </c>
      <c r="M4455" t="s">
        <v>436</v>
      </c>
      <c r="N4455">
        <v>20</v>
      </c>
      <c r="P4455" cm="1">
        <f t="array" ref="P4455">IF(Q4455&gt;0,INDEX(Q4455:Q26179,MATCH(TRUE,INDEX(Q4455:Q26179="",,),0)-1),"")</f>
        <v>9</v>
      </c>
      <c r="Q4455">
        <v>4</v>
      </c>
      <c r="R4455">
        <f t="shared" si="71"/>
        <v>0</v>
      </c>
    </row>
    <row r="4456" spans="1:18" x14ac:dyDescent="0.3">
      <c r="A4456" t="s">
        <v>398</v>
      </c>
      <c r="B4456" s="1">
        <v>38455</v>
      </c>
      <c r="C4456" t="s">
        <v>16</v>
      </c>
      <c r="D4456" t="s">
        <v>433</v>
      </c>
      <c r="E4456" t="s">
        <v>434</v>
      </c>
      <c r="G4456" t="s">
        <v>19</v>
      </c>
      <c r="H4456" t="s">
        <v>394</v>
      </c>
      <c r="I4456" t="s">
        <v>26</v>
      </c>
      <c r="J4456" t="s">
        <v>27</v>
      </c>
      <c r="K4456">
        <v>229</v>
      </c>
      <c r="L4456">
        <v>23</v>
      </c>
      <c r="M4456" t="s">
        <v>436</v>
      </c>
      <c r="N4456">
        <v>23</v>
      </c>
      <c r="P4456" cm="1">
        <f t="array" ref="P4456">IF(Q4456&gt;0,INDEX(Q4456:Q26180,MATCH(TRUE,INDEX(Q4456:Q26180="",,),0)-1),"")</f>
        <v>9</v>
      </c>
      <c r="Q4456">
        <v>4</v>
      </c>
      <c r="R4456">
        <f t="shared" si="71"/>
        <v>0</v>
      </c>
    </row>
    <row r="4457" spans="1:18" x14ac:dyDescent="0.3">
      <c r="A4457" t="s">
        <v>398</v>
      </c>
      <c r="B4457" s="1">
        <v>38455</v>
      </c>
      <c r="C4457" t="s">
        <v>16</v>
      </c>
      <c r="D4457" t="s">
        <v>433</v>
      </c>
      <c r="E4457" t="s">
        <v>434</v>
      </c>
      <c r="G4457" t="s">
        <v>19</v>
      </c>
      <c r="H4457" t="s">
        <v>64</v>
      </c>
      <c r="I4457" t="s">
        <v>26</v>
      </c>
      <c r="J4457" t="s">
        <v>27</v>
      </c>
      <c r="K4457">
        <v>954</v>
      </c>
      <c r="L4457">
        <v>22</v>
      </c>
      <c r="M4457" t="s">
        <v>436</v>
      </c>
      <c r="N4457">
        <v>22</v>
      </c>
      <c r="P4457" cm="1">
        <f t="array" ref="P4457">IF(Q4457&gt;0,INDEX(Q4457:Q26181,MATCH(TRUE,INDEX(Q4457:Q26181="",,),0)-1),"")</f>
        <v>9</v>
      </c>
      <c r="Q4457">
        <v>4</v>
      </c>
      <c r="R4457">
        <f t="shared" si="71"/>
        <v>0</v>
      </c>
    </row>
    <row r="4458" spans="1:18" x14ac:dyDescent="0.3">
      <c r="A4458" t="s">
        <v>398</v>
      </c>
      <c r="B4458" s="1">
        <v>38455</v>
      </c>
      <c r="C4458" t="s">
        <v>16</v>
      </c>
      <c r="D4458" t="s">
        <v>433</v>
      </c>
      <c r="E4458" t="s">
        <v>434</v>
      </c>
      <c r="G4458" s="6" t="s">
        <v>29</v>
      </c>
      <c r="H4458" t="s">
        <v>69</v>
      </c>
      <c r="I4458" t="s">
        <v>21</v>
      </c>
      <c r="J4458" t="s">
        <v>22</v>
      </c>
      <c r="K4458">
        <v>21.3</v>
      </c>
      <c r="L4458">
        <v>129</v>
      </c>
      <c r="M4458" t="s">
        <v>436</v>
      </c>
      <c r="N4458">
        <v>129</v>
      </c>
      <c r="P4458" cm="1">
        <f t="array" ref="P4458">IF(Q4458&gt;0,INDEX(Q4458:Q26182,MATCH(TRUE,INDEX(Q4458:Q26182="",,),0)-1),"")</f>
        <v>9</v>
      </c>
      <c r="Q4458">
        <v>4</v>
      </c>
      <c r="R4458">
        <f t="shared" si="71"/>
        <v>0</v>
      </c>
    </row>
    <row r="4459" spans="1:18" x14ac:dyDescent="0.3">
      <c r="A4459" t="s">
        <v>398</v>
      </c>
      <c r="B4459" s="1">
        <v>38455</v>
      </c>
      <c r="C4459" t="s">
        <v>16</v>
      </c>
      <c r="D4459" t="s">
        <v>433</v>
      </c>
      <c r="E4459" t="s">
        <v>434</v>
      </c>
      <c r="G4459" s="6" t="s">
        <v>29</v>
      </c>
      <c r="H4459" t="s">
        <v>41</v>
      </c>
      <c r="I4459" t="s">
        <v>21</v>
      </c>
      <c r="J4459" t="s">
        <v>22</v>
      </c>
      <c r="K4459">
        <v>1.4</v>
      </c>
      <c r="L4459">
        <v>152</v>
      </c>
      <c r="M4459" t="s">
        <v>436</v>
      </c>
      <c r="N4459">
        <v>152</v>
      </c>
      <c r="P4459" cm="1">
        <f t="array" ref="P4459">IF(Q4459&gt;0,INDEX(Q4459:Q26183,MATCH(TRUE,INDEX(Q4459:Q26183="",,),0)-1),"")</f>
        <v>9</v>
      </c>
      <c r="Q4459">
        <v>4</v>
      </c>
      <c r="R4459">
        <f t="shared" si="71"/>
        <v>0</v>
      </c>
    </row>
    <row r="4460" spans="1:18" x14ac:dyDescent="0.3">
      <c r="A4460" t="s">
        <v>398</v>
      </c>
      <c r="B4460" s="1">
        <v>38455</v>
      </c>
      <c r="C4460" t="s">
        <v>16</v>
      </c>
      <c r="D4460" t="s">
        <v>433</v>
      </c>
      <c r="E4460" t="s">
        <v>434</v>
      </c>
      <c r="G4460" s="6" t="s">
        <v>29</v>
      </c>
      <c r="H4460" t="s">
        <v>148</v>
      </c>
      <c r="I4460" t="s">
        <v>26</v>
      </c>
      <c r="J4460" t="s">
        <v>27</v>
      </c>
      <c r="K4460">
        <v>88</v>
      </c>
      <c r="L4460">
        <v>29</v>
      </c>
      <c r="M4460" t="s">
        <v>436</v>
      </c>
      <c r="N4460">
        <v>29</v>
      </c>
      <c r="P4460" cm="1">
        <f t="array" ref="P4460">IF(Q4460&gt;0,INDEX(Q4460:Q26184,MATCH(TRUE,INDEX(Q4460:Q26184="",,),0)-1),"")</f>
        <v>9</v>
      </c>
      <c r="Q4460">
        <v>4</v>
      </c>
      <c r="R4460">
        <f t="shared" si="71"/>
        <v>0</v>
      </c>
    </row>
    <row r="4461" spans="1:18" x14ac:dyDescent="0.3">
      <c r="A4461" t="s">
        <v>398</v>
      </c>
      <c r="B4461" s="1">
        <v>38455</v>
      </c>
      <c r="C4461" t="s">
        <v>16</v>
      </c>
      <c r="D4461" t="s">
        <v>433</v>
      </c>
      <c r="E4461" t="s">
        <v>434</v>
      </c>
      <c r="G4461" s="6" t="s">
        <v>29</v>
      </c>
      <c r="H4461" t="s">
        <v>197</v>
      </c>
      <c r="I4461" t="s">
        <v>26</v>
      </c>
      <c r="J4461" t="s">
        <v>27</v>
      </c>
      <c r="K4461">
        <v>74</v>
      </c>
      <c r="L4461">
        <v>34</v>
      </c>
      <c r="M4461" t="s">
        <v>436</v>
      </c>
      <c r="N4461">
        <v>34</v>
      </c>
      <c r="P4461" cm="1">
        <f t="array" ref="P4461">IF(Q4461&gt;0,INDEX(Q4461:Q26185,MATCH(TRUE,INDEX(Q4461:Q26185="",,),0)-1),"")</f>
        <v>9</v>
      </c>
      <c r="Q4461">
        <v>4</v>
      </c>
      <c r="R4461">
        <f t="shared" si="71"/>
        <v>0</v>
      </c>
    </row>
    <row r="4462" spans="1:18" x14ac:dyDescent="0.3">
      <c r="A4462" t="s">
        <v>398</v>
      </c>
      <c r="B4462" s="1">
        <v>38455</v>
      </c>
      <c r="C4462" t="s">
        <v>16</v>
      </c>
      <c r="D4462" t="s">
        <v>433</v>
      </c>
      <c r="E4462" t="s">
        <v>434</v>
      </c>
      <c r="G4462" s="6" t="s">
        <v>29</v>
      </c>
      <c r="H4462" t="s">
        <v>69</v>
      </c>
      <c r="I4462" t="s">
        <v>26</v>
      </c>
      <c r="J4462" t="s">
        <v>27</v>
      </c>
      <c r="K4462">
        <v>18</v>
      </c>
      <c r="L4462">
        <v>24</v>
      </c>
      <c r="M4462" t="s">
        <v>436</v>
      </c>
      <c r="N4462">
        <v>24</v>
      </c>
      <c r="P4462" cm="1">
        <f t="array" ref="P4462">IF(Q4462&gt;0,INDEX(Q4462:Q26186,MATCH(TRUE,INDEX(Q4462:Q26186="",,),0)-1),"")</f>
        <v>9</v>
      </c>
      <c r="Q4462">
        <v>4</v>
      </c>
      <c r="R4462">
        <f t="shared" si="71"/>
        <v>0</v>
      </c>
    </row>
    <row r="4463" spans="1:18" x14ac:dyDescent="0.3">
      <c r="A4463" t="s">
        <v>398</v>
      </c>
      <c r="B4463" s="1">
        <v>38455</v>
      </c>
      <c r="C4463" t="s">
        <v>16</v>
      </c>
      <c r="D4463" t="s">
        <v>433</v>
      </c>
      <c r="E4463" t="s">
        <v>434</v>
      </c>
      <c r="G4463" t="s">
        <v>19</v>
      </c>
      <c r="H4463" t="s">
        <v>99</v>
      </c>
      <c r="I4463" t="s">
        <v>21</v>
      </c>
      <c r="J4463" t="s">
        <v>22</v>
      </c>
      <c r="K4463">
        <v>29.7</v>
      </c>
      <c r="L4463">
        <v>179</v>
      </c>
      <c r="M4463" t="s">
        <v>430</v>
      </c>
      <c r="N4463">
        <v>246.48</v>
      </c>
      <c r="P4463" cm="1">
        <f t="array" ref="P4463">IF(Q4463&gt;0,INDEX(Q4463:Q26187,MATCH(TRUE,INDEX(Q4463:Q26187="",,),0)-1),"")</f>
        <v>9</v>
      </c>
      <c r="Q4463">
        <v>5</v>
      </c>
      <c r="R4463">
        <f t="shared" si="71"/>
        <v>0</v>
      </c>
    </row>
    <row r="4464" spans="1:18" x14ac:dyDescent="0.3">
      <c r="A4464" t="s">
        <v>398</v>
      </c>
      <c r="B4464" s="1">
        <v>38455</v>
      </c>
      <c r="C4464" t="s">
        <v>16</v>
      </c>
      <c r="D4464" t="s">
        <v>433</v>
      </c>
      <c r="E4464" t="s">
        <v>434</v>
      </c>
      <c r="G4464" t="s">
        <v>19</v>
      </c>
      <c r="H4464" t="s">
        <v>64</v>
      </c>
      <c r="I4464" t="s">
        <v>21</v>
      </c>
      <c r="J4464" t="s">
        <v>22</v>
      </c>
      <c r="K4464">
        <v>105.7</v>
      </c>
      <c r="L4464">
        <v>154</v>
      </c>
      <c r="M4464" t="s">
        <v>430</v>
      </c>
      <c r="N4464">
        <v>154</v>
      </c>
      <c r="P4464" cm="1">
        <f t="array" ref="P4464">IF(Q4464&gt;0,INDEX(Q4464:Q26188,MATCH(TRUE,INDEX(Q4464:Q26188="",,),0)-1),"")</f>
        <v>9</v>
      </c>
      <c r="Q4464">
        <v>5</v>
      </c>
      <c r="R4464">
        <f t="shared" si="71"/>
        <v>0</v>
      </c>
    </row>
    <row r="4465" spans="1:18" x14ac:dyDescent="0.3">
      <c r="A4465" t="s">
        <v>398</v>
      </c>
      <c r="B4465" s="1">
        <v>38455</v>
      </c>
      <c r="C4465" t="s">
        <v>16</v>
      </c>
      <c r="D4465" t="s">
        <v>433</v>
      </c>
      <c r="E4465" t="s">
        <v>434</v>
      </c>
      <c r="G4465" t="s">
        <v>19</v>
      </c>
      <c r="H4465" t="s">
        <v>99</v>
      </c>
      <c r="I4465" t="s">
        <v>26</v>
      </c>
      <c r="J4465" t="s">
        <v>27</v>
      </c>
      <c r="K4465">
        <v>412</v>
      </c>
      <c r="L4465">
        <v>20</v>
      </c>
      <c r="M4465" t="s">
        <v>430</v>
      </c>
      <c r="N4465">
        <v>36</v>
      </c>
      <c r="P4465" cm="1">
        <f t="array" ref="P4465">IF(Q4465&gt;0,INDEX(Q4465:Q26189,MATCH(TRUE,INDEX(Q4465:Q26189="",,),0)-1),"")</f>
        <v>9</v>
      </c>
      <c r="Q4465">
        <v>5</v>
      </c>
      <c r="R4465">
        <f t="shared" si="71"/>
        <v>0</v>
      </c>
    </row>
    <row r="4466" spans="1:18" x14ac:dyDescent="0.3">
      <c r="A4466" t="s">
        <v>398</v>
      </c>
      <c r="B4466" s="1">
        <v>38455</v>
      </c>
      <c r="C4466" t="s">
        <v>16</v>
      </c>
      <c r="D4466" t="s">
        <v>433</v>
      </c>
      <c r="E4466" t="s">
        <v>434</v>
      </c>
      <c r="G4466" t="s">
        <v>19</v>
      </c>
      <c r="H4466" t="s">
        <v>394</v>
      </c>
      <c r="I4466" t="s">
        <v>26</v>
      </c>
      <c r="J4466" t="s">
        <v>27</v>
      </c>
      <c r="K4466">
        <v>229</v>
      </c>
      <c r="L4466">
        <v>23</v>
      </c>
      <c r="M4466" t="s">
        <v>430</v>
      </c>
      <c r="N4466">
        <v>41.25</v>
      </c>
      <c r="P4466" cm="1">
        <f t="array" ref="P4466">IF(Q4466&gt;0,INDEX(Q4466:Q26190,MATCH(TRUE,INDEX(Q4466:Q26190="",,),0)-1),"")</f>
        <v>9</v>
      </c>
      <c r="Q4466">
        <v>5</v>
      </c>
      <c r="R4466">
        <f t="shared" si="71"/>
        <v>0</v>
      </c>
    </row>
    <row r="4467" spans="1:18" x14ac:dyDescent="0.3">
      <c r="A4467" t="s">
        <v>398</v>
      </c>
      <c r="B4467" s="1">
        <v>38455</v>
      </c>
      <c r="C4467" t="s">
        <v>16</v>
      </c>
      <c r="D4467" t="s">
        <v>433</v>
      </c>
      <c r="E4467" t="s">
        <v>434</v>
      </c>
      <c r="G4467" t="s">
        <v>19</v>
      </c>
      <c r="H4467" t="s">
        <v>64</v>
      </c>
      <c r="I4467" t="s">
        <v>26</v>
      </c>
      <c r="J4467" t="s">
        <v>27</v>
      </c>
      <c r="K4467">
        <v>954</v>
      </c>
      <c r="L4467">
        <v>22</v>
      </c>
      <c r="M4467" t="s">
        <v>430</v>
      </c>
      <c r="N4467">
        <v>41.5</v>
      </c>
      <c r="P4467" cm="1">
        <f t="array" ref="P4467">IF(Q4467&gt;0,INDEX(Q4467:Q26191,MATCH(TRUE,INDEX(Q4467:Q26191="",,),0)-1),"")</f>
        <v>9</v>
      </c>
      <c r="Q4467">
        <v>5</v>
      </c>
      <c r="R4467">
        <f t="shared" si="71"/>
        <v>0</v>
      </c>
    </row>
    <row r="4468" spans="1:18" x14ac:dyDescent="0.3">
      <c r="A4468" t="s">
        <v>398</v>
      </c>
      <c r="B4468" s="1">
        <v>38455</v>
      </c>
      <c r="C4468" t="s">
        <v>16</v>
      </c>
      <c r="D4468" t="s">
        <v>433</v>
      </c>
      <c r="E4468" t="s">
        <v>434</v>
      </c>
      <c r="G4468" s="6" t="s">
        <v>29</v>
      </c>
      <c r="H4468" t="s">
        <v>69</v>
      </c>
      <c r="I4468" t="s">
        <v>21</v>
      </c>
      <c r="J4468" t="s">
        <v>22</v>
      </c>
      <c r="K4468">
        <v>21.3</v>
      </c>
      <c r="L4468">
        <v>129</v>
      </c>
      <c r="M4468" t="s">
        <v>430</v>
      </c>
      <c r="N4468">
        <v>129</v>
      </c>
      <c r="P4468" cm="1">
        <f t="array" ref="P4468">IF(Q4468&gt;0,INDEX(Q4468:Q26192,MATCH(TRUE,INDEX(Q4468:Q26192="",,),0)-1),"")</f>
        <v>9</v>
      </c>
      <c r="Q4468">
        <v>5</v>
      </c>
      <c r="R4468">
        <f t="shared" ref="R4468:R4531" si="72">IF(P4468="","",0)</f>
        <v>0</v>
      </c>
    </row>
    <row r="4469" spans="1:18" x14ac:dyDescent="0.3">
      <c r="A4469" t="s">
        <v>398</v>
      </c>
      <c r="B4469" s="1">
        <v>38455</v>
      </c>
      <c r="C4469" t="s">
        <v>16</v>
      </c>
      <c r="D4469" t="s">
        <v>433</v>
      </c>
      <c r="E4469" t="s">
        <v>434</v>
      </c>
      <c r="G4469" s="6" t="s">
        <v>29</v>
      </c>
      <c r="H4469" t="s">
        <v>41</v>
      </c>
      <c r="I4469" t="s">
        <v>21</v>
      </c>
      <c r="J4469" t="s">
        <v>22</v>
      </c>
      <c r="K4469">
        <v>1.4</v>
      </c>
      <c r="L4469">
        <v>152</v>
      </c>
      <c r="M4469" t="s">
        <v>430</v>
      </c>
      <c r="N4469">
        <v>152</v>
      </c>
      <c r="P4469" cm="1">
        <f t="array" ref="P4469">IF(Q4469&gt;0,INDEX(Q4469:Q26193,MATCH(TRUE,INDEX(Q4469:Q26193="",,),0)-1),"")</f>
        <v>9</v>
      </c>
      <c r="Q4469">
        <v>5</v>
      </c>
      <c r="R4469">
        <f t="shared" si="72"/>
        <v>0</v>
      </c>
    </row>
    <row r="4470" spans="1:18" x14ac:dyDescent="0.3">
      <c r="A4470" t="s">
        <v>398</v>
      </c>
      <c r="B4470" s="1">
        <v>38455</v>
      </c>
      <c r="C4470" t="s">
        <v>16</v>
      </c>
      <c r="D4470" t="s">
        <v>433</v>
      </c>
      <c r="E4470" t="s">
        <v>434</v>
      </c>
      <c r="G4470" s="6" t="s">
        <v>29</v>
      </c>
      <c r="H4470" t="s">
        <v>148</v>
      </c>
      <c r="I4470" t="s">
        <v>26</v>
      </c>
      <c r="J4470" t="s">
        <v>27</v>
      </c>
      <c r="K4470">
        <v>88</v>
      </c>
      <c r="L4470">
        <v>29</v>
      </c>
      <c r="M4470" t="s">
        <v>430</v>
      </c>
      <c r="N4470">
        <v>29</v>
      </c>
      <c r="P4470" cm="1">
        <f t="array" ref="P4470">IF(Q4470&gt;0,INDEX(Q4470:Q26194,MATCH(TRUE,INDEX(Q4470:Q26194="",,),0)-1),"")</f>
        <v>9</v>
      </c>
      <c r="Q4470">
        <v>5</v>
      </c>
      <c r="R4470">
        <f t="shared" si="72"/>
        <v>0</v>
      </c>
    </row>
    <row r="4471" spans="1:18" x14ac:dyDescent="0.3">
      <c r="A4471" t="s">
        <v>398</v>
      </c>
      <c r="B4471" s="1">
        <v>38455</v>
      </c>
      <c r="C4471" t="s">
        <v>16</v>
      </c>
      <c r="D4471" t="s">
        <v>433</v>
      </c>
      <c r="E4471" t="s">
        <v>434</v>
      </c>
      <c r="G4471" s="6" t="s">
        <v>29</v>
      </c>
      <c r="H4471" t="s">
        <v>197</v>
      </c>
      <c r="I4471" t="s">
        <v>26</v>
      </c>
      <c r="J4471" t="s">
        <v>27</v>
      </c>
      <c r="K4471">
        <v>74</v>
      </c>
      <c r="L4471">
        <v>34</v>
      </c>
      <c r="M4471" t="s">
        <v>430</v>
      </c>
      <c r="N4471">
        <v>34</v>
      </c>
      <c r="P4471" cm="1">
        <f t="array" ref="P4471">IF(Q4471&gt;0,INDEX(Q4471:Q26195,MATCH(TRUE,INDEX(Q4471:Q26195="",,),0)-1),"")</f>
        <v>9</v>
      </c>
      <c r="Q4471">
        <v>5</v>
      </c>
      <c r="R4471">
        <f t="shared" si="72"/>
        <v>0</v>
      </c>
    </row>
    <row r="4472" spans="1:18" x14ac:dyDescent="0.3">
      <c r="A4472" t="s">
        <v>398</v>
      </c>
      <c r="B4472" s="1">
        <v>38455</v>
      </c>
      <c r="C4472" t="s">
        <v>16</v>
      </c>
      <c r="D4472" t="s">
        <v>433</v>
      </c>
      <c r="E4472" t="s">
        <v>434</v>
      </c>
      <c r="G4472" s="6" t="s">
        <v>29</v>
      </c>
      <c r="H4472" t="s">
        <v>69</v>
      </c>
      <c r="I4472" t="s">
        <v>26</v>
      </c>
      <c r="J4472" t="s">
        <v>27</v>
      </c>
      <c r="K4472">
        <v>18</v>
      </c>
      <c r="L4472">
        <v>24</v>
      </c>
      <c r="M4472" t="s">
        <v>430</v>
      </c>
      <c r="N4472">
        <v>24</v>
      </c>
      <c r="P4472" cm="1">
        <f t="array" ref="P4472">IF(Q4472&gt;0,INDEX(Q4472:Q26196,MATCH(TRUE,INDEX(Q4472:Q26196="",,),0)-1),"")</f>
        <v>9</v>
      </c>
      <c r="Q4472">
        <v>5</v>
      </c>
      <c r="R4472">
        <f t="shared" si="72"/>
        <v>0</v>
      </c>
    </row>
    <row r="4473" spans="1:18" x14ac:dyDescent="0.3">
      <c r="A4473" t="s">
        <v>398</v>
      </c>
      <c r="B4473" s="1">
        <v>38455</v>
      </c>
      <c r="C4473" t="s">
        <v>16</v>
      </c>
      <c r="D4473" t="s">
        <v>433</v>
      </c>
      <c r="E4473" t="s">
        <v>434</v>
      </c>
      <c r="G4473" t="s">
        <v>19</v>
      </c>
      <c r="H4473" t="s">
        <v>99</v>
      </c>
      <c r="I4473" t="s">
        <v>21</v>
      </c>
      <c r="J4473" t="s">
        <v>22</v>
      </c>
      <c r="K4473">
        <v>29.7</v>
      </c>
      <c r="L4473">
        <v>179</v>
      </c>
      <c r="M4473" t="s">
        <v>319</v>
      </c>
      <c r="N4473">
        <v>200</v>
      </c>
      <c r="P4473" cm="1">
        <f t="array" ref="P4473">IF(Q4473&gt;0,INDEX(Q4473:Q26197,MATCH(TRUE,INDEX(Q4473:Q26197="",,),0)-1),"")</f>
        <v>9</v>
      </c>
      <c r="Q4473">
        <v>6</v>
      </c>
      <c r="R4473">
        <f t="shared" si="72"/>
        <v>0</v>
      </c>
    </row>
    <row r="4474" spans="1:18" x14ac:dyDescent="0.3">
      <c r="A4474" t="s">
        <v>398</v>
      </c>
      <c r="B4474" s="1">
        <v>38455</v>
      </c>
      <c r="C4474" t="s">
        <v>16</v>
      </c>
      <c r="D4474" t="s">
        <v>433</v>
      </c>
      <c r="E4474" t="s">
        <v>434</v>
      </c>
      <c r="G4474" t="s">
        <v>19</v>
      </c>
      <c r="H4474" t="s">
        <v>64</v>
      </c>
      <c r="I4474" t="s">
        <v>21</v>
      </c>
      <c r="J4474" t="s">
        <v>22</v>
      </c>
      <c r="K4474">
        <v>105.7</v>
      </c>
      <c r="L4474">
        <v>154</v>
      </c>
      <c r="M4474" t="s">
        <v>319</v>
      </c>
      <c r="N4474">
        <v>200</v>
      </c>
      <c r="P4474" cm="1">
        <f t="array" ref="P4474">IF(Q4474&gt;0,INDEX(Q4474:Q26198,MATCH(TRUE,INDEX(Q4474:Q26198="",,),0)-1),"")</f>
        <v>9</v>
      </c>
      <c r="Q4474">
        <v>6</v>
      </c>
      <c r="R4474">
        <f t="shared" si="72"/>
        <v>0</v>
      </c>
    </row>
    <row r="4475" spans="1:18" x14ac:dyDescent="0.3">
      <c r="A4475" t="s">
        <v>398</v>
      </c>
      <c r="B4475" s="1">
        <v>38455</v>
      </c>
      <c r="C4475" t="s">
        <v>16</v>
      </c>
      <c r="D4475" t="s">
        <v>433</v>
      </c>
      <c r="E4475" t="s">
        <v>434</v>
      </c>
      <c r="G4475" t="s">
        <v>19</v>
      </c>
      <c r="H4475" t="s">
        <v>99</v>
      </c>
      <c r="I4475" t="s">
        <v>26</v>
      </c>
      <c r="J4475" t="s">
        <v>27</v>
      </c>
      <c r="K4475">
        <v>412</v>
      </c>
      <c r="L4475">
        <v>20</v>
      </c>
      <c r="M4475" t="s">
        <v>319</v>
      </c>
      <c r="N4475">
        <v>36</v>
      </c>
      <c r="P4475" cm="1">
        <f t="array" ref="P4475">IF(Q4475&gt;0,INDEX(Q4475:Q26199,MATCH(TRUE,INDEX(Q4475:Q26199="",,),0)-1),"")</f>
        <v>9</v>
      </c>
      <c r="Q4475">
        <v>6</v>
      </c>
      <c r="R4475">
        <f t="shared" si="72"/>
        <v>0</v>
      </c>
    </row>
    <row r="4476" spans="1:18" x14ac:dyDescent="0.3">
      <c r="A4476" t="s">
        <v>398</v>
      </c>
      <c r="B4476" s="1">
        <v>38455</v>
      </c>
      <c r="C4476" t="s">
        <v>16</v>
      </c>
      <c r="D4476" t="s">
        <v>433</v>
      </c>
      <c r="E4476" t="s">
        <v>434</v>
      </c>
      <c r="G4476" t="s">
        <v>19</v>
      </c>
      <c r="H4476" t="s">
        <v>394</v>
      </c>
      <c r="I4476" t="s">
        <v>26</v>
      </c>
      <c r="J4476" t="s">
        <v>27</v>
      </c>
      <c r="K4476">
        <v>229</v>
      </c>
      <c r="L4476">
        <v>23</v>
      </c>
      <c r="M4476" t="s">
        <v>319</v>
      </c>
      <c r="N4476">
        <v>36</v>
      </c>
      <c r="P4476" cm="1">
        <f t="array" ref="P4476">IF(Q4476&gt;0,INDEX(Q4476:Q26200,MATCH(TRUE,INDEX(Q4476:Q26200="",,),0)-1),"")</f>
        <v>9</v>
      </c>
      <c r="Q4476">
        <v>6</v>
      </c>
      <c r="R4476">
        <f t="shared" si="72"/>
        <v>0</v>
      </c>
    </row>
    <row r="4477" spans="1:18" x14ac:dyDescent="0.3">
      <c r="A4477" t="s">
        <v>398</v>
      </c>
      <c r="B4477" s="1">
        <v>38455</v>
      </c>
      <c r="C4477" t="s">
        <v>16</v>
      </c>
      <c r="D4477" t="s">
        <v>433</v>
      </c>
      <c r="E4477" t="s">
        <v>434</v>
      </c>
      <c r="G4477" t="s">
        <v>19</v>
      </c>
      <c r="H4477" t="s">
        <v>64</v>
      </c>
      <c r="I4477" t="s">
        <v>26</v>
      </c>
      <c r="J4477" t="s">
        <v>27</v>
      </c>
      <c r="K4477">
        <v>954</v>
      </c>
      <c r="L4477">
        <v>22</v>
      </c>
      <c r="M4477" t="s">
        <v>319</v>
      </c>
      <c r="N4477">
        <v>36</v>
      </c>
      <c r="P4477" cm="1">
        <f t="array" ref="P4477">IF(Q4477&gt;0,INDEX(Q4477:Q26201,MATCH(TRUE,INDEX(Q4477:Q26201="",,),0)-1),"")</f>
        <v>9</v>
      </c>
      <c r="Q4477">
        <v>6</v>
      </c>
      <c r="R4477">
        <f t="shared" si="72"/>
        <v>0</v>
      </c>
    </row>
    <row r="4478" spans="1:18" x14ac:dyDescent="0.3">
      <c r="A4478" t="s">
        <v>398</v>
      </c>
      <c r="B4478" s="1">
        <v>38455</v>
      </c>
      <c r="C4478" t="s">
        <v>16</v>
      </c>
      <c r="D4478" t="s">
        <v>433</v>
      </c>
      <c r="E4478" t="s">
        <v>434</v>
      </c>
      <c r="G4478" s="6" t="s">
        <v>29</v>
      </c>
      <c r="H4478" t="s">
        <v>69</v>
      </c>
      <c r="I4478" t="s">
        <v>21</v>
      </c>
      <c r="J4478" t="s">
        <v>22</v>
      </c>
      <c r="K4478">
        <v>21.3</v>
      </c>
      <c r="L4478">
        <v>129</v>
      </c>
      <c r="M4478" t="s">
        <v>319</v>
      </c>
      <c r="N4478">
        <v>129</v>
      </c>
      <c r="P4478" cm="1">
        <f t="array" ref="P4478">IF(Q4478&gt;0,INDEX(Q4478:Q26202,MATCH(TRUE,INDEX(Q4478:Q26202="",,),0)-1),"")</f>
        <v>9</v>
      </c>
      <c r="Q4478">
        <v>6</v>
      </c>
      <c r="R4478">
        <f t="shared" si="72"/>
        <v>0</v>
      </c>
    </row>
    <row r="4479" spans="1:18" x14ac:dyDescent="0.3">
      <c r="A4479" t="s">
        <v>398</v>
      </c>
      <c r="B4479" s="1">
        <v>38455</v>
      </c>
      <c r="C4479" t="s">
        <v>16</v>
      </c>
      <c r="D4479" t="s">
        <v>433</v>
      </c>
      <c r="E4479" t="s">
        <v>434</v>
      </c>
      <c r="G4479" s="6" t="s">
        <v>29</v>
      </c>
      <c r="H4479" t="s">
        <v>41</v>
      </c>
      <c r="I4479" t="s">
        <v>21</v>
      </c>
      <c r="J4479" t="s">
        <v>22</v>
      </c>
      <c r="K4479">
        <v>1.4</v>
      </c>
      <c r="L4479">
        <v>152</v>
      </c>
      <c r="M4479" t="s">
        <v>319</v>
      </c>
      <c r="N4479">
        <v>152</v>
      </c>
      <c r="P4479" cm="1">
        <f t="array" ref="P4479">IF(Q4479&gt;0,INDEX(Q4479:Q26203,MATCH(TRUE,INDEX(Q4479:Q26203="",,),0)-1),"")</f>
        <v>9</v>
      </c>
      <c r="Q4479">
        <v>6</v>
      </c>
      <c r="R4479">
        <f t="shared" si="72"/>
        <v>0</v>
      </c>
    </row>
    <row r="4480" spans="1:18" x14ac:dyDescent="0.3">
      <c r="A4480" t="s">
        <v>398</v>
      </c>
      <c r="B4480" s="1">
        <v>38455</v>
      </c>
      <c r="C4480" t="s">
        <v>16</v>
      </c>
      <c r="D4480" t="s">
        <v>433</v>
      </c>
      <c r="E4480" t="s">
        <v>434</v>
      </c>
      <c r="G4480" s="6" t="s">
        <v>29</v>
      </c>
      <c r="H4480" t="s">
        <v>148</v>
      </c>
      <c r="I4480" t="s">
        <v>26</v>
      </c>
      <c r="J4480" t="s">
        <v>27</v>
      </c>
      <c r="K4480">
        <v>88</v>
      </c>
      <c r="L4480">
        <v>29</v>
      </c>
      <c r="M4480" t="s">
        <v>319</v>
      </c>
      <c r="N4480">
        <v>29</v>
      </c>
      <c r="P4480" cm="1">
        <f t="array" ref="P4480">IF(Q4480&gt;0,INDEX(Q4480:Q26204,MATCH(TRUE,INDEX(Q4480:Q26204="",,),0)-1),"")</f>
        <v>9</v>
      </c>
      <c r="Q4480">
        <v>6</v>
      </c>
      <c r="R4480">
        <f t="shared" si="72"/>
        <v>0</v>
      </c>
    </row>
    <row r="4481" spans="1:18" x14ac:dyDescent="0.3">
      <c r="A4481" t="s">
        <v>398</v>
      </c>
      <c r="B4481" s="1">
        <v>38455</v>
      </c>
      <c r="C4481" t="s">
        <v>16</v>
      </c>
      <c r="D4481" t="s">
        <v>433</v>
      </c>
      <c r="E4481" t="s">
        <v>434</v>
      </c>
      <c r="G4481" s="6" t="s">
        <v>29</v>
      </c>
      <c r="H4481" t="s">
        <v>197</v>
      </c>
      <c r="I4481" t="s">
        <v>26</v>
      </c>
      <c r="J4481" t="s">
        <v>27</v>
      </c>
      <c r="K4481">
        <v>74</v>
      </c>
      <c r="L4481">
        <v>34</v>
      </c>
      <c r="M4481" t="s">
        <v>319</v>
      </c>
      <c r="N4481">
        <v>34</v>
      </c>
      <c r="P4481" cm="1">
        <f t="array" ref="P4481">IF(Q4481&gt;0,INDEX(Q4481:Q26205,MATCH(TRUE,INDEX(Q4481:Q26205="",,),0)-1),"")</f>
        <v>9</v>
      </c>
      <c r="Q4481">
        <v>6</v>
      </c>
      <c r="R4481">
        <f t="shared" si="72"/>
        <v>0</v>
      </c>
    </row>
    <row r="4482" spans="1:18" x14ac:dyDescent="0.3">
      <c r="A4482" t="s">
        <v>398</v>
      </c>
      <c r="B4482" s="1">
        <v>38455</v>
      </c>
      <c r="C4482" t="s">
        <v>16</v>
      </c>
      <c r="D4482" t="s">
        <v>433</v>
      </c>
      <c r="E4482" t="s">
        <v>434</v>
      </c>
      <c r="G4482" s="6" t="s">
        <v>29</v>
      </c>
      <c r="H4482" t="s">
        <v>69</v>
      </c>
      <c r="I4482" t="s">
        <v>26</v>
      </c>
      <c r="J4482" t="s">
        <v>27</v>
      </c>
      <c r="K4482">
        <v>18</v>
      </c>
      <c r="L4482">
        <v>24</v>
      </c>
      <c r="M4482" t="s">
        <v>319</v>
      </c>
      <c r="N4482">
        <v>24</v>
      </c>
      <c r="P4482" cm="1">
        <f t="array" ref="P4482">IF(Q4482&gt;0,INDEX(Q4482:Q26206,MATCH(TRUE,INDEX(Q4482:Q26206="",,),0)-1),"")</f>
        <v>9</v>
      </c>
      <c r="Q4482">
        <v>6</v>
      </c>
      <c r="R4482">
        <f t="shared" si="72"/>
        <v>0</v>
      </c>
    </row>
    <row r="4483" spans="1:18" x14ac:dyDescent="0.3">
      <c r="A4483" t="s">
        <v>398</v>
      </c>
      <c r="B4483" s="1">
        <v>38455</v>
      </c>
      <c r="C4483" t="s">
        <v>16</v>
      </c>
      <c r="D4483" t="s">
        <v>433</v>
      </c>
      <c r="E4483" t="s">
        <v>434</v>
      </c>
      <c r="G4483" t="s">
        <v>19</v>
      </c>
      <c r="H4483" t="s">
        <v>99</v>
      </c>
      <c r="I4483" t="s">
        <v>21</v>
      </c>
      <c r="J4483" t="s">
        <v>22</v>
      </c>
      <c r="K4483">
        <v>29.7</v>
      </c>
      <c r="L4483">
        <v>179</v>
      </c>
      <c r="M4483" t="s">
        <v>415</v>
      </c>
      <c r="N4483">
        <v>179</v>
      </c>
      <c r="P4483" cm="1">
        <f t="array" ref="P4483">IF(Q4483&gt;0,INDEX(Q4483:Q26207,MATCH(TRUE,INDEX(Q4483:Q26207="",,),0)-1),"")</f>
        <v>9</v>
      </c>
      <c r="Q4483">
        <v>7</v>
      </c>
      <c r="R4483">
        <f t="shared" si="72"/>
        <v>0</v>
      </c>
    </row>
    <row r="4484" spans="1:18" x14ac:dyDescent="0.3">
      <c r="A4484" t="s">
        <v>398</v>
      </c>
      <c r="B4484" s="1">
        <v>38455</v>
      </c>
      <c r="C4484" t="s">
        <v>16</v>
      </c>
      <c r="D4484" t="s">
        <v>433</v>
      </c>
      <c r="E4484" t="s">
        <v>434</v>
      </c>
      <c r="G4484" t="s">
        <v>19</v>
      </c>
      <c r="H4484" t="s">
        <v>64</v>
      </c>
      <c r="I4484" t="s">
        <v>21</v>
      </c>
      <c r="J4484" t="s">
        <v>22</v>
      </c>
      <c r="K4484">
        <v>105.7</v>
      </c>
      <c r="L4484">
        <v>154</v>
      </c>
      <c r="M4484" t="s">
        <v>415</v>
      </c>
      <c r="N4484">
        <v>154</v>
      </c>
      <c r="P4484" cm="1">
        <f t="array" ref="P4484">IF(Q4484&gt;0,INDEX(Q4484:Q26208,MATCH(TRUE,INDEX(Q4484:Q26208="",,),0)-1),"")</f>
        <v>9</v>
      </c>
      <c r="Q4484">
        <v>7</v>
      </c>
      <c r="R4484">
        <f t="shared" si="72"/>
        <v>0</v>
      </c>
    </row>
    <row r="4485" spans="1:18" x14ac:dyDescent="0.3">
      <c r="A4485" t="s">
        <v>398</v>
      </c>
      <c r="B4485" s="1">
        <v>38455</v>
      </c>
      <c r="C4485" t="s">
        <v>16</v>
      </c>
      <c r="D4485" t="s">
        <v>433</v>
      </c>
      <c r="E4485" t="s">
        <v>434</v>
      </c>
      <c r="G4485" t="s">
        <v>19</v>
      </c>
      <c r="H4485" t="s">
        <v>99</v>
      </c>
      <c r="I4485" t="s">
        <v>26</v>
      </c>
      <c r="J4485" t="s">
        <v>27</v>
      </c>
      <c r="K4485">
        <v>412</v>
      </c>
      <c r="L4485">
        <v>20</v>
      </c>
      <c r="M4485" t="s">
        <v>415</v>
      </c>
      <c r="N4485">
        <v>79.25</v>
      </c>
      <c r="P4485" cm="1">
        <f t="array" ref="P4485">IF(Q4485&gt;0,INDEX(Q4485:Q26209,MATCH(TRUE,INDEX(Q4485:Q26209="",,),0)-1),"")</f>
        <v>9</v>
      </c>
      <c r="Q4485">
        <v>7</v>
      </c>
      <c r="R4485">
        <f t="shared" si="72"/>
        <v>0</v>
      </c>
    </row>
    <row r="4486" spans="1:18" x14ac:dyDescent="0.3">
      <c r="A4486" t="s">
        <v>398</v>
      </c>
      <c r="B4486" s="1">
        <v>38455</v>
      </c>
      <c r="C4486" t="s">
        <v>16</v>
      </c>
      <c r="D4486" t="s">
        <v>433</v>
      </c>
      <c r="E4486" t="s">
        <v>434</v>
      </c>
      <c r="G4486" t="s">
        <v>19</v>
      </c>
      <c r="H4486" t="s">
        <v>394</v>
      </c>
      <c r="I4486" t="s">
        <v>26</v>
      </c>
      <c r="J4486" t="s">
        <v>27</v>
      </c>
      <c r="K4486">
        <v>229</v>
      </c>
      <c r="L4486">
        <v>23</v>
      </c>
      <c r="M4486" t="s">
        <v>415</v>
      </c>
      <c r="N4486">
        <v>23</v>
      </c>
      <c r="P4486" cm="1">
        <f t="array" ref="P4486">IF(Q4486&gt;0,INDEX(Q4486:Q26210,MATCH(TRUE,INDEX(Q4486:Q26210="",,),0)-1),"")</f>
        <v>9</v>
      </c>
      <c r="Q4486">
        <v>7</v>
      </c>
      <c r="R4486">
        <f t="shared" si="72"/>
        <v>0</v>
      </c>
    </row>
    <row r="4487" spans="1:18" x14ac:dyDescent="0.3">
      <c r="A4487" t="s">
        <v>398</v>
      </c>
      <c r="B4487" s="1">
        <v>38455</v>
      </c>
      <c r="C4487" t="s">
        <v>16</v>
      </c>
      <c r="D4487" t="s">
        <v>433</v>
      </c>
      <c r="E4487" t="s">
        <v>434</v>
      </c>
      <c r="G4487" t="s">
        <v>19</v>
      </c>
      <c r="H4487" t="s">
        <v>64</v>
      </c>
      <c r="I4487" t="s">
        <v>26</v>
      </c>
      <c r="J4487" t="s">
        <v>27</v>
      </c>
      <c r="K4487">
        <v>954</v>
      </c>
      <c r="L4487">
        <v>22</v>
      </c>
      <c r="M4487" t="s">
        <v>415</v>
      </c>
      <c r="N4487">
        <v>22</v>
      </c>
      <c r="P4487" cm="1">
        <f t="array" ref="P4487">IF(Q4487&gt;0,INDEX(Q4487:Q26211,MATCH(TRUE,INDEX(Q4487:Q26211="",,),0)-1),"")</f>
        <v>9</v>
      </c>
      <c r="Q4487">
        <v>7</v>
      </c>
      <c r="R4487">
        <f t="shared" si="72"/>
        <v>0</v>
      </c>
    </row>
    <row r="4488" spans="1:18" x14ac:dyDescent="0.3">
      <c r="A4488" t="s">
        <v>398</v>
      </c>
      <c r="B4488" s="1">
        <v>38455</v>
      </c>
      <c r="C4488" t="s">
        <v>16</v>
      </c>
      <c r="D4488" t="s">
        <v>433</v>
      </c>
      <c r="E4488" t="s">
        <v>434</v>
      </c>
      <c r="G4488" s="6" t="s">
        <v>29</v>
      </c>
      <c r="H4488" t="s">
        <v>69</v>
      </c>
      <c r="I4488" t="s">
        <v>21</v>
      </c>
      <c r="J4488" t="s">
        <v>22</v>
      </c>
      <c r="K4488">
        <v>21.3</v>
      </c>
      <c r="L4488">
        <v>129</v>
      </c>
      <c r="M4488" t="s">
        <v>415</v>
      </c>
      <c r="N4488">
        <v>129</v>
      </c>
      <c r="P4488" cm="1">
        <f t="array" ref="P4488">IF(Q4488&gt;0,INDEX(Q4488:Q26212,MATCH(TRUE,INDEX(Q4488:Q26212="",,),0)-1),"")</f>
        <v>9</v>
      </c>
      <c r="Q4488">
        <v>7</v>
      </c>
      <c r="R4488">
        <f t="shared" si="72"/>
        <v>0</v>
      </c>
    </row>
    <row r="4489" spans="1:18" x14ac:dyDescent="0.3">
      <c r="A4489" t="s">
        <v>398</v>
      </c>
      <c r="B4489" s="1">
        <v>38455</v>
      </c>
      <c r="C4489" t="s">
        <v>16</v>
      </c>
      <c r="D4489" t="s">
        <v>433</v>
      </c>
      <c r="E4489" t="s">
        <v>434</v>
      </c>
      <c r="G4489" s="6" t="s">
        <v>29</v>
      </c>
      <c r="H4489" t="s">
        <v>41</v>
      </c>
      <c r="I4489" t="s">
        <v>21</v>
      </c>
      <c r="J4489" t="s">
        <v>22</v>
      </c>
      <c r="K4489">
        <v>1.4</v>
      </c>
      <c r="L4489">
        <v>152</v>
      </c>
      <c r="M4489" t="s">
        <v>415</v>
      </c>
      <c r="N4489">
        <v>152</v>
      </c>
      <c r="P4489" cm="1">
        <f t="array" ref="P4489">IF(Q4489&gt;0,INDEX(Q4489:Q26213,MATCH(TRUE,INDEX(Q4489:Q26213="",,),0)-1),"")</f>
        <v>9</v>
      </c>
      <c r="Q4489">
        <v>7</v>
      </c>
      <c r="R4489">
        <f t="shared" si="72"/>
        <v>0</v>
      </c>
    </row>
    <row r="4490" spans="1:18" x14ac:dyDescent="0.3">
      <c r="A4490" t="s">
        <v>398</v>
      </c>
      <c r="B4490" s="1">
        <v>38455</v>
      </c>
      <c r="C4490" t="s">
        <v>16</v>
      </c>
      <c r="D4490" t="s">
        <v>433</v>
      </c>
      <c r="E4490" t="s">
        <v>434</v>
      </c>
      <c r="G4490" s="6" t="s">
        <v>29</v>
      </c>
      <c r="H4490" t="s">
        <v>148</v>
      </c>
      <c r="I4490" t="s">
        <v>26</v>
      </c>
      <c r="J4490" t="s">
        <v>27</v>
      </c>
      <c r="K4490">
        <v>88</v>
      </c>
      <c r="L4490">
        <v>29</v>
      </c>
      <c r="M4490" t="s">
        <v>415</v>
      </c>
      <c r="N4490">
        <v>29</v>
      </c>
      <c r="P4490" cm="1">
        <f t="array" ref="P4490">IF(Q4490&gt;0,INDEX(Q4490:Q26214,MATCH(TRUE,INDEX(Q4490:Q26214="",,),0)-1),"")</f>
        <v>9</v>
      </c>
      <c r="Q4490">
        <v>7</v>
      </c>
      <c r="R4490">
        <f t="shared" si="72"/>
        <v>0</v>
      </c>
    </row>
    <row r="4491" spans="1:18" x14ac:dyDescent="0.3">
      <c r="A4491" t="s">
        <v>398</v>
      </c>
      <c r="B4491" s="1">
        <v>38455</v>
      </c>
      <c r="C4491" t="s">
        <v>16</v>
      </c>
      <c r="D4491" t="s">
        <v>433</v>
      </c>
      <c r="E4491" t="s">
        <v>434</v>
      </c>
      <c r="G4491" s="6" t="s">
        <v>29</v>
      </c>
      <c r="H4491" t="s">
        <v>197</v>
      </c>
      <c r="I4491" t="s">
        <v>26</v>
      </c>
      <c r="J4491" t="s">
        <v>27</v>
      </c>
      <c r="K4491">
        <v>74</v>
      </c>
      <c r="L4491">
        <v>34</v>
      </c>
      <c r="M4491" t="s">
        <v>415</v>
      </c>
      <c r="N4491">
        <v>34</v>
      </c>
      <c r="P4491" cm="1">
        <f t="array" ref="P4491">IF(Q4491&gt;0,INDEX(Q4491:Q26215,MATCH(TRUE,INDEX(Q4491:Q26215="",,),0)-1),"")</f>
        <v>9</v>
      </c>
      <c r="Q4491">
        <v>7</v>
      </c>
      <c r="R4491">
        <f t="shared" si="72"/>
        <v>0</v>
      </c>
    </row>
    <row r="4492" spans="1:18" x14ac:dyDescent="0.3">
      <c r="A4492" t="s">
        <v>398</v>
      </c>
      <c r="B4492" s="1">
        <v>38455</v>
      </c>
      <c r="C4492" t="s">
        <v>16</v>
      </c>
      <c r="D4492" t="s">
        <v>433</v>
      </c>
      <c r="E4492" t="s">
        <v>434</v>
      </c>
      <c r="G4492" s="6" t="s">
        <v>29</v>
      </c>
      <c r="H4492" t="s">
        <v>69</v>
      </c>
      <c r="I4492" t="s">
        <v>26</v>
      </c>
      <c r="J4492" t="s">
        <v>27</v>
      </c>
      <c r="K4492">
        <v>18</v>
      </c>
      <c r="L4492">
        <v>24</v>
      </c>
      <c r="M4492" t="s">
        <v>415</v>
      </c>
      <c r="N4492">
        <v>24</v>
      </c>
      <c r="P4492" cm="1">
        <f t="array" ref="P4492">IF(Q4492&gt;0,INDEX(Q4492:Q26216,MATCH(TRUE,INDEX(Q4492:Q26216="",,),0)-1),"")</f>
        <v>9</v>
      </c>
      <c r="Q4492">
        <v>7</v>
      </c>
      <c r="R4492">
        <f t="shared" si="72"/>
        <v>0</v>
      </c>
    </row>
    <row r="4493" spans="1:18" x14ac:dyDescent="0.3">
      <c r="A4493" t="s">
        <v>398</v>
      </c>
      <c r="B4493" s="1">
        <v>38455</v>
      </c>
      <c r="C4493" t="s">
        <v>16</v>
      </c>
      <c r="D4493" t="s">
        <v>433</v>
      </c>
      <c r="E4493" t="s">
        <v>434</v>
      </c>
      <c r="G4493" t="s">
        <v>19</v>
      </c>
      <c r="H4493" t="s">
        <v>99</v>
      </c>
      <c r="I4493" t="s">
        <v>21</v>
      </c>
      <c r="J4493" t="s">
        <v>22</v>
      </c>
      <c r="K4493">
        <v>29.7</v>
      </c>
      <c r="L4493">
        <v>179</v>
      </c>
      <c r="M4493" t="s">
        <v>307</v>
      </c>
      <c r="N4493">
        <v>200</v>
      </c>
      <c r="P4493" cm="1">
        <f t="array" ref="P4493">IF(Q4493&gt;0,INDEX(Q4493:Q26217,MATCH(TRUE,INDEX(Q4493:Q26217="",,),0)-1),"")</f>
        <v>9</v>
      </c>
      <c r="Q4493">
        <v>8</v>
      </c>
      <c r="R4493">
        <f t="shared" si="72"/>
        <v>0</v>
      </c>
    </row>
    <row r="4494" spans="1:18" x14ac:dyDescent="0.3">
      <c r="A4494" t="s">
        <v>398</v>
      </c>
      <c r="B4494" s="1">
        <v>38455</v>
      </c>
      <c r="C4494" t="s">
        <v>16</v>
      </c>
      <c r="D4494" t="s">
        <v>433</v>
      </c>
      <c r="E4494" t="s">
        <v>434</v>
      </c>
      <c r="G4494" t="s">
        <v>19</v>
      </c>
      <c r="H4494" t="s">
        <v>64</v>
      </c>
      <c r="I4494" t="s">
        <v>21</v>
      </c>
      <c r="J4494" t="s">
        <v>22</v>
      </c>
      <c r="K4494">
        <v>105.7</v>
      </c>
      <c r="L4494">
        <v>154</v>
      </c>
      <c r="M4494" t="s">
        <v>307</v>
      </c>
      <c r="N4494">
        <v>175</v>
      </c>
      <c r="P4494" cm="1">
        <f t="array" ref="P4494">IF(Q4494&gt;0,INDEX(Q4494:Q26218,MATCH(TRUE,INDEX(Q4494:Q26218="",,),0)-1),"")</f>
        <v>9</v>
      </c>
      <c r="Q4494">
        <v>8</v>
      </c>
      <c r="R4494">
        <f t="shared" si="72"/>
        <v>0</v>
      </c>
    </row>
    <row r="4495" spans="1:18" x14ac:dyDescent="0.3">
      <c r="A4495" t="s">
        <v>398</v>
      </c>
      <c r="B4495" s="1">
        <v>38455</v>
      </c>
      <c r="C4495" t="s">
        <v>16</v>
      </c>
      <c r="D4495" t="s">
        <v>433</v>
      </c>
      <c r="E4495" t="s">
        <v>434</v>
      </c>
      <c r="G4495" t="s">
        <v>19</v>
      </c>
      <c r="H4495" t="s">
        <v>99</v>
      </c>
      <c r="I4495" t="s">
        <v>26</v>
      </c>
      <c r="J4495" t="s">
        <v>27</v>
      </c>
      <c r="K4495">
        <v>412</v>
      </c>
      <c r="L4495">
        <v>20</v>
      </c>
      <c r="M4495" t="s">
        <v>307</v>
      </c>
      <c r="N4495">
        <v>30</v>
      </c>
      <c r="P4495" cm="1">
        <f t="array" ref="P4495">IF(Q4495&gt;0,INDEX(Q4495:Q26219,MATCH(TRUE,INDEX(Q4495:Q26219="",,),0)-1),"")</f>
        <v>9</v>
      </c>
      <c r="Q4495">
        <v>8</v>
      </c>
      <c r="R4495">
        <f t="shared" si="72"/>
        <v>0</v>
      </c>
    </row>
    <row r="4496" spans="1:18" x14ac:dyDescent="0.3">
      <c r="A4496" t="s">
        <v>398</v>
      </c>
      <c r="B4496" s="1">
        <v>38455</v>
      </c>
      <c r="C4496" t="s">
        <v>16</v>
      </c>
      <c r="D4496" t="s">
        <v>433</v>
      </c>
      <c r="E4496" t="s">
        <v>434</v>
      </c>
      <c r="G4496" t="s">
        <v>19</v>
      </c>
      <c r="H4496" t="s">
        <v>394</v>
      </c>
      <c r="I4496" t="s">
        <v>26</v>
      </c>
      <c r="J4496" t="s">
        <v>27</v>
      </c>
      <c r="K4496">
        <v>229</v>
      </c>
      <c r="L4496">
        <v>23</v>
      </c>
      <c r="M4496" t="s">
        <v>307</v>
      </c>
      <c r="N4496">
        <v>30</v>
      </c>
      <c r="P4496" cm="1">
        <f t="array" ref="P4496">IF(Q4496&gt;0,INDEX(Q4496:Q26220,MATCH(TRUE,INDEX(Q4496:Q26220="",,),0)-1),"")</f>
        <v>9</v>
      </c>
      <c r="Q4496">
        <v>8</v>
      </c>
      <c r="R4496">
        <f t="shared" si="72"/>
        <v>0</v>
      </c>
    </row>
    <row r="4497" spans="1:18" x14ac:dyDescent="0.3">
      <c r="A4497" t="s">
        <v>398</v>
      </c>
      <c r="B4497" s="1">
        <v>38455</v>
      </c>
      <c r="C4497" t="s">
        <v>16</v>
      </c>
      <c r="D4497" t="s">
        <v>433</v>
      </c>
      <c r="E4497" t="s">
        <v>434</v>
      </c>
      <c r="G4497" t="s">
        <v>19</v>
      </c>
      <c r="H4497" t="s">
        <v>64</v>
      </c>
      <c r="I4497" t="s">
        <v>26</v>
      </c>
      <c r="J4497" t="s">
        <v>27</v>
      </c>
      <c r="K4497">
        <v>954</v>
      </c>
      <c r="L4497">
        <v>22</v>
      </c>
      <c r="M4497" t="s">
        <v>307</v>
      </c>
      <c r="N4497">
        <v>30</v>
      </c>
      <c r="P4497" cm="1">
        <f t="array" ref="P4497">IF(Q4497&gt;0,INDEX(Q4497:Q26221,MATCH(TRUE,INDEX(Q4497:Q26221="",,),0)-1),"")</f>
        <v>9</v>
      </c>
      <c r="Q4497">
        <v>8</v>
      </c>
      <c r="R4497">
        <f t="shared" si="72"/>
        <v>0</v>
      </c>
    </row>
    <row r="4498" spans="1:18" x14ac:dyDescent="0.3">
      <c r="A4498" t="s">
        <v>398</v>
      </c>
      <c r="B4498" s="1">
        <v>38455</v>
      </c>
      <c r="C4498" t="s">
        <v>16</v>
      </c>
      <c r="D4498" t="s">
        <v>433</v>
      </c>
      <c r="E4498" t="s">
        <v>434</v>
      </c>
      <c r="G4498" s="6" t="s">
        <v>29</v>
      </c>
      <c r="H4498" t="s">
        <v>69</v>
      </c>
      <c r="I4498" t="s">
        <v>21</v>
      </c>
      <c r="J4498" t="s">
        <v>22</v>
      </c>
      <c r="K4498">
        <v>21.3</v>
      </c>
      <c r="L4498">
        <v>129</v>
      </c>
      <c r="M4498" t="s">
        <v>307</v>
      </c>
      <c r="N4498">
        <v>129</v>
      </c>
      <c r="P4498" cm="1">
        <f t="array" ref="P4498">IF(Q4498&gt;0,INDEX(Q4498:Q26222,MATCH(TRUE,INDEX(Q4498:Q26222="",,),0)-1),"")</f>
        <v>9</v>
      </c>
      <c r="Q4498">
        <v>8</v>
      </c>
      <c r="R4498">
        <f t="shared" si="72"/>
        <v>0</v>
      </c>
    </row>
    <row r="4499" spans="1:18" x14ac:dyDescent="0.3">
      <c r="A4499" t="s">
        <v>398</v>
      </c>
      <c r="B4499" s="1">
        <v>38455</v>
      </c>
      <c r="C4499" t="s">
        <v>16</v>
      </c>
      <c r="D4499" t="s">
        <v>433</v>
      </c>
      <c r="E4499" t="s">
        <v>434</v>
      </c>
      <c r="G4499" s="6" t="s">
        <v>29</v>
      </c>
      <c r="H4499" t="s">
        <v>41</v>
      </c>
      <c r="I4499" t="s">
        <v>21</v>
      </c>
      <c r="J4499" t="s">
        <v>22</v>
      </c>
      <c r="K4499">
        <v>1.4</v>
      </c>
      <c r="L4499">
        <v>152</v>
      </c>
      <c r="M4499" t="s">
        <v>307</v>
      </c>
      <c r="N4499">
        <v>152</v>
      </c>
      <c r="P4499" cm="1">
        <f t="array" ref="P4499">IF(Q4499&gt;0,INDEX(Q4499:Q26223,MATCH(TRUE,INDEX(Q4499:Q26223="",,),0)-1),"")</f>
        <v>9</v>
      </c>
      <c r="Q4499">
        <v>8</v>
      </c>
      <c r="R4499">
        <f t="shared" si="72"/>
        <v>0</v>
      </c>
    </row>
    <row r="4500" spans="1:18" x14ac:dyDescent="0.3">
      <c r="A4500" t="s">
        <v>398</v>
      </c>
      <c r="B4500" s="1">
        <v>38455</v>
      </c>
      <c r="C4500" t="s">
        <v>16</v>
      </c>
      <c r="D4500" t="s">
        <v>433</v>
      </c>
      <c r="E4500" t="s">
        <v>434</v>
      </c>
      <c r="G4500" s="6" t="s">
        <v>29</v>
      </c>
      <c r="H4500" t="s">
        <v>148</v>
      </c>
      <c r="I4500" t="s">
        <v>26</v>
      </c>
      <c r="J4500" t="s">
        <v>27</v>
      </c>
      <c r="K4500">
        <v>88</v>
      </c>
      <c r="L4500">
        <v>29</v>
      </c>
      <c r="M4500" t="s">
        <v>307</v>
      </c>
      <c r="N4500">
        <v>29</v>
      </c>
      <c r="P4500" cm="1">
        <f t="array" ref="P4500">IF(Q4500&gt;0,INDEX(Q4500:Q26224,MATCH(TRUE,INDEX(Q4500:Q26224="",,),0)-1),"")</f>
        <v>9</v>
      </c>
      <c r="Q4500">
        <v>8</v>
      </c>
      <c r="R4500">
        <f t="shared" si="72"/>
        <v>0</v>
      </c>
    </row>
    <row r="4501" spans="1:18" x14ac:dyDescent="0.3">
      <c r="A4501" t="s">
        <v>398</v>
      </c>
      <c r="B4501" s="1">
        <v>38455</v>
      </c>
      <c r="C4501" t="s">
        <v>16</v>
      </c>
      <c r="D4501" t="s">
        <v>433</v>
      </c>
      <c r="E4501" t="s">
        <v>434</v>
      </c>
      <c r="G4501" s="6" t="s">
        <v>29</v>
      </c>
      <c r="H4501" t="s">
        <v>197</v>
      </c>
      <c r="I4501" t="s">
        <v>26</v>
      </c>
      <c r="J4501" t="s">
        <v>27</v>
      </c>
      <c r="K4501">
        <v>74</v>
      </c>
      <c r="L4501">
        <v>34</v>
      </c>
      <c r="M4501" t="s">
        <v>307</v>
      </c>
      <c r="N4501">
        <v>34</v>
      </c>
      <c r="P4501" cm="1">
        <f t="array" ref="P4501">IF(Q4501&gt;0,INDEX(Q4501:Q26225,MATCH(TRUE,INDEX(Q4501:Q26225="",,),0)-1),"")</f>
        <v>9</v>
      </c>
      <c r="Q4501">
        <v>8</v>
      </c>
      <c r="R4501">
        <f t="shared" si="72"/>
        <v>0</v>
      </c>
    </row>
    <row r="4502" spans="1:18" x14ac:dyDescent="0.3">
      <c r="A4502" t="s">
        <v>398</v>
      </c>
      <c r="B4502" s="1">
        <v>38455</v>
      </c>
      <c r="C4502" t="s">
        <v>16</v>
      </c>
      <c r="D4502" t="s">
        <v>433</v>
      </c>
      <c r="E4502" t="s">
        <v>434</v>
      </c>
      <c r="G4502" s="6" t="s">
        <v>29</v>
      </c>
      <c r="H4502" t="s">
        <v>69</v>
      </c>
      <c r="I4502" t="s">
        <v>26</v>
      </c>
      <c r="J4502" t="s">
        <v>27</v>
      </c>
      <c r="K4502">
        <v>18</v>
      </c>
      <c r="L4502">
        <v>24</v>
      </c>
      <c r="M4502" t="s">
        <v>307</v>
      </c>
      <c r="N4502">
        <v>24</v>
      </c>
      <c r="P4502" cm="1">
        <f t="array" ref="P4502">IF(Q4502&gt;0,INDEX(Q4502:Q26226,MATCH(TRUE,INDEX(Q4502:Q26226="",,),0)-1),"")</f>
        <v>9</v>
      </c>
      <c r="Q4502">
        <v>8</v>
      </c>
      <c r="R4502">
        <f t="shared" si="72"/>
        <v>0</v>
      </c>
    </row>
    <row r="4503" spans="1:18" x14ac:dyDescent="0.3">
      <c r="A4503" t="s">
        <v>398</v>
      </c>
      <c r="B4503" s="1">
        <v>38455</v>
      </c>
      <c r="C4503" t="s">
        <v>16</v>
      </c>
      <c r="D4503" t="s">
        <v>433</v>
      </c>
      <c r="E4503" t="s">
        <v>434</v>
      </c>
      <c r="G4503" t="s">
        <v>19</v>
      </c>
      <c r="H4503" t="s">
        <v>99</v>
      </c>
      <c r="I4503" t="s">
        <v>21</v>
      </c>
      <c r="J4503" t="s">
        <v>22</v>
      </c>
      <c r="K4503">
        <v>29.7</v>
      </c>
      <c r="L4503">
        <v>179</v>
      </c>
      <c r="M4503" t="s">
        <v>287</v>
      </c>
      <c r="N4503">
        <v>544.70000000000005</v>
      </c>
      <c r="P4503" cm="1">
        <f t="array" ref="P4503">IF(Q4503&gt;0,INDEX(Q4503:Q26227,MATCH(TRUE,INDEX(Q4503:Q26227="",,),0)-1),"")</f>
        <v>9</v>
      </c>
      <c r="Q4503">
        <v>9</v>
      </c>
      <c r="R4503">
        <f t="shared" si="72"/>
        <v>0</v>
      </c>
    </row>
    <row r="4504" spans="1:18" x14ac:dyDescent="0.3">
      <c r="A4504" t="s">
        <v>398</v>
      </c>
      <c r="B4504" s="1">
        <v>38455</v>
      </c>
      <c r="C4504" t="s">
        <v>16</v>
      </c>
      <c r="D4504" t="s">
        <v>433</v>
      </c>
      <c r="E4504" t="s">
        <v>434</v>
      </c>
      <c r="G4504" t="s">
        <v>19</v>
      </c>
      <c r="H4504" t="s">
        <v>64</v>
      </c>
      <c r="I4504" t="s">
        <v>21</v>
      </c>
      <c r="J4504" t="s">
        <v>22</v>
      </c>
      <c r="K4504">
        <v>105.7</v>
      </c>
      <c r="L4504">
        <v>154</v>
      </c>
      <c r="M4504" t="s">
        <v>287</v>
      </c>
      <c r="N4504">
        <v>154</v>
      </c>
      <c r="P4504" cm="1">
        <f t="array" ref="P4504">IF(Q4504&gt;0,INDEX(Q4504:Q26228,MATCH(TRUE,INDEX(Q4504:Q26228="",,),0)-1),"")</f>
        <v>9</v>
      </c>
      <c r="Q4504">
        <v>9</v>
      </c>
      <c r="R4504">
        <f t="shared" si="72"/>
        <v>0</v>
      </c>
    </row>
    <row r="4505" spans="1:18" x14ac:dyDescent="0.3">
      <c r="A4505" t="s">
        <v>398</v>
      </c>
      <c r="B4505" s="1">
        <v>38455</v>
      </c>
      <c r="C4505" t="s">
        <v>16</v>
      </c>
      <c r="D4505" t="s">
        <v>433</v>
      </c>
      <c r="E4505" t="s">
        <v>434</v>
      </c>
      <c r="G4505" t="s">
        <v>19</v>
      </c>
      <c r="H4505" t="s">
        <v>99</v>
      </c>
      <c r="I4505" t="s">
        <v>26</v>
      </c>
      <c r="J4505" t="s">
        <v>27</v>
      </c>
      <c r="K4505">
        <v>412</v>
      </c>
      <c r="L4505">
        <v>20</v>
      </c>
      <c r="M4505" t="s">
        <v>287</v>
      </c>
      <c r="N4505">
        <v>20</v>
      </c>
      <c r="P4505" cm="1">
        <f t="array" ref="P4505">IF(Q4505&gt;0,INDEX(Q4505:Q26229,MATCH(TRUE,INDEX(Q4505:Q26229="",,),0)-1),"")</f>
        <v>9</v>
      </c>
      <c r="Q4505">
        <v>9</v>
      </c>
      <c r="R4505">
        <f t="shared" si="72"/>
        <v>0</v>
      </c>
    </row>
    <row r="4506" spans="1:18" x14ac:dyDescent="0.3">
      <c r="A4506" t="s">
        <v>398</v>
      </c>
      <c r="B4506" s="1">
        <v>38455</v>
      </c>
      <c r="C4506" t="s">
        <v>16</v>
      </c>
      <c r="D4506" t="s">
        <v>433</v>
      </c>
      <c r="E4506" t="s">
        <v>434</v>
      </c>
      <c r="G4506" t="s">
        <v>19</v>
      </c>
      <c r="H4506" t="s">
        <v>394</v>
      </c>
      <c r="I4506" t="s">
        <v>26</v>
      </c>
      <c r="J4506" t="s">
        <v>27</v>
      </c>
      <c r="K4506">
        <v>229</v>
      </c>
      <c r="L4506">
        <v>23</v>
      </c>
      <c r="M4506" t="s">
        <v>287</v>
      </c>
      <c r="N4506">
        <v>23</v>
      </c>
      <c r="P4506" cm="1">
        <f t="array" ref="P4506">IF(Q4506&gt;0,INDEX(Q4506:Q26230,MATCH(TRUE,INDEX(Q4506:Q26230="",,),0)-1),"")</f>
        <v>9</v>
      </c>
      <c r="Q4506">
        <v>9</v>
      </c>
      <c r="R4506">
        <f t="shared" si="72"/>
        <v>0</v>
      </c>
    </row>
    <row r="4507" spans="1:18" x14ac:dyDescent="0.3">
      <c r="A4507" t="s">
        <v>398</v>
      </c>
      <c r="B4507" s="1">
        <v>38455</v>
      </c>
      <c r="C4507" t="s">
        <v>16</v>
      </c>
      <c r="D4507" t="s">
        <v>433</v>
      </c>
      <c r="E4507" t="s">
        <v>434</v>
      </c>
      <c r="G4507" t="s">
        <v>19</v>
      </c>
      <c r="H4507" t="s">
        <v>64</v>
      </c>
      <c r="I4507" t="s">
        <v>26</v>
      </c>
      <c r="J4507" t="s">
        <v>27</v>
      </c>
      <c r="K4507">
        <v>954</v>
      </c>
      <c r="L4507">
        <v>22</v>
      </c>
      <c r="M4507" t="s">
        <v>287</v>
      </c>
      <c r="N4507">
        <v>22</v>
      </c>
      <c r="P4507" cm="1">
        <f t="array" ref="P4507">IF(Q4507&gt;0,INDEX(Q4507:Q26231,MATCH(TRUE,INDEX(Q4507:Q26231="",,),0)-1),"")</f>
        <v>9</v>
      </c>
      <c r="Q4507">
        <v>9</v>
      </c>
      <c r="R4507">
        <f t="shared" si="72"/>
        <v>0</v>
      </c>
    </row>
    <row r="4508" spans="1:18" x14ac:dyDescent="0.3">
      <c r="A4508" t="s">
        <v>398</v>
      </c>
      <c r="B4508" s="1">
        <v>38455</v>
      </c>
      <c r="C4508" t="s">
        <v>16</v>
      </c>
      <c r="D4508" t="s">
        <v>433</v>
      </c>
      <c r="E4508" t="s">
        <v>434</v>
      </c>
      <c r="G4508" s="6" t="s">
        <v>29</v>
      </c>
      <c r="H4508" t="s">
        <v>69</v>
      </c>
      <c r="I4508" t="s">
        <v>21</v>
      </c>
      <c r="J4508" t="s">
        <v>22</v>
      </c>
      <c r="K4508">
        <v>21.3</v>
      </c>
      <c r="L4508">
        <v>129</v>
      </c>
      <c r="M4508" t="s">
        <v>287</v>
      </c>
      <c r="N4508">
        <v>129</v>
      </c>
      <c r="P4508" cm="1">
        <f t="array" ref="P4508">IF(Q4508&gt;0,INDEX(Q4508:Q26232,MATCH(TRUE,INDEX(Q4508:Q26232="",,),0)-1),"")</f>
        <v>9</v>
      </c>
      <c r="Q4508">
        <v>9</v>
      </c>
      <c r="R4508">
        <f t="shared" si="72"/>
        <v>0</v>
      </c>
    </row>
    <row r="4509" spans="1:18" x14ac:dyDescent="0.3">
      <c r="A4509" t="s">
        <v>398</v>
      </c>
      <c r="B4509" s="1">
        <v>38455</v>
      </c>
      <c r="C4509" t="s">
        <v>16</v>
      </c>
      <c r="D4509" t="s">
        <v>433</v>
      </c>
      <c r="E4509" t="s">
        <v>434</v>
      </c>
      <c r="G4509" s="6" t="s">
        <v>29</v>
      </c>
      <c r="H4509" t="s">
        <v>41</v>
      </c>
      <c r="I4509" t="s">
        <v>21</v>
      </c>
      <c r="J4509" t="s">
        <v>22</v>
      </c>
      <c r="K4509">
        <v>1.4</v>
      </c>
      <c r="L4509">
        <v>152</v>
      </c>
      <c r="M4509" t="s">
        <v>287</v>
      </c>
      <c r="N4509">
        <v>152</v>
      </c>
      <c r="P4509" cm="1">
        <f t="array" ref="P4509">IF(Q4509&gt;0,INDEX(Q4509:Q26233,MATCH(TRUE,INDEX(Q4509:Q26233="",,),0)-1),"")</f>
        <v>9</v>
      </c>
      <c r="Q4509">
        <v>9</v>
      </c>
      <c r="R4509">
        <f t="shared" si="72"/>
        <v>0</v>
      </c>
    </row>
    <row r="4510" spans="1:18" x14ac:dyDescent="0.3">
      <c r="A4510" t="s">
        <v>398</v>
      </c>
      <c r="B4510" s="1">
        <v>38455</v>
      </c>
      <c r="C4510" t="s">
        <v>16</v>
      </c>
      <c r="D4510" t="s">
        <v>433</v>
      </c>
      <c r="E4510" t="s">
        <v>434</v>
      </c>
      <c r="G4510" s="6" t="s">
        <v>29</v>
      </c>
      <c r="H4510" t="s">
        <v>148</v>
      </c>
      <c r="I4510" t="s">
        <v>26</v>
      </c>
      <c r="J4510" t="s">
        <v>27</v>
      </c>
      <c r="K4510">
        <v>88</v>
      </c>
      <c r="L4510">
        <v>29</v>
      </c>
      <c r="M4510" t="s">
        <v>287</v>
      </c>
      <c r="N4510">
        <v>29</v>
      </c>
      <c r="P4510" cm="1">
        <f t="array" ref="P4510">IF(Q4510&gt;0,INDEX(Q4510:Q26234,MATCH(TRUE,INDEX(Q4510:Q26234="",,),0)-1),"")</f>
        <v>9</v>
      </c>
      <c r="Q4510">
        <v>9</v>
      </c>
      <c r="R4510">
        <f t="shared" si="72"/>
        <v>0</v>
      </c>
    </row>
    <row r="4511" spans="1:18" x14ac:dyDescent="0.3">
      <c r="A4511" t="s">
        <v>398</v>
      </c>
      <c r="B4511" s="1">
        <v>38455</v>
      </c>
      <c r="C4511" t="s">
        <v>16</v>
      </c>
      <c r="D4511" t="s">
        <v>433</v>
      </c>
      <c r="E4511" t="s">
        <v>434</v>
      </c>
      <c r="G4511" s="6" t="s">
        <v>29</v>
      </c>
      <c r="H4511" t="s">
        <v>197</v>
      </c>
      <c r="I4511" t="s">
        <v>26</v>
      </c>
      <c r="J4511" t="s">
        <v>27</v>
      </c>
      <c r="K4511">
        <v>74</v>
      </c>
      <c r="L4511">
        <v>34</v>
      </c>
      <c r="M4511" t="s">
        <v>287</v>
      </c>
      <c r="N4511">
        <v>34</v>
      </c>
      <c r="P4511" cm="1">
        <f t="array" ref="P4511">IF(Q4511&gt;0,INDEX(Q4511:Q26235,MATCH(TRUE,INDEX(Q4511:Q26235="",,),0)-1),"")</f>
        <v>9</v>
      </c>
      <c r="Q4511">
        <v>9</v>
      </c>
      <c r="R4511">
        <f t="shared" si="72"/>
        <v>0</v>
      </c>
    </row>
    <row r="4512" spans="1:18" x14ac:dyDescent="0.3">
      <c r="A4512" t="s">
        <v>398</v>
      </c>
      <c r="B4512" s="1">
        <v>38455</v>
      </c>
      <c r="C4512" t="s">
        <v>16</v>
      </c>
      <c r="D4512" t="s">
        <v>433</v>
      </c>
      <c r="E4512" t="s">
        <v>434</v>
      </c>
      <c r="G4512" s="6" t="s">
        <v>29</v>
      </c>
      <c r="H4512" t="s">
        <v>69</v>
      </c>
      <c r="I4512" t="s">
        <v>26</v>
      </c>
      <c r="J4512" t="s">
        <v>27</v>
      </c>
      <c r="K4512">
        <v>18</v>
      </c>
      <c r="L4512">
        <v>24</v>
      </c>
      <c r="M4512" t="s">
        <v>287</v>
      </c>
      <c r="N4512">
        <v>24</v>
      </c>
      <c r="P4512" cm="1">
        <f t="array" ref="P4512">IF(Q4512&gt;0,INDEX(Q4512:Q26236,MATCH(TRUE,INDEX(Q4512:Q26236="",,),0)-1),"")</f>
        <v>9</v>
      </c>
      <c r="Q4512">
        <v>9</v>
      </c>
      <c r="R4512">
        <f t="shared" si="72"/>
        <v>0</v>
      </c>
    </row>
    <row r="4513" spans="1:18" x14ac:dyDescent="0.3">
      <c r="P4513" t="str" cm="1">
        <f t="array" ref="P4513">IF(Q4513&gt;0,INDEX(Q4513:Q26237,MATCH(TRUE,INDEX(Q4513:Q26237="",,),0)-1),"")</f>
        <v/>
      </c>
      <c r="R4513" t="str">
        <f t="shared" si="72"/>
        <v/>
      </c>
    </row>
    <row r="4514" spans="1:18" x14ac:dyDescent="0.3">
      <c r="A4514" t="s">
        <v>398</v>
      </c>
      <c r="B4514" s="1">
        <v>38455</v>
      </c>
      <c r="C4514" t="s">
        <v>16</v>
      </c>
      <c r="D4514" t="s">
        <v>437</v>
      </c>
      <c r="E4514" t="s">
        <v>438</v>
      </c>
      <c r="G4514" t="s">
        <v>19</v>
      </c>
      <c r="H4514" t="s">
        <v>69</v>
      </c>
      <c r="I4514" t="s">
        <v>21</v>
      </c>
      <c r="J4514" t="s">
        <v>22</v>
      </c>
      <c r="K4514">
        <v>12.6</v>
      </c>
      <c r="L4514">
        <v>123</v>
      </c>
      <c r="M4514" t="s">
        <v>307</v>
      </c>
      <c r="N4514">
        <v>140</v>
      </c>
      <c r="O4514" t="s">
        <v>24</v>
      </c>
      <c r="P4514" cm="1">
        <f t="array" ref="P4514">IF(Q4514&gt;0,INDEX(Q4514:Q26238,MATCH(TRUE,INDEX(Q4514:Q26238="",,),0)-1),"")</f>
        <v>2</v>
      </c>
      <c r="Q4514">
        <v>1</v>
      </c>
      <c r="R4514">
        <f t="shared" si="72"/>
        <v>0</v>
      </c>
    </row>
    <row r="4515" spans="1:18" x14ac:dyDescent="0.3">
      <c r="A4515" t="s">
        <v>398</v>
      </c>
      <c r="B4515" s="1">
        <v>38455</v>
      </c>
      <c r="C4515" t="s">
        <v>16</v>
      </c>
      <c r="D4515" t="s">
        <v>437</v>
      </c>
      <c r="E4515" t="s">
        <v>438</v>
      </c>
      <c r="G4515" t="s">
        <v>19</v>
      </c>
      <c r="H4515" t="s">
        <v>30</v>
      </c>
      <c r="I4515" t="s">
        <v>26</v>
      </c>
      <c r="J4515" t="s">
        <v>27</v>
      </c>
      <c r="K4515">
        <v>92</v>
      </c>
      <c r="L4515">
        <v>21</v>
      </c>
      <c r="M4515" t="s">
        <v>307</v>
      </c>
      <c r="N4515">
        <v>30</v>
      </c>
      <c r="O4515" t="s">
        <v>24</v>
      </c>
      <c r="P4515" cm="1">
        <f t="array" ref="P4515">IF(Q4515&gt;0,INDEX(Q4515:Q26239,MATCH(TRUE,INDEX(Q4515:Q26239="",,),0)-1),"")</f>
        <v>2</v>
      </c>
      <c r="Q4515">
        <v>1</v>
      </c>
      <c r="R4515">
        <f t="shared" si="72"/>
        <v>0</v>
      </c>
    </row>
    <row r="4516" spans="1:18" x14ac:dyDescent="0.3">
      <c r="A4516" t="s">
        <v>398</v>
      </c>
      <c r="B4516" s="1">
        <v>38455</v>
      </c>
      <c r="C4516" t="s">
        <v>16</v>
      </c>
      <c r="D4516" t="s">
        <v>437</v>
      </c>
      <c r="E4516" t="s">
        <v>438</v>
      </c>
      <c r="G4516" t="s">
        <v>19</v>
      </c>
      <c r="H4516" t="s">
        <v>53</v>
      </c>
      <c r="I4516" t="s">
        <v>26</v>
      </c>
      <c r="J4516" t="s">
        <v>27</v>
      </c>
      <c r="K4516">
        <v>62</v>
      </c>
      <c r="L4516">
        <v>26</v>
      </c>
      <c r="M4516" t="s">
        <v>307</v>
      </c>
      <c r="N4516">
        <v>35</v>
      </c>
      <c r="O4516" t="s">
        <v>24</v>
      </c>
      <c r="P4516" cm="1">
        <f t="array" ref="P4516">IF(Q4516&gt;0,INDEX(Q4516:Q26240,MATCH(TRUE,INDEX(Q4516:Q26240="",,),0)-1),"")</f>
        <v>2</v>
      </c>
      <c r="Q4516">
        <v>1</v>
      </c>
      <c r="R4516">
        <f t="shared" si="72"/>
        <v>0</v>
      </c>
    </row>
    <row r="4517" spans="1:18" x14ac:dyDescent="0.3">
      <c r="A4517" t="s">
        <v>398</v>
      </c>
      <c r="B4517" s="1">
        <v>38455</v>
      </c>
      <c r="C4517" t="s">
        <v>16</v>
      </c>
      <c r="D4517" t="s">
        <v>437</v>
      </c>
      <c r="E4517" t="s">
        <v>438</v>
      </c>
      <c r="G4517" t="s">
        <v>19</v>
      </c>
      <c r="H4517" t="s">
        <v>197</v>
      </c>
      <c r="I4517" t="s">
        <v>26</v>
      </c>
      <c r="J4517" t="s">
        <v>27</v>
      </c>
      <c r="K4517">
        <v>24</v>
      </c>
      <c r="L4517">
        <v>32</v>
      </c>
      <c r="M4517" t="s">
        <v>307</v>
      </c>
      <c r="N4517">
        <v>40</v>
      </c>
      <c r="O4517" t="s">
        <v>24</v>
      </c>
      <c r="P4517" cm="1">
        <f t="array" ref="P4517">IF(Q4517&gt;0,INDEX(Q4517:Q26241,MATCH(TRUE,INDEX(Q4517:Q26241="",,),0)-1),"")</f>
        <v>2</v>
      </c>
      <c r="Q4517">
        <v>1</v>
      </c>
      <c r="R4517">
        <f t="shared" si="72"/>
        <v>0</v>
      </c>
    </row>
    <row r="4518" spans="1:18" x14ac:dyDescent="0.3">
      <c r="A4518" t="s">
        <v>398</v>
      </c>
      <c r="B4518" s="1">
        <v>38455</v>
      </c>
      <c r="C4518" t="s">
        <v>16</v>
      </c>
      <c r="D4518" t="s">
        <v>437</v>
      </c>
      <c r="E4518" t="s">
        <v>438</v>
      </c>
      <c r="G4518" s="6" t="s">
        <v>29</v>
      </c>
      <c r="H4518" t="s">
        <v>30</v>
      </c>
      <c r="I4518" t="s">
        <v>21</v>
      </c>
      <c r="J4518" t="s">
        <v>22</v>
      </c>
      <c r="K4518">
        <v>2.2999999999999998</v>
      </c>
      <c r="L4518">
        <v>144</v>
      </c>
      <c r="M4518" t="s">
        <v>307</v>
      </c>
      <c r="N4518">
        <v>144</v>
      </c>
      <c r="O4518" t="s">
        <v>24</v>
      </c>
      <c r="P4518" cm="1">
        <f t="array" ref="P4518">IF(Q4518&gt;0,INDEX(Q4518:Q26242,MATCH(TRUE,INDEX(Q4518:Q26242="",,),0)-1),"")</f>
        <v>2</v>
      </c>
      <c r="Q4518">
        <v>1</v>
      </c>
      <c r="R4518">
        <f t="shared" si="72"/>
        <v>0</v>
      </c>
    </row>
    <row r="4519" spans="1:18" x14ac:dyDescent="0.3">
      <c r="A4519" t="s">
        <v>398</v>
      </c>
      <c r="B4519" s="1">
        <v>38455</v>
      </c>
      <c r="C4519" t="s">
        <v>16</v>
      </c>
      <c r="D4519" t="s">
        <v>437</v>
      </c>
      <c r="E4519" t="s">
        <v>438</v>
      </c>
      <c r="G4519" s="6" t="s">
        <v>29</v>
      </c>
      <c r="H4519" t="s">
        <v>99</v>
      </c>
      <c r="I4519" t="s">
        <v>21</v>
      </c>
      <c r="J4519" t="s">
        <v>22</v>
      </c>
      <c r="K4519">
        <v>2.2000000000000002</v>
      </c>
      <c r="L4519">
        <v>171</v>
      </c>
      <c r="M4519" t="s">
        <v>307</v>
      </c>
      <c r="N4519">
        <v>171</v>
      </c>
      <c r="O4519" t="s">
        <v>24</v>
      </c>
      <c r="P4519" cm="1">
        <f t="array" ref="P4519">IF(Q4519&gt;0,INDEX(Q4519:Q26243,MATCH(TRUE,INDEX(Q4519:Q26243="",,),0)-1),"")</f>
        <v>2</v>
      </c>
      <c r="Q4519">
        <v>1</v>
      </c>
      <c r="R4519">
        <f t="shared" si="72"/>
        <v>0</v>
      </c>
    </row>
    <row r="4520" spans="1:18" x14ac:dyDescent="0.3">
      <c r="A4520" t="s">
        <v>398</v>
      </c>
      <c r="B4520" s="1">
        <v>38455</v>
      </c>
      <c r="C4520" t="s">
        <v>16</v>
      </c>
      <c r="D4520" t="s">
        <v>437</v>
      </c>
      <c r="E4520" t="s">
        <v>438</v>
      </c>
      <c r="G4520" s="6" t="s">
        <v>29</v>
      </c>
      <c r="H4520" t="s">
        <v>41</v>
      </c>
      <c r="I4520" t="s">
        <v>21</v>
      </c>
      <c r="J4520" t="s">
        <v>22</v>
      </c>
      <c r="K4520">
        <v>2.9</v>
      </c>
      <c r="L4520">
        <v>145</v>
      </c>
      <c r="M4520" t="s">
        <v>307</v>
      </c>
      <c r="N4520">
        <v>145</v>
      </c>
      <c r="O4520" t="s">
        <v>24</v>
      </c>
      <c r="P4520" cm="1">
        <f t="array" ref="P4520">IF(Q4520&gt;0,INDEX(Q4520:Q26244,MATCH(TRUE,INDEX(Q4520:Q26244="",,),0)-1),"")</f>
        <v>2</v>
      </c>
      <c r="Q4520">
        <v>1</v>
      </c>
      <c r="R4520">
        <f t="shared" si="72"/>
        <v>0</v>
      </c>
    </row>
    <row r="4521" spans="1:18" x14ac:dyDescent="0.3">
      <c r="A4521" t="s">
        <v>398</v>
      </c>
      <c r="B4521" s="1">
        <v>38455</v>
      </c>
      <c r="C4521" t="s">
        <v>16</v>
      </c>
      <c r="D4521" t="s">
        <v>437</v>
      </c>
      <c r="E4521" t="s">
        <v>438</v>
      </c>
      <c r="G4521" s="6" t="s">
        <v>29</v>
      </c>
      <c r="H4521" t="s">
        <v>99</v>
      </c>
      <c r="I4521" t="s">
        <v>26</v>
      </c>
      <c r="J4521" t="s">
        <v>27</v>
      </c>
      <c r="K4521">
        <v>27</v>
      </c>
      <c r="L4521">
        <v>20</v>
      </c>
      <c r="M4521" t="s">
        <v>307</v>
      </c>
      <c r="N4521">
        <v>20</v>
      </c>
      <c r="O4521" t="s">
        <v>24</v>
      </c>
      <c r="P4521" cm="1">
        <f t="array" ref="P4521">IF(Q4521&gt;0,INDEX(Q4521:Q26245,MATCH(TRUE,INDEX(Q4521:Q26245="",,),0)-1),"")</f>
        <v>2</v>
      </c>
      <c r="Q4521">
        <v>1</v>
      </c>
      <c r="R4521">
        <f t="shared" si="72"/>
        <v>0</v>
      </c>
    </row>
    <row r="4522" spans="1:18" x14ac:dyDescent="0.3">
      <c r="A4522" t="s">
        <v>398</v>
      </c>
      <c r="B4522" s="1">
        <v>38455</v>
      </c>
      <c r="C4522" t="s">
        <v>16</v>
      </c>
      <c r="D4522" t="s">
        <v>437</v>
      </c>
      <c r="E4522" t="s">
        <v>438</v>
      </c>
      <c r="G4522" s="6" t="s">
        <v>29</v>
      </c>
      <c r="H4522" t="s">
        <v>148</v>
      </c>
      <c r="I4522" t="s">
        <v>26</v>
      </c>
      <c r="J4522" t="s">
        <v>27</v>
      </c>
      <c r="K4522">
        <v>21</v>
      </c>
      <c r="L4522">
        <v>28</v>
      </c>
      <c r="M4522" t="s">
        <v>307</v>
      </c>
      <c r="N4522">
        <v>28</v>
      </c>
      <c r="O4522" t="s">
        <v>24</v>
      </c>
      <c r="P4522" cm="1">
        <f t="array" ref="P4522">IF(Q4522&gt;0,INDEX(Q4522:Q26246,MATCH(TRUE,INDEX(Q4522:Q26246="",,),0)-1),"")</f>
        <v>2</v>
      </c>
      <c r="Q4522">
        <v>1</v>
      </c>
      <c r="R4522">
        <f t="shared" si="72"/>
        <v>0</v>
      </c>
    </row>
    <row r="4523" spans="1:18" x14ac:dyDescent="0.3">
      <c r="A4523" t="s">
        <v>398</v>
      </c>
      <c r="B4523" s="1">
        <v>38455</v>
      </c>
      <c r="C4523" t="s">
        <v>16</v>
      </c>
      <c r="D4523" t="s">
        <v>437</v>
      </c>
      <c r="E4523" t="s">
        <v>438</v>
      </c>
      <c r="G4523" s="6" t="s">
        <v>29</v>
      </c>
      <c r="H4523" t="s">
        <v>107</v>
      </c>
      <c r="I4523" t="s">
        <v>26</v>
      </c>
      <c r="J4523" t="s">
        <v>27</v>
      </c>
      <c r="K4523">
        <v>7</v>
      </c>
      <c r="L4523">
        <v>23</v>
      </c>
      <c r="M4523" t="s">
        <v>307</v>
      </c>
      <c r="N4523">
        <v>23</v>
      </c>
      <c r="O4523" t="s">
        <v>24</v>
      </c>
      <c r="P4523" cm="1">
        <f t="array" ref="P4523">IF(Q4523&gt;0,INDEX(Q4523:Q26247,MATCH(TRUE,INDEX(Q4523:Q26247="",,),0)-1),"")</f>
        <v>2</v>
      </c>
      <c r="Q4523">
        <v>1</v>
      </c>
      <c r="R4523">
        <f t="shared" si="72"/>
        <v>0</v>
      </c>
    </row>
    <row r="4524" spans="1:18" x14ac:dyDescent="0.3">
      <c r="A4524" t="s">
        <v>398</v>
      </c>
      <c r="B4524" s="1">
        <v>38455</v>
      </c>
      <c r="C4524" t="s">
        <v>16</v>
      </c>
      <c r="D4524" t="s">
        <v>437</v>
      </c>
      <c r="E4524" t="s">
        <v>438</v>
      </c>
      <c r="G4524" s="6" t="s">
        <v>29</v>
      </c>
      <c r="H4524" t="s">
        <v>69</v>
      </c>
      <c r="I4524" t="s">
        <v>26</v>
      </c>
      <c r="J4524" t="s">
        <v>27</v>
      </c>
      <c r="K4524">
        <v>17</v>
      </c>
      <c r="L4524">
        <v>24</v>
      </c>
      <c r="M4524" t="s">
        <v>307</v>
      </c>
      <c r="N4524">
        <v>24</v>
      </c>
      <c r="O4524" t="s">
        <v>24</v>
      </c>
      <c r="P4524" cm="1">
        <f t="array" ref="P4524">IF(Q4524&gt;0,INDEX(Q4524:Q26248,MATCH(TRUE,INDEX(Q4524:Q26248="",,),0)-1),"")</f>
        <v>2</v>
      </c>
      <c r="Q4524">
        <v>1</v>
      </c>
      <c r="R4524">
        <f t="shared" si="72"/>
        <v>0</v>
      </c>
    </row>
    <row r="4525" spans="1:18" x14ac:dyDescent="0.3">
      <c r="A4525" t="s">
        <v>398</v>
      </c>
      <c r="B4525" s="1">
        <v>38455</v>
      </c>
      <c r="C4525" t="s">
        <v>16</v>
      </c>
      <c r="D4525" t="s">
        <v>437</v>
      </c>
      <c r="E4525" t="s">
        <v>438</v>
      </c>
      <c r="G4525" t="s">
        <v>19</v>
      </c>
      <c r="H4525" t="s">
        <v>69</v>
      </c>
      <c r="I4525" t="s">
        <v>21</v>
      </c>
      <c r="J4525" t="s">
        <v>22</v>
      </c>
      <c r="K4525">
        <v>12.6</v>
      </c>
      <c r="L4525">
        <v>123</v>
      </c>
      <c r="M4525" t="s">
        <v>403</v>
      </c>
      <c r="N4525">
        <v>163</v>
      </c>
      <c r="P4525" cm="1">
        <f t="array" ref="P4525">IF(Q4525&gt;0,INDEX(Q4525:Q26249,MATCH(TRUE,INDEX(Q4525:Q26249="",,),0)-1),"")</f>
        <v>2</v>
      </c>
      <c r="Q4525">
        <v>2</v>
      </c>
      <c r="R4525">
        <f t="shared" si="72"/>
        <v>0</v>
      </c>
    </row>
    <row r="4526" spans="1:18" x14ac:dyDescent="0.3">
      <c r="A4526" t="s">
        <v>398</v>
      </c>
      <c r="B4526" s="1">
        <v>38455</v>
      </c>
      <c r="C4526" t="s">
        <v>16</v>
      </c>
      <c r="D4526" t="s">
        <v>437</v>
      </c>
      <c r="E4526" t="s">
        <v>438</v>
      </c>
      <c r="G4526" t="s">
        <v>19</v>
      </c>
      <c r="H4526" t="s">
        <v>30</v>
      </c>
      <c r="I4526" t="s">
        <v>26</v>
      </c>
      <c r="J4526" t="s">
        <v>27</v>
      </c>
      <c r="K4526">
        <v>92</v>
      </c>
      <c r="L4526">
        <v>21</v>
      </c>
      <c r="M4526" t="s">
        <v>403</v>
      </c>
      <c r="N4526">
        <v>21</v>
      </c>
      <c r="P4526" cm="1">
        <f t="array" ref="P4526">IF(Q4526&gt;0,INDEX(Q4526:Q26250,MATCH(TRUE,INDEX(Q4526:Q26250="",,),0)-1),"")</f>
        <v>2</v>
      </c>
      <c r="Q4526">
        <v>2</v>
      </c>
      <c r="R4526">
        <f t="shared" si="72"/>
        <v>0</v>
      </c>
    </row>
    <row r="4527" spans="1:18" x14ac:dyDescent="0.3">
      <c r="A4527" t="s">
        <v>398</v>
      </c>
      <c r="B4527" s="1">
        <v>38455</v>
      </c>
      <c r="C4527" t="s">
        <v>16</v>
      </c>
      <c r="D4527" t="s">
        <v>437</v>
      </c>
      <c r="E4527" t="s">
        <v>438</v>
      </c>
      <c r="G4527" t="s">
        <v>19</v>
      </c>
      <c r="H4527" t="s">
        <v>53</v>
      </c>
      <c r="I4527" t="s">
        <v>26</v>
      </c>
      <c r="J4527" t="s">
        <v>27</v>
      </c>
      <c r="K4527">
        <v>62</v>
      </c>
      <c r="L4527">
        <v>26</v>
      </c>
      <c r="M4527" t="s">
        <v>403</v>
      </c>
      <c r="N4527">
        <v>26</v>
      </c>
      <c r="P4527" cm="1">
        <f t="array" ref="P4527">IF(Q4527&gt;0,INDEX(Q4527:Q26251,MATCH(TRUE,INDEX(Q4527:Q26251="",,),0)-1),"")</f>
        <v>2</v>
      </c>
      <c r="Q4527">
        <v>2</v>
      </c>
      <c r="R4527">
        <f t="shared" si="72"/>
        <v>0</v>
      </c>
    </row>
    <row r="4528" spans="1:18" x14ac:dyDescent="0.3">
      <c r="A4528" t="s">
        <v>398</v>
      </c>
      <c r="B4528" s="1">
        <v>38455</v>
      </c>
      <c r="C4528" t="s">
        <v>16</v>
      </c>
      <c r="D4528" t="s">
        <v>437</v>
      </c>
      <c r="E4528" t="s">
        <v>438</v>
      </c>
      <c r="G4528" t="s">
        <v>19</v>
      </c>
      <c r="H4528" t="s">
        <v>197</v>
      </c>
      <c r="I4528" t="s">
        <v>26</v>
      </c>
      <c r="J4528" t="s">
        <v>27</v>
      </c>
      <c r="K4528">
        <v>24</v>
      </c>
      <c r="L4528">
        <v>32</v>
      </c>
      <c r="M4528" t="s">
        <v>403</v>
      </c>
      <c r="N4528">
        <v>32</v>
      </c>
      <c r="P4528" cm="1">
        <f t="array" ref="P4528">IF(Q4528&gt;0,INDEX(Q4528:Q26252,MATCH(TRUE,INDEX(Q4528:Q26252="",,),0)-1),"")</f>
        <v>2</v>
      </c>
      <c r="Q4528">
        <v>2</v>
      </c>
      <c r="R4528">
        <f t="shared" si="72"/>
        <v>0</v>
      </c>
    </row>
    <row r="4529" spans="1:18" x14ac:dyDescent="0.3">
      <c r="A4529" t="s">
        <v>398</v>
      </c>
      <c r="B4529" s="1">
        <v>38455</v>
      </c>
      <c r="C4529" t="s">
        <v>16</v>
      </c>
      <c r="D4529" t="s">
        <v>437</v>
      </c>
      <c r="E4529" t="s">
        <v>438</v>
      </c>
      <c r="G4529" s="6" t="s">
        <v>29</v>
      </c>
      <c r="H4529" t="s">
        <v>30</v>
      </c>
      <c r="I4529" t="s">
        <v>21</v>
      </c>
      <c r="J4529" t="s">
        <v>22</v>
      </c>
      <c r="K4529">
        <v>2.2999999999999998</v>
      </c>
      <c r="L4529">
        <v>144</v>
      </c>
      <c r="M4529" t="s">
        <v>403</v>
      </c>
      <c r="N4529">
        <v>144</v>
      </c>
      <c r="P4529" cm="1">
        <f t="array" ref="P4529">IF(Q4529&gt;0,INDEX(Q4529:Q26253,MATCH(TRUE,INDEX(Q4529:Q26253="",,),0)-1),"")</f>
        <v>2</v>
      </c>
      <c r="Q4529">
        <v>2</v>
      </c>
      <c r="R4529">
        <f t="shared" si="72"/>
        <v>0</v>
      </c>
    </row>
    <row r="4530" spans="1:18" x14ac:dyDescent="0.3">
      <c r="A4530" t="s">
        <v>398</v>
      </c>
      <c r="B4530" s="1">
        <v>38455</v>
      </c>
      <c r="C4530" t="s">
        <v>16</v>
      </c>
      <c r="D4530" t="s">
        <v>437</v>
      </c>
      <c r="E4530" t="s">
        <v>438</v>
      </c>
      <c r="G4530" s="6" t="s">
        <v>29</v>
      </c>
      <c r="H4530" t="s">
        <v>99</v>
      </c>
      <c r="I4530" t="s">
        <v>21</v>
      </c>
      <c r="J4530" t="s">
        <v>22</v>
      </c>
      <c r="K4530">
        <v>2.2000000000000002</v>
      </c>
      <c r="L4530">
        <v>171</v>
      </c>
      <c r="M4530" t="s">
        <v>403</v>
      </c>
      <c r="N4530">
        <v>171</v>
      </c>
      <c r="P4530" cm="1">
        <f t="array" ref="P4530">IF(Q4530&gt;0,INDEX(Q4530:Q26254,MATCH(TRUE,INDEX(Q4530:Q26254="",,),0)-1),"")</f>
        <v>2</v>
      </c>
      <c r="Q4530">
        <v>2</v>
      </c>
      <c r="R4530">
        <f t="shared" si="72"/>
        <v>0</v>
      </c>
    </row>
    <row r="4531" spans="1:18" x14ac:dyDescent="0.3">
      <c r="A4531" t="s">
        <v>398</v>
      </c>
      <c r="B4531" s="1">
        <v>38455</v>
      </c>
      <c r="C4531" t="s">
        <v>16</v>
      </c>
      <c r="D4531" t="s">
        <v>437</v>
      </c>
      <c r="E4531" t="s">
        <v>438</v>
      </c>
      <c r="G4531" s="6" t="s">
        <v>29</v>
      </c>
      <c r="H4531" t="s">
        <v>41</v>
      </c>
      <c r="I4531" t="s">
        <v>21</v>
      </c>
      <c r="J4531" t="s">
        <v>22</v>
      </c>
      <c r="K4531">
        <v>2.9</v>
      </c>
      <c r="L4531">
        <v>145</v>
      </c>
      <c r="M4531" t="s">
        <v>403</v>
      </c>
      <c r="N4531">
        <v>145</v>
      </c>
      <c r="P4531" cm="1">
        <f t="array" ref="P4531">IF(Q4531&gt;0,INDEX(Q4531:Q26255,MATCH(TRUE,INDEX(Q4531:Q26255="",,),0)-1),"")</f>
        <v>2</v>
      </c>
      <c r="Q4531">
        <v>2</v>
      </c>
      <c r="R4531">
        <f t="shared" si="72"/>
        <v>0</v>
      </c>
    </row>
    <row r="4532" spans="1:18" x14ac:dyDescent="0.3">
      <c r="A4532" t="s">
        <v>398</v>
      </c>
      <c r="B4532" s="1">
        <v>38455</v>
      </c>
      <c r="C4532" t="s">
        <v>16</v>
      </c>
      <c r="D4532" t="s">
        <v>437</v>
      </c>
      <c r="E4532" t="s">
        <v>438</v>
      </c>
      <c r="G4532" s="6" t="s">
        <v>29</v>
      </c>
      <c r="H4532" t="s">
        <v>99</v>
      </c>
      <c r="I4532" t="s">
        <v>26</v>
      </c>
      <c r="J4532" t="s">
        <v>27</v>
      </c>
      <c r="K4532">
        <v>27</v>
      </c>
      <c r="L4532">
        <v>20</v>
      </c>
      <c r="M4532" t="s">
        <v>403</v>
      </c>
      <c r="N4532">
        <v>20</v>
      </c>
      <c r="P4532" cm="1">
        <f t="array" ref="P4532">IF(Q4532&gt;0,INDEX(Q4532:Q26256,MATCH(TRUE,INDEX(Q4532:Q26256="",,),0)-1),"")</f>
        <v>2</v>
      </c>
      <c r="Q4532">
        <v>2</v>
      </c>
      <c r="R4532">
        <f t="shared" ref="R4532:R4595" si="73">IF(P4532="","",0)</f>
        <v>0</v>
      </c>
    </row>
    <row r="4533" spans="1:18" x14ac:dyDescent="0.3">
      <c r="A4533" t="s">
        <v>398</v>
      </c>
      <c r="B4533" s="1">
        <v>38455</v>
      </c>
      <c r="C4533" t="s">
        <v>16</v>
      </c>
      <c r="D4533" t="s">
        <v>437</v>
      </c>
      <c r="E4533" t="s">
        <v>438</v>
      </c>
      <c r="G4533" s="6" t="s">
        <v>29</v>
      </c>
      <c r="H4533" t="s">
        <v>148</v>
      </c>
      <c r="I4533" t="s">
        <v>26</v>
      </c>
      <c r="J4533" t="s">
        <v>27</v>
      </c>
      <c r="K4533">
        <v>21</v>
      </c>
      <c r="L4533">
        <v>28</v>
      </c>
      <c r="M4533" t="s">
        <v>403</v>
      </c>
      <c r="N4533">
        <v>28</v>
      </c>
      <c r="P4533" cm="1">
        <f t="array" ref="P4533">IF(Q4533&gt;0,INDEX(Q4533:Q26257,MATCH(TRUE,INDEX(Q4533:Q26257="",,),0)-1),"")</f>
        <v>2</v>
      </c>
      <c r="Q4533">
        <v>2</v>
      </c>
      <c r="R4533">
        <f t="shared" si="73"/>
        <v>0</v>
      </c>
    </row>
    <row r="4534" spans="1:18" x14ac:dyDescent="0.3">
      <c r="A4534" t="s">
        <v>398</v>
      </c>
      <c r="B4534" s="1">
        <v>38455</v>
      </c>
      <c r="C4534" t="s">
        <v>16</v>
      </c>
      <c r="D4534" t="s">
        <v>437</v>
      </c>
      <c r="E4534" t="s">
        <v>438</v>
      </c>
      <c r="G4534" s="6" t="s">
        <v>29</v>
      </c>
      <c r="H4534" t="s">
        <v>107</v>
      </c>
      <c r="I4534" t="s">
        <v>26</v>
      </c>
      <c r="J4534" t="s">
        <v>27</v>
      </c>
      <c r="K4534">
        <v>7</v>
      </c>
      <c r="L4534">
        <v>23</v>
      </c>
      <c r="M4534" t="s">
        <v>403</v>
      </c>
      <c r="N4534">
        <v>23</v>
      </c>
      <c r="P4534" cm="1">
        <f t="array" ref="P4534">IF(Q4534&gt;0,INDEX(Q4534:Q26258,MATCH(TRUE,INDEX(Q4534:Q26258="",,),0)-1),"")</f>
        <v>2</v>
      </c>
      <c r="Q4534">
        <v>2</v>
      </c>
      <c r="R4534">
        <f t="shared" si="73"/>
        <v>0</v>
      </c>
    </row>
    <row r="4535" spans="1:18" x14ac:dyDescent="0.3">
      <c r="A4535" t="s">
        <v>398</v>
      </c>
      <c r="B4535" s="1">
        <v>38455</v>
      </c>
      <c r="C4535" t="s">
        <v>16</v>
      </c>
      <c r="D4535" t="s">
        <v>437</v>
      </c>
      <c r="E4535" t="s">
        <v>438</v>
      </c>
      <c r="G4535" s="6" t="s">
        <v>29</v>
      </c>
      <c r="H4535" t="s">
        <v>69</v>
      </c>
      <c r="I4535" t="s">
        <v>26</v>
      </c>
      <c r="J4535" t="s">
        <v>27</v>
      </c>
      <c r="K4535">
        <v>17</v>
      </c>
      <c r="L4535">
        <v>24</v>
      </c>
      <c r="M4535" t="s">
        <v>403</v>
      </c>
      <c r="N4535">
        <v>24</v>
      </c>
      <c r="P4535" cm="1">
        <f t="array" ref="P4535">IF(Q4535&gt;0,INDEX(Q4535:Q26259,MATCH(TRUE,INDEX(Q4535:Q26259="",,),0)-1),"")</f>
        <v>2</v>
      </c>
      <c r="Q4535">
        <v>2</v>
      </c>
      <c r="R4535">
        <f t="shared" si="73"/>
        <v>0</v>
      </c>
    </row>
    <row r="4536" spans="1:18" x14ac:dyDescent="0.3">
      <c r="P4536" t="str" cm="1">
        <f t="array" ref="P4536">IF(Q4536&gt;0,INDEX(Q4536:Q26260,MATCH(TRUE,INDEX(Q4536:Q26260="",,),0)-1),"")</f>
        <v/>
      </c>
      <c r="R4536" t="str">
        <f t="shared" si="73"/>
        <v/>
      </c>
    </row>
    <row r="4537" spans="1:18" x14ac:dyDescent="0.3">
      <c r="A4537" t="s">
        <v>398</v>
      </c>
      <c r="B4537" s="1">
        <v>38407</v>
      </c>
      <c r="C4537" t="s">
        <v>16</v>
      </c>
      <c r="D4537" t="s">
        <v>439</v>
      </c>
      <c r="E4537" t="s">
        <v>440</v>
      </c>
      <c r="G4537" t="s">
        <v>19</v>
      </c>
      <c r="H4537" t="s">
        <v>99</v>
      </c>
      <c r="I4537" t="s">
        <v>21</v>
      </c>
      <c r="J4537" t="s">
        <v>22</v>
      </c>
      <c r="K4537">
        <v>35.299999999999997</v>
      </c>
      <c r="L4537">
        <v>187</v>
      </c>
      <c r="M4537" t="s">
        <v>441</v>
      </c>
      <c r="N4537">
        <v>2987.6</v>
      </c>
      <c r="O4537" t="s">
        <v>24</v>
      </c>
      <c r="P4537" cm="1">
        <f t="array" ref="P4537">IF(Q4537&gt;0,INDEX(Q4537:Q26261,MATCH(TRUE,INDEX(Q4537:Q26261="",,),0)-1),"")</f>
        <v>7</v>
      </c>
      <c r="Q4537">
        <v>1</v>
      </c>
      <c r="R4537">
        <f t="shared" si="73"/>
        <v>0</v>
      </c>
    </row>
    <row r="4538" spans="1:18" x14ac:dyDescent="0.3">
      <c r="A4538" t="s">
        <v>398</v>
      </c>
      <c r="B4538" s="1">
        <v>38407</v>
      </c>
      <c r="C4538" t="s">
        <v>16</v>
      </c>
      <c r="D4538" t="s">
        <v>439</v>
      </c>
      <c r="E4538" t="s">
        <v>440</v>
      </c>
      <c r="G4538" t="s">
        <v>19</v>
      </c>
      <c r="H4538" t="s">
        <v>99</v>
      </c>
      <c r="I4538" t="s">
        <v>26</v>
      </c>
      <c r="J4538" t="s">
        <v>27</v>
      </c>
      <c r="K4538">
        <v>568</v>
      </c>
      <c r="L4538">
        <v>21</v>
      </c>
      <c r="M4538" t="s">
        <v>441</v>
      </c>
      <c r="N4538">
        <v>21</v>
      </c>
      <c r="O4538" t="s">
        <v>24</v>
      </c>
      <c r="P4538" cm="1">
        <f t="array" ref="P4538">IF(Q4538&gt;0,INDEX(Q4538:Q26262,MATCH(TRUE,INDEX(Q4538:Q26262="",,),0)-1),"")</f>
        <v>7</v>
      </c>
      <c r="Q4538">
        <v>1</v>
      </c>
      <c r="R4538">
        <f t="shared" si="73"/>
        <v>0</v>
      </c>
    </row>
    <row r="4539" spans="1:18" x14ac:dyDescent="0.3">
      <c r="A4539" t="s">
        <v>398</v>
      </c>
      <c r="B4539" s="1">
        <v>38407</v>
      </c>
      <c r="C4539" t="s">
        <v>16</v>
      </c>
      <c r="D4539" t="s">
        <v>439</v>
      </c>
      <c r="E4539" t="s">
        <v>440</v>
      </c>
      <c r="G4539" t="s">
        <v>19</v>
      </c>
      <c r="H4539" t="s">
        <v>53</v>
      </c>
      <c r="I4539" t="s">
        <v>26</v>
      </c>
      <c r="J4539" t="s">
        <v>27</v>
      </c>
      <c r="K4539">
        <v>731</v>
      </c>
      <c r="L4539">
        <v>26</v>
      </c>
      <c r="M4539" t="s">
        <v>441</v>
      </c>
      <c r="N4539">
        <v>26</v>
      </c>
      <c r="O4539" t="s">
        <v>24</v>
      </c>
      <c r="P4539" cm="1">
        <f t="array" ref="P4539">IF(Q4539&gt;0,INDEX(Q4539:Q26263,MATCH(TRUE,INDEX(Q4539:Q26263="",,),0)-1),"")</f>
        <v>7</v>
      </c>
      <c r="Q4539">
        <v>1</v>
      </c>
      <c r="R4539">
        <f t="shared" si="73"/>
        <v>0</v>
      </c>
    </row>
    <row r="4540" spans="1:18" x14ac:dyDescent="0.3">
      <c r="A4540" t="s">
        <v>398</v>
      </c>
      <c r="B4540" s="1">
        <v>38407</v>
      </c>
      <c r="C4540" t="s">
        <v>16</v>
      </c>
      <c r="D4540" t="s">
        <v>439</v>
      </c>
      <c r="E4540" t="s">
        <v>440</v>
      </c>
      <c r="G4540" t="s">
        <v>19</v>
      </c>
      <c r="H4540" t="s">
        <v>148</v>
      </c>
      <c r="I4540" t="s">
        <v>26</v>
      </c>
      <c r="J4540" t="s">
        <v>27</v>
      </c>
      <c r="K4540">
        <v>435</v>
      </c>
      <c r="L4540">
        <v>27</v>
      </c>
      <c r="M4540" t="s">
        <v>441</v>
      </c>
      <c r="N4540">
        <v>27</v>
      </c>
      <c r="O4540" t="s">
        <v>24</v>
      </c>
      <c r="P4540" cm="1">
        <f t="array" ref="P4540">IF(Q4540&gt;0,INDEX(Q4540:Q26264,MATCH(TRUE,INDEX(Q4540:Q26264="",,),0)-1),"")</f>
        <v>7</v>
      </c>
      <c r="Q4540">
        <v>1</v>
      </c>
      <c r="R4540">
        <f t="shared" si="73"/>
        <v>0</v>
      </c>
    </row>
    <row r="4541" spans="1:18" x14ac:dyDescent="0.3">
      <c r="A4541" t="s">
        <v>398</v>
      </c>
      <c r="B4541" s="1">
        <v>38407</v>
      </c>
      <c r="C4541" t="s">
        <v>16</v>
      </c>
      <c r="D4541" t="s">
        <v>439</v>
      </c>
      <c r="E4541" t="s">
        <v>440</v>
      </c>
      <c r="G4541" t="s">
        <v>19</v>
      </c>
      <c r="H4541" t="s">
        <v>197</v>
      </c>
      <c r="I4541" t="s">
        <v>26</v>
      </c>
      <c r="J4541" t="s">
        <v>27</v>
      </c>
      <c r="K4541">
        <v>191</v>
      </c>
      <c r="L4541">
        <v>32</v>
      </c>
      <c r="M4541" t="s">
        <v>441</v>
      </c>
      <c r="N4541">
        <v>32</v>
      </c>
      <c r="O4541" t="s">
        <v>24</v>
      </c>
      <c r="P4541" cm="1">
        <f t="array" ref="P4541">IF(Q4541&gt;0,INDEX(Q4541:Q26265,MATCH(TRUE,INDEX(Q4541:Q26265="",,),0)-1),"")</f>
        <v>7</v>
      </c>
      <c r="Q4541">
        <v>1</v>
      </c>
      <c r="R4541">
        <f t="shared" si="73"/>
        <v>0</v>
      </c>
    </row>
    <row r="4542" spans="1:18" x14ac:dyDescent="0.3">
      <c r="A4542" t="s">
        <v>398</v>
      </c>
      <c r="B4542" s="1">
        <v>38407</v>
      </c>
      <c r="C4542" t="s">
        <v>16</v>
      </c>
      <c r="D4542" t="s">
        <v>439</v>
      </c>
      <c r="E4542" t="s">
        <v>440</v>
      </c>
      <c r="G4542" t="s">
        <v>19</v>
      </c>
      <c r="H4542" t="s">
        <v>107</v>
      </c>
      <c r="I4542" t="s">
        <v>26</v>
      </c>
      <c r="J4542" t="s">
        <v>27</v>
      </c>
      <c r="K4542">
        <v>177</v>
      </c>
      <c r="L4542">
        <v>35</v>
      </c>
      <c r="M4542" t="s">
        <v>441</v>
      </c>
      <c r="N4542">
        <v>35</v>
      </c>
      <c r="O4542" t="s">
        <v>24</v>
      </c>
      <c r="P4542" cm="1">
        <f t="array" ref="P4542">IF(Q4542&gt;0,INDEX(Q4542:Q26266,MATCH(TRUE,INDEX(Q4542:Q26266="",,),0)-1),"")</f>
        <v>7</v>
      </c>
      <c r="Q4542">
        <v>1</v>
      </c>
      <c r="R4542">
        <f t="shared" si="73"/>
        <v>0</v>
      </c>
    </row>
    <row r="4543" spans="1:18" x14ac:dyDescent="0.3">
      <c r="A4543" t="s">
        <v>398</v>
      </c>
      <c r="B4543" s="1">
        <v>38407</v>
      </c>
      <c r="C4543" t="s">
        <v>16</v>
      </c>
      <c r="D4543" t="s">
        <v>439</v>
      </c>
      <c r="E4543" t="s">
        <v>440</v>
      </c>
      <c r="G4543" t="s">
        <v>19</v>
      </c>
      <c r="H4543" t="s">
        <v>198</v>
      </c>
      <c r="I4543" t="s">
        <v>26</v>
      </c>
      <c r="J4543" t="s">
        <v>27</v>
      </c>
      <c r="K4543">
        <v>275</v>
      </c>
      <c r="L4543">
        <v>24</v>
      </c>
      <c r="M4543" t="s">
        <v>441</v>
      </c>
      <c r="N4543">
        <v>24</v>
      </c>
      <c r="O4543" t="s">
        <v>24</v>
      </c>
      <c r="P4543" cm="1">
        <f t="array" ref="P4543">IF(Q4543&gt;0,INDEX(Q4543:Q26267,MATCH(TRUE,INDEX(Q4543:Q26267="",,),0)-1),"")</f>
        <v>7</v>
      </c>
      <c r="Q4543">
        <v>1</v>
      </c>
      <c r="R4543">
        <f t="shared" si="73"/>
        <v>0</v>
      </c>
    </row>
    <row r="4544" spans="1:18" x14ac:dyDescent="0.3">
      <c r="A4544" t="s">
        <v>398</v>
      </c>
      <c r="B4544" s="1">
        <v>38407</v>
      </c>
      <c r="C4544" t="s">
        <v>16</v>
      </c>
      <c r="D4544" t="s">
        <v>439</v>
      </c>
      <c r="E4544" t="s">
        <v>440</v>
      </c>
      <c r="G4544" t="s">
        <v>19</v>
      </c>
      <c r="H4544" t="s">
        <v>64</v>
      </c>
      <c r="I4544" t="s">
        <v>26</v>
      </c>
      <c r="J4544" t="s">
        <v>27</v>
      </c>
      <c r="K4544">
        <v>523</v>
      </c>
      <c r="L4544">
        <v>22</v>
      </c>
      <c r="M4544" t="s">
        <v>441</v>
      </c>
      <c r="N4544">
        <v>22</v>
      </c>
      <c r="O4544" t="s">
        <v>24</v>
      </c>
      <c r="P4544" cm="1">
        <f t="array" ref="P4544">IF(Q4544&gt;0,INDEX(Q4544:Q26268,MATCH(TRUE,INDEX(Q4544:Q26268="",,),0)-1),"")</f>
        <v>7</v>
      </c>
      <c r="Q4544">
        <v>1</v>
      </c>
      <c r="R4544">
        <f t="shared" si="73"/>
        <v>0</v>
      </c>
    </row>
    <row r="4545" spans="1:18" x14ac:dyDescent="0.3">
      <c r="A4545" t="s">
        <v>398</v>
      </c>
      <c r="B4545" s="1">
        <v>38407</v>
      </c>
      <c r="C4545" t="s">
        <v>16</v>
      </c>
      <c r="D4545" t="s">
        <v>439</v>
      </c>
      <c r="E4545" t="s">
        <v>440</v>
      </c>
      <c r="G4545" t="s">
        <v>19</v>
      </c>
      <c r="H4545" t="s">
        <v>107</v>
      </c>
      <c r="I4545" t="s">
        <v>442</v>
      </c>
      <c r="J4545" t="s">
        <v>27</v>
      </c>
      <c r="K4545">
        <v>144</v>
      </c>
      <c r="L4545">
        <v>100</v>
      </c>
      <c r="M4545" t="s">
        <v>441</v>
      </c>
      <c r="N4545">
        <v>100</v>
      </c>
      <c r="O4545" t="s">
        <v>24</v>
      </c>
      <c r="P4545" cm="1">
        <f t="array" ref="P4545">IF(Q4545&gt;0,INDEX(Q4545:Q26269,MATCH(TRUE,INDEX(Q4545:Q26269="",,),0)-1),"")</f>
        <v>7</v>
      </c>
      <c r="Q4545">
        <v>1</v>
      </c>
      <c r="R4545">
        <f t="shared" si="73"/>
        <v>0</v>
      </c>
    </row>
    <row r="4546" spans="1:18" x14ac:dyDescent="0.3">
      <c r="A4546" t="s">
        <v>398</v>
      </c>
      <c r="B4546" s="1">
        <v>38407</v>
      </c>
      <c r="C4546" t="s">
        <v>16</v>
      </c>
      <c r="D4546" t="s">
        <v>439</v>
      </c>
      <c r="E4546" t="s">
        <v>440</v>
      </c>
      <c r="G4546" s="6" t="s">
        <v>29</v>
      </c>
      <c r="H4546" t="s">
        <v>206</v>
      </c>
      <c r="I4546" t="s">
        <v>21</v>
      </c>
      <c r="J4546" t="s">
        <v>22</v>
      </c>
      <c r="K4546">
        <v>6.3</v>
      </c>
      <c r="L4546">
        <v>147</v>
      </c>
      <c r="M4546" t="s">
        <v>441</v>
      </c>
      <c r="N4546">
        <v>147</v>
      </c>
      <c r="O4546" t="s">
        <v>24</v>
      </c>
      <c r="P4546" cm="1">
        <f t="array" ref="P4546">IF(Q4546&gt;0,INDEX(Q4546:Q26270,MATCH(TRUE,INDEX(Q4546:Q26270="",,),0)-1),"")</f>
        <v>7</v>
      </c>
      <c r="Q4546">
        <v>1</v>
      </c>
      <c r="R4546">
        <f t="shared" si="73"/>
        <v>0</v>
      </c>
    </row>
    <row r="4547" spans="1:18" x14ac:dyDescent="0.3">
      <c r="A4547" t="s">
        <v>398</v>
      </c>
      <c r="B4547" s="1">
        <v>38407</v>
      </c>
      <c r="C4547" t="s">
        <v>16</v>
      </c>
      <c r="D4547" t="s">
        <v>439</v>
      </c>
      <c r="E4547" t="s">
        <v>440</v>
      </c>
      <c r="G4547" s="6" t="s">
        <v>29</v>
      </c>
      <c r="H4547" t="s">
        <v>64</v>
      </c>
      <c r="I4547" t="s">
        <v>21</v>
      </c>
      <c r="J4547" t="s">
        <v>22</v>
      </c>
      <c r="K4547">
        <v>21.4</v>
      </c>
      <c r="L4547">
        <v>199</v>
      </c>
      <c r="M4547" t="s">
        <v>441</v>
      </c>
      <c r="N4547">
        <v>199</v>
      </c>
      <c r="O4547" t="s">
        <v>24</v>
      </c>
      <c r="P4547" cm="1">
        <f t="array" ref="P4547">IF(Q4547&gt;0,INDEX(Q4547:Q26271,MATCH(TRUE,INDEX(Q4547:Q26271="",,),0)-1),"")</f>
        <v>7</v>
      </c>
      <c r="Q4547">
        <v>1</v>
      </c>
      <c r="R4547">
        <f t="shared" si="73"/>
        <v>0</v>
      </c>
    </row>
    <row r="4548" spans="1:18" x14ac:dyDescent="0.3">
      <c r="A4548" t="s">
        <v>398</v>
      </c>
      <c r="B4548" s="1">
        <v>38407</v>
      </c>
      <c r="C4548" t="s">
        <v>16</v>
      </c>
      <c r="D4548" t="s">
        <v>439</v>
      </c>
      <c r="E4548" t="s">
        <v>440</v>
      </c>
      <c r="G4548" s="6" t="s">
        <v>29</v>
      </c>
      <c r="H4548" t="s">
        <v>206</v>
      </c>
      <c r="I4548" t="s">
        <v>26</v>
      </c>
      <c r="J4548" t="s">
        <v>27</v>
      </c>
      <c r="K4548">
        <v>224</v>
      </c>
      <c r="L4548">
        <v>13</v>
      </c>
      <c r="M4548" t="s">
        <v>441</v>
      </c>
      <c r="N4548">
        <v>13</v>
      </c>
      <c r="O4548" t="s">
        <v>24</v>
      </c>
      <c r="P4548" cm="1">
        <f t="array" ref="P4548">IF(Q4548&gt;0,INDEX(Q4548:Q26272,MATCH(TRUE,INDEX(Q4548:Q26272="",,),0)-1),"")</f>
        <v>7</v>
      </c>
      <c r="Q4548">
        <v>1</v>
      </c>
      <c r="R4548">
        <f t="shared" si="73"/>
        <v>0</v>
      </c>
    </row>
    <row r="4549" spans="1:18" x14ac:dyDescent="0.3">
      <c r="A4549" t="s">
        <v>398</v>
      </c>
      <c r="B4549" s="1">
        <v>38407</v>
      </c>
      <c r="C4549" t="s">
        <v>16</v>
      </c>
      <c r="D4549" t="s">
        <v>439</v>
      </c>
      <c r="E4549" t="s">
        <v>440</v>
      </c>
      <c r="G4549" t="s">
        <v>19</v>
      </c>
      <c r="H4549" t="s">
        <v>99</v>
      </c>
      <c r="I4549" t="s">
        <v>21</v>
      </c>
      <c r="J4549" t="s">
        <v>22</v>
      </c>
      <c r="K4549">
        <v>35.299999999999997</v>
      </c>
      <c r="L4549">
        <v>187</v>
      </c>
      <c r="M4549" t="s">
        <v>401</v>
      </c>
      <c r="N4549">
        <v>350</v>
      </c>
      <c r="P4549" cm="1">
        <f t="array" ref="P4549">IF(Q4549&gt;0,INDEX(Q4549:Q26273,MATCH(TRUE,INDEX(Q4549:Q26273="",,),0)-1),"")</f>
        <v>7</v>
      </c>
      <c r="Q4549">
        <v>2</v>
      </c>
      <c r="R4549">
        <f t="shared" si="73"/>
        <v>0</v>
      </c>
    </row>
    <row r="4550" spans="1:18" x14ac:dyDescent="0.3">
      <c r="A4550" t="s">
        <v>398</v>
      </c>
      <c r="B4550" s="1">
        <v>38407</v>
      </c>
      <c r="C4550" t="s">
        <v>16</v>
      </c>
      <c r="D4550" t="s">
        <v>439</v>
      </c>
      <c r="E4550" t="s">
        <v>440</v>
      </c>
      <c r="G4550" t="s">
        <v>19</v>
      </c>
      <c r="H4550" t="s">
        <v>99</v>
      </c>
      <c r="I4550" t="s">
        <v>26</v>
      </c>
      <c r="J4550" t="s">
        <v>27</v>
      </c>
      <c r="K4550">
        <v>568</v>
      </c>
      <c r="L4550">
        <v>21</v>
      </c>
      <c r="M4550" t="s">
        <v>401</v>
      </c>
      <c r="N4550">
        <v>63.5</v>
      </c>
      <c r="P4550" cm="1">
        <f t="array" ref="P4550">IF(Q4550&gt;0,INDEX(Q4550:Q26274,MATCH(TRUE,INDEX(Q4550:Q26274="",,),0)-1),"")</f>
        <v>7</v>
      </c>
      <c r="Q4550">
        <v>2</v>
      </c>
      <c r="R4550">
        <f t="shared" si="73"/>
        <v>0</v>
      </c>
    </row>
    <row r="4551" spans="1:18" x14ac:dyDescent="0.3">
      <c r="A4551" t="s">
        <v>398</v>
      </c>
      <c r="B4551" s="1">
        <v>38407</v>
      </c>
      <c r="C4551" t="s">
        <v>16</v>
      </c>
      <c r="D4551" t="s">
        <v>439</v>
      </c>
      <c r="E4551" t="s">
        <v>440</v>
      </c>
      <c r="G4551" t="s">
        <v>19</v>
      </c>
      <c r="H4551" t="s">
        <v>53</v>
      </c>
      <c r="I4551" t="s">
        <v>26</v>
      </c>
      <c r="J4551" t="s">
        <v>27</v>
      </c>
      <c r="K4551">
        <v>731</v>
      </c>
      <c r="L4551">
        <v>26</v>
      </c>
      <c r="M4551" t="s">
        <v>401</v>
      </c>
      <c r="N4551">
        <v>64.599999999999994</v>
      </c>
      <c r="P4551" cm="1">
        <f t="array" ref="P4551">IF(Q4551&gt;0,INDEX(Q4551:Q26275,MATCH(TRUE,INDEX(Q4551:Q26275="",,),0)-1),"")</f>
        <v>7</v>
      </c>
      <c r="Q4551">
        <v>2</v>
      </c>
      <c r="R4551">
        <f t="shared" si="73"/>
        <v>0</v>
      </c>
    </row>
    <row r="4552" spans="1:18" x14ac:dyDescent="0.3">
      <c r="A4552" t="s">
        <v>398</v>
      </c>
      <c r="B4552" s="1">
        <v>38407</v>
      </c>
      <c r="C4552" t="s">
        <v>16</v>
      </c>
      <c r="D4552" t="s">
        <v>439</v>
      </c>
      <c r="E4552" t="s">
        <v>440</v>
      </c>
      <c r="G4552" t="s">
        <v>19</v>
      </c>
      <c r="H4552" t="s">
        <v>148</v>
      </c>
      <c r="I4552" t="s">
        <v>26</v>
      </c>
      <c r="J4552" t="s">
        <v>27</v>
      </c>
      <c r="K4552">
        <v>435</v>
      </c>
      <c r="L4552">
        <v>27</v>
      </c>
      <c r="M4552" t="s">
        <v>401</v>
      </c>
      <c r="N4552">
        <v>37.6</v>
      </c>
      <c r="P4552" cm="1">
        <f t="array" ref="P4552">IF(Q4552&gt;0,INDEX(Q4552:Q26276,MATCH(TRUE,INDEX(Q4552:Q26276="",,),0)-1),"")</f>
        <v>7</v>
      </c>
      <c r="Q4552">
        <v>2</v>
      </c>
      <c r="R4552">
        <f t="shared" si="73"/>
        <v>0</v>
      </c>
    </row>
    <row r="4553" spans="1:18" x14ac:dyDescent="0.3">
      <c r="A4553" t="s">
        <v>398</v>
      </c>
      <c r="B4553" s="1">
        <v>38407</v>
      </c>
      <c r="C4553" t="s">
        <v>16</v>
      </c>
      <c r="D4553" t="s">
        <v>439</v>
      </c>
      <c r="E4553" t="s">
        <v>440</v>
      </c>
      <c r="G4553" t="s">
        <v>19</v>
      </c>
      <c r="H4553" t="s">
        <v>197</v>
      </c>
      <c r="I4553" t="s">
        <v>26</v>
      </c>
      <c r="J4553" t="s">
        <v>27</v>
      </c>
      <c r="K4553">
        <v>191</v>
      </c>
      <c r="L4553">
        <v>32</v>
      </c>
      <c r="M4553" t="s">
        <v>401</v>
      </c>
      <c r="N4553">
        <v>52.5</v>
      </c>
      <c r="P4553" cm="1">
        <f t="array" ref="P4553">IF(Q4553&gt;0,INDEX(Q4553:Q26277,MATCH(TRUE,INDEX(Q4553:Q26277="",,),0)-1),"")</f>
        <v>7</v>
      </c>
      <c r="Q4553">
        <v>2</v>
      </c>
      <c r="R4553">
        <f t="shared" si="73"/>
        <v>0</v>
      </c>
    </row>
    <row r="4554" spans="1:18" x14ac:dyDescent="0.3">
      <c r="A4554" t="s">
        <v>398</v>
      </c>
      <c r="B4554" s="1">
        <v>38407</v>
      </c>
      <c r="C4554" t="s">
        <v>16</v>
      </c>
      <c r="D4554" t="s">
        <v>439</v>
      </c>
      <c r="E4554" t="s">
        <v>440</v>
      </c>
      <c r="G4554" t="s">
        <v>19</v>
      </c>
      <c r="H4554" t="s">
        <v>107</v>
      </c>
      <c r="I4554" t="s">
        <v>26</v>
      </c>
      <c r="J4554" t="s">
        <v>27</v>
      </c>
      <c r="K4554">
        <v>177</v>
      </c>
      <c r="L4554">
        <v>35</v>
      </c>
      <c r="M4554" t="s">
        <v>401</v>
      </c>
      <c r="N4554">
        <v>47.5</v>
      </c>
      <c r="P4554" cm="1">
        <f t="array" ref="P4554">IF(Q4554&gt;0,INDEX(Q4554:Q26278,MATCH(TRUE,INDEX(Q4554:Q26278="",,),0)-1),"")</f>
        <v>7</v>
      </c>
      <c r="Q4554">
        <v>2</v>
      </c>
      <c r="R4554">
        <f t="shared" si="73"/>
        <v>0</v>
      </c>
    </row>
    <row r="4555" spans="1:18" x14ac:dyDescent="0.3">
      <c r="A4555" t="s">
        <v>398</v>
      </c>
      <c r="B4555" s="1">
        <v>38407</v>
      </c>
      <c r="C4555" t="s">
        <v>16</v>
      </c>
      <c r="D4555" t="s">
        <v>439</v>
      </c>
      <c r="E4555" t="s">
        <v>440</v>
      </c>
      <c r="G4555" t="s">
        <v>19</v>
      </c>
      <c r="H4555" t="s">
        <v>198</v>
      </c>
      <c r="I4555" t="s">
        <v>26</v>
      </c>
      <c r="J4555" t="s">
        <v>27</v>
      </c>
      <c r="K4555">
        <v>275</v>
      </c>
      <c r="L4555">
        <v>24</v>
      </c>
      <c r="M4555" t="s">
        <v>401</v>
      </c>
      <c r="N4555">
        <v>37.6</v>
      </c>
      <c r="P4555" cm="1">
        <f t="array" ref="P4555">IF(Q4555&gt;0,INDEX(Q4555:Q26279,MATCH(TRUE,INDEX(Q4555:Q26279="",,),0)-1),"")</f>
        <v>7</v>
      </c>
      <c r="Q4555">
        <v>2</v>
      </c>
      <c r="R4555">
        <f t="shared" si="73"/>
        <v>0</v>
      </c>
    </row>
    <row r="4556" spans="1:18" x14ac:dyDescent="0.3">
      <c r="A4556" t="s">
        <v>398</v>
      </c>
      <c r="B4556" s="1">
        <v>38407</v>
      </c>
      <c r="C4556" t="s">
        <v>16</v>
      </c>
      <c r="D4556" t="s">
        <v>439</v>
      </c>
      <c r="E4556" t="s">
        <v>440</v>
      </c>
      <c r="G4556" t="s">
        <v>19</v>
      </c>
      <c r="H4556" t="s">
        <v>64</v>
      </c>
      <c r="I4556" t="s">
        <v>26</v>
      </c>
      <c r="J4556" t="s">
        <v>27</v>
      </c>
      <c r="K4556">
        <v>523</v>
      </c>
      <c r="L4556">
        <v>22</v>
      </c>
      <c r="M4556" t="s">
        <v>401</v>
      </c>
      <c r="N4556">
        <v>63.5</v>
      </c>
      <c r="P4556" cm="1">
        <f t="array" ref="P4556">IF(Q4556&gt;0,INDEX(Q4556:Q26280,MATCH(TRUE,INDEX(Q4556:Q26280="",,),0)-1),"")</f>
        <v>7</v>
      </c>
      <c r="Q4556">
        <v>2</v>
      </c>
      <c r="R4556">
        <f t="shared" si="73"/>
        <v>0</v>
      </c>
    </row>
    <row r="4557" spans="1:18" x14ac:dyDescent="0.3">
      <c r="A4557" t="s">
        <v>398</v>
      </c>
      <c r="B4557" s="1">
        <v>38407</v>
      </c>
      <c r="C4557" t="s">
        <v>16</v>
      </c>
      <c r="D4557" t="s">
        <v>439</v>
      </c>
      <c r="E4557" t="s">
        <v>440</v>
      </c>
      <c r="G4557" t="s">
        <v>19</v>
      </c>
      <c r="H4557" t="s">
        <v>107</v>
      </c>
      <c r="I4557" t="s">
        <v>442</v>
      </c>
      <c r="J4557" t="s">
        <v>27</v>
      </c>
      <c r="K4557">
        <v>144</v>
      </c>
      <c r="L4557">
        <v>100</v>
      </c>
      <c r="M4557" t="s">
        <v>401</v>
      </c>
      <c r="N4557">
        <v>109</v>
      </c>
      <c r="P4557" cm="1">
        <f t="array" ref="P4557">IF(Q4557&gt;0,INDEX(Q4557:Q26281,MATCH(TRUE,INDEX(Q4557:Q26281="",,),0)-1),"")</f>
        <v>7</v>
      </c>
      <c r="Q4557">
        <v>2</v>
      </c>
      <c r="R4557">
        <f t="shared" si="73"/>
        <v>0</v>
      </c>
    </row>
    <row r="4558" spans="1:18" x14ac:dyDescent="0.3">
      <c r="A4558" t="s">
        <v>398</v>
      </c>
      <c r="B4558" s="1">
        <v>38407</v>
      </c>
      <c r="C4558" t="s">
        <v>16</v>
      </c>
      <c r="D4558" t="s">
        <v>439</v>
      </c>
      <c r="E4558" t="s">
        <v>440</v>
      </c>
      <c r="G4558" s="6" t="s">
        <v>29</v>
      </c>
      <c r="H4558" t="s">
        <v>206</v>
      </c>
      <c r="I4558" t="s">
        <v>21</v>
      </c>
      <c r="J4558" t="s">
        <v>22</v>
      </c>
      <c r="K4558">
        <v>6.3</v>
      </c>
      <c r="L4558">
        <v>147</v>
      </c>
      <c r="M4558" t="s">
        <v>401</v>
      </c>
      <c r="N4558">
        <v>147</v>
      </c>
      <c r="P4558" cm="1">
        <f t="array" ref="P4558">IF(Q4558&gt;0,INDEX(Q4558:Q26282,MATCH(TRUE,INDEX(Q4558:Q26282="",,),0)-1),"")</f>
        <v>7</v>
      </c>
      <c r="Q4558">
        <v>2</v>
      </c>
      <c r="R4558">
        <f t="shared" si="73"/>
        <v>0</v>
      </c>
    </row>
    <row r="4559" spans="1:18" x14ac:dyDescent="0.3">
      <c r="A4559" t="s">
        <v>398</v>
      </c>
      <c r="B4559" s="1">
        <v>38407</v>
      </c>
      <c r="C4559" t="s">
        <v>16</v>
      </c>
      <c r="D4559" t="s">
        <v>439</v>
      </c>
      <c r="E4559" t="s">
        <v>440</v>
      </c>
      <c r="G4559" s="6" t="s">
        <v>29</v>
      </c>
      <c r="H4559" t="s">
        <v>64</v>
      </c>
      <c r="I4559" t="s">
        <v>21</v>
      </c>
      <c r="J4559" t="s">
        <v>22</v>
      </c>
      <c r="K4559">
        <v>21.4</v>
      </c>
      <c r="L4559">
        <v>199</v>
      </c>
      <c r="M4559" t="s">
        <v>401</v>
      </c>
      <c r="N4559">
        <v>199</v>
      </c>
      <c r="P4559" cm="1">
        <f t="array" ref="P4559">IF(Q4559&gt;0,INDEX(Q4559:Q26283,MATCH(TRUE,INDEX(Q4559:Q26283="",,),0)-1),"")</f>
        <v>7</v>
      </c>
      <c r="Q4559">
        <v>2</v>
      </c>
      <c r="R4559">
        <f t="shared" si="73"/>
        <v>0</v>
      </c>
    </row>
    <row r="4560" spans="1:18" x14ac:dyDescent="0.3">
      <c r="A4560" t="s">
        <v>398</v>
      </c>
      <c r="B4560" s="1">
        <v>38407</v>
      </c>
      <c r="C4560" t="s">
        <v>16</v>
      </c>
      <c r="D4560" t="s">
        <v>439</v>
      </c>
      <c r="E4560" t="s">
        <v>440</v>
      </c>
      <c r="G4560" s="6" t="s">
        <v>29</v>
      </c>
      <c r="H4560" t="s">
        <v>206</v>
      </c>
      <c r="I4560" t="s">
        <v>26</v>
      </c>
      <c r="J4560" t="s">
        <v>27</v>
      </c>
      <c r="K4560">
        <v>224</v>
      </c>
      <c r="L4560">
        <v>13</v>
      </c>
      <c r="M4560" t="s">
        <v>401</v>
      </c>
      <c r="N4560">
        <v>13</v>
      </c>
      <c r="P4560" cm="1">
        <f t="array" ref="P4560">IF(Q4560&gt;0,INDEX(Q4560:Q26284,MATCH(TRUE,INDEX(Q4560:Q26284="",,),0)-1),"")</f>
        <v>7</v>
      </c>
      <c r="Q4560">
        <v>2</v>
      </c>
      <c r="R4560">
        <f t="shared" si="73"/>
        <v>0</v>
      </c>
    </row>
    <row r="4561" spans="1:18" x14ac:dyDescent="0.3">
      <c r="A4561" t="s">
        <v>398</v>
      </c>
      <c r="B4561" s="1">
        <v>38407</v>
      </c>
      <c r="C4561" t="s">
        <v>16</v>
      </c>
      <c r="D4561" t="s">
        <v>439</v>
      </c>
      <c r="E4561" t="s">
        <v>440</v>
      </c>
      <c r="G4561" t="s">
        <v>19</v>
      </c>
      <c r="H4561" t="s">
        <v>99</v>
      </c>
      <c r="I4561" t="s">
        <v>21</v>
      </c>
      <c r="J4561" t="s">
        <v>22</v>
      </c>
      <c r="K4561">
        <v>35.299999999999997</v>
      </c>
      <c r="L4561">
        <v>187</v>
      </c>
      <c r="M4561" t="s">
        <v>385</v>
      </c>
      <c r="N4561">
        <v>2200</v>
      </c>
      <c r="P4561" cm="1">
        <f t="array" ref="P4561">IF(Q4561&gt;0,INDEX(Q4561:Q26285,MATCH(TRUE,INDEX(Q4561:Q26285="",,),0)-1),"")</f>
        <v>7</v>
      </c>
      <c r="Q4561">
        <v>3</v>
      </c>
      <c r="R4561">
        <f t="shared" si="73"/>
        <v>0</v>
      </c>
    </row>
    <row r="4562" spans="1:18" x14ac:dyDescent="0.3">
      <c r="A4562" t="s">
        <v>398</v>
      </c>
      <c r="B4562" s="1">
        <v>38407</v>
      </c>
      <c r="C4562" t="s">
        <v>16</v>
      </c>
      <c r="D4562" t="s">
        <v>439</v>
      </c>
      <c r="E4562" t="s">
        <v>440</v>
      </c>
      <c r="G4562" t="s">
        <v>19</v>
      </c>
      <c r="H4562" t="s">
        <v>99</v>
      </c>
      <c r="I4562" t="s">
        <v>26</v>
      </c>
      <c r="J4562" t="s">
        <v>27</v>
      </c>
      <c r="K4562">
        <v>568</v>
      </c>
      <c r="L4562">
        <v>21</v>
      </c>
      <c r="M4562" t="s">
        <v>385</v>
      </c>
      <c r="N4562">
        <v>22</v>
      </c>
      <c r="P4562" cm="1">
        <f t="array" ref="P4562">IF(Q4562&gt;0,INDEX(Q4562:Q26286,MATCH(TRUE,INDEX(Q4562:Q26286="",,),0)-1),"")</f>
        <v>7</v>
      </c>
      <c r="Q4562">
        <v>3</v>
      </c>
      <c r="R4562">
        <f t="shared" si="73"/>
        <v>0</v>
      </c>
    </row>
    <row r="4563" spans="1:18" x14ac:dyDescent="0.3">
      <c r="A4563" t="s">
        <v>398</v>
      </c>
      <c r="B4563" s="1">
        <v>38407</v>
      </c>
      <c r="C4563" t="s">
        <v>16</v>
      </c>
      <c r="D4563" t="s">
        <v>439</v>
      </c>
      <c r="E4563" t="s">
        <v>440</v>
      </c>
      <c r="G4563" t="s">
        <v>19</v>
      </c>
      <c r="H4563" t="s">
        <v>53</v>
      </c>
      <c r="I4563" t="s">
        <v>26</v>
      </c>
      <c r="J4563" t="s">
        <v>27</v>
      </c>
      <c r="K4563">
        <v>731</v>
      </c>
      <c r="L4563">
        <v>26</v>
      </c>
      <c r="M4563" t="s">
        <v>385</v>
      </c>
      <c r="N4563">
        <v>27</v>
      </c>
      <c r="P4563" cm="1">
        <f t="array" ref="P4563">IF(Q4563&gt;0,INDEX(Q4563:Q26287,MATCH(TRUE,INDEX(Q4563:Q26287="",,),0)-1),"")</f>
        <v>7</v>
      </c>
      <c r="Q4563">
        <v>3</v>
      </c>
      <c r="R4563">
        <f t="shared" si="73"/>
        <v>0</v>
      </c>
    </row>
    <row r="4564" spans="1:18" x14ac:dyDescent="0.3">
      <c r="A4564" t="s">
        <v>398</v>
      </c>
      <c r="B4564" s="1">
        <v>38407</v>
      </c>
      <c r="C4564" t="s">
        <v>16</v>
      </c>
      <c r="D4564" t="s">
        <v>439</v>
      </c>
      <c r="E4564" t="s">
        <v>440</v>
      </c>
      <c r="G4564" t="s">
        <v>19</v>
      </c>
      <c r="H4564" t="s">
        <v>148</v>
      </c>
      <c r="I4564" t="s">
        <v>26</v>
      </c>
      <c r="J4564" t="s">
        <v>27</v>
      </c>
      <c r="K4564">
        <v>435</v>
      </c>
      <c r="L4564">
        <v>27</v>
      </c>
      <c r="M4564" t="s">
        <v>385</v>
      </c>
      <c r="N4564">
        <v>28</v>
      </c>
      <c r="P4564" cm="1">
        <f t="array" ref="P4564">IF(Q4564&gt;0,INDEX(Q4564:Q26288,MATCH(TRUE,INDEX(Q4564:Q26288="",,),0)-1),"")</f>
        <v>7</v>
      </c>
      <c r="Q4564">
        <v>3</v>
      </c>
      <c r="R4564">
        <f t="shared" si="73"/>
        <v>0</v>
      </c>
    </row>
    <row r="4565" spans="1:18" x14ac:dyDescent="0.3">
      <c r="A4565" t="s">
        <v>398</v>
      </c>
      <c r="B4565" s="1">
        <v>38407</v>
      </c>
      <c r="C4565" t="s">
        <v>16</v>
      </c>
      <c r="D4565" t="s">
        <v>439</v>
      </c>
      <c r="E4565" t="s">
        <v>440</v>
      </c>
      <c r="G4565" t="s">
        <v>19</v>
      </c>
      <c r="H4565" t="s">
        <v>197</v>
      </c>
      <c r="I4565" t="s">
        <v>26</v>
      </c>
      <c r="J4565" t="s">
        <v>27</v>
      </c>
      <c r="K4565">
        <v>191</v>
      </c>
      <c r="L4565">
        <v>32</v>
      </c>
      <c r="M4565" t="s">
        <v>385</v>
      </c>
      <c r="N4565">
        <v>33</v>
      </c>
      <c r="P4565" cm="1">
        <f t="array" ref="P4565">IF(Q4565&gt;0,INDEX(Q4565:Q26289,MATCH(TRUE,INDEX(Q4565:Q26289="",,),0)-1),"")</f>
        <v>7</v>
      </c>
      <c r="Q4565">
        <v>3</v>
      </c>
      <c r="R4565">
        <f t="shared" si="73"/>
        <v>0</v>
      </c>
    </row>
    <row r="4566" spans="1:18" x14ac:dyDescent="0.3">
      <c r="A4566" t="s">
        <v>398</v>
      </c>
      <c r="B4566" s="1">
        <v>38407</v>
      </c>
      <c r="C4566" t="s">
        <v>16</v>
      </c>
      <c r="D4566" t="s">
        <v>439</v>
      </c>
      <c r="E4566" t="s">
        <v>440</v>
      </c>
      <c r="G4566" t="s">
        <v>19</v>
      </c>
      <c r="H4566" t="s">
        <v>107</v>
      </c>
      <c r="I4566" t="s">
        <v>26</v>
      </c>
      <c r="J4566" t="s">
        <v>27</v>
      </c>
      <c r="K4566">
        <v>177</v>
      </c>
      <c r="L4566">
        <v>35</v>
      </c>
      <c r="M4566" t="s">
        <v>385</v>
      </c>
      <c r="N4566">
        <v>36</v>
      </c>
      <c r="P4566" cm="1">
        <f t="array" ref="P4566">IF(Q4566&gt;0,INDEX(Q4566:Q26290,MATCH(TRUE,INDEX(Q4566:Q26290="",,),0)-1),"")</f>
        <v>7</v>
      </c>
      <c r="Q4566">
        <v>3</v>
      </c>
      <c r="R4566">
        <f t="shared" si="73"/>
        <v>0</v>
      </c>
    </row>
    <row r="4567" spans="1:18" x14ac:dyDescent="0.3">
      <c r="A4567" t="s">
        <v>398</v>
      </c>
      <c r="B4567" s="1">
        <v>38407</v>
      </c>
      <c r="C4567" t="s">
        <v>16</v>
      </c>
      <c r="D4567" t="s">
        <v>439</v>
      </c>
      <c r="E4567" t="s">
        <v>440</v>
      </c>
      <c r="G4567" t="s">
        <v>19</v>
      </c>
      <c r="H4567" t="s">
        <v>198</v>
      </c>
      <c r="I4567" t="s">
        <v>26</v>
      </c>
      <c r="J4567" t="s">
        <v>27</v>
      </c>
      <c r="K4567">
        <v>275</v>
      </c>
      <c r="L4567">
        <v>24</v>
      </c>
      <c r="M4567" t="s">
        <v>385</v>
      </c>
      <c r="N4567">
        <v>25</v>
      </c>
      <c r="P4567" cm="1">
        <f t="array" ref="P4567">IF(Q4567&gt;0,INDEX(Q4567:Q26291,MATCH(TRUE,INDEX(Q4567:Q26291="",,),0)-1),"")</f>
        <v>7</v>
      </c>
      <c r="Q4567">
        <v>3</v>
      </c>
      <c r="R4567">
        <f t="shared" si="73"/>
        <v>0</v>
      </c>
    </row>
    <row r="4568" spans="1:18" x14ac:dyDescent="0.3">
      <c r="A4568" t="s">
        <v>398</v>
      </c>
      <c r="B4568" s="1">
        <v>38407</v>
      </c>
      <c r="C4568" t="s">
        <v>16</v>
      </c>
      <c r="D4568" t="s">
        <v>439</v>
      </c>
      <c r="E4568" t="s">
        <v>440</v>
      </c>
      <c r="G4568" t="s">
        <v>19</v>
      </c>
      <c r="H4568" t="s">
        <v>64</v>
      </c>
      <c r="I4568" t="s">
        <v>26</v>
      </c>
      <c r="J4568" t="s">
        <v>27</v>
      </c>
      <c r="K4568">
        <v>523</v>
      </c>
      <c r="L4568">
        <v>22</v>
      </c>
      <c r="M4568" t="s">
        <v>385</v>
      </c>
      <c r="N4568">
        <v>23</v>
      </c>
      <c r="P4568" cm="1">
        <f t="array" ref="P4568">IF(Q4568&gt;0,INDEX(Q4568:Q26292,MATCH(TRUE,INDEX(Q4568:Q26292="",,),0)-1),"")</f>
        <v>7</v>
      </c>
      <c r="Q4568">
        <v>3</v>
      </c>
      <c r="R4568">
        <f t="shared" si="73"/>
        <v>0</v>
      </c>
    </row>
    <row r="4569" spans="1:18" x14ac:dyDescent="0.3">
      <c r="A4569" t="s">
        <v>398</v>
      </c>
      <c r="B4569" s="1">
        <v>38407</v>
      </c>
      <c r="C4569" t="s">
        <v>16</v>
      </c>
      <c r="D4569" t="s">
        <v>439</v>
      </c>
      <c r="E4569" t="s">
        <v>440</v>
      </c>
      <c r="G4569" t="s">
        <v>19</v>
      </c>
      <c r="H4569" t="s">
        <v>107</v>
      </c>
      <c r="I4569" t="s">
        <v>442</v>
      </c>
      <c r="J4569" t="s">
        <v>27</v>
      </c>
      <c r="K4569">
        <v>144</v>
      </c>
      <c r="L4569">
        <v>100</v>
      </c>
      <c r="M4569" t="s">
        <v>385</v>
      </c>
      <c r="N4569">
        <v>100</v>
      </c>
      <c r="P4569" cm="1">
        <f t="array" ref="P4569">IF(Q4569&gt;0,INDEX(Q4569:Q26293,MATCH(TRUE,INDEX(Q4569:Q26293="",,),0)-1),"")</f>
        <v>7</v>
      </c>
      <c r="Q4569">
        <v>3</v>
      </c>
      <c r="R4569">
        <f t="shared" si="73"/>
        <v>0</v>
      </c>
    </row>
    <row r="4570" spans="1:18" x14ac:dyDescent="0.3">
      <c r="A4570" t="s">
        <v>398</v>
      </c>
      <c r="B4570" s="1">
        <v>38407</v>
      </c>
      <c r="C4570" t="s">
        <v>16</v>
      </c>
      <c r="D4570" t="s">
        <v>439</v>
      </c>
      <c r="E4570" t="s">
        <v>440</v>
      </c>
      <c r="G4570" s="6" t="s">
        <v>29</v>
      </c>
      <c r="H4570" t="s">
        <v>206</v>
      </c>
      <c r="I4570" t="s">
        <v>21</v>
      </c>
      <c r="J4570" t="s">
        <v>22</v>
      </c>
      <c r="K4570">
        <v>6.3</v>
      </c>
      <c r="L4570">
        <v>147</v>
      </c>
      <c r="M4570" t="s">
        <v>385</v>
      </c>
      <c r="N4570">
        <v>147</v>
      </c>
      <c r="P4570" cm="1">
        <f t="array" ref="P4570">IF(Q4570&gt;0,INDEX(Q4570:Q26294,MATCH(TRUE,INDEX(Q4570:Q26294="",,),0)-1),"")</f>
        <v>7</v>
      </c>
      <c r="Q4570">
        <v>3</v>
      </c>
      <c r="R4570">
        <f t="shared" si="73"/>
        <v>0</v>
      </c>
    </row>
    <row r="4571" spans="1:18" x14ac:dyDescent="0.3">
      <c r="A4571" t="s">
        <v>398</v>
      </c>
      <c r="B4571" s="1">
        <v>38407</v>
      </c>
      <c r="C4571" t="s">
        <v>16</v>
      </c>
      <c r="D4571" t="s">
        <v>439</v>
      </c>
      <c r="E4571" t="s">
        <v>440</v>
      </c>
      <c r="G4571" s="6" t="s">
        <v>29</v>
      </c>
      <c r="H4571" t="s">
        <v>64</v>
      </c>
      <c r="I4571" t="s">
        <v>21</v>
      </c>
      <c r="J4571" t="s">
        <v>22</v>
      </c>
      <c r="K4571">
        <v>21.4</v>
      </c>
      <c r="L4571">
        <v>199</v>
      </c>
      <c r="M4571" t="s">
        <v>385</v>
      </c>
      <c r="N4571">
        <v>199</v>
      </c>
      <c r="P4571" cm="1">
        <f t="array" ref="P4571">IF(Q4571&gt;0,INDEX(Q4571:Q26295,MATCH(TRUE,INDEX(Q4571:Q26295="",,),0)-1),"")</f>
        <v>7</v>
      </c>
      <c r="Q4571">
        <v>3</v>
      </c>
      <c r="R4571">
        <f t="shared" si="73"/>
        <v>0</v>
      </c>
    </row>
    <row r="4572" spans="1:18" x14ac:dyDescent="0.3">
      <c r="A4572" t="s">
        <v>398</v>
      </c>
      <c r="B4572" s="1">
        <v>38407</v>
      </c>
      <c r="C4572" t="s">
        <v>16</v>
      </c>
      <c r="D4572" t="s">
        <v>439</v>
      </c>
      <c r="E4572" t="s">
        <v>440</v>
      </c>
      <c r="G4572" s="6" t="s">
        <v>29</v>
      </c>
      <c r="H4572" t="s">
        <v>206</v>
      </c>
      <c r="I4572" t="s">
        <v>26</v>
      </c>
      <c r="J4572" t="s">
        <v>27</v>
      </c>
      <c r="K4572">
        <v>224</v>
      </c>
      <c r="L4572">
        <v>13</v>
      </c>
      <c r="M4572" t="s">
        <v>385</v>
      </c>
      <c r="N4572">
        <v>13</v>
      </c>
      <c r="P4572" cm="1">
        <f t="array" ref="P4572">IF(Q4572&gt;0,INDEX(Q4572:Q26296,MATCH(TRUE,INDEX(Q4572:Q26296="",,),0)-1),"")</f>
        <v>7</v>
      </c>
      <c r="Q4572">
        <v>3</v>
      </c>
      <c r="R4572">
        <f t="shared" si="73"/>
        <v>0</v>
      </c>
    </row>
    <row r="4573" spans="1:18" x14ac:dyDescent="0.3">
      <c r="A4573" t="s">
        <v>398</v>
      </c>
      <c r="B4573" s="1">
        <v>38407</v>
      </c>
      <c r="C4573" t="s">
        <v>16</v>
      </c>
      <c r="D4573" t="s">
        <v>439</v>
      </c>
      <c r="E4573" t="s">
        <v>440</v>
      </c>
      <c r="G4573" t="s">
        <v>19</v>
      </c>
      <c r="H4573" t="s">
        <v>99</v>
      </c>
      <c r="I4573" t="s">
        <v>21</v>
      </c>
      <c r="J4573" t="s">
        <v>22</v>
      </c>
      <c r="K4573">
        <v>35.299999999999997</v>
      </c>
      <c r="L4573">
        <v>187</v>
      </c>
      <c r="M4573" t="s">
        <v>270</v>
      </c>
      <c r="N4573">
        <v>187</v>
      </c>
      <c r="P4573" cm="1">
        <f t="array" ref="P4573">IF(Q4573&gt;0,INDEX(Q4573:Q26297,MATCH(TRUE,INDEX(Q4573:Q26297="",,),0)-1),"")</f>
        <v>7</v>
      </c>
      <c r="Q4573">
        <v>4</v>
      </c>
      <c r="R4573">
        <f t="shared" si="73"/>
        <v>0</v>
      </c>
    </row>
    <row r="4574" spans="1:18" x14ac:dyDescent="0.3">
      <c r="A4574" t="s">
        <v>398</v>
      </c>
      <c r="B4574" s="1">
        <v>38407</v>
      </c>
      <c r="C4574" t="s">
        <v>16</v>
      </c>
      <c r="D4574" t="s">
        <v>439</v>
      </c>
      <c r="E4574" t="s">
        <v>440</v>
      </c>
      <c r="G4574" t="s">
        <v>19</v>
      </c>
      <c r="H4574" t="s">
        <v>99</v>
      </c>
      <c r="I4574" t="s">
        <v>26</v>
      </c>
      <c r="J4574" t="s">
        <v>27</v>
      </c>
      <c r="K4574">
        <v>568</v>
      </c>
      <c r="L4574">
        <v>21</v>
      </c>
      <c r="M4574" t="s">
        <v>270</v>
      </c>
      <c r="N4574">
        <v>21</v>
      </c>
      <c r="P4574" cm="1">
        <f t="array" ref="P4574">IF(Q4574&gt;0,INDEX(Q4574:Q26298,MATCH(TRUE,INDEX(Q4574:Q26298="",,),0)-1),"")</f>
        <v>7</v>
      </c>
      <c r="Q4574">
        <v>4</v>
      </c>
      <c r="R4574">
        <f t="shared" si="73"/>
        <v>0</v>
      </c>
    </row>
    <row r="4575" spans="1:18" x14ac:dyDescent="0.3">
      <c r="A4575" t="s">
        <v>398</v>
      </c>
      <c r="B4575" s="1">
        <v>38407</v>
      </c>
      <c r="C4575" t="s">
        <v>16</v>
      </c>
      <c r="D4575" t="s">
        <v>439</v>
      </c>
      <c r="E4575" t="s">
        <v>440</v>
      </c>
      <c r="G4575" t="s">
        <v>19</v>
      </c>
      <c r="H4575" t="s">
        <v>53</v>
      </c>
      <c r="I4575" t="s">
        <v>26</v>
      </c>
      <c r="J4575" t="s">
        <v>27</v>
      </c>
      <c r="K4575">
        <v>731</v>
      </c>
      <c r="L4575">
        <v>26</v>
      </c>
      <c r="M4575" t="s">
        <v>270</v>
      </c>
      <c r="N4575">
        <v>26</v>
      </c>
      <c r="P4575" cm="1">
        <f t="array" ref="P4575">IF(Q4575&gt;0,INDEX(Q4575:Q26299,MATCH(TRUE,INDEX(Q4575:Q26299="",,),0)-1),"")</f>
        <v>7</v>
      </c>
      <c r="Q4575">
        <v>4</v>
      </c>
      <c r="R4575">
        <f t="shared" si="73"/>
        <v>0</v>
      </c>
    </row>
    <row r="4576" spans="1:18" x14ac:dyDescent="0.3">
      <c r="A4576" t="s">
        <v>398</v>
      </c>
      <c r="B4576" s="1">
        <v>38407</v>
      </c>
      <c r="C4576" t="s">
        <v>16</v>
      </c>
      <c r="D4576" t="s">
        <v>439</v>
      </c>
      <c r="E4576" t="s">
        <v>440</v>
      </c>
      <c r="G4576" t="s">
        <v>19</v>
      </c>
      <c r="H4576" t="s">
        <v>148</v>
      </c>
      <c r="I4576" t="s">
        <v>26</v>
      </c>
      <c r="J4576" t="s">
        <v>27</v>
      </c>
      <c r="K4576">
        <v>435</v>
      </c>
      <c r="L4576">
        <v>27</v>
      </c>
      <c r="M4576" t="s">
        <v>270</v>
      </c>
      <c r="N4576">
        <v>27</v>
      </c>
      <c r="P4576" cm="1">
        <f t="array" ref="P4576">IF(Q4576&gt;0,INDEX(Q4576:Q26300,MATCH(TRUE,INDEX(Q4576:Q26300="",,),0)-1),"")</f>
        <v>7</v>
      </c>
      <c r="Q4576">
        <v>4</v>
      </c>
      <c r="R4576">
        <f t="shared" si="73"/>
        <v>0</v>
      </c>
    </row>
    <row r="4577" spans="1:18" x14ac:dyDescent="0.3">
      <c r="A4577" t="s">
        <v>398</v>
      </c>
      <c r="B4577" s="1">
        <v>38407</v>
      </c>
      <c r="C4577" t="s">
        <v>16</v>
      </c>
      <c r="D4577" t="s">
        <v>439</v>
      </c>
      <c r="E4577" t="s">
        <v>440</v>
      </c>
      <c r="G4577" t="s">
        <v>19</v>
      </c>
      <c r="H4577" t="s">
        <v>197</v>
      </c>
      <c r="I4577" t="s">
        <v>26</v>
      </c>
      <c r="J4577" t="s">
        <v>27</v>
      </c>
      <c r="K4577">
        <v>191</v>
      </c>
      <c r="L4577">
        <v>32</v>
      </c>
      <c r="M4577" t="s">
        <v>270</v>
      </c>
      <c r="N4577">
        <v>32</v>
      </c>
      <c r="P4577" cm="1">
        <f t="array" ref="P4577">IF(Q4577&gt;0,INDEX(Q4577:Q26301,MATCH(TRUE,INDEX(Q4577:Q26301="",,),0)-1),"")</f>
        <v>7</v>
      </c>
      <c r="Q4577">
        <v>4</v>
      </c>
      <c r="R4577">
        <f t="shared" si="73"/>
        <v>0</v>
      </c>
    </row>
    <row r="4578" spans="1:18" x14ac:dyDescent="0.3">
      <c r="A4578" t="s">
        <v>398</v>
      </c>
      <c r="B4578" s="1">
        <v>38407</v>
      </c>
      <c r="C4578" t="s">
        <v>16</v>
      </c>
      <c r="D4578" t="s">
        <v>439</v>
      </c>
      <c r="E4578" t="s">
        <v>440</v>
      </c>
      <c r="G4578" t="s">
        <v>19</v>
      </c>
      <c r="H4578" t="s">
        <v>107</v>
      </c>
      <c r="I4578" t="s">
        <v>26</v>
      </c>
      <c r="J4578" t="s">
        <v>27</v>
      </c>
      <c r="K4578">
        <v>177</v>
      </c>
      <c r="L4578">
        <v>35</v>
      </c>
      <c r="M4578" t="s">
        <v>270</v>
      </c>
      <c r="N4578">
        <v>35</v>
      </c>
      <c r="P4578" cm="1">
        <f t="array" ref="P4578">IF(Q4578&gt;0,INDEX(Q4578:Q26302,MATCH(TRUE,INDEX(Q4578:Q26302="",,),0)-1),"")</f>
        <v>7</v>
      </c>
      <c r="Q4578">
        <v>4</v>
      </c>
      <c r="R4578">
        <f t="shared" si="73"/>
        <v>0</v>
      </c>
    </row>
    <row r="4579" spans="1:18" x14ac:dyDescent="0.3">
      <c r="A4579" t="s">
        <v>398</v>
      </c>
      <c r="B4579" s="1">
        <v>38407</v>
      </c>
      <c r="C4579" t="s">
        <v>16</v>
      </c>
      <c r="D4579" t="s">
        <v>439</v>
      </c>
      <c r="E4579" t="s">
        <v>440</v>
      </c>
      <c r="G4579" t="s">
        <v>19</v>
      </c>
      <c r="H4579" t="s">
        <v>198</v>
      </c>
      <c r="I4579" t="s">
        <v>26</v>
      </c>
      <c r="J4579" t="s">
        <v>27</v>
      </c>
      <c r="K4579">
        <v>275</v>
      </c>
      <c r="L4579">
        <v>24</v>
      </c>
      <c r="M4579" t="s">
        <v>270</v>
      </c>
      <c r="N4579">
        <v>258</v>
      </c>
      <c r="P4579" cm="1">
        <f t="array" ref="P4579">IF(Q4579&gt;0,INDEX(Q4579:Q26303,MATCH(TRUE,INDEX(Q4579:Q26303="",,),0)-1),"")</f>
        <v>7</v>
      </c>
      <c r="Q4579">
        <v>4</v>
      </c>
      <c r="R4579">
        <f t="shared" si="73"/>
        <v>0</v>
      </c>
    </row>
    <row r="4580" spans="1:18" x14ac:dyDescent="0.3">
      <c r="A4580" t="s">
        <v>398</v>
      </c>
      <c r="B4580" s="1">
        <v>38407</v>
      </c>
      <c r="C4580" t="s">
        <v>16</v>
      </c>
      <c r="D4580" t="s">
        <v>439</v>
      </c>
      <c r="E4580" t="s">
        <v>440</v>
      </c>
      <c r="G4580" t="s">
        <v>19</v>
      </c>
      <c r="H4580" t="s">
        <v>64</v>
      </c>
      <c r="I4580" t="s">
        <v>26</v>
      </c>
      <c r="J4580" t="s">
        <v>27</v>
      </c>
      <c r="K4580">
        <v>523</v>
      </c>
      <c r="L4580">
        <v>22</v>
      </c>
      <c r="M4580" t="s">
        <v>270</v>
      </c>
      <c r="N4580">
        <v>22</v>
      </c>
      <c r="P4580" cm="1">
        <f t="array" ref="P4580">IF(Q4580&gt;0,INDEX(Q4580:Q26304,MATCH(TRUE,INDEX(Q4580:Q26304="",,),0)-1),"")</f>
        <v>7</v>
      </c>
      <c r="Q4580">
        <v>4</v>
      </c>
      <c r="R4580">
        <f t="shared" si="73"/>
        <v>0</v>
      </c>
    </row>
    <row r="4581" spans="1:18" x14ac:dyDescent="0.3">
      <c r="A4581" t="s">
        <v>398</v>
      </c>
      <c r="B4581" s="1">
        <v>38407</v>
      </c>
      <c r="C4581" t="s">
        <v>16</v>
      </c>
      <c r="D4581" t="s">
        <v>439</v>
      </c>
      <c r="E4581" t="s">
        <v>440</v>
      </c>
      <c r="G4581" t="s">
        <v>19</v>
      </c>
      <c r="H4581" t="s">
        <v>107</v>
      </c>
      <c r="I4581" t="s">
        <v>442</v>
      </c>
      <c r="J4581" t="s">
        <v>27</v>
      </c>
      <c r="K4581">
        <v>144</v>
      </c>
      <c r="L4581">
        <v>100</v>
      </c>
      <c r="M4581" t="s">
        <v>270</v>
      </c>
      <c r="N4581">
        <v>100</v>
      </c>
      <c r="P4581" cm="1">
        <f t="array" ref="P4581">IF(Q4581&gt;0,INDEX(Q4581:Q26305,MATCH(TRUE,INDEX(Q4581:Q26305="",,),0)-1),"")</f>
        <v>7</v>
      </c>
      <c r="Q4581">
        <v>4</v>
      </c>
      <c r="R4581">
        <f t="shared" si="73"/>
        <v>0</v>
      </c>
    </row>
    <row r="4582" spans="1:18" x14ac:dyDescent="0.3">
      <c r="A4582" t="s">
        <v>398</v>
      </c>
      <c r="B4582" s="1">
        <v>38407</v>
      </c>
      <c r="C4582" t="s">
        <v>16</v>
      </c>
      <c r="D4582" t="s">
        <v>439</v>
      </c>
      <c r="E4582" t="s">
        <v>440</v>
      </c>
      <c r="G4582" s="6" t="s">
        <v>29</v>
      </c>
      <c r="H4582" t="s">
        <v>206</v>
      </c>
      <c r="I4582" t="s">
        <v>21</v>
      </c>
      <c r="J4582" t="s">
        <v>22</v>
      </c>
      <c r="K4582">
        <v>6.3</v>
      </c>
      <c r="L4582">
        <v>147</v>
      </c>
      <c r="M4582" t="s">
        <v>270</v>
      </c>
      <c r="N4582">
        <v>147</v>
      </c>
      <c r="P4582" cm="1">
        <f t="array" ref="P4582">IF(Q4582&gt;0,INDEX(Q4582:Q26306,MATCH(TRUE,INDEX(Q4582:Q26306="",,),0)-1),"")</f>
        <v>7</v>
      </c>
      <c r="Q4582">
        <v>4</v>
      </c>
      <c r="R4582">
        <f t="shared" si="73"/>
        <v>0</v>
      </c>
    </row>
    <row r="4583" spans="1:18" x14ac:dyDescent="0.3">
      <c r="A4583" t="s">
        <v>398</v>
      </c>
      <c r="B4583" s="1">
        <v>38407</v>
      </c>
      <c r="C4583" t="s">
        <v>16</v>
      </c>
      <c r="D4583" t="s">
        <v>439</v>
      </c>
      <c r="E4583" t="s">
        <v>440</v>
      </c>
      <c r="G4583" s="6" t="s">
        <v>29</v>
      </c>
      <c r="H4583" t="s">
        <v>64</v>
      </c>
      <c r="I4583" t="s">
        <v>21</v>
      </c>
      <c r="J4583" t="s">
        <v>22</v>
      </c>
      <c r="K4583">
        <v>21.4</v>
      </c>
      <c r="L4583">
        <v>199</v>
      </c>
      <c r="M4583" t="s">
        <v>270</v>
      </c>
      <c r="N4583">
        <v>199</v>
      </c>
      <c r="P4583" cm="1">
        <f t="array" ref="P4583">IF(Q4583&gt;0,INDEX(Q4583:Q26307,MATCH(TRUE,INDEX(Q4583:Q26307="",,),0)-1),"")</f>
        <v>7</v>
      </c>
      <c r="Q4583">
        <v>4</v>
      </c>
      <c r="R4583">
        <f t="shared" si="73"/>
        <v>0</v>
      </c>
    </row>
    <row r="4584" spans="1:18" x14ac:dyDescent="0.3">
      <c r="A4584" t="s">
        <v>398</v>
      </c>
      <c r="B4584" s="1">
        <v>38407</v>
      </c>
      <c r="C4584" t="s">
        <v>16</v>
      </c>
      <c r="D4584" t="s">
        <v>439</v>
      </c>
      <c r="E4584" t="s">
        <v>440</v>
      </c>
      <c r="G4584" s="6" t="s">
        <v>29</v>
      </c>
      <c r="H4584" t="s">
        <v>206</v>
      </c>
      <c r="I4584" t="s">
        <v>26</v>
      </c>
      <c r="J4584" t="s">
        <v>27</v>
      </c>
      <c r="K4584">
        <v>224</v>
      </c>
      <c r="L4584">
        <v>13</v>
      </c>
      <c r="M4584" t="s">
        <v>270</v>
      </c>
      <c r="N4584">
        <v>13</v>
      </c>
      <c r="P4584" cm="1">
        <f t="array" ref="P4584">IF(Q4584&gt;0,INDEX(Q4584:Q26308,MATCH(TRUE,INDEX(Q4584:Q26308="",,),0)-1),"")</f>
        <v>7</v>
      </c>
      <c r="Q4584">
        <v>4</v>
      </c>
      <c r="R4584">
        <f t="shared" si="73"/>
        <v>0</v>
      </c>
    </row>
    <row r="4585" spans="1:18" x14ac:dyDescent="0.3">
      <c r="A4585" t="s">
        <v>398</v>
      </c>
      <c r="B4585" s="1">
        <v>38407</v>
      </c>
      <c r="C4585" t="s">
        <v>16</v>
      </c>
      <c r="D4585" t="s">
        <v>439</v>
      </c>
      <c r="E4585" t="s">
        <v>440</v>
      </c>
      <c r="G4585" t="s">
        <v>19</v>
      </c>
      <c r="H4585" t="s">
        <v>99</v>
      </c>
      <c r="I4585" t="s">
        <v>21</v>
      </c>
      <c r="J4585" t="s">
        <v>22</v>
      </c>
      <c r="K4585">
        <v>35.299999999999997</v>
      </c>
      <c r="L4585">
        <v>187</v>
      </c>
      <c r="M4585" t="s">
        <v>220</v>
      </c>
      <c r="N4585">
        <v>1571.81</v>
      </c>
      <c r="P4585" cm="1">
        <f t="array" ref="P4585">IF(Q4585&gt;0,INDEX(Q4585:Q26309,MATCH(TRUE,INDEX(Q4585:Q26309="",,),0)-1),"")</f>
        <v>7</v>
      </c>
      <c r="Q4585">
        <v>5</v>
      </c>
      <c r="R4585">
        <f t="shared" si="73"/>
        <v>0</v>
      </c>
    </row>
    <row r="4586" spans="1:18" x14ac:dyDescent="0.3">
      <c r="A4586" t="s">
        <v>398</v>
      </c>
      <c r="B4586" s="1">
        <v>38407</v>
      </c>
      <c r="C4586" t="s">
        <v>16</v>
      </c>
      <c r="D4586" t="s">
        <v>439</v>
      </c>
      <c r="E4586" t="s">
        <v>440</v>
      </c>
      <c r="G4586" t="s">
        <v>19</v>
      </c>
      <c r="H4586" t="s">
        <v>99</v>
      </c>
      <c r="I4586" t="s">
        <v>26</v>
      </c>
      <c r="J4586" t="s">
        <v>27</v>
      </c>
      <c r="K4586">
        <v>568</v>
      </c>
      <c r="L4586">
        <v>21</v>
      </c>
      <c r="M4586" t="s">
        <v>220</v>
      </c>
      <c r="N4586">
        <v>21</v>
      </c>
      <c r="P4586" cm="1">
        <f t="array" ref="P4586">IF(Q4586&gt;0,INDEX(Q4586:Q26310,MATCH(TRUE,INDEX(Q4586:Q26310="",,),0)-1),"")</f>
        <v>7</v>
      </c>
      <c r="Q4586">
        <v>5</v>
      </c>
      <c r="R4586">
        <f t="shared" si="73"/>
        <v>0</v>
      </c>
    </row>
    <row r="4587" spans="1:18" x14ac:dyDescent="0.3">
      <c r="A4587" t="s">
        <v>398</v>
      </c>
      <c r="B4587" s="1">
        <v>38407</v>
      </c>
      <c r="C4587" t="s">
        <v>16</v>
      </c>
      <c r="D4587" t="s">
        <v>439</v>
      </c>
      <c r="E4587" t="s">
        <v>440</v>
      </c>
      <c r="G4587" t="s">
        <v>19</v>
      </c>
      <c r="H4587" t="s">
        <v>53</v>
      </c>
      <c r="I4587" t="s">
        <v>26</v>
      </c>
      <c r="J4587" t="s">
        <v>27</v>
      </c>
      <c r="K4587">
        <v>731</v>
      </c>
      <c r="L4587">
        <v>26</v>
      </c>
      <c r="M4587" t="s">
        <v>220</v>
      </c>
      <c r="N4587">
        <v>26</v>
      </c>
      <c r="P4587" cm="1">
        <f t="array" ref="P4587">IF(Q4587&gt;0,INDEX(Q4587:Q26311,MATCH(TRUE,INDEX(Q4587:Q26311="",,),0)-1),"")</f>
        <v>7</v>
      </c>
      <c r="Q4587">
        <v>5</v>
      </c>
      <c r="R4587">
        <f t="shared" si="73"/>
        <v>0</v>
      </c>
    </row>
    <row r="4588" spans="1:18" x14ac:dyDescent="0.3">
      <c r="A4588" t="s">
        <v>398</v>
      </c>
      <c r="B4588" s="1">
        <v>38407</v>
      </c>
      <c r="C4588" t="s">
        <v>16</v>
      </c>
      <c r="D4588" t="s">
        <v>439</v>
      </c>
      <c r="E4588" t="s">
        <v>440</v>
      </c>
      <c r="G4588" t="s">
        <v>19</v>
      </c>
      <c r="H4588" t="s">
        <v>148</v>
      </c>
      <c r="I4588" t="s">
        <v>26</v>
      </c>
      <c r="J4588" t="s">
        <v>27</v>
      </c>
      <c r="K4588">
        <v>435</v>
      </c>
      <c r="L4588">
        <v>27</v>
      </c>
      <c r="M4588" t="s">
        <v>220</v>
      </c>
      <c r="N4588">
        <v>27</v>
      </c>
      <c r="P4588" cm="1">
        <f t="array" ref="P4588">IF(Q4588&gt;0,INDEX(Q4588:Q26312,MATCH(TRUE,INDEX(Q4588:Q26312="",,),0)-1),"")</f>
        <v>7</v>
      </c>
      <c r="Q4588">
        <v>5</v>
      </c>
      <c r="R4588">
        <f t="shared" si="73"/>
        <v>0</v>
      </c>
    </row>
    <row r="4589" spans="1:18" x14ac:dyDescent="0.3">
      <c r="A4589" t="s">
        <v>398</v>
      </c>
      <c r="B4589" s="1">
        <v>38407</v>
      </c>
      <c r="C4589" t="s">
        <v>16</v>
      </c>
      <c r="D4589" t="s">
        <v>439</v>
      </c>
      <c r="E4589" t="s">
        <v>440</v>
      </c>
      <c r="G4589" t="s">
        <v>19</v>
      </c>
      <c r="H4589" t="s">
        <v>197</v>
      </c>
      <c r="I4589" t="s">
        <v>26</v>
      </c>
      <c r="J4589" t="s">
        <v>27</v>
      </c>
      <c r="K4589">
        <v>191</v>
      </c>
      <c r="L4589">
        <v>32</v>
      </c>
      <c r="M4589" t="s">
        <v>220</v>
      </c>
      <c r="N4589">
        <v>32</v>
      </c>
      <c r="P4589" cm="1">
        <f t="array" ref="P4589">IF(Q4589&gt;0,INDEX(Q4589:Q26313,MATCH(TRUE,INDEX(Q4589:Q26313="",,),0)-1),"")</f>
        <v>7</v>
      </c>
      <c r="Q4589">
        <v>5</v>
      </c>
      <c r="R4589">
        <f t="shared" si="73"/>
        <v>0</v>
      </c>
    </row>
    <row r="4590" spans="1:18" x14ac:dyDescent="0.3">
      <c r="A4590" t="s">
        <v>398</v>
      </c>
      <c r="B4590" s="1">
        <v>38407</v>
      </c>
      <c r="C4590" t="s">
        <v>16</v>
      </c>
      <c r="D4590" t="s">
        <v>439</v>
      </c>
      <c r="E4590" t="s">
        <v>440</v>
      </c>
      <c r="G4590" t="s">
        <v>19</v>
      </c>
      <c r="H4590" t="s">
        <v>107</v>
      </c>
      <c r="I4590" t="s">
        <v>26</v>
      </c>
      <c r="J4590" t="s">
        <v>27</v>
      </c>
      <c r="K4590">
        <v>177</v>
      </c>
      <c r="L4590">
        <v>35</v>
      </c>
      <c r="M4590" t="s">
        <v>220</v>
      </c>
      <c r="N4590">
        <v>35</v>
      </c>
      <c r="P4590" cm="1">
        <f t="array" ref="P4590">IF(Q4590&gt;0,INDEX(Q4590:Q26314,MATCH(TRUE,INDEX(Q4590:Q26314="",,),0)-1),"")</f>
        <v>7</v>
      </c>
      <c r="Q4590">
        <v>5</v>
      </c>
      <c r="R4590">
        <f t="shared" si="73"/>
        <v>0</v>
      </c>
    </row>
    <row r="4591" spans="1:18" x14ac:dyDescent="0.3">
      <c r="A4591" t="s">
        <v>398</v>
      </c>
      <c r="B4591" s="1">
        <v>38407</v>
      </c>
      <c r="C4591" t="s">
        <v>16</v>
      </c>
      <c r="D4591" t="s">
        <v>439</v>
      </c>
      <c r="E4591" t="s">
        <v>440</v>
      </c>
      <c r="G4591" t="s">
        <v>19</v>
      </c>
      <c r="H4591" t="s">
        <v>198</v>
      </c>
      <c r="I4591" t="s">
        <v>26</v>
      </c>
      <c r="J4591" t="s">
        <v>27</v>
      </c>
      <c r="K4591">
        <v>275</v>
      </c>
      <c r="L4591">
        <v>24</v>
      </c>
      <c r="M4591" t="s">
        <v>220</v>
      </c>
      <c r="N4591">
        <v>24</v>
      </c>
      <c r="P4591" cm="1">
        <f t="array" ref="P4591">IF(Q4591&gt;0,INDEX(Q4591:Q26315,MATCH(TRUE,INDEX(Q4591:Q26315="",,),0)-1),"")</f>
        <v>7</v>
      </c>
      <c r="Q4591">
        <v>5</v>
      </c>
      <c r="R4591">
        <f t="shared" si="73"/>
        <v>0</v>
      </c>
    </row>
    <row r="4592" spans="1:18" x14ac:dyDescent="0.3">
      <c r="A4592" t="s">
        <v>398</v>
      </c>
      <c r="B4592" s="1">
        <v>38407</v>
      </c>
      <c r="C4592" t="s">
        <v>16</v>
      </c>
      <c r="D4592" t="s">
        <v>439</v>
      </c>
      <c r="E4592" t="s">
        <v>440</v>
      </c>
      <c r="G4592" t="s">
        <v>19</v>
      </c>
      <c r="H4592" t="s">
        <v>64</v>
      </c>
      <c r="I4592" t="s">
        <v>26</v>
      </c>
      <c r="J4592" t="s">
        <v>27</v>
      </c>
      <c r="K4592">
        <v>523</v>
      </c>
      <c r="L4592">
        <v>22</v>
      </c>
      <c r="M4592" t="s">
        <v>220</v>
      </c>
      <c r="N4592">
        <v>22</v>
      </c>
      <c r="P4592" cm="1">
        <f t="array" ref="P4592">IF(Q4592&gt;0,INDEX(Q4592:Q26316,MATCH(TRUE,INDEX(Q4592:Q26316="",,),0)-1),"")</f>
        <v>7</v>
      </c>
      <c r="Q4592">
        <v>5</v>
      </c>
      <c r="R4592">
        <f t="shared" si="73"/>
        <v>0</v>
      </c>
    </row>
    <row r="4593" spans="1:18" x14ac:dyDescent="0.3">
      <c r="A4593" t="s">
        <v>398</v>
      </c>
      <c r="B4593" s="1">
        <v>38407</v>
      </c>
      <c r="C4593" t="s">
        <v>16</v>
      </c>
      <c r="D4593" t="s">
        <v>439</v>
      </c>
      <c r="E4593" t="s">
        <v>440</v>
      </c>
      <c r="G4593" t="s">
        <v>19</v>
      </c>
      <c r="H4593" t="s">
        <v>107</v>
      </c>
      <c r="I4593" t="s">
        <v>442</v>
      </c>
      <c r="J4593" t="s">
        <v>27</v>
      </c>
      <c r="K4593">
        <v>144</v>
      </c>
      <c r="L4593">
        <v>100</v>
      </c>
      <c r="M4593" t="s">
        <v>220</v>
      </c>
      <c r="N4593">
        <v>100</v>
      </c>
      <c r="P4593" cm="1">
        <f t="array" ref="P4593">IF(Q4593&gt;0,INDEX(Q4593:Q26317,MATCH(TRUE,INDEX(Q4593:Q26317="",,),0)-1),"")</f>
        <v>7</v>
      </c>
      <c r="Q4593">
        <v>5</v>
      </c>
      <c r="R4593">
        <f t="shared" si="73"/>
        <v>0</v>
      </c>
    </row>
    <row r="4594" spans="1:18" x14ac:dyDescent="0.3">
      <c r="A4594" t="s">
        <v>398</v>
      </c>
      <c r="B4594" s="1">
        <v>38407</v>
      </c>
      <c r="C4594" t="s">
        <v>16</v>
      </c>
      <c r="D4594" t="s">
        <v>439</v>
      </c>
      <c r="E4594" t="s">
        <v>440</v>
      </c>
      <c r="G4594" s="6" t="s">
        <v>29</v>
      </c>
      <c r="H4594" t="s">
        <v>206</v>
      </c>
      <c r="I4594" t="s">
        <v>21</v>
      </c>
      <c r="J4594" t="s">
        <v>22</v>
      </c>
      <c r="K4594">
        <v>6.3</v>
      </c>
      <c r="L4594">
        <v>147</v>
      </c>
      <c r="M4594" t="s">
        <v>220</v>
      </c>
      <c r="N4594">
        <v>147</v>
      </c>
      <c r="P4594" cm="1">
        <f t="array" ref="P4594">IF(Q4594&gt;0,INDEX(Q4594:Q26318,MATCH(TRUE,INDEX(Q4594:Q26318="",,),0)-1),"")</f>
        <v>7</v>
      </c>
      <c r="Q4594">
        <v>5</v>
      </c>
      <c r="R4594">
        <f t="shared" si="73"/>
        <v>0</v>
      </c>
    </row>
    <row r="4595" spans="1:18" x14ac:dyDescent="0.3">
      <c r="A4595" t="s">
        <v>398</v>
      </c>
      <c r="B4595" s="1">
        <v>38407</v>
      </c>
      <c r="C4595" t="s">
        <v>16</v>
      </c>
      <c r="D4595" t="s">
        <v>439</v>
      </c>
      <c r="E4595" t="s">
        <v>440</v>
      </c>
      <c r="G4595" s="6" t="s">
        <v>29</v>
      </c>
      <c r="H4595" t="s">
        <v>64</v>
      </c>
      <c r="I4595" t="s">
        <v>21</v>
      </c>
      <c r="J4595" t="s">
        <v>22</v>
      </c>
      <c r="K4595">
        <v>21.4</v>
      </c>
      <c r="L4595">
        <v>199</v>
      </c>
      <c r="M4595" t="s">
        <v>220</v>
      </c>
      <c r="N4595">
        <v>199</v>
      </c>
      <c r="P4595" cm="1">
        <f t="array" ref="P4595">IF(Q4595&gt;0,INDEX(Q4595:Q26319,MATCH(TRUE,INDEX(Q4595:Q26319="",,),0)-1),"")</f>
        <v>7</v>
      </c>
      <c r="Q4595">
        <v>5</v>
      </c>
      <c r="R4595">
        <f t="shared" si="73"/>
        <v>0</v>
      </c>
    </row>
    <row r="4596" spans="1:18" x14ac:dyDescent="0.3">
      <c r="A4596" t="s">
        <v>398</v>
      </c>
      <c r="B4596" s="1">
        <v>38407</v>
      </c>
      <c r="C4596" t="s">
        <v>16</v>
      </c>
      <c r="D4596" t="s">
        <v>439</v>
      </c>
      <c r="E4596" t="s">
        <v>440</v>
      </c>
      <c r="G4596" s="6" t="s">
        <v>29</v>
      </c>
      <c r="H4596" t="s">
        <v>206</v>
      </c>
      <c r="I4596" t="s">
        <v>26</v>
      </c>
      <c r="J4596" t="s">
        <v>27</v>
      </c>
      <c r="K4596">
        <v>224</v>
      </c>
      <c r="L4596">
        <v>13</v>
      </c>
      <c r="M4596" t="s">
        <v>220</v>
      </c>
      <c r="N4596">
        <v>13</v>
      </c>
      <c r="P4596" cm="1">
        <f t="array" ref="P4596">IF(Q4596&gt;0,INDEX(Q4596:Q26320,MATCH(TRUE,INDEX(Q4596:Q26320="",,),0)-1),"")</f>
        <v>7</v>
      </c>
      <c r="Q4596">
        <v>5</v>
      </c>
      <c r="R4596">
        <f t="shared" ref="R4596:R4659" si="74">IF(P4596="","",0)</f>
        <v>0</v>
      </c>
    </row>
    <row r="4597" spans="1:18" x14ac:dyDescent="0.3">
      <c r="A4597" t="s">
        <v>398</v>
      </c>
      <c r="B4597" s="1">
        <v>38407</v>
      </c>
      <c r="C4597" t="s">
        <v>16</v>
      </c>
      <c r="D4597" t="s">
        <v>439</v>
      </c>
      <c r="E4597" t="s">
        <v>440</v>
      </c>
      <c r="G4597" t="s">
        <v>19</v>
      </c>
      <c r="H4597" t="s">
        <v>99</v>
      </c>
      <c r="I4597" t="s">
        <v>21</v>
      </c>
      <c r="J4597" t="s">
        <v>22</v>
      </c>
      <c r="K4597">
        <v>35.299999999999997</v>
      </c>
      <c r="L4597">
        <v>187</v>
      </c>
      <c r="M4597" t="s">
        <v>403</v>
      </c>
      <c r="N4597">
        <v>190</v>
      </c>
      <c r="P4597" cm="1">
        <f t="array" ref="P4597">IF(Q4597&gt;0,INDEX(Q4597:Q26321,MATCH(TRUE,INDEX(Q4597:Q26321="",,),0)-1),"")</f>
        <v>7</v>
      </c>
      <c r="Q4597">
        <v>6</v>
      </c>
      <c r="R4597">
        <f t="shared" si="74"/>
        <v>0</v>
      </c>
    </row>
    <row r="4598" spans="1:18" x14ac:dyDescent="0.3">
      <c r="A4598" t="s">
        <v>398</v>
      </c>
      <c r="B4598" s="1">
        <v>38407</v>
      </c>
      <c r="C4598" t="s">
        <v>16</v>
      </c>
      <c r="D4598" t="s">
        <v>439</v>
      </c>
      <c r="E4598" t="s">
        <v>440</v>
      </c>
      <c r="G4598" t="s">
        <v>19</v>
      </c>
      <c r="H4598" t="s">
        <v>99</v>
      </c>
      <c r="I4598" t="s">
        <v>26</v>
      </c>
      <c r="J4598" t="s">
        <v>27</v>
      </c>
      <c r="K4598">
        <v>568</v>
      </c>
      <c r="L4598">
        <v>21</v>
      </c>
      <c r="M4598" t="s">
        <v>403</v>
      </c>
      <c r="N4598">
        <v>30</v>
      </c>
      <c r="P4598" cm="1">
        <f t="array" ref="P4598">IF(Q4598&gt;0,INDEX(Q4598:Q26322,MATCH(TRUE,INDEX(Q4598:Q26322="",,),0)-1),"")</f>
        <v>7</v>
      </c>
      <c r="Q4598">
        <v>6</v>
      </c>
      <c r="R4598">
        <f t="shared" si="74"/>
        <v>0</v>
      </c>
    </row>
    <row r="4599" spans="1:18" x14ac:dyDescent="0.3">
      <c r="A4599" t="s">
        <v>398</v>
      </c>
      <c r="B4599" s="1">
        <v>38407</v>
      </c>
      <c r="C4599" t="s">
        <v>16</v>
      </c>
      <c r="D4599" t="s">
        <v>439</v>
      </c>
      <c r="E4599" t="s">
        <v>440</v>
      </c>
      <c r="G4599" t="s">
        <v>19</v>
      </c>
      <c r="H4599" t="s">
        <v>53</v>
      </c>
      <c r="I4599" t="s">
        <v>26</v>
      </c>
      <c r="J4599" t="s">
        <v>27</v>
      </c>
      <c r="K4599">
        <v>731</v>
      </c>
      <c r="L4599">
        <v>26</v>
      </c>
      <c r="M4599" t="s">
        <v>403</v>
      </c>
      <c r="N4599">
        <v>30</v>
      </c>
      <c r="P4599" cm="1">
        <f t="array" ref="P4599">IF(Q4599&gt;0,INDEX(Q4599:Q26323,MATCH(TRUE,INDEX(Q4599:Q26323="",,),0)-1),"")</f>
        <v>7</v>
      </c>
      <c r="Q4599">
        <v>6</v>
      </c>
      <c r="R4599">
        <f t="shared" si="74"/>
        <v>0</v>
      </c>
    </row>
    <row r="4600" spans="1:18" x14ac:dyDescent="0.3">
      <c r="A4600" t="s">
        <v>398</v>
      </c>
      <c r="B4600" s="1">
        <v>38407</v>
      </c>
      <c r="C4600" t="s">
        <v>16</v>
      </c>
      <c r="D4600" t="s">
        <v>439</v>
      </c>
      <c r="E4600" t="s">
        <v>440</v>
      </c>
      <c r="G4600" t="s">
        <v>19</v>
      </c>
      <c r="H4600" t="s">
        <v>148</v>
      </c>
      <c r="I4600" t="s">
        <v>26</v>
      </c>
      <c r="J4600" t="s">
        <v>27</v>
      </c>
      <c r="K4600">
        <v>435</v>
      </c>
      <c r="L4600">
        <v>27</v>
      </c>
      <c r="M4600" t="s">
        <v>403</v>
      </c>
      <c r="N4600">
        <v>30</v>
      </c>
      <c r="P4600" cm="1">
        <f t="array" ref="P4600">IF(Q4600&gt;0,INDEX(Q4600:Q26324,MATCH(TRUE,INDEX(Q4600:Q26324="",,),0)-1),"")</f>
        <v>7</v>
      </c>
      <c r="Q4600">
        <v>6</v>
      </c>
      <c r="R4600">
        <f t="shared" si="74"/>
        <v>0</v>
      </c>
    </row>
    <row r="4601" spans="1:18" x14ac:dyDescent="0.3">
      <c r="A4601" t="s">
        <v>398</v>
      </c>
      <c r="B4601" s="1">
        <v>38407</v>
      </c>
      <c r="C4601" t="s">
        <v>16</v>
      </c>
      <c r="D4601" t="s">
        <v>439</v>
      </c>
      <c r="E4601" t="s">
        <v>440</v>
      </c>
      <c r="G4601" t="s">
        <v>19</v>
      </c>
      <c r="H4601" t="s">
        <v>197</v>
      </c>
      <c r="I4601" t="s">
        <v>26</v>
      </c>
      <c r="J4601" t="s">
        <v>27</v>
      </c>
      <c r="K4601">
        <v>191</v>
      </c>
      <c r="L4601">
        <v>32</v>
      </c>
      <c r="M4601" t="s">
        <v>403</v>
      </c>
      <c r="N4601">
        <v>35</v>
      </c>
      <c r="P4601" cm="1">
        <f t="array" ref="P4601">IF(Q4601&gt;0,INDEX(Q4601:Q26325,MATCH(TRUE,INDEX(Q4601:Q26325="",,),0)-1),"")</f>
        <v>7</v>
      </c>
      <c r="Q4601">
        <v>6</v>
      </c>
      <c r="R4601">
        <f t="shared" si="74"/>
        <v>0</v>
      </c>
    </row>
    <row r="4602" spans="1:18" x14ac:dyDescent="0.3">
      <c r="A4602" t="s">
        <v>398</v>
      </c>
      <c r="B4602" s="1">
        <v>38407</v>
      </c>
      <c r="C4602" t="s">
        <v>16</v>
      </c>
      <c r="D4602" t="s">
        <v>439</v>
      </c>
      <c r="E4602" t="s">
        <v>440</v>
      </c>
      <c r="G4602" t="s">
        <v>19</v>
      </c>
      <c r="H4602" t="s">
        <v>107</v>
      </c>
      <c r="I4602" t="s">
        <v>26</v>
      </c>
      <c r="J4602" t="s">
        <v>27</v>
      </c>
      <c r="K4602">
        <v>177</v>
      </c>
      <c r="L4602">
        <v>35</v>
      </c>
      <c r="M4602" t="s">
        <v>403</v>
      </c>
      <c r="N4602">
        <v>35</v>
      </c>
      <c r="P4602" cm="1">
        <f t="array" ref="P4602">IF(Q4602&gt;0,INDEX(Q4602:Q26326,MATCH(TRUE,INDEX(Q4602:Q26326="",,),0)-1),"")</f>
        <v>7</v>
      </c>
      <c r="Q4602">
        <v>6</v>
      </c>
      <c r="R4602">
        <f t="shared" si="74"/>
        <v>0</v>
      </c>
    </row>
    <row r="4603" spans="1:18" x14ac:dyDescent="0.3">
      <c r="A4603" t="s">
        <v>398</v>
      </c>
      <c r="B4603" s="1">
        <v>38407</v>
      </c>
      <c r="C4603" t="s">
        <v>16</v>
      </c>
      <c r="D4603" t="s">
        <v>439</v>
      </c>
      <c r="E4603" t="s">
        <v>440</v>
      </c>
      <c r="G4603" t="s">
        <v>19</v>
      </c>
      <c r="H4603" t="s">
        <v>198</v>
      </c>
      <c r="I4603" t="s">
        <v>26</v>
      </c>
      <c r="J4603" t="s">
        <v>27</v>
      </c>
      <c r="K4603">
        <v>275</v>
      </c>
      <c r="L4603">
        <v>24</v>
      </c>
      <c r="M4603" t="s">
        <v>403</v>
      </c>
      <c r="N4603">
        <v>30</v>
      </c>
      <c r="P4603" cm="1">
        <f t="array" ref="P4603">IF(Q4603&gt;0,INDEX(Q4603:Q26327,MATCH(TRUE,INDEX(Q4603:Q26327="",,),0)-1),"")</f>
        <v>7</v>
      </c>
      <c r="Q4603">
        <v>6</v>
      </c>
      <c r="R4603">
        <f t="shared" si="74"/>
        <v>0</v>
      </c>
    </row>
    <row r="4604" spans="1:18" x14ac:dyDescent="0.3">
      <c r="A4604" t="s">
        <v>398</v>
      </c>
      <c r="B4604" s="1">
        <v>38407</v>
      </c>
      <c r="C4604" t="s">
        <v>16</v>
      </c>
      <c r="D4604" t="s">
        <v>439</v>
      </c>
      <c r="E4604" t="s">
        <v>440</v>
      </c>
      <c r="G4604" t="s">
        <v>19</v>
      </c>
      <c r="H4604" t="s">
        <v>64</v>
      </c>
      <c r="I4604" t="s">
        <v>26</v>
      </c>
      <c r="J4604" t="s">
        <v>27</v>
      </c>
      <c r="K4604">
        <v>523</v>
      </c>
      <c r="L4604">
        <v>22</v>
      </c>
      <c r="M4604" t="s">
        <v>403</v>
      </c>
      <c r="N4604">
        <v>30</v>
      </c>
      <c r="P4604" cm="1">
        <f t="array" ref="P4604">IF(Q4604&gt;0,INDEX(Q4604:Q26328,MATCH(TRUE,INDEX(Q4604:Q26328="",,),0)-1),"")</f>
        <v>7</v>
      </c>
      <c r="Q4604">
        <v>6</v>
      </c>
      <c r="R4604">
        <f t="shared" si="74"/>
        <v>0</v>
      </c>
    </row>
    <row r="4605" spans="1:18" x14ac:dyDescent="0.3">
      <c r="A4605" t="s">
        <v>398</v>
      </c>
      <c r="B4605" s="1">
        <v>38407</v>
      </c>
      <c r="C4605" t="s">
        <v>16</v>
      </c>
      <c r="D4605" t="s">
        <v>439</v>
      </c>
      <c r="E4605" t="s">
        <v>440</v>
      </c>
      <c r="G4605" t="s">
        <v>19</v>
      </c>
      <c r="H4605" t="s">
        <v>107</v>
      </c>
      <c r="I4605" t="s">
        <v>442</v>
      </c>
      <c r="J4605" t="s">
        <v>27</v>
      </c>
      <c r="K4605">
        <v>144</v>
      </c>
      <c r="L4605">
        <v>100</v>
      </c>
      <c r="M4605" t="s">
        <v>403</v>
      </c>
      <c r="N4605">
        <v>100</v>
      </c>
      <c r="P4605" cm="1">
        <f t="array" ref="P4605">IF(Q4605&gt;0,INDEX(Q4605:Q26329,MATCH(TRUE,INDEX(Q4605:Q26329="",,),0)-1),"")</f>
        <v>7</v>
      </c>
      <c r="Q4605">
        <v>6</v>
      </c>
      <c r="R4605">
        <f t="shared" si="74"/>
        <v>0</v>
      </c>
    </row>
    <row r="4606" spans="1:18" x14ac:dyDescent="0.3">
      <c r="A4606" t="s">
        <v>398</v>
      </c>
      <c r="B4606" s="1">
        <v>38407</v>
      </c>
      <c r="C4606" t="s">
        <v>16</v>
      </c>
      <c r="D4606" t="s">
        <v>439</v>
      </c>
      <c r="E4606" t="s">
        <v>440</v>
      </c>
      <c r="G4606" s="6" t="s">
        <v>29</v>
      </c>
      <c r="H4606" t="s">
        <v>206</v>
      </c>
      <c r="I4606" t="s">
        <v>21</v>
      </c>
      <c r="J4606" t="s">
        <v>22</v>
      </c>
      <c r="K4606">
        <v>6.3</v>
      </c>
      <c r="L4606">
        <v>147</v>
      </c>
      <c r="M4606" t="s">
        <v>403</v>
      </c>
      <c r="N4606">
        <v>147</v>
      </c>
      <c r="P4606" cm="1">
        <f t="array" ref="P4606">IF(Q4606&gt;0,INDEX(Q4606:Q26330,MATCH(TRUE,INDEX(Q4606:Q26330="",,),0)-1),"")</f>
        <v>7</v>
      </c>
      <c r="Q4606">
        <v>6</v>
      </c>
      <c r="R4606">
        <f t="shared" si="74"/>
        <v>0</v>
      </c>
    </row>
    <row r="4607" spans="1:18" x14ac:dyDescent="0.3">
      <c r="A4607" t="s">
        <v>398</v>
      </c>
      <c r="B4607" s="1">
        <v>38407</v>
      </c>
      <c r="C4607" t="s">
        <v>16</v>
      </c>
      <c r="D4607" t="s">
        <v>439</v>
      </c>
      <c r="E4607" t="s">
        <v>440</v>
      </c>
      <c r="G4607" s="6" t="s">
        <v>29</v>
      </c>
      <c r="H4607" t="s">
        <v>64</v>
      </c>
      <c r="I4607" t="s">
        <v>21</v>
      </c>
      <c r="J4607" t="s">
        <v>22</v>
      </c>
      <c r="K4607">
        <v>21.4</v>
      </c>
      <c r="L4607">
        <v>199</v>
      </c>
      <c r="M4607" t="s">
        <v>403</v>
      </c>
      <c r="N4607">
        <v>199</v>
      </c>
      <c r="P4607" cm="1">
        <f t="array" ref="P4607">IF(Q4607&gt;0,INDEX(Q4607:Q26331,MATCH(TRUE,INDEX(Q4607:Q26331="",,),0)-1),"")</f>
        <v>7</v>
      </c>
      <c r="Q4607">
        <v>6</v>
      </c>
      <c r="R4607">
        <f t="shared" si="74"/>
        <v>0</v>
      </c>
    </row>
    <row r="4608" spans="1:18" x14ac:dyDescent="0.3">
      <c r="A4608" t="s">
        <v>398</v>
      </c>
      <c r="B4608" s="1">
        <v>38407</v>
      </c>
      <c r="C4608" t="s">
        <v>16</v>
      </c>
      <c r="D4608" t="s">
        <v>439</v>
      </c>
      <c r="E4608" t="s">
        <v>440</v>
      </c>
      <c r="G4608" s="6" t="s">
        <v>29</v>
      </c>
      <c r="H4608" t="s">
        <v>206</v>
      </c>
      <c r="I4608" t="s">
        <v>26</v>
      </c>
      <c r="J4608" t="s">
        <v>27</v>
      </c>
      <c r="K4608">
        <v>224</v>
      </c>
      <c r="L4608">
        <v>13</v>
      </c>
      <c r="M4608" t="s">
        <v>403</v>
      </c>
      <c r="N4608">
        <v>13</v>
      </c>
      <c r="P4608" cm="1">
        <f t="array" ref="P4608">IF(Q4608&gt;0,INDEX(Q4608:Q26332,MATCH(TRUE,INDEX(Q4608:Q26332="",,),0)-1),"")</f>
        <v>7</v>
      </c>
      <c r="Q4608">
        <v>6</v>
      </c>
      <c r="R4608">
        <f t="shared" si="74"/>
        <v>0</v>
      </c>
    </row>
    <row r="4609" spans="1:18" x14ac:dyDescent="0.3">
      <c r="A4609" t="s">
        <v>398</v>
      </c>
      <c r="B4609" s="1">
        <v>38407</v>
      </c>
      <c r="C4609" t="s">
        <v>16</v>
      </c>
      <c r="D4609" t="s">
        <v>439</v>
      </c>
      <c r="E4609" t="s">
        <v>440</v>
      </c>
      <c r="G4609" t="s">
        <v>19</v>
      </c>
      <c r="H4609" t="s">
        <v>99</v>
      </c>
      <c r="I4609" t="s">
        <v>21</v>
      </c>
      <c r="J4609" t="s">
        <v>22</v>
      </c>
      <c r="K4609">
        <v>35.299999999999997</v>
      </c>
      <c r="L4609">
        <v>187</v>
      </c>
      <c r="M4609" t="s">
        <v>443</v>
      </c>
      <c r="N4609">
        <v>187.05</v>
      </c>
      <c r="P4609" cm="1">
        <f t="array" ref="P4609">IF(Q4609&gt;0,INDEX(Q4609:Q26333,MATCH(TRUE,INDEX(Q4609:Q26333="",,),0)-1),"")</f>
        <v>7</v>
      </c>
      <c r="Q4609">
        <v>7</v>
      </c>
      <c r="R4609">
        <f t="shared" si="74"/>
        <v>0</v>
      </c>
    </row>
    <row r="4610" spans="1:18" x14ac:dyDescent="0.3">
      <c r="A4610" t="s">
        <v>398</v>
      </c>
      <c r="B4610" s="1">
        <v>38407</v>
      </c>
      <c r="C4610" t="s">
        <v>16</v>
      </c>
      <c r="D4610" t="s">
        <v>439</v>
      </c>
      <c r="E4610" t="s">
        <v>440</v>
      </c>
      <c r="G4610" t="s">
        <v>19</v>
      </c>
      <c r="H4610" t="s">
        <v>99</v>
      </c>
      <c r="I4610" t="s">
        <v>26</v>
      </c>
      <c r="J4610" t="s">
        <v>27</v>
      </c>
      <c r="K4610">
        <v>568</v>
      </c>
      <c r="L4610">
        <v>21</v>
      </c>
      <c r="M4610" t="s">
        <v>443</v>
      </c>
      <c r="N4610">
        <v>21.05</v>
      </c>
      <c r="P4610" cm="1">
        <f t="array" ref="P4610">IF(Q4610&gt;0,INDEX(Q4610:Q26334,MATCH(TRUE,INDEX(Q4610:Q26334="",,),0)-1),"")</f>
        <v>7</v>
      </c>
      <c r="Q4610">
        <v>7</v>
      </c>
      <c r="R4610">
        <f t="shared" si="74"/>
        <v>0</v>
      </c>
    </row>
    <row r="4611" spans="1:18" x14ac:dyDescent="0.3">
      <c r="A4611" t="s">
        <v>398</v>
      </c>
      <c r="B4611" s="1">
        <v>38407</v>
      </c>
      <c r="C4611" t="s">
        <v>16</v>
      </c>
      <c r="D4611" t="s">
        <v>439</v>
      </c>
      <c r="E4611" t="s">
        <v>440</v>
      </c>
      <c r="G4611" t="s">
        <v>19</v>
      </c>
      <c r="H4611" t="s">
        <v>53</v>
      </c>
      <c r="I4611" t="s">
        <v>26</v>
      </c>
      <c r="J4611" t="s">
        <v>27</v>
      </c>
      <c r="K4611">
        <v>731</v>
      </c>
      <c r="L4611">
        <v>26</v>
      </c>
      <c r="M4611" t="s">
        <v>443</v>
      </c>
      <c r="N4611">
        <v>26.05</v>
      </c>
      <c r="P4611" cm="1">
        <f t="array" ref="P4611">IF(Q4611&gt;0,INDEX(Q4611:Q26335,MATCH(TRUE,INDEX(Q4611:Q26335="",,),0)-1),"")</f>
        <v>7</v>
      </c>
      <c r="Q4611">
        <v>7</v>
      </c>
      <c r="R4611">
        <f t="shared" si="74"/>
        <v>0</v>
      </c>
    </row>
    <row r="4612" spans="1:18" x14ac:dyDescent="0.3">
      <c r="A4612" t="s">
        <v>398</v>
      </c>
      <c r="B4612" s="1">
        <v>38407</v>
      </c>
      <c r="C4612" t="s">
        <v>16</v>
      </c>
      <c r="D4612" t="s">
        <v>439</v>
      </c>
      <c r="E4612" t="s">
        <v>440</v>
      </c>
      <c r="G4612" t="s">
        <v>19</v>
      </c>
      <c r="H4612" t="s">
        <v>148</v>
      </c>
      <c r="I4612" t="s">
        <v>26</v>
      </c>
      <c r="J4612" t="s">
        <v>27</v>
      </c>
      <c r="K4612">
        <v>435</v>
      </c>
      <c r="L4612">
        <v>27</v>
      </c>
      <c r="M4612" t="s">
        <v>443</v>
      </c>
      <c r="N4612">
        <v>27.05</v>
      </c>
      <c r="P4612" cm="1">
        <f t="array" ref="P4612">IF(Q4612&gt;0,INDEX(Q4612:Q26336,MATCH(TRUE,INDEX(Q4612:Q26336="",,),0)-1),"")</f>
        <v>7</v>
      </c>
      <c r="Q4612">
        <v>7</v>
      </c>
      <c r="R4612">
        <f t="shared" si="74"/>
        <v>0</v>
      </c>
    </row>
    <row r="4613" spans="1:18" x14ac:dyDescent="0.3">
      <c r="A4613" t="s">
        <v>398</v>
      </c>
      <c r="B4613" s="1">
        <v>38407</v>
      </c>
      <c r="C4613" t="s">
        <v>16</v>
      </c>
      <c r="D4613" t="s">
        <v>439</v>
      </c>
      <c r="E4613" t="s">
        <v>440</v>
      </c>
      <c r="G4613" t="s">
        <v>19</v>
      </c>
      <c r="H4613" t="s">
        <v>197</v>
      </c>
      <c r="I4613" t="s">
        <v>26</v>
      </c>
      <c r="J4613" t="s">
        <v>27</v>
      </c>
      <c r="K4613">
        <v>191</v>
      </c>
      <c r="L4613">
        <v>32</v>
      </c>
      <c r="M4613" t="s">
        <v>443</v>
      </c>
      <c r="N4613">
        <v>32.049999999999997</v>
      </c>
      <c r="P4613" cm="1">
        <f t="array" ref="P4613">IF(Q4613&gt;0,INDEX(Q4613:Q26337,MATCH(TRUE,INDEX(Q4613:Q26337="",,),0)-1),"")</f>
        <v>7</v>
      </c>
      <c r="Q4613">
        <v>7</v>
      </c>
      <c r="R4613">
        <f t="shared" si="74"/>
        <v>0</v>
      </c>
    </row>
    <row r="4614" spans="1:18" x14ac:dyDescent="0.3">
      <c r="A4614" t="s">
        <v>398</v>
      </c>
      <c r="B4614" s="1">
        <v>38407</v>
      </c>
      <c r="C4614" t="s">
        <v>16</v>
      </c>
      <c r="D4614" t="s">
        <v>439</v>
      </c>
      <c r="E4614" t="s">
        <v>440</v>
      </c>
      <c r="G4614" t="s">
        <v>19</v>
      </c>
      <c r="H4614" t="s">
        <v>107</v>
      </c>
      <c r="I4614" t="s">
        <v>26</v>
      </c>
      <c r="J4614" t="s">
        <v>27</v>
      </c>
      <c r="K4614">
        <v>177</v>
      </c>
      <c r="L4614">
        <v>35</v>
      </c>
      <c r="M4614" t="s">
        <v>443</v>
      </c>
      <c r="N4614">
        <v>35.049999999999997</v>
      </c>
      <c r="P4614" cm="1">
        <f t="array" ref="P4614">IF(Q4614&gt;0,INDEX(Q4614:Q26338,MATCH(TRUE,INDEX(Q4614:Q26338="",,),0)-1),"")</f>
        <v>7</v>
      </c>
      <c r="Q4614">
        <v>7</v>
      </c>
      <c r="R4614">
        <f t="shared" si="74"/>
        <v>0</v>
      </c>
    </row>
    <row r="4615" spans="1:18" x14ac:dyDescent="0.3">
      <c r="A4615" t="s">
        <v>398</v>
      </c>
      <c r="B4615" s="1">
        <v>38407</v>
      </c>
      <c r="C4615" t="s">
        <v>16</v>
      </c>
      <c r="D4615" t="s">
        <v>439</v>
      </c>
      <c r="E4615" t="s">
        <v>440</v>
      </c>
      <c r="G4615" t="s">
        <v>19</v>
      </c>
      <c r="H4615" t="s">
        <v>198</v>
      </c>
      <c r="I4615" t="s">
        <v>26</v>
      </c>
      <c r="J4615" t="s">
        <v>27</v>
      </c>
      <c r="K4615">
        <v>275</v>
      </c>
      <c r="L4615">
        <v>24</v>
      </c>
      <c r="M4615" t="s">
        <v>443</v>
      </c>
      <c r="N4615">
        <v>24.05</v>
      </c>
      <c r="P4615" cm="1">
        <f t="array" ref="P4615">IF(Q4615&gt;0,INDEX(Q4615:Q26339,MATCH(TRUE,INDEX(Q4615:Q26339="",,),0)-1),"")</f>
        <v>7</v>
      </c>
      <c r="Q4615">
        <v>7</v>
      </c>
      <c r="R4615">
        <f t="shared" si="74"/>
        <v>0</v>
      </c>
    </row>
    <row r="4616" spans="1:18" x14ac:dyDescent="0.3">
      <c r="A4616" t="s">
        <v>398</v>
      </c>
      <c r="B4616" s="1">
        <v>38407</v>
      </c>
      <c r="C4616" t="s">
        <v>16</v>
      </c>
      <c r="D4616" t="s">
        <v>439</v>
      </c>
      <c r="E4616" t="s">
        <v>440</v>
      </c>
      <c r="G4616" t="s">
        <v>19</v>
      </c>
      <c r="H4616" t="s">
        <v>64</v>
      </c>
      <c r="I4616" t="s">
        <v>26</v>
      </c>
      <c r="J4616" t="s">
        <v>27</v>
      </c>
      <c r="K4616">
        <v>523</v>
      </c>
      <c r="L4616">
        <v>22</v>
      </c>
      <c r="M4616" t="s">
        <v>443</v>
      </c>
      <c r="N4616">
        <v>22.05</v>
      </c>
      <c r="P4616" cm="1">
        <f t="array" ref="P4616">IF(Q4616&gt;0,INDEX(Q4616:Q26340,MATCH(TRUE,INDEX(Q4616:Q26340="",,),0)-1),"")</f>
        <v>7</v>
      </c>
      <c r="Q4616">
        <v>7</v>
      </c>
      <c r="R4616">
        <f t="shared" si="74"/>
        <v>0</v>
      </c>
    </row>
    <row r="4617" spans="1:18" x14ac:dyDescent="0.3">
      <c r="A4617" t="s">
        <v>398</v>
      </c>
      <c r="B4617" s="1">
        <v>38407</v>
      </c>
      <c r="C4617" t="s">
        <v>16</v>
      </c>
      <c r="D4617" t="s">
        <v>439</v>
      </c>
      <c r="E4617" t="s">
        <v>440</v>
      </c>
      <c r="G4617" t="s">
        <v>19</v>
      </c>
      <c r="H4617" t="s">
        <v>107</v>
      </c>
      <c r="I4617" t="s">
        <v>442</v>
      </c>
      <c r="J4617" t="s">
        <v>27</v>
      </c>
      <c r="K4617">
        <v>144</v>
      </c>
      <c r="L4617">
        <v>100</v>
      </c>
      <c r="M4617" t="s">
        <v>443</v>
      </c>
      <c r="N4617">
        <v>100.05</v>
      </c>
      <c r="P4617" cm="1">
        <f t="array" ref="P4617">IF(Q4617&gt;0,INDEX(Q4617:Q26341,MATCH(TRUE,INDEX(Q4617:Q26341="",,),0)-1),"")</f>
        <v>7</v>
      </c>
      <c r="Q4617">
        <v>7</v>
      </c>
      <c r="R4617">
        <f t="shared" si="74"/>
        <v>0</v>
      </c>
    </row>
    <row r="4618" spans="1:18" x14ac:dyDescent="0.3">
      <c r="A4618" t="s">
        <v>398</v>
      </c>
      <c r="B4618" s="1">
        <v>38407</v>
      </c>
      <c r="C4618" t="s">
        <v>16</v>
      </c>
      <c r="D4618" t="s">
        <v>439</v>
      </c>
      <c r="E4618" t="s">
        <v>440</v>
      </c>
      <c r="G4618" s="6" t="s">
        <v>29</v>
      </c>
      <c r="H4618" t="s">
        <v>206</v>
      </c>
      <c r="I4618" t="s">
        <v>21</v>
      </c>
      <c r="J4618" t="s">
        <v>22</v>
      </c>
      <c r="K4618">
        <v>6.3</v>
      </c>
      <c r="L4618">
        <v>147</v>
      </c>
      <c r="M4618" t="s">
        <v>443</v>
      </c>
      <c r="N4618">
        <v>147</v>
      </c>
      <c r="P4618" cm="1">
        <f t="array" ref="P4618">IF(Q4618&gt;0,INDEX(Q4618:Q26342,MATCH(TRUE,INDEX(Q4618:Q26342="",,),0)-1),"")</f>
        <v>7</v>
      </c>
      <c r="Q4618">
        <v>7</v>
      </c>
      <c r="R4618">
        <f t="shared" si="74"/>
        <v>0</v>
      </c>
    </row>
    <row r="4619" spans="1:18" x14ac:dyDescent="0.3">
      <c r="A4619" t="s">
        <v>398</v>
      </c>
      <c r="B4619" s="1">
        <v>38407</v>
      </c>
      <c r="C4619" t="s">
        <v>16</v>
      </c>
      <c r="D4619" t="s">
        <v>439</v>
      </c>
      <c r="E4619" t="s">
        <v>440</v>
      </c>
      <c r="G4619" s="6" t="s">
        <v>29</v>
      </c>
      <c r="H4619" t="s">
        <v>64</v>
      </c>
      <c r="I4619" t="s">
        <v>21</v>
      </c>
      <c r="J4619" t="s">
        <v>22</v>
      </c>
      <c r="K4619">
        <v>21.4</v>
      </c>
      <c r="L4619">
        <v>199</v>
      </c>
      <c r="M4619" t="s">
        <v>443</v>
      </c>
      <c r="N4619">
        <v>199</v>
      </c>
      <c r="P4619" cm="1">
        <f t="array" ref="P4619">IF(Q4619&gt;0,INDEX(Q4619:Q26343,MATCH(TRUE,INDEX(Q4619:Q26343="",,),0)-1),"")</f>
        <v>7</v>
      </c>
      <c r="Q4619">
        <v>7</v>
      </c>
      <c r="R4619">
        <f t="shared" si="74"/>
        <v>0</v>
      </c>
    </row>
    <row r="4620" spans="1:18" x14ac:dyDescent="0.3">
      <c r="A4620" t="s">
        <v>398</v>
      </c>
      <c r="B4620" s="1">
        <v>38407</v>
      </c>
      <c r="C4620" t="s">
        <v>16</v>
      </c>
      <c r="D4620" t="s">
        <v>439</v>
      </c>
      <c r="E4620" t="s">
        <v>440</v>
      </c>
      <c r="G4620" s="6" t="s">
        <v>29</v>
      </c>
      <c r="H4620" t="s">
        <v>206</v>
      </c>
      <c r="I4620" t="s">
        <v>26</v>
      </c>
      <c r="J4620" t="s">
        <v>27</v>
      </c>
      <c r="K4620">
        <v>224</v>
      </c>
      <c r="L4620">
        <v>13</v>
      </c>
      <c r="M4620" t="s">
        <v>443</v>
      </c>
      <c r="N4620">
        <v>13</v>
      </c>
      <c r="P4620" cm="1">
        <f t="array" ref="P4620">IF(Q4620&gt;0,INDEX(Q4620:Q26344,MATCH(TRUE,INDEX(Q4620:Q26344="",,),0)-1),"")</f>
        <v>7</v>
      </c>
      <c r="Q4620">
        <v>7</v>
      </c>
      <c r="R4620">
        <f t="shared" si="74"/>
        <v>0</v>
      </c>
    </row>
    <row r="4621" spans="1:18" x14ac:dyDescent="0.3">
      <c r="P4621" t="str" cm="1">
        <f t="array" ref="P4621">IF(Q4621&gt;0,INDEX(Q4621:Q26345,MATCH(TRUE,INDEX(Q4621:Q26345="",,),0)-1),"")</f>
        <v/>
      </c>
      <c r="R4621" t="str">
        <f t="shared" si="74"/>
        <v/>
      </c>
    </row>
    <row r="4622" spans="1:18" x14ac:dyDescent="0.3">
      <c r="A4622" t="s">
        <v>398</v>
      </c>
      <c r="B4622" s="1">
        <v>38356</v>
      </c>
      <c r="C4622" t="s">
        <v>16</v>
      </c>
      <c r="D4622" t="s">
        <v>444</v>
      </c>
      <c r="E4622" t="s">
        <v>445</v>
      </c>
      <c r="G4622" t="s">
        <v>19</v>
      </c>
      <c r="H4622" t="s">
        <v>20</v>
      </c>
      <c r="I4622" t="s">
        <v>21</v>
      </c>
      <c r="J4622" t="s">
        <v>22</v>
      </c>
      <c r="K4622">
        <v>37.200000000000003</v>
      </c>
      <c r="L4622">
        <v>143</v>
      </c>
      <c r="M4622" t="s">
        <v>446</v>
      </c>
      <c r="N4622">
        <v>220</v>
      </c>
      <c r="O4622" t="s">
        <v>24</v>
      </c>
      <c r="P4622" cm="1">
        <f t="array" ref="P4622">IF(Q4622&gt;0,INDEX(Q4622:Q26346,MATCH(TRUE,INDEX(Q4622:Q26346="",,),0)-1),"")</f>
        <v>2</v>
      </c>
      <c r="Q4622">
        <v>1</v>
      </c>
      <c r="R4622">
        <f t="shared" si="74"/>
        <v>0</v>
      </c>
    </row>
    <row r="4623" spans="1:18" x14ac:dyDescent="0.3">
      <c r="A4623" t="s">
        <v>398</v>
      </c>
      <c r="B4623" s="1">
        <v>38356</v>
      </c>
      <c r="C4623" t="s">
        <v>16</v>
      </c>
      <c r="D4623" t="s">
        <v>444</v>
      </c>
      <c r="E4623" t="s">
        <v>445</v>
      </c>
      <c r="G4623" t="s">
        <v>19</v>
      </c>
      <c r="H4623" t="s">
        <v>20</v>
      </c>
      <c r="I4623" t="s">
        <v>26</v>
      </c>
      <c r="J4623" t="s">
        <v>27</v>
      </c>
      <c r="K4623">
        <v>332</v>
      </c>
      <c r="L4623">
        <v>19</v>
      </c>
      <c r="M4623" t="s">
        <v>446</v>
      </c>
      <c r="N4623">
        <v>25.5</v>
      </c>
      <c r="O4623" t="s">
        <v>24</v>
      </c>
      <c r="P4623" cm="1">
        <f t="array" ref="P4623">IF(Q4623&gt;0,INDEX(Q4623:Q26347,MATCH(TRUE,INDEX(Q4623:Q26347="",,),0)-1),"")</f>
        <v>2</v>
      </c>
      <c r="Q4623">
        <v>1</v>
      </c>
      <c r="R4623">
        <f t="shared" si="74"/>
        <v>0</v>
      </c>
    </row>
    <row r="4624" spans="1:18" x14ac:dyDescent="0.3">
      <c r="A4624" t="s">
        <v>398</v>
      </c>
      <c r="B4624" s="1">
        <v>38356</v>
      </c>
      <c r="C4624" t="s">
        <v>16</v>
      </c>
      <c r="D4624" t="s">
        <v>444</v>
      </c>
      <c r="E4624" t="s">
        <v>445</v>
      </c>
      <c r="G4624" t="s">
        <v>19</v>
      </c>
      <c r="H4624" t="s">
        <v>28</v>
      </c>
      <c r="I4624" t="s">
        <v>26</v>
      </c>
      <c r="J4624" t="s">
        <v>27</v>
      </c>
      <c r="K4624">
        <v>135</v>
      </c>
      <c r="L4624">
        <v>29</v>
      </c>
      <c r="M4624" t="s">
        <v>446</v>
      </c>
      <c r="N4624">
        <v>50</v>
      </c>
      <c r="O4624" t="s">
        <v>24</v>
      </c>
      <c r="P4624" cm="1">
        <f t="array" ref="P4624">IF(Q4624&gt;0,INDEX(Q4624:Q26348,MATCH(TRUE,INDEX(Q4624:Q26348="",,),0)-1),"")</f>
        <v>2</v>
      </c>
      <c r="Q4624">
        <v>1</v>
      </c>
      <c r="R4624">
        <f t="shared" si="74"/>
        <v>0</v>
      </c>
    </row>
    <row r="4625" spans="1:18" x14ac:dyDescent="0.3">
      <c r="A4625" t="s">
        <v>398</v>
      </c>
      <c r="B4625" s="1">
        <v>38356</v>
      </c>
      <c r="C4625" t="s">
        <v>16</v>
      </c>
      <c r="D4625" t="s">
        <v>444</v>
      </c>
      <c r="E4625" t="s">
        <v>445</v>
      </c>
      <c r="G4625" s="6" t="s">
        <v>29</v>
      </c>
      <c r="H4625" t="s">
        <v>53</v>
      </c>
      <c r="I4625" t="s">
        <v>26</v>
      </c>
      <c r="J4625" t="s">
        <v>27</v>
      </c>
      <c r="K4625">
        <v>44</v>
      </c>
      <c r="L4625">
        <v>28</v>
      </c>
      <c r="M4625" t="s">
        <v>446</v>
      </c>
      <c r="N4625">
        <v>28</v>
      </c>
      <c r="O4625" t="s">
        <v>24</v>
      </c>
      <c r="P4625" cm="1">
        <f t="array" ref="P4625">IF(Q4625&gt;0,INDEX(Q4625:Q26349,MATCH(TRUE,INDEX(Q4625:Q26349="",,),0)-1),"")</f>
        <v>2</v>
      </c>
      <c r="Q4625">
        <v>1</v>
      </c>
      <c r="R4625">
        <f t="shared" si="74"/>
        <v>0</v>
      </c>
    </row>
    <row r="4626" spans="1:18" x14ac:dyDescent="0.3">
      <c r="A4626" t="s">
        <v>398</v>
      </c>
      <c r="B4626" s="1">
        <v>38356</v>
      </c>
      <c r="C4626" t="s">
        <v>16</v>
      </c>
      <c r="D4626" t="s">
        <v>444</v>
      </c>
      <c r="E4626" t="s">
        <v>445</v>
      </c>
      <c r="G4626" t="s">
        <v>19</v>
      </c>
      <c r="H4626" t="s">
        <v>20</v>
      </c>
      <c r="I4626" t="s">
        <v>21</v>
      </c>
      <c r="J4626" t="s">
        <v>22</v>
      </c>
      <c r="K4626">
        <v>37.200000000000003</v>
      </c>
      <c r="L4626">
        <v>143</v>
      </c>
      <c r="M4626" t="s">
        <v>403</v>
      </c>
      <c r="N4626">
        <v>150.1</v>
      </c>
      <c r="P4626" cm="1">
        <f t="array" ref="P4626">IF(Q4626&gt;0,INDEX(Q4626:Q26350,MATCH(TRUE,INDEX(Q4626:Q26350="",,),0)-1),"")</f>
        <v>2</v>
      </c>
      <c r="Q4626">
        <v>2</v>
      </c>
      <c r="R4626">
        <f t="shared" si="74"/>
        <v>0</v>
      </c>
    </row>
    <row r="4627" spans="1:18" x14ac:dyDescent="0.3">
      <c r="A4627" t="s">
        <v>398</v>
      </c>
      <c r="B4627" s="1">
        <v>38356</v>
      </c>
      <c r="C4627" t="s">
        <v>16</v>
      </c>
      <c r="D4627" t="s">
        <v>444</v>
      </c>
      <c r="E4627" t="s">
        <v>445</v>
      </c>
      <c r="G4627" t="s">
        <v>19</v>
      </c>
      <c r="H4627" t="s">
        <v>20</v>
      </c>
      <c r="I4627" t="s">
        <v>26</v>
      </c>
      <c r="J4627" t="s">
        <v>27</v>
      </c>
      <c r="K4627">
        <v>332</v>
      </c>
      <c r="L4627">
        <v>19</v>
      </c>
      <c r="M4627" t="s">
        <v>403</v>
      </c>
      <c r="N4627">
        <v>22.1</v>
      </c>
      <c r="P4627" cm="1">
        <f t="array" ref="P4627">IF(Q4627&gt;0,INDEX(Q4627:Q26351,MATCH(TRUE,INDEX(Q4627:Q26351="",,),0)-1),"")</f>
        <v>2</v>
      </c>
      <c r="Q4627">
        <v>2</v>
      </c>
      <c r="R4627">
        <f t="shared" si="74"/>
        <v>0</v>
      </c>
    </row>
    <row r="4628" spans="1:18" x14ac:dyDescent="0.3">
      <c r="A4628" t="s">
        <v>398</v>
      </c>
      <c r="B4628" s="1">
        <v>38356</v>
      </c>
      <c r="C4628" t="s">
        <v>16</v>
      </c>
      <c r="D4628" t="s">
        <v>444</v>
      </c>
      <c r="E4628" t="s">
        <v>445</v>
      </c>
      <c r="G4628" t="s">
        <v>19</v>
      </c>
      <c r="H4628" t="s">
        <v>28</v>
      </c>
      <c r="I4628" t="s">
        <v>26</v>
      </c>
      <c r="J4628" t="s">
        <v>27</v>
      </c>
      <c r="K4628">
        <v>135</v>
      </c>
      <c r="L4628">
        <v>29</v>
      </c>
      <c r="M4628" t="s">
        <v>403</v>
      </c>
      <c r="N4628">
        <v>39.1</v>
      </c>
      <c r="P4628" cm="1">
        <f t="array" ref="P4628">IF(Q4628&gt;0,INDEX(Q4628:Q26352,MATCH(TRUE,INDEX(Q4628:Q26352="",,),0)-1),"")</f>
        <v>2</v>
      </c>
      <c r="Q4628">
        <v>2</v>
      </c>
      <c r="R4628">
        <f t="shared" si="74"/>
        <v>0</v>
      </c>
    </row>
    <row r="4629" spans="1:18" x14ac:dyDescent="0.3">
      <c r="A4629" t="s">
        <v>398</v>
      </c>
      <c r="B4629" s="1">
        <v>38356</v>
      </c>
      <c r="C4629" t="s">
        <v>16</v>
      </c>
      <c r="D4629" t="s">
        <v>444</v>
      </c>
      <c r="E4629" t="s">
        <v>445</v>
      </c>
      <c r="G4629" s="6" t="s">
        <v>29</v>
      </c>
      <c r="H4629" t="s">
        <v>53</v>
      </c>
      <c r="I4629" t="s">
        <v>26</v>
      </c>
      <c r="J4629" t="s">
        <v>27</v>
      </c>
      <c r="K4629">
        <v>44</v>
      </c>
      <c r="L4629">
        <v>28</v>
      </c>
      <c r="M4629" t="s">
        <v>403</v>
      </c>
      <c r="N4629">
        <v>28</v>
      </c>
      <c r="P4629" cm="1">
        <f t="array" ref="P4629">IF(Q4629&gt;0,INDEX(Q4629:Q26353,MATCH(TRUE,INDEX(Q4629:Q26353="",,),0)-1),"")</f>
        <v>2</v>
      </c>
      <c r="Q4629">
        <v>2</v>
      </c>
      <c r="R4629">
        <f t="shared" si="74"/>
        <v>0</v>
      </c>
    </row>
    <row r="4630" spans="1:18" x14ac:dyDescent="0.3">
      <c r="P4630" t="str" cm="1">
        <f t="array" ref="P4630">IF(Q4630&gt;0,INDEX(Q4630:Q26354,MATCH(TRUE,INDEX(Q4630:Q26354="",,),0)-1),"")</f>
        <v/>
      </c>
      <c r="R4630" t="str">
        <f t="shared" si="74"/>
        <v/>
      </c>
    </row>
    <row r="4631" spans="1:18" x14ac:dyDescent="0.3">
      <c r="A4631" t="s">
        <v>398</v>
      </c>
      <c r="B4631" s="1">
        <v>38330</v>
      </c>
      <c r="C4631" t="s">
        <v>411</v>
      </c>
      <c r="D4631" t="s">
        <v>447</v>
      </c>
      <c r="E4631" t="s">
        <v>448</v>
      </c>
      <c r="G4631" t="s">
        <v>19</v>
      </c>
      <c r="H4631" t="s">
        <v>194</v>
      </c>
      <c r="I4631" t="s">
        <v>21</v>
      </c>
      <c r="J4631" t="s">
        <v>22</v>
      </c>
      <c r="K4631">
        <v>52.1</v>
      </c>
      <c r="L4631">
        <v>388</v>
      </c>
      <c r="M4631" t="s">
        <v>319</v>
      </c>
      <c r="N4631">
        <v>700</v>
      </c>
      <c r="O4631" t="s">
        <v>24</v>
      </c>
      <c r="P4631" cm="1">
        <f t="array" ref="P4631">IF(Q4631&gt;0,INDEX(Q4631:Q26355,MATCH(TRUE,INDEX(Q4631:Q26355="",,),0)-1),"")</f>
        <v>7</v>
      </c>
      <c r="Q4631">
        <v>1</v>
      </c>
      <c r="R4631">
        <f t="shared" si="74"/>
        <v>0</v>
      </c>
    </row>
    <row r="4632" spans="1:18" x14ac:dyDescent="0.3">
      <c r="A4632" t="s">
        <v>398</v>
      </c>
      <c r="B4632" s="1">
        <v>38330</v>
      </c>
      <c r="C4632" t="s">
        <v>411</v>
      </c>
      <c r="D4632" t="s">
        <v>447</v>
      </c>
      <c r="E4632" t="s">
        <v>448</v>
      </c>
      <c r="G4632" t="s">
        <v>19</v>
      </c>
      <c r="H4632" t="s">
        <v>206</v>
      </c>
      <c r="I4632" t="s">
        <v>21</v>
      </c>
      <c r="J4632" t="s">
        <v>22</v>
      </c>
      <c r="K4632">
        <v>34.700000000000003</v>
      </c>
      <c r="L4632">
        <v>153</v>
      </c>
      <c r="M4632" t="s">
        <v>319</v>
      </c>
      <c r="N4632">
        <v>300</v>
      </c>
      <c r="O4632" t="s">
        <v>24</v>
      </c>
      <c r="P4632" cm="1">
        <f t="array" ref="P4632">IF(Q4632&gt;0,INDEX(Q4632:Q26356,MATCH(TRUE,INDEX(Q4632:Q26356="",,),0)-1),"")</f>
        <v>7</v>
      </c>
      <c r="Q4632">
        <v>1</v>
      </c>
      <c r="R4632">
        <f t="shared" si="74"/>
        <v>0</v>
      </c>
    </row>
    <row r="4633" spans="1:18" x14ac:dyDescent="0.3">
      <c r="A4633" t="s">
        <v>398</v>
      </c>
      <c r="B4633" s="1">
        <v>38330</v>
      </c>
      <c r="C4633" t="s">
        <v>411</v>
      </c>
      <c r="D4633" t="s">
        <v>447</v>
      </c>
      <c r="E4633" t="s">
        <v>448</v>
      </c>
      <c r="G4633" t="s">
        <v>19</v>
      </c>
      <c r="H4633" t="s">
        <v>194</v>
      </c>
      <c r="I4633" t="s">
        <v>26</v>
      </c>
      <c r="J4633" t="s">
        <v>27</v>
      </c>
      <c r="K4633">
        <v>1058</v>
      </c>
      <c r="L4633">
        <v>24.35</v>
      </c>
      <c r="M4633" t="s">
        <v>319</v>
      </c>
      <c r="N4633">
        <v>45</v>
      </c>
      <c r="O4633" t="s">
        <v>24</v>
      </c>
      <c r="P4633" cm="1">
        <f t="array" ref="P4633">IF(Q4633&gt;0,INDEX(Q4633:Q26357,MATCH(TRUE,INDEX(Q4633:Q26357="",,),0)-1),"")</f>
        <v>7</v>
      </c>
      <c r="Q4633">
        <v>1</v>
      </c>
      <c r="R4633">
        <f t="shared" si="74"/>
        <v>0</v>
      </c>
    </row>
    <row r="4634" spans="1:18" x14ac:dyDescent="0.3">
      <c r="A4634" t="s">
        <v>398</v>
      </c>
      <c r="B4634" s="1">
        <v>38330</v>
      </c>
      <c r="C4634" t="s">
        <v>411</v>
      </c>
      <c r="D4634" t="s">
        <v>447</v>
      </c>
      <c r="E4634" t="s">
        <v>448</v>
      </c>
      <c r="G4634" t="s">
        <v>19</v>
      </c>
      <c r="H4634" t="s">
        <v>206</v>
      </c>
      <c r="I4634" t="s">
        <v>26</v>
      </c>
      <c r="J4634" t="s">
        <v>27</v>
      </c>
      <c r="K4634">
        <v>250</v>
      </c>
      <c r="L4634">
        <v>15</v>
      </c>
      <c r="M4634" t="s">
        <v>319</v>
      </c>
      <c r="N4634">
        <v>30</v>
      </c>
      <c r="O4634" t="s">
        <v>24</v>
      </c>
      <c r="P4634" cm="1">
        <f t="array" ref="P4634">IF(Q4634&gt;0,INDEX(Q4634:Q26358,MATCH(TRUE,INDEX(Q4634:Q26358="",,),0)-1),"")</f>
        <v>7</v>
      </c>
      <c r="Q4634">
        <v>1</v>
      </c>
      <c r="R4634">
        <f t="shared" si="74"/>
        <v>0</v>
      </c>
    </row>
    <row r="4635" spans="1:18" x14ac:dyDescent="0.3">
      <c r="A4635" t="s">
        <v>398</v>
      </c>
      <c r="B4635" s="1">
        <v>38330</v>
      </c>
      <c r="C4635" t="s">
        <v>411</v>
      </c>
      <c r="D4635" t="s">
        <v>447</v>
      </c>
      <c r="E4635" t="s">
        <v>448</v>
      </c>
      <c r="G4635" s="6" t="s">
        <v>29</v>
      </c>
      <c r="H4635" t="s">
        <v>30</v>
      </c>
      <c r="I4635" t="s">
        <v>21</v>
      </c>
      <c r="J4635" t="s">
        <v>22</v>
      </c>
      <c r="K4635">
        <v>3.7</v>
      </c>
      <c r="L4635">
        <v>154</v>
      </c>
      <c r="M4635" t="s">
        <v>319</v>
      </c>
      <c r="N4635">
        <v>154</v>
      </c>
      <c r="O4635" t="s">
        <v>24</v>
      </c>
      <c r="P4635" cm="1">
        <f t="array" ref="P4635">IF(Q4635&gt;0,INDEX(Q4635:Q26359,MATCH(TRUE,INDEX(Q4635:Q26359="",,),0)-1),"")</f>
        <v>7</v>
      </c>
      <c r="Q4635">
        <v>1</v>
      </c>
      <c r="R4635">
        <f t="shared" si="74"/>
        <v>0</v>
      </c>
    </row>
    <row r="4636" spans="1:18" x14ac:dyDescent="0.3">
      <c r="A4636" t="s">
        <v>398</v>
      </c>
      <c r="B4636" s="1">
        <v>38330</v>
      </c>
      <c r="C4636" t="s">
        <v>411</v>
      </c>
      <c r="D4636" t="s">
        <v>447</v>
      </c>
      <c r="E4636" t="s">
        <v>448</v>
      </c>
      <c r="G4636" s="6" t="s">
        <v>29</v>
      </c>
      <c r="H4636" t="s">
        <v>196</v>
      </c>
      <c r="I4636" t="s">
        <v>21</v>
      </c>
      <c r="J4636" t="s">
        <v>22</v>
      </c>
      <c r="K4636">
        <v>1.4</v>
      </c>
      <c r="L4636">
        <v>160</v>
      </c>
      <c r="M4636" t="s">
        <v>319</v>
      </c>
      <c r="N4636">
        <v>160</v>
      </c>
      <c r="O4636" t="s">
        <v>24</v>
      </c>
      <c r="P4636" cm="1">
        <f t="array" ref="P4636">IF(Q4636&gt;0,INDEX(Q4636:Q26360,MATCH(TRUE,INDEX(Q4636:Q26360="",,),0)-1),"")</f>
        <v>7</v>
      </c>
      <c r="Q4636">
        <v>1</v>
      </c>
      <c r="R4636">
        <f t="shared" si="74"/>
        <v>0</v>
      </c>
    </row>
    <row r="4637" spans="1:18" x14ac:dyDescent="0.3">
      <c r="A4637" t="s">
        <v>398</v>
      </c>
      <c r="B4637" s="1">
        <v>38330</v>
      </c>
      <c r="C4637" t="s">
        <v>411</v>
      </c>
      <c r="D4637" t="s">
        <v>447</v>
      </c>
      <c r="E4637" t="s">
        <v>448</v>
      </c>
      <c r="G4637" s="6" t="s">
        <v>29</v>
      </c>
      <c r="H4637" t="s">
        <v>30</v>
      </c>
      <c r="I4637" t="s">
        <v>26</v>
      </c>
      <c r="J4637" t="s">
        <v>27</v>
      </c>
      <c r="K4637">
        <v>40</v>
      </c>
      <c r="L4637">
        <v>24</v>
      </c>
      <c r="M4637" t="s">
        <v>319</v>
      </c>
      <c r="N4637">
        <v>24</v>
      </c>
      <c r="O4637" t="s">
        <v>24</v>
      </c>
      <c r="P4637" cm="1">
        <f t="array" ref="P4637">IF(Q4637&gt;0,INDEX(Q4637:Q26361,MATCH(TRUE,INDEX(Q4637:Q26361="",,),0)-1),"")</f>
        <v>7</v>
      </c>
      <c r="Q4637">
        <v>1</v>
      </c>
      <c r="R4637">
        <f t="shared" si="74"/>
        <v>0</v>
      </c>
    </row>
    <row r="4638" spans="1:18" x14ac:dyDescent="0.3">
      <c r="A4638" t="s">
        <v>398</v>
      </c>
      <c r="B4638" s="1">
        <v>38330</v>
      </c>
      <c r="C4638" t="s">
        <v>411</v>
      </c>
      <c r="D4638" t="s">
        <v>447</v>
      </c>
      <c r="E4638" t="s">
        <v>448</v>
      </c>
      <c r="G4638" s="6" t="s">
        <v>29</v>
      </c>
      <c r="H4638" t="s">
        <v>196</v>
      </c>
      <c r="I4638" t="s">
        <v>26</v>
      </c>
      <c r="J4638" t="s">
        <v>27</v>
      </c>
      <c r="K4638">
        <v>11</v>
      </c>
      <c r="L4638">
        <v>20</v>
      </c>
      <c r="M4638" t="s">
        <v>319</v>
      </c>
      <c r="N4638">
        <v>20</v>
      </c>
      <c r="O4638" t="s">
        <v>24</v>
      </c>
      <c r="P4638" cm="1">
        <f t="array" ref="P4638">IF(Q4638&gt;0,INDEX(Q4638:Q26362,MATCH(TRUE,INDEX(Q4638:Q26362="",,),0)-1),"")</f>
        <v>7</v>
      </c>
      <c r="Q4638">
        <v>1</v>
      </c>
      <c r="R4638">
        <f t="shared" si="74"/>
        <v>0</v>
      </c>
    </row>
    <row r="4639" spans="1:18" x14ac:dyDescent="0.3">
      <c r="A4639" t="s">
        <v>398</v>
      </c>
      <c r="B4639" s="1">
        <v>38330</v>
      </c>
      <c r="C4639" t="s">
        <v>411</v>
      </c>
      <c r="D4639" t="s">
        <v>447</v>
      </c>
      <c r="E4639" t="s">
        <v>448</v>
      </c>
      <c r="G4639" s="6" t="s">
        <v>29</v>
      </c>
      <c r="H4639" t="s">
        <v>53</v>
      </c>
      <c r="I4639" t="s">
        <v>26</v>
      </c>
      <c r="J4639" t="s">
        <v>27</v>
      </c>
      <c r="K4639">
        <v>5</v>
      </c>
      <c r="L4639">
        <v>29.4</v>
      </c>
      <c r="M4639" t="s">
        <v>319</v>
      </c>
      <c r="N4639">
        <v>29.4</v>
      </c>
      <c r="O4639" t="s">
        <v>24</v>
      </c>
      <c r="P4639" cm="1">
        <f t="array" ref="P4639">IF(Q4639&gt;0,INDEX(Q4639:Q26363,MATCH(TRUE,INDEX(Q4639:Q26363="",,),0)-1),"")</f>
        <v>7</v>
      </c>
      <c r="Q4639">
        <v>1</v>
      </c>
      <c r="R4639">
        <f t="shared" si="74"/>
        <v>0</v>
      </c>
    </row>
    <row r="4640" spans="1:18" x14ac:dyDescent="0.3">
      <c r="A4640" t="s">
        <v>398</v>
      </c>
      <c r="B4640" s="1">
        <v>38330</v>
      </c>
      <c r="C4640" t="s">
        <v>411</v>
      </c>
      <c r="D4640" t="s">
        <v>447</v>
      </c>
      <c r="E4640" t="s">
        <v>448</v>
      </c>
      <c r="G4640" t="s">
        <v>19</v>
      </c>
      <c r="H4640" t="s">
        <v>194</v>
      </c>
      <c r="I4640" t="s">
        <v>21</v>
      </c>
      <c r="J4640" t="s">
        <v>22</v>
      </c>
      <c r="K4640">
        <v>52.1</v>
      </c>
      <c r="L4640">
        <v>388</v>
      </c>
      <c r="M4640" t="s">
        <v>270</v>
      </c>
      <c r="N4640">
        <v>1090.8</v>
      </c>
      <c r="P4640" cm="1">
        <f t="array" ref="P4640">IF(Q4640&gt;0,INDEX(Q4640:Q26364,MATCH(TRUE,INDEX(Q4640:Q26364="",,),0)-1),"")</f>
        <v>7</v>
      </c>
      <c r="Q4640">
        <v>2</v>
      </c>
      <c r="R4640">
        <f t="shared" si="74"/>
        <v>0</v>
      </c>
    </row>
    <row r="4641" spans="1:18" x14ac:dyDescent="0.3">
      <c r="A4641" t="s">
        <v>398</v>
      </c>
      <c r="B4641" s="1">
        <v>38330</v>
      </c>
      <c r="C4641" t="s">
        <v>411</v>
      </c>
      <c r="D4641" t="s">
        <v>447</v>
      </c>
      <c r="E4641" t="s">
        <v>448</v>
      </c>
      <c r="G4641" t="s">
        <v>19</v>
      </c>
      <c r="H4641" t="s">
        <v>206</v>
      </c>
      <c r="I4641" t="s">
        <v>21</v>
      </c>
      <c r="J4641" t="s">
        <v>22</v>
      </c>
      <c r="K4641">
        <v>34.700000000000003</v>
      </c>
      <c r="L4641">
        <v>153</v>
      </c>
      <c r="M4641" t="s">
        <v>270</v>
      </c>
      <c r="N4641">
        <v>153</v>
      </c>
      <c r="P4641" cm="1">
        <f t="array" ref="P4641">IF(Q4641&gt;0,INDEX(Q4641:Q26365,MATCH(TRUE,INDEX(Q4641:Q26365="",,),0)-1),"")</f>
        <v>7</v>
      </c>
      <c r="Q4641">
        <v>2</v>
      </c>
      <c r="R4641">
        <f t="shared" si="74"/>
        <v>0</v>
      </c>
    </row>
    <row r="4642" spans="1:18" x14ac:dyDescent="0.3">
      <c r="A4642" t="s">
        <v>398</v>
      </c>
      <c r="B4642" s="1">
        <v>38330</v>
      </c>
      <c r="C4642" t="s">
        <v>411</v>
      </c>
      <c r="D4642" t="s">
        <v>447</v>
      </c>
      <c r="E4642" t="s">
        <v>448</v>
      </c>
      <c r="G4642" t="s">
        <v>19</v>
      </c>
      <c r="H4642" t="s">
        <v>194</v>
      </c>
      <c r="I4642" t="s">
        <v>26</v>
      </c>
      <c r="J4642" t="s">
        <v>27</v>
      </c>
      <c r="K4642">
        <v>1058</v>
      </c>
      <c r="L4642">
        <v>24.35</v>
      </c>
      <c r="M4642" t="s">
        <v>270</v>
      </c>
      <c r="N4642">
        <v>24.35</v>
      </c>
      <c r="P4642" cm="1">
        <f t="array" ref="P4642">IF(Q4642&gt;0,INDEX(Q4642:Q26366,MATCH(TRUE,INDEX(Q4642:Q26366="",,),0)-1),"")</f>
        <v>7</v>
      </c>
      <c r="Q4642">
        <v>2</v>
      </c>
      <c r="R4642">
        <f t="shared" si="74"/>
        <v>0</v>
      </c>
    </row>
    <row r="4643" spans="1:18" x14ac:dyDescent="0.3">
      <c r="A4643" t="s">
        <v>398</v>
      </c>
      <c r="B4643" s="1">
        <v>38330</v>
      </c>
      <c r="C4643" t="s">
        <v>411</v>
      </c>
      <c r="D4643" t="s">
        <v>447</v>
      </c>
      <c r="E4643" t="s">
        <v>448</v>
      </c>
      <c r="G4643" t="s">
        <v>19</v>
      </c>
      <c r="H4643" t="s">
        <v>206</v>
      </c>
      <c r="I4643" t="s">
        <v>26</v>
      </c>
      <c r="J4643" t="s">
        <v>27</v>
      </c>
      <c r="K4643">
        <v>250</v>
      </c>
      <c r="L4643">
        <v>15</v>
      </c>
      <c r="M4643" t="s">
        <v>270</v>
      </c>
      <c r="N4643">
        <v>15</v>
      </c>
      <c r="P4643" cm="1">
        <f t="array" ref="P4643">IF(Q4643&gt;0,INDEX(Q4643:Q26367,MATCH(TRUE,INDEX(Q4643:Q26367="",,),0)-1),"")</f>
        <v>7</v>
      </c>
      <c r="Q4643">
        <v>2</v>
      </c>
      <c r="R4643">
        <f t="shared" si="74"/>
        <v>0</v>
      </c>
    </row>
    <row r="4644" spans="1:18" x14ac:dyDescent="0.3">
      <c r="A4644" t="s">
        <v>398</v>
      </c>
      <c r="B4644" s="1">
        <v>38330</v>
      </c>
      <c r="C4644" t="s">
        <v>411</v>
      </c>
      <c r="D4644" t="s">
        <v>447</v>
      </c>
      <c r="E4644" t="s">
        <v>448</v>
      </c>
      <c r="G4644" s="6" t="s">
        <v>29</v>
      </c>
      <c r="H4644" t="s">
        <v>30</v>
      </c>
      <c r="I4644" t="s">
        <v>21</v>
      </c>
      <c r="J4644" t="s">
        <v>22</v>
      </c>
      <c r="K4644">
        <v>3.7</v>
      </c>
      <c r="L4644">
        <v>154</v>
      </c>
      <c r="M4644" t="s">
        <v>270</v>
      </c>
      <c r="N4644">
        <v>154</v>
      </c>
      <c r="P4644" cm="1">
        <f t="array" ref="P4644">IF(Q4644&gt;0,INDEX(Q4644:Q26368,MATCH(TRUE,INDEX(Q4644:Q26368="",,),0)-1),"")</f>
        <v>7</v>
      </c>
      <c r="Q4644">
        <v>2</v>
      </c>
      <c r="R4644">
        <f t="shared" si="74"/>
        <v>0</v>
      </c>
    </row>
    <row r="4645" spans="1:18" x14ac:dyDescent="0.3">
      <c r="A4645" t="s">
        <v>398</v>
      </c>
      <c r="B4645" s="1">
        <v>38330</v>
      </c>
      <c r="C4645" t="s">
        <v>411</v>
      </c>
      <c r="D4645" t="s">
        <v>447</v>
      </c>
      <c r="E4645" t="s">
        <v>448</v>
      </c>
      <c r="G4645" s="6" t="s">
        <v>29</v>
      </c>
      <c r="H4645" t="s">
        <v>196</v>
      </c>
      <c r="I4645" t="s">
        <v>21</v>
      </c>
      <c r="J4645" t="s">
        <v>22</v>
      </c>
      <c r="K4645">
        <v>1.4</v>
      </c>
      <c r="L4645">
        <v>160</v>
      </c>
      <c r="M4645" t="s">
        <v>270</v>
      </c>
      <c r="N4645">
        <v>160</v>
      </c>
      <c r="P4645" cm="1">
        <f t="array" ref="P4645">IF(Q4645&gt;0,INDEX(Q4645:Q26369,MATCH(TRUE,INDEX(Q4645:Q26369="",,),0)-1),"")</f>
        <v>7</v>
      </c>
      <c r="Q4645">
        <v>2</v>
      </c>
      <c r="R4645">
        <f t="shared" si="74"/>
        <v>0</v>
      </c>
    </row>
    <row r="4646" spans="1:18" x14ac:dyDescent="0.3">
      <c r="A4646" t="s">
        <v>398</v>
      </c>
      <c r="B4646" s="1">
        <v>38330</v>
      </c>
      <c r="C4646" t="s">
        <v>411</v>
      </c>
      <c r="D4646" t="s">
        <v>447</v>
      </c>
      <c r="E4646" t="s">
        <v>448</v>
      </c>
      <c r="G4646" s="6" t="s">
        <v>29</v>
      </c>
      <c r="H4646" t="s">
        <v>30</v>
      </c>
      <c r="I4646" t="s">
        <v>26</v>
      </c>
      <c r="J4646" t="s">
        <v>27</v>
      </c>
      <c r="K4646">
        <v>40</v>
      </c>
      <c r="L4646">
        <v>24</v>
      </c>
      <c r="M4646" t="s">
        <v>270</v>
      </c>
      <c r="N4646">
        <v>24</v>
      </c>
      <c r="P4646" cm="1">
        <f t="array" ref="P4646">IF(Q4646&gt;0,INDEX(Q4646:Q26370,MATCH(TRUE,INDEX(Q4646:Q26370="",,),0)-1),"")</f>
        <v>7</v>
      </c>
      <c r="Q4646">
        <v>2</v>
      </c>
      <c r="R4646">
        <f t="shared" si="74"/>
        <v>0</v>
      </c>
    </row>
    <row r="4647" spans="1:18" x14ac:dyDescent="0.3">
      <c r="A4647" t="s">
        <v>398</v>
      </c>
      <c r="B4647" s="1">
        <v>38330</v>
      </c>
      <c r="C4647" t="s">
        <v>411</v>
      </c>
      <c r="D4647" t="s">
        <v>447</v>
      </c>
      <c r="E4647" t="s">
        <v>448</v>
      </c>
      <c r="G4647" s="6" t="s">
        <v>29</v>
      </c>
      <c r="H4647" t="s">
        <v>196</v>
      </c>
      <c r="I4647" t="s">
        <v>26</v>
      </c>
      <c r="J4647" t="s">
        <v>27</v>
      </c>
      <c r="K4647">
        <v>11</v>
      </c>
      <c r="L4647">
        <v>20</v>
      </c>
      <c r="M4647" t="s">
        <v>270</v>
      </c>
      <c r="N4647">
        <v>20</v>
      </c>
      <c r="P4647" cm="1">
        <f t="array" ref="P4647">IF(Q4647&gt;0,INDEX(Q4647:Q26371,MATCH(TRUE,INDEX(Q4647:Q26371="",,),0)-1),"")</f>
        <v>7</v>
      </c>
      <c r="Q4647">
        <v>2</v>
      </c>
      <c r="R4647">
        <f t="shared" si="74"/>
        <v>0</v>
      </c>
    </row>
    <row r="4648" spans="1:18" x14ac:dyDescent="0.3">
      <c r="A4648" t="s">
        <v>398</v>
      </c>
      <c r="B4648" s="1">
        <v>38330</v>
      </c>
      <c r="C4648" t="s">
        <v>411</v>
      </c>
      <c r="D4648" t="s">
        <v>447</v>
      </c>
      <c r="E4648" t="s">
        <v>448</v>
      </c>
      <c r="G4648" s="6" t="s">
        <v>29</v>
      </c>
      <c r="H4648" t="s">
        <v>53</v>
      </c>
      <c r="I4648" t="s">
        <v>26</v>
      </c>
      <c r="J4648" t="s">
        <v>27</v>
      </c>
      <c r="K4648">
        <v>5</v>
      </c>
      <c r="L4648">
        <v>29.4</v>
      </c>
      <c r="M4648" t="s">
        <v>270</v>
      </c>
      <c r="N4648">
        <v>29.4</v>
      </c>
      <c r="P4648" cm="1">
        <f t="array" ref="P4648">IF(Q4648&gt;0,INDEX(Q4648:Q26372,MATCH(TRUE,INDEX(Q4648:Q26372="",,),0)-1),"")</f>
        <v>7</v>
      </c>
      <c r="Q4648">
        <v>2</v>
      </c>
      <c r="R4648">
        <f t="shared" si="74"/>
        <v>0</v>
      </c>
    </row>
    <row r="4649" spans="1:18" x14ac:dyDescent="0.3">
      <c r="A4649" t="s">
        <v>398</v>
      </c>
      <c r="B4649" s="1">
        <v>38330</v>
      </c>
      <c r="C4649" t="s">
        <v>411</v>
      </c>
      <c r="D4649" t="s">
        <v>447</v>
      </c>
      <c r="E4649" t="s">
        <v>448</v>
      </c>
      <c r="G4649" t="s">
        <v>19</v>
      </c>
      <c r="H4649" t="s">
        <v>194</v>
      </c>
      <c r="I4649" t="s">
        <v>21</v>
      </c>
      <c r="J4649" t="s">
        <v>22</v>
      </c>
      <c r="K4649">
        <v>52.1</v>
      </c>
      <c r="L4649">
        <v>388</v>
      </c>
      <c r="M4649" t="s">
        <v>436</v>
      </c>
      <c r="N4649">
        <v>1005</v>
      </c>
      <c r="P4649" cm="1">
        <f t="array" ref="P4649">IF(Q4649&gt;0,INDEX(Q4649:Q26373,MATCH(TRUE,INDEX(Q4649:Q26373="",,),0)-1),"")</f>
        <v>7</v>
      </c>
      <c r="Q4649">
        <v>3</v>
      </c>
      <c r="R4649">
        <f t="shared" si="74"/>
        <v>0</v>
      </c>
    </row>
    <row r="4650" spans="1:18" x14ac:dyDescent="0.3">
      <c r="A4650" t="s">
        <v>398</v>
      </c>
      <c r="B4650" s="1">
        <v>38330</v>
      </c>
      <c r="C4650" t="s">
        <v>411</v>
      </c>
      <c r="D4650" t="s">
        <v>447</v>
      </c>
      <c r="E4650" t="s">
        <v>448</v>
      </c>
      <c r="G4650" t="s">
        <v>19</v>
      </c>
      <c r="H4650" t="s">
        <v>206</v>
      </c>
      <c r="I4650" t="s">
        <v>21</v>
      </c>
      <c r="J4650" t="s">
        <v>22</v>
      </c>
      <c r="K4650">
        <v>34.700000000000003</v>
      </c>
      <c r="L4650">
        <v>153</v>
      </c>
      <c r="M4650" t="s">
        <v>436</v>
      </c>
      <c r="N4650">
        <v>200</v>
      </c>
      <c r="P4650" cm="1">
        <f t="array" ref="P4650">IF(Q4650&gt;0,INDEX(Q4650:Q26374,MATCH(TRUE,INDEX(Q4650:Q26374="",,),0)-1),"")</f>
        <v>7</v>
      </c>
      <c r="Q4650">
        <v>3</v>
      </c>
      <c r="R4650">
        <f t="shared" si="74"/>
        <v>0</v>
      </c>
    </row>
    <row r="4651" spans="1:18" x14ac:dyDescent="0.3">
      <c r="A4651" t="s">
        <v>398</v>
      </c>
      <c r="B4651" s="1">
        <v>38330</v>
      </c>
      <c r="C4651" t="s">
        <v>411</v>
      </c>
      <c r="D4651" t="s">
        <v>447</v>
      </c>
      <c r="E4651" t="s">
        <v>448</v>
      </c>
      <c r="G4651" t="s">
        <v>19</v>
      </c>
      <c r="H4651" t="s">
        <v>194</v>
      </c>
      <c r="I4651" t="s">
        <v>26</v>
      </c>
      <c r="J4651" t="s">
        <v>27</v>
      </c>
      <c r="K4651">
        <v>1058</v>
      </c>
      <c r="L4651">
        <v>24.35</v>
      </c>
      <c r="M4651" t="s">
        <v>436</v>
      </c>
      <c r="N4651">
        <v>25</v>
      </c>
      <c r="P4651" cm="1">
        <f t="array" ref="P4651">IF(Q4651&gt;0,INDEX(Q4651:Q26375,MATCH(TRUE,INDEX(Q4651:Q26375="",,),0)-1),"")</f>
        <v>7</v>
      </c>
      <c r="Q4651">
        <v>3</v>
      </c>
      <c r="R4651">
        <f t="shared" si="74"/>
        <v>0</v>
      </c>
    </row>
    <row r="4652" spans="1:18" x14ac:dyDescent="0.3">
      <c r="A4652" t="s">
        <v>398</v>
      </c>
      <c r="B4652" s="1">
        <v>38330</v>
      </c>
      <c r="C4652" t="s">
        <v>411</v>
      </c>
      <c r="D4652" t="s">
        <v>447</v>
      </c>
      <c r="E4652" t="s">
        <v>448</v>
      </c>
      <c r="G4652" t="s">
        <v>19</v>
      </c>
      <c r="H4652" t="s">
        <v>206</v>
      </c>
      <c r="I4652" t="s">
        <v>26</v>
      </c>
      <c r="J4652" t="s">
        <v>27</v>
      </c>
      <c r="K4652">
        <v>250</v>
      </c>
      <c r="L4652">
        <v>15</v>
      </c>
      <c r="M4652" t="s">
        <v>436</v>
      </c>
      <c r="N4652">
        <v>17</v>
      </c>
      <c r="P4652" cm="1">
        <f t="array" ref="P4652">IF(Q4652&gt;0,INDEX(Q4652:Q26376,MATCH(TRUE,INDEX(Q4652:Q26376="",,),0)-1),"")</f>
        <v>7</v>
      </c>
      <c r="Q4652">
        <v>3</v>
      </c>
      <c r="R4652">
        <f t="shared" si="74"/>
        <v>0</v>
      </c>
    </row>
    <row r="4653" spans="1:18" x14ac:dyDescent="0.3">
      <c r="A4653" t="s">
        <v>398</v>
      </c>
      <c r="B4653" s="1">
        <v>38330</v>
      </c>
      <c r="C4653" t="s">
        <v>411</v>
      </c>
      <c r="D4653" t="s">
        <v>447</v>
      </c>
      <c r="E4653" t="s">
        <v>448</v>
      </c>
      <c r="G4653" s="6" t="s">
        <v>29</v>
      </c>
      <c r="H4653" t="s">
        <v>30</v>
      </c>
      <c r="I4653" t="s">
        <v>21</v>
      </c>
      <c r="J4653" t="s">
        <v>22</v>
      </c>
      <c r="K4653">
        <v>3.7</v>
      </c>
      <c r="L4653">
        <v>154</v>
      </c>
      <c r="M4653" t="s">
        <v>436</v>
      </c>
      <c r="N4653">
        <v>154</v>
      </c>
      <c r="P4653" cm="1">
        <f t="array" ref="P4653">IF(Q4653&gt;0,INDEX(Q4653:Q26377,MATCH(TRUE,INDEX(Q4653:Q26377="",,),0)-1),"")</f>
        <v>7</v>
      </c>
      <c r="Q4653">
        <v>3</v>
      </c>
      <c r="R4653">
        <f t="shared" si="74"/>
        <v>0</v>
      </c>
    </row>
    <row r="4654" spans="1:18" x14ac:dyDescent="0.3">
      <c r="A4654" t="s">
        <v>398</v>
      </c>
      <c r="B4654" s="1">
        <v>38330</v>
      </c>
      <c r="C4654" t="s">
        <v>411</v>
      </c>
      <c r="D4654" t="s">
        <v>447</v>
      </c>
      <c r="E4654" t="s">
        <v>448</v>
      </c>
      <c r="G4654" s="6" t="s">
        <v>29</v>
      </c>
      <c r="H4654" t="s">
        <v>196</v>
      </c>
      <c r="I4654" t="s">
        <v>21</v>
      </c>
      <c r="J4654" t="s">
        <v>22</v>
      </c>
      <c r="K4654">
        <v>1.4</v>
      </c>
      <c r="L4654">
        <v>160</v>
      </c>
      <c r="M4654" t="s">
        <v>436</v>
      </c>
      <c r="N4654">
        <v>160</v>
      </c>
      <c r="P4654" cm="1">
        <f t="array" ref="P4654">IF(Q4654&gt;0,INDEX(Q4654:Q26378,MATCH(TRUE,INDEX(Q4654:Q26378="",,),0)-1),"")</f>
        <v>7</v>
      </c>
      <c r="Q4654">
        <v>3</v>
      </c>
      <c r="R4654">
        <f t="shared" si="74"/>
        <v>0</v>
      </c>
    </row>
    <row r="4655" spans="1:18" x14ac:dyDescent="0.3">
      <c r="A4655" t="s">
        <v>398</v>
      </c>
      <c r="B4655" s="1">
        <v>38330</v>
      </c>
      <c r="C4655" t="s">
        <v>411</v>
      </c>
      <c r="D4655" t="s">
        <v>447</v>
      </c>
      <c r="E4655" t="s">
        <v>448</v>
      </c>
      <c r="G4655" s="6" t="s">
        <v>29</v>
      </c>
      <c r="H4655" t="s">
        <v>30</v>
      </c>
      <c r="I4655" t="s">
        <v>26</v>
      </c>
      <c r="J4655" t="s">
        <v>27</v>
      </c>
      <c r="K4655">
        <v>40</v>
      </c>
      <c r="L4655">
        <v>24</v>
      </c>
      <c r="M4655" t="s">
        <v>436</v>
      </c>
      <c r="N4655">
        <v>24</v>
      </c>
      <c r="P4655" cm="1">
        <f t="array" ref="P4655">IF(Q4655&gt;0,INDEX(Q4655:Q26379,MATCH(TRUE,INDEX(Q4655:Q26379="",,),0)-1),"")</f>
        <v>7</v>
      </c>
      <c r="Q4655">
        <v>3</v>
      </c>
      <c r="R4655">
        <f t="shared" si="74"/>
        <v>0</v>
      </c>
    </row>
    <row r="4656" spans="1:18" x14ac:dyDescent="0.3">
      <c r="A4656" t="s">
        <v>398</v>
      </c>
      <c r="B4656" s="1">
        <v>38330</v>
      </c>
      <c r="C4656" t="s">
        <v>411</v>
      </c>
      <c r="D4656" t="s">
        <v>447</v>
      </c>
      <c r="E4656" t="s">
        <v>448</v>
      </c>
      <c r="G4656" s="6" t="s">
        <v>29</v>
      </c>
      <c r="H4656" t="s">
        <v>196</v>
      </c>
      <c r="I4656" t="s">
        <v>26</v>
      </c>
      <c r="J4656" t="s">
        <v>27</v>
      </c>
      <c r="K4656">
        <v>11</v>
      </c>
      <c r="L4656">
        <v>20</v>
      </c>
      <c r="M4656" t="s">
        <v>436</v>
      </c>
      <c r="N4656">
        <v>20</v>
      </c>
      <c r="P4656" cm="1">
        <f t="array" ref="P4656">IF(Q4656&gt;0,INDEX(Q4656:Q26380,MATCH(TRUE,INDEX(Q4656:Q26380="",,),0)-1),"")</f>
        <v>7</v>
      </c>
      <c r="Q4656">
        <v>3</v>
      </c>
      <c r="R4656">
        <f t="shared" si="74"/>
        <v>0</v>
      </c>
    </row>
    <row r="4657" spans="1:18" x14ac:dyDescent="0.3">
      <c r="A4657" t="s">
        <v>398</v>
      </c>
      <c r="B4657" s="1">
        <v>38330</v>
      </c>
      <c r="C4657" t="s">
        <v>411</v>
      </c>
      <c r="D4657" t="s">
        <v>447</v>
      </c>
      <c r="E4657" t="s">
        <v>448</v>
      </c>
      <c r="G4657" s="6" t="s">
        <v>29</v>
      </c>
      <c r="H4657" t="s">
        <v>53</v>
      </c>
      <c r="I4657" t="s">
        <v>26</v>
      </c>
      <c r="J4657" t="s">
        <v>27</v>
      </c>
      <c r="K4657">
        <v>5</v>
      </c>
      <c r="L4657">
        <v>29.4</v>
      </c>
      <c r="M4657" t="s">
        <v>436</v>
      </c>
      <c r="N4657">
        <v>29.4</v>
      </c>
      <c r="P4657" cm="1">
        <f t="array" ref="P4657">IF(Q4657&gt;0,INDEX(Q4657:Q26381,MATCH(TRUE,INDEX(Q4657:Q26381="",,),0)-1),"")</f>
        <v>7</v>
      </c>
      <c r="Q4657">
        <v>3</v>
      </c>
      <c r="R4657">
        <f t="shared" si="74"/>
        <v>0</v>
      </c>
    </row>
    <row r="4658" spans="1:18" x14ac:dyDescent="0.3">
      <c r="A4658" t="s">
        <v>398</v>
      </c>
      <c r="B4658" s="1">
        <v>38330</v>
      </c>
      <c r="C4658" t="s">
        <v>411</v>
      </c>
      <c r="D4658" t="s">
        <v>447</v>
      </c>
      <c r="E4658" t="s">
        <v>448</v>
      </c>
      <c r="G4658" t="s">
        <v>19</v>
      </c>
      <c r="H4658" t="s">
        <v>194</v>
      </c>
      <c r="I4658" t="s">
        <v>21</v>
      </c>
      <c r="J4658" t="s">
        <v>22</v>
      </c>
      <c r="K4658">
        <v>52.1</v>
      </c>
      <c r="L4658">
        <v>388</v>
      </c>
      <c r="M4658" t="s">
        <v>449</v>
      </c>
      <c r="N4658">
        <v>627</v>
      </c>
      <c r="P4658" cm="1">
        <f t="array" ref="P4658">IF(Q4658&gt;0,INDEX(Q4658:Q26382,MATCH(TRUE,INDEX(Q4658:Q26382="",,),0)-1),"")</f>
        <v>7</v>
      </c>
      <c r="Q4658">
        <v>4</v>
      </c>
      <c r="R4658">
        <f t="shared" si="74"/>
        <v>0</v>
      </c>
    </row>
    <row r="4659" spans="1:18" x14ac:dyDescent="0.3">
      <c r="A4659" t="s">
        <v>398</v>
      </c>
      <c r="B4659" s="1">
        <v>38330</v>
      </c>
      <c r="C4659" t="s">
        <v>411</v>
      </c>
      <c r="D4659" t="s">
        <v>447</v>
      </c>
      <c r="E4659" t="s">
        <v>448</v>
      </c>
      <c r="G4659" t="s">
        <v>19</v>
      </c>
      <c r="H4659" t="s">
        <v>206</v>
      </c>
      <c r="I4659" t="s">
        <v>21</v>
      </c>
      <c r="J4659" t="s">
        <v>22</v>
      </c>
      <c r="K4659">
        <v>34.700000000000003</v>
      </c>
      <c r="L4659">
        <v>153</v>
      </c>
      <c r="M4659" t="s">
        <v>449</v>
      </c>
      <c r="N4659">
        <v>203</v>
      </c>
      <c r="P4659" cm="1">
        <f t="array" ref="P4659">IF(Q4659&gt;0,INDEX(Q4659:Q26383,MATCH(TRUE,INDEX(Q4659:Q26383="",,),0)-1),"")</f>
        <v>7</v>
      </c>
      <c r="Q4659">
        <v>4</v>
      </c>
      <c r="R4659">
        <f t="shared" si="74"/>
        <v>0</v>
      </c>
    </row>
    <row r="4660" spans="1:18" x14ac:dyDescent="0.3">
      <c r="A4660" t="s">
        <v>398</v>
      </c>
      <c r="B4660" s="1">
        <v>38330</v>
      </c>
      <c r="C4660" t="s">
        <v>411</v>
      </c>
      <c r="D4660" t="s">
        <v>447</v>
      </c>
      <c r="E4660" t="s">
        <v>448</v>
      </c>
      <c r="G4660" t="s">
        <v>19</v>
      </c>
      <c r="H4660" t="s">
        <v>194</v>
      </c>
      <c r="I4660" t="s">
        <v>26</v>
      </c>
      <c r="J4660" t="s">
        <v>27</v>
      </c>
      <c r="K4660">
        <v>1058</v>
      </c>
      <c r="L4660">
        <v>24.35</v>
      </c>
      <c r="M4660" t="s">
        <v>449</v>
      </c>
      <c r="N4660">
        <v>41.05</v>
      </c>
      <c r="P4660" cm="1">
        <f t="array" ref="P4660">IF(Q4660&gt;0,INDEX(Q4660:Q26384,MATCH(TRUE,INDEX(Q4660:Q26384="",,),0)-1),"")</f>
        <v>7</v>
      </c>
      <c r="Q4660">
        <v>4</v>
      </c>
      <c r="R4660">
        <f t="shared" ref="R4660:R4723" si="75">IF(P4660="","",0)</f>
        <v>0</v>
      </c>
    </row>
    <row r="4661" spans="1:18" x14ac:dyDescent="0.3">
      <c r="A4661" t="s">
        <v>398</v>
      </c>
      <c r="B4661" s="1">
        <v>38330</v>
      </c>
      <c r="C4661" t="s">
        <v>411</v>
      </c>
      <c r="D4661" t="s">
        <v>447</v>
      </c>
      <c r="E4661" t="s">
        <v>448</v>
      </c>
      <c r="G4661" t="s">
        <v>19</v>
      </c>
      <c r="H4661" t="s">
        <v>206</v>
      </c>
      <c r="I4661" t="s">
        <v>26</v>
      </c>
      <c r="J4661" t="s">
        <v>27</v>
      </c>
      <c r="K4661">
        <v>250</v>
      </c>
      <c r="L4661">
        <v>15</v>
      </c>
      <c r="M4661" t="s">
        <v>449</v>
      </c>
      <c r="N4661">
        <v>22.01</v>
      </c>
      <c r="P4661" cm="1">
        <f t="array" ref="P4661">IF(Q4661&gt;0,INDEX(Q4661:Q26385,MATCH(TRUE,INDEX(Q4661:Q26385="",,),0)-1),"")</f>
        <v>7</v>
      </c>
      <c r="Q4661">
        <v>4</v>
      </c>
      <c r="R4661">
        <f t="shared" si="75"/>
        <v>0</v>
      </c>
    </row>
    <row r="4662" spans="1:18" x14ac:dyDescent="0.3">
      <c r="A4662" t="s">
        <v>398</v>
      </c>
      <c r="B4662" s="1">
        <v>38330</v>
      </c>
      <c r="C4662" t="s">
        <v>411</v>
      </c>
      <c r="D4662" t="s">
        <v>447</v>
      </c>
      <c r="E4662" t="s">
        <v>448</v>
      </c>
      <c r="G4662" s="6" t="s">
        <v>29</v>
      </c>
      <c r="H4662" t="s">
        <v>30</v>
      </c>
      <c r="I4662" t="s">
        <v>21</v>
      </c>
      <c r="J4662" t="s">
        <v>22</v>
      </c>
      <c r="K4662">
        <v>3.7</v>
      </c>
      <c r="L4662">
        <v>154</v>
      </c>
      <c r="M4662" t="s">
        <v>449</v>
      </c>
      <c r="N4662">
        <v>154</v>
      </c>
      <c r="P4662" cm="1">
        <f t="array" ref="P4662">IF(Q4662&gt;0,INDEX(Q4662:Q26386,MATCH(TRUE,INDEX(Q4662:Q26386="",,),0)-1),"")</f>
        <v>7</v>
      </c>
      <c r="Q4662">
        <v>4</v>
      </c>
      <c r="R4662">
        <f t="shared" si="75"/>
        <v>0</v>
      </c>
    </row>
    <row r="4663" spans="1:18" x14ac:dyDescent="0.3">
      <c r="A4663" t="s">
        <v>398</v>
      </c>
      <c r="B4663" s="1">
        <v>38330</v>
      </c>
      <c r="C4663" t="s">
        <v>411</v>
      </c>
      <c r="D4663" t="s">
        <v>447</v>
      </c>
      <c r="E4663" t="s">
        <v>448</v>
      </c>
      <c r="G4663" s="6" t="s">
        <v>29</v>
      </c>
      <c r="H4663" t="s">
        <v>196</v>
      </c>
      <c r="I4663" t="s">
        <v>21</v>
      </c>
      <c r="J4663" t="s">
        <v>22</v>
      </c>
      <c r="K4663">
        <v>1.4</v>
      </c>
      <c r="L4663">
        <v>160</v>
      </c>
      <c r="M4663" t="s">
        <v>449</v>
      </c>
      <c r="N4663">
        <v>160</v>
      </c>
      <c r="P4663" cm="1">
        <f t="array" ref="P4663">IF(Q4663&gt;0,INDEX(Q4663:Q26387,MATCH(TRUE,INDEX(Q4663:Q26387="",,),0)-1),"")</f>
        <v>7</v>
      </c>
      <c r="Q4663">
        <v>4</v>
      </c>
      <c r="R4663">
        <f t="shared" si="75"/>
        <v>0</v>
      </c>
    </row>
    <row r="4664" spans="1:18" x14ac:dyDescent="0.3">
      <c r="A4664" t="s">
        <v>398</v>
      </c>
      <c r="B4664" s="1">
        <v>38330</v>
      </c>
      <c r="C4664" t="s">
        <v>411</v>
      </c>
      <c r="D4664" t="s">
        <v>447</v>
      </c>
      <c r="E4664" t="s">
        <v>448</v>
      </c>
      <c r="G4664" s="6" t="s">
        <v>29</v>
      </c>
      <c r="H4664" t="s">
        <v>30</v>
      </c>
      <c r="I4664" t="s">
        <v>26</v>
      </c>
      <c r="J4664" t="s">
        <v>27</v>
      </c>
      <c r="K4664">
        <v>40</v>
      </c>
      <c r="L4664">
        <v>24</v>
      </c>
      <c r="M4664" t="s">
        <v>449</v>
      </c>
      <c r="N4664">
        <v>24</v>
      </c>
      <c r="P4664" cm="1">
        <f t="array" ref="P4664">IF(Q4664&gt;0,INDEX(Q4664:Q26388,MATCH(TRUE,INDEX(Q4664:Q26388="",,),0)-1),"")</f>
        <v>7</v>
      </c>
      <c r="Q4664">
        <v>4</v>
      </c>
      <c r="R4664">
        <f t="shared" si="75"/>
        <v>0</v>
      </c>
    </row>
    <row r="4665" spans="1:18" x14ac:dyDescent="0.3">
      <c r="A4665" t="s">
        <v>398</v>
      </c>
      <c r="B4665" s="1">
        <v>38330</v>
      </c>
      <c r="C4665" t="s">
        <v>411</v>
      </c>
      <c r="D4665" t="s">
        <v>447</v>
      </c>
      <c r="E4665" t="s">
        <v>448</v>
      </c>
      <c r="G4665" s="6" t="s">
        <v>29</v>
      </c>
      <c r="H4665" t="s">
        <v>196</v>
      </c>
      <c r="I4665" t="s">
        <v>26</v>
      </c>
      <c r="J4665" t="s">
        <v>27</v>
      </c>
      <c r="K4665">
        <v>11</v>
      </c>
      <c r="L4665">
        <v>20</v>
      </c>
      <c r="M4665" t="s">
        <v>449</v>
      </c>
      <c r="N4665">
        <v>20</v>
      </c>
      <c r="P4665" cm="1">
        <f t="array" ref="P4665">IF(Q4665&gt;0,INDEX(Q4665:Q26389,MATCH(TRUE,INDEX(Q4665:Q26389="",,),0)-1),"")</f>
        <v>7</v>
      </c>
      <c r="Q4665">
        <v>4</v>
      </c>
      <c r="R4665">
        <f t="shared" si="75"/>
        <v>0</v>
      </c>
    </row>
    <row r="4666" spans="1:18" x14ac:dyDescent="0.3">
      <c r="A4666" t="s">
        <v>398</v>
      </c>
      <c r="B4666" s="1">
        <v>38330</v>
      </c>
      <c r="C4666" t="s">
        <v>411</v>
      </c>
      <c r="D4666" t="s">
        <v>447</v>
      </c>
      <c r="E4666" t="s">
        <v>448</v>
      </c>
      <c r="G4666" s="6" t="s">
        <v>29</v>
      </c>
      <c r="H4666" t="s">
        <v>53</v>
      </c>
      <c r="I4666" t="s">
        <v>26</v>
      </c>
      <c r="J4666" t="s">
        <v>27</v>
      </c>
      <c r="K4666">
        <v>5</v>
      </c>
      <c r="L4666">
        <v>29.4</v>
      </c>
      <c r="M4666" t="s">
        <v>449</v>
      </c>
      <c r="N4666">
        <v>29.4</v>
      </c>
      <c r="P4666" cm="1">
        <f t="array" ref="P4666">IF(Q4666&gt;0,INDEX(Q4666:Q26390,MATCH(TRUE,INDEX(Q4666:Q26390="",,),0)-1),"")</f>
        <v>7</v>
      </c>
      <c r="Q4666">
        <v>4</v>
      </c>
      <c r="R4666">
        <f t="shared" si="75"/>
        <v>0</v>
      </c>
    </row>
    <row r="4667" spans="1:18" x14ac:dyDescent="0.3">
      <c r="A4667" t="s">
        <v>398</v>
      </c>
      <c r="B4667" s="1">
        <v>38330</v>
      </c>
      <c r="C4667" t="s">
        <v>411</v>
      </c>
      <c r="D4667" t="s">
        <v>447</v>
      </c>
      <c r="E4667" t="s">
        <v>448</v>
      </c>
      <c r="G4667" t="s">
        <v>19</v>
      </c>
      <c r="H4667" t="s">
        <v>194</v>
      </c>
      <c r="I4667" t="s">
        <v>21</v>
      </c>
      <c r="J4667" t="s">
        <v>22</v>
      </c>
      <c r="K4667">
        <v>52.1</v>
      </c>
      <c r="L4667">
        <v>388</v>
      </c>
      <c r="M4667" t="s">
        <v>441</v>
      </c>
      <c r="N4667">
        <v>388</v>
      </c>
      <c r="P4667" cm="1">
        <f t="array" ref="P4667">IF(Q4667&gt;0,INDEX(Q4667:Q26391,MATCH(TRUE,INDEX(Q4667:Q26391="",,),0)-1),"")</f>
        <v>7</v>
      </c>
      <c r="Q4667">
        <v>5</v>
      </c>
      <c r="R4667">
        <f t="shared" si="75"/>
        <v>0</v>
      </c>
    </row>
    <row r="4668" spans="1:18" x14ac:dyDescent="0.3">
      <c r="A4668" t="s">
        <v>398</v>
      </c>
      <c r="B4668" s="1">
        <v>38330</v>
      </c>
      <c r="C4668" t="s">
        <v>411</v>
      </c>
      <c r="D4668" t="s">
        <v>447</v>
      </c>
      <c r="E4668" t="s">
        <v>448</v>
      </c>
      <c r="G4668" t="s">
        <v>19</v>
      </c>
      <c r="H4668" t="s">
        <v>206</v>
      </c>
      <c r="I4668" t="s">
        <v>21</v>
      </c>
      <c r="J4668" t="s">
        <v>22</v>
      </c>
      <c r="K4668">
        <v>34.700000000000003</v>
      </c>
      <c r="L4668">
        <v>153</v>
      </c>
      <c r="M4668" t="s">
        <v>441</v>
      </c>
      <c r="N4668">
        <v>1013</v>
      </c>
      <c r="P4668" cm="1">
        <f t="array" ref="P4668">IF(Q4668&gt;0,INDEX(Q4668:Q26392,MATCH(TRUE,INDEX(Q4668:Q26392="",,),0)-1),"")</f>
        <v>7</v>
      </c>
      <c r="Q4668">
        <v>5</v>
      </c>
      <c r="R4668">
        <f t="shared" si="75"/>
        <v>0</v>
      </c>
    </row>
    <row r="4669" spans="1:18" x14ac:dyDescent="0.3">
      <c r="A4669" t="s">
        <v>398</v>
      </c>
      <c r="B4669" s="1">
        <v>38330</v>
      </c>
      <c r="C4669" t="s">
        <v>411</v>
      </c>
      <c r="D4669" t="s">
        <v>447</v>
      </c>
      <c r="E4669" t="s">
        <v>448</v>
      </c>
      <c r="G4669" t="s">
        <v>19</v>
      </c>
      <c r="H4669" t="s">
        <v>194</v>
      </c>
      <c r="I4669" t="s">
        <v>26</v>
      </c>
      <c r="J4669" t="s">
        <v>27</v>
      </c>
      <c r="K4669">
        <v>1058</v>
      </c>
      <c r="L4669">
        <v>24.35</v>
      </c>
      <c r="M4669" t="s">
        <v>441</v>
      </c>
      <c r="N4669">
        <v>24.35</v>
      </c>
      <c r="P4669" cm="1">
        <f t="array" ref="P4669">IF(Q4669&gt;0,INDEX(Q4669:Q26393,MATCH(TRUE,INDEX(Q4669:Q26393="",,),0)-1),"")</f>
        <v>7</v>
      </c>
      <c r="Q4669">
        <v>5</v>
      </c>
      <c r="R4669">
        <f t="shared" si="75"/>
        <v>0</v>
      </c>
    </row>
    <row r="4670" spans="1:18" x14ac:dyDescent="0.3">
      <c r="A4670" t="s">
        <v>398</v>
      </c>
      <c r="B4670" s="1">
        <v>38330</v>
      </c>
      <c r="C4670" t="s">
        <v>411</v>
      </c>
      <c r="D4670" t="s">
        <v>447</v>
      </c>
      <c r="E4670" t="s">
        <v>448</v>
      </c>
      <c r="G4670" t="s">
        <v>19</v>
      </c>
      <c r="H4670" t="s">
        <v>206</v>
      </c>
      <c r="I4670" t="s">
        <v>26</v>
      </c>
      <c r="J4670" t="s">
        <v>27</v>
      </c>
      <c r="K4670">
        <v>250</v>
      </c>
      <c r="L4670">
        <v>15</v>
      </c>
      <c r="M4670" t="s">
        <v>441</v>
      </c>
      <c r="N4670">
        <v>15</v>
      </c>
      <c r="P4670" cm="1">
        <f t="array" ref="P4670">IF(Q4670&gt;0,INDEX(Q4670:Q26394,MATCH(TRUE,INDEX(Q4670:Q26394="",,),0)-1),"")</f>
        <v>7</v>
      </c>
      <c r="Q4670">
        <v>5</v>
      </c>
      <c r="R4670">
        <f t="shared" si="75"/>
        <v>0</v>
      </c>
    </row>
    <row r="4671" spans="1:18" x14ac:dyDescent="0.3">
      <c r="A4671" t="s">
        <v>398</v>
      </c>
      <c r="B4671" s="1">
        <v>38330</v>
      </c>
      <c r="C4671" t="s">
        <v>411</v>
      </c>
      <c r="D4671" t="s">
        <v>447</v>
      </c>
      <c r="E4671" t="s">
        <v>448</v>
      </c>
      <c r="G4671" s="6" t="s">
        <v>29</v>
      </c>
      <c r="H4671" t="s">
        <v>30</v>
      </c>
      <c r="I4671" t="s">
        <v>21</v>
      </c>
      <c r="J4671" t="s">
        <v>22</v>
      </c>
      <c r="K4671">
        <v>3.7</v>
      </c>
      <c r="L4671">
        <v>154</v>
      </c>
      <c r="M4671" t="s">
        <v>441</v>
      </c>
      <c r="N4671">
        <v>154</v>
      </c>
      <c r="P4671" cm="1">
        <f t="array" ref="P4671">IF(Q4671&gt;0,INDEX(Q4671:Q26395,MATCH(TRUE,INDEX(Q4671:Q26395="",,),0)-1),"")</f>
        <v>7</v>
      </c>
      <c r="Q4671">
        <v>5</v>
      </c>
      <c r="R4671">
        <f t="shared" si="75"/>
        <v>0</v>
      </c>
    </row>
    <row r="4672" spans="1:18" x14ac:dyDescent="0.3">
      <c r="A4672" t="s">
        <v>398</v>
      </c>
      <c r="B4672" s="1">
        <v>38330</v>
      </c>
      <c r="C4672" t="s">
        <v>411</v>
      </c>
      <c r="D4672" t="s">
        <v>447</v>
      </c>
      <c r="E4672" t="s">
        <v>448</v>
      </c>
      <c r="G4672" s="6" t="s">
        <v>29</v>
      </c>
      <c r="H4672" t="s">
        <v>196</v>
      </c>
      <c r="I4672" t="s">
        <v>21</v>
      </c>
      <c r="J4672" t="s">
        <v>22</v>
      </c>
      <c r="K4672">
        <v>1.4</v>
      </c>
      <c r="L4672">
        <v>160</v>
      </c>
      <c r="M4672" t="s">
        <v>441</v>
      </c>
      <c r="N4672">
        <v>160</v>
      </c>
      <c r="P4672" cm="1">
        <f t="array" ref="P4672">IF(Q4672&gt;0,INDEX(Q4672:Q26396,MATCH(TRUE,INDEX(Q4672:Q26396="",,),0)-1),"")</f>
        <v>7</v>
      </c>
      <c r="Q4672">
        <v>5</v>
      </c>
      <c r="R4672">
        <f t="shared" si="75"/>
        <v>0</v>
      </c>
    </row>
    <row r="4673" spans="1:18" x14ac:dyDescent="0.3">
      <c r="A4673" t="s">
        <v>398</v>
      </c>
      <c r="B4673" s="1">
        <v>38330</v>
      </c>
      <c r="C4673" t="s">
        <v>411</v>
      </c>
      <c r="D4673" t="s">
        <v>447</v>
      </c>
      <c r="E4673" t="s">
        <v>448</v>
      </c>
      <c r="G4673" s="6" t="s">
        <v>29</v>
      </c>
      <c r="H4673" t="s">
        <v>30</v>
      </c>
      <c r="I4673" t="s">
        <v>26</v>
      </c>
      <c r="J4673" t="s">
        <v>27</v>
      </c>
      <c r="K4673">
        <v>40</v>
      </c>
      <c r="L4673">
        <v>24</v>
      </c>
      <c r="M4673" t="s">
        <v>441</v>
      </c>
      <c r="N4673">
        <v>24</v>
      </c>
      <c r="P4673" cm="1">
        <f t="array" ref="P4673">IF(Q4673&gt;0,INDEX(Q4673:Q26397,MATCH(TRUE,INDEX(Q4673:Q26397="",,),0)-1),"")</f>
        <v>7</v>
      </c>
      <c r="Q4673">
        <v>5</v>
      </c>
      <c r="R4673">
        <f t="shared" si="75"/>
        <v>0</v>
      </c>
    </row>
    <row r="4674" spans="1:18" x14ac:dyDescent="0.3">
      <c r="A4674" t="s">
        <v>398</v>
      </c>
      <c r="B4674" s="1">
        <v>38330</v>
      </c>
      <c r="C4674" t="s">
        <v>411</v>
      </c>
      <c r="D4674" t="s">
        <v>447</v>
      </c>
      <c r="E4674" t="s">
        <v>448</v>
      </c>
      <c r="G4674" s="6" t="s">
        <v>29</v>
      </c>
      <c r="H4674" t="s">
        <v>196</v>
      </c>
      <c r="I4674" t="s">
        <v>26</v>
      </c>
      <c r="J4674" t="s">
        <v>27</v>
      </c>
      <c r="K4674">
        <v>11</v>
      </c>
      <c r="L4674">
        <v>20</v>
      </c>
      <c r="M4674" t="s">
        <v>441</v>
      </c>
      <c r="N4674">
        <v>20</v>
      </c>
      <c r="P4674" cm="1">
        <f t="array" ref="P4674">IF(Q4674&gt;0,INDEX(Q4674:Q26398,MATCH(TRUE,INDEX(Q4674:Q26398="",,),0)-1),"")</f>
        <v>7</v>
      </c>
      <c r="Q4674">
        <v>5</v>
      </c>
      <c r="R4674">
        <f t="shared" si="75"/>
        <v>0</v>
      </c>
    </row>
    <row r="4675" spans="1:18" x14ac:dyDescent="0.3">
      <c r="A4675" t="s">
        <v>398</v>
      </c>
      <c r="B4675" s="1">
        <v>38330</v>
      </c>
      <c r="C4675" t="s">
        <v>411</v>
      </c>
      <c r="D4675" t="s">
        <v>447</v>
      </c>
      <c r="E4675" t="s">
        <v>448</v>
      </c>
      <c r="G4675" s="6" t="s">
        <v>29</v>
      </c>
      <c r="H4675" t="s">
        <v>53</v>
      </c>
      <c r="I4675" t="s">
        <v>26</v>
      </c>
      <c r="J4675" t="s">
        <v>27</v>
      </c>
      <c r="K4675">
        <v>5</v>
      </c>
      <c r="L4675">
        <v>29.4</v>
      </c>
      <c r="M4675" t="s">
        <v>441</v>
      </c>
      <c r="N4675">
        <v>29.4</v>
      </c>
      <c r="P4675" cm="1">
        <f t="array" ref="P4675">IF(Q4675&gt;0,INDEX(Q4675:Q26399,MATCH(TRUE,INDEX(Q4675:Q26399="",,),0)-1),"")</f>
        <v>7</v>
      </c>
      <c r="Q4675">
        <v>5</v>
      </c>
      <c r="R4675">
        <f t="shared" si="75"/>
        <v>0</v>
      </c>
    </row>
    <row r="4676" spans="1:18" x14ac:dyDescent="0.3">
      <c r="A4676" t="s">
        <v>398</v>
      </c>
      <c r="B4676" s="1">
        <v>38330</v>
      </c>
      <c r="C4676" t="s">
        <v>411</v>
      </c>
      <c r="D4676" t="s">
        <v>447</v>
      </c>
      <c r="E4676" t="s">
        <v>448</v>
      </c>
      <c r="G4676" t="s">
        <v>19</v>
      </c>
      <c r="H4676" t="s">
        <v>194</v>
      </c>
      <c r="I4676" t="s">
        <v>21</v>
      </c>
      <c r="J4676" t="s">
        <v>22</v>
      </c>
      <c r="K4676">
        <v>52.1</v>
      </c>
      <c r="L4676">
        <v>388</v>
      </c>
      <c r="M4676" t="s">
        <v>385</v>
      </c>
      <c r="N4676">
        <v>495</v>
      </c>
      <c r="P4676" cm="1">
        <f t="array" ref="P4676">IF(Q4676&gt;0,INDEX(Q4676:Q26400,MATCH(TRUE,INDEX(Q4676:Q26400="",,),0)-1),"")</f>
        <v>7</v>
      </c>
      <c r="Q4676">
        <v>6</v>
      </c>
      <c r="R4676">
        <f t="shared" si="75"/>
        <v>0</v>
      </c>
    </row>
    <row r="4677" spans="1:18" x14ac:dyDescent="0.3">
      <c r="A4677" t="s">
        <v>398</v>
      </c>
      <c r="B4677" s="1">
        <v>38330</v>
      </c>
      <c r="C4677" t="s">
        <v>411</v>
      </c>
      <c r="D4677" t="s">
        <v>447</v>
      </c>
      <c r="E4677" t="s">
        <v>448</v>
      </c>
      <c r="G4677" t="s">
        <v>19</v>
      </c>
      <c r="H4677" t="s">
        <v>206</v>
      </c>
      <c r="I4677" t="s">
        <v>21</v>
      </c>
      <c r="J4677" t="s">
        <v>22</v>
      </c>
      <c r="K4677">
        <v>34.700000000000003</v>
      </c>
      <c r="L4677">
        <v>153</v>
      </c>
      <c r="M4677" t="s">
        <v>385</v>
      </c>
      <c r="N4677">
        <v>193</v>
      </c>
      <c r="P4677" cm="1">
        <f t="array" ref="P4677">IF(Q4677&gt;0,INDEX(Q4677:Q26401,MATCH(TRUE,INDEX(Q4677:Q26401="",,),0)-1),"")</f>
        <v>7</v>
      </c>
      <c r="Q4677">
        <v>6</v>
      </c>
      <c r="R4677">
        <f t="shared" si="75"/>
        <v>0</v>
      </c>
    </row>
    <row r="4678" spans="1:18" x14ac:dyDescent="0.3">
      <c r="A4678" t="s">
        <v>398</v>
      </c>
      <c r="B4678" s="1">
        <v>38330</v>
      </c>
      <c r="C4678" t="s">
        <v>411</v>
      </c>
      <c r="D4678" t="s">
        <v>447</v>
      </c>
      <c r="E4678" t="s">
        <v>448</v>
      </c>
      <c r="G4678" t="s">
        <v>19</v>
      </c>
      <c r="H4678" t="s">
        <v>194</v>
      </c>
      <c r="I4678" t="s">
        <v>26</v>
      </c>
      <c r="J4678" t="s">
        <v>27</v>
      </c>
      <c r="K4678">
        <v>1058</v>
      </c>
      <c r="L4678">
        <v>24.35</v>
      </c>
      <c r="M4678" t="s">
        <v>385</v>
      </c>
      <c r="N4678">
        <v>32.5</v>
      </c>
      <c r="P4678" cm="1">
        <f t="array" ref="P4678">IF(Q4678&gt;0,INDEX(Q4678:Q26402,MATCH(TRUE,INDEX(Q4678:Q26402="",,),0)-1),"")</f>
        <v>7</v>
      </c>
      <c r="Q4678">
        <v>6</v>
      </c>
      <c r="R4678">
        <f t="shared" si="75"/>
        <v>0</v>
      </c>
    </row>
    <row r="4679" spans="1:18" x14ac:dyDescent="0.3">
      <c r="A4679" t="s">
        <v>398</v>
      </c>
      <c r="B4679" s="1">
        <v>38330</v>
      </c>
      <c r="C4679" t="s">
        <v>411</v>
      </c>
      <c r="D4679" t="s">
        <v>447</v>
      </c>
      <c r="E4679" t="s">
        <v>448</v>
      </c>
      <c r="G4679" t="s">
        <v>19</v>
      </c>
      <c r="H4679" t="s">
        <v>206</v>
      </c>
      <c r="I4679" t="s">
        <v>26</v>
      </c>
      <c r="J4679" t="s">
        <v>27</v>
      </c>
      <c r="K4679">
        <v>250</v>
      </c>
      <c r="L4679">
        <v>15</v>
      </c>
      <c r="M4679" t="s">
        <v>385</v>
      </c>
      <c r="N4679">
        <v>19</v>
      </c>
      <c r="P4679" cm="1">
        <f t="array" ref="P4679">IF(Q4679&gt;0,INDEX(Q4679:Q26403,MATCH(TRUE,INDEX(Q4679:Q26403="",,),0)-1),"")</f>
        <v>7</v>
      </c>
      <c r="Q4679">
        <v>6</v>
      </c>
      <c r="R4679">
        <f t="shared" si="75"/>
        <v>0</v>
      </c>
    </row>
    <row r="4680" spans="1:18" x14ac:dyDescent="0.3">
      <c r="A4680" t="s">
        <v>398</v>
      </c>
      <c r="B4680" s="1">
        <v>38330</v>
      </c>
      <c r="C4680" t="s">
        <v>411</v>
      </c>
      <c r="D4680" t="s">
        <v>447</v>
      </c>
      <c r="E4680" t="s">
        <v>448</v>
      </c>
      <c r="G4680" s="6" t="s">
        <v>29</v>
      </c>
      <c r="H4680" t="s">
        <v>30</v>
      </c>
      <c r="I4680" t="s">
        <v>21</v>
      </c>
      <c r="J4680" t="s">
        <v>22</v>
      </c>
      <c r="K4680">
        <v>3.7</v>
      </c>
      <c r="L4680">
        <v>154</v>
      </c>
      <c r="M4680" t="s">
        <v>385</v>
      </c>
      <c r="N4680">
        <v>154</v>
      </c>
      <c r="P4680" cm="1">
        <f t="array" ref="P4680">IF(Q4680&gt;0,INDEX(Q4680:Q26404,MATCH(TRUE,INDEX(Q4680:Q26404="",,),0)-1),"")</f>
        <v>7</v>
      </c>
      <c r="Q4680">
        <v>6</v>
      </c>
      <c r="R4680">
        <f t="shared" si="75"/>
        <v>0</v>
      </c>
    </row>
    <row r="4681" spans="1:18" x14ac:dyDescent="0.3">
      <c r="A4681" t="s">
        <v>398</v>
      </c>
      <c r="B4681" s="1">
        <v>38330</v>
      </c>
      <c r="C4681" t="s">
        <v>411</v>
      </c>
      <c r="D4681" t="s">
        <v>447</v>
      </c>
      <c r="E4681" t="s">
        <v>448</v>
      </c>
      <c r="G4681" s="6" t="s">
        <v>29</v>
      </c>
      <c r="H4681" t="s">
        <v>196</v>
      </c>
      <c r="I4681" t="s">
        <v>21</v>
      </c>
      <c r="J4681" t="s">
        <v>22</v>
      </c>
      <c r="K4681">
        <v>1.4</v>
      </c>
      <c r="L4681">
        <v>160</v>
      </c>
      <c r="M4681" t="s">
        <v>385</v>
      </c>
      <c r="N4681">
        <v>160</v>
      </c>
      <c r="P4681" cm="1">
        <f t="array" ref="P4681">IF(Q4681&gt;0,INDEX(Q4681:Q26405,MATCH(TRUE,INDEX(Q4681:Q26405="",,),0)-1),"")</f>
        <v>7</v>
      </c>
      <c r="Q4681">
        <v>6</v>
      </c>
      <c r="R4681">
        <f t="shared" si="75"/>
        <v>0</v>
      </c>
    </row>
    <row r="4682" spans="1:18" x14ac:dyDescent="0.3">
      <c r="A4682" t="s">
        <v>398</v>
      </c>
      <c r="B4682" s="1">
        <v>38330</v>
      </c>
      <c r="C4682" t="s">
        <v>411</v>
      </c>
      <c r="D4682" t="s">
        <v>447</v>
      </c>
      <c r="E4682" t="s">
        <v>448</v>
      </c>
      <c r="G4682" s="6" t="s">
        <v>29</v>
      </c>
      <c r="H4682" t="s">
        <v>30</v>
      </c>
      <c r="I4682" t="s">
        <v>26</v>
      </c>
      <c r="J4682" t="s">
        <v>27</v>
      </c>
      <c r="K4682">
        <v>40</v>
      </c>
      <c r="L4682">
        <v>24</v>
      </c>
      <c r="M4682" t="s">
        <v>385</v>
      </c>
      <c r="N4682">
        <v>24</v>
      </c>
      <c r="P4682" cm="1">
        <f t="array" ref="P4682">IF(Q4682&gt;0,INDEX(Q4682:Q26406,MATCH(TRUE,INDEX(Q4682:Q26406="",,),0)-1),"")</f>
        <v>7</v>
      </c>
      <c r="Q4682">
        <v>6</v>
      </c>
      <c r="R4682">
        <f t="shared" si="75"/>
        <v>0</v>
      </c>
    </row>
    <row r="4683" spans="1:18" x14ac:dyDescent="0.3">
      <c r="A4683" t="s">
        <v>398</v>
      </c>
      <c r="B4683" s="1">
        <v>38330</v>
      </c>
      <c r="C4683" t="s">
        <v>411</v>
      </c>
      <c r="D4683" t="s">
        <v>447</v>
      </c>
      <c r="E4683" t="s">
        <v>448</v>
      </c>
      <c r="G4683" s="6" t="s">
        <v>29</v>
      </c>
      <c r="H4683" t="s">
        <v>196</v>
      </c>
      <c r="I4683" t="s">
        <v>26</v>
      </c>
      <c r="J4683" t="s">
        <v>27</v>
      </c>
      <c r="K4683">
        <v>11</v>
      </c>
      <c r="L4683">
        <v>20</v>
      </c>
      <c r="M4683" t="s">
        <v>385</v>
      </c>
      <c r="N4683">
        <v>20</v>
      </c>
      <c r="P4683" cm="1">
        <f t="array" ref="P4683">IF(Q4683&gt;0,INDEX(Q4683:Q26407,MATCH(TRUE,INDEX(Q4683:Q26407="",,),0)-1),"")</f>
        <v>7</v>
      </c>
      <c r="Q4683">
        <v>6</v>
      </c>
      <c r="R4683">
        <f t="shared" si="75"/>
        <v>0</v>
      </c>
    </row>
    <row r="4684" spans="1:18" x14ac:dyDescent="0.3">
      <c r="A4684" t="s">
        <v>398</v>
      </c>
      <c r="B4684" s="1">
        <v>38330</v>
      </c>
      <c r="C4684" t="s">
        <v>411</v>
      </c>
      <c r="D4684" t="s">
        <v>447</v>
      </c>
      <c r="E4684" t="s">
        <v>448</v>
      </c>
      <c r="G4684" s="6" t="s">
        <v>29</v>
      </c>
      <c r="H4684" t="s">
        <v>53</v>
      </c>
      <c r="I4684" t="s">
        <v>26</v>
      </c>
      <c r="J4684" t="s">
        <v>27</v>
      </c>
      <c r="K4684">
        <v>5</v>
      </c>
      <c r="L4684">
        <v>29.4</v>
      </c>
      <c r="M4684" t="s">
        <v>385</v>
      </c>
      <c r="N4684">
        <v>29.4</v>
      </c>
      <c r="P4684" cm="1">
        <f t="array" ref="P4684">IF(Q4684&gt;0,INDEX(Q4684:Q26408,MATCH(TRUE,INDEX(Q4684:Q26408="",,),0)-1),"")</f>
        <v>7</v>
      </c>
      <c r="Q4684">
        <v>6</v>
      </c>
      <c r="R4684">
        <f t="shared" si="75"/>
        <v>0</v>
      </c>
    </row>
    <row r="4685" spans="1:18" x14ac:dyDescent="0.3">
      <c r="A4685" t="s">
        <v>398</v>
      </c>
      <c r="B4685" s="1">
        <v>38330</v>
      </c>
      <c r="C4685" t="s">
        <v>411</v>
      </c>
      <c r="D4685" t="s">
        <v>447</v>
      </c>
      <c r="E4685" t="s">
        <v>448</v>
      </c>
      <c r="G4685" t="s">
        <v>19</v>
      </c>
      <c r="H4685" t="s">
        <v>194</v>
      </c>
      <c r="I4685" t="s">
        <v>21</v>
      </c>
      <c r="J4685" t="s">
        <v>22</v>
      </c>
      <c r="K4685">
        <v>52.1</v>
      </c>
      <c r="L4685">
        <v>388</v>
      </c>
      <c r="M4685" t="s">
        <v>386</v>
      </c>
      <c r="N4685">
        <v>494.43</v>
      </c>
      <c r="P4685" cm="1">
        <f t="array" ref="P4685">IF(Q4685&gt;0,INDEX(Q4685:Q26409,MATCH(TRUE,INDEX(Q4685:Q26409="",,),0)-1),"")</f>
        <v>7</v>
      </c>
      <c r="Q4685">
        <v>7</v>
      </c>
      <c r="R4685">
        <f t="shared" si="75"/>
        <v>0</v>
      </c>
    </row>
    <row r="4686" spans="1:18" x14ac:dyDescent="0.3">
      <c r="A4686" t="s">
        <v>398</v>
      </c>
      <c r="B4686" s="1">
        <v>38330</v>
      </c>
      <c r="C4686" t="s">
        <v>411</v>
      </c>
      <c r="D4686" t="s">
        <v>447</v>
      </c>
      <c r="E4686" t="s">
        <v>448</v>
      </c>
      <c r="G4686" t="s">
        <v>19</v>
      </c>
      <c r="H4686" t="s">
        <v>206</v>
      </c>
      <c r="I4686" t="s">
        <v>21</v>
      </c>
      <c r="J4686" t="s">
        <v>22</v>
      </c>
      <c r="K4686">
        <v>34.700000000000003</v>
      </c>
      <c r="L4686">
        <v>153</v>
      </c>
      <c r="M4686" t="s">
        <v>386</v>
      </c>
      <c r="N4686">
        <v>153</v>
      </c>
      <c r="P4686" cm="1">
        <f t="array" ref="P4686">IF(Q4686&gt;0,INDEX(Q4686:Q26410,MATCH(TRUE,INDEX(Q4686:Q26410="",,),0)-1),"")</f>
        <v>7</v>
      </c>
      <c r="Q4686">
        <v>7</v>
      </c>
      <c r="R4686">
        <f t="shared" si="75"/>
        <v>0</v>
      </c>
    </row>
    <row r="4687" spans="1:18" x14ac:dyDescent="0.3">
      <c r="A4687" t="s">
        <v>398</v>
      </c>
      <c r="B4687" s="1">
        <v>38330</v>
      </c>
      <c r="C4687" t="s">
        <v>411</v>
      </c>
      <c r="D4687" t="s">
        <v>447</v>
      </c>
      <c r="E4687" t="s">
        <v>448</v>
      </c>
      <c r="G4687" t="s">
        <v>19</v>
      </c>
      <c r="H4687" t="s">
        <v>194</v>
      </c>
      <c r="I4687" t="s">
        <v>26</v>
      </c>
      <c r="J4687" t="s">
        <v>27</v>
      </c>
      <c r="K4687">
        <v>1058</v>
      </c>
      <c r="L4687">
        <v>24.35</v>
      </c>
      <c r="M4687" t="s">
        <v>386</v>
      </c>
      <c r="N4687">
        <v>24.35</v>
      </c>
      <c r="P4687" cm="1">
        <f t="array" ref="P4687">IF(Q4687&gt;0,INDEX(Q4687:Q26411,MATCH(TRUE,INDEX(Q4687:Q26411="",,),0)-1),"")</f>
        <v>7</v>
      </c>
      <c r="Q4687">
        <v>7</v>
      </c>
      <c r="R4687">
        <f t="shared" si="75"/>
        <v>0</v>
      </c>
    </row>
    <row r="4688" spans="1:18" x14ac:dyDescent="0.3">
      <c r="A4688" t="s">
        <v>398</v>
      </c>
      <c r="B4688" s="1">
        <v>38330</v>
      </c>
      <c r="C4688" t="s">
        <v>411</v>
      </c>
      <c r="D4688" t="s">
        <v>447</v>
      </c>
      <c r="E4688" t="s">
        <v>448</v>
      </c>
      <c r="G4688" t="s">
        <v>19</v>
      </c>
      <c r="H4688" t="s">
        <v>206</v>
      </c>
      <c r="I4688" t="s">
        <v>26</v>
      </c>
      <c r="J4688" t="s">
        <v>27</v>
      </c>
      <c r="K4688">
        <v>250</v>
      </c>
      <c r="L4688">
        <v>15</v>
      </c>
      <c r="M4688" t="s">
        <v>386</v>
      </c>
      <c r="N4688">
        <v>15</v>
      </c>
      <c r="P4688" cm="1">
        <f t="array" ref="P4688">IF(Q4688&gt;0,INDEX(Q4688:Q26412,MATCH(TRUE,INDEX(Q4688:Q26412="",,),0)-1),"")</f>
        <v>7</v>
      </c>
      <c r="Q4688">
        <v>7</v>
      </c>
      <c r="R4688">
        <f t="shared" si="75"/>
        <v>0</v>
      </c>
    </row>
    <row r="4689" spans="1:18" x14ac:dyDescent="0.3">
      <c r="A4689" t="s">
        <v>398</v>
      </c>
      <c r="B4689" s="1">
        <v>38330</v>
      </c>
      <c r="C4689" t="s">
        <v>411</v>
      </c>
      <c r="D4689" t="s">
        <v>447</v>
      </c>
      <c r="E4689" t="s">
        <v>448</v>
      </c>
      <c r="G4689" s="6" t="s">
        <v>29</v>
      </c>
      <c r="H4689" t="s">
        <v>30</v>
      </c>
      <c r="I4689" t="s">
        <v>21</v>
      </c>
      <c r="J4689" t="s">
        <v>22</v>
      </c>
      <c r="K4689">
        <v>3.7</v>
      </c>
      <c r="L4689">
        <v>154</v>
      </c>
      <c r="M4689" t="s">
        <v>386</v>
      </c>
      <c r="N4689">
        <v>154</v>
      </c>
      <c r="P4689" cm="1">
        <f t="array" ref="P4689">IF(Q4689&gt;0,INDEX(Q4689:Q26413,MATCH(TRUE,INDEX(Q4689:Q26413="",,),0)-1),"")</f>
        <v>7</v>
      </c>
      <c r="Q4689">
        <v>7</v>
      </c>
      <c r="R4689">
        <f t="shared" si="75"/>
        <v>0</v>
      </c>
    </row>
    <row r="4690" spans="1:18" x14ac:dyDescent="0.3">
      <c r="A4690" t="s">
        <v>398</v>
      </c>
      <c r="B4690" s="1">
        <v>38330</v>
      </c>
      <c r="C4690" t="s">
        <v>411</v>
      </c>
      <c r="D4690" t="s">
        <v>447</v>
      </c>
      <c r="E4690" t="s">
        <v>448</v>
      </c>
      <c r="G4690" s="6" t="s">
        <v>29</v>
      </c>
      <c r="H4690" t="s">
        <v>196</v>
      </c>
      <c r="I4690" t="s">
        <v>21</v>
      </c>
      <c r="J4690" t="s">
        <v>22</v>
      </c>
      <c r="K4690">
        <v>1.4</v>
      </c>
      <c r="L4690">
        <v>160</v>
      </c>
      <c r="M4690" t="s">
        <v>386</v>
      </c>
      <c r="N4690">
        <v>160</v>
      </c>
      <c r="P4690" cm="1">
        <f t="array" ref="P4690">IF(Q4690&gt;0,INDEX(Q4690:Q26414,MATCH(TRUE,INDEX(Q4690:Q26414="",,),0)-1),"")</f>
        <v>7</v>
      </c>
      <c r="Q4690">
        <v>7</v>
      </c>
      <c r="R4690">
        <f t="shared" si="75"/>
        <v>0</v>
      </c>
    </row>
    <row r="4691" spans="1:18" x14ac:dyDescent="0.3">
      <c r="A4691" t="s">
        <v>398</v>
      </c>
      <c r="B4691" s="1">
        <v>38330</v>
      </c>
      <c r="C4691" t="s">
        <v>411</v>
      </c>
      <c r="D4691" t="s">
        <v>447</v>
      </c>
      <c r="E4691" t="s">
        <v>448</v>
      </c>
      <c r="G4691" s="6" t="s">
        <v>29</v>
      </c>
      <c r="H4691" t="s">
        <v>30</v>
      </c>
      <c r="I4691" t="s">
        <v>26</v>
      </c>
      <c r="J4691" t="s">
        <v>27</v>
      </c>
      <c r="K4691">
        <v>40</v>
      </c>
      <c r="L4691">
        <v>24</v>
      </c>
      <c r="M4691" t="s">
        <v>386</v>
      </c>
      <c r="N4691">
        <v>24</v>
      </c>
      <c r="P4691" cm="1">
        <f t="array" ref="P4691">IF(Q4691&gt;0,INDEX(Q4691:Q26415,MATCH(TRUE,INDEX(Q4691:Q26415="",,),0)-1),"")</f>
        <v>7</v>
      </c>
      <c r="Q4691">
        <v>7</v>
      </c>
      <c r="R4691">
        <f t="shared" si="75"/>
        <v>0</v>
      </c>
    </row>
    <row r="4692" spans="1:18" x14ac:dyDescent="0.3">
      <c r="A4692" t="s">
        <v>398</v>
      </c>
      <c r="B4692" s="1">
        <v>38330</v>
      </c>
      <c r="C4692" t="s">
        <v>411</v>
      </c>
      <c r="D4692" t="s">
        <v>447</v>
      </c>
      <c r="E4692" t="s">
        <v>448</v>
      </c>
      <c r="G4692" s="6" t="s">
        <v>29</v>
      </c>
      <c r="H4692" t="s">
        <v>196</v>
      </c>
      <c r="I4692" t="s">
        <v>26</v>
      </c>
      <c r="J4692" t="s">
        <v>27</v>
      </c>
      <c r="K4692">
        <v>11</v>
      </c>
      <c r="L4692">
        <v>20</v>
      </c>
      <c r="M4692" t="s">
        <v>386</v>
      </c>
      <c r="N4692">
        <v>20</v>
      </c>
      <c r="P4692" cm="1">
        <f t="array" ref="P4692">IF(Q4692&gt;0,INDEX(Q4692:Q26416,MATCH(TRUE,INDEX(Q4692:Q26416="",,),0)-1),"")</f>
        <v>7</v>
      </c>
      <c r="Q4692">
        <v>7</v>
      </c>
      <c r="R4692">
        <f t="shared" si="75"/>
        <v>0</v>
      </c>
    </row>
    <row r="4693" spans="1:18" x14ac:dyDescent="0.3">
      <c r="A4693" t="s">
        <v>398</v>
      </c>
      <c r="B4693" s="1">
        <v>38330</v>
      </c>
      <c r="C4693" t="s">
        <v>411</v>
      </c>
      <c r="D4693" t="s">
        <v>447</v>
      </c>
      <c r="E4693" t="s">
        <v>448</v>
      </c>
      <c r="G4693" s="6" t="s">
        <v>29</v>
      </c>
      <c r="H4693" t="s">
        <v>53</v>
      </c>
      <c r="I4693" t="s">
        <v>26</v>
      </c>
      <c r="J4693" t="s">
        <v>27</v>
      </c>
      <c r="K4693">
        <v>5</v>
      </c>
      <c r="L4693">
        <v>29.4</v>
      </c>
      <c r="M4693" t="s">
        <v>386</v>
      </c>
      <c r="N4693">
        <v>29.4</v>
      </c>
      <c r="P4693" cm="1">
        <f t="array" ref="P4693">IF(Q4693&gt;0,INDEX(Q4693:Q26417,MATCH(TRUE,INDEX(Q4693:Q26417="",,),0)-1),"")</f>
        <v>7</v>
      </c>
      <c r="Q4693">
        <v>7</v>
      </c>
      <c r="R4693">
        <f t="shared" si="75"/>
        <v>0</v>
      </c>
    </row>
    <row r="4694" spans="1:18" x14ac:dyDescent="0.3">
      <c r="P4694" t="str" cm="1">
        <f t="array" ref="P4694">IF(Q4694&gt;0,INDEX(Q4694:Q26418,MATCH(TRUE,INDEX(Q4694:Q26418="",,),0)-1),"")</f>
        <v/>
      </c>
      <c r="R4694" t="str">
        <f t="shared" si="75"/>
        <v/>
      </c>
    </row>
    <row r="4695" spans="1:18" x14ac:dyDescent="0.3">
      <c r="A4695" t="s">
        <v>398</v>
      </c>
      <c r="B4695" s="1">
        <v>38330</v>
      </c>
      <c r="C4695" t="s">
        <v>411</v>
      </c>
      <c r="D4695" t="s">
        <v>450</v>
      </c>
      <c r="E4695" t="s">
        <v>451</v>
      </c>
      <c r="G4695" t="s">
        <v>19</v>
      </c>
      <c r="H4695" t="s">
        <v>53</v>
      </c>
      <c r="I4695" t="s">
        <v>26</v>
      </c>
      <c r="J4695" t="s">
        <v>27</v>
      </c>
      <c r="K4695">
        <v>164</v>
      </c>
      <c r="L4695">
        <v>21.75</v>
      </c>
      <c r="M4695" t="s">
        <v>270</v>
      </c>
      <c r="N4695">
        <v>21.75</v>
      </c>
      <c r="O4695" t="s">
        <v>24</v>
      </c>
      <c r="P4695" cm="1">
        <f t="array" ref="P4695">IF(Q4695&gt;0,INDEX(Q4695:Q26419,MATCH(TRUE,INDEX(Q4695:Q26419="",,),0)-1),"")</f>
        <v>7</v>
      </c>
      <c r="Q4695">
        <v>1</v>
      </c>
      <c r="R4695">
        <f t="shared" si="75"/>
        <v>0</v>
      </c>
    </row>
    <row r="4696" spans="1:18" x14ac:dyDescent="0.3">
      <c r="A4696" t="s">
        <v>398</v>
      </c>
      <c r="B4696" s="1">
        <v>38330</v>
      </c>
      <c r="C4696" t="s">
        <v>411</v>
      </c>
      <c r="D4696" t="s">
        <v>450</v>
      </c>
      <c r="E4696" t="s">
        <v>451</v>
      </c>
      <c r="G4696" t="s">
        <v>19</v>
      </c>
      <c r="H4696" t="s">
        <v>394</v>
      </c>
      <c r="I4696" t="s">
        <v>26</v>
      </c>
      <c r="J4696" t="s">
        <v>27</v>
      </c>
      <c r="K4696">
        <v>149</v>
      </c>
      <c r="L4696">
        <v>18.600000000000001</v>
      </c>
      <c r="M4696" t="s">
        <v>270</v>
      </c>
      <c r="N4696">
        <v>151.84</v>
      </c>
      <c r="O4696" t="s">
        <v>24</v>
      </c>
      <c r="P4696" cm="1">
        <f t="array" ref="P4696">IF(Q4696&gt;0,INDEX(Q4696:Q26420,MATCH(TRUE,INDEX(Q4696:Q26420="",,),0)-1),"")</f>
        <v>7</v>
      </c>
      <c r="Q4696">
        <v>1</v>
      </c>
      <c r="R4696">
        <f t="shared" si="75"/>
        <v>0</v>
      </c>
    </row>
    <row r="4697" spans="1:18" x14ac:dyDescent="0.3">
      <c r="A4697" t="s">
        <v>398</v>
      </c>
      <c r="B4697" s="1">
        <v>38330</v>
      </c>
      <c r="C4697" t="s">
        <v>411</v>
      </c>
      <c r="D4697" t="s">
        <v>450</v>
      </c>
      <c r="E4697" t="s">
        <v>451</v>
      </c>
      <c r="G4697" t="s">
        <v>19</v>
      </c>
      <c r="H4697" t="s">
        <v>148</v>
      </c>
      <c r="I4697" t="s">
        <v>26</v>
      </c>
      <c r="J4697" t="s">
        <v>27</v>
      </c>
      <c r="K4697">
        <v>85</v>
      </c>
      <c r="L4697">
        <v>22.8</v>
      </c>
      <c r="M4697" t="s">
        <v>270</v>
      </c>
      <c r="N4697">
        <v>22.8</v>
      </c>
      <c r="O4697" t="s">
        <v>24</v>
      </c>
      <c r="P4697" cm="1">
        <f t="array" ref="P4697">IF(Q4697&gt;0,INDEX(Q4697:Q26421,MATCH(TRUE,INDEX(Q4697:Q26421="",,),0)-1),"")</f>
        <v>7</v>
      </c>
      <c r="Q4697">
        <v>1</v>
      </c>
      <c r="R4697">
        <f t="shared" si="75"/>
        <v>0</v>
      </c>
    </row>
    <row r="4698" spans="1:18" x14ac:dyDescent="0.3">
      <c r="A4698" t="s">
        <v>398</v>
      </c>
      <c r="B4698" s="1">
        <v>38330</v>
      </c>
      <c r="C4698" t="s">
        <v>411</v>
      </c>
      <c r="D4698" t="s">
        <v>450</v>
      </c>
      <c r="E4698" t="s">
        <v>451</v>
      </c>
      <c r="G4698" t="s">
        <v>19</v>
      </c>
      <c r="H4698" t="s">
        <v>64</v>
      </c>
      <c r="I4698" t="s">
        <v>26</v>
      </c>
      <c r="J4698" t="s">
        <v>27</v>
      </c>
      <c r="K4698">
        <v>113</v>
      </c>
      <c r="L4698">
        <v>18</v>
      </c>
      <c r="M4698" t="s">
        <v>270</v>
      </c>
      <c r="N4698">
        <v>18</v>
      </c>
      <c r="O4698" t="s">
        <v>24</v>
      </c>
      <c r="P4698" cm="1">
        <f t="array" ref="P4698">IF(Q4698&gt;0,INDEX(Q4698:Q26422,MATCH(TRUE,INDEX(Q4698:Q26422="",,),0)-1),"")</f>
        <v>7</v>
      </c>
      <c r="Q4698">
        <v>1</v>
      </c>
      <c r="R4698">
        <f t="shared" si="75"/>
        <v>0</v>
      </c>
    </row>
    <row r="4699" spans="1:18" x14ac:dyDescent="0.3">
      <c r="A4699" t="s">
        <v>398</v>
      </c>
      <c r="B4699" s="1">
        <v>38330</v>
      </c>
      <c r="C4699" t="s">
        <v>411</v>
      </c>
      <c r="D4699" t="s">
        <v>450</v>
      </c>
      <c r="E4699" t="s">
        <v>451</v>
      </c>
      <c r="G4699" s="6" t="s">
        <v>29</v>
      </c>
      <c r="H4699" t="s">
        <v>30</v>
      </c>
      <c r="I4699" t="s">
        <v>21</v>
      </c>
      <c r="J4699" t="s">
        <v>22</v>
      </c>
      <c r="K4699">
        <v>0.3</v>
      </c>
      <c r="L4699">
        <v>82.5</v>
      </c>
      <c r="M4699" t="s">
        <v>270</v>
      </c>
      <c r="N4699">
        <v>82.5</v>
      </c>
      <c r="O4699" t="s">
        <v>24</v>
      </c>
      <c r="P4699" cm="1">
        <f t="array" ref="P4699">IF(Q4699&gt;0,INDEX(Q4699:Q26423,MATCH(TRUE,INDEX(Q4699:Q26423="",,),0)-1),"")</f>
        <v>7</v>
      </c>
      <c r="Q4699">
        <v>1</v>
      </c>
      <c r="R4699">
        <f t="shared" si="75"/>
        <v>0</v>
      </c>
    </row>
    <row r="4700" spans="1:18" x14ac:dyDescent="0.3">
      <c r="A4700" t="s">
        <v>398</v>
      </c>
      <c r="B4700" s="1">
        <v>38330</v>
      </c>
      <c r="C4700" t="s">
        <v>411</v>
      </c>
      <c r="D4700" t="s">
        <v>450</v>
      </c>
      <c r="E4700" t="s">
        <v>451</v>
      </c>
      <c r="G4700" s="6" t="s">
        <v>29</v>
      </c>
      <c r="H4700" t="s">
        <v>64</v>
      </c>
      <c r="I4700" t="s">
        <v>21</v>
      </c>
      <c r="J4700" t="s">
        <v>22</v>
      </c>
      <c r="K4700">
        <v>0.5</v>
      </c>
      <c r="L4700">
        <v>86</v>
      </c>
      <c r="M4700" t="s">
        <v>270</v>
      </c>
      <c r="N4700">
        <v>86</v>
      </c>
      <c r="O4700" t="s">
        <v>24</v>
      </c>
      <c r="P4700" cm="1">
        <f t="array" ref="P4700">IF(Q4700&gt;0,INDEX(Q4700:Q26424,MATCH(TRUE,INDEX(Q4700:Q26424="",,),0)-1),"")</f>
        <v>7</v>
      </c>
      <c r="Q4700">
        <v>1</v>
      </c>
      <c r="R4700">
        <f t="shared" si="75"/>
        <v>0</v>
      </c>
    </row>
    <row r="4701" spans="1:18" x14ac:dyDescent="0.3">
      <c r="A4701" t="s">
        <v>398</v>
      </c>
      <c r="B4701" s="1">
        <v>38330</v>
      </c>
      <c r="C4701" t="s">
        <v>411</v>
      </c>
      <c r="D4701" t="s">
        <v>450</v>
      </c>
      <c r="E4701" t="s">
        <v>451</v>
      </c>
      <c r="G4701" s="6" t="s">
        <v>29</v>
      </c>
      <c r="H4701" t="s">
        <v>30</v>
      </c>
      <c r="I4701" t="s">
        <v>26</v>
      </c>
      <c r="J4701" t="s">
        <v>27</v>
      </c>
      <c r="K4701">
        <v>2</v>
      </c>
      <c r="L4701">
        <v>16.600000000000001</v>
      </c>
      <c r="M4701" t="s">
        <v>270</v>
      </c>
      <c r="N4701">
        <v>16.600000000000001</v>
      </c>
      <c r="O4701" t="s">
        <v>24</v>
      </c>
      <c r="P4701" cm="1">
        <f t="array" ref="P4701">IF(Q4701&gt;0,INDEX(Q4701:Q26425,MATCH(TRUE,INDEX(Q4701:Q26425="",,),0)-1),"")</f>
        <v>7</v>
      </c>
      <c r="Q4701">
        <v>1</v>
      </c>
      <c r="R4701">
        <f t="shared" si="75"/>
        <v>0</v>
      </c>
    </row>
    <row r="4702" spans="1:18" x14ac:dyDescent="0.3">
      <c r="A4702" t="s">
        <v>398</v>
      </c>
      <c r="B4702" s="1">
        <v>38330</v>
      </c>
      <c r="C4702" t="s">
        <v>411</v>
      </c>
      <c r="D4702" t="s">
        <v>450</v>
      </c>
      <c r="E4702" t="s">
        <v>451</v>
      </c>
      <c r="G4702" s="6" t="s">
        <v>29</v>
      </c>
      <c r="H4702" t="s">
        <v>99</v>
      </c>
      <c r="I4702" t="s">
        <v>26</v>
      </c>
      <c r="J4702" t="s">
        <v>27</v>
      </c>
      <c r="K4702">
        <v>3</v>
      </c>
      <c r="L4702">
        <v>16.25</v>
      </c>
      <c r="M4702" t="s">
        <v>270</v>
      </c>
      <c r="N4702">
        <v>16.25</v>
      </c>
      <c r="O4702" t="s">
        <v>24</v>
      </c>
      <c r="P4702" cm="1">
        <f t="array" ref="P4702">IF(Q4702&gt;0,INDEX(Q4702:Q26426,MATCH(TRUE,INDEX(Q4702:Q26426="",,),0)-1),"")</f>
        <v>7</v>
      </c>
      <c r="Q4702">
        <v>1</v>
      </c>
      <c r="R4702">
        <f t="shared" si="75"/>
        <v>0</v>
      </c>
    </row>
    <row r="4703" spans="1:18" x14ac:dyDescent="0.3">
      <c r="A4703" t="s">
        <v>398</v>
      </c>
      <c r="B4703" s="1">
        <v>38330</v>
      </c>
      <c r="C4703" t="s">
        <v>411</v>
      </c>
      <c r="D4703" t="s">
        <v>450</v>
      </c>
      <c r="E4703" t="s">
        <v>451</v>
      </c>
      <c r="G4703" s="6" t="s">
        <v>29</v>
      </c>
      <c r="H4703" t="s">
        <v>197</v>
      </c>
      <c r="I4703" t="s">
        <v>26</v>
      </c>
      <c r="J4703" t="s">
        <v>27</v>
      </c>
      <c r="K4703">
        <v>41</v>
      </c>
      <c r="L4703">
        <v>24.6</v>
      </c>
      <c r="M4703" t="s">
        <v>270</v>
      </c>
      <c r="N4703">
        <v>24.6</v>
      </c>
      <c r="O4703" t="s">
        <v>24</v>
      </c>
      <c r="P4703" cm="1">
        <f t="array" ref="P4703">IF(Q4703&gt;0,INDEX(Q4703:Q26427,MATCH(TRUE,INDEX(Q4703:Q26427="",,),0)-1),"")</f>
        <v>7</v>
      </c>
      <c r="Q4703">
        <v>1</v>
      </c>
      <c r="R4703">
        <f t="shared" si="75"/>
        <v>0</v>
      </c>
    </row>
    <row r="4704" spans="1:18" x14ac:dyDescent="0.3">
      <c r="A4704" t="s">
        <v>398</v>
      </c>
      <c r="B4704" s="1">
        <v>38330</v>
      </c>
      <c r="C4704" t="s">
        <v>411</v>
      </c>
      <c r="D4704" t="s">
        <v>450</v>
      </c>
      <c r="E4704" t="s">
        <v>451</v>
      </c>
      <c r="G4704" t="s">
        <v>19</v>
      </c>
      <c r="H4704" t="s">
        <v>53</v>
      </c>
      <c r="I4704" t="s">
        <v>26</v>
      </c>
      <c r="J4704" t="s">
        <v>27</v>
      </c>
      <c r="K4704">
        <v>164</v>
      </c>
      <c r="L4704">
        <v>21.75</v>
      </c>
      <c r="M4704" t="s">
        <v>319</v>
      </c>
      <c r="N4704">
        <v>45</v>
      </c>
      <c r="P4704" cm="1">
        <f t="array" ref="P4704">IF(Q4704&gt;0,INDEX(Q4704:Q26428,MATCH(TRUE,INDEX(Q4704:Q26428="",,),0)-1),"")</f>
        <v>7</v>
      </c>
      <c r="Q4704">
        <v>2</v>
      </c>
      <c r="R4704">
        <f t="shared" si="75"/>
        <v>0</v>
      </c>
    </row>
    <row r="4705" spans="1:18" x14ac:dyDescent="0.3">
      <c r="A4705" t="s">
        <v>398</v>
      </c>
      <c r="B4705" s="1">
        <v>38330</v>
      </c>
      <c r="C4705" t="s">
        <v>411</v>
      </c>
      <c r="D4705" t="s">
        <v>450</v>
      </c>
      <c r="E4705" t="s">
        <v>451</v>
      </c>
      <c r="G4705" t="s">
        <v>19</v>
      </c>
      <c r="H4705" t="s">
        <v>394</v>
      </c>
      <c r="I4705" t="s">
        <v>26</v>
      </c>
      <c r="J4705" t="s">
        <v>27</v>
      </c>
      <c r="K4705">
        <v>149</v>
      </c>
      <c r="L4705">
        <v>18.600000000000001</v>
      </c>
      <c r="M4705" t="s">
        <v>319</v>
      </c>
      <c r="N4705">
        <v>30</v>
      </c>
      <c r="P4705" cm="1">
        <f t="array" ref="P4705">IF(Q4705&gt;0,INDEX(Q4705:Q26429,MATCH(TRUE,INDEX(Q4705:Q26429="",,),0)-1),"")</f>
        <v>7</v>
      </c>
      <c r="Q4705">
        <v>2</v>
      </c>
      <c r="R4705">
        <f t="shared" si="75"/>
        <v>0</v>
      </c>
    </row>
    <row r="4706" spans="1:18" x14ac:dyDescent="0.3">
      <c r="A4706" t="s">
        <v>398</v>
      </c>
      <c r="B4706" s="1">
        <v>38330</v>
      </c>
      <c r="C4706" t="s">
        <v>411</v>
      </c>
      <c r="D4706" t="s">
        <v>450</v>
      </c>
      <c r="E4706" t="s">
        <v>451</v>
      </c>
      <c r="G4706" t="s">
        <v>19</v>
      </c>
      <c r="H4706" t="s">
        <v>148</v>
      </c>
      <c r="I4706" t="s">
        <v>26</v>
      </c>
      <c r="J4706" t="s">
        <v>27</v>
      </c>
      <c r="K4706">
        <v>85</v>
      </c>
      <c r="L4706">
        <v>22.8</v>
      </c>
      <c r="M4706" t="s">
        <v>319</v>
      </c>
      <c r="N4706">
        <v>45</v>
      </c>
      <c r="P4706" cm="1">
        <f t="array" ref="P4706">IF(Q4706&gt;0,INDEX(Q4706:Q26430,MATCH(TRUE,INDEX(Q4706:Q26430="",,),0)-1),"")</f>
        <v>7</v>
      </c>
      <c r="Q4706">
        <v>2</v>
      </c>
      <c r="R4706">
        <f t="shared" si="75"/>
        <v>0</v>
      </c>
    </row>
    <row r="4707" spans="1:18" x14ac:dyDescent="0.3">
      <c r="A4707" t="s">
        <v>398</v>
      </c>
      <c r="B4707" s="1">
        <v>38330</v>
      </c>
      <c r="C4707" t="s">
        <v>411</v>
      </c>
      <c r="D4707" t="s">
        <v>450</v>
      </c>
      <c r="E4707" t="s">
        <v>451</v>
      </c>
      <c r="G4707" t="s">
        <v>19</v>
      </c>
      <c r="H4707" t="s">
        <v>64</v>
      </c>
      <c r="I4707" t="s">
        <v>26</v>
      </c>
      <c r="J4707" t="s">
        <v>27</v>
      </c>
      <c r="K4707">
        <v>113</v>
      </c>
      <c r="L4707">
        <v>18</v>
      </c>
      <c r="M4707" t="s">
        <v>319</v>
      </c>
      <c r="N4707">
        <v>45</v>
      </c>
      <c r="P4707" cm="1">
        <f t="array" ref="P4707">IF(Q4707&gt;0,INDEX(Q4707:Q26431,MATCH(TRUE,INDEX(Q4707:Q26431="",,),0)-1),"")</f>
        <v>7</v>
      </c>
      <c r="Q4707">
        <v>2</v>
      </c>
      <c r="R4707">
        <f t="shared" si="75"/>
        <v>0</v>
      </c>
    </row>
    <row r="4708" spans="1:18" x14ac:dyDescent="0.3">
      <c r="A4708" t="s">
        <v>398</v>
      </c>
      <c r="B4708" s="1">
        <v>38330</v>
      </c>
      <c r="C4708" t="s">
        <v>411</v>
      </c>
      <c r="D4708" t="s">
        <v>450</v>
      </c>
      <c r="E4708" t="s">
        <v>451</v>
      </c>
      <c r="G4708" s="6" t="s">
        <v>29</v>
      </c>
      <c r="H4708" t="s">
        <v>30</v>
      </c>
      <c r="I4708" t="s">
        <v>21</v>
      </c>
      <c r="J4708" t="s">
        <v>22</v>
      </c>
      <c r="K4708">
        <v>0.3</v>
      </c>
      <c r="L4708">
        <v>82.5</v>
      </c>
      <c r="M4708" t="s">
        <v>319</v>
      </c>
      <c r="N4708">
        <v>82.5</v>
      </c>
      <c r="P4708" cm="1">
        <f t="array" ref="P4708">IF(Q4708&gt;0,INDEX(Q4708:Q26432,MATCH(TRUE,INDEX(Q4708:Q26432="",,),0)-1),"")</f>
        <v>7</v>
      </c>
      <c r="Q4708">
        <v>2</v>
      </c>
      <c r="R4708">
        <f t="shared" si="75"/>
        <v>0</v>
      </c>
    </row>
    <row r="4709" spans="1:18" x14ac:dyDescent="0.3">
      <c r="A4709" t="s">
        <v>398</v>
      </c>
      <c r="B4709" s="1">
        <v>38330</v>
      </c>
      <c r="C4709" t="s">
        <v>411</v>
      </c>
      <c r="D4709" t="s">
        <v>450</v>
      </c>
      <c r="E4709" t="s">
        <v>451</v>
      </c>
      <c r="G4709" s="6" t="s">
        <v>29</v>
      </c>
      <c r="H4709" t="s">
        <v>64</v>
      </c>
      <c r="I4709" t="s">
        <v>21</v>
      </c>
      <c r="J4709" t="s">
        <v>22</v>
      </c>
      <c r="K4709">
        <v>0.5</v>
      </c>
      <c r="L4709">
        <v>86</v>
      </c>
      <c r="M4709" t="s">
        <v>319</v>
      </c>
      <c r="N4709">
        <v>86</v>
      </c>
      <c r="P4709" cm="1">
        <f t="array" ref="P4709">IF(Q4709&gt;0,INDEX(Q4709:Q26433,MATCH(TRUE,INDEX(Q4709:Q26433="",,),0)-1),"")</f>
        <v>7</v>
      </c>
      <c r="Q4709">
        <v>2</v>
      </c>
      <c r="R4709">
        <f t="shared" si="75"/>
        <v>0</v>
      </c>
    </row>
    <row r="4710" spans="1:18" x14ac:dyDescent="0.3">
      <c r="A4710" t="s">
        <v>398</v>
      </c>
      <c r="B4710" s="1">
        <v>38330</v>
      </c>
      <c r="C4710" t="s">
        <v>411</v>
      </c>
      <c r="D4710" t="s">
        <v>450</v>
      </c>
      <c r="E4710" t="s">
        <v>451</v>
      </c>
      <c r="G4710" s="6" t="s">
        <v>29</v>
      </c>
      <c r="H4710" t="s">
        <v>30</v>
      </c>
      <c r="I4710" t="s">
        <v>26</v>
      </c>
      <c r="J4710" t="s">
        <v>27</v>
      </c>
      <c r="K4710">
        <v>2</v>
      </c>
      <c r="L4710">
        <v>16.600000000000001</v>
      </c>
      <c r="M4710" t="s">
        <v>319</v>
      </c>
      <c r="N4710">
        <v>16.600000000000001</v>
      </c>
      <c r="P4710" cm="1">
        <f t="array" ref="P4710">IF(Q4710&gt;0,INDEX(Q4710:Q26434,MATCH(TRUE,INDEX(Q4710:Q26434="",,),0)-1),"")</f>
        <v>7</v>
      </c>
      <c r="Q4710">
        <v>2</v>
      </c>
      <c r="R4710">
        <f t="shared" si="75"/>
        <v>0</v>
      </c>
    </row>
    <row r="4711" spans="1:18" x14ac:dyDescent="0.3">
      <c r="A4711" t="s">
        <v>398</v>
      </c>
      <c r="B4711" s="1">
        <v>38330</v>
      </c>
      <c r="C4711" t="s">
        <v>411</v>
      </c>
      <c r="D4711" t="s">
        <v>450</v>
      </c>
      <c r="E4711" t="s">
        <v>451</v>
      </c>
      <c r="G4711" s="6" t="s">
        <v>29</v>
      </c>
      <c r="H4711" t="s">
        <v>99</v>
      </c>
      <c r="I4711" t="s">
        <v>26</v>
      </c>
      <c r="J4711" t="s">
        <v>27</v>
      </c>
      <c r="K4711">
        <v>3</v>
      </c>
      <c r="L4711">
        <v>16.25</v>
      </c>
      <c r="M4711" t="s">
        <v>319</v>
      </c>
      <c r="N4711">
        <v>16.25</v>
      </c>
      <c r="P4711" cm="1">
        <f t="array" ref="P4711">IF(Q4711&gt;0,INDEX(Q4711:Q26435,MATCH(TRUE,INDEX(Q4711:Q26435="",,),0)-1),"")</f>
        <v>7</v>
      </c>
      <c r="Q4711">
        <v>2</v>
      </c>
      <c r="R4711">
        <f t="shared" si="75"/>
        <v>0</v>
      </c>
    </row>
    <row r="4712" spans="1:18" x14ac:dyDescent="0.3">
      <c r="A4712" t="s">
        <v>398</v>
      </c>
      <c r="B4712" s="1">
        <v>38330</v>
      </c>
      <c r="C4712" t="s">
        <v>411</v>
      </c>
      <c r="D4712" t="s">
        <v>450</v>
      </c>
      <c r="E4712" t="s">
        <v>451</v>
      </c>
      <c r="G4712" s="6" t="s">
        <v>29</v>
      </c>
      <c r="H4712" t="s">
        <v>197</v>
      </c>
      <c r="I4712" t="s">
        <v>26</v>
      </c>
      <c r="J4712" t="s">
        <v>27</v>
      </c>
      <c r="K4712">
        <v>41</v>
      </c>
      <c r="L4712">
        <v>24.6</v>
      </c>
      <c r="M4712" t="s">
        <v>319</v>
      </c>
      <c r="N4712">
        <v>24.6</v>
      </c>
      <c r="P4712" cm="1">
        <f t="array" ref="P4712">IF(Q4712&gt;0,INDEX(Q4712:Q26436,MATCH(TRUE,INDEX(Q4712:Q26436="",,),0)-1),"")</f>
        <v>7</v>
      </c>
      <c r="Q4712">
        <v>2</v>
      </c>
      <c r="R4712">
        <f t="shared" si="75"/>
        <v>0</v>
      </c>
    </row>
    <row r="4713" spans="1:18" x14ac:dyDescent="0.3">
      <c r="A4713" t="s">
        <v>398</v>
      </c>
      <c r="B4713" s="1">
        <v>38330</v>
      </c>
      <c r="C4713" t="s">
        <v>411</v>
      </c>
      <c r="D4713" t="s">
        <v>450</v>
      </c>
      <c r="E4713" t="s">
        <v>451</v>
      </c>
      <c r="G4713" t="s">
        <v>19</v>
      </c>
      <c r="H4713" t="s">
        <v>53</v>
      </c>
      <c r="I4713" t="s">
        <v>26</v>
      </c>
      <c r="J4713" t="s">
        <v>27</v>
      </c>
      <c r="K4713">
        <v>164</v>
      </c>
      <c r="L4713">
        <v>21.75</v>
      </c>
      <c r="M4713" t="s">
        <v>449</v>
      </c>
      <c r="N4713">
        <v>38.07</v>
      </c>
      <c r="P4713" cm="1">
        <f t="array" ref="P4713">IF(Q4713&gt;0,INDEX(Q4713:Q26437,MATCH(TRUE,INDEX(Q4713:Q26437="",,),0)-1),"")</f>
        <v>7</v>
      </c>
      <c r="Q4713">
        <v>3</v>
      </c>
      <c r="R4713">
        <f t="shared" si="75"/>
        <v>0</v>
      </c>
    </row>
    <row r="4714" spans="1:18" x14ac:dyDescent="0.3">
      <c r="A4714" t="s">
        <v>398</v>
      </c>
      <c r="B4714" s="1">
        <v>38330</v>
      </c>
      <c r="C4714" t="s">
        <v>411</v>
      </c>
      <c r="D4714" t="s">
        <v>450</v>
      </c>
      <c r="E4714" t="s">
        <v>451</v>
      </c>
      <c r="G4714" t="s">
        <v>19</v>
      </c>
      <c r="H4714" t="s">
        <v>394</v>
      </c>
      <c r="I4714" t="s">
        <v>26</v>
      </c>
      <c r="J4714" t="s">
        <v>27</v>
      </c>
      <c r="K4714">
        <v>149</v>
      </c>
      <c r="L4714">
        <v>18.600000000000001</v>
      </c>
      <c r="M4714" t="s">
        <v>449</v>
      </c>
      <c r="N4714">
        <v>29.91</v>
      </c>
      <c r="P4714" cm="1">
        <f t="array" ref="P4714">IF(Q4714&gt;0,INDEX(Q4714:Q26438,MATCH(TRUE,INDEX(Q4714:Q26438="",,),0)-1),"")</f>
        <v>7</v>
      </c>
      <c r="Q4714">
        <v>3</v>
      </c>
      <c r="R4714">
        <f t="shared" si="75"/>
        <v>0</v>
      </c>
    </row>
    <row r="4715" spans="1:18" x14ac:dyDescent="0.3">
      <c r="A4715" t="s">
        <v>398</v>
      </c>
      <c r="B4715" s="1">
        <v>38330</v>
      </c>
      <c r="C4715" t="s">
        <v>411</v>
      </c>
      <c r="D4715" t="s">
        <v>450</v>
      </c>
      <c r="E4715" t="s">
        <v>451</v>
      </c>
      <c r="G4715" t="s">
        <v>19</v>
      </c>
      <c r="H4715" t="s">
        <v>148</v>
      </c>
      <c r="I4715" t="s">
        <v>26</v>
      </c>
      <c r="J4715" t="s">
        <v>27</v>
      </c>
      <c r="K4715">
        <v>85</v>
      </c>
      <c r="L4715">
        <v>22.8</v>
      </c>
      <c r="M4715" t="s">
        <v>449</v>
      </c>
      <c r="N4715">
        <v>39.090000000000003</v>
      </c>
      <c r="P4715" cm="1">
        <f t="array" ref="P4715">IF(Q4715&gt;0,INDEX(Q4715:Q26439,MATCH(TRUE,INDEX(Q4715:Q26439="",,),0)-1),"")</f>
        <v>7</v>
      </c>
      <c r="Q4715">
        <v>3</v>
      </c>
      <c r="R4715">
        <f t="shared" si="75"/>
        <v>0</v>
      </c>
    </row>
    <row r="4716" spans="1:18" x14ac:dyDescent="0.3">
      <c r="A4716" t="s">
        <v>398</v>
      </c>
      <c r="B4716" s="1">
        <v>38330</v>
      </c>
      <c r="C4716" t="s">
        <v>411</v>
      </c>
      <c r="D4716" t="s">
        <v>450</v>
      </c>
      <c r="E4716" t="s">
        <v>451</v>
      </c>
      <c r="G4716" t="s">
        <v>19</v>
      </c>
      <c r="H4716" t="s">
        <v>64</v>
      </c>
      <c r="I4716" t="s">
        <v>26</v>
      </c>
      <c r="J4716" t="s">
        <v>27</v>
      </c>
      <c r="K4716">
        <v>113</v>
      </c>
      <c r="L4716">
        <v>18</v>
      </c>
      <c r="M4716" t="s">
        <v>449</v>
      </c>
      <c r="N4716">
        <v>41.23</v>
      </c>
      <c r="P4716" cm="1">
        <f t="array" ref="P4716">IF(Q4716&gt;0,INDEX(Q4716:Q26440,MATCH(TRUE,INDEX(Q4716:Q26440="",,),0)-1),"")</f>
        <v>7</v>
      </c>
      <c r="Q4716">
        <v>3</v>
      </c>
      <c r="R4716">
        <f t="shared" si="75"/>
        <v>0</v>
      </c>
    </row>
    <row r="4717" spans="1:18" x14ac:dyDescent="0.3">
      <c r="A4717" t="s">
        <v>398</v>
      </c>
      <c r="B4717" s="1">
        <v>38330</v>
      </c>
      <c r="C4717" t="s">
        <v>411</v>
      </c>
      <c r="D4717" t="s">
        <v>450</v>
      </c>
      <c r="E4717" t="s">
        <v>451</v>
      </c>
      <c r="G4717" s="6" t="s">
        <v>29</v>
      </c>
      <c r="H4717" t="s">
        <v>30</v>
      </c>
      <c r="I4717" t="s">
        <v>21</v>
      </c>
      <c r="J4717" t="s">
        <v>22</v>
      </c>
      <c r="K4717">
        <v>0.3</v>
      </c>
      <c r="L4717">
        <v>82.5</v>
      </c>
      <c r="M4717" t="s">
        <v>449</v>
      </c>
      <c r="N4717">
        <v>82.5</v>
      </c>
      <c r="P4717" cm="1">
        <f t="array" ref="P4717">IF(Q4717&gt;0,INDEX(Q4717:Q26441,MATCH(TRUE,INDEX(Q4717:Q26441="",,),0)-1),"")</f>
        <v>7</v>
      </c>
      <c r="Q4717">
        <v>3</v>
      </c>
      <c r="R4717">
        <f t="shared" si="75"/>
        <v>0</v>
      </c>
    </row>
    <row r="4718" spans="1:18" x14ac:dyDescent="0.3">
      <c r="A4718" t="s">
        <v>398</v>
      </c>
      <c r="B4718" s="1">
        <v>38330</v>
      </c>
      <c r="C4718" t="s">
        <v>411</v>
      </c>
      <c r="D4718" t="s">
        <v>450</v>
      </c>
      <c r="E4718" t="s">
        <v>451</v>
      </c>
      <c r="G4718" s="6" t="s">
        <v>29</v>
      </c>
      <c r="H4718" t="s">
        <v>64</v>
      </c>
      <c r="I4718" t="s">
        <v>21</v>
      </c>
      <c r="J4718" t="s">
        <v>22</v>
      </c>
      <c r="K4718">
        <v>0.5</v>
      </c>
      <c r="L4718">
        <v>86</v>
      </c>
      <c r="M4718" t="s">
        <v>449</v>
      </c>
      <c r="N4718">
        <v>86</v>
      </c>
      <c r="P4718" cm="1">
        <f t="array" ref="P4718">IF(Q4718&gt;0,INDEX(Q4718:Q26442,MATCH(TRUE,INDEX(Q4718:Q26442="",,),0)-1),"")</f>
        <v>7</v>
      </c>
      <c r="Q4718">
        <v>3</v>
      </c>
      <c r="R4718">
        <f t="shared" si="75"/>
        <v>0</v>
      </c>
    </row>
    <row r="4719" spans="1:18" x14ac:dyDescent="0.3">
      <c r="A4719" t="s">
        <v>398</v>
      </c>
      <c r="B4719" s="1">
        <v>38330</v>
      </c>
      <c r="C4719" t="s">
        <v>411</v>
      </c>
      <c r="D4719" t="s">
        <v>450</v>
      </c>
      <c r="E4719" t="s">
        <v>451</v>
      </c>
      <c r="G4719" s="6" t="s">
        <v>29</v>
      </c>
      <c r="H4719" t="s">
        <v>30</v>
      </c>
      <c r="I4719" t="s">
        <v>26</v>
      </c>
      <c r="J4719" t="s">
        <v>27</v>
      </c>
      <c r="K4719">
        <v>2</v>
      </c>
      <c r="L4719">
        <v>16.600000000000001</v>
      </c>
      <c r="M4719" t="s">
        <v>449</v>
      </c>
      <c r="N4719">
        <v>16.600000000000001</v>
      </c>
      <c r="P4719" cm="1">
        <f t="array" ref="P4719">IF(Q4719&gt;0,INDEX(Q4719:Q26443,MATCH(TRUE,INDEX(Q4719:Q26443="",,),0)-1),"")</f>
        <v>7</v>
      </c>
      <c r="Q4719">
        <v>3</v>
      </c>
      <c r="R4719">
        <f t="shared" si="75"/>
        <v>0</v>
      </c>
    </row>
    <row r="4720" spans="1:18" x14ac:dyDescent="0.3">
      <c r="A4720" t="s">
        <v>398</v>
      </c>
      <c r="B4720" s="1">
        <v>38330</v>
      </c>
      <c r="C4720" t="s">
        <v>411</v>
      </c>
      <c r="D4720" t="s">
        <v>450</v>
      </c>
      <c r="E4720" t="s">
        <v>451</v>
      </c>
      <c r="G4720" s="6" t="s">
        <v>29</v>
      </c>
      <c r="H4720" t="s">
        <v>99</v>
      </c>
      <c r="I4720" t="s">
        <v>26</v>
      </c>
      <c r="J4720" t="s">
        <v>27</v>
      </c>
      <c r="K4720">
        <v>3</v>
      </c>
      <c r="L4720">
        <v>16.25</v>
      </c>
      <c r="M4720" t="s">
        <v>449</v>
      </c>
      <c r="N4720">
        <v>16.25</v>
      </c>
      <c r="P4720" cm="1">
        <f t="array" ref="P4720">IF(Q4720&gt;0,INDEX(Q4720:Q26444,MATCH(TRUE,INDEX(Q4720:Q26444="",,),0)-1),"")</f>
        <v>7</v>
      </c>
      <c r="Q4720">
        <v>3</v>
      </c>
      <c r="R4720">
        <f t="shared" si="75"/>
        <v>0</v>
      </c>
    </row>
    <row r="4721" spans="1:18" x14ac:dyDescent="0.3">
      <c r="A4721" t="s">
        <v>398</v>
      </c>
      <c r="B4721" s="1">
        <v>38330</v>
      </c>
      <c r="C4721" t="s">
        <v>411</v>
      </c>
      <c r="D4721" t="s">
        <v>450</v>
      </c>
      <c r="E4721" t="s">
        <v>451</v>
      </c>
      <c r="G4721" s="6" t="s">
        <v>29</v>
      </c>
      <c r="H4721" t="s">
        <v>197</v>
      </c>
      <c r="I4721" t="s">
        <v>26</v>
      </c>
      <c r="J4721" t="s">
        <v>27</v>
      </c>
      <c r="K4721">
        <v>41</v>
      </c>
      <c r="L4721">
        <v>24.6</v>
      </c>
      <c r="M4721" t="s">
        <v>449</v>
      </c>
      <c r="N4721">
        <v>24.6</v>
      </c>
      <c r="P4721" cm="1">
        <f t="array" ref="P4721">IF(Q4721&gt;0,INDEX(Q4721:Q26445,MATCH(TRUE,INDEX(Q4721:Q26445="",,),0)-1),"")</f>
        <v>7</v>
      </c>
      <c r="Q4721">
        <v>3</v>
      </c>
      <c r="R4721">
        <f t="shared" si="75"/>
        <v>0</v>
      </c>
    </row>
    <row r="4722" spans="1:18" x14ac:dyDescent="0.3">
      <c r="A4722" t="s">
        <v>398</v>
      </c>
      <c r="B4722" s="1">
        <v>38330</v>
      </c>
      <c r="C4722" t="s">
        <v>411</v>
      </c>
      <c r="D4722" t="s">
        <v>450</v>
      </c>
      <c r="E4722" t="s">
        <v>451</v>
      </c>
      <c r="G4722" t="s">
        <v>19</v>
      </c>
      <c r="H4722" t="s">
        <v>53</v>
      </c>
      <c r="I4722" t="s">
        <v>26</v>
      </c>
      <c r="J4722" t="s">
        <v>27</v>
      </c>
      <c r="K4722">
        <v>164</v>
      </c>
      <c r="L4722">
        <v>21.75</v>
      </c>
      <c r="M4722" t="s">
        <v>385</v>
      </c>
      <c r="N4722">
        <v>39.75</v>
      </c>
      <c r="P4722" cm="1">
        <f t="array" ref="P4722">IF(Q4722&gt;0,INDEX(Q4722:Q26446,MATCH(TRUE,INDEX(Q4722:Q26446="",,),0)-1),"")</f>
        <v>7</v>
      </c>
      <c r="Q4722">
        <v>4</v>
      </c>
      <c r="R4722">
        <f t="shared" si="75"/>
        <v>0</v>
      </c>
    </row>
    <row r="4723" spans="1:18" x14ac:dyDescent="0.3">
      <c r="A4723" t="s">
        <v>398</v>
      </c>
      <c r="B4723" s="1">
        <v>38330</v>
      </c>
      <c r="C4723" t="s">
        <v>411</v>
      </c>
      <c r="D4723" t="s">
        <v>450</v>
      </c>
      <c r="E4723" t="s">
        <v>451</v>
      </c>
      <c r="G4723" t="s">
        <v>19</v>
      </c>
      <c r="H4723" t="s">
        <v>394</v>
      </c>
      <c r="I4723" t="s">
        <v>26</v>
      </c>
      <c r="J4723" t="s">
        <v>27</v>
      </c>
      <c r="K4723">
        <v>149</v>
      </c>
      <c r="L4723">
        <v>18.600000000000001</v>
      </c>
      <c r="M4723" t="s">
        <v>385</v>
      </c>
      <c r="N4723">
        <v>27.75</v>
      </c>
      <c r="P4723" cm="1">
        <f t="array" ref="P4723">IF(Q4723&gt;0,INDEX(Q4723:Q26447,MATCH(TRUE,INDEX(Q4723:Q26447="",,),0)-1),"")</f>
        <v>7</v>
      </c>
      <c r="Q4723">
        <v>4</v>
      </c>
      <c r="R4723">
        <f t="shared" si="75"/>
        <v>0</v>
      </c>
    </row>
    <row r="4724" spans="1:18" x14ac:dyDescent="0.3">
      <c r="A4724" t="s">
        <v>398</v>
      </c>
      <c r="B4724" s="1">
        <v>38330</v>
      </c>
      <c r="C4724" t="s">
        <v>411</v>
      </c>
      <c r="D4724" t="s">
        <v>450</v>
      </c>
      <c r="E4724" t="s">
        <v>451</v>
      </c>
      <c r="G4724" t="s">
        <v>19</v>
      </c>
      <c r="H4724" t="s">
        <v>148</v>
      </c>
      <c r="I4724" t="s">
        <v>26</v>
      </c>
      <c r="J4724" t="s">
        <v>27</v>
      </c>
      <c r="K4724">
        <v>85</v>
      </c>
      <c r="L4724">
        <v>22.8</v>
      </c>
      <c r="M4724" t="s">
        <v>385</v>
      </c>
      <c r="N4724">
        <v>41.15</v>
      </c>
      <c r="P4724" cm="1">
        <f t="array" ref="P4724">IF(Q4724&gt;0,INDEX(Q4724:Q26448,MATCH(TRUE,INDEX(Q4724:Q26448="",,),0)-1),"")</f>
        <v>7</v>
      </c>
      <c r="Q4724">
        <v>4</v>
      </c>
      <c r="R4724">
        <f t="shared" ref="R4724:R4787" si="76">IF(P4724="","",0)</f>
        <v>0</v>
      </c>
    </row>
    <row r="4725" spans="1:18" x14ac:dyDescent="0.3">
      <c r="A4725" t="s">
        <v>398</v>
      </c>
      <c r="B4725" s="1">
        <v>38330</v>
      </c>
      <c r="C4725" t="s">
        <v>411</v>
      </c>
      <c r="D4725" t="s">
        <v>450</v>
      </c>
      <c r="E4725" t="s">
        <v>451</v>
      </c>
      <c r="G4725" t="s">
        <v>19</v>
      </c>
      <c r="H4725" t="s">
        <v>64</v>
      </c>
      <c r="I4725" t="s">
        <v>26</v>
      </c>
      <c r="J4725" t="s">
        <v>27</v>
      </c>
      <c r="K4725">
        <v>113</v>
      </c>
      <c r="L4725">
        <v>18</v>
      </c>
      <c r="M4725" t="s">
        <v>385</v>
      </c>
      <c r="N4725">
        <v>33.5</v>
      </c>
      <c r="P4725" cm="1">
        <f t="array" ref="P4725">IF(Q4725&gt;0,INDEX(Q4725:Q26449,MATCH(TRUE,INDEX(Q4725:Q26449="",,),0)-1),"")</f>
        <v>7</v>
      </c>
      <c r="Q4725">
        <v>4</v>
      </c>
      <c r="R4725">
        <f t="shared" si="76"/>
        <v>0</v>
      </c>
    </row>
    <row r="4726" spans="1:18" x14ac:dyDescent="0.3">
      <c r="A4726" t="s">
        <v>398</v>
      </c>
      <c r="B4726" s="1">
        <v>38330</v>
      </c>
      <c r="C4726" t="s">
        <v>411</v>
      </c>
      <c r="D4726" t="s">
        <v>450</v>
      </c>
      <c r="E4726" t="s">
        <v>451</v>
      </c>
      <c r="G4726" s="6" t="s">
        <v>29</v>
      </c>
      <c r="H4726" t="s">
        <v>30</v>
      </c>
      <c r="I4726" t="s">
        <v>21</v>
      </c>
      <c r="J4726" t="s">
        <v>22</v>
      </c>
      <c r="K4726">
        <v>0.3</v>
      </c>
      <c r="L4726">
        <v>82.5</v>
      </c>
      <c r="M4726" t="s">
        <v>385</v>
      </c>
      <c r="N4726">
        <v>82.5</v>
      </c>
      <c r="P4726" cm="1">
        <f t="array" ref="P4726">IF(Q4726&gt;0,INDEX(Q4726:Q26450,MATCH(TRUE,INDEX(Q4726:Q26450="",,),0)-1),"")</f>
        <v>7</v>
      </c>
      <c r="Q4726">
        <v>4</v>
      </c>
      <c r="R4726">
        <f t="shared" si="76"/>
        <v>0</v>
      </c>
    </row>
    <row r="4727" spans="1:18" x14ac:dyDescent="0.3">
      <c r="A4727" t="s">
        <v>398</v>
      </c>
      <c r="B4727" s="1">
        <v>38330</v>
      </c>
      <c r="C4727" t="s">
        <v>411</v>
      </c>
      <c r="D4727" t="s">
        <v>450</v>
      </c>
      <c r="E4727" t="s">
        <v>451</v>
      </c>
      <c r="G4727" s="6" t="s">
        <v>29</v>
      </c>
      <c r="H4727" t="s">
        <v>64</v>
      </c>
      <c r="I4727" t="s">
        <v>21</v>
      </c>
      <c r="J4727" t="s">
        <v>22</v>
      </c>
      <c r="K4727">
        <v>0.5</v>
      </c>
      <c r="L4727">
        <v>86</v>
      </c>
      <c r="M4727" t="s">
        <v>385</v>
      </c>
      <c r="N4727">
        <v>86</v>
      </c>
      <c r="P4727" cm="1">
        <f t="array" ref="P4727">IF(Q4727&gt;0,INDEX(Q4727:Q26451,MATCH(TRUE,INDEX(Q4727:Q26451="",,),0)-1),"")</f>
        <v>7</v>
      </c>
      <c r="Q4727">
        <v>4</v>
      </c>
      <c r="R4727">
        <f t="shared" si="76"/>
        <v>0</v>
      </c>
    </row>
    <row r="4728" spans="1:18" x14ac:dyDescent="0.3">
      <c r="A4728" t="s">
        <v>398</v>
      </c>
      <c r="B4728" s="1">
        <v>38330</v>
      </c>
      <c r="C4728" t="s">
        <v>411</v>
      </c>
      <c r="D4728" t="s">
        <v>450</v>
      </c>
      <c r="E4728" t="s">
        <v>451</v>
      </c>
      <c r="G4728" s="6" t="s">
        <v>29</v>
      </c>
      <c r="H4728" t="s">
        <v>30</v>
      </c>
      <c r="I4728" t="s">
        <v>26</v>
      </c>
      <c r="J4728" t="s">
        <v>27</v>
      </c>
      <c r="K4728">
        <v>2</v>
      </c>
      <c r="L4728">
        <v>16.600000000000001</v>
      </c>
      <c r="M4728" t="s">
        <v>385</v>
      </c>
      <c r="N4728">
        <v>16.600000000000001</v>
      </c>
      <c r="P4728" cm="1">
        <f t="array" ref="P4728">IF(Q4728&gt;0,INDEX(Q4728:Q26452,MATCH(TRUE,INDEX(Q4728:Q26452="",,),0)-1),"")</f>
        <v>7</v>
      </c>
      <c r="Q4728">
        <v>4</v>
      </c>
      <c r="R4728">
        <f t="shared" si="76"/>
        <v>0</v>
      </c>
    </row>
    <row r="4729" spans="1:18" x14ac:dyDescent="0.3">
      <c r="A4729" t="s">
        <v>398</v>
      </c>
      <c r="B4729" s="1">
        <v>38330</v>
      </c>
      <c r="C4729" t="s">
        <v>411</v>
      </c>
      <c r="D4729" t="s">
        <v>450</v>
      </c>
      <c r="E4729" t="s">
        <v>451</v>
      </c>
      <c r="G4729" s="6" t="s">
        <v>29</v>
      </c>
      <c r="H4729" t="s">
        <v>99</v>
      </c>
      <c r="I4729" t="s">
        <v>26</v>
      </c>
      <c r="J4729" t="s">
        <v>27</v>
      </c>
      <c r="K4729">
        <v>3</v>
      </c>
      <c r="L4729">
        <v>16.25</v>
      </c>
      <c r="M4729" t="s">
        <v>385</v>
      </c>
      <c r="N4729">
        <v>16.25</v>
      </c>
      <c r="P4729" cm="1">
        <f t="array" ref="P4729">IF(Q4729&gt;0,INDEX(Q4729:Q26453,MATCH(TRUE,INDEX(Q4729:Q26453="",,),0)-1),"")</f>
        <v>7</v>
      </c>
      <c r="Q4729">
        <v>4</v>
      </c>
      <c r="R4729">
        <f t="shared" si="76"/>
        <v>0</v>
      </c>
    </row>
    <row r="4730" spans="1:18" x14ac:dyDescent="0.3">
      <c r="A4730" t="s">
        <v>398</v>
      </c>
      <c r="B4730" s="1">
        <v>38330</v>
      </c>
      <c r="C4730" t="s">
        <v>411</v>
      </c>
      <c r="D4730" t="s">
        <v>450</v>
      </c>
      <c r="E4730" t="s">
        <v>451</v>
      </c>
      <c r="G4730" s="6" t="s">
        <v>29</v>
      </c>
      <c r="H4730" t="s">
        <v>197</v>
      </c>
      <c r="I4730" t="s">
        <v>26</v>
      </c>
      <c r="J4730" t="s">
        <v>27</v>
      </c>
      <c r="K4730">
        <v>41</v>
      </c>
      <c r="L4730">
        <v>24.6</v>
      </c>
      <c r="M4730" t="s">
        <v>385</v>
      </c>
      <c r="N4730">
        <v>24.6</v>
      </c>
      <c r="P4730" cm="1">
        <f t="array" ref="P4730">IF(Q4730&gt;0,INDEX(Q4730:Q26454,MATCH(TRUE,INDEX(Q4730:Q26454="",,),0)-1),"")</f>
        <v>7</v>
      </c>
      <c r="Q4730">
        <v>4</v>
      </c>
      <c r="R4730">
        <f t="shared" si="76"/>
        <v>0</v>
      </c>
    </row>
    <row r="4731" spans="1:18" x14ac:dyDescent="0.3">
      <c r="A4731" t="s">
        <v>398</v>
      </c>
      <c r="B4731" s="1">
        <v>38330</v>
      </c>
      <c r="C4731" t="s">
        <v>411</v>
      </c>
      <c r="D4731" t="s">
        <v>450</v>
      </c>
      <c r="E4731" t="s">
        <v>451</v>
      </c>
      <c r="G4731" t="s">
        <v>19</v>
      </c>
      <c r="H4731" t="s">
        <v>53</v>
      </c>
      <c r="I4731" t="s">
        <v>26</v>
      </c>
      <c r="J4731" t="s">
        <v>27</v>
      </c>
      <c r="K4731">
        <v>164</v>
      </c>
      <c r="L4731">
        <v>21.75</v>
      </c>
      <c r="M4731" t="s">
        <v>436</v>
      </c>
      <c r="N4731">
        <v>30</v>
      </c>
      <c r="P4731" cm="1">
        <f t="array" ref="P4731">IF(Q4731&gt;0,INDEX(Q4731:Q26455,MATCH(TRUE,INDEX(Q4731:Q26455="",,),0)-1),"")</f>
        <v>7</v>
      </c>
      <c r="Q4731">
        <v>5</v>
      </c>
      <c r="R4731">
        <f t="shared" si="76"/>
        <v>0</v>
      </c>
    </row>
    <row r="4732" spans="1:18" x14ac:dyDescent="0.3">
      <c r="A4732" t="s">
        <v>398</v>
      </c>
      <c r="B4732" s="1">
        <v>38330</v>
      </c>
      <c r="C4732" t="s">
        <v>411</v>
      </c>
      <c r="D4732" t="s">
        <v>450</v>
      </c>
      <c r="E4732" t="s">
        <v>451</v>
      </c>
      <c r="G4732" t="s">
        <v>19</v>
      </c>
      <c r="H4732" t="s">
        <v>394</v>
      </c>
      <c r="I4732" t="s">
        <v>26</v>
      </c>
      <c r="J4732" t="s">
        <v>27</v>
      </c>
      <c r="K4732">
        <v>149</v>
      </c>
      <c r="L4732">
        <v>18.600000000000001</v>
      </c>
      <c r="M4732" t="s">
        <v>436</v>
      </c>
      <c r="N4732">
        <v>35</v>
      </c>
      <c r="P4732" cm="1">
        <f t="array" ref="P4732">IF(Q4732&gt;0,INDEX(Q4732:Q26456,MATCH(TRUE,INDEX(Q4732:Q26456="",,),0)-1),"")</f>
        <v>7</v>
      </c>
      <c r="Q4732">
        <v>5</v>
      </c>
      <c r="R4732">
        <f t="shared" si="76"/>
        <v>0</v>
      </c>
    </row>
    <row r="4733" spans="1:18" x14ac:dyDescent="0.3">
      <c r="A4733" t="s">
        <v>398</v>
      </c>
      <c r="B4733" s="1">
        <v>38330</v>
      </c>
      <c r="C4733" t="s">
        <v>411</v>
      </c>
      <c r="D4733" t="s">
        <v>450</v>
      </c>
      <c r="E4733" t="s">
        <v>451</v>
      </c>
      <c r="G4733" t="s">
        <v>19</v>
      </c>
      <c r="H4733" t="s">
        <v>148</v>
      </c>
      <c r="I4733" t="s">
        <v>26</v>
      </c>
      <c r="J4733" t="s">
        <v>27</v>
      </c>
      <c r="K4733">
        <v>85</v>
      </c>
      <c r="L4733">
        <v>22.8</v>
      </c>
      <c r="M4733" t="s">
        <v>436</v>
      </c>
      <c r="N4733">
        <v>28</v>
      </c>
      <c r="P4733" cm="1">
        <f t="array" ref="P4733">IF(Q4733&gt;0,INDEX(Q4733:Q26457,MATCH(TRUE,INDEX(Q4733:Q26457="",,),0)-1),"")</f>
        <v>7</v>
      </c>
      <c r="Q4733">
        <v>5</v>
      </c>
      <c r="R4733">
        <f t="shared" si="76"/>
        <v>0</v>
      </c>
    </row>
    <row r="4734" spans="1:18" x14ac:dyDescent="0.3">
      <c r="A4734" t="s">
        <v>398</v>
      </c>
      <c r="B4734" s="1">
        <v>38330</v>
      </c>
      <c r="C4734" t="s">
        <v>411</v>
      </c>
      <c r="D4734" t="s">
        <v>450</v>
      </c>
      <c r="E4734" t="s">
        <v>451</v>
      </c>
      <c r="G4734" t="s">
        <v>19</v>
      </c>
      <c r="H4734" t="s">
        <v>64</v>
      </c>
      <c r="I4734" t="s">
        <v>26</v>
      </c>
      <c r="J4734" t="s">
        <v>27</v>
      </c>
      <c r="K4734">
        <v>113</v>
      </c>
      <c r="L4734">
        <v>18</v>
      </c>
      <c r="M4734" t="s">
        <v>436</v>
      </c>
      <c r="N4734">
        <v>25</v>
      </c>
      <c r="P4734" cm="1">
        <f t="array" ref="P4734">IF(Q4734&gt;0,INDEX(Q4734:Q26458,MATCH(TRUE,INDEX(Q4734:Q26458="",,),0)-1),"")</f>
        <v>7</v>
      </c>
      <c r="Q4734">
        <v>5</v>
      </c>
      <c r="R4734">
        <f t="shared" si="76"/>
        <v>0</v>
      </c>
    </row>
    <row r="4735" spans="1:18" x14ac:dyDescent="0.3">
      <c r="A4735" t="s">
        <v>398</v>
      </c>
      <c r="B4735" s="1">
        <v>38330</v>
      </c>
      <c r="C4735" t="s">
        <v>411</v>
      </c>
      <c r="D4735" t="s">
        <v>450</v>
      </c>
      <c r="E4735" t="s">
        <v>451</v>
      </c>
      <c r="G4735" s="6" t="s">
        <v>29</v>
      </c>
      <c r="H4735" t="s">
        <v>30</v>
      </c>
      <c r="I4735" t="s">
        <v>21</v>
      </c>
      <c r="J4735" t="s">
        <v>22</v>
      </c>
      <c r="K4735">
        <v>0.3</v>
      </c>
      <c r="L4735">
        <v>82.5</v>
      </c>
      <c r="M4735" t="s">
        <v>436</v>
      </c>
      <c r="N4735">
        <v>82.5</v>
      </c>
      <c r="P4735" cm="1">
        <f t="array" ref="P4735">IF(Q4735&gt;0,INDEX(Q4735:Q26459,MATCH(TRUE,INDEX(Q4735:Q26459="",,),0)-1),"")</f>
        <v>7</v>
      </c>
      <c r="Q4735">
        <v>5</v>
      </c>
      <c r="R4735">
        <f t="shared" si="76"/>
        <v>0</v>
      </c>
    </row>
    <row r="4736" spans="1:18" x14ac:dyDescent="0.3">
      <c r="A4736" t="s">
        <v>398</v>
      </c>
      <c r="B4736" s="1">
        <v>38330</v>
      </c>
      <c r="C4736" t="s">
        <v>411</v>
      </c>
      <c r="D4736" t="s">
        <v>450</v>
      </c>
      <c r="E4736" t="s">
        <v>451</v>
      </c>
      <c r="G4736" s="6" t="s">
        <v>29</v>
      </c>
      <c r="H4736" t="s">
        <v>64</v>
      </c>
      <c r="I4736" t="s">
        <v>21</v>
      </c>
      <c r="J4736" t="s">
        <v>22</v>
      </c>
      <c r="K4736">
        <v>0.5</v>
      </c>
      <c r="L4736">
        <v>86</v>
      </c>
      <c r="M4736" t="s">
        <v>436</v>
      </c>
      <c r="N4736">
        <v>86</v>
      </c>
      <c r="P4736" cm="1">
        <f t="array" ref="P4736">IF(Q4736&gt;0,INDEX(Q4736:Q26460,MATCH(TRUE,INDEX(Q4736:Q26460="",,),0)-1),"")</f>
        <v>7</v>
      </c>
      <c r="Q4736">
        <v>5</v>
      </c>
      <c r="R4736">
        <f t="shared" si="76"/>
        <v>0</v>
      </c>
    </row>
    <row r="4737" spans="1:18" x14ac:dyDescent="0.3">
      <c r="A4737" t="s">
        <v>398</v>
      </c>
      <c r="B4737" s="1">
        <v>38330</v>
      </c>
      <c r="C4737" t="s">
        <v>411</v>
      </c>
      <c r="D4737" t="s">
        <v>450</v>
      </c>
      <c r="E4737" t="s">
        <v>451</v>
      </c>
      <c r="G4737" s="6" t="s">
        <v>29</v>
      </c>
      <c r="H4737" t="s">
        <v>30</v>
      </c>
      <c r="I4737" t="s">
        <v>26</v>
      </c>
      <c r="J4737" t="s">
        <v>27</v>
      </c>
      <c r="K4737">
        <v>2</v>
      </c>
      <c r="L4737">
        <v>16.600000000000001</v>
      </c>
      <c r="M4737" t="s">
        <v>436</v>
      </c>
      <c r="N4737">
        <v>16.600000000000001</v>
      </c>
      <c r="P4737" cm="1">
        <f t="array" ref="P4737">IF(Q4737&gt;0,INDEX(Q4737:Q26461,MATCH(TRUE,INDEX(Q4737:Q26461="",,),0)-1),"")</f>
        <v>7</v>
      </c>
      <c r="Q4737">
        <v>5</v>
      </c>
      <c r="R4737">
        <f t="shared" si="76"/>
        <v>0</v>
      </c>
    </row>
    <row r="4738" spans="1:18" x14ac:dyDescent="0.3">
      <c r="A4738" t="s">
        <v>398</v>
      </c>
      <c r="B4738" s="1">
        <v>38330</v>
      </c>
      <c r="C4738" t="s">
        <v>411</v>
      </c>
      <c r="D4738" t="s">
        <v>450</v>
      </c>
      <c r="E4738" t="s">
        <v>451</v>
      </c>
      <c r="G4738" s="6" t="s">
        <v>29</v>
      </c>
      <c r="H4738" t="s">
        <v>99</v>
      </c>
      <c r="I4738" t="s">
        <v>26</v>
      </c>
      <c r="J4738" t="s">
        <v>27</v>
      </c>
      <c r="K4738">
        <v>3</v>
      </c>
      <c r="L4738">
        <v>16.25</v>
      </c>
      <c r="M4738" t="s">
        <v>436</v>
      </c>
      <c r="N4738">
        <v>16.25</v>
      </c>
      <c r="P4738" cm="1">
        <f t="array" ref="P4738">IF(Q4738&gt;0,INDEX(Q4738:Q26462,MATCH(TRUE,INDEX(Q4738:Q26462="",,),0)-1),"")</f>
        <v>7</v>
      </c>
      <c r="Q4738">
        <v>5</v>
      </c>
      <c r="R4738">
        <f t="shared" si="76"/>
        <v>0</v>
      </c>
    </row>
    <row r="4739" spans="1:18" x14ac:dyDescent="0.3">
      <c r="A4739" t="s">
        <v>398</v>
      </c>
      <c r="B4739" s="1">
        <v>38330</v>
      </c>
      <c r="C4739" t="s">
        <v>411</v>
      </c>
      <c r="D4739" t="s">
        <v>450</v>
      </c>
      <c r="E4739" t="s">
        <v>451</v>
      </c>
      <c r="G4739" s="6" t="s">
        <v>29</v>
      </c>
      <c r="H4739" t="s">
        <v>197</v>
      </c>
      <c r="I4739" t="s">
        <v>26</v>
      </c>
      <c r="J4739" t="s">
        <v>27</v>
      </c>
      <c r="K4739">
        <v>41</v>
      </c>
      <c r="L4739">
        <v>24.6</v>
      </c>
      <c r="M4739" t="s">
        <v>436</v>
      </c>
      <c r="N4739">
        <v>24.6</v>
      </c>
      <c r="P4739" cm="1">
        <f t="array" ref="P4739">IF(Q4739&gt;0,INDEX(Q4739:Q26463,MATCH(TRUE,INDEX(Q4739:Q26463="",,),0)-1),"")</f>
        <v>7</v>
      </c>
      <c r="Q4739">
        <v>5</v>
      </c>
      <c r="R4739">
        <f t="shared" si="76"/>
        <v>0</v>
      </c>
    </row>
    <row r="4740" spans="1:18" x14ac:dyDescent="0.3">
      <c r="A4740" t="s">
        <v>398</v>
      </c>
      <c r="B4740" s="1">
        <v>38330</v>
      </c>
      <c r="C4740" t="s">
        <v>411</v>
      </c>
      <c r="D4740" t="s">
        <v>450</v>
      </c>
      <c r="E4740" t="s">
        <v>451</v>
      </c>
      <c r="G4740" t="s">
        <v>19</v>
      </c>
      <c r="H4740" t="s">
        <v>53</v>
      </c>
      <c r="I4740" t="s">
        <v>26</v>
      </c>
      <c r="J4740" t="s">
        <v>27</v>
      </c>
      <c r="K4740">
        <v>164</v>
      </c>
      <c r="L4740">
        <v>21.75</v>
      </c>
      <c r="M4740" t="s">
        <v>441</v>
      </c>
      <c r="N4740">
        <v>33</v>
      </c>
      <c r="P4740" cm="1">
        <f t="array" ref="P4740">IF(Q4740&gt;0,INDEX(Q4740:Q26464,MATCH(TRUE,INDEX(Q4740:Q26464="",,),0)-1),"")</f>
        <v>7</v>
      </c>
      <c r="Q4740">
        <v>6</v>
      </c>
      <c r="R4740">
        <f t="shared" si="76"/>
        <v>0</v>
      </c>
    </row>
    <row r="4741" spans="1:18" x14ac:dyDescent="0.3">
      <c r="A4741" t="s">
        <v>398</v>
      </c>
      <c r="B4741" s="1">
        <v>38330</v>
      </c>
      <c r="C4741" t="s">
        <v>411</v>
      </c>
      <c r="D4741" t="s">
        <v>450</v>
      </c>
      <c r="E4741" t="s">
        <v>451</v>
      </c>
      <c r="G4741" t="s">
        <v>19</v>
      </c>
      <c r="H4741" t="s">
        <v>394</v>
      </c>
      <c r="I4741" t="s">
        <v>26</v>
      </c>
      <c r="J4741" t="s">
        <v>27</v>
      </c>
      <c r="K4741">
        <v>149</v>
      </c>
      <c r="L4741">
        <v>18.600000000000001</v>
      </c>
      <c r="M4741" t="s">
        <v>441</v>
      </c>
      <c r="N4741">
        <v>19</v>
      </c>
      <c r="P4741" cm="1">
        <f t="array" ref="P4741">IF(Q4741&gt;0,INDEX(Q4741:Q26465,MATCH(TRUE,INDEX(Q4741:Q26465="",,),0)-1),"")</f>
        <v>7</v>
      </c>
      <c r="Q4741">
        <v>6</v>
      </c>
      <c r="R4741">
        <f t="shared" si="76"/>
        <v>0</v>
      </c>
    </row>
    <row r="4742" spans="1:18" x14ac:dyDescent="0.3">
      <c r="A4742" t="s">
        <v>398</v>
      </c>
      <c r="B4742" s="1">
        <v>38330</v>
      </c>
      <c r="C4742" t="s">
        <v>411</v>
      </c>
      <c r="D4742" t="s">
        <v>450</v>
      </c>
      <c r="E4742" t="s">
        <v>451</v>
      </c>
      <c r="G4742" t="s">
        <v>19</v>
      </c>
      <c r="H4742" t="s">
        <v>148</v>
      </c>
      <c r="I4742" t="s">
        <v>26</v>
      </c>
      <c r="J4742" t="s">
        <v>27</v>
      </c>
      <c r="K4742">
        <v>85</v>
      </c>
      <c r="L4742">
        <v>22.8</v>
      </c>
      <c r="M4742" t="s">
        <v>441</v>
      </c>
      <c r="N4742">
        <v>25</v>
      </c>
      <c r="P4742" cm="1">
        <f t="array" ref="P4742">IF(Q4742&gt;0,INDEX(Q4742:Q26466,MATCH(TRUE,INDEX(Q4742:Q26466="",,),0)-1),"")</f>
        <v>7</v>
      </c>
      <c r="Q4742">
        <v>6</v>
      </c>
      <c r="R4742">
        <f t="shared" si="76"/>
        <v>0</v>
      </c>
    </row>
    <row r="4743" spans="1:18" x14ac:dyDescent="0.3">
      <c r="A4743" t="s">
        <v>398</v>
      </c>
      <c r="B4743" s="1">
        <v>38330</v>
      </c>
      <c r="C4743" t="s">
        <v>411</v>
      </c>
      <c r="D4743" t="s">
        <v>450</v>
      </c>
      <c r="E4743" t="s">
        <v>451</v>
      </c>
      <c r="G4743" t="s">
        <v>19</v>
      </c>
      <c r="H4743" t="s">
        <v>64</v>
      </c>
      <c r="I4743" t="s">
        <v>26</v>
      </c>
      <c r="J4743" t="s">
        <v>27</v>
      </c>
      <c r="K4743">
        <v>113</v>
      </c>
      <c r="L4743">
        <v>18</v>
      </c>
      <c r="M4743" t="s">
        <v>441</v>
      </c>
      <c r="N4743">
        <v>25</v>
      </c>
      <c r="P4743" cm="1">
        <f t="array" ref="P4743">IF(Q4743&gt;0,INDEX(Q4743:Q26467,MATCH(TRUE,INDEX(Q4743:Q26467="",,),0)-1),"")</f>
        <v>7</v>
      </c>
      <c r="Q4743">
        <v>6</v>
      </c>
      <c r="R4743">
        <f t="shared" si="76"/>
        <v>0</v>
      </c>
    </row>
    <row r="4744" spans="1:18" x14ac:dyDescent="0.3">
      <c r="A4744" t="s">
        <v>398</v>
      </c>
      <c r="B4744" s="1">
        <v>38330</v>
      </c>
      <c r="C4744" t="s">
        <v>411</v>
      </c>
      <c r="D4744" t="s">
        <v>450</v>
      </c>
      <c r="E4744" t="s">
        <v>451</v>
      </c>
      <c r="G4744" s="6" t="s">
        <v>29</v>
      </c>
      <c r="H4744" t="s">
        <v>30</v>
      </c>
      <c r="I4744" t="s">
        <v>21</v>
      </c>
      <c r="J4744" t="s">
        <v>22</v>
      </c>
      <c r="K4744">
        <v>0.3</v>
      </c>
      <c r="L4744">
        <v>82.5</v>
      </c>
      <c r="M4744" t="s">
        <v>441</v>
      </c>
      <c r="N4744">
        <v>82.5</v>
      </c>
      <c r="P4744" cm="1">
        <f t="array" ref="P4744">IF(Q4744&gt;0,INDEX(Q4744:Q26468,MATCH(TRUE,INDEX(Q4744:Q26468="",,),0)-1),"")</f>
        <v>7</v>
      </c>
      <c r="Q4744">
        <v>6</v>
      </c>
      <c r="R4744">
        <f t="shared" si="76"/>
        <v>0</v>
      </c>
    </row>
    <row r="4745" spans="1:18" x14ac:dyDescent="0.3">
      <c r="A4745" t="s">
        <v>398</v>
      </c>
      <c r="B4745" s="1">
        <v>38330</v>
      </c>
      <c r="C4745" t="s">
        <v>411</v>
      </c>
      <c r="D4745" t="s">
        <v>450</v>
      </c>
      <c r="E4745" t="s">
        <v>451</v>
      </c>
      <c r="G4745" s="6" t="s">
        <v>29</v>
      </c>
      <c r="H4745" t="s">
        <v>64</v>
      </c>
      <c r="I4745" t="s">
        <v>21</v>
      </c>
      <c r="J4745" t="s">
        <v>22</v>
      </c>
      <c r="K4745">
        <v>0.5</v>
      </c>
      <c r="L4745">
        <v>86</v>
      </c>
      <c r="M4745" t="s">
        <v>441</v>
      </c>
      <c r="N4745">
        <v>86</v>
      </c>
      <c r="P4745" cm="1">
        <f t="array" ref="P4745">IF(Q4745&gt;0,INDEX(Q4745:Q26469,MATCH(TRUE,INDEX(Q4745:Q26469="",,),0)-1),"")</f>
        <v>7</v>
      </c>
      <c r="Q4745">
        <v>6</v>
      </c>
      <c r="R4745">
        <f t="shared" si="76"/>
        <v>0</v>
      </c>
    </row>
    <row r="4746" spans="1:18" x14ac:dyDescent="0.3">
      <c r="A4746" t="s">
        <v>398</v>
      </c>
      <c r="B4746" s="1">
        <v>38330</v>
      </c>
      <c r="C4746" t="s">
        <v>411</v>
      </c>
      <c r="D4746" t="s">
        <v>450</v>
      </c>
      <c r="E4746" t="s">
        <v>451</v>
      </c>
      <c r="G4746" s="6" t="s">
        <v>29</v>
      </c>
      <c r="H4746" t="s">
        <v>30</v>
      </c>
      <c r="I4746" t="s">
        <v>26</v>
      </c>
      <c r="J4746" t="s">
        <v>27</v>
      </c>
      <c r="K4746">
        <v>2</v>
      </c>
      <c r="L4746">
        <v>16.600000000000001</v>
      </c>
      <c r="M4746" t="s">
        <v>441</v>
      </c>
      <c r="N4746">
        <v>16.600000000000001</v>
      </c>
      <c r="P4746" cm="1">
        <f t="array" ref="P4746">IF(Q4746&gt;0,INDEX(Q4746:Q26470,MATCH(TRUE,INDEX(Q4746:Q26470="",,),0)-1),"")</f>
        <v>7</v>
      </c>
      <c r="Q4746">
        <v>6</v>
      </c>
      <c r="R4746">
        <f t="shared" si="76"/>
        <v>0</v>
      </c>
    </row>
    <row r="4747" spans="1:18" x14ac:dyDescent="0.3">
      <c r="A4747" t="s">
        <v>398</v>
      </c>
      <c r="B4747" s="1">
        <v>38330</v>
      </c>
      <c r="C4747" t="s">
        <v>411</v>
      </c>
      <c r="D4747" t="s">
        <v>450</v>
      </c>
      <c r="E4747" t="s">
        <v>451</v>
      </c>
      <c r="G4747" s="6" t="s">
        <v>29</v>
      </c>
      <c r="H4747" t="s">
        <v>99</v>
      </c>
      <c r="I4747" t="s">
        <v>26</v>
      </c>
      <c r="J4747" t="s">
        <v>27</v>
      </c>
      <c r="K4747">
        <v>3</v>
      </c>
      <c r="L4747">
        <v>16.25</v>
      </c>
      <c r="M4747" t="s">
        <v>441</v>
      </c>
      <c r="N4747">
        <v>16.25</v>
      </c>
      <c r="P4747" cm="1">
        <f t="array" ref="P4747">IF(Q4747&gt;0,INDEX(Q4747:Q26471,MATCH(TRUE,INDEX(Q4747:Q26471="",,),0)-1),"")</f>
        <v>7</v>
      </c>
      <c r="Q4747">
        <v>6</v>
      </c>
      <c r="R4747">
        <f t="shared" si="76"/>
        <v>0</v>
      </c>
    </row>
    <row r="4748" spans="1:18" x14ac:dyDescent="0.3">
      <c r="A4748" t="s">
        <v>398</v>
      </c>
      <c r="B4748" s="1">
        <v>38330</v>
      </c>
      <c r="C4748" t="s">
        <v>411</v>
      </c>
      <c r="D4748" t="s">
        <v>450</v>
      </c>
      <c r="E4748" t="s">
        <v>451</v>
      </c>
      <c r="G4748" s="6" t="s">
        <v>29</v>
      </c>
      <c r="H4748" t="s">
        <v>197</v>
      </c>
      <c r="I4748" t="s">
        <v>26</v>
      </c>
      <c r="J4748" t="s">
        <v>27</v>
      </c>
      <c r="K4748">
        <v>41</v>
      </c>
      <c r="L4748">
        <v>24.6</v>
      </c>
      <c r="M4748" t="s">
        <v>441</v>
      </c>
      <c r="N4748">
        <v>24.6</v>
      </c>
      <c r="P4748" cm="1">
        <f t="array" ref="P4748">IF(Q4748&gt;0,INDEX(Q4748:Q26472,MATCH(TRUE,INDEX(Q4748:Q26472="",,),0)-1),"")</f>
        <v>7</v>
      </c>
      <c r="Q4748">
        <v>6</v>
      </c>
      <c r="R4748">
        <f t="shared" si="76"/>
        <v>0</v>
      </c>
    </row>
    <row r="4749" spans="1:18" x14ac:dyDescent="0.3">
      <c r="A4749" t="s">
        <v>398</v>
      </c>
      <c r="B4749" s="1">
        <v>38330</v>
      </c>
      <c r="C4749" t="s">
        <v>411</v>
      </c>
      <c r="D4749" t="s">
        <v>450</v>
      </c>
      <c r="E4749" t="s">
        <v>451</v>
      </c>
      <c r="G4749" t="s">
        <v>19</v>
      </c>
      <c r="H4749" t="s">
        <v>53</v>
      </c>
      <c r="I4749" t="s">
        <v>26</v>
      </c>
      <c r="J4749" t="s">
        <v>27</v>
      </c>
      <c r="K4749">
        <v>164</v>
      </c>
      <c r="L4749">
        <v>21.75</v>
      </c>
      <c r="M4749" t="s">
        <v>402</v>
      </c>
      <c r="N4749">
        <v>28</v>
      </c>
      <c r="P4749" cm="1">
        <f t="array" ref="P4749">IF(Q4749&gt;0,INDEX(Q4749:Q26473,MATCH(TRUE,INDEX(Q4749:Q26473="",,),0)-1),"")</f>
        <v>7</v>
      </c>
      <c r="Q4749">
        <v>7</v>
      </c>
      <c r="R4749">
        <f t="shared" si="76"/>
        <v>0</v>
      </c>
    </row>
    <row r="4750" spans="1:18" x14ac:dyDescent="0.3">
      <c r="A4750" t="s">
        <v>398</v>
      </c>
      <c r="B4750" s="1">
        <v>38330</v>
      </c>
      <c r="C4750" t="s">
        <v>411</v>
      </c>
      <c r="D4750" t="s">
        <v>450</v>
      </c>
      <c r="E4750" t="s">
        <v>451</v>
      </c>
      <c r="G4750" t="s">
        <v>19</v>
      </c>
      <c r="H4750" t="s">
        <v>394</v>
      </c>
      <c r="I4750" t="s">
        <v>26</v>
      </c>
      <c r="J4750" t="s">
        <v>27</v>
      </c>
      <c r="K4750">
        <v>149</v>
      </c>
      <c r="L4750">
        <v>18.600000000000001</v>
      </c>
      <c r="M4750" t="s">
        <v>402</v>
      </c>
      <c r="N4750">
        <v>22</v>
      </c>
      <c r="P4750" cm="1">
        <f t="array" ref="P4750">IF(Q4750&gt;0,INDEX(Q4750:Q26474,MATCH(TRUE,INDEX(Q4750:Q26474="",,),0)-1),"")</f>
        <v>7</v>
      </c>
      <c r="Q4750">
        <v>7</v>
      </c>
      <c r="R4750">
        <f t="shared" si="76"/>
        <v>0</v>
      </c>
    </row>
    <row r="4751" spans="1:18" x14ac:dyDescent="0.3">
      <c r="A4751" t="s">
        <v>398</v>
      </c>
      <c r="B4751" s="1">
        <v>38330</v>
      </c>
      <c r="C4751" t="s">
        <v>411</v>
      </c>
      <c r="D4751" t="s">
        <v>450</v>
      </c>
      <c r="E4751" t="s">
        <v>451</v>
      </c>
      <c r="G4751" t="s">
        <v>19</v>
      </c>
      <c r="H4751" t="s">
        <v>148</v>
      </c>
      <c r="I4751" t="s">
        <v>26</v>
      </c>
      <c r="J4751" t="s">
        <v>27</v>
      </c>
      <c r="K4751">
        <v>85</v>
      </c>
      <c r="L4751">
        <v>22.8</v>
      </c>
      <c r="M4751" t="s">
        <v>402</v>
      </c>
      <c r="N4751">
        <v>30</v>
      </c>
      <c r="P4751" cm="1">
        <f t="array" ref="P4751">IF(Q4751&gt;0,INDEX(Q4751:Q26475,MATCH(TRUE,INDEX(Q4751:Q26475="",,),0)-1),"")</f>
        <v>7</v>
      </c>
      <c r="Q4751">
        <v>7</v>
      </c>
      <c r="R4751">
        <f t="shared" si="76"/>
        <v>0</v>
      </c>
    </row>
    <row r="4752" spans="1:18" x14ac:dyDescent="0.3">
      <c r="A4752" t="s">
        <v>398</v>
      </c>
      <c r="B4752" s="1">
        <v>38330</v>
      </c>
      <c r="C4752" t="s">
        <v>411</v>
      </c>
      <c r="D4752" t="s">
        <v>450</v>
      </c>
      <c r="E4752" t="s">
        <v>451</v>
      </c>
      <c r="G4752" t="s">
        <v>19</v>
      </c>
      <c r="H4752" t="s">
        <v>64</v>
      </c>
      <c r="I4752" t="s">
        <v>26</v>
      </c>
      <c r="J4752" t="s">
        <v>27</v>
      </c>
      <c r="K4752">
        <v>113</v>
      </c>
      <c r="L4752">
        <v>18</v>
      </c>
      <c r="M4752" t="s">
        <v>402</v>
      </c>
      <c r="N4752">
        <v>20</v>
      </c>
      <c r="P4752" cm="1">
        <f t="array" ref="P4752">IF(Q4752&gt;0,INDEX(Q4752:Q26476,MATCH(TRUE,INDEX(Q4752:Q26476="",,),0)-1),"")</f>
        <v>7</v>
      </c>
      <c r="Q4752">
        <v>7</v>
      </c>
      <c r="R4752">
        <f t="shared" si="76"/>
        <v>0</v>
      </c>
    </row>
    <row r="4753" spans="1:18" x14ac:dyDescent="0.3">
      <c r="A4753" t="s">
        <v>398</v>
      </c>
      <c r="B4753" s="1">
        <v>38330</v>
      </c>
      <c r="C4753" t="s">
        <v>411</v>
      </c>
      <c r="D4753" t="s">
        <v>450</v>
      </c>
      <c r="E4753" t="s">
        <v>451</v>
      </c>
      <c r="G4753" s="6" t="s">
        <v>29</v>
      </c>
      <c r="H4753" t="s">
        <v>30</v>
      </c>
      <c r="I4753" t="s">
        <v>21</v>
      </c>
      <c r="J4753" t="s">
        <v>22</v>
      </c>
      <c r="K4753">
        <v>0.3</v>
      </c>
      <c r="L4753">
        <v>82.5</v>
      </c>
      <c r="M4753" t="s">
        <v>402</v>
      </c>
      <c r="N4753">
        <v>82.5</v>
      </c>
      <c r="P4753" cm="1">
        <f t="array" ref="P4753">IF(Q4753&gt;0,INDEX(Q4753:Q26477,MATCH(TRUE,INDEX(Q4753:Q26477="",,),0)-1),"")</f>
        <v>7</v>
      </c>
      <c r="Q4753">
        <v>7</v>
      </c>
      <c r="R4753">
        <f t="shared" si="76"/>
        <v>0</v>
      </c>
    </row>
    <row r="4754" spans="1:18" x14ac:dyDescent="0.3">
      <c r="A4754" t="s">
        <v>398</v>
      </c>
      <c r="B4754" s="1">
        <v>38330</v>
      </c>
      <c r="C4754" t="s">
        <v>411</v>
      </c>
      <c r="D4754" t="s">
        <v>450</v>
      </c>
      <c r="E4754" t="s">
        <v>451</v>
      </c>
      <c r="G4754" s="6" t="s">
        <v>29</v>
      </c>
      <c r="H4754" t="s">
        <v>64</v>
      </c>
      <c r="I4754" t="s">
        <v>21</v>
      </c>
      <c r="J4754" t="s">
        <v>22</v>
      </c>
      <c r="K4754">
        <v>0.5</v>
      </c>
      <c r="L4754">
        <v>86</v>
      </c>
      <c r="M4754" t="s">
        <v>402</v>
      </c>
      <c r="N4754">
        <v>86</v>
      </c>
      <c r="P4754" cm="1">
        <f t="array" ref="P4754">IF(Q4754&gt;0,INDEX(Q4754:Q26478,MATCH(TRUE,INDEX(Q4754:Q26478="",,),0)-1),"")</f>
        <v>7</v>
      </c>
      <c r="Q4754">
        <v>7</v>
      </c>
      <c r="R4754">
        <f t="shared" si="76"/>
        <v>0</v>
      </c>
    </row>
    <row r="4755" spans="1:18" x14ac:dyDescent="0.3">
      <c r="A4755" t="s">
        <v>398</v>
      </c>
      <c r="B4755" s="1">
        <v>38330</v>
      </c>
      <c r="C4755" t="s">
        <v>411</v>
      </c>
      <c r="D4755" t="s">
        <v>450</v>
      </c>
      <c r="E4755" t="s">
        <v>451</v>
      </c>
      <c r="G4755" s="6" t="s">
        <v>29</v>
      </c>
      <c r="H4755" t="s">
        <v>30</v>
      </c>
      <c r="I4755" t="s">
        <v>26</v>
      </c>
      <c r="J4755" t="s">
        <v>27</v>
      </c>
      <c r="K4755">
        <v>2</v>
      </c>
      <c r="L4755">
        <v>16.600000000000001</v>
      </c>
      <c r="M4755" t="s">
        <v>402</v>
      </c>
      <c r="N4755">
        <v>16.600000000000001</v>
      </c>
      <c r="P4755" cm="1">
        <f t="array" ref="P4755">IF(Q4755&gt;0,INDEX(Q4755:Q26479,MATCH(TRUE,INDEX(Q4755:Q26479="",,),0)-1),"")</f>
        <v>7</v>
      </c>
      <c r="Q4755">
        <v>7</v>
      </c>
      <c r="R4755">
        <f t="shared" si="76"/>
        <v>0</v>
      </c>
    </row>
    <row r="4756" spans="1:18" x14ac:dyDescent="0.3">
      <c r="A4756" t="s">
        <v>398</v>
      </c>
      <c r="B4756" s="1">
        <v>38330</v>
      </c>
      <c r="C4756" t="s">
        <v>411</v>
      </c>
      <c r="D4756" t="s">
        <v>450</v>
      </c>
      <c r="E4756" t="s">
        <v>451</v>
      </c>
      <c r="G4756" s="6" t="s">
        <v>29</v>
      </c>
      <c r="H4756" t="s">
        <v>99</v>
      </c>
      <c r="I4756" t="s">
        <v>26</v>
      </c>
      <c r="J4756" t="s">
        <v>27</v>
      </c>
      <c r="K4756">
        <v>3</v>
      </c>
      <c r="L4756">
        <v>16.25</v>
      </c>
      <c r="M4756" t="s">
        <v>402</v>
      </c>
      <c r="N4756">
        <v>16.25</v>
      </c>
      <c r="P4756" cm="1">
        <f t="array" ref="P4756">IF(Q4756&gt;0,INDEX(Q4756:Q26480,MATCH(TRUE,INDEX(Q4756:Q26480="",,),0)-1),"")</f>
        <v>7</v>
      </c>
      <c r="Q4756">
        <v>7</v>
      </c>
      <c r="R4756">
        <f t="shared" si="76"/>
        <v>0</v>
      </c>
    </row>
    <row r="4757" spans="1:18" x14ac:dyDescent="0.3">
      <c r="A4757" t="s">
        <v>398</v>
      </c>
      <c r="B4757" s="1">
        <v>38330</v>
      </c>
      <c r="C4757" t="s">
        <v>411</v>
      </c>
      <c r="D4757" t="s">
        <v>450</v>
      </c>
      <c r="E4757" t="s">
        <v>451</v>
      </c>
      <c r="G4757" s="6" t="s">
        <v>29</v>
      </c>
      <c r="H4757" t="s">
        <v>197</v>
      </c>
      <c r="I4757" t="s">
        <v>26</v>
      </c>
      <c r="J4757" t="s">
        <v>27</v>
      </c>
      <c r="K4757">
        <v>41</v>
      </c>
      <c r="L4757">
        <v>24.6</v>
      </c>
      <c r="M4757" t="s">
        <v>402</v>
      </c>
      <c r="N4757">
        <v>24.6</v>
      </c>
      <c r="P4757" cm="1">
        <f t="array" ref="P4757">IF(Q4757&gt;0,INDEX(Q4757:Q26481,MATCH(TRUE,INDEX(Q4757:Q26481="",,),0)-1),"")</f>
        <v>7</v>
      </c>
      <c r="Q4757">
        <v>7</v>
      </c>
      <c r="R4757">
        <f t="shared" si="76"/>
        <v>0</v>
      </c>
    </row>
    <row r="4758" spans="1:18" x14ac:dyDescent="0.3">
      <c r="P4758" t="str" cm="1">
        <f t="array" ref="P4758">IF(Q4758&gt;0,INDEX(Q4758:Q26482,MATCH(TRUE,INDEX(Q4758:Q26482="",,),0)-1),"")</f>
        <v/>
      </c>
      <c r="R4758" t="str">
        <f t="shared" si="76"/>
        <v/>
      </c>
    </row>
    <row r="4759" spans="1:18" x14ac:dyDescent="0.3">
      <c r="A4759" t="s">
        <v>398</v>
      </c>
      <c r="B4759" s="1">
        <v>38335</v>
      </c>
      <c r="C4759" t="s">
        <v>16</v>
      </c>
      <c r="D4759" t="s">
        <v>452</v>
      </c>
      <c r="E4759" t="s">
        <v>453</v>
      </c>
      <c r="G4759" t="s">
        <v>19</v>
      </c>
      <c r="H4759" t="s">
        <v>30</v>
      </c>
      <c r="I4759" t="s">
        <v>21</v>
      </c>
      <c r="J4759" t="s">
        <v>22</v>
      </c>
      <c r="K4759">
        <v>1.6</v>
      </c>
      <c r="L4759">
        <v>139.69999999999999</v>
      </c>
      <c r="M4759" t="s">
        <v>270</v>
      </c>
      <c r="N4759">
        <v>18936</v>
      </c>
      <c r="O4759" t="s">
        <v>24</v>
      </c>
      <c r="P4759" cm="1">
        <f t="array" ref="P4759">IF(Q4759&gt;0,INDEX(Q4759:Q26483,MATCH(TRUE,INDEX(Q4759:Q26483="",,),0)-1),"")</f>
        <v>15</v>
      </c>
      <c r="Q4759">
        <v>1</v>
      </c>
      <c r="R4759">
        <f t="shared" si="76"/>
        <v>0</v>
      </c>
    </row>
    <row r="4760" spans="1:18" x14ac:dyDescent="0.3">
      <c r="A4760" t="s">
        <v>398</v>
      </c>
      <c r="B4760" s="1">
        <v>38335</v>
      </c>
      <c r="C4760" t="s">
        <v>16</v>
      </c>
      <c r="D4760" t="s">
        <v>452</v>
      </c>
      <c r="E4760" t="s">
        <v>453</v>
      </c>
      <c r="G4760" t="s">
        <v>19</v>
      </c>
      <c r="H4760" t="s">
        <v>64</v>
      </c>
      <c r="I4760" t="s">
        <v>21</v>
      </c>
      <c r="J4760" t="s">
        <v>22</v>
      </c>
      <c r="K4760">
        <v>7.8</v>
      </c>
      <c r="L4760">
        <v>145.80000000000001</v>
      </c>
      <c r="M4760" t="s">
        <v>270</v>
      </c>
      <c r="N4760">
        <v>145.80000000000001</v>
      </c>
      <c r="O4760" t="s">
        <v>24</v>
      </c>
      <c r="P4760" cm="1">
        <f t="array" ref="P4760">IF(Q4760&gt;0,INDEX(Q4760:Q26484,MATCH(TRUE,INDEX(Q4760:Q26484="",,),0)-1),"")</f>
        <v>15</v>
      </c>
      <c r="Q4760">
        <v>1</v>
      </c>
      <c r="R4760">
        <f t="shared" si="76"/>
        <v>0</v>
      </c>
    </row>
    <row r="4761" spans="1:18" x14ac:dyDescent="0.3">
      <c r="A4761" t="s">
        <v>398</v>
      </c>
      <c r="B4761" s="1">
        <v>38335</v>
      </c>
      <c r="C4761" t="s">
        <v>16</v>
      </c>
      <c r="D4761" t="s">
        <v>452</v>
      </c>
      <c r="E4761" t="s">
        <v>453</v>
      </c>
      <c r="G4761" t="s">
        <v>19</v>
      </c>
      <c r="H4761" t="s">
        <v>53</v>
      </c>
      <c r="I4761" t="s">
        <v>26</v>
      </c>
      <c r="J4761" t="s">
        <v>27</v>
      </c>
      <c r="K4761">
        <v>401.4</v>
      </c>
      <c r="L4761">
        <v>28</v>
      </c>
      <c r="M4761" t="s">
        <v>270</v>
      </c>
      <c r="N4761">
        <v>28</v>
      </c>
      <c r="O4761" t="s">
        <v>24</v>
      </c>
      <c r="P4761" cm="1">
        <f t="array" ref="P4761">IF(Q4761&gt;0,INDEX(Q4761:Q26485,MATCH(TRUE,INDEX(Q4761:Q26485="",,),0)-1),"")</f>
        <v>15</v>
      </c>
      <c r="Q4761">
        <v>1</v>
      </c>
      <c r="R4761">
        <f t="shared" si="76"/>
        <v>0</v>
      </c>
    </row>
    <row r="4762" spans="1:18" x14ac:dyDescent="0.3">
      <c r="A4762" t="s">
        <v>398</v>
      </c>
      <c r="B4762" s="1">
        <v>38335</v>
      </c>
      <c r="C4762" t="s">
        <v>16</v>
      </c>
      <c r="D4762" t="s">
        <v>452</v>
      </c>
      <c r="E4762" t="s">
        <v>453</v>
      </c>
      <c r="G4762" t="s">
        <v>19</v>
      </c>
      <c r="H4762" t="s">
        <v>64</v>
      </c>
      <c r="I4762" t="s">
        <v>26</v>
      </c>
      <c r="J4762" t="s">
        <v>27</v>
      </c>
      <c r="K4762">
        <v>171.3</v>
      </c>
      <c r="L4762">
        <v>22</v>
      </c>
      <c r="M4762" t="s">
        <v>270</v>
      </c>
      <c r="N4762">
        <v>22</v>
      </c>
      <c r="O4762" t="s">
        <v>24</v>
      </c>
      <c r="P4762" cm="1">
        <f t="array" ref="P4762">IF(Q4762&gt;0,INDEX(Q4762:Q26486,MATCH(TRUE,INDEX(Q4762:Q26486="",,),0)-1),"")</f>
        <v>15</v>
      </c>
      <c r="Q4762">
        <v>1</v>
      </c>
      <c r="R4762">
        <f t="shared" si="76"/>
        <v>0</v>
      </c>
    </row>
    <row r="4763" spans="1:18" x14ac:dyDescent="0.3">
      <c r="A4763" t="s">
        <v>398</v>
      </c>
      <c r="B4763" s="1">
        <v>38335</v>
      </c>
      <c r="C4763" t="s">
        <v>16</v>
      </c>
      <c r="D4763" t="s">
        <v>452</v>
      </c>
      <c r="E4763" t="s">
        <v>453</v>
      </c>
      <c r="G4763" s="6" t="s">
        <v>29</v>
      </c>
      <c r="H4763" t="s">
        <v>194</v>
      </c>
      <c r="I4763" t="s">
        <v>21</v>
      </c>
      <c r="J4763" t="s">
        <v>22</v>
      </c>
      <c r="K4763">
        <v>0.6</v>
      </c>
      <c r="L4763">
        <v>352</v>
      </c>
      <c r="M4763" t="s">
        <v>270</v>
      </c>
      <c r="N4763">
        <v>352</v>
      </c>
      <c r="O4763" t="s">
        <v>24</v>
      </c>
      <c r="P4763" cm="1">
        <f t="array" ref="P4763">IF(Q4763&gt;0,INDEX(Q4763:Q26487,MATCH(TRUE,INDEX(Q4763:Q26487="",,),0)-1),"")</f>
        <v>15</v>
      </c>
      <c r="Q4763">
        <v>1</v>
      </c>
      <c r="R4763">
        <f t="shared" si="76"/>
        <v>0</v>
      </c>
    </row>
    <row r="4764" spans="1:18" x14ac:dyDescent="0.3">
      <c r="A4764" t="s">
        <v>398</v>
      </c>
      <c r="B4764" s="1">
        <v>38335</v>
      </c>
      <c r="C4764" t="s">
        <v>16</v>
      </c>
      <c r="D4764" t="s">
        <v>452</v>
      </c>
      <c r="E4764" t="s">
        <v>453</v>
      </c>
      <c r="G4764" s="6" t="s">
        <v>29</v>
      </c>
      <c r="H4764" t="s">
        <v>206</v>
      </c>
      <c r="I4764" t="s">
        <v>21</v>
      </c>
      <c r="J4764" t="s">
        <v>22</v>
      </c>
      <c r="K4764">
        <v>2</v>
      </c>
      <c r="L4764">
        <v>139.1</v>
      </c>
      <c r="M4764" t="s">
        <v>270</v>
      </c>
      <c r="N4764">
        <v>139.1</v>
      </c>
      <c r="O4764" t="s">
        <v>24</v>
      </c>
      <c r="P4764" cm="1">
        <f t="array" ref="P4764">IF(Q4764&gt;0,INDEX(Q4764:Q26488,MATCH(TRUE,INDEX(Q4764:Q26488="",,),0)-1),"")</f>
        <v>15</v>
      </c>
      <c r="Q4764">
        <v>1</v>
      </c>
      <c r="R4764">
        <f t="shared" si="76"/>
        <v>0</v>
      </c>
    </row>
    <row r="4765" spans="1:18" x14ac:dyDescent="0.3">
      <c r="A4765" t="s">
        <v>398</v>
      </c>
      <c r="B4765" s="1">
        <v>38335</v>
      </c>
      <c r="C4765" t="s">
        <v>16</v>
      </c>
      <c r="D4765" t="s">
        <v>452</v>
      </c>
      <c r="E4765" t="s">
        <v>453</v>
      </c>
      <c r="G4765" s="6" t="s">
        <v>29</v>
      </c>
      <c r="H4765" t="s">
        <v>194</v>
      </c>
      <c r="I4765" t="s">
        <v>26</v>
      </c>
      <c r="J4765" t="s">
        <v>27</v>
      </c>
      <c r="K4765">
        <v>0.4</v>
      </c>
      <c r="L4765">
        <v>22</v>
      </c>
      <c r="M4765" t="s">
        <v>270</v>
      </c>
      <c r="N4765">
        <v>22</v>
      </c>
      <c r="O4765" t="s">
        <v>24</v>
      </c>
      <c r="P4765" cm="1">
        <f t="array" ref="P4765">IF(Q4765&gt;0,INDEX(Q4765:Q26489,MATCH(TRUE,INDEX(Q4765:Q26489="",,),0)-1),"")</f>
        <v>15</v>
      </c>
      <c r="Q4765">
        <v>1</v>
      </c>
      <c r="R4765">
        <f t="shared" si="76"/>
        <v>0</v>
      </c>
    </row>
    <row r="4766" spans="1:18" x14ac:dyDescent="0.3">
      <c r="A4766" t="s">
        <v>398</v>
      </c>
      <c r="B4766" s="1">
        <v>38335</v>
      </c>
      <c r="C4766" t="s">
        <v>16</v>
      </c>
      <c r="D4766" t="s">
        <v>452</v>
      </c>
      <c r="E4766" t="s">
        <v>453</v>
      </c>
      <c r="G4766" s="6" t="s">
        <v>29</v>
      </c>
      <c r="H4766" t="s">
        <v>30</v>
      </c>
      <c r="I4766" t="s">
        <v>26</v>
      </c>
      <c r="J4766" t="s">
        <v>27</v>
      </c>
      <c r="K4766">
        <v>1.2</v>
      </c>
      <c r="L4766">
        <v>22</v>
      </c>
      <c r="M4766" t="s">
        <v>270</v>
      </c>
      <c r="N4766">
        <v>22</v>
      </c>
      <c r="O4766" t="s">
        <v>24</v>
      </c>
      <c r="P4766" cm="1">
        <f t="array" ref="P4766">IF(Q4766&gt;0,INDEX(Q4766:Q26490,MATCH(TRUE,INDEX(Q4766:Q26490="",,),0)-1),"")</f>
        <v>15</v>
      </c>
      <c r="Q4766">
        <v>1</v>
      </c>
      <c r="R4766">
        <f t="shared" si="76"/>
        <v>0</v>
      </c>
    </row>
    <row r="4767" spans="1:18" x14ac:dyDescent="0.3">
      <c r="A4767" t="s">
        <v>398</v>
      </c>
      <c r="B4767" s="1">
        <v>38335</v>
      </c>
      <c r="C4767" t="s">
        <v>16</v>
      </c>
      <c r="D4767" t="s">
        <v>452</v>
      </c>
      <c r="E4767" t="s">
        <v>453</v>
      </c>
      <c r="G4767" s="6" t="s">
        <v>29</v>
      </c>
      <c r="H4767" t="s">
        <v>206</v>
      </c>
      <c r="I4767" t="s">
        <v>26</v>
      </c>
      <c r="J4767" t="s">
        <v>27</v>
      </c>
      <c r="K4767">
        <v>2.8</v>
      </c>
      <c r="L4767">
        <v>14</v>
      </c>
      <c r="M4767" t="s">
        <v>270</v>
      </c>
      <c r="N4767">
        <v>14</v>
      </c>
      <c r="O4767" t="s">
        <v>24</v>
      </c>
      <c r="P4767" cm="1">
        <f t="array" ref="P4767">IF(Q4767&gt;0,INDEX(Q4767:Q26491,MATCH(TRUE,INDEX(Q4767:Q26491="",,),0)-1),"")</f>
        <v>15</v>
      </c>
      <c r="Q4767">
        <v>1</v>
      </c>
      <c r="R4767">
        <f t="shared" si="76"/>
        <v>0</v>
      </c>
    </row>
    <row r="4768" spans="1:18" x14ac:dyDescent="0.3">
      <c r="A4768" t="s">
        <v>398</v>
      </c>
      <c r="B4768" s="1">
        <v>38335</v>
      </c>
      <c r="C4768" t="s">
        <v>16</v>
      </c>
      <c r="D4768" t="s">
        <v>452</v>
      </c>
      <c r="E4768" t="s">
        <v>453</v>
      </c>
      <c r="G4768" s="6" t="s">
        <v>29</v>
      </c>
      <c r="H4768" t="s">
        <v>70</v>
      </c>
      <c r="I4768" t="s">
        <v>26</v>
      </c>
      <c r="J4768" t="s">
        <v>27</v>
      </c>
      <c r="K4768">
        <v>29.4</v>
      </c>
      <c r="L4768">
        <v>24</v>
      </c>
      <c r="M4768" t="s">
        <v>270</v>
      </c>
      <c r="N4768">
        <v>24</v>
      </c>
      <c r="O4768" t="s">
        <v>24</v>
      </c>
      <c r="P4768" cm="1">
        <f t="array" ref="P4768">IF(Q4768&gt;0,INDEX(Q4768:Q26492,MATCH(TRUE,INDEX(Q4768:Q26492="",,),0)-1),"")</f>
        <v>15</v>
      </c>
      <c r="Q4768">
        <v>1</v>
      </c>
      <c r="R4768">
        <f t="shared" si="76"/>
        <v>0</v>
      </c>
    </row>
    <row r="4769" spans="1:18" x14ac:dyDescent="0.3">
      <c r="A4769" t="s">
        <v>398</v>
      </c>
      <c r="B4769" s="1">
        <v>38335</v>
      </c>
      <c r="C4769" t="s">
        <v>16</v>
      </c>
      <c r="D4769" t="s">
        <v>452</v>
      </c>
      <c r="E4769" t="s">
        <v>453</v>
      </c>
      <c r="G4769" t="s">
        <v>19</v>
      </c>
      <c r="H4769" t="s">
        <v>30</v>
      </c>
      <c r="I4769" t="s">
        <v>21</v>
      </c>
      <c r="J4769" t="s">
        <v>22</v>
      </c>
      <c r="K4769">
        <v>1.6</v>
      </c>
      <c r="L4769">
        <v>139.69999999999999</v>
      </c>
      <c r="M4769" t="s">
        <v>454</v>
      </c>
      <c r="N4769">
        <v>1000</v>
      </c>
      <c r="P4769" cm="1">
        <f t="array" ref="P4769">IF(Q4769&gt;0,INDEX(Q4769:Q26493,MATCH(TRUE,INDEX(Q4769:Q26493="",,),0)-1),"")</f>
        <v>15</v>
      </c>
      <c r="Q4769">
        <v>2</v>
      </c>
      <c r="R4769">
        <f t="shared" si="76"/>
        <v>0</v>
      </c>
    </row>
    <row r="4770" spans="1:18" x14ac:dyDescent="0.3">
      <c r="A4770" t="s">
        <v>398</v>
      </c>
      <c r="B4770" s="1">
        <v>38335</v>
      </c>
      <c r="C4770" t="s">
        <v>16</v>
      </c>
      <c r="D4770" t="s">
        <v>452</v>
      </c>
      <c r="E4770" t="s">
        <v>453</v>
      </c>
      <c r="G4770" t="s">
        <v>19</v>
      </c>
      <c r="H4770" t="s">
        <v>64</v>
      </c>
      <c r="I4770" t="s">
        <v>21</v>
      </c>
      <c r="J4770" t="s">
        <v>22</v>
      </c>
      <c r="K4770">
        <v>7.8</v>
      </c>
      <c r="L4770">
        <v>145.80000000000001</v>
      </c>
      <c r="M4770" t="s">
        <v>454</v>
      </c>
      <c r="N4770">
        <v>1000</v>
      </c>
      <c r="P4770" cm="1">
        <f t="array" ref="P4770">IF(Q4770&gt;0,INDEX(Q4770:Q26494,MATCH(TRUE,INDEX(Q4770:Q26494="",,),0)-1),"")</f>
        <v>15</v>
      </c>
      <c r="Q4770">
        <v>2</v>
      </c>
      <c r="R4770">
        <f t="shared" si="76"/>
        <v>0</v>
      </c>
    </row>
    <row r="4771" spans="1:18" x14ac:dyDescent="0.3">
      <c r="A4771" t="s">
        <v>398</v>
      </c>
      <c r="B4771" s="1">
        <v>38335</v>
      </c>
      <c r="C4771" t="s">
        <v>16</v>
      </c>
      <c r="D4771" t="s">
        <v>452</v>
      </c>
      <c r="E4771" t="s">
        <v>453</v>
      </c>
      <c r="G4771" t="s">
        <v>19</v>
      </c>
      <c r="H4771" t="s">
        <v>53</v>
      </c>
      <c r="I4771" t="s">
        <v>26</v>
      </c>
      <c r="J4771" t="s">
        <v>27</v>
      </c>
      <c r="K4771">
        <v>401.4</v>
      </c>
      <c r="L4771">
        <v>28</v>
      </c>
      <c r="M4771" t="s">
        <v>454</v>
      </c>
      <c r="N4771">
        <v>42</v>
      </c>
      <c r="P4771" cm="1">
        <f t="array" ref="P4771">IF(Q4771&gt;0,INDEX(Q4771:Q26495,MATCH(TRUE,INDEX(Q4771:Q26495="",,),0)-1),"")</f>
        <v>15</v>
      </c>
      <c r="Q4771">
        <v>2</v>
      </c>
      <c r="R4771">
        <f t="shared" si="76"/>
        <v>0</v>
      </c>
    </row>
    <row r="4772" spans="1:18" x14ac:dyDescent="0.3">
      <c r="A4772" t="s">
        <v>398</v>
      </c>
      <c r="B4772" s="1">
        <v>38335</v>
      </c>
      <c r="C4772" t="s">
        <v>16</v>
      </c>
      <c r="D4772" t="s">
        <v>452</v>
      </c>
      <c r="E4772" t="s">
        <v>453</v>
      </c>
      <c r="G4772" t="s">
        <v>19</v>
      </c>
      <c r="H4772" t="s">
        <v>64</v>
      </c>
      <c r="I4772" t="s">
        <v>26</v>
      </c>
      <c r="J4772" t="s">
        <v>27</v>
      </c>
      <c r="K4772">
        <v>171.3</v>
      </c>
      <c r="L4772">
        <v>22</v>
      </c>
      <c r="M4772" t="s">
        <v>454</v>
      </c>
      <c r="N4772">
        <v>42</v>
      </c>
      <c r="P4772" cm="1">
        <f t="array" ref="P4772">IF(Q4772&gt;0,INDEX(Q4772:Q26496,MATCH(TRUE,INDEX(Q4772:Q26496="",,),0)-1),"")</f>
        <v>15</v>
      </c>
      <c r="Q4772">
        <v>2</v>
      </c>
      <c r="R4772">
        <f t="shared" si="76"/>
        <v>0</v>
      </c>
    </row>
    <row r="4773" spans="1:18" x14ac:dyDescent="0.3">
      <c r="A4773" t="s">
        <v>398</v>
      </c>
      <c r="B4773" s="1">
        <v>38335</v>
      </c>
      <c r="C4773" t="s">
        <v>16</v>
      </c>
      <c r="D4773" t="s">
        <v>452</v>
      </c>
      <c r="E4773" t="s">
        <v>453</v>
      </c>
      <c r="G4773" s="6" t="s">
        <v>29</v>
      </c>
      <c r="H4773" t="s">
        <v>194</v>
      </c>
      <c r="I4773" t="s">
        <v>21</v>
      </c>
      <c r="J4773" t="s">
        <v>22</v>
      </c>
      <c r="K4773">
        <v>0.6</v>
      </c>
      <c r="L4773">
        <v>352</v>
      </c>
      <c r="M4773" t="s">
        <v>454</v>
      </c>
      <c r="N4773">
        <v>352</v>
      </c>
      <c r="P4773" cm="1">
        <f t="array" ref="P4773">IF(Q4773&gt;0,INDEX(Q4773:Q26497,MATCH(TRUE,INDEX(Q4773:Q26497="",,),0)-1),"")</f>
        <v>15</v>
      </c>
      <c r="Q4773">
        <v>2</v>
      </c>
      <c r="R4773">
        <f t="shared" si="76"/>
        <v>0</v>
      </c>
    </row>
    <row r="4774" spans="1:18" x14ac:dyDescent="0.3">
      <c r="A4774" t="s">
        <v>398</v>
      </c>
      <c r="B4774" s="1">
        <v>38335</v>
      </c>
      <c r="C4774" t="s">
        <v>16</v>
      </c>
      <c r="D4774" t="s">
        <v>452</v>
      </c>
      <c r="E4774" t="s">
        <v>453</v>
      </c>
      <c r="G4774" s="6" t="s">
        <v>29</v>
      </c>
      <c r="H4774" t="s">
        <v>206</v>
      </c>
      <c r="I4774" t="s">
        <v>21</v>
      </c>
      <c r="J4774" t="s">
        <v>22</v>
      </c>
      <c r="K4774">
        <v>2</v>
      </c>
      <c r="L4774">
        <v>139.1</v>
      </c>
      <c r="M4774" t="s">
        <v>454</v>
      </c>
      <c r="N4774">
        <v>139.1</v>
      </c>
      <c r="P4774" cm="1">
        <f t="array" ref="P4774">IF(Q4774&gt;0,INDEX(Q4774:Q26498,MATCH(TRUE,INDEX(Q4774:Q26498="",,),0)-1),"")</f>
        <v>15</v>
      </c>
      <c r="Q4774">
        <v>2</v>
      </c>
      <c r="R4774">
        <f t="shared" si="76"/>
        <v>0</v>
      </c>
    </row>
    <row r="4775" spans="1:18" x14ac:dyDescent="0.3">
      <c r="A4775" t="s">
        <v>398</v>
      </c>
      <c r="B4775" s="1">
        <v>38335</v>
      </c>
      <c r="C4775" t="s">
        <v>16</v>
      </c>
      <c r="D4775" t="s">
        <v>452</v>
      </c>
      <c r="E4775" t="s">
        <v>453</v>
      </c>
      <c r="G4775" s="6" t="s">
        <v>29</v>
      </c>
      <c r="H4775" t="s">
        <v>194</v>
      </c>
      <c r="I4775" t="s">
        <v>26</v>
      </c>
      <c r="J4775" t="s">
        <v>27</v>
      </c>
      <c r="K4775">
        <v>0.4</v>
      </c>
      <c r="L4775">
        <v>22</v>
      </c>
      <c r="M4775" t="s">
        <v>454</v>
      </c>
      <c r="N4775">
        <v>22</v>
      </c>
      <c r="P4775" cm="1">
        <f t="array" ref="P4775">IF(Q4775&gt;0,INDEX(Q4775:Q26499,MATCH(TRUE,INDEX(Q4775:Q26499="",,),0)-1),"")</f>
        <v>15</v>
      </c>
      <c r="Q4775">
        <v>2</v>
      </c>
      <c r="R4775">
        <f t="shared" si="76"/>
        <v>0</v>
      </c>
    </row>
    <row r="4776" spans="1:18" x14ac:dyDescent="0.3">
      <c r="A4776" t="s">
        <v>398</v>
      </c>
      <c r="B4776" s="1">
        <v>38335</v>
      </c>
      <c r="C4776" t="s">
        <v>16</v>
      </c>
      <c r="D4776" t="s">
        <v>452</v>
      </c>
      <c r="E4776" t="s">
        <v>453</v>
      </c>
      <c r="G4776" s="6" t="s">
        <v>29</v>
      </c>
      <c r="H4776" t="s">
        <v>30</v>
      </c>
      <c r="I4776" t="s">
        <v>26</v>
      </c>
      <c r="J4776" t="s">
        <v>27</v>
      </c>
      <c r="K4776">
        <v>1.2</v>
      </c>
      <c r="L4776">
        <v>22</v>
      </c>
      <c r="M4776" t="s">
        <v>454</v>
      </c>
      <c r="N4776">
        <v>22</v>
      </c>
      <c r="P4776" cm="1">
        <f t="array" ref="P4776">IF(Q4776&gt;0,INDEX(Q4776:Q26500,MATCH(TRUE,INDEX(Q4776:Q26500="",,),0)-1),"")</f>
        <v>15</v>
      </c>
      <c r="Q4776">
        <v>2</v>
      </c>
      <c r="R4776">
        <f t="shared" si="76"/>
        <v>0</v>
      </c>
    </row>
    <row r="4777" spans="1:18" x14ac:dyDescent="0.3">
      <c r="A4777" t="s">
        <v>398</v>
      </c>
      <c r="B4777" s="1">
        <v>38335</v>
      </c>
      <c r="C4777" t="s">
        <v>16</v>
      </c>
      <c r="D4777" t="s">
        <v>452</v>
      </c>
      <c r="E4777" t="s">
        <v>453</v>
      </c>
      <c r="G4777" s="6" t="s">
        <v>29</v>
      </c>
      <c r="H4777" t="s">
        <v>206</v>
      </c>
      <c r="I4777" t="s">
        <v>26</v>
      </c>
      <c r="J4777" t="s">
        <v>27</v>
      </c>
      <c r="K4777">
        <v>2.8</v>
      </c>
      <c r="L4777">
        <v>14</v>
      </c>
      <c r="M4777" t="s">
        <v>454</v>
      </c>
      <c r="N4777">
        <v>14</v>
      </c>
      <c r="P4777" cm="1">
        <f t="array" ref="P4777">IF(Q4777&gt;0,INDEX(Q4777:Q26501,MATCH(TRUE,INDEX(Q4777:Q26501="",,),0)-1),"")</f>
        <v>15</v>
      </c>
      <c r="Q4777">
        <v>2</v>
      </c>
      <c r="R4777">
        <f t="shared" si="76"/>
        <v>0</v>
      </c>
    </row>
    <row r="4778" spans="1:18" x14ac:dyDescent="0.3">
      <c r="A4778" t="s">
        <v>398</v>
      </c>
      <c r="B4778" s="1">
        <v>38335</v>
      </c>
      <c r="C4778" t="s">
        <v>16</v>
      </c>
      <c r="D4778" t="s">
        <v>452</v>
      </c>
      <c r="E4778" t="s">
        <v>453</v>
      </c>
      <c r="G4778" s="6" t="s">
        <v>29</v>
      </c>
      <c r="H4778" t="s">
        <v>70</v>
      </c>
      <c r="I4778" t="s">
        <v>26</v>
      </c>
      <c r="J4778" t="s">
        <v>27</v>
      </c>
      <c r="K4778">
        <v>29.4</v>
      </c>
      <c r="L4778">
        <v>24</v>
      </c>
      <c r="M4778" t="s">
        <v>454</v>
      </c>
      <c r="N4778">
        <v>24</v>
      </c>
      <c r="P4778" cm="1">
        <f t="array" ref="P4778">IF(Q4778&gt;0,INDEX(Q4778:Q26502,MATCH(TRUE,INDEX(Q4778:Q26502="",,),0)-1),"")</f>
        <v>15</v>
      </c>
      <c r="Q4778">
        <v>2</v>
      </c>
      <c r="R4778">
        <f t="shared" si="76"/>
        <v>0</v>
      </c>
    </row>
    <row r="4779" spans="1:18" x14ac:dyDescent="0.3">
      <c r="A4779" t="s">
        <v>398</v>
      </c>
      <c r="B4779" s="1">
        <v>38335</v>
      </c>
      <c r="C4779" t="s">
        <v>16</v>
      </c>
      <c r="D4779" t="s">
        <v>452</v>
      </c>
      <c r="E4779" t="s">
        <v>453</v>
      </c>
      <c r="G4779" t="s">
        <v>19</v>
      </c>
      <c r="H4779" t="s">
        <v>30</v>
      </c>
      <c r="I4779" t="s">
        <v>21</v>
      </c>
      <c r="J4779" t="s">
        <v>22</v>
      </c>
      <c r="K4779">
        <v>1.6</v>
      </c>
      <c r="L4779">
        <v>139.69999999999999</v>
      </c>
      <c r="M4779" t="s">
        <v>269</v>
      </c>
      <c r="N4779">
        <v>139.69999999999999</v>
      </c>
      <c r="P4779" cm="1">
        <f t="array" ref="P4779">IF(Q4779&gt;0,INDEX(Q4779:Q26503,MATCH(TRUE,INDEX(Q4779:Q26503="",,),0)-1),"")</f>
        <v>15</v>
      </c>
      <c r="Q4779">
        <v>3</v>
      </c>
      <c r="R4779">
        <f t="shared" si="76"/>
        <v>0</v>
      </c>
    </row>
    <row r="4780" spans="1:18" x14ac:dyDescent="0.3">
      <c r="A4780" t="s">
        <v>398</v>
      </c>
      <c r="B4780" s="1">
        <v>38335</v>
      </c>
      <c r="C4780" t="s">
        <v>16</v>
      </c>
      <c r="D4780" t="s">
        <v>452</v>
      </c>
      <c r="E4780" t="s">
        <v>453</v>
      </c>
      <c r="G4780" t="s">
        <v>19</v>
      </c>
      <c r="H4780" t="s">
        <v>64</v>
      </c>
      <c r="I4780" t="s">
        <v>21</v>
      </c>
      <c r="J4780" t="s">
        <v>22</v>
      </c>
      <c r="K4780">
        <v>7.8</v>
      </c>
      <c r="L4780">
        <v>145.80000000000001</v>
      </c>
      <c r="M4780" t="s">
        <v>269</v>
      </c>
      <c r="N4780">
        <v>145.80000000000001</v>
      </c>
      <c r="P4780" cm="1">
        <f t="array" ref="P4780">IF(Q4780&gt;0,INDEX(Q4780:Q26504,MATCH(TRUE,INDEX(Q4780:Q26504="",,),0)-1),"")</f>
        <v>15</v>
      </c>
      <c r="Q4780">
        <v>3</v>
      </c>
      <c r="R4780">
        <f t="shared" si="76"/>
        <v>0</v>
      </c>
    </row>
    <row r="4781" spans="1:18" x14ac:dyDescent="0.3">
      <c r="A4781" t="s">
        <v>398</v>
      </c>
      <c r="B4781" s="1">
        <v>38335</v>
      </c>
      <c r="C4781" t="s">
        <v>16</v>
      </c>
      <c r="D4781" t="s">
        <v>452</v>
      </c>
      <c r="E4781" t="s">
        <v>453</v>
      </c>
      <c r="G4781" t="s">
        <v>19</v>
      </c>
      <c r="H4781" t="s">
        <v>53</v>
      </c>
      <c r="I4781" t="s">
        <v>26</v>
      </c>
      <c r="J4781" t="s">
        <v>27</v>
      </c>
      <c r="K4781">
        <v>401.4</v>
      </c>
      <c r="L4781">
        <v>28</v>
      </c>
      <c r="M4781" t="s">
        <v>269</v>
      </c>
      <c r="N4781">
        <v>28</v>
      </c>
      <c r="P4781" cm="1">
        <f t="array" ref="P4781">IF(Q4781&gt;0,INDEX(Q4781:Q26505,MATCH(TRUE,INDEX(Q4781:Q26505="",,),0)-1),"")</f>
        <v>15</v>
      </c>
      <c r="Q4781">
        <v>3</v>
      </c>
      <c r="R4781">
        <f t="shared" si="76"/>
        <v>0</v>
      </c>
    </row>
    <row r="4782" spans="1:18" x14ac:dyDescent="0.3">
      <c r="A4782" t="s">
        <v>398</v>
      </c>
      <c r="B4782" s="1">
        <v>38335</v>
      </c>
      <c r="C4782" t="s">
        <v>16</v>
      </c>
      <c r="D4782" t="s">
        <v>452</v>
      </c>
      <c r="E4782" t="s">
        <v>453</v>
      </c>
      <c r="G4782" t="s">
        <v>19</v>
      </c>
      <c r="H4782" t="s">
        <v>64</v>
      </c>
      <c r="I4782" t="s">
        <v>26</v>
      </c>
      <c r="J4782" t="s">
        <v>27</v>
      </c>
      <c r="K4782">
        <v>171.3</v>
      </c>
      <c r="L4782">
        <v>22</v>
      </c>
      <c r="M4782" t="s">
        <v>269</v>
      </c>
      <c r="N4782">
        <v>121</v>
      </c>
      <c r="P4782" cm="1">
        <f t="array" ref="P4782">IF(Q4782&gt;0,INDEX(Q4782:Q26506,MATCH(TRUE,INDEX(Q4782:Q26506="",,),0)-1),"")</f>
        <v>15</v>
      </c>
      <c r="Q4782">
        <v>3</v>
      </c>
      <c r="R4782">
        <f t="shared" si="76"/>
        <v>0</v>
      </c>
    </row>
    <row r="4783" spans="1:18" x14ac:dyDescent="0.3">
      <c r="A4783" t="s">
        <v>398</v>
      </c>
      <c r="B4783" s="1">
        <v>38335</v>
      </c>
      <c r="C4783" t="s">
        <v>16</v>
      </c>
      <c r="D4783" t="s">
        <v>452</v>
      </c>
      <c r="E4783" t="s">
        <v>453</v>
      </c>
      <c r="G4783" s="6" t="s">
        <v>29</v>
      </c>
      <c r="H4783" t="s">
        <v>194</v>
      </c>
      <c r="I4783" t="s">
        <v>21</v>
      </c>
      <c r="J4783" t="s">
        <v>22</v>
      </c>
      <c r="K4783">
        <v>0.6</v>
      </c>
      <c r="L4783">
        <v>352</v>
      </c>
      <c r="M4783" t="s">
        <v>269</v>
      </c>
      <c r="N4783">
        <v>352</v>
      </c>
      <c r="P4783" cm="1">
        <f t="array" ref="P4783">IF(Q4783&gt;0,INDEX(Q4783:Q26507,MATCH(TRUE,INDEX(Q4783:Q26507="",,),0)-1),"")</f>
        <v>15</v>
      </c>
      <c r="Q4783">
        <v>3</v>
      </c>
      <c r="R4783">
        <f t="shared" si="76"/>
        <v>0</v>
      </c>
    </row>
    <row r="4784" spans="1:18" x14ac:dyDescent="0.3">
      <c r="A4784" t="s">
        <v>398</v>
      </c>
      <c r="B4784" s="1">
        <v>38335</v>
      </c>
      <c r="C4784" t="s">
        <v>16</v>
      </c>
      <c r="D4784" t="s">
        <v>452</v>
      </c>
      <c r="E4784" t="s">
        <v>453</v>
      </c>
      <c r="G4784" s="6" t="s">
        <v>29</v>
      </c>
      <c r="H4784" t="s">
        <v>206</v>
      </c>
      <c r="I4784" t="s">
        <v>21</v>
      </c>
      <c r="J4784" t="s">
        <v>22</v>
      </c>
      <c r="K4784">
        <v>2</v>
      </c>
      <c r="L4784">
        <v>139.1</v>
      </c>
      <c r="M4784" t="s">
        <v>269</v>
      </c>
      <c r="N4784">
        <v>139.1</v>
      </c>
      <c r="P4784" cm="1">
        <f t="array" ref="P4784">IF(Q4784&gt;0,INDEX(Q4784:Q26508,MATCH(TRUE,INDEX(Q4784:Q26508="",,),0)-1),"")</f>
        <v>15</v>
      </c>
      <c r="Q4784">
        <v>3</v>
      </c>
      <c r="R4784">
        <f t="shared" si="76"/>
        <v>0</v>
      </c>
    </row>
    <row r="4785" spans="1:18" x14ac:dyDescent="0.3">
      <c r="A4785" t="s">
        <v>398</v>
      </c>
      <c r="B4785" s="1">
        <v>38335</v>
      </c>
      <c r="C4785" t="s">
        <v>16</v>
      </c>
      <c r="D4785" t="s">
        <v>452</v>
      </c>
      <c r="E4785" t="s">
        <v>453</v>
      </c>
      <c r="G4785" s="6" t="s">
        <v>29</v>
      </c>
      <c r="H4785" t="s">
        <v>194</v>
      </c>
      <c r="I4785" t="s">
        <v>26</v>
      </c>
      <c r="J4785" t="s">
        <v>27</v>
      </c>
      <c r="K4785">
        <v>0.4</v>
      </c>
      <c r="L4785">
        <v>22</v>
      </c>
      <c r="M4785" t="s">
        <v>269</v>
      </c>
      <c r="N4785">
        <v>22</v>
      </c>
      <c r="P4785" cm="1">
        <f t="array" ref="P4785">IF(Q4785&gt;0,INDEX(Q4785:Q26509,MATCH(TRUE,INDEX(Q4785:Q26509="",,),0)-1),"")</f>
        <v>15</v>
      </c>
      <c r="Q4785">
        <v>3</v>
      </c>
      <c r="R4785">
        <f t="shared" si="76"/>
        <v>0</v>
      </c>
    </row>
    <row r="4786" spans="1:18" x14ac:dyDescent="0.3">
      <c r="A4786" t="s">
        <v>398</v>
      </c>
      <c r="B4786" s="1">
        <v>38335</v>
      </c>
      <c r="C4786" t="s">
        <v>16</v>
      </c>
      <c r="D4786" t="s">
        <v>452</v>
      </c>
      <c r="E4786" t="s">
        <v>453</v>
      </c>
      <c r="G4786" s="6" t="s">
        <v>29</v>
      </c>
      <c r="H4786" t="s">
        <v>30</v>
      </c>
      <c r="I4786" t="s">
        <v>26</v>
      </c>
      <c r="J4786" t="s">
        <v>27</v>
      </c>
      <c r="K4786">
        <v>1.2</v>
      </c>
      <c r="L4786">
        <v>22</v>
      </c>
      <c r="M4786" t="s">
        <v>269</v>
      </c>
      <c r="N4786">
        <v>22</v>
      </c>
      <c r="P4786" cm="1">
        <f t="array" ref="P4786">IF(Q4786&gt;0,INDEX(Q4786:Q26510,MATCH(TRUE,INDEX(Q4786:Q26510="",,),0)-1),"")</f>
        <v>15</v>
      </c>
      <c r="Q4786">
        <v>3</v>
      </c>
      <c r="R4786">
        <f t="shared" si="76"/>
        <v>0</v>
      </c>
    </row>
    <row r="4787" spans="1:18" x14ac:dyDescent="0.3">
      <c r="A4787" t="s">
        <v>398</v>
      </c>
      <c r="B4787" s="1">
        <v>38335</v>
      </c>
      <c r="C4787" t="s">
        <v>16</v>
      </c>
      <c r="D4787" t="s">
        <v>452</v>
      </c>
      <c r="E4787" t="s">
        <v>453</v>
      </c>
      <c r="G4787" s="6" t="s">
        <v>29</v>
      </c>
      <c r="H4787" t="s">
        <v>206</v>
      </c>
      <c r="I4787" t="s">
        <v>26</v>
      </c>
      <c r="J4787" t="s">
        <v>27</v>
      </c>
      <c r="K4787">
        <v>2.8</v>
      </c>
      <c r="L4787">
        <v>14</v>
      </c>
      <c r="M4787" t="s">
        <v>269</v>
      </c>
      <c r="N4787">
        <v>14</v>
      </c>
      <c r="P4787" cm="1">
        <f t="array" ref="P4787">IF(Q4787&gt;0,INDEX(Q4787:Q26511,MATCH(TRUE,INDEX(Q4787:Q26511="",,),0)-1),"")</f>
        <v>15</v>
      </c>
      <c r="Q4787">
        <v>3</v>
      </c>
      <c r="R4787">
        <f t="shared" si="76"/>
        <v>0</v>
      </c>
    </row>
    <row r="4788" spans="1:18" x14ac:dyDescent="0.3">
      <c r="A4788" t="s">
        <v>398</v>
      </c>
      <c r="B4788" s="1">
        <v>38335</v>
      </c>
      <c r="C4788" t="s">
        <v>16</v>
      </c>
      <c r="D4788" t="s">
        <v>452</v>
      </c>
      <c r="E4788" t="s">
        <v>453</v>
      </c>
      <c r="G4788" s="6" t="s">
        <v>29</v>
      </c>
      <c r="H4788" t="s">
        <v>70</v>
      </c>
      <c r="I4788" t="s">
        <v>26</v>
      </c>
      <c r="J4788" t="s">
        <v>27</v>
      </c>
      <c r="K4788">
        <v>29.4</v>
      </c>
      <c r="L4788">
        <v>24</v>
      </c>
      <c r="M4788" t="s">
        <v>269</v>
      </c>
      <c r="N4788">
        <v>24</v>
      </c>
      <c r="P4788" cm="1">
        <f t="array" ref="P4788">IF(Q4788&gt;0,INDEX(Q4788:Q26512,MATCH(TRUE,INDEX(Q4788:Q26512="",,),0)-1),"")</f>
        <v>15</v>
      </c>
      <c r="Q4788">
        <v>3</v>
      </c>
      <c r="R4788">
        <f t="shared" ref="R4788:R4851" si="77">IF(P4788="","",0)</f>
        <v>0</v>
      </c>
    </row>
    <row r="4789" spans="1:18" x14ac:dyDescent="0.3">
      <c r="A4789" t="s">
        <v>398</v>
      </c>
      <c r="B4789" s="1">
        <v>38335</v>
      </c>
      <c r="C4789" t="s">
        <v>16</v>
      </c>
      <c r="D4789" t="s">
        <v>452</v>
      </c>
      <c r="E4789" t="s">
        <v>453</v>
      </c>
      <c r="G4789" t="s">
        <v>19</v>
      </c>
      <c r="H4789" t="s">
        <v>30</v>
      </c>
      <c r="I4789" t="s">
        <v>21</v>
      </c>
      <c r="J4789" t="s">
        <v>22</v>
      </c>
      <c r="K4789">
        <v>1.6</v>
      </c>
      <c r="L4789">
        <v>139.69999999999999</v>
      </c>
      <c r="M4789" t="s">
        <v>220</v>
      </c>
      <c r="N4789">
        <v>139.69999999999999</v>
      </c>
      <c r="P4789" cm="1">
        <f t="array" ref="P4789">IF(Q4789&gt;0,INDEX(Q4789:Q26513,MATCH(TRUE,INDEX(Q4789:Q26513="",,),0)-1),"")</f>
        <v>15</v>
      </c>
      <c r="Q4789">
        <v>4</v>
      </c>
      <c r="R4789">
        <f t="shared" si="77"/>
        <v>0</v>
      </c>
    </row>
    <row r="4790" spans="1:18" x14ac:dyDescent="0.3">
      <c r="A4790" t="s">
        <v>398</v>
      </c>
      <c r="B4790" s="1">
        <v>38335</v>
      </c>
      <c r="C4790" t="s">
        <v>16</v>
      </c>
      <c r="D4790" t="s">
        <v>452</v>
      </c>
      <c r="E4790" t="s">
        <v>453</v>
      </c>
      <c r="G4790" t="s">
        <v>19</v>
      </c>
      <c r="H4790" t="s">
        <v>64</v>
      </c>
      <c r="I4790" t="s">
        <v>21</v>
      </c>
      <c r="J4790" t="s">
        <v>22</v>
      </c>
      <c r="K4790">
        <v>7.8</v>
      </c>
      <c r="L4790">
        <v>145.80000000000001</v>
      </c>
      <c r="M4790" t="s">
        <v>220</v>
      </c>
      <c r="N4790">
        <v>2260.64</v>
      </c>
      <c r="P4790" cm="1">
        <f t="array" ref="P4790">IF(Q4790&gt;0,INDEX(Q4790:Q26514,MATCH(TRUE,INDEX(Q4790:Q26514="",,),0)-1),"")</f>
        <v>15</v>
      </c>
      <c r="Q4790">
        <v>4</v>
      </c>
      <c r="R4790">
        <f t="shared" si="77"/>
        <v>0</v>
      </c>
    </row>
    <row r="4791" spans="1:18" x14ac:dyDescent="0.3">
      <c r="A4791" t="s">
        <v>398</v>
      </c>
      <c r="B4791" s="1">
        <v>38335</v>
      </c>
      <c r="C4791" t="s">
        <v>16</v>
      </c>
      <c r="D4791" t="s">
        <v>452</v>
      </c>
      <c r="E4791" t="s">
        <v>453</v>
      </c>
      <c r="G4791" t="s">
        <v>19</v>
      </c>
      <c r="H4791" t="s">
        <v>53</v>
      </c>
      <c r="I4791" t="s">
        <v>26</v>
      </c>
      <c r="J4791" t="s">
        <v>27</v>
      </c>
      <c r="K4791">
        <v>401.4</v>
      </c>
      <c r="L4791">
        <v>28</v>
      </c>
      <c r="M4791" t="s">
        <v>220</v>
      </c>
      <c r="N4791">
        <v>28</v>
      </c>
      <c r="P4791" cm="1">
        <f t="array" ref="P4791">IF(Q4791&gt;0,INDEX(Q4791:Q26515,MATCH(TRUE,INDEX(Q4791:Q26515="",,),0)-1),"")</f>
        <v>15</v>
      </c>
      <c r="Q4791">
        <v>4</v>
      </c>
      <c r="R4791">
        <f t="shared" si="77"/>
        <v>0</v>
      </c>
    </row>
    <row r="4792" spans="1:18" x14ac:dyDescent="0.3">
      <c r="A4792" t="s">
        <v>398</v>
      </c>
      <c r="B4792" s="1">
        <v>38335</v>
      </c>
      <c r="C4792" t="s">
        <v>16</v>
      </c>
      <c r="D4792" t="s">
        <v>452</v>
      </c>
      <c r="E4792" t="s">
        <v>453</v>
      </c>
      <c r="G4792" t="s">
        <v>19</v>
      </c>
      <c r="H4792" t="s">
        <v>64</v>
      </c>
      <c r="I4792" t="s">
        <v>26</v>
      </c>
      <c r="J4792" t="s">
        <v>27</v>
      </c>
      <c r="K4792">
        <v>171.3</v>
      </c>
      <c r="L4792">
        <v>22</v>
      </c>
      <c r="M4792" t="s">
        <v>220</v>
      </c>
      <c r="N4792">
        <v>22</v>
      </c>
      <c r="P4792" cm="1">
        <f t="array" ref="P4792">IF(Q4792&gt;0,INDEX(Q4792:Q26516,MATCH(TRUE,INDEX(Q4792:Q26516="",,),0)-1),"")</f>
        <v>15</v>
      </c>
      <c r="Q4792">
        <v>4</v>
      </c>
      <c r="R4792">
        <f t="shared" si="77"/>
        <v>0</v>
      </c>
    </row>
    <row r="4793" spans="1:18" x14ac:dyDescent="0.3">
      <c r="A4793" t="s">
        <v>398</v>
      </c>
      <c r="B4793" s="1">
        <v>38335</v>
      </c>
      <c r="C4793" t="s">
        <v>16</v>
      </c>
      <c r="D4793" t="s">
        <v>452</v>
      </c>
      <c r="E4793" t="s">
        <v>453</v>
      </c>
      <c r="G4793" s="6" t="s">
        <v>29</v>
      </c>
      <c r="H4793" t="s">
        <v>194</v>
      </c>
      <c r="I4793" t="s">
        <v>21</v>
      </c>
      <c r="J4793" t="s">
        <v>22</v>
      </c>
      <c r="K4793">
        <v>0.6</v>
      </c>
      <c r="L4793">
        <v>352</v>
      </c>
      <c r="M4793" t="s">
        <v>220</v>
      </c>
      <c r="N4793">
        <v>352</v>
      </c>
      <c r="P4793" cm="1">
        <f t="array" ref="P4793">IF(Q4793&gt;0,INDEX(Q4793:Q26517,MATCH(TRUE,INDEX(Q4793:Q26517="",,),0)-1),"")</f>
        <v>15</v>
      </c>
      <c r="Q4793">
        <v>4</v>
      </c>
      <c r="R4793">
        <f t="shared" si="77"/>
        <v>0</v>
      </c>
    </row>
    <row r="4794" spans="1:18" x14ac:dyDescent="0.3">
      <c r="A4794" t="s">
        <v>398</v>
      </c>
      <c r="B4794" s="1">
        <v>38335</v>
      </c>
      <c r="C4794" t="s">
        <v>16</v>
      </c>
      <c r="D4794" t="s">
        <v>452</v>
      </c>
      <c r="E4794" t="s">
        <v>453</v>
      </c>
      <c r="G4794" s="6" t="s">
        <v>29</v>
      </c>
      <c r="H4794" t="s">
        <v>206</v>
      </c>
      <c r="I4794" t="s">
        <v>21</v>
      </c>
      <c r="J4794" t="s">
        <v>22</v>
      </c>
      <c r="K4794">
        <v>2</v>
      </c>
      <c r="L4794">
        <v>139.1</v>
      </c>
      <c r="M4794" t="s">
        <v>220</v>
      </c>
      <c r="N4794">
        <v>139.1</v>
      </c>
      <c r="P4794" cm="1">
        <f t="array" ref="P4794">IF(Q4794&gt;0,INDEX(Q4794:Q26518,MATCH(TRUE,INDEX(Q4794:Q26518="",,),0)-1),"")</f>
        <v>15</v>
      </c>
      <c r="Q4794">
        <v>4</v>
      </c>
      <c r="R4794">
        <f t="shared" si="77"/>
        <v>0</v>
      </c>
    </row>
    <row r="4795" spans="1:18" x14ac:dyDescent="0.3">
      <c r="A4795" t="s">
        <v>398</v>
      </c>
      <c r="B4795" s="1">
        <v>38335</v>
      </c>
      <c r="C4795" t="s">
        <v>16</v>
      </c>
      <c r="D4795" t="s">
        <v>452</v>
      </c>
      <c r="E4795" t="s">
        <v>453</v>
      </c>
      <c r="G4795" s="6" t="s">
        <v>29</v>
      </c>
      <c r="H4795" t="s">
        <v>194</v>
      </c>
      <c r="I4795" t="s">
        <v>26</v>
      </c>
      <c r="J4795" t="s">
        <v>27</v>
      </c>
      <c r="K4795">
        <v>0.4</v>
      </c>
      <c r="L4795">
        <v>22</v>
      </c>
      <c r="M4795" t="s">
        <v>220</v>
      </c>
      <c r="N4795">
        <v>22</v>
      </c>
      <c r="P4795" cm="1">
        <f t="array" ref="P4795">IF(Q4795&gt;0,INDEX(Q4795:Q26519,MATCH(TRUE,INDEX(Q4795:Q26519="",,),0)-1),"")</f>
        <v>15</v>
      </c>
      <c r="Q4795">
        <v>4</v>
      </c>
      <c r="R4795">
        <f t="shared" si="77"/>
        <v>0</v>
      </c>
    </row>
    <row r="4796" spans="1:18" x14ac:dyDescent="0.3">
      <c r="A4796" t="s">
        <v>398</v>
      </c>
      <c r="B4796" s="1">
        <v>38335</v>
      </c>
      <c r="C4796" t="s">
        <v>16</v>
      </c>
      <c r="D4796" t="s">
        <v>452</v>
      </c>
      <c r="E4796" t="s">
        <v>453</v>
      </c>
      <c r="G4796" s="6" t="s">
        <v>29</v>
      </c>
      <c r="H4796" t="s">
        <v>30</v>
      </c>
      <c r="I4796" t="s">
        <v>26</v>
      </c>
      <c r="J4796" t="s">
        <v>27</v>
      </c>
      <c r="K4796">
        <v>1.2</v>
      </c>
      <c r="L4796">
        <v>22</v>
      </c>
      <c r="M4796" t="s">
        <v>220</v>
      </c>
      <c r="N4796">
        <v>22</v>
      </c>
      <c r="P4796" cm="1">
        <f t="array" ref="P4796">IF(Q4796&gt;0,INDEX(Q4796:Q26520,MATCH(TRUE,INDEX(Q4796:Q26520="",,),0)-1),"")</f>
        <v>15</v>
      </c>
      <c r="Q4796">
        <v>4</v>
      </c>
      <c r="R4796">
        <f t="shared" si="77"/>
        <v>0</v>
      </c>
    </row>
    <row r="4797" spans="1:18" x14ac:dyDescent="0.3">
      <c r="A4797" t="s">
        <v>398</v>
      </c>
      <c r="B4797" s="1">
        <v>38335</v>
      </c>
      <c r="C4797" t="s">
        <v>16</v>
      </c>
      <c r="D4797" t="s">
        <v>452</v>
      </c>
      <c r="E4797" t="s">
        <v>453</v>
      </c>
      <c r="G4797" s="6" t="s">
        <v>29</v>
      </c>
      <c r="H4797" t="s">
        <v>206</v>
      </c>
      <c r="I4797" t="s">
        <v>26</v>
      </c>
      <c r="J4797" t="s">
        <v>27</v>
      </c>
      <c r="K4797">
        <v>2.8</v>
      </c>
      <c r="L4797">
        <v>14</v>
      </c>
      <c r="M4797" t="s">
        <v>220</v>
      </c>
      <c r="N4797">
        <v>14</v>
      </c>
      <c r="P4797" cm="1">
        <f t="array" ref="P4797">IF(Q4797&gt;0,INDEX(Q4797:Q26521,MATCH(TRUE,INDEX(Q4797:Q26521="",,),0)-1),"")</f>
        <v>15</v>
      </c>
      <c r="Q4797">
        <v>4</v>
      </c>
      <c r="R4797">
        <f t="shared" si="77"/>
        <v>0</v>
      </c>
    </row>
    <row r="4798" spans="1:18" x14ac:dyDescent="0.3">
      <c r="A4798" t="s">
        <v>398</v>
      </c>
      <c r="B4798" s="1">
        <v>38335</v>
      </c>
      <c r="C4798" t="s">
        <v>16</v>
      </c>
      <c r="D4798" t="s">
        <v>452</v>
      </c>
      <c r="E4798" t="s">
        <v>453</v>
      </c>
      <c r="G4798" s="6" t="s">
        <v>29</v>
      </c>
      <c r="H4798" t="s">
        <v>70</v>
      </c>
      <c r="I4798" t="s">
        <v>26</v>
      </c>
      <c r="J4798" t="s">
        <v>27</v>
      </c>
      <c r="K4798">
        <v>29.4</v>
      </c>
      <c r="L4798">
        <v>24</v>
      </c>
      <c r="M4798" t="s">
        <v>220</v>
      </c>
      <c r="N4798">
        <v>24</v>
      </c>
      <c r="P4798" cm="1">
        <f t="array" ref="P4798">IF(Q4798&gt;0,INDEX(Q4798:Q26522,MATCH(TRUE,INDEX(Q4798:Q26522="",,),0)-1),"")</f>
        <v>15</v>
      </c>
      <c r="Q4798">
        <v>4</v>
      </c>
      <c r="R4798">
        <f t="shared" si="77"/>
        <v>0</v>
      </c>
    </row>
    <row r="4799" spans="1:18" x14ac:dyDescent="0.3">
      <c r="A4799" t="s">
        <v>398</v>
      </c>
      <c r="B4799" s="1">
        <v>38335</v>
      </c>
      <c r="C4799" t="s">
        <v>16</v>
      </c>
      <c r="D4799" t="s">
        <v>452</v>
      </c>
      <c r="E4799" t="s">
        <v>453</v>
      </c>
      <c r="G4799" t="s">
        <v>19</v>
      </c>
      <c r="H4799" t="s">
        <v>30</v>
      </c>
      <c r="I4799" t="s">
        <v>21</v>
      </c>
      <c r="J4799" t="s">
        <v>22</v>
      </c>
      <c r="K4799">
        <v>1.6</v>
      </c>
      <c r="L4799">
        <v>139.69999999999999</v>
      </c>
      <c r="M4799" t="s">
        <v>455</v>
      </c>
      <c r="N4799">
        <v>225</v>
      </c>
      <c r="P4799" cm="1">
        <f t="array" ref="P4799">IF(Q4799&gt;0,INDEX(Q4799:Q26523,MATCH(TRUE,INDEX(Q4799:Q26523="",,),0)-1),"")</f>
        <v>15</v>
      </c>
      <c r="Q4799">
        <v>5</v>
      </c>
      <c r="R4799">
        <f t="shared" si="77"/>
        <v>0</v>
      </c>
    </row>
    <row r="4800" spans="1:18" x14ac:dyDescent="0.3">
      <c r="A4800" t="s">
        <v>398</v>
      </c>
      <c r="B4800" s="1">
        <v>38335</v>
      </c>
      <c r="C4800" t="s">
        <v>16</v>
      </c>
      <c r="D4800" t="s">
        <v>452</v>
      </c>
      <c r="E4800" t="s">
        <v>453</v>
      </c>
      <c r="G4800" t="s">
        <v>19</v>
      </c>
      <c r="H4800" t="s">
        <v>64</v>
      </c>
      <c r="I4800" t="s">
        <v>21</v>
      </c>
      <c r="J4800" t="s">
        <v>22</v>
      </c>
      <c r="K4800">
        <v>7.8</v>
      </c>
      <c r="L4800">
        <v>145.80000000000001</v>
      </c>
      <c r="M4800" t="s">
        <v>455</v>
      </c>
      <c r="N4800">
        <v>225</v>
      </c>
      <c r="P4800" cm="1">
        <f t="array" ref="P4800">IF(Q4800&gt;0,INDEX(Q4800:Q26524,MATCH(TRUE,INDEX(Q4800:Q26524="",,),0)-1),"")</f>
        <v>15</v>
      </c>
      <c r="Q4800">
        <v>5</v>
      </c>
      <c r="R4800">
        <f t="shared" si="77"/>
        <v>0</v>
      </c>
    </row>
    <row r="4801" spans="1:18" x14ac:dyDescent="0.3">
      <c r="A4801" t="s">
        <v>398</v>
      </c>
      <c r="B4801" s="1">
        <v>38335</v>
      </c>
      <c r="C4801" t="s">
        <v>16</v>
      </c>
      <c r="D4801" t="s">
        <v>452</v>
      </c>
      <c r="E4801" t="s">
        <v>453</v>
      </c>
      <c r="G4801" t="s">
        <v>19</v>
      </c>
      <c r="H4801" t="s">
        <v>53</v>
      </c>
      <c r="I4801" t="s">
        <v>26</v>
      </c>
      <c r="J4801" t="s">
        <v>27</v>
      </c>
      <c r="K4801">
        <v>401.4</v>
      </c>
      <c r="L4801">
        <v>28</v>
      </c>
      <c r="M4801" t="s">
        <v>455</v>
      </c>
      <c r="N4801">
        <v>48.5</v>
      </c>
      <c r="P4801" cm="1">
        <f t="array" ref="P4801">IF(Q4801&gt;0,INDEX(Q4801:Q26525,MATCH(TRUE,INDEX(Q4801:Q26525="",,),0)-1),"")</f>
        <v>15</v>
      </c>
      <c r="Q4801">
        <v>5</v>
      </c>
      <c r="R4801">
        <f t="shared" si="77"/>
        <v>0</v>
      </c>
    </row>
    <row r="4802" spans="1:18" x14ac:dyDescent="0.3">
      <c r="A4802" t="s">
        <v>398</v>
      </c>
      <c r="B4802" s="1">
        <v>38335</v>
      </c>
      <c r="C4802" t="s">
        <v>16</v>
      </c>
      <c r="D4802" t="s">
        <v>452</v>
      </c>
      <c r="E4802" t="s">
        <v>453</v>
      </c>
      <c r="G4802" t="s">
        <v>19</v>
      </c>
      <c r="H4802" t="s">
        <v>64</v>
      </c>
      <c r="I4802" t="s">
        <v>26</v>
      </c>
      <c r="J4802" t="s">
        <v>27</v>
      </c>
      <c r="K4802">
        <v>171.3</v>
      </c>
      <c r="L4802">
        <v>22</v>
      </c>
      <c r="M4802" t="s">
        <v>455</v>
      </c>
      <c r="N4802">
        <v>44</v>
      </c>
      <c r="P4802" cm="1">
        <f t="array" ref="P4802">IF(Q4802&gt;0,INDEX(Q4802:Q26526,MATCH(TRUE,INDEX(Q4802:Q26526="",,),0)-1),"")</f>
        <v>15</v>
      </c>
      <c r="Q4802">
        <v>5</v>
      </c>
      <c r="R4802">
        <f t="shared" si="77"/>
        <v>0</v>
      </c>
    </row>
    <row r="4803" spans="1:18" x14ac:dyDescent="0.3">
      <c r="A4803" t="s">
        <v>398</v>
      </c>
      <c r="B4803" s="1">
        <v>38335</v>
      </c>
      <c r="C4803" t="s">
        <v>16</v>
      </c>
      <c r="D4803" t="s">
        <v>452</v>
      </c>
      <c r="E4803" t="s">
        <v>453</v>
      </c>
      <c r="G4803" s="6" t="s">
        <v>29</v>
      </c>
      <c r="H4803" t="s">
        <v>194</v>
      </c>
      <c r="I4803" t="s">
        <v>21</v>
      </c>
      <c r="J4803" t="s">
        <v>22</v>
      </c>
      <c r="K4803">
        <v>0.6</v>
      </c>
      <c r="L4803">
        <v>352</v>
      </c>
      <c r="M4803" t="s">
        <v>455</v>
      </c>
      <c r="N4803">
        <v>352</v>
      </c>
      <c r="P4803" cm="1">
        <f t="array" ref="P4803">IF(Q4803&gt;0,INDEX(Q4803:Q26527,MATCH(TRUE,INDEX(Q4803:Q26527="",,),0)-1),"")</f>
        <v>15</v>
      </c>
      <c r="Q4803">
        <v>5</v>
      </c>
      <c r="R4803">
        <f t="shared" si="77"/>
        <v>0</v>
      </c>
    </row>
    <row r="4804" spans="1:18" x14ac:dyDescent="0.3">
      <c r="A4804" t="s">
        <v>398</v>
      </c>
      <c r="B4804" s="1">
        <v>38335</v>
      </c>
      <c r="C4804" t="s">
        <v>16</v>
      </c>
      <c r="D4804" t="s">
        <v>452</v>
      </c>
      <c r="E4804" t="s">
        <v>453</v>
      </c>
      <c r="G4804" s="6" t="s">
        <v>29</v>
      </c>
      <c r="H4804" t="s">
        <v>206</v>
      </c>
      <c r="I4804" t="s">
        <v>21</v>
      </c>
      <c r="J4804" t="s">
        <v>22</v>
      </c>
      <c r="K4804">
        <v>2</v>
      </c>
      <c r="L4804">
        <v>139.1</v>
      </c>
      <c r="M4804" t="s">
        <v>455</v>
      </c>
      <c r="N4804">
        <v>139.1</v>
      </c>
      <c r="P4804" cm="1">
        <f t="array" ref="P4804">IF(Q4804&gt;0,INDEX(Q4804:Q26528,MATCH(TRUE,INDEX(Q4804:Q26528="",,),0)-1),"")</f>
        <v>15</v>
      </c>
      <c r="Q4804">
        <v>5</v>
      </c>
      <c r="R4804">
        <f t="shared" si="77"/>
        <v>0</v>
      </c>
    </row>
    <row r="4805" spans="1:18" x14ac:dyDescent="0.3">
      <c r="A4805" t="s">
        <v>398</v>
      </c>
      <c r="B4805" s="1">
        <v>38335</v>
      </c>
      <c r="C4805" t="s">
        <v>16</v>
      </c>
      <c r="D4805" t="s">
        <v>452</v>
      </c>
      <c r="E4805" t="s">
        <v>453</v>
      </c>
      <c r="G4805" s="6" t="s">
        <v>29</v>
      </c>
      <c r="H4805" t="s">
        <v>194</v>
      </c>
      <c r="I4805" t="s">
        <v>26</v>
      </c>
      <c r="J4805" t="s">
        <v>27</v>
      </c>
      <c r="K4805">
        <v>0.4</v>
      </c>
      <c r="L4805">
        <v>22</v>
      </c>
      <c r="M4805" t="s">
        <v>455</v>
      </c>
      <c r="N4805">
        <v>22</v>
      </c>
      <c r="P4805" cm="1">
        <f t="array" ref="P4805">IF(Q4805&gt;0,INDEX(Q4805:Q26529,MATCH(TRUE,INDEX(Q4805:Q26529="",,),0)-1),"")</f>
        <v>15</v>
      </c>
      <c r="Q4805">
        <v>5</v>
      </c>
      <c r="R4805">
        <f t="shared" si="77"/>
        <v>0</v>
      </c>
    </row>
    <row r="4806" spans="1:18" x14ac:dyDescent="0.3">
      <c r="A4806" t="s">
        <v>398</v>
      </c>
      <c r="B4806" s="1">
        <v>38335</v>
      </c>
      <c r="C4806" t="s">
        <v>16</v>
      </c>
      <c r="D4806" t="s">
        <v>452</v>
      </c>
      <c r="E4806" t="s">
        <v>453</v>
      </c>
      <c r="G4806" s="6" t="s">
        <v>29</v>
      </c>
      <c r="H4806" t="s">
        <v>30</v>
      </c>
      <c r="I4806" t="s">
        <v>26</v>
      </c>
      <c r="J4806" t="s">
        <v>27</v>
      </c>
      <c r="K4806">
        <v>1.2</v>
      </c>
      <c r="L4806">
        <v>22</v>
      </c>
      <c r="M4806" t="s">
        <v>455</v>
      </c>
      <c r="N4806">
        <v>22</v>
      </c>
      <c r="P4806" cm="1">
        <f t="array" ref="P4806">IF(Q4806&gt;0,INDEX(Q4806:Q26530,MATCH(TRUE,INDEX(Q4806:Q26530="",,),0)-1),"")</f>
        <v>15</v>
      </c>
      <c r="Q4806">
        <v>5</v>
      </c>
      <c r="R4806">
        <f t="shared" si="77"/>
        <v>0</v>
      </c>
    </row>
    <row r="4807" spans="1:18" x14ac:dyDescent="0.3">
      <c r="A4807" t="s">
        <v>398</v>
      </c>
      <c r="B4807" s="1">
        <v>38335</v>
      </c>
      <c r="C4807" t="s">
        <v>16</v>
      </c>
      <c r="D4807" t="s">
        <v>452</v>
      </c>
      <c r="E4807" t="s">
        <v>453</v>
      </c>
      <c r="G4807" s="6" t="s">
        <v>29</v>
      </c>
      <c r="H4807" t="s">
        <v>206</v>
      </c>
      <c r="I4807" t="s">
        <v>26</v>
      </c>
      <c r="J4807" t="s">
        <v>27</v>
      </c>
      <c r="K4807">
        <v>2.8</v>
      </c>
      <c r="L4807">
        <v>14</v>
      </c>
      <c r="M4807" t="s">
        <v>455</v>
      </c>
      <c r="N4807">
        <v>14</v>
      </c>
      <c r="P4807" cm="1">
        <f t="array" ref="P4807">IF(Q4807&gt;0,INDEX(Q4807:Q26531,MATCH(TRUE,INDEX(Q4807:Q26531="",,),0)-1),"")</f>
        <v>15</v>
      </c>
      <c r="Q4807">
        <v>5</v>
      </c>
      <c r="R4807">
        <f t="shared" si="77"/>
        <v>0</v>
      </c>
    </row>
    <row r="4808" spans="1:18" x14ac:dyDescent="0.3">
      <c r="A4808" t="s">
        <v>398</v>
      </c>
      <c r="B4808" s="1">
        <v>38335</v>
      </c>
      <c r="C4808" t="s">
        <v>16</v>
      </c>
      <c r="D4808" t="s">
        <v>452</v>
      </c>
      <c r="E4808" t="s">
        <v>453</v>
      </c>
      <c r="G4808" s="6" t="s">
        <v>29</v>
      </c>
      <c r="H4808" t="s">
        <v>70</v>
      </c>
      <c r="I4808" t="s">
        <v>26</v>
      </c>
      <c r="J4808" t="s">
        <v>27</v>
      </c>
      <c r="K4808">
        <v>29.4</v>
      </c>
      <c r="L4808">
        <v>24</v>
      </c>
      <c r="M4808" t="s">
        <v>455</v>
      </c>
      <c r="N4808">
        <v>24</v>
      </c>
      <c r="P4808" cm="1">
        <f t="array" ref="P4808">IF(Q4808&gt;0,INDEX(Q4808:Q26532,MATCH(TRUE,INDEX(Q4808:Q26532="",,),0)-1),"")</f>
        <v>15</v>
      </c>
      <c r="Q4808">
        <v>5</v>
      </c>
      <c r="R4808">
        <f t="shared" si="77"/>
        <v>0</v>
      </c>
    </row>
    <row r="4809" spans="1:18" x14ac:dyDescent="0.3">
      <c r="A4809" t="s">
        <v>398</v>
      </c>
      <c r="B4809" s="1">
        <v>38335</v>
      </c>
      <c r="C4809" t="s">
        <v>16</v>
      </c>
      <c r="D4809" t="s">
        <v>452</v>
      </c>
      <c r="E4809" t="s">
        <v>453</v>
      </c>
      <c r="G4809" t="s">
        <v>19</v>
      </c>
      <c r="H4809" t="s">
        <v>30</v>
      </c>
      <c r="I4809" t="s">
        <v>21</v>
      </c>
      <c r="J4809" t="s">
        <v>22</v>
      </c>
      <c r="K4809">
        <v>1.6</v>
      </c>
      <c r="L4809">
        <v>139.69999999999999</v>
      </c>
      <c r="M4809" t="s">
        <v>385</v>
      </c>
      <c r="N4809">
        <v>275</v>
      </c>
      <c r="P4809" cm="1">
        <f t="array" ref="P4809">IF(Q4809&gt;0,INDEX(Q4809:Q26533,MATCH(TRUE,INDEX(Q4809:Q26533="",,),0)-1),"")</f>
        <v>15</v>
      </c>
      <c r="Q4809">
        <v>6</v>
      </c>
      <c r="R4809">
        <f t="shared" si="77"/>
        <v>0</v>
      </c>
    </row>
    <row r="4810" spans="1:18" x14ac:dyDescent="0.3">
      <c r="A4810" t="s">
        <v>398</v>
      </c>
      <c r="B4810" s="1">
        <v>38335</v>
      </c>
      <c r="C4810" t="s">
        <v>16</v>
      </c>
      <c r="D4810" t="s">
        <v>452</v>
      </c>
      <c r="E4810" t="s">
        <v>453</v>
      </c>
      <c r="G4810" t="s">
        <v>19</v>
      </c>
      <c r="H4810" t="s">
        <v>64</v>
      </c>
      <c r="I4810" t="s">
        <v>21</v>
      </c>
      <c r="J4810" t="s">
        <v>22</v>
      </c>
      <c r="K4810">
        <v>7.8</v>
      </c>
      <c r="L4810">
        <v>145.80000000000001</v>
      </c>
      <c r="M4810" t="s">
        <v>385</v>
      </c>
      <c r="N4810">
        <v>375</v>
      </c>
      <c r="P4810" cm="1">
        <f t="array" ref="P4810">IF(Q4810&gt;0,INDEX(Q4810:Q26534,MATCH(TRUE,INDEX(Q4810:Q26534="",,),0)-1),"")</f>
        <v>15</v>
      </c>
      <c r="Q4810">
        <v>6</v>
      </c>
      <c r="R4810">
        <f t="shared" si="77"/>
        <v>0</v>
      </c>
    </row>
    <row r="4811" spans="1:18" x14ac:dyDescent="0.3">
      <c r="A4811" t="s">
        <v>398</v>
      </c>
      <c r="B4811" s="1">
        <v>38335</v>
      </c>
      <c r="C4811" t="s">
        <v>16</v>
      </c>
      <c r="D4811" t="s">
        <v>452</v>
      </c>
      <c r="E4811" t="s">
        <v>453</v>
      </c>
      <c r="G4811" t="s">
        <v>19</v>
      </c>
      <c r="H4811" t="s">
        <v>53</v>
      </c>
      <c r="I4811" t="s">
        <v>26</v>
      </c>
      <c r="J4811" t="s">
        <v>27</v>
      </c>
      <c r="K4811">
        <v>401.4</v>
      </c>
      <c r="L4811">
        <v>28</v>
      </c>
      <c r="M4811" t="s">
        <v>385</v>
      </c>
      <c r="N4811">
        <v>45.1</v>
      </c>
      <c r="P4811" cm="1">
        <f t="array" ref="P4811">IF(Q4811&gt;0,INDEX(Q4811:Q26535,MATCH(TRUE,INDEX(Q4811:Q26535="",,),0)-1),"")</f>
        <v>15</v>
      </c>
      <c r="Q4811">
        <v>6</v>
      </c>
      <c r="R4811">
        <f t="shared" si="77"/>
        <v>0</v>
      </c>
    </row>
    <row r="4812" spans="1:18" x14ac:dyDescent="0.3">
      <c r="A4812" t="s">
        <v>398</v>
      </c>
      <c r="B4812" s="1">
        <v>38335</v>
      </c>
      <c r="C4812" t="s">
        <v>16</v>
      </c>
      <c r="D4812" t="s">
        <v>452</v>
      </c>
      <c r="E4812" t="s">
        <v>453</v>
      </c>
      <c r="G4812" t="s">
        <v>19</v>
      </c>
      <c r="H4812" t="s">
        <v>64</v>
      </c>
      <c r="I4812" t="s">
        <v>26</v>
      </c>
      <c r="J4812" t="s">
        <v>27</v>
      </c>
      <c r="K4812">
        <v>171.3</v>
      </c>
      <c r="L4812">
        <v>22</v>
      </c>
      <c r="M4812" t="s">
        <v>385</v>
      </c>
      <c r="N4812">
        <v>42.5</v>
      </c>
      <c r="P4812" cm="1">
        <f t="array" ref="P4812">IF(Q4812&gt;0,INDEX(Q4812:Q26536,MATCH(TRUE,INDEX(Q4812:Q26536="",,),0)-1),"")</f>
        <v>15</v>
      </c>
      <c r="Q4812">
        <v>6</v>
      </c>
      <c r="R4812">
        <f t="shared" si="77"/>
        <v>0</v>
      </c>
    </row>
    <row r="4813" spans="1:18" x14ac:dyDescent="0.3">
      <c r="A4813" t="s">
        <v>398</v>
      </c>
      <c r="B4813" s="1">
        <v>38335</v>
      </c>
      <c r="C4813" t="s">
        <v>16</v>
      </c>
      <c r="D4813" t="s">
        <v>452</v>
      </c>
      <c r="E4813" t="s">
        <v>453</v>
      </c>
      <c r="G4813" s="6" t="s">
        <v>29</v>
      </c>
      <c r="H4813" t="s">
        <v>194</v>
      </c>
      <c r="I4813" t="s">
        <v>21</v>
      </c>
      <c r="J4813" t="s">
        <v>22</v>
      </c>
      <c r="K4813">
        <v>0.6</v>
      </c>
      <c r="L4813">
        <v>352</v>
      </c>
      <c r="M4813" t="s">
        <v>385</v>
      </c>
      <c r="N4813">
        <v>352</v>
      </c>
      <c r="P4813" cm="1">
        <f t="array" ref="P4813">IF(Q4813&gt;0,INDEX(Q4813:Q26537,MATCH(TRUE,INDEX(Q4813:Q26537="",,),0)-1),"")</f>
        <v>15</v>
      </c>
      <c r="Q4813">
        <v>6</v>
      </c>
      <c r="R4813">
        <f t="shared" si="77"/>
        <v>0</v>
      </c>
    </row>
    <row r="4814" spans="1:18" x14ac:dyDescent="0.3">
      <c r="A4814" t="s">
        <v>398</v>
      </c>
      <c r="B4814" s="1">
        <v>38335</v>
      </c>
      <c r="C4814" t="s">
        <v>16</v>
      </c>
      <c r="D4814" t="s">
        <v>452</v>
      </c>
      <c r="E4814" t="s">
        <v>453</v>
      </c>
      <c r="G4814" s="6" t="s">
        <v>29</v>
      </c>
      <c r="H4814" t="s">
        <v>206</v>
      </c>
      <c r="I4814" t="s">
        <v>21</v>
      </c>
      <c r="J4814" t="s">
        <v>22</v>
      </c>
      <c r="K4814">
        <v>2</v>
      </c>
      <c r="L4814">
        <v>139.1</v>
      </c>
      <c r="M4814" t="s">
        <v>385</v>
      </c>
      <c r="N4814">
        <v>139.1</v>
      </c>
      <c r="P4814" cm="1">
        <f t="array" ref="P4814">IF(Q4814&gt;0,INDEX(Q4814:Q26538,MATCH(TRUE,INDEX(Q4814:Q26538="",,),0)-1),"")</f>
        <v>15</v>
      </c>
      <c r="Q4814">
        <v>6</v>
      </c>
      <c r="R4814">
        <f t="shared" si="77"/>
        <v>0</v>
      </c>
    </row>
    <row r="4815" spans="1:18" x14ac:dyDescent="0.3">
      <c r="A4815" t="s">
        <v>398</v>
      </c>
      <c r="B4815" s="1">
        <v>38335</v>
      </c>
      <c r="C4815" t="s">
        <v>16</v>
      </c>
      <c r="D4815" t="s">
        <v>452</v>
      </c>
      <c r="E4815" t="s">
        <v>453</v>
      </c>
      <c r="G4815" s="6" t="s">
        <v>29</v>
      </c>
      <c r="H4815" t="s">
        <v>194</v>
      </c>
      <c r="I4815" t="s">
        <v>26</v>
      </c>
      <c r="J4815" t="s">
        <v>27</v>
      </c>
      <c r="K4815">
        <v>0.4</v>
      </c>
      <c r="L4815">
        <v>22</v>
      </c>
      <c r="M4815" t="s">
        <v>385</v>
      </c>
      <c r="N4815">
        <v>22</v>
      </c>
      <c r="P4815" cm="1">
        <f t="array" ref="P4815">IF(Q4815&gt;0,INDEX(Q4815:Q26539,MATCH(TRUE,INDEX(Q4815:Q26539="",,),0)-1),"")</f>
        <v>15</v>
      </c>
      <c r="Q4815">
        <v>6</v>
      </c>
      <c r="R4815">
        <f t="shared" si="77"/>
        <v>0</v>
      </c>
    </row>
    <row r="4816" spans="1:18" x14ac:dyDescent="0.3">
      <c r="A4816" t="s">
        <v>398</v>
      </c>
      <c r="B4816" s="1">
        <v>38335</v>
      </c>
      <c r="C4816" t="s">
        <v>16</v>
      </c>
      <c r="D4816" t="s">
        <v>452</v>
      </c>
      <c r="E4816" t="s">
        <v>453</v>
      </c>
      <c r="G4816" s="6" t="s">
        <v>29</v>
      </c>
      <c r="H4816" t="s">
        <v>30</v>
      </c>
      <c r="I4816" t="s">
        <v>26</v>
      </c>
      <c r="J4816" t="s">
        <v>27</v>
      </c>
      <c r="K4816">
        <v>1.2</v>
      </c>
      <c r="L4816">
        <v>22</v>
      </c>
      <c r="M4816" t="s">
        <v>385</v>
      </c>
      <c r="N4816">
        <v>22</v>
      </c>
      <c r="P4816" cm="1">
        <f t="array" ref="P4816">IF(Q4816&gt;0,INDEX(Q4816:Q26540,MATCH(TRUE,INDEX(Q4816:Q26540="",,),0)-1),"")</f>
        <v>15</v>
      </c>
      <c r="Q4816">
        <v>6</v>
      </c>
      <c r="R4816">
        <f t="shared" si="77"/>
        <v>0</v>
      </c>
    </row>
    <row r="4817" spans="1:18" x14ac:dyDescent="0.3">
      <c r="A4817" t="s">
        <v>398</v>
      </c>
      <c r="B4817" s="1">
        <v>38335</v>
      </c>
      <c r="C4817" t="s">
        <v>16</v>
      </c>
      <c r="D4817" t="s">
        <v>452</v>
      </c>
      <c r="E4817" t="s">
        <v>453</v>
      </c>
      <c r="G4817" s="6" t="s">
        <v>29</v>
      </c>
      <c r="H4817" t="s">
        <v>206</v>
      </c>
      <c r="I4817" t="s">
        <v>26</v>
      </c>
      <c r="J4817" t="s">
        <v>27</v>
      </c>
      <c r="K4817">
        <v>2.8</v>
      </c>
      <c r="L4817">
        <v>14</v>
      </c>
      <c r="M4817" t="s">
        <v>385</v>
      </c>
      <c r="N4817">
        <v>14</v>
      </c>
      <c r="P4817" cm="1">
        <f t="array" ref="P4817">IF(Q4817&gt;0,INDEX(Q4817:Q26541,MATCH(TRUE,INDEX(Q4817:Q26541="",,),0)-1),"")</f>
        <v>15</v>
      </c>
      <c r="Q4817">
        <v>6</v>
      </c>
      <c r="R4817">
        <f t="shared" si="77"/>
        <v>0</v>
      </c>
    </row>
    <row r="4818" spans="1:18" x14ac:dyDescent="0.3">
      <c r="A4818" t="s">
        <v>398</v>
      </c>
      <c r="B4818" s="1">
        <v>38335</v>
      </c>
      <c r="C4818" t="s">
        <v>16</v>
      </c>
      <c r="D4818" t="s">
        <v>452</v>
      </c>
      <c r="E4818" t="s">
        <v>453</v>
      </c>
      <c r="G4818" s="6" t="s">
        <v>29</v>
      </c>
      <c r="H4818" t="s">
        <v>70</v>
      </c>
      <c r="I4818" t="s">
        <v>26</v>
      </c>
      <c r="J4818" t="s">
        <v>27</v>
      </c>
      <c r="K4818">
        <v>29.4</v>
      </c>
      <c r="L4818">
        <v>24</v>
      </c>
      <c r="M4818" t="s">
        <v>385</v>
      </c>
      <c r="N4818">
        <v>24</v>
      </c>
      <c r="P4818" cm="1">
        <f t="array" ref="P4818">IF(Q4818&gt;0,INDEX(Q4818:Q26542,MATCH(TRUE,INDEX(Q4818:Q26542="",,),0)-1),"")</f>
        <v>15</v>
      </c>
      <c r="Q4818">
        <v>6</v>
      </c>
      <c r="R4818">
        <f t="shared" si="77"/>
        <v>0</v>
      </c>
    </row>
    <row r="4819" spans="1:18" x14ac:dyDescent="0.3">
      <c r="A4819" t="s">
        <v>398</v>
      </c>
      <c r="B4819" s="1">
        <v>38335</v>
      </c>
      <c r="C4819" t="s">
        <v>16</v>
      </c>
      <c r="D4819" t="s">
        <v>452</v>
      </c>
      <c r="E4819" t="s">
        <v>453</v>
      </c>
      <c r="G4819" t="s">
        <v>19</v>
      </c>
      <c r="H4819" t="s">
        <v>30</v>
      </c>
      <c r="I4819" t="s">
        <v>21</v>
      </c>
      <c r="J4819" t="s">
        <v>22</v>
      </c>
      <c r="K4819">
        <v>1.6</v>
      </c>
      <c r="L4819">
        <v>139.69999999999999</v>
      </c>
      <c r="M4819" t="s">
        <v>416</v>
      </c>
      <c r="N4819">
        <v>150</v>
      </c>
      <c r="P4819" cm="1">
        <f t="array" ref="P4819">IF(Q4819&gt;0,INDEX(Q4819:Q26543,MATCH(TRUE,INDEX(Q4819:Q26543="",,),0)-1),"")</f>
        <v>15</v>
      </c>
      <c r="Q4819">
        <v>7</v>
      </c>
      <c r="R4819">
        <f t="shared" si="77"/>
        <v>0</v>
      </c>
    </row>
    <row r="4820" spans="1:18" x14ac:dyDescent="0.3">
      <c r="A4820" t="s">
        <v>398</v>
      </c>
      <c r="B4820" s="1">
        <v>38335</v>
      </c>
      <c r="C4820" t="s">
        <v>16</v>
      </c>
      <c r="D4820" t="s">
        <v>452</v>
      </c>
      <c r="E4820" t="s">
        <v>453</v>
      </c>
      <c r="G4820" t="s">
        <v>19</v>
      </c>
      <c r="H4820" t="s">
        <v>64</v>
      </c>
      <c r="I4820" t="s">
        <v>21</v>
      </c>
      <c r="J4820" t="s">
        <v>22</v>
      </c>
      <c r="K4820">
        <v>7.8</v>
      </c>
      <c r="L4820">
        <v>145.80000000000001</v>
      </c>
      <c r="M4820" t="s">
        <v>416</v>
      </c>
      <c r="N4820">
        <v>170</v>
      </c>
      <c r="P4820" cm="1">
        <f t="array" ref="P4820">IF(Q4820&gt;0,INDEX(Q4820:Q26544,MATCH(TRUE,INDEX(Q4820:Q26544="",,),0)-1),"")</f>
        <v>15</v>
      </c>
      <c r="Q4820">
        <v>7</v>
      </c>
      <c r="R4820">
        <f t="shared" si="77"/>
        <v>0</v>
      </c>
    </row>
    <row r="4821" spans="1:18" x14ac:dyDescent="0.3">
      <c r="A4821" t="s">
        <v>398</v>
      </c>
      <c r="B4821" s="1">
        <v>38335</v>
      </c>
      <c r="C4821" t="s">
        <v>16</v>
      </c>
      <c r="D4821" t="s">
        <v>452</v>
      </c>
      <c r="E4821" t="s">
        <v>453</v>
      </c>
      <c r="G4821" t="s">
        <v>19</v>
      </c>
      <c r="H4821" t="s">
        <v>53</v>
      </c>
      <c r="I4821" t="s">
        <v>26</v>
      </c>
      <c r="J4821" t="s">
        <v>27</v>
      </c>
      <c r="K4821">
        <v>401.4</v>
      </c>
      <c r="L4821">
        <v>28</v>
      </c>
      <c r="M4821" t="s">
        <v>416</v>
      </c>
      <c r="N4821">
        <v>29</v>
      </c>
      <c r="P4821" cm="1">
        <f t="array" ref="P4821">IF(Q4821&gt;0,INDEX(Q4821:Q26545,MATCH(TRUE,INDEX(Q4821:Q26545="",,),0)-1),"")</f>
        <v>15</v>
      </c>
      <c r="Q4821">
        <v>7</v>
      </c>
      <c r="R4821">
        <f t="shared" si="77"/>
        <v>0</v>
      </c>
    </row>
    <row r="4822" spans="1:18" x14ac:dyDescent="0.3">
      <c r="A4822" t="s">
        <v>398</v>
      </c>
      <c r="B4822" s="1">
        <v>38335</v>
      </c>
      <c r="C4822" t="s">
        <v>16</v>
      </c>
      <c r="D4822" t="s">
        <v>452</v>
      </c>
      <c r="E4822" t="s">
        <v>453</v>
      </c>
      <c r="G4822" t="s">
        <v>19</v>
      </c>
      <c r="H4822" t="s">
        <v>64</v>
      </c>
      <c r="I4822" t="s">
        <v>26</v>
      </c>
      <c r="J4822" t="s">
        <v>27</v>
      </c>
      <c r="K4822">
        <v>171.3</v>
      </c>
      <c r="L4822">
        <v>22</v>
      </c>
      <c r="M4822" t="s">
        <v>416</v>
      </c>
      <c r="N4822">
        <v>83.29</v>
      </c>
      <c r="P4822" cm="1">
        <f t="array" ref="P4822">IF(Q4822&gt;0,INDEX(Q4822:Q26546,MATCH(TRUE,INDEX(Q4822:Q26546="",,),0)-1),"")</f>
        <v>15</v>
      </c>
      <c r="Q4822">
        <v>7</v>
      </c>
      <c r="R4822">
        <f t="shared" si="77"/>
        <v>0</v>
      </c>
    </row>
    <row r="4823" spans="1:18" x14ac:dyDescent="0.3">
      <c r="A4823" t="s">
        <v>398</v>
      </c>
      <c r="B4823" s="1">
        <v>38335</v>
      </c>
      <c r="C4823" t="s">
        <v>16</v>
      </c>
      <c r="D4823" t="s">
        <v>452</v>
      </c>
      <c r="E4823" t="s">
        <v>453</v>
      </c>
      <c r="G4823" s="6" t="s">
        <v>29</v>
      </c>
      <c r="H4823" t="s">
        <v>194</v>
      </c>
      <c r="I4823" t="s">
        <v>21</v>
      </c>
      <c r="J4823" t="s">
        <v>22</v>
      </c>
      <c r="K4823">
        <v>0.6</v>
      </c>
      <c r="L4823">
        <v>352</v>
      </c>
      <c r="M4823" t="s">
        <v>416</v>
      </c>
      <c r="N4823">
        <v>352</v>
      </c>
      <c r="P4823" cm="1">
        <f t="array" ref="P4823">IF(Q4823&gt;0,INDEX(Q4823:Q26547,MATCH(TRUE,INDEX(Q4823:Q26547="",,),0)-1),"")</f>
        <v>15</v>
      </c>
      <c r="Q4823">
        <v>7</v>
      </c>
      <c r="R4823">
        <f t="shared" si="77"/>
        <v>0</v>
      </c>
    </row>
    <row r="4824" spans="1:18" x14ac:dyDescent="0.3">
      <c r="A4824" t="s">
        <v>398</v>
      </c>
      <c r="B4824" s="1">
        <v>38335</v>
      </c>
      <c r="C4824" t="s">
        <v>16</v>
      </c>
      <c r="D4824" t="s">
        <v>452</v>
      </c>
      <c r="E4824" t="s">
        <v>453</v>
      </c>
      <c r="G4824" s="6" t="s">
        <v>29</v>
      </c>
      <c r="H4824" t="s">
        <v>206</v>
      </c>
      <c r="I4824" t="s">
        <v>21</v>
      </c>
      <c r="J4824" t="s">
        <v>22</v>
      </c>
      <c r="K4824">
        <v>2</v>
      </c>
      <c r="L4824">
        <v>139.1</v>
      </c>
      <c r="M4824" t="s">
        <v>416</v>
      </c>
      <c r="N4824">
        <v>139.1</v>
      </c>
      <c r="P4824" cm="1">
        <f t="array" ref="P4824">IF(Q4824&gt;0,INDEX(Q4824:Q26548,MATCH(TRUE,INDEX(Q4824:Q26548="",,),0)-1),"")</f>
        <v>15</v>
      </c>
      <c r="Q4824">
        <v>7</v>
      </c>
      <c r="R4824">
        <f t="shared" si="77"/>
        <v>0</v>
      </c>
    </row>
    <row r="4825" spans="1:18" x14ac:dyDescent="0.3">
      <c r="A4825" t="s">
        <v>398</v>
      </c>
      <c r="B4825" s="1">
        <v>38335</v>
      </c>
      <c r="C4825" t="s">
        <v>16</v>
      </c>
      <c r="D4825" t="s">
        <v>452</v>
      </c>
      <c r="E4825" t="s">
        <v>453</v>
      </c>
      <c r="G4825" s="6" t="s">
        <v>29</v>
      </c>
      <c r="H4825" t="s">
        <v>194</v>
      </c>
      <c r="I4825" t="s">
        <v>26</v>
      </c>
      <c r="J4825" t="s">
        <v>27</v>
      </c>
      <c r="K4825">
        <v>0.4</v>
      </c>
      <c r="L4825">
        <v>22</v>
      </c>
      <c r="M4825" t="s">
        <v>416</v>
      </c>
      <c r="N4825">
        <v>22</v>
      </c>
      <c r="P4825" cm="1">
        <f t="array" ref="P4825">IF(Q4825&gt;0,INDEX(Q4825:Q26549,MATCH(TRUE,INDEX(Q4825:Q26549="",,),0)-1),"")</f>
        <v>15</v>
      </c>
      <c r="Q4825">
        <v>7</v>
      </c>
      <c r="R4825">
        <f t="shared" si="77"/>
        <v>0</v>
      </c>
    </row>
    <row r="4826" spans="1:18" x14ac:dyDescent="0.3">
      <c r="A4826" t="s">
        <v>398</v>
      </c>
      <c r="B4826" s="1">
        <v>38335</v>
      </c>
      <c r="C4826" t="s">
        <v>16</v>
      </c>
      <c r="D4826" t="s">
        <v>452</v>
      </c>
      <c r="E4826" t="s">
        <v>453</v>
      </c>
      <c r="G4826" s="6" t="s">
        <v>29</v>
      </c>
      <c r="H4826" t="s">
        <v>30</v>
      </c>
      <c r="I4826" t="s">
        <v>26</v>
      </c>
      <c r="J4826" t="s">
        <v>27</v>
      </c>
      <c r="K4826">
        <v>1.2</v>
      </c>
      <c r="L4826">
        <v>22</v>
      </c>
      <c r="M4826" t="s">
        <v>416</v>
      </c>
      <c r="N4826">
        <v>22</v>
      </c>
      <c r="P4826" cm="1">
        <f t="array" ref="P4826">IF(Q4826&gt;0,INDEX(Q4826:Q26550,MATCH(TRUE,INDEX(Q4826:Q26550="",,),0)-1),"")</f>
        <v>15</v>
      </c>
      <c r="Q4826">
        <v>7</v>
      </c>
      <c r="R4826">
        <f t="shared" si="77"/>
        <v>0</v>
      </c>
    </row>
    <row r="4827" spans="1:18" x14ac:dyDescent="0.3">
      <c r="A4827" t="s">
        <v>398</v>
      </c>
      <c r="B4827" s="1">
        <v>38335</v>
      </c>
      <c r="C4827" t="s">
        <v>16</v>
      </c>
      <c r="D4827" t="s">
        <v>452</v>
      </c>
      <c r="E4827" t="s">
        <v>453</v>
      </c>
      <c r="G4827" s="6" t="s">
        <v>29</v>
      </c>
      <c r="H4827" t="s">
        <v>206</v>
      </c>
      <c r="I4827" t="s">
        <v>26</v>
      </c>
      <c r="J4827" t="s">
        <v>27</v>
      </c>
      <c r="K4827">
        <v>2.8</v>
      </c>
      <c r="L4827">
        <v>14</v>
      </c>
      <c r="M4827" t="s">
        <v>416</v>
      </c>
      <c r="N4827">
        <v>14</v>
      </c>
      <c r="P4827" cm="1">
        <f t="array" ref="P4827">IF(Q4827&gt;0,INDEX(Q4827:Q26551,MATCH(TRUE,INDEX(Q4827:Q26551="",,),0)-1),"")</f>
        <v>15</v>
      </c>
      <c r="Q4827">
        <v>7</v>
      </c>
      <c r="R4827">
        <f t="shared" si="77"/>
        <v>0</v>
      </c>
    </row>
    <row r="4828" spans="1:18" x14ac:dyDescent="0.3">
      <c r="A4828" t="s">
        <v>398</v>
      </c>
      <c r="B4828" s="1">
        <v>38335</v>
      </c>
      <c r="C4828" t="s">
        <v>16</v>
      </c>
      <c r="D4828" t="s">
        <v>452</v>
      </c>
      <c r="E4828" t="s">
        <v>453</v>
      </c>
      <c r="G4828" s="6" t="s">
        <v>29</v>
      </c>
      <c r="H4828" t="s">
        <v>70</v>
      </c>
      <c r="I4828" t="s">
        <v>26</v>
      </c>
      <c r="J4828" t="s">
        <v>27</v>
      </c>
      <c r="K4828">
        <v>29.4</v>
      </c>
      <c r="L4828">
        <v>24</v>
      </c>
      <c r="M4828" t="s">
        <v>416</v>
      </c>
      <c r="N4828">
        <v>24</v>
      </c>
      <c r="P4828" cm="1">
        <f t="array" ref="P4828">IF(Q4828&gt;0,INDEX(Q4828:Q26552,MATCH(TRUE,INDEX(Q4828:Q26552="",,),0)-1),"")</f>
        <v>15</v>
      </c>
      <c r="Q4828">
        <v>7</v>
      </c>
      <c r="R4828">
        <f t="shared" si="77"/>
        <v>0</v>
      </c>
    </row>
    <row r="4829" spans="1:18" x14ac:dyDescent="0.3">
      <c r="A4829" t="s">
        <v>398</v>
      </c>
      <c r="B4829" s="1">
        <v>38335</v>
      </c>
      <c r="C4829" t="s">
        <v>16</v>
      </c>
      <c r="D4829" t="s">
        <v>452</v>
      </c>
      <c r="E4829" t="s">
        <v>453</v>
      </c>
      <c r="G4829" t="s">
        <v>19</v>
      </c>
      <c r="H4829" t="s">
        <v>30</v>
      </c>
      <c r="I4829" t="s">
        <v>21</v>
      </c>
      <c r="J4829" t="s">
        <v>22</v>
      </c>
      <c r="K4829">
        <v>1.6</v>
      </c>
      <c r="L4829">
        <v>139.69999999999999</v>
      </c>
      <c r="M4829" t="s">
        <v>428</v>
      </c>
      <c r="N4829">
        <v>150</v>
      </c>
      <c r="P4829" cm="1">
        <f t="array" ref="P4829">IF(Q4829&gt;0,INDEX(Q4829:Q26553,MATCH(TRUE,INDEX(Q4829:Q26553="",,),0)-1),"")</f>
        <v>15</v>
      </c>
      <c r="Q4829">
        <v>8</v>
      </c>
      <c r="R4829">
        <f t="shared" si="77"/>
        <v>0</v>
      </c>
    </row>
    <row r="4830" spans="1:18" x14ac:dyDescent="0.3">
      <c r="A4830" t="s">
        <v>398</v>
      </c>
      <c r="B4830" s="1">
        <v>38335</v>
      </c>
      <c r="C4830" t="s">
        <v>16</v>
      </c>
      <c r="D4830" t="s">
        <v>452</v>
      </c>
      <c r="E4830" t="s">
        <v>453</v>
      </c>
      <c r="G4830" t="s">
        <v>19</v>
      </c>
      <c r="H4830" t="s">
        <v>64</v>
      </c>
      <c r="I4830" t="s">
        <v>21</v>
      </c>
      <c r="J4830" t="s">
        <v>22</v>
      </c>
      <c r="K4830">
        <v>7.8</v>
      </c>
      <c r="L4830">
        <v>145.80000000000001</v>
      </c>
      <c r="M4830" t="s">
        <v>428</v>
      </c>
      <c r="N4830">
        <v>150</v>
      </c>
      <c r="P4830" cm="1">
        <f t="array" ref="P4830">IF(Q4830&gt;0,INDEX(Q4830:Q26554,MATCH(TRUE,INDEX(Q4830:Q26554="",,),0)-1),"")</f>
        <v>15</v>
      </c>
      <c r="Q4830">
        <v>8</v>
      </c>
      <c r="R4830">
        <f t="shared" si="77"/>
        <v>0</v>
      </c>
    </row>
    <row r="4831" spans="1:18" x14ac:dyDescent="0.3">
      <c r="A4831" t="s">
        <v>398</v>
      </c>
      <c r="B4831" s="1">
        <v>38335</v>
      </c>
      <c r="C4831" t="s">
        <v>16</v>
      </c>
      <c r="D4831" t="s">
        <v>452</v>
      </c>
      <c r="E4831" t="s">
        <v>453</v>
      </c>
      <c r="G4831" t="s">
        <v>19</v>
      </c>
      <c r="H4831" t="s">
        <v>53</v>
      </c>
      <c r="I4831" t="s">
        <v>26</v>
      </c>
      <c r="J4831" t="s">
        <v>27</v>
      </c>
      <c r="K4831">
        <v>401.4</v>
      </c>
      <c r="L4831">
        <v>28</v>
      </c>
      <c r="M4831" t="s">
        <v>428</v>
      </c>
      <c r="N4831">
        <v>42</v>
      </c>
      <c r="P4831" cm="1">
        <f t="array" ref="P4831">IF(Q4831&gt;0,INDEX(Q4831:Q26555,MATCH(TRUE,INDEX(Q4831:Q26555="",,),0)-1),"")</f>
        <v>15</v>
      </c>
      <c r="Q4831">
        <v>8</v>
      </c>
      <c r="R4831">
        <f t="shared" si="77"/>
        <v>0</v>
      </c>
    </row>
    <row r="4832" spans="1:18" x14ac:dyDescent="0.3">
      <c r="A4832" t="s">
        <v>398</v>
      </c>
      <c r="B4832" s="1">
        <v>38335</v>
      </c>
      <c r="C4832" t="s">
        <v>16</v>
      </c>
      <c r="D4832" t="s">
        <v>452</v>
      </c>
      <c r="E4832" t="s">
        <v>453</v>
      </c>
      <c r="G4832" t="s">
        <v>19</v>
      </c>
      <c r="H4832" t="s">
        <v>64</v>
      </c>
      <c r="I4832" t="s">
        <v>26</v>
      </c>
      <c r="J4832" t="s">
        <v>27</v>
      </c>
      <c r="K4832">
        <v>171.3</v>
      </c>
      <c r="L4832">
        <v>22</v>
      </c>
      <c r="M4832" t="s">
        <v>428</v>
      </c>
      <c r="N4832">
        <v>35</v>
      </c>
      <c r="P4832" cm="1">
        <f t="array" ref="P4832">IF(Q4832&gt;0,INDEX(Q4832:Q26556,MATCH(TRUE,INDEX(Q4832:Q26556="",,),0)-1),"")</f>
        <v>15</v>
      </c>
      <c r="Q4832">
        <v>8</v>
      </c>
      <c r="R4832">
        <f t="shared" si="77"/>
        <v>0</v>
      </c>
    </row>
    <row r="4833" spans="1:18" x14ac:dyDescent="0.3">
      <c r="A4833" t="s">
        <v>398</v>
      </c>
      <c r="B4833" s="1">
        <v>38335</v>
      </c>
      <c r="C4833" t="s">
        <v>16</v>
      </c>
      <c r="D4833" t="s">
        <v>452</v>
      </c>
      <c r="E4833" t="s">
        <v>453</v>
      </c>
      <c r="G4833" s="6" t="s">
        <v>29</v>
      </c>
      <c r="H4833" t="s">
        <v>194</v>
      </c>
      <c r="I4833" t="s">
        <v>21</v>
      </c>
      <c r="J4833" t="s">
        <v>22</v>
      </c>
      <c r="K4833">
        <v>0.6</v>
      </c>
      <c r="L4833">
        <v>352</v>
      </c>
      <c r="M4833" t="s">
        <v>428</v>
      </c>
      <c r="N4833">
        <v>352</v>
      </c>
      <c r="P4833" cm="1">
        <f t="array" ref="P4833">IF(Q4833&gt;0,INDEX(Q4833:Q26557,MATCH(TRUE,INDEX(Q4833:Q26557="",,),0)-1),"")</f>
        <v>15</v>
      </c>
      <c r="Q4833">
        <v>8</v>
      </c>
      <c r="R4833">
        <f t="shared" si="77"/>
        <v>0</v>
      </c>
    </row>
    <row r="4834" spans="1:18" x14ac:dyDescent="0.3">
      <c r="A4834" t="s">
        <v>398</v>
      </c>
      <c r="B4834" s="1">
        <v>38335</v>
      </c>
      <c r="C4834" t="s">
        <v>16</v>
      </c>
      <c r="D4834" t="s">
        <v>452</v>
      </c>
      <c r="E4834" t="s">
        <v>453</v>
      </c>
      <c r="G4834" s="6" t="s">
        <v>29</v>
      </c>
      <c r="H4834" t="s">
        <v>206</v>
      </c>
      <c r="I4834" t="s">
        <v>21</v>
      </c>
      <c r="J4834" t="s">
        <v>22</v>
      </c>
      <c r="K4834">
        <v>2</v>
      </c>
      <c r="L4834">
        <v>139.1</v>
      </c>
      <c r="M4834" t="s">
        <v>428</v>
      </c>
      <c r="N4834">
        <v>139.1</v>
      </c>
      <c r="P4834" cm="1">
        <f t="array" ref="P4834">IF(Q4834&gt;0,INDEX(Q4834:Q26558,MATCH(TRUE,INDEX(Q4834:Q26558="",,),0)-1),"")</f>
        <v>15</v>
      </c>
      <c r="Q4834">
        <v>8</v>
      </c>
      <c r="R4834">
        <f t="shared" si="77"/>
        <v>0</v>
      </c>
    </row>
    <row r="4835" spans="1:18" x14ac:dyDescent="0.3">
      <c r="A4835" t="s">
        <v>398</v>
      </c>
      <c r="B4835" s="1">
        <v>38335</v>
      </c>
      <c r="C4835" t="s">
        <v>16</v>
      </c>
      <c r="D4835" t="s">
        <v>452</v>
      </c>
      <c r="E4835" t="s">
        <v>453</v>
      </c>
      <c r="G4835" s="6" t="s">
        <v>29</v>
      </c>
      <c r="H4835" t="s">
        <v>194</v>
      </c>
      <c r="I4835" t="s">
        <v>26</v>
      </c>
      <c r="J4835" t="s">
        <v>27</v>
      </c>
      <c r="K4835">
        <v>0.4</v>
      </c>
      <c r="L4835">
        <v>22</v>
      </c>
      <c r="M4835" t="s">
        <v>428</v>
      </c>
      <c r="N4835">
        <v>22</v>
      </c>
      <c r="P4835" cm="1">
        <f t="array" ref="P4835">IF(Q4835&gt;0,INDEX(Q4835:Q26559,MATCH(TRUE,INDEX(Q4835:Q26559="",,),0)-1),"")</f>
        <v>15</v>
      </c>
      <c r="Q4835">
        <v>8</v>
      </c>
      <c r="R4835">
        <f t="shared" si="77"/>
        <v>0</v>
      </c>
    </row>
    <row r="4836" spans="1:18" x14ac:dyDescent="0.3">
      <c r="A4836" t="s">
        <v>398</v>
      </c>
      <c r="B4836" s="1">
        <v>38335</v>
      </c>
      <c r="C4836" t="s">
        <v>16</v>
      </c>
      <c r="D4836" t="s">
        <v>452</v>
      </c>
      <c r="E4836" t="s">
        <v>453</v>
      </c>
      <c r="G4836" s="6" t="s">
        <v>29</v>
      </c>
      <c r="H4836" t="s">
        <v>30</v>
      </c>
      <c r="I4836" t="s">
        <v>26</v>
      </c>
      <c r="J4836" t="s">
        <v>27</v>
      </c>
      <c r="K4836">
        <v>1.2</v>
      </c>
      <c r="L4836">
        <v>22</v>
      </c>
      <c r="M4836" t="s">
        <v>428</v>
      </c>
      <c r="N4836">
        <v>22</v>
      </c>
      <c r="P4836" cm="1">
        <f t="array" ref="P4836">IF(Q4836&gt;0,INDEX(Q4836:Q26560,MATCH(TRUE,INDEX(Q4836:Q26560="",,),0)-1),"")</f>
        <v>15</v>
      </c>
      <c r="Q4836">
        <v>8</v>
      </c>
      <c r="R4836">
        <f t="shared" si="77"/>
        <v>0</v>
      </c>
    </row>
    <row r="4837" spans="1:18" x14ac:dyDescent="0.3">
      <c r="A4837" t="s">
        <v>398</v>
      </c>
      <c r="B4837" s="1">
        <v>38335</v>
      </c>
      <c r="C4837" t="s">
        <v>16</v>
      </c>
      <c r="D4837" t="s">
        <v>452</v>
      </c>
      <c r="E4837" t="s">
        <v>453</v>
      </c>
      <c r="G4837" s="6" t="s">
        <v>29</v>
      </c>
      <c r="H4837" t="s">
        <v>206</v>
      </c>
      <c r="I4837" t="s">
        <v>26</v>
      </c>
      <c r="J4837" t="s">
        <v>27</v>
      </c>
      <c r="K4837">
        <v>2.8</v>
      </c>
      <c r="L4837">
        <v>14</v>
      </c>
      <c r="M4837" t="s">
        <v>428</v>
      </c>
      <c r="N4837">
        <v>14</v>
      </c>
      <c r="P4837" cm="1">
        <f t="array" ref="P4837">IF(Q4837&gt;0,INDEX(Q4837:Q26561,MATCH(TRUE,INDEX(Q4837:Q26561="",,),0)-1),"")</f>
        <v>15</v>
      </c>
      <c r="Q4837">
        <v>8</v>
      </c>
      <c r="R4837">
        <f t="shared" si="77"/>
        <v>0</v>
      </c>
    </row>
    <row r="4838" spans="1:18" x14ac:dyDescent="0.3">
      <c r="A4838" t="s">
        <v>398</v>
      </c>
      <c r="B4838" s="1">
        <v>38335</v>
      </c>
      <c r="C4838" t="s">
        <v>16</v>
      </c>
      <c r="D4838" t="s">
        <v>452</v>
      </c>
      <c r="E4838" t="s">
        <v>453</v>
      </c>
      <c r="G4838" s="6" t="s">
        <v>29</v>
      </c>
      <c r="H4838" t="s">
        <v>70</v>
      </c>
      <c r="I4838" t="s">
        <v>26</v>
      </c>
      <c r="J4838" t="s">
        <v>27</v>
      </c>
      <c r="K4838">
        <v>29.4</v>
      </c>
      <c r="L4838">
        <v>24</v>
      </c>
      <c r="M4838" t="s">
        <v>428</v>
      </c>
      <c r="N4838">
        <v>24</v>
      </c>
      <c r="P4838" cm="1">
        <f t="array" ref="P4838">IF(Q4838&gt;0,INDEX(Q4838:Q26562,MATCH(TRUE,INDEX(Q4838:Q26562="",,),0)-1),"")</f>
        <v>15</v>
      </c>
      <c r="Q4838">
        <v>8</v>
      </c>
      <c r="R4838">
        <f t="shared" si="77"/>
        <v>0</v>
      </c>
    </row>
    <row r="4839" spans="1:18" x14ac:dyDescent="0.3">
      <c r="A4839" t="s">
        <v>398</v>
      </c>
      <c r="B4839" s="1">
        <v>38335</v>
      </c>
      <c r="C4839" t="s">
        <v>16</v>
      </c>
      <c r="D4839" t="s">
        <v>452</v>
      </c>
      <c r="E4839" t="s">
        <v>453</v>
      </c>
      <c r="G4839" t="s">
        <v>19</v>
      </c>
      <c r="H4839" t="s">
        <v>30</v>
      </c>
      <c r="I4839" t="s">
        <v>21</v>
      </c>
      <c r="J4839" t="s">
        <v>22</v>
      </c>
      <c r="K4839">
        <v>1.6</v>
      </c>
      <c r="L4839">
        <v>139.69999999999999</v>
      </c>
      <c r="M4839" t="s">
        <v>319</v>
      </c>
      <c r="N4839">
        <v>200</v>
      </c>
      <c r="P4839" cm="1">
        <f t="array" ref="P4839">IF(Q4839&gt;0,INDEX(Q4839:Q26563,MATCH(TRUE,INDEX(Q4839:Q26563="",,),0)-1),"")</f>
        <v>15</v>
      </c>
      <c r="Q4839">
        <v>9</v>
      </c>
      <c r="R4839">
        <f t="shared" si="77"/>
        <v>0</v>
      </c>
    </row>
    <row r="4840" spans="1:18" x14ac:dyDescent="0.3">
      <c r="A4840" t="s">
        <v>398</v>
      </c>
      <c r="B4840" s="1">
        <v>38335</v>
      </c>
      <c r="C4840" t="s">
        <v>16</v>
      </c>
      <c r="D4840" t="s">
        <v>452</v>
      </c>
      <c r="E4840" t="s">
        <v>453</v>
      </c>
      <c r="G4840" t="s">
        <v>19</v>
      </c>
      <c r="H4840" t="s">
        <v>64</v>
      </c>
      <c r="I4840" t="s">
        <v>21</v>
      </c>
      <c r="J4840" t="s">
        <v>22</v>
      </c>
      <c r="K4840">
        <v>7.8</v>
      </c>
      <c r="L4840">
        <v>145.80000000000001</v>
      </c>
      <c r="M4840" t="s">
        <v>319</v>
      </c>
      <c r="N4840">
        <v>200</v>
      </c>
      <c r="P4840" cm="1">
        <f t="array" ref="P4840">IF(Q4840&gt;0,INDEX(Q4840:Q26564,MATCH(TRUE,INDEX(Q4840:Q26564="",,),0)-1),"")</f>
        <v>15</v>
      </c>
      <c r="Q4840">
        <v>9</v>
      </c>
      <c r="R4840">
        <f t="shared" si="77"/>
        <v>0</v>
      </c>
    </row>
    <row r="4841" spans="1:18" x14ac:dyDescent="0.3">
      <c r="A4841" t="s">
        <v>398</v>
      </c>
      <c r="B4841" s="1">
        <v>38335</v>
      </c>
      <c r="C4841" t="s">
        <v>16</v>
      </c>
      <c r="D4841" t="s">
        <v>452</v>
      </c>
      <c r="E4841" t="s">
        <v>453</v>
      </c>
      <c r="G4841" t="s">
        <v>19</v>
      </c>
      <c r="H4841" t="s">
        <v>53</v>
      </c>
      <c r="I4841" t="s">
        <v>26</v>
      </c>
      <c r="J4841" t="s">
        <v>27</v>
      </c>
      <c r="K4841">
        <v>401.4</v>
      </c>
      <c r="L4841">
        <v>28</v>
      </c>
      <c r="M4841" t="s">
        <v>319</v>
      </c>
      <c r="N4841">
        <v>40</v>
      </c>
      <c r="P4841" cm="1">
        <f t="array" ref="P4841">IF(Q4841&gt;0,INDEX(Q4841:Q26565,MATCH(TRUE,INDEX(Q4841:Q26565="",,),0)-1),"")</f>
        <v>15</v>
      </c>
      <c r="Q4841">
        <v>9</v>
      </c>
      <c r="R4841">
        <f t="shared" si="77"/>
        <v>0</v>
      </c>
    </row>
    <row r="4842" spans="1:18" x14ac:dyDescent="0.3">
      <c r="A4842" t="s">
        <v>398</v>
      </c>
      <c r="B4842" s="1">
        <v>38335</v>
      </c>
      <c r="C4842" t="s">
        <v>16</v>
      </c>
      <c r="D4842" t="s">
        <v>452</v>
      </c>
      <c r="E4842" t="s">
        <v>453</v>
      </c>
      <c r="G4842" t="s">
        <v>19</v>
      </c>
      <c r="H4842" t="s">
        <v>64</v>
      </c>
      <c r="I4842" t="s">
        <v>26</v>
      </c>
      <c r="J4842" t="s">
        <v>27</v>
      </c>
      <c r="K4842">
        <v>171.3</v>
      </c>
      <c r="L4842">
        <v>22</v>
      </c>
      <c r="M4842" t="s">
        <v>319</v>
      </c>
      <c r="N4842">
        <v>36</v>
      </c>
      <c r="P4842" cm="1">
        <f t="array" ref="P4842">IF(Q4842&gt;0,INDEX(Q4842:Q26566,MATCH(TRUE,INDEX(Q4842:Q26566="",,),0)-1),"")</f>
        <v>15</v>
      </c>
      <c r="Q4842">
        <v>9</v>
      </c>
      <c r="R4842">
        <f t="shared" si="77"/>
        <v>0</v>
      </c>
    </row>
    <row r="4843" spans="1:18" x14ac:dyDescent="0.3">
      <c r="A4843" t="s">
        <v>398</v>
      </c>
      <c r="B4843" s="1">
        <v>38335</v>
      </c>
      <c r="C4843" t="s">
        <v>16</v>
      </c>
      <c r="D4843" t="s">
        <v>452</v>
      </c>
      <c r="E4843" t="s">
        <v>453</v>
      </c>
      <c r="G4843" s="6" t="s">
        <v>29</v>
      </c>
      <c r="H4843" t="s">
        <v>194</v>
      </c>
      <c r="I4843" t="s">
        <v>21</v>
      </c>
      <c r="J4843" t="s">
        <v>22</v>
      </c>
      <c r="K4843">
        <v>0.6</v>
      </c>
      <c r="L4843">
        <v>352</v>
      </c>
      <c r="M4843" t="s">
        <v>319</v>
      </c>
      <c r="N4843">
        <v>352</v>
      </c>
      <c r="P4843" cm="1">
        <f t="array" ref="P4843">IF(Q4843&gt;0,INDEX(Q4843:Q26567,MATCH(TRUE,INDEX(Q4843:Q26567="",,),0)-1),"")</f>
        <v>15</v>
      </c>
      <c r="Q4843">
        <v>9</v>
      </c>
      <c r="R4843">
        <f t="shared" si="77"/>
        <v>0</v>
      </c>
    </row>
    <row r="4844" spans="1:18" x14ac:dyDescent="0.3">
      <c r="A4844" t="s">
        <v>398</v>
      </c>
      <c r="B4844" s="1">
        <v>38335</v>
      </c>
      <c r="C4844" t="s">
        <v>16</v>
      </c>
      <c r="D4844" t="s">
        <v>452</v>
      </c>
      <c r="E4844" t="s">
        <v>453</v>
      </c>
      <c r="G4844" s="6" t="s">
        <v>29</v>
      </c>
      <c r="H4844" t="s">
        <v>206</v>
      </c>
      <c r="I4844" t="s">
        <v>21</v>
      </c>
      <c r="J4844" t="s">
        <v>22</v>
      </c>
      <c r="K4844">
        <v>2</v>
      </c>
      <c r="L4844">
        <v>139.1</v>
      </c>
      <c r="M4844" t="s">
        <v>319</v>
      </c>
      <c r="N4844">
        <v>139.1</v>
      </c>
      <c r="P4844" cm="1">
        <f t="array" ref="P4844">IF(Q4844&gt;0,INDEX(Q4844:Q26568,MATCH(TRUE,INDEX(Q4844:Q26568="",,),0)-1),"")</f>
        <v>15</v>
      </c>
      <c r="Q4844">
        <v>9</v>
      </c>
      <c r="R4844">
        <f t="shared" si="77"/>
        <v>0</v>
      </c>
    </row>
    <row r="4845" spans="1:18" x14ac:dyDescent="0.3">
      <c r="A4845" t="s">
        <v>398</v>
      </c>
      <c r="B4845" s="1">
        <v>38335</v>
      </c>
      <c r="C4845" t="s">
        <v>16</v>
      </c>
      <c r="D4845" t="s">
        <v>452</v>
      </c>
      <c r="E4845" t="s">
        <v>453</v>
      </c>
      <c r="G4845" s="6" t="s">
        <v>29</v>
      </c>
      <c r="H4845" t="s">
        <v>194</v>
      </c>
      <c r="I4845" t="s">
        <v>26</v>
      </c>
      <c r="J4845" t="s">
        <v>27</v>
      </c>
      <c r="K4845">
        <v>0.4</v>
      </c>
      <c r="L4845">
        <v>22</v>
      </c>
      <c r="M4845" t="s">
        <v>319</v>
      </c>
      <c r="N4845">
        <v>22</v>
      </c>
      <c r="P4845" cm="1">
        <f t="array" ref="P4845">IF(Q4845&gt;0,INDEX(Q4845:Q26569,MATCH(TRUE,INDEX(Q4845:Q26569="",,),0)-1),"")</f>
        <v>15</v>
      </c>
      <c r="Q4845">
        <v>9</v>
      </c>
      <c r="R4845">
        <f t="shared" si="77"/>
        <v>0</v>
      </c>
    </row>
    <row r="4846" spans="1:18" x14ac:dyDescent="0.3">
      <c r="A4846" t="s">
        <v>398</v>
      </c>
      <c r="B4846" s="1">
        <v>38335</v>
      </c>
      <c r="C4846" t="s">
        <v>16</v>
      </c>
      <c r="D4846" t="s">
        <v>452</v>
      </c>
      <c r="E4846" t="s">
        <v>453</v>
      </c>
      <c r="G4846" s="6" t="s">
        <v>29</v>
      </c>
      <c r="H4846" t="s">
        <v>30</v>
      </c>
      <c r="I4846" t="s">
        <v>26</v>
      </c>
      <c r="J4846" t="s">
        <v>27</v>
      </c>
      <c r="K4846">
        <v>1.2</v>
      </c>
      <c r="L4846">
        <v>22</v>
      </c>
      <c r="M4846" t="s">
        <v>319</v>
      </c>
      <c r="N4846">
        <v>22</v>
      </c>
      <c r="P4846" cm="1">
        <f t="array" ref="P4846">IF(Q4846&gt;0,INDEX(Q4846:Q26570,MATCH(TRUE,INDEX(Q4846:Q26570="",,),0)-1),"")</f>
        <v>15</v>
      </c>
      <c r="Q4846">
        <v>9</v>
      </c>
      <c r="R4846">
        <f t="shared" si="77"/>
        <v>0</v>
      </c>
    </row>
    <row r="4847" spans="1:18" x14ac:dyDescent="0.3">
      <c r="A4847" t="s">
        <v>398</v>
      </c>
      <c r="B4847" s="1">
        <v>38335</v>
      </c>
      <c r="C4847" t="s">
        <v>16</v>
      </c>
      <c r="D4847" t="s">
        <v>452</v>
      </c>
      <c r="E4847" t="s">
        <v>453</v>
      </c>
      <c r="G4847" s="6" t="s">
        <v>29</v>
      </c>
      <c r="H4847" t="s">
        <v>206</v>
      </c>
      <c r="I4847" t="s">
        <v>26</v>
      </c>
      <c r="J4847" t="s">
        <v>27</v>
      </c>
      <c r="K4847">
        <v>2.8</v>
      </c>
      <c r="L4847">
        <v>14</v>
      </c>
      <c r="M4847" t="s">
        <v>319</v>
      </c>
      <c r="N4847">
        <v>14</v>
      </c>
      <c r="P4847" cm="1">
        <f t="array" ref="P4847">IF(Q4847&gt;0,INDEX(Q4847:Q26571,MATCH(TRUE,INDEX(Q4847:Q26571="",,),0)-1),"")</f>
        <v>15</v>
      </c>
      <c r="Q4847">
        <v>9</v>
      </c>
      <c r="R4847">
        <f t="shared" si="77"/>
        <v>0</v>
      </c>
    </row>
    <row r="4848" spans="1:18" x14ac:dyDescent="0.3">
      <c r="A4848" t="s">
        <v>398</v>
      </c>
      <c r="B4848" s="1">
        <v>38335</v>
      </c>
      <c r="C4848" t="s">
        <v>16</v>
      </c>
      <c r="D4848" t="s">
        <v>452</v>
      </c>
      <c r="E4848" t="s">
        <v>453</v>
      </c>
      <c r="G4848" s="6" t="s">
        <v>29</v>
      </c>
      <c r="H4848" t="s">
        <v>70</v>
      </c>
      <c r="I4848" t="s">
        <v>26</v>
      </c>
      <c r="J4848" t="s">
        <v>27</v>
      </c>
      <c r="K4848">
        <v>29.4</v>
      </c>
      <c r="L4848">
        <v>24</v>
      </c>
      <c r="M4848" t="s">
        <v>319</v>
      </c>
      <c r="N4848">
        <v>24</v>
      </c>
      <c r="P4848" cm="1">
        <f t="array" ref="P4848">IF(Q4848&gt;0,INDEX(Q4848:Q26572,MATCH(TRUE,INDEX(Q4848:Q26572="",,),0)-1),"")</f>
        <v>15</v>
      </c>
      <c r="Q4848">
        <v>9</v>
      </c>
      <c r="R4848">
        <f t="shared" si="77"/>
        <v>0</v>
      </c>
    </row>
    <row r="4849" spans="1:18" x14ac:dyDescent="0.3">
      <c r="A4849" t="s">
        <v>398</v>
      </c>
      <c r="B4849" s="1">
        <v>38335</v>
      </c>
      <c r="C4849" t="s">
        <v>16</v>
      </c>
      <c r="D4849" t="s">
        <v>452</v>
      </c>
      <c r="E4849" t="s">
        <v>453</v>
      </c>
      <c r="G4849" t="s">
        <v>19</v>
      </c>
      <c r="H4849" t="s">
        <v>30</v>
      </c>
      <c r="I4849" t="s">
        <v>21</v>
      </c>
      <c r="J4849" t="s">
        <v>22</v>
      </c>
      <c r="K4849">
        <v>1.6</v>
      </c>
      <c r="L4849">
        <v>139.69999999999999</v>
      </c>
      <c r="M4849" t="s">
        <v>403</v>
      </c>
      <c r="N4849">
        <v>3810</v>
      </c>
      <c r="P4849" cm="1">
        <f t="array" ref="P4849">IF(Q4849&gt;0,INDEX(Q4849:Q26573,MATCH(TRUE,INDEX(Q4849:Q26573="",,),0)-1),"")</f>
        <v>15</v>
      </c>
      <c r="Q4849">
        <v>10</v>
      </c>
      <c r="R4849">
        <f t="shared" si="77"/>
        <v>0</v>
      </c>
    </row>
    <row r="4850" spans="1:18" x14ac:dyDescent="0.3">
      <c r="A4850" t="s">
        <v>398</v>
      </c>
      <c r="B4850" s="1">
        <v>38335</v>
      </c>
      <c r="C4850" t="s">
        <v>16</v>
      </c>
      <c r="D4850" t="s">
        <v>452</v>
      </c>
      <c r="E4850" t="s">
        <v>453</v>
      </c>
      <c r="G4850" t="s">
        <v>19</v>
      </c>
      <c r="H4850" t="s">
        <v>64</v>
      </c>
      <c r="I4850" t="s">
        <v>21</v>
      </c>
      <c r="J4850" t="s">
        <v>22</v>
      </c>
      <c r="K4850">
        <v>7.8</v>
      </c>
      <c r="L4850">
        <v>145.80000000000001</v>
      </c>
      <c r="M4850" t="s">
        <v>403</v>
      </c>
      <c r="N4850">
        <v>145.80000000000001</v>
      </c>
      <c r="P4850" cm="1">
        <f t="array" ref="P4850">IF(Q4850&gt;0,INDEX(Q4850:Q26574,MATCH(TRUE,INDEX(Q4850:Q26574="",,),0)-1),"")</f>
        <v>15</v>
      </c>
      <c r="Q4850">
        <v>10</v>
      </c>
      <c r="R4850">
        <f t="shared" si="77"/>
        <v>0</v>
      </c>
    </row>
    <row r="4851" spans="1:18" x14ac:dyDescent="0.3">
      <c r="A4851" t="s">
        <v>398</v>
      </c>
      <c r="B4851" s="1">
        <v>38335</v>
      </c>
      <c r="C4851" t="s">
        <v>16</v>
      </c>
      <c r="D4851" t="s">
        <v>452</v>
      </c>
      <c r="E4851" t="s">
        <v>453</v>
      </c>
      <c r="G4851" t="s">
        <v>19</v>
      </c>
      <c r="H4851" t="s">
        <v>53</v>
      </c>
      <c r="I4851" t="s">
        <v>26</v>
      </c>
      <c r="J4851" t="s">
        <v>27</v>
      </c>
      <c r="K4851">
        <v>401.4</v>
      </c>
      <c r="L4851">
        <v>28</v>
      </c>
      <c r="M4851" t="s">
        <v>403</v>
      </c>
      <c r="N4851">
        <v>28</v>
      </c>
      <c r="P4851" cm="1">
        <f t="array" ref="P4851">IF(Q4851&gt;0,INDEX(Q4851:Q26575,MATCH(TRUE,INDEX(Q4851:Q26575="",,),0)-1),"")</f>
        <v>15</v>
      </c>
      <c r="Q4851">
        <v>10</v>
      </c>
      <c r="R4851">
        <f t="shared" si="77"/>
        <v>0</v>
      </c>
    </row>
    <row r="4852" spans="1:18" x14ac:dyDescent="0.3">
      <c r="A4852" t="s">
        <v>398</v>
      </c>
      <c r="B4852" s="1">
        <v>38335</v>
      </c>
      <c r="C4852" t="s">
        <v>16</v>
      </c>
      <c r="D4852" t="s">
        <v>452</v>
      </c>
      <c r="E4852" t="s">
        <v>453</v>
      </c>
      <c r="G4852" t="s">
        <v>19</v>
      </c>
      <c r="H4852" t="s">
        <v>64</v>
      </c>
      <c r="I4852" t="s">
        <v>26</v>
      </c>
      <c r="J4852" t="s">
        <v>27</v>
      </c>
      <c r="K4852">
        <v>171.3</v>
      </c>
      <c r="L4852">
        <v>22</v>
      </c>
      <c r="M4852" t="s">
        <v>403</v>
      </c>
      <c r="N4852">
        <v>22</v>
      </c>
      <c r="P4852" cm="1">
        <f t="array" ref="P4852">IF(Q4852&gt;0,INDEX(Q4852:Q26576,MATCH(TRUE,INDEX(Q4852:Q26576="",,),0)-1),"")</f>
        <v>15</v>
      </c>
      <c r="Q4852">
        <v>10</v>
      </c>
      <c r="R4852">
        <f t="shared" ref="R4852:R4915" si="78">IF(P4852="","",0)</f>
        <v>0</v>
      </c>
    </row>
    <row r="4853" spans="1:18" x14ac:dyDescent="0.3">
      <c r="A4853" t="s">
        <v>398</v>
      </c>
      <c r="B4853" s="1">
        <v>38335</v>
      </c>
      <c r="C4853" t="s">
        <v>16</v>
      </c>
      <c r="D4853" t="s">
        <v>452</v>
      </c>
      <c r="E4853" t="s">
        <v>453</v>
      </c>
      <c r="G4853" s="6" t="s">
        <v>29</v>
      </c>
      <c r="H4853" t="s">
        <v>194</v>
      </c>
      <c r="I4853" t="s">
        <v>21</v>
      </c>
      <c r="J4853" t="s">
        <v>22</v>
      </c>
      <c r="K4853">
        <v>0.6</v>
      </c>
      <c r="L4853">
        <v>352</v>
      </c>
      <c r="M4853" t="s">
        <v>403</v>
      </c>
      <c r="N4853">
        <v>352</v>
      </c>
      <c r="P4853" cm="1">
        <f t="array" ref="P4853">IF(Q4853&gt;0,INDEX(Q4853:Q26577,MATCH(TRUE,INDEX(Q4853:Q26577="",,),0)-1),"")</f>
        <v>15</v>
      </c>
      <c r="Q4853">
        <v>10</v>
      </c>
      <c r="R4853">
        <f t="shared" si="78"/>
        <v>0</v>
      </c>
    </row>
    <row r="4854" spans="1:18" x14ac:dyDescent="0.3">
      <c r="A4854" t="s">
        <v>398</v>
      </c>
      <c r="B4854" s="1">
        <v>38335</v>
      </c>
      <c r="C4854" t="s">
        <v>16</v>
      </c>
      <c r="D4854" t="s">
        <v>452</v>
      </c>
      <c r="E4854" t="s">
        <v>453</v>
      </c>
      <c r="G4854" s="6" t="s">
        <v>29</v>
      </c>
      <c r="H4854" t="s">
        <v>206</v>
      </c>
      <c r="I4854" t="s">
        <v>21</v>
      </c>
      <c r="J4854" t="s">
        <v>22</v>
      </c>
      <c r="K4854">
        <v>2</v>
      </c>
      <c r="L4854">
        <v>139.1</v>
      </c>
      <c r="M4854" t="s">
        <v>403</v>
      </c>
      <c r="N4854">
        <v>139.1</v>
      </c>
      <c r="P4854" cm="1">
        <f t="array" ref="P4854">IF(Q4854&gt;0,INDEX(Q4854:Q26578,MATCH(TRUE,INDEX(Q4854:Q26578="",,),0)-1),"")</f>
        <v>15</v>
      </c>
      <c r="Q4854">
        <v>10</v>
      </c>
      <c r="R4854">
        <f t="shared" si="78"/>
        <v>0</v>
      </c>
    </row>
    <row r="4855" spans="1:18" x14ac:dyDescent="0.3">
      <c r="A4855" t="s">
        <v>398</v>
      </c>
      <c r="B4855" s="1">
        <v>38335</v>
      </c>
      <c r="C4855" t="s">
        <v>16</v>
      </c>
      <c r="D4855" t="s">
        <v>452</v>
      </c>
      <c r="E4855" t="s">
        <v>453</v>
      </c>
      <c r="G4855" s="6" t="s">
        <v>29</v>
      </c>
      <c r="H4855" t="s">
        <v>194</v>
      </c>
      <c r="I4855" t="s">
        <v>26</v>
      </c>
      <c r="J4855" t="s">
        <v>27</v>
      </c>
      <c r="K4855">
        <v>0.4</v>
      </c>
      <c r="L4855">
        <v>22</v>
      </c>
      <c r="M4855" t="s">
        <v>403</v>
      </c>
      <c r="N4855">
        <v>22</v>
      </c>
      <c r="P4855" cm="1">
        <f t="array" ref="P4855">IF(Q4855&gt;0,INDEX(Q4855:Q26579,MATCH(TRUE,INDEX(Q4855:Q26579="",,),0)-1),"")</f>
        <v>15</v>
      </c>
      <c r="Q4855">
        <v>10</v>
      </c>
      <c r="R4855">
        <f t="shared" si="78"/>
        <v>0</v>
      </c>
    </row>
    <row r="4856" spans="1:18" x14ac:dyDescent="0.3">
      <c r="A4856" t="s">
        <v>398</v>
      </c>
      <c r="B4856" s="1">
        <v>38335</v>
      </c>
      <c r="C4856" t="s">
        <v>16</v>
      </c>
      <c r="D4856" t="s">
        <v>452</v>
      </c>
      <c r="E4856" t="s">
        <v>453</v>
      </c>
      <c r="G4856" s="6" t="s">
        <v>29</v>
      </c>
      <c r="H4856" t="s">
        <v>30</v>
      </c>
      <c r="I4856" t="s">
        <v>26</v>
      </c>
      <c r="J4856" t="s">
        <v>27</v>
      </c>
      <c r="K4856">
        <v>1.2</v>
      </c>
      <c r="L4856">
        <v>22</v>
      </c>
      <c r="M4856" t="s">
        <v>403</v>
      </c>
      <c r="N4856">
        <v>22</v>
      </c>
      <c r="P4856" cm="1">
        <f t="array" ref="P4856">IF(Q4856&gt;0,INDEX(Q4856:Q26580,MATCH(TRUE,INDEX(Q4856:Q26580="",,),0)-1),"")</f>
        <v>15</v>
      </c>
      <c r="Q4856">
        <v>10</v>
      </c>
      <c r="R4856">
        <f t="shared" si="78"/>
        <v>0</v>
      </c>
    </row>
    <row r="4857" spans="1:18" x14ac:dyDescent="0.3">
      <c r="A4857" t="s">
        <v>398</v>
      </c>
      <c r="B4857" s="1">
        <v>38335</v>
      </c>
      <c r="C4857" t="s">
        <v>16</v>
      </c>
      <c r="D4857" t="s">
        <v>452</v>
      </c>
      <c r="E4857" t="s">
        <v>453</v>
      </c>
      <c r="G4857" s="6" t="s">
        <v>29</v>
      </c>
      <c r="H4857" t="s">
        <v>206</v>
      </c>
      <c r="I4857" t="s">
        <v>26</v>
      </c>
      <c r="J4857" t="s">
        <v>27</v>
      </c>
      <c r="K4857">
        <v>2.8</v>
      </c>
      <c r="L4857">
        <v>14</v>
      </c>
      <c r="M4857" t="s">
        <v>403</v>
      </c>
      <c r="N4857">
        <v>14</v>
      </c>
      <c r="P4857" cm="1">
        <f t="array" ref="P4857">IF(Q4857&gt;0,INDEX(Q4857:Q26581,MATCH(TRUE,INDEX(Q4857:Q26581="",,),0)-1),"")</f>
        <v>15</v>
      </c>
      <c r="Q4857">
        <v>10</v>
      </c>
      <c r="R4857">
        <f t="shared" si="78"/>
        <v>0</v>
      </c>
    </row>
    <row r="4858" spans="1:18" x14ac:dyDescent="0.3">
      <c r="A4858" t="s">
        <v>398</v>
      </c>
      <c r="B4858" s="1">
        <v>38335</v>
      </c>
      <c r="C4858" t="s">
        <v>16</v>
      </c>
      <c r="D4858" t="s">
        <v>452</v>
      </c>
      <c r="E4858" t="s">
        <v>453</v>
      </c>
      <c r="G4858" s="6" t="s">
        <v>29</v>
      </c>
      <c r="H4858" t="s">
        <v>70</v>
      </c>
      <c r="I4858" t="s">
        <v>26</v>
      </c>
      <c r="J4858" t="s">
        <v>27</v>
      </c>
      <c r="K4858">
        <v>29.4</v>
      </c>
      <c r="L4858">
        <v>24</v>
      </c>
      <c r="M4858" t="s">
        <v>403</v>
      </c>
      <c r="N4858">
        <v>24</v>
      </c>
      <c r="P4858" cm="1">
        <f t="array" ref="P4858">IF(Q4858&gt;0,INDEX(Q4858:Q26582,MATCH(TRUE,INDEX(Q4858:Q26582="",,),0)-1),"")</f>
        <v>15</v>
      </c>
      <c r="Q4858">
        <v>10</v>
      </c>
      <c r="R4858">
        <f t="shared" si="78"/>
        <v>0</v>
      </c>
    </row>
    <row r="4859" spans="1:18" x14ac:dyDescent="0.3">
      <c r="A4859" t="s">
        <v>398</v>
      </c>
      <c r="B4859" s="1">
        <v>38335</v>
      </c>
      <c r="C4859" t="s">
        <v>16</v>
      </c>
      <c r="D4859" t="s">
        <v>452</v>
      </c>
      <c r="E4859" t="s">
        <v>453</v>
      </c>
      <c r="G4859" t="s">
        <v>19</v>
      </c>
      <c r="H4859" t="s">
        <v>30</v>
      </c>
      <c r="I4859" t="s">
        <v>21</v>
      </c>
      <c r="J4859" t="s">
        <v>22</v>
      </c>
      <c r="K4859">
        <v>1.6</v>
      </c>
      <c r="L4859">
        <v>139.69999999999999</v>
      </c>
      <c r="M4859" t="s">
        <v>429</v>
      </c>
      <c r="N4859">
        <v>160</v>
      </c>
      <c r="P4859" cm="1">
        <f t="array" ref="P4859">IF(Q4859&gt;0,INDEX(Q4859:Q26583,MATCH(TRUE,INDEX(Q4859:Q26583="",,),0)-1),"")</f>
        <v>15</v>
      </c>
      <c r="Q4859">
        <v>11</v>
      </c>
      <c r="R4859">
        <f t="shared" si="78"/>
        <v>0</v>
      </c>
    </row>
    <row r="4860" spans="1:18" x14ac:dyDescent="0.3">
      <c r="A4860" t="s">
        <v>398</v>
      </c>
      <c r="B4860" s="1">
        <v>38335</v>
      </c>
      <c r="C4860" t="s">
        <v>16</v>
      </c>
      <c r="D4860" t="s">
        <v>452</v>
      </c>
      <c r="E4860" t="s">
        <v>453</v>
      </c>
      <c r="G4860" t="s">
        <v>19</v>
      </c>
      <c r="H4860" t="s">
        <v>64</v>
      </c>
      <c r="I4860" t="s">
        <v>21</v>
      </c>
      <c r="J4860" t="s">
        <v>22</v>
      </c>
      <c r="K4860">
        <v>7.8</v>
      </c>
      <c r="L4860">
        <v>145.80000000000001</v>
      </c>
      <c r="M4860" t="s">
        <v>429</v>
      </c>
      <c r="N4860">
        <v>160</v>
      </c>
      <c r="P4860" cm="1">
        <f t="array" ref="P4860">IF(Q4860&gt;0,INDEX(Q4860:Q26584,MATCH(TRUE,INDEX(Q4860:Q26584="",,),0)-1),"")</f>
        <v>15</v>
      </c>
      <c r="Q4860">
        <v>11</v>
      </c>
      <c r="R4860">
        <f t="shared" si="78"/>
        <v>0</v>
      </c>
    </row>
    <row r="4861" spans="1:18" x14ac:dyDescent="0.3">
      <c r="A4861" t="s">
        <v>398</v>
      </c>
      <c r="B4861" s="1">
        <v>38335</v>
      </c>
      <c r="C4861" t="s">
        <v>16</v>
      </c>
      <c r="D4861" t="s">
        <v>452</v>
      </c>
      <c r="E4861" t="s">
        <v>453</v>
      </c>
      <c r="G4861" t="s">
        <v>19</v>
      </c>
      <c r="H4861" t="s">
        <v>53</v>
      </c>
      <c r="I4861" t="s">
        <v>26</v>
      </c>
      <c r="J4861" t="s">
        <v>27</v>
      </c>
      <c r="K4861">
        <v>401.4</v>
      </c>
      <c r="L4861">
        <v>28</v>
      </c>
      <c r="M4861" t="s">
        <v>429</v>
      </c>
      <c r="N4861">
        <v>34</v>
      </c>
      <c r="P4861" cm="1">
        <f t="array" ref="P4861">IF(Q4861&gt;0,INDEX(Q4861:Q26585,MATCH(TRUE,INDEX(Q4861:Q26585="",,),0)-1),"")</f>
        <v>15</v>
      </c>
      <c r="Q4861">
        <v>11</v>
      </c>
      <c r="R4861">
        <f t="shared" si="78"/>
        <v>0</v>
      </c>
    </row>
    <row r="4862" spans="1:18" x14ac:dyDescent="0.3">
      <c r="A4862" t="s">
        <v>398</v>
      </c>
      <c r="B4862" s="1">
        <v>38335</v>
      </c>
      <c r="C4862" t="s">
        <v>16</v>
      </c>
      <c r="D4862" t="s">
        <v>452</v>
      </c>
      <c r="E4862" t="s">
        <v>453</v>
      </c>
      <c r="G4862" t="s">
        <v>19</v>
      </c>
      <c r="H4862" t="s">
        <v>64</v>
      </c>
      <c r="I4862" t="s">
        <v>26</v>
      </c>
      <c r="J4862" t="s">
        <v>27</v>
      </c>
      <c r="K4862">
        <v>171.3</v>
      </c>
      <c r="L4862">
        <v>22</v>
      </c>
      <c r="M4862" t="s">
        <v>429</v>
      </c>
      <c r="N4862">
        <v>34</v>
      </c>
      <c r="P4862" cm="1">
        <f t="array" ref="P4862">IF(Q4862&gt;0,INDEX(Q4862:Q26586,MATCH(TRUE,INDEX(Q4862:Q26586="",,),0)-1),"")</f>
        <v>15</v>
      </c>
      <c r="Q4862">
        <v>11</v>
      </c>
      <c r="R4862">
        <f t="shared" si="78"/>
        <v>0</v>
      </c>
    </row>
    <row r="4863" spans="1:18" x14ac:dyDescent="0.3">
      <c r="A4863" t="s">
        <v>398</v>
      </c>
      <c r="B4863" s="1">
        <v>38335</v>
      </c>
      <c r="C4863" t="s">
        <v>16</v>
      </c>
      <c r="D4863" t="s">
        <v>452</v>
      </c>
      <c r="E4863" t="s">
        <v>453</v>
      </c>
      <c r="G4863" s="6" t="s">
        <v>29</v>
      </c>
      <c r="H4863" t="s">
        <v>194</v>
      </c>
      <c r="I4863" t="s">
        <v>21</v>
      </c>
      <c r="J4863" t="s">
        <v>22</v>
      </c>
      <c r="K4863">
        <v>0.6</v>
      </c>
      <c r="L4863">
        <v>352</v>
      </c>
      <c r="M4863" t="s">
        <v>429</v>
      </c>
      <c r="N4863">
        <v>352</v>
      </c>
      <c r="P4863" cm="1">
        <f t="array" ref="P4863">IF(Q4863&gt;0,INDEX(Q4863:Q26587,MATCH(TRUE,INDEX(Q4863:Q26587="",,),0)-1),"")</f>
        <v>15</v>
      </c>
      <c r="Q4863">
        <v>11</v>
      </c>
      <c r="R4863">
        <f t="shared" si="78"/>
        <v>0</v>
      </c>
    </row>
    <row r="4864" spans="1:18" x14ac:dyDescent="0.3">
      <c r="A4864" t="s">
        <v>398</v>
      </c>
      <c r="B4864" s="1">
        <v>38335</v>
      </c>
      <c r="C4864" t="s">
        <v>16</v>
      </c>
      <c r="D4864" t="s">
        <v>452</v>
      </c>
      <c r="E4864" t="s">
        <v>453</v>
      </c>
      <c r="G4864" s="6" t="s">
        <v>29</v>
      </c>
      <c r="H4864" t="s">
        <v>206</v>
      </c>
      <c r="I4864" t="s">
        <v>21</v>
      </c>
      <c r="J4864" t="s">
        <v>22</v>
      </c>
      <c r="K4864">
        <v>2</v>
      </c>
      <c r="L4864">
        <v>139.1</v>
      </c>
      <c r="M4864" t="s">
        <v>429</v>
      </c>
      <c r="N4864">
        <v>139.1</v>
      </c>
      <c r="P4864" cm="1">
        <f t="array" ref="P4864">IF(Q4864&gt;0,INDEX(Q4864:Q26588,MATCH(TRUE,INDEX(Q4864:Q26588="",,),0)-1),"")</f>
        <v>15</v>
      </c>
      <c r="Q4864">
        <v>11</v>
      </c>
      <c r="R4864">
        <f t="shared" si="78"/>
        <v>0</v>
      </c>
    </row>
    <row r="4865" spans="1:18" x14ac:dyDescent="0.3">
      <c r="A4865" t="s">
        <v>398</v>
      </c>
      <c r="B4865" s="1">
        <v>38335</v>
      </c>
      <c r="C4865" t="s">
        <v>16</v>
      </c>
      <c r="D4865" t="s">
        <v>452</v>
      </c>
      <c r="E4865" t="s">
        <v>453</v>
      </c>
      <c r="G4865" s="6" t="s">
        <v>29</v>
      </c>
      <c r="H4865" t="s">
        <v>194</v>
      </c>
      <c r="I4865" t="s">
        <v>26</v>
      </c>
      <c r="J4865" t="s">
        <v>27</v>
      </c>
      <c r="K4865">
        <v>0.4</v>
      </c>
      <c r="L4865">
        <v>22</v>
      </c>
      <c r="M4865" t="s">
        <v>429</v>
      </c>
      <c r="N4865">
        <v>22</v>
      </c>
      <c r="P4865" cm="1">
        <f t="array" ref="P4865">IF(Q4865&gt;0,INDEX(Q4865:Q26589,MATCH(TRUE,INDEX(Q4865:Q26589="",,),0)-1),"")</f>
        <v>15</v>
      </c>
      <c r="Q4865">
        <v>11</v>
      </c>
      <c r="R4865">
        <f t="shared" si="78"/>
        <v>0</v>
      </c>
    </row>
    <row r="4866" spans="1:18" x14ac:dyDescent="0.3">
      <c r="A4866" t="s">
        <v>398</v>
      </c>
      <c r="B4866" s="1">
        <v>38335</v>
      </c>
      <c r="C4866" t="s">
        <v>16</v>
      </c>
      <c r="D4866" t="s">
        <v>452</v>
      </c>
      <c r="E4866" t="s">
        <v>453</v>
      </c>
      <c r="G4866" s="6" t="s">
        <v>29</v>
      </c>
      <c r="H4866" t="s">
        <v>30</v>
      </c>
      <c r="I4866" t="s">
        <v>26</v>
      </c>
      <c r="J4866" t="s">
        <v>27</v>
      </c>
      <c r="K4866">
        <v>1.2</v>
      </c>
      <c r="L4866">
        <v>22</v>
      </c>
      <c r="M4866" t="s">
        <v>429</v>
      </c>
      <c r="N4866">
        <v>22</v>
      </c>
      <c r="P4866" cm="1">
        <f t="array" ref="P4866">IF(Q4866&gt;0,INDEX(Q4866:Q26590,MATCH(TRUE,INDEX(Q4866:Q26590="",,),0)-1),"")</f>
        <v>15</v>
      </c>
      <c r="Q4866">
        <v>11</v>
      </c>
      <c r="R4866">
        <f t="shared" si="78"/>
        <v>0</v>
      </c>
    </row>
    <row r="4867" spans="1:18" x14ac:dyDescent="0.3">
      <c r="A4867" t="s">
        <v>398</v>
      </c>
      <c r="B4867" s="1">
        <v>38335</v>
      </c>
      <c r="C4867" t="s">
        <v>16</v>
      </c>
      <c r="D4867" t="s">
        <v>452</v>
      </c>
      <c r="E4867" t="s">
        <v>453</v>
      </c>
      <c r="G4867" s="6" t="s">
        <v>29</v>
      </c>
      <c r="H4867" t="s">
        <v>206</v>
      </c>
      <c r="I4867" t="s">
        <v>26</v>
      </c>
      <c r="J4867" t="s">
        <v>27</v>
      </c>
      <c r="K4867">
        <v>2.8</v>
      </c>
      <c r="L4867">
        <v>14</v>
      </c>
      <c r="M4867" t="s">
        <v>429</v>
      </c>
      <c r="N4867">
        <v>14</v>
      </c>
      <c r="P4867" cm="1">
        <f t="array" ref="P4867">IF(Q4867&gt;0,INDEX(Q4867:Q26591,MATCH(TRUE,INDEX(Q4867:Q26591="",,),0)-1),"")</f>
        <v>15</v>
      </c>
      <c r="Q4867">
        <v>11</v>
      </c>
      <c r="R4867">
        <f t="shared" si="78"/>
        <v>0</v>
      </c>
    </row>
    <row r="4868" spans="1:18" x14ac:dyDescent="0.3">
      <c r="A4868" t="s">
        <v>398</v>
      </c>
      <c r="B4868" s="1">
        <v>38335</v>
      </c>
      <c r="C4868" t="s">
        <v>16</v>
      </c>
      <c r="D4868" t="s">
        <v>452</v>
      </c>
      <c r="E4868" t="s">
        <v>453</v>
      </c>
      <c r="G4868" s="6" t="s">
        <v>29</v>
      </c>
      <c r="H4868" t="s">
        <v>70</v>
      </c>
      <c r="I4868" t="s">
        <v>26</v>
      </c>
      <c r="J4868" t="s">
        <v>27</v>
      </c>
      <c r="K4868">
        <v>29.4</v>
      </c>
      <c r="L4868">
        <v>24</v>
      </c>
      <c r="M4868" t="s">
        <v>429</v>
      </c>
      <c r="N4868">
        <v>24</v>
      </c>
      <c r="P4868" cm="1">
        <f t="array" ref="P4868">IF(Q4868&gt;0,INDEX(Q4868:Q26592,MATCH(TRUE,INDEX(Q4868:Q26592="",,),0)-1),"")</f>
        <v>15</v>
      </c>
      <c r="Q4868">
        <v>11</v>
      </c>
      <c r="R4868">
        <f t="shared" si="78"/>
        <v>0</v>
      </c>
    </row>
    <row r="4869" spans="1:18" x14ac:dyDescent="0.3">
      <c r="A4869" t="s">
        <v>398</v>
      </c>
      <c r="B4869" s="1">
        <v>38335</v>
      </c>
      <c r="C4869" t="s">
        <v>16</v>
      </c>
      <c r="D4869" t="s">
        <v>452</v>
      </c>
      <c r="E4869" t="s">
        <v>453</v>
      </c>
      <c r="G4869" t="s">
        <v>19</v>
      </c>
      <c r="H4869" t="s">
        <v>30</v>
      </c>
      <c r="I4869" t="s">
        <v>21</v>
      </c>
      <c r="J4869" t="s">
        <v>22</v>
      </c>
      <c r="K4869">
        <v>1.6</v>
      </c>
      <c r="L4869">
        <v>139.69999999999999</v>
      </c>
      <c r="M4869" t="s">
        <v>441</v>
      </c>
      <c r="N4869">
        <v>200</v>
      </c>
      <c r="P4869" cm="1">
        <f t="array" ref="P4869">IF(Q4869&gt;0,INDEX(Q4869:Q26593,MATCH(TRUE,INDEX(Q4869:Q26593="",,),0)-1),"")</f>
        <v>15</v>
      </c>
      <c r="Q4869">
        <v>12</v>
      </c>
      <c r="R4869">
        <f t="shared" si="78"/>
        <v>0</v>
      </c>
    </row>
    <row r="4870" spans="1:18" x14ac:dyDescent="0.3">
      <c r="A4870" t="s">
        <v>398</v>
      </c>
      <c r="B4870" s="1">
        <v>38335</v>
      </c>
      <c r="C4870" t="s">
        <v>16</v>
      </c>
      <c r="D4870" t="s">
        <v>452</v>
      </c>
      <c r="E4870" t="s">
        <v>453</v>
      </c>
      <c r="G4870" t="s">
        <v>19</v>
      </c>
      <c r="H4870" t="s">
        <v>64</v>
      </c>
      <c r="I4870" t="s">
        <v>21</v>
      </c>
      <c r="J4870" t="s">
        <v>22</v>
      </c>
      <c r="K4870">
        <v>7.8</v>
      </c>
      <c r="L4870">
        <v>145.80000000000001</v>
      </c>
      <c r="M4870" t="s">
        <v>441</v>
      </c>
      <c r="N4870">
        <v>250</v>
      </c>
      <c r="P4870" cm="1">
        <f t="array" ref="P4870">IF(Q4870&gt;0,INDEX(Q4870:Q26594,MATCH(TRUE,INDEX(Q4870:Q26594="",,),0)-1),"")</f>
        <v>15</v>
      </c>
      <c r="Q4870">
        <v>12</v>
      </c>
      <c r="R4870">
        <f t="shared" si="78"/>
        <v>0</v>
      </c>
    </row>
    <row r="4871" spans="1:18" x14ac:dyDescent="0.3">
      <c r="A4871" t="s">
        <v>398</v>
      </c>
      <c r="B4871" s="1">
        <v>38335</v>
      </c>
      <c r="C4871" t="s">
        <v>16</v>
      </c>
      <c r="D4871" t="s">
        <v>452</v>
      </c>
      <c r="E4871" t="s">
        <v>453</v>
      </c>
      <c r="G4871" t="s">
        <v>19</v>
      </c>
      <c r="H4871" t="s">
        <v>53</v>
      </c>
      <c r="I4871" t="s">
        <v>26</v>
      </c>
      <c r="J4871" t="s">
        <v>27</v>
      </c>
      <c r="K4871">
        <v>401.4</v>
      </c>
      <c r="L4871">
        <v>28</v>
      </c>
      <c r="M4871" t="s">
        <v>441</v>
      </c>
      <c r="N4871">
        <v>30.5</v>
      </c>
      <c r="P4871" cm="1">
        <f t="array" ref="P4871">IF(Q4871&gt;0,INDEX(Q4871:Q26595,MATCH(TRUE,INDEX(Q4871:Q26595="",,),0)-1),"")</f>
        <v>15</v>
      </c>
      <c r="Q4871">
        <v>12</v>
      </c>
      <c r="R4871">
        <f t="shared" si="78"/>
        <v>0</v>
      </c>
    </row>
    <row r="4872" spans="1:18" x14ac:dyDescent="0.3">
      <c r="A4872" t="s">
        <v>398</v>
      </c>
      <c r="B4872" s="1">
        <v>38335</v>
      </c>
      <c r="C4872" t="s">
        <v>16</v>
      </c>
      <c r="D4872" t="s">
        <v>452</v>
      </c>
      <c r="E4872" t="s">
        <v>453</v>
      </c>
      <c r="G4872" t="s">
        <v>19</v>
      </c>
      <c r="H4872" t="s">
        <v>64</v>
      </c>
      <c r="I4872" t="s">
        <v>26</v>
      </c>
      <c r="J4872" t="s">
        <v>27</v>
      </c>
      <c r="K4872">
        <v>171.3</v>
      </c>
      <c r="L4872">
        <v>22</v>
      </c>
      <c r="M4872" t="s">
        <v>441</v>
      </c>
      <c r="N4872">
        <v>25</v>
      </c>
      <c r="P4872" cm="1">
        <f t="array" ref="P4872">IF(Q4872&gt;0,INDEX(Q4872:Q26596,MATCH(TRUE,INDEX(Q4872:Q26596="",,),0)-1),"")</f>
        <v>15</v>
      </c>
      <c r="Q4872">
        <v>12</v>
      </c>
      <c r="R4872">
        <f t="shared" si="78"/>
        <v>0</v>
      </c>
    </row>
    <row r="4873" spans="1:18" x14ac:dyDescent="0.3">
      <c r="A4873" t="s">
        <v>398</v>
      </c>
      <c r="B4873" s="1">
        <v>38335</v>
      </c>
      <c r="C4873" t="s">
        <v>16</v>
      </c>
      <c r="D4873" t="s">
        <v>452</v>
      </c>
      <c r="E4873" t="s">
        <v>453</v>
      </c>
      <c r="G4873" s="6" t="s">
        <v>29</v>
      </c>
      <c r="H4873" t="s">
        <v>194</v>
      </c>
      <c r="I4873" t="s">
        <v>21</v>
      </c>
      <c r="J4873" t="s">
        <v>22</v>
      </c>
      <c r="K4873">
        <v>0.6</v>
      </c>
      <c r="L4873">
        <v>352</v>
      </c>
      <c r="M4873" t="s">
        <v>441</v>
      </c>
      <c r="N4873">
        <v>352</v>
      </c>
      <c r="P4873" cm="1">
        <f t="array" ref="P4873">IF(Q4873&gt;0,INDEX(Q4873:Q26597,MATCH(TRUE,INDEX(Q4873:Q26597="",,),0)-1),"")</f>
        <v>15</v>
      </c>
      <c r="Q4873">
        <v>12</v>
      </c>
      <c r="R4873">
        <f t="shared" si="78"/>
        <v>0</v>
      </c>
    </row>
    <row r="4874" spans="1:18" x14ac:dyDescent="0.3">
      <c r="A4874" t="s">
        <v>398</v>
      </c>
      <c r="B4874" s="1">
        <v>38335</v>
      </c>
      <c r="C4874" t="s">
        <v>16</v>
      </c>
      <c r="D4874" t="s">
        <v>452</v>
      </c>
      <c r="E4874" t="s">
        <v>453</v>
      </c>
      <c r="G4874" s="6" t="s">
        <v>29</v>
      </c>
      <c r="H4874" t="s">
        <v>206</v>
      </c>
      <c r="I4874" t="s">
        <v>21</v>
      </c>
      <c r="J4874" t="s">
        <v>22</v>
      </c>
      <c r="K4874">
        <v>2</v>
      </c>
      <c r="L4874">
        <v>139.1</v>
      </c>
      <c r="M4874" t="s">
        <v>441</v>
      </c>
      <c r="N4874">
        <v>139.1</v>
      </c>
      <c r="P4874" cm="1">
        <f t="array" ref="P4874">IF(Q4874&gt;0,INDEX(Q4874:Q26598,MATCH(TRUE,INDEX(Q4874:Q26598="",,),0)-1),"")</f>
        <v>15</v>
      </c>
      <c r="Q4874">
        <v>12</v>
      </c>
      <c r="R4874">
        <f t="shared" si="78"/>
        <v>0</v>
      </c>
    </row>
    <row r="4875" spans="1:18" x14ac:dyDescent="0.3">
      <c r="A4875" t="s">
        <v>398</v>
      </c>
      <c r="B4875" s="1">
        <v>38335</v>
      </c>
      <c r="C4875" t="s">
        <v>16</v>
      </c>
      <c r="D4875" t="s">
        <v>452</v>
      </c>
      <c r="E4875" t="s">
        <v>453</v>
      </c>
      <c r="G4875" s="6" t="s">
        <v>29</v>
      </c>
      <c r="H4875" t="s">
        <v>194</v>
      </c>
      <c r="I4875" t="s">
        <v>26</v>
      </c>
      <c r="J4875" t="s">
        <v>27</v>
      </c>
      <c r="K4875">
        <v>0.4</v>
      </c>
      <c r="L4875">
        <v>22</v>
      </c>
      <c r="M4875" t="s">
        <v>441</v>
      </c>
      <c r="N4875">
        <v>22</v>
      </c>
      <c r="P4875" cm="1">
        <f t="array" ref="P4875">IF(Q4875&gt;0,INDEX(Q4875:Q26599,MATCH(TRUE,INDEX(Q4875:Q26599="",,),0)-1),"")</f>
        <v>15</v>
      </c>
      <c r="Q4875">
        <v>12</v>
      </c>
      <c r="R4875">
        <f t="shared" si="78"/>
        <v>0</v>
      </c>
    </row>
    <row r="4876" spans="1:18" x14ac:dyDescent="0.3">
      <c r="A4876" t="s">
        <v>398</v>
      </c>
      <c r="B4876" s="1">
        <v>38335</v>
      </c>
      <c r="C4876" t="s">
        <v>16</v>
      </c>
      <c r="D4876" t="s">
        <v>452</v>
      </c>
      <c r="E4876" t="s">
        <v>453</v>
      </c>
      <c r="G4876" s="6" t="s">
        <v>29</v>
      </c>
      <c r="H4876" t="s">
        <v>30</v>
      </c>
      <c r="I4876" t="s">
        <v>26</v>
      </c>
      <c r="J4876" t="s">
        <v>27</v>
      </c>
      <c r="K4876">
        <v>1.2</v>
      </c>
      <c r="L4876">
        <v>22</v>
      </c>
      <c r="M4876" t="s">
        <v>441</v>
      </c>
      <c r="N4876">
        <v>22</v>
      </c>
      <c r="P4876" cm="1">
        <f t="array" ref="P4876">IF(Q4876&gt;0,INDEX(Q4876:Q26600,MATCH(TRUE,INDEX(Q4876:Q26600="",,),0)-1),"")</f>
        <v>15</v>
      </c>
      <c r="Q4876">
        <v>12</v>
      </c>
      <c r="R4876">
        <f t="shared" si="78"/>
        <v>0</v>
      </c>
    </row>
    <row r="4877" spans="1:18" x14ac:dyDescent="0.3">
      <c r="A4877" t="s">
        <v>398</v>
      </c>
      <c r="B4877" s="1">
        <v>38335</v>
      </c>
      <c r="C4877" t="s">
        <v>16</v>
      </c>
      <c r="D4877" t="s">
        <v>452</v>
      </c>
      <c r="E4877" t="s">
        <v>453</v>
      </c>
      <c r="G4877" s="6" t="s">
        <v>29</v>
      </c>
      <c r="H4877" t="s">
        <v>206</v>
      </c>
      <c r="I4877" t="s">
        <v>26</v>
      </c>
      <c r="J4877" t="s">
        <v>27</v>
      </c>
      <c r="K4877">
        <v>2.8</v>
      </c>
      <c r="L4877">
        <v>14</v>
      </c>
      <c r="M4877" t="s">
        <v>441</v>
      </c>
      <c r="N4877">
        <v>14</v>
      </c>
      <c r="P4877" cm="1">
        <f t="array" ref="P4877">IF(Q4877&gt;0,INDEX(Q4877:Q26601,MATCH(TRUE,INDEX(Q4877:Q26601="",,),0)-1),"")</f>
        <v>15</v>
      </c>
      <c r="Q4877">
        <v>12</v>
      </c>
      <c r="R4877">
        <f t="shared" si="78"/>
        <v>0</v>
      </c>
    </row>
    <row r="4878" spans="1:18" x14ac:dyDescent="0.3">
      <c r="A4878" t="s">
        <v>398</v>
      </c>
      <c r="B4878" s="1">
        <v>38335</v>
      </c>
      <c r="C4878" t="s">
        <v>16</v>
      </c>
      <c r="D4878" t="s">
        <v>452</v>
      </c>
      <c r="E4878" t="s">
        <v>453</v>
      </c>
      <c r="G4878" s="6" t="s">
        <v>29</v>
      </c>
      <c r="H4878" t="s">
        <v>70</v>
      </c>
      <c r="I4878" t="s">
        <v>26</v>
      </c>
      <c r="J4878" t="s">
        <v>27</v>
      </c>
      <c r="K4878">
        <v>29.4</v>
      </c>
      <c r="L4878">
        <v>24</v>
      </c>
      <c r="M4878" t="s">
        <v>441</v>
      </c>
      <c r="N4878">
        <v>24</v>
      </c>
      <c r="P4878" cm="1">
        <f t="array" ref="P4878">IF(Q4878&gt;0,INDEX(Q4878:Q26602,MATCH(TRUE,INDEX(Q4878:Q26602="",,),0)-1),"")</f>
        <v>15</v>
      </c>
      <c r="Q4878">
        <v>12</v>
      </c>
      <c r="R4878">
        <f t="shared" si="78"/>
        <v>0</v>
      </c>
    </row>
    <row r="4879" spans="1:18" x14ac:dyDescent="0.3">
      <c r="A4879" t="s">
        <v>398</v>
      </c>
      <c r="B4879" s="1">
        <v>38335</v>
      </c>
      <c r="C4879" t="s">
        <v>16</v>
      </c>
      <c r="D4879" t="s">
        <v>452</v>
      </c>
      <c r="E4879" t="s">
        <v>453</v>
      </c>
      <c r="G4879" t="s">
        <v>19</v>
      </c>
      <c r="H4879" t="s">
        <v>30</v>
      </c>
      <c r="I4879" t="s">
        <v>21</v>
      </c>
      <c r="J4879" t="s">
        <v>22</v>
      </c>
      <c r="K4879">
        <v>1.6</v>
      </c>
      <c r="L4879">
        <v>139.69999999999999</v>
      </c>
      <c r="M4879" t="s">
        <v>402</v>
      </c>
      <c r="N4879">
        <v>200</v>
      </c>
      <c r="P4879" cm="1">
        <f t="array" ref="P4879">IF(Q4879&gt;0,INDEX(Q4879:Q26603,MATCH(TRUE,INDEX(Q4879:Q26603="",,),0)-1),"")</f>
        <v>15</v>
      </c>
      <c r="Q4879">
        <v>13</v>
      </c>
      <c r="R4879">
        <f t="shared" si="78"/>
        <v>0</v>
      </c>
    </row>
    <row r="4880" spans="1:18" x14ac:dyDescent="0.3">
      <c r="A4880" t="s">
        <v>398</v>
      </c>
      <c r="B4880" s="1">
        <v>38335</v>
      </c>
      <c r="C4880" t="s">
        <v>16</v>
      </c>
      <c r="D4880" t="s">
        <v>452</v>
      </c>
      <c r="E4880" t="s">
        <v>453</v>
      </c>
      <c r="G4880" t="s">
        <v>19</v>
      </c>
      <c r="H4880" t="s">
        <v>64</v>
      </c>
      <c r="I4880" t="s">
        <v>21</v>
      </c>
      <c r="J4880" t="s">
        <v>22</v>
      </c>
      <c r="K4880">
        <v>7.8</v>
      </c>
      <c r="L4880">
        <v>145.80000000000001</v>
      </c>
      <c r="M4880" t="s">
        <v>402</v>
      </c>
      <c r="N4880">
        <v>300</v>
      </c>
      <c r="P4880" cm="1">
        <f t="array" ref="P4880">IF(Q4880&gt;0,INDEX(Q4880:Q26604,MATCH(TRUE,INDEX(Q4880:Q26604="",,),0)-1),"")</f>
        <v>15</v>
      </c>
      <c r="Q4880">
        <v>13</v>
      </c>
      <c r="R4880">
        <f t="shared" si="78"/>
        <v>0</v>
      </c>
    </row>
    <row r="4881" spans="1:18" x14ac:dyDescent="0.3">
      <c r="A4881" t="s">
        <v>398</v>
      </c>
      <c r="B4881" s="1">
        <v>38335</v>
      </c>
      <c r="C4881" t="s">
        <v>16</v>
      </c>
      <c r="D4881" t="s">
        <v>452</v>
      </c>
      <c r="E4881" t="s">
        <v>453</v>
      </c>
      <c r="G4881" t="s">
        <v>19</v>
      </c>
      <c r="H4881" t="s">
        <v>53</v>
      </c>
      <c r="I4881" t="s">
        <v>26</v>
      </c>
      <c r="J4881" t="s">
        <v>27</v>
      </c>
      <c r="K4881">
        <v>401.4</v>
      </c>
      <c r="L4881">
        <v>28</v>
      </c>
      <c r="M4881" t="s">
        <v>402</v>
      </c>
      <c r="N4881">
        <v>30</v>
      </c>
      <c r="P4881" cm="1">
        <f t="array" ref="P4881">IF(Q4881&gt;0,INDEX(Q4881:Q26605,MATCH(TRUE,INDEX(Q4881:Q26605="",,),0)-1),"")</f>
        <v>15</v>
      </c>
      <c r="Q4881">
        <v>13</v>
      </c>
      <c r="R4881">
        <f t="shared" si="78"/>
        <v>0</v>
      </c>
    </row>
    <row r="4882" spans="1:18" x14ac:dyDescent="0.3">
      <c r="A4882" t="s">
        <v>398</v>
      </c>
      <c r="B4882" s="1">
        <v>38335</v>
      </c>
      <c r="C4882" t="s">
        <v>16</v>
      </c>
      <c r="D4882" t="s">
        <v>452</v>
      </c>
      <c r="E4882" t="s">
        <v>453</v>
      </c>
      <c r="G4882" t="s">
        <v>19</v>
      </c>
      <c r="H4882" t="s">
        <v>64</v>
      </c>
      <c r="I4882" t="s">
        <v>26</v>
      </c>
      <c r="J4882" t="s">
        <v>27</v>
      </c>
      <c r="K4882">
        <v>171.3</v>
      </c>
      <c r="L4882">
        <v>22</v>
      </c>
      <c r="M4882" t="s">
        <v>402</v>
      </c>
      <c r="N4882">
        <v>22.1</v>
      </c>
      <c r="P4882" cm="1">
        <f t="array" ref="P4882">IF(Q4882&gt;0,INDEX(Q4882:Q26606,MATCH(TRUE,INDEX(Q4882:Q26606="",,),0)-1),"")</f>
        <v>15</v>
      </c>
      <c r="Q4882">
        <v>13</v>
      </c>
      <c r="R4882">
        <f t="shared" si="78"/>
        <v>0</v>
      </c>
    </row>
    <row r="4883" spans="1:18" x14ac:dyDescent="0.3">
      <c r="A4883" t="s">
        <v>398</v>
      </c>
      <c r="B4883" s="1">
        <v>38335</v>
      </c>
      <c r="C4883" t="s">
        <v>16</v>
      </c>
      <c r="D4883" t="s">
        <v>452</v>
      </c>
      <c r="E4883" t="s">
        <v>453</v>
      </c>
      <c r="G4883" s="6" t="s">
        <v>29</v>
      </c>
      <c r="H4883" t="s">
        <v>194</v>
      </c>
      <c r="I4883" t="s">
        <v>21</v>
      </c>
      <c r="J4883" t="s">
        <v>22</v>
      </c>
      <c r="K4883">
        <v>0.6</v>
      </c>
      <c r="L4883">
        <v>352</v>
      </c>
      <c r="M4883" t="s">
        <v>402</v>
      </c>
      <c r="N4883">
        <v>352</v>
      </c>
      <c r="P4883" cm="1">
        <f t="array" ref="P4883">IF(Q4883&gt;0,INDEX(Q4883:Q26607,MATCH(TRUE,INDEX(Q4883:Q26607="",,),0)-1),"")</f>
        <v>15</v>
      </c>
      <c r="Q4883">
        <v>13</v>
      </c>
      <c r="R4883">
        <f t="shared" si="78"/>
        <v>0</v>
      </c>
    </row>
    <row r="4884" spans="1:18" x14ac:dyDescent="0.3">
      <c r="A4884" t="s">
        <v>398</v>
      </c>
      <c r="B4884" s="1">
        <v>38335</v>
      </c>
      <c r="C4884" t="s">
        <v>16</v>
      </c>
      <c r="D4884" t="s">
        <v>452</v>
      </c>
      <c r="E4884" t="s">
        <v>453</v>
      </c>
      <c r="G4884" s="6" t="s">
        <v>29</v>
      </c>
      <c r="H4884" t="s">
        <v>206</v>
      </c>
      <c r="I4884" t="s">
        <v>21</v>
      </c>
      <c r="J4884" t="s">
        <v>22</v>
      </c>
      <c r="K4884">
        <v>2</v>
      </c>
      <c r="L4884">
        <v>139.1</v>
      </c>
      <c r="M4884" t="s">
        <v>402</v>
      </c>
      <c r="N4884">
        <v>139.1</v>
      </c>
      <c r="P4884" cm="1">
        <f t="array" ref="P4884">IF(Q4884&gt;0,INDEX(Q4884:Q26608,MATCH(TRUE,INDEX(Q4884:Q26608="",,),0)-1),"")</f>
        <v>15</v>
      </c>
      <c r="Q4884">
        <v>13</v>
      </c>
      <c r="R4884">
        <f t="shared" si="78"/>
        <v>0</v>
      </c>
    </row>
    <row r="4885" spans="1:18" x14ac:dyDescent="0.3">
      <c r="A4885" t="s">
        <v>398</v>
      </c>
      <c r="B4885" s="1">
        <v>38335</v>
      </c>
      <c r="C4885" t="s">
        <v>16</v>
      </c>
      <c r="D4885" t="s">
        <v>452</v>
      </c>
      <c r="E4885" t="s">
        <v>453</v>
      </c>
      <c r="G4885" s="6" t="s">
        <v>29</v>
      </c>
      <c r="H4885" t="s">
        <v>194</v>
      </c>
      <c r="I4885" t="s">
        <v>26</v>
      </c>
      <c r="J4885" t="s">
        <v>27</v>
      </c>
      <c r="K4885">
        <v>0.4</v>
      </c>
      <c r="L4885">
        <v>22</v>
      </c>
      <c r="M4885" t="s">
        <v>402</v>
      </c>
      <c r="N4885">
        <v>22</v>
      </c>
      <c r="P4885" cm="1">
        <f t="array" ref="P4885">IF(Q4885&gt;0,INDEX(Q4885:Q26609,MATCH(TRUE,INDEX(Q4885:Q26609="",,),0)-1),"")</f>
        <v>15</v>
      </c>
      <c r="Q4885">
        <v>13</v>
      </c>
      <c r="R4885">
        <f t="shared" si="78"/>
        <v>0</v>
      </c>
    </row>
    <row r="4886" spans="1:18" x14ac:dyDescent="0.3">
      <c r="A4886" t="s">
        <v>398</v>
      </c>
      <c r="B4886" s="1">
        <v>38335</v>
      </c>
      <c r="C4886" t="s">
        <v>16</v>
      </c>
      <c r="D4886" t="s">
        <v>452</v>
      </c>
      <c r="E4886" t="s">
        <v>453</v>
      </c>
      <c r="G4886" s="6" t="s">
        <v>29</v>
      </c>
      <c r="H4886" t="s">
        <v>30</v>
      </c>
      <c r="I4886" t="s">
        <v>26</v>
      </c>
      <c r="J4886" t="s">
        <v>27</v>
      </c>
      <c r="K4886">
        <v>1.2</v>
      </c>
      <c r="L4886">
        <v>22</v>
      </c>
      <c r="M4886" t="s">
        <v>402</v>
      </c>
      <c r="N4886">
        <v>22</v>
      </c>
      <c r="P4886" cm="1">
        <f t="array" ref="P4886">IF(Q4886&gt;0,INDEX(Q4886:Q26610,MATCH(TRUE,INDEX(Q4886:Q26610="",,),0)-1),"")</f>
        <v>15</v>
      </c>
      <c r="Q4886">
        <v>13</v>
      </c>
      <c r="R4886">
        <f t="shared" si="78"/>
        <v>0</v>
      </c>
    </row>
    <row r="4887" spans="1:18" x14ac:dyDescent="0.3">
      <c r="A4887" t="s">
        <v>398</v>
      </c>
      <c r="B4887" s="1">
        <v>38335</v>
      </c>
      <c r="C4887" t="s">
        <v>16</v>
      </c>
      <c r="D4887" t="s">
        <v>452</v>
      </c>
      <c r="E4887" t="s">
        <v>453</v>
      </c>
      <c r="G4887" s="6" t="s">
        <v>29</v>
      </c>
      <c r="H4887" t="s">
        <v>206</v>
      </c>
      <c r="I4887" t="s">
        <v>26</v>
      </c>
      <c r="J4887" t="s">
        <v>27</v>
      </c>
      <c r="K4887">
        <v>2.8</v>
      </c>
      <c r="L4887">
        <v>14</v>
      </c>
      <c r="M4887" t="s">
        <v>402</v>
      </c>
      <c r="N4887">
        <v>14</v>
      </c>
      <c r="P4887" cm="1">
        <f t="array" ref="P4887">IF(Q4887&gt;0,INDEX(Q4887:Q26611,MATCH(TRUE,INDEX(Q4887:Q26611="",,),0)-1),"")</f>
        <v>15</v>
      </c>
      <c r="Q4887">
        <v>13</v>
      </c>
      <c r="R4887">
        <f t="shared" si="78"/>
        <v>0</v>
      </c>
    </row>
    <row r="4888" spans="1:18" x14ac:dyDescent="0.3">
      <c r="A4888" t="s">
        <v>398</v>
      </c>
      <c r="B4888" s="1">
        <v>38335</v>
      </c>
      <c r="C4888" t="s">
        <v>16</v>
      </c>
      <c r="D4888" t="s">
        <v>452</v>
      </c>
      <c r="E4888" t="s">
        <v>453</v>
      </c>
      <c r="G4888" s="6" t="s">
        <v>29</v>
      </c>
      <c r="H4888" t="s">
        <v>70</v>
      </c>
      <c r="I4888" t="s">
        <v>26</v>
      </c>
      <c r="J4888" t="s">
        <v>27</v>
      </c>
      <c r="K4888">
        <v>29.4</v>
      </c>
      <c r="L4888">
        <v>24</v>
      </c>
      <c r="M4888" t="s">
        <v>402</v>
      </c>
      <c r="N4888">
        <v>24</v>
      </c>
      <c r="P4888" cm="1">
        <f t="array" ref="P4888">IF(Q4888&gt;0,INDEX(Q4888:Q26612,MATCH(TRUE,INDEX(Q4888:Q26612="",,),0)-1),"")</f>
        <v>15</v>
      </c>
      <c r="Q4888">
        <v>13</v>
      </c>
      <c r="R4888">
        <f t="shared" si="78"/>
        <v>0</v>
      </c>
    </row>
    <row r="4889" spans="1:18" x14ac:dyDescent="0.3">
      <c r="A4889" t="s">
        <v>398</v>
      </c>
      <c r="B4889" s="1">
        <v>38335</v>
      </c>
      <c r="C4889" t="s">
        <v>16</v>
      </c>
      <c r="D4889" t="s">
        <v>452</v>
      </c>
      <c r="E4889" t="s">
        <v>453</v>
      </c>
      <c r="G4889" t="s">
        <v>19</v>
      </c>
      <c r="H4889" t="s">
        <v>30</v>
      </c>
      <c r="I4889" t="s">
        <v>21</v>
      </c>
      <c r="J4889" t="s">
        <v>22</v>
      </c>
      <c r="K4889">
        <v>1.6</v>
      </c>
      <c r="L4889">
        <v>139.69999999999999</v>
      </c>
      <c r="M4889" t="s">
        <v>364</v>
      </c>
      <c r="N4889">
        <v>317.64</v>
      </c>
      <c r="P4889" cm="1">
        <f t="array" ref="P4889">IF(Q4889&gt;0,INDEX(Q4889:Q26613,MATCH(TRUE,INDEX(Q4889:Q26613="",,),0)-1),"")</f>
        <v>15</v>
      </c>
      <c r="Q4889">
        <v>14</v>
      </c>
      <c r="R4889">
        <f t="shared" si="78"/>
        <v>0</v>
      </c>
    </row>
    <row r="4890" spans="1:18" x14ac:dyDescent="0.3">
      <c r="A4890" t="s">
        <v>398</v>
      </c>
      <c r="B4890" s="1">
        <v>38335</v>
      </c>
      <c r="C4890" t="s">
        <v>16</v>
      </c>
      <c r="D4890" t="s">
        <v>452</v>
      </c>
      <c r="E4890" t="s">
        <v>453</v>
      </c>
      <c r="G4890" t="s">
        <v>19</v>
      </c>
      <c r="H4890" t="s">
        <v>64</v>
      </c>
      <c r="I4890" t="s">
        <v>21</v>
      </c>
      <c r="J4890" t="s">
        <v>22</v>
      </c>
      <c r="K4890">
        <v>7.8</v>
      </c>
      <c r="L4890">
        <v>145.80000000000001</v>
      </c>
      <c r="M4890" t="s">
        <v>364</v>
      </c>
      <c r="N4890">
        <v>145.80000000000001</v>
      </c>
      <c r="P4890" cm="1">
        <f t="array" ref="P4890">IF(Q4890&gt;0,INDEX(Q4890:Q26614,MATCH(TRUE,INDEX(Q4890:Q26614="",,),0)-1),"")</f>
        <v>15</v>
      </c>
      <c r="Q4890">
        <v>14</v>
      </c>
      <c r="R4890">
        <f t="shared" si="78"/>
        <v>0</v>
      </c>
    </row>
    <row r="4891" spans="1:18" x14ac:dyDescent="0.3">
      <c r="A4891" t="s">
        <v>398</v>
      </c>
      <c r="B4891" s="1">
        <v>38335</v>
      </c>
      <c r="C4891" t="s">
        <v>16</v>
      </c>
      <c r="D4891" t="s">
        <v>452</v>
      </c>
      <c r="E4891" t="s">
        <v>453</v>
      </c>
      <c r="G4891" t="s">
        <v>19</v>
      </c>
      <c r="H4891" t="s">
        <v>53</v>
      </c>
      <c r="I4891" t="s">
        <v>26</v>
      </c>
      <c r="J4891" t="s">
        <v>27</v>
      </c>
      <c r="K4891">
        <v>401.4</v>
      </c>
      <c r="L4891">
        <v>28</v>
      </c>
      <c r="M4891" t="s">
        <v>364</v>
      </c>
      <c r="N4891">
        <v>28</v>
      </c>
      <c r="P4891" cm="1">
        <f t="array" ref="P4891">IF(Q4891&gt;0,INDEX(Q4891:Q26615,MATCH(TRUE,INDEX(Q4891:Q26615="",,),0)-1),"")</f>
        <v>15</v>
      </c>
      <c r="Q4891">
        <v>14</v>
      </c>
      <c r="R4891">
        <f t="shared" si="78"/>
        <v>0</v>
      </c>
    </row>
    <row r="4892" spans="1:18" x14ac:dyDescent="0.3">
      <c r="A4892" t="s">
        <v>398</v>
      </c>
      <c r="B4892" s="1">
        <v>38335</v>
      </c>
      <c r="C4892" t="s">
        <v>16</v>
      </c>
      <c r="D4892" t="s">
        <v>452</v>
      </c>
      <c r="E4892" t="s">
        <v>453</v>
      </c>
      <c r="G4892" t="s">
        <v>19</v>
      </c>
      <c r="H4892" t="s">
        <v>64</v>
      </c>
      <c r="I4892" t="s">
        <v>26</v>
      </c>
      <c r="J4892" t="s">
        <v>27</v>
      </c>
      <c r="K4892">
        <v>171.3</v>
      </c>
      <c r="L4892">
        <v>22</v>
      </c>
      <c r="M4892" t="s">
        <v>364</v>
      </c>
      <c r="N4892">
        <v>22</v>
      </c>
      <c r="P4892" cm="1">
        <f t="array" ref="P4892">IF(Q4892&gt;0,INDEX(Q4892:Q26616,MATCH(TRUE,INDEX(Q4892:Q26616="",,),0)-1),"")</f>
        <v>15</v>
      </c>
      <c r="Q4892">
        <v>14</v>
      </c>
      <c r="R4892">
        <f t="shared" si="78"/>
        <v>0</v>
      </c>
    </row>
    <row r="4893" spans="1:18" x14ac:dyDescent="0.3">
      <c r="A4893" t="s">
        <v>398</v>
      </c>
      <c r="B4893" s="1">
        <v>38335</v>
      </c>
      <c r="C4893" t="s">
        <v>16</v>
      </c>
      <c r="D4893" t="s">
        <v>452</v>
      </c>
      <c r="E4893" t="s">
        <v>453</v>
      </c>
      <c r="G4893" s="6" t="s">
        <v>29</v>
      </c>
      <c r="H4893" t="s">
        <v>194</v>
      </c>
      <c r="I4893" t="s">
        <v>21</v>
      </c>
      <c r="J4893" t="s">
        <v>22</v>
      </c>
      <c r="K4893">
        <v>0.6</v>
      </c>
      <c r="L4893">
        <v>352</v>
      </c>
      <c r="M4893" t="s">
        <v>364</v>
      </c>
      <c r="N4893">
        <v>352</v>
      </c>
      <c r="P4893" cm="1">
        <f t="array" ref="P4893">IF(Q4893&gt;0,INDEX(Q4893:Q26617,MATCH(TRUE,INDEX(Q4893:Q26617="",,),0)-1),"")</f>
        <v>15</v>
      </c>
      <c r="Q4893">
        <v>14</v>
      </c>
      <c r="R4893">
        <f t="shared" si="78"/>
        <v>0</v>
      </c>
    </row>
    <row r="4894" spans="1:18" x14ac:dyDescent="0.3">
      <c r="A4894" t="s">
        <v>398</v>
      </c>
      <c r="B4894" s="1">
        <v>38335</v>
      </c>
      <c r="C4894" t="s">
        <v>16</v>
      </c>
      <c r="D4894" t="s">
        <v>452</v>
      </c>
      <c r="E4894" t="s">
        <v>453</v>
      </c>
      <c r="G4894" s="6" t="s">
        <v>29</v>
      </c>
      <c r="H4894" t="s">
        <v>206</v>
      </c>
      <c r="I4894" t="s">
        <v>21</v>
      </c>
      <c r="J4894" t="s">
        <v>22</v>
      </c>
      <c r="K4894">
        <v>2</v>
      </c>
      <c r="L4894">
        <v>139.1</v>
      </c>
      <c r="M4894" t="s">
        <v>364</v>
      </c>
      <c r="N4894">
        <v>139.1</v>
      </c>
      <c r="P4894" cm="1">
        <f t="array" ref="P4894">IF(Q4894&gt;0,INDEX(Q4894:Q26618,MATCH(TRUE,INDEX(Q4894:Q26618="",,),0)-1),"")</f>
        <v>15</v>
      </c>
      <c r="Q4894">
        <v>14</v>
      </c>
      <c r="R4894">
        <f t="shared" si="78"/>
        <v>0</v>
      </c>
    </row>
    <row r="4895" spans="1:18" x14ac:dyDescent="0.3">
      <c r="A4895" t="s">
        <v>398</v>
      </c>
      <c r="B4895" s="1">
        <v>38335</v>
      </c>
      <c r="C4895" t="s">
        <v>16</v>
      </c>
      <c r="D4895" t="s">
        <v>452</v>
      </c>
      <c r="E4895" t="s">
        <v>453</v>
      </c>
      <c r="G4895" s="6" t="s">
        <v>29</v>
      </c>
      <c r="H4895" t="s">
        <v>194</v>
      </c>
      <c r="I4895" t="s">
        <v>26</v>
      </c>
      <c r="J4895" t="s">
        <v>27</v>
      </c>
      <c r="K4895">
        <v>0.4</v>
      </c>
      <c r="L4895">
        <v>22</v>
      </c>
      <c r="M4895" t="s">
        <v>364</v>
      </c>
      <c r="N4895">
        <v>22</v>
      </c>
      <c r="P4895" cm="1">
        <f t="array" ref="P4895">IF(Q4895&gt;0,INDEX(Q4895:Q26619,MATCH(TRUE,INDEX(Q4895:Q26619="",,),0)-1),"")</f>
        <v>15</v>
      </c>
      <c r="Q4895">
        <v>14</v>
      </c>
      <c r="R4895">
        <f t="shared" si="78"/>
        <v>0</v>
      </c>
    </row>
    <row r="4896" spans="1:18" x14ac:dyDescent="0.3">
      <c r="A4896" t="s">
        <v>398</v>
      </c>
      <c r="B4896" s="1">
        <v>38335</v>
      </c>
      <c r="C4896" t="s">
        <v>16</v>
      </c>
      <c r="D4896" t="s">
        <v>452</v>
      </c>
      <c r="E4896" t="s">
        <v>453</v>
      </c>
      <c r="G4896" s="6" t="s">
        <v>29</v>
      </c>
      <c r="H4896" t="s">
        <v>30</v>
      </c>
      <c r="I4896" t="s">
        <v>26</v>
      </c>
      <c r="J4896" t="s">
        <v>27</v>
      </c>
      <c r="K4896">
        <v>1.2</v>
      </c>
      <c r="L4896">
        <v>22</v>
      </c>
      <c r="M4896" t="s">
        <v>364</v>
      </c>
      <c r="N4896">
        <v>22</v>
      </c>
      <c r="P4896" cm="1">
        <f t="array" ref="P4896">IF(Q4896&gt;0,INDEX(Q4896:Q26620,MATCH(TRUE,INDEX(Q4896:Q26620="",,),0)-1),"")</f>
        <v>15</v>
      </c>
      <c r="Q4896">
        <v>14</v>
      </c>
      <c r="R4896">
        <f t="shared" si="78"/>
        <v>0</v>
      </c>
    </row>
    <row r="4897" spans="1:18" x14ac:dyDescent="0.3">
      <c r="A4897" t="s">
        <v>398</v>
      </c>
      <c r="B4897" s="1">
        <v>38335</v>
      </c>
      <c r="C4897" t="s">
        <v>16</v>
      </c>
      <c r="D4897" t="s">
        <v>452</v>
      </c>
      <c r="E4897" t="s">
        <v>453</v>
      </c>
      <c r="G4897" s="6" t="s">
        <v>29</v>
      </c>
      <c r="H4897" t="s">
        <v>206</v>
      </c>
      <c r="I4897" t="s">
        <v>26</v>
      </c>
      <c r="J4897" t="s">
        <v>27</v>
      </c>
      <c r="K4897">
        <v>2.8</v>
      </c>
      <c r="L4897">
        <v>14</v>
      </c>
      <c r="M4897" t="s">
        <v>364</v>
      </c>
      <c r="N4897">
        <v>14</v>
      </c>
      <c r="P4897" cm="1">
        <f t="array" ref="P4897">IF(Q4897&gt;0,INDEX(Q4897:Q26621,MATCH(TRUE,INDEX(Q4897:Q26621="",,),0)-1),"")</f>
        <v>15</v>
      </c>
      <c r="Q4897">
        <v>14</v>
      </c>
      <c r="R4897">
        <f t="shared" si="78"/>
        <v>0</v>
      </c>
    </row>
    <row r="4898" spans="1:18" x14ac:dyDescent="0.3">
      <c r="A4898" t="s">
        <v>398</v>
      </c>
      <c r="B4898" s="1">
        <v>38335</v>
      </c>
      <c r="C4898" t="s">
        <v>16</v>
      </c>
      <c r="D4898" t="s">
        <v>452</v>
      </c>
      <c r="E4898" t="s">
        <v>453</v>
      </c>
      <c r="G4898" s="6" t="s">
        <v>29</v>
      </c>
      <c r="H4898" t="s">
        <v>70</v>
      </c>
      <c r="I4898" t="s">
        <v>26</v>
      </c>
      <c r="J4898" t="s">
        <v>27</v>
      </c>
      <c r="K4898">
        <v>29.4</v>
      </c>
      <c r="L4898">
        <v>24</v>
      </c>
      <c r="M4898" t="s">
        <v>364</v>
      </c>
      <c r="N4898">
        <v>24</v>
      </c>
      <c r="P4898" cm="1">
        <f t="array" ref="P4898">IF(Q4898&gt;0,INDEX(Q4898:Q26622,MATCH(TRUE,INDEX(Q4898:Q26622="",,),0)-1),"")</f>
        <v>15</v>
      </c>
      <c r="Q4898">
        <v>14</v>
      </c>
      <c r="R4898">
        <f t="shared" si="78"/>
        <v>0</v>
      </c>
    </row>
    <row r="4899" spans="1:18" x14ac:dyDescent="0.3">
      <c r="A4899" t="s">
        <v>398</v>
      </c>
      <c r="B4899" s="1">
        <v>38335</v>
      </c>
      <c r="C4899" t="s">
        <v>16</v>
      </c>
      <c r="D4899" t="s">
        <v>452</v>
      </c>
      <c r="E4899" t="s">
        <v>453</v>
      </c>
      <c r="G4899" t="s">
        <v>19</v>
      </c>
      <c r="H4899" t="s">
        <v>30</v>
      </c>
      <c r="I4899" t="s">
        <v>21</v>
      </c>
      <c r="J4899" t="s">
        <v>22</v>
      </c>
      <c r="K4899">
        <v>1.6</v>
      </c>
      <c r="L4899">
        <v>139.69999999999999</v>
      </c>
      <c r="M4899" t="s">
        <v>425</v>
      </c>
      <c r="N4899">
        <v>139.69999999999999</v>
      </c>
      <c r="P4899" cm="1">
        <f t="array" ref="P4899">IF(Q4899&gt;0,INDEX(Q4899:Q26623,MATCH(TRUE,INDEX(Q4899:Q26623="",,),0)-1),"")</f>
        <v>15</v>
      </c>
      <c r="Q4899">
        <v>15</v>
      </c>
      <c r="R4899">
        <f t="shared" si="78"/>
        <v>0</v>
      </c>
    </row>
    <row r="4900" spans="1:18" x14ac:dyDescent="0.3">
      <c r="A4900" t="s">
        <v>398</v>
      </c>
      <c r="B4900" s="1">
        <v>38335</v>
      </c>
      <c r="C4900" t="s">
        <v>16</v>
      </c>
      <c r="D4900" t="s">
        <v>452</v>
      </c>
      <c r="E4900" t="s">
        <v>453</v>
      </c>
      <c r="G4900" t="s">
        <v>19</v>
      </c>
      <c r="H4900" t="s">
        <v>64</v>
      </c>
      <c r="I4900" t="s">
        <v>21</v>
      </c>
      <c r="J4900" t="s">
        <v>22</v>
      </c>
      <c r="K4900">
        <v>7.8</v>
      </c>
      <c r="L4900">
        <v>145.80000000000001</v>
      </c>
      <c r="M4900" t="s">
        <v>425</v>
      </c>
      <c r="N4900">
        <v>145.80000000000001</v>
      </c>
      <c r="P4900" cm="1">
        <f t="array" ref="P4900">IF(Q4900&gt;0,INDEX(Q4900:Q26624,MATCH(TRUE,INDEX(Q4900:Q26624="",,),0)-1),"")</f>
        <v>15</v>
      </c>
      <c r="Q4900">
        <v>15</v>
      </c>
      <c r="R4900">
        <f t="shared" si="78"/>
        <v>0</v>
      </c>
    </row>
    <row r="4901" spans="1:18" x14ac:dyDescent="0.3">
      <c r="A4901" t="s">
        <v>398</v>
      </c>
      <c r="B4901" s="1">
        <v>38335</v>
      </c>
      <c r="C4901" t="s">
        <v>16</v>
      </c>
      <c r="D4901" t="s">
        <v>452</v>
      </c>
      <c r="E4901" t="s">
        <v>453</v>
      </c>
      <c r="G4901" t="s">
        <v>19</v>
      </c>
      <c r="H4901" t="s">
        <v>53</v>
      </c>
      <c r="I4901" t="s">
        <v>26</v>
      </c>
      <c r="J4901" t="s">
        <v>27</v>
      </c>
      <c r="K4901">
        <v>401.4</v>
      </c>
      <c r="L4901">
        <v>28</v>
      </c>
      <c r="M4901" t="s">
        <v>425</v>
      </c>
      <c r="N4901">
        <v>28</v>
      </c>
      <c r="P4901" cm="1">
        <f t="array" ref="P4901">IF(Q4901&gt;0,INDEX(Q4901:Q26625,MATCH(TRUE,INDEX(Q4901:Q26625="",,),0)-1),"")</f>
        <v>15</v>
      </c>
      <c r="Q4901">
        <v>15</v>
      </c>
      <c r="R4901">
        <f t="shared" si="78"/>
        <v>0</v>
      </c>
    </row>
    <row r="4902" spans="1:18" x14ac:dyDescent="0.3">
      <c r="A4902" t="s">
        <v>398</v>
      </c>
      <c r="B4902" s="1">
        <v>38335</v>
      </c>
      <c r="C4902" t="s">
        <v>16</v>
      </c>
      <c r="D4902" t="s">
        <v>452</v>
      </c>
      <c r="E4902" t="s">
        <v>453</v>
      </c>
      <c r="G4902" t="s">
        <v>19</v>
      </c>
      <c r="H4902" t="s">
        <v>64</v>
      </c>
      <c r="I4902" t="s">
        <v>26</v>
      </c>
      <c r="J4902" t="s">
        <v>27</v>
      </c>
      <c r="K4902">
        <v>171.3</v>
      </c>
      <c r="L4902">
        <v>22</v>
      </c>
      <c r="M4902" t="s">
        <v>425</v>
      </c>
      <c r="N4902">
        <v>22</v>
      </c>
      <c r="P4902" cm="1">
        <f t="array" ref="P4902">IF(Q4902&gt;0,INDEX(Q4902:Q26626,MATCH(TRUE,INDEX(Q4902:Q26626="",,),0)-1),"")</f>
        <v>15</v>
      </c>
      <c r="Q4902">
        <v>15</v>
      </c>
      <c r="R4902">
        <f t="shared" si="78"/>
        <v>0</v>
      </c>
    </row>
    <row r="4903" spans="1:18" x14ac:dyDescent="0.3">
      <c r="A4903" t="s">
        <v>398</v>
      </c>
      <c r="B4903" s="1">
        <v>38335</v>
      </c>
      <c r="C4903" t="s">
        <v>16</v>
      </c>
      <c r="D4903" t="s">
        <v>452</v>
      </c>
      <c r="E4903" t="s">
        <v>453</v>
      </c>
      <c r="G4903" s="6" t="s">
        <v>29</v>
      </c>
      <c r="H4903" t="s">
        <v>194</v>
      </c>
      <c r="I4903" t="s">
        <v>21</v>
      </c>
      <c r="J4903" t="s">
        <v>22</v>
      </c>
      <c r="K4903">
        <v>0.6</v>
      </c>
      <c r="L4903">
        <v>352</v>
      </c>
      <c r="M4903" t="s">
        <v>425</v>
      </c>
      <c r="N4903">
        <v>352</v>
      </c>
      <c r="P4903" cm="1">
        <f t="array" ref="P4903">IF(Q4903&gt;0,INDEX(Q4903:Q26627,MATCH(TRUE,INDEX(Q4903:Q26627="",,),0)-1),"")</f>
        <v>15</v>
      </c>
      <c r="Q4903">
        <v>15</v>
      </c>
      <c r="R4903">
        <f t="shared" si="78"/>
        <v>0</v>
      </c>
    </row>
    <row r="4904" spans="1:18" x14ac:dyDescent="0.3">
      <c r="A4904" t="s">
        <v>398</v>
      </c>
      <c r="B4904" s="1">
        <v>38335</v>
      </c>
      <c r="C4904" t="s">
        <v>16</v>
      </c>
      <c r="D4904" t="s">
        <v>452</v>
      </c>
      <c r="E4904" t="s">
        <v>453</v>
      </c>
      <c r="G4904" s="6" t="s">
        <v>29</v>
      </c>
      <c r="H4904" t="s">
        <v>206</v>
      </c>
      <c r="I4904" t="s">
        <v>21</v>
      </c>
      <c r="J4904" t="s">
        <v>22</v>
      </c>
      <c r="K4904">
        <v>2</v>
      </c>
      <c r="L4904">
        <v>139.1</v>
      </c>
      <c r="M4904" t="s">
        <v>425</v>
      </c>
      <c r="N4904">
        <v>139.1</v>
      </c>
      <c r="P4904" cm="1">
        <f t="array" ref="P4904">IF(Q4904&gt;0,INDEX(Q4904:Q26628,MATCH(TRUE,INDEX(Q4904:Q26628="",,),0)-1),"")</f>
        <v>15</v>
      </c>
      <c r="Q4904">
        <v>15</v>
      </c>
      <c r="R4904">
        <f t="shared" si="78"/>
        <v>0</v>
      </c>
    </row>
    <row r="4905" spans="1:18" x14ac:dyDescent="0.3">
      <c r="A4905" t="s">
        <v>398</v>
      </c>
      <c r="B4905" s="1">
        <v>38335</v>
      </c>
      <c r="C4905" t="s">
        <v>16</v>
      </c>
      <c r="D4905" t="s">
        <v>452</v>
      </c>
      <c r="E4905" t="s">
        <v>453</v>
      </c>
      <c r="G4905" s="6" t="s">
        <v>29</v>
      </c>
      <c r="H4905" t="s">
        <v>194</v>
      </c>
      <c r="I4905" t="s">
        <v>26</v>
      </c>
      <c r="J4905" t="s">
        <v>27</v>
      </c>
      <c r="K4905">
        <v>0.4</v>
      </c>
      <c r="L4905">
        <v>22</v>
      </c>
      <c r="M4905" t="s">
        <v>425</v>
      </c>
      <c r="N4905">
        <v>22</v>
      </c>
      <c r="P4905" cm="1">
        <f t="array" ref="P4905">IF(Q4905&gt;0,INDEX(Q4905:Q26629,MATCH(TRUE,INDEX(Q4905:Q26629="",,),0)-1),"")</f>
        <v>15</v>
      </c>
      <c r="Q4905">
        <v>15</v>
      </c>
      <c r="R4905">
        <f t="shared" si="78"/>
        <v>0</v>
      </c>
    </row>
    <row r="4906" spans="1:18" x14ac:dyDescent="0.3">
      <c r="A4906" t="s">
        <v>398</v>
      </c>
      <c r="B4906" s="1">
        <v>38335</v>
      </c>
      <c r="C4906" t="s">
        <v>16</v>
      </c>
      <c r="D4906" t="s">
        <v>452</v>
      </c>
      <c r="E4906" t="s">
        <v>453</v>
      </c>
      <c r="G4906" s="6" t="s">
        <v>29</v>
      </c>
      <c r="H4906" t="s">
        <v>30</v>
      </c>
      <c r="I4906" t="s">
        <v>26</v>
      </c>
      <c r="J4906" t="s">
        <v>27</v>
      </c>
      <c r="K4906">
        <v>1.2</v>
      </c>
      <c r="L4906">
        <v>22</v>
      </c>
      <c r="M4906" t="s">
        <v>425</v>
      </c>
      <c r="N4906">
        <v>22</v>
      </c>
      <c r="P4906" cm="1">
        <f t="array" ref="P4906">IF(Q4906&gt;0,INDEX(Q4906:Q26630,MATCH(TRUE,INDEX(Q4906:Q26630="",,),0)-1),"")</f>
        <v>15</v>
      </c>
      <c r="Q4906">
        <v>15</v>
      </c>
      <c r="R4906">
        <f t="shared" si="78"/>
        <v>0</v>
      </c>
    </row>
    <row r="4907" spans="1:18" x14ac:dyDescent="0.3">
      <c r="A4907" t="s">
        <v>398</v>
      </c>
      <c r="B4907" s="1">
        <v>38335</v>
      </c>
      <c r="C4907" t="s">
        <v>16</v>
      </c>
      <c r="D4907" t="s">
        <v>452</v>
      </c>
      <c r="E4907" t="s">
        <v>453</v>
      </c>
      <c r="G4907" s="6" t="s">
        <v>29</v>
      </c>
      <c r="H4907" t="s">
        <v>206</v>
      </c>
      <c r="I4907" t="s">
        <v>26</v>
      </c>
      <c r="J4907" t="s">
        <v>27</v>
      </c>
      <c r="K4907">
        <v>2.8</v>
      </c>
      <c r="L4907">
        <v>14</v>
      </c>
      <c r="M4907" t="s">
        <v>425</v>
      </c>
      <c r="N4907">
        <v>14</v>
      </c>
      <c r="P4907" cm="1">
        <f t="array" ref="P4907">IF(Q4907&gt;0,INDEX(Q4907:Q26631,MATCH(TRUE,INDEX(Q4907:Q26631="",,),0)-1),"")</f>
        <v>15</v>
      </c>
      <c r="Q4907">
        <v>15</v>
      </c>
      <c r="R4907">
        <f t="shared" si="78"/>
        <v>0</v>
      </c>
    </row>
    <row r="4908" spans="1:18" x14ac:dyDescent="0.3">
      <c r="A4908" t="s">
        <v>398</v>
      </c>
      <c r="B4908" s="1">
        <v>38335</v>
      </c>
      <c r="C4908" t="s">
        <v>16</v>
      </c>
      <c r="D4908" t="s">
        <v>452</v>
      </c>
      <c r="E4908" t="s">
        <v>453</v>
      </c>
      <c r="G4908" s="6" t="s">
        <v>29</v>
      </c>
      <c r="H4908" t="s">
        <v>70</v>
      </c>
      <c r="I4908" t="s">
        <v>26</v>
      </c>
      <c r="J4908" t="s">
        <v>27</v>
      </c>
      <c r="K4908">
        <v>29.4</v>
      </c>
      <c r="L4908">
        <v>24</v>
      </c>
      <c r="M4908" t="s">
        <v>425</v>
      </c>
      <c r="N4908">
        <v>24</v>
      </c>
      <c r="P4908" cm="1">
        <f t="array" ref="P4908">IF(Q4908&gt;0,INDEX(Q4908:Q26632,MATCH(TRUE,INDEX(Q4908:Q26632="",,),0)-1),"")</f>
        <v>15</v>
      </c>
      <c r="Q4908">
        <v>15</v>
      </c>
      <c r="R4908">
        <f t="shared" si="78"/>
        <v>0</v>
      </c>
    </row>
    <row r="4909" spans="1:18" x14ac:dyDescent="0.3">
      <c r="P4909" t="str" cm="1">
        <f t="array" ref="P4909">IF(Q4909&gt;0,INDEX(Q4909:Q26633,MATCH(TRUE,INDEX(Q4909:Q26633="",,),0)-1),"")</f>
        <v/>
      </c>
      <c r="R4909" t="str">
        <f t="shared" si="78"/>
        <v/>
      </c>
    </row>
    <row r="4910" spans="1:18" x14ac:dyDescent="0.3">
      <c r="A4910" t="s">
        <v>398</v>
      </c>
      <c r="B4910" s="1">
        <v>38335</v>
      </c>
      <c r="C4910" t="s">
        <v>16</v>
      </c>
      <c r="D4910" t="s">
        <v>456</v>
      </c>
      <c r="E4910" t="s">
        <v>457</v>
      </c>
      <c r="G4910" t="s">
        <v>19</v>
      </c>
      <c r="H4910" t="s">
        <v>53</v>
      </c>
      <c r="I4910" t="s">
        <v>26</v>
      </c>
      <c r="J4910" t="s">
        <v>27</v>
      </c>
      <c r="K4910">
        <v>396</v>
      </c>
      <c r="L4910">
        <v>26</v>
      </c>
      <c r="M4910" t="s">
        <v>455</v>
      </c>
      <c r="N4910">
        <v>44</v>
      </c>
      <c r="O4910" t="s">
        <v>24</v>
      </c>
      <c r="P4910" cm="1">
        <f t="array" ref="P4910">IF(Q4910&gt;0,INDEX(Q4910:Q26634,MATCH(TRUE,INDEX(Q4910:Q26634="",,),0)-1),"")</f>
        <v>3</v>
      </c>
      <c r="Q4910">
        <v>1</v>
      </c>
      <c r="R4910">
        <f t="shared" si="78"/>
        <v>0</v>
      </c>
    </row>
    <row r="4911" spans="1:18" x14ac:dyDescent="0.3">
      <c r="A4911" t="s">
        <v>398</v>
      </c>
      <c r="B4911" s="1">
        <v>38335</v>
      </c>
      <c r="C4911" t="s">
        <v>16</v>
      </c>
      <c r="D4911" t="s">
        <v>456</v>
      </c>
      <c r="E4911" t="s">
        <v>457</v>
      </c>
      <c r="G4911" t="s">
        <v>19</v>
      </c>
      <c r="H4911" t="s">
        <v>70</v>
      </c>
      <c r="I4911" t="s">
        <v>26</v>
      </c>
      <c r="J4911" t="s">
        <v>27</v>
      </c>
      <c r="K4911">
        <v>289.5</v>
      </c>
      <c r="L4911">
        <v>23</v>
      </c>
      <c r="M4911" t="s">
        <v>455</v>
      </c>
      <c r="N4911">
        <v>44</v>
      </c>
      <c r="O4911" t="s">
        <v>24</v>
      </c>
      <c r="P4911" cm="1">
        <f t="array" ref="P4911">IF(Q4911&gt;0,INDEX(Q4911:Q26635,MATCH(TRUE,INDEX(Q4911:Q26635="",,),0)-1),"")</f>
        <v>3</v>
      </c>
      <c r="Q4911">
        <v>1</v>
      </c>
      <c r="R4911">
        <f t="shared" si="78"/>
        <v>0</v>
      </c>
    </row>
    <row r="4912" spans="1:18" x14ac:dyDescent="0.3">
      <c r="A4912" t="s">
        <v>398</v>
      </c>
      <c r="B4912" s="1">
        <v>38335</v>
      </c>
      <c r="C4912" t="s">
        <v>16</v>
      </c>
      <c r="D4912" t="s">
        <v>456</v>
      </c>
      <c r="E4912" t="s">
        <v>457</v>
      </c>
      <c r="G4912" t="s">
        <v>19</v>
      </c>
      <c r="H4912" t="s">
        <v>64</v>
      </c>
      <c r="I4912" t="s">
        <v>26</v>
      </c>
      <c r="J4912" t="s">
        <v>27</v>
      </c>
      <c r="K4912">
        <v>341</v>
      </c>
      <c r="L4912">
        <v>22</v>
      </c>
      <c r="M4912" t="s">
        <v>455</v>
      </c>
      <c r="N4912">
        <v>44</v>
      </c>
      <c r="O4912" t="s">
        <v>24</v>
      </c>
      <c r="P4912" cm="1">
        <f t="array" ref="P4912">IF(Q4912&gt;0,INDEX(Q4912:Q26636,MATCH(TRUE,INDEX(Q4912:Q26636="",,),0)-1),"")</f>
        <v>3</v>
      </c>
      <c r="Q4912">
        <v>1</v>
      </c>
      <c r="R4912">
        <f t="shared" si="78"/>
        <v>0</v>
      </c>
    </row>
    <row r="4913" spans="1:18" x14ac:dyDescent="0.3">
      <c r="A4913" t="s">
        <v>398</v>
      </c>
      <c r="B4913" s="1">
        <v>38335</v>
      </c>
      <c r="C4913" t="s">
        <v>16</v>
      </c>
      <c r="D4913" t="s">
        <v>456</v>
      </c>
      <c r="E4913" t="s">
        <v>457</v>
      </c>
      <c r="G4913" s="6" t="s">
        <v>29</v>
      </c>
      <c r="H4913" t="s">
        <v>194</v>
      </c>
      <c r="I4913" t="s">
        <v>21</v>
      </c>
      <c r="J4913" t="s">
        <v>22</v>
      </c>
      <c r="K4913">
        <v>0</v>
      </c>
      <c r="L4913">
        <v>336</v>
      </c>
      <c r="M4913" t="s">
        <v>455</v>
      </c>
      <c r="N4913">
        <v>336</v>
      </c>
      <c r="O4913" t="s">
        <v>24</v>
      </c>
      <c r="P4913" cm="1">
        <f t="array" ref="P4913">IF(Q4913&gt;0,INDEX(Q4913:Q26637,MATCH(TRUE,INDEX(Q4913:Q26637="",,),0)-1),"")</f>
        <v>3</v>
      </c>
      <c r="Q4913">
        <v>1</v>
      </c>
      <c r="R4913">
        <f t="shared" si="78"/>
        <v>0</v>
      </c>
    </row>
    <row r="4914" spans="1:18" x14ac:dyDescent="0.3">
      <c r="A4914" t="s">
        <v>398</v>
      </c>
      <c r="B4914" s="1">
        <v>38335</v>
      </c>
      <c r="C4914" t="s">
        <v>16</v>
      </c>
      <c r="D4914" t="s">
        <v>456</v>
      </c>
      <c r="E4914" t="s">
        <v>457</v>
      </c>
      <c r="G4914" s="6" t="s">
        <v>29</v>
      </c>
      <c r="H4914" t="s">
        <v>206</v>
      </c>
      <c r="I4914" t="s">
        <v>21</v>
      </c>
      <c r="J4914" t="s">
        <v>22</v>
      </c>
      <c r="K4914">
        <v>0</v>
      </c>
      <c r="L4914">
        <v>132.80000000000001</v>
      </c>
      <c r="M4914" t="s">
        <v>455</v>
      </c>
      <c r="N4914">
        <v>132.80000000000001</v>
      </c>
      <c r="O4914" t="s">
        <v>24</v>
      </c>
      <c r="P4914" cm="1">
        <f t="array" ref="P4914">IF(Q4914&gt;0,INDEX(Q4914:Q26638,MATCH(TRUE,INDEX(Q4914:Q26638="",,),0)-1),"")</f>
        <v>3</v>
      </c>
      <c r="Q4914">
        <v>1</v>
      </c>
      <c r="R4914">
        <f t="shared" si="78"/>
        <v>0</v>
      </c>
    </row>
    <row r="4915" spans="1:18" x14ac:dyDescent="0.3">
      <c r="A4915" t="s">
        <v>398</v>
      </c>
      <c r="B4915" s="1">
        <v>38335</v>
      </c>
      <c r="C4915" t="s">
        <v>16</v>
      </c>
      <c r="D4915" t="s">
        <v>456</v>
      </c>
      <c r="E4915" t="s">
        <v>457</v>
      </c>
      <c r="G4915" s="6" t="s">
        <v>29</v>
      </c>
      <c r="H4915" t="s">
        <v>41</v>
      </c>
      <c r="I4915" t="s">
        <v>21</v>
      </c>
      <c r="J4915" t="s">
        <v>22</v>
      </c>
      <c r="K4915">
        <v>1</v>
      </c>
      <c r="L4915">
        <v>334.4</v>
      </c>
      <c r="M4915" t="s">
        <v>455</v>
      </c>
      <c r="N4915">
        <v>334.4</v>
      </c>
      <c r="O4915" t="s">
        <v>24</v>
      </c>
      <c r="P4915" cm="1">
        <f t="array" ref="P4915">IF(Q4915&gt;0,INDEX(Q4915:Q26639,MATCH(TRUE,INDEX(Q4915:Q26639="",,),0)-1),"")</f>
        <v>3</v>
      </c>
      <c r="Q4915">
        <v>1</v>
      </c>
      <c r="R4915">
        <f t="shared" si="78"/>
        <v>0</v>
      </c>
    </row>
    <row r="4916" spans="1:18" x14ac:dyDescent="0.3">
      <c r="A4916" t="s">
        <v>398</v>
      </c>
      <c r="B4916" s="1">
        <v>38335</v>
      </c>
      <c r="C4916" t="s">
        <v>16</v>
      </c>
      <c r="D4916" t="s">
        <v>456</v>
      </c>
      <c r="E4916" t="s">
        <v>457</v>
      </c>
      <c r="G4916" s="6" t="s">
        <v>29</v>
      </c>
      <c r="H4916" t="s">
        <v>64</v>
      </c>
      <c r="I4916" t="s">
        <v>21</v>
      </c>
      <c r="J4916" t="s">
        <v>22</v>
      </c>
      <c r="K4916">
        <v>3</v>
      </c>
      <c r="L4916">
        <v>145.80000000000001</v>
      </c>
      <c r="M4916" t="s">
        <v>455</v>
      </c>
      <c r="N4916">
        <v>145.80000000000001</v>
      </c>
      <c r="O4916" t="s">
        <v>24</v>
      </c>
      <c r="P4916" cm="1">
        <f t="array" ref="P4916">IF(Q4916&gt;0,INDEX(Q4916:Q26640,MATCH(TRUE,INDEX(Q4916:Q26640="",,),0)-1),"")</f>
        <v>3</v>
      </c>
      <c r="Q4916">
        <v>1</v>
      </c>
      <c r="R4916">
        <f t="shared" ref="R4916:R4979" si="79">IF(P4916="","",0)</f>
        <v>0</v>
      </c>
    </row>
    <row r="4917" spans="1:18" x14ac:dyDescent="0.3">
      <c r="A4917" t="s">
        <v>398</v>
      </c>
      <c r="B4917" s="1">
        <v>38335</v>
      </c>
      <c r="C4917" t="s">
        <v>16</v>
      </c>
      <c r="D4917" t="s">
        <v>456</v>
      </c>
      <c r="E4917" t="s">
        <v>457</v>
      </c>
      <c r="G4917" s="6" t="s">
        <v>29</v>
      </c>
      <c r="H4917" t="s">
        <v>194</v>
      </c>
      <c r="I4917" t="s">
        <v>26</v>
      </c>
      <c r="J4917" t="s">
        <v>27</v>
      </c>
      <c r="K4917">
        <v>0</v>
      </c>
      <c r="L4917">
        <v>22</v>
      </c>
      <c r="M4917" t="s">
        <v>455</v>
      </c>
      <c r="N4917">
        <v>22</v>
      </c>
      <c r="O4917" t="s">
        <v>24</v>
      </c>
      <c r="P4917" cm="1">
        <f t="array" ref="P4917">IF(Q4917&gt;0,INDEX(Q4917:Q26641,MATCH(TRUE,INDEX(Q4917:Q26641="",,),0)-1),"")</f>
        <v>3</v>
      </c>
      <c r="Q4917">
        <v>1</v>
      </c>
      <c r="R4917">
        <f t="shared" si="79"/>
        <v>0</v>
      </c>
    </row>
    <row r="4918" spans="1:18" x14ac:dyDescent="0.3">
      <c r="A4918" t="s">
        <v>398</v>
      </c>
      <c r="B4918" s="1">
        <v>38335</v>
      </c>
      <c r="C4918" t="s">
        <v>16</v>
      </c>
      <c r="D4918" t="s">
        <v>456</v>
      </c>
      <c r="E4918" t="s">
        <v>457</v>
      </c>
      <c r="G4918" s="6" t="s">
        <v>29</v>
      </c>
      <c r="H4918" t="s">
        <v>206</v>
      </c>
      <c r="I4918" t="s">
        <v>26</v>
      </c>
      <c r="J4918" t="s">
        <v>27</v>
      </c>
      <c r="K4918">
        <v>14</v>
      </c>
      <c r="L4918">
        <v>13</v>
      </c>
      <c r="M4918" t="s">
        <v>455</v>
      </c>
      <c r="N4918">
        <v>13</v>
      </c>
      <c r="O4918" t="s">
        <v>24</v>
      </c>
      <c r="P4918" cm="1">
        <f t="array" ref="P4918">IF(Q4918&gt;0,INDEX(Q4918:Q26642,MATCH(TRUE,INDEX(Q4918:Q26642="",,),0)-1),"")</f>
        <v>3</v>
      </c>
      <c r="Q4918">
        <v>1</v>
      </c>
      <c r="R4918">
        <f t="shared" si="79"/>
        <v>0</v>
      </c>
    </row>
    <row r="4919" spans="1:18" x14ac:dyDescent="0.3">
      <c r="A4919" t="s">
        <v>398</v>
      </c>
      <c r="B4919" s="1">
        <v>38335</v>
      </c>
      <c r="C4919" t="s">
        <v>16</v>
      </c>
      <c r="D4919" t="s">
        <v>456</v>
      </c>
      <c r="E4919" t="s">
        <v>457</v>
      </c>
      <c r="G4919" s="6" t="s">
        <v>29</v>
      </c>
      <c r="H4919" t="s">
        <v>41</v>
      </c>
      <c r="I4919" t="s">
        <v>26</v>
      </c>
      <c r="J4919" t="s">
        <v>27</v>
      </c>
      <c r="K4919">
        <v>3</v>
      </c>
      <c r="L4919">
        <v>40</v>
      </c>
      <c r="M4919" t="s">
        <v>455</v>
      </c>
      <c r="N4919">
        <v>40</v>
      </c>
      <c r="O4919" t="s">
        <v>24</v>
      </c>
      <c r="P4919" cm="1">
        <f t="array" ref="P4919">IF(Q4919&gt;0,INDEX(Q4919:Q26643,MATCH(TRUE,INDEX(Q4919:Q26643="",,),0)-1),"")</f>
        <v>3</v>
      </c>
      <c r="Q4919">
        <v>1</v>
      </c>
      <c r="R4919">
        <f t="shared" si="79"/>
        <v>0</v>
      </c>
    </row>
    <row r="4920" spans="1:18" x14ac:dyDescent="0.3">
      <c r="A4920" t="s">
        <v>398</v>
      </c>
      <c r="B4920" s="1">
        <v>38335</v>
      </c>
      <c r="C4920" t="s">
        <v>16</v>
      </c>
      <c r="D4920" t="s">
        <v>456</v>
      </c>
      <c r="E4920" t="s">
        <v>457</v>
      </c>
      <c r="G4920" t="s">
        <v>19</v>
      </c>
      <c r="H4920" t="s">
        <v>53</v>
      </c>
      <c r="I4920" t="s">
        <v>26</v>
      </c>
      <c r="J4920" t="s">
        <v>27</v>
      </c>
      <c r="K4920">
        <v>396</v>
      </c>
      <c r="L4920">
        <v>26</v>
      </c>
      <c r="M4920" t="s">
        <v>319</v>
      </c>
      <c r="N4920">
        <v>35</v>
      </c>
      <c r="P4920" cm="1">
        <f t="array" ref="P4920">IF(Q4920&gt;0,INDEX(Q4920:Q26644,MATCH(TRUE,INDEX(Q4920:Q26644="",,),0)-1),"")</f>
        <v>3</v>
      </c>
      <c r="Q4920">
        <v>2</v>
      </c>
      <c r="R4920">
        <f t="shared" si="79"/>
        <v>0</v>
      </c>
    </row>
    <row r="4921" spans="1:18" x14ac:dyDescent="0.3">
      <c r="A4921" t="s">
        <v>398</v>
      </c>
      <c r="B4921" s="1">
        <v>38335</v>
      </c>
      <c r="C4921" t="s">
        <v>16</v>
      </c>
      <c r="D4921" t="s">
        <v>456</v>
      </c>
      <c r="E4921" t="s">
        <v>457</v>
      </c>
      <c r="G4921" t="s">
        <v>19</v>
      </c>
      <c r="H4921" t="s">
        <v>70</v>
      </c>
      <c r="I4921" t="s">
        <v>26</v>
      </c>
      <c r="J4921" t="s">
        <v>27</v>
      </c>
      <c r="K4921">
        <v>289.5</v>
      </c>
      <c r="L4921">
        <v>23</v>
      </c>
      <c r="M4921" t="s">
        <v>319</v>
      </c>
      <c r="N4921">
        <v>35</v>
      </c>
      <c r="P4921" cm="1">
        <f t="array" ref="P4921">IF(Q4921&gt;0,INDEX(Q4921:Q26645,MATCH(TRUE,INDEX(Q4921:Q26645="",,),0)-1),"")</f>
        <v>3</v>
      </c>
      <c r="Q4921">
        <v>2</v>
      </c>
      <c r="R4921">
        <f t="shared" si="79"/>
        <v>0</v>
      </c>
    </row>
    <row r="4922" spans="1:18" x14ac:dyDescent="0.3">
      <c r="A4922" t="s">
        <v>398</v>
      </c>
      <c r="B4922" s="1">
        <v>38335</v>
      </c>
      <c r="C4922" t="s">
        <v>16</v>
      </c>
      <c r="D4922" t="s">
        <v>456</v>
      </c>
      <c r="E4922" t="s">
        <v>457</v>
      </c>
      <c r="G4922" t="s">
        <v>19</v>
      </c>
      <c r="H4922" t="s">
        <v>64</v>
      </c>
      <c r="I4922" t="s">
        <v>26</v>
      </c>
      <c r="J4922" t="s">
        <v>27</v>
      </c>
      <c r="K4922">
        <v>341</v>
      </c>
      <c r="L4922">
        <v>22</v>
      </c>
      <c r="M4922" t="s">
        <v>319</v>
      </c>
      <c r="N4922">
        <v>30</v>
      </c>
      <c r="P4922" cm="1">
        <f t="array" ref="P4922">IF(Q4922&gt;0,INDEX(Q4922:Q26646,MATCH(TRUE,INDEX(Q4922:Q26646="",,),0)-1),"")</f>
        <v>3</v>
      </c>
      <c r="Q4922">
        <v>2</v>
      </c>
      <c r="R4922">
        <f t="shared" si="79"/>
        <v>0</v>
      </c>
    </row>
    <row r="4923" spans="1:18" x14ac:dyDescent="0.3">
      <c r="A4923" t="s">
        <v>398</v>
      </c>
      <c r="B4923" s="1">
        <v>38335</v>
      </c>
      <c r="C4923" t="s">
        <v>16</v>
      </c>
      <c r="D4923" t="s">
        <v>456</v>
      </c>
      <c r="E4923" t="s">
        <v>457</v>
      </c>
      <c r="G4923" s="6" t="s">
        <v>29</v>
      </c>
      <c r="H4923" t="s">
        <v>194</v>
      </c>
      <c r="I4923" t="s">
        <v>21</v>
      </c>
      <c r="J4923" t="s">
        <v>22</v>
      </c>
      <c r="K4923">
        <v>0</v>
      </c>
      <c r="L4923">
        <v>336</v>
      </c>
      <c r="M4923" t="s">
        <v>319</v>
      </c>
      <c r="N4923">
        <v>336</v>
      </c>
      <c r="P4923" cm="1">
        <f t="array" ref="P4923">IF(Q4923&gt;0,INDEX(Q4923:Q26647,MATCH(TRUE,INDEX(Q4923:Q26647="",,),0)-1),"")</f>
        <v>3</v>
      </c>
      <c r="Q4923">
        <v>2</v>
      </c>
      <c r="R4923">
        <f t="shared" si="79"/>
        <v>0</v>
      </c>
    </row>
    <row r="4924" spans="1:18" x14ac:dyDescent="0.3">
      <c r="A4924" t="s">
        <v>398</v>
      </c>
      <c r="B4924" s="1">
        <v>38335</v>
      </c>
      <c r="C4924" t="s">
        <v>16</v>
      </c>
      <c r="D4924" t="s">
        <v>456</v>
      </c>
      <c r="E4924" t="s">
        <v>457</v>
      </c>
      <c r="G4924" s="6" t="s">
        <v>29</v>
      </c>
      <c r="H4924" t="s">
        <v>206</v>
      </c>
      <c r="I4924" t="s">
        <v>21</v>
      </c>
      <c r="J4924" t="s">
        <v>22</v>
      </c>
      <c r="K4924">
        <v>0</v>
      </c>
      <c r="L4924">
        <v>132.80000000000001</v>
      </c>
      <c r="M4924" t="s">
        <v>319</v>
      </c>
      <c r="N4924">
        <v>132.80000000000001</v>
      </c>
      <c r="P4924" cm="1">
        <f t="array" ref="P4924">IF(Q4924&gt;0,INDEX(Q4924:Q26648,MATCH(TRUE,INDEX(Q4924:Q26648="",,),0)-1),"")</f>
        <v>3</v>
      </c>
      <c r="Q4924">
        <v>2</v>
      </c>
      <c r="R4924">
        <f t="shared" si="79"/>
        <v>0</v>
      </c>
    </row>
    <row r="4925" spans="1:18" x14ac:dyDescent="0.3">
      <c r="A4925" t="s">
        <v>398</v>
      </c>
      <c r="B4925" s="1">
        <v>38335</v>
      </c>
      <c r="C4925" t="s">
        <v>16</v>
      </c>
      <c r="D4925" t="s">
        <v>456</v>
      </c>
      <c r="E4925" t="s">
        <v>457</v>
      </c>
      <c r="G4925" s="6" t="s">
        <v>29</v>
      </c>
      <c r="H4925" t="s">
        <v>41</v>
      </c>
      <c r="I4925" t="s">
        <v>21</v>
      </c>
      <c r="J4925" t="s">
        <v>22</v>
      </c>
      <c r="K4925">
        <v>1</v>
      </c>
      <c r="L4925">
        <v>334.4</v>
      </c>
      <c r="M4925" t="s">
        <v>319</v>
      </c>
      <c r="N4925">
        <v>334.4</v>
      </c>
      <c r="P4925" cm="1">
        <f t="array" ref="P4925">IF(Q4925&gt;0,INDEX(Q4925:Q26649,MATCH(TRUE,INDEX(Q4925:Q26649="",,),0)-1),"")</f>
        <v>3</v>
      </c>
      <c r="Q4925">
        <v>2</v>
      </c>
      <c r="R4925">
        <f t="shared" si="79"/>
        <v>0</v>
      </c>
    </row>
    <row r="4926" spans="1:18" x14ac:dyDescent="0.3">
      <c r="A4926" t="s">
        <v>398</v>
      </c>
      <c r="B4926" s="1">
        <v>38335</v>
      </c>
      <c r="C4926" t="s">
        <v>16</v>
      </c>
      <c r="D4926" t="s">
        <v>456</v>
      </c>
      <c r="E4926" t="s">
        <v>457</v>
      </c>
      <c r="G4926" s="6" t="s">
        <v>29</v>
      </c>
      <c r="H4926" t="s">
        <v>64</v>
      </c>
      <c r="I4926" t="s">
        <v>21</v>
      </c>
      <c r="J4926" t="s">
        <v>22</v>
      </c>
      <c r="K4926">
        <v>3</v>
      </c>
      <c r="L4926">
        <v>145.80000000000001</v>
      </c>
      <c r="M4926" t="s">
        <v>319</v>
      </c>
      <c r="N4926">
        <v>145.80000000000001</v>
      </c>
      <c r="P4926" cm="1">
        <f t="array" ref="P4926">IF(Q4926&gt;0,INDEX(Q4926:Q26650,MATCH(TRUE,INDEX(Q4926:Q26650="",,),0)-1),"")</f>
        <v>3</v>
      </c>
      <c r="Q4926">
        <v>2</v>
      </c>
      <c r="R4926">
        <f t="shared" si="79"/>
        <v>0</v>
      </c>
    </row>
    <row r="4927" spans="1:18" x14ac:dyDescent="0.3">
      <c r="A4927" t="s">
        <v>398</v>
      </c>
      <c r="B4927" s="1">
        <v>38335</v>
      </c>
      <c r="C4927" t="s">
        <v>16</v>
      </c>
      <c r="D4927" t="s">
        <v>456</v>
      </c>
      <c r="E4927" t="s">
        <v>457</v>
      </c>
      <c r="G4927" s="6" t="s">
        <v>29</v>
      </c>
      <c r="H4927" t="s">
        <v>194</v>
      </c>
      <c r="I4927" t="s">
        <v>26</v>
      </c>
      <c r="J4927" t="s">
        <v>27</v>
      </c>
      <c r="K4927">
        <v>0</v>
      </c>
      <c r="L4927">
        <v>22</v>
      </c>
      <c r="M4927" t="s">
        <v>319</v>
      </c>
      <c r="N4927">
        <v>22</v>
      </c>
      <c r="P4927" cm="1">
        <f t="array" ref="P4927">IF(Q4927&gt;0,INDEX(Q4927:Q26651,MATCH(TRUE,INDEX(Q4927:Q26651="",,),0)-1),"")</f>
        <v>3</v>
      </c>
      <c r="Q4927">
        <v>2</v>
      </c>
      <c r="R4927">
        <f t="shared" si="79"/>
        <v>0</v>
      </c>
    </row>
    <row r="4928" spans="1:18" x14ac:dyDescent="0.3">
      <c r="A4928" t="s">
        <v>398</v>
      </c>
      <c r="B4928" s="1">
        <v>38335</v>
      </c>
      <c r="C4928" t="s">
        <v>16</v>
      </c>
      <c r="D4928" t="s">
        <v>456</v>
      </c>
      <c r="E4928" t="s">
        <v>457</v>
      </c>
      <c r="G4928" s="6" t="s">
        <v>29</v>
      </c>
      <c r="H4928" t="s">
        <v>206</v>
      </c>
      <c r="I4928" t="s">
        <v>26</v>
      </c>
      <c r="J4928" t="s">
        <v>27</v>
      </c>
      <c r="K4928">
        <v>14</v>
      </c>
      <c r="L4928">
        <v>13</v>
      </c>
      <c r="M4928" t="s">
        <v>319</v>
      </c>
      <c r="N4928">
        <v>13</v>
      </c>
      <c r="P4928" cm="1">
        <f t="array" ref="P4928">IF(Q4928&gt;0,INDEX(Q4928:Q26652,MATCH(TRUE,INDEX(Q4928:Q26652="",,),0)-1),"")</f>
        <v>3</v>
      </c>
      <c r="Q4928">
        <v>2</v>
      </c>
      <c r="R4928">
        <f t="shared" si="79"/>
        <v>0</v>
      </c>
    </row>
    <row r="4929" spans="1:18" x14ac:dyDescent="0.3">
      <c r="A4929" t="s">
        <v>398</v>
      </c>
      <c r="B4929" s="1">
        <v>38335</v>
      </c>
      <c r="C4929" t="s">
        <v>16</v>
      </c>
      <c r="D4929" t="s">
        <v>456</v>
      </c>
      <c r="E4929" t="s">
        <v>457</v>
      </c>
      <c r="G4929" s="6" t="s">
        <v>29</v>
      </c>
      <c r="H4929" t="s">
        <v>41</v>
      </c>
      <c r="I4929" t="s">
        <v>26</v>
      </c>
      <c r="J4929" t="s">
        <v>27</v>
      </c>
      <c r="K4929">
        <v>3</v>
      </c>
      <c r="L4929">
        <v>40</v>
      </c>
      <c r="M4929" t="s">
        <v>319</v>
      </c>
      <c r="N4929">
        <v>40</v>
      </c>
      <c r="P4929" cm="1">
        <f t="array" ref="P4929">IF(Q4929&gt;0,INDEX(Q4929:Q26653,MATCH(TRUE,INDEX(Q4929:Q26653="",,),0)-1),"")</f>
        <v>3</v>
      </c>
      <c r="Q4929">
        <v>2</v>
      </c>
      <c r="R4929">
        <f t="shared" si="79"/>
        <v>0</v>
      </c>
    </row>
    <row r="4930" spans="1:18" x14ac:dyDescent="0.3">
      <c r="A4930" t="s">
        <v>398</v>
      </c>
      <c r="B4930" s="1">
        <v>38335</v>
      </c>
      <c r="C4930" t="s">
        <v>16</v>
      </c>
      <c r="D4930" t="s">
        <v>456</v>
      </c>
      <c r="E4930" t="s">
        <v>457</v>
      </c>
      <c r="G4930" t="s">
        <v>19</v>
      </c>
      <c r="H4930" t="s">
        <v>53</v>
      </c>
      <c r="I4930" t="s">
        <v>26</v>
      </c>
      <c r="J4930" t="s">
        <v>27</v>
      </c>
      <c r="K4930">
        <v>396</v>
      </c>
      <c r="L4930">
        <v>26</v>
      </c>
      <c r="M4930" t="s">
        <v>441</v>
      </c>
      <c r="N4930">
        <v>30</v>
      </c>
      <c r="P4930" cm="1">
        <f t="array" ref="P4930">IF(Q4930&gt;0,INDEX(Q4930:Q26654,MATCH(TRUE,INDEX(Q4930:Q26654="",,),0)-1),"")</f>
        <v>3</v>
      </c>
      <c r="Q4930">
        <v>3</v>
      </c>
      <c r="R4930">
        <f t="shared" si="79"/>
        <v>0</v>
      </c>
    </row>
    <row r="4931" spans="1:18" x14ac:dyDescent="0.3">
      <c r="A4931" t="s">
        <v>398</v>
      </c>
      <c r="B4931" s="1">
        <v>38335</v>
      </c>
      <c r="C4931" t="s">
        <v>16</v>
      </c>
      <c r="D4931" t="s">
        <v>456</v>
      </c>
      <c r="E4931" t="s">
        <v>457</v>
      </c>
      <c r="G4931" t="s">
        <v>19</v>
      </c>
      <c r="H4931" t="s">
        <v>70</v>
      </c>
      <c r="I4931" t="s">
        <v>26</v>
      </c>
      <c r="J4931" t="s">
        <v>27</v>
      </c>
      <c r="K4931">
        <v>289.5</v>
      </c>
      <c r="L4931">
        <v>23</v>
      </c>
      <c r="M4931" t="s">
        <v>441</v>
      </c>
      <c r="N4931">
        <v>27.5</v>
      </c>
      <c r="P4931" cm="1">
        <f t="array" ref="P4931">IF(Q4931&gt;0,INDEX(Q4931:Q26655,MATCH(TRUE,INDEX(Q4931:Q26655="",,),0)-1),"")</f>
        <v>3</v>
      </c>
      <c r="Q4931">
        <v>3</v>
      </c>
      <c r="R4931">
        <f t="shared" si="79"/>
        <v>0</v>
      </c>
    </row>
    <row r="4932" spans="1:18" x14ac:dyDescent="0.3">
      <c r="A4932" t="s">
        <v>398</v>
      </c>
      <c r="B4932" s="1">
        <v>38335</v>
      </c>
      <c r="C4932" t="s">
        <v>16</v>
      </c>
      <c r="D4932" t="s">
        <v>456</v>
      </c>
      <c r="E4932" t="s">
        <v>457</v>
      </c>
      <c r="G4932" t="s">
        <v>19</v>
      </c>
      <c r="H4932" t="s">
        <v>64</v>
      </c>
      <c r="I4932" t="s">
        <v>26</v>
      </c>
      <c r="J4932" t="s">
        <v>27</v>
      </c>
      <c r="K4932">
        <v>341</v>
      </c>
      <c r="L4932">
        <v>22</v>
      </c>
      <c r="M4932" t="s">
        <v>441</v>
      </c>
      <c r="N4932">
        <v>25</v>
      </c>
      <c r="P4932" cm="1">
        <f t="array" ref="P4932">IF(Q4932&gt;0,INDEX(Q4932:Q26656,MATCH(TRUE,INDEX(Q4932:Q26656="",,),0)-1),"")</f>
        <v>3</v>
      </c>
      <c r="Q4932">
        <v>3</v>
      </c>
      <c r="R4932">
        <f t="shared" si="79"/>
        <v>0</v>
      </c>
    </row>
    <row r="4933" spans="1:18" x14ac:dyDescent="0.3">
      <c r="A4933" t="s">
        <v>398</v>
      </c>
      <c r="B4933" s="1">
        <v>38335</v>
      </c>
      <c r="C4933" t="s">
        <v>16</v>
      </c>
      <c r="D4933" t="s">
        <v>456</v>
      </c>
      <c r="E4933" t="s">
        <v>457</v>
      </c>
      <c r="G4933" s="6" t="s">
        <v>29</v>
      </c>
      <c r="H4933" t="s">
        <v>194</v>
      </c>
      <c r="I4933" t="s">
        <v>21</v>
      </c>
      <c r="J4933" t="s">
        <v>22</v>
      </c>
      <c r="K4933">
        <v>0</v>
      </c>
      <c r="L4933">
        <v>336</v>
      </c>
      <c r="M4933" t="s">
        <v>441</v>
      </c>
      <c r="N4933">
        <v>336</v>
      </c>
      <c r="P4933" cm="1">
        <f t="array" ref="P4933">IF(Q4933&gt;0,INDEX(Q4933:Q26657,MATCH(TRUE,INDEX(Q4933:Q26657="",,),0)-1),"")</f>
        <v>3</v>
      </c>
      <c r="Q4933">
        <v>3</v>
      </c>
      <c r="R4933">
        <f t="shared" si="79"/>
        <v>0</v>
      </c>
    </row>
    <row r="4934" spans="1:18" x14ac:dyDescent="0.3">
      <c r="A4934" t="s">
        <v>398</v>
      </c>
      <c r="B4934" s="1">
        <v>38335</v>
      </c>
      <c r="C4934" t="s">
        <v>16</v>
      </c>
      <c r="D4934" t="s">
        <v>456</v>
      </c>
      <c r="E4934" t="s">
        <v>457</v>
      </c>
      <c r="G4934" s="6" t="s">
        <v>29</v>
      </c>
      <c r="H4934" t="s">
        <v>206</v>
      </c>
      <c r="I4934" t="s">
        <v>21</v>
      </c>
      <c r="J4934" t="s">
        <v>22</v>
      </c>
      <c r="K4934">
        <v>0</v>
      </c>
      <c r="L4934">
        <v>132.80000000000001</v>
      </c>
      <c r="M4934" t="s">
        <v>441</v>
      </c>
      <c r="N4934">
        <v>132.80000000000001</v>
      </c>
      <c r="P4934" cm="1">
        <f t="array" ref="P4934">IF(Q4934&gt;0,INDEX(Q4934:Q26658,MATCH(TRUE,INDEX(Q4934:Q26658="",,),0)-1),"")</f>
        <v>3</v>
      </c>
      <c r="Q4934">
        <v>3</v>
      </c>
      <c r="R4934">
        <f t="shared" si="79"/>
        <v>0</v>
      </c>
    </row>
    <row r="4935" spans="1:18" x14ac:dyDescent="0.3">
      <c r="A4935" t="s">
        <v>398</v>
      </c>
      <c r="B4935" s="1">
        <v>38335</v>
      </c>
      <c r="C4935" t="s">
        <v>16</v>
      </c>
      <c r="D4935" t="s">
        <v>456</v>
      </c>
      <c r="E4935" t="s">
        <v>457</v>
      </c>
      <c r="G4935" s="6" t="s">
        <v>29</v>
      </c>
      <c r="H4935" t="s">
        <v>41</v>
      </c>
      <c r="I4935" t="s">
        <v>21</v>
      </c>
      <c r="J4935" t="s">
        <v>22</v>
      </c>
      <c r="K4935">
        <v>1</v>
      </c>
      <c r="L4935">
        <v>334.4</v>
      </c>
      <c r="M4935" t="s">
        <v>441</v>
      </c>
      <c r="N4935">
        <v>334.4</v>
      </c>
      <c r="P4935" cm="1">
        <f t="array" ref="P4935">IF(Q4935&gt;0,INDEX(Q4935:Q26659,MATCH(TRUE,INDEX(Q4935:Q26659="",,),0)-1),"")</f>
        <v>3</v>
      </c>
      <c r="Q4935">
        <v>3</v>
      </c>
      <c r="R4935">
        <f t="shared" si="79"/>
        <v>0</v>
      </c>
    </row>
    <row r="4936" spans="1:18" x14ac:dyDescent="0.3">
      <c r="A4936" t="s">
        <v>398</v>
      </c>
      <c r="B4936" s="1">
        <v>38335</v>
      </c>
      <c r="C4936" t="s">
        <v>16</v>
      </c>
      <c r="D4936" t="s">
        <v>456</v>
      </c>
      <c r="E4936" t="s">
        <v>457</v>
      </c>
      <c r="G4936" s="6" t="s">
        <v>29</v>
      </c>
      <c r="H4936" t="s">
        <v>64</v>
      </c>
      <c r="I4936" t="s">
        <v>21</v>
      </c>
      <c r="J4936" t="s">
        <v>22</v>
      </c>
      <c r="K4936">
        <v>3</v>
      </c>
      <c r="L4936">
        <v>145.80000000000001</v>
      </c>
      <c r="M4936" t="s">
        <v>441</v>
      </c>
      <c r="N4936">
        <v>145.80000000000001</v>
      </c>
      <c r="P4936" cm="1">
        <f t="array" ref="P4936">IF(Q4936&gt;0,INDEX(Q4936:Q26660,MATCH(TRUE,INDEX(Q4936:Q26660="",,),0)-1),"")</f>
        <v>3</v>
      </c>
      <c r="Q4936">
        <v>3</v>
      </c>
      <c r="R4936">
        <f t="shared" si="79"/>
        <v>0</v>
      </c>
    </row>
    <row r="4937" spans="1:18" x14ac:dyDescent="0.3">
      <c r="A4937" t="s">
        <v>398</v>
      </c>
      <c r="B4937" s="1">
        <v>38335</v>
      </c>
      <c r="C4937" t="s">
        <v>16</v>
      </c>
      <c r="D4937" t="s">
        <v>456</v>
      </c>
      <c r="E4937" t="s">
        <v>457</v>
      </c>
      <c r="G4937" s="6" t="s">
        <v>29</v>
      </c>
      <c r="H4937" t="s">
        <v>194</v>
      </c>
      <c r="I4937" t="s">
        <v>26</v>
      </c>
      <c r="J4937" t="s">
        <v>27</v>
      </c>
      <c r="K4937">
        <v>0</v>
      </c>
      <c r="L4937">
        <v>22</v>
      </c>
      <c r="M4937" t="s">
        <v>441</v>
      </c>
      <c r="N4937">
        <v>22</v>
      </c>
      <c r="P4937" cm="1">
        <f t="array" ref="P4937">IF(Q4937&gt;0,INDEX(Q4937:Q26661,MATCH(TRUE,INDEX(Q4937:Q26661="",,),0)-1),"")</f>
        <v>3</v>
      </c>
      <c r="Q4937">
        <v>3</v>
      </c>
      <c r="R4937">
        <f t="shared" si="79"/>
        <v>0</v>
      </c>
    </row>
    <row r="4938" spans="1:18" x14ac:dyDescent="0.3">
      <c r="A4938" t="s">
        <v>398</v>
      </c>
      <c r="B4938" s="1">
        <v>38335</v>
      </c>
      <c r="C4938" t="s">
        <v>16</v>
      </c>
      <c r="D4938" t="s">
        <v>456</v>
      </c>
      <c r="E4938" t="s">
        <v>457</v>
      </c>
      <c r="G4938" s="6" t="s">
        <v>29</v>
      </c>
      <c r="H4938" t="s">
        <v>206</v>
      </c>
      <c r="I4938" t="s">
        <v>26</v>
      </c>
      <c r="J4938" t="s">
        <v>27</v>
      </c>
      <c r="K4938">
        <v>14</v>
      </c>
      <c r="L4938">
        <v>13</v>
      </c>
      <c r="M4938" t="s">
        <v>441</v>
      </c>
      <c r="N4938">
        <v>13</v>
      </c>
      <c r="P4938" cm="1">
        <f t="array" ref="P4938">IF(Q4938&gt;0,INDEX(Q4938:Q26662,MATCH(TRUE,INDEX(Q4938:Q26662="",,),0)-1),"")</f>
        <v>3</v>
      </c>
      <c r="Q4938">
        <v>3</v>
      </c>
      <c r="R4938">
        <f t="shared" si="79"/>
        <v>0</v>
      </c>
    </row>
    <row r="4939" spans="1:18" x14ac:dyDescent="0.3">
      <c r="A4939" t="s">
        <v>398</v>
      </c>
      <c r="B4939" s="1">
        <v>38335</v>
      </c>
      <c r="C4939" t="s">
        <v>16</v>
      </c>
      <c r="D4939" t="s">
        <v>456</v>
      </c>
      <c r="E4939" t="s">
        <v>457</v>
      </c>
      <c r="G4939" s="6" t="s">
        <v>29</v>
      </c>
      <c r="H4939" t="s">
        <v>41</v>
      </c>
      <c r="I4939" t="s">
        <v>26</v>
      </c>
      <c r="J4939" t="s">
        <v>27</v>
      </c>
      <c r="K4939">
        <v>3</v>
      </c>
      <c r="L4939">
        <v>40</v>
      </c>
      <c r="M4939" t="s">
        <v>441</v>
      </c>
      <c r="N4939">
        <v>40</v>
      </c>
      <c r="P4939" cm="1">
        <f t="array" ref="P4939">IF(Q4939&gt;0,INDEX(Q4939:Q26663,MATCH(TRUE,INDEX(Q4939:Q26663="",,),0)-1),"")</f>
        <v>3</v>
      </c>
      <c r="Q4939">
        <v>3</v>
      </c>
      <c r="R4939">
        <f t="shared" si="79"/>
        <v>0</v>
      </c>
    </row>
    <row r="4940" spans="1:18" x14ac:dyDescent="0.3">
      <c r="P4940" t="str" cm="1">
        <f t="array" ref="P4940">IF(Q4940&gt;0,INDEX(Q4940:Q26664,MATCH(TRUE,INDEX(Q4940:Q26664="",,),0)-1),"")</f>
        <v/>
      </c>
      <c r="R4940" t="str">
        <f t="shared" si="79"/>
        <v/>
      </c>
    </row>
    <row r="4941" spans="1:18" x14ac:dyDescent="0.3">
      <c r="A4941" t="s">
        <v>398</v>
      </c>
      <c r="B4941" s="1">
        <v>38335</v>
      </c>
      <c r="C4941" t="s">
        <v>16</v>
      </c>
      <c r="D4941" t="s">
        <v>458</v>
      </c>
      <c r="E4941" t="s">
        <v>459</v>
      </c>
      <c r="G4941" t="s">
        <v>19</v>
      </c>
      <c r="H4941" t="s">
        <v>53</v>
      </c>
      <c r="I4941" t="s">
        <v>26</v>
      </c>
      <c r="J4941" t="s">
        <v>27</v>
      </c>
      <c r="K4941">
        <v>1124</v>
      </c>
      <c r="L4941">
        <v>27</v>
      </c>
      <c r="M4941" t="s">
        <v>220</v>
      </c>
      <c r="N4941">
        <v>27</v>
      </c>
      <c r="O4941" t="s">
        <v>24</v>
      </c>
      <c r="P4941" cm="1">
        <f t="array" ref="P4941">IF(Q4941&gt;0,INDEX(Q4941:Q26665,MATCH(TRUE,INDEX(Q4941:Q26665="",,),0)-1),"")</f>
        <v>15</v>
      </c>
      <c r="Q4941">
        <v>1</v>
      </c>
      <c r="R4941">
        <f t="shared" si="79"/>
        <v>0</v>
      </c>
    </row>
    <row r="4942" spans="1:18" x14ac:dyDescent="0.3">
      <c r="A4942" t="s">
        <v>398</v>
      </c>
      <c r="B4942" s="1">
        <v>38335</v>
      </c>
      <c r="C4942" t="s">
        <v>16</v>
      </c>
      <c r="D4942" t="s">
        <v>458</v>
      </c>
      <c r="E4942" t="s">
        <v>459</v>
      </c>
      <c r="G4942" t="s">
        <v>19</v>
      </c>
      <c r="H4942" t="s">
        <v>70</v>
      </c>
      <c r="I4942" t="s">
        <v>26</v>
      </c>
      <c r="J4942" t="s">
        <v>27</v>
      </c>
      <c r="K4942">
        <v>131</v>
      </c>
      <c r="L4942">
        <v>25</v>
      </c>
      <c r="M4942" t="s">
        <v>220</v>
      </c>
      <c r="N4942">
        <v>376.5</v>
      </c>
      <c r="O4942" t="s">
        <v>24</v>
      </c>
      <c r="P4942" cm="1">
        <f t="array" ref="P4942">IF(Q4942&gt;0,INDEX(Q4942:Q26666,MATCH(TRUE,INDEX(Q4942:Q26666="",,),0)-1),"")</f>
        <v>15</v>
      </c>
      <c r="Q4942">
        <v>1</v>
      </c>
      <c r="R4942">
        <f t="shared" si="79"/>
        <v>0</v>
      </c>
    </row>
    <row r="4943" spans="1:18" x14ac:dyDescent="0.3">
      <c r="A4943" t="s">
        <v>398</v>
      </c>
      <c r="B4943" s="1">
        <v>38335</v>
      </c>
      <c r="C4943" t="s">
        <v>16</v>
      </c>
      <c r="D4943" t="s">
        <v>458</v>
      </c>
      <c r="E4943" t="s">
        <v>459</v>
      </c>
      <c r="G4943" t="s">
        <v>19</v>
      </c>
      <c r="H4943" t="s">
        <v>64</v>
      </c>
      <c r="I4943" t="s">
        <v>26</v>
      </c>
      <c r="J4943" t="s">
        <v>27</v>
      </c>
      <c r="K4943">
        <v>118</v>
      </c>
      <c r="L4943">
        <v>23</v>
      </c>
      <c r="M4943" t="s">
        <v>220</v>
      </c>
      <c r="N4943">
        <v>23</v>
      </c>
      <c r="O4943" t="s">
        <v>24</v>
      </c>
      <c r="P4943" cm="1">
        <f t="array" ref="P4943">IF(Q4943&gt;0,INDEX(Q4943:Q26667,MATCH(TRUE,INDEX(Q4943:Q26667="",,),0)-1),"")</f>
        <v>15</v>
      </c>
      <c r="Q4943">
        <v>1</v>
      </c>
      <c r="R4943">
        <f t="shared" si="79"/>
        <v>0</v>
      </c>
    </row>
    <row r="4944" spans="1:18" x14ac:dyDescent="0.3">
      <c r="A4944" t="s">
        <v>398</v>
      </c>
      <c r="B4944" s="1">
        <v>38335</v>
      </c>
      <c r="C4944" t="s">
        <v>16</v>
      </c>
      <c r="D4944" t="s">
        <v>458</v>
      </c>
      <c r="E4944" t="s">
        <v>459</v>
      </c>
      <c r="G4944" s="6" t="s">
        <v>29</v>
      </c>
      <c r="H4944" t="s">
        <v>194</v>
      </c>
      <c r="I4944" t="s">
        <v>21</v>
      </c>
      <c r="J4944" t="s">
        <v>22</v>
      </c>
      <c r="K4944">
        <v>1.6</v>
      </c>
      <c r="L4944">
        <v>312</v>
      </c>
      <c r="M4944" t="s">
        <v>220</v>
      </c>
      <c r="N4944">
        <v>312</v>
      </c>
      <c r="O4944" t="s">
        <v>24</v>
      </c>
      <c r="P4944" cm="1">
        <f t="array" ref="P4944">IF(Q4944&gt;0,INDEX(Q4944:Q26668,MATCH(TRUE,INDEX(Q4944:Q26668="",,),0)-1),"")</f>
        <v>15</v>
      </c>
      <c r="Q4944">
        <v>1</v>
      </c>
      <c r="R4944">
        <f t="shared" si="79"/>
        <v>0</v>
      </c>
    </row>
    <row r="4945" spans="1:18" x14ac:dyDescent="0.3">
      <c r="A4945" t="s">
        <v>398</v>
      </c>
      <c r="B4945" s="1">
        <v>38335</v>
      </c>
      <c r="C4945" t="s">
        <v>16</v>
      </c>
      <c r="D4945" t="s">
        <v>458</v>
      </c>
      <c r="E4945" t="s">
        <v>459</v>
      </c>
      <c r="G4945" s="6" t="s">
        <v>29</v>
      </c>
      <c r="H4945" t="s">
        <v>30</v>
      </c>
      <c r="I4945" t="s">
        <v>21</v>
      </c>
      <c r="J4945" t="s">
        <v>22</v>
      </c>
      <c r="K4945">
        <v>0.8</v>
      </c>
      <c r="L4945">
        <v>123.9</v>
      </c>
      <c r="M4945" t="s">
        <v>220</v>
      </c>
      <c r="N4945">
        <v>123.9</v>
      </c>
      <c r="O4945" t="s">
        <v>24</v>
      </c>
      <c r="P4945" cm="1">
        <f t="array" ref="P4945">IF(Q4945&gt;0,INDEX(Q4945:Q26669,MATCH(TRUE,INDEX(Q4945:Q26669="",,),0)-1),"")</f>
        <v>15</v>
      </c>
      <c r="Q4945">
        <v>1</v>
      </c>
      <c r="R4945">
        <f t="shared" si="79"/>
        <v>0</v>
      </c>
    </row>
    <row r="4946" spans="1:18" x14ac:dyDescent="0.3">
      <c r="A4946" t="s">
        <v>398</v>
      </c>
      <c r="B4946" s="1">
        <v>38335</v>
      </c>
      <c r="C4946" t="s">
        <v>16</v>
      </c>
      <c r="D4946" t="s">
        <v>458</v>
      </c>
      <c r="E4946" t="s">
        <v>459</v>
      </c>
      <c r="G4946" s="6" t="s">
        <v>29</v>
      </c>
      <c r="H4946" t="s">
        <v>69</v>
      </c>
      <c r="I4946" t="s">
        <v>21</v>
      </c>
      <c r="J4946" t="s">
        <v>22</v>
      </c>
      <c r="K4946">
        <v>2.6</v>
      </c>
      <c r="L4946">
        <v>156</v>
      </c>
      <c r="M4946" t="s">
        <v>220</v>
      </c>
      <c r="N4946">
        <v>156</v>
      </c>
      <c r="O4946" t="s">
        <v>24</v>
      </c>
      <c r="P4946" cm="1">
        <f t="array" ref="P4946">IF(Q4946&gt;0,INDEX(Q4946:Q26670,MATCH(TRUE,INDEX(Q4946:Q26670="",,),0)-1),"")</f>
        <v>15</v>
      </c>
      <c r="Q4946">
        <v>1</v>
      </c>
      <c r="R4946">
        <f t="shared" si="79"/>
        <v>0</v>
      </c>
    </row>
    <row r="4947" spans="1:18" x14ac:dyDescent="0.3">
      <c r="A4947" t="s">
        <v>398</v>
      </c>
      <c r="B4947" s="1">
        <v>38335</v>
      </c>
      <c r="C4947" t="s">
        <v>16</v>
      </c>
      <c r="D4947" t="s">
        <v>458</v>
      </c>
      <c r="E4947" t="s">
        <v>459</v>
      </c>
      <c r="G4947" s="6" t="s">
        <v>29</v>
      </c>
      <c r="H4947" t="s">
        <v>64</v>
      </c>
      <c r="I4947" t="s">
        <v>21</v>
      </c>
      <c r="J4947" t="s">
        <v>22</v>
      </c>
      <c r="K4947">
        <v>6</v>
      </c>
      <c r="L4947">
        <v>129.30000000000001</v>
      </c>
      <c r="M4947" t="s">
        <v>220</v>
      </c>
      <c r="N4947">
        <v>129.30000000000001</v>
      </c>
      <c r="O4947" t="s">
        <v>24</v>
      </c>
      <c r="P4947" cm="1">
        <f t="array" ref="P4947">IF(Q4947&gt;0,INDEX(Q4947:Q26671,MATCH(TRUE,INDEX(Q4947:Q26671="",,),0)-1),"")</f>
        <v>15</v>
      </c>
      <c r="Q4947">
        <v>1</v>
      </c>
      <c r="R4947">
        <f t="shared" si="79"/>
        <v>0</v>
      </c>
    </row>
    <row r="4948" spans="1:18" x14ac:dyDescent="0.3">
      <c r="A4948" t="s">
        <v>398</v>
      </c>
      <c r="B4948" s="1">
        <v>38335</v>
      </c>
      <c r="C4948" t="s">
        <v>16</v>
      </c>
      <c r="D4948" t="s">
        <v>458</v>
      </c>
      <c r="E4948" t="s">
        <v>459</v>
      </c>
      <c r="G4948" s="6" t="s">
        <v>29</v>
      </c>
      <c r="H4948" t="s">
        <v>194</v>
      </c>
      <c r="I4948" t="s">
        <v>26</v>
      </c>
      <c r="J4948" t="s">
        <v>27</v>
      </c>
      <c r="K4948">
        <v>1.2</v>
      </c>
      <c r="L4948">
        <v>23</v>
      </c>
      <c r="M4948" t="s">
        <v>220</v>
      </c>
      <c r="N4948">
        <v>23</v>
      </c>
      <c r="O4948" t="s">
        <v>24</v>
      </c>
      <c r="P4948" cm="1">
        <f t="array" ref="P4948">IF(Q4948&gt;0,INDEX(Q4948:Q26672,MATCH(TRUE,INDEX(Q4948:Q26672="",,),0)-1),"")</f>
        <v>15</v>
      </c>
      <c r="Q4948">
        <v>1</v>
      </c>
      <c r="R4948">
        <f t="shared" si="79"/>
        <v>0</v>
      </c>
    </row>
    <row r="4949" spans="1:18" x14ac:dyDescent="0.3">
      <c r="A4949" t="s">
        <v>398</v>
      </c>
      <c r="B4949" s="1">
        <v>38335</v>
      </c>
      <c r="C4949" t="s">
        <v>16</v>
      </c>
      <c r="D4949" t="s">
        <v>458</v>
      </c>
      <c r="E4949" t="s">
        <v>459</v>
      </c>
      <c r="G4949" s="6" t="s">
        <v>29</v>
      </c>
      <c r="H4949" t="s">
        <v>30</v>
      </c>
      <c r="I4949" t="s">
        <v>26</v>
      </c>
      <c r="J4949" t="s">
        <v>27</v>
      </c>
      <c r="K4949">
        <v>26</v>
      </c>
      <c r="L4949">
        <v>22</v>
      </c>
      <c r="M4949" t="s">
        <v>220</v>
      </c>
      <c r="N4949">
        <v>22</v>
      </c>
      <c r="O4949" t="s">
        <v>24</v>
      </c>
      <c r="P4949" cm="1">
        <f t="array" ref="P4949">IF(Q4949&gt;0,INDEX(Q4949:Q26673,MATCH(TRUE,INDEX(Q4949:Q26673="",,),0)-1),"")</f>
        <v>15</v>
      </c>
      <c r="Q4949">
        <v>1</v>
      </c>
      <c r="R4949">
        <f t="shared" si="79"/>
        <v>0</v>
      </c>
    </row>
    <row r="4950" spans="1:18" x14ac:dyDescent="0.3">
      <c r="A4950" t="s">
        <v>398</v>
      </c>
      <c r="B4950" s="1">
        <v>38335</v>
      </c>
      <c r="C4950" t="s">
        <v>16</v>
      </c>
      <c r="D4950" t="s">
        <v>458</v>
      </c>
      <c r="E4950" t="s">
        <v>459</v>
      </c>
      <c r="G4950" s="6" t="s">
        <v>29</v>
      </c>
      <c r="H4950" t="s">
        <v>69</v>
      </c>
      <c r="I4950" t="s">
        <v>26</v>
      </c>
      <c r="J4950" t="s">
        <v>27</v>
      </c>
      <c r="K4950">
        <v>1</v>
      </c>
      <c r="L4950">
        <v>24</v>
      </c>
      <c r="M4950" t="s">
        <v>220</v>
      </c>
      <c r="N4950">
        <v>24</v>
      </c>
      <c r="O4950" t="s">
        <v>24</v>
      </c>
      <c r="P4950" cm="1">
        <f t="array" ref="P4950">IF(Q4950&gt;0,INDEX(Q4950:Q26674,MATCH(TRUE,INDEX(Q4950:Q26674="",,),0)-1),"")</f>
        <v>15</v>
      </c>
      <c r="Q4950">
        <v>1</v>
      </c>
      <c r="R4950">
        <f t="shared" si="79"/>
        <v>0</v>
      </c>
    </row>
    <row r="4951" spans="1:18" x14ac:dyDescent="0.3">
      <c r="A4951" t="s">
        <v>398</v>
      </c>
      <c r="B4951" s="1">
        <v>38335</v>
      </c>
      <c r="C4951" t="s">
        <v>16</v>
      </c>
      <c r="D4951" t="s">
        <v>458</v>
      </c>
      <c r="E4951" t="s">
        <v>459</v>
      </c>
      <c r="G4951" t="s">
        <v>19</v>
      </c>
      <c r="H4951" t="s">
        <v>53</v>
      </c>
      <c r="I4951" t="s">
        <v>26</v>
      </c>
      <c r="J4951" t="s">
        <v>27</v>
      </c>
      <c r="K4951">
        <v>1124</v>
      </c>
      <c r="L4951">
        <v>27</v>
      </c>
      <c r="M4951" t="s">
        <v>454</v>
      </c>
      <c r="N4951">
        <v>58.18</v>
      </c>
      <c r="P4951" cm="1">
        <f t="array" ref="P4951">IF(Q4951&gt;0,INDEX(Q4951:Q26675,MATCH(TRUE,INDEX(Q4951:Q26675="",,),0)-1),"")</f>
        <v>15</v>
      </c>
      <c r="Q4951">
        <v>2</v>
      </c>
      <c r="R4951">
        <f t="shared" si="79"/>
        <v>0</v>
      </c>
    </row>
    <row r="4952" spans="1:18" x14ac:dyDescent="0.3">
      <c r="A4952" t="s">
        <v>398</v>
      </c>
      <c r="B4952" s="1">
        <v>38335</v>
      </c>
      <c r="C4952" t="s">
        <v>16</v>
      </c>
      <c r="D4952" t="s">
        <v>458</v>
      </c>
      <c r="E4952" t="s">
        <v>459</v>
      </c>
      <c r="G4952" t="s">
        <v>19</v>
      </c>
      <c r="H4952" t="s">
        <v>70</v>
      </c>
      <c r="I4952" t="s">
        <v>26</v>
      </c>
      <c r="J4952" t="s">
        <v>27</v>
      </c>
      <c r="K4952">
        <v>131</v>
      </c>
      <c r="L4952">
        <v>25</v>
      </c>
      <c r="M4952" t="s">
        <v>454</v>
      </c>
      <c r="N4952">
        <v>58.18</v>
      </c>
      <c r="P4952" cm="1">
        <f t="array" ref="P4952">IF(Q4952&gt;0,INDEX(Q4952:Q26676,MATCH(TRUE,INDEX(Q4952:Q26676="",,),0)-1),"")</f>
        <v>15</v>
      </c>
      <c r="Q4952">
        <v>2</v>
      </c>
      <c r="R4952">
        <f t="shared" si="79"/>
        <v>0</v>
      </c>
    </row>
    <row r="4953" spans="1:18" x14ac:dyDescent="0.3">
      <c r="A4953" t="s">
        <v>398</v>
      </c>
      <c r="B4953" s="1">
        <v>38335</v>
      </c>
      <c r="C4953" t="s">
        <v>16</v>
      </c>
      <c r="D4953" t="s">
        <v>458</v>
      </c>
      <c r="E4953" t="s">
        <v>459</v>
      </c>
      <c r="G4953" t="s">
        <v>19</v>
      </c>
      <c r="H4953" t="s">
        <v>64</v>
      </c>
      <c r="I4953" t="s">
        <v>26</v>
      </c>
      <c r="J4953" t="s">
        <v>27</v>
      </c>
      <c r="K4953">
        <v>118</v>
      </c>
      <c r="L4953">
        <v>23</v>
      </c>
      <c r="M4953" t="s">
        <v>454</v>
      </c>
      <c r="N4953">
        <v>58.18</v>
      </c>
      <c r="P4953" cm="1">
        <f t="array" ref="P4953">IF(Q4953&gt;0,INDEX(Q4953:Q26677,MATCH(TRUE,INDEX(Q4953:Q26677="",,),0)-1),"")</f>
        <v>15</v>
      </c>
      <c r="Q4953">
        <v>2</v>
      </c>
      <c r="R4953">
        <f t="shared" si="79"/>
        <v>0</v>
      </c>
    </row>
    <row r="4954" spans="1:18" x14ac:dyDescent="0.3">
      <c r="A4954" t="s">
        <v>398</v>
      </c>
      <c r="B4954" s="1">
        <v>38335</v>
      </c>
      <c r="C4954" t="s">
        <v>16</v>
      </c>
      <c r="D4954" t="s">
        <v>458</v>
      </c>
      <c r="E4954" t="s">
        <v>459</v>
      </c>
      <c r="G4954" s="6" t="s">
        <v>29</v>
      </c>
      <c r="H4954" t="s">
        <v>194</v>
      </c>
      <c r="I4954" t="s">
        <v>21</v>
      </c>
      <c r="J4954" t="s">
        <v>22</v>
      </c>
      <c r="K4954">
        <v>1.6</v>
      </c>
      <c r="L4954">
        <v>312</v>
      </c>
      <c r="M4954" t="s">
        <v>454</v>
      </c>
      <c r="N4954">
        <v>312</v>
      </c>
      <c r="P4954" cm="1">
        <f t="array" ref="P4954">IF(Q4954&gt;0,INDEX(Q4954:Q26678,MATCH(TRUE,INDEX(Q4954:Q26678="",,),0)-1),"")</f>
        <v>15</v>
      </c>
      <c r="Q4954">
        <v>2</v>
      </c>
      <c r="R4954">
        <f t="shared" si="79"/>
        <v>0</v>
      </c>
    </row>
    <row r="4955" spans="1:18" x14ac:dyDescent="0.3">
      <c r="A4955" t="s">
        <v>398</v>
      </c>
      <c r="B4955" s="1">
        <v>38335</v>
      </c>
      <c r="C4955" t="s">
        <v>16</v>
      </c>
      <c r="D4955" t="s">
        <v>458</v>
      </c>
      <c r="E4955" t="s">
        <v>459</v>
      </c>
      <c r="G4955" s="6" t="s">
        <v>29</v>
      </c>
      <c r="H4955" t="s">
        <v>30</v>
      </c>
      <c r="I4955" t="s">
        <v>21</v>
      </c>
      <c r="J4955" t="s">
        <v>22</v>
      </c>
      <c r="K4955">
        <v>0.8</v>
      </c>
      <c r="L4955">
        <v>123.9</v>
      </c>
      <c r="M4955" t="s">
        <v>454</v>
      </c>
      <c r="N4955">
        <v>123.9</v>
      </c>
      <c r="P4955" cm="1">
        <f t="array" ref="P4955">IF(Q4955&gt;0,INDEX(Q4955:Q26679,MATCH(TRUE,INDEX(Q4955:Q26679="",,),0)-1),"")</f>
        <v>15</v>
      </c>
      <c r="Q4955">
        <v>2</v>
      </c>
      <c r="R4955">
        <f t="shared" si="79"/>
        <v>0</v>
      </c>
    </row>
    <row r="4956" spans="1:18" x14ac:dyDescent="0.3">
      <c r="A4956" t="s">
        <v>398</v>
      </c>
      <c r="B4956" s="1">
        <v>38335</v>
      </c>
      <c r="C4956" t="s">
        <v>16</v>
      </c>
      <c r="D4956" t="s">
        <v>458</v>
      </c>
      <c r="E4956" t="s">
        <v>459</v>
      </c>
      <c r="G4956" s="6" t="s">
        <v>29</v>
      </c>
      <c r="H4956" t="s">
        <v>69</v>
      </c>
      <c r="I4956" t="s">
        <v>21</v>
      </c>
      <c r="J4956" t="s">
        <v>22</v>
      </c>
      <c r="K4956">
        <v>2.6</v>
      </c>
      <c r="L4956">
        <v>156</v>
      </c>
      <c r="M4956" t="s">
        <v>454</v>
      </c>
      <c r="N4956">
        <v>156</v>
      </c>
      <c r="P4956" cm="1">
        <f t="array" ref="P4956">IF(Q4956&gt;0,INDEX(Q4956:Q26680,MATCH(TRUE,INDEX(Q4956:Q26680="",,),0)-1),"")</f>
        <v>15</v>
      </c>
      <c r="Q4956">
        <v>2</v>
      </c>
      <c r="R4956">
        <f t="shared" si="79"/>
        <v>0</v>
      </c>
    </row>
    <row r="4957" spans="1:18" x14ac:dyDescent="0.3">
      <c r="A4957" t="s">
        <v>398</v>
      </c>
      <c r="B4957" s="1">
        <v>38335</v>
      </c>
      <c r="C4957" t="s">
        <v>16</v>
      </c>
      <c r="D4957" t="s">
        <v>458</v>
      </c>
      <c r="E4957" t="s">
        <v>459</v>
      </c>
      <c r="G4957" s="6" t="s">
        <v>29</v>
      </c>
      <c r="H4957" t="s">
        <v>64</v>
      </c>
      <c r="I4957" t="s">
        <v>21</v>
      </c>
      <c r="J4957" t="s">
        <v>22</v>
      </c>
      <c r="K4957">
        <v>6</v>
      </c>
      <c r="L4957">
        <v>129.30000000000001</v>
      </c>
      <c r="M4957" t="s">
        <v>454</v>
      </c>
      <c r="N4957">
        <v>129.30000000000001</v>
      </c>
      <c r="P4957" cm="1">
        <f t="array" ref="P4957">IF(Q4957&gt;0,INDEX(Q4957:Q26681,MATCH(TRUE,INDEX(Q4957:Q26681="",,),0)-1),"")</f>
        <v>15</v>
      </c>
      <c r="Q4957">
        <v>2</v>
      </c>
      <c r="R4957">
        <f t="shared" si="79"/>
        <v>0</v>
      </c>
    </row>
    <row r="4958" spans="1:18" x14ac:dyDescent="0.3">
      <c r="A4958" t="s">
        <v>398</v>
      </c>
      <c r="B4958" s="1">
        <v>38335</v>
      </c>
      <c r="C4958" t="s">
        <v>16</v>
      </c>
      <c r="D4958" t="s">
        <v>458</v>
      </c>
      <c r="E4958" t="s">
        <v>459</v>
      </c>
      <c r="G4958" s="6" t="s">
        <v>29</v>
      </c>
      <c r="H4958" t="s">
        <v>194</v>
      </c>
      <c r="I4958" t="s">
        <v>26</v>
      </c>
      <c r="J4958" t="s">
        <v>27</v>
      </c>
      <c r="K4958">
        <v>1.2</v>
      </c>
      <c r="L4958">
        <v>23</v>
      </c>
      <c r="M4958" t="s">
        <v>454</v>
      </c>
      <c r="N4958">
        <v>23</v>
      </c>
      <c r="P4958" cm="1">
        <f t="array" ref="P4958">IF(Q4958&gt;0,INDEX(Q4958:Q26682,MATCH(TRUE,INDEX(Q4958:Q26682="",,),0)-1),"")</f>
        <v>15</v>
      </c>
      <c r="Q4958">
        <v>2</v>
      </c>
      <c r="R4958">
        <f t="shared" si="79"/>
        <v>0</v>
      </c>
    </row>
    <row r="4959" spans="1:18" x14ac:dyDescent="0.3">
      <c r="A4959" t="s">
        <v>398</v>
      </c>
      <c r="B4959" s="1">
        <v>38335</v>
      </c>
      <c r="C4959" t="s">
        <v>16</v>
      </c>
      <c r="D4959" t="s">
        <v>458</v>
      </c>
      <c r="E4959" t="s">
        <v>459</v>
      </c>
      <c r="G4959" s="6" t="s">
        <v>29</v>
      </c>
      <c r="H4959" t="s">
        <v>30</v>
      </c>
      <c r="I4959" t="s">
        <v>26</v>
      </c>
      <c r="J4959" t="s">
        <v>27</v>
      </c>
      <c r="K4959">
        <v>26</v>
      </c>
      <c r="L4959">
        <v>22</v>
      </c>
      <c r="M4959" t="s">
        <v>454</v>
      </c>
      <c r="N4959">
        <v>22</v>
      </c>
      <c r="P4959" cm="1">
        <f t="array" ref="P4959">IF(Q4959&gt;0,INDEX(Q4959:Q26683,MATCH(TRUE,INDEX(Q4959:Q26683="",,),0)-1),"")</f>
        <v>15</v>
      </c>
      <c r="Q4959">
        <v>2</v>
      </c>
      <c r="R4959">
        <f t="shared" si="79"/>
        <v>0</v>
      </c>
    </row>
    <row r="4960" spans="1:18" x14ac:dyDescent="0.3">
      <c r="A4960" t="s">
        <v>398</v>
      </c>
      <c r="B4960" s="1">
        <v>38335</v>
      </c>
      <c r="C4960" t="s">
        <v>16</v>
      </c>
      <c r="D4960" t="s">
        <v>458</v>
      </c>
      <c r="E4960" t="s">
        <v>459</v>
      </c>
      <c r="G4960" s="6" t="s">
        <v>29</v>
      </c>
      <c r="H4960" t="s">
        <v>69</v>
      </c>
      <c r="I4960" t="s">
        <v>26</v>
      </c>
      <c r="J4960" t="s">
        <v>27</v>
      </c>
      <c r="K4960">
        <v>1</v>
      </c>
      <c r="L4960">
        <v>24</v>
      </c>
      <c r="M4960" t="s">
        <v>454</v>
      </c>
      <c r="N4960">
        <v>24</v>
      </c>
      <c r="P4960" cm="1">
        <f t="array" ref="P4960">IF(Q4960&gt;0,INDEX(Q4960:Q26684,MATCH(TRUE,INDEX(Q4960:Q26684="",,),0)-1),"")</f>
        <v>15</v>
      </c>
      <c r="Q4960">
        <v>2</v>
      </c>
      <c r="R4960">
        <f t="shared" si="79"/>
        <v>0</v>
      </c>
    </row>
    <row r="4961" spans="1:18" x14ac:dyDescent="0.3">
      <c r="A4961" t="s">
        <v>398</v>
      </c>
      <c r="B4961" s="1">
        <v>38335</v>
      </c>
      <c r="C4961" t="s">
        <v>16</v>
      </c>
      <c r="D4961" t="s">
        <v>458</v>
      </c>
      <c r="E4961" t="s">
        <v>459</v>
      </c>
      <c r="G4961" t="s">
        <v>19</v>
      </c>
      <c r="H4961" t="s">
        <v>53</v>
      </c>
      <c r="I4961" t="s">
        <v>26</v>
      </c>
      <c r="J4961" t="s">
        <v>27</v>
      </c>
      <c r="K4961">
        <v>1124</v>
      </c>
      <c r="L4961">
        <v>27</v>
      </c>
      <c r="M4961" t="s">
        <v>269</v>
      </c>
      <c r="N4961">
        <v>43</v>
      </c>
      <c r="P4961" cm="1">
        <f t="array" ref="P4961">IF(Q4961&gt;0,INDEX(Q4961:Q26685,MATCH(TRUE,INDEX(Q4961:Q26685="",,),0)-1),"")</f>
        <v>15</v>
      </c>
      <c r="Q4961">
        <v>3</v>
      </c>
      <c r="R4961">
        <f t="shared" si="79"/>
        <v>0</v>
      </c>
    </row>
    <row r="4962" spans="1:18" x14ac:dyDescent="0.3">
      <c r="A4962" t="s">
        <v>398</v>
      </c>
      <c r="B4962" s="1">
        <v>38335</v>
      </c>
      <c r="C4962" t="s">
        <v>16</v>
      </c>
      <c r="D4962" t="s">
        <v>458</v>
      </c>
      <c r="E4962" t="s">
        <v>459</v>
      </c>
      <c r="G4962" t="s">
        <v>19</v>
      </c>
      <c r="H4962" t="s">
        <v>70</v>
      </c>
      <c r="I4962" t="s">
        <v>26</v>
      </c>
      <c r="J4962" t="s">
        <v>27</v>
      </c>
      <c r="K4962">
        <v>131</v>
      </c>
      <c r="L4962">
        <v>25</v>
      </c>
      <c r="M4962" t="s">
        <v>269</v>
      </c>
      <c r="N4962">
        <v>25</v>
      </c>
      <c r="P4962" cm="1">
        <f t="array" ref="P4962">IF(Q4962&gt;0,INDEX(Q4962:Q26686,MATCH(TRUE,INDEX(Q4962:Q26686="",,),0)-1),"")</f>
        <v>15</v>
      </c>
      <c r="Q4962">
        <v>3</v>
      </c>
      <c r="R4962">
        <f t="shared" si="79"/>
        <v>0</v>
      </c>
    </row>
    <row r="4963" spans="1:18" x14ac:dyDescent="0.3">
      <c r="A4963" t="s">
        <v>398</v>
      </c>
      <c r="B4963" s="1">
        <v>38335</v>
      </c>
      <c r="C4963" t="s">
        <v>16</v>
      </c>
      <c r="D4963" t="s">
        <v>458</v>
      </c>
      <c r="E4963" t="s">
        <v>459</v>
      </c>
      <c r="G4963" t="s">
        <v>19</v>
      </c>
      <c r="H4963" t="s">
        <v>64</v>
      </c>
      <c r="I4963" t="s">
        <v>26</v>
      </c>
      <c r="J4963" t="s">
        <v>27</v>
      </c>
      <c r="K4963">
        <v>118</v>
      </c>
      <c r="L4963">
        <v>23</v>
      </c>
      <c r="M4963" t="s">
        <v>269</v>
      </c>
      <c r="N4963">
        <v>227</v>
      </c>
      <c r="P4963" cm="1">
        <f t="array" ref="P4963">IF(Q4963&gt;0,INDEX(Q4963:Q26687,MATCH(TRUE,INDEX(Q4963:Q26687="",,),0)-1),"")</f>
        <v>15</v>
      </c>
      <c r="Q4963">
        <v>3</v>
      </c>
      <c r="R4963">
        <f t="shared" si="79"/>
        <v>0</v>
      </c>
    </row>
    <row r="4964" spans="1:18" x14ac:dyDescent="0.3">
      <c r="A4964" t="s">
        <v>398</v>
      </c>
      <c r="B4964" s="1">
        <v>38335</v>
      </c>
      <c r="C4964" t="s">
        <v>16</v>
      </c>
      <c r="D4964" t="s">
        <v>458</v>
      </c>
      <c r="E4964" t="s">
        <v>459</v>
      </c>
      <c r="G4964" s="6" t="s">
        <v>29</v>
      </c>
      <c r="H4964" t="s">
        <v>194</v>
      </c>
      <c r="I4964" t="s">
        <v>21</v>
      </c>
      <c r="J4964" t="s">
        <v>22</v>
      </c>
      <c r="K4964">
        <v>1.6</v>
      </c>
      <c r="L4964">
        <v>312</v>
      </c>
      <c r="M4964" t="s">
        <v>269</v>
      </c>
      <c r="N4964">
        <v>312</v>
      </c>
      <c r="P4964" cm="1">
        <f t="array" ref="P4964">IF(Q4964&gt;0,INDEX(Q4964:Q26688,MATCH(TRUE,INDEX(Q4964:Q26688="",,),0)-1),"")</f>
        <v>15</v>
      </c>
      <c r="Q4964">
        <v>3</v>
      </c>
      <c r="R4964">
        <f t="shared" si="79"/>
        <v>0</v>
      </c>
    </row>
    <row r="4965" spans="1:18" x14ac:dyDescent="0.3">
      <c r="A4965" t="s">
        <v>398</v>
      </c>
      <c r="B4965" s="1">
        <v>38335</v>
      </c>
      <c r="C4965" t="s">
        <v>16</v>
      </c>
      <c r="D4965" t="s">
        <v>458</v>
      </c>
      <c r="E4965" t="s">
        <v>459</v>
      </c>
      <c r="G4965" s="6" t="s">
        <v>29</v>
      </c>
      <c r="H4965" t="s">
        <v>30</v>
      </c>
      <c r="I4965" t="s">
        <v>21</v>
      </c>
      <c r="J4965" t="s">
        <v>22</v>
      </c>
      <c r="K4965">
        <v>0.8</v>
      </c>
      <c r="L4965">
        <v>123.9</v>
      </c>
      <c r="M4965" t="s">
        <v>269</v>
      </c>
      <c r="N4965">
        <v>123.9</v>
      </c>
      <c r="P4965" cm="1">
        <f t="array" ref="P4965">IF(Q4965&gt;0,INDEX(Q4965:Q26689,MATCH(TRUE,INDEX(Q4965:Q26689="",,),0)-1),"")</f>
        <v>15</v>
      </c>
      <c r="Q4965">
        <v>3</v>
      </c>
      <c r="R4965">
        <f t="shared" si="79"/>
        <v>0</v>
      </c>
    </row>
    <row r="4966" spans="1:18" x14ac:dyDescent="0.3">
      <c r="A4966" t="s">
        <v>398</v>
      </c>
      <c r="B4966" s="1">
        <v>38335</v>
      </c>
      <c r="C4966" t="s">
        <v>16</v>
      </c>
      <c r="D4966" t="s">
        <v>458</v>
      </c>
      <c r="E4966" t="s">
        <v>459</v>
      </c>
      <c r="G4966" s="6" t="s">
        <v>29</v>
      </c>
      <c r="H4966" t="s">
        <v>69</v>
      </c>
      <c r="I4966" t="s">
        <v>21</v>
      </c>
      <c r="J4966" t="s">
        <v>22</v>
      </c>
      <c r="K4966">
        <v>2.6</v>
      </c>
      <c r="L4966">
        <v>156</v>
      </c>
      <c r="M4966" t="s">
        <v>269</v>
      </c>
      <c r="N4966">
        <v>156</v>
      </c>
      <c r="P4966" cm="1">
        <f t="array" ref="P4966">IF(Q4966&gt;0,INDEX(Q4966:Q26690,MATCH(TRUE,INDEX(Q4966:Q26690="",,),0)-1),"")</f>
        <v>15</v>
      </c>
      <c r="Q4966">
        <v>3</v>
      </c>
      <c r="R4966">
        <f t="shared" si="79"/>
        <v>0</v>
      </c>
    </row>
    <row r="4967" spans="1:18" x14ac:dyDescent="0.3">
      <c r="A4967" t="s">
        <v>398</v>
      </c>
      <c r="B4967" s="1">
        <v>38335</v>
      </c>
      <c r="C4967" t="s">
        <v>16</v>
      </c>
      <c r="D4967" t="s">
        <v>458</v>
      </c>
      <c r="E4967" t="s">
        <v>459</v>
      </c>
      <c r="G4967" s="6" t="s">
        <v>29</v>
      </c>
      <c r="H4967" t="s">
        <v>64</v>
      </c>
      <c r="I4967" t="s">
        <v>21</v>
      </c>
      <c r="J4967" t="s">
        <v>22</v>
      </c>
      <c r="K4967">
        <v>6</v>
      </c>
      <c r="L4967">
        <v>129.30000000000001</v>
      </c>
      <c r="M4967" t="s">
        <v>269</v>
      </c>
      <c r="N4967">
        <v>129.30000000000001</v>
      </c>
      <c r="P4967" cm="1">
        <f t="array" ref="P4967">IF(Q4967&gt;0,INDEX(Q4967:Q26691,MATCH(TRUE,INDEX(Q4967:Q26691="",,),0)-1),"")</f>
        <v>15</v>
      </c>
      <c r="Q4967">
        <v>3</v>
      </c>
      <c r="R4967">
        <f t="shared" si="79"/>
        <v>0</v>
      </c>
    </row>
    <row r="4968" spans="1:18" x14ac:dyDescent="0.3">
      <c r="A4968" t="s">
        <v>398</v>
      </c>
      <c r="B4968" s="1">
        <v>38335</v>
      </c>
      <c r="C4968" t="s">
        <v>16</v>
      </c>
      <c r="D4968" t="s">
        <v>458</v>
      </c>
      <c r="E4968" t="s">
        <v>459</v>
      </c>
      <c r="G4968" s="6" t="s">
        <v>29</v>
      </c>
      <c r="H4968" t="s">
        <v>194</v>
      </c>
      <c r="I4968" t="s">
        <v>26</v>
      </c>
      <c r="J4968" t="s">
        <v>27</v>
      </c>
      <c r="K4968">
        <v>1.2</v>
      </c>
      <c r="L4968">
        <v>23</v>
      </c>
      <c r="M4968" t="s">
        <v>269</v>
      </c>
      <c r="N4968">
        <v>23</v>
      </c>
      <c r="P4968" cm="1">
        <f t="array" ref="P4968">IF(Q4968&gt;0,INDEX(Q4968:Q26692,MATCH(TRUE,INDEX(Q4968:Q26692="",,),0)-1),"")</f>
        <v>15</v>
      </c>
      <c r="Q4968">
        <v>3</v>
      </c>
      <c r="R4968">
        <f t="shared" si="79"/>
        <v>0</v>
      </c>
    </row>
    <row r="4969" spans="1:18" x14ac:dyDescent="0.3">
      <c r="A4969" t="s">
        <v>398</v>
      </c>
      <c r="B4969" s="1">
        <v>38335</v>
      </c>
      <c r="C4969" t="s">
        <v>16</v>
      </c>
      <c r="D4969" t="s">
        <v>458</v>
      </c>
      <c r="E4969" t="s">
        <v>459</v>
      </c>
      <c r="G4969" s="6" t="s">
        <v>29</v>
      </c>
      <c r="H4969" t="s">
        <v>30</v>
      </c>
      <c r="I4969" t="s">
        <v>26</v>
      </c>
      <c r="J4969" t="s">
        <v>27</v>
      </c>
      <c r="K4969">
        <v>26</v>
      </c>
      <c r="L4969">
        <v>22</v>
      </c>
      <c r="M4969" t="s">
        <v>269</v>
      </c>
      <c r="N4969">
        <v>22</v>
      </c>
      <c r="P4969" cm="1">
        <f t="array" ref="P4969">IF(Q4969&gt;0,INDEX(Q4969:Q26693,MATCH(TRUE,INDEX(Q4969:Q26693="",,),0)-1),"")</f>
        <v>15</v>
      </c>
      <c r="Q4969">
        <v>3</v>
      </c>
      <c r="R4969">
        <f t="shared" si="79"/>
        <v>0</v>
      </c>
    </row>
    <row r="4970" spans="1:18" x14ac:dyDescent="0.3">
      <c r="A4970" t="s">
        <v>398</v>
      </c>
      <c r="B4970" s="1">
        <v>38335</v>
      </c>
      <c r="C4970" t="s">
        <v>16</v>
      </c>
      <c r="D4970" t="s">
        <v>458</v>
      </c>
      <c r="E4970" t="s">
        <v>459</v>
      </c>
      <c r="G4970" s="6" t="s">
        <v>29</v>
      </c>
      <c r="H4970" t="s">
        <v>69</v>
      </c>
      <c r="I4970" t="s">
        <v>26</v>
      </c>
      <c r="J4970" t="s">
        <v>27</v>
      </c>
      <c r="K4970">
        <v>1</v>
      </c>
      <c r="L4970">
        <v>24</v>
      </c>
      <c r="M4970" t="s">
        <v>269</v>
      </c>
      <c r="N4970">
        <v>24</v>
      </c>
      <c r="P4970" cm="1">
        <f t="array" ref="P4970">IF(Q4970&gt;0,INDEX(Q4970:Q26694,MATCH(TRUE,INDEX(Q4970:Q26694="",,),0)-1),"")</f>
        <v>15</v>
      </c>
      <c r="Q4970">
        <v>3</v>
      </c>
      <c r="R4970">
        <f t="shared" si="79"/>
        <v>0</v>
      </c>
    </row>
    <row r="4971" spans="1:18" x14ac:dyDescent="0.3">
      <c r="A4971" t="s">
        <v>398</v>
      </c>
      <c r="B4971" s="1">
        <v>38335</v>
      </c>
      <c r="C4971" t="s">
        <v>16</v>
      </c>
      <c r="D4971" t="s">
        <v>458</v>
      </c>
      <c r="E4971" t="s">
        <v>459</v>
      </c>
      <c r="G4971" t="s">
        <v>19</v>
      </c>
      <c r="H4971" t="s">
        <v>53</v>
      </c>
      <c r="I4971" t="s">
        <v>26</v>
      </c>
      <c r="J4971" t="s">
        <v>27</v>
      </c>
      <c r="K4971">
        <v>1124</v>
      </c>
      <c r="L4971">
        <v>27</v>
      </c>
      <c r="M4971" t="s">
        <v>270</v>
      </c>
      <c r="N4971">
        <v>27</v>
      </c>
      <c r="P4971" cm="1">
        <f t="array" ref="P4971">IF(Q4971&gt;0,INDEX(Q4971:Q26695,MATCH(TRUE,INDEX(Q4971:Q26695="",,),0)-1),"")</f>
        <v>15</v>
      </c>
      <c r="Q4971">
        <v>4</v>
      </c>
      <c r="R4971">
        <f t="shared" si="79"/>
        <v>0</v>
      </c>
    </row>
    <row r="4972" spans="1:18" x14ac:dyDescent="0.3">
      <c r="A4972" t="s">
        <v>398</v>
      </c>
      <c r="B4972" s="1">
        <v>38335</v>
      </c>
      <c r="C4972" t="s">
        <v>16</v>
      </c>
      <c r="D4972" t="s">
        <v>458</v>
      </c>
      <c r="E4972" t="s">
        <v>459</v>
      </c>
      <c r="G4972" t="s">
        <v>19</v>
      </c>
      <c r="H4972" t="s">
        <v>70</v>
      </c>
      <c r="I4972" t="s">
        <v>26</v>
      </c>
      <c r="J4972" t="s">
        <v>27</v>
      </c>
      <c r="K4972">
        <v>131</v>
      </c>
      <c r="L4972">
        <v>25</v>
      </c>
      <c r="M4972" t="s">
        <v>270</v>
      </c>
      <c r="N4972">
        <v>25</v>
      </c>
      <c r="P4972" cm="1">
        <f t="array" ref="P4972">IF(Q4972&gt;0,INDEX(Q4972:Q26696,MATCH(TRUE,INDEX(Q4972:Q26696="",,),0)-1),"")</f>
        <v>15</v>
      </c>
      <c r="Q4972">
        <v>4</v>
      </c>
      <c r="R4972">
        <f t="shared" si="79"/>
        <v>0</v>
      </c>
    </row>
    <row r="4973" spans="1:18" x14ac:dyDescent="0.3">
      <c r="A4973" t="s">
        <v>398</v>
      </c>
      <c r="B4973" s="1">
        <v>38335</v>
      </c>
      <c r="C4973" t="s">
        <v>16</v>
      </c>
      <c r="D4973" t="s">
        <v>458</v>
      </c>
      <c r="E4973" t="s">
        <v>459</v>
      </c>
      <c r="G4973" t="s">
        <v>19</v>
      </c>
      <c r="H4973" t="s">
        <v>64</v>
      </c>
      <c r="I4973" t="s">
        <v>26</v>
      </c>
      <c r="J4973" t="s">
        <v>27</v>
      </c>
      <c r="K4973">
        <v>118</v>
      </c>
      <c r="L4973">
        <v>23</v>
      </c>
      <c r="M4973" t="s">
        <v>270</v>
      </c>
      <c r="N4973">
        <v>364.6</v>
      </c>
      <c r="P4973" cm="1">
        <f t="array" ref="P4973">IF(Q4973&gt;0,INDEX(Q4973:Q26697,MATCH(TRUE,INDEX(Q4973:Q26697="",,),0)-1),"")</f>
        <v>15</v>
      </c>
      <c r="Q4973">
        <v>4</v>
      </c>
      <c r="R4973">
        <f t="shared" si="79"/>
        <v>0</v>
      </c>
    </row>
    <row r="4974" spans="1:18" x14ac:dyDescent="0.3">
      <c r="A4974" t="s">
        <v>398</v>
      </c>
      <c r="B4974" s="1">
        <v>38335</v>
      </c>
      <c r="C4974" t="s">
        <v>16</v>
      </c>
      <c r="D4974" t="s">
        <v>458</v>
      </c>
      <c r="E4974" t="s">
        <v>459</v>
      </c>
      <c r="G4974" s="6" t="s">
        <v>29</v>
      </c>
      <c r="H4974" t="s">
        <v>194</v>
      </c>
      <c r="I4974" t="s">
        <v>21</v>
      </c>
      <c r="J4974" t="s">
        <v>22</v>
      </c>
      <c r="K4974">
        <v>1.6</v>
      </c>
      <c r="L4974">
        <v>312</v>
      </c>
      <c r="M4974" t="s">
        <v>270</v>
      </c>
      <c r="N4974">
        <v>312</v>
      </c>
      <c r="P4974" cm="1">
        <f t="array" ref="P4974">IF(Q4974&gt;0,INDEX(Q4974:Q26698,MATCH(TRUE,INDEX(Q4974:Q26698="",,),0)-1),"")</f>
        <v>15</v>
      </c>
      <c r="Q4974">
        <v>4</v>
      </c>
      <c r="R4974">
        <f t="shared" si="79"/>
        <v>0</v>
      </c>
    </row>
    <row r="4975" spans="1:18" x14ac:dyDescent="0.3">
      <c r="A4975" t="s">
        <v>398</v>
      </c>
      <c r="B4975" s="1">
        <v>38335</v>
      </c>
      <c r="C4975" t="s">
        <v>16</v>
      </c>
      <c r="D4975" t="s">
        <v>458</v>
      </c>
      <c r="E4975" t="s">
        <v>459</v>
      </c>
      <c r="G4975" s="6" t="s">
        <v>29</v>
      </c>
      <c r="H4975" t="s">
        <v>30</v>
      </c>
      <c r="I4975" t="s">
        <v>21</v>
      </c>
      <c r="J4975" t="s">
        <v>22</v>
      </c>
      <c r="K4975">
        <v>0.8</v>
      </c>
      <c r="L4975">
        <v>123.9</v>
      </c>
      <c r="M4975" t="s">
        <v>270</v>
      </c>
      <c r="N4975">
        <v>123.9</v>
      </c>
      <c r="P4975" cm="1">
        <f t="array" ref="P4975">IF(Q4975&gt;0,INDEX(Q4975:Q26699,MATCH(TRUE,INDEX(Q4975:Q26699="",,),0)-1),"")</f>
        <v>15</v>
      </c>
      <c r="Q4975">
        <v>4</v>
      </c>
      <c r="R4975">
        <f t="shared" si="79"/>
        <v>0</v>
      </c>
    </row>
    <row r="4976" spans="1:18" x14ac:dyDescent="0.3">
      <c r="A4976" t="s">
        <v>398</v>
      </c>
      <c r="B4976" s="1">
        <v>38335</v>
      </c>
      <c r="C4976" t="s">
        <v>16</v>
      </c>
      <c r="D4976" t="s">
        <v>458</v>
      </c>
      <c r="E4976" t="s">
        <v>459</v>
      </c>
      <c r="G4976" s="6" t="s">
        <v>29</v>
      </c>
      <c r="H4976" t="s">
        <v>69</v>
      </c>
      <c r="I4976" t="s">
        <v>21</v>
      </c>
      <c r="J4976" t="s">
        <v>22</v>
      </c>
      <c r="K4976">
        <v>2.6</v>
      </c>
      <c r="L4976">
        <v>156</v>
      </c>
      <c r="M4976" t="s">
        <v>270</v>
      </c>
      <c r="N4976">
        <v>156</v>
      </c>
      <c r="P4976" cm="1">
        <f t="array" ref="P4976">IF(Q4976&gt;0,INDEX(Q4976:Q26700,MATCH(TRUE,INDEX(Q4976:Q26700="",,),0)-1),"")</f>
        <v>15</v>
      </c>
      <c r="Q4976">
        <v>4</v>
      </c>
      <c r="R4976">
        <f t="shared" si="79"/>
        <v>0</v>
      </c>
    </row>
    <row r="4977" spans="1:18" x14ac:dyDescent="0.3">
      <c r="A4977" t="s">
        <v>398</v>
      </c>
      <c r="B4977" s="1">
        <v>38335</v>
      </c>
      <c r="C4977" t="s">
        <v>16</v>
      </c>
      <c r="D4977" t="s">
        <v>458</v>
      </c>
      <c r="E4977" t="s">
        <v>459</v>
      </c>
      <c r="G4977" s="6" t="s">
        <v>29</v>
      </c>
      <c r="H4977" t="s">
        <v>64</v>
      </c>
      <c r="I4977" t="s">
        <v>21</v>
      </c>
      <c r="J4977" t="s">
        <v>22</v>
      </c>
      <c r="K4977">
        <v>6</v>
      </c>
      <c r="L4977">
        <v>129.30000000000001</v>
      </c>
      <c r="M4977" t="s">
        <v>270</v>
      </c>
      <c r="N4977">
        <v>129.30000000000001</v>
      </c>
      <c r="P4977" cm="1">
        <f t="array" ref="P4977">IF(Q4977&gt;0,INDEX(Q4977:Q26701,MATCH(TRUE,INDEX(Q4977:Q26701="",,),0)-1),"")</f>
        <v>15</v>
      </c>
      <c r="Q4977">
        <v>4</v>
      </c>
      <c r="R4977">
        <f t="shared" si="79"/>
        <v>0</v>
      </c>
    </row>
    <row r="4978" spans="1:18" x14ac:dyDescent="0.3">
      <c r="A4978" t="s">
        <v>398</v>
      </c>
      <c r="B4978" s="1">
        <v>38335</v>
      </c>
      <c r="C4978" t="s">
        <v>16</v>
      </c>
      <c r="D4978" t="s">
        <v>458</v>
      </c>
      <c r="E4978" t="s">
        <v>459</v>
      </c>
      <c r="G4978" s="6" t="s">
        <v>29</v>
      </c>
      <c r="H4978" t="s">
        <v>194</v>
      </c>
      <c r="I4978" t="s">
        <v>26</v>
      </c>
      <c r="J4978" t="s">
        <v>27</v>
      </c>
      <c r="K4978">
        <v>1.2</v>
      </c>
      <c r="L4978">
        <v>23</v>
      </c>
      <c r="M4978" t="s">
        <v>270</v>
      </c>
      <c r="N4978">
        <v>23</v>
      </c>
      <c r="P4978" cm="1">
        <f t="array" ref="P4978">IF(Q4978&gt;0,INDEX(Q4978:Q26702,MATCH(TRUE,INDEX(Q4978:Q26702="",,),0)-1),"")</f>
        <v>15</v>
      </c>
      <c r="Q4978">
        <v>4</v>
      </c>
      <c r="R4978">
        <f t="shared" si="79"/>
        <v>0</v>
      </c>
    </row>
    <row r="4979" spans="1:18" x14ac:dyDescent="0.3">
      <c r="A4979" t="s">
        <v>398</v>
      </c>
      <c r="B4979" s="1">
        <v>38335</v>
      </c>
      <c r="C4979" t="s">
        <v>16</v>
      </c>
      <c r="D4979" t="s">
        <v>458</v>
      </c>
      <c r="E4979" t="s">
        <v>459</v>
      </c>
      <c r="G4979" s="6" t="s">
        <v>29</v>
      </c>
      <c r="H4979" t="s">
        <v>30</v>
      </c>
      <c r="I4979" t="s">
        <v>26</v>
      </c>
      <c r="J4979" t="s">
        <v>27</v>
      </c>
      <c r="K4979">
        <v>26</v>
      </c>
      <c r="L4979">
        <v>22</v>
      </c>
      <c r="M4979" t="s">
        <v>270</v>
      </c>
      <c r="N4979">
        <v>22</v>
      </c>
      <c r="P4979" cm="1">
        <f t="array" ref="P4979">IF(Q4979&gt;0,INDEX(Q4979:Q26703,MATCH(TRUE,INDEX(Q4979:Q26703="",,),0)-1),"")</f>
        <v>15</v>
      </c>
      <c r="Q4979">
        <v>4</v>
      </c>
      <c r="R4979">
        <f t="shared" si="79"/>
        <v>0</v>
      </c>
    </row>
    <row r="4980" spans="1:18" x14ac:dyDescent="0.3">
      <c r="A4980" t="s">
        <v>398</v>
      </c>
      <c r="B4980" s="1">
        <v>38335</v>
      </c>
      <c r="C4980" t="s">
        <v>16</v>
      </c>
      <c r="D4980" t="s">
        <v>458</v>
      </c>
      <c r="E4980" t="s">
        <v>459</v>
      </c>
      <c r="G4980" s="6" t="s">
        <v>29</v>
      </c>
      <c r="H4980" t="s">
        <v>69</v>
      </c>
      <c r="I4980" t="s">
        <v>26</v>
      </c>
      <c r="J4980" t="s">
        <v>27</v>
      </c>
      <c r="K4980">
        <v>1</v>
      </c>
      <c r="L4980">
        <v>24</v>
      </c>
      <c r="M4980" t="s">
        <v>270</v>
      </c>
      <c r="N4980">
        <v>24</v>
      </c>
      <c r="P4980" cm="1">
        <f t="array" ref="P4980">IF(Q4980&gt;0,INDEX(Q4980:Q26704,MATCH(TRUE,INDEX(Q4980:Q26704="",,),0)-1),"")</f>
        <v>15</v>
      </c>
      <c r="Q4980">
        <v>4</v>
      </c>
      <c r="R4980">
        <f t="shared" ref="R4980:R5043" si="80">IF(P4980="","",0)</f>
        <v>0</v>
      </c>
    </row>
    <row r="4981" spans="1:18" x14ac:dyDescent="0.3">
      <c r="A4981" t="s">
        <v>398</v>
      </c>
      <c r="B4981" s="1">
        <v>38335</v>
      </c>
      <c r="C4981" t="s">
        <v>16</v>
      </c>
      <c r="D4981" t="s">
        <v>458</v>
      </c>
      <c r="E4981" t="s">
        <v>459</v>
      </c>
      <c r="G4981" t="s">
        <v>19</v>
      </c>
      <c r="H4981" t="s">
        <v>53</v>
      </c>
      <c r="I4981" t="s">
        <v>26</v>
      </c>
      <c r="J4981" t="s">
        <v>27</v>
      </c>
      <c r="K4981">
        <v>1124</v>
      </c>
      <c r="L4981">
        <v>27</v>
      </c>
      <c r="M4981" t="s">
        <v>455</v>
      </c>
      <c r="N4981">
        <v>47.5</v>
      </c>
      <c r="P4981" cm="1">
        <f t="array" ref="P4981">IF(Q4981&gt;0,INDEX(Q4981:Q26705,MATCH(TRUE,INDEX(Q4981:Q26705="",,),0)-1),"")</f>
        <v>15</v>
      </c>
      <c r="Q4981">
        <v>5</v>
      </c>
      <c r="R4981">
        <f t="shared" si="80"/>
        <v>0</v>
      </c>
    </row>
    <row r="4982" spans="1:18" x14ac:dyDescent="0.3">
      <c r="A4982" t="s">
        <v>398</v>
      </c>
      <c r="B4982" s="1">
        <v>38335</v>
      </c>
      <c r="C4982" t="s">
        <v>16</v>
      </c>
      <c r="D4982" t="s">
        <v>458</v>
      </c>
      <c r="E4982" t="s">
        <v>459</v>
      </c>
      <c r="G4982" t="s">
        <v>19</v>
      </c>
      <c r="H4982" t="s">
        <v>70</v>
      </c>
      <c r="I4982" t="s">
        <v>26</v>
      </c>
      <c r="J4982" t="s">
        <v>27</v>
      </c>
      <c r="K4982">
        <v>131</v>
      </c>
      <c r="L4982">
        <v>25</v>
      </c>
      <c r="M4982" t="s">
        <v>455</v>
      </c>
      <c r="N4982">
        <v>42</v>
      </c>
      <c r="P4982" cm="1">
        <f t="array" ref="P4982">IF(Q4982&gt;0,INDEX(Q4982:Q26706,MATCH(TRUE,INDEX(Q4982:Q26706="",,),0)-1),"")</f>
        <v>15</v>
      </c>
      <c r="Q4982">
        <v>5</v>
      </c>
      <c r="R4982">
        <f t="shared" si="80"/>
        <v>0</v>
      </c>
    </row>
    <row r="4983" spans="1:18" x14ac:dyDescent="0.3">
      <c r="A4983" t="s">
        <v>398</v>
      </c>
      <c r="B4983" s="1">
        <v>38335</v>
      </c>
      <c r="C4983" t="s">
        <v>16</v>
      </c>
      <c r="D4983" t="s">
        <v>458</v>
      </c>
      <c r="E4983" t="s">
        <v>459</v>
      </c>
      <c r="G4983" t="s">
        <v>19</v>
      </c>
      <c r="H4983" t="s">
        <v>64</v>
      </c>
      <c r="I4983" t="s">
        <v>26</v>
      </c>
      <c r="J4983" t="s">
        <v>27</v>
      </c>
      <c r="K4983">
        <v>118</v>
      </c>
      <c r="L4983">
        <v>23</v>
      </c>
      <c r="M4983" t="s">
        <v>455</v>
      </c>
      <c r="N4983">
        <v>44</v>
      </c>
      <c r="P4983" cm="1">
        <f t="array" ref="P4983">IF(Q4983&gt;0,INDEX(Q4983:Q26707,MATCH(TRUE,INDEX(Q4983:Q26707="",,),0)-1),"")</f>
        <v>15</v>
      </c>
      <c r="Q4983">
        <v>5</v>
      </c>
      <c r="R4983">
        <f t="shared" si="80"/>
        <v>0</v>
      </c>
    </row>
    <row r="4984" spans="1:18" x14ac:dyDescent="0.3">
      <c r="A4984" t="s">
        <v>398</v>
      </c>
      <c r="B4984" s="1">
        <v>38335</v>
      </c>
      <c r="C4984" t="s">
        <v>16</v>
      </c>
      <c r="D4984" t="s">
        <v>458</v>
      </c>
      <c r="E4984" t="s">
        <v>459</v>
      </c>
      <c r="G4984" s="6" t="s">
        <v>29</v>
      </c>
      <c r="H4984" t="s">
        <v>194</v>
      </c>
      <c r="I4984" t="s">
        <v>21</v>
      </c>
      <c r="J4984" t="s">
        <v>22</v>
      </c>
      <c r="K4984">
        <v>1.6</v>
      </c>
      <c r="L4984">
        <v>312</v>
      </c>
      <c r="M4984" t="s">
        <v>455</v>
      </c>
      <c r="N4984">
        <v>312</v>
      </c>
      <c r="P4984" cm="1">
        <f t="array" ref="P4984">IF(Q4984&gt;0,INDEX(Q4984:Q26708,MATCH(TRUE,INDEX(Q4984:Q26708="",,),0)-1),"")</f>
        <v>15</v>
      </c>
      <c r="Q4984">
        <v>5</v>
      </c>
      <c r="R4984">
        <f t="shared" si="80"/>
        <v>0</v>
      </c>
    </row>
    <row r="4985" spans="1:18" x14ac:dyDescent="0.3">
      <c r="A4985" t="s">
        <v>398</v>
      </c>
      <c r="B4985" s="1">
        <v>38335</v>
      </c>
      <c r="C4985" t="s">
        <v>16</v>
      </c>
      <c r="D4985" t="s">
        <v>458</v>
      </c>
      <c r="E4985" t="s">
        <v>459</v>
      </c>
      <c r="G4985" s="6" t="s">
        <v>29</v>
      </c>
      <c r="H4985" t="s">
        <v>30</v>
      </c>
      <c r="I4985" t="s">
        <v>21</v>
      </c>
      <c r="J4985" t="s">
        <v>22</v>
      </c>
      <c r="K4985">
        <v>0.8</v>
      </c>
      <c r="L4985">
        <v>123.9</v>
      </c>
      <c r="M4985" t="s">
        <v>455</v>
      </c>
      <c r="N4985">
        <v>123.9</v>
      </c>
      <c r="P4985" cm="1">
        <f t="array" ref="P4985">IF(Q4985&gt;0,INDEX(Q4985:Q26709,MATCH(TRUE,INDEX(Q4985:Q26709="",,),0)-1),"")</f>
        <v>15</v>
      </c>
      <c r="Q4985">
        <v>5</v>
      </c>
      <c r="R4985">
        <f t="shared" si="80"/>
        <v>0</v>
      </c>
    </row>
    <row r="4986" spans="1:18" x14ac:dyDescent="0.3">
      <c r="A4986" t="s">
        <v>398</v>
      </c>
      <c r="B4986" s="1">
        <v>38335</v>
      </c>
      <c r="C4986" t="s">
        <v>16</v>
      </c>
      <c r="D4986" t="s">
        <v>458</v>
      </c>
      <c r="E4986" t="s">
        <v>459</v>
      </c>
      <c r="G4986" s="6" t="s">
        <v>29</v>
      </c>
      <c r="H4986" t="s">
        <v>69</v>
      </c>
      <c r="I4986" t="s">
        <v>21</v>
      </c>
      <c r="J4986" t="s">
        <v>22</v>
      </c>
      <c r="K4986">
        <v>2.6</v>
      </c>
      <c r="L4986">
        <v>156</v>
      </c>
      <c r="M4986" t="s">
        <v>455</v>
      </c>
      <c r="N4986">
        <v>156</v>
      </c>
      <c r="P4986" cm="1">
        <f t="array" ref="P4986">IF(Q4986&gt;0,INDEX(Q4986:Q26710,MATCH(TRUE,INDEX(Q4986:Q26710="",,),0)-1),"")</f>
        <v>15</v>
      </c>
      <c r="Q4986">
        <v>5</v>
      </c>
      <c r="R4986">
        <f t="shared" si="80"/>
        <v>0</v>
      </c>
    </row>
    <row r="4987" spans="1:18" x14ac:dyDescent="0.3">
      <c r="A4987" t="s">
        <v>398</v>
      </c>
      <c r="B4987" s="1">
        <v>38335</v>
      </c>
      <c r="C4987" t="s">
        <v>16</v>
      </c>
      <c r="D4987" t="s">
        <v>458</v>
      </c>
      <c r="E4987" t="s">
        <v>459</v>
      </c>
      <c r="G4987" s="6" t="s">
        <v>29</v>
      </c>
      <c r="H4987" t="s">
        <v>64</v>
      </c>
      <c r="I4987" t="s">
        <v>21</v>
      </c>
      <c r="J4987" t="s">
        <v>22</v>
      </c>
      <c r="K4987">
        <v>6</v>
      </c>
      <c r="L4987">
        <v>129.30000000000001</v>
      </c>
      <c r="M4987" t="s">
        <v>455</v>
      </c>
      <c r="N4987">
        <v>129.30000000000001</v>
      </c>
      <c r="P4987" cm="1">
        <f t="array" ref="P4987">IF(Q4987&gt;0,INDEX(Q4987:Q26711,MATCH(TRUE,INDEX(Q4987:Q26711="",,),0)-1),"")</f>
        <v>15</v>
      </c>
      <c r="Q4987">
        <v>5</v>
      </c>
      <c r="R4987">
        <f t="shared" si="80"/>
        <v>0</v>
      </c>
    </row>
    <row r="4988" spans="1:18" x14ac:dyDescent="0.3">
      <c r="A4988" t="s">
        <v>398</v>
      </c>
      <c r="B4988" s="1">
        <v>38335</v>
      </c>
      <c r="C4988" t="s">
        <v>16</v>
      </c>
      <c r="D4988" t="s">
        <v>458</v>
      </c>
      <c r="E4988" t="s">
        <v>459</v>
      </c>
      <c r="G4988" s="6" t="s">
        <v>29</v>
      </c>
      <c r="H4988" t="s">
        <v>194</v>
      </c>
      <c r="I4988" t="s">
        <v>26</v>
      </c>
      <c r="J4988" t="s">
        <v>27</v>
      </c>
      <c r="K4988">
        <v>1.2</v>
      </c>
      <c r="L4988">
        <v>23</v>
      </c>
      <c r="M4988" t="s">
        <v>455</v>
      </c>
      <c r="N4988">
        <v>23</v>
      </c>
      <c r="P4988" cm="1">
        <f t="array" ref="P4988">IF(Q4988&gt;0,INDEX(Q4988:Q26712,MATCH(TRUE,INDEX(Q4988:Q26712="",,),0)-1),"")</f>
        <v>15</v>
      </c>
      <c r="Q4988">
        <v>5</v>
      </c>
      <c r="R4988">
        <f t="shared" si="80"/>
        <v>0</v>
      </c>
    </row>
    <row r="4989" spans="1:18" x14ac:dyDescent="0.3">
      <c r="A4989" t="s">
        <v>398</v>
      </c>
      <c r="B4989" s="1">
        <v>38335</v>
      </c>
      <c r="C4989" t="s">
        <v>16</v>
      </c>
      <c r="D4989" t="s">
        <v>458</v>
      </c>
      <c r="E4989" t="s">
        <v>459</v>
      </c>
      <c r="G4989" s="6" t="s">
        <v>29</v>
      </c>
      <c r="H4989" t="s">
        <v>30</v>
      </c>
      <c r="I4989" t="s">
        <v>26</v>
      </c>
      <c r="J4989" t="s">
        <v>27</v>
      </c>
      <c r="K4989">
        <v>26</v>
      </c>
      <c r="L4989">
        <v>22</v>
      </c>
      <c r="M4989" t="s">
        <v>455</v>
      </c>
      <c r="N4989">
        <v>22</v>
      </c>
      <c r="P4989" cm="1">
        <f t="array" ref="P4989">IF(Q4989&gt;0,INDEX(Q4989:Q26713,MATCH(TRUE,INDEX(Q4989:Q26713="",,),0)-1),"")</f>
        <v>15</v>
      </c>
      <c r="Q4989">
        <v>5</v>
      </c>
      <c r="R4989">
        <f t="shared" si="80"/>
        <v>0</v>
      </c>
    </row>
    <row r="4990" spans="1:18" x14ac:dyDescent="0.3">
      <c r="A4990" t="s">
        <v>398</v>
      </c>
      <c r="B4990" s="1">
        <v>38335</v>
      </c>
      <c r="C4990" t="s">
        <v>16</v>
      </c>
      <c r="D4990" t="s">
        <v>458</v>
      </c>
      <c r="E4990" t="s">
        <v>459</v>
      </c>
      <c r="G4990" s="6" t="s">
        <v>29</v>
      </c>
      <c r="H4990" t="s">
        <v>69</v>
      </c>
      <c r="I4990" t="s">
        <v>26</v>
      </c>
      <c r="J4990" t="s">
        <v>27</v>
      </c>
      <c r="K4990">
        <v>1</v>
      </c>
      <c r="L4990">
        <v>24</v>
      </c>
      <c r="M4990" t="s">
        <v>455</v>
      </c>
      <c r="N4990">
        <v>24</v>
      </c>
      <c r="P4990" cm="1">
        <f t="array" ref="P4990">IF(Q4990&gt;0,INDEX(Q4990:Q26714,MATCH(TRUE,INDEX(Q4990:Q26714="",,),0)-1),"")</f>
        <v>15</v>
      </c>
      <c r="Q4990">
        <v>5</v>
      </c>
      <c r="R4990">
        <f t="shared" si="80"/>
        <v>0</v>
      </c>
    </row>
    <row r="4991" spans="1:18" x14ac:dyDescent="0.3">
      <c r="A4991" t="s">
        <v>398</v>
      </c>
      <c r="B4991" s="1">
        <v>38335</v>
      </c>
      <c r="C4991" t="s">
        <v>16</v>
      </c>
      <c r="D4991" t="s">
        <v>458</v>
      </c>
      <c r="E4991" t="s">
        <v>459</v>
      </c>
      <c r="G4991" t="s">
        <v>19</v>
      </c>
      <c r="H4991" t="s">
        <v>53</v>
      </c>
      <c r="I4991" t="s">
        <v>26</v>
      </c>
      <c r="J4991" t="s">
        <v>27</v>
      </c>
      <c r="K4991">
        <v>1124</v>
      </c>
      <c r="L4991">
        <v>27</v>
      </c>
      <c r="M4991" t="s">
        <v>401</v>
      </c>
      <c r="N4991">
        <v>29</v>
      </c>
      <c r="P4991" cm="1">
        <f t="array" ref="P4991">IF(Q4991&gt;0,INDEX(Q4991:Q26715,MATCH(TRUE,INDEX(Q4991:Q26715="",,),0)-1),"")</f>
        <v>15</v>
      </c>
      <c r="Q4991">
        <v>6</v>
      </c>
      <c r="R4991">
        <f t="shared" si="80"/>
        <v>0</v>
      </c>
    </row>
    <row r="4992" spans="1:18" x14ac:dyDescent="0.3">
      <c r="A4992" t="s">
        <v>398</v>
      </c>
      <c r="B4992" s="1">
        <v>38335</v>
      </c>
      <c r="C4992" t="s">
        <v>16</v>
      </c>
      <c r="D4992" t="s">
        <v>458</v>
      </c>
      <c r="E4992" t="s">
        <v>459</v>
      </c>
      <c r="G4992" t="s">
        <v>19</v>
      </c>
      <c r="H4992" t="s">
        <v>70</v>
      </c>
      <c r="I4992" t="s">
        <v>26</v>
      </c>
      <c r="J4992" t="s">
        <v>27</v>
      </c>
      <c r="K4992">
        <v>131</v>
      </c>
      <c r="L4992">
        <v>25</v>
      </c>
      <c r="M4992" t="s">
        <v>401</v>
      </c>
      <c r="N4992">
        <v>56</v>
      </c>
      <c r="P4992" cm="1">
        <f t="array" ref="P4992">IF(Q4992&gt;0,INDEX(Q4992:Q26716,MATCH(TRUE,INDEX(Q4992:Q26716="",,),0)-1),"")</f>
        <v>15</v>
      </c>
      <c r="Q4992">
        <v>6</v>
      </c>
      <c r="R4992">
        <f t="shared" si="80"/>
        <v>0</v>
      </c>
    </row>
    <row r="4993" spans="1:18" x14ac:dyDescent="0.3">
      <c r="A4993" t="s">
        <v>398</v>
      </c>
      <c r="B4993" s="1">
        <v>38335</v>
      </c>
      <c r="C4993" t="s">
        <v>16</v>
      </c>
      <c r="D4993" t="s">
        <v>458</v>
      </c>
      <c r="E4993" t="s">
        <v>459</v>
      </c>
      <c r="G4993" t="s">
        <v>19</v>
      </c>
      <c r="H4993" t="s">
        <v>64</v>
      </c>
      <c r="I4993" t="s">
        <v>26</v>
      </c>
      <c r="J4993" t="s">
        <v>27</v>
      </c>
      <c r="K4993">
        <v>118</v>
      </c>
      <c r="L4993">
        <v>23</v>
      </c>
      <c r="M4993" t="s">
        <v>401</v>
      </c>
      <c r="N4993">
        <v>196.67</v>
      </c>
      <c r="P4993" cm="1">
        <f t="array" ref="P4993">IF(Q4993&gt;0,INDEX(Q4993:Q26717,MATCH(TRUE,INDEX(Q4993:Q26717="",,),0)-1),"")</f>
        <v>15</v>
      </c>
      <c r="Q4993">
        <v>6</v>
      </c>
      <c r="R4993">
        <f t="shared" si="80"/>
        <v>0</v>
      </c>
    </row>
    <row r="4994" spans="1:18" x14ac:dyDescent="0.3">
      <c r="A4994" t="s">
        <v>398</v>
      </c>
      <c r="B4994" s="1">
        <v>38335</v>
      </c>
      <c r="C4994" t="s">
        <v>16</v>
      </c>
      <c r="D4994" t="s">
        <v>458</v>
      </c>
      <c r="E4994" t="s">
        <v>459</v>
      </c>
      <c r="G4994" s="6" t="s">
        <v>29</v>
      </c>
      <c r="H4994" t="s">
        <v>194</v>
      </c>
      <c r="I4994" t="s">
        <v>21</v>
      </c>
      <c r="J4994" t="s">
        <v>22</v>
      </c>
      <c r="K4994">
        <v>1.6</v>
      </c>
      <c r="L4994">
        <v>312</v>
      </c>
      <c r="M4994" t="s">
        <v>401</v>
      </c>
      <c r="N4994">
        <v>312</v>
      </c>
      <c r="P4994" cm="1">
        <f t="array" ref="P4994">IF(Q4994&gt;0,INDEX(Q4994:Q26718,MATCH(TRUE,INDEX(Q4994:Q26718="",,),0)-1),"")</f>
        <v>15</v>
      </c>
      <c r="Q4994">
        <v>6</v>
      </c>
      <c r="R4994">
        <f t="shared" si="80"/>
        <v>0</v>
      </c>
    </row>
    <row r="4995" spans="1:18" x14ac:dyDescent="0.3">
      <c r="A4995" t="s">
        <v>398</v>
      </c>
      <c r="B4995" s="1">
        <v>38335</v>
      </c>
      <c r="C4995" t="s">
        <v>16</v>
      </c>
      <c r="D4995" t="s">
        <v>458</v>
      </c>
      <c r="E4995" t="s">
        <v>459</v>
      </c>
      <c r="G4995" s="6" t="s">
        <v>29</v>
      </c>
      <c r="H4995" t="s">
        <v>30</v>
      </c>
      <c r="I4995" t="s">
        <v>21</v>
      </c>
      <c r="J4995" t="s">
        <v>22</v>
      </c>
      <c r="K4995">
        <v>0.8</v>
      </c>
      <c r="L4995">
        <v>123.9</v>
      </c>
      <c r="M4995" t="s">
        <v>401</v>
      </c>
      <c r="N4995">
        <v>123.9</v>
      </c>
      <c r="P4995" cm="1">
        <f t="array" ref="P4995">IF(Q4995&gt;0,INDEX(Q4995:Q26719,MATCH(TRUE,INDEX(Q4995:Q26719="",,),0)-1),"")</f>
        <v>15</v>
      </c>
      <c r="Q4995">
        <v>6</v>
      </c>
      <c r="R4995">
        <f t="shared" si="80"/>
        <v>0</v>
      </c>
    </row>
    <row r="4996" spans="1:18" x14ac:dyDescent="0.3">
      <c r="A4996" t="s">
        <v>398</v>
      </c>
      <c r="B4996" s="1">
        <v>38335</v>
      </c>
      <c r="C4996" t="s">
        <v>16</v>
      </c>
      <c r="D4996" t="s">
        <v>458</v>
      </c>
      <c r="E4996" t="s">
        <v>459</v>
      </c>
      <c r="G4996" s="6" t="s">
        <v>29</v>
      </c>
      <c r="H4996" t="s">
        <v>69</v>
      </c>
      <c r="I4996" t="s">
        <v>21</v>
      </c>
      <c r="J4996" t="s">
        <v>22</v>
      </c>
      <c r="K4996">
        <v>2.6</v>
      </c>
      <c r="L4996">
        <v>156</v>
      </c>
      <c r="M4996" t="s">
        <v>401</v>
      </c>
      <c r="N4996">
        <v>156</v>
      </c>
      <c r="P4996" cm="1">
        <f t="array" ref="P4996">IF(Q4996&gt;0,INDEX(Q4996:Q26720,MATCH(TRUE,INDEX(Q4996:Q26720="",,),0)-1),"")</f>
        <v>15</v>
      </c>
      <c r="Q4996">
        <v>6</v>
      </c>
      <c r="R4996">
        <f t="shared" si="80"/>
        <v>0</v>
      </c>
    </row>
    <row r="4997" spans="1:18" x14ac:dyDescent="0.3">
      <c r="A4997" t="s">
        <v>398</v>
      </c>
      <c r="B4997" s="1">
        <v>38335</v>
      </c>
      <c r="C4997" t="s">
        <v>16</v>
      </c>
      <c r="D4997" t="s">
        <v>458</v>
      </c>
      <c r="E4997" t="s">
        <v>459</v>
      </c>
      <c r="G4997" s="6" t="s">
        <v>29</v>
      </c>
      <c r="H4997" t="s">
        <v>64</v>
      </c>
      <c r="I4997" t="s">
        <v>21</v>
      </c>
      <c r="J4997" t="s">
        <v>22</v>
      </c>
      <c r="K4997">
        <v>6</v>
      </c>
      <c r="L4997">
        <v>129.30000000000001</v>
      </c>
      <c r="M4997" t="s">
        <v>401</v>
      </c>
      <c r="N4997">
        <v>129.30000000000001</v>
      </c>
      <c r="P4997" cm="1">
        <f t="array" ref="P4997">IF(Q4997&gt;0,INDEX(Q4997:Q26721,MATCH(TRUE,INDEX(Q4997:Q26721="",,),0)-1),"")</f>
        <v>15</v>
      </c>
      <c r="Q4997">
        <v>6</v>
      </c>
      <c r="R4997">
        <f t="shared" si="80"/>
        <v>0</v>
      </c>
    </row>
    <row r="4998" spans="1:18" x14ac:dyDescent="0.3">
      <c r="A4998" t="s">
        <v>398</v>
      </c>
      <c r="B4998" s="1">
        <v>38335</v>
      </c>
      <c r="C4998" t="s">
        <v>16</v>
      </c>
      <c r="D4998" t="s">
        <v>458</v>
      </c>
      <c r="E4998" t="s">
        <v>459</v>
      </c>
      <c r="G4998" s="6" t="s">
        <v>29</v>
      </c>
      <c r="H4998" t="s">
        <v>194</v>
      </c>
      <c r="I4998" t="s">
        <v>26</v>
      </c>
      <c r="J4998" t="s">
        <v>27</v>
      </c>
      <c r="K4998">
        <v>1.2</v>
      </c>
      <c r="L4998">
        <v>23</v>
      </c>
      <c r="M4998" t="s">
        <v>401</v>
      </c>
      <c r="N4998">
        <v>23</v>
      </c>
      <c r="P4998" cm="1">
        <f t="array" ref="P4998">IF(Q4998&gt;0,INDEX(Q4998:Q26722,MATCH(TRUE,INDEX(Q4998:Q26722="",,),0)-1),"")</f>
        <v>15</v>
      </c>
      <c r="Q4998">
        <v>6</v>
      </c>
      <c r="R4998">
        <f t="shared" si="80"/>
        <v>0</v>
      </c>
    </row>
    <row r="4999" spans="1:18" x14ac:dyDescent="0.3">
      <c r="A4999" t="s">
        <v>398</v>
      </c>
      <c r="B4999" s="1">
        <v>38335</v>
      </c>
      <c r="C4999" t="s">
        <v>16</v>
      </c>
      <c r="D4999" t="s">
        <v>458</v>
      </c>
      <c r="E4999" t="s">
        <v>459</v>
      </c>
      <c r="G4999" s="6" t="s">
        <v>29</v>
      </c>
      <c r="H4999" t="s">
        <v>30</v>
      </c>
      <c r="I4999" t="s">
        <v>26</v>
      </c>
      <c r="J4999" t="s">
        <v>27</v>
      </c>
      <c r="K4999">
        <v>26</v>
      </c>
      <c r="L4999">
        <v>22</v>
      </c>
      <c r="M4999" t="s">
        <v>401</v>
      </c>
      <c r="N4999">
        <v>22</v>
      </c>
      <c r="P4999" cm="1">
        <f t="array" ref="P4999">IF(Q4999&gt;0,INDEX(Q4999:Q26723,MATCH(TRUE,INDEX(Q4999:Q26723="",,),0)-1),"")</f>
        <v>15</v>
      </c>
      <c r="Q4999">
        <v>6</v>
      </c>
      <c r="R4999">
        <f t="shared" si="80"/>
        <v>0</v>
      </c>
    </row>
    <row r="5000" spans="1:18" x14ac:dyDescent="0.3">
      <c r="A5000" t="s">
        <v>398</v>
      </c>
      <c r="B5000" s="1">
        <v>38335</v>
      </c>
      <c r="C5000" t="s">
        <v>16</v>
      </c>
      <c r="D5000" t="s">
        <v>458</v>
      </c>
      <c r="E5000" t="s">
        <v>459</v>
      </c>
      <c r="G5000" s="6" t="s">
        <v>29</v>
      </c>
      <c r="H5000" t="s">
        <v>69</v>
      </c>
      <c r="I5000" t="s">
        <v>26</v>
      </c>
      <c r="J5000" t="s">
        <v>27</v>
      </c>
      <c r="K5000">
        <v>1</v>
      </c>
      <c r="L5000">
        <v>24</v>
      </c>
      <c r="M5000" t="s">
        <v>401</v>
      </c>
      <c r="N5000">
        <v>24</v>
      </c>
      <c r="P5000" cm="1">
        <f t="array" ref="P5000">IF(Q5000&gt;0,INDEX(Q5000:Q26724,MATCH(TRUE,INDEX(Q5000:Q26724="",,),0)-1),"")</f>
        <v>15</v>
      </c>
      <c r="Q5000">
        <v>6</v>
      </c>
      <c r="R5000">
        <f t="shared" si="80"/>
        <v>0</v>
      </c>
    </row>
    <row r="5001" spans="1:18" x14ac:dyDescent="0.3">
      <c r="A5001" t="s">
        <v>398</v>
      </c>
      <c r="B5001" s="1">
        <v>38335</v>
      </c>
      <c r="C5001" t="s">
        <v>16</v>
      </c>
      <c r="D5001" t="s">
        <v>458</v>
      </c>
      <c r="E5001" t="s">
        <v>459</v>
      </c>
      <c r="G5001" t="s">
        <v>19</v>
      </c>
      <c r="H5001" t="s">
        <v>53</v>
      </c>
      <c r="I5001" t="s">
        <v>26</v>
      </c>
      <c r="J5001" t="s">
        <v>27</v>
      </c>
      <c r="K5001">
        <v>1124</v>
      </c>
      <c r="L5001">
        <v>27</v>
      </c>
      <c r="M5001" t="s">
        <v>385</v>
      </c>
      <c r="N5001">
        <v>45.5</v>
      </c>
      <c r="P5001" cm="1">
        <f t="array" ref="P5001">IF(Q5001&gt;0,INDEX(Q5001:Q26725,MATCH(TRUE,INDEX(Q5001:Q26725="",,),0)-1),"")</f>
        <v>15</v>
      </c>
      <c r="Q5001">
        <v>7</v>
      </c>
      <c r="R5001">
        <f t="shared" si="80"/>
        <v>0</v>
      </c>
    </row>
    <row r="5002" spans="1:18" x14ac:dyDescent="0.3">
      <c r="A5002" t="s">
        <v>398</v>
      </c>
      <c r="B5002" s="1">
        <v>38335</v>
      </c>
      <c r="C5002" t="s">
        <v>16</v>
      </c>
      <c r="D5002" t="s">
        <v>458</v>
      </c>
      <c r="E5002" t="s">
        <v>459</v>
      </c>
      <c r="G5002" t="s">
        <v>19</v>
      </c>
      <c r="H5002" t="s">
        <v>70</v>
      </c>
      <c r="I5002" t="s">
        <v>26</v>
      </c>
      <c r="J5002" t="s">
        <v>27</v>
      </c>
      <c r="K5002">
        <v>131</v>
      </c>
      <c r="L5002">
        <v>25</v>
      </c>
      <c r="M5002" t="s">
        <v>385</v>
      </c>
      <c r="N5002">
        <v>49.5</v>
      </c>
      <c r="P5002" cm="1">
        <f t="array" ref="P5002">IF(Q5002&gt;0,INDEX(Q5002:Q26726,MATCH(TRUE,INDEX(Q5002:Q26726="",,),0)-1),"")</f>
        <v>15</v>
      </c>
      <c r="Q5002">
        <v>7</v>
      </c>
      <c r="R5002">
        <f t="shared" si="80"/>
        <v>0</v>
      </c>
    </row>
    <row r="5003" spans="1:18" x14ac:dyDescent="0.3">
      <c r="A5003" t="s">
        <v>398</v>
      </c>
      <c r="B5003" s="1">
        <v>38335</v>
      </c>
      <c r="C5003" t="s">
        <v>16</v>
      </c>
      <c r="D5003" t="s">
        <v>458</v>
      </c>
      <c r="E5003" t="s">
        <v>459</v>
      </c>
      <c r="G5003" t="s">
        <v>19</v>
      </c>
      <c r="H5003" t="s">
        <v>64</v>
      </c>
      <c r="I5003" t="s">
        <v>26</v>
      </c>
      <c r="J5003" t="s">
        <v>27</v>
      </c>
      <c r="K5003">
        <v>118</v>
      </c>
      <c r="L5003">
        <v>23</v>
      </c>
      <c r="M5003" t="s">
        <v>385</v>
      </c>
      <c r="N5003">
        <v>42.5</v>
      </c>
      <c r="P5003" cm="1">
        <f t="array" ref="P5003">IF(Q5003&gt;0,INDEX(Q5003:Q26727,MATCH(TRUE,INDEX(Q5003:Q26727="",,),0)-1),"")</f>
        <v>15</v>
      </c>
      <c r="Q5003">
        <v>7</v>
      </c>
      <c r="R5003">
        <f t="shared" si="80"/>
        <v>0</v>
      </c>
    </row>
    <row r="5004" spans="1:18" x14ac:dyDescent="0.3">
      <c r="A5004" t="s">
        <v>398</v>
      </c>
      <c r="B5004" s="1">
        <v>38335</v>
      </c>
      <c r="C5004" t="s">
        <v>16</v>
      </c>
      <c r="D5004" t="s">
        <v>458</v>
      </c>
      <c r="E5004" t="s">
        <v>459</v>
      </c>
      <c r="G5004" s="6" t="s">
        <v>29</v>
      </c>
      <c r="H5004" t="s">
        <v>194</v>
      </c>
      <c r="I5004" t="s">
        <v>21</v>
      </c>
      <c r="J5004" t="s">
        <v>22</v>
      </c>
      <c r="K5004">
        <v>1.6</v>
      </c>
      <c r="L5004">
        <v>312</v>
      </c>
      <c r="M5004" t="s">
        <v>385</v>
      </c>
      <c r="N5004">
        <v>312</v>
      </c>
      <c r="P5004" cm="1">
        <f t="array" ref="P5004">IF(Q5004&gt;0,INDEX(Q5004:Q26728,MATCH(TRUE,INDEX(Q5004:Q26728="",,),0)-1),"")</f>
        <v>15</v>
      </c>
      <c r="Q5004">
        <v>7</v>
      </c>
      <c r="R5004">
        <f t="shared" si="80"/>
        <v>0</v>
      </c>
    </row>
    <row r="5005" spans="1:18" x14ac:dyDescent="0.3">
      <c r="A5005" t="s">
        <v>398</v>
      </c>
      <c r="B5005" s="1">
        <v>38335</v>
      </c>
      <c r="C5005" t="s">
        <v>16</v>
      </c>
      <c r="D5005" t="s">
        <v>458</v>
      </c>
      <c r="E5005" t="s">
        <v>459</v>
      </c>
      <c r="G5005" s="6" t="s">
        <v>29</v>
      </c>
      <c r="H5005" t="s">
        <v>30</v>
      </c>
      <c r="I5005" t="s">
        <v>21</v>
      </c>
      <c r="J5005" t="s">
        <v>22</v>
      </c>
      <c r="K5005">
        <v>0.8</v>
      </c>
      <c r="L5005">
        <v>123.9</v>
      </c>
      <c r="M5005" t="s">
        <v>385</v>
      </c>
      <c r="N5005">
        <v>123.9</v>
      </c>
      <c r="P5005" cm="1">
        <f t="array" ref="P5005">IF(Q5005&gt;0,INDEX(Q5005:Q26729,MATCH(TRUE,INDEX(Q5005:Q26729="",,),0)-1),"")</f>
        <v>15</v>
      </c>
      <c r="Q5005">
        <v>7</v>
      </c>
      <c r="R5005">
        <f t="shared" si="80"/>
        <v>0</v>
      </c>
    </row>
    <row r="5006" spans="1:18" x14ac:dyDescent="0.3">
      <c r="A5006" t="s">
        <v>398</v>
      </c>
      <c r="B5006" s="1">
        <v>38335</v>
      </c>
      <c r="C5006" t="s">
        <v>16</v>
      </c>
      <c r="D5006" t="s">
        <v>458</v>
      </c>
      <c r="E5006" t="s">
        <v>459</v>
      </c>
      <c r="G5006" s="6" t="s">
        <v>29</v>
      </c>
      <c r="H5006" t="s">
        <v>69</v>
      </c>
      <c r="I5006" t="s">
        <v>21</v>
      </c>
      <c r="J5006" t="s">
        <v>22</v>
      </c>
      <c r="K5006">
        <v>2.6</v>
      </c>
      <c r="L5006">
        <v>156</v>
      </c>
      <c r="M5006" t="s">
        <v>385</v>
      </c>
      <c r="N5006">
        <v>156</v>
      </c>
      <c r="P5006" cm="1">
        <f t="array" ref="P5006">IF(Q5006&gt;0,INDEX(Q5006:Q26730,MATCH(TRUE,INDEX(Q5006:Q26730="",,),0)-1),"")</f>
        <v>15</v>
      </c>
      <c r="Q5006">
        <v>7</v>
      </c>
      <c r="R5006">
        <f t="shared" si="80"/>
        <v>0</v>
      </c>
    </row>
    <row r="5007" spans="1:18" x14ac:dyDescent="0.3">
      <c r="A5007" t="s">
        <v>398</v>
      </c>
      <c r="B5007" s="1">
        <v>38335</v>
      </c>
      <c r="C5007" t="s">
        <v>16</v>
      </c>
      <c r="D5007" t="s">
        <v>458</v>
      </c>
      <c r="E5007" t="s">
        <v>459</v>
      </c>
      <c r="G5007" s="6" t="s">
        <v>29</v>
      </c>
      <c r="H5007" t="s">
        <v>64</v>
      </c>
      <c r="I5007" t="s">
        <v>21</v>
      </c>
      <c r="J5007" t="s">
        <v>22</v>
      </c>
      <c r="K5007">
        <v>6</v>
      </c>
      <c r="L5007">
        <v>129.30000000000001</v>
      </c>
      <c r="M5007" t="s">
        <v>385</v>
      </c>
      <c r="N5007">
        <v>129.30000000000001</v>
      </c>
      <c r="P5007" cm="1">
        <f t="array" ref="P5007">IF(Q5007&gt;0,INDEX(Q5007:Q26731,MATCH(TRUE,INDEX(Q5007:Q26731="",,),0)-1),"")</f>
        <v>15</v>
      </c>
      <c r="Q5007">
        <v>7</v>
      </c>
      <c r="R5007">
        <f t="shared" si="80"/>
        <v>0</v>
      </c>
    </row>
    <row r="5008" spans="1:18" x14ac:dyDescent="0.3">
      <c r="A5008" t="s">
        <v>398</v>
      </c>
      <c r="B5008" s="1">
        <v>38335</v>
      </c>
      <c r="C5008" t="s">
        <v>16</v>
      </c>
      <c r="D5008" t="s">
        <v>458</v>
      </c>
      <c r="E5008" t="s">
        <v>459</v>
      </c>
      <c r="G5008" s="6" t="s">
        <v>29</v>
      </c>
      <c r="H5008" t="s">
        <v>194</v>
      </c>
      <c r="I5008" t="s">
        <v>26</v>
      </c>
      <c r="J5008" t="s">
        <v>27</v>
      </c>
      <c r="K5008">
        <v>1.2</v>
      </c>
      <c r="L5008">
        <v>23</v>
      </c>
      <c r="M5008" t="s">
        <v>385</v>
      </c>
      <c r="N5008">
        <v>23</v>
      </c>
      <c r="P5008" cm="1">
        <f t="array" ref="P5008">IF(Q5008&gt;0,INDEX(Q5008:Q26732,MATCH(TRUE,INDEX(Q5008:Q26732="",,),0)-1),"")</f>
        <v>15</v>
      </c>
      <c r="Q5008">
        <v>7</v>
      </c>
      <c r="R5008">
        <f t="shared" si="80"/>
        <v>0</v>
      </c>
    </row>
    <row r="5009" spans="1:18" x14ac:dyDescent="0.3">
      <c r="A5009" t="s">
        <v>398</v>
      </c>
      <c r="B5009" s="1">
        <v>38335</v>
      </c>
      <c r="C5009" t="s">
        <v>16</v>
      </c>
      <c r="D5009" t="s">
        <v>458</v>
      </c>
      <c r="E5009" t="s">
        <v>459</v>
      </c>
      <c r="G5009" s="6" t="s">
        <v>29</v>
      </c>
      <c r="H5009" t="s">
        <v>30</v>
      </c>
      <c r="I5009" t="s">
        <v>26</v>
      </c>
      <c r="J5009" t="s">
        <v>27</v>
      </c>
      <c r="K5009">
        <v>26</v>
      </c>
      <c r="L5009">
        <v>22</v>
      </c>
      <c r="M5009" t="s">
        <v>385</v>
      </c>
      <c r="N5009">
        <v>22</v>
      </c>
      <c r="P5009" cm="1">
        <f t="array" ref="P5009">IF(Q5009&gt;0,INDEX(Q5009:Q26733,MATCH(TRUE,INDEX(Q5009:Q26733="",,),0)-1),"")</f>
        <v>15</v>
      </c>
      <c r="Q5009">
        <v>7</v>
      </c>
      <c r="R5009">
        <f t="shared" si="80"/>
        <v>0</v>
      </c>
    </row>
    <row r="5010" spans="1:18" x14ac:dyDescent="0.3">
      <c r="A5010" t="s">
        <v>398</v>
      </c>
      <c r="B5010" s="1">
        <v>38335</v>
      </c>
      <c r="C5010" t="s">
        <v>16</v>
      </c>
      <c r="D5010" t="s">
        <v>458</v>
      </c>
      <c r="E5010" t="s">
        <v>459</v>
      </c>
      <c r="G5010" s="6" t="s">
        <v>29</v>
      </c>
      <c r="H5010" t="s">
        <v>69</v>
      </c>
      <c r="I5010" t="s">
        <v>26</v>
      </c>
      <c r="J5010" t="s">
        <v>27</v>
      </c>
      <c r="K5010">
        <v>1</v>
      </c>
      <c r="L5010">
        <v>24</v>
      </c>
      <c r="M5010" t="s">
        <v>385</v>
      </c>
      <c r="N5010">
        <v>24</v>
      </c>
      <c r="P5010" cm="1">
        <f t="array" ref="P5010">IF(Q5010&gt;0,INDEX(Q5010:Q26734,MATCH(TRUE,INDEX(Q5010:Q26734="",,),0)-1),"")</f>
        <v>15</v>
      </c>
      <c r="Q5010">
        <v>7</v>
      </c>
      <c r="R5010">
        <f t="shared" si="80"/>
        <v>0</v>
      </c>
    </row>
    <row r="5011" spans="1:18" x14ac:dyDescent="0.3">
      <c r="A5011" t="s">
        <v>398</v>
      </c>
      <c r="B5011" s="1">
        <v>38335</v>
      </c>
      <c r="C5011" t="s">
        <v>16</v>
      </c>
      <c r="D5011" t="s">
        <v>458</v>
      </c>
      <c r="E5011" t="s">
        <v>459</v>
      </c>
      <c r="G5011" t="s">
        <v>19</v>
      </c>
      <c r="H5011" t="s">
        <v>53</v>
      </c>
      <c r="I5011" t="s">
        <v>26</v>
      </c>
      <c r="J5011" t="s">
        <v>27</v>
      </c>
      <c r="K5011">
        <v>1124</v>
      </c>
      <c r="L5011">
        <v>27</v>
      </c>
      <c r="M5011" t="s">
        <v>319</v>
      </c>
      <c r="N5011">
        <v>45</v>
      </c>
      <c r="P5011" cm="1">
        <f t="array" ref="P5011">IF(Q5011&gt;0,INDEX(Q5011:Q26735,MATCH(TRUE,INDEX(Q5011:Q26735="",,),0)-1),"")</f>
        <v>15</v>
      </c>
      <c r="Q5011">
        <v>8</v>
      </c>
      <c r="R5011">
        <f t="shared" si="80"/>
        <v>0</v>
      </c>
    </row>
    <row r="5012" spans="1:18" x14ac:dyDescent="0.3">
      <c r="A5012" t="s">
        <v>398</v>
      </c>
      <c r="B5012" s="1">
        <v>38335</v>
      </c>
      <c r="C5012" t="s">
        <v>16</v>
      </c>
      <c r="D5012" t="s">
        <v>458</v>
      </c>
      <c r="E5012" t="s">
        <v>459</v>
      </c>
      <c r="G5012" t="s">
        <v>19</v>
      </c>
      <c r="H5012" t="s">
        <v>70</v>
      </c>
      <c r="I5012" t="s">
        <v>26</v>
      </c>
      <c r="J5012" t="s">
        <v>27</v>
      </c>
      <c r="K5012">
        <v>131</v>
      </c>
      <c r="L5012">
        <v>25</v>
      </c>
      <c r="M5012" t="s">
        <v>319</v>
      </c>
      <c r="N5012">
        <v>40</v>
      </c>
      <c r="P5012" cm="1">
        <f t="array" ref="P5012">IF(Q5012&gt;0,INDEX(Q5012:Q26736,MATCH(TRUE,INDEX(Q5012:Q26736="",,),0)-1),"")</f>
        <v>15</v>
      </c>
      <c r="Q5012">
        <v>8</v>
      </c>
      <c r="R5012">
        <f t="shared" si="80"/>
        <v>0</v>
      </c>
    </row>
    <row r="5013" spans="1:18" x14ac:dyDescent="0.3">
      <c r="A5013" t="s">
        <v>398</v>
      </c>
      <c r="B5013" s="1">
        <v>38335</v>
      </c>
      <c r="C5013" t="s">
        <v>16</v>
      </c>
      <c r="D5013" t="s">
        <v>458</v>
      </c>
      <c r="E5013" t="s">
        <v>459</v>
      </c>
      <c r="G5013" t="s">
        <v>19</v>
      </c>
      <c r="H5013" t="s">
        <v>64</v>
      </c>
      <c r="I5013" t="s">
        <v>26</v>
      </c>
      <c r="J5013" t="s">
        <v>27</v>
      </c>
      <c r="K5013">
        <v>118</v>
      </c>
      <c r="L5013">
        <v>23</v>
      </c>
      <c r="M5013" t="s">
        <v>319</v>
      </c>
      <c r="N5013">
        <v>40</v>
      </c>
      <c r="P5013" cm="1">
        <f t="array" ref="P5013">IF(Q5013&gt;0,INDEX(Q5013:Q26737,MATCH(TRUE,INDEX(Q5013:Q26737="",,),0)-1),"")</f>
        <v>15</v>
      </c>
      <c r="Q5013">
        <v>8</v>
      </c>
      <c r="R5013">
        <f t="shared" si="80"/>
        <v>0</v>
      </c>
    </row>
    <row r="5014" spans="1:18" x14ac:dyDescent="0.3">
      <c r="A5014" t="s">
        <v>398</v>
      </c>
      <c r="B5014" s="1">
        <v>38335</v>
      </c>
      <c r="C5014" t="s">
        <v>16</v>
      </c>
      <c r="D5014" t="s">
        <v>458</v>
      </c>
      <c r="E5014" t="s">
        <v>459</v>
      </c>
      <c r="G5014" s="6" t="s">
        <v>29</v>
      </c>
      <c r="H5014" t="s">
        <v>194</v>
      </c>
      <c r="I5014" t="s">
        <v>21</v>
      </c>
      <c r="J5014" t="s">
        <v>22</v>
      </c>
      <c r="K5014">
        <v>1.6</v>
      </c>
      <c r="L5014">
        <v>312</v>
      </c>
      <c r="M5014" t="s">
        <v>319</v>
      </c>
      <c r="N5014">
        <v>312</v>
      </c>
      <c r="P5014" cm="1">
        <f t="array" ref="P5014">IF(Q5014&gt;0,INDEX(Q5014:Q26738,MATCH(TRUE,INDEX(Q5014:Q26738="",,),0)-1),"")</f>
        <v>15</v>
      </c>
      <c r="Q5014">
        <v>8</v>
      </c>
      <c r="R5014">
        <f t="shared" si="80"/>
        <v>0</v>
      </c>
    </row>
    <row r="5015" spans="1:18" x14ac:dyDescent="0.3">
      <c r="A5015" t="s">
        <v>398</v>
      </c>
      <c r="B5015" s="1">
        <v>38335</v>
      </c>
      <c r="C5015" t="s">
        <v>16</v>
      </c>
      <c r="D5015" t="s">
        <v>458</v>
      </c>
      <c r="E5015" t="s">
        <v>459</v>
      </c>
      <c r="G5015" s="6" t="s">
        <v>29</v>
      </c>
      <c r="H5015" t="s">
        <v>30</v>
      </c>
      <c r="I5015" t="s">
        <v>21</v>
      </c>
      <c r="J5015" t="s">
        <v>22</v>
      </c>
      <c r="K5015">
        <v>0.8</v>
      </c>
      <c r="L5015">
        <v>123.9</v>
      </c>
      <c r="M5015" t="s">
        <v>319</v>
      </c>
      <c r="N5015">
        <v>123.9</v>
      </c>
      <c r="P5015" cm="1">
        <f t="array" ref="P5015">IF(Q5015&gt;0,INDEX(Q5015:Q26739,MATCH(TRUE,INDEX(Q5015:Q26739="",,),0)-1),"")</f>
        <v>15</v>
      </c>
      <c r="Q5015">
        <v>8</v>
      </c>
      <c r="R5015">
        <f t="shared" si="80"/>
        <v>0</v>
      </c>
    </row>
    <row r="5016" spans="1:18" x14ac:dyDescent="0.3">
      <c r="A5016" t="s">
        <v>398</v>
      </c>
      <c r="B5016" s="1">
        <v>38335</v>
      </c>
      <c r="C5016" t="s">
        <v>16</v>
      </c>
      <c r="D5016" t="s">
        <v>458</v>
      </c>
      <c r="E5016" t="s">
        <v>459</v>
      </c>
      <c r="G5016" s="6" t="s">
        <v>29</v>
      </c>
      <c r="H5016" t="s">
        <v>69</v>
      </c>
      <c r="I5016" t="s">
        <v>21</v>
      </c>
      <c r="J5016" t="s">
        <v>22</v>
      </c>
      <c r="K5016">
        <v>2.6</v>
      </c>
      <c r="L5016">
        <v>156</v>
      </c>
      <c r="M5016" t="s">
        <v>319</v>
      </c>
      <c r="N5016">
        <v>156</v>
      </c>
      <c r="P5016" cm="1">
        <f t="array" ref="P5016">IF(Q5016&gt;0,INDEX(Q5016:Q26740,MATCH(TRUE,INDEX(Q5016:Q26740="",,),0)-1),"")</f>
        <v>15</v>
      </c>
      <c r="Q5016">
        <v>8</v>
      </c>
      <c r="R5016">
        <f t="shared" si="80"/>
        <v>0</v>
      </c>
    </row>
    <row r="5017" spans="1:18" x14ac:dyDescent="0.3">
      <c r="A5017" t="s">
        <v>398</v>
      </c>
      <c r="B5017" s="1">
        <v>38335</v>
      </c>
      <c r="C5017" t="s">
        <v>16</v>
      </c>
      <c r="D5017" t="s">
        <v>458</v>
      </c>
      <c r="E5017" t="s">
        <v>459</v>
      </c>
      <c r="G5017" s="6" t="s">
        <v>29</v>
      </c>
      <c r="H5017" t="s">
        <v>64</v>
      </c>
      <c r="I5017" t="s">
        <v>21</v>
      </c>
      <c r="J5017" t="s">
        <v>22</v>
      </c>
      <c r="K5017">
        <v>6</v>
      </c>
      <c r="L5017">
        <v>129.30000000000001</v>
      </c>
      <c r="M5017" t="s">
        <v>319</v>
      </c>
      <c r="N5017">
        <v>129.30000000000001</v>
      </c>
      <c r="P5017" cm="1">
        <f t="array" ref="P5017">IF(Q5017&gt;0,INDEX(Q5017:Q26741,MATCH(TRUE,INDEX(Q5017:Q26741="",,),0)-1),"")</f>
        <v>15</v>
      </c>
      <c r="Q5017">
        <v>8</v>
      </c>
      <c r="R5017">
        <f t="shared" si="80"/>
        <v>0</v>
      </c>
    </row>
    <row r="5018" spans="1:18" x14ac:dyDescent="0.3">
      <c r="A5018" t="s">
        <v>398</v>
      </c>
      <c r="B5018" s="1">
        <v>38335</v>
      </c>
      <c r="C5018" t="s">
        <v>16</v>
      </c>
      <c r="D5018" t="s">
        <v>458</v>
      </c>
      <c r="E5018" t="s">
        <v>459</v>
      </c>
      <c r="G5018" s="6" t="s">
        <v>29</v>
      </c>
      <c r="H5018" t="s">
        <v>194</v>
      </c>
      <c r="I5018" t="s">
        <v>26</v>
      </c>
      <c r="J5018" t="s">
        <v>27</v>
      </c>
      <c r="K5018">
        <v>1.2</v>
      </c>
      <c r="L5018">
        <v>23</v>
      </c>
      <c r="M5018" t="s">
        <v>319</v>
      </c>
      <c r="N5018">
        <v>23</v>
      </c>
      <c r="P5018" cm="1">
        <f t="array" ref="P5018">IF(Q5018&gt;0,INDEX(Q5018:Q26742,MATCH(TRUE,INDEX(Q5018:Q26742="",,),0)-1),"")</f>
        <v>15</v>
      </c>
      <c r="Q5018">
        <v>8</v>
      </c>
      <c r="R5018">
        <f t="shared" si="80"/>
        <v>0</v>
      </c>
    </row>
    <row r="5019" spans="1:18" x14ac:dyDescent="0.3">
      <c r="A5019" t="s">
        <v>398</v>
      </c>
      <c r="B5019" s="1">
        <v>38335</v>
      </c>
      <c r="C5019" t="s">
        <v>16</v>
      </c>
      <c r="D5019" t="s">
        <v>458</v>
      </c>
      <c r="E5019" t="s">
        <v>459</v>
      </c>
      <c r="G5019" s="6" t="s">
        <v>29</v>
      </c>
      <c r="H5019" t="s">
        <v>30</v>
      </c>
      <c r="I5019" t="s">
        <v>26</v>
      </c>
      <c r="J5019" t="s">
        <v>27</v>
      </c>
      <c r="K5019">
        <v>26</v>
      </c>
      <c r="L5019">
        <v>22</v>
      </c>
      <c r="M5019" t="s">
        <v>319</v>
      </c>
      <c r="N5019">
        <v>22</v>
      </c>
      <c r="P5019" cm="1">
        <f t="array" ref="P5019">IF(Q5019&gt;0,INDEX(Q5019:Q26743,MATCH(TRUE,INDEX(Q5019:Q26743="",,),0)-1),"")</f>
        <v>15</v>
      </c>
      <c r="Q5019">
        <v>8</v>
      </c>
      <c r="R5019">
        <f t="shared" si="80"/>
        <v>0</v>
      </c>
    </row>
    <row r="5020" spans="1:18" x14ac:dyDescent="0.3">
      <c r="A5020" t="s">
        <v>398</v>
      </c>
      <c r="B5020" s="1">
        <v>38335</v>
      </c>
      <c r="C5020" t="s">
        <v>16</v>
      </c>
      <c r="D5020" t="s">
        <v>458</v>
      </c>
      <c r="E5020" t="s">
        <v>459</v>
      </c>
      <c r="G5020" s="6" t="s">
        <v>29</v>
      </c>
      <c r="H5020" t="s">
        <v>69</v>
      </c>
      <c r="I5020" t="s">
        <v>26</v>
      </c>
      <c r="J5020" t="s">
        <v>27</v>
      </c>
      <c r="K5020">
        <v>1</v>
      </c>
      <c r="L5020">
        <v>24</v>
      </c>
      <c r="M5020" t="s">
        <v>319</v>
      </c>
      <c r="N5020">
        <v>24</v>
      </c>
      <c r="P5020" cm="1">
        <f t="array" ref="P5020">IF(Q5020&gt;0,INDEX(Q5020:Q26744,MATCH(TRUE,INDEX(Q5020:Q26744="",,),0)-1),"")</f>
        <v>15</v>
      </c>
      <c r="Q5020">
        <v>8</v>
      </c>
      <c r="R5020">
        <f t="shared" si="80"/>
        <v>0</v>
      </c>
    </row>
    <row r="5021" spans="1:18" x14ac:dyDescent="0.3">
      <c r="A5021" t="s">
        <v>398</v>
      </c>
      <c r="B5021" s="1">
        <v>38335</v>
      </c>
      <c r="C5021" t="s">
        <v>16</v>
      </c>
      <c r="D5021" t="s">
        <v>458</v>
      </c>
      <c r="E5021" t="s">
        <v>459</v>
      </c>
      <c r="G5021" t="s">
        <v>19</v>
      </c>
      <c r="H5021" t="s">
        <v>53</v>
      </c>
      <c r="I5021" t="s">
        <v>26</v>
      </c>
      <c r="J5021" t="s">
        <v>27</v>
      </c>
      <c r="K5021">
        <v>1124</v>
      </c>
      <c r="L5021">
        <v>27</v>
      </c>
      <c r="M5021" t="s">
        <v>428</v>
      </c>
      <c r="N5021">
        <v>44</v>
      </c>
      <c r="P5021" cm="1">
        <f t="array" ref="P5021">IF(Q5021&gt;0,INDEX(Q5021:Q26745,MATCH(TRUE,INDEX(Q5021:Q26745="",,),0)-1),"")</f>
        <v>15</v>
      </c>
      <c r="Q5021">
        <v>9</v>
      </c>
      <c r="R5021">
        <f t="shared" si="80"/>
        <v>0</v>
      </c>
    </row>
    <row r="5022" spans="1:18" x14ac:dyDescent="0.3">
      <c r="A5022" t="s">
        <v>398</v>
      </c>
      <c r="B5022" s="1">
        <v>38335</v>
      </c>
      <c r="C5022" t="s">
        <v>16</v>
      </c>
      <c r="D5022" t="s">
        <v>458</v>
      </c>
      <c r="E5022" t="s">
        <v>459</v>
      </c>
      <c r="G5022" t="s">
        <v>19</v>
      </c>
      <c r="H5022" t="s">
        <v>70</v>
      </c>
      <c r="I5022" t="s">
        <v>26</v>
      </c>
      <c r="J5022" t="s">
        <v>27</v>
      </c>
      <c r="K5022">
        <v>131</v>
      </c>
      <c r="L5022">
        <v>25</v>
      </c>
      <c r="M5022" t="s">
        <v>428</v>
      </c>
      <c r="N5022">
        <v>36</v>
      </c>
      <c r="P5022" cm="1">
        <f t="array" ref="P5022">IF(Q5022&gt;0,INDEX(Q5022:Q26746,MATCH(TRUE,INDEX(Q5022:Q26746="",,),0)-1),"")</f>
        <v>15</v>
      </c>
      <c r="Q5022">
        <v>9</v>
      </c>
      <c r="R5022">
        <f t="shared" si="80"/>
        <v>0</v>
      </c>
    </row>
    <row r="5023" spans="1:18" x14ac:dyDescent="0.3">
      <c r="A5023" t="s">
        <v>398</v>
      </c>
      <c r="B5023" s="1">
        <v>38335</v>
      </c>
      <c r="C5023" t="s">
        <v>16</v>
      </c>
      <c r="D5023" t="s">
        <v>458</v>
      </c>
      <c r="E5023" t="s">
        <v>459</v>
      </c>
      <c r="G5023" t="s">
        <v>19</v>
      </c>
      <c r="H5023" t="s">
        <v>64</v>
      </c>
      <c r="I5023" t="s">
        <v>26</v>
      </c>
      <c r="J5023" t="s">
        <v>27</v>
      </c>
      <c r="K5023">
        <v>118</v>
      </c>
      <c r="L5023">
        <v>23</v>
      </c>
      <c r="M5023" t="s">
        <v>428</v>
      </c>
      <c r="N5023">
        <v>35</v>
      </c>
      <c r="P5023" cm="1">
        <f t="array" ref="P5023">IF(Q5023&gt;0,INDEX(Q5023:Q26747,MATCH(TRUE,INDEX(Q5023:Q26747="",,),0)-1),"")</f>
        <v>15</v>
      </c>
      <c r="Q5023">
        <v>9</v>
      </c>
      <c r="R5023">
        <f t="shared" si="80"/>
        <v>0</v>
      </c>
    </row>
    <row r="5024" spans="1:18" x14ac:dyDescent="0.3">
      <c r="A5024" t="s">
        <v>398</v>
      </c>
      <c r="B5024" s="1">
        <v>38335</v>
      </c>
      <c r="C5024" t="s">
        <v>16</v>
      </c>
      <c r="D5024" t="s">
        <v>458</v>
      </c>
      <c r="E5024" t="s">
        <v>459</v>
      </c>
      <c r="G5024" s="6" t="s">
        <v>29</v>
      </c>
      <c r="H5024" t="s">
        <v>194</v>
      </c>
      <c r="I5024" t="s">
        <v>21</v>
      </c>
      <c r="J5024" t="s">
        <v>22</v>
      </c>
      <c r="K5024">
        <v>1.6</v>
      </c>
      <c r="L5024">
        <v>312</v>
      </c>
      <c r="M5024" t="s">
        <v>428</v>
      </c>
      <c r="N5024">
        <v>312</v>
      </c>
      <c r="P5024" cm="1">
        <f t="array" ref="P5024">IF(Q5024&gt;0,INDEX(Q5024:Q26748,MATCH(TRUE,INDEX(Q5024:Q26748="",,),0)-1),"")</f>
        <v>15</v>
      </c>
      <c r="Q5024">
        <v>9</v>
      </c>
      <c r="R5024">
        <f t="shared" si="80"/>
        <v>0</v>
      </c>
    </row>
    <row r="5025" spans="1:18" x14ac:dyDescent="0.3">
      <c r="A5025" t="s">
        <v>398</v>
      </c>
      <c r="B5025" s="1">
        <v>38335</v>
      </c>
      <c r="C5025" t="s">
        <v>16</v>
      </c>
      <c r="D5025" t="s">
        <v>458</v>
      </c>
      <c r="E5025" t="s">
        <v>459</v>
      </c>
      <c r="G5025" s="6" t="s">
        <v>29</v>
      </c>
      <c r="H5025" t="s">
        <v>30</v>
      </c>
      <c r="I5025" t="s">
        <v>21</v>
      </c>
      <c r="J5025" t="s">
        <v>22</v>
      </c>
      <c r="K5025">
        <v>0.8</v>
      </c>
      <c r="L5025">
        <v>123.9</v>
      </c>
      <c r="M5025" t="s">
        <v>428</v>
      </c>
      <c r="N5025">
        <v>123.9</v>
      </c>
      <c r="P5025" cm="1">
        <f t="array" ref="P5025">IF(Q5025&gt;0,INDEX(Q5025:Q26749,MATCH(TRUE,INDEX(Q5025:Q26749="",,),0)-1),"")</f>
        <v>15</v>
      </c>
      <c r="Q5025">
        <v>9</v>
      </c>
      <c r="R5025">
        <f t="shared" si="80"/>
        <v>0</v>
      </c>
    </row>
    <row r="5026" spans="1:18" x14ac:dyDescent="0.3">
      <c r="A5026" t="s">
        <v>398</v>
      </c>
      <c r="B5026" s="1">
        <v>38335</v>
      </c>
      <c r="C5026" t="s">
        <v>16</v>
      </c>
      <c r="D5026" t="s">
        <v>458</v>
      </c>
      <c r="E5026" t="s">
        <v>459</v>
      </c>
      <c r="G5026" s="6" t="s">
        <v>29</v>
      </c>
      <c r="H5026" t="s">
        <v>69</v>
      </c>
      <c r="I5026" t="s">
        <v>21</v>
      </c>
      <c r="J5026" t="s">
        <v>22</v>
      </c>
      <c r="K5026">
        <v>2.6</v>
      </c>
      <c r="L5026">
        <v>156</v>
      </c>
      <c r="M5026" t="s">
        <v>428</v>
      </c>
      <c r="N5026">
        <v>156</v>
      </c>
      <c r="P5026" cm="1">
        <f t="array" ref="P5026">IF(Q5026&gt;0,INDEX(Q5026:Q26750,MATCH(TRUE,INDEX(Q5026:Q26750="",,),0)-1),"")</f>
        <v>15</v>
      </c>
      <c r="Q5026">
        <v>9</v>
      </c>
      <c r="R5026">
        <f t="shared" si="80"/>
        <v>0</v>
      </c>
    </row>
    <row r="5027" spans="1:18" x14ac:dyDescent="0.3">
      <c r="A5027" t="s">
        <v>398</v>
      </c>
      <c r="B5027" s="1">
        <v>38335</v>
      </c>
      <c r="C5027" t="s">
        <v>16</v>
      </c>
      <c r="D5027" t="s">
        <v>458</v>
      </c>
      <c r="E5027" t="s">
        <v>459</v>
      </c>
      <c r="G5027" s="6" t="s">
        <v>29</v>
      </c>
      <c r="H5027" t="s">
        <v>64</v>
      </c>
      <c r="I5027" t="s">
        <v>21</v>
      </c>
      <c r="J5027" t="s">
        <v>22</v>
      </c>
      <c r="K5027">
        <v>6</v>
      </c>
      <c r="L5027">
        <v>129.30000000000001</v>
      </c>
      <c r="M5027" t="s">
        <v>428</v>
      </c>
      <c r="N5027">
        <v>129.30000000000001</v>
      </c>
      <c r="P5027" cm="1">
        <f t="array" ref="P5027">IF(Q5027&gt;0,INDEX(Q5027:Q26751,MATCH(TRUE,INDEX(Q5027:Q26751="",,),0)-1),"")</f>
        <v>15</v>
      </c>
      <c r="Q5027">
        <v>9</v>
      </c>
      <c r="R5027">
        <f t="shared" si="80"/>
        <v>0</v>
      </c>
    </row>
    <row r="5028" spans="1:18" x14ac:dyDescent="0.3">
      <c r="A5028" t="s">
        <v>398</v>
      </c>
      <c r="B5028" s="1">
        <v>38335</v>
      </c>
      <c r="C5028" t="s">
        <v>16</v>
      </c>
      <c r="D5028" t="s">
        <v>458</v>
      </c>
      <c r="E5028" t="s">
        <v>459</v>
      </c>
      <c r="G5028" s="6" t="s">
        <v>29</v>
      </c>
      <c r="H5028" t="s">
        <v>194</v>
      </c>
      <c r="I5028" t="s">
        <v>26</v>
      </c>
      <c r="J5028" t="s">
        <v>27</v>
      </c>
      <c r="K5028">
        <v>1.2</v>
      </c>
      <c r="L5028">
        <v>23</v>
      </c>
      <c r="M5028" t="s">
        <v>428</v>
      </c>
      <c r="N5028">
        <v>23</v>
      </c>
      <c r="P5028" cm="1">
        <f t="array" ref="P5028">IF(Q5028&gt;0,INDEX(Q5028:Q26752,MATCH(TRUE,INDEX(Q5028:Q26752="",,),0)-1),"")</f>
        <v>15</v>
      </c>
      <c r="Q5028">
        <v>9</v>
      </c>
      <c r="R5028">
        <f t="shared" si="80"/>
        <v>0</v>
      </c>
    </row>
    <row r="5029" spans="1:18" x14ac:dyDescent="0.3">
      <c r="A5029" t="s">
        <v>398</v>
      </c>
      <c r="B5029" s="1">
        <v>38335</v>
      </c>
      <c r="C5029" t="s">
        <v>16</v>
      </c>
      <c r="D5029" t="s">
        <v>458</v>
      </c>
      <c r="E5029" t="s">
        <v>459</v>
      </c>
      <c r="G5029" s="6" t="s">
        <v>29</v>
      </c>
      <c r="H5029" t="s">
        <v>30</v>
      </c>
      <c r="I5029" t="s">
        <v>26</v>
      </c>
      <c r="J5029" t="s">
        <v>27</v>
      </c>
      <c r="K5029">
        <v>26</v>
      </c>
      <c r="L5029">
        <v>22</v>
      </c>
      <c r="M5029" t="s">
        <v>428</v>
      </c>
      <c r="N5029">
        <v>22</v>
      </c>
      <c r="P5029" cm="1">
        <f t="array" ref="P5029">IF(Q5029&gt;0,INDEX(Q5029:Q26753,MATCH(TRUE,INDEX(Q5029:Q26753="",,),0)-1),"")</f>
        <v>15</v>
      </c>
      <c r="Q5029">
        <v>9</v>
      </c>
      <c r="R5029">
        <f t="shared" si="80"/>
        <v>0</v>
      </c>
    </row>
    <row r="5030" spans="1:18" x14ac:dyDescent="0.3">
      <c r="A5030" t="s">
        <v>398</v>
      </c>
      <c r="B5030" s="1">
        <v>38335</v>
      </c>
      <c r="C5030" t="s">
        <v>16</v>
      </c>
      <c r="D5030" t="s">
        <v>458</v>
      </c>
      <c r="E5030" t="s">
        <v>459</v>
      </c>
      <c r="G5030" s="6" t="s">
        <v>29</v>
      </c>
      <c r="H5030" t="s">
        <v>69</v>
      </c>
      <c r="I5030" t="s">
        <v>26</v>
      </c>
      <c r="J5030" t="s">
        <v>27</v>
      </c>
      <c r="K5030">
        <v>1</v>
      </c>
      <c r="L5030">
        <v>24</v>
      </c>
      <c r="M5030" t="s">
        <v>428</v>
      </c>
      <c r="N5030">
        <v>24</v>
      </c>
      <c r="P5030" cm="1">
        <f t="array" ref="P5030">IF(Q5030&gt;0,INDEX(Q5030:Q26754,MATCH(TRUE,INDEX(Q5030:Q26754="",,),0)-1),"")</f>
        <v>15</v>
      </c>
      <c r="Q5030">
        <v>9</v>
      </c>
      <c r="R5030">
        <f t="shared" si="80"/>
        <v>0</v>
      </c>
    </row>
    <row r="5031" spans="1:18" x14ac:dyDescent="0.3">
      <c r="A5031" t="s">
        <v>398</v>
      </c>
      <c r="B5031" s="1">
        <v>38335</v>
      </c>
      <c r="C5031" t="s">
        <v>16</v>
      </c>
      <c r="D5031" t="s">
        <v>458</v>
      </c>
      <c r="E5031" t="s">
        <v>459</v>
      </c>
      <c r="G5031" t="s">
        <v>19</v>
      </c>
      <c r="H5031" t="s">
        <v>53</v>
      </c>
      <c r="I5031" t="s">
        <v>26</v>
      </c>
      <c r="J5031" t="s">
        <v>27</v>
      </c>
      <c r="K5031">
        <v>1124</v>
      </c>
      <c r="L5031">
        <v>27</v>
      </c>
      <c r="M5031" t="s">
        <v>429</v>
      </c>
      <c r="N5031">
        <v>38</v>
      </c>
      <c r="P5031" cm="1">
        <f t="array" ref="P5031">IF(Q5031&gt;0,INDEX(Q5031:Q26755,MATCH(TRUE,INDEX(Q5031:Q26755="",,),0)-1),"")</f>
        <v>15</v>
      </c>
      <c r="Q5031">
        <v>10</v>
      </c>
      <c r="R5031">
        <f t="shared" si="80"/>
        <v>0</v>
      </c>
    </row>
    <row r="5032" spans="1:18" x14ac:dyDescent="0.3">
      <c r="A5032" t="s">
        <v>398</v>
      </c>
      <c r="B5032" s="1">
        <v>38335</v>
      </c>
      <c r="C5032" t="s">
        <v>16</v>
      </c>
      <c r="D5032" t="s">
        <v>458</v>
      </c>
      <c r="E5032" t="s">
        <v>459</v>
      </c>
      <c r="G5032" t="s">
        <v>19</v>
      </c>
      <c r="H5032" t="s">
        <v>70</v>
      </c>
      <c r="I5032" t="s">
        <v>26</v>
      </c>
      <c r="J5032" t="s">
        <v>27</v>
      </c>
      <c r="K5032">
        <v>131</v>
      </c>
      <c r="L5032">
        <v>25</v>
      </c>
      <c r="M5032" t="s">
        <v>429</v>
      </c>
      <c r="N5032">
        <v>35</v>
      </c>
      <c r="P5032" cm="1">
        <f t="array" ref="P5032">IF(Q5032&gt;0,INDEX(Q5032:Q26756,MATCH(TRUE,INDEX(Q5032:Q26756="",,),0)-1),"")</f>
        <v>15</v>
      </c>
      <c r="Q5032">
        <v>10</v>
      </c>
      <c r="R5032">
        <f t="shared" si="80"/>
        <v>0</v>
      </c>
    </row>
    <row r="5033" spans="1:18" x14ac:dyDescent="0.3">
      <c r="A5033" t="s">
        <v>398</v>
      </c>
      <c r="B5033" s="1">
        <v>38335</v>
      </c>
      <c r="C5033" t="s">
        <v>16</v>
      </c>
      <c r="D5033" t="s">
        <v>458</v>
      </c>
      <c r="E5033" t="s">
        <v>459</v>
      </c>
      <c r="G5033" t="s">
        <v>19</v>
      </c>
      <c r="H5033" t="s">
        <v>64</v>
      </c>
      <c r="I5033" t="s">
        <v>26</v>
      </c>
      <c r="J5033" t="s">
        <v>27</v>
      </c>
      <c r="K5033">
        <v>118</v>
      </c>
      <c r="L5033">
        <v>23</v>
      </c>
      <c r="M5033" t="s">
        <v>429</v>
      </c>
      <c r="N5033">
        <v>35</v>
      </c>
      <c r="P5033" cm="1">
        <f t="array" ref="P5033">IF(Q5033&gt;0,INDEX(Q5033:Q26757,MATCH(TRUE,INDEX(Q5033:Q26757="",,),0)-1),"")</f>
        <v>15</v>
      </c>
      <c r="Q5033">
        <v>10</v>
      </c>
      <c r="R5033">
        <f t="shared" si="80"/>
        <v>0</v>
      </c>
    </row>
    <row r="5034" spans="1:18" x14ac:dyDescent="0.3">
      <c r="A5034" t="s">
        <v>398</v>
      </c>
      <c r="B5034" s="1">
        <v>38335</v>
      </c>
      <c r="C5034" t="s">
        <v>16</v>
      </c>
      <c r="D5034" t="s">
        <v>458</v>
      </c>
      <c r="E5034" t="s">
        <v>459</v>
      </c>
      <c r="G5034" s="6" t="s">
        <v>29</v>
      </c>
      <c r="H5034" t="s">
        <v>194</v>
      </c>
      <c r="I5034" t="s">
        <v>21</v>
      </c>
      <c r="J5034" t="s">
        <v>22</v>
      </c>
      <c r="K5034">
        <v>1.6</v>
      </c>
      <c r="L5034">
        <v>312</v>
      </c>
      <c r="M5034" t="s">
        <v>429</v>
      </c>
      <c r="N5034">
        <v>312</v>
      </c>
      <c r="P5034" cm="1">
        <f t="array" ref="P5034">IF(Q5034&gt;0,INDEX(Q5034:Q26758,MATCH(TRUE,INDEX(Q5034:Q26758="",,),0)-1),"")</f>
        <v>15</v>
      </c>
      <c r="Q5034">
        <v>10</v>
      </c>
      <c r="R5034">
        <f t="shared" si="80"/>
        <v>0</v>
      </c>
    </row>
    <row r="5035" spans="1:18" x14ac:dyDescent="0.3">
      <c r="A5035" t="s">
        <v>398</v>
      </c>
      <c r="B5035" s="1">
        <v>38335</v>
      </c>
      <c r="C5035" t="s">
        <v>16</v>
      </c>
      <c r="D5035" t="s">
        <v>458</v>
      </c>
      <c r="E5035" t="s">
        <v>459</v>
      </c>
      <c r="G5035" s="6" t="s">
        <v>29</v>
      </c>
      <c r="H5035" t="s">
        <v>30</v>
      </c>
      <c r="I5035" t="s">
        <v>21</v>
      </c>
      <c r="J5035" t="s">
        <v>22</v>
      </c>
      <c r="K5035">
        <v>0.8</v>
      </c>
      <c r="L5035">
        <v>123.9</v>
      </c>
      <c r="M5035" t="s">
        <v>429</v>
      </c>
      <c r="N5035">
        <v>123.9</v>
      </c>
      <c r="P5035" cm="1">
        <f t="array" ref="P5035">IF(Q5035&gt;0,INDEX(Q5035:Q26759,MATCH(TRUE,INDEX(Q5035:Q26759="",,),0)-1),"")</f>
        <v>15</v>
      </c>
      <c r="Q5035">
        <v>10</v>
      </c>
      <c r="R5035">
        <f t="shared" si="80"/>
        <v>0</v>
      </c>
    </row>
    <row r="5036" spans="1:18" x14ac:dyDescent="0.3">
      <c r="A5036" t="s">
        <v>398</v>
      </c>
      <c r="B5036" s="1">
        <v>38335</v>
      </c>
      <c r="C5036" t="s">
        <v>16</v>
      </c>
      <c r="D5036" t="s">
        <v>458</v>
      </c>
      <c r="E5036" t="s">
        <v>459</v>
      </c>
      <c r="G5036" s="6" t="s">
        <v>29</v>
      </c>
      <c r="H5036" t="s">
        <v>69</v>
      </c>
      <c r="I5036" t="s">
        <v>21</v>
      </c>
      <c r="J5036" t="s">
        <v>22</v>
      </c>
      <c r="K5036">
        <v>2.6</v>
      </c>
      <c r="L5036">
        <v>156</v>
      </c>
      <c r="M5036" t="s">
        <v>429</v>
      </c>
      <c r="N5036">
        <v>156</v>
      </c>
      <c r="P5036" cm="1">
        <f t="array" ref="P5036">IF(Q5036&gt;0,INDEX(Q5036:Q26760,MATCH(TRUE,INDEX(Q5036:Q26760="",,),0)-1),"")</f>
        <v>15</v>
      </c>
      <c r="Q5036">
        <v>10</v>
      </c>
      <c r="R5036">
        <f t="shared" si="80"/>
        <v>0</v>
      </c>
    </row>
    <row r="5037" spans="1:18" x14ac:dyDescent="0.3">
      <c r="A5037" t="s">
        <v>398</v>
      </c>
      <c r="B5037" s="1">
        <v>38335</v>
      </c>
      <c r="C5037" t="s">
        <v>16</v>
      </c>
      <c r="D5037" t="s">
        <v>458</v>
      </c>
      <c r="E5037" t="s">
        <v>459</v>
      </c>
      <c r="G5037" s="6" t="s">
        <v>29</v>
      </c>
      <c r="H5037" t="s">
        <v>64</v>
      </c>
      <c r="I5037" t="s">
        <v>21</v>
      </c>
      <c r="J5037" t="s">
        <v>22</v>
      </c>
      <c r="K5037">
        <v>6</v>
      </c>
      <c r="L5037">
        <v>129.30000000000001</v>
      </c>
      <c r="M5037" t="s">
        <v>429</v>
      </c>
      <c r="N5037">
        <v>129.30000000000001</v>
      </c>
      <c r="P5037" cm="1">
        <f t="array" ref="P5037">IF(Q5037&gt;0,INDEX(Q5037:Q26761,MATCH(TRUE,INDEX(Q5037:Q26761="",,),0)-1),"")</f>
        <v>15</v>
      </c>
      <c r="Q5037">
        <v>10</v>
      </c>
      <c r="R5037">
        <f t="shared" si="80"/>
        <v>0</v>
      </c>
    </row>
    <row r="5038" spans="1:18" x14ac:dyDescent="0.3">
      <c r="A5038" t="s">
        <v>398</v>
      </c>
      <c r="B5038" s="1">
        <v>38335</v>
      </c>
      <c r="C5038" t="s">
        <v>16</v>
      </c>
      <c r="D5038" t="s">
        <v>458</v>
      </c>
      <c r="E5038" t="s">
        <v>459</v>
      </c>
      <c r="G5038" s="6" t="s">
        <v>29</v>
      </c>
      <c r="H5038" t="s">
        <v>194</v>
      </c>
      <c r="I5038" t="s">
        <v>26</v>
      </c>
      <c r="J5038" t="s">
        <v>27</v>
      </c>
      <c r="K5038">
        <v>1.2</v>
      </c>
      <c r="L5038">
        <v>23</v>
      </c>
      <c r="M5038" t="s">
        <v>429</v>
      </c>
      <c r="N5038">
        <v>23</v>
      </c>
      <c r="P5038" cm="1">
        <f t="array" ref="P5038">IF(Q5038&gt;0,INDEX(Q5038:Q26762,MATCH(TRUE,INDEX(Q5038:Q26762="",,),0)-1),"")</f>
        <v>15</v>
      </c>
      <c r="Q5038">
        <v>10</v>
      </c>
      <c r="R5038">
        <f t="shared" si="80"/>
        <v>0</v>
      </c>
    </row>
    <row r="5039" spans="1:18" x14ac:dyDescent="0.3">
      <c r="A5039" t="s">
        <v>398</v>
      </c>
      <c r="B5039" s="1">
        <v>38335</v>
      </c>
      <c r="C5039" t="s">
        <v>16</v>
      </c>
      <c r="D5039" t="s">
        <v>458</v>
      </c>
      <c r="E5039" t="s">
        <v>459</v>
      </c>
      <c r="G5039" s="6" t="s">
        <v>29</v>
      </c>
      <c r="H5039" t="s">
        <v>30</v>
      </c>
      <c r="I5039" t="s">
        <v>26</v>
      </c>
      <c r="J5039" t="s">
        <v>27</v>
      </c>
      <c r="K5039">
        <v>26</v>
      </c>
      <c r="L5039">
        <v>22</v>
      </c>
      <c r="M5039" t="s">
        <v>429</v>
      </c>
      <c r="N5039">
        <v>22</v>
      </c>
      <c r="P5039" cm="1">
        <f t="array" ref="P5039">IF(Q5039&gt;0,INDEX(Q5039:Q26763,MATCH(TRUE,INDEX(Q5039:Q26763="",,),0)-1),"")</f>
        <v>15</v>
      </c>
      <c r="Q5039">
        <v>10</v>
      </c>
      <c r="R5039">
        <f t="shared" si="80"/>
        <v>0</v>
      </c>
    </row>
    <row r="5040" spans="1:18" x14ac:dyDescent="0.3">
      <c r="A5040" t="s">
        <v>398</v>
      </c>
      <c r="B5040" s="1">
        <v>38335</v>
      </c>
      <c r="C5040" t="s">
        <v>16</v>
      </c>
      <c r="D5040" t="s">
        <v>458</v>
      </c>
      <c r="E5040" t="s">
        <v>459</v>
      </c>
      <c r="G5040" s="6" t="s">
        <v>29</v>
      </c>
      <c r="H5040" t="s">
        <v>69</v>
      </c>
      <c r="I5040" t="s">
        <v>26</v>
      </c>
      <c r="J5040" t="s">
        <v>27</v>
      </c>
      <c r="K5040">
        <v>1</v>
      </c>
      <c r="L5040">
        <v>24</v>
      </c>
      <c r="M5040" t="s">
        <v>429</v>
      </c>
      <c r="N5040">
        <v>24</v>
      </c>
      <c r="P5040" cm="1">
        <f t="array" ref="P5040">IF(Q5040&gt;0,INDEX(Q5040:Q26764,MATCH(TRUE,INDEX(Q5040:Q26764="",,),0)-1),"")</f>
        <v>15</v>
      </c>
      <c r="Q5040">
        <v>10</v>
      </c>
      <c r="R5040">
        <f t="shared" si="80"/>
        <v>0</v>
      </c>
    </row>
    <row r="5041" spans="1:18" x14ac:dyDescent="0.3">
      <c r="A5041" t="s">
        <v>398</v>
      </c>
      <c r="B5041" s="1">
        <v>38335</v>
      </c>
      <c r="C5041" t="s">
        <v>16</v>
      </c>
      <c r="D5041" t="s">
        <v>458</v>
      </c>
      <c r="E5041" t="s">
        <v>459</v>
      </c>
      <c r="G5041" t="s">
        <v>19</v>
      </c>
      <c r="H5041" t="s">
        <v>53</v>
      </c>
      <c r="I5041" t="s">
        <v>26</v>
      </c>
      <c r="J5041" t="s">
        <v>27</v>
      </c>
      <c r="K5041">
        <v>1124</v>
      </c>
      <c r="L5041">
        <v>27</v>
      </c>
      <c r="M5041" t="s">
        <v>403</v>
      </c>
      <c r="N5041">
        <v>37.1</v>
      </c>
      <c r="P5041" cm="1">
        <f t="array" ref="P5041">IF(Q5041&gt;0,INDEX(Q5041:Q26765,MATCH(TRUE,INDEX(Q5041:Q26765="",,),0)-1),"")</f>
        <v>15</v>
      </c>
      <c r="Q5041">
        <v>11</v>
      </c>
      <c r="R5041">
        <f t="shared" si="80"/>
        <v>0</v>
      </c>
    </row>
    <row r="5042" spans="1:18" x14ac:dyDescent="0.3">
      <c r="A5042" t="s">
        <v>398</v>
      </c>
      <c r="B5042" s="1">
        <v>38335</v>
      </c>
      <c r="C5042" t="s">
        <v>16</v>
      </c>
      <c r="D5042" t="s">
        <v>458</v>
      </c>
      <c r="E5042" t="s">
        <v>459</v>
      </c>
      <c r="G5042" t="s">
        <v>19</v>
      </c>
      <c r="H5042" t="s">
        <v>70</v>
      </c>
      <c r="I5042" t="s">
        <v>26</v>
      </c>
      <c r="J5042" t="s">
        <v>27</v>
      </c>
      <c r="K5042">
        <v>131</v>
      </c>
      <c r="L5042">
        <v>25</v>
      </c>
      <c r="M5042" t="s">
        <v>403</v>
      </c>
      <c r="N5042">
        <v>35.1</v>
      </c>
      <c r="P5042" cm="1">
        <f t="array" ref="P5042">IF(Q5042&gt;0,INDEX(Q5042:Q26766,MATCH(TRUE,INDEX(Q5042:Q26766="",,),0)-1),"")</f>
        <v>15</v>
      </c>
      <c r="Q5042">
        <v>11</v>
      </c>
      <c r="R5042">
        <f t="shared" si="80"/>
        <v>0</v>
      </c>
    </row>
    <row r="5043" spans="1:18" x14ac:dyDescent="0.3">
      <c r="A5043" t="s">
        <v>398</v>
      </c>
      <c r="B5043" s="1">
        <v>38335</v>
      </c>
      <c r="C5043" t="s">
        <v>16</v>
      </c>
      <c r="D5043" t="s">
        <v>458</v>
      </c>
      <c r="E5043" t="s">
        <v>459</v>
      </c>
      <c r="G5043" t="s">
        <v>19</v>
      </c>
      <c r="H5043" t="s">
        <v>64</v>
      </c>
      <c r="I5043" t="s">
        <v>26</v>
      </c>
      <c r="J5043" t="s">
        <v>27</v>
      </c>
      <c r="K5043">
        <v>118</v>
      </c>
      <c r="L5043">
        <v>23</v>
      </c>
      <c r="M5043" t="s">
        <v>403</v>
      </c>
      <c r="N5043">
        <v>33.1</v>
      </c>
      <c r="P5043" cm="1">
        <f t="array" ref="P5043">IF(Q5043&gt;0,INDEX(Q5043:Q26767,MATCH(TRUE,INDEX(Q5043:Q26767="",,),0)-1),"")</f>
        <v>15</v>
      </c>
      <c r="Q5043">
        <v>11</v>
      </c>
      <c r="R5043">
        <f t="shared" si="80"/>
        <v>0</v>
      </c>
    </row>
    <row r="5044" spans="1:18" x14ac:dyDescent="0.3">
      <c r="A5044" t="s">
        <v>398</v>
      </c>
      <c r="B5044" s="1">
        <v>38335</v>
      </c>
      <c r="C5044" t="s">
        <v>16</v>
      </c>
      <c r="D5044" t="s">
        <v>458</v>
      </c>
      <c r="E5044" t="s">
        <v>459</v>
      </c>
      <c r="G5044" s="6" t="s">
        <v>29</v>
      </c>
      <c r="H5044" t="s">
        <v>194</v>
      </c>
      <c r="I5044" t="s">
        <v>21</v>
      </c>
      <c r="J5044" t="s">
        <v>22</v>
      </c>
      <c r="K5044">
        <v>1.6</v>
      </c>
      <c r="L5044">
        <v>312</v>
      </c>
      <c r="M5044" t="s">
        <v>403</v>
      </c>
      <c r="N5044">
        <v>312</v>
      </c>
      <c r="P5044" cm="1">
        <f t="array" ref="P5044">IF(Q5044&gt;0,INDEX(Q5044:Q26768,MATCH(TRUE,INDEX(Q5044:Q26768="",,),0)-1),"")</f>
        <v>15</v>
      </c>
      <c r="Q5044">
        <v>11</v>
      </c>
      <c r="R5044">
        <f t="shared" ref="R5044:R5107" si="81">IF(P5044="","",0)</f>
        <v>0</v>
      </c>
    </row>
    <row r="5045" spans="1:18" x14ac:dyDescent="0.3">
      <c r="A5045" t="s">
        <v>398</v>
      </c>
      <c r="B5045" s="1">
        <v>38335</v>
      </c>
      <c r="C5045" t="s">
        <v>16</v>
      </c>
      <c r="D5045" t="s">
        <v>458</v>
      </c>
      <c r="E5045" t="s">
        <v>459</v>
      </c>
      <c r="G5045" s="6" t="s">
        <v>29</v>
      </c>
      <c r="H5045" t="s">
        <v>30</v>
      </c>
      <c r="I5045" t="s">
        <v>21</v>
      </c>
      <c r="J5045" t="s">
        <v>22</v>
      </c>
      <c r="K5045">
        <v>0.8</v>
      </c>
      <c r="L5045">
        <v>123.9</v>
      </c>
      <c r="M5045" t="s">
        <v>403</v>
      </c>
      <c r="N5045">
        <v>123.9</v>
      </c>
      <c r="P5045" cm="1">
        <f t="array" ref="P5045">IF(Q5045&gt;0,INDEX(Q5045:Q26769,MATCH(TRUE,INDEX(Q5045:Q26769="",,),0)-1),"")</f>
        <v>15</v>
      </c>
      <c r="Q5045">
        <v>11</v>
      </c>
      <c r="R5045">
        <f t="shared" si="81"/>
        <v>0</v>
      </c>
    </row>
    <row r="5046" spans="1:18" x14ac:dyDescent="0.3">
      <c r="A5046" t="s">
        <v>398</v>
      </c>
      <c r="B5046" s="1">
        <v>38335</v>
      </c>
      <c r="C5046" t="s">
        <v>16</v>
      </c>
      <c r="D5046" t="s">
        <v>458</v>
      </c>
      <c r="E5046" t="s">
        <v>459</v>
      </c>
      <c r="G5046" s="6" t="s">
        <v>29</v>
      </c>
      <c r="H5046" t="s">
        <v>69</v>
      </c>
      <c r="I5046" t="s">
        <v>21</v>
      </c>
      <c r="J5046" t="s">
        <v>22</v>
      </c>
      <c r="K5046">
        <v>2.6</v>
      </c>
      <c r="L5046">
        <v>156</v>
      </c>
      <c r="M5046" t="s">
        <v>403</v>
      </c>
      <c r="N5046">
        <v>156</v>
      </c>
      <c r="P5046" cm="1">
        <f t="array" ref="P5046">IF(Q5046&gt;0,INDEX(Q5046:Q26770,MATCH(TRUE,INDEX(Q5046:Q26770="",,),0)-1),"")</f>
        <v>15</v>
      </c>
      <c r="Q5046">
        <v>11</v>
      </c>
      <c r="R5046">
        <f t="shared" si="81"/>
        <v>0</v>
      </c>
    </row>
    <row r="5047" spans="1:18" x14ac:dyDescent="0.3">
      <c r="A5047" t="s">
        <v>398</v>
      </c>
      <c r="B5047" s="1">
        <v>38335</v>
      </c>
      <c r="C5047" t="s">
        <v>16</v>
      </c>
      <c r="D5047" t="s">
        <v>458</v>
      </c>
      <c r="E5047" t="s">
        <v>459</v>
      </c>
      <c r="G5047" s="6" t="s">
        <v>29</v>
      </c>
      <c r="H5047" t="s">
        <v>64</v>
      </c>
      <c r="I5047" t="s">
        <v>21</v>
      </c>
      <c r="J5047" t="s">
        <v>22</v>
      </c>
      <c r="K5047">
        <v>6</v>
      </c>
      <c r="L5047">
        <v>129.30000000000001</v>
      </c>
      <c r="M5047" t="s">
        <v>403</v>
      </c>
      <c r="N5047">
        <v>129.30000000000001</v>
      </c>
      <c r="P5047" cm="1">
        <f t="array" ref="P5047">IF(Q5047&gt;0,INDEX(Q5047:Q26771,MATCH(TRUE,INDEX(Q5047:Q26771="",,),0)-1),"")</f>
        <v>15</v>
      </c>
      <c r="Q5047">
        <v>11</v>
      </c>
      <c r="R5047">
        <f t="shared" si="81"/>
        <v>0</v>
      </c>
    </row>
    <row r="5048" spans="1:18" x14ac:dyDescent="0.3">
      <c r="A5048" t="s">
        <v>398</v>
      </c>
      <c r="B5048" s="1">
        <v>38335</v>
      </c>
      <c r="C5048" t="s">
        <v>16</v>
      </c>
      <c r="D5048" t="s">
        <v>458</v>
      </c>
      <c r="E5048" t="s">
        <v>459</v>
      </c>
      <c r="G5048" s="6" t="s">
        <v>29</v>
      </c>
      <c r="H5048" t="s">
        <v>194</v>
      </c>
      <c r="I5048" t="s">
        <v>26</v>
      </c>
      <c r="J5048" t="s">
        <v>27</v>
      </c>
      <c r="K5048">
        <v>1.2</v>
      </c>
      <c r="L5048">
        <v>23</v>
      </c>
      <c r="M5048" t="s">
        <v>403</v>
      </c>
      <c r="N5048">
        <v>23</v>
      </c>
      <c r="P5048" cm="1">
        <f t="array" ref="P5048">IF(Q5048&gt;0,INDEX(Q5048:Q26772,MATCH(TRUE,INDEX(Q5048:Q26772="",,),0)-1),"")</f>
        <v>15</v>
      </c>
      <c r="Q5048">
        <v>11</v>
      </c>
      <c r="R5048">
        <f t="shared" si="81"/>
        <v>0</v>
      </c>
    </row>
    <row r="5049" spans="1:18" x14ac:dyDescent="0.3">
      <c r="A5049" t="s">
        <v>398</v>
      </c>
      <c r="B5049" s="1">
        <v>38335</v>
      </c>
      <c r="C5049" t="s">
        <v>16</v>
      </c>
      <c r="D5049" t="s">
        <v>458</v>
      </c>
      <c r="E5049" t="s">
        <v>459</v>
      </c>
      <c r="G5049" s="6" t="s">
        <v>29</v>
      </c>
      <c r="H5049" t="s">
        <v>30</v>
      </c>
      <c r="I5049" t="s">
        <v>26</v>
      </c>
      <c r="J5049" t="s">
        <v>27</v>
      </c>
      <c r="K5049">
        <v>26</v>
      </c>
      <c r="L5049">
        <v>22</v>
      </c>
      <c r="M5049" t="s">
        <v>403</v>
      </c>
      <c r="N5049">
        <v>22</v>
      </c>
      <c r="P5049" cm="1">
        <f t="array" ref="P5049">IF(Q5049&gt;0,INDEX(Q5049:Q26773,MATCH(TRUE,INDEX(Q5049:Q26773="",,),0)-1),"")</f>
        <v>15</v>
      </c>
      <c r="Q5049">
        <v>11</v>
      </c>
      <c r="R5049">
        <f t="shared" si="81"/>
        <v>0</v>
      </c>
    </row>
    <row r="5050" spans="1:18" x14ac:dyDescent="0.3">
      <c r="A5050" t="s">
        <v>398</v>
      </c>
      <c r="B5050" s="1">
        <v>38335</v>
      </c>
      <c r="C5050" t="s">
        <v>16</v>
      </c>
      <c r="D5050" t="s">
        <v>458</v>
      </c>
      <c r="E5050" t="s">
        <v>459</v>
      </c>
      <c r="G5050" s="6" t="s">
        <v>29</v>
      </c>
      <c r="H5050" t="s">
        <v>69</v>
      </c>
      <c r="I5050" t="s">
        <v>26</v>
      </c>
      <c r="J5050" t="s">
        <v>27</v>
      </c>
      <c r="K5050">
        <v>1</v>
      </c>
      <c r="L5050">
        <v>24</v>
      </c>
      <c r="M5050" t="s">
        <v>403</v>
      </c>
      <c r="N5050">
        <v>24</v>
      </c>
      <c r="P5050" cm="1">
        <f t="array" ref="P5050">IF(Q5050&gt;0,INDEX(Q5050:Q26774,MATCH(TRUE,INDEX(Q5050:Q26774="",,),0)-1),"")</f>
        <v>15</v>
      </c>
      <c r="Q5050">
        <v>11</v>
      </c>
      <c r="R5050">
        <f t="shared" si="81"/>
        <v>0</v>
      </c>
    </row>
    <row r="5051" spans="1:18" x14ac:dyDescent="0.3">
      <c r="A5051" t="s">
        <v>398</v>
      </c>
      <c r="B5051" s="1">
        <v>38335</v>
      </c>
      <c r="C5051" t="s">
        <v>16</v>
      </c>
      <c r="D5051" t="s">
        <v>458</v>
      </c>
      <c r="E5051" t="s">
        <v>459</v>
      </c>
      <c r="G5051" t="s">
        <v>19</v>
      </c>
      <c r="H5051" t="s">
        <v>53</v>
      </c>
      <c r="I5051" t="s">
        <v>26</v>
      </c>
      <c r="J5051" t="s">
        <v>27</v>
      </c>
      <c r="K5051">
        <v>1124</v>
      </c>
      <c r="L5051">
        <v>27</v>
      </c>
      <c r="M5051" t="s">
        <v>364</v>
      </c>
      <c r="N5051">
        <v>31.13</v>
      </c>
      <c r="P5051" cm="1">
        <f t="array" ref="P5051">IF(Q5051&gt;0,INDEX(Q5051:Q26775,MATCH(TRUE,INDEX(Q5051:Q26775="",,),0)-1),"")</f>
        <v>15</v>
      </c>
      <c r="Q5051">
        <v>12</v>
      </c>
      <c r="R5051">
        <f t="shared" si="81"/>
        <v>0</v>
      </c>
    </row>
    <row r="5052" spans="1:18" x14ac:dyDescent="0.3">
      <c r="A5052" t="s">
        <v>398</v>
      </c>
      <c r="B5052" s="1">
        <v>38335</v>
      </c>
      <c r="C5052" t="s">
        <v>16</v>
      </c>
      <c r="D5052" t="s">
        <v>458</v>
      </c>
      <c r="E5052" t="s">
        <v>459</v>
      </c>
      <c r="G5052" t="s">
        <v>19</v>
      </c>
      <c r="H5052" t="s">
        <v>70</v>
      </c>
      <c r="I5052" t="s">
        <v>26</v>
      </c>
      <c r="J5052" t="s">
        <v>27</v>
      </c>
      <c r="K5052">
        <v>131</v>
      </c>
      <c r="L5052">
        <v>25</v>
      </c>
      <c r="M5052" t="s">
        <v>364</v>
      </c>
      <c r="N5052">
        <v>25</v>
      </c>
      <c r="P5052" cm="1">
        <f t="array" ref="P5052">IF(Q5052&gt;0,INDEX(Q5052:Q26776,MATCH(TRUE,INDEX(Q5052:Q26776="",,),0)-1),"")</f>
        <v>15</v>
      </c>
      <c r="Q5052">
        <v>12</v>
      </c>
      <c r="R5052">
        <f t="shared" si="81"/>
        <v>0</v>
      </c>
    </row>
    <row r="5053" spans="1:18" x14ac:dyDescent="0.3">
      <c r="A5053" t="s">
        <v>398</v>
      </c>
      <c r="B5053" s="1">
        <v>38335</v>
      </c>
      <c r="C5053" t="s">
        <v>16</v>
      </c>
      <c r="D5053" t="s">
        <v>458</v>
      </c>
      <c r="E5053" t="s">
        <v>459</v>
      </c>
      <c r="G5053" t="s">
        <v>19</v>
      </c>
      <c r="H5053" t="s">
        <v>64</v>
      </c>
      <c r="I5053" t="s">
        <v>26</v>
      </c>
      <c r="J5053" t="s">
        <v>27</v>
      </c>
      <c r="K5053">
        <v>118</v>
      </c>
      <c r="L5053">
        <v>23</v>
      </c>
      <c r="M5053" t="s">
        <v>364</v>
      </c>
      <c r="N5053">
        <v>23</v>
      </c>
      <c r="P5053" cm="1">
        <f t="array" ref="P5053">IF(Q5053&gt;0,INDEX(Q5053:Q26777,MATCH(TRUE,INDEX(Q5053:Q26777="",,),0)-1),"")</f>
        <v>15</v>
      </c>
      <c r="Q5053">
        <v>12</v>
      </c>
      <c r="R5053">
        <f t="shared" si="81"/>
        <v>0</v>
      </c>
    </row>
    <row r="5054" spans="1:18" x14ac:dyDescent="0.3">
      <c r="A5054" t="s">
        <v>398</v>
      </c>
      <c r="B5054" s="1">
        <v>38335</v>
      </c>
      <c r="C5054" t="s">
        <v>16</v>
      </c>
      <c r="D5054" t="s">
        <v>458</v>
      </c>
      <c r="E5054" t="s">
        <v>459</v>
      </c>
      <c r="G5054" s="6" t="s">
        <v>29</v>
      </c>
      <c r="H5054" t="s">
        <v>194</v>
      </c>
      <c r="I5054" t="s">
        <v>21</v>
      </c>
      <c r="J5054" t="s">
        <v>22</v>
      </c>
      <c r="K5054">
        <v>1.6</v>
      </c>
      <c r="L5054">
        <v>312</v>
      </c>
      <c r="M5054" t="s">
        <v>364</v>
      </c>
      <c r="N5054">
        <v>312</v>
      </c>
      <c r="P5054" cm="1">
        <f t="array" ref="P5054">IF(Q5054&gt;0,INDEX(Q5054:Q26778,MATCH(TRUE,INDEX(Q5054:Q26778="",,),0)-1),"")</f>
        <v>15</v>
      </c>
      <c r="Q5054">
        <v>12</v>
      </c>
      <c r="R5054">
        <f t="shared" si="81"/>
        <v>0</v>
      </c>
    </row>
    <row r="5055" spans="1:18" x14ac:dyDescent="0.3">
      <c r="A5055" t="s">
        <v>398</v>
      </c>
      <c r="B5055" s="1">
        <v>38335</v>
      </c>
      <c r="C5055" t="s">
        <v>16</v>
      </c>
      <c r="D5055" t="s">
        <v>458</v>
      </c>
      <c r="E5055" t="s">
        <v>459</v>
      </c>
      <c r="G5055" s="6" t="s">
        <v>29</v>
      </c>
      <c r="H5055" t="s">
        <v>30</v>
      </c>
      <c r="I5055" t="s">
        <v>21</v>
      </c>
      <c r="J5055" t="s">
        <v>22</v>
      </c>
      <c r="K5055">
        <v>0.8</v>
      </c>
      <c r="L5055">
        <v>123.9</v>
      </c>
      <c r="M5055" t="s">
        <v>364</v>
      </c>
      <c r="N5055">
        <v>123.9</v>
      </c>
      <c r="P5055" cm="1">
        <f t="array" ref="P5055">IF(Q5055&gt;0,INDEX(Q5055:Q26779,MATCH(TRUE,INDEX(Q5055:Q26779="",,),0)-1),"")</f>
        <v>15</v>
      </c>
      <c r="Q5055">
        <v>12</v>
      </c>
      <c r="R5055">
        <f t="shared" si="81"/>
        <v>0</v>
      </c>
    </row>
    <row r="5056" spans="1:18" x14ac:dyDescent="0.3">
      <c r="A5056" t="s">
        <v>398</v>
      </c>
      <c r="B5056" s="1">
        <v>38335</v>
      </c>
      <c r="C5056" t="s">
        <v>16</v>
      </c>
      <c r="D5056" t="s">
        <v>458</v>
      </c>
      <c r="E5056" t="s">
        <v>459</v>
      </c>
      <c r="G5056" s="6" t="s">
        <v>29</v>
      </c>
      <c r="H5056" t="s">
        <v>69</v>
      </c>
      <c r="I5056" t="s">
        <v>21</v>
      </c>
      <c r="J5056" t="s">
        <v>22</v>
      </c>
      <c r="K5056">
        <v>2.6</v>
      </c>
      <c r="L5056">
        <v>156</v>
      </c>
      <c r="M5056" t="s">
        <v>364</v>
      </c>
      <c r="N5056">
        <v>156</v>
      </c>
      <c r="P5056" cm="1">
        <f t="array" ref="P5056">IF(Q5056&gt;0,INDEX(Q5056:Q26780,MATCH(TRUE,INDEX(Q5056:Q26780="",,),0)-1),"")</f>
        <v>15</v>
      </c>
      <c r="Q5056">
        <v>12</v>
      </c>
      <c r="R5056">
        <f t="shared" si="81"/>
        <v>0</v>
      </c>
    </row>
    <row r="5057" spans="1:18" x14ac:dyDescent="0.3">
      <c r="A5057" t="s">
        <v>398</v>
      </c>
      <c r="B5057" s="1">
        <v>38335</v>
      </c>
      <c r="C5057" t="s">
        <v>16</v>
      </c>
      <c r="D5057" t="s">
        <v>458</v>
      </c>
      <c r="E5057" t="s">
        <v>459</v>
      </c>
      <c r="G5057" s="6" t="s">
        <v>29</v>
      </c>
      <c r="H5057" t="s">
        <v>64</v>
      </c>
      <c r="I5057" t="s">
        <v>21</v>
      </c>
      <c r="J5057" t="s">
        <v>22</v>
      </c>
      <c r="K5057">
        <v>6</v>
      </c>
      <c r="L5057">
        <v>129.30000000000001</v>
      </c>
      <c r="M5057" t="s">
        <v>364</v>
      </c>
      <c r="N5057">
        <v>129.30000000000001</v>
      </c>
      <c r="P5057" cm="1">
        <f t="array" ref="P5057">IF(Q5057&gt;0,INDEX(Q5057:Q26781,MATCH(TRUE,INDEX(Q5057:Q26781="",,),0)-1),"")</f>
        <v>15</v>
      </c>
      <c r="Q5057">
        <v>12</v>
      </c>
      <c r="R5057">
        <f t="shared" si="81"/>
        <v>0</v>
      </c>
    </row>
    <row r="5058" spans="1:18" x14ac:dyDescent="0.3">
      <c r="A5058" t="s">
        <v>398</v>
      </c>
      <c r="B5058" s="1">
        <v>38335</v>
      </c>
      <c r="C5058" t="s">
        <v>16</v>
      </c>
      <c r="D5058" t="s">
        <v>458</v>
      </c>
      <c r="E5058" t="s">
        <v>459</v>
      </c>
      <c r="G5058" s="6" t="s">
        <v>29</v>
      </c>
      <c r="H5058" t="s">
        <v>194</v>
      </c>
      <c r="I5058" t="s">
        <v>26</v>
      </c>
      <c r="J5058" t="s">
        <v>27</v>
      </c>
      <c r="K5058">
        <v>1.2</v>
      </c>
      <c r="L5058">
        <v>23</v>
      </c>
      <c r="M5058" t="s">
        <v>364</v>
      </c>
      <c r="N5058">
        <v>23</v>
      </c>
      <c r="P5058" cm="1">
        <f t="array" ref="P5058">IF(Q5058&gt;0,INDEX(Q5058:Q26782,MATCH(TRUE,INDEX(Q5058:Q26782="",,),0)-1),"")</f>
        <v>15</v>
      </c>
      <c r="Q5058">
        <v>12</v>
      </c>
      <c r="R5058">
        <f t="shared" si="81"/>
        <v>0</v>
      </c>
    </row>
    <row r="5059" spans="1:18" x14ac:dyDescent="0.3">
      <c r="A5059" t="s">
        <v>398</v>
      </c>
      <c r="B5059" s="1">
        <v>38335</v>
      </c>
      <c r="C5059" t="s">
        <v>16</v>
      </c>
      <c r="D5059" t="s">
        <v>458</v>
      </c>
      <c r="E5059" t="s">
        <v>459</v>
      </c>
      <c r="G5059" s="6" t="s">
        <v>29</v>
      </c>
      <c r="H5059" t="s">
        <v>30</v>
      </c>
      <c r="I5059" t="s">
        <v>26</v>
      </c>
      <c r="J5059" t="s">
        <v>27</v>
      </c>
      <c r="K5059">
        <v>26</v>
      </c>
      <c r="L5059">
        <v>22</v>
      </c>
      <c r="M5059" t="s">
        <v>364</v>
      </c>
      <c r="N5059">
        <v>22</v>
      </c>
      <c r="P5059" cm="1">
        <f t="array" ref="P5059">IF(Q5059&gt;0,INDEX(Q5059:Q26783,MATCH(TRUE,INDEX(Q5059:Q26783="",,),0)-1),"")</f>
        <v>15</v>
      </c>
      <c r="Q5059">
        <v>12</v>
      </c>
      <c r="R5059">
        <f t="shared" si="81"/>
        <v>0</v>
      </c>
    </row>
    <row r="5060" spans="1:18" x14ac:dyDescent="0.3">
      <c r="A5060" t="s">
        <v>398</v>
      </c>
      <c r="B5060" s="1">
        <v>38335</v>
      </c>
      <c r="C5060" t="s">
        <v>16</v>
      </c>
      <c r="D5060" t="s">
        <v>458</v>
      </c>
      <c r="E5060" t="s">
        <v>459</v>
      </c>
      <c r="G5060" s="6" t="s">
        <v>29</v>
      </c>
      <c r="H5060" t="s">
        <v>69</v>
      </c>
      <c r="I5060" t="s">
        <v>26</v>
      </c>
      <c r="J5060" t="s">
        <v>27</v>
      </c>
      <c r="K5060">
        <v>1</v>
      </c>
      <c r="L5060">
        <v>24</v>
      </c>
      <c r="M5060" t="s">
        <v>364</v>
      </c>
      <c r="N5060">
        <v>24</v>
      </c>
      <c r="P5060" cm="1">
        <f t="array" ref="P5060">IF(Q5060&gt;0,INDEX(Q5060:Q26784,MATCH(TRUE,INDEX(Q5060:Q26784="",,),0)-1),"")</f>
        <v>15</v>
      </c>
      <c r="Q5060">
        <v>12</v>
      </c>
      <c r="R5060">
        <f t="shared" si="81"/>
        <v>0</v>
      </c>
    </row>
    <row r="5061" spans="1:18" x14ac:dyDescent="0.3">
      <c r="A5061" t="s">
        <v>398</v>
      </c>
      <c r="B5061" s="1">
        <v>38335</v>
      </c>
      <c r="C5061" t="s">
        <v>16</v>
      </c>
      <c r="D5061" t="s">
        <v>458</v>
      </c>
      <c r="E5061" t="s">
        <v>459</v>
      </c>
      <c r="G5061" t="s">
        <v>19</v>
      </c>
      <c r="H5061" t="s">
        <v>53</v>
      </c>
      <c r="I5061" t="s">
        <v>26</v>
      </c>
      <c r="J5061" t="s">
        <v>27</v>
      </c>
      <c r="K5061">
        <v>1124</v>
      </c>
      <c r="L5061">
        <v>27</v>
      </c>
      <c r="M5061" t="s">
        <v>402</v>
      </c>
      <c r="N5061">
        <v>30.1</v>
      </c>
      <c r="P5061" cm="1">
        <f t="array" ref="P5061">IF(Q5061&gt;0,INDEX(Q5061:Q26785,MATCH(TRUE,INDEX(Q5061:Q26785="",,),0)-1),"")</f>
        <v>15</v>
      </c>
      <c r="Q5061">
        <v>13</v>
      </c>
      <c r="R5061">
        <f t="shared" si="81"/>
        <v>0</v>
      </c>
    </row>
    <row r="5062" spans="1:18" x14ac:dyDescent="0.3">
      <c r="A5062" t="s">
        <v>398</v>
      </c>
      <c r="B5062" s="1">
        <v>38335</v>
      </c>
      <c r="C5062" t="s">
        <v>16</v>
      </c>
      <c r="D5062" t="s">
        <v>458</v>
      </c>
      <c r="E5062" t="s">
        <v>459</v>
      </c>
      <c r="G5062" t="s">
        <v>19</v>
      </c>
      <c r="H5062" t="s">
        <v>70</v>
      </c>
      <c r="I5062" t="s">
        <v>26</v>
      </c>
      <c r="J5062" t="s">
        <v>27</v>
      </c>
      <c r="K5062">
        <v>131</v>
      </c>
      <c r="L5062">
        <v>25</v>
      </c>
      <c r="M5062" t="s">
        <v>402</v>
      </c>
      <c r="N5062">
        <v>30</v>
      </c>
      <c r="P5062" cm="1">
        <f t="array" ref="P5062">IF(Q5062&gt;0,INDEX(Q5062:Q26786,MATCH(TRUE,INDEX(Q5062:Q26786="",,),0)-1),"")</f>
        <v>15</v>
      </c>
      <c r="Q5062">
        <v>13</v>
      </c>
      <c r="R5062">
        <f t="shared" si="81"/>
        <v>0</v>
      </c>
    </row>
    <row r="5063" spans="1:18" x14ac:dyDescent="0.3">
      <c r="A5063" t="s">
        <v>398</v>
      </c>
      <c r="B5063" s="1">
        <v>38335</v>
      </c>
      <c r="C5063" t="s">
        <v>16</v>
      </c>
      <c r="D5063" t="s">
        <v>458</v>
      </c>
      <c r="E5063" t="s">
        <v>459</v>
      </c>
      <c r="G5063" t="s">
        <v>19</v>
      </c>
      <c r="H5063" t="s">
        <v>64</v>
      </c>
      <c r="I5063" t="s">
        <v>26</v>
      </c>
      <c r="J5063" t="s">
        <v>27</v>
      </c>
      <c r="K5063">
        <v>118</v>
      </c>
      <c r="L5063">
        <v>23</v>
      </c>
      <c r="M5063" t="s">
        <v>402</v>
      </c>
      <c r="N5063">
        <v>25</v>
      </c>
      <c r="P5063" cm="1">
        <f t="array" ref="P5063">IF(Q5063&gt;0,INDEX(Q5063:Q26787,MATCH(TRUE,INDEX(Q5063:Q26787="",,),0)-1),"")</f>
        <v>15</v>
      </c>
      <c r="Q5063">
        <v>13</v>
      </c>
      <c r="R5063">
        <f t="shared" si="81"/>
        <v>0</v>
      </c>
    </row>
    <row r="5064" spans="1:18" x14ac:dyDescent="0.3">
      <c r="A5064" t="s">
        <v>398</v>
      </c>
      <c r="B5064" s="1">
        <v>38335</v>
      </c>
      <c r="C5064" t="s">
        <v>16</v>
      </c>
      <c r="D5064" t="s">
        <v>458</v>
      </c>
      <c r="E5064" t="s">
        <v>459</v>
      </c>
      <c r="G5064" s="6" t="s">
        <v>29</v>
      </c>
      <c r="H5064" t="s">
        <v>194</v>
      </c>
      <c r="I5064" t="s">
        <v>21</v>
      </c>
      <c r="J5064" t="s">
        <v>22</v>
      </c>
      <c r="K5064">
        <v>1.6</v>
      </c>
      <c r="L5064">
        <v>312</v>
      </c>
      <c r="M5064" t="s">
        <v>402</v>
      </c>
      <c r="N5064">
        <v>312</v>
      </c>
      <c r="P5064" cm="1">
        <f t="array" ref="P5064">IF(Q5064&gt;0,INDEX(Q5064:Q26788,MATCH(TRUE,INDEX(Q5064:Q26788="",,),0)-1),"")</f>
        <v>15</v>
      </c>
      <c r="Q5064">
        <v>13</v>
      </c>
      <c r="R5064">
        <f t="shared" si="81"/>
        <v>0</v>
      </c>
    </row>
    <row r="5065" spans="1:18" x14ac:dyDescent="0.3">
      <c r="A5065" t="s">
        <v>398</v>
      </c>
      <c r="B5065" s="1">
        <v>38335</v>
      </c>
      <c r="C5065" t="s">
        <v>16</v>
      </c>
      <c r="D5065" t="s">
        <v>458</v>
      </c>
      <c r="E5065" t="s">
        <v>459</v>
      </c>
      <c r="G5065" s="6" t="s">
        <v>29</v>
      </c>
      <c r="H5065" t="s">
        <v>30</v>
      </c>
      <c r="I5065" t="s">
        <v>21</v>
      </c>
      <c r="J5065" t="s">
        <v>22</v>
      </c>
      <c r="K5065">
        <v>0.8</v>
      </c>
      <c r="L5065">
        <v>123.9</v>
      </c>
      <c r="M5065" t="s">
        <v>402</v>
      </c>
      <c r="N5065">
        <v>123.9</v>
      </c>
      <c r="P5065" cm="1">
        <f t="array" ref="P5065">IF(Q5065&gt;0,INDEX(Q5065:Q26789,MATCH(TRUE,INDEX(Q5065:Q26789="",,),0)-1),"")</f>
        <v>15</v>
      </c>
      <c r="Q5065">
        <v>13</v>
      </c>
      <c r="R5065">
        <f t="shared" si="81"/>
        <v>0</v>
      </c>
    </row>
    <row r="5066" spans="1:18" x14ac:dyDescent="0.3">
      <c r="A5066" t="s">
        <v>398</v>
      </c>
      <c r="B5066" s="1">
        <v>38335</v>
      </c>
      <c r="C5066" t="s">
        <v>16</v>
      </c>
      <c r="D5066" t="s">
        <v>458</v>
      </c>
      <c r="E5066" t="s">
        <v>459</v>
      </c>
      <c r="G5066" s="6" t="s">
        <v>29</v>
      </c>
      <c r="H5066" t="s">
        <v>69</v>
      </c>
      <c r="I5066" t="s">
        <v>21</v>
      </c>
      <c r="J5066" t="s">
        <v>22</v>
      </c>
      <c r="K5066">
        <v>2.6</v>
      </c>
      <c r="L5066">
        <v>156</v>
      </c>
      <c r="M5066" t="s">
        <v>402</v>
      </c>
      <c r="N5066">
        <v>156</v>
      </c>
      <c r="P5066" cm="1">
        <f t="array" ref="P5066">IF(Q5066&gt;0,INDEX(Q5066:Q26790,MATCH(TRUE,INDEX(Q5066:Q26790="",,),0)-1),"")</f>
        <v>15</v>
      </c>
      <c r="Q5066">
        <v>13</v>
      </c>
      <c r="R5066">
        <f t="shared" si="81"/>
        <v>0</v>
      </c>
    </row>
    <row r="5067" spans="1:18" x14ac:dyDescent="0.3">
      <c r="A5067" t="s">
        <v>398</v>
      </c>
      <c r="B5067" s="1">
        <v>38335</v>
      </c>
      <c r="C5067" t="s">
        <v>16</v>
      </c>
      <c r="D5067" t="s">
        <v>458</v>
      </c>
      <c r="E5067" t="s">
        <v>459</v>
      </c>
      <c r="G5067" s="6" t="s">
        <v>29</v>
      </c>
      <c r="H5067" t="s">
        <v>64</v>
      </c>
      <c r="I5067" t="s">
        <v>21</v>
      </c>
      <c r="J5067" t="s">
        <v>22</v>
      </c>
      <c r="K5067">
        <v>6</v>
      </c>
      <c r="L5067">
        <v>129.30000000000001</v>
      </c>
      <c r="M5067" t="s">
        <v>402</v>
      </c>
      <c r="N5067">
        <v>129.30000000000001</v>
      </c>
      <c r="P5067" cm="1">
        <f t="array" ref="P5067">IF(Q5067&gt;0,INDEX(Q5067:Q26791,MATCH(TRUE,INDEX(Q5067:Q26791="",,),0)-1),"")</f>
        <v>15</v>
      </c>
      <c r="Q5067">
        <v>13</v>
      </c>
      <c r="R5067">
        <f t="shared" si="81"/>
        <v>0</v>
      </c>
    </row>
    <row r="5068" spans="1:18" x14ac:dyDescent="0.3">
      <c r="A5068" t="s">
        <v>398</v>
      </c>
      <c r="B5068" s="1">
        <v>38335</v>
      </c>
      <c r="C5068" t="s">
        <v>16</v>
      </c>
      <c r="D5068" t="s">
        <v>458</v>
      </c>
      <c r="E5068" t="s">
        <v>459</v>
      </c>
      <c r="G5068" s="6" t="s">
        <v>29</v>
      </c>
      <c r="H5068" t="s">
        <v>194</v>
      </c>
      <c r="I5068" t="s">
        <v>26</v>
      </c>
      <c r="J5068" t="s">
        <v>27</v>
      </c>
      <c r="K5068">
        <v>1.2</v>
      </c>
      <c r="L5068">
        <v>23</v>
      </c>
      <c r="M5068" t="s">
        <v>402</v>
      </c>
      <c r="N5068">
        <v>23</v>
      </c>
      <c r="P5068" cm="1">
        <f t="array" ref="P5068">IF(Q5068&gt;0,INDEX(Q5068:Q26792,MATCH(TRUE,INDEX(Q5068:Q26792="",,),0)-1),"")</f>
        <v>15</v>
      </c>
      <c r="Q5068">
        <v>13</v>
      </c>
      <c r="R5068">
        <f t="shared" si="81"/>
        <v>0</v>
      </c>
    </row>
    <row r="5069" spans="1:18" x14ac:dyDescent="0.3">
      <c r="A5069" t="s">
        <v>398</v>
      </c>
      <c r="B5069" s="1">
        <v>38335</v>
      </c>
      <c r="C5069" t="s">
        <v>16</v>
      </c>
      <c r="D5069" t="s">
        <v>458</v>
      </c>
      <c r="E5069" t="s">
        <v>459</v>
      </c>
      <c r="G5069" s="6" t="s">
        <v>29</v>
      </c>
      <c r="H5069" t="s">
        <v>30</v>
      </c>
      <c r="I5069" t="s">
        <v>26</v>
      </c>
      <c r="J5069" t="s">
        <v>27</v>
      </c>
      <c r="K5069">
        <v>26</v>
      </c>
      <c r="L5069">
        <v>22</v>
      </c>
      <c r="M5069" t="s">
        <v>402</v>
      </c>
      <c r="N5069">
        <v>22</v>
      </c>
      <c r="P5069" cm="1">
        <f t="array" ref="P5069">IF(Q5069&gt;0,INDEX(Q5069:Q26793,MATCH(TRUE,INDEX(Q5069:Q26793="",,),0)-1),"")</f>
        <v>15</v>
      </c>
      <c r="Q5069">
        <v>13</v>
      </c>
      <c r="R5069">
        <f t="shared" si="81"/>
        <v>0</v>
      </c>
    </row>
    <row r="5070" spans="1:18" x14ac:dyDescent="0.3">
      <c r="A5070" t="s">
        <v>398</v>
      </c>
      <c r="B5070" s="1">
        <v>38335</v>
      </c>
      <c r="C5070" t="s">
        <v>16</v>
      </c>
      <c r="D5070" t="s">
        <v>458</v>
      </c>
      <c r="E5070" t="s">
        <v>459</v>
      </c>
      <c r="G5070" s="6" t="s">
        <v>29</v>
      </c>
      <c r="H5070" t="s">
        <v>69</v>
      </c>
      <c r="I5070" t="s">
        <v>26</v>
      </c>
      <c r="J5070" t="s">
        <v>27</v>
      </c>
      <c r="K5070">
        <v>1</v>
      </c>
      <c r="L5070">
        <v>24</v>
      </c>
      <c r="M5070" t="s">
        <v>402</v>
      </c>
      <c r="N5070">
        <v>24</v>
      </c>
      <c r="P5070" cm="1">
        <f t="array" ref="P5070">IF(Q5070&gt;0,INDEX(Q5070:Q26794,MATCH(TRUE,INDEX(Q5070:Q26794="",,),0)-1),"")</f>
        <v>15</v>
      </c>
      <c r="Q5070">
        <v>13</v>
      </c>
      <c r="R5070">
        <f t="shared" si="81"/>
        <v>0</v>
      </c>
    </row>
    <row r="5071" spans="1:18" x14ac:dyDescent="0.3">
      <c r="A5071" t="s">
        <v>398</v>
      </c>
      <c r="B5071" s="1">
        <v>38335</v>
      </c>
      <c r="C5071" t="s">
        <v>16</v>
      </c>
      <c r="D5071" t="s">
        <v>458</v>
      </c>
      <c r="E5071" t="s">
        <v>459</v>
      </c>
      <c r="G5071" t="s">
        <v>19</v>
      </c>
      <c r="H5071" t="s">
        <v>53</v>
      </c>
      <c r="I5071" t="s">
        <v>26</v>
      </c>
      <c r="J5071" t="s">
        <v>27</v>
      </c>
      <c r="K5071">
        <v>1124</v>
      </c>
      <c r="L5071">
        <v>27</v>
      </c>
      <c r="M5071" t="s">
        <v>441</v>
      </c>
      <c r="N5071">
        <v>30</v>
      </c>
      <c r="P5071" cm="1">
        <f t="array" ref="P5071">IF(Q5071&gt;0,INDEX(Q5071:Q26795,MATCH(TRUE,INDEX(Q5071:Q26795="",,),0)-1),"")</f>
        <v>15</v>
      </c>
      <c r="Q5071">
        <v>14</v>
      </c>
      <c r="R5071">
        <f t="shared" si="81"/>
        <v>0</v>
      </c>
    </row>
    <row r="5072" spans="1:18" x14ac:dyDescent="0.3">
      <c r="A5072" t="s">
        <v>398</v>
      </c>
      <c r="B5072" s="1">
        <v>38335</v>
      </c>
      <c r="C5072" t="s">
        <v>16</v>
      </c>
      <c r="D5072" t="s">
        <v>458</v>
      </c>
      <c r="E5072" t="s">
        <v>459</v>
      </c>
      <c r="G5072" t="s">
        <v>19</v>
      </c>
      <c r="H5072" t="s">
        <v>70</v>
      </c>
      <c r="I5072" t="s">
        <v>26</v>
      </c>
      <c r="J5072" t="s">
        <v>27</v>
      </c>
      <c r="K5072">
        <v>131</v>
      </c>
      <c r="L5072">
        <v>25</v>
      </c>
      <c r="M5072" t="s">
        <v>441</v>
      </c>
      <c r="N5072">
        <v>27.5</v>
      </c>
      <c r="P5072" cm="1">
        <f t="array" ref="P5072">IF(Q5072&gt;0,INDEX(Q5072:Q26796,MATCH(TRUE,INDEX(Q5072:Q26796="",,),0)-1),"")</f>
        <v>15</v>
      </c>
      <c r="Q5072">
        <v>14</v>
      </c>
      <c r="R5072">
        <f t="shared" si="81"/>
        <v>0</v>
      </c>
    </row>
    <row r="5073" spans="1:18" x14ac:dyDescent="0.3">
      <c r="A5073" t="s">
        <v>398</v>
      </c>
      <c r="B5073" s="1">
        <v>38335</v>
      </c>
      <c r="C5073" t="s">
        <v>16</v>
      </c>
      <c r="D5073" t="s">
        <v>458</v>
      </c>
      <c r="E5073" t="s">
        <v>459</v>
      </c>
      <c r="G5073" t="s">
        <v>19</v>
      </c>
      <c r="H5073" t="s">
        <v>64</v>
      </c>
      <c r="I5073" t="s">
        <v>26</v>
      </c>
      <c r="J5073" t="s">
        <v>27</v>
      </c>
      <c r="K5073">
        <v>118</v>
      </c>
      <c r="L5073">
        <v>23</v>
      </c>
      <c r="M5073" t="s">
        <v>441</v>
      </c>
      <c r="N5073">
        <v>25</v>
      </c>
      <c r="P5073" cm="1">
        <f t="array" ref="P5073">IF(Q5073&gt;0,INDEX(Q5073:Q26797,MATCH(TRUE,INDEX(Q5073:Q26797="",,),0)-1),"")</f>
        <v>15</v>
      </c>
      <c r="Q5073">
        <v>14</v>
      </c>
      <c r="R5073">
        <f t="shared" si="81"/>
        <v>0</v>
      </c>
    </row>
    <row r="5074" spans="1:18" x14ac:dyDescent="0.3">
      <c r="A5074" t="s">
        <v>398</v>
      </c>
      <c r="B5074" s="1">
        <v>38335</v>
      </c>
      <c r="C5074" t="s">
        <v>16</v>
      </c>
      <c r="D5074" t="s">
        <v>458</v>
      </c>
      <c r="E5074" t="s">
        <v>459</v>
      </c>
      <c r="G5074" s="6" t="s">
        <v>29</v>
      </c>
      <c r="H5074" t="s">
        <v>194</v>
      </c>
      <c r="I5074" t="s">
        <v>21</v>
      </c>
      <c r="J5074" t="s">
        <v>22</v>
      </c>
      <c r="K5074">
        <v>1.6</v>
      </c>
      <c r="L5074">
        <v>312</v>
      </c>
      <c r="M5074" t="s">
        <v>441</v>
      </c>
      <c r="N5074">
        <v>312</v>
      </c>
      <c r="P5074" cm="1">
        <f t="array" ref="P5074">IF(Q5074&gt;0,INDEX(Q5074:Q26798,MATCH(TRUE,INDEX(Q5074:Q26798="",,),0)-1),"")</f>
        <v>15</v>
      </c>
      <c r="Q5074">
        <v>14</v>
      </c>
      <c r="R5074">
        <f t="shared" si="81"/>
        <v>0</v>
      </c>
    </row>
    <row r="5075" spans="1:18" x14ac:dyDescent="0.3">
      <c r="A5075" t="s">
        <v>398</v>
      </c>
      <c r="B5075" s="1">
        <v>38335</v>
      </c>
      <c r="C5075" t="s">
        <v>16</v>
      </c>
      <c r="D5075" t="s">
        <v>458</v>
      </c>
      <c r="E5075" t="s">
        <v>459</v>
      </c>
      <c r="G5075" s="6" t="s">
        <v>29</v>
      </c>
      <c r="H5075" t="s">
        <v>30</v>
      </c>
      <c r="I5075" t="s">
        <v>21</v>
      </c>
      <c r="J5075" t="s">
        <v>22</v>
      </c>
      <c r="K5075">
        <v>0.8</v>
      </c>
      <c r="L5075">
        <v>123.9</v>
      </c>
      <c r="M5075" t="s">
        <v>441</v>
      </c>
      <c r="N5075">
        <v>123.9</v>
      </c>
      <c r="P5075" cm="1">
        <f t="array" ref="P5075">IF(Q5075&gt;0,INDEX(Q5075:Q26799,MATCH(TRUE,INDEX(Q5075:Q26799="",,),0)-1),"")</f>
        <v>15</v>
      </c>
      <c r="Q5075">
        <v>14</v>
      </c>
      <c r="R5075">
        <f t="shared" si="81"/>
        <v>0</v>
      </c>
    </row>
    <row r="5076" spans="1:18" x14ac:dyDescent="0.3">
      <c r="A5076" t="s">
        <v>398</v>
      </c>
      <c r="B5076" s="1">
        <v>38335</v>
      </c>
      <c r="C5076" t="s">
        <v>16</v>
      </c>
      <c r="D5076" t="s">
        <v>458</v>
      </c>
      <c r="E5076" t="s">
        <v>459</v>
      </c>
      <c r="G5076" s="6" t="s">
        <v>29</v>
      </c>
      <c r="H5076" t="s">
        <v>69</v>
      </c>
      <c r="I5076" t="s">
        <v>21</v>
      </c>
      <c r="J5076" t="s">
        <v>22</v>
      </c>
      <c r="K5076">
        <v>2.6</v>
      </c>
      <c r="L5076">
        <v>156</v>
      </c>
      <c r="M5076" t="s">
        <v>441</v>
      </c>
      <c r="N5076">
        <v>156</v>
      </c>
      <c r="P5076" cm="1">
        <f t="array" ref="P5076">IF(Q5076&gt;0,INDEX(Q5076:Q26800,MATCH(TRUE,INDEX(Q5076:Q26800="",,),0)-1),"")</f>
        <v>15</v>
      </c>
      <c r="Q5076">
        <v>14</v>
      </c>
      <c r="R5076">
        <f t="shared" si="81"/>
        <v>0</v>
      </c>
    </row>
    <row r="5077" spans="1:18" x14ac:dyDescent="0.3">
      <c r="A5077" t="s">
        <v>398</v>
      </c>
      <c r="B5077" s="1">
        <v>38335</v>
      </c>
      <c r="C5077" t="s">
        <v>16</v>
      </c>
      <c r="D5077" t="s">
        <v>458</v>
      </c>
      <c r="E5077" t="s">
        <v>459</v>
      </c>
      <c r="G5077" s="6" t="s">
        <v>29</v>
      </c>
      <c r="H5077" t="s">
        <v>64</v>
      </c>
      <c r="I5077" t="s">
        <v>21</v>
      </c>
      <c r="J5077" t="s">
        <v>22</v>
      </c>
      <c r="K5077">
        <v>6</v>
      </c>
      <c r="L5077">
        <v>129.30000000000001</v>
      </c>
      <c r="M5077" t="s">
        <v>441</v>
      </c>
      <c r="N5077">
        <v>129.30000000000001</v>
      </c>
      <c r="P5077" cm="1">
        <f t="array" ref="P5077">IF(Q5077&gt;0,INDEX(Q5077:Q26801,MATCH(TRUE,INDEX(Q5077:Q26801="",,),0)-1),"")</f>
        <v>15</v>
      </c>
      <c r="Q5077">
        <v>14</v>
      </c>
      <c r="R5077">
        <f t="shared" si="81"/>
        <v>0</v>
      </c>
    </row>
    <row r="5078" spans="1:18" x14ac:dyDescent="0.3">
      <c r="A5078" t="s">
        <v>398</v>
      </c>
      <c r="B5078" s="1">
        <v>38335</v>
      </c>
      <c r="C5078" t="s">
        <v>16</v>
      </c>
      <c r="D5078" t="s">
        <v>458</v>
      </c>
      <c r="E5078" t="s">
        <v>459</v>
      </c>
      <c r="G5078" s="6" t="s">
        <v>29</v>
      </c>
      <c r="H5078" t="s">
        <v>194</v>
      </c>
      <c r="I5078" t="s">
        <v>26</v>
      </c>
      <c r="J5078" t="s">
        <v>27</v>
      </c>
      <c r="K5078">
        <v>1.2</v>
      </c>
      <c r="L5078">
        <v>23</v>
      </c>
      <c r="M5078" t="s">
        <v>441</v>
      </c>
      <c r="N5078">
        <v>23</v>
      </c>
      <c r="P5078" cm="1">
        <f t="array" ref="P5078">IF(Q5078&gt;0,INDEX(Q5078:Q26802,MATCH(TRUE,INDEX(Q5078:Q26802="",,),0)-1),"")</f>
        <v>15</v>
      </c>
      <c r="Q5078">
        <v>14</v>
      </c>
      <c r="R5078">
        <f t="shared" si="81"/>
        <v>0</v>
      </c>
    </row>
    <row r="5079" spans="1:18" x14ac:dyDescent="0.3">
      <c r="A5079" t="s">
        <v>398</v>
      </c>
      <c r="B5079" s="1">
        <v>38335</v>
      </c>
      <c r="C5079" t="s">
        <v>16</v>
      </c>
      <c r="D5079" t="s">
        <v>458</v>
      </c>
      <c r="E5079" t="s">
        <v>459</v>
      </c>
      <c r="G5079" s="6" t="s">
        <v>29</v>
      </c>
      <c r="H5079" t="s">
        <v>30</v>
      </c>
      <c r="I5079" t="s">
        <v>26</v>
      </c>
      <c r="J5079" t="s">
        <v>27</v>
      </c>
      <c r="K5079">
        <v>26</v>
      </c>
      <c r="L5079">
        <v>22</v>
      </c>
      <c r="M5079" t="s">
        <v>441</v>
      </c>
      <c r="N5079">
        <v>22</v>
      </c>
      <c r="P5079" cm="1">
        <f t="array" ref="P5079">IF(Q5079&gt;0,INDEX(Q5079:Q26803,MATCH(TRUE,INDEX(Q5079:Q26803="",,),0)-1),"")</f>
        <v>15</v>
      </c>
      <c r="Q5079">
        <v>14</v>
      </c>
      <c r="R5079">
        <f t="shared" si="81"/>
        <v>0</v>
      </c>
    </row>
    <row r="5080" spans="1:18" x14ac:dyDescent="0.3">
      <c r="A5080" t="s">
        <v>398</v>
      </c>
      <c r="B5080" s="1">
        <v>38335</v>
      </c>
      <c r="C5080" t="s">
        <v>16</v>
      </c>
      <c r="D5080" t="s">
        <v>458</v>
      </c>
      <c r="E5080" t="s">
        <v>459</v>
      </c>
      <c r="G5080" s="6" t="s">
        <v>29</v>
      </c>
      <c r="H5080" t="s">
        <v>69</v>
      </c>
      <c r="I5080" t="s">
        <v>26</v>
      </c>
      <c r="J5080" t="s">
        <v>27</v>
      </c>
      <c r="K5080">
        <v>1</v>
      </c>
      <c r="L5080">
        <v>24</v>
      </c>
      <c r="M5080" t="s">
        <v>441</v>
      </c>
      <c r="N5080">
        <v>24</v>
      </c>
      <c r="P5080" cm="1">
        <f t="array" ref="P5080">IF(Q5080&gt;0,INDEX(Q5080:Q26804,MATCH(TRUE,INDEX(Q5080:Q26804="",,),0)-1),"")</f>
        <v>15</v>
      </c>
      <c r="Q5080">
        <v>14</v>
      </c>
      <c r="R5080">
        <f t="shared" si="81"/>
        <v>0</v>
      </c>
    </row>
    <row r="5081" spans="1:18" x14ac:dyDescent="0.3">
      <c r="A5081" t="s">
        <v>398</v>
      </c>
      <c r="B5081" s="1">
        <v>38335</v>
      </c>
      <c r="C5081" t="s">
        <v>16</v>
      </c>
      <c r="D5081" t="s">
        <v>458</v>
      </c>
      <c r="E5081" t="s">
        <v>459</v>
      </c>
      <c r="G5081" t="s">
        <v>19</v>
      </c>
      <c r="H5081" t="s">
        <v>53</v>
      </c>
      <c r="I5081" t="s">
        <v>26</v>
      </c>
      <c r="J5081" t="s">
        <v>27</v>
      </c>
      <c r="K5081">
        <v>1124</v>
      </c>
      <c r="L5081">
        <v>27</v>
      </c>
      <c r="M5081" t="s">
        <v>460</v>
      </c>
      <c r="N5081">
        <v>28</v>
      </c>
      <c r="P5081" cm="1">
        <f t="array" ref="P5081">IF(Q5081&gt;0,INDEX(Q5081:Q26805,MATCH(TRUE,INDEX(Q5081:Q26805="",,),0)-1),"")</f>
        <v>15</v>
      </c>
      <c r="Q5081">
        <v>15</v>
      </c>
      <c r="R5081">
        <f t="shared" si="81"/>
        <v>0</v>
      </c>
    </row>
    <row r="5082" spans="1:18" x14ac:dyDescent="0.3">
      <c r="A5082" t="s">
        <v>398</v>
      </c>
      <c r="B5082" s="1">
        <v>38335</v>
      </c>
      <c r="C5082" t="s">
        <v>16</v>
      </c>
      <c r="D5082" t="s">
        <v>458</v>
      </c>
      <c r="E5082" t="s">
        <v>459</v>
      </c>
      <c r="G5082" t="s">
        <v>19</v>
      </c>
      <c r="H5082" t="s">
        <v>70</v>
      </c>
      <c r="I5082" t="s">
        <v>26</v>
      </c>
      <c r="J5082" t="s">
        <v>27</v>
      </c>
      <c r="K5082">
        <v>131</v>
      </c>
      <c r="L5082">
        <v>25</v>
      </c>
      <c r="M5082" t="s">
        <v>460</v>
      </c>
      <c r="N5082">
        <v>28</v>
      </c>
      <c r="P5082" cm="1">
        <f t="array" ref="P5082">IF(Q5082&gt;0,INDEX(Q5082:Q26806,MATCH(TRUE,INDEX(Q5082:Q26806="",,),0)-1),"")</f>
        <v>15</v>
      </c>
      <c r="Q5082">
        <v>15</v>
      </c>
      <c r="R5082">
        <f t="shared" si="81"/>
        <v>0</v>
      </c>
    </row>
    <row r="5083" spans="1:18" x14ac:dyDescent="0.3">
      <c r="A5083" t="s">
        <v>398</v>
      </c>
      <c r="B5083" s="1">
        <v>38335</v>
      </c>
      <c r="C5083" t="s">
        <v>16</v>
      </c>
      <c r="D5083" t="s">
        <v>458</v>
      </c>
      <c r="E5083" t="s">
        <v>459</v>
      </c>
      <c r="G5083" t="s">
        <v>19</v>
      </c>
      <c r="H5083" t="s">
        <v>64</v>
      </c>
      <c r="I5083" t="s">
        <v>26</v>
      </c>
      <c r="J5083" t="s">
        <v>27</v>
      </c>
      <c r="K5083">
        <v>118</v>
      </c>
      <c r="L5083">
        <v>23</v>
      </c>
      <c r="M5083" t="s">
        <v>460</v>
      </c>
      <c r="N5083">
        <v>28</v>
      </c>
      <c r="P5083" cm="1">
        <f t="array" ref="P5083">IF(Q5083&gt;0,INDEX(Q5083:Q26807,MATCH(TRUE,INDEX(Q5083:Q26807="",,),0)-1),"")</f>
        <v>15</v>
      </c>
      <c r="Q5083">
        <v>15</v>
      </c>
      <c r="R5083">
        <f t="shared" si="81"/>
        <v>0</v>
      </c>
    </row>
    <row r="5084" spans="1:18" x14ac:dyDescent="0.3">
      <c r="A5084" t="s">
        <v>398</v>
      </c>
      <c r="B5084" s="1">
        <v>38335</v>
      </c>
      <c r="C5084" t="s">
        <v>16</v>
      </c>
      <c r="D5084" t="s">
        <v>458</v>
      </c>
      <c r="E5084" t="s">
        <v>459</v>
      </c>
      <c r="G5084" s="6" t="s">
        <v>29</v>
      </c>
      <c r="H5084" t="s">
        <v>194</v>
      </c>
      <c r="I5084" t="s">
        <v>21</v>
      </c>
      <c r="J5084" t="s">
        <v>22</v>
      </c>
      <c r="K5084">
        <v>1.6</v>
      </c>
      <c r="L5084">
        <v>312</v>
      </c>
      <c r="M5084" t="s">
        <v>460</v>
      </c>
      <c r="N5084">
        <v>312</v>
      </c>
      <c r="P5084" cm="1">
        <f t="array" ref="P5084">IF(Q5084&gt;0,INDEX(Q5084:Q26808,MATCH(TRUE,INDEX(Q5084:Q26808="",,),0)-1),"")</f>
        <v>15</v>
      </c>
      <c r="Q5084">
        <v>15</v>
      </c>
      <c r="R5084">
        <f t="shared" si="81"/>
        <v>0</v>
      </c>
    </row>
    <row r="5085" spans="1:18" x14ac:dyDescent="0.3">
      <c r="A5085" t="s">
        <v>398</v>
      </c>
      <c r="B5085" s="1">
        <v>38335</v>
      </c>
      <c r="C5085" t="s">
        <v>16</v>
      </c>
      <c r="D5085" t="s">
        <v>458</v>
      </c>
      <c r="E5085" t="s">
        <v>459</v>
      </c>
      <c r="G5085" s="6" t="s">
        <v>29</v>
      </c>
      <c r="H5085" t="s">
        <v>30</v>
      </c>
      <c r="I5085" t="s">
        <v>21</v>
      </c>
      <c r="J5085" t="s">
        <v>22</v>
      </c>
      <c r="K5085">
        <v>0.8</v>
      </c>
      <c r="L5085">
        <v>123.9</v>
      </c>
      <c r="M5085" t="s">
        <v>460</v>
      </c>
      <c r="N5085">
        <v>123.9</v>
      </c>
      <c r="P5085" cm="1">
        <f t="array" ref="P5085">IF(Q5085&gt;0,INDEX(Q5085:Q26809,MATCH(TRUE,INDEX(Q5085:Q26809="",,),0)-1),"")</f>
        <v>15</v>
      </c>
      <c r="Q5085">
        <v>15</v>
      </c>
      <c r="R5085">
        <f t="shared" si="81"/>
        <v>0</v>
      </c>
    </row>
    <row r="5086" spans="1:18" x14ac:dyDescent="0.3">
      <c r="A5086" t="s">
        <v>398</v>
      </c>
      <c r="B5086" s="1">
        <v>38335</v>
      </c>
      <c r="C5086" t="s">
        <v>16</v>
      </c>
      <c r="D5086" t="s">
        <v>458</v>
      </c>
      <c r="E5086" t="s">
        <v>459</v>
      </c>
      <c r="G5086" s="6" t="s">
        <v>29</v>
      </c>
      <c r="H5086" t="s">
        <v>69</v>
      </c>
      <c r="I5086" t="s">
        <v>21</v>
      </c>
      <c r="J5086" t="s">
        <v>22</v>
      </c>
      <c r="K5086">
        <v>2.6</v>
      </c>
      <c r="L5086">
        <v>156</v>
      </c>
      <c r="M5086" t="s">
        <v>460</v>
      </c>
      <c r="N5086">
        <v>156</v>
      </c>
      <c r="P5086" cm="1">
        <f t="array" ref="P5086">IF(Q5086&gt;0,INDEX(Q5086:Q26810,MATCH(TRUE,INDEX(Q5086:Q26810="",,),0)-1),"")</f>
        <v>15</v>
      </c>
      <c r="Q5086">
        <v>15</v>
      </c>
      <c r="R5086">
        <f t="shared" si="81"/>
        <v>0</v>
      </c>
    </row>
    <row r="5087" spans="1:18" x14ac:dyDescent="0.3">
      <c r="A5087" t="s">
        <v>398</v>
      </c>
      <c r="B5087" s="1">
        <v>38335</v>
      </c>
      <c r="C5087" t="s">
        <v>16</v>
      </c>
      <c r="D5087" t="s">
        <v>458</v>
      </c>
      <c r="E5087" t="s">
        <v>459</v>
      </c>
      <c r="G5087" s="6" t="s">
        <v>29</v>
      </c>
      <c r="H5087" t="s">
        <v>64</v>
      </c>
      <c r="I5087" t="s">
        <v>21</v>
      </c>
      <c r="J5087" t="s">
        <v>22</v>
      </c>
      <c r="K5087">
        <v>6</v>
      </c>
      <c r="L5087">
        <v>129.30000000000001</v>
      </c>
      <c r="M5087" t="s">
        <v>460</v>
      </c>
      <c r="N5087">
        <v>129.30000000000001</v>
      </c>
      <c r="P5087" cm="1">
        <f t="array" ref="P5087">IF(Q5087&gt;0,INDEX(Q5087:Q26811,MATCH(TRUE,INDEX(Q5087:Q26811="",,),0)-1),"")</f>
        <v>15</v>
      </c>
      <c r="Q5087">
        <v>15</v>
      </c>
      <c r="R5087">
        <f t="shared" si="81"/>
        <v>0</v>
      </c>
    </row>
    <row r="5088" spans="1:18" x14ac:dyDescent="0.3">
      <c r="A5088" t="s">
        <v>398</v>
      </c>
      <c r="B5088" s="1">
        <v>38335</v>
      </c>
      <c r="C5088" t="s">
        <v>16</v>
      </c>
      <c r="D5088" t="s">
        <v>458</v>
      </c>
      <c r="E5088" t="s">
        <v>459</v>
      </c>
      <c r="G5088" s="6" t="s">
        <v>29</v>
      </c>
      <c r="H5088" t="s">
        <v>194</v>
      </c>
      <c r="I5088" t="s">
        <v>26</v>
      </c>
      <c r="J5088" t="s">
        <v>27</v>
      </c>
      <c r="K5088">
        <v>1.2</v>
      </c>
      <c r="L5088">
        <v>23</v>
      </c>
      <c r="M5088" t="s">
        <v>460</v>
      </c>
      <c r="N5088">
        <v>23</v>
      </c>
      <c r="P5088" cm="1">
        <f t="array" ref="P5088">IF(Q5088&gt;0,INDEX(Q5088:Q26812,MATCH(TRUE,INDEX(Q5088:Q26812="",,),0)-1),"")</f>
        <v>15</v>
      </c>
      <c r="Q5088">
        <v>15</v>
      </c>
      <c r="R5088">
        <f t="shared" si="81"/>
        <v>0</v>
      </c>
    </row>
    <row r="5089" spans="1:18" x14ac:dyDescent="0.3">
      <c r="A5089" t="s">
        <v>398</v>
      </c>
      <c r="B5089" s="1">
        <v>38335</v>
      </c>
      <c r="C5089" t="s">
        <v>16</v>
      </c>
      <c r="D5089" t="s">
        <v>458</v>
      </c>
      <c r="E5089" t="s">
        <v>459</v>
      </c>
      <c r="G5089" s="6" t="s">
        <v>29</v>
      </c>
      <c r="H5089" t="s">
        <v>30</v>
      </c>
      <c r="I5089" t="s">
        <v>26</v>
      </c>
      <c r="J5089" t="s">
        <v>27</v>
      </c>
      <c r="K5089">
        <v>26</v>
      </c>
      <c r="L5089">
        <v>22</v>
      </c>
      <c r="M5089" t="s">
        <v>460</v>
      </c>
      <c r="N5089">
        <v>22</v>
      </c>
      <c r="P5089" cm="1">
        <f t="array" ref="P5089">IF(Q5089&gt;0,INDEX(Q5089:Q26813,MATCH(TRUE,INDEX(Q5089:Q26813="",,),0)-1),"")</f>
        <v>15</v>
      </c>
      <c r="Q5089">
        <v>15</v>
      </c>
      <c r="R5089">
        <f t="shared" si="81"/>
        <v>0</v>
      </c>
    </row>
    <row r="5090" spans="1:18" x14ac:dyDescent="0.3">
      <c r="A5090" t="s">
        <v>398</v>
      </c>
      <c r="B5090" s="1">
        <v>38335</v>
      </c>
      <c r="C5090" t="s">
        <v>16</v>
      </c>
      <c r="D5090" t="s">
        <v>458</v>
      </c>
      <c r="E5090" t="s">
        <v>459</v>
      </c>
      <c r="G5090" s="6" t="s">
        <v>29</v>
      </c>
      <c r="H5090" t="s">
        <v>69</v>
      </c>
      <c r="I5090" t="s">
        <v>26</v>
      </c>
      <c r="J5090" t="s">
        <v>27</v>
      </c>
      <c r="K5090">
        <v>1</v>
      </c>
      <c r="L5090">
        <v>24</v>
      </c>
      <c r="M5090" t="s">
        <v>460</v>
      </c>
      <c r="N5090">
        <v>24</v>
      </c>
      <c r="P5090" cm="1">
        <f t="array" ref="P5090">IF(Q5090&gt;0,INDEX(Q5090:Q26814,MATCH(TRUE,INDEX(Q5090:Q26814="",,),0)-1),"")</f>
        <v>15</v>
      </c>
      <c r="Q5090">
        <v>15</v>
      </c>
      <c r="R5090">
        <f t="shared" si="81"/>
        <v>0</v>
      </c>
    </row>
    <row r="5091" spans="1:18" x14ac:dyDescent="0.3">
      <c r="P5091" t="str" cm="1">
        <f t="array" ref="P5091">IF(Q5091&gt;0,INDEX(Q5091:Q26815,MATCH(TRUE,INDEX(Q5091:Q26815="",,),0)-1),"")</f>
        <v/>
      </c>
      <c r="R5091" t="str">
        <f t="shared" si="81"/>
        <v/>
      </c>
    </row>
    <row r="5092" spans="1:18" x14ac:dyDescent="0.3">
      <c r="A5092" t="s">
        <v>398</v>
      </c>
      <c r="B5092" s="1">
        <v>38355</v>
      </c>
      <c r="C5092" t="s">
        <v>411</v>
      </c>
      <c r="D5092" t="s">
        <v>461</v>
      </c>
      <c r="E5092" t="s">
        <v>462</v>
      </c>
      <c r="G5092" t="s">
        <v>19</v>
      </c>
      <c r="H5092" t="s">
        <v>206</v>
      </c>
      <c r="I5092" t="s">
        <v>21</v>
      </c>
      <c r="J5092" t="s">
        <v>22</v>
      </c>
      <c r="K5092">
        <v>7.1</v>
      </c>
      <c r="L5092">
        <v>90</v>
      </c>
      <c r="M5092" t="s">
        <v>385</v>
      </c>
      <c r="N5092">
        <v>250</v>
      </c>
      <c r="O5092" t="s">
        <v>24</v>
      </c>
      <c r="P5092" cm="1">
        <f t="array" ref="P5092">IF(Q5092&gt;0,INDEX(Q5092:Q26816,MATCH(TRUE,INDEX(Q5092:Q26816="",,),0)-1),"")</f>
        <v>6</v>
      </c>
      <c r="Q5092">
        <v>1</v>
      </c>
      <c r="R5092">
        <f t="shared" si="81"/>
        <v>0</v>
      </c>
    </row>
    <row r="5093" spans="1:18" x14ac:dyDescent="0.3">
      <c r="A5093" t="s">
        <v>398</v>
      </c>
      <c r="B5093" s="1">
        <v>38355</v>
      </c>
      <c r="C5093" t="s">
        <v>411</v>
      </c>
      <c r="D5093" t="s">
        <v>461</v>
      </c>
      <c r="E5093" t="s">
        <v>462</v>
      </c>
      <c r="G5093" t="s">
        <v>19</v>
      </c>
      <c r="H5093" t="s">
        <v>69</v>
      </c>
      <c r="I5093" t="s">
        <v>21</v>
      </c>
      <c r="J5093" t="s">
        <v>22</v>
      </c>
      <c r="K5093">
        <v>35.6</v>
      </c>
      <c r="L5093">
        <v>102</v>
      </c>
      <c r="M5093" t="s">
        <v>385</v>
      </c>
      <c r="N5093">
        <v>3350</v>
      </c>
      <c r="O5093" t="s">
        <v>24</v>
      </c>
      <c r="P5093" cm="1">
        <f t="array" ref="P5093">IF(Q5093&gt;0,INDEX(Q5093:Q26817,MATCH(TRUE,INDEX(Q5093:Q26817="",,),0)-1),"")</f>
        <v>6</v>
      </c>
      <c r="Q5093">
        <v>1</v>
      </c>
      <c r="R5093">
        <f t="shared" si="81"/>
        <v>0</v>
      </c>
    </row>
    <row r="5094" spans="1:18" x14ac:dyDescent="0.3">
      <c r="A5094" t="s">
        <v>398</v>
      </c>
      <c r="B5094" s="1">
        <v>38355</v>
      </c>
      <c r="C5094" t="s">
        <v>411</v>
      </c>
      <c r="D5094" t="s">
        <v>461</v>
      </c>
      <c r="E5094" t="s">
        <v>462</v>
      </c>
      <c r="G5094" t="s">
        <v>19</v>
      </c>
      <c r="H5094" t="s">
        <v>99</v>
      </c>
      <c r="I5094" t="s">
        <v>26</v>
      </c>
      <c r="J5094" t="s">
        <v>27</v>
      </c>
      <c r="K5094">
        <v>734.1</v>
      </c>
      <c r="L5094">
        <v>16</v>
      </c>
      <c r="M5094" t="s">
        <v>385</v>
      </c>
      <c r="N5094">
        <v>26</v>
      </c>
      <c r="O5094" t="s">
        <v>24</v>
      </c>
      <c r="P5094" cm="1">
        <f t="array" ref="P5094">IF(Q5094&gt;0,INDEX(Q5094:Q26818,MATCH(TRUE,INDEX(Q5094:Q26818="",,),0)-1),"")</f>
        <v>6</v>
      </c>
      <c r="Q5094">
        <v>1</v>
      </c>
      <c r="R5094">
        <f t="shared" si="81"/>
        <v>0</v>
      </c>
    </row>
    <row r="5095" spans="1:18" x14ac:dyDescent="0.3">
      <c r="A5095" t="s">
        <v>398</v>
      </c>
      <c r="B5095" s="1">
        <v>38355</v>
      </c>
      <c r="C5095" t="s">
        <v>411</v>
      </c>
      <c r="D5095" t="s">
        <v>461</v>
      </c>
      <c r="E5095" t="s">
        <v>462</v>
      </c>
      <c r="G5095" t="s">
        <v>19</v>
      </c>
      <c r="H5095" t="s">
        <v>53</v>
      </c>
      <c r="I5095" t="s">
        <v>26</v>
      </c>
      <c r="J5095" t="s">
        <v>27</v>
      </c>
      <c r="K5095">
        <v>1684.9</v>
      </c>
      <c r="L5095">
        <v>21</v>
      </c>
      <c r="M5095" t="s">
        <v>385</v>
      </c>
      <c r="N5095">
        <v>21</v>
      </c>
      <c r="O5095" t="s">
        <v>24</v>
      </c>
      <c r="P5095" cm="1">
        <f t="array" ref="P5095">IF(Q5095&gt;0,INDEX(Q5095:Q26819,MATCH(TRUE,INDEX(Q5095:Q26819="",,),0)-1),"")</f>
        <v>6</v>
      </c>
      <c r="Q5095">
        <v>1</v>
      </c>
      <c r="R5095">
        <f t="shared" si="81"/>
        <v>0</v>
      </c>
    </row>
    <row r="5096" spans="1:18" x14ac:dyDescent="0.3">
      <c r="A5096" t="s">
        <v>398</v>
      </c>
      <c r="B5096" s="1">
        <v>38355</v>
      </c>
      <c r="C5096" t="s">
        <v>411</v>
      </c>
      <c r="D5096" t="s">
        <v>461</v>
      </c>
      <c r="E5096" t="s">
        <v>462</v>
      </c>
      <c r="G5096" t="s">
        <v>19</v>
      </c>
      <c r="H5096" t="s">
        <v>148</v>
      </c>
      <c r="I5096" t="s">
        <v>26</v>
      </c>
      <c r="J5096" t="s">
        <v>27</v>
      </c>
      <c r="K5096">
        <v>508.4</v>
      </c>
      <c r="L5096">
        <v>21</v>
      </c>
      <c r="M5096" t="s">
        <v>385</v>
      </c>
      <c r="N5096">
        <v>21</v>
      </c>
      <c r="O5096" t="s">
        <v>24</v>
      </c>
      <c r="P5096" cm="1">
        <f t="array" ref="P5096">IF(Q5096&gt;0,INDEX(Q5096:Q26820,MATCH(TRUE,INDEX(Q5096:Q26820="",,),0)-1),"")</f>
        <v>6</v>
      </c>
      <c r="Q5096">
        <v>1</v>
      </c>
      <c r="R5096">
        <f t="shared" si="81"/>
        <v>0</v>
      </c>
    </row>
    <row r="5097" spans="1:18" x14ac:dyDescent="0.3">
      <c r="A5097" t="s">
        <v>398</v>
      </c>
      <c r="B5097" s="1">
        <v>38355</v>
      </c>
      <c r="C5097" t="s">
        <v>411</v>
      </c>
      <c r="D5097" t="s">
        <v>461</v>
      </c>
      <c r="E5097" t="s">
        <v>462</v>
      </c>
      <c r="G5097" t="s">
        <v>19</v>
      </c>
      <c r="H5097" t="s">
        <v>122</v>
      </c>
      <c r="I5097" t="s">
        <v>26</v>
      </c>
      <c r="J5097" t="s">
        <v>27</v>
      </c>
      <c r="K5097">
        <v>434.9</v>
      </c>
      <c r="L5097">
        <v>18</v>
      </c>
      <c r="M5097" t="s">
        <v>385</v>
      </c>
      <c r="N5097">
        <v>18</v>
      </c>
      <c r="O5097" t="s">
        <v>24</v>
      </c>
      <c r="P5097" cm="1">
        <f t="array" ref="P5097">IF(Q5097&gt;0,INDEX(Q5097:Q26821,MATCH(TRUE,INDEX(Q5097:Q26821="",,),0)-1),"")</f>
        <v>6</v>
      </c>
      <c r="Q5097">
        <v>1</v>
      </c>
      <c r="R5097">
        <f t="shared" si="81"/>
        <v>0</v>
      </c>
    </row>
    <row r="5098" spans="1:18" x14ac:dyDescent="0.3">
      <c r="A5098" t="s">
        <v>398</v>
      </c>
      <c r="B5098" s="1">
        <v>38355</v>
      </c>
      <c r="C5098" t="s">
        <v>411</v>
      </c>
      <c r="D5098" t="s">
        <v>461</v>
      </c>
      <c r="E5098" t="s">
        <v>462</v>
      </c>
      <c r="G5098" t="s">
        <v>19</v>
      </c>
      <c r="H5098" t="s">
        <v>64</v>
      </c>
      <c r="I5098" t="s">
        <v>26</v>
      </c>
      <c r="J5098" t="s">
        <v>27</v>
      </c>
      <c r="K5098">
        <v>399.9</v>
      </c>
      <c r="L5098">
        <v>16</v>
      </c>
      <c r="M5098" t="s">
        <v>385</v>
      </c>
      <c r="N5098">
        <v>16</v>
      </c>
      <c r="O5098" t="s">
        <v>24</v>
      </c>
      <c r="P5098" cm="1">
        <f t="array" ref="P5098">IF(Q5098&gt;0,INDEX(Q5098:Q26822,MATCH(TRUE,INDEX(Q5098:Q26822="",,),0)-1),"")</f>
        <v>6</v>
      </c>
      <c r="Q5098">
        <v>1</v>
      </c>
      <c r="R5098">
        <f t="shared" si="81"/>
        <v>0</v>
      </c>
    </row>
    <row r="5099" spans="1:18" x14ac:dyDescent="0.3">
      <c r="A5099" t="s">
        <v>398</v>
      </c>
      <c r="B5099" s="1">
        <v>38355</v>
      </c>
      <c r="C5099" t="s">
        <v>411</v>
      </c>
      <c r="D5099" t="s">
        <v>461</v>
      </c>
      <c r="E5099" t="s">
        <v>462</v>
      </c>
      <c r="G5099" s="6" t="s">
        <v>29</v>
      </c>
      <c r="H5099" t="s">
        <v>194</v>
      </c>
      <c r="I5099" t="s">
        <v>21</v>
      </c>
      <c r="J5099" t="s">
        <v>22</v>
      </c>
      <c r="K5099">
        <v>5.3</v>
      </c>
      <c r="L5099">
        <v>228</v>
      </c>
      <c r="M5099" t="s">
        <v>385</v>
      </c>
      <c r="N5099">
        <v>228</v>
      </c>
      <c r="O5099" t="s">
        <v>24</v>
      </c>
      <c r="P5099" cm="1">
        <f t="array" ref="P5099">IF(Q5099&gt;0,INDEX(Q5099:Q26823,MATCH(TRUE,INDEX(Q5099:Q26823="",,),0)-1),"")</f>
        <v>6</v>
      </c>
      <c r="Q5099">
        <v>1</v>
      </c>
      <c r="R5099">
        <f t="shared" si="81"/>
        <v>0</v>
      </c>
    </row>
    <row r="5100" spans="1:18" x14ac:dyDescent="0.3">
      <c r="A5100" t="s">
        <v>398</v>
      </c>
      <c r="B5100" s="1">
        <v>38355</v>
      </c>
      <c r="C5100" t="s">
        <v>411</v>
      </c>
      <c r="D5100" t="s">
        <v>461</v>
      </c>
      <c r="E5100" t="s">
        <v>462</v>
      </c>
      <c r="G5100" s="6" t="s">
        <v>29</v>
      </c>
      <c r="H5100" t="s">
        <v>214</v>
      </c>
      <c r="I5100" t="s">
        <v>21</v>
      </c>
      <c r="J5100" t="s">
        <v>22</v>
      </c>
      <c r="K5100">
        <v>1.7</v>
      </c>
      <c r="L5100">
        <v>76</v>
      </c>
      <c r="M5100" t="s">
        <v>385</v>
      </c>
      <c r="N5100">
        <v>76</v>
      </c>
      <c r="O5100" t="s">
        <v>24</v>
      </c>
      <c r="P5100" cm="1">
        <f t="array" ref="P5100">IF(Q5100&gt;0,INDEX(Q5100:Q26824,MATCH(TRUE,INDEX(Q5100:Q26824="",,),0)-1),"")</f>
        <v>6</v>
      </c>
      <c r="Q5100">
        <v>1</v>
      </c>
      <c r="R5100">
        <f t="shared" si="81"/>
        <v>0</v>
      </c>
    </row>
    <row r="5101" spans="1:18" x14ac:dyDescent="0.3">
      <c r="A5101" t="s">
        <v>398</v>
      </c>
      <c r="B5101" s="1">
        <v>38355</v>
      </c>
      <c r="C5101" t="s">
        <v>411</v>
      </c>
      <c r="D5101" t="s">
        <v>461</v>
      </c>
      <c r="E5101" t="s">
        <v>462</v>
      </c>
      <c r="G5101" s="6" t="s">
        <v>29</v>
      </c>
      <c r="H5101" t="s">
        <v>99</v>
      </c>
      <c r="I5101" t="s">
        <v>21</v>
      </c>
      <c r="J5101" t="s">
        <v>22</v>
      </c>
      <c r="K5101">
        <v>4.8</v>
      </c>
      <c r="L5101">
        <v>171</v>
      </c>
      <c r="M5101" t="s">
        <v>385</v>
      </c>
      <c r="N5101">
        <v>171</v>
      </c>
      <c r="O5101" t="s">
        <v>24</v>
      </c>
      <c r="P5101" cm="1">
        <f t="array" ref="P5101">IF(Q5101&gt;0,INDEX(Q5101:Q26825,MATCH(TRUE,INDEX(Q5101:Q26825="",,),0)-1),"")</f>
        <v>6</v>
      </c>
      <c r="Q5101">
        <v>1</v>
      </c>
      <c r="R5101">
        <f t="shared" si="81"/>
        <v>0</v>
      </c>
    </row>
    <row r="5102" spans="1:18" x14ac:dyDescent="0.3">
      <c r="A5102" t="s">
        <v>398</v>
      </c>
      <c r="B5102" s="1">
        <v>38355</v>
      </c>
      <c r="C5102" t="s">
        <v>411</v>
      </c>
      <c r="D5102" t="s">
        <v>461</v>
      </c>
      <c r="E5102" t="s">
        <v>462</v>
      </c>
      <c r="G5102" s="6" t="s">
        <v>29</v>
      </c>
      <c r="H5102" t="s">
        <v>41</v>
      </c>
      <c r="I5102" t="s">
        <v>21</v>
      </c>
      <c r="J5102" t="s">
        <v>22</v>
      </c>
      <c r="K5102">
        <v>3.8</v>
      </c>
      <c r="L5102">
        <v>200</v>
      </c>
      <c r="M5102" t="s">
        <v>385</v>
      </c>
      <c r="N5102">
        <v>200</v>
      </c>
      <c r="O5102" t="s">
        <v>24</v>
      </c>
      <c r="P5102" cm="1">
        <f t="array" ref="P5102">IF(Q5102&gt;0,INDEX(Q5102:Q26826,MATCH(TRUE,INDEX(Q5102:Q26826="",,),0)-1),"")</f>
        <v>6</v>
      </c>
      <c r="Q5102">
        <v>1</v>
      </c>
      <c r="R5102">
        <f t="shared" si="81"/>
        <v>0</v>
      </c>
    </row>
    <row r="5103" spans="1:18" x14ac:dyDescent="0.3">
      <c r="A5103" t="s">
        <v>398</v>
      </c>
      <c r="B5103" s="1">
        <v>38355</v>
      </c>
      <c r="C5103" t="s">
        <v>411</v>
      </c>
      <c r="D5103" t="s">
        <v>461</v>
      </c>
      <c r="E5103" t="s">
        <v>462</v>
      </c>
      <c r="G5103" s="6" t="s">
        <v>29</v>
      </c>
      <c r="H5103" t="s">
        <v>194</v>
      </c>
      <c r="I5103" t="s">
        <v>26</v>
      </c>
      <c r="J5103" t="s">
        <v>27</v>
      </c>
      <c r="K5103">
        <v>26.7</v>
      </c>
      <c r="L5103">
        <v>16</v>
      </c>
      <c r="M5103" t="s">
        <v>385</v>
      </c>
      <c r="N5103">
        <v>16</v>
      </c>
      <c r="O5103" t="s">
        <v>24</v>
      </c>
      <c r="P5103" cm="1">
        <f t="array" ref="P5103">IF(Q5103&gt;0,INDEX(Q5103:Q26827,MATCH(TRUE,INDEX(Q5103:Q26827="",,),0)-1),"")</f>
        <v>6</v>
      </c>
      <c r="Q5103">
        <v>1</v>
      </c>
      <c r="R5103">
        <f t="shared" si="81"/>
        <v>0</v>
      </c>
    </row>
    <row r="5104" spans="1:18" x14ac:dyDescent="0.3">
      <c r="A5104" t="s">
        <v>398</v>
      </c>
      <c r="B5104" s="1">
        <v>38355</v>
      </c>
      <c r="C5104" t="s">
        <v>411</v>
      </c>
      <c r="D5104" t="s">
        <v>461</v>
      </c>
      <c r="E5104" t="s">
        <v>462</v>
      </c>
      <c r="G5104" s="6" t="s">
        <v>29</v>
      </c>
      <c r="H5104" t="s">
        <v>206</v>
      </c>
      <c r="I5104" t="s">
        <v>26</v>
      </c>
      <c r="J5104" t="s">
        <v>27</v>
      </c>
      <c r="K5104">
        <v>55.1</v>
      </c>
      <c r="L5104">
        <v>9.3000000000000007</v>
      </c>
      <c r="M5104" t="s">
        <v>385</v>
      </c>
      <c r="N5104">
        <v>9.3000000000000007</v>
      </c>
      <c r="O5104" t="s">
        <v>24</v>
      </c>
      <c r="P5104" cm="1">
        <f t="array" ref="P5104">IF(Q5104&gt;0,INDEX(Q5104:Q26828,MATCH(TRUE,INDEX(Q5104:Q26828="",,),0)-1),"")</f>
        <v>6</v>
      </c>
      <c r="Q5104">
        <v>1</v>
      </c>
      <c r="R5104">
        <f t="shared" si="81"/>
        <v>0</v>
      </c>
    </row>
    <row r="5105" spans="1:18" x14ac:dyDescent="0.3">
      <c r="A5105" t="s">
        <v>398</v>
      </c>
      <c r="B5105" s="1">
        <v>38355</v>
      </c>
      <c r="C5105" t="s">
        <v>411</v>
      </c>
      <c r="D5105" t="s">
        <v>461</v>
      </c>
      <c r="E5105" t="s">
        <v>462</v>
      </c>
      <c r="G5105" s="6" t="s">
        <v>29</v>
      </c>
      <c r="H5105" t="s">
        <v>214</v>
      </c>
      <c r="I5105" t="s">
        <v>26</v>
      </c>
      <c r="J5105" t="s">
        <v>27</v>
      </c>
      <c r="K5105">
        <v>11.3</v>
      </c>
      <c r="L5105">
        <v>16</v>
      </c>
      <c r="M5105" t="s">
        <v>385</v>
      </c>
      <c r="N5105">
        <v>16</v>
      </c>
      <c r="O5105" t="s">
        <v>24</v>
      </c>
      <c r="P5105" cm="1">
        <f t="array" ref="P5105">IF(Q5105&gt;0,INDEX(Q5105:Q26829,MATCH(TRUE,INDEX(Q5105:Q26829="",,),0)-1),"")</f>
        <v>6</v>
      </c>
      <c r="Q5105">
        <v>1</v>
      </c>
      <c r="R5105">
        <f t="shared" si="81"/>
        <v>0</v>
      </c>
    </row>
    <row r="5106" spans="1:18" x14ac:dyDescent="0.3">
      <c r="A5106" t="s">
        <v>398</v>
      </c>
      <c r="B5106" s="1">
        <v>38355</v>
      </c>
      <c r="C5106" t="s">
        <v>411</v>
      </c>
      <c r="D5106" t="s">
        <v>461</v>
      </c>
      <c r="E5106" t="s">
        <v>462</v>
      </c>
      <c r="G5106" s="6" t="s">
        <v>29</v>
      </c>
      <c r="H5106" t="s">
        <v>394</v>
      </c>
      <c r="I5106" t="s">
        <v>26</v>
      </c>
      <c r="J5106" t="s">
        <v>27</v>
      </c>
      <c r="K5106">
        <v>51.8</v>
      </c>
      <c r="L5106">
        <v>17</v>
      </c>
      <c r="M5106" t="s">
        <v>385</v>
      </c>
      <c r="N5106">
        <v>17</v>
      </c>
      <c r="O5106" t="s">
        <v>24</v>
      </c>
      <c r="P5106" cm="1">
        <f t="array" ref="P5106">IF(Q5106&gt;0,INDEX(Q5106:Q26830,MATCH(TRUE,INDEX(Q5106:Q26830="",,),0)-1),"")</f>
        <v>6</v>
      </c>
      <c r="Q5106">
        <v>1</v>
      </c>
      <c r="R5106">
        <f t="shared" si="81"/>
        <v>0</v>
      </c>
    </row>
    <row r="5107" spans="1:18" x14ac:dyDescent="0.3">
      <c r="A5107" t="s">
        <v>398</v>
      </c>
      <c r="B5107" s="1">
        <v>38355</v>
      </c>
      <c r="C5107" t="s">
        <v>411</v>
      </c>
      <c r="D5107" t="s">
        <v>461</v>
      </c>
      <c r="E5107" t="s">
        <v>462</v>
      </c>
      <c r="G5107" s="6" t="s">
        <v>29</v>
      </c>
      <c r="H5107" t="s">
        <v>197</v>
      </c>
      <c r="I5107" t="s">
        <v>26</v>
      </c>
      <c r="J5107" t="s">
        <v>27</v>
      </c>
      <c r="K5107">
        <v>48.4</v>
      </c>
      <c r="L5107">
        <v>24</v>
      </c>
      <c r="M5107" t="s">
        <v>385</v>
      </c>
      <c r="N5107">
        <v>24</v>
      </c>
      <c r="O5107" t="s">
        <v>24</v>
      </c>
      <c r="P5107" cm="1">
        <f t="array" ref="P5107">IF(Q5107&gt;0,INDEX(Q5107:Q26831,MATCH(TRUE,INDEX(Q5107:Q26831="",,),0)-1),"")</f>
        <v>6</v>
      </c>
      <c r="Q5107">
        <v>1</v>
      </c>
      <c r="R5107">
        <f t="shared" si="81"/>
        <v>0</v>
      </c>
    </row>
    <row r="5108" spans="1:18" x14ac:dyDescent="0.3">
      <c r="A5108" t="s">
        <v>398</v>
      </c>
      <c r="B5108" s="1">
        <v>38355</v>
      </c>
      <c r="C5108" t="s">
        <v>411</v>
      </c>
      <c r="D5108" t="s">
        <v>461</v>
      </c>
      <c r="E5108" t="s">
        <v>462</v>
      </c>
      <c r="G5108" s="6" t="s">
        <v>29</v>
      </c>
      <c r="H5108" t="s">
        <v>107</v>
      </c>
      <c r="I5108" t="s">
        <v>26</v>
      </c>
      <c r="J5108" t="s">
        <v>27</v>
      </c>
      <c r="K5108">
        <v>42</v>
      </c>
      <c r="L5108">
        <v>23</v>
      </c>
      <c r="M5108" t="s">
        <v>385</v>
      </c>
      <c r="N5108">
        <v>23</v>
      </c>
      <c r="O5108" t="s">
        <v>24</v>
      </c>
      <c r="P5108" cm="1">
        <f t="array" ref="P5108">IF(Q5108&gt;0,INDEX(Q5108:Q26832,MATCH(TRUE,INDEX(Q5108:Q26832="",,),0)-1),"")</f>
        <v>6</v>
      </c>
      <c r="Q5108">
        <v>1</v>
      </c>
      <c r="R5108">
        <f t="shared" ref="R5108:R5171" si="82">IF(P5108="","",0)</f>
        <v>0</v>
      </c>
    </row>
    <row r="5109" spans="1:18" x14ac:dyDescent="0.3">
      <c r="A5109" t="s">
        <v>398</v>
      </c>
      <c r="B5109" s="1">
        <v>38355</v>
      </c>
      <c r="C5109" t="s">
        <v>411</v>
      </c>
      <c r="D5109" t="s">
        <v>461</v>
      </c>
      <c r="E5109" t="s">
        <v>462</v>
      </c>
      <c r="G5109" s="6" t="s">
        <v>29</v>
      </c>
      <c r="H5109" t="s">
        <v>69</v>
      </c>
      <c r="I5109" t="s">
        <v>26</v>
      </c>
      <c r="J5109" t="s">
        <v>27</v>
      </c>
      <c r="K5109">
        <v>92.2</v>
      </c>
      <c r="L5109">
        <v>17</v>
      </c>
      <c r="M5109" t="s">
        <v>385</v>
      </c>
      <c r="N5109">
        <v>17</v>
      </c>
      <c r="O5109" t="s">
        <v>24</v>
      </c>
      <c r="P5109" cm="1">
        <f t="array" ref="P5109">IF(Q5109&gt;0,INDEX(Q5109:Q26833,MATCH(TRUE,INDEX(Q5109:Q26833="",,),0)-1),"")</f>
        <v>6</v>
      </c>
      <c r="Q5109">
        <v>1</v>
      </c>
      <c r="R5109">
        <f t="shared" si="82"/>
        <v>0</v>
      </c>
    </row>
    <row r="5110" spans="1:18" x14ac:dyDescent="0.3">
      <c r="A5110" t="s">
        <v>398</v>
      </c>
      <c r="B5110" s="1">
        <v>38355</v>
      </c>
      <c r="C5110" t="s">
        <v>411</v>
      </c>
      <c r="D5110" t="s">
        <v>461</v>
      </c>
      <c r="E5110" t="s">
        <v>462</v>
      </c>
      <c r="G5110" s="6" t="s">
        <v>29</v>
      </c>
      <c r="H5110" t="s">
        <v>41</v>
      </c>
      <c r="I5110" t="s">
        <v>26</v>
      </c>
      <c r="J5110" t="s">
        <v>27</v>
      </c>
      <c r="K5110">
        <v>3.3</v>
      </c>
      <c r="L5110">
        <v>18</v>
      </c>
      <c r="M5110" t="s">
        <v>385</v>
      </c>
      <c r="N5110">
        <v>18</v>
      </c>
      <c r="O5110" t="s">
        <v>24</v>
      </c>
      <c r="P5110" cm="1">
        <f t="array" ref="P5110">IF(Q5110&gt;0,INDEX(Q5110:Q26834,MATCH(TRUE,INDEX(Q5110:Q26834="",,),0)-1),"")</f>
        <v>6</v>
      </c>
      <c r="Q5110">
        <v>1</v>
      </c>
      <c r="R5110">
        <f t="shared" si="82"/>
        <v>0</v>
      </c>
    </row>
    <row r="5111" spans="1:18" x14ac:dyDescent="0.3">
      <c r="A5111" t="s">
        <v>398</v>
      </c>
      <c r="B5111" s="1">
        <v>38355</v>
      </c>
      <c r="C5111" t="s">
        <v>411</v>
      </c>
      <c r="D5111" t="s">
        <v>461</v>
      </c>
      <c r="E5111" t="s">
        <v>462</v>
      </c>
      <c r="G5111" t="s">
        <v>19</v>
      </c>
      <c r="H5111" t="s">
        <v>206</v>
      </c>
      <c r="I5111" t="s">
        <v>21</v>
      </c>
      <c r="J5111" t="s">
        <v>22</v>
      </c>
      <c r="K5111">
        <v>7.1</v>
      </c>
      <c r="L5111">
        <v>90</v>
      </c>
      <c r="M5111" t="s">
        <v>270</v>
      </c>
      <c r="N5111">
        <v>16696</v>
      </c>
      <c r="P5111" cm="1">
        <f t="array" ref="P5111">IF(Q5111&gt;0,INDEX(Q5111:Q26835,MATCH(TRUE,INDEX(Q5111:Q26835="",,),0)-1),"")</f>
        <v>6</v>
      </c>
      <c r="Q5111">
        <v>2</v>
      </c>
      <c r="R5111">
        <f t="shared" si="82"/>
        <v>0</v>
      </c>
    </row>
    <row r="5112" spans="1:18" x14ac:dyDescent="0.3">
      <c r="A5112" t="s">
        <v>398</v>
      </c>
      <c r="B5112" s="1">
        <v>38355</v>
      </c>
      <c r="C5112" t="s">
        <v>411</v>
      </c>
      <c r="D5112" t="s">
        <v>461</v>
      </c>
      <c r="E5112" t="s">
        <v>462</v>
      </c>
      <c r="G5112" t="s">
        <v>19</v>
      </c>
      <c r="H5112" t="s">
        <v>69</v>
      </c>
      <c r="I5112" t="s">
        <v>21</v>
      </c>
      <c r="J5112" t="s">
        <v>22</v>
      </c>
      <c r="K5112">
        <v>35.6</v>
      </c>
      <c r="L5112">
        <v>102</v>
      </c>
      <c r="M5112" t="s">
        <v>270</v>
      </c>
      <c r="N5112">
        <v>102</v>
      </c>
      <c r="P5112" cm="1">
        <f t="array" ref="P5112">IF(Q5112&gt;0,INDEX(Q5112:Q26836,MATCH(TRUE,INDEX(Q5112:Q26836="",,),0)-1),"")</f>
        <v>6</v>
      </c>
      <c r="Q5112">
        <v>2</v>
      </c>
      <c r="R5112">
        <f t="shared" si="82"/>
        <v>0</v>
      </c>
    </row>
    <row r="5113" spans="1:18" x14ac:dyDescent="0.3">
      <c r="A5113" t="s">
        <v>398</v>
      </c>
      <c r="B5113" s="1">
        <v>38355</v>
      </c>
      <c r="C5113" t="s">
        <v>411</v>
      </c>
      <c r="D5113" t="s">
        <v>461</v>
      </c>
      <c r="E5113" t="s">
        <v>462</v>
      </c>
      <c r="G5113" t="s">
        <v>19</v>
      </c>
      <c r="H5113" t="s">
        <v>99</v>
      </c>
      <c r="I5113" t="s">
        <v>26</v>
      </c>
      <c r="J5113" t="s">
        <v>27</v>
      </c>
      <c r="K5113">
        <v>734.1</v>
      </c>
      <c r="L5113">
        <v>16</v>
      </c>
      <c r="M5113" t="s">
        <v>270</v>
      </c>
      <c r="N5113">
        <v>16</v>
      </c>
      <c r="P5113" cm="1">
        <f t="array" ref="P5113">IF(Q5113&gt;0,INDEX(Q5113:Q26837,MATCH(TRUE,INDEX(Q5113:Q26837="",,),0)-1),"")</f>
        <v>6</v>
      </c>
      <c r="Q5113">
        <v>2</v>
      </c>
      <c r="R5113">
        <f t="shared" si="82"/>
        <v>0</v>
      </c>
    </row>
    <row r="5114" spans="1:18" x14ac:dyDescent="0.3">
      <c r="A5114" t="s">
        <v>398</v>
      </c>
      <c r="B5114" s="1">
        <v>38355</v>
      </c>
      <c r="C5114" t="s">
        <v>411</v>
      </c>
      <c r="D5114" t="s">
        <v>461</v>
      </c>
      <c r="E5114" t="s">
        <v>462</v>
      </c>
      <c r="G5114" t="s">
        <v>19</v>
      </c>
      <c r="H5114" t="s">
        <v>53</v>
      </c>
      <c r="I5114" t="s">
        <v>26</v>
      </c>
      <c r="J5114" t="s">
        <v>27</v>
      </c>
      <c r="K5114">
        <v>1684.9</v>
      </c>
      <c r="L5114">
        <v>21</v>
      </c>
      <c r="M5114" t="s">
        <v>270</v>
      </c>
      <c r="N5114">
        <v>21</v>
      </c>
      <c r="P5114" cm="1">
        <f t="array" ref="P5114">IF(Q5114&gt;0,INDEX(Q5114:Q26838,MATCH(TRUE,INDEX(Q5114:Q26838="",,),0)-1),"")</f>
        <v>6</v>
      </c>
      <c r="Q5114">
        <v>2</v>
      </c>
      <c r="R5114">
        <f t="shared" si="82"/>
        <v>0</v>
      </c>
    </row>
    <row r="5115" spans="1:18" x14ac:dyDescent="0.3">
      <c r="A5115" t="s">
        <v>398</v>
      </c>
      <c r="B5115" s="1">
        <v>38355</v>
      </c>
      <c r="C5115" t="s">
        <v>411</v>
      </c>
      <c r="D5115" t="s">
        <v>461</v>
      </c>
      <c r="E5115" t="s">
        <v>462</v>
      </c>
      <c r="G5115" t="s">
        <v>19</v>
      </c>
      <c r="H5115" t="s">
        <v>148</v>
      </c>
      <c r="I5115" t="s">
        <v>26</v>
      </c>
      <c r="J5115" t="s">
        <v>27</v>
      </c>
      <c r="K5115">
        <v>508.4</v>
      </c>
      <c r="L5115">
        <v>21</v>
      </c>
      <c r="M5115" t="s">
        <v>270</v>
      </c>
      <c r="N5115">
        <v>21</v>
      </c>
      <c r="P5115" cm="1">
        <f t="array" ref="P5115">IF(Q5115&gt;0,INDEX(Q5115:Q26839,MATCH(TRUE,INDEX(Q5115:Q26839="",,),0)-1),"")</f>
        <v>6</v>
      </c>
      <c r="Q5115">
        <v>2</v>
      </c>
      <c r="R5115">
        <f t="shared" si="82"/>
        <v>0</v>
      </c>
    </row>
    <row r="5116" spans="1:18" x14ac:dyDescent="0.3">
      <c r="A5116" t="s">
        <v>398</v>
      </c>
      <c r="B5116" s="1">
        <v>38355</v>
      </c>
      <c r="C5116" t="s">
        <v>411</v>
      </c>
      <c r="D5116" t="s">
        <v>461</v>
      </c>
      <c r="E5116" t="s">
        <v>462</v>
      </c>
      <c r="G5116" t="s">
        <v>19</v>
      </c>
      <c r="H5116" t="s">
        <v>122</v>
      </c>
      <c r="I5116" t="s">
        <v>26</v>
      </c>
      <c r="J5116" t="s">
        <v>27</v>
      </c>
      <c r="K5116">
        <v>434.9</v>
      </c>
      <c r="L5116">
        <v>18</v>
      </c>
      <c r="M5116" t="s">
        <v>270</v>
      </c>
      <c r="N5116">
        <v>18</v>
      </c>
      <c r="P5116" cm="1">
        <f t="array" ref="P5116">IF(Q5116&gt;0,INDEX(Q5116:Q26840,MATCH(TRUE,INDEX(Q5116:Q26840="",,),0)-1),"")</f>
        <v>6</v>
      </c>
      <c r="Q5116">
        <v>2</v>
      </c>
      <c r="R5116">
        <f t="shared" si="82"/>
        <v>0</v>
      </c>
    </row>
    <row r="5117" spans="1:18" x14ac:dyDescent="0.3">
      <c r="A5117" t="s">
        <v>398</v>
      </c>
      <c r="B5117" s="1">
        <v>38355</v>
      </c>
      <c r="C5117" t="s">
        <v>411</v>
      </c>
      <c r="D5117" t="s">
        <v>461</v>
      </c>
      <c r="E5117" t="s">
        <v>462</v>
      </c>
      <c r="G5117" t="s">
        <v>19</v>
      </c>
      <c r="H5117" t="s">
        <v>64</v>
      </c>
      <c r="I5117" t="s">
        <v>26</v>
      </c>
      <c r="J5117" t="s">
        <v>27</v>
      </c>
      <c r="K5117">
        <v>399.9</v>
      </c>
      <c r="L5117">
        <v>16</v>
      </c>
      <c r="M5117" t="s">
        <v>270</v>
      </c>
      <c r="N5117">
        <v>16</v>
      </c>
      <c r="P5117" cm="1">
        <f t="array" ref="P5117">IF(Q5117&gt;0,INDEX(Q5117:Q26841,MATCH(TRUE,INDEX(Q5117:Q26841="",,),0)-1),"")</f>
        <v>6</v>
      </c>
      <c r="Q5117">
        <v>2</v>
      </c>
      <c r="R5117">
        <f t="shared" si="82"/>
        <v>0</v>
      </c>
    </row>
    <row r="5118" spans="1:18" x14ac:dyDescent="0.3">
      <c r="A5118" t="s">
        <v>398</v>
      </c>
      <c r="B5118" s="1">
        <v>38355</v>
      </c>
      <c r="C5118" t="s">
        <v>411</v>
      </c>
      <c r="D5118" t="s">
        <v>461</v>
      </c>
      <c r="E5118" t="s">
        <v>462</v>
      </c>
      <c r="G5118" s="6" t="s">
        <v>29</v>
      </c>
      <c r="H5118" t="s">
        <v>194</v>
      </c>
      <c r="I5118" t="s">
        <v>21</v>
      </c>
      <c r="J5118" t="s">
        <v>22</v>
      </c>
      <c r="K5118">
        <v>5.3</v>
      </c>
      <c r="L5118">
        <v>228</v>
      </c>
      <c r="M5118" t="s">
        <v>270</v>
      </c>
      <c r="N5118">
        <v>228</v>
      </c>
      <c r="P5118" cm="1">
        <f t="array" ref="P5118">IF(Q5118&gt;0,INDEX(Q5118:Q26842,MATCH(TRUE,INDEX(Q5118:Q26842="",,),0)-1),"")</f>
        <v>6</v>
      </c>
      <c r="Q5118">
        <v>2</v>
      </c>
      <c r="R5118">
        <f t="shared" si="82"/>
        <v>0</v>
      </c>
    </row>
    <row r="5119" spans="1:18" x14ac:dyDescent="0.3">
      <c r="A5119" t="s">
        <v>398</v>
      </c>
      <c r="B5119" s="1">
        <v>38355</v>
      </c>
      <c r="C5119" t="s">
        <v>411</v>
      </c>
      <c r="D5119" t="s">
        <v>461</v>
      </c>
      <c r="E5119" t="s">
        <v>462</v>
      </c>
      <c r="G5119" s="6" t="s">
        <v>29</v>
      </c>
      <c r="H5119" t="s">
        <v>214</v>
      </c>
      <c r="I5119" t="s">
        <v>21</v>
      </c>
      <c r="J5119" t="s">
        <v>22</v>
      </c>
      <c r="K5119">
        <v>1.7</v>
      </c>
      <c r="L5119">
        <v>76</v>
      </c>
      <c r="M5119" t="s">
        <v>270</v>
      </c>
      <c r="N5119">
        <v>76</v>
      </c>
      <c r="P5119" cm="1">
        <f t="array" ref="P5119">IF(Q5119&gt;0,INDEX(Q5119:Q26843,MATCH(TRUE,INDEX(Q5119:Q26843="",,),0)-1),"")</f>
        <v>6</v>
      </c>
      <c r="Q5119">
        <v>2</v>
      </c>
      <c r="R5119">
        <f t="shared" si="82"/>
        <v>0</v>
      </c>
    </row>
    <row r="5120" spans="1:18" x14ac:dyDescent="0.3">
      <c r="A5120" t="s">
        <v>398</v>
      </c>
      <c r="B5120" s="1">
        <v>38355</v>
      </c>
      <c r="C5120" t="s">
        <v>411</v>
      </c>
      <c r="D5120" t="s">
        <v>461</v>
      </c>
      <c r="E5120" t="s">
        <v>462</v>
      </c>
      <c r="G5120" s="6" t="s">
        <v>29</v>
      </c>
      <c r="H5120" t="s">
        <v>99</v>
      </c>
      <c r="I5120" t="s">
        <v>21</v>
      </c>
      <c r="J5120" t="s">
        <v>22</v>
      </c>
      <c r="K5120">
        <v>4.8</v>
      </c>
      <c r="L5120">
        <v>171</v>
      </c>
      <c r="M5120" t="s">
        <v>270</v>
      </c>
      <c r="N5120">
        <v>171</v>
      </c>
      <c r="P5120" cm="1">
        <f t="array" ref="P5120">IF(Q5120&gt;0,INDEX(Q5120:Q26844,MATCH(TRUE,INDEX(Q5120:Q26844="",,),0)-1),"")</f>
        <v>6</v>
      </c>
      <c r="Q5120">
        <v>2</v>
      </c>
      <c r="R5120">
        <f t="shared" si="82"/>
        <v>0</v>
      </c>
    </row>
    <row r="5121" spans="1:18" x14ac:dyDescent="0.3">
      <c r="A5121" t="s">
        <v>398</v>
      </c>
      <c r="B5121" s="1">
        <v>38355</v>
      </c>
      <c r="C5121" t="s">
        <v>411</v>
      </c>
      <c r="D5121" t="s">
        <v>461</v>
      </c>
      <c r="E5121" t="s">
        <v>462</v>
      </c>
      <c r="G5121" s="6" t="s">
        <v>29</v>
      </c>
      <c r="H5121" t="s">
        <v>41</v>
      </c>
      <c r="I5121" t="s">
        <v>21</v>
      </c>
      <c r="J5121" t="s">
        <v>22</v>
      </c>
      <c r="K5121">
        <v>3.8</v>
      </c>
      <c r="L5121">
        <v>200</v>
      </c>
      <c r="M5121" t="s">
        <v>270</v>
      </c>
      <c r="N5121">
        <v>200</v>
      </c>
      <c r="P5121" cm="1">
        <f t="array" ref="P5121">IF(Q5121&gt;0,INDEX(Q5121:Q26845,MATCH(TRUE,INDEX(Q5121:Q26845="",,),0)-1),"")</f>
        <v>6</v>
      </c>
      <c r="Q5121">
        <v>2</v>
      </c>
      <c r="R5121">
        <f t="shared" si="82"/>
        <v>0</v>
      </c>
    </row>
    <row r="5122" spans="1:18" x14ac:dyDescent="0.3">
      <c r="A5122" t="s">
        <v>398</v>
      </c>
      <c r="B5122" s="1">
        <v>38355</v>
      </c>
      <c r="C5122" t="s">
        <v>411</v>
      </c>
      <c r="D5122" t="s">
        <v>461</v>
      </c>
      <c r="E5122" t="s">
        <v>462</v>
      </c>
      <c r="G5122" s="6" t="s">
        <v>29</v>
      </c>
      <c r="H5122" t="s">
        <v>194</v>
      </c>
      <c r="I5122" t="s">
        <v>26</v>
      </c>
      <c r="J5122" t="s">
        <v>27</v>
      </c>
      <c r="K5122">
        <v>26.7</v>
      </c>
      <c r="L5122">
        <v>16</v>
      </c>
      <c r="M5122" t="s">
        <v>270</v>
      </c>
      <c r="N5122">
        <v>16</v>
      </c>
      <c r="P5122" cm="1">
        <f t="array" ref="P5122">IF(Q5122&gt;0,INDEX(Q5122:Q26846,MATCH(TRUE,INDEX(Q5122:Q26846="",,),0)-1),"")</f>
        <v>6</v>
      </c>
      <c r="Q5122">
        <v>2</v>
      </c>
      <c r="R5122">
        <f t="shared" si="82"/>
        <v>0</v>
      </c>
    </row>
    <row r="5123" spans="1:18" x14ac:dyDescent="0.3">
      <c r="A5123" t="s">
        <v>398</v>
      </c>
      <c r="B5123" s="1">
        <v>38355</v>
      </c>
      <c r="C5123" t="s">
        <v>411</v>
      </c>
      <c r="D5123" t="s">
        <v>461</v>
      </c>
      <c r="E5123" t="s">
        <v>462</v>
      </c>
      <c r="G5123" s="6" t="s">
        <v>29</v>
      </c>
      <c r="H5123" t="s">
        <v>206</v>
      </c>
      <c r="I5123" t="s">
        <v>26</v>
      </c>
      <c r="J5123" t="s">
        <v>27</v>
      </c>
      <c r="K5123">
        <v>55.1</v>
      </c>
      <c r="L5123">
        <v>9.3000000000000007</v>
      </c>
      <c r="M5123" t="s">
        <v>270</v>
      </c>
      <c r="N5123">
        <v>9.3000000000000007</v>
      </c>
      <c r="P5123" cm="1">
        <f t="array" ref="P5123">IF(Q5123&gt;0,INDEX(Q5123:Q26847,MATCH(TRUE,INDEX(Q5123:Q26847="",,),0)-1),"")</f>
        <v>6</v>
      </c>
      <c r="Q5123">
        <v>2</v>
      </c>
      <c r="R5123">
        <f t="shared" si="82"/>
        <v>0</v>
      </c>
    </row>
    <row r="5124" spans="1:18" x14ac:dyDescent="0.3">
      <c r="A5124" t="s">
        <v>398</v>
      </c>
      <c r="B5124" s="1">
        <v>38355</v>
      </c>
      <c r="C5124" t="s">
        <v>411</v>
      </c>
      <c r="D5124" t="s">
        <v>461</v>
      </c>
      <c r="E5124" t="s">
        <v>462</v>
      </c>
      <c r="G5124" s="6" t="s">
        <v>29</v>
      </c>
      <c r="H5124" t="s">
        <v>214</v>
      </c>
      <c r="I5124" t="s">
        <v>26</v>
      </c>
      <c r="J5124" t="s">
        <v>27</v>
      </c>
      <c r="K5124">
        <v>11.3</v>
      </c>
      <c r="L5124">
        <v>16</v>
      </c>
      <c r="M5124" t="s">
        <v>270</v>
      </c>
      <c r="N5124">
        <v>16</v>
      </c>
      <c r="P5124" cm="1">
        <f t="array" ref="P5124">IF(Q5124&gt;0,INDEX(Q5124:Q26848,MATCH(TRUE,INDEX(Q5124:Q26848="",,),0)-1),"")</f>
        <v>6</v>
      </c>
      <c r="Q5124">
        <v>2</v>
      </c>
      <c r="R5124">
        <f t="shared" si="82"/>
        <v>0</v>
      </c>
    </row>
    <row r="5125" spans="1:18" x14ac:dyDescent="0.3">
      <c r="A5125" t="s">
        <v>398</v>
      </c>
      <c r="B5125" s="1">
        <v>38355</v>
      </c>
      <c r="C5125" t="s">
        <v>411</v>
      </c>
      <c r="D5125" t="s">
        <v>461</v>
      </c>
      <c r="E5125" t="s">
        <v>462</v>
      </c>
      <c r="G5125" s="6" t="s">
        <v>29</v>
      </c>
      <c r="H5125" t="s">
        <v>394</v>
      </c>
      <c r="I5125" t="s">
        <v>26</v>
      </c>
      <c r="J5125" t="s">
        <v>27</v>
      </c>
      <c r="K5125">
        <v>51.8</v>
      </c>
      <c r="L5125">
        <v>17</v>
      </c>
      <c r="M5125" t="s">
        <v>270</v>
      </c>
      <c r="N5125">
        <v>17</v>
      </c>
      <c r="P5125" cm="1">
        <f t="array" ref="P5125">IF(Q5125&gt;0,INDEX(Q5125:Q26849,MATCH(TRUE,INDEX(Q5125:Q26849="",,),0)-1),"")</f>
        <v>6</v>
      </c>
      <c r="Q5125">
        <v>2</v>
      </c>
      <c r="R5125">
        <f t="shared" si="82"/>
        <v>0</v>
      </c>
    </row>
    <row r="5126" spans="1:18" x14ac:dyDescent="0.3">
      <c r="A5126" t="s">
        <v>398</v>
      </c>
      <c r="B5126" s="1">
        <v>38355</v>
      </c>
      <c r="C5126" t="s">
        <v>411</v>
      </c>
      <c r="D5126" t="s">
        <v>461</v>
      </c>
      <c r="E5126" t="s">
        <v>462</v>
      </c>
      <c r="G5126" s="6" t="s">
        <v>29</v>
      </c>
      <c r="H5126" t="s">
        <v>197</v>
      </c>
      <c r="I5126" t="s">
        <v>26</v>
      </c>
      <c r="J5126" t="s">
        <v>27</v>
      </c>
      <c r="K5126">
        <v>48.4</v>
      </c>
      <c r="L5126">
        <v>24</v>
      </c>
      <c r="M5126" t="s">
        <v>270</v>
      </c>
      <c r="N5126">
        <v>24</v>
      </c>
      <c r="P5126" cm="1">
        <f t="array" ref="P5126">IF(Q5126&gt;0,INDEX(Q5126:Q26850,MATCH(TRUE,INDEX(Q5126:Q26850="",,),0)-1),"")</f>
        <v>6</v>
      </c>
      <c r="Q5126">
        <v>2</v>
      </c>
      <c r="R5126">
        <f t="shared" si="82"/>
        <v>0</v>
      </c>
    </row>
    <row r="5127" spans="1:18" x14ac:dyDescent="0.3">
      <c r="A5127" t="s">
        <v>398</v>
      </c>
      <c r="B5127" s="1">
        <v>38355</v>
      </c>
      <c r="C5127" t="s">
        <v>411</v>
      </c>
      <c r="D5127" t="s">
        <v>461</v>
      </c>
      <c r="E5127" t="s">
        <v>462</v>
      </c>
      <c r="G5127" s="6" t="s">
        <v>29</v>
      </c>
      <c r="H5127" t="s">
        <v>107</v>
      </c>
      <c r="I5127" t="s">
        <v>26</v>
      </c>
      <c r="J5127" t="s">
        <v>27</v>
      </c>
      <c r="K5127">
        <v>42</v>
      </c>
      <c r="L5127">
        <v>23</v>
      </c>
      <c r="M5127" t="s">
        <v>270</v>
      </c>
      <c r="N5127">
        <v>23</v>
      </c>
      <c r="P5127" cm="1">
        <f t="array" ref="P5127">IF(Q5127&gt;0,INDEX(Q5127:Q26851,MATCH(TRUE,INDEX(Q5127:Q26851="",,),0)-1),"")</f>
        <v>6</v>
      </c>
      <c r="Q5127">
        <v>2</v>
      </c>
      <c r="R5127">
        <f t="shared" si="82"/>
        <v>0</v>
      </c>
    </row>
    <row r="5128" spans="1:18" x14ac:dyDescent="0.3">
      <c r="A5128" t="s">
        <v>398</v>
      </c>
      <c r="B5128" s="1">
        <v>38355</v>
      </c>
      <c r="C5128" t="s">
        <v>411</v>
      </c>
      <c r="D5128" t="s">
        <v>461</v>
      </c>
      <c r="E5128" t="s">
        <v>462</v>
      </c>
      <c r="G5128" s="6" t="s">
        <v>29</v>
      </c>
      <c r="H5128" t="s">
        <v>69</v>
      </c>
      <c r="I5128" t="s">
        <v>26</v>
      </c>
      <c r="J5128" t="s">
        <v>27</v>
      </c>
      <c r="K5128">
        <v>92.2</v>
      </c>
      <c r="L5128">
        <v>17</v>
      </c>
      <c r="M5128" t="s">
        <v>270</v>
      </c>
      <c r="N5128">
        <v>17</v>
      </c>
      <c r="P5128" cm="1">
        <f t="array" ref="P5128">IF(Q5128&gt;0,INDEX(Q5128:Q26852,MATCH(TRUE,INDEX(Q5128:Q26852="",,),0)-1),"")</f>
        <v>6</v>
      </c>
      <c r="Q5128">
        <v>2</v>
      </c>
      <c r="R5128">
        <f t="shared" si="82"/>
        <v>0</v>
      </c>
    </row>
    <row r="5129" spans="1:18" x14ac:dyDescent="0.3">
      <c r="A5129" t="s">
        <v>398</v>
      </c>
      <c r="B5129" s="1">
        <v>38355</v>
      </c>
      <c r="C5129" t="s">
        <v>411</v>
      </c>
      <c r="D5129" t="s">
        <v>461</v>
      </c>
      <c r="E5129" t="s">
        <v>462</v>
      </c>
      <c r="G5129" s="6" t="s">
        <v>29</v>
      </c>
      <c r="H5129" t="s">
        <v>41</v>
      </c>
      <c r="I5129" t="s">
        <v>26</v>
      </c>
      <c r="J5129" t="s">
        <v>27</v>
      </c>
      <c r="K5129">
        <v>3.3</v>
      </c>
      <c r="L5129">
        <v>18</v>
      </c>
      <c r="M5129" t="s">
        <v>270</v>
      </c>
      <c r="N5129">
        <v>18</v>
      </c>
      <c r="P5129" cm="1">
        <f t="array" ref="P5129">IF(Q5129&gt;0,INDEX(Q5129:Q26853,MATCH(TRUE,INDEX(Q5129:Q26853="",,),0)-1),"")</f>
        <v>6</v>
      </c>
      <c r="Q5129">
        <v>2</v>
      </c>
      <c r="R5129">
        <f t="shared" si="82"/>
        <v>0</v>
      </c>
    </row>
    <row r="5130" spans="1:18" x14ac:dyDescent="0.3">
      <c r="A5130" t="s">
        <v>398</v>
      </c>
      <c r="B5130" s="1">
        <v>38355</v>
      </c>
      <c r="C5130" t="s">
        <v>411</v>
      </c>
      <c r="D5130" t="s">
        <v>461</v>
      </c>
      <c r="E5130" t="s">
        <v>462</v>
      </c>
      <c r="G5130" t="s">
        <v>19</v>
      </c>
      <c r="H5130" t="s">
        <v>206</v>
      </c>
      <c r="I5130" t="s">
        <v>21</v>
      </c>
      <c r="J5130" t="s">
        <v>22</v>
      </c>
      <c r="K5130">
        <v>7.1</v>
      </c>
      <c r="L5130">
        <v>90</v>
      </c>
      <c r="M5130" t="s">
        <v>441</v>
      </c>
      <c r="N5130">
        <v>150</v>
      </c>
      <c r="P5130" cm="1">
        <f t="array" ref="P5130">IF(Q5130&gt;0,INDEX(Q5130:Q26854,MATCH(TRUE,INDEX(Q5130:Q26854="",,),0)-1),"")</f>
        <v>6</v>
      </c>
      <c r="Q5130">
        <v>3</v>
      </c>
      <c r="R5130">
        <f t="shared" si="82"/>
        <v>0</v>
      </c>
    </row>
    <row r="5131" spans="1:18" x14ac:dyDescent="0.3">
      <c r="A5131" t="s">
        <v>398</v>
      </c>
      <c r="B5131" s="1">
        <v>38355</v>
      </c>
      <c r="C5131" t="s">
        <v>411</v>
      </c>
      <c r="D5131" t="s">
        <v>461</v>
      </c>
      <c r="E5131" t="s">
        <v>462</v>
      </c>
      <c r="G5131" t="s">
        <v>19</v>
      </c>
      <c r="H5131" t="s">
        <v>69</v>
      </c>
      <c r="I5131" t="s">
        <v>21</v>
      </c>
      <c r="J5131" t="s">
        <v>22</v>
      </c>
      <c r="K5131">
        <v>35.6</v>
      </c>
      <c r="L5131">
        <v>102</v>
      </c>
      <c r="M5131" t="s">
        <v>441</v>
      </c>
      <c r="N5131">
        <v>225</v>
      </c>
      <c r="P5131" cm="1">
        <f t="array" ref="P5131">IF(Q5131&gt;0,INDEX(Q5131:Q26855,MATCH(TRUE,INDEX(Q5131:Q26855="",,),0)-1),"")</f>
        <v>6</v>
      </c>
      <c r="Q5131">
        <v>3</v>
      </c>
      <c r="R5131">
        <f t="shared" si="82"/>
        <v>0</v>
      </c>
    </row>
    <row r="5132" spans="1:18" x14ac:dyDescent="0.3">
      <c r="A5132" t="s">
        <v>398</v>
      </c>
      <c r="B5132" s="1">
        <v>38355</v>
      </c>
      <c r="C5132" t="s">
        <v>411</v>
      </c>
      <c r="D5132" t="s">
        <v>461</v>
      </c>
      <c r="E5132" t="s">
        <v>462</v>
      </c>
      <c r="G5132" t="s">
        <v>19</v>
      </c>
      <c r="H5132" t="s">
        <v>99</v>
      </c>
      <c r="I5132" t="s">
        <v>26</v>
      </c>
      <c r="J5132" t="s">
        <v>27</v>
      </c>
      <c r="K5132">
        <v>734.1</v>
      </c>
      <c r="L5132">
        <v>16</v>
      </c>
      <c r="M5132" t="s">
        <v>441</v>
      </c>
      <c r="N5132">
        <v>29</v>
      </c>
      <c r="P5132" cm="1">
        <f t="array" ref="P5132">IF(Q5132&gt;0,INDEX(Q5132:Q26856,MATCH(TRUE,INDEX(Q5132:Q26856="",,),0)-1),"")</f>
        <v>6</v>
      </c>
      <c r="Q5132">
        <v>3</v>
      </c>
      <c r="R5132">
        <f t="shared" si="82"/>
        <v>0</v>
      </c>
    </row>
    <row r="5133" spans="1:18" x14ac:dyDescent="0.3">
      <c r="A5133" t="s">
        <v>398</v>
      </c>
      <c r="B5133" s="1">
        <v>38355</v>
      </c>
      <c r="C5133" t="s">
        <v>411</v>
      </c>
      <c r="D5133" t="s">
        <v>461</v>
      </c>
      <c r="E5133" t="s">
        <v>462</v>
      </c>
      <c r="G5133" t="s">
        <v>19</v>
      </c>
      <c r="H5133" t="s">
        <v>53</v>
      </c>
      <c r="I5133" t="s">
        <v>26</v>
      </c>
      <c r="J5133" t="s">
        <v>27</v>
      </c>
      <c r="K5133">
        <v>1684.9</v>
      </c>
      <c r="L5133">
        <v>21</v>
      </c>
      <c r="M5133" t="s">
        <v>441</v>
      </c>
      <c r="N5133">
        <v>45</v>
      </c>
      <c r="P5133" cm="1">
        <f t="array" ref="P5133">IF(Q5133&gt;0,INDEX(Q5133:Q26857,MATCH(TRUE,INDEX(Q5133:Q26857="",,),0)-1),"")</f>
        <v>6</v>
      </c>
      <c r="Q5133">
        <v>3</v>
      </c>
      <c r="R5133">
        <f t="shared" si="82"/>
        <v>0</v>
      </c>
    </row>
    <row r="5134" spans="1:18" x14ac:dyDescent="0.3">
      <c r="A5134" t="s">
        <v>398</v>
      </c>
      <c r="B5134" s="1">
        <v>38355</v>
      </c>
      <c r="C5134" t="s">
        <v>411</v>
      </c>
      <c r="D5134" t="s">
        <v>461</v>
      </c>
      <c r="E5134" t="s">
        <v>462</v>
      </c>
      <c r="G5134" t="s">
        <v>19</v>
      </c>
      <c r="H5134" t="s">
        <v>148</v>
      </c>
      <c r="I5134" t="s">
        <v>26</v>
      </c>
      <c r="J5134" t="s">
        <v>27</v>
      </c>
      <c r="K5134">
        <v>508.4</v>
      </c>
      <c r="L5134">
        <v>21</v>
      </c>
      <c r="M5134" t="s">
        <v>441</v>
      </c>
      <c r="N5134">
        <v>32</v>
      </c>
      <c r="P5134" cm="1">
        <f t="array" ref="P5134">IF(Q5134&gt;0,INDEX(Q5134:Q26858,MATCH(TRUE,INDEX(Q5134:Q26858="",,),0)-1),"")</f>
        <v>6</v>
      </c>
      <c r="Q5134">
        <v>3</v>
      </c>
      <c r="R5134">
        <f t="shared" si="82"/>
        <v>0</v>
      </c>
    </row>
    <row r="5135" spans="1:18" x14ac:dyDescent="0.3">
      <c r="A5135" t="s">
        <v>398</v>
      </c>
      <c r="B5135" s="1">
        <v>38355</v>
      </c>
      <c r="C5135" t="s">
        <v>411</v>
      </c>
      <c r="D5135" t="s">
        <v>461</v>
      </c>
      <c r="E5135" t="s">
        <v>462</v>
      </c>
      <c r="G5135" t="s">
        <v>19</v>
      </c>
      <c r="H5135" t="s">
        <v>122</v>
      </c>
      <c r="I5135" t="s">
        <v>26</v>
      </c>
      <c r="J5135" t="s">
        <v>27</v>
      </c>
      <c r="K5135">
        <v>434.9</v>
      </c>
      <c r="L5135">
        <v>18</v>
      </c>
      <c r="M5135" t="s">
        <v>441</v>
      </c>
      <c r="N5135">
        <v>35</v>
      </c>
      <c r="P5135" cm="1">
        <f t="array" ref="P5135">IF(Q5135&gt;0,INDEX(Q5135:Q26859,MATCH(TRUE,INDEX(Q5135:Q26859="",,),0)-1),"")</f>
        <v>6</v>
      </c>
      <c r="Q5135">
        <v>3</v>
      </c>
      <c r="R5135">
        <f t="shared" si="82"/>
        <v>0</v>
      </c>
    </row>
    <row r="5136" spans="1:18" x14ac:dyDescent="0.3">
      <c r="A5136" t="s">
        <v>398</v>
      </c>
      <c r="B5136" s="1">
        <v>38355</v>
      </c>
      <c r="C5136" t="s">
        <v>411</v>
      </c>
      <c r="D5136" t="s">
        <v>461</v>
      </c>
      <c r="E5136" t="s">
        <v>462</v>
      </c>
      <c r="G5136" t="s">
        <v>19</v>
      </c>
      <c r="H5136" t="s">
        <v>64</v>
      </c>
      <c r="I5136" t="s">
        <v>26</v>
      </c>
      <c r="J5136" t="s">
        <v>27</v>
      </c>
      <c r="K5136">
        <v>399.9</v>
      </c>
      <c r="L5136">
        <v>16</v>
      </c>
      <c r="M5136" t="s">
        <v>441</v>
      </c>
      <c r="N5136">
        <v>36</v>
      </c>
      <c r="P5136" cm="1">
        <f t="array" ref="P5136">IF(Q5136&gt;0,INDEX(Q5136:Q26860,MATCH(TRUE,INDEX(Q5136:Q26860="",,),0)-1),"")</f>
        <v>6</v>
      </c>
      <c r="Q5136">
        <v>3</v>
      </c>
      <c r="R5136">
        <f t="shared" si="82"/>
        <v>0</v>
      </c>
    </row>
    <row r="5137" spans="1:18" x14ac:dyDescent="0.3">
      <c r="A5137" t="s">
        <v>398</v>
      </c>
      <c r="B5137" s="1">
        <v>38355</v>
      </c>
      <c r="C5137" t="s">
        <v>411</v>
      </c>
      <c r="D5137" t="s">
        <v>461</v>
      </c>
      <c r="E5137" t="s">
        <v>462</v>
      </c>
      <c r="G5137" s="6" t="s">
        <v>29</v>
      </c>
      <c r="H5137" t="s">
        <v>194</v>
      </c>
      <c r="I5137" t="s">
        <v>21</v>
      </c>
      <c r="J5137" t="s">
        <v>22</v>
      </c>
      <c r="K5137">
        <v>5.3</v>
      </c>
      <c r="L5137">
        <v>228</v>
      </c>
      <c r="M5137" t="s">
        <v>441</v>
      </c>
      <c r="N5137">
        <v>228</v>
      </c>
      <c r="P5137" cm="1">
        <f t="array" ref="P5137">IF(Q5137&gt;0,INDEX(Q5137:Q26861,MATCH(TRUE,INDEX(Q5137:Q26861="",,),0)-1),"")</f>
        <v>6</v>
      </c>
      <c r="Q5137">
        <v>3</v>
      </c>
      <c r="R5137">
        <f t="shared" si="82"/>
        <v>0</v>
      </c>
    </row>
    <row r="5138" spans="1:18" x14ac:dyDescent="0.3">
      <c r="A5138" t="s">
        <v>398</v>
      </c>
      <c r="B5138" s="1">
        <v>38355</v>
      </c>
      <c r="C5138" t="s">
        <v>411</v>
      </c>
      <c r="D5138" t="s">
        <v>461</v>
      </c>
      <c r="E5138" t="s">
        <v>462</v>
      </c>
      <c r="G5138" s="6" t="s">
        <v>29</v>
      </c>
      <c r="H5138" t="s">
        <v>214</v>
      </c>
      <c r="I5138" t="s">
        <v>21</v>
      </c>
      <c r="J5138" t="s">
        <v>22</v>
      </c>
      <c r="K5138">
        <v>1.7</v>
      </c>
      <c r="L5138">
        <v>76</v>
      </c>
      <c r="M5138" t="s">
        <v>441</v>
      </c>
      <c r="N5138">
        <v>76</v>
      </c>
      <c r="P5138" cm="1">
        <f t="array" ref="P5138">IF(Q5138&gt;0,INDEX(Q5138:Q26862,MATCH(TRUE,INDEX(Q5138:Q26862="",,),0)-1),"")</f>
        <v>6</v>
      </c>
      <c r="Q5138">
        <v>3</v>
      </c>
      <c r="R5138">
        <f t="shared" si="82"/>
        <v>0</v>
      </c>
    </row>
    <row r="5139" spans="1:18" x14ac:dyDescent="0.3">
      <c r="A5139" t="s">
        <v>398</v>
      </c>
      <c r="B5139" s="1">
        <v>38355</v>
      </c>
      <c r="C5139" t="s">
        <v>411</v>
      </c>
      <c r="D5139" t="s">
        <v>461</v>
      </c>
      <c r="E5139" t="s">
        <v>462</v>
      </c>
      <c r="G5139" s="6" t="s">
        <v>29</v>
      </c>
      <c r="H5139" t="s">
        <v>99</v>
      </c>
      <c r="I5139" t="s">
        <v>21</v>
      </c>
      <c r="J5139" t="s">
        <v>22</v>
      </c>
      <c r="K5139">
        <v>4.8</v>
      </c>
      <c r="L5139">
        <v>171</v>
      </c>
      <c r="M5139" t="s">
        <v>441</v>
      </c>
      <c r="N5139">
        <v>171</v>
      </c>
      <c r="P5139" cm="1">
        <f t="array" ref="P5139">IF(Q5139&gt;0,INDEX(Q5139:Q26863,MATCH(TRUE,INDEX(Q5139:Q26863="",,),0)-1),"")</f>
        <v>6</v>
      </c>
      <c r="Q5139">
        <v>3</v>
      </c>
      <c r="R5139">
        <f t="shared" si="82"/>
        <v>0</v>
      </c>
    </row>
    <row r="5140" spans="1:18" x14ac:dyDescent="0.3">
      <c r="A5140" t="s">
        <v>398</v>
      </c>
      <c r="B5140" s="1">
        <v>38355</v>
      </c>
      <c r="C5140" t="s">
        <v>411</v>
      </c>
      <c r="D5140" t="s">
        <v>461</v>
      </c>
      <c r="E5140" t="s">
        <v>462</v>
      </c>
      <c r="G5140" s="6" t="s">
        <v>29</v>
      </c>
      <c r="H5140" t="s">
        <v>41</v>
      </c>
      <c r="I5140" t="s">
        <v>21</v>
      </c>
      <c r="J5140" t="s">
        <v>22</v>
      </c>
      <c r="K5140">
        <v>3.8</v>
      </c>
      <c r="L5140">
        <v>200</v>
      </c>
      <c r="M5140" t="s">
        <v>441</v>
      </c>
      <c r="N5140">
        <v>200</v>
      </c>
      <c r="P5140" cm="1">
        <f t="array" ref="P5140">IF(Q5140&gt;0,INDEX(Q5140:Q26864,MATCH(TRUE,INDEX(Q5140:Q26864="",,),0)-1),"")</f>
        <v>6</v>
      </c>
      <c r="Q5140">
        <v>3</v>
      </c>
      <c r="R5140">
        <f t="shared" si="82"/>
        <v>0</v>
      </c>
    </row>
    <row r="5141" spans="1:18" x14ac:dyDescent="0.3">
      <c r="A5141" t="s">
        <v>398</v>
      </c>
      <c r="B5141" s="1">
        <v>38355</v>
      </c>
      <c r="C5141" t="s">
        <v>411</v>
      </c>
      <c r="D5141" t="s">
        <v>461</v>
      </c>
      <c r="E5141" t="s">
        <v>462</v>
      </c>
      <c r="G5141" s="6" t="s">
        <v>29</v>
      </c>
      <c r="H5141" t="s">
        <v>194</v>
      </c>
      <c r="I5141" t="s">
        <v>26</v>
      </c>
      <c r="J5141" t="s">
        <v>27</v>
      </c>
      <c r="K5141">
        <v>26.7</v>
      </c>
      <c r="L5141">
        <v>16</v>
      </c>
      <c r="M5141" t="s">
        <v>441</v>
      </c>
      <c r="N5141">
        <v>16</v>
      </c>
      <c r="P5141" cm="1">
        <f t="array" ref="P5141">IF(Q5141&gt;0,INDEX(Q5141:Q26865,MATCH(TRUE,INDEX(Q5141:Q26865="",,),0)-1),"")</f>
        <v>6</v>
      </c>
      <c r="Q5141">
        <v>3</v>
      </c>
      <c r="R5141">
        <f t="shared" si="82"/>
        <v>0</v>
      </c>
    </row>
    <row r="5142" spans="1:18" x14ac:dyDescent="0.3">
      <c r="A5142" t="s">
        <v>398</v>
      </c>
      <c r="B5142" s="1">
        <v>38355</v>
      </c>
      <c r="C5142" t="s">
        <v>411</v>
      </c>
      <c r="D5142" t="s">
        <v>461</v>
      </c>
      <c r="E5142" t="s">
        <v>462</v>
      </c>
      <c r="G5142" s="6" t="s">
        <v>29</v>
      </c>
      <c r="H5142" t="s">
        <v>206</v>
      </c>
      <c r="I5142" t="s">
        <v>26</v>
      </c>
      <c r="J5142" t="s">
        <v>27</v>
      </c>
      <c r="K5142">
        <v>55.1</v>
      </c>
      <c r="L5142">
        <v>9.3000000000000007</v>
      </c>
      <c r="M5142" t="s">
        <v>441</v>
      </c>
      <c r="N5142">
        <v>9.3000000000000007</v>
      </c>
      <c r="P5142" cm="1">
        <f t="array" ref="P5142">IF(Q5142&gt;0,INDEX(Q5142:Q26866,MATCH(TRUE,INDEX(Q5142:Q26866="",,),0)-1),"")</f>
        <v>6</v>
      </c>
      <c r="Q5142">
        <v>3</v>
      </c>
      <c r="R5142">
        <f t="shared" si="82"/>
        <v>0</v>
      </c>
    </row>
    <row r="5143" spans="1:18" x14ac:dyDescent="0.3">
      <c r="A5143" t="s">
        <v>398</v>
      </c>
      <c r="B5143" s="1">
        <v>38355</v>
      </c>
      <c r="C5143" t="s">
        <v>411</v>
      </c>
      <c r="D5143" t="s">
        <v>461</v>
      </c>
      <c r="E5143" t="s">
        <v>462</v>
      </c>
      <c r="G5143" s="6" t="s">
        <v>29</v>
      </c>
      <c r="H5143" t="s">
        <v>214</v>
      </c>
      <c r="I5143" t="s">
        <v>26</v>
      </c>
      <c r="J5143" t="s">
        <v>27</v>
      </c>
      <c r="K5143">
        <v>11.3</v>
      </c>
      <c r="L5143">
        <v>16</v>
      </c>
      <c r="M5143" t="s">
        <v>441</v>
      </c>
      <c r="N5143">
        <v>16</v>
      </c>
      <c r="P5143" cm="1">
        <f t="array" ref="P5143">IF(Q5143&gt;0,INDEX(Q5143:Q26867,MATCH(TRUE,INDEX(Q5143:Q26867="",,),0)-1),"")</f>
        <v>6</v>
      </c>
      <c r="Q5143">
        <v>3</v>
      </c>
      <c r="R5143">
        <f t="shared" si="82"/>
        <v>0</v>
      </c>
    </row>
    <row r="5144" spans="1:18" x14ac:dyDescent="0.3">
      <c r="A5144" t="s">
        <v>398</v>
      </c>
      <c r="B5144" s="1">
        <v>38355</v>
      </c>
      <c r="C5144" t="s">
        <v>411</v>
      </c>
      <c r="D5144" t="s">
        <v>461</v>
      </c>
      <c r="E5144" t="s">
        <v>462</v>
      </c>
      <c r="G5144" s="6" t="s">
        <v>29</v>
      </c>
      <c r="H5144" t="s">
        <v>394</v>
      </c>
      <c r="I5144" t="s">
        <v>26</v>
      </c>
      <c r="J5144" t="s">
        <v>27</v>
      </c>
      <c r="K5144">
        <v>51.8</v>
      </c>
      <c r="L5144">
        <v>17</v>
      </c>
      <c r="M5144" t="s">
        <v>441</v>
      </c>
      <c r="N5144">
        <v>17</v>
      </c>
      <c r="P5144" cm="1">
        <f t="array" ref="P5144">IF(Q5144&gt;0,INDEX(Q5144:Q26868,MATCH(TRUE,INDEX(Q5144:Q26868="",,),0)-1),"")</f>
        <v>6</v>
      </c>
      <c r="Q5144">
        <v>3</v>
      </c>
      <c r="R5144">
        <f t="shared" si="82"/>
        <v>0</v>
      </c>
    </row>
    <row r="5145" spans="1:18" x14ac:dyDescent="0.3">
      <c r="A5145" t="s">
        <v>398</v>
      </c>
      <c r="B5145" s="1">
        <v>38355</v>
      </c>
      <c r="C5145" t="s">
        <v>411</v>
      </c>
      <c r="D5145" t="s">
        <v>461</v>
      </c>
      <c r="E5145" t="s">
        <v>462</v>
      </c>
      <c r="G5145" s="6" t="s">
        <v>29</v>
      </c>
      <c r="H5145" t="s">
        <v>197</v>
      </c>
      <c r="I5145" t="s">
        <v>26</v>
      </c>
      <c r="J5145" t="s">
        <v>27</v>
      </c>
      <c r="K5145">
        <v>48.4</v>
      </c>
      <c r="L5145">
        <v>24</v>
      </c>
      <c r="M5145" t="s">
        <v>441</v>
      </c>
      <c r="N5145">
        <v>24</v>
      </c>
      <c r="P5145" cm="1">
        <f t="array" ref="P5145">IF(Q5145&gt;0,INDEX(Q5145:Q26869,MATCH(TRUE,INDEX(Q5145:Q26869="",,),0)-1),"")</f>
        <v>6</v>
      </c>
      <c r="Q5145">
        <v>3</v>
      </c>
      <c r="R5145">
        <f t="shared" si="82"/>
        <v>0</v>
      </c>
    </row>
    <row r="5146" spans="1:18" x14ac:dyDescent="0.3">
      <c r="A5146" t="s">
        <v>398</v>
      </c>
      <c r="B5146" s="1">
        <v>38355</v>
      </c>
      <c r="C5146" t="s">
        <v>411</v>
      </c>
      <c r="D5146" t="s">
        <v>461</v>
      </c>
      <c r="E5146" t="s">
        <v>462</v>
      </c>
      <c r="G5146" s="6" t="s">
        <v>29</v>
      </c>
      <c r="H5146" t="s">
        <v>107</v>
      </c>
      <c r="I5146" t="s">
        <v>26</v>
      </c>
      <c r="J5146" t="s">
        <v>27</v>
      </c>
      <c r="K5146">
        <v>42</v>
      </c>
      <c r="L5146">
        <v>23</v>
      </c>
      <c r="M5146" t="s">
        <v>441</v>
      </c>
      <c r="N5146">
        <v>23</v>
      </c>
      <c r="P5146" cm="1">
        <f t="array" ref="P5146">IF(Q5146&gt;0,INDEX(Q5146:Q26870,MATCH(TRUE,INDEX(Q5146:Q26870="",,),0)-1),"")</f>
        <v>6</v>
      </c>
      <c r="Q5146">
        <v>3</v>
      </c>
      <c r="R5146">
        <f t="shared" si="82"/>
        <v>0</v>
      </c>
    </row>
    <row r="5147" spans="1:18" x14ac:dyDescent="0.3">
      <c r="A5147" t="s">
        <v>398</v>
      </c>
      <c r="B5147" s="1">
        <v>38355</v>
      </c>
      <c r="C5147" t="s">
        <v>411</v>
      </c>
      <c r="D5147" t="s">
        <v>461</v>
      </c>
      <c r="E5147" t="s">
        <v>462</v>
      </c>
      <c r="G5147" s="6" t="s">
        <v>29</v>
      </c>
      <c r="H5147" t="s">
        <v>69</v>
      </c>
      <c r="I5147" t="s">
        <v>26</v>
      </c>
      <c r="J5147" t="s">
        <v>27</v>
      </c>
      <c r="K5147">
        <v>92.2</v>
      </c>
      <c r="L5147">
        <v>17</v>
      </c>
      <c r="M5147" t="s">
        <v>441</v>
      </c>
      <c r="N5147">
        <v>17</v>
      </c>
      <c r="P5147" cm="1">
        <f t="array" ref="P5147">IF(Q5147&gt;0,INDEX(Q5147:Q26871,MATCH(TRUE,INDEX(Q5147:Q26871="",,),0)-1),"")</f>
        <v>6</v>
      </c>
      <c r="Q5147">
        <v>3</v>
      </c>
      <c r="R5147">
        <f t="shared" si="82"/>
        <v>0</v>
      </c>
    </row>
    <row r="5148" spans="1:18" x14ac:dyDescent="0.3">
      <c r="A5148" t="s">
        <v>398</v>
      </c>
      <c r="B5148" s="1">
        <v>38355</v>
      </c>
      <c r="C5148" t="s">
        <v>411</v>
      </c>
      <c r="D5148" t="s">
        <v>461</v>
      </c>
      <c r="E5148" t="s">
        <v>462</v>
      </c>
      <c r="G5148" s="6" t="s">
        <v>29</v>
      </c>
      <c r="H5148" t="s">
        <v>41</v>
      </c>
      <c r="I5148" t="s">
        <v>26</v>
      </c>
      <c r="J5148" t="s">
        <v>27</v>
      </c>
      <c r="K5148">
        <v>3.3</v>
      </c>
      <c r="L5148">
        <v>18</v>
      </c>
      <c r="M5148" t="s">
        <v>441</v>
      </c>
      <c r="N5148">
        <v>18</v>
      </c>
      <c r="P5148" cm="1">
        <f t="array" ref="P5148">IF(Q5148&gt;0,INDEX(Q5148:Q26872,MATCH(TRUE,INDEX(Q5148:Q26872="",,),0)-1),"")</f>
        <v>6</v>
      </c>
      <c r="Q5148">
        <v>3</v>
      </c>
      <c r="R5148">
        <f t="shared" si="82"/>
        <v>0</v>
      </c>
    </row>
    <row r="5149" spans="1:18" x14ac:dyDescent="0.3">
      <c r="A5149" t="s">
        <v>398</v>
      </c>
      <c r="B5149" s="1">
        <v>38355</v>
      </c>
      <c r="C5149" t="s">
        <v>411</v>
      </c>
      <c r="D5149" t="s">
        <v>461</v>
      </c>
      <c r="E5149" t="s">
        <v>462</v>
      </c>
      <c r="G5149" t="s">
        <v>19</v>
      </c>
      <c r="H5149" t="s">
        <v>206</v>
      </c>
      <c r="I5149" t="s">
        <v>21</v>
      </c>
      <c r="J5149" t="s">
        <v>22</v>
      </c>
      <c r="K5149">
        <v>7.1</v>
      </c>
      <c r="L5149">
        <v>90</v>
      </c>
      <c r="M5149" t="s">
        <v>319</v>
      </c>
      <c r="N5149">
        <v>150</v>
      </c>
      <c r="P5149" cm="1">
        <f t="array" ref="P5149">IF(Q5149&gt;0,INDEX(Q5149:Q26873,MATCH(TRUE,INDEX(Q5149:Q26873="",,),0)-1),"")</f>
        <v>6</v>
      </c>
      <c r="Q5149">
        <v>4</v>
      </c>
      <c r="R5149">
        <f t="shared" si="82"/>
        <v>0</v>
      </c>
    </row>
    <row r="5150" spans="1:18" x14ac:dyDescent="0.3">
      <c r="A5150" t="s">
        <v>398</v>
      </c>
      <c r="B5150" s="1">
        <v>38355</v>
      </c>
      <c r="C5150" t="s">
        <v>411</v>
      </c>
      <c r="D5150" t="s">
        <v>461</v>
      </c>
      <c r="E5150" t="s">
        <v>462</v>
      </c>
      <c r="G5150" t="s">
        <v>19</v>
      </c>
      <c r="H5150" t="s">
        <v>69</v>
      </c>
      <c r="I5150" t="s">
        <v>21</v>
      </c>
      <c r="J5150" t="s">
        <v>22</v>
      </c>
      <c r="K5150">
        <v>35.6</v>
      </c>
      <c r="L5150">
        <v>102</v>
      </c>
      <c r="M5150" t="s">
        <v>319</v>
      </c>
      <c r="N5150">
        <v>150</v>
      </c>
      <c r="P5150" cm="1">
        <f t="array" ref="P5150">IF(Q5150&gt;0,INDEX(Q5150:Q26874,MATCH(TRUE,INDEX(Q5150:Q26874="",,),0)-1),"")</f>
        <v>6</v>
      </c>
      <c r="Q5150">
        <v>4</v>
      </c>
      <c r="R5150">
        <f t="shared" si="82"/>
        <v>0</v>
      </c>
    </row>
    <row r="5151" spans="1:18" x14ac:dyDescent="0.3">
      <c r="A5151" t="s">
        <v>398</v>
      </c>
      <c r="B5151" s="1">
        <v>38355</v>
      </c>
      <c r="C5151" t="s">
        <v>411</v>
      </c>
      <c r="D5151" t="s">
        <v>461</v>
      </c>
      <c r="E5151" t="s">
        <v>462</v>
      </c>
      <c r="G5151" t="s">
        <v>19</v>
      </c>
      <c r="H5151" t="s">
        <v>99</v>
      </c>
      <c r="I5151" t="s">
        <v>26</v>
      </c>
      <c r="J5151" t="s">
        <v>27</v>
      </c>
      <c r="K5151">
        <v>734.1</v>
      </c>
      <c r="L5151">
        <v>16</v>
      </c>
      <c r="M5151" t="s">
        <v>319</v>
      </c>
      <c r="N5151">
        <v>30</v>
      </c>
      <c r="P5151" cm="1">
        <f t="array" ref="P5151">IF(Q5151&gt;0,INDEX(Q5151:Q26875,MATCH(TRUE,INDEX(Q5151:Q26875="",,),0)-1),"")</f>
        <v>6</v>
      </c>
      <c r="Q5151">
        <v>4</v>
      </c>
      <c r="R5151">
        <f t="shared" si="82"/>
        <v>0</v>
      </c>
    </row>
    <row r="5152" spans="1:18" x14ac:dyDescent="0.3">
      <c r="A5152" t="s">
        <v>398</v>
      </c>
      <c r="B5152" s="1">
        <v>38355</v>
      </c>
      <c r="C5152" t="s">
        <v>411</v>
      </c>
      <c r="D5152" t="s">
        <v>461</v>
      </c>
      <c r="E5152" t="s">
        <v>462</v>
      </c>
      <c r="G5152" t="s">
        <v>19</v>
      </c>
      <c r="H5152" t="s">
        <v>53</v>
      </c>
      <c r="I5152" t="s">
        <v>26</v>
      </c>
      <c r="J5152" t="s">
        <v>27</v>
      </c>
      <c r="K5152">
        <v>1684.9</v>
      </c>
      <c r="L5152">
        <v>21</v>
      </c>
      <c r="M5152" t="s">
        <v>319</v>
      </c>
      <c r="N5152">
        <v>33</v>
      </c>
      <c r="P5152" cm="1">
        <f t="array" ref="P5152">IF(Q5152&gt;0,INDEX(Q5152:Q26876,MATCH(TRUE,INDEX(Q5152:Q26876="",,),0)-1),"")</f>
        <v>6</v>
      </c>
      <c r="Q5152">
        <v>4</v>
      </c>
      <c r="R5152">
        <f t="shared" si="82"/>
        <v>0</v>
      </c>
    </row>
    <row r="5153" spans="1:18" x14ac:dyDescent="0.3">
      <c r="A5153" t="s">
        <v>398</v>
      </c>
      <c r="B5153" s="1">
        <v>38355</v>
      </c>
      <c r="C5153" t="s">
        <v>411</v>
      </c>
      <c r="D5153" t="s">
        <v>461</v>
      </c>
      <c r="E5153" t="s">
        <v>462</v>
      </c>
      <c r="G5153" t="s">
        <v>19</v>
      </c>
      <c r="H5153" t="s">
        <v>148</v>
      </c>
      <c r="I5153" t="s">
        <v>26</v>
      </c>
      <c r="J5153" t="s">
        <v>27</v>
      </c>
      <c r="K5153">
        <v>508.4</v>
      </c>
      <c r="L5153">
        <v>21</v>
      </c>
      <c r="M5153" t="s">
        <v>319</v>
      </c>
      <c r="N5153">
        <v>32</v>
      </c>
      <c r="P5153" cm="1">
        <f t="array" ref="P5153">IF(Q5153&gt;0,INDEX(Q5153:Q26877,MATCH(TRUE,INDEX(Q5153:Q26877="",,),0)-1),"")</f>
        <v>6</v>
      </c>
      <c r="Q5153">
        <v>4</v>
      </c>
      <c r="R5153">
        <f t="shared" si="82"/>
        <v>0</v>
      </c>
    </row>
    <row r="5154" spans="1:18" x14ac:dyDescent="0.3">
      <c r="A5154" t="s">
        <v>398</v>
      </c>
      <c r="B5154" s="1">
        <v>38355</v>
      </c>
      <c r="C5154" t="s">
        <v>411</v>
      </c>
      <c r="D5154" t="s">
        <v>461</v>
      </c>
      <c r="E5154" t="s">
        <v>462</v>
      </c>
      <c r="G5154" t="s">
        <v>19</v>
      </c>
      <c r="H5154" t="s">
        <v>122</v>
      </c>
      <c r="I5154" t="s">
        <v>26</v>
      </c>
      <c r="J5154" t="s">
        <v>27</v>
      </c>
      <c r="K5154">
        <v>434.9</v>
      </c>
      <c r="L5154">
        <v>18</v>
      </c>
      <c r="M5154" t="s">
        <v>319</v>
      </c>
      <c r="N5154">
        <v>40</v>
      </c>
      <c r="P5154" cm="1">
        <f t="array" ref="P5154">IF(Q5154&gt;0,INDEX(Q5154:Q26878,MATCH(TRUE,INDEX(Q5154:Q26878="",,),0)-1),"")</f>
        <v>6</v>
      </c>
      <c r="Q5154">
        <v>4</v>
      </c>
      <c r="R5154">
        <f t="shared" si="82"/>
        <v>0</v>
      </c>
    </row>
    <row r="5155" spans="1:18" x14ac:dyDescent="0.3">
      <c r="A5155" t="s">
        <v>398</v>
      </c>
      <c r="B5155" s="1">
        <v>38355</v>
      </c>
      <c r="C5155" t="s">
        <v>411</v>
      </c>
      <c r="D5155" t="s">
        <v>461</v>
      </c>
      <c r="E5155" t="s">
        <v>462</v>
      </c>
      <c r="G5155" t="s">
        <v>19</v>
      </c>
      <c r="H5155" t="s">
        <v>64</v>
      </c>
      <c r="I5155" t="s">
        <v>26</v>
      </c>
      <c r="J5155" t="s">
        <v>27</v>
      </c>
      <c r="K5155">
        <v>399.9</v>
      </c>
      <c r="L5155">
        <v>16</v>
      </c>
      <c r="M5155" t="s">
        <v>319</v>
      </c>
      <c r="N5155">
        <v>30</v>
      </c>
      <c r="P5155" cm="1">
        <f t="array" ref="P5155">IF(Q5155&gt;0,INDEX(Q5155:Q26879,MATCH(TRUE,INDEX(Q5155:Q26879="",,),0)-1),"")</f>
        <v>6</v>
      </c>
      <c r="Q5155">
        <v>4</v>
      </c>
      <c r="R5155">
        <f t="shared" si="82"/>
        <v>0</v>
      </c>
    </row>
    <row r="5156" spans="1:18" x14ac:dyDescent="0.3">
      <c r="A5156" t="s">
        <v>398</v>
      </c>
      <c r="B5156" s="1">
        <v>38355</v>
      </c>
      <c r="C5156" t="s">
        <v>411</v>
      </c>
      <c r="D5156" t="s">
        <v>461</v>
      </c>
      <c r="E5156" t="s">
        <v>462</v>
      </c>
      <c r="G5156" s="6" t="s">
        <v>29</v>
      </c>
      <c r="H5156" t="s">
        <v>194</v>
      </c>
      <c r="I5156" t="s">
        <v>21</v>
      </c>
      <c r="J5156" t="s">
        <v>22</v>
      </c>
      <c r="K5156">
        <v>5.3</v>
      </c>
      <c r="L5156">
        <v>228</v>
      </c>
      <c r="M5156" t="s">
        <v>319</v>
      </c>
      <c r="N5156">
        <v>228</v>
      </c>
      <c r="P5156" cm="1">
        <f t="array" ref="P5156">IF(Q5156&gt;0,INDEX(Q5156:Q26880,MATCH(TRUE,INDEX(Q5156:Q26880="",,),0)-1),"")</f>
        <v>6</v>
      </c>
      <c r="Q5156">
        <v>4</v>
      </c>
      <c r="R5156">
        <f t="shared" si="82"/>
        <v>0</v>
      </c>
    </row>
    <row r="5157" spans="1:18" x14ac:dyDescent="0.3">
      <c r="A5157" t="s">
        <v>398</v>
      </c>
      <c r="B5157" s="1">
        <v>38355</v>
      </c>
      <c r="C5157" t="s">
        <v>411</v>
      </c>
      <c r="D5157" t="s">
        <v>461</v>
      </c>
      <c r="E5157" t="s">
        <v>462</v>
      </c>
      <c r="G5157" s="6" t="s">
        <v>29</v>
      </c>
      <c r="H5157" t="s">
        <v>214</v>
      </c>
      <c r="I5157" t="s">
        <v>21</v>
      </c>
      <c r="J5157" t="s">
        <v>22</v>
      </c>
      <c r="K5157">
        <v>1.7</v>
      </c>
      <c r="L5157">
        <v>76</v>
      </c>
      <c r="M5157" t="s">
        <v>319</v>
      </c>
      <c r="N5157">
        <v>76</v>
      </c>
      <c r="P5157" cm="1">
        <f t="array" ref="P5157">IF(Q5157&gt;0,INDEX(Q5157:Q26881,MATCH(TRUE,INDEX(Q5157:Q26881="",,),0)-1),"")</f>
        <v>6</v>
      </c>
      <c r="Q5157">
        <v>4</v>
      </c>
      <c r="R5157">
        <f t="shared" si="82"/>
        <v>0</v>
      </c>
    </row>
    <row r="5158" spans="1:18" x14ac:dyDescent="0.3">
      <c r="A5158" t="s">
        <v>398</v>
      </c>
      <c r="B5158" s="1">
        <v>38355</v>
      </c>
      <c r="C5158" t="s">
        <v>411</v>
      </c>
      <c r="D5158" t="s">
        <v>461</v>
      </c>
      <c r="E5158" t="s">
        <v>462</v>
      </c>
      <c r="G5158" s="6" t="s">
        <v>29</v>
      </c>
      <c r="H5158" t="s">
        <v>99</v>
      </c>
      <c r="I5158" t="s">
        <v>21</v>
      </c>
      <c r="J5158" t="s">
        <v>22</v>
      </c>
      <c r="K5158">
        <v>4.8</v>
      </c>
      <c r="L5158">
        <v>171</v>
      </c>
      <c r="M5158" t="s">
        <v>319</v>
      </c>
      <c r="N5158">
        <v>171</v>
      </c>
      <c r="P5158" cm="1">
        <f t="array" ref="P5158">IF(Q5158&gt;0,INDEX(Q5158:Q26882,MATCH(TRUE,INDEX(Q5158:Q26882="",,),0)-1),"")</f>
        <v>6</v>
      </c>
      <c r="Q5158">
        <v>4</v>
      </c>
      <c r="R5158">
        <f t="shared" si="82"/>
        <v>0</v>
      </c>
    </row>
    <row r="5159" spans="1:18" x14ac:dyDescent="0.3">
      <c r="A5159" t="s">
        <v>398</v>
      </c>
      <c r="B5159" s="1">
        <v>38355</v>
      </c>
      <c r="C5159" t="s">
        <v>411</v>
      </c>
      <c r="D5159" t="s">
        <v>461</v>
      </c>
      <c r="E5159" t="s">
        <v>462</v>
      </c>
      <c r="G5159" s="6" t="s">
        <v>29</v>
      </c>
      <c r="H5159" t="s">
        <v>41</v>
      </c>
      <c r="I5159" t="s">
        <v>21</v>
      </c>
      <c r="J5159" t="s">
        <v>22</v>
      </c>
      <c r="K5159">
        <v>3.8</v>
      </c>
      <c r="L5159">
        <v>200</v>
      </c>
      <c r="M5159" t="s">
        <v>319</v>
      </c>
      <c r="N5159">
        <v>200</v>
      </c>
      <c r="P5159" cm="1">
        <f t="array" ref="P5159">IF(Q5159&gt;0,INDEX(Q5159:Q26883,MATCH(TRUE,INDEX(Q5159:Q26883="",,),0)-1),"")</f>
        <v>6</v>
      </c>
      <c r="Q5159">
        <v>4</v>
      </c>
      <c r="R5159">
        <f t="shared" si="82"/>
        <v>0</v>
      </c>
    </row>
    <row r="5160" spans="1:18" x14ac:dyDescent="0.3">
      <c r="A5160" t="s">
        <v>398</v>
      </c>
      <c r="B5160" s="1">
        <v>38355</v>
      </c>
      <c r="C5160" t="s">
        <v>411</v>
      </c>
      <c r="D5160" t="s">
        <v>461</v>
      </c>
      <c r="E5160" t="s">
        <v>462</v>
      </c>
      <c r="G5160" s="6" t="s">
        <v>29</v>
      </c>
      <c r="H5160" t="s">
        <v>194</v>
      </c>
      <c r="I5160" t="s">
        <v>26</v>
      </c>
      <c r="J5160" t="s">
        <v>27</v>
      </c>
      <c r="K5160">
        <v>26.7</v>
      </c>
      <c r="L5160">
        <v>16</v>
      </c>
      <c r="M5160" t="s">
        <v>319</v>
      </c>
      <c r="N5160">
        <v>16</v>
      </c>
      <c r="P5160" cm="1">
        <f t="array" ref="P5160">IF(Q5160&gt;0,INDEX(Q5160:Q26884,MATCH(TRUE,INDEX(Q5160:Q26884="",,),0)-1),"")</f>
        <v>6</v>
      </c>
      <c r="Q5160">
        <v>4</v>
      </c>
      <c r="R5160">
        <f t="shared" si="82"/>
        <v>0</v>
      </c>
    </row>
    <row r="5161" spans="1:18" x14ac:dyDescent="0.3">
      <c r="A5161" t="s">
        <v>398</v>
      </c>
      <c r="B5161" s="1">
        <v>38355</v>
      </c>
      <c r="C5161" t="s">
        <v>411</v>
      </c>
      <c r="D5161" t="s">
        <v>461</v>
      </c>
      <c r="E5161" t="s">
        <v>462</v>
      </c>
      <c r="G5161" s="6" t="s">
        <v>29</v>
      </c>
      <c r="H5161" t="s">
        <v>206</v>
      </c>
      <c r="I5161" t="s">
        <v>26</v>
      </c>
      <c r="J5161" t="s">
        <v>27</v>
      </c>
      <c r="K5161">
        <v>55.1</v>
      </c>
      <c r="L5161">
        <v>9.3000000000000007</v>
      </c>
      <c r="M5161" t="s">
        <v>319</v>
      </c>
      <c r="N5161">
        <v>9.3000000000000007</v>
      </c>
      <c r="P5161" cm="1">
        <f t="array" ref="P5161">IF(Q5161&gt;0,INDEX(Q5161:Q26885,MATCH(TRUE,INDEX(Q5161:Q26885="",,),0)-1),"")</f>
        <v>6</v>
      </c>
      <c r="Q5161">
        <v>4</v>
      </c>
      <c r="R5161">
        <f t="shared" si="82"/>
        <v>0</v>
      </c>
    </row>
    <row r="5162" spans="1:18" x14ac:dyDescent="0.3">
      <c r="A5162" t="s">
        <v>398</v>
      </c>
      <c r="B5162" s="1">
        <v>38355</v>
      </c>
      <c r="C5162" t="s">
        <v>411</v>
      </c>
      <c r="D5162" t="s">
        <v>461</v>
      </c>
      <c r="E5162" t="s">
        <v>462</v>
      </c>
      <c r="G5162" s="6" t="s">
        <v>29</v>
      </c>
      <c r="H5162" t="s">
        <v>214</v>
      </c>
      <c r="I5162" t="s">
        <v>26</v>
      </c>
      <c r="J5162" t="s">
        <v>27</v>
      </c>
      <c r="K5162">
        <v>11.3</v>
      </c>
      <c r="L5162">
        <v>16</v>
      </c>
      <c r="M5162" t="s">
        <v>319</v>
      </c>
      <c r="N5162">
        <v>16</v>
      </c>
      <c r="P5162" cm="1">
        <f t="array" ref="P5162">IF(Q5162&gt;0,INDEX(Q5162:Q26886,MATCH(TRUE,INDEX(Q5162:Q26886="",,),0)-1),"")</f>
        <v>6</v>
      </c>
      <c r="Q5162">
        <v>4</v>
      </c>
      <c r="R5162">
        <f t="shared" si="82"/>
        <v>0</v>
      </c>
    </row>
    <row r="5163" spans="1:18" x14ac:dyDescent="0.3">
      <c r="A5163" t="s">
        <v>398</v>
      </c>
      <c r="B5163" s="1">
        <v>38355</v>
      </c>
      <c r="C5163" t="s">
        <v>411</v>
      </c>
      <c r="D5163" t="s">
        <v>461</v>
      </c>
      <c r="E5163" t="s">
        <v>462</v>
      </c>
      <c r="G5163" s="6" t="s">
        <v>29</v>
      </c>
      <c r="H5163" t="s">
        <v>394</v>
      </c>
      <c r="I5163" t="s">
        <v>26</v>
      </c>
      <c r="J5163" t="s">
        <v>27</v>
      </c>
      <c r="K5163">
        <v>51.8</v>
      </c>
      <c r="L5163">
        <v>17</v>
      </c>
      <c r="M5163" t="s">
        <v>319</v>
      </c>
      <c r="N5163">
        <v>17</v>
      </c>
      <c r="P5163" cm="1">
        <f t="array" ref="P5163">IF(Q5163&gt;0,INDEX(Q5163:Q26887,MATCH(TRUE,INDEX(Q5163:Q26887="",,),0)-1),"")</f>
        <v>6</v>
      </c>
      <c r="Q5163">
        <v>4</v>
      </c>
      <c r="R5163">
        <f t="shared" si="82"/>
        <v>0</v>
      </c>
    </row>
    <row r="5164" spans="1:18" x14ac:dyDescent="0.3">
      <c r="A5164" t="s">
        <v>398</v>
      </c>
      <c r="B5164" s="1">
        <v>38355</v>
      </c>
      <c r="C5164" t="s">
        <v>411</v>
      </c>
      <c r="D5164" t="s">
        <v>461</v>
      </c>
      <c r="E5164" t="s">
        <v>462</v>
      </c>
      <c r="G5164" s="6" t="s">
        <v>29</v>
      </c>
      <c r="H5164" t="s">
        <v>197</v>
      </c>
      <c r="I5164" t="s">
        <v>26</v>
      </c>
      <c r="J5164" t="s">
        <v>27</v>
      </c>
      <c r="K5164">
        <v>48.4</v>
      </c>
      <c r="L5164">
        <v>24</v>
      </c>
      <c r="M5164" t="s">
        <v>319</v>
      </c>
      <c r="N5164">
        <v>24</v>
      </c>
      <c r="P5164" cm="1">
        <f t="array" ref="P5164">IF(Q5164&gt;0,INDEX(Q5164:Q26888,MATCH(TRUE,INDEX(Q5164:Q26888="",,),0)-1),"")</f>
        <v>6</v>
      </c>
      <c r="Q5164">
        <v>4</v>
      </c>
      <c r="R5164">
        <f t="shared" si="82"/>
        <v>0</v>
      </c>
    </row>
    <row r="5165" spans="1:18" x14ac:dyDescent="0.3">
      <c r="A5165" t="s">
        <v>398</v>
      </c>
      <c r="B5165" s="1">
        <v>38355</v>
      </c>
      <c r="C5165" t="s">
        <v>411</v>
      </c>
      <c r="D5165" t="s">
        <v>461</v>
      </c>
      <c r="E5165" t="s">
        <v>462</v>
      </c>
      <c r="G5165" s="6" t="s">
        <v>29</v>
      </c>
      <c r="H5165" t="s">
        <v>107</v>
      </c>
      <c r="I5165" t="s">
        <v>26</v>
      </c>
      <c r="J5165" t="s">
        <v>27</v>
      </c>
      <c r="K5165">
        <v>42</v>
      </c>
      <c r="L5165">
        <v>23</v>
      </c>
      <c r="M5165" t="s">
        <v>319</v>
      </c>
      <c r="N5165">
        <v>23</v>
      </c>
      <c r="P5165" cm="1">
        <f t="array" ref="P5165">IF(Q5165&gt;0,INDEX(Q5165:Q26889,MATCH(TRUE,INDEX(Q5165:Q26889="",,),0)-1),"")</f>
        <v>6</v>
      </c>
      <c r="Q5165">
        <v>4</v>
      </c>
      <c r="R5165">
        <f t="shared" si="82"/>
        <v>0</v>
      </c>
    </row>
    <row r="5166" spans="1:18" x14ac:dyDescent="0.3">
      <c r="A5166" t="s">
        <v>398</v>
      </c>
      <c r="B5166" s="1">
        <v>38355</v>
      </c>
      <c r="C5166" t="s">
        <v>411</v>
      </c>
      <c r="D5166" t="s">
        <v>461</v>
      </c>
      <c r="E5166" t="s">
        <v>462</v>
      </c>
      <c r="G5166" s="6" t="s">
        <v>29</v>
      </c>
      <c r="H5166" t="s">
        <v>69</v>
      </c>
      <c r="I5166" t="s">
        <v>26</v>
      </c>
      <c r="J5166" t="s">
        <v>27</v>
      </c>
      <c r="K5166">
        <v>92.2</v>
      </c>
      <c r="L5166">
        <v>17</v>
      </c>
      <c r="M5166" t="s">
        <v>319</v>
      </c>
      <c r="N5166">
        <v>17</v>
      </c>
      <c r="P5166" cm="1">
        <f t="array" ref="P5166">IF(Q5166&gt;0,INDEX(Q5166:Q26890,MATCH(TRUE,INDEX(Q5166:Q26890="",,),0)-1),"")</f>
        <v>6</v>
      </c>
      <c r="Q5166">
        <v>4</v>
      </c>
      <c r="R5166">
        <f t="shared" si="82"/>
        <v>0</v>
      </c>
    </row>
    <row r="5167" spans="1:18" x14ac:dyDescent="0.3">
      <c r="A5167" t="s">
        <v>398</v>
      </c>
      <c r="B5167" s="1">
        <v>38355</v>
      </c>
      <c r="C5167" t="s">
        <v>411</v>
      </c>
      <c r="D5167" t="s">
        <v>461</v>
      </c>
      <c r="E5167" t="s">
        <v>462</v>
      </c>
      <c r="G5167" s="6" t="s">
        <v>29</v>
      </c>
      <c r="H5167" t="s">
        <v>41</v>
      </c>
      <c r="I5167" t="s">
        <v>26</v>
      </c>
      <c r="J5167" t="s">
        <v>27</v>
      </c>
      <c r="K5167">
        <v>3.3</v>
      </c>
      <c r="L5167">
        <v>18</v>
      </c>
      <c r="M5167" t="s">
        <v>319</v>
      </c>
      <c r="N5167">
        <v>18</v>
      </c>
      <c r="P5167" cm="1">
        <f t="array" ref="P5167">IF(Q5167&gt;0,INDEX(Q5167:Q26891,MATCH(TRUE,INDEX(Q5167:Q26891="",,),0)-1),"")</f>
        <v>6</v>
      </c>
      <c r="Q5167">
        <v>4</v>
      </c>
      <c r="R5167">
        <f t="shared" si="82"/>
        <v>0</v>
      </c>
    </row>
    <row r="5168" spans="1:18" x14ac:dyDescent="0.3">
      <c r="A5168" t="s">
        <v>398</v>
      </c>
      <c r="B5168" s="1">
        <v>38355</v>
      </c>
      <c r="C5168" t="s">
        <v>411</v>
      </c>
      <c r="D5168" t="s">
        <v>461</v>
      </c>
      <c r="E5168" t="s">
        <v>462</v>
      </c>
      <c r="G5168" t="s">
        <v>19</v>
      </c>
      <c r="H5168" t="s">
        <v>206</v>
      </c>
      <c r="I5168" t="s">
        <v>21</v>
      </c>
      <c r="J5168" t="s">
        <v>22</v>
      </c>
      <c r="K5168">
        <v>7.1</v>
      </c>
      <c r="L5168">
        <v>90</v>
      </c>
      <c r="M5168" t="s">
        <v>220</v>
      </c>
      <c r="N5168">
        <v>90</v>
      </c>
      <c r="P5168" cm="1">
        <f t="array" ref="P5168">IF(Q5168&gt;0,INDEX(Q5168:Q26892,MATCH(TRUE,INDEX(Q5168:Q26892="",,),0)-1),"")</f>
        <v>6</v>
      </c>
      <c r="Q5168">
        <v>5</v>
      </c>
      <c r="R5168">
        <f t="shared" si="82"/>
        <v>0</v>
      </c>
    </row>
    <row r="5169" spans="1:18" x14ac:dyDescent="0.3">
      <c r="A5169" t="s">
        <v>398</v>
      </c>
      <c r="B5169" s="1">
        <v>38355</v>
      </c>
      <c r="C5169" t="s">
        <v>411</v>
      </c>
      <c r="D5169" t="s">
        <v>461</v>
      </c>
      <c r="E5169" t="s">
        <v>462</v>
      </c>
      <c r="G5169" t="s">
        <v>19</v>
      </c>
      <c r="H5169" t="s">
        <v>69</v>
      </c>
      <c r="I5169" t="s">
        <v>21</v>
      </c>
      <c r="J5169" t="s">
        <v>22</v>
      </c>
      <c r="K5169">
        <v>35.6</v>
      </c>
      <c r="L5169">
        <v>102</v>
      </c>
      <c r="M5169" t="s">
        <v>220</v>
      </c>
      <c r="N5169">
        <v>635.71</v>
      </c>
      <c r="P5169" cm="1">
        <f t="array" ref="P5169">IF(Q5169&gt;0,INDEX(Q5169:Q26893,MATCH(TRUE,INDEX(Q5169:Q26893="",,),0)-1),"")</f>
        <v>6</v>
      </c>
      <c r="Q5169">
        <v>5</v>
      </c>
      <c r="R5169">
        <f t="shared" si="82"/>
        <v>0</v>
      </c>
    </row>
    <row r="5170" spans="1:18" x14ac:dyDescent="0.3">
      <c r="A5170" t="s">
        <v>398</v>
      </c>
      <c r="B5170" s="1">
        <v>38355</v>
      </c>
      <c r="C5170" t="s">
        <v>411</v>
      </c>
      <c r="D5170" t="s">
        <v>461</v>
      </c>
      <c r="E5170" t="s">
        <v>462</v>
      </c>
      <c r="G5170" t="s">
        <v>19</v>
      </c>
      <c r="H5170" t="s">
        <v>99</v>
      </c>
      <c r="I5170" t="s">
        <v>26</v>
      </c>
      <c r="J5170" t="s">
        <v>27</v>
      </c>
      <c r="K5170">
        <v>734.1</v>
      </c>
      <c r="L5170">
        <v>16</v>
      </c>
      <c r="M5170" t="s">
        <v>220</v>
      </c>
      <c r="N5170">
        <v>16</v>
      </c>
      <c r="P5170" cm="1">
        <f t="array" ref="P5170">IF(Q5170&gt;0,INDEX(Q5170:Q26894,MATCH(TRUE,INDEX(Q5170:Q26894="",,),0)-1),"")</f>
        <v>6</v>
      </c>
      <c r="Q5170">
        <v>5</v>
      </c>
      <c r="R5170">
        <f t="shared" si="82"/>
        <v>0</v>
      </c>
    </row>
    <row r="5171" spans="1:18" x14ac:dyDescent="0.3">
      <c r="A5171" t="s">
        <v>398</v>
      </c>
      <c r="B5171" s="1">
        <v>38355</v>
      </c>
      <c r="C5171" t="s">
        <v>411</v>
      </c>
      <c r="D5171" t="s">
        <v>461</v>
      </c>
      <c r="E5171" t="s">
        <v>462</v>
      </c>
      <c r="G5171" t="s">
        <v>19</v>
      </c>
      <c r="H5171" t="s">
        <v>53</v>
      </c>
      <c r="I5171" t="s">
        <v>26</v>
      </c>
      <c r="J5171" t="s">
        <v>27</v>
      </c>
      <c r="K5171">
        <v>1684.9</v>
      </c>
      <c r="L5171">
        <v>21</v>
      </c>
      <c r="M5171" t="s">
        <v>220</v>
      </c>
      <c r="N5171">
        <v>21</v>
      </c>
      <c r="P5171" cm="1">
        <f t="array" ref="P5171">IF(Q5171&gt;0,INDEX(Q5171:Q26895,MATCH(TRUE,INDEX(Q5171:Q26895="",,),0)-1),"")</f>
        <v>6</v>
      </c>
      <c r="Q5171">
        <v>5</v>
      </c>
      <c r="R5171">
        <f t="shared" si="82"/>
        <v>0</v>
      </c>
    </row>
    <row r="5172" spans="1:18" x14ac:dyDescent="0.3">
      <c r="A5172" t="s">
        <v>398</v>
      </c>
      <c r="B5172" s="1">
        <v>38355</v>
      </c>
      <c r="C5172" t="s">
        <v>411</v>
      </c>
      <c r="D5172" t="s">
        <v>461</v>
      </c>
      <c r="E5172" t="s">
        <v>462</v>
      </c>
      <c r="G5172" t="s">
        <v>19</v>
      </c>
      <c r="H5172" t="s">
        <v>148</v>
      </c>
      <c r="I5172" t="s">
        <v>26</v>
      </c>
      <c r="J5172" t="s">
        <v>27</v>
      </c>
      <c r="K5172">
        <v>508.4</v>
      </c>
      <c r="L5172">
        <v>21</v>
      </c>
      <c r="M5172" t="s">
        <v>220</v>
      </c>
      <c r="N5172">
        <v>21</v>
      </c>
      <c r="P5172" cm="1">
        <f t="array" ref="P5172">IF(Q5172&gt;0,INDEX(Q5172:Q26896,MATCH(TRUE,INDEX(Q5172:Q26896="",,),0)-1),"")</f>
        <v>6</v>
      </c>
      <c r="Q5172">
        <v>5</v>
      </c>
      <c r="R5172">
        <f t="shared" ref="R5172:R5235" si="83">IF(P5172="","",0)</f>
        <v>0</v>
      </c>
    </row>
    <row r="5173" spans="1:18" x14ac:dyDescent="0.3">
      <c r="A5173" t="s">
        <v>398</v>
      </c>
      <c r="B5173" s="1">
        <v>38355</v>
      </c>
      <c r="C5173" t="s">
        <v>411</v>
      </c>
      <c r="D5173" t="s">
        <v>461</v>
      </c>
      <c r="E5173" t="s">
        <v>462</v>
      </c>
      <c r="G5173" t="s">
        <v>19</v>
      </c>
      <c r="H5173" t="s">
        <v>122</v>
      </c>
      <c r="I5173" t="s">
        <v>26</v>
      </c>
      <c r="J5173" t="s">
        <v>27</v>
      </c>
      <c r="K5173">
        <v>434.9</v>
      </c>
      <c r="L5173">
        <v>18</v>
      </c>
      <c r="M5173" t="s">
        <v>220</v>
      </c>
      <c r="N5173">
        <v>18</v>
      </c>
      <c r="P5173" cm="1">
        <f t="array" ref="P5173">IF(Q5173&gt;0,INDEX(Q5173:Q26897,MATCH(TRUE,INDEX(Q5173:Q26897="",,),0)-1),"")</f>
        <v>6</v>
      </c>
      <c r="Q5173">
        <v>5</v>
      </c>
      <c r="R5173">
        <f t="shared" si="83"/>
        <v>0</v>
      </c>
    </row>
    <row r="5174" spans="1:18" x14ac:dyDescent="0.3">
      <c r="A5174" t="s">
        <v>398</v>
      </c>
      <c r="B5174" s="1">
        <v>38355</v>
      </c>
      <c r="C5174" t="s">
        <v>411</v>
      </c>
      <c r="D5174" t="s">
        <v>461</v>
      </c>
      <c r="E5174" t="s">
        <v>462</v>
      </c>
      <c r="G5174" t="s">
        <v>19</v>
      </c>
      <c r="H5174" t="s">
        <v>64</v>
      </c>
      <c r="I5174" t="s">
        <v>26</v>
      </c>
      <c r="J5174" t="s">
        <v>27</v>
      </c>
      <c r="K5174">
        <v>399.9</v>
      </c>
      <c r="L5174">
        <v>16</v>
      </c>
      <c r="M5174" t="s">
        <v>220</v>
      </c>
      <c r="N5174">
        <v>16</v>
      </c>
      <c r="P5174" cm="1">
        <f t="array" ref="P5174">IF(Q5174&gt;0,INDEX(Q5174:Q26898,MATCH(TRUE,INDEX(Q5174:Q26898="",,),0)-1),"")</f>
        <v>6</v>
      </c>
      <c r="Q5174">
        <v>5</v>
      </c>
      <c r="R5174">
        <f t="shared" si="83"/>
        <v>0</v>
      </c>
    </row>
    <row r="5175" spans="1:18" x14ac:dyDescent="0.3">
      <c r="A5175" t="s">
        <v>398</v>
      </c>
      <c r="B5175" s="1">
        <v>38355</v>
      </c>
      <c r="C5175" t="s">
        <v>411</v>
      </c>
      <c r="D5175" t="s">
        <v>461</v>
      </c>
      <c r="E5175" t="s">
        <v>462</v>
      </c>
      <c r="G5175" s="6" t="s">
        <v>29</v>
      </c>
      <c r="H5175" t="s">
        <v>194</v>
      </c>
      <c r="I5175" t="s">
        <v>21</v>
      </c>
      <c r="J5175" t="s">
        <v>22</v>
      </c>
      <c r="K5175">
        <v>5.3</v>
      </c>
      <c r="L5175">
        <v>228</v>
      </c>
      <c r="M5175" t="s">
        <v>220</v>
      </c>
      <c r="N5175">
        <v>228</v>
      </c>
      <c r="P5175" cm="1">
        <f t="array" ref="P5175">IF(Q5175&gt;0,INDEX(Q5175:Q26899,MATCH(TRUE,INDEX(Q5175:Q26899="",,),0)-1),"")</f>
        <v>6</v>
      </c>
      <c r="Q5175">
        <v>5</v>
      </c>
      <c r="R5175">
        <f t="shared" si="83"/>
        <v>0</v>
      </c>
    </row>
    <row r="5176" spans="1:18" x14ac:dyDescent="0.3">
      <c r="A5176" t="s">
        <v>398</v>
      </c>
      <c r="B5176" s="1">
        <v>38355</v>
      </c>
      <c r="C5176" t="s">
        <v>411</v>
      </c>
      <c r="D5176" t="s">
        <v>461</v>
      </c>
      <c r="E5176" t="s">
        <v>462</v>
      </c>
      <c r="G5176" s="6" t="s">
        <v>29</v>
      </c>
      <c r="H5176" t="s">
        <v>214</v>
      </c>
      <c r="I5176" t="s">
        <v>21</v>
      </c>
      <c r="J5176" t="s">
        <v>22</v>
      </c>
      <c r="K5176">
        <v>1.7</v>
      </c>
      <c r="L5176">
        <v>76</v>
      </c>
      <c r="M5176" t="s">
        <v>220</v>
      </c>
      <c r="N5176">
        <v>76</v>
      </c>
      <c r="P5176" cm="1">
        <f t="array" ref="P5176">IF(Q5176&gt;0,INDEX(Q5176:Q26900,MATCH(TRUE,INDEX(Q5176:Q26900="",,),0)-1),"")</f>
        <v>6</v>
      </c>
      <c r="Q5176">
        <v>5</v>
      </c>
      <c r="R5176">
        <f t="shared" si="83"/>
        <v>0</v>
      </c>
    </row>
    <row r="5177" spans="1:18" x14ac:dyDescent="0.3">
      <c r="A5177" t="s">
        <v>398</v>
      </c>
      <c r="B5177" s="1">
        <v>38355</v>
      </c>
      <c r="C5177" t="s">
        <v>411</v>
      </c>
      <c r="D5177" t="s">
        <v>461</v>
      </c>
      <c r="E5177" t="s">
        <v>462</v>
      </c>
      <c r="G5177" s="6" t="s">
        <v>29</v>
      </c>
      <c r="H5177" t="s">
        <v>99</v>
      </c>
      <c r="I5177" t="s">
        <v>21</v>
      </c>
      <c r="J5177" t="s">
        <v>22</v>
      </c>
      <c r="K5177">
        <v>4.8</v>
      </c>
      <c r="L5177">
        <v>171</v>
      </c>
      <c r="M5177" t="s">
        <v>220</v>
      </c>
      <c r="N5177">
        <v>171</v>
      </c>
      <c r="P5177" cm="1">
        <f t="array" ref="P5177">IF(Q5177&gt;0,INDEX(Q5177:Q26901,MATCH(TRUE,INDEX(Q5177:Q26901="",,),0)-1),"")</f>
        <v>6</v>
      </c>
      <c r="Q5177">
        <v>5</v>
      </c>
      <c r="R5177">
        <f t="shared" si="83"/>
        <v>0</v>
      </c>
    </row>
    <row r="5178" spans="1:18" x14ac:dyDescent="0.3">
      <c r="A5178" t="s">
        <v>398</v>
      </c>
      <c r="B5178" s="1">
        <v>38355</v>
      </c>
      <c r="C5178" t="s">
        <v>411</v>
      </c>
      <c r="D5178" t="s">
        <v>461</v>
      </c>
      <c r="E5178" t="s">
        <v>462</v>
      </c>
      <c r="G5178" s="6" t="s">
        <v>29</v>
      </c>
      <c r="H5178" t="s">
        <v>41</v>
      </c>
      <c r="I5178" t="s">
        <v>21</v>
      </c>
      <c r="J5178" t="s">
        <v>22</v>
      </c>
      <c r="K5178">
        <v>3.8</v>
      </c>
      <c r="L5178">
        <v>200</v>
      </c>
      <c r="M5178" t="s">
        <v>220</v>
      </c>
      <c r="N5178">
        <v>200</v>
      </c>
      <c r="P5178" cm="1">
        <f t="array" ref="P5178">IF(Q5178&gt;0,INDEX(Q5178:Q26902,MATCH(TRUE,INDEX(Q5178:Q26902="",,),0)-1),"")</f>
        <v>6</v>
      </c>
      <c r="Q5178">
        <v>5</v>
      </c>
      <c r="R5178">
        <f t="shared" si="83"/>
        <v>0</v>
      </c>
    </row>
    <row r="5179" spans="1:18" x14ac:dyDescent="0.3">
      <c r="A5179" t="s">
        <v>398</v>
      </c>
      <c r="B5179" s="1">
        <v>38355</v>
      </c>
      <c r="C5179" t="s">
        <v>411</v>
      </c>
      <c r="D5179" t="s">
        <v>461</v>
      </c>
      <c r="E5179" t="s">
        <v>462</v>
      </c>
      <c r="G5179" s="6" t="s">
        <v>29</v>
      </c>
      <c r="H5179" t="s">
        <v>194</v>
      </c>
      <c r="I5179" t="s">
        <v>26</v>
      </c>
      <c r="J5179" t="s">
        <v>27</v>
      </c>
      <c r="K5179">
        <v>26.7</v>
      </c>
      <c r="L5179">
        <v>16</v>
      </c>
      <c r="M5179" t="s">
        <v>220</v>
      </c>
      <c r="N5179">
        <v>16</v>
      </c>
      <c r="P5179" cm="1">
        <f t="array" ref="P5179">IF(Q5179&gt;0,INDEX(Q5179:Q26903,MATCH(TRUE,INDEX(Q5179:Q26903="",,),0)-1),"")</f>
        <v>6</v>
      </c>
      <c r="Q5179">
        <v>5</v>
      </c>
      <c r="R5179">
        <f t="shared" si="83"/>
        <v>0</v>
      </c>
    </row>
    <row r="5180" spans="1:18" x14ac:dyDescent="0.3">
      <c r="A5180" t="s">
        <v>398</v>
      </c>
      <c r="B5180" s="1">
        <v>38355</v>
      </c>
      <c r="C5180" t="s">
        <v>411</v>
      </c>
      <c r="D5180" t="s">
        <v>461</v>
      </c>
      <c r="E5180" t="s">
        <v>462</v>
      </c>
      <c r="G5180" s="6" t="s">
        <v>29</v>
      </c>
      <c r="H5180" t="s">
        <v>206</v>
      </c>
      <c r="I5180" t="s">
        <v>26</v>
      </c>
      <c r="J5180" t="s">
        <v>27</v>
      </c>
      <c r="K5180">
        <v>55.1</v>
      </c>
      <c r="L5180">
        <v>9.3000000000000007</v>
      </c>
      <c r="M5180" t="s">
        <v>220</v>
      </c>
      <c r="N5180">
        <v>9.3000000000000007</v>
      </c>
      <c r="P5180" cm="1">
        <f t="array" ref="P5180">IF(Q5180&gt;0,INDEX(Q5180:Q26904,MATCH(TRUE,INDEX(Q5180:Q26904="",,),0)-1),"")</f>
        <v>6</v>
      </c>
      <c r="Q5180">
        <v>5</v>
      </c>
      <c r="R5180">
        <f t="shared" si="83"/>
        <v>0</v>
      </c>
    </row>
    <row r="5181" spans="1:18" x14ac:dyDescent="0.3">
      <c r="A5181" t="s">
        <v>398</v>
      </c>
      <c r="B5181" s="1">
        <v>38355</v>
      </c>
      <c r="C5181" t="s">
        <v>411</v>
      </c>
      <c r="D5181" t="s">
        <v>461</v>
      </c>
      <c r="E5181" t="s">
        <v>462</v>
      </c>
      <c r="G5181" s="6" t="s">
        <v>29</v>
      </c>
      <c r="H5181" t="s">
        <v>214</v>
      </c>
      <c r="I5181" t="s">
        <v>26</v>
      </c>
      <c r="J5181" t="s">
        <v>27</v>
      </c>
      <c r="K5181">
        <v>11.3</v>
      </c>
      <c r="L5181">
        <v>16</v>
      </c>
      <c r="M5181" t="s">
        <v>220</v>
      </c>
      <c r="N5181">
        <v>16</v>
      </c>
      <c r="P5181" cm="1">
        <f t="array" ref="P5181">IF(Q5181&gt;0,INDEX(Q5181:Q26905,MATCH(TRUE,INDEX(Q5181:Q26905="",,),0)-1),"")</f>
        <v>6</v>
      </c>
      <c r="Q5181">
        <v>5</v>
      </c>
      <c r="R5181">
        <f t="shared" si="83"/>
        <v>0</v>
      </c>
    </row>
    <row r="5182" spans="1:18" x14ac:dyDescent="0.3">
      <c r="A5182" t="s">
        <v>398</v>
      </c>
      <c r="B5182" s="1">
        <v>38355</v>
      </c>
      <c r="C5182" t="s">
        <v>411</v>
      </c>
      <c r="D5182" t="s">
        <v>461</v>
      </c>
      <c r="E5182" t="s">
        <v>462</v>
      </c>
      <c r="G5182" s="6" t="s">
        <v>29</v>
      </c>
      <c r="H5182" t="s">
        <v>394</v>
      </c>
      <c r="I5182" t="s">
        <v>26</v>
      </c>
      <c r="J5182" t="s">
        <v>27</v>
      </c>
      <c r="K5182">
        <v>51.8</v>
      </c>
      <c r="L5182">
        <v>17</v>
      </c>
      <c r="M5182" t="s">
        <v>220</v>
      </c>
      <c r="N5182">
        <v>17</v>
      </c>
      <c r="P5182" cm="1">
        <f t="array" ref="P5182">IF(Q5182&gt;0,INDEX(Q5182:Q26906,MATCH(TRUE,INDEX(Q5182:Q26906="",,),0)-1),"")</f>
        <v>6</v>
      </c>
      <c r="Q5182">
        <v>5</v>
      </c>
      <c r="R5182">
        <f t="shared" si="83"/>
        <v>0</v>
      </c>
    </row>
    <row r="5183" spans="1:18" x14ac:dyDescent="0.3">
      <c r="A5183" t="s">
        <v>398</v>
      </c>
      <c r="B5183" s="1">
        <v>38355</v>
      </c>
      <c r="C5183" t="s">
        <v>411</v>
      </c>
      <c r="D5183" t="s">
        <v>461</v>
      </c>
      <c r="E5183" t="s">
        <v>462</v>
      </c>
      <c r="G5183" s="6" t="s">
        <v>29</v>
      </c>
      <c r="H5183" t="s">
        <v>197</v>
      </c>
      <c r="I5183" t="s">
        <v>26</v>
      </c>
      <c r="J5183" t="s">
        <v>27</v>
      </c>
      <c r="K5183">
        <v>48.4</v>
      </c>
      <c r="L5183">
        <v>24</v>
      </c>
      <c r="M5183" t="s">
        <v>220</v>
      </c>
      <c r="N5183">
        <v>24</v>
      </c>
      <c r="P5183" cm="1">
        <f t="array" ref="P5183">IF(Q5183&gt;0,INDEX(Q5183:Q26907,MATCH(TRUE,INDEX(Q5183:Q26907="",,),0)-1),"")</f>
        <v>6</v>
      </c>
      <c r="Q5183">
        <v>5</v>
      </c>
      <c r="R5183">
        <f t="shared" si="83"/>
        <v>0</v>
      </c>
    </row>
    <row r="5184" spans="1:18" x14ac:dyDescent="0.3">
      <c r="A5184" t="s">
        <v>398</v>
      </c>
      <c r="B5184" s="1">
        <v>38355</v>
      </c>
      <c r="C5184" t="s">
        <v>411</v>
      </c>
      <c r="D5184" t="s">
        <v>461</v>
      </c>
      <c r="E5184" t="s">
        <v>462</v>
      </c>
      <c r="G5184" s="6" t="s">
        <v>29</v>
      </c>
      <c r="H5184" t="s">
        <v>107</v>
      </c>
      <c r="I5184" t="s">
        <v>26</v>
      </c>
      <c r="J5184" t="s">
        <v>27</v>
      </c>
      <c r="K5184">
        <v>42</v>
      </c>
      <c r="L5184">
        <v>23</v>
      </c>
      <c r="M5184" t="s">
        <v>220</v>
      </c>
      <c r="N5184">
        <v>23</v>
      </c>
      <c r="P5184" cm="1">
        <f t="array" ref="P5184">IF(Q5184&gt;0,INDEX(Q5184:Q26908,MATCH(TRUE,INDEX(Q5184:Q26908="",,),0)-1),"")</f>
        <v>6</v>
      </c>
      <c r="Q5184">
        <v>5</v>
      </c>
      <c r="R5184">
        <f t="shared" si="83"/>
        <v>0</v>
      </c>
    </row>
    <row r="5185" spans="1:18" x14ac:dyDescent="0.3">
      <c r="A5185" t="s">
        <v>398</v>
      </c>
      <c r="B5185" s="1">
        <v>38355</v>
      </c>
      <c r="C5185" t="s">
        <v>411</v>
      </c>
      <c r="D5185" t="s">
        <v>461</v>
      </c>
      <c r="E5185" t="s">
        <v>462</v>
      </c>
      <c r="G5185" s="6" t="s">
        <v>29</v>
      </c>
      <c r="H5185" t="s">
        <v>69</v>
      </c>
      <c r="I5185" t="s">
        <v>26</v>
      </c>
      <c r="J5185" t="s">
        <v>27</v>
      </c>
      <c r="K5185">
        <v>92.2</v>
      </c>
      <c r="L5185">
        <v>17</v>
      </c>
      <c r="M5185" t="s">
        <v>220</v>
      </c>
      <c r="N5185">
        <v>17</v>
      </c>
      <c r="P5185" cm="1">
        <f t="array" ref="P5185">IF(Q5185&gt;0,INDEX(Q5185:Q26909,MATCH(TRUE,INDEX(Q5185:Q26909="",,),0)-1),"")</f>
        <v>6</v>
      </c>
      <c r="Q5185">
        <v>5</v>
      </c>
      <c r="R5185">
        <f t="shared" si="83"/>
        <v>0</v>
      </c>
    </row>
    <row r="5186" spans="1:18" x14ac:dyDescent="0.3">
      <c r="A5186" t="s">
        <v>398</v>
      </c>
      <c r="B5186" s="1">
        <v>38355</v>
      </c>
      <c r="C5186" t="s">
        <v>411</v>
      </c>
      <c r="D5186" t="s">
        <v>461</v>
      </c>
      <c r="E5186" t="s">
        <v>462</v>
      </c>
      <c r="G5186" s="6" t="s">
        <v>29</v>
      </c>
      <c r="H5186" t="s">
        <v>41</v>
      </c>
      <c r="I5186" t="s">
        <v>26</v>
      </c>
      <c r="J5186" t="s">
        <v>27</v>
      </c>
      <c r="K5186">
        <v>3.3</v>
      </c>
      <c r="L5186">
        <v>18</v>
      </c>
      <c r="M5186" t="s">
        <v>220</v>
      </c>
      <c r="N5186">
        <v>18</v>
      </c>
      <c r="P5186" cm="1">
        <f t="array" ref="P5186">IF(Q5186&gt;0,INDEX(Q5186:Q26910,MATCH(TRUE,INDEX(Q5186:Q26910="",,),0)-1),"")</f>
        <v>6</v>
      </c>
      <c r="Q5186">
        <v>5</v>
      </c>
      <c r="R5186">
        <f t="shared" si="83"/>
        <v>0</v>
      </c>
    </row>
    <row r="5187" spans="1:18" x14ac:dyDescent="0.3">
      <c r="A5187" t="s">
        <v>398</v>
      </c>
      <c r="B5187" s="1">
        <v>38355</v>
      </c>
      <c r="C5187" t="s">
        <v>411</v>
      </c>
      <c r="D5187" t="s">
        <v>461</v>
      </c>
      <c r="E5187" t="s">
        <v>462</v>
      </c>
      <c r="G5187" t="s">
        <v>19</v>
      </c>
      <c r="H5187" t="s">
        <v>206</v>
      </c>
      <c r="I5187" t="s">
        <v>21</v>
      </c>
      <c r="J5187" t="s">
        <v>22</v>
      </c>
      <c r="K5187">
        <v>7.1</v>
      </c>
      <c r="L5187">
        <v>90</v>
      </c>
      <c r="M5187" t="s">
        <v>416</v>
      </c>
      <c r="N5187">
        <v>92</v>
      </c>
      <c r="P5187" cm="1">
        <f t="array" ref="P5187">IF(Q5187&gt;0,INDEX(Q5187:Q26911,MATCH(TRUE,INDEX(Q5187:Q26911="",,),0)-1),"")</f>
        <v>6</v>
      </c>
      <c r="Q5187">
        <v>6</v>
      </c>
      <c r="R5187">
        <f t="shared" si="83"/>
        <v>0</v>
      </c>
    </row>
    <row r="5188" spans="1:18" x14ac:dyDescent="0.3">
      <c r="A5188" t="s">
        <v>398</v>
      </c>
      <c r="B5188" s="1">
        <v>38355</v>
      </c>
      <c r="C5188" t="s">
        <v>411</v>
      </c>
      <c r="D5188" t="s">
        <v>461</v>
      </c>
      <c r="E5188" t="s">
        <v>462</v>
      </c>
      <c r="G5188" t="s">
        <v>19</v>
      </c>
      <c r="H5188" t="s">
        <v>69</v>
      </c>
      <c r="I5188" t="s">
        <v>21</v>
      </c>
      <c r="J5188" t="s">
        <v>22</v>
      </c>
      <c r="K5188">
        <v>35.6</v>
      </c>
      <c r="L5188">
        <v>102</v>
      </c>
      <c r="M5188" t="s">
        <v>416</v>
      </c>
      <c r="N5188">
        <v>102</v>
      </c>
      <c r="P5188" cm="1">
        <f t="array" ref="P5188">IF(Q5188&gt;0,INDEX(Q5188:Q26912,MATCH(TRUE,INDEX(Q5188:Q26912="",,),0)-1),"")</f>
        <v>6</v>
      </c>
      <c r="Q5188">
        <v>6</v>
      </c>
      <c r="R5188">
        <f t="shared" si="83"/>
        <v>0</v>
      </c>
    </row>
    <row r="5189" spans="1:18" x14ac:dyDescent="0.3">
      <c r="A5189" t="s">
        <v>398</v>
      </c>
      <c r="B5189" s="1">
        <v>38355</v>
      </c>
      <c r="C5189" t="s">
        <v>411</v>
      </c>
      <c r="D5189" t="s">
        <v>461</v>
      </c>
      <c r="E5189" t="s">
        <v>462</v>
      </c>
      <c r="G5189" t="s">
        <v>19</v>
      </c>
      <c r="H5189" t="s">
        <v>99</v>
      </c>
      <c r="I5189" t="s">
        <v>26</v>
      </c>
      <c r="J5189" t="s">
        <v>27</v>
      </c>
      <c r="K5189">
        <v>734.1</v>
      </c>
      <c r="L5189">
        <v>16</v>
      </c>
      <c r="M5189" t="s">
        <v>416</v>
      </c>
      <c r="N5189">
        <v>20</v>
      </c>
      <c r="P5189" cm="1">
        <f t="array" ref="P5189">IF(Q5189&gt;0,INDEX(Q5189:Q26913,MATCH(TRUE,INDEX(Q5189:Q26913="",,),0)-1),"")</f>
        <v>6</v>
      </c>
      <c r="Q5189">
        <v>6</v>
      </c>
      <c r="R5189">
        <f t="shared" si="83"/>
        <v>0</v>
      </c>
    </row>
    <row r="5190" spans="1:18" x14ac:dyDescent="0.3">
      <c r="A5190" t="s">
        <v>398</v>
      </c>
      <c r="B5190" s="1">
        <v>38355</v>
      </c>
      <c r="C5190" t="s">
        <v>411</v>
      </c>
      <c r="D5190" t="s">
        <v>461</v>
      </c>
      <c r="E5190" t="s">
        <v>462</v>
      </c>
      <c r="G5190" t="s">
        <v>19</v>
      </c>
      <c r="H5190" t="s">
        <v>53</v>
      </c>
      <c r="I5190" t="s">
        <v>26</v>
      </c>
      <c r="J5190" t="s">
        <v>27</v>
      </c>
      <c r="K5190">
        <v>1684.9</v>
      </c>
      <c r="L5190">
        <v>21</v>
      </c>
      <c r="M5190" t="s">
        <v>416</v>
      </c>
      <c r="N5190">
        <v>25</v>
      </c>
      <c r="P5190" cm="1">
        <f t="array" ref="P5190">IF(Q5190&gt;0,INDEX(Q5190:Q26914,MATCH(TRUE,INDEX(Q5190:Q26914="",,),0)-1),"")</f>
        <v>6</v>
      </c>
      <c r="Q5190">
        <v>6</v>
      </c>
      <c r="R5190">
        <f t="shared" si="83"/>
        <v>0</v>
      </c>
    </row>
    <row r="5191" spans="1:18" x14ac:dyDescent="0.3">
      <c r="A5191" t="s">
        <v>398</v>
      </c>
      <c r="B5191" s="1">
        <v>38355</v>
      </c>
      <c r="C5191" t="s">
        <v>411</v>
      </c>
      <c r="D5191" t="s">
        <v>461</v>
      </c>
      <c r="E5191" t="s">
        <v>462</v>
      </c>
      <c r="G5191" t="s">
        <v>19</v>
      </c>
      <c r="H5191" t="s">
        <v>148</v>
      </c>
      <c r="I5191" t="s">
        <v>26</v>
      </c>
      <c r="J5191" t="s">
        <v>27</v>
      </c>
      <c r="K5191">
        <v>508.4</v>
      </c>
      <c r="L5191">
        <v>21</v>
      </c>
      <c r="M5191" t="s">
        <v>416</v>
      </c>
      <c r="N5191">
        <v>25</v>
      </c>
      <c r="P5191" cm="1">
        <f t="array" ref="P5191">IF(Q5191&gt;0,INDEX(Q5191:Q26915,MATCH(TRUE,INDEX(Q5191:Q26915="",,),0)-1),"")</f>
        <v>6</v>
      </c>
      <c r="Q5191">
        <v>6</v>
      </c>
      <c r="R5191">
        <f t="shared" si="83"/>
        <v>0</v>
      </c>
    </row>
    <row r="5192" spans="1:18" x14ac:dyDescent="0.3">
      <c r="A5192" t="s">
        <v>398</v>
      </c>
      <c r="B5192" s="1">
        <v>38355</v>
      </c>
      <c r="C5192" t="s">
        <v>411</v>
      </c>
      <c r="D5192" t="s">
        <v>461</v>
      </c>
      <c r="E5192" t="s">
        <v>462</v>
      </c>
      <c r="G5192" t="s">
        <v>19</v>
      </c>
      <c r="H5192" t="s">
        <v>122</v>
      </c>
      <c r="I5192" t="s">
        <v>26</v>
      </c>
      <c r="J5192" t="s">
        <v>27</v>
      </c>
      <c r="K5192">
        <v>434.9</v>
      </c>
      <c r="L5192">
        <v>18</v>
      </c>
      <c r="M5192" t="s">
        <v>416</v>
      </c>
      <c r="N5192">
        <v>25</v>
      </c>
      <c r="P5192" cm="1">
        <f t="array" ref="P5192">IF(Q5192&gt;0,INDEX(Q5192:Q26916,MATCH(TRUE,INDEX(Q5192:Q26916="",,),0)-1),"")</f>
        <v>6</v>
      </c>
      <c r="Q5192">
        <v>6</v>
      </c>
      <c r="R5192">
        <f t="shared" si="83"/>
        <v>0</v>
      </c>
    </row>
    <row r="5193" spans="1:18" x14ac:dyDescent="0.3">
      <c r="A5193" t="s">
        <v>398</v>
      </c>
      <c r="B5193" s="1">
        <v>38355</v>
      </c>
      <c r="C5193" t="s">
        <v>411</v>
      </c>
      <c r="D5193" t="s">
        <v>461</v>
      </c>
      <c r="E5193" t="s">
        <v>462</v>
      </c>
      <c r="G5193" t="s">
        <v>19</v>
      </c>
      <c r="H5193" t="s">
        <v>64</v>
      </c>
      <c r="I5193" t="s">
        <v>26</v>
      </c>
      <c r="J5193" t="s">
        <v>27</v>
      </c>
      <c r="K5193">
        <v>399.9</v>
      </c>
      <c r="L5193">
        <v>16</v>
      </c>
      <c r="M5193" t="s">
        <v>416</v>
      </c>
      <c r="N5193">
        <v>25</v>
      </c>
      <c r="P5193" cm="1">
        <f t="array" ref="P5193">IF(Q5193&gt;0,INDEX(Q5193:Q26917,MATCH(TRUE,INDEX(Q5193:Q26917="",,),0)-1),"")</f>
        <v>6</v>
      </c>
      <c r="Q5193">
        <v>6</v>
      </c>
      <c r="R5193">
        <f t="shared" si="83"/>
        <v>0</v>
      </c>
    </row>
    <row r="5194" spans="1:18" x14ac:dyDescent="0.3">
      <c r="A5194" t="s">
        <v>398</v>
      </c>
      <c r="B5194" s="1">
        <v>38355</v>
      </c>
      <c r="C5194" t="s">
        <v>411</v>
      </c>
      <c r="D5194" t="s">
        <v>461</v>
      </c>
      <c r="E5194" t="s">
        <v>462</v>
      </c>
      <c r="G5194" s="6" t="s">
        <v>29</v>
      </c>
      <c r="H5194" t="s">
        <v>194</v>
      </c>
      <c r="I5194" t="s">
        <v>21</v>
      </c>
      <c r="J5194" t="s">
        <v>22</v>
      </c>
      <c r="K5194">
        <v>5.3</v>
      </c>
      <c r="L5194">
        <v>228</v>
      </c>
      <c r="M5194" t="s">
        <v>416</v>
      </c>
      <c r="N5194">
        <v>228</v>
      </c>
      <c r="P5194" cm="1">
        <f t="array" ref="P5194">IF(Q5194&gt;0,INDEX(Q5194:Q26918,MATCH(TRUE,INDEX(Q5194:Q26918="",,),0)-1),"")</f>
        <v>6</v>
      </c>
      <c r="Q5194">
        <v>6</v>
      </c>
      <c r="R5194">
        <f t="shared" si="83"/>
        <v>0</v>
      </c>
    </row>
    <row r="5195" spans="1:18" x14ac:dyDescent="0.3">
      <c r="A5195" t="s">
        <v>398</v>
      </c>
      <c r="B5195" s="1">
        <v>38355</v>
      </c>
      <c r="C5195" t="s">
        <v>411</v>
      </c>
      <c r="D5195" t="s">
        <v>461</v>
      </c>
      <c r="E5195" t="s">
        <v>462</v>
      </c>
      <c r="G5195" s="6" t="s">
        <v>29</v>
      </c>
      <c r="H5195" t="s">
        <v>214</v>
      </c>
      <c r="I5195" t="s">
        <v>21</v>
      </c>
      <c r="J5195" t="s">
        <v>22</v>
      </c>
      <c r="K5195">
        <v>1.7</v>
      </c>
      <c r="L5195">
        <v>76</v>
      </c>
      <c r="M5195" t="s">
        <v>416</v>
      </c>
      <c r="N5195">
        <v>76</v>
      </c>
      <c r="P5195" cm="1">
        <f t="array" ref="P5195">IF(Q5195&gt;0,INDEX(Q5195:Q26919,MATCH(TRUE,INDEX(Q5195:Q26919="",,),0)-1),"")</f>
        <v>6</v>
      </c>
      <c r="Q5195">
        <v>6</v>
      </c>
      <c r="R5195">
        <f t="shared" si="83"/>
        <v>0</v>
      </c>
    </row>
    <row r="5196" spans="1:18" x14ac:dyDescent="0.3">
      <c r="A5196" t="s">
        <v>398</v>
      </c>
      <c r="B5196" s="1">
        <v>38355</v>
      </c>
      <c r="C5196" t="s">
        <v>411</v>
      </c>
      <c r="D5196" t="s">
        <v>461</v>
      </c>
      <c r="E5196" t="s">
        <v>462</v>
      </c>
      <c r="G5196" s="6" t="s">
        <v>29</v>
      </c>
      <c r="H5196" t="s">
        <v>99</v>
      </c>
      <c r="I5196" t="s">
        <v>21</v>
      </c>
      <c r="J5196" t="s">
        <v>22</v>
      </c>
      <c r="K5196">
        <v>4.8</v>
      </c>
      <c r="L5196">
        <v>171</v>
      </c>
      <c r="M5196" t="s">
        <v>416</v>
      </c>
      <c r="N5196">
        <v>171</v>
      </c>
      <c r="P5196" cm="1">
        <f t="array" ref="P5196">IF(Q5196&gt;0,INDEX(Q5196:Q26920,MATCH(TRUE,INDEX(Q5196:Q26920="",,),0)-1),"")</f>
        <v>6</v>
      </c>
      <c r="Q5196">
        <v>6</v>
      </c>
      <c r="R5196">
        <f t="shared" si="83"/>
        <v>0</v>
      </c>
    </row>
    <row r="5197" spans="1:18" x14ac:dyDescent="0.3">
      <c r="A5197" t="s">
        <v>398</v>
      </c>
      <c r="B5197" s="1">
        <v>38355</v>
      </c>
      <c r="C5197" t="s">
        <v>411</v>
      </c>
      <c r="D5197" t="s">
        <v>461</v>
      </c>
      <c r="E5197" t="s">
        <v>462</v>
      </c>
      <c r="G5197" s="6" t="s">
        <v>29</v>
      </c>
      <c r="H5197" t="s">
        <v>41</v>
      </c>
      <c r="I5197" t="s">
        <v>21</v>
      </c>
      <c r="J5197" t="s">
        <v>22</v>
      </c>
      <c r="K5197">
        <v>3.8</v>
      </c>
      <c r="L5197">
        <v>200</v>
      </c>
      <c r="M5197" t="s">
        <v>416</v>
      </c>
      <c r="N5197">
        <v>200</v>
      </c>
      <c r="P5197" cm="1">
        <f t="array" ref="P5197">IF(Q5197&gt;0,INDEX(Q5197:Q26921,MATCH(TRUE,INDEX(Q5197:Q26921="",,),0)-1),"")</f>
        <v>6</v>
      </c>
      <c r="Q5197">
        <v>6</v>
      </c>
      <c r="R5197">
        <f t="shared" si="83"/>
        <v>0</v>
      </c>
    </row>
    <row r="5198" spans="1:18" x14ac:dyDescent="0.3">
      <c r="A5198" t="s">
        <v>398</v>
      </c>
      <c r="B5198" s="1">
        <v>38355</v>
      </c>
      <c r="C5198" t="s">
        <v>411</v>
      </c>
      <c r="D5198" t="s">
        <v>461</v>
      </c>
      <c r="E5198" t="s">
        <v>462</v>
      </c>
      <c r="G5198" s="6" t="s">
        <v>29</v>
      </c>
      <c r="H5198" t="s">
        <v>194</v>
      </c>
      <c r="I5198" t="s">
        <v>26</v>
      </c>
      <c r="J5198" t="s">
        <v>27</v>
      </c>
      <c r="K5198">
        <v>26.7</v>
      </c>
      <c r="L5198">
        <v>16</v>
      </c>
      <c r="M5198" t="s">
        <v>416</v>
      </c>
      <c r="N5198">
        <v>16</v>
      </c>
      <c r="P5198" cm="1">
        <f t="array" ref="P5198">IF(Q5198&gt;0,INDEX(Q5198:Q26922,MATCH(TRUE,INDEX(Q5198:Q26922="",,),0)-1),"")</f>
        <v>6</v>
      </c>
      <c r="Q5198">
        <v>6</v>
      </c>
      <c r="R5198">
        <f t="shared" si="83"/>
        <v>0</v>
      </c>
    </row>
    <row r="5199" spans="1:18" x14ac:dyDescent="0.3">
      <c r="A5199" t="s">
        <v>398</v>
      </c>
      <c r="B5199" s="1">
        <v>38355</v>
      </c>
      <c r="C5199" t="s">
        <v>411</v>
      </c>
      <c r="D5199" t="s">
        <v>461</v>
      </c>
      <c r="E5199" t="s">
        <v>462</v>
      </c>
      <c r="G5199" s="6" t="s">
        <v>29</v>
      </c>
      <c r="H5199" t="s">
        <v>206</v>
      </c>
      <c r="I5199" t="s">
        <v>26</v>
      </c>
      <c r="J5199" t="s">
        <v>27</v>
      </c>
      <c r="K5199">
        <v>55.1</v>
      </c>
      <c r="L5199">
        <v>9.3000000000000007</v>
      </c>
      <c r="M5199" t="s">
        <v>416</v>
      </c>
      <c r="N5199">
        <v>9.3000000000000007</v>
      </c>
      <c r="P5199" cm="1">
        <f t="array" ref="P5199">IF(Q5199&gt;0,INDEX(Q5199:Q26923,MATCH(TRUE,INDEX(Q5199:Q26923="",,),0)-1),"")</f>
        <v>6</v>
      </c>
      <c r="Q5199">
        <v>6</v>
      </c>
      <c r="R5199">
        <f t="shared" si="83"/>
        <v>0</v>
      </c>
    </row>
    <row r="5200" spans="1:18" x14ac:dyDescent="0.3">
      <c r="A5200" t="s">
        <v>398</v>
      </c>
      <c r="B5200" s="1">
        <v>38355</v>
      </c>
      <c r="C5200" t="s">
        <v>411</v>
      </c>
      <c r="D5200" t="s">
        <v>461</v>
      </c>
      <c r="E5200" t="s">
        <v>462</v>
      </c>
      <c r="G5200" s="6" t="s">
        <v>29</v>
      </c>
      <c r="H5200" t="s">
        <v>214</v>
      </c>
      <c r="I5200" t="s">
        <v>26</v>
      </c>
      <c r="J5200" t="s">
        <v>27</v>
      </c>
      <c r="K5200">
        <v>11.3</v>
      </c>
      <c r="L5200">
        <v>16</v>
      </c>
      <c r="M5200" t="s">
        <v>416</v>
      </c>
      <c r="N5200">
        <v>16</v>
      </c>
      <c r="P5200" cm="1">
        <f t="array" ref="P5200">IF(Q5200&gt;0,INDEX(Q5200:Q26924,MATCH(TRUE,INDEX(Q5200:Q26924="",,),0)-1),"")</f>
        <v>6</v>
      </c>
      <c r="Q5200">
        <v>6</v>
      </c>
      <c r="R5200">
        <f t="shared" si="83"/>
        <v>0</v>
      </c>
    </row>
    <row r="5201" spans="1:18" x14ac:dyDescent="0.3">
      <c r="A5201" t="s">
        <v>398</v>
      </c>
      <c r="B5201" s="1">
        <v>38355</v>
      </c>
      <c r="C5201" t="s">
        <v>411</v>
      </c>
      <c r="D5201" t="s">
        <v>461</v>
      </c>
      <c r="E5201" t="s">
        <v>462</v>
      </c>
      <c r="G5201" s="6" t="s">
        <v>29</v>
      </c>
      <c r="H5201" t="s">
        <v>394</v>
      </c>
      <c r="I5201" t="s">
        <v>26</v>
      </c>
      <c r="J5201" t="s">
        <v>27</v>
      </c>
      <c r="K5201">
        <v>51.8</v>
      </c>
      <c r="L5201">
        <v>17</v>
      </c>
      <c r="M5201" t="s">
        <v>416</v>
      </c>
      <c r="N5201">
        <v>17</v>
      </c>
      <c r="P5201" cm="1">
        <f t="array" ref="P5201">IF(Q5201&gt;0,INDEX(Q5201:Q26925,MATCH(TRUE,INDEX(Q5201:Q26925="",,),0)-1),"")</f>
        <v>6</v>
      </c>
      <c r="Q5201">
        <v>6</v>
      </c>
      <c r="R5201">
        <f t="shared" si="83"/>
        <v>0</v>
      </c>
    </row>
    <row r="5202" spans="1:18" x14ac:dyDescent="0.3">
      <c r="A5202" t="s">
        <v>398</v>
      </c>
      <c r="B5202" s="1">
        <v>38355</v>
      </c>
      <c r="C5202" t="s">
        <v>411</v>
      </c>
      <c r="D5202" t="s">
        <v>461</v>
      </c>
      <c r="E5202" t="s">
        <v>462</v>
      </c>
      <c r="G5202" s="6" t="s">
        <v>29</v>
      </c>
      <c r="H5202" t="s">
        <v>197</v>
      </c>
      <c r="I5202" t="s">
        <v>26</v>
      </c>
      <c r="J5202" t="s">
        <v>27</v>
      </c>
      <c r="K5202">
        <v>48.4</v>
      </c>
      <c r="L5202">
        <v>24</v>
      </c>
      <c r="M5202" t="s">
        <v>416</v>
      </c>
      <c r="N5202">
        <v>24</v>
      </c>
      <c r="P5202" cm="1">
        <f t="array" ref="P5202">IF(Q5202&gt;0,INDEX(Q5202:Q26926,MATCH(TRUE,INDEX(Q5202:Q26926="",,),0)-1),"")</f>
        <v>6</v>
      </c>
      <c r="Q5202">
        <v>6</v>
      </c>
      <c r="R5202">
        <f t="shared" si="83"/>
        <v>0</v>
      </c>
    </row>
    <row r="5203" spans="1:18" x14ac:dyDescent="0.3">
      <c r="A5203" t="s">
        <v>398</v>
      </c>
      <c r="B5203" s="1">
        <v>38355</v>
      </c>
      <c r="C5203" t="s">
        <v>411</v>
      </c>
      <c r="D5203" t="s">
        <v>461</v>
      </c>
      <c r="E5203" t="s">
        <v>462</v>
      </c>
      <c r="G5203" s="6" t="s">
        <v>29</v>
      </c>
      <c r="H5203" t="s">
        <v>107</v>
      </c>
      <c r="I5203" t="s">
        <v>26</v>
      </c>
      <c r="J5203" t="s">
        <v>27</v>
      </c>
      <c r="K5203">
        <v>42</v>
      </c>
      <c r="L5203">
        <v>23</v>
      </c>
      <c r="M5203" t="s">
        <v>416</v>
      </c>
      <c r="N5203">
        <v>23</v>
      </c>
      <c r="P5203" cm="1">
        <f t="array" ref="P5203">IF(Q5203&gt;0,INDEX(Q5203:Q26927,MATCH(TRUE,INDEX(Q5203:Q26927="",,),0)-1),"")</f>
        <v>6</v>
      </c>
      <c r="Q5203">
        <v>6</v>
      </c>
      <c r="R5203">
        <f t="shared" si="83"/>
        <v>0</v>
      </c>
    </row>
    <row r="5204" spans="1:18" x14ac:dyDescent="0.3">
      <c r="A5204" t="s">
        <v>398</v>
      </c>
      <c r="B5204" s="1">
        <v>38355</v>
      </c>
      <c r="C5204" t="s">
        <v>411</v>
      </c>
      <c r="D5204" t="s">
        <v>461</v>
      </c>
      <c r="E5204" t="s">
        <v>462</v>
      </c>
      <c r="G5204" s="6" t="s">
        <v>29</v>
      </c>
      <c r="H5204" t="s">
        <v>69</v>
      </c>
      <c r="I5204" t="s">
        <v>26</v>
      </c>
      <c r="J5204" t="s">
        <v>27</v>
      </c>
      <c r="K5204">
        <v>92.2</v>
      </c>
      <c r="L5204">
        <v>17</v>
      </c>
      <c r="M5204" t="s">
        <v>416</v>
      </c>
      <c r="N5204">
        <v>17</v>
      </c>
      <c r="P5204" cm="1">
        <f t="array" ref="P5204">IF(Q5204&gt;0,INDEX(Q5204:Q26928,MATCH(TRUE,INDEX(Q5204:Q26928="",,),0)-1),"")</f>
        <v>6</v>
      </c>
      <c r="Q5204">
        <v>6</v>
      </c>
      <c r="R5204">
        <f t="shared" si="83"/>
        <v>0</v>
      </c>
    </row>
    <row r="5205" spans="1:18" x14ac:dyDescent="0.3">
      <c r="A5205" t="s">
        <v>398</v>
      </c>
      <c r="B5205" s="1">
        <v>38355</v>
      </c>
      <c r="C5205" t="s">
        <v>411</v>
      </c>
      <c r="D5205" t="s">
        <v>461</v>
      </c>
      <c r="E5205" t="s">
        <v>462</v>
      </c>
      <c r="G5205" s="6" t="s">
        <v>29</v>
      </c>
      <c r="H5205" t="s">
        <v>41</v>
      </c>
      <c r="I5205" t="s">
        <v>26</v>
      </c>
      <c r="J5205" t="s">
        <v>27</v>
      </c>
      <c r="K5205">
        <v>3.3</v>
      </c>
      <c r="L5205">
        <v>18</v>
      </c>
      <c r="M5205" t="s">
        <v>416</v>
      </c>
      <c r="N5205">
        <v>18</v>
      </c>
      <c r="P5205" cm="1">
        <f t="array" ref="P5205">IF(Q5205&gt;0,INDEX(Q5205:Q26929,MATCH(TRUE,INDEX(Q5205:Q26929="",,),0)-1),"")</f>
        <v>6</v>
      </c>
      <c r="Q5205">
        <v>6</v>
      </c>
      <c r="R5205">
        <f t="shared" si="83"/>
        <v>0</v>
      </c>
    </row>
    <row r="5206" spans="1:18" x14ac:dyDescent="0.3">
      <c r="P5206" t="str" cm="1">
        <f t="array" ref="P5206">IF(Q5206&gt;0,INDEX(Q5206:Q26930,MATCH(TRUE,INDEX(Q5206:Q26930="",,),0)-1),"")</f>
        <v/>
      </c>
      <c r="R5206" t="str">
        <f t="shared" si="83"/>
        <v/>
      </c>
    </row>
    <row r="5207" spans="1:18" x14ac:dyDescent="0.3">
      <c r="A5207" t="s">
        <v>398</v>
      </c>
      <c r="B5207" s="1">
        <v>38355</v>
      </c>
      <c r="C5207" t="s">
        <v>411</v>
      </c>
      <c r="D5207" t="s">
        <v>463</v>
      </c>
      <c r="E5207" t="s">
        <v>464</v>
      </c>
      <c r="G5207" t="s">
        <v>19</v>
      </c>
      <c r="H5207" t="s">
        <v>53</v>
      </c>
      <c r="I5207" t="s">
        <v>26</v>
      </c>
      <c r="J5207" t="s">
        <v>27</v>
      </c>
      <c r="K5207">
        <v>618.79999999999995</v>
      </c>
      <c r="L5207">
        <v>20</v>
      </c>
      <c r="M5207" t="s">
        <v>270</v>
      </c>
      <c r="N5207">
        <v>20</v>
      </c>
      <c r="O5207" t="s">
        <v>24</v>
      </c>
      <c r="P5207" cm="1">
        <f t="array" ref="P5207">IF(Q5207&gt;0,INDEX(Q5207:Q26931,MATCH(TRUE,INDEX(Q5207:Q26931="",,),0)-1),"")</f>
        <v>3</v>
      </c>
      <c r="Q5207">
        <v>1</v>
      </c>
      <c r="R5207">
        <f t="shared" si="83"/>
        <v>0</v>
      </c>
    </row>
    <row r="5208" spans="1:18" x14ac:dyDescent="0.3">
      <c r="A5208" t="s">
        <v>398</v>
      </c>
      <c r="B5208" s="1">
        <v>38355</v>
      </c>
      <c r="C5208" t="s">
        <v>411</v>
      </c>
      <c r="D5208" t="s">
        <v>463</v>
      </c>
      <c r="E5208" t="s">
        <v>464</v>
      </c>
      <c r="G5208" t="s">
        <v>19</v>
      </c>
      <c r="H5208" t="s">
        <v>148</v>
      </c>
      <c r="I5208" t="s">
        <v>26</v>
      </c>
      <c r="J5208" t="s">
        <v>27</v>
      </c>
      <c r="K5208">
        <v>231.5</v>
      </c>
      <c r="L5208">
        <v>21</v>
      </c>
      <c r="M5208" t="s">
        <v>270</v>
      </c>
      <c r="N5208">
        <v>21</v>
      </c>
      <c r="O5208" t="s">
        <v>24</v>
      </c>
      <c r="P5208" cm="1">
        <f t="array" ref="P5208">IF(Q5208&gt;0,INDEX(Q5208:Q26932,MATCH(TRUE,INDEX(Q5208:Q26932="",,),0)-1),"")</f>
        <v>3</v>
      </c>
      <c r="Q5208">
        <v>1</v>
      </c>
      <c r="R5208">
        <f t="shared" si="83"/>
        <v>0</v>
      </c>
    </row>
    <row r="5209" spans="1:18" x14ac:dyDescent="0.3">
      <c r="A5209" t="s">
        <v>398</v>
      </c>
      <c r="B5209" s="1">
        <v>38355</v>
      </c>
      <c r="C5209" t="s">
        <v>411</v>
      </c>
      <c r="D5209" t="s">
        <v>463</v>
      </c>
      <c r="E5209" t="s">
        <v>464</v>
      </c>
      <c r="G5209" t="s">
        <v>19</v>
      </c>
      <c r="H5209" t="s">
        <v>197</v>
      </c>
      <c r="I5209" t="s">
        <v>26</v>
      </c>
      <c r="J5209" t="s">
        <v>27</v>
      </c>
      <c r="K5209">
        <v>101.7</v>
      </c>
      <c r="L5209">
        <v>25</v>
      </c>
      <c r="M5209" t="s">
        <v>270</v>
      </c>
      <c r="N5209">
        <v>25</v>
      </c>
      <c r="O5209" t="s">
        <v>24</v>
      </c>
      <c r="P5209" cm="1">
        <f t="array" ref="P5209">IF(Q5209&gt;0,INDEX(Q5209:Q26933,MATCH(TRUE,INDEX(Q5209:Q26933="",,),0)-1),"")</f>
        <v>3</v>
      </c>
      <c r="Q5209">
        <v>1</v>
      </c>
      <c r="R5209">
        <f t="shared" si="83"/>
        <v>0</v>
      </c>
    </row>
    <row r="5210" spans="1:18" x14ac:dyDescent="0.3">
      <c r="A5210" t="s">
        <v>398</v>
      </c>
      <c r="B5210" s="1">
        <v>38355</v>
      </c>
      <c r="C5210" t="s">
        <v>411</v>
      </c>
      <c r="D5210" t="s">
        <v>463</v>
      </c>
      <c r="E5210" t="s">
        <v>464</v>
      </c>
      <c r="G5210" t="s">
        <v>19</v>
      </c>
      <c r="H5210" t="s">
        <v>122</v>
      </c>
      <c r="I5210" t="s">
        <v>26</v>
      </c>
      <c r="J5210" t="s">
        <v>27</v>
      </c>
      <c r="K5210">
        <v>310</v>
      </c>
      <c r="L5210">
        <v>19</v>
      </c>
      <c r="M5210" t="s">
        <v>270</v>
      </c>
      <c r="N5210">
        <v>19</v>
      </c>
      <c r="O5210" t="s">
        <v>24</v>
      </c>
      <c r="P5210" cm="1">
        <f t="array" ref="P5210">IF(Q5210&gt;0,INDEX(Q5210:Q26934,MATCH(TRUE,INDEX(Q5210:Q26934="",,),0)-1),"")</f>
        <v>3</v>
      </c>
      <c r="Q5210">
        <v>1</v>
      </c>
      <c r="R5210">
        <f t="shared" si="83"/>
        <v>0</v>
      </c>
    </row>
    <row r="5211" spans="1:18" x14ac:dyDescent="0.3">
      <c r="A5211" t="s">
        <v>398</v>
      </c>
      <c r="B5211" s="1">
        <v>38355</v>
      </c>
      <c r="C5211" t="s">
        <v>411</v>
      </c>
      <c r="D5211" t="s">
        <v>463</v>
      </c>
      <c r="E5211" t="s">
        <v>464</v>
      </c>
      <c r="G5211" t="s">
        <v>19</v>
      </c>
      <c r="H5211" t="s">
        <v>198</v>
      </c>
      <c r="I5211" t="s">
        <v>26</v>
      </c>
      <c r="J5211" t="s">
        <v>27</v>
      </c>
      <c r="K5211">
        <v>207.2</v>
      </c>
      <c r="L5211">
        <v>12</v>
      </c>
      <c r="M5211" t="s">
        <v>270</v>
      </c>
      <c r="N5211">
        <v>253.46</v>
      </c>
      <c r="O5211" t="s">
        <v>24</v>
      </c>
      <c r="P5211" cm="1">
        <f t="array" ref="P5211">IF(Q5211&gt;0,INDEX(Q5211:Q26935,MATCH(TRUE,INDEX(Q5211:Q26935="",,),0)-1),"")</f>
        <v>3</v>
      </c>
      <c r="Q5211">
        <v>1</v>
      </c>
      <c r="R5211">
        <f t="shared" si="83"/>
        <v>0</v>
      </c>
    </row>
    <row r="5212" spans="1:18" x14ac:dyDescent="0.3">
      <c r="A5212" t="s">
        <v>398</v>
      </c>
      <c r="B5212" s="1">
        <v>38355</v>
      </c>
      <c r="C5212" t="s">
        <v>411</v>
      </c>
      <c r="D5212" t="s">
        <v>463</v>
      </c>
      <c r="E5212" t="s">
        <v>464</v>
      </c>
      <c r="G5212" s="6" t="s">
        <v>29</v>
      </c>
      <c r="H5212" t="s">
        <v>194</v>
      </c>
      <c r="I5212" t="s">
        <v>21</v>
      </c>
      <c r="J5212" t="s">
        <v>22</v>
      </c>
      <c r="K5212">
        <v>0.6</v>
      </c>
      <c r="L5212">
        <v>236</v>
      </c>
      <c r="M5212" t="s">
        <v>270</v>
      </c>
      <c r="N5212">
        <v>236</v>
      </c>
      <c r="O5212" t="s">
        <v>24</v>
      </c>
      <c r="P5212" cm="1">
        <f t="array" ref="P5212">IF(Q5212&gt;0,INDEX(Q5212:Q26936,MATCH(TRUE,INDEX(Q5212:Q26936="",,),0)-1),"")</f>
        <v>3</v>
      </c>
      <c r="Q5212">
        <v>1</v>
      </c>
      <c r="R5212">
        <f t="shared" si="83"/>
        <v>0</v>
      </c>
    </row>
    <row r="5213" spans="1:18" x14ac:dyDescent="0.3">
      <c r="A5213" t="s">
        <v>398</v>
      </c>
      <c r="B5213" s="1">
        <v>38355</v>
      </c>
      <c r="C5213" t="s">
        <v>411</v>
      </c>
      <c r="D5213" t="s">
        <v>463</v>
      </c>
      <c r="E5213" t="s">
        <v>464</v>
      </c>
      <c r="G5213" s="6" t="s">
        <v>29</v>
      </c>
      <c r="H5213" t="s">
        <v>99</v>
      </c>
      <c r="I5213" t="s">
        <v>21</v>
      </c>
      <c r="J5213" t="s">
        <v>22</v>
      </c>
      <c r="K5213">
        <v>5.9</v>
      </c>
      <c r="L5213">
        <v>178</v>
      </c>
      <c r="M5213" t="s">
        <v>270</v>
      </c>
      <c r="N5213">
        <v>178</v>
      </c>
      <c r="O5213" t="s">
        <v>24</v>
      </c>
      <c r="P5213" cm="1">
        <f t="array" ref="P5213">IF(Q5213&gt;0,INDEX(Q5213:Q26937,MATCH(TRUE,INDEX(Q5213:Q26937="",,),0)-1),"")</f>
        <v>3</v>
      </c>
      <c r="Q5213">
        <v>1</v>
      </c>
      <c r="R5213">
        <f t="shared" si="83"/>
        <v>0</v>
      </c>
    </row>
    <row r="5214" spans="1:18" x14ac:dyDescent="0.3">
      <c r="A5214" t="s">
        <v>398</v>
      </c>
      <c r="B5214" s="1">
        <v>38355</v>
      </c>
      <c r="C5214" t="s">
        <v>411</v>
      </c>
      <c r="D5214" t="s">
        <v>463</v>
      </c>
      <c r="E5214" t="s">
        <v>464</v>
      </c>
      <c r="G5214" s="6" t="s">
        <v>29</v>
      </c>
      <c r="H5214" t="s">
        <v>69</v>
      </c>
      <c r="I5214" t="s">
        <v>21</v>
      </c>
      <c r="J5214" t="s">
        <v>22</v>
      </c>
      <c r="K5214">
        <v>7</v>
      </c>
      <c r="L5214">
        <v>118</v>
      </c>
      <c r="M5214" t="s">
        <v>270</v>
      </c>
      <c r="N5214">
        <v>118</v>
      </c>
      <c r="O5214" t="s">
        <v>24</v>
      </c>
      <c r="P5214" cm="1">
        <f t="array" ref="P5214">IF(Q5214&gt;0,INDEX(Q5214:Q26938,MATCH(TRUE,INDEX(Q5214:Q26938="",,),0)-1),"")</f>
        <v>3</v>
      </c>
      <c r="Q5214">
        <v>1</v>
      </c>
      <c r="R5214">
        <f t="shared" si="83"/>
        <v>0</v>
      </c>
    </row>
    <row r="5215" spans="1:18" x14ac:dyDescent="0.3">
      <c r="A5215" t="s">
        <v>398</v>
      </c>
      <c r="B5215" s="1">
        <v>38355</v>
      </c>
      <c r="C5215" t="s">
        <v>411</v>
      </c>
      <c r="D5215" t="s">
        <v>463</v>
      </c>
      <c r="E5215" t="s">
        <v>464</v>
      </c>
      <c r="G5215" s="6" t="s">
        <v>29</v>
      </c>
      <c r="H5215" t="s">
        <v>64</v>
      </c>
      <c r="I5215" t="s">
        <v>21</v>
      </c>
      <c r="J5215" t="s">
        <v>22</v>
      </c>
      <c r="K5215">
        <v>0.8</v>
      </c>
      <c r="L5215">
        <v>98</v>
      </c>
      <c r="M5215" t="s">
        <v>270</v>
      </c>
      <c r="N5215">
        <v>98</v>
      </c>
      <c r="O5215" t="s">
        <v>24</v>
      </c>
      <c r="P5215" cm="1">
        <f t="array" ref="P5215">IF(Q5215&gt;0,INDEX(Q5215:Q26939,MATCH(TRUE,INDEX(Q5215:Q26939="",,),0)-1),"")</f>
        <v>3</v>
      </c>
      <c r="Q5215">
        <v>1</v>
      </c>
      <c r="R5215">
        <f t="shared" si="83"/>
        <v>0</v>
      </c>
    </row>
    <row r="5216" spans="1:18" x14ac:dyDescent="0.3">
      <c r="A5216" t="s">
        <v>398</v>
      </c>
      <c r="B5216" s="1">
        <v>38355</v>
      </c>
      <c r="C5216" t="s">
        <v>411</v>
      </c>
      <c r="D5216" t="s">
        <v>463</v>
      </c>
      <c r="E5216" t="s">
        <v>464</v>
      </c>
      <c r="G5216" s="6" t="s">
        <v>29</v>
      </c>
      <c r="H5216" t="s">
        <v>99</v>
      </c>
      <c r="I5216" t="s">
        <v>26</v>
      </c>
      <c r="J5216" t="s">
        <v>27</v>
      </c>
      <c r="K5216">
        <v>40.9</v>
      </c>
      <c r="L5216">
        <v>16</v>
      </c>
      <c r="M5216" t="s">
        <v>270</v>
      </c>
      <c r="N5216">
        <v>16</v>
      </c>
      <c r="O5216" t="s">
        <v>24</v>
      </c>
      <c r="P5216" cm="1">
        <f t="array" ref="P5216">IF(Q5216&gt;0,INDEX(Q5216:Q26940,MATCH(TRUE,INDEX(Q5216:Q26940="",,),0)-1),"")</f>
        <v>3</v>
      </c>
      <c r="Q5216">
        <v>1</v>
      </c>
      <c r="R5216">
        <f t="shared" si="83"/>
        <v>0</v>
      </c>
    </row>
    <row r="5217" spans="1:18" x14ac:dyDescent="0.3">
      <c r="A5217" t="s">
        <v>398</v>
      </c>
      <c r="B5217" s="1">
        <v>38355</v>
      </c>
      <c r="C5217" t="s">
        <v>411</v>
      </c>
      <c r="D5217" t="s">
        <v>463</v>
      </c>
      <c r="E5217" t="s">
        <v>464</v>
      </c>
      <c r="G5217" s="6" t="s">
        <v>29</v>
      </c>
      <c r="H5217" t="s">
        <v>394</v>
      </c>
      <c r="I5217" t="s">
        <v>26</v>
      </c>
      <c r="J5217" t="s">
        <v>27</v>
      </c>
      <c r="K5217">
        <v>73.2</v>
      </c>
      <c r="L5217">
        <v>17</v>
      </c>
      <c r="M5217" t="s">
        <v>270</v>
      </c>
      <c r="N5217">
        <v>17</v>
      </c>
      <c r="O5217" t="s">
        <v>24</v>
      </c>
      <c r="P5217" cm="1">
        <f t="array" ref="P5217">IF(Q5217&gt;0,INDEX(Q5217:Q26941,MATCH(TRUE,INDEX(Q5217:Q26941="",,),0)-1),"")</f>
        <v>3</v>
      </c>
      <c r="Q5217">
        <v>1</v>
      </c>
      <c r="R5217">
        <f t="shared" si="83"/>
        <v>0</v>
      </c>
    </row>
    <row r="5218" spans="1:18" x14ac:dyDescent="0.3">
      <c r="A5218" t="s">
        <v>398</v>
      </c>
      <c r="B5218" s="1">
        <v>38355</v>
      </c>
      <c r="C5218" t="s">
        <v>411</v>
      </c>
      <c r="D5218" t="s">
        <v>463</v>
      </c>
      <c r="E5218" t="s">
        <v>464</v>
      </c>
      <c r="G5218" s="6" t="s">
        <v>29</v>
      </c>
      <c r="H5218" t="s">
        <v>107</v>
      </c>
      <c r="I5218" t="s">
        <v>26</v>
      </c>
      <c r="J5218" t="s">
        <v>27</v>
      </c>
      <c r="K5218">
        <v>22</v>
      </c>
      <c r="L5218">
        <v>25</v>
      </c>
      <c r="M5218" t="s">
        <v>270</v>
      </c>
      <c r="N5218">
        <v>25</v>
      </c>
      <c r="O5218" t="s">
        <v>24</v>
      </c>
      <c r="P5218" cm="1">
        <f t="array" ref="P5218">IF(Q5218&gt;0,INDEX(Q5218:Q26942,MATCH(TRUE,INDEX(Q5218:Q26942="",,),0)-1),"")</f>
        <v>3</v>
      </c>
      <c r="Q5218">
        <v>1</v>
      </c>
      <c r="R5218">
        <f t="shared" si="83"/>
        <v>0</v>
      </c>
    </row>
    <row r="5219" spans="1:18" x14ac:dyDescent="0.3">
      <c r="A5219" t="s">
        <v>398</v>
      </c>
      <c r="B5219" s="1">
        <v>38355</v>
      </c>
      <c r="C5219" t="s">
        <v>411</v>
      </c>
      <c r="D5219" t="s">
        <v>463</v>
      </c>
      <c r="E5219" t="s">
        <v>464</v>
      </c>
      <c r="G5219" s="6" t="s">
        <v>29</v>
      </c>
      <c r="H5219" t="s">
        <v>69</v>
      </c>
      <c r="I5219" t="s">
        <v>26</v>
      </c>
      <c r="J5219" t="s">
        <v>27</v>
      </c>
      <c r="K5219">
        <v>30.3</v>
      </c>
      <c r="L5219">
        <v>17</v>
      </c>
      <c r="M5219" t="s">
        <v>270</v>
      </c>
      <c r="N5219">
        <v>17</v>
      </c>
      <c r="O5219" t="s">
        <v>24</v>
      </c>
      <c r="P5219" cm="1">
        <f t="array" ref="P5219">IF(Q5219&gt;0,INDEX(Q5219:Q26943,MATCH(TRUE,INDEX(Q5219:Q26943="",,),0)-1),"")</f>
        <v>3</v>
      </c>
      <c r="Q5219">
        <v>1</v>
      </c>
      <c r="R5219">
        <f t="shared" si="83"/>
        <v>0</v>
      </c>
    </row>
    <row r="5220" spans="1:18" x14ac:dyDescent="0.3">
      <c r="A5220" t="s">
        <v>398</v>
      </c>
      <c r="B5220" s="1">
        <v>38355</v>
      </c>
      <c r="C5220" t="s">
        <v>411</v>
      </c>
      <c r="D5220" t="s">
        <v>463</v>
      </c>
      <c r="E5220" t="s">
        <v>464</v>
      </c>
      <c r="G5220" s="6" t="s">
        <v>29</v>
      </c>
      <c r="H5220" t="s">
        <v>70</v>
      </c>
      <c r="I5220" t="s">
        <v>26</v>
      </c>
      <c r="J5220" t="s">
        <v>27</v>
      </c>
      <c r="K5220">
        <v>2.2000000000000002</v>
      </c>
      <c r="L5220">
        <v>18</v>
      </c>
      <c r="M5220" t="s">
        <v>270</v>
      </c>
      <c r="N5220">
        <v>18</v>
      </c>
      <c r="O5220" t="s">
        <v>24</v>
      </c>
      <c r="P5220" cm="1">
        <f t="array" ref="P5220">IF(Q5220&gt;0,INDEX(Q5220:Q26944,MATCH(TRUE,INDEX(Q5220:Q26944="",,),0)-1),"")</f>
        <v>3</v>
      </c>
      <c r="Q5220">
        <v>1</v>
      </c>
      <c r="R5220">
        <f t="shared" si="83"/>
        <v>0</v>
      </c>
    </row>
    <row r="5221" spans="1:18" x14ac:dyDescent="0.3">
      <c r="A5221" t="s">
        <v>398</v>
      </c>
      <c r="B5221" s="1">
        <v>38355</v>
      </c>
      <c r="C5221" t="s">
        <v>411</v>
      </c>
      <c r="D5221" t="s">
        <v>463</v>
      </c>
      <c r="E5221" t="s">
        <v>464</v>
      </c>
      <c r="G5221" s="6" t="s">
        <v>29</v>
      </c>
      <c r="H5221" t="s">
        <v>64</v>
      </c>
      <c r="I5221" t="s">
        <v>26</v>
      </c>
      <c r="J5221" t="s">
        <v>27</v>
      </c>
      <c r="K5221">
        <v>86.3</v>
      </c>
      <c r="L5221">
        <v>17</v>
      </c>
      <c r="M5221" t="s">
        <v>270</v>
      </c>
      <c r="N5221">
        <v>17</v>
      </c>
      <c r="O5221" t="s">
        <v>24</v>
      </c>
      <c r="P5221" cm="1">
        <f t="array" ref="P5221">IF(Q5221&gt;0,INDEX(Q5221:Q26945,MATCH(TRUE,INDEX(Q5221:Q26945="",,),0)-1),"")</f>
        <v>3</v>
      </c>
      <c r="Q5221">
        <v>1</v>
      </c>
      <c r="R5221">
        <f t="shared" si="83"/>
        <v>0</v>
      </c>
    </row>
    <row r="5222" spans="1:18" x14ac:dyDescent="0.3">
      <c r="A5222" t="s">
        <v>398</v>
      </c>
      <c r="B5222" s="1">
        <v>38355</v>
      </c>
      <c r="C5222" t="s">
        <v>411</v>
      </c>
      <c r="D5222" t="s">
        <v>463</v>
      </c>
      <c r="E5222" t="s">
        <v>464</v>
      </c>
      <c r="G5222" t="s">
        <v>19</v>
      </c>
      <c r="H5222" t="s">
        <v>53</v>
      </c>
      <c r="I5222" t="s">
        <v>26</v>
      </c>
      <c r="J5222" t="s">
        <v>27</v>
      </c>
      <c r="K5222">
        <v>618.79999999999995</v>
      </c>
      <c r="L5222">
        <v>20</v>
      </c>
      <c r="M5222" t="s">
        <v>220</v>
      </c>
      <c r="N5222">
        <v>20</v>
      </c>
      <c r="P5222" cm="1">
        <f t="array" ref="P5222">IF(Q5222&gt;0,INDEX(Q5222:Q26946,MATCH(TRUE,INDEX(Q5222:Q26946="",,),0)-1),"")</f>
        <v>3</v>
      </c>
      <c r="Q5222">
        <v>2</v>
      </c>
      <c r="R5222">
        <f t="shared" si="83"/>
        <v>0</v>
      </c>
    </row>
    <row r="5223" spans="1:18" x14ac:dyDescent="0.3">
      <c r="A5223" t="s">
        <v>398</v>
      </c>
      <c r="B5223" s="1">
        <v>38355</v>
      </c>
      <c r="C5223" t="s">
        <v>411</v>
      </c>
      <c r="D5223" t="s">
        <v>463</v>
      </c>
      <c r="E5223" t="s">
        <v>464</v>
      </c>
      <c r="G5223" t="s">
        <v>19</v>
      </c>
      <c r="H5223" t="s">
        <v>148</v>
      </c>
      <c r="I5223" t="s">
        <v>26</v>
      </c>
      <c r="J5223" t="s">
        <v>27</v>
      </c>
      <c r="K5223">
        <v>231.5</v>
      </c>
      <c r="L5223">
        <v>21</v>
      </c>
      <c r="M5223" t="s">
        <v>220</v>
      </c>
      <c r="N5223">
        <v>21</v>
      </c>
      <c r="P5223" cm="1">
        <f t="array" ref="P5223">IF(Q5223&gt;0,INDEX(Q5223:Q26947,MATCH(TRUE,INDEX(Q5223:Q26947="",,),0)-1),"")</f>
        <v>3</v>
      </c>
      <c r="Q5223">
        <v>2</v>
      </c>
      <c r="R5223">
        <f t="shared" si="83"/>
        <v>0</v>
      </c>
    </row>
    <row r="5224" spans="1:18" x14ac:dyDescent="0.3">
      <c r="A5224" t="s">
        <v>398</v>
      </c>
      <c r="B5224" s="1">
        <v>38355</v>
      </c>
      <c r="C5224" t="s">
        <v>411</v>
      </c>
      <c r="D5224" t="s">
        <v>463</v>
      </c>
      <c r="E5224" t="s">
        <v>464</v>
      </c>
      <c r="G5224" t="s">
        <v>19</v>
      </c>
      <c r="H5224" t="s">
        <v>197</v>
      </c>
      <c r="I5224" t="s">
        <v>26</v>
      </c>
      <c r="J5224" t="s">
        <v>27</v>
      </c>
      <c r="K5224">
        <v>101.7</v>
      </c>
      <c r="L5224">
        <v>25</v>
      </c>
      <c r="M5224" t="s">
        <v>220</v>
      </c>
      <c r="N5224">
        <v>25</v>
      </c>
      <c r="P5224" cm="1">
        <f t="array" ref="P5224">IF(Q5224&gt;0,INDEX(Q5224:Q26948,MATCH(TRUE,INDEX(Q5224:Q26948="",,),0)-1),"")</f>
        <v>3</v>
      </c>
      <c r="Q5224">
        <v>2</v>
      </c>
      <c r="R5224">
        <f t="shared" si="83"/>
        <v>0</v>
      </c>
    </row>
    <row r="5225" spans="1:18" x14ac:dyDescent="0.3">
      <c r="A5225" t="s">
        <v>398</v>
      </c>
      <c r="B5225" s="1">
        <v>38355</v>
      </c>
      <c r="C5225" t="s">
        <v>411</v>
      </c>
      <c r="D5225" t="s">
        <v>463</v>
      </c>
      <c r="E5225" t="s">
        <v>464</v>
      </c>
      <c r="G5225" t="s">
        <v>19</v>
      </c>
      <c r="H5225" t="s">
        <v>122</v>
      </c>
      <c r="I5225" t="s">
        <v>26</v>
      </c>
      <c r="J5225" t="s">
        <v>27</v>
      </c>
      <c r="K5225">
        <v>310</v>
      </c>
      <c r="L5225">
        <v>19</v>
      </c>
      <c r="M5225" t="s">
        <v>220</v>
      </c>
      <c r="N5225">
        <v>19</v>
      </c>
      <c r="P5225" cm="1">
        <f t="array" ref="P5225">IF(Q5225&gt;0,INDEX(Q5225:Q26949,MATCH(TRUE,INDEX(Q5225:Q26949="",,),0)-1),"")</f>
        <v>3</v>
      </c>
      <c r="Q5225">
        <v>2</v>
      </c>
      <c r="R5225">
        <f t="shared" si="83"/>
        <v>0</v>
      </c>
    </row>
    <row r="5226" spans="1:18" x14ac:dyDescent="0.3">
      <c r="A5226" t="s">
        <v>398</v>
      </c>
      <c r="B5226" s="1">
        <v>38355</v>
      </c>
      <c r="C5226" t="s">
        <v>411</v>
      </c>
      <c r="D5226" t="s">
        <v>463</v>
      </c>
      <c r="E5226" t="s">
        <v>464</v>
      </c>
      <c r="G5226" t="s">
        <v>19</v>
      </c>
      <c r="H5226" t="s">
        <v>198</v>
      </c>
      <c r="I5226" t="s">
        <v>26</v>
      </c>
      <c r="J5226" t="s">
        <v>27</v>
      </c>
      <c r="K5226">
        <v>207.2</v>
      </c>
      <c r="L5226">
        <v>12</v>
      </c>
      <c r="M5226" t="s">
        <v>220</v>
      </c>
      <c r="N5226">
        <v>188.16</v>
      </c>
      <c r="P5226" cm="1">
        <f t="array" ref="P5226">IF(Q5226&gt;0,INDEX(Q5226:Q26950,MATCH(TRUE,INDEX(Q5226:Q26950="",,),0)-1),"")</f>
        <v>3</v>
      </c>
      <c r="Q5226">
        <v>2</v>
      </c>
      <c r="R5226">
        <f t="shared" si="83"/>
        <v>0</v>
      </c>
    </row>
    <row r="5227" spans="1:18" x14ac:dyDescent="0.3">
      <c r="A5227" t="s">
        <v>398</v>
      </c>
      <c r="B5227" s="1">
        <v>38355</v>
      </c>
      <c r="C5227" t="s">
        <v>411</v>
      </c>
      <c r="D5227" t="s">
        <v>463</v>
      </c>
      <c r="E5227" t="s">
        <v>464</v>
      </c>
      <c r="G5227" s="6" t="s">
        <v>29</v>
      </c>
      <c r="H5227" t="s">
        <v>194</v>
      </c>
      <c r="I5227" t="s">
        <v>21</v>
      </c>
      <c r="J5227" t="s">
        <v>22</v>
      </c>
      <c r="K5227">
        <v>0.6</v>
      </c>
      <c r="L5227">
        <v>236</v>
      </c>
      <c r="M5227" t="s">
        <v>220</v>
      </c>
      <c r="N5227">
        <v>236</v>
      </c>
      <c r="P5227" cm="1">
        <f t="array" ref="P5227">IF(Q5227&gt;0,INDEX(Q5227:Q26951,MATCH(TRUE,INDEX(Q5227:Q26951="",,),0)-1),"")</f>
        <v>3</v>
      </c>
      <c r="Q5227">
        <v>2</v>
      </c>
      <c r="R5227">
        <f t="shared" si="83"/>
        <v>0</v>
      </c>
    </row>
    <row r="5228" spans="1:18" x14ac:dyDescent="0.3">
      <c r="A5228" t="s">
        <v>398</v>
      </c>
      <c r="B5228" s="1">
        <v>38355</v>
      </c>
      <c r="C5228" t="s">
        <v>411</v>
      </c>
      <c r="D5228" t="s">
        <v>463</v>
      </c>
      <c r="E5228" t="s">
        <v>464</v>
      </c>
      <c r="G5228" s="6" t="s">
        <v>29</v>
      </c>
      <c r="H5228" t="s">
        <v>99</v>
      </c>
      <c r="I5228" t="s">
        <v>21</v>
      </c>
      <c r="J5228" t="s">
        <v>22</v>
      </c>
      <c r="K5228">
        <v>5.9</v>
      </c>
      <c r="L5228">
        <v>178</v>
      </c>
      <c r="M5228" t="s">
        <v>220</v>
      </c>
      <c r="N5228">
        <v>178</v>
      </c>
      <c r="P5228" cm="1">
        <f t="array" ref="P5228">IF(Q5228&gt;0,INDEX(Q5228:Q26952,MATCH(TRUE,INDEX(Q5228:Q26952="",,),0)-1),"")</f>
        <v>3</v>
      </c>
      <c r="Q5228">
        <v>2</v>
      </c>
      <c r="R5228">
        <f t="shared" si="83"/>
        <v>0</v>
      </c>
    </row>
    <row r="5229" spans="1:18" x14ac:dyDescent="0.3">
      <c r="A5229" t="s">
        <v>398</v>
      </c>
      <c r="B5229" s="1">
        <v>38355</v>
      </c>
      <c r="C5229" t="s">
        <v>411</v>
      </c>
      <c r="D5229" t="s">
        <v>463</v>
      </c>
      <c r="E5229" t="s">
        <v>464</v>
      </c>
      <c r="G5229" s="6" t="s">
        <v>29</v>
      </c>
      <c r="H5229" t="s">
        <v>69</v>
      </c>
      <c r="I5229" t="s">
        <v>21</v>
      </c>
      <c r="J5229" t="s">
        <v>22</v>
      </c>
      <c r="K5229">
        <v>7</v>
      </c>
      <c r="L5229">
        <v>118</v>
      </c>
      <c r="M5229" t="s">
        <v>220</v>
      </c>
      <c r="N5229">
        <v>118</v>
      </c>
      <c r="P5229" cm="1">
        <f t="array" ref="P5229">IF(Q5229&gt;0,INDEX(Q5229:Q26953,MATCH(TRUE,INDEX(Q5229:Q26953="",,),0)-1),"")</f>
        <v>3</v>
      </c>
      <c r="Q5229">
        <v>2</v>
      </c>
      <c r="R5229">
        <f t="shared" si="83"/>
        <v>0</v>
      </c>
    </row>
    <row r="5230" spans="1:18" x14ac:dyDescent="0.3">
      <c r="A5230" t="s">
        <v>398</v>
      </c>
      <c r="B5230" s="1">
        <v>38355</v>
      </c>
      <c r="C5230" t="s">
        <v>411</v>
      </c>
      <c r="D5230" t="s">
        <v>463</v>
      </c>
      <c r="E5230" t="s">
        <v>464</v>
      </c>
      <c r="G5230" s="6" t="s">
        <v>29</v>
      </c>
      <c r="H5230" t="s">
        <v>64</v>
      </c>
      <c r="I5230" t="s">
        <v>21</v>
      </c>
      <c r="J5230" t="s">
        <v>22</v>
      </c>
      <c r="K5230">
        <v>0.8</v>
      </c>
      <c r="L5230">
        <v>98</v>
      </c>
      <c r="M5230" t="s">
        <v>220</v>
      </c>
      <c r="N5230">
        <v>98</v>
      </c>
      <c r="P5230" cm="1">
        <f t="array" ref="P5230">IF(Q5230&gt;0,INDEX(Q5230:Q26954,MATCH(TRUE,INDEX(Q5230:Q26954="",,),0)-1),"")</f>
        <v>3</v>
      </c>
      <c r="Q5230">
        <v>2</v>
      </c>
      <c r="R5230">
        <f t="shared" si="83"/>
        <v>0</v>
      </c>
    </row>
    <row r="5231" spans="1:18" x14ac:dyDescent="0.3">
      <c r="A5231" t="s">
        <v>398</v>
      </c>
      <c r="B5231" s="1">
        <v>38355</v>
      </c>
      <c r="C5231" t="s">
        <v>411</v>
      </c>
      <c r="D5231" t="s">
        <v>463</v>
      </c>
      <c r="E5231" t="s">
        <v>464</v>
      </c>
      <c r="G5231" s="6" t="s">
        <v>29</v>
      </c>
      <c r="H5231" t="s">
        <v>99</v>
      </c>
      <c r="I5231" t="s">
        <v>26</v>
      </c>
      <c r="J5231" t="s">
        <v>27</v>
      </c>
      <c r="K5231">
        <v>40.9</v>
      </c>
      <c r="L5231">
        <v>16</v>
      </c>
      <c r="M5231" t="s">
        <v>220</v>
      </c>
      <c r="N5231">
        <v>16</v>
      </c>
      <c r="P5231" cm="1">
        <f t="array" ref="P5231">IF(Q5231&gt;0,INDEX(Q5231:Q26955,MATCH(TRUE,INDEX(Q5231:Q26955="",,),0)-1),"")</f>
        <v>3</v>
      </c>
      <c r="Q5231">
        <v>2</v>
      </c>
      <c r="R5231">
        <f t="shared" si="83"/>
        <v>0</v>
      </c>
    </row>
    <row r="5232" spans="1:18" x14ac:dyDescent="0.3">
      <c r="A5232" t="s">
        <v>398</v>
      </c>
      <c r="B5232" s="1">
        <v>38355</v>
      </c>
      <c r="C5232" t="s">
        <v>411</v>
      </c>
      <c r="D5232" t="s">
        <v>463</v>
      </c>
      <c r="E5232" t="s">
        <v>464</v>
      </c>
      <c r="G5232" s="6" t="s">
        <v>29</v>
      </c>
      <c r="H5232" t="s">
        <v>394</v>
      </c>
      <c r="I5232" t="s">
        <v>26</v>
      </c>
      <c r="J5232" t="s">
        <v>27</v>
      </c>
      <c r="K5232">
        <v>73.2</v>
      </c>
      <c r="L5232">
        <v>17</v>
      </c>
      <c r="M5232" t="s">
        <v>220</v>
      </c>
      <c r="N5232">
        <v>17</v>
      </c>
      <c r="P5232" cm="1">
        <f t="array" ref="P5232">IF(Q5232&gt;0,INDEX(Q5232:Q26956,MATCH(TRUE,INDEX(Q5232:Q26956="",,),0)-1),"")</f>
        <v>3</v>
      </c>
      <c r="Q5232">
        <v>2</v>
      </c>
      <c r="R5232">
        <f t="shared" si="83"/>
        <v>0</v>
      </c>
    </row>
    <row r="5233" spans="1:18" x14ac:dyDescent="0.3">
      <c r="A5233" t="s">
        <v>398</v>
      </c>
      <c r="B5233" s="1">
        <v>38355</v>
      </c>
      <c r="C5233" t="s">
        <v>411</v>
      </c>
      <c r="D5233" t="s">
        <v>463</v>
      </c>
      <c r="E5233" t="s">
        <v>464</v>
      </c>
      <c r="G5233" s="6" t="s">
        <v>29</v>
      </c>
      <c r="H5233" t="s">
        <v>107</v>
      </c>
      <c r="I5233" t="s">
        <v>26</v>
      </c>
      <c r="J5233" t="s">
        <v>27</v>
      </c>
      <c r="K5233">
        <v>22</v>
      </c>
      <c r="L5233">
        <v>25</v>
      </c>
      <c r="M5233" t="s">
        <v>220</v>
      </c>
      <c r="N5233">
        <v>25</v>
      </c>
      <c r="P5233" cm="1">
        <f t="array" ref="P5233">IF(Q5233&gt;0,INDEX(Q5233:Q26957,MATCH(TRUE,INDEX(Q5233:Q26957="",,),0)-1),"")</f>
        <v>3</v>
      </c>
      <c r="Q5233">
        <v>2</v>
      </c>
      <c r="R5233">
        <f t="shared" si="83"/>
        <v>0</v>
      </c>
    </row>
    <row r="5234" spans="1:18" x14ac:dyDescent="0.3">
      <c r="A5234" t="s">
        <v>398</v>
      </c>
      <c r="B5234" s="1">
        <v>38355</v>
      </c>
      <c r="C5234" t="s">
        <v>411</v>
      </c>
      <c r="D5234" t="s">
        <v>463</v>
      </c>
      <c r="E5234" t="s">
        <v>464</v>
      </c>
      <c r="G5234" s="6" t="s">
        <v>29</v>
      </c>
      <c r="H5234" t="s">
        <v>69</v>
      </c>
      <c r="I5234" t="s">
        <v>26</v>
      </c>
      <c r="J5234" t="s">
        <v>27</v>
      </c>
      <c r="K5234">
        <v>30.3</v>
      </c>
      <c r="L5234">
        <v>17</v>
      </c>
      <c r="M5234" t="s">
        <v>220</v>
      </c>
      <c r="N5234">
        <v>17</v>
      </c>
      <c r="P5234" cm="1">
        <f t="array" ref="P5234">IF(Q5234&gt;0,INDEX(Q5234:Q26958,MATCH(TRUE,INDEX(Q5234:Q26958="",,),0)-1),"")</f>
        <v>3</v>
      </c>
      <c r="Q5234">
        <v>2</v>
      </c>
      <c r="R5234">
        <f t="shared" si="83"/>
        <v>0</v>
      </c>
    </row>
    <row r="5235" spans="1:18" x14ac:dyDescent="0.3">
      <c r="A5235" t="s">
        <v>398</v>
      </c>
      <c r="B5235" s="1">
        <v>38355</v>
      </c>
      <c r="C5235" t="s">
        <v>411</v>
      </c>
      <c r="D5235" t="s">
        <v>463</v>
      </c>
      <c r="E5235" t="s">
        <v>464</v>
      </c>
      <c r="G5235" s="6" t="s">
        <v>29</v>
      </c>
      <c r="H5235" t="s">
        <v>70</v>
      </c>
      <c r="I5235" t="s">
        <v>26</v>
      </c>
      <c r="J5235" t="s">
        <v>27</v>
      </c>
      <c r="K5235">
        <v>2.2000000000000002</v>
      </c>
      <c r="L5235">
        <v>18</v>
      </c>
      <c r="M5235" t="s">
        <v>220</v>
      </c>
      <c r="N5235">
        <v>18</v>
      </c>
      <c r="P5235" cm="1">
        <f t="array" ref="P5235">IF(Q5235&gt;0,INDEX(Q5235:Q26959,MATCH(TRUE,INDEX(Q5235:Q26959="",,),0)-1),"")</f>
        <v>3</v>
      </c>
      <c r="Q5235">
        <v>2</v>
      </c>
      <c r="R5235">
        <f t="shared" si="83"/>
        <v>0</v>
      </c>
    </row>
    <row r="5236" spans="1:18" x14ac:dyDescent="0.3">
      <c r="A5236" t="s">
        <v>398</v>
      </c>
      <c r="B5236" s="1">
        <v>38355</v>
      </c>
      <c r="C5236" t="s">
        <v>411</v>
      </c>
      <c r="D5236" t="s">
        <v>463</v>
      </c>
      <c r="E5236" t="s">
        <v>464</v>
      </c>
      <c r="G5236" s="6" t="s">
        <v>29</v>
      </c>
      <c r="H5236" t="s">
        <v>64</v>
      </c>
      <c r="I5236" t="s">
        <v>26</v>
      </c>
      <c r="J5236" t="s">
        <v>27</v>
      </c>
      <c r="K5236">
        <v>86.3</v>
      </c>
      <c r="L5236">
        <v>17</v>
      </c>
      <c r="M5236" t="s">
        <v>220</v>
      </c>
      <c r="N5236">
        <v>17</v>
      </c>
      <c r="P5236" cm="1">
        <f t="array" ref="P5236">IF(Q5236&gt;0,INDEX(Q5236:Q26960,MATCH(TRUE,INDEX(Q5236:Q26960="",,),0)-1),"")</f>
        <v>3</v>
      </c>
      <c r="Q5236">
        <v>2</v>
      </c>
      <c r="R5236">
        <f t="shared" ref="R5236:R5299" si="84">IF(P5236="","",0)</f>
        <v>0</v>
      </c>
    </row>
    <row r="5237" spans="1:18" x14ac:dyDescent="0.3">
      <c r="A5237" t="s">
        <v>398</v>
      </c>
      <c r="B5237" s="1">
        <v>38355</v>
      </c>
      <c r="C5237" t="s">
        <v>411</v>
      </c>
      <c r="D5237" t="s">
        <v>463</v>
      </c>
      <c r="E5237" t="s">
        <v>464</v>
      </c>
      <c r="G5237" t="s">
        <v>19</v>
      </c>
      <c r="H5237" t="s">
        <v>53</v>
      </c>
      <c r="I5237" t="s">
        <v>26</v>
      </c>
      <c r="J5237" t="s">
        <v>27</v>
      </c>
      <c r="K5237">
        <v>618.79999999999995</v>
      </c>
      <c r="L5237">
        <v>20</v>
      </c>
      <c r="M5237" t="s">
        <v>441</v>
      </c>
      <c r="N5237">
        <v>42</v>
      </c>
      <c r="P5237" cm="1">
        <f t="array" ref="P5237">IF(Q5237&gt;0,INDEX(Q5237:Q26961,MATCH(TRUE,INDEX(Q5237:Q26961="",,),0)-1),"")</f>
        <v>3</v>
      </c>
      <c r="Q5237">
        <v>3</v>
      </c>
      <c r="R5237">
        <f t="shared" si="84"/>
        <v>0</v>
      </c>
    </row>
    <row r="5238" spans="1:18" x14ac:dyDescent="0.3">
      <c r="A5238" t="s">
        <v>398</v>
      </c>
      <c r="B5238" s="1">
        <v>38355</v>
      </c>
      <c r="C5238" t="s">
        <v>411</v>
      </c>
      <c r="D5238" t="s">
        <v>463</v>
      </c>
      <c r="E5238" t="s">
        <v>464</v>
      </c>
      <c r="G5238" t="s">
        <v>19</v>
      </c>
      <c r="H5238" t="s">
        <v>148</v>
      </c>
      <c r="I5238" t="s">
        <v>26</v>
      </c>
      <c r="J5238" t="s">
        <v>27</v>
      </c>
      <c r="K5238">
        <v>231.5</v>
      </c>
      <c r="L5238">
        <v>21</v>
      </c>
      <c r="M5238" t="s">
        <v>441</v>
      </c>
      <c r="N5238">
        <v>32</v>
      </c>
      <c r="P5238" cm="1">
        <f t="array" ref="P5238">IF(Q5238&gt;0,INDEX(Q5238:Q26962,MATCH(TRUE,INDEX(Q5238:Q26962="",,),0)-1),"")</f>
        <v>3</v>
      </c>
      <c r="Q5238">
        <v>3</v>
      </c>
      <c r="R5238">
        <f t="shared" si="84"/>
        <v>0</v>
      </c>
    </row>
    <row r="5239" spans="1:18" x14ac:dyDescent="0.3">
      <c r="A5239" t="s">
        <v>398</v>
      </c>
      <c r="B5239" s="1">
        <v>38355</v>
      </c>
      <c r="C5239" t="s">
        <v>411</v>
      </c>
      <c r="D5239" t="s">
        <v>463</v>
      </c>
      <c r="E5239" t="s">
        <v>464</v>
      </c>
      <c r="G5239" t="s">
        <v>19</v>
      </c>
      <c r="H5239" t="s">
        <v>197</v>
      </c>
      <c r="I5239" t="s">
        <v>26</v>
      </c>
      <c r="J5239" t="s">
        <v>27</v>
      </c>
      <c r="K5239">
        <v>101.7</v>
      </c>
      <c r="L5239">
        <v>25</v>
      </c>
      <c r="M5239" t="s">
        <v>441</v>
      </c>
      <c r="N5239">
        <v>36</v>
      </c>
      <c r="P5239" cm="1">
        <f t="array" ref="P5239">IF(Q5239&gt;0,INDEX(Q5239:Q26963,MATCH(TRUE,INDEX(Q5239:Q26963="",,),0)-1),"")</f>
        <v>3</v>
      </c>
      <c r="Q5239">
        <v>3</v>
      </c>
      <c r="R5239">
        <f t="shared" si="84"/>
        <v>0</v>
      </c>
    </row>
    <row r="5240" spans="1:18" x14ac:dyDescent="0.3">
      <c r="A5240" t="s">
        <v>398</v>
      </c>
      <c r="B5240" s="1">
        <v>38355</v>
      </c>
      <c r="C5240" t="s">
        <v>411</v>
      </c>
      <c r="D5240" t="s">
        <v>463</v>
      </c>
      <c r="E5240" t="s">
        <v>464</v>
      </c>
      <c r="G5240" t="s">
        <v>19</v>
      </c>
      <c r="H5240" t="s">
        <v>122</v>
      </c>
      <c r="I5240" t="s">
        <v>26</v>
      </c>
      <c r="J5240" t="s">
        <v>27</v>
      </c>
      <c r="K5240">
        <v>310</v>
      </c>
      <c r="L5240">
        <v>19</v>
      </c>
      <c r="M5240" t="s">
        <v>441</v>
      </c>
      <c r="N5240">
        <v>29</v>
      </c>
      <c r="P5240" cm="1">
        <f t="array" ref="P5240">IF(Q5240&gt;0,INDEX(Q5240:Q26964,MATCH(TRUE,INDEX(Q5240:Q26964="",,),0)-1),"")</f>
        <v>3</v>
      </c>
      <c r="Q5240">
        <v>3</v>
      </c>
      <c r="R5240">
        <f t="shared" si="84"/>
        <v>0</v>
      </c>
    </row>
    <row r="5241" spans="1:18" x14ac:dyDescent="0.3">
      <c r="A5241" t="s">
        <v>398</v>
      </c>
      <c r="B5241" s="1">
        <v>38355</v>
      </c>
      <c r="C5241" t="s">
        <v>411</v>
      </c>
      <c r="D5241" t="s">
        <v>463</v>
      </c>
      <c r="E5241" t="s">
        <v>464</v>
      </c>
      <c r="G5241" t="s">
        <v>19</v>
      </c>
      <c r="H5241" t="s">
        <v>198</v>
      </c>
      <c r="I5241" t="s">
        <v>26</v>
      </c>
      <c r="J5241" t="s">
        <v>27</v>
      </c>
      <c r="K5241">
        <v>207.2</v>
      </c>
      <c r="L5241">
        <v>12</v>
      </c>
      <c r="M5241" t="s">
        <v>441</v>
      </c>
      <c r="N5241">
        <v>22</v>
      </c>
      <c r="P5241" cm="1">
        <f t="array" ref="P5241">IF(Q5241&gt;0,INDEX(Q5241:Q26965,MATCH(TRUE,INDEX(Q5241:Q26965="",,),0)-1),"")</f>
        <v>3</v>
      </c>
      <c r="Q5241">
        <v>3</v>
      </c>
      <c r="R5241">
        <f t="shared" si="84"/>
        <v>0</v>
      </c>
    </row>
    <row r="5242" spans="1:18" x14ac:dyDescent="0.3">
      <c r="A5242" t="s">
        <v>398</v>
      </c>
      <c r="B5242" s="1">
        <v>38355</v>
      </c>
      <c r="C5242" t="s">
        <v>411</v>
      </c>
      <c r="D5242" t="s">
        <v>463</v>
      </c>
      <c r="E5242" t="s">
        <v>464</v>
      </c>
      <c r="G5242" s="6" t="s">
        <v>29</v>
      </c>
      <c r="H5242" t="s">
        <v>194</v>
      </c>
      <c r="I5242" t="s">
        <v>21</v>
      </c>
      <c r="J5242" t="s">
        <v>22</v>
      </c>
      <c r="K5242">
        <v>0.6</v>
      </c>
      <c r="L5242">
        <v>236</v>
      </c>
      <c r="M5242" t="s">
        <v>441</v>
      </c>
      <c r="N5242">
        <v>236</v>
      </c>
      <c r="P5242" cm="1">
        <f t="array" ref="P5242">IF(Q5242&gt;0,INDEX(Q5242:Q26966,MATCH(TRUE,INDEX(Q5242:Q26966="",,),0)-1),"")</f>
        <v>3</v>
      </c>
      <c r="Q5242">
        <v>3</v>
      </c>
      <c r="R5242">
        <f t="shared" si="84"/>
        <v>0</v>
      </c>
    </row>
    <row r="5243" spans="1:18" x14ac:dyDescent="0.3">
      <c r="A5243" t="s">
        <v>398</v>
      </c>
      <c r="B5243" s="1">
        <v>38355</v>
      </c>
      <c r="C5243" t="s">
        <v>411</v>
      </c>
      <c r="D5243" t="s">
        <v>463</v>
      </c>
      <c r="E5243" t="s">
        <v>464</v>
      </c>
      <c r="G5243" s="6" t="s">
        <v>29</v>
      </c>
      <c r="H5243" t="s">
        <v>99</v>
      </c>
      <c r="I5243" t="s">
        <v>21</v>
      </c>
      <c r="J5243" t="s">
        <v>22</v>
      </c>
      <c r="K5243">
        <v>5.9</v>
      </c>
      <c r="L5243">
        <v>178</v>
      </c>
      <c r="M5243" t="s">
        <v>441</v>
      </c>
      <c r="N5243">
        <v>178</v>
      </c>
      <c r="P5243" cm="1">
        <f t="array" ref="P5243">IF(Q5243&gt;0,INDEX(Q5243:Q26967,MATCH(TRUE,INDEX(Q5243:Q26967="",,),0)-1),"")</f>
        <v>3</v>
      </c>
      <c r="Q5243">
        <v>3</v>
      </c>
      <c r="R5243">
        <f t="shared" si="84"/>
        <v>0</v>
      </c>
    </row>
    <row r="5244" spans="1:18" x14ac:dyDescent="0.3">
      <c r="A5244" t="s">
        <v>398</v>
      </c>
      <c r="B5244" s="1">
        <v>38355</v>
      </c>
      <c r="C5244" t="s">
        <v>411</v>
      </c>
      <c r="D5244" t="s">
        <v>463</v>
      </c>
      <c r="E5244" t="s">
        <v>464</v>
      </c>
      <c r="G5244" s="6" t="s">
        <v>29</v>
      </c>
      <c r="H5244" t="s">
        <v>69</v>
      </c>
      <c r="I5244" t="s">
        <v>21</v>
      </c>
      <c r="J5244" t="s">
        <v>22</v>
      </c>
      <c r="K5244">
        <v>7</v>
      </c>
      <c r="L5244">
        <v>118</v>
      </c>
      <c r="M5244" t="s">
        <v>441</v>
      </c>
      <c r="N5244">
        <v>118</v>
      </c>
      <c r="P5244" cm="1">
        <f t="array" ref="P5244">IF(Q5244&gt;0,INDEX(Q5244:Q26968,MATCH(TRUE,INDEX(Q5244:Q26968="",,),0)-1),"")</f>
        <v>3</v>
      </c>
      <c r="Q5244">
        <v>3</v>
      </c>
      <c r="R5244">
        <f t="shared" si="84"/>
        <v>0</v>
      </c>
    </row>
    <row r="5245" spans="1:18" x14ac:dyDescent="0.3">
      <c r="A5245" t="s">
        <v>398</v>
      </c>
      <c r="B5245" s="1">
        <v>38355</v>
      </c>
      <c r="C5245" t="s">
        <v>411</v>
      </c>
      <c r="D5245" t="s">
        <v>463</v>
      </c>
      <c r="E5245" t="s">
        <v>464</v>
      </c>
      <c r="G5245" s="6" t="s">
        <v>29</v>
      </c>
      <c r="H5245" t="s">
        <v>64</v>
      </c>
      <c r="I5245" t="s">
        <v>21</v>
      </c>
      <c r="J5245" t="s">
        <v>22</v>
      </c>
      <c r="K5245">
        <v>0.8</v>
      </c>
      <c r="L5245">
        <v>98</v>
      </c>
      <c r="M5245" t="s">
        <v>441</v>
      </c>
      <c r="N5245">
        <v>98</v>
      </c>
      <c r="P5245" cm="1">
        <f t="array" ref="P5245">IF(Q5245&gt;0,INDEX(Q5245:Q26969,MATCH(TRUE,INDEX(Q5245:Q26969="",,),0)-1),"")</f>
        <v>3</v>
      </c>
      <c r="Q5245">
        <v>3</v>
      </c>
      <c r="R5245">
        <f t="shared" si="84"/>
        <v>0</v>
      </c>
    </row>
    <row r="5246" spans="1:18" x14ac:dyDescent="0.3">
      <c r="A5246" t="s">
        <v>398</v>
      </c>
      <c r="B5246" s="1">
        <v>38355</v>
      </c>
      <c r="C5246" t="s">
        <v>411</v>
      </c>
      <c r="D5246" t="s">
        <v>463</v>
      </c>
      <c r="E5246" t="s">
        <v>464</v>
      </c>
      <c r="G5246" s="6" t="s">
        <v>29</v>
      </c>
      <c r="H5246" t="s">
        <v>99</v>
      </c>
      <c r="I5246" t="s">
        <v>26</v>
      </c>
      <c r="J5246" t="s">
        <v>27</v>
      </c>
      <c r="K5246">
        <v>40.9</v>
      </c>
      <c r="L5246">
        <v>16</v>
      </c>
      <c r="M5246" t="s">
        <v>441</v>
      </c>
      <c r="N5246">
        <v>16</v>
      </c>
      <c r="P5246" cm="1">
        <f t="array" ref="P5246">IF(Q5246&gt;0,INDEX(Q5246:Q26970,MATCH(TRUE,INDEX(Q5246:Q26970="",,),0)-1),"")</f>
        <v>3</v>
      </c>
      <c r="Q5246">
        <v>3</v>
      </c>
      <c r="R5246">
        <f t="shared" si="84"/>
        <v>0</v>
      </c>
    </row>
    <row r="5247" spans="1:18" x14ac:dyDescent="0.3">
      <c r="A5247" t="s">
        <v>398</v>
      </c>
      <c r="B5247" s="1">
        <v>38355</v>
      </c>
      <c r="C5247" t="s">
        <v>411</v>
      </c>
      <c r="D5247" t="s">
        <v>463</v>
      </c>
      <c r="E5247" t="s">
        <v>464</v>
      </c>
      <c r="G5247" s="6" t="s">
        <v>29</v>
      </c>
      <c r="H5247" t="s">
        <v>394</v>
      </c>
      <c r="I5247" t="s">
        <v>26</v>
      </c>
      <c r="J5247" t="s">
        <v>27</v>
      </c>
      <c r="K5247">
        <v>73.2</v>
      </c>
      <c r="L5247">
        <v>17</v>
      </c>
      <c r="M5247" t="s">
        <v>441</v>
      </c>
      <c r="N5247">
        <v>17</v>
      </c>
      <c r="P5247" cm="1">
        <f t="array" ref="P5247">IF(Q5247&gt;0,INDEX(Q5247:Q26971,MATCH(TRUE,INDEX(Q5247:Q26971="",,),0)-1),"")</f>
        <v>3</v>
      </c>
      <c r="Q5247">
        <v>3</v>
      </c>
      <c r="R5247">
        <f t="shared" si="84"/>
        <v>0</v>
      </c>
    </row>
    <row r="5248" spans="1:18" x14ac:dyDescent="0.3">
      <c r="A5248" t="s">
        <v>398</v>
      </c>
      <c r="B5248" s="1">
        <v>38355</v>
      </c>
      <c r="C5248" t="s">
        <v>411</v>
      </c>
      <c r="D5248" t="s">
        <v>463</v>
      </c>
      <c r="E5248" t="s">
        <v>464</v>
      </c>
      <c r="G5248" s="6" t="s">
        <v>29</v>
      </c>
      <c r="H5248" t="s">
        <v>107</v>
      </c>
      <c r="I5248" t="s">
        <v>26</v>
      </c>
      <c r="J5248" t="s">
        <v>27</v>
      </c>
      <c r="K5248">
        <v>22</v>
      </c>
      <c r="L5248">
        <v>25</v>
      </c>
      <c r="M5248" t="s">
        <v>441</v>
      </c>
      <c r="N5248">
        <v>25</v>
      </c>
      <c r="P5248" cm="1">
        <f t="array" ref="P5248">IF(Q5248&gt;0,INDEX(Q5248:Q26972,MATCH(TRUE,INDEX(Q5248:Q26972="",,),0)-1),"")</f>
        <v>3</v>
      </c>
      <c r="Q5248">
        <v>3</v>
      </c>
      <c r="R5248">
        <f t="shared" si="84"/>
        <v>0</v>
      </c>
    </row>
    <row r="5249" spans="1:18" x14ac:dyDescent="0.3">
      <c r="A5249" t="s">
        <v>398</v>
      </c>
      <c r="B5249" s="1">
        <v>38355</v>
      </c>
      <c r="C5249" t="s">
        <v>411</v>
      </c>
      <c r="D5249" t="s">
        <v>463</v>
      </c>
      <c r="E5249" t="s">
        <v>464</v>
      </c>
      <c r="G5249" s="6" t="s">
        <v>29</v>
      </c>
      <c r="H5249" t="s">
        <v>69</v>
      </c>
      <c r="I5249" t="s">
        <v>26</v>
      </c>
      <c r="J5249" t="s">
        <v>27</v>
      </c>
      <c r="K5249">
        <v>30.3</v>
      </c>
      <c r="L5249">
        <v>17</v>
      </c>
      <c r="M5249" t="s">
        <v>441</v>
      </c>
      <c r="N5249">
        <v>17</v>
      </c>
      <c r="P5249" cm="1">
        <f t="array" ref="P5249">IF(Q5249&gt;0,INDEX(Q5249:Q26973,MATCH(TRUE,INDEX(Q5249:Q26973="",,),0)-1),"")</f>
        <v>3</v>
      </c>
      <c r="Q5249">
        <v>3</v>
      </c>
      <c r="R5249">
        <f t="shared" si="84"/>
        <v>0</v>
      </c>
    </row>
    <row r="5250" spans="1:18" x14ac:dyDescent="0.3">
      <c r="A5250" t="s">
        <v>398</v>
      </c>
      <c r="B5250" s="1">
        <v>38355</v>
      </c>
      <c r="C5250" t="s">
        <v>411</v>
      </c>
      <c r="D5250" t="s">
        <v>463</v>
      </c>
      <c r="E5250" t="s">
        <v>464</v>
      </c>
      <c r="G5250" s="6" t="s">
        <v>29</v>
      </c>
      <c r="H5250" t="s">
        <v>70</v>
      </c>
      <c r="I5250" t="s">
        <v>26</v>
      </c>
      <c r="J5250" t="s">
        <v>27</v>
      </c>
      <c r="K5250">
        <v>2.2000000000000002</v>
      </c>
      <c r="L5250">
        <v>18</v>
      </c>
      <c r="M5250" t="s">
        <v>441</v>
      </c>
      <c r="N5250">
        <v>18</v>
      </c>
      <c r="P5250" cm="1">
        <f t="array" ref="P5250">IF(Q5250&gt;0,INDEX(Q5250:Q26974,MATCH(TRUE,INDEX(Q5250:Q26974="",,),0)-1),"")</f>
        <v>3</v>
      </c>
      <c r="Q5250">
        <v>3</v>
      </c>
      <c r="R5250">
        <f t="shared" si="84"/>
        <v>0</v>
      </c>
    </row>
    <row r="5251" spans="1:18" x14ac:dyDescent="0.3">
      <c r="A5251" t="s">
        <v>398</v>
      </c>
      <c r="B5251" s="1">
        <v>38355</v>
      </c>
      <c r="C5251" t="s">
        <v>411</v>
      </c>
      <c r="D5251" t="s">
        <v>463</v>
      </c>
      <c r="E5251" t="s">
        <v>464</v>
      </c>
      <c r="G5251" s="6" t="s">
        <v>29</v>
      </c>
      <c r="H5251" t="s">
        <v>64</v>
      </c>
      <c r="I5251" t="s">
        <v>26</v>
      </c>
      <c r="J5251" t="s">
        <v>27</v>
      </c>
      <c r="K5251">
        <v>86.3</v>
      </c>
      <c r="L5251">
        <v>17</v>
      </c>
      <c r="M5251" t="s">
        <v>441</v>
      </c>
      <c r="N5251">
        <v>17</v>
      </c>
      <c r="P5251" cm="1">
        <f t="array" ref="P5251">IF(Q5251&gt;0,INDEX(Q5251:Q26975,MATCH(TRUE,INDEX(Q5251:Q26975="",,),0)-1),"")</f>
        <v>3</v>
      </c>
      <c r="Q5251">
        <v>3</v>
      </c>
      <c r="R5251">
        <f t="shared" si="84"/>
        <v>0</v>
      </c>
    </row>
    <row r="5252" spans="1:18" x14ac:dyDescent="0.3">
      <c r="P5252" t="str" cm="1">
        <f t="array" ref="P5252">IF(Q5252&gt;0,INDEX(Q5252:Q26976,MATCH(TRUE,INDEX(Q5252:Q26976="",,),0)-1),"")</f>
        <v/>
      </c>
      <c r="R5252" t="str">
        <f t="shared" si="84"/>
        <v/>
      </c>
    </row>
    <row r="5253" spans="1:18" x14ac:dyDescent="0.3">
      <c r="A5253" t="s">
        <v>398</v>
      </c>
      <c r="B5253" s="1">
        <v>38271</v>
      </c>
      <c r="C5253" t="s">
        <v>16</v>
      </c>
      <c r="D5253" t="s">
        <v>465</v>
      </c>
      <c r="E5253" t="s">
        <v>466</v>
      </c>
      <c r="G5253" t="s">
        <v>19</v>
      </c>
      <c r="H5253" t="s">
        <v>194</v>
      </c>
      <c r="I5253" t="s">
        <v>21</v>
      </c>
      <c r="J5253" t="s">
        <v>22</v>
      </c>
      <c r="K5253">
        <v>10.1</v>
      </c>
      <c r="L5253">
        <v>337</v>
      </c>
      <c r="M5253" t="s">
        <v>416</v>
      </c>
      <c r="N5253">
        <v>350</v>
      </c>
      <c r="O5253" t="s">
        <v>24</v>
      </c>
      <c r="P5253" cm="1">
        <f t="array" ref="P5253">IF(Q5253&gt;0,INDEX(Q5253:Q26977,MATCH(TRUE,INDEX(Q5253:Q26977="",,),0)-1),"")</f>
        <v>9</v>
      </c>
      <c r="Q5253">
        <v>1</v>
      </c>
      <c r="R5253">
        <f t="shared" si="84"/>
        <v>0</v>
      </c>
    </row>
    <row r="5254" spans="1:18" x14ac:dyDescent="0.3">
      <c r="A5254" t="s">
        <v>398</v>
      </c>
      <c r="B5254" s="1">
        <v>38271</v>
      </c>
      <c r="C5254" t="s">
        <v>16</v>
      </c>
      <c r="D5254" t="s">
        <v>465</v>
      </c>
      <c r="E5254" t="s">
        <v>466</v>
      </c>
      <c r="G5254" t="s">
        <v>19</v>
      </c>
      <c r="H5254" t="s">
        <v>206</v>
      </c>
      <c r="I5254" t="s">
        <v>21</v>
      </c>
      <c r="J5254" t="s">
        <v>22</v>
      </c>
      <c r="K5254">
        <v>38.4</v>
      </c>
      <c r="L5254">
        <v>151</v>
      </c>
      <c r="M5254" t="s">
        <v>416</v>
      </c>
      <c r="N5254">
        <v>152</v>
      </c>
      <c r="O5254" t="s">
        <v>24</v>
      </c>
      <c r="P5254" cm="1">
        <f t="array" ref="P5254">IF(Q5254&gt;0,INDEX(Q5254:Q26978,MATCH(TRUE,INDEX(Q5254:Q26978="",,),0)-1),"")</f>
        <v>9</v>
      </c>
      <c r="Q5254">
        <v>1</v>
      </c>
      <c r="R5254">
        <f t="shared" si="84"/>
        <v>0</v>
      </c>
    </row>
    <row r="5255" spans="1:18" x14ac:dyDescent="0.3">
      <c r="A5255" t="s">
        <v>398</v>
      </c>
      <c r="B5255" s="1">
        <v>38271</v>
      </c>
      <c r="C5255" t="s">
        <v>16</v>
      </c>
      <c r="D5255" t="s">
        <v>465</v>
      </c>
      <c r="E5255" t="s">
        <v>466</v>
      </c>
      <c r="G5255" t="s">
        <v>19</v>
      </c>
      <c r="H5255" t="s">
        <v>206</v>
      </c>
      <c r="I5255" t="s">
        <v>26</v>
      </c>
      <c r="J5255" t="s">
        <v>27</v>
      </c>
      <c r="K5255">
        <v>531</v>
      </c>
      <c r="L5255">
        <v>12</v>
      </c>
      <c r="M5255" t="s">
        <v>416</v>
      </c>
      <c r="N5255">
        <v>23</v>
      </c>
      <c r="O5255" t="s">
        <v>24</v>
      </c>
      <c r="P5255" cm="1">
        <f t="array" ref="P5255">IF(Q5255&gt;0,INDEX(Q5255:Q26979,MATCH(TRUE,INDEX(Q5255:Q26979="",,),0)-1),"")</f>
        <v>9</v>
      </c>
      <c r="Q5255">
        <v>1</v>
      </c>
      <c r="R5255">
        <f t="shared" si="84"/>
        <v>0</v>
      </c>
    </row>
    <row r="5256" spans="1:18" x14ac:dyDescent="0.3">
      <c r="A5256" t="s">
        <v>398</v>
      </c>
      <c r="B5256" s="1">
        <v>38271</v>
      </c>
      <c r="C5256" t="s">
        <v>16</v>
      </c>
      <c r="D5256" t="s">
        <v>465</v>
      </c>
      <c r="E5256" t="s">
        <v>466</v>
      </c>
      <c r="G5256" t="s">
        <v>19</v>
      </c>
      <c r="H5256" t="s">
        <v>53</v>
      </c>
      <c r="I5256" t="s">
        <v>26</v>
      </c>
      <c r="J5256" t="s">
        <v>27</v>
      </c>
      <c r="K5256">
        <v>1390</v>
      </c>
      <c r="L5256">
        <v>25</v>
      </c>
      <c r="M5256" t="s">
        <v>416</v>
      </c>
      <c r="N5256">
        <v>48.01</v>
      </c>
      <c r="O5256" t="s">
        <v>24</v>
      </c>
      <c r="P5256" cm="1">
        <f t="array" ref="P5256">IF(Q5256&gt;0,INDEX(Q5256:Q26980,MATCH(TRUE,INDEX(Q5256:Q26980="",,),0)-1),"")</f>
        <v>9</v>
      </c>
      <c r="Q5256">
        <v>1</v>
      </c>
      <c r="R5256">
        <f t="shared" si="84"/>
        <v>0</v>
      </c>
    </row>
    <row r="5257" spans="1:18" x14ac:dyDescent="0.3">
      <c r="A5257" t="s">
        <v>398</v>
      </c>
      <c r="B5257" s="1">
        <v>38271</v>
      </c>
      <c r="C5257" t="s">
        <v>16</v>
      </c>
      <c r="D5257" t="s">
        <v>465</v>
      </c>
      <c r="E5257" t="s">
        <v>466</v>
      </c>
      <c r="G5257" t="s">
        <v>19</v>
      </c>
      <c r="H5257" t="s">
        <v>64</v>
      </c>
      <c r="I5257" t="s">
        <v>26</v>
      </c>
      <c r="J5257" t="s">
        <v>27</v>
      </c>
      <c r="K5257">
        <v>474</v>
      </c>
      <c r="L5257">
        <v>22</v>
      </c>
      <c r="M5257" t="s">
        <v>416</v>
      </c>
      <c r="N5257">
        <v>60</v>
      </c>
      <c r="O5257" t="s">
        <v>24</v>
      </c>
      <c r="P5257" cm="1">
        <f t="array" ref="P5257">IF(Q5257&gt;0,INDEX(Q5257:Q26981,MATCH(TRUE,INDEX(Q5257:Q26981="",,),0)-1),"")</f>
        <v>9</v>
      </c>
      <c r="Q5257">
        <v>1</v>
      </c>
      <c r="R5257">
        <f t="shared" si="84"/>
        <v>0</v>
      </c>
    </row>
    <row r="5258" spans="1:18" x14ac:dyDescent="0.3">
      <c r="A5258" t="s">
        <v>398</v>
      </c>
      <c r="B5258" s="1">
        <v>38271</v>
      </c>
      <c r="C5258" t="s">
        <v>16</v>
      </c>
      <c r="D5258" t="s">
        <v>465</v>
      </c>
      <c r="E5258" t="s">
        <v>466</v>
      </c>
      <c r="G5258" s="6" t="s">
        <v>29</v>
      </c>
      <c r="H5258" t="s">
        <v>69</v>
      </c>
      <c r="I5258" t="s">
        <v>21</v>
      </c>
      <c r="J5258" t="s">
        <v>22</v>
      </c>
      <c r="K5258">
        <v>1.7</v>
      </c>
      <c r="L5258">
        <v>142</v>
      </c>
      <c r="M5258" t="s">
        <v>416</v>
      </c>
      <c r="N5258">
        <v>142</v>
      </c>
      <c r="O5258" t="s">
        <v>24</v>
      </c>
      <c r="P5258" cm="1">
        <f t="array" ref="P5258">IF(Q5258&gt;0,INDEX(Q5258:Q26982,MATCH(TRUE,INDEX(Q5258:Q26982="",,),0)-1),"")</f>
        <v>9</v>
      </c>
      <c r="Q5258">
        <v>1</v>
      </c>
      <c r="R5258">
        <f t="shared" si="84"/>
        <v>0</v>
      </c>
    </row>
    <row r="5259" spans="1:18" x14ac:dyDescent="0.3">
      <c r="A5259" t="s">
        <v>398</v>
      </c>
      <c r="B5259" s="1">
        <v>38271</v>
      </c>
      <c r="C5259" t="s">
        <v>16</v>
      </c>
      <c r="D5259" t="s">
        <v>465</v>
      </c>
      <c r="E5259" t="s">
        <v>466</v>
      </c>
      <c r="G5259" s="6" t="s">
        <v>29</v>
      </c>
      <c r="H5259" t="s">
        <v>64</v>
      </c>
      <c r="I5259" t="s">
        <v>21</v>
      </c>
      <c r="J5259" t="s">
        <v>22</v>
      </c>
      <c r="K5259">
        <v>1.3</v>
      </c>
      <c r="L5259">
        <v>171</v>
      </c>
      <c r="M5259" t="s">
        <v>416</v>
      </c>
      <c r="N5259">
        <v>171</v>
      </c>
      <c r="O5259" t="s">
        <v>24</v>
      </c>
      <c r="P5259" cm="1">
        <f t="array" ref="P5259">IF(Q5259&gt;0,INDEX(Q5259:Q26983,MATCH(TRUE,INDEX(Q5259:Q26983="",,),0)-1),"")</f>
        <v>9</v>
      </c>
      <c r="Q5259">
        <v>1</v>
      </c>
      <c r="R5259">
        <f t="shared" si="84"/>
        <v>0</v>
      </c>
    </row>
    <row r="5260" spans="1:18" x14ac:dyDescent="0.3">
      <c r="A5260" t="s">
        <v>398</v>
      </c>
      <c r="B5260" s="1">
        <v>38271</v>
      </c>
      <c r="C5260" t="s">
        <v>16</v>
      </c>
      <c r="D5260" t="s">
        <v>465</v>
      </c>
      <c r="E5260" t="s">
        <v>466</v>
      </c>
      <c r="G5260" s="6" t="s">
        <v>29</v>
      </c>
      <c r="H5260" t="s">
        <v>148</v>
      </c>
      <c r="I5260" t="s">
        <v>26</v>
      </c>
      <c r="J5260" t="s">
        <v>27</v>
      </c>
      <c r="K5260">
        <v>115</v>
      </c>
      <c r="L5260">
        <v>24</v>
      </c>
      <c r="M5260" t="s">
        <v>416</v>
      </c>
      <c r="N5260">
        <v>24</v>
      </c>
      <c r="O5260" t="s">
        <v>24</v>
      </c>
      <c r="P5260" cm="1">
        <f t="array" ref="P5260">IF(Q5260&gt;0,INDEX(Q5260:Q26984,MATCH(TRUE,INDEX(Q5260:Q26984="",,),0)-1),"")</f>
        <v>9</v>
      </c>
      <c r="Q5260">
        <v>1</v>
      </c>
      <c r="R5260">
        <f t="shared" si="84"/>
        <v>0</v>
      </c>
    </row>
    <row r="5261" spans="1:18" x14ac:dyDescent="0.3">
      <c r="A5261" t="s">
        <v>398</v>
      </c>
      <c r="B5261" s="1">
        <v>38271</v>
      </c>
      <c r="C5261" t="s">
        <v>16</v>
      </c>
      <c r="D5261" t="s">
        <v>465</v>
      </c>
      <c r="E5261" t="s">
        <v>466</v>
      </c>
      <c r="G5261" s="6" t="s">
        <v>29</v>
      </c>
      <c r="H5261" t="s">
        <v>197</v>
      </c>
      <c r="I5261" t="s">
        <v>26</v>
      </c>
      <c r="J5261" t="s">
        <v>27</v>
      </c>
      <c r="K5261">
        <v>114</v>
      </c>
      <c r="L5261">
        <v>28</v>
      </c>
      <c r="M5261" t="s">
        <v>416</v>
      </c>
      <c r="N5261">
        <v>28</v>
      </c>
      <c r="O5261" t="s">
        <v>24</v>
      </c>
      <c r="P5261" cm="1">
        <f t="array" ref="P5261">IF(Q5261&gt;0,INDEX(Q5261:Q26985,MATCH(TRUE,INDEX(Q5261:Q26985="",,),0)-1),"")</f>
        <v>9</v>
      </c>
      <c r="Q5261">
        <v>1</v>
      </c>
      <c r="R5261">
        <f t="shared" si="84"/>
        <v>0</v>
      </c>
    </row>
    <row r="5262" spans="1:18" x14ac:dyDescent="0.3">
      <c r="A5262" t="s">
        <v>398</v>
      </c>
      <c r="B5262" s="1">
        <v>38271</v>
      </c>
      <c r="C5262" t="s">
        <v>16</v>
      </c>
      <c r="D5262" t="s">
        <v>465</v>
      </c>
      <c r="E5262" t="s">
        <v>466</v>
      </c>
      <c r="G5262" s="6" t="s">
        <v>29</v>
      </c>
      <c r="H5262" t="s">
        <v>69</v>
      </c>
      <c r="I5262" t="s">
        <v>26</v>
      </c>
      <c r="J5262" t="s">
        <v>27</v>
      </c>
      <c r="K5262">
        <v>18</v>
      </c>
      <c r="L5262">
        <v>33</v>
      </c>
      <c r="M5262" t="s">
        <v>416</v>
      </c>
      <c r="N5262">
        <v>33</v>
      </c>
      <c r="O5262" t="s">
        <v>24</v>
      </c>
      <c r="P5262" cm="1">
        <f t="array" ref="P5262">IF(Q5262&gt;0,INDEX(Q5262:Q26986,MATCH(TRUE,INDEX(Q5262:Q26986="",,),0)-1),"")</f>
        <v>9</v>
      </c>
      <c r="Q5262">
        <v>1</v>
      </c>
      <c r="R5262">
        <f t="shared" si="84"/>
        <v>0</v>
      </c>
    </row>
    <row r="5263" spans="1:18" x14ac:dyDescent="0.3">
      <c r="A5263" t="s">
        <v>398</v>
      </c>
      <c r="B5263" s="1">
        <v>38271</v>
      </c>
      <c r="C5263" t="s">
        <v>16</v>
      </c>
      <c r="D5263" t="s">
        <v>465</v>
      </c>
      <c r="E5263" t="s">
        <v>466</v>
      </c>
      <c r="G5263" t="s">
        <v>19</v>
      </c>
      <c r="H5263" t="s">
        <v>194</v>
      </c>
      <c r="I5263" t="s">
        <v>21</v>
      </c>
      <c r="J5263" t="s">
        <v>22</v>
      </c>
      <c r="K5263">
        <v>10.1</v>
      </c>
      <c r="L5263">
        <v>337</v>
      </c>
      <c r="M5263" t="s">
        <v>269</v>
      </c>
      <c r="N5263">
        <v>337</v>
      </c>
      <c r="P5263" cm="1">
        <f t="array" ref="P5263">IF(Q5263&gt;0,INDEX(Q5263:Q26987,MATCH(TRUE,INDEX(Q5263:Q26987="",,),0)-1),"")</f>
        <v>9</v>
      </c>
      <c r="Q5263">
        <v>2</v>
      </c>
      <c r="R5263">
        <f t="shared" si="84"/>
        <v>0</v>
      </c>
    </row>
    <row r="5264" spans="1:18" x14ac:dyDescent="0.3">
      <c r="A5264" t="s">
        <v>398</v>
      </c>
      <c r="B5264" s="1">
        <v>38271</v>
      </c>
      <c r="C5264" t="s">
        <v>16</v>
      </c>
      <c r="D5264" t="s">
        <v>465</v>
      </c>
      <c r="E5264" t="s">
        <v>466</v>
      </c>
      <c r="G5264" t="s">
        <v>19</v>
      </c>
      <c r="H5264" t="s">
        <v>206</v>
      </c>
      <c r="I5264" t="s">
        <v>21</v>
      </c>
      <c r="J5264" t="s">
        <v>22</v>
      </c>
      <c r="K5264">
        <v>38.4</v>
      </c>
      <c r="L5264">
        <v>151</v>
      </c>
      <c r="M5264" t="s">
        <v>269</v>
      </c>
      <c r="N5264">
        <v>151</v>
      </c>
      <c r="P5264" cm="1">
        <f t="array" ref="P5264">IF(Q5264&gt;0,INDEX(Q5264:Q26988,MATCH(TRUE,INDEX(Q5264:Q26988="",,),0)-1),"")</f>
        <v>9</v>
      </c>
      <c r="Q5264">
        <v>2</v>
      </c>
      <c r="R5264">
        <f t="shared" si="84"/>
        <v>0</v>
      </c>
    </row>
    <row r="5265" spans="1:18" x14ac:dyDescent="0.3">
      <c r="A5265" t="s">
        <v>398</v>
      </c>
      <c r="B5265" s="1">
        <v>38271</v>
      </c>
      <c r="C5265" t="s">
        <v>16</v>
      </c>
      <c r="D5265" t="s">
        <v>465</v>
      </c>
      <c r="E5265" t="s">
        <v>466</v>
      </c>
      <c r="G5265" t="s">
        <v>19</v>
      </c>
      <c r="H5265" t="s">
        <v>206</v>
      </c>
      <c r="I5265" t="s">
        <v>26</v>
      </c>
      <c r="J5265" t="s">
        <v>27</v>
      </c>
      <c r="K5265">
        <v>531</v>
      </c>
      <c r="L5265">
        <v>12</v>
      </c>
      <c r="M5265" t="s">
        <v>269</v>
      </c>
      <c r="N5265">
        <v>16</v>
      </c>
      <c r="P5265" cm="1">
        <f t="array" ref="P5265">IF(Q5265&gt;0,INDEX(Q5265:Q26989,MATCH(TRUE,INDEX(Q5265:Q26989="",,),0)-1),"")</f>
        <v>9</v>
      </c>
      <c r="Q5265">
        <v>2</v>
      </c>
      <c r="R5265">
        <f t="shared" si="84"/>
        <v>0</v>
      </c>
    </row>
    <row r="5266" spans="1:18" x14ac:dyDescent="0.3">
      <c r="A5266" t="s">
        <v>398</v>
      </c>
      <c r="B5266" s="1">
        <v>38271</v>
      </c>
      <c r="C5266" t="s">
        <v>16</v>
      </c>
      <c r="D5266" t="s">
        <v>465</v>
      </c>
      <c r="E5266" t="s">
        <v>466</v>
      </c>
      <c r="G5266" t="s">
        <v>19</v>
      </c>
      <c r="H5266" t="s">
        <v>53</v>
      </c>
      <c r="I5266" t="s">
        <v>26</v>
      </c>
      <c r="J5266" t="s">
        <v>27</v>
      </c>
      <c r="K5266">
        <v>1390</v>
      </c>
      <c r="L5266">
        <v>25</v>
      </c>
      <c r="M5266" t="s">
        <v>269</v>
      </c>
      <c r="N5266">
        <v>47.1</v>
      </c>
      <c r="P5266" cm="1">
        <f t="array" ref="P5266">IF(Q5266&gt;0,INDEX(Q5266:Q26990,MATCH(TRUE,INDEX(Q5266:Q26990="",,),0)-1),"")</f>
        <v>9</v>
      </c>
      <c r="Q5266">
        <v>2</v>
      </c>
      <c r="R5266">
        <f t="shared" si="84"/>
        <v>0</v>
      </c>
    </row>
    <row r="5267" spans="1:18" x14ac:dyDescent="0.3">
      <c r="A5267" t="s">
        <v>398</v>
      </c>
      <c r="B5267" s="1">
        <v>38271</v>
      </c>
      <c r="C5267" t="s">
        <v>16</v>
      </c>
      <c r="D5267" t="s">
        <v>465</v>
      </c>
      <c r="E5267" t="s">
        <v>466</v>
      </c>
      <c r="G5267" t="s">
        <v>19</v>
      </c>
      <c r="H5267" t="s">
        <v>64</v>
      </c>
      <c r="I5267" t="s">
        <v>26</v>
      </c>
      <c r="J5267" t="s">
        <v>27</v>
      </c>
      <c r="K5267">
        <v>474</v>
      </c>
      <c r="L5267">
        <v>22</v>
      </c>
      <c r="M5267" t="s">
        <v>269</v>
      </c>
      <c r="N5267">
        <v>36</v>
      </c>
      <c r="P5267" cm="1">
        <f t="array" ref="P5267">IF(Q5267&gt;0,INDEX(Q5267:Q26991,MATCH(TRUE,INDEX(Q5267:Q26991="",,),0)-1),"")</f>
        <v>9</v>
      </c>
      <c r="Q5267">
        <v>2</v>
      </c>
      <c r="R5267">
        <f t="shared" si="84"/>
        <v>0</v>
      </c>
    </row>
    <row r="5268" spans="1:18" x14ac:dyDescent="0.3">
      <c r="A5268" t="s">
        <v>398</v>
      </c>
      <c r="B5268" s="1">
        <v>38271</v>
      </c>
      <c r="C5268" t="s">
        <v>16</v>
      </c>
      <c r="D5268" t="s">
        <v>465</v>
      </c>
      <c r="E5268" t="s">
        <v>466</v>
      </c>
      <c r="G5268" s="6" t="s">
        <v>29</v>
      </c>
      <c r="H5268" t="s">
        <v>69</v>
      </c>
      <c r="I5268" t="s">
        <v>21</v>
      </c>
      <c r="J5268" t="s">
        <v>22</v>
      </c>
      <c r="K5268">
        <v>1.7</v>
      </c>
      <c r="L5268">
        <v>142</v>
      </c>
      <c r="M5268" t="s">
        <v>269</v>
      </c>
      <c r="N5268">
        <v>142</v>
      </c>
      <c r="P5268" cm="1">
        <f t="array" ref="P5268">IF(Q5268&gt;0,INDEX(Q5268:Q26992,MATCH(TRUE,INDEX(Q5268:Q26992="",,),0)-1),"")</f>
        <v>9</v>
      </c>
      <c r="Q5268">
        <v>2</v>
      </c>
      <c r="R5268">
        <f t="shared" si="84"/>
        <v>0</v>
      </c>
    </row>
    <row r="5269" spans="1:18" x14ac:dyDescent="0.3">
      <c r="A5269" t="s">
        <v>398</v>
      </c>
      <c r="B5269" s="1">
        <v>38271</v>
      </c>
      <c r="C5269" t="s">
        <v>16</v>
      </c>
      <c r="D5269" t="s">
        <v>465</v>
      </c>
      <c r="E5269" t="s">
        <v>466</v>
      </c>
      <c r="G5269" s="6" t="s">
        <v>29</v>
      </c>
      <c r="H5269" t="s">
        <v>64</v>
      </c>
      <c r="I5269" t="s">
        <v>21</v>
      </c>
      <c r="J5269" t="s">
        <v>22</v>
      </c>
      <c r="K5269">
        <v>1.3</v>
      </c>
      <c r="L5269">
        <v>171</v>
      </c>
      <c r="M5269" t="s">
        <v>269</v>
      </c>
      <c r="N5269">
        <v>171</v>
      </c>
      <c r="P5269" cm="1">
        <f t="array" ref="P5269">IF(Q5269&gt;0,INDEX(Q5269:Q26993,MATCH(TRUE,INDEX(Q5269:Q26993="",,),0)-1),"")</f>
        <v>9</v>
      </c>
      <c r="Q5269">
        <v>2</v>
      </c>
      <c r="R5269">
        <f t="shared" si="84"/>
        <v>0</v>
      </c>
    </row>
    <row r="5270" spans="1:18" x14ac:dyDescent="0.3">
      <c r="A5270" t="s">
        <v>398</v>
      </c>
      <c r="B5270" s="1">
        <v>38271</v>
      </c>
      <c r="C5270" t="s">
        <v>16</v>
      </c>
      <c r="D5270" t="s">
        <v>465</v>
      </c>
      <c r="E5270" t="s">
        <v>466</v>
      </c>
      <c r="G5270" s="6" t="s">
        <v>29</v>
      </c>
      <c r="H5270" t="s">
        <v>148</v>
      </c>
      <c r="I5270" t="s">
        <v>26</v>
      </c>
      <c r="J5270" t="s">
        <v>27</v>
      </c>
      <c r="K5270">
        <v>115</v>
      </c>
      <c r="L5270">
        <v>24</v>
      </c>
      <c r="M5270" t="s">
        <v>269</v>
      </c>
      <c r="N5270">
        <v>24</v>
      </c>
      <c r="P5270" cm="1">
        <f t="array" ref="P5270">IF(Q5270&gt;0,INDEX(Q5270:Q26994,MATCH(TRUE,INDEX(Q5270:Q26994="",,),0)-1),"")</f>
        <v>9</v>
      </c>
      <c r="Q5270">
        <v>2</v>
      </c>
      <c r="R5270">
        <f t="shared" si="84"/>
        <v>0</v>
      </c>
    </row>
    <row r="5271" spans="1:18" x14ac:dyDescent="0.3">
      <c r="A5271" t="s">
        <v>398</v>
      </c>
      <c r="B5271" s="1">
        <v>38271</v>
      </c>
      <c r="C5271" t="s">
        <v>16</v>
      </c>
      <c r="D5271" t="s">
        <v>465</v>
      </c>
      <c r="E5271" t="s">
        <v>466</v>
      </c>
      <c r="G5271" s="6" t="s">
        <v>29</v>
      </c>
      <c r="H5271" t="s">
        <v>197</v>
      </c>
      <c r="I5271" t="s">
        <v>26</v>
      </c>
      <c r="J5271" t="s">
        <v>27</v>
      </c>
      <c r="K5271">
        <v>114</v>
      </c>
      <c r="L5271">
        <v>28</v>
      </c>
      <c r="M5271" t="s">
        <v>269</v>
      </c>
      <c r="N5271">
        <v>28</v>
      </c>
      <c r="P5271" cm="1">
        <f t="array" ref="P5271">IF(Q5271&gt;0,INDEX(Q5271:Q26995,MATCH(TRUE,INDEX(Q5271:Q26995="",,),0)-1),"")</f>
        <v>9</v>
      </c>
      <c r="Q5271">
        <v>2</v>
      </c>
      <c r="R5271">
        <f t="shared" si="84"/>
        <v>0</v>
      </c>
    </row>
    <row r="5272" spans="1:18" x14ac:dyDescent="0.3">
      <c r="A5272" t="s">
        <v>398</v>
      </c>
      <c r="B5272" s="1">
        <v>38271</v>
      </c>
      <c r="C5272" t="s">
        <v>16</v>
      </c>
      <c r="D5272" t="s">
        <v>465</v>
      </c>
      <c r="E5272" t="s">
        <v>466</v>
      </c>
      <c r="G5272" s="6" t="s">
        <v>29</v>
      </c>
      <c r="H5272" t="s">
        <v>69</v>
      </c>
      <c r="I5272" t="s">
        <v>26</v>
      </c>
      <c r="J5272" t="s">
        <v>27</v>
      </c>
      <c r="K5272">
        <v>18</v>
      </c>
      <c r="L5272">
        <v>33</v>
      </c>
      <c r="M5272" t="s">
        <v>269</v>
      </c>
      <c r="N5272">
        <v>33</v>
      </c>
      <c r="P5272" cm="1">
        <f t="array" ref="P5272">IF(Q5272&gt;0,INDEX(Q5272:Q26996,MATCH(TRUE,INDEX(Q5272:Q26996="",,),0)-1),"")</f>
        <v>9</v>
      </c>
      <c r="Q5272">
        <v>2</v>
      </c>
      <c r="R5272">
        <f t="shared" si="84"/>
        <v>0</v>
      </c>
    </row>
    <row r="5273" spans="1:18" x14ac:dyDescent="0.3">
      <c r="A5273" t="s">
        <v>398</v>
      </c>
      <c r="B5273" s="1">
        <v>38271</v>
      </c>
      <c r="C5273" t="s">
        <v>16</v>
      </c>
      <c r="D5273" t="s">
        <v>465</v>
      </c>
      <c r="E5273" t="s">
        <v>466</v>
      </c>
      <c r="G5273" t="s">
        <v>19</v>
      </c>
      <c r="H5273" t="s">
        <v>194</v>
      </c>
      <c r="I5273" t="s">
        <v>21</v>
      </c>
      <c r="J5273" t="s">
        <v>22</v>
      </c>
      <c r="K5273">
        <v>10.1</v>
      </c>
      <c r="L5273">
        <v>337</v>
      </c>
      <c r="M5273" t="s">
        <v>270</v>
      </c>
      <c r="N5273">
        <v>2195.11</v>
      </c>
      <c r="P5273" cm="1">
        <f t="array" ref="P5273">IF(Q5273&gt;0,INDEX(Q5273:Q26997,MATCH(TRUE,INDEX(Q5273:Q26997="",,),0)-1),"")</f>
        <v>9</v>
      </c>
      <c r="Q5273">
        <v>3</v>
      </c>
      <c r="R5273">
        <f t="shared" si="84"/>
        <v>0</v>
      </c>
    </row>
    <row r="5274" spans="1:18" x14ac:dyDescent="0.3">
      <c r="A5274" t="s">
        <v>398</v>
      </c>
      <c r="B5274" s="1">
        <v>38271</v>
      </c>
      <c r="C5274" t="s">
        <v>16</v>
      </c>
      <c r="D5274" t="s">
        <v>465</v>
      </c>
      <c r="E5274" t="s">
        <v>466</v>
      </c>
      <c r="G5274" t="s">
        <v>19</v>
      </c>
      <c r="H5274" t="s">
        <v>206</v>
      </c>
      <c r="I5274" t="s">
        <v>21</v>
      </c>
      <c r="J5274" t="s">
        <v>22</v>
      </c>
      <c r="K5274">
        <v>38.4</v>
      </c>
      <c r="L5274">
        <v>151</v>
      </c>
      <c r="M5274" t="s">
        <v>270</v>
      </c>
      <c r="N5274">
        <v>151</v>
      </c>
      <c r="P5274" cm="1">
        <f t="array" ref="P5274">IF(Q5274&gt;0,INDEX(Q5274:Q26998,MATCH(TRUE,INDEX(Q5274:Q26998="",,),0)-1),"")</f>
        <v>9</v>
      </c>
      <c r="Q5274">
        <v>3</v>
      </c>
      <c r="R5274">
        <f t="shared" si="84"/>
        <v>0</v>
      </c>
    </row>
    <row r="5275" spans="1:18" x14ac:dyDescent="0.3">
      <c r="A5275" t="s">
        <v>398</v>
      </c>
      <c r="B5275" s="1">
        <v>38271</v>
      </c>
      <c r="C5275" t="s">
        <v>16</v>
      </c>
      <c r="D5275" t="s">
        <v>465</v>
      </c>
      <c r="E5275" t="s">
        <v>466</v>
      </c>
      <c r="G5275" t="s">
        <v>19</v>
      </c>
      <c r="H5275" t="s">
        <v>206</v>
      </c>
      <c r="I5275" t="s">
        <v>26</v>
      </c>
      <c r="J5275" t="s">
        <v>27</v>
      </c>
      <c r="K5275">
        <v>531</v>
      </c>
      <c r="L5275">
        <v>12</v>
      </c>
      <c r="M5275" t="s">
        <v>270</v>
      </c>
      <c r="N5275">
        <v>12</v>
      </c>
      <c r="P5275" cm="1">
        <f t="array" ref="P5275">IF(Q5275&gt;0,INDEX(Q5275:Q26999,MATCH(TRUE,INDEX(Q5275:Q26999="",,),0)-1),"")</f>
        <v>9</v>
      </c>
      <c r="Q5275">
        <v>3</v>
      </c>
      <c r="R5275">
        <f t="shared" si="84"/>
        <v>0</v>
      </c>
    </row>
    <row r="5276" spans="1:18" x14ac:dyDescent="0.3">
      <c r="A5276" t="s">
        <v>398</v>
      </c>
      <c r="B5276" s="1">
        <v>38271</v>
      </c>
      <c r="C5276" t="s">
        <v>16</v>
      </c>
      <c r="D5276" t="s">
        <v>465</v>
      </c>
      <c r="E5276" t="s">
        <v>466</v>
      </c>
      <c r="G5276" t="s">
        <v>19</v>
      </c>
      <c r="H5276" t="s">
        <v>53</v>
      </c>
      <c r="I5276" t="s">
        <v>26</v>
      </c>
      <c r="J5276" t="s">
        <v>27</v>
      </c>
      <c r="K5276">
        <v>1390</v>
      </c>
      <c r="L5276">
        <v>25</v>
      </c>
      <c r="M5276" t="s">
        <v>270</v>
      </c>
      <c r="N5276">
        <v>25</v>
      </c>
      <c r="P5276" cm="1">
        <f t="array" ref="P5276">IF(Q5276&gt;0,INDEX(Q5276:Q27000,MATCH(TRUE,INDEX(Q5276:Q27000="",,),0)-1),"")</f>
        <v>9</v>
      </c>
      <c r="Q5276">
        <v>3</v>
      </c>
      <c r="R5276">
        <f t="shared" si="84"/>
        <v>0</v>
      </c>
    </row>
    <row r="5277" spans="1:18" x14ac:dyDescent="0.3">
      <c r="A5277" t="s">
        <v>398</v>
      </c>
      <c r="B5277" s="1">
        <v>38271</v>
      </c>
      <c r="C5277" t="s">
        <v>16</v>
      </c>
      <c r="D5277" t="s">
        <v>465</v>
      </c>
      <c r="E5277" t="s">
        <v>466</v>
      </c>
      <c r="G5277" t="s">
        <v>19</v>
      </c>
      <c r="H5277" t="s">
        <v>64</v>
      </c>
      <c r="I5277" t="s">
        <v>26</v>
      </c>
      <c r="J5277" t="s">
        <v>27</v>
      </c>
      <c r="K5277">
        <v>474</v>
      </c>
      <c r="L5277">
        <v>22</v>
      </c>
      <c r="M5277" t="s">
        <v>270</v>
      </c>
      <c r="N5277">
        <v>22</v>
      </c>
      <c r="P5277" cm="1">
        <f t="array" ref="P5277">IF(Q5277&gt;0,INDEX(Q5277:Q27001,MATCH(TRUE,INDEX(Q5277:Q27001="",,),0)-1),"")</f>
        <v>9</v>
      </c>
      <c r="Q5277">
        <v>3</v>
      </c>
      <c r="R5277">
        <f t="shared" si="84"/>
        <v>0</v>
      </c>
    </row>
    <row r="5278" spans="1:18" x14ac:dyDescent="0.3">
      <c r="A5278" t="s">
        <v>398</v>
      </c>
      <c r="B5278" s="1">
        <v>38271</v>
      </c>
      <c r="C5278" t="s">
        <v>16</v>
      </c>
      <c r="D5278" t="s">
        <v>465</v>
      </c>
      <c r="E5278" t="s">
        <v>466</v>
      </c>
      <c r="G5278" s="6" t="s">
        <v>29</v>
      </c>
      <c r="H5278" t="s">
        <v>69</v>
      </c>
      <c r="I5278" t="s">
        <v>21</v>
      </c>
      <c r="J5278" t="s">
        <v>22</v>
      </c>
      <c r="K5278">
        <v>1.7</v>
      </c>
      <c r="L5278">
        <v>142</v>
      </c>
      <c r="M5278" t="s">
        <v>270</v>
      </c>
      <c r="N5278">
        <v>142</v>
      </c>
      <c r="P5278" cm="1">
        <f t="array" ref="P5278">IF(Q5278&gt;0,INDEX(Q5278:Q27002,MATCH(TRUE,INDEX(Q5278:Q27002="",,),0)-1),"")</f>
        <v>9</v>
      </c>
      <c r="Q5278">
        <v>3</v>
      </c>
      <c r="R5278">
        <f t="shared" si="84"/>
        <v>0</v>
      </c>
    </row>
    <row r="5279" spans="1:18" x14ac:dyDescent="0.3">
      <c r="A5279" t="s">
        <v>398</v>
      </c>
      <c r="B5279" s="1">
        <v>38271</v>
      </c>
      <c r="C5279" t="s">
        <v>16</v>
      </c>
      <c r="D5279" t="s">
        <v>465</v>
      </c>
      <c r="E5279" t="s">
        <v>466</v>
      </c>
      <c r="G5279" s="6" t="s">
        <v>29</v>
      </c>
      <c r="H5279" t="s">
        <v>64</v>
      </c>
      <c r="I5279" t="s">
        <v>21</v>
      </c>
      <c r="J5279" t="s">
        <v>22</v>
      </c>
      <c r="K5279">
        <v>1.3</v>
      </c>
      <c r="L5279">
        <v>171</v>
      </c>
      <c r="M5279" t="s">
        <v>270</v>
      </c>
      <c r="N5279">
        <v>171</v>
      </c>
      <c r="P5279" cm="1">
        <f t="array" ref="P5279">IF(Q5279&gt;0,INDEX(Q5279:Q27003,MATCH(TRUE,INDEX(Q5279:Q27003="",,),0)-1),"")</f>
        <v>9</v>
      </c>
      <c r="Q5279">
        <v>3</v>
      </c>
      <c r="R5279">
        <f t="shared" si="84"/>
        <v>0</v>
      </c>
    </row>
    <row r="5280" spans="1:18" x14ac:dyDescent="0.3">
      <c r="A5280" t="s">
        <v>398</v>
      </c>
      <c r="B5280" s="1">
        <v>38271</v>
      </c>
      <c r="C5280" t="s">
        <v>16</v>
      </c>
      <c r="D5280" t="s">
        <v>465</v>
      </c>
      <c r="E5280" t="s">
        <v>466</v>
      </c>
      <c r="G5280" s="6" t="s">
        <v>29</v>
      </c>
      <c r="H5280" t="s">
        <v>148</v>
      </c>
      <c r="I5280" t="s">
        <v>26</v>
      </c>
      <c r="J5280" t="s">
        <v>27</v>
      </c>
      <c r="K5280">
        <v>115</v>
      </c>
      <c r="L5280">
        <v>24</v>
      </c>
      <c r="M5280" t="s">
        <v>270</v>
      </c>
      <c r="N5280">
        <v>24</v>
      </c>
      <c r="P5280" cm="1">
        <f t="array" ref="P5280">IF(Q5280&gt;0,INDEX(Q5280:Q27004,MATCH(TRUE,INDEX(Q5280:Q27004="",,),0)-1),"")</f>
        <v>9</v>
      </c>
      <c r="Q5280">
        <v>3</v>
      </c>
      <c r="R5280">
        <f t="shared" si="84"/>
        <v>0</v>
      </c>
    </row>
    <row r="5281" spans="1:18" x14ac:dyDescent="0.3">
      <c r="A5281" t="s">
        <v>398</v>
      </c>
      <c r="B5281" s="1">
        <v>38271</v>
      </c>
      <c r="C5281" t="s">
        <v>16</v>
      </c>
      <c r="D5281" t="s">
        <v>465</v>
      </c>
      <c r="E5281" t="s">
        <v>466</v>
      </c>
      <c r="G5281" s="6" t="s">
        <v>29</v>
      </c>
      <c r="H5281" t="s">
        <v>197</v>
      </c>
      <c r="I5281" t="s">
        <v>26</v>
      </c>
      <c r="J5281" t="s">
        <v>27</v>
      </c>
      <c r="K5281">
        <v>114</v>
      </c>
      <c r="L5281">
        <v>28</v>
      </c>
      <c r="M5281" t="s">
        <v>270</v>
      </c>
      <c r="N5281">
        <v>28</v>
      </c>
      <c r="P5281" cm="1">
        <f t="array" ref="P5281">IF(Q5281&gt;0,INDEX(Q5281:Q27005,MATCH(TRUE,INDEX(Q5281:Q27005="",,),0)-1),"")</f>
        <v>9</v>
      </c>
      <c r="Q5281">
        <v>3</v>
      </c>
      <c r="R5281">
        <f t="shared" si="84"/>
        <v>0</v>
      </c>
    </row>
    <row r="5282" spans="1:18" x14ac:dyDescent="0.3">
      <c r="A5282" t="s">
        <v>398</v>
      </c>
      <c r="B5282" s="1">
        <v>38271</v>
      </c>
      <c r="C5282" t="s">
        <v>16</v>
      </c>
      <c r="D5282" t="s">
        <v>465</v>
      </c>
      <c r="E5282" t="s">
        <v>466</v>
      </c>
      <c r="G5282" s="6" t="s">
        <v>29</v>
      </c>
      <c r="H5282" t="s">
        <v>69</v>
      </c>
      <c r="I5282" t="s">
        <v>26</v>
      </c>
      <c r="J5282" t="s">
        <v>27</v>
      </c>
      <c r="K5282">
        <v>18</v>
      </c>
      <c r="L5282">
        <v>33</v>
      </c>
      <c r="M5282" t="s">
        <v>270</v>
      </c>
      <c r="N5282">
        <v>33</v>
      </c>
      <c r="P5282" cm="1">
        <f t="array" ref="P5282">IF(Q5282&gt;0,INDEX(Q5282:Q27006,MATCH(TRUE,INDEX(Q5282:Q27006="",,),0)-1),"")</f>
        <v>9</v>
      </c>
      <c r="Q5282">
        <v>3</v>
      </c>
      <c r="R5282">
        <f t="shared" si="84"/>
        <v>0</v>
      </c>
    </row>
    <row r="5283" spans="1:18" x14ac:dyDescent="0.3">
      <c r="A5283" t="s">
        <v>398</v>
      </c>
      <c r="B5283" s="1">
        <v>38271</v>
      </c>
      <c r="C5283" t="s">
        <v>16</v>
      </c>
      <c r="D5283" t="s">
        <v>465</v>
      </c>
      <c r="E5283" t="s">
        <v>466</v>
      </c>
      <c r="G5283" t="s">
        <v>19</v>
      </c>
      <c r="H5283" t="s">
        <v>194</v>
      </c>
      <c r="I5283" t="s">
        <v>21</v>
      </c>
      <c r="J5283" t="s">
        <v>22</v>
      </c>
      <c r="K5283">
        <v>10.1</v>
      </c>
      <c r="L5283">
        <v>337</v>
      </c>
      <c r="M5283" t="s">
        <v>441</v>
      </c>
      <c r="N5283">
        <v>337</v>
      </c>
      <c r="P5283" cm="1">
        <f t="array" ref="P5283">IF(Q5283&gt;0,INDEX(Q5283:Q27007,MATCH(TRUE,INDEX(Q5283:Q27007="",,),0)-1),"")</f>
        <v>9</v>
      </c>
      <c r="Q5283">
        <v>4</v>
      </c>
      <c r="R5283">
        <f t="shared" si="84"/>
        <v>0</v>
      </c>
    </row>
    <row r="5284" spans="1:18" x14ac:dyDescent="0.3">
      <c r="A5284" t="s">
        <v>398</v>
      </c>
      <c r="B5284" s="1">
        <v>38271</v>
      </c>
      <c r="C5284" t="s">
        <v>16</v>
      </c>
      <c r="D5284" t="s">
        <v>465</v>
      </c>
      <c r="E5284" t="s">
        <v>466</v>
      </c>
      <c r="G5284" t="s">
        <v>19</v>
      </c>
      <c r="H5284" t="s">
        <v>206</v>
      </c>
      <c r="I5284" t="s">
        <v>21</v>
      </c>
      <c r="J5284" t="s">
        <v>22</v>
      </c>
      <c r="K5284">
        <v>38.4</v>
      </c>
      <c r="L5284">
        <v>151</v>
      </c>
      <c r="M5284" t="s">
        <v>441</v>
      </c>
      <c r="N5284">
        <v>600</v>
      </c>
      <c r="P5284" cm="1">
        <f t="array" ref="P5284">IF(Q5284&gt;0,INDEX(Q5284:Q27008,MATCH(TRUE,INDEX(Q5284:Q27008="",,),0)-1),"")</f>
        <v>9</v>
      </c>
      <c r="Q5284">
        <v>4</v>
      </c>
      <c r="R5284">
        <f t="shared" si="84"/>
        <v>0</v>
      </c>
    </row>
    <row r="5285" spans="1:18" x14ac:dyDescent="0.3">
      <c r="A5285" t="s">
        <v>398</v>
      </c>
      <c r="B5285" s="1">
        <v>38271</v>
      </c>
      <c r="C5285" t="s">
        <v>16</v>
      </c>
      <c r="D5285" t="s">
        <v>465</v>
      </c>
      <c r="E5285" t="s">
        <v>466</v>
      </c>
      <c r="G5285" t="s">
        <v>19</v>
      </c>
      <c r="H5285" t="s">
        <v>206</v>
      </c>
      <c r="I5285" t="s">
        <v>26</v>
      </c>
      <c r="J5285" t="s">
        <v>27</v>
      </c>
      <c r="K5285">
        <v>531</v>
      </c>
      <c r="L5285">
        <v>12</v>
      </c>
      <c r="M5285" t="s">
        <v>441</v>
      </c>
      <c r="N5285">
        <v>12</v>
      </c>
      <c r="P5285" cm="1">
        <f t="array" ref="P5285">IF(Q5285&gt;0,INDEX(Q5285:Q27009,MATCH(TRUE,INDEX(Q5285:Q27009="",,),0)-1),"")</f>
        <v>9</v>
      </c>
      <c r="Q5285">
        <v>4</v>
      </c>
      <c r="R5285">
        <f t="shared" si="84"/>
        <v>0</v>
      </c>
    </row>
    <row r="5286" spans="1:18" x14ac:dyDescent="0.3">
      <c r="A5286" t="s">
        <v>398</v>
      </c>
      <c r="B5286" s="1">
        <v>38271</v>
      </c>
      <c r="C5286" t="s">
        <v>16</v>
      </c>
      <c r="D5286" t="s">
        <v>465</v>
      </c>
      <c r="E5286" t="s">
        <v>466</v>
      </c>
      <c r="G5286" t="s">
        <v>19</v>
      </c>
      <c r="H5286" t="s">
        <v>53</v>
      </c>
      <c r="I5286" t="s">
        <v>26</v>
      </c>
      <c r="J5286" t="s">
        <v>27</v>
      </c>
      <c r="K5286">
        <v>1390</v>
      </c>
      <c r="L5286">
        <v>25</v>
      </c>
      <c r="M5286" t="s">
        <v>441</v>
      </c>
      <c r="N5286">
        <v>25</v>
      </c>
      <c r="P5286" cm="1">
        <f t="array" ref="P5286">IF(Q5286&gt;0,INDEX(Q5286:Q27010,MATCH(TRUE,INDEX(Q5286:Q27010="",,),0)-1),"")</f>
        <v>9</v>
      </c>
      <c r="Q5286">
        <v>4</v>
      </c>
      <c r="R5286">
        <f t="shared" si="84"/>
        <v>0</v>
      </c>
    </row>
    <row r="5287" spans="1:18" x14ac:dyDescent="0.3">
      <c r="A5287" t="s">
        <v>398</v>
      </c>
      <c r="B5287" s="1">
        <v>38271</v>
      </c>
      <c r="C5287" t="s">
        <v>16</v>
      </c>
      <c r="D5287" t="s">
        <v>465</v>
      </c>
      <c r="E5287" t="s">
        <v>466</v>
      </c>
      <c r="G5287" t="s">
        <v>19</v>
      </c>
      <c r="H5287" t="s">
        <v>64</v>
      </c>
      <c r="I5287" t="s">
        <v>26</v>
      </c>
      <c r="J5287" t="s">
        <v>27</v>
      </c>
      <c r="K5287">
        <v>474</v>
      </c>
      <c r="L5287">
        <v>22</v>
      </c>
      <c r="M5287" t="s">
        <v>441</v>
      </c>
      <c r="N5287">
        <v>22</v>
      </c>
      <c r="P5287" cm="1">
        <f t="array" ref="P5287">IF(Q5287&gt;0,INDEX(Q5287:Q27011,MATCH(TRUE,INDEX(Q5287:Q27011="",,),0)-1),"")</f>
        <v>9</v>
      </c>
      <c r="Q5287">
        <v>4</v>
      </c>
      <c r="R5287">
        <f t="shared" si="84"/>
        <v>0</v>
      </c>
    </row>
    <row r="5288" spans="1:18" x14ac:dyDescent="0.3">
      <c r="A5288" t="s">
        <v>398</v>
      </c>
      <c r="B5288" s="1">
        <v>38271</v>
      </c>
      <c r="C5288" t="s">
        <v>16</v>
      </c>
      <c r="D5288" t="s">
        <v>465</v>
      </c>
      <c r="E5288" t="s">
        <v>466</v>
      </c>
      <c r="G5288" s="6" t="s">
        <v>29</v>
      </c>
      <c r="H5288" t="s">
        <v>69</v>
      </c>
      <c r="I5288" t="s">
        <v>21</v>
      </c>
      <c r="J5288" t="s">
        <v>22</v>
      </c>
      <c r="K5288">
        <v>1.7</v>
      </c>
      <c r="L5288">
        <v>142</v>
      </c>
      <c r="M5288" t="s">
        <v>441</v>
      </c>
      <c r="N5288">
        <v>142</v>
      </c>
      <c r="P5288" cm="1">
        <f t="array" ref="P5288">IF(Q5288&gt;0,INDEX(Q5288:Q27012,MATCH(TRUE,INDEX(Q5288:Q27012="",,),0)-1),"")</f>
        <v>9</v>
      </c>
      <c r="Q5288">
        <v>4</v>
      </c>
      <c r="R5288">
        <f t="shared" si="84"/>
        <v>0</v>
      </c>
    </row>
    <row r="5289" spans="1:18" x14ac:dyDescent="0.3">
      <c r="A5289" t="s">
        <v>398</v>
      </c>
      <c r="B5289" s="1">
        <v>38271</v>
      </c>
      <c r="C5289" t="s">
        <v>16</v>
      </c>
      <c r="D5289" t="s">
        <v>465</v>
      </c>
      <c r="E5289" t="s">
        <v>466</v>
      </c>
      <c r="G5289" s="6" t="s">
        <v>29</v>
      </c>
      <c r="H5289" t="s">
        <v>64</v>
      </c>
      <c r="I5289" t="s">
        <v>21</v>
      </c>
      <c r="J5289" t="s">
        <v>22</v>
      </c>
      <c r="K5289">
        <v>1.3</v>
      </c>
      <c r="L5289">
        <v>171</v>
      </c>
      <c r="M5289" t="s">
        <v>441</v>
      </c>
      <c r="N5289">
        <v>171</v>
      </c>
      <c r="P5289" cm="1">
        <f t="array" ref="P5289">IF(Q5289&gt;0,INDEX(Q5289:Q27013,MATCH(TRUE,INDEX(Q5289:Q27013="",,),0)-1),"")</f>
        <v>9</v>
      </c>
      <c r="Q5289">
        <v>4</v>
      </c>
      <c r="R5289">
        <f t="shared" si="84"/>
        <v>0</v>
      </c>
    </row>
    <row r="5290" spans="1:18" x14ac:dyDescent="0.3">
      <c r="A5290" t="s">
        <v>398</v>
      </c>
      <c r="B5290" s="1">
        <v>38271</v>
      </c>
      <c r="C5290" t="s">
        <v>16</v>
      </c>
      <c r="D5290" t="s">
        <v>465</v>
      </c>
      <c r="E5290" t="s">
        <v>466</v>
      </c>
      <c r="G5290" s="6" t="s">
        <v>29</v>
      </c>
      <c r="H5290" t="s">
        <v>148</v>
      </c>
      <c r="I5290" t="s">
        <v>26</v>
      </c>
      <c r="J5290" t="s">
        <v>27</v>
      </c>
      <c r="K5290">
        <v>115</v>
      </c>
      <c r="L5290">
        <v>24</v>
      </c>
      <c r="M5290" t="s">
        <v>441</v>
      </c>
      <c r="N5290">
        <v>24</v>
      </c>
      <c r="P5290" cm="1">
        <f t="array" ref="P5290">IF(Q5290&gt;0,INDEX(Q5290:Q27014,MATCH(TRUE,INDEX(Q5290:Q27014="",,),0)-1),"")</f>
        <v>9</v>
      </c>
      <c r="Q5290">
        <v>4</v>
      </c>
      <c r="R5290">
        <f t="shared" si="84"/>
        <v>0</v>
      </c>
    </row>
    <row r="5291" spans="1:18" x14ac:dyDescent="0.3">
      <c r="A5291" t="s">
        <v>398</v>
      </c>
      <c r="B5291" s="1">
        <v>38271</v>
      </c>
      <c r="C5291" t="s">
        <v>16</v>
      </c>
      <c r="D5291" t="s">
        <v>465</v>
      </c>
      <c r="E5291" t="s">
        <v>466</v>
      </c>
      <c r="G5291" s="6" t="s">
        <v>29</v>
      </c>
      <c r="H5291" t="s">
        <v>197</v>
      </c>
      <c r="I5291" t="s">
        <v>26</v>
      </c>
      <c r="J5291" t="s">
        <v>27</v>
      </c>
      <c r="K5291">
        <v>114</v>
      </c>
      <c r="L5291">
        <v>28</v>
      </c>
      <c r="M5291" t="s">
        <v>441</v>
      </c>
      <c r="N5291">
        <v>28</v>
      </c>
      <c r="P5291" cm="1">
        <f t="array" ref="P5291">IF(Q5291&gt;0,INDEX(Q5291:Q27015,MATCH(TRUE,INDEX(Q5291:Q27015="",,),0)-1),"")</f>
        <v>9</v>
      </c>
      <c r="Q5291">
        <v>4</v>
      </c>
      <c r="R5291">
        <f t="shared" si="84"/>
        <v>0</v>
      </c>
    </row>
    <row r="5292" spans="1:18" x14ac:dyDescent="0.3">
      <c r="A5292" t="s">
        <v>398</v>
      </c>
      <c r="B5292" s="1">
        <v>38271</v>
      </c>
      <c r="C5292" t="s">
        <v>16</v>
      </c>
      <c r="D5292" t="s">
        <v>465</v>
      </c>
      <c r="E5292" t="s">
        <v>466</v>
      </c>
      <c r="G5292" s="6" t="s">
        <v>29</v>
      </c>
      <c r="H5292" t="s">
        <v>69</v>
      </c>
      <c r="I5292" t="s">
        <v>26</v>
      </c>
      <c r="J5292" t="s">
        <v>27</v>
      </c>
      <c r="K5292">
        <v>18</v>
      </c>
      <c r="L5292">
        <v>33</v>
      </c>
      <c r="M5292" t="s">
        <v>441</v>
      </c>
      <c r="N5292">
        <v>33</v>
      </c>
      <c r="P5292" cm="1">
        <f t="array" ref="P5292">IF(Q5292&gt;0,INDEX(Q5292:Q27016,MATCH(TRUE,INDEX(Q5292:Q27016="",,),0)-1),"")</f>
        <v>9</v>
      </c>
      <c r="Q5292">
        <v>4</v>
      </c>
      <c r="R5292">
        <f t="shared" si="84"/>
        <v>0</v>
      </c>
    </row>
    <row r="5293" spans="1:18" x14ac:dyDescent="0.3">
      <c r="A5293" t="s">
        <v>398</v>
      </c>
      <c r="B5293" s="1">
        <v>38271</v>
      </c>
      <c r="C5293" t="s">
        <v>16</v>
      </c>
      <c r="D5293" t="s">
        <v>465</v>
      </c>
      <c r="E5293" t="s">
        <v>466</v>
      </c>
      <c r="G5293" t="s">
        <v>19</v>
      </c>
      <c r="H5293" t="s">
        <v>194</v>
      </c>
      <c r="I5293" t="s">
        <v>21</v>
      </c>
      <c r="J5293" t="s">
        <v>22</v>
      </c>
      <c r="K5293">
        <v>10.1</v>
      </c>
      <c r="L5293">
        <v>337</v>
      </c>
      <c r="M5293" t="s">
        <v>364</v>
      </c>
      <c r="N5293">
        <v>337</v>
      </c>
      <c r="P5293" cm="1">
        <f t="array" ref="P5293">IF(Q5293&gt;0,INDEX(Q5293:Q27017,MATCH(TRUE,INDEX(Q5293:Q27017="",,),0)-1),"")</f>
        <v>9</v>
      </c>
      <c r="Q5293">
        <v>5</v>
      </c>
      <c r="R5293">
        <f t="shared" si="84"/>
        <v>0</v>
      </c>
    </row>
    <row r="5294" spans="1:18" x14ac:dyDescent="0.3">
      <c r="A5294" t="s">
        <v>398</v>
      </c>
      <c r="B5294" s="1">
        <v>38271</v>
      </c>
      <c r="C5294" t="s">
        <v>16</v>
      </c>
      <c r="D5294" t="s">
        <v>465</v>
      </c>
      <c r="E5294" t="s">
        <v>466</v>
      </c>
      <c r="G5294" t="s">
        <v>19</v>
      </c>
      <c r="H5294" t="s">
        <v>206</v>
      </c>
      <c r="I5294" t="s">
        <v>21</v>
      </c>
      <c r="J5294" t="s">
        <v>22</v>
      </c>
      <c r="K5294">
        <v>38.4</v>
      </c>
      <c r="L5294">
        <v>151</v>
      </c>
      <c r="M5294" t="s">
        <v>364</v>
      </c>
      <c r="N5294">
        <v>151</v>
      </c>
      <c r="P5294" cm="1">
        <f t="array" ref="P5294">IF(Q5294&gt;0,INDEX(Q5294:Q27018,MATCH(TRUE,INDEX(Q5294:Q27018="",,),0)-1),"")</f>
        <v>9</v>
      </c>
      <c r="Q5294">
        <v>5</v>
      </c>
      <c r="R5294">
        <f t="shared" si="84"/>
        <v>0</v>
      </c>
    </row>
    <row r="5295" spans="1:18" x14ac:dyDescent="0.3">
      <c r="A5295" t="s">
        <v>398</v>
      </c>
      <c r="B5295" s="1">
        <v>38271</v>
      </c>
      <c r="C5295" t="s">
        <v>16</v>
      </c>
      <c r="D5295" t="s">
        <v>465</v>
      </c>
      <c r="E5295" t="s">
        <v>466</v>
      </c>
      <c r="G5295" t="s">
        <v>19</v>
      </c>
      <c r="H5295" t="s">
        <v>206</v>
      </c>
      <c r="I5295" t="s">
        <v>26</v>
      </c>
      <c r="J5295" t="s">
        <v>27</v>
      </c>
      <c r="K5295">
        <v>531</v>
      </c>
      <c r="L5295">
        <v>12</v>
      </c>
      <c r="M5295" t="s">
        <v>364</v>
      </c>
      <c r="N5295">
        <v>12</v>
      </c>
      <c r="P5295" cm="1">
        <f t="array" ref="P5295">IF(Q5295&gt;0,INDEX(Q5295:Q27019,MATCH(TRUE,INDEX(Q5295:Q27019="",,),0)-1),"")</f>
        <v>9</v>
      </c>
      <c r="Q5295">
        <v>5</v>
      </c>
      <c r="R5295">
        <f t="shared" si="84"/>
        <v>0</v>
      </c>
    </row>
    <row r="5296" spans="1:18" x14ac:dyDescent="0.3">
      <c r="A5296" t="s">
        <v>398</v>
      </c>
      <c r="B5296" s="1">
        <v>38271</v>
      </c>
      <c r="C5296" t="s">
        <v>16</v>
      </c>
      <c r="D5296" t="s">
        <v>465</v>
      </c>
      <c r="E5296" t="s">
        <v>466</v>
      </c>
      <c r="G5296" t="s">
        <v>19</v>
      </c>
      <c r="H5296" t="s">
        <v>53</v>
      </c>
      <c r="I5296" t="s">
        <v>26</v>
      </c>
      <c r="J5296" t="s">
        <v>27</v>
      </c>
      <c r="K5296">
        <v>1390</v>
      </c>
      <c r="L5296">
        <v>25</v>
      </c>
      <c r="M5296" t="s">
        <v>364</v>
      </c>
      <c r="N5296">
        <v>35</v>
      </c>
      <c r="P5296" cm="1">
        <f t="array" ref="P5296">IF(Q5296&gt;0,INDEX(Q5296:Q27020,MATCH(TRUE,INDEX(Q5296:Q27020="",,),0)-1),"")</f>
        <v>9</v>
      </c>
      <c r="Q5296">
        <v>5</v>
      </c>
      <c r="R5296">
        <f t="shared" si="84"/>
        <v>0</v>
      </c>
    </row>
    <row r="5297" spans="1:18" x14ac:dyDescent="0.3">
      <c r="A5297" t="s">
        <v>398</v>
      </c>
      <c r="B5297" s="1">
        <v>38271</v>
      </c>
      <c r="C5297" t="s">
        <v>16</v>
      </c>
      <c r="D5297" t="s">
        <v>465</v>
      </c>
      <c r="E5297" t="s">
        <v>466</v>
      </c>
      <c r="G5297" t="s">
        <v>19</v>
      </c>
      <c r="H5297" t="s">
        <v>64</v>
      </c>
      <c r="I5297" t="s">
        <v>26</v>
      </c>
      <c r="J5297" t="s">
        <v>27</v>
      </c>
      <c r="K5297">
        <v>474</v>
      </c>
      <c r="L5297">
        <v>22</v>
      </c>
      <c r="M5297" t="s">
        <v>364</v>
      </c>
      <c r="N5297">
        <v>22</v>
      </c>
      <c r="P5297" cm="1">
        <f t="array" ref="P5297">IF(Q5297&gt;0,INDEX(Q5297:Q27021,MATCH(TRUE,INDEX(Q5297:Q27021="",,),0)-1),"")</f>
        <v>9</v>
      </c>
      <c r="Q5297">
        <v>5</v>
      </c>
      <c r="R5297">
        <f t="shared" si="84"/>
        <v>0</v>
      </c>
    </row>
    <row r="5298" spans="1:18" x14ac:dyDescent="0.3">
      <c r="A5298" t="s">
        <v>398</v>
      </c>
      <c r="B5298" s="1">
        <v>38271</v>
      </c>
      <c r="C5298" t="s">
        <v>16</v>
      </c>
      <c r="D5298" t="s">
        <v>465</v>
      </c>
      <c r="E5298" t="s">
        <v>466</v>
      </c>
      <c r="G5298" s="6" t="s">
        <v>29</v>
      </c>
      <c r="H5298" t="s">
        <v>69</v>
      </c>
      <c r="I5298" t="s">
        <v>21</v>
      </c>
      <c r="J5298" t="s">
        <v>22</v>
      </c>
      <c r="K5298">
        <v>1.7</v>
      </c>
      <c r="L5298">
        <v>142</v>
      </c>
      <c r="M5298" t="s">
        <v>364</v>
      </c>
      <c r="N5298">
        <v>142</v>
      </c>
      <c r="P5298" cm="1">
        <f t="array" ref="P5298">IF(Q5298&gt;0,INDEX(Q5298:Q27022,MATCH(TRUE,INDEX(Q5298:Q27022="",,),0)-1),"")</f>
        <v>9</v>
      </c>
      <c r="Q5298">
        <v>5</v>
      </c>
      <c r="R5298">
        <f t="shared" si="84"/>
        <v>0</v>
      </c>
    </row>
    <row r="5299" spans="1:18" x14ac:dyDescent="0.3">
      <c r="A5299" t="s">
        <v>398</v>
      </c>
      <c r="B5299" s="1">
        <v>38271</v>
      </c>
      <c r="C5299" t="s">
        <v>16</v>
      </c>
      <c r="D5299" t="s">
        <v>465</v>
      </c>
      <c r="E5299" t="s">
        <v>466</v>
      </c>
      <c r="G5299" s="6" t="s">
        <v>29</v>
      </c>
      <c r="H5299" t="s">
        <v>64</v>
      </c>
      <c r="I5299" t="s">
        <v>21</v>
      </c>
      <c r="J5299" t="s">
        <v>22</v>
      </c>
      <c r="K5299">
        <v>1.3</v>
      </c>
      <c r="L5299">
        <v>171</v>
      </c>
      <c r="M5299" t="s">
        <v>364</v>
      </c>
      <c r="N5299">
        <v>171</v>
      </c>
      <c r="P5299" cm="1">
        <f t="array" ref="P5299">IF(Q5299&gt;0,INDEX(Q5299:Q27023,MATCH(TRUE,INDEX(Q5299:Q27023="",,),0)-1),"")</f>
        <v>9</v>
      </c>
      <c r="Q5299">
        <v>5</v>
      </c>
      <c r="R5299">
        <f t="shared" si="84"/>
        <v>0</v>
      </c>
    </row>
    <row r="5300" spans="1:18" x14ac:dyDescent="0.3">
      <c r="A5300" t="s">
        <v>398</v>
      </c>
      <c r="B5300" s="1">
        <v>38271</v>
      </c>
      <c r="C5300" t="s">
        <v>16</v>
      </c>
      <c r="D5300" t="s">
        <v>465</v>
      </c>
      <c r="E5300" t="s">
        <v>466</v>
      </c>
      <c r="G5300" s="6" t="s">
        <v>29</v>
      </c>
      <c r="H5300" t="s">
        <v>148</v>
      </c>
      <c r="I5300" t="s">
        <v>26</v>
      </c>
      <c r="J5300" t="s">
        <v>27</v>
      </c>
      <c r="K5300">
        <v>115</v>
      </c>
      <c r="L5300">
        <v>24</v>
      </c>
      <c r="M5300" t="s">
        <v>364</v>
      </c>
      <c r="N5300">
        <v>24</v>
      </c>
      <c r="P5300" cm="1">
        <f t="array" ref="P5300">IF(Q5300&gt;0,INDEX(Q5300:Q27024,MATCH(TRUE,INDEX(Q5300:Q27024="",,),0)-1),"")</f>
        <v>9</v>
      </c>
      <c r="Q5300">
        <v>5</v>
      </c>
      <c r="R5300">
        <f t="shared" ref="R5300:R5363" si="85">IF(P5300="","",0)</f>
        <v>0</v>
      </c>
    </row>
    <row r="5301" spans="1:18" x14ac:dyDescent="0.3">
      <c r="A5301" t="s">
        <v>398</v>
      </c>
      <c r="B5301" s="1">
        <v>38271</v>
      </c>
      <c r="C5301" t="s">
        <v>16</v>
      </c>
      <c r="D5301" t="s">
        <v>465</v>
      </c>
      <c r="E5301" t="s">
        <v>466</v>
      </c>
      <c r="G5301" s="6" t="s">
        <v>29</v>
      </c>
      <c r="H5301" t="s">
        <v>197</v>
      </c>
      <c r="I5301" t="s">
        <v>26</v>
      </c>
      <c r="J5301" t="s">
        <v>27</v>
      </c>
      <c r="K5301">
        <v>114</v>
      </c>
      <c r="L5301">
        <v>28</v>
      </c>
      <c r="M5301" t="s">
        <v>364</v>
      </c>
      <c r="N5301">
        <v>28</v>
      </c>
      <c r="P5301" cm="1">
        <f t="array" ref="P5301">IF(Q5301&gt;0,INDEX(Q5301:Q27025,MATCH(TRUE,INDEX(Q5301:Q27025="",,),0)-1),"")</f>
        <v>9</v>
      </c>
      <c r="Q5301">
        <v>5</v>
      </c>
      <c r="R5301">
        <f t="shared" si="85"/>
        <v>0</v>
      </c>
    </row>
    <row r="5302" spans="1:18" x14ac:dyDescent="0.3">
      <c r="A5302" t="s">
        <v>398</v>
      </c>
      <c r="B5302" s="1">
        <v>38271</v>
      </c>
      <c r="C5302" t="s">
        <v>16</v>
      </c>
      <c r="D5302" t="s">
        <v>465</v>
      </c>
      <c r="E5302" t="s">
        <v>466</v>
      </c>
      <c r="G5302" s="6" t="s">
        <v>29</v>
      </c>
      <c r="H5302" t="s">
        <v>69</v>
      </c>
      <c r="I5302" t="s">
        <v>26</v>
      </c>
      <c r="J5302" t="s">
        <v>27</v>
      </c>
      <c r="K5302">
        <v>18</v>
      </c>
      <c r="L5302">
        <v>33</v>
      </c>
      <c r="M5302" t="s">
        <v>364</v>
      </c>
      <c r="N5302">
        <v>33</v>
      </c>
      <c r="P5302" cm="1">
        <f t="array" ref="P5302">IF(Q5302&gt;0,INDEX(Q5302:Q27026,MATCH(TRUE,INDEX(Q5302:Q27026="",,),0)-1),"")</f>
        <v>9</v>
      </c>
      <c r="Q5302">
        <v>5</v>
      </c>
      <c r="R5302">
        <f t="shared" si="85"/>
        <v>0</v>
      </c>
    </row>
    <row r="5303" spans="1:18" x14ac:dyDescent="0.3">
      <c r="A5303" t="s">
        <v>398</v>
      </c>
      <c r="B5303" s="1">
        <v>38271</v>
      </c>
      <c r="C5303" t="s">
        <v>16</v>
      </c>
      <c r="D5303" t="s">
        <v>465</v>
      </c>
      <c r="E5303" t="s">
        <v>466</v>
      </c>
      <c r="G5303" t="s">
        <v>19</v>
      </c>
      <c r="H5303" t="s">
        <v>194</v>
      </c>
      <c r="I5303" t="s">
        <v>21</v>
      </c>
      <c r="J5303" t="s">
        <v>22</v>
      </c>
      <c r="K5303">
        <v>10.1</v>
      </c>
      <c r="L5303">
        <v>337</v>
      </c>
      <c r="M5303" t="s">
        <v>385</v>
      </c>
      <c r="N5303">
        <v>350</v>
      </c>
      <c r="P5303" cm="1">
        <f t="array" ref="P5303">IF(Q5303&gt;0,INDEX(Q5303:Q27027,MATCH(TRUE,INDEX(Q5303:Q27027="",,),0)-1),"")</f>
        <v>9</v>
      </c>
      <c r="Q5303">
        <v>6</v>
      </c>
      <c r="R5303">
        <f t="shared" si="85"/>
        <v>0</v>
      </c>
    </row>
    <row r="5304" spans="1:18" x14ac:dyDescent="0.3">
      <c r="A5304" t="s">
        <v>398</v>
      </c>
      <c r="B5304" s="1">
        <v>38271</v>
      </c>
      <c r="C5304" t="s">
        <v>16</v>
      </c>
      <c r="D5304" t="s">
        <v>465</v>
      </c>
      <c r="E5304" t="s">
        <v>466</v>
      </c>
      <c r="G5304" t="s">
        <v>19</v>
      </c>
      <c r="H5304" t="s">
        <v>206</v>
      </c>
      <c r="I5304" t="s">
        <v>21</v>
      </c>
      <c r="J5304" t="s">
        <v>22</v>
      </c>
      <c r="K5304">
        <v>38.4</v>
      </c>
      <c r="L5304">
        <v>151</v>
      </c>
      <c r="M5304" t="s">
        <v>385</v>
      </c>
      <c r="N5304">
        <v>170</v>
      </c>
      <c r="P5304" cm="1">
        <f t="array" ref="P5304">IF(Q5304&gt;0,INDEX(Q5304:Q27028,MATCH(TRUE,INDEX(Q5304:Q27028="",,),0)-1),"")</f>
        <v>9</v>
      </c>
      <c r="Q5304">
        <v>6</v>
      </c>
      <c r="R5304">
        <f t="shared" si="85"/>
        <v>0</v>
      </c>
    </row>
    <row r="5305" spans="1:18" x14ac:dyDescent="0.3">
      <c r="A5305" t="s">
        <v>398</v>
      </c>
      <c r="B5305" s="1">
        <v>38271</v>
      </c>
      <c r="C5305" t="s">
        <v>16</v>
      </c>
      <c r="D5305" t="s">
        <v>465</v>
      </c>
      <c r="E5305" t="s">
        <v>466</v>
      </c>
      <c r="G5305" t="s">
        <v>19</v>
      </c>
      <c r="H5305" t="s">
        <v>206</v>
      </c>
      <c r="I5305" t="s">
        <v>26</v>
      </c>
      <c r="J5305" t="s">
        <v>27</v>
      </c>
      <c r="K5305">
        <v>531</v>
      </c>
      <c r="L5305">
        <v>12</v>
      </c>
      <c r="M5305" t="s">
        <v>385</v>
      </c>
      <c r="N5305">
        <v>15.5</v>
      </c>
      <c r="P5305" cm="1">
        <f t="array" ref="P5305">IF(Q5305&gt;0,INDEX(Q5305:Q27029,MATCH(TRUE,INDEX(Q5305:Q27029="",,),0)-1),"")</f>
        <v>9</v>
      </c>
      <c r="Q5305">
        <v>6</v>
      </c>
      <c r="R5305">
        <f t="shared" si="85"/>
        <v>0</v>
      </c>
    </row>
    <row r="5306" spans="1:18" x14ac:dyDescent="0.3">
      <c r="A5306" t="s">
        <v>398</v>
      </c>
      <c r="B5306" s="1">
        <v>38271</v>
      </c>
      <c r="C5306" t="s">
        <v>16</v>
      </c>
      <c r="D5306" t="s">
        <v>465</v>
      </c>
      <c r="E5306" t="s">
        <v>466</v>
      </c>
      <c r="G5306" t="s">
        <v>19</v>
      </c>
      <c r="H5306" t="s">
        <v>53</v>
      </c>
      <c r="I5306" t="s">
        <v>26</v>
      </c>
      <c r="J5306" t="s">
        <v>27</v>
      </c>
      <c r="K5306">
        <v>1390</v>
      </c>
      <c r="L5306">
        <v>25</v>
      </c>
      <c r="M5306" t="s">
        <v>385</v>
      </c>
      <c r="N5306">
        <v>29.5</v>
      </c>
      <c r="P5306" cm="1">
        <f t="array" ref="P5306">IF(Q5306&gt;0,INDEX(Q5306:Q27030,MATCH(TRUE,INDEX(Q5306:Q27030="",,),0)-1),"")</f>
        <v>9</v>
      </c>
      <c r="Q5306">
        <v>6</v>
      </c>
      <c r="R5306">
        <f t="shared" si="85"/>
        <v>0</v>
      </c>
    </row>
    <row r="5307" spans="1:18" x14ac:dyDescent="0.3">
      <c r="A5307" t="s">
        <v>398</v>
      </c>
      <c r="B5307" s="1">
        <v>38271</v>
      </c>
      <c r="C5307" t="s">
        <v>16</v>
      </c>
      <c r="D5307" t="s">
        <v>465</v>
      </c>
      <c r="E5307" t="s">
        <v>466</v>
      </c>
      <c r="G5307" t="s">
        <v>19</v>
      </c>
      <c r="H5307" t="s">
        <v>64</v>
      </c>
      <c r="I5307" t="s">
        <v>26</v>
      </c>
      <c r="J5307" t="s">
        <v>27</v>
      </c>
      <c r="K5307">
        <v>474</v>
      </c>
      <c r="L5307">
        <v>22</v>
      </c>
      <c r="M5307" t="s">
        <v>385</v>
      </c>
      <c r="N5307">
        <v>26.5</v>
      </c>
      <c r="P5307" cm="1">
        <f t="array" ref="P5307">IF(Q5307&gt;0,INDEX(Q5307:Q27031,MATCH(TRUE,INDEX(Q5307:Q27031="",,),0)-1),"")</f>
        <v>9</v>
      </c>
      <c r="Q5307">
        <v>6</v>
      </c>
      <c r="R5307">
        <f t="shared" si="85"/>
        <v>0</v>
      </c>
    </row>
    <row r="5308" spans="1:18" x14ac:dyDescent="0.3">
      <c r="A5308" t="s">
        <v>398</v>
      </c>
      <c r="B5308" s="1">
        <v>38271</v>
      </c>
      <c r="C5308" t="s">
        <v>16</v>
      </c>
      <c r="D5308" t="s">
        <v>465</v>
      </c>
      <c r="E5308" t="s">
        <v>466</v>
      </c>
      <c r="G5308" s="6" t="s">
        <v>29</v>
      </c>
      <c r="H5308" t="s">
        <v>69</v>
      </c>
      <c r="I5308" t="s">
        <v>21</v>
      </c>
      <c r="J5308" t="s">
        <v>22</v>
      </c>
      <c r="K5308">
        <v>1.7</v>
      </c>
      <c r="L5308">
        <v>142</v>
      </c>
      <c r="M5308" t="s">
        <v>385</v>
      </c>
      <c r="N5308">
        <v>142</v>
      </c>
      <c r="P5308" cm="1">
        <f t="array" ref="P5308">IF(Q5308&gt;0,INDEX(Q5308:Q27032,MATCH(TRUE,INDEX(Q5308:Q27032="",,),0)-1),"")</f>
        <v>9</v>
      </c>
      <c r="Q5308">
        <v>6</v>
      </c>
      <c r="R5308">
        <f t="shared" si="85"/>
        <v>0</v>
      </c>
    </row>
    <row r="5309" spans="1:18" x14ac:dyDescent="0.3">
      <c r="A5309" t="s">
        <v>398</v>
      </c>
      <c r="B5309" s="1">
        <v>38271</v>
      </c>
      <c r="C5309" t="s">
        <v>16</v>
      </c>
      <c r="D5309" t="s">
        <v>465</v>
      </c>
      <c r="E5309" t="s">
        <v>466</v>
      </c>
      <c r="G5309" s="6" t="s">
        <v>29</v>
      </c>
      <c r="H5309" t="s">
        <v>64</v>
      </c>
      <c r="I5309" t="s">
        <v>21</v>
      </c>
      <c r="J5309" t="s">
        <v>22</v>
      </c>
      <c r="K5309">
        <v>1.3</v>
      </c>
      <c r="L5309">
        <v>171</v>
      </c>
      <c r="M5309" t="s">
        <v>385</v>
      </c>
      <c r="N5309">
        <v>171</v>
      </c>
      <c r="P5309" cm="1">
        <f t="array" ref="P5309">IF(Q5309&gt;0,INDEX(Q5309:Q27033,MATCH(TRUE,INDEX(Q5309:Q27033="",,),0)-1),"")</f>
        <v>9</v>
      </c>
      <c r="Q5309">
        <v>6</v>
      </c>
      <c r="R5309">
        <f t="shared" si="85"/>
        <v>0</v>
      </c>
    </row>
    <row r="5310" spans="1:18" x14ac:dyDescent="0.3">
      <c r="A5310" t="s">
        <v>398</v>
      </c>
      <c r="B5310" s="1">
        <v>38271</v>
      </c>
      <c r="C5310" t="s">
        <v>16</v>
      </c>
      <c r="D5310" t="s">
        <v>465</v>
      </c>
      <c r="E5310" t="s">
        <v>466</v>
      </c>
      <c r="G5310" s="6" t="s">
        <v>29</v>
      </c>
      <c r="H5310" t="s">
        <v>148</v>
      </c>
      <c r="I5310" t="s">
        <v>26</v>
      </c>
      <c r="J5310" t="s">
        <v>27</v>
      </c>
      <c r="K5310">
        <v>115</v>
      </c>
      <c r="L5310">
        <v>24</v>
      </c>
      <c r="M5310" t="s">
        <v>385</v>
      </c>
      <c r="N5310">
        <v>24</v>
      </c>
      <c r="P5310" cm="1">
        <f t="array" ref="P5310">IF(Q5310&gt;0,INDEX(Q5310:Q27034,MATCH(TRUE,INDEX(Q5310:Q27034="",,),0)-1),"")</f>
        <v>9</v>
      </c>
      <c r="Q5310">
        <v>6</v>
      </c>
      <c r="R5310">
        <f t="shared" si="85"/>
        <v>0</v>
      </c>
    </row>
    <row r="5311" spans="1:18" x14ac:dyDescent="0.3">
      <c r="A5311" t="s">
        <v>398</v>
      </c>
      <c r="B5311" s="1">
        <v>38271</v>
      </c>
      <c r="C5311" t="s">
        <v>16</v>
      </c>
      <c r="D5311" t="s">
        <v>465</v>
      </c>
      <c r="E5311" t="s">
        <v>466</v>
      </c>
      <c r="G5311" s="6" t="s">
        <v>29</v>
      </c>
      <c r="H5311" t="s">
        <v>197</v>
      </c>
      <c r="I5311" t="s">
        <v>26</v>
      </c>
      <c r="J5311" t="s">
        <v>27</v>
      </c>
      <c r="K5311">
        <v>114</v>
      </c>
      <c r="L5311">
        <v>28</v>
      </c>
      <c r="M5311" t="s">
        <v>385</v>
      </c>
      <c r="N5311">
        <v>28</v>
      </c>
      <c r="P5311" cm="1">
        <f t="array" ref="P5311">IF(Q5311&gt;0,INDEX(Q5311:Q27035,MATCH(TRUE,INDEX(Q5311:Q27035="",,),0)-1),"")</f>
        <v>9</v>
      </c>
      <c r="Q5311">
        <v>6</v>
      </c>
      <c r="R5311">
        <f t="shared" si="85"/>
        <v>0</v>
      </c>
    </row>
    <row r="5312" spans="1:18" x14ac:dyDescent="0.3">
      <c r="A5312" t="s">
        <v>398</v>
      </c>
      <c r="B5312" s="1">
        <v>38271</v>
      </c>
      <c r="C5312" t="s">
        <v>16</v>
      </c>
      <c r="D5312" t="s">
        <v>465</v>
      </c>
      <c r="E5312" t="s">
        <v>466</v>
      </c>
      <c r="G5312" s="6" t="s">
        <v>29</v>
      </c>
      <c r="H5312" t="s">
        <v>69</v>
      </c>
      <c r="I5312" t="s">
        <v>26</v>
      </c>
      <c r="J5312" t="s">
        <v>27</v>
      </c>
      <c r="K5312">
        <v>18</v>
      </c>
      <c r="L5312">
        <v>33</v>
      </c>
      <c r="M5312" t="s">
        <v>385</v>
      </c>
      <c r="N5312">
        <v>33</v>
      </c>
      <c r="P5312" cm="1">
        <f t="array" ref="P5312">IF(Q5312&gt;0,INDEX(Q5312:Q27036,MATCH(TRUE,INDEX(Q5312:Q27036="",,),0)-1),"")</f>
        <v>9</v>
      </c>
      <c r="Q5312">
        <v>6</v>
      </c>
      <c r="R5312">
        <f t="shared" si="85"/>
        <v>0</v>
      </c>
    </row>
    <row r="5313" spans="1:18" x14ac:dyDescent="0.3">
      <c r="A5313" t="s">
        <v>398</v>
      </c>
      <c r="B5313" s="1">
        <v>38271</v>
      </c>
      <c r="C5313" t="s">
        <v>16</v>
      </c>
      <c r="D5313" t="s">
        <v>465</v>
      </c>
      <c r="E5313" t="s">
        <v>466</v>
      </c>
      <c r="G5313" t="s">
        <v>19</v>
      </c>
      <c r="H5313" t="s">
        <v>194</v>
      </c>
      <c r="I5313" t="s">
        <v>21</v>
      </c>
      <c r="J5313" t="s">
        <v>22</v>
      </c>
      <c r="K5313">
        <v>10.1</v>
      </c>
      <c r="L5313">
        <v>337</v>
      </c>
      <c r="M5313" t="s">
        <v>443</v>
      </c>
      <c r="N5313">
        <v>340</v>
      </c>
      <c r="P5313" cm="1">
        <f t="array" ref="P5313">IF(Q5313&gt;0,INDEX(Q5313:Q27037,MATCH(TRUE,INDEX(Q5313:Q27037="",,),0)-1),"")</f>
        <v>9</v>
      </c>
      <c r="Q5313">
        <v>7</v>
      </c>
      <c r="R5313">
        <f t="shared" si="85"/>
        <v>0</v>
      </c>
    </row>
    <row r="5314" spans="1:18" x14ac:dyDescent="0.3">
      <c r="A5314" t="s">
        <v>398</v>
      </c>
      <c r="B5314" s="1">
        <v>38271</v>
      </c>
      <c r="C5314" t="s">
        <v>16</v>
      </c>
      <c r="D5314" t="s">
        <v>465</v>
      </c>
      <c r="E5314" t="s">
        <v>466</v>
      </c>
      <c r="G5314" t="s">
        <v>19</v>
      </c>
      <c r="H5314" t="s">
        <v>206</v>
      </c>
      <c r="I5314" t="s">
        <v>21</v>
      </c>
      <c r="J5314" t="s">
        <v>22</v>
      </c>
      <c r="K5314">
        <v>38.4</v>
      </c>
      <c r="L5314">
        <v>151</v>
      </c>
      <c r="M5314" t="s">
        <v>443</v>
      </c>
      <c r="N5314">
        <v>155</v>
      </c>
      <c r="P5314" cm="1">
        <f t="array" ref="P5314">IF(Q5314&gt;0,INDEX(Q5314:Q27038,MATCH(TRUE,INDEX(Q5314:Q27038="",,),0)-1),"")</f>
        <v>9</v>
      </c>
      <c r="Q5314">
        <v>7</v>
      </c>
      <c r="R5314">
        <f t="shared" si="85"/>
        <v>0</v>
      </c>
    </row>
    <row r="5315" spans="1:18" x14ac:dyDescent="0.3">
      <c r="A5315" t="s">
        <v>398</v>
      </c>
      <c r="B5315" s="1">
        <v>38271</v>
      </c>
      <c r="C5315" t="s">
        <v>16</v>
      </c>
      <c r="D5315" t="s">
        <v>465</v>
      </c>
      <c r="E5315" t="s">
        <v>466</v>
      </c>
      <c r="G5315" t="s">
        <v>19</v>
      </c>
      <c r="H5315" t="s">
        <v>206</v>
      </c>
      <c r="I5315" t="s">
        <v>26</v>
      </c>
      <c r="J5315" t="s">
        <v>27</v>
      </c>
      <c r="K5315">
        <v>531</v>
      </c>
      <c r="L5315">
        <v>12</v>
      </c>
      <c r="M5315" t="s">
        <v>443</v>
      </c>
      <c r="N5315">
        <v>14.05</v>
      </c>
      <c r="P5315" cm="1">
        <f t="array" ref="P5315">IF(Q5315&gt;0,INDEX(Q5315:Q27039,MATCH(TRUE,INDEX(Q5315:Q27039="",,),0)-1),"")</f>
        <v>9</v>
      </c>
      <c r="Q5315">
        <v>7</v>
      </c>
      <c r="R5315">
        <f t="shared" si="85"/>
        <v>0</v>
      </c>
    </row>
    <row r="5316" spans="1:18" x14ac:dyDescent="0.3">
      <c r="A5316" t="s">
        <v>398</v>
      </c>
      <c r="B5316" s="1">
        <v>38271</v>
      </c>
      <c r="C5316" t="s">
        <v>16</v>
      </c>
      <c r="D5316" t="s">
        <v>465</v>
      </c>
      <c r="E5316" t="s">
        <v>466</v>
      </c>
      <c r="G5316" t="s">
        <v>19</v>
      </c>
      <c r="H5316" t="s">
        <v>53</v>
      </c>
      <c r="I5316" t="s">
        <v>26</v>
      </c>
      <c r="J5316" t="s">
        <v>27</v>
      </c>
      <c r="K5316">
        <v>1390</v>
      </c>
      <c r="L5316">
        <v>25</v>
      </c>
      <c r="M5316" t="s">
        <v>443</v>
      </c>
      <c r="N5316">
        <v>32.049999999999997</v>
      </c>
      <c r="P5316" cm="1">
        <f t="array" ref="P5316">IF(Q5316&gt;0,INDEX(Q5316:Q27040,MATCH(TRUE,INDEX(Q5316:Q27040="",,),0)-1),"")</f>
        <v>9</v>
      </c>
      <c r="Q5316">
        <v>7</v>
      </c>
      <c r="R5316">
        <f t="shared" si="85"/>
        <v>0</v>
      </c>
    </row>
    <row r="5317" spans="1:18" x14ac:dyDescent="0.3">
      <c r="A5317" t="s">
        <v>398</v>
      </c>
      <c r="B5317" s="1">
        <v>38271</v>
      </c>
      <c r="C5317" t="s">
        <v>16</v>
      </c>
      <c r="D5317" t="s">
        <v>465</v>
      </c>
      <c r="E5317" t="s">
        <v>466</v>
      </c>
      <c r="G5317" t="s">
        <v>19</v>
      </c>
      <c r="H5317" t="s">
        <v>64</v>
      </c>
      <c r="I5317" t="s">
        <v>26</v>
      </c>
      <c r="J5317" t="s">
        <v>27</v>
      </c>
      <c r="K5317">
        <v>474</v>
      </c>
      <c r="L5317">
        <v>22</v>
      </c>
      <c r="M5317" t="s">
        <v>443</v>
      </c>
      <c r="N5317">
        <v>22.05</v>
      </c>
      <c r="P5317" cm="1">
        <f t="array" ref="P5317">IF(Q5317&gt;0,INDEX(Q5317:Q27041,MATCH(TRUE,INDEX(Q5317:Q27041="",,),0)-1),"")</f>
        <v>9</v>
      </c>
      <c r="Q5317">
        <v>7</v>
      </c>
      <c r="R5317">
        <f t="shared" si="85"/>
        <v>0</v>
      </c>
    </row>
    <row r="5318" spans="1:18" x14ac:dyDescent="0.3">
      <c r="A5318" t="s">
        <v>398</v>
      </c>
      <c r="B5318" s="1">
        <v>38271</v>
      </c>
      <c r="C5318" t="s">
        <v>16</v>
      </c>
      <c r="D5318" t="s">
        <v>465</v>
      </c>
      <c r="E5318" t="s">
        <v>466</v>
      </c>
      <c r="G5318" s="6" t="s">
        <v>29</v>
      </c>
      <c r="H5318" t="s">
        <v>69</v>
      </c>
      <c r="I5318" t="s">
        <v>21</v>
      </c>
      <c r="J5318" t="s">
        <v>22</v>
      </c>
      <c r="K5318">
        <v>1.7</v>
      </c>
      <c r="L5318">
        <v>142</v>
      </c>
      <c r="M5318" t="s">
        <v>443</v>
      </c>
      <c r="N5318">
        <v>142</v>
      </c>
      <c r="P5318" cm="1">
        <f t="array" ref="P5318">IF(Q5318&gt;0,INDEX(Q5318:Q27042,MATCH(TRUE,INDEX(Q5318:Q27042="",,),0)-1),"")</f>
        <v>9</v>
      </c>
      <c r="Q5318">
        <v>7</v>
      </c>
      <c r="R5318">
        <f t="shared" si="85"/>
        <v>0</v>
      </c>
    </row>
    <row r="5319" spans="1:18" x14ac:dyDescent="0.3">
      <c r="A5319" t="s">
        <v>398</v>
      </c>
      <c r="B5319" s="1">
        <v>38271</v>
      </c>
      <c r="C5319" t="s">
        <v>16</v>
      </c>
      <c r="D5319" t="s">
        <v>465</v>
      </c>
      <c r="E5319" t="s">
        <v>466</v>
      </c>
      <c r="G5319" s="6" t="s">
        <v>29</v>
      </c>
      <c r="H5319" t="s">
        <v>64</v>
      </c>
      <c r="I5319" t="s">
        <v>21</v>
      </c>
      <c r="J5319" t="s">
        <v>22</v>
      </c>
      <c r="K5319">
        <v>1.3</v>
      </c>
      <c r="L5319">
        <v>171</v>
      </c>
      <c r="M5319" t="s">
        <v>443</v>
      </c>
      <c r="N5319">
        <v>171</v>
      </c>
      <c r="P5319" cm="1">
        <f t="array" ref="P5319">IF(Q5319&gt;0,INDEX(Q5319:Q27043,MATCH(TRUE,INDEX(Q5319:Q27043="",,),0)-1),"")</f>
        <v>9</v>
      </c>
      <c r="Q5319">
        <v>7</v>
      </c>
      <c r="R5319">
        <f t="shared" si="85"/>
        <v>0</v>
      </c>
    </row>
    <row r="5320" spans="1:18" x14ac:dyDescent="0.3">
      <c r="A5320" t="s">
        <v>398</v>
      </c>
      <c r="B5320" s="1">
        <v>38271</v>
      </c>
      <c r="C5320" t="s">
        <v>16</v>
      </c>
      <c r="D5320" t="s">
        <v>465</v>
      </c>
      <c r="E5320" t="s">
        <v>466</v>
      </c>
      <c r="G5320" s="6" t="s">
        <v>29</v>
      </c>
      <c r="H5320" t="s">
        <v>148</v>
      </c>
      <c r="I5320" t="s">
        <v>26</v>
      </c>
      <c r="J5320" t="s">
        <v>27</v>
      </c>
      <c r="K5320">
        <v>115</v>
      </c>
      <c r="L5320">
        <v>24</v>
      </c>
      <c r="M5320" t="s">
        <v>443</v>
      </c>
      <c r="N5320">
        <v>24</v>
      </c>
      <c r="P5320" cm="1">
        <f t="array" ref="P5320">IF(Q5320&gt;0,INDEX(Q5320:Q27044,MATCH(TRUE,INDEX(Q5320:Q27044="",,),0)-1),"")</f>
        <v>9</v>
      </c>
      <c r="Q5320">
        <v>7</v>
      </c>
      <c r="R5320">
        <f t="shared" si="85"/>
        <v>0</v>
      </c>
    </row>
    <row r="5321" spans="1:18" x14ac:dyDescent="0.3">
      <c r="A5321" t="s">
        <v>398</v>
      </c>
      <c r="B5321" s="1">
        <v>38271</v>
      </c>
      <c r="C5321" t="s">
        <v>16</v>
      </c>
      <c r="D5321" t="s">
        <v>465</v>
      </c>
      <c r="E5321" t="s">
        <v>466</v>
      </c>
      <c r="G5321" s="6" t="s">
        <v>29</v>
      </c>
      <c r="H5321" t="s">
        <v>197</v>
      </c>
      <c r="I5321" t="s">
        <v>26</v>
      </c>
      <c r="J5321" t="s">
        <v>27</v>
      </c>
      <c r="K5321">
        <v>114</v>
      </c>
      <c r="L5321">
        <v>28</v>
      </c>
      <c r="M5321" t="s">
        <v>443</v>
      </c>
      <c r="N5321">
        <v>28</v>
      </c>
      <c r="P5321" cm="1">
        <f t="array" ref="P5321">IF(Q5321&gt;0,INDEX(Q5321:Q27045,MATCH(TRUE,INDEX(Q5321:Q27045="",,),0)-1),"")</f>
        <v>9</v>
      </c>
      <c r="Q5321">
        <v>7</v>
      </c>
      <c r="R5321">
        <f t="shared" si="85"/>
        <v>0</v>
      </c>
    </row>
    <row r="5322" spans="1:18" x14ac:dyDescent="0.3">
      <c r="A5322" t="s">
        <v>398</v>
      </c>
      <c r="B5322" s="1">
        <v>38271</v>
      </c>
      <c r="C5322" t="s">
        <v>16</v>
      </c>
      <c r="D5322" t="s">
        <v>465</v>
      </c>
      <c r="E5322" t="s">
        <v>466</v>
      </c>
      <c r="G5322" s="6" t="s">
        <v>29</v>
      </c>
      <c r="H5322" t="s">
        <v>69</v>
      </c>
      <c r="I5322" t="s">
        <v>26</v>
      </c>
      <c r="J5322" t="s">
        <v>27</v>
      </c>
      <c r="K5322">
        <v>18</v>
      </c>
      <c r="L5322">
        <v>33</v>
      </c>
      <c r="M5322" t="s">
        <v>443</v>
      </c>
      <c r="N5322">
        <v>33</v>
      </c>
      <c r="P5322" cm="1">
        <f t="array" ref="P5322">IF(Q5322&gt;0,INDEX(Q5322:Q27046,MATCH(TRUE,INDEX(Q5322:Q27046="",,),0)-1),"")</f>
        <v>9</v>
      </c>
      <c r="Q5322">
        <v>7</v>
      </c>
      <c r="R5322">
        <f t="shared" si="85"/>
        <v>0</v>
      </c>
    </row>
    <row r="5323" spans="1:18" x14ac:dyDescent="0.3">
      <c r="A5323" t="s">
        <v>398</v>
      </c>
      <c r="B5323" s="1">
        <v>38271</v>
      </c>
      <c r="C5323" t="s">
        <v>16</v>
      </c>
      <c r="D5323" t="s">
        <v>465</v>
      </c>
      <c r="E5323" t="s">
        <v>466</v>
      </c>
      <c r="G5323" t="s">
        <v>19</v>
      </c>
      <c r="H5323" t="s">
        <v>194</v>
      </c>
      <c r="I5323" t="s">
        <v>21</v>
      </c>
      <c r="J5323" t="s">
        <v>22</v>
      </c>
      <c r="K5323">
        <v>10.1</v>
      </c>
      <c r="L5323">
        <v>337</v>
      </c>
      <c r="M5323" t="s">
        <v>415</v>
      </c>
      <c r="N5323">
        <v>337</v>
      </c>
      <c r="P5323" cm="1">
        <f t="array" ref="P5323">IF(Q5323&gt;0,INDEX(Q5323:Q27047,MATCH(TRUE,INDEX(Q5323:Q27047="",,),0)-1),"")</f>
        <v>9</v>
      </c>
      <c r="Q5323">
        <v>8</v>
      </c>
      <c r="R5323">
        <f t="shared" si="85"/>
        <v>0</v>
      </c>
    </row>
    <row r="5324" spans="1:18" x14ac:dyDescent="0.3">
      <c r="A5324" t="s">
        <v>398</v>
      </c>
      <c r="B5324" s="1">
        <v>38271</v>
      </c>
      <c r="C5324" t="s">
        <v>16</v>
      </c>
      <c r="D5324" t="s">
        <v>465</v>
      </c>
      <c r="E5324" t="s">
        <v>466</v>
      </c>
      <c r="G5324" t="s">
        <v>19</v>
      </c>
      <c r="H5324" t="s">
        <v>206</v>
      </c>
      <c r="I5324" t="s">
        <v>21</v>
      </c>
      <c r="J5324" t="s">
        <v>22</v>
      </c>
      <c r="K5324">
        <v>38.4</v>
      </c>
      <c r="L5324">
        <v>151</v>
      </c>
      <c r="M5324" t="s">
        <v>415</v>
      </c>
      <c r="N5324">
        <v>200</v>
      </c>
      <c r="P5324" cm="1">
        <f t="array" ref="P5324">IF(Q5324&gt;0,INDEX(Q5324:Q27048,MATCH(TRUE,INDEX(Q5324:Q27048="",,),0)-1),"")</f>
        <v>9</v>
      </c>
      <c r="Q5324">
        <v>8</v>
      </c>
      <c r="R5324">
        <f t="shared" si="85"/>
        <v>0</v>
      </c>
    </row>
    <row r="5325" spans="1:18" x14ac:dyDescent="0.3">
      <c r="A5325" t="s">
        <v>398</v>
      </c>
      <c r="B5325" s="1">
        <v>38271</v>
      </c>
      <c r="C5325" t="s">
        <v>16</v>
      </c>
      <c r="D5325" t="s">
        <v>465</v>
      </c>
      <c r="E5325" t="s">
        <v>466</v>
      </c>
      <c r="G5325" t="s">
        <v>19</v>
      </c>
      <c r="H5325" t="s">
        <v>206</v>
      </c>
      <c r="I5325" t="s">
        <v>26</v>
      </c>
      <c r="J5325" t="s">
        <v>27</v>
      </c>
      <c r="K5325">
        <v>531</v>
      </c>
      <c r="L5325">
        <v>12</v>
      </c>
      <c r="M5325" t="s">
        <v>415</v>
      </c>
      <c r="N5325">
        <v>28</v>
      </c>
      <c r="P5325" cm="1">
        <f t="array" ref="P5325">IF(Q5325&gt;0,INDEX(Q5325:Q27049,MATCH(TRUE,INDEX(Q5325:Q27049="",,),0)-1),"")</f>
        <v>9</v>
      </c>
      <c r="Q5325">
        <v>8</v>
      </c>
      <c r="R5325">
        <f t="shared" si="85"/>
        <v>0</v>
      </c>
    </row>
    <row r="5326" spans="1:18" x14ac:dyDescent="0.3">
      <c r="A5326" t="s">
        <v>398</v>
      </c>
      <c r="B5326" s="1">
        <v>38271</v>
      </c>
      <c r="C5326" t="s">
        <v>16</v>
      </c>
      <c r="D5326" t="s">
        <v>465</v>
      </c>
      <c r="E5326" t="s">
        <v>466</v>
      </c>
      <c r="G5326" t="s">
        <v>19</v>
      </c>
      <c r="H5326" t="s">
        <v>53</v>
      </c>
      <c r="I5326" t="s">
        <v>26</v>
      </c>
      <c r="J5326" t="s">
        <v>27</v>
      </c>
      <c r="K5326">
        <v>1390</v>
      </c>
      <c r="L5326">
        <v>25</v>
      </c>
      <c r="M5326" t="s">
        <v>415</v>
      </c>
      <c r="N5326">
        <v>25</v>
      </c>
      <c r="P5326" cm="1">
        <f t="array" ref="P5326">IF(Q5326&gt;0,INDEX(Q5326:Q27050,MATCH(TRUE,INDEX(Q5326:Q27050="",,),0)-1),"")</f>
        <v>9</v>
      </c>
      <c r="Q5326">
        <v>8</v>
      </c>
      <c r="R5326">
        <f t="shared" si="85"/>
        <v>0</v>
      </c>
    </row>
    <row r="5327" spans="1:18" x14ac:dyDescent="0.3">
      <c r="A5327" t="s">
        <v>398</v>
      </c>
      <c r="B5327" s="1">
        <v>38271</v>
      </c>
      <c r="C5327" t="s">
        <v>16</v>
      </c>
      <c r="D5327" t="s">
        <v>465</v>
      </c>
      <c r="E5327" t="s">
        <v>466</v>
      </c>
      <c r="G5327" t="s">
        <v>19</v>
      </c>
      <c r="H5327" t="s">
        <v>64</v>
      </c>
      <c r="I5327" t="s">
        <v>26</v>
      </c>
      <c r="J5327" t="s">
        <v>27</v>
      </c>
      <c r="K5327">
        <v>474</v>
      </c>
      <c r="L5327">
        <v>22</v>
      </c>
      <c r="M5327" t="s">
        <v>415</v>
      </c>
      <c r="N5327">
        <v>22</v>
      </c>
      <c r="P5327" cm="1">
        <f t="array" ref="P5327">IF(Q5327&gt;0,INDEX(Q5327:Q27051,MATCH(TRUE,INDEX(Q5327:Q27051="",,),0)-1),"")</f>
        <v>9</v>
      </c>
      <c r="Q5327">
        <v>8</v>
      </c>
      <c r="R5327">
        <f t="shared" si="85"/>
        <v>0</v>
      </c>
    </row>
    <row r="5328" spans="1:18" x14ac:dyDescent="0.3">
      <c r="A5328" t="s">
        <v>398</v>
      </c>
      <c r="B5328" s="1">
        <v>38271</v>
      </c>
      <c r="C5328" t="s">
        <v>16</v>
      </c>
      <c r="D5328" t="s">
        <v>465</v>
      </c>
      <c r="E5328" t="s">
        <v>466</v>
      </c>
      <c r="G5328" s="6" t="s">
        <v>29</v>
      </c>
      <c r="H5328" t="s">
        <v>69</v>
      </c>
      <c r="I5328" t="s">
        <v>21</v>
      </c>
      <c r="J5328" t="s">
        <v>22</v>
      </c>
      <c r="K5328">
        <v>1.7</v>
      </c>
      <c r="L5328">
        <v>142</v>
      </c>
      <c r="M5328" t="s">
        <v>415</v>
      </c>
      <c r="N5328">
        <v>142</v>
      </c>
      <c r="P5328" cm="1">
        <f t="array" ref="P5328">IF(Q5328&gt;0,INDEX(Q5328:Q27052,MATCH(TRUE,INDEX(Q5328:Q27052="",,),0)-1),"")</f>
        <v>9</v>
      </c>
      <c r="Q5328">
        <v>8</v>
      </c>
      <c r="R5328">
        <f t="shared" si="85"/>
        <v>0</v>
      </c>
    </row>
    <row r="5329" spans="1:18" x14ac:dyDescent="0.3">
      <c r="A5329" t="s">
        <v>398</v>
      </c>
      <c r="B5329" s="1">
        <v>38271</v>
      </c>
      <c r="C5329" t="s">
        <v>16</v>
      </c>
      <c r="D5329" t="s">
        <v>465</v>
      </c>
      <c r="E5329" t="s">
        <v>466</v>
      </c>
      <c r="G5329" s="6" t="s">
        <v>29</v>
      </c>
      <c r="H5329" t="s">
        <v>64</v>
      </c>
      <c r="I5329" t="s">
        <v>21</v>
      </c>
      <c r="J5329" t="s">
        <v>22</v>
      </c>
      <c r="K5329">
        <v>1.3</v>
      </c>
      <c r="L5329">
        <v>171</v>
      </c>
      <c r="M5329" t="s">
        <v>415</v>
      </c>
      <c r="N5329">
        <v>171</v>
      </c>
      <c r="P5329" cm="1">
        <f t="array" ref="P5329">IF(Q5329&gt;0,INDEX(Q5329:Q27053,MATCH(TRUE,INDEX(Q5329:Q27053="",,),0)-1),"")</f>
        <v>9</v>
      </c>
      <c r="Q5329">
        <v>8</v>
      </c>
      <c r="R5329">
        <f t="shared" si="85"/>
        <v>0</v>
      </c>
    </row>
    <row r="5330" spans="1:18" x14ac:dyDescent="0.3">
      <c r="A5330" t="s">
        <v>398</v>
      </c>
      <c r="B5330" s="1">
        <v>38271</v>
      </c>
      <c r="C5330" t="s">
        <v>16</v>
      </c>
      <c r="D5330" t="s">
        <v>465</v>
      </c>
      <c r="E5330" t="s">
        <v>466</v>
      </c>
      <c r="G5330" s="6" t="s">
        <v>29</v>
      </c>
      <c r="H5330" t="s">
        <v>148</v>
      </c>
      <c r="I5330" t="s">
        <v>26</v>
      </c>
      <c r="J5330" t="s">
        <v>27</v>
      </c>
      <c r="K5330">
        <v>115</v>
      </c>
      <c r="L5330">
        <v>24</v>
      </c>
      <c r="M5330" t="s">
        <v>415</v>
      </c>
      <c r="N5330">
        <v>24</v>
      </c>
      <c r="P5330" cm="1">
        <f t="array" ref="P5330">IF(Q5330&gt;0,INDEX(Q5330:Q27054,MATCH(TRUE,INDEX(Q5330:Q27054="",,),0)-1),"")</f>
        <v>9</v>
      </c>
      <c r="Q5330">
        <v>8</v>
      </c>
      <c r="R5330">
        <f t="shared" si="85"/>
        <v>0</v>
      </c>
    </row>
    <row r="5331" spans="1:18" x14ac:dyDescent="0.3">
      <c r="A5331" t="s">
        <v>398</v>
      </c>
      <c r="B5331" s="1">
        <v>38271</v>
      </c>
      <c r="C5331" t="s">
        <v>16</v>
      </c>
      <c r="D5331" t="s">
        <v>465</v>
      </c>
      <c r="E5331" t="s">
        <v>466</v>
      </c>
      <c r="G5331" s="6" t="s">
        <v>29</v>
      </c>
      <c r="H5331" t="s">
        <v>197</v>
      </c>
      <c r="I5331" t="s">
        <v>26</v>
      </c>
      <c r="J5331" t="s">
        <v>27</v>
      </c>
      <c r="K5331">
        <v>114</v>
      </c>
      <c r="L5331">
        <v>28</v>
      </c>
      <c r="M5331" t="s">
        <v>415</v>
      </c>
      <c r="N5331">
        <v>28</v>
      </c>
      <c r="P5331" cm="1">
        <f t="array" ref="P5331">IF(Q5331&gt;0,INDEX(Q5331:Q27055,MATCH(TRUE,INDEX(Q5331:Q27055="",,),0)-1),"")</f>
        <v>9</v>
      </c>
      <c r="Q5331">
        <v>8</v>
      </c>
      <c r="R5331">
        <f t="shared" si="85"/>
        <v>0</v>
      </c>
    </row>
    <row r="5332" spans="1:18" x14ac:dyDescent="0.3">
      <c r="A5332" t="s">
        <v>398</v>
      </c>
      <c r="B5332" s="1">
        <v>38271</v>
      </c>
      <c r="C5332" t="s">
        <v>16</v>
      </c>
      <c r="D5332" t="s">
        <v>465</v>
      </c>
      <c r="E5332" t="s">
        <v>466</v>
      </c>
      <c r="G5332" s="6" t="s">
        <v>29</v>
      </c>
      <c r="H5332" t="s">
        <v>69</v>
      </c>
      <c r="I5332" t="s">
        <v>26</v>
      </c>
      <c r="J5332" t="s">
        <v>27</v>
      </c>
      <c r="K5332">
        <v>18</v>
      </c>
      <c r="L5332">
        <v>33</v>
      </c>
      <c r="M5332" t="s">
        <v>415</v>
      </c>
      <c r="N5332">
        <v>33</v>
      </c>
      <c r="P5332" cm="1">
        <f t="array" ref="P5332">IF(Q5332&gt;0,INDEX(Q5332:Q27056,MATCH(TRUE,INDEX(Q5332:Q27056="",,),0)-1),"")</f>
        <v>9</v>
      </c>
      <c r="Q5332">
        <v>8</v>
      </c>
      <c r="R5332">
        <f t="shared" si="85"/>
        <v>0</v>
      </c>
    </row>
    <row r="5333" spans="1:18" x14ac:dyDescent="0.3">
      <c r="A5333" t="s">
        <v>398</v>
      </c>
      <c r="B5333" s="1">
        <v>38271</v>
      </c>
      <c r="C5333" t="s">
        <v>16</v>
      </c>
      <c r="D5333" t="s">
        <v>465</v>
      </c>
      <c r="E5333" t="s">
        <v>466</v>
      </c>
      <c r="G5333" t="s">
        <v>19</v>
      </c>
      <c r="H5333" t="s">
        <v>194</v>
      </c>
      <c r="I5333" t="s">
        <v>21</v>
      </c>
      <c r="J5333" t="s">
        <v>22</v>
      </c>
      <c r="K5333">
        <v>10.1</v>
      </c>
      <c r="L5333">
        <v>337</v>
      </c>
      <c r="M5333" t="s">
        <v>403</v>
      </c>
      <c r="N5333">
        <v>337</v>
      </c>
      <c r="P5333" cm="1">
        <f t="array" ref="P5333">IF(Q5333&gt;0,INDEX(Q5333:Q27057,MATCH(TRUE,INDEX(Q5333:Q27057="",,),0)-1),"")</f>
        <v>9</v>
      </c>
      <c r="Q5333">
        <v>9</v>
      </c>
      <c r="R5333">
        <f t="shared" si="85"/>
        <v>0</v>
      </c>
    </row>
    <row r="5334" spans="1:18" x14ac:dyDescent="0.3">
      <c r="A5334" t="s">
        <v>398</v>
      </c>
      <c r="B5334" s="1">
        <v>38271</v>
      </c>
      <c r="C5334" t="s">
        <v>16</v>
      </c>
      <c r="D5334" t="s">
        <v>465</v>
      </c>
      <c r="E5334" t="s">
        <v>466</v>
      </c>
      <c r="G5334" t="s">
        <v>19</v>
      </c>
      <c r="H5334" t="s">
        <v>206</v>
      </c>
      <c r="I5334" t="s">
        <v>21</v>
      </c>
      <c r="J5334" t="s">
        <v>22</v>
      </c>
      <c r="K5334">
        <v>38.4</v>
      </c>
      <c r="L5334">
        <v>151</v>
      </c>
      <c r="M5334" t="s">
        <v>403</v>
      </c>
      <c r="N5334">
        <v>151</v>
      </c>
      <c r="P5334" cm="1">
        <f t="array" ref="P5334">IF(Q5334&gt;0,INDEX(Q5334:Q27058,MATCH(TRUE,INDEX(Q5334:Q27058="",,),0)-1),"")</f>
        <v>9</v>
      </c>
      <c r="Q5334">
        <v>9</v>
      </c>
      <c r="R5334">
        <f t="shared" si="85"/>
        <v>0</v>
      </c>
    </row>
    <row r="5335" spans="1:18" x14ac:dyDescent="0.3">
      <c r="A5335" t="s">
        <v>398</v>
      </c>
      <c r="B5335" s="1">
        <v>38271</v>
      </c>
      <c r="C5335" t="s">
        <v>16</v>
      </c>
      <c r="D5335" t="s">
        <v>465</v>
      </c>
      <c r="E5335" t="s">
        <v>466</v>
      </c>
      <c r="G5335" t="s">
        <v>19</v>
      </c>
      <c r="H5335" t="s">
        <v>206</v>
      </c>
      <c r="I5335" t="s">
        <v>26</v>
      </c>
      <c r="J5335" t="s">
        <v>27</v>
      </c>
      <c r="K5335">
        <v>531</v>
      </c>
      <c r="L5335">
        <v>12</v>
      </c>
      <c r="M5335" t="s">
        <v>403</v>
      </c>
      <c r="N5335">
        <v>12</v>
      </c>
      <c r="P5335" cm="1">
        <f t="array" ref="P5335">IF(Q5335&gt;0,INDEX(Q5335:Q27059,MATCH(TRUE,INDEX(Q5335:Q27059="",,),0)-1),"")</f>
        <v>9</v>
      </c>
      <c r="Q5335">
        <v>9</v>
      </c>
      <c r="R5335">
        <f t="shared" si="85"/>
        <v>0</v>
      </c>
    </row>
    <row r="5336" spans="1:18" x14ac:dyDescent="0.3">
      <c r="A5336" t="s">
        <v>398</v>
      </c>
      <c r="B5336" s="1">
        <v>38271</v>
      </c>
      <c r="C5336" t="s">
        <v>16</v>
      </c>
      <c r="D5336" t="s">
        <v>465</v>
      </c>
      <c r="E5336" t="s">
        <v>466</v>
      </c>
      <c r="G5336" t="s">
        <v>19</v>
      </c>
      <c r="H5336" t="s">
        <v>53</v>
      </c>
      <c r="I5336" t="s">
        <v>26</v>
      </c>
      <c r="J5336" t="s">
        <v>27</v>
      </c>
      <c r="K5336">
        <v>1390</v>
      </c>
      <c r="L5336">
        <v>25</v>
      </c>
      <c r="M5336" t="s">
        <v>403</v>
      </c>
      <c r="N5336">
        <v>27</v>
      </c>
      <c r="P5336" cm="1">
        <f t="array" ref="P5336">IF(Q5336&gt;0,INDEX(Q5336:Q27060,MATCH(TRUE,INDEX(Q5336:Q27060="",,),0)-1),"")</f>
        <v>9</v>
      </c>
      <c r="Q5336">
        <v>9</v>
      </c>
      <c r="R5336">
        <f t="shared" si="85"/>
        <v>0</v>
      </c>
    </row>
    <row r="5337" spans="1:18" x14ac:dyDescent="0.3">
      <c r="A5337" t="s">
        <v>398</v>
      </c>
      <c r="B5337" s="1">
        <v>38271</v>
      </c>
      <c r="C5337" t="s">
        <v>16</v>
      </c>
      <c r="D5337" t="s">
        <v>465</v>
      </c>
      <c r="E5337" t="s">
        <v>466</v>
      </c>
      <c r="G5337" t="s">
        <v>19</v>
      </c>
      <c r="H5337" t="s">
        <v>64</v>
      </c>
      <c r="I5337" t="s">
        <v>26</v>
      </c>
      <c r="J5337" t="s">
        <v>27</v>
      </c>
      <c r="K5337">
        <v>474</v>
      </c>
      <c r="L5337">
        <v>22</v>
      </c>
      <c r="M5337" t="s">
        <v>403</v>
      </c>
      <c r="N5337">
        <v>30</v>
      </c>
      <c r="P5337" cm="1">
        <f t="array" ref="P5337">IF(Q5337&gt;0,INDEX(Q5337:Q27061,MATCH(TRUE,INDEX(Q5337:Q27061="",,),0)-1),"")</f>
        <v>9</v>
      </c>
      <c r="Q5337">
        <v>9</v>
      </c>
      <c r="R5337">
        <f t="shared" si="85"/>
        <v>0</v>
      </c>
    </row>
    <row r="5338" spans="1:18" x14ac:dyDescent="0.3">
      <c r="A5338" t="s">
        <v>398</v>
      </c>
      <c r="B5338" s="1">
        <v>38271</v>
      </c>
      <c r="C5338" t="s">
        <v>16</v>
      </c>
      <c r="D5338" t="s">
        <v>465</v>
      </c>
      <c r="E5338" t="s">
        <v>466</v>
      </c>
      <c r="G5338" s="6" t="s">
        <v>29</v>
      </c>
      <c r="H5338" t="s">
        <v>69</v>
      </c>
      <c r="I5338" t="s">
        <v>21</v>
      </c>
      <c r="J5338" t="s">
        <v>22</v>
      </c>
      <c r="K5338">
        <v>1.7</v>
      </c>
      <c r="L5338">
        <v>142</v>
      </c>
      <c r="M5338" t="s">
        <v>403</v>
      </c>
      <c r="N5338">
        <v>142</v>
      </c>
      <c r="P5338" cm="1">
        <f t="array" ref="P5338">IF(Q5338&gt;0,INDEX(Q5338:Q27062,MATCH(TRUE,INDEX(Q5338:Q27062="",,),0)-1),"")</f>
        <v>9</v>
      </c>
      <c r="Q5338">
        <v>9</v>
      </c>
      <c r="R5338">
        <f t="shared" si="85"/>
        <v>0</v>
      </c>
    </row>
    <row r="5339" spans="1:18" x14ac:dyDescent="0.3">
      <c r="A5339" t="s">
        <v>398</v>
      </c>
      <c r="B5339" s="1">
        <v>38271</v>
      </c>
      <c r="C5339" t="s">
        <v>16</v>
      </c>
      <c r="D5339" t="s">
        <v>465</v>
      </c>
      <c r="E5339" t="s">
        <v>466</v>
      </c>
      <c r="G5339" s="6" t="s">
        <v>29</v>
      </c>
      <c r="H5339" t="s">
        <v>64</v>
      </c>
      <c r="I5339" t="s">
        <v>21</v>
      </c>
      <c r="J5339" t="s">
        <v>22</v>
      </c>
      <c r="K5339">
        <v>1.3</v>
      </c>
      <c r="L5339">
        <v>171</v>
      </c>
      <c r="M5339" t="s">
        <v>403</v>
      </c>
      <c r="N5339">
        <v>171</v>
      </c>
      <c r="P5339" cm="1">
        <f t="array" ref="P5339">IF(Q5339&gt;0,INDEX(Q5339:Q27063,MATCH(TRUE,INDEX(Q5339:Q27063="",,),0)-1),"")</f>
        <v>9</v>
      </c>
      <c r="Q5339">
        <v>9</v>
      </c>
      <c r="R5339">
        <f t="shared" si="85"/>
        <v>0</v>
      </c>
    </row>
    <row r="5340" spans="1:18" x14ac:dyDescent="0.3">
      <c r="A5340" t="s">
        <v>398</v>
      </c>
      <c r="B5340" s="1">
        <v>38271</v>
      </c>
      <c r="C5340" t="s">
        <v>16</v>
      </c>
      <c r="D5340" t="s">
        <v>465</v>
      </c>
      <c r="E5340" t="s">
        <v>466</v>
      </c>
      <c r="G5340" s="6" t="s">
        <v>29</v>
      </c>
      <c r="H5340" t="s">
        <v>148</v>
      </c>
      <c r="I5340" t="s">
        <v>26</v>
      </c>
      <c r="J5340" t="s">
        <v>27</v>
      </c>
      <c r="K5340">
        <v>115</v>
      </c>
      <c r="L5340">
        <v>24</v>
      </c>
      <c r="M5340" t="s">
        <v>403</v>
      </c>
      <c r="N5340">
        <v>24</v>
      </c>
      <c r="P5340" cm="1">
        <f t="array" ref="P5340">IF(Q5340&gt;0,INDEX(Q5340:Q27064,MATCH(TRUE,INDEX(Q5340:Q27064="",,),0)-1),"")</f>
        <v>9</v>
      </c>
      <c r="Q5340">
        <v>9</v>
      </c>
      <c r="R5340">
        <f t="shared" si="85"/>
        <v>0</v>
      </c>
    </row>
    <row r="5341" spans="1:18" x14ac:dyDescent="0.3">
      <c r="A5341" t="s">
        <v>398</v>
      </c>
      <c r="B5341" s="1">
        <v>38271</v>
      </c>
      <c r="C5341" t="s">
        <v>16</v>
      </c>
      <c r="D5341" t="s">
        <v>465</v>
      </c>
      <c r="E5341" t="s">
        <v>466</v>
      </c>
      <c r="G5341" s="6" t="s">
        <v>29</v>
      </c>
      <c r="H5341" t="s">
        <v>197</v>
      </c>
      <c r="I5341" t="s">
        <v>26</v>
      </c>
      <c r="J5341" t="s">
        <v>27</v>
      </c>
      <c r="K5341">
        <v>114</v>
      </c>
      <c r="L5341">
        <v>28</v>
      </c>
      <c r="M5341" t="s">
        <v>403</v>
      </c>
      <c r="N5341">
        <v>28</v>
      </c>
      <c r="P5341" cm="1">
        <f t="array" ref="P5341">IF(Q5341&gt;0,INDEX(Q5341:Q27065,MATCH(TRUE,INDEX(Q5341:Q27065="",,),0)-1),"")</f>
        <v>9</v>
      </c>
      <c r="Q5341">
        <v>9</v>
      </c>
      <c r="R5341">
        <f t="shared" si="85"/>
        <v>0</v>
      </c>
    </row>
    <row r="5342" spans="1:18" x14ac:dyDescent="0.3">
      <c r="A5342" t="s">
        <v>398</v>
      </c>
      <c r="B5342" s="1">
        <v>38271</v>
      </c>
      <c r="C5342" t="s">
        <v>16</v>
      </c>
      <c r="D5342" t="s">
        <v>465</v>
      </c>
      <c r="E5342" t="s">
        <v>466</v>
      </c>
      <c r="G5342" s="6" t="s">
        <v>29</v>
      </c>
      <c r="H5342" t="s">
        <v>69</v>
      </c>
      <c r="I5342" t="s">
        <v>26</v>
      </c>
      <c r="J5342" t="s">
        <v>27</v>
      </c>
      <c r="K5342">
        <v>18</v>
      </c>
      <c r="L5342">
        <v>33</v>
      </c>
      <c r="M5342" t="s">
        <v>403</v>
      </c>
      <c r="N5342">
        <v>33</v>
      </c>
      <c r="P5342" cm="1">
        <f t="array" ref="P5342">IF(Q5342&gt;0,INDEX(Q5342:Q27066,MATCH(TRUE,INDEX(Q5342:Q27066="",,),0)-1),"")</f>
        <v>9</v>
      </c>
      <c r="Q5342">
        <v>9</v>
      </c>
      <c r="R5342">
        <f t="shared" si="85"/>
        <v>0</v>
      </c>
    </row>
    <row r="5343" spans="1:18" x14ac:dyDescent="0.3">
      <c r="P5343" t="str" cm="1">
        <f t="array" ref="P5343">IF(Q5343&gt;0,INDEX(Q5343:Q27067,MATCH(TRUE,INDEX(Q5343:Q27067="",,),0)-1),"")</f>
        <v/>
      </c>
      <c r="R5343" t="str">
        <f t="shared" si="85"/>
        <v/>
      </c>
    </row>
    <row r="5344" spans="1:18" x14ac:dyDescent="0.3">
      <c r="A5344" t="s">
        <v>398</v>
      </c>
      <c r="B5344" s="1">
        <v>38271</v>
      </c>
      <c r="C5344" t="s">
        <v>16</v>
      </c>
      <c r="D5344" t="s">
        <v>467</v>
      </c>
      <c r="E5344" t="s">
        <v>468</v>
      </c>
      <c r="G5344" t="s">
        <v>19</v>
      </c>
      <c r="H5344" t="s">
        <v>69</v>
      </c>
      <c r="I5344" t="s">
        <v>21</v>
      </c>
      <c r="J5344" t="s">
        <v>22</v>
      </c>
      <c r="K5344">
        <v>17.399999999999999</v>
      </c>
      <c r="L5344">
        <v>158</v>
      </c>
      <c r="M5344" t="s">
        <v>469</v>
      </c>
      <c r="N5344">
        <v>833</v>
      </c>
      <c r="O5344" t="s">
        <v>24</v>
      </c>
      <c r="P5344" cm="1">
        <f t="array" ref="P5344">IF(Q5344&gt;0,INDEX(Q5344:Q27068,MATCH(TRUE,INDEX(Q5344:Q27068="",,),0)-1),"")</f>
        <v>6</v>
      </c>
      <c r="Q5344">
        <v>1</v>
      </c>
      <c r="R5344">
        <f t="shared" si="85"/>
        <v>0</v>
      </c>
    </row>
    <row r="5345" spans="1:18" x14ac:dyDescent="0.3">
      <c r="A5345" t="s">
        <v>398</v>
      </c>
      <c r="B5345" s="1">
        <v>38271</v>
      </c>
      <c r="C5345" t="s">
        <v>16</v>
      </c>
      <c r="D5345" t="s">
        <v>467</v>
      </c>
      <c r="E5345" t="s">
        <v>468</v>
      </c>
      <c r="G5345" t="s">
        <v>19</v>
      </c>
      <c r="H5345" t="s">
        <v>64</v>
      </c>
      <c r="I5345" t="s">
        <v>21</v>
      </c>
      <c r="J5345" t="s">
        <v>22</v>
      </c>
      <c r="K5345">
        <v>11.1</v>
      </c>
      <c r="L5345">
        <v>190</v>
      </c>
      <c r="M5345" t="s">
        <v>469</v>
      </c>
      <c r="N5345">
        <v>190</v>
      </c>
      <c r="O5345" t="s">
        <v>24</v>
      </c>
      <c r="P5345" cm="1">
        <f t="array" ref="P5345">IF(Q5345&gt;0,INDEX(Q5345:Q27069,MATCH(TRUE,INDEX(Q5345:Q27069="",,),0)-1),"")</f>
        <v>6</v>
      </c>
      <c r="Q5345">
        <v>1</v>
      </c>
      <c r="R5345">
        <f t="shared" si="85"/>
        <v>0</v>
      </c>
    </row>
    <row r="5346" spans="1:18" x14ac:dyDescent="0.3">
      <c r="A5346" t="s">
        <v>398</v>
      </c>
      <c r="B5346" s="1">
        <v>38271</v>
      </c>
      <c r="C5346" t="s">
        <v>16</v>
      </c>
      <c r="D5346" t="s">
        <v>467</v>
      </c>
      <c r="E5346" t="s">
        <v>468</v>
      </c>
      <c r="G5346" t="s">
        <v>19</v>
      </c>
      <c r="H5346" t="s">
        <v>53</v>
      </c>
      <c r="I5346" t="s">
        <v>26</v>
      </c>
      <c r="J5346" t="s">
        <v>27</v>
      </c>
      <c r="K5346">
        <v>162</v>
      </c>
      <c r="L5346">
        <v>27</v>
      </c>
      <c r="M5346" t="s">
        <v>469</v>
      </c>
      <c r="N5346">
        <v>27</v>
      </c>
      <c r="O5346" t="s">
        <v>24</v>
      </c>
      <c r="P5346" cm="1">
        <f t="array" ref="P5346">IF(Q5346&gt;0,INDEX(Q5346:Q27070,MATCH(TRUE,INDEX(Q5346:Q27070="",,),0)-1),"")</f>
        <v>6</v>
      </c>
      <c r="Q5346">
        <v>1</v>
      </c>
      <c r="R5346">
        <f t="shared" si="85"/>
        <v>0</v>
      </c>
    </row>
    <row r="5347" spans="1:18" x14ac:dyDescent="0.3">
      <c r="A5347" t="s">
        <v>398</v>
      </c>
      <c r="B5347" s="1">
        <v>38271</v>
      </c>
      <c r="C5347" t="s">
        <v>16</v>
      </c>
      <c r="D5347" t="s">
        <v>467</v>
      </c>
      <c r="E5347" t="s">
        <v>468</v>
      </c>
      <c r="G5347" t="s">
        <v>19</v>
      </c>
      <c r="H5347" t="s">
        <v>148</v>
      </c>
      <c r="I5347" t="s">
        <v>26</v>
      </c>
      <c r="J5347" t="s">
        <v>27</v>
      </c>
      <c r="K5347">
        <v>101</v>
      </c>
      <c r="L5347">
        <v>27</v>
      </c>
      <c r="M5347" t="s">
        <v>469</v>
      </c>
      <c r="N5347">
        <v>27</v>
      </c>
      <c r="O5347" t="s">
        <v>24</v>
      </c>
      <c r="P5347" cm="1">
        <f t="array" ref="P5347">IF(Q5347&gt;0,INDEX(Q5347:Q27071,MATCH(TRUE,INDEX(Q5347:Q27071="",,),0)-1),"")</f>
        <v>6</v>
      </c>
      <c r="Q5347">
        <v>1</v>
      </c>
      <c r="R5347">
        <f t="shared" si="85"/>
        <v>0</v>
      </c>
    </row>
    <row r="5348" spans="1:18" x14ac:dyDescent="0.3">
      <c r="A5348" t="s">
        <v>398</v>
      </c>
      <c r="B5348" s="1">
        <v>38271</v>
      </c>
      <c r="C5348" t="s">
        <v>16</v>
      </c>
      <c r="D5348" t="s">
        <v>467</v>
      </c>
      <c r="E5348" t="s">
        <v>468</v>
      </c>
      <c r="G5348" t="s">
        <v>19</v>
      </c>
      <c r="H5348" t="s">
        <v>64</v>
      </c>
      <c r="I5348" t="s">
        <v>26</v>
      </c>
      <c r="J5348" t="s">
        <v>27</v>
      </c>
      <c r="K5348">
        <v>186</v>
      </c>
      <c r="L5348">
        <v>22</v>
      </c>
      <c r="M5348" t="s">
        <v>469</v>
      </c>
      <c r="N5348">
        <v>22</v>
      </c>
      <c r="O5348" t="s">
        <v>24</v>
      </c>
      <c r="P5348" cm="1">
        <f t="array" ref="P5348">IF(Q5348&gt;0,INDEX(Q5348:Q27072,MATCH(TRUE,INDEX(Q5348:Q27072="",,),0)-1),"")</f>
        <v>6</v>
      </c>
      <c r="Q5348">
        <v>1</v>
      </c>
      <c r="R5348">
        <f t="shared" si="85"/>
        <v>0</v>
      </c>
    </row>
    <row r="5349" spans="1:18" x14ac:dyDescent="0.3">
      <c r="A5349" t="s">
        <v>398</v>
      </c>
      <c r="B5349" s="1">
        <v>38271</v>
      </c>
      <c r="C5349" t="s">
        <v>16</v>
      </c>
      <c r="D5349" t="s">
        <v>467</v>
      </c>
      <c r="E5349" t="s">
        <v>468</v>
      </c>
      <c r="G5349" s="6" t="s">
        <v>29</v>
      </c>
      <c r="H5349" t="s">
        <v>99</v>
      </c>
      <c r="I5349" t="s">
        <v>21</v>
      </c>
      <c r="J5349" t="s">
        <v>22</v>
      </c>
      <c r="K5349">
        <v>7</v>
      </c>
      <c r="L5349">
        <v>179</v>
      </c>
      <c r="M5349" t="s">
        <v>469</v>
      </c>
      <c r="N5349">
        <v>179</v>
      </c>
      <c r="O5349" t="s">
        <v>24</v>
      </c>
      <c r="P5349" cm="1">
        <f t="array" ref="P5349">IF(Q5349&gt;0,INDEX(Q5349:Q27073,MATCH(TRUE,INDEX(Q5349:Q27073="",,),0)-1),"")</f>
        <v>6</v>
      </c>
      <c r="Q5349">
        <v>1</v>
      </c>
      <c r="R5349">
        <f t="shared" si="85"/>
        <v>0</v>
      </c>
    </row>
    <row r="5350" spans="1:18" x14ac:dyDescent="0.3">
      <c r="A5350" t="s">
        <v>398</v>
      </c>
      <c r="B5350" s="1">
        <v>38271</v>
      </c>
      <c r="C5350" t="s">
        <v>16</v>
      </c>
      <c r="D5350" t="s">
        <v>467</v>
      </c>
      <c r="E5350" t="s">
        <v>468</v>
      </c>
      <c r="G5350" s="6" t="s">
        <v>29</v>
      </c>
      <c r="H5350" t="s">
        <v>206</v>
      </c>
      <c r="I5350" t="s">
        <v>26</v>
      </c>
      <c r="J5350" t="s">
        <v>27</v>
      </c>
      <c r="K5350">
        <v>82</v>
      </c>
      <c r="L5350">
        <v>13</v>
      </c>
      <c r="M5350" t="s">
        <v>469</v>
      </c>
      <c r="N5350">
        <v>13</v>
      </c>
      <c r="O5350" t="s">
        <v>24</v>
      </c>
      <c r="P5350" cm="1">
        <f t="array" ref="P5350">IF(Q5350&gt;0,INDEX(Q5350:Q27074,MATCH(TRUE,INDEX(Q5350:Q27074="",,),0)-1),"")</f>
        <v>6</v>
      </c>
      <c r="Q5350">
        <v>1</v>
      </c>
      <c r="R5350">
        <f t="shared" si="85"/>
        <v>0</v>
      </c>
    </row>
    <row r="5351" spans="1:18" x14ac:dyDescent="0.3">
      <c r="A5351" t="s">
        <v>398</v>
      </c>
      <c r="B5351" s="1">
        <v>38271</v>
      </c>
      <c r="C5351" t="s">
        <v>16</v>
      </c>
      <c r="D5351" t="s">
        <v>467</v>
      </c>
      <c r="E5351" t="s">
        <v>468</v>
      </c>
      <c r="G5351" s="6" t="s">
        <v>29</v>
      </c>
      <c r="H5351" t="s">
        <v>99</v>
      </c>
      <c r="I5351" t="s">
        <v>26</v>
      </c>
      <c r="J5351" t="s">
        <v>27</v>
      </c>
      <c r="K5351">
        <v>74</v>
      </c>
      <c r="L5351">
        <v>23</v>
      </c>
      <c r="M5351" t="s">
        <v>469</v>
      </c>
      <c r="N5351">
        <v>23</v>
      </c>
      <c r="O5351" t="s">
        <v>24</v>
      </c>
      <c r="P5351" cm="1">
        <f t="array" ref="P5351">IF(Q5351&gt;0,INDEX(Q5351:Q27075,MATCH(TRUE,INDEX(Q5351:Q27075="",,),0)-1),"")</f>
        <v>6</v>
      </c>
      <c r="Q5351">
        <v>1</v>
      </c>
      <c r="R5351">
        <f t="shared" si="85"/>
        <v>0</v>
      </c>
    </row>
    <row r="5352" spans="1:18" x14ac:dyDescent="0.3">
      <c r="A5352" t="s">
        <v>398</v>
      </c>
      <c r="B5352" s="1">
        <v>38271</v>
      </c>
      <c r="C5352" t="s">
        <v>16</v>
      </c>
      <c r="D5352" t="s">
        <v>467</v>
      </c>
      <c r="E5352" t="s">
        <v>468</v>
      </c>
      <c r="G5352" s="6" t="s">
        <v>29</v>
      </c>
      <c r="H5352" t="s">
        <v>394</v>
      </c>
      <c r="I5352" t="s">
        <v>26</v>
      </c>
      <c r="J5352" t="s">
        <v>27</v>
      </c>
      <c r="K5352">
        <v>75</v>
      </c>
      <c r="L5352">
        <v>21</v>
      </c>
      <c r="M5352" t="s">
        <v>469</v>
      </c>
      <c r="N5352">
        <v>21</v>
      </c>
      <c r="O5352" t="s">
        <v>24</v>
      </c>
      <c r="P5352" cm="1">
        <f t="array" ref="P5352">IF(Q5352&gt;0,INDEX(Q5352:Q27076,MATCH(TRUE,INDEX(Q5352:Q27076="",,),0)-1),"")</f>
        <v>6</v>
      </c>
      <c r="Q5352">
        <v>1</v>
      </c>
      <c r="R5352">
        <f t="shared" si="85"/>
        <v>0</v>
      </c>
    </row>
    <row r="5353" spans="1:18" x14ac:dyDescent="0.3">
      <c r="A5353" t="s">
        <v>398</v>
      </c>
      <c r="B5353" s="1">
        <v>38271</v>
      </c>
      <c r="C5353" t="s">
        <v>16</v>
      </c>
      <c r="D5353" t="s">
        <v>467</v>
      </c>
      <c r="E5353" t="s">
        <v>468</v>
      </c>
      <c r="G5353" s="6" t="s">
        <v>29</v>
      </c>
      <c r="H5353" t="s">
        <v>70</v>
      </c>
      <c r="I5353" t="s">
        <v>26</v>
      </c>
      <c r="J5353" t="s">
        <v>27</v>
      </c>
      <c r="K5353">
        <v>70</v>
      </c>
      <c r="L5353">
        <v>23</v>
      </c>
      <c r="M5353" t="s">
        <v>469</v>
      </c>
      <c r="N5353">
        <v>23</v>
      </c>
      <c r="O5353" t="s">
        <v>24</v>
      </c>
      <c r="P5353" cm="1">
        <f t="array" ref="P5353">IF(Q5353&gt;0,INDEX(Q5353:Q27077,MATCH(TRUE,INDEX(Q5353:Q27077="",,),0)-1),"")</f>
        <v>6</v>
      </c>
      <c r="Q5353">
        <v>1</v>
      </c>
      <c r="R5353">
        <f t="shared" si="85"/>
        <v>0</v>
      </c>
    </row>
    <row r="5354" spans="1:18" x14ac:dyDescent="0.3">
      <c r="A5354" t="s">
        <v>398</v>
      </c>
      <c r="B5354" s="1">
        <v>38271</v>
      </c>
      <c r="C5354" t="s">
        <v>16</v>
      </c>
      <c r="D5354" t="s">
        <v>467</v>
      </c>
      <c r="E5354" t="s">
        <v>468</v>
      </c>
      <c r="G5354" t="s">
        <v>19</v>
      </c>
      <c r="H5354" t="s">
        <v>69</v>
      </c>
      <c r="I5354" t="s">
        <v>21</v>
      </c>
      <c r="J5354" t="s">
        <v>22</v>
      </c>
      <c r="K5354">
        <v>17.399999999999999</v>
      </c>
      <c r="L5354">
        <v>158</v>
      </c>
      <c r="M5354" t="s">
        <v>270</v>
      </c>
      <c r="N5354">
        <v>158</v>
      </c>
      <c r="P5354" cm="1">
        <f t="array" ref="P5354">IF(Q5354&gt;0,INDEX(Q5354:Q27078,MATCH(TRUE,INDEX(Q5354:Q27078="",,),0)-1),"")</f>
        <v>6</v>
      </c>
      <c r="Q5354">
        <v>2</v>
      </c>
      <c r="R5354">
        <f t="shared" si="85"/>
        <v>0</v>
      </c>
    </row>
    <row r="5355" spans="1:18" x14ac:dyDescent="0.3">
      <c r="A5355" t="s">
        <v>398</v>
      </c>
      <c r="B5355" s="1">
        <v>38271</v>
      </c>
      <c r="C5355" t="s">
        <v>16</v>
      </c>
      <c r="D5355" t="s">
        <v>467</v>
      </c>
      <c r="E5355" t="s">
        <v>468</v>
      </c>
      <c r="G5355" t="s">
        <v>19</v>
      </c>
      <c r="H5355" t="s">
        <v>64</v>
      </c>
      <c r="I5355" t="s">
        <v>21</v>
      </c>
      <c r="J5355" t="s">
        <v>22</v>
      </c>
      <c r="K5355">
        <v>11.1</v>
      </c>
      <c r="L5355">
        <v>190</v>
      </c>
      <c r="M5355" t="s">
        <v>270</v>
      </c>
      <c r="N5355">
        <v>919.44</v>
      </c>
      <c r="P5355" cm="1">
        <f t="array" ref="P5355">IF(Q5355&gt;0,INDEX(Q5355:Q27079,MATCH(TRUE,INDEX(Q5355:Q27079="",,),0)-1),"")</f>
        <v>6</v>
      </c>
      <c r="Q5355">
        <v>2</v>
      </c>
      <c r="R5355">
        <f t="shared" si="85"/>
        <v>0</v>
      </c>
    </row>
    <row r="5356" spans="1:18" x14ac:dyDescent="0.3">
      <c r="A5356" t="s">
        <v>398</v>
      </c>
      <c r="B5356" s="1">
        <v>38271</v>
      </c>
      <c r="C5356" t="s">
        <v>16</v>
      </c>
      <c r="D5356" t="s">
        <v>467</v>
      </c>
      <c r="E5356" t="s">
        <v>468</v>
      </c>
      <c r="G5356" t="s">
        <v>19</v>
      </c>
      <c r="H5356" t="s">
        <v>53</v>
      </c>
      <c r="I5356" t="s">
        <v>26</v>
      </c>
      <c r="J5356" t="s">
        <v>27</v>
      </c>
      <c r="K5356">
        <v>162</v>
      </c>
      <c r="L5356">
        <v>27</v>
      </c>
      <c r="M5356" t="s">
        <v>270</v>
      </c>
      <c r="N5356">
        <v>27</v>
      </c>
      <c r="P5356" cm="1">
        <f t="array" ref="P5356">IF(Q5356&gt;0,INDEX(Q5356:Q27080,MATCH(TRUE,INDEX(Q5356:Q27080="",,),0)-1),"")</f>
        <v>6</v>
      </c>
      <c r="Q5356">
        <v>2</v>
      </c>
      <c r="R5356">
        <f t="shared" si="85"/>
        <v>0</v>
      </c>
    </row>
    <row r="5357" spans="1:18" x14ac:dyDescent="0.3">
      <c r="A5357" t="s">
        <v>398</v>
      </c>
      <c r="B5357" s="1">
        <v>38271</v>
      </c>
      <c r="C5357" t="s">
        <v>16</v>
      </c>
      <c r="D5357" t="s">
        <v>467</v>
      </c>
      <c r="E5357" t="s">
        <v>468</v>
      </c>
      <c r="G5357" t="s">
        <v>19</v>
      </c>
      <c r="H5357" t="s">
        <v>148</v>
      </c>
      <c r="I5357" t="s">
        <v>26</v>
      </c>
      <c r="J5357" t="s">
        <v>27</v>
      </c>
      <c r="K5357">
        <v>101</v>
      </c>
      <c r="L5357">
        <v>27</v>
      </c>
      <c r="M5357" t="s">
        <v>270</v>
      </c>
      <c r="N5357">
        <v>27</v>
      </c>
      <c r="P5357" cm="1">
        <f t="array" ref="P5357">IF(Q5357&gt;0,INDEX(Q5357:Q27081,MATCH(TRUE,INDEX(Q5357:Q27081="",,),0)-1),"")</f>
        <v>6</v>
      </c>
      <c r="Q5357">
        <v>2</v>
      </c>
      <c r="R5357">
        <f t="shared" si="85"/>
        <v>0</v>
      </c>
    </row>
    <row r="5358" spans="1:18" x14ac:dyDescent="0.3">
      <c r="A5358" t="s">
        <v>398</v>
      </c>
      <c r="B5358" s="1">
        <v>38271</v>
      </c>
      <c r="C5358" t="s">
        <v>16</v>
      </c>
      <c r="D5358" t="s">
        <v>467</v>
      </c>
      <c r="E5358" t="s">
        <v>468</v>
      </c>
      <c r="G5358" t="s">
        <v>19</v>
      </c>
      <c r="H5358" t="s">
        <v>64</v>
      </c>
      <c r="I5358" t="s">
        <v>26</v>
      </c>
      <c r="J5358" t="s">
        <v>27</v>
      </c>
      <c r="K5358">
        <v>186</v>
      </c>
      <c r="L5358">
        <v>22</v>
      </c>
      <c r="M5358" t="s">
        <v>270</v>
      </c>
      <c r="N5358">
        <v>22</v>
      </c>
      <c r="P5358" cm="1">
        <f t="array" ref="P5358">IF(Q5358&gt;0,INDEX(Q5358:Q27082,MATCH(TRUE,INDEX(Q5358:Q27082="",,),0)-1),"")</f>
        <v>6</v>
      </c>
      <c r="Q5358">
        <v>2</v>
      </c>
      <c r="R5358">
        <f t="shared" si="85"/>
        <v>0</v>
      </c>
    </row>
    <row r="5359" spans="1:18" x14ac:dyDescent="0.3">
      <c r="A5359" t="s">
        <v>398</v>
      </c>
      <c r="B5359" s="1">
        <v>38271</v>
      </c>
      <c r="C5359" t="s">
        <v>16</v>
      </c>
      <c r="D5359" t="s">
        <v>467</v>
      </c>
      <c r="E5359" t="s">
        <v>468</v>
      </c>
      <c r="G5359" s="6" t="s">
        <v>29</v>
      </c>
      <c r="H5359" t="s">
        <v>99</v>
      </c>
      <c r="I5359" t="s">
        <v>21</v>
      </c>
      <c r="J5359" t="s">
        <v>22</v>
      </c>
      <c r="K5359">
        <v>7</v>
      </c>
      <c r="L5359">
        <v>179</v>
      </c>
      <c r="M5359" t="s">
        <v>270</v>
      </c>
      <c r="N5359">
        <v>179</v>
      </c>
      <c r="P5359" cm="1">
        <f t="array" ref="P5359">IF(Q5359&gt;0,INDEX(Q5359:Q27083,MATCH(TRUE,INDEX(Q5359:Q27083="",,),0)-1),"")</f>
        <v>6</v>
      </c>
      <c r="Q5359">
        <v>2</v>
      </c>
      <c r="R5359">
        <f t="shared" si="85"/>
        <v>0</v>
      </c>
    </row>
    <row r="5360" spans="1:18" x14ac:dyDescent="0.3">
      <c r="A5360" t="s">
        <v>398</v>
      </c>
      <c r="B5360" s="1">
        <v>38271</v>
      </c>
      <c r="C5360" t="s">
        <v>16</v>
      </c>
      <c r="D5360" t="s">
        <v>467</v>
      </c>
      <c r="E5360" t="s">
        <v>468</v>
      </c>
      <c r="G5360" s="6" t="s">
        <v>29</v>
      </c>
      <c r="H5360" t="s">
        <v>206</v>
      </c>
      <c r="I5360" t="s">
        <v>26</v>
      </c>
      <c r="J5360" t="s">
        <v>27</v>
      </c>
      <c r="K5360">
        <v>82</v>
      </c>
      <c r="L5360">
        <v>13</v>
      </c>
      <c r="M5360" t="s">
        <v>270</v>
      </c>
      <c r="N5360">
        <v>13</v>
      </c>
      <c r="P5360" cm="1">
        <f t="array" ref="P5360">IF(Q5360&gt;0,INDEX(Q5360:Q27084,MATCH(TRUE,INDEX(Q5360:Q27084="",,),0)-1),"")</f>
        <v>6</v>
      </c>
      <c r="Q5360">
        <v>2</v>
      </c>
      <c r="R5360">
        <f t="shared" si="85"/>
        <v>0</v>
      </c>
    </row>
    <row r="5361" spans="1:18" x14ac:dyDescent="0.3">
      <c r="A5361" t="s">
        <v>398</v>
      </c>
      <c r="B5361" s="1">
        <v>38271</v>
      </c>
      <c r="C5361" t="s">
        <v>16</v>
      </c>
      <c r="D5361" t="s">
        <v>467</v>
      </c>
      <c r="E5361" t="s">
        <v>468</v>
      </c>
      <c r="G5361" s="6" t="s">
        <v>29</v>
      </c>
      <c r="H5361" t="s">
        <v>99</v>
      </c>
      <c r="I5361" t="s">
        <v>26</v>
      </c>
      <c r="J5361" t="s">
        <v>27</v>
      </c>
      <c r="K5361">
        <v>74</v>
      </c>
      <c r="L5361">
        <v>23</v>
      </c>
      <c r="M5361" t="s">
        <v>270</v>
      </c>
      <c r="N5361">
        <v>23</v>
      </c>
      <c r="P5361" cm="1">
        <f t="array" ref="P5361">IF(Q5361&gt;0,INDEX(Q5361:Q27085,MATCH(TRUE,INDEX(Q5361:Q27085="",,),0)-1),"")</f>
        <v>6</v>
      </c>
      <c r="Q5361">
        <v>2</v>
      </c>
      <c r="R5361">
        <f t="shared" si="85"/>
        <v>0</v>
      </c>
    </row>
    <row r="5362" spans="1:18" x14ac:dyDescent="0.3">
      <c r="A5362" t="s">
        <v>398</v>
      </c>
      <c r="B5362" s="1">
        <v>38271</v>
      </c>
      <c r="C5362" t="s">
        <v>16</v>
      </c>
      <c r="D5362" t="s">
        <v>467</v>
      </c>
      <c r="E5362" t="s">
        <v>468</v>
      </c>
      <c r="G5362" s="6" t="s">
        <v>29</v>
      </c>
      <c r="H5362" t="s">
        <v>394</v>
      </c>
      <c r="I5362" t="s">
        <v>26</v>
      </c>
      <c r="J5362" t="s">
        <v>27</v>
      </c>
      <c r="K5362">
        <v>75</v>
      </c>
      <c r="L5362">
        <v>21</v>
      </c>
      <c r="M5362" t="s">
        <v>270</v>
      </c>
      <c r="N5362">
        <v>21</v>
      </c>
      <c r="P5362" cm="1">
        <f t="array" ref="P5362">IF(Q5362&gt;0,INDEX(Q5362:Q27086,MATCH(TRUE,INDEX(Q5362:Q27086="",,),0)-1),"")</f>
        <v>6</v>
      </c>
      <c r="Q5362">
        <v>2</v>
      </c>
      <c r="R5362">
        <f t="shared" si="85"/>
        <v>0</v>
      </c>
    </row>
    <row r="5363" spans="1:18" x14ac:dyDescent="0.3">
      <c r="A5363" t="s">
        <v>398</v>
      </c>
      <c r="B5363" s="1">
        <v>38271</v>
      </c>
      <c r="C5363" t="s">
        <v>16</v>
      </c>
      <c r="D5363" t="s">
        <v>467</v>
      </c>
      <c r="E5363" t="s">
        <v>468</v>
      </c>
      <c r="G5363" s="6" t="s">
        <v>29</v>
      </c>
      <c r="H5363" t="s">
        <v>70</v>
      </c>
      <c r="I5363" t="s">
        <v>26</v>
      </c>
      <c r="J5363" t="s">
        <v>27</v>
      </c>
      <c r="K5363">
        <v>70</v>
      </c>
      <c r="L5363">
        <v>23</v>
      </c>
      <c r="M5363" t="s">
        <v>270</v>
      </c>
      <c r="N5363">
        <v>23</v>
      </c>
      <c r="P5363" cm="1">
        <f t="array" ref="P5363">IF(Q5363&gt;0,INDEX(Q5363:Q27087,MATCH(TRUE,INDEX(Q5363:Q27087="",,),0)-1),"")</f>
        <v>6</v>
      </c>
      <c r="Q5363">
        <v>2</v>
      </c>
      <c r="R5363">
        <f t="shared" si="85"/>
        <v>0</v>
      </c>
    </row>
    <row r="5364" spans="1:18" x14ac:dyDescent="0.3">
      <c r="A5364" t="s">
        <v>398</v>
      </c>
      <c r="B5364" s="1">
        <v>38271</v>
      </c>
      <c r="C5364" t="s">
        <v>16</v>
      </c>
      <c r="D5364" t="s">
        <v>467</v>
      </c>
      <c r="E5364" t="s">
        <v>468</v>
      </c>
      <c r="G5364" t="s">
        <v>19</v>
      </c>
      <c r="H5364" t="s">
        <v>69</v>
      </c>
      <c r="I5364" t="s">
        <v>21</v>
      </c>
      <c r="J5364" t="s">
        <v>22</v>
      </c>
      <c r="K5364">
        <v>17.399999999999999</v>
      </c>
      <c r="L5364">
        <v>158</v>
      </c>
      <c r="M5364" t="s">
        <v>470</v>
      </c>
      <c r="N5364">
        <v>158</v>
      </c>
      <c r="P5364" cm="1">
        <f t="array" ref="P5364">IF(Q5364&gt;0,INDEX(Q5364:Q27088,MATCH(TRUE,INDEX(Q5364:Q27088="",,),0)-1),"")</f>
        <v>6</v>
      </c>
      <c r="Q5364">
        <v>3</v>
      </c>
      <c r="R5364">
        <f t="shared" ref="R5364:R5427" si="86">IF(P5364="","",0)</f>
        <v>0</v>
      </c>
    </row>
    <row r="5365" spans="1:18" x14ac:dyDescent="0.3">
      <c r="A5365" t="s">
        <v>398</v>
      </c>
      <c r="B5365" s="1">
        <v>38271</v>
      </c>
      <c r="C5365" t="s">
        <v>16</v>
      </c>
      <c r="D5365" t="s">
        <v>467</v>
      </c>
      <c r="E5365" t="s">
        <v>468</v>
      </c>
      <c r="G5365" t="s">
        <v>19</v>
      </c>
      <c r="H5365" t="s">
        <v>64</v>
      </c>
      <c r="I5365" t="s">
        <v>21</v>
      </c>
      <c r="J5365" t="s">
        <v>22</v>
      </c>
      <c r="K5365">
        <v>11.1</v>
      </c>
      <c r="L5365">
        <v>190</v>
      </c>
      <c r="M5365" t="s">
        <v>470</v>
      </c>
      <c r="N5365">
        <v>190</v>
      </c>
      <c r="P5365" cm="1">
        <f t="array" ref="P5365">IF(Q5365&gt;0,INDEX(Q5365:Q27089,MATCH(TRUE,INDEX(Q5365:Q27089="",,),0)-1),"")</f>
        <v>6</v>
      </c>
      <c r="Q5365">
        <v>3</v>
      </c>
      <c r="R5365">
        <f t="shared" si="86"/>
        <v>0</v>
      </c>
    </row>
    <row r="5366" spans="1:18" x14ac:dyDescent="0.3">
      <c r="A5366" t="s">
        <v>398</v>
      </c>
      <c r="B5366" s="1">
        <v>38271</v>
      </c>
      <c r="C5366" t="s">
        <v>16</v>
      </c>
      <c r="D5366" t="s">
        <v>467</v>
      </c>
      <c r="E5366" t="s">
        <v>468</v>
      </c>
      <c r="G5366" t="s">
        <v>19</v>
      </c>
      <c r="H5366" t="s">
        <v>53</v>
      </c>
      <c r="I5366" t="s">
        <v>26</v>
      </c>
      <c r="J5366" t="s">
        <v>27</v>
      </c>
      <c r="K5366">
        <v>162</v>
      </c>
      <c r="L5366">
        <v>27</v>
      </c>
      <c r="M5366" t="s">
        <v>470</v>
      </c>
      <c r="N5366">
        <v>27</v>
      </c>
      <c r="P5366" cm="1">
        <f t="array" ref="P5366">IF(Q5366&gt;0,INDEX(Q5366:Q27090,MATCH(TRUE,INDEX(Q5366:Q27090="",,),0)-1),"")</f>
        <v>6</v>
      </c>
      <c r="Q5366">
        <v>3</v>
      </c>
      <c r="R5366">
        <f t="shared" si="86"/>
        <v>0</v>
      </c>
    </row>
    <row r="5367" spans="1:18" x14ac:dyDescent="0.3">
      <c r="A5367" t="s">
        <v>398</v>
      </c>
      <c r="B5367" s="1">
        <v>38271</v>
      </c>
      <c r="C5367" t="s">
        <v>16</v>
      </c>
      <c r="D5367" t="s">
        <v>467</v>
      </c>
      <c r="E5367" t="s">
        <v>468</v>
      </c>
      <c r="G5367" t="s">
        <v>19</v>
      </c>
      <c r="H5367" t="s">
        <v>148</v>
      </c>
      <c r="I5367" t="s">
        <v>26</v>
      </c>
      <c r="J5367" t="s">
        <v>27</v>
      </c>
      <c r="K5367">
        <v>101</v>
      </c>
      <c r="L5367">
        <v>27</v>
      </c>
      <c r="M5367" t="s">
        <v>470</v>
      </c>
      <c r="N5367">
        <v>100</v>
      </c>
      <c r="P5367" cm="1">
        <f t="array" ref="P5367">IF(Q5367&gt;0,INDEX(Q5367:Q27091,MATCH(TRUE,INDEX(Q5367:Q27091="",,),0)-1),"")</f>
        <v>6</v>
      </c>
      <c r="Q5367">
        <v>3</v>
      </c>
      <c r="R5367">
        <f t="shared" si="86"/>
        <v>0</v>
      </c>
    </row>
    <row r="5368" spans="1:18" x14ac:dyDescent="0.3">
      <c r="A5368" t="s">
        <v>398</v>
      </c>
      <c r="B5368" s="1">
        <v>38271</v>
      </c>
      <c r="C5368" t="s">
        <v>16</v>
      </c>
      <c r="D5368" t="s">
        <v>467</v>
      </c>
      <c r="E5368" t="s">
        <v>468</v>
      </c>
      <c r="G5368" t="s">
        <v>19</v>
      </c>
      <c r="H5368" t="s">
        <v>64</v>
      </c>
      <c r="I5368" t="s">
        <v>26</v>
      </c>
      <c r="J5368" t="s">
        <v>27</v>
      </c>
      <c r="K5368">
        <v>186</v>
      </c>
      <c r="L5368">
        <v>22</v>
      </c>
      <c r="M5368" t="s">
        <v>470</v>
      </c>
      <c r="N5368">
        <v>22</v>
      </c>
      <c r="P5368" cm="1">
        <f t="array" ref="P5368">IF(Q5368&gt;0,INDEX(Q5368:Q27092,MATCH(TRUE,INDEX(Q5368:Q27092="",,),0)-1),"")</f>
        <v>6</v>
      </c>
      <c r="Q5368">
        <v>3</v>
      </c>
      <c r="R5368">
        <f t="shared" si="86"/>
        <v>0</v>
      </c>
    </row>
    <row r="5369" spans="1:18" x14ac:dyDescent="0.3">
      <c r="A5369" t="s">
        <v>398</v>
      </c>
      <c r="B5369" s="1">
        <v>38271</v>
      </c>
      <c r="C5369" t="s">
        <v>16</v>
      </c>
      <c r="D5369" t="s">
        <v>467</v>
      </c>
      <c r="E5369" t="s">
        <v>468</v>
      </c>
      <c r="G5369" s="6" t="s">
        <v>29</v>
      </c>
      <c r="H5369" t="s">
        <v>99</v>
      </c>
      <c r="I5369" t="s">
        <v>21</v>
      </c>
      <c r="J5369" t="s">
        <v>22</v>
      </c>
      <c r="K5369">
        <v>7</v>
      </c>
      <c r="L5369">
        <v>179</v>
      </c>
      <c r="M5369" t="s">
        <v>470</v>
      </c>
      <c r="N5369">
        <v>179</v>
      </c>
      <c r="P5369" cm="1">
        <f t="array" ref="P5369">IF(Q5369&gt;0,INDEX(Q5369:Q27093,MATCH(TRUE,INDEX(Q5369:Q27093="",,),0)-1),"")</f>
        <v>6</v>
      </c>
      <c r="Q5369">
        <v>3</v>
      </c>
      <c r="R5369">
        <f t="shared" si="86"/>
        <v>0</v>
      </c>
    </row>
    <row r="5370" spans="1:18" x14ac:dyDescent="0.3">
      <c r="A5370" t="s">
        <v>398</v>
      </c>
      <c r="B5370" s="1">
        <v>38271</v>
      </c>
      <c r="C5370" t="s">
        <v>16</v>
      </c>
      <c r="D5370" t="s">
        <v>467</v>
      </c>
      <c r="E5370" t="s">
        <v>468</v>
      </c>
      <c r="G5370" s="6" t="s">
        <v>29</v>
      </c>
      <c r="H5370" t="s">
        <v>206</v>
      </c>
      <c r="I5370" t="s">
        <v>26</v>
      </c>
      <c r="J5370" t="s">
        <v>27</v>
      </c>
      <c r="K5370">
        <v>82</v>
      </c>
      <c r="L5370">
        <v>13</v>
      </c>
      <c r="M5370" t="s">
        <v>470</v>
      </c>
      <c r="N5370">
        <v>13</v>
      </c>
      <c r="P5370" cm="1">
        <f t="array" ref="P5370">IF(Q5370&gt;0,INDEX(Q5370:Q27094,MATCH(TRUE,INDEX(Q5370:Q27094="",,),0)-1),"")</f>
        <v>6</v>
      </c>
      <c r="Q5370">
        <v>3</v>
      </c>
      <c r="R5370">
        <f t="shared" si="86"/>
        <v>0</v>
      </c>
    </row>
    <row r="5371" spans="1:18" x14ac:dyDescent="0.3">
      <c r="A5371" t="s">
        <v>398</v>
      </c>
      <c r="B5371" s="1">
        <v>38271</v>
      </c>
      <c r="C5371" t="s">
        <v>16</v>
      </c>
      <c r="D5371" t="s">
        <v>467</v>
      </c>
      <c r="E5371" t="s">
        <v>468</v>
      </c>
      <c r="G5371" s="6" t="s">
        <v>29</v>
      </c>
      <c r="H5371" t="s">
        <v>99</v>
      </c>
      <c r="I5371" t="s">
        <v>26</v>
      </c>
      <c r="J5371" t="s">
        <v>27</v>
      </c>
      <c r="K5371">
        <v>74</v>
      </c>
      <c r="L5371">
        <v>23</v>
      </c>
      <c r="M5371" t="s">
        <v>470</v>
      </c>
      <c r="N5371">
        <v>23</v>
      </c>
      <c r="P5371" cm="1">
        <f t="array" ref="P5371">IF(Q5371&gt;0,INDEX(Q5371:Q27095,MATCH(TRUE,INDEX(Q5371:Q27095="",,),0)-1),"")</f>
        <v>6</v>
      </c>
      <c r="Q5371">
        <v>3</v>
      </c>
      <c r="R5371">
        <f t="shared" si="86"/>
        <v>0</v>
      </c>
    </row>
    <row r="5372" spans="1:18" x14ac:dyDescent="0.3">
      <c r="A5372" t="s">
        <v>398</v>
      </c>
      <c r="B5372" s="1">
        <v>38271</v>
      </c>
      <c r="C5372" t="s">
        <v>16</v>
      </c>
      <c r="D5372" t="s">
        <v>467</v>
      </c>
      <c r="E5372" t="s">
        <v>468</v>
      </c>
      <c r="G5372" s="6" t="s">
        <v>29</v>
      </c>
      <c r="H5372" t="s">
        <v>394</v>
      </c>
      <c r="I5372" t="s">
        <v>26</v>
      </c>
      <c r="J5372" t="s">
        <v>27</v>
      </c>
      <c r="K5372">
        <v>75</v>
      </c>
      <c r="L5372">
        <v>21</v>
      </c>
      <c r="M5372" t="s">
        <v>470</v>
      </c>
      <c r="N5372">
        <v>21</v>
      </c>
      <c r="P5372" cm="1">
        <f t="array" ref="P5372">IF(Q5372&gt;0,INDEX(Q5372:Q27096,MATCH(TRUE,INDEX(Q5372:Q27096="",,),0)-1),"")</f>
        <v>6</v>
      </c>
      <c r="Q5372">
        <v>3</v>
      </c>
      <c r="R5372">
        <f t="shared" si="86"/>
        <v>0</v>
      </c>
    </row>
    <row r="5373" spans="1:18" x14ac:dyDescent="0.3">
      <c r="A5373" t="s">
        <v>398</v>
      </c>
      <c r="B5373" s="1">
        <v>38271</v>
      </c>
      <c r="C5373" t="s">
        <v>16</v>
      </c>
      <c r="D5373" t="s">
        <v>467</v>
      </c>
      <c r="E5373" t="s">
        <v>468</v>
      </c>
      <c r="G5373" s="6" t="s">
        <v>29</v>
      </c>
      <c r="H5373" t="s">
        <v>70</v>
      </c>
      <c r="I5373" t="s">
        <v>26</v>
      </c>
      <c r="J5373" t="s">
        <v>27</v>
      </c>
      <c r="K5373">
        <v>70</v>
      </c>
      <c r="L5373">
        <v>23</v>
      </c>
      <c r="M5373" t="s">
        <v>470</v>
      </c>
      <c r="N5373">
        <v>23</v>
      </c>
      <c r="P5373" cm="1">
        <f t="array" ref="P5373">IF(Q5373&gt;0,INDEX(Q5373:Q27097,MATCH(TRUE,INDEX(Q5373:Q27097="",,),0)-1),"")</f>
        <v>6</v>
      </c>
      <c r="Q5373">
        <v>3</v>
      </c>
      <c r="R5373">
        <f t="shared" si="86"/>
        <v>0</v>
      </c>
    </row>
    <row r="5374" spans="1:18" x14ac:dyDescent="0.3">
      <c r="A5374" t="s">
        <v>398</v>
      </c>
      <c r="B5374" s="1">
        <v>38271</v>
      </c>
      <c r="C5374" t="s">
        <v>16</v>
      </c>
      <c r="D5374" t="s">
        <v>467</v>
      </c>
      <c r="E5374" t="s">
        <v>468</v>
      </c>
      <c r="G5374" t="s">
        <v>19</v>
      </c>
      <c r="H5374" t="s">
        <v>69</v>
      </c>
      <c r="I5374" t="s">
        <v>21</v>
      </c>
      <c r="J5374" t="s">
        <v>22</v>
      </c>
      <c r="K5374">
        <v>17.399999999999999</v>
      </c>
      <c r="L5374">
        <v>158</v>
      </c>
      <c r="M5374" t="s">
        <v>385</v>
      </c>
      <c r="N5374">
        <v>185</v>
      </c>
      <c r="P5374" cm="1">
        <f t="array" ref="P5374">IF(Q5374&gt;0,INDEX(Q5374:Q27098,MATCH(TRUE,INDEX(Q5374:Q27098="",,),0)-1),"")</f>
        <v>6</v>
      </c>
      <c r="Q5374">
        <v>4</v>
      </c>
      <c r="R5374">
        <f t="shared" si="86"/>
        <v>0</v>
      </c>
    </row>
    <row r="5375" spans="1:18" x14ac:dyDescent="0.3">
      <c r="A5375" t="s">
        <v>398</v>
      </c>
      <c r="B5375" s="1">
        <v>38271</v>
      </c>
      <c r="C5375" t="s">
        <v>16</v>
      </c>
      <c r="D5375" t="s">
        <v>467</v>
      </c>
      <c r="E5375" t="s">
        <v>468</v>
      </c>
      <c r="G5375" t="s">
        <v>19</v>
      </c>
      <c r="H5375" t="s">
        <v>64</v>
      </c>
      <c r="I5375" t="s">
        <v>21</v>
      </c>
      <c r="J5375" t="s">
        <v>22</v>
      </c>
      <c r="K5375">
        <v>11.1</v>
      </c>
      <c r="L5375">
        <v>190</v>
      </c>
      <c r="M5375" t="s">
        <v>385</v>
      </c>
      <c r="N5375">
        <v>240</v>
      </c>
      <c r="P5375" cm="1">
        <f t="array" ref="P5375">IF(Q5375&gt;0,INDEX(Q5375:Q27099,MATCH(TRUE,INDEX(Q5375:Q27099="",,),0)-1),"")</f>
        <v>6</v>
      </c>
      <c r="Q5375">
        <v>4</v>
      </c>
      <c r="R5375">
        <f t="shared" si="86"/>
        <v>0</v>
      </c>
    </row>
    <row r="5376" spans="1:18" x14ac:dyDescent="0.3">
      <c r="A5376" t="s">
        <v>398</v>
      </c>
      <c r="B5376" s="1">
        <v>38271</v>
      </c>
      <c r="C5376" t="s">
        <v>16</v>
      </c>
      <c r="D5376" t="s">
        <v>467</v>
      </c>
      <c r="E5376" t="s">
        <v>468</v>
      </c>
      <c r="G5376" t="s">
        <v>19</v>
      </c>
      <c r="H5376" t="s">
        <v>53</v>
      </c>
      <c r="I5376" t="s">
        <v>26</v>
      </c>
      <c r="J5376" t="s">
        <v>27</v>
      </c>
      <c r="K5376">
        <v>162</v>
      </c>
      <c r="L5376">
        <v>27</v>
      </c>
      <c r="M5376" t="s">
        <v>385</v>
      </c>
      <c r="N5376">
        <v>36.5</v>
      </c>
      <c r="P5376" cm="1">
        <f t="array" ref="P5376">IF(Q5376&gt;0,INDEX(Q5376:Q27100,MATCH(TRUE,INDEX(Q5376:Q27100="",,),0)-1),"")</f>
        <v>6</v>
      </c>
      <c r="Q5376">
        <v>4</v>
      </c>
      <c r="R5376">
        <f t="shared" si="86"/>
        <v>0</v>
      </c>
    </row>
    <row r="5377" spans="1:18" x14ac:dyDescent="0.3">
      <c r="A5377" t="s">
        <v>398</v>
      </c>
      <c r="B5377" s="1">
        <v>38271</v>
      </c>
      <c r="C5377" t="s">
        <v>16</v>
      </c>
      <c r="D5377" t="s">
        <v>467</v>
      </c>
      <c r="E5377" t="s">
        <v>468</v>
      </c>
      <c r="G5377" t="s">
        <v>19</v>
      </c>
      <c r="H5377" t="s">
        <v>148</v>
      </c>
      <c r="I5377" t="s">
        <v>26</v>
      </c>
      <c r="J5377" t="s">
        <v>27</v>
      </c>
      <c r="K5377">
        <v>101</v>
      </c>
      <c r="L5377">
        <v>27</v>
      </c>
      <c r="M5377" t="s">
        <v>385</v>
      </c>
      <c r="N5377">
        <v>38</v>
      </c>
      <c r="P5377" cm="1">
        <f t="array" ref="P5377">IF(Q5377&gt;0,INDEX(Q5377:Q27101,MATCH(TRUE,INDEX(Q5377:Q27101="",,),0)-1),"")</f>
        <v>6</v>
      </c>
      <c r="Q5377">
        <v>4</v>
      </c>
      <c r="R5377">
        <f t="shared" si="86"/>
        <v>0</v>
      </c>
    </row>
    <row r="5378" spans="1:18" x14ac:dyDescent="0.3">
      <c r="A5378" t="s">
        <v>398</v>
      </c>
      <c r="B5378" s="1">
        <v>38271</v>
      </c>
      <c r="C5378" t="s">
        <v>16</v>
      </c>
      <c r="D5378" t="s">
        <v>467</v>
      </c>
      <c r="E5378" t="s">
        <v>468</v>
      </c>
      <c r="G5378" t="s">
        <v>19</v>
      </c>
      <c r="H5378" t="s">
        <v>64</v>
      </c>
      <c r="I5378" t="s">
        <v>26</v>
      </c>
      <c r="J5378" t="s">
        <v>27</v>
      </c>
      <c r="K5378">
        <v>186</v>
      </c>
      <c r="L5378">
        <v>22</v>
      </c>
      <c r="M5378" t="s">
        <v>385</v>
      </c>
      <c r="N5378">
        <v>30</v>
      </c>
      <c r="P5378" cm="1">
        <f t="array" ref="P5378">IF(Q5378&gt;0,INDEX(Q5378:Q27102,MATCH(TRUE,INDEX(Q5378:Q27102="",,),0)-1),"")</f>
        <v>6</v>
      </c>
      <c r="Q5378">
        <v>4</v>
      </c>
      <c r="R5378">
        <f t="shared" si="86"/>
        <v>0</v>
      </c>
    </row>
    <row r="5379" spans="1:18" x14ac:dyDescent="0.3">
      <c r="A5379" t="s">
        <v>398</v>
      </c>
      <c r="B5379" s="1">
        <v>38271</v>
      </c>
      <c r="C5379" t="s">
        <v>16</v>
      </c>
      <c r="D5379" t="s">
        <v>467</v>
      </c>
      <c r="E5379" t="s">
        <v>468</v>
      </c>
      <c r="G5379" s="6" t="s">
        <v>29</v>
      </c>
      <c r="H5379" t="s">
        <v>99</v>
      </c>
      <c r="I5379" t="s">
        <v>21</v>
      </c>
      <c r="J5379" t="s">
        <v>22</v>
      </c>
      <c r="K5379">
        <v>7</v>
      </c>
      <c r="L5379">
        <v>179</v>
      </c>
      <c r="M5379" t="s">
        <v>385</v>
      </c>
      <c r="N5379">
        <v>179</v>
      </c>
      <c r="P5379" cm="1">
        <f t="array" ref="P5379">IF(Q5379&gt;0,INDEX(Q5379:Q27103,MATCH(TRUE,INDEX(Q5379:Q27103="",,),0)-1),"")</f>
        <v>6</v>
      </c>
      <c r="Q5379">
        <v>4</v>
      </c>
      <c r="R5379">
        <f t="shared" si="86"/>
        <v>0</v>
      </c>
    </row>
    <row r="5380" spans="1:18" x14ac:dyDescent="0.3">
      <c r="A5380" t="s">
        <v>398</v>
      </c>
      <c r="B5380" s="1">
        <v>38271</v>
      </c>
      <c r="C5380" t="s">
        <v>16</v>
      </c>
      <c r="D5380" t="s">
        <v>467</v>
      </c>
      <c r="E5380" t="s">
        <v>468</v>
      </c>
      <c r="G5380" s="6" t="s">
        <v>29</v>
      </c>
      <c r="H5380" t="s">
        <v>206</v>
      </c>
      <c r="I5380" t="s">
        <v>26</v>
      </c>
      <c r="J5380" t="s">
        <v>27</v>
      </c>
      <c r="K5380">
        <v>82</v>
      </c>
      <c r="L5380">
        <v>13</v>
      </c>
      <c r="M5380" t="s">
        <v>385</v>
      </c>
      <c r="N5380">
        <v>13</v>
      </c>
      <c r="P5380" cm="1">
        <f t="array" ref="P5380">IF(Q5380&gt;0,INDEX(Q5380:Q27104,MATCH(TRUE,INDEX(Q5380:Q27104="",,),0)-1),"")</f>
        <v>6</v>
      </c>
      <c r="Q5380">
        <v>4</v>
      </c>
      <c r="R5380">
        <f t="shared" si="86"/>
        <v>0</v>
      </c>
    </row>
    <row r="5381" spans="1:18" x14ac:dyDescent="0.3">
      <c r="A5381" t="s">
        <v>398</v>
      </c>
      <c r="B5381" s="1">
        <v>38271</v>
      </c>
      <c r="C5381" t="s">
        <v>16</v>
      </c>
      <c r="D5381" t="s">
        <v>467</v>
      </c>
      <c r="E5381" t="s">
        <v>468</v>
      </c>
      <c r="G5381" s="6" t="s">
        <v>29</v>
      </c>
      <c r="H5381" t="s">
        <v>99</v>
      </c>
      <c r="I5381" t="s">
        <v>26</v>
      </c>
      <c r="J5381" t="s">
        <v>27</v>
      </c>
      <c r="K5381">
        <v>74</v>
      </c>
      <c r="L5381">
        <v>23</v>
      </c>
      <c r="M5381" t="s">
        <v>385</v>
      </c>
      <c r="N5381">
        <v>23</v>
      </c>
      <c r="P5381" cm="1">
        <f t="array" ref="P5381">IF(Q5381&gt;0,INDEX(Q5381:Q27105,MATCH(TRUE,INDEX(Q5381:Q27105="",,),0)-1),"")</f>
        <v>6</v>
      </c>
      <c r="Q5381">
        <v>4</v>
      </c>
      <c r="R5381">
        <f t="shared" si="86"/>
        <v>0</v>
      </c>
    </row>
    <row r="5382" spans="1:18" x14ac:dyDescent="0.3">
      <c r="A5382" t="s">
        <v>398</v>
      </c>
      <c r="B5382" s="1">
        <v>38271</v>
      </c>
      <c r="C5382" t="s">
        <v>16</v>
      </c>
      <c r="D5382" t="s">
        <v>467</v>
      </c>
      <c r="E5382" t="s">
        <v>468</v>
      </c>
      <c r="G5382" s="6" t="s">
        <v>29</v>
      </c>
      <c r="H5382" t="s">
        <v>394</v>
      </c>
      <c r="I5382" t="s">
        <v>26</v>
      </c>
      <c r="J5382" t="s">
        <v>27</v>
      </c>
      <c r="K5382">
        <v>75</v>
      </c>
      <c r="L5382">
        <v>21</v>
      </c>
      <c r="M5382" t="s">
        <v>385</v>
      </c>
      <c r="N5382">
        <v>21</v>
      </c>
      <c r="P5382" cm="1">
        <f t="array" ref="P5382">IF(Q5382&gt;0,INDEX(Q5382:Q27106,MATCH(TRUE,INDEX(Q5382:Q27106="",,),0)-1),"")</f>
        <v>6</v>
      </c>
      <c r="Q5382">
        <v>4</v>
      </c>
      <c r="R5382">
        <f t="shared" si="86"/>
        <v>0</v>
      </c>
    </row>
    <row r="5383" spans="1:18" x14ac:dyDescent="0.3">
      <c r="A5383" t="s">
        <v>398</v>
      </c>
      <c r="B5383" s="1">
        <v>38271</v>
      </c>
      <c r="C5383" t="s">
        <v>16</v>
      </c>
      <c r="D5383" t="s">
        <v>467</v>
      </c>
      <c r="E5383" t="s">
        <v>468</v>
      </c>
      <c r="G5383" s="6" t="s">
        <v>29</v>
      </c>
      <c r="H5383" t="s">
        <v>70</v>
      </c>
      <c r="I5383" t="s">
        <v>26</v>
      </c>
      <c r="J5383" t="s">
        <v>27</v>
      </c>
      <c r="K5383">
        <v>70</v>
      </c>
      <c r="L5383">
        <v>23</v>
      </c>
      <c r="M5383" t="s">
        <v>385</v>
      </c>
      <c r="N5383">
        <v>23</v>
      </c>
      <c r="P5383" cm="1">
        <f t="array" ref="P5383">IF(Q5383&gt;0,INDEX(Q5383:Q27107,MATCH(TRUE,INDEX(Q5383:Q27107="",,),0)-1),"")</f>
        <v>6</v>
      </c>
      <c r="Q5383">
        <v>4</v>
      </c>
      <c r="R5383">
        <f t="shared" si="86"/>
        <v>0</v>
      </c>
    </row>
    <row r="5384" spans="1:18" x14ac:dyDescent="0.3">
      <c r="A5384" t="s">
        <v>398</v>
      </c>
      <c r="B5384" s="1">
        <v>38271</v>
      </c>
      <c r="C5384" t="s">
        <v>16</v>
      </c>
      <c r="D5384" t="s">
        <v>467</v>
      </c>
      <c r="E5384" t="s">
        <v>468</v>
      </c>
      <c r="G5384" t="s">
        <v>19</v>
      </c>
      <c r="H5384" t="s">
        <v>69</v>
      </c>
      <c r="I5384" t="s">
        <v>21</v>
      </c>
      <c r="J5384" t="s">
        <v>22</v>
      </c>
      <c r="K5384">
        <v>17.399999999999999</v>
      </c>
      <c r="L5384">
        <v>158</v>
      </c>
      <c r="M5384" t="s">
        <v>403</v>
      </c>
      <c r="N5384">
        <v>158</v>
      </c>
      <c r="P5384" cm="1">
        <f t="array" ref="P5384">IF(Q5384&gt;0,INDEX(Q5384:Q27108,MATCH(TRUE,INDEX(Q5384:Q27108="",,),0)-1),"")</f>
        <v>6</v>
      </c>
      <c r="Q5384">
        <v>5</v>
      </c>
      <c r="R5384">
        <f t="shared" si="86"/>
        <v>0</v>
      </c>
    </row>
    <row r="5385" spans="1:18" x14ac:dyDescent="0.3">
      <c r="A5385" t="s">
        <v>398</v>
      </c>
      <c r="B5385" s="1">
        <v>38271</v>
      </c>
      <c r="C5385" t="s">
        <v>16</v>
      </c>
      <c r="D5385" t="s">
        <v>467</v>
      </c>
      <c r="E5385" t="s">
        <v>468</v>
      </c>
      <c r="G5385" t="s">
        <v>19</v>
      </c>
      <c r="H5385" t="s">
        <v>64</v>
      </c>
      <c r="I5385" t="s">
        <v>21</v>
      </c>
      <c r="J5385" t="s">
        <v>22</v>
      </c>
      <c r="K5385">
        <v>11.1</v>
      </c>
      <c r="L5385">
        <v>190</v>
      </c>
      <c r="M5385" t="s">
        <v>403</v>
      </c>
      <c r="N5385">
        <v>190</v>
      </c>
      <c r="P5385" cm="1">
        <f t="array" ref="P5385">IF(Q5385&gt;0,INDEX(Q5385:Q27109,MATCH(TRUE,INDEX(Q5385:Q27109="",,),0)-1),"")</f>
        <v>6</v>
      </c>
      <c r="Q5385">
        <v>5</v>
      </c>
      <c r="R5385">
        <f t="shared" si="86"/>
        <v>0</v>
      </c>
    </row>
    <row r="5386" spans="1:18" x14ac:dyDescent="0.3">
      <c r="A5386" t="s">
        <v>398</v>
      </c>
      <c r="B5386" s="1">
        <v>38271</v>
      </c>
      <c r="C5386" t="s">
        <v>16</v>
      </c>
      <c r="D5386" t="s">
        <v>467</v>
      </c>
      <c r="E5386" t="s">
        <v>468</v>
      </c>
      <c r="G5386" t="s">
        <v>19</v>
      </c>
      <c r="H5386" t="s">
        <v>53</v>
      </c>
      <c r="I5386" t="s">
        <v>26</v>
      </c>
      <c r="J5386" t="s">
        <v>27</v>
      </c>
      <c r="K5386">
        <v>162</v>
      </c>
      <c r="L5386">
        <v>27</v>
      </c>
      <c r="M5386" t="s">
        <v>403</v>
      </c>
      <c r="N5386">
        <v>30</v>
      </c>
      <c r="P5386" cm="1">
        <f t="array" ref="P5386">IF(Q5386&gt;0,INDEX(Q5386:Q27110,MATCH(TRUE,INDEX(Q5386:Q27110="",,),0)-1),"")</f>
        <v>6</v>
      </c>
      <c r="Q5386">
        <v>5</v>
      </c>
      <c r="R5386">
        <f t="shared" si="86"/>
        <v>0</v>
      </c>
    </row>
    <row r="5387" spans="1:18" x14ac:dyDescent="0.3">
      <c r="A5387" t="s">
        <v>398</v>
      </c>
      <c r="B5387" s="1">
        <v>38271</v>
      </c>
      <c r="C5387" t="s">
        <v>16</v>
      </c>
      <c r="D5387" t="s">
        <v>467</v>
      </c>
      <c r="E5387" t="s">
        <v>468</v>
      </c>
      <c r="G5387" t="s">
        <v>19</v>
      </c>
      <c r="H5387" t="s">
        <v>148</v>
      </c>
      <c r="I5387" t="s">
        <v>26</v>
      </c>
      <c r="J5387" t="s">
        <v>27</v>
      </c>
      <c r="K5387">
        <v>101</v>
      </c>
      <c r="L5387">
        <v>27</v>
      </c>
      <c r="M5387" t="s">
        <v>403</v>
      </c>
      <c r="N5387">
        <v>30</v>
      </c>
      <c r="P5387" cm="1">
        <f t="array" ref="P5387">IF(Q5387&gt;0,INDEX(Q5387:Q27111,MATCH(TRUE,INDEX(Q5387:Q27111="",,),0)-1),"")</f>
        <v>6</v>
      </c>
      <c r="Q5387">
        <v>5</v>
      </c>
      <c r="R5387">
        <f t="shared" si="86"/>
        <v>0</v>
      </c>
    </row>
    <row r="5388" spans="1:18" x14ac:dyDescent="0.3">
      <c r="A5388" t="s">
        <v>398</v>
      </c>
      <c r="B5388" s="1">
        <v>38271</v>
      </c>
      <c r="C5388" t="s">
        <v>16</v>
      </c>
      <c r="D5388" t="s">
        <v>467</v>
      </c>
      <c r="E5388" t="s">
        <v>468</v>
      </c>
      <c r="G5388" t="s">
        <v>19</v>
      </c>
      <c r="H5388" t="s">
        <v>64</v>
      </c>
      <c r="I5388" t="s">
        <v>26</v>
      </c>
      <c r="J5388" t="s">
        <v>27</v>
      </c>
      <c r="K5388">
        <v>186</v>
      </c>
      <c r="L5388">
        <v>22</v>
      </c>
      <c r="M5388" t="s">
        <v>403</v>
      </c>
      <c r="N5388">
        <v>30</v>
      </c>
      <c r="P5388" cm="1">
        <f t="array" ref="P5388">IF(Q5388&gt;0,INDEX(Q5388:Q27112,MATCH(TRUE,INDEX(Q5388:Q27112="",,),0)-1),"")</f>
        <v>6</v>
      </c>
      <c r="Q5388">
        <v>5</v>
      </c>
      <c r="R5388">
        <f t="shared" si="86"/>
        <v>0</v>
      </c>
    </row>
    <row r="5389" spans="1:18" x14ac:dyDescent="0.3">
      <c r="A5389" t="s">
        <v>398</v>
      </c>
      <c r="B5389" s="1">
        <v>38271</v>
      </c>
      <c r="C5389" t="s">
        <v>16</v>
      </c>
      <c r="D5389" t="s">
        <v>467</v>
      </c>
      <c r="E5389" t="s">
        <v>468</v>
      </c>
      <c r="G5389" s="6" t="s">
        <v>29</v>
      </c>
      <c r="H5389" t="s">
        <v>99</v>
      </c>
      <c r="I5389" t="s">
        <v>21</v>
      </c>
      <c r="J5389" t="s">
        <v>22</v>
      </c>
      <c r="K5389">
        <v>7</v>
      </c>
      <c r="L5389">
        <v>179</v>
      </c>
      <c r="M5389" t="s">
        <v>403</v>
      </c>
      <c r="N5389">
        <v>179</v>
      </c>
      <c r="P5389" cm="1">
        <f t="array" ref="P5389">IF(Q5389&gt;0,INDEX(Q5389:Q27113,MATCH(TRUE,INDEX(Q5389:Q27113="",,),0)-1),"")</f>
        <v>6</v>
      </c>
      <c r="Q5389">
        <v>5</v>
      </c>
      <c r="R5389">
        <f t="shared" si="86"/>
        <v>0</v>
      </c>
    </row>
    <row r="5390" spans="1:18" x14ac:dyDescent="0.3">
      <c r="A5390" t="s">
        <v>398</v>
      </c>
      <c r="B5390" s="1">
        <v>38271</v>
      </c>
      <c r="C5390" t="s">
        <v>16</v>
      </c>
      <c r="D5390" t="s">
        <v>467</v>
      </c>
      <c r="E5390" t="s">
        <v>468</v>
      </c>
      <c r="G5390" s="6" t="s">
        <v>29</v>
      </c>
      <c r="H5390" t="s">
        <v>206</v>
      </c>
      <c r="I5390" t="s">
        <v>26</v>
      </c>
      <c r="J5390" t="s">
        <v>27</v>
      </c>
      <c r="K5390">
        <v>82</v>
      </c>
      <c r="L5390">
        <v>13</v>
      </c>
      <c r="M5390" t="s">
        <v>403</v>
      </c>
      <c r="N5390">
        <v>13</v>
      </c>
      <c r="P5390" cm="1">
        <f t="array" ref="P5390">IF(Q5390&gt;0,INDEX(Q5390:Q27114,MATCH(TRUE,INDEX(Q5390:Q27114="",,),0)-1),"")</f>
        <v>6</v>
      </c>
      <c r="Q5390">
        <v>5</v>
      </c>
      <c r="R5390">
        <f t="shared" si="86"/>
        <v>0</v>
      </c>
    </row>
    <row r="5391" spans="1:18" x14ac:dyDescent="0.3">
      <c r="A5391" t="s">
        <v>398</v>
      </c>
      <c r="B5391" s="1">
        <v>38271</v>
      </c>
      <c r="C5391" t="s">
        <v>16</v>
      </c>
      <c r="D5391" t="s">
        <v>467</v>
      </c>
      <c r="E5391" t="s">
        <v>468</v>
      </c>
      <c r="G5391" s="6" t="s">
        <v>29</v>
      </c>
      <c r="H5391" t="s">
        <v>99</v>
      </c>
      <c r="I5391" t="s">
        <v>26</v>
      </c>
      <c r="J5391" t="s">
        <v>27</v>
      </c>
      <c r="K5391">
        <v>74</v>
      </c>
      <c r="L5391">
        <v>23</v>
      </c>
      <c r="M5391" t="s">
        <v>403</v>
      </c>
      <c r="N5391">
        <v>23</v>
      </c>
      <c r="P5391" cm="1">
        <f t="array" ref="P5391">IF(Q5391&gt;0,INDEX(Q5391:Q27115,MATCH(TRUE,INDEX(Q5391:Q27115="",,),0)-1),"")</f>
        <v>6</v>
      </c>
      <c r="Q5391">
        <v>5</v>
      </c>
      <c r="R5391">
        <f t="shared" si="86"/>
        <v>0</v>
      </c>
    </row>
    <row r="5392" spans="1:18" x14ac:dyDescent="0.3">
      <c r="A5392" t="s">
        <v>398</v>
      </c>
      <c r="B5392" s="1">
        <v>38271</v>
      </c>
      <c r="C5392" t="s">
        <v>16</v>
      </c>
      <c r="D5392" t="s">
        <v>467</v>
      </c>
      <c r="E5392" t="s">
        <v>468</v>
      </c>
      <c r="G5392" s="6" t="s">
        <v>29</v>
      </c>
      <c r="H5392" t="s">
        <v>394</v>
      </c>
      <c r="I5392" t="s">
        <v>26</v>
      </c>
      <c r="J5392" t="s">
        <v>27</v>
      </c>
      <c r="K5392">
        <v>75</v>
      </c>
      <c r="L5392">
        <v>21</v>
      </c>
      <c r="M5392" t="s">
        <v>403</v>
      </c>
      <c r="N5392">
        <v>21</v>
      </c>
      <c r="P5392" cm="1">
        <f t="array" ref="P5392">IF(Q5392&gt;0,INDEX(Q5392:Q27116,MATCH(TRUE,INDEX(Q5392:Q27116="",,),0)-1),"")</f>
        <v>6</v>
      </c>
      <c r="Q5392">
        <v>5</v>
      </c>
      <c r="R5392">
        <f t="shared" si="86"/>
        <v>0</v>
      </c>
    </row>
    <row r="5393" spans="1:18" x14ac:dyDescent="0.3">
      <c r="A5393" t="s">
        <v>398</v>
      </c>
      <c r="B5393" s="1">
        <v>38271</v>
      </c>
      <c r="C5393" t="s">
        <v>16</v>
      </c>
      <c r="D5393" t="s">
        <v>467</v>
      </c>
      <c r="E5393" t="s">
        <v>468</v>
      </c>
      <c r="G5393" s="6" t="s">
        <v>29</v>
      </c>
      <c r="H5393" t="s">
        <v>70</v>
      </c>
      <c r="I5393" t="s">
        <v>26</v>
      </c>
      <c r="J5393" t="s">
        <v>27</v>
      </c>
      <c r="K5393">
        <v>70</v>
      </c>
      <c r="L5393">
        <v>23</v>
      </c>
      <c r="M5393" t="s">
        <v>403</v>
      </c>
      <c r="N5393">
        <v>23</v>
      </c>
      <c r="P5393" cm="1">
        <f t="array" ref="P5393">IF(Q5393&gt;0,INDEX(Q5393:Q27117,MATCH(TRUE,INDEX(Q5393:Q27117="",,),0)-1),"")</f>
        <v>6</v>
      </c>
      <c r="Q5393">
        <v>5</v>
      </c>
      <c r="R5393">
        <f t="shared" si="86"/>
        <v>0</v>
      </c>
    </row>
    <row r="5394" spans="1:18" x14ac:dyDescent="0.3">
      <c r="A5394" t="s">
        <v>398</v>
      </c>
      <c r="B5394" s="1">
        <v>38271</v>
      </c>
      <c r="C5394" t="s">
        <v>16</v>
      </c>
      <c r="D5394" t="s">
        <v>467</v>
      </c>
      <c r="E5394" t="s">
        <v>468</v>
      </c>
      <c r="G5394" t="s">
        <v>19</v>
      </c>
      <c r="H5394" t="s">
        <v>69</v>
      </c>
      <c r="I5394" t="s">
        <v>21</v>
      </c>
      <c r="J5394" t="s">
        <v>22</v>
      </c>
      <c r="K5394">
        <v>17.399999999999999</v>
      </c>
      <c r="L5394">
        <v>158</v>
      </c>
      <c r="M5394" t="s">
        <v>415</v>
      </c>
      <c r="N5394">
        <v>158</v>
      </c>
      <c r="P5394" cm="1">
        <f t="array" ref="P5394">IF(Q5394&gt;0,INDEX(Q5394:Q27118,MATCH(TRUE,INDEX(Q5394:Q27118="",,),0)-1),"")</f>
        <v>6</v>
      </c>
      <c r="Q5394">
        <v>6</v>
      </c>
      <c r="R5394">
        <f t="shared" si="86"/>
        <v>0</v>
      </c>
    </row>
    <row r="5395" spans="1:18" x14ac:dyDescent="0.3">
      <c r="A5395" t="s">
        <v>398</v>
      </c>
      <c r="B5395" s="1">
        <v>38271</v>
      </c>
      <c r="C5395" t="s">
        <v>16</v>
      </c>
      <c r="D5395" t="s">
        <v>467</v>
      </c>
      <c r="E5395" t="s">
        <v>468</v>
      </c>
      <c r="G5395" t="s">
        <v>19</v>
      </c>
      <c r="H5395" t="s">
        <v>64</v>
      </c>
      <c r="I5395" t="s">
        <v>21</v>
      </c>
      <c r="J5395" t="s">
        <v>22</v>
      </c>
      <c r="K5395">
        <v>11.1</v>
      </c>
      <c r="L5395">
        <v>190</v>
      </c>
      <c r="M5395" t="s">
        <v>415</v>
      </c>
      <c r="N5395">
        <v>210</v>
      </c>
      <c r="P5395" cm="1">
        <f t="array" ref="P5395">IF(Q5395&gt;0,INDEX(Q5395:Q27119,MATCH(TRUE,INDEX(Q5395:Q27119="",,),0)-1),"")</f>
        <v>6</v>
      </c>
      <c r="Q5395">
        <v>6</v>
      </c>
      <c r="R5395">
        <f t="shared" si="86"/>
        <v>0</v>
      </c>
    </row>
    <row r="5396" spans="1:18" x14ac:dyDescent="0.3">
      <c r="A5396" t="s">
        <v>398</v>
      </c>
      <c r="B5396" s="1">
        <v>38271</v>
      </c>
      <c r="C5396" t="s">
        <v>16</v>
      </c>
      <c r="D5396" t="s">
        <v>467</v>
      </c>
      <c r="E5396" t="s">
        <v>468</v>
      </c>
      <c r="G5396" t="s">
        <v>19</v>
      </c>
      <c r="H5396" t="s">
        <v>53</v>
      </c>
      <c r="I5396" t="s">
        <v>26</v>
      </c>
      <c r="J5396" t="s">
        <v>27</v>
      </c>
      <c r="K5396">
        <v>162</v>
      </c>
      <c r="L5396">
        <v>27</v>
      </c>
      <c r="M5396" t="s">
        <v>415</v>
      </c>
      <c r="N5396">
        <v>31</v>
      </c>
      <c r="P5396" cm="1">
        <f t="array" ref="P5396">IF(Q5396&gt;0,INDEX(Q5396:Q27120,MATCH(TRUE,INDEX(Q5396:Q27120="",,),0)-1),"")</f>
        <v>6</v>
      </c>
      <c r="Q5396">
        <v>6</v>
      </c>
      <c r="R5396">
        <f t="shared" si="86"/>
        <v>0</v>
      </c>
    </row>
    <row r="5397" spans="1:18" x14ac:dyDescent="0.3">
      <c r="A5397" t="s">
        <v>398</v>
      </c>
      <c r="B5397" s="1">
        <v>38271</v>
      </c>
      <c r="C5397" t="s">
        <v>16</v>
      </c>
      <c r="D5397" t="s">
        <v>467</v>
      </c>
      <c r="E5397" t="s">
        <v>468</v>
      </c>
      <c r="G5397" t="s">
        <v>19</v>
      </c>
      <c r="H5397" t="s">
        <v>148</v>
      </c>
      <c r="I5397" t="s">
        <v>26</v>
      </c>
      <c r="J5397" t="s">
        <v>27</v>
      </c>
      <c r="K5397">
        <v>101</v>
      </c>
      <c r="L5397">
        <v>27</v>
      </c>
      <c r="M5397" t="s">
        <v>415</v>
      </c>
      <c r="N5397">
        <v>27</v>
      </c>
      <c r="P5397" cm="1">
        <f t="array" ref="P5397">IF(Q5397&gt;0,INDEX(Q5397:Q27121,MATCH(TRUE,INDEX(Q5397:Q27121="",,),0)-1),"")</f>
        <v>6</v>
      </c>
      <c r="Q5397">
        <v>6</v>
      </c>
      <c r="R5397">
        <f t="shared" si="86"/>
        <v>0</v>
      </c>
    </row>
    <row r="5398" spans="1:18" x14ac:dyDescent="0.3">
      <c r="A5398" t="s">
        <v>398</v>
      </c>
      <c r="B5398" s="1">
        <v>38271</v>
      </c>
      <c r="C5398" t="s">
        <v>16</v>
      </c>
      <c r="D5398" t="s">
        <v>467</v>
      </c>
      <c r="E5398" t="s">
        <v>468</v>
      </c>
      <c r="G5398" t="s">
        <v>19</v>
      </c>
      <c r="H5398" t="s">
        <v>64</v>
      </c>
      <c r="I5398" t="s">
        <v>26</v>
      </c>
      <c r="J5398" t="s">
        <v>27</v>
      </c>
      <c r="K5398">
        <v>186</v>
      </c>
      <c r="L5398">
        <v>22</v>
      </c>
      <c r="M5398" t="s">
        <v>415</v>
      </c>
      <c r="N5398">
        <v>22</v>
      </c>
      <c r="P5398" cm="1">
        <f t="array" ref="P5398">IF(Q5398&gt;0,INDEX(Q5398:Q27122,MATCH(TRUE,INDEX(Q5398:Q27122="",,),0)-1),"")</f>
        <v>6</v>
      </c>
      <c r="Q5398">
        <v>6</v>
      </c>
      <c r="R5398">
        <f t="shared" si="86"/>
        <v>0</v>
      </c>
    </row>
    <row r="5399" spans="1:18" x14ac:dyDescent="0.3">
      <c r="A5399" t="s">
        <v>398</v>
      </c>
      <c r="B5399" s="1">
        <v>38271</v>
      </c>
      <c r="C5399" t="s">
        <v>16</v>
      </c>
      <c r="D5399" t="s">
        <v>467</v>
      </c>
      <c r="E5399" t="s">
        <v>468</v>
      </c>
      <c r="G5399" s="6" t="s">
        <v>29</v>
      </c>
      <c r="H5399" t="s">
        <v>99</v>
      </c>
      <c r="I5399" t="s">
        <v>21</v>
      </c>
      <c r="J5399" t="s">
        <v>22</v>
      </c>
      <c r="K5399">
        <v>7</v>
      </c>
      <c r="L5399">
        <v>179</v>
      </c>
      <c r="M5399" t="s">
        <v>415</v>
      </c>
      <c r="N5399">
        <v>179</v>
      </c>
      <c r="P5399" cm="1">
        <f t="array" ref="P5399">IF(Q5399&gt;0,INDEX(Q5399:Q27123,MATCH(TRUE,INDEX(Q5399:Q27123="",,),0)-1),"")</f>
        <v>6</v>
      </c>
      <c r="Q5399">
        <v>6</v>
      </c>
      <c r="R5399">
        <f t="shared" si="86"/>
        <v>0</v>
      </c>
    </row>
    <row r="5400" spans="1:18" x14ac:dyDescent="0.3">
      <c r="A5400" t="s">
        <v>398</v>
      </c>
      <c r="B5400" s="1">
        <v>38271</v>
      </c>
      <c r="C5400" t="s">
        <v>16</v>
      </c>
      <c r="D5400" t="s">
        <v>467</v>
      </c>
      <c r="E5400" t="s">
        <v>468</v>
      </c>
      <c r="G5400" s="6" t="s">
        <v>29</v>
      </c>
      <c r="H5400" t="s">
        <v>206</v>
      </c>
      <c r="I5400" t="s">
        <v>26</v>
      </c>
      <c r="J5400" t="s">
        <v>27</v>
      </c>
      <c r="K5400">
        <v>82</v>
      </c>
      <c r="L5400">
        <v>13</v>
      </c>
      <c r="M5400" t="s">
        <v>415</v>
      </c>
      <c r="N5400">
        <v>13</v>
      </c>
      <c r="P5400" cm="1">
        <f t="array" ref="P5400">IF(Q5400&gt;0,INDEX(Q5400:Q27124,MATCH(TRUE,INDEX(Q5400:Q27124="",,),0)-1),"")</f>
        <v>6</v>
      </c>
      <c r="Q5400">
        <v>6</v>
      </c>
      <c r="R5400">
        <f t="shared" si="86"/>
        <v>0</v>
      </c>
    </row>
    <row r="5401" spans="1:18" x14ac:dyDescent="0.3">
      <c r="A5401" t="s">
        <v>398</v>
      </c>
      <c r="B5401" s="1">
        <v>38271</v>
      </c>
      <c r="C5401" t="s">
        <v>16</v>
      </c>
      <c r="D5401" t="s">
        <v>467</v>
      </c>
      <c r="E5401" t="s">
        <v>468</v>
      </c>
      <c r="G5401" s="6" t="s">
        <v>29</v>
      </c>
      <c r="H5401" t="s">
        <v>99</v>
      </c>
      <c r="I5401" t="s">
        <v>26</v>
      </c>
      <c r="J5401" t="s">
        <v>27</v>
      </c>
      <c r="K5401">
        <v>74</v>
      </c>
      <c r="L5401">
        <v>23</v>
      </c>
      <c r="M5401" t="s">
        <v>415</v>
      </c>
      <c r="N5401">
        <v>23</v>
      </c>
      <c r="P5401" cm="1">
        <f t="array" ref="P5401">IF(Q5401&gt;0,INDEX(Q5401:Q27125,MATCH(TRUE,INDEX(Q5401:Q27125="",,),0)-1),"")</f>
        <v>6</v>
      </c>
      <c r="Q5401">
        <v>6</v>
      </c>
      <c r="R5401">
        <f t="shared" si="86"/>
        <v>0</v>
      </c>
    </row>
    <row r="5402" spans="1:18" x14ac:dyDescent="0.3">
      <c r="A5402" t="s">
        <v>398</v>
      </c>
      <c r="B5402" s="1">
        <v>38271</v>
      </c>
      <c r="C5402" t="s">
        <v>16</v>
      </c>
      <c r="D5402" t="s">
        <v>467</v>
      </c>
      <c r="E5402" t="s">
        <v>468</v>
      </c>
      <c r="G5402" s="6" t="s">
        <v>29</v>
      </c>
      <c r="H5402" t="s">
        <v>394</v>
      </c>
      <c r="I5402" t="s">
        <v>26</v>
      </c>
      <c r="J5402" t="s">
        <v>27</v>
      </c>
      <c r="K5402">
        <v>75</v>
      </c>
      <c r="L5402">
        <v>21</v>
      </c>
      <c r="M5402" t="s">
        <v>415</v>
      </c>
      <c r="N5402">
        <v>21</v>
      </c>
      <c r="P5402" cm="1">
        <f t="array" ref="P5402">IF(Q5402&gt;0,INDEX(Q5402:Q27126,MATCH(TRUE,INDEX(Q5402:Q27126="",,),0)-1),"")</f>
        <v>6</v>
      </c>
      <c r="Q5402">
        <v>6</v>
      </c>
      <c r="R5402">
        <f t="shared" si="86"/>
        <v>0</v>
      </c>
    </row>
    <row r="5403" spans="1:18" x14ac:dyDescent="0.3">
      <c r="A5403" t="s">
        <v>398</v>
      </c>
      <c r="B5403" s="1">
        <v>38271</v>
      </c>
      <c r="C5403" t="s">
        <v>16</v>
      </c>
      <c r="D5403" t="s">
        <v>467</v>
      </c>
      <c r="E5403" t="s">
        <v>468</v>
      </c>
      <c r="G5403" s="6" t="s">
        <v>29</v>
      </c>
      <c r="H5403" t="s">
        <v>70</v>
      </c>
      <c r="I5403" t="s">
        <v>26</v>
      </c>
      <c r="J5403" t="s">
        <v>27</v>
      </c>
      <c r="K5403">
        <v>70</v>
      </c>
      <c r="L5403">
        <v>23</v>
      </c>
      <c r="M5403" t="s">
        <v>415</v>
      </c>
      <c r="N5403">
        <v>23</v>
      </c>
      <c r="P5403" cm="1">
        <f t="array" ref="P5403">IF(Q5403&gt;0,INDEX(Q5403:Q27127,MATCH(TRUE,INDEX(Q5403:Q27127="",,),0)-1),"")</f>
        <v>6</v>
      </c>
      <c r="Q5403">
        <v>6</v>
      </c>
      <c r="R5403">
        <f t="shared" si="86"/>
        <v>0</v>
      </c>
    </row>
    <row r="5404" spans="1:18" x14ac:dyDescent="0.3">
      <c r="P5404" t="str" cm="1">
        <f t="array" ref="P5404">IF(Q5404&gt;0,INDEX(Q5404:Q27128,MATCH(TRUE,INDEX(Q5404:Q27128="",,),0)-1),"")</f>
        <v/>
      </c>
      <c r="R5404" t="str">
        <f t="shared" si="86"/>
        <v/>
      </c>
    </row>
    <row r="5405" spans="1:18" x14ac:dyDescent="0.3">
      <c r="A5405" t="s">
        <v>471</v>
      </c>
      <c r="B5405" s="1">
        <v>38336</v>
      </c>
      <c r="C5405" t="s">
        <v>472</v>
      </c>
      <c r="D5405" t="s">
        <v>473</v>
      </c>
      <c r="E5405" t="s">
        <v>474</v>
      </c>
      <c r="G5405" t="s">
        <v>19</v>
      </c>
      <c r="H5405" t="s">
        <v>194</v>
      </c>
      <c r="I5405" t="s">
        <v>21</v>
      </c>
      <c r="J5405" t="s">
        <v>22</v>
      </c>
      <c r="K5405">
        <v>11</v>
      </c>
      <c r="L5405">
        <v>380.8</v>
      </c>
      <c r="M5405" t="s">
        <v>475</v>
      </c>
      <c r="N5405">
        <v>926.26</v>
      </c>
      <c r="O5405" t="s">
        <v>24</v>
      </c>
      <c r="P5405" cm="1">
        <f t="array" ref="P5405">IF(Q5405&gt;0,INDEX(Q5405:Q27129,MATCH(TRUE,INDEX(Q5405:Q27129="",,),0)-1),"")</f>
        <v>1</v>
      </c>
      <c r="Q5405">
        <v>1</v>
      </c>
      <c r="R5405">
        <f t="shared" si="86"/>
        <v>0</v>
      </c>
    </row>
    <row r="5406" spans="1:18" x14ac:dyDescent="0.3">
      <c r="A5406" t="s">
        <v>471</v>
      </c>
      <c r="B5406" s="1">
        <v>38336</v>
      </c>
      <c r="C5406" t="s">
        <v>472</v>
      </c>
      <c r="D5406" t="s">
        <v>473</v>
      </c>
      <c r="E5406" t="s">
        <v>474</v>
      </c>
      <c r="G5406" t="s">
        <v>19</v>
      </c>
      <c r="H5406" t="s">
        <v>206</v>
      </c>
      <c r="I5406" t="s">
        <v>21</v>
      </c>
      <c r="J5406" t="s">
        <v>22</v>
      </c>
      <c r="K5406">
        <v>98</v>
      </c>
      <c r="L5406">
        <v>93.5</v>
      </c>
      <c r="M5406" t="s">
        <v>475</v>
      </c>
      <c r="N5406">
        <v>93.5</v>
      </c>
      <c r="O5406" t="s">
        <v>24</v>
      </c>
      <c r="P5406" cm="1">
        <f t="array" ref="P5406">IF(Q5406&gt;0,INDEX(Q5406:Q27130,MATCH(TRUE,INDEX(Q5406:Q27130="",,),0)-1),"")</f>
        <v>1</v>
      </c>
      <c r="Q5406">
        <v>1</v>
      </c>
      <c r="R5406">
        <f t="shared" si="86"/>
        <v>0</v>
      </c>
    </row>
    <row r="5407" spans="1:18" x14ac:dyDescent="0.3">
      <c r="A5407" t="s">
        <v>471</v>
      </c>
      <c r="B5407" s="1">
        <v>38336</v>
      </c>
      <c r="C5407" t="s">
        <v>472</v>
      </c>
      <c r="D5407" t="s">
        <v>473</v>
      </c>
      <c r="E5407" t="s">
        <v>474</v>
      </c>
      <c r="G5407" s="6" t="s">
        <v>29</v>
      </c>
      <c r="H5407" t="s">
        <v>406</v>
      </c>
      <c r="I5407" t="s">
        <v>21</v>
      </c>
      <c r="J5407" t="s">
        <v>22</v>
      </c>
      <c r="K5407">
        <v>8</v>
      </c>
      <c r="L5407">
        <v>64.599999999999994</v>
      </c>
      <c r="M5407" t="s">
        <v>475</v>
      </c>
      <c r="N5407">
        <v>64.599999999999994</v>
      </c>
      <c r="O5407" t="s">
        <v>24</v>
      </c>
      <c r="P5407" cm="1">
        <f t="array" ref="P5407">IF(Q5407&gt;0,INDEX(Q5407:Q27131,MATCH(TRUE,INDEX(Q5407:Q27131="",,),0)-1),"")</f>
        <v>1</v>
      </c>
      <c r="Q5407">
        <v>1</v>
      </c>
      <c r="R5407">
        <f t="shared" si="86"/>
        <v>0</v>
      </c>
    </row>
    <row r="5408" spans="1:18" x14ac:dyDescent="0.3">
      <c r="A5408" t="s">
        <v>471</v>
      </c>
      <c r="B5408" s="1">
        <v>38336</v>
      </c>
      <c r="C5408" t="s">
        <v>472</v>
      </c>
      <c r="D5408" t="s">
        <v>473</v>
      </c>
      <c r="E5408" t="s">
        <v>474</v>
      </c>
      <c r="G5408" s="6" t="s">
        <v>29</v>
      </c>
      <c r="H5408" t="s">
        <v>64</v>
      </c>
      <c r="I5408" t="s">
        <v>21</v>
      </c>
      <c r="J5408" t="s">
        <v>22</v>
      </c>
      <c r="K5408">
        <v>4</v>
      </c>
      <c r="L5408">
        <v>53.55</v>
      </c>
      <c r="M5408" t="s">
        <v>475</v>
      </c>
      <c r="N5408">
        <v>53.55</v>
      </c>
      <c r="O5408" t="s">
        <v>24</v>
      </c>
      <c r="P5408" cm="1">
        <f t="array" ref="P5408">IF(Q5408&gt;0,INDEX(Q5408:Q27132,MATCH(TRUE,INDEX(Q5408:Q27132="",,),0)-1),"")</f>
        <v>1</v>
      </c>
      <c r="Q5408">
        <v>1</v>
      </c>
      <c r="R5408">
        <f t="shared" si="86"/>
        <v>0</v>
      </c>
    </row>
    <row r="5409" spans="1:18" x14ac:dyDescent="0.3">
      <c r="A5409" t="s">
        <v>471</v>
      </c>
      <c r="B5409" s="1">
        <v>38336</v>
      </c>
      <c r="C5409" t="s">
        <v>472</v>
      </c>
      <c r="D5409" t="s">
        <v>473</v>
      </c>
      <c r="E5409" t="s">
        <v>474</v>
      </c>
      <c r="G5409" s="6" t="s">
        <v>29</v>
      </c>
      <c r="H5409" t="s">
        <v>206</v>
      </c>
      <c r="I5409" t="s">
        <v>26</v>
      </c>
      <c r="J5409" t="s">
        <v>27</v>
      </c>
      <c r="K5409">
        <v>253</v>
      </c>
      <c r="L5409">
        <v>1.53</v>
      </c>
      <c r="M5409" t="s">
        <v>475</v>
      </c>
      <c r="N5409">
        <v>1.53</v>
      </c>
      <c r="O5409" t="s">
        <v>24</v>
      </c>
      <c r="P5409" cm="1">
        <f t="array" ref="P5409">IF(Q5409&gt;0,INDEX(Q5409:Q27133,MATCH(TRUE,INDEX(Q5409:Q27133="",,),0)-1),"")</f>
        <v>1</v>
      </c>
      <c r="Q5409">
        <v>1</v>
      </c>
      <c r="R5409">
        <f t="shared" si="86"/>
        <v>0</v>
      </c>
    </row>
    <row r="5410" spans="1:18" x14ac:dyDescent="0.3">
      <c r="A5410" t="s">
        <v>471</v>
      </c>
      <c r="B5410" s="1">
        <v>38336</v>
      </c>
      <c r="C5410" t="s">
        <v>472</v>
      </c>
      <c r="D5410" t="s">
        <v>473</v>
      </c>
      <c r="E5410" t="s">
        <v>474</v>
      </c>
      <c r="G5410" s="6" t="s">
        <v>29</v>
      </c>
      <c r="H5410" t="s">
        <v>64</v>
      </c>
      <c r="I5410" t="s">
        <v>26</v>
      </c>
      <c r="J5410" t="s">
        <v>27</v>
      </c>
      <c r="K5410">
        <v>267</v>
      </c>
      <c r="L5410">
        <v>2.04</v>
      </c>
      <c r="M5410" t="s">
        <v>475</v>
      </c>
      <c r="N5410">
        <v>2.04</v>
      </c>
      <c r="O5410" t="s">
        <v>24</v>
      </c>
      <c r="P5410" cm="1">
        <f t="array" ref="P5410">IF(Q5410&gt;0,INDEX(Q5410:Q27134,MATCH(TRUE,INDEX(Q5410:Q27134="",,),0)-1),"")</f>
        <v>1</v>
      </c>
      <c r="Q5410">
        <v>1</v>
      </c>
      <c r="R5410">
        <f t="shared" si="86"/>
        <v>0</v>
      </c>
    </row>
    <row r="5411" spans="1:18" x14ac:dyDescent="0.3">
      <c r="A5411" t="s">
        <v>471</v>
      </c>
      <c r="B5411" s="1">
        <v>38336</v>
      </c>
      <c r="C5411" t="s">
        <v>472</v>
      </c>
      <c r="D5411" t="s">
        <v>473</v>
      </c>
      <c r="E5411" t="s">
        <v>474</v>
      </c>
      <c r="G5411" s="6" t="s">
        <v>29</v>
      </c>
      <c r="H5411" t="s">
        <v>206</v>
      </c>
      <c r="I5411" t="s">
        <v>442</v>
      </c>
      <c r="J5411" t="s">
        <v>22</v>
      </c>
      <c r="K5411">
        <v>19</v>
      </c>
      <c r="L5411">
        <v>45.05</v>
      </c>
      <c r="M5411" t="s">
        <v>475</v>
      </c>
      <c r="N5411">
        <v>45.05</v>
      </c>
      <c r="O5411" t="s">
        <v>24</v>
      </c>
      <c r="P5411" cm="1">
        <f t="array" ref="P5411">IF(Q5411&gt;0,INDEX(Q5411:Q27135,MATCH(TRUE,INDEX(Q5411:Q27135="",,),0)-1),"")</f>
        <v>1</v>
      </c>
      <c r="Q5411">
        <v>1</v>
      </c>
      <c r="R5411">
        <f t="shared" si="86"/>
        <v>0</v>
      </c>
    </row>
    <row r="5412" spans="1:18" x14ac:dyDescent="0.3">
      <c r="A5412" t="s">
        <v>471</v>
      </c>
      <c r="B5412" s="1">
        <v>38336</v>
      </c>
      <c r="C5412" t="s">
        <v>472</v>
      </c>
      <c r="D5412" t="s">
        <v>473</v>
      </c>
      <c r="E5412" t="s">
        <v>474</v>
      </c>
      <c r="G5412" s="6" t="s">
        <v>29</v>
      </c>
      <c r="H5412" t="s">
        <v>64</v>
      </c>
      <c r="I5412" t="s">
        <v>442</v>
      </c>
      <c r="J5412" t="s">
        <v>22</v>
      </c>
      <c r="K5412">
        <v>13</v>
      </c>
      <c r="L5412">
        <v>27.2</v>
      </c>
      <c r="M5412" t="s">
        <v>475</v>
      </c>
      <c r="N5412">
        <v>27.2</v>
      </c>
      <c r="O5412" t="s">
        <v>24</v>
      </c>
      <c r="P5412" cm="1">
        <f t="array" ref="P5412">IF(Q5412&gt;0,INDEX(Q5412:Q27136,MATCH(TRUE,INDEX(Q5412:Q27136="",,),0)-1),"")</f>
        <v>1</v>
      </c>
      <c r="Q5412">
        <v>1</v>
      </c>
      <c r="R5412">
        <f t="shared" si="86"/>
        <v>0</v>
      </c>
    </row>
    <row r="5413" spans="1:18" x14ac:dyDescent="0.3">
      <c r="P5413" t="str" cm="1">
        <f t="array" ref="P5413">IF(Q5413&gt;0,INDEX(Q5413:Q27137,MATCH(TRUE,INDEX(Q5413:Q27137="",,),0)-1),"")</f>
        <v/>
      </c>
      <c r="R5413" t="str">
        <f t="shared" si="86"/>
        <v/>
      </c>
    </row>
    <row r="5414" spans="1:18" x14ac:dyDescent="0.3">
      <c r="A5414" t="s">
        <v>471</v>
      </c>
      <c r="B5414" s="1">
        <v>38336</v>
      </c>
      <c r="C5414" t="s">
        <v>472</v>
      </c>
      <c r="D5414" t="s">
        <v>476</v>
      </c>
      <c r="E5414" t="s">
        <v>477</v>
      </c>
      <c r="G5414" t="s">
        <v>19</v>
      </c>
      <c r="H5414" t="s">
        <v>194</v>
      </c>
      <c r="I5414" t="s">
        <v>21</v>
      </c>
      <c r="J5414" t="s">
        <v>22</v>
      </c>
      <c r="K5414">
        <v>11</v>
      </c>
      <c r="L5414">
        <v>411</v>
      </c>
      <c r="M5414" t="s">
        <v>475</v>
      </c>
      <c r="N5414">
        <v>1627.55</v>
      </c>
      <c r="O5414" t="s">
        <v>24</v>
      </c>
      <c r="P5414" cm="1">
        <f t="array" ref="P5414">IF(Q5414&gt;0,INDEX(Q5414:Q27138,MATCH(TRUE,INDEX(Q5414:Q27138="",,),0)-1),"")</f>
        <v>2</v>
      </c>
      <c r="Q5414">
        <v>1</v>
      </c>
      <c r="R5414">
        <f t="shared" si="86"/>
        <v>0</v>
      </c>
    </row>
    <row r="5415" spans="1:18" x14ac:dyDescent="0.3">
      <c r="A5415" t="s">
        <v>471</v>
      </c>
      <c r="B5415" s="1">
        <v>38336</v>
      </c>
      <c r="C5415" t="s">
        <v>472</v>
      </c>
      <c r="D5415" t="s">
        <v>476</v>
      </c>
      <c r="E5415" t="s">
        <v>477</v>
      </c>
      <c r="G5415" t="s">
        <v>19</v>
      </c>
      <c r="H5415" t="s">
        <v>206</v>
      </c>
      <c r="I5415" t="s">
        <v>21</v>
      </c>
      <c r="J5415" t="s">
        <v>22</v>
      </c>
      <c r="K5415">
        <v>47</v>
      </c>
      <c r="L5415">
        <v>84</v>
      </c>
      <c r="M5415" t="s">
        <v>475</v>
      </c>
      <c r="N5415">
        <v>84</v>
      </c>
      <c r="O5415" t="s">
        <v>24</v>
      </c>
      <c r="P5415" cm="1">
        <f t="array" ref="P5415">IF(Q5415&gt;0,INDEX(Q5415:Q27139,MATCH(TRUE,INDEX(Q5415:Q27139="",,),0)-1),"")</f>
        <v>2</v>
      </c>
      <c r="Q5415">
        <v>1</v>
      </c>
      <c r="R5415">
        <f t="shared" si="86"/>
        <v>0</v>
      </c>
    </row>
    <row r="5416" spans="1:18" x14ac:dyDescent="0.3">
      <c r="A5416" t="s">
        <v>471</v>
      </c>
      <c r="B5416" s="1">
        <v>38336</v>
      </c>
      <c r="C5416" t="s">
        <v>472</v>
      </c>
      <c r="D5416" t="s">
        <v>476</v>
      </c>
      <c r="E5416" t="s">
        <v>477</v>
      </c>
      <c r="G5416" t="s">
        <v>19</v>
      </c>
      <c r="H5416" t="s">
        <v>25</v>
      </c>
      <c r="I5416" t="s">
        <v>21</v>
      </c>
      <c r="J5416" t="s">
        <v>22</v>
      </c>
      <c r="K5416">
        <v>47</v>
      </c>
      <c r="L5416">
        <v>99</v>
      </c>
      <c r="M5416" t="s">
        <v>475</v>
      </c>
      <c r="N5416">
        <v>99</v>
      </c>
      <c r="O5416" t="s">
        <v>24</v>
      </c>
      <c r="P5416" cm="1">
        <f t="array" ref="P5416">IF(Q5416&gt;0,INDEX(Q5416:Q27140,MATCH(TRUE,INDEX(Q5416:Q27140="",,),0)-1),"")</f>
        <v>2</v>
      </c>
      <c r="Q5416">
        <v>1</v>
      </c>
      <c r="R5416">
        <f t="shared" si="86"/>
        <v>0</v>
      </c>
    </row>
    <row r="5417" spans="1:18" x14ac:dyDescent="0.3">
      <c r="A5417" t="s">
        <v>471</v>
      </c>
      <c r="B5417" s="1">
        <v>38336</v>
      </c>
      <c r="C5417" t="s">
        <v>472</v>
      </c>
      <c r="D5417" t="s">
        <v>476</v>
      </c>
      <c r="E5417" t="s">
        <v>477</v>
      </c>
      <c r="G5417" s="6" t="s">
        <v>29</v>
      </c>
      <c r="H5417" t="s">
        <v>64</v>
      </c>
      <c r="I5417" t="s">
        <v>21</v>
      </c>
      <c r="J5417" t="s">
        <v>22</v>
      </c>
      <c r="K5417">
        <v>26</v>
      </c>
      <c r="L5417">
        <v>36</v>
      </c>
      <c r="M5417" t="s">
        <v>475</v>
      </c>
      <c r="N5417">
        <v>36</v>
      </c>
      <c r="O5417" t="s">
        <v>24</v>
      </c>
      <c r="P5417" cm="1">
        <f t="array" ref="P5417">IF(Q5417&gt;0,INDEX(Q5417:Q27141,MATCH(TRUE,INDEX(Q5417:Q27141="",,),0)-1),"")</f>
        <v>2</v>
      </c>
      <c r="Q5417">
        <v>1</v>
      </c>
      <c r="R5417">
        <f t="shared" si="86"/>
        <v>0</v>
      </c>
    </row>
    <row r="5418" spans="1:18" x14ac:dyDescent="0.3">
      <c r="A5418" t="s">
        <v>471</v>
      </c>
      <c r="B5418" s="1">
        <v>38336</v>
      </c>
      <c r="C5418" t="s">
        <v>472</v>
      </c>
      <c r="D5418" t="s">
        <v>476</v>
      </c>
      <c r="E5418" t="s">
        <v>477</v>
      </c>
      <c r="G5418" s="6" t="s">
        <v>29</v>
      </c>
      <c r="H5418" t="s">
        <v>206</v>
      </c>
      <c r="I5418" t="s">
        <v>26</v>
      </c>
      <c r="J5418" t="s">
        <v>27</v>
      </c>
      <c r="K5418">
        <v>127</v>
      </c>
      <c r="L5418">
        <v>3</v>
      </c>
      <c r="M5418" t="s">
        <v>475</v>
      </c>
      <c r="N5418">
        <v>3</v>
      </c>
      <c r="O5418" t="s">
        <v>24</v>
      </c>
      <c r="P5418" cm="1">
        <f t="array" ref="P5418">IF(Q5418&gt;0,INDEX(Q5418:Q27142,MATCH(TRUE,INDEX(Q5418:Q27142="",,),0)-1),"")</f>
        <v>2</v>
      </c>
      <c r="Q5418">
        <v>1</v>
      </c>
      <c r="R5418">
        <f t="shared" si="86"/>
        <v>0</v>
      </c>
    </row>
    <row r="5419" spans="1:18" x14ac:dyDescent="0.3">
      <c r="A5419" t="s">
        <v>471</v>
      </c>
      <c r="B5419" s="1">
        <v>38336</v>
      </c>
      <c r="C5419" t="s">
        <v>472</v>
      </c>
      <c r="D5419" t="s">
        <v>476</v>
      </c>
      <c r="E5419" t="s">
        <v>477</v>
      </c>
      <c r="G5419" s="6" t="s">
        <v>29</v>
      </c>
      <c r="H5419" t="s">
        <v>25</v>
      </c>
      <c r="I5419" t="s">
        <v>26</v>
      </c>
      <c r="J5419" t="s">
        <v>27</v>
      </c>
      <c r="K5419">
        <v>20</v>
      </c>
      <c r="L5419">
        <v>17.2</v>
      </c>
      <c r="M5419" t="s">
        <v>475</v>
      </c>
      <c r="N5419">
        <v>17.2</v>
      </c>
      <c r="O5419" t="s">
        <v>24</v>
      </c>
      <c r="P5419" cm="1">
        <f t="array" ref="P5419">IF(Q5419&gt;0,INDEX(Q5419:Q27143,MATCH(TRUE,INDEX(Q5419:Q27143="",,),0)-1),"")</f>
        <v>2</v>
      </c>
      <c r="Q5419">
        <v>1</v>
      </c>
      <c r="R5419">
        <f t="shared" si="86"/>
        <v>0</v>
      </c>
    </row>
    <row r="5420" spans="1:18" x14ac:dyDescent="0.3">
      <c r="A5420" t="s">
        <v>471</v>
      </c>
      <c r="B5420" s="1">
        <v>38336</v>
      </c>
      <c r="C5420" t="s">
        <v>472</v>
      </c>
      <c r="D5420" t="s">
        <v>476</v>
      </c>
      <c r="E5420" t="s">
        <v>477</v>
      </c>
      <c r="G5420" s="6" t="s">
        <v>29</v>
      </c>
      <c r="H5420" t="s">
        <v>64</v>
      </c>
      <c r="I5420" t="s">
        <v>26</v>
      </c>
      <c r="J5420" t="s">
        <v>27</v>
      </c>
      <c r="K5420">
        <v>298</v>
      </c>
      <c r="L5420">
        <v>4</v>
      </c>
      <c r="M5420" t="s">
        <v>475</v>
      </c>
      <c r="N5420">
        <v>4</v>
      </c>
      <c r="O5420" t="s">
        <v>24</v>
      </c>
      <c r="P5420" cm="1">
        <f t="array" ref="P5420">IF(Q5420&gt;0,INDEX(Q5420:Q27144,MATCH(TRUE,INDEX(Q5420:Q27144="",,),0)-1),"")</f>
        <v>2</v>
      </c>
      <c r="Q5420">
        <v>1</v>
      </c>
      <c r="R5420">
        <f t="shared" si="86"/>
        <v>0</v>
      </c>
    </row>
    <row r="5421" spans="1:18" x14ac:dyDescent="0.3">
      <c r="A5421" t="s">
        <v>471</v>
      </c>
      <c r="B5421" s="1">
        <v>38336</v>
      </c>
      <c r="C5421" t="s">
        <v>472</v>
      </c>
      <c r="D5421" t="s">
        <v>476</v>
      </c>
      <c r="E5421" t="s">
        <v>477</v>
      </c>
      <c r="G5421" s="6" t="s">
        <v>29</v>
      </c>
      <c r="H5421" t="s">
        <v>206</v>
      </c>
      <c r="I5421" t="s">
        <v>442</v>
      </c>
      <c r="J5421" t="s">
        <v>22</v>
      </c>
      <c r="K5421">
        <v>27</v>
      </c>
      <c r="L5421">
        <v>38</v>
      </c>
      <c r="M5421" t="s">
        <v>475</v>
      </c>
      <c r="N5421">
        <v>38</v>
      </c>
      <c r="O5421" t="s">
        <v>24</v>
      </c>
      <c r="P5421" cm="1">
        <f t="array" ref="P5421">IF(Q5421&gt;0,INDEX(Q5421:Q27145,MATCH(TRUE,INDEX(Q5421:Q27145="",,),0)-1),"")</f>
        <v>2</v>
      </c>
      <c r="Q5421">
        <v>1</v>
      </c>
      <c r="R5421">
        <f t="shared" si="86"/>
        <v>0</v>
      </c>
    </row>
    <row r="5422" spans="1:18" x14ac:dyDescent="0.3">
      <c r="A5422" t="s">
        <v>471</v>
      </c>
      <c r="B5422" s="1">
        <v>38336</v>
      </c>
      <c r="C5422" t="s">
        <v>472</v>
      </c>
      <c r="D5422" t="s">
        <v>476</v>
      </c>
      <c r="E5422" t="s">
        <v>477</v>
      </c>
      <c r="G5422" s="6" t="s">
        <v>29</v>
      </c>
      <c r="H5422" t="s">
        <v>64</v>
      </c>
      <c r="I5422" t="s">
        <v>442</v>
      </c>
      <c r="J5422" t="s">
        <v>22</v>
      </c>
      <c r="K5422">
        <v>39</v>
      </c>
      <c r="L5422">
        <v>18</v>
      </c>
      <c r="M5422" t="s">
        <v>475</v>
      </c>
      <c r="N5422">
        <v>18</v>
      </c>
      <c r="O5422" t="s">
        <v>24</v>
      </c>
      <c r="P5422" cm="1">
        <f t="array" ref="P5422">IF(Q5422&gt;0,INDEX(Q5422:Q27146,MATCH(TRUE,INDEX(Q5422:Q27146="",,),0)-1),"")</f>
        <v>2</v>
      </c>
      <c r="Q5422">
        <v>1</v>
      </c>
      <c r="R5422">
        <f t="shared" si="86"/>
        <v>0</v>
      </c>
    </row>
    <row r="5423" spans="1:18" x14ac:dyDescent="0.3">
      <c r="A5423" t="s">
        <v>471</v>
      </c>
      <c r="B5423" s="1">
        <v>38336</v>
      </c>
      <c r="C5423" t="s">
        <v>472</v>
      </c>
      <c r="D5423" t="s">
        <v>476</v>
      </c>
      <c r="E5423" t="s">
        <v>477</v>
      </c>
      <c r="G5423" t="s">
        <v>19</v>
      </c>
      <c r="H5423" t="s">
        <v>194</v>
      </c>
      <c r="I5423" t="s">
        <v>21</v>
      </c>
      <c r="J5423" t="s">
        <v>22</v>
      </c>
      <c r="K5423">
        <v>11</v>
      </c>
      <c r="L5423">
        <v>411</v>
      </c>
      <c r="M5423" t="s">
        <v>31</v>
      </c>
      <c r="N5423">
        <v>411</v>
      </c>
      <c r="P5423" cm="1">
        <f t="array" ref="P5423">IF(Q5423&gt;0,INDEX(Q5423:Q27147,MATCH(TRUE,INDEX(Q5423:Q27147="",,),0)-1),"")</f>
        <v>2</v>
      </c>
      <c r="Q5423">
        <v>2</v>
      </c>
      <c r="R5423">
        <f t="shared" si="86"/>
        <v>0</v>
      </c>
    </row>
    <row r="5424" spans="1:18" x14ac:dyDescent="0.3">
      <c r="A5424" t="s">
        <v>471</v>
      </c>
      <c r="B5424" s="1">
        <v>38336</v>
      </c>
      <c r="C5424" t="s">
        <v>472</v>
      </c>
      <c r="D5424" t="s">
        <v>476</v>
      </c>
      <c r="E5424" t="s">
        <v>477</v>
      </c>
      <c r="G5424" t="s">
        <v>19</v>
      </c>
      <c r="H5424" t="s">
        <v>206</v>
      </c>
      <c r="I5424" t="s">
        <v>21</v>
      </c>
      <c r="J5424" t="s">
        <v>22</v>
      </c>
      <c r="K5424">
        <v>47</v>
      </c>
      <c r="L5424">
        <v>84</v>
      </c>
      <c r="M5424" t="s">
        <v>31</v>
      </c>
      <c r="N5424">
        <v>131.32</v>
      </c>
      <c r="P5424" cm="1">
        <f t="array" ref="P5424">IF(Q5424&gt;0,INDEX(Q5424:Q27148,MATCH(TRUE,INDEX(Q5424:Q27148="",,),0)-1),"")</f>
        <v>2</v>
      </c>
      <c r="Q5424">
        <v>2</v>
      </c>
      <c r="R5424">
        <f t="shared" si="86"/>
        <v>0</v>
      </c>
    </row>
    <row r="5425" spans="1:18" x14ac:dyDescent="0.3">
      <c r="A5425" t="s">
        <v>471</v>
      </c>
      <c r="B5425" s="1">
        <v>38336</v>
      </c>
      <c r="C5425" t="s">
        <v>472</v>
      </c>
      <c r="D5425" t="s">
        <v>476</v>
      </c>
      <c r="E5425" t="s">
        <v>477</v>
      </c>
      <c r="G5425" t="s">
        <v>19</v>
      </c>
      <c r="H5425" t="s">
        <v>25</v>
      </c>
      <c r="I5425" t="s">
        <v>21</v>
      </c>
      <c r="J5425" t="s">
        <v>22</v>
      </c>
      <c r="K5425">
        <v>47</v>
      </c>
      <c r="L5425">
        <v>99</v>
      </c>
      <c r="M5425" t="s">
        <v>31</v>
      </c>
      <c r="N5425">
        <v>99</v>
      </c>
      <c r="P5425" cm="1">
        <f t="array" ref="P5425">IF(Q5425&gt;0,INDEX(Q5425:Q27149,MATCH(TRUE,INDEX(Q5425:Q27149="",,),0)-1),"")</f>
        <v>2</v>
      </c>
      <c r="Q5425">
        <v>2</v>
      </c>
      <c r="R5425">
        <f t="shared" si="86"/>
        <v>0</v>
      </c>
    </row>
    <row r="5426" spans="1:18" x14ac:dyDescent="0.3">
      <c r="A5426" t="s">
        <v>471</v>
      </c>
      <c r="B5426" s="1">
        <v>38336</v>
      </c>
      <c r="C5426" t="s">
        <v>472</v>
      </c>
      <c r="D5426" t="s">
        <v>476</v>
      </c>
      <c r="E5426" t="s">
        <v>477</v>
      </c>
      <c r="G5426" s="6" t="s">
        <v>29</v>
      </c>
      <c r="H5426" t="s">
        <v>64</v>
      </c>
      <c r="I5426" t="s">
        <v>21</v>
      </c>
      <c r="J5426" t="s">
        <v>22</v>
      </c>
      <c r="K5426">
        <v>26</v>
      </c>
      <c r="L5426">
        <v>36</v>
      </c>
      <c r="M5426" t="s">
        <v>31</v>
      </c>
      <c r="N5426">
        <v>36</v>
      </c>
      <c r="P5426" cm="1">
        <f t="array" ref="P5426">IF(Q5426&gt;0,INDEX(Q5426:Q27150,MATCH(TRUE,INDEX(Q5426:Q27150="",,),0)-1),"")</f>
        <v>2</v>
      </c>
      <c r="Q5426">
        <v>2</v>
      </c>
      <c r="R5426">
        <f t="shared" si="86"/>
        <v>0</v>
      </c>
    </row>
    <row r="5427" spans="1:18" x14ac:dyDescent="0.3">
      <c r="A5427" t="s">
        <v>471</v>
      </c>
      <c r="B5427" s="1">
        <v>38336</v>
      </c>
      <c r="C5427" t="s">
        <v>472</v>
      </c>
      <c r="D5427" t="s">
        <v>476</v>
      </c>
      <c r="E5427" t="s">
        <v>477</v>
      </c>
      <c r="G5427" s="6" t="s">
        <v>29</v>
      </c>
      <c r="H5427" t="s">
        <v>206</v>
      </c>
      <c r="I5427" t="s">
        <v>26</v>
      </c>
      <c r="J5427" t="s">
        <v>27</v>
      </c>
      <c r="K5427">
        <v>127</v>
      </c>
      <c r="L5427">
        <v>3</v>
      </c>
      <c r="M5427" t="s">
        <v>31</v>
      </c>
      <c r="N5427">
        <v>3</v>
      </c>
      <c r="P5427" cm="1">
        <f t="array" ref="P5427">IF(Q5427&gt;0,INDEX(Q5427:Q27151,MATCH(TRUE,INDEX(Q5427:Q27151="",,),0)-1),"")</f>
        <v>2</v>
      </c>
      <c r="Q5427">
        <v>2</v>
      </c>
      <c r="R5427">
        <f t="shared" si="86"/>
        <v>0</v>
      </c>
    </row>
    <row r="5428" spans="1:18" x14ac:dyDescent="0.3">
      <c r="A5428" t="s">
        <v>471</v>
      </c>
      <c r="B5428" s="1">
        <v>38336</v>
      </c>
      <c r="C5428" t="s">
        <v>472</v>
      </c>
      <c r="D5428" t="s">
        <v>476</v>
      </c>
      <c r="E5428" t="s">
        <v>477</v>
      </c>
      <c r="G5428" s="6" t="s">
        <v>29</v>
      </c>
      <c r="H5428" t="s">
        <v>25</v>
      </c>
      <c r="I5428" t="s">
        <v>26</v>
      </c>
      <c r="J5428" t="s">
        <v>27</v>
      </c>
      <c r="K5428">
        <v>20</v>
      </c>
      <c r="L5428">
        <v>17.2</v>
      </c>
      <c r="M5428" t="s">
        <v>31</v>
      </c>
      <c r="N5428">
        <v>17.2</v>
      </c>
      <c r="P5428" cm="1">
        <f t="array" ref="P5428">IF(Q5428&gt;0,INDEX(Q5428:Q27152,MATCH(TRUE,INDEX(Q5428:Q27152="",,),0)-1),"")</f>
        <v>2</v>
      </c>
      <c r="Q5428">
        <v>2</v>
      </c>
      <c r="R5428">
        <f t="shared" ref="R5428:R5491" si="87">IF(P5428="","",0)</f>
        <v>0</v>
      </c>
    </row>
    <row r="5429" spans="1:18" x14ac:dyDescent="0.3">
      <c r="A5429" t="s">
        <v>471</v>
      </c>
      <c r="B5429" s="1">
        <v>38336</v>
      </c>
      <c r="C5429" t="s">
        <v>472</v>
      </c>
      <c r="D5429" t="s">
        <v>476</v>
      </c>
      <c r="E5429" t="s">
        <v>477</v>
      </c>
      <c r="G5429" s="6" t="s">
        <v>29</v>
      </c>
      <c r="H5429" t="s">
        <v>64</v>
      </c>
      <c r="I5429" t="s">
        <v>26</v>
      </c>
      <c r="J5429" t="s">
        <v>27</v>
      </c>
      <c r="K5429">
        <v>298</v>
      </c>
      <c r="L5429">
        <v>4</v>
      </c>
      <c r="M5429" t="s">
        <v>31</v>
      </c>
      <c r="N5429">
        <v>4</v>
      </c>
      <c r="P5429" cm="1">
        <f t="array" ref="P5429">IF(Q5429&gt;0,INDEX(Q5429:Q27153,MATCH(TRUE,INDEX(Q5429:Q27153="",,),0)-1),"")</f>
        <v>2</v>
      </c>
      <c r="Q5429">
        <v>2</v>
      </c>
      <c r="R5429">
        <f t="shared" si="87"/>
        <v>0</v>
      </c>
    </row>
    <row r="5430" spans="1:18" x14ac:dyDescent="0.3">
      <c r="A5430" t="s">
        <v>471</v>
      </c>
      <c r="B5430" s="1">
        <v>38336</v>
      </c>
      <c r="C5430" t="s">
        <v>472</v>
      </c>
      <c r="D5430" t="s">
        <v>476</v>
      </c>
      <c r="E5430" t="s">
        <v>477</v>
      </c>
      <c r="G5430" s="6" t="s">
        <v>29</v>
      </c>
      <c r="H5430" t="s">
        <v>206</v>
      </c>
      <c r="I5430" t="s">
        <v>442</v>
      </c>
      <c r="J5430" t="s">
        <v>22</v>
      </c>
      <c r="K5430">
        <v>27</v>
      </c>
      <c r="L5430">
        <v>38</v>
      </c>
      <c r="M5430" t="s">
        <v>31</v>
      </c>
      <c r="N5430">
        <v>38</v>
      </c>
      <c r="P5430" cm="1">
        <f t="array" ref="P5430">IF(Q5430&gt;0,INDEX(Q5430:Q27154,MATCH(TRUE,INDEX(Q5430:Q27154="",,),0)-1),"")</f>
        <v>2</v>
      </c>
      <c r="Q5430">
        <v>2</v>
      </c>
      <c r="R5430">
        <f t="shared" si="87"/>
        <v>0</v>
      </c>
    </row>
    <row r="5431" spans="1:18" x14ac:dyDescent="0.3">
      <c r="A5431" t="s">
        <v>471</v>
      </c>
      <c r="B5431" s="1">
        <v>38336</v>
      </c>
      <c r="C5431" t="s">
        <v>472</v>
      </c>
      <c r="D5431" t="s">
        <v>476</v>
      </c>
      <c r="E5431" t="s">
        <v>477</v>
      </c>
      <c r="G5431" s="6" t="s">
        <v>29</v>
      </c>
      <c r="H5431" t="s">
        <v>64</v>
      </c>
      <c r="I5431" t="s">
        <v>442</v>
      </c>
      <c r="J5431" t="s">
        <v>22</v>
      </c>
      <c r="K5431">
        <v>39</v>
      </c>
      <c r="L5431">
        <v>18</v>
      </c>
      <c r="M5431" t="s">
        <v>31</v>
      </c>
      <c r="N5431">
        <v>18</v>
      </c>
      <c r="P5431" cm="1">
        <f t="array" ref="P5431">IF(Q5431&gt;0,INDEX(Q5431:Q27155,MATCH(TRUE,INDEX(Q5431:Q27155="",,),0)-1),"")</f>
        <v>2</v>
      </c>
      <c r="Q5431">
        <v>2</v>
      </c>
      <c r="R5431">
        <f t="shared" si="87"/>
        <v>0</v>
      </c>
    </row>
    <row r="5432" spans="1:18" x14ac:dyDescent="0.3">
      <c r="P5432" t="str" cm="1">
        <f t="array" ref="P5432">IF(Q5432&gt;0,INDEX(Q5432:Q27156,MATCH(TRUE,INDEX(Q5432:Q27156="",,),0)-1),"")</f>
        <v/>
      </c>
      <c r="R5432" t="str">
        <f t="shared" si="87"/>
        <v/>
      </c>
    </row>
    <row r="5433" spans="1:18" x14ac:dyDescent="0.3">
      <c r="A5433" t="s">
        <v>471</v>
      </c>
      <c r="B5433" s="1">
        <v>38336</v>
      </c>
      <c r="C5433" t="s">
        <v>472</v>
      </c>
      <c r="D5433" t="s">
        <v>478</v>
      </c>
      <c r="E5433" t="s">
        <v>479</v>
      </c>
      <c r="G5433" t="s">
        <v>19</v>
      </c>
      <c r="H5433" t="s">
        <v>194</v>
      </c>
      <c r="I5433" t="s">
        <v>21</v>
      </c>
      <c r="J5433" t="s">
        <v>22</v>
      </c>
      <c r="K5433">
        <v>52</v>
      </c>
      <c r="L5433">
        <v>457</v>
      </c>
      <c r="M5433" t="s">
        <v>480</v>
      </c>
      <c r="N5433">
        <v>650</v>
      </c>
      <c r="O5433" t="s">
        <v>24</v>
      </c>
      <c r="P5433" cm="1">
        <f t="array" ref="P5433">IF(Q5433&gt;0,INDEX(Q5433:Q27157,MATCH(TRUE,INDEX(Q5433:Q27157="",,),0)-1),"")</f>
        <v>5</v>
      </c>
      <c r="Q5433">
        <v>1</v>
      </c>
      <c r="R5433">
        <f t="shared" si="87"/>
        <v>0</v>
      </c>
    </row>
    <row r="5434" spans="1:18" x14ac:dyDescent="0.3">
      <c r="A5434" t="s">
        <v>471</v>
      </c>
      <c r="B5434" s="1">
        <v>38336</v>
      </c>
      <c r="C5434" t="s">
        <v>472</v>
      </c>
      <c r="D5434" t="s">
        <v>478</v>
      </c>
      <c r="E5434" t="s">
        <v>479</v>
      </c>
      <c r="G5434" t="s">
        <v>19</v>
      </c>
      <c r="H5434" t="s">
        <v>206</v>
      </c>
      <c r="I5434" t="s">
        <v>21</v>
      </c>
      <c r="J5434" t="s">
        <v>22</v>
      </c>
      <c r="K5434">
        <v>77</v>
      </c>
      <c r="L5434">
        <v>74</v>
      </c>
      <c r="M5434" t="s">
        <v>480</v>
      </c>
      <c r="N5434">
        <v>100</v>
      </c>
      <c r="O5434" t="s">
        <v>24</v>
      </c>
      <c r="P5434" cm="1">
        <f t="array" ref="P5434">IF(Q5434&gt;0,INDEX(Q5434:Q27158,MATCH(TRUE,INDEX(Q5434:Q27158="",,),0)-1),"")</f>
        <v>5</v>
      </c>
      <c r="Q5434">
        <v>1</v>
      </c>
      <c r="R5434">
        <f t="shared" si="87"/>
        <v>0</v>
      </c>
    </row>
    <row r="5435" spans="1:18" x14ac:dyDescent="0.3">
      <c r="A5435" t="s">
        <v>471</v>
      </c>
      <c r="B5435" s="1">
        <v>38336</v>
      </c>
      <c r="C5435" t="s">
        <v>472</v>
      </c>
      <c r="D5435" t="s">
        <v>478</v>
      </c>
      <c r="E5435" t="s">
        <v>479</v>
      </c>
      <c r="G5435" t="s">
        <v>19</v>
      </c>
      <c r="H5435" t="s">
        <v>64</v>
      </c>
      <c r="I5435" t="s">
        <v>442</v>
      </c>
      <c r="J5435" t="s">
        <v>22</v>
      </c>
      <c r="K5435">
        <v>37</v>
      </c>
      <c r="L5435">
        <v>25</v>
      </c>
      <c r="M5435" t="s">
        <v>480</v>
      </c>
      <c r="N5435">
        <v>944.15</v>
      </c>
      <c r="O5435" t="s">
        <v>24</v>
      </c>
      <c r="P5435" cm="1">
        <f t="array" ref="P5435">IF(Q5435&gt;0,INDEX(Q5435:Q27159,MATCH(TRUE,INDEX(Q5435:Q27159="",,),0)-1),"")</f>
        <v>5</v>
      </c>
      <c r="Q5435">
        <v>1</v>
      </c>
      <c r="R5435">
        <f t="shared" si="87"/>
        <v>0</v>
      </c>
    </row>
    <row r="5436" spans="1:18" x14ac:dyDescent="0.3">
      <c r="A5436" t="s">
        <v>471</v>
      </c>
      <c r="B5436" s="1">
        <v>38336</v>
      </c>
      <c r="C5436" t="s">
        <v>472</v>
      </c>
      <c r="D5436" t="s">
        <v>478</v>
      </c>
      <c r="E5436" t="s">
        <v>479</v>
      </c>
      <c r="G5436" s="6" t="s">
        <v>29</v>
      </c>
      <c r="H5436" t="s">
        <v>30</v>
      </c>
      <c r="I5436" t="s">
        <v>21</v>
      </c>
      <c r="J5436" t="s">
        <v>22</v>
      </c>
      <c r="K5436">
        <v>6</v>
      </c>
      <c r="L5436">
        <v>102</v>
      </c>
      <c r="M5436" t="s">
        <v>480</v>
      </c>
      <c r="N5436">
        <v>102</v>
      </c>
      <c r="O5436" t="s">
        <v>24</v>
      </c>
      <c r="P5436" cm="1">
        <f t="array" ref="P5436">IF(Q5436&gt;0,INDEX(Q5436:Q27160,MATCH(TRUE,INDEX(Q5436:Q27160="",,),0)-1),"")</f>
        <v>5</v>
      </c>
      <c r="Q5436">
        <v>1</v>
      </c>
      <c r="R5436">
        <f t="shared" si="87"/>
        <v>0</v>
      </c>
    </row>
    <row r="5437" spans="1:18" x14ac:dyDescent="0.3">
      <c r="A5437" t="s">
        <v>471</v>
      </c>
      <c r="B5437" s="1">
        <v>38336</v>
      </c>
      <c r="C5437" t="s">
        <v>472</v>
      </c>
      <c r="D5437" t="s">
        <v>478</v>
      </c>
      <c r="E5437" t="s">
        <v>479</v>
      </c>
      <c r="G5437" s="6" t="s">
        <v>29</v>
      </c>
      <c r="H5437" t="s">
        <v>406</v>
      </c>
      <c r="I5437" t="s">
        <v>21</v>
      </c>
      <c r="J5437" t="s">
        <v>22</v>
      </c>
      <c r="K5437">
        <v>4</v>
      </c>
      <c r="L5437">
        <v>35</v>
      </c>
      <c r="M5437" t="s">
        <v>480</v>
      </c>
      <c r="N5437">
        <v>35</v>
      </c>
      <c r="O5437" t="s">
        <v>24</v>
      </c>
      <c r="P5437" cm="1">
        <f t="array" ref="P5437">IF(Q5437&gt;0,INDEX(Q5437:Q27161,MATCH(TRUE,INDEX(Q5437:Q27161="",,),0)-1),"")</f>
        <v>5</v>
      </c>
      <c r="Q5437">
        <v>1</v>
      </c>
      <c r="R5437">
        <f t="shared" si="87"/>
        <v>0</v>
      </c>
    </row>
    <row r="5438" spans="1:18" x14ac:dyDescent="0.3">
      <c r="A5438" t="s">
        <v>471</v>
      </c>
      <c r="B5438" s="1">
        <v>38336</v>
      </c>
      <c r="C5438" t="s">
        <v>472</v>
      </c>
      <c r="D5438" t="s">
        <v>478</v>
      </c>
      <c r="E5438" t="s">
        <v>479</v>
      </c>
      <c r="G5438" s="6" t="s">
        <v>29</v>
      </c>
      <c r="H5438" t="s">
        <v>25</v>
      </c>
      <c r="I5438" t="s">
        <v>21</v>
      </c>
      <c r="J5438" t="s">
        <v>22</v>
      </c>
      <c r="K5438">
        <v>1.5</v>
      </c>
      <c r="L5438">
        <v>112</v>
      </c>
      <c r="M5438" t="s">
        <v>480</v>
      </c>
      <c r="N5438">
        <v>112</v>
      </c>
      <c r="O5438" t="s">
        <v>24</v>
      </c>
      <c r="P5438" cm="1">
        <f t="array" ref="P5438">IF(Q5438&gt;0,INDEX(Q5438:Q27162,MATCH(TRUE,INDEX(Q5438:Q27162="",,),0)-1),"")</f>
        <v>5</v>
      </c>
      <c r="Q5438">
        <v>1</v>
      </c>
      <c r="R5438">
        <f t="shared" si="87"/>
        <v>0</v>
      </c>
    </row>
    <row r="5439" spans="1:18" x14ac:dyDescent="0.3">
      <c r="A5439" t="s">
        <v>471</v>
      </c>
      <c r="B5439" s="1">
        <v>38336</v>
      </c>
      <c r="C5439" t="s">
        <v>472</v>
      </c>
      <c r="D5439" t="s">
        <v>478</v>
      </c>
      <c r="E5439" t="s">
        <v>479</v>
      </c>
      <c r="G5439" s="6" t="s">
        <v>29</v>
      </c>
      <c r="H5439" t="s">
        <v>154</v>
      </c>
      <c r="I5439" t="s">
        <v>21</v>
      </c>
      <c r="J5439" t="s">
        <v>22</v>
      </c>
      <c r="K5439">
        <v>5</v>
      </c>
      <c r="L5439">
        <v>241</v>
      </c>
      <c r="M5439" t="s">
        <v>480</v>
      </c>
      <c r="N5439">
        <v>241</v>
      </c>
      <c r="O5439" t="s">
        <v>24</v>
      </c>
      <c r="P5439" cm="1">
        <f t="array" ref="P5439">IF(Q5439&gt;0,INDEX(Q5439:Q27163,MATCH(TRUE,INDEX(Q5439:Q27163="",,),0)-1),"")</f>
        <v>5</v>
      </c>
      <c r="Q5439">
        <v>1</v>
      </c>
      <c r="R5439">
        <f t="shared" si="87"/>
        <v>0</v>
      </c>
    </row>
    <row r="5440" spans="1:18" x14ac:dyDescent="0.3">
      <c r="A5440" t="s">
        <v>471</v>
      </c>
      <c r="B5440" s="1">
        <v>38336</v>
      </c>
      <c r="C5440" t="s">
        <v>472</v>
      </c>
      <c r="D5440" t="s">
        <v>478</v>
      </c>
      <c r="E5440" t="s">
        <v>479</v>
      </c>
      <c r="G5440" s="6" t="s">
        <v>29</v>
      </c>
      <c r="H5440" t="s">
        <v>206</v>
      </c>
      <c r="I5440" t="s">
        <v>26</v>
      </c>
      <c r="J5440" t="s">
        <v>27</v>
      </c>
      <c r="K5440">
        <v>115</v>
      </c>
      <c r="L5440">
        <v>3</v>
      </c>
      <c r="M5440" t="s">
        <v>480</v>
      </c>
      <c r="N5440">
        <v>3</v>
      </c>
      <c r="O5440" t="s">
        <v>24</v>
      </c>
      <c r="P5440" cm="1">
        <f t="array" ref="P5440">IF(Q5440&gt;0,INDEX(Q5440:Q27164,MATCH(TRUE,INDEX(Q5440:Q27164="",,),0)-1),"")</f>
        <v>5</v>
      </c>
      <c r="Q5440">
        <v>1</v>
      </c>
      <c r="R5440">
        <f t="shared" si="87"/>
        <v>0</v>
      </c>
    </row>
    <row r="5441" spans="1:18" x14ac:dyDescent="0.3">
      <c r="A5441" t="s">
        <v>471</v>
      </c>
      <c r="B5441" s="1">
        <v>38336</v>
      </c>
      <c r="C5441" t="s">
        <v>472</v>
      </c>
      <c r="D5441" t="s">
        <v>478</v>
      </c>
      <c r="E5441" t="s">
        <v>479</v>
      </c>
      <c r="G5441" s="6" t="s">
        <v>29</v>
      </c>
      <c r="H5441" t="s">
        <v>64</v>
      </c>
      <c r="I5441" t="s">
        <v>26</v>
      </c>
      <c r="J5441" t="s">
        <v>27</v>
      </c>
      <c r="K5441">
        <v>450</v>
      </c>
      <c r="L5441">
        <v>4</v>
      </c>
      <c r="M5441" t="s">
        <v>480</v>
      </c>
      <c r="N5441">
        <v>4</v>
      </c>
      <c r="O5441" t="s">
        <v>24</v>
      </c>
      <c r="P5441" cm="1">
        <f t="array" ref="P5441">IF(Q5441&gt;0,INDEX(Q5441:Q27165,MATCH(TRUE,INDEX(Q5441:Q27165="",,),0)-1),"")</f>
        <v>5</v>
      </c>
      <c r="Q5441">
        <v>1</v>
      </c>
      <c r="R5441">
        <f t="shared" si="87"/>
        <v>0</v>
      </c>
    </row>
    <row r="5442" spans="1:18" x14ac:dyDescent="0.3">
      <c r="A5442" t="s">
        <v>471</v>
      </c>
      <c r="B5442" s="1">
        <v>38336</v>
      </c>
      <c r="C5442" t="s">
        <v>472</v>
      </c>
      <c r="D5442" t="s">
        <v>478</v>
      </c>
      <c r="E5442" t="s">
        <v>479</v>
      </c>
      <c r="G5442" s="6" t="s">
        <v>29</v>
      </c>
      <c r="H5442" t="s">
        <v>206</v>
      </c>
      <c r="I5442" t="s">
        <v>442</v>
      </c>
      <c r="J5442" t="s">
        <v>22</v>
      </c>
      <c r="K5442">
        <v>26</v>
      </c>
      <c r="L5442">
        <v>37</v>
      </c>
      <c r="M5442" t="s">
        <v>480</v>
      </c>
      <c r="N5442">
        <v>37</v>
      </c>
      <c r="O5442" t="s">
        <v>24</v>
      </c>
      <c r="P5442" cm="1">
        <f t="array" ref="P5442">IF(Q5442&gt;0,INDEX(Q5442:Q27166,MATCH(TRUE,INDEX(Q5442:Q27166="",,),0)-1),"")</f>
        <v>5</v>
      </c>
      <c r="Q5442">
        <v>1</v>
      </c>
      <c r="R5442">
        <f t="shared" si="87"/>
        <v>0</v>
      </c>
    </row>
    <row r="5443" spans="1:18" x14ac:dyDescent="0.3">
      <c r="A5443" t="s">
        <v>471</v>
      </c>
      <c r="B5443" s="1">
        <v>38336</v>
      </c>
      <c r="C5443" t="s">
        <v>472</v>
      </c>
      <c r="D5443" t="s">
        <v>478</v>
      </c>
      <c r="E5443" t="s">
        <v>479</v>
      </c>
      <c r="G5443" t="s">
        <v>19</v>
      </c>
      <c r="H5443" t="s">
        <v>194</v>
      </c>
      <c r="I5443" t="s">
        <v>21</v>
      </c>
      <c r="J5443" t="s">
        <v>22</v>
      </c>
      <c r="K5443">
        <v>52</v>
      </c>
      <c r="L5443">
        <v>457</v>
      </c>
      <c r="M5443" t="s">
        <v>475</v>
      </c>
      <c r="N5443">
        <v>841.62</v>
      </c>
      <c r="P5443" cm="1">
        <f t="array" ref="P5443">IF(Q5443&gt;0,INDEX(Q5443:Q27167,MATCH(TRUE,INDEX(Q5443:Q27167="",,),0)-1),"")</f>
        <v>5</v>
      </c>
      <c r="Q5443">
        <v>2</v>
      </c>
      <c r="R5443">
        <f t="shared" si="87"/>
        <v>0</v>
      </c>
    </row>
    <row r="5444" spans="1:18" x14ac:dyDescent="0.3">
      <c r="A5444" t="s">
        <v>471</v>
      </c>
      <c r="B5444" s="1">
        <v>38336</v>
      </c>
      <c r="C5444" t="s">
        <v>472</v>
      </c>
      <c r="D5444" t="s">
        <v>478</v>
      </c>
      <c r="E5444" t="s">
        <v>479</v>
      </c>
      <c r="G5444" t="s">
        <v>19</v>
      </c>
      <c r="H5444" t="s">
        <v>206</v>
      </c>
      <c r="I5444" t="s">
        <v>21</v>
      </c>
      <c r="J5444" t="s">
        <v>22</v>
      </c>
      <c r="K5444">
        <v>77</v>
      </c>
      <c r="L5444">
        <v>74</v>
      </c>
      <c r="M5444" t="s">
        <v>475</v>
      </c>
      <c r="N5444">
        <v>74</v>
      </c>
      <c r="P5444" cm="1">
        <f t="array" ref="P5444">IF(Q5444&gt;0,INDEX(Q5444:Q27168,MATCH(TRUE,INDEX(Q5444:Q27168="",,),0)-1),"")</f>
        <v>5</v>
      </c>
      <c r="Q5444">
        <v>2</v>
      </c>
      <c r="R5444">
        <f t="shared" si="87"/>
        <v>0</v>
      </c>
    </row>
    <row r="5445" spans="1:18" x14ac:dyDescent="0.3">
      <c r="A5445" t="s">
        <v>471</v>
      </c>
      <c r="B5445" s="1">
        <v>38336</v>
      </c>
      <c r="C5445" t="s">
        <v>472</v>
      </c>
      <c r="D5445" t="s">
        <v>478</v>
      </c>
      <c r="E5445" t="s">
        <v>479</v>
      </c>
      <c r="G5445" t="s">
        <v>19</v>
      </c>
      <c r="H5445" t="s">
        <v>64</v>
      </c>
      <c r="I5445" t="s">
        <v>442</v>
      </c>
      <c r="J5445" t="s">
        <v>22</v>
      </c>
      <c r="K5445">
        <v>37</v>
      </c>
      <c r="L5445">
        <v>25</v>
      </c>
      <c r="M5445" t="s">
        <v>475</v>
      </c>
      <c r="N5445">
        <v>25</v>
      </c>
      <c r="P5445" cm="1">
        <f t="array" ref="P5445">IF(Q5445&gt;0,INDEX(Q5445:Q27169,MATCH(TRUE,INDEX(Q5445:Q27169="",,),0)-1),"")</f>
        <v>5</v>
      </c>
      <c r="Q5445">
        <v>2</v>
      </c>
      <c r="R5445">
        <f t="shared" si="87"/>
        <v>0</v>
      </c>
    </row>
    <row r="5446" spans="1:18" x14ac:dyDescent="0.3">
      <c r="A5446" t="s">
        <v>471</v>
      </c>
      <c r="B5446" s="1">
        <v>38336</v>
      </c>
      <c r="C5446" t="s">
        <v>472</v>
      </c>
      <c r="D5446" t="s">
        <v>478</v>
      </c>
      <c r="E5446" t="s">
        <v>479</v>
      </c>
      <c r="G5446" s="6" t="s">
        <v>29</v>
      </c>
      <c r="H5446" t="s">
        <v>30</v>
      </c>
      <c r="I5446" t="s">
        <v>21</v>
      </c>
      <c r="J5446" t="s">
        <v>22</v>
      </c>
      <c r="K5446">
        <v>6</v>
      </c>
      <c r="L5446">
        <v>102</v>
      </c>
      <c r="M5446" t="s">
        <v>475</v>
      </c>
      <c r="N5446">
        <v>102</v>
      </c>
      <c r="P5446" cm="1">
        <f t="array" ref="P5446">IF(Q5446&gt;0,INDEX(Q5446:Q27170,MATCH(TRUE,INDEX(Q5446:Q27170="",,),0)-1),"")</f>
        <v>5</v>
      </c>
      <c r="Q5446">
        <v>2</v>
      </c>
      <c r="R5446">
        <f t="shared" si="87"/>
        <v>0</v>
      </c>
    </row>
    <row r="5447" spans="1:18" x14ac:dyDescent="0.3">
      <c r="A5447" t="s">
        <v>471</v>
      </c>
      <c r="B5447" s="1">
        <v>38336</v>
      </c>
      <c r="C5447" t="s">
        <v>472</v>
      </c>
      <c r="D5447" t="s">
        <v>478</v>
      </c>
      <c r="E5447" t="s">
        <v>479</v>
      </c>
      <c r="G5447" s="6" t="s">
        <v>29</v>
      </c>
      <c r="H5447" t="s">
        <v>406</v>
      </c>
      <c r="I5447" t="s">
        <v>21</v>
      </c>
      <c r="J5447" t="s">
        <v>22</v>
      </c>
      <c r="K5447">
        <v>4</v>
      </c>
      <c r="L5447">
        <v>35</v>
      </c>
      <c r="M5447" t="s">
        <v>475</v>
      </c>
      <c r="N5447">
        <v>35</v>
      </c>
      <c r="P5447" cm="1">
        <f t="array" ref="P5447">IF(Q5447&gt;0,INDEX(Q5447:Q27171,MATCH(TRUE,INDEX(Q5447:Q27171="",,),0)-1),"")</f>
        <v>5</v>
      </c>
      <c r="Q5447">
        <v>2</v>
      </c>
      <c r="R5447">
        <f t="shared" si="87"/>
        <v>0</v>
      </c>
    </row>
    <row r="5448" spans="1:18" x14ac:dyDescent="0.3">
      <c r="A5448" t="s">
        <v>471</v>
      </c>
      <c r="B5448" s="1">
        <v>38336</v>
      </c>
      <c r="C5448" t="s">
        <v>472</v>
      </c>
      <c r="D5448" t="s">
        <v>478</v>
      </c>
      <c r="E5448" t="s">
        <v>479</v>
      </c>
      <c r="G5448" s="6" t="s">
        <v>29</v>
      </c>
      <c r="H5448" t="s">
        <v>25</v>
      </c>
      <c r="I5448" t="s">
        <v>21</v>
      </c>
      <c r="J5448" t="s">
        <v>22</v>
      </c>
      <c r="K5448">
        <v>1.5</v>
      </c>
      <c r="L5448">
        <v>112</v>
      </c>
      <c r="M5448" t="s">
        <v>475</v>
      </c>
      <c r="N5448">
        <v>112</v>
      </c>
      <c r="P5448" cm="1">
        <f t="array" ref="P5448">IF(Q5448&gt;0,INDEX(Q5448:Q27172,MATCH(TRUE,INDEX(Q5448:Q27172="",,),0)-1),"")</f>
        <v>5</v>
      </c>
      <c r="Q5448">
        <v>2</v>
      </c>
      <c r="R5448">
        <f t="shared" si="87"/>
        <v>0</v>
      </c>
    </row>
    <row r="5449" spans="1:18" x14ac:dyDescent="0.3">
      <c r="A5449" t="s">
        <v>471</v>
      </c>
      <c r="B5449" s="1">
        <v>38336</v>
      </c>
      <c r="C5449" t="s">
        <v>472</v>
      </c>
      <c r="D5449" t="s">
        <v>478</v>
      </c>
      <c r="E5449" t="s">
        <v>479</v>
      </c>
      <c r="G5449" s="6" t="s">
        <v>29</v>
      </c>
      <c r="H5449" t="s">
        <v>154</v>
      </c>
      <c r="I5449" t="s">
        <v>21</v>
      </c>
      <c r="J5449" t="s">
        <v>22</v>
      </c>
      <c r="K5449">
        <v>5</v>
      </c>
      <c r="L5449">
        <v>241</v>
      </c>
      <c r="M5449" t="s">
        <v>475</v>
      </c>
      <c r="N5449">
        <v>241</v>
      </c>
      <c r="P5449" cm="1">
        <f t="array" ref="P5449">IF(Q5449&gt;0,INDEX(Q5449:Q27173,MATCH(TRUE,INDEX(Q5449:Q27173="",,),0)-1),"")</f>
        <v>5</v>
      </c>
      <c r="Q5449">
        <v>2</v>
      </c>
      <c r="R5449">
        <f t="shared" si="87"/>
        <v>0</v>
      </c>
    </row>
    <row r="5450" spans="1:18" x14ac:dyDescent="0.3">
      <c r="A5450" t="s">
        <v>471</v>
      </c>
      <c r="B5450" s="1">
        <v>38336</v>
      </c>
      <c r="C5450" t="s">
        <v>472</v>
      </c>
      <c r="D5450" t="s">
        <v>478</v>
      </c>
      <c r="E5450" t="s">
        <v>479</v>
      </c>
      <c r="G5450" s="6" t="s">
        <v>29</v>
      </c>
      <c r="H5450" t="s">
        <v>206</v>
      </c>
      <c r="I5450" t="s">
        <v>26</v>
      </c>
      <c r="J5450" t="s">
        <v>27</v>
      </c>
      <c r="K5450">
        <v>115</v>
      </c>
      <c r="L5450">
        <v>3</v>
      </c>
      <c r="M5450" t="s">
        <v>475</v>
      </c>
      <c r="N5450">
        <v>3</v>
      </c>
      <c r="P5450" cm="1">
        <f t="array" ref="P5450">IF(Q5450&gt;0,INDEX(Q5450:Q27174,MATCH(TRUE,INDEX(Q5450:Q27174="",,),0)-1),"")</f>
        <v>5</v>
      </c>
      <c r="Q5450">
        <v>2</v>
      </c>
      <c r="R5450">
        <f t="shared" si="87"/>
        <v>0</v>
      </c>
    </row>
    <row r="5451" spans="1:18" x14ac:dyDescent="0.3">
      <c r="A5451" t="s">
        <v>471</v>
      </c>
      <c r="B5451" s="1">
        <v>38336</v>
      </c>
      <c r="C5451" t="s">
        <v>472</v>
      </c>
      <c r="D5451" t="s">
        <v>478</v>
      </c>
      <c r="E5451" t="s">
        <v>479</v>
      </c>
      <c r="G5451" s="6" t="s">
        <v>29</v>
      </c>
      <c r="H5451" t="s">
        <v>64</v>
      </c>
      <c r="I5451" t="s">
        <v>26</v>
      </c>
      <c r="J5451" t="s">
        <v>27</v>
      </c>
      <c r="K5451">
        <v>450</v>
      </c>
      <c r="L5451">
        <v>4</v>
      </c>
      <c r="M5451" t="s">
        <v>475</v>
      </c>
      <c r="N5451">
        <v>4</v>
      </c>
      <c r="P5451" cm="1">
        <f t="array" ref="P5451">IF(Q5451&gt;0,INDEX(Q5451:Q27175,MATCH(TRUE,INDEX(Q5451:Q27175="",,),0)-1),"")</f>
        <v>5</v>
      </c>
      <c r="Q5451">
        <v>2</v>
      </c>
      <c r="R5451">
        <f t="shared" si="87"/>
        <v>0</v>
      </c>
    </row>
    <row r="5452" spans="1:18" x14ac:dyDescent="0.3">
      <c r="A5452" t="s">
        <v>471</v>
      </c>
      <c r="B5452" s="1">
        <v>38336</v>
      </c>
      <c r="C5452" t="s">
        <v>472</v>
      </c>
      <c r="D5452" t="s">
        <v>478</v>
      </c>
      <c r="E5452" t="s">
        <v>479</v>
      </c>
      <c r="G5452" s="6" t="s">
        <v>29</v>
      </c>
      <c r="H5452" t="s">
        <v>206</v>
      </c>
      <c r="I5452" t="s">
        <v>442</v>
      </c>
      <c r="J5452" t="s">
        <v>22</v>
      </c>
      <c r="K5452">
        <v>26</v>
      </c>
      <c r="L5452">
        <v>37</v>
      </c>
      <c r="M5452" t="s">
        <v>475</v>
      </c>
      <c r="N5452">
        <v>37</v>
      </c>
      <c r="P5452" cm="1">
        <f t="array" ref="P5452">IF(Q5452&gt;0,INDEX(Q5452:Q27176,MATCH(TRUE,INDEX(Q5452:Q27176="",,),0)-1),"")</f>
        <v>5</v>
      </c>
      <c r="Q5452">
        <v>2</v>
      </c>
      <c r="R5452">
        <f t="shared" si="87"/>
        <v>0</v>
      </c>
    </row>
    <row r="5453" spans="1:18" x14ac:dyDescent="0.3">
      <c r="A5453" t="s">
        <v>471</v>
      </c>
      <c r="B5453" s="1">
        <v>38336</v>
      </c>
      <c r="C5453" t="s">
        <v>472</v>
      </c>
      <c r="D5453" t="s">
        <v>478</v>
      </c>
      <c r="E5453" t="s">
        <v>479</v>
      </c>
      <c r="G5453" t="s">
        <v>19</v>
      </c>
      <c r="H5453" t="s">
        <v>194</v>
      </c>
      <c r="I5453" t="s">
        <v>21</v>
      </c>
      <c r="J5453" t="s">
        <v>22</v>
      </c>
      <c r="K5453">
        <v>52</v>
      </c>
      <c r="L5453">
        <v>457</v>
      </c>
      <c r="M5453" t="s">
        <v>59</v>
      </c>
      <c r="N5453">
        <v>700</v>
      </c>
      <c r="P5453" cm="1">
        <f t="array" ref="P5453">IF(Q5453&gt;0,INDEX(Q5453:Q27177,MATCH(TRUE,INDEX(Q5453:Q27177="",,),0)-1),"")</f>
        <v>5</v>
      </c>
      <c r="Q5453">
        <v>3</v>
      </c>
      <c r="R5453">
        <f t="shared" si="87"/>
        <v>0</v>
      </c>
    </row>
    <row r="5454" spans="1:18" x14ac:dyDescent="0.3">
      <c r="A5454" t="s">
        <v>471</v>
      </c>
      <c r="B5454" s="1">
        <v>38336</v>
      </c>
      <c r="C5454" t="s">
        <v>472</v>
      </c>
      <c r="D5454" t="s">
        <v>478</v>
      </c>
      <c r="E5454" t="s">
        <v>479</v>
      </c>
      <c r="G5454" t="s">
        <v>19</v>
      </c>
      <c r="H5454" t="s">
        <v>206</v>
      </c>
      <c r="I5454" t="s">
        <v>21</v>
      </c>
      <c r="J5454" t="s">
        <v>22</v>
      </c>
      <c r="K5454">
        <v>77</v>
      </c>
      <c r="L5454">
        <v>74</v>
      </c>
      <c r="M5454" t="s">
        <v>59</v>
      </c>
      <c r="N5454">
        <v>120</v>
      </c>
      <c r="P5454" cm="1">
        <f t="array" ref="P5454">IF(Q5454&gt;0,INDEX(Q5454:Q27178,MATCH(TRUE,INDEX(Q5454:Q27178="",,),0)-1),"")</f>
        <v>5</v>
      </c>
      <c r="Q5454">
        <v>3</v>
      </c>
      <c r="R5454">
        <f t="shared" si="87"/>
        <v>0</v>
      </c>
    </row>
    <row r="5455" spans="1:18" x14ac:dyDescent="0.3">
      <c r="A5455" t="s">
        <v>471</v>
      </c>
      <c r="B5455" s="1">
        <v>38336</v>
      </c>
      <c r="C5455" t="s">
        <v>472</v>
      </c>
      <c r="D5455" t="s">
        <v>478</v>
      </c>
      <c r="E5455" t="s">
        <v>479</v>
      </c>
      <c r="G5455" t="s">
        <v>19</v>
      </c>
      <c r="H5455" t="s">
        <v>64</v>
      </c>
      <c r="I5455" t="s">
        <v>442</v>
      </c>
      <c r="J5455" t="s">
        <v>22</v>
      </c>
      <c r="K5455">
        <v>37</v>
      </c>
      <c r="L5455">
        <v>25</v>
      </c>
      <c r="M5455" t="s">
        <v>59</v>
      </c>
      <c r="N5455">
        <v>80</v>
      </c>
      <c r="P5455" cm="1">
        <f t="array" ref="P5455">IF(Q5455&gt;0,INDEX(Q5455:Q27179,MATCH(TRUE,INDEX(Q5455:Q27179="",,),0)-1),"")</f>
        <v>5</v>
      </c>
      <c r="Q5455">
        <v>3</v>
      </c>
      <c r="R5455">
        <f t="shared" si="87"/>
        <v>0</v>
      </c>
    </row>
    <row r="5456" spans="1:18" x14ac:dyDescent="0.3">
      <c r="A5456" t="s">
        <v>471</v>
      </c>
      <c r="B5456" s="1">
        <v>38336</v>
      </c>
      <c r="C5456" t="s">
        <v>472</v>
      </c>
      <c r="D5456" t="s">
        <v>478</v>
      </c>
      <c r="E5456" t="s">
        <v>479</v>
      </c>
      <c r="G5456" s="6" t="s">
        <v>29</v>
      </c>
      <c r="H5456" t="s">
        <v>30</v>
      </c>
      <c r="I5456" t="s">
        <v>21</v>
      </c>
      <c r="J5456" t="s">
        <v>22</v>
      </c>
      <c r="K5456">
        <v>6</v>
      </c>
      <c r="L5456">
        <v>102</v>
      </c>
      <c r="M5456" t="s">
        <v>59</v>
      </c>
      <c r="N5456">
        <v>102</v>
      </c>
      <c r="P5456" cm="1">
        <f t="array" ref="P5456">IF(Q5456&gt;0,INDEX(Q5456:Q27180,MATCH(TRUE,INDEX(Q5456:Q27180="",,),0)-1),"")</f>
        <v>5</v>
      </c>
      <c r="Q5456">
        <v>3</v>
      </c>
      <c r="R5456">
        <f t="shared" si="87"/>
        <v>0</v>
      </c>
    </row>
    <row r="5457" spans="1:18" x14ac:dyDescent="0.3">
      <c r="A5457" t="s">
        <v>471</v>
      </c>
      <c r="B5457" s="1">
        <v>38336</v>
      </c>
      <c r="C5457" t="s">
        <v>472</v>
      </c>
      <c r="D5457" t="s">
        <v>478</v>
      </c>
      <c r="E5457" t="s">
        <v>479</v>
      </c>
      <c r="G5457" s="6" t="s">
        <v>29</v>
      </c>
      <c r="H5457" t="s">
        <v>406</v>
      </c>
      <c r="I5457" t="s">
        <v>21</v>
      </c>
      <c r="J5457" t="s">
        <v>22</v>
      </c>
      <c r="K5457">
        <v>4</v>
      </c>
      <c r="L5457">
        <v>35</v>
      </c>
      <c r="M5457" t="s">
        <v>59</v>
      </c>
      <c r="N5457">
        <v>35</v>
      </c>
      <c r="P5457" cm="1">
        <f t="array" ref="P5457">IF(Q5457&gt;0,INDEX(Q5457:Q27181,MATCH(TRUE,INDEX(Q5457:Q27181="",,),0)-1),"")</f>
        <v>5</v>
      </c>
      <c r="Q5457">
        <v>3</v>
      </c>
      <c r="R5457">
        <f t="shared" si="87"/>
        <v>0</v>
      </c>
    </row>
    <row r="5458" spans="1:18" x14ac:dyDescent="0.3">
      <c r="A5458" t="s">
        <v>471</v>
      </c>
      <c r="B5458" s="1">
        <v>38336</v>
      </c>
      <c r="C5458" t="s">
        <v>472</v>
      </c>
      <c r="D5458" t="s">
        <v>478</v>
      </c>
      <c r="E5458" t="s">
        <v>479</v>
      </c>
      <c r="G5458" s="6" t="s">
        <v>29</v>
      </c>
      <c r="H5458" t="s">
        <v>25</v>
      </c>
      <c r="I5458" t="s">
        <v>21</v>
      </c>
      <c r="J5458" t="s">
        <v>22</v>
      </c>
      <c r="K5458">
        <v>1.5</v>
      </c>
      <c r="L5458">
        <v>112</v>
      </c>
      <c r="M5458" t="s">
        <v>59</v>
      </c>
      <c r="N5458">
        <v>112</v>
      </c>
      <c r="P5458" cm="1">
        <f t="array" ref="P5458">IF(Q5458&gt;0,INDEX(Q5458:Q27182,MATCH(TRUE,INDEX(Q5458:Q27182="",,),0)-1),"")</f>
        <v>5</v>
      </c>
      <c r="Q5458">
        <v>3</v>
      </c>
      <c r="R5458">
        <f t="shared" si="87"/>
        <v>0</v>
      </c>
    </row>
    <row r="5459" spans="1:18" x14ac:dyDescent="0.3">
      <c r="A5459" t="s">
        <v>471</v>
      </c>
      <c r="B5459" s="1">
        <v>38336</v>
      </c>
      <c r="C5459" t="s">
        <v>472</v>
      </c>
      <c r="D5459" t="s">
        <v>478</v>
      </c>
      <c r="E5459" t="s">
        <v>479</v>
      </c>
      <c r="G5459" s="6" t="s">
        <v>29</v>
      </c>
      <c r="H5459" t="s">
        <v>154</v>
      </c>
      <c r="I5459" t="s">
        <v>21</v>
      </c>
      <c r="J5459" t="s">
        <v>22</v>
      </c>
      <c r="K5459">
        <v>5</v>
      </c>
      <c r="L5459">
        <v>241</v>
      </c>
      <c r="M5459" t="s">
        <v>59</v>
      </c>
      <c r="N5459">
        <v>241</v>
      </c>
      <c r="P5459" cm="1">
        <f t="array" ref="P5459">IF(Q5459&gt;0,INDEX(Q5459:Q27183,MATCH(TRUE,INDEX(Q5459:Q27183="",,),0)-1),"")</f>
        <v>5</v>
      </c>
      <c r="Q5459">
        <v>3</v>
      </c>
      <c r="R5459">
        <f t="shared" si="87"/>
        <v>0</v>
      </c>
    </row>
    <row r="5460" spans="1:18" x14ac:dyDescent="0.3">
      <c r="A5460" t="s">
        <v>471</v>
      </c>
      <c r="B5460" s="1">
        <v>38336</v>
      </c>
      <c r="C5460" t="s">
        <v>472</v>
      </c>
      <c r="D5460" t="s">
        <v>478</v>
      </c>
      <c r="E5460" t="s">
        <v>479</v>
      </c>
      <c r="G5460" s="6" t="s">
        <v>29</v>
      </c>
      <c r="H5460" t="s">
        <v>206</v>
      </c>
      <c r="I5460" t="s">
        <v>26</v>
      </c>
      <c r="J5460" t="s">
        <v>27</v>
      </c>
      <c r="K5460">
        <v>115</v>
      </c>
      <c r="L5460">
        <v>3</v>
      </c>
      <c r="M5460" t="s">
        <v>59</v>
      </c>
      <c r="N5460">
        <v>3</v>
      </c>
      <c r="P5460" cm="1">
        <f t="array" ref="P5460">IF(Q5460&gt;0,INDEX(Q5460:Q27184,MATCH(TRUE,INDEX(Q5460:Q27184="",,),0)-1),"")</f>
        <v>5</v>
      </c>
      <c r="Q5460">
        <v>3</v>
      </c>
      <c r="R5460">
        <f t="shared" si="87"/>
        <v>0</v>
      </c>
    </row>
    <row r="5461" spans="1:18" x14ac:dyDescent="0.3">
      <c r="A5461" t="s">
        <v>471</v>
      </c>
      <c r="B5461" s="1">
        <v>38336</v>
      </c>
      <c r="C5461" t="s">
        <v>472</v>
      </c>
      <c r="D5461" t="s">
        <v>478</v>
      </c>
      <c r="E5461" t="s">
        <v>479</v>
      </c>
      <c r="G5461" s="6" t="s">
        <v>29</v>
      </c>
      <c r="H5461" t="s">
        <v>64</v>
      </c>
      <c r="I5461" t="s">
        <v>26</v>
      </c>
      <c r="J5461" t="s">
        <v>27</v>
      </c>
      <c r="K5461">
        <v>450</v>
      </c>
      <c r="L5461">
        <v>4</v>
      </c>
      <c r="M5461" t="s">
        <v>59</v>
      </c>
      <c r="N5461">
        <v>4</v>
      </c>
      <c r="P5461" cm="1">
        <f t="array" ref="P5461">IF(Q5461&gt;0,INDEX(Q5461:Q27185,MATCH(TRUE,INDEX(Q5461:Q27185="",,),0)-1),"")</f>
        <v>5</v>
      </c>
      <c r="Q5461">
        <v>3</v>
      </c>
      <c r="R5461">
        <f t="shared" si="87"/>
        <v>0</v>
      </c>
    </row>
    <row r="5462" spans="1:18" x14ac:dyDescent="0.3">
      <c r="A5462" t="s">
        <v>471</v>
      </c>
      <c r="B5462" s="1">
        <v>38336</v>
      </c>
      <c r="C5462" t="s">
        <v>472</v>
      </c>
      <c r="D5462" t="s">
        <v>478</v>
      </c>
      <c r="E5462" t="s">
        <v>479</v>
      </c>
      <c r="G5462" s="6" t="s">
        <v>29</v>
      </c>
      <c r="H5462" t="s">
        <v>206</v>
      </c>
      <c r="I5462" t="s">
        <v>442</v>
      </c>
      <c r="J5462" t="s">
        <v>22</v>
      </c>
      <c r="K5462">
        <v>26</v>
      </c>
      <c r="L5462">
        <v>37</v>
      </c>
      <c r="M5462" t="s">
        <v>59</v>
      </c>
      <c r="N5462">
        <v>37</v>
      </c>
      <c r="P5462" cm="1">
        <f t="array" ref="P5462">IF(Q5462&gt;0,INDEX(Q5462:Q27186,MATCH(TRUE,INDEX(Q5462:Q27186="",,),0)-1),"")</f>
        <v>5</v>
      </c>
      <c r="Q5462">
        <v>3</v>
      </c>
      <c r="R5462">
        <f t="shared" si="87"/>
        <v>0</v>
      </c>
    </row>
    <row r="5463" spans="1:18" x14ac:dyDescent="0.3">
      <c r="A5463" t="s">
        <v>471</v>
      </c>
      <c r="B5463" s="1">
        <v>38336</v>
      </c>
      <c r="C5463" t="s">
        <v>472</v>
      </c>
      <c r="D5463" t="s">
        <v>478</v>
      </c>
      <c r="E5463" t="s">
        <v>479</v>
      </c>
      <c r="G5463" t="s">
        <v>19</v>
      </c>
      <c r="H5463" t="s">
        <v>194</v>
      </c>
      <c r="I5463" t="s">
        <v>21</v>
      </c>
      <c r="J5463" t="s">
        <v>22</v>
      </c>
      <c r="K5463">
        <v>52</v>
      </c>
      <c r="L5463">
        <v>457</v>
      </c>
      <c r="M5463" t="s">
        <v>31</v>
      </c>
      <c r="N5463">
        <v>457</v>
      </c>
      <c r="P5463" cm="1">
        <f t="array" ref="P5463">IF(Q5463&gt;0,INDEX(Q5463:Q27187,MATCH(TRUE,INDEX(Q5463:Q27187="",,),0)-1),"")</f>
        <v>5</v>
      </c>
      <c r="Q5463">
        <v>4</v>
      </c>
      <c r="R5463">
        <f t="shared" si="87"/>
        <v>0</v>
      </c>
    </row>
    <row r="5464" spans="1:18" x14ac:dyDescent="0.3">
      <c r="A5464" t="s">
        <v>471</v>
      </c>
      <c r="B5464" s="1">
        <v>38336</v>
      </c>
      <c r="C5464" t="s">
        <v>472</v>
      </c>
      <c r="D5464" t="s">
        <v>478</v>
      </c>
      <c r="E5464" t="s">
        <v>479</v>
      </c>
      <c r="G5464" t="s">
        <v>19</v>
      </c>
      <c r="H5464" t="s">
        <v>206</v>
      </c>
      <c r="I5464" t="s">
        <v>21</v>
      </c>
      <c r="J5464" t="s">
        <v>22</v>
      </c>
      <c r="K5464">
        <v>77</v>
      </c>
      <c r="L5464">
        <v>74</v>
      </c>
      <c r="M5464" t="s">
        <v>31</v>
      </c>
      <c r="N5464">
        <v>155.25</v>
      </c>
      <c r="P5464" cm="1">
        <f t="array" ref="P5464">IF(Q5464&gt;0,INDEX(Q5464:Q27188,MATCH(TRUE,INDEX(Q5464:Q27188="",,),0)-1),"")</f>
        <v>5</v>
      </c>
      <c r="Q5464">
        <v>4</v>
      </c>
      <c r="R5464">
        <f t="shared" si="87"/>
        <v>0</v>
      </c>
    </row>
    <row r="5465" spans="1:18" x14ac:dyDescent="0.3">
      <c r="A5465" t="s">
        <v>471</v>
      </c>
      <c r="B5465" s="1">
        <v>38336</v>
      </c>
      <c r="C5465" t="s">
        <v>472</v>
      </c>
      <c r="D5465" t="s">
        <v>478</v>
      </c>
      <c r="E5465" t="s">
        <v>479</v>
      </c>
      <c r="G5465" t="s">
        <v>19</v>
      </c>
      <c r="H5465" t="s">
        <v>64</v>
      </c>
      <c r="I5465" t="s">
        <v>442</v>
      </c>
      <c r="J5465" t="s">
        <v>22</v>
      </c>
      <c r="K5465">
        <v>37</v>
      </c>
      <c r="L5465">
        <v>25</v>
      </c>
      <c r="M5465" t="s">
        <v>31</v>
      </c>
      <c r="N5465">
        <v>25</v>
      </c>
      <c r="P5465" cm="1">
        <f t="array" ref="P5465">IF(Q5465&gt;0,INDEX(Q5465:Q27189,MATCH(TRUE,INDEX(Q5465:Q27189="",,),0)-1),"")</f>
        <v>5</v>
      </c>
      <c r="Q5465">
        <v>4</v>
      </c>
      <c r="R5465">
        <f t="shared" si="87"/>
        <v>0</v>
      </c>
    </row>
    <row r="5466" spans="1:18" x14ac:dyDescent="0.3">
      <c r="A5466" t="s">
        <v>471</v>
      </c>
      <c r="B5466" s="1">
        <v>38336</v>
      </c>
      <c r="C5466" t="s">
        <v>472</v>
      </c>
      <c r="D5466" t="s">
        <v>478</v>
      </c>
      <c r="E5466" t="s">
        <v>479</v>
      </c>
      <c r="G5466" s="6" t="s">
        <v>29</v>
      </c>
      <c r="H5466" t="s">
        <v>30</v>
      </c>
      <c r="I5466" t="s">
        <v>21</v>
      </c>
      <c r="J5466" t="s">
        <v>22</v>
      </c>
      <c r="K5466">
        <v>6</v>
      </c>
      <c r="L5466">
        <v>102</v>
      </c>
      <c r="M5466" t="s">
        <v>31</v>
      </c>
      <c r="N5466">
        <v>102</v>
      </c>
      <c r="P5466" cm="1">
        <f t="array" ref="P5466">IF(Q5466&gt;0,INDEX(Q5466:Q27190,MATCH(TRUE,INDEX(Q5466:Q27190="",,),0)-1),"")</f>
        <v>5</v>
      </c>
      <c r="Q5466">
        <v>4</v>
      </c>
      <c r="R5466">
        <f t="shared" si="87"/>
        <v>0</v>
      </c>
    </row>
    <row r="5467" spans="1:18" x14ac:dyDescent="0.3">
      <c r="A5467" t="s">
        <v>471</v>
      </c>
      <c r="B5467" s="1">
        <v>38336</v>
      </c>
      <c r="C5467" t="s">
        <v>472</v>
      </c>
      <c r="D5467" t="s">
        <v>478</v>
      </c>
      <c r="E5467" t="s">
        <v>479</v>
      </c>
      <c r="G5467" s="6" t="s">
        <v>29</v>
      </c>
      <c r="H5467" t="s">
        <v>406</v>
      </c>
      <c r="I5467" t="s">
        <v>21</v>
      </c>
      <c r="J5467" t="s">
        <v>22</v>
      </c>
      <c r="K5467">
        <v>4</v>
      </c>
      <c r="L5467">
        <v>35</v>
      </c>
      <c r="M5467" t="s">
        <v>31</v>
      </c>
      <c r="N5467">
        <v>35</v>
      </c>
      <c r="P5467" cm="1">
        <f t="array" ref="P5467">IF(Q5467&gt;0,INDEX(Q5467:Q27191,MATCH(TRUE,INDEX(Q5467:Q27191="",,),0)-1),"")</f>
        <v>5</v>
      </c>
      <c r="Q5467">
        <v>4</v>
      </c>
      <c r="R5467">
        <f t="shared" si="87"/>
        <v>0</v>
      </c>
    </row>
    <row r="5468" spans="1:18" x14ac:dyDescent="0.3">
      <c r="A5468" t="s">
        <v>471</v>
      </c>
      <c r="B5468" s="1">
        <v>38336</v>
      </c>
      <c r="C5468" t="s">
        <v>472</v>
      </c>
      <c r="D5468" t="s">
        <v>478</v>
      </c>
      <c r="E5468" t="s">
        <v>479</v>
      </c>
      <c r="G5468" s="6" t="s">
        <v>29</v>
      </c>
      <c r="H5468" t="s">
        <v>25</v>
      </c>
      <c r="I5468" t="s">
        <v>21</v>
      </c>
      <c r="J5468" t="s">
        <v>22</v>
      </c>
      <c r="K5468">
        <v>1.5</v>
      </c>
      <c r="L5468">
        <v>112</v>
      </c>
      <c r="M5468" t="s">
        <v>31</v>
      </c>
      <c r="N5468">
        <v>112</v>
      </c>
      <c r="P5468" cm="1">
        <f t="array" ref="P5468">IF(Q5468&gt;0,INDEX(Q5468:Q27192,MATCH(TRUE,INDEX(Q5468:Q27192="",,),0)-1),"")</f>
        <v>5</v>
      </c>
      <c r="Q5468">
        <v>4</v>
      </c>
      <c r="R5468">
        <f t="shared" si="87"/>
        <v>0</v>
      </c>
    </row>
    <row r="5469" spans="1:18" x14ac:dyDescent="0.3">
      <c r="A5469" t="s">
        <v>471</v>
      </c>
      <c r="B5469" s="1">
        <v>38336</v>
      </c>
      <c r="C5469" t="s">
        <v>472</v>
      </c>
      <c r="D5469" t="s">
        <v>478</v>
      </c>
      <c r="E5469" t="s">
        <v>479</v>
      </c>
      <c r="G5469" s="6" t="s">
        <v>29</v>
      </c>
      <c r="H5469" t="s">
        <v>154</v>
      </c>
      <c r="I5469" t="s">
        <v>21</v>
      </c>
      <c r="J5469" t="s">
        <v>22</v>
      </c>
      <c r="K5469">
        <v>5</v>
      </c>
      <c r="L5469">
        <v>241</v>
      </c>
      <c r="M5469" t="s">
        <v>31</v>
      </c>
      <c r="N5469">
        <v>241</v>
      </c>
      <c r="P5469" cm="1">
        <f t="array" ref="P5469">IF(Q5469&gt;0,INDEX(Q5469:Q27193,MATCH(TRUE,INDEX(Q5469:Q27193="",,),0)-1),"")</f>
        <v>5</v>
      </c>
      <c r="Q5469">
        <v>4</v>
      </c>
      <c r="R5469">
        <f t="shared" si="87"/>
        <v>0</v>
      </c>
    </row>
    <row r="5470" spans="1:18" x14ac:dyDescent="0.3">
      <c r="A5470" t="s">
        <v>471</v>
      </c>
      <c r="B5470" s="1">
        <v>38336</v>
      </c>
      <c r="C5470" t="s">
        <v>472</v>
      </c>
      <c r="D5470" t="s">
        <v>478</v>
      </c>
      <c r="E5470" t="s">
        <v>479</v>
      </c>
      <c r="G5470" s="6" t="s">
        <v>29</v>
      </c>
      <c r="H5470" t="s">
        <v>206</v>
      </c>
      <c r="I5470" t="s">
        <v>26</v>
      </c>
      <c r="J5470" t="s">
        <v>27</v>
      </c>
      <c r="K5470">
        <v>115</v>
      </c>
      <c r="L5470">
        <v>3</v>
      </c>
      <c r="M5470" t="s">
        <v>31</v>
      </c>
      <c r="N5470">
        <v>3</v>
      </c>
      <c r="P5470" cm="1">
        <f t="array" ref="P5470">IF(Q5470&gt;0,INDEX(Q5470:Q27194,MATCH(TRUE,INDEX(Q5470:Q27194="",,),0)-1),"")</f>
        <v>5</v>
      </c>
      <c r="Q5470">
        <v>4</v>
      </c>
      <c r="R5470">
        <f t="shared" si="87"/>
        <v>0</v>
      </c>
    </row>
    <row r="5471" spans="1:18" x14ac:dyDescent="0.3">
      <c r="A5471" t="s">
        <v>471</v>
      </c>
      <c r="B5471" s="1">
        <v>38336</v>
      </c>
      <c r="C5471" t="s">
        <v>472</v>
      </c>
      <c r="D5471" t="s">
        <v>478</v>
      </c>
      <c r="E5471" t="s">
        <v>479</v>
      </c>
      <c r="G5471" s="6" t="s">
        <v>29</v>
      </c>
      <c r="H5471" t="s">
        <v>64</v>
      </c>
      <c r="I5471" t="s">
        <v>26</v>
      </c>
      <c r="J5471" t="s">
        <v>27</v>
      </c>
      <c r="K5471">
        <v>450</v>
      </c>
      <c r="L5471">
        <v>4</v>
      </c>
      <c r="M5471" t="s">
        <v>31</v>
      </c>
      <c r="N5471">
        <v>4</v>
      </c>
      <c r="P5471" cm="1">
        <f t="array" ref="P5471">IF(Q5471&gt;0,INDEX(Q5471:Q27195,MATCH(TRUE,INDEX(Q5471:Q27195="",,),0)-1),"")</f>
        <v>5</v>
      </c>
      <c r="Q5471">
        <v>4</v>
      </c>
      <c r="R5471">
        <f t="shared" si="87"/>
        <v>0</v>
      </c>
    </row>
    <row r="5472" spans="1:18" x14ac:dyDescent="0.3">
      <c r="A5472" t="s">
        <v>471</v>
      </c>
      <c r="B5472" s="1">
        <v>38336</v>
      </c>
      <c r="C5472" t="s">
        <v>472</v>
      </c>
      <c r="D5472" t="s">
        <v>478</v>
      </c>
      <c r="E5472" t="s">
        <v>479</v>
      </c>
      <c r="G5472" s="6" t="s">
        <v>29</v>
      </c>
      <c r="H5472" t="s">
        <v>206</v>
      </c>
      <c r="I5472" t="s">
        <v>442</v>
      </c>
      <c r="J5472" t="s">
        <v>22</v>
      </c>
      <c r="K5472">
        <v>26</v>
      </c>
      <c r="L5472">
        <v>37</v>
      </c>
      <c r="M5472" t="s">
        <v>31</v>
      </c>
      <c r="N5472">
        <v>37</v>
      </c>
      <c r="P5472" cm="1">
        <f t="array" ref="P5472">IF(Q5472&gt;0,INDEX(Q5472:Q27196,MATCH(TRUE,INDEX(Q5472:Q27196="",,),0)-1),"")</f>
        <v>5</v>
      </c>
      <c r="Q5472">
        <v>4</v>
      </c>
      <c r="R5472">
        <f t="shared" si="87"/>
        <v>0</v>
      </c>
    </row>
    <row r="5473" spans="1:18" x14ac:dyDescent="0.3">
      <c r="A5473" t="s">
        <v>471</v>
      </c>
      <c r="B5473" s="1">
        <v>38336</v>
      </c>
      <c r="C5473" t="s">
        <v>472</v>
      </c>
      <c r="D5473" t="s">
        <v>478</v>
      </c>
      <c r="E5473" t="s">
        <v>479</v>
      </c>
      <c r="G5473" t="s">
        <v>19</v>
      </c>
      <c r="H5473" t="s">
        <v>194</v>
      </c>
      <c r="I5473" t="s">
        <v>21</v>
      </c>
      <c r="J5473" t="s">
        <v>22</v>
      </c>
      <c r="K5473">
        <v>52</v>
      </c>
      <c r="L5473">
        <v>457</v>
      </c>
      <c r="M5473" t="s">
        <v>481</v>
      </c>
      <c r="N5473">
        <v>460</v>
      </c>
      <c r="P5473" cm="1">
        <f t="array" ref="P5473">IF(Q5473&gt;0,INDEX(Q5473:Q27197,MATCH(TRUE,INDEX(Q5473:Q27197="",,),0)-1),"")</f>
        <v>5</v>
      </c>
      <c r="Q5473">
        <v>5</v>
      </c>
      <c r="R5473">
        <f t="shared" si="87"/>
        <v>0</v>
      </c>
    </row>
    <row r="5474" spans="1:18" x14ac:dyDescent="0.3">
      <c r="A5474" t="s">
        <v>471</v>
      </c>
      <c r="B5474" s="1">
        <v>38336</v>
      </c>
      <c r="C5474" t="s">
        <v>472</v>
      </c>
      <c r="D5474" t="s">
        <v>478</v>
      </c>
      <c r="E5474" t="s">
        <v>479</v>
      </c>
      <c r="G5474" t="s">
        <v>19</v>
      </c>
      <c r="H5474" t="s">
        <v>206</v>
      </c>
      <c r="I5474" t="s">
        <v>21</v>
      </c>
      <c r="J5474" t="s">
        <v>22</v>
      </c>
      <c r="K5474">
        <v>77</v>
      </c>
      <c r="L5474">
        <v>74</v>
      </c>
      <c r="M5474" t="s">
        <v>481</v>
      </c>
      <c r="N5474">
        <v>100</v>
      </c>
      <c r="P5474" cm="1">
        <f t="array" ref="P5474">IF(Q5474&gt;0,INDEX(Q5474:Q27198,MATCH(TRUE,INDEX(Q5474:Q27198="",,),0)-1),"")</f>
        <v>5</v>
      </c>
      <c r="Q5474">
        <v>5</v>
      </c>
      <c r="R5474">
        <f t="shared" si="87"/>
        <v>0</v>
      </c>
    </row>
    <row r="5475" spans="1:18" x14ac:dyDescent="0.3">
      <c r="A5475" t="s">
        <v>471</v>
      </c>
      <c r="B5475" s="1">
        <v>38336</v>
      </c>
      <c r="C5475" t="s">
        <v>472</v>
      </c>
      <c r="D5475" t="s">
        <v>478</v>
      </c>
      <c r="E5475" t="s">
        <v>479</v>
      </c>
      <c r="G5475" t="s">
        <v>19</v>
      </c>
      <c r="H5475" t="s">
        <v>64</v>
      </c>
      <c r="I5475" t="s">
        <v>442</v>
      </c>
      <c r="J5475" t="s">
        <v>22</v>
      </c>
      <c r="K5475">
        <v>37</v>
      </c>
      <c r="L5475">
        <v>25</v>
      </c>
      <c r="M5475" t="s">
        <v>481</v>
      </c>
      <c r="N5475">
        <v>30</v>
      </c>
      <c r="P5475" cm="1">
        <f t="array" ref="P5475">IF(Q5475&gt;0,INDEX(Q5475:Q27199,MATCH(TRUE,INDEX(Q5475:Q27199="",,),0)-1),"")</f>
        <v>5</v>
      </c>
      <c r="Q5475">
        <v>5</v>
      </c>
      <c r="R5475">
        <f t="shared" si="87"/>
        <v>0</v>
      </c>
    </row>
    <row r="5476" spans="1:18" x14ac:dyDescent="0.3">
      <c r="A5476" t="s">
        <v>471</v>
      </c>
      <c r="B5476" s="1">
        <v>38336</v>
      </c>
      <c r="C5476" t="s">
        <v>472</v>
      </c>
      <c r="D5476" t="s">
        <v>478</v>
      </c>
      <c r="E5476" t="s">
        <v>479</v>
      </c>
      <c r="G5476" s="6" t="s">
        <v>29</v>
      </c>
      <c r="H5476" t="s">
        <v>30</v>
      </c>
      <c r="I5476" t="s">
        <v>21</v>
      </c>
      <c r="J5476" t="s">
        <v>22</v>
      </c>
      <c r="K5476">
        <v>6</v>
      </c>
      <c r="L5476">
        <v>102</v>
      </c>
      <c r="M5476" t="s">
        <v>481</v>
      </c>
      <c r="N5476">
        <v>102</v>
      </c>
      <c r="P5476" cm="1">
        <f t="array" ref="P5476">IF(Q5476&gt;0,INDEX(Q5476:Q27200,MATCH(TRUE,INDEX(Q5476:Q27200="",,),0)-1),"")</f>
        <v>5</v>
      </c>
      <c r="Q5476">
        <v>5</v>
      </c>
      <c r="R5476">
        <f t="shared" si="87"/>
        <v>0</v>
      </c>
    </row>
    <row r="5477" spans="1:18" x14ac:dyDescent="0.3">
      <c r="A5477" t="s">
        <v>471</v>
      </c>
      <c r="B5477" s="1">
        <v>38336</v>
      </c>
      <c r="C5477" t="s">
        <v>472</v>
      </c>
      <c r="D5477" t="s">
        <v>478</v>
      </c>
      <c r="E5477" t="s">
        <v>479</v>
      </c>
      <c r="G5477" s="6" t="s">
        <v>29</v>
      </c>
      <c r="H5477" t="s">
        <v>406</v>
      </c>
      <c r="I5477" t="s">
        <v>21</v>
      </c>
      <c r="J5477" t="s">
        <v>22</v>
      </c>
      <c r="K5477">
        <v>4</v>
      </c>
      <c r="L5477">
        <v>35</v>
      </c>
      <c r="M5477" t="s">
        <v>481</v>
      </c>
      <c r="N5477">
        <v>35</v>
      </c>
      <c r="P5477" cm="1">
        <f t="array" ref="P5477">IF(Q5477&gt;0,INDEX(Q5477:Q27201,MATCH(TRUE,INDEX(Q5477:Q27201="",,),0)-1),"")</f>
        <v>5</v>
      </c>
      <c r="Q5477">
        <v>5</v>
      </c>
      <c r="R5477">
        <f t="shared" si="87"/>
        <v>0</v>
      </c>
    </row>
    <row r="5478" spans="1:18" x14ac:dyDescent="0.3">
      <c r="A5478" t="s">
        <v>471</v>
      </c>
      <c r="B5478" s="1">
        <v>38336</v>
      </c>
      <c r="C5478" t="s">
        <v>472</v>
      </c>
      <c r="D5478" t="s">
        <v>478</v>
      </c>
      <c r="E5478" t="s">
        <v>479</v>
      </c>
      <c r="G5478" s="6" t="s">
        <v>29</v>
      </c>
      <c r="H5478" t="s">
        <v>25</v>
      </c>
      <c r="I5478" t="s">
        <v>21</v>
      </c>
      <c r="J5478" t="s">
        <v>22</v>
      </c>
      <c r="K5478">
        <v>1.5</v>
      </c>
      <c r="L5478">
        <v>112</v>
      </c>
      <c r="M5478" t="s">
        <v>481</v>
      </c>
      <c r="N5478">
        <v>112</v>
      </c>
      <c r="P5478" cm="1">
        <f t="array" ref="P5478">IF(Q5478&gt;0,INDEX(Q5478:Q27202,MATCH(TRUE,INDEX(Q5478:Q27202="",,),0)-1),"")</f>
        <v>5</v>
      </c>
      <c r="Q5478">
        <v>5</v>
      </c>
      <c r="R5478">
        <f t="shared" si="87"/>
        <v>0</v>
      </c>
    </row>
    <row r="5479" spans="1:18" x14ac:dyDescent="0.3">
      <c r="A5479" t="s">
        <v>471</v>
      </c>
      <c r="B5479" s="1">
        <v>38336</v>
      </c>
      <c r="C5479" t="s">
        <v>472</v>
      </c>
      <c r="D5479" t="s">
        <v>478</v>
      </c>
      <c r="E5479" t="s">
        <v>479</v>
      </c>
      <c r="G5479" s="6" t="s">
        <v>29</v>
      </c>
      <c r="H5479" t="s">
        <v>154</v>
      </c>
      <c r="I5479" t="s">
        <v>21</v>
      </c>
      <c r="J5479" t="s">
        <v>22</v>
      </c>
      <c r="K5479">
        <v>5</v>
      </c>
      <c r="L5479">
        <v>241</v>
      </c>
      <c r="M5479" t="s">
        <v>481</v>
      </c>
      <c r="N5479">
        <v>241</v>
      </c>
      <c r="P5479" cm="1">
        <f t="array" ref="P5479">IF(Q5479&gt;0,INDEX(Q5479:Q27203,MATCH(TRUE,INDEX(Q5479:Q27203="",,),0)-1),"")</f>
        <v>5</v>
      </c>
      <c r="Q5479">
        <v>5</v>
      </c>
      <c r="R5479">
        <f t="shared" si="87"/>
        <v>0</v>
      </c>
    </row>
    <row r="5480" spans="1:18" x14ac:dyDescent="0.3">
      <c r="A5480" t="s">
        <v>471</v>
      </c>
      <c r="B5480" s="1">
        <v>38336</v>
      </c>
      <c r="C5480" t="s">
        <v>472</v>
      </c>
      <c r="D5480" t="s">
        <v>478</v>
      </c>
      <c r="E5480" t="s">
        <v>479</v>
      </c>
      <c r="G5480" s="6" t="s">
        <v>29</v>
      </c>
      <c r="H5480" t="s">
        <v>206</v>
      </c>
      <c r="I5480" t="s">
        <v>26</v>
      </c>
      <c r="J5480" t="s">
        <v>27</v>
      </c>
      <c r="K5480">
        <v>115</v>
      </c>
      <c r="L5480">
        <v>3</v>
      </c>
      <c r="M5480" t="s">
        <v>481</v>
      </c>
      <c r="N5480">
        <v>3</v>
      </c>
      <c r="P5480" cm="1">
        <f t="array" ref="P5480">IF(Q5480&gt;0,INDEX(Q5480:Q27204,MATCH(TRUE,INDEX(Q5480:Q27204="",,),0)-1),"")</f>
        <v>5</v>
      </c>
      <c r="Q5480">
        <v>5</v>
      </c>
      <c r="R5480">
        <f t="shared" si="87"/>
        <v>0</v>
      </c>
    </row>
    <row r="5481" spans="1:18" x14ac:dyDescent="0.3">
      <c r="A5481" t="s">
        <v>471</v>
      </c>
      <c r="B5481" s="1">
        <v>38336</v>
      </c>
      <c r="C5481" t="s">
        <v>472</v>
      </c>
      <c r="D5481" t="s">
        <v>478</v>
      </c>
      <c r="E5481" t="s">
        <v>479</v>
      </c>
      <c r="G5481" s="6" t="s">
        <v>29</v>
      </c>
      <c r="H5481" t="s">
        <v>64</v>
      </c>
      <c r="I5481" t="s">
        <v>26</v>
      </c>
      <c r="J5481" t="s">
        <v>27</v>
      </c>
      <c r="K5481">
        <v>450</v>
      </c>
      <c r="L5481">
        <v>4</v>
      </c>
      <c r="M5481" t="s">
        <v>481</v>
      </c>
      <c r="N5481">
        <v>4</v>
      </c>
      <c r="P5481" cm="1">
        <f t="array" ref="P5481">IF(Q5481&gt;0,INDEX(Q5481:Q27205,MATCH(TRUE,INDEX(Q5481:Q27205="",,),0)-1),"")</f>
        <v>5</v>
      </c>
      <c r="Q5481">
        <v>5</v>
      </c>
      <c r="R5481">
        <f t="shared" si="87"/>
        <v>0</v>
      </c>
    </row>
    <row r="5482" spans="1:18" x14ac:dyDescent="0.3">
      <c r="A5482" t="s">
        <v>471</v>
      </c>
      <c r="B5482" s="1">
        <v>38336</v>
      </c>
      <c r="C5482" t="s">
        <v>472</v>
      </c>
      <c r="D5482" t="s">
        <v>478</v>
      </c>
      <c r="E5482" t="s">
        <v>479</v>
      </c>
      <c r="G5482" s="6" t="s">
        <v>29</v>
      </c>
      <c r="H5482" t="s">
        <v>206</v>
      </c>
      <c r="I5482" t="s">
        <v>442</v>
      </c>
      <c r="J5482" t="s">
        <v>22</v>
      </c>
      <c r="K5482">
        <v>26</v>
      </c>
      <c r="L5482">
        <v>37</v>
      </c>
      <c r="M5482" t="s">
        <v>481</v>
      </c>
      <c r="N5482">
        <v>37</v>
      </c>
      <c r="P5482" cm="1">
        <f t="array" ref="P5482">IF(Q5482&gt;0,INDEX(Q5482:Q27206,MATCH(TRUE,INDEX(Q5482:Q27206="",,),0)-1),"")</f>
        <v>5</v>
      </c>
      <c r="Q5482">
        <v>5</v>
      </c>
      <c r="R5482">
        <f t="shared" si="87"/>
        <v>0</v>
      </c>
    </row>
    <row r="5483" spans="1:18" x14ac:dyDescent="0.3">
      <c r="P5483" t="str" cm="1">
        <f t="array" ref="P5483">IF(Q5483&gt;0,INDEX(Q5483:Q27207,MATCH(TRUE,INDEX(Q5483:Q27207="",,),0)-1),"")</f>
        <v/>
      </c>
      <c r="R5483" t="str">
        <f t="shared" si="87"/>
        <v/>
      </c>
    </row>
    <row r="5484" spans="1:18" x14ac:dyDescent="0.3">
      <c r="A5484" t="s">
        <v>471</v>
      </c>
      <c r="B5484" s="1">
        <v>38336</v>
      </c>
      <c r="C5484" t="s">
        <v>472</v>
      </c>
      <c r="D5484" t="s">
        <v>482</v>
      </c>
      <c r="E5484" t="s">
        <v>483</v>
      </c>
      <c r="G5484" t="s">
        <v>19</v>
      </c>
      <c r="H5484" t="s">
        <v>154</v>
      </c>
      <c r="I5484" t="s">
        <v>21</v>
      </c>
      <c r="J5484" t="s">
        <v>22</v>
      </c>
      <c r="K5484">
        <v>3</v>
      </c>
      <c r="L5484">
        <v>261</v>
      </c>
      <c r="M5484" t="s">
        <v>475</v>
      </c>
      <c r="N5484">
        <v>1710.92</v>
      </c>
      <c r="O5484" t="s">
        <v>24</v>
      </c>
      <c r="P5484" cm="1">
        <f t="array" ref="P5484">IF(Q5484&gt;0,INDEX(Q5484:Q27208,MATCH(TRUE,INDEX(Q5484:Q27208="",,),0)-1),"")</f>
        <v>4</v>
      </c>
      <c r="Q5484">
        <v>1</v>
      </c>
      <c r="R5484">
        <f t="shared" si="87"/>
        <v>0</v>
      </c>
    </row>
    <row r="5485" spans="1:18" x14ac:dyDescent="0.3">
      <c r="A5485" t="s">
        <v>471</v>
      </c>
      <c r="B5485" s="1">
        <v>38336</v>
      </c>
      <c r="C5485" t="s">
        <v>472</v>
      </c>
      <c r="D5485" t="s">
        <v>482</v>
      </c>
      <c r="E5485" t="s">
        <v>483</v>
      </c>
      <c r="G5485" t="s">
        <v>19</v>
      </c>
      <c r="H5485" t="s">
        <v>70</v>
      </c>
      <c r="I5485" t="s">
        <v>21</v>
      </c>
      <c r="J5485" t="s">
        <v>22</v>
      </c>
      <c r="K5485">
        <v>11</v>
      </c>
      <c r="L5485">
        <v>47</v>
      </c>
      <c r="M5485" t="s">
        <v>475</v>
      </c>
      <c r="N5485">
        <v>47</v>
      </c>
      <c r="O5485" t="s">
        <v>24</v>
      </c>
      <c r="P5485" cm="1">
        <f t="array" ref="P5485">IF(Q5485&gt;0,INDEX(Q5485:Q27209,MATCH(TRUE,INDEX(Q5485:Q27209="",,),0)-1),"")</f>
        <v>4</v>
      </c>
      <c r="Q5485">
        <v>1</v>
      </c>
      <c r="R5485">
        <f t="shared" si="87"/>
        <v>0</v>
      </c>
    </row>
    <row r="5486" spans="1:18" x14ac:dyDescent="0.3">
      <c r="A5486" t="s">
        <v>471</v>
      </c>
      <c r="B5486" s="1">
        <v>38336</v>
      </c>
      <c r="C5486" t="s">
        <v>472</v>
      </c>
      <c r="D5486" t="s">
        <v>482</v>
      </c>
      <c r="E5486" t="s">
        <v>483</v>
      </c>
      <c r="G5486" t="s">
        <v>19</v>
      </c>
      <c r="H5486" t="s">
        <v>30</v>
      </c>
      <c r="I5486" t="s">
        <v>26</v>
      </c>
      <c r="J5486" t="s">
        <v>27</v>
      </c>
      <c r="K5486">
        <v>81</v>
      </c>
      <c r="L5486">
        <v>10.7</v>
      </c>
      <c r="M5486" t="s">
        <v>475</v>
      </c>
      <c r="N5486">
        <v>10.7</v>
      </c>
      <c r="O5486" t="s">
        <v>24</v>
      </c>
      <c r="P5486" cm="1">
        <f t="array" ref="P5486">IF(Q5486&gt;0,INDEX(Q5486:Q27210,MATCH(TRUE,INDEX(Q5486:Q27210="",,),0)-1),"")</f>
        <v>4</v>
      </c>
      <c r="Q5486">
        <v>1</v>
      </c>
      <c r="R5486">
        <f t="shared" si="87"/>
        <v>0</v>
      </c>
    </row>
    <row r="5487" spans="1:18" x14ac:dyDescent="0.3">
      <c r="A5487" t="s">
        <v>471</v>
      </c>
      <c r="B5487" s="1">
        <v>38336</v>
      </c>
      <c r="C5487" t="s">
        <v>472</v>
      </c>
      <c r="D5487" t="s">
        <v>482</v>
      </c>
      <c r="E5487" t="s">
        <v>483</v>
      </c>
      <c r="G5487" t="s">
        <v>19</v>
      </c>
      <c r="H5487" t="s">
        <v>63</v>
      </c>
      <c r="I5487" t="s">
        <v>26</v>
      </c>
      <c r="J5487" t="s">
        <v>27</v>
      </c>
      <c r="K5487">
        <v>168</v>
      </c>
      <c r="L5487">
        <v>20.2</v>
      </c>
      <c r="M5487" t="s">
        <v>475</v>
      </c>
      <c r="N5487">
        <v>20.2</v>
      </c>
      <c r="O5487" t="s">
        <v>24</v>
      </c>
      <c r="P5487" cm="1">
        <f t="array" ref="P5487">IF(Q5487&gt;0,INDEX(Q5487:Q27211,MATCH(TRUE,INDEX(Q5487:Q27211="",,),0)-1),"")</f>
        <v>4</v>
      </c>
      <c r="Q5487">
        <v>1</v>
      </c>
      <c r="R5487">
        <f t="shared" si="87"/>
        <v>0</v>
      </c>
    </row>
    <row r="5488" spans="1:18" x14ac:dyDescent="0.3">
      <c r="A5488" t="s">
        <v>471</v>
      </c>
      <c r="B5488" s="1">
        <v>38336</v>
      </c>
      <c r="C5488" t="s">
        <v>472</v>
      </c>
      <c r="D5488" t="s">
        <v>482</v>
      </c>
      <c r="E5488" t="s">
        <v>483</v>
      </c>
      <c r="G5488" t="s">
        <v>19</v>
      </c>
      <c r="H5488" t="s">
        <v>70</v>
      </c>
      <c r="I5488" t="s">
        <v>26</v>
      </c>
      <c r="J5488" t="s">
        <v>27</v>
      </c>
      <c r="K5488">
        <v>125</v>
      </c>
      <c r="L5488">
        <v>14.25</v>
      </c>
      <c r="M5488" t="s">
        <v>475</v>
      </c>
      <c r="N5488">
        <v>14.25</v>
      </c>
      <c r="O5488" t="s">
        <v>24</v>
      </c>
      <c r="P5488" cm="1">
        <f t="array" ref="P5488">IF(Q5488&gt;0,INDEX(Q5488:Q27212,MATCH(TRUE,INDEX(Q5488:Q27212="",,),0)-1),"")</f>
        <v>4</v>
      </c>
      <c r="Q5488">
        <v>1</v>
      </c>
      <c r="R5488">
        <f t="shared" si="87"/>
        <v>0</v>
      </c>
    </row>
    <row r="5489" spans="1:18" x14ac:dyDescent="0.3">
      <c r="A5489" t="s">
        <v>471</v>
      </c>
      <c r="B5489" s="1">
        <v>38336</v>
      </c>
      <c r="C5489" t="s">
        <v>472</v>
      </c>
      <c r="D5489" t="s">
        <v>482</v>
      </c>
      <c r="E5489" t="s">
        <v>483</v>
      </c>
      <c r="G5489" s="6" t="s">
        <v>29</v>
      </c>
      <c r="H5489" t="s">
        <v>30</v>
      </c>
      <c r="I5489" t="s">
        <v>21</v>
      </c>
      <c r="J5489" t="s">
        <v>22</v>
      </c>
      <c r="K5489">
        <v>6</v>
      </c>
      <c r="L5489">
        <v>97</v>
      </c>
      <c r="M5489" t="s">
        <v>475</v>
      </c>
      <c r="N5489">
        <v>97</v>
      </c>
      <c r="O5489" t="s">
        <v>24</v>
      </c>
      <c r="P5489" cm="1">
        <f t="array" ref="P5489">IF(Q5489&gt;0,INDEX(Q5489:Q27213,MATCH(TRUE,INDEX(Q5489:Q27213="",,),0)-1),"")</f>
        <v>4</v>
      </c>
      <c r="Q5489">
        <v>1</v>
      </c>
      <c r="R5489">
        <f t="shared" si="87"/>
        <v>0</v>
      </c>
    </row>
    <row r="5490" spans="1:18" x14ac:dyDescent="0.3">
      <c r="A5490" t="s">
        <v>471</v>
      </c>
      <c r="B5490" s="1">
        <v>38336</v>
      </c>
      <c r="C5490" t="s">
        <v>472</v>
      </c>
      <c r="D5490" t="s">
        <v>482</v>
      </c>
      <c r="E5490" t="s">
        <v>483</v>
      </c>
      <c r="G5490" s="6" t="s">
        <v>29</v>
      </c>
      <c r="H5490" t="s">
        <v>63</v>
      </c>
      <c r="I5490" t="s">
        <v>21</v>
      </c>
      <c r="J5490" t="s">
        <v>22</v>
      </c>
      <c r="K5490">
        <v>4</v>
      </c>
      <c r="L5490">
        <v>115</v>
      </c>
      <c r="M5490" t="s">
        <v>475</v>
      </c>
      <c r="N5490">
        <v>115</v>
      </c>
      <c r="O5490" t="s">
        <v>24</v>
      </c>
      <c r="P5490" cm="1">
        <f t="array" ref="P5490">IF(Q5490&gt;0,INDEX(Q5490:Q27214,MATCH(TRUE,INDEX(Q5490:Q27214="",,),0)-1),"")</f>
        <v>4</v>
      </c>
      <c r="Q5490">
        <v>1</v>
      </c>
      <c r="R5490">
        <f t="shared" si="87"/>
        <v>0</v>
      </c>
    </row>
    <row r="5491" spans="1:18" x14ac:dyDescent="0.3">
      <c r="A5491" t="s">
        <v>471</v>
      </c>
      <c r="B5491" s="1">
        <v>38336</v>
      </c>
      <c r="C5491" t="s">
        <v>472</v>
      </c>
      <c r="D5491" t="s">
        <v>482</v>
      </c>
      <c r="E5491" t="s">
        <v>483</v>
      </c>
      <c r="G5491" s="6" t="s">
        <v>29</v>
      </c>
      <c r="H5491" t="s">
        <v>154</v>
      </c>
      <c r="I5491" t="s">
        <v>26</v>
      </c>
      <c r="J5491" t="s">
        <v>27</v>
      </c>
      <c r="K5491">
        <v>29</v>
      </c>
      <c r="L5491">
        <v>6.3</v>
      </c>
      <c r="M5491" t="s">
        <v>475</v>
      </c>
      <c r="N5491">
        <v>6.3</v>
      </c>
      <c r="O5491" t="s">
        <v>24</v>
      </c>
      <c r="P5491" cm="1">
        <f t="array" ref="P5491">IF(Q5491&gt;0,INDEX(Q5491:Q27215,MATCH(TRUE,INDEX(Q5491:Q27215="",,),0)-1),"")</f>
        <v>4</v>
      </c>
      <c r="Q5491">
        <v>1</v>
      </c>
      <c r="R5491">
        <f t="shared" si="87"/>
        <v>0</v>
      </c>
    </row>
    <row r="5492" spans="1:18" x14ac:dyDescent="0.3">
      <c r="A5492" t="s">
        <v>471</v>
      </c>
      <c r="B5492" s="1">
        <v>38336</v>
      </c>
      <c r="C5492" t="s">
        <v>472</v>
      </c>
      <c r="D5492" t="s">
        <v>482</v>
      </c>
      <c r="E5492" t="s">
        <v>483</v>
      </c>
      <c r="G5492" t="s">
        <v>19</v>
      </c>
      <c r="H5492" t="s">
        <v>154</v>
      </c>
      <c r="I5492" t="s">
        <v>21</v>
      </c>
      <c r="J5492" t="s">
        <v>22</v>
      </c>
      <c r="K5492">
        <v>3</v>
      </c>
      <c r="L5492">
        <v>261</v>
      </c>
      <c r="M5492" t="s">
        <v>31</v>
      </c>
      <c r="N5492">
        <v>261</v>
      </c>
      <c r="P5492" cm="1">
        <f t="array" ref="P5492">IF(Q5492&gt;0,INDEX(Q5492:Q27216,MATCH(TRUE,INDEX(Q5492:Q27216="",,),0)-1),"")</f>
        <v>4</v>
      </c>
      <c r="Q5492">
        <v>2</v>
      </c>
      <c r="R5492">
        <f t="shared" ref="R5492:R5555" si="88">IF(P5492="","",0)</f>
        <v>0</v>
      </c>
    </row>
    <row r="5493" spans="1:18" x14ac:dyDescent="0.3">
      <c r="A5493" t="s">
        <v>471</v>
      </c>
      <c r="B5493" s="1">
        <v>38336</v>
      </c>
      <c r="C5493" t="s">
        <v>472</v>
      </c>
      <c r="D5493" t="s">
        <v>482</v>
      </c>
      <c r="E5493" t="s">
        <v>483</v>
      </c>
      <c r="G5493" t="s">
        <v>19</v>
      </c>
      <c r="H5493" t="s">
        <v>70</v>
      </c>
      <c r="I5493" t="s">
        <v>21</v>
      </c>
      <c r="J5493" t="s">
        <v>22</v>
      </c>
      <c r="K5493">
        <v>11</v>
      </c>
      <c r="L5493">
        <v>47</v>
      </c>
      <c r="M5493" t="s">
        <v>31</v>
      </c>
      <c r="N5493">
        <v>355.25</v>
      </c>
      <c r="P5493" cm="1">
        <f t="array" ref="P5493">IF(Q5493&gt;0,INDEX(Q5493:Q27217,MATCH(TRUE,INDEX(Q5493:Q27217="",,),0)-1),"")</f>
        <v>4</v>
      </c>
      <c r="Q5493">
        <v>2</v>
      </c>
      <c r="R5493">
        <f t="shared" si="88"/>
        <v>0</v>
      </c>
    </row>
    <row r="5494" spans="1:18" x14ac:dyDescent="0.3">
      <c r="A5494" t="s">
        <v>471</v>
      </c>
      <c r="B5494" s="1">
        <v>38336</v>
      </c>
      <c r="C5494" t="s">
        <v>472</v>
      </c>
      <c r="D5494" t="s">
        <v>482</v>
      </c>
      <c r="E5494" t="s">
        <v>483</v>
      </c>
      <c r="G5494" t="s">
        <v>19</v>
      </c>
      <c r="H5494" t="s">
        <v>30</v>
      </c>
      <c r="I5494" t="s">
        <v>26</v>
      </c>
      <c r="J5494" t="s">
        <v>27</v>
      </c>
      <c r="K5494">
        <v>81</v>
      </c>
      <c r="L5494">
        <v>10.7</v>
      </c>
      <c r="M5494" t="s">
        <v>31</v>
      </c>
      <c r="N5494">
        <v>10.7</v>
      </c>
      <c r="P5494" cm="1">
        <f t="array" ref="P5494">IF(Q5494&gt;0,INDEX(Q5494:Q27218,MATCH(TRUE,INDEX(Q5494:Q27218="",,),0)-1),"")</f>
        <v>4</v>
      </c>
      <c r="Q5494">
        <v>2</v>
      </c>
      <c r="R5494">
        <f t="shared" si="88"/>
        <v>0</v>
      </c>
    </row>
    <row r="5495" spans="1:18" x14ac:dyDescent="0.3">
      <c r="A5495" t="s">
        <v>471</v>
      </c>
      <c r="B5495" s="1">
        <v>38336</v>
      </c>
      <c r="C5495" t="s">
        <v>472</v>
      </c>
      <c r="D5495" t="s">
        <v>482</v>
      </c>
      <c r="E5495" t="s">
        <v>483</v>
      </c>
      <c r="G5495" t="s">
        <v>19</v>
      </c>
      <c r="H5495" t="s">
        <v>63</v>
      </c>
      <c r="I5495" t="s">
        <v>26</v>
      </c>
      <c r="J5495" t="s">
        <v>27</v>
      </c>
      <c r="K5495">
        <v>168</v>
      </c>
      <c r="L5495">
        <v>20.2</v>
      </c>
      <c r="M5495" t="s">
        <v>31</v>
      </c>
      <c r="N5495">
        <v>20.2</v>
      </c>
      <c r="P5495" cm="1">
        <f t="array" ref="P5495">IF(Q5495&gt;0,INDEX(Q5495:Q27219,MATCH(TRUE,INDEX(Q5495:Q27219="",,),0)-1),"")</f>
        <v>4</v>
      </c>
      <c r="Q5495">
        <v>2</v>
      </c>
      <c r="R5495">
        <f t="shared" si="88"/>
        <v>0</v>
      </c>
    </row>
    <row r="5496" spans="1:18" x14ac:dyDescent="0.3">
      <c r="A5496" t="s">
        <v>471</v>
      </c>
      <c r="B5496" s="1">
        <v>38336</v>
      </c>
      <c r="C5496" t="s">
        <v>472</v>
      </c>
      <c r="D5496" t="s">
        <v>482</v>
      </c>
      <c r="E5496" t="s">
        <v>483</v>
      </c>
      <c r="G5496" t="s">
        <v>19</v>
      </c>
      <c r="H5496" t="s">
        <v>70</v>
      </c>
      <c r="I5496" t="s">
        <v>26</v>
      </c>
      <c r="J5496" t="s">
        <v>27</v>
      </c>
      <c r="K5496">
        <v>125</v>
      </c>
      <c r="L5496">
        <v>14.25</v>
      </c>
      <c r="M5496" t="s">
        <v>31</v>
      </c>
      <c r="N5496">
        <v>14.25</v>
      </c>
      <c r="P5496" cm="1">
        <f t="array" ref="P5496">IF(Q5496&gt;0,INDEX(Q5496:Q27220,MATCH(TRUE,INDEX(Q5496:Q27220="",,),0)-1),"")</f>
        <v>4</v>
      </c>
      <c r="Q5496">
        <v>2</v>
      </c>
      <c r="R5496">
        <f t="shared" si="88"/>
        <v>0</v>
      </c>
    </row>
    <row r="5497" spans="1:18" x14ac:dyDescent="0.3">
      <c r="A5497" t="s">
        <v>471</v>
      </c>
      <c r="B5497" s="1">
        <v>38336</v>
      </c>
      <c r="C5497" t="s">
        <v>472</v>
      </c>
      <c r="D5497" t="s">
        <v>482</v>
      </c>
      <c r="E5497" t="s">
        <v>483</v>
      </c>
      <c r="G5497" s="6" t="s">
        <v>29</v>
      </c>
      <c r="H5497" t="s">
        <v>30</v>
      </c>
      <c r="I5497" t="s">
        <v>21</v>
      </c>
      <c r="J5497" t="s">
        <v>22</v>
      </c>
      <c r="K5497">
        <v>6</v>
      </c>
      <c r="L5497">
        <v>97</v>
      </c>
      <c r="M5497" t="s">
        <v>31</v>
      </c>
      <c r="N5497">
        <v>97</v>
      </c>
      <c r="P5497" cm="1">
        <f t="array" ref="P5497">IF(Q5497&gt;0,INDEX(Q5497:Q27221,MATCH(TRUE,INDEX(Q5497:Q27221="",,),0)-1),"")</f>
        <v>4</v>
      </c>
      <c r="Q5497">
        <v>2</v>
      </c>
      <c r="R5497">
        <f t="shared" si="88"/>
        <v>0</v>
      </c>
    </row>
    <row r="5498" spans="1:18" x14ac:dyDescent="0.3">
      <c r="A5498" t="s">
        <v>471</v>
      </c>
      <c r="B5498" s="1">
        <v>38336</v>
      </c>
      <c r="C5498" t="s">
        <v>472</v>
      </c>
      <c r="D5498" t="s">
        <v>482</v>
      </c>
      <c r="E5498" t="s">
        <v>483</v>
      </c>
      <c r="G5498" s="6" t="s">
        <v>29</v>
      </c>
      <c r="H5498" t="s">
        <v>63</v>
      </c>
      <c r="I5498" t="s">
        <v>21</v>
      </c>
      <c r="J5498" t="s">
        <v>22</v>
      </c>
      <c r="K5498">
        <v>4</v>
      </c>
      <c r="L5498">
        <v>115</v>
      </c>
      <c r="M5498" t="s">
        <v>31</v>
      </c>
      <c r="N5498">
        <v>115</v>
      </c>
      <c r="P5498" cm="1">
        <f t="array" ref="P5498">IF(Q5498&gt;0,INDEX(Q5498:Q27222,MATCH(TRUE,INDEX(Q5498:Q27222="",,),0)-1),"")</f>
        <v>4</v>
      </c>
      <c r="Q5498">
        <v>2</v>
      </c>
      <c r="R5498">
        <f t="shared" si="88"/>
        <v>0</v>
      </c>
    </row>
    <row r="5499" spans="1:18" x14ac:dyDescent="0.3">
      <c r="A5499" t="s">
        <v>471</v>
      </c>
      <c r="B5499" s="1">
        <v>38336</v>
      </c>
      <c r="C5499" t="s">
        <v>472</v>
      </c>
      <c r="D5499" t="s">
        <v>482</v>
      </c>
      <c r="E5499" t="s">
        <v>483</v>
      </c>
      <c r="G5499" s="6" t="s">
        <v>29</v>
      </c>
      <c r="H5499" t="s">
        <v>154</v>
      </c>
      <c r="I5499" t="s">
        <v>26</v>
      </c>
      <c r="J5499" t="s">
        <v>27</v>
      </c>
      <c r="K5499">
        <v>29</v>
      </c>
      <c r="L5499">
        <v>6.3</v>
      </c>
      <c r="M5499" t="s">
        <v>31</v>
      </c>
      <c r="N5499">
        <v>6.3</v>
      </c>
      <c r="P5499" cm="1">
        <f t="array" ref="P5499">IF(Q5499&gt;0,INDEX(Q5499:Q27223,MATCH(TRUE,INDEX(Q5499:Q27223="",,),0)-1),"")</f>
        <v>4</v>
      </c>
      <c r="Q5499">
        <v>2</v>
      </c>
      <c r="R5499">
        <f t="shared" si="88"/>
        <v>0</v>
      </c>
    </row>
    <row r="5500" spans="1:18" x14ac:dyDescent="0.3">
      <c r="A5500" t="s">
        <v>471</v>
      </c>
      <c r="B5500" s="1">
        <v>38336</v>
      </c>
      <c r="C5500" t="s">
        <v>472</v>
      </c>
      <c r="D5500" t="s">
        <v>482</v>
      </c>
      <c r="E5500" t="s">
        <v>483</v>
      </c>
      <c r="G5500" t="s">
        <v>19</v>
      </c>
      <c r="H5500" t="s">
        <v>154</v>
      </c>
      <c r="I5500" t="s">
        <v>21</v>
      </c>
      <c r="J5500" t="s">
        <v>22</v>
      </c>
      <c r="K5500">
        <v>3</v>
      </c>
      <c r="L5500">
        <v>261</v>
      </c>
      <c r="M5500" t="s">
        <v>484</v>
      </c>
      <c r="N5500">
        <v>437.14</v>
      </c>
      <c r="P5500" cm="1">
        <f t="array" ref="P5500">IF(Q5500&gt;0,INDEX(Q5500:Q27224,MATCH(TRUE,INDEX(Q5500:Q27224="",,),0)-1),"")</f>
        <v>4</v>
      </c>
      <c r="Q5500">
        <v>3</v>
      </c>
      <c r="R5500">
        <f t="shared" si="88"/>
        <v>0</v>
      </c>
    </row>
    <row r="5501" spans="1:18" x14ac:dyDescent="0.3">
      <c r="A5501" t="s">
        <v>471</v>
      </c>
      <c r="B5501" s="1">
        <v>38336</v>
      </c>
      <c r="C5501" t="s">
        <v>472</v>
      </c>
      <c r="D5501" t="s">
        <v>482</v>
      </c>
      <c r="E5501" t="s">
        <v>483</v>
      </c>
      <c r="G5501" t="s">
        <v>19</v>
      </c>
      <c r="H5501" t="s">
        <v>70</v>
      </c>
      <c r="I5501" t="s">
        <v>21</v>
      </c>
      <c r="J5501" t="s">
        <v>22</v>
      </c>
      <c r="K5501">
        <v>11</v>
      </c>
      <c r="L5501">
        <v>47</v>
      </c>
      <c r="M5501" t="s">
        <v>484</v>
      </c>
      <c r="N5501">
        <v>67.67</v>
      </c>
      <c r="P5501" cm="1">
        <f t="array" ref="P5501">IF(Q5501&gt;0,INDEX(Q5501:Q27225,MATCH(TRUE,INDEX(Q5501:Q27225="",,),0)-1),"")</f>
        <v>4</v>
      </c>
      <c r="Q5501">
        <v>3</v>
      </c>
      <c r="R5501">
        <f t="shared" si="88"/>
        <v>0</v>
      </c>
    </row>
    <row r="5502" spans="1:18" x14ac:dyDescent="0.3">
      <c r="A5502" t="s">
        <v>471</v>
      </c>
      <c r="B5502" s="1">
        <v>38336</v>
      </c>
      <c r="C5502" t="s">
        <v>472</v>
      </c>
      <c r="D5502" t="s">
        <v>482</v>
      </c>
      <c r="E5502" t="s">
        <v>483</v>
      </c>
      <c r="G5502" t="s">
        <v>19</v>
      </c>
      <c r="H5502" t="s">
        <v>30</v>
      </c>
      <c r="I5502" t="s">
        <v>26</v>
      </c>
      <c r="J5502" t="s">
        <v>27</v>
      </c>
      <c r="K5502">
        <v>81</v>
      </c>
      <c r="L5502">
        <v>10.7</v>
      </c>
      <c r="M5502" t="s">
        <v>484</v>
      </c>
      <c r="N5502">
        <v>10.84</v>
      </c>
      <c r="P5502" cm="1">
        <f t="array" ref="P5502">IF(Q5502&gt;0,INDEX(Q5502:Q27226,MATCH(TRUE,INDEX(Q5502:Q27226="",,),0)-1),"")</f>
        <v>4</v>
      </c>
      <c r="Q5502">
        <v>3</v>
      </c>
      <c r="R5502">
        <f t="shared" si="88"/>
        <v>0</v>
      </c>
    </row>
    <row r="5503" spans="1:18" x14ac:dyDescent="0.3">
      <c r="A5503" t="s">
        <v>471</v>
      </c>
      <c r="B5503" s="1">
        <v>38336</v>
      </c>
      <c r="C5503" t="s">
        <v>472</v>
      </c>
      <c r="D5503" t="s">
        <v>482</v>
      </c>
      <c r="E5503" t="s">
        <v>483</v>
      </c>
      <c r="G5503" t="s">
        <v>19</v>
      </c>
      <c r="H5503" t="s">
        <v>63</v>
      </c>
      <c r="I5503" t="s">
        <v>26</v>
      </c>
      <c r="J5503" t="s">
        <v>27</v>
      </c>
      <c r="K5503">
        <v>168</v>
      </c>
      <c r="L5503">
        <v>20.2</v>
      </c>
      <c r="M5503" t="s">
        <v>484</v>
      </c>
      <c r="N5503">
        <v>20.28</v>
      </c>
      <c r="P5503" cm="1">
        <f t="array" ref="P5503">IF(Q5503&gt;0,INDEX(Q5503:Q27227,MATCH(TRUE,INDEX(Q5503:Q27227="",,),0)-1),"")</f>
        <v>4</v>
      </c>
      <c r="Q5503">
        <v>3</v>
      </c>
      <c r="R5503">
        <f t="shared" si="88"/>
        <v>0</v>
      </c>
    </row>
    <row r="5504" spans="1:18" x14ac:dyDescent="0.3">
      <c r="A5504" t="s">
        <v>471</v>
      </c>
      <c r="B5504" s="1">
        <v>38336</v>
      </c>
      <c r="C5504" t="s">
        <v>472</v>
      </c>
      <c r="D5504" t="s">
        <v>482</v>
      </c>
      <c r="E5504" t="s">
        <v>483</v>
      </c>
      <c r="G5504" t="s">
        <v>19</v>
      </c>
      <c r="H5504" t="s">
        <v>70</v>
      </c>
      <c r="I5504" t="s">
        <v>26</v>
      </c>
      <c r="J5504" t="s">
        <v>27</v>
      </c>
      <c r="K5504">
        <v>125</v>
      </c>
      <c r="L5504">
        <v>14.25</v>
      </c>
      <c r="M5504" t="s">
        <v>484</v>
      </c>
      <c r="N5504">
        <v>14.96</v>
      </c>
      <c r="P5504" cm="1">
        <f t="array" ref="P5504">IF(Q5504&gt;0,INDEX(Q5504:Q27228,MATCH(TRUE,INDEX(Q5504:Q27228="",,),0)-1),"")</f>
        <v>4</v>
      </c>
      <c r="Q5504">
        <v>3</v>
      </c>
      <c r="R5504">
        <f t="shared" si="88"/>
        <v>0</v>
      </c>
    </row>
    <row r="5505" spans="1:18" x14ac:dyDescent="0.3">
      <c r="A5505" t="s">
        <v>471</v>
      </c>
      <c r="B5505" s="1">
        <v>38336</v>
      </c>
      <c r="C5505" t="s">
        <v>472</v>
      </c>
      <c r="D5505" t="s">
        <v>482</v>
      </c>
      <c r="E5505" t="s">
        <v>483</v>
      </c>
      <c r="G5505" s="6" t="s">
        <v>29</v>
      </c>
      <c r="H5505" t="s">
        <v>30</v>
      </c>
      <c r="I5505" t="s">
        <v>21</v>
      </c>
      <c r="J5505" t="s">
        <v>22</v>
      </c>
      <c r="K5505">
        <v>6</v>
      </c>
      <c r="L5505">
        <v>97</v>
      </c>
      <c r="M5505" t="s">
        <v>484</v>
      </c>
      <c r="N5505">
        <v>97</v>
      </c>
      <c r="P5505" cm="1">
        <f t="array" ref="P5505">IF(Q5505&gt;0,INDEX(Q5505:Q27229,MATCH(TRUE,INDEX(Q5505:Q27229="",,),0)-1),"")</f>
        <v>4</v>
      </c>
      <c r="Q5505">
        <v>3</v>
      </c>
      <c r="R5505">
        <f t="shared" si="88"/>
        <v>0</v>
      </c>
    </row>
    <row r="5506" spans="1:18" x14ac:dyDescent="0.3">
      <c r="A5506" t="s">
        <v>471</v>
      </c>
      <c r="B5506" s="1">
        <v>38336</v>
      </c>
      <c r="C5506" t="s">
        <v>472</v>
      </c>
      <c r="D5506" t="s">
        <v>482</v>
      </c>
      <c r="E5506" t="s">
        <v>483</v>
      </c>
      <c r="G5506" s="6" t="s">
        <v>29</v>
      </c>
      <c r="H5506" t="s">
        <v>63</v>
      </c>
      <c r="I5506" t="s">
        <v>21</v>
      </c>
      <c r="J5506" t="s">
        <v>22</v>
      </c>
      <c r="K5506">
        <v>4</v>
      </c>
      <c r="L5506">
        <v>115</v>
      </c>
      <c r="M5506" t="s">
        <v>484</v>
      </c>
      <c r="N5506">
        <v>115</v>
      </c>
      <c r="P5506" cm="1">
        <f t="array" ref="P5506">IF(Q5506&gt;0,INDEX(Q5506:Q27230,MATCH(TRUE,INDEX(Q5506:Q27230="",,),0)-1),"")</f>
        <v>4</v>
      </c>
      <c r="Q5506">
        <v>3</v>
      </c>
      <c r="R5506">
        <f t="shared" si="88"/>
        <v>0</v>
      </c>
    </row>
    <row r="5507" spans="1:18" x14ac:dyDescent="0.3">
      <c r="A5507" t="s">
        <v>471</v>
      </c>
      <c r="B5507" s="1">
        <v>38336</v>
      </c>
      <c r="C5507" t="s">
        <v>472</v>
      </c>
      <c r="D5507" t="s">
        <v>482</v>
      </c>
      <c r="E5507" t="s">
        <v>483</v>
      </c>
      <c r="G5507" s="6" t="s">
        <v>29</v>
      </c>
      <c r="H5507" t="s">
        <v>154</v>
      </c>
      <c r="I5507" t="s">
        <v>26</v>
      </c>
      <c r="J5507" t="s">
        <v>27</v>
      </c>
      <c r="K5507">
        <v>29</v>
      </c>
      <c r="L5507">
        <v>6.3</v>
      </c>
      <c r="M5507" t="s">
        <v>484</v>
      </c>
      <c r="N5507">
        <v>6.3</v>
      </c>
      <c r="P5507" cm="1">
        <f t="array" ref="P5507">IF(Q5507&gt;0,INDEX(Q5507:Q27231,MATCH(TRUE,INDEX(Q5507:Q27231="",,),0)-1),"")</f>
        <v>4</v>
      </c>
      <c r="Q5507">
        <v>3</v>
      </c>
      <c r="R5507">
        <f t="shared" si="88"/>
        <v>0</v>
      </c>
    </row>
    <row r="5508" spans="1:18" x14ac:dyDescent="0.3">
      <c r="A5508" t="s">
        <v>471</v>
      </c>
      <c r="B5508" s="1">
        <v>38336</v>
      </c>
      <c r="C5508" t="s">
        <v>472</v>
      </c>
      <c r="D5508" t="s">
        <v>482</v>
      </c>
      <c r="E5508" t="s">
        <v>483</v>
      </c>
      <c r="G5508" t="s">
        <v>19</v>
      </c>
      <c r="H5508" t="s">
        <v>154</v>
      </c>
      <c r="I5508" t="s">
        <v>21</v>
      </c>
      <c r="J5508" t="s">
        <v>22</v>
      </c>
      <c r="K5508">
        <v>3</v>
      </c>
      <c r="L5508">
        <v>261</v>
      </c>
      <c r="M5508" t="s">
        <v>59</v>
      </c>
      <c r="N5508">
        <v>261</v>
      </c>
      <c r="P5508" cm="1">
        <f t="array" ref="P5508">IF(Q5508&gt;0,INDEX(Q5508:Q27232,MATCH(TRUE,INDEX(Q5508:Q27232="",,),0)-1),"")</f>
        <v>4</v>
      </c>
      <c r="Q5508">
        <v>4</v>
      </c>
      <c r="R5508">
        <f t="shared" si="88"/>
        <v>0</v>
      </c>
    </row>
    <row r="5509" spans="1:18" x14ac:dyDescent="0.3">
      <c r="A5509" t="s">
        <v>471</v>
      </c>
      <c r="B5509" s="1">
        <v>38336</v>
      </c>
      <c r="C5509" t="s">
        <v>472</v>
      </c>
      <c r="D5509" t="s">
        <v>482</v>
      </c>
      <c r="E5509" t="s">
        <v>483</v>
      </c>
      <c r="G5509" t="s">
        <v>19</v>
      </c>
      <c r="H5509" t="s">
        <v>70</v>
      </c>
      <c r="I5509" t="s">
        <v>21</v>
      </c>
      <c r="J5509" t="s">
        <v>22</v>
      </c>
      <c r="K5509">
        <v>11</v>
      </c>
      <c r="L5509">
        <v>47</v>
      </c>
      <c r="M5509" t="s">
        <v>59</v>
      </c>
      <c r="N5509">
        <v>47</v>
      </c>
      <c r="P5509" cm="1">
        <f t="array" ref="P5509">IF(Q5509&gt;0,INDEX(Q5509:Q27233,MATCH(TRUE,INDEX(Q5509:Q27233="",,),0)-1),"")</f>
        <v>4</v>
      </c>
      <c r="Q5509">
        <v>4</v>
      </c>
      <c r="R5509">
        <f t="shared" si="88"/>
        <v>0</v>
      </c>
    </row>
    <row r="5510" spans="1:18" x14ac:dyDescent="0.3">
      <c r="A5510" t="s">
        <v>471</v>
      </c>
      <c r="B5510" s="1">
        <v>38336</v>
      </c>
      <c r="C5510" t="s">
        <v>472</v>
      </c>
      <c r="D5510" t="s">
        <v>482</v>
      </c>
      <c r="E5510" t="s">
        <v>483</v>
      </c>
      <c r="G5510" t="s">
        <v>19</v>
      </c>
      <c r="H5510" t="s">
        <v>30</v>
      </c>
      <c r="I5510" t="s">
        <v>26</v>
      </c>
      <c r="J5510" t="s">
        <v>27</v>
      </c>
      <c r="K5510">
        <v>81</v>
      </c>
      <c r="L5510">
        <v>10.7</v>
      </c>
      <c r="M5510" t="s">
        <v>59</v>
      </c>
      <c r="N5510">
        <v>11</v>
      </c>
      <c r="P5510" cm="1">
        <f t="array" ref="P5510">IF(Q5510&gt;0,INDEX(Q5510:Q27234,MATCH(TRUE,INDEX(Q5510:Q27234="",,),0)-1),"")</f>
        <v>4</v>
      </c>
      <c r="Q5510">
        <v>4</v>
      </c>
      <c r="R5510">
        <f t="shared" si="88"/>
        <v>0</v>
      </c>
    </row>
    <row r="5511" spans="1:18" x14ac:dyDescent="0.3">
      <c r="A5511" t="s">
        <v>471</v>
      </c>
      <c r="B5511" s="1">
        <v>38336</v>
      </c>
      <c r="C5511" t="s">
        <v>472</v>
      </c>
      <c r="D5511" t="s">
        <v>482</v>
      </c>
      <c r="E5511" t="s">
        <v>483</v>
      </c>
      <c r="G5511" t="s">
        <v>19</v>
      </c>
      <c r="H5511" t="s">
        <v>63</v>
      </c>
      <c r="I5511" t="s">
        <v>26</v>
      </c>
      <c r="J5511" t="s">
        <v>27</v>
      </c>
      <c r="K5511">
        <v>168</v>
      </c>
      <c r="L5511">
        <v>20.2</v>
      </c>
      <c r="M5511" t="s">
        <v>59</v>
      </c>
      <c r="N5511">
        <v>20.2</v>
      </c>
      <c r="P5511" cm="1">
        <f t="array" ref="P5511">IF(Q5511&gt;0,INDEX(Q5511:Q27235,MATCH(TRUE,INDEX(Q5511:Q27235="",,),0)-1),"")</f>
        <v>4</v>
      </c>
      <c r="Q5511">
        <v>4</v>
      </c>
      <c r="R5511">
        <f t="shared" si="88"/>
        <v>0</v>
      </c>
    </row>
    <row r="5512" spans="1:18" x14ac:dyDescent="0.3">
      <c r="A5512" t="s">
        <v>471</v>
      </c>
      <c r="B5512" s="1">
        <v>38336</v>
      </c>
      <c r="C5512" t="s">
        <v>472</v>
      </c>
      <c r="D5512" t="s">
        <v>482</v>
      </c>
      <c r="E5512" t="s">
        <v>483</v>
      </c>
      <c r="G5512" t="s">
        <v>19</v>
      </c>
      <c r="H5512" t="s">
        <v>70</v>
      </c>
      <c r="I5512" t="s">
        <v>26</v>
      </c>
      <c r="J5512" t="s">
        <v>27</v>
      </c>
      <c r="K5512">
        <v>125</v>
      </c>
      <c r="L5512">
        <v>14.25</v>
      </c>
      <c r="M5512" t="s">
        <v>59</v>
      </c>
      <c r="N5512">
        <v>14.25</v>
      </c>
      <c r="P5512" cm="1">
        <f t="array" ref="P5512">IF(Q5512&gt;0,INDEX(Q5512:Q27236,MATCH(TRUE,INDEX(Q5512:Q27236="",,),0)-1),"")</f>
        <v>4</v>
      </c>
      <c r="Q5512">
        <v>4</v>
      </c>
      <c r="R5512">
        <f t="shared" si="88"/>
        <v>0</v>
      </c>
    </row>
    <row r="5513" spans="1:18" x14ac:dyDescent="0.3">
      <c r="A5513" t="s">
        <v>471</v>
      </c>
      <c r="B5513" s="1">
        <v>38336</v>
      </c>
      <c r="C5513" t="s">
        <v>472</v>
      </c>
      <c r="D5513" t="s">
        <v>482</v>
      </c>
      <c r="E5513" t="s">
        <v>483</v>
      </c>
      <c r="G5513" s="6" t="s">
        <v>29</v>
      </c>
      <c r="H5513" t="s">
        <v>30</v>
      </c>
      <c r="I5513" t="s">
        <v>21</v>
      </c>
      <c r="J5513" t="s">
        <v>22</v>
      </c>
      <c r="K5513">
        <v>6</v>
      </c>
      <c r="L5513">
        <v>97</v>
      </c>
      <c r="M5513" t="s">
        <v>59</v>
      </c>
      <c r="N5513">
        <v>97</v>
      </c>
      <c r="P5513" cm="1">
        <f t="array" ref="P5513">IF(Q5513&gt;0,INDEX(Q5513:Q27237,MATCH(TRUE,INDEX(Q5513:Q27237="",,),0)-1),"")</f>
        <v>4</v>
      </c>
      <c r="Q5513">
        <v>4</v>
      </c>
      <c r="R5513">
        <f t="shared" si="88"/>
        <v>0</v>
      </c>
    </row>
    <row r="5514" spans="1:18" x14ac:dyDescent="0.3">
      <c r="A5514" t="s">
        <v>471</v>
      </c>
      <c r="B5514" s="1">
        <v>38336</v>
      </c>
      <c r="C5514" t="s">
        <v>472</v>
      </c>
      <c r="D5514" t="s">
        <v>482</v>
      </c>
      <c r="E5514" t="s">
        <v>483</v>
      </c>
      <c r="G5514" s="6" t="s">
        <v>29</v>
      </c>
      <c r="H5514" t="s">
        <v>63</v>
      </c>
      <c r="I5514" t="s">
        <v>21</v>
      </c>
      <c r="J5514" t="s">
        <v>22</v>
      </c>
      <c r="K5514">
        <v>4</v>
      </c>
      <c r="L5514">
        <v>115</v>
      </c>
      <c r="M5514" t="s">
        <v>59</v>
      </c>
      <c r="N5514">
        <v>115</v>
      </c>
      <c r="P5514" cm="1">
        <f t="array" ref="P5514">IF(Q5514&gt;0,INDEX(Q5514:Q27238,MATCH(TRUE,INDEX(Q5514:Q27238="",,),0)-1),"")</f>
        <v>4</v>
      </c>
      <c r="Q5514">
        <v>4</v>
      </c>
      <c r="R5514">
        <f t="shared" si="88"/>
        <v>0</v>
      </c>
    </row>
    <row r="5515" spans="1:18" x14ac:dyDescent="0.3">
      <c r="A5515" t="s">
        <v>471</v>
      </c>
      <c r="B5515" s="1">
        <v>38336</v>
      </c>
      <c r="C5515" t="s">
        <v>472</v>
      </c>
      <c r="D5515" t="s">
        <v>482</v>
      </c>
      <c r="E5515" t="s">
        <v>483</v>
      </c>
      <c r="G5515" s="6" t="s">
        <v>29</v>
      </c>
      <c r="H5515" t="s">
        <v>154</v>
      </c>
      <c r="I5515" t="s">
        <v>26</v>
      </c>
      <c r="J5515" t="s">
        <v>27</v>
      </c>
      <c r="K5515">
        <v>29</v>
      </c>
      <c r="L5515">
        <v>6.3</v>
      </c>
      <c r="M5515" t="s">
        <v>59</v>
      </c>
      <c r="N5515">
        <v>6.3</v>
      </c>
      <c r="P5515" cm="1">
        <f t="array" ref="P5515">IF(Q5515&gt;0,INDEX(Q5515:Q27239,MATCH(TRUE,INDEX(Q5515:Q27239="",,),0)-1),"")</f>
        <v>4</v>
      </c>
      <c r="Q5515">
        <v>4</v>
      </c>
      <c r="R5515">
        <f t="shared" si="88"/>
        <v>0</v>
      </c>
    </row>
    <row r="5516" spans="1:18" x14ac:dyDescent="0.3">
      <c r="P5516" t="str" cm="1">
        <f t="array" ref="P5516">IF(Q5516&gt;0,INDEX(Q5516:Q27240,MATCH(TRUE,INDEX(Q5516:Q27240="",,),0)-1),"")</f>
        <v/>
      </c>
      <c r="R5516" t="str">
        <f t="shared" si="88"/>
        <v/>
      </c>
    </row>
    <row r="5517" spans="1:18" x14ac:dyDescent="0.3">
      <c r="A5517" t="s">
        <v>471</v>
      </c>
      <c r="B5517" s="1">
        <v>38336</v>
      </c>
      <c r="C5517" t="s">
        <v>472</v>
      </c>
      <c r="D5517" t="s">
        <v>485</v>
      </c>
      <c r="E5517" t="s">
        <v>486</v>
      </c>
      <c r="G5517" t="s">
        <v>19</v>
      </c>
      <c r="H5517" t="s">
        <v>194</v>
      </c>
      <c r="I5517" t="s">
        <v>21</v>
      </c>
      <c r="J5517" t="s">
        <v>22</v>
      </c>
      <c r="K5517">
        <v>26</v>
      </c>
      <c r="L5517">
        <v>488</v>
      </c>
      <c r="M5517" t="s">
        <v>475</v>
      </c>
      <c r="N5517">
        <v>1262.48</v>
      </c>
      <c r="O5517" t="s">
        <v>24</v>
      </c>
      <c r="P5517" cm="1">
        <f t="array" ref="P5517">IF(Q5517&gt;0,INDEX(Q5517:Q27241,MATCH(TRUE,INDEX(Q5517:Q27241="",,),0)-1),"")</f>
        <v>4</v>
      </c>
      <c r="Q5517">
        <v>1</v>
      </c>
      <c r="R5517">
        <f t="shared" si="88"/>
        <v>0</v>
      </c>
    </row>
    <row r="5518" spans="1:18" x14ac:dyDescent="0.3">
      <c r="A5518" t="s">
        <v>471</v>
      </c>
      <c r="B5518" s="1">
        <v>38336</v>
      </c>
      <c r="C5518" t="s">
        <v>472</v>
      </c>
      <c r="D5518" t="s">
        <v>485</v>
      </c>
      <c r="E5518" t="s">
        <v>486</v>
      </c>
      <c r="G5518" t="s">
        <v>19</v>
      </c>
      <c r="H5518" t="s">
        <v>30</v>
      </c>
      <c r="I5518" t="s">
        <v>21</v>
      </c>
      <c r="J5518" t="s">
        <v>22</v>
      </c>
      <c r="K5518">
        <v>37</v>
      </c>
      <c r="L5518">
        <v>103</v>
      </c>
      <c r="M5518" t="s">
        <v>475</v>
      </c>
      <c r="N5518">
        <v>103</v>
      </c>
      <c r="O5518" t="s">
        <v>24</v>
      </c>
      <c r="P5518" cm="1">
        <f t="array" ref="P5518">IF(Q5518&gt;0,INDEX(Q5518:Q27242,MATCH(TRUE,INDEX(Q5518:Q27242="",,),0)-1),"")</f>
        <v>4</v>
      </c>
      <c r="Q5518">
        <v>1</v>
      </c>
      <c r="R5518">
        <f t="shared" si="88"/>
        <v>0</v>
      </c>
    </row>
    <row r="5519" spans="1:18" x14ac:dyDescent="0.3">
      <c r="A5519" t="s">
        <v>471</v>
      </c>
      <c r="B5519" s="1">
        <v>38336</v>
      </c>
      <c r="C5519" t="s">
        <v>472</v>
      </c>
      <c r="D5519" t="s">
        <v>485</v>
      </c>
      <c r="E5519" t="s">
        <v>486</v>
      </c>
      <c r="G5519" t="s">
        <v>19</v>
      </c>
      <c r="H5519" t="s">
        <v>206</v>
      </c>
      <c r="I5519" t="s">
        <v>21</v>
      </c>
      <c r="J5519" t="s">
        <v>22</v>
      </c>
      <c r="K5519">
        <v>75</v>
      </c>
      <c r="L5519">
        <v>75</v>
      </c>
      <c r="M5519" t="s">
        <v>475</v>
      </c>
      <c r="N5519">
        <v>75</v>
      </c>
      <c r="O5519" t="s">
        <v>24</v>
      </c>
      <c r="P5519" cm="1">
        <f t="array" ref="P5519">IF(Q5519&gt;0,INDEX(Q5519:Q27243,MATCH(TRUE,INDEX(Q5519:Q27243="",,),0)-1),"")</f>
        <v>4</v>
      </c>
      <c r="Q5519">
        <v>1</v>
      </c>
      <c r="R5519">
        <f t="shared" si="88"/>
        <v>0</v>
      </c>
    </row>
    <row r="5520" spans="1:18" x14ac:dyDescent="0.3">
      <c r="A5520" t="s">
        <v>471</v>
      </c>
      <c r="B5520" s="1">
        <v>38336</v>
      </c>
      <c r="C5520" t="s">
        <v>472</v>
      </c>
      <c r="D5520" t="s">
        <v>485</v>
      </c>
      <c r="E5520" t="s">
        <v>486</v>
      </c>
      <c r="G5520" s="6" t="s">
        <v>29</v>
      </c>
      <c r="H5520" t="s">
        <v>406</v>
      </c>
      <c r="I5520" t="s">
        <v>21</v>
      </c>
      <c r="J5520" t="s">
        <v>22</v>
      </c>
      <c r="K5520">
        <v>10</v>
      </c>
      <c r="L5520">
        <v>36</v>
      </c>
      <c r="M5520" t="s">
        <v>475</v>
      </c>
      <c r="N5520">
        <v>36</v>
      </c>
      <c r="O5520" t="s">
        <v>24</v>
      </c>
      <c r="P5520" cm="1">
        <f t="array" ref="P5520">IF(Q5520&gt;0,INDEX(Q5520:Q27244,MATCH(TRUE,INDEX(Q5520:Q27244="",,),0)-1),"")</f>
        <v>4</v>
      </c>
      <c r="Q5520">
        <v>1</v>
      </c>
      <c r="R5520">
        <f t="shared" si="88"/>
        <v>0</v>
      </c>
    </row>
    <row r="5521" spans="1:18" x14ac:dyDescent="0.3">
      <c r="A5521" t="s">
        <v>471</v>
      </c>
      <c r="B5521" s="1">
        <v>38336</v>
      </c>
      <c r="C5521" t="s">
        <v>472</v>
      </c>
      <c r="D5521" t="s">
        <v>485</v>
      </c>
      <c r="E5521" t="s">
        <v>486</v>
      </c>
      <c r="G5521" s="6" t="s">
        <v>29</v>
      </c>
      <c r="H5521" t="s">
        <v>154</v>
      </c>
      <c r="I5521" t="s">
        <v>21</v>
      </c>
      <c r="J5521" t="s">
        <v>22</v>
      </c>
      <c r="K5521">
        <v>2</v>
      </c>
      <c r="L5521">
        <v>230</v>
      </c>
      <c r="M5521" t="s">
        <v>475</v>
      </c>
      <c r="N5521">
        <v>230</v>
      </c>
      <c r="O5521" t="s">
        <v>24</v>
      </c>
      <c r="P5521" cm="1">
        <f t="array" ref="P5521">IF(Q5521&gt;0,INDEX(Q5521:Q27245,MATCH(TRUE,INDEX(Q5521:Q27245="",,),0)-1),"")</f>
        <v>4</v>
      </c>
      <c r="Q5521">
        <v>1</v>
      </c>
      <c r="R5521">
        <f t="shared" si="88"/>
        <v>0</v>
      </c>
    </row>
    <row r="5522" spans="1:18" x14ac:dyDescent="0.3">
      <c r="A5522" t="s">
        <v>471</v>
      </c>
      <c r="B5522" s="1">
        <v>38336</v>
      </c>
      <c r="C5522" t="s">
        <v>472</v>
      </c>
      <c r="D5522" t="s">
        <v>485</v>
      </c>
      <c r="E5522" t="s">
        <v>486</v>
      </c>
      <c r="G5522" s="6" t="s">
        <v>29</v>
      </c>
      <c r="H5522" t="s">
        <v>206</v>
      </c>
      <c r="I5522" t="s">
        <v>26</v>
      </c>
      <c r="J5522" t="s">
        <v>27</v>
      </c>
      <c r="K5522">
        <v>119</v>
      </c>
      <c r="L5522">
        <v>3</v>
      </c>
      <c r="M5522" t="s">
        <v>475</v>
      </c>
      <c r="N5522">
        <v>3</v>
      </c>
      <c r="O5522" t="s">
        <v>24</v>
      </c>
      <c r="P5522" cm="1">
        <f t="array" ref="P5522">IF(Q5522&gt;0,INDEX(Q5522:Q27246,MATCH(TRUE,INDEX(Q5522:Q27246="",,),0)-1),"")</f>
        <v>4</v>
      </c>
      <c r="Q5522">
        <v>1</v>
      </c>
      <c r="R5522">
        <f t="shared" si="88"/>
        <v>0</v>
      </c>
    </row>
    <row r="5523" spans="1:18" x14ac:dyDescent="0.3">
      <c r="A5523" t="s">
        <v>471</v>
      </c>
      <c r="B5523" s="1">
        <v>38336</v>
      </c>
      <c r="C5523" t="s">
        <v>472</v>
      </c>
      <c r="D5523" t="s">
        <v>485</v>
      </c>
      <c r="E5523" t="s">
        <v>486</v>
      </c>
      <c r="G5523" s="6" t="s">
        <v>29</v>
      </c>
      <c r="H5523" t="s">
        <v>64</v>
      </c>
      <c r="I5523" t="s">
        <v>26</v>
      </c>
      <c r="J5523" t="s">
        <v>27</v>
      </c>
      <c r="K5523">
        <v>370</v>
      </c>
      <c r="L5523">
        <v>4</v>
      </c>
      <c r="M5523" t="s">
        <v>475</v>
      </c>
      <c r="N5523">
        <v>4</v>
      </c>
      <c r="O5523" t="s">
        <v>24</v>
      </c>
      <c r="P5523" cm="1">
        <f t="array" ref="P5523">IF(Q5523&gt;0,INDEX(Q5523:Q27247,MATCH(TRUE,INDEX(Q5523:Q27247="",,),0)-1),"")</f>
        <v>4</v>
      </c>
      <c r="Q5523">
        <v>1</v>
      </c>
      <c r="R5523">
        <f t="shared" si="88"/>
        <v>0</v>
      </c>
    </row>
    <row r="5524" spans="1:18" x14ac:dyDescent="0.3">
      <c r="A5524" t="s">
        <v>471</v>
      </c>
      <c r="B5524" s="1">
        <v>38336</v>
      </c>
      <c r="C5524" t="s">
        <v>472</v>
      </c>
      <c r="D5524" t="s">
        <v>485</v>
      </c>
      <c r="E5524" t="s">
        <v>486</v>
      </c>
      <c r="G5524" s="6" t="s">
        <v>29</v>
      </c>
      <c r="H5524" t="s">
        <v>206</v>
      </c>
      <c r="I5524" t="s">
        <v>442</v>
      </c>
      <c r="J5524" t="s">
        <v>22</v>
      </c>
      <c r="K5524">
        <v>13</v>
      </c>
      <c r="L5524">
        <v>37</v>
      </c>
      <c r="M5524" t="s">
        <v>475</v>
      </c>
      <c r="N5524">
        <v>37</v>
      </c>
      <c r="O5524" t="s">
        <v>24</v>
      </c>
      <c r="P5524" cm="1">
        <f t="array" ref="P5524">IF(Q5524&gt;0,INDEX(Q5524:Q27248,MATCH(TRUE,INDEX(Q5524:Q27248="",,),0)-1),"")</f>
        <v>4</v>
      </c>
      <c r="Q5524">
        <v>1</v>
      </c>
      <c r="R5524">
        <f t="shared" si="88"/>
        <v>0</v>
      </c>
    </row>
    <row r="5525" spans="1:18" x14ac:dyDescent="0.3">
      <c r="A5525" t="s">
        <v>471</v>
      </c>
      <c r="B5525" s="1">
        <v>38336</v>
      </c>
      <c r="C5525" t="s">
        <v>472</v>
      </c>
      <c r="D5525" t="s">
        <v>485</v>
      </c>
      <c r="E5525" t="s">
        <v>486</v>
      </c>
      <c r="G5525" s="6" t="s">
        <v>29</v>
      </c>
      <c r="H5525" t="s">
        <v>64</v>
      </c>
      <c r="I5525" t="s">
        <v>442</v>
      </c>
      <c r="J5525" t="s">
        <v>22</v>
      </c>
      <c r="K5525">
        <v>35</v>
      </c>
      <c r="L5525">
        <v>26</v>
      </c>
      <c r="M5525" t="s">
        <v>475</v>
      </c>
      <c r="N5525">
        <v>26</v>
      </c>
      <c r="O5525" t="s">
        <v>24</v>
      </c>
      <c r="P5525" cm="1">
        <f t="array" ref="P5525">IF(Q5525&gt;0,INDEX(Q5525:Q27249,MATCH(TRUE,INDEX(Q5525:Q27249="",,),0)-1),"")</f>
        <v>4</v>
      </c>
      <c r="Q5525">
        <v>1</v>
      </c>
      <c r="R5525">
        <f t="shared" si="88"/>
        <v>0</v>
      </c>
    </row>
    <row r="5526" spans="1:18" x14ac:dyDescent="0.3">
      <c r="A5526" t="s">
        <v>471</v>
      </c>
      <c r="B5526" s="1">
        <v>38336</v>
      </c>
      <c r="C5526" t="s">
        <v>472</v>
      </c>
      <c r="D5526" t="s">
        <v>485</v>
      </c>
      <c r="E5526" t="s">
        <v>486</v>
      </c>
      <c r="G5526" t="s">
        <v>19</v>
      </c>
      <c r="H5526" t="s">
        <v>194</v>
      </c>
      <c r="I5526" t="s">
        <v>21</v>
      </c>
      <c r="J5526" t="s">
        <v>22</v>
      </c>
      <c r="K5526">
        <v>26</v>
      </c>
      <c r="L5526">
        <v>488</v>
      </c>
      <c r="M5526" t="s">
        <v>480</v>
      </c>
      <c r="N5526">
        <v>488</v>
      </c>
      <c r="P5526" cm="1">
        <f t="array" ref="P5526">IF(Q5526&gt;0,INDEX(Q5526:Q27250,MATCH(TRUE,INDEX(Q5526:Q27250="",,),0)-1),"")</f>
        <v>4</v>
      </c>
      <c r="Q5526">
        <v>2</v>
      </c>
      <c r="R5526">
        <f t="shared" si="88"/>
        <v>0</v>
      </c>
    </row>
    <row r="5527" spans="1:18" x14ac:dyDescent="0.3">
      <c r="A5527" t="s">
        <v>471</v>
      </c>
      <c r="B5527" s="1">
        <v>38336</v>
      </c>
      <c r="C5527" t="s">
        <v>472</v>
      </c>
      <c r="D5527" t="s">
        <v>485</v>
      </c>
      <c r="E5527" t="s">
        <v>486</v>
      </c>
      <c r="G5527" t="s">
        <v>19</v>
      </c>
      <c r="H5527" t="s">
        <v>30</v>
      </c>
      <c r="I5527" t="s">
        <v>21</v>
      </c>
      <c r="J5527" t="s">
        <v>22</v>
      </c>
      <c r="K5527">
        <v>37</v>
      </c>
      <c r="L5527">
        <v>103</v>
      </c>
      <c r="M5527" t="s">
        <v>480</v>
      </c>
      <c r="N5527">
        <v>555.48</v>
      </c>
      <c r="P5527" cm="1">
        <f t="array" ref="P5527">IF(Q5527&gt;0,INDEX(Q5527:Q27251,MATCH(TRUE,INDEX(Q5527:Q27251="",,),0)-1),"")</f>
        <v>4</v>
      </c>
      <c r="Q5527">
        <v>2</v>
      </c>
      <c r="R5527">
        <f t="shared" si="88"/>
        <v>0</v>
      </c>
    </row>
    <row r="5528" spans="1:18" x14ac:dyDescent="0.3">
      <c r="A5528" t="s">
        <v>471</v>
      </c>
      <c r="B5528" s="1">
        <v>38336</v>
      </c>
      <c r="C5528" t="s">
        <v>472</v>
      </c>
      <c r="D5528" t="s">
        <v>485</v>
      </c>
      <c r="E5528" t="s">
        <v>486</v>
      </c>
      <c r="G5528" t="s">
        <v>19</v>
      </c>
      <c r="H5528" t="s">
        <v>206</v>
      </c>
      <c r="I5528" t="s">
        <v>21</v>
      </c>
      <c r="J5528" t="s">
        <v>22</v>
      </c>
      <c r="K5528">
        <v>75</v>
      </c>
      <c r="L5528">
        <v>75</v>
      </c>
      <c r="M5528" t="s">
        <v>480</v>
      </c>
      <c r="N5528">
        <v>75</v>
      </c>
      <c r="P5528" cm="1">
        <f t="array" ref="P5528">IF(Q5528&gt;0,INDEX(Q5528:Q27252,MATCH(TRUE,INDEX(Q5528:Q27252="",,),0)-1),"")</f>
        <v>4</v>
      </c>
      <c r="Q5528">
        <v>2</v>
      </c>
      <c r="R5528">
        <f t="shared" si="88"/>
        <v>0</v>
      </c>
    </row>
    <row r="5529" spans="1:18" x14ac:dyDescent="0.3">
      <c r="A5529" t="s">
        <v>471</v>
      </c>
      <c r="B5529" s="1">
        <v>38336</v>
      </c>
      <c r="C5529" t="s">
        <v>472</v>
      </c>
      <c r="D5529" t="s">
        <v>485</v>
      </c>
      <c r="E5529" t="s">
        <v>486</v>
      </c>
      <c r="G5529" s="6" t="s">
        <v>29</v>
      </c>
      <c r="H5529" t="s">
        <v>406</v>
      </c>
      <c r="I5529" t="s">
        <v>21</v>
      </c>
      <c r="J5529" t="s">
        <v>22</v>
      </c>
      <c r="K5529">
        <v>10</v>
      </c>
      <c r="L5529">
        <v>36</v>
      </c>
      <c r="M5529" t="s">
        <v>480</v>
      </c>
      <c r="N5529">
        <v>36</v>
      </c>
      <c r="P5529" cm="1">
        <f t="array" ref="P5529">IF(Q5529&gt;0,INDEX(Q5529:Q27253,MATCH(TRUE,INDEX(Q5529:Q27253="",,),0)-1),"")</f>
        <v>4</v>
      </c>
      <c r="Q5529">
        <v>2</v>
      </c>
      <c r="R5529">
        <f t="shared" si="88"/>
        <v>0</v>
      </c>
    </row>
    <row r="5530" spans="1:18" x14ac:dyDescent="0.3">
      <c r="A5530" t="s">
        <v>471</v>
      </c>
      <c r="B5530" s="1">
        <v>38336</v>
      </c>
      <c r="C5530" t="s">
        <v>472</v>
      </c>
      <c r="D5530" t="s">
        <v>485</v>
      </c>
      <c r="E5530" t="s">
        <v>486</v>
      </c>
      <c r="G5530" s="6" t="s">
        <v>29</v>
      </c>
      <c r="H5530" t="s">
        <v>154</v>
      </c>
      <c r="I5530" t="s">
        <v>21</v>
      </c>
      <c r="J5530" t="s">
        <v>22</v>
      </c>
      <c r="K5530">
        <v>2</v>
      </c>
      <c r="L5530">
        <v>230</v>
      </c>
      <c r="M5530" t="s">
        <v>480</v>
      </c>
      <c r="N5530">
        <v>230</v>
      </c>
      <c r="P5530" cm="1">
        <f t="array" ref="P5530">IF(Q5530&gt;0,INDEX(Q5530:Q27254,MATCH(TRUE,INDEX(Q5530:Q27254="",,),0)-1),"")</f>
        <v>4</v>
      </c>
      <c r="Q5530">
        <v>2</v>
      </c>
      <c r="R5530">
        <f t="shared" si="88"/>
        <v>0</v>
      </c>
    </row>
    <row r="5531" spans="1:18" x14ac:dyDescent="0.3">
      <c r="A5531" t="s">
        <v>471</v>
      </c>
      <c r="B5531" s="1">
        <v>38336</v>
      </c>
      <c r="C5531" t="s">
        <v>472</v>
      </c>
      <c r="D5531" t="s">
        <v>485</v>
      </c>
      <c r="E5531" t="s">
        <v>486</v>
      </c>
      <c r="G5531" s="6" t="s">
        <v>29</v>
      </c>
      <c r="H5531" t="s">
        <v>206</v>
      </c>
      <c r="I5531" t="s">
        <v>26</v>
      </c>
      <c r="J5531" t="s">
        <v>27</v>
      </c>
      <c r="K5531">
        <v>119</v>
      </c>
      <c r="L5531">
        <v>3</v>
      </c>
      <c r="M5531" t="s">
        <v>480</v>
      </c>
      <c r="N5531">
        <v>3</v>
      </c>
      <c r="P5531" cm="1">
        <f t="array" ref="P5531">IF(Q5531&gt;0,INDEX(Q5531:Q27255,MATCH(TRUE,INDEX(Q5531:Q27255="",,),0)-1),"")</f>
        <v>4</v>
      </c>
      <c r="Q5531">
        <v>2</v>
      </c>
      <c r="R5531">
        <f t="shared" si="88"/>
        <v>0</v>
      </c>
    </row>
    <row r="5532" spans="1:18" x14ac:dyDescent="0.3">
      <c r="A5532" t="s">
        <v>471</v>
      </c>
      <c r="B5532" s="1">
        <v>38336</v>
      </c>
      <c r="C5532" t="s">
        <v>472</v>
      </c>
      <c r="D5532" t="s">
        <v>485</v>
      </c>
      <c r="E5532" t="s">
        <v>486</v>
      </c>
      <c r="G5532" s="6" t="s">
        <v>29</v>
      </c>
      <c r="H5532" t="s">
        <v>64</v>
      </c>
      <c r="I5532" t="s">
        <v>26</v>
      </c>
      <c r="J5532" t="s">
        <v>27</v>
      </c>
      <c r="K5532">
        <v>370</v>
      </c>
      <c r="L5532">
        <v>4</v>
      </c>
      <c r="M5532" t="s">
        <v>480</v>
      </c>
      <c r="N5532">
        <v>4</v>
      </c>
      <c r="P5532" cm="1">
        <f t="array" ref="P5532">IF(Q5532&gt;0,INDEX(Q5532:Q27256,MATCH(TRUE,INDEX(Q5532:Q27256="",,),0)-1),"")</f>
        <v>4</v>
      </c>
      <c r="Q5532">
        <v>2</v>
      </c>
      <c r="R5532">
        <f t="shared" si="88"/>
        <v>0</v>
      </c>
    </row>
    <row r="5533" spans="1:18" x14ac:dyDescent="0.3">
      <c r="A5533" t="s">
        <v>471</v>
      </c>
      <c r="B5533" s="1">
        <v>38336</v>
      </c>
      <c r="C5533" t="s">
        <v>472</v>
      </c>
      <c r="D5533" t="s">
        <v>485</v>
      </c>
      <c r="E5533" t="s">
        <v>486</v>
      </c>
      <c r="G5533" s="6" t="s">
        <v>29</v>
      </c>
      <c r="H5533" t="s">
        <v>206</v>
      </c>
      <c r="I5533" t="s">
        <v>442</v>
      </c>
      <c r="J5533" t="s">
        <v>22</v>
      </c>
      <c r="K5533">
        <v>13</v>
      </c>
      <c r="L5533">
        <v>37</v>
      </c>
      <c r="M5533" t="s">
        <v>480</v>
      </c>
      <c r="N5533">
        <v>37</v>
      </c>
      <c r="P5533" cm="1">
        <f t="array" ref="P5533">IF(Q5533&gt;0,INDEX(Q5533:Q27257,MATCH(TRUE,INDEX(Q5533:Q27257="",,),0)-1),"")</f>
        <v>4</v>
      </c>
      <c r="Q5533">
        <v>2</v>
      </c>
      <c r="R5533">
        <f t="shared" si="88"/>
        <v>0</v>
      </c>
    </row>
    <row r="5534" spans="1:18" x14ac:dyDescent="0.3">
      <c r="A5534" t="s">
        <v>471</v>
      </c>
      <c r="B5534" s="1">
        <v>38336</v>
      </c>
      <c r="C5534" t="s">
        <v>472</v>
      </c>
      <c r="D5534" t="s">
        <v>485</v>
      </c>
      <c r="E5534" t="s">
        <v>486</v>
      </c>
      <c r="G5534" s="6" t="s">
        <v>29</v>
      </c>
      <c r="H5534" t="s">
        <v>64</v>
      </c>
      <c r="I5534" t="s">
        <v>442</v>
      </c>
      <c r="J5534" t="s">
        <v>22</v>
      </c>
      <c r="K5534">
        <v>35</v>
      </c>
      <c r="L5534">
        <v>26</v>
      </c>
      <c r="M5534" t="s">
        <v>480</v>
      </c>
      <c r="N5534">
        <v>26</v>
      </c>
      <c r="P5534" cm="1">
        <f t="array" ref="P5534">IF(Q5534&gt;0,INDEX(Q5534:Q27258,MATCH(TRUE,INDEX(Q5534:Q27258="",,),0)-1),"")</f>
        <v>4</v>
      </c>
      <c r="Q5534">
        <v>2</v>
      </c>
      <c r="R5534">
        <f t="shared" si="88"/>
        <v>0</v>
      </c>
    </row>
    <row r="5535" spans="1:18" x14ac:dyDescent="0.3">
      <c r="A5535" t="s">
        <v>471</v>
      </c>
      <c r="B5535" s="1">
        <v>38336</v>
      </c>
      <c r="C5535" t="s">
        <v>472</v>
      </c>
      <c r="D5535" t="s">
        <v>485</v>
      </c>
      <c r="E5535" t="s">
        <v>486</v>
      </c>
      <c r="G5535" t="s">
        <v>19</v>
      </c>
      <c r="H5535" t="s">
        <v>194</v>
      </c>
      <c r="I5535" t="s">
        <v>21</v>
      </c>
      <c r="J5535" t="s">
        <v>22</v>
      </c>
      <c r="K5535">
        <v>26</v>
      </c>
      <c r="L5535">
        <v>488</v>
      </c>
      <c r="M5535" t="s">
        <v>59</v>
      </c>
      <c r="N5535">
        <v>750</v>
      </c>
      <c r="P5535" cm="1">
        <f t="array" ref="P5535">IF(Q5535&gt;0,INDEX(Q5535:Q27259,MATCH(TRUE,INDEX(Q5535:Q27259="",,),0)-1),"")</f>
        <v>4</v>
      </c>
      <c r="Q5535">
        <v>3</v>
      </c>
      <c r="R5535">
        <f t="shared" si="88"/>
        <v>0</v>
      </c>
    </row>
    <row r="5536" spans="1:18" x14ac:dyDescent="0.3">
      <c r="A5536" t="s">
        <v>471</v>
      </c>
      <c r="B5536" s="1">
        <v>38336</v>
      </c>
      <c r="C5536" t="s">
        <v>472</v>
      </c>
      <c r="D5536" t="s">
        <v>485</v>
      </c>
      <c r="E5536" t="s">
        <v>486</v>
      </c>
      <c r="G5536" t="s">
        <v>19</v>
      </c>
      <c r="H5536" t="s">
        <v>30</v>
      </c>
      <c r="I5536" t="s">
        <v>21</v>
      </c>
      <c r="J5536" t="s">
        <v>22</v>
      </c>
      <c r="K5536">
        <v>37</v>
      </c>
      <c r="L5536">
        <v>103</v>
      </c>
      <c r="M5536" t="s">
        <v>59</v>
      </c>
      <c r="N5536">
        <v>150</v>
      </c>
      <c r="P5536" cm="1">
        <f t="array" ref="P5536">IF(Q5536&gt;0,INDEX(Q5536:Q27260,MATCH(TRUE,INDEX(Q5536:Q27260="",,),0)-1),"")</f>
        <v>4</v>
      </c>
      <c r="Q5536">
        <v>3</v>
      </c>
      <c r="R5536">
        <f t="shared" si="88"/>
        <v>0</v>
      </c>
    </row>
    <row r="5537" spans="1:18" x14ac:dyDescent="0.3">
      <c r="A5537" t="s">
        <v>471</v>
      </c>
      <c r="B5537" s="1">
        <v>38336</v>
      </c>
      <c r="C5537" t="s">
        <v>472</v>
      </c>
      <c r="D5537" t="s">
        <v>485</v>
      </c>
      <c r="E5537" t="s">
        <v>486</v>
      </c>
      <c r="G5537" t="s">
        <v>19</v>
      </c>
      <c r="H5537" t="s">
        <v>206</v>
      </c>
      <c r="I5537" t="s">
        <v>21</v>
      </c>
      <c r="J5537" t="s">
        <v>22</v>
      </c>
      <c r="K5537">
        <v>75</v>
      </c>
      <c r="L5537">
        <v>75</v>
      </c>
      <c r="M5537" t="s">
        <v>59</v>
      </c>
      <c r="N5537">
        <v>150</v>
      </c>
      <c r="P5537" cm="1">
        <f t="array" ref="P5537">IF(Q5537&gt;0,INDEX(Q5537:Q27261,MATCH(TRUE,INDEX(Q5537:Q27261="",,),0)-1),"")</f>
        <v>4</v>
      </c>
      <c r="Q5537">
        <v>3</v>
      </c>
      <c r="R5537">
        <f t="shared" si="88"/>
        <v>0</v>
      </c>
    </row>
    <row r="5538" spans="1:18" x14ac:dyDescent="0.3">
      <c r="A5538" t="s">
        <v>471</v>
      </c>
      <c r="B5538" s="1">
        <v>38336</v>
      </c>
      <c r="C5538" t="s">
        <v>472</v>
      </c>
      <c r="D5538" t="s">
        <v>485</v>
      </c>
      <c r="E5538" t="s">
        <v>486</v>
      </c>
      <c r="G5538" s="6" t="s">
        <v>29</v>
      </c>
      <c r="H5538" t="s">
        <v>406</v>
      </c>
      <c r="I5538" t="s">
        <v>21</v>
      </c>
      <c r="J5538" t="s">
        <v>22</v>
      </c>
      <c r="K5538">
        <v>10</v>
      </c>
      <c r="L5538">
        <v>36</v>
      </c>
      <c r="M5538" t="s">
        <v>59</v>
      </c>
      <c r="N5538">
        <v>36</v>
      </c>
      <c r="P5538" cm="1">
        <f t="array" ref="P5538">IF(Q5538&gt;0,INDEX(Q5538:Q27262,MATCH(TRUE,INDEX(Q5538:Q27262="",,),0)-1),"")</f>
        <v>4</v>
      </c>
      <c r="Q5538">
        <v>3</v>
      </c>
      <c r="R5538">
        <f t="shared" si="88"/>
        <v>0</v>
      </c>
    </row>
    <row r="5539" spans="1:18" x14ac:dyDescent="0.3">
      <c r="A5539" t="s">
        <v>471</v>
      </c>
      <c r="B5539" s="1">
        <v>38336</v>
      </c>
      <c r="C5539" t="s">
        <v>472</v>
      </c>
      <c r="D5539" t="s">
        <v>485</v>
      </c>
      <c r="E5539" t="s">
        <v>486</v>
      </c>
      <c r="G5539" s="6" t="s">
        <v>29</v>
      </c>
      <c r="H5539" t="s">
        <v>154</v>
      </c>
      <c r="I5539" t="s">
        <v>21</v>
      </c>
      <c r="J5539" t="s">
        <v>22</v>
      </c>
      <c r="K5539">
        <v>2</v>
      </c>
      <c r="L5539">
        <v>230</v>
      </c>
      <c r="M5539" t="s">
        <v>59</v>
      </c>
      <c r="N5539">
        <v>230</v>
      </c>
      <c r="P5539" cm="1">
        <f t="array" ref="P5539">IF(Q5539&gt;0,INDEX(Q5539:Q27263,MATCH(TRUE,INDEX(Q5539:Q27263="",,),0)-1),"")</f>
        <v>4</v>
      </c>
      <c r="Q5539">
        <v>3</v>
      </c>
      <c r="R5539">
        <f t="shared" si="88"/>
        <v>0</v>
      </c>
    </row>
    <row r="5540" spans="1:18" x14ac:dyDescent="0.3">
      <c r="A5540" t="s">
        <v>471</v>
      </c>
      <c r="B5540" s="1">
        <v>38336</v>
      </c>
      <c r="C5540" t="s">
        <v>472</v>
      </c>
      <c r="D5540" t="s">
        <v>485</v>
      </c>
      <c r="E5540" t="s">
        <v>486</v>
      </c>
      <c r="G5540" s="6" t="s">
        <v>29</v>
      </c>
      <c r="H5540" t="s">
        <v>206</v>
      </c>
      <c r="I5540" t="s">
        <v>26</v>
      </c>
      <c r="J5540" t="s">
        <v>27</v>
      </c>
      <c r="K5540">
        <v>119</v>
      </c>
      <c r="L5540">
        <v>3</v>
      </c>
      <c r="M5540" t="s">
        <v>59</v>
      </c>
      <c r="N5540">
        <v>3</v>
      </c>
      <c r="P5540" cm="1">
        <f t="array" ref="P5540">IF(Q5540&gt;0,INDEX(Q5540:Q27264,MATCH(TRUE,INDEX(Q5540:Q27264="",,),0)-1),"")</f>
        <v>4</v>
      </c>
      <c r="Q5540">
        <v>3</v>
      </c>
      <c r="R5540">
        <f t="shared" si="88"/>
        <v>0</v>
      </c>
    </row>
    <row r="5541" spans="1:18" x14ac:dyDescent="0.3">
      <c r="A5541" t="s">
        <v>471</v>
      </c>
      <c r="B5541" s="1">
        <v>38336</v>
      </c>
      <c r="C5541" t="s">
        <v>472</v>
      </c>
      <c r="D5541" t="s">
        <v>485</v>
      </c>
      <c r="E5541" t="s">
        <v>486</v>
      </c>
      <c r="G5541" s="6" t="s">
        <v>29</v>
      </c>
      <c r="H5541" t="s">
        <v>64</v>
      </c>
      <c r="I5541" t="s">
        <v>26</v>
      </c>
      <c r="J5541" t="s">
        <v>27</v>
      </c>
      <c r="K5541">
        <v>370</v>
      </c>
      <c r="L5541">
        <v>4</v>
      </c>
      <c r="M5541" t="s">
        <v>59</v>
      </c>
      <c r="N5541">
        <v>4</v>
      </c>
      <c r="P5541" cm="1">
        <f t="array" ref="P5541">IF(Q5541&gt;0,INDEX(Q5541:Q27265,MATCH(TRUE,INDEX(Q5541:Q27265="",,),0)-1),"")</f>
        <v>4</v>
      </c>
      <c r="Q5541">
        <v>3</v>
      </c>
      <c r="R5541">
        <f t="shared" si="88"/>
        <v>0</v>
      </c>
    </row>
    <row r="5542" spans="1:18" x14ac:dyDescent="0.3">
      <c r="A5542" t="s">
        <v>471</v>
      </c>
      <c r="B5542" s="1">
        <v>38336</v>
      </c>
      <c r="C5542" t="s">
        <v>472</v>
      </c>
      <c r="D5542" t="s">
        <v>485</v>
      </c>
      <c r="E5542" t="s">
        <v>486</v>
      </c>
      <c r="G5542" s="6" t="s">
        <v>29</v>
      </c>
      <c r="H5542" t="s">
        <v>206</v>
      </c>
      <c r="I5542" t="s">
        <v>442</v>
      </c>
      <c r="J5542" t="s">
        <v>22</v>
      </c>
      <c r="K5542">
        <v>13</v>
      </c>
      <c r="L5542">
        <v>37</v>
      </c>
      <c r="M5542" t="s">
        <v>59</v>
      </c>
      <c r="N5542">
        <v>37</v>
      </c>
      <c r="P5542" cm="1">
        <f t="array" ref="P5542">IF(Q5542&gt;0,INDEX(Q5542:Q27266,MATCH(TRUE,INDEX(Q5542:Q27266="",,),0)-1),"")</f>
        <v>4</v>
      </c>
      <c r="Q5542">
        <v>3</v>
      </c>
      <c r="R5542">
        <f t="shared" si="88"/>
        <v>0</v>
      </c>
    </row>
    <row r="5543" spans="1:18" x14ac:dyDescent="0.3">
      <c r="A5543" t="s">
        <v>471</v>
      </c>
      <c r="B5543" s="1">
        <v>38336</v>
      </c>
      <c r="C5543" t="s">
        <v>472</v>
      </c>
      <c r="D5543" t="s">
        <v>485</v>
      </c>
      <c r="E5543" t="s">
        <v>486</v>
      </c>
      <c r="G5543" s="6" t="s">
        <v>29</v>
      </c>
      <c r="H5543" t="s">
        <v>64</v>
      </c>
      <c r="I5543" t="s">
        <v>442</v>
      </c>
      <c r="J5543" t="s">
        <v>22</v>
      </c>
      <c r="K5543">
        <v>35</v>
      </c>
      <c r="L5543">
        <v>26</v>
      </c>
      <c r="M5543" t="s">
        <v>59</v>
      </c>
      <c r="N5543">
        <v>26</v>
      </c>
      <c r="P5543" cm="1">
        <f t="array" ref="P5543">IF(Q5543&gt;0,INDEX(Q5543:Q27267,MATCH(TRUE,INDEX(Q5543:Q27267="",,),0)-1),"")</f>
        <v>4</v>
      </c>
      <c r="Q5543">
        <v>3</v>
      </c>
      <c r="R5543">
        <f t="shared" si="88"/>
        <v>0</v>
      </c>
    </row>
    <row r="5544" spans="1:18" x14ac:dyDescent="0.3">
      <c r="A5544" t="s">
        <v>471</v>
      </c>
      <c r="B5544" s="1">
        <v>38336</v>
      </c>
      <c r="C5544" t="s">
        <v>472</v>
      </c>
      <c r="D5544" t="s">
        <v>485</v>
      </c>
      <c r="E5544" t="s">
        <v>486</v>
      </c>
      <c r="G5544" t="s">
        <v>19</v>
      </c>
      <c r="H5544" t="s">
        <v>194</v>
      </c>
      <c r="I5544" t="s">
        <v>21</v>
      </c>
      <c r="J5544" t="s">
        <v>22</v>
      </c>
      <c r="K5544">
        <v>26</v>
      </c>
      <c r="L5544">
        <v>488</v>
      </c>
      <c r="M5544" t="s">
        <v>31</v>
      </c>
      <c r="N5544">
        <v>488</v>
      </c>
      <c r="P5544" cm="1">
        <f t="array" ref="P5544">IF(Q5544&gt;0,INDEX(Q5544:Q27268,MATCH(TRUE,INDEX(Q5544:Q27268="",,),0)-1),"")</f>
        <v>4</v>
      </c>
      <c r="Q5544">
        <v>4</v>
      </c>
      <c r="R5544">
        <f t="shared" si="88"/>
        <v>0</v>
      </c>
    </row>
    <row r="5545" spans="1:18" x14ac:dyDescent="0.3">
      <c r="A5545" t="s">
        <v>471</v>
      </c>
      <c r="B5545" s="1">
        <v>38336</v>
      </c>
      <c r="C5545" t="s">
        <v>472</v>
      </c>
      <c r="D5545" t="s">
        <v>485</v>
      </c>
      <c r="E5545" t="s">
        <v>486</v>
      </c>
      <c r="G5545" t="s">
        <v>19</v>
      </c>
      <c r="H5545" t="s">
        <v>30</v>
      </c>
      <c r="I5545" t="s">
        <v>21</v>
      </c>
      <c r="J5545" t="s">
        <v>22</v>
      </c>
      <c r="K5545">
        <v>37</v>
      </c>
      <c r="L5545">
        <v>103</v>
      </c>
      <c r="M5545" t="s">
        <v>31</v>
      </c>
      <c r="N5545">
        <v>103</v>
      </c>
      <c r="P5545" cm="1">
        <f t="array" ref="P5545">IF(Q5545&gt;0,INDEX(Q5545:Q27269,MATCH(TRUE,INDEX(Q5545:Q27269="",,),0)-1),"")</f>
        <v>4</v>
      </c>
      <c r="Q5545">
        <v>4</v>
      </c>
      <c r="R5545">
        <f t="shared" si="88"/>
        <v>0</v>
      </c>
    </row>
    <row r="5546" spans="1:18" x14ac:dyDescent="0.3">
      <c r="A5546" t="s">
        <v>471</v>
      </c>
      <c r="B5546" s="1">
        <v>38336</v>
      </c>
      <c r="C5546" t="s">
        <v>472</v>
      </c>
      <c r="D5546" t="s">
        <v>485</v>
      </c>
      <c r="E5546" t="s">
        <v>486</v>
      </c>
      <c r="G5546" t="s">
        <v>19</v>
      </c>
      <c r="H5546" t="s">
        <v>206</v>
      </c>
      <c r="I5546" t="s">
        <v>21</v>
      </c>
      <c r="J5546" t="s">
        <v>22</v>
      </c>
      <c r="K5546">
        <v>75</v>
      </c>
      <c r="L5546">
        <v>75</v>
      </c>
      <c r="M5546" t="s">
        <v>31</v>
      </c>
      <c r="N5546">
        <v>90</v>
      </c>
      <c r="P5546" cm="1">
        <f t="array" ref="P5546">IF(Q5546&gt;0,INDEX(Q5546:Q27270,MATCH(TRUE,INDEX(Q5546:Q27270="",,),0)-1),"")</f>
        <v>4</v>
      </c>
      <c r="Q5546">
        <v>4</v>
      </c>
      <c r="R5546">
        <f t="shared" si="88"/>
        <v>0</v>
      </c>
    </row>
    <row r="5547" spans="1:18" x14ac:dyDescent="0.3">
      <c r="A5547" t="s">
        <v>471</v>
      </c>
      <c r="B5547" s="1">
        <v>38336</v>
      </c>
      <c r="C5547" t="s">
        <v>472</v>
      </c>
      <c r="D5547" t="s">
        <v>485</v>
      </c>
      <c r="E5547" t="s">
        <v>486</v>
      </c>
      <c r="G5547" s="6" t="s">
        <v>29</v>
      </c>
      <c r="H5547" t="s">
        <v>406</v>
      </c>
      <c r="I5547" t="s">
        <v>21</v>
      </c>
      <c r="J5547" t="s">
        <v>22</v>
      </c>
      <c r="K5547">
        <v>10</v>
      </c>
      <c r="L5547">
        <v>36</v>
      </c>
      <c r="M5547" t="s">
        <v>31</v>
      </c>
      <c r="N5547">
        <v>36</v>
      </c>
      <c r="P5547" cm="1">
        <f t="array" ref="P5547">IF(Q5547&gt;0,INDEX(Q5547:Q27271,MATCH(TRUE,INDEX(Q5547:Q27271="",,),0)-1),"")</f>
        <v>4</v>
      </c>
      <c r="Q5547">
        <v>4</v>
      </c>
      <c r="R5547">
        <f t="shared" si="88"/>
        <v>0</v>
      </c>
    </row>
    <row r="5548" spans="1:18" x14ac:dyDescent="0.3">
      <c r="A5548" t="s">
        <v>471</v>
      </c>
      <c r="B5548" s="1">
        <v>38336</v>
      </c>
      <c r="C5548" t="s">
        <v>472</v>
      </c>
      <c r="D5548" t="s">
        <v>485</v>
      </c>
      <c r="E5548" t="s">
        <v>486</v>
      </c>
      <c r="G5548" s="6" t="s">
        <v>29</v>
      </c>
      <c r="H5548" t="s">
        <v>154</v>
      </c>
      <c r="I5548" t="s">
        <v>21</v>
      </c>
      <c r="J5548" t="s">
        <v>22</v>
      </c>
      <c r="K5548">
        <v>2</v>
      </c>
      <c r="L5548">
        <v>230</v>
      </c>
      <c r="M5548" t="s">
        <v>31</v>
      </c>
      <c r="N5548">
        <v>230</v>
      </c>
      <c r="P5548" cm="1">
        <f t="array" ref="P5548">IF(Q5548&gt;0,INDEX(Q5548:Q27272,MATCH(TRUE,INDEX(Q5548:Q27272="",,),0)-1),"")</f>
        <v>4</v>
      </c>
      <c r="Q5548">
        <v>4</v>
      </c>
      <c r="R5548">
        <f t="shared" si="88"/>
        <v>0</v>
      </c>
    </row>
    <row r="5549" spans="1:18" x14ac:dyDescent="0.3">
      <c r="A5549" t="s">
        <v>471</v>
      </c>
      <c r="B5549" s="1">
        <v>38336</v>
      </c>
      <c r="C5549" t="s">
        <v>472</v>
      </c>
      <c r="D5549" t="s">
        <v>485</v>
      </c>
      <c r="E5549" t="s">
        <v>486</v>
      </c>
      <c r="G5549" s="6" t="s">
        <v>29</v>
      </c>
      <c r="H5549" t="s">
        <v>206</v>
      </c>
      <c r="I5549" t="s">
        <v>26</v>
      </c>
      <c r="J5549" t="s">
        <v>27</v>
      </c>
      <c r="K5549">
        <v>119</v>
      </c>
      <c r="L5549">
        <v>3</v>
      </c>
      <c r="M5549" t="s">
        <v>31</v>
      </c>
      <c r="N5549">
        <v>3</v>
      </c>
      <c r="P5549" cm="1">
        <f t="array" ref="P5549">IF(Q5549&gt;0,INDEX(Q5549:Q27273,MATCH(TRUE,INDEX(Q5549:Q27273="",,),0)-1),"")</f>
        <v>4</v>
      </c>
      <c r="Q5549">
        <v>4</v>
      </c>
      <c r="R5549">
        <f t="shared" si="88"/>
        <v>0</v>
      </c>
    </row>
    <row r="5550" spans="1:18" x14ac:dyDescent="0.3">
      <c r="A5550" t="s">
        <v>471</v>
      </c>
      <c r="B5550" s="1">
        <v>38336</v>
      </c>
      <c r="C5550" t="s">
        <v>472</v>
      </c>
      <c r="D5550" t="s">
        <v>485</v>
      </c>
      <c r="E5550" t="s">
        <v>486</v>
      </c>
      <c r="G5550" s="6" t="s">
        <v>29</v>
      </c>
      <c r="H5550" t="s">
        <v>64</v>
      </c>
      <c r="I5550" t="s">
        <v>26</v>
      </c>
      <c r="J5550" t="s">
        <v>27</v>
      </c>
      <c r="K5550">
        <v>370</v>
      </c>
      <c r="L5550">
        <v>4</v>
      </c>
      <c r="M5550" t="s">
        <v>31</v>
      </c>
      <c r="N5550">
        <v>4</v>
      </c>
      <c r="P5550" cm="1">
        <f t="array" ref="P5550">IF(Q5550&gt;0,INDEX(Q5550:Q27274,MATCH(TRUE,INDEX(Q5550:Q27274="",,),0)-1),"")</f>
        <v>4</v>
      </c>
      <c r="Q5550">
        <v>4</v>
      </c>
      <c r="R5550">
        <f t="shared" si="88"/>
        <v>0</v>
      </c>
    </row>
    <row r="5551" spans="1:18" x14ac:dyDescent="0.3">
      <c r="A5551" t="s">
        <v>471</v>
      </c>
      <c r="B5551" s="1">
        <v>38336</v>
      </c>
      <c r="C5551" t="s">
        <v>472</v>
      </c>
      <c r="D5551" t="s">
        <v>485</v>
      </c>
      <c r="E5551" t="s">
        <v>486</v>
      </c>
      <c r="G5551" s="6" t="s">
        <v>29</v>
      </c>
      <c r="H5551" t="s">
        <v>206</v>
      </c>
      <c r="I5551" t="s">
        <v>442</v>
      </c>
      <c r="J5551" t="s">
        <v>22</v>
      </c>
      <c r="K5551">
        <v>13</v>
      </c>
      <c r="L5551">
        <v>37</v>
      </c>
      <c r="M5551" t="s">
        <v>31</v>
      </c>
      <c r="N5551">
        <v>37</v>
      </c>
      <c r="P5551" cm="1">
        <f t="array" ref="P5551">IF(Q5551&gt;0,INDEX(Q5551:Q27275,MATCH(TRUE,INDEX(Q5551:Q27275="",,),0)-1),"")</f>
        <v>4</v>
      </c>
      <c r="Q5551">
        <v>4</v>
      </c>
      <c r="R5551">
        <f t="shared" si="88"/>
        <v>0</v>
      </c>
    </row>
    <row r="5552" spans="1:18" x14ac:dyDescent="0.3">
      <c r="A5552" t="s">
        <v>471</v>
      </c>
      <c r="B5552" s="1">
        <v>38336</v>
      </c>
      <c r="C5552" t="s">
        <v>472</v>
      </c>
      <c r="D5552" t="s">
        <v>485</v>
      </c>
      <c r="E5552" t="s">
        <v>486</v>
      </c>
      <c r="G5552" s="6" t="s">
        <v>29</v>
      </c>
      <c r="H5552" t="s">
        <v>64</v>
      </c>
      <c r="I5552" t="s">
        <v>442</v>
      </c>
      <c r="J5552" t="s">
        <v>22</v>
      </c>
      <c r="K5552">
        <v>35</v>
      </c>
      <c r="L5552">
        <v>26</v>
      </c>
      <c r="M5552" t="s">
        <v>31</v>
      </c>
      <c r="N5552">
        <v>26</v>
      </c>
      <c r="P5552" cm="1">
        <f t="array" ref="P5552">IF(Q5552&gt;0,INDEX(Q5552:Q27276,MATCH(TRUE,INDEX(Q5552:Q27276="",,),0)-1),"")</f>
        <v>4</v>
      </c>
      <c r="Q5552">
        <v>4</v>
      </c>
      <c r="R5552">
        <f t="shared" si="88"/>
        <v>0</v>
      </c>
    </row>
    <row r="5553" spans="1:18" x14ac:dyDescent="0.3">
      <c r="P5553" t="str" cm="1">
        <f t="array" ref="P5553">IF(Q5553&gt;0,INDEX(Q5553:Q27277,MATCH(TRUE,INDEX(Q5553:Q27277="",,),0)-1),"")</f>
        <v/>
      </c>
      <c r="R5553" t="str">
        <f t="shared" si="88"/>
        <v/>
      </c>
    </row>
    <row r="5554" spans="1:18" x14ac:dyDescent="0.3">
      <c r="A5554" t="s">
        <v>471</v>
      </c>
      <c r="B5554" s="1">
        <v>38336</v>
      </c>
      <c r="C5554" t="s">
        <v>472</v>
      </c>
      <c r="D5554" t="s">
        <v>487</v>
      </c>
      <c r="E5554" t="s">
        <v>488</v>
      </c>
      <c r="G5554" t="s">
        <v>19</v>
      </c>
      <c r="H5554" t="s">
        <v>194</v>
      </c>
      <c r="I5554" t="s">
        <v>21</v>
      </c>
      <c r="J5554" t="s">
        <v>22</v>
      </c>
      <c r="K5554">
        <v>3</v>
      </c>
      <c r="L5554">
        <v>348</v>
      </c>
      <c r="M5554" t="s">
        <v>475</v>
      </c>
      <c r="N5554">
        <v>2136.8000000000002</v>
      </c>
      <c r="O5554" t="s">
        <v>24</v>
      </c>
      <c r="P5554" cm="1">
        <f t="array" ref="P5554">IF(Q5554&gt;0,INDEX(Q5554:Q27278,MATCH(TRUE,INDEX(Q5554:Q27278="",,),0)-1),"")</f>
        <v>4</v>
      </c>
      <c r="Q5554">
        <v>1</v>
      </c>
      <c r="R5554">
        <f t="shared" si="88"/>
        <v>0</v>
      </c>
    </row>
    <row r="5555" spans="1:18" x14ac:dyDescent="0.3">
      <c r="A5555" t="s">
        <v>471</v>
      </c>
      <c r="B5555" s="1">
        <v>38336</v>
      </c>
      <c r="C5555" t="s">
        <v>472</v>
      </c>
      <c r="D5555" t="s">
        <v>487</v>
      </c>
      <c r="E5555" t="s">
        <v>488</v>
      </c>
      <c r="G5555" t="s">
        <v>19</v>
      </c>
      <c r="H5555" t="s">
        <v>197</v>
      </c>
      <c r="I5555" t="s">
        <v>26</v>
      </c>
      <c r="J5555" t="s">
        <v>27</v>
      </c>
      <c r="K5555">
        <v>408</v>
      </c>
      <c r="L5555">
        <v>11.2</v>
      </c>
      <c r="M5555" t="s">
        <v>475</v>
      </c>
      <c r="N5555">
        <v>11.2</v>
      </c>
      <c r="O5555" t="s">
        <v>24</v>
      </c>
      <c r="P5555" cm="1">
        <f t="array" ref="P5555">IF(Q5555&gt;0,INDEX(Q5555:Q27279,MATCH(TRUE,INDEX(Q5555:Q27279="",,),0)-1),"")</f>
        <v>4</v>
      </c>
      <c r="Q5555">
        <v>1</v>
      </c>
      <c r="R5555">
        <f t="shared" si="88"/>
        <v>0</v>
      </c>
    </row>
    <row r="5556" spans="1:18" x14ac:dyDescent="0.3">
      <c r="A5556" t="s">
        <v>471</v>
      </c>
      <c r="B5556" s="1">
        <v>38336</v>
      </c>
      <c r="C5556" t="s">
        <v>472</v>
      </c>
      <c r="D5556" t="s">
        <v>487</v>
      </c>
      <c r="E5556" t="s">
        <v>488</v>
      </c>
      <c r="G5556" s="6" t="s">
        <v>29</v>
      </c>
      <c r="H5556" t="s">
        <v>197</v>
      </c>
      <c r="I5556" t="s">
        <v>21</v>
      </c>
      <c r="J5556" t="s">
        <v>22</v>
      </c>
      <c r="K5556">
        <v>7</v>
      </c>
      <c r="L5556">
        <v>51</v>
      </c>
      <c r="M5556" t="s">
        <v>475</v>
      </c>
      <c r="N5556">
        <v>51</v>
      </c>
      <c r="O5556" t="s">
        <v>24</v>
      </c>
      <c r="P5556" cm="1">
        <f t="array" ref="P5556">IF(Q5556&gt;0,INDEX(Q5556:Q27280,MATCH(TRUE,INDEX(Q5556:Q27280="",,),0)-1),"")</f>
        <v>4</v>
      </c>
      <c r="Q5556">
        <v>1</v>
      </c>
      <c r="R5556">
        <f t="shared" ref="R5556:R5619" si="89">IF(P5556="","",0)</f>
        <v>0</v>
      </c>
    </row>
    <row r="5557" spans="1:18" x14ac:dyDescent="0.3">
      <c r="A5557" t="s">
        <v>471</v>
      </c>
      <c r="B5557" s="1">
        <v>38336</v>
      </c>
      <c r="C5557" t="s">
        <v>472</v>
      </c>
      <c r="D5557" t="s">
        <v>487</v>
      </c>
      <c r="E5557" t="s">
        <v>488</v>
      </c>
      <c r="G5557" s="6" t="s">
        <v>29</v>
      </c>
      <c r="H5557" t="s">
        <v>64</v>
      </c>
      <c r="I5557" t="s">
        <v>26</v>
      </c>
      <c r="J5557" t="s">
        <v>27</v>
      </c>
      <c r="K5557">
        <v>42</v>
      </c>
      <c r="L5557">
        <v>4</v>
      </c>
      <c r="M5557" t="s">
        <v>475</v>
      </c>
      <c r="N5557">
        <v>4</v>
      </c>
      <c r="O5557" t="s">
        <v>24</v>
      </c>
      <c r="P5557" cm="1">
        <f t="array" ref="P5557">IF(Q5557&gt;0,INDEX(Q5557:Q27281,MATCH(TRUE,INDEX(Q5557:Q27281="",,),0)-1),"")</f>
        <v>4</v>
      </c>
      <c r="Q5557">
        <v>1</v>
      </c>
      <c r="R5557">
        <f t="shared" si="89"/>
        <v>0</v>
      </c>
    </row>
    <row r="5558" spans="1:18" x14ac:dyDescent="0.3">
      <c r="A5558" t="s">
        <v>471</v>
      </c>
      <c r="B5558" s="1">
        <v>38336</v>
      </c>
      <c r="C5558" t="s">
        <v>472</v>
      </c>
      <c r="D5558" t="s">
        <v>487</v>
      </c>
      <c r="E5558" t="s">
        <v>488</v>
      </c>
      <c r="G5558" t="s">
        <v>19</v>
      </c>
      <c r="H5558" t="s">
        <v>194</v>
      </c>
      <c r="I5558" t="s">
        <v>21</v>
      </c>
      <c r="J5558" t="s">
        <v>22</v>
      </c>
      <c r="K5558">
        <v>3</v>
      </c>
      <c r="L5558">
        <v>348</v>
      </c>
      <c r="M5558" t="s">
        <v>45</v>
      </c>
      <c r="N5558">
        <v>900</v>
      </c>
      <c r="P5558" cm="1">
        <f t="array" ref="P5558">IF(Q5558&gt;0,INDEX(Q5558:Q27282,MATCH(TRUE,INDEX(Q5558:Q27282="",,),0)-1),"")</f>
        <v>4</v>
      </c>
      <c r="Q5558">
        <v>2</v>
      </c>
      <c r="R5558">
        <f t="shared" si="89"/>
        <v>0</v>
      </c>
    </row>
    <row r="5559" spans="1:18" x14ac:dyDescent="0.3">
      <c r="A5559" t="s">
        <v>471</v>
      </c>
      <c r="B5559" s="1">
        <v>38336</v>
      </c>
      <c r="C5559" t="s">
        <v>472</v>
      </c>
      <c r="D5559" t="s">
        <v>487</v>
      </c>
      <c r="E5559" t="s">
        <v>488</v>
      </c>
      <c r="G5559" t="s">
        <v>19</v>
      </c>
      <c r="H5559" t="s">
        <v>197</v>
      </c>
      <c r="I5559" t="s">
        <v>26</v>
      </c>
      <c r="J5559" t="s">
        <v>27</v>
      </c>
      <c r="K5559">
        <v>408</v>
      </c>
      <c r="L5559">
        <v>11.2</v>
      </c>
      <c r="M5559" t="s">
        <v>45</v>
      </c>
      <c r="N5559">
        <v>19.36</v>
      </c>
      <c r="P5559" cm="1">
        <f t="array" ref="P5559">IF(Q5559&gt;0,INDEX(Q5559:Q27283,MATCH(TRUE,INDEX(Q5559:Q27283="",,),0)-1),"")</f>
        <v>4</v>
      </c>
      <c r="Q5559">
        <v>2</v>
      </c>
      <c r="R5559">
        <f t="shared" si="89"/>
        <v>0</v>
      </c>
    </row>
    <row r="5560" spans="1:18" x14ac:dyDescent="0.3">
      <c r="A5560" t="s">
        <v>471</v>
      </c>
      <c r="B5560" s="1">
        <v>38336</v>
      </c>
      <c r="C5560" t="s">
        <v>472</v>
      </c>
      <c r="D5560" t="s">
        <v>487</v>
      </c>
      <c r="E5560" t="s">
        <v>488</v>
      </c>
      <c r="G5560" s="6" t="s">
        <v>29</v>
      </c>
      <c r="H5560" t="s">
        <v>197</v>
      </c>
      <c r="I5560" t="s">
        <v>21</v>
      </c>
      <c r="J5560" t="s">
        <v>22</v>
      </c>
      <c r="K5560">
        <v>7</v>
      </c>
      <c r="L5560">
        <v>51</v>
      </c>
      <c r="M5560" t="s">
        <v>45</v>
      </c>
      <c r="N5560">
        <v>51</v>
      </c>
      <c r="P5560" cm="1">
        <f t="array" ref="P5560">IF(Q5560&gt;0,INDEX(Q5560:Q27284,MATCH(TRUE,INDEX(Q5560:Q27284="",,),0)-1),"")</f>
        <v>4</v>
      </c>
      <c r="Q5560">
        <v>2</v>
      </c>
      <c r="R5560">
        <f t="shared" si="89"/>
        <v>0</v>
      </c>
    </row>
    <row r="5561" spans="1:18" x14ac:dyDescent="0.3">
      <c r="A5561" t="s">
        <v>471</v>
      </c>
      <c r="B5561" s="1">
        <v>38336</v>
      </c>
      <c r="C5561" t="s">
        <v>472</v>
      </c>
      <c r="D5561" t="s">
        <v>487</v>
      </c>
      <c r="E5561" t="s">
        <v>488</v>
      </c>
      <c r="G5561" s="6" t="s">
        <v>29</v>
      </c>
      <c r="H5561" t="s">
        <v>64</v>
      </c>
      <c r="I5561" t="s">
        <v>26</v>
      </c>
      <c r="J5561" t="s">
        <v>27</v>
      </c>
      <c r="K5561">
        <v>42</v>
      </c>
      <c r="L5561">
        <v>4</v>
      </c>
      <c r="M5561" t="s">
        <v>45</v>
      </c>
      <c r="N5561">
        <v>4</v>
      </c>
      <c r="P5561" cm="1">
        <f t="array" ref="P5561">IF(Q5561&gt;0,INDEX(Q5561:Q27285,MATCH(TRUE,INDEX(Q5561:Q27285="",,),0)-1),"")</f>
        <v>4</v>
      </c>
      <c r="Q5561">
        <v>2</v>
      </c>
      <c r="R5561">
        <f t="shared" si="89"/>
        <v>0</v>
      </c>
    </row>
    <row r="5562" spans="1:18" x14ac:dyDescent="0.3">
      <c r="A5562" t="s">
        <v>471</v>
      </c>
      <c r="B5562" s="1">
        <v>38336</v>
      </c>
      <c r="C5562" t="s">
        <v>472</v>
      </c>
      <c r="D5562" t="s">
        <v>487</v>
      </c>
      <c r="E5562" t="s">
        <v>488</v>
      </c>
      <c r="G5562" t="s">
        <v>19</v>
      </c>
      <c r="H5562" t="s">
        <v>194</v>
      </c>
      <c r="I5562" t="s">
        <v>21</v>
      </c>
      <c r="J5562" t="s">
        <v>22</v>
      </c>
      <c r="K5562">
        <v>3</v>
      </c>
      <c r="L5562">
        <v>348</v>
      </c>
      <c r="M5562" t="s">
        <v>44</v>
      </c>
      <c r="N5562">
        <v>348</v>
      </c>
      <c r="P5562" cm="1">
        <f t="array" ref="P5562">IF(Q5562&gt;0,INDEX(Q5562:Q27286,MATCH(TRUE,INDEX(Q5562:Q27286="",,),0)-1),"")</f>
        <v>4</v>
      </c>
      <c r="Q5562">
        <v>3</v>
      </c>
      <c r="R5562">
        <f t="shared" si="89"/>
        <v>0</v>
      </c>
    </row>
    <row r="5563" spans="1:18" x14ac:dyDescent="0.3">
      <c r="A5563" t="s">
        <v>471</v>
      </c>
      <c r="B5563" s="1">
        <v>38336</v>
      </c>
      <c r="C5563" t="s">
        <v>472</v>
      </c>
      <c r="D5563" t="s">
        <v>487</v>
      </c>
      <c r="E5563" t="s">
        <v>488</v>
      </c>
      <c r="G5563" t="s">
        <v>19</v>
      </c>
      <c r="H5563" t="s">
        <v>197</v>
      </c>
      <c r="I5563" t="s">
        <v>26</v>
      </c>
      <c r="J5563" t="s">
        <v>27</v>
      </c>
      <c r="K5563">
        <v>408</v>
      </c>
      <c r="L5563">
        <v>11.2</v>
      </c>
      <c r="M5563" t="s">
        <v>44</v>
      </c>
      <c r="N5563">
        <v>16.25</v>
      </c>
      <c r="P5563" cm="1">
        <f t="array" ref="P5563">IF(Q5563&gt;0,INDEX(Q5563:Q27287,MATCH(TRUE,INDEX(Q5563:Q27287="",,),0)-1),"")</f>
        <v>4</v>
      </c>
      <c r="Q5563">
        <v>3</v>
      </c>
      <c r="R5563">
        <f t="shared" si="89"/>
        <v>0</v>
      </c>
    </row>
    <row r="5564" spans="1:18" x14ac:dyDescent="0.3">
      <c r="A5564" t="s">
        <v>471</v>
      </c>
      <c r="B5564" s="1">
        <v>38336</v>
      </c>
      <c r="C5564" t="s">
        <v>472</v>
      </c>
      <c r="D5564" t="s">
        <v>487</v>
      </c>
      <c r="E5564" t="s">
        <v>488</v>
      </c>
      <c r="G5564" s="6" t="s">
        <v>29</v>
      </c>
      <c r="H5564" t="s">
        <v>197</v>
      </c>
      <c r="I5564" t="s">
        <v>21</v>
      </c>
      <c r="J5564" t="s">
        <v>22</v>
      </c>
      <c r="K5564">
        <v>7</v>
      </c>
      <c r="L5564">
        <v>51</v>
      </c>
      <c r="M5564" t="s">
        <v>44</v>
      </c>
      <c r="N5564">
        <v>51</v>
      </c>
      <c r="P5564" cm="1">
        <f t="array" ref="P5564">IF(Q5564&gt;0,INDEX(Q5564:Q27288,MATCH(TRUE,INDEX(Q5564:Q27288="",,),0)-1),"")</f>
        <v>4</v>
      </c>
      <c r="Q5564">
        <v>3</v>
      </c>
      <c r="R5564">
        <f t="shared" si="89"/>
        <v>0</v>
      </c>
    </row>
    <row r="5565" spans="1:18" x14ac:dyDescent="0.3">
      <c r="A5565" t="s">
        <v>471</v>
      </c>
      <c r="B5565" s="1">
        <v>38336</v>
      </c>
      <c r="C5565" t="s">
        <v>472</v>
      </c>
      <c r="D5565" t="s">
        <v>487</v>
      </c>
      <c r="E5565" t="s">
        <v>488</v>
      </c>
      <c r="G5565" s="6" t="s">
        <v>29</v>
      </c>
      <c r="H5565" t="s">
        <v>64</v>
      </c>
      <c r="I5565" t="s">
        <v>26</v>
      </c>
      <c r="J5565" t="s">
        <v>27</v>
      </c>
      <c r="K5565">
        <v>42</v>
      </c>
      <c r="L5565">
        <v>4</v>
      </c>
      <c r="M5565" t="s">
        <v>44</v>
      </c>
      <c r="N5565">
        <v>4</v>
      </c>
      <c r="P5565" cm="1">
        <f t="array" ref="P5565">IF(Q5565&gt;0,INDEX(Q5565:Q27289,MATCH(TRUE,INDEX(Q5565:Q27289="",,),0)-1),"")</f>
        <v>4</v>
      </c>
      <c r="Q5565">
        <v>3</v>
      </c>
      <c r="R5565">
        <f t="shared" si="89"/>
        <v>0</v>
      </c>
    </row>
    <row r="5566" spans="1:18" x14ac:dyDescent="0.3">
      <c r="A5566" t="s">
        <v>471</v>
      </c>
      <c r="B5566" s="1">
        <v>38336</v>
      </c>
      <c r="C5566" t="s">
        <v>472</v>
      </c>
      <c r="D5566" t="s">
        <v>487</v>
      </c>
      <c r="E5566" t="s">
        <v>488</v>
      </c>
      <c r="G5566" t="s">
        <v>19</v>
      </c>
      <c r="H5566" t="s">
        <v>194</v>
      </c>
      <c r="I5566" t="s">
        <v>21</v>
      </c>
      <c r="J5566" t="s">
        <v>22</v>
      </c>
      <c r="K5566">
        <v>3</v>
      </c>
      <c r="L5566">
        <v>348</v>
      </c>
      <c r="M5566" t="s">
        <v>31</v>
      </c>
      <c r="N5566">
        <v>348</v>
      </c>
      <c r="P5566" cm="1">
        <f t="array" ref="P5566">IF(Q5566&gt;0,INDEX(Q5566:Q27290,MATCH(TRUE,INDEX(Q5566:Q27290="",,),0)-1),"")</f>
        <v>4</v>
      </c>
      <c r="Q5566">
        <v>4</v>
      </c>
      <c r="R5566">
        <f t="shared" si="89"/>
        <v>0</v>
      </c>
    </row>
    <row r="5567" spans="1:18" x14ac:dyDescent="0.3">
      <c r="A5567" t="s">
        <v>471</v>
      </c>
      <c r="B5567" s="1">
        <v>38336</v>
      </c>
      <c r="C5567" t="s">
        <v>472</v>
      </c>
      <c r="D5567" t="s">
        <v>487</v>
      </c>
      <c r="E5567" t="s">
        <v>488</v>
      </c>
      <c r="G5567" t="s">
        <v>19</v>
      </c>
      <c r="H5567" t="s">
        <v>197</v>
      </c>
      <c r="I5567" t="s">
        <v>26</v>
      </c>
      <c r="J5567" t="s">
        <v>27</v>
      </c>
      <c r="K5567">
        <v>408</v>
      </c>
      <c r="L5567">
        <v>11.2</v>
      </c>
      <c r="M5567" t="s">
        <v>31</v>
      </c>
      <c r="N5567">
        <v>14.75</v>
      </c>
      <c r="P5567" cm="1">
        <f t="array" ref="P5567">IF(Q5567&gt;0,INDEX(Q5567:Q27291,MATCH(TRUE,INDEX(Q5567:Q27291="",,),0)-1),"")</f>
        <v>4</v>
      </c>
      <c r="Q5567">
        <v>4</v>
      </c>
      <c r="R5567">
        <f t="shared" si="89"/>
        <v>0</v>
      </c>
    </row>
    <row r="5568" spans="1:18" x14ac:dyDescent="0.3">
      <c r="A5568" t="s">
        <v>471</v>
      </c>
      <c r="B5568" s="1">
        <v>38336</v>
      </c>
      <c r="C5568" t="s">
        <v>472</v>
      </c>
      <c r="D5568" t="s">
        <v>487</v>
      </c>
      <c r="E5568" t="s">
        <v>488</v>
      </c>
      <c r="G5568" s="6" t="s">
        <v>29</v>
      </c>
      <c r="H5568" t="s">
        <v>197</v>
      </c>
      <c r="I5568" t="s">
        <v>21</v>
      </c>
      <c r="J5568" t="s">
        <v>22</v>
      </c>
      <c r="K5568">
        <v>7</v>
      </c>
      <c r="L5568">
        <v>51</v>
      </c>
      <c r="M5568" t="s">
        <v>31</v>
      </c>
      <c r="N5568">
        <v>51</v>
      </c>
      <c r="P5568" cm="1">
        <f t="array" ref="P5568">IF(Q5568&gt;0,INDEX(Q5568:Q27292,MATCH(TRUE,INDEX(Q5568:Q27292="",,),0)-1),"")</f>
        <v>4</v>
      </c>
      <c r="Q5568">
        <v>4</v>
      </c>
      <c r="R5568">
        <f t="shared" si="89"/>
        <v>0</v>
      </c>
    </row>
    <row r="5569" spans="1:18" x14ac:dyDescent="0.3">
      <c r="A5569" t="s">
        <v>471</v>
      </c>
      <c r="B5569" s="1">
        <v>38336</v>
      </c>
      <c r="C5569" t="s">
        <v>472</v>
      </c>
      <c r="D5569" t="s">
        <v>487</v>
      </c>
      <c r="E5569" t="s">
        <v>488</v>
      </c>
      <c r="G5569" s="6" t="s">
        <v>29</v>
      </c>
      <c r="H5569" t="s">
        <v>64</v>
      </c>
      <c r="I5569" t="s">
        <v>26</v>
      </c>
      <c r="J5569" t="s">
        <v>27</v>
      </c>
      <c r="K5569">
        <v>42</v>
      </c>
      <c r="L5569">
        <v>4</v>
      </c>
      <c r="M5569" t="s">
        <v>31</v>
      </c>
      <c r="N5569">
        <v>4</v>
      </c>
      <c r="P5569" cm="1">
        <f t="array" ref="P5569">IF(Q5569&gt;0,INDEX(Q5569:Q27293,MATCH(TRUE,INDEX(Q5569:Q27293="",,),0)-1),"")</f>
        <v>4</v>
      </c>
      <c r="Q5569">
        <v>4</v>
      </c>
      <c r="R5569">
        <f t="shared" si="89"/>
        <v>0</v>
      </c>
    </row>
    <row r="5570" spans="1:18" x14ac:dyDescent="0.3">
      <c r="P5570" t="str" cm="1">
        <f t="array" ref="P5570">IF(Q5570&gt;0,INDEX(Q5570:Q27294,MATCH(TRUE,INDEX(Q5570:Q27294="",,),0)-1),"")</f>
        <v/>
      </c>
      <c r="R5570" t="str">
        <f t="shared" si="89"/>
        <v/>
      </c>
    </row>
    <row r="5571" spans="1:18" x14ac:dyDescent="0.3">
      <c r="A5571" t="s">
        <v>471</v>
      </c>
      <c r="B5571" s="1">
        <v>38574</v>
      </c>
      <c r="C5571" t="s">
        <v>16</v>
      </c>
      <c r="D5571" t="s">
        <v>489</v>
      </c>
      <c r="E5571" t="s">
        <v>490</v>
      </c>
      <c r="G5571" t="s">
        <v>19</v>
      </c>
      <c r="H5571" t="s">
        <v>41</v>
      </c>
      <c r="I5571" t="s">
        <v>26</v>
      </c>
      <c r="J5571" t="s">
        <v>27</v>
      </c>
      <c r="K5571">
        <v>487</v>
      </c>
      <c r="L5571">
        <v>38</v>
      </c>
      <c r="M5571" t="s">
        <v>34</v>
      </c>
      <c r="N5571">
        <v>75</v>
      </c>
      <c r="O5571" t="s">
        <v>24</v>
      </c>
      <c r="P5571" cm="1">
        <f t="array" ref="P5571">IF(Q5571&gt;0,INDEX(Q5571:Q27295,MATCH(TRUE,INDEX(Q5571:Q27295="",,),0)-1),"")</f>
        <v>6</v>
      </c>
      <c r="Q5571">
        <v>1</v>
      </c>
      <c r="R5571">
        <f t="shared" si="89"/>
        <v>0</v>
      </c>
    </row>
    <row r="5572" spans="1:18" x14ac:dyDescent="0.3">
      <c r="A5572" t="s">
        <v>471</v>
      </c>
      <c r="B5572" s="1">
        <v>38574</v>
      </c>
      <c r="C5572" t="s">
        <v>16</v>
      </c>
      <c r="D5572" t="s">
        <v>489</v>
      </c>
      <c r="E5572" t="s">
        <v>490</v>
      </c>
      <c r="G5572" t="s">
        <v>19</v>
      </c>
      <c r="H5572" t="s">
        <v>28</v>
      </c>
      <c r="I5572" t="s">
        <v>26</v>
      </c>
      <c r="J5572" t="s">
        <v>27</v>
      </c>
      <c r="K5572">
        <v>2224</v>
      </c>
      <c r="L5572">
        <v>28.8</v>
      </c>
      <c r="M5572" t="s">
        <v>34</v>
      </c>
      <c r="N5572">
        <v>39.28</v>
      </c>
      <c r="O5572" t="s">
        <v>24</v>
      </c>
      <c r="P5572" cm="1">
        <f t="array" ref="P5572">IF(Q5572&gt;0,INDEX(Q5572:Q27296,MATCH(TRUE,INDEX(Q5572:Q27296="",,),0)-1),"")</f>
        <v>6</v>
      </c>
      <c r="Q5572">
        <v>1</v>
      </c>
      <c r="R5572">
        <f t="shared" si="89"/>
        <v>0</v>
      </c>
    </row>
    <row r="5573" spans="1:18" x14ac:dyDescent="0.3">
      <c r="A5573" t="s">
        <v>471</v>
      </c>
      <c r="B5573" s="1">
        <v>38574</v>
      </c>
      <c r="C5573" t="s">
        <v>16</v>
      </c>
      <c r="D5573" t="s">
        <v>489</v>
      </c>
      <c r="E5573" t="s">
        <v>490</v>
      </c>
      <c r="G5573" s="6" t="s">
        <v>29</v>
      </c>
      <c r="H5573" t="s">
        <v>25</v>
      </c>
      <c r="I5573" t="s">
        <v>21</v>
      </c>
      <c r="J5573" t="s">
        <v>22</v>
      </c>
      <c r="K5573">
        <v>9</v>
      </c>
      <c r="L5573">
        <v>98</v>
      </c>
      <c r="M5573" t="s">
        <v>34</v>
      </c>
      <c r="N5573">
        <v>98</v>
      </c>
      <c r="O5573" t="s">
        <v>24</v>
      </c>
      <c r="P5573" cm="1">
        <f t="array" ref="P5573">IF(Q5573&gt;0,INDEX(Q5573:Q27297,MATCH(TRUE,INDEX(Q5573:Q27297="",,),0)-1),"")</f>
        <v>6</v>
      </c>
      <c r="Q5573">
        <v>1</v>
      </c>
      <c r="R5573">
        <f t="shared" si="89"/>
        <v>0</v>
      </c>
    </row>
    <row r="5574" spans="1:18" x14ac:dyDescent="0.3">
      <c r="A5574" t="s">
        <v>471</v>
      </c>
      <c r="B5574" s="1">
        <v>38574</v>
      </c>
      <c r="C5574" t="s">
        <v>16</v>
      </c>
      <c r="D5574" t="s">
        <v>489</v>
      </c>
      <c r="E5574" t="s">
        <v>490</v>
      </c>
      <c r="G5574" s="6" t="s">
        <v>29</v>
      </c>
      <c r="H5574" t="s">
        <v>28</v>
      </c>
      <c r="I5574" t="s">
        <v>21</v>
      </c>
      <c r="J5574" t="s">
        <v>22</v>
      </c>
      <c r="K5574">
        <v>54</v>
      </c>
      <c r="L5574">
        <v>89</v>
      </c>
      <c r="M5574" t="s">
        <v>34</v>
      </c>
      <c r="N5574">
        <v>89</v>
      </c>
      <c r="O5574" t="s">
        <v>24</v>
      </c>
      <c r="P5574" cm="1">
        <f t="array" ref="P5574">IF(Q5574&gt;0,INDEX(Q5574:Q27298,MATCH(TRUE,INDEX(Q5574:Q27298="",,),0)-1),"")</f>
        <v>6</v>
      </c>
      <c r="Q5574">
        <v>1</v>
      </c>
      <c r="R5574">
        <f t="shared" si="89"/>
        <v>0</v>
      </c>
    </row>
    <row r="5575" spans="1:18" x14ac:dyDescent="0.3">
      <c r="A5575" t="s">
        <v>471</v>
      </c>
      <c r="B5575" s="1">
        <v>38574</v>
      </c>
      <c r="C5575" t="s">
        <v>16</v>
      </c>
      <c r="D5575" t="s">
        <v>489</v>
      </c>
      <c r="E5575" t="s">
        <v>490</v>
      </c>
      <c r="G5575" s="6" t="s">
        <v>29</v>
      </c>
      <c r="H5575" t="s">
        <v>43</v>
      </c>
      <c r="I5575" t="s">
        <v>21</v>
      </c>
      <c r="J5575" t="s">
        <v>22</v>
      </c>
      <c r="K5575">
        <v>64</v>
      </c>
      <c r="L5575">
        <v>131</v>
      </c>
      <c r="M5575" t="s">
        <v>34</v>
      </c>
      <c r="N5575">
        <v>131</v>
      </c>
      <c r="O5575" t="s">
        <v>24</v>
      </c>
      <c r="P5575" cm="1">
        <f t="array" ref="P5575">IF(Q5575&gt;0,INDEX(Q5575:Q27299,MATCH(TRUE,INDEX(Q5575:Q27299="",,),0)-1),"")</f>
        <v>6</v>
      </c>
      <c r="Q5575">
        <v>1</v>
      </c>
      <c r="R5575">
        <f t="shared" si="89"/>
        <v>0</v>
      </c>
    </row>
    <row r="5576" spans="1:18" x14ac:dyDescent="0.3">
      <c r="A5576" t="s">
        <v>471</v>
      </c>
      <c r="B5576" s="1">
        <v>38574</v>
      </c>
      <c r="C5576" t="s">
        <v>16</v>
      </c>
      <c r="D5576" t="s">
        <v>489</v>
      </c>
      <c r="E5576" t="s">
        <v>490</v>
      </c>
      <c r="G5576" s="6" t="s">
        <v>29</v>
      </c>
      <c r="H5576" t="s">
        <v>30</v>
      </c>
      <c r="I5576" t="s">
        <v>26</v>
      </c>
      <c r="J5576" t="s">
        <v>27</v>
      </c>
      <c r="K5576">
        <v>11</v>
      </c>
      <c r="L5576">
        <v>19.3</v>
      </c>
      <c r="M5576" t="s">
        <v>34</v>
      </c>
      <c r="N5576">
        <v>19.3</v>
      </c>
      <c r="O5576" t="s">
        <v>24</v>
      </c>
      <c r="P5576" cm="1">
        <f t="array" ref="P5576">IF(Q5576&gt;0,INDEX(Q5576:Q27300,MATCH(TRUE,INDEX(Q5576:Q27300="",,),0)-1),"")</f>
        <v>6</v>
      </c>
      <c r="Q5576">
        <v>1</v>
      </c>
      <c r="R5576">
        <f t="shared" si="89"/>
        <v>0</v>
      </c>
    </row>
    <row r="5577" spans="1:18" x14ac:dyDescent="0.3">
      <c r="A5577" t="s">
        <v>471</v>
      </c>
      <c r="B5577" s="1">
        <v>38574</v>
      </c>
      <c r="C5577" t="s">
        <v>16</v>
      </c>
      <c r="D5577" t="s">
        <v>489</v>
      </c>
      <c r="E5577" t="s">
        <v>490</v>
      </c>
      <c r="G5577" s="6" t="s">
        <v>29</v>
      </c>
      <c r="H5577" t="s">
        <v>69</v>
      </c>
      <c r="I5577" t="s">
        <v>26</v>
      </c>
      <c r="J5577" t="s">
        <v>27</v>
      </c>
      <c r="K5577">
        <v>17</v>
      </c>
      <c r="L5577">
        <v>5.2</v>
      </c>
      <c r="M5577" t="s">
        <v>34</v>
      </c>
      <c r="N5577">
        <v>5.2</v>
      </c>
      <c r="O5577" t="s">
        <v>24</v>
      </c>
      <c r="P5577" cm="1">
        <f t="array" ref="P5577">IF(Q5577&gt;0,INDEX(Q5577:Q27301,MATCH(TRUE,INDEX(Q5577:Q27301="",,),0)-1),"")</f>
        <v>6</v>
      </c>
      <c r="Q5577">
        <v>1</v>
      </c>
      <c r="R5577">
        <f t="shared" si="89"/>
        <v>0</v>
      </c>
    </row>
    <row r="5578" spans="1:18" x14ac:dyDescent="0.3">
      <c r="A5578" t="s">
        <v>471</v>
      </c>
      <c r="B5578" s="1">
        <v>38574</v>
      </c>
      <c r="C5578" t="s">
        <v>16</v>
      </c>
      <c r="D5578" t="s">
        <v>489</v>
      </c>
      <c r="E5578" t="s">
        <v>490</v>
      </c>
      <c r="G5578" s="6" t="s">
        <v>29</v>
      </c>
      <c r="H5578" t="s">
        <v>43</v>
      </c>
      <c r="I5578" t="s">
        <v>26</v>
      </c>
      <c r="J5578" t="s">
        <v>27</v>
      </c>
      <c r="K5578">
        <v>431</v>
      </c>
      <c r="L5578">
        <v>10.9</v>
      </c>
      <c r="M5578" t="s">
        <v>34</v>
      </c>
      <c r="N5578">
        <v>10.9</v>
      </c>
      <c r="O5578" t="s">
        <v>24</v>
      </c>
      <c r="P5578" cm="1">
        <f t="array" ref="P5578">IF(Q5578&gt;0,INDEX(Q5578:Q27302,MATCH(TRUE,INDEX(Q5578:Q27302="",,),0)-1),"")</f>
        <v>6</v>
      </c>
      <c r="Q5578">
        <v>1</v>
      </c>
      <c r="R5578">
        <f t="shared" si="89"/>
        <v>0</v>
      </c>
    </row>
    <row r="5579" spans="1:18" x14ac:dyDescent="0.3">
      <c r="A5579" t="s">
        <v>471</v>
      </c>
      <c r="B5579" s="1">
        <v>38574</v>
      </c>
      <c r="C5579" t="s">
        <v>16</v>
      </c>
      <c r="D5579" t="s">
        <v>489</v>
      </c>
      <c r="E5579" t="s">
        <v>490</v>
      </c>
      <c r="G5579" s="6" t="s">
        <v>29</v>
      </c>
      <c r="H5579" t="s">
        <v>63</v>
      </c>
      <c r="I5579" t="s">
        <v>26</v>
      </c>
      <c r="J5579" t="s">
        <v>27</v>
      </c>
      <c r="K5579">
        <v>290</v>
      </c>
      <c r="L5579">
        <v>23.2</v>
      </c>
      <c r="M5579" t="s">
        <v>34</v>
      </c>
      <c r="N5579">
        <v>23.2</v>
      </c>
      <c r="O5579" t="s">
        <v>24</v>
      </c>
      <c r="P5579" cm="1">
        <f t="array" ref="P5579">IF(Q5579&gt;0,INDEX(Q5579:Q27303,MATCH(TRUE,INDEX(Q5579:Q27303="",,),0)-1),"")</f>
        <v>6</v>
      </c>
      <c r="Q5579">
        <v>1</v>
      </c>
      <c r="R5579">
        <f t="shared" si="89"/>
        <v>0</v>
      </c>
    </row>
    <row r="5580" spans="1:18" x14ac:dyDescent="0.3">
      <c r="A5580" t="s">
        <v>471</v>
      </c>
      <c r="B5580" s="1">
        <v>38574</v>
      </c>
      <c r="C5580" t="s">
        <v>16</v>
      </c>
      <c r="D5580" t="s">
        <v>489</v>
      </c>
      <c r="E5580" t="s">
        <v>490</v>
      </c>
      <c r="G5580" s="6" t="s">
        <v>29</v>
      </c>
      <c r="H5580" t="s">
        <v>41</v>
      </c>
      <c r="I5580" t="s">
        <v>442</v>
      </c>
      <c r="J5580" t="s">
        <v>22</v>
      </c>
      <c r="K5580">
        <v>59</v>
      </c>
      <c r="L5580">
        <v>77</v>
      </c>
      <c r="M5580" t="s">
        <v>34</v>
      </c>
      <c r="N5580">
        <v>77</v>
      </c>
      <c r="O5580" t="s">
        <v>24</v>
      </c>
      <c r="P5580" cm="1">
        <f t="array" ref="P5580">IF(Q5580&gt;0,INDEX(Q5580:Q27304,MATCH(TRUE,INDEX(Q5580:Q27304="",,),0)-1),"")</f>
        <v>6</v>
      </c>
      <c r="Q5580">
        <v>1</v>
      </c>
      <c r="R5580">
        <f t="shared" si="89"/>
        <v>0</v>
      </c>
    </row>
    <row r="5581" spans="1:18" x14ac:dyDescent="0.3">
      <c r="A5581" t="s">
        <v>471</v>
      </c>
      <c r="B5581" s="1">
        <v>38574</v>
      </c>
      <c r="C5581" t="s">
        <v>16</v>
      </c>
      <c r="D5581" t="s">
        <v>489</v>
      </c>
      <c r="E5581" t="s">
        <v>490</v>
      </c>
      <c r="G5581" t="s">
        <v>19</v>
      </c>
      <c r="H5581" t="s">
        <v>41</v>
      </c>
      <c r="I5581" t="s">
        <v>26</v>
      </c>
      <c r="J5581" t="s">
        <v>27</v>
      </c>
      <c r="K5581">
        <v>487</v>
      </c>
      <c r="L5581">
        <v>38</v>
      </c>
      <c r="M5581" t="s">
        <v>44</v>
      </c>
      <c r="N5581">
        <v>38</v>
      </c>
      <c r="P5581" cm="1">
        <f t="array" ref="P5581">IF(Q5581&gt;0,INDEX(Q5581:Q27305,MATCH(TRUE,INDEX(Q5581:Q27305="",,),0)-1),"")</f>
        <v>6</v>
      </c>
      <c r="Q5581">
        <v>2</v>
      </c>
      <c r="R5581">
        <f t="shared" si="89"/>
        <v>0</v>
      </c>
    </row>
    <row r="5582" spans="1:18" x14ac:dyDescent="0.3">
      <c r="A5582" t="s">
        <v>471</v>
      </c>
      <c r="B5582" s="1">
        <v>38574</v>
      </c>
      <c r="C5582" t="s">
        <v>16</v>
      </c>
      <c r="D5582" t="s">
        <v>489</v>
      </c>
      <c r="E5582" t="s">
        <v>490</v>
      </c>
      <c r="G5582" t="s">
        <v>19</v>
      </c>
      <c r="H5582" t="s">
        <v>28</v>
      </c>
      <c r="I5582" t="s">
        <v>26</v>
      </c>
      <c r="J5582" t="s">
        <v>27</v>
      </c>
      <c r="K5582">
        <v>2224</v>
      </c>
      <c r="L5582">
        <v>28.8</v>
      </c>
      <c r="M5582" t="s">
        <v>44</v>
      </c>
      <c r="N5582">
        <v>44.41</v>
      </c>
      <c r="P5582" cm="1">
        <f t="array" ref="P5582">IF(Q5582&gt;0,INDEX(Q5582:Q27306,MATCH(TRUE,INDEX(Q5582:Q27306="",,),0)-1),"")</f>
        <v>6</v>
      </c>
      <c r="Q5582">
        <v>2</v>
      </c>
      <c r="R5582">
        <f t="shared" si="89"/>
        <v>0</v>
      </c>
    </row>
    <row r="5583" spans="1:18" x14ac:dyDescent="0.3">
      <c r="A5583" t="s">
        <v>471</v>
      </c>
      <c r="B5583" s="1">
        <v>38574</v>
      </c>
      <c r="C5583" t="s">
        <v>16</v>
      </c>
      <c r="D5583" t="s">
        <v>489</v>
      </c>
      <c r="E5583" t="s">
        <v>490</v>
      </c>
      <c r="G5583" s="6" t="s">
        <v>29</v>
      </c>
      <c r="H5583" t="s">
        <v>25</v>
      </c>
      <c r="I5583" t="s">
        <v>21</v>
      </c>
      <c r="J5583" t="s">
        <v>22</v>
      </c>
      <c r="K5583">
        <v>9</v>
      </c>
      <c r="L5583">
        <v>98</v>
      </c>
      <c r="M5583" t="s">
        <v>44</v>
      </c>
      <c r="N5583">
        <v>98</v>
      </c>
      <c r="P5583" cm="1">
        <f t="array" ref="P5583">IF(Q5583&gt;0,INDEX(Q5583:Q27307,MATCH(TRUE,INDEX(Q5583:Q27307="",,),0)-1),"")</f>
        <v>6</v>
      </c>
      <c r="Q5583">
        <v>2</v>
      </c>
      <c r="R5583">
        <f t="shared" si="89"/>
        <v>0</v>
      </c>
    </row>
    <row r="5584" spans="1:18" x14ac:dyDescent="0.3">
      <c r="A5584" t="s">
        <v>471</v>
      </c>
      <c r="B5584" s="1">
        <v>38574</v>
      </c>
      <c r="C5584" t="s">
        <v>16</v>
      </c>
      <c r="D5584" t="s">
        <v>489</v>
      </c>
      <c r="E5584" t="s">
        <v>490</v>
      </c>
      <c r="G5584" s="6" t="s">
        <v>29</v>
      </c>
      <c r="H5584" t="s">
        <v>28</v>
      </c>
      <c r="I5584" t="s">
        <v>21</v>
      </c>
      <c r="J5584" t="s">
        <v>22</v>
      </c>
      <c r="K5584">
        <v>54</v>
      </c>
      <c r="L5584">
        <v>89</v>
      </c>
      <c r="M5584" t="s">
        <v>44</v>
      </c>
      <c r="N5584">
        <v>89</v>
      </c>
      <c r="P5584" cm="1">
        <f t="array" ref="P5584">IF(Q5584&gt;0,INDEX(Q5584:Q27308,MATCH(TRUE,INDEX(Q5584:Q27308="",,),0)-1),"")</f>
        <v>6</v>
      </c>
      <c r="Q5584">
        <v>2</v>
      </c>
      <c r="R5584">
        <f t="shared" si="89"/>
        <v>0</v>
      </c>
    </row>
    <row r="5585" spans="1:18" x14ac:dyDescent="0.3">
      <c r="A5585" t="s">
        <v>471</v>
      </c>
      <c r="B5585" s="1">
        <v>38574</v>
      </c>
      <c r="C5585" t="s">
        <v>16</v>
      </c>
      <c r="D5585" t="s">
        <v>489</v>
      </c>
      <c r="E5585" t="s">
        <v>490</v>
      </c>
      <c r="G5585" s="6" t="s">
        <v>29</v>
      </c>
      <c r="H5585" t="s">
        <v>43</v>
      </c>
      <c r="I5585" t="s">
        <v>21</v>
      </c>
      <c r="J5585" t="s">
        <v>22</v>
      </c>
      <c r="K5585">
        <v>64</v>
      </c>
      <c r="L5585">
        <v>131</v>
      </c>
      <c r="M5585" t="s">
        <v>44</v>
      </c>
      <c r="N5585">
        <v>131</v>
      </c>
      <c r="P5585" cm="1">
        <f t="array" ref="P5585">IF(Q5585&gt;0,INDEX(Q5585:Q27309,MATCH(TRUE,INDEX(Q5585:Q27309="",,),0)-1),"")</f>
        <v>6</v>
      </c>
      <c r="Q5585">
        <v>2</v>
      </c>
      <c r="R5585">
        <f t="shared" si="89"/>
        <v>0</v>
      </c>
    </row>
    <row r="5586" spans="1:18" x14ac:dyDescent="0.3">
      <c r="A5586" t="s">
        <v>471</v>
      </c>
      <c r="B5586" s="1">
        <v>38574</v>
      </c>
      <c r="C5586" t="s">
        <v>16</v>
      </c>
      <c r="D5586" t="s">
        <v>489</v>
      </c>
      <c r="E5586" t="s">
        <v>490</v>
      </c>
      <c r="G5586" s="6" t="s">
        <v>29</v>
      </c>
      <c r="H5586" t="s">
        <v>30</v>
      </c>
      <c r="I5586" t="s">
        <v>26</v>
      </c>
      <c r="J5586" t="s">
        <v>27</v>
      </c>
      <c r="K5586">
        <v>11</v>
      </c>
      <c r="L5586">
        <v>19.3</v>
      </c>
      <c r="M5586" t="s">
        <v>44</v>
      </c>
      <c r="N5586">
        <v>19.3</v>
      </c>
      <c r="P5586" cm="1">
        <f t="array" ref="P5586">IF(Q5586&gt;0,INDEX(Q5586:Q27310,MATCH(TRUE,INDEX(Q5586:Q27310="",,),0)-1),"")</f>
        <v>6</v>
      </c>
      <c r="Q5586">
        <v>2</v>
      </c>
      <c r="R5586">
        <f t="shared" si="89"/>
        <v>0</v>
      </c>
    </row>
    <row r="5587" spans="1:18" x14ac:dyDescent="0.3">
      <c r="A5587" t="s">
        <v>471</v>
      </c>
      <c r="B5587" s="1">
        <v>38574</v>
      </c>
      <c r="C5587" t="s">
        <v>16</v>
      </c>
      <c r="D5587" t="s">
        <v>489</v>
      </c>
      <c r="E5587" t="s">
        <v>490</v>
      </c>
      <c r="G5587" s="6" t="s">
        <v>29</v>
      </c>
      <c r="H5587" t="s">
        <v>69</v>
      </c>
      <c r="I5587" t="s">
        <v>26</v>
      </c>
      <c r="J5587" t="s">
        <v>27</v>
      </c>
      <c r="K5587">
        <v>17</v>
      </c>
      <c r="L5587">
        <v>5.2</v>
      </c>
      <c r="M5587" t="s">
        <v>44</v>
      </c>
      <c r="N5587">
        <v>5.2</v>
      </c>
      <c r="P5587" cm="1">
        <f t="array" ref="P5587">IF(Q5587&gt;0,INDEX(Q5587:Q27311,MATCH(TRUE,INDEX(Q5587:Q27311="",,),0)-1),"")</f>
        <v>6</v>
      </c>
      <c r="Q5587">
        <v>2</v>
      </c>
      <c r="R5587">
        <f t="shared" si="89"/>
        <v>0</v>
      </c>
    </row>
    <row r="5588" spans="1:18" x14ac:dyDescent="0.3">
      <c r="A5588" t="s">
        <v>471</v>
      </c>
      <c r="B5588" s="1">
        <v>38574</v>
      </c>
      <c r="C5588" t="s">
        <v>16</v>
      </c>
      <c r="D5588" t="s">
        <v>489</v>
      </c>
      <c r="E5588" t="s">
        <v>490</v>
      </c>
      <c r="G5588" s="6" t="s">
        <v>29</v>
      </c>
      <c r="H5588" t="s">
        <v>43</v>
      </c>
      <c r="I5588" t="s">
        <v>26</v>
      </c>
      <c r="J5588" t="s">
        <v>27</v>
      </c>
      <c r="K5588">
        <v>431</v>
      </c>
      <c r="L5588">
        <v>10.9</v>
      </c>
      <c r="M5588" t="s">
        <v>44</v>
      </c>
      <c r="N5588">
        <v>10.9</v>
      </c>
      <c r="P5588" cm="1">
        <f t="array" ref="P5588">IF(Q5588&gt;0,INDEX(Q5588:Q27312,MATCH(TRUE,INDEX(Q5588:Q27312="",,),0)-1),"")</f>
        <v>6</v>
      </c>
      <c r="Q5588">
        <v>2</v>
      </c>
      <c r="R5588">
        <f t="shared" si="89"/>
        <v>0</v>
      </c>
    </row>
    <row r="5589" spans="1:18" x14ac:dyDescent="0.3">
      <c r="A5589" t="s">
        <v>471</v>
      </c>
      <c r="B5589" s="1">
        <v>38574</v>
      </c>
      <c r="C5589" t="s">
        <v>16</v>
      </c>
      <c r="D5589" t="s">
        <v>489</v>
      </c>
      <c r="E5589" t="s">
        <v>490</v>
      </c>
      <c r="G5589" s="6" t="s">
        <v>29</v>
      </c>
      <c r="H5589" t="s">
        <v>63</v>
      </c>
      <c r="I5589" t="s">
        <v>26</v>
      </c>
      <c r="J5589" t="s">
        <v>27</v>
      </c>
      <c r="K5589">
        <v>290</v>
      </c>
      <c r="L5589">
        <v>23.2</v>
      </c>
      <c r="M5589" t="s">
        <v>44</v>
      </c>
      <c r="N5589">
        <v>23.2</v>
      </c>
      <c r="P5589" cm="1">
        <f t="array" ref="P5589">IF(Q5589&gt;0,INDEX(Q5589:Q27313,MATCH(TRUE,INDEX(Q5589:Q27313="",,),0)-1),"")</f>
        <v>6</v>
      </c>
      <c r="Q5589">
        <v>2</v>
      </c>
      <c r="R5589">
        <f t="shared" si="89"/>
        <v>0</v>
      </c>
    </row>
    <row r="5590" spans="1:18" x14ac:dyDescent="0.3">
      <c r="A5590" t="s">
        <v>471</v>
      </c>
      <c r="B5590" s="1">
        <v>38574</v>
      </c>
      <c r="C5590" t="s">
        <v>16</v>
      </c>
      <c r="D5590" t="s">
        <v>489</v>
      </c>
      <c r="E5590" t="s">
        <v>490</v>
      </c>
      <c r="G5590" s="6" t="s">
        <v>29</v>
      </c>
      <c r="H5590" t="s">
        <v>41</v>
      </c>
      <c r="I5590" t="s">
        <v>442</v>
      </c>
      <c r="J5590" t="s">
        <v>22</v>
      </c>
      <c r="K5590">
        <v>59</v>
      </c>
      <c r="L5590">
        <v>77</v>
      </c>
      <c r="M5590" t="s">
        <v>44</v>
      </c>
      <c r="N5590">
        <v>77</v>
      </c>
      <c r="P5590" cm="1">
        <f t="array" ref="P5590">IF(Q5590&gt;0,INDEX(Q5590:Q27314,MATCH(TRUE,INDEX(Q5590:Q27314="",,),0)-1),"")</f>
        <v>6</v>
      </c>
      <c r="Q5590">
        <v>2</v>
      </c>
      <c r="R5590">
        <f t="shared" si="89"/>
        <v>0</v>
      </c>
    </row>
    <row r="5591" spans="1:18" x14ac:dyDescent="0.3">
      <c r="A5591" t="s">
        <v>471</v>
      </c>
      <c r="B5591" s="1">
        <v>38574</v>
      </c>
      <c r="C5591" t="s">
        <v>16</v>
      </c>
      <c r="D5591" t="s">
        <v>489</v>
      </c>
      <c r="E5591" t="s">
        <v>490</v>
      </c>
      <c r="G5591" t="s">
        <v>19</v>
      </c>
      <c r="H5591" t="s">
        <v>41</v>
      </c>
      <c r="I5591" t="s">
        <v>26</v>
      </c>
      <c r="J5591" t="s">
        <v>27</v>
      </c>
      <c r="K5591">
        <v>487</v>
      </c>
      <c r="L5591">
        <v>38</v>
      </c>
      <c r="M5591" t="s">
        <v>491</v>
      </c>
      <c r="N5591">
        <v>106.32</v>
      </c>
      <c r="P5591" cm="1">
        <f t="array" ref="P5591">IF(Q5591&gt;0,INDEX(Q5591:Q27315,MATCH(TRUE,INDEX(Q5591:Q27315="",,),0)-1),"")</f>
        <v>6</v>
      </c>
      <c r="Q5591">
        <v>3</v>
      </c>
      <c r="R5591">
        <f t="shared" si="89"/>
        <v>0</v>
      </c>
    </row>
    <row r="5592" spans="1:18" x14ac:dyDescent="0.3">
      <c r="A5592" t="s">
        <v>471</v>
      </c>
      <c r="B5592" s="1">
        <v>38574</v>
      </c>
      <c r="C5592" t="s">
        <v>16</v>
      </c>
      <c r="D5592" t="s">
        <v>489</v>
      </c>
      <c r="E5592" t="s">
        <v>490</v>
      </c>
      <c r="G5592" t="s">
        <v>19</v>
      </c>
      <c r="H5592" t="s">
        <v>28</v>
      </c>
      <c r="I5592" t="s">
        <v>26</v>
      </c>
      <c r="J5592" t="s">
        <v>27</v>
      </c>
      <c r="K5592">
        <v>2224</v>
      </c>
      <c r="L5592">
        <v>28.8</v>
      </c>
      <c r="M5592" t="s">
        <v>491</v>
      </c>
      <c r="N5592">
        <v>28.8</v>
      </c>
      <c r="P5592" cm="1">
        <f t="array" ref="P5592">IF(Q5592&gt;0,INDEX(Q5592:Q27316,MATCH(TRUE,INDEX(Q5592:Q27316="",,),0)-1),"")</f>
        <v>6</v>
      </c>
      <c r="Q5592">
        <v>3</v>
      </c>
      <c r="R5592">
        <f t="shared" si="89"/>
        <v>0</v>
      </c>
    </row>
    <row r="5593" spans="1:18" x14ac:dyDescent="0.3">
      <c r="A5593" t="s">
        <v>471</v>
      </c>
      <c r="B5593" s="1">
        <v>38574</v>
      </c>
      <c r="C5593" t="s">
        <v>16</v>
      </c>
      <c r="D5593" t="s">
        <v>489</v>
      </c>
      <c r="E5593" t="s">
        <v>490</v>
      </c>
      <c r="G5593" s="6" t="s">
        <v>29</v>
      </c>
      <c r="H5593" t="s">
        <v>25</v>
      </c>
      <c r="I5593" t="s">
        <v>21</v>
      </c>
      <c r="J5593" t="s">
        <v>22</v>
      </c>
      <c r="K5593">
        <v>9</v>
      </c>
      <c r="L5593">
        <v>98</v>
      </c>
      <c r="M5593" t="s">
        <v>491</v>
      </c>
      <c r="N5593">
        <v>98</v>
      </c>
      <c r="P5593" cm="1">
        <f t="array" ref="P5593">IF(Q5593&gt;0,INDEX(Q5593:Q27317,MATCH(TRUE,INDEX(Q5593:Q27317="",,),0)-1),"")</f>
        <v>6</v>
      </c>
      <c r="Q5593">
        <v>3</v>
      </c>
      <c r="R5593">
        <f t="shared" si="89"/>
        <v>0</v>
      </c>
    </row>
    <row r="5594" spans="1:18" x14ac:dyDescent="0.3">
      <c r="A5594" t="s">
        <v>471</v>
      </c>
      <c r="B5594" s="1">
        <v>38574</v>
      </c>
      <c r="C5594" t="s">
        <v>16</v>
      </c>
      <c r="D5594" t="s">
        <v>489</v>
      </c>
      <c r="E5594" t="s">
        <v>490</v>
      </c>
      <c r="G5594" s="6" t="s">
        <v>29</v>
      </c>
      <c r="H5594" t="s">
        <v>28</v>
      </c>
      <c r="I5594" t="s">
        <v>21</v>
      </c>
      <c r="J5594" t="s">
        <v>22</v>
      </c>
      <c r="K5594">
        <v>54</v>
      </c>
      <c r="L5594">
        <v>89</v>
      </c>
      <c r="M5594" t="s">
        <v>491</v>
      </c>
      <c r="N5594">
        <v>89</v>
      </c>
      <c r="P5594" cm="1">
        <f t="array" ref="P5594">IF(Q5594&gt;0,INDEX(Q5594:Q27318,MATCH(TRUE,INDEX(Q5594:Q27318="",,),0)-1),"")</f>
        <v>6</v>
      </c>
      <c r="Q5594">
        <v>3</v>
      </c>
      <c r="R5594">
        <f t="shared" si="89"/>
        <v>0</v>
      </c>
    </row>
    <row r="5595" spans="1:18" x14ac:dyDescent="0.3">
      <c r="A5595" t="s">
        <v>471</v>
      </c>
      <c r="B5595" s="1">
        <v>38574</v>
      </c>
      <c r="C5595" t="s">
        <v>16</v>
      </c>
      <c r="D5595" t="s">
        <v>489</v>
      </c>
      <c r="E5595" t="s">
        <v>490</v>
      </c>
      <c r="G5595" s="6" t="s">
        <v>29</v>
      </c>
      <c r="H5595" t="s">
        <v>43</v>
      </c>
      <c r="I5595" t="s">
        <v>21</v>
      </c>
      <c r="J5595" t="s">
        <v>22</v>
      </c>
      <c r="K5595">
        <v>64</v>
      </c>
      <c r="L5595">
        <v>131</v>
      </c>
      <c r="M5595" t="s">
        <v>491</v>
      </c>
      <c r="N5595">
        <v>131</v>
      </c>
      <c r="P5595" cm="1">
        <f t="array" ref="P5595">IF(Q5595&gt;0,INDEX(Q5595:Q27319,MATCH(TRUE,INDEX(Q5595:Q27319="",,),0)-1),"")</f>
        <v>6</v>
      </c>
      <c r="Q5595">
        <v>3</v>
      </c>
      <c r="R5595">
        <f t="shared" si="89"/>
        <v>0</v>
      </c>
    </row>
    <row r="5596" spans="1:18" x14ac:dyDescent="0.3">
      <c r="A5596" t="s">
        <v>471</v>
      </c>
      <c r="B5596" s="1">
        <v>38574</v>
      </c>
      <c r="C5596" t="s">
        <v>16</v>
      </c>
      <c r="D5596" t="s">
        <v>489</v>
      </c>
      <c r="E5596" t="s">
        <v>490</v>
      </c>
      <c r="G5596" s="6" t="s">
        <v>29</v>
      </c>
      <c r="H5596" t="s">
        <v>30</v>
      </c>
      <c r="I5596" t="s">
        <v>26</v>
      </c>
      <c r="J5596" t="s">
        <v>27</v>
      </c>
      <c r="K5596">
        <v>11</v>
      </c>
      <c r="L5596">
        <v>19.3</v>
      </c>
      <c r="M5596" t="s">
        <v>491</v>
      </c>
      <c r="N5596">
        <v>19.3</v>
      </c>
      <c r="P5596" cm="1">
        <f t="array" ref="P5596">IF(Q5596&gt;0,INDEX(Q5596:Q27320,MATCH(TRUE,INDEX(Q5596:Q27320="",,),0)-1),"")</f>
        <v>6</v>
      </c>
      <c r="Q5596">
        <v>3</v>
      </c>
      <c r="R5596">
        <f t="shared" si="89"/>
        <v>0</v>
      </c>
    </row>
    <row r="5597" spans="1:18" x14ac:dyDescent="0.3">
      <c r="A5597" t="s">
        <v>471</v>
      </c>
      <c r="B5597" s="1">
        <v>38574</v>
      </c>
      <c r="C5597" t="s">
        <v>16</v>
      </c>
      <c r="D5597" t="s">
        <v>489</v>
      </c>
      <c r="E5597" t="s">
        <v>490</v>
      </c>
      <c r="G5597" s="6" t="s">
        <v>29</v>
      </c>
      <c r="H5597" t="s">
        <v>69</v>
      </c>
      <c r="I5597" t="s">
        <v>26</v>
      </c>
      <c r="J5597" t="s">
        <v>27</v>
      </c>
      <c r="K5597">
        <v>17</v>
      </c>
      <c r="L5597">
        <v>5.2</v>
      </c>
      <c r="M5597" t="s">
        <v>491</v>
      </c>
      <c r="N5597">
        <v>5.2</v>
      </c>
      <c r="P5597" cm="1">
        <f t="array" ref="P5597">IF(Q5597&gt;0,INDEX(Q5597:Q27321,MATCH(TRUE,INDEX(Q5597:Q27321="",,),0)-1),"")</f>
        <v>6</v>
      </c>
      <c r="Q5597">
        <v>3</v>
      </c>
      <c r="R5597">
        <f t="shared" si="89"/>
        <v>0</v>
      </c>
    </row>
    <row r="5598" spans="1:18" x14ac:dyDescent="0.3">
      <c r="A5598" t="s">
        <v>471</v>
      </c>
      <c r="B5598" s="1">
        <v>38574</v>
      </c>
      <c r="C5598" t="s">
        <v>16</v>
      </c>
      <c r="D5598" t="s">
        <v>489</v>
      </c>
      <c r="E5598" t="s">
        <v>490</v>
      </c>
      <c r="G5598" s="6" t="s">
        <v>29</v>
      </c>
      <c r="H5598" t="s">
        <v>43</v>
      </c>
      <c r="I5598" t="s">
        <v>26</v>
      </c>
      <c r="J5598" t="s">
        <v>27</v>
      </c>
      <c r="K5598">
        <v>431</v>
      </c>
      <c r="L5598">
        <v>10.9</v>
      </c>
      <c r="M5598" t="s">
        <v>491</v>
      </c>
      <c r="N5598">
        <v>10.9</v>
      </c>
      <c r="P5598" cm="1">
        <f t="array" ref="P5598">IF(Q5598&gt;0,INDEX(Q5598:Q27322,MATCH(TRUE,INDEX(Q5598:Q27322="",,),0)-1),"")</f>
        <v>6</v>
      </c>
      <c r="Q5598">
        <v>3</v>
      </c>
      <c r="R5598">
        <f t="shared" si="89"/>
        <v>0</v>
      </c>
    </row>
    <row r="5599" spans="1:18" x14ac:dyDescent="0.3">
      <c r="A5599" t="s">
        <v>471</v>
      </c>
      <c r="B5599" s="1">
        <v>38574</v>
      </c>
      <c r="C5599" t="s">
        <v>16</v>
      </c>
      <c r="D5599" t="s">
        <v>489</v>
      </c>
      <c r="E5599" t="s">
        <v>490</v>
      </c>
      <c r="G5599" s="6" t="s">
        <v>29</v>
      </c>
      <c r="H5599" t="s">
        <v>63</v>
      </c>
      <c r="I5599" t="s">
        <v>26</v>
      </c>
      <c r="J5599" t="s">
        <v>27</v>
      </c>
      <c r="K5599">
        <v>290</v>
      </c>
      <c r="L5599">
        <v>23.2</v>
      </c>
      <c r="M5599" t="s">
        <v>491</v>
      </c>
      <c r="N5599">
        <v>23.2</v>
      </c>
      <c r="P5599" cm="1">
        <f t="array" ref="P5599">IF(Q5599&gt;0,INDEX(Q5599:Q27323,MATCH(TRUE,INDEX(Q5599:Q27323="",,),0)-1),"")</f>
        <v>6</v>
      </c>
      <c r="Q5599">
        <v>3</v>
      </c>
      <c r="R5599">
        <f t="shared" si="89"/>
        <v>0</v>
      </c>
    </row>
    <row r="5600" spans="1:18" x14ac:dyDescent="0.3">
      <c r="A5600" t="s">
        <v>471</v>
      </c>
      <c r="B5600" s="1">
        <v>38574</v>
      </c>
      <c r="C5600" t="s">
        <v>16</v>
      </c>
      <c r="D5600" t="s">
        <v>489</v>
      </c>
      <c r="E5600" t="s">
        <v>490</v>
      </c>
      <c r="G5600" s="6" t="s">
        <v>29</v>
      </c>
      <c r="H5600" t="s">
        <v>41</v>
      </c>
      <c r="I5600" t="s">
        <v>442</v>
      </c>
      <c r="J5600" t="s">
        <v>22</v>
      </c>
      <c r="K5600">
        <v>59</v>
      </c>
      <c r="L5600">
        <v>77</v>
      </c>
      <c r="M5600" t="s">
        <v>491</v>
      </c>
      <c r="N5600">
        <v>77</v>
      </c>
      <c r="P5600" cm="1">
        <f t="array" ref="P5600">IF(Q5600&gt;0,INDEX(Q5600:Q27324,MATCH(TRUE,INDEX(Q5600:Q27324="",,),0)-1),"")</f>
        <v>6</v>
      </c>
      <c r="Q5600">
        <v>3</v>
      </c>
      <c r="R5600">
        <f t="shared" si="89"/>
        <v>0</v>
      </c>
    </row>
    <row r="5601" spans="1:18" x14ac:dyDescent="0.3">
      <c r="A5601" t="s">
        <v>471</v>
      </c>
      <c r="B5601" s="1">
        <v>38574</v>
      </c>
      <c r="C5601" t="s">
        <v>16</v>
      </c>
      <c r="D5601" t="s">
        <v>489</v>
      </c>
      <c r="E5601" t="s">
        <v>490</v>
      </c>
      <c r="G5601" t="s">
        <v>19</v>
      </c>
      <c r="H5601" t="s">
        <v>41</v>
      </c>
      <c r="I5601" t="s">
        <v>26</v>
      </c>
      <c r="J5601" t="s">
        <v>27</v>
      </c>
      <c r="K5601">
        <v>487</v>
      </c>
      <c r="L5601">
        <v>38</v>
      </c>
      <c r="M5601" t="s">
        <v>100</v>
      </c>
      <c r="N5601">
        <v>62.5</v>
      </c>
      <c r="P5601" cm="1">
        <f t="array" ref="P5601">IF(Q5601&gt;0,INDEX(Q5601:Q27325,MATCH(TRUE,INDEX(Q5601:Q27325="",,),0)-1),"")</f>
        <v>6</v>
      </c>
      <c r="Q5601">
        <v>4</v>
      </c>
      <c r="R5601">
        <f t="shared" si="89"/>
        <v>0</v>
      </c>
    </row>
    <row r="5602" spans="1:18" x14ac:dyDescent="0.3">
      <c r="A5602" t="s">
        <v>471</v>
      </c>
      <c r="B5602" s="1">
        <v>38574</v>
      </c>
      <c r="C5602" t="s">
        <v>16</v>
      </c>
      <c r="D5602" t="s">
        <v>489</v>
      </c>
      <c r="E5602" t="s">
        <v>490</v>
      </c>
      <c r="G5602" t="s">
        <v>19</v>
      </c>
      <c r="H5602" t="s">
        <v>28</v>
      </c>
      <c r="I5602" t="s">
        <v>26</v>
      </c>
      <c r="J5602" t="s">
        <v>27</v>
      </c>
      <c r="K5602">
        <v>2224</v>
      </c>
      <c r="L5602">
        <v>28.8</v>
      </c>
      <c r="M5602" t="s">
        <v>100</v>
      </c>
      <c r="N5602">
        <v>36.590000000000003</v>
      </c>
      <c r="P5602" cm="1">
        <f t="array" ref="P5602">IF(Q5602&gt;0,INDEX(Q5602:Q27326,MATCH(TRUE,INDEX(Q5602:Q27326="",,),0)-1),"")</f>
        <v>6</v>
      </c>
      <c r="Q5602">
        <v>4</v>
      </c>
      <c r="R5602">
        <f t="shared" si="89"/>
        <v>0</v>
      </c>
    </row>
    <row r="5603" spans="1:18" x14ac:dyDescent="0.3">
      <c r="A5603" t="s">
        <v>471</v>
      </c>
      <c r="B5603" s="1">
        <v>38574</v>
      </c>
      <c r="C5603" t="s">
        <v>16</v>
      </c>
      <c r="D5603" t="s">
        <v>489</v>
      </c>
      <c r="E5603" t="s">
        <v>490</v>
      </c>
      <c r="G5603" s="6" t="s">
        <v>29</v>
      </c>
      <c r="H5603" t="s">
        <v>25</v>
      </c>
      <c r="I5603" t="s">
        <v>21</v>
      </c>
      <c r="J5603" t="s">
        <v>22</v>
      </c>
      <c r="K5603">
        <v>9</v>
      </c>
      <c r="L5603">
        <v>98</v>
      </c>
      <c r="M5603" t="s">
        <v>100</v>
      </c>
      <c r="N5603">
        <v>98</v>
      </c>
      <c r="P5603" cm="1">
        <f t="array" ref="P5603">IF(Q5603&gt;0,INDEX(Q5603:Q27327,MATCH(TRUE,INDEX(Q5603:Q27327="",,),0)-1),"")</f>
        <v>6</v>
      </c>
      <c r="Q5603">
        <v>4</v>
      </c>
      <c r="R5603">
        <f t="shared" si="89"/>
        <v>0</v>
      </c>
    </row>
    <row r="5604" spans="1:18" x14ac:dyDescent="0.3">
      <c r="A5604" t="s">
        <v>471</v>
      </c>
      <c r="B5604" s="1">
        <v>38574</v>
      </c>
      <c r="C5604" t="s">
        <v>16</v>
      </c>
      <c r="D5604" t="s">
        <v>489</v>
      </c>
      <c r="E5604" t="s">
        <v>490</v>
      </c>
      <c r="G5604" s="6" t="s">
        <v>29</v>
      </c>
      <c r="H5604" t="s">
        <v>28</v>
      </c>
      <c r="I5604" t="s">
        <v>21</v>
      </c>
      <c r="J5604" t="s">
        <v>22</v>
      </c>
      <c r="K5604">
        <v>54</v>
      </c>
      <c r="L5604">
        <v>89</v>
      </c>
      <c r="M5604" t="s">
        <v>100</v>
      </c>
      <c r="N5604">
        <v>89</v>
      </c>
      <c r="P5604" cm="1">
        <f t="array" ref="P5604">IF(Q5604&gt;0,INDEX(Q5604:Q27328,MATCH(TRUE,INDEX(Q5604:Q27328="",,),0)-1),"")</f>
        <v>6</v>
      </c>
      <c r="Q5604">
        <v>4</v>
      </c>
      <c r="R5604">
        <f t="shared" si="89"/>
        <v>0</v>
      </c>
    </row>
    <row r="5605" spans="1:18" x14ac:dyDescent="0.3">
      <c r="A5605" t="s">
        <v>471</v>
      </c>
      <c r="B5605" s="1">
        <v>38574</v>
      </c>
      <c r="C5605" t="s">
        <v>16</v>
      </c>
      <c r="D5605" t="s">
        <v>489</v>
      </c>
      <c r="E5605" t="s">
        <v>490</v>
      </c>
      <c r="G5605" s="6" t="s">
        <v>29</v>
      </c>
      <c r="H5605" t="s">
        <v>43</v>
      </c>
      <c r="I5605" t="s">
        <v>21</v>
      </c>
      <c r="J5605" t="s">
        <v>22</v>
      </c>
      <c r="K5605">
        <v>64</v>
      </c>
      <c r="L5605">
        <v>131</v>
      </c>
      <c r="M5605" t="s">
        <v>100</v>
      </c>
      <c r="N5605">
        <v>131</v>
      </c>
      <c r="P5605" cm="1">
        <f t="array" ref="P5605">IF(Q5605&gt;0,INDEX(Q5605:Q27329,MATCH(TRUE,INDEX(Q5605:Q27329="",,),0)-1),"")</f>
        <v>6</v>
      </c>
      <c r="Q5605">
        <v>4</v>
      </c>
      <c r="R5605">
        <f t="shared" si="89"/>
        <v>0</v>
      </c>
    </row>
    <row r="5606" spans="1:18" x14ac:dyDescent="0.3">
      <c r="A5606" t="s">
        <v>471</v>
      </c>
      <c r="B5606" s="1">
        <v>38574</v>
      </c>
      <c r="C5606" t="s">
        <v>16</v>
      </c>
      <c r="D5606" t="s">
        <v>489</v>
      </c>
      <c r="E5606" t="s">
        <v>490</v>
      </c>
      <c r="G5606" s="6" t="s">
        <v>29</v>
      </c>
      <c r="H5606" t="s">
        <v>30</v>
      </c>
      <c r="I5606" t="s">
        <v>26</v>
      </c>
      <c r="J5606" t="s">
        <v>27</v>
      </c>
      <c r="K5606">
        <v>11</v>
      </c>
      <c r="L5606">
        <v>19.3</v>
      </c>
      <c r="M5606" t="s">
        <v>100</v>
      </c>
      <c r="N5606">
        <v>19.3</v>
      </c>
      <c r="P5606" cm="1">
        <f t="array" ref="P5606">IF(Q5606&gt;0,INDEX(Q5606:Q27330,MATCH(TRUE,INDEX(Q5606:Q27330="",,),0)-1),"")</f>
        <v>6</v>
      </c>
      <c r="Q5606">
        <v>4</v>
      </c>
      <c r="R5606">
        <f t="shared" si="89"/>
        <v>0</v>
      </c>
    </row>
    <row r="5607" spans="1:18" x14ac:dyDescent="0.3">
      <c r="A5607" t="s">
        <v>471</v>
      </c>
      <c r="B5607" s="1">
        <v>38574</v>
      </c>
      <c r="C5607" t="s">
        <v>16</v>
      </c>
      <c r="D5607" t="s">
        <v>489</v>
      </c>
      <c r="E5607" t="s">
        <v>490</v>
      </c>
      <c r="G5607" s="6" t="s">
        <v>29</v>
      </c>
      <c r="H5607" t="s">
        <v>69</v>
      </c>
      <c r="I5607" t="s">
        <v>26</v>
      </c>
      <c r="J5607" t="s">
        <v>27</v>
      </c>
      <c r="K5607">
        <v>17</v>
      </c>
      <c r="L5607">
        <v>5.2</v>
      </c>
      <c r="M5607" t="s">
        <v>100</v>
      </c>
      <c r="N5607">
        <v>5.2</v>
      </c>
      <c r="P5607" cm="1">
        <f t="array" ref="P5607">IF(Q5607&gt;0,INDEX(Q5607:Q27331,MATCH(TRUE,INDEX(Q5607:Q27331="",,),0)-1),"")</f>
        <v>6</v>
      </c>
      <c r="Q5607">
        <v>4</v>
      </c>
      <c r="R5607">
        <f t="shared" si="89"/>
        <v>0</v>
      </c>
    </row>
    <row r="5608" spans="1:18" x14ac:dyDescent="0.3">
      <c r="A5608" t="s">
        <v>471</v>
      </c>
      <c r="B5608" s="1">
        <v>38574</v>
      </c>
      <c r="C5608" t="s">
        <v>16</v>
      </c>
      <c r="D5608" t="s">
        <v>489</v>
      </c>
      <c r="E5608" t="s">
        <v>490</v>
      </c>
      <c r="G5608" s="6" t="s">
        <v>29</v>
      </c>
      <c r="H5608" t="s">
        <v>43</v>
      </c>
      <c r="I5608" t="s">
        <v>26</v>
      </c>
      <c r="J5608" t="s">
        <v>27</v>
      </c>
      <c r="K5608">
        <v>431</v>
      </c>
      <c r="L5608">
        <v>10.9</v>
      </c>
      <c r="M5608" t="s">
        <v>100</v>
      </c>
      <c r="N5608">
        <v>10.9</v>
      </c>
      <c r="P5608" cm="1">
        <f t="array" ref="P5608">IF(Q5608&gt;0,INDEX(Q5608:Q27332,MATCH(TRUE,INDEX(Q5608:Q27332="",,),0)-1),"")</f>
        <v>6</v>
      </c>
      <c r="Q5608">
        <v>4</v>
      </c>
      <c r="R5608">
        <f t="shared" si="89"/>
        <v>0</v>
      </c>
    </row>
    <row r="5609" spans="1:18" x14ac:dyDescent="0.3">
      <c r="A5609" t="s">
        <v>471</v>
      </c>
      <c r="B5609" s="1">
        <v>38574</v>
      </c>
      <c r="C5609" t="s">
        <v>16</v>
      </c>
      <c r="D5609" t="s">
        <v>489</v>
      </c>
      <c r="E5609" t="s">
        <v>490</v>
      </c>
      <c r="G5609" s="6" t="s">
        <v>29</v>
      </c>
      <c r="H5609" t="s">
        <v>63</v>
      </c>
      <c r="I5609" t="s">
        <v>26</v>
      </c>
      <c r="J5609" t="s">
        <v>27</v>
      </c>
      <c r="K5609">
        <v>290</v>
      </c>
      <c r="L5609">
        <v>23.2</v>
      </c>
      <c r="M5609" t="s">
        <v>100</v>
      </c>
      <c r="N5609">
        <v>23.2</v>
      </c>
      <c r="P5609" cm="1">
        <f t="array" ref="P5609">IF(Q5609&gt;0,INDEX(Q5609:Q27333,MATCH(TRUE,INDEX(Q5609:Q27333="",,),0)-1),"")</f>
        <v>6</v>
      </c>
      <c r="Q5609">
        <v>4</v>
      </c>
      <c r="R5609">
        <f t="shared" si="89"/>
        <v>0</v>
      </c>
    </row>
    <row r="5610" spans="1:18" x14ac:dyDescent="0.3">
      <c r="A5610" t="s">
        <v>471</v>
      </c>
      <c r="B5610" s="1">
        <v>38574</v>
      </c>
      <c r="C5610" t="s">
        <v>16</v>
      </c>
      <c r="D5610" t="s">
        <v>489</v>
      </c>
      <c r="E5610" t="s">
        <v>490</v>
      </c>
      <c r="G5610" s="6" t="s">
        <v>29</v>
      </c>
      <c r="H5610" t="s">
        <v>41</v>
      </c>
      <c r="I5610" t="s">
        <v>442</v>
      </c>
      <c r="J5610" t="s">
        <v>22</v>
      </c>
      <c r="K5610">
        <v>59</v>
      </c>
      <c r="L5610">
        <v>77</v>
      </c>
      <c r="M5610" t="s">
        <v>100</v>
      </c>
      <c r="N5610">
        <v>77</v>
      </c>
      <c r="P5610" cm="1">
        <f t="array" ref="P5610">IF(Q5610&gt;0,INDEX(Q5610:Q27334,MATCH(TRUE,INDEX(Q5610:Q27334="",,),0)-1),"")</f>
        <v>6</v>
      </c>
      <c r="Q5610">
        <v>4</v>
      </c>
      <c r="R5610">
        <f t="shared" si="89"/>
        <v>0</v>
      </c>
    </row>
    <row r="5611" spans="1:18" x14ac:dyDescent="0.3">
      <c r="A5611" t="s">
        <v>471</v>
      </c>
      <c r="B5611" s="1">
        <v>38574</v>
      </c>
      <c r="C5611" t="s">
        <v>16</v>
      </c>
      <c r="D5611" t="s">
        <v>489</v>
      </c>
      <c r="E5611" t="s">
        <v>490</v>
      </c>
      <c r="G5611" t="s">
        <v>19</v>
      </c>
      <c r="H5611" t="s">
        <v>41</v>
      </c>
      <c r="I5611" t="s">
        <v>26</v>
      </c>
      <c r="J5611" t="s">
        <v>27</v>
      </c>
      <c r="K5611">
        <v>487</v>
      </c>
      <c r="L5611">
        <v>38</v>
      </c>
      <c r="M5611" t="s">
        <v>492</v>
      </c>
      <c r="N5611">
        <v>65.05</v>
      </c>
      <c r="P5611" cm="1">
        <f t="array" ref="P5611">IF(Q5611&gt;0,INDEX(Q5611:Q27335,MATCH(TRUE,INDEX(Q5611:Q27335="",,),0)-1),"")</f>
        <v>6</v>
      </c>
      <c r="Q5611">
        <v>5</v>
      </c>
      <c r="R5611">
        <f t="shared" si="89"/>
        <v>0</v>
      </c>
    </row>
    <row r="5612" spans="1:18" x14ac:dyDescent="0.3">
      <c r="A5612" t="s">
        <v>471</v>
      </c>
      <c r="B5612" s="1">
        <v>38574</v>
      </c>
      <c r="C5612" t="s">
        <v>16</v>
      </c>
      <c r="D5612" t="s">
        <v>489</v>
      </c>
      <c r="E5612" t="s">
        <v>490</v>
      </c>
      <c r="G5612" t="s">
        <v>19</v>
      </c>
      <c r="H5612" t="s">
        <v>28</v>
      </c>
      <c r="I5612" t="s">
        <v>26</v>
      </c>
      <c r="J5612" t="s">
        <v>27</v>
      </c>
      <c r="K5612">
        <v>2224</v>
      </c>
      <c r="L5612">
        <v>28.8</v>
      </c>
      <c r="M5612" t="s">
        <v>492</v>
      </c>
      <c r="N5612">
        <v>35.1</v>
      </c>
      <c r="P5612" cm="1">
        <f t="array" ref="P5612">IF(Q5612&gt;0,INDEX(Q5612:Q27336,MATCH(TRUE,INDEX(Q5612:Q27336="",,),0)-1),"")</f>
        <v>6</v>
      </c>
      <c r="Q5612">
        <v>5</v>
      </c>
      <c r="R5612">
        <f t="shared" si="89"/>
        <v>0</v>
      </c>
    </row>
    <row r="5613" spans="1:18" x14ac:dyDescent="0.3">
      <c r="A5613" t="s">
        <v>471</v>
      </c>
      <c r="B5613" s="1">
        <v>38574</v>
      </c>
      <c r="C5613" t="s">
        <v>16</v>
      </c>
      <c r="D5613" t="s">
        <v>489</v>
      </c>
      <c r="E5613" t="s">
        <v>490</v>
      </c>
      <c r="G5613" s="6" t="s">
        <v>29</v>
      </c>
      <c r="H5613" t="s">
        <v>25</v>
      </c>
      <c r="I5613" t="s">
        <v>21</v>
      </c>
      <c r="J5613" t="s">
        <v>22</v>
      </c>
      <c r="K5613">
        <v>9</v>
      </c>
      <c r="L5613">
        <v>98</v>
      </c>
      <c r="M5613" t="s">
        <v>492</v>
      </c>
      <c r="N5613">
        <v>98</v>
      </c>
      <c r="P5613" cm="1">
        <f t="array" ref="P5613">IF(Q5613&gt;0,INDEX(Q5613:Q27337,MATCH(TRUE,INDEX(Q5613:Q27337="",,),0)-1),"")</f>
        <v>6</v>
      </c>
      <c r="Q5613">
        <v>5</v>
      </c>
      <c r="R5613">
        <f t="shared" si="89"/>
        <v>0</v>
      </c>
    </row>
    <row r="5614" spans="1:18" x14ac:dyDescent="0.3">
      <c r="A5614" t="s">
        <v>471</v>
      </c>
      <c r="B5614" s="1">
        <v>38574</v>
      </c>
      <c r="C5614" t="s">
        <v>16</v>
      </c>
      <c r="D5614" t="s">
        <v>489</v>
      </c>
      <c r="E5614" t="s">
        <v>490</v>
      </c>
      <c r="G5614" s="6" t="s">
        <v>29</v>
      </c>
      <c r="H5614" t="s">
        <v>28</v>
      </c>
      <c r="I5614" t="s">
        <v>21</v>
      </c>
      <c r="J5614" t="s">
        <v>22</v>
      </c>
      <c r="K5614">
        <v>54</v>
      </c>
      <c r="L5614">
        <v>89</v>
      </c>
      <c r="M5614" t="s">
        <v>492</v>
      </c>
      <c r="N5614">
        <v>89</v>
      </c>
      <c r="P5614" cm="1">
        <f t="array" ref="P5614">IF(Q5614&gt;0,INDEX(Q5614:Q27338,MATCH(TRUE,INDEX(Q5614:Q27338="",,),0)-1),"")</f>
        <v>6</v>
      </c>
      <c r="Q5614">
        <v>5</v>
      </c>
      <c r="R5614">
        <f t="shared" si="89"/>
        <v>0</v>
      </c>
    </row>
    <row r="5615" spans="1:18" x14ac:dyDescent="0.3">
      <c r="A5615" t="s">
        <v>471</v>
      </c>
      <c r="B5615" s="1">
        <v>38574</v>
      </c>
      <c r="C5615" t="s">
        <v>16</v>
      </c>
      <c r="D5615" t="s">
        <v>489</v>
      </c>
      <c r="E5615" t="s">
        <v>490</v>
      </c>
      <c r="G5615" s="6" t="s">
        <v>29</v>
      </c>
      <c r="H5615" t="s">
        <v>43</v>
      </c>
      <c r="I5615" t="s">
        <v>21</v>
      </c>
      <c r="J5615" t="s">
        <v>22</v>
      </c>
      <c r="K5615">
        <v>64</v>
      </c>
      <c r="L5615">
        <v>131</v>
      </c>
      <c r="M5615" t="s">
        <v>492</v>
      </c>
      <c r="N5615">
        <v>131</v>
      </c>
      <c r="P5615" cm="1">
        <f t="array" ref="P5615">IF(Q5615&gt;0,INDEX(Q5615:Q27339,MATCH(TRUE,INDEX(Q5615:Q27339="",,),0)-1),"")</f>
        <v>6</v>
      </c>
      <c r="Q5615">
        <v>5</v>
      </c>
      <c r="R5615">
        <f t="shared" si="89"/>
        <v>0</v>
      </c>
    </row>
    <row r="5616" spans="1:18" x14ac:dyDescent="0.3">
      <c r="A5616" t="s">
        <v>471</v>
      </c>
      <c r="B5616" s="1">
        <v>38574</v>
      </c>
      <c r="C5616" t="s">
        <v>16</v>
      </c>
      <c r="D5616" t="s">
        <v>489</v>
      </c>
      <c r="E5616" t="s">
        <v>490</v>
      </c>
      <c r="G5616" s="6" t="s">
        <v>29</v>
      </c>
      <c r="H5616" t="s">
        <v>30</v>
      </c>
      <c r="I5616" t="s">
        <v>26</v>
      </c>
      <c r="J5616" t="s">
        <v>27</v>
      </c>
      <c r="K5616">
        <v>11</v>
      </c>
      <c r="L5616">
        <v>19.3</v>
      </c>
      <c r="M5616" t="s">
        <v>492</v>
      </c>
      <c r="N5616">
        <v>19.3</v>
      </c>
      <c r="P5616" cm="1">
        <f t="array" ref="P5616">IF(Q5616&gt;0,INDEX(Q5616:Q27340,MATCH(TRUE,INDEX(Q5616:Q27340="",,),0)-1),"")</f>
        <v>6</v>
      </c>
      <c r="Q5616">
        <v>5</v>
      </c>
      <c r="R5616">
        <f t="shared" si="89"/>
        <v>0</v>
      </c>
    </row>
    <row r="5617" spans="1:18" x14ac:dyDescent="0.3">
      <c r="A5617" t="s">
        <v>471</v>
      </c>
      <c r="B5617" s="1">
        <v>38574</v>
      </c>
      <c r="C5617" t="s">
        <v>16</v>
      </c>
      <c r="D5617" t="s">
        <v>489</v>
      </c>
      <c r="E5617" t="s">
        <v>490</v>
      </c>
      <c r="G5617" s="6" t="s">
        <v>29</v>
      </c>
      <c r="H5617" t="s">
        <v>69</v>
      </c>
      <c r="I5617" t="s">
        <v>26</v>
      </c>
      <c r="J5617" t="s">
        <v>27</v>
      </c>
      <c r="K5617">
        <v>17</v>
      </c>
      <c r="L5617">
        <v>5.2</v>
      </c>
      <c r="M5617" t="s">
        <v>492</v>
      </c>
      <c r="N5617">
        <v>5.2</v>
      </c>
      <c r="P5617" cm="1">
        <f t="array" ref="P5617">IF(Q5617&gt;0,INDEX(Q5617:Q27341,MATCH(TRUE,INDEX(Q5617:Q27341="",,),0)-1),"")</f>
        <v>6</v>
      </c>
      <c r="Q5617">
        <v>5</v>
      </c>
      <c r="R5617">
        <f t="shared" si="89"/>
        <v>0</v>
      </c>
    </row>
    <row r="5618" spans="1:18" x14ac:dyDescent="0.3">
      <c r="A5618" t="s">
        <v>471</v>
      </c>
      <c r="B5618" s="1">
        <v>38574</v>
      </c>
      <c r="C5618" t="s">
        <v>16</v>
      </c>
      <c r="D5618" t="s">
        <v>489</v>
      </c>
      <c r="E5618" t="s">
        <v>490</v>
      </c>
      <c r="G5618" s="6" t="s">
        <v>29</v>
      </c>
      <c r="H5618" t="s">
        <v>43</v>
      </c>
      <c r="I5618" t="s">
        <v>26</v>
      </c>
      <c r="J5618" t="s">
        <v>27</v>
      </c>
      <c r="K5618">
        <v>431</v>
      </c>
      <c r="L5618">
        <v>10.9</v>
      </c>
      <c r="M5618" t="s">
        <v>492</v>
      </c>
      <c r="N5618">
        <v>10.9</v>
      </c>
      <c r="P5618" cm="1">
        <f t="array" ref="P5618">IF(Q5618&gt;0,INDEX(Q5618:Q27342,MATCH(TRUE,INDEX(Q5618:Q27342="",,),0)-1),"")</f>
        <v>6</v>
      </c>
      <c r="Q5618">
        <v>5</v>
      </c>
      <c r="R5618">
        <f t="shared" si="89"/>
        <v>0</v>
      </c>
    </row>
    <row r="5619" spans="1:18" x14ac:dyDescent="0.3">
      <c r="A5619" t="s">
        <v>471</v>
      </c>
      <c r="B5619" s="1">
        <v>38574</v>
      </c>
      <c r="C5619" t="s">
        <v>16</v>
      </c>
      <c r="D5619" t="s">
        <v>489</v>
      </c>
      <c r="E5619" t="s">
        <v>490</v>
      </c>
      <c r="G5619" s="6" t="s">
        <v>29</v>
      </c>
      <c r="H5619" t="s">
        <v>63</v>
      </c>
      <c r="I5619" t="s">
        <v>26</v>
      </c>
      <c r="J5619" t="s">
        <v>27</v>
      </c>
      <c r="K5619">
        <v>290</v>
      </c>
      <c r="L5619">
        <v>23.2</v>
      </c>
      <c r="M5619" t="s">
        <v>492</v>
      </c>
      <c r="N5619">
        <v>23.2</v>
      </c>
      <c r="P5619" cm="1">
        <f t="array" ref="P5619">IF(Q5619&gt;0,INDEX(Q5619:Q27343,MATCH(TRUE,INDEX(Q5619:Q27343="",,),0)-1),"")</f>
        <v>6</v>
      </c>
      <c r="Q5619">
        <v>5</v>
      </c>
      <c r="R5619">
        <f t="shared" si="89"/>
        <v>0</v>
      </c>
    </row>
    <row r="5620" spans="1:18" x14ac:dyDescent="0.3">
      <c r="A5620" t="s">
        <v>471</v>
      </c>
      <c r="B5620" s="1">
        <v>38574</v>
      </c>
      <c r="C5620" t="s">
        <v>16</v>
      </c>
      <c r="D5620" t="s">
        <v>489</v>
      </c>
      <c r="E5620" t="s">
        <v>490</v>
      </c>
      <c r="G5620" s="6" t="s">
        <v>29</v>
      </c>
      <c r="H5620" t="s">
        <v>41</v>
      </c>
      <c r="I5620" t="s">
        <v>442</v>
      </c>
      <c r="J5620" t="s">
        <v>22</v>
      </c>
      <c r="K5620">
        <v>59</v>
      </c>
      <c r="L5620">
        <v>77</v>
      </c>
      <c r="M5620" t="s">
        <v>492</v>
      </c>
      <c r="N5620">
        <v>77</v>
      </c>
      <c r="P5620" cm="1">
        <f t="array" ref="P5620">IF(Q5620&gt;0,INDEX(Q5620:Q27344,MATCH(TRUE,INDEX(Q5620:Q27344="",,),0)-1),"")</f>
        <v>6</v>
      </c>
      <c r="Q5620">
        <v>5</v>
      </c>
      <c r="R5620">
        <f t="shared" ref="R5620:R5683" si="90">IF(P5620="","",0)</f>
        <v>0</v>
      </c>
    </row>
    <row r="5621" spans="1:18" x14ac:dyDescent="0.3">
      <c r="A5621" t="s">
        <v>471</v>
      </c>
      <c r="B5621" s="1">
        <v>38574</v>
      </c>
      <c r="C5621" t="s">
        <v>16</v>
      </c>
      <c r="D5621" t="s">
        <v>489</v>
      </c>
      <c r="E5621" t="s">
        <v>490</v>
      </c>
      <c r="G5621" t="s">
        <v>19</v>
      </c>
      <c r="H5621" t="s">
        <v>41</v>
      </c>
      <c r="I5621" t="s">
        <v>26</v>
      </c>
      <c r="J5621" t="s">
        <v>27</v>
      </c>
      <c r="K5621">
        <v>487</v>
      </c>
      <c r="L5621">
        <v>38</v>
      </c>
      <c r="M5621" t="s">
        <v>95</v>
      </c>
      <c r="N5621">
        <v>75.55</v>
      </c>
      <c r="P5621" cm="1">
        <f t="array" ref="P5621">IF(Q5621&gt;0,INDEX(Q5621:Q27345,MATCH(TRUE,INDEX(Q5621:Q27345="",,),0)-1),"")</f>
        <v>6</v>
      </c>
      <c r="Q5621">
        <v>6</v>
      </c>
      <c r="R5621">
        <f t="shared" si="90"/>
        <v>0</v>
      </c>
    </row>
    <row r="5622" spans="1:18" x14ac:dyDescent="0.3">
      <c r="A5622" t="s">
        <v>471</v>
      </c>
      <c r="B5622" s="1">
        <v>38574</v>
      </c>
      <c r="C5622" t="s">
        <v>16</v>
      </c>
      <c r="D5622" t="s">
        <v>489</v>
      </c>
      <c r="E5622" t="s">
        <v>490</v>
      </c>
      <c r="G5622" t="s">
        <v>19</v>
      </c>
      <c r="H5622" t="s">
        <v>28</v>
      </c>
      <c r="I5622" t="s">
        <v>26</v>
      </c>
      <c r="J5622" t="s">
        <v>27</v>
      </c>
      <c r="K5622">
        <v>2224</v>
      </c>
      <c r="L5622">
        <v>28.8</v>
      </c>
      <c r="M5622" t="s">
        <v>95</v>
      </c>
      <c r="N5622">
        <v>28.8</v>
      </c>
      <c r="P5622" cm="1">
        <f t="array" ref="P5622">IF(Q5622&gt;0,INDEX(Q5622:Q27346,MATCH(TRUE,INDEX(Q5622:Q27346="",,),0)-1),"")</f>
        <v>6</v>
      </c>
      <c r="Q5622">
        <v>6</v>
      </c>
      <c r="R5622">
        <f t="shared" si="90"/>
        <v>0</v>
      </c>
    </row>
    <row r="5623" spans="1:18" x14ac:dyDescent="0.3">
      <c r="A5623" t="s">
        <v>471</v>
      </c>
      <c r="B5623" s="1">
        <v>38574</v>
      </c>
      <c r="C5623" t="s">
        <v>16</v>
      </c>
      <c r="D5623" t="s">
        <v>489</v>
      </c>
      <c r="E5623" t="s">
        <v>490</v>
      </c>
      <c r="G5623" s="6" t="s">
        <v>29</v>
      </c>
      <c r="H5623" t="s">
        <v>25</v>
      </c>
      <c r="I5623" t="s">
        <v>21</v>
      </c>
      <c r="J5623" t="s">
        <v>22</v>
      </c>
      <c r="K5623">
        <v>9</v>
      </c>
      <c r="L5623">
        <v>98</v>
      </c>
      <c r="M5623" t="s">
        <v>95</v>
      </c>
      <c r="N5623">
        <v>98</v>
      </c>
      <c r="P5623" cm="1">
        <f t="array" ref="P5623">IF(Q5623&gt;0,INDEX(Q5623:Q27347,MATCH(TRUE,INDEX(Q5623:Q27347="",,),0)-1),"")</f>
        <v>6</v>
      </c>
      <c r="Q5623">
        <v>6</v>
      </c>
      <c r="R5623">
        <f t="shared" si="90"/>
        <v>0</v>
      </c>
    </row>
    <row r="5624" spans="1:18" x14ac:dyDescent="0.3">
      <c r="A5624" t="s">
        <v>471</v>
      </c>
      <c r="B5624" s="1">
        <v>38574</v>
      </c>
      <c r="C5624" t="s">
        <v>16</v>
      </c>
      <c r="D5624" t="s">
        <v>489</v>
      </c>
      <c r="E5624" t="s">
        <v>490</v>
      </c>
      <c r="G5624" s="6" t="s">
        <v>29</v>
      </c>
      <c r="H5624" t="s">
        <v>28</v>
      </c>
      <c r="I5624" t="s">
        <v>21</v>
      </c>
      <c r="J5624" t="s">
        <v>22</v>
      </c>
      <c r="K5624">
        <v>54</v>
      </c>
      <c r="L5624">
        <v>89</v>
      </c>
      <c r="M5624" t="s">
        <v>95</v>
      </c>
      <c r="N5624">
        <v>89</v>
      </c>
      <c r="P5624" cm="1">
        <f t="array" ref="P5624">IF(Q5624&gt;0,INDEX(Q5624:Q27348,MATCH(TRUE,INDEX(Q5624:Q27348="",,),0)-1),"")</f>
        <v>6</v>
      </c>
      <c r="Q5624">
        <v>6</v>
      </c>
      <c r="R5624">
        <f t="shared" si="90"/>
        <v>0</v>
      </c>
    </row>
    <row r="5625" spans="1:18" x14ac:dyDescent="0.3">
      <c r="A5625" t="s">
        <v>471</v>
      </c>
      <c r="B5625" s="1">
        <v>38574</v>
      </c>
      <c r="C5625" t="s">
        <v>16</v>
      </c>
      <c r="D5625" t="s">
        <v>489</v>
      </c>
      <c r="E5625" t="s">
        <v>490</v>
      </c>
      <c r="G5625" s="6" t="s">
        <v>29</v>
      </c>
      <c r="H5625" t="s">
        <v>43</v>
      </c>
      <c r="I5625" t="s">
        <v>21</v>
      </c>
      <c r="J5625" t="s">
        <v>22</v>
      </c>
      <c r="K5625">
        <v>64</v>
      </c>
      <c r="L5625">
        <v>131</v>
      </c>
      <c r="M5625" t="s">
        <v>95</v>
      </c>
      <c r="N5625">
        <v>131</v>
      </c>
      <c r="P5625" cm="1">
        <f t="array" ref="P5625">IF(Q5625&gt;0,INDEX(Q5625:Q27349,MATCH(TRUE,INDEX(Q5625:Q27349="",,),0)-1),"")</f>
        <v>6</v>
      </c>
      <c r="Q5625">
        <v>6</v>
      </c>
      <c r="R5625">
        <f t="shared" si="90"/>
        <v>0</v>
      </c>
    </row>
    <row r="5626" spans="1:18" x14ac:dyDescent="0.3">
      <c r="A5626" t="s">
        <v>471</v>
      </c>
      <c r="B5626" s="1">
        <v>38574</v>
      </c>
      <c r="C5626" t="s">
        <v>16</v>
      </c>
      <c r="D5626" t="s">
        <v>489</v>
      </c>
      <c r="E5626" t="s">
        <v>490</v>
      </c>
      <c r="G5626" s="6" t="s">
        <v>29</v>
      </c>
      <c r="H5626" t="s">
        <v>30</v>
      </c>
      <c r="I5626" t="s">
        <v>26</v>
      </c>
      <c r="J5626" t="s">
        <v>27</v>
      </c>
      <c r="K5626">
        <v>11</v>
      </c>
      <c r="L5626">
        <v>19.3</v>
      </c>
      <c r="M5626" t="s">
        <v>95</v>
      </c>
      <c r="N5626">
        <v>19.3</v>
      </c>
      <c r="P5626" cm="1">
        <f t="array" ref="P5626">IF(Q5626&gt;0,INDEX(Q5626:Q27350,MATCH(TRUE,INDEX(Q5626:Q27350="",,),0)-1),"")</f>
        <v>6</v>
      </c>
      <c r="Q5626">
        <v>6</v>
      </c>
      <c r="R5626">
        <f t="shared" si="90"/>
        <v>0</v>
      </c>
    </row>
    <row r="5627" spans="1:18" x14ac:dyDescent="0.3">
      <c r="A5627" t="s">
        <v>471</v>
      </c>
      <c r="B5627" s="1">
        <v>38574</v>
      </c>
      <c r="C5627" t="s">
        <v>16</v>
      </c>
      <c r="D5627" t="s">
        <v>489</v>
      </c>
      <c r="E5627" t="s">
        <v>490</v>
      </c>
      <c r="G5627" s="6" t="s">
        <v>29</v>
      </c>
      <c r="H5627" t="s">
        <v>69</v>
      </c>
      <c r="I5627" t="s">
        <v>26</v>
      </c>
      <c r="J5627" t="s">
        <v>27</v>
      </c>
      <c r="K5627">
        <v>17</v>
      </c>
      <c r="L5627">
        <v>5.2</v>
      </c>
      <c r="M5627" t="s">
        <v>95</v>
      </c>
      <c r="N5627">
        <v>5.2</v>
      </c>
      <c r="P5627" cm="1">
        <f t="array" ref="P5627">IF(Q5627&gt;0,INDEX(Q5627:Q27351,MATCH(TRUE,INDEX(Q5627:Q27351="",,),0)-1),"")</f>
        <v>6</v>
      </c>
      <c r="Q5627">
        <v>6</v>
      </c>
      <c r="R5627">
        <f t="shared" si="90"/>
        <v>0</v>
      </c>
    </row>
    <row r="5628" spans="1:18" x14ac:dyDescent="0.3">
      <c r="A5628" t="s">
        <v>471</v>
      </c>
      <c r="B5628" s="1">
        <v>38574</v>
      </c>
      <c r="C5628" t="s">
        <v>16</v>
      </c>
      <c r="D5628" t="s">
        <v>489</v>
      </c>
      <c r="E5628" t="s">
        <v>490</v>
      </c>
      <c r="G5628" s="6" t="s">
        <v>29</v>
      </c>
      <c r="H5628" t="s">
        <v>43</v>
      </c>
      <c r="I5628" t="s">
        <v>26</v>
      </c>
      <c r="J5628" t="s">
        <v>27</v>
      </c>
      <c r="K5628">
        <v>431</v>
      </c>
      <c r="L5628">
        <v>10.9</v>
      </c>
      <c r="M5628" t="s">
        <v>95</v>
      </c>
      <c r="N5628">
        <v>10.9</v>
      </c>
      <c r="P5628" cm="1">
        <f t="array" ref="P5628">IF(Q5628&gt;0,INDEX(Q5628:Q27352,MATCH(TRUE,INDEX(Q5628:Q27352="",,),0)-1),"")</f>
        <v>6</v>
      </c>
      <c r="Q5628">
        <v>6</v>
      </c>
      <c r="R5628">
        <f t="shared" si="90"/>
        <v>0</v>
      </c>
    </row>
    <row r="5629" spans="1:18" x14ac:dyDescent="0.3">
      <c r="A5629" t="s">
        <v>471</v>
      </c>
      <c r="B5629" s="1">
        <v>38574</v>
      </c>
      <c r="C5629" t="s">
        <v>16</v>
      </c>
      <c r="D5629" t="s">
        <v>489</v>
      </c>
      <c r="E5629" t="s">
        <v>490</v>
      </c>
      <c r="G5629" s="6" t="s">
        <v>29</v>
      </c>
      <c r="H5629" t="s">
        <v>63</v>
      </c>
      <c r="I5629" t="s">
        <v>26</v>
      </c>
      <c r="J5629" t="s">
        <v>27</v>
      </c>
      <c r="K5629">
        <v>290</v>
      </c>
      <c r="L5629">
        <v>23.2</v>
      </c>
      <c r="M5629" t="s">
        <v>95</v>
      </c>
      <c r="N5629">
        <v>23.2</v>
      </c>
      <c r="P5629" cm="1">
        <f t="array" ref="P5629">IF(Q5629&gt;0,INDEX(Q5629:Q27353,MATCH(TRUE,INDEX(Q5629:Q27353="",,),0)-1),"")</f>
        <v>6</v>
      </c>
      <c r="Q5629">
        <v>6</v>
      </c>
      <c r="R5629">
        <f t="shared" si="90"/>
        <v>0</v>
      </c>
    </row>
    <row r="5630" spans="1:18" x14ac:dyDescent="0.3">
      <c r="A5630" t="s">
        <v>471</v>
      </c>
      <c r="B5630" s="1">
        <v>38574</v>
      </c>
      <c r="C5630" t="s">
        <v>16</v>
      </c>
      <c r="D5630" t="s">
        <v>489</v>
      </c>
      <c r="E5630" t="s">
        <v>490</v>
      </c>
      <c r="G5630" s="6" t="s">
        <v>29</v>
      </c>
      <c r="H5630" t="s">
        <v>41</v>
      </c>
      <c r="I5630" t="s">
        <v>442</v>
      </c>
      <c r="J5630" t="s">
        <v>22</v>
      </c>
      <c r="K5630">
        <v>59</v>
      </c>
      <c r="L5630">
        <v>77</v>
      </c>
      <c r="M5630" t="s">
        <v>95</v>
      </c>
      <c r="N5630">
        <v>77</v>
      </c>
      <c r="P5630" cm="1">
        <f t="array" ref="P5630">IF(Q5630&gt;0,INDEX(Q5630:Q27354,MATCH(TRUE,INDEX(Q5630:Q27354="",,),0)-1),"")</f>
        <v>6</v>
      </c>
      <c r="Q5630">
        <v>6</v>
      </c>
      <c r="R5630">
        <f t="shared" si="90"/>
        <v>0</v>
      </c>
    </row>
    <row r="5631" spans="1:18" x14ac:dyDescent="0.3">
      <c r="P5631" t="str" cm="1">
        <f t="array" ref="P5631">IF(Q5631&gt;0,INDEX(Q5631:Q27355,MATCH(TRUE,INDEX(Q5631:Q27355="",,),0)-1),"")</f>
        <v/>
      </c>
      <c r="R5631" t="str">
        <f t="shared" si="90"/>
        <v/>
      </c>
    </row>
    <row r="5632" spans="1:18" x14ac:dyDescent="0.3">
      <c r="A5632" t="s">
        <v>471</v>
      </c>
      <c r="B5632" s="1">
        <v>38574</v>
      </c>
      <c r="C5632" t="s">
        <v>16</v>
      </c>
      <c r="D5632" t="s">
        <v>493</v>
      </c>
      <c r="E5632" t="s">
        <v>494</v>
      </c>
      <c r="G5632" t="s">
        <v>19</v>
      </c>
      <c r="H5632" t="s">
        <v>41</v>
      </c>
      <c r="I5632" t="s">
        <v>26</v>
      </c>
      <c r="J5632" t="s">
        <v>27</v>
      </c>
      <c r="K5632">
        <v>259</v>
      </c>
      <c r="L5632">
        <v>41.05</v>
      </c>
      <c r="M5632" t="s">
        <v>491</v>
      </c>
      <c r="N5632">
        <v>265.01</v>
      </c>
      <c r="O5632" t="s">
        <v>24</v>
      </c>
      <c r="P5632" cm="1">
        <f t="array" ref="P5632">IF(Q5632&gt;0,INDEX(Q5632:Q27356,MATCH(TRUE,INDEX(Q5632:Q27356="",,),0)-1),"")</f>
        <v>6</v>
      </c>
      <c r="Q5632">
        <v>1</v>
      </c>
      <c r="R5632">
        <f t="shared" si="90"/>
        <v>0</v>
      </c>
    </row>
    <row r="5633" spans="1:18" x14ac:dyDescent="0.3">
      <c r="A5633" t="s">
        <v>471</v>
      </c>
      <c r="B5633" s="1">
        <v>38574</v>
      </c>
      <c r="C5633" t="s">
        <v>16</v>
      </c>
      <c r="D5633" t="s">
        <v>493</v>
      </c>
      <c r="E5633" t="s">
        <v>494</v>
      </c>
      <c r="G5633" t="s">
        <v>19</v>
      </c>
      <c r="H5633" t="s">
        <v>28</v>
      </c>
      <c r="I5633" t="s">
        <v>26</v>
      </c>
      <c r="J5633" t="s">
        <v>27</v>
      </c>
      <c r="K5633">
        <v>2192</v>
      </c>
      <c r="L5633">
        <v>29</v>
      </c>
      <c r="M5633" t="s">
        <v>491</v>
      </c>
      <c r="N5633">
        <v>29</v>
      </c>
      <c r="O5633" t="s">
        <v>24</v>
      </c>
      <c r="P5633" cm="1">
        <f t="array" ref="P5633">IF(Q5633&gt;0,INDEX(Q5633:Q27357,MATCH(TRUE,INDEX(Q5633:Q27357="",,),0)-1),"")</f>
        <v>6</v>
      </c>
      <c r="Q5633">
        <v>1</v>
      </c>
      <c r="R5633">
        <f t="shared" si="90"/>
        <v>0</v>
      </c>
    </row>
    <row r="5634" spans="1:18" x14ac:dyDescent="0.3">
      <c r="A5634" t="s">
        <v>471</v>
      </c>
      <c r="B5634" s="1">
        <v>38574</v>
      </c>
      <c r="C5634" t="s">
        <v>16</v>
      </c>
      <c r="D5634" t="s">
        <v>493</v>
      </c>
      <c r="E5634" t="s">
        <v>494</v>
      </c>
      <c r="G5634" s="6" t="s">
        <v>29</v>
      </c>
      <c r="H5634" t="s">
        <v>30</v>
      </c>
      <c r="I5634" t="s">
        <v>26</v>
      </c>
      <c r="J5634" t="s">
        <v>27</v>
      </c>
      <c r="K5634">
        <v>21</v>
      </c>
      <c r="L5634">
        <v>15.9</v>
      </c>
      <c r="M5634" t="s">
        <v>491</v>
      </c>
      <c r="N5634">
        <v>15.9</v>
      </c>
      <c r="O5634" t="s">
        <v>24</v>
      </c>
      <c r="P5634" cm="1">
        <f t="array" ref="P5634">IF(Q5634&gt;0,INDEX(Q5634:Q27358,MATCH(TRUE,INDEX(Q5634:Q27358="",,),0)-1),"")</f>
        <v>6</v>
      </c>
      <c r="Q5634">
        <v>1</v>
      </c>
      <c r="R5634">
        <f t="shared" si="90"/>
        <v>0</v>
      </c>
    </row>
    <row r="5635" spans="1:18" x14ac:dyDescent="0.3">
      <c r="A5635" t="s">
        <v>471</v>
      </c>
      <c r="B5635" s="1">
        <v>38574</v>
      </c>
      <c r="C5635" t="s">
        <v>16</v>
      </c>
      <c r="D5635" t="s">
        <v>493</v>
      </c>
      <c r="E5635" t="s">
        <v>494</v>
      </c>
      <c r="G5635" s="6" t="s">
        <v>29</v>
      </c>
      <c r="H5635" t="s">
        <v>53</v>
      </c>
      <c r="I5635" t="s">
        <v>26</v>
      </c>
      <c r="J5635" t="s">
        <v>27</v>
      </c>
      <c r="K5635">
        <v>14</v>
      </c>
      <c r="L5635">
        <v>13.65</v>
      </c>
      <c r="M5635" t="s">
        <v>491</v>
      </c>
      <c r="N5635">
        <v>13.65</v>
      </c>
      <c r="O5635" t="s">
        <v>24</v>
      </c>
      <c r="P5635" cm="1">
        <f t="array" ref="P5635">IF(Q5635&gt;0,INDEX(Q5635:Q27359,MATCH(TRUE,INDEX(Q5635:Q27359="",,),0)-1),"")</f>
        <v>6</v>
      </c>
      <c r="Q5635">
        <v>1</v>
      </c>
      <c r="R5635">
        <f t="shared" si="90"/>
        <v>0</v>
      </c>
    </row>
    <row r="5636" spans="1:18" x14ac:dyDescent="0.3">
      <c r="A5636" t="s">
        <v>471</v>
      </c>
      <c r="B5636" s="1">
        <v>38574</v>
      </c>
      <c r="C5636" t="s">
        <v>16</v>
      </c>
      <c r="D5636" t="s">
        <v>493</v>
      </c>
      <c r="E5636" t="s">
        <v>494</v>
      </c>
      <c r="G5636" s="6" t="s">
        <v>29</v>
      </c>
      <c r="H5636" t="s">
        <v>43</v>
      </c>
      <c r="I5636" t="s">
        <v>26</v>
      </c>
      <c r="J5636" t="s">
        <v>27</v>
      </c>
      <c r="K5636">
        <v>163</v>
      </c>
      <c r="L5636">
        <v>10.199999999999999</v>
      </c>
      <c r="M5636" t="s">
        <v>491</v>
      </c>
      <c r="N5636">
        <v>10.199999999999999</v>
      </c>
      <c r="O5636" t="s">
        <v>24</v>
      </c>
      <c r="P5636" cm="1">
        <f t="array" ref="P5636">IF(Q5636&gt;0,INDEX(Q5636:Q27360,MATCH(TRUE,INDEX(Q5636:Q27360="",,),0)-1),"")</f>
        <v>6</v>
      </c>
      <c r="Q5636">
        <v>1</v>
      </c>
      <c r="R5636">
        <f t="shared" si="90"/>
        <v>0</v>
      </c>
    </row>
    <row r="5637" spans="1:18" x14ac:dyDescent="0.3">
      <c r="A5637" t="s">
        <v>471</v>
      </c>
      <c r="B5637" s="1">
        <v>38574</v>
      </c>
      <c r="C5637" t="s">
        <v>16</v>
      </c>
      <c r="D5637" t="s">
        <v>493</v>
      </c>
      <c r="E5637" t="s">
        <v>494</v>
      </c>
      <c r="G5637" t="s">
        <v>19</v>
      </c>
      <c r="H5637" t="s">
        <v>41</v>
      </c>
      <c r="I5637" t="s">
        <v>26</v>
      </c>
      <c r="J5637" t="s">
        <v>27</v>
      </c>
      <c r="K5637">
        <v>259</v>
      </c>
      <c r="L5637">
        <v>41.05</v>
      </c>
      <c r="M5637" t="s">
        <v>34</v>
      </c>
      <c r="N5637">
        <v>85</v>
      </c>
      <c r="P5637" cm="1">
        <f t="array" ref="P5637">IF(Q5637&gt;0,INDEX(Q5637:Q27361,MATCH(TRUE,INDEX(Q5637:Q27361="",,),0)-1),"")</f>
        <v>6</v>
      </c>
      <c r="Q5637">
        <v>2</v>
      </c>
      <c r="R5637">
        <f t="shared" si="90"/>
        <v>0</v>
      </c>
    </row>
    <row r="5638" spans="1:18" x14ac:dyDescent="0.3">
      <c r="A5638" t="s">
        <v>471</v>
      </c>
      <c r="B5638" s="1">
        <v>38574</v>
      </c>
      <c r="C5638" t="s">
        <v>16</v>
      </c>
      <c r="D5638" t="s">
        <v>493</v>
      </c>
      <c r="E5638" t="s">
        <v>494</v>
      </c>
      <c r="G5638" t="s">
        <v>19</v>
      </c>
      <c r="H5638" t="s">
        <v>28</v>
      </c>
      <c r="I5638" t="s">
        <v>26</v>
      </c>
      <c r="J5638" t="s">
        <v>27</v>
      </c>
      <c r="K5638">
        <v>2192</v>
      </c>
      <c r="L5638">
        <v>29</v>
      </c>
      <c r="M5638" t="s">
        <v>34</v>
      </c>
      <c r="N5638">
        <v>46.08</v>
      </c>
      <c r="P5638" cm="1">
        <f t="array" ref="P5638">IF(Q5638&gt;0,INDEX(Q5638:Q27362,MATCH(TRUE,INDEX(Q5638:Q27362="",,),0)-1),"")</f>
        <v>6</v>
      </c>
      <c r="Q5638">
        <v>2</v>
      </c>
      <c r="R5638">
        <f t="shared" si="90"/>
        <v>0</v>
      </c>
    </row>
    <row r="5639" spans="1:18" x14ac:dyDescent="0.3">
      <c r="A5639" t="s">
        <v>471</v>
      </c>
      <c r="B5639" s="1">
        <v>38574</v>
      </c>
      <c r="C5639" t="s">
        <v>16</v>
      </c>
      <c r="D5639" t="s">
        <v>493</v>
      </c>
      <c r="E5639" t="s">
        <v>494</v>
      </c>
      <c r="G5639" s="6" t="s">
        <v>29</v>
      </c>
      <c r="H5639" t="s">
        <v>30</v>
      </c>
      <c r="I5639" t="s">
        <v>26</v>
      </c>
      <c r="J5639" t="s">
        <v>27</v>
      </c>
      <c r="K5639">
        <v>21</v>
      </c>
      <c r="L5639">
        <v>15.9</v>
      </c>
      <c r="M5639" t="s">
        <v>34</v>
      </c>
      <c r="N5639">
        <v>15.9</v>
      </c>
      <c r="P5639" cm="1">
        <f t="array" ref="P5639">IF(Q5639&gt;0,INDEX(Q5639:Q27363,MATCH(TRUE,INDEX(Q5639:Q27363="",,),0)-1),"")</f>
        <v>6</v>
      </c>
      <c r="Q5639">
        <v>2</v>
      </c>
      <c r="R5639">
        <f t="shared" si="90"/>
        <v>0</v>
      </c>
    </row>
    <row r="5640" spans="1:18" x14ac:dyDescent="0.3">
      <c r="A5640" t="s">
        <v>471</v>
      </c>
      <c r="B5640" s="1">
        <v>38574</v>
      </c>
      <c r="C5640" t="s">
        <v>16</v>
      </c>
      <c r="D5640" t="s">
        <v>493</v>
      </c>
      <c r="E5640" t="s">
        <v>494</v>
      </c>
      <c r="G5640" s="6" t="s">
        <v>29</v>
      </c>
      <c r="H5640" t="s">
        <v>53</v>
      </c>
      <c r="I5640" t="s">
        <v>26</v>
      </c>
      <c r="J5640" t="s">
        <v>27</v>
      </c>
      <c r="K5640">
        <v>14</v>
      </c>
      <c r="L5640">
        <v>13.65</v>
      </c>
      <c r="M5640" t="s">
        <v>34</v>
      </c>
      <c r="N5640">
        <v>13.65</v>
      </c>
      <c r="P5640" cm="1">
        <f t="array" ref="P5640">IF(Q5640&gt;0,INDEX(Q5640:Q27364,MATCH(TRUE,INDEX(Q5640:Q27364="",,),0)-1),"")</f>
        <v>6</v>
      </c>
      <c r="Q5640">
        <v>2</v>
      </c>
      <c r="R5640">
        <f t="shared" si="90"/>
        <v>0</v>
      </c>
    </row>
    <row r="5641" spans="1:18" x14ac:dyDescent="0.3">
      <c r="A5641" t="s">
        <v>471</v>
      </c>
      <c r="B5641" s="1">
        <v>38574</v>
      </c>
      <c r="C5641" t="s">
        <v>16</v>
      </c>
      <c r="D5641" t="s">
        <v>493</v>
      </c>
      <c r="E5641" t="s">
        <v>494</v>
      </c>
      <c r="G5641" s="6" t="s">
        <v>29</v>
      </c>
      <c r="H5641" t="s">
        <v>43</v>
      </c>
      <c r="I5641" t="s">
        <v>26</v>
      </c>
      <c r="J5641" t="s">
        <v>27</v>
      </c>
      <c r="K5641">
        <v>163</v>
      </c>
      <c r="L5641">
        <v>10.199999999999999</v>
      </c>
      <c r="M5641" t="s">
        <v>34</v>
      </c>
      <c r="N5641">
        <v>10.199999999999999</v>
      </c>
      <c r="P5641" cm="1">
        <f t="array" ref="P5641">IF(Q5641&gt;0,INDEX(Q5641:Q27365,MATCH(TRUE,INDEX(Q5641:Q27365="",,),0)-1),"")</f>
        <v>6</v>
      </c>
      <c r="Q5641">
        <v>2</v>
      </c>
      <c r="R5641">
        <f t="shared" si="90"/>
        <v>0</v>
      </c>
    </row>
    <row r="5642" spans="1:18" x14ac:dyDescent="0.3">
      <c r="A5642" t="s">
        <v>471</v>
      </c>
      <c r="B5642" s="1">
        <v>38574</v>
      </c>
      <c r="C5642" t="s">
        <v>16</v>
      </c>
      <c r="D5642" t="s">
        <v>493</v>
      </c>
      <c r="E5642" t="s">
        <v>494</v>
      </c>
      <c r="G5642" t="s">
        <v>19</v>
      </c>
      <c r="H5642" t="s">
        <v>41</v>
      </c>
      <c r="I5642" t="s">
        <v>26</v>
      </c>
      <c r="J5642" t="s">
        <v>27</v>
      </c>
      <c r="K5642">
        <v>259</v>
      </c>
      <c r="L5642">
        <v>41.05</v>
      </c>
      <c r="M5642" t="s">
        <v>100</v>
      </c>
      <c r="N5642">
        <v>53.5</v>
      </c>
      <c r="P5642" cm="1">
        <f t="array" ref="P5642">IF(Q5642&gt;0,INDEX(Q5642:Q27366,MATCH(TRUE,INDEX(Q5642:Q27366="",,),0)-1),"")</f>
        <v>6</v>
      </c>
      <c r="Q5642">
        <v>3</v>
      </c>
      <c r="R5642">
        <f t="shared" si="90"/>
        <v>0</v>
      </c>
    </row>
    <row r="5643" spans="1:18" x14ac:dyDescent="0.3">
      <c r="A5643" t="s">
        <v>471</v>
      </c>
      <c r="B5643" s="1">
        <v>38574</v>
      </c>
      <c r="C5643" t="s">
        <v>16</v>
      </c>
      <c r="D5643" t="s">
        <v>493</v>
      </c>
      <c r="E5643" t="s">
        <v>494</v>
      </c>
      <c r="G5643" t="s">
        <v>19</v>
      </c>
      <c r="H5643" t="s">
        <v>28</v>
      </c>
      <c r="I5643" t="s">
        <v>26</v>
      </c>
      <c r="J5643" t="s">
        <v>27</v>
      </c>
      <c r="K5643">
        <v>2192</v>
      </c>
      <c r="L5643">
        <v>29</v>
      </c>
      <c r="M5643" t="s">
        <v>100</v>
      </c>
      <c r="N5643">
        <v>41.09</v>
      </c>
      <c r="P5643" cm="1">
        <f t="array" ref="P5643">IF(Q5643&gt;0,INDEX(Q5643:Q27367,MATCH(TRUE,INDEX(Q5643:Q27367="",,),0)-1),"")</f>
        <v>6</v>
      </c>
      <c r="Q5643">
        <v>3</v>
      </c>
      <c r="R5643">
        <f t="shared" si="90"/>
        <v>0</v>
      </c>
    </row>
    <row r="5644" spans="1:18" x14ac:dyDescent="0.3">
      <c r="A5644" t="s">
        <v>471</v>
      </c>
      <c r="B5644" s="1">
        <v>38574</v>
      </c>
      <c r="C5644" t="s">
        <v>16</v>
      </c>
      <c r="D5644" t="s">
        <v>493</v>
      </c>
      <c r="E5644" t="s">
        <v>494</v>
      </c>
      <c r="G5644" s="6" t="s">
        <v>29</v>
      </c>
      <c r="H5644" t="s">
        <v>30</v>
      </c>
      <c r="I5644" t="s">
        <v>26</v>
      </c>
      <c r="J5644" t="s">
        <v>27</v>
      </c>
      <c r="K5644">
        <v>21</v>
      </c>
      <c r="L5644">
        <v>15.9</v>
      </c>
      <c r="M5644" t="s">
        <v>100</v>
      </c>
      <c r="N5644">
        <v>15.9</v>
      </c>
      <c r="P5644" cm="1">
        <f t="array" ref="P5644">IF(Q5644&gt;0,INDEX(Q5644:Q27368,MATCH(TRUE,INDEX(Q5644:Q27368="",,),0)-1),"")</f>
        <v>6</v>
      </c>
      <c r="Q5644">
        <v>3</v>
      </c>
      <c r="R5644">
        <f t="shared" si="90"/>
        <v>0</v>
      </c>
    </row>
    <row r="5645" spans="1:18" x14ac:dyDescent="0.3">
      <c r="A5645" t="s">
        <v>471</v>
      </c>
      <c r="B5645" s="1">
        <v>38574</v>
      </c>
      <c r="C5645" t="s">
        <v>16</v>
      </c>
      <c r="D5645" t="s">
        <v>493</v>
      </c>
      <c r="E5645" t="s">
        <v>494</v>
      </c>
      <c r="G5645" s="6" t="s">
        <v>29</v>
      </c>
      <c r="H5645" t="s">
        <v>53</v>
      </c>
      <c r="I5645" t="s">
        <v>26</v>
      </c>
      <c r="J5645" t="s">
        <v>27</v>
      </c>
      <c r="K5645">
        <v>14</v>
      </c>
      <c r="L5645">
        <v>13.65</v>
      </c>
      <c r="M5645" t="s">
        <v>100</v>
      </c>
      <c r="N5645">
        <v>13.65</v>
      </c>
      <c r="P5645" cm="1">
        <f t="array" ref="P5645">IF(Q5645&gt;0,INDEX(Q5645:Q27369,MATCH(TRUE,INDEX(Q5645:Q27369="",,),0)-1),"")</f>
        <v>6</v>
      </c>
      <c r="Q5645">
        <v>3</v>
      </c>
      <c r="R5645">
        <f t="shared" si="90"/>
        <v>0</v>
      </c>
    </row>
    <row r="5646" spans="1:18" x14ac:dyDescent="0.3">
      <c r="A5646" t="s">
        <v>471</v>
      </c>
      <c r="B5646" s="1">
        <v>38574</v>
      </c>
      <c r="C5646" t="s">
        <v>16</v>
      </c>
      <c r="D5646" t="s">
        <v>493</v>
      </c>
      <c r="E5646" t="s">
        <v>494</v>
      </c>
      <c r="G5646" s="6" t="s">
        <v>29</v>
      </c>
      <c r="H5646" t="s">
        <v>43</v>
      </c>
      <c r="I5646" t="s">
        <v>26</v>
      </c>
      <c r="J5646" t="s">
        <v>27</v>
      </c>
      <c r="K5646">
        <v>163</v>
      </c>
      <c r="L5646">
        <v>10.199999999999999</v>
      </c>
      <c r="M5646" t="s">
        <v>100</v>
      </c>
      <c r="N5646">
        <v>10.199999999999999</v>
      </c>
      <c r="P5646" cm="1">
        <f t="array" ref="P5646">IF(Q5646&gt;0,INDEX(Q5646:Q27370,MATCH(TRUE,INDEX(Q5646:Q27370="",,),0)-1),"")</f>
        <v>6</v>
      </c>
      <c r="Q5646">
        <v>3</v>
      </c>
      <c r="R5646">
        <f t="shared" si="90"/>
        <v>0</v>
      </c>
    </row>
    <row r="5647" spans="1:18" x14ac:dyDescent="0.3">
      <c r="A5647" t="s">
        <v>471</v>
      </c>
      <c r="B5647" s="1">
        <v>38574</v>
      </c>
      <c r="C5647" t="s">
        <v>16</v>
      </c>
      <c r="D5647" t="s">
        <v>493</v>
      </c>
      <c r="E5647" t="s">
        <v>494</v>
      </c>
      <c r="G5647" t="s">
        <v>19</v>
      </c>
      <c r="H5647" t="s">
        <v>41</v>
      </c>
      <c r="I5647" t="s">
        <v>26</v>
      </c>
      <c r="J5647" t="s">
        <v>27</v>
      </c>
      <c r="K5647">
        <v>259</v>
      </c>
      <c r="L5647">
        <v>41.05</v>
      </c>
      <c r="M5647" t="s">
        <v>492</v>
      </c>
      <c r="N5647">
        <v>64.3</v>
      </c>
      <c r="P5647" cm="1">
        <f t="array" ref="P5647">IF(Q5647&gt;0,INDEX(Q5647:Q27371,MATCH(TRUE,INDEX(Q5647:Q27371="",,),0)-1),"")</f>
        <v>6</v>
      </c>
      <c r="Q5647">
        <v>4</v>
      </c>
      <c r="R5647">
        <f t="shared" si="90"/>
        <v>0</v>
      </c>
    </row>
    <row r="5648" spans="1:18" x14ac:dyDescent="0.3">
      <c r="A5648" t="s">
        <v>471</v>
      </c>
      <c r="B5648" s="1">
        <v>38574</v>
      </c>
      <c r="C5648" t="s">
        <v>16</v>
      </c>
      <c r="D5648" t="s">
        <v>493</v>
      </c>
      <c r="E5648" t="s">
        <v>494</v>
      </c>
      <c r="G5648" t="s">
        <v>19</v>
      </c>
      <c r="H5648" t="s">
        <v>28</v>
      </c>
      <c r="I5648" t="s">
        <v>26</v>
      </c>
      <c r="J5648" t="s">
        <v>27</v>
      </c>
      <c r="K5648">
        <v>2192</v>
      </c>
      <c r="L5648">
        <v>29</v>
      </c>
      <c r="M5648" t="s">
        <v>492</v>
      </c>
      <c r="N5648">
        <v>39.799999999999997</v>
      </c>
      <c r="P5648" cm="1">
        <f t="array" ref="P5648">IF(Q5648&gt;0,INDEX(Q5648:Q27372,MATCH(TRUE,INDEX(Q5648:Q27372="",,),0)-1),"")</f>
        <v>6</v>
      </c>
      <c r="Q5648">
        <v>4</v>
      </c>
      <c r="R5648">
        <f t="shared" si="90"/>
        <v>0</v>
      </c>
    </row>
    <row r="5649" spans="1:18" x14ac:dyDescent="0.3">
      <c r="A5649" t="s">
        <v>471</v>
      </c>
      <c r="B5649" s="1">
        <v>38574</v>
      </c>
      <c r="C5649" t="s">
        <v>16</v>
      </c>
      <c r="D5649" t="s">
        <v>493</v>
      </c>
      <c r="E5649" t="s">
        <v>494</v>
      </c>
      <c r="G5649" s="6" t="s">
        <v>29</v>
      </c>
      <c r="H5649" t="s">
        <v>30</v>
      </c>
      <c r="I5649" t="s">
        <v>26</v>
      </c>
      <c r="J5649" t="s">
        <v>27</v>
      </c>
      <c r="K5649">
        <v>21</v>
      </c>
      <c r="L5649">
        <v>15.9</v>
      </c>
      <c r="M5649" t="s">
        <v>492</v>
      </c>
      <c r="N5649">
        <v>15.9</v>
      </c>
      <c r="P5649" cm="1">
        <f t="array" ref="P5649">IF(Q5649&gt;0,INDEX(Q5649:Q27373,MATCH(TRUE,INDEX(Q5649:Q27373="",,),0)-1),"")</f>
        <v>6</v>
      </c>
      <c r="Q5649">
        <v>4</v>
      </c>
      <c r="R5649">
        <f t="shared" si="90"/>
        <v>0</v>
      </c>
    </row>
    <row r="5650" spans="1:18" x14ac:dyDescent="0.3">
      <c r="A5650" t="s">
        <v>471</v>
      </c>
      <c r="B5650" s="1">
        <v>38574</v>
      </c>
      <c r="C5650" t="s">
        <v>16</v>
      </c>
      <c r="D5650" t="s">
        <v>493</v>
      </c>
      <c r="E5650" t="s">
        <v>494</v>
      </c>
      <c r="G5650" s="6" t="s">
        <v>29</v>
      </c>
      <c r="H5650" t="s">
        <v>53</v>
      </c>
      <c r="I5650" t="s">
        <v>26</v>
      </c>
      <c r="J5650" t="s">
        <v>27</v>
      </c>
      <c r="K5650">
        <v>14</v>
      </c>
      <c r="L5650">
        <v>13.65</v>
      </c>
      <c r="M5650" t="s">
        <v>492</v>
      </c>
      <c r="N5650">
        <v>13.65</v>
      </c>
      <c r="P5650" cm="1">
        <f t="array" ref="P5650">IF(Q5650&gt;0,INDEX(Q5650:Q27374,MATCH(TRUE,INDEX(Q5650:Q27374="",,),0)-1),"")</f>
        <v>6</v>
      </c>
      <c r="Q5650">
        <v>4</v>
      </c>
      <c r="R5650">
        <f t="shared" si="90"/>
        <v>0</v>
      </c>
    </row>
    <row r="5651" spans="1:18" x14ac:dyDescent="0.3">
      <c r="A5651" t="s">
        <v>471</v>
      </c>
      <c r="B5651" s="1">
        <v>38574</v>
      </c>
      <c r="C5651" t="s">
        <v>16</v>
      </c>
      <c r="D5651" t="s">
        <v>493</v>
      </c>
      <c r="E5651" t="s">
        <v>494</v>
      </c>
      <c r="G5651" s="6" t="s">
        <v>29</v>
      </c>
      <c r="H5651" t="s">
        <v>43</v>
      </c>
      <c r="I5651" t="s">
        <v>26</v>
      </c>
      <c r="J5651" t="s">
        <v>27</v>
      </c>
      <c r="K5651">
        <v>163</v>
      </c>
      <c r="L5651">
        <v>10.199999999999999</v>
      </c>
      <c r="M5651" t="s">
        <v>492</v>
      </c>
      <c r="N5651">
        <v>10.199999999999999</v>
      </c>
      <c r="P5651" cm="1">
        <f t="array" ref="P5651">IF(Q5651&gt;0,INDEX(Q5651:Q27375,MATCH(TRUE,INDEX(Q5651:Q27375="",,),0)-1),"")</f>
        <v>6</v>
      </c>
      <c r="Q5651">
        <v>4</v>
      </c>
      <c r="R5651">
        <f t="shared" si="90"/>
        <v>0</v>
      </c>
    </row>
    <row r="5652" spans="1:18" x14ac:dyDescent="0.3">
      <c r="A5652" t="s">
        <v>471</v>
      </c>
      <c r="B5652" s="1">
        <v>38574</v>
      </c>
      <c r="C5652" t="s">
        <v>16</v>
      </c>
      <c r="D5652" t="s">
        <v>493</v>
      </c>
      <c r="E5652" t="s">
        <v>494</v>
      </c>
      <c r="G5652" t="s">
        <v>19</v>
      </c>
      <c r="H5652" t="s">
        <v>41</v>
      </c>
      <c r="I5652" t="s">
        <v>26</v>
      </c>
      <c r="J5652" t="s">
        <v>27</v>
      </c>
      <c r="K5652">
        <v>259</v>
      </c>
      <c r="L5652">
        <v>41.05</v>
      </c>
      <c r="M5652" t="s">
        <v>95</v>
      </c>
      <c r="N5652">
        <v>148.33000000000001</v>
      </c>
      <c r="P5652" cm="1">
        <f t="array" ref="P5652">IF(Q5652&gt;0,INDEX(Q5652:Q27376,MATCH(TRUE,INDEX(Q5652:Q27376="",,),0)-1),"")</f>
        <v>6</v>
      </c>
      <c r="Q5652">
        <v>5</v>
      </c>
      <c r="R5652">
        <f t="shared" si="90"/>
        <v>0</v>
      </c>
    </row>
    <row r="5653" spans="1:18" x14ac:dyDescent="0.3">
      <c r="A5653" t="s">
        <v>471</v>
      </c>
      <c r="B5653" s="1">
        <v>38574</v>
      </c>
      <c r="C5653" t="s">
        <v>16</v>
      </c>
      <c r="D5653" t="s">
        <v>493</v>
      </c>
      <c r="E5653" t="s">
        <v>494</v>
      </c>
      <c r="G5653" t="s">
        <v>19</v>
      </c>
      <c r="H5653" t="s">
        <v>28</v>
      </c>
      <c r="I5653" t="s">
        <v>26</v>
      </c>
      <c r="J5653" t="s">
        <v>27</v>
      </c>
      <c r="K5653">
        <v>2192</v>
      </c>
      <c r="L5653">
        <v>29</v>
      </c>
      <c r="M5653" t="s">
        <v>95</v>
      </c>
      <c r="N5653">
        <v>29</v>
      </c>
      <c r="P5653" cm="1">
        <f t="array" ref="P5653">IF(Q5653&gt;0,INDEX(Q5653:Q27377,MATCH(TRUE,INDEX(Q5653:Q27377="",,),0)-1),"")</f>
        <v>6</v>
      </c>
      <c r="Q5653">
        <v>5</v>
      </c>
      <c r="R5653">
        <f t="shared" si="90"/>
        <v>0</v>
      </c>
    </row>
    <row r="5654" spans="1:18" x14ac:dyDescent="0.3">
      <c r="A5654" t="s">
        <v>471</v>
      </c>
      <c r="B5654" s="1">
        <v>38574</v>
      </c>
      <c r="C5654" t="s">
        <v>16</v>
      </c>
      <c r="D5654" t="s">
        <v>493</v>
      </c>
      <c r="E5654" t="s">
        <v>494</v>
      </c>
      <c r="G5654" s="6" t="s">
        <v>29</v>
      </c>
      <c r="H5654" t="s">
        <v>30</v>
      </c>
      <c r="I5654" t="s">
        <v>26</v>
      </c>
      <c r="J5654" t="s">
        <v>27</v>
      </c>
      <c r="K5654">
        <v>21</v>
      </c>
      <c r="L5654">
        <v>15.9</v>
      </c>
      <c r="M5654" t="s">
        <v>95</v>
      </c>
      <c r="N5654">
        <v>15.9</v>
      </c>
      <c r="P5654" cm="1">
        <f t="array" ref="P5654">IF(Q5654&gt;0,INDEX(Q5654:Q27378,MATCH(TRUE,INDEX(Q5654:Q27378="",,),0)-1),"")</f>
        <v>6</v>
      </c>
      <c r="Q5654">
        <v>5</v>
      </c>
      <c r="R5654">
        <f t="shared" si="90"/>
        <v>0</v>
      </c>
    </row>
    <row r="5655" spans="1:18" x14ac:dyDescent="0.3">
      <c r="A5655" t="s">
        <v>471</v>
      </c>
      <c r="B5655" s="1">
        <v>38574</v>
      </c>
      <c r="C5655" t="s">
        <v>16</v>
      </c>
      <c r="D5655" t="s">
        <v>493</v>
      </c>
      <c r="E5655" t="s">
        <v>494</v>
      </c>
      <c r="G5655" s="6" t="s">
        <v>29</v>
      </c>
      <c r="H5655" t="s">
        <v>53</v>
      </c>
      <c r="I5655" t="s">
        <v>26</v>
      </c>
      <c r="J5655" t="s">
        <v>27</v>
      </c>
      <c r="K5655">
        <v>14</v>
      </c>
      <c r="L5655">
        <v>13.65</v>
      </c>
      <c r="M5655" t="s">
        <v>95</v>
      </c>
      <c r="N5655">
        <v>13.65</v>
      </c>
      <c r="P5655" cm="1">
        <f t="array" ref="P5655">IF(Q5655&gt;0,INDEX(Q5655:Q27379,MATCH(TRUE,INDEX(Q5655:Q27379="",,),0)-1),"")</f>
        <v>6</v>
      </c>
      <c r="Q5655">
        <v>5</v>
      </c>
      <c r="R5655">
        <f t="shared" si="90"/>
        <v>0</v>
      </c>
    </row>
    <row r="5656" spans="1:18" x14ac:dyDescent="0.3">
      <c r="A5656" t="s">
        <v>471</v>
      </c>
      <c r="B5656" s="1">
        <v>38574</v>
      </c>
      <c r="C5656" t="s">
        <v>16</v>
      </c>
      <c r="D5656" t="s">
        <v>493</v>
      </c>
      <c r="E5656" t="s">
        <v>494</v>
      </c>
      <c r="G5656" s="6" t="s">
        <v>29</v>
      </c>
      <c r="H5656" t="s">
        <v>43</v>
      </c>
      <c r="I5656" t="s">
        <v>26</v>
      </c>
      <c r="J5656" t="s">
        <v>27</v>
      </c>
      <c r="K5656">
        <v>163</v>
      </c>
      <c r="L5656">
        <v>10.199999999999999</v>
      </c>
      <c r="M5656" t="s">
        <v>95</v>
      </c>
      <c r="N5656">
        <v>10.199999999999999</v>
      </c>
      <c r="P5656" cm="1">
        <f t="array" ref="P5656">IF(Q5656&gt;0,INDEX(Q5656:Q27380,MATCH(TRUE,INDEX(Q5656:Q27380="",,),0)-1),"")</f>
        <v>6</v>
      </c>
      <c r="Q5656">
        <v>5</v>
      </c>
      <c r="R5656">
        <f t="shared" si="90"/>
        <v>0</v>
      </c>
    </row>
    <row r="5657" spans="1:18" x14ac:dyDescent="0.3">
      <c r="A5657" t="s">
        <v>471</v>
      </c>
      <c r="B5657" s="1">
        <v>38574</v>
      </c>
      <c r="C5657" t="s">
        <v>16</v>
      </c>
      <c r="D5657" t="s">
        <v>493</v>
      </c>
      <c r="E5657" t="s">
        <v>494</v>
      </c>
      <c r="G5657" t="s">
        <v>19</v>
      </c>
      <c r="H5657" t="s">
        <v>41</v>
      </c>
      <c r="I5657" t="s">
        <v>26</v>
      </c>
      <c r="J5657" t="s">
        <v>27</v>
      </c>
      <c r="K5657">
        <v>259</v>
      </c>
      <c r="L5657">
        <v>41.05</v>
      </c>
      <c r="M5657" t="s">
        <v>44</v>
      </c>
      <c r="N5657">
        <v>41.05</v>
      </c>
      <c r="P5657" cm="1">
        <f t="array" ref="P5657">IF(Q5657&gt;0,INDEX(Q5657:Q27381,MATCH(TRUE,INDEX(Q5657:Q27381="",,),0)-1),"")</f>
        <v>6</v>
      </c>
      <c r="Q5657">
        <v>6</v>
      </c>
      <c r="R5657">
        <f t="shared" si="90"/>
        <v>0</v>
      </c>
    </row>
    <row r="5658" spans="1:18" x14ac:dyDescent="0.3">
      <c r="A5658" t="s">
        <v>471</v>
      </c>
      <c r="B5658" s="1">
        <v>38574</v>
      </c>
      <c r="C5658" t="s">
        <v>16</v>
      </c>
      <c r="D5658" t="s">
        <v>493</v>
      </c>
      <c r="E5658" t="s">
        <v>494</v>
      </c>
      <c r="G5658" t="s">
        <v>19</v>
      </c>
      <c r="H5658" t="s">
        <v>28</v>
      </c>
      <c r="I5658" t="s">
        <v>26</v>
      </c>
      <c r="J5658" t="s">
        <v>27</v>
      </c>
      <c r="K5658">
        <v>2192</v>
      </c>
      <c r="L5658">
        <v>29</v>
      </c>
      <c r="M5658" t="s">
        <v>44</v>
      </c>
      <c r="N5658">
        <v>35.75</v>
      </c>
      <c r="P5658" cm="1">
        <f t="array" ref="P5658">IF(Q5658&gt;0,INDEX(Q5658:Q27382,MATCH(TRUE,INDEX(Q5658:Q27382="",,),0)-1),"")</f>
        <v>6</v>
      </c>
      <c r="Q5658">
        <v>6</v>
      </c>
      <c r="R5658">
        <f t="shared" si="90"/>
        <v>0</v>
      </c>
    </row>
    <row r="5659" spans="1:18" x14ac:dyDescent="0.3">
      <c r="A5659" t="s">
        <v>471</v>
      </c>
      <c r="B5659" s="1">
        <v>38574</v>
      </c>
      <c r="C5659" t="s">
        <v>16</v>
      </c>
      <c r="D5659" t="s">
        <v>493</v>
      </c>
      <c r="E5659" t="s">
        <v>494</v>
      </c>
      <c r="G5659" s="6" t="s">
        <v>29</v>
      </c>
      <c r="H5659" t="s">
        <v>30</v>
      </c>
      <c r="I5659" t="s">
        <v>26</v>
      </c>
      <c r="J5659" t="s">
        <v>27</v>
      </c>
      <c r="K5659">
        <v>21</v>
      </c>
      <c r="L5659">
        <v>15.9</v>
      </c>
      <c r="M5659" t="s">
        <v>44</v>
      </c>
      <c r="N5659">
        <v>15.9</v>
      </c>
      <c r="P5659" cm="1">
        <f t="array" ref="P5659">IF(Q5659&gt;0,INDEX(Q5659:Q27383,MATCH(TRUE,INDEX(Q5659:Q27383="",,),0)-1),"")</f>
        <v>6</v>
      </c>
      <c r="Q5659">
        <v>6</v>
      </c>
      <c r="R5659">
        <f t="shared" si="90"/>
        <v>0</v>
      </c>
    </row>
    <row r="5660" spans="1:18" x14ac:dyDescent="0.3">
      <c r="A5660" t="s">
        <v>471</v>
      </c>
      <c r="B5660" s="1">
        <v>38574</v>
      </c>
      <c r="C5660" t="s">
        <v>16</v>
      </c>
      <c r="D5660" t="s">
        <v>493</v>
      </c>
      <c r="E5660" t="s">
        <v>494</v>
      </c>
      <c r="G5660" s="6" t="s">
        <v>29</v>
      </c>
      <c r="H5660" t="s">
        <v>53</v>
      </c>
      <c r="I5660" t="s">
        <v>26</v>
      </c>
      <c r="J5660" t="s">
        <v>27</v>
      </c>
      <c r="K5660">
        <v>14</v>
      </c>
      <c r="L5660">
        <v>13.65</v>
      </c>
      <c r="M5660" t="s">
        <v>44</v>
      </c>
      <c r="N5660">
        <v>13.65</v>
      </c>
      <c r="P5660" cm="1">
        <f t="array" ref="P5660">IF(Q5660&gt;0,INDEX(Q5660:Q27384,MATCH(TRUE,INDEX(Q5660:Q27384="",,),0)-1),"")</f>
        <v>6</v>
      </c>
      <c r="Q5660">
        <v>6</v>
      </c>
      <c r="R5660">
        <f t="shared" si="90"/>
        <v>0</v>
      </c>
    </row>
    <row r="5661" spans="1:18" x14ac:dyDescent="0.3">
      <c r="A5661" t="s">
        <v>471</v>
      </c>
      <c r="B5661" s="1">
        <v>38574</v>
      </c>
      <c r="C5661" t="s">
        <v>16</v>
      </c>
      <c r="D5661" t="s">
        <v>493</v>
      </c>
      <c r="E5661" t="s">
        <v>494</v>
      </c>
      <c r="G5661" s="6" t="s">
        <v>29</v>
      </c>
      <c r="H5661" t="s">
        <v>43</v>
      </c>
      <c r="I5661" t="s">
        <v>26</v>
      </c>
      <c r="J5661" t="s">
        <v>27</v>
      </c>
      <c r="K5661">
        <v>163</v>
      </c>
      <c r="L5661">
        <v>10.199999999999999</v>
      </c>
      <c r="M5661" t="s">
        <v>44</v>
      </c>
      <c r="N5661">
        <v>10.199999999999999</v>
      </c>
      <c r="P5661" cm="1">
        <f t="array" ref="P5661">IF(Q5661&gt;0,INDEX(Q5661:Q27385,MATCH(TRUE,INDEX(Q5661:Q27385="",,),0)-1),"")</f>
        <v>6</v>
      </c>
      <c r="Q5661">
        <v>6</v>
      </c>
      <c r="R5661">
        <f t="shared" si="90"/>
        <v>0</v>
      </c>
    </row>
    <row r="5662" spans="1:18" x14ac:dyDescent="0.3">
      <c r="P5662" t="str" cm="1">
        <f t="array" ref="P5662">IF(Q5662&gt;0,INDEX(Q5662:Q27386,MATCH(TRUE,INDEX(Q5662:Q27386="",,),0)-1),"")</f>
        <v/>
      </c>
      <c r="R5662" t="str">
        <f t="shared" si="90"/>
        <v/>
      </c>
    </row>
    <row r="5663" spans="1:18" x14ac:dyDescent="0.3">
      <c r="A5663" t="s">
        <v>471</v>
      </c>
      <c r="B5663" s="1">
        <v>38574</v>
      </c>
      <c r="C5663" t="s">
        <v>16</v>
      </c>
      <c r="D5663" t="s">
        <v>495</v>
      </c>
      <c r="E5663" t="s">
        <v>496</v>
      </c>
      <c r="G5663" t="s">
        <v>19</v>
      </c>
      <c r="H5663" t="s">
        <v>41</v>
      </c>
      <c r="I5663" t="s">
        <v>26</v>
      </c>
      <c r="J5663" t="s">
        <v>27</v>
      </c>
      <c r="K5663">
        <v>115</v>
      </c>
      <c r="L5663">
        <v>43.65</v>
      </c>
      <c r="M5663" t="s">
        <v>492</v>
      </c>
      <c r="N5663">
        <v>72.099999999999994</v>
      </c>
      <c r="O5663" t="s">
        <v>24</v>
      </c>
      <c r="P5663" cm="1">
        <f t="array" ref="P5663">IF(Q5663&gt;0,INDEX(Q5663:Q27387,MATCH(TRUE,INDEX(Q5663:Q27387="",,),0)-1),"")</f>
        <v>3</v>
      </c>
      <c r="Q5663">
        <v>1</v>
      </c>
      <c r="R5663">
        <f t="shared" si="90"/>
        <v>0</v>
      </c>
    </row>
    <row r="5664" spans="1:18" x14ac:dyDescent="0.3">
      <c r="A5664" t="s">
        <v>471</v>
      </c>
      <c r="B5664" s="1">
        <v>38574</v>
      </c>
      <c r="C5664" t="s">
        <v>16</v>
      </c>
      <c r="D5664" t="s">
        <v>495</v>
      </c>
      <c r="E5664" t="s">
        <v>496</v>
      </c>
      <c r="G5664" t="s">
        <v>19</v>
      </c>
      <c r="H5664" t="s">
        <v>63</v>
      </c>
      <c r="I5664" t="s">
        <v>26</v>
      </c>
      <c r="J5664" t="s">
        <v>27</v>
      </c>
      <c r="K5664">
        <v>65</v>
      </c>
      <c r="L5664">
        <v>22.6</v>
      </c>
      <c r="M5664" t="s">
        <v>492</v>
      </c>
      <c r="N5664">
        <v>34</v>
      </c>
      <c r="O5664" t="s">
        <v>24</v>
      </c>
      <c r="P5664" cm="1">
        <f t="array" ref="P5664">IF(Q5664&gt;0,INDEX(Q5664:Q27388,MATCH(TRUE,INDEX(Q5664:Q27388="",,),0)-1),"")</f>
        <v>3</v>
      </c>
      <c r="Q5664">
        <v>1</v>
      </c>
      <c r="R5664">
        <f t="shared" si="90"/>
        <v>0</v>
      </c>
    </row>
    <row r="5665" spans="1:18" x14ac:dyDescent="0.3">
      <c r="A5665" t="s">
        <v>471</v>
      </c>
      <c r="B5665" s="1">
        <v>38574</v>
      </c>
      <c r="C5665" t="s">
        <v>16</v>
      </c>
      <c r="D5665" t="s">
        <v>495</v>
      </c>
      <c r="E5665" t="s">
        <v>496</v>
      </c>
      <c r="G5665" s="6" t="s">
        <v>29</v>
      </c>
      <c r="H5665" t="s">
        <v>41</v>
      </c>
      <c r="I5665" t="s">
        <v>21</v>
      </c>
      <c r="J5665" t="s">
        <v>22</v>
      </c>
      <c r="K5665">
        <v>5</v>
      </c>
      <c r="L5665">
        <v>138</v>
      </c>
      <c r="M5665" t="s">
        <v>492</v>
      </c>
      <c r="N5665">
        <v>138</v>
      </c>
      <c r="O5665" t="s">
        <v>24</v>
      </c>
      <c r="P5665" cm="1">
        <f t="array" ref="P5665">IF(Q5665&gt;0,INDEX(Q5665:Q27389,MATCH(TRUE,INDEX(Q5665:Q27389="",,),0)-1),"")</f>
        <v>3</v>
      </c>
      <c r="Q5665">
        <v>1</v>
      </c>
      <c r="R5665">
        <f t="shared" si="90"/>
        <v>0</v>
      </c>
    </row>
    <row r="5666" spans="1:18" x14ac:dyDescent="0.3">
      <c r="A5666" t="s">
        <v>471</v>
      </c>
      <c r="B5666" s="1">
        <v>38574</v>
      </c>
      <c r="C5666" t="s">
        <v>16</v>
      </c>
      <c r="D5666" t="s">
        <v>495</v>
      </c>
      <c r="E5666" t="s">
        <v>496</v>
      </c>
      <c r="G5666" s="6" t="s">
        <v>29</v>
      </c>
      <c r="H5666" t="s">
        <v>69</v>
      </c>
      <c r="I5666" t="s">
        <v>26</v>
      </c>
      <c r="J5666" t="s">
        <v>27</v>
      </c>
      <c r="K5666">
        <v>4</v>
      </c>
      <c r="L5666">
        <v>4.9000000000000004</v>
      </c>
      <c r="M5666" t="s">
        <v>492</v>
      </c>
      <c r="N5666">
        <v>4.9000000000000004</v>
      </c>
      <c r="O5666" t="s">
        <v>24</v>
      </c>
      <c r="P5666" cm="1">
        <f t="array" ref="P5666">IF(Q5666&gt;0,INDEX(Q5666:Q27390,MATCH(TRUE,INDEX(Q5666:Q27390="",,),0)-1),"")</f>
        <v>3</v>
      </c>
      <c r="Q5666">
        <v>1</v>
      </c>
      <c r="R5666">
        <f t="shared" si="90"/>
        <v>0</v>
      </c>
    </row>
    <row r="5667" spans="1:18" x14ac:dyDescent="0.3">
      <c r="A5667" t="s">
        <v>471</v>
      </c>
      <c r="B5667" s="1">
        <v>38574</v>
      </c>
      <c r="C5667" t="s">
        <v>16</v>
      </c>
      <c r="D5667" t="s">
        <v>495</v>
      </c>
      <c r="E5667" t="s">
        <v>496</v>
      </c>
      <c r="G5667" s="6" t="s">
        <v>29</v>
      </c>
      <c r="H5667" t="s">
        <v>28</v>
      </c>
      <c r="I5667" t="s">
        <v>26</v>
      </c>
      <c r="J5667" t="s">
        <v>27</v>
      </c>
      <c r="K5667">
        <v>21</v>
      </c>
      <c r="L5667">
        <v>22.9</v>
      </c>
      <c r="M5667" t="s">
        <v>492</v>
      </c>
      <c r="N5667">
        <v>22.9</v>
      </c>
      <c r="O5667" t="s">
        <v>24</v>
      </c>
      <c r="P5667" cm="1">
        <f t="array" ref="P5667">IF(Q5667&gt;0,INDEX(Q5667:Q27391,MATCH(TRUE,INDEX(Q5667:Q27391="",,),0)-1),"")</f>
        <v>3</v>
      </c>
      <c r="Q5667">
        <v>1</v>
      </c>
      <c r="R5667">
        <f t="shared" si="90"/>
        <v>0</v>
      </c>
    </row>
    <row r="5668" spans="1:18" x14ac:dyDescent="0.3">
      <c r="A5668" t="s">
        <v>471</v>
      </c>
      <c r="B5668" s="1">
        <v>38574</v>
      </c>
      <c r="C5668" t="s">
        <v>16</v>
      </c>
      <c r="D5668" t="s">
        <v>495</v>
      </c>
      <c r="E5668" t="s">
        <v>496</v>
      </c>
      <c r="G5668" s="6" t="s">
        <v>29</v>
      </c>
      <c r="H5668" t="s">
        <v>497</v>
      </c>
      <c r="I5668" t="s">
        <v>26</v>
      </c>
      <c r="J5668" t="s">
        <v>27</v>
      </c>
      <c r="K5668">
        <v>2</v>
      </c>
      <c r="L5668">
        <v>8.4</v>
      </c>
      <c r="M5668" t="s">
        <v>492</v>
      </c>
      <c r="N5668">
        <v>8.4</v>
      </c>
      <c r="O5668" t="s">
        <v>24</v>
      </c>
      <c r="P5668" cm="1">
        <f t="array" ref="P5668">IF(Q5668&gt;0,INDEX(Q5668:Q27392,MATCH(TRUE,INDEX(Q5668:Q27392="",,),0)-1),"")</f>
        <v>3</v>
      </c>
      <c r="Q5668">
        <v>1</v>
      </c>
      <c r="R5668">
        <f t="shared" si="90"/>
        <v>0</v>
      </c>
    </row>
    <row r="5669" spans="1:18" x14ac:dyDescent="0.3">
      <c r="A5669" t="s">
        <v>471</v>
      </c>
      <c r="B5669" s="1">
        <v>38574</v>
      </c>
      <c r="C5669" t="s">
        <v>16</v>
      </c>
      <c r="D5669" t="s">
        <v>495</v>
      </c>
      <c r="E5669" t="s">
        <v>496</v>
      </c>
      <c r="G5669" s="6" t="s">
        <v>29</v>
      </c>
      <c r="H5669" t="s">
        <v>64</v>
      </c>
      <c r="I5669" t="s">
        <v>26</v>
      </c>
      <c r="J5669" t="s">
        <v>27</v>
      </c>
      <c r="K5669">
        <v>7</v>
      </c>
      <c r="L5669">
        <v>25.95</v>
      </c>
      <c r="M5669" t="s">
        <v>492</v>
      </c>
      <c r="N5669">
        <v>25.95</v>
      </c>
      <c r="O5669" t="s">
        <v>24</v>
      </c>
      <c r="P5669" cm="1">
        <f t="array" ref="P5669">IF(Q5669&gt;0,INDEX(Q5669:Q27393,MATCH(TRUE,INDEX(Q5669:Q27393="",,),0)-1),"")</f>
        <v>3</v>
      </c>
      <c r="Q5669">
        <v>1</v>
      </c>
      <c r="R5669">
        <f t="shared" si="90"/>
        <v>0</v>
      </c>
    </row>
    <row r="5670" spans="1:18" x14ac:dyDescent="0.3">
      <c r="A5670" t="s">
        <v>471</v>
      </c>
      <c r="B5670" s="1">
        <v>38574</v>
      </c>
      <c r="C5670" t="s">
        <v>16</v>
      </c>
      <c r="D5670" t="s">
        <v>495</v>
      </c>
      <c r="E5670" t="s">
        <v>496</v>
      </c>
      <c r="G5670" t="s">
        <v>19</v>
      </c>
      <c r="H5670" t="s">
        <v>41</v>
      </c>
      <c r="I5670" t="s">
        <v>26</v>
      </c>
      <c r="J5670" t="s">
        <v>27</v>
      </c>
      <c r="K5670">
        <v>115</v>
      </c>
      <c r="L5670">
        <v>43.65</v>
      </c>
      <c r="M5670" t="s">
        <v>95</v>
      </c>
      <c r="N5670">
        <v>57.83</v>
      </c>
      <c r="P5670" cm="1">
        <f t="array" ref="P5670">IF(Q5670&gt;0,INDEX(Q5670:Q27394,MATCH(TRUE,INDEX(Q5670:Q27394="",,),0)-1),"")</f>
        <v>3</v>
      </c>
      <c r="Q5670">
        <v>2</v>
      </c>
      <c r="R5670">
        <f t="shared" si="90"/>
        <v>0</v>
      </c>
    </row>
    <row r="5671" spans="1:18" x14ac:dyDescent="0.3">
      <c r="A5671" t="s">
        <v>471</v>
      </c>
      <c r="B5671" s="1">
        <v>38574</v>
      </c>
      <c r="C5671" t="s">
        <v>16</v>
      </c>
      <c r="D5671" t="s">
        <v>495</v>
      </c>
      <c r="E5671" t="s">
        <v>496</v>
      </c>
      <c r="G5671" t="s">
        <v>19</v>
      </c>
      <c r="H5671" t="s">
        <v>63</v>
      </c>
      <c r="I5671" t="s">
        <v>26</v>
      </c>
      <c r="J5671" t="s">
        <v>27</v>
      </c>
      <c r="K5671">
        <v>65</v>
      </c>
      <c r="L5671">
        <v>22.6</v>
      </c>
      <c r="M5671" t="s">
        <v>95</v>
      </c>
      <c r="N5671">
        <v>22.6</v>
      </c>
      <c r="P5671" cm="1">
        <f t="array" ref="P5671">IF(Q5671&gt;0,INDEX(Q5671:Q27395,MATCH(TRUE,INDEX(Q5671:Q27395="",,),0)-1),"")</f>
        <v>3</v>
      </c>
      <c r="Q5671">
        <v>2</v>
      </c>
      <c r="R5671">
        <f t="shared" si="90"/>
        <v>0</v>
      </c>
    </row>
    <row r="5672" spans="1:18" x14ac:dyDescent="0.3">
      <c r="A5672" t="s">
        <v>471</v>
      </c>
      <c r="B5672" s="1">
        <v>38574</v>
      </c>
      <c r="C5672" t="s">
        <v>16</v>
      </c>
      <c r="D5672" t="s">
        <v>495</v>
      </c>
      <c r="E5672" t="s">
        <v>496</v>
      </c>
      <c r="G5672" s="6" t="s">
        <v>29</v>
      </c>
      <c r="H5672" t="s">
        <v>41</v>
      </c>
      <c r="I5672" t="s">
        <v>21</v>
      </c>
      <c r="J5672" t="s">
        <v>22</v>
      </c>
      <c r="K5672">
        <v>5</v>
      </c>
      <c r="L5672">
        <v>138</v>
      </c>
      <c r="M5672" t="s">
        <v>95</v>
      </c>
      <c r="N5672">
        <v>138</v>
      </c>
      <c r="P5672" cm="1">
        <f t="array" ref="P5672">IF(Q5672&gt;0,INDEX(Q5672:Q27396,MATCH(TRUE,INDEX(Q5672:Q27396="",,),0)-1),"")</f>
        <v>3</v>
      </c>
      <c r="Q5672">
        <v>2</v>
      </c>
      <c r="R5672">
        <f t="shared" si="90"/>
        <v>0</v>
      </c>
    </row>
    <row r="5673" spans="1:18" x14ac:dyDescent="0.3">
      <c r="A5673" t="s">
        <v>471</v>
      </c>
      <c r="B5673" s="1">
        <v>38574</v>
      </c>
      <c r="C5673" t="s">
        <v>16</v>
      </c>
      <c r="D5673" t="s">
        <v>495</v>
      </c>
      <c r="E5673" t="s">
        <v>496</v>
      </c>
      <c r="G5673" s="6" t="s">
        <v>29</v>
      </c>
      <c r="H5673" t="s">
        <v>69</v>
      </c>
      <c r="I5673" t="s">
        <v>26</v>
      </c>
      <c r="J5673" t="s">
        <v>27</v>
      </c>
      <c r="K5673">
        <v>4</v>
      </c>
      <c r="L5673">
        <v>4.9000000000000004</v>
      </c>
      <c r="M5673" t="s">
        <v>95</v>
      </c>
      <c r="N5673">
        <v>4.9000000000000004</v>
      </c>
      <c r="P5673" cm="1">
        <f t="array" ref="P5673">IF(Q5673&gt;0,INDEX(Q5673:Q27397,MATCH(TRUE,INDEX(Q5673:Q27397="",,),0)-1),"")</f>
        <v>3</v>
      </c>
      <c r="Q5673">
        <v>2</v>
      </c>
      <c r="R5673">
        <f t="shared" si="90"/>
        <v>0</v>
      </c>
    </row>
    <row r="5674" spans="1:18" x14ac:dyDescent="0.3">
      <c r="A5674" t="s">
        <v>471</v>
      </c>
      <c r="B5674" s="1">
        <v>38574</v>
      </c>
      <c r="C5674" t="s">
        <v>16</v>
      </c>
      <c r="D5674" t="s">
        <v>495</v>
      </c>
      <c r="E5674" t="s">
        <v>496</v>
      </c>
      <c r="G5674" s="6" t="s">
        <v>29</v>
      </c>
      <c r="H5674" t="s">
        <v>28</v>
      </c>
      <c r="I5674" t="s">
        <v>26</v>
      </c>
      <c r="J5674" t="s">
        <v>27</v>
      </c>
      <c r="K5674">
        <v>21</v>
      </c>
      <c r="L5674">
        <v>22.9</v>
      </c>
      <c r="M5674" t="s">
        <v>95</v>
      </c>
      <c r="N5674">
        <v>22.9</v>
      </c>
      <c r="P5674" cm="1">
        <f t="array" ref="P5674">IF(Q5674&gt;0,INDEX(Q5674:Q27398,MATCH(TRUE,INDEX(Q5674:Q27398="",,),0)-1),"")</f>
        <v>3</v>
      </c>
      <c r="Q5674">
        <v>2</v>
      </c>
      <c r="R5674">
        <f t="shared" si="90"/>
        <v>0</v>
      </c>
    </row>
    <row r="5675" spans="1:18" x14ac:dyDescent="0.3">
      <c r="A5675" t="s">
        <v>471</v>
      </c>
      <c r="B5675" s="1">
        <v>38574</v>
      </c>
      <c r="C5675" t="s">
        <v>16</v>
      </c>
      <c r="D5675" t="s">
        <v>495</v>
      </c>
      <c r="E5675" t="s">
        <v>496</v>
      </c>
      <c r="G5675" s="6" t="s">
        <v>29</v>
      </c>
      <c r="H5675" t="s">
        <v>497</v>
      </c>
      <c r="I5675" t="s">
        <v>26</v>
      </c>
      <c r="J5675" t="s">
        <v>27</v>
      </c>
      <c r="K5675">
        <v>2</v>
      </c>
      <c r="L5675">
        <v>8.4</v>
      </c>
      <c r="M5675" t="s">
        <v>95</v>
      </c>
      <c r="N5675">
        <v>8.4</v>
      </c>
      <c r="P5675" cm="1">
        <f t="array" ref="P5675">IF(Q5675&gt;0,INDEX(Q5675:Q27399,MATCH(TRUE,INDEX(Q5675:Q27399="",,),0)-1),"")</f>
        <v>3</v>
      </c>
      <c r="Q5675">
        <v>2</v>
      </c>
      <c r="R5675">
        <f t="shared" si="90"/>
        <v>0</v>
      </c>
    </row>
    <row r="5676" spans="1:18" x14ac:dyDescent="0.3">
      <c r="A5676" t="s">
        <v>471</v>
      </c>
      <c r="B5676" s="1">
        <v>38574</v>
      </c>
      <c r="C5676" t="s">
        <v>16</v>
      </c>
      <c r="D5676" t="s">
        <v>495</v>
      </c>
      <c r="E5676" t="s">
        <v>496</v>
      </c>
      <c r="G5676" s="6" t="s">
        <v>29</v>
      </c>
      <c r="H5676" t="s">
        <v>64</v>
      </c>
      <c r="I5676" t="s">
        <v>26</v>
      </c>
      <c r="J5676" t="s">
        <v>27</v>
      </c>
      <c r="K5676">
        <v>7</v>
      </c>
      <c r="L5676">
        <v>25.95</v>
      </c>
      <c r="M5676" t="s">
        <v>95</v>
      </c>
      <c r="N5676">
        <v>25.95</v>
      </c>
      <c r="P5676" cm="1">
        <f t="array" ref="P5676">IF(Q5676&gt;0,INDEX(Q5676:Q27400,MATCH(TRUE,INDEX(Q5676:Q27400="",,),0)-1),"")</f>
        <v>3</v>
      </c>
      <c r="Q5676">
        <v>2</v>
      </c>
      <c r="R5676">
        <f t="shared" si="90"/>
        <v>0</v>
      </c>
    </row>
    <row r="5677" spans="1:18" x14ac:dyDescent="0.3">
      <c r="A5677" t="s">
        <v>471</v>
      </c>
      <c r="B5677" s="1">
        <v>38574</v>
      </c>
      <c r="C5677" t="s">
        <v>16</v>
      </c>
      <c r="D5677" t="s">
        <v>495</v>
      </c>
      <c r="E5677" t="s">
        <v>496</v>
      </c>
      <c r="G5677" t="s">
        <v>19</v>
      </c>
      <c r="H5677" t="s">
        <v>41</v>
      </c>
      <c r="I5677" t="s">
        <v>26</v>
      </c>
      <c r="J5677" t="s">
        <v>27</v>
      </c>
      <c r="K5677">
        <v>115</v>
      </c>
      <c r="L5677">
        <v>43.65</v>
      </c>
      <c r="M5677" t="s">
        <v>44</v>
      </c>
      <c r="N5677">
        <v>52.26</v>
      </c>
      <c r="P5677" cm="1">
        <f t="array" ref="P5677">IF(Q5677&gt;0,INDEX(Q5677:Q27401,MATCH(TRUE,INDEX(Q5677:Q27401="",,),0)-1),"")</f>
        <v>3</v>
      </c>
      <c r="Q5677">
        <v>3</v>
      </c>
      <c r="R5677">
        <f t="shared" si="90"/>
        <v>0</v>
      </c>
    </row>
    <row r="5678" spans="1:18" x14ac:dyDescent="0.3">
      <c r="A5678" t="s">
        <v>471</v>
      </c>
      <c r="B5678" s="1">
        <v>38574</v>
      </c>
      <c r="C5678" t="s">
        <v>16</v>
      </c>
      <c r="D5678" t="s">
        <v>495</v>
      </c>
      <c r="E5678" t="s">
        <v>496</v>
      </c>
      <c r="G5678" t="s">
        <v>19</v>
      </c>
      <c r="H5678" t="s">
        <v>63</v>
      </c>
      <c r="I5678" t="s">
        <v>26</v>
      </c>
      <c r="J5678" t="s">
        <v>27</v>
      </c>
      <c r="K5678">
        <v>65</v>
      </c>
      <c r="L5678">
        <v>22.6</v>
      </c>
      <c r="M5678" t="s">
        <v>44</v>
      </c>
      <c r="N5678">
        <v>22.6</v>
      </c>
      <c r="P5678" cm="1">
        <f t="array" ref="P5678">IF(Q5678&gt;0,INDEX(Q5678:Q27402,MATCH(TRUE,INDEX(Q5678:Q27402="",,),0)-1),"")</f>
        <v>3</v>
      </c>
      <c r="Q5678">
        <v>3</v>
      </c>
      <c r="R5678">
        <f t="shared" si="90"/>
        <v>0</v>
      </c>
    </row>
    <row r="5679" spans="1:18" x14ac:dyDescent="0.3">
      <c r="A5679" t="s">
        <v>471</v>
      </c>
      <c r="B5679" s="1">
        <v>38574</v>
      </c>
      <c r="C5679" t="s">
        <v>16</v>
      </c>
      <c r="D5679" t="s">
        <v>495</v>
      </c>
      <c r="E5679" t="s">
        <v>496</v>
      </c>
      <c r="G5679" s="6" t="s">
        <v>29</v>
      </c>
      <c r="H5679" t="s">
        <v>41</v>
      </c>
      <c r="I5679" t="s">
        <v>21</v>
      </c>
      <c r="J5679" t="s">
        <v>22</v>
      </c>
      <c r="K5679">
        <v>5</v>
      </c>
      <c r="L5679">
        <v>138</v>
      </c>
      <c r="M5679" t="s">
        <v>44</v>
      </c>
      <c r="N5679">
        <v>138</v>
      </c>
      <c r="P5679" cm="1">
        <f t="array" ref="P5679">IF(Q5679&gt;0,INDEX(Q5679:Q27403,MATCH(TRUE,INDEX(Q5679:Q27403="",,),0)-1),"")</f>
        <v>3</v>
      </c>
      <c r="Q5679">
        <v>3</v>
      </c>
      <c r="R5679">
        <f t="shared" si="90"/>
        <v>0</v>
      </c>
    </row>
    <row r="5680" spans="1:18" x14ac:dyDescent="0.3">
      <c r="A5680" t="s">
        <v>471</v>
      </c>
      <c r="B5680" s="1">
        <v>38574</v>
      </c>
      <c r="C5680" t="s">
        <v>16</v>
      </c>
      <c r="D5680" t="s">
        <v>495</v>
      </c>
      <c r="E5680" t="s">
        <v>496</v>
      </c>
      <c r="G5680" s="6" t="s">
        <v>29</v>
      </c>
      <c r="H5680" t="s">
        <v>69</v>
      </c>
      <c r="I5680" t="s">
        <v>26</v>
      </c>
      <c r="J5680" t="s">
        <v>27</v>
      </c>
      <c r="K5680">
        <v>4</v>
      </c>
      <c r="L5680">
        <v>4.9000000000000004</v>
      </c>
      <c r="M5680" t="s">
        <v>44</v>
      </c>
      <c r="N5680">
        <v>4.9000000000000004</v>
      </c>
      <c r="P5680" cm="1">
        <f t="array" ref="P5680">IF(Q5680&gt;0,INDEX(Q5680:Q27404,MATCH(TRUE,INDEX(Q5680:Q27404="",,),0)-1),"")</f>
        <v>3</v>
      </c>
      <c r="Q5680">
        <v>3</v>
      </c>
      <c r="R5680">
        <f t="shared" si="90"/>
        <v>0</v>
      </c>
    </row>
    <row r="5681" spans="1:18" x14ac:dyDescent="0.3">
      <c r="A5681" t="s">
        <v>471</v>
      </c>
      <c r="B5681" s="1">
        <v>38574</v>
      </c>
      <c r="C5681" t="s">
        <v>16</v>
      </c>
      <c r="D5681" t="s">
        <v>495</v>
      </c>
      <c r="E5681" t="s">
        <v>496</v>
      </c>
      <c r="G5681" s="6" t="s">
        <v>29</v>
      </c>
      <c r="H5681" t="s">
        <v>28</v>
      </c>
      <c r="I5681" t="s">
        <v>26</v>
      </c>
      <c r="J5681" t="s">
        <v>27</v>
      </c>
      <c r="K5681">
        <v>21</v>
      </c>
      <c r="L5681">
        <v>22.9</v>
      </c>
      <c r="M5681" t="s">
        <v>44</v>
      </c>
      <c r="N5681">
        <v>22.9</v>
      </c>
      <c r="P5681" cm="1">
        <f t="array" ref="P5681">IF(Q5681&gt;0,INDEX(Q5681:Q27405,MATCH(TRUE,INDEX(Q5681:Q27405="",,),0)-1),"")</f>
        <v>3</v>
      </c>
      <c r="Q5681">
        <v>3</v>
      </c>
      <c r="R5681">
        <f t="shared" si="90"/>
        <v>0</v>
      </c>
    </row>
    <row r="5682" spans="1:18" x14ac:dyDescent="0.3">
      <c r="A5682" t="s">
        <v>471</v>
      </c>
      <c r="B5682" s="1">
        <v>38574</v>
      </c>
      <c r="C5682" t="s">
        <v>16</v>
      </c>
      <c r="D5682" t="s">
        <v>495</v>
      </c>
      <c r="E5682" t="s">
        <v>496</v>
      </c>
      <c r="G5682" s="6" t="s">
        <v>29</v>
      </c>
      <c r="H5682" t="s">
        <v>497</v>
      </c>
      <c r="I5682" t="s">
        <v>26</v>
      </c>
      <c r="J5682" t="s">
        <v>27</v>
      </c>
      <c r="K5682">
        <v>2</v>
      </c>
      <c r="L5682">
        <v>8.4</v>
      </c>
      <c r="M5682" t="s">
        <v>44</v>
      </c>
      <c r="N5682">
        <v>8.4</v>
      </c>
      <c r="P5682" cm="1">
        <f t="array" ref="P5682">IF(Q5682&gt;0,INDEX(Q5682:Q27406,MATCH(TRUE,INDEX(Q5682:Q27406="",,),0)-1),"")</f>
        <v>3</v>
      </c>
      <c r="Q5682">
        <v>3</v>
      </c>
      <c r="R5682">
        <f t="shared" si="90"/>
        <v>0</v>
      </c>
    </row>
    <row r="5683" spans="1:18" x14ac:dyDescent="0.3">
      <c r="A5683" t="s">
        <v>471</v>
      </c>
      <c r="B5683" s="1">
        <v>38574</v>
      </c>
      <c r="C5683" t="s">
        <v>16</v>
      </c>
      <c r="D5683" t="s">
        <v>495</v>
      </c>
      <c r="E5683" t="s">
        <v>496</v>
      </c>
      <c r="G5683" s="6" t="s">
        <v>29</v>
      </c>
      <c r="H5683" t="s">
        <v>64</v>
      </c>
      <c r="I5683" t="s">
        <v>26</v>
      </c>
      <c r="J5683" t="s">
        <v>27</v>
      </c>
      <c r="K5683">
        <v>7</v>
      </c>
      <c r="L5683">
        <v>25.95</v>
      </c>
      <c r="M5683" t="s">
        <v>44</v>
      </c>
      <c r="N5683">
        <v>25.95</v>
      </c>
      <c r="P5683" cm="1">
        <f t="array" ref="P5683">IF(Q5683&gt;0,INDEX(Q5683:Q27407,MATCH(TRUE,INDEX(Q5683:Q27407="",,),0)-1),"")</f>
        <v>3</v>
      </c>
      <c r="Q5683">
        <v>3</v>
      </c>
      <c r="R5683">
        <f t="shared" si="90"/>
        <v>0</v>
      </c>
    </row>
    <row r="5684" spans="1:18" x14ac:dyDescent="0.3">
      <c r="P5684" t="str" cm="1">
        <f t="array" ref="P5684">IF(Q5684&gt;0,INDEX(Q5684:Q27408,MATCH(TRUE,INDEX(Q5684:Q27408="",,),0)-1),"")</f>
        <v/>
      </c>
      <c r="R5684" t="str">
        <f t="shared" ref="R5684:R5747" si="91">IF(P5684="","",0)</f>
        <v/>
      </c>
    </row>
    <row r="5685" spans="1:18" x14ac:dyDescent="0.3">
      <c r="A5685" t="s">
        <v>471</v>
      </c>
      <c r="B5685" s="1">
        <v>38574</v>
      </c>
      <c r="C5685" t="s">
        <v>16</v>
      </c>
      <c r="D5685" t="s">
        <v>498</v>
      </c>
      <c r="E5685" t="s">
        <v>499</v>
      </c>
      <c r="G5685" t="s">
        <v>19</v>
      </c>
      <c r="H5685" t="s">
        <v>43</v>
      </c>
      <c r="I5685" t="s">
        <v>21</v>
      </c>
      <c r="J5685" t="s">
        <v>22</v>
      </c>
      <c r="K5685">
        <v>193</v>
      </c>
      <c r="L5685">
        <v>126</v>
      </c>
      <c r="M5685" t="s">
        <v>59</v>
      </c>
      <c r="N5685">
        <v>126</v>
      </c>
      <c r="O5685" t="s">
        <v>24</v>
      </c>
      <c r="P5685" cm="1">
        <f t="array" ref="P5685">IF(Q5685&gt;0,INDEX(Q5685:Q27409,MATCH(TRUE,INDEX(Q5685:Q27409="",,),0)-1),"")</f>
        <v>4</v>
      </c>
      <c r="Q5685">
        <v>1</v>
      </c>
      <c r="R5685">
        <f t="shared" si="91"/>
        <v>0</v>
      </c>
    </row>
    <row r="5686" spans="1:18" x14ac:dyDescent="0.3">
      <c r="A5686" t="s">
        <v>471</v>
      </c>
      <c r="B5686" s="1">
        <v>38574</v>
      </c>
      <c r="C5686" t="s">
        <v>16</v>
      </c>
      <c r="D5686" t="s">
        <v>498</v>
      </c>
      <c r="E5686" t="s">
        <v>499</v>
      </c>
      <c r="G5686" t="s">
        <v>19</v>
      </c>
      <c r="H5686" t="s">
        <v>43</v>
      </c>
      <c r="I5686" t="s">
        <v>26</v>
      </c>
      <c r="J5686" t="s">
        <v>27</v>
      </c>
      <c r="K5686">
        <v>1393</v>
      </c>
      <c r="L5686">
        <v>12</v>
      </c>
      <c r="M5686" t="s">
        <v>59</v>
      </c>
      <c r="N5686">
        <v>30.3</v>
      </c>
      <c r="O5686" t="s">
        <v>24</v>
      </c>
      <c r="P5686" cm="1">
        <f t="array" ref="P5686">IF(Q5686&gt;0,INDEX(Q5686:Q27410,MATCH(TRUE,INDEX(Q5686:Q27410="",,),0)-1),"")</f>
        <v>4</v>
      </c>
      <c r="Q5686">
        <v>1</v>
      </c>
      <c r="R5686">
        <f t="shared" si="91"/>
        <v>0</v>
      </c>
    </row>
    <row r="5687" spans="1:18" x14ac:dyDescent="0.3">
      <c r="A5687" t="s">
        <v>471</v>
      </c>
      <c r="B5687" s="1">
        <v>38574</v>
      </c>
      <c r="C5687" t="s">
        <v>16</v>
      </c>
      <c r="D5687" t="s">
        <v>498</v>
      </c>
      <c r="E5687" t="s">
        <v>499</v>
      </c>
      <c r="G5687" s="6" t="s">
        <v>29</v>
      </c>
      <c r="H5687" t="s">
        <v>63</v>
      </c>
      <c r="I5687" t="s">
        <v>21</v>
      </c>
      <c r="J5687" t="s">
        <v>22</v>
      </c>
      <c r="K5687">
        <v>10</v>
      </c>
      <c r="L5687">
        <v>93</v>
      </c>
      <c r="M5687" t="s">
        <v>59</v>
      </c>
      <c r="N5687">
        <v>93</v>
      </c>
      <c r="O5687" t="s">
        <v>24</v>
      </c>
      <c r="P5687" cm="1">
        <f t="array" ref="P5687">IF(Q5687&gt;0,INDEX(Q5687:Q27411,MATCH(TRUE,INDEX(Q5687:Q27411="",,),0)-1),"")</f>
        <v>4</v>
      </c>
      <c r="Q5687">
        <v>1</v>
      </c>
      <c r="R5687">
        <f t="shared" si="91"/>
        <v>0</v>
      </c>
    </row>
    <row r="5688" spans="1:18" x14ac:dyDescent="0.3">
      <c r="A5688" t="s">
        <v>471</v>
      </c>
      <c r="B5688" s="1">
        <v>38574</v>
      </c>
      <c r="C5688" t="s">
        <v>16</v>
      </c>
      <c r="D5688" t="s">
        <v>498</v>
      </c>
      <c r="E5688" t="s">
        <v>499</v>
      </c>
      <c r="G5688" s="6" t="s">
        <v>29</v>
      </c>
      <c r="H5688" t="s">
        <v>30</v>
      </c>
      <c r="I5688" t="s">
        <v>26</v>
      </c>
      <c r="J5688" t="s">
        <v>27</v>
      </c>
      <c r="K5688">
        <v>43</v>
      </c>
      <c r="L5688">
        <v>17.55</v>
      </c>
      <c r="M5688" t="s">
        <v>59</v>
      </c>
      <c r="N5688">
        <v>17.55</v>
      </c>
      <c r="O5688" t="s">
        <v>24</v>
      </c>
      <c r="P5688" cm="1">
        <f t="array" ref="P5688">IF(Q5688&gt;0,INDEX(Q5688:Q27412,MATCH(TRUE,INDEX(Q5688:Q27412="",,),0)-1),"")</f>
        <v>4</v>
      </c>
      <c r="Q5688">
        <v>1</v>
      </c>
      <c r="R5688">
        <f t="shared" si="91"/>
        <v>0</v>
      </c>
    </row>
    <row r="5689" spans="1:18" x14ac:dyDescent="0.3">
      <c r="A5689" t="s">
        <v>471</v>
      </c>
      <c r="B5689" s="1">
        <v>38574</v>
      </c>
      <c r="C5689" t="s">
        <v>16</v>
      </c>
      <c r="D5689" t="s">
        <v>498</v>
      </c>
      <c r="E5689" t="s">
        <v>499</v>
      </c>
      <c r="G5689" s="6" t="s">
        <v>29</v>
      </c>
      <c r="H5689" t="s">
        <v>63</v>
      </c>
      <c r="I5689" t="s">
        <v>26</v>
      </c>
      <c r="J5689" t="s">
        <v>27</v>
      </c>
      <c r="K5689">
        <v>179</v>
      </c>
      <c r="L5689">
        <v>21.15</v>
      </c>
      <c r="M5689" t="s">
        <v>59</v>
      </c>
      <c r="N5689">
        <v>21.15</v>
      </c>
      <c r="O5689" t="s">
        <v>24</v>
      </c>
      <c r="P5689" cm="1">
        <f t="array" ref="P5689">IF(Q5689&gt;0,INDEX(Q5689:Q27413,MATCH(TRUE,INDEX(Q5689:Q27413="",,),0)-1),"")</f>
        <v>4</v>
      </c>
      <c r="Q5689">
        <v>1</v>
      </c>
      <c r="R5689">
        <f t="shared" si="91"/>
        <v>0</v>
      </c>
    </row>
    <row r="5690" spans="1:18" x14ac:dyDescent="0.3">
      <c r="A5690" t="s">
        <v>471</v>
      </c>
      <c r="B5690" s="1">
        <v>38574</v>
      </c>
      <c r="C5690" t="s">
        <v>16</v>
      </c>
      <c r="D5690" t="s">
        <v>498</v>
      </c>
      <c r="E5690" t="s">
        <v>499</v>
      </c>
      <c r="G5690" t="s">
        <v>19</v>
      </c>
      <c r="H5690" t="s">
        <v>43</v>
      </c>
      <c r="I5690" t="s">
        <v>21</v>
      </c>
      <c r="J5690" t="s">
        <v>22</v>
      </c>
      <c r="K5690">
        <v>193</v>
      </c>
      <c r="L5690">
        <v>126</v>
      </c>
      <c r="M5690" t="s">
        <v>95</v>
      </c>
      <c r="N5690">
        <v>229.79</v>
      </c>
      <c r="P5690" cm="1">
        <f t="array" ref="P5690">IF(Q5690&gt;0,INDEX(Q5690:Q27414,MATCH(TRUE,INDEX(Q5690:Q27414="",,),0)-1),"")</f>
        <v>4</v>
      </c>
      <c r="Q5690">
        <v>2</v>
      </c>
      <c r="R5690">
        <f t="shared" si="91"/>
        <v>0</v>
      </c>
    </row>
    <row r="5691" spans="1:18" x14ac:dyDescent="0.3">
      <c r="A5691" t="s">
        <v>471</v>
      </c>
      <c r="B5691" s="1">
        <v>38574</v>
      </c>
      <c r="C5691" t="s">
        <v>16</v>
      </c>
      <c r="D5691" t="s">
        <v>498</v>
      </c>
      <c r="E5691" t="s">
        <v>499</v>
      </c>
      <c r="G5691" t="s">
        <v>19</v>
      </c>
      <c r="H5691" t="s">
        <v>43</v>
      </c>
      <c r="I5691" t="s">
        <v>26</v>
      </c>
      <c r="J5691" t="s">
        <v>27</v>
      </c>
      <c r="K5691">
        <v>1393</v>
      </c>
      <c r="L5691">
        <v>12</v>
      </c>
      <c r="M5691" t="s">
        <v>95</v>
      </c>
      <c r="N5691">
        <v>12</v>
      </c>
      <c r="P5691" cm="1">
        <f t="array" ref="P5691">IF(Q5691&gt;0,INDEX(Q5691:Q27415,MATCH(TRUE,INDEX(Q5691:Q27415="",,),0)-1),"")</f>
        <v>4</v>
      </c>
      <c r="Q5691">
        <v>2</v>
      </c>
      <c r="R5691">
        <f t="shared" si="91"/>
        <v>0</v>
      </c>
    </row>
    <row r="5692" spans="1:18" x14ac:dyDescent="0.3">
      <c r="A5692" t="s">
        <v>471</v>
      </c>
      <c r="B5692" s="1">
        <v>38574</v>
      </c>
      <c r="C5692" t="s">
        <v>16</v>
      </c>
      <c r="D5692" t="s">
        <v>498</v>
      </c>
      <c r="E5692" t="s">
        <v>499</v>
      </c>
      <c r="G5692" s="6" t="s">
        <v>29</v>
      </c>
      <c r="H5692" t="s">
        <v>63</v>
      </c>
      <c r="I5692" t="s">
        <v>21</v>
      </c>
      <c r="J5692" t="s">
        <v>22</v>
      </c>
      <c r="K5692">
        <v>10</v>
      </c>
      <c r="L5692">
        <v>93</v>
      </c>
      <c r="M5692" t="s">
        <v>95</v>
      </c>
      <c r="N5692">
        <v>93</v>
      </c>
      <c r="P5692" cm="1">
        <f t="array" ref="P5692">IF(Q5692&gt;0,INDEX(Q5692:Q27416,MATCH(TRUE,INDEX(Q5692:Q27416="",,),0)-1),"")</f>
        <v>4</v>
      </c>
      <c r="Q5692">
        <v>2</v>
      </c>
      <c r="R5692">
        <f t="shared" si="91"/>
        <v>0</v>
      </c>
    </row>
    <row r="5693" spans="1:18" x14ac:dyDescent="0.3">
      <c r="A5693" t="s">
        <v>471</v>
      </c>
      <c r="B5693" s="1">
        <v>38574</v>
      </c>
      <c r="C5693" t="s">
        <v>16</v>
      </c>
      <c r="D5693" t="s">
        <v>498</v>
      </c>
      <c r="E5693" t="s">
        <v>499</v>
      </c>
      <c r="G5693" s="6" t="s">
        <v>29</v>
      </c>
      <c r="H5693" t="s">
        <v>30</v>
      </c>
      <c r="I5693" t="s">
        <v>26</v>
      </c>
      <c r="J5693" t="s">
        <v>27</v>
      </c>
      <c r="K5693">
        <v>43</v>
      </c>
      <c r="L5693">
        <v>17.55</v>
      </c>
      <c r="M5693" t="s">
        <v>95</v>
      </c>
      <c r="N5693">
        <v>17.55</v>
      </c>
      <c r="P5693" cm="1">
        <f t="array" ref="P5693">IF(Q5693&gt;0,INDEX(Q5693:Q27417,MATCH(TRUE,INDEX(Q5693:Q27417="",,),0)-1),"")</f>
        <v>4</v>
      </c>
      <c r="Q5693">
        <v>2</v>
      </c>
      <c r="R5693">
        <f t="shared" si="91"/>
        <v>0</v>
      </c>
    </row>
    <row r="5694" spans="1:18" x14ac:dyDescent="0.3">
      <c r="A5694" t="s">
        <v>471</v>
      </c>
      <c r="B5694" s="1">
        <v>38574</v>
      </c>
      <c r="C5694" t="s">
        <v>16</v>
      </c>
      <c r="D5694" t="s">
        <v>498</v>
      </c>
      <c r="E5694" t="s">
        <v>499</v>
      </c>
      <c r="G5694" s="6" t="s">
        <v>29</v>
      </c>
      <c r="H5694" t="s">
        <v>63</v>
      </c>
      <c r="I5694" t="s">
        <v>26</v>
      </c>
      <c r="J5694" t="s">
        <v>27</v>
      </c>
      <c r="K5694">
        <v>179</v>
      </c>
      <c r="L5694">
        <v>21.15</v>
      </c>
      <c r="M5694" t="s">
        <v>95</v>
      </c>
      <c r="N5694">
        <v>21.15</v>
      </c>
      <c r="P5694" cm="1">
        <f t="array" ref="P5694">IF(Q5694&gt;0,INDEX(Q5694:Q27418,MATCH(TRUE,INDEX(Q5694:Q27418="",,),0)-1),"")</f>
        <v>4</v>
      </c>
      <c r="Q5694">
        <v>2</v>
      </c>
      <c r="R5694">
        <f t="shared" si="91"/>
        <v>0</v>
      </c>
    </row>
    <row r="5695" spans="1:18" x14ac:dyDescent="0.3">
      <c r="A5695" t="s">
        <v>471</v>
      </c>
      <c r="B5695" s="1">
        <v>38574</v>
      </c>
      <c r="C5695" t="s">
        <v>16</v>
      </c>
      <c r="D5695" t="s">
        <v>498</v>
      </c>
      <c r="E5695" t="s">
        <v>499</v>
      </c>
      <c r="G5695" t="s">
        <v>19</v>
      </c>
      <c r="H5695" t="s">
        <v>43</v>
      </c>
      <c r="I5695" t="s">
        <v>21</v>
      </c>
      <c r="J5695" t="s">
        <v>22</v>
      </c>
      <c r="K5695">
        <v>193</v>
      </c>
      <c r="L5695">
        <v>126</v>
      </c>
      <c r="M5695" t="s">
        <v>492</v>
      </c>
      <c r="N5695">
        <v>130</v>
      </c>
      <c r="P5695" cm="1">
        <f t="array" ref="P5695">IF(Q5695&gt;0,INDEX(Q5695:Q27419,MATCH(TRUE,INDEX(Q5695:Q27419="",,),0)-1),"")</f>
        <v>4</v>
      </c>
      <c r="Q5695">
        <v>3</v>
      </c>
      <c r="R5695">
        <f t="shared" si="91"/>
        <v>0</v>
      </c>
    </row>
    <row r="5696" spans="1:18" x14ac:dyDescent="0.3">
      <c r="A5696" t="s">
        <v>471</v>
      </c>
      <c r="B5696" s="1">
        <v>38574</v>
      </c>
      <c r="C5696" t="s">
        <v>16</v>
      </c>
      <c r="D5696" t="s">
        <v>498</v>
      </c>
      <c r="E5696" t="s">
        <v>499</v>
      </c>
      <c r="G5696" t="s">
        <v>19</v>
      </c>
      <c r="H5696" t="s">
        <v>43</v>
      </c>
      <c r="I5696" t="s">
        <v>26</v>
      </c>
      <c r="J5696" t="s">
        <v>27</v>
      </c>
      <c r="K5696">
        <v>1393</v>
      </c>
      <c r="L5696">
        <v>12</v>
      </c>
      <c r="M5696" t="s">
        <v>492</v>
      </c>
      <c r="N5696">
        <v>24.8</v>
      </c>
      <c r="P5696" cm="1">
        <f t="array" ref="P5696">IF(Q5696&gt;0,INDEX(Q5696:Q27420,MATCH(TRUE,INDEX(Q5696:Q27420="",,),0)-1),"")</f>
        <v>4</v>
      </c>
      <c r="Q5696">
        <v>3</v>
      </c>
      <c r="R5696">
        <f t="shared" si="91"/>
        <v>0</v>
      </c>
    </row>
    <row r="5697" spans="1:18" x14ac:dyDescent="0.3">
      <c r="A5697" t="s">
        <v>471</v>
      </c>
      <c r="B5697" s="1">
        <v>38574</v>
      </c>
      <c r="C5697" t="s">
        <v>16</v>
      </c>
      <c r="D5697" t="s">
        <v>498</v>
      </c>
      <c r="E5697" t="s">
        <v>499</v>
      </c>
      <c r="G5697" s="6" t="s">
        <v>29</v>
      </c>
      <c r="H5697" t="s">
        <v>63</v>
      </c>
      <c r="I5697" t="s">
        <v>21</v>
      </c>
      <c r="J5697" t="s">
        <v>22</v>
      </c>
      <c r="K5697">
        <v>10</v>
      </c>
      <c r="L5697">
        <v>93</v>
      </c>
      <c r="M5697" t="s">
        <v>492</v>
      </c>
      <c r="N5697">
        <v>93</v>
      </c>
      <c r="P5697" cm="1">
        <f t="array" ref="P5697">IF(Q5697&gt;0,INDEX(Q5697:Q27421,MATCH(TRUE,INDEX(Q5697:Q27421="",,),0)-1),"")</f>
        <v>4</v>
      </c>
      <c r="Q5697">
        <v>3</v>
      </c>
      <c r="R5697">
        <f t="shared" si="91"/>
        <v>0</v>
      </c>
    </row>
    <row r="5698" spans="1:18" x14ac:dyDescent="0.3">
      <c r="A5698" t="s">
        <v>471</v>
      </c>
      <c r="B5698" s="1">
        <v>38574</v>
      </c>
      <c r="C5698" t="s">
        <v>16</v>
      </c>
      <c r="D5698" t="s">
        <v>498</v>
      </c>
      <c r="E5698" t="s">
        <v>499</v>
      </c>
      <c r="G5698" s="6" t="s">
        <v>29</v>
      </c>
      <c r="H5698" t="s">
        <v>30</v>
      </c>
      <c r="I5698" t="s">
        <v>26</v>
      </c>
      <c r="J5698" t="s">
        <v>27</v>
      </c>
      <c r="K5698">
        <v>43</v>
      </c>
      <c r="L5698">
        <v>17.55</v>
      </c>
      <c r="M5698" t="s">
        <v>492</v>
      </c>
      <c r="N5698">
        <v>17.55</v>
      </c>
      <c r="P5698" cm="1">
        <f t="array" ref="P5698">IF(Q5698&gt;0,INDEX(Q5698:Q27422,MATCH(TRUE,INDEX(Q5698:Q27422="",,),0)-1),"")</f>
        <v>4</v>
      </c>
      <c r="Q5698">
        <v>3</v>
      </c>
      <c r="R5698">
        <f t="shared" si="91"/>
        <v>0</v>
      </c>
    </row>
    <row r="5699" spans="1:18" x14ac:dyDescent="0.3">
      <c r="A5699" t="s">
        <v>471</v>
      </c>
      <c r="B5699" s="1">
        <v>38574</v>
      </c>
      <c r="C5699" t="s">
        <v>16</v>
      </c>
      <c r="D5699" t="s">
        <v>498</v>
      </c>
      <c r="E5699" t="s">
        <v>499</v>
      </c>
      <c r="G5699" s="6" t="s">
        <v>29</v>
      </c>
      <c r="H5699" t="s">
        <v>63</v>
      </c>
      <c r="I5699" t="s">
        <v>26</v>
      </c>
      <c r="J5699" t="s">
        <v>27</v>
      </c>
      <c r="K5699">
        <v>179</v>
      </c>
      <c r="L5699">
        <v>21.15</v>
      </c>
      <c r="M5699" t="s">
        <v>492</v>
      </c>
      <c r="N5699">
        <v>21.15</v>
      </c>
      <c r="P5699" cm="1">
        <f t="array" ref="P5699">IF(Q5699&gt;0,INDEX(Q5699:Q27423,MATCH(TRUE,INDEX(Q5699:Q27423="",,),0)-1),"")</f>
        <v>4</v>
      </c>
      <c r="Q5699">
        <v>3</v>
      </c>
      <c r="R5699">
        <f t="shared" si="91"/>
        <v>0</v>
      </c>
    </row>
    <row r="5700" spans="1:18" x14ac:dyDescent="0.3">
      <c r="A5700" t="s">
        <v>471</v>
      </c>
      <c r="B5700" s="1">
        <v>38574</v>
      </c>
      <c r="C5700" t="s">
        <v>16</v>
      </c>
      <c r="D5700" t="s">
        <v>498</v>
      </c>
      <c r="E5700" t="s">
        <v>499</v>
      </c>
      <c r="G5700" t="s">
        <v>19</v>
      </c>
      <c r="H5700" t="s">
        <v>43</v>
      </c>
      <c r="I5700" t="s">
        <v>21</v>
      </c>
      <c r="J5700" t="s">
        <v>22</v>
      </c>
      <c r="K5700">
        <v>193</v>
      </c>
      <c r="L5700">
        <v>126</v>
      </c>
      <c r="M5700" t="s">
        <v>100</v>
      </c>
      <c r="N5700">
        <v>175</v>
      </c>
      <c r="P5700" cm="1">
        <f t="array" ref="P5700">IF(Q5700&gt;0,INDEX(Q5700:Q27424,MATCH(TRUE,INDEX(Q5700:Q27424="",,),0)-1),"")</f>
        <v>4</v>
      </c>
      <c r="Q5700">
        <v>4</v>
      </c>
      <c r="R5700">
        <f t="shared" si="91"/>
        <v>0</v>
      </c>
    </row>
    <row r="5701" spans="1:18" x14ac:dyDescent="0.3">
      <c r="A5701" t="s">
        <v>471</v>
      </c>
      <c r="B5701" s="1">
        <v>38574</v>
      </c>
      <c r="C5701" t="s">
        <v>16</v>
      </c>
      <c r="D5701" t="s">
        <v>498</v>
      </c>
      <c r="E5701" t="s">
        <v>499</v>
      </c>
      <c r="G5701" t="s">
        <v>19</v>
      </c>
      <c r="H5701" t="s">
        <v>43</v>
      </c>
      <c r="I5701" t="s">
        <v>26</v>
      </c>
      <c r="J5701" t="s">
        <v>27</v>
      </c>
      <c r="K5701">
        <v>1393</v>
      </c>
      <c r="L5701">
        <v>12</v>
      </c>
      <c r="M5701" t="s">
        <v>100</v>
      </c>
      <c r="N5701">
        <v>18.5</v>
      </c>
      <c r="P5701" cm="1">
        <f t="array" ref="P5701">IF(Q5701&gt;0,INDEX(Q5701:Q27425,MATCH(TRUE,INDEX(Q5701:Q27425="",,),0)-1),"")</f>
        <v>4</v>
      </c>
      <c r="Q5701">
        <v>4</v>
      </c>
      <c r="R5701">
        <f t="shared" si="91"/>
        <v>0</v>
      </c>
    </row>
    <row r="5702" spans="1:18" x14ac:dyDescent="0.3">
      <c r="A5702" t="s">
        <v>471</v>
      </c>
      <c r="B5702" s="1">
        <v>38574</v>
      </c>
      <c r="C5702" t="s">
        <v>16</v>
      </c>
      <c r="D5702" t="s">
        <v>498</v>
      </c>
      <c r="E5702" t="s">
        <v>499</v>
      </c>
      <c r="G5702" s="6" t="s">
        <v>29</v>
      </c>
      <c r="H5702" t="s">
        <v>63</v>
      </c>
      <c r="I5702" t="s">
        <v>21</v>
      </c>
      <c r="J5702" t="s">
        <v>22</v>
      </c>
      <c r="K5702">
        <v>10</v>
      </c>
      <c r="L5702">
        <v>93</v>
      </c>
      <c r="M5702" t="s">
        <v>100</v>
      </c>
      <c r="N5702">
        <v>93</v>
      </c>
      <c r="P5702" cm="1">
        <f t="array" ref="P5702">IF(Q5702&gt;0,INDEX(Q5702:Q27426,MATCH(TRUE,INDEX(Q5702:Q27426="",,),0)-1),"")</f>
        <v>4</v>
      </c>
      <c r="Q5702">
        <v>4</v>
      </c>
      <c r="R5702">
        <f t="shared" si="91"/>
        <v>0</v>
      </c>
    </row>
    <row r="5703" spans="1:18" x14ac:dyDescent="0.3">
      <c r="A5703" t="s">
        <v>471</v>
      </c>
      <c r="B5703" s="1">
        <v>38574</v>
      </c>
      <c r="C5703" t="s">
        <v>16</v>
      </c>
      <c r="D5703" t="s">
        <v>498</v>
      </c>
      <c r="E5703" t="s">
        <v>499</v>
      </c>
      <c r="G5703" s="6" t="s">
        <v>29</v>
      </c>
      <c r="H5703" t="s">
        <v>30</v>
      </c>
      <c r="I5703" t="s">
        <v>26</v>
      </c>
      <c r="J5703" t="s">
        <v>27</v>
      </c>
      <c r="K5703">
        <v>43</v>
      </c>
      <c r="L5703">
        <v>17.55</v>
      </c>
      <c r="M5703" t="s">
        <v>100</v>
      </c>
      <c r="N5703">
        <v>17.55</v>
      </c>
      <c r="P5703" cm="1">
        <f t="array" ref="P5703">IF(Q5703&gt;0,INDEX(Q5703:Q27427,MATCH(TRUE,INDEX(Q5703:Q27427="",,),0)-1),"")</f>
        <v>4</v>
      </c>
      <c r="Q5703">
        <v>4</v>
      </c>
      <c r="R5703">
        <f t="shared" si="91"/>
        <v>0</v>
      </c>
    </row>
    <row r="5704" spans="1:18" x14ac:dyDescent="0.3">
      <c r="A5704" t="s">
        <v>471</v>
      </c>
      <c r="B5704" s="1">
        <v>38574</v>
      </c>
      <c r="C5704" t="s">
        <v>16</v>
      </c>
      <c r="D5704" t="s">
        <v>498</v>
      </c>
      <c r="E5704" t="s">
        <v>499</v>
      </c>
      <c r="G5704" s="6" t="s">
        <v>29</v>
      </c>
      <c r="H5704" t="s">
        <v>63</v>
      </c>
      <c r="I5704" t="s">
        <v>26</v>
      </c>
      <c r="J5704" t="s">
        <v>27</v>
      </c>
      <c r="K5704">
        <v>179</v>
      </c>
      <c r="L5704">
        <v>21.15</v>
      </c>
      <c r="M5704" t="s">
        <v>100</v>
      </c>
      <c r="N5704">
        <v>21.15</v>
      </c>
      <c r="P5704" cm="1">
        <f t="array" ref="P5704">IF(Q5704&gt;0,INDEX(Q5704:Q27428,MATCH(TRUE,INDEX(Q5704:Q27428="",,),0)-1),"")</f>
        <v>4</v>
      </c>
      <c r="Q5704">
        <v>4</v>
      </c>
      <c r="R5704">
        <f t="shared" si="91"/>
        <v>0</v>
      </c>
    </row>
    <row r="5705" spans="1:18" x14ac:dyDescent="0.3">
      <c r="P5705" t="str" cm="1">
        <f t="array" ref="P5705">IF(Q5705&gt;0,INDEX(Q5705:Q27429,MATCH(TRUE,INDEX(Q5705:Q27429="",,),0)-1),"")</f>
        <v/>
      </c>
      <c r="R5705" t="str">
        <f t="shared" si="91"/>
        <v/>
      </c>
    </row>
    <row r="5706" spans="1:18" x14ac:dyDescent="0.3">
      <c r="A5706" t="s">
        <v>471</v>
      </c>
      <c r="B5706" s="1">
        <v>38546</v>
      </c>
      <c r="C5706" t="s">
        <v>16</v>
      </c>
      <c r="D5706" t="s">
        <v>500</v>
      </c>
      <c r="E5706" t="s">
        <v>501</v>
      </c>
      <c r="G5706" t="s">
        <v>19</v>
      </c>
      <c r="H5706" t="s">
        <v>194</v>
      </c>
      <c r="I5706" t="s">
        <v>21</v>
      </c>
      <c r="J5706" t="s">
        <v>22</v>
      </c>
      <c r="K5706">
        <v>6</v>
      </c>
      <c r="L5706">
        <v>457</v>
      </c>
      <c r="M5706" t="s">
        <v>95</v>
      </c>
      <c r="N5706">
        <v>823.8</v>
      </c>
      <c r="O5706" t="s">
        <v>24</v>
      </c>
      <c r="P5706" cm="1">
        <f t="array" ref="P5706">IF(Q5706&gt;0,INDEX(Q5706:Q27430,MATCH(TRUE,INDEX(Q5706:Q27430="",,),0)-1),"")</f>
        <v>1</v>
      </c>
      <c r="Q5706">
        <v>1</v>
      </c>
      <c r="R5706">
        <f t="shared" si="91"/>
        <v>0</v>
      </c>
    </row>
    <row r="5707" spans="1:18" x14ac:dyDescent="0.3">
      <c r="A5707" t="s">
        <v>471</v>
      </c>
      <c r="B5707" s="1">
        <v>38546</v>
      </c>
      <c r="C5707" t="s">
        <v>16</v>
      </c>
      <c r="D5707" t="s">
        <v>500</v>
      </c>
      <c r="E5707" t="s">
        <v>501</v>
      </c>
      <c r="G5707" t="s">
        <v>19</v>
      </c>
      <c r="H5707" t="s">
        <v>206</v>
      </c>
      <c r="I5707" t="s">
        <v>21</v>
      </c>
      <c r="J5707" t="s">
        <v>22</v>
      </c>
      <c r="K5707">
        <v>37</v>
      </c>
      <c r="L5707">
        <v>74</v>
      </c>
      <c r="M5707" t="s">
        <v>95</v>
      </c>
      <c r="N5707">
        <v>74</v>
      </c>
      <c r="O5707" t="s">
        <v>24</v>
      </c>
      <c r="P5707" cm="1">
        <f t="array" ref="P5707">IF(Q5707&gt;0,INDEX(Q5707:Q27431,MATCH(TRUE,INDEX(Q5707:Q27431="",,),0)-1),"")</f>
        <v>1</v>
      </c>
      <c r="Q5707">
        <v>1</v>
      </c>
      <c r="R5707">
        <f t="shared" si="91"/>
        <v>0</v>
      </c>
    </row>
    <row r="5708" spans="1:18" x14ac:dyDescent="0.3">
      <c r="A5708" t="s">
        <v>471</v>
      </c>
      <c r="B5708" s="1">
        <v>38546</v>
      </c>
      <c r="C5708" t="s">
        <v>16</v>
      </c>
      <c r="D5708" t="s">
        <v>500</v>
      </c>
      <c r="E5708" t="s">
        <v>501</v>
      </c>
      <c r="G5708" t="s">
        <v>19</v>
      </c>
      <c r="H5708" t="s">
        <v>20</v>
      </c>
      <c r="I5708" t="s">
        <v>21</v>
      </c>
      <c r="J5708" t="s">
        <v>22</v>
      </c>
      <c r="K5708">
        <v>11</v>
      </c>
      <c r="L5708">
        <v>324</v>
      </c>
      <c r="M5708" t="s">
        <v>95</v>
      </c>
      <c r="N5708">
        <v>324</v>
      </c>
      <c r="O5708" t="s">
        <v>24</v>
      </c>
      <c r="P5708" cm="1">
        <f t="array" ref="P5708">IF(Q5708&gt;0,INDEX(Q5708:Q27432,MATCH(TRUE,INDEX(Q5708:Q27432="",,),0)-1),"")</f>
        <v>1</v>
      </c>
      <c r="Q5708">
        <v>1</v>
      </c>
      <c r="R5708">
        <f t="shared" si="91"/>
        <v>0</v>
      </c>
    </row>
    <row r="5709" spans="1:18" x14ac:dyDescent="0.3">
      <c r="A5709" t="s">
        <v>471</v>
      </c>
      <c r="B5709" s="1">
        <v>38546</v>
      </c>
      <c r="C5709" t="s">
        <v>16</v>
      </c>
      <c r="D5709" t="s">
        <v>500</v>
      </c>
      <c r="E5709" t="s">
        <v>501</v>
      </c>
      <c r="G5709" t="s">
        <v>19</v>
      </c>
      <c r="H5709" t="s">
        <v>25</v>
      </c>
      <c r="I5709" t="s">
        <v>21</v>
      </c>
      <c r="J5709" t="s">
        <v>22</v>
      </c>
      <c r="K5709">
        <v>39</v>
      </c>
      <c r="L5709">
        <v>112</v>
      </c>
      <c r="M5709" t="s">
        <v>95</v>
      </c>
      <c r="N5709">
        <v>112</v>
      </c>
      <c r="O5709" t="s">
        <v>24</v>
      </c>
      <c r="P5709" cm="1">
        <f t="array" ref="P5709">IF(Q5709&gt;0,INDEX(Q5709:Q27433,MATCH(TRUE,INDEX(Q5709:Q27433="",,),0)-1),"")</f>
        <v>1</v>
      </c>
      <c r="Q5709">
        <v>1</v>
      </c>
      <c r="R5709">
        <f t="shared" si="91"/>
        <v>0</v>
      </c>
    </row>
    <row r="5710" spans="1:18" x14ac:dyDescent="0.3">
      <c r="A5710" t="s">
        <v>471</v>
      </c>
      <c r="B5710" s="1">
        <v>38546</v>
      </c>
      <c r="C5710" t="s">
        <v>16</v>
      </c>
      <c r="D5710" t="s">
        <v>500</v>
      </c>
      <c r="E5710" t="s">
        <v>501</v>
      </c>
      <c r="G5710" t="s">
        <v>19</v>
      </c>
      <c r="H5710" t="s">
        <v>63</v>
      </c>
      <c r="I5710" t="s">
        <v>26</v>
      </c>
      <c r="J5710" t="s">
        <v>27</v>
      </c>
      <c r="K5710">
        <v>38</v>
      </c>
      <c r="L5710">
        <v>21</v>
      </c>
      <c r="M5710" t="s">
        <v>95</v>
      </c>
      <c r="N5710">
        <v>21</v>
      </c>
      <c r="O5710" t="s">
        <v>24</v>
      </c>
      <c r="P5710" cm="1">
        <f t="array" ref="P5710">IF(Q5710&gt;0,INDEX(Q5710:Q27434,MATCH(TRUE,INDEX(Q5710:Q27434="",,),0)-1),"")</f>
        <v>1</v>
      </c>
      <c r="Q5710">
        <v>1</v>
      </c>
      <c r="R5710">
        <f t="shared" si="91"/>
        <v>0</v>
      </c>
    </row>
    <row r="5711" spans="1:18" x14ac:dyDescent="0.3">
      <c r="A5711" t="s">
        <v>471</v>
      </c>
      <c r="B5711" s="1">
        <v>38546</v>
      </c>
      <c r="C5711" t="s">
        <v>16</v>
      </c>
      <c r="D5711" t="s">
        <v>500</v>
      </c>
      <c r="E5711" t="s">
        <v>501</v>
      </c>
      <c r="G5711" s="6" t="s">
        <v>29</v>
      </c>
      <c r="H5711" t="s">
        <v>214</v>
      </c>
      <c r="I5711" t="s">
        <v>21</v>
      </c>
      <c r="J5711" t="s">
        <v>22</v>
      </c>
      <c r="K5711">
        <v>3</v>
      </c>
      <c r="L5711">
        <v>70</v>
      </c>
      <c r="M5711" t="s">
        <v>95</v>
      </c>
      <c r="N5711">
        <v>70</v>
      </c>
      <c r="O5711" t="s">
        <v>24</v>
      </c>
      <c r="P5711" cm="1">
        <f t="array" ref="P5711">IF(Q5711&gt;0,INDEX(Q5711:Q27435,MATCH(TRUE,INDEX(Q5711:Q27435="",,),0)-1),"")</f>
        <v>1</v>
      </c>
      <c r="Q5711">
        <v>1</v>
      </c>
      <c r="R5711">
        <f t="shared" si="91"/>
        <v>0</v>
      </c>
    </row>
    <row r="5712" spans="1:18" x14ac:dyDescent="0.3">
      <c r="A5712" t="s">
        <v>471</v>
      </c>
      <c r="B5712" s="1">
        <v>38546</v>
      </c>
      <c r="C5712" t="s">
        <v>16</v>
      </c>
      <c r="D5712" t="s">
        <v>500</v>
      </c>
      <c r="E5712" t="s">
        <v>501</v>
      </c>
      <c r="G5712" s="6" t="s">
        <v>29</v>
      </c>
      <c r="H5712" t="s">
        <v>64</v>
      </c>
      <c r="I5712" t="s">
        <v>21</v>
      </c>
      <c r="J5712" t="s">
        <v>22</v>
      </c>
      <c r="K5712">
        <v>8</v>
      </c>
      <c r="L5712">
        <v>51</v>
      </c>
      <c r="M5712" t="s">
        <v>95</v>
      </c>
      <c r="N5712">
        <v>51</v>
      </c>
      <c r="O5712" t="s">
        <v>24</v>
      </c>
      <c r="P5712" cm="1">
        <f t="array" ref="P5712">IF(Q5712&gt;0,INDEX(Q5712:Q27436,MATCH(TRUE,INDEX(Q5712:Q27436="",,),0)-1),"")</f>
        <v>1</v>
      </c>
      <c r="Q5712">
        <v>1</v>
      </c>
      <c r="R5712">
        <f t="shared" si="91"/>
        <v>0</v>
      </c>
    </row>
    <row r="5713" spans="1:18" x14ac:dyDescent="0.3">
      <c r="A5713" t="s">
        <v>471</v>
      </c>
      <c r="B5713" s="1">
        <v>38546</v>
      </c>
      <c r="C5713" t="s">
        <v>16</v>
      </c>
      <c r="D5713" t="s">
        <v>500</v>
      </c>
      <c r="E5713" t="s">
        <v>501</v>
      </c>
      <c r="G5713" s="6" t="s">
        <v>29</v>
      </c>
      <c r="H5713" t="s">
        <v>206</v>
      </c>
      <c r="I5713" t="s">
        <v>26</v>
      </c>
      <c r="J5713" t="s">
        <v>27</v>
      </c>
      <c r="K5713">
        <v>118</v>
      </c>
      <c r="L5713">
        <v>3</v>
      </c>
      <c r="M5713" t="s">
        <v>95</v>
      </c>
      <c r="N5713">
        <v>3</v>
      </c>
      <c r="O5713" t="s">
        <v>24</v>
      </c>
      <c r="P5713" cm="1">
        <f t="array" ref="P5713">IF(Q5713&gt;0,INDEX(Q5713:Q27437,MATCH(TRUE,INDEX(Q5713:Q27437="",,),0)-1),"")</f>
        <v>1</v>
      </c>
      <c r="Q5713">
        <v>1</v>
      </c>
      <c r="R5713">
        <f t="shared" si="91"/>
        <v>0</v>
      </c>
    </row>
    <row r="5714" spans="1:18" x14ac:dyDescent="0.3">
      <c r="A5714" t="s">
        <v>471</v>
      </c>
      <c r="B5714" s="1">
        <v>38546</v>
      </c>
      <c r="C5714" t="s">
        <v>16</v>
      </c>
      <c r="D5714" t="s">
        <v>500</v>
      </c>
      <c r="E5714" t="s">
        <v>501</v>
      </c>
      <c r="G5714" s="6" t="s">
        <v>29</v>
      </c>
      <c r="H5714" t="s">
        <v>64</v>
      </c>
      <c r="I5714" t="s">
        <v>26</v>
      </c>
      <c r="J5714" t="s">
        <v>27</v>
      </c>
      <c r="K5714">
        <v>311</v>
      </c>
      <c r="L5714">
        <v>4</v>
      </c>
      <c r="M5714" t="s">
        <v>95</v>
      </c>
      <c r="N5714">
        <v>4</v>
      </c>
      <c r="O5714" t="s">
        <v>24</v>
      </c>
      <c r="P5714" cm="1">
        <f t="array" ref="P5714">IF(Q5714&gt;0,INDEX(Q5714:Q27438,MATCH(TRUE,INDEX(Q5714:Q27438="",,),0)-1),"")</f>
        <v>1</v>
      </c>
      <c r="Q5714">
        <v>1</v>
      </c>
      <c r="R5714">
        <f t="shared" si="91"/>
        <v>0</v>
      </c>
    </row>
    <row r="5715" spans="1:18" x14ac:dyDescent="0.3">
      <c r="A5715" t="s">
        <v>471</v>
      </c>
      <c r="B5715" s="1">
        <v>38546</v>
      </c>
      <c r="C5715" t="s">
        <v>16</v>
      </c>
      <c r="D5715" t="s">
        <v>500</v>
      </c>
      <c r="E5715" t="s">
        <v>501</v>
      </c>
      <c r="G5715" s="6" t="s">
        <v>29</v>
      </c>
      <c r="H5715" t="s">
        <v>206</v>
      </c>
      <c r="I5715" t="s">
        <v>442</v>
      </c>
      <c r="J5715" t="s">
        <v>22</v>
      </c>
      <c r="K5715">
        <v>20</v>
      </c>
      <c r="L5715">
        <v>37</v>
      </c>
      <c r="M5715" t="s">
        <v>95</v>
      </c>
      <c r="N5715">
        <v>37</v>
      </c>
      <c r="O5715" t="s">
        <v>24</v>
      </c>
      <c r="P5715" cm="1">
        <f t="array" ref="P5715">IF(Q5715&gt;0,INDEX(Q5715:Q27439,MATCH(TRUE,INDEX(Q5715:Q27439="",,),0)-1),"")</f>
        <v>1</v>
      </c>
      <c r="Q5715">
        <v>1</v>
      </c>
      <c r="R5715">
        <f t="shared" si="91"/>
        <v>0</v>
      </c>
    </row>
    <row r="5716" spans="1:18" x14ac:dyDescent="0.3">
      <c r="A5716" t="s">
        <v>471</v>
      </c>
      <c r="B5716" s="1">
        <v>38546</v>
      </c>
      <c r="C5716" t="s">
        <v>16</v>
      </c>
      <c r="D5716" t="s">
        <v>500</v>
      </c>
      <c r="E5716" t="s">
        <v>501</v>
      </c>
      <c r="G5716" s="6" t="s">
        <v>29</v>
      </c>
      <c r="H5716" t="s">
        <v>64</v>
      </c>
      <c r="I5716" t="s">
        <v>442</v>
      </c>
      <c r="J5716" t="s">
        <v>22</v>
      </c>
      <c r="K5716">
        <v>13</v>
      </c>
      <c r="L5716">
        <v>26</v>
      </c>
      <c r="M5716" t="s">
        <v>95</v>
      </c>
      <c r="N5716">
        <v>26</v>
      </c>
      <c r="O5716" t="s">
        <v>24</v>
      </c>
      <c r="P5716" cm="1">
        <f t="array" ref="P5716">IF(Q5716&gt;0,INDEX(Q5716:Q27440,MATCH(TRUE,INDEX(Q5716:Q27440="",,),0)-1),"")</f>
        <v>1</v>
      </c>
      <c r="Q5716">
        <v>1</v>
      </c>
      <c r="R5716">
        <f t="shared" si="91"/>
        <v>0</v>
      </c>
    </row>
    <row r="5717" spans="1:18" x14ac:dyDescent="0.3">
      <c r="P5717" t="str" cm="1">
        <f t="array" ref="P5717">IF(Q5717&gt;0,INDEX(Q5717:Q27441,MATCH(TRUE,INDEX(Q5717:Q27441="",,),0)-1),"")</f>
        <v/>
      </c>
      <c r="R5717" t="str">
        <f t="shared" si="91"/>
        <v/>
      </c>
    </row>
    <row r="5718" spans="1:18" x14ac:dyDescent="0.3">
      <c r="A5718" t="s">
        <v>471</v>
      </c>
      <c r="B5718" s="1">
        <v>38546</v>
      </c>
      <c r="C5718" t="s">
        <v>16</v>
      </c>
      <c r="D5718" t="s">
        <v>502</v>
      </c>
      <c r="E5718" t="s">
        <v>503</v>
      </c>
      <c r="G5718" t="s">
        <v>19</v>
      </c>
      <c r="H5718" t="s">
        <v>194</v>
      </c>
      <c r="I5718" t="s">
        <v>21</v>
      </c>
      <c r="J5718" t="s">
        <v>22</v>
      </c>
      <c r="K5718">
        <v>31</v>
      </c>
      <c r="L5718">
        <v>426</v>
      </c>
      <c r="M5718" t="s">
        <v>480</v>
      </c>
      <c r="N5718">
        <v>426</v>
      </c>
      <c r="O5718" t="s">
        <v>24</v>
      </c>
      <c r="P5718" cm="1">
        <f t="array" ref="P5718">IF(Q5718&gt;0,INDEX(Q5718:Q27442,MATCH(TRUE,INDEX(Q5718:Q27442="",,),0)-1),"")</f>
        <v>2</v>
      </c>
      <c r="Q5718">
        <v>1</v>
      </c>
      <c r="R5718">
        <f t="shared" si="91"/>
        <v>0</v>
      </c>
    </row>
    <row r="5719" spans="1:18" x14ac:dyDescent="0.3">
      <c r="A5719" t="s">
        <v>471</v>
      </c>
      <c r="B5719" s="1">
        <v>38546</v>
      </c>
      <c r="C5719" t="s">
        <v>16</v>
      </c>
      <c r="D5719" t="s">
        <v>502</v>
      </c>
      <c r="E5719" t="s">
        <v>503</v>
      </c>
      <c r="G5719" t="s">
        <v>19</v>
      </c>
      <c r="H5719" t="s">
        <v>206</v>
      </c>
      <c r="I5719" t="s">
        <v>21</v>
      </c>
      <c r="J5719" t="s">
        <v>22</v>
      </c>
      <c r="K5719">
        <v>206</v>
      </c>
      <c r="L5719">
        <v>72</v>
      </c>
      <c r="M5719" t="s">
        <v>480</v>
      </c>
      <c r="N5719">
        <v>72</v>
      </c>
      <c r="O5719" t="s">
        <v>24</v>
      </c>
      <c r="P5719" cm="1">
        <f t="array" ref="P5719">IF(Q5719&gt;0,INDEX(Q5719:Q27443,MATCH(TRUE,INDEX(Q5719:Q27443="",,),0)-1),"")</f>
        <v>2</v>
      </c>
      <c r="Q5719">
        <v>1</v>
      </c>
      <c r="R5719">
        <f t="shared" si="91"/>
        <v>0</v>
      </c>
    </row>
    <row r="5720" spans="1:18" x14ac:dyDescent="0.3">
      <c r="A5720" t="s">
        <v>471</v>
      </c>
      <c r="B5720" s="1">
        <v>38546</v>
      </c>
      <c r="C5720" t="s">
        <v>16</v>
      </c>
      <c r="D5720" t="s">
        <v>502</v>
      </c>
      <c r="E5720" t="s">
        <v>503</v>
      </c>
      <c r="G5720" t="s">
        <v>19</v>
      </c>
      <c r="H5720" t="s">
        <v>206</v>
      </c>
      <c r="I5720" t="s">
        <v>442</v>
      </c>
      <c r="J5720" t="s">
        <v>22</v>
      </c>
      <c r="K5720">
        <v>227</v>
      </c>
      <c r="L5720">
        <v>36</v>
      </c>
      <c r="M5720" t="s">
        <v>480</v>
      </c>
      <c r="N5720">
        <v>109.72</v>
      </c>
      <c r="O5720" t="s">
        <v>24</v>
      </c>
      <c r="P5720" cm="1">
        <f t="array" ref="P5720">IF(Q5720&gt;0,INDEX(Q5720:Q27444,MATCH(TRUE,INDEX(Q5720:Q27444="",,),0)-1),"")</f>
        <v>2</v>
      </c>
      <c r="Q5720">
        <v>1</v>
      </c>
      <c r="R5720">
        <f t="shared" si="91"/>
        <v>0</v>
      </c>
    </row>
    <row r="5721" spans="1:18" x14ac:dyDescent="0.3">
      <c r="A5721" t="s">
        <v>471</v>
      </c>
      <c r="B5721" s="1">
        <v>38546</v>
      </c>
      <c r="C5721" t="s">
        <v>16</v>
      </c>
      <c r="D5721" t="s">
        <v>502</v>
      </c>
      <c r="E5721" t="s">
        <v>503</v>
      </c>
      <c r="G5721" s="6" t="s">
        <v>29</v>
      </c>
      <c r="H5721" t="s">
        <v>206</v>
      </c>
      <c r="I5721" t="s">
        <v>26</v>
      </c>
      <c r="J5721" t="s">
        <v>27</v>
      </c>
      <c r="K5721">
        <v>780</v>
      </c>
      <c r="L5721">
        <v>3</v>
      </c>
      <c r="M5721" t="s">
        <v>480</v>
      </c>
      <c r="N5721">
        <v>3</v>
      </c>
      <c r="O5721" t="s">
        <v>24</v>
      </c>
      <c r="P5721" cm="1">
        <f t="array" ref="P5721">IF(Q5721&gt;0,INDEX(Q5721:Q27445,MATCH(TRUE,INDEX(Q5721:Q27445="",,),0)-1),"")</f>
        <v>2</v>
      </c>
      <c r="Q5721">
        <v>1</v>
      </c>
      <c r="R5721">
        <f t="shared" si="91"/>
        <v>0</v>
      </c>
    </row>
    <row r="5722" spans="1:18" x14ac:dyDescent="0.3">
      <c r="A5722" t="s">
        <v>471</v>
      </c>
      <c r="B5722" s="1">
        <v>38546</v>
      </c>
      <c r="C5722" t="s">
        <v>16</v>
      </c>
      <c r="D5722" t="s">
        <v>502</v>
      </c>
      <c r="E5722" t="s">
        <v>503</v>
      </c>
      <c r="G5722" s="6" t="s">
        <v>29</v>
      </c>
      <c r="H5722" t="s">
        <v>64</v>
      </c>
      <c r="I5722" t="s">
        <v>26</v>
      </c>
      <c r="J5722" t="s">
        <v>27</v>
      </c>
      <c r="K5722">
        <v>953</v>
      </c>
      <c r="L5722">
        <v>4</v>
      </c>
      <c r="M5722" t="s">
        <v>480</v>
      </c>
      <c r="N5722">
        <v>4</v>
      </c>
      <c r="O5722" t="s">
        <v>24</v>
      </c>
      <c r="P5722" cm="1">
        <f t="array" ref="P5722">IF(Q5722&gt;0,INDEX(Q5722:Q27446,MATCH(TRUE,INDEX(Q5722:Q27446="",,),0)-1),"")</f>
        <v>2</v>
      </c>
      <c r="Q5722">
        <v>1</v>
      </c>
      <c r="R5722">
        <f t="shared" si="91"/>
        <v>0</v>
      </c>
    </row>
    <row r="5723" spans="1:18" x14ac:dyDescent="0.3">
      <c r="A5723" t="s">
        <v>471</v>
      </c>
      <c r="B5723" s="1">
        <v>38546</v>
      </c>
      <c r="C5723" t="s">
        <v>16</v>
      </c>
      <c r="D5723" t="s">
        <v>502</v>
      </c>
      <c r="E5723" t="s">
        <v>503</v>
      </c>
      <c r="G5723" s="6" t="s">
        <v>29</v>
      </c>
      <c r="H5723" t="s">
        <v>64</v>
      </c>
      <c r="I5723" t="s">
        <v>442</v>
      </c>
      <c r="J5723" t="s">
        <v>22</v>
      </c>
      <c r="K5723">
        <v>133</v>
      </c>
      <c r="L5723">
        <v>23</v>
      </c>
      <c r="M5723" t="s">
        <v>480</v>
      </c>
      <c r="N5723">
        <v>23</v>
      </c>
      <c r="O5723" t="s">
        <v>24</v>
      </c>
      <c r="P5723" cm="1">
        <f t="array" ref="P5723">IF(Q5723&gt;0,INDEX(Q5723:Q27447,MATCH(TRUE,INDEX(Q5723:Q27447="",,),0)-1),"")</f>
        <v>2</v>
      </c>
      <c r="Q5723">
        <v>1</v>
      </c>
      <c r="R5723">
        <f t="shared" si="91"/>
        <v>0</v>
      </c>
    </row>
    <row r="5724" spans="1:18" x14ac:dyDescent="0.3">
      <c r="A5724" t="s">
        <v>471</v>
      </c>
      <c r="B5724" s="1">
        <v>38546</v>
      </c>
      <c r="C5724" t="s">
        <v>16</v>
      </c>
      <c r="D5724" t="s">
        <v>502</v>
      </c>
      <c r="E5724" t="s">
        <v>503</v>
      </c>
      <c r="G5724" t="s">
        <v>19</v>
      </c>
      <c r="H5724" t="s">
        <v>194</v>
      </c>
      <c r="I5724" t="s">
        <v>21</v>
      </c>
      <c r="J5724" t="s">
        <v>22</v>
      </c>
      <c r="K5724">
        <v>31</v>
      </c>
      <c r="L5724">
        <v>426</v>
      </c>
      <c r="M5724" t="s">
        <v>59</v>
      </c>
      <c r="N5724">
        <v>450</v>
      </c>
      <c r="P5724" cm="1">
        <f t="array" ref="P5724">IF(Q5724&gt;0,INDEX(Q5724:Q27448,MATCH(TRUE,INDEX(Q5724:Q27448="",,),0)-1),"")</f>
        <v>2</v>
      </c>
      <c r="Q5724">
        <v>2</v>
      </c>
      <c r="R5724">
        <f t="shared" si="91"/>
        <v>0</v>
      </c>
    </row>
    <row r="5725" spans="1:18" x14ac:dyDescent="0.3">
      <c r="A5725" t="s">
        <v>471</v>
      </c>
      <c r="B5725" s="1">
        <v>38546</v>
      </c>
      <c r="C5725" t="s">
        <v>16</v>
      </c>
      <c r="D5725" t="s">
        <v>502</v>
      </c>
      <c r="E5725" t="s">
        <v>503</v>
      </c>
      <c r="G5725" t="s">
        <v>19</v>
      </c>
      <c r="H5725" t="s">
        <v>206</v>
      </c>
      <c r="I5725" t="s">
        <v>21</v>
      </c>
      <c r="J5725" t="s">
        <v>22</v>
      </c>
      <c r="K5725">
        <v>206</v>
      </c>
      <c r="L5725">
        <v>72</v>
      </c>
      <c r="M5725" t="s">
        <v>59</v>
      </c>
      <c r="N5725">
        <v>81</v>
      </c>
      <c r="P5725" cm="1">
        <f t="array" ref="P5725">IF(Q5725&gt;0,INDEX(Q5725:Q27449,MATCH(TRUE,INDEX(Q5725:Q27449="",,),0)-1),"")</f>
        <v>2</v>
      </c>
      <c r="Q5725">
        <v>2</v>
      </c>
      <c r="R5725">
        <f t="shared" si="91"/>
        <v>0</v>
      </c>
    </row>
    <row r="5726" spans="1:18" x14ac:dyDescent="0.3">
      <c r="A5726" t="s">
        <v>471</v>
      </c>
      <c r="B5726" s="1">
        <v>38546</v>
      </c>
      <c r="C5726" t="s">
        <v>16</v>
      </c>
      <c r="D5726" t="s">
        <v>502</v>
      </c>
      <c r="E5726" t="s">
        <v>503</v>
      </c>
      <c r="G5726" t="s">
        <v>19</v>
      </c>
      <c r="H5726" t="s">
        <v>206</v>
      </c>
      <c r="I5726" t="s">
        <v>442</v>
      </c>
      <c r="J5726" t="s">
        <v>22</v>
      </c>
      <c r="K5726">
        <v>227</v>
      </c>
      <c r="L5726">
        <v>36</v>
      </c>
      <c r="M5726" t="s">
        <v>59</v>
      </c>
      <c r="N5726">
        <v>36</v>
      </c>
      <c r="P5726" cm="1">
        <f t="array" ref="P5726">IF(Q5726&gt;0,INDEX(Q5726:Q27450,MATCH(TRUE,INDEX(Q5726:Q27450="",,),0)-1),"")</f>
        <v>2</v>
      </c>
      <c r="Q5726">
        <v>2</v>
      </c>
      <c r="R5726">
        <f t="shared" si="91"/>
        <v>0</v>
      </c>
    </row>
    <row r="5727" spans="1:18" x14ac:dyDescent="0.3">
      <c r="A5727" t="s">
        <v>471</v>
      </c>
      <c r="B5727" s="1">
        <v>38546</v>
      </c>
      <c r="C5727" t="s">
        <v>16</v>
      </c>
      <c r="D5727" t="s">
        <v>502</v>
      </c>
      <c r="E5727" t="s">
        <v>503</v>
      </c>
      <c r="G5727" s="6" t="s">
        <v>29</v>
      </c>
      <c r="H5727" t="s">
        <v>206</v>
      </c>
      <c r="I5727" t="s">
        <v>26</v>
      </c>
      <c r="J5727" t="s">
        <v>27</v>
      </c>
      <c r="K5727">
        <v>780</v>
      </c>
      <c r="L5727">
        <v>3</v>
      </c>
      <c r="M5727" t="s">
        <v>59</v>
      </c>
      <c r="N5727">
        <v>3</v>
      </c>
      <c r="P5727" cm="1">
        <f t="array" ref="P5727">IF(Q5727&gt;0,INDEX(Q5727:Q27451,MATCH(TRUE,INDEX(Q5727:Q27451="",,),0)-1),"")</f>
        <v>2</v>
      </c>
      <c r="Q5727">
        <v>2</v>
      </c>
      <c r="R5727">
        <f t="shared" si="91"/>
        <v>0</v>
      </c>
    </row>
    <row r="5728" spans="1:18" x14ac:dyDescent="0.3">
      <c r="A5728" t="s">
        <v>471</v>
      </c>
      <c r="B5728" s="1">
        <v>38546</v>
      </c>
      <c r="C5728" t="s">
        <v>16</v>
      </c>
      <c r="D5728" t="s">
        <v>502</v>
      </c>
      <c r="E5728" t="s">
        <v>503</v>
      </c>
      <c r="G5728" s="6" t="s">
        <v>29</v>
      </c>
      <c r="H5728" t="s">
        <v>64</v>
      </c>
      <c r="I5728" t="s">
        <v>26</v>
      </c>
      <c r="J5728" t="s">
        <v>27</v>
      </c>
      <c r="K5728">
        <v>953</v>
      </c>
      <c r="L5728">
        <v>4</v>
      </c>
      <c r="M5728" t="s">
        <v>59</v>
      </c>
      <c r="N5728">
        <v>4</v>
      </c>
      <c r="P5728" cm="1">
        <f t="array" ref="P5728">IF(Q5728&gt;0,INDEX(Q5728:Q27452,MATCH(TRUE,INDEX(Q5728:Q27452="",,),0)-1),"")</f>
        <v>2</v>
      </c>
      <c r="Q5728">
        <v>2</v>
      </c>
      <c r="R5728">
        <f t="shared" si="91"/>
        <v>0</v>
      </c>
    </row>
    <row r="5729" spans="1:18" x14ac:dyDescent="0.3">
      <c r="A5729" t="s">
        <v>471</v>
      </c>
      <c r="B5729" s="1">
        <v>38546</v>
      </c>
      <c r="C5729" t="s">
        <v>16</v>
      </c>
      <c r="D5729" t="s">
        <v>502</v>
      </c>
      <c r="E5729" t="s">
        <v>503</v>
      </c>
      <c r="G5729" s="6" t="s">
        <v>29</v>
      </c>
      <c r="H5729" t="s">
        <v>64</v>
      </c>
      <c r="I5729" t="s">
        <v>442</v>
      </c>
      <c r="J5729" t="s">
        <v>22</v>
      </c>
      <c r="K5729">
        <v>133</v>
      </c>
      <c r="L5729">
        <v>23</v>
      </c>
      <c r="M5729" t="s">
        <v>59</v>
      </c>
      <c r="N5729">
        <v>23</v>
      </c>
      <c r="P5729" cm="1">
        <f t="array" ref="P5729">IF(Q5729&gt;0,INDEX(Q5729:Q27453,MATCH(TRUE,INDEX(Q5729:Q27453="",,),0)-1),"")</f>
        <v>2</v>
      </c>
      <c r="Q5729">
        <v>2</v>
      </c>
      <c r="R5729">
        <f t="shared" si="91"/>
        <v>0</v>
      </c>
    </row>
    <row r="5730" spans="1:18" x14ac:dyDescent="0.3">
      <c r="P5730" t="str" cm="1">
        <f t="array" ref="P5730">IF(Q5730&gt;0,INDEX(Q5730:Q27454,MATCH(TRUE,INDEX(Q5730:Q27454="",,),0)-1),"")</f>
        <v/>
      </c>
      <c r="R5730" t="str">
        <f t="shared" si="91"/>
        <v/>
      </c>
    </row>
    <row r="5731" spans="1:18" x14ac:dyDescent="0.3">
      <c r="A5731" t="s">
        <v>471</v>
      </c>
      <c r="B5731" s="1">
        <v>38371</v>
      </c>
      <c r="C5731" t="s">
        <v>16</v>
      </c>
      <c r="D5731" t="s">
        <v>504</v>
      </c>
      <c r="E5731" t="s">
        <v>505</v>
      </c>
      <c r="G5731" t="s">
        <v>19</v>
      </c>
      <c r="H5731" t="s">
        <v>30</v>
      </c>
      <c r="I5731" t="s">
        <v>26</v>
      </c>
      <c r="J5731" t="s">
        <v>27</v>
      </c>
      <c r="K5731">
        <v>174</v>
      </c>
      <c r="L5731">
        <v>9.5500000000000007</v>
      </c>
      <c r="M5731" t="s">
        <v>44</v>
      </c>
      <c r="N5731">
        <v>32.380000000000003</v>
      </c>
      <c r="O5731" t="s">
        <v>24</v>
      </c>
      <c r="P5731" cm="1">
        <f t="array" ref="P5731">IF(Q5731&gt;0,INDEX(Q5731:Q27455,MATCH(TRUE,INDEX(Q5731:Q27455="",,),0)-1),"")</f>
        <v>3</v>
      </c>
      <c r="Q5731">
        <v>1</v>
      </c>
      <c r="R5731">
        <f t="shared" si="91"/>
        <v>0</v>
      </c>
    </row>
    <row r="5732" spans="1:18" x14ac:dyDescent="0.3">
      <c r="A5732" t="s">
        <v>471</v>
      </c>
      <c r="B5732" s="1">
        <v>38371</v>
      </c>
      <c r="C5732" t="s">
        <v>16</v>
      </c>
      <c r="D5732" t="s">
        <v>504</v>
      </c>
      <c r="E5732" t="s">
        <v>505</v>
      </c>
      <c r="G5732" t="s">
        <v>19</v>
      </c>
      <c r="H5732" t="s">
        <v>41</v>
      </c>
      <c r="I5732" t="s">
        <v>26</v>
      </c>
      <c r="J5732" t="s">
        <v>27</v>
      </c>
      <c r="K5732">
        <v>226</v>
      </c>
      <c r="L5732">
        <v>27.65</v>
      </c>
      <c r="M5732" t="s">
        <v>44</v>
      </c>
      <c r="N5732">
        <v>57</v>
      </c>
      <c r="O5732" t="s">
        <v>24</v>
      </c>
      <c r="P5732" cm="1">
        <f t="array" ref="P5732">IF(Q5732&gt;0,INDEX(Q5732:Q27456,MATCH(TRUE,INDEX(Q5732:Q27456="",,),0)-1),"")</f>
        <v>3</v>
      </c>
      <c r="Q5732">
        <v>1</v>
      </c>
      <c r="R5732">
        <f t="shared" si="91"/>
        <v>0</v>
      </c>
    </row>
    <row r="5733" spans="1:18" x14ac:dyDescent="0.3">
      <c r="A5733" t="s">
        <v>471</v>
      </c>
      <c r="B5733" s="1">
        <v>38371</v>
      </c>
      <c r="C5733" t="s">
        <v>16</v>
      </c>
      <c r="D5733" t="s">
        <v>504</v>
      </c>
      <c r="E5733" t="s">
        <v>505</v>
      </c>
      <c r="G5733" t="s">
        <v>19</v>
      </c>
      <c r="H5733" t="s">
        <v>63</v>
      </c>
      <c r="I5733" t="s">
        <v>26</v>
      </c>
      <c r="J5733" t="s">
        <v>27</v>
      </c>
      <c r="K5733">
        <v>113</v>
      </c>
      <c r="L5733">
        <v>18.100000000000001</v>
      </c>
      <c r="M5733" t="s">
        <v>44</v>
      </c>
      <c r="N5733">
        <v>22</v>
      </c>
      <c r="O5733" t="s">
        <v>24</v>
      </c>
      <c r="P5733" cm="1">
        <f t="array" ref="P5733">IF(Q5733&gt;0,INDEX(Q5733:Q27457,MATCH(TRUE,INDEX(Q5733:Q27457="",,),0)-1),"")</f>
        <v>3</v>
      </c>
      <c r="Q5733">
        <v>1</v>
      </c>
      <c r="R5733">
        <f t="shared" si="91"/>
        <v>0</v>
      </c>
    </row>
    <row r="5734" spans="1:18" x14ac:dyDescent="0.3">
      <c r="A5734" t="s">
        <v>471</v>
      </c>
      <c r="B5734" s="1">
        <v>38371</v>
      </c>
      <c r="C5734" t="s">
        <v>16</v>
      </c>
      <c r="D5734" t="s">
        <v>504</v>
      </c>
      <c r="E5734" t="s">
        <v>505</v>
      </c>
      <c r="G5734" s="6" t="s">
        <v>29</v>
      </c>
      <c r="H5734" t="s">
        <v>30</v>
      </c>
      <c r="I5734" t="s">
        <v>21</v>
      </c>
      <c r="J5734" t="s">
        <v>22</v>
      </c>
      <c r="K5734">
        <v>9</v>
      </c>
      <c r="L5734">
        <v>67</v>
      </c>
      <c r="M5734" t="s">
        <v>44</v>
      </c>
      <c r="N5734">
        <v>67</v>
      </c>
      <c r="O5734" t="s">
        <v>24</v>
      </c>
      <c r="P5734" cm="1">
        <f t="array" ref="P5734">IF(Q5734&gt;0,INDEX(Q5734:Q27458,MATCH(TRUE,INDEX(Q5734:Q27458="",,),0)-1),"")</f>
        <v>3</v>
      </c>
      <c r="Q5734">
        <v>1</v>
      </c>
      <c r="R5734">
        <f t="shared" si="91"/>
        <v>0</v>
      </c>
    </row>
    <row r="5735" spans="1:18" x14ac:dyDescent="0.3">
      <c r="A5735" t="s">
        <v>471</v>
      </c>
      <c r="B5735" s="1">
        <v>38371</v>
      </c>
      <c r="C5735" t="s">
        <v>16</v>
      </c>
      <c r="D5735" t="s">
        <v>504</v>
      </c>
      <c r="E5735" t="s">
        <v>505</v>
      </c>
      <c r="G5735" s="6" t="s">
        <v>29</v>
      </c>
      <c r="H5735" t="s">
        <v>41</v>
      </c>
      <c r="I5735" t="s">
        <v>21</v>
      </c>
      <c r="J5735" t="s">
        <v>22</v>
      </c>
      <c r="K5735">
        <v>6</v>
      </c>
      <c r="L5735">
        <v>123</v>
      </c>
      <c r="M5735" t="s">
        <v>44</v>
      </c>
      <c r="N5735">
        <v>123</v>
      </c>
      <c r="O5735" t="s">
        <v>24</v>
      </c>
      <c r="P5735" cm="1">
        <f t="array" ref="P5735">IF(Q5735&gt;0,INDEX(Q5735:Q27459,MATCH(TRUE,INDEX(Q5735:Q27459="",,),0)-1),"")</f>
        <v>3</v>
      </c>
      <c r="Q5735">
        <v>1</v>
      </c>
      <c r="R5735">
        <f t="shared" si="91"/>
        <v>0</v>
      </c>
    </row>
    <row r="5736" spans="1:18" x14ac:dyDescent="0.3">
      <c r="A5736" t="s">
        <v>471</v>
      </c>
      <c r="B5736" s="1">
        <v>38371</v>
      </c>
      <c r="C5736" t="s">
        <v>16</v>
      </c>
      <c r="D5736" t="s">
        <v>504</v>
      </c>
      <c r="E5736" t="s">
        <v>505</v>
      </c>
      <c r="G5736" s="6" t="s">
        <v>29</v>
      </c>
      <c r="H5736" t="s">
        <v>63</v>
      </c>
      <c r="I5736" t="s">
        <v>21</v>
      </c>
      <c r="J5736" t="s">
        <v>22</v>
      </c>
      <c r="K5736">
        <v>6</v>
      </c>
      <c r="L5736">
        <v>117</v>
      </c>
      <c r="M5736" t="s">
        <v>44</v>
      </c>
      <c r="N5736">
        <v>117</v>
      </c>
      <c r="O5736" t="s">
        <v>24</v>
      </c>
      <c r="P5736" cm="1">
        <f t="array" ref="P5736">IF(Q5736&gt;0,INDEX(Q5736:Q27460,MATCH(TRUE,INDEX(Q5736:Q27460="",,),0)-1),"")</f>
        <v>3</v>
      </c>
      <c r="Q5736">
        <v>1</v>
      </c>
      <c r="R5736">
        <f t="shared" si="91"/>
        <v>0</v>
      </c>
    </row>
    <row r="5737" spans="1:18" x14ac:dyDescent="0.3">
      <c r="A5737" t="s">
        <v>471</v>
      </c>
      <c r="B5737" s="1">
        <v>38371</v>
      </c>
      <c r="C5737" t="s">
        <v>16</v>
      </c>
      <c r="D5737" t="s">
        <v>504</v>
      </c>
      <c r="E5737" t="s">
        <v>505</v>
      </c>
      <c r="G5737" s="6" t="s">
        <v>29</v>
      </c>
      <c r="H5737" t="s">
        <v>28</v>
      </c>
      <c r="I5737" t="s">
        <v>26</v>
      </c>
      <c r="J5737" t="s">
        <v>27</v>
      </c>
      <c r="K5737">
        <v>22</v>
      </c>
      <c r="L5737">
        <v>19.8</v>
      </c>
      <c r="M5737" t="s">
        <v>44</v>
      </c>
      <c r="N5737">
        <v>19.8</v>
      </c>
      <c r="O5737" t="s">
        <v>24</v>
      </c>
      <c r="P5737" cm="1">
        <f t="array" ref="P5737">IF(Q5737&gt;0,INDEX(Q5737:Q27461,MATCH(TRUE,INDEX(Q5737:Q27461="",,),0)-1),"")</f>
        <v>3</v>
      </c>
      <c r="Q5737">
        <v>1</v>
      </c>
      <c r="R5737">
        <f t="shared" si="91"/>
        <v>0</v>
      </c>
    </row>
    <row r="5738" spans="1:18" x14ac:dyDescent="0.3">
      <c r="A5738" t="s">
        <v>471</v>
      </c>
      <c r="B5738" s="1">
        <v>38371</v>
      </c>
      <c r="C5738" t="s">
        <v>16</v>
      </c>
      <c r="D5738" t="s">
        <v>504</v>
      </c>
      <c r="E5738" t="s">
        <v>505</v>
      </c>
      <c r="G5738" t="s">
        <v>19</v>
      </c>
      <c r="H5738" t="s">
        <v>30</v>
      </c>
      <c r="I5738" t="s">
        <v>26</v>
      </c>
      <c r="J5738" t="s">
        <v>27</v>
      </c>
      <c r="K5738">
        <v>174</v>
      </c>
      <c r="L5738">
        <v>9.5500000000000007</v>
      </c>
      <c r="M5738" t="s">
        <v>32</v>
      </c>
      <c r="N5738">
        <v>18.649999999999999</v>
      </c>
      <c r="P5738" cm="1">
        <f t="array" ref="P5738">IF(Q5738&gt;0,INDEX(Q5738:Q27462,MATCH(TRUE,INDEX(Q5738:Q27462="",,),0)-1),"")</f>
        <v>3</v>
      </c>
      <c r="Q5738">
        <v>2</v>
      </c>
      <c r="R5738">
        <f t="shared" si="91"/>
        <v>0</v>
      </c>
    </row>
    <row r="5739" spans="1:18" x14ac:dyDescent="0.3">
      <c r="A5739" t="s">
        <v>471</v>
      </c>
      <c r="B5739" s="1">
        <v>38371</v>
      </c>
      <c r="C5739" t="s">
        <v>16</v>
      </c>
      <c r="D5739" t="s">
        <v>504</v>
      </c>
      <c r="E5739" t="s">
        <v>505</v>
      </c>
      <c r="G5739" t="s">
        <v>19</v>
      </c>
      <c r="H5739" t="s">
        <v>41</v>
      </c>
      <c r="I5739" t="s">
        <v>26</v>
      </c>
      <c r="J5739" t="s">
        <v>27</v>
      </c>
      <c r="K5739">
        <v>226</v>
      </c>
      <c r="L5739">
        <v>27.65</v>
      </c>
      <c r="M5739" t="s">
        <v>32</v>
      </c>
      <c r="N5739">
        <v>30.15</v>
      </c>
      <c r="P5739" cm="1">
        <f t="array" ref="P5739">IF(Q5739&gt;0,INDEX(Q5739:Q27463,MATCH(TRUE,INDEX(Q5739:Q27463="",,),0)-1),"")</f>
        <v>3</v>
      </c>
      <c r="Q5739">
        <v>2</v>
      </c>
      <c r="R5739">
        <f t="shared" si="91"/>
        <v>0</v>
      </c>
    </row>
    <row r="5740" spans="1:18" x14ac:dyDescent="0.3">
      <c r="A5740" t="s">
        <v>471</v>
      </c>
      <c r="B5740" s="1">
        <v>38371</v>
      </c>
      <c r="C5740" t="s">
        <v>16</v>
      </c>
      <c r="D5740" t="s">
        <v>504</v>
      </c>
      <c r="E5740" t="s">
        <v>505</v>
      </c>
      <c r="G5740" t="s">
        <v>19</v>
      </c>
      <c r="H5740" t="s">
        <v>63</v>
      </c>
      <c r="I5740" t="s">
        <v>26</v>
      </c>
      <c r="J5740" t="s">
        <v>27</v>
      </c>
      <c r="K5740">
        <v>113</v>
      </c>
      <c r="L5740">
        <v>18.100000000000001</v>
      </c>
      <c r="M5740" t="s">
        <v>32</v>
      </c>
      <c r="N5740">
        <v>26.3</v>
      </c>
      <c r="P5740" cm="1">
        <f t="array" ref="P5740">IF(Q5740&gt;0,INDEX(Q5740:Q27464,MATCH(TRUE,INDEX(Q5740:Q27464="",,),0)-1),"")</f>
        <v>3</v>
      </c>
      <c r="Q5740">
        <v>2</v>
      </c>
      <c r="R5740">
        <f t="shared" si="91"/>
        <v>0</v>
      </c>
    </row>
    <row r="5741" spans="1:18" x14ac:dyDescent="0.3">
      <c r="A5741" t="s">
        <v>471</v>
      </c>
      <c r="B5741" s="1">
        <v>38371</v>
      </c>
      <c r="C5741" t="s">
        <v>16</v>
      </c>
      <c r="D5741" t="s">
        <v>504</v>
      </c>
      <c r="E5741" t="s">
        <v>505</v>
      </c>
      <c r="G5741" s="6" t="s">
        <v>29</v>
      </c>
      <c r="H5741" t="s">
        <v>30</v>
      </c>
      <c r="I5741" t="s">
        <v>21</v>
      </c>
      <c r="J5741" t="s">
        <v>22</v>
      </c>
      <c r="K5741">
        <v>9</v>
      </c>
      <c r="L5741">
        <v>67</v>
      </c>
      <c r="M5741" t="s">
        <v>32</v>
      </c>
      <c r="N5741">
        <v>67</v>
      </c>
      <c r="P5741" cm="1">
        <f t="array" ref="P5741">IF(Q5741&gt;0,INDEX(Q5741:Q27465,MATCH(TRUE,INDEX(Q5741:Q27465="",,),0)-1),"")</f>
        <v>3</v>
      </c>
      <c r="Q5741">
        <v>2</v>
      </c>
      <c r="R5741">
        <f t="shared" si="91"/>
        <v>0</v>
      </c>
    </row>
    <row r="5742" spans="1:18" x14ac:dyDescent="0.3">
      <c r="A5742" t="s">
        <v>471</v>
      </c>
      <c r="B5742" s="1">
        <v>38371</v>
      </c>
      <c r="C5742" t="s">
        <v>16</v>
      </c>
      <c r="D5742" t="s">
        <v>504</v>
      </c>
      <c r="E5742" t="s">
        <v>505</v>
      </c>
      <c r="G5742" s="6" t="s">
        <v>29</v>
      </c>
      <c r="H5742" t="s">
        <v>41</v>
      </c>
      <c r="I5742" t="s">
        <v>21</v>
      </c>
      <c r="J5742" t="s">
        <v>22</v>
      </c>
      <c r="K5742">
        <v>6</v>
      </c>
      <c r="L5742">
        <v>123</v>
      </c>
      <c r="M5742" t="s">
        <v>32</v>
      </c>
      <c r="N5742">
        <v>123</v>
      </c>
      <c r="P5742" cm="1">
        <f t="array" ref="P5742">IF(Q5742&gt;0,INDEX(Q5742:Q27466,MATCH(TRUE,INDEX(Q5742:Q27466="",,),0)-1),"")</f>
        <v>3</v>
      </c>
      <c r="Q5742">
        <v>2</v>
      </c>
      <c r="R5742">
        <f t="shared" si="91"/>
        <v>0</v>
      </c>
    </row>
    <row r="5743" spans="1:18" x14ac:dyDescent="0.3">
      <c r="A5743" t="s">
        <v>471</v>
      </c>
      <c r="B5743" s="1">
        <v>38371</v>
      </c>
      <c r="C5743" t="s">
        <v>16</v>
      </c>
      <c r="D5743" t="s">
        <v>504</v>
      </c>
      <c r="E5743" t="s">
        <v>505</v>
      </c>
      <c r="G5743" s="6" t="s">
        <v>29</v>
      </c>
      <c r="H5743" t="s">
        <v>63</v>
      </c>
      <c r="I5743" t="s">
        <v>21</v>
      </c>
      <c r="J5743" t="s">
        <v>22</v>
      </c>
      <c r="K5743">
        <v>6</v>
      </c>
      <c r="L5743">
        <v>117</v>
      </c>
      <c r="M5743" t="s">
        <v>32</v>
      </c>
      <c r="N5743">
        <v>117</v>
      </c>
      <c r="P5743" cm="1">
        <f t="array" ref="P5743">IF(Q5743&gt;0,INDEX(Q5743:Q27467,MATCH(TRUE,INDEX(Q5743:Q27467="",,),0)-1),"")</f>
        <v>3</v>
      </c>
      <c r="Q5743">
        <v>2</v>
      </c>
      <c r="R5743">
        <f t="shared" si="91"/>
        <v>0</v>
      </c>
    </row>
    <row r="5744" spans="1:18" x14ac:dyDescent="0.3">
      <c r="A5744" t="s">
        <v>471</v>
      </c>
      <c r="B5744" s="1">
        <v>38371</v>
      </c>
      <c r="C5744" t="s">
        <v>16</v>
      </c>
      <c r="D5744" t="s">
        <v>504</v>
      </c>
      <c r="E5744" t="s">
        <v>505</v>
      </c>
      <c r="G5744" s="6" t="s">
        <v>29</v>
      </c>
      <c r="H5744" t="s">
        <v>28</v>
      </c>
      <c r="I5744" t="s">
        <v>26</v>
      </c>
      <c r="J5744" t="s">
        <v>27</v>
      </c>
      <c r="K5744">
        <v>22</v>
      </c>
      <c r="L5744">
        <v>19.8</v>
      </c>
      <c r="M5744" t="s">
        <v>32</v>
      </c>
      <c r="N5744">
        <v>19.8</v>
      </c>
      <c r="P5744" cm="1">
        <f t="array" ref="P5744">IF(Q5744&gt;0,INDEX(Q5744:Q27468,MATCH(TRUE,INDEX(Q5744:Q27468="",,),0)-1),"")</f>
        <v>3</v>
      </c>
      <c r="Q5744">
        <v>2</v>
      </c>
      <c r="R5744">
        <f t="shared" si="91"/>
        <v>0</v>
      </c>
    </row>
    <row r="5745" spans="1:18" x14ac:dyDescent="0.3">
      <c r="A5745" t="s">
        <v>471</v>
      </c>
      <c r="B5745" s="1">
        <v>38371</v>
      </c>
      <c r="C5745" t="s">
        <v>16</v>
      </c>
      <c r="D5745" t="s">
        <v>504</v>
      </c>
      <c r="E5745" t="s">
        <v>505</v>
      </c>
      <c r="G5745" t="s">
        <v>19</v>
      </c>
      <c r="H5745" t="s">
        <v>30</v>
      </c>
      <c r="I5745" t="s">
        <v>26</v>
      </c>
      <c r="J5745" t="s">
        <v>27</v>
      </c>
      <c r="K5745">
        <v>174</v>
      </c>
      <c r="L5745">
        <v>9.5500000000000007</v>
      </c>
      <c r="M5745" t="s">
        <v>59</v>
      </c>
      <c r="N5745">
        <v>10</v>
      </c>
      <c r="P5745" cm="1">
        <f t="array" ref="P5745">IF(Q5745&gt;0,INDEX(Q5745:Q27469,MATCH(TRUE,INDEX(Q5745:Q27469="",,),0)-1),"")</f>
        <v>3</v>
      </c>
      <c r="Q5745">
        <v>3</v>
      </c>
      <c r="R5745">
        <f t="shared" si="91"/>
        <v>0</v>
      </c>
    </row>
    <row r="5746" spans="1:18" x14ac:dyDescent="0.3">
      <c r="A5746" t="s">
        <v>471</v>
      </c>
      <c r="B5746" s="1">
        <v>38371</v>
      </c>
      <c r="C5746" t="s">
        <v>16</v>
      </c>
      <c r="D5746" t="s">
        <v>504</v>
      </c>
      <c r="E5746" t="s">
        <v>505</v>
      </c>
      <c r="G5746" t="s">
        <v>19</v>
      </c>
      <c r="H5746" t="s">
        <v>41</v>
      </c>
      <c r="I5746" t="s">
        <v>26</v>
      </c>
      <c r="J5746" t="s">
        <v>27</v>
      </c>
      <c r="K5746">
        <v>226</v>
      </c>
      <c r="L5746">
        <v>27.65</v>
      </c>
      <c r="M5746" t="s">
        <v>59</v>
      </c>
      <c r="N5746">
        <v>34</v>
      </c>
      <c r="P5746" cm="1">
        <f t="array" ref="P5746">IF(Q5746&gt;0,INDEX(Q5746:Q27470,MATCH(TRUE,INDEX(Q5746:Q27470="",,),0)-1),"")</f>
        <v>3</v>
      </c>
      <c r="Q5746">
        <v>3</v>
      </c>
      <c r="R5746">
        <f t="shared" si="91"/>
        <v>0</v>
      </c>
    </row>
    <row r="5747" spans="1:18" x14ac:dyDescent="0.3">
      <c r="A5747" t="s">
        <v>471</v>
      </c>
      <c r="B5747" s="1">
        <v>38371</v>
      </c>
      <c r="C5747" t="s">
        <v>16</v>
      </c>
      <c r="D5747" t="s">
        <v>504</v>
      </c>
      <c r="E5747" t="s">
        <v>505</v>
      </c>
      <c r="G5747" t="s">
        <v>19</v>
      </c>
      <c r="H5747" t="s">
        <v>63</v>
      </c>
      <c r="I5747" t="s">
        <v>26</v>
      </c>
      <c r="J5747" t="s">
        <v>27</v>
      </c>
      <c r="K5747">
        <v>113</v>
      </c>
      <c r="L5747">
        <v>18.100000000000001</v>
      </c>
      <c r="M5747" t="s">
        <v>59</v>
      </c>
      <c r="N5747">
        <v>19</v>
      </c>
      <c r="P5747" cm="1">
        <f t="array" ref="P5747">IF(Q5747&gt;0,INDEX(Q5747:Q27471,MATCH(TRUE,INDEX(Q5747:Q27471="",,),0)-1),"")</f>
        <v>3</v>
      </c>
      <c r="Q5747">
        <v>3</v>
      </c>
      <c r="R5747">
        <f t="shared" si="91"/>
        <v>0</v>
      </c>
    </row>
    <row r="5748" spans="1:18" x14ac:dyDescent="0.3">
      <c r="A5748" t="s">
        <v>471</v>
      </c>
      <c r="B5748" s="1">
        <v>38371</v>
      </c>
      <c r="C5748" t="s">
        <v>16</v>
      </c>
      <c r="D5748" t="s">
        <v>504</v>
      </c>
      <c r="E5748" t="s">
        <v>505</v>
      </c>
      <c r="G5748" s="6" t="s">
        <v>29</v>
      </c>
      <c r="H5748" t="s">
        <v>30</v>
      </c>
      <c r="I5748" t="s">
        <v>21</v>
      </c>
      <c r="J5748" t="s">
        <v>22</v>
      </c>
      <c r="K5748">
        <v>9</v>
      </c>
      <c r="L5748">
        <v>67</v>
      </c>
      <c r="M5748" t="s">
        <v>59</v>
      </c>
      <c r="N5748">
        <v>67</v>
      </c>
      <c r="P5748" cm="1">
        <f t="array" ref="P5748">IF(Q5748&gt;0,INDEX(Q5748:Q27472,MATCH(TRUE,INDEX(Q5748:Q27472="",,),0)-1),"")</f>
        <v>3</v>
      </c>
      <c r="Q5748">
        <v>3</v>
      </c>
      <c r="R5748">
        <f t="shared" ref="R5748:R5811" si="92">IF(P5748="","",0)</f>
        <v>0</v>
      </c>
    </row>
    <row r="5749" spans="1:18" x14ac:dyDescent="0.3">
      <c r="A5749" t="s">
        <v>471</v>
      </c>
      <c r="B5749" s="1">
        <v>38371</v>
      </c>
      <c r="C5749" t="s">
        <v>16</v>
      </c>
      <c r="D5749" t="s">
        <v>504</v>
      </c>
      <c r="E5749" t="s">
        <v>505</v>
      </c>
      <c r="G5749" s="6" t="s">
        <v>29</v>
      </c>
      <c r="H5749" t="s">
        <v>41</v>
      </c>
      <c r="I5749" t="s">
        <v>21</v>
      </c>
      <c r="J5749" t="s">
        <v>22</v>
      </c>
      <c r="K5749">
        <v>6</v>
      </c>
      <c r="L5749">
        <v>123</v>
      </c>
      <c r="M5749" t="s">
        <v>59</v>
      </c>
      <c r="N5749">
        <v>123</v>
      </c>
      <c r="P5749" cm="1">
        <f t="array" ref="P5749">IF(Q5749&gt;0,INDEX(Q5749:Q27473,MATCH(TRUE,INDEX(Q5749:Q27473="",,),0)-1),"")</f>
        <v>3</v>
      </c>
      <c r="Q5749">
        <v>3</v>
      </c>
      <c r="R5749">
        <f t="shared" si="92"/>
        <v>0</v>
      </c>
    </row>
    <row r="5750" spans="1:18" x14ac:dyDescent="0.3">
      <c r="A5750" t="s">
        <v>471</v>
      </c>
      <c r="B5750" s="1">
        <v>38371</v>
      </c>
      <c r="C5750" t="s">
        <v>16</v>
      </c>
      <c r="D5750" t="s">
        <v>504</v>
      </c>
      <c r="E5750" t="s">
        <v>505</v>
      </c>
      <c r="G5750" s="6" t="s">
        <v>29</v>
      </c>
      <c r="H5750" t="s">
        <v>63</v>
      </c>
      <c r="I5750" t="s">
        <v>21</v>
      </c>
      <c r="J5750" t="s">
        <v>22</v>
      </c>
      <c r="K5750">
        <v>6</v>
      </c>
      <c r="L5750">
        <v>117</v>
      </c>
      <c r="M5750" t="s">
        <v>59</v>
      </c>
      <c r="N5750">
        <v>117</v>
      </c>
      <c r="P5750" cm="1">
        <f t="array" ref="P5750">IF(Q5750&gt;0,INDEX(Q5750:Q27474,MATCH(TRUE,INDEX(Q5750:Q27474="",,),0)-1),"")</f>
        <v>3</v>
      </c>
      <c r="Q5750">
        <v>3</v>
      </c>
      <c r="R5750">
        <f t="shared" si="92"/>
        <v>0</v>
      </c>
    </row>
    <row r="5751" spans="1:18" x14ac:dyDescent="0.3">
      <c r="A5751" t="s">
        <v>471</v>
      </c>
      <c r="B5751" s="1">
        <v>38371</v>
      </c>
      <c r="C5751" t="s">
        <v>16</v>
      </c>
      <c r="D5751" t="s">
        <v>504</v>
      </c>
      <c r="E5751" t="s">
        <v>505</v>
      </c>
      <c r="G5751" s="6" t="s">
        <v>29</v>
      </c>
      <c r="H5751" t="s">
        <v>28</v>
      </c>
      <c r="I5751" t="s">
        <v>26</v>
      </c>
      <c r="J5751" t="s">
        <v>27</v>
      </c>
      <c r="K5751">
        <v>22</v>
      </c>
      <c r="L5751">
        <v>19.8</v>
      </c>
      <c r="M5751" t="s">
        <v>59</v>
      </c>
      <c r="N5751">
        <v>19.8</v>
      </c>
      <c r="P5751" cm="1">
        <f t="array" ref="P5751">IF(Q5751&gt;0,INDEX(Q5751:Q27475,MATCH(TRUE,INDEX(Q5751:Q27475="",,),0)-1),"")</f>
        <v>3</v>
      </c>
      <c r="Q5751">
        <v>3</v>
      </c>
      <c r="R5751">
        <f t="shared" si="92"/>
        <v>0</v>
      </c>
    </row>
    <row r="5752" spans="1:18" x14ac:dyDescent="0.3">
      <c r="P5752" t="str" cm="1">
        <f t="array" ref="P5752">IF(Q5752&gt;0,INDEX(Q5752:Q27476,MATCH(TRUE,INDEX(Q5752:Q27476="",,),0)-1),"")</f>
        <v/>
      </c>
      <c r="R5752" t="str">
        <f t="shared" si="92"/>
        <v/>
      </c>
    </row>
    <row r="5753" spans="1:18" x14ac:dyDescent="0.3">
      <c r="A5753" t="s">
        <v>471</v>
      </c>
      <c r="B5753" s="1">
        <v>38371</v>
      </c>
      <c r="C5753" t="s">
        <v>16</v>
      </c>
      <c r="D5753" t="s">
        <v>506</v>
      </c>
      <c r="E5753" t="s">
        <v>507</v>
      </c>
      <c r="G5753" t="s">
        <v>19</v>
      </c>
      <c r="H5753" t="s">
        <v>20</v>
      </c>
      <c r="I5753" t="s">
        <v>21</v>
      </c>
      <c r="J5753" t="s">
        <v>22</v>
      </c>
      <c r="K5753">
        <v>36</v>
      </c>
      <c r="L5753">
        <v>335</v>
      </c>
      <c r="M5753" t="s">
        <v>177</v>
      </c>
      <c r="N5753">
        <v>1461</v>
      </c>
      <c r="O5753" t="s">
        <v>24</v>
      </c>
      <c r="P5753" cm="1">
        <f t="array" ref="P5753">IF(Q5753&gt;0,INDEX(Q5753:Q27477,MATCH(TRUE,INDEX(Q5753:Q27477="",,),0)-1),"")</f>
        <v>5</v>
      </c>
      <c r="Q5753">
        <v>1</v>
      </c>
      <c r="R5753">
        <f t="shared" si="92"/>
        <v>0</v>
      </c>
    </row>
    <row r="5754" spans="1:18" x14ac:dyDescent="0.3">
      <c r="A5754" t="s">
        <v>471</v>
      </c>
      <c r="B5754" s="1">
        <v>38371</v>
      </c>
      <c r="C5754" t="s">
        <v>16</v>
      </c>
      <c r="D5754" t="s">
        <v>506</v>
      </c>
      <c r="E5754" t="s">
        <v>507</v>
      </c>
      <c r="G5754" t="s">
        <v>19</v>
      </c>
      <c r="H5754" t="s">
        <v>63</v>
      </c>
      <c r="I5754" t="s">
        <v>21</v>
      </c>
      <c r="J5754" t="s">
        <v>22</v>
      </c>
      <c r="K5754">
        <v>123</v>
      </c>
      <c r="L5754">
        <v>125</v>
      </c>
      <c r="M5754" t="s">
        <v>177</v>
      </c>
      <c r="N5754">
        <v>125</v>
      </c>
      <c r="O5754" t="s">
        <v>24</v>
      </c>
      <c r="P5754" cm="1">
        <f t="array" ref="P5754">IF(Q5754&gt;0,INDEX(Q5754:Q27478,MATCH(TRUE,INDEX(Q5754:Q27478="",,),0)-1),"")</f>
        <v>5</v>
      </c>
      <c r="Q5754">
        <v>1</v>
      </c>
      <c r="R5754">
        <f t="shared" si="92"/>
        <v>0</v>
      </c>
    </row>
    <row r="5755" spans="1:18" x14ac:dyDescent="0.3">
      <c r="A5755" t="s">
        <v>471</v>
      </c>
      <c r="B5755" s="1">
        <v>38371</v>
      </c>
      <c r="C5755" t="s">
        <v>16</v>
      </c>
      <c r="D5755" t="s">
        <v>506</v>
      </c>
      <c r="E5755" t="s">
        <v>507</v>
      </c>
      <c r="G5755" t="s">
        <v>19</v>
      </c>
      <c r="H5755" t="s">
        <v>30</v>
      </c>
      <c r="I5755" t="s">
        <v>26</v>
      </c>
      <c r="J5755" t="s">
        <v>27</v>
      </c>
      <c r="K5755">
        <v>320</v>
      </c>
      <c r="L5755">
        <v>22</v>
      </c>
      <c r="M5755" t="s">
        <v>177</v>
      </c>
      <c r="N5755">
        <v>22</v>
      </c>
      <c r="O5755" t="s">
        <v>24</v>
      </c>
      <c r="P5755" cm="1">
        <f t="array" ref="P5755">IF(Q5755&gt;0,INDEX(Q5755:Q27479,MATCH(TRUE,INDEX(Q5755:Q27479="",,),0)-1),"")</f>
        <v>5</v>
      </c>
      <c r="Q5755">
        <v>1</v>
      </c>
      <c r="R5755">
        <f t="shared" si="92"/>
        <v>0</v>
      </c>
    </row>
    <row r="5756" spans="1:18" x14ac:dyDescent="0.3">
      <c r="A5756" t="s">
        <v>471</v>
      </c>
      <c r="B5756" s="1">
        <v>38371</v>
      </c>
      <c r="C5756" t="s">
        <v>16</v>
      </c>
      <c r="D5756" t="s">
        <v>506</v>
      </c>
      <c r="E5756" t="s">
        <v>507</v>
      </c>
      <c r="G5756" t="s">
        <v>19</v>
      </c>
      <c r="H5756" t="s">
        <v>63</v>
      </c>
      <c r="I5756" t="s">
        <v>26</v>
      </c>
      <c r="J5756" t="s">
        <v>27</v>
      </c>
      <c r="K5756">
        <v>1396</v>
      </c>
      <c r="L5756">
        <v>26</v>
      </c>
      <c r="M5756" t="s">
        <v>177</v>
      </c>
      <c r="N5756">
        <v>26</v>
      </c>
      <c r="O5756" t="s">
        <v>24</v>
      </c>
      <c r="P5756" cm="1">
        <f t="array" ref="P5756">IF(Q5756&gt;0,INDEX(Q5756:Q27480,MATCH(TRUE,INDEX(Q5756:Q27480="",,),0)-1),"")</f>
        <v>5</v>
      </c>
      <c r="Q5756">
        <v>1</v>
      </c>
      <c r="R5756">
        <f t="shared" si="92"/>
        <v>0</v>
      </c>
    </row>
    <row r="5757" spans="1:18" x14ac:dyDescent="0.3">
      <c r="A5757" t="s">
        <v>471</v>
      </c>
      <c r="B5757" s="1">
        <v>38371</v>
      </c>
      <c r="C5757" t="s">
        <v>16</v>
      </c>
      <c r="D5757" t="s">
        <v>506</v>
      </c>
      <c r="E5757" t="s">
        <v>507</v>
      </c>
      <c r="G5757" s="6" t="s">
        <v>29</v>
      </c>
      <c r="H5757" t="s">
        <v>43</v>
      </c>
      <c r="I5757" t="s">
        <v>21</v>
      </c>
      <c r="J5757" t="s">
        <v>22</v>
      </c>
      <c r="K5757">
        <v>15</v>
      </c>
      <c r="L5757">
        <v>157</v>
      </c>
      <c r="M5757" t="s">
        <v>177</v>
      </c>
      <c r="N5757">
        <v>157</v>
      </c>
      <c r="O5757" t="s">
        <v>24</v>
      </c>
      <c r="P5757" cm="1">
        <f t="array" ref="P5757">IF(Q5757&gt;0,INDEX(Q5757:Q27481,MATCH(TRUE,INDEX(Q5757:Q27481="",,),0)-1),"")</f>
        <v>5</v>
      </c>
      <c r="Q5757">
        <v>1</v>
      </c>
      <c r="R5757">
        <f t="shared" si="92"/>
        <v>0</v>
      </c>
    </row>
    <row r="5758" spans="1:18" x14ac:dyDescent="0.3">
      <c r="A5758" t="s">
        <v>471</v>
      </c>
      <c r="B5758" s="1">
        <v>38371</v>
      </c>
      <c r="C5758" t="s">
        <v>16</v>
      </c>
      <c r="D5758" t="s">
        <v>506</v>
      </c>
      <c r="E5758" t="s">
        <v>507</v>
      </c>
      <c r="G5758" s="6" t="s">
        <v>29</v>
      </c>
      <c r="H5758" t="s">
        <v>20</v>
      </c>
      <c r="I5758" t="s">
        <v>26</v>
      </c>
      <c r="J5758" t="s">
        <v>27</v>
      </c>
      <c r="K5758">
        <v>128</v>
      </c>
      <c r="L5758">
        <v>12</v>
      </c>
      <c r="M5758" t="s">
        <v>177</v>
      </c>
      <c r="N5758">
        <v>12</v>
      </c>
      <c r="O5758" t="s">
        <v>24</v>
      </c>
      <c r="P5758" cm="1">
        <f t="array" ref="P5758">IF(Q5758&gt;0,INDEX(Q5758:Q27482,MATCH(TRUE,INDEX(Q5758:Q27482="",,),0)-1),"")</f>
        <v>5</v>
      </c>
      <c r="Q5758">
        <v>1</v>
      </c>
      <c r="R5758">
        <f t="shared" si="92"/>
        <v>0</v>
      </c>
    </row>
    <row r="5759" spans="1:18" x14ac:dyDescent="0.3">
      <c r="A5759" t="s">
        <v>471</v>
      </c>
      <c r="B5759" s="1">
        <v>38371</v>
      </c>
      <c r="C5759" t="s">
        <v>16</v>
      </c>
      <c r="D5759" t="s">
        <v>506</v>
      </c>
      <c r="E5759" t="s">
        <v>507</v>
      </c>
      <c r="G5759" s="6" t="s">
        <v>29</v>
      </c>
      <c r="H5759" t="s">
        <v>43</v>
      </c>
      <c r="I5759" t="s">
        <v>26</v>
      </c>
      <c r="J5759" t="s">
        <v>27</v>
      </c>
      <c r="K5759">
        <v>98</v>
      </c>
      <c r="L5759">
        <v>14</v>
      </c>
      <c r="M5759" t="s">
        <v>177</v>
      </c>
      <c r="N5759">
        <v>14</v>
      </c>
      <c r="O5759" t="s">
        <v>24</v>
      </c>
      <c r="P5759" cm="1">
        <f t="array" ref="P5759">IF(Q5759&gt;0,INDEX(Q5759:Q27483,MATCH(TRUE,INDEX(Q5759:Q27483="",,),0)-1),"")</f>
        <v>5</v>
      </c>
      <c r="Q5759">
        <v>1</v>
      </c>
      <c r="R5759">
        <f t="shared" si="92"/>
        <v>0</v>
      </c>
    </row>
    <row r="5760" spans="1:18" x14ac:dyDescent="0.3">
      <c r="A5760" t="s">
        <v>471</v>
      </c>
      <c r="B5760" s="1">
        <v>38371</v>
      </c>
      <c r="C5760" t="s">
        <v>16</v>
      </c>
      <c r="D5760" t="s">
        <v>506</v>
      </c>
      <c r="E5760" t="s">
        <v>507</v>
      </c>
      <c r="G5760" t="s">
        <v>19</v>
      </c>
      <c r="H5760" t="s">
        <v>20</v>
      </c>
      <c r="I5760" t="s">
        <v>21</v>
      </c>
      <c r="J5760" t="s">
        <v>22</v>
      </c>
      <c r="K5760">
        <v>36</v>
      </c>
      <c r="L5760">
        <v>335</v>
      </c>
      <c r="M5760" t="s">
        <v>31</v>
      </c>
      <c r="N5760">
        <v>1262.53</v>
      </c>
      <c r="P5760" cm="1">
        <f t="array" ref="P5760">IF(Q5760&gt;0,INDEX(Q5760:Q27484,MATCH(TRUE,INDEX(Q5760:Q27484="",,),0)-1),"")</f>
        <v>5</v>
      </c>
      <c r="Q5760">
        <v>2</v>
      </c>
      <c r="R5760">
        <f t="shared" si="92"/>
        <v>0</v>
      </c>
    </row>
    <row r="5761" spans="1:18" x14ac:dyDescent="0.3">
      <c r="A5761" t="s">
        <v>471</v>
      </c>
      <c r="B5761" s="1">
        <v>38371</v>
      </c>
      <c r="C5761" t="s">
        <v>16</v>
      </c>
      <c r="D5761" t="s">
        <v>506</v>
      </c>
      <c r="E5761" t="s">
        <v>507</v>
      </c>
      <c r="G5761" t="s">
        <v>19</v>
      </c>
      <c r="H5761" t="s">
        <v>63</v>
      </c>
      <c r="I5761" t="s">
        <v>21</v>
      </c>
      <c r="J5761" t="s">
        <v>22</v>
      </c>
      <c r="K5761">
        <v>123</v>
      </c>
      <c r="L5761">
        <v>125</v>
      </c>
      <c r="M5761" t="s">
        <v>31</v>
      </c>
      <c r="N5761">
        <v>125</v>
      </c>
      <c r="P5761" cm="1">
        <f t="array" ref="P5761">IF(Q5761&gt;0,INDEX(Q5761:Q27485,MATCH(TRUE,INDEX(Q5761:Q27485="",,),0)-1),"")</f>
        <v>5</v>
      </c>
      <c r="Q5761">
        <v>2</v>
      </c>
      <c r="R5761">
        <f t="shared" si="92"/>
        <v>0</v>
      </c>
    </row>
    <row r="5762" spans="1:18" x14ac:dyDescent="0.3">
      <c r="A5762" t="s">
        <v>471</v>
      </c>
      <c r="B5762" s="1">
        <v>38371</v>
      </c>
      <c r="C5762" t="s">
        <v>16</v>
      </c>
      <c r="D5762" t="s">
        <v>506</v>
      </c>
      <c r="E5762" t="s">
        <v>507</v>
      </c>
      <c r="G5762" t="s">
        <v>19</v>
      </c>
      <c r="H5762" t="s">
        <v>30</v>
      </c>
      <c r="I5762" t="s">
        <v>26</v>
      </c>
      <c r="J5762" t="s">
        <v>27</v>
      </c>
      <c r="K5762">
        <v>320</v>
      </c>
      <c r="L5762">
        <v>22</v>
      </c>
      <c r="M5762" t="s">
        <v>31</v>
      </c>
      <c r="N5762">
        <v>22</v>
      </c>
      <c r="P5762" cm="1">
        <f t="array" ref="P5762">IF(Q5762&gt;0,INDEX(Q5762:Q27486,MATCH(TRUE,INDEX(Q5762:Q27486="",,),0)-1),"")</f>
        <v>5</v>
      </c>
      <c r="Q5762">
        <v>2</v>
      </c>
      <c r="R5762">
        <f t="shared" si="92"/>
        <v>0</v>
      </c>
    </row>
    <row r="5763" spans="1:18" x14ac:dyDescent="0.3">
      <c r="A5763" t="s">
        <v>471</v>
      </c>
      <c r="B5763" s="1">
        <v>38371</v>
      </c>
      <c r="C5763" t="s">
        <v>16</v>
      </c>
      <c r="D5763" t="s">
        <v>506</v>
      </c>
      <c r="E5763" t="s">
        <v>507</v>
      </c>
      <c r="G5763" t="s">
        <v>19</v>
      </c>
      <c r="H5763" t="s">
        <v>63</v>
      </c>
      <c r="I5763" t="s">
        <v>26</v>
      </c>
      <c r="J5763" t="s">
        <v>27</v>
      </c>
      <c r="K5763">
        <v>1396</v>
      </c>
      <c r="L5763">
        <v>26</v>
      </c>
      <c r="M5763" t="s">
        <v>31</v>
      </c>
      <c r="N5763">
        <v>26</v>
      </c>
      <c r="P5763" cm="1">
        <f t="array" ref="P5763">IF(Q5763&gt;0,INDEX(Q5763:Q27487,MATCH(TRUE,INDEX(Q5763:Q27487="",,),0)-1),"")</f>
        <v>5</v>
      </c>
      <c r="Q5763">
        <v>2</v>
      </c>
      <c r="R5763">
        <f t="shared" si="92"/>
        <v>0</v>
      </c>
    </row>
    <row r="5764" spans="1:18" x14ac:dyDescent="0.3">
      <c r="A5764" t="s">
        <v>471</v>
      </c>
      <c r="B5764" s="1">
        <v>38371</v>
      </c>
      <c r="C5764" t="s">
        <v>16</v>
      </c>
      <c r="D5764" t="s">
        <v>506</v>
      </c>
      <c r="E5764" t="s">
        <v>507</v>
      </c>
      <c r="G5764" s="6" t="s">
        <v>29</v>
      </c>
      <c r="H5764" t="s">
        <v>43</v>
      </c>
      <c r="I5764" t="s">
        <v>21</v>
      </c>
      <c r="J5764" t="s">
        <v>22</v>
      </c>
      <c r="K5764">
        <v>15</v>
      </c>
      <c r="L5764">
        <v>157</v>
      </c>
      <c r="M5764" t="s">
        <v>31</v>
      </c>
      <c r="N5764">
        <v>157</v>
      </c>
      <c r="P5764" cm="1">
        <f t="array" ref="P5764">IF(Q5764&gt;0,INDEX(Q5764:Q27488,MATCH(TRUE,INDEX(Q5764:Q27488="",,),0)-1),"")</f>
        <v>5</v>
      </c>
      <c r="Q5764">
        <v>2</v>
      </c>
      <c r="R5764">
        <f t="shared" si="92"/>
        <v>0</v>
      </c>
    </row>
    <row r="5765" spans="1:18" x14ac:dyDescent="0.3">
      <c r="A5765" t="s">
        <v>471</v>
      </c>
      <c r="B5765" s="1">
        <v>38371</v>
      </c>
      <c r="C5765" t="s">
        <v>16</v>
      </c>
      <c r="D5765" t="s">
        <v>506</v>
      </c>
      <c r="E5765" t="s">
        <v>507</v>
      </c>
      <c r="G5765" s="6" t="s">
        <v>29</v>
      </c>
      <c r="H5765" t="s">
        <v>20</v>
      </c>
      <c r="I5765" t="s">
        <v>26</v>
      </c>
      <c r="J5765" t="s">
        <v>27</v>
      </c>
      <c r="K5765">
        <v>128</v>
      </c>
      <c r="L5765">
        <v>12</v>
      </c>
      <c r="M5765" t="s">
        <v>31</v>
      </c>
      <c r="N5765">
        <v>12</v>
      </c>
      <c r="P5765" cm="1">
        <f t="array" ref="P5765">IF(Q5765&gt;0,INDEX(Q5765:Q27489,MATCH(TRUE,INDEX(Q5765:Q27489="",,),0)-1),"")</f>
        <v>5</v>
      </c>
      <c r="Q5765">
        <v>2</v>
      </c>
      <c r="R5765">
        <f t="shared" si="92"/>
        <v>0</v>
      </c>
    </row>
    <row r="5766" spans="1:18" x14ac:dyDescent="0.3">
      <c r="A5766" t="s">
        <v>471</v>
      </c>
      <c r="B5766" s="1">
        <v>38371</v>
      </c>
      <c r="C5766" t="s">
        <v>16</v>
      </c>
      <c r="D5766" t="s">
        <v>506</v>
      </c>
      <c r="E5766" t="s">
        <v>507</v>
      </c>
      <c r="G5766" s="6" t="s">
        <v>29</v>
      </c>
      <c r="H5766" t="s">
        <v>43</v>
      </c>
      <c r="I5766" t="s">
        <v>26</v>
      </c>
      <c r="J5766" t="s">
        <v>27</v>
      </c>
      <c r="K5766">
        <v>98</v>
      </c>
      <c r="L5766">
        <v>14</v>
      </c>
      <c r="M5766" t="s">
        <v>31</v>
      </c>
      <c r="N5766">
        <v>14</v>
      </c>
      <c r="P5766" cm="1">
        <f t="array" ref="P5766">IF(Q5766&gt;0,INDEX(Q5766:Q27490,MATCH(TRUE,INDEX(Q5766:Q27490="",,),0)-1),"")</f>
        <v>5</v>
      </c>
      <c r="Q5766">
        <v>2</v>
      </c>
      <c r="R5766">
        <f t="shared" si="92"/>
        <v>0</v>
      </c>
    </row>
    <row r="5767" spans="1:18" x14ac:dyDescent="0.3">
      <c r="A5767" t="s">
        <v>471</v>
      </c>
      <c r="B5767" s="1">
        <v>38371</v>
      </c>
      <c r="C5767" t="s">
        <v>16</v>
      </c>
      <c r="D5767" t="s">
        <v>506</v>
      </c>
      <c r="E5767" t="s">
        <v>507</v>
      </c>
      <c r="G5767" t="s">
        <v>19</v>
      </c>
      <c r="H5767" t="s">
        <v>20</v>
      </c>
      <c r="I5767" t="s">
        <v>21</v>
      </c>
      <c r="J5767" t="s">
        <v>22</v>
      </c>
      <c r="K5767">
        <v>36</v>
      </c>
      <c r="L5767">
        <v>335</v>
      </c>
      <c r="M5767" t="s">
        <v>147</v>
      </c>
      <c r="N5767">
        <v>671.17</v>
      </c>
      <c r="P5767" cm="1">
        <f t="array" ref="P5767">IF(Q5767&gt;0,INDEX(Q5767:Q27491,MATCH(TRUE,INDEX(Q5767:Q27491="",,),0)-1),"")</f>
        <v>5</v>
      </c>
      <c r="Q5767">
        <v>3</v>
      </c>
      <c r="R5767">
        <f t="shared" si="92"/>
        <v>0</v>
      </c>
    </row>
    <row r="5768" spans="1:18" x14ac:dyDescent="0.3">
      <c r="A5768" t="s">
        <v>471</v>
      </c>
      <c r="B5768" s="1">
        <v>38371</v>
      </c>
      <c r="C5768" t="s">
        <v>16</v>
      </c>
      <c r="D5768" t="s">
        <v>506</v>
      </c>
      <c r="E5768" t="s">
        <v>507</v>
      </c>
      <c r="G5768" t="s">
        <v>19</v>
      </c>
      <c r="H5768" t="s">
        <v>63</v>
      </c>
      <c r="I5768" t="s">
        <v>21</v>
      </c>
      <c r="J5768" t="s">
        <v>22</v>
      </c>
      <c r="K5768">
        <v>123</v>
      </c>
      <c r="L5768">
        <v>125</v>
      </c>
      <c r="M5768" t="s">
        <v>147</v>
      </c>
      <c r="N5768">
        <v>130</v>
      </c>
      <c r="P5768" cm="1">
        <f t="array" ref="P5768">IF(Q5768&gt;0,INDEX(Q5768:Q27492,MATCH(TRUE,INDEX(Q5768:Q27492="",,),0)-1),"")</f>
        <v>5</v>
      </c>
      <c r="Q5768">
        <v>3</v>
      </c>
      <c r="R5768">
        <f t="shared" si="92"/>
        <v>0</v>
      </c>
    </row>
    <row r="5769" spans="1:18" x14ac:dyDescent="0.3">
      <c r="A5769" t="s">
        <v>471</v>
      </c>
      <c r="B5769" s="1">
        <v>38371</v>
      </c>
      <c r="C5769" t="s">
        <v>16</v>
      </c>
      <c r="D5769" t="s">
        <v>506</v>
      </c>
      <c r="E5769" t="s">
        <v>507</v>
      </c>
      <c r="G5769" t="s">
        <v>19</v>
      </c>
      <c r="H5769" t="s">
        <v>30</v>
      </c>
      <c r="I5769" t="s">
        <v>26</v>
      </c>
      <c r="J5769" t="s">
        <v>27</v>
      </c>
      <c r="K5769">
        <v>320</v>
      </c>
      <c r="L5769">
        <v>22</v>
      </c>
      <c r="M5769" t="s">
        <v>147</v>
      </c>
      <c r="N5769">
        <v>30</v>
      </c>
      <c r="P5769" cm="1">
        <f t="array" ref="P5769">IF(Q5769&gt;0,INDEX(Q5769:Q27493,MATCH(TRUE,INDEX(Q5769:Q27493="",,),0)-1),"")</f>
        <v>5</v>
      </c>
      <c r="Q5769">
        <v>3</v>
      </c>
      <c r="R5769">
        <f t="shared" si="92"/>
        <v>0</v>
      </c>
    </row>
    <row r="5770" spans="1:18" x14ac:dyDescent="0.3">
      <c r="A5770" t="s">
        <v>471</v>
      </c>
      <c r="B5770" s="1">
        <v>38371</v>
      </c>
      <c r="C5770" t="s">
        <v>16</v>
      </c>
      <c r="D5770" t="s">
        <v>506</v>
      </c>
      <c r="E5770" t="s">
        <v>507</v>
      </c>
      <c r="G5770" t="s">
        <v>19</v>
      </c>
      <c r="H5770" t="s">
        <v>63</v>
      </c>
      <c r="I5770" t="s">
        <v>26</v>
      </c>
      <c r="J5770" t="s">
        <v>27</v>
      </c>
      <c r="K5770">
        <v>1396</v>
      </c>
      <c r="L5770">
        <v>26</v>
      </c>
      <c r="M5770" t="s">
        <v>147</v>
      </c>
      <c r="N5770">
        <v>28</v>
      </c>
      <c r="P5770" cm="1">
        <f t="array" ref="P5770">IF(Q5770&gt;0,INDEX(Q5770:Q27494,MATCH(TRUE,INDEX(Q5770:Q27494="",,),0)-1),"")</f>
        <v>5</v>
      </c>
      <c r="Q5770">
        <v>3</v>
      </c>
      <c r="R5770">
        <f t="shared" si="92"/>
        <v>0</v>
      </c>
    </row>
    <row r="5771" spans="1:18" x14ac:dyDescent="0.3">
      <c r="A5771" t="s">
        <v>471</v>
      </c>
      <c r="B5771" s="1">
        <v>38371</v>
      </c>
      <c r="C5771" t="s">
        <v>16</v>
      </c>
      <c r="D5771" t="s">
        <v>506</v>
      </c>
      <c r="E5771" t="s">
        <v>507</v>
      </c>
      <c r="G5771" s="6" t="s">
        <v>29</v>
      </c>
      <c r="H5771" t="s">
        <v>43</v>
      </c>
      <c r="I5771" t="s">
        <v>21</v>
      </c>
      <c r="J5771" t="s">
        <v>22</v>
      </c>
      <c r="K5771">
        <v>15</v>
      </c>
      <c r="L5771">
        <v>157</v>
      </c>
      <c r="M5771" t="s">
        <v>147</v>
      </c>
      <c r="N5771">
        <v>157</v>
      </c>
      <c r="P5771" cm="1">
        <f t="array" ref="P5771">IF(Q5771&gt;0,INDEX(Q5771:Q27495,MATCH(TRUE,INDEX(Q5771:Q27495="",,),0)-1),"")</f>
        <v>5</v>
      </c>
      <c r="Q5771">
        <v>3</v>
      </c>
      <c r="R5771">
        <f t="shared" si="92"/>
        <v>0</v>
      </c>
    </row>
    <row r="5772" spans="1:18" x14ac:dyDescent="0.3">
      <c r="A5772" t="s">
        <v>471</v>
      </c>
      <c r="B5772" s="1">
        <v>38371</v>
      </c>
      <c r="C5772" t="s">
        <v>16</v>
      </c>
      <c r="D5772" t="s">
        <v>506</v>
      </c>
      <c r="E5772" t="s">
        <v>507</v>
      </c>
      <c r="G5772" s="6" t="s">
        <v>29</v>
      </c>
      <c r="H5772" t="s">
        <v>20</v>
      </c>
      <c r="I5772" t="s">
        <v>26</v>
      </c>
      <c r="J5772" t="s">
        <v>27</v>
      </c>
      <c r="K5772">
        <v>128</v>
      </c>
      <c r="L5772">
        <v>12</v>
      </c>
      <c r="M5772" t="s">
        <v>147</v>
      </c>
      <c r="N5772">
        <v>12</v>
      </c>
      <c r="P5772" cm="1">
        <f t="array" ref="P5772">IF(Q5772&gt;0,INDEX(Q5772:Q27496,MATCH(TRUE,INDEX(Q5772:Q27496="",,),0)-1),"")</f>
        <v>5</v>
      </c>
      <c r="Q5772">
        <v>3</v>
      </c>
      <c r="R5772">
        <f t="shared" si="92"/>
        <v>0</v>
      </c>
    </row>
    <row r="5773" spans="1:18" x14ac:dyDescent="0.3">
      <c r="A5773" t="s">
        <v>471</v>
      </c>
      <c r="B5773" s="1">
        <v>38371</v>
      </c>
      <c r="C5773" t="s">
        <v>16</v>
      </c>
      <c r="D5773" t="s">
        <v>506</v>
      </c>
      <c r="E5773" t="s">
        <v>507</v>
      </c>
      <c r="G5773" s="6" t="s">
        <v>29</v>
      </c>
      <c r="H5773" t="s">
        <v>43</v>
      </c>
      <c r="I5773" t="s">
        <v>26</v>
      </c>
      <c r="J5773" t="s">
        <v>27</v>
      </c>
      <c r="K5773">
        <v>98</v>
      </c>
      <c r="L5773">
        <v>14</v>
      </c>
      <c r="M5773" t="s">
        <v>147</v>
      </c>
      <c r="N5773">
        <v>14</v>
      </c>
      <c r="P5773" cm="1">
        <f t="array" ref="P5773">IF(Q5773&gt;0,INDEX(Q5773:Q27497,MATCH(TRUE,INDEX(Q5773:Q27497="",,),0)-1),"")</f>
        <v>5</v>
      </c>
      <c r="Q5773">
        <v>3</v>
      </c>
      <c r="R5773">
        <f t="shared" si="92"/>
        <v>0</v>
      </c>
    </row>
    <row r="5774" spans="1:18" x14ac:dyDescent="0.3">
      <c r="A5774" t="s">
        <v>471</v>
      </c>
      <c r="B5774" s="1">
        <v>38371</v>
      </c>
      <c r="C5774" t="s">
        <v>16</v>
      </c>
      <c r="D5774" t="s">
        <v>506</v>
      </c>
      <c r="E5774" t="s">
        <v>507</v>
      </c>
      <c r="G5774" t="s">
        <v>19</v>
      </c>
      <c r="H5774" t="s">
        <v>20</v>
      </c>
      <c r="I5774" t="s">
        <v>21</v>
      </c>
      <c r="J5774" t="s">
        <v>22</v>
      </c>
      <c r="K5774">
        <v>36</v>
      </c>
      <c r="L5774">
        <v>335</v>
      </c>
      <c r="M5774" t="s">
        <v>32</v>
      </c>
      <c r="N5774">
        <v>350</v>
      </c>
      <c r="P5774" cm="1">
        <f t="array" ref="P5774">IF(Q5774&gt;0,INDEX(Q5774:Q27498,MATCH(TRUE,INDEX(Q5774:Q27498="",,),0)-1),"")</f>
        <v>5</v>
      </c>
      <c r="Q5774">
        <v>4</v>
      </c>
      <c r="R5774">
        <f t="shared" si="92"/>
        <v>0</v>
      </c>
    </row>
    <row r="5775" spans="1:18" x14ac:dyDescent="0.3">
      <c r="A5775" t="s">
        <v>471</v>
      </c>
      <c r="B5775" s="1">
        <v>38371</v>
      </c>
      <c r="C5775" t="s">
        <v>16</v>
      </c>
      <c r="D5775" t="s">
        <v>506</v>
      </c>
      <c r="E5775" t="s">
        <v>507</v>
      </c>
      <c r="G5775" t="s">
        <v>19</v>
      </c>
      <c r="H5775" t="s">
        <v>63</v>
      </c>
      <c r="I5775" t="s">
        <v>21</v>
      </c>
      <c r="J5775" t="s">
        <v>22</v>
      </c>
      <c r="K5775">
        <v>123</v>
      </c>
      <c r="L5775">
        <v>125</v>
      </c>
      <c r="M5775" t="s">
        <v>32</v>
      </c>
      <c r="N5775">
        <v>130</v>
      </c>
      <c r="P5775" cm="1">
        <f t="array" ref="P5775">IF(Q5775&gt;0,INDEX(Q5775:Q27499,MATCH(TRUE,INDEX(Q5775:Q27499="",,),0)-1),"")</f>
        <v>5</v>
      </c>
      <c r="Q5775">
        <v>4</v>
      </c>
      <c r="R5775">
        <f t="shared" si="92"/>
        <v>0</v>
      </c>
    </row>
    <row r="5776" spans="1:18" x14ac:dyDescent="0.3">
      <c r="A5776" t="s">
        <v>471</v>
      </c>
      <c r="B5776" s="1">
        <v>38371</v>
      </c>
      <c r="C5776" t="s">
        <v>16</v>
      </c>
      <c r="D5776" t="s">
        <v>506</v>
      </c>
      <c r="E5776" t="s">
        <v>507</v>
      </c>
      <c r="G5776" t="s">
        <v>19</v>
      </c>
      <c r="H5776" t="s">
        <v>30</v>
      </c>
      <c r="I5776" t="s">
        <v>26</v>
      </c>
      <c r="J5776" t="s">
        <v>27</v>
      </c>
      <c r="K5776">
        <v>320</v>
      </c>
      <c r="L5776">
        <v>22</v>
      </c>
      <c r="M5776" t="s">
        <v>32</v>
      </c>
      <c r="N5776">
        <v>25.15</v>
      </c>
      <c r="P5776" cm="1">
        <f t="array" ref="P5776">IF(Q5776&gt;0,INDEX(Q5776:Q27500,MATCH(TRUE,INDEX(Q5776:Q27500="",,),0)-1),"")</f>
        <v>5</v>
      </c>
      <c r="Q5776">
        <v>4</v>
      </c>
      <c r="R5776">
        <f t="shared" si="92"/>
        <v>0</v>
      </c>
    </row>
    <row r="5777" spans="1:18" x14ac:dyDescent="0.3">
      <c r="A5777" t="s">
        <v>471</v>
      </c>
      <c r="B5777" s="1">
        <v>38371</v>
      </c>
      <c r="C5777" t="s">
        <v>16</v>
      </c>
      <c r="D5777" t="s">
        <v>506</v>
      </c>
      <c r="E5777" t="s">
        <v>507</v>
      </c>
      <c r="G5777" t="s">
        <v>19</v>
      </c>
      <c r="H5777" t="s">
        <v>63</v>
      </c>
      <c r="I5777" t="s">
        <v>26</v>
      </c>
      <c r="J5777" t="s">
        <v>27</v>
      </c>
      <c r="K5777">
        <v>1396</v>
      </c>
      <c r="L5777">
        <v>26</v>
      </c>
      <c r="M5777" t="s">
        <v>32</v>
      </c>
      <c r="N5777">
        <v>32.049999999999997</v>
      </c>
      <c r="P5777" cm="1">
        <f t="array" ref="P5777">IF(Q5777&gt;0,INDEX(Q5777:Q27501,MATCH(TRUE,INDEX(Q5777:Q27501="",,),0)-1),"")</f>
        <v>5</v>
      </c>
      <c r="Q5777">
        <v>4</v>
      </c>
      <c r="R5777">
        <f t="shared" si="92"/>
        <v>0</v>
      </c>
    </row>
    <row r="5778" spans="1:18" x14ac:dyDescent="0.3">
      <c r="A5778" t="s">
        <v>471</v>
      </c>
      <c r="B5778" s="1">
        <v>38371</v>
      </c>
      <c r="C5778" t="s">
        <v>16</v>
      </c>
      <c r="D5778" t="s">
        <v>506</v>
      </c>
      <c r="E5778" t="s">
        <v>507</v>
      </c>
      <c r="G5778" s="6" t="s">
        <v>29</v>
      </c>
      <c r="H5778" t="s">
        <v>43</v>
      </c>
      <c r="I5778" t="s">
        <v>21</v>
      </c>
      <c r="J5778" t="s">
        <v>22</v>
      </c>
      <c r="K5778">
        <v>15</v>
      </c>
      <c r="L5778">
        <v>157</v>
      </c>
      <c r="M5778" t="s">
        <v>32</v>
      </c>
      <c r="N5778">
        <v>157</v>
      </c>
      <c r="P5778" cm="1">
        <f t="array" ref="P5778">IF(Q5778&gt;0,INDEX(Q5778:Q27502,MATCH(TRUE,INDEX(Q5778:Q27502="",,),0)-1),"")</f>
        <v>5</v>
      </c>
      <c r="Q5778">
        <v>4</v>
      </c>
      <c r="R5778">
        <f t="shared" si="92"/>
        <v>0</v>
      </c>
    </row>
    <row r="5779" spans="1:18" x14ac:dyDescent="0.3">
      <c r="A5779" t="s">
        <v>471</v>
      </c>
      <c r="B5779" s="1">
        <v>38371</v>
      </c>
      <c r="C5779" t="s">
        <v>16</v>
      </c>
      <c r="D5779" t="s">
        <v>506</v>
      </c>
      <c r="E5779" t="s">
        <v>507</v>
      </c>
      <c r="G5779" s="6" t="s">
        <v>29</v>
      </c>
      <c r="H5779" t="s">
        <v>20</v>
      </c>
      <c r="I5779" t="s">
        <v>26</v>
      </c>
      <c r="J5779" t="s">
        <v>27</v>
      </c>
      <c r="K5779">
        <v>128</v>
      </c>
      <c r="L5779">
        <v>12</v>
      </c>
      <c r="M5779" t="s">
        <v>32</v>
      </c>
      <c r="N5779">
        <v>12</v>
      </c>
      <c r="P5779" cm="1">
        <f t="array" ref="P5779">IF(Q5779&gt;0,INDEX(Q5779:Q27503,MATCH(TRUE,INDEX(Q5779:Q27503="",,),0)-1),"")</f>
        <v>5</v>
      </c>
      <c r="Q5779">
        <v>4</v>
      </c>
      <c r="R5779">
        <f t="shared" si="92"/>
        <v>0</v>
      </c>
    </row>
    <row r="5780" spans="1:18" x14ac:dyDescent="0.3">
      <c r="A5780" t="s">
        <v>471</v>
      </c>
      <c r="B5780" s="1">
        <v>38371</v>
      </c>
      <c r="C5780" t="s">
        <v>16</v>
      </c>
      <c r="D5780" t="s">
        <v>506</v>
      </c>
      <c r="E5780" t="s">
        <v>507</v>
      </c>
      <c r="G5780" s="6" t="s">
        <v>29</v>
      </c>
      <c r="H5780" t="s">
        <v>43</v>
      </c>
      <c r="I5780" t="s">
        <v>26</v>
      </c>
      <c r="J5780" t="s">
        <v>27</v>
      </c>
      <c r="K5780">
        <v>98</v>
      </c>
      <c r="L5780">
        <v>14</v>
      </c>
      <c r="M5780" t="s">
        <v>32</v>
      </c>
      <c r="N5780">
        <v>14</v>
      </c>
      <c r="P5780" cm="1">
        <f t="array" ref="P5780">IF(Q5780&gt;0,INDEX(Q5780:Q27504,MATCH(TRUE,INDEX(Q5780:Q27504="",,),0)-1),"")</f>
        <v>5</v>
      </c>
      <c r="Q5780">
        <v>4</v>
      </c>
      <c r="R5780">
        <f t="shared" si="92"/>
        <v>0</v>
      </c>
    </row>
    <row r="5781" spans="1:18" x14ac:dyDescent="0.3">
      <c r="A5781" t="s">
        <v>471</v>
      </c>
      <c r="B5781" s="1">
        <v>38371</v>
      </c>
      <c r="C5781" t="s">
        <v>16</v>
      </c>
      <c r="D5781" t="s">
        <v>506</v>
      </c>
      <c r="E5781" t="s">
        <v>507</v>
      </c>
      <c r="G5781" t="s">
        <v>19</v>
      </c>
      <c r="H5781" t="s">
        <v>20</v>
      </c>
      <c r="I5781" t="s">
        <v>21</v>
      </c>
      <c r="J5781" t="s">
        <v>22</v>
      </c>
      <c r="K5781">
        <v>36</v>
      </c>
      <c r="L5781">
        <v>335</v>
      </c>
      <c r="M5781" t="s">
        <v>59</v>
      </c>
      <c r="N5781">
        <v>475</v>
      </c>
      <c r="P5781" cm="1">
        <f t="array" ref="P5781">IF(Q5781&gt;0,INDEX(Q5781:Q27505,MATCH(TRUE,INDEX(Q5781:Q27505="",,),0)-1),"")</f>
        <v>5</v>
      </c>
      <c r="Q5781">
        <v>5</v>
      </c>
      <c r="R5781">
        <f t="shared" si="92"/>
        <v>0</v>
      </c>
    </row>
    <row r="5782" spans="1:18" x14ac:dyDescent="0.3">
      <c r="A5782" t="s">
        <v>471</v>
      </c>
      <c r="B5782" s="1">
        <v>38371</v>
      </c>
      <c r="C5782" t="s">
        <v>16</v>
      </c>
      <c r="D5782" t="s">
        <v>506</v>
      </c>
      <c r="E5782" t="s">
        <v>507</v>
      </c>
      <c r="G5782" t="s">
        <v>19</v>
      </c>
      <c r="H5782" t="s">
        <v>63</v>
      </c>
      <c r="I5782" t="s">
        <v>21</v>
      </c>
      <c r="J5782" t="s">
        <v>22</v>
      </c>
      <c r="K5782">
        <v>123</v>
      </c>
      <c r="L5782">
        <v>125</v>
      </c>
      <c r="M5782" t="s">
        <v>59</v>
      </c>
      <c r="N5782">
        <v>125</v>
      </c>
      <c r="P5782" cm="1">
        <f t="array" ref="P5782">IF(Q5782&gt;0,INDEX(Q5782:Q27506,MATCH(TRUE,INDEX(Q5782:Q27506="",,),0)-1),"")</f>
        <v>5</v>
      </c>
      <c r="Q5782">
        <v>5</v>
      </c>
      <c r="R5782">
        <f t="shared" si="92"/>
        <v>0</v>
      </c>
    </row>
    <row r="5783" spans="1:18" x14ac:dyDescent="0.3">
      <c r="A5783" t="s">
        <v>471</v>
      </c>
      <c r="B5783" s="1">
        <v>38371</v>
      </c>
      <c r="C5783" t="s">
        <v>16</v>
      </c>
      <c r="D5783" t="s">
        <v>506</v>
      </c>
      <c r="E5783" t="s">
        <v>507</v>
      </c>
      <c r="G5783" t="s">
        <v>19</v>
      </c>
      <c r="H5783" t="s">
        <v>30</v>
      </c>
      <c r="I5783" t="s">
        <v>26</v>
      </c>
      <c r="J5783" t="s">
        <v>27</v>
      </c>
      <c r="K5783">
        <v>320</v>
      </c>
      <c r="L5783">
        <v>22</v>
      </c>
      <c r="M5783" t="s">
        <v>59</v>
      </c>
      <c r="N5783">
        <v>22</v>
      </c>
      <c r="P5783" cm="1">
        <f t="array" ref="P5783">IF(Q5783&gt;0,INDEX(Q5783:Q27507,MATCH(TRUE,INDEX(Q5783:Q27507="",,),0)-1),"")</f>
        <v>5</v>
      </c>
      <c r="Q5783">
        <v>5</v>
      </c>
      <c r="R5783">
        <f t="shared" si="92"/>
        <v>0</v>
      </c>
    </row>
    <row r="5784" spans="1:18" x14ac:dyDescent="0.3">
      <c r="A5784" t="s">
        <v>471</v>
      </c>
      <c r="B5784" s="1">
        <v>38371</v>
      </c>
      <c r="C5784" t="s">
        <v>16</v>
      </c>
      <c r="D5784" t="s">
        <v>506</v>
      </c>
      <c r="E5784" t="s">
        <v>507</v>
      </c>
      <c r="G5784" t="s">
        <v>19</v>
      </c>
      <c r="H5784" t="s">
        <v>63</v>
      </c>
      <c r="I5784" t="s">
        <v>26</v>
      </c>
      <c r="J5784" t="s">
        <v>27</v>
      </c>
      <c r="K5784">
        <v>1396</v>
      </c>
      <c r="L5784">
        <v>26</v>
      </c>
      <c r="M5784" t="s">
        <v>59</v>
      </c>
      <c r="N5784">
        <v>26</v>
      </c>
      <c r="P5784" cm="1">
        <f t="array" ref="P5784">IF(Q5784&gt;0,INDEX(Q5784:Q27508,MATCH(TRUE,INDEX(Q5784:Q27508="",,),0)-1),"")</f>
        <v>5</v>
      </c>
      <c r="Q5784">
        <v>5</v>
      </c>
      <c r="R5784">
        <f t="shared" si="92"/>
        <v>0</v>
      </c>
    </row>
    <row r="5785" spans="1:18" x14ac:dyDescent="0.3">
      <c r="A5785" t="s">
        <v>471</v>
      </c>
      <c r="B5785" s="1">
        <v>38371</v>
      </c>
      <c r="C5785" t="s">
        <v>16</v>
      </c>
      <c r="D5785" t="s">
        <v>506</v>
      </c>
      <c r="E5785" t="s">
        <v>507</v>
      </c>
      <c r="G5785" s="6" t="s">
        <v>29</v>
      </c>
      <c r="H5785" t="s">
        <v>43</v>
      </c>
      <c r="I5785" t="s">
        <v>21</v>
      </c>
      <c r="J5785" t="s">
        <v>22</v>
      </c>
      <c r="K5785">
        <v>15</v>
      </c>
      <c r="L5785">
        <v>157</v>
      </c>
      <c r="M5785" t="s">
        <v>59</v>
      </c>
      <c r="N5785">
        <v>157</v>
      </c>
      <c r="P5785" cm="1">
        <f t="array" ref="P5785">IF(Q5785&gt;0,INDEX(Q5785:Q27509,MATCH(TRUE,INDEX(Q5785:Q27509="",,),0)-1),"")</f>
        <v>5</v>
      </c>
      <c r="Q5785">
        <v>5</v>
      </c>
      <c r="R5785">
        <f t="shared" si="92"/>
        <v>0</v>
      </c>
    </row>
    <row r="5786" spans="1:18" x14ac:dyDescent="0.3">
      <c r="A5786" t="s">
        <v>471</v>
      </c>
      <c r="B5786" s="1">
        <v>38371</v>
      </c>
      <c r="C5786" t="s">
        <v>16</v>
      </c>
      <c r="D5786" t="s">
        <v>506</v>
      </c>
      <c r="E5786" t="s">
        <v>507</v>
      </c>
      <c r="G5786" s="6" t="s">
        <v>29</v>
      </c>
      <c r="H5786" t="s">
        <v>20</v>
      </c>
      <c r="I5786" t="s">
        <v>26</v>
      </c>
      <c r="J5786" t="s">
        <v>27</v>
      </c>
      <c r="K5786">
        <v>128</v>
      </c>
      <c r="L5786">
        <v>12</v>
      </c>
      <c r="M5786" t="s">
        <v>59</v>
      </c>
      <c r="N5786">
        <v>12</v>
      </c>
      <c r="P5786" cm="1">
        <f t="array" ref="P5786">IF(Q5786&gt;0,INDEX(Q5786:Q27510,MATCH(TRUE,INDEX(Q5786:Q27510="",,),0)-1),"")</f>
        <v>5</v>
      </c>
      <c r="Q5786">
        <v>5</v>
      </c>
      <c r="R5786">
        <f t="shared" si="92"/>
        <v>0</v>
      </c>
    </row>
    <row r="5787" spans="1:18" x14ac:dyDescent="0.3">
      <c r="A5787" t="s">
        <v>471</v>
      </c>
      <c r="B5787" s="1">
        <v>38371</v>
      </c>
      <c r="C5787" t="s">
        <v>16</v>
      </c>
      <c r="D5787" t="s">
        <v>506</v>
      </c>
      <c r="E5787" t="s">
        <v>507</v>
      </c>
      <c r="G5787" s="6" t="s">
        <v>29</v>
      </c>
      <c r="H5787" t="s">
        <v>43</v>
      </c>
      <c r="I5787" t="s">
        <v>26</v>
      </c>
      <c r="J5787" t="s">
        <v>27</v>
      </c>
      <c r="K5787">
        <v>98</v>
      </c>
      <c r="L5787">
        <v>14</v>
      </c>
      <c r="M5787" t="s">
        <v>59</v>
      </c>
      <c r="N5787">
        <v>14</v>
      </c>
      <c r="P5787" cm="1">
        <f t="array" ref="P5787">IF(Q5787&gt;0,INDEX(Q5787:Q27511,MATCH(TRUE,INDEX(Q5787:Q27511="",,),0)-1),"")</f>
        <v>5</v>
      </c>
      <c r="Q5787">
        <v>5</v>
      </c>
      <c r="R5787">
        <f t="shared" si="92"/>
        <v>0</v>
      </c>
    </row>
    <row r="5788" spans="1:18" x14ac:dyDescent="0.3">
      <c r="P5788" t="str" cm="1">
        <f t="array" ref="P5788">IF(Q5788&gt;0,INDEX(Q5788:Q27512,MATCH(TRUE,INDEX(Q5788:Q27512="",,),0)-1),"")</f>
        <v/>
      </c>
      <c r="R5788" t="str">
        <f t="shared" si="92"/>
        <v/>
      </c>
    </row>
    <row r="5789" spans="1:18" x14ac:dyDescent="0.3">
      <c r="A5789" t="s">
        <v>471</v>
      </c>
      <c r="B5789" s="1">
        <v>38371</v>
      </c>
      <c r="C5789" t="s">
        <v>16</v>
      </c>
      <c r="D5789" t="s">
        <v>508</v>
      </c>
      <c r="E5789" t="s">
        <v>509</v>
      </c>
      <c r="G5789" t="s">
        <v>19</v>
      </c>
      <c r="H5789" t="s">
        <v>20</v>
      </c>
      <c r="I5789" t="s">
        <v>21</v>
      </c>
      <c r="J5789" t="s">
        <v>22</v>
      </c>
      <c r="K5789">
        <v>107</v>
      </c>
      <c r="L5789">
        <v>347</v>
      </c>
      <c r="M5789" t="s">
        <v>59</v>
      </c>
      <c r="N5789">
        <v>500</v>
      </c>
      <c r="O5789" t="s">
        <v>24</v>
      </c>
      <c r="P5789" cm="1">
        <f t="array" ref="P5789">IF(Q5789&gt;0,INDEX(Q5789:Q27513,MATCH(TRUE,INDEX(Q5789:Q27513="",,),0)-1),"")</f>
        <v>2</v>
      </c>
      <c r="Q5789">
        <v>1</v>
      </c>
      <c r="R5789">
        <f t="shared" si="92"/>
        <v>0</v>
      </c>
    </row>
    <row r="5790" spans="1:18" x14ac:dyDescent="0.3">
      <c r="A5790" t="s">
        <v>471</v>
      </c>
      <c r="B5790" s="1">
        <v>38371</v>
      </c>
      <c r="C5790" t="s">
        <v>16</v>
      </c>
      <c r="D5790" t="s">
        <v>508</v>
      </c>
      <c r="E5790" t="s">
        <v>509</v>
      </c>
      <c r="G5790" s="6" t="s">
        <v>29</v>
      </c>
      <c r="H5790" t="s">
        <v>63</v>
      </c>
      <c r="I5790" t="s">
        <v>21</v>
      </c>
      <c r="J5790" t="s">
        <v>22</v>
      </c>
      <c r="K5790">
        <v>15</v>
      </c>
      <c r="L5790">
        <v>88</v>
      </c>
      <c r="M5790" t="s">
        <v>59</v>
      </c>
      <c r="N5790">
        <v>88</v>
      </c>
      <c r="O5790" t="s">
        <v>24</v>
      </c>
      <c r="P5790" cm="1">
        <f t="array" ref="P5790">IF(Q5790&gt;0,INDEX(Q5790:Q27514,MATCH(TRUE,INDEX(Q5790:Q27514="",,),0)-1),"")</f>
        <v>2</v>
      </c>
      <c r="Q5790">
        <v>1</v>
      </c>
      <c r="R5790">
        <f t="shared" si="92"/>
        <v>0</v>
      </c>
    </row>
    <row r="5791" spans="1:18" x14ac:dyDescent="0.3">
      <c r="A5791" t="s">
        <v>471</v>
      </c>
      <c r="B5791" s="1">
        <v>38371</v>
      </c>
      <c r="C5791" t="s">
        <v>16</v>
      </c>
      <c r="D5791" t="s">
        <v>508</v>
      </c>
      <c r="E5791" t="s">
        <v>509</v>
      </c>
      <c r="G5791" s="6" t="s">
        <v>29</v>
      </c>
      <c r="H5791" t="s">
        <v>30</v>
      </c>
      <c r="I5791" t="s">
        <v>26</v>
      </c>
      <c r="J5791" t="s">
        <v>27</v>
      </c>
      <c r="K5791">
        <v>149</v>
      </c>
      <c r="L5791">
        <v>15</v>
      </c>
      <c r="M5791" t="s">
        <v>59</v>
      </c>
      <c r="N5791">
        <v>15</v>
      </c>
      <c r="O5791" t="s">
        <v>24</v>
      </c>
      <c r="P5791" cm="1">
        <f t="array" ref="P5791">IF(Q5791&gt;0,INDEX(Q5791:Q27515,MATCH(TRUE,INDEX(Q5791:Q27515="",,),0)-1),"")</f>
        <v>2</v>
      </c>
      <c r="Q5791">
        <v>1</v>
      </c>
      <c r="R5791">
        <f t="shared" si="92"/>
        <v>0</v>
      </c>
    </row>
    <row r="5792" spans="1:18" x14ac:dyDescent="0.3">
      <c r="A5792" t="s">
        <v>471</v>
      </c>
      <c r="B5792" s="1">
        <v>38371</v>
      </c>
      <c r="C5792" t="s">
        <v>16</v>
      </c>
      <c r="D5792" t="s">
        <v>508</v>
      </c>
      <c r="E5792" t="s">
        <v>509</v>
      </c>
      <c r="G5792" s="6" t="s">
        <v>29</v>
      </c>
      <c r="H5792" t="s">
        <v>20</v>
      </c>
      <c r="I5792" t="s">
        <v>26</v>
      </c>
      <c r="J5792" t="s">
        <v>27</v>
      </c>
      <c r="K5792">
        <v>266</v>
      </c>
      <c r="L5792">
        <v>8.5500000000000007</v>
      </c>
      <c r="M5792" t="s">
        <v>59</v>
      </c>
      <c r="N5792">
        <v>8.5500000000000007</v>
      </c>
      <c r="O5792" t="s">
        <v>24</v>
      </c>
      <c r="P5792" cm="1">
        <f t="array" ref="P5792">IF(Q5792&gt;0,INDEX(Q5792:Q27516,MATCH(TRUE,INDEX(Q5792:Q27516="",,),0)-1),"")</f>
        <v>2</v>
      </c>
      <c r="Q5792">
        <v>1</v>
      </c>
      <c r="R5792">
        <f t="shared" si="92"/>
        <v>0</v>
      </c>
    </row>
    <row r="5793" spans="1:18" x14ac:dyDescent="0.3">
      <c r="A5793" t="s">
        <v>471</v>
      </c>
      <c r="B5793" s="1">
        <v>38371</v>
      </c>
      <c r="C5793" t="s">
        <v>16</v>
      </c>
      <c r="D5793" t="s">
        <v>508</v>
      </c>
      <c r="E5793" t="s">
        <v>509</v>
      </c>
      <c r="G5793" s="6" t="s">
        <v>29</v>
      </c>
      <c r="H5793" t="s">
        <v>63</v>
      </c>
      <c r="I5793" t="s">
        <v>26</v>
      </c>
      <c r="J5793" t="s">
        <v>27</v>
      </c>
      <c r="K5793">
        <v>94</v>
      </c>
      <c r="L5793">
        <v>17.3</v>
      </c>
      <c r="M5793" t="s">
        <v>59</v>
      </c>
      <c r="N5793">
        <v>17.3</v>
      </c>
      <c r="O5793" t="s">
        <v>24</v>
      </c>
      <c r="P5793" cm="1">
        <f t="array" ref="P5793">IF(Q5793&gt;0,INDEX(Q5793:Q27517,MATCH(TRUE,INDEX(Q5793:Q27517="",,),0)-1),"")</f>
        <v>2</v>
      </c>
      <c r="Q5793">
        <v>1</v>
      </c>
      <c r="R5793">
        <f t="shared" si="92"/>
        <v>0</v>
      </c>
    </row>
    <row r="5794" spans="1:18" x14ac:dyDescent="0.3">
      <c r="A5794" t="s">
        <v>471</v>
      </c>
      <c r="B5794" s="1">
        <v>38371</v>
      </c>
      <c r="C5794" t="s">
        <v>16</v>
      </c>
      <c r="D5794" t="s">
        <v>508</v>
      </c>
      <c r="E5794" t="s">
        <v>509</v>
      </c>
      <c r="G5794" s="6" t="s">
        <v>29</v>
      </c>
      <c r="H5794" t="s">
        <v>64</v>
      </c>
      <c r="I5794" t="s">
        <v>26</v>
      </c>
      <c r="J5794" t="s">
        <v>27</v>
      </c>
      <c r="K5794">
        <v>70</v>
      </c>
      <c r="L5794">
        <v>6.75</v>
      </c>
      <c r="M5794" t="s">
        <v>59</v>
      </c>
      <c r="N5794">
        <v>6.75</v>
      </c>
      <c r="O5794" t="s">
        <v>24</v>
      </c>
      <c r="P5794" cm="1">
        <f t="array" ref="P5794">IF(Q5794&gt;0,INDEX(Q5794:Q27518,MATCH(TRUE,INDEX(Q5794:Q27518="",,),0)-1),"")</f>
        <v>2</v>
      </c>
      <c r="Q5794">
        <v>1</v>
      </c>
      <c r="R5794">
        <f t="shared" si="92"/>
        <v>0</v>
      </c>
    </row>
    <row r="5795" spans="1:18" x14ac:dyDescent="0.3">
      <c r="A5795" t="s">
        <v>471</v>
      </c>
      <c r="B5795" s="1">
        <v>38371</v>
      </c>
      <c r="C5795" t="s">
        <v>16</v>
      </c>
      <c r="D5795" t="s">
        <v>508</v>
      </c>
      <c r="E5795" t="s">
        <v>509</v>
      </c>
      <c r="G5795" t="s">
        <v>19</v>
      </c>
      <c r="H5795" t="s">
        <v>20</v>
      </c>
      <c r="I5795" t="s">
        <v>21</v>
      </c>
      <c r="J5795" t="s">
        <v>22</v>
      </c>
      <c r="K5795">
        <v>107</v>
      </c>
      <c r="L5795">
        <v>347</v>
      </c>
      <c r="M5795" t="s">
        <v>32</v>
      </c>
      <c r="N5795">
        <v>351.1</v>
      </c>
      <c r="P5795" cm="1">
        <f t="array" ref="P5795">IF(Q5795&gt;0,INDEX(Q5795:Q27519,MATCH(TRUE,INDEX(Q5795:Q27519="",,),0)-1),"")</f>
        <v>2</v>
      </c>
      <c r="Q5795">
        <v>2</v>
      </c>
      <c r="R5795">
        <f t="shared" si="92"/>
        <v>0</v>
      </c>
    </row>
    <row r="5796" spans="1:18" x14ac:dyDescent="0.3">
      <c r="A5796" t="s">
        <v>471</v>
      </c>
      <c r="B5796" s="1">
        <v>38371</v>
      </c>
      <c r="C5796" t="s">
        <v>16</v>
      </c>
      <c r="D5796" t="s">
        <v>508</v>
      </c>
      <c r="E5796" t="s">
        <v>509</v>
      </c>
      <c r="G5796" s="6" t="s">
        <v>29</v>
      </c>
      <c r="H5796" t="s">
        <v>63</v>
      </c>
      <c r="I5796" t="s">
        <v>21</v>
      </c>
      <c r="J5796" t="s">
        <v>22</v>
      </c>
      <c r="K5796">
        <v>15</v>
      </c>
      <c r="L5796">
        <v>88</v>
      </c>
      <c r="M5796" t="s">
        <v>32</v>
      </c>
      <c r="N5796">
        <v>88</v>
      </c>
      <c r="P5796" cm="1">
        <f t="array" ref="P5796">IF(Q5796&gt;0,INDEX(Q5796:Q27520,MATCH(TRUE,INDEX(Q5796:Q27520="",,),0)-1),"")</f>
        <v>2</v>
      </c>
      <c r="Q5796">
        <v>2</v>
      </c>
      <c r="R5796">
        <f t="shared" si="92"/>
        <v>0</v>
      </c>
    </row>
    <row r="5797" spans="1:18" x14ac:dyDescent="0.3">
      <c r="A5797" t="s">
        <v>471</v>
      </c>
      <c r="B5797" s="1">
        <v>38371</v>
      </c>
      <c r="C5797" t="s">
        <v>16</v>
      </c>
      <c r="D5797" t="s">
        <v>508</v>
      </c>
      <c r="E5797" t="s">
        <v>509</v>
      </c>
      <c r="G5797" s="6" t="s">
        <v>29</v>
      </c>
      <c r="H5797" t="s">
        <v>30</v>
      </c>
      <c r="I5797" t="s">
        <v>26</v>
      </c>
      <c r="J5797" t="s">
        <v>27</v>
      </c>
      <c r="K5797">
        <v>149</v>
      </c>
      <c r="L5797">
        <v>15</v>
      </c>
      <c r="M5797" t="s">
        <v>32</v>
      </c>
      <c r="N5797">
        <v>15</v>
      </c>
      <c r="P5797" cm="1">
        <f t="array" ref="P5797">IF(Q5797&gt;0,INDEX(Q5797:Q27521,MATCH(TRUE,INDEX(Q5797:Q27521="",,),0)-1),"")</f>
        <v>2</v>
      </c>
      <c r="Q5797">
        <v>2</v>
      </c>
      <c r="R5797">
        <f t="shared" si="92"/>
        <v>0</v>
      </c>
    </row>
    <row r="5798" spans="1:18" x14ac:dyDescent="0.3">
      <c r="A5798" t="s">
        <v>471</v>
      </c>
      <c r="B5798" s="1">
        <v>38371</v>
      </c>
      <c r="C5798" t="s">
        <v>16</v>
      </c>
      <c r="D5798" t="s">
        <v>508</v>
      </c>
      <c r="E5798" t="s">
        <v>509</v>
      </c>
      <c r="G5798" s="6" t="s">
        <v>29</v>
      </c>
      <c r="H5798" t="s">
        <v>20</v>
      </c>
      <c r="I5798" t="s">
        <v>26</v>
      </c>
      <c r="J5798" t="s">
        <v>27</v>
      </c>
      <c r="K5798">
        <v>266</v>
      </c>
      <c r="L5798">
        <v>8.5500000000000007</v>
      </c>
      <c r="M5798" t="s">
        <v>32</v>
      </c>
      <c r="N5798">
        <v>8.5500000000000007</v>
      </c>
      <c r="P5798" cm="1">
        <f t="array" ref="P5798">IF(Q5798&gt;0,INDEX(Q5798:Q27522,MATCH(TRUE,INDEX(Q5798:Q27522="",,),0)-1),"")</f>
        <v>2</v>
      </c>
      <c r="Q5798">
        <v>2</v>
      </c>
      <c r="R5798">
        <f t="shared" si="92"/>
        <v>0</v>
      </c>
    </row>
    <row r="5799" spans="1:18" x14ac:dyDescent="0.3">
      <c r="A5799" t="s">
        <v>471</v>
      </c>
      <c r="B5799" s="1">
        <v>38371</v>
      </c>
      <c r="C5799" t="s">
        <v>16</v>
      </c>
      <c r="D5799" t="s">
        <v>508</v>
      </c>
      <c r="E5799" t="s">
        <v>509</v>
      </c>
      <c r="G5799" s="6" t="s">
        <v>29</v>
      </c>
      <c r="H5799" t="s">
        <v>63</v>
      </c>
      <c r="I5799" t="s">
        <v>26</v>
      </c>
      <c r="J5799" t="s">
        <v>27</v>
      </c>
      <c r="K5799">
        <v>94</v>
      </c>
      <c r="L5799">
        <v>17.3</v>
      </c>
      <c r="M5799" t="s">
        <v>32</v>
      </c>
      <c r="N5799">
        <v>17.3</v>
      </c>
      <c r="P5799" cm="1">
        <f t="array" ref="P5799">IF(Q5799&gt;0,INDEX(Q5799:Q27523,MATCH(TRUE,INDEX(Q5799:Q27523="",,),0)-1),"")</f>
        <v>2</v>
      </c>
      <c r="Q5799">
        <v>2</v>
      </c>
      <c r="R5799">
        <f t="shared" si="92"/>
        <v>0</v>
      </c>
    </row>
    <row r="5800" spans="1:18" x14ac:dyDescent="0.3">
      <c r="A5800" t="s">
        <v>471</v>
      </c>
      <c r="B5800" s="1">
        <v>38371</v>
      </c>
      <c r="C5800" t="s">
        <v>16</v>
      </c>
      <c r="D5800" t="s">
        <v>508</v>
      </c>
      <c r="E5800" t="s">
        <v>509</v>
      </c>
      <c r="G5800" s="6" t="s">
        <v>29</v>
      </c>
      <c r="H5800" t="s">
        <v>64</v>
      </c>
      <c r="I5800" t="s">
        <v>26</v>
      </c>
      <c r="J5800" t="s">
        <v>27</v>
      </c>
      <c r="K5800">
        <v>70</v>
      </c>
      <c r="L5800">
        <v>6.75</v>
      </c>
      <c r="M5800" t="s">
        <v>32</v>
      </c>
      <c r="N5800">
        <v>6.75</v>
      </c>
      <c r="P5800" cm="1">
        <f t="array" ref="P5800">IF(Q5800&gt;0,INDEX(Q5800:Q27524,MATCH(TRUE,INDEX(Q5800:Q27524="",,),0)-1),"")</f>
        <v>2</v>
      </c>
      <c r="Q5800">
        <v>2</v>
      </c>
      <c r="R5800">
        <f t="shared" si="92"/>
        <v>0</v>
      </c>
    </row>
    <row r="5801" spans="1:18" x14ac:dyDescent="0.3">
      <c r="P5801" t="str" cm="1">
        <f t="array" ref="P5801">IF(Q5801&gt;0,INDEX(Q5801:Q27525,MATCH(TRUE,INDEX(Q5801:Q27525="",,),0)-1),"")</f>
        <v/>
      </c>
      <c r="R5801" t="str">
        <f t="shared" si="92"/>
        <v/>
      </c>
    </row>
    <row r="5802" spans="1:18" x14ac:dyDescent="0.3">
      <c r="A5802" t="s">
        <v>471</v>
      </c>
      <c r="B5802" s="1">
        <v>38371</v>
      </c>
      <c r="C5802" t="s">
        <v>16</v>
      </c>
      <c r="D5802" t="s">
        <v>510</v>
      </c>
      <c r="E5802" t="s">
        <v>511</v>
      </c>
      <c r="G5802" t="s">
        <v>19</v>
      </c>
      <c r="H5802" t="s">
        <v>20</v>
      </c>
      <c r="I5802" t="s">
        <v>21</v>
      </c>
      <c r="J5802" t="s">
        <v>22</v>
      </c>
      <c r="K5802">
        <v>30</v>
      </c>
      <c r="L5802">
        <v>279</v>
      </c>
      <c r="M5802" t="s">
        <v>32</v>
      </c>
      <c r="N5802">
        <v>305.10000000000002</v>
      </c>
      <c r="O5802" t="s">
        <v>24</v>
      </c>
      <c r="P5802" cm="1">
        <f t="array" ref="P5802">IF(Q5802&gt;0,INDEX(Q5802:Q27526,MATCH(TRUE,INDEX(Q5802:Q27526="",,),0)-1),"")</f>
        <v>1</v>
      </c>
      <c r="Q5802">
        <v>1</v>
      </c>
      <c r="R5802">
        <f t="shared" si="92"/>
        <v>0</v>
      </c>
    </row>
    <row r="5803" spans="1:18" x14ac:dyDescent="0.3">
      <c r="A5803" t="s">
        <v>471</v>
      </c>
      <c r="B5803" s="1">
        <v>38371</v>
      </c>
      <c r="C5803" t="s">
        <v>16</v>
      </c>
      <c r="D5803" t="s">
        <v>510</v>
      </c>
      <c r="E5803" t="s">
        <v>511</v>
      </c>
      <c r="G5803" t="s">
        <v>19</v>
      </c>
      <c r="H5803" t="s">
        <v>41</v>
      </c>
      <c r="I5803" t="s">
        <v>26</v>
      </c>
      <c r="J5803" t="s">
        <v>27</v>
      </c>
      <c r="K5803">
        <v>159</v>
      </c>
      <c r="L5803">
        <v>33.549999999999997</v>
      </c>
      <c r="M5803" t="s">
        <v>32</v>
      </c>
      <c r="N5803">
        <v>34.1</v>
      </c>
      <c r="O5803" t="s">
        <v>24</v>
      </c>
      <c r="P5803" cm="1">
        <f t="array" ref="P5803">IF(Q5803&gt;0,INDEX(Q5803:Q27527,MATCH(TRUE,INDEX(Q5803:Q27527="",,),0)-1),"")</f>
        <v>1</v>
      </c>
      <c r="Q5803">
        <v>1</v>
      </c>
      <c r="R5803">
        <f t="shared" si="92"/>
        <v>0</v>
      </c>
    </row>
    <row r="5804" spans="1:18" x14ac:dyDescent="0.3">
      <c r="A5804" t="s">
        <v>471</v>
      </c>
      <c r="B5804" s="1">
        <v>38371</v>
      </c>
      <c r="C5804" t="s">
        <v>16</v>
      </c>
      <c r="D5804" t="s">
        <v>510</v>
      </c>
      <c r="E5804" t="s">
        <v>511</v>
      </c>
      <c r="G5804" t="s">
        <v>19</v>
      </c>
      <c r="H5804" t="s">
        <v>28</v>
      </c>
      <c r="I5804" t="s">
        <v>26</v>
      </c>
      <c r="J5804" t="s">
        <v>27</v>
      </c>
      <c r="K5804">
        <v>176</v>
      </c>
      <c r="L5804">
        <v>26</v>
      </c>
      <c r="M5804" t="s">
        <v>32</v>
      </c>
      <c r="N5804">
        <v>27.65</v>
      </c>
      <c r="O5804" t="s">
        <v>24</v>
      </c>
      <c r="P5804" cm="1">
        <f t="array" ref="P5804">IF(Q5804&gt;0,INDEX(Q5804:Q27528,MATCH(TRUE,INDEX(Q5804:Q27528="",,),0)-1),"")</f>
        <v>1</v>
      </c>
      <c r="Q5804">
        <v>1</v>
      </c>
      <c r="R5804">
        <f t="shared" si="92"/>
        <v>0</v>
      </c>
    </row>
    <row r="5805" spans="1:18" x14ac:dyDescent="0.3">
      <c r="A5805" t="s">
        <v>471</v>
      </c>
      <c r="B5805" s="1">
        <v>38371</v>
      </c>
      <c r="C5805" t="s">
        <v>16</v>
      </c>
      <c r="D5805" t="s">
        <v>510</v>
      </c>
      <c r="E5805" t="s">
        <v>511</v>
      </c>
      <c r="G5805" t="s">
        <v>19</v>
      </c>
      <c r="H5805" t="s">
        <v>63</v>
      </c>
      <c r="I5805" t="s">
        <v>26</v>
      </c>
      <c r="J5805" t="s">
        <v>27</v>
      </c>
      <c r="K5805">
        <v>152</v>
      </c>
      <c r="L5805">
        <v>19.600000000000001</v>
      </c>
      <c r="M5805" t="s">
        <v>32</v>
      </c>
      <c r="N5805">
        <v>26.75</v>
      </c>
      <c r="O5805" t="s">
        <v>24</v>
      </c>
      <c r="P5805" cm="1">
        <f t="array" ref="P5805">IF(Q5805&gt;0,INDEX(Q5805:Q27529,MATCH(TRUE,INDEX(Q5805:Q27529="",,),0)-1),"")</f>
        <v>1</v>
      </c>
      <c r="Q5805">
        <v>1</v>
      </c>
      <c r="R5805">
        <f t="shared" si="92"/>
        <v>0</v>
      </c>
    </row>
    <row r="5806" spans="1:18" x14ac:dyDescent="0.3">
      <c r="A5806" t="s">
        <v>471</v>
      </c>
      <c r="B5806" s="1">
        <v>38371</v>
      </c>
      <c r="C5806" t="s">
        <v>16</v>
      </c>
      <c r="D5806" t="s">
        <v>510</v>
      </c>
      <c r="E5806" t="s">
        <v>511</v>
      </c>
      <c r="G5806" s="6" t="s">
        <v>29</v>
      </c>
      <c r="H5806" t="s">
        <v>30</v>
      </c>
      <c r="I5806" t="s">
        <v>21</v>
      </c>
      <c r="J5806" t="s">
        <v>22</v>
      </c>
      <c r="K5806">
        <v>5</v>
      </c>
      <c r="L5806">
        <v>88</v>
      </c>
      <c r="M5806" t="s">
        <v>32</v>
      </c>
      <c r="N5806">
        <v>88</v>
      </c>
      <c r="O5806" t="s">
        <v>24</v>
      </c>
      <c r="P5806" cm="1">
        <f t="array" ref="P5806">IF(Q5806&gt;0,INDEX(Q5806:Q27530,MATCH(TRUE,INDEX(Q5806:Q27530="",,),0)-1),"")</f>
        <v>1</v>
      </c>
      <c r="Q5806">
        <v>1</v>
      </c>
      <c r="R5806">
        <f t="shared" si="92"/>
        <v>0</v>
      </c>
    </row>
    <row r="5807" spans="1:18" x14ac:dyDescent="0.3">
      <c r="A5807" t="s">
        <v>471</v>
      </c>
      <c r="B5807" s="1">
        <v>38371</v>
      </c>
      <c r="C5807" t="s">
        <v>16</v>
      </c>
      <c r="D5807" t="s">
        <v>510</v>
      </c>
      <c r="E5807" t="s">
        <v>511</v>
      </c>
      <c r="G5807" s="6" t="s">
        <v>29</v>
      </c>
      <c r="H5807" t="s">
        <v>28</v>
      </c>
      <c r="I5807" t="s">
        <v>21</v>
      </c>
      <c r="J5807" t="s">
        <v>22</v>
      </c>
      <c r="K5807">
        <v>5</v>
      </c>
      <c r="L5807">
        <v>88</v>
      </c>
      <c r="M5807" t="s">
        <v>32</v>
      </c>
      <c r="N5807">
        <v>88</v>
      </c>
      <c r="O5807" t="s">
        <v>24</v>
      </c>
      <c r="P5807" cm="1">
        <f t="array" ref="P5807">IF(Q5807&gt;0,INDEX(Q5807:Q27531,MATCH(TRUE,INDEX(Q5807:Q27531="",,),0)-1),"")</f>
        <v>1</v>
      </c>
      <c r="Q5807">
        <v>1</v>
      </c>
      <c r="R5807">
        <f t="shared" si="92"/>
        <v>0</v>
      </c>
    </row>
    <row r="5808" spans="1:18" x14ac:dyDescent="0.3">
      <c r="A5808" t="s">
        <v>471</v>
      </c>
      <c r="B5808" s="1">
        <v>38371</v>
      </c>
      <c r="C5808" t="s">
        <v>16</v>
      </c>
      <c r="D5808" t="s">
        <v>510</v>
      </c>
      <c r="E5808" t="s">
        <v>511</v>
      </c>
      <c r="G5808" s="6" t="s">
        <v>29</v>
      </c>
      <c r="H5808" t="s">
        <v>63</v>
      </c>
      <c r="I5808" t="s">
        <v>21</v>
      </c>
      <c r="J5808" t="s">
        <v>22</v>
      </c>
      <c r="K5808">
        <v>6</v>
      </c>
      <c r="L5808">
        <v>104</v>
      </c>
      <c r="M5808" t="s">
        <v>32</v>
      </c>
      <c r="N5808">
        <v>104</v>
      </c>
      <c r="O5808" t="s">
        <v>24</v>
      </c>
      <c r="P5808" cm="1">
        <f t="array" ref="P5808">IF(Q5808&gt;0,INDEX(Q5808:Q27532,MATCH(TRUE,INDEX(Q5808:Q27532="",,),0)-1),"")</f>
        <v>1</v>
      </c>
      <c r="Q5808">
        <v>1</v>
      </c>
      <c r="R5808">
        <f t="shared" si="92"/>
        <v>0</v>
      </c>
    </row>
    <row r="5809" spans="1:18" x14ac:dyDescent="0.3">
      <c r="A5809" t="s">
        <v>471</v>
      </c>
      <c r="B5809" s="1">
        <v>38371</v>
      </c>
      <c r="C5809" t="s">
        <v>16</v>
      </c>
      <c r="D5809" t="s">
        <v>510</v>
      </c>
      <c r="E5809" t="s">
        <v>511</v>
      </c>
      <c r="G5809" s="6" t="s">
        <v>29</v>
      </c>
      <c r="H5809" t="s">
        <v>30</v>
      </c>
      <c r="I5809" t="s">
        <v>26</v>
      </c>
      <c r="J5809" t="s">
        <v>27</v>
      </c>
      <c r="K5809">
        <v>71</v>
      </c>
      <c r="L5809">
        <v>16.100000000000001</v>
      </c>
      <c r="M5809" t="s">
        <v>32</v>
      </c>
      <c r="N5809">
        <v>16.100000000000001</v>
      </c>
      <c r="O5809" t="s">
        <v>24</v>
      </c>
      <c r="P5809" cm="1">
        <f t="array" ref="P5809">IF(Q5809&gt;0,INDEX(Q5809:Q27533,MATCH(TRUE,INDEX(Q5809:Q27533="",,),0)-1),"")</f>
        <v>1</v>
      </c>
      <c r="Q5809">
        <v>1</v>
      </c>
      <c r="R5809">
        <f t="shared" si="92"/>
        <v>0</v>
      </c>
    </row>
    <row r="5810" spans="1:18" x14ac:dyDescent="0.3">
      <c r="A5810" t="s">
        <v>471</v>
      </c>
      <c r="B5810" s="1">
        <v>38371</v>
      </c>
      <c r="C5810" t="s">
        <v>16</v>
      </c>
      <c r="D5810" t="s">
        <v>510</v>
      </c>
      <c r="E5810" t="s">
        <v>511</v>
      </c>
      <c r="G5810" s="6" t="s">
        <v>29</v>
      </c>
      <c r="H5810" t="s">
        <v>20</v>
      </c>
      <c r="I5810" t="s">
        <v>26</v>
      </c>
      <c r="J5810" t="s">
        <v>27</v>
      </c>
      <c r="K5810">
        <v>41</v>
      </c>
      <c r="L5810">
        <v>8.4</v>
      </c>
      <c r="M5810" t="s">
        <v>32</v>
      </c>
      <c r="N5810">
        <v>8.4</v>
      </c>
      <c r="O5810" t="s">
        <v>24</v>
      </c>
      <c r="P5810" cm="1">
        <f t="array" ref="P5810">IF(Q5810&gt;0,INDEX(Q5810:Q27534,MATCH(TRUE,INDEX(Q5810:Q27534="",,),0)-1),"")</f>
        <v>1</v>
      </c>
      <c r="Q5810">
        <v>1</v>
      </c>
      <c r="R5810">
        <f t="shared" si="92"/>
        <v>0</v>
      </c>
    </row>
    <row r="5811" spans="1:18" x14ac:dyDescent="0.3">
      <c r="A5811" t="s">
        <v>471</v>
      </c>
      <c r="B5811" s="1">
        <v>38371</v>
      </c>
      <c r="C5811" t="s">
        <v>16</v>
      </c>
      <c r="D5811" t="s">
        <v>510</v>
      </c>
      <c r="E5811" t="s">
        <v>511</v>
      </c>
      <c r="G5811" s="6" t="s">
        <v>29</v>
      </c>
      <c r="H5811" t="s">
        <v>41</v>
      </c>
      <c r="I5811" t="s">
        <v>442</v>
      </c>
      <c r="J5811" t="s">
        <v>22</v>
      </c>
      <c r="K5811">
        <v>36</v>
      </c>
      <c r="L5811">
        <v>68</v>
      </c>
      <c r="M5811" t="s">
        <v>32</v>
      </c>
      <c r="N5811">
        <v>68</v>
      </c>
      <c r="O5811" t="s">
        <v>24</v>
      </c>
      <c r="P5811" cm="1">
        <f t="array" ref="P5811">IF(Q5811&gt;0,INDEX(Q5811:Q27535,MATCH(TRUE,INDEX(Q5811:Q27535="",,),0)-1),"")</f>
        <v>1</v>
      </c>
      <c r="Q5811">
        <v>1</v>
      </c>
      <c r="R5811">
        <f t="shared" si="92"/>
        <v>0</v>
      </c>
    </row>
    <row r="5812" spans="1:18" x14ac:dyDescent="0.3">
      <c r="P5812" t="str" cm="1">
        <f t="array" ref="P5812">IF(Q5812&gt;0,INDEX(Q5812:Q27536,MATCH(TRUE,INDEX(Q5812:Q27536="",,),0)-1),"")</f>
        <v/>
      </c>
      <c r="R5812" t="str">
        <f t="shared" ref="R5812:R5875" si="93">IF(P5812="","",0)</f>
        <v/>
      </c>
    </row>
    <row r="5813" spans="1:18" x14ac:dyDescent="0.3">
      <c r="A5813" t="s">
        <v>471</v>
      </c>
      <c r="B5813" s="1">
        <v>38371</v>
      </c>
      <c r="C5813" t="s">
        <v>16</v>
      </c>
      <c r="D5813" t="s">
        <v>512</v>
      </c>
      <c r="E5813" t="s">
        <v>513</v>
      </c>
      <c r="G5813" t="s">
        <v>19</v>
      </c>
      <c r="H5813" t="s">
        <v>20</v>
      </c>
      <c r="I5813" t="s">
        <v>21</v>
      </c>
      <c r="J5813" t="s">
        <v>22</v>
      </c>
      <c r="K5813">
        <v>31</v>
      </c>
      <c r="L5813">
        <v>305</v>
      </c>
      <c r="M5813" t="s">
        <v>44</v>
      </c>
      <c r="N5813">
        <v>710.15</v>
      </c>
      <c r="O5813" t="s">
        <v>24</v>
      </c>
      <c r="P5813" cm="1">
        <f t="array" ref="P5813">IF(Q5813&gt;0,INDEX(Q5813:Q27537,MATCH(TRUE,INDEX(Q5813:Q27537="",,),0)-1),"")</f>
        <v>2</v>
      </c>
      <c r="Q5813">
        <v>1</v>
      </c>
      <c r="R5813">
        <f t="shared" si="93"/>
        <v>0</v>
      </c>
    </row>
    <row r="5814" spans="1:18" x14ac:dyDescent="0.3">
      <c r="A5814" t="s">
        <v>471</v>
      </c>
      <c r="B5814" s="1">
        <v>38371</v>
      </c>
      <c r="C5814" t="s">
        <v>16</v>
      </c>
      <c r="D5814" t="s">
        <v>512</v>
      </c>
      <c r="E5814" t="s">
        <v>513</v>
      </c>
      <c r="G5814" t="s">
        <v>19</v>
      </c>
      <c r="H5814" t="s">
        <v>41</v>
      </c>
      <c r="I5814" t="s">
        <v>26</v>
      </c>
      <c r="J5814" t="s">
        <v>27</v>
      </c>
      <c r="K5814">
        <v>605</v>
      </c>
      <c r="L5814">
        <v>41.1</v>
      </c>
      <c r="M5814" t="s">
        <v>44</v>
      </c>
      <c r="N5814">
        <v>51.61</v>
      </c>
      <c r="O5814" t="s">
        <v>24</v>
      </c>
      <c r="P5814" cm="1">
        <f t="array" ref="P5814">IF(Q5814&gt;0,INDEX(Q5814:Q27538,MATCH(TRUE,INDEX(Q5814:Q27538="",,),0)-1),"")</f>
        <v>2</v>
      </c>
      <c r="Q5814">
        <v>1</v>
      </c>
      <c r="R5814">
        <f t="shared" si="93"/>
        <v>0</v>
      </c>
    </row>
    <row r="5815" spans="1:18" x14ac:dyDescent="0.3">
      <c r="A5815" t="s">
        <v>471</v>
      </c>
      <c r="B5815" s="1">
        <v>38371</v>
      </c>
      <c r="C5815" t="s">
        <v>16</v>
      </c>
      <c r="D5815" t="s">
        <v>512</v>
      </c>
      <c r="E5815" t="s">
        <v>513</v>
      </c>
      <c r="G5815" t="s">
        <v>19</v>
      </c>
      <c r="H5815" t="s">
        <v>63</v>
      </c>
      <c r="I5815" t="s">
        <v>26</v>
      </c>
      <c r="J5815" t="s">
        <v>27</v>
      </c>
      <c r="K5815">
        <v>378</v>
      </c>
      <c r="L5815">
        <v>23.7</v>
      </c>
      <c r="M5815" t="s">
        <v>44</v>
      </c>
      <c r="N5815">
        <v>25</v>
      </c>
      <c r="O5815" t="s">
        <v>24</v>
      </c>
      <c r="P5815" cm="1">
        <f t="array" ref="P5815">IF(Q5815&gt;0,INDEX(Q5815:Q27539,MATCH(TRUE,INDEX(Q5815:Q27539="",,),0)-1),"")</f>
        <v>2</v>
      </c>
      <c r="Q5815">
        <v>1</v>
      </c>
      <c r="R5815">
        <f t="shared" si="93"/>
        <v>0</v>
      </c>
    </row>
    <row r="5816" spans="1:18" x14ac:dyDescent="0.3">
      <c r="A5816" t="s">
        <v>471</v>
      </c>
      <c r="B5816" s="1">
        <v>38371</v>
      </c>
      <c r="C5816" t="s">
        <v>16</v>
      </c>
      <c r="D5816" t="s">
        <v>512</v>
      </c>
      <c r="E5816" t="s">
        <v>513</v>
      </c>
      <c r="G5816" t="s">
        <v>19</v>
      </c>
      <c r="H5816" t="s">
        <v>41</v>
      </c>
      <c r="I5816" t="s">
        <v>442</v>
      </c>
      <c r="J5816" t="s">
        <v>22</v>
      </c>
      <c r="K5816">
        <v>89</v>
      </c>
      <c r="L5816">
        <v>83</v>
      </c>
      <c r="M5816" t="s">
        <v>44</v>
      </c>
      <c r="N5816">
        <v>83</v>
      </c>
      <c r="O5816" t="s">
        <v>24</v>
      </c>
      <c r="P5816" cm="1">
        <f t="array" ref="P5816">IF(Q5816&gt;0,INDEX(Q5816:Q27540,MATCH(TRUE,INDEX(Q5816:Q27540="",,),0)-1),"")</f>
        <v>2</v>
      </c>
      <c r="Q5816">
        <v>1</v>
      </c>
      <c r="R5816">
        <f t="shared" si="93"/>
        <v>0</v>
      </c>
    </row>
    <row r="5817" spans="1:18" x14ac:dyDescent="0.3">
      <c r="A5817" t="s">
        <v>471</v>
      </c>
      <c r="B5817" s="1">
        <v>38371</v>
      </c>
      <c r="C5817" t="s">
        <v>16</v>
      </c>
      <c r="D5817" t="s">
        <v>512</v>
      </c>
      <c r="E5817" t="s">
        <v>513</v>
      </c>
      <c r="G5817" s="6" t="s">
        <v>29</v>
      </c>
      <c r="H5817" t="s">
        <v>30</v>
      </c>
      <c r="I5817" t="s">
        <v>21</v>
      </c>
      <c r="J5817" t="s">
        <v>22</v>
      </c>
      <c r="K5817">
        <v>2</v>
      </c>
      <c r="L5817">
        <v>89</v>
      </c>
      <c r="M5817" t="s">
        <v>44</v>
      </c>
      <c r="N5817">
        <v>89</v>
      </c>
      <c r="O5817" t="s">
        <v>24</v>
      </c>
      <c r="P5817" cm="1">
        <f t="array" ref="P5817">IF(Q5817&gt;0,INDEX(Q5817:Q27541,MATCH(TRUE,INDEX(Q5817:Q27541="",,),0)-1),"")</f>
        <v>2</v>
      </c>
      <c r="Q5817">
        <v>1</v>
      </c>
      <c r="R5817">
        <f t="shared" si="93"/>
        <v>0</v>
      </c>
    </row>
    <row r="5818" spans="1:18" x14ac:dyDescent="0.3">
      <c r="A5818" t="s">
        <v>471</v>
      </c>
      <c r="B5818" s="1">
        <v>38371</v>
      </c>
      <c r="C5818" t="s">
        <v>16</v>
      </c>
      <c r="D5818" t="s">
        <v>512</v>
      </c>
      <c r="E5818" t="s">
        <v>513</v>
      </c>
      <c r="G5818" s="6" t="s">
        <v>29</v>
      </c>
      <c r="H5818" t="s">
        <v>28</v>
      </c>
      <c r="I5818" t="s">
        <v>21</v>
      </c>
      <c r="J5818" t="s">
        <v>22</v>
      </c>
      <c r="K5818">
        <v>5</v>
      </c>
      <c r="L5818">
        <v>97</v>
      </c>
      <c r="M5818" t="s">
        <v>44</v>
      </c>
      <c r="N5818">
        <v>97</v>
      </c>
      <c r="O5818" t="s">
        <v>24</v>
      </c>
      <c r="P5818" cm="1">
        <f t="array" ref="P5818">IF(Q5818&gt;0,INDEX(Q5818:Q27542,MATCH(TRUE,INDEX(Q5818:Q27542="",,),0)-1),"")</f>
        <v>2</v>
      </c>
      <c r="Q5818">
        <v>1</v>
      </c>
      <c r="R5818">
        <f t="shared" si="93"/>
        <v>0</v>
      </c>
    </row>
    <row r="5819" spans="1:18" x14ac:dyDescent="0.3">
      <c r="A5819" t="s">
        <v>471</v>
      </c>
      <c r="B5819" s="1">
        <v>38371</v>
      </c>
      <c r="C5819" t="s">
        <v>16</v>
      </c>
      <c r="D5819" t="s">
        <v>512</v>
      </c>
      <c r="E5819" t="s">
        <v>513</v>
      </c>
      <c r="G5819" s="6" t="s">
        <v>29</v>
      </c>
      <c r="H5819" t="s">
        <v>63</v>
      </c>
      <c r="I5819" t="s">
        <v>21</v>
      </c>
      <c r="J5819" t="s">
        <v>22</v>
      </c>
      <c r="K5819">
        <v>16</v>
      </c>
      <c r="L5819">
        <v>114</v>
      </c>
      <c r="M5819" t="s">
        <v>44</v>
      </c>
      <c r="N5819">
        <v>114</v>
      </c>
      <c r="O5819" t="s">
        <v>24</v>
      </c>
      <c r="P5819" cm="1">
        <f t="array" ref="P5819">IF(Q5819&gt;0,INDEX(Q5819:Q27543,MATCH(TRUE,INDEX(Q5819:Q27543="",,),0)-1),"")</f>
        <v>2</v>
      </c>
      <c r="Q5819">
        <v>1</v>
      </c>
      <c r="R5819">
        <f t="shared" si="93"/>
        <v>0</v>
      </c>
    </row>
    <row r="5820" spans="1:18" x14ac:dyDescent="0.3">
      <c r="A5820" t="s">
        <v>471</v>
      </c>
      <c r="B5820" s="1">
        <v>38371</v>
      </c>
      <c r="C5820" t="s">
        <v>16</v>
      </c>
      <c r="D5820" t="s">
        <v>512</v>
      </c>
      <c r="E5820" t="s">
        <v>513</v>
      </c>
      <c r="G5820" s="6" t="s">
        <v>29</v>
      </c>
      <c r="H5820" t="s">
        <v>30</v>
      </c>
      <c r="I5820" t="s">
        <v>26</v>
      </c>
      <c r="J5820" t="s">
        <v>27</v>
      </c>
      <c r="K5820">
        <v>135</v>
      </c>
      <c r="L5820">
        <v>19.75</v>
      </c>
      <c r="M5820" t="s">
        <v>44</v>
      </c>
      <c r="N5820">
        <v>19.75</v>
      </c>
      <c r="O5820" t="s">
        <v>24</v>
      </c>
      <c r="P5820" cm="1">
        <f t="array" ref="P5820">IF(Q5820&gt;0,INDEX(Q5820:Q27544,MATCH(TRUE,INDEX(Q5820:Q27544="",,),0)-1),"")</f>
        <v>2</v>
      </c>
      <c r="Q5820">
        <v>1</v>
      </c>
      <c r="R5820">
        <f t="shared" si="93"/>
        <v>0</v>
      </c>
    </row>
    <row r="5821" spans="1:18" x14ac:dyDescent="0.3">
      <c r="A5821" t="s">
        <v>471</v>
      </c>
      <c r="B5821" s="1">
        <v>38371</v>
      </c>
      <c r="C5821" t="s">
        <v>16</v>
      </c>
      <c r="D5821" t="s">
        <v>512</v>
      </c>
      <c r="E5821" t="s">
        <v>513</v>
      </c>
      <c r="G5821" s="6" t="s">
        <v>29</v>
      </c>
      <c r="H5821" t="s">
        <v>20</v>
      </c>
      <c r="I5821" t="s">
        <v>26</v>
      </c>
      <c r="J5821" t="s">
        <v>27</v>
      </c>
      <c r="K5821">
        <v>93</v>
      </c>
      <c r="L5821">
        <v>10.8</v>
      </c>
      <c r="M5821" t="s">
        <v>44</v>
      </c>
      <c r="N5821">
        <v>10.8</v>
      </c>
      <c r="O5821" t="s">
        <v>24</v>
      </c>
      <c r="P5821" cm="1">
        <f t="array" ref="P5821">IF(Q5821&gt;0,INDEX(Q5821:Q27545,MATCH(TRUE,INDEX(Q5821:Q27545="",,),0)-1),"")</f>
        <v>2</v>
      </c>
      <c r="Q5821">
        <v>1</v>
      </c>
      <c r="R5821">
        <f t="shared" si="93"/>
        <v>0</v>
      </c>
    </row>
    <row r="5822" spans="1:18" x14ac:dyDescent="0.3">
      <c r="A5822" t="s">
        <v>471</v>
      </c>
      <c r="B5822" s="1">
        <v>38371</v>
      </c>
      <c r="C5822" t="s">
        <v>16</v>
      </c>
      <c r="D5822" t="s">
        <v>512</v>
      </c>
      <c r="E5822" t="s">
        <v>513</v>
      </c>
      <c r="G5822" s="6" t="s">
        <v>29</v>
      </c>
      <c r="H5822" t="s">
        <v>28</v>
      </c>
      <c r="I5822" t="s">
        <v>26</v>
      </c>
      <c r="J5822" t="s">
        <v>27</v>
      </c>
      <c r="K5822">
        <v>83</v>
      </c>
      <c r="L5822">
        <v>31.15</v>
      </c>
      <c r="M5822" t="s">
        <v>44</v>
      </c>
      <c r="N5822">
        <v>31.15</v>
      </c>
      <c r="O5822" t="s">
        <v>24</v>
      </c>
      <c r="P5822" cm="1">
        <f t="array" ref="P5822">IF(Q5822&gt;0,INDEX(Q5822:Q27546,MATCH(TRUE,INDEX(Q5822:Q27546="",,),0)-1),"")</f>
        <v>2</v>
      </c>
      <c r="Q5822">
        <v>1</v>
      </c>
      <c r="R5822">
        <f t="shared" si="93"/>
        <v>0</v>
      </c>
    </row>
    <row r="5823" spans="1:18" x14ac:dyDescent="0.3">
      <c r="A5823" t="s">
        <v>471</v>
      </c>
      <c r="B5823" s="1">
        <v>38371</v>
      </c>
      <c r="C5823" t="s">
        <v>16</v>
      </c>
      <c r="D5823" t="s">
        <v>512</v>
      </c>
      <c r="E5823" t="s">
        <v>513</v>
      </c>
      <c r="G5823" t="s">
        <v>19</v>
      </c>
      <c r="H5823" t="s">
        <v>20</v>
      </c>
      <c r="I5823" t="s">
        <v>21</v>
      </c>
      <c r="J5823" t="s">
        <v>22</v>
      </c>
      <c r="K5823">
        <v>31</v>
      </c>
      <c r="L5823">
        <v>305</v>
      </c>
      <c r="M5823" t="s">
        <v>32</v>
      </c>
      <c r="N5823">
        <v>310.14999999999998</v>
      </c>
      <c r="P5823" cm="1">
        <f t="array" ref="P5823">IF(Q5823&gt;0,INDEX(Q5823:Q27547,MATCH(TRUE,INDEX(Q5823:Q27547="",,),0)-1),"")</f>
        <v>2</v>
      </c>
      <c r="Q5823">
        <v>2</v>
      </c>
      <c r="R5823">
        <f t="shared" si="93"/>
        <v>0</v>
      </c>
    </row>
    <row r="5824" spans="1:18" x14ac:dyDescent="0.3">
      <c r="A5824" t="s">
        <v>471</v>
      </c>
      <c r="B5824" s="1">
        <v>38371</v>
      </c>
      <c r="C5824" t="s">
        <v>16</v>
      </c>
      <c r="D5824" t="s">
        <v>512</v>
      </c>
      <c r="E5824" t="s">
        <v>513</v>
      </c>
      <c r="G5824" t="s">
        <v>19</v>
      </c>
      <c r="H5824" t="s">
        <v>41</v>
      </c>
      <c r="I5824" t="s">
        <v>26</v>
      </c>
      <c r="J5824" t="s">
        <v>27</v>
      </c>
      <c r="K5824">
        <v>605</v>
      </c>
      <c r="L5824">
        <v>41.1</v>
      </c>
      <c r="M5824" t="s">
        <v>32</v>
      </c>
      <c r="N5824">
        <v>41.25</v>
      </c>
      <c r="P5824" cm="1">
        <f t="array" ref="P5824">IF(Q5824&gt;0,INDEX(Q5824:Q27548,MATCH(TRUE,INDEX(Q5824:Q27548="",,),0)-1),"")</f>
        <v>2</v>
      </c>
      <c r="Q5824">
        <v>2</v>
      </c>
      <c r="R5824">
        <f t="shared" si="93"/>
        <v>0</v>
      </c>
    </row>
    <row r="5825" spans="1:18" x14ac:dyDescent="0.3">
      <c r="A5825" t="s">
        <v>471</v>
      </c>
      <c r="B5825" s="1">
        <v>38371</v>
      </c>
      <c r="C5825" t="s">
        <v>16</v>
      </c>
      <c r="D5825" t="s">
        <v>512</v>
      </c>
      <c r="E5825" t="s">
        <v>513</v>
      </c>
      <c r="G5825" t="s">
        <v>19</v>
      </c>
      <c r="H5825" t="s">
        <v>63</v>
      </c>
      <c r="I5825" t="s">
        <v>26</v>
      </c>
      <c r="J5825" t="s">
        <v>27</v>
      </c>
      <c r="K5825">
        <v>378</v>
      </c>
      <c r="L5825">
        <v>23.7</v>
      </c>
      <c r="M5825" t="s">
        <v>32</v>
      </c>
      <c r="N5825">
        <v>26.1</v>
      </c>
      <c r="P5825" cm="1">
        <f t="array" ref="P5825">IF(Q5825&gt;0,INDEX(Q5825:Q27549,MATCH(TRUE,INDEX(Q5825:Q27549="",,),0)-1),"")</f>
        <v>2</v>
      </c>
      <c r="Q5825">
        <v>2</v>
      </c>
      <c r="R5825">
        <f t="shared" si="93"/>
        <v>0</v>
      </c>
    </row>
    <row r="5826" spans="1:18" x14ac:dyDescent="0.3">
      <c r="A5826" t="s">
        <v>471</v>
      </c>
      <c r="B5826" s="1">
        <v>38371</v>
      </c>
      <c r="C5826" t="s">
        <v>16</v>
      </c>
      <c r="D5826" t="s">
        <v>512</v>
      </c>
      <c r="E5826" t="s">
        <v>513</v>
      </c>
      <c r="G5826" t="s">
        <v>19</v>
      </c>
      <c r="H5826" t="s">
        <v>41</v>
      </c>
      <c r="I5826" t="s">
        <v>442</v>
      </c>
      <c r="J5826" t="s">
        <v>22</v>
      </c>
      <c r="K5826">
        <v>89</v>
      </c>
      <c r="L5826">
        <v>83</v>
      </c>
      <c r="M5826" t="s">
        <v>32</v>
      </c>
      <c r="N5826">
        <v>85.15</v>
      </c>
      <c r="P5826" cm="1">
        <f t="array" ref="P5826">IF(Q5826&gt;0,INDEX(Q5826:Q27550,MATCH(TRUE,INDEX(Q5826:Q27550="",,),0)-1),"")</f>
        <v>2</v>
      </c>
      <c r="Q5826">
        <v>2</v>
      </c>
      <c r="R5826">
        <f t="shared" si="93"/>
        <v>0</v>
      </c>
    </row>
    <row r="5827" spans="1:18" x14ac:dyDescent="0.3">
      <c r="A5827" t="s">
        <v>471</v>
      </c>
      <c r="B5827" s="1">
        <v>38371</v>
      </c>
      <c r="C5827" t="s">
        <v>16</v>
      </c>
      <c r="D5827" t="s">
        <v>512</v>
      </c>
      <c r="E5827" t="s">
        <v>513</v>
      </c>
      <c r="G5827" s="6" t="s">
        <v>29</v>
      </c>
      <c r="H5827" t="s">
        <v>30</v>
      </c>
      <c r="I5827" t="s">
        <v>21</v>
      </c>
      <c r="J5827" t="s">
        <v>22</v>
      </c>
      <c r="K5827">
        <v>2</v>
      </c>
      <c r="L5827">
        <v>89</v>
      </c>
      <c r="M5827" t="s">
        <v>32</v>
      </c>
      <c r="N5827">
        <v>89</v>
      </c>
      <c r="P5827" cm="1">
        <f t="array" ref="P5827">IF(Q5827&gt;0,INDEX(Q5827:Q27551,MATCH(TRUE,INDEX(Q5827:Q27551="",,),0)-1),"")</f>
        <v>2</v>
      </c>
      <c r="Q5827">
        <v>2</v>
      </c>
      <c r="R5827">
        <f t="shared" si="93"/>
        <v>0</v>
      </c>
    </row>
    <row r="5828" spans="1:18" x14ac:dyDescent="0.3">
      <c r="A5828" t="s">
        <v>471</v>
      </c>
      <c r="B5828" s="1">
        <v>38371</v>
      </c>
      <c r="C5828" t="s">
        <v>16</v>
      </c>
      <c r="D5828" t="s">
        <v>512</v>
      </c>
      <c r="E5828" t="s">
        <v>513</v>
      </c>
      <c r="G5828" s="6" t="s">
        <v>29</v>
      </c>
      <c r="H5828" t="s">
        <v>28</v>
      </c>
      <c r="I5828" t="s">
        <v>21</v>
      </c>
      <c r="J5828" t="s">
        <v>22</v>
      </c>
      <c r="K5828">
        <v>5</v>
      </c>
      <c r="L5828">
        <v>97</v>
      </c>
      <c r="M5828" t="s">
        <v>32</v>
      </c>
      <c r="N5828">
        <v>97</v>
      </c>
      <c r="P5828" cm="1">
        <f t="array" ref="P5828">IF(Q5828&gt;0,INDEX(Q5828:Q27552,MATCH(TRUE,INDEX(Q5828:Q27552="",,),0)-1),"")</f>
        <v>2</v>
      </c>
      <c r="Q5828">
        <v>2</v>
      </c>
      <c r="R5828">
        <f t="shared" si="93"/>
        <v>0</v>
      </c>
    </row>
    <row r="5829" spans="1:18" x14ac:dyDescent="0.3">
      <c r="A5829" t="s">
        <v>471</v>
      </c>
      <c r="B5829" s="1">
        <v>38371</v>
      </c>
      <c r="C5829" t="s">
        <v>16</v>
      </c>
      <c r="D5829" t="s">
        <v>512</v>
      </c>
      <c r="E5829" t="s">
        <v>513</v>
      </c>
      <c r="G5829" s="6" t="s">
        <v>29</v>
      </c>
      <c r="H5829" t="s">
        <v>63</v>
      </c>
      <c r="I5829" t="s">
        <v>21</v>
      </c>
      <c r="J5829" t="s">
        <v>22</v>
      </c>
      <c r="K5829">
        <v>16</v>
      </c>
      <c r="L5829">
        <v>114</v>
      </c>
      <c r="M5829" t="s">
        <v>32</v>
      </c>
      <c r="N5829">
        <v>114</v>
      </c>
      <c r="P5829" cm="1">
        <f t="array" ref="P5829">IF(Q5829&gt;0,INDEX(Q5829:Q27553,MATCH(TRUE,INDEX(Q5829:Q27553="",,),0)-1),"")</f>
        <v>2</v>
      </c>
      <c r="Q5829">
        <v>2</v>
      </c>
      <c r="R5829">
        <f t="shared" si="93"/>
        <v>0</v>
      </c>
    </row>
    <row r="5830" spans="1:18" x14ac:dyDescent="0.3">
      <c r="A5830" t="s">
        <v>471</v>
      </c>
      <c r="B5830" s="1">
        <v>38371</v>
      </c>
      <c r="C5830" t="s">
        <v>16</v>
      </c>
      <c r="D5830" t="s">
        <v>512</v>
      </c>
      <c r="E5830" t="s">
        <v>513</v>
      </c>
      <c r="G5830" s="6" t="s">
        <v>29</v>
      </c>
      <c r="H5830" t="s">
        <v>30</v>
      </c>
      <c r="I5830" t="s">
        <v>26</v>
      </c>
      <c r="J5830" t="s">
        <v>27</v>
      </c>
      <c r="K5830">
        <v>135</v>
      </c>
      <c r="L5830">
        <v>19.75</v>
      </c>
      <c r="M5830" t="s">
        <v>32</v>
      </c>
      <c r="N5830">
        <v>19.75</v>
      </c>
      <c r="P5830" cm="1">
        <f t="array" ref="P5830">IF(Q5830&gt;0,INDEX(Q5830:Q27554,MATCH(TRUE,INDEX(Q5830:Q27554="",,),0)-1),"")</f>
        <v>2</v>
      </c>
      <c r="Q5830">
        <v>2</v>
      </c>
      <c r="R5830">
        <f t="shared" si="93"/>
        <v>0</v>
      </c>
    </row>
    <row r="5831" spans="1:18" x14ac:dyDescent="0.3">
      <c r="A5831" t="s">
        <v>471</v>
      </c>
      <c r="B5831" s="1">
        <v>38371</v>
      </c>
      <c r="C5831" t="s">
        <v>16</v>
      </c>
      <c r="D5831" t="s">
        <v>512</v>
      </c>
      <c r="E5831" t="s">
        <v>513</v>
      </c>
      <c r="G5831" s="6" t="s">
        <v>29</v>
      </c>
      <c r="H5831" t="s">
        <v>20</v>
      </c>
      <c r="I5831" t="s">
        <v>26</v>
      </c>
      <c r="J5831" t="s">
        <v>27</v>
      </c>
      <c r="K5831">
        <v>93</v>
      </c>
      <c r="L5831">
        <v>10.8</v>
      </c>
      <c r="M5831" t="s">
        <v>32</v>
      </c>
      <c r="N5831">
        <v>10.8</v>
      </c>
      <c r="P5831" cm="1">
        <f t="array" ref="P5831">IF(Q5831&gt;0,INDEX(Q5831:Q27555,MATCH(TRUE,INDEX(Q5831:Q27555="",,),0)-1),"")</f>
        <v>2</v>
      </c>
      <c r="Q5831">
        <v>2</v>
      </c>
      <c r="R5831">
        <f t="shared" si="93"/>
        <v>0</v>
      </c>
    </row>
    <row r="5832" spans="1:18" x14ac:dyDescent="0.3">
      <c r="A5832" t="s">
        <v>471</v>
      </c>
      <c r="B5832" s="1">
        <v>38371</v>
      </c>
      <c r="C5832" t="s">
        <v>16</v>
      </c>
      <c r="D5832" t="s">
        <v>512</v>
      </c>
      <c r="E5832" t="s">
        <v>513</v>
      </c>
      <c r="G5832" s="6" t="s">
        <v>29</v>
      </c>
      <c r="H5832" t="s">
        <v>28</v>
      </c>
      <c r="I5832" t="s">
        <v>26</v>
      </c>
      <c r="J5832" t="s">
        <v>27</v>
      </c>
      <c r="K5832">
        <v>83</v>
      </c>
      <c r="L5832">
        <v>31.15</v>
      </c>
      <c r="M5832" t="s">
        <v>32</v>
      </c>
      <c r="N5832">
        <v>31.15</v>
      </c>
      <c r="P5832" cm="1">
        <f t="array" ref="P5832">IF(Q5832&gt;0,INDEX(Q5832:Q27556,MATCH(TRUE,INDEX(Q5832:Q27556="",,),0)-1),"")</f>
        <v>2</v>
      </c>
      <c r="Q5832">
        <v>2</v>
      </c>
      <c r="R5832">
        <f t="shared" si="93"/>
        <v>0</v>
      </c>
    </row>
    <row r="5833" spans="1:18" x14ac:dyDescent="0.3">
      <c r="P5833" t="str" cm="1">
        <f t="array" ref="P5833">IF(Q5833&gt;0,INDEX(Q5833:Q27557,MATCH(TRUE,INDEX(Q5833:Q27557="",,),0)-1),"")</f>
        <v/>
      </c>
      <c r="R5833" t="str">
        <f t="shared" si="93"/>
        <v/>
      </c>
    </row>
    <row r="5834" spans="1:18" x14ac:dyDescent="0.3">
      <c r="A5834" t="s">
        <v>514</v>
      </c>
      <c r="B5834" s="1">
        <v>38504</v>
      </c>
      <c r="C5834" t="s">
        <v>515</v>
      </c>
      <c r="D5834" t="s">
        <v>516</v>
      </c>
      <c r="E5834" t="s">
        <v>517</v>
      </c>
      <c r="G5834" t="s">
        <v>19</v>
      </c>
      <c r="H5834" t="s">
        <v>41</v>
      </c>
      <c r="I5834" t="s">
        <v>21</v>
      </c>
      <c r="J5834" t="s">
        <v>22</v>
      </c>
      <c r="K5834">
        <v>146</v>
      </c>
      <c r="L5834">
        <v>228</v>
      </c>
      <c r="M5834" t="s">
        <v>86</v>
      </c>
      <c r="N5834">
        <v>662.2</v>
      </c>
      <c r="O5834" t="s">
        <v>24</v>
      </c>
      <c r="P5834" cm="1">
        <f t="array" ref="P5834">IF(Q5834&gt;0,INDEX(Q5834:Q27558,MATCH(TRUE,INDEX(Q5834:Q27558="",,),0)-1),"")</f>
        <v>4</v>
      </c>
      <c r="Q5834">
        <v>1</v>
      </c>
      <c r="R5834">
        <f t="shared" si="93"/>
        <v>0</v>
      </c>
    </row>
    <row r="5835" spans="1:18" x14ac:dyDescent="0.3">
      <c r="A5835" t="s">
        <v>514</v>
      </c>
      <c r="B5835" s="1">
        <v>38504</v>
      </c>
      <c r="C5835" t="s">
        <v>515</v>
      </c>
      <c r="D5835" t="s">
        <v>516</v>
      </c>
      <c r="E5835" t="s">
        <v>517</v>
      </c>
      <c r="G5835" t="s">
        <v>19</v>
      </c>
      <c r="H5835" t="s">
        <v>41</v>
      </c>
      <c r="I5835" t="s">
        <v>26</v>
      </c>
      <c r="J5835" t="s">
        <v>27</v>
      </c>
      <c r="K5835">
        <v>404</v>
      </c>
      <c r="L5835">
        <v>51</v>
      </c>
      <c r="M5835" t="s">
        <v>86</v>
      </c>
      <c r="N5835">
        <v>51</v>
      </c>
      <c r="O5835" t="s">
        <v>24</v>
      </c>
      <c r="P5835" cm="1">
        <f t="array" ref="P5835">IF(Q5835&gt;0,INDEX(Q5835:Q27559,MATCH(TRUE,INDEX(Q5835:Q27559="",,),0)-1),"")</f>
        <v>4</v>
      </c>
      <c r="Q5835">
        <v>1</v>
      </c>
      <c r="R5835">
        <f t="shared" si="93"/>
        <v>0</v>
      </c>
    </row>
    <row r="5836" spans="1:18" x14ac:dyDescent="0.3">
      <c r="A5836" t="s">
        <v>514</v>
      </c>
      <c r="B5836" s="1">
        <v>38504</v>
      </c>
      <c r="C5836" t="s">
        <v>515</v>
      </c>
      <c r="D5836" t="s">
        <v>516</v>
      </c>
      <c r="E5836" t="s">
        <v>517</v>
      </c>
      <c r="G5836" t="s">
        <v>19</v>
      </c>
      <c r="H5836" t="s">
        <v>28</v>
      </c>
      <c r="I5836" t="s">
        <v>26</v>
      </c>
      <c r="J5836" t="s">
        <v>27</v>
      </c>
      <c r="K5836">
        <v>1734</v>
      </c>
      <c r="L5836">
        <v>24</v>
      </c>
      <c r="M5836" t="s">
        <v>86</v>
      </c>
      <c r="N5836">
        <v>24</v>
      </c>
      <c r="O5836" t="s">
        <v>24</v>
      </c>
      <c r="P5836" cm="1">
        <f t="array" ref="P5836">IF(Q5836&gt;0,INDEX(Q5836:Q27560,MATCH(TRUE,INDEX(Q5836:Q27560="",,),0)-1),"")</f>
        <v>4</v>
      </c>
      <c r="Q5836">
        <v>1</v>
      </c>
      <c r="R5836">
        <f t="shared" si="93"/>
        <v>0</v>
      </c>
    </row>
    <row r="5837" spans="1:18" x14ac:dyDescent="0.3">
      <c r="A5837" t="s">
        <v>514</v>
      </c>
      <c r="B5837" s="1">
        <v>38504</v>
      </c>
      <c r="C5837" t="s">
        <v>515</v>
      </c>
      <c r="D5837" t="s">
        <v>516</v>
      </c>
      <c r="E5837" t="s">
        <v>517</v>
      </c>
      <c r="G5837" t="s">
        <v>19</v>
      </c>
      <c r="H5837" t="s">
        <v>43</v>
      </c>
      <c r="I5837" t="s">
        <v>26</v>
      </c>
      <c r="J5837" t="s">
        <v>27</v>
      </c>
      <c r="K5837">
        <v>460</v>
      </c>
      <c r="L5837">
        <v>20</v>
      </c>
      <c r="M5837" t="s">
        <v>86</v>
      </c>
      <c r="N5837">
        <v>20</v>
      </c>
      <c r="O5837" t="s">
        <v>24</v>
      </c>
      <c r="P5837" cm="1">
        <f t="array" ref="P5837">IF(Q5837&gt;0,INDEX(Q5837:Q27561,MATCH(TRUE,INDEX(Q5837:Q27561="",,),0)-1),"")</f>
        <v>4</v>
      </c>
      <c r="Q5837">
        <v>1</v>
      </c>
      <c r="R5837">
        <f t="shared" si="93"/>
        <v>0</v>
      </c>
    </row>
    <row r="5838" spans="1:18" x14ac:dyDescent="0.3">
      <c r="A5838" t="s">
        <v>514</v>
      </c>
      <c r="B5838" s="1">
        <v>38504</v>
      </c>
      <c r="C5838" t="s">
        <v>515</v>
      </c>
      <c r="D5838" t="s">
        <v>516</v>
      </c>
      <c r="E5838" t="s">
        <v>517</v>
      </c>
      <c r="G5838" s="6" t="s">
        <v>29</v>
      </c>
      <c r="H5838" t="s">
        <v>43</v>
      </c>
      <c r="I5838" t="s">
        <v>21</v>
      </c>
      <c r="J5838" t="s">
        <v>22</v>
      </c>
      <c r="K5838">
        <v>23</v>
      </c>
      <c r="L5838">
        <v>176</v>
      </c>
      <c r="M5838" t="s">
        <v>86</v>
      </c>
      <c r="N5838">
        <v>176</v>
      </c>
      <c r="O5838" t="s">
        <v>24</v>
      </c>
      <c r="P5838" cm="1">
        <f t="array" ref="P5838">IF(Q5838&gt;0,INDEX(Q5838:Q27562,MATCH(TRUE,INDEX(Q5838:Q27562="",,),0)-1),"")</f>
        <v>4</v>
      </c>
      <c r="Q5838">
        <v>1</v>
      </c>
      <c r="R5838">
        <f t="shared" si="93"/>
        <v>0</v>
      </c>
    </row>
    <row r="5839" spans="1:18" x14ac:dyDescent="0.3">
      <c r="A5839" t="s">
        <v>514</v>
      </c>
      <c r="B5839" s="1">
        <v>38504</v>
      </c>
      <c r="C5839" t="s">
        <v>515</v>
      </c>
      <c r="D5839" t="s">
        <v>516</v>
      </c>
      <c r="E5839" t="s">
        <v>517</v>
      </c>
      <c r="G5839" s="6" t="s">
        <v>29</v>
      </c>
      <c r="H5839" t="s">
        <v>69</v>
      </c>
      <c r="I5839" t="s">
        <v>26</v>
      </c>
      <c r="J5839" t="s">
        <v>27</v>
      </c>
      <c r="K5839">
        <v>68</v>
      </c>
      <c r="L5839">
        <v>8</v>
      </c>
      <c r="M5839" t="s">
        <v>86</v>
      </c>
      <c r="N5839">
        <v>8</v>
      </c>
      <c r="O5839" t="s">
        <v>24</v>
      </c>
      <c r="P5839" cm="1">
        <f t="array" ref="P5839">IF(Q5839&gt;0,INDEX(Q5839:Q27563,MATCH(TRUE,INDEX(Q5839:Q27563="",,),0)-1),"")</f>
        <v>4</v>
      </c>
      <c r="Q5839">
        <v>1</v>
      </c>
      <c r="R5839">
        <f t="shared" si="93"/>
        <v>0</v>
      </c>
    </row>
    <row r="5840" spans="1:18" x14ac:dyDescent="0.3">
      <c r="A5840" t="s">
        <v>514</v>
      </c>
      <c r="B5840" s="1">
        <v>38504</v>
      </c>
      <c r="C5840" t="s">
        <v>515</v>
      </c>
      <c r="D5840" t="s">
        <v>516</v>
      </c>
      <c r="E5840" t="s">
        <v>517</v>
      </c>
      <c r="G5840" t="s">
        <v>19</v>
      </c>
      <c r="H5840" t="s">
        <v>41</v>
      </c>
      <c r="I5840" t="s">
        <v>21</v>
      </c>
      <c r="J5840" t="s">
        <v>22</v>
      </c>
      <c r="K5840">
        <v>146</v>
      </c>
      <c r="L5840">
        <v>228</v>
      </c>
      <c r="M5840" t="s">
        <v>492</v>
      </c>
      <c r="N5840">
        <v>232.5</v>
      </c>
      <c r="P5840" cm="1">
        <f t="array" ref="P5840">IF(Q5840&gt;0,INDEX(Q5840:Q27564,MATCH(TRUE,INDEX(Q5840:Q27564="",,),0)-1),"")</f>
        <v>4</v>
      </c>
      <c r="Q5840">
        <v>2</v>
      </c>
      <c r="R5840">
        <f t="shared" si="93"/>
        <v>0</v>
      </c>
    </row>
    <row r="5841" spans="1:18" x14ac:dyDescent="0.3">
      <c r="A5841" t="s">
        <v>514</v>
      </c>
      <c r="B5841" s="1">
        <v>38504</v>
      </c>
      <c r="C5841" t="s">
        <v>515</v>
      </c>
      <c r="D5841" t="s">
        <v>516</v>
      </c>
      <c r="E5841" t="s">
        <v>517</v>
      </c>
      <c r="G5841" t="s">
        <v>19</v>
      </c>
      <c r="H5841" t="s">
        <v>41</v>
      </c>
      <c r="I5841" t="s">
        <v>26</v>
      </c>
      <c r="J5841" t="s">
        <v>27</v>
      </c>
      <c r="K5841">
        <v>404</v>
      </c>
      <c r="L5841">
        <v>51</v>
      </c>
      <c r="M5841" t="s">
        <v>492</v>
      </c>
      <c r="N5841">
        <v>68</v>
      </c>
      <c r="P5841" cm="1">
        <f t="array" ref="P5841">IF(Q5841&gt;0,INDEX(Q5841:Q27565,MATCH(TRUE,INDEX(Q5841:Q27565="",,),0)-1),"")</f>
        <v>4</v>
      </c>
      <c r="Q5841">
        <v>2</v>
      </c>
      <c r="R5841">
        <f t="shared" si="93"/>
        <v>0</v>
      </c>
    </row>
    <row r="5842" spans="1:18" x14ac:dyDescent="0.3">
      <c r="A5842" t="s">
        <v>514</v>
      </c>
      <c r="B5842" s="1">
        <v>38504</v>
      </c>
      <c r="C5842" t="s">
        <v>515</v>
      </c>
      <c r="D5842" t="s">
        <v>516</v>
      </c>
      <c r="E5842" t="s">
        <v>517</v>
      </c>
      <c r="G5842" t="s">
        <v>19</v>
      </c>
      <c r="H5842" t="s">
        <v>28</v>
      </c>
      <c r="I5842" t="s">
        <v>26</v>
      </c>
      <c r="J5842" t="s">
        <v>27</v>
      </c>
      <c r="K5842">
        <v>1734</v>
      </c>
      <c r="L5842">
        <v>24</v>
      </c>
      <c r="M5842" t="s">
        <v>492</v>
      </c>
      <c r="N5842">
        <v>47.8</v>
      </c>
      <c r="P5842" cm="1">
        <f t="array" ref="P5842">IF(Q5842&gt;0,INDEX(Q5842:Q27566,MATCH(TRUE,INDEX(Q5842:Q27566="",,),0)-1),"")</f>
        <v>4</v>
      </c>
      <c r="Q5842">
        <v>2</v>
      </c>
      <c r="R5842">
        <f t="shared" si="93"/>
        <v>0</v>
      </c>
    </row>
    <row r="5843" spans="1:18" x14ac:dyDescent="0.3">
      <c r="A5843" t="s">
        <v>514</v>
      </c>
      <c r="B5843" s="1">
        <v>38504</v>
      </c>
      <c r="C5843" t="s">
        <v>515</v>
      </c>
      <c r="D5843" t="s">
        <v>516</v>
      </c>
      <c r="E5843" t="s">
        <v>517</v>
      </c>
      <c r="G5843" t="s">
        <v>19</v>
      </c>
      <c r="H5843" t="s">
        <v>43</v>
      </c>
      <c r="I5843" t="s">
        <v>26</v>
      </c>
      <c r="J5843" t="s">
        <v>27</v>
      </c>
      <c r="K5843">
        <v>460</v>
      </c>
      <c r="L5843">
        <v>20</v>
      </c>
      <c r="M5843" t="s">
        <v>492</v>
      </c>
      <c r="N5843">
        <v>23.5</v>
      </c>
      <c r="P5843" cm="1">
        <f t="array" ref="P5843">IF(Q5843&gt;0,INDEX(Q5843:Q27567,MATCH(TRUE,INDEX(Q5843:Q27567="",,),0)-1),"")</f>
        <v>4</v>
      </c>
      <c r="Q5843">
        <v>2</v>
      </c>
      <c r="R5843">
        <f t="shared" si="93"/>
        <v>0</v>
      </c>
    </row>
    <row r="5844" spans="1:18" x14ac:dyDescent="0.3">
      <c r="A5844" t="s">
        <v>514</v>
      </c>
      <c r="B5844" s="1">
        <v>38504</v>
      </c>
      <c r="C5844" t="s">
        <v>515</v>
      </c>
      <c r="D5844" t="s">
        <v>516</v>
      </c>
      <c r="E5844" t="s">
        <v>517</v>
      </c>
      <c r="G5844" s="6" t="s">
        <v>29</v>
      </c>
      <c r="H5844" t="s">
        <v>43</v>
      </c>
      <c r="I5844" t="s">
        <v>21</v>
      </c>
      <c r="J5844" t="s">
        <v>22</v>
      </c>
      <c r="K5844">
        <v>23</v>
      </c>
      <c r="L5844">
        <v>176</v>
      </c>
      <c r="M5844" t="s">
        <v>492</v>
      </c>
      <c r="N5844">
        <v>176</v>
      </c>
      <c r="P5844" cm="1">
        <f t="array" ref="P5844">IF(Q5844&gt;0,INDEX(Q5844:Q27568,MATCH(TRUE,INDEX(Q5844:Q27568="",,),0)-1),"")</f>
        <v>4</v>
      </c>
      <c r="Q5844">
        <v>2</v>
      </c>
      <c r="R5844">
        <f t="shared" si="93"/>
        <v>0</v>
      </c>
    </row>
    <row r="5845" spans="1:18" x14ac:dyDescent="0.3">
      <c r="A5845" t="s">
        <v>514</v>
      </c>
      <c r="B5845" s="1">
        <v>38504</v>
      </c>
      <c r="C5845" t="s">
        <v>515</v>
      </c>
      <c r="D5845" t="s">
        <v>516</v>
      </c>
      <c r="E5845" t="s">
        <v>517</v>
      </c>
      <c r="G5845" s="6" t="s">
        <v>29</v>
      </c>
      <c r="H5845" t="s">
        <v>69</v>
      </c>
      <c r="I5845" t="s">
        <v>26</v>
      </c>
      <c r="J5845" t="s">
        <v>27</v>
      </c>
      <c r="K5845">
        <v>68</v>
      </c>
      <c r="L5845">
        <v>8</v>
      </c>
      <c r="M5845" t="s">
        <v>492</v>
      </c>
      <c r="N5845">
        <v>8</v>
      </c>
      <c r="P5845" cm="1">
        <f t="array" ref="P5845">IF(Q5845&gt;0,INDEX(Q5845:Q27569,MATCH(TRUE,INDEX(Q5845:Q27569="",,),0)-1),"")</f>
        <v>4</v>
      </c>
      <c r="Q5845">
        <v>2</v>
      </c>
      <c r="R5845">
        <f t="shared" si="93"/>
        <v>0</v>
      </c>
    </row>
    <row r="5846" spans="1:18" x14ac:dyDescent="0.3">
      <c r="A5846" t="s">
        <v>514</v>
      </c>
      <c r="B5846" s="1">
        <v>38504</v>
      </c>
      <c r="C5846" t="s">
        <v>515</v>
      </c>
      <c r="D5846" t="s">
        <v>516</v>
      </c>
      <c r="E5846" t="s">
        <v>517</v>
      </c>
      <c r="G5846" t="s">
        <v>19</v>
      </c>
      <c r="H5846" t="s">
        <v>41</v>
      </c>
      <c r="I5846" t="s">
        <v>21</v>
      </c>
      <c r="J5846" t="s">
        <v>22</v>
      </c>
      <c r="K5846">
        <v>146</v>
      </c>
      <c r="L5846">
        <v>228</v>
      </c>
      <c r="M5846" t="s">
        <v>518</v>
      </c>
      <c r="N5846">
        <v>390</v>
      </c>
      <c r="P5846" cm="1">
        <f t="array" ref="P5846">IF(Q5846&gt;0,INDEX(Q5846:Q27570,MATCH(TRUE,INDEX(Q5846:Q27570="",,),0)-1),"")</f>
        <v>4</v>
      </c>
      <c r="Q5846">
        <v>3</v>
      </c>
      <c r="R5846">
        <f t="shared" si="93"/>
        <v>0</v>
      </c>
    </row>
    <row r="5847" spans="1:18" x14ac:dyDescent="0.3">
      <c r="A5847" t="s">
        <v>514</v>
      </c>
      <c r="B5847" s="1">
        <v>38504</v>
      </c>
      <c r="C5847" t="s">
        <v>515</v>
      </c>
      <c r="D5847" t="s">
        <v>516</v>
      </c>
      <c r="E5847" t="s">
        <v>517</v>
      </c>
      <c r="G5847" t="s">
        <v>19</v>
      </c>
      <c r="H5847" t="s">
        <v>41</v>
      </c>
      <c r="I5847" t="s">
        <v>26</v>
      </c>
      <c r="J5847" t="s">
        <v>27</v>
      </c>
      <c r="K5847">
        <v>404</v>
      </c>
      <c r="L5847">
        <v>51</v>
      </c>
      <c r="M5847" t="s">
        <v>518</v>
      </c>
      <c r="N5847">
        <v>51</v>
      </c>
      <c r="P5847" cm="1">
        <f t="array" ref="P5847">IF(Q5847&gt;0,INDEX(Q5847:Q27571,MATCH(TRUE,INDEX(Q5847:Q27571="",,),0)-1),"")</f>
        <v>4</v>
      </c>
      <c r="Q5847">
        <v>3</v>
      </c>
      <c r="R5847">
        <f t="shared" si="93"/>
        <v>0</v>
      </c>
    </row>
    <row r="5848" spans="1:18" x14ac:dyDescent="0.3">
      <c r="A5848" t="s">
        <v>514</v>
      </c>
      <c r="B5848" s="1">
        <v>38504</v>
      </c>
      <c r="C5848" t="s">
        <v>515</v>
      </c>
      <c r="D5848" t="s">
        <v>516</v>
      </c>
      <c r="E5848" t="s">
        <v>517</v>
      </c>
      <c r="G5848" t="s">
        <v>19</v>
      </c>
      <c r="H5848" t="s">
        <v>28</v>
      </c>
      <c r="I5848" t="s">
        <v>26</v>
      </c>
      <c r="J5848" t="s">
        <v>27</v>
      </c>
      <c r="K5848">
        <v>1734</v>
      </c>
      <c r="L5848">
        <v>24</v>
      </c>
      <c r="M5848" t="s">
        <v>518</v>
      </c>
      <c r="N5848">
        <v>24</v>
      </c>
      <c r="P5848" cm="1">
        <f t="array" ref="P5848">IF(Q5848&gt;0,INDEX(Q5848:Q27572,MATCH(TRUE,INDEX(Q5848:Q27572="",,),0)-1),"")</f>
        <v>4</v>
      </c>
      <c r="Q5848">
        <v>3</v>
      </c>
      <c r="R5848">
        <f t="shared" si="93"/>
        <v>0</v>
      </c>
    </row>
    <row r="5849" spans="1:18" x14ac:dyDescent="0.3">
      <c r="A5849" t="s">
        <v>514</v>
      </c>
      <c r="B5849" s="1">
        <v>38504</v>
      </c>
      <c r="C5849" t="s">
        <v>515</v>
      </c>
      <c r="D5849" t="s">
        <v>516</v>
      </c>
      <c r="E5849" t="s">
        <v>517</v>
      </c>
      <c r="G5849" t="s">
        <v>19</v>
      </c>
      <c r="H5849" t="s">
        <v>43</v>
      </c>
      <c r="I5849" t="s">
        <v>26</v>
      </c>
      <c r="J5849" t="s">
        <v>27</v>
      </c>
      <c r="K5849">
        <v>460</v>
      </c>
      <c r="L5849">
        <v>20</v>
      </c>
      <c r="M5849" t="s">
        <v>518</v>
      </c>
      <c r="N5849">
        <v>20</v>
      </c>
      <c r="P5849" cm="1">
        <f t="array" ref="P5849">IF(Q5849&gt;0,INDEX(Q5849:Q27573,MATCH(TRUE,INDEX(Q5849:Q27573="",,),0)-1),"")</f>
        <v>4</v>
      </c>
      <c r="Q5849">
        <v>3</v>
      </c>
      <c r="R5849">
        <f t="shared" si="93"/>
        <v>0</v>
      </c>
    </row>
    <row r="5850" spans="1:18" x14ac:dyDescent="0.3">
      <c r="A5850" t="s">
        <v>514</v>
      </c>
      <c r="B5850" s="1">
        <v>38504</v>
      </c>
      <c r="C5850" t="s">
        <v>515</v>
      </c>
      <c r="D5850" t="s">
        <v>516</v>
      </c>
      <c r="E5850" t="s">
        <v>517</v>
      </c>
      <c r="G5850" s="6" t="s">
        <v>29</v>
      </c>
      <c r="H5850" t="s">
        <v>43</v>
      </c>
      <c r="I5850" t="s">
        <v>21</v>
      </c>
      <c r="J5850" t="s">
        <v>22</v>
      </c>
      <c r="K5850">
        <v>23</v>
      </c>
      <c r="L5850">
        <v>176</v>
      </c>
      <c r="M5850" t="s">
        <v>518</v>
      </c>
      <c r="N5850">
        <v>176</v>
      </c>
      <c r="P5850" cm="1">
        <f t="array" ref="P5850">IF(Q5850&gt;0,INDEX(Q5850:Q27574,MATCH(TRUE,INDEX(Q5850:Q27574="",,),0)-1),"")</f>
        <v>4</v>
      </c>
      <c r="Q5850">
        <v>3</v>
      </c>
      <c r="R5850">
        <f t="shared" si="93"/>
        <v>0</v>
      </c>
    </row>
    <row r="5851" spans="1:18" x14ac:dyDescent="0.3">
      <c r="A5851" t="s">
        <v>514</v>
      </c>
      <c r="B5851" s="1">
        <v>38504</v>
      </c>
      <c r="C5851" t="s">
        <v>515</v>
      </c>
      <c r="D5851" t="s">
        <v>516</v>
      </c>
      <c r="E5851" t="s">
        <v>517</v>
      </c>
      <c r="G5851" s="6" t="s">
        <v>29</v>
      </c>
      <c r="H5851" t="s">
        <v>69</v>
      </c>
      <c r="I5851" t="s">
        <v>26</v>
      </c>
      <c r="J5851" t="s">
        <v>27</v>
      </c>
      <c r="K5851">
        <v>68</v>
      </c>
      <c r="L5851">
        <v>8</v>
      </c>
      <c r="M5851" t="s">
        <v>518</v>
      </c>
      <c r="N5851">
        <v>8</v>
      </c>
      <c r="P5851" cm="1">
        <f t="array" ref="P5851">IF(Q5851&gt;0,INDEX(Q5851:Q27575,MATCH(TRUE,INDEX(Q5851:Q27575="",,),0)-1),"")</f>
        <v>4</v>
      </c>
      <c r="Q5851">
        <v>3</v>
      </c>
      <c r="R5851">
        <f t="shared" si="93"/>
        <v>0</v>
      </c>
    </row>
    <row r="5852" spans="1:18" x14ac:dyDescent="0.3">
      <c r="A5852" t="s">
        <v>514</v>
      </c>
      <c r="B5852" s="1">
        <v>38504</v>
      </c>
      <c r="C5852" t="s">
        <v>515</v>
      </c>
      <c r="D5852" t="s">
        <v>516</v>
      </c>
      <c r="E5852" t="s">
        <v>517</v>
      </c>
      <c r="G5852" t="s">
        <v>19</v>
      </c>
      <c r="H5852" t="s">
        <v>41</v>
      </c>
      <c r="I5852" t="s">
        <v>21</v>
      </c>
      <c r="J5852" t="s">
        <v>22</v>
      </c>
      <c r="K5852">
        <v>146</v>
      </c>
      <c r="L5852">
        <v>228</v>
      </c>
      <c r="M5852" t="s">
        <v>44</v>
      </c>
      <c r="N5852">
        <v>228</v>
      </c>
      <c r="P5852" cm="1">
        <f t="array" ref="P5852">IF(Q5852&gt;0,INDEX(Q5852:Q27576,MATCH(TRUE,INDEX(Q5852:Q27576="",,),0)-1),"")</f>
        <v>4</v>
      </c>
      <c r="Q5852">
        <v>4</v>
      </c>
      <c r="R5852">
        <f t="shared" si="93"/>
        <v>0</v>
      </c>
    </row>
    <row r="5853" spans="1:18" x14ac:dyDescent="0.3">
      <c r="A5853" t="s">
        <v>514</v>
      </c>
      <c r="B5853" s="1">
        <v>38504</v>
      </c>
      <c r="C5853" t="s">
        <v>515</v>
      </c>
      <c r="D5853" t="s">
        <v>516</v>
      </c>
      <c r="E5853" t="s">
        <v>517</v>
      </c>
      <c r="G5853" t="s">
        <v>19</v>
      </c>
      <c r="H5853" t="s">
        <v>41</v>
      </c>
      <c r="I5853" t="s">
        <v>26</v>
      </c>
      <c r="J5853" t="s">
        <v>27</v>
      </c>
      <c r="K5853">
        <v>404</v>
      </c>
      <c r="L5853">
        <v>51</v>
      </c>
      <c r="M5853" t="s">
        <v>44</v>
      </c>
      <c r="N5853">
        <v>51</v>
      </c>
      <c r="P5853" cm="1">
        <f t="array" ref="P5853">IF(Q5853&gt;0,INDEX(Q5853:Q27577,MATCH(TRUE,INDEX(Q5853:Q27577="",,),0)-1),"")</f>
        <v>4</v>
      </c>
      <c r="Q5853">
        <v>4</v>
      </c>
      <c r="R5853">
        <f t="shared" si="93"/>
        <v>0</v>
      </c>
    </row>
    <row r="5854" spans="1:18" x14ac:dyDescent="0.3">
      <c r="A5854" t="s">
        <v>514</v>
      </c>
      <c r="B5854" s="1">
        <v>38504</v>
      </c>
      <c r="C5854" t="s">
        <v>515</v>
      </c>
      <c r="D5854" t="s">
        <v>516</v>
      </c>
      <c r="E5854" t="s">
        <v>517</v>
      </c>
      <c r="G5854" t="s">
        <v>19</v>
      </c>
      <c r="H5854" t="s">
        <v>28</v>
      </c>
      <c r="I5854" t="s">
        <v>26</v>
      </c>
      <c r="J5854" t="s">
        <v>27</v>
      </c>
      <c r="K5854">
        <v>1734</v>
      </c>
      <c r="L5854">
        <v>24</v>
      </c>
      <c r="M5854" t="s">
        <v>44</v>
      </c>
      <c r="N5854">
        <v>24</v>
      </c>
      <c r="P5854" cm="1">
        <f t="array" ref="P5854">IF(Q5854&gt;0,INDEX(Q5854:Q27578,MATCH(TRUE,INDEX(Q5854:Q27578="",,),0)-1),"")</f>
        <v>4</v>
      </c>
      <c r="Q5854">
        <v>4</v>
      </c>
      <c r="R5854">
        <f t="shared" si="93"/>
        <v>0</v>
      </c>
    </row>
    <row r="5855" spans="1:18" x14ac:dyDescent="0.3">
      <c r="A5855" t="s">
        <v>514</v>
      </c>
      <c r="B5855" s="1">
        <v>38504</v>
      </c>
      <c r="C5855" t="s">
        <v>515</v>
      </c>
      <c r="D5855" t="s">
        <v>516</v>
      </c>
      <c r="E5855" t="s">
        <v>517</v>
      </c>
      <c r="G5855" t="s">
        <v>19</v>
      </c>
      <c r="H5855" t="s">
        <v>43</v>
      </c>
      <c r="I5855" t="s">
        <v>26</v>
      </c>
      <c r="J5855" t="s">
        <v>27</v>
      </c>
      <c r="K5855">
        <v>460</v>
      </c>
      <c r="L5855">
        <v>20</v>
      </c>
      <c r="M5855" t="s">
        <v>44</v>
      </c>
      <c r="N5855">
        <v>70.61</v>
      </c>
      <c r="P5855" cm="1">
        <f t="array" ref="P5855">IF(Q5855&gt;0,INDEX(Q5855:Q27579,MATCH(TRUE,INDEX(Q5855:Q27579="",,),0)-1),"")</f>
        <v>4</v>
      </c>
      <c r="Q5855">
        <v>4</v>
      </c>
      <c r="R5855">
        <f t="shared" si="93"/>
        <v>0</v>
      </c>
    </row>
    <row r="5856" spans="1:18" x14ac:dyDescent="0.3">
      <c r="A5856" t="s">
        <v>514</v>
      </c>
      <c r="B5856" s="1">
        <v>38504</v>
      </c>
      <c r="C5856" t="s">
        <v>515</v>
      </c>
      <c r="D5856" t="s">
        <v>516</v>
      </c>
      <c r="E5856" t="s">
        <v>517</v>
      </c>
      <c r="G5856" s="6" t="s">
        <v>29</v>
      </c>
      <c r="H5856" t="s">
        <v>43</v>
      </c>
      <c r="I5856" t="s">
        <v>21</v>
      </c>
      <c r="J5856" t="s">
        <v>22</v>
      </c>
      <c r="K5856">
        <v>23</v>
      </c>
      <c r="L5856">
        <v>176</v>
      </c>
      <c r="M5856" t="s">
        <v>44</v>
      </c>
      <c r="N5856">
        <v>176</v>
      </c>
      <c r="P5856" cm="1">
        <f t="array" ref="P5856">IF(Q5856&gt;0,INDEX(Q5856:Q27580,MATCH(TRUE,INDEX(Q5856:Q27580="",,),0)-1),"")</f>
        <v>4</v>
      </c>
      <c r="Q5856">
        <v>4</v>
      </c>
      <c r="R5856">
        <f t="shared" si="93"/>
        <v>0</v>
      </c>
    </row>
    <row r="5857" spans="1:18" x14ac:dyDescent="0.3">
      <c r="A5857" t="s">
        <v>514</v>
      </c>
      <c r="B5857" s="1">
        <v>38504</v>
      </c>
      <c r="C5857" t="s">
        <v>515</v>
      </c>
      <c r="D5857" t="s">
        <v>516</v>
      </c>
      <c r="E5857" t="s">
        <v>517</v>
      </c>
      <c r="G5857" s="6" t="s">
        <v>29</v>
      </c>
      <c r="H5857" t="s">
        <v>69</v>
      </c>
      <c r="I5857" t="s">
        <v>26</v>
      </c>
      <c r="J5857" t="s">
        <v>27</v>
      </c>
      <c r="K5857">
        <v>68</v>
      </c>
      <c r="L5857">
        <v>8</v>
      </c>
      <c r="M5857" t="s">
        <v>44</v>
      </c>
      <c r="N5857">
        <v>8</v>
      </c>
      <c r="P5857" cm="1">
        <f t="array" ref="P5857">IF(Q5857&gt;0,INDEX(Q5857:Q27581,MATCH(TRUE,INDEX(Q5857:Q27581="",,),0)-1),"")</f>
        <v>4</v>
      </c>
      <c r="Q5857">
        <v>4</v>
      </c>
      <c r="R5857">
        <f t="shared" si="93"/>
        <v>0</v>
      </c>
    </row>
    <row r="5858" spans="1:18" x14ac:dyDescent="0.3">
      <c r="P5858" t="str" cm="1">
        <f t="array" ref="P5858">IF(Q5858&gt;0,INDEX(Q5858:Q27582,MATCH(TRUE,INDEX(Q5858:Q27582="",,),0)-1),"")</f>
        <v/>
      </c>
      <c r="R5858" t="str">
        <f t="shared" si="93"/>
        <v/>
      </c>
    </row>
    <row r="5859" spans="1:18" x14ac:dyDescent="0.3">
      <c r="A5859" t="s">
        <v>514</v>
      </c>
      <c r="B5859" s="1">
        <v>38602</v>
      </c>
      <c r="C5859" t="s">
        <v>515</v>
      </c>
      <c r="D5859" t="s">
        <v>519</v>
      </c>
      <c r="E5859" t="s">
        <v>520</v>
      </c>
      <c r="G5859" t="s">
        <v>19</v>
      </c>
      <c r="H5859" t="s">
        <v>41</v>
      </c>
      <c r="I5859" t="s">
        <v>21</v>
      </c>
      <c r="J5859" t="s">
        <v>22</v>
      </c>
      <c r="K5859">
        <v>24</v>
      </c>
      <c r="L5859">
        <v>214</v>
      </c>
      <c r="M5859" t="s">
        <v>518</v>
      </c>
      <c r="N5859">
        <v>754.45</v>
      </c>
      <c r="O5859" t="s">
        <v>24</v>
      </c>
      <c r="P5859" cm="1">
        <f t="array" ref="P5859">IF(Q5859&gt;0,INDEX(Q5859:Q27583,MATCH(TRUE,INDEX(Q5859:Q27583="",,),0)-1),"")</f>
        <v>4</v>
      </c>
      <c r="Q5859">
        <v>1</v>
      </c>
      <c r="R5859">
        <f t="shared" si="93"/>
        <v>0</v>
      </c>
    </row>
    <row r="5860" spans="1:18" x14ac:dyDescent="0.3">
      <c r="A5860" t="s">
        <v>514</v>
      </c>
      <c r="B5860" s="1">
        <v>38602</v>
      </c>
      <c r="C5860" t="s">
        <v>515</v>
      </c>
      <c r="D5860" t="s">
        <v>519</v>
      </c>
      <c r="E5860" t="s">
        <v>520</v>
      </c>
      <c r="G5860" t="s">
        <v>19</v>
      </c>
      <c r="H5860" t="s">
        <v>43</v>
      </c>
      <c r="I5860" t="s">
        <v>21</v>
      </c>
      <c r="J5860" t="s">
        <v>22</v>
      </c>
      <c r="K5860">
        <v>38</v>
      </c>
      <c r="L5860">
        <v>155</v>
      </c>
      <c r="M5860" t="s">
        <v>518</v>
      </c>
      <c r="N5860">
        <v>155</v>
      </c>
      <c r="O5860" t="s">
        <v>24</v>
      </c>
      <c r="P5860" cm="1">
        <f t="array" ref="P5860">IF(Q5860&gt;0,INDEX(Q5860:Q27584,MATCH(TRUE,INDEX(Q5860:Q27584="",,),0)-1),"")</f>
        <v>4</v>
      </c>
      <c r="Q5860">
        <v>1</v>
      </c>
      <c r="R5860">
        <f t="shared" si="93"/>
        <v>0</v>
      </c>
    </row>
    <row r="5861" spans="1:18" x14ac:dyDescent="0.3">
      <c r="A5861" t="s">
        <v>514</v>
      </c>
      <c r="B5861" s="1">
        <v>38602</v>
      </c>
      <c r="C5861" t="s">
        <v>515</v>
      </c>
      <c r="D5861" t="s">
        <v>519</v>
      </c>
      <c r="E5861" t="s">
        <v>520</v>
      </c>
      <c r="G5861" t="s">
        <v>19</v>
      </c>
      <c r="H5861" t="s">
        <v>28</v>
      </c>
      <c r="I5861" t="s">
        <v>26</v>
      </c>
      <c r="J5861" t="s">
        <v>27</v>
      </c>
      <c r="K5861">
        <v>496</v>
      </c>
      <c r="L5861">
        <v>23</v>
      </c>
      <c r="M5861" t="s">
        <v>518</v>
      </c>
      <c r="N5861">
        <v>23</v>
      </c>
      <c r="O5861" t="s">
        <v>24</v>
      </c>
      <c r="P5861" cm="1">
        <f t="array" ref="P5861">IF(Q5861&gt;0,INDEX(Q5861:Q27585,MATCH(TRUE,INDEX(Q5861:Q27585="",,),0)-1),"")</f>
        <v>4</v>
      </c>
      <c r="Q5861">
        <v>1</v>
      </c>
      <c r="R5861">
        <f t="shared" si="93"/>
        <v>0</v>
      </c>
    </row>
    <row r="5862" spans="1:18" x14ac:dyDescent="0.3">
      <c r="A5862" t="s">
        <v>514</v>
      </c>
      <c r="B5862" s="1">
        <v>38602</v>
      </c>
      <c r="C5862" t="s">
        <v>515</v>
      </c>
      <c r="D5862" t="s">
        <v>519</v>
      </c>
      <c r="E5862" t="s">
        <v>520</v>
      </c>
      <c r="G5862" t="s">
        <v>19</v>
      </c>
      <c r="H5862" t="s">
        <v>43</v>
      </c>
      <c r="I5862" t="s">
        <v>26</v>
      </c>
      <c r="J5862" t="s">
        <v>27</v>
      </c>
      <c r="K5862">
        <v>175</v>
      </c>
      <c r="L5862">
        <v>18</v>
      </c>
      <c r="M5862" t="s">
        <v>518</v>
      </c>
      <c r="N5862">
        <v>18</v>
      </c>
      <c r="O5862" t="s">
        <v>24</v>
      </c>
      <c r="P5862" cm="1">
        <f t="array" ref="P5862">IF(Q5862&gt;0,INDEX(Q5862:Q27586,MATCH(TRUE,INDEX(Q5862:Q27586="",,),0)-1),"")</f>
        <v>4</v>
      </c>
      <c r="Q5862">
        <v>1</v>
      </c>
      <c r="R5862">
        <f t="shared" si="93"/>
        <v>0</v>
      </c>
    </row>
    <row r="5863" spans="1:18" x14ac:dyDescent="0.3">
      <c r="A5863" t="s">
        <v>514</v>
      </c>
      <c r="B5863" s="1">
        <v>38602</v>
      </c>
      <c r="C5863" t="s">
        <v>515</v>
      </c>
      <c r="D5863" t="s">
        <v>519</v>
      </c>
      <c r="E5863" t="s">
        <v>520</v>
      </c>
      <c r="G5863" s="6" t="s">
        <v>29</v>
      </c>
      <c r="H5863" t="s">
        <v>28</v>
      </c>
      <c r="I5863" t="s">
        <v>21</v>
      </c>
      <c r="J5863" t="s">
        <v>22</v>
      </c>
      <c r="K5863">
        <v>13</v>
      </c>
      <c r="L5863">
        <v>76</v>
      </c>
      <c r="M5863" t="s">
        <v>518</v>
      </c>
      <c r="N5863">
        <v>76</v>
      </c>
      <c r="O5863" t="s">
        <v>24</v>
      </c>
      <c r="P5863" cm="1">
        <f t="array" ref="P5863">IF(Q5863&gt;0,INDEX(Q5863:Q27587,MATCH(TRUE,INDEX(Q5863:Q27587="",,),0)-1),"")</f>
        <v>4</v>
      </c>
      <c r="Q5863">
        <v>1</v>
      </c>
      <c r="R5863">
        <f t="shared" si="93"/>
        <v>0</v>
      </c>
    </row>
    <row r="5864" spans="1:18" x14ac:dyDescent="0.3">
      <c r="A5864" t="s">
        <v>514</v>
      </c>
      <c r="B5864" s="1">
        <v>38602</v>
      </c>
      <c r="C5864" t="s">
        <v>515</v>
      </c>
      <c r="D5864" t="s">
        <v>519</v>
      </c>
      <c r="E5864" t="s">
        <v>520</v>
      </c>
      <c r="G5864" s="6" t="s">
        <v>29</v>
      </c>
      <c r="H5864" t="s">
        <v>63</v>
      </c>
      <c r="I5864" t="s">
        <v>21</v>
      </c>
      <c r="J5864" t="s">
        <v>22</v>
      </c>
      <c r="K5864">
        <v>5</v>
      </c>
      <c r="L5864">
        <v>61</v>
      </c>
      <c r="M5864" t="s">
        <v>518</v>
      </c>
      <c r="N5864">
        <v>61</v>
      </c>
      <c r="O5864" t="s">
        <v>24</v>
      </c>
      <c r="P5864" cm="1">
        <f t="array" ref="P5864">IF(Q5864&gt;0,INDEX(Q5864:Q27588,MATCH(TRUE,INDEX(Q5864:Q27588="",,),0)-1),"")</f>
        <v>4</v>
      </c>
      <c r="Q5864">
        <v>1</v>
      </c>
      <c r="R5864">
        <f t="shared" si="93"/>
        <v>0</v>
      </c>
    </row>
    <row r="5865" spans="1:18" x14ac:dyDescent="0.3">
      <c r="A5865" t="s">
        <v>514</v>
      </c>
      <c r="B5865" s="1">
        <v>38602</v>
      </c>
      <c r="C5865" t="s">
        <v>515</v>
      </c>
      <c r="D5865" t="s">
        <v>519</v>
      </c>
      <c r="E5865" t="s">
        <v>520</v>
      </c>
      <c r="G5865" s="6" t="s">
        <v>29</v>
      </c>
      <c r="H5865" t="s">
        <v>30</v>
      </c>
      <c r="I5865" t="s">
        <v>26</v>
      </c>
      <c r="J5865" t="s">
        <v>27</v>
      </c>
      <c r="K5865">
        <v>203</v>
      </c>
      <c r="L5865">
        <v>11</v>
      </c>
      <c r="M5865" t="s">
        <v>518</v>
      </c>
      <c r="N5865">
        <v>11</v>
      </c>
      <c r="O5865" t="s">
        <v>24</v>
      </c>
      <c r="P5865" cm="1">
        <f t="array" ref="P5865">IF(Q5865&gt;0,INDEX(Q5865:Q27589,MATCH(TRUE,INDEX(Q5865:Q27589="",,),0)-1),"")</f>
        <v>4</v>
      </c>
      <c r="Q5865">
        <v>1</v>
      </c>
      <c r="R5865">
        <f t="shared" si="93"/>
        <v>0</v>
      </c>
    </row>
    <row r="5866" spans="1:18" x14ac:dyDescent="0.3">
      <c r="A5866" t="s">
        <v>514</v>
      </c>
      <c r="B5866" s="1">
        <v>38602</v>
      </c>
      <c r="C5866" t="s">
        <v>515</v>
      </c>
      <c r="D5866" t="s">
        <v>519</v>
      </c>
      <c r="E5866" t="s">
        <v>520</v>
      </c>
      <c r="G5866" s="6" t="s">
        <v>29</v>
      </c>
      <c r="H5866" t="s">
        <v>41</v>
      </c>
      <c r="I5866" t="s">
        <v>26</v>
      </c>
      <c r="J5866" t="s">
        <v>27</v>
      </c>
      <c r="K5866">
        <v>22</v>
      </c>
      <c r="L5866">
        <v>41</v>
      </c>
      <c r="M5866" t="s">
        <v>518</v>
      </c>
      <c r="N5866">
        <v>41</v>
      </c>
      <c r="O5866" t="s">
        <v>24</v>
      </c>
      <c r="P5866" cm="1">
        <f t="array" ref="P5866">IF(Q5866&gt;0,INDEX(Q5866:Q27590,MATCH(TRUE,INDEX(Q5866:Q27590="",,),0)-1),"")</f>
        <v>4</v>
      </c>
      <c r="Q5866">
        <v>1</v>
      </c>
      <c r="R5866">
        <f t="shared" si="93"/>
        <v>0</v>
      </c>
    </row>
    <row r="5867" spans="1:18" x14ac:dyDescent="0.3">
      <c r="A5867" t="s">
        <v>514</v>
      </c>
      <c r="B5867" s="1">
        <v>38602</v>
      </c>
      <c r="C5867" t="s">
        <v>515</v>
      </c>
      <c r="D5867" t="s">
        <v>519</v>
      </c>
      <c r="E5867" t="s">
        <v>520</v>
      </c>
      <c r="G5867" s="6" t="s">
        <v>29</v>
      </c>
      <c r="H5867" t="s">
        <v>63</v>
      </c>
      <c r="I5867" t="s">
        <v>26</v>
      </c>
      <c r="J5867" t="s">
        <v>27</v>
      </c>
      <c r="K5867">
        <v>110</v>
      </c>
      <c r="L5867">
        <v>20</v>
      </c>
      <c r="M5867" t="s">
        <v>518</v>
      </c>
      <c r="N5867">
        <v>20</v>
      </c>
      <c r="O5867" t="s">
        <v>24</v>
      </c>
      <c r="P5867" cm="1">
        <f t="array" ref="P5867">IF(Q5867&gt;0,INDEX(Q5867:Q27591,MATCH(TRUE,INDEX(Q5867:Q27591="",,),0)-1),"")</f>
        <v>4</v>
      </c>
      <c r="Q5867">
        <v>1</v>
      </c>
      <c r="R5867">
        <f t="shared" si="93"/>
        <v>0</v>
      </c>
    </row>
    <row r="5868" spans="1:18" x14ac:dyDescent="0.3">
      <c r="A5868" t="s">
        <v>514</v>
      </c>
      <c r="B5868" s="1">
        <v>38602</v>
      </c>
      <c r="C5868" t="s">
        <v>515</v>
      </c>
      <c r="D5868" t="s">
        <v>519</v>
      </c>
      <c r="E5868" t="s">
        <v>520</v>
      </c>
      <c r="G5868" t="s">
        <v>19</v>
      </c>
      <c r="H5868" t="s">
        <v>41</v>
      </c>
      <c r="I5868" t="s">
        <v>21</v>
      </c>
      <c r="J5868" t="s">
        <v>22</v>
      </c>
      <c r="K5868">
        <v>24</v>
      </c>
      <c r="L5868">
        <v>214</v>
      </c>
      <c r="M5868" t="s">
        <v>44</v>
      </c>
      <c r="N5868">
        <v>214</v>
      </c>
      <c r="P5868" cm="1">
        <f t="array" ref="P5868">IF(Q5868&gt;0,INDEX(Q5868:Q27592,MATCH(TRUE,INDEX(Q5868:Q27592="",,),0)-1),"")</f>
        <v>4</v>
      </c>
      <c r="Q5868">
        <v>2</v>
      </c>
      <c r="R5868">
        <f t="shared" si="93"/>
        <v>0</v>
      </c>
    </row>
    <row r="5869" spans="1:18" x14ac:dyDescent="0.3">
      <c r="A5869" t="s">
        <v>514</v>
      </c>
      <c r="B5869" s="1">
        <v>38602</v>
      </c>
      <c r="C5869" t="s">
        <v>515</v>
      </c>
      <c r="D5869" t="s">
        <v>519</v>
      </c>
      <c r="E5869" t="s">
        <v>520</v>
      </c>
      <c r="G5869" t="s">
        <v>19</v>
      </c>
      <c r="H5869" t="s">
        <v>43</v>
      </c>
      <c r="I5869" t="s">
        <v>21</v>
      </c>
      <c r="J5869" t="s">
        <v>22</v>
      </c>
      <c r="K5869">
        <v>38</v>
      </c>
      <c r="L5869">
        <v>155</v>
      </c>
      <c r="M5869" t="s">
        <v>44</v>
      </c>
      <c r="N5869">
        <v>155</v>
      </c>
      <c r="P5869" cm="1">
        <f t="array" ref="P5869">IF(Q5869&gt;0,INDEX(Q5869:Q27593,MATCH(TRUE,INDEX(Q5869:Q27593="",,),0)-1),"")</f>
        <v>4</v>
      </c>
      <c r="Q5869">
        <v>2</v>
      </c>
      <c r="R5869">
        <f t="shared" si="93"/>
        <v>0</v>
      </c>
    </row>
    <row r="5870" spans="1:18" x14ac:dyDescent="0.3">
      <c r="A5870" t="s">
        <v>514</v>
      </c>
      <c r="B5870" s="1">
        <v>38602</v>
      </c>
      <c r="C5870" t="s">
        <v>515</v>
      </c>
      <c r="D5870" t="s">
        <v>519</v>
      </c>
      <c r="E5870" t="s">
        <v>520</v>
      </c>
      <c r="G5870" t="s">
        <v>19</v>
      </c>
      <c r="H5870" t="s">
        <v>28</v>
      </c>
      <c r="I5870" t="s">
        <v>26</v>
      </c>
      <c r="J5870" t="s">
        <v>27</v>
      </c>
      <c r="K5870">
        <v>496</v>
      </c>
      <c r="L5870">
        <v>23</v>
      </c>
      <c r="M5870" t="s">
        <v>44</v>
      </c>
      <c r="N5870">
        <v>35.39</v>
      </c>
      <c r="P5870" cm="1">
        <f t="array" ref="P5870">IF(Q5870&gt;0,INDEX(Q5870:Q27594,MATCH(TRUE,INDEX(Q5870:Q27594="",,),0)-1),"")</f>
        <v>4</v>
      </c>
      <c r="Q5870">
        <v>2</v>
      </c>
      <c r="R5870">
        <f t="shared" si="93"/>
        <v>0</v>
      </c>
    </row>
    <row r="5871" spans="1:18" x14ac:dyDescent="0.3">
      <c r="A5871" t="s">
        <v>514</v>
      </c>
      <c r="B5871" s="1">
        <v>38602</v>
      </c>
      <c r="C5871" t="s">
        <v>515</v>
      </c>
      <c r="D5871" t="s">
        <v>519</v>
      </c>
      <c r="E5871" t="s">
        <v>520</v>
      </c>
      <c r="G5871" t="s">
        <v>19</v>
      </c>
      <c r="H5871" t="s">
        <v>43</v>
      </c>
      <c r="I5871" t="s">
        <v>26</v>
      </c>
      <c r="J5871" t="s">
        <v>27</v>
      </c>
      <c r="K5871">
        <v>175</v>
      </c>
      <c r="L5871">
        <v>18</v>
      </c>
      <c r="M5871" t="s">
        <v>44</v>
      </c>
      <c r="N5871">
        <v>25.11</v>
      </c>
      <c r="P5871" cm="1">
        <f t="array" ref="P5871">IF(Q5871&gt;0,INDEX(Q5871:Q27595,MATCH(TRUE,INDEX(Q5871:Q27595="",,),0)-1),"")</f>
        <v>4</v>
      </c>
      <c r="Q5871">
        <v>2</v>
      </c>
      <c r="R5871">
        <f t="shared" si="93"/>
        <v>0</v>
      </c>
    </row>
    <row r="5872" spans="1:18" x14ac:dyDescent="0.3">
      <c r="A5872" t="s">
        <v>514</v>
      </c>
      <c r="B5872" s="1">
        <v>38602</v>
      </c>
      <c r="C5872" t="s">
        <v>515</v>
      </c>
      <c r="D5872" t="s">
        <v>519</v>
      </c>
      <c r="E5872" t="s">
        <v>520</v>
      </c>
      <c r="G5872" s="6" t="s">
        <v>29</v>
      </c>
      <c r="H5872" t="s">
        <v>28</v>
      </c>
      <c r="I5872" t="s">
        <v>21</v>
      </c>
      <c r="J5872" t="s">
        <v>22</v>
      </c>
      <c r="K5872">
        <v>13</v>
      </c>
      <c r="L5872">
        <v>76</v>
      </c>
      <c r="M5872" t="s">
        <v>44</v>
      </c>
      <c r="N5872">
        <v>76</v>
      </c>
      <c r="P5872" cm="1">
        <f t="array" ref="P5872">IF(Q5872&gt;0,INDEX(Q5872:Q27596,MATCH(TRUE,INDEX(Q5872:Q27596="",,),0)-1),"")</f>
        <v>4</v>
      </c>
      <c r="Q5872">
        <v>2</v>
      </c>
      <c r="R5872">
        <f t="shared" si="93"/>
        <v>0</v>
      </c>
    </row>
    <row r="5873" spans="1:18" x14ac:dyDescent="0.3">
      <c r="A5873" t="s">
        <v>514</v>
      </c>
      <c r="B5873" s="1">
        <v>38602</v>
      </c>
      <c r="C5873" t="s">
        <v>515</v>
      </c>
      <c r="D5873" t="s">
        <v>519</v>
      </c>
      <c r="E5873" t="s">
        <v>520</v>
      </c>
      <c r="G5873" s="6" t="s">
        <v>29</v>
      </c>
      <c r="H5873" t="s">
        <v>63</v>
      </c>
      <c r="I5873" t="s">
        <v>21</v>
      </c>
      <c r="J5873" t="s">
        <v>22</v>
      </c>
      <c r="K5873">
        <v>5</v>
      </c>
      <c r="L5873">
        <v>61</v>
      </c>
      <c r="M5873" t="s">
        <v>44</v>
      </c>
      <c r="N5873">
        <v>61</v>
      </c>
      <c r="P5873" cm="1">
        <f t="array" ref="P5873">IF(Q5873&gt;0,INDEX(Q5873:Q27597,MATCH(TRUE,INDEX(Q5873:Q27597="",,),0)-1),"")</f>
        <v>4</v>
      </c>
      <c r="Q5873">
        <v>2</v>
      </c>
      <c r="R5873">
        <f t="shared" si="93"/>
        <v>0</v>
      </c>
    </row>
    <row r="5874" spans="1:18" x14ac:dyDescent="0.3">
      <c r="A5874" t="s">
        <v>514</v>
      </c>
      <c r="B5874" s="1">
        <v>38602</v>
      </c>
      <c r="C5874" t="s">
        <v>515</v>
      </c>
      <c r="D5874" t="s">
        <v>519</v>
      </c>
      <c r="E5874" t="s">
        <v>520</v>
      </c>
      <c r="G5874" s="6" t="s">
        <v>29</v>
      </c>
      <c r="H5874" t="s">
        <v>30</v>
      </c>
      <c r="I5874" t="s">
        <v>26</v>
      </c>
      <c r="J5874" t="s">
        <v>27</v>
      </c>
      <c r="K5874">
        <v>203</v>
      </c>
      <c r="L5874">
        <v>11</v>
      </c>
      <c r="M5874" t="s">
        <v>44</v>
      </c>
      <c r="N5874">
        <v>11</v>
      </c>
      <c r="P5874" cm="1">
        <f t="array" ref="P5874">IF(Q5874&gt;0,INDEX(Q5874:Q27598,MATCH(TRUE,INDEX(Q5874:Q27598="",,),0)-1),"")</f>
        <v>4</v>
      </c>
      <c r="Q5874">
        <v>2</v>
      </c>
      <c r="R5874">
        <f t="shared" si="93"/>
        <v>0</v>
      </c>
    </row>
    <row r="5875" spans="1:18" x14ac:dyDescent="0.3">
      <c r="A5875" t="s">
        <v>514</v>
      </c>
      <c r="B5875" s="1">
        <v>38602</v>
      </c>
      <c r="C5875" t="s">
        <v>515</v>
      </c>
      <c r="D5875" t="s">
        <v>519</v>
      </c>
      <c r="E5875" t="s">
        <v>520</v>
      </c>
      <c r="G5875" s="6" t="s">
        <v>29</v>
      </c>
      <c r="H5875" t="s">
        <v>41</v>
      </c>
      <c r="I5875" t="s">
        <v>26</v>
      </c>
      <c r="J5875" t="s">
        <v>27</v>
      </c>
      <c r="K5875">
        <v>22</v>
      </c>
      <c r="L5875">
        <v>41</v>
      </c>
      <c r="M5875" t="s">
        <v>44</v>
      </c>
      <c r="N5875">
        <v>41</v>
      </c>
      <c r="P5875" cm="1">
        <f t="array" ref="P5875">IF(Q5875&gt;0,INDEX(Q5875:Q27599,MATCH(TRUE,INDEX(Q5875:Q27599="",,),0)-1),"")</f>
        <v>4</v>
      </c>
      <c r="Q5875">
        <v>2</v>
      </c>
      <c r="R5875">
        <f t="shared" si="93"/>
        <v>0</v>
      </c>
    </row>
    <row r="5876" spans="1:18" x14ac:dyDescent="0.3">
      <c r="A5876" t="s">
        <v>514</v>
      </c>
      <c r="B5876" s="1">
        <v>38602</v>
      </c>
      <c r="C5876" t="s">
        <v>515</v>
      </c>
      <c r="D5876" t="s">
        <v>519</v>
      </c>
      <c r="E5876" t="s">
        <v>520</v>
      </c>
      <c r="G5876" s="6" t="s">
        <v>29</v>
      </c>
      <c r="H5876" t="s">
        <v>63</v>
      </c>
      <c r="I5876" t="s">
        <v>26</v>
      </c>
      <c r="J5876" t="s">
        <v>27</v>
      </c>
      <c r="K5876">
        <v>110</v>
      </c>
      <c r="L5876">
        <v>20</v>
      </c>
      <c r="M5876" t="s">
        <v>44</v>
      </c>
      <c r="N5876">
        <v>20</v>
      </c>
      <c r="P5876" cm="1">
        <f t="array" ref="P5876">IF(Q5876&gt;0,INDEX(Q5876:Q27600,MATCH(TRUE,INDEX(Q5876:Q27600="",,),0)-1),"")</f>
        <v>4</v>
      </c>
      <c r="Q5876">
        <v>2</v>
      </c>
      <c r="R5876">
        <f t="shared" ref="R5876:R5939" si="94">IF(P5876="","",0)</f>
        <v>0</v>
      </c>
    </row>
    <row r="5877" spans="1:18" x14ac:dyDescent="0.3">
      <c r="A5877" t="s">
        <v>514</v>
      </c>
      <c r="B5877" s="1">
        <v>38602</v>
      </c>
      <c r="C5877" t="s">
        <v>515</v>
      </c>
      <c r="D5877" t="s">
        <v>519</v>
      </c>
      <c r="E5877" t="s">
        <v>520</v>
      </c>
      <c r="G5877" t="s">
        <v>19</v>
      </c>
      <c r="H5877" t="s">
        <v>41</v>
      </c>
      <c r="I5877" t="s">
        <v>21</v>
      </c>
      <c r="J5877" t="s">
        <v>22</v>
      </c>
      <c r="K5877">
        <v>24</v>
      </c>
      <c r="L5877">
        <v>214</v>
      </c>
      <c r="M5877" t="s">
        <v>153</v>
      </c>
      <c r="N5877">
        <v>214</v>
      </c>
      <c r="P5877" cm="1">
        <f t="array" ref="P5877">IF(Q5877&gt;0,INDEX(Q5877:Q27601,MATCH(TRUE,INDEX(Q5877:Q27601="",,),0)-1),"")</f>
        <v>4</v>
      </c>
      <c r="Q5877">
        <v>3</v>
      </c>
      <c r="R5877">
        <f t="shared" si="94"/>
        <v>0</v>
      </c>
    </row>
    <row r="5878" spans="1:18" x14ac:dyDescent="0.3">
      <c r="A5878" t="s">
        <v>514</v>
      </c>
      <c r="B5878" s="1">
        <v>38602</v>
      </c>
      <c r="C5878" t="s">
        <v>515</v>
      </c>
      <c r="D5878" t="s">
        <v>519</v>
      </c>
      <c r="E5878" t="s">
        <v>520</v>
      </c>
      <c r="G5878" t="s">
        <v>19</v>
      </c>
      <c r="H5878" t="s">
        <v>43</v>
      </c>
      <c r="I5878" t="s">
        <v>21</v>
      </c>
      <c r="J5878" t="s">
        <v>22</v>
      </c>
      <c r="K5878">
        <v>38</v>
      </c>
      <c r="L5878">
        <v>155</v>
      </c>
      <c r="M5878" t="s">
        <v>153</v>
      </c>
      <c r="N5878">
        <v>155</v>
      </c>
      <c r="P5878" cm="1">
        <f t="array" ref="P5878">IF(Q5878&gt;0,INDEX(Q5878:Q27602,MATCH(TRUE,INDEX(Q5878:Q27602="",,),0)-1),"")</f>
        <v>4</v>
      </c>
      <c r="Q5878">
        <v>3</v>
      </c>
      <c r="R5878">
        <f t="shared" si="94"/>
        <v>0</v>
      </c>
    </row>
    <row r="5879" spans="1:18" x14ac:dyDescent="0.3">
      <c r="A5879" t="s">
        <v>514</v>
      </c>
      <c r="B5879" s="1">
        <v>38602</v>
      </c>
      <c r="C5879" t="s">
        <v>515</v>
      </c>
      <c r="D5879" t="s">
        <v>519</v>
      </c>
      <c r="E5879" t="s">
        <v>520</v>
      </c>
      <c r="G5879" t="s">
        <v>19</v>
      </c>
      <c r="H5879" t="s">
        <v>28</v>
      </c>
      <c r="I5879" t="s">
        <v>26</v>
      </c>
      <c r="J5879" t="s">
        <v>27</v>
      </c>
      <c r="K5879">
        <v>496</v>
      </c>
      <c r="L5879">
        <v>23</v>
      </c>
      <c r="M5879" t="s">
        <v>153</v>
      </c>
      <c r="N5879">
        <v>23</v>
      </c>
      <c r="P5879" cm="1">
        <f t="array" ref="P5879">IF(Q5879&gt;0,INDEX(Q5879:Q27603,MATCH(TRUE,INDEX(Q5879:Q27603="",,),0)-1),"")</f>
        <v>4</v>
      </c>
      <c r="Q5879">
        <v>3</v>
      </c>
      <c r="R5879">
        <f t="shared" si="94"/>
        <v>0</v>
      </c>
    </row>
    <row r="5880" spans="1:18" x14ac:dyDescent="0.3">
      <c r="A5880" t="s">
        <v>514</v>
      </c>
      <c r="B5880" s="1">
        <v>38602</v>
      </c>
      <c r="C5880" t="s">
        <v>515</v>
      </c>
      <c r="D5880" t="s">
        <v>519</v>
      </c>
      <c r="E5880" t="s">
        <v>520</v>
      </c>
      <c r="G5880" t="s">
        <v>19</v>
      </c>
      <c r="H5880" t="s">
        <v>43</v>
      </c>
      <c r="I5880" t="s">
        <v>26</v>
      </c>
      <c r="J5880" t="s">
        <v>27</v>
      </c>
      <c r="K5880">
        <v>175</v>
      </c>
      <c r="L5880">
        <v>18</v>
      </c>
      <c r="M5880" t="s">
        <v>153</v>
      </c>
      <c r="N5880">
        <v>24.79</v>
      </c>
      <c r="P5880" cm="1">
        <f t="array" ref="P5880">IF(Q5880&gt;0,INDEX(Q5880:Q27604,MATCH(TRUE,INDEX(Q5880:Q27604="",,),0)-1),"")</f>
        <v>4</v>
      </c>
      <c r="Q5880">
        <v>3</v>
      </c>
      <c r="R5880">
        <f t="shared" si="94"/>
        <v>0</v>
      </c>
    </row>
    <row r="5881" spans="1:18" x14ac:dyDescent="0.3">
      <c r="A5881" t="s">
        <v>514</v>
      </c>
      <c r="B5881" s="1">
        <v>38602</v>
      </c>
      <c r="C5881" t="s">
        <v>515</v>
      </c>
      <c r="D5881" t="s">
        <v>519</v>
      </c>
      <c r="E5881" t="s">
        <v>520</v>
      </c>
      <c r="G5881" s="6" t="s">
        <v>29</v>
      </c>
      <c r="H5881" t="s">
        <v>28</v>
      </c>
      <c r="I5881" t="s">
        <v>21</v>
      </c>
      <c r="J5881" t="s">
        <v>22</v>
      </c>
      <c r="K5881">
        <v>13</v>
      </c>
      <c r="L5881">
        <v>76</v>
      </c>
      <c r="M5881" t="s">
        <v>153</v>
      </c>
      <c r="N5881">
        <v>76</v>
      </c>
      <c r="P5881" cm="1">
        <f t="array" ref="P5881">IF(Q5881&gt;0,INDEX(Q5881:Q27605,MATCH(TRUE,INDEX(Q5881:Q27605="",,),0)-1),"")</f>
        <v>4</v>
      </c>
      <c r="Q5881">
        <v>3</v>
      </c>
      <c r="R5881">
        <f t="shared" si="94"/>
        <v>0</v>
      </c>
    </row>
    <row r="5882" spans="1:18" x14ac:dyDescent="0.3">
      <c r="A5882" t="s">
        <v>514</v>
      </c>
      <c r="B5882" s="1">
        <v>38602</v>
      </c>
      <c r="C5882" t="s">
        <v>515</v>
      </c>
      <c r="D5882" t="s">
        <v>519</v>
      </c>
      <c r="E5882" t="s">
        <v>520</v>
      </c>
      <c r="G5882" s="6" t="s">
        <v>29</v>
      </c>
      <c r="H5882" t="s">
        <v>63</v>
      </c>
      <c r="I5882" t="s">
        <v>21</v>
      </c>
      <c r="J5882" t="s">
        <v>22</v>
      </c>
      <c r="K5882">
        <v>5</v>
      </c>
      <c r="L5882">
        <v>61</v>
      </c>
      <c r="M5882" t="s">
        <v>153</v>
      </c>
      <c r="N5882">
        <v>61</v>
      </c>
      <c r="P5882" cm="1">
        <f t="array" ref="P5882">IF(Q5882&gt;0,INDEX(Q5882:Q27606,MATCH(TRUE,INDEX(Q5882:Q27606="",,),0)-1),"")</f>
        <v>4</v>
      </c>
      <c r="Q5882">
        <v>3</v>
      </c>
      <c r="R5882">
        <f t="shared" si="94"/>
        <v>0</v>
      </c>
    </row>
    <row r="5883" spans="1:18" x14ac:dyDescent="0.3">
      <c r="A5883" t="s">
        <v>514</v>
      </c>
      <c r="B5883" s="1">
        <v>38602</v>
      </c>
      <c r="C5883" t="s">
        <v>515</v>
      </c>
      <c r="D5883" t="s">
        <v>519</v>
      </c>
      <c r="E5883" t="s">
        <v>520</v>
      </c>
      <c r="G5883" s="6" t="s">
        <v>29</v>
      </c>
      <c r="H5883" t="s">
        <v>30</v>
      </c>
      <c r="I5883" t="s">
        <v>26</v>
      </c>
      <c r="J5883" t="s">
        <v>27</v>
      </c>
      <c r="K5883">
        <v>203</v>
      </c>
      <c r="L5883">
        <v>11</v>
      </c>
      <c r="M5883" t="s">
        <v>153</v>
      </c>
      <c r="N5883">
        <v>11</v>
      </c>
      <c r="P5883" cm="1">
        <f t="array" ref="P5883">IF(Q5883&gt;0,INDEX(Q5883:Q27607,MATCH(TRUE,INDEX(Q5883:Q27607="",,),0)-1),"")</f>
        <v>4</v>
      </c>
      <c r="Q5883">
        <v>3</v>
      </c>
      <c r="R5883">
        <f t="shared" si="94"/>
        <v>0</v>
      </c>
    </row>
    <row r="5884" spans="1:18" x14ac:dyDescent="0.3">
      <c r="A5884" t="s">
        <v>514</v>
      </c>
      <c r="B5884" s="1">
        <v>38602</v>
      </c>
      <c r="C5884" t="s">
        <v>515</v>
      </c>
      <c r="D5884" t="s">
        <v>519</v>
      </c>
      <c r="E5884" t="s">
        <v>520</v>
      </c>
      <c r="G5884" s="6" t="s">
        <v>29</v>
      </c>
      <c r="H5884" t="s">
        <v>41</v>
      </c>
      <c r="I5884" t="s">
        <v>26</v>
      </c>
      <c r="J5884" t="s">
        <v>27</v>
      </c>
      <c r="K5884">
        <v>22</v>
      </c>
      <c r="L5884">
        <v>41</v>
      </c>
      <c r="M5884" t="s">
        <v>153</v>
      </c>
      <c r="N5884">
        <v>41</v>
      </c>
      <c r="P5884" cm="1">
        <f t="array" ref="P5884">IF(Q5884&gt;0,INDEX(Q5884:Q27608,MATCH(TRUE,INDEX(Q5884:Q27608="",,),0)-1),"")</f>
        <v>4</v>
      </c>
      <c r="Q5884">
        <v>3</v>
      </c>
      <c r="R5884">
        <f t="shared" si="94"/>
        <v>0</v>
      </c>
    </row>
    <row r="5885" spans="1:18" x14ac:dyDescent="0.3">
      <c r="A5885" t="s">
        <v>514</v>
      </c>
      <c r="B5885" s="1">
        <v>38602</v>
      </c>
      <c r="C5885" t="s">
        <v>515</v>
      </c>
      <c r="D5885" t="s">
        <v>519</v>
      </c>
      <c r="E5885" t="s">
        <v>520</v>
      </c>
      <c r="G5885" s="6" t="s">
        <v>29</v>
      </c>
      <c r="H5885" t="s">
        <v>63</v>
      </c>
      <c r="I5885" t="s">
        <v>26</v>
      </c>
      <c r="J5885" t="s">
        <v>27</v>
      </c>
      <c r="K5885">
        <v>110</v>
      </c>
      <c r="L5885">
        <v>20</v>
      </c>
      <c r="M5885" t="s">
        <v>153</v>
      </c>
      <c r="N5885">
        <v>20</v>
      </c>
      <c r="P5885" cm="1">
        <f t="array" ref="P5885">IF(Q5885&gt;0,INDEX(Q5885:Q27609,MATCH(TRUE,INDEX(Q5885:Q27609="",,),0)-1),"")</f>
        <v>4</v>
      </c>
      <c r="Q5885">
        <v>3</v>
      </c>
      <c r="R5885">
        <f t="shared" si="94"/>
        <v>0</v>
      </c>
    </row>
    <row r="5886" spans="1:18" x14ac:dyDescent="0.3">
      <c r="A5886" t="s">
        <v>514</v>
      </c>
      <c r="B5886" s="1">
        <v>38602</v>
      </c>
      <c r="C5886" t="s">
        <v>515</v>
      </c>
      <c r="D5886" t="s">
        <v>519</v>
      </c>
      <c r="E5886" t="s">
        <v>520</v>
      </c>
      <c r="G5886" t="s">
        <v>19</v>
      </c>
      <c r="H5886" t="s">
        <v>41</v>
      </c>
      <c r="I5886" t="s">
        <v>21</v>
      </c>
      <c r="J5886" t="s">
        <v>22</v>
      </c>
      <c r="K5886">
        <v>24</v>
      </c>
      <c r="L5886">
        <v>214</v>
      </c>
      <c r="M5886" t="s">
        <v>162</v>
      </c>
      <c r="N5886">
        <v>214</v>
      </c>
      <c r="P5886" cm="1">
        <f t="array" ref="P5886">IF(Q5886&gt;0,INDEX(Q5886:Q27610,MATCH(TRUE,INDEX(Q5886:Q27610="",,),0)-1),"")</f>
        <v>4</v>
      </c>
      <c r="Q5886">
        <v>4</v>
      </c>
      <c r="R5886">
        <f t="shared" si="94"/>
        <v>0</v>
      </c>
    </row>
    <row r="5887" spans="1:18" x14ac:dyDescent="0.3">
      <c r="A5887" t="s">
        <v>514</v>
      </c>
      <c r="B5887" s="1">
        <v>38602</v>
      </c>
      <c r="C5887" t="s">
        <v>515</v>
      </c>
      <c r="D5887" t="s">
        <v>519</v>
      </c>
      <c r="E5887" t="s">
        <v>520</v>
      </c>
      <c r="G5887" t="s">
        <v>19</v>
      </c>
      <c r="H5887" t="s">
        <v>43</v>
      </c>
      <c r="I5887" t="s">
        <v>21</v>
      </c>
      <c r="J5887" t="s">
        <v>22</v>
      </c>
      <c r="K5887">
        <v>38</v>
      </c>
      <c r="L5887">
        <v>155</v>
      </c>
      <c r="M5887" t="s">
        <v>162</v>
      </c>
      <c r="N5887">
        <v>155</v>
      </c>
      <c r="P5887" cm="1">
        <f t="array" ref="P5887">IF(Q5887&gt;0,INDEX(Q5887:Q27611,MATCH(TRUE,INDEX(Q5887:Q27611="",,),0)-1),"")</f>
        <v>4</v>
      </c>
      <c r="Q5887">
        <v>4</v>
      </c>
      <c r="R5887">
        <f t="shared" si="94"/>
        <v>0</v>
      </c>
    </row>
    <row r="5888" spans="1:18" x14ac:dyDescent="0.3">
      <c r="A5888" t="s">
        <v>514</v>
      </c>
      <c r="B5888" s="1">
        <v>38602</v>
      </c>
      <c r="C5888" t="s">
        <v>515</v>
      </c>
      <c r="D5888" t="s">
        <v>519</v>
      </c>
      <c r="E5888" t="s">
        <v>520</v>
      </c>
      <c r="G5888" t="s">
        <v>19</v>
      </c>
      <c r="H5888" t="s">
        <v>28</v>
      </c>
      <c r="I5888" t="s">
        <v>26</v>
      </c>
      <c r="J5888" t="s">
        <v>27</v>
      </c>
      <c r="K5888">
        <v>496</v>
      </c>
      <c r="L5888">
        <v>23</v>
      </c>
      <c r="M5888" t="s">
        <v>162</v>
      </c>
      <c r="N5888">
        <v>25</v>
      </c>
      <c r="P5888" cm="1">
        <f t="array" ref="P5888">IF(Q5888&gt;0,INDEX(Q5888:Q27612,MATCH(TRUE,INDEX(Q5888:Q27612="",,),0)-1),"")</f>
        <v>4</v>
      </c>
      <c r="Q5888">
        <v>4</v>
      </c>
      <c r="R5888">
        <f t="shared" si="94"/>
        <v>0</v>
      </c>
    </row>
    <row r="5889" spans="1:18" x14ac:dyDescent="0.3">
      <c r="A5889" t="s">
        <v>514</v>
      </c>
      <c r="B5889" s="1">
        <v>38602</v>
      </c>
      <c r="C5889" t="s">
        <v>515</v>
      </c>
      <c r="D5889" t="s">
        <v>519</v>
      </c>
      <c r="E5889" t="s">
        <v>520</v>
      </c>
      <c r="G5889" t="s">
        <v>19</v>
      </c>
      <c r="H5889" t="s">
        <v>43</v>
      </c>
      <c r="I5889" t="s">
        <v>26</v>
      </c>
      <c r="J5889" t="s">
        <v>27</v>
      </c>
      <c r="K5889">
        <v>175</v>
      </c>
      <c r="L5889">
        <v>18</v>
      </c>
      <c r="M5889" t="s">
        <v>162</v>
      </c>
      <c r="N5889">
        <v>19</v>
      </c>
      <c r="P5889" cm="1">
        <f t="array" ref="P5889">IF(Q5889&gt;0,INDEX(Q5889:Q27613,MATCH(TRUE,INDEX(Q5889:Q27613="",,),0)-1),"")</f>
        <v>4</v>
      </c>
      <c r="Q5889">
        <v>4</v>
      </c>
      <c r="R5889">
        <f t="shared" si="94"/>
        <v>0</v>
      </c>
    </row>
    <row r="5890" spans="1:18" x14ac:dyDescent="0.3">
      <c r="A5890" t="s">
        <v>514</v>
      </c>
      <c r="B5890" s="1">
        <v>38602</v>
      </c>
      <c r="C5890" t="s">
        <v>515</v>
      </c>
      <c r="D5890" t="s">
        <v>519</v>
      </c>
      <c r="E5890" t="s">
        <v>520</v>
      </c>
      <c r="G5890" s="6" t="s">
        <v>29</v>
      </c>
      <c r="H5890" t="s">
        <v>28</v>
      </c>
      <c r="I5890" t="s">
        <v>21</v>
      </c>
      <c r="J5890" t="s">
        <v>22</v>
      </c>
      <c r="K5890">
        <v>13</v>
      </c>
      <c r="L5890">
        <v>76</v>
      </c>
      <c r="M5890" t="s">
        <v>162</v>
      </c>
      <c r="N5890">
        <v>76</v>
      </c>
      <c r="P5890" cm="1">
        <f t="array" ref="P5890">IF(Q5890&gt;0,INDEX(Q5890:Q27614,MATCH(TRUE,INDEX(Q5890:Q27614="",,),0)-1),"")</f>
        <v>4</v>
      </c>
      <c r="Q5890">
        <v>4</v>
      </c>
      <c r="R5890">
        <f t="shared" si="94"/>
        <v>0</v>
      </c>
    </row>
    <row r="5891" spans="1:18" x14ac:dyDescent="0.3">
      <c r="A5891" t="s">
        <v>514</v>
      </c>
      <c r="B5891" s="1">
        <v>38602</v>
      </c>
      <c r="C5891" t="s">
        <v>515</v>
      </c>
      <c r="D5891" t="s">
        <v>519</v>
      </c>
      <c r="E5891" t="s">
        <v>520</v>
      </c>
      <c r="G5891" s="6" t="s">
        <v>29</v>
      </c>
      <c r="H5891" t="s">
        <v>63</v>
      </c>
      <c r="I5891" t="s">
        <v>21</v>
      </c>
      <c r="J5891" t="s">
        <v>22</v>
      </c>
      <c r="K5891">
        <v>5</v>
      </c>
      <c r="L5891">
        <v>61</v>
      </c>
      <c r="M5891" t="s">
        <v>162</v>
      </c>
      <c r="N5891">
        <v>61</v>
      </c>
      <c r="P5891" cm="1">
        <f t="array" ref="P5891">IF(Q5891&gt;0,INDEX(Q5891:Q27615,MATCH(TRUE,INDEX(Q5891:Q27615="",,),0)-1),"")</f>
        <v>4</v>
      </c>
      <c r="Q5891">
        <v>4</v>
      </c>
      <c r="R5891">
        <f t="shared" si="94"/>
        <v>0</v>
      </c>
    </row>
    <row r="5892" spans="1:18" x14ac:dyDescent="0.3">
      <c r="A5892" t="s">
        <v>514</v>
      </c>
      <c r="B5892" s="1">
        <v>38602</v>
      </c>
      <c r="C5892" t="s">
        <v>515</v>
      </c>
      <c r="D5892" t="s">
        <v>519</v>
      </c>
      <c r="E5892" t="s">
        <v>520</v>
      </c>
      <c r="G5892" s="6" t="s">
        <v>29</v>
      </c>
      <c r="H5892" t="s">
        <v>30</v>
      </c>
      <c r="I5892" t="s">
        <v>26</v>
      </c>
      <c r="J5892" t="s">
        <v>27</v>
      </c>
      <c r="K5892">
        <v>203</v>
      </c>
      <c r="L5892">
        <v>11</v>
      </c>
      <c r="M5892" t="s">
        <v>162</v>
      </c>
      <c r="N5892">
        <v>11</v>
      </c>
      <c r="P5892" cm="1">
        <f t="array" ref="P5892">IF(Q5892&gt;0,INDEX(Q5892:Q27616,MATCH(TRUE,INDEX(Q5892:Q27616="",,),0)-1),"")</f>
        <v>4</v>
      </c>
      <c r="Q5892">
        <v>4</v>
      </c>
      <c r="R5892">
        <f t="shared" si="94"/>
        <v>0</v>
      </c>
    </row>
    <row r="5893" spans="1:18" x14ac:dyDescent="0.3">
      <c r="A5893" t="s">
        <v>514</v>
      </c>
      <c r="B5893" s="1">
        <v>38602</v>
      </c>
      <c r="C5893" t="s">
        <v>515</v>
      </c>
      <c r="D5893" t="s">
        <v>519</v>
      </c>
      <c r="E5893" t="s">
        <v>520</v>
      </c>
      <c r="G5893" s="6" t="s">
        <v>29</v>
      </c>
      <c r="H5893" t="s">
        <v>41</v>
      </c>
      <c r="I5893" t="s">
        <v>26</v>
      </c>
      <c r="J5893" t="s">
        <v>27</v>
      </c>
      <c r="K5893">
        <v>22</v>
      </c>
      <c r="L5893">
        <v>41</v>
      </c>
      <c r="M5893" t="s">
        <v>162</v>
      </c>
      <c r="N5893">
        <v>41</v>
      </c>
      <c r="P5893" cm="1">
        <f t="array" ref="P5893">IF(Q5893&gt;0,INDEX(Q5893:Q27617,MATCH(TRUE,INDEX(Q5893:Q27617="",,),0)-1),"")</f>
        <v>4</v>
      </c>
      <c r="Q5893">
        <v>4</v>
      </c>
      <c r="R5893">
        <f t="shared" si="94"/>
        <v>0</v>
      </c>
    </row>
    <row r="5894" spans="1:18" x14ac:dyDescent="0.3">
      <c r="A5894" t="s">
        <v>514</v>
      </c>
      <c r="B5894" s="1">
        <v>38602</v>
      </c>
      <c r="C5894" t="s">
        <v>515</v>
      </c>
      <c r="D5894" t="s">
        <v>519</v>
      </c>
      <c r="E5894" t="s">
        <v>520</v>
      </c>
      <c r="G5894" s="6" t="s">
        <v>29</v>
      </c>
      <c r="H5894" t="s">
        <v>63</v>
      </c>
      <c r="I5894" t="s">
        <v>26</v>
      </c>
      <c r="J5894" t="s">
        <v>27</v>
      </c>
      <c r="K5894">
        <v>110</v>
      </c>
      <c r="L5894">
        <v>20</v>
      </c>
      <c r="M5894" t="s">
        <v>162</v>
      </c>
      <c r="N5894">
        <v>20</v>
      </c>
      <c r="P5894" cm="1">
        <f t="array" ref="P5894">IF(Q5894&gt;0,INDEX(Q5894:Q27618,MATCH(TRUE,INDEX(Q5894:Q27618="",,),0)-1),"")</f>
        <v>4</v>
      </c>
      <c r="Q5894">
        <v>4</v>
      </c>
      <c r="R5894">
        <f t="shared" si="94"/>
        <v>0</v>
      </c>
    </row>
    <row r="5895" spans="1:18" x14ac:dyDescent="0.3">
      <c r="P5895" t="str" cm="1">
        <f t="array" ref="P5895">IF(Q5895&gt;0,INDEX(Q5895:Q27619,MATCH(TRUE,INDEX(Q5895:Q27619="",,),0)-1),"")</f>
        <v/>
      </c>
      <c r="R5895" t="str">
        <f t="shared" si="94"/>
        <v/>
      </c>
    </row>
    <row r="5896" spans="1:18" x14ac:dyDescent="0.3">
      <c r="A5896" t="s">
        <v>514</v>
      </c>
      <c r="B5896" s="1">
        <v>38546</v>
      </c>
      <c r="C5896" t="s">
        <v>515</v>
      </c>
      <c r="D5896" t="s">
        <v>521</v>
      </c>
      <c r="E5896" t="s">
        <v>522</v>
      </c>
      <c r="G5896" t="s">
        <v>19</v>
      </c>
      <c r="H5896" t="s">
        <v>43</v>
      </c>
      <c r="I5896" t="s">
        <v>21</v>
      </c>
      <c r="J5896" t="s">
        <v>22</v>
      </c>
      <c r="K5896">
        <v>94.5</v>
      </c>
      <c r="L5896">
        <v>160</v>
      </c>
      <c r="M5896" t="s">
        <v>59</v>
      </c>
      <c r="N5896">
        <v>460</v>
      </c>
      <c r="O5896" t="s">
        <v>24</v>
      </c>
      <c r="P5896" cm="1">
        <f t="array" ref="P5896">IF(Q5896&gt;0,INDEX(Q5896:Q27620,MATCH(TRUE,INDEX(Q5896:Q27620="",,),0)-1),"")</f>
        <v>3</v>
      </c>
      <c r="Q5896">
        <v>1</v>
      </c>
      <c r="R5896">
        <f t="shared" si="94"/>
        <v>0</v>
      </c>
    </row>
    <row r="5897" spans="1:18" x14ac:dyDescent="0.3">
      <c r="A5897" t="s">
        <v>514</v>
      </c>
      <c r="B5897" s="1">
        <v>38546</v>
      </c>
      <c r="C5897" t="s">
        <v>515</v>
      </c>
      <c r="D5897" t="s">
        <v>521</v>
      </c>
      <c r="E5897" t="s">
        <v>522</v>
      </c>
      <c r="G5897" t="s">
        <v>19</v>
      </c>
      <c r="H5897" t="s">
        <v>63</v>
      </c>
      <c r="I5897" t="s">
        <v>21</v>
      </c>
      <c r="J5897" t="s">
        <v>22</v>
      </c>
      <c r="K5897">
        <v>154.9</v>
      </c>
      <c r="L5897">
        <v>72</v>
      </c>
      <c r="M5897" t="s">
        <v>59</v>
      </c>
      <c r="N5897">
        <v>72</v>
      </c>
      <c r="O5897" t="s">
        <v>24</v>
      </c>
      <c r="P5897" cm="1">
        <f t="array" ref="P5897">IF(Q5897&gt;0,INDEX(Q5897:Q27621,MATCH(TRUE,INDEX(Q5897:Q27621="",,),0)-1),"")</f>
        <v>3</v>
      </c>
      <c r="Q5897">
        <v>1</v>
      </c>
      <c r="R5897">
        <f t="shared" si="94"/>
        <v>0</v>
      </c>
    </row>
    <row r="5898" spans="1:18" x14ac:dyDescent="0.3">
      <c r="A5898" t="s">
        <v>514</v>
      </c>
      <c r="B5898" s="1">
        <v>38546</v>
      </c>
      <c r="C5898" t="s">
        <v>515</v>
      </c>
      <c r="D5898" t="s">
        <v>521</v>
      </c>
      <c r="E5898" t="s">
        <v>522</v>
      </c>
      <c r="G5898" t="s">
        <v>19</v>
      </c>
      <c r="H5898" t="s">
        <v>43</v>
      </c>
      <c r="I5898" t="s">
        <v>26</v>
      </c>
      <c r="J5898" t="s">
        <v>27</v>
      </c>
      <c r="K5898">
        <v>292</v>
      </c>
      <c r="L5898">
        <v>14.35</v>
      </c>
      <c r="M5898" t="s">
        <v>59</v>
      </c>
      <c r="N5898">
        <v>14.35</v>
      </c>
      <c r="O5898" t="s">
        <v>24</v>
      </c>
      <c r="P5898" cm="1">
        <f t="array" ref="P5898">IF(Q5898&gt;0,INDEX(Q5898:Q27622,MATCH(TRUE,INDEX(Q5898:Q27622="",,),0)-1),"")</f>
        <v>3</v>
      </c>
      <c r="Q5898">
        <v>1</v>
      </c>
      <c r="R5898">
        <f t="shared" si="94"/>
        <v>0</v>
      </c>
    </row>
    <row r="5899" spans="1:18" x14ac:dyDescent="0.3">
      <c r="A5899" t="s">
        <v>514</v>
      </c>
      <c r="B5899" s="1">
        <v>38546</v>
      </c>
      <c r="C5899" t="s">
        <v>515</v>
      </c>
      <c r="D5899" t="s">
        <v>521</v>
      </c>
      <c r="E5899" t="s">
        <v>522</v>
      </c>
      <c r="G5899" t="s">
        <v>19</v>
      </c>
      <c r="H5899" t="s">
        <v>63</v>
      </c>
      <c r="I5899" t="s">
        <v>26</v>
      </c>
      <c r="J5899" t="s">
        <v>27</v>
      </c>
      <c r="K5899">
        <v>519</v>
      </c>
      <c r="L5899">
        <v>19.8</v>
      </c>
      <c r="M5899" t="s">
        <v>59</v>
      </c>
      <c r="N5899">
        <v>19.8</v>
      </c>
      <c r="O5899" t="s">
        <v>24</v>
      </c>
      <c r="P5899" cm="1">
        <f t="array" ref="P5899">IF(Q5899&gt;0,INDEX(Q5899:Q27623,MATCH(TRUE,INDEX(Q5899:Q27623="",,),0)-1),"")</f>
        <v>3</v>
      </c>
      <c r="Q5899">
        <v>1</v>
      </c>
      <c r="R5899">
        <f t="shared" si="94"/>
        <v>0</v>
      </c>
    </row>
    <row r="5900" spans="1:18" x14ac:dyDescent="0.3">
      <c r="A5900" t="s">
        <v>514</v>
      </c>
      <c r="B5900" s="1">
        <v>38546</v>
      </c>
      <c r="C5900" t="s">
        <v>515</v>
      </c>
      <c r="D5900" t="s">
        <v>521</v>
      </c>
      <c r="E5900" t="s">
        <v>522</v>
      </c>
      <c r="G5900" s="6" t="s">
        <v>29</v>
      </c>
      <c r="H5900" t="s">
        <v>30</v>
      </c>
      <c r="I5900" t="s">
        <v>21</v>
      </c>
      <c r="J5900" t="s">
        <v>22</v>
      </c>
      <c r="K5900">
        <v>19.3</v>
      </c>
      <c r="L5900">
        <v>89</v>
      </c>
      <c r="M5900" t="s">
        <v>59</v>
      </c>
      <c r="N5900">
        <v>89</v>
      </c>
      <c r="O5900" t="s">
        <v>24</v>
      </c>
      <c r="P5900" cm="1">
        <f t="array" ref="P5900">IF(Q5900&gt;0,INDEX(Q5900:Q27624,MATCH(TRUE,INDEX(Q5900:Q27624="",,),0)-1),"")</f>
        <v>3</v>
      </c>
      <c r="Q5900">
        <v>1</v>
      </c>
      <c r="R5900">
        <f t="shared" si="94"/>
        <v>0</v>
      </c>
    </row>
    <row r="5901" spans="1:18" x14ac:dyDescent="0.3">
      <c r="A5901" t="s">
        <v>514</v>
      </c>
      <c r="B5901" s="1">
        <v>38546</v>
      </c>
      <c r="C5901" t="s">
        <v>515</v>
      </c>
      <c r="D5901" t="s">
        <v>521</v>
      </c>
      <c r="E5901" t="s">
        <v>522</v>
      </c>
      <c r="G5901" s="6" t="s">
        <v>29</v>
      </c>
      <c r="H5901" t="s">
        <v>20</v>
      </c>
      <c r="I5901" t="s">
        <v>21</v>
      </c>
      <c r="J5901" t="s">
        <v>22</v>
      </c>
      <c r="K5901">
        <v>11.6</v>
      </c>
      <c r="L5901">
        <v>250</v>
      </c>
      <c r="M5901" t="s">
        <v>59</v>
      </c>
      <c r="N5901">
        <v>250</v>
      </c>
      <c r="O5901" t="s">
        <v>24</v>
      </c>
      <c r="P5901" cm="1">
        <f t="array" ref="P5901">IF(Q5901&gt;0,INDEX(Q5901:Q27625,MATCH(TRUE,INDEX(Q5901:Q27625="",,),0)-1),"")</f>
        <v>3</v>
      </c>
      <c r="Q5901">
        <v>1</v>
      </c>
      <c r="R5901">
        <f t="shared" si="94"/>
        <v>0</v>
      </c>
    </row>
    <row r="5902" spans="1:18" x14ac:dyDescent="0.3">
      <c r="A5902" t="s">
        <v>514</v>
      </c>
      <c r="B5902" s="1">
        <v>38546</v>
      </c>
      <c r="C5902" t="s">
        <v>515</v>
      </c>
      <c r="D5902" t="s">
        <v>521</v>
      </c>
      <c r="E5902" t="s">
        <v>522</v>
      </c>
      <c r="G5902" s="6" t="s">
        <v>29</v>
      </c>
      <c r="H5902" t="s">
        <v>126</v>
      </c>
      <c r="I5902" t="s">
        <v>21</v>
      </c>
      <c r="J5902" t="s">
        <v>22</v>
      </c>
      <c r="K5902">
        <v>10.3</v>
      </c>
      <c r="L5902">
        <v>47</v>
      </c>
      <c r="M5902" t="s">
        <v>59</v>
      </c>
      <c r="N5902">
        <v>47</v>
      </c>
      <c r="O5902" t="s">
        <v>24</v>
      </c>
      <c r="P5902" cm="1">
        <f t="array" ref="P5902">IF(Q5902&gt;0,INDEX(Q5902:Q27626,MATCH(TRUE,INDEX(Q5902:Q27626="",,),0)-1),"")</f>
        <v>3</v>
      </c>
      <c r="Q5902">
        <v>1</v>
      </c>
      <c r="R5902">
        <f t="shared" si="94"/>
        <v>0</v>
      </c>
    </row>
    <row r="5903" spans="1:18" x14ac:dyDescent="0.3">
      <c r="A5903" t="s">
        <v>514</v>
      </c>
      <c r="B5903" s="1">
        <v>38546</v>
      </c>
      <c r="C5903" t="s">
        <v>515</v>
      </c>
      <c r="D5903" t="s">
        <v>521</v>
      </c>
      <c r="E5903" t="s">
        <v>522</v>
      </c>
      <c r="G5903" s="6" t="s">
        <v>29</v>
      </c>
      <c r="H5903" t="s">
        <v>30</v>
      </c>
      <c r="I5903" t="s">
        <v>26</v>
      </c>
      <c r="J5903" t="s">
        <v>27</v>
      </c>
      <c r="K5903">
        <v>309</v>
      </c>
      <c r="L5903">
        <v>12.35</v>
      </c>
      <c r="M5903" t="s">
        <v>59</v>
      </c>
      <c r="N5903">
        <v>12.35</v>
      </c>
      <c r="O5903" t="s">
        <v>24</v>
      </c>
      <c r="P5903" cm="1">
        <f t="array" ref="P5903">IF(Q5903&gt;0,INDEX(Q5903:Q27627,MATCH(TRUE,INDEX(Q5903:Q27627="",,),0)-1),"")</f>
        <v>3</v>
      </c>
      <c r="Q5903">
        <v>1</v>
      </c>
      <c r="R5903">
        <f t="shared" si="94"/>
        <v>0</v>
      </c>
    </row>
    <row r="5904" spans="1:18" x14ac:dyDescent="0.3">
      <c r="A5904" t="s">
        <v>514</v>
      </c>
      <c r="B5904" s="1">
        <v>38546</v>
      </c>
      <c r="C5904" t="s">
        <v>515</v>
      </c>
      <c r="D5904" t="s">
        <v>521</v>
      </c>
      <c r="E5904" t="s">
        <v>522</v>
      </c>
      <c r="G5904" s="6" t="s">
        <v>29</v>
      </c>
      <c r="H5904" t="s">
        <v>20</v>
      </c>
      <c r="I5904" t="s">
        <v>26</v>
      </c>
      <c r="J5904" t="s">
        <v>27</v>
      </c>
      <c r="K5904">
        <v>64</v>
      </c>
      <c r="L5904">
        <v>15</v>
      </c>
      <c r="M5904" t="s">
        <v>59</v>
      </c>
      <c r="N5904">
        <v>15</v>
      </c>
      <c r="O5904" t="s">
        <v>24</v>
      </c>
      <c r="P5904" cm="1">
        <f t="array" ref="P5904">IF(Q5904&gt;0,INDEX(Q5904:Q27628,MATCH(TRUE,INDEX(Q5904:Q27628="",,),0)-1),"")</f>
        <v>3</v>
      </c>
      <c r="Q5904">
        <v>1</v>
      </c>
      <c r="R5904">
        <f t="shared" si="94"/>
        <v>0</v>
      </c>
    </row>
    <row r="5905" spans="1:18" x14ac:dyDescent="0.3">
      <c r="A5905" t="s">
        <v>514</v>
      </c>
      <c r="B5905" s="1">
        <v>38546</v>
      </c>
      <c r="C5905" t="s">
        <v>515</v>
      </c>
      <c r="D5905" t="s">
        <v>521</v>
      </c>
      <c r="E5905" t="s">
        <v>522</v>
      </c>
      <c r="G5905" s="6" t="s">
        <v>29</v>
      </c>
      <c r="H5905" t="s">
        <v>126</v>
      </c>
      <c r="I5905" t="s">
        <v>26</v>
      </c>
      <c r="J5905" t="s">
        <v>27</v>
      </c>
      <c r="K5905">
        <v>87</v>
      </c>
      <c r="L5905">
        <v>12.9</v>
      </c>
      <c r="M5905" t="s">
        <v>59</v>
      </c>
      <c r="N5905">
        <v>12.9</v>
      </c>
      <c r="O5905" t="s">
        <v>24</v>
      </c>
      <c r="P5905" cm="1">
        <f t="array" ref="P5905">IF(Q5905&gt;0,INDEX(Q5905:Q27629,MATCH(TRUE,INDEX(Q5905:Q27629="",,),0)-1),"")</f>
        <v>3</v>
      </c>
      <c r="Q5905">
        <v>1</v>
      </c>
      <c r="R5905">
        <f t="shared" si="94"/>
        <v>0</v>
      </c>
    </row>
    <row r="5906" spans="1:18" x14ac:dyDescent="0.3">
      <c r="A5906" t="s">
        <v>514</v>
      </c>
      <c r="B5906" s="1">
        <v>38546</v>
      </c>
      <c r="C5906" t="s">
        <v>515</v>
      </c>
      <c r="D5906" t="s">
        <v>521</v>
      </c>
      <c r="E5906" t="s">
        <v>522</v>
      </c>
      <c r="G5906" s="6" t="s">
        <v>29</v>
      </c>
      <c r="H5906" t="s">
        <v>99</v>
      </c>
      <c r="I5906" t="s">
        <v>26</v>
      </c>
      <c r="J5906" t="s">
        <v>27</v>
      </c>
      <c r="K5906">
        <v>7</v>
      </c>
      <c r="L5906">
        <v>11.15</v>
      </c>
      <c r="M5906" t="s">
        <v>59</v>
      </c>
      <c r="N5906">
        <v>11.15</v>
      </c>
      <c r="O5906" t="s">
        <v>24</v>
      </c>
      <c r="P5906" cm="1">
        <f t="array" ref="P5906">IF(Q5906&gt;0,INDEX(Q5906:Q27630,MATCH(TRUE,INDEX(Q5906:Q27630="",,),0)-1),"")</f>
        <v>3</v>
      </c>
      <c r="Q5906">
        <v>1</v>
      </c>
      <c r="R5906">
        <f t="shared" si="94"/>
        <v>0</v>
      </c>
    </row>
    <row r="5907" spans="1:18" x14ac:dyDescent="0.3">
      <c r="A5907" t="s">
        <v>514</v>
      </c>
      <c r="B5907" s="1">
        <v>38546</v>
      </c>
      <c r="C5907" t="s">
        <v>515</v>
      </c>
      <c r="D5907" t="s">
        <v>521</v>
      </c>
      <c r="E5907" t="s">
        <v>522</v>
      </c>
      <c r="G5907" t="s">
        <v>19</v>
      </c>
      <c r="H5907" t="s">
        <v>43</v>
      </c>
      <c r="I5907" t="s">
        <v>21</v>
      </c>
      <c r="J5907" t="s">
        <v>22</v>
      </c>
      <c r="K5907">
        <v>94.5</v>
      </c>
      <c r="L5907">
        <v>160</v>
      </c>
      <c r="M5907" t="s">
        <v>86</v>
      </c>
      <c r="N5907">
        <v>378</v>
      </c>
      <c r="P5907" cm="1">
        <f t="array" ref="P5907">IF(Q5907&gt;0,INDEX(Q5907:Q27631,MATCH(TRUE,INDEX(Q5907:Q27631="",,),0)-1),"")</f>
        <v>3</v>
      </c>
      <c r="Q5907">
        <v>2</v>
      </c>
      <c r="R5907">
        <f t="shared" si="94"/>
        <v>0</v>
      </c>
    </row>
    <row r="5908" spans="1:18" x14ac:dyDescent="0.3">
      <c r="A5908" t="s">
        <v>514</v>
      </c>
      <c r="B5908" s="1">
        <v>38546</v>
      </c>
      <c r="C5908" t="s">
        <v>515</v>
      </c>
      <c r="D5908" t="s">
        <v>521</v>
      </c>
      <c r="E5908" t="s">
        <v>522</v>
      </c>
      <c r="G5908" t="s">
        <v>19</v>
      </c>
      <c r="H5908" t="s">
        <v>63</v>
      </c>
      <c r="I5908" t="s">
        <v>21</v>
      </c>
      <c r="J5908" t="s">
        <v>22</v>
      </c>
      <c r="K5908">
        <v>154.9</v>
      </c>
      <c r="L5908">
        <v>72</v>
      </c>
      <c r="M5908" t="s">
        <v>86</v>
      </c>
      <c r="N5908">
        <v>100</v>
      </c>
      <c r="P5908" cm="1">
        <f t="array" ref="P5908">IF(Q5908&gt;0,INDEX(Q5908:Q27632,MATCH(TRUE,INDEX(Q5908:Q27632="",,),0)-1),"")</f>
        <v>3</v>
      </c>
      <c r="Q5908">
        <v>2</v>
      </c>
      <c r="R5908">
        <f t="shared" si="94"/>
        <v>0</v>
      </c>
    </row>
    <row r="5909" spans="1:18" x14ac:dyDescent="0.3">
      <c r="A5909" t="s">
        <v>514</v>
      </c>
      <c r="B5909" s="1">
        <v>38546</v>
      </c>
      <c r="C5909" t="s">
        <v>515</v>
      </c>
      <c r="D5909" t="s">
        <v>521</v>
      </c>
      <c r="E5909" t="s">
        <v>522</v>
      </c>
      <c r="G5909" t="s">
        <v>19</v>
      </c>
      <c r="H5909" t="s">
        <v>43</v>
      </c>
      <c r="I5909" t="s">
        <v>26</v>
      </c>
      <c r="J5909" t="s">
        <v>27</v>
      </c>
      <c r="K5909">
        <v>292</v>
      </c>
      <c r="L5909">
        <v>14.35</v>
      </c>
      <c r="M5909" t="s">
        <v>86</v>
      </c>
      <c r="N5909">
        <v>14.35</v>
      </c>
      <c r="P5909" cm="1">
        <f t="array" ref="P5909">IF(Q5909&gt;0,INDEX(Q5909:Q27633,MATCH(TRUE,INDEX(Q5909:Q27633="",,),0)-1),"")</f>
        <v>3</v>
      </c>
      <c r="Q5909">
        <v>2</v>
      </c>
      <c r="R5909">
        <f t="shared" si="94"/>
        <v>0</v>
      </c>
    </row>
    <row r="5910" spans="1:18" x14ac:dyDescent="0.3">
      <c r="A5910" t="s">
        <v>514</v>
      </c>
      <c r="B5910" s="1">
        <v>38546</v>
      </c>
      <c r="C5910" t="s">
        <v>515</v>
      </c>
      <c r="D5910" t="s">
        <v>521</v>
      </c>
      <c r="E5910" t="s">
        <v>522</v>
      </c>
      <c r="G5910" t="s">
        <v>19</v>
      </c>
      <c r="H5910" t="s">
        <v>63</v>
      </c>
      <c r="I5910" t="s">
        <v>26</v>
      </c>
      <c r="J5910" t="s">
        <v>27</v>
      </c>
      <c r="K5910">
        <v>519</v>
      </c>
      <c r="L5910">
        <v>19.8</v>
      </c>
      <c r="M5910" t="s">
        <v>86</v>
      </c>
      <c r="N5910">
        <v>19.8</v>
      </c>
      <c r="P5910" cm="1">
        <f t="array" ref="P5910">IF(Q5910&gt;0,INDEX(Q5910:Q27634,MATCH(TRUE,INDEX(Q5910:Q27634="",,),0)-1),"")</f>
        <v>3</v>
      </c>
      <c r="Q5910">
        <v>2</v>
      </c>
      <c r="R5910">
        <f t="shared" si="94"/>
        <v>0</v>
      </c>
    </row>
    <row r="5911" spans="1:18" x14ac:dyDescent="0.3">
      <c r="A5911" t="s">
        <v>514</v>
      </c>
      <c r="B5911" s="1">
        <v>38546</v>
      </c>
      <c r="C5911" t="s">
        <v>515</v>
      </c>
      <c r="D5911" t="s">
        <v>521</v>
      </c>
      <c r="E5911" t="s">
        <v>522</v>
      </c>
      <c r="G5911" s="6" t="s">
        <v>29</v>
      </c>
      <c r="H5911" t="s">
        <v>30</v>
      </c>
      <c r="I5911" t="s">
        <v>21</v>
      </c>
      <c r="J5911" t="s">
        <v>22</v>
      </c>
      <c r="K5911">
        <v>19.3</v>
      </c>
      <c r="L5911">
        <v>89</v>
      </c>
      <c r="M5911" t="s">
        <v>86</v>
      </c>
      <c r="N5911">
        <v>89</v>
      </c>
      <c r="P5911" cm="1">
        <f t="array" ref="P5911">IF(Q5911&gt;0,INDEX(Q5911:Q27635,MATCH(TRUE,INDEX(Q5911:Q27635="",,),0)-1),"")</f>
        <v>3</v>
      </c>
      <c r="Q5911">
        <v>2</v>
      </c>
      <c r="R5911">
        <f t="shared" si="94"/>
        <v>0</v>
      </c>
    </row>
    <row r="5912" spans="1:18" x14ac:dyDescent="0.3">
      <c r="A5912" t="s">
        <v>514</v>
      </c>
      <c r="B5912" s="1">
        <v>38546</v>
      </c>
      <c r="C5912" t="s">
        <v>515</v>
      </c>
      <c r="D5912" t="s">
        <v>521</v>
      </c>
      <c r="E5912" t="s">
        <v>522</v>
      </c>
      <c r="G5912" s="6" t="s">
        <v>29</v>
      </c>
      <c r="H5912" t="s">
        <v>20</v>
      </c>
      <c r="I5912" t="s">
        <v>21</v>
      </c>
      <c r="J5912" t="s">
        <v>22</v>
      </c>
      <c r="K5912">
        <v>11.6</v>
      </c>
      <c r="L5912">
        <v>250</v>
      </c>
      <c r="M5912" t="s">
        <v>86</v>
      </c>
      <c r="N5912">
        <v>250</v>
      </c>
      <c r="P5912" cm="1">
        <f t="array" ref="P5912">IF(Q5912&gt;0,INDEX(Q5912:Q27636,MATCH(TRUE,INDEX(Q5912:Q27636="",,),0)-1),"")</f>
        <v>3</v>
      </c>
      <c r="Q5912">
        <v>2</v>
      </c>
      <c r="R5912">
        <f t="shared" si="94"/>
        <v>0</v>
      </c>
    </row>
    <row r="5913" spans="1:18" x14ac:dyDescent="0.3">
      <c r="A5913" t="s">
        <v>514</v>
      </c>
      <c r="B5913" s="1">
        <v>38546</v>
      </c>
      <c r="C5913" t="s">
        <v>515</v>
      </c>
      <c r="D5913" t="s">
        <v>521</v>
      </c>
      <c r="E5913" t="s">
        <v>522</v>
      </c>
      <c r="G5913" s="6" t="s">
        <v>29</v>
      </c>
      <c r="H5913" t="s">
        <v>126</v>
      </c>
      <c r="I5913" t="s">
        <v>21</v>
      </c>
      <c r="J5913" t="s">
        <v>22</v>
      </c>
      <c r="K5913">
        <v>10.3</v>
      </c>
      <c r="L5913">
        <v>47</v>
      </c>
      <c r="M5913" t="s">
        <v>86</v>
      </c>
      <c r="N5913">
        <v>47</v>
      </c>
      <c r="P5913" cm="1">
        <f t="array" ref="P5913">IF(Q5913&gt;0,INDEX(Q5913:Q27637,MATCH(TRUE,INDEX(Q5913:Q27637="",,),0)-1),"")</f>
        <v>3</v>
      </c>
      <c r="Q5913">
        <v>2</v>
      </c>
      <c r="R5913">
        <f t="shared" si="94"/>
        <v>0</v>
      </c>
    </row>
    <row r="5914" spans="1:18" x14ac:dyDescent="0.3">
      <c r="A5914" t="s">
        <v>514</v>
      </c>
      <c r="B5914" s="1">
        <v>38546</v>
      </c>
      <c r="C5914" t="s">
        <v>515</v>
      </c>
      <c r="D5914" t="s">
        <v>521</v>
      </c>
      <c r="E5914" t="s">
        <v>522</v>
      </c>
      <c r="G5914" s="6" t="s">
        <v>29</v>
      </c>
      <c r="H5914" t="s">
        <v>30</v>
      </c>
      <c r="I5914" t="s">
        <v>26</v>
      </c>
      <c r="J5914" t="s">
        <v>27</v>
      </c>
      <c r="K5914">
        <v>309</v>
      </c>
      <c r="L5914">
        <v>12.35</v>
      </c>
      <c r="M5914" t="s">
        <v>86</v>
      </c>
      <c r="N5914">
        <v>12.35</v>
      </c>
      <c r="P5914" cm="1">
        <f t="array" ref="P5914">IF(Q5914&gt;0,INDEX(Q5914:Q27638,MATCH(TRUE,INDEX(Q5914:Q27638="",,),0)-1),"")</f>
        <v>3</v>
      </c>
      <c r="Q5914">
        <v>2</v>
      </c>
      <c r="R5914">
        <f t="shared" si="94"/>
        <v>0</v>
      </c>
    </row>
    <row r="5915" spans="1:18" x14ac:dyDescent="0.3">
      <c r="A5915" t="s">
        <v>514</v>
      </c>
      <c r="B5915" s="1">
        <v>38546</v>
      </c>
      <c r="C5915" t="s">
        <v>515</v>
      </c>
      <c r="D5915" t="s">
        <v>521</v>
      </c>
      <c r="E5915" t="s">
        <v>522</v>
      </c>
      <c r="G5915" s="6" t="s">
        <v>29</v>
      </c>
      <c r="H5915" t="s">
        <v>20</v>
      </c>
      <c r="I5915" t="s">
        <v>26</v>
      </c>
      <c r="J5915" t="s">
        <v>27</v>
      </c>
      <c r="K5915">
        <v>64</v>
      </c>
      <c r="L5915">
        <v>15</v>
      </c>
      <c r="M5915" t="s">
        <v>86</v>
      </c>
      <c r="N5915">
        <v>15</v>
      </c>
      <c r="P5915" cm="1">
        <f t="array" ref="P5915">IF(Q5915&gt;0,INDEX(Q5915:Q27639,MATCH(TRUE,INDEX(Q5915:Q27639="",,),0)-1),"")</f>
        <v>3</v>
      </c>
      <c r="Q5915">
        <v>2</v>
      </c>
      <c r="R5915">
        <f t="shared" si="94"/>
        <v>0</v>
      </c>
    </row>
    <row r="5916" spans="1:18" x14ac:dyDescent="0.3">
      <c r="A5916" t="s">
        <v>514</v>
      </c>
      <c r="B5916" s="1">
        <v>38546</v>
      </c>
      <c r="C5916" t="s">
        <v>515</v>
      </c>
      <c r="D5916" t="s">
        <v>521</v>
      </c>
      <c r="E5916" t="s">
        <v>522</v>
      </c>
      <c r="G5916" s="6" t="s">
        <v>29</v>
      </c>
      <c r="H5916" t="s">
        <v>126</v>
      </c>
      <c r="I5916" t="s">
        <v>26</v>
      </c>
      <c r="J5916" t="s">
        <v>27</v>
      </c>
      <c r="K5916">
        <v>87</v>
      </c>
      <c r="L5916">
        <v>12.9</v>
      </c>
      <c r="M5916" t="s">
        <v>86</v>
      </c>
      <c r="N5916">
        <v>12.9</v>
      </c>
      <c r="P5916" cm="1">
        <f t="array" ref="P5916">IF(Q5916&gt;0,INDEX(Q5916:Q27640,MATCH(TRUE,INDEX(Q5916:Q27640="",,),0)-1),"")</f>
        <v>3</v>
      </c>
      <c r="Q5916">
        <v>2</v>
      </c>
      <c r="R5916">
        <f t="shared" si="94"/>
        <v>0</v>
      </c>
    </row>
    <row r="5917" spans="1:18" x14ac:dyDescent="0.3">
      <c r="A5917" t="s">
        <v>514</v>
      </c>
      <c r="B5917" s="1">
        <v>38546</v>
      </c>
      <c r="C5917" t="s">
        <v>515</v>
      </c>
      <c r="D5917" t="s">
        <v>521</v>
      </c>
      <c r="E5917" t="s">
        <v>522</v>
      </c>
      <c r="G5917" s="6" t="s">
        <v>29</v>
      </c>
      <c r="H5917" t="s">
        <v>99</v>
      </c>
      <c r="I5917" t="s">
        <v>26</v>
      </c>
      <c r="J5917" t="s">
        <v>27</v>
      </c>
      <c r="K5917">
        <v>7</v>
      </c>
      <c r="L5917">
        <v>11.15</v>
      </c>
      <c r="M5917" t="s">
        <v>86</v>
      </c>
      <c r="N5917">
        <v>11.15</v>
      </c>
      <c r="P5917" cm="1">
        <f t="array" ref="P5917">IF(Q5917&gt;0,INDEX(Q5917:Q27641,MATCH(TRUE,INDEX(Q5917:Q27641="",,),0)-1),"")</f>
        <v>3</v>
      </c>
      <c r="Q5917">
        <v>2</v>
      </c>
      <c r="R5917">
        <f t="shared" si="94"/>
        <v>0</v>
      </c>
    </row>
    <row r="5918" spans="1:18" x14ac:dyDescent="0.3">
      <c r="A5918" t="s">
        <v>514</v>
      </c>
      <c r="B5918" s="1">
        <v>38546</v>
      </c>
      <c r="C5918" t="s">
        <v>515</v>
      </c>
      <c r="D5918" t="s">
        <v>521</v>
      </c>
      <c r="E5918" t="s">
        <v>522</v>
      </c>
      <c r="G5918" t="s">
        <v>19</v>
      </c>
      <c r="H5918" t="s">
        <v>43</v>
      </c>
      <c r="I5918" t="s">
        <v>21</v>
      </c>
      <c r="J5918" t="s">
        <v>22</v>
      </c>
      <c r="K5918">
        <v>94.5</v>
      </c>
      <c r="L5918">
        <v>160</v>
      </c>
      <c r="M5918" t="s">
        <v>523</v>
      </c>
      <c r="N5918">
        <v>160</v>
      </c>
      <c r="P5918" cm="1">
        <f t="array" ref="P5918">IF(Q5918&gt;0,INDEX(Q5918:Q27642,MATCH(TRUE,INDEX(Q5918:Q27642="",,),0)-1),"")</f>
        <v>3</v>
      </c>
      <c r="Q5918">
        <v>3</v>
      </c>
      <c r="R5918">
        <f t="shared" si="94"/>
        <v>0</v>
      </c>
    </row>
    <row r="5919" spans="1:18" x14ac:dyDescent="0.3">
      <c r="A5919" t="s">
        <v>514</v>
      </c>
      <c r="B5919" s="1">
        <v>38546</v>
      </c>
      <c r="C5919" t="s">
        <v>515</v>
      </c>
      <c r="D5919" t="s">
        <v>521</v>
      </c>
      <c r="E5919" t="s">
        <v>522</v>
      </c>
      <c r="G5919" t="s">
        <v>19</v>
      </c>
      <c r="H5919" t="s">
        <v>63</v>
      </c>
      <c r="I5919" t="s">
        <v>21</v>
      </c>
      <c r="J5919" t="s">
        <v>22</v>
      </c>
      <c r="K5919">
        <v>154.9</v>
      </c>
      <c r="L5919">
        <v>72</v>
      </c>
      <c r="M5919" t="s">
        <v>523</v>
      </c>
      <c r="N5919">
        <v>167</v>
      </c>
      <c r="P5919" cm="1">
        <f t="array" ref="P5919">IF(Q5919&gt;0,INDEX(Q5919:Q27643,MATCH(TRUE,INDEX(Q5919:Q27643="",,),0)-1),"")</f>
        <v>3</v>
      </c>
      <c r="Q5919">
        <v>3</v>
      </c>
      <c r="R5919">
        <f t="shared" si="94"/>
        <v>0</v>
      </c>
    </row>
    <row r="5920" spans="1:18" x14ac:dyDescent="0.3">
      <c r="A5920" t="s">
        <v>514</v>
      </c>
      <c r="B5920" s="1">
        <v>38546</v>
      </c>
      <c r="C5920" t="s">
        <v>515</v>
      </c>
      <c r="D5920" t="s">
        <v>521</v>
      </c>
      <c r="E5920" t="s">
        <v>522</v>
      </c>
      <c r="G5920" t="s">
        <v>19</v>
      </c>
      <c r="H5920" t="s">
        <v>43</v>
      </c>
      <c r="I5920" t="s">
        <v>26</v>
      </c>
      <c r="J5920" t="s">
        <v>27</v>
      </c>
      <c r="K5920">
        <v>292</v>
      </c>
      <c r="L5920">
        <v>14.35</v>
      </c>
      <c r="M5920" t="s">
        <v>523</v>
      </c>
      <c r="N5920">
        <v>14.35</v>
      </c>
      <c r="P5920" cm="1">
        <f t="array" ref="P5920">IF(Q5920&gt;0,INDEX(Q5920:Q27644,MATCH(TRUE,INDEX(Q5920:Q27644="",,),0)-1),"")</f>
        <v>3</v>
      </c>
      <c r="Q5920">
        <v>3</v>
      </c>
      <c r="R5920">
        <f t="shared" si="94"/>
        <v>0</v>
      </c>
    </row>
    <row r="5921" spans="1:18" x14ac:dyDescent="0.3">
      <c r="A5921" t="s">
        <v>514</v>
      </c>
      <c r="B5921" s="1">
        <v>38546</v>
      </c>
      <c r="C5921" t="s">
        <v>515</v>
      </c>
      <c r="D5921" t="s">
        <v>521</v>
      </c>
      <c r="E5921" t="s">
        <v>522</v>
      </c>
      <c r="G5921" t="s">
        <v>19</v>
      </c>
      <c r="H5921" t="s">
        <v>63</v>
      </c>
      <c r="I5921" t="s">
        <v>26</v>
      </c>
      <c r="J5921" t="s">
        <v>27</v>
      </c>
      <c r="K5921">
        <v>519</v>
      </c>
      <c r="L5921">
        <v>19.8</v>
      </c>
      <c r="M5921" t="s">
        <v>523</v>
      </c>
      <c r="N5921">
        <v>19.8</v>
      </c>
      <c r="P5921" cm="1">
        <f t="array" ref="P5921">IF(Q5921&gt;0,INDEX(Q5921:Q27645,MATCH(TRUE,INDEX(Q5921:Q27645="",,),0)-1),"")</f>
        <v>3</v>
      </c>
      <c r="Q5921">
        <v>3</v>
      </c>
      <c r="R5921">
        <f t="shared" si="94"/>
        <v>0</v>
      </c>
    </row>
    <row r="5922" spans="1:18" x14ac:dyDescent="0.3">
      <c r="A5922" t="s">
        <v>514</v>
      </c>
      <c r="B5922" s="1">
        <v>38546</v>
      </c>
      <c r="C5922" t="s">
        <v>515</v>
      </c>
      <c r="D5922" t="s">
        <v>521</v>
      </c>
      <c r="E5922" t="s">
        <v>522</v>
      </c>
      <c r="G5922" s="6" t="s">
        <v>29</v>
      </c>
      <c r="H5922" t="s">
        <v>30</v>
      </c>
      <c r="I5922" t="s">
        <v>21</v>
      </c>
      <c r="J5922" t="s">
        <v>22</v>
      </c>
      <c r="K5922">
        <v>19.3</v>
      </c>
      <c r="L5922">
        <v>89</v>
      </c>
      <c r="M5922" t="s">
        <v>523</v>
      </c>
      <c r="N5922">
        <v>89</v>
      </c>
      <c r="P5922" cm="1">
        <f t="array" ref="P5922">IF(Q5922&gt;0,INDEX(Q5922:Q27646,MATCH(TRUE,INDEX(Q5922:Q27646="",,),0)-1),"")</f>
        <v>3</v>
      </c>
      <c r="Q5922">
        <v>3</v>
      </c>
      <c r="R5922">
        <f t="shared" si="94"/>
        <v>0</v>
      </c>
    </row>
    <row r="5923" spans="1:18" x14ac:dyDescent="0.3">
      <c r="A5923" t="s">
        <v>514</v>
      </c>
      <c r="B5923" s="1">
        <v>38546</v>
      </c>
      <c r="C5923" t="s">
        <v>515</v>
      </c>
      <c r="D5923" t="s">
        <v>521</v>
      </c>
      <c r="E5923" t="s">
        <v>522</v>
      </c>
      <c r="G5923" s="6" t="s">
        <v>29</v>
      </c>
      <c r="H5923" t="s">
        <v>20</v>
      </c>
      <c r="I5923" t="s">
        <v>21</v>
      </c>
      <c r="J5923" t="s">
        <v>22</v>
      </c>
      <c r="K5923">
        <v>11.6</v>
      </c>
      <c r="L5923">
        <v>250</v>
      </c>
      <c r="M5923" t="s">
        <v>523</v>
      </c>
      <c r="N5923">
        <v>250</v>
      </c>
      <c r="P5923" cm="1">
        <f t="array" ref="P5923">IF(Q5923&gt;0,INDEX(Q5923:Q27647,MATCH(TRUE,INDEX(Q5923:Q27647="",,),0)-1),"")</f>
        <v>3</v>
      </c>
      <c r="Q5923">
        <v>3</v>
      </c>
      <c r="R5923">
        <f t="shared" si="94"/>
        <v>0</v>
      </c>
    </row>
    <row r="5924" spans="1:18" x14ac:dyDescent="0.3">
      <c r="A5924" t="s">
        <v>514</v>
      </c>
      <c r="B5924" s="1">
        <v>38546</v>
      </c>
      <c r="C5924" t="s">
        <v>515</v>
      </c>
      <c r="D5924" t="s">
        <v>521</v>
      </c>
      <c r="E5924" t="s">
        <v>522</v>
      </c>
      <c r="G5924" s="6" t="s">
        <v>29</v>
      </c>
      <c r="H5924" t="s">
        <v>126</v>
      </c>
      <c r="I5924" t="s">
        <v>21</v>
      </c>
      <c r="J5924" t="s">
        <v>22</v>
      </c>
      <c r="K5924">
        <v>10.3</v>
      </c>
      <c r="L5924">
        <v>47</v>
      </c>
      <c r="M5924" t="s">
        <v>523</v>
      </c>
      <c r="N5924">
        <v>47</v>
      </c>
      <c r="P5924" cm="1">
        <f t="array" ref="P5924">IF(Q5924&gt;0,INDEX(Q5924:Q27648,MATCH(TRUE,INDEX(Q5924:Q27648="",,),0)-1),"")</f>
        <v>3</v>
      </c>
      <c r="Q5924">
        <v>3</v>
      </c>
      <c r="R5924">
        <f t="shared" si="94"/>
        <v>0</v>
      </c>
    </row>
    <row r="5925" spans="1:18" x14ac:dyDescent="0.3">
      <c r="A5925" t="s">
        <v>514</v>
      </c>
      <c r="B5925" s="1">
        <v>38546</v>
      </c>
      <c r="C5925" t="s">
        <v>515</v>
      </c>
      <c r="D5925" t="s">
        <v>521</v>
      </c>
      <c r="E5925" t="s">
        <v>522</v>
      </c>
      <c r="G5925" s="6" t="s">
        <v>29</v>
      </c>
      <c r="H5925" t="s">
        <v>30</v>
      </c>
      <c r="I5925" t="s">
        <v>26</v>
      </c>
      <c r="J5925" t="s">
        <v>27</v>
      </c>
      <c r="K5925">
        <v>309</v>
      </c>
      <c r="L5925">
        <v>12.35</v>
      </c>
      <c r="M5925" t="s">
        <v>523</v>
      </c>
      <c r="N5925">
        <v>12.35</v>
      </c>
      <c r="P5925" cm="1">
        <f t="array" ref="P5925">IF(Q5925&gt;0,INDEX(Q5925:Q27649,MATCH(TRUE,INDEX(Q5925:Q27649="",,),0)-1),"")</f>
        <v>3</v>
      </c>
      <c r="Q5925">
        <v>3</v>
      </c>
      <c r="R5925">
        <f t="shared" si="94"/>
        <v>0</v>
      </c>
    </row>
    <row r="5926" spans="1:18" x14ac:dyDescent="0.3">
      <c r="A5926" t="s">
        <v>514</v>
      </c>
      <c r="B5926" s="1">
        <v>38546</v>
      </c>
      <c r="C5926" t="s">
        <v>515</v>
      </c>
      <c r="D5926" t="s">
        <v>521</v>
      </c>
      <c r="E5926" t="s">
        <v>522</v>
      </c>
      <c r="G5926" s="6" t="s">
        <v>29</v>
      </c>
      <c r="H5926" t="s">
        <v>20</v>
      </c>
      <c r="I5926" t="s">
        <v>26</v>
      </c>
      <c r="J5926" t="s">
        <v>27</v>
      </c>
      <c r="K5926">
        <v>64</v>
      </c>
      <c r="L5926">
        <v>15</v>
      </c>
      <c r="M5926" t="s">
        <v>523</v>
      </c>
      <c r="N5926">
        <v>15</v>
      </c>
      <c r="P5926" cm="1">
        <f t="array" ref="P5926">IF(Q5926&gt;0,INDEX(Q5926:Q27650,MATCH(TRUE,INDEX(Q5926:Q27650="",,),0)-1),"")</f>
        <v>3</v>
      </c>
      <c r="Q5926">
        <v>3</v>
      </c>
      <c r="R5926">
        <f t="shared" si="94"/>
        <v>0</v>
      </c>
    </row>
    <row r="5927" spans="1:18" x14ac:dyDescent="0.3">
      <c r="A5927" t="s">
        <v>514</v>
      </c>
      <c r="B5927" s="1">
        <v>38546</v>
      </c>
      <c r="C5927" t="s">
        <v>515</v>
      </c>
      <c r="D5927" t="s">
        <v>521</v>
      </c>
      <c r="E5927" t="s">
        <v>522</v>
      </c>
      <c r="G5927" s="6" t="s">
        <v>29</v>
      </c>
      <c r="H5927" t="s">
        <v>126</v>
      </c>
      <c r="I5927" t="s">
        <v>26</v>
      </c>
      <c r="J5927" t="s">
        <v>27</v>
      </c>
      <c r="K5927">
        <v>87</v>
      </c>
      <c r="L5927">
        <v>12.9</v>
      </c>
      <c r="M5927" t="s">
        <v>523</v>
      </c>
      <c r="N5927">
        <v>12.9</v>
      </c>
      <c r="P5927" cm="1">
        <f t="array" ref="P5927">IF(Q5927&gt;0,INDEX(Q5927:Q27651,MATCH(TRUE,INDEX(Q5927:Q27651="",,),0)-1),"")</f>
        <v>3</v>
      </c>
      <c r="Q5927">
        <v>3</v>
      </c>
      <c r="R5927">
        <f t="shared" si="94"/>
        <v>0</v>
      </c>
    </row>
    <row r="5928" spans="1:18" x14ac:dyDescent="0.3">
      <c r="A5928" t="s">
        <v>514</v>
      </c>
      <c r="B5928" s="1">
        <v>38546</v>
      </c>
      <c r="C5928" t="s">
        <v>515</v>
      </c>
      <c r="D5928" t="s">
        <v>521</v>
      </c>
      <c r="E5928" t="s">
        <v>522</v>
      </c>
      <c r="G5928" s="6" t="s">
        <v>29</v>
      </c>
      <c r="H5928" t="s">
        <v>99</v>
      </c>
      <c r="I5928" t="s">
        <v>26</v>
      </c>
      <c r="J5928" t="s">
        <v>27</v>
      </c>
      <c r="K5928">
        <v>7</v>
      </c>
      <c r="L5928">
        <v>11.15</v>
      </c>
      <c r="M5928" t="s">
        <v>523</v>
      </c>
      <c r="N5928">
        <v>11.15</v>
      </c>
      <c r="P5928" cm="1">
        <f t="array" ref="P5928">IF(Q5928&gt;0,INDEX(Q5928:Q27652,MATCH(TRUE,INDEX(Q5928:Q27652="",,),0)-1),"")</f>
        <v>3</v>
      </c>
      <c r="Q5928">
        <v>3</v>
      </c>
      <c r="R5928">
        <f t="shared" si="94"/>
        <v>0</v>
      </c>
    </row>
    <row r="5929" spans="1:18" x14ac:dyDescent="0.3">
      <c r="P5929" t="str" cm="1">
        <f t="array" ref="P5929">IF(Q5929&gt;0,INDEX(Q5929:Q27653,MATCH(TRUE,INDEX(Q5929:Q27653="",,),0)-1),"")</f>
        <v/>
      </c>
      <c r="R5929" t="str">
        <f t="shared" si="94"/>
        <v/>
      </c>
    </row>
    <row r="5930" spans="1:18" x14ac:dyDescent="0.3">
      <c r="A5930" t="s">
        <v>514</v>
      </c>
      <c r="B5930" s="1">
        <v>38546</v>
      </c>
      <c r="C5930" t="s">
        <v>515</v>
      </c>
      <c r="D5930" t="s">
        <v>524</v>
      </c>
      <c r="E5930" t="s">
        <v>525</v>
      </c>
      <c r="G5930" t="s">
        <v>19</v>
      </c>
      <c r="H5930" t="s">
        <v>30</v>
      </c>
      <c r="I5930" t="s">
        <v>21</v>
      </c>
      <c r="J5930" t="s">
        <v>22</v>
      </c>
      <c r="K5930">
        <v>43</v>
      </c>
      <c r="L5930">
        <v>137</v>
      </c>
      <c r="M5930" t="s">
        <v>518</v>
      </c>
      <c r="N5930">
        <v>137</v>
      </c>
      <c r="O5930" t="s">
        <v>24</v>
      </c>
      <c r="P5930" cm="1">
        <f t="array" ref="P5930">IF(Q5930&gt;0,INDEX(Q5930:Q27654,MATCH(TRUE,INDEX(Q5930:Q27654="",,),0)-1),"")</f>
        <v>3</v>
      </c>
      <c r="Q5930">
        <v>1</v>
      </c>
      <c r="R5930">
        <f t="shared" si="94"/>
        <v>0</v>
      </c>
    </row>
    <row r="5931" spans="1:18" x14ac:dyDescent="0.3">
      <c r="A5931" t="s">
        <v>514</v>
      </c>
      <c r="B5931" s="1">
        <v>38546</v>
      </c>
      <c r="C5931" t="s">
        <v>515</v>
      </c>
      <c r="D5931" t="s">
        <v>524</v>
      </c>
      <c r="E5931" t="s">
        <v>525</v>
      </c>
      <c r="G5931" t="s">
        <v>19</v>
      </c>
      <c r="H5931" t="s">
        <v>20</v>
      </c>
      <c r="I5931" t="s">
        <v>21</v>
      </c>
      <c r="J5931" t="s">
        <v>22</v>
      </c>
      <c r="K5931">
        <v>43</v>
      </c>
      <c r="L5931">
        <v>270</v>
      </c>
      <c r="M5931" t="s">
        <v>518</v>
      </c>
      <c r="N5931">
        <v>270</v>
      </c>
      <c r="O5931" t="s">
        <v>24</v>
      </c>
      <c r="P5931" cm="1">
        <f t="array" ref="P5931">IF(Q5931&gt;0,INDEX(Q5931:Q27655,MATCH(TRUE,INDEX(Q5931:Q27655="",,),0)-1),"")</f>
        <v>3</v>
      </c>
      <c r="Q5931">
        <v>1</v>
      </c>
      <c r="R5931">
        <f t="shared" si="94"/>
        <v>0</v>
      </c>
    </row>
    <row r="5932" spans="1:18" x14ac:dyDescent="0.3">
      <c r="A5932" t="s">
        <v>514</v>
      </c>
      <c r="B5932" s="1">
        <v>38546</v>
      </c>
      <c r="C5932" t="s">
        <v>515</v>
      </c>
      <c r="D5932" t="s">
        <v>524</v>
      </c>
      <c r="E5932" t="s">
        <v>525</v>
      </c>
      <c r="G5932" t="s">
        <v>19</v>
      </c>
      <c r="H5932" t="s">
        <v>43</v>
      </c>
      <c r="I5932" t="s">
        <v>21</v>
      </c>
      <c r="J5932" t="s">
        <v>22</v>
      </c>
      <c r="K5932">
        <v>22</v>
      </c>
      <c r="L5932">
        <v>156</v>
      </c>
      <c r="M5932" t="s">
        <v>518</v>
      </c>
      <c r="N5932">
        <v>1068</v>
      </c>
      <c r="O5932" t="s">
        <v>24</v>
      </c>
      <c r="P5932" cm="1">
        <f t="array" ref="P5932">IF(Q5932&gt;0,INDEX(Q5932:Q27656,MATCH(TRUE,INDEX(Q5932:Q27656="",,),0)-1),"")</f>
        <v>3</v>
      </c>
      <c r="Q5932">
        <v>1</v>
      </c>
      <c r="R5932">
        <f t="shared" si="94"/>
        <v>0</v>
      </c>
    </row>
    <row r="5933" spans="1:18" x14ac:dyDescent="0.3">
      <c r="A5933" t="s">
        <v>514</v>
      </c>
      <c r="B5933" s="1">
        <v>38546</v>
      </c>
      <c r="C5933" t="s">
        <v>515</v>
      </c>
      <c r="D5933" t="s">
        <v>524</v>
      </c>
      <c r="E5933" t="s">
        <v>525</v>
      </c>
      <c r="G5933" t="s">
        <v>19</v>
      </c>
      <c r="H5933" t="s">
        <v>63</v>
      </c>
      <c r="I5933" t="s">
        <v>21</v>
      </c>
      <c r="J5933" t="s">
        <v>22</v>
      </c>
      <c r="K5933">
        <v>54</v>
      </c>
      <c r="L5933">
        <v>63</v>
      </c>
      <c r="M5933" t="s">
        <v>518</v>
      </c>
      <c r="N5933">
        <v>63</v>
      </c>
      <c r="O5933" t="s">
        <v>24</v>
      </c>
      <c r="P5933" cm="1">
        <f t="array" ref="P5933">IF(Q5933&gt;0,INDEX(Q5933:Q27657,MATCH(TRUE,INDEX(Q5933:Q27657="",,),0)-1),"")</f>
        <v>3</v>
      </c>
      <c r="Q5933">
        <v>1</v>
      </c>
      <c r="R5933">
        <f t="shared" si="94"/>
        <v>0</v>
      </c>
    </row>
    <row r="5934" spans="1:18" x14ac:dyDescent="0.3">
      <c r="A5934" t="s">
        <v>514</v>
      </c>
      <c r="B5934" s="1">
        <v>38546</v>
      </c>
      <c r="C5934" t="s">
        <v>515</v>
      </c>
      <c r="D5934" t="s">
        <v>524</v>
      </c>
      <c r="E5934" t="s">
        <v>525</v>
      </c>
      <c r="G5934" t="s">
        <v>19</v>
      </c>
      <c r="H5934" t="s">
        <v>30</v>
      </c>
      <c r="I5934" t="s">
        <v>26</v>
      </c>
      <c r="J5934" t="s">
        <v>27</v>
      </c>
      <c r="K5934">
        <v>353</v>
      </c>
      <c r="L5934">
        <v>12</v>
      </c>
      <c r="M5934" t="s">
        <v>518</v>
      </c>
      <c r="N5934">
        <v>12</v>
      </c>
      <c r="O5934" t="s">
        <v>24</v>
      </c>
      <c r="P5934" cm="1">
        <f t="array" ref="P5934">IF(Q5934&gt;0,INDEX(Q5934:Q27658,MATCH(TRUE,INDEX(Q5934:Q27658="",,),0)-1),"")</f>
        <v>3</v>
      </c>
      <c r="Q5934">
        <v>1</v>
      </c>
      <c r="R5934">
        <f t="shared" si="94"/>
        <v>0</v>
      </c>
    </row>
    <row r="5935" spans="1:18" x14ac:dyDescent="0.3">
      <c r="A5935" t="s">
        <v>514</v>
      </c>
      <c r="B5935" s="1">
        <v>38546</v>
      </c>
      <c r="C5935" t="s">
        <v>515</v>
      </c>
      <c r="D5935" t="s">
        <v>524</v>
      </c>
      <c r="E5935" t="s">
        <v>525</v>
      </c>
      <c r="G5935" t="s">
        <v>19</v>
      </c>
      <c r="H5935" t="s">
        <v>63</v>
      </c>
      <c r="I5935" t="s">
        <v>26</v>
      </c>
      <c r="J5935" t="s">
        <v>27</v>
      </c>
      <c r="K5935">
        <v>263</v>
      </c>
      <c r="L5935">
        <v>17</v>
      </c>
      <c r="M5935" t="s">
        <v>518</v>
      </c>
      <c r="N5935">
        <v>17</v>
      </c>
      <c r="O5935" t="s">
        <v>24</v>
      </c>
      <c r="P5935" cm="1">
        <f t="array" ref="P5935">IF(Q5935&gt;0,INDEX(Q5935:Q27659,MATCH(TRUE,INDEX(Q5935:Q27659="",,),0)-1),"")</f>
        <v>3</v>
      </c>
      <c r="Q5935">
        <v>1</v>
      </c>
      <c r="R5935">
        <f t="shared" si="94"/>
        <v>0</v>
      </c>
    </row>
    <row r="5936" spans="1:18" x14ac:dyDescent="0.3">
      <c r="A5936" t="s">
        <v>514</v>
      </c>
      <c r="B5936" s="1">
        <v>38546</v>
      </c>
      <c r="C5936" t="s">
        <v>515</v>
      </c>
      <c r="D5936" t="s">
        <v>524</v>
      </c>
      <c r="E5936" t="s">
        <v>525</v>
      </c>
      <c r="G5936" s="6" t="s">
        <v>29</v>
      </c>
      <c r="H5936" t="s">
        <v>20</v>
      </c>
      <c r="I5936" t="s">
        <v>26</v>
      </c>
      <c r="J5936" t="s">
        <v>27</v>
      </c>
      <c r="K5936">
        <v>44</v>
      </c>
      <c r="L5936">
        <v>15</v>
      </c>
      <c r="M5936" t="s">
        <v>518</v>
      </c>
      <c r="N5936">
        <v>15</v>
      </c>
      <c r="O5936" t="s">
        <v>24</v>
      </c>
      <c r="P5936" cm="1">
        <f t="array" ref="P5936">IF(Q5936&gt;0,INDEX(Q5936:Q27660,MATCH(TRUE,INDEX(Q5936:Q27660="",,),0)-1),"")</f>
        <v>3</v>
      </c>
      <c r="Q5936">
        <v>1</v>
      </c>
      <c r="R5936">
        <f t="shared" si="94"/>
        <v>0</v>
      </c>
    </row>
    <row r="5937" spans="1:18" x14ac:dyDescent="0.3">
      <c r="A5937" t="s">
        <v>514</v>
      </c>
      <c r="B5937" s="1">
        <v>38546</v>
      </c>
      <c r="C5937" t="s">
        <v>515</v>
      </c>
      <c r="D5937" t="s">
        <v>524</v>
      </c>
      <c r="E5937" t="s">
        <v>525</v>
      </c>
      <c r="G5937" s="6" t="s">
        <v>29</v>
      </c>
      <c r="H5937" t="s">
        <v>43</v>
      </c>
      <c r="I5937" t="s">
        <v>26</v>
      </c>
      <c r="J5937" t="s">
        <v>27</v>
      </c>
      <c r="K5937">
        <v>49</v>
      </c>
      <c r="L5937">
        <v>15</v>
      </c>
      <c r="M5937" t="s">
        <v>518</v>
      </c>
      <c r="N5937">
        <v>15</v>
      </c>
      <c r="O5937" t="s">
        <v>24</v>
      </c>
      <c r="P5937" cm="1">
        <f t="array" ref="P5937">IF(Q5937&gt;0,INDEX(Q5937:Q27661,MATCH(TRUE,INDEX(Q5937:Q27661="",,),0)-1),"")</f>
        <v>3</v>
      </c>
      <c r="Q5937">
        <v>1</v>
      </c>
      <c r="R5937">
        <f t="shared" si="94"/>
        <v>0</v>
      </c>
    </row>
    <row r="5938" spans="1:18" x14ac:dyDescent="0.3">
      <c r="A5938" t="s">
        <v>514</v>
      </c>
      <c r="B5938" s="1">
        <v>38546</v>
      </c>
      <c r="C5938" t="s">
        <v>515</v>
      </c>
      <c r="D5938" t="s">
        <v>524</v>
      </c>
      <c r="E5938" t="s">
        <v>525</v>
      </c>
      <c r="G5938" t="s">
        <v>19</v>
      </c>
      <c r="H5938" t="s">
        <v>30</v>
      </c>
      <c r="I5938" t="s">
        <v>21</v>
      </c>
      <c r="J5938" t="s">
        <v>22</v>
      </c>
      <c r="K5938">
        <v>43</v>
      </c>
      <c r="L5938">
        <v>137</v>
      </c>
      <c r="M5938" t="s">
        <v>86</v>
      </c>
      <c r="N5938">
        <v>200</v>
      </c>
      <c r="P5938" cm="1">
        <f t="array" ref="P5938">IF(Q5938&gt;0,INDEX(Q5938:Q27662,MATCH(TRUE,INDEX(Q5938:Q27662="",,),0)-1),"")</f>
        <v>3</v>
      </c>
      <c r="Q5938">
        <v>2</v>
      </c>
      <c r="R5938">
        <f t="shared" si="94"/>
        <v>0</v>
      </c>
    </row>
    <row r="5939" spans="1:18" x14ac:dyDescent="0.3">
      <c r="A5939" t="s">
        <v>514</v>
      </c>
      <c r="B5939" s="1">
        <v>38546</v>
      </c>
      <c r="C5939" t="s">
        <v>515</v>
      </c>
      <c r="D5939" t="s">
        <v>524</v>
      </c>
      <c r="E5939" t="s">
        <v>525</v>
      </c>
      <c r="G5939" t="s">
        <v>19</v>
      </c>
      <c r="H5939" t="s">
        <v>20</v>
      </c>
      <c r="I5939" t="s">
        <v>21</v>
      </c>
      <c r="J5939" t="s">
        <v>22</v>
      </c>
      <c r="K5939">
        <v>43</v>
      </c>
      <c r="L5939">
        <v>270</v>
      </c>
      <c r="M5939" t="s">
        <v>86</v>
      </c>
      <c r="N5939">
        <v>483</v>
      </c>
      <c r="P5939" cm="1">
        <f t="array" ref="P5939">IF(Q5939&gt;0,INDEX(Q5939:Q27663,MATCH(TRUE,INDEX(Q5939:Q27663="",,),0)-1),"")</f>
        <v>3</v>
      </c>
      <c r="Q5939">
        <v>2</v>
      </c>
      <c r="R5939">
        <f t="shared" si="94"/>
        <v>0</v>
      </c>
    </row>
    <row r="5940" spans="1:18" x14ac:dyDescent="0.3">
      <c r="A5940" t="s">
        <v>514</v>
      </c>
      <c r="B5940" s="1">
        <v>38546</v>
      </c>
      <c r="C5940" t="s">
        <v>515</v>
      </c>
      <c r="D5940" t="s">
        <v>524</v>
      </c>
      <c r="E5940" t="s">
        <v>525</v>
      </c>
      <c r="G5940" t="s">
        <v>19</v>
      </c>
      <c r="H5940" t="s">
        <v>43</v>
      </c>
      <c r="I5940" t="s">
        <v>21</v>
      </c>
      <c r="J5940" t="s">
        <v>22</v>
      </c>
      <c r="K5940">
        <v>22</v>
      </c>
      <c r="L5940">
        <v>156</v>
      </c>
      <c r="M5940" t="s">
        <v>86</v>
      </c>
      <c r="N5940">
        <v>170</v>
      </c>
      <c r="P5940" cm="1">
        <f t="array" ref="P5940">IF(Q5940&gt;0,INDEX(Q5940:Q27664,MATCH(TRUE,INDEX(Q5940:Q27664="",,),0)-1),"")</f>
        <v>3</v>
      </c>
      <c r="Q5940">
        <v>2</v>
      </c>
      <c r="R5940">
        <f t="shared" ref="R5940:R6003" si="95">IF(P5940="","",0)</f>
        <v>0</v>
      </c>
    </row>
    <row r="5941" spans="1:18" x14ac:dyDescent="0.3">
      <c r="A5941" t="s">
        <v>514</v>
      </c>
      <c r="B5941" s="1">
        <v>38546</v>
      </c>
      <c r="C5941" t="s">
        <v>515</v>
      </c>
      <c r="D5941" t="s">
        <v>524</v>
      </c>
      <c r="E5941" t="s">
        <v>525</v>
      </c>
      <c r="G5941" t="s">
        <v>19</v>
      </c>
      <c r="H5941" t="s">
        <v>63</v>
      </c>
      <c r="I5941" t="s">
        <v>21</v>
      </c>
      <c r="J5941" t="s">
        <v>22</v>
      </c>
      <c r="K5941">
        <v>54</v>
      </c>
      <c r="L5941">
        <v>63</v>
      </c>
      <c r="M5941" t="s">
        <v>86</v>
      </c>
      <c r="N5941">
        <v>80</v>
      </c>
      <c r="P5941" cm="1">
        <f t="array" ref="P5941">IF(Q5941&gt;0,INDEX(Q5941:Q27665,MATCH(TRUE,INDEX(Q5941:Q27665="",,),0)-1),"")</f>
        <v>3</v>
      </c>
      <c r="Q5941">
        <v>2</v>
      </c>
      <c r="R5941">
        <f t="shared" si="95"/>
        <v>0</v>
      </c>
    </row>
    <row r="5942" spans="1:18" x14ac:dyDescent="0.3">
      <c r="A5942" t="s">
        <v>514</v>
      </c>
      <c r="B5942" s="1">
        <v>38546</v>
      </c>
      <c r="C5942" t="s">
        <v>515</v>
      </c>
      <c r="D5942" t="s">
        <v>524</v>
      </c>
      <c r="E5942" t="s">
        <v>525</v>
      </c>
      <c r="G5942" t="s">
        <v>19</v>
      </c>
      <c r="H5942" t="s">
        <v>30</v>
      </c>
      <c r="I5942" t="s">
        <v>26</v>
      </c>
      <c r="J5942" t="s">
        <v>27</v>
      </c>
      <c r="K5942">
        <v>353</v>
      </c>
      <c r="L5942">
        <v>12</v>
      </c>
      <c r="M5942" t="s">
        <v>86</v>
      </c>
      <c r="N5942">
        <v>12</v>
      </c>
      <c r="P5942" cm="1">
        <f t="array" ref="P5942">IF(Q5942&gt;0,INDEX(Q5942:Q27666,MATCH(TRUE,INDEX(Q5942:Q27666="",,),0)-1),"")</f>
        <v>3</v>
      </c>
      <c r="Q5942">
        <v>2</v>
      </c>
      <c r="R5942">
        <f t="shared" si="95"/>
        <v>0</v>
      </c>
    </row>
    <row r="5943" spans="1:18" x14ac:dyDescent="0.3">
      <c r="A5943" t="s">
        <v>514</v>
      </c>
      <c r="B5943" s="1">
        <v>38546</v>
      </c>
      <c r="C5943" t="s">
        <v>515</v>
      </c>
      <c r="D5943" t="s">
        <v>524</v>
      </c>
      <c r="E5943" t="s">
        <v>525</v>
      </c>
      <c r="G5943" t="s">
        <v>19</v>
      </c>
      <c r="H5943" t="s">
        <v>63</v>
      </c>
      <c r="I5943" t="s">
        <v>26</v>
      </c>
      <c r="J5943" t="s">
        <v>27</v>
      </c>
      <c r="K5943">
        <v>263</v>
      </c>
      <c r="L5943">
        <v>17</v>
      </c>
      <c r="M5943" t="s">
        <v>86</v>
      </c>
      <c r="N5943">
        <v>17</v>
      </c>
      <c r="P5943" cm="1">
        <f t="array" ref="P5943">IF(Q5943&gt;0,INDEX(Q5943:Q27667,MATCH(TRUE,INDEX(Q5943:Q27667="",,),0)-1),"")</f>
        <v>3</v>
      </c>
      <c r="Q5943">
        <v>2</v>
      </c>
      <c r="R5943">
        <f t="shared" si="95"/>
        <v>0</v>
      </c>
    </row>
    <row r="5944" spans="1:18" x14ac:dyDescent="0.3">
      <c r="A5944" t="s">
        <v>514</v>
      </c>
      <c r="B5944" s="1">
        <v>38546</v>
      </c>
      <c r="C5944" t="s">
        <v>515</v>
      </c>
      <c r="D5944" t="s">
        <v>524</v>
      </c>
      <c r="E5944" t="s">
        <v>525</v>
      </c>
      <c r="G5944" s="6" t="s">
        <v>29</v>
      </c>
      <c r="H5944" t="s">
        <v>20</v>
      </c>
      <c r="I5944" t="s">
        <v>26</v>
      </c>
      <c r="J5944" t="s">
        <v>27</v>
      </c>
      <c r="K5944">
        <v>44</v>
      </c>
      <c r="L5944">
        <v>15</v>
      </c>
      <c r="M5944" t="s">
        <v>86</v>
      </c>
      <c r="N5944">
        <v>15</v>
      </c>
      <c r="P5944" cm="1">
        <f t="array" ref="P5944">IF(Q5944&gt;0,INDEX(Q5944:Q27668,MATCH(TRUE,INDEX(Q5944:Q27668="",,),0)-1),"")</f>
        <v>3</v>
      </c>
      <c r="Q5944">
        <v>2</v>
      </c>
      <c r="R5944">
        <f t="shared" si="95"/>
        <v>0</v>
      </c>
    </row>
    <row r="5945" spans="1:18" x14ac:dyDescent="0.3">
      <c r="A5945" t="s">
        <v>514</v>
      </c>
      <c r="B5945" s="1">
        <v>38546</v>
      </c>
      <c r="C5945" t="s">
        <v>515</v>
      </c>
      <c r="D5945" t="s">
        <v>524</v>
      </c>
      <c r="E5945" t="s">
        <v>525</v>
      </c>
      <c r="G5945" s="6" t="s">
        <v>29</v>
      </c>
      <c r="H5945" t="s">
        <v>43</v>
      </c>
      <c r="I5945" t="s">
        <v>26</v>
      </c>
      <c r="J5945" t="s">
        <v>27</v>
      </c>
      <c r="K5945">
        <v>49</v>
      </c>
      <c r="L5945">
        <v>15</v>
      </c>
      <c r="M5945" t="s">
        <v>86</v>
      </c>
      <c r="N5945">
        <v>15</v>
      </c>
      <c r="P5945" cm="1">
        <f t="array" ref="P5945">IF(Q5945&gt;0,INDEX(Q5945:Q27669,MATCH(TRUE,INDEX(Q5945:Q27669="",,),0)-1),"")</f>
        <v>3</v>
      </c>
      <c r="Q5945">
        <v>2</v>
      </c>
      <c r="R5945">
        <f t="shared" si="95"/>
        <v>0</v>
      </c>
    </row>
    <row r="5946" spans="1:18" x14ac:dyDescent="0.3">
      <c r="A5946" t="s">
        <v>514</v>
      </c>
      <c r="B5946" s="1">
        <v>38546</v>
      </c>
      <c r="C5946" t="s">
        <v>515</v>
      </c>
      <c r="D5946" t="s">
        <v>524</v>
      </c>
      <c r="E5946" t="s">
        <v>525</v>
      </c>
      <c r="G5946" t="s">
        <v>19</v>
      </c>
      <c r="H5946" t="s">
        <v>30</v>
      </c>
      <c r="I5946" t="s">
        <v>21</v>
      </c>
      <c r="J5946" t="s">
        <v>22</v>
      </c>
      <c r="K5946">
        <v>43</v>
      </c>
      <c r="L5946">
        <v>137</v>
      </c>
      <c r="M5946" t="s">
        <v>526</v>
      </c>
      <c r="N5946">
        <v>140</v>
      </c>
      <c r="P5946" cm="1">
        <f t="array" ref="P5946">IF(Q5946&gt;0,INDEX(Q5946:Q27670,MATCH(TRUE,INDEX(Q5946:Q27670="",,),0)-1),"")</f>
        <v>3</v>
      </c>
      <c r="Q5946">
        <v>3</v>
      </c>
      <c r="R5946">
        <f t="shared" si="95"/>
        <v>0</v>
      </c>
    </row>
    <row r="5947" spans="1:18" x14ac:dyDescent="0.3">
      <c r="A5947" t="s">
        <v>514</v>
      </c>
      <c r="B5947" s="1">
        <v>38546</v>
      </c>
      <c r="C5947" t="s">
        <v>515</v>
      </c>
      <c r="D5947" t="s">
        <v>524</v>
      </c>
      <c r="E5947" t="s">
        <v>525</v>
      </c>
      <c r="G5947" t="s">
        <v>19</v>
      </c>
      <c r="H5947" t="s">
        <v>20</v>
      </c>
      <c r="I5947" t="s">
        <v>21</v>
      </c>
      <c r="J5947" t="s">
        <v>22</v>
      </c>
      <c r="K5947">
        <v>43</v>
      </c>
      <c r="L5947">
        <v>270</v>
      </c>
      <c r="M5947" t="s">
        <v>526</v>
      </c>
      <c r="N5947">
        <v>300</v>
      </c>
      <c r="P5947" cm="1">
        <f t="array" ref="P5947">IF(Q5947&gt;0,INDEX(Q5947:Q27671,MATCH(TRUE,INDEX(Q5947:Q27671="",,),0)-1),"")</f>
        <v>3</v>
      </c>
      <c r="Q5947">
        <v>3</v>
      </c>
      <c r="R5947">
        <f t="shared" si="95"/>
        <v>0</v>
      </c>
    </row>
    <row r="5948" spans="1:18" x14ac:dyDescent="0.3">
      <c r="A5948" t="s">
        <v>514</v>
      </c>
      <c r="B5948" s="1">
        <v>38546</v>
      </c>
      <c r="C5948" t="s">
        <v>515</v>
      </c>
      <c r="D5948" t="s">
        <v>524</v>
      </c>
      <c r="E5948" t="s">
        <v>525</v>
      </c>
      <c r="G5948" t="s">
        <v>19</v>
      </c>
      <c r="H5948" t="s">
        <v>43</v>
      </c>
      <c r="I5948" t="s">
        <v>21</v>
      </c>
      <c r="J5948" t="s">
        <v>22</v>
      </c>
      <c r="K5948">
        <v>22</v>
      </c>
      <c r="L5948">
        <v>156</v>
      </c>
      <c r="M5948" t="s">
        <v>526</v>
      </c>
      <c r="N5948">
        <v>156</v>
      </c>
      <c r="P5948" cm="1">
        <f t="array" ref="P5948">IF(Q5948&gt;0,INDEX(Q5948:Q27672,MATCH(TRUE,INDEX(Q5948:Q27672="",,),0)-1),"")</f>
        <v>3</v>
      </c>
      <c r="Q5948">
        <v>3</v>
      </c>
      <c r="R5948">
        <f t="shared" si="95"/>
        <v>0</v>
      </c>
    </row>
    <row r="5949" spans="1:18" x14ac:dyDescent="0.3">
      <c r="A5949" t="s">
        <v>514</v>
      </c>
      <c r="B5949" s="1">
        <v>38546</v>
      </c>
      <c r="C5949" t="s">
        <v>515</v>
      </c>
      <c r="D5949" t="s">
        <v>524</v>
      </c>
      <c r="E5949" t="s">
        <v>525</v>
      </c>
      <c r="G5949" t="s">
        <v>19</v>
      </c>
      <c r="H5949" t="s">
        <v>63</v>
      </c>
      <c r="I5949" t="s">
        <v>21</v>
      </c>
      <c r="J5949" t="s">
        <v>22</v>
      </c>
      <c r="K5949">
        <v>54</v>
      </c>
      <c r="L5949">
        <v>63</v>
      </c>
      <c r="M5949" t="s">
        <v>526</v>
      </c>
      <c r="N5949">
        <v>63</v>
      </c>
      <c r="P5949" cm="1">
        <f t="array" ref="P5949">IF(Q5949&gt;0,INDEX(Q5949:Q27673,MATCH(TRUE,INDEX(Q5949:Q27673="",,),0)-1),"")</f>
        <v>3</v>
      </c>
      <c r="Q5949">
        <v>3</v>
      </c>
      <c r="R5949">
        <f t="shared" si="95"/>
        <v>0</v>
      </c>
    </row>
    <row r="5950" spans="1:18" x14ac:dyDescent="0.3">
      <c r="A5950" t="s">
        <v>514</v>
      </c>
      <c r="B5950" s="1">
        <v>38546</v>
      </c>
      <c r="C5950" t="s">
        <v>515</v>
      </c>
      <c r="D5950" t="s">
        <v>524</v>
      </c>
      <c r="E5950" t="s">
        <v>525</v>
      </c>
      <c r="G5950" t="s">
        <v>19</v>
      </c>
      <c r="H5950" t="s">
        <v>30</v>
      </c>
      <c r="I5950" t="s">
        <v>26</v>
      </c>
      <c r="J5950" t="s">
        <v>27</v>
      </c>
      <c r="K5950">
        <v>353</v>
      </c>
      <c r="L5950">
        <v>12</v>
      </c>
      <c r="M5950" t="s">
        <v>526</v>
      </c>
      <c r="N5950">
        <v>17</v>
      </c>
      <c r="P5950" cm="1">
        <f t="array" ref="P5950">IF(Q5950&gt;0,INDEX(Q5950:Q27674,MATCH(TRUE,INDEX(Q5950:Q27674="",,),0)-1),"")</f>
        <v>3</v>
      </c>
      <c r="Q5950">
        <v>3</v>
      </c>
      <c r="R5950">
        <f t="shared" si="95"/>
        <v>0</v>
      </c>
    </row>
    <row r="5951" spans="1:18" x14ac:dyDescent="0.3">
      <c r="A5951" t="s">
        <v>514</v>
      </c>
      <c r="B5951" s="1">
        <v>38546</v>
      </c>
      <c r="C5951" t="s">
        <v>515</v>
      </c>
      <c r="D5951" t="s">
        <v>524</v>
      </c>
      <c r="E5951" t="s">
        <v>525</v>
      </c>
      <c r="G5951" t="s">
        <v>19</v>
      </c>
      <c r="H5951" t="s">
        <v>63</v>
      </c>
      <c r="I5951" t="s">
        <v>26</v>
      </c>
      <c r="J5951" t="s">
        <v>27</v>
      </c>
      <c r="K5951">
        <v>263</v>
      </c>
      <c r="L5951">
        <v>17</v>
      </c>
      <c r="M5951" t="s">
        <v>526</v>
      </c>
      <c r="N5951">
        <v>20</v>
      </c>
      <c r="P5951" cm="1">
        <f t="array" ref="P5951">IF(Q5951&gt;0,INDEX(Q5951:Q27675,MATCH(TRUE,INDEX(Q5951:Q27675="",,),0)-1),"")</f>
        <v>3</v>
      </c>
      <c r="Q5951">
        <v>3</v>
      </c>
      <c r="R5951">
        <f t="shared" si="95"/>
        <v>0</v>
      </c>
    </row>
    <row r="5952" spans="1:18" x14ac:dyDescent="0.3">
      <c r="A5952" t="s">
        <v>514</v>
      </c>
      <c r="B5952" s="1">
        <v>38546</v>
      </c>
      <c r="C5952" t="s">
        <v>515</v>
      </c>
      <c r="D5952" t="s">
        <v>524</v>
      </c>
      <c r="E5952" t="s">
        <v>525</v>
      </c>
      <c r="G5952" s="6" t="s">
        <v>29</v>
      </c>
      <c r="H5952" t="s">
        <v>20</v>
      </c>
      <c r="I5952" t="s">
        <v>26</v>
      </c>
      <c r="J5952" t="s">
        <v>27</v>
      </c>
      <c r="K5952">
        <v>44</v>
      </c>
      <c r="L5952">
        <v>15</v>
      </c>
      <c r="M5952" t="s">
        <v>526</v>
      </c>
      <c r="N5952">
        <v>15</v>
      </c>
      <c r="P5952" cm="1">
        <f t="array" ref="P5952">IF(Q5952&gt;0,INDEX(Q5952:Q27676,MATCH(TRUE,INDEX(Q5952:Q27676="",,),0)-1),"")</f>
        <v>3</v>
      </c>
      <c r="Q5952">
        <v>3</v>
      </c>
      <c r="R5952">
        <f t="shared" si="95"/>
        <v>0</v>
      </c>
    </row>
    <row r="5953" spans="1:18" x14ac:dyDescent="0.3">
      <c r="A5953" t="s">
        <v>514</v>
      </c>
      <c r="B5953" s="1">
        <v>38546</v>
      </c>
      <c r="C5953" t="s">
        <v>515</v>
      </c>
      <c r="D5953" t="s">
        <v>524</v>
      </c>
      <c r="E5953" t="s">
        <v>525</v>
      </c>
      <c r="G5953" s="6" t="s">
        <v>29</v>
      </c>
      <c r="H5953" t="s">
        <v>43</v>
      </c>
      <c r="I5953" t="s">
        <v>26</v>
      </c>
      <c r="J5953" t="s">
        <v>27</v>
      </c>
      <c r="K5953">
        <v>49</v>
      </c>
      <c r="L5953">
        <v>15</v>
      </c>
      <c r="M5953" t="s">
        <v>526</v>
      </c>
      <c r="N5953">
        <v>15</v>
      </c>
      <c r="P5953" cm="1">
        <f t="array" ref="P5953">IF(Q5953&gt;0,INDEX(Q5953:Q27677,MATCH(TRUE,INDEX(Q5953:Q27677="",,),0)-1),"")</f>
        <v>3</v>
      </c>
      <c r="Q5953">
        <v>3</v>
      </c>
      <c r="R5953">
        <f t="shared" si="95"/>
        <v>0</v>
      </c>
    </row>
    <row r="5954" spans="1:18" x14ac:dyDescent="0.3">
      <c r="P5954" t="str" cm="1">
        <f t="array" ref="P5954">IF(Q5954&gt;0,INDEX(Q5954:Q27678,MATCH(TRUE,INDEX(Q5954:Q27678="",,),0)-1),"")</f>
        <v/>
      </c>
      <c r="R5954" t="str">
        <f t="shared" si="95"/>
        <v/>
      </c>
    </row>
    <row r="5955" spans="1:18" x14ac:dyDescent="0.3">
      <c r="A5955" t="s">
        <v>514</v>
      </c>
      <c r="B5955" s="1">
        <v>38532</v>
      </c>
      <c r="C5955" t="s">
        <v>515</v>
      </c>
      <c r="D5955" t="s">
        <v>527</v>
      </c>
      <c r="E5955" t="s">
        <v>528</v>
      </c>
      <c r="G5955" t="s">
        <v>19</v>
      </c>
      <c r="H5955" t="s">
        <v>30</v>
      </c>
      <c r="I5955" t="s">
        <v>21</v>
      </c>
      <c r="J5955" t="s">
        <v>22</v>
      </c>
      <c r="K5955">
        <v>115.3</v>
      </c>
      <c r="L5955">
        <v>93</v>
      </c>
      <c r="M5955" t="s">
        <v>86</v>
      </c>
      <c r="N5955">
        <v>185</v>
      </c>
      <c r="O5955" t="s">
        <v>24</v>
      </c>
      <c r="P5955" cm="1">
        <f t="array" ref="P5955">IF(Q5955&gt;0,INDEX(Q5955:Q27679,MATCH(TRUE,INDEX(Q5955:Q27679="",,),0)-1),"")</f>
        <v>4</v>
      </c>
      <c r="Q5955">
        <v>1</v>
      </c>
      <c r="R5955">
        <f t="shared" si="95"/>
        <v>0</v>
      </c>
    </row>
    <row r="5956" spans="1:18" x14ac:dyDescent="0.3">
      <c r="A5956" t="s">
        <v>514</v>
      </c>
      <c r="B5956" s="1">
        <v>38532</v>
      </c>
      <c r="C5956" t="s">
        <v>515</v>
      </c>
      <c r="D5956" t="s">
        <v>527</v>
      </c>
      <c r="E5956" t="s">
        <v>528</v>
      </c>
      <c r="G5956" t="s">
        <v>19</v>
      </c>
      <c r="H5956" t="s">
        <v>41</v>
      </c>
      <c r="I5956" t="s">
        <v>21</v>
      </c>
      <c r="J5956" t="s">
        <v>22</v>
      </c>
      <c r="K5956">
        <v>211.1</v>
      </c>
      <c r="L5956">
        <v>155</v>
      </c>
      <c r="M5956" t="s">
        <v>86</v>
      </c>
      <c r="N5956">
        <v>400</v>
      </c>
      <c r="O5956" t="s">
        <v>24</v>
      </c>
      <c r="P5956" cm="1">
        <f t="array" ref="P5956">IF(Q5956&gt;0,INDEX(Q5956:Q27680,MATCH(TRUE,INDEX(Q5956:Q27680="",,),0)-1),"")</f>
        <v>4</v>
      </c>
      <c r="Q5956">
        <v>1</v>
      </c>
      <c r="R5956">
        <f t="shared" si="95"/>
        <v>0</v>
      </c>
    </row>
    <row r="5957" spans="1:18" x14ac:dyDescent="0.3">
      <c r="A5957" t="s">
        <v>514</v>
      </c>
      <c r="B5957" s="1">
        <v>38532</v>
      </c>
      <c r="C5957" t="s">
        <v>515</v>
      </c>
      <c r="D5957" t="s">
        <v>527</v>
      </c>
      <c r="E5957" t="s">
        <v>528</v>
      </c>
      <c r="G5957" t="s">
        <v>19</v>
      </c>
      <c r="H5957" t="s">
        <v>63</v>
      </c>
      <c r="I5957" t="s">
        <v>21</v>
      </c>
      <c r="J5957" t="s">
        <v>22</v>
      </c>
      <c r="K5957">
        <v>166.4</v>
      </c>
      <c r="L5957">
        <v>85</v>
      </c>
      <c r="M5957" t="s">
        <v>86</v>
      </c>
      <c r="N5957">
        <v>100</v>
      </c>
      <c r="O5957" t="s">
        <v>24</v>
      </c>
      <c r="P5957" cm="1">
        <f t="array" ref="P5957">IF(Q5957&gt;0,INDEX(Q5957:Q27681,MATCH(TRUE,INDEX(Q5957:Q27681="",,),0)-1),"")</f>
        <v>4</v>
      </c>
      <c r="Q5957">
        <v>1</v>
      </c>
      <c r="R5957">
        <f t="shared" si="95"/>
        <v>0</v>
      </c>
    </row>
    <row r="5958" spans="1:18" x14ac:dyDescent="0.3">
      <c r="A5958" t="s">
        <v>514</v>
      </c>
      <c r="B5958" s="1">
        <v>38532</v>
      </c>
      <c r="C5958" t="s">
        <v>515</v>
      </c>
      <c r="D5958" t="s">
        <v>527</v>
      </c>
      <c r="E5958" t="s">
        <v>528</v>
      </c>
      <c r="G5958" t="s">
        <v>19</v>
      </c>
      <c r="H5958" t="s">
        <v>30</v>
      </c>
      <c r="I5958" t="s">
        <v>26</v>
      </c>
      <c r="J5958" t="s">
        <v>27</v>
      </c>
      <c r="K5958">
        <v>910</v>
      </c>
      <c r="L5958">
        <v>11.2</v>
      </c>
      <c r="M5958" t="s">
        <v>86</v>
      </c>
      <c r="N5958">
        <v>11.2</v>
      </c>
      <c r="O5958" t="s">
        <v>24</v>
      </c>
      <c r="P5958" cm="1">
        <f t="array" ref="P5958">IF(Q5958&gt;0,INDEX(Q5958:Q27682,MATCH(TRUE,INDEX(Q5958:Q27682="",,),0)-1),"")</f>
        <v>4</v>
      </c>
      <c r="Q5958">
        <v>1</v>
      </c>
      <c r="R5958">
        <f t="shared" si="95"/>
        <v>0</v>
      </c>
    </row>
    <row r="5959" spans="1:18" x14ac:dyDescent="0.3">
      <c r="A5959" t="s">
        <v>514</v>
      </c>
      <c r="B5959" s="1">
        <v>38532</v>
      </c>
      <c r="C5959" t="s">
        <v>515</v>
      </c>
      <c r="D5959" t="s">
        <v>527</v>
      </c>
      <c r="E5959" t="s">
        <v>528</v>
      </c>
      <c r="G5959" t="s">
        <v>19</v>
      </c>
      <c r="H5959" t="s">
        <v>41</v>
      </c>
      <c r="I5959" t="s">
        <v>26</v>
      </c>
      <c r="J5959" t="s">
        <v>27</v>
      </c>
      <c r="K5959">
        <v>422</v>
      </c>
      <c r="L5959">
        <v>36.25</v>
      </c>
      <c r="M5959" t="s">
        <v>86</v>
      </c>
      <c r="N5959">
        <v>36.25</v>
      </c>
      <c r="O5959" t="s">
        <v>24</v>
      </c>
      <c r="P5959" cm="1">
        <f t="array" ref="P5959">IF(Q5959&gt;0,INDEX(Q5959:Q27683,MATCH(TRUE,INDEX(Q5959:Q27683="",,),0)-1),"")</f>
        <v>4</v>
      </c>
      <c r="Q5959">
        <v>1</v>
      </c>
      <c r="R5959">
        <f t="shared" si="95"/>
        <v>0</v>
      </c>
    </row>
    <row r="5960" spans="1:18" x14ac:dyDescent="0.3">
      <c r="A5960" t="s">
        <v>514</v>
      </c>
      <c r="B5960" s="1">
        <v>38532</v>
      </c>
      <c r="C5960" t="s">
        <v>515</v>
      </c>
      <c r="D5960" t="s">
        <v>527</v>
      </c>
      <c r="E5960" t="s">
        <v>528</v>
      </c>
      <c r="G5960" t="s">
        <v>19</v>
      </c>
      <c r="H5960" t="s">
        <v>63</v>
      </c>
      <c r="I5960" t="s">
        <v>26</v>
      </c>
      <c r="J5960" t="s">
        <v>27</v>
      </c>
      <c r="K5960">
        <v>505</v>
      </c>
      <c r="L5960">
        <v>16.3</v>
      </c>
      <c r="M5960" t="s">
        <v>86</v>
      </c>
      <c r="N5960">
        <v>16.3</v>
      </c>
      <c r="O5960" t="s">
        <v>24</v>
      </c>
      <c r="P5960" cm="1">
        <f t="array" ref="P5960">IF(Q5960&gt;0,INDEX(Q5960:Q27684,MATCH(TRUE,INDEX(Q5960:Q27684="",,),0)-1),"")</f>
        <v>4</v>
      </c>
      <c r="Q5960">
        <v>1</v>
      </c>
      <c r="R5960">
        <f t="shared" si="95"/>
        <v>0</v>
      </c>
    </row>
    <row r="5961" spans="1:18" x14ac:dyDescent="0.3">
      <c r="A5961" t="s">
        <v>514</v>
      </c>
      <c r="B5961" s="1">
        <v>38532</v>
      </c>
      <c r="C5961" t="s">
        <v>515</v>
      </c>
      <c r="D5961" t="s">
        <v>527</v>
      </c>
      <c r="E5961" t="s">
        <v>528</v>
      </c>
      <c r="G5961" s="6" t="s">
        <v>29</v>
      </c>
      <c r="H5961" t="s">
        <v>214</v>
      </c>
      <c r="I5961" t="s">
        <v>21</v>
      </c>
      <c r="J5961" t="s">
        <v>22</v>
      </c>
      <c r="K5961">
        <v>33</v>
      </c>
      <c r="L5961">
        <v>66</v>
      </c>
      <c r="M5961" t="s">
        <v>86</v>
      </c>
      <c r="N5961">
        <v>66</v>
      </c>
      <c r="O5961" t="s">
        <v>24</v>
      </c>
      <c r="P5961" cm="1">
        <f t="array" ref="P5961">IF(Q5961&gt;0,INDEX(Q5961:Q27685,MATCH(TRUE,INDEX(Q5961:Q27685="",,),0)-1),"")</f>
        <v>4</v>
      </c>
      <c r="Q5961">
        <v>1</v>
      </c>
      <c r="R5961">
        <f t="shared" si="95"/>
        <v>0</v>
      </c>
    </row>
    <row r="5962" spans="1:18" x14ac:dyDescent="0.3">
      <c r="A5962" t="s">
        <v>514</v>
      </c>
      <c r="B5962" s="1">
        <v>38532</v>
      </c>
      <c r="C5962" t="s">
        <v>515</v>
      </c>
      <c r="D5962" t="s">
        <v>527</v>
      </c>
      <c r="E5962" t="s">
        <v>528</v>
      </c>
      <c r="G5962" s="6" t="s">
        <v>29</v>
      </c>
      <c r="H5962" t="s">
        <v>20</v>
      </c>
      <c r="I5962" t="s">
        <v>21</v>
      </c>
      <c r="J5962" t="s">
        <v>22</v>
      </c>
      <c r="K5962">
        <v>14.1</v>
      </c>
      <c r="L5962">
        <v>216</v>
      </c>
      <c r="M5962" t="s">
        <v>86</v>
      </c>
      <c r="N5962">
        <v>216</v>
      </c>
      <c r="O5962" t="s">
        <v>24</v>
      </c>
      <c r="P5962" cm="1">
        <f t="array" ref="P5962">IF(Q5962&gt;0,INDEX(Q5962:Q27686,MATCH(TRUE,INDEX(Q5962:Q27686="",,),0)-1),"")</f>
        <v>4</v>
      </c>
      <c r="Q5962">
        <v>1</v>
      </c>
      <c r="R5962">
        <f t="shared" si="95"/>
        <v>0</v>
      </c>
    </row>
    <row r="5963" spans="1:18" x14ac:dyDescent="0.3">
      <c r="A5963" t="s">
        <v>514</v>
      </c>
      <c r="B5963" s="1">
        <v>38532</v>
      </c>
      <c r="C5963" t="s">
        <v>515</v>
      </c>
      <c r="D5963" t="s">
        <v>527</v>
      </c>
      <c r="E5963" t="s">
        <v>528</v>
      </c>
      <c r="G5963" s="6" t="s">
        <v>29</v>
      </c>
      <c r="H5963" t="s">
        <v>529</v>
      </c>
      <c r="I5963" t="s">
        <v>21</v>
      </c>
      <c r="J5963" t="s">
        <v>22</v>
      </c>
      <c r="K5963">
        <v>69.900000000000006</v>
      </c>
      <c r="L5963">
        <v>39</v>
      </c>
      <c r="M5963" t="s">
        <v>86</v>
      </c>
      <c r="N5963">
        <v>39</v>
      </c>
      <c r="O5963" t="s">
        <v>24</v>
      </c>
      <c r="P5963" cm="1">
        <f t="array" ref="P5963">IF(Q5963&gt;0,INDEX(Q5963:Q27687,MATCH(TRUE,INDEX(Q5963:Q27687="",,),0)-1),"")</f>
        <v>4</v>
      </c>
      <c r="Q5963">
        <v>1</v>
      </c>
      <c r="R5963">
        <f t="shared" si="95"/>
        <v>0</v>
      </c>
    </row>
    <row r="5964" spans="1:18" x14ac:dyDescent="0.3">
      <c r="A5964" t="s">
        <v>514</v>
      </c>
      <c r="B5964" s="1">
        <v>38532</v>
      </c>
      <c r="C5964" t="s">
        <v>515</v>
      </c>
      <c r="D5964" t="s">
        <v>527</v>
      </c>
      <c r="E5964" t="s">
        <v>528</v>
      </c>
      <c r="G5964" s="6" t="s">
        <v>29</v>
      </c>
      <c r="H5964" t="s">
        <v>69</v>
      </c>
      <c r="I5964" t="s">
        <v>21</v>
      </c>
      <c r="J5964" t="s">
        <v>22</v>
      </c>
      <c r="K5964">
        <v>61.2</v>
      </c>
      <c r="L5964">
        <v>64</v>
      </c>
      <c r="M5964" t="s">
        <v>86</v>
      </c>
      <c r="N5964">
        <v>64</v>
      </c>
      <c r="O5964" t="s">
        <v>24</v>
      </c>
      <c r="P5964" cm="1">
        <f t="array" ref="P5964">IF(Q5964&gt;0,INDEX(Q5964:Q27688,MATCH(TRUE,INDEX(Q5964:Q27688="",,),0)-1),"")</f>
        <v>4</v>
      </c>
      <c r="Q5964">
        <v>1</v>
      </c>
      <c r="R5964">
        <f t="shared" si="95"/>
        <v>0</v>
      </c>
    </row>
    <row r="5965" spans="1:18" x14ac:dyDescent="0.3">
      <c r="A5965" t="s">
        <v>514</v>
      </c>
      <c r="B5965" s="1">
        <v>38532</v>
      </c>
      <c r="C5965" t="s">
        <v>515</v>
      </c>
      <c r="D5965" t="s">
        <v>527</v>
      </c>
      <c r="E5965" t="s">
        <v>528</v>
      </c>
      <c r="G5965" s="6" t="s">
        <v>29</v>
      </c>
      <c r="H5965" t="s">
        <v>64</v>
      </c>
      <c r="I5965" t="s">
        <v>21</v>
      </c>
      <c r="J5965" t="s">
        <v>22</v>
      </c>
      <c r="K5965">
        <v>16.899999999999999</v>
      </c>
      <c r="L5965">
        <v>60</v>
      </c>
      <c r="M5965" t="s">
        <v>86</v>
      </c>
      <c r="N5965">
        <v>60</v>
      </c>
      <c r="O5965" t="s">
        <v>24</v>
      </c>
      <c r="P5965" cm="1">
        <f t="array" ref="P5965">IF(Q5965&gt;0,INDEX(Q5965:Q27689,MATCH(TRUE,INDEX(Q5965:Q27689="",,),0)-1),"")</f>
        <v>4</v>
      </c>
      <c r="Q5965">
        <v>1</v>
      </c>
      <c r="R5965">
        <f t="shared" si="95"/>
        <v>0</v>
      </c>
    </row>
    <row r="5966" spans="1:18" x14ac:dyDescent="0.3">
      <c r="A5966" t="s">
        <v>514</v>
      </c>
      <c r="B5966" s="1">
        <v>38532</v>
      </c>
      <c r="C5966" t="s">
        <v>515</v>
      </c>
      <c r="D5966" t="s">
        <v>527</v>
      </c>
      <c r="E5966" t="s">
        <v>528</v>
      </c>
      <c r="G5966" s="6" t="s">
        <v>29</v>
      </c>
      <c r="H5966" t="s">
        <v>214</v>
      </c>
      <c r="I5966" t="s">
        <v>26</v>
      </c>
      <c r="J5966" t="s">
        <v>27</v>
      </c>
      <c r="K5966">
        <v>177</v>
      </c>
      <c r="L5966">
        <v>12.3</v>
      </c>
      <c r="M5966" t="s">
        <v>86</v>
      </c>
      <c r="N5966">
        <v>12.3</v>
      </c>
      <c r="O5966" t="s">
        <v>24</v>
      </c>
      <c r="P5966" cm="1">
        <f t="array" ref="P5966">IF(Q5966&gt;0,INDEX(Q5966:Q27690,MATCH(TRUE,INDEX(Q5966:Q27690="",,),0)-1),"")</f>
        <v>4</v>
      </c>
      <c r="Q5966">
        <v>1</v>
      </c>
      <c r="R5966">
        <f t="shared" si="95"/>
        <v>0</v>
      </c>
    </row>
    <row r="5967" spans="1:18" x14ac:dyDescent="0.3">
      <c r="A5967" t="s">
        <v>514</v>
      </c>
      <c r="B5967" s="1">
        <v>38532</v>
      </c>
      <c r="C5967" t="s">
        <v>515</v>
      </c>
      <c r="D5967" t="s">
        <v>527</v>
      </c>
      <c r="E5967" t="s">
        <v>528</v>
      </c>
      <c r="G5967" s="6" t="s">
        <v>29</v>
      </c>
      <c r="H5967" t="s">
        <v>20</v>
      </c>
      <c r="I5967" t="s">
        <v>26</v>
      </c>
      <c r="J5967" t="s">
        <v>27</v>
      </c>
      <c r="K5967">
        <v>26</v>
      </c>
      <c r="L5967">
        <v>12.5</v>
      </c>
      <c r="M5967" t="s">
        <v>86</v>
      </c>
      <c r="N5967">
        <v>12.5</v>
      </c>
      <c r="O5967" t="s">
        <v>24</v>
      </c>
      <c r="P5967" cm="1">
        <f t="array" ref="P5967">IF(Q5967&gt;0,INDEX(Q5967:Q27691,MATCH(TRUE,INDEX(Q5967:Q27691="",,),0)-1),"")</f>
        <v>4</v>
      </c>
      <c r="Q5967">
        <v>1</v>
      </c>
      <c r="R5967">
        <f t="shared" si="95"/>
        <v>0</v>
      </c>
    </row>
    <row r="5968" spans="1:18" x14ac:dyDescent="0.3">
      <c r="A5968" t="s">
        <v>514</v>
      </c>
      <c r="B5968" s="1">
        <v>38532</v>
      </c>
      <c r="C5968" t="s">
        <v>515</v>
      </c>
      <c r="D5968" t="s">
        <v>527</v>
      </c>
      <c r="E5968" t="s">
        <v>528</v>
      </c>
      <c r="G5968" s="6" t="s">
        <v>29</v>
      </c>
      <c r="H5968" t="s">
        <v>99</v>
      </c>
      <c r="I5968" t="s">
        <v>26</v>
      </c>
      <c r="J5968" t="s">
        <v>27</v>
      </c>
      <c r="K5968">
        <v>103</v>
      </c>
      <c r="L5968">
        <v>10</v>
      </c>
      <c r="M5968" t="s">
        <v>86</v>
      </c>
      <c r="N5968">
        <v>10</v>
      </c>
      <c r="O5968" t="s">
        <v>24</v>
      </c>
      <c r="P5968" cm="1">
        <f t="array" ref="P5968">IF(Q5968&gt;0,INDEX(Q5968:Q27692,MATCH(TRUE,INDEX(Q5968:Q27692="",,),0)-1),"")</f>
        <v>4</v>
      </c>
      <c r="Q5968">
        <v>1</v>
      </c>
      <c r="R5968">
        <f t="shared" si="95"/>
        <v>0</v>
      </c>
    </row>
    <row r="5969" spans="1:18" x14ac:dyDescent="0.3">
      <c r="A5969" t="s">
        <v>514</v>
      </c>
      <c r="B5969" s="1">
        <v>38532</v>
      </c>
      <c r="C5969" t="s">
        <v>515</v>
      </c>
      <c r="D5969" t="s">
        <v>527</v>
      </c>
      <c r="E5969" t="s">
        <v>528</v>
      </c>
      <c r="G5969" s="6" t="s">
        <v>29</v>
      </c>
      <c r="H5969" t="s">
        <v>529</v>
      </c>
      <c r="I5969" t="s">
        <v>26</v>
      </c>
      <c r="J5969" t="s">
        <v>27</v>
      </c>
      <c r="K5969">
        <v>112</v>
      </c>
      <c r="L5969">
        <v>8.15</v>
      </c>
      <c r="M5969" t="s">
        <v>86</v>
      </c>
      <c r="N5969">
        <v>8.15</v>
      </c>
      <c r="O5969" t="s">
        <v>24</v>
      </c>
      <c r="P5969" cm="1">
        <f t="array" ref="P5969">IF(Q5969&gt;0,INDEX(Q5969:Q27693,MATCH(TRUE,INDEX(Q5969:Q27693="",,),0)-1),"")</f>
        <v>4</v>
      </c>
      <c r="Q5969">
        <v>1</v>
      </c>
      <c r="R5969">
        <f t="shared" si="95"/>
        <v>0</v>
      </c>
    </row>
    <row r="5970" spans="1:18" x14ac:dyDescent="0.3">
      <c r="A5970" t="s">
        <v>514</v>
      </c>
      <c r="B5970" s="1">
        <v>38532</v>
      </c>
      <c r="C5970" t="s">
        <v>515</v>
      </c>
      <c r="D5970" t="s">
        <v>527</v>
      </c>
      <c r="E5970" t="s">
        <v>528</v>
      </c>
      <c r="G5970" s="6" t="s">
        <v>29</v>
      </c>
      <c r="H5970" t="s">
        <v>69</v>
      </c>
      <c r="I5970" t="s">
        <v>26</v>
      </c>
      <c r="J5970" t="s">
        <v>27</v>
      </c>
      <c r="K5970">
        <v>131</v>
      </c>
      <c r="L5970">
        <v>10.9</v>
      </c>
      <c r="M5970" t="s">
        <v>86</v>
      </c>
      <c r="N5970">
        <v>10.9</v>
      </c>
      <c r="O5970" t="s">
        <v>24</v>
      </c>
      <c r="P5970" cm="1">
        <f t="array" ref="P5970">IF(Q5970&gt;0,INDEX(Q5970:Q27694,MATCH(TRUE,INDEX(Q5970:Q27694="",,),0)-1),"")</f>
        <v>4</v>
      </c>
      <c r="Q5970">
        <v>1</v>
      </c>
      <c r="R5970">
        <f t="shared" si="95"/>
        <v>0</v>
      </c>
    </row>
    <row r="5971" spans="1:18" x14ac:dyDescent="0.3">
      <c r="A5971" t="s">
        <v>514</v>
      </c>
      <c r="B5971" s="1">
        <v>38532</v>
      </c>
      <c r="C5971" t="s">
        <v>515</v>
      </c>
      <c r="D5971" t="s">
        <v>527</v>
      </c>
      <c r="E5971" t="s">
        <v>528</v>
      </c>
      <c r="G5971" s="6" t="s">
        <v>29</v>
      </c>
      <c r="H5971" t="s">
        <v>28</v>
      </c>
      <c r="I5971" t="s">
        <v>26</v>
      </c>
      <c r="J5971" t="s">
        <v>27</v>
      </c>
      <c r="K5971">
        <v>39</v>
      </c>
      <c r="L5971">
        <v>16.3</v>
      </c>
      <c r="M5971" t="s">
        <v>86</v>
      </c>
      <c r="N5971">
        <v>16.3</v>
      </c>
      <c r="O5971" t="s">
        <v>24</v>
      </c>
      <c r="P5971" cm="1">
        <f t="array" ref="P5971">IF(Q5971&gt;0,INDEX(Q5971:Q27695,MATCH(TRUE,INDEX(Q5971:Q27695="",,),0)-1),"")</f>
        <v>4</v>
      </c>
      <c r="Q5971">
        <v>1</v>
      </c>
      <c r="R5971">
        <f t="shared" si="95"/>
        <v>0</v>
      </c>
    </row>
    <row r="5972" spans="1:18" x14ac:dyDescent="0.3">
      <c r="A5972" t="s">
        <v>514</v>
      </c>
      <c r="B5972" s="1">
        <v>38532</v>
      </c>
      <c r="C5972" t="s">
        <v>515</v>
      </c>
      <c r="D5972" t="s">
        <v>527</v>
      </c>
      <c r="E5972" t="s">
        <v>528</v>
      </c>
      <c r="G5972" s="6" t="s">
        <v>29</v>
      </c>
      <c r="H5972" t="s">
        <v>64</v>
      </c>
      <c r="I5972" t="s">
        <v>26</v>
      </c>
      <c r="J5972" t="s">
        <v>27</v>
      </c>
      <c r="K5972">
        <v>110</v>
      </c>
      <c r="L5972">
        <v>8.75</v>
      </c>
      <c r="M5972" t="s">
        <v>86</v>
      </c>
      <c r="N5972">
        <v>8.75</v>
      </c>
      <c r="O5972" t="s">
        <v>24</v>
      </c>
      <c r="P5972" cm="1">
        <f t="array" ref="P5972">IF(Q5972&gt;0,INDEX(Q5972:Q27696,MATCH(TRUE,INDEX(Q5972:Q27696="",,),0)-1),"")</f>
        <v>4</v>
      </c>
      <c r="Q5972">
        <v>1</v>
      </c>
      <c r="R5972">
        <f t="shared" si="95"/>
        <v>0</v>
      </c>
    </row>
    <row r="5973" spans="1:18" x14ac:dyDescent="0.3">
      <c r="A5973" t="s">
        <v>514</v>
      </c>
      <c r="B5973" s="1">
        <v>38532</v>
      </c>
      <c r="C5973" t="s">
        <v>515</v>
      </c>
      <c r="D5973" t="s">
        <v>527</v>
      </c>
      <c r="E5973" t="s">
        <v>528</v>
      </c>
      <c r="G5973" t="s">
        <v>19</v>
      </c>
      <c r="H5973" t="s">
        <v>30</v>
      </c>
      <c r="I5973" t="s">
        <v>21</v>
      </c>
      <c r="J5973" t="s">
        <v>22</v>
      </c>
      <c r="K5973">
        <v>115.3</v>
      </c>
      <c r="L5973">
        <v>93</v>
      </c>
      <c r="M5973" t="s">
        <v>480</v>
      </c>
      <c r="N5973">
        <v>214</v>
      </c>
      <c r="P5973" cm="1">
        <f t="array" ref="P5973">IF(Q5973&gt;0,INDEX(Q5973:Q27697,MATCH(TRUE,INDEX(Q5973:Q27697="",,),0)-1),"")</f>
        <v>4</v>
      </c>
      <c r="Q5973">
        <v>2</v>
      </c>
      <c r="R5973">
        <f t="shared" si="95"/>
        <v>0</v>
      </c>
    </row>
    <row r="5974" spans="1:18" x14ac:dyDescent="0.3">
      <c r="A5974" t="s">
        <v>514</v>
      </c>
      <c r="B5974" s="1">
        <v>38532</v>
      </c>
      <c r="C5974" t="s">
        <v>515</v>
      </c>
      <c r="D5974" t="s">
        <v>527</v>
      </c>
      <c r="E5974" t="s">
        <v>528</v>
      </c>
      <c r="G5974" t="s">
        <v>19</v>
      </c>
      <c r="H5974" t="s">
        <v>41</v>
      </c>
      <c r="I5974" t="s">
        <v>21</v>
      </c>
      <c r="J5974" t="s">
        <v>22</v>
      </c>
      <c r="K5974">
        <v>211.1</v>
      </c>
      <c r="L5974">
        <v>155</v>
      </c>
      <c r="M5974" t="s">
        <v>480</v>
      </c>
      <c r="N5974">
        <v>155</v>
      </c>
      <c r="P5974" cm="1">
        <f t="array" ref="P5974">IF(Q5974&gt;0,INDEX(Q5974:Q27698,MATCH(TRUE,INDEX(Q5974:Q27698="",,),0)-1),"")</f>
        <v>4</v>
      </c>
      <c r="Q5974">
        <v>2</v>
      </c>
      <c r="R5974">
        <f t="shared" si="95"/>
        <v>0</v>
      </c>
    </row>
    <row r="5975" spans="1:18" x14ac:dyDescent="0.3">
      <c r="A5975" t="s">
        <v>514</v>
      </c>
      <c r="B5975" s="1">
        <v>38532</v>
      </c>
      <c r="C5975" t="s">
        <v>515</v>
      </c>
      <c r="D5975" t="s">
        <v>527</v>
      </c>
      <c r="E5975" t="s">
        <v>528</v>
      </c>
      <c r="G5975" t="s">
        <v>19</v>
      </c>
      <c r="H5975" t="s">
        <v>63</v>
      </c>
      <c r="I5975" t="s">
        <v>21</v>
      </c>
      <c r="J5975" t="s">
        <v>22</v>
      </c>
      <c r="K5975">
        <v>166.4</v>
      </c>
      <c r="L5975">
        <v>85</v>
      </c>
      <c r="M5975" t="s">
        <v>480</v>
      </c>
      <c r="N5975">
        <v>85</v>
      </c>
      <c r="P5975" cm="1">
        <f t="array" ref="P5975">IF(Q5975&gt;0,INDEX(Q5975:Q27699,MATCH(TRUE,INDEX(Q5975:Q27699="",,),0)-1),"")</f>
        <v>4</v>
      </c>
      <c r="Q5975">
        <v>2</v>
      </c>
      <c r="R5975">
        <f t="shared" si="95"/>
        <v>0</v>
      </c>
    </row>
    <row r="5976" spans="1:18" x14ac:dyDescent="0.3">
      <c r="A5976" t="s">
        <v>514</v>
      </c>
      <c r="B5976" s="1">
        <v>38532</v>
      </c>
      <c r="C5976" t="s">
        <v>515</v>
      </c>
      <c r="D5976" t="s">
        <v>527</v>
      </c>
      <c r="E5976" t="s">
        <v>528</v>
      </c>
      <c r="G5976" t="s">
        <v>19</v>
      </c>
      <c r="H5976" t="s">
        <v>30</v>
      </c>
      <c r="I5976" t="s">
        <v>26</v>
      </c>
      <c r="J5976" t="s">
        <v>27</v>
      </c>
      <c r="K5976">
        <v>910</v>
      </c>
      <c r="L5976">
        <v>11.2</v>
      </c>
      <c r="M5976" t="s">
        <v>480</v>
      </c>
      <c r="N5976">
        <v>11.2</v>
      </c>
      <c r="P5976" cm="1">
        <f t="array" ref="P5976">IF(Q5976&gt;0,INDEX(Q5976:Q27700,MATCH(TRUE,INDEX(Q5976:Q27700="",,),0)-1),"")</f>
        <v>4</v>
      </c>
      <c r="Q5976">
        <v>2</v>
      </c>
      <c r="R5976">
        <f t="shared" si="95"/>
        <v>0</v>
      </c>
    </row>
    <row r="5977" spans="1:18" x14ac:dyDescent="0.3">
      <c r="A5977" t="s">
        <v>514</v>
      </c>
      <c r="B5977" s="1">
        <v>38532</v>
      </c>
      <c r="C5977" t="s">
        <v>515</v>
      </c>
      <c r="D5977" t="s">
        <v>527</v>
      </c>
      <c r="E5977" t="s">
        <v>528</v>
      </c>
      <c r="G5977" t="s">
        <v>19</v>
      </c>
      <c r="H5977" t="s">
        <v>41</v>
      </c>
      <c r="I5977" t="s">
        <v>26</v>
      </c>
      <c r="J5977" t="s">
        <v>27</v>
      </c>
      <c r="K5977">
        <v>422</v>
      </c>
      <c r="L5977">
        <v>36.25</v>
      </c>
      <c r="M5977" t="s">
        <v>480</v>
      </c>
      <c r="N5977">
        <v>113.51</v>
      </c>
      <c r="P5977" cm="1">
        <f t="array" ref="P5977">IF(Q5977&gt;0,INDEX(Q5977:Q27701,MATCH(TRUE,INDEX(Q5977:Q27701="",,),0)-1),"")</f>
        <v>4</v>
      </c>
      <c r="Q5977">
        <v>2</v>
      </c>
      <c r="R5977">
        <f t="shared" si="95"/>
        <v>0</v>
      </c>
    </row>
    <row r="5978" spans="1:18" x14ac:dyDescent="0.3">
      <c r="A5978" t="s">
        <v>514</v>
      </c>
      <c r="B5978" s="1">
        <v>38532</v>
      </c>
      <c r="C5978" t="s">
        <v>515</v>
      </c>
      <c r="D5978" t="s">
        <v>527</v>
      </c>
      <c r="E5978" t="s">
        <v>528</v>
      </c>
      <c r="G5978" t="s">
        <v>19</v>
      </c>
      <c r="H5978" t="s">
        <v>63</v>
      </c>
      <c r="I5978" t="s">
        <v>26</v>
      </c>
      <c r="J5978" t="s">
        <v>27</v>
      </c>
      <c r="K5978">
        <v>505</v>
      </c>
      <c r="L5978">
        <v>16.3</v>
      </c>
      <c r="M5978" t="s">
        <v>480</v>
      </c>
      <c r="N5978">
        <v>16.3</v>
      </c>
      <c r="P5978" cm="1">
        <f t="array" ref="P5978">IF(Q5978&gt;0,INDEX(Q5978:Q27702,MATCH(TRUE,INDEX(Q5978:Q27702="",,),0)-1),"")</f>
        <v>4</v>
      </c>
      <c r="Q5978">
        <v>2</v>
      </c>
      <c r="R5978">
        <f t="shared" si="95"/>
        <v>0</v>
      </c>
    </row>
    <row r="5979" spans="1:18" x14ac:dyDescent="0.3">
      <c r="A5979" t="s">
        <v>514</v>
      </c>
      <c r="B5979" s="1">
        <v>38532</v>
      </c>
      <c r="C5979" t="s">
        <v>515</v>
      </c>
      <c r="D5979" t="s">
        <v>527</v>
      </c>
      <c r="E5979" t="s">
        <v>528</v>
      </c>
      <c r="G5979" s="6" t="s">
        <v>29</v>
      </c>
      <c r="H5979" t="s">
        <v>214</v>
      </c>
      <c r="I5979" t="s">
        <v>21</v>
      </c>
      <c r="J5979" t="s">
        <v>22</v>
      </c>
      <c r="K5979">
        <v>33</v>
      </c>
      <c r="L5979">
        <v>66</v>
      </c>
      <c r="M5979" t="s">
        <v>480</v>
      </c>
      <c r="N5979">
        <v>66</v>
      </c>
      <c r="P5979" cm="1">
        <f t="array" ref="P5979">IF(Q5979&gt;0,INDEX(Q5979:Q27703,MATCH(TRUE,INDEX(Q5979:Q27703="",,),0)-1),"")</f>
        <v>4</v>
      </c>
      <c r="Q5979">
        <v>2</v>
      </c>
      <c r="R5979">
        <f t="shared" si="95"/>
        <v>0</v>
      </c>
    </row>
    <row r="5980" spans="1:18" x14ac:dyDescent="0.3">
      <c r="A5980" t="s">
        <v>514</v>
      </c>
      <c r="B5980" s="1">
        <v>38532</v>
      </c>
      <c r="C5980" t="s">
        <v>515</v>
      </c>
      <c r="D5980" t="s">
        <v>527</v>
      </c>
      <c r="E5980" t="s">
        <v>528</v>
      </c>
      <c r="G5980" s="6" t="s">
        <v>29</v>
      </c>
      <c r="H5980" t="s">
        <v>20</v>
      </c>
      <c r="I5980" t="s">
        <v>21</v>
      </c>
      <c r="J5980" t="s">
        <v>22</v>
      </c>
      <c r="K5980">
        <v>14.1</v>
      </c>
      <c r="L5980">
        <v>216</v>
      </c>
      <c r="M5980" t="s">
        <v>480</v>
      </c>
      <c r="N5980">
        <v>216</v>
      </c>
      <c r="P5980" cm="1">
        <f t="array" ref="P5980">IF(Q5980&gt;0,INDEX(Q5980:Q27704,MATCH(TRUE,INDEX(Q5980:Q27704="",,),0)-1),"")</f>
        <v>4</v>
      </c>
      <c r="Q5980">
        <v>2</v>
      </c>
      <c r="R5980">
        <f t="shared" si="95"/>
        <v>0</v>
      </c>
    </row>
    <row r="5981" spans="1:18" x14ac:dyDescent="0.3">
      <c r="A5981" t="s">
        <v>514</v>
      </c>
      <c r="B5981" s="1">
        <v>38532</v>
      </c>
      <c r="C5981" t="s">
        <v>515</v>
      </c>
      <c r="D5981" t="s">
        <v>527</v>
      </c>
      <c r="E5981" t="s">
        <v>528</v>
      </c>
      <c r="G5981" s="6" t="s">
        <v>29</v>
      </c>
      <c r="H5981" t="s">
        <v>529</v>
      </c>
      <c r="I5981" t="s">
        <v>21</v>
      </c>
      <c r="J5981" t="s">
        <v>22</v>
      </c>
      <c r="K5981">
        <v>69.900000000000006</v>
      </c>
      <c r="L5981">
        <v>39</v>
      </c>
      <c r="M5981" t="s">
        <v>480</v>
      </c>
      <c r="N5981">
        <v>39</v>
      </c>
      <c r="P5981" cm="1">
        <f t="array" ref="P5981">IF(Q5981&gt;0,INDEX(Q5981:Q27705,MATCH(TRUE,INDEX(Q5981:Q27705="",,),0)-1),"")</f>
        <v>4</v>
      </c>
      <c r="Q5981">
        <v>2</v>
      </c>
      <c r="R5981">
        <f t="shared" si="95"/>
        <v>0</v>
      </c>
    </row>
    <row r="5982" spans="1:18" x14ac:dyDescent="0.3">
      <c r="A5982" t="s">
        <v>514</v>
      </c>
      <c r="B5982" s="1">
        <v>38532</v>
      </c>
      <c r="C5982" t="s">
        <v>515</v>
      </c>
      <c r="D5982" t="s">
        <v>527</v>
      </c>
      <c r="E5982" t="s">
        <v>528</v>
      </c>
      <c r="G5982" s="6" t="s">
        <v>29</v>
      </c>
      <c r="H5982" t="s">
        <v>69</v>
      </c>
      <c r="I5982" t="s">
        <v>21</v>
      </c>
      <c r="J5982" t="s">
        <v>22</v>
      </c>
      <c r="K5982">
        <v>61.2</v>
      </c>
      <c r="L5982">
        <v>64</v>
      </c>
      <c r="M5982" t="s">
        <v>480</v>
      </c>
      <c r="N5982">
        <v>64</v>
      </c>
      <c r="P5982" cm="1">
        <f t="array" ref="P5982">IF(Q5982&gt;0,INDEX(Q5982:Q27706,MATCH(TRUE,INDEX(Q5982:Q27706="",,),0)-1),"")</f>
        <v>4</v>
      </c>
      <c r="Q5982">
        <v>2</v>
      </c>
      <c r="R5982">
        <f t="shared" si="95"/>
        <v>0</v>
      </c>
    </row>
    <row r="5983" spans="1:18" x14ac:dyDescent="0.3">
      <c r="A5983" t="s">
        <v>514</v>
      </c>
      <c r="B5983" s="1">
        <v>38532</v>
      </c>
      <c r="C5983" t="s">
        <v>515</v>
      </c>
      <c r="D5983" t="s">
        <v>527</v>
      </c>
      <c r="E5983" t="s">
        <v>528</v>
      </c>
      <c r="G5983" s="6" t="s">
        <v>29</v>
      </c>
      <c r="H5983" t="s">
        <v>64</v>
      </c>
      <c r="I5983" t="s">
        <v>21</v>
      </c>
      <c r="J5983" t="s">
        <v>22</v>
      </c>
      <c r="K5983">
        <v>16.899999999999999</v>
      </c>
      <c r="L5983">
        <v>60</v>
      </c>
      <c r="M5983" t="s">
        <v>480</v>
      </c>
      <c r="N5983">
        <v>60</v>
      </c>
      <c r="P5983" cm="1">
        <f t="array" ref="P5983">IF(Q5983&gt;0,INDEX(Q5983:Q27707,MATCH(TRUE,INDEX(Q5983:Q27707="",,),0)-1),"")</f>
        <v>4</v>
      </c>
      <c r="Q5983">
        <v>2</v>
      </c>
      <c r="R5983">
        <f t="shared" si="95"/>
        <v>0</v>
      </c>
    </row>
    <row r="5984" spans="1:18" x14ac:dyDescent="0.3">
      <c r="A5984" t="s">
        <v>514</v>
      </c>
      <c r="B5984" s="1">
        <v>38532</v>
      </c>
      <c r="C5984" t="s">
        <v>515</v>
      </c>
      <c r="D5984" t="s">
        <v>527</v>
      </c>
      <c r="E5984" t="s">
        <v>528</v>
      </c>
      <c r="G5984" s="6" t="s">
        <v>29</v>
      </c>
      <c r="H5984" t="s">
        <v>214</v>
      </c>
      <c r="I5984" t="s">
        <v>26</v>
      </c>
      <c r="J5984" t="s">
        <v>27</v>
      </c>
      <c r="K5984">
        <v>177</v>
      </c>
      <c r="L5984">
        <v>12.3</v>
      </c>
      <c r="M5984" t="s">
        <v>480</v>
      </c>
      <c r="N5984">
        <v>12.3</v>
      </c>
      <c r="P5984" cm="1">
        <f t="array" ref="P5984">IF(Q5984&gt;0,INDEX(Q5984:Q27708,MATCH(TRUE,INDEX(Q5984:Q27708="",,),0)-1),"")</f>
        <v>4</v>
      </c>
      <c r="Q5984">
        <v>2</v>
      </c>
      <c r="R5984">
        <f t="shared" si="95"/>
        <v>0</v>
      </c>
    </row>
    <row r="5985" spans="1:18" x14ac:dyDescent="0.3">
      <c r="A5985" t="s">
        <v>514</v>
      </c>
      <c r="B5985" s="1">
        <v>38532</v>
      </c>
      <c r="C5985" t="s">
        <v>515</v>
      </c>
      <c r="D5985" t="s">
        <v>527</v>
      </c>
      <c r="E5985" t="s">
        <v>528</v>
      </c>
      <c r="G5985" s="6" t="s">
        <v>29</v>
      </c>
      <c r="H5985" t="s">
        <v>20</v>
      </c>
      <c r="I5985" t="s">
        <v>26</v>
      </c>
      <c r="J5985" t="s">
        <v>27</v>
      </c>
      <c r="K5985">
        <v>26</v>
      </c>
      <c r="L5985">
        <v>12.5</v>
      </c>
      <c r="M5985" t="s">
        <v>480</v>
      </c>
      <c r="N5985">
        <v>12.5</v>
      </c>
      <c r="P5985" cm="1">
        <f t="array" ref="P5985">IF(Q5985&gt;0,INDEX(Q5985:Q27709,MATCH(TRUE,INDEX(Q5985:Q27709="",,),0)-1),"")</f>
        <v>4</v>
      </c>
      <c r="Q5985">
        <v>2</v>
      </c>
      <c r="R5985">
        <f t="shared" si="95"/>
        <v>0</v>
      </c>
    </row>
    <row r="5986" spans="1:18" x14ac:dyDescent="0.3">
      <c r="A5986" t="s">
        <v>514</v>
      </c>
      <c r="B5986" s="1">
        <v>38532</v>
      </c>
      <c r="C5986" t="s">
        <v>515</v>
      </c>
      <c r="D5986" t="s">
        <v>527</v>
      </c>
      <c r="E5986" t="s">
        <v>528</v>
      </c>
      <c r="G5986" s="6" t="s">
        <v>29</v>
      </c>
      <c r="H5986" t="s">
        <v>99</v>
      </c>
      <c r="I5986" t="s">
        <v>26</v>
      </c>
      <c r="J5986" t="s">
        <v>27</v>
      </c>
      <c r="K5986">
        <v>103</v>
      </c>
      <c r="L5986">
        <v>10</v>
      </c>
      <c r="M5986" t="s">
        <v>480</v>
      </c>
      <c r="N5986">
        <v>10</v>
      </c>
      <c r="P5986" cm="1">
        <f t="array" ref="P5986">IF(Q5986&gt;0,INDEX(Q5986:Q27710,MATCH(TRUE,INDEX(Q5986:Q27710="",,),0)-1),"")</f>
        <v>4</v>
      </c>
      <c r="Q5986">
        <v>2</v>
      </c>
      <c r="R5986">
        <f t="shared" si="95"/>
        <v>0</v>
      </c>
    </row>
    <row r="5987" spans="1:18" x14ac:dyDescent="0.3">
      <c r="A5987" t="s">
        <v>514</v>
      </c>
      <c r="B5987" s="1">
        <v>38532</v>
      </c>
      <c r="C5987" t="s">
        <v>515</v>
      </c>
      <c r="D5987" t="s">
        <v>527</v>
      </c>
      <c r="E5987" t="s">
        <v>528</v>
      </c>
      <c r="G5987" s="6" t="s">
        <v>29</v>
      </c>
      <c r="H5987" t="s">
        <v>529</v>
      </c>
      <c r="I5987" t="s">
        <v>26</v>
      </c>
      <c r="J5987" t="s">
        <v>27</v>
      </c>
      <c r="K5987">
        <v>112</v>
      </c>
      <c r="L5987">
        <v>8.15</v>
      </c>
      <c r="M5987" t="s">
        <v>480</v>
      </c>
      <c r="N5987">
        <v>8.15</v>
      </c>
      <c r="P5987" cm="1">
        <f t="array" ref="P5987">IF(Q5987&gt;0,INDEX(Q5987:Q27711,MATCH(TRUE,INDEX(Q5987:Q27711="",,),0)-1),"")</f>
        <v>4</v>
      </c>
      <c r="Q5987">
        <v>2</v>
      </c>
      <c r="R5987">
        <f t="shared" si="95"/>
        <v>0</v>
      </c>
    </row>
    <row r="5988" spans="1:18" x14ac:dyDescent="0.3">
      <c r="A5988" t="s">
        <v>514</v>
      </c>
      <c r="B5988" s="1">
        <v>38532</v>
      </c>
      <c r="C5988" t="s">
        <v>515</v>
      </c>
      <c r="D5988" t="s">
        <v>527</v>
      </c>
      <c r="E5988" t="s">
        <v>528</v>
      </c>
      <c r="G5988" s="6" t="s">
        <v>29</v>
      </c>
      <c r="H5988" t="s">
        <v>69</v>
      </c>
      <c r="I5988" t="s">
        <v>26</v>
      </c>
      <c r="J5988" t="s">
        <v>27</v>
      </c>
      <c r="K5988">
        <v>131</v>
      </c>
      <c r="L5988">
        <v>10.9</v>
      </c>
      <c r="M5988" t="s">
        <v>480</v>
      </c>
      <c r="N5988">
        <v>10.9</v>
      </c>
      <c r="P5988" cm="1">
        <f t="array" ref="P5988">IF(Q5988&gt;0,INDEX(Q5988:Q27712,MATCH(TRUE,INDEX(Q5988:Q27712="",,),0)-1),"")</f>
        <v>4</v>
      </c>
      <c r="Q5988">
        <v>2</v>
      </c>
      <c r="R5988">
        <f t="shared" si="95"/>
        <v>0</v>
      </c>
    </row>
    <row r="5989" spans="1:18" x14ac:dyDescent="0.3">
      <c r="A5989" t="s">
        <v>514</v>
      </c>
      <c r="B5989" s="1">
        <v>38532</v>
      </c>
      <c r="C5989" t="s">
        <v>515</v>
      </c>
      <c r="D5989" t="s">
        <v>527</v>
      </c>
      <c r="E5989" t="s">
        <v>528</v>
      </c>
      <c r="G5989" s="6" t="s">
        <v>29</v>
      </c>
      <c r="H5989" t="s">
        <v>28</v>
      </c>
      <c r="I5989" t="s">
        <v>26</v>
      </c>
      <c r="J5989" t="s">
        <v>27</v>
      </c>
      <c r="K5989">
        <v>39</v>
      </c>
      <c r="L5989">
        <v>16.3</v>
      </c>
      <c r="M5989" t="s">
        <v>480</v>
      </c>
      <c r="N5989">
        <v>16.3</v>
      </c>
      <c r="P5989" cm="1">
        <f t="array" ref="P5989">IF(Q5989&gt;0,INDEX(Q5989:Q27713,MATCH(TRUE,INDEX(Q5989:Q27713="",,),0)-1),"")</f>
        <v>4</v>
      </c>
      <c r="Q5989">
        <v>2</v>
      </c>
      <c r="R5989">
        <f t="shared" si="95"/>
        <v>0</v>
      </c>
    </row>
    <row r="5990" spans="1:18" x14ac:dyDescent="0.3">
      <c r="A5990" t="s">
        <v>514</v>
      </c>
      <c r="B5990" s="1">
        <v>38532</v>
      </c>
      <c r="C5990" t="s">
        <v>515</v>
      </c>
      <c r="D5990" t="s">
        <v>527</v>
      </c>
      <c r="E5990" t="s">
        <v>528</v>
      </c>
      <c r="G5990" s="6" t="s">
        <v>29</v>
      </c>
      <c r="H5990" t="s">
        <v>64</v>
      </c>
      <c r="I5990" t="s">
        <v>26</v>
      </c>
      <c r="J5990" t="s">
        <v>27</v>
      </c>
      <c r="K5990">
        <v>110</v>
      </c>
      <c r="L5990">
        <v>8.75</v>
      </c>
      <c r="M5990" t="s">
        <v>480</v>
      </c>
      <c r="N5990">
        <v>8.75</v>
      </c>
      <c r="P5990" cm="1">
        <f t="array" ref="P5990">IF(Q5990&gt;0,INDEX(Q5990:Q27714,MATCH(TRUE,INDEX(Q5990:Q27714="",,),0)-1),"")</f>
        <v>4</v>
      </c>
      <c r="Q5990">
        <v>2</v>
      </c>
      <c r="R5990">
        <f t="shared" si="95"/>
        <v>0</v>
      </c>
    </row>
    <row r="5991" spans="1:18" x14ac:dyDescent="0.3">
      <c r="A5991" t="s">
        <v>514</v>
      </c>
      <c r="B5991" s="1">
        <v>38532</v>
      </c>
      <c r="C5991" t="s">
        <v>515</v>
      </c>
      <c r="D5991" t="s">
        <v>527</v>
      </c>
      <c r="E5991" t="s">
        <v>528</v>
      </c>
      <c r="G5991" t="s">
        <v>19</v>
      </c>
      <c r="H5991" t="s">
        <v>30</v>
      </c>
      <c r="I5991" t="s">
        <v>21</v>
      </c>
      <c r="J5991" t="s">
        <v>22</v>
      </c>
      <c r="K5991">
        <v>115.3</v>
      </c>
      <c r="L5991">
        <v>93</v>
      </c>
      <c r="M5991" t="s">
        <v>518</v>
      </c>
      <c r="N5991">
        <v>93</v>
      </c>
      <c r="P5991" cm="1">
        <f t="array" ref="P5991">IF(Q5991&gt;0,INDEX(Q5991:Q27715,MATCH(TRUE,INDEX(Q5991:Q27715="",,),0)-1),"")</f>
        <v>4</v>
      </c>
      <c r="Q5991">
        <v>3</v>
      </c>
      <c r="R5991">
        <f t="shared" si="95"/>
        <v>0</v>
      </c>
    </row>
    <row r="5992" spans="1:18" x14ac:dyDescent="0.3">
      <c r="A5992" t="s">
        <v>514</v>
      </c>
      <c r="B5992" s="1">
        <v>38532</v>
      </c>
      <c r="C5992" t="s">
        <v>515</v>
      </c>
      <c r="D5992" t="s">
        <v>527</v>
      </c>
      <c r="E5992" t="s">
        <v>528</v>
      </c>
      <c r="G5992" t="s">
        <v>19</v>
      </c>
      <c r="H5992" t="s">
        <v>41</v>
      </c>
      <c r="I5992" t="s">
        <v>21</v>
      </c>
      <c r="J5992" t="s">
        <v>22</v>
      </c>
      <c r="K5992">
        <v>211.1</v>
      </c>
      <c r="L5992">
        <v>155</v>
      </c>
      <c r="M5992" t="s">
        <v>518</v>
      </c>
      <c r="N5992">
        <v>346.5</v>
      </c>
      <c r="P5992" cm="1">
        <f t="array" ref="P5992">IF(Q5992&gt;0,INDEX(Q5992:Q27716,MATCH(TRUE,INDEX(Q5992:Q27716="",,),0)-1),"")</f>
        <v>4</v>
      </c>
      <c r="Q5992">
        <v>3</v>
      </c>
      <c r="R5992">
        <f t="shared" si="95"/>
        <v>0</v>
      </c>
    </row>
    <row r="5993" spans="1:18" x14ac:dyDescent="0.3">
      <c r="A5993" t="s">
        <v>514</v>
      </c>
      <c r="B5993" s="1">
        <v>38532</v>
      </c>
      <c r="C5993" t="s">
        <v>515</v>
      </c>
      <c r="D5993" t="s">
        <v>527</v>
      </c>
      <c r="E5993" t="s">
        <v>528</v>
      </c>
      <c r="G5993" t="s">
        <v>19</v>
      </c>
      <c r="H5993" t="s">
        <v>63</v>
      </c>
      <c r="I5993" t="s">
        <v>21</v>
      </c>
      <c r="J5993" t="s">
        <v>22</v>
      </c>
      <c r="K5993">
        <v>166.4</v>
      </c>
      <c r="L5993">
        <v>85</v>
      </c>
      <c r="M5993" t="s">
        <v>518</v>
      </c>
      <c r="N5993">
        <v>85</v>
      </c>
      <c r="P5993" cm="1">
        <f t="array" ref="P5993">IF(Q5993&gt;0,INDEX(Q5993:Q27717,MATCH(TRUE,INDEX(Q5993:Q27717="",,),0)-1),"")</f>
        <v>4</v>
      </c>
      <c r="Q5993">
        <v>3</v>
      </c>
      <c r="R5993">
        <f t="shared" si="95"/>
        <v>0</v>
      </c>
    </row>
    <row r="5994" spans="1:18" x14ac:dyDescent="0.3">
      <c r="A5994" t="s">
        <v>514</v>
      </c>
      <c r="B5994" s="1">
        <v>38532</v>
      </c>
      <c r="C5994" t="s">
        <v>515</v>
      </c>
      <c r="D5994" t="s">
        <v>527</v>
      </c>
      <c r="E5994" t="s">
        <v>528</v>
      </c>
      <c r="G5994" t="s">
        <v>19</v>
      </c>
      <c r="H5994" t="s">
        <v>30</v>
      </c>
      <c r="I5994" t="s">
        <v>26</v>
      </c>
      <c r="J5994" t="s">
        <v>27</v>
      </c>
      <c r="K5994">
        <v>910</v>
      </c>
      <c r="L5994">
        <v>11.2</v>
      </c>
      <c r="M5994" t="s">
        <v>518</v>
      </c>
      <c r="N5994">
        <v>11.2</v>
      </c>
      <c r="P5994" cm="1">
        <f t="array" ref="P5994">IF(Q5994&gt;0,INDEX(Q5994:Q27718,MATCH(TRUE,INDEX(Q5994:Q27718="",,),0)-1),"")</f>
        <v>4</v>
      </c>
      <c r="Q5994">
        <v>3</v>
      </c>
      <c r="R5994">
        <f t="shared" si="95"/>
        <v>0</v>
      </c>
    </row>
    <row r="5995" spans="1:18" x14ac:dyDescent="0.3">
      <c r="A5995" t="s">
        <v>514</v>
      </c>
      <c r="B5995" s="1">
        <v>38532</v>
      </c>
      <c r="C5995" t="s">
        <v>515</v>
      </c>
      <c r="D5995" t="s">
        <v>527</v>
      </c>
      <c r="E5995" t="s">
        <v>528</v>
      </c>
      <c r="G5995" t="s">
        <v>19</v>
      </c>
      <c r="H5995" t="s">
        <v>41</v>
      </c>
      <c r="I5995" t="s">
        <v>26</v>
      </c>
      <c r="J5995" t="s">
        <v>27</v>
      </c>
      <c r="K5995">
        <v>422</v>
      </c>
      <c r="L5995">
        <v>36.25</v>
      </c>
      <c r="M5995" t="s">
        <v>518</v>
      </c>
      <c r="N5995">
        <v>36.25</v>
      </c>
      <c r="P5995" cm="1">
        <f t="array" ref="P5995">IF(Q5995&gt;0,INDEX(Q5995:Q27719,MATCH(TRUE,INDEX(Q5995:Q27719="",,),0)-1),"")</f>
        <v>4</v>
      </c>
      <c r="Q5995">
        <v>3</v>
      </c>
      <c r="R5995">
        <f t="shared" si="95"/>
        <v>0</v>
      </c>
    </row>
    <row r="5996" spans="1:18" x14ac:dyDescent="0.3">
      <c r="A5996" t="s">
        <v>514</v>
      </c>
      <c r="B5996" s="1">
        <v>38532</v>
      </c>
      <c r="C5996" t="s">
        <v>515</v>
      </c>
      <c r="D5996" t="s">
        <v>527</v>
      </c>
      <c r="E5996" t="s">
        <v>528</v>
      </c>
      <c r="G5996" t="s">
        <v>19</v>
      </c>
      <c r="H5996" t="s">
        <v>63</v>
      </c>
      <c r="I5996" t="s">
        <v>26</v>
      </c>
      <c r="J5996" t="s">
        <v>27</v>
      </c>
      <c r="K5996">
        <v>505</v>
      </c>
      <c r="L5996">
        <v>16.3</v>
      </c>
      <c r="M5996" t="s">
        <v>518</v>
      </c>
      <c r="N5996">
        <v>16.3</v>
      </c>
      <c r="P5996" cm="1">
        <f t="array" ref="P5996">IF(Q5996&gt;0,INDEX(Q5996:Q27720,MATCH(TRUE,INDEX(Q5996:Q27720="",,),0)-1),"")</f>
        <v>4</v>
      </c>
      <c r="Q5996">
        <v>3</v>
      </c>
      <c r="R5996">
        <f t="shared" si="95"/>
        <v>0</v>
      </c>
    </row>
    <row r="5997" spans="1:18" x14ac:dyDescent="0.3">
      <c r="A5997" t="s">
        <v>514</v>
      </c>
      <c r="B5997" s="1">
        <v>38532</v>
      </c>
      <c r="C5997" t="s">
        <v>515</v>
      </c>
      <c r="D5997" t="s">
        <v>527</v>
      </c>
      <c r="E5997" t="s">
        <v>528</v>
      </c>
      <c r="G5997" s="6" t="s">
        <v>29</v>
      </c>
      <c r="H5997" t="s">
        <v>214</v>
      </c>
      <c r="I5997" t="s">
        <v>21</v>
      </c>
      <c r="J5997" t="s">
        <v>22</v>
      </c>
      <c r="K5997">
        <v>33</v>
      </c>
      <c r="L5997">
        <v>66</v>
      </c>
      <c r="M5997" t="s">
        <v>518</v>
      </c>
      <c r="N5997">
        <v>66</v>
      </c>
      <c r="P5997" cm="1">
        <f t="array" ref="P5997">IF(Q5997&gt;0,INDEX(Q5997:Q27721,MATCH(TRUE,INDEX(Q5997:Q27721="",,),0)-1),"")</f>
        <v>4</v>
      </c>
      <c r="Q5997">
        <v>3</v>
      </c>
      <c r="R5997">
        <f t="shared" si="95"/>
        <v>0</v>
      </c>
    </row>
    <row r="5998" spans="1:18" x14ac:dyDescent="0.3">
      <c r="A5998" t="s">
        <v>514</v>
      </c>
      <c r="B5998" s="1">
        <v>38532</v>
      </c>
      <c r="C5998" t="s">
        <v>515</v>
      </c>
      <c r="D5998" t="s">
        <v>527</v>
      </c>
      <c r="E5998" t="s">
        <v>528</v>
      </c>
      <c r="G5998" s="6" t="s">
        <v>29</v>
      </c>
      <c r="H5998" t="s">
        <v>20</v>
      </c>
      <c r="I5998" t="s">
        <v>21</v>
      </c>
      <c r="J5998" t="s">
        <v>22</v>
      </c>
      <c r="K5998">
        <v>14.1</v>
      </c>
      <c r="L5998">
        <v>216</v>
      </c>
      <c r="M5998" t="s">
        <v>518</v>
      </c>
      <c r="N5998">
        <v>216</v>
      </c>
      <c r="P5998" cm="1">
        <f t="array" ref="P5998">IF(Q5998&gt;0,INDEX(Q5998:Q27722,MATCH(TRUE,INDEX(Q5998:Q27722="",,),0)-1),"")</f>
        <v>4</v>
      </c>
      <c r="Q5998">
        <v>3</v>
      </c>
      <c r="R5998">
        <f t="shared" si="95"/>
        <v>0</v>
      </c>
    </row>
    <row r="5999" spans="1:18" x14ac:dyDescent="0.3">
      <c r="A5999" t="s">
        <v>514</v>
      </c>
      <c r="B5999" s="1">
        <v>38532</v>
      </c>
      <c r="C5999" t="s">
        <v>515</v>
      </c>
      <c r="D5999" t="s">
        <v>527</v>
      </c>
      <c r="E5999" t="s">
        <v>528</v>
      </c>
      <c r="G5999" s="6" t="s">
        <v>29</v>
      </c>
      <c r="H5999" t="s">
        <v>529</v>
      </c>
      <c r="I5999" t="s">
        <v>21</v>
      </c>
      <c r="J5999" t="s">
        <v>22</v>
      </c>
      <c r="K5999">
        <v>69.900000000000006</v>
      </c>
      <c r="L5999">
        <v>39</v>
      </c>
      <c r="M5999" t="s">
        <v>518</v>
      </c>
      <c r="N5999">
        <v>39</v>
      </c>
      <c r="P5999" cm="1">
        <f t="array" ref="P5999">IF(Q5999&gt;0,INDEX(Q5999:Q27723,MATCH(TRUE,INDEX(Q5999:Q27723="",,),0)-1),"")</f>
        <v>4</v>
      </c>
      <c r="Q5999">
        <v>3</v>
      </c>
      <c r="R5999">
        <f t="shared" si="95"/>
        <v>0</v>
      </c>
    </row>
    <row r="6000" spans="1:18" x14ac:dyDescent="0.3">
      <c r="A6000" t="s">
        <v>514</v>
      </c>
      <c r="B6000" s="1">
        <v>38532</v>
      </c>
      <c r="C6000" t="s">
        <v>515</v>
      </c>
      <c r="D6000" t="s">
        <v>527</v>
      </c>
      <c r="E6000" t="s">
        <v>528</v>
      </c>
      <c r="G6000" s="6" t="s">
        <v>29</v>
      </c>
      <c r="H6000" t="s">
        <v>69</v>
      </c>
      <c r="I6000" t="s">
        <v>21</v>
      </c>
      <c r="J6000" t="s">
        <v>22</v>
      </c>
      <c r="K6000">
        <v>61.2</v>
      </c>
      <c r="L6000">
        <v>64</v>
      </c>
      <c r="M6000" t="s">
        <v>518</v>
      </c>
      <c r="N6000">
        <v>64</v>
      </c>
      <c r="P6000" cm="1">
        <f t="array" ref="P6000">IF(Q6000&gt;0,INDEX(Q6000:Q27724,MATCH(TRUE,INDEX(Q6000:Q27724="",,),0)-1),"")</f>
        <v>4</v>
      </c>
      <c r="Q6000">
        <v>3</v>
      </c>
      <c r="R6000">
        <f t="shared" si="95"/>
        <v>0</v>
      </c>
    </row>
    <row r="6001" spans="1:18" x14ac:dyDescent="0.3">
      <c r="A6001" t="s">
        <v>514</v>
      </c>
      <c r="B6001" s="1">
        <v>38532</v>
      </c>
      <c r="C6001" t="s">
        <v>515</v>
      </c>
      <c r="D6001" t="s">
        <v>527</v>
      </c>
      <c r="E6001" t="s">
        <v>528</v>
      </c>
      <c r="G6001" s="6" t="s">
        <v>29</v>
      </c>
      <c r="H6001" t="s">
        <v>64</v>
      </c>
      <c r="I6001" t="s">
        <v>21</v>
      </c>
      <c r="J6001" t="s">
        <v>22</v>
      </c>
      <c r="K6001">
        <v>16.899999999999999</v>
      </c>
      <c r="L6001">
        <v>60</v>
      </c>
      <c r="M6001" t="s">
        <v>518</v>
      </c>
      <c r="N6001">
        <v>60</v>
      </c>
      <c r="P6001" cm="1">
        <f t="array" ref="P6001">IF(Q6001&gt;0,INDEX(Q6001:Q27725,MATCH(TRUE,INDEX(Q6001:Q27725="",,),0)-1),"")</f>
        <v>4</v>
      </c>
      <c r="Q6001">
        <v>3</v>
      </c>
      <c r="R6001">
        <f t="shared" si="95"/>
        <v>0</v>
      </c>
    </row>
    <row r="6002" spans="1:18" x14ac:dyDescent="0.3">
      <c r="A6002" t="s">
        <v>514</v>
      </c>
      <c r="B6002" s="1">
        <v>38532</v>
      </c>
      <c r="C6002" t="s">
        <v>515</v>
      </c>
      <c r="D6002" t="s">
        <v>527</v>
      </c>
      <c r="E6002" t="s">
        <v>528</v>
      </c>
      <c r="G6002" s="6" t="s">
        <v>29</v>
      </c>
      <c r="H6002" t="s">
        <v>214</v>
      </c>
      <c r="I6002" t="s">
        <v>26</v>
      </c>
      <c r="J6002" t="s">
        <v>27</v>
      </c>
      <c r="K6002">
        <v>177</v>
      </c>
      <c r="L6002">
        <v>12.3</v>
      </c>
      <c r="M6002" t="s">
        <v>518</v>
      </c>
      <c r="N6002">
        <v>12.3</v>
      </c>
      <c r="P6002" cm="1">
        <f t="array" ref="P6002">IF(Q6002&gt;0,INDEX(Q6002:Q27726,MATCH(TRUE,INDEX(Q6002:Q27726="",,),0)-1),"")</f>
        <v>4</v>
      </c>
      <c r="Q6002">
        <v>3</v>
      </c>
      <c r="R6002">
        <f t="shared" si="95"/>
        <v>0</v>
      </c>
    </row>
    <row r="6003" spans="1:18" x14ac:dyDescent="0.3">
      <c r="A6003" t="s">
        <v>514</v>
      </c>
      <c r="B6003" s="1">
        <v>38532</v>
      </c>
      <c r="C6003" t="s">
        <v>515</v>
      </c>
      <c r="D6003" t="s">
        <v>527</v>
      </c>
      <c r="E6003" t="s">
        <v>528</v>
      </c>
      <c r="G6003" s="6" t="s">
        <v>29</v>
      </c>
      <c r="H6003" t="s">
        <v>20</v>
      </c>
      <c r="I6003" t="s">
        <v>26</v>
      </c>
      <c r="J6003" t="s">
        <v>27</v>
      </c>
      <c r="K6003">
        <v>26</v>
      </c>
      <c r="L6003">
        <v>12.5</v>
      </c>
      <c r="M6003" t="s">
        <v>518</v>
      </c>
      <c r="N6003">
        <v>12.5</v>
      </c>
      <c r="P6003" cm="1">
        <f t="array" ref="P6003">IF(Q6003&gt;0,INDEX(Q6003:Q27727,MATCH(TRUE,INDEX(Q6003:Q27727="",,),0)-1),"")</f>
        <v>4</v>
      </c>
      <c r="Q6003">
        <v>3</v>
      </c>
      <c r="R6003">
        <f t="shared" si="95"/>
        <v>0</v>
      </c>
    </row>
    <row r="6004" spans="1:18" x14ac:dyDescent="0.3">
      <c r="A6004" t="s">
        <v>514</v>
      </c>
      <c r="B6004" s="1">
        <v>38532</v>
      </c>
      <c r="C6004" t="s">
        <v>515</v>
      </c>
      <c r="D6004" t="s">
        <v>527</v>
      </c>
      <c r="E6004" t="s">
        <v>528</v>
      </c>
      <c r="G6004" s="6" t="s">
        <v>29</v>
      </c>
      <c r="H6004" t="s">
        <v>99</v>
      </c>
      <c r="I6004" t="s">
        <v>26</v>
      </c>
      <c r="J6004" t="s">
        <v>27</v>
      </c>
      <c r="K6004">
        <v>103</v>
      </c>
      <c r="L6004">
        <v>10</v>
      </c>
      <c r="M6004" t="s">
        <v>518</v>
      </c>
      <c r="N6004">
        <v>10</v>
      </c>
      <c r="P6004" cm="1">
        <f t="array" ref="P6004">IF(Q6004&gt;0,INDEX(Q6004:Q27728,MATCH(TRUE,INDEX(Q6004:Q27728="",,),0)-1),"")</f>
        <v>4</v>
      </c>
      <c r="Q6004">
        <v>3</v>
      </c>
      <c r="R6004">
        <f t="shared" ref="R6004:R6067" si="96">IF(P6004="","",0)</f>
        <v>0</v>
      </c>
    </row>
    <row r="6005" spans="1:18" x14ac:dyDescent="0.3">
      <c r="A6005" t="s">
        <v>514</v>
      </c>
      <c r="B6005" s="1">
        <v>38532</v>
      </c>
      <c r="C6005" t="s">
        <v>515</v>
      </c>
      <c r="D6005" t="s">
        <v>527</v>
      </c>
      <c r="E6005" t="s">
        <v>528</v>
      </c>
      <c r="G6005" s="6" t="s">
        <v>29</v>
      </c>
      <c r="H6005" t="s">
        <v>529</v>
      </c>
      <c r="I6005" t="s">
        <v>26</v>
      </c>
      <c r="J6005" t="s">
        <v>27</v>
      </c>
      <c r="K6005">
        <v>112</v>
      </c>
      <c r="L6005">
        <v>8.15</v>
      </c>
      <c r="M6005" t="s">
        <v>518</v>
      </c>
      <c r="N6005">
        <v>8.15</v>
      </c>
      <c r="P6005" cm="1">
        <f t="array" ref="P6005">IF(Q6005&gt;0,INDEX(Q6005:Q27729,MATCH(TRUE,INDEX(Q6005:Q27729="",,),0)-1),"")</f>
        <v>4</v>
      </c>
      <c r="Q6005">
        <v>3</v>
      </c>
      <c r="R6005">
        <f t="shared" si="96"/>
        <v>0</v>
      </c>
    </row>
    <row r="6006" spans="1:18" x14ac:dyDescent="0.3">
      <c r="A6006" t="s">
        <v>514</v>
      </c>
      <c r="B6006" s="1">
        <v>38532</v>
      </c>
      <c r="C6006" t="s">
        <v>515</v>
      </c>
      <c r="D6006" t="s">
        <v>527</v>
      </c>
      <c r="E6006" t="s">
        <v>528</v>
      </c>
      <c r="G6006" s="6" t="s">
        <v>29</v>
      </c>
      <c r="H6006" t="s">
        <v>69</v>
      </c>
      <c r="I6006" t="s">
        <v>26</v>
      </c>
      <c r="J6006" t="s">
        <v>27</v>
      </c>
      <c r="K6006">
        <v>131</v>
      </c>
      <c r="L6006">
        <v>10.9</v>
      </c>
      <c r="M6006" t="s">
        <v>518</v>
      </c>
      <c r="N6006">
        <v>10.9</v>
      </c>
      <c r="P6006" cm="1">
        <f t="array" ref="P6006">IF(Q6006&gt;0,INDEX(Q6006:Q27730,MATCH(TRUE,INDEX(Q6006:Q27730="",,),0)-1),"")</f>
        <v>4</v>
      </c>
      <c r="Q6006">
        <v>3</v>
      </c>
      <c r="R6006">
        <f t="shared" si="96"/>
        <v>0</v>
      </c>
    </row>
    <row r="6007" spans="1:18" x14ac:dyDescent="0.3">
      <c r="A6007" t="s">
        <v>514</v>
      </c>
      <c r="B6007" s="1">
        <v>38532</v>
      </c>
      <c r="C6007" t="s">
        <v>515</v>
      </c>
      <c r="D6007" t="s">
        <v>527</v>
      </c>
      <c r="E6007" t="s">
        <v>528</v>
      </c>
      <c r="G6007" s="6" t="s">
        <v>29</v>
      </c>
      <c r="H6007" t="s">
        <v>28</v>
      </c>
      <c r="I6007" t="s">
        <v>26</v>
      </c>
      <c r="J6007" t="s">
        <v>27</v>
      </c>
      <c r="K6007">
        <v>39</v>
      </c>
      <c r="L6007">
        <v>16.3</v>
      </c>
      <c r="M6007" t="s">
        <v>518</v>
      </c>
      <c r="N6007">
        <v>16.3</v>
      </c>
      <c r="P6007" cm="1">
        <f t="array" ref="P6007">IF(Q6007&gt;0,INDEX(Q6007:Q27731,MATCH(TRUE,INDEX(Q6007:Q27731="",,),0)-1),"")</f>
        <v>4</v>
      </c>
      <c r="Q6007">
        <v>3</v>
      </c>
      <c r="R6007">
        <f t="shared" si="96"/>
        <v>0</v>
      </c>
    </row>
    <row r="6008" spans="1:18" x14ac:dyDescent="0.3">
      <c r="A6008" t="s">
        <v>514</v>
      </c>
      <c r="B6008" s="1">
        <v>38532</v>
      </c>
      <c r="C6008" t="s">
        <v>515</v>
      </c>
      <c r="D6008" t="s">
        <v>527</v>
      </c>
      <c r="E6008" t="s">
        <v>528</v>
      </c>
      <c r="G6008" s="6" t="s">
        <v>29</v>
      </c>
      <c r="H6008" t="s">
        <v>64</v>
      </c>
      <c r="I6008" t="s">
        <v>26</v>
      </c>
      <c r="J6008" t="s">
        <v>27</v>
      </c>
      <c r="K6008">
        <v>110</v>
      </c>
      <c r="L6008">
        <v>8.75</v>
      </c>
      <c r="M6008" t="s">
        <v>518</v>
      </c>
      <c r="N6008">
        <v>8.75</v>
      </c>
      <c r="P6008" cm="1">
        <f t="array" ref="P6008">IF(Q6008&gt;0,INDEX(Q6008:Q27732,MATCH(TRUE,INDEX(Q6008:Q27732="",,),0)-1),"")</f>
        <v>4</v>
      </c>
      <c r="Q6008">
        <v>3</v>
      </c>
      <c r="R6008">
        <f t="shared" si="96"/>
        <v>0</v>
      </c>
    </row>
    <row r="6009" spans="1:18" x14ac:dyDescent="0.3">
      <c r="A6009" t="s">
        <v>514</v>
      </c>
      <c r="B6009" s="1">
        <v>38532</v>
      </c>
      <c r="C6009" t="s">
        <v>515</v>
      </c>
      <c r="D6009" t="s">
        <v>527</v>
      </c>
      <c r="E6009" t="s">
        <v>528</v>
      </c>
      <c r="G6009" t="s">
        <v>19</v>
      </c>
      <c r="H6009" t="s">
        <v>30</v>
      </c>
      <c r="I6009" t="s">
        <v>21</v>
      </c>
      <c r="J6009" t="s">
        <v>22</v>
      </c>
      <c r="K6009">
        <v>115.3</v>
      </c>
      <c r="L6009">
        <v>93</v>
      </c>
      <c r="M6009" t="s">
        <v>530</v>
      </c>
      <c r="N6009">
        <v>100.25</v>
      </c>
      <c r="P6009" cm="1">
        <f t="array" ref="P6009">IF(Q6009&gt;0,INDEX(Q6009:Q27733,MATCH(TRUE,INDEX(Q6009:Q27733="",,),0)-1),"")</f>
        <v>4</v>
      </c>
      <c r="Q6009">
        <v>4</v>
      </c>
      <c r="R6009">
        <f t="shared" si="96"/>
        <v>0</v>
      </c>
    </row>
    <row r="6010" spans="1:18" x14ac:dyDescent="0.3">
      <c r="A6010" t="s">
        <v>514</v>
      </c>
      <c r="B6010" s="1">
        <v>38532</v>
      </c>
      <c r="C6010" t="s">
        <v>515</v>
      </c>
      <c r="D6010" t="s">
        <v>527</v>
      </c>
      <c r="E6010" t="s">
        <v>528</v>
      </c>
      <c r="G6010" t="s">
        <v>19</v>
      </c>
      <c r="H6010" t="s">
        <v>41</v>
      </c>
      <c r="I6010" t="s">
        <v>21</v>
      </c>
      <c r="J6010" t="s">
        <v>22</v>
      </c>
      <c r="K6010">
        <v>211.1</v>
      </c>
      <c r="L6010">
        <v>155</v>
      </c>
      <c r="M6010" t="s">
        <v>530</v>
      </c>
      <c r="N6010">
        <v>155</v>
      </c>
      <c r="P6010" cm="1">
        <f t="array" ref="P6010">IF(Q6010&gt;0,INDEX(Q6010:Q27734,MATCH(TRUE,INDEX(Q6010:Q27734="",,),0)-1),"")</f>
        <v>4</v>
      </c>
      <c r="Q6010">
        <v>4</v>
      </c>
      <c r="R6010">
        <f t="shared" si="96"/>
        <v>0</v>
      </c>
    </row>
    <row r="6011" spans="1:18" x14ac:dyDescent="0.3">
      <c r="A6011" t="s">
        <v>514</v>
      </c>
      <c r="B6011" s="1">
        <v>38532</v>
      </c>
      <c r="C6011" t="s">
        <v>515</v>
      </c>
      <c r="D6011" t="s">
        <v>527</v>
      </c>
      <c r="E6011" t="s">
        <v>528</v>
      </c>
      <c r="G6011" t="s">
        <v>19</v>
      </c>
      <c r="H6011" t="s">
        <v>63</v>
      </c>
      <c r="I6011" t="s">
        <v>21</v>
      </c>
      <c r="J6011" t="s">
        <v>22</v>
      </c>
      <c r="K6011">
        <v>166.4</v>
      </c>
      <c r="L6011">
        <v>85</v>
      </c>
      <c r="M6011" t="s">
        <v>530</v>
      </c>
      <c r="N6011">
        <v>100.25</v>
      </c>
      <c r="P6011" cm="1">
        <f t="array" ref="P6011">IF(Q6011&gt;0,INDEX(Q6011:Q27735,MATCH(TRUE,INDEX(Q6011:Q27735="",,),0)-1),"")</f>
        <v>4</v>
      </c>
      <c r="Q6011">
        <v>4</v>
      </c>
      <c r="R6011">
        <f t="shared" si="96"/>
        <v>0</v>
      </c>
    </row>
    <row r="6012" spans="1:18" x14ac:dyDescent="0.3">
      <c r="A6012" t="s">
        <v>514</v>
      </c>
      <c r="B6012" s="1">
        <v>38532</v>
      </c>
      <c r="C6012" t="s">
        <v>515</v>
      </c>
      <c r="D6012" t="s">
        <v>527</v>
      </c>
      <c r="E6012" t="s">
        <v>528</v>
      </c>
      <c r="G6012" t="s">
        <v>19</v>
      </c>
      <c r="H6012" t="s">
        <v>30</v>
      </c>
      <c r="I6012" t="s">
        <v>26</v>
      </c>
      <c r="J6012" t="s">
        <v>27</v>
      </c>
      <c r="K6012">
        <v>910</v>
      </c>
      <c r="L6012">
        <v>11.2</v>
      </c>
      <c r="M6012" t="s">
        <v>530</v>
      </c>
      <c r="N6012">
        <v>16.2</v>
      </c>
      <c r="P6012" cm="1">
        <f t="array" ref="P6012">IF(Q6012&gt;0,INDEX(Q6012:Q27736,MATCH(TRUE,INDEX(Q6012:Q27736="",,),0)-1),"")</f>
        <v>4</v>
      </c>
      <c r="Q6012">
        <v>4</v>
      </c>
      <c r="R6012">
        <f t="shared" si="96"/>
        <v>0</v>
      </c>
    </row>
    <row r="6013" spans="1:18" x14ac:dyDescent="0.3">
      <c r="A6013" t="s">
        <v>514</v>
      </c>
      <c r="B6013" s="1">
        <v>38532</v>
      </c>
      <c r="C6013" t="s">
        <v>515</v>
      </c>
      <c r="D6013" t="s">
        <v>527</v>
      </c>
      <c r="E6013" t="s">
        <v>528</v>
      </c>
      <c r="G6013" t="s">
        <v>19</v>
      </c>
      <c r="H6013" t="s">
        <v>41</v>
      </c>
      <c r="I6013" t="s">
        <v>26</v>
      </c>
      <c r="J6013" t="s">
        <v>27</v>
      </c>
      <c r="K6013">
        <v>422</v>
      </c>
      <c r="L6013">
        <v>36.25</v>
      </c>
      <c r="M6013" t="s">
        <v>530</v>
      </c>
      <c r="N6013">
        <v>36.25</v>
      </c>
      <c r="P6013" cm="1">
        <f t="array" ref="P6013">IF(Q6013&gt;0,INDEX(Q6013:Q27737,MATCH(TRUE,INDEX(Q6013:Q27737="",,),0)-1),"")</f>
        <v>4</v>
      </c>
      <c r="Q6013">
        <v>4</v>
      </c>
      <c r="R6013">
        <f t="shared" si="96"/>
        <v>0</v>
      </c>
    </row>
    <row r="6014" spans="1:18" x14ac:dyDescent="0.3">
      <c r="A6014" t="s">
        <v>514</v>
      </c>
      <c r="B6014" s="1">
        <v>38532</v>
      </c>
      <c r="C6014" t="s">
        <v>515</v>
      </c>
      <c r="D6014" t="s">
        <v>527</v>
      </c>
      <c r="E6014" t="s">
        <v>528</v>
      </c>
      <c r="G6014" t="s">
        <v>19</v>
      </c>
      <c r="H6014" t="s">
        <v>63</v>
      </c>
      <c r="I6014" t="s">
        <v>26</v>
      </c>
      <c r="J6014" t="s">
        <v>27</v>
      </c>
      <c r="K6014">
        <v>505</v>
      </c>
      <c r="L6014">
        <v>16.3</v>
      </c>
      <c r="M6014" t="s">
        <v>530</v>
      </c>
      <c r="N6014">
        <v>20.25</v>
      </c>
      <c r="P6014" cm="1">
        <f t="array" ref="P6014">IF(Q6014&gt;0,INDEX(Q6014:Q27738,MATCH(TRUE,INDEX(Q6014:Q27738="",,),0)-1),"")</f>
        <v>4</v>
      </c>
      <c r="Q6014">
        <v>4</v>
      </c>
      <c r="R6014">
        <f t="shared" si="96"/>
        <v>0</v>
      </c>
    </row>
    <row r="6015" spans="1:18" x14ac:dyDescent="0.3">
      <c r="A6015" t="s">
        <v>514</v>
      </c>
      <c r="B6015" s="1">
        <v>38532</v>
      </c>
      <c r="C6015" t="s">
        <v>515</v>
      </c>
      <c r="D6015" t="s">
        <v>527</v>
      </c>
      <c r="E6015" t="s">
        <v>528</v>
      </c>
      <c r="G6015" s="6" t="s">
        <v>29</v>
      </c>
      <c r="H6015" t="s">
        <v>214</v>
      </c>
      <c r="I6015" t="s">
        <v>21</v>
      </c>
      <c r="J6015" t="s">
        <v>22</v>
      </c>
      <c r="K6015">
        <v>33</v>
      </c>
      <c r="L6015">
        <v>66</v>
      </c>
      <c r="M6015" t="s">
        <v>530</v>
      </c>
      <c r="N6015">
        <v>66</v>
      </c>
      <c r="P6015" cm="1">
        <f t="array" ref="P6015">IF(Q6015&gt;0,INDEX(Q6015:Q27739,MATCH(TRUE,INDEX(Q6015:Q27739="",,),0)-1),"")</f>
        <v>4</v>
      </c>
      <c r="Q6015">
        <v>4</v>
      </c>
      <c r="R6015">
        <f t="shared" si="96"/>
        <v>0</v>
      </c>
    </row>
    <row r="6016" spans="1:18" x14ac:dyDescent="0.3">
      <c r="A6016" t="s">
        <v>514</v>
      </c>
      <c r="B6016" s="1">
        <v>38532</v>
      </c>
      <c r="C6016" t="s">
        <v>515</v>
      </c>
      <c r="D6016" t="s">
        <v>527</v>
      </c>
      <c r="E6016" t="s">
        <v>528</v>
      </c>
      <c r="G6016" s="6" t="s">
        <v>29</v>
      </c>
      <c r="H6016" t="s">
        <v>20</v>
      </c>
      <c r="I6016" t="s">
        <v>21</v>
      </c>
      <c r="J6016" t="s">
        <v>22</v>
      </c>
      <c r="K6016">
        <v>14.1</v>
      </c>
      <c r="L6016">
        <v>216</v>
      </c>
      <c r="M6016" t="s">
        <v>530</v>
      </c>
      <c r="N6016">
        <v>216</v>
      </c>
      <c r="P6016" cm="1">
        <f t="array" ref="P6016">IF(Q6016&gt;0,INDEX(Q6016:Q27740,MATCH(TRUE,INDEX(Q6016:Q27740="",,),0)-1),"")</f>
        <v>4</v>
      </c>
      <c r="Q6016">
        <v>4</v>
      </c>
      <c r="R6016">
        <f t="shared" si="96"/>
        <v>0</v>
      </c>
    </row>
    <row r="6017" spans="1:18" x14ac:dyDescent="0.3">
      <c r="A6017" t="s">
        <v>514</v>
      </c>
      <c r="B6017" s="1">
        <v>38532</v>
      </c>
      <c r="C6017" t="s">
        <v>515</v>
      </c>
      <c r="D6017" t="s">
        <v>527</v>
      </c>
      <c r="E6017" t="s">
        <v>528</v>
      </c>
      <c r="G6017" s="6" t="s">
        <v>29</v>
      </c>
      <c r="H6017" t="s">
        <v>529</v>
      </c>
      <c r="I6017" t="s">
        <v>21</v>
      </c>
      <c r="J6017" t="s">
        <v>22</v>
      </c>
      <c r="K6017">
        <v>69.900000000000006</v>
      </c>
      <c r="L6017">
        <v>39</v>
      </c>
      <c r="M6017" t="s">
        <v>530</v>
      </c>
      <c r="N6017">
        <v>39</v>
      </c>
      <c r="P6017" cm="1">
        <f t="array" ref="P6017">IF(Q6017&gt;0,INDEX(Q6017:Q27741,MATCH(TRUE,INDEX(Q6017:Q27741="",,),0)-1),"")</f>
        <v>4</v>
      </c>
      <c r="Q6017">
        <v>4</v>
      </c>
      <c r="R6017">
        <f t="shared" si="96"/>
        <v>0</v>
      </c>
    </row>
    <row r="6018" spans="1:18" x14ac:dyDescent="0.3">
      <c r="A6018" t="s">
        <v>514</v>
      </c>
      <c r="B6018" s="1">
        <v>38532</v>
      </c>
      <c r="C6018" t="s">
        <v>515</v>
      </c>
      <c r="D6018" t="s">
        <v>527</v>
      </c>
      <c r="E6018" t="s">
        <v>528</v>
      </c>
      <c r="G6018" s="6" t="s">
        <v>29</v>
      </c>
      <c r="H6018" t="s">
        <v>69</v>
      </c>
      <c r="I6018" t="s">
        <v>21</v>
      </c>
      <c r="J6018" t="s">
        <v>22</v>
      </c>
      <c r="K6018">
        <v>61.2</v>
      </c>
      <c r="L6018">
        <v>64</v>
      </c>
      <c r="M6018" t="s">
        <v>530</v>
      </c>
      <c r="N6018">
        <v>64</v>
      </c>
      <c r="P6018" cm="1">
        <f t="array" ref="P6018">IF(Q6018&gt;0,INDEX(Q6018:Q27742,MATCH(TRUE,INDEX(Q6018:Q27742="",,),0)-1),"")</f>
        <v>4</v>
      </c>
      <c r="Q6018">
        <v>4</v>
      </c>
      <c r="R6018">
        <f t="shared" si="96"/>
        <v>0</v>
      </c>
    </row>
    <row r="6019" spans="1:18" x14ac:dyDescent="0.3">
      <c r="A6019" t="s">
        <v>514</v>
      </c>
      <c r="B6019" s="1">
        <v>38532</v>
      </c>
      <c r="C6019" t="s">
        <v>515</v>
      </c>
      <c r="D6019" t="s">
        <v>527</v>
      </c>
      <c r="E6019" t="s">
        <v>528</v>
      </c>
      <c r="G6019" s="6" t="s">
        <v>29</v>
      </c>
      <c r="H6019" t="s">
        <v>64</v>
      </c>
      <c r="I6019" t="s">
        <v>21</v>
      </c>
      <c r="J6019" t="s">
        <v>22</v>
      </c>
      <c r="K6019">
        <v>16.899999999999999</v>
      </c>
      <c r="L6019">
        <v>60</v>
      </c>
      <c r="M6019" t="s">
        <v>530</v>
      </c>
      <c r="N6019">
        <v>60</v>
      </c>
      <c r="P6019" cm="1">
        <f t="array" ref="P6019">IF(Q6019&gt;0,INDEX(Q6019:Q27743,MATCH(TRUE,INDEX(Q6019:Q27743="",,),0)-1),"")</f>
        <v>4</v>
      </c>
      <c r="Q6019">
        <v>4</v>
      </c>
      <c r="R6019">
        <f t="shared" si="96"/>
        <v>0</v>
      </c>
    </row>
    <row r="6020" spans="1:18" x14ac:dyDescent="0.3">
      <c r="A6020" t="s">
        <v>514</v>
      </c>
      <c r="B6020" s="1">
        <v>38532</v>
      </c>
      <c r="C6020" t="s">
        <v>515</v>
      </c>
      <c r="D6020" t="s">
        <v>527</v>
      </c>
      <c r="E6020" t="s">
        <v>528</v>
      </c>
      <c r="G6020" s="6" t="s">
        <v>29</v>
      </c>
      <c r="H6020" t="s">
        <v>214</v>
      </c>
      <c r="I6020" t="s">
        <v>26</v>
      </c>
      <c r="J6020" t="s">
        <v>27</v>
      </c>
      <c r="K6020">
        <v>177</v>
      </c>
      <c r="L6020">
        <v>12.3</v>
      </c>
      <c r="M6020" t="s">
        <v>530</v>
      </c>
      <c r="N6020">
        <v>12.3</v>
      </c>
      <c r="P6020" cm="1">
        <f t="array" ref="P6020">IF(Q6020&gt;0,INDEX(Q6020:Q27744,MATCH(TRUE,INDEX(Q6020:Q27744="",,),0)-1),"")</f>
        <v>4</v>
      </c>
      <c r="Q6020">
        <v>4</v>
      </c>
      <c r="R6020">
        <f t="shared" si="96"/>
        <v>0</v>
      </c>
    </row>
    <row r="6021" spans="1:18" x14ac:dyDescent="0.3">
      <c r="A6021" t="s">
        <v>514</v>
      </c>
      <c r="B6021" s="1">
        <v>38532</v>
      </c>
      <c r="C6021" t="s">
        <v>515</v>
      </c>
      <c r="D6021" t="s">
        <v>527</v>
      </c>
      <c r="E6021" t="s">
        <v>528</v>
      </c>
      <c r="G6021" s="6" t="s">
        <v>29</v>
      </c>
      <c r="H6021" t="s">
        <v>20</v>
      </c>
      <c r="I6021" t="s">
        <v>26</v>
      </c>
      <c r="J6021" t="s">
        <v>27</v>
      </c>
      <c r="K6021">
        <v>26</v>
      </c>
      <c r="L6021">
        <v>12.5</v>
      </c>
      <c r="M6021" t="s">
        <v>530</v>
      </c>
      <c r="N6021">
        <v>12.5</v>
      </c>
      <c r="P6021" cm="1">
        <f t="array" ref="P6021">IF(Q6021&gt;0,INDEX(Q6021:Q27745,MATCH(TRUE,INDEX(Q6021:Q27745="",,),0)-1),"")</f>
        <v>4</v>
      </c>
      <c r="Q6021">
        <v>4</v>
      </c>
      <c r="R6021">
        <f t="shared" si="96"/>
        <v>0</v>
      </c>
    </row>
    <row r="6022" spans="1:18" x14ac:dyDescent="0.3">
      <c r="A6022" t="s">
        <v>514</v>
      </c>
      <c r="B6022" s="1">
        <v>38532</v>
      </c>
      <c r="C6022" t="s">
        <v>515</v>
      </c>
      <c r="D6022" t="s">
        <v>527</v>
      </c>
      <c r="E6022" t="s">
        <v>528</v>
      </c>
      <c r="G6022" s="6" t="s">
        <v>29</v>
      </c>
      <c r="H6022" t="s">
        <v>99</v>
      </c>
      <c r="I6022" t="s">
        <v>26</v>
      </c>
      <c r="J6022" t="s">
        <v>27</v>
      </c>
      <c r="K6022">
        <v>103</v>
      </c>
      <c r="L6022">
        <v>10</v>
      </c>
      <c r="M6022" t="s">
        <v>530</v>
      </c>
      <c r="N6022">
        <v>10</v>
      </c>
      <c r="P6022" cm="1">
        <f t="array" ref="P6022">IF(Q6022&gt;0,INDEX(Q6022:Q27746,MATCH(TRUE,INDEX(Q6022:Q27746="",,),0)-1),"")</f>
        <v>4</v>
      </c>
      <c r="Q6022">
        <v>4</v>
      </c>
      <c r="R6022">
        <f t="shared" si="96"/>
        <v>0</v>
      </c>
    </row>
    <row r="6023" spans="1:18" x14ac:dyDescent="0.3">
      <c r="A6023" t="s">
        <v>514</v>
      </c>
      <c r="B6023" s="1">
        <v>38532</v>
      </c>
      <c r="C6023" t="s">
        <v>515</v>
      </c>
      <c r="D6023" t="s">
        <v>527</v>
      </c>
      <c r="E6023" t="s">
        <v>528</v>
      </c>
      <c r="G6023" s="6" t="s">
        <v>29</v>
      </c>
      <c r="H6023" t="s">
        <v>529</v>
      </c>
      <c r="I6023" t="s">
        <v>26</v>
      </c>
      <c r="J6023" t="s">
        <v>27</v>
      </c>
      <c r="K6023">
        <v>112</v>
      </c>
      <c r="L6023">
        <v>8.15</v>
      </c>
      <c r="M6023" t="s">
        <v>530</v>
      </c>
      <c r="N6023">
        <v>8.15</v>
      </c>
      <c r="P6023" cm="1">
        <f t="array" ref="P6023">IF(Q6023&gt;0,INDEX(Q6023:Q27747,MATCH(TRUE,INDEX(Q6023:Q27747="",,),0)-1),"")</f>
        <v>4</v>
      </c>
      <c r="Q6023">
        <v>4</v>
      </c>
      <c r="R6023">
        <f t="shared" si="96"/>
        <v>0</v>
      </c>
    </row>
    <row r="6024" spans="1:18" x14ac:dyDescent="0.3">
      <c r="A6024" t="s">
        <v>514</v>
      </c>
      <c r="B6024" s="1">
        <v>38532</v>
      </c>
      <c r="C6024" t="s">
        <v>515</v>
      </c>
      <c r="D6024" t="s">
        <v>527</v>
      </c>
      <c r="E6024" t="s">
        <v>528</v>
      </c>
      <c r="G6024" s="6" t="s">
        <v>29</v>
      </c>
      <c r="H6024" t="s">
        <v>69</v>
      </c>
      <c r="I6024" t="s">
        <v>26</v>
      </c>
      <c r="J6024" t="s">
        <v>27</v>
      </c>
      <c r="K6024">
        <v>131</v>
      </c>
      <c r="L6024">
        <v>10.9</v>
      </c>
      <c r="M6024" t="s">
        <v>530</v>
      </c>
      <c r="N6024">
        <v>10.9</v>
      </c>
      <c r="P6024" cm="1">
        <f t="array" ref="P6024">IF(Q6024&gt;0,INDEX(Q6024:Q27748,MATCH(TRUE,INDEX(Q6024:Q27748="",,),0)-1),"")</f>
        <v>4</v>
      </c>
      <c r="Q6024">
        <v>4</v>
      </c>
      <c r="R6024">
        <f t="shared" si="96"/>
        <v>0</v>
      </c>
    </row>
    <row r="6025" spans="1:18" x14ac:dyDescent="0.3">
      <c r="A6025" t="s">
        <v>514</v>
      </c>
      <c r="B6025" s="1">
        <v>38532</v>
      </c>
      <c r="C6025" t="s">
        <v>515</v>
      </c>
      <c r="D6025" t="s">
        <v>527</v>
      </c>
      <c r="E6025" t="s">
        <v>528</v>
      </c>
      <c r="G6025" s="6" t="s">
        <v>29</v>
      </c>
      <c r="H6025" t="s">
        <v>28</v>
      </c>
      <c r="I6025" t="s">
        <v>26</v>
      </c>
      <c r="J6025" t="s">
        <v>27</v>
      </c>
      <c r="K6025">
        <v>39</v>
      </c>
      <c r="L6025">
        <v>16.3</v>
      </c>
      <c r="M6025" t="s">
        <v>530</v>
      </c>
      <c r="N6025">
        <v>16.3</v>
      </c>
      <c r="P6025" cm="1">
        <f t="array" ref="P6025">IF(Q6025&gt;0,INDEX(Q6025:Q27749,MATCH(TRUE,INDEX(Q6025:Q27749="",,),0)-1),"")</f>
        <v>4</v>
      </c>
      <c r="Q6025">
        <v>4</v>
      </c>
      <c r="R6025">
        <f t="shared" si="96"/>
        <v>0</v>
      </c>
    </row>
    <row r="6026" spans="1:18" x14ac:dyDescent="0.3">
      <c r="A6026" t="s">
        <v>514</v>
      </c>
      <c r="B6026" s="1">
        <v>38532</v>
      </c>
      <c r="C6026" t="s">
        <v>515</v>
      </c>
      <c r="D6026" t="s">
        <v>527</v>
      </c>
      <c r="E6026" t="s">
        <v>528</v>
      </c>
      <c r="G6026" s="6" t="s">
        <v>29</v>
      </c>
      <c r="H6026" t="s">
        <v>64</v>
      </c>
      <c r="I6026" t="s">
        <v>26</v>
      </c>
      <c r="J6026" t="s">
        <v>27</v>
      </c>
      <c r="K6026">
        <v>110</v>
      </c>
      <c r="L6026">
        <v>8.75</v>
      </c>
      <c r="M6026" t="s">
        <v>530</v>
      </c>
      <c r="N6026">
        <v>8.75</v>
      </c>
      <c r="P6026" cm="1">
        <f t="array" ref="P6026">IF(Q6026&gt;0,INDEX(Q6026:Q27750,MATCH(TRUE,INDEX(Q6026:Q27750="",,),0)-1),"")</f>
        <v>4</v>
      </c>
      <c r="Q6026">
        <v>4</v>
      </c>
      <c r="R6026">
        <f t="shared" si="96"/>
        <v>0</v>
      </c>
    </row>
    <row r="6027" spans="1:18" x14ac:dyDescent="0.3">
      <c r="P6027" t="str" cm="1">
        <f t="array" ref="P6027">IF(Q6027&gt;0,INDEX(Q6027:Q27751,MATCH(TRUE,INDEX(Q6027:Q27751="",,),0)-1),"")</f>
        <v/>
      </c>
      <c r="R6027" t="str">
        <f t="shared" si="96"/>
        <v/>
      </c>
    </row>
    <row r="6028" spans="1:18" x14ac:dyDescent="0.3">
      <c r="A6028" t="s">
        <v>514</v>
      </c>
      <c r="B6028" s="1">
        <v>38532</v>
      </c>
      <c r="C6028" t="s">
        <v>515</v>
      </c>
      <c r="D6028" t="s">
        <v>531</v>
      </c>
      <c r="E6028" t="s">
        <v>532</v>
      </c>
      <c r="G6028" t="s">
        <v>19</v>
      </c>
      <c r="H6028" t="s">
        <v>25</v>
      </c>
      <c r="I6028" t="s">
        <v>21</v>
      </c>
      <c r="J6028" t="s">
        <v>22</v>
      </c>
      <c r="K6028">
        <v>80.099999999999994</v>
      </c>
      <c r="L6028">
        <v>67</v>
      </c>
      <c r="M6028" t="s">
        <v>31</v>
      </c>
      <c r="N6028">
        <v>67</v>
      </c>
      <c r="O6028" t="s">
        <v>24</v>
      </c>
      <c r="P6028" cm="1">
        <f t="array" ref="P6028">IF(Q6028&gt;0,INDEX(Q6028:Q27752,MATCH(TRUE,INDEX(Q6028:Q27752="",,),0)-1),"")</f>
        <v>7</v>
      </c>
      <c r="Q6028">
        <v>1</v>
      </c>
      <c r="R6028">
        <f t="shared" si="96"/>
        <v>0</v>
      </c>
    </row>
    <row r="6029" spans="1:18" x14ac:dyDescent="0.3">
      <c r="A6029" t="s">
        <v>514</v>
      </c>
      <c r="B6029" s="1">
        <v>38532</v>
      </c>
      <c r="C6029" t="s">
        <v>515</v>
      </c>
      <c r="D6029" t="s">
        <v>531</v>
      </c>
      <c r="E6029" t="s">
        <v>532</v>
      </c>
      <c r="G6029" t="s">
        <v>19</v>
      </c>
      <c r="H6029" t="s">
        <v>43</v>
      </c>
      <c r="I6029" t="s">
        <v>21</v>
      </c>
      <c r="J6029" t="s">
        <v>22</v>
      </c>
      <c r="K6029">
        <v>211.3</v>
      </c>
      <c r="L6029">
        <v>145</v>
      </c>
      <c r="M6029" t="s">
        <v>31</v>
      </c>
      <c r="N6029">
        <v>523.54999999999995</v>
      </c>
      <c r="O6029" t="s">
        <v>24</v>
      </c>
      <c r="P6029" cm="1">
        <f t="array" ref="P6029">IF(Q6029&gt;0,INDEX(Q6029:Q27753,MATCH(TRUE,INDEX(Q6029:Q27753="",,),0)-1),"")</f>
        <v>7</v>
      </c>
      <c r="Q6029">
        <v>1</v>
      </c>
      <c r="R6029">
        <f t="shared" si="96"/>
        <v>0</v>
      </c>
    </row>
    <row r="6030" spans="1:18" x14ac:dyDescent="0.3">
      <c r="A6030" t="s">
        <v>514</v>
      </c>
      <c r="B6030" s="1">
        <v>38532</v>
      </c>
      <c r="C6030" t="s">
        <v>515</v>
      </c>
      <c r="D6030" t="s">
        <v>531</v>
      </c>
      <c r="E6030" t="s">
        <v>532</v>
      </c>
      <c r="G6030" t="s">
        <v>19</v>
      </c>
      <c r="H6030" t="s">
        <v>25</v>
      </c>
      <c r="I6030" t="s">
        <v>26</v>
      </c>
      <c r="J6030" t="s">
        <v>27</v>
      </c>
      <c r="K6030">
        <v>477</v>
      </c>
      <c r="L6030">
        <v>17.8</v>
      </c>
      <c r="M6030" t="s">
        <v>31</v>
      </c>
      <c r="N6030">
        <v>17.8</v>
      </c>
      <c r="O6030" t="s">
        <v>24</v>
      </c>
      <c r="P6030" cm="1">
        <f t="array" ref="P6030">IF(Q6030&gt;0,INDEX(Q6030:Q27754,MATCH(TRUE,INDEX(Q6030:Q27754="",,),0)-1),"")</f>
        <v>7</v>
      </c>
      <c r="Q6030">
        <v>1</v>
      </c>
      <c r="R6030">
        <f t="shared" si="96"/>
        <v>0</v>
      </c>
    </row>
    <row r="6031" spans="1:18" x14ac:dyDescent="0.3">
      <c r="A6031" t="s">
        <v>514</v>
      </c>
      <c r="B6031" s="1">
        <v>38532</v>
      </c>
      <c r="C6031" t="s">
        <v>515</v>
      </c>
      <c r="D6031" t="s">
        <v>531</v>
      </c>
      <c r="E6031" t="s">
        <v>532</v>
      </c>
      <c r="G6031" t="s">
        <v>19</v>
      </c>
      <c r="H6031" t="s">
        <v>43</v>
      </c>
      <c r="I6031" t="s">
        <v>26</v>
      </c>
      <c r="J6031" t="s">
        <v>27</v>
      </c>
      <c r="K6031">
        <v>1346</v>
      </c>
      <c r="L6031">
        <v>11.2</v>
      </c>
      <c r="M6031" t="s">
        <v>31</v>
      </c>
      <c r="N6031">
        <v>11.2</v>
      </c>
      <c r="O6031" t="s">
        <v>24</v>
      </c>
      <c r="P6031" cm="1">
        <f t="array" ref="P6031">IF(Q6031&gt;0,INDEX(Q6031:Q27755,MATCH(TRUE,INDEX(Q6031:Q27755="",,),0)-1),"")</f>
        <v>7</v>
      </c>
      <c r="Q6031">
        <v>1</v>
      </c>
      <c r="R6031">
        <f t="shared" si="96"/>
        <v>0</v>
      </c>
    </row>
    <row r="6032" spans="1:18" x14ac:dyDescent="0.3">
      <c r="A6032" t="s">
        <v>514</v>
      </c>
      <c r="B6032" s="1">
        <v>38532</v>
      </c>
      <c r="C6032" t="s">
        <v>515</v>
      </c>
      <c r="D6032" t="s">
        <v>531</v>
      </c>
      <c r="E6032" t="s">
        <v>532</v>
      </c>
      <c r="G6032" s="6" t="s">
        <v>29</v>
      </c>
      <c r="H6032" t="s">
        <v>30</v>
      </c>
      <c r="I6032" t="s">
        <v>21</v>
      </c>
      <c r="J6032" t="s">
        <v>22</v>
      </c>
      <c r="K6032">
        <v>21.4</v>
      </c>
      <c r="L6032">
        <v>90</v>
      </c>
      <c r="M6032" t="s">
        <v>31</v>
      </c>
      <c r="N6032">
        <v>90</v>
      </c>
      <c r="O6032" t="s">
        <v>24</v>
      </c>
      <c r="P6032" cm="1">
        <f t="array" ref="P6032">IF(Q6032&gt;0,INDEX(Q6032:Q27756,MATCH(TRUE,INDEX(Q6032:Q27756="",,),0)-1),"")</f>
        <v>7</v>
      </c>
      <c r="Q6032">
        <v>1</v>
      </c>
      <c r="R6032">
        <f t="shared" si="96"/>
        <v>0</v>
      </c>
    </row>
    <row r="6033" spans="1:18" x14ac:dyDescent="0.3">
      <c r="A6033" t="s">
        <v>514</v>
      </c>
      <c r="B6033" s="1">
        <v>38532</v>
      </c>
      <c r="C6033" t="s">
        <v>515</v>
      </c>
      <c r="D6033" t="s">
        <v>531</v>
      </c>
      <c r="E6033" t="s">
        <v>532</v>
      </c>
      <c r="G6033" s="6" t="s">
        <v>29</v>
      </c>
      <c r="H6033" t="s">
        <v>126</v>
      </c>
      <c r="I6033" t="s">
        <v>21</v>
      </c>
      <c r="J6033" t="s">
        <v>22</v>
      </c>
      <c r="K6033">
        <v>32.799999999999997</v>
      </c>
      <c r="L6033">
        <v>45</v>
      </c>
      <c r="M6033" t="s">
        <v>31</v>
      </c>
      <c r="N6033">
        <v>45</v>
      </c>
      <c r="O6033" t="s">
        <v>24</v>
      </c>
      <c r="P6033" cm="1">
        <f t="array" ref="P6033">IF(Q6033&gt;0,INDEX(Q6033:Q27757,MATCH(TRUE,INDEX(Q6033:Q27757="",,),0)-1),"")</f>
        <v>7</v>
      </c>
      <c r="Q6033">
        <v>1</v>
      </c>
      <c r="R6033">
        <f t="shared" si="96"/>
        <v>0</v>
      </c>
    </row>
    <row r="6034" spans="1:18" x14ac:dyDescent="0.3">
      <c r="A6034" t="s">
        <v>514</v>
      </c>
      <c r="B6034" s="1">
        <v>38532</v>
      </c>
      <c r="C6034" t="s">
        <v>515</v>
      </c>
      <c r="D6034" t="s">
        <v>531</v>
      </c>
      <c r="E6034" t="s">
        <v>532</v>
      </c>
      <c r="G6034" s="6" t="s">
        <v>29</v>
      </c>
      <c r="H6034" t="s">
        <v>533</v>
      </c>
      <c r="I6034" t="s">
        <v>21</v>
      </c>
      <c r="J6034" t="s">
        <v>22</v>
      </c>
      <c r="K6034">
        <v>9.6999999999999993</v>
      </c>
      <c r="L6034">
        <v>127</v>
      </c>
      <c r="M6034" t="s">
        <v>31</v>
      </c>
      <c r="N6034">
        <v>127</v>
      </c>
      <c r="O6034" t="s">
        <v>24</v>
      </c>
      <c r="P6034" cm="1">
        <f t="array" ref="P6034">IF(Q6034&gt;0,INDEX(Q6034:Q27758,MATCH(TRUE,INDEX(Q6034:Q27758="",,),0)-1),"")</f>
        <v>7</v>
      </c>
      <c r="Q6034">
        <v>1</v>
      </c>
      <c r="R6034">
        <f t="shared" si="96"/>
        <v>0</v>
      </c>
    </row>
    <row r="6035" spans="1:18" x14ac:dyDescent="0.3">
      <c r="A6035" t="s">
        <v>514</v>
      </c>
      <c r="B6035" s="1">
        <v>38532</v>
      </c>
      <c r="C6035" t="s">
        <v>515</v>
      </c>
      <c r="D6035" t="s">
        <v>531</v>
      </c>
      <c r="E6035" t="s">
        <v>532</v>
      </c>
      <c r="G6035" s="6" t="s">
        <v>29</v>
      </c>
      <c r="H6035" t="s">
        <v>64</v>
      </c>
      <c r="I6035" t="s">
        <v>21</v>
      </c>
      <c r="J6035" t="s">
        <v>22</v>
      </c>
      <c r="K6035">
        <v>2.9</v>
      </c>
      <c r="L6035">
        <v>122</v>
      </c>
      <c r="M6035" t="s">
        <v>31</v>
      </c>
      <c r="N6035">
        <v>122</v>
      </c>
      <c r="O6035" t="s">
        <v>24</v>
      </c>
      <c r="P6035" cm="1">
        <f t="array" ref="P6035">IF(Q6035&gt;0,INDEX(Q6035:Q27759,MATCH(TRUE,INDEX(Q6035:Q27759="",,),0)-1),"")</f>
        <v>7</v>
      </c>
      <c r="Q6035">
        <v>1</v>
      </c>
      <c r="R6035">
        <f t="shared" si="96"/>
        <v>0</v>
      </c>
    </row>
    <row r="6036" spans="1:18" x14ac:dyDescent="0.3">
      <c r="A6036" t="s">
        <v>514</v>
      </c>
      <c r="B6036" s="1">
        <v>38532</v>
      </c>
      <c r="C6036" t="s">
        <v>515</v>
      </c>
      <c r="D6036" t="s">
        <v>531</v>
      </c>
      <c r="E6036" t="s">
        <v>532</v>
      </c>
      <c r="G6036" s="6" t="s">
        <v>29</v>
      </c>
      <c r="H6036" t="s">
        <v>30</v>
      </c>
      <c r="I6036" t="s">
        <v>26</v>
      </c>
      <c r="J6036" t="s">
        <v>27</v>
      </c>
      <c r="K6036">
        <v>217</v>
      </c>
      <c r="L6036">
        <v>11.3</v>
      </c>
      <c r="M6036" t="s">
        <v>31</v>
      </c>
      <c r="N6036">
        <v>11.3</v>
      </c>
      <c r="O6036" t="s">
        <v>24</v>
      </c>
      <c r="P6036" cm="1">
        <f t="array" ref="P6036">IF(Q6036&gt;0,INDEX(Q6036:Q27760,MATCH(TRUE,INDEX(Q6036:Q27760="",,),0)-1),"")</f>
        <v>7</v>
      </c>
      <c r="Q6036">
        <v>1</v>
      </c>
      <c r="R6036">
        <f t="shared" si="96"/>
        <v>0</v>
      </c>
    </row>
    <row r="6037" spans="1:18" x14ac:dyDescent="0.3">
      <c r="A6037" t="s">
        <v>514</v>
      </c>
      <c r="B6037" s="1">
        <v>38532</v>
      </c>
      <c r="C6037" t="s">
        <v>515</v>
      </c>
      <c r="D6037" t="s">
        <v>531</v>
      </c>
      <c r="E6037" t="s">
        <v>532</v>
      </c>
      <c r="G6037" s="6" t="s">
        <v>29</v>
      </c>
      <c r="H6037" t="s">
        <v>126</v>
      </c>
      <c r="I6037" t="s">
        <v>26</v>
      </c>
      <c r="J6037" t="s">
        <v>27</v>
      </c>
      <c r="K6037">
        <v>385</v>
      </c>
      <c r="L6037">
        <v>10.75</v>
      </c>
      <c r="M6037" t="s">
        <v>31</v>
      </c>
      <c r="N6037">
        <v>10.75</v>
      </c>
      <c r="O6037" t="s">
        <v>24</v>
      </c>
      <c r="P6037" cm="1">
        <f t="array" ref="P6037">IF(Q6037&gt;0,INDEX(Q6037:Q27761,MATCH(TRUE,INDEX(Q6037:Q27761="",,),0)-1),"")</f>
        <v>7</v>
      </c>
      <c r="Q6037">
        <v>1</v>
      </c>
      <c r="R6037">
        <f t="shared" si="96"/>
        <v>0</v>
      </c>
    </row>
    <row r="6038" spans="1:18" x14ac:dyDescent="0.3">
      <c r="A6038" t="s">
        <v>514</v>
      </c>
      <c r="B6038" s="1">
        <v>38532</v>
      </c>
      <c r="C6038" t="s">
        <v>515</v>
      </c>
      <c r="D6038" t="s">
        <v>531</v>
      </c>
      <c r="E6038" t="s">
        <v>532</v>
      </c>
      <c r="G6038" s="6" t="s">
        <v>29</v>
      </c>
      <c r="H6038" t="s">
        <v>533</v>
      </c>
      <c r="I6038" t="s">
        <v>26</v>
      </c>
      <c r="J6038" t="s">
        <v>27</v>
      </c>
      <c r="K6038">
        <v>106</v>
      </c>
      <c r="L6038">
        <v>11.75</v>
      </c>
      <c r="M6038" t="s">
        <v>31</v>
      </c>
      <c r="N6038">
        <v>11.75</v>
      </c>
      <c r="O6038" t="s">
        <v>24</v>
      </c>
      <c r="P6038" cm="1">
        <f t="array" ref="P6038">IF(Q6038&gt;0,INDEX(Q6038:Q27762,MATCH(TRUE,INDEX(Q6038:Q27762="",,),0)-1),"")</f>
        <v>7</v>
      </c>
      <c r="Q6038">
        <v>1</v>
      </c>
      <c r="R6038">
        <f t="shared" si="96"/>
        <v>0</v>
      </c>
    </row>
    <row r="6039" spans="1:18" x14ac:dyDescent="0.3">
      <c r="A6039" t="s">
        <v>514</v>
      </c>
      <c r="B6039" s="1">
        <v>38532</v>
      </c>
      <c r="C6039" t="s">
        <v>515</v>
      </c>
      <c r="D6039" t="s">
        <v>531</v>
      </c>
      <c r="E6039" t="s">
        <v>532</v>
      </c>
      <c r="G6039" s="6" t="s">
        <v>29</v>
      </c>
      <c r="H6039" t="s">
        <v>64</v>
      </c>
      <c r="I6039" t="s">
        <v>26</v>
      </c>
      <c r="J6039" t="s">
        <v>27</v>
      </c>
      <c r="K6039">
        <v>45</v>
      </c>
      <c r="L6039">
        <v>8.9</v>
      </c>
      <c r="M6039" t="s">
        <v>31</v>
      </c>
      <c r="N6039">
        <v>8.9</v>
      </c>
      <c r="O6039" t="s">
        <v>24</v>
      </c>
      <c r="P6039" cm="1">
        <f t="array" ref="P6039">IF(Q6039&gt;0,INDEX(Q6039:Q27763,MATCH(TRUE,INDEX(Q6039:Q27763="",,),0)-1),"")</f>
        <v>7</v>
      </c>
      <c r="Q6039">
        <v>1</v>
      </c>
      <c r="R6039">
        <f t="shared" si="96"/>
        <v>0</v>
      </c>
    </row>
    <row r="6040" spans="1:18" x14ac:dyDescent="0.3">
      <c r="A6040" t="s">
        <v>514</v>
      </c>
      <c r="B6040" s="1">
        <v>38532</v>
      </c>
      <c r="C6040" t="s">
        <v>515</v>
      </c>
      <c r="D6040" t="s">
        <v>531</v>
      </c>
      <c r="E6040" t="s">
        <v>532</v>
      </c>
      <c r="G6040" t="s">
        <v>19</v>
      </c>
      <c r="H6040" t="s">
        <v>25</v>
      </c>
      <c r="I6040" t="s">
        <v>21</v>
      </c>
      <c r="J6040" t="s">
        <v>22</v>
      </c>
      <c r="K6040">
        <v>80.099999999999994</v>
      </c>
      <c r="L6040">
        <v>67</v>
      </c>
      <c r="M6040" t="s">
        <v>59</v>
      </c>
      <c r="N6040">
        <v>67</v>
      </c>
      <c r="P6040" cm="1">
        <f t="array" ref="P6040">IF(Q6040&gt;0,INDEX(Q6040:Q27764,MATCH(TRUE,INDEX(Q6040:Q27764="",,),0)-1),"")</f>
        <v>7</v>
      </c>
      <c r="Q6040">
        <v>2</v>
      </c>
      <c r="R6040">
        <f t="shared" si="96"/>
        <v>0</v>
      </c>
    </row>
    <row r="6041" spans="1:18" x14ac:dyDescent="0.3">
      <c r="A6041" t="s">
        <v>514</v>
      </c>
      <c r="B6041" s="1">
        <v>38532</v>
      </c>
      <c r="C6041" t="s">
        <v>515</v>
      </c>
      <c r="D6041" t="s">
        <v>531</v>
      </c>
      <c r="E6041" t="s">
        <v>532</v>
      </c>
      <c r="G6041" t="s">
        <v>19</v>
      </c>
      <c r="H6041" t="s">
        <v>43</v>
      </c>
      <c r="I6041" t="s">
        <v>21</v>
      </c>
      <c r="J6041" t="s">
        <v>22</v>
      </c>
      <c r="K6041">
        <v>211.3</v>
      </c>
      <c r="L6041">
        <v>145</v>
      </c>
      <c r="M6041" t="s">
        <v>59</v>
      </c>
      <c r="N6041">
        <v>400</v>
      </c>
      <c r="P6041" cm="1">
        <f t="array" ref="P6041">IF(Q6041&gt;0,INDEX(Q6041:Q27765,MATCH(TRUE,INDEX(Q6041:Q27765="",,),0)-1),"")</f>
        <v>7</v>
      </c>
      <c r="Q6041">
        <v>2</v>
      </c>
      <c r="R6041">
        <f t="shared" si="96"/>
        <v>0</v>
      </c>
    </row>
    <row r="6042" spans="1:18" x14ac:dyDescent="0.3">
      <c r="A6042" t="s">
        <v>514</v>
      </c>
      <c r="B6042" s="1">
        <v>38532</v>
      </c>
      <c r="C6042" t="s">
        <v>515</v>
      </c>
      <c r="D6042" t="s">
        <v>531</v>
      </c>
      <c r="E6042" t="s">
        <v>532</v>
      </c>
      <c r="G6042" t="s">
        <v>19</v>
      </c>
      <c r="H6042" t="s">
        <v>25</v>
      </c>
      <c r="I6042" t="s">
        <v>26</v>
      </c>
      <c r="J6042" t="s">
        <v>27</v>
      </c>
      <c r="K6042">
        <v>477</v>
      </c>
      <c r="L6042">
        <v>17.8</v>
      </c>
      <c r="M6042" t="s">
        <v>59</v>
      </c>
      <c r="N6042">
        <v>17.8</v>
      </c>
      <c r="P6042" cm="1">
        <f t="array" ref="P6042">IF(Q6042&gt;0,INDEX(Q6042:Q27766,MATCH(TRUE,INDEX(Q6042:Q27766="",,),0)-1),"")</f>
        <v>7</v>
      </c>
      <c r="Q6042">
        <v>2</v>
      </c>
      <c r="R6042">
        <f t="shared" si="96"/>
        <v>0</v>
      </c>
    </row>
    <row r="6043" spans="1:18" x14ac:dyDescent="0.3">
      <c r="A6043" t="s">
        <v>514</v>
      </c>
      <c r="B6043" s="1">
        <v>38532</v>
      </c>
      <c r="C6043" t="s">
        <v>515</v>
      </c>
      <c r="D6043" t="s">
        <v>531</v>
      </c>
      <c r="E6043" t="s">
        <v>532</v>
      </c>
      <c r="G6043" t="s">
        <v>19</v>
      </c>
      <c r="H6043" t="s">
        <v>43</v>
      </c>
      <c r="I6043" t="s">
        <v>26</v>
      </c>
      <c r="J6043" t="s">
        <v>27</v>
      </c>
      <c r="K6043">
        <v>1346</v>
      </c>
      <c r="L6043">
        <v>11.2</v>
      </c>
      <c r="M6043" t="s">
        <v>59</v>
      </c>
      <c r="N6043">
        <v>11.2</v>
      </c>
      <c r="P6043" cm="1">
        <f t="array" ref="P6043">IF(Q6043&gt;0,INDEX(Q6043:Q27767,MATCH(TRUE,INDEX(Q6043:Q27767="",,),0)-1),"")</f>
        <v>7</v>
      </c>
      <c r="Q6043">
        <v>2</v>
      </c>
      <c r="R6043">
        <f t="shared" si="96"/>
        <v>0</v>
      </c>
    </row>
    <row r="6044" spans="1:18" x14ac:dyDescent="0.3">
      <c r="A6044" t="s">
        <v>514</v>
      </c>
      <c r="B6044" s="1">
        <v>38532</v>
      </c>
      <c r="C6044" t="s">
        <v>515</v>
      </c>
      <c r="D6044" t="s">
        <v>531</v>
      </c>
      <c r="E6044" t="s">
        <v>532</v>
      </c>
      <c r="G6044" s="6" t="s">
        <v>29</v>
      </c>
      <c r="H6044" t="s">
        <v>30</v>
      </c>
      <c r="I6044" t="s">
        <v>21</v>
      </c>
      <c r="J6044" t="s">
        <v>22</v>
      </c>
      <c r="K6044">
        <v>21.4</v>
      </c>
      <c r="L6044">
        <v>90</v>
      </c>
      <c r="M6044" t="s">
        <v>59</v>
      </c>
      <c r="N6044">
        <v>90</v>
      </c>
      <c r="P6044" cm="1">
        <f t="array" ref="P6044">IF(Q6044&gt;0,INDEX(Q6044:Q27768,MATCH(TRUE,INDEX(Q6044:Q27768="",,),0)-1),"")</f>
        <v>7</v>
      </c>
      <c r="Q6044">
        <v>2</v>
      </c>
      <c r="R6044">
        <f t="shared" si="96"/>
        <v>0</v>
      </c>
    </row>
    <row r="6045" spans="1:18" x14ac:dyDescent="0.3">
      <c r="A6045" t="s">
        <v>514</v>
      </c>
      <c r="B6045" s="1">
        <v>38532</v>
      </c>
      <c r="C6045" t="s">
        <v>515</v>
      </c>
      <c r="D6045" t="s">
        <v>531</v>
      </c>
      <c r="E6045" t="s">
        <v>532</v>
      </c>
      <c r="G6045" s="6" t="s">
        <v>29</v>
      </c>
      <c r="H6045" t="s">
        <v>126</v>
      </c>
      <c r="I6045" t="s">
        <v>21</v>
      </c>
      <c r="J6045" t="s">
        <v>22</v>
      </c>
      <c r="K6045">
        <v>32.799999999999997</v>
      </c>
      <c r="L6045">
        <v>45</v>
      </c>
      <c r="M6045" t="s">
        <v>59</v>
      </c>
      <c r="N6045">
        <v>45</v>
      </c>
      <c r="P6045" cm="1">
        <f t="array" ref="P6045">IF(Q6045&gt;0,INDEX(Q6045:Q27769,MATCH(TRUE,INDEX(Q6045:Q27769="",,),0)-1),"")</f>
        <v>7</v>
      </c>
      <c r="Q6045">
        <v>2</v>
      </c>
      <c r="R6045">
        <f t="shared" si="96"/>
        <v>0</v>
      </c>
    </row>
    <row r="6046" spans="1:18" x14ac:dyDescent="0.3">
      <c r="A6046" t="s">
        <v>514</v>
      </c>
      <c r="B6046" s="1">
        <v>38532</v>
      </c>
      <c r="C6046" t="s">
        <v>515</v>
      </c>
      <c r="D6046" t="s">
        <v>531</v>
      </c>
      <c r="E6046" t="s">
        <v>532</v>
      </c>
      <c r="G6046" s="6" t="s">
        <v>29</v>
      </c>
      <c r="H6046" t="s">
        <v>533</v>
      </c>
      <c r="I6046" t="s">
        <v>21</v>
      </c>
      <c r="J6046" t="s">
        <v>22</v>
      </c>
      <c r="K6046">
        <v>9.6999999999999993</v>
      </c>
      <c r="L6046">
        <v>127</v>
      </c>
      <c r="M6046" t="s">
        <v>59</v>
      </c>
      <c r="N6046">
        <v>127</v>
      </c>
      <c r="P6046" cm="1">
        <f t="array" ref="P6046">IF(Q6046&gt;0,INDEX(Q6046:Q27770,MATCH(TRUE,INDEX(Q6046:Q27770="",,),0)-1),"")</f>
        <v>7</v>
      </c>
      <c r="Q6046">
        <v>2</v>
      </c>
      <c r="R6046">
        <f t="shared" si="96"/>
        <v>0</v>
      </c>
    </row>
    <row r="6047" spans="1:18" x14ac:dyDescent="0.3">
      <c r="A6047" t="s">
        <v>514</v>
      </c>
      <c r="B6047" s="1">
        <v>38532</v>
      </c>
      <c r="C6047" t="s">
        <v>515</v>
      </c>
      <c r="D6047" t="s">
        <v>531</v>
      </c>
      <c r="E6047" t="s">
        <v>532</v>
      </c>
      <c r="G6047" s="6" t="s">
        <v>29</v>
      </c>
      <c r="H6047" t="s">
        <v>64</v>
      </c>
      <c r="I6047" t="s">
        <v>21</v>
      </c>
      <c r="J6047" t="s">
        <v>22</v>
      </c>
      <c r="K6047">
        <v>2.9</v>
      </c>
      <c r="L6047">
        <v>122</v>
      </c>
      <c r="M6047" t="s">
        <v>59</v>
      </c>
      <c r="N6047">
        <v>122</v>
      </c>
      <c r="P6047" cm="1">
        <f t="array" ref="P6047">IF(Q6047&gt;0,INDEX(Q6047:Q27771,MATCH(TRUE,INDEX(Q6047:Q27771="",,),0)-1),"")</f>
        <v>7</v>
      </c>
      <c r="Q6047">
        <v>2</v>
      </c>
      <c r="R6047">
        <f t="shared" si="96"/>
        <v>0</v>
      </c>
    </row>
    <row r="6048" spans="1:18" x14ac:dyDescent="0.3">
      <c r="A6048" t="s">
        <v>514</v>
      </c>
      <c r="B6048" s="1">
        <v>38532</v>
      </c>
      <c r="C6048" t="s">
        <v>515</v>
      </c>
      <c r="D6048" t="s">
        <v>531</v>
      </c>
      <c r="E6048" t="s">
        <v>532</v>
      </c>
      <c r="G6048" s="6" t="s">
        <v>29</v>
      </c>
      <c r="H6048" t="s">
        <v>30</v>
      </c>
      <c r="I6048" t="s">
        <v>26</v>
      </c>
      <c r="J6048" t="s">
        <v>27</v>
      </c>
      <c r="K6048">
        <v>217</v>
      </c>
      <c r="L6048">
        <v>11.3</v>
      </c>
      <c r="M6048" t="s">
        <v>59</v>
      </c>
      <c r="N6048">
        <v>11.3</v>
      </c>
      <c r="P6048" cm="1">
        <f t="array" ref="P6048">IF(Q6048&gt;0,INDEX(Q6048:Q27772,MATCH(TRUE,INDEX(Q6048:Q27772="",,),0)-1),"")</f>
        <v>7</v>
      </c>
      <c r="Q6048">
        <v>2</v>
      </c>
      <c r="R6048">
        <f t="shared" si="96"/>
        <v>0</v>
      </c>
    </row>
    <row r="6049" spans="1:18" x14ac:dyDescent="0.3">
      <c r="A6049" t="s">
        <v>514</v>
      </c>
      <c r="B6049" s="1">
        <v>38532</v>
      </c>
      <c r="C6049" t="s">
        <v>515</v>
      </c>
      <c r="D6049" t="s">
        <v>531</v>
      </c>
      <c r="E6049" t="s">
        <v>532</v>
      </c>
      <c r="G6049" s="6" t="s">
        <v>29</v>
      </c>
      <c r="H6049" t="s">
        <v>126</v>
      </c>
      <c r="I6049" t="s">
        <v>26</v>
      </c>
      <c r="J6049" t="s">
        <v>27</v>
      </c>
      <c r="K6049">
        <v>385</v>
      </c>
      <c r="L6049">
        <v>10.75</v>
      </c>
      <c r="M6049" t="s">
        <v>59</v>
      </c>
      <c r="N6049">
        <v>10.75</v>
      </c>
      <c r="P6049" cm="1">
        <f t="array" ref="P6049">IF(Q6049&gt;0,INDEX(Q6049:Q27773,MATCH(TRUE,INDEX(Q6049:Q27773="",,),0)-1),"")</f>
        <v>7</v>
      </c>
      <c r="Q6049">
        <v>2</v>
      </c>
      <c r="R6049">
        <f t="shared" si="96"/>
        <v>0</v>
      </c>
    </row>
    <row r="6050" spans="1:18" x14ac:dyDescent="0.3">
      <c r="A6050" t="s">
        <v>514</v>
      </c>
      <c r="B6050" s="1">
        <v>38532</v>
      </c>
      <c r="C6050" t="s">
        <v>515</v>
      </c>
      <c r="D6050" t="s">
        <v>531</v>
      </c>
      <c r="E6050" t="s">
        <v>532</v>
      </c>
      <c r="G6050" s="6" t="s">
        <v>29</v>
      </c>
      <c r="H6050" t="s">
        <v>533</v>
      </c>
      <c r="I6050" t="s">
        <v>26</v>
      </c>
      <c r="J6050" t="s">
        <v>27</v>
      </c>
      <c r="K6050">
        <v>106</v>
      </c>
      <c r="L6050">
        <v>11.75</v>
      </c>
      <c r="M6050" t="s">
        <v>59</v>
      </c>
      <c r="N6050">
        <v>11.75</v>
      </c>
      <c r="P6050" cm="1">
        <f t="array" ref="P6050">IF(Q6050&gt;0,INDEX(Q6050:Q27774,MATCH(TRUE,INDEX(Q6050:Q27774="",,),0)-1),"")</f>
        <v>7</v>
      </c>
      <c r="Q6050">
        <v>2</v>
      </c>
      <c r="R6050">
        <f t="shared" si="96"/>
        <v>0</v>
      </c>
    </row>
    <row r="6051" spans="1:18" x14ac:dyDescent="0.3">
      <c r="A6051" t="s">
        <v>514</v>
      </c>
      <c r="B6051" s="1">
        <v>38532</v>
      </c>
      <c r="C6051" t="s">
        <v>515</v>
      </c>
      <c r="D6051" t="s">
        <v>531</v>
      </c>
      <c r="E6051" t="s">
        <v>532</v>
      </c>
      <c r="G6051" s="6" t="s">
        <v>29</v>
      </c>
      <c r="H6051" t="s">
        <v>64</v>
      </c>
      <c r="I6051" t="s">
        <v>26</v>
      </c>
      <c r="J6051" t="s">
        <v>27</v>
      </c>
      <c r="K6051">
        <v>45</v>
      </c>
      <c r="L6051">
        <v>8.9</v>
      </c>
      <c r="M6051" t="s">
        <v>59</v>
      </c>
      <c r="N6051">
        <v>8.9</v>
      </c>
      <c r="P6051" cm="1">
        <f t="array" ref="P6051">IF(Q6051&gt;0,INDEX(Q6051:Q27775,MATCH(TRUE,INDEX(Q6051:Q27775="",,),0)-1),"")</f>
        <v>7</v>
      </c>
      <c r="Q6051">
        <v>2</v>
      </c>
      <c r="R6051">
        <f t="shared" si="96"/>
        <v>0</v>
      </c>
    </row>
    <row r="6052" spans="1:18" x14ac:dyDescent="0.3">
      <c r="A6052" t="s">
        <v>514</v>
      </c>
      <c r="B6052" s="1">
        <v>38532</v>
      </c>
      <c r="C6052" t="s">
        <v>515</v>
      </c>
      <c r="D6052" t="s">
        <v>531</v>
      </c>
      <c r="E6052" t="s">
        <v>532</v>
      </c>
      <c r="G6052" t="s">
        <v>19</v>
      </c>
      <c r="H6052" t="s">
        <v>25</v>
      </c>
      <c r="I6052" t="s">
        <v>21</v>
      </c>
      <c r="J6052" t="s">
        <v>22</v>
      </c>
      <c r="K6052">
        <v>80.099999999999994</v>
      </c>
      <c r="L6052">
        <v>67</v>
      </c>
      <c r="M6052" t="s">
        <v>86</v>
      </c>
      <c r="N6052">
        <v>579.47</v>
      </c>
      <c r="P6052" cm="1">
        <f t="array" ref="P6052">IF(Q6052&gt;0,INDEX(Q6052:Q27776,MATCH(TRUE,INDEX(Q6052:Q27776="",,),0)-1),"")</f>
        <v>7</v>
      </c>
      <c r="Q6052">
        <v>3</v>
      </c>
      <c r="R6052">
        <f t="shared" si="96"/>
        <v>0</v>
      </c>
    </row>
    <row r="6053" spans="1:18" x14ac:dyDescent="0.3">
      <c r="A6053" t="s">
        <v>514</v>
      </c>
      <c r="B6053" s="1">
        <v>38532</v>
      </c>
      <c r="C6053" t="s">
        <v>515</v>
      </c>
      <c r="D6053" t="s">
        <v>531</v>
      </c>
      <c r="E6053" t="s">
        <v>532</v>
      </c>
      <c r="G6053" t="s">
        <v>19</v>
      </c>
      <c r="H6053" t="s">
        <v>43</v>
      </c>
      <c r="I6053" t="s">
        <v>21</v>
      </c>
      <c r="J6053" t="s">
        <v>22</v>
      </c>
      <c r="K6053">
        <v>211.3</v>
      </c>
      <c r="L6053">
        <v>145</v>
      </c>
      <c r="M6053" t="s">
        <v>86</v>
      </c>
      <c r="N6053">
        <v>185</v>
      </c>
      <c r="P6053" cm="1">
        <f t="array" ref="P6053">IF(Q6053&gt;0,INDEX(Q6053:Q27777,MATCH(TRUE,INDEX(Q6053:Q27777="",,),0)-1),"")</f>
        <v>7</v>
      </c>
      <c r="Q6053">
        <v>3</v>
      </c>
      <c r="R6053">
        <f t="shared" si="96"/>
        <v>0</v>
      </c>
    </row>
    <row r="6054" spans="1:18" x14ac:dyDescent="0.3">
      <c r="A6054" t="s">
        <v>514</v>
      </c>
      <c r="B6054" s="1">
        <v>38532</v>
      </c>
      <c r="C6054" t="s">
        <v>515</v>
      </c>
      <c r="D6054" t="s">
        <v>531</v>
      </c>
      <c r="E6054" t="s">
        <v>532</v>
      </c>
      <c r="G6054" t="s">
        <v>19</v>
      </c>
      <c r="H6054" t="s">
        <v>25</v>
      </c>
      <c r="I6054" t="s">
        <v>26</v>
      </c>
      <c r="J6054" t="s">
        <v>27</v>
      </c>
      <c r="K6054">
        <v>477</v>
      </c>
      <c r="L6054">
        <v>17.8</v>
      </c>
      <c r="M6054" t="s">
        <v>86</v>
      </c>
      <c r="N6054">
        <v>17.8</v>
      </c>
      <c r="P6054" cm="1">
        <f t="array" ref="P6054">IF(Q6054&gt;0,INDEX(Q6054:Q27778,MATCH(TRUE,INDEX(Q6054:Q27778="",,),0)-1),"")</f>
        <v>7</v>
      </c>
      <c r="Q6054">
        <v>3</v>
      </c>
      <c r="R6054">
        <f t="shared" si="96"/>
        <v>0</v>
      </c>
    </row>
    <row r="6055" spans="1:18" x14ac:dyDescent="0.3">
      <c r="A6055" t="s">
        <v>514</v>
      </c>
      <c r="B6055" s="1">
        <v>38532</v>
      </c>
      <c r="C6055" t="s">
        <v>515</v>
      </c>
      <c r="D6055" t="s">
        <v>531</v>
      </c>
      <c r="E6055" t="s">
        <v>532</v>
      </c>
      <c r="G6055" t="s">
        <v>19</v>
      </c>
      <c r="H6055" t="s">
        <v>43</v>
      </c>
      <c r="I6055" t="s">
        <v>26</v>
      </c>
      <c r="J6055" t="s">
        <v>27</v>
      </c>
      <c r="K6055">
        <v>1346</v>
      </c>
      <c r="L6055">
        <v>11.2</v>
      </c>
      <c r="M6055" t="s">
        <v>86</v>
      </c>
      <c r="N6055">
        <v>11.2</v>
      </c>
      <c r="P6055" cm="1">
        <f t="array" ref="P6055">IF(Q6055&gt;0,INDEX(Q6055:Q27779,MATCH(TRUE,INDEX(Q6055:Q27779="",,),0)-1),"")</f>
        <v>7</v>
      </c>
      <c r="Q6055">
        <v>3</v>
      </c>
      <c r="R6055">
        <f t="shared" si="96"/>
        <v>0</v>
      </c>
    </row>
    <row r="6056" spans="1:18" x14ac:dyDescent="0.3">
      <c r="A6056" t="s">
        <v>514</v>
      </c>
      <c r="B6056" s="1">
        <v>38532</v>
      </c>
      <c r="C6056" t="s">
        <v>515</v>
      </c>
      <c r="D6056" t="s">
        <v>531</v>
      </c>
      <c r="E6056" t="s">
        <v>532</v>
      </c>
      <c r="G6056" s="6" t="s">
        <v>29</v>
      </c>
      <c r="H6056" t="s">
        <v>30</v>
      </c>
      <c r="I6056" t="s">
        <v>21</v>
      </c>
      <c r="J6056" t="s">
        <v>22</v>
      </c>
      <c r="K6056">
        <v>21.4</v>
      </c>
      <c r="L6056">
        <v>90</v>
      </c>
      <c r="M6056" t="s">
        <v>86</v>
      </c>
      <c r="N6056">
        <v>90</v>
      </c>
      <c r="P6056" cm="1">
        <f t="array" ref="P6056">IF(Q6056&gt;0,INDEX(Q6056:Q27780,MATCH(TRUE,INDEX(Q6056:Q27780="",,),0)-1),"")</f>
        <v>7</v>
      </c>
      <c r="Q6056">
        <v>3</v>
      </c>
      <c r="R6056">
        <f t="shared" si="96"/>
        <v>0</v>
      </c>
    </row>
    <row r="6057" spans="1:18" x14ac:dyDescent="0.3">
      <c r="A6057" t="s">
        <v>514</v>
      </c>
      <c r="B6057" s="1">
        <v>38532</v>
      </c>
      <c r="C6057" t="s">
        <v>515</v>
      </c>
      <c r="D6057" t="s">
        <v>531</v>
      </c>
      <c r="E6057" t="s">
        <v>532</v>
      </c>
      <c r="G6057" s="6" t="s">
        <v>29</v>
      </c>
      <c r="H6057" t="s">
        <v>126</v>
      </c>
      <c r="I6057" t="s">
        <v>21</v>
      </c>
      <c r="J6057" t="s">
        <v>22</v>
      </c>
      <c r="K6057">
        <v>32.799999999999997</v>
      </c>
      <c r="L6057">
        <v>45</v>
      </c>
      <c r="M6057" t="s">
        <v>86</v>
      </c>
      <c r="N6057">
        <v>45</v>
      </c>
      <c r="P6057" cm="1">
        <f t="array" ref="P6057">IF(Q6057&gt;0,INDEX(Q6057:Q27781,MATCH(TRUE,INDEX(Q6057:Q27781="",,),0)-1),"")</f>
        <v>7</v>
      </c>
      <c r="Q6057">
        <v>3</v>
      </c>
      <c r="R6057">
        <f t="shared" si="96"/>
        <v>0</v>
      </c>
    </row>
    <row r="6058" spans="1:18" x14ac:dyDescent="0.3">
      <c r="A6058" t="s">
        <v>514</v>
      </c>
      <c r="B6058" s="1">
        <v>38532</v>
      </c>
      <c r="C6058" t="s">
        <v>515</v>
      </c>
      <c r="D6058" t="s">
        <v>531</v>
      </c>
      <c r="E6058" t="s">
        <v>532</v>
      </c>
      <c r="G6058" s="6" t="s">
        <v>29</v>
      </c>
      <c r="H6058" t="s">
        <v>533</v>
      </c>
      <c r="I6058" t="s">
        <v>21</v>
      </c>
      <c r="J6058" t="s">
        <v>22</v>
      </c>
      <c r="K6058">
        <v>9.6999999999999993</v>
      </c>
      <c r="L6058">
        <v>127</v>
      </c>
      <c r="M6058" t="s">
        <v>86</v>
      </c>
      <c r="N6058">
        <v>127</v>
      </c>
      <c r="P6058" cm="1">
        <f t="array" ref="P6058">IF(Q6058&gt;0,INDEX(Q6058:Q27782,MATCH(TRUE,INDEX(Q6058:Q27782="",,),0)-1),"")</f>
        <v>7</v>
      </c>
      <c r="Q6058">
        <v>3</v>
      </c>
      <c r="R6058">
        <f t="shared" si="96"/>
        <v>0</v>
      </c>
    </row>
    <row r="6059" spans="1:18" x14ac:dyDescent="0.3">
      <c r="A6059" t="s">
        <v>514</v>
      </c>
      <c r="B6059" s="1">
        <v>38532</v>
      </c>
      <c r="C6059" t="s">
        <v>515</v>
      </c>
      <c r="D6059" t="s">
        <v>531</v>
      </c>
      <c r="E6059" t="s">
        <v>532</v>
      </c>
      <c r="G6059" s="6" t="s">
        <v>29</v>
      </c>
      <c r="H6059" t="s">
        <v>64</v>
      </c>
      <c r="I6059" t="s">
        <v>21</v>
      </c>
      <c r="J6059" t="s">
        <v>22</v>
      </c>
      <c r="K6059">
        <v>2.9</v>
      </c>
      <c r="L6059">
        <v>122</v>
      </c>
      <c r="M6059" t="s">
        <v>86</v>
      </c>
      <c r="N6059">
        <v>122</v>
      </c>
      <c r="P6059" cm="1">
        <f t="array" ref="P6059">IF(Q6059&gt;0,INDEX(Q6059:Q27783,MATCH(TRUE,INDEX(Q6059:Q27783="",,),0)-1),"")</f>
        <v>7</v>
      </c>
      <c r="Q6059">
        <v>3</v>
      </c>
      <c r="R6059">
        <f t="shared" si="96"/>
        <v>0</v>
      </c>
    </row>
    <row r="6060" spans="1:18" x14ac:dyDescent="0.3">
      <c r="A6060" t="s">
        <v>514</v>
      </c>
      <c r="B6060" s="1">
        <v>38532</v>
      </c>
      <c r="C6060" t="s">
        <v>515</v>
      </c>
      <c r="D6060" t="s">
        <v>531</v>
      </c>
      <c r="E6060" t="s">
        <v>532</v>
      </c>
      <c r="G6060" s="6" t="s">
        <v>29</v>
      </c>
      <c r="H6060" t="s">
        <v>30</v>
      </c>
      <c r="I6060" t="s">
        <v>26</v>
      </c>
      <c r="J6060" t="s">
        <v>27</v>
      </c>
      <c r="K6060">
        <v>217</v>
      </c>
      <c r="L6060">
        <v>11.3</v>
      </c>
      <c r="M6060" t="s">
        <v>86</v>
      </c>
      <c r="N6060">
        <v>11.3</v>
      </c>
      <c r="P6060" cm="1">
        <f t="array" ref="P6060">IF(Q6060&gt;0,INDEX(Q6060:Q27784,MATCH(TRUE,INDEX(Q6060:Q27784="",,),0)-1),"")</f>
        <v>7</v>
      </c>
      <c r="Q6060">
        <v>3</v>
      </c>
      <c r="R6060">
        <f t="shared" si="96"/>
        <v>0</v>
      </c>
    </row>
    <row r="6061" spans="1:18" x14ac:dyDescent="0.3">
      <c r="A6061" t="s">
        <v>514</v>
      </c>
      <c r="B6061" s="1">
        <v>38532</v>
      </c>
      <c r="C6061" t="s">
        <v>515</v>
      </c>
      <c r="D6061" t="s">
        <v>531</v>
      </c>
      <c r="E6061" t="s">
        <v>532</v>
      </c>
      <c r="G6061" s="6" t="s">
        <v>29</v>
      </c>
      <c r="H6061" t="s">
        <v>126</v>
      </c>
      <c r="I6061" t="s">
        <v>26</v>
      </c>
      <c r="J6061" t="s">
        <v>27</v>
      </c>
      <c r="K6061">
        <v>385</v>
      </c>
      <c r="L6061">
        <v>10.75</v>
      </c>
      <c r="M6061" t="s">
        <v>86</v>
      </c>
      <c r="N6061">
        <v>10.75</v>
      </c>
      <c r="P6061" cm="1">
        <f t="array" ref="P6061">IF(Q6061&gt;0,INDEX(Q6061:Q27785,MATCH(TRUE,INDEX(Q6061:Q27785="",,),0)-1),"")</f>
        <v>7</v>
      </c>
      <c r="Q6061">
        <v>3</v>
      </c>
      <c r="R6061">
        <f t="shared" si="96"/>
        <v>0</v>
      </c>
    </row>
    <row r="6062" spans="1:18" x14ac:dyDescent="0.3">
      <c r="A6062" t="s">
        <v>514</v>
      </c>
      <c r="B6062" s="1">
        <v>38532</v>
      </c>
      <c r="C6062" t="s">
        <v>515</v>
      </c>
      <c r="D6062" t="s">
        <v>531</v>
      </c>
      <c r="E6062" t="s">
        <v>532</v>
      </c>
      <c r="G6062" s="6" t="s">
        <v>29</v>
      </c>
      <c r="H6062" t="s">
        <v>533</v>
      </c>
      <c r="I6062" t="s">
        <v>26</v>
      </c>
      <c r="J6062" t="s">
        <v>27</v>
      </c>
      <c r="K6062">
        <v>106</v>
      </c>
      <c r="L6062">
        <v>11.75</v>
      </c>
      <c r="M6062" t="s">
        <v>86</v>
      </c>
      <c r="N6062">
        <v>11.75</v>
      </c>
      <c r="P6062" cm="1">
        <f t="array" ref="P6062">IF(Q6062&gt;0,INDEX(Q6062:Q27786,MATCH(TRUE,INDEX(Q6062:Q27786="",,),0)-1),"")</f>
        <v>7</v>
      </c>
      <c r="Q6062">
        <v>3</v>
      </c>
      <c r="R6062">
        <f t="shared" si="96"/>
        <v>0</v>
      </c>
    </row>
    <row r="6063" spans="1:18" x14ac:dyDescent="0.3">
      <c r="A6063" t="s">
        <v>514</v>
      </c>
      <c r="B6063" s="1">
        <v>38532</v>
      </c>
      <c r="C6063" t="s">
        <v>515</v>
      </c>
      <c r="D6063" t="s">
        <v>531</v>
      </c>
      <c r="E6063" t="s">
        <v>532</v>
      </c>
      <c r="G6063" s="6" t="s">
        <v>29</v>
      </c>
      <c r="H6063" t="s">
        <v>64</v>
      </c>
      <c r="I6063" t="s">
        <v>26</v>
      </c>
      <c r="J6063" t="s">
        <v>27</v>
      </c>
      <c r="K6063">
        <v>45</v>
      </c>
      <c r="L6063">
        <v>8.9</v>
      </c>
      <c r="M6063" t="s">
        <v>86</v>
      </c>
      <c r="N6063">
        <v>8.9</v>
      </c>
      <c r="P6063" cm="1">
        <f t="array" ref="P6063">IF(Q6063&gt;0,INDEX(Q6063:Q27787,MATCH(TRUE,INDEX(Q6063:Q27787="",,),0)-1),"")</f>
        <v>7</v>
      </c>
      <c r="Q6063">
        <v>3</v>
      </c>
      <c r="R6063">
        <f t="shared" si="96"/>
        <v>0</v>
      </c>
    </row>
    <row r="6064" spans="1:18" x14ac:dyDescent="0.3">
      <c r="A6064" t="s">
        <v>514</v>
      </c>
      <c r="B6064" s="1">
        <v>38532</v>
      </c>
      <c r="C6064" t="s">
        <v>515</v>
      </c>
      <c r="D6064" t="s">
        <v>531</v>
      </c>
      <c r="E6064" t="s">
        <v>532</v>
      </c>
      <c r="G6064" t="s">
        <v>19</v>
      </c>
      <c r="H6064" t="s">
        <v>25</v>
      </c>
      <c r="I6064" t="s">
        <v>21</v>
      </c>
      <c r="J6064" t="s">
        <v>22</v>
      </c>
      <c r="K6064">
        <v>80.099999999999994</v>
      </c>
      <c r="L6064">
        <v>67</v>
      </c>
      <c r="M6064" t="s">
        <v>518</v>
      </c>
      <c r="N6064">
        <v>67</v>
      </c>
      <c r="P6064" cm="1">
        <f t="array" ref="P6064">IF(Q6064&gt;0,INDEX(Q6064:Q27788,MATCH(TRUE,INDEX(Q6064:Q27788="",,),0)-1),"")</f>
        <v>7</v>
      </c>
      <c r="Q6064">
        <v>4</v>
      </c>
      <c r="R6064">
        <f t="shared" si="96"/>
        <v>0</v>
      </c>
    </row>
    <row r="6065" spans="1:18" x14ac:dyDescent="0.3">
      <c r="A6065" t="s">
        <v>514</v>
      </c>
      <c r="B6065" s="1">
        <v>38532</v>
      </c>
      <c r="C6065" t="s">
        <v>515</v>
      </c>
      <c r="D6065" t="s">
        <v>531</v>
      </c>
      <c r="E6065" t="s">
        <v>532</v>
      </c>
      <c r="G6065" t="s">
        <v>19</v>
      </c>
      <c r="H6065" t="s">
        <v>43</v>
      </c>
      <c r="I6065" t="s">
        <v>21</v>
      </c>
      <c r="J6065" t="s">
        <v>22</v>
      </c>
      <c r="K6065">
        <v>211.3</v>
      </c>
      <c r="L6065">
        <v>145</v>
      </c>
      <c r="M6065" t="s">
        <v>518</v>
      </c>
      <c r="N6065">
        <v>349.5</v>
      </c>
      <c r="P6065" cm="1">
        <f t="array" ref="P6065">IF(Q6065&gt;0,INDEX(Q6065:Q27789,MATCH(TRUE,INDEX(Q6065:Q27789="",,),0)-1),"")</f>
        <v>7</v>
      </c>
      <c r="Q6065">
        <v>4</v>
      </c>
      <c r="R6065">
        <f t="shared" si="96"/>
        <v>0</v>
      </c>
    </row>
    <row r="6066" spans="1:18" x14ac:dyDescent="0.3">
      <c r="A6066" t="s">
        <v>514</v>
      </c>
      <c r="B6066" s="1">
        <v>38532</v>
      </c>
      <c r="C6066" t="s">
        <v>515</v>
      </c>
      <c r="D6066" t="s">
        <v>531</v>
      </c>
      <c r="E6066" t="s">
        <v>532</v>
      </c>
      <c r="G6066" t="s">
        <v>19</v>
      </c>
      <c r="H6066" t="s">
        <v>25</v>
      </c>
      <c r="I6066" t="s">
        <v>26</v>
      </c>
      <c r="J6066" t="s">
        <v>27</v>
      </c>
      <c r="K6066">
        <v>477</v>
      </c>
      <c r="L6066">
        <v>17.8</v>
      </c>
      <c r="M6066" t="s">
        <v>518</v>
      </c>
      <c r="N6066">
        <v>17.8</v>
      </c>
      <c r="P6066" cm="1">
        <f t="array" ref="P6066">IF(Q6066&gt;0,INDEX(Q6066:Q27790,MATCH(TRUE,INDEX(Q6066:Q27790="",,),0)-1),"")</f>
        <v>7</v>
      </c>
      <c r="Q6066">
        <v>4</v>
      </c>
      <c r="R6066">
        <f t="shared" si="96"/>
        <v>0</v>
      </c>
    </row>
    <row r="6067" spans="1:18" x14ac:dyDescent="0.3">
      <c r="A6067" t="s">
        <v>514</v>
      </c>
      <c r="B6067" s="1">
        <v>38532</v>
      </c>
      <c r="C6067" t="s">
        <v>515</v>
      </c>
      <c r="D6067" t="s">
        <v>531</v>
      </c>
      <c r="E6067" t="s">
        <v>532</v>
      </c>
      <c r="G6067" t="s">
        <v>19</v>
      </c>
      <c r="H6067" t="s">
        <v>43</v>
      </c>
      <c r="I6067" t="s">
        <v>26</v>
      </c>
      <c r="J6067" t="s">
        <v>27</v>
      </c>
      <c r="K6067">
        <v>1346</v>
      </c>
      <c r="L6067">
        <v>11.2</v>
      </c>
      <c r="M6067" t="s">
        <v>518</v>
      </c>
      <c r="N6067">
        <v>11.2</v>
      </c>
      <c r="P6067" cm="1">
        <f t="array" ref="P6067">IF(Q6067&gt;0,INDEX(Q6067:Q27791,MATCH(TRUE,INDEX(Q6067:Q27791="",,),0)-1),"")</f>
        <v>7</v>
      </c>
      <c r="Q6067">
        <v>4</v>
      </c>
      <c r="R6067">
        <f t="shared" si="96"/>
        <v>0</v>
      </c>
    </row>
    <row r="6068" spans="1:18" x14ac:dyDescent="0.3">
      <c r="A6068" t="s">
        <v>514</v>
      </c>
      <c r="B6068" s="1">
        <v>38532</v>
      </c>
      <c r="C6068" t="s">
        <v>515</v>
      </c>
      <c r="D6068" t="s">
        <v>531</v>
      </c>
      <c r="E6068" t="s">
        <v>532</v>
      </c>
      <c r="G6068" s="6" t="s">
        <v>29</v>
      </c>
      <c r="H6068" t="s">
        <v>30</v>
      </c>
      <c r="I6068" t="s">
        <v>21</v>
      </c>
      <c r="J6068" t="s">
        <v>22</v>
      </c>
      <c r="K6068">
        <v>21.4</v>
      </c>
      <c r="L6068">
        <v>90</v>
      </c>
      <c r="M6068" t="s">
        <v>518</v>
      </c>
      <c r="N6068">
        <v>90</v>
      </c>
      <c r="P6068" cm="1">
        <f t="array" ref="P6068">IF(Q6068&gt;0,INDEX(Q6068:Q27792,MATCH(TRUE,INDEX(Q6068:Q27792="",,),0)-1),"")</f>
        <v>7</v>
      </c>
      <c r="Q6068">
        <v>4</v>
      </c>
      <c r="R6068">
        <f t="shared" ref="R6068:R6131" si="97">IF(P6068="","",0)</f>
        <v>0</v>
      </c>
    </row>
    <row r="6069" spans="1:18" x14ac:dyDescent="0.3">
      <c r="A6069" t="s">
        <v>514</v>
      </c>
      <c r="B6069" s="1">
        <v>38532</v>
      </c>
      <c r="C6069" t="s">
        <v>515</v>
      </c>
      <c r="D6069" t="s">
        <v>531</v>
      </c>
      <c r="E6069" t="s">
        <v>532</v>
      </c>
      <c r="G6069" s="6" t="s">
        <v>29</v>
      </c>
      <c r="H6069" t="s">
        <v>126</v>
      </c>
      <c r="I6069" t="s">
        <v>21</v>
      </c>
      <c r="J6069" t="s">
        <v>22</v>
      </c>
      <c r="K6069">
        <v>32.799999999999997</v>
      </c>
      <c r="L6069">
        <v>45</v>
      </c>
      <c r="M6069" t="s">
        <v>518</v>
      </c>
      <c r="N6069">
        <v>45</v>
      </c>
      <c r="P6069" cm="1">
        <f t="array" ref="P6069">IF(Q6069&gt;0,INDEX(Q6069:Q27793,MATCH(TRUE,INDEX(Q6069:Q27793="",,),0)-1),"")</f>
        <v>7</v>
      </c>
      <c r="Q6069">
        <v>4</v>
      </c>
      <c r="R6069">
        <f t="shared" si="97"/>
        <v>0</v>
      </c>
    </row>
    <row r="6070" spans="1:18" x14ac:dyDescent="0.3">
      <c r="A6070" t="s">
        <v>514</v>
      </c>
      <c r="B6070" s="1">
        <v>38532</v>
      </c>
      <c r="C6070" t="s">
        <v>515</v>
      </c>
      <c r="D6070" t="s">
        <v>531</v>
      </c>
      <c r="E6070" t="s">
        <v>532</v>
      </c>
      <c r="G6070" s="6" t="s">
        <v>29</v>
      </c>
      <c r="H6070" t="s">
        <v>533</v>
      </c>
      <c r="I6070" t="s">
        <v>21</v>
      </c>
      <c r="J6070" t="s">
        <v>22</v>
      </c>
      <c r="K6070">
        <v>9.6999999999999993</v>
      </c>
      <c r="L6070">
        <v>127</v>
      </c>
      <c r="M6070" t="s">
        <v>518</v>
      </c>
      <c r="N6070">
        <v>127</v>
      </c>
      <c r="P6070" cm="1">
        <f t="array" ref="P6070">IF(Q6070&gt;0,INDEX(Q6070:Q27794,MATCH(TRUE,INDEX(Q6070:Q27794="",,),0)-1),"")</f>
        <v>7</v>
      </c>
      <c r="Q6070">
        <v>4</v>
      </c>
      <c r="R6070">
        <f t="shared" si="97"/>
        <v>0</v>
      </c>
    </row>
    <row r="6071" spans="1:18" x14ac:dyDescent="0.3">
      <c r="A6071" t="s">
        <v>514</v>
      </c>
      <c r="B6071" s="1">
        <v>38532</v>
      </c>
      <c r="C6071" t="s">
        <v>515</v>
      </c>
      <c r="D6071" t="s">
        <v>531</v>
      </c>
      <c r="E6071" t="s">
        <v>532</v>
      </c>
      <c r="G6071" s="6" t="s">
        <v>29</v>
      </c>
      <c r="H6071" t="s">
        <v>64</v>
      </c>
      <c r="I6071" t="s">
        <v>21</v>
      </c>
      <c r="J6071" t="s">
        <v>22</v>
      </c>
      <c r="K6071">
        <v>2.9</v>
      </c>
      <c r="L6071">
        <v>122</v>
      </c>
      <c r="M6071" t="s">
        <v>518</v>
      </c>
      <c r="N6071">
        <v>122</v>
      </c>
      <c r="P6071" cm="1">
        <f t="array" ref="P6071">IF(Q6071&gt;0,INDEX(Q6071:Q27795,MATCH(TRUE,INDEX(Q6071:Q27795="",,),0)-1),"")</f>
        <v>7</v>
      </c>
      <c r="Q6071">
        <v>4</v>
      </c>
      <c r="R6071">
        <f t="shared" si="97"/>
        <v>0</v>
      </c>
    </row>
    <row r="6072" spans="1:18" x14ac:dyDescent="0.3">
      <c r="A6072" t="s">
        <v>514</v>
      </c>
      <c r="B6072" s="1">
        <v>38532</v>
      </c>
      <c r="C6072" t="s">
        <v>515</v>
      </c>
      <c r="D6072" t="s">
        <v>531</v>
      </c>
      <c r="E6072" t="s">
        <v>532</v>
      </c>
      <c r="G6072" s="6" t="s">
        <v>29</v>
      </c>
      <c r="H6072" t="s">
        <v>30</v>
      </c>
      <c r="I6072" t="s">
        <v>26</v>
      </c>
      <c r="J6072" t="s">
        <v>27</v>
      </c>
      <c r="K6072">
        <v>217</v>
      </c>
      <c r="L6072">
        <v>11.3</v>
      </c>
      <c r="M6072" t="s">
        <v>518</v>
      </c>
      <c r="N6072">
        <v>11.3</v>
      </c>
      <c r="P6072" cm="1">
        <f t="array" ref="P6072">IF(Q6072&gt;0,INDEX(Q6072:Q27796,MATCH(TRUE,INDEX(Q6072:Q27796="",,),0)-1),"")</f>
        <v>7</v>
      </c>
      <c r="Q6072">
        <v>4</v>
      </c>
      <c r="R6072">
        <f t="shared" si="97"/>
        <v>0</v>
      </c>
    </row>
    <row r="6073" spans="1:18" x14ac:dyDescent="0.3">
      <c r="A6073" t="s">
        <v>514</v>
      </c>
      <c r="B6073" s="1">
        <v>38532</v>
      </c>
      <c r="C6073" t="s">
        <v>515</v>
      </c>
      <c r="D6073" t="s">
        <v>531</v>
      </c>
      <c r="E6073" t="s">
        <v>532</v>
      </c>
      <c r="G6073" s="6" t="s">
        <v>29</v>
      </c>
      <c r="H6073" t="s">
        <v>126</v>
      </c>
      <c r="I6073" t="s">
        <v>26</v>
      </c>
      <c r="J6073" t="s">
        <v>27</v>
      </c>
      <c r="K6073">
        <v>385</v>
      </c>
      <c r="L6073">
        <v>10.75</v>
      </c>
      <c r="M6073" t="s">
        <v>518</v>
      </c>
      <c r="N6073">
        <v>10.75</v>
      </c>
      <c r="P6073" cm="1">
        <f t="array" ref="P6073">IF(Q6073&gt;0,INDEX(Q6073:Q27797,MATCH(TRUE,INDEX(Q6073:Q27797="",,),0)-1),"")</f>
        <v>7</v>
      </c>
      <c r="Q6073">
        <v>4</v>
      </c>
      <c r="R6073">
        <f t="shared" si="97"/>
        <v>0</v>
      </c>
    </row>
    <row r="6074" spans="1:18" x14ac:dyDescent="0.3">
      <c r="A6074" t="s">
        <v>514</v>
      </c>
      <c r="B6074" s="1">
        <v>38532</v>
      </c>
      <c r="C6074" t="s">
        <v>515</v>
      </c>
      <c r="D6074" t="s">
        <v>531</v>
      </c>
      <c r="E6074" t="s">
        <v>532</v>
      </c>
      <c r="G6074" s="6" t="s">
        <v>29</v>
      </c>
      <c r="H6074" t="s">
        <v>533</v>
      </c>
      <c r="I6074" t="s">
        <v>26</v>
      </c>
      <c r="J6074" t="s">
        <v>27</v>
      </c>
      <c r="K6074">
        <v>106</v>
      </c>
      <c r="L6074">
        <v>11.75</v>
      </c>
      <c r="M6074" t="s">
        <v>518</v>
      </c>
      <c r="N6074">
        <v>11.75</v>
      </c>
      <c r="P6074" cm="1">
        <f t="array" ref="P6074">IF(Q6074&gt;0,INDEX(Q6074:Q27798,MATCH(TRUE,INDEX(Q6074:Q27798="",,),0)-1),"")</f>
        <v>7</v>
      </c>
      <c r="Q6074">
        <v>4</v>
      </c>
      <c r="R6074">
        <f t="shared" si="97"/>
        <v>0</v>
      </c>
    </row>
    <row r="6075" spans="1:18" x14ac:dyDescent="0.3">
      <c r="A6075" t="s">
        <v>514</v>
      </c>
      <c r="B6075" s="1">
        <v>38532</v>
      </c>
      <c r="C6075" t="s">
        <v>515</v>
      </c>
      <c r="D6075" t="s">
        <v>531</v>
      </c>
      <c r="E6075" t="s">
        <v>532</v>
      </c>
      <c r="G6075" s="6" t="s">
        <v>29</v>
      </c>
      <c r="H6075" t="s">
        <v>64</v>
      </c>
      <c r="I6075" t="s">
        <v>26</v>
      </c>
      <c r="J6075" t="s">
        <v>27</v>
      </c>
      <c r="K6075">
        <v>45</v>
      </c>
      <c r="L6075">
        <v>8.9</v>
      </c>
      <c r="M6075" t="s">
        <v>518</v>
      </c>
      <c r="N6075">
        <v>8.9</v>
      </c>
      <c r="P6075" cm="1">
        <f t="array" ref="P6075">IF(Q6075&gt;0,INDEX(Q6075:Q27799,MATCH(TRUE,INDEX(Q6075:Q27799="",,),0)-1),"")</f>
        <v>7</v>
      </c>
      <c r="Q6075">
        <v>4</v>
      </c>
      <c r="R6075">
        <f t="shared" si="97"/>
        <v>0</v>
      </c>
    </row>
    <row r="6076" spans="1:18" x14ac:dyDescent="0.3">
      <c r="A6076" t="s">
        <v>514</v>
      </c>
      <c r="B6076" s="1">
        <v>38532</v>
      </c>
      <c r="C6076" t="s">
        <v>515</v>
      </c>
      <c r="D6076" t="s">
        <v>531</v>
      </c>
      <c r="E6076" t="s">
        <v>532</v>
      </c>
      <c r="G6076" t="s">
        <v>19</v>
      </c>
      <c r="H6076" t="s">
        <v>25</v>
      </c>
      <c r="I6076" t="s">
        <v>21</v>
      </c>
      <c r="J6076" t="s">
        <v>22</v>
      </c>
      <c r="K6076">
        <v>80.099999999999994</v>
      </c>
      <c r="L6076">
        <v>67</v>
      </c>
      <c r="M6076" t="s">
        <v>530</v>
      </c>
      <c r="N6076">
        <v>100</v>
      </c>
      <c r="P6076" cm="1">
        <f t="array" ref="P6076">IF(Q6076&gt;0,INDEX(Q6076:Q27800,MATCH(TRUE,INDEX(Q6076:Q27800="",,),0)-1),"")</f>
        <v>7</v>
      </c>
      <c r="Q6076">
        <v>5</v>
      </c>
      <c r="R6076">
        <f t="shared" si="97"/>
        <v>0</v>
      </c>
    </row>
    <row r="6077" spans="1:18" x14ac:dyDescent="0.3">
      <c r="A6077" t="s">
        <v>514</v>
      </c>
      <c r="B6077" s="1">
        <v>38532</v>
      </c>
      <c r="C6077" t="s">
        <v>515</v>
      </c>
      <c r="D6077" t="s">
        <v>531</v>
      </c>
      <c r="E6077" t="s">
        <v>532</v>
      </c>
      <c r="G6077" t="s">
        <v>19</v>
      </c>
      <c r="H6077" t="s">
        <v>43</v>
      </c>
      <c r="I6077" t="s">
        <v>21</v>
      </c>
      <c r="J6077" t="s">
        <v>22</v>
      </c>
      <c r="K6077">
        <v>211.3</v>
      </c>
      <c r="L6077">
        <v>145</v>
      </c>
      <c r="M6077" t="s">
        <v>530</v>
      </c>
      <c r="N6077">
        <v>155</v>
      </c>
      <c r="P6077" cm="1">
        <f t="array" ref="P6077">IF(Q6077&gt;0,INDEX(Q6077:Q27801,MATCH(TRUE,INDEX(Q6077:Q27801="",,),0)-1),"")</f>
        <v>7</v>
      </c>
      <c r="Q6077">
        <v>5</v>
      </c>
      <c r="R6077">
        <f t="shared" si="97"/>
        <v>0</v>
      </c>
    </row>
    <row r="6078" spans="1:18" x14ac:dyDescent="0.3">
      <c r="A6078" t="s">
        <v>514</v>
      </c>
      <c r="B6078" s="1">
        <v>38532</v>
      </c>
      <c r="C6078" t="s">
        <v>515</v>
      </c>
      <c r="D6078" t="s">
        <v>531</v>
      </c>
      <c r="E6078" t="s">
        <v>532</v>
      </c>
      <c r="G6078" t="s">
        <v>19</v>
      </c>
      <c r="H6078" t="s">
        <v>25</v>
      </c>
      <c r="I6078" t="s">
        <v>26</v>
      </c>
      <c r="J6078" t="s">
        <v>27</v>
      </c>
      <c r="K6078">
        <v>477</v>
      </c>
      <c r="L6078">
        <v>17.8</v>
      </c>
      <c r="M6078" t="s">
        <v>530</v>
      </c>
      <c r="N6078">
        <v>25.5</v>
      </c>
      <c r="P6078" cm="1">
        <f t="array" ref="P6078">IF(Q6078&gt;0,INDEX(Q6078:Q27802,MATCH(TRUE,INDEX(Q6078:Q27802="",,),0)-1),"")</f>
        <v>7</v>
      </c>
      <c r="Q6078">
        <v>5</v>
      </c>
      <c r="R6078">
        <f t="shared" si="97"/>
        <v>0</v>
      </c>
    </row>
    <row r="6079" spans="1:18" x14ac:dyDescent="0.3">
      <c r="A6079" t="s">
        <v>514</v>
      </c>
      <c r="B6079" s="1">
        <v>38532</v>
      </c>
      <c r="C6079" t="s">
        <v>515</v>
      </c>
      <c r="D6079" t="s">
        <v>531</v>
      </c>
      <c r="E6079" t="s">
        <v>532</v>
      </c>
      <c r="G6079" t="s">
        <v>19</v>
      </c>
      <c r="H6079" t="s">
        <v>43</v>
      </c>
      <c r="I6079" t="s">
        <v>26</v>
      </c>
      <c r="J6079" t="s">
        <v>27</v>
      </c>
      <c r="K6079">
        <v>1346</v>
      </c>
      <c r="L6079">
        <v>11.2</v>
      </c>
      <c r="M6079" t="s">
        <v>530</v>
      </c>
      <c r="N6079">
        <v>30.75</v>
      </c>
      <c r="P6079" cm="1">
        <f t="array" ref="P6079">IF(Q6079&gt;0,INDEX(Q6079:Q27803,MATCH(TRUE,INDEX(Q6079:Q27803="",,),0)-1),"")</f>
        <v>7</v>
      </c>
      <c r="Q6079">
        <v>5</v>
      </c>
      <c r="R6079">
        <f t="shared" si="97"/>
        <v>0</v>
      </c>
    </row>
    <row r="6080" spans="1:18" x14ac:dyDescent="0.3">
      <c r="A6080" t="s">
        <v>514</v>
      </c>
      <c r="B6080" s="1">
        <v>38532</v>
      </c>
      <c r="C6080" t="s">
        <v>515</v>
      </c>
      <c r="D6080" t="s">
        <v>531</v>
      </c>
      <c r="E6080" t="s">
        <v>532</v>
      </c>
      <c r="G6080" s="6" t="s">
        <v>29</v>
      </c>
      <c r="H6080" t="s">
        <v>30</v>
      </c>
      <c r="I6080" t="s">
        <v>21</v>
      </c>
      <c r="J6080" t="s">
        <v>22</v>
      </c>
      <c r="K6080">
        <v>21.4</v>
      </c>
      <c r="L6080">
        <v>90</v>
      </c>
      <c r="M6080" t="s">
        <v>530</v>
      </c>
      <c r="N6080">
        <v>90</v>
      </c>
      <c r="P6080" cm="1">
        <f t="array" ref="P6080">IF(Q6080&gt;0,INDEX(Q6080:Q27804,MATCH(TRUE,INDEX(Q6080:Q27804="",,),0)-1),"")</f>
        <v>7</v>
      </c>
      <c r="Q6080">
        <v>5</v>
      </c>
      <c r="R6080">
        <f t="shared" si="97"/>
        <v>0</v>
      </c>
    </row>
    <row r="6081" spans="1:18" x14ac:dyDescent="0.3">
      <c r="A6081" t="s">
        <v>514</v>
      </c>
      <c r="B6081" s="1">
        <v>38532</v>
      </c>
      <c r="C6081" t="s">
        <v>515</v>
      </c>
      <c r="D6081" t="s">
        <v>531</v>
      </c>
      <c r="E6081" t="s">
        <v>532</v>
      </c>
      <c r="G6081" s="6" t="s">
        <v>29</v>
      </c>
      <c r="H6081" t="s">
        <v>126</v>
      </c>
      <c r="I6081" t="s">
        <v>21</v>
      </c>
      <c r="J6081" t="s">
        <v>22</v>
      </c>
      <c r="K6081">
        <v>32.799999999999997</v>
      </c>
      <c r="L6081">
        <v>45</v>
      </c>
      <c r="M6081" t="s">
        <v>530</v>
      </c>
      <c r="N6081">
        <v>45</v>
      </c>
      <c r="P6081" cm="1">
        <f t="array" ref="P6081">IF(Q6081&gt;0,INDEX(Q6081:Q27805,MATCH(TRUE,INDEX(Q6081:Q27805="",,),0)-1),"")</f>
        <v>7</v>
      </c>
      <c r="Q6081">
        <v>5</v>
      </c>
      <c r="R6081">
        <f t="shared" si="97"/>
        <v>0</v>
      </c>
    </row>
    <row r="6082" spans="1:18" x14ac:dyDescent="0.3">
      <c r="A6082" t="s">
        <v>514</v>
      </c>
      <c r="B6082" s="1">
        <v>38532</v>
      </c>
      <c r="C6082" t="s">
        <v>515</v>
      </c>
      <c r="D6082" t="s">
        <v>531</v>
      </c>
      <c r="E6082" t="s">
        <v>532</v>
      </c>
      <c r="G6082" s="6" t="s">
        <v>29</v>
      </c>
      <c r="H6082" t="s">
        <v>533</v>
      </c>
      <c r="I6082" t="s">
        <v>21</v>
      </c>
      <c r="J6082" t="s">
        <v>22</v>
      </c>
      <c r="K6082">
        <v>9.6999999999999993</v>
      </c>
      <c r="L6082">
        <v>127</v>
      </c>
      <c r="M6082" t="s">
        <v>530</v>
      </c>
      <c r="N6082">
        <v>127</v>
      </c>
      <c r="P6082" cm="1">
        <f t="array" ref="P6082">IF(Q6082&gt;0,INDEX(Q6082:Q27806,MATCH(TRUE,INDEX(Q6082:Q27806="",,),0)-1),"")</f>
        <v>7</v>
      </c>
      <c r="Q6082">
        <v>5</v>
      </c>
      <c r="R6082">
        <f t="shared" si="97"/>
        <v>0</v>
      </c>
    </row>
    <row r="6083" spans="1:18" x14ac:dyDescent="0.3">
      <c r="A6083" t="s">
        <v>514</v>
      </c>
      <c r="B6083" s="1">
        <v>38532</v>
      </c>
      <c r="C6083" t="s">
        <v>515</v>
      </c>
      <c r="D6083" t="s">
        <v>531</v>
      </c>
      <c r="E6083" t="s">
        <v>532</v>
      </c>
      <c r="G6083" s="6" t="s">
        <v>29</v>
      </c>
      <c r="H6083" t="s">
        <v>64</v>
      </c>
      <c r="I6083" t="s">
        <v>21</v>
      </c>
      <c r="J6083" t="s">
        <v>22</v>
      </c>
      <c r="K6083">
        <v>2.9</v>
      </c>
      <c r="L6083">
        <v>122</v>
      </c>
      <c r="M6083" t="s">
        <v>530</v>
      </c>
      <c r="N6083">
        <v>122</v>
      </c>
      <c r="P6083" cm="1">
        <f t="array" ref="P6083">IF(Q6083&gt;0,INDEX(Q6083:Q27807,MATCH(TRUE,INDEX(Q6083:Q27807="",,),0)-1),"")</f>
        <v>7</v>
      </c>
      <c r="Q6083">
        <v>5</v>
      </c>
      <c r="R6083">
        <f t="shared" si="97"/>
        <v>0</v>
      </c>
    </row>
    <row r="6084" spans="1:18" x14ac:dyDescent="0.3">
      <c r="A6084" t="s">
        <v>514</v>
      </c>
      <c r="B6084" s="1">
        <v>38532</v>
      </c>
      <c r="C6084" t="s">
        <v>515</v>
      </c>
      <c r="D6084" t="s">
        <v>531</v>
      </c>
      <c r="E6084" t="s">
        <v>532</v>
      </c>
      <c r="G6084" s="6" t="s">
        <v>29</v>
      </c>
      <c r="H6084" t="s">
        <v>30</v>
      </c>
      <c r="I6084" t="s">
        <v>26</v>
      </c>
      <c r="J6084" t="s">
        <v>27</v>
      </c>
      <c r="K6084">
        <v>217</v>
      </c>
      <c r="L6084">
        <v>11.3</v>
      </c>
      <c r="M6084" t="s">
        <v>530</v>
      </c>
      <c r="N6084">
        <v>11.3</v>
      </c>
      <c r="P6084" cm="1">
        <f t="array" ref="P6084">IF(Q6084&gt;0,INDEX(Q6084:Q27808,MATCH(TRUE,INDEX(Q6084:Q27808="",,),0)-1),"")</f>
        <v>7</v>
      </c>
      <c r="Q6084">
        <v>5</v>
      </c>
      <c r="R6084">
        <f t="shared" si="97"/>
        <v>0</v>
      </c>
    </row>
    <row r="6085" spans="1:18" x14ac:dyDescent="0.3">
      <c r="A6085" t="s">
        <v>514</v>
      </c>
      <c r="B6085" s="1">
        <v>38532</v>
      </c>
      <c r="C6085" t="s">
        <v>515</v>
      </c>
      <c r="D6085" t="s">
        <v>531</v>
      </c>
      <c r="E6085" t="s">
        <v>532</v>
      </c>
      <c r="G6085" s="6" t="s">
        <v>29</v>
      </c>
      <c r="H6085" t="s">
        <v>126</v>
      </c>
      <c r="I6085" t="s">
        <v>26</v>
      </c>
      <c r="J6085" t="s">
        <v>27</v>
      </c>
      <c r="K6085">
        <v>385</v>
      </c>
      <c r="L6085">
        <v>10.75</v>
      </c>
      <c r="M6085" t="s">
        <v>530</v>
      </c>
      <c r="N6085">
        <v>10.75</v>
      </c>
      <c r="P6085" cm="1">
        <f t="array" ref="P6085">IF(Q6085&gt;0,INDEX(Q6085:Q27809,MATCH(TRUE,INDEX(Q6085:Q27809="",,),0)-1),"")</f>
        <v>7</v>
      </c>
      <c r="Q6085">
        <v>5</v>
      </c>
      <c r="R6085">
        <f t="shared" si="97"/>
        <v>0</v>
      </c>
    </row>
    <row r="6086" spans="1:18" x14ac:dyDescent="0.3">
      <c r="A6086" t="s">
        <v>514</v>
      </c>
      <c r="B6086" s="1">
        <v>38532</v>
      </c>
      <c r="C6086" t="s">
        <v>515</v>
      </c>
      <c r="D6086" t="s">
        <v>531</v>
      </c>
      <c r="E6086" t="s">
        <v>532</v>
      </c>
      <c r="G6086" s="6" t="s">
        <v>29</v>
      </c>
      <c r="H6086" t="s">
        <v>533</v>
      </c>
      <c r="I6086" t="s">
        <v>26</v>
      </c>
      <c r="J6086" t="s">
        <v>27</v>
      </c>
      <c r="K6086">
        <v>106</v>
      </c>
      <c r="L6086">
        <v>11.75</v>
      </c>
      <c r="M6086" t="s">
        <v>530</v>
      </c>
      <c r="N6086">
        <v>11.75</v>
      </c>
      <c r="P6086" cm="1">
        <f t="array" ref="P6086">IF(Q6086&gt;0,INDEX(Q6086:Q27810,MATCH(TRUE,INDEX(Q6086:Q27810="",,),0)-1),"")</f>
        <v>7</v>
      </c>
      <c r="Q6086">
        <v>5</v>
      </c>
      <c r="R6086">
        <f t="shared" si="97"/>
        <v>0</v>
      </c>
    </row>
    <row r="6087" spans="1:18" x14ac:dyDescent="0.3">
      <c r="A6087" t="s">
        <v>514</v>
      </c>
      <c r="B6087" s="1">
        <v>38532</v>
      </c>
      <c r="C6087" t="s">
        <v>515</v>
      </c>
      <c r="D6087" t="s">
        <v>531</v>
      </c>
      <c r="E6087" t="s">
        <v>532</v>
      </c>
      <c r="G6087" s="6" t="s">
        <v>29</v>
      </c>
      <c r="H6087" t="s">
        <v>64</v>
      </c>
      <c r="I6087" t="s">
        <v>26</v>
      </c>
      <c r="J6087" t="s">
        <v>27</v>
      </c>
      <c r="K6087">
        <v>45</v>
      </c>
      <c r="L6087">
        <v>8.9</v>
      </c>
      <c r="M6087" t="s">
        <v>530</v>
      </c>
      <c r="N6087">
        <v>8.9</v>
      </c>
      <c r="P6087" cm="1">
        <f t="array" ref="P6087">IF(Q6087&gt;0,INDEX(Q6087:Q27811,MATCH(TRUE,INDEX(Q6087:Q27811="",,),0)-1),"")</f>
        <v>7</v>
      </c>
      <c r="Q6087">
        <v>5</v>
      </c>
      <c r="R6087">
        <f t="shared" si="97"/>
        <v>0</v>
      </c>
    </row>
    <row r="6088" spans="1:18" x14ac:dyDescent="0.3">
      <c r="A6088" t="s">
        <v>514</v>
      </c>
      <c r="B6088" s="1">
        <v>38532</v>
      </c>
      <c r="C6088" t="s">
        <v>515</v>
      </c>
      <c r="D6088" t="s">
        <v>531</v>
      </c>
      <c r="E6088" t="s">
        <v>532</v>
      </c>
      <c r="G6088" t="s">
        <v>19</v>
      </c>
      <c r="H6088" t="s">
        <v>25</v>
      </c>
      <c r="I6088" t="s">
        <v>21</v>
      </c>
      <c r="J6088" t="s">
        <v>22</v>
      </c>
      <c r="K6088">
        <v>80.099999999999994</v>
      </c>
      <c r="L6088">
        <v>67</v>
      </c>
      <c r="M6088" t="s">
        <v>100</v>
      </c>
      <c r="N6088">
        <v>90</v>
      </c>
      <c r="P6088" cm="1">
        <f t="array" ref="P6088">IF(Q6088&gt;0,INDEX(Q6088:Q27812,MATCH(TRUE,INDEX(Q6088:Q27812="",,),0)-1),"")</f>
        <v>7</v>
      </c>
      <c r="Q6088">
        <v>6</v>
      </c>
      <c r="R6088">
        <f t="shared" si="97"/>
        <v>0</v>
      </c>
    </row>
    <row r="6089" spans="1:18" x14ac:dyDescent="0.3">
      <c r="A6089" t="s">
        <v>514</v>
      </c>
      <c r="B6089" s="1">
        <v>38532</v>
      </c>
      <c r="C6089" t="s">
        <v>515</v>
      </c>
      <c r="D6089" t="s">
        <v>531</v>
      </c>
      <c r="E6089" t="s">
        <v>532</v>
      </c>
      <c r="G6089" t="s">
        <v>19</v>
      </c>
      <c r="H6089" t="s">
        <v>43</v>
      </c>
      <c r="I6089" t="s">
        <v>21</v>
      </c>
      <c r="J6089" t="s">
        <v>22</v>
      </c>
      <c r="K6089">
        <v>211.3</v>
      </c>
      <c r="L6089">
        <v>145</v>
      </c>
      <c r="M6089" t="s">
        <v>100</v>
      </c>
      <c r="N6089">
        <v>145</v>
      </c>
      <c r="P6089" cm="1">
        <f t="array" ref="P6089">IF(Q6089&gt;0,INDEX(Q6089:Q27813,MATCH(TRUE,INDEX(Q6089:Q27813="",,),0)-1),"")</f>
        <v>7</v>
      </c>
      <c r="Q6089">
        <v>6</v>
      </c>
      <c r="R6089">
        <f t="shared" si="97"/>
        <v>0</v>
      </c>
    </row>
    <row r="6090" spans="1:18" x14ac:dyDescent="0.3">
      <c r="A6090" t="s">
        <v>514</v>
      </c>
      <c r="B6090" s="1">
        <v>38532</v>
      </c>
      <c r="C6090" t="s">
        <v>515</v>
      </c>
      <c r="D6090" t="s">
        <v>531</v>
      </c>
      <c r="E6090" t="s">
        <v>532</v>
      </c>
      <c r="G6090" t="s">
        <v>19</v>
      </c>
      <c r="H6090" t="s">
        <v>25</v>
      </c>
      <c r="I6090" t="s">
        <v>26</v>
      </c>
      <c r="J6090" t="s">
        <v>27</v>
      </c>
      <c r="K6090">
        <v>477</v>
      </c>
      <c r="L6090">
        <v>17.8</v>
      </c>
      <c r="M6090" t="s">
        <v>100</v>
      </c>
      <c r="N6090">
        <v>28.5</v>
      </c>
      <c r="P6090" cm="1">
        <f t="array" ref="P6090">IF(Q6090&gt;0,INDEX(Q6090:Q27814,MATCH(TRUE,INDEX(Q6090:Q27814="",,),0)-1),"")</f>
        <v>7</v>
      </c>
      <c r="Q6090">
        <v>6</v>
      </c>
      <c r="R6090">
        <f t="shared" si="97"/>
        <v>0</v>
      </c>
    </row>
    <row r="6091" spans="1:18" x14ac:dyDescent="0.3">
      <c r="A6091" t="s">
        <v>514</v>
      </c>
      <c r="B6091" s="1">
        <v>38532</v>
      </c>
      <c r="C6091" t="s">
        <v>515</v>
      </c>
      <c r="D6091" t="s">
        <v>531</v>
      </c>
      <c r="E6091" t="s">
        <v>532</v>
      </c>
      <c r="G6091" t="s">
        <v>19</v>
      </c>
      <c r="H6091" t="s">
        <v>43</v>
      </c>
      <c r="I6091" t="s">
        <v>26</v>
      </c>
      <c r="J6091" t="s">
        <v>27</v>
      </c>
      <c r="K6091">
        <v>1346</v>
      </c>
      <c r="L6091">
        <v>11.2</v>
      </c>
      <c r="M6091" t="s">
        <v>100</v>
      </c>
      <c r="N6091">
        <v>15.25</v>
      </c>
      <c r="P6091" cm="1">
        <f t="array" ref="P6091">IF(Q6091&gt;0,INDEX(Q6091:Q27815,MATCH(TRUE,INDEX(Q6091:Q27815="",,),0)-1),"")</f>
        <v>7</v>
      </c>
      <c r="Q6091">
        <v>6</v>
      </c>
      <c r="R6091">
        <f t="shared" si="97"/>
        <v>0</v>
      </c>
    </row>
    <row r="6092" spans="1:18" x14ac:dyDescent="0.3">
      <c r="A6092" t="s">
        <v>514</v>
      </c>
      <c r="B6092" s="1">
        <v>38532</v>
      </c>
      <c r="C6092" t="s">
        <v>515</v>
      </c>
      <c r="D6092" t="s">
        <v>531</v>
      </c>
      <c r="E6092" t="s">
        <v>532</v>
      </c>
      <c r="G6092" s="6" t="s">
        <v>29</v>
      </c>
      <c r="H6092" t="s">
        <v>30</v>
      </c>
      <c r="I6092" t="s">
        <v>21</v>
      </c>
      <c r="J6092" t="s">
        <v>22</v>
      </c>
      <c r="K6092">
        <v>21.4</v>
      </c>
      <c r="L6092">
        <v>90</v>
      </c>
      <c r="M6092" t="s">
        <v>100</v>
      </c>
      <c r="N6092">
        <v>90</v>
      </c>
      <c r="P6092" cm="1">
        <f t="array" ref="P6092">IF(Q6092&gt;0,INDEX(Q6092:Q27816,MATCH(TRUE,INDEX(Q6092:Q27816="",,),0)-1),"")</f>
        <v>7</v>
      </c>
      <c r="Q6092">
        <v>6</v>
      </c>
      <c r="R6092">
        <f t="shared" si="97"/>
        <v>0</v>
      </c>
    </row>
    <row r="6093" spans="1:18" x14ac:dyDescent="0.3">
      <c r="A6093" t="s">
        <v>514</v>
      </c>
      <c r="B6093" s="1">
        <v>38532</v>
      </c>
      <c r="C6093" t="s">
        <v>515</v>
      </c>
      <c r="D6093" t="s">
        <v>531</v>
      </c>
      <c r="E6093" t="s">
        <v>532</v>
      </c>
      <c r="G6093" s="6" t="s">
        <v>29</v>
      </c>
      <c r="H6093" t="s">
        <v>126</v>
      </c>
      <c r="I6093" t="s">
        <v>21</v>
      </c>
      <c r="J6093" t="s">
        <v>22</v>
      </c>
      <c r="K6093">
        <v>32.799999999999997</v>
      </c>
      <c r="L6093">
        <v>45</v>
      </c>
      <c r="M6093" t="s">
        <v>100</v>
      </c>
      <c r="N6093">
        <v>45</v>
      </c>
      <c r="P6093" cm="1">
        <f t="array" ref="P6093">IF(Q6093&gt;0,INDEX(Q6093:Q27817,MATCH(TRUE,INDEX(Q6093:Q27817="",,),0)-1),"")</f>
        <v>7</v>
      </c>
      <c r="Q6093">
        <v>6</v>
      </c>
      <c r="R6093">
        <f t="shared" si="97"/>
        <v>0</v>
      </c>
    </row>
    <row r="6094" spans="1:18" x14ac:dyDescent="0.3">
      <c r="A6094" t="s">
        <v>514</v>
      </c>
      <c r="B6094" s="1">
        <v>38532</v>
      </c>
      <c r="C6094" t="s">
        <v>515</v>
      </c>
      <c r="D6094" t="s">
        <v>531</v>
      </c>
      <c r="E6094" t="s">
        <v>532</v>
      </c>
      <c r="G6094" s="6" t="s">
        <v>29</v>
      </c>
      <c r="H6094" t="s">
        <v>533</v>
      </c>
      <c r="I6094" t="s">
        <v>21</v>
      </c>
      <c r="J6094" t="s">
        <v>22</v>
      </c>
      <c r="K6094">
        <v>9.6999999999999993</v>
      </c>
      <c r="L6094">
        <v>127</v>
      </c>
      <c r="M6094" t="s">
        <v>100</v>
      </c>
      <c r="N6094">
        <v>127</v>
      </c>
      <c r="P6094" cm="1">
        <f t="array" ref="P6094">IF(Q6094&gt;0,INDEX(Q6094:Q27818,MATCH(TRUE,INDEX(Q6094:Q27818="",,),0)-1),"")</f>
        <v>7</v>
      </c>
      <c r="Q6094">
        <v>6</v>
      </c>
      <c r="R6094">
        <f t="shared" si="97"/>
        <v>0</v>
      </c>
    </row>
    <row r="6095" spans="1:18" x14ac:dyDescent="0.3">
      <c r="A6095" t="s">
        <v>514</v>
      </c>
      <c r="B6095" s="1">
        <v>38532</v>
      </c>
      <c r="C6095" t="s">
        <v>515</v>
      </c>
      <c r="D6095" t="s">
        <v>531</v>
      </c>
      <c r="E6095" t="s">
        <v>532</v>
      </c>
      <c r="G6095" s="6" t="s">
        <v>29</v>
      </c>
      <c r="H6095" t="s">
        <v>64</v>
      </c>
      <c r="I6095" t="s">
        <v>21</v>
      </c>
      <c r="J6095" t="s">
        <v>22</v>
      </c>
      <c r="K6095">
        <v>2.9</v>
      </c>
      <c r="L6095">
        <v>122</v>
      </c>
      <c r="M6095" t="s">
        <v>100</v>
      </c>
      <c r="N6095">
        <v>122</v>
      </c>
      <c r="P6095" cm="1">
        <f t="array" ref="P6095">IF(Q6095&gt;0,INDEX(Q6095:Q27819,MATCH(TRUE,INDEX(Q6095:Q27819="",,),0)-1),"")</f>
        <v>7</v>
      </c>
      <c r="Q6095">
        <v>6</v>
      </c>
      <c r="R6095">
        <f t="shared" si="97"/>
        <v>0</v>
      </c>
    </row>
    <row r="6096" spans="1:18" x14ac:dyDescent="0.3">
      <c r="A6096" t="s">
        <v>514</v>
      </c>
      <c r="B6096" s="1">
        <v>38532</v>
      </c>
      <c r="C6096" t="s">
        <v>515</v>
      </c>
      <c r="D6096" t="s">
        <v>531</v>
      </c>
      <c r="E6096" t="s">
        <v>532</v>
      </c>
      <c r="G6096" s="6" t="s">
        <v>29</v>
      </c>
      <c r="H6096" t="s">
        <v>30</v>
      </c>
      <c r="I6096" t="s">
        <v>26</v>
      </c>
      <c r="J6096" t="s">
        <v>27</v>
      </c>
      <c r="K6096">
        <v>217</v>
      </c>
      <c r="L6096">
        <v>11.3</v>
      </c>
      <c r="M6096" t="s">
        <v>100</v>
      </c>
      <c r="N6096">
        <v>11.3</v>
      </c>
      <c r="P6096" cm="1">
        <f t="array" ref="P6096">IF(Q6096&gt;0,INDEX(Q6096:Q27820,MATCH(TRUE,INDEX(Q6096:Q27820="",,),0)-1),"")</f>
        <v>7</v>
      </c>
      <c r="Q6096">
        <v>6</v>
      </c>
      <c r="R6096">
        <f t="shared" si="97"/>
        <v>0</v>
      </c>
    </row>
    <row r="6097" spans="1:18" x14ac:dyDescent="0.3">
      <c r="A6097" t="s">
        <v>514</v>
      </c>
      <c r="B6097" s="1">
        <v>38532</v>
      </c>
      <c r="C6097" t="s">
        <v>515</v>
      </c>
      <c r="D6097" t="s">
        <v>531</v>
      </c>
      <c r="E6097" t="s">
        <v>532</v>
      </c>
      <c r="G6097" s="6" t="s">
        <v>29</v>
      </c>
      <c r="H6097" t="s">
        <v>126</v>
      </c>
      <c r="I6097" t="s">
        <v>26</v>
      </c>
      <c r="J6097" t="s">
        <v>27</v>
      </c>
      <c r="K6097">
        <v>385</v>
      </c>
      <c r="L6097">
        <v>10.75</v>
      </c>
      <c r="M6097" t="s">
        <v>100</v>
      </c>
      <c r="N6097">
        <v>10.75</v>
      </c>
      <c r="P6097" cm="1">
        <f t="array" ref="P6097">IF(Q6097&gt;0,INDEX(Q6097:Q27821,MATCH(TRUE,INDEX(Q6097:Q27821="",,),0)-1),"")</f>
        <v>7</v>
      </c>
      <c r="Q6097">
        <v>6</v>
      </c>
      <c r="R6097">
        <f t="shared" si="97"/>
        <v>0</v>
      </c>
    </row>
    <row r="6098" spans="1:18" x14ac:dyDescent="0.3">
      <c r="A6098" t="s">
        <v>514</v>
      </c>
      <c r="B6098" s="1">
        <v>38532</v>
      </c>
      <c r="C6098" t="s">
        <v>515</v>
      </c>
      <c r="D6098" t="s">
        <v>531</v>
      </c>
      <c r="E6098" t="s">
        <v>532</v>
      </c>
      <c r="G6098" s="6" t="s">
        <v>29</v>
      </c>
      <c r="H6098" t="s">
        <v>533</v>
      </c>
      <c r="I6098" t="s">
        <v>26</v>
      </c>
      <c r="J6098" t="s">
        <v>27</v>
      </c>
      <c r="K6098">
        <v>106</v>
      </c>
      <c r="L6098">
        <v>11.75</v>
      </c>
      <c r="M6098" t="s">
        <v>100</v>
      </c>
      <c r="N6098">
        <v>11.75</v>
      </c>
      <c r="P6098" cm="1">
        <f t="array" ref="P6098">IF(Q6098&gt;0,INDEX(Q6098:Q27822,MATCH(TRUE,INDEX(Q6098:Q27822="",,),0)-1),"")</f>
        <v>7</v>
      </c>
      <c r="Q6098">
        <v>6</v>
      </c>
      <c r="R6098">
        <f t="shared" si="97"/>
        <v>0</v>
      </c>
    </row>
    <row r="6099" spans="1:18" x14ac:dyDescent="0.3">
      <c r="A6099" t="s">
        <v>514</v>
      </c>
      <c r="B6099" s="1">
        <v>38532</v>
      </c>
      <c r="C6099" t="s">
        <v>515</v>
      </c>
      <c r="D6099" t="s">
        <v>531</v>
      </c>
      <c r="E6099" t="s">
        <v>532</v>
      </c>
      <c r="G6099" s="6" t="s">
        <v>29</v>
      </c>
      <c r="H6099" t="s">
        <v>64</v>
      </c>
      <c r="I6099" t="s">
        <v>26</v>
      </c>
      <c r="J6099" t="s">
        <v>27</v>
      </c>
      <c r="K6099">
        <v>45</v>
      </c>
      <c r="L6099">
        <v>8.9</v>
      </c>
      <c r="M6099" t="s">
        <v>100</v>
      </c>
      <c r="N6099">
        <v>8.9</v>
      </c>
      <c r="P6099" cm="1">
        <f t="array" ref="P6099">IF(Q6099&gt;0,INDEX(Q6099:Q27823,MATCH(TRUE,INDEX(Q6099:Q27823="",,),0)-1),"")</f>
        <v>7</v>
      </c>
      <c r="Q6099">
        <v>6</v>
      </c>
      <c r="R6099">
        <f t="shared" si="97"/>
        <v>0</v>
      </c>
    </row>
    <row r="6100" spans="1:18" x14ac:dyDescent="0.3">
      <c r="A6100" t="s">
        <v>514</v>
      </c>
      <c r="B6100" s="1">
        <v>38532</v>
      </c>
      <c r="C6100" t="s">
        <v>515</v>
      </c>
      <c r="D6100" t="s">
        <v>531</v>
      </c>
      <c r="E6100" t="s">
        <v>532</v>
      </c>
      <c r="G6100" t="s">
        <v>19</v>
      </c>
      <c r="H6100" t="s">
        <v>25</v>
      </c>
      <c r="I6100" t="s">
        <v>21</v>
      </c>
      <c r="J6100" t="s">
        <v>22</v>
      </c>
      <c r="K6100">
        <v>80.099999999999994</v>
      </c>
      <c r="L6100">
        <v>67</v>
      </c>
      <c r="M6100" t="s">
        <v>534</v>
      </c>
      <c r="N6100">
        <v>77.05</v>
      </c>
      <c r="P6100" cm="1">
        <f t="array" ref="P6100">IF(Q6100&gt;0,INDEX(Q6100:Q27824,MATCH(TRUE,INDEX(Q6100:Q27824="",,),0)-1),"")</f>
        <v>7</v>
      </c>
      <c r="Q6100">
        <v>7</v>
      </c>
      <c r="R6100">
        <f t="shared" si="97"/>
        <v>0</v>
      </c>
    </row>
    <row r="6101" spans="1:18" x14ac:dyDescent="0.3">
      <c r="A6101" t="s">
        <v>514</v>
      </c>
      <c r="B6101" s="1">
        <v>38532</v>
      </c>
      <c r="C6101" t="s">
        <v>515</v>
      </c>
      <c r="D6101" t="s">
        <v>531</v>
      </c>
      <c r="E6101" t="s">
        <v>532</v>
      </c>
      <c r="G6101" t="s">
        <v>19</v>
      </c>
      <c r="H6101" t="s">
        <v>43</v>
      </c>
      <c r="I6101" t="s">
        <v>21</v>
      </c>
      <c r="J6101" t="s">
        <v>22</v>
      </c>
      <c r="K6101">
        <v>211.3</v>
      </c>
      <c r="L6101">
        <v>145</v>
      </c>
      <c r="M6101" t="s">
        <v>534</v>
      </c>
      <c r="N6101">
        <v>166.75</v>
      </c>
      <c r="P6101" cm="1">
        <f t="array" ref="P6101">IF(Q6101&gt;0,INDEX(Q6101:Q27825,MATCH(TRUE,INDEX(Q6101:Q27825="",,),0)-1),"")</f>
        <v>7</v>
      </c>
      <c r="Q6101">
        <v>7</v>
      </c>
      <c r="R6101">
        <f t="shared" si="97"/>
        <v>0</v>
      </c>
    </row>
    <row r="6102" spans="1:18" x14ac:dyDescent="0.3">
      <c r="A6102" t="s">
        <v>514</v>
      </c>
      <c r="B6102" s="1">
        <v>38532</v>
      </c>
      <c r="C6102" t="s">
        <v>515</v>
      </c>
      <c r="D6102" t="s">
        <v>531</v>
      </c>
      <c r="E6102" t="s">
        <v>532</v>
      </c>
      <c r="G6102" t="s">
        <v>19</v>
      </c>
      <c r="H6102" t="s">
        <v>25</v>
      </c>
      <c r="I6102" t="s">
        <v>26</v>
      </c>
      <c r="J6102" t="s">
        <v>27</v>
      </c>
      <c r="K6102">
        <v>477</v>
      </c>
      <c r="L6102">
        <v>17.8</v>
      </c>
      <c r="M6102" t="s">
        <v>534</v>
      </c>
      <c r="N6102">
        <v>20.47</v>
      </c>
      <c r="P6102" cm="1">
        <f t="array" ref="P6102">IF(Q6102&gt;0,INDEX(Q6102:Q27826,MATCH(TRUE,INDEX(Q6102:Q27826="",,),0)-1),"")</f>
        <v>7</v>
      </c>
      <c r="Q6102">
        <v>7</v>
      </c>
      <c r="R6102">
        <f t="shared" si="97"/>
        <v>0</v>
      </c>
    </row>
    <row r="6103" spans="1:18" x14ac:dyDescent="0.3">
      <c r="A6103" t="s">
        <v>514</v>
      </c>
      <c r="B6103" s="1">
        <v>38532</v>
      </c>
      <c r="C6103" t="s">
        <v>515</v>
      </c>
      <c r="D6103" t="s">
        <v>531</v>
      </c>
      <c r="E6103" t="s">
        <v>532</v>
      </c>
      <c r="G6103" t="s">
        <v>19</v>
      </c>
      <c r="H6103" t="s">
        <v>43</v>
      </c>
      <c r="I6103" t="s">
        <v>26</v>
      </c>
      <c r="J6103" t="s">
        <v>27</v>
      </c>
      <c r="K6103">
        <v>1346</v>
      </c>
      <c r="L6103">
        <v>11.2</v>
      </c>
      <c r="M6103" t="s">
        <v>534</v>
      </c>
      <c r="N6103">
        <v>12.88</v>
      </c>
      <c r="P6103" cm="1">
        <f t="array" ref="P6103">IF(Q6103&gt;0,INDEX(Q6103:Q27827,MATCH(TRUE,INDEX(Q6103:Q27827="",,),0)-1),"")</f>
        <v>7</v>
      </c>
      <c r="Q6103">
        <v>7</v>
      </c>
      <c r="R6103">
        <f t="shared" si="97"/>
        <v>0</v>
      </c>
    </row>
    <row r="6104" spans="1:18" x14ac:dyDescent="0.3">
      <c r="A6104" t="s">
        <v>514</v>
      </c>
      <c r="B6104" s="1">
        <v>38532</v>
      </c>
      <c r="C6104" t="s">
        <v>515</v>
      </c>
      <c r="D6104" t="s">
        <v>531</v>
      </c>
      <c r="E6104" t="s">
        <v>532</v>
      </c>
      <c r="G6104" s="6" t="s">
        <v>29</v>
      </c>
      <c r="H6104" t="s">
        <v>30</v>
      </c>
      <c r="I6104" t="s">
        <v>21</v>
      </c>
      <c r="J6104" t="s">
        <v>22</v>
      </c>
      <c r="K6104">
        <v>21.4</v>
      </c>
      <c r="L6104">
        <v>90</v>
      </c>
      <c r="M6104" t="s">
        <v>534</v>
      </c>
      <c r="N6104">
        <v>90</v>
      </c>
      <c r="P6104" cm="1">
        <f t="array" ref="P6104">IF(Q6104&gt;0,INDEX(Q6104:Q27828,MATCH(TRUE,INDEX(Q6104:Q27828="",,),0)-1),"")</f>
        <v>7</v>
      </c>
      <c r="Q6104">
        <v>7</v>
      </c>
      <c r="R6104">
        <f t="shared" si="97"/>
        <v>0</v>
      </c>
    </row>
    <row r="6105" spans="1:18" x14ac:dyDescent="0.3">
      <c r="A6105" t="s">
        <v>514</v>
      </c>
      <c r="B6105" s="1">
        <v>38532</v>
      </c>
      <c r="C6105" t="s">
        <v>515</v>
      </c>
      <c r="D6105" t="s">
        <v>531</v>
      </c>
      <c r="E6105" t="s">
        <v>532</v>
      </c>
      <c r="G6105" s="6" t="s">
        <v>29</v>
      </c>
      <c r="H6105" t="s">
        <v>126</v>
      </c>
      <c r="I6105" t="s">
        <v>21</v>
      </c>
      <c r="J6105" t="s">
        <v>22</v>
      </c>
      <c r="K6105">
        <v>32.799999999999997</v>
      </c>
      <c r="L6105">
        <v>45</v>
      </c>
      <c r="M6105" t="s">
        <v>534</v>
      </c>
      <c r="N6105">
        <v>45</v>
      </c>
      <c r="P6105" cm="1">
        <f t="array" ref="P6105">IF(Q6105&gt;0,INDEX(Q6105:Q27829,MATCH(TRUE,INDEX(Q6105:Q27829="",,),0)-1),"")</f>
        <v>7</v>
      </c>
      <c r="Q6105">
        <v>7</v>
      </c>
      <c r="R6105">
        <f t="shared" si="97"/>
        <v>0</v>
      </c>
    </row>
    <row r="6106" spans="1:18" x14ac:dyDescent="0.3">
      <c r="A6106" t="s">
        <v>514</v>
      </c>
      <c r="B6106" s="1">
        <v>38532</v>
      </c>
      <c r="C6106" t="s">
        <v>515</v>
      </c>
      <c r="D6106" t="s">
        <v>531</v>
      </c>
      <c r="E6106" t="s">
        <v>532</v>
      </c>
      <c r="G6106" s="6" t="s">
        <v>29</v>
      </c>
      <c r="H6106" t="s">
        <v>533</v>
      </c>
      <c r="I6106" t="s">
        <v>21</v>
      </c>
      <c r="J6106" t="s">
        <v>22</v>
      </c>
      <c r="K6106">
        <v>9.6999999999999993</v>
      </c>
      <c r="L6106">
        <v>127</v>
      </c>
      <c r="M6106" t="s">
        <v>534</v>
      </c>
      <c r="N6106">
        <v>127</v>
      </c>
      <c r="P6106" cm="1">
        <f t="array" ref="P6106">IF(Q6106&gt;0,INDEX(Q6106:Q27830,MATCH(TRUE,INDEX(Q6106:Q27830="",,),0)-1),"")</f>
        <v>7</v>
      </c>
      <c r="Q6106">
        <v>7</v>
      </c>
      <c r="R6106">
        <f t="shared" si="97"/>
        <v>0</v>
      </c>
    </row>
    <row r="6107" spans="1:18" x14ac:dyDescent="0.3">
      <c r="A6107" t="s">
        <v>514</v>
      </c>
      <c r="B6107" s="1">
        <v>38532</v>
      </c>
      <c r="C6107" t="s">
        <v>515</v>
      </c>
      <c r="D6107" t="s">
        <v>531</v>
      </c>
      <c r="E6107" t="s">
        <v>532</v>
      </c>
      <c r="G6107" s="6" t="s">
        <v>29</v>
      </c>
      <c r="H6107" t="s">
        <v>64</v>
      </c>
      <c r="I6107" t="s">
        <v>21</v>
      </c>
      <c r="J6107" t="s">
        <v>22</v>
      </c>
      <c r="K6107">
        <v>2.9</v>
      </c>
      <c r="L6107">
        <v>122</v>
      </c>
      <c r="M6107" t="s">
        <v>534</v>
      </c>
      <c r="N6107">
        <v>122</v>
      </c>
      <c r="P6107" cm="1">
        <f t="array" ref="P6107">IF(Q6107&gt;0,INDEX(Q6107:Q27831,MATCH(TRUE,INDEX(Q6107:Q27831="",,),0)-1),"")</f>
        <v>7</v>
      </c>
      <c r="Q6107">
        <v>7</v>
      </c>
      <c r="R6107">
        <f t="shared" si="97"/>
        <v>0</v>
      </c>
    </row>
    <row r="6108" spans="1:18" x14ac:dyDescent="0.3">
      <c r="A6108" t="s">
        <v>514</v>
      </c>
      <c r="B6108" s="1">
        <v>38532</v>
      </c>
      <c r="C6108" t="s">
        <v>515</v>
      </c>
      <c r="D6108" t="s">
        <v>531</v>
      </c>
      <c r="E6108" t="s">
        <v>532</v>
      </c>
      <c r="G6108" s="6" t="s">
        <v>29</v>
      </c>
      <c r="H6108" t="s">
        <v>30</v>
      </c>
      <c r="I6108" t="s">
        <v>26</v>
      </c>
      <c r="J6108" t="s">
        <v>27</v>
      </c>
      <c r="K6108">
        <v>217</v>
      </c>
      <c r="L6108">
        <v>11.3</v>
      </c>
      <c r="M6108" t="s">
        <v>534</v>
      </c>
      <c r="N6108">
        <v>11.3</v>
      </c>
      <c r="P6108" cm="1">
        <f t="array" ref="P6108">IF(Q6108&gt;0,INDEX(Q6108:Q27832,MATCH(TRUE,INDEX(Q6108:Q27832="",,),0)-1),"")</f>
        <v>7</v>
      </c>
      <c r="Q6108">
        <v>7</v>
      </c>
      <c r="R6108">
        <f t="shared" si="97"/>
        <v>0</v>
      </c>
    </row>
    <row r="6109" spans="1:18" x14ac:dyDescent="0.3">
      <c r="A6109" t="s">
        <v>514</v>
      </c>
      <c r="B6109" s="1">
        <v>38532</v>
      </c>
      <c r="C6109" t="s">
        <v>515</v>
      </c>
      <c r="D6109" t="s">
        <v>531</v>
      </c>
      <c r="E6109" t="s">
        <v>532</v>
      </c>
      <c r="G6109" s="6" t="s">
        <v>29</v>
      </c>
      <c r="H6109" t="s">
        <v>126</v>
      </c>
      <c r="I6109" t="s">
        <v>26</v>
      </c>
      <c r="J6109" t="s">
        <v>27</v>
      </c>
      <c r="K6109">
        <v>385</v>
      </c>
      <c r="L6109">
        <v>10.75</v>
      </c>
      <c r="M6109" t="s">
        <v>534</v>
      </c>
      <c r="N6109">
        <v>10.75</v>
      </c>
      <c r="P6109" cm="1">
        <f t="array" ref="P6109">IF(Q6109&gt;0,INDEX(Q6109:Q27833,MATCH(TRUE,INDEX(Q6109:Q27833="",,),0)-1),"")</f>
        <v>7</v>
      </c>
      <c r="Q6109">
        <v>7</v>
      </c>
      <c r="R6109">
        <f t="shared" si="97"/>
        <v>0</v>
      </c>
    </row>
    <row r="6110" spans="1:18" x14ac:dyDescent="0.3">
      <c r="A6110" t="s">
        <v>514</v>
      </c>
      <c r="B6110" s="1">
        <v>38532</v>
      </c>
      <c r="C6110" t="s">
        <v>515</v>
      </c>
      <c r="D6110" t="s">
        <v>531</v>
      </c>
      <c r="E6110" t="s">
        <v>532</v>
      </c>
      <c r="G6110" s="6" t="s">
        <v>29</v>
      </c>
      <c r="H6110" t="s">
        <v>533</v>
      </c>
      <c r="I6110" t="s">
        <v>26</v>
      </c>
      <c r="J6110" t="s">
        <v>27</v>
      </c>
      <c r="K6110">
        <v>106</v>
      </c>
      <c r="L6110">
        <v>11.75</v>
      </c>
      <c r="M6110" t="s">
        <v>534</v>
      </c>
      <c r="N6110">
        <v>11.75</v>
      </c>
      <c r="P6110" cm="1">
        <f t="array" ref="P6110">IF(Q6110&gt;0,INDEX(Q6110:Q27834,MATCH(TRUE,INDEX(Q6110:Q27834="",,),0)-1),"")</f>
        <v>7</v>
      </c>
      <c r="Q6110">
        <v>7</v>
      </c>
      <c r="R6110">
        <f t="shared" si="97"/>
        <v>0</v>
      </c>
    </row>
    <row r="6111" spans="1:18" x14ac:dyDescent="0.3">
      <c r="A6111" t="s">
        <v>514</v>
      </c>
      <c r="B6111" s="1">
        <v>38532</v>
      </c>
      <c r="C6111" t="s">
        <v>515</v>
      </c>
      <c r="D6111" t="s">
        <v>531</v>
      </c>
      <c r="E6111" t="s">
        <v>532</v>
      </c>
      <c r="G6111" s="6" t="s">
        <v>29</v>
      </c>
      <c r="H6111" t="s">
        <v>64</v>
      </c>
      <c r="I6111" t="s">
        <v>26</v>
      </c>
      <c r="J6111" t="s">
        <v>27</v>
      </c>
      <c r="K6111">
        <v>45</v>
      </c>
      <c r="L6111">
        <v>8.9</v>
      </c>
      <c r="M6111" t="s">
        <v>534</v>
      </c>
      <c r="N6111">
        <v>8.9</v>
      </c>
      <c r="P6111" cm="1">
        <f t="array" ref="P6111">IF(Q6111&gt;0,INDEX(Q6111:Q27835,MATCH(TRUE,INDEX(Q6111:Q27835="",,),0)-1),"")</f>
        <v>7</v>
      </c>
      <c r="Q6111">
        <v>7</v>
      </c>
      <c r="R6111">
        <f t="shared" si="97"/>
        <v>0</v>
      </c>
    </row>
    <row r="6112" spans="1:18" x14ac:dyDescent="0.3">
      <c r="P6112" t="str" cm="1">
        <f t="array" ref="P6112">IF(Q6112&gt;0,INDEX(Q6112:Q27836,MATCH(TRUE,INDEX(Q6112:Q27836="",,),0)-1),"")</f>
        <v/>
      </c>
      <c r="R6112" t="str">
        <f t="shared" si="97"/>
        <v/>
      </c>
    </row>
    <row r="6113" spans="1:18" x14ac:dyDescent="0.3">
      <c r="A6113" t="s">
        <v>514</v>
      </c>
      <c r="B6113" s="1">
        <v>38532</v>
      </c>
      <c r="C6113" t="s">
        <v>515</v>
      </c>
      <c r="D6113" t="s">
        <v>535</v>
      </c>
      <c r="E6113" t="s">
        <v>536</v>
      </c>
      <c r="G6113" t="s">
        <v>19</v>
      </c>
      <c r="H6113" t="s">
        <v>30</v>
      </c>
      <c r="I6113" t="s">
        <v>21</v>
      </c>
      <c r="J6113" t="s">
        <v>22</v>
      </c>
      <c r="K6113">
        <v>128.5</v>
      </c>
      <c r="L6113">
        <v>77.25</v>
      </c>
      <c r="M6113" t="s">
        <v>480</v>
      </c>
      <c r="N6113">
        <v>77.25</v>
      </c>
      <c r="O6113" t="s">
        <v>24</v>
      </c>
      <c r="P6113" cm="1">
        <f t="array" ref="P6113">IF(Q6113&gt;0,INDEX(Q6113:Q27837,MATCH(TRUE,INDEX(Q6113:Q27837="",,),0)-1),"")</f>
        <v>7</v>
      </c>
      <c r="Q6113">
        <v>1</v>
      </c>
      <c r="R6113">
        <f t="shared" si="97"/>
        <v>0</v>
      </c>
    </row>
    <row r="6114" spans="1:18" x14ac:dyDescent="0.3">
      <c r="A6114" t="s">
        <v>514</v>
      </c>
      <c r="B6114" s="1">
        <v>38532</v>
      </c>
      <c r="C6114" t="s">
        <v>515</v>
      </c>
      <c r="D6114" t="s">
        <v>535</v>
      </c>
      <c r="E6114" t="s">
        <v>536</v>
      </c>
      <c r="G6114" t="s">
        <v>19</v>
      </c>
      <c r="H6114" t="s">
        <v>63</v>
      </c>
      <c r="I6114" t="s">
        <v>21</v>
      </c>
      <c r="J6114" t="s">
        <v>22</v>
      </c>
      <c r="K6114">
        <v>289.89999999999998</v>
      </c>
      <c r="L6114">
        <v>62.75</v>
      </c>
      <c r="M6114" t="s">
        <v>480</v>
      </c>
      <c r="N6114">
        <v>62.75</v>
      </c>
      <c r="O6114" t="s">
        <v>24</v>
      </c>
      <c r="P6114" cm="1">
        <f t="array" ref="P6114">IF(Q6114&gt;0,INDEX(Q6114:Q27838,MATCH(TRUE,INDEX(Q6114:Q27838="",,),0)-1),"")</f>
        <v>7</v>
      </c>
      <c r="Q6114">
        <v>1</v>
      </c>
      <c r="R6114">
        <f t="shared" si="97"/>
        <v>0</v>
      </c>
    </row>
    <row r="6115" spans="1:18" x14ac:dyDescent="0.3">
      <c r="A6115" t="s">
        <v>514</v>
      </c>
      <c r="B6115" s="1">
        <v>38532</v>
      </c>
      <c r="C6115" t="s">
        <v>515</v>
      </c>
      <c r="D6115" t="s">
        <v>535</v>
      </c>
      <c r="E6115" t="s">
        <v>536</v>
      </c>
      <c r="G6115" t="s">
        <v>19</v>
      </c>
      <c r="H6115" t="s">
        <v>30</v>
      </c>
      <c r="I6115" t="s">
        <v>26</v>
      </c>
      <c r="J6115" t="s">
        <v>27</v>
      </c>
      <c r="K6115">
        <v>1400</v>
      </c>
      <c r="L6115">
        <v>12.2</v>
      </c>
      <c r="M6115" t="s">
        <v>480</v>
      </c>
      <c r="N6115">
        <v>101.13</v>
      </c>
      <c r="O6115" t="s">
        <v>24</v>
      </c>
      <c r="P6115" cm="1">
        <f t="array" ref="P6115">IF(Q6115&gt;0,INDEX(Q6115:Q27839,MATCH(TRUE,INDEX(Q6115:Q27839="",,),0)-1),"")</f>
        <v>7</v>
      </c>
      <c r="Q6115">
        <v>1</v>
      </c>
      <c r="R6115">
        <f t="shared" si="97"/>
        <v>0</v>
      </c>
    </row>
    <row r="6116" spans="1:18" x14ac:dyDescent="0.3">
      <c r="A6116" t="s">
        <v>514</v>
      </c>
      <c r="B6116" s="1">
        <v>38532</v>
      </c>
      <c r="C6116" t="s">
        <v>515</v>
      </c>
      <c r="D6116" t="s">
        <v>535</v>
      </c>
      <c r="E6116" t="s">
        <v>536</v>
      </c>
      <c r="G6116" t="s">
        <v>19</v>
      </c>
      <c r="H6116" t="s">
        <v>63</v>
      </c>
      <c r="I6116" t="s">
        <v>26</v>
      </c>
      <c r="J6116" t="s">
        <v>27</v>
      </c>
      <c r="K6116">
        <v>3151</v>
      </c>
      <c r="L6116">
        <v>19.600000000000001</v>
      </c>
      <c r="M6116" t="s">
        <v>480</v>
      </c>
      <c r="N6116">
        <v>19.600000000000001</v>
      </c>
      <c r="O6116" t="s">
        <v>24</v>
      </c>
      <c r="P6116" cm="1">
        <f t="array" ref="P6116">IF(Q6116&gt;0,INDEX(Q6116:Q27840,MATCH(TRUE,INDEX(Q6116:Q27840="",,),0)-1),"")</f>
        <v>7</v>
      </c>
      <c r="Q6116">
        <v>1</v>
      </c>
      <c r="R6116">
        <f t="shared" si="97"/>
        <v>0</v>
      </c>
    </row>
    <row r="6117" spans="1:18" x14ac:dyDescent="0.3">
      <c r="A6117" t="s">
        <v>514</v>
      </c>
      <c r="B6117" s="1">
        <v>38532</v>
      </c>
      <c r="C6117" t="s">
        <v>515</v>
      </c>
      <c r="D6117" t="s">
        <v>535</v>
      </c>
      <c r="E6117" t="s">
        <v>536</v>
      </c>
      <c r="G6117" s="6" t="s">
        <v>29</v>
      </c>
      <c r="H6117" t="s">
        <v>214</v>
      </c>
      <c r="I6117" t="s">
        <v>21</v>
      </c>
      <c r="J6117" t="s">
        <v>22</v>
      </c>
      <c r="K6117">
        <v>36.799999999999997</v>
      </c>
      <c r="L6117">
        <v>65</v>
      </c>
      <c r="M6117" t="s">
        <v>480</v>
      </c>
      <c r="N6117">
        <v>65</v>
      </c>
      <c r="O6117" t="s">
        <v>24</v>
      </c>
      <c r="P6117" cm="1">
        <f t="array" ref="P6117">IF(Q6117&gt;0,INDEX(Q6117:Q27841,MATCH(TRUE,INDEX(Q6117:Q27841="",,),0)-1),"")</f>
        <v>7</v>
      </c>
      <c r="Q6117">
        <v>1</v>
      </c>
      <c r="R6117">
        <f t="shared" si="97"/>
        <v>0</v>
      </c>
    </row>
    <row r="6118" spans="1:18" x14ac:dyDescent="0.3">
      <c r="A6118" t="s">
        <v>514</v>
      </c>
      <c r="B6118" s="1">
        <v>38532</v>
      </c>
      <c r="C6118" t="s">
        <v>515</v>
      </c>
      <c r="D6118" t="s">
        <v>535</v>
      </c>
      <c r="E6118" t="s">
        <v>536</v>
      </c>
      <c r="G6118" s="6" t="s">
        <v>29</v>
      </c>
      <c r="H6118" t="s">
        <v>99</v>
      </c>
      <c r="I6118" t="s">
        <v>21</v>
      </c>
      <c r="J6118" t="s">
        <v>22</v>
      </c>
      <c r="K6118">
        <v>15.7</v>
      </c>
      <c r="L6118">
        <v>50</v>
      </c>
      <c r="M6118" t="s">
        <v>480</v>
      </c>
      <c r="N6118">
        <v>50</v>
      </c>
      <c r="O6118" t="s">
        <v>24</v>
      </c>
      <c r="P6118" cm="1">
        <f t="array" ref="P6118">IF(Q6118&gt;0,INDEX(Q6118:Q27842,MATCH(TRUE,INDEX(Q6118:Q27842="",,),0)-1),"")</f>
        <v>7</v>
      </c>
      <c r="Q6118">
        <v>1</v>
      </c>
      <c r="R6118">
        <f t="shared" si="97"/>
        <v>0</v>
      </c>
    </row>
    <row r="6119" spans="1:18" x14ac:dyDescent="0.3">
      <c r="A6119" t="s">
        <v>514</v>
      </c>
      <c r="B6119" s="1">
        <v>38532</v>
      </c>
      <c r="C6119" t="s">
        <v>515</v>
      </c>
      <c r="D6119" t="s">
        <v>535</v>
      </c>
      <c r="E6119" t="s">
        <v>536</v>
      </c>
      <c r="G6119" s="6" t="s">
        <v>29</v>
      </c>
      <c r="H6119" t="s">
        <v>148</v>
      </c>
      <c r="I6119" t="s">
        <v>21</v>
      </c>
      <c r="J6119" t="s">
        <v>22</v>
      </c>
      <c r="K6119">
        <v>3.1</v>
      </c>
      <c r="L6119">
        <v>18</v>
      </c>
      <c r="M6119" t="s">
        <v>480</v>
      </c>
      <c r="N6119">
        <v>18</v>
      </c>
      <c r="O6119" t="s">
        <v>24</v>
      </c>
      <c r="P6119" cm="1">
        <f t="array" ref="P6119">IF(Q6119&gt;0,INDEX(Q6119:Q27843,MATCH(TRUE,INDEX(Q6119:Q27843="",,),0)-1),"")</f>
        <v>7</v>
      </c>
      <c r="Q6119">
        <v>1</v>
      </c>
      <c r="R6119">
        <f t="shared" si="97"/>
        <v>0</v>
      </c>
    </row>
    <row r="6120" spans="1:18" x14ac:dyDescent="0.3">
      <c r="A6120" t="s">
        <v>514</v>
      </c>
      <c r="B6120" s="1">
        <v>38532</v>
      </c>
      <c r="C6120" t="s">
        <v>515</v>
      </c>
      <c r="D6120" t="s">
        <v>535</v>
      </c>
      <c r="E6120" t="s">
        <v>536</v>
      </c>
      <c r="G6120" s="6" t="s">
        <v>29</v>
      </c>
      <c r="H6120" t="s">
        <v>533</v>
      </c>
      <c r="I6120" t="s">
        <v>21</v>
      </c>
      <c r="J6120" t="s">
        <v>22</v>
      </c>
      <c r="K6120">
        <v>28.5</v>
      </c>
      <c r="L6120">
        <v>75</v>
      </c>
      <c r="M6120" t="s">
        <v>480</v>
      </c>
      <c r="N6120">
        <v>75</v>
      </c>
      <c r="O6120" t="s">
        <v>24</v>
      </c>
      <c r="P6120" cm="1">
        <f t="array" ref="P6120">IF(Q6120&gt;0,INDEX(Q6120:Q27844,MATCH(TRUE,INDEX(Q6120:Q27844="",,),0)-1),"")</f>
        <v>7</v>
      </c>
      <c r="Q6120">
        <v>1</v>
      </c>
      <c r="R6120">
        <f t="shared" si="97"/>
        <v>0</v>
      </c>
    </row>
    <row r="6121" spans="1:18" x14ac:dyDescent="0.3">
      <c r="A6121" t="s">
        <v>514</v>
      </c>
      <c r="B6121" s="1">
        <v>38532</v>
      </c>
      <c r="C6121" t="s">
        <v>515</v>
      </c>
      <c r="D6121" t="s">
        <v>535</v>
      </c>
      <c r="E6121" t="s">
        <v>536</v>
      </c>
      <c r="G6121" s="6" t="s">
        <v>29</v>
      </c>
      <c r="H6121" t="s">
        <v>214</v>
      </c>
      <c r="I6121" t="s">
        <v>26</v>
      </c>
      <c r="J6121" t="s">
        <v>27</v>
      </c>
      <c r="K6121">
        <v>218</v>
      </c>
      <c r="L6121">
        <v>15.9</v>
      </c>
      <c r="M6121" t="s">
        <v>480</v>
      </c>
      <c r="N6121">
        <v>15.9</v>
      </c>
      <c r="O6121" t="s">
        <v>24</v>
      </c>
      <c r="P6121" cm="1">
        <f t="array" ref="P6121">IF(Q6121&gt;0,INDEX(Q6121:Q27845,MATCH(TRUE,INDEX(Q6121:Q27845="",,),0)-1),"")</f>
        <v>7</v>
      </c>
      <c r="Q6121">
        <v>1</v>
      </c>
      <c r="R6121">
        <f t="shared" si="97"/>
        <v>0</v>
      </c>
    </row>
    <row r="6122" spans="1:18" x14ac:dyDescent="0.3">
      <c r="A6122" t="s">
        <v>514</v>
      </c>
      <c r="B6122" s="1">
        <v>38532</v>
      </c>
      <c r="C6122" t="s">
        <v>515</v>
      </c>
      <c r="D6122" t="s">
        <v>535</v>
      </c>
      <c r="E6122" t="s">
        <v>536</v>
      </c>
      <c r="G6122" s="6" t="s">
        <v>29</v>
      </c>
      <c r="H6122" t="s">
        <v>99</v>
      </c>
      <c r="I6122" t="s">
        <v>26</v>
      </c>
      <c r="J6122" t="s">
        <v>27</v>
      </c>
      <c r="K6122">
        <v>281</v>
      </c>
      <c r="L6122">
        <v>11</v>
      </c>
      <c r="M6122" t="s">
        <v>480</v>
      </c>
      <c r="N6122">
        <v>11</v>
      </c>
      <c r="O6122" t="s">
        <v>24</v>
      </c>
      <c r="P6122" cm="1">
        <f t="array" ref="P6122">IF(Q6122&gt;0,INDEX(Q6122:Q27846,MATCH(TRUE,INDEX(Q6122:Q27846="",,),0)-1),"")</f>
        <v>7</v>
      </c>
      <c r="Q6122">
        <v>1</v>
      </c>
      <c r="R6122">
        <f t="shared" si="97"/>
        <v>0</v>
      </c>
    </row>
    <row r="6123" spans="1:18" x14ac:dyDescent="0.3">
      <c r="A6123" t="s">
        <v>514</v>
      </c>
      <c r="B6123" s="1">
        <v>38532</v>
      </c>
      <c r="C6123" t="s">
        <v>515</v>
      </c>
      <c r="D6123" t="s">
        <v>535</v>
      </c>
      <c r="E6123" t="s">
        <v>536</v>
      </c>
      <c r="G6123" s="6" t="s">
        <v>29</v>
      </c>
      <c r="H6123" t="s">
        <v>148</v>
      </c>
      <c r="I6123" t="s">
        <v>26</v>
      </c>
      <c r="J6123" t="s">
        <v>27</v>
      </c>
      <c r="K6123">
        <v>73</v>
      </c>
      <c r="L6123">
        <v>10.5</v>
      </c>
      <c r="M6123" t="s">
        <v>480</v>
      </c>
      <c r="N6123">
        <v>10.5</v>
      </c>
      <c r="O6123" t="s">
        <v>24</v>
      </c>
      <c r="P6123" cm="1">
        <f t="array" ref="P6123">IF(Q6123&gt;0,INDEX(Q6123:Q27847,MATCH(TRUE,INDEX(Q6123:Q27847="",,),0)-1),"")</f>
        <v>7</v>
      </c>
      <c r="Q6123">
        <v>1</v>
      </c>
      <c r="R6123">
        <f t="shared" si="97"/>
        <v>0</v>
      </c>
    </row>
    <row r="6124" spans="1:18" x14ac:dyDescent="0.3">
      <c r="A6124" t="s">
        <v>514</v>
      </c>
      <c r="B6124" s="1">
        <v>38532</v>
      </c>
      <c r="C6124" t="s">
        <v>515</v>
      </c>
      <c r="D6124" t="s">
        <v>535</v>
      </c>
      <c r="E6124" t="s">
        <v>536</v>
      </c>
      <c r="G6124" s="6" t="s">
        <v>29</v>
      </c>
      <c r="H6124" t="s">
        <v>533</v>
      </c>
      <c r="I6124" t="s">
        <v>26</v>
      </c>
      <c r="J6124" t="s">
        <v>27</v>
      </c>
      <c r="K6124">
        <v>102</v>
      </c>
      <c r="L6124">
        <v>13.3</v>
      </c>
      <c r="M6124" t="s">
        <v>480</v>
      </c>
      <c r="N6124">
        <v>13.3</v>
      </c>
      <c r="O6124" t="s">
        <v>24</v>
      </c>
      <c r="P6124" cm="1">
        <f t="array" ref="P6124">IF(Q6124&gt;0,INDEX(Q6124:Q27848,MATCH(TRUE,INDEX(Q6124:Q27848="",,),0)-1),"")</f>
        <v>7</v>
      </c>
      <c r="Q6124">
        <v>1</v>
      </c>
      <c r="R6124">
        <f t="shared" si="97"/>
        <v>0</v>
      </c>
    </row>
    <row r="6125" spans="1:18" x14ac:dyDescent="0.3">
      <c r="A6125" t="s">
        <v>514</v>
      </c>
      <c r="B6125" s="1">
        <v>38532</v>
      </c>
      <c r="C6125" t="s">
        <v>515</v>
      </c>
      <c r="D6125" t="s">
        <v>535</v>
      </c>
      <c r="E6125" t="s">
        <v>536</v>
      </c>
      <c r="G6125" s="6" t="s">
        <v>29</v>
      </c>
      <c r="H6125" t="s">
        <v>64</v>
      </c>
      <c r="I6125" t="s">
        <v>26</v>
      </c>
      <c r="J6125" t="s">
        <v>27</v>
      </c>
      <c r="K6125">
        <v>35</v>
      </c>
      <c r="L6125">
        <v>13.5</v>
      </c>
      <c r="M6125" t="s">
        <v>480</v>
      </c>
      <c r="N6125">
        <v>13.5</v>
      </c>
      <c r="O6125" t="s">
        <v>24</v>
      </c>
      <c r="P6125" cm="1">
        <f t="array" ref="P6125">IF(Q6125&gt;0,INDEX(Q6125:Q27849,MATCH(TRUE,INDEX(Q6125:Q27849="",,),0)-1),"")</f>
        <v>7</v>
      </c>
      <c r="Q6125">
        <v>1</v>
      </c>
      <c r="R6125">
        <f t="shared" si="97"/>
        <v>0</v>
      </c>
    </row>
    <row r="6126" spans="1:18" x14ac:dyDescent="0.3">
      <c r="A6126" t="s">
        <v>514</v>
      </c>
      <c r="B6126" s="1">
        <v>38532</v>
      </c>
      <c r="C6126" t="s">
        <v>515</v>
      </c>
      <c r="D6126" t="s">
        <v>535</v>
      </c>
      <c r="E6126" t="s">
        <v>536</v>
      </c>
      <c r="G6126" t="s">
        <v>19</v>
      </c>
      <c r="H6126" t="s">
        <v>30</v>
      </c>
      <c r="I6126" t="s">
        <v>21</v>
      </c>
      <c r="J6126" t="s">
        <v>22</v>
      </c>
      <c r="K6126">
        <v>128.5</v>
      </c>
      <c r="L6126">
        <v>77.25</v>
      </c>
      <c r="M6126" t="s">
        <v>31</v>
      </c>
      <c r="N6126">
        <v>1017.92</v>
      </c>
      <c r="P6126" cm="1">
        <f t="array" ref="P6126">IF(Q6126&gt;0,INDEX(Q6126:Q27850,MATCH(TRUE,INDEX(Q6126:Q27850="",,),0)-1),"")</f>
        <v>7</v>
      </c>
      <c r="Q6126">
        <v>2</v>
      </c>
      <c r="R6126">
        <f t="shared" si="97"/>
        <v>0</v>
      </c>
    </row>
    <row r="6127" spans="1:18" x14ac:dyDescent="0.3">
      <c r="A6127" t="s">
        <v>514</v>
      </c>
      <c r="B6127" s="1">
        <v>38532</v>
      </c>
      <c r="C6127" t="s">
        <v>515</v>
      </c>
      <c r="D6127" t="s">
        <v>535</v>
      </c>
      <c r="E6127" t="s">
        <v>536</v>
      </c>
      <c r="G6127" t="s">
        <v>19</v>
      </c>
      <c r="H6127" t="s">
        <v>63</v>
      </c>
      <c r="I6127" t="s">
        <v>21</v>
      </c>
      <c r="J6127" t="s">
        <v>22</v>
      </c>
      <c r="K6127">
        <v>289.89999999999998</v>
      </c>
      <c r="L6127">
        <v>62.75</v>
      </c>
      <c r="M6127" t="s">
        <v>31</v>
      </c>
      <c r="N6127">
        <v>63</v>
      </c>
      <c r="P6127" cm="1">
        <f t="array" ref="P6127">IF(Q6127&gt;0,INDEX(Q6127:Q27851,MATCH(TRUE,INDEX(Q6127:Q27851="",,),0)-1),"")</f>
        <v>7</v>
      </c>
      <c r="Q6127">
        <v>2</v>
      </c>
      <c r="R6127">
        <f t="shared" si="97"/>
        <v>0</v>
      </c>
    </row>
    <row r="6128" spans="1:18" x14ac:dyDescent="0.3">
      <c r="A6128" t="s">
        <v>514</v>
      </c>
      <c r="B6128" s="1">
        <v>38532</v>
      </c>
      <c r="C6128" t="s">
        <v>515</v>
      </c>
      <c r="D6128" t="s">
        <v>535</v>
      </c>
      <c r="E6128" t="s">
        <v>536</v>
      </c>
      <c r="G6128" t="s">
        <v>19</v>
      </c>
      <c r="H6128" t="s">
        <v>30</v>
      </c>
      <c r="I6128" t="s">
        <v>26</v>
      </c>
      <c r="J6128" t="s">
        <v>27</v>
      </c>
      <c r="K6128">
        <v>1400</v>
      </c>
      <c r="L6128">
        <v>12.2</v>
      </c>
      <c r="M6128" t="s">
        <v>31</v>
      </c>
      <c r="N6128">
        <v>12.2</v>
      </c>
      <c r="P6128" cm="1">
        <f t="array" ref="P6128">IF(Q6128&gt;0,INDEX(Q6128:Q27852,MATCH(TRUE,INDEX(Q6128:Q27852="",,),0)-1),"")</f>
        <v>7</v>
      </c>
      <c r="Q6128">
        <v>2</v>
      </c>
      <c r="R6128">
        <f t="shared" si="97"/>
        <v>0</v>
      </c>
    </row>
    <row r="6129" spans="1:18" x14ac:dyDescent="0.3">
      <c r="A6129" t="s">
        <v>514</v>
      </c>
      <c r="B6129" s="1">
        <v>38532</v>
      </c>
      <c r="C6129" t="s">
        <v>515</v>
      </c>
      <c r="D6129" t="s">
        <v>535</v>
      </c>
      <c r="E6129" t="s">
        <v>536</v>
      </c>
      <c r="G6129" t="s">
        <v>19</v>
      </c>
      <c r="H6129" t="s">
        <v>63</v>
      </c>
      <c r="I6129" t="s">
        <v>26</v>
      </c>
      <c r="J6129" t="s">
        <v>27</v>
      </c>
      <c r="K6129">
        <v>3151</v>
      </c>
      <c r="L6129">
        <v>19.600000000000001</v>
      </c>
      <c r="M6129" t="s">
        <v>31</v>
      </c>
      <c r="N6129">
        <v>19.600000000000001</v>
      </c>
      <c r="P6129" cm="1">
        <f t="array" ref="P6129">IF(Q6129&gt;0,INDEX(Q6129:Q27853,MATCH(TRUE,INDEX(Q6129:Q27853="",,),0)-1),"")</f>
        <v>7</v>
      </c>
      <c r="Q6129">
        <v>2</v>
      </c>
      <c r="R6129">
        <f t="shared" si="97"/>
        <v>0</v>
      </c>
    </row>
    <row r="6130" spans="1:18" x14ac:dyDescent="0.3">
      <c r="A6130" t="s">
        <v>514</v>
      </c>
      <c r="B6130" s="1">
        <v>38532</v>
      </c>
      <c r="C6130" t="s">
        <v>515</v>
      </c>
      <c r="D6130" t="s">
        <v>535</v>
      </c>
      <c r="E6130" t="s">
        <v>536</v>
      </c>
      <c r="G6130" s="6" t="s">
        <v>29</v>
      </c>
      <c r="H6130" t="s">
        <v>214</v>
      </c>
      <c r="I6130" t="s">
        <v>21</v>
      </c>
      <c r="J6130" t="s">
        <v>22</v>
      </c>
      <c r="K6130">
        <v>36.799999999999997</v>
      </c>
      <c r="L6130">
        <v>65</v>
      </c>
      <c r="M6130" t="s">
        <v>31</v>
      </c>
      <c r="N6130">
        <v>65</v>
      </c>
      <c r="P6130" cm="1">
        <f t="array" ref="P6130">IF(Q6130&gt;0,INDEX(Q6130:Q27854,MATCH(TRUE,INDEX(Q6130:Q27854="",,),0)-1),"")</f>
        <v>7</v>
      </c>
      <c r="Q6130">
        <v>2</v>
      </c>
      <c r="R6130">
        <f t="shared" si="97"/>
        <v>0</v>
      </c>
    </row>
    <row r="6131" spans="1:18" x14ac:dyDescent="0.3">
      <c r="A6131" t="s">
        <v>514</v>
      </c>
      <c r="B6131" s="1">
        <v>38532</v>
      </c>
      <c r="C6131" t="s">
        <v>515</v>
      </c>
      <c r="D6131" t="s">
        <v>535</v>
      </c>
      <c r="E6131" t="s">
        <v>536</v>
      </c>
      <c r="G6131" s="6" t="s">
        <v>29</v>
      </c>
      <c r="H6131" t="s">
        <v>99</v>
      </c>
      <c r="I6131" t="s">
        <v>21</v>
      </c>
      <c r="J6131" t="s">
        <v>22</v>
      </c>
      <c r="K6131">
        <v>15.7</v>
      </c>
      <c r="L6131">
        <v>50</v>
      </c>
      <c r="M6131" t="s">
        <v>31</v>
      </c>
      <c r="N6131">
        <v>50</v>
      </c>
      <c r="P6131" cm="1">
        <f t="array" ref="P6131">IF(Q6131&gt;0,INDEX(Q6131:Q27855,MATCH(TRUE,INDEX(Q6131:Q27855="",,),0)-1),"")</f>
        <v>7</v>
      </c>
      <c r="Q6131">
        <v>2</v>
      </c>
      <c r="R6131">
        <f t="shared" si="97"/>
        <v>0</v>
      </c>
    </row>
    <row r="6132" spans="1:18" x14ac:dyDescent="0.3">
      <c r="A6132" t="s">
        <v>514</v>
      </c>
      <c r="B6132" s="1">
        <v>38532</v>
      </c>
      <c r="C6132" t="s">
        <v>515</v>
      </c>
      <c r="D6132" t="s">
        <v>535</v>
      </c>
      <c r="E6132" t="s">
        <v>536</v>
      </c>
      <c r="G6132" s="6" t="s">
        <v>29</v>
      </c>
      <c r="H6132" t="s">
        <v>148</v>
      </c>
      <c r="I6132" t="s">
        <v>21</v>
      </c>
      <c r="J6132" t="s">
        <v>22</v>
      </c>
      <c r="K6132">
        <v>3.1</v>
      </c>
      <c r="L6132">
        <v>18</v>
      </c>
      <c r="M6132" t="s">
        <v>31</v>
      </c>
      <c r="N6132">
        <v>18</v>
      </c>
      <c r="P6132" cm="1">
        <f t="array" ref="P6132">IF(Q6132&gt;0,INDEX(Q6132:Q27856,MATCH(TRUE,INDEX(Q6132:Q27856="",,),0)-1),"")</f>
        <v>7</v>
      </c>
      <c r="Q6132">
        <v>2</v>
      </c>
      <c r="R6132">
        <f t="shared" ref="R6132:R6195" si="98">IF(P6132="","",0)</f>
        <v>0</v>
      </c>
    </row>
    <row r="6133" spans="1:18" x14ac:dyDescent="0.3">
      <c r="A6133" t="s">
        <v>514</v>
      </c>
      <c r="B6133" s="1">
        <v>38532</v>
      </c>
      <c r="C6133" t="s">
        <v>515</v>
      </c>
      <c r="D6133" t="s">
        <v>535</v>
      </c>
      <c r="E6133" t="s">
        <v>536</v>
      </c>
      <c r="G6133" s="6" t="s">
        <v>29</v>
      </c>
      <c r="H6133" t="s">
        <v>533</v>
      </c>
      <c r="I6133" t="s">
        <v>21</v>
      </c>
      <c r="J6133" t="s">
        <v>22</v>
      </c>
      <c r="K6133">
        <v>28.5</v>
      </c>
      <c r="L6133">
        <v>75</v>
      </c>
      <c r="M6133" t="s">
        <v>31</v>
      </c>
      <c r="N6133">
        <v>75</v>
      </c>
      <c r="P6133" cm="1">
        <f t="array" ref="P6133">IF(Q6133&gt;0,INDEX(Q6133:Q27857,MATCH(TRUE,INDEX(Q6133:Q27857="",,),0)-1),"")</f>
        <v>7</v>
      </c>
      <c r="Q6133">
        <v>2</v>
      </c>
      <c r="R6133">
        <f t="shared" si="98"/>
        <v>0</v>
      </c>
    </row>
    <row r="6134" spans="1:18" x14ac:dyDescent="0.3">
      <c r="A6134" t="s">
        <v>514</v>
      </c>
      <c r="B6134" s="1">
        <v>38532</v>
      </c>
      <c r="C6134" t="s">
        <v>515</v>
      </c>
      <c r="D6134" t="s">
        <v>535</v>
      </c>
      <c r="E6134" t="s">
        <v>536</v>
      </c>
      <c r="G6134" s="6" t="s">
        <v>29</v>
      </c>
      <c r="H6134" t="s">
        <v>214</v>
      </c>
      <c r="I6134" t="s">
        <v>26</v>
      </c>
      <c r="J6134" t="s">
        <v>27</v>
      </c>
      <c r="K6134">
        <v>218</v>
      </c>
      <c r="L6134">
        <v>15.9</v>
      </c>
      <c r="M6134" t="s">
        <v>31</v>
      </c>
      <c r="N6134">
        <v>15.9</v>
      </c>
      <c r="P6134" cm="1">
        <f t="array" ref="P6134">IF(Q6134&gt;0,INDEX(Q6134:Q27858,MATCH(TRUE,INDEX(Q6134:Q27858="",,),0)-1),"")</f>
        <v>7</v>
      </c>
      <c r="Q6134">
        <v>2</v>
      </c>
      <c r="R6134">
        <f t="shared" si="98"/>
        <v>0</v>
      </c>
    </row>
    <row r="6135" spans="1:18" x14ac:dyDescent="0.3">
      <c r="A6135" t="s">
        <v>514</v>
      </c>
      <c r="B6135" s="1">
        <v>38532</v>
      </c>
      <c r="C6135" t="s">
        <v>515</v>
      </c>
      <c r="D6135" t="s">
        <v>535</v>
      </c>
      <c r="E6135" t="s">
        <v>536</v>
      </c>
      <c r="G6135" s="6" t="s">
        <v>29</v>
      </c>
      <c r="H6135" t="s">
        <v>99</v>
      </c>
      <c r="I6135" t="s">
        <v>26</v>
      </c>
      <c r="J6135" t="s">
        <v>27</v>
      </c>
      <c r="K6135">
        <v>281</v>
      </c>
      <c r="L6135">
        <v>11</v>
      </c>
      <c r="M6135" t="s">
        <v>31</v>
      </c>
      <c r="N6135">
        <v>11</v>
      </c>
      <c r="P6135" cm="1">
        <f t="array" ref="P6135">IF(Q6135&gt;0,INDEX(Q6135:Q27859,MATCH(TRUE,INDEX(Q6135:Q27859="",,),0)-1),"")</f>
        <v>7</v>
      </c>
      <c r="Q6135">
        <v>2</v>
      </c>
      <c r="R6135">
        <f t="shared" si="98"/>
        <v>0</v>
      </c>
    </row>
    <row r="6136" spans="1:18" x14ac:dyDescent="0.3">
      <c r="A6136" t="s">
        <v>514</v>
      </c>
      <c r="B6136" s="1">
        <v>38532</v>
      </c>
      <c r="C6136" t="s">
        <v>515</v>
      </c>
      <c r="D6136" t="s">
        <v>535</v>
      </c>
      <c r="E6136" t="s">
        <v>536</v>
      </c>
      <c r="G6136" s="6" t="s">
        <v>29</v>
      </c>
      <c r="H6136" t="s">
        <v>148</v>
      </c>
      <c r="I6136" t="s">
        <v>26</v>
      </c>
      <c r="J6136" t="s">
        <v>27</v>
      </c>
      <c r="K6136">
        <v>73</v>
      </c>
      <c r="L6136">
        <v>10.5</v>
      </c>
      <c r="M6136" t="s">
        <v>31</v>
      </c>
      <c r="N6136">
        <v>10.5</v>
      </c>
      <c r="P6136" cm="1">
        <f t="array" ref="P6136">IF(Q6136&gt;0,INDEX(Q6136:Q27860,MATCH(TRUE,INDEX(Q6136:Q27860="",,),0)-1),"")</f>
        <v>7</v>
      </c>
      <c r="Q6136">
        <v>2</v>
      </c>
      <c r="R6136">
        <f t="shared" si="98"/>
        <v>0</v>
      </c>
    </row>
    <row r="6137" spans="1:18" x14ac:dyDescent="0.3">
      <c r="A6137" t="s">
        <v>514</v>
      </c>
      <c r="B6137" s="1">
        <v>38532</v>
      </c>
      <c r="C6137" t="s">
        <v>515</v>
      </c>
      <c r="D6137" t="s">
        <v>535</v>
      </c>
      <c r="E6137" t="s">
        <v>536</v>
      </c>
      <c r="G6137" s="6" t="s">
        <v>29</v>
      </c>
      <c r="H6137" t="s">
        <v>533</v>
      </c>
      <c r="I6137" t="s">
        <v>26</v>
      </c>
      <c r="J6137" t="s">
        <v>27</v>
      </c>
      <c r="K6137">
        <v>102</v>
      </c>
      <c r="L6137">
        <v>13.3</v>
      </c>
      <c r="M6137" t="s">
        <v>31</v>
      </c>
      <c r="N6137">
        <v>13.3</v>
      </c>
      <c r="P6137" cm="1">
        <f t="array" ref="P6137">IF(Q6137&gt;0,INDEX(Q6137:Q27861,MATCH(TRUE,INDEX(Q6137:Q27861="",,),0)-1),"")</f>
        <v>7</v>
      </c>
      <c r="Q6137">
        <v>2</v>
      </c>
      <c r="R6137">
        <f t="shared" si="98"/>
        <v>0</v>
      </c>
    </row>
    <row r="6138" spans="1:18" x14ac:dyDescent="0.3">
      <c r="A6138" t="s">
        <v>514</v>
      </c>
      <c r="B6138" s="1">
        <v>38532</v>
      </c>
      <c r="C6138" t="s">
        <v>515</v>
      </c>
      <c r="D6138" t="s">
        <v>535</v>
      </c>
      <c r="E6138" t="s">
        <v>536</v>
      </c>
      <c r="G6138" s="6" t="s">
        <v>29</v>
      </c>
      <c r="H6138" t="s">
        <v>64</v>
      </c>
      <c r="I6138" t="s">
        <v>26</v>
      </c>
      <c r="J6138" t="s">
        <v>27</v>
      </c>
      <c r="K6138">
        <v>35</v>
      </c>
      <c r="L6138">
        <v>13.5</v>
      </c>
      <c r="M6138" t="s">
        <v>31</v>
      </c>
      <c r="N6138">
        <v>13.5</v>
      </c>
      <c r="P6138" cm="1">
        <f t="array" ref="P6138">IF(Q6138&gt;0,INDEX(Q6138:Q27862,MATCH(TRUE,INDEX(Q6138:Q27862="",,),0)-1),"")</f>
        <v>7</v>
      </c>
      <c r="Q6138">
        <v>2</v>
      </c>
      <c r="R6138">
        <f t="shared" si="98"/>
        <v>0</v>
      </c>
    </row>
    <row r="6139" spans="1:18" x14ac:dyDescent="0.3">
      <c r="A6139" t="s">
        <v>514</v>
      </c>
      <c r="B6139" s="1">
        <v>38532</v>
      </c>
      <c r="C6139" t="s">
        <v>515</v>
      </c>
      <c r="D6139" t="s">
        <v>535</v>
      </c>
      <c r="E6139" t="s">
        <v>536</v>
      </c>
      <c r="G6139" t="s">
        <v>19</v>
      </c>
      <c r="H6139" t="s">
        <v>30</v>
      </c>
      <c r="I6139" t="s">
        <v>21</v>
      </c>
      <c r="J6139" t="s">
        <v>22</v>
      </c>
      <c r="K6139">
        <v>128.5</v>
      </c>
      <c r="L6139">
        <v>77.25</v>
      </c>
      <c r="M6139" t="s">
        <v>537</v>
      </c>
      <c r="N6139">
        <v>911.5</v>
      </c>
      <c r="P6139" cm="1">
        <f t="array" ref="P6139">IF(Q6139&gt;0,INDEX(Q6139:Q27863,MATCH(TRUE,INDEX(Q6139:Q27863="",,),0)-1),"")</f>
        <v>7</v>
      </c>
      <c r="Q6139">
        <v>3</v>
      </c>
      <c r="R6139">
        <f t="shared" si="98"/>
        <v>0</v>
      </c>
    </row>
    <row r="6140" spans="1:18" x14ac:dyDescent="0.3">
      <c r="A6140" t="s">
        <v>514</v>
      </c>
      <c r="B6140" s="1">
        <v>38532</v>
      </c>
      <c r="C6140" t="s">
        <v>515</v>
      </c>
      <c r="D6140" t="s">
        <v>535</v>
      </c>
      <c r="E6140" t="s">
        <v>536</v>
      </c>
      <c r="G6140" t="s">
        <v>19</v>
      </c>
      <c r="H6140" t="s">
        <v>63</v>
      </c>
      <c r="I6140" t="s">
        <v>21</v>
      </c>
      <c r="J6140" t="s">
        <v>22</v>
      </c>
      <c r="K6140">
        <v>289.89999999999998</v>
      </c>
      <c r="L6140">
        <v>62.75</v>
      </c>
      <c r="M6140" t="s">
        <v>537</v>
      </c>
      <c r="N6140">
        <v>62.75</v>
      </c>
      <c r="P6140" cm="1">
        <f t="array" ref="P6140">IF(Q6140&gt;0,INDEX(Q6140:Q27864,MATCH(TRUE,INDEX(Q6140:Q27864="",,),0)-1),"")</f>
        <v>7</v>
      </c>
      <c r="Q6140">
        <v>3</v>
      </c>
      <c r="R6140">
        <f t="shared" si="98"/>
        <v>0</v>
      </c>
    </row>
    <row r="6141" spans="1:18" x14ac:dyDescent="0.3">
      <c r="A6141" t="s">
        <v>514</v>
      </c>
      <c r="B6141" s="1">
        <v>38532</v>
      </c>
      <c r="C6141" t="s">
        <v>515</v>
      </c>
      <c r="D6141" t="s">
        <v>535</v>
      </c>
      <c r="E6141" t="s">
        <v>536</v>
      </c>
      <c r="G6141" t="s">
        <v>19</v>
      </c>
      <c r="H6141" t="s">
        <v>30</v>
      </c>
      <c r="I6141" t="s">
        <v>26</v>
      </c>
      <c r="J6141" t="s">
        <v>27</v>
      </c>
      <c r="K6141">
        <v>1400</v>
      </c>
      <c r="L6141">
        <v>12.2</v>
      </c>
      <c r="M6141" t="s">
        <v>537</v>
      </c>
      <c r="N6141">
        <v>12.2</v>
      </c>
      <c r="P6141" cm="1">
        <f t="array" ref="P6141">IF(Q6141&gt;0,INDEX(Q6141:Q27865,MATCH(TRUE,INDEX(Q6141:Q27865="",,),0)-1),"")</f>
        <v>7</v>
      </c>
      <c r="Q6141">
        <v>3</v>
      </c>
      <c r="R6141">
        <f t="shared" si="98"/>
        <v>0</v>
      </c>
    </row>
    <row r="6142" spans="1:18" x14ac:dyDescent="0.3">
      <c r="A6142" t="s">
        <v>514</v>
      </c>
      <c r="B6142" s="1">
        <v>38532</v>
      </c>
      <c r="C6142" t="s">
        <v>515</v>
      </c>
      <c r="D6142" t="s">
        <v>535</v>
      </c>
      <c r="E6142" t="s">
        <v>536</v>
      </c>
      <c r="G6142" t="s">
        <v>19</v>
      </c>
      <c r="H6142" t="s">
        <v>63</v>
      </c>
      <c r="I6142" t="s">
        <v>26</v>
      </c>
      <c r="J6142" t="s">
        <v>27</v>
      </c>
      <c r="K6142">
        <v>3151</v>
      </c>
      <c r="L6142">
        <v>19.600000000000001</v>
      </c>
      <c r="M6142" t="s">
        <v>537</v>
      </c>
      <c r="N6142">
        <v>19.600000000000001</v>
      </c>
      <c r="P6142" cm="1">
        <f t="array" ref="P6142">IF(Q6142&gt;0,INDEX(Q6142:Q27866,MATCH(TRUE,INDEX(Q6142:Q27866="",,),0)-1),"")</f>
        <v>7</v>
      </c>
      <c r="Q6142">
        <v>3</v>
      </c>
      <c r="R6142">
        <f t="shared" si="98"/>
        <v>0</v>
      </c>
    </row>
    <row r="6143" spans="1:18" x14ac:dyDescent="0.3">
      <c r="A6143" t="s">
        <v>514</v>
      </c>
      <c r="B6143" s="1">
        <v>38532</v>
      </c>
      <c r="C6143" t="s">
        <v>515</v>
      </c>
      <c r="D6143" t="s">
        <v>535</v>
      </c>
      <c r="E6143" t="s">
        <v>536</v>
      </c>
      <c r="G6143" s="6" t="s">
        <v>29</v>
      </c>
      <c r="H6143" t="s">
        <v>214</v>
      </c>
      <c r="I6143" t="s">
        <v>21</v>
      </c>
      <c r="J6143" t="s">
        <v>22</v>
      </c>
      <c r="K6143">
        <v>36.799999999999997</v>
      </c>
      <c r="L6143">
        <v>65</v>
      </c>
      <c r="M6143" t="s">
        <v>537</v>
      </c>
      <c r="N6143">
        <v>65</v>
      </c>
      <c r="P6143" cm="1">
        <f t="array" ref="P6143">IF(Q6143&gt;0,INDEX(Q6143:Q27867,MATCH(TRUE,INDEX(Q6143:Q27867="",,),0)-1),"")</f>
        <v>7</v>
      </c>
      <c r="Q6143">
        <v>3</v>
      </c>
      <c r="R6143">
        <f t="shared" si="98"/>
        <v>0</v>
      </c>
    </row>
    <row r="6144" spans="1:18" x14ac:dyDescent="0.3">
      <c r="A6144" t="s">
        <v>514</v>
      </c>
      <c r="B6144" s="1">
        <v>38532</v>
      </c>
      <c r="C6144" t="s">
        <v>515</v>
      </c>
      <c r="D6144" t="s">
        <v>535</v>
      </c>
      <c r="E6144" t="s">
        <v>536</v>
      </c>
      <c r="G6144" s="6" t="s">
        <v>29</v>
      </c>
      <c r="H6144" t="s">
        <v>99</v>
      </c>
      <c r="I6144" t="s">
        <v>21</v>
      </c>
      <c r="J6144" t="s">
        <v>22</v>
      </c>
      <c r="K6144">
        <v>15.7</v>
      </c>
      <c r="L6144">
        <v>50</v>
      </c>
      <c r="M6144" t="s">
        <v>537</v>
      </c>
      <c r="N6144">
        <v>50</v>
      </c>
      <c r="P6144" cm="1">
        <f t="array" ref="P6144">IF(Q6144&gt;0,INDEX(Q6144:Q27868,MATCH(TRUE,INDEX(Q6144:Q27868="",,),0)-1),"")</f>
        <v>7</v>
      </c>
      <c r="Q6144">
        <v>3</v>
      </c>
      <c r="R6144">
        <f t="shared" si="98"/>
        <v>0</v>
      </c>
    </row>
    <row r="6145" spans="1:18" x14ac:dyDescent="0.3">
      <c r="A6145" t="s">
        <v>514</v>
      </c>
      <c r="B6145" s="1">
        <v>38532</v>
      </c>
      <c r="C6145" t="s">
        <v>515</v>
      </c>
      <c r="D6145" t="s">
        <v>535</v>
      </c>
      <c r="E6145" t="s">
        <v>536</v>
      </c>
      <c r="G6145" s="6" t="s">
        <v>29</v>
      </c>
      <c r="H6145" t="s">
        <v>148</v>
      </c>
      <c r="I6145" t="s">
        <v>21</v>
      </c>
      <c r="J6145" t="s">
        <v>22</v>
      </c>
      <c r="K6145">
        <v>3.1</v>
      </c>
      <c r="L6145">
        <v>18</v>
      </c>
      <c r="M6145" t="s">
        <v>537</v>
      </c>
      <c r="N6145">
        <v>18</v>
      </c>
      <c r="P6145" cm="1">
        <f t="array" ref="P6145">IF(Q6145&gt;0,INDEX(Q6145:Q27869,MATCH(TRUE,INDEX(Q6145:Q27869="",,),0)-1),"")</f>
        <v>7</v>
      </c>
      <c r="Q6145">
        <v>3</v>
      </c>
      <c r="R6145">
        <f t="shared" si="98"/>
        <v>0</v>
      </c>
    </row>
    <row r="6146" spans="1:18" x14ac:dyDescent="0.3">
      <c r="A6146" t="s">
        <v>514</v>
      </c>
      <c r="B6146" s="1">
        <v>38532</v>
      </c>
      <c r="C6146" t="s">
        <v>515</v>
      </c>
      <c r="D6146" t="s">
        <v>535</v>
      </c>
      <c r="E6146" t="s">
        <v>536</v>
      </c>
      <c r="G6146" s="6" t="s">
        <v>29</v>
      </c>
      <c r="H6146" t="s">
        <v>533</v>
      </c>
      <c r="I6146" t="s">
        <v>21</v>
      </c>
      <c r="J6146" t="s">
        <v>22</v>
      </c>
      <c r="K6146">
        <v>28.5</v>
      </c>
      <c r="L6146">
        <v>75</v>
      </c>
      <c r="M6146" t="s">
        <v>537</v>
      </c>
      <c r="N6146">
        <v>75</v>
      </c>
      <c r="P6146" cm="1">
        <f t="array" ref="P6146">IF(Q6146&gt;0,INDEX(Q6146:Q27870,MATCH(TRUE,INDEX(Q6146:Q27870="",,),0)-1),"")</f>
        <v>7</v>
      </c>
      <c r="Q6146">
        <v>3</v>
      </c>
      <c r="R6146">
        <f t="shared" si="98"/>
        <v>0</v>
      </c>
    </row>
    <row r="6147" spans="1:18" x14ac:dyDescent="0.3">
      <c r="A6147" t="s">
        <v>514</v>
      </c>
      <c r="B6147" s="1">
        <v>38532</v>
      </c>
      <c r="C6147" t="s">
        <v>515</v>
      </c>
      <c r="D6147" t="s">
        <v>535</v>
      </c>
      <c r="E6147" t="s">
        <v>536</v>
      </c>
      <c r="G6147" s="6" t="s">
        <v>29</v>
      </c>
      <c r="H6147" t="s">
        <v>214</v>
      </c>
      <c r="I6147" t="s">
        <v>26</v>
      </c>
      <c r="J6147" t="s">
        <v>27</v>
      </c>
      <c r="K6147">
        <v>218</v>
      </c>
      <c r="L6147">
        <v>15.9</v>
      </c>
      <c r="M6147" t="s">
        <v>537</v>
      </c>
      <c r="N6147">
        <v>15.9</v>
      </c>
      <c r="P6147" cm="1">
        <f t="array" ref="P6147">IF(Q6147&gt;0,INDEX(Q6147:Q27871,MATCH(TRUE,INDEX(Q6147:Q27871="",,),0)-1),"")</f>
        <v>7</v>
      </c>
      <c r="Q6147">
        <v>3</v>
      </c>
      <c r="R6147">
        <f t="shared" si="98"/>
        <v>0</v>
      </c>
    </row>
    <row r="6148" spans="1:18" x14ac:dyDescent="0.3">
      <c r="A6148" t="s">
        <v>514</v>
      </c>
      <c r="B6148" s="1">
        <v>38532</v>
      </c>
      <c r="C6148" t="s">
        <v>515</v>
      </c>
      <c r="D6148" t="s">
        <v>535</v>
      </c>
      <c r="E6148" t="s">
        <v>536</v>
      </c>
      <c r="G6148" s="6" t="s">
        <v>29</v>
      </c>
      <c r="H6148" t="s">
        <v>99</v>
      </c>
      <c r="I6148" t="s">
        <v>26</v>
      </c>
      <c r="J6148" t="s">
        <v>27</v>
      </c>
      <c r="K6148">
        <v>281</v>
      </c>
      <c r="L6148">
        <v>11</v>
      </c>
      <c r="M6148" t="s">
        <v>537</v>
      </c>
      <c r="N6148">
        <v>11</v>
      </c>
      <c r="P6148" cm="1">
        <f t="array" ref="P6148">IF(Q6148&gt;0,INDEX(Q6148:Q27872,MATCH(TRUE,INDEX(Q6148:Q27872="",,),0)-1),"")</f>
        <v>7</v>
      </c>
      <c r="Q6148">
        <v>3</v>
      </c>
      <c r="R6148">
        <f t="shared" si="98"/>
        <v>0</v>
      </c>
    </row>
    <row r="6149" spans="1:18" x14ac:dyDescent="0.3">
      <c r="A6149" t="s">
        <v>514</v>
      </c>
      <c r="B6149" s="1">
        <v>38532</v>
      </c>
      <c r="C6149" t="s">
        <v>515</v>
      </c>
      <c r="D6149" t="s">
        <v>535</v>
      </c>
      <c r="E6149" t="s">
        <v>536</v>
      </c>
      <c r="G6149" s="6" t="s">
        <v>29</v>
      </c>
      <c r="H6149" t="s">
        <v>148</v>
      </c>
      <c r="I6149" t="s">
        <v>26</v>
      </c>
      <c r="J6149" t="s">
        <v>27</v>
      </c>
      <c r="K6149">
        <v>73</v>
      </c>
      <c r="L6149">
        <v>10.5</v>
      </c>
      <c r="M6149" t="s">
        <v>537</v>
      </c>
      <c r="N6149">
        <v>10.5</v>
      </c>
      <c r="P6149" cm="1">
        <f t="array" ref="P6149">IF(Q6149&gt;0,INDEX(Q6149:Q27873,MATCH(TRUE,INDEX(Q6149:Q27873="",,),0)-1),"")</f>
        <v>7</v>
      </c>
      <c r="Q6149">
        <v>3</v>
      </c>
      <c r="R6149">
        <f t="shared" si="98"/>
        <v>0</v>
      </c>
    </row>
    <row r="6150" spans="1:18" x14ac:dyDescent="0.3">
      <c r="A6150" t="s">
        <v>514</v>
      </c>
      <c r="B6150" s="1">
        <v>38532</v>
      </c>
      <c r="C6150" t="s">
        <v>515</v>
      </c>
      <c r="D6150" t="s">
        <v>535</v>
      </c>
      <c r="E6150" t="s">
        <v>536</v>
      </c>
      <c r="G6150" s="6" t="s">
        <v>29</v>
      </c>
      <c r="H6150" t="s">
        <v>533</v>
      </c>
      <c r="I6150" t="s">
        <v>26</v>
      </c>
      <c r="J6150" t="s">
        <v>27</v>
      </c>
      <c r="K6150">
        <v>102</v>
      </c>
      <c r="L6150">
        <v>13.3</v>
      </c>
      <c r="M6150" t="s">
        <v>537</v>
      </c>
      <c r="N6150">
        <v>13.3</v>
      </c>
      <c r="P6150" cm="1">
        <f t="array" ref="P6150">IF(Q6150&gt;0,INDEX(Q6150:Q27874,MATCH(TRUE,INDEX(Q6150:Q27874="",,),0)-1),"")</f>
        <v>7</v>
      </c>
      <c r="Q6150">
        <v>3</v>
      </c>
      <c r="R6150">
        <f t="shared" si="98"/>
        <v>0</v>
      </c>
    </row>
    <row r="6151" spans="1:18" x14ac:dyDescent="0.3">
      <c r="A6151" t="s">
        <v>514</v>
      </c>
      <c r="B6151" s="1">
        <v>38532</v>
      </c>
      <c r="C6151" t="s">
        <v>515</v>
      </c>
      <c r="D6151" t="s">
        <v>535</v>
      </c>
      <c r="E6151" t="s">
        <v>536</v>
      </c>
      <c r="G6151" s="6" t="s">
        <v>29</v>
      </c>
      <c r="H6151" t="s">
        <v>64</v>
      </c>
      <c r="I6151" t="s">
        <v>26</v>
      </c>
      <c r="J6151" t="s">
        <v>27</v>
      </c>
      <c r="K6151">
        <v>35</v>
      </c>
      <c r="L6151">
        <v>13.5</v>
      </c>
      <c r="M6151" t="s">
        <v>537</v>
      </c>
      <c r="N6151">
        <v>13.5</v>
      </c>
      <c r="P6151" cm="1">
        <f t="array" ref="P6151">IF(Q6151&gt;0,INDEX(Q6151:Q27875,MATCH(TRUE,INDEX(Q6151:Q27875="",,),0)-1),"")</f>
        <v>7</v>
      </c>
      <c r="Q6151">
        <v>3</v>
      </c>
      <c r="R6151">
        <f t="shared" si="98"/>
        <v>0</v>
      </c>
    </row>
    <row r="6152" spans="1:18" x14ac:dyDescent="0.3">
      <c r="A6152" t="s">
        <v>514</v>
      </c>
      <c r="B6152" s="1">
        <v>38532</v>
      </c>
      <c r="C6152" t="s">
        <v>515</v>
      </c>
      <c r="D6152" t="s">
        <v>535</v>
      </c>
      <c r="E6152" t="s">
        <v>536</v>
      </c>
      <c r="G6152" t="s">
        <v>19</v>
      </c>
      <c r="H6152" t="s">
        <v>30</v>
      </c>
      <c r="I6152" t="s">
        <v>21</v>
      </c>
      <c r="J6152" t="s">
        <v>22</v>
      </c>
      <c r="K6152">
        <v>128.5</v>
      </c>
      <c r="L6152">
        <v>77.25</v>
      </c>
      <c r="M6152" t="s">
        <v>86</v>
      </c>
      <c r="N6152">
        <v>796.78</v>
      </c>
      <c r="P6152" cm="1">
        <f t="array" ref="P6152">IF(Q6152&gt;0,INDEX(Q6152:Q27876,MATCH(TRUE,INDEX(Q6152:Q27876="",,),0)-1),"")</f>
        <v>7</v>
      </c>
      <c r="Q6152">
        <v>4</v>
      </c>
      <c r="R6152">
        <f t="shared" si="98"/>
        <v>0</v>
      </c>
    </row>
    <row r="6153" spans="1:18" x14ac:dyDescent="0.3">
      <c r="A6153" t="s">
        <v>514</v>
      </c>
      <c r="B6153" s="1">
        <v>38532</v>
      </c>
      <c r="C6153" t="s">
        <v>515</v>
      </c>
      <c r="D6153" t="s">
        <v>535</v>
      </c>
      <c r="E6153" t="s">
        <v>536</v>
      </c>
      <c r="G6153" t="s">
        <v>19</v>
      </c>
      <c r="H6153" t="s">
        <v>63</v>
      </c>
      <c r="I6153" t="s">
        <v>21</v>
      </c>
      <c r="J6153" t="s">
        <v>22</v>
      </c>
      <c r="K6153">
        <v>289.89999999999998</v>
      </c>
      <c r="L6153">
        <v>62.75</v>
      </c>
      <c r="M6153" t="s">
        <v>86</v>
      </c>
      <c r="N6153">
        <v>100</v>
      </c>
      <c r="P6153" cm="1">
        <f t="array" ref="P6153">IF(Q6153&gt;0,INDEX(Q6153:Q27877,MATCH(TRUE,INDEX(Q6153:Q27877="",,),0)-1),"")</f>
        <v>7</v>
      </c>
      <c r="Q6153">
        <v>4</v>
      </c>
      <c r="R6153">
        <f t="shared" si="98"/>
        <v>0</v>
      </c>
    </row>
    <row r="6154" spans="1:18" x14ac:dyDescent="0.3">
      <c r="A6154" t="s">
        <v>514</v>
      </c>
      <c r="B6154" s="1">
        <v>38532</v>
      </c>
      <c r="C6154" t="s">
        <v>515</v>
      </c>
      <c r="D6154" t="s">
        <v>535</v>
      </c>
      <c r="E6154" t="s">
        <v>536</v>
      </c>
      <c r="G6154" t="s">
        <v>19</v>
      </c>
      <c r="H6154" t="s">
        <v>30</v>
      </c>
      <c r="I6154" t="s">
        <v>26</v>
      </c>
      <c r="J6154" t="s">
        <v>27</v>
      </c>
      <c r="K6154">
        <v>1400</v>
      </c>
      <c r="L6154">
        <v>12.2</v>
      </c>
      <c r="M6154" t="s">
        <v>86</v>
      </c>
      <c r="N6154">
        <v>12.2</v>
      </c>
      <c r="P6154" cm="1">
        <f t="array" ref="P6154">IF(Q6154&gt;0,INDEX(Q6154:Q27878,MATCH(TRUE,INDEX(Q6154:Q27878="",,),0)-1),"")</f>
        <v>7</v>
      </c>
      <c r="Q6154">
        <v>4</v>
      </c>
      <c r="R6154">
        <f t="shared" si="98"/>
        <v>0</v>
      </c>
    </row>
    <row r="6155" spans="1:18" x14ac:dyDescent="0.3">
      <c r="A6155" t="s">
        <v>514</v>
      </c>
      <c r="B6155" s="1">
        <v>38532</v>
      </c>
      <c r="C6155" t="s">
        <v>515</v>
      </c>
      <c r="D6155" t="s">
        <v>535</v>
      </c>
      <c r="E6155" t="s">
        <v>536</v>
      </c>
      <c r="G6155" t="s">
        <v>19</v>
      </c>
      <c r="H6155" t="s">
        <v>63</v>
      </c>
      <c r="I6155" t="s">
        <v>26</v>
      </c>
      <c r="J6155" t="s">
        <v>27</v>
      </c>
      <c r="K6155">
        <v>3151</v>
      </c>
      <c r="L6155">
        <v>19.600000000000001</v>
      </c>
      <c r="M6155" t="s">
        <v>86</v>
      </c>
      <c r="N6155">
        <v>19.600000000000001</v>
      </c>
      <c r="P6155" cm="1">
        <f t="array" ref="P6155">IF(Q6155&gt;0,INDEX(Q6155:Q27879,MATCH(TRUE,INDEX(Q6155:Q27879="",,),0)-1),"")</f>
        <v>7</v>
      </c>
      <c r="Q6155">
        <v>4</v>
      </c>
      <c r="R6155">
        <f t="shared" si="98"/>
        <v>0</v>
      </c>
    </row>
    <row r="6156" spans="1:18" x14ac:dyDescent="0.3">
      <c r="A6156" t="s">
        <v>514</v>
      </c>
      <c r="B6156" s="1">
        <v>38532</v>
      </c>
      <c r="C6156" t="s">
        <v>515</v>
      </c>
      <c r="D6156" t="s">
        <v>535</v>
      </c>
      <c r="E6156" t="s">
        <v>536</v>
      </c>
      <c r="G6156" s="6" t="s">
        <v>29</v>
      </c>
      <c r="H6156" t="s">
        <v>214</v>
      </c>
      <c r="I6156" t="s">
        <v>21</v>
      </c>
      <c r="J6156" t="s">
        <v>22</v>
      </c>
      <c r="K6156">
        <v>36.799999999999997</v>
      </c>
      <c r="L6156">
        <v>65</v>
      </c>
      <c r="M6156" t="s">
        <v>86</v>
      </c>
      <c r="N6156">
        <v>65</v>
      </c>
      <c r="P6156" cm="1">
        <f t="array" ref="P6156">IF(Q6156&gt;0,INDEX(Q6156:Q27880,MATCH(TRUE,INDEX(Q6156:Q27880="",,),0)-1),"")</f>
        <v>7</v>
      </c>
      <c r="Q6156">
        <v>4</v>
      </c>
      <c r="R6156">
        <f t="shared" si="98"/>
        <v>0</v>
      </c>
    </row>
    <row r="6157" spans="1:18" x14ac:dyDescent="0.3">
      <c r="A6157" t="s">
        <v>514</v>
      </c>
      <c r="B6157" s="1">
        <v>38532</v>
      </c>
      <c r="C6157" t="s">
        <v>515</v>
      </c>
      <c r="D6157" t="s">
        <v>535</v>
      </c>
      <c r="E6157" t="s">
        <v>536</v>
      </c>
      <c r="G6157" s="6" t="s">
        <v>29</v>
      </c>
      <c r="H6157" t="s">
        <v>99</v>
      </c>
      <c r="I6157" t="s">
        <v>21</v>
      </c>
      <c r="J6157" t="s">
        <v>22</v>
      </c>
      <c r="K6157">
        <v>15.7</v>
      </c>
      <c r="L6157">
        <v>50</v>
      </c>
      <c r="M6157" t="s">
        <v>86</v>
      </c>
      <c r="N6157">
        <v>50</v>
      </c>
      <c r="P6157" cm="1">
        <f t="array" ref="P6157">IF(Q6157&gt;0,INDEX(Q6157:Q27881,MATCH(TRUE,INDEX(Q6157:Q27881="",,),0)-1),"")</f>
        <v>7</v>
      </c>
      <c r="Q6157">
        <v>4</v>
      </c>
      <c r="R6157">
        <f t="shared" si="98"/>
        <v>0</v>
      </c>
    </row>
    <row r="6158" spans="1:18" x14ac:dyDescent="0.3">
      <c r="A6158" t="s">
        <v>514</v>
      </c>
      <c r="B6158" s="1">
        <v>38532</v>
      </c>
      <c r="C6158" t="s">
        <v>515</v>
      </c>
      <c r="D6158" t="s">
        <v>535</v>
      </c>
      <c r="E6158" t="s">
        <v>536</v>
      </c>
      <c r="G6158" s="6" t="s">
        <v>29</v>
      </c>
      <c r="H6158" t="s">
        <v>148</v>
      </c>
      <c r="I6158" t="s">
        <v>21</v>
      </c>
      <c r="J6158" t="s">
        <v>22</v>
      </c>
      <c r="K6158">
        <v>3.1</v>
      </c>
      <c r="L6158">
        <v>18</v>
      </c>
      <c r="M6158" t="s">
        <v>86</v>
      </c>
      <c r="N6158">
        <v>18</v>
      </c>
      <c r="P6158" cm="1">
        <f t="array" ref="P6158">IF(Q6158&gt;0,INDEX(Q6158:Q27882,MATCH(TRUE,INDEX(Q6158:Q27882="",,),0)-1),"")</f>
        <v>7</v>
      </c>
      <c r="Q6158">
        <v>4</v>
      </c>
      <c r="R6158">
        <f t="shared" si="98"/>
        <v>0</v>
      </c>
    </row>
    <row r="6159" spans="1:18" x14ac:dyDescent="0.3">
      <c r="A6159" t="s">
        <v>514</v>
      </c>
      <c r="B6159" s="1">
        <v>38532</v>
      </c>
      <c r="C6159" t="s">
        <v>515</v>
      </c>
      <c r="D6159" t="s">
        <v>535</v>
      </c>
      <c r="E6159" t="s">
        <v>536</v>
      </c>
      <c r="G6159" s="6" t="s">
        <v>29</v>
      </c>
      <c r="H6159" t="s">
        <v>533</v>
      </c>
      <c r="I6159" t="s">
        <v>21</v>
      </c>
      <c r="J6159" t="s">
        <v>22</v>
      </c>
      <c r="K6159">
        <v>28.5</v>
      </c>
      <c r="L6159">
        <v>75</v>
      </c>
      <c r="M6159" t="s">
        <v>86</v>
      </c>
      <c r="N6159">
        <v>75</v>
      </c>
      <c r="P6159" cm="1">
        <f t="array" ref="P6159">IF(Q6159&gt;0,INDEX(Q6159:Q27883,MATCH(TRUE,INDEX(Q6159:Q27883="",,),0)-1),"")</f>
        <v>7</v>
      </c>
      <c r="Q6159">
        <v>4</v>
      </c>
      <c r="R6159">
        <f t="shared" si="98"/>
        <v>0</v>
      </c>
    </row>
    <row r="6160" spans="1:18" x14ac:dyDescent="0.3">
      <c r="A6160" t="s">
        <v>514</v>
      </c>
      <c r="B6160" s="1">
        <v>38532</v>
      </c>
      <c r="C6160" t="s">
        <v>515</v>
      </c>
      <c r="D6160" t="s">
        <v>535</v>
      </c>
      <c r="E6160" t="s">
        <v>536</v>
      </c>
      <c r="G6160" s="6" t="s">
        <v>29</v>
      </c>
      <c r="H6160" t="s">
        <v>214</v>
      </c>
      <c r="I6160" t="s">
        <v>26</v>
      </c>
      <c r="J6160" t="s">
        <v>27</v>
      </c>
      <c r="K6160">
        <v>218</v>
      </c>
      <c r="L6160">
        <v>15.9</v>
      </c>
      <c r="M6160" t="s">
        <v>86</v>
      </c>
      <c r="N6160">
        <v>15.9</v>
      </c>
      <c r="P6160" cm="1">
        <f t="array" ref="P6160">IF(Q6160&gt;0,INDEX(Q6160:Q27884,MATCH(TRUE,INDEX(Q6160:Q27884="",,),0)-1),"")</f>
        <v>7</v>
      </c>
      <c r="Q6160">
        <v>4</v>
      </c>
      <c r="R6160">
        <f t="shared" si="98"/>
        <v>0</v>
      </c>
    </row>
    <row r="6161" spans="1:18" x14ac:dyDescent="0.3">
      <c r="A6161" t="s">
        <v>514</v>
      </c>
      <c r="B6161" s="1">
        <v>38532</v>
      </c>
      <c r="C6161" t="s">
        <v>515</v>
      </c>
      <c r="D6161" t="s">
        <v>535</v>
      </c>
      <c r="E6161" t="s">
        <v>536</v>
      </c>
      <c r="G6161" s="6" t="s">
        <v>29</v>
      </c>
      <c r="H6161" t="s">
        <v>99</v>
      </c>
      <c r="I6161" t="s">
        <v>26</v>
      </c>
      <c r="J6161" t="s">
        <v>27</v>
      </c>
      <c r="K6161">
        <v>281</v>
      </c>
      <c r="L6161">
        <v>11</v>
      </c>
      <c r="M6161" t="s">
        <v>86</v>
      </c>
      <c r="N6161">
        <v>11</v>
      </c>
      <c r="P6161" cm="1">
        <f t="array" ref="P6161">IF(Q6161&gt;0,INDEX(Q6161:Q27885,MATCH(TRUE,INDEX(Q6161:Q27885="",,),0)-1),"")</f>
        <v>7</v>
      </c>
      <c r="Q6161">
        <v>4</v>
      </c>
      <c r="R6161">
        <f t="shared" si="98"/>
        <v>0</v>
      </c>
    </row>
    <row r="6162" spans="1:18" x14ac:dyDescent="0.3">
      <c r="A6162" t="s">
        <v>514</v>
      </c>
      <c r="B6162" s="1">
        <v>38532</v>
      </c>
      <c r="C6162" t="s">
        <v>515</v>
      </c>
      <c r="D6162" t="s">
        <v>535</v>
      </c>
      <c r="E6162" t="s">
        <v>536</v>
      </c>
      <c r="G6162" s="6" t="s">
        <v>29</v>
      </c>
      <c r="H6162" t="s">
        <v>148</v>
      </c>
      <c r="I6162" t="s">
        <v>26</v>
      </c>
      <c r="J6162" t="s">
        <v>27</v>
      </c>
      <c r="K6162">
        <v>73</v>
      </c>
      <c r="L6162">
        <v>10.5</v>
      </c>
      <c r="M6162" t="s">
        <v>86</v>
      </c>
      <c r="N6162">
        <v>10.5</v>
      </c>
      <c r="P6162" cm="1">
        <f t="array" ref="P6162">IF(Q6162&gt;0,INDEX(Q6162:Q27886,MATCH(TRUE,INDEX(Q6162:Q27886="",,),0)-1),"")</f>
        <v>7</v>
      </c>
      <c r="Q6162">
        <v>4</v>
      </c>
      <c r="R6162">
        <f t="shared" si="98"/>
        <v>0</v>
      </c>
    </row>
    <row r="6163" spans="1:18" x14ac:dyDescent="0.3">
      <c r="A6163" t="s">
        <v>514</v>
      </c>
      <c r="B6163" s="1">
        <v>38532</v>
      </c>
      <c r="C6163" t="s">
        <v>515</v>
      </c>
      <c r="D6163" t="s">
        <v>535</v>
      </c>
      <c r="E6163" t="s">
        <v>536</v>
      </c>
      <c r="G6163" s="6" t="s">
        <v>29</v>
      </c>
      <c r="H6163" t="s">
        <v>533</v>
      </c>
      <c r="I6163" t="s">
        <v>26</v>
      </c>
      <c r="J6163" t="s">
        <v>27</v>
      </c>
      <c r="K6163">
        <v>102</v>
      </c>
      <c r="L6163">
        <v>13.3</v>
      </c>
      <c r="M6163" t="s">
        <v>86</v>
      </c>
      <c r="N6163">
        <v>13.3</v>
      </c>
      <c r="P6163" cm="1">
        <f t="array" ref="P6163">IF(Q6163&gt;0,INDEX(Q6163:Q27887,MATCH(TRUE,INDEX(Q6163:Q27887="",,),0)-1),"")</f>
        <v>7</v>
      </c>
      <c r="Q6163">
        <v>4</v>
      </c>
      <c r="R6163">
        <f t="shared" si="98"/>
        <v>0</v>
      </c>
    </row>
    <row r="6164" spans="1:18" x14ac:dyDescent="0.3">
      <c r="A6164" t="s">
        <v>514</v>
      </c>
      <c r="B6164" s="1">
        <v>38532</v>
      </c>
      <c r="C6164" t="s">
        <v>515</v>
      </c>
      <c r="D6164" t="s">
        <v>535</v>
      </c>
      <c r="E6164" t="s">
        <v>536</v>
      </c>
      <c r="G6164" s="6" t="s">
        <v>29</v>
      </c>
      <c r="H6164" t="s">
        <v>64</v>
      </c>
      <c r="I6164" t="s">
        <v>26</v>
      </c>
      <c r="J6164" t="s">
        <v>27</v>
      </c>
      <c r="K6164">
        <v>35</v>
      </c>
      <c r="L6164">
        <v>13.5</v>
      </c>
      <c r="M6164" t="s">
        <v>86</v>
      </c>
      <c r="N6164">
        <v>13.5</v>
      </c>
      <c r="P6164" cm="1">
        <f t="array" ref="P6164">IF(Q6164&gt;0,INDEX(Q6164:Q27888,MATCH(TRUE,INDEX(Q6164:Q27888="",,),0)-1),"")</f>
        <v>7</v>
      </c>
      <c r="Q6164">
        <v>4</v>
      </c>
      <c r="R6164">
        <f t="shared" si="98"/>
        <v>0</v>
      </c>
    </row>
    <row r="6165" spans="1:18" x14ac:dyDescent="0.3">
      <c r="A6165" t="s">
        <v>514</v>
      </c>
      <c r="B6165" s="1">
        <v>38532</v>
      </c>
      <c r="C6165" t="s">
        <v>515</v>
      </c>
      <c r="D6165" t="s">
        <v>535</v>
      </c>
      <c r="E6165" t="s">
        <v>536</v>
      </c>
      <c r="G6165" t="s">
        <v>19</v>
      </c>
      <c r="H6165" t="s">
        <v>30</v>
      </c>
      <c r="I6165" t="s">
        <v>21</v>
      </c>
      <c r="J6165" t="s">
        <v>22</v>
      </c>
      <c r="K6165">
        <v>128.5</v>
      </c>
      <c r="L6165">
        <v>77.25</v>
      </c>
      <c r="M6165" t="s">
        <v>530</v>
      </c>
      <c r="N6165">
        <v>100.25</v>
      </c>
      <c r="P6165" cm="1">
        <f t="array" ref="P6165">IF(Q6165&gt;0,INDEX(Q6165:Q27889,MATCH(TRUE,INDEX(Q6165:Q27889="",,),0)-1),"")</f>
        <v>7</v>
      </c>
      <c r="Q6165">
        <v>5</v>
      </c>
      <c r="R6165">
        <f t="shared" si="98"/>
        <v>0</v>
      </c>
    </row>
    <row r="6166" spans="1:18" x14ac:dyDescent="0.3">
      <c r="A6166" t="s">
        <v>514</v>
      </c>
      <c r="B6166" s="1">
        <v>38532</v>
      </c>
      <c r="C6166" t="s">
        <v>515</v>
      </c>
      <c r="D6166" t="s">
        <v>535</v>
      </c>
      <c r="E6166" t="s">
        <v>536</v>
      </c>
      <c r="G6166" t="s">
        <v>19</v>
      </c>
      <c r="H6166" t="s">
        <v>63</v>
      </c>
      <c r="I6166" t="s">
        <v>21</v>
      </c>
      <c r="J6166" t="s">
        <v>22</v>
      </c>
      <c r="K6166">
        <v>289.89999999999998</v>
      </c>
      <c r="L6166">
        <v>62.75</v>
      </c>
      <c r="M6166" t="s">
        <v>530</v>
      </c>
      <c r="N6166">
        <v>100.75</v>
      </c>
      <c r="P6166" cm="1">
        <f t="array" ref="P6166">IF(Q6166&gt;0,INDEX(Q6166:Q27890,MATCH(TRUE,INDEX(Q6166:Q27890="",,),0)-1),"")</f>
        <v>7</v>
      </c>
      <c r="Q6166">
        <v>5</v>
      </c>
      <c r="R6166">
        <f t="shared" si="98"/>
        <v>0</v>
      </c>
    </row>
    <row r="6167" spans="1:18" x14ac:dyDescent="0.3">
      <c r="A6167" t="s">
        <v>514</v>
      </c>
      <c r="B6167" s="1">
        <v>38532</v>
      </c>
      <c r="C6167" t="s">
        <v>515</v>
      </c>
      <c r="D6167" t="s">
        <v>535</v>
      </c>
      <c r="E6167" t="s">
        <v>536</v>
      </c>
      <c r="G6167" t="s">
        <v>19</v>
      </c>
      <c r="H6167" t="s">
        <v>30</v>
      </c>
      <c r="I6167" t="s">
        <v>26</v>
      </c>
      <c r="J6167" t="s">
        <v>27</v>
      </c>
      <c r="K6167">
        <v>1400</v>
      </c>
      <c r="L6167">
        <v>12.2</v>
      </c>
      <c r="M6167" t="s">
        <v>530</v>
      </c>
      <c r="N6167">
        <v>17</v>
      </c>
      <c r="P6167" cm="1">
        <f t="array" ref="P6167">IF(Q6167&gt;0,INDEX(Q6167:Q27891,MATCH(TRUE,INDEX(Q6167:Q27891="",,),0)-1),"")</f>
        <v>7</v>
      </c>
      <c r="Q6167">
        <v>5</v>
      </c>
      <c r="R6167">
        <f t="shared" si="98"/>
        <v>0</v>
      </c>
    </row>
    <row r="6168" spans="1:18" x14ac:dyDescent="0.3">
      <c r="A6168" t="s">
        <v>514</v>
      </c>
      <c r="B6168" s="1">
        <v>38532</v>
      </c>
      <c r="C6168" t="s">
        <v>515</v>
      </c>
      <c r="D6168" t="s">
        <v>535</v>
      </c>
      <c r="E6168" t="s">
        <v>536</v>
      </c>
      <c r="G6168" t="s">
        <v>19</v>
      </c>
      <c r="H6168" t="s">
        <v>63</v>
      </c>
      <c r="I6168" t="s">
        <v>26</v>
      </c>
      <c r="J6168" t="s">
        <v>27</v>
      </c>
      <c r="K6168">
        <v>3151</v>
      </c>
      <c r="L6168">
        <v>19.600000000000001</v>
      </c>
      <c r="M6168" t="s">
        <v>530</v>
      </c>
      <c r="N6168">
        <v>23.6</v>
      </c>
      <c r="P6168" cm="1">
        <f t="array" ref="P6168">IF(Q6168&gt;0,INDEX(Q6168:Q27892,MATCH(TRUE,INDEX(Q6168:Q27892="",,),0)-1),"")</f>
        <v>7</v>
      </c>
      <c r="Q6168">
        <v>5</v>
      </c>
      <c r="R6168">
        <f t="shared" si="98"/>
        <v>0</v>
      </c>
    </row>
    <row r="6169" spans="1:18" x14ac:dyDescent="0.3">
      <c r="A6169" t="s">
        <v>514</v>
      </c>
      <c r="B6169" s="1">
        <v>38532</v>
      </c>
      <c r="C6169" t="s">
        <v>515</v>
      </c>
      <c r="D6169" t="s">
        <v>535</v>
      </c>
      <c r="E6169" t="s">
        <v>536</v>
      </c>
      <c r="G6169" s="6" t="s">
        <v>29</v>
      </c>
      <c r="H6169" t="s">
        <v>214</v>
      </c>
      <c r="I6169" t="s">
        <v>21</v>
      </c>
      <c r="J6169" t="s">
        <v>22</v>
      </c>
      <c r="K6169">
        <v>36.799999999999997</v>
      </c>
      <c r="L6169">
        <v>65</v>
      </c>
      <c r="M6169" t="s">
        <v>530</v>
      </c>
      <c r="N6169">
        <v>65</v>
      </c>
      <c r="P6169" cm="1">
        <f t="array" ref="P6169">IF(Q6169&gt;0,INDEX(Q6169:Q27893,MATCH(TRUE,INDEX(Q6169:Q27893="",,),0)-1),"")</f>
        <v>7</v>
      </c>
      <c r="Q6169">
        <v>5</v>
      </c>
      <c r="R6169">
        <f t="shared" si="98"/>
        <v>0</v>
      </c>
    </row>
    <row r="6170" spans="1:18" x14ac:dyDescent="0.3">
      <c r="A6170" t="s">
        <v>514</v>
      </c>
      <c r="B6170" s="1">
        <v>38532</v>
      </c>
      <c r="C6170" t="s">
        <v>515</v>
      </c>
      <c r="D6170" t="s">
        <v>535</v>
      </c>
      <c r="E6170" t="s">
        <v>536</v>
      </c>
      <c r="G6170" s="6" t="s">
        <v>29</v>
      </c>
      <c r="H6170" t="s">
        <v>99</v>
      </c>
      <c r="I6170" t="s">
        <v>21</v>
      </c>
      <c r="J6170" t="s">
        <v>22</v>
      </c>
      <c r="K6170">
        <v>15.7</v>
      </c>
      <c r="L6170">
        <v>50</v>
      </c>
      <c r="M6170" t="s">
        <v>530</v>
      </c>
      <c r="N6170">
        <v>50</v>
      </c>
      <c r="P6170" cm="1">
        <f t="array" ref="P6170">IF(Q6170&gt;0,INDEX(Q6170:Q27894,MATCH(TRUE,INDEX(Q6170:Q27894="",,),0)-1),"")</f>
        <v>7</v>
      </c>
      <c r="Q6170">
        <v>5</v>
      </c>
      <c r="R6170">
        <f t="shared" si="98"/>
        <v>0</v>
      </c>
    </row>
    <row r="6171" spans="1:18" x14ac:dyDescent="0.3">
      <c r="A6171" t="s">
        <v>514</v>
      </c>
      <c r="B6171" s="1">
        <v>38532</v>
      </c>
      <c r="C6171" t="s">
        <v>515</v>
      </c>
      <c r="D6171" t="s">
        <v>535</v>
      </c>
      <c r="E6171" t="s">
        <v>536</v>
      </c>
      <c r="G6171" s="6" t="s">
        <v>29</v>
      </c>
      <c r="H6171" t="s">
        <v>148</v>
      </c>
      <c r="I6171" t="s">
        <v>21</v>
      </c>
      <c r="J6171" t="s">
        <v>22</v>
      </c>
      <c r="K6171">
        <v>3.1</v>
      </c>
      <c r="L6171">
        <v>18</v>
      </c>
      <c r="M6171" t="s">
        <v>530</v>
      </c>
      <c r="N6171">
        <v>18</v>
      </c>
      <c r="P6171" cm="1">
        <f t="array" ref="P6171">IF(Q6171&gt;0,INDEX(Q6171:Q27895,MATCH(TRUE,INDEX(Q6171:Q27895="",,),0)-1),"")</f>
        <v>7</v>
      </c>
      <c r="Q6171">
        <v>5</v>
      </c>
      <c r="R6171">
        <f t="shared" si="98"/>
        <v>0</v>
      </c>
    </row>
    <row r="6172" spans="1:18" x14ac:dyDescent="0.3">
      <c r="A6172" t="s">
        <v>514</v>
      </c>
      <c r="B6172" s="1">
        <v>38532</v>
      </c>
      <c r="C6172" t="s">
        <v>515</v>
      </c>
      <c r="D6172" t="s">
        <v>535</v>
      </c>
      <c r="E6172" t="s">
        <v>536</v>
      </c>
      <c r="G6172" s="6" t="s">
        <v>29</v>
      </c>
      <c r="H6172" t="s">
        <v>533</v>
      </c>
      <c r="I6172" t="s">
        <v>21</v>
      </c>
      <c r="J6172" t="s">
        <v>22</v>
      </c>
      <c r="K6172">
        <v>28.5</v>
      </c>
      <c r="L6172">
        <v>75</v>
      </c>
      <c r="M6172" t="s">
        <v>530</v>
      </c>
      <c r="N6172">
        <v>75</v>
      </c>
      <c r="P6172" cm="1">
        <f t="array" ref="P6172">IF(Q6172&gt;0,INDEX(Q6172:Q27896,MATCH(TRUE,INDEX(Q6172:Q27896="",,),0)-1),"")</f>
        <v>7</v>
      </c>
      <c r="Q6172">
        <v>5</v>
      </c>
      <c r="R6172">
        <f t="shared" si="98"/>
        <v>0</v>
      </c>
    </row>
    <row r="6173" spans="1:18" x14ac:dyDescent="0.3">
      <c r="A6173" t="s">
        <v>514</v>
      </c>
      <c r="B6173" s="1">
        <v>38532</v>
      </c>
      <c r="C6173" t="s">
        <v>515</v>
      </c>
      <c r="D6173" t="s">
        <v>535</v>
      </c>
      <c r="E6173" t="s">
        <v>536</v>
      </c>
      <c r="G6173" s="6" t="s">
        <v>29</v>
      </c>
      <c r="H6173" t="s">
        <v>214</v>
      </c>
      <c r="I6173" t="s">
        <v>26</v>
      </c>
      <c r="J6173" t="s">
        <v>27</v>
      </c>
      <c r="K6173">
        <v>218</v>
      </c>
      <c r="L6173">
        <v>15.9</v>
      </c>
      <c r="M6173" t="s">
        <v>530</v>
      </c>
      <c r="N6173">
        <v>15.9</v>
      </c>
      <c r="P6173" cm="1">
        <f t="array" ref="P6173">IF(Q6173&gt;0,INDEX(Q6173:Q27897,MATCH(TRUE,INDEX(Q6173:Q27897="",,),0)-1),"")</f>
        <v>7</v>
      </c>
      <c r="Q6173">
        <v>5</v>
      </c>
      <c r="R6173">
        <f t="shared" si="98"/>
        <v>0</v>
      </c>
    </row>
    <row r="6174" spans="1:18" x14ac:dyDescent="0.3">
      <c r="A6174" t="s">
        <v>514</v>
      </c>
      <c r="B6174" s="1">
        <v>38532</v>
      </c>
      <c r="C6174" t="s">
        <v>515</v>
      </c>
      <c r="D6174" t="s">
        <v>535</v>
      </c>
      <c r="E6174" t="s">
        <v>536</v>
      </c>
      <c r="G6174" s="6" t="s">
        <v>29</v>
      </c>
      <c r="H6174" t="s">
        <v>99</v>
      </c>
      <c r="I6174" t="s">
        <v>26</v>
      </c>
      <c r="J6174" t="s">
        <v>27</v>
      </c>
      <c r="K6174">
        <v>281</v>
      </c>
      <c r="L6174">
        <v>11</v>
      </c>
      <c r="M6174" t="s">
        <v>530</v>
      </c>
      <c r="N6174">
        <v>11</v>
      </c>
      <c r="P6174" cm="1">
        <f t="array" ref="P6174">IF(Q6174&gt;0,INDEX(Q6174:Q27898,MATCH(TRUE,INDEX(Q6174:Q27898="",,),0)-1),"")</f>
        <v>7</v>
      </c>
      <c r="Q6174">
        <v>5</v>
      </c>
      <c r="R6174">
        <f t="shared" si="98"/>
        <v>0</v>
      </c>
    </row>
    <row r="6175" spans="1:18" x14ac:dyDescent="0.3">
      <c r="A6175" t="s">
        <v>514</v>
      </c>
      <c r="B6175" s="1">
        <v>38532</v>
      </c>
      <c r="C6175" t="s">
        <v>515</v>
      </c>
      <c r="D6175" t="s">
        <v>535</v>
      </c>
      <c r="E6175" t="s">
        <v>536</v>
      </c>
      <c r="G6175" s="6" t="s">
        <v>29</v>
      </c>
      <c r="H6175" t="s">
        <v>148</v>
      </c>
      <c r="I6175" t="s">
        <v>26</v>
      </c>
      <c r="J6175" t="s">
        <v>27</v>
      </c>
      <c r="K6175">
        <v>73</v>
      </c>
      <c r="L6175">
        <v>10.5</v>
      </c>
      <c r="M6175" t="s">
        <v>530</v>
      </c>
      <c r="N6175">
        <v>10.5</v>
      </c>
      <c r="P6175" cm="1">
        <f t="array" ref="P6175">IF(Q6175&gt;0,INDEX(Q6175:Q27899,MATCH(TRUE,INDEX(Q6175:Q27899="",,),0)-1),"")</f>
        <v>7</v>
      </c>
      <c r="Q6175">
        <v>5</v>
      </c>
      <c r="R6175">
        <f t="shared" si="98"/>
        <v>0</v>
      </c>
    </row>
    <row r="6176" spans="1:18" x14ac:dyDescent="0.3">
      <c r="A6176" t="s">
        <v>514</v>
      </c>
      <c r="B6176" s="1">
        <v>38532</v>
      </c>
      <c r="C6176" t="s">
        <v>515</v>
      </c>
      <c r="D6176" t="s">
        <v>535</v>
      </c>
      <c r="E6176" t="s">
        <v>536</v>
      </c>
      <c r="G6176" s="6" t="s">
        <v>29</v>
      </c>
      <c r="H6176" t="s">
        <v>533</v>
      </c>
      <c r="I6176" t="s">
        <v>26</v>
      </c>
      <c r="J6176" t="s">
        <v>27</v>
      </c>
      <c r="K6176">
        <v>102</v>
      </c>
      <c r="L6176">
        <v>13.3</v>
      </c>
      <c r="M6176" t="s">
        <v>530</v>
      </c>
      <c r="N6176">
        <v>13.3</v>
      </c>
      <c r="P6176" cm="1">
        <f t="array" ref="P6176">IF(Q6176&gt;0,INDEX(Q6176:Q27900,MATCH(TRUE,INDEX(Q6176:Q27900="",,),0)-1),"")</f>
        <v>7</v>
      </c>
      <c r="Q6176">
        <v>5</v>
      </c>
      <c r="R6176">
        <f t="shared" si="98"/>
        <v>0</v>
      </c>
    </row>
    <row r="6177" spans="1:18" x14ac:dyDescent="0.3">
      <c r="A6177" t="s">
        <v>514</v>
      </c>
      <c r="B6177" s="1">
        <v>38532</v>
      </c>
      <c r="C6177" t="s">
        <v>515</v>
      </c>
      <c r="D6177" t="s">
        <v>535</v>
      </c>
      <c r="E6177" t="s">
        <v>536</v>
      </c>
      <c r="G6177" s="6" t="s">
        <v>29</v>
      </c>
      <c r="H6177" t="s">
        <v>64</v>
      </c>
      <c r="I6177" t="s">
        <v>26</v>
      </c>
      <c r="J6177" t="s">
        <v>27</v>
      </c>
      <c r="K6177">
        <v>35</v>
      </c>
      <c r="L6177">
        <v>13.5</v>
      </c>
      <c r="M6177" t="s">
        <v>530</v>
      </c>
      <c r="N6177">
        <v>13.5</v>
      </c>
      <c r="P6177" cm="1">
        <f t="array" ref="P6177">IF(Q6177&gt;0,INDEX(Q6177:Q27901,MATCH(TRUE,INDEX(Q6177:Q27901="",,),0)-1),"")</f>
        <v>7</v>
      </c>
      <c r="Q6177">
        <v>5</v>
      </c>
      <c r="R6177">
        <f t="shared" si="98"/>
        <v>0</v>
      </c>
    </row>
    <row r="6178" spans="1:18" x14ac:dyDescent="0.3">
      <c r="A6178" t="s">
        <v>514</v>
      </c>
      <c r="B6178" s="1">
        <v>38532</v>
      </c>
      <c r="C6178" t="s">
        <v>515</v>
      </c>
      <c r="D6178" t="s">
        <v>535</v>
      </c>
      <c r="E6178" t="s">
        <v>536</v>
      </c>
      <c r="G6178" t="s">
        <v>19</v>
      </c>
      <c r="H6178" t="s">
        <v>30</v>
      </c>
      <c r="I6178" t="s">
        <v>21</v>
      </c>
      <c r="J6178" t="s">
        <v>22</v>
      </c>
      <c r="K6178">
        <v>128.5</v>
      </c>
      <c r="L6178">
        <v>77.25</v>
      </c>
      <c r="M6178" t="s">
        <v>100</v>
      </c>
      <c r="N6178">
        <v>250</v>
      </c>
      <c r="P6178" cm="1">
        <f t="array" ref="P6178">IF(Q6178&gt;0,INDEX(Q6178:Q27902,MATCH(TRUE,INDEX(Q6178:Q27902="",,),0)-1),"")</f>
        <v>7</v>
      </c>
      <c r="Q6178">
        <v>6</v>
      </c>
      <c r="R6178">
        <f t="shared" si="98"/>
        <v>0</v>
      </c>
    </row>
    <row r="6179" spans="1:18" x14ac:dyDescent="0.3">
      <c r="A6179" t="s">
        <v>514</v>
      </c>
      <c r="B6179" s="1">
        <v>38532</v>
      </c>
      <c r="C6179" t="s">
        <v>515</v>
      </c>
      <c r="D6179" t="s">
        <v>535</v>
      </c>
      <c r="E6179" t="s">
        <v>536</v>
      </c>
      <c r="G6179" t="s">
        <v>19</v>
      </c>
      <c r="H6179" t="s">
        <v>63</v>
      </c>
      <c r="I6179" t="s">
        <v>21</v>
      </c>
      <c r="J6179" t="s">
        <v>22</v>
      </c>
      <c r="K6179">
        <v>289.89999999999998</v>
      </c>
      <c r="L6179">
        <v>62.75</v>
      </c>
      <c r="M6179" t="s">
        <v>100</v>
      </c>
      <c r="N6179">
        <v>70</v>
      </c>
      <c r="P6179" cm="1">
        <f t="array" ref="P6179">IF(Q6179&gt;0,INDEX(Q6179:Q27903,MATCH(TRUE,INDEX(Q6179:Q27903="",,),0)-1),"")</f>
        <v>7</v>
      </c>
      <c r="Q6179">
        <v>6</v>
      </c>
      <c r="R6179">
        <f t="shared" si="98"/>
        <v>0</v>
      </c>
    </row>
    <row r="6180" spans="1:18" x14ac:dyDescent="0.3">
      <c r="A6180" t="s">
        <v>514</v>
      </c>
      <c r="B6180" s="1">
        <v>38532</v>
      </c>
      <c r="C6180" t="s">
        <v>515</v>
      </c>
      <c r="D6180" t="s">
        <v>535</v>
      </c>
      <c r="E6180" t="s">
        <v>536</v>
      </c>
      <c r="G6180" t="s">
        <v>19</v>
      </c>
      <c r="H6180" t="s">
        <v>30</v>
      </c>
      <c r="I6180" t="s">
        <v>26</v>
      </c>
      <c r="J6180" t="s">
        <v>27</v>
      </c>
      <c r="K6180">
        <v>1400</v>
      </c>
      <c r="L6180">
        <v>12.2</v>
      </c>
      <c r="M6180" t="s">
        <v>100</v>
      </c>
      <c r="N6180">
        <v>13.7</v>
      </c>
      <c r="P6180" cm="1">
        <f t="array" ref="P6180">IF(Q6180&gt;0,INDEX(Q6180:Q27904,MATCH(TRUE,INDEX(Q6180:Q27904="",,),0)-1),"")</f>
        <v>7</v>
      </c>
      <c r="Q6180">
        <v>6</v>
      </c>
      <c r="R6180">
        <f t="shared" si="98"/>
        <v>0</v>
      </c>
    </row>
    <row r="6181" spans="1:18" x14ac:dyDescent="0.3">
      <c r="A6181" t="s">
        <v>514</v>
      </c>
      <c r="B6181" s="1">
        <v>38532</v>
      </c>
      <c r="C6181" t="s">
        <v>515</v>
      </c>
      <c r="D6181" t="s">
        <v>535</v>
      </c>
      <c r="E6181" t="s">
        <v>536</v>
      </c>
      <c r="G6181" t="s">
        <v>19</v>
      </c>
      <c r="H6181" t="s">
        <v>63</v>
      </c>
      <c r="I6181" t="s">
        <v>26</v>
      </c>
      <c r="J6181" t="s">
        <v>27</v>
      </c>
      <c r="K6181">
        <v>3151</v>
      </c>
      <c r="L6181">
        <v>19.600000000000001</v>
      </c>
      <c r="M6181" t="s">
        <v>100</v>
      </c>
      <c r="N6181">
        <v>21.5</v>
      </c>
      <c r="P6181" cm="1">
        <f t="array" ref="P6181">IF(Q6181&gt;0,INDEX(Q6181:Q27905,MATCH(TRUE,INDEX(Q6181:Q27905="",,),0)-1),"")</f>
        <v>7</v>
      </c>
      <c r="Q6181">
        <v>6</v>
      </c>
      <c r="R6181">
        <f t="shared" si="98"/>
        <v>0</v>
      </c>
    </row>
    <row r="6182" spans="1:18" x14ac:dyDescent="0.3">
      <c r="A6182" t="s">
        <v>514</v>
      </c>
      <c r="B6182" s="1">
        <v>38532</v>
      </c>
      <c r="C6182" t="s">
        <v>515</v>
      </c>
      <c r="D6182" t="s">
        <v>535</v>
      </c>
      <c r="E6182" t="s">
        <v>536</v>
      </c>
      <c r="G6182" s="6" t="s">
        <v>29</v>
      </c>
      <c r="H6182" t="s">
        <v>214</v>
      </c>
      <c r="I6182" t="s">
        <v>21</v>
      </c>
      <c r="J6182" t="s">
        <v>22</v>
      </c>
      <c r="K6182">
        <v>36.799999999999997</v>
      </c>
      <c r="L6182">
        <v>65</v>
      </c>
      <c r="M6182" t="s">
        <v>100</v>
      </c>
      <c r="N6182">
        <v>65</v>
      </c>
      <c r="P6182" cm="1">
        <f t="array" ref="P6182">IF(Q6182&gt;0,INDEX(Q6182:Q27906,MATCH(TRUE,INDEX(Q6182:Q27906="",,),0)-1),"")</f>
        <v>7</v>
      </c>
      <c r="Q6182">
        <v>6</v>
      </c>
      <c r="R6182">
        <f t="shared" si="98"/>
        <v>0</v>
      </c>
    </row>
    <row r="6183" spans="1:18" x14ac:dyDescent="0.3">
      <c r="A6183" t="s">
        <v>514</v>
      </c>
      <c r="B6183" s="1">
        <v>38532</v>
      </c>
      <c r="C6183" t="s">
        <v>515</v>
      </c>
      <c r="D6183" t="s">
        <v>535</v>
      </c>
      <c r="E6183" t="s">
        <v>536</v>
      </c>
      <c r="G6183" s="6" t="s">
        <v>29</v>
      </c>
      <c r="H6183" t="s">
        <v>99</v>
      </c>
      <c r="I6183" t="s">
        <v>21</v>
      </c>
      <c r="J6183" t="s">
        <v>22</v>
      </c>
      <c r="K6183">
        <v>15.7</v>
      </c>
      <c r="L6183">
        <v>50</v>
      </c>
      <c r="M6183" t="s">
        <v>100</v>
      </c>
      <c r="N6183">
        <v>50</v>
      </c>
      <c r="P6183" cm="1">
        <f t="array" ref="P6183">IF(Q6183&gt;0,INDEX(Q6183:Q27907,MATCH(TRUE,INDEX(Q6183:Q27907="",,),0)-1),"")</f>
        <v>7</v>
      </c>
      <c r="Q6183">
        <v>6</v>
      </c>
      <c r="R6183">
        <f t="shared" si="98"/>
        <v>0</v>
      </c>
    </row>
    <row r="6184" spans="1:18" x14ac:dyDescent="0.3">
      <c r="A6184" t="s">
        <v>514</v>
      </c>
      <c r="B6184" s="1">
        <v>38532</v>
      </c>
      <c r="C6184" t="s">
        <v>515</v>
      </c>
      <c r="D6184" t="s">
        <v>535</v>
      </c>
      <c r="E6184" t="s">
        <v>536</v>
      </c>
      <c r="G6184" s="6" t="s">
        <v>29</v>
      </c>
      <c r="H6184" t="s">
        <v>148</v>
      </c>
      <c r="I6184" t="s">
        <v>21</v>
      </c>
      <c r="J6184" t="s">
        <v>22</v>
      </c>
      <c r="K6184">
        <v>3.1</v>
      </c>
      <c r="L6184">
        <v>18</v>
      </c>
      <c r="M6184" t="s">
        <v>100</v>
      </c>
      <c r="N6184">
        <v>18</v>
      </c>
      <c r="P6184" cm="1">
        <f t="array" ref="P6184">IF(Q6184&gt;0,INDEX(Q6184:Q27908,MATCH(TRUE,INDEX(Q6184:Q27908="",,),0)-1),"")</f>
        <v>7</v>
      </c>
      <c r="Q6184">
        <v>6</v>
      </c>
      <c r="R6184">
        <f t="shared" si="98"/>
        <v>0</v>
      </c>
    </row>
    <row r="6185" spans="1:18" x14ac:dyDescent="0.3">
      <c r="A6185" t="s">
        <v>514</v>
      </c>
      <c r="B6185" s="1">
        <v>38532</v>
      </c>
      <c r="C6185" t="s">
        <v>515</v>
      </c>
      <c r="D6185" t="s">
        <v>535</v>
      </c>
      <c r="E6185" t="s">
        <v>536</v>
      </c>
      <c r="G6185" s="6" t="s">
        <v>29</v>
      </c>
      <c r="H6185" t="s">
        <v>533</v>
      </c>
      <c r="I6185" t="s">
        <v>21</v>
      </c>
      <c r="J6185" t="s">
        <v>22</v>
      </c>
      <c r="K6185">
        <v>28.5</v>
      </c>
      <c r="L6185">
        <v>75</v>
      </c>
      <c r="M6185" t="s">
        <v>100</v>
      </c>
      <c r="N6185">
        <v>75</v>
      </c>
      <c r="P6185" cm="1">
        <f t="array" ref="P6185">IF(Q6185&gt;0,INDEX(Q6185:Q27909,MATCH(TRUE,INDEX(Q6185:Q27909="",,),0)-1),"")</f>
        <v>7</v>
      </c>
      <c r="Q6185">
        <v>6</v>
      </c>
      <c r="R6185">
        <f t="shared" si="98"/>
        <v>0</v>
      </c>
    </row>
    <row r="6186" spans="1:18" x14ac:dyDescent="0.3">
      <c r="A6186" t="s">
        <v>514</v>
      </c>
      <c r="B6186" s="1">
        <v>38532</v>
      </c>
      <c r="C6186" t="s">
        <v>515</v>
      </c>
      <c r="D6186" t="s">
        <v>535</v>
      </c>
      <c r="E6186" t="s">
        <v>536</v>
      </c>
      <c r="G6186" s="6" t="s">
        <v>29</v>
      </c>
      <c r="H6186" t="s">
        <v>214</v>
      </c>
      <c r="I6186" t="s">
        <v>26</v>
      </c>
      <c r="J6186" t="s">
        <v>27</v>
      </c>
      <c r="K6186">
        <v>218</v>
      </c>
      <c r="L6186">
        <v>15.9</v>
      </c>
      <c r="M6186" t="s">
        <v>100</v>
      </c>
      <c r="N6186">
        <v>15.9</v>
      </c>
      <c r="P6186" cm="1">
        <f t="array" ref="P6186">IF(Q6186&gt;0,INDEX(Q6186:Q27910,MATCH(TRUE,INDEX(Q6186:Q27910="",,),0)-1),"")</f>
        <v>7</v>
      </c>
      <c r="Q6186">
        <v>6</v>
      </c>
      <c r="R6186">
        <f t="shared" si="98"/>
        <v>0</v>
      </c>
    </row>
    <row r="6187" spans="1:18" x14ac:dyDescent="0.3">
      <c r="A6187" t="s">
        <v>514</v>
      </c>
      <c r="B6187" s="1">
        <v>38532</v>
      </c>
      <c r="C6187" t="s">
        <v>515</v>
      </c>
      <c r="D6187" t="s">
        <v>535</v>
      </c>
      <c r="E6187" t="s">
        <v>536</v>
      </c>
      <c r="G6187" s="6" t="s">
        <v>29</v>
      </c>
      <c r="H6187" t="s">
        <v>99</v>
      </c>
      <c r="I6187" t="s">
        <v>26</v>
      </c>
      <c r="J6187" t="s">
        <v>27</v>
      </c>
      <c r="K6187">
        <v>281</v>
      </c>
      <c r="L6187">
        <v>11</v>
      </c>
      <c r="M6187" t="s">
        <v>100</v>
      </c>
      <c r="N6187">
        <v>11</v>
      </c>
      <c r="P6187" cm="1">
        <f t="array" ref="P6187">IF(Q6187&gt;0,INDEX(Q6187:Q27911,MATCH(TRUE,INDEX(Q6187:Q27911="",,),0)-1),"")</f>
        <v>7</v>
      </c>
      <c r="Q6187">
        <v>6</v>
      </c>
      <c r="R6187">
        <f t="shared" si="98"/>
        <v>0</v>
      </c>
    </row>
    <row r="6188" spans="1:18" x14ac:dyDescent="0.3">
      <c r="A6188" t="s">
        <v>514</v>
      </c>
      <c r="B6188" s="1">
        <v>38532</v>
      </c>
      <c r="C6188" t="s">
        <v>515</v>
      </c>
      <c r="D6188" t="s">
        <v>535</v>
      </c>
      <c r="E6188" t="s">
        <v>536</v>
      </c>
      <c r="G6188" s="6" t="s">
        <v>29</v>
      </c>
      <c r="H6188" t="s">
        <v>148</v>
      </c>
      <c r="I6188" t="s">
        <v>26</v>
      </c>
      <c r="J6188" t="s">
        <v>27</v>
      </c>
      <c r="K6188">
        <v>73</v>
      </c>
      <c r="L6188">
        <v>10.5</v>
      </c>
      <c r="M6188" t="s">
        <v>100</v>
      </c>
      <c r="N6188">
        <v>10.5</v>
      </c>
      <c r="P6188" cm="1">
        <f t="array" ref="P6188">IF(Q6188&gt;0,INDEX(Q6188:Q27912,MATCH(TRUE,INDEX(Q6188:Q27912="",,),0)-1),"")</f>
        <v>7</v>
      </c>
      <c r="Q6188">
        <v>6</v>
      </c>
      <c r="R6188">
        <f t="shared" si="98"/>
        <v>0</v>
      </c>
    </row>
    <row r="6189" spans="1:18" x14ac:dyDescent="0.3">
      <c r="A6189" t="s">
        <v>514</v>
      </c>
      <c r="B6189" s="1">
        <v>38532</v>
      </c>
      <c r="C6189" t="s">
        <v>515</v>
      </c>
      <c r="D6189" t="s">
        <v>535</v>
      </c>
      <c r="E6189" t="s">
        <v>536</v>
      </c>
      <c r="G6189" s="6" t="s">
        <v>29</v>
      </c>
      <c r="H6189" t="s">
        <v>533</v>
      </c>
      <c r="I6189" t="s">
        <v>26</v>
      </c>
      <c r="J6189" t="s">
        <v>27</v>
      </c>
      <c r="K6189">
        <v>102</v>
      </c>
      <c r="L6189">
        <v>13.3</v>
      </c>
      <c r="M6189" t="s">
        <v>100</v>
      </c>
      <c r="N6189">
        <v>13.3</v>
      </c>
      <c r="P6189" cm="1">
        <f t="array" ref="P6189">IF(Q6189&gt;0,INDEX(Q6189:Q27913,MATCH(TRUE,INDEX(Q6189:Q27913="",,),0)-1),"")</f>
        <v>7</v>
      </c>
      <c r="Q6189">
        <v>6</v>
      </c>
      <c r="R6189">
        <f t="shared" si="98"/>
        <v>0</v>
      </c>
    </row>
    <row r="6190" spans="1:18" x14ac:dyDescent="0.3">
      <c r="A6190" t="s">
        <v>514</v>
      </c>
      <c r="B6190" s="1">
        <v>38532</v>
      </c>
      <c r="C6190" t="s">
        <v>515</v>
      </c>
      <c r="D6190" t="s">
        <v>535</v>
      </c>
      <c r="E6190" t="s">
        <v>536</v>
      </c>
      <c r="G6190" s="6" t="s">
        <v>29</v>
      </c>
      <c r="H6190" t="s">
        <v>64</v>
      </c>
      <c r="I6190" t="s">
        <v>26</v>
      </c>
      <c r="J6190" t="s">
        <v>27</v>
      </c>
      <c r="K6190">
        <v>35</v>
      </c>
      <c r="L6190">
        <v>13.5</v>
      </c>
      <c r="M6190" t="s">
        <v>100</v>
      </c>
      <c r="N6190">
        <v>13.5</v>
      </c>
      <c r="P6190" cm="1">
        <f t="array" ref="P6190">IF(Q6190&gt;0,INDEX(Q6190:Q27914,MATCH(TRUE,INDEX(Q6190:Q27914="",,),0)-1),"")</f>
        <v>7</v>
      </c>
      <c r="Q6190">
        <v>6</v>
      </c>
      <c r="R6190">
        <f t="shared" si="98"/>
        <v>0</v>
      </c>
    </row>
    <row r="6191" spans="1:18" x14ac:dyDescent="0.3">
      <c r="A6191" t="s">
        <v>514</v>
      </c>
      <c r="B6191" s="1">
        <v>38532</v>
      </c>
      <c r="C6191" t="s">
        <v>515</v>
      </c>
      <c r="D6191" t="s">
        <v>535</v>
      </c>
      <c r="E6191" t="s">
        <v>536</v>
      </c>
      <c r="G6191" t="s">
        <v>19</v>
      </c>
      <c r="H6191" t="s">
        <v>30</v>
      </c>
      <c r="I6191" t="s">
        <v>21</v>
      </c>
      <c r="J6191" t="s">
        <v>22</v>
      </c>
      <c r="K6191">
        <v>128.5</v>
      </c>
      <c r="L6191">
        <v>77.25</v>
      </c>
      <c r="M6191" t="s">
        <v>538</v>
      </c>
      <c r="N6191">
        <v>80.25</v>
      </c>
      <c r="P6191" cm="1">
        <f t="array" ref="P6191">IF(Q6191&gt;0,INDEX(Q6191:Q27915,MATCH(TRUE,INDEX(Q6191:Q27915="",,),0)-1),"")</f>
        <v>7</v>
      </c>
      <c r="Q6191">
        <v>7</v>
      </c>
      <c r="R6191">
        <f t="shared" si="98"/>
        <v>0</v>
      </c>
    </row>
    <row r="6192" spans="1:18" x14ac:dyDescent="0.3">
      <c r="A6192" t="s">
        <v>514</v>
      </c>
      <c r="B6192" s="1">
        <v>38532</v>
      </c>
      <c r="C6192" t="s">
        <v>515</v>
      </c>
      <c r="D6192" t="s">
        <v>535</v>
      </c>
      <c r="E6192" t="s">
        <v>536</v>
      </c>
      <c r="G6192" t="s">
        <v>19</v>
      </c>
      <c r="H6192" t="s">
        <v>63</v>
      </c>
      <c r="I6192" t="s">
        <v>21</v>
      </c>
      <c r="J6192" t="s">
        <v>22</v>
      </c>
      <c r="K6192">
        <v>289.89999999999998</v>
      </c>
      <c r="L6192">
        <v>62.75</v>
      </c>
      <c r="M6192" t="s">
        <v>538</v>
      </c>
      <c r="N6192">
        <v>67.75</v>
      </c>
      <c r="P6192" cm="1">
        <f t="array" ref="P6192">IF(Q6192&gt;0,INDEX(Q6192:Q27916,MATCH(TRUE,INDEX(Q6192:Q27916="",,),0)-1),"")</f>
        <v>7</v>
      </c>
      <c r="Q6192">
        <v>7</v>
      </c>
      <c r="R6192">
        <f t="shared" si="98"/>
        <v>0</v>
      </c>
    </row>
    <row r="6193" spans="1:18" x14ac:dyDescent="0.3">
      <c r="A6193" t="s">
        <v>514</v>
      </c>
      <c r="B6193" s="1">
        <v>38532</v>
      </c>
      <c r="C6193" t="s">
        <v>515</v>
      </c>
      <c r="D6193" t="s">
        <v>535</v>
      </c>
      <c r="E6193" t="s">
        <v>536</v>
      </c>
      <c r="G6193" t="s">
        <v>19</v>
      </c>
      <c r="H6193" t="s">
        <v>30</v>
      </c>
      <c r="I6193" t="s">
        <v>26</v>
      </c>
      <c r="J6193" t="s">
        <v>27</v>
      </c>
      <c r="K6193">
        <v>1400</v>
      </c>
      <c r="L6193">
        <v>12.2</v>
      </c>
      <c r="M6193" t="s">
        <v>538</v>
      </c>
      <c r="N6193">
        <v>14.2</v>
      </c>
      <c r="P6193" cm="1">
        <f t="array" ref="P6193">IF(Q6193&gt;0,INDEX(Q6193:Q27917,MATCH(TRUE,INDEX(Q6193:Q27917="",,),0)-1),"")</f>
        <v>7</v>
      </c>
      <c r="Q6193">
        <v>7</v>
      </c>
      <c r="R6193">
        <f t="shared" si="98"/>
        <v>0</v>
      </c>
    </row>
    <row r="6194" spans="1:18" x14ac:dyDescent="0.3">
      <c r="A6194" t="s">
        <v>514</v>
      </c>
      <c r="B6194" s="1">
        <v>38532</v>
      </c>
      <c r="C6194" t="s">
        <v>515</v>
      </c>
      <c r="D6194" t="s">
        <v>535</v>
      </c>
      <c r="E6194" t="s">
        <v>536</v>
      </c>
      <c r="G6194" t="s">
        <v>19</v>
      </c>
      <c r="H6194" t="s">
        <v>63</v>
      </c>
      <c r="I6194" t="s">
        <v>26</v>
      </c>
      <c r="J6194" t="s">
        <v>27</v>
      </c>
      <c r="K6194">
        <v>3151</v>
      </c>
      <c r="L6194">
        <v>19.600000000000001</v>
      </c>
      <c r="M6194" t="s">
        <v>538</v>
      </c>
      <c r="N6194">
        <v>19.899999999999999</v>
      </c>
      <c r="P6194" cm="1">
        <f t="array" ref="P6194">IF(Q6194&gt;0,INDEX(Q6194:Q27918,MATCH(TRUE,INDEX(Q6194:Q27918="",,),0)-1),"")</f>
        <v>7</v>
      </c>
      <c r="Q6194">
        <v>7</v>
      </c>
      <c r="R6194">
        <f t="shared" si="98"/>
        <v>0</v>
      </c>
    </row>
    <row r="6195" spans="1:18" x14ac:dyDescent="0.3">
      <c r="A6195" t="s">
        <v>514</v>
      </c>
      <c r="B6195" s="1">
        <v>38532</v>
      </c>
      <c r="C6195" t="s">
        <v>515</v>
      </c>
      <c r="D6195" t="s">
        <v>535</v>
      </c>
      <c r="E6195" t="s">
        <v>536</v>
      </c>
      <c r="G6195" s="6" t="s">
        <v>29</v>
      </c>
      <c r="H6195" t="s">
        <v>214</v>
      </c>
      <c r="I6195" t="s">
        <v>21</v>
      </c>
      <c r="J6195" t="s">
        <v>22</v>
      </c>
      <c r="K6195">
        <v>36.799999999999997</v>
      </c>
      <c r="L6195">
        <v>65</v>
      </c>
      <c r="M6195" t="s">
        <v>538</v>
      </c>
      <c r="N6195">
        <v>65</v>
      </c>
      <c r="P6195" cm="1">
        <f t="array" ref="P6195">IF(Q6195&gt;0,INDEX(Q6195:Q27919,MATCH(TRUE,INDEX(Q6195:Q27919="",,),0)-1),"")</f>
        <v>7</v>
      </c>
      <c r="Q6195">
        <v>7</v>
      </c>
      <c r="R6195">
        <f t="shared" si="98"/>
        <v>0</v>
      </c>
    </row>
    <row r="6196" spans="1:18" x14ac:dyDescent="0.3">
      <c r="A6196" t="s">
        <v>514</v>
      </c>
      <c r="B6196" s="1">
        <v>38532</v>
      </c>
      <c r="C6196" t="s">
        <v>515</v>
      </c>
      <c r="D6196" t="s">
        <v>535</v>
      </c>
      <c r="E6196" t="s">
        <v>536</v>
      </c>
      <c r="G6196" s="6" t="s">
        <v>29</v>
      </c>
      <c r="H6196" t="s">
        <v>99</v>
      </c>
      <c r="I6196" t="s">
        <v>21</v>
      </c>
      <c r="J6196" t="s">
        <v>22</v>
      </c>
      <c r="K6196">
        <v>15.7</v>
      </c>
      <c r="L6196">
        <v>50</v>
      </c>
      <c r="M6196" t="s">
        <v>538</v>
      </c>
      <c r="N6196">
        <v>50</v>
      </c>
      <c r="P6196" cm="1">
        <f t="array" ref="P6196">IF(Q6196&gt;0,INDEX(Q6196:Q27920,MATCH(TRUE,INDEX(Q6196:Q27920="",,),0)-1),"")</f>
        <v>7</v>
      </c>
      <c r="Q6196">
        <v>7</v>
      </c>
      <c r="R6196">
        <f t="shared" ref="R6196:R6259" si="99">IF(P6196="","",0)</f>
        <v>0</v>
      </c>
    </row>
    <row r="6197" spans="1:18" x14ac:dyDescent="0.3">
      <c r="A6197" t="s">
        <v>514</v>
      </c>
      <c r="B6197" s="1">
        <v>38532</v>
      </c>
      <c r="C6197" t="s">
        <v>515</v>
      </c>
      <c r="D6197" t="s">
        <v>535</v>
      </c>
      <c r="E6197" t="s">
        <v>536</v>
      </c>
      <c r="G6197" s="6" t="s">
        <v>29</v>
      </c>
      <c r="H6197" t="s">
        <v>148</v>
      </c>
      <c r="I6197" t="s">
        <v>21</v>
      </c>
      <c r="J6197" t="s">
        <v>22</v>
      </c>
      <c r="K6197">
        <v>3.1</v>
      </c>
      <c r="L6197">
        <v>18</v>
      </c>
      <c r="M6197" t="s">
        <v>538</v>
      </c>
      <c r="N6197">
        <v>18</v>
      </c>
      <c r="P6197" cm="1">
        <f t="array" ref="P6197">IF(Q6197&gt;0,INDEX(Q6197:Q27921,MATCH(TRUE,INDEX(Q6197:Q27921="",,),0)-1),"")</f>
        <v>7</v>
      </c>
      <c r="Q6197">
        <v>7</v>
      </c>
      <c r="R6197">
        <f t="shared" si="99"/>
        <v>0</v>
      </c>
    </row>
    <row r="6198" spans="1:18" x14ac:dyDescent="0.3">
      <c r="A6198" t="s">
        <v>514</v>
      </c>
      <c r="B6198" s="1">
        <v>38532</v>
      </c>
      <c r="C6198" t="s">
        <v>515</v>
      </c>
      <c r="D6198" t="s">
        <v>535</v>
      </c>
      <c r="E6198" t="s">
        <v>536</v>
      </c>
      <c r="G6198" s="6" t="s">
        <v>29</v>
      </c>
      <c r="H6198" t="s">
        <v>533</v>
      </c>
      <c r="I6198" t="s">
        <v>21</v>
      </c>
      <c r="J6198" t="s">
        <v>22</v>
      </c>
      <c r="K6198">
        <v>28.5</v>
      </c>
      <c r="L6198">
        <v>75</v>
      </c>
      <c r="M6198" t="s">
        <v>538</v>
      </c>
      <c r="N6198">
        <v>75</v>
      </c>
      <c r="P6198" cm="1">
        <f t="array" ref="P6198">IF(Q6198&gt;0,INDEX(Q6198:Q27922,MATCH(TRUE,INDEX(Q6198:Q27922="",,),0)-1),"")</f>
        <v>7</v>
      </c>
      <c r="Q6198">
        <v>7</v>
      </c>
      <c r="R6198">
        <f t="shared" si="99"/>
        <v>0</v>
      </c>
    </row>
    <row r="6199" spans="1:18" x14ac:dyDescent="0.3">
      <c r="A6199" t="s">
        <v>514</v>
      </c>
      <c r="B6199" s="1">
        <v>38532</v>
      </c>
      <c r="C6199" t="s">
        <v>515</v>
      </c>
      <c r="D6199" t="s">
        <v>535</v>
      </c>
      <c r="E6199" t="s">
        <v>536</v>
      </c>
      <c r="G6199" s="6" t="s">
        <v>29</v>
      </c>
      <c r="H6199" t="s">
        <v>214</v>
      </c>
      <c r="I6199" t="s">
        <v>26</v>
      </c>
      <c r="J6199" t="s">
        <v>27</v>
      </c>
      <c r="K6199">
        <v>218</v>
      </c>
      <c r="L6199">
        <v>15.9</v>
      </c>
      <c r="M6199" t="s">
        <v>538</v>
      </c>
      <c r="N6199">
        <v>15.9</v>
      </c>
      <c r="P6199" cm="1">
        <f t="array" ref="P6199">IF(Q6199&gt;0,INDEX(Q6199:Q27923,MATCH(TRUE,INDEX(Q6199:Q27923="",,),0)-1),"")</f>
        <v>7</v>
      </c>
      <c r="Q6199">
        <v>7</v>
      </c>
      <c r="R6199">
        <f t="shared" si="99"/>
        <v>0</v>
      </c>
    </row>
    <row r="6200" spans="1:18" x14ac:dyDescent="0.3">
      <c r="A6200" t="s">
        <v>514</v>
      </c>
      <c r="B6200" s="1">
        <v>38532</v>
      </c>
      <c r="C6200" t="s">
        <v>515</v>
      </c>
      <c r="D6200" t="s">
        <v>535</v>
      </c>
      <c r="E6200" t="s">
        <v>536</v>
      </c>
      <c r="G6200" s="6" t="s">
        <v>29</v>
      </c>
      <c r="H6200" t="s">
        <v>99</v>
      </c>
      <c r="I6200" t="s">
        <v>26</v>
      </c>
      <c r="J6200" t="s">
        <v>27</v>
      </c>
      <c r="K6200">
        <v>281</v>
      </c>
      <c r="L6200">
        <v>11</v>
      </c>
      <c r="M6200" t="s">
        <v>538</v>
      </c>
      <c r="N6200">
        <v>11</v>
      </c>
      <c r="P6200" cm="1">
        <f t="array" ref="P6200">IF(Q6200&gt;0,INDEX(Q6200:Q27924,MATCH(TRUE,INDEX(Q6200:Q27924="",,),0)-1),"")</f>
        <v>7</v>
      </c>
      <c r="Q6200">
        <v>7</v>
      </c>
      <c r="R6200">
        <f t="shared" si="99"/>
        <v>0</v>
      </c>
    </row>
    <row r="6201" spans="1:18" x14ac:dyDescent="0.3">
      <c r="A6201" t="s">
        <v>514</v>
      </c>
      <c r="B6201" s="1">
        <v>38532</v>
      </c>
      <c r="C6201" t="s">
        <v>515</v>
      </c>
      <c r="D6201" t="s">
        <v>535</v>
      </c>
      <c r="E6201" t="s">
        <v>536</v>
      </c>
      <c r="G6201" s="6" t="s">
        <v>29</v>
      </c>
      <c r="H6201" t="s">
        <v>148</v>
      </c>
      <c r="I6201" t="s">
        <v>26</v>
      </c>
      <c r="J6201" t="s">
        <v>27</v>
      </c>
      <c r="K6201">
        <v>73</v>
      </c>
      <c r="L6201">
        <v>10.5</v>
      </c>
      <c r="M6201" t="s">
        <v>538</v>
      </c>
      <c r="N6201">
        <v>10.5</v>
      </c>
      <c r="P6201" cm="1">
        <f t="array" ref="P6201">IF(Q6201&gt;0,INDEX(Q6201:Q27925,MATCH(TRUE,INDEX(Q6201:Q27925="",,),0)-1),"")</f>
        <v>7</v>
      </c>
      <c r="Q6201">
        <v>7</v>
      </c>
      <c r="R6201">
        <f t="shared" si="99"/>
        <v>0</v>
      </c>
    </row>
    <row r="6202" spans="1:18" x14ac:dyDescent="0.3">
      <c r="A6202" t="s">
        <v>514</v>
      </c>
      <c r="B6202" s="1">
        <v>38532</v>
      </c>
      <c r="C6202" t="s">
        <v>515</v>
      </c>
      <c r="D6202" t="s">
        <v>535</v>
      </c>
      <c r="E6202" t="s">
        <v>536</v>
      </c>
      <c r="G6202" s="6" t="s">
        <v>29</v>
      </c>
      <c r="H6202" t="s">
        <v>533</v>
      </c>
      <c r="I6202" t="s">
        <v>26</v>
      </c>
      <c r="J6202" t="s">
        <v>27</v>
      </c>
      <c r="K6202">
        <v>102</v>
      </c>
      <c r="L6202">
        <v>13.3</v>
      </c>
      <c r="M6202" t="s">
        <v>538</v>
      </c>
      <c r="N6202">
        <v>13.3</v>
      </c>
      <c r="P6202" cm="1">
        <f t="array" ref="P6202">IF(Q6202&gt;0,INDEX(Q6202:Q27926,MATCH(TRUE,INDEX(Q6202:Q27926="",,),0)-1),"")</f>
        <v>7</v>
      </c>
      <c r="Q6202">
        <v>7</v>
      </c>
      <c r="R6202">
        <f t="shared" si="99"/>
        <v>0</v>
      </c>
    </row>
    <row r="6203" spans="1:18" x14ac:dyDescent="0.3">
      <c r="A6203" t="s">
        <v>514</v>
      </c>
      <c r="B6203" s="1">
        <v>38532</v>
      </c>
      <c r="C6203" t="s">
        <v>515</v>
      </c>
      <c r="D6203" t="s">
        <v>535</v>
      </c>
      <c r="E6203" t="s">
        <v>536</v>
      </c>
      <c r="G6203" s="6" t="s">
        <v>29</v>
      </c>
      <c r="H6203" t="s">
        <v>64</v>
      </c>
      <c r="I6203" t="s">
        <v>26</v>
      </c>
      <c r="J6203" t="s">
        <v>27</v>
      </c>
      <c r="K6203">
        <v>35</v>
      </c>
      <c r="L6203">
        <v>13.5</v>
      </c>
      <c r="M6203" t="s">
        <v>538</v>
      </c>
      <c r="N6203">
        <v>13.5</v>
      </c>
      <c r="P6203" cm="1">
        <f t="array" ref="P6203">IF(Q6203&gt;0,INDEX(Q6203:Q27927,MATCH(TRUE,INDEX(Q6203:Q27927="",,),0)-1),"")</f>
        <v>7</v>
      </c>
      <c r="Q6203">
        <v>7</v>
      </c>
      <c r="R6203">
        <f t="shared" si="99"/>
        <v>0</v>
      </c>
    </row>
    <row r="6204" spans="1:18" x14ac:dyDescent="0.3">
      <c r="P6204" t="str" cm="1">
        <f t="array" ref="P6204">IF(Q6204&gt;0,INDEX(Q6204:Q27928,MATCH(TRUE,INDEX(Q6204:Q27928="",,),0)-1),"")</f>
        <v/>
      </c>
      <c r="R6204" t="str">
        <f t="shared" si="99"/>
        <v/>
      </c>
    </row>
    <row r="6205" spans="1:18" x14ac:dyDescent="0.3">
      <c r="A6205" t="s">
        <v>514</v>
      </c>
      <c r="B6205" s="1">
        <v>38532</v>
      </c>
      <c r="C6205" t="s">
        <v>515</v>
      </c>
      <c r="D6205" t="s">
        <v>539</v>
      </c>
      <c r="E6205" t="s">
        <v>540</v>
      </c>
      <c r="G6205" t="s">
        <v>19</v>
      </c>
      <c r="H6205" t="s">
        <v>41</v>
      </c>
      <c r="I6205" t="s">
        <v>21</v>
      </c>
      <c r="J6205" t="s">
        <v>22</v>
      </c>
      <c r="K6205">
        <v>32.6</v>
      </c>
      <c r="L6205">
        <v>175</v>
      </c>
      <c r="M6205" t="s">
        <v>31</v>
      </c>
      <c r="N6205">
        <v>1118.2</v>
      </c>
      <c r="O6205" t="s">
        <v>24</v>
      </c>
      <c r="P6205" cm="1">
        <f t="array" ref="P6205">IF(Q6205&gt;0,INDEX(Q6205:Q27929,MATCH(TRUE,INDEX(Q6205:Q27929="",,),0)-1),"")</f>
        <v>7</v>
      </c>
      <c r="Q6205">
        <v>1</v>
      </c>
      <c r="R6205">
        <f t="shared" si="99"/>
        <v>0</v>
      </c>
    </row>
    <row r="6206" spans="1:18" x14ac:dyDescent="0.3">
      <c r="A6206" t="s">
        <v>514</v>
      </c>
      <c r="B6206" s="1">
        <v>38532</v>
      </c>
      <c r="C6206" t="s">
        <v>515</v>
      </c>
      <c r="D6206" t="s">
        <v>539</v>
      </c>
      <c r="E6206" t="s">
        <v>540</v>
      </c>
      <c r="G6206" t="s">
        <v>19</v>
      </c>
      <c r="H6206" t="s">
        <v>41</v>
      </c>
      <c r="I6206" t="s">
        <v>26</v>
      </c>
      <c r="J6206" t="s">
        <v>27</v>
      </c>
      <c r="K6206">
        <v>740</v>
      </c>
      <c r="L6206">
        <v>34.799999999999997</v>
      </c>
      <c r="M6206" t="s">
        <v>31</v>
      </c>
      <c r="N6206">
        <v>34.799999999999997</v>
      </c>
      <c r="O6206" t="s">
        <v>24</v>
      </c>
      <c r="P6206" cm="1">
        <f t="array" ref="P6206">IF(Q6206&gt;0,INDEX(Q6206:Q27930,MATCH(TRUE,INDEX(Q6206:Q27930="",,),0)-1),"")</f>
        <v>7</v>
      </c>
      <c r="Q6206">
        <v>1</v>
      </c>
      <c r="R6206">
        <f t="shared" si="99"/>
        <v>0</v>
      </c>
    </row>
    <row r="6207" spans="1:18" x14ac:dyDescent="0.3">
      <c r="A6207" t="s">
        <v>514</v>
      </c>
      <c r="B6207" s="1">
        <v>38532</v>
      </c>
      <c r="C6207" t="s">
        <v>515</v>
      </c>
      <c r="D6207" t="s">
        <v>539</v>
      </c>
      <c r="E6207" t="s">
        <v>540</v>
      </c>
      <c r="G6207" t="s">
        <v>19</v>
      </c>
      <c r="H6207" t="s">
        <v>63</v>
      </c>
      <c r="I6207" t="s">
        <v>26</v>
      </c>
      <c r="J6207" t="s">
        <v>27</v>
      </c>
      <c r="K6207">
        <v>552</v>
      </c>
      <c r="L6207">
        <v>18.5</v>
      </c>
      <c r="M6207" t="s">
        <v>31</v>
      </c>
      <c r="N6207">
        <v>18.5</v>
      </c>
      <c r="O6207" t="s">
        <v>24</v>
      </c>
      <c r="P6207" cm="1">
        <f t="array" ref="P6207">IF(Q6207&gt;0,INDEX(Q6207:Q27931,MATCH(TRUE,INDEX(Q6207:Q27931="",,),0)-1),"")</f>
        <v>7</v>
      </c>
      <c r="Q6207">
        <v>1</v>
      </c>
      <c r="R6207">
        <f t="shared" si="99"/>
        <v>0</v>
      </c>
    </row>
    <row r="6208" spans="1:18" x14ac:dyDescent="0.3">
      <c r="A6208" t="s">
        <v>514</v>
      </c>
      <c r="B6208" s="1">
        <v>38532</v>
      </c>
      <c r="C6208" t="s">
        <v>515</v>
      </c>
      <c r="D6208" t="s">
        <v>539</v>
      </c>
      <c r="E6208" t="s">
        <v>540</v>
      </c>
      <c r="G6208" s="6" t="s">
        <v>29</v>
      </c>
      <c r="H6208" t="s">
        <v>69</v>
      </c>
      <c r="I6208" t="s">
        <v>21</v>
      </c>
      <c r="J6208" t="s">
        <v>22</v>
      </c>
      <c r="K6208">
        <v>8.6</v>
      </c>
      <c r="L6208">
        <v>63</v>
      </c>
      <c r="M6208" t="s">
        <v>31</v>
      </c>
      <c r="N6208">
        <v>63</v>
      </c>
      <c r="O6208" t="s">
        <v>24</v>
      </c>
      <c r="P6208" cm="1">
        <f t="array" ref="P6208">IF(Q6208&gt;0,INDEX(Q6208:Q27932,MATCH(TRUE,INDEX(Q6208:Q27932="",,),0)-1),"")</f>
        <v>7</v>
      </c>
      <c r="Q6208">
        <v>1</v>
      </c>
      <c r="R6208">
        <f t="shared" si="99"/>
        <v>0</v>
      </c>
    </row>
    <row r="6209" spans="1:18" x14ac:dyDescent="0.3">
      <c r="A6209" t="s">
        <v>514</v>
      </c>
      <c r="B6209" s="1">
        <v>38532</v>
      </c>
      <c r="C6209" t="s">
        <v>515</v>
      </c>
      <c r="D6209" t="s">
        <v>539</v>
      </c>
      <c r="E6209" t="s">
        <v>540</v>
      </c>
      <c r="G6209" s="6" t="s">
        <v>29</v>
      </c>
      <c r="H6209" t="s">
        <v>30</v>
      </c>
      <c r="I6209" t="s">
        <v>26</v>
      </c>
      <c r="J6209" t="s">
        <v>27</v>
      </c>
      <c r="K6209">
        <v>76</v>
      </c>
      <c r="L6209">
        <v>11.5</v>
      </c>
      <c r="M6209" t="s">
        <v>31</v>
      </c>
      <c r="N6209">
        <v>11.5</v>
      </c>
      <c r="O6209" t="s">
        <v>24</v>
      </c>
      <c r="P6209" cm="1">
        <f t="array" ref="P6209">IF(Q6209&gt;0,INDEX(Q6209:Q27933,MATCH(TRUE,INDEX(Q6209:Q27933="",,),0)-1),"")</f>
        <v>7</v>
      </c>
      <c r="Q6209">
        <v>1</v>
      </c>
      <c r="R6209">
        <f t="shared" si="99"/>
        <v>0</v>
      </c>
    </row>
    <row r="6210" spans="1:18" x14ac:dyDescent="0.3">
      <c r="A6210" t="s">
        <v>514</v>
      </c>
      <c r="B6210" s="1">
        <v>38532</v>
      </c>
      <c r="C6210" t="s">
        <v>515</v>
      </c>
      <c r="D6210" t="s">
        <v>539</v>
      </c>
      <c r="E6210" t="s">
        <v>540</v>
      </c>
      <c r="G6210" s="6" t="s">
        <v>29</v>
      </c>
      <c r="H6210" t="s">
        <v>99</v>
      </c>
      <c r="I6210" t="s">
        <v>26</v>
      </c>
      <c r="J6210" t="s">
        <v>27</v>
      </c>
      <c r="K6210">
        <v>14</v>
      </c>
      <c r="L6210">
        <v>10.5</v>
      </c>
      <c r="M6210" t="s">
        <v>31</v>
      </c>
      <c r="N6210">
        <v>10.5</v>
      </c>
      <c r="O6210" t="s">
        <v>24</v>
      </c>
      <c r="P6210" cm="1">
        <f t="array" ref="P6210">IF(Q6210&gt;0,INDEX(Q6210:Q27934,MATCH(TRUE,INDEX(Q6210:Q27934="",,),0)-1),"")</f>
        <v>7</v>
      </c>
      <c r="Q6210">
        <v>1</v>
      </c>
      <c r="R6210">
        <f t="shared" si="99"/>
        <v>0</v>
      </c>
    </row>
    <row r="6211" spans="1:18" x14ac:dyDescent="0.3">
      <c r="A6211" t="s">
        <v>514</v>
      </c>
      <c r="B6211" s="1">
        <v>38532</v>
      </c>
      <c r="C6211" t="s">
        <v>515</v>
      </c>
      <c r="D6211" t="s">
        <v>539</v>
      </c>
      <c r="E6211" t="s">
        <v>540</v>
      </c>
      <c r="G6211" s="6" t="s">
        <v>29</v>
      </c>
      <c r="H6211" t="s">
        <v>69</v>
      </c>
      <c r="I6211" t="s">
        <v>26</v>
      </c>
      <c r="J6211" t="s">
        <v>27</v>
      </c>
      <c r="K6211">
        <v>16</v>
      </c>
      <c r="L6211">
        <v>12.75</v>
      </c>
      <c r="M6211" t="s">
        <v>31</v>
      </c>
      <c r="N6211">
        <v>12.75</v>
      </c>
      <c r="O6211" t="s">
        <v>24</v>
      </c>
      <c r="P6211" cm="1">
        <f t="array" ref="P6211">IF(Q6211&gt;0,INDEX(Q6211:Q27935,MATCH(TRUE,INDEX(Q6211:Q27935="",,),0)-1),"")</f>
        <v>7</v>
      </c>
      <c r="Q6211">
        <v>1</v>
      </c>
      <c r="R6211">
        <f t="shared" si="99"/>
        <v>0</v>
      </c>
    </row>
    <row r="6212" spans="1:18" x14ac:dyDescent="0.3">
      <c r="A6212" t="s">
        <v>514</v>
      </c>
      <c r="B6212" s="1">
        <v>38532</v>
      </c>
      <c r="C6212" t="s">
        <v>515</v>
      </c>
      <c r="D6212" t="s">
        <v>539</v>
      </c>
      <c r="E6212" t="s">
        <v>540</v>
      </c>
      <c r="G6212" s="6" t="s">
        <v>29</v>
      </c>
      <c r="H6212" t="s">
        <v>43</v>
      </c>
      <c r="I6212" t="s">
        <v>26</v>
      </c>
      <c r="J6212" t="s">
        <v>27</v>
      </c>
      <c r="K6212">
        <v>5</v>
      </c>
      <c r="L6212">
        <v>13.4</v>
      </c>
      <c r="M6212" t="s">
        <v>31</v>
      </c>
      <c r="N6212">
        <v>13.4</v>
      </c>
      <c r="O6212" t="s">
        <v>24</v>
      </c>
      <c r="P6212" cm="1">
        <f t="array" ref="P6212">IF(Q6212&gt;0,INDEX(Q6212:Q27936,MATCH(TRUE,INDEX(Q6212:Q27936="",,),0)-1),"")</f>
        <v>7</v>
      </c>
      <c r="Q6212">
        <v>1</v>
      </c>
      <c r="R6212">
        <f t="shared" si="99"/>
        <v>0</v>
      </c>
    </row>
    <row r="6213" spans="1:18" x14ac:dyDescent="0.3">
      <c r="A6213" t="s">
        <v>514</v>
      </c>
      <c r="B6213" s="1">
        <v>38532</v>
      </c>
      <c r="C6213" t="s">
        <v>515</v>
      </c>
      <c r="D6213" t="s">
        <v>539</v>
      </c>
      <c r="E6213" t="s">
        <v>540</v>
      </c>
      <c r="G6213" t="s">
        <v>19</v>
      </c>
      <c r="H6213" t="s">
        <v>41</v>
      </c>
      <c r="I6213" t="s">
        <v>21</v>
      </c>
      <c r="J6213" t="s">
        <v>22</v>
      </c>
      <c r="K6213">
        <v>32.6</v>
      </c>
      <c r="L6213">
        <v>175</v>
      </c>
      <c r="M6213" t="s">
        <v>44</v>
      </c>
      <c r="N6213">
        <v>175</v>
      </c>
      <c r="P6213" cm="1">
        <f t="array" ref="P6213">IF(Q6213&gt;0,INDEX(Q6213:Q27937,MATCH(TRUE,INDEX(Q6213:Q27937="",,),0)-1),"")</f>
        <v>7</v>
      </c>
      <c r="Q6213">
        <v>2</v>
      </c>
      <c r="R6213">
        <f t="shared" si="99"/>
        <v>0</v>
      </c>
    </row>
    <row r="6214" spans="1:18" x14ac:dyDescent="0.3">
      <c r="A6214" t="s">
        <v>514</v>
      </c>
      <c r="B6214" s="1">
        <v>38532</v>
      </c>
      <c r="C6214" t="s">
        <v>515</v>
      </c>
      <c r="D6214" t="s">
        <v>539</v>
      </c>
      <c r="E6214" t="s">
        <v>540</v>
      </c>
      <c r="G6214" t="s">
        <v>19</v>
      </c>
      <c r="H6214" t="s">
        <v>41</v>
      </c>
      <c r="I6214" t="s">
        <v>26</v>
      </c>
      <c r="J6214" t="s">
        <v>27</v>
      </c>
      <c r="K6214">
        <v>740</v>
      </c>
      <c r="L6214">
        <v>34.799999999999997</v>
      </c>
      <c r="M6214" t="s">
        <v>44</v>
      </c>
      <c r="N6214">
        <v>60.19</v>
      </c>
      <c r="P6214" cm="1">
        <f t="array" ref="P6214">IF(Q6214&gt;0,INDEX(Q6214:Q27938,MATCH(TRUE,INDEX(Q6214:Q27938="",,),0)-1),"")</f>
        <v>7</v>
      </c>
      <c r="Q6214">
        <v>2</v>
      </c>
      <c r="R6214">
        <f t="shared" si="99"/>
        <v>0</v>
      </c>
    </row>
    <row r="6215" spans="1:18" x14ac:dyDescent="0.3">
      <c r="A6215" t="s">
        <v>514</v>
      </c>
      <c r="B6215" s="1">
        <v>38532</v>
      </c>
      <c r="C6215" t="s">
        <v>515</v>
      </c>
      <c r="D6215" t="s">
        <v>539</v>
      </c>
      <c r="E6215" t="s">
        <v>540</v>
      </c>
      <c r="G6215" t="s">
        <v>19</v>
      </c>
      <c r="H6215" t="s">
        <v>63</v>
      </c>
      <c r="I6215" t="s">
        <v>26</v>
      </c>
      <c r="J6215" t="s">
        <v>27</v>
      </c>
      <c r="K6215">
        <v>552</v>
      </c>
      <c r="L6215">
        <v>18.5</v>
      </c>
      <c r="M6215" t="s">
        <v>44</v>
      </c>
      <c r="N6215">
        <v>35</v>
      </c>
      <c r="P6215" cm="1">
        <f t="array" ref="P6215">IF(Q6215&gt;0,INDEX(Q6215:Q27939,MATCH(TRUE,INDEX(Q6215:Q27939="",,),0)-1),"")</f>
        <v>7</v>
      </c>
      <c r="Q6215">
        <v>2</v>
      </c>
      <c r="R6215">
        <f t="shared" si="99"/>
        <v>0</v>
      </c>
    </row>
    <row r="6216" spans="1:18" x14ac:dyDescent="0.3">
      <c r="A6216" t="s">
        <v>514</v>
      </c>
      <c r="B6216" s="1">
        <v>38532</v>
      </c>
      <c r="C6216" t="s">
        <v>515</v>
      </c>
      <c r="D6216" t="s">
        <v>539</v>
      </c>
      <c r="E6216" t="s">
        <v>540</v>
      </c>
      <c r="G6216" s="6" t="s">
        <v>29</v>
      </c>
      <c r="H6216" t="s">
        <v>69</v>
      </c>
      <c r="I6216" t="s">
        <v>21</v>
      </c>
      <c r="J6216" t="s">
        <v>22</v>
      </c>
      <c r="K6216">
        <v>8.6</v>
      </c>
      <c r="L6216">
        <v>63</v>
      </c>
      <c r="M6216" t="s">
        <v>44</v>
      </c>
      <c r="N6216">
        <v>63</v>
      </c>
      <c r="P6216" cm="1">
        <f t="array" ref="P6216">IF(Q6216&gt;0,INDEX(Q6216:Q27940,MATCH(TRUE,INDEX(Q6216:Q27940="",,),0)-1),"")</f>
        <v>7</v>
      </c>
      <c r="Q6216">
        <v>2</v>
      </c>
      <c r="R6216">
        <f t="shared" si="99"/>
        <v>0</v>
      </c>
    </row>
    <row r="6217" spans="1:18" x14ac:dyDescent="0.3">
      <c r="A6217" t="s">
        <v>514</v>
      </c>
      <c r="B6217" s="1">
        <v>38532</v>
      </c>
      <c r="C6217" t="s">
        <v>515</v>
      </c>
      <c r="D6217" t="s">
        <v>539</v>
      </c>
      <c r="E6217" t="s">
        <v>540</v>
      </c>
      <c r="G6217" s="6" t="s">
        <v>29</v>
      </c>
      <c r="H6217" t="s">
        <v>30</v>
      </c>
      <c r="I6217" t="s">
        <v>26</v>
      </c>
      <c r="J6217" t="s">
        <v>27</v>
      </c>
      <c r="K6217">
        <v>76</v>
      </c>
      <c r="L6217">
        <v>11.5</v>
      </c>
      <c r="M6217" t="s">
        <v>44</v>
      </c>
      <c r="N6217">
        <v>11.5</v>
      </c>
      <c r="P6217" cm="1">
        <f t="array" ref="P6217">IF(Q6217&gt;0,INDEX(Q6217:Q27941,MATCH(TRUE,INDEX(Q6217:Q27941="",,),0)-1),"")</f>
        <v>7</v>
      </c>
      <c r="Q6217">
        <v>2</v>
      </c>
      <c r="R6217">
        <f t="shared" si="99"/>
        <v>0</v>
      </c>
    </row>
    <row r="6218" spans="1:18" x14ac:dyDescent="0.3">
      <c r="A6218" t="s">
        <v>514</v>
      </c>
      <c r="B6218" s="1">
        <v>38532</v>
      </c>
      <c r="C6218" t="s">
        <v>515</v>
      </c>
      <c r="D6218" t="s">
        <v>539</v>
      </c>
      <c r="E6218" t="s">
        <v>540</v>
      </c>
      <c r="G6218" s="6" t="s">
        <v>29</v>
      </c>
      <c r="H6218" t="s">
        <v>99</v>
      </c>
      <c r="I6218" t="s">
        <v>26</v>
      </c>
      <c r="J6218" t="s">
        <v>27</v>
      </c>
      <c r="K6218">
        <v>14</v>
      </c>
      <c r="L6218">
        <v>10.5</v>
      </c>
      <c r="M6218" t="s">
        <v>44</v>
      </c>
      <c r="N6218">
        <v>10.5</v>
      </c>
      <c r="P6218" cm="1">
        <f t="array" ref="P6218">IF(Q6218&gt;0,INDEX(Q6218:Q27942,MATCH(TRUE,INDEX(Q6218:Q27942="",,),0)-1),"")</f>
        <v>7</v>
      </c>
      <c r="Q6218">
        <v>2</v>
      </c>
      <c r="R6218">
        <f t="shared" si="99"/>
        <v>0</v>
      </c>
    </row>
    <row r="6219" spans="1:18" x14ac:dyDescent="0.3">
      <c r="A6219" t="s">
        <v>514</v>
      </c>
      <c r="B6219" s="1">
        <v>38532</v>
      </c>
      <c r="C6219" t="s">
        <v>515</v>
      </c>
      <c r="D6219" t="s">
        <v>539</v>
      </c>
      <c r="E6219" t="s">
        <v>540</v>
      </c>
      <c r="G6219" s="6" t="s">
        <v>29</v>
      </c>
      <c r="H6219" t="s">
        <v>69</v>
      </c>
      <c r="I6219" t="s">
        <v>26</v>
      </c>
      <c r="J6219" t="s">
        <v>27</v>
      </c>
      <c r="K6219">
        <v>16</v>
      </c>
      <c r="L6219">
        <v>12.75</v>
      </c>
      <c r="M6219" t="s">
        <v>44</v>
      </c>
      <c r="N6219">
        <v>12.75</v>
      </c>
      <c r="P6219" cm="1">
        <f t="array" ref="P6219">IF(Q6219&gt;0,INDEX(Q6219:Q27943,MATCH(TRUE,INDEX(Q6219:Q27943="",,),0)-1),"")</f>
        <v>7</v>
      </c>
      <c r="Q6219">
        <v>2</v>
      </c>
      <c r="R6219">
        <f t="shared" si="99"/>
        <v>0</v>
      </c>
    </row>
    <row r="6220" spans="1:18" x14ac:dyDescent="0.3">
      <c r="A6220" t="s">
        <v>514</v>
      </c>
      <c r="B6220" s="1">
        <v>38532</v>
      </c>
      <c r="C6220" t="s">
        <v>515</v>
      </c>
      <c r="D6220" t="s">
        <v>539</v>
      </c>
      <c r="E6220" t="s">
        <v>540</v>
      </c>
      <c r="G6220" s="6" t="s">
        <v>29</v>
      </c>
      <c r="H6220" t="s">
        <v>43</v>
      </c>
      <c r="I6220" t="s">
        <v>26</v>
      </c>
      <c r="J6220" t="s">
        <v>27</v>
      </c>
      <c r="K6220">
        <v>5</v>
      </c>
      <c r="L6220">
        <v>13.4</v>
      </c>
      <c r="M6220" t="s">
        <v>44</v>
      </c>
      <c r="N6220">
        <v>13.4</v>
      </c>
      <c r="P6220" cm="1">
        <f t="array" ref="P6220">IF(Q6220&gt;0,INDEX(Q6220:Q27944,MATCH(TRUE,INDEX(Q6220:Q27944="",,),0)-1),"")</f>
        <v>7</v>
      </c>
      <c r="Q6220">
        <v>2</v>
      </c>
      <c r="R6220">
        <f t="shared" si="99"/>
        <v>0</v>
      </c>
    </row>
    <row r="6221" spans="1:18" x14ac:dyDescent="0.3">
      <c r="A6221" t="s">
        <v>514</v>
      </c>
      <c r="B6221" s="1">
        <v>38532</v>
      </c>
      <c r="C6221" t="s">
        <v>515</v>
      </c>
      <c r="D6221" t="s">
        <v>539</v>
      </c>
      <c r="E6221" t="s">
        <v>540</v>
      </c>
      <c r="G6221" t="s">
        <v>19</v>
      </c>
      <c r="H6221" t="s">
        <v>41</v>
      </c>
      <c r="I6221" t="s">
        <v>21</v>
      </c>
      <c r="J6221" t="s">
        <v>22</v>
      </c>
      <c r="K6221">
        <v>32.6</v>
      </c>
      <c r="L6221">
        <v>175</v>
      </c>
      <c r="M6221" t="s">
        <v>45</v>
      </c>
      <c r="N6221">
        <v>568.20000000000005</v>
      </c>
      <c r="P6221" cm="1">
        <f t="array" ref="P6221">IF(Q6221&gt;0,INDEX(Q6221:Q27945,MATCH(TRUE,INDEX(Q6221:Q27945="",,),0)-1),"")</f>
        <v>7</v>
      </c>
      <c r="Q6221">
        <v>3</v>
      </c>
      <c r="R6221">
        <f t="shared" si="99"/>
        <v>0</v>
      </c>
    </row>
    <row r="6222" spans="1:18" x14ac:dyDescent="0.3">
      <c r="A6222" t="s">
        <v>514</v>
      </c>
      <c r="B6222" s="1">
        <v>38532</v>
      </c>
      <c r="C6222" t="s">
        <v>515</v>
      </c>
      <c r="D6222" t="s">
        <v>539</v>
      </c>
      <c r="E6222" t="s">
        <v>540</v>
      </c>
      <c r="G6222" t="s">
        <v>19</v>
      </c>
      <c r="H6222" t="s">
        <v>41</v>
      </c>
      <c r="I6222" t="s">
        <v>26</v>
      </c>
      <c r="J6222" t="s">
        <v>27</v>
      </c>
      <c r="K6222">
        <v>740</v>
      </c>
      <c r="L6222">
        <v>34.799999999999997</v>
      </c>
      <c r="M6222" t="s">
        <v>45</v>
      </c>
      <c r="N6222">
        <v>34.799999999999997</v>
      </c>
      <c r="P6222" cm="1">
        <f t="array" ref="P6222">IF(Q6222&gt;0,INDEX(Q6222:Q27946,MATCH(TRUE,INDEX(Q6222:Q27946="",,),0)-1),"")</f>
        <v>7</v>
      </c>
      <c r="Q6222">
        <v>3</v>
      </c>
      <c r="R6222">
        <f t="shared" si="99"/>
        <v>0</v>
      </c>
    </row>
    <row r="6223" spans="1:18" x14ac:dyDescent="0.3">
      <c r="A6223" t="s">
        <v>514</v>
      </c>
      <c r="B6223" s="1">
        <v>38532</v>
      </c>
      <c r="C6223" t="s">
        <v>515</v>
      </c>
      <c r="D6223" t="s">
        <v>539</v>
      </c>
      <c r="E6223" t="s">
        <v>540</v>
      </c>
      <c r="G6223" t="s">
        <v>19</v>
      </c>
      <c r="H6223" t="s">
        <v>63</v>
      </c>
      <c r="I6223" t="s">
        <v>26</v>
      </c>
      <c r="J6223" t="s">
        <v>27</v>
      </c>
      <c r="K6223">
        <v>552</v>
      </c>
      <c r="L6223">
        <v>18.5</v>
      </c>
      <c r="M6223" t="s">
        <v>45</v>
      </c>
      <c r="N6223">
        <v>37.380000000000003</v>
      </c>
      <c r="P6223" cm="1">
        <f t="array" ref="P6223">IF(Q6223&gt;0,INDEX(Q6223:Q27947,MATCH(TRUE,INDEX(Q6223:Q27947="",,),0)-1),"")</f>
        <v>7</v>
      </c>
      <c r="Q6223">
        <v>3</v>
      </c>
      <c r="R6223">
        <f t="shared" si="99"/>
        <v>0</v>
      </c>
    </row>
    <row r="6224" spans="1:18" x14ac:dyDescent="0.3">
      <c r="A6224" t="s">
        <v>514</v>
      </c>
      <c r="B6224" s="1">
        <v>38532</v>
      </c>
      <c r="C6224" t="s">
        <v>515</v>
      </c>
      <c r="D6224" t="s">
        <v>539</v>
      </c>
      <c r="E6224" t="s">
        <v>540</v>
      </c>
      <c r="G6224" s="6" t="s">
        <v>29</v>
      </c>
      <c r="H6224" t="s">
        <v>69</v>
      </c>
      <c r="I6224" t="s">
        <v>21</v>
      </c>
      <c r="J6224" t="s">
        <v>22</v>
      </c>
      <c r="K6224">
        <v>8.6</v>
      </c>
      <c r="L6224">
        <v>63</v>
      </c>
      <c r="M6224" t="s">
        <v>45</v>
      </c>
      <c r="N6224">
        <v>63</v>
      </c>
      <c r="P6224" cm="1">
        <f t="array" ref="P6224">IF(Q6224&gt;0,INDEX(Q6224:Q27948,MATCH(TRUE,INDEX(Q6224:Q27948="",,),0)-1),"")</f>
        <v>7</v>
      </c>
      <c r="Q6224">
        <v>3</v>
      </c>
      <c r="R6224">
        <f t="shared" si="99"/>
        <v>0</v>
      </c>
    </row>
    <row r="6225" spans="1:18" x14ac:dyDescent="0.3">
      <c r="A6225" t="s">
        <v>514</v>
      </c>
      <c r="B6225" s="1">
        <v>38532</v>
      </c>
      <c r="C6225" t="s">
        <v>515</v>
      </c>
      <c r="D6225" t="s">
        <v>539</v>
      </c>
      <c r="E6225" t="s">
        <v>540</v>
      </c>
      <c r="G6225" s="6" t="s">
        <v>29</v>
      </c>
      <c r="H6225" t="s">
        <v>30</v>
      </c>
      <c r="I6225" t="s">
        <v>26</v>
      </c>
      <c r="J6225" t="s">
        <v>27</v>
      </c>
      <c r="K6225">
        <v>76</v>
      </c>
      <c r="L6225">
        <v>11.5</v>
      </c>
      <c r="M6225" t="s">
        <v>45</v>
      </c>
      <c r="N6225">
        <v>11.5</v>
      </c>
      <c r="P6225" cm="1">
        <f t="array" ref="P6225">IF(Q6225&gt;0,INDEX(Q6225:Q27949,MATCH(TRUE,INDEX(Q6225:Q27949="",,),0)-1),"")</f>
        <v>7</v>
      </c>
      <c r="Q6225">
        <v>3</v>
      </c>
      <c r="R6225">
        <f t="shared" si="99"/>
        <v>0</v>
      </c>
    </row>
    <row r="6226" spans="1:18" x14ac:dyDescent="0.3">
      <c r="A6226" t="s">
        <v>514</v>
      </c>
      <c r="B6226" s="1">
        <v>38532</v>
      </c>
      <c r="C6226" t="s">
        <v>515</v>
      </c>
      <c r="D6226" t="s">
        <v>539</v>
      </c>
      <c r="E6226" t="s">
        <v>540</v>
      </c>
      <c r="G6226" s="6" t="s">
        <v>29</v>
      </c>
      <c r="H6226" t="s">
        <v>99</v>
      </c>
      <c r="I6226" t="s">
        <v>26</v>
      </c>
      <c r="J6226" t="s">
        <v>27</v>
      </c>
      <c r="K6226">
        <v>14</v>
      </c>
      <c r="L6226">
        <v>10.5</v>
      </c>
      <c r="M6226" t="s">
        <v>45</v>
      </c>
      <c r="N6226">
        <v>10.5</v>
      </c>
      <c r="P6226" cm="1">
        <f t="array" ref="P6226">IF(Q6226&gt;0,INDEX(Q6226:Q27950,MATCH(TRUE,INDEX(Q6226:Q27950="",,),0)-1),"")</f>
        <v>7</v>
      </c>
      <c r="Q6226">
        <v>3</v>
      </c>
      <c r="R6226">
        <f t="shared" si="99"/>
        <v>0</v>
      </c>
    </row>
    <row r="6227" spans="1:18" x14ac:dyDescent="0.3">
      <c r="A6227" t="s">
        <v>514</v>
      </c>
      <c r="B6227" s="1">
        <v>38532</v>
      </c>
      <c r="C6227" t="s">
        <v>515</v>
      </c>
      <c r="D6227" t="s">
        <v>539</v>
      </c>
      <c r="E6227" t="s">
        <v>540</v>
      </c>
      <c r="G6227" s="6" t="s">
        <v>29</v>
      </c>
      <c r="H6227" t="s">
        <v>69</v>
      </c>
      <c r="I6227" t="s">
        <v>26</v>
      </c>
      <c r="J6227" t="s">
        <v>27</v>
      </c>
      <c r="K6227">
        <v>16</v>
      </c>
      <c r="L6227">
        <v>12.75</v>
      </c>
      <c r="M6227" t="s">
        <v>45</v>
      </c>
      <c r="N6227">
        <v>12.75</v>
      </c>
      <c r="P6227" cm="1">
        <f t="array" ref="P6227">IF(Q6227&gt;0,INDEX(Q6227:Q27951,MATCH(TRUE,INDEX(Q6227:Q27951="",,),0)-1),"")</f>
        <v>7</v>
      </c>
      <c r="Q6227">
        <v>3</v>
      </c>
      <c r="R6227">
        <f t="shared" si="99"/>
        <v>0</v>
      </c>
    </row>
    <row r="6228" spans="1:18" x14ac:dyDescent="0.3">
      <c r="A6228" t="s">
        <v>514</v>
      </c>
      <c r="B6228" s="1">
        <v>38532</v>
      </c>
      <c r="C6228" t="s">
        <v>515</v>
      </c>
      <c r="D6228" t="s">
        <v>539</v>
      </c>
      <c r="E6228" t="s">
        <v>540</v>
      </c>
      <c r="G6228" s="6" t="s">
        <v>29</v>
      </c>
      <c r="H6228" t="s">
        <v>43</v>
      </c>
      <c r="I6228" t="s">
        <v>26</v>
      </c>
      <c r="J6228" t="s">
        <v>27</v>
      </c>
      <c r="K6228">
        <v>5</v>
      </c>
      <c r="L6228">
        <v>13.4</v>
      </c>
      <c r="M6228" t="s">
        <v>45</v>
      </c>
      <c r="N6228">
        <v>13.4</v>
      </c>
      <c r="P6228" cm="1">
        <f t="array" ref="P6228">IF(Q6228&gt;0,INDEX(Q6228:Q27952,MATCH(TRUE,INDEX(Q6228:Q27952="",,),0)-1),"")</f>
        <v>7</v>
      </c>
      <c r="Q6228">
        <v>3</v>
      </c>
      <c r="R6228">
        <f t="shared" si="99"/>
        <v>0</v>
      </c>
    </row>
    <row r="6229" spans="1:18" x14ac:dyDescent="0.3">
      <c r="A6229" t="s">
        <v>514</v>
      </c>
      <c r="B6229" s="1">
        <v>38532</v>
      </c>
      <c r="C6229" t="s">
        <v>515</v>
      </c>
      <c r="D6229" t="s">
        <v>539</v>
      </c>
      <c r="E6229" t="s">
        <v>540</v>
      </c>
      <c r="G6229" t="s">
        <v>19</v>
      </c>
      <c r="H6229" t="s">
        <v>41</v>
      </c>
      <c r="I6229" t="s">
        <v>21</v>
      </c>
      <c r="J6229" t="s">
        <v>22</v>
      </c>
      <c r="K6229">
        <v>32.6</v>
      </c>
      <c r="L6229">
        <v>175</v>
      </c>
      <c r="M6229" t="s">
        <v>86</v>
      </c>
      <c r="N6229">
        <v>882.25</v>
      </c>
      <c r="P6229" cm="1">
        <f t="array" ref="P6229">IF(Q6229&gt;0,INDEX(Q6229:Q27953,MATCH(TRUE,INDEX(Q6229:Q27953="",,),0)-1),"")</f>
        <v>7</v>
      </c>
      <c r="Q6229">
        <v>4</v>
      </c>
      <c r="R6229">
        <f t="shared" si="99"/>
        <v>0</v>
      </c>
    </row>
    <row r="6230" spans="1:18" x14ac:dyDescent="0.3">
      <c r="A6230" t="s">
        <v>514</v>
      </c>
      <c r="B6230" s="1">
        <v>38532</v>
      </c>
      <c r="C6230" t="s">
        <v>515</v>
      </c>
      <c r="D6230" t="s">
        <v>539</v>
      </c>
      <c r="E6230" t="s">
        <v>540</v>
      </c>
      <c r="G6230" t="s">
        <v>19</v>
      </c>
      <c r="H6230" t="s">
        <v>41</v>
      </c>
      <c r="I6230" t="s">
        <v>26</v>
      </c>
      <c r="J6230" t="s">
        <v>27</v>
      </c>
      <c r="K6230">
        <v>740</v>
      </c>
      <c r="L6230">
        <v>34.799999999999997</v>
      </c>
      <c r="M6230" t="s">
        <v>86</v>
      </c>
      <c r="N6230">
        <v>34.799999999999997</v>
      </c>
      <c r="P6230" cm="1">
        <f t="array" ref="P6230">IF(Q6230&gt;0,INDEX(Q6230:Q27954,MATCH(TRUE,INDEX(Q6230:Q27954="",,),0)-1),"")</f>
        <v>7</v>
      </c>
      <c r="Q6230">
        <v>4</v>
      </c>
      <c r="R6230">
        <f t="shared" si="99"/>
        <v>0</v>
      </c>
    </row>
    <row r="6231" spans="1:18" x14ac:dyDescent="0.3">
      <c r="A6231" t="s">
        <v>514</v>
      </c>
      <c r="B6231" s="1">
        <v>38532</v>
      </c>
      <c r="C6231" t="s">
        <v>515</v>
      </c>
      <c r="D6231" t="s">
        <v>539</v>
      </c>
      <c r="E6231" t="s">
        <v>540</v>
      </c>
      <c r="G6231" t="s">
        <v>19</v>
      </c>
      <c r="H6231" t="s">
        <v>63</v>
      </c>
      <c r="I6231" t="s">
        <v>26</v>
      </c>
      <c r="J6231" t="s">
        <v>27</v>
      </c>
      <c r="K6231">
        <v>552</v>
      </c>
      <c r="L6231">
        <v>18.5</v>
      </c>
      <c r="M6231" t="s">
        <v>86</v>
      </c>
      <c r="N6231">
        <v>18.5</v>
      </c>
      <c r="P6231" cm="1">
        <f t="array" ref="P6231">IF(Q6231&gt;0,INDEX(Q6231:Q27955,MATCH(TRUE,INDEX(Q6231:Q27955="",,),0)-1),"")</f>
        <v>7</v>
      </c>
      <c r="Q6231">
        <v>4</v>
      </c>
      <c r="R6231">
        <f t="shared" si="99"/>
        <v>0</v>
      </c>
    </row>
    <row r="6232" spans="1:18" x14ac:dyDescent="0.3">
      <c r="A6232" t="s">
        <v>514</v>
      </c>
      <c r="B6232" s="1">
        <v>38532</v>
      </c>
      <c r="C6232" t="s">
        <v>515</v>
      </c>
      <c r="D6232" t="s">
        <v>539</v>
      </c>
      <c r="E6232" t="s">
        <v>540</v>
      </c>
      <c r="G6232" s="6" t="s">
        <v>29</v>
      </c>
      <c r="H6232" t="s">
        <v>69</v>
      </c>
      <c r="I6232" t="s">
        <v>21</v>
      </c>
      <c r="J6232" t="s">
        <v>22</v>
      </c>
      <c r="K6232">
        <v>8.6</v>
      </c>
      <c r="L6232">
        <v>63</v>
      </c>
      <c r="M6232" t="s">
        <v>86</v>
      </c>
      <c r="N6232">
        <v>63</v>
      </c>
      <c r="P6232" cm="1">
        <f t="array" ref="P6232">IF(Q6232&gt;0,INDEX(Q6232:Q27956,MATCH(TRUE,INDEX(Q6232:Q27956="",,),0)-1),"")</f>
        <v>7</v>
      </c>
      <c r="Q6232">
        <v>4</v>
      </c>
      <c r="R6232">
        <f t="shared" si="99"/>
        <v>0</v>
      </c>
    </row>
    <row r="6233" spans="1:18" x14ac:dyDescent="0.3">
      <c r="A6233" t="s">
        <v>514</v>
      </c>
      <c r="B6233" s="1">
        <v>38532</v>
      </c>
      <c r="C6233" t="s">
        <v>515</v>
      </c>
      <c r="D6233" t="s">
        <v>539</v>
      </c>
      <c r="E6233" t="s">
        <v>540</v>
      </c>
      <c r="G6233" s="6" t="s">
        <v>29</v>
      </c>
      <c r="H6233" t="s">
        <v>30</v>
      </c>
      <c r="I6233" t="s">
        <v>26</v>
      </c>
      <c r="J6233" t="s">
        <v>27</v>
      </c>
      <c r="K6233">
        <v>76</v>
      </c>
      <c r="L6233">
        <v>11.5</v>
      </c>
      <c r="M6233" t="s">
        <v>86</v>
      </c>
      <c r="N6233">
        <v>11.5</v>
      </c>
      <c r="P6233" cm="1">
        <f t="array" ref="P6233">IF(Q6233&gt;0,INDEX(Q6233:Q27957,MATCH(TRUE,INDEX(Q6233:Q27957="",,),0)-1),"")</f>
        <v>7</v>
      </c>
      <c r="Q6233">
        <v>4</v>
      </c>
      <c r="R6233">
        <f t="shared" si="99"/>
        <v>0</v>
      </c>
    </row>
    <row r="6234" spans="1:18" x14ac:dyDescent="0.3">
      <c r="A6234" t="s">
        <v>514</v>
      </c>
      <c r="B6234" s="1">
        <v>38532</v>
      </c>
      <c r="C6234" t="s">
        <v>515</v>
      </c>
      <c r="D6234" t="s">
        <v>539</v>
      </c>
      <c r="E6234" t="s">
        <v>540</v>
      </c>
      <c r="G6234" s="6" t="s">
        <v>29</v>
      </c>
      <c r="H6234" t="s">
        <v>99</v>
      </c>
      <c r="I6234" t="s">
        <v>26</v>
      </c>
      <c r="J6234" t="s">
        <v>27</v>
      </c>
      <c r="K6234">
        <v>14</v>
      </c>
      <c r="L6234">
        <v>10.5</v>
      </c>
      <c r="M6234" t="s">
        <v>86</v>
      </c>
      <c r="N6234">
        <v>10.5</v>
      </c>
      <c r="P6234" cm="1">
        <f t="array" ref="P6234">IF(Q6234&gt;0,INDEX(Q6234:Q27958,MATCH(TRUE,INDEX(Q6234:Q27958="",,),0)-1),"")</f>
        <v>7</v>
      </c>
      <c r="Q6234">
        <v>4</v>
      </c>
      <c r="R6234">
        <f t="shared" si="99"/>
        <v>0</v>
      </c>
    </row>
    <row r="6235" spans="1:18" x14ac:dyDescent="0.3">
      <c r="A6235" t="s">
        <v>514</v>
      </c>
      <c r="B6235" s="1">
        <v>38532</v>
      </c>
      <c r="C6235" t="s">
        <v>515</v>
      </c>
      <c r="D6235" t="s">
        <v>539</v>
      </c>
      <c r="E6235" t="s">
        <v>540</v>
      </c>
      <c r="G6235" s="6" t="s">
        <v>29</v>
      </c>
      <c r="H6235" t="s">
        <v>69</v>
      </c>
      <c r="I6235" t="s">
        <v>26</v>
      </c>
      <c r="J6235" t="s">
        <v>27</v>
      </c>
      <c r="K6235">
        <v>16</v>
      </c>
      <c r="L6235">
        <v>12.75</v>
      </c>
      <c r="M6235" t="s">
        <v>86</v>
      </c>
      <c r="N6235">
        <v>12.75</v>
      </c>
      <c r="P6235" cm="1">
        <f t="array" ref="P6235">IF(Q6235&gt;0,INDEX(Q6235:Q27959,MATCH(TRUE,INDEX(Q6235:Q27959="",,),0)-1),"")</f>
        <v>7</v>
      </c>
      <c r="Q6235">
        <v>4</v>
      </c>
      <c r="R6235">
        <f t="shared" si="99"/>
        <v>0</v>
      </c>
    </row>
    <row r="6236" spans="1:18" x14ac:dyDescent="0.3">
      <c r="A6236" t="s">
        <v>514</v>
      </c>
      <c r="B6236" s="1">
        <v>38532</v>
      </c>
      <c r="C6236" t="s">
        <v>515</v>
      </c>
      <c r="D6236" t="s">
        <v>539</v>
      </c>
      <c r="E6236" t="s">
        <v>540</v>
      </c>
      <c r="G6236" s="6" t="s">
        <v>29</v>
      </c>
      <c r="H6236" t="s">
        <v>43</v>
      </c>
      <c r="I6236" t="s">
        <v>26</v>
      </c>
      <c r="J6236" t="s">
        <v>27</v>
      </c>
      <c r="K6236">
        <v>5</v>
      </c>
      <c r="L6236">
        <v>13.4</v>
      </c>
      <c r="M6236" t="s">
        <v>86</v>
      </c>
      <c r="N6236">
        <v>13.4</v>
      </c>
      <c r="P6236" cm="1">
        <f t="array" ref="P6236">IF(Q6236&gt;0,INDEX(Q6236:Q27960,MATCH(TRUE,INDEX(Q6236:Q27960="",,),0)-1),"")</f>
        <v>7</v>
      </c>
      <c r="Q6236">
        <v>4</v>
      </c>
      <c r="R6236">
        <f t="shared" si="99"/>
        <v>0</v>
      </c>
    </row>
    <row r="6237" spans="1:18" x14ac:dyDescent="0.3">
      <c r="A6237" t="s">
        <v>514</v>
      </c>
      <c r="B6237" s="1">
        <v>38532</v>
      </c>
      <c r="C6237" t="s">
        <v>515</v>
      </c>
      <c r="D6237" t="s">
        <v>539</v>
      </c>
      <c r="E6237" t="s">
        <v>540</v>
      </c>
      <c r="G6237" t="s">
        <v>19</v>
      </c>
      <c r="H6237" t="s">
        <v>41</v>
      </c>
      <c r="I6237" t="s">
        <v>21</v>
      </c>
      <c r="J6237" t="s">
        <v>22</v>
      </c>
      <c r="K6237">
        <v>32.6</v>
      </c>
      <c r="L6237">
        <v>175</v>
      </c>
      <c r="M6237" t="s">
        <v>100</v>
      </c>
      <c r="N6237">
        <v>180</v>
      </c>
      <c r="P6237" cm="1">
        <f t="array" ref="P6237">IF(Q6237&gt;0,INDEX(Q6237:Q27961,MATCH(TRUE,INDEX(Q6237:Q27961="",,),0)-1),"")</f>
        <v>7</v>
      </c>
      <c r="Q6237">
        <v>5</v>
      </c>
      <c r="R6237">
        <f t="shared" si="99"/>
        <v>0</v>
      </c>
    </row>
    <row r="6238" spans="1:18" x14ac:dyDescent="0.3">
      <c r="A6238" t="s">
        <v>514</v>
      </c>
      <c r="B6238" s="1">
        <v>38532</v>
      </c>
      <c r="C6238" t="s">
        <v>515</v>
      </c>
      <c r="D6238" t="s">
        <v>539</v>
      </c>
      <c r="E6238" t="s">
        <v>540</v>
      </c>
      <c r="G6238" t="s">
        <v>19</v>
      </c>
      <c r="H6238" t="s">
        <v>41</v>
      </c>
      <c r="I6238" t="s">
        <v>26</v>
      </c>
      <c r="J6238" t="s">
        <v>27</v>
      </c>
      <c r="K6238">
        <v>740</v>
      </c>
      <c r="L6238">
        <v>34.799999999999997</v>
      </c>
      <c r="M6238" t="s">
        <v>100</v>
      </c>
      <c r="N6238">
        <v>41</v>
      </c>
      <c r="P6238" cm="1">
        <f t="array" ref="P6238">IF(Q6238&gt;0,INDEX(Q6238:Q27962,MATCH(TRUE,INDEX(Q6238:Q27962="",,),0)-1),"")</f>
        <v>7</v>
      </c>
      <c r="Q6238">
        <v>5</v>
      </c>
      <c r="R6238">
        <f t="shared" si="99"/>
        <v>0</v>
      </c>
    </row>
    <row r="6239" spans="1:18" x14ac:dyDescent="0.3">
      <c r="A6239" t="s">
        <v>514</v>
      </c>
      <c r="B6239" s="1">
        <v>38532</v>
      </c>
      <c r="C6239" t="s">
        <v>515</v>
      </c>
      <c r="D6239" t="s">
        <v>539</v>
      </c>
      <c r="E6239" t="s">
        <v>540</v>
      </c>
      <c r="G6239" t="s">
        <v>19</v>
      </c>
      <c r="H6239" t="s">
        <v>63</v>
      </c>
      <c r="I6239" t="s">
        <v>26</v>
      </c>
      <c r="J6239" t="s">
        <v>27</v>
      </c>
      <c r="K6239">
        <v>552</v>
      </c>
      <c r="L6239">
        <v>18.5</v>
      </c>
      <c r="M6239" t="s">
        <v>100</v>
      </c>
      <c r="N6239">
        <v>40.1</v>
      </c>
      <c r="P6239" cm="1">
        <f t="array" ref="P6239">IF(Q6239&gt;0,INDEX(Q6239:Q27963,MATCH(TRUE,INDEX(Q6239:Q27963="",,),0)-1),"")</f>
        <v>7</v>
      </c>
      <c r="Q6239">
        <v>5</v>
      </c>
      <c r="R6239">
        <f t="shared" si="99"/>
        <v>0</v>
      </c>
    </row>
    <row r="6240" spans="1:18" x14ac:dyDescent="0.3">
      <c r="A6240" t="s">
        <v>514</v>
      </c>
      <c r="B6240" s="1">
        <v>38532</v>
      </c>
      <c r="C6240" t="s">
        <v>515</v>
      </c>
      <c r="D6240" t="s">
        <v>539</v>
      </c>
      <c r="E6240" t="s">
        <v>540</v>
      </c>
      <c r="G6240" s="6" t="s">
        <v>29</v>
      </c>
      <c r="H6240" t="s">
        <v>69</v>
      </c>
      <c r="I6240" t="s">
        <v>21</v>
      </c>
      <c r="J6240" t="s">
        <v>22</v>
      </c>
      <c r="K6240">
        <v>8.6</v>
      </c>
      <c r="L6240">
        <v>63</v>
      </c>
      <c r="M6240" t="s">
        <v>100</v>
      </c>
      <c r="N6240">
        <v>63</v>
      </c>
      <c r="P6240" cm="1">
        <f t="array" ref="P6240">IF(Q6240&gt;0,INDEX(Q6240:Q27964,MATCH(TRUE,INDEX(Q6240:Q27964="",,),0)-1),"")</f>
        <v>7</v>
      </c>
      <c r="Q6240">
        <v>5</v>
      </c>
      <c r="R6240">
        <f t="shared" si="99"/>
        <v>0</v>
      </c>
    </row>
    <row r="6241" spans="1:18" x14ac:dyDescent="0.3">
      <c r="A6241" t="s">
        <v>514</v>
      </c>
      <c r="B6241" s="1">
        <v>38532</v>
      </c>
      <c r="C6241" t="s">
        <v>515</v>
      </c>
      <c r="D6241" t="s">
        <v>539</v>
      </c>
      <c r="E6241" t="s">
        <v>540</v>
      </c>
      <c r="G6241" s="6" t="s">
        <v>29</v>
      </c>
      <c r="H6241" t="s">
        <v>30</v>
      </c>
      <c r="I6241" t="s">
        <v>26</v>
      </c>
      <c r="J6241" t="s">
        <v>27</v>
      </c>
      <c r="K6241">
        <v>76</v>
      </c>
      <c r="L6241">
        <v>11.5</v>
      </c>
      <c r="M6241" t="s">
        <v>100</v>
      </c>
      <c r="N6241">
        <v>11.5</v>
      </c>
      <c r="P6241" cm="1">
        <f t="array" ref="P6241">IF(Q6241&gt;0,INDEX(Q6241:Q27965,MATCH(TRUE,INDEX(Q6241:Q27965="",,),0)-1),"")</f>
        <v>7</v>
      </c>
      <c r="Q6241">
        <v>5</v>
      </c>
      <c r="R6241">
        <f t="shared" si="99"/>
        <v>0</v>
      </c>
    </row>
    <row r="6242" spans="1:18" x14ac:dyDescent="0.3">
      <c r="A6242" t="s">
        <v>514</v>
      </c>
      <c r="B6242" s="1">
        <v>38532</v>
      </c>
      <c r="C6242" t="s">
        <v>515</v>
      </c>
      <c r="D6242" t="s">
        <v>539</v>
      </c>
      <c r="E6242" t="s">
        <v>540</v>
      </c>
      <c r="G6242" s="6" t="s">
        <v>29</v>
      </c>
      <c r="H6242" t="s">
        <v>99</v>
      </c>
      <c r="I6242" t="s">
        <v>26</v>
      </c>
      <c r="J6242" t="s">
        <v>27</v>
      </c>
      <c r="K6242">
        <v>14</v>
      </c>
      <c r="L6242">
        <v>10.5</v>
      </c>
      <c r="M6242" t="s">
        <v>100</v>
      </c>
      <c r="N6242">
        <v>10.5</v>
      </c>
      <c r="P6242" cm="1">
        <f t="array" ref="P6242">IF(Q6242&gt;0,INDEX(Q6242:Q27966,MATCH(TRUE,INDEX(Q6242:Q27966="",,),0)-1),"")</f>
        <v>7</v>
      </c>
      <c r="Q6242">
        <v>5</v>
      </c>
      <c r="R6242">
        <f t="shared" si="99"/>
        <v>0</v>
      </c>
    </row>
    <row r="6243" spans="1:18" x14ac:dyDescent="0.3">
      <c r="A6243" t="s">
        <v>514</v>
      </c>
      <c r="B6243" s="1">
        <v>38532</v>
      </c>
      <c r="C6243" t="s">
        <v>515</v>
      </c>
      <c r="D6243" t="s">
        <v>539</v>
      </c>
      <c r="E6243" t="s">
        <v>540</v>
      </c>
      <c r="G6243" s="6" t="s">
        <v>29</v>
      </c>
      <c r="H6243" t="s">
        <v>69</v>
      </c>
      <c r="I6243" t="s">
        <v>26</v>
      </c>
      <c r="J6243" t="s">
        <v>27</v>
      </c>
      <c r="K6243">
        <v>16</v>
      </c>
      <c r="L6243">
        <v>12.75</v>
      </c>
      <c r="M6243" t="s">
        <v>100</v>
      </c>
      <c r="N6243">
        <v>12.75</v>
      </c>
      <c r="P6243" cm="1">
        <f t="array" ref="P6243">IF(Q6243&gt;0,INDEX(Q6243:Q27967,MATCH(TRUE,INDEX(Q6243:Q27967="",,),0)-1),"")</f>
        <v>7</v>
      </c>
      <c r="Q6243">
        <v>5</v>
      </c>
      <c r="R6243">
        <f t="shared" si="99"/>
        <v>0</v>
      </c>
    </row>
    <row r="6244" spans="1:18" x14ac:dyDescent="0.3">
      <c r="A6244" t="s">
        <v>514</v>
      </c>
      <c r="B6244" s="1">
        <v>38532</v>
      </c>
      <c r="C6244" t="s">
        <v>515</v>
      </c>
      <c r="D6244" t="s">
        <v>539</v>
      </c>
      <c r="E6244" t="s">
        <v>540</v>
      </c>
      <c r="G6244" s="6" t="s">
        <v>29</v>
      </c>
      <c r="H6244" t="s">
        <v>43</v>
      </c>
      <c r="I6244" t="s">
        <v>26</v>
      </c>
      <c r="J6244" t="s">
        <v>27</v>
      </c>
      <c r="K6244">
        <v>5</v>
      </c>
      <c r="L6244">
        <v>13.4</v>
      </c>
      <c r="M6244" t="s">
        <v>100</v>
      </c>
      <c r="N6244">
        <v>13.4</v>
      </c>
      <c r="P6244" cm="1">
        <f t="array" ref="P6244">IF(Q6244&gt;0,INDEX(Q6244:Q27968,MATCH(TRUE,INDEX(Q6244:Q27968="",,),0)-1),"")</f>
        <v>7</v>
      </c>
      <c r="Q6244">
        <v>5</v>
      </c>
      <c r="R6244">
        <f t="shared" si="99"/>
        <v>0</v>
      </c>
    </row>
    <row r="6245" spans="1:18" x14ac:dyDescent="0.3">
      <c r="A6245" t="s">
        <v>514</v>
      </c>
      <c r="B6245" s="1">
        <v>38532</v>
      </c>
      <c r="C6245" t="s">
        <v>515</v>
      </c>
      <c r="D6245" t="s">
        <v>539</v>
      </c>
      <c r="E6245" t="s">
        <v>540</v>
      </c>
      <c r="G6245" t="s">
        <v>19</v>
      </c>
      <c r="H6245" t="s">
        <v>41</v>
      </c>
      <c r="I6245" t="s">
        <v>21</v>
      </c>
      <c r="J6245" t="s">
        <v>22</v>
      </c>
      <c r="K6245">
        <v>32.6</v>
      </c>
      <c r="L6245">
        <v>175</v>
      </c>
      <c r="M6245" t="s">
        <v>538</v>
      </c>
      <c r="N6245">
        <v>175</v>
      </c>
      <c r="P6245" cm="1">
        <f t="array" ref="P6245">IF(Q6245&gt;0,INDEX(Q6245:Q27969,MATCH(TRUE,INDEX(Q6245:Q27969="",,),0)-1),"")</f>
        <v>7</v>
      </c>
      <c r="Q6245">
        <v>6</v>
      </c>
      <c r="R6245">
        <f t="shared" si="99"/>
        <v>0</v>
      </c>
    </row>
    <row r="6246" spans="1:18" x14ac:dyDescent="0.3">
      <c r="A6246" t="s">
        <v>514</v>
      </c>
      <c r="B6246" s="1">
        <v>38532</v>
      </c>
      <c r="C6246" t="s">
        <v>515</v>
      </c>
      <c r="D6246" t="s">
        <v>539</v>
      </c>
      <c r="E6246" t="s">
        <v>540</v>
      </c>
      <c r="G6246" t="s">
        <v>19</v>
      </c>
      <c r="H6246" t="s">
        <v>41</v>
      </c>
      <c r="I6246" t="s">
        <v>26</v>
      </c>
      <c r="J6246" t="s">
        <v>27</v>
      </c>
      <c r="K6246">
        <v>740</v>
      </c>
      <c r="L6246">
        <v>34.799999999999997</v>
      </c>
      <c r="M6246" t="s">
        <v>538</v>
      </c>
      <c r="N6246">
        <v>42.8</v>
      </c>
      <c r="P6246" cm="1">
        <f t="array" ref="P6246">IF(Q6246&gt;0,INDEX(Q6246:Q27970,MATCH(TRUE,INDEX(Q6246:Q27970="",,),0)-1),"")</f>
        <v>7</v>
      </c>
      <c r="Q6246">
        <v>6</v>
      </c>
      <c r="R6246">
        <f t="shared" si="99"/>
        <v>0</v>
      </c>
    </row>
    <row r="6247" spans="1:18" x14ac:dyDescent="0.3">
      <c r="A6247" t="s">
        <v>514</v>
      </c>
      <c r="B6247" s="1">
        <v>38532</v>
      </c>
      <c r="C6247" t="s">
        <v>515</v>
      </c>
      <c r="D6247" t="s">
        <v>539</v>
      </c>
      <c r="E6247" t="s">
        <v>540</v>
      </c>
      <c r="G6247" t="s">
        <v>19</v>
      </c>
      <c r="H6247" t="s">
        <v>63</v>
      </c>
      <c r="I6247" t="s">
        <v>26</v>
      </c>
      <c r="J6247" t="s">
        <v>27</v>
      </c>
      <c r="K6247">
        <v>552</v>
      </c>
      <c r="L6247">
        <v>18.5</v>
      </c>
      <c r="M6247" t="s">
        <v>538</v>
      </c>
      <c r="N6247">
        <v>35</v>
      </c>
      <c r="P6247" cm="1">
        <f t="array" ref="P6247">IF(Q6247&gt;0,INDEX(Q6247:Q27971,MATCH(TRUE,INDEX(Q6247:Q27971="",,),0)-1),"")</f>
        <v>7</v>
      </c>
      <c r="Q6247">
        <v>6</v>
      </c>
      <c r="R6247">
        <f t="shared" si="99"/>
        <v>0</v>
      </c>
    </row>
    <row r="6248" spans="1:18" x14ac:dyDescent="0.3">
      <c r="A6248" t="s">
        <v>514</v>
      </c>
      <c r="B6248" s="1">
        <v>38532</v>
      </c>
      <c r="C6248" t="s">
        <v>515</v>
      </c>
      <c r="D6248" t="s">
        <v>539</v>
      </c>
      <c r="E6248" t="s">
        <v>540</v>
      </c>
      <c r="G6248" s="6" t="s">
        <v>29</v>
      </c>
      <c r="H6248" t="s">
        <v>69</v>
      </c>
      <c r="I6248" t="s">
        <v>21</v>
      </c>
      <c r="J6248" t="s">
        <v>22</v>
      </c>
      <c r="K6248">
        <v>8.6</v>
      </c>
      <c r="L6248">
        <v>63</v>
      </c>
      <c r="M6248" t="s">
        <v>538</v>
      </c>
      <c r="N6248">
        <v>63</v>
      </c>
      <c r="P6248" cm="1">
        <f t="array" ref="P6248">IF(Q6248&gt;0,INDEX(Q6248:Q27972,MATCH(TRUE,INDEX(Q6248:Q27972="",,),0)-1),"")</f>
        <v>7</v>
      </c>
      <c r="Q6248">
        <v>6</v>
      </c>
      <c r="R6248">
        <f t="shared" si="99"/>
        <v>0</v>
      </c>
    </row>
    <row r="6249" spans="1:18" x14ac:dyDescent="0.3">
      <c r="A6249" t="s">
        <v>514</v>
      </c>
      <c r="B6249" s="1">
        <v>38532</v>
      </c>
      <c r="C6249" t="s">
        <v>515</v>
      </c>
      <c r="D6249" t="s">
        <v>539</v>
      </c>
      <c r="E6249" t="s">
        <v>540</v>
      </c>
      <c r="G6249" s="6" t="s">
        <v>29</v>
      </c>
      <c r="H6249" t="s">
        <v>30</v>
      </c>
      <c r="I6249" t="s">
        <v>26</v>
      </c>
      <c r="J6249" t="s">
        <v>27</v>
      </c>
      <c r="K6249">
        <v>76</v>
      </c>
      <c r="L6249">
        <v>11.5</v>
      </c>
      <c r="M6249" t="s">
        <v>538</v>
      </c>
      <c r="N6249">
        <v>11.5</v>
      </c>
      <c r="P6249" cm="1">
        <f t="array" ref="P6249">IF(Q6249&gt;0,INDEX(Q6249:Q27973,MATCH(TRUE,INDEX(Q6249:Q27973="",,),0)-1),"")</f>
        <v>7</v>
      </c>
      <c r="Q6249">
        <v>6</v>
      </c>
      <c r="R6249">
        <f t="shared" si="99"/>
        <v>0</v>
      </c>
    </row>
    <row r="6250" spans="1:18" x14ac:dyDescent="0.3">
      <c r="A6250" t="s">
        <v>514</v>
      </c>
      <c r="B6250" s="1">
        <v>38532</v>
      </c>
      <c r="C6250" t="s">
        <v>515</v>
      </c>
      <c r="D6250" t="s">
        <v>539</v>
      </c>
      <c r="E6250" t="s">
        <v>540</v>
      </c>
      <c r="G6250" s="6" t="s">
        <v>29</v>
      </c>
      <c r="H6250" t="s">
        <v>99</v>
      </c>
      <c r="I6250" t="s">
        <v>26</v>
      </c>
      <c r="J6250" t="s">
        <v>27</v>
      </c>
      <c r="K6250">
        <v>14</v>
      </c>
      <c r="L6250">
        <v>10.5</v>
      </c>
      <c r="M6250" t="s">
        <v>538</v>
      </c>
      <c r="N6250">
        <v>10.5</v>
      </c>
      <c r="P6250" cm="1">
        <f t="array" ref="P6250">IF(Q6250&gt;0,INDEX(Q6250:Q27974,MATCH(TRUE,INDEX(Q6250:Q27974="",,),0)-1),"")</f>
        <v>7</v>
      </c>
      <c r="Q6250">
        <v>6</v>
      </c>
      <c r="R6250">
        <f t="shared" si="99"/>
        <v>0</v>
      </c>
    </row>
    <row r="6251" spans="1:18" x14ac:dyDescent="0.3">
      <c r="A6251" t="s">
        <v>514</v>
      </c>
      <c r="B6251" s="1">
        <v>38532</v>
      </c>
      <c r="C6251" t="s">
        <v>515</v>
      </c>
      <c r="D6251" t="s">
        <v>539</v>
      </c>
      <c r="E6251" t="s">
        <v>540</v>
      </c>
      <c r="G6251" s="6" t="s">
        <v>29</v>
      </c>
      <c r="H6251" t="s">
        <v>69</v>
      </c>
      <c r="I6251" t="s">
        <v>26</v>
      </c>
      <c r="J6251" t="s">
        <v>27</v>
      </c>
      <c r="K6251">
        <v>16</v>
      </c>
      <c r="L6251">
        <v>12.75</v>
      </c>
      <c r="M6251" t="s">
        <v>538</v>
      </c>
      <c r="N6251">
        <v>12.75</v>
      </c>
      <c r="P6251" cm="1">
        <f t="array" ref="P6251">IF(Q6251&gt;0,INDEX(Q6251:Q27975,MATCH(TRUE,INDEX(Q6251:Q27975="",,),0)-1),"")</f>
        <v>7</v>
      </c>
      <c r="Q6251">
        <v>6</v>
      </c>
      <c r="R6251">
        <f t="shared" si="99"/>
        <v>0</v>
      </c>
    </row>
    <row r="6252" spans="1:18" x14ac:dyDescent="0.3">
      <c r="A6252" t="s">
        <v>514</v>
      </c>
      <c r="B6252" s="1">
        <v>38532</v>
      </c>
      <c r="C6252" t="s">
        <v>515</v>
      </c>
      <c r="D6252" t="s">
        <v>539</v>
      </c>
      <c r="E6252" t="s">
        <v>540</v>
      </c>
      <c r="G6252" s="6" t="s">
        <v>29</v>
      </c>
      <c r="H6252" t="s">
        <v>43</v>
      </c>
      <c r="I6252" t="s">
        <v>26</v>
      </c>
      <c r="J6252" t="s">
        <v>27</v>
      </c>
      <c r="K6252">
        <v>5</v>
      </c>
      <c r="L6252">
        <v>13.4</v>
      </c>
      <c r="M6252" t="s">
        <v>538</v>
      </c>
      <c r="N6252">
        <v>13.4</v>
      </c>
      <c r="P6252" cm="1">
        <f t="array" ref="P6252">IF(Q6252&gt;0,INDEX(Q6252:Q27976,MATCH(TRUE,INDEX(Q6252:Q27976="",,),0)-1),"")</f>
        <v>7</v>
      </c>
      <c r="Q6252">
        <v>6</v>
      </c>
      <c r="R6252">
        <f t="shared" si="99"/>
        <v>0</v>
      </c>
    </row>
    <row r="6253" spans="1:18" x14ac:dyDescent="0.3">
      <c r="A6253" t="s">
        <v>514</v>
      </c>
      <c r="B6253" s="1">
        <v>38532</v>
      </c>
      <c r="C6253" t="s">
        <v>515</v>
      </c>
      <c r="D6253" t="s">
        <v>539</v>
      </c>
      <c r="E6253" t="s">
        <v>540</v>
      </c>
      <c r="G6253" t="s">
        <v>19</v>
      </c>
      <c r="H6253" t="s">
        <v>41</v>
      </c>
      <c r="I6253" t="s">
        <v>21</v>
      </c>
      <c r="J6253" t="s">
        <v>22</v>
      </c>
      <c r="K6253">
        <v>32.6</v>
      </c>
      <c r="L6253">
        <v>175</v>
      </c>
      <c r="M6253" t="s">
        <v>530</v>
      </c>
      <c r="N6253">
        <v>175</v>
      </c>
      <c r="P6253" cm="1">
        <f t="array" ref="P6253">IF(Q6253&gt;0,INDEX(Q6253:Q27977,MATCH(TRUE,INDEX(Q6253:Q27977="",,),0)-1),"")</f>
        <v>7</v>
      </c>
      <c r="Q6253">
        <v>7</v>
      </c>
      <c r="R6253">
        <f t="shared" si="99"/>
        <v>0</v>
      </c>
    </row>
    <row r="6254" spans="1:18" x14ac:dyDescent="0.3">
      <c r="A6254" t="s">
        <v>514</v>
      </c>
      <c r="B6254" s="1">
        <v>38532</v>
      </c>
      <c r="C6254" t="s">
        <v>515</v>
      </c>
      <c r="D6254" t="s">
        <v>539</v>
      </c>
      <c r="E6254" t="s">
        <v>540</v>
      </c>
      <c r="G6254" t="s">
        <v>19</v>
      </c>
      <c r="H6254" t="s">
        <v>41</v>
      </c>
      <c r="I6254" t="s">
        <v>26</v>
      </c>
      <c r="J6254" t="s">
        <v>27</v>
      </c>
      <c r="K6254">
        <v>740</v>
      </c>
      <c r="L6254">
        <v>34.799999999999997</v>
      </c>
      <c r="M6254" t="s">
        <v>530</v>
      </c>
      <c r="N6254">
        <v>35.799999999999997</v>
      </c>
      <c r="P6254" cm="1">
        <f t="array" ref="P6254">IF(Q6254&gt;0,INDEX(Q6254:Q27978,MATCH(TRUE,INDEX(Q6254:Q27978="",,),0)-1),"")</f>
        <v>7</v>
      </c>
      <c r="Q6254">
        <v>7</v>
      </c>
      <c r="R6254">
        <f t="shared" si="99"/>
        <v>0</v>
      </c>
    </row>
    <row r="6255" spans="1:18" x14ac:dyDescent="0.3">
      <c r="A6255" t="s">
        <v>514</v>
      </c>
      <c r="B6255" s="1">
        <v>38532</v>
      </c>
      <c r="C6255" t="s">
        <v>515</v>
      </c>
      <c r="D6255" t="s">
        <v>539</v>
      </c>
      <c r="E6255" t="s">
        <v>540</v>
      </c>
      <c r="G6255" t="s">
        <v>19</v>
      </c>
      <c r="H6255" t="s">
        <v>63</v>
      </c>
      <c r="I6255" t="s">
        <v>26</v>
      </c>
      <c r="J6255" t="s">
        <v>27</v>
      </c>
      <c r="K6255">
        <v>552</v>
      </c>
      <c r="L6255">
        <v>18.5</v>
      </c>
      <c r="M6255" t="s">
        <v>530</v>
      </c>
      <c r="N6255">
        <v>22.5</v>
      </c>
      <c r="P6255" cm="1">
        <f t="array" ref="P6255">IF(Q6255&gt;0,INDEX(Q6255:Q27979,MATCH(TRUE,INDEX(Q6255:Q27979="",,),0)-1),"")</f>
        <v>7</v>
      </c>
      <c r="Q6255">
        <v>7</v>
      </c>
      <c r="R6255">
        <f t="shared" si="99"/>
        <v>0</v>
      </c>
    </row>
    <row r="6256" spans="1:18" x14ac:dyDescent="0.3">
      <c r="A6256" t="s">
        <v>514</v>
      </c>
      <c r="B6256" s="1">
        <v>38532</v>
      </c>
      <c r="C6256" t="s">
        <v>515</v>
      </c>
      <c r="D6256" t="s">
        <v>539</v>
      </c>
      <c r="E6256" t="s">
        <v>540</v>
      </c>
      <c r="G6256" s="6" t="s">
        <v>29</v>
      </c>
      <c r="H6256" t="s">
        <v>69</v>
      </c>
      <c r="I6256" t="s">
        <v>21</v>
      </c>
      <c r="J6256" t="s">
        <v>22</v>
      </c>
      <c r="K6256">
        <v>8.6</v>
      </c>
      <c r="L6256">
        <v>63</v>
      </c>
      <c r="M6256" t="s">
        <v>530</v>
      </c>
      <c r="N6256">
        <v>63</v>
      </c>
      <c r="P6256" cm="1">
        <f t="array" ref="P6256">IF(Q6256&gt;0,INDEX(Q6256:Q27980,MATCH(TRUE,INDEX(Q6256:Q27980="",,),0)-1),"")</f>
        <v>7</v>
      </c>
      <c r="Q6256">
        <v>7</v>
      </c>
      <c r="R6256">
        <f t="shared" si="99"/>
        <v>0</v>
      </c>
    </row>
    <row r="6257" spans="1:18" x14ac:dyDescent="0.3">
      <c r="A6257" t="s">
        <v>514</v>
      </c>
      <c r="B6257" s="1">
        <v>38532</v>
      </c>
      <c r="C6257" t="s">
        <v>515</v>
      </c>
      <c r="D6257" t="s">
        <v>539</v>
      </c>
      <c r="E6257" t="s">
        <v>540</v>
      </c>
      <c r="G6257" s="6" t="s">
        <v>29</v>
      </c>
      <c r="H6257" t="s">
        <v>30</v>
      </c>
      <c r="I6257" t="s">
        <v>26</v>
      </c>
      <c r="J6257" t="s">
        <v>27</v>
      </c>
      <c r="K6257">
        <v>76</v>
      </c>
      <c r="L6257">
        <v>11.5</v>
      </c>
      <c r="M6257" t="s">
        <v>530</v>
      </c>
      <c r="N6257">
        <v>11.5</v>
      </c>
      <c r="P6257" cm="1">
        <f t="array" ref="P6257">IF(Q6257&gt;0,INDEX(Q6257:Q27981,MATCH(TRUE,INDEX(Q6257:Q27981="",,),0)-1),"")</f>
        <v>7</v>
      </c>
      <c r="Q6257">
        <v>7</v>
      </c>
      <c r="R6257">
        <f t="shared" si="99"/>
        <v>0</v>
      </c>
    </row>
    <row r="6258" spans="1:18" x14ac:dyDescent="0.3">
      <c r="A6258" t="s">
        <v>514</v>
      </c>
      <c r="B6258" s="1">
        <v>38532</v>
      </c>
      <c r="C6258" t="s">
        <v>515</v>
      </c>
      <c r="D6258" t="s">
        <v>539</v>
      </c>
      <c r="E6258" t="s">
        <v>540</v>
      </c>
      <c r="G6258" s="6" t="s">
        <v>29</v>
      </c>
      <c r="H6258" t="s">
        <v>99</v>
      </c>
      <c r="I6258" t="s">
        <v>26</v>
      </c>
      <c r="J6258" t="s">
        <v>27</v>
      </c>
      <c r="K6258">
        <v>14</v>
      </c>
      <c r="L6258">
        <v>10.5</v>
      </c>
      <c r="M6258" t="s">
        <v>530</v>
      </c>
      <c r="N6258">
        <v>10.5</v>
      </c>
      <c r="P6258" cm="1">
        <f t="array" ref="P6258">IF(Q6258&gt;0,INDEX(Q6258:Q27982,MATCH(TRUE,INDEX(Q6258:Q27982="",,),0)-1),"")</f>
        <v>7</v>
      </c>
      <c r="Q6258">
        <v>7</v>
      </c>
      <c r="R6258">
        <f t="shared" si="99"/>
        <v>0</v>
      </c>
    </row>
    <row r="6259" spans="1:18" x14ac:dyDescent="0.3">
      <c r="A6259" t="s">
        <v>514</v>
      </c>
      <c r="B6259" s="1">
        <v>38532</v>
      </c>
      <c r="C6259" t="s">
        <v>515</v>
      </c>
      <c r="D6259" t="s">
        <v>539</v>
      </c>
      <c r="E6259" t="s">
        <v>540</v>
      </c>
      <c r="G6259" s="6" t="s">
        <v>29</v>
      </c>
      <c r="H6259" t="s">
        <v>69</v>
      </c>
      <c r="I6259" t="s">
        <v>26</v>
      </c>
      <c r="J6259" t="s">
        <v>27</v>
      </c>
      <c r="K6259">
        <v>16</v>
      </c>
      <c r="L6259">
        <v>12.75</v>
      </c>
      <c r="M6259" t="s">
        <v>530</v>
      </c>
      <c r="N6259">
        <v>12.75</v>
      </c>
      <c r="P6259" cm="1">
        <f t="array" ref="P6259">IF(Q6259&gt;0,INDEX(Q6259:Q27983,MATCH(TRUE,INDEX(Q6259:Q27983="",,),0)-1),"")</f>
        <v>7</v>
      </c>
      <c r="Q6259">
        <v>7</v>
      </c>
      <c r="R6259">
        <f t="shared" si="99"/>
        <v>0</v>
      </c>
    </row>
    <row r="6260" spans="1:18" x14ac:dyDescent="0.3">
      <c r="A6260" t="s">
        <v>514</v>
      </c>
      <c r="B6260" s="1">
        <v>38532</v>
      </c>
      <c r="C6260" t="s">
        <v>515</v>
      </c>
      <c r="D6260" t="s">
        <v>539</v>
      </c>
      <c r="E6260" t="s">
        <v>540</v>
      </c>
      <c r="G6260" s="6" t="s">
        <v>29</v>
      </c>
      <c r="H6260" t="s">
        <v>43</v>
      </c>
      <c r="I6260" t="s">
        <v>26</v>
      </c>
      <c r="J6260" t="s">
        <v>27</v>
      </c>
      <c r="K6260">
        <v>5</v>
      </c>
      <c r="L6260">
        <v>13.4</v>
      </c>
      <c r="M6260" t="s">
        <v>530</v>
      </c>
      <c r="N6260">
        <v>13.4</v>
      </c>
      <c r="P6260" cm="1">
        <f t="array" ref="P6260">IF(Q6260&gt;0,INDEX(Q6260:Q27984,MATCH(TRUE,INDEX(Q6260:Q27984="",,),0)-1),"")</f>
        <v>7</v>
      </c>
      <c r="Q6260">
        <v>7</v>
      </c>
      <c r="R6260">
        <f t="shared" ref="R6260:R6323" si="100">IF(P6260="","",0)</f>
        <v>0</v>
      </c>
    </row>
    <row r="6261" spans="1:18" x14ac:dyDescent="0.3">
      <c r="P6261" t="str" cm="1">
        <f t="array" ref="P6261">IF(Q6261&gt;0,INDEX(Q6261:Q27985,MATCH(TRUE,INDEX(Q6261:Q27985="",,),0)-1),"")</f>
        <v/>
      </c>
      <c r="R6261" t="str">
        <f t="shared" si="100"/>
        <v/>
      </c>
    </row>
    <row r="6262" spans="1:18" x14ac:dyDescent="0.3">
      <c r="A6262" t="s">
        <v>514</v>
      </c>
      <c r="B6262" s="1">
        <v>38518</v>
      </c>
      <c r="C6262" t="s">
        <v>515</v>
      </c>
      <c r="D6262" t="s">
        <v>541</v>
      </c>
      <c r="E6262" t="s">
        <v>542</v>
      </c>
      <c r="G6262" t="s">
        <v>19</v>
      </c>
      <c r="H6262" t="s">
        <v>43</v>
      </c>
      <c r="I6262" t="s">
        <v>21</v>
      </c>
      <c r="J6262" t="s">
        <v>22</v>
      </c>
      <c r="K6262">
        <v>133.19999999999999</v>
      </c>
      <c r="L6262">
        <v>145</v>
      </c>
      <c r="M6262" t="s">
        <v>543</v>
      </c>
      <c r="N6262">
        <v>145</v>
      </c>
      <c r="O6262" t="s">
        <v>24</v>
      </c>
      <c r="P6262" cm="1">
        <f t="array" ref="P6262">IF(Q6262&gt;0,INDEX(Q6262:Q27986,MATCH(TRUE,INDEX(Q6262:Q27986="",,),0)-1),"")</f>
        <v>4</v>
      </c>
      <c r="Q6262">
        <v>1</v>
      </c>
      <c r="R6262">
        <f t="shared" si="100"/>
        <v>0</v>
      </c>
    </row>
    <row r="6263" spans="1:18" x14ac:dyDescent="0.3">
      <c r="A6263" t="s">
        <v>514</v>
      </c>
      <c r="B6263" s="1">
        <v>38518</v>
      </c>
      <c r="C6263" t="s">
        <v>515</v>
      </c>
      <c r="D6263" t="s">
        <v>541</v>
      </c>
      <c r="E6263" t="s">
        <v>542</v>
      </c>
      <c r="G6263" t="s">
        <v>19</v>
      </c>
      <c r="H6263" t="s">
        <v>126</v>
      </c>
      <c r="I6263" t="s">
        <v>26</v>
      </c>
      <c r="J6263" t="s">
        <v>27</v>
      </c>
      <c r="K6263">
        <v>89</v>
      </c>
      <c r="L6263">
        <v>14.95</v>
      </c>
      <c r="M6263" t="s">
        <v>543</v>
      </c>
      <c r="N6263">
        <v>185.01</v>
      </c>
      <c r="O6263" t="s">
        <v>24</v>
      </c>
      <c r="P6263" cm="1">
        <f t="array" ref="P6263">IF(Q6263&gt;0,INDEX(Q6263:Q27987,MATCH(TRUE,INDEX(Q6263:Q27987="",,),0)-1),"")</f>
        <v>4</v>
      </c>
      <c r="Q6263">
        <v>1</v>
      </c>
      <c r="R6263">
        <f t="shared" si="100"/>
        <v>0</v>
      </c>
    </row>
    <row r="6264" spans="1:18" x14ac:dyDescent="0.3">
      <c r="A6264" t="s">
        <v>514</v>
      </c>
      <c r="B6264" s="1">
        <v>38518</v>
      </c>
      <c r="C6264" t="s">
        <v>515</v>
      </c>
      <c r="D6264" t="s">
        <v>541</v>
      </c>
      <c r="E6264" t="s">
        <v>542</v>
      </c>
      <c r="G6264" t="s">
        <v>19</v>
      </c>
      <c r="H6264" t="s">
        <v>43</v>
      </c>
      <c r="I6264" t="s">
        <v>26</v>
      </c>
      <c r="J6264" t="s">
        <v>27</v>
      </c>
      <c r="K6264">
        <v>423</v>
      </c>
      <c r="L6264">
        <v>15.5</v>
      </c>
      <c r="M6264" t="s">
        <v>543</v>
      </c>
      <c r="N6264">
        <v>15.5</v>
      </c>
      <c r="O6264" t="s">
        <v>24</v>
      </c>
      <c r="P6264" cm="1">
        <f t="array" ref="P6264">IF(Q6264&gt;0,INDEX(Q6264:Q27988,MATCH(TRUE,INDEX(Q6264:Q27988="",,),0)-1),"")</f>
        <v>4</v>
      </c>
      <c r="Q6264">
        <v>1</v>
      </c>
      <c r="R6264">
        <f t="shared" si="100"/>
        <v>0</v>
      </c>
    </row>
    <row r="6265" spans="1:18" x14ac:dyDescent="0.3">
      <c r="A6265" t="s">
        <v>514</v>
      </c>
      <c r="B6265" s="1">
        <v>38518</v>
      </c>
      <c r="C6265" t="s">
        <v>515</v>
      </c>
      <c r="D6265" t="s">
        <v>541</v>
      </c>
      <c r="E6265" t="s">
        <v>542</v>
      </c>
      <c r="G6265" t="s">
        <v>19</v>
      </c>
      <c r="H6265" t="s">
        <v>63</v>
      </c>
      <c r="I6265" t="s">
        <v>26</v>
      </c>
      <c r="J6265" t="s">
        <v>27</v>
      </c>
      <c r="K6265">
        <v>97</v>
      </c>
      <c r="L6265">
        <v>17.3</v>
      </c>
      <c r="M6265" t="s">
        <v>543</v>
      </c>
      <c r="N6265">
        <v>17.3</v>
      </c>
      <c r="O6265" t="s">
        <v>24</v>
      </c>
      <c r="P6265" cm="1">
        <f t="array" ref="P6265">IF(Q6265&gt;0,INDEX(Q6265:Q27989,MATCH(TRUE,INDEX(Q6265:Q27989="",,),0)-1),"")</f>
        <v>4</v>
      </c>
      <c r="Q6265">
        <v>1</v>
      </c>
      <c r="R6265">
        <f t="shared" si="100"/>
        <v>0</v>
      </c>
    </row>
    <row r="6266" spans="1:18" x14ac:dyDescent="0.3">
      <c r="A6266" t="s">
        <v>514</v>
      </c>
      <c r="B6266" s="1">
        <v>38518</v>
      </c>
      <c r="C6266" t="s">
        <v>515</v>
      </c>
      <c r="D6266" t="s">
        <v>541</v>
      </c>
      <c r="E6266" t="s">
        <v>542</v>
      </c>
      <c r="G6266" s="6" t="s">
        <v>29</v>
      </c>
      <c r="H6266" t="s">
        <v>126</v>
      </c>
      <c r="I6266" t="s">
        <v>21</v>
      </c>
      <c r="J6266" t="s">
        <v>22</v>
      </c>
      <c r="K6266">
        <v>22.7</v>
      </c>
      <c r="L6266">
        <v>36</v>
      </c>
      <c r="M6266" t="s">
        <v>543</v>
      </c>
      <c r="N6266">
        <v>36</v>
      </c>
      <c r="O6266" t="s">
        <v>24</v>
      </c>
      <c r="P6266" cm="1">
        <f t="array" ref="P6266">IF(Q6266&gt;0,INDEX(Q6266:Q27990,MATCH(TRUE,INDEX(Q6266:Q27990="",,),0)-1),"")</f>
        <v>4</v>
      </c>
      <c r="Q6266">
        <v>1</v>
      </c>
      <c r="R6266">
        <f t="shared" si="100"/>
        <v>0</v>
      </c>
    </row>
    <row r="6267" spans="1:18" x14ac:dyDescent="0.3">
      <c r="A6267" t="s">
        <v>514</v>
      </c>
      <c r="B6267" s="1">
        <v>38518</v>
      </c>
      <c r="C6267" t="s">
        <v>515</v>
      </c>
      <c r="D6267" t="s">
        <v>541</v>
      </c>
      <c r="E6267" t="s">
        <v>542</v>
      </c>
      <c r="G6267" s="6" t="s">
        <v>29</v>
      </c>
      <c r="H6267" t="s">
        <v>28</v>
      </c>
      <c r="I6267" t="s">
        <v>21</v>
      </c>
      <c r="J6267" t="s">
        <v>22</v>
      </c>
      <c r="K6267">
        <v>15.4</v>
      </c>
      <c r="L6267">
        <v>76</v>
      </c>
      <c r="M6267" t="s">
        <v>543</v>
      </c>
      <c r="N6267">
        <v>76</v>
      </c>
      <c r="O6267" t="s">
        <v>24</v>
      </c>
      <c r="P6267" cm="1">
        <f t="array" ref="P6267">IF(Q6267&gt;0,INDEX(Q6267:Q27991,MATCH(TRUE,INDEX(Q6267:Q27991="",,),0)-1),"")</f>
        <v>4</v>
      </c>
      <c r="Q6267">
        <v>1</v>
      </c>
      <c r="R6267">
        <f t="shared" si="100"/>
        <v>0</v>
      </c>
    </row>
    <row r="6268" spans="1:18" x14ac:dyDescent="0.3">
      <c r="A6268" t="s">
        <v>514</v>
      </c>
      <c r="B6268" s="1">
        <v>38518</v>
      </c>
      <c r="C6268" t="s">
        <v>515</v>
      </c>
      <c r="D6268" t="s">
        <v>541</v>
      </c>
      <c r="E6268" t="s">
        <v>542</v>
      </c>
      <c r="G6268" s="6" t="s">
        <v>29</v>
      </c>
      <c r="H6268" t="s">
        <v>64</v>
      </c>
      <c r="I6268" t="s">
        <v>21</v>
      </c>
      <c r="J6268" t="s">
        <v>22</v>
      </c>
      <c r="K6268">
        <v>5</v>
      </c>
      <c r="L6268">
        <v>118</v>
      </c>
      <c r="M6268" t="s">
        <v>543</v>
      </c>
      <c r="N6268">
        <v>118</v>
      </c>
      <c r="O6268" t="s">
        <v>24</v>
      </c>
      <c r="P6268" cm="1">
        <f t="array" ref="P6268">IF(Q6268&gt;0,INDEX(Q6268:Q27992,MATCH(TRUE,INDEX(Q6268:Q27992="",,),0)-1),"")</f>
        <v>4</v>
      </c>
      <c r="Q6268">
        <v>1</v>
      </c>
      <c r="R6268">
        <f t="shared" si="100"/>
        <v>0</v>
      </c>
    </row>
    <row r="6269" spans="1:18" x14ac:dyDescent="0.3">
      <c r="A6269" t="s">
        <v>514</v>
      </c>
      <c r="B6269" s="1">
        <v>38518</v>
      </c>
      <c r="C6269" t="s">
        <v>515</v>
      </c>
      <c r="D6269" t="s">
        <v>541</v>
      </c>
      <c r="E6269" t="s">
        <v>542</v>
      </c>
      <c r="G6269" s="6" t="s">
        <v>29</v>
      </c>
      <c r="H6269" t="s">
        <v>30</v>
      </c>
      <c r="I6269" t="s">
        <v>26</v>
      </c>
      <c r="J6269" t="s">
        <v>27</v>
      </c>
      <c r="K6269">
        <v>61</v>
      </c>
      <c r="L6269">
        <v>12.05</v>
      </c>
      <c r="M6269" t="s">
        <v>543</v>
      </c>
      <c r="N6269">
        <v>12.05</v>
      </c>
      <c r="O6269" t="s">
        <v>24</v>
      </c>
      <c r="P6269" cm="1">
        <f t="array" ref="P6269">IF(Q6269&gt;0,INDEX(Q6269:Q27993,MATCH(TRUE,INDEX(Q6269:Q27993="",,),0)-1),"")</f>
        <v>4</v>
      </c>
      <c r="Q6269">
        <v>1</v>
      </c>
      <c r="R6269">
        <f t="shared" si="100"/>
        <v>0</v>
      </c>
    </row>
    <row r="6270" spans="1:18" x14ac:dyDescent="0.3">
      <c r="A6270" t="s">
        <v>514</v>
      </c>
      <c r="B6270" s="1">
        <v>38518</v>
      </c>
      <c r="C6270" t="s">
        <v>515</v>
      </c>
      <c r="D6270" t="s">
        <v>541</v>
      </c>
      <c r="E6270" t="s">
        <v>542</v>
      </c>
      <c r="G6270" s="6" t="s">
        <v>29</v>
      </c>
      <c r="H6270" t="s">
        <v>28</v>
      </c>
      <c r="I6270" t="s">
        <v>26</v>
      </c>
      <c r="J6270" t="s">
        <v>27</v>
      </c>
      <c r="K6270">
        <v>74</v>
      </c>
      <c r="L6270">
        <v>21.9</v>
      </c>
      <c r="M6270" t="s">
        <v>543</v>
      </c>
      <c r="N6270">
        <v>21.9</v>
      </c>
      <c r="O6270" t="s">
        <v>24</v>
      </c>
      <c r="P6270" cm="1">
        <f t="array" ref="P6270">IF(Q6270&gt;0,INDEX(Q6270:Q27994,MATCH(TRUE,INDEX(Q6270:Q27994="",,),0)-1),"")</f>
        <v>4</v>
      </c>
      <c r="Q6270">
        <v>1</v>
      </c>
      <c r="R6270">
        <f t="shared" si="100"/>
        <v>0</v>
      </c>
    </row>
    <row r="6271" spans="1:18" x14ac:dyDescent="0.3">
      <c r="A6271" t="s">
        <v>514</v>
      </c>
      <c r="B6271" s="1">
        <v>38518</v>
      </c>
      <c r="C6271" t="s">
        <v>515</v>
      </c>
      <c r="D6271" t="s">
        <v>541</v>
      </c>
      <c r="E6271" t="s">
        <v>542</v>
      </c>
      <c r="G6271" t="s">
        <v>19</v>
      </c>
      <c r="H6271" t="s">
        <v>43</v>
      </c>
      <c r="I6271" t="s">
        <v>21</v>
      </c>
      <c r="J6271" t="s">
        <v>22</v>
      </c>
      <c r="K6271">
        <v>133.19999999999999</v>
      </c>
      <c r="L6271">
        <v>145</v>
      </c>
      <c r="M6271" t="s">
        <v>518</v>
      </c>
      <c r="N6271">
        <v>245</v>
      </c>
      <c r="P6271" cm="1">
        <f t="array" ref="P6271">IF(Q6271&gt;0,INDEX(Q6271:Q27995,MATCH(TRUE,INDEX(Q6271:Q27995="",,),0)-1),"")</f>
        <v>4</v>
      </c>
      <c r="Q6271">
        <v>2</v>
      </c>
      <c r="R6271">
        <f t="shared" si="100"/>
        <v>0</v>
      </c>
    </row>
    <row r="6272" spans="1:18" x14ac:dyDescent="0.3">
      <c r="A6272" t="s">
        <v>514</v>
      </c>
      <c r="B6272" s="1">
        <v>38518</v>
      </c>
      <c r="C6272" t="s">
        <v>515</v>
      </c>
      <c r="D6272" t="s">
        <v>541</v>
      </c>
      <c r="E6272" t="s">
        <v>542</v>
      </c>
      <c r="G6272" t="s">
        <v>19</v>
      </c>
      <c r="H6272" t="s">
        <v>126</v>
      </c>
      <c r="I6272" t="s">
        <v>26</v>
      </c>
      <c r="J6272" t="s">
        <v>27</v>
      </c>
      <c r="K6272">
        <v>89</v>
      </c>
      <c r="L6272">
        <v>14.95</v>
      </c>
      <c r="M6272" t="s">
        <v>518</v>
      </c>
      <c r="N6272">
        <v>14.95</v>
      </c>
      <c r="P6272" cm="1">
        <f t="array" ref="P6272">IF(Q6272&gt;0,INDEX(Q6272:Q27996,MATCH(TRUE,INDEX(Q6272:Q27996="",,),0)-1),"")</f>
        <v>4</v>
      </c>
      <c r="Q6272">
        <v>2</v>
      </c>
      <c r="R6272">
        <f t="shared" si="100"/>
        <v>0</v>
      </c>
    </row>
    <row r="6273" spans="1:18" x14ac:dyDescent="0.3">
      <c r="A6273" t="s">
        <v>514</v>
      </c>
      <c r="B6273" s="1">
        <v>38518</v>
      </c>
      <c r="C6273" t="s">
        <v>515</v>
      </c>
      <c r="D6273" t="s">
        <v>541</v>
      </c>
      <c r="E6273" t="s">
        <v>542</v>
      </c>
      <c r="G6273" t="s">
        <v>19</v>
      </c>
      <c r="H6273" t="s">
        <v>43</v>
      </c>
      <c r="I6273" t="s">
        <v>26</v>
      </c>
      <c r="J6273" t="s">
        <v>27</v>
      </c>
      <c r="K6273">
        <v>423</v>
      </c>
      <c r="L6273">
        <v>15.5</v>
      </c>
      <c r="M6273" t="s">
        <v>518</v>
      </c>
      <c r="N6273">
        <v>15.5</v>
      </c>
      <c r="P6273" cm="1">
        <f t="array" ref="P6273">IF(Q6273&gt;0,INDEX(Q6273:Q27997,MATCH(TRUE,INDEX(Q6273:Q27997="",,),0)-1),"")</f>
        <v>4</v>
      </c>
      <c r="Q6273">
        <v>2</v>
      </c>
      <c r="R6273">
        <f t="shared" si="100"/>
        <v>0</v>
      </c>
    </row>
    <row r="6274" spans="1:18" x14ac:dyDescent="0.3">
      <c r="A6274" t="s">
        <v>514</v>
      </c>
      <c r="B6274" s="1">
        <v>38518</v>
      </c>
      <c r="C6274" t="s">
        <v>515</v>
      </c>
      <c r="D6274" t="s">
        <v>541</v>
      </c>
      <c r="E6274" t="s">
        <v>542</v>
      </c>
      <c r="G6274" t="s">
        <v>19</v>
      </c>
      <c r="H6274" t="s">
        <v>63</v>
      </c>
      <c r="I6274" t="s">
        <v>26</v>
      </c>
      <c r="J6274" t="s">
        <v>27</v>
      </c>
      <c r="K6274">
        <v>97</v>
      </c>
      <c r="L6274">
        <v>17.3</v>
      </c>
      <c r="M6274" t="s">
        <v>518</v>
      </c>
      <c r="N6274">
        <v>17.3</v>
      </c>
      <c r="P6274" cm="1">
        <f t="array" ref="P6274">IF(Q6274&gt;0,INDEX(Q6274:Q27998,MATCH(TRUE,INDEX(Q6274:Q27998="",,),0)-1),"")</f>
        <v>4</v>
      </c>
      <c r="Q6274">
        <v>2</v>
      </c>
      <c r="R6274">
        <f t="shared" si="100"/>
        <v>0</v>
      </c>
    </row>
    <row r="6275" spans="1:18" x14ac:dyDescent="0.3">
      <c r="A6275" t="s">
        <v>514</v>
      </c>
      <c r="B6275" s="1">
        <v>38518</v>
      </c>
      <c r="C6275" t="s">
        <v>515</v>
      </c>
      <c r="D6275" t="s">
        <v>541</v>
      </c>
      <c r="E6275" t="s">
        <v>542</v>
      </c>
      <c r="G6275" s="6" t="s">
        <v>29</v>
      </c>
      <c r="H6275" t="s">
        <v>126</v>
      </c>
      <c r="I6275" t="s">
        <v>21</v>
      </c>
      <c r="J6275" t="s">
        <v>22</v>
      </c>
      <c r="K6275">
        <v>22.7</v>
      </c>
      <c r="L6275">
        <v>36</v>
      </c>
      <c r="M6275" t="s">
        <v>518</v>
      </c>
      <c r="N6275">
        <v>36</v>
      </c>
      <c r="P6275" cm="1">
        <f t="array" ref="P6275">IF(Q6275&gt;0,INDEX(Q6275:Q27999,MATCH(TRUE,INDEX(Q6275:Q27999="",,),0)-1),"")</f>
        <v>4</v>
      </c>
      <c r="Q6275">
        <v>2</v>
      </c>
      <c r="R6275">
        <f t="shared" si="100"/>
        <v>0</v>
      </c>
    </row>
    <row r="6276" spans="1:18" x14ac:dyDescent="0.3">
      <c r="A6276" t="s">
        <v>514</v>
      </c>
      <c r="B6276" s="1">
        <v>38518</v>
      </c>
      <c r="C6276" t="s">
        <v>515</v>
      </c>
      <c r="D6276" t="s">
        <v>541</v>
      </c>
      <c r="E6276" t="s">
        <v>542</v>
      </c>
      <c r="G6276" s="6" t="s">
        <v>29</v>
      </c>
      <c r="H6276" t="s">
        <v>28</v>
      </c>
      <c r="I6276" t="s">
        <v>21</v>
      </c>
      <c r="J6276" t="s">
        <v>22</v>
      </c>
      <c r="K6276">
        <v>15.4</v>
      </c>
      <c r="L6276">
        <v>76</v>
      </c>
      <c r="M6276" t="s">
        <v>518</v>
      </c>
      <c r="N6276">
        <v>76</v>
      </c>
      <c r="P6276" cm="1">
        <f t="array" ref="P6276">IF(Q6276&gt;0,INDEX(Q6276:Q28000,MATCH(TRUE,INDEX(Q6276:Q28000="",,),0)-1),"")</f>
        <v>4</v>
      </c>
      <c r="Q6276">
        <v>2</v>
      </c>
      <c r="R6276">
        <f t="shared" si="100"/>
        <v>0</v>
      </c>
    </row>
    <row r="6277" spans="1:18" x14ac:dyDescent="0.3">
      <c r="A6277" t="s">
        <v>514</v>
      </c>
      <c r="B6277" s="1">
        <v>38518</v>
      </c>
      <c r="C6277" t="s">
        <v>515</v>
      </c>
      <c r="D6277" t="s">
        <v>541</v>
      </c>
      <c r="E6277" t="s">
        <v>542</v>
      </c>
      <c r="G6277" s="6" t="s">
        <v>29</v>
      </c>
      <c r="H6277" t="s">
        <v>64</v>
      </c>
      <c r="I6277" t="s">
        <v>21</v>
      </c>
      <c r="J6277" t="s">
        <v>22</v>
      </c>
      <c r="K6277">
        <v>5</v>
      </c>
      <c r="L6277">
        <v>118</v>
      </c>
      <c r="M6277" t="s">
        <v>518</v>
      </c>
      <c r="N6277">
        <v>118</v>
      </c>
      <c r="P6277" cm="1">
        <f t="array" ref="P6277">IF(Q6277&gt;0,INDEX(Q6277:Q28001,MATCH(TRUE,INDEX(Q6277:Q28001="",,),0)-1),"")</f>
        <v>4</v>
      </c>
      <c r="Q6277">
        <v>2</v>
      </c>
      <c r="R6277">
        <f t="shared" si="100"/>
        <v>0</v>
      </c>
    </row>
    <row r="6278" spans="1:18" x14ac:dyDescent="0.3">
      <c r="A6278" t="s">
        <v>514</v>
      </c>
      <c r="B6278" s="1">
        <v>38518</v>
      </c>
      <c r="C6278" t="s">
        <v>515</v>
      </c>
      <c r="D6278" t="s">
        <v>541</v>
      </c>
      <c r="E6278" t="s">
        <v>542</v>
      </c>
      <c r="G6278" s="6" t="s">
        <v>29</v>
      </c>
      <c r="H6278" t="s">
        <v>30</v>
      </c>
      <c r="I6278" t="s">
        <v>26</v>
      </c>
      <c r="J6278" t="s">
        <v>27</v>
      </c>
      <c r="K6278">
        <v>61</v>
      </c>
      <c r="L6278">
        <v>12.05</v>
      </c>
      <c r="M6278" t="s">
        <v>518</v>
      </c>
      <c r="N6278">
        <v>12.05</v>
      </c>
      <c r="P6278" cm="1">
        <f t="array" ref="P6278">IF(Q6278&gt;0,INDEX(Q6278:Q28002,MATCH(TRUE,INDEX(Q6278:Q28002="",,),0)-1),"")</f>
        <v>4</v>
      </c>
      <c r="Q6278">
        <v>2</v>
      </c>
      <c r="R6278">
        <f t="shared" si="100"/>
        <v>0</v>
      </c>
    </row>
    <row r="6279" spans="1:18" x14ac:dyDescent="0.3">
      <c r="A6279" t="s">
        <v>514</v>
      </c>
      <c r="B6279" s="1">
        <v>38518</v>
      </c>
      <c r="C6279" t="s">
        <v>515</v>
      </c>
      <c r="D6279" t="s">
        <v>541</v>
      </c>
      <c r="E6279" t="s">
        <v>542</v>
      </c>
      <c r="G6279" s="6" t="s">
        <v>29</v>
      </c>
      <c r="H6279" t="s">
        <v>28</v>
      </c>
      <c r="I6279" t="s">
        <v>26</v>
      </c>
      <c r="J6279" t="s">
        <v>27</v>
      </c>
      <c r="K6279">
        <v>74</v>
      </c>
      <c r="L6279">
        <v>21.9</v>
      </c>
      <c r="M6279" t="s">
        <v>518</v>
      </c>
      <c r="N6279">
        <v>21.9</v>
      </c>
      <c r="P6279" cm="1">
        <f t="array" ref="P6279">IF(Q6279&gt;0,INDEX(Q6279:Q28003,MATCH(TRUE,INDEX(Q6279:Q28003="",,),0)-1),"")</f>
        <v>4</v>
      </c>
      <c r="Q6279">
        <v>2</v>
      </c>
      <c r="R6279">
        <f t="shared" si="100"/>
        <v>0</v>
      </c>
    </row>
    <row r="6280" spans="1:18" x14ac:dyDescent="0.3">
      <c r="A6280" t="s">
        <v>514</v>
      </c>
      <c r="B6280" s="1">
        <v>38518</v>
      </c>
      <c r="C6280" t="s">
        <v>515</v>
      </c>
      <c r="D6280" t="s">
        <v>541</v>
      </c>
      <c r="E6280" t="s">
        <v>542</v>
      </c>
      <c r="G6280" t="s">
        <v>19</v>
      </c>
      <c r="H6280" t="s">
        <v>43</v>
      </c>
      <c r="I6280" t="s">
        <v>21</v>
      </c>
      <c r="J6280" t="s">
        <v>22</v>
      </c>
      <c r="K6280">
        <v>133.19999999999999</v>
      </c>
      <c r="L6280">
        <v>145</v>
      </c>
      <c r="M6280" t="s">
        <v>534</v>
      </c>
      <c r="N6280">
        <v>145</v>
      </c>
      <c r="P6280" cm="1">
        <f t="array" ref="P6280">IF(Q6280&gt;0,INDEX(Q6280:Q28004,MATCH(TRUE,INDEX(Q6280:Q28004="",,),0)-1),"")</f>
        <v>4</v>
      </c>
      <c r="Q6280">
        <v>3</v>
      </c>
      <c r="R6280">
        <f t="shared" si="100"/>
        <v>0</v>
      </c>
    </row>
    <row r="6281" spans="1:18" x14ac:dyDescent="0.3">
      <c r="A6281" t="s">
        <v>514</v>
      </c>
      <c r="B6281" s="1">
        <v>38518</v>
      </c>
      <c r="C6281" t="s">
        <v>515</v>
      </c>
      <c r="D6281" t="s">
        <v>541</v>
      </c>
      <c r="E6281" t="s">
        <v>542</v>
      </c>
      <c r="G6281" t="s">
        <v>19</v>
      </c>
      <c r="H6281" t="s">
        <v>126</v>
      </c>
      <c r="I6281" t="s">
        <v>26</v>
      </c>
      <c r="J6281" t="s">
        <v>27</v>
      </c>
      <c r="K6281">
        <v>89</v>
      </c>
      <c r="L6281">
        <v>14.95</v>
      </c>
      <c r="M6281" t="s">
        <v>534</v>
      </c>
      <c r="N6281">
        <v>20</v>
      </c>
      <c r="P6281" cm="1">
        <f t="array" ref="P6281">IF(Q6281&gt;0,INDEX(Q6281:Q28005,MATCH(TRUE,INDEX(Q6281:Q28005="",,),0)-1),"")</f>
        <v>4</v>
      </c>
      <c r="Q6281">
        <v>3</v>
      </c>
      <c r="R6281">
        <f t="shared" si="100"/>
        <v>0</v>
      </c>
    </row>
    <row r="6282" spans="1:18" x14ac:dyDescent="0.3">
      <c r="A6282" t="s">
        <v>514</v>
      </c>
      <c r="B6282" s="1">
        <v>38518</v>
      </c>
      <c r="C6282" t="s">
        <v>515</v>
      </c>
      <c r="D6282" t="s">
        <v>541</v>
      </c>
      <c r="E6282" t="s">
        <v>542</v>
      </c>
      <c r="G6282" t="s">
        <v>19</v>
      </c>
      <c r="H6282" t="s">
        <v>43</v>
      </c>
      <c r="I6282" t="s">
        <v>26</v>
      </c>
      <c r="J6282" t="s">
        <v>27</v>
      </c>
      <c r="K6282">
        <v>423</v>
      </c>
      <c r="L6282">
        <v>15.5</v>
      </c>
      <c r="M6282" t="s">
        <v>534</v>
      </c>
      <c r="N6282">
        <v>20</v>
      </c>
      <c r="P6282" cm="1">
        <f t="array" ref="P6282">IF(Q6282&gt;0,INDEX(Q6282:Q28006,MATCH(TRUE,INDEX(Q6282:Q28006="",,),0)-1),"")</f>
        <v>4</v>
      </c>
      <c r="Q6282">
        <v>3</v>
      </c>
      <c r="R6282">
        <f t="shared" si="100"/>
        <v>0</v>
      </c>
    </row>
    <row r="6283" spans="1:18" x14ac:dyDescent="0.3">
      <c r="A6283" t="s">
        <v>514</v>
      </c>
      <c r="B6283" s="1">
        <v>38518</v>
      </c>
      <c r="C6283" t="s">
        <v>515</v>
      </c>
      <c r="D6283" t="s">
        <v>541</v>
      </c>
      <c r="E6283" t="s">
        <v>542</v>
      </c>
      <c r="G6283" t="s">
        <v>19</v>
      </c>
      <c r="H6283" t="s">
        <v>63</v>
      </c>
      <c r="I6283" t="s">
        <v>26</v>
      </c>
      <c r="J6283" t="s">
        <v>27</v>
      </c>
      <c r="K6283">
        <v>97</v>
      </c>
      <c r="L6283">
        <v>17.3</v>
      </c>
      <c r="M6283" t="s">
        <v>534</v>
      </c>
      <c r="N6283">
        <v>17.3</v>
      </c>
      <c r="P6283" cm="1">
        <f t="array" ref="P6283">IF(Q6283&gt;0,INDEX(Q6283:Q28007,MATCH(TRUE,INDEX(Q6283:Q28007="",,),0)-1),"")</f>
        <v>4</v>
      </c>
      <c r="Q6283">
        <v>3</v>
      </c>
      <c r="R6283">
        <f t="shared" si="100"/>
        <v>0</v>
      </c>
    </row>
    <row r="6284" spans="1:18" x14ac:dyDescent="0.3">
      <c r="A6284" t="s">
        <v>514</v>
      </c>
      <c r="B6284" s="1">
        <v>38518</v>
      </c>
      <c r="C6284" t="s">
        <v>515</v>
      </c>
      <c r="D6284" t="s">
        <v>541</v>
      </c>
      <c r="E6284" t="s">
        <v>542</v>
      </c>
      <c r="G6284" s="6" t="s">
        <v>29</v>
      </c>
      <c r="H6284" t="s">
        <v>126</v>
      </c>
      <c r="I6284" t="s">
        <v>21</v>
      </c>
      <c r="J6284" t="s">
        <v>22</v>
      </c>
      <c r="K6284">
        <v>22.7</v>
      </c>
      <c r="L6284">
        <v>36</v>
      </c>
      <c r="M6284" t="s">
        <v>534</v>
      </c>
      <c r="N6284">
        <v>36</v>
      </c>
      <c r="P6284" cm="1">
        <f t="array" ref="P6284">IF(Q6284&gt;0,INDEX(Q6284:Q28008,MATCH(TRUE,INDEX(Q6284:Q28008="",,),0)-1),"")</f>
        <v>4</v>
      </c>
      <c r="Q6284">
        <v>3</v>
      </c>
      <c r="R6284">
        <f t="shared" si="100"/>
        <v>0</v>
      </c>
    </row>
    <row r="6285" spans="1:18" x14ac:dyDescent="0.3">
      <c r="A6285" t="s">
        <v>514</v>
      </c>
      <c r="B6285" s="1">
        <v>38518</v>
      </c>
      <c r="C6285" t="s">
        <v>515</v>
      </c>
      <c r="D6285" t="s">
        <v>541</v>
      </c>
      <c r="E6285" t="s">
        <v>542</v>
      </c>
      <c r="G6285" s="6" t="s">
        <v>29</v>
      </c>
      <c r="H6285" t="s">
        <v>28</v>
      </c>
      <c r="I6285" t="s">
        <v>21</v>
      </c>
      <c r="J6285" t="s">
        <v>22</v>
      </c>
      <c r="K6285">
        <v>15.4</v>
      </c>
      <c r="L6285">
        <v>76</v>
      </c>
      <c r="M6285" t="s">
        <v>534</v>
      </c>
      <c r="N6285">
        <v>76</v>
      </c>
      <c r="P6285" cm="1">
        <f t="array" ref="P6285">IF(Q6285&gt;0,INDEX(Q6285:Q28009,MATCH(TRUE,INDEX(Q6285:Q28009="",,),0)-1),"")</f>
        <v>4</v>
      </c>
      <c r="Q6285">
        <v>3</v>
      </c>
      <c r="R6285">
        <f t="shared" si="100"/>
        <v>0</v>
      </c>
    </row>
    <row r="6286" spans="1:18" x14ac:dyDescent="0.3">
      <c r="A6286" t="s">
        <v>514</v>
      </c>
      <c r="B6286" s="1">
        <v>38518</v>
      </c>
      <c r="C6286" t="s">
        <v>515</v>
      </c>
      <c r="D6286" t="s">
        <v>541</v>
      </c>
      <c r="E6286" t="s">
        <v>542</v>
      </c>
      <c r="G6286" s="6" t="s">
        <v>29</v>
      </c>
      <c r="H6286" t="s">
        <v>64</v>
      </c>
      <c r="I6286" t="s">
        <v>21</v>
      </c>
      <c r="J6286" t="s">
        <v>22</v>
      </c>
      <c r="K6286">
        <v>5</v>
      </c>
      <c r="L6286">
        <v>118</v>
      </c>
      <c r="M6286" t="s">
        <v>534</v>
      </c>
      <c r="N6286">
        <v>118</v>
      </c>
      <c r="P6286" cm="1">
        <f t="array" ref="P6286">IF(Q6286&gt;0,INDEX(Q6286:Q28010,MATCH(TRUE,INDEX(Q6286:Q28010="",,),0)-1),"")</f>
        <v>4</v>
      </c>
      <c r="Q6286">
        <v>3</v>
      </c>
      <c r="R6286">
        <f t="shared" si="100"/>
        <v>0</v>
      </c>
    </row>
    <row r="6287" spans="1:18" x14ac:dyDescent="0.3">
      <c r="A6287" t="s">
        <v>514</v>
      </c>
      <c r="B6287" s="1">
        <v>38518</v>
      </c>
      <c r="C6287" t="s">
        <v>515</v>
      </c>
      <c r="D6287" t="s">
        <v>541</v>
      </c>
      <c r="E6287" t="s">
        <v>542</v>
      </c>
      <c r="G6287" s="6" t="s">
        <v>29</v>
      </c>
      <c r="H6287" t="s">
        <v>30</v>
      </c>
      <c r="I6287" t="s">
        <v>26</v>
      </c>
      <c r="J6287" t="s">
        <v>27</v>
      </c>
      <c r="K6287">
        <v>61</v>
      </c>
      <c r="L6287">
        <v>12.05</v>
      </c>
      <c r="M6287" t="s">
        <v>534</v>
      </c>
      <c r="N6287">
        <v>12.05</v>
      </c>
      <c r="P6287" cm="1">
        <f t="array" ref="P6287">IF(Q6287&gt;0,INDEX(Q6287:Q28011,MATCH(TRUE,INDEX(Q6287:Q28011="",,),0)-1),"")</f>
        <v>4</v>
      </c>
      <c r="Q6287">
        <v>3</v>
      </c>
      <c r="R6287">
        <f t="shared" si="100"/>
        <v>0</v>
      </c>
    </row>
    <row r="6288" spans="1:18" x14ac:dyDescent="0.3">
      <c r="A6288" t="s">
        <v>514</v>
      </c>
      <c r="B6288" s="1">
        <v>38518</v>
      </c>
      <c r="C6288" t="s">
        <v>515</v>
      </c>
      <c r="D6288" t="s">
        <v>541</v>
      </c>
      <c r="E6288" t="s">
        <v>542</v>
      </c>
      <c r="G6288" s="6" t="s">
        <v>29</v>
      </c>
      <c r="H6288" t="s">
        <v>28</v>
      </c>
      <c r="I6288" t="s">
        <v>26</v>
      </c>
      <c r="J6288" t="s">
        <v>27</v>
      </c>
      <c r="K6288">
        <v>74</v>
      </c>
      <c r="L6288">
        <v>21.9</v>
      </c>
      <c r="M6288" t="s">
        <v>534</v>
      </c>
      <c r="N6288">
        <v>21.9</v>
      </c>
      <c r="P6288" cm="1">
        <f t="array" ref="P6288">IF(Q6288&gt;0,INDEX(Q6288:Q28012,MATCH(TRUE,INDEX(Q6288:Q28012="",,),0)-1),"")</f>
        <v>4</v>
      </c>
      <c r="Q6288">
        <v>3</v>
      </c>
      <c r="R6288">
        <f t="shared" si="100"/>
        <v>0</v>
      </c>
    </row>
    <row r="6289" spans="1:18" x14ac:dyDescent="0.3">
      <c r="A6289" t="s">
        <v>514</v>
      </c>
      <c r="B6289" s="1">
        <v>38518</v>
      </c>
      <c r="C6289" t="s">
        <v>515</v>
      </c>
      <c r="D6289" t="s">
        <v>541</v>
      </c>
      <c r="E6289" t="s">
        <v>542</v>
      </c>
      <c r="G6289" t="s">
        <v>19</v>
      </c>
      <c r="H6289" t="s">
        <v>43</v>
      </c>
      <c r="I6289" t="s">
        <v>21</v>
      </c>
      <c r="J6289" t="s">
        <v>22</v>
      </c>
      <c r="K6289">
        <v>133.19999999999999</v>
      </c>
      <c r="L6289">
        <v>145</v>
      </c>
      <c r="M6289" t="s">
        <v>100</v>
      </c>
      <c r="N6289">
        <v>150.1</v>
      </c>
      <c r="P6289" cm="1">
        <f t="array" ref="P6289">IF(Q6289&gt;0,INDEX(Q6289:Q28013,MATCH(TRUE,INDEX(Q6289:Q28013="",,),0)-1),"")</f>
        <v>4</v>
      </c>
      <c r="Q6289">
        <v>4</v>
      </c>
      <c r="R6289">
        <f t="shared" si="100"/>
        <v>0</v>
      </c>
    </row>
    <row r="6290" spans="1:18" x14ac:dyDescent="0.3">
      <c r="A6290" t="s">
        <v>514</v>
      </c>
      <c r="B6290" s="1">
        <v>38518</v>
      </c>
      <c r="C6290" t="s">
        <v>515</v>
      </c>
      <c r="D6290" t="s">
        <v>541</v>
      </c>
      <c r="E6290" t="s">
        <v>542</v>
      </c>
      <c r="G6290" t="s">
        <v>19</v>
      </c>
      <c r="H6290" t="s">
        <v>126</v>
      </c>
      <c r="I6290" t="s">
        <v>26</v>
      </c>
      <c r="J6290" t="s">
        <v>27</v>
      </c>
      <c r="K6290">
        <v>89</v>
      </c>
      <c r="L6290">
        <v>14.95</v>
      </c>
      <c r="M6290" t="s">
        <v>100</v>
      </c>
      <c r="N6290">
        <v>16.5</v>
      </c>
      <c r="P6290" cm="1">
        <f t="array" ref="P6290">IF(Q6290&gt;0,INDEX(Q6290:Q28014,MATCH(TRUE,INDEX(Q6290:Q28014="",,),0)-1),"")</f>
        <v>4</v>
      </c>
      <c r="Q6290">
        <v>4</v>
      </c>
      <c r="R6290">
        <f t="shared" si="100"/>
        <v>0</v>
      </c>
    </row>
    <row r="6291" spans="1:18" x14ac:dyDescent="0.3">
      <c r="A6291" t="s">
        <v>514</v>
      </c>
      <c r="B6291" s="1">
        <v>38518</v>
      </c>
      <c r="C6291" t="s">
        <v>515</v>
      </c>
      <c r="D6291" t="s">
        <v>541</v>
      </c>
      <c r="E6291" t="s">
        <v>542</v>
      </c>
      <c r="G6291" t="s">
        <v>19</v>
      </c>
      <c r="H6291" t="s">
        <v>43</v>
      </c>
      <c r="I6291" t="s">
        <v>26</v>
      </c>
      <c r="J6291" t="s">
        <v>27</v>
      </c>
      <c r="K6291">
        <v>423</v>
      </c>
      <c r="L6291">
        <v>15.5</v>
      </c>
      <c r="M6291" t="s">
        <v>100</v>
      </c>
      <c r="N6291">
        <v>16.5</v>
      </c>
      <c r="P6291" cm="1">
        <f t="array" ref="P6291">IF(Q6291&gt;0,INDEX(Q6291:Q28015,MATCH(TRUE,INDEX(Q6291:Q28015="",,),0)-1),"")</f>
        <v>4</v>
      </c>
      <c r="Q6291">
        <v>4</v>
      </c>
      <c r="R6291">
        <f t="shared" si="100"/>
        <v>0</v>
      </c>
    </row>
    <row r="6292" spans="1:18" x14ac:dyDescent="0.3">
      <c r="A6292" t="s">
        <v>514</v>
      </c>
      <c r="B6292" s="1">
        <v>38518</v>
      </c>
      <c r="C6292" t="s">
        <v>515</v>
      </c>
      <c r="D6292" t="s">
        <v>541</v>
      </c>
      <c r="E6292" t="s">
        <v>542</v>
      </c>
      <c r="G6292" t="s">
        <v>19</v>
      </c>
      <c r="H6292" t="s">
        <v>63</v>
      </c>
      <c r="I6292" t="s">
        <v>26</v>
      </c>
      <c r="J6292" t="s">
        <v>27</v>
      </c>
      <c r="K6292">
        <v>97</v>
      </c>
      <c r="L6292">
        <v>17.3</v>
      </c>
      <c r="M6292" t="s">
        <v>100</v>
      </c>
      <c r="N6292">
        <v>18.100000000000001</v>
      </c>
      <c r="P6292" cm="1">
        <f t="array" ref="P6292">IF(Q6292&gt;0,INDEX(Q6292:Q28016,MATCH(TRUE,INDEX(Q6292:Q28016="",,),0)-1),"")</f>
        <v>4</v>
      </c>
      <c r="Q6292">
        <v>4</v>
      </c>
      <c r="R6292">
        <f t="shared" si="100"/>
        <v>0</v>
      </c>
    </row>
    <row r="6293" spans="1:18" x14ac:dyDescent="0.3">
      <c r="A6293" t="s">
        <v>514</v>
      </c>
      <c r="B6293" s="1">
        <v>38518</v>
      </c>
      <c r="C6293" t="s">
        <v>515</v>
      </c>
      <c r="D6293" t="s">
        <v>541</v>
      </c>
      <c r="E6293" t="s">
        <v>542</v>
      </c>
      <c r="G6293" s="6" t="s">
        <v>29</v>
      </c>
      <c r="H6293" t="s">
        <v>126</v>
      </c>
      <c r="I6293" t="s">
        <v>21</v>
      </c>
      <c r="J6293" t="s">
        <v>22</v>
      </c>
      <c r="K6293">
        <v>22.7</v>
      </c>
      <c r="L6293">
        <v>36</v>
      </c>
      <c r="M6293" t="s">
        <v>100</v>
      </c>
      <c r="N6293">
        <v>36</v>
      </c>
      <c r="P6293" cm="1">
        <f t="array" ref="P6293">IF(Q6293&gt;0,INDEX(Q6293:Q28017,MATCH(TRUE,INDEX(Q6293:Q28017="",,),0)-1),"")</f>
        <v>4</v>
      </c>
      <c r="Q6293">
        <v>4</v>
      </c>
      <c r="R6293">
        <f t="shared" si="100"/>
        <v>0</v>
      </c>
    </row>
    <row r="6294" spans="1:18" x14ac:dyDescent="0.3">
      <c r="A6294" t="s">
        <v>514</v>
      </c>
      <c r="B6294" s="1">
        <v>38518</v>
      </c>
      <c r="C6294" t="s">
        <v>515</v>
      </c>
      <c r="D6294" t="s">
        <v>541</v>
      </c>
      <c r="E6294" t="s">
        <v>542</v>
      </c>
      <c r="G6294" s="6" t="s">
        <v>29</v>
      </c>
      <c r="H6294" t="s">
        <v>28</v>
      </c>
      <c r="I6294" t="s">
        <v>21</v>
      </c>
      <c r="J6294" t="s">
        <v>22</v>
      </c>
      <c r="K6294">
        <v>15.4</v>
      </c>
      <c r="L6294">
        <v>76</v>
      </c>
      <c r="M6294" t="s">
        <v>100</v>
      </c>
      <c r="N6294">
        <v>76</v>
      </c>
      <c r="P6294" cm="1">
        <f t="array" ref="P6294">IF(Q6294&gt;0,INDEX(Q6294:Q28018,MATCH(TRUE,INDEX(Q6294:Q28018="",,),0)-1),"")</f>
        <v>4</v>
      </c>
      <c r="Q6294">
        <v>4</v>
      </c>
      <c r="R6294">
        <f t="shared" si="100"/>
        <v>0</v>
      </c>
    </row>
    <row r="6295" spans="1:18" x14ac:dyDescent="0.3">
      <c r="A6295" t="s">
        <v>514</v>
      </c>
      <c r="B6295" s="1">
        <v>38518</v>
      </c>
      <c r="C6295" t="s">
        <v>515</v>
      </c>
      <c r="D6295" t="s">
        <v>541</v>
      </c>
      <c r="E6295" t="s">
        <v>542</v>
      </c>
      <c r="G6295" s="6" t="s">
        <v>29</v>
      </c>
      <c r="H6295" t="s">
        <v>64</v>
      </c>
      <c r="I6295" t="s">
        <v>21</v>
      </c>
      <c r="J6295" t="s">
        <v>22</v>
      </c>
      <c r="K6295">
        <v>5</v>
      </c>
      <c r="L6295">
        <v>118</v>
      </c>
      <c r="M6295" t="s">
        <v>100</v>
      </c>
      <c r="N6295">
        <v>118</v>
      </c>
      <c r="P6295" cm="1">
        <f t="array" ref="P6295">IF(Q6295&gt;0,INDEX(Q6295:Q28019,MATCH(TRUE,INDEX(Q6295:Q28019="",,),0)-1),"")</f>
        <v>4</v>
      </c>
      <c r="Q6295">
        <v>4</v>
      </c>
      <c r="R6295">
        <f t="shared" si="100"/>
        <v>0</v>
      </c>
    </row>
    <row r="6296" spans="1:18" x14ac:dyDescent="0.3">
      <c r="A6296" t="s">
        <v>514</v>
      </c>
      <c r="B6296" s="1">
        <v>38518</v>
      </c>
      <c r="C6296" t="s">
        <v>515</v>
      </c>
      <c r="D6296" t="s">
        <v>541</v>
      </c>
      <c r="E6296" t="s">
        <v>542</v>
      </c>
      <c r="G6296" s="6" t="s">
        <v>29</v>
      </c>
      <c r="H6296" t="s">
        <v>30</v>
      </c>
      <c r="I6296" t="s">
        <v>26</v>
      </c>
      <c r="J6296" t="s">
        <v>27</v>
      </c>
      <c r="K6296">
        <v>61</v>
      </c>
      <c r="L6296">
        <v>12.05</v>
      </c>
      <c r="M6296" t="s">
        <v>100</v>
      </c>
      <c r="N6296">
        <v>12.05</v>
      </c>
      <c r="P6296" cm="1">
        <f t="array" ref="P6296">IF(Q6296&gt;0,INDEX(Q6296:Q28020,MATCH(TRUE,INDEX(Q6296:Q28020="",,),0)-1),"")</f>
        <v>4</v>
      </c>
      <c r="Q6296">
        <v>4</v>
      </c>
      <c r="R6296">
        <f t="shared" si="100"/>
        <v>0</v>
      </c>
    </row>
    <row r="6297" spans="1:18" x14ac:dyDescent="0.3">
      <c r="A6297" t="s">
        <v>514</v>
      </c>
      <c r="B6297" s="1">
        <v>38518</v>
      </c>
      <c r="C6297" t="s">
        <v>515</v>
      </c>
      <c r="D6297" t="s">
        <v>541</v>
      </c>
      <c r="E6297" t="s">
        <v>542</v>
      </c>
      <c r="G6297" s="6" t="s">
        <v>29</v>
      </c>
      <c r="H6297" t="s">
        <v>28</v>
      </c>
      <c r="I6297" t="s">
        <v>26</v>
      </c>
      <c r="J6297" t="s">
        <v>27</v>
      </c>
      <c r="K6297">
        <v>74</v>
      </c>
      <c r="L6297">
        <v>21.9</v>
      </c>
      <c r="M6297" t="s">
        <v>100</v>
      </c>
      <c r="N6297">
        <v>21.9</v>
      </c>
      <c r="P6297" cm="1">
        <f t="array" ref="P6297">IF(Q6297&gt;0,INDEX(Q6297:Q28021,MATCH(TRUE,INDEX(Q6297:Q28021="",,),0)-1),"")</f>
        <v>4</v>
      </c>
      <c r="Q6297">
        <v>4</v>
      </c>
      <c r="R6297">
        <f t="shared" si="100"/>
        <v>0</v>
      </c>
    </row>
    <row r="6298" spans="1:18" x14ac:dyDescent="0.3">
      <c r="P6298" t="str" cm="1">
        <f t="array" ref="P6298">IF(Q6298&gt;0,INDEX(Q6298:Q28022,MATCH(TRUE,INDEX(Q6298:Q28022="",,),0)-1),"")</f>
        <v/>
      </c>
      <c r="R6298" t="str">
        <f t="shared" si="100"/>
        <v/>
      </c>
    </row>
    <row r="6299" spans="1:18" x14ac:dyDescent="0.3">
      <c r="A6299" t="s">
        <v>514</v>
      </c>
      <c r="B6299" s="1">
        <v>38518</v>
      </c>
      <c r="C6299" t="s">
        <v>515</v>
      </c>
      <c r="D6299" t="s">
        <v>544</v>
      </c>
      <c r="E6299" t="s">
        <v>545</v>
      </c>
      <c r="G6299" t="s">
        <v>19</v>
      </c>
      <c r="H6299" t="s">
        <v>43</v>
      </c>
      <c r="I6299" t="s">
        <v>21</v>
      </c>
      <c r="J6299" t="s">
        <v>22</v>
      </c>
      <c r="K6299">
        <v>33.299999999999997</v>
      </c>
      <c r="L6299">
        <v>147</v>
      </c>
      <c r="M6299" t="s">
        <v>537</v>
      </c>
      <c r="N6299">
        <v>515</v>
      </c>
      <c r="O6299" t="s">
        <v>24</v>
      </c>
      <c r="P6299" cm="1">
        <f t="array" ref="P6299">IF(Q6299&gt;0,INDEX(Q6299:Q28023,MATCH(TRUE,INDEX(Q6299:Q28023="",,),0)-1),"")</f>
        <v>4</v>
      </c>
      <c r="Q6299">
        <v>1</v>
      </c>
      <c r="R6299">
        <f t="shared" si="100"/>
        <v>0</v>
      </c>
    </row>
    <row r="6300" spans="1:18" x14ac:dyDescent="0.3">
      <c r="A6300" t="s">
        <v>514</v>
      </c>
      <c r="B6300" s="1">
        <v>38518</v>
      </c>
      <c r="C6300" t="s">
        <v>515</v>
      </c>
      <c r="D6300" t="s">
        <v>544</v>
      </c>
      <c r="E6300" t="s">
        <v>545</v>
      </c>
      <c r="G6300" t="s">
        <v>19</v>
      </c>
      <c r="H6300" t="s">
        <v>63</v>
      </c>
      <c r="I6300" t="s">
        <v>21</v>
      </c>
      <c r="J6300" t="s">
        <v>22</v>
      </c>
      <c r="K6300">
        <v>41.9</v>
      </c>
      <c r="L6300">
        <v>60</v>
      </c>
      <c r="M6300" t="s">
        <v>537</v>
      </c>
      <c r="N6300">
        <v>60</v>
      </c>
      <c r="O6300" t="s">
        <v>24</v>
      </c>
      <c r="P6300" cm="1">
        <f t="array" ref="P6300">IF(Q6300&gt;0,INDEX(Q6300:Q28024,MATCH(TRUE,INDEX(Q6300:Q28024="",,),0)-1),"")</f>
        <v>4</v>
      </c>
      <c r="Q6300">
        <v>1</v>
      </c>
      <c r="R6300">
        <f t="shared" si="100"/>
        <v>0</v>
      </c>
    </row>
    <row r="6301" spans="1:18" x14ac:dyDescent="0.3">
      <c r="A6301" t="s">
        <v>514</v>
      </c>
      <c r="B6301" s="1">
        <v>38518</v>
      </c>
      <c r="C6301" t="s">
        <v>515</v>
      </c>
      <c r="D6301" t="s">
        <v>544</v>
      </c>
      <c r="E6301" t="s">
        <v>545</v>
      </c>
      <c r="G6301" t="s">
        <v>19</v>
      </c>
      <c r="H6301" t="s">
        <v>30</v>
      </c>
      <c r="I6301" t="s">
        <v>26</v>
      </c>
      <c r="J6301" t="s">
        <v>27</v>
      </c>
      <c r="K6301">
        <v>180</v>
      </c>
      <c r="L6301">
        <v>13.3</v>
      </c>
      <c r="M6301" t="s">
        <v>537</v>
      </c>
      <c r="N6301">
        <v>13.3</v>
      </c>
      <c r="O6301" t="s">
        <v>24</v>
      </c>
      <c r="P6301" cm="1">
        <f t="array" ref="P6301">IF(Q6301&gt;0,INDEX(Q6301:Q28025,MATCH(TRUE,INDEX(Q6301:Q28025="",,),0)-1),"")</f>
        <v>4</v>
      </c>
      <c r="Q6301">
        <v>1</v>
      </c>
      <c r="R6301">
        <f t="shared" si="100"/>
        <v>0</v>
      </c>
    </row>
    <row r="6302" spans="1:18" x14ac:dyDescent="0.3">
      <c r="A6302" t="s">
        <v>514</v>
      </c>
      <c r="B6302" s="1">
        <v>38518</v>
      </c>
      <c r="C6302" t="s">
        <v>515</v>
      </c>
      <c r="D6302" t="s">
        <v>544</v>
      </c>
      <c r="E6302" t="s">
        <v>545</v>
      </c>
      <c r="G6302" t="s">
        <v>19</v>
      </c>
      <c r="H6302" t="s">
        <v>43</v>
      </c>
      <c r="I6302" t="s">
        <v>26</v>
      </c>
      <c r="J6302" t="s">
        <v>27</v>
      </c>
      <c r="K6302">
        <v>121</v>
      </c>
      <c r="L6302">
        <v>15.3</v>
      </c>
      <c r="M6302" t="s">
        <v>537</v>
      </c>
      <c r="N6302">
        <v>15.3</v>
      </c>
      <c r="O6302" t="s">
        <v>24</v>
      </c>
      <c r="P6302" cm="1">
        <f t="array" ref="P6302">IF(Q6302&gt;0,INDEX(Q6302:Q28026,MATCH(TRUE,INDEX(Q6302:Q28026="",,),0)-1),"")</f>
        <v>4</v>
      </c>
      <c r="Q6302">
        <v>1</v>
      </c>
      <c r="R6302">
        <f t="shared" si="100"/>
        <v>0</v>
      </c>
    </row>
    <row r="6303" spans="1:18" x14ac:dyDescent="0.3">
      <c r="A6303" t="s">
        <v>514</v>
      </c>
      <c r="B6303" s="1">
        <v>38518</v>
      </c>
      <c r="C6303" t="s">
        <v>515</v>
      </c>
      <c r="D6303" t="s">
        <v>544</v>
      </c>
      <c r="E6303" t="s">
        <v>545</v>
      </c>
      <c r="G6303" t="s">
        <v>19</v>
      </c>
      <c r="H6303" t="s">
        <v>63</v>
      </c>
      <c r="I6303" t="s">
        <v>26</v>
      </c>
      <c r="J6303" t="s">
        <v>27</v>
      </c>
      <c r="K6303">
        <v>296</v>
      </c>
      <c r="L6303">
        <v>17.100000000000001</v>
      </c>
      <c r="M6303" t="s">
        <v>537</v>
      </c>
      <c r="N6303">
        <v>17.100000000000001</v>
      </c>
      <c r="O6303" t="s">
        <v>24</v>
      </c>
      <c r="P6303" cm="1">
        <f t="array" ref="P6303">IF(Q6303&gt;0,INDEX(Q6303:Q28027,MATCH(TRUE,INDEX(Q6303:Q28027="",,),0)-1),"")</f>
        <v>4</v>
      </c>
      <c r="Q6303">
        <v>1</v>
      </c>
      <c r="R6303">
        <f t="shared" si="100"/>
        <v>0</v>
      </c>
    </row>
    <row r="6304" spans="1:18" x14ac:dyDescent="0.3">
      <c r="A6304" t="s">
        <v>514</v>
      </c>
      <c r="B6304" s="1">
        <v>38518</v>
      </c>
      <c r="C6304" t="s">
        <v>515</v>
      </c>
      <c r="D6304" t="s">
        <v>544</v>
      </c>
      <c r="E6304" t="s">
        <v>545</v>
      </c>
      <c r="G6304" s="6" t="s">
        <v>29</v>
      </c>
      <c r="H6304" t="s">
        <v>30</v>
      </c>
      <c r="I6304" t="s">
        <v>21</v>
      </c>
      <c r="J6304" t="s">
        <v>22</v>
      </c>
      <c r="K6304">
        <v>10.7</v>
      </c>
      <c r="L6304">
        <v>129</v>
      </c>
      <c r="M6304" t="s">
        <v>537</v>
      </c>
      <c r="N6304">
        <v>129</v>
      </c>
      <c r="O6304" t="s">
        <v>24</v>
      </c>
      <c r="P6304" cm="1">
        <f t="array" ref="P6304">IF(Q6304&gt;0,INDEX(Q6304:Q28028,MATCH(TRUE,INDEX(Q6304:Q28028="",,),0)-1),"")</f>
        <v>4</v>
      </c>
      <c r="Q6304">
        <v>1</v>
      </c>
      <c r="R6304">
        <f t="shared" si="100"/>
        <v>0</v>
      </c>
    </row>
    <row r="6305" spans="1:18" x14ac:dyDescent="0.3">
      <c r="A6305" t="s">
        <v>514</v>
      </c>
      <c r="B6305" s="1">
        <v>38518</v>
      </c>
      <c r="C6305" t="s">
        <v>515</v>
      </c>
      <c r="D6305" t="s">
        <v>544</v>
      </c>
      <c r="E6305" t="s">
        <v>545</v>
      </c>
      <c r="G6305" s="6" t="s">
        <v>29</v>
      </c>
      <c r="H6305" t="s">
        <v>126</v>
      </c>
      <c r="I6305" t="s">
        <v>21</v>
      </c>
      <c r="J6305" t="s">
        <v>22</v>
      </c>
      <c r="K6305">
        <v>8.3000000000000007</v>
      </c>
      <c r="L6305">
        <v>36</v>
      </c>
      <c r="M6305" t="s">
        <v>537</v>
      </c>
      <c r="N6305">
        <v>36</v>
      </c>
      <c r="O6305" t="s">
        <v>24</v>
      </c>
      <c r="P6305" cm="1">
        <f t="array" ref="P6305">IF(Q6305&gt;0,INDEX(Q6305:Q28029,MATCH(TRUE,INDEX(Q6305:Q28029="",,),0)-1),"")</f>
        <v>4</v>
      </c>
      <c r="Q6305">
        <v>1</v>
      </c>
      <c r="R6305">
        <f t="shared" si="100"/>
        <v>0</v>
      </c>
    </row>
    <row r="6306" spans="1:18" x14ac:dyDescent="0.3">
      <c r="A6306" t="s">
        <v>514</v>
      </c>
      <c r="B6306" s="1">
        <v>38518</v>
      </c>
      <c r="C6306" t="s">
        <v>515</v>
      </c>
      <c r="D6306" t="s">
        <v>544</v>
      </c>
      <c r="E6306" t="s">
        <v>545</v>
      </c>
      <c r="G6306" s="6" t="s">
        <v>29</v>
      </c>
      <c r="H6306" t="s">
        <v>69</v>
      </c>
      <c r="I6306" t="s">
        <v>26</v>
      </c>
      <c r="J6306" t="s">
        <v>27</v>
      </c>
      <c r="K6306">
        <v>7</v>
      </c>
      <c r="L6306">
        <v>14</v>
      </c>
      <c r="M6306" t="s">
        <v>537</v>
      </c>
      <c r="N6306">
        <v>14</v>
      </c>
      <c r="O6306" t="s">
        <v>24</v>
      </c>
      <c r="P6306" cm="1">
        <f t="array" ref="P6306">IF(Q6306&gt;0,INDEX(Q6306:Q28030,MATCH(TRUE,INDEX(Q6306:Q28030="",,),0)-1),"")</f>
        <v>4</v>
      </c>
      <c r="Q6306">
        <v>1</v>
      </c>
      <c r="R6306">
        <f t="shared" si="100"/>
        <v>0</v>
      </c>
    </row>
    <row r="6307" spans="1:18" x14ac:dyDescent="0.3">
      <c r="A6307" t="s">
        <v>514</v>
      </c>
      <c r="B6307" s="1">
        <v>38518</v>
      </c>
      <c r="C6307" t="s">
        <v>515</v>
      </c>
      <c r="D6307" t="s">
        <v>544</v>
      </c>
      <c r="E6307" t="s">
        <v>545</v>
      </c>
      <c r="G6307" s="6" t="s">
        <v>29</v>
      </c>
      <c r="H6307" t="s">
        <v>41</v>
      </c>
      <c r="I6307" t="s">
        <v>26</v>
      </c>
      <c r="J6307" t="s">
        <v>27</v>
      </c>
      <c r="K6307">
        <v>13</v>
      </c>
      <c r="L6307">
        <v>42.9</v>
      </c>
      <c r="M6307" t="s">
        <v>537</v>
      </c>
      <c r="N6307">
        <v>42.9</v>
      </c>
      <c r="O6307" t="s">
        <v>24</v>
      </c>
      <c r="P6307" cm="1">
        <f t="array" ref="P6307">IF(Q6307&gt;0,INDEX(Q6307:Q28031,MATCH(TRUE,INDEX(Q6307:Q28031="",,),0)-1),"")</f>
        <v>4</v>
      </c>
      <c r="Q6307">
        <v>1</v>
      </c>
      <c r="R6307">
        <f t="shared" si="100"/>
        <v>0</v>
      </c>
    </row>
    <row r="6308" spans="1:18" x14ac:dyDescent="0.3">
      <c r="A6308" t="s">
        <v>514</v>
      </c>
      <c r="B6308" s="1">
        <v>38518</v>
      </c>
      <c r="C6308" t="s">
        <v>515</v>
      </c>
      <c r="D6308" t="s">
        <v>544</v>
      </c>
      <c r="E6308" t="s">
        <v>545</v>
      </c>
      <c r="G6308" t="s">
        <v>19</v>
      </c>
      <c r="H6308" t="s">
        <v>43</v>
      </c>
      <c r="I6308" t="s">
        <v>21</v>
      </c>
      <c r="J6308" t="s">
        <v>22</v>
      </c>
      <c r="K6308">
        <v>33.299999999999997</v>
      </c>
      <c r="L6308">
        <v>147</v>
      </c>
      <c r="M6308" t="s">
        <v>86</v>
      </c>
      <c r="N6308">
        <v>380.99</v>
      </c>
      <c r="P6308" cm="1">
        <f t="array" ref="P6308">IF(Q6308&gt;0,INDEX(Q6308:Q28032,MATCH(TRUE,INDEX(Q6308:Q28032="",,),0)-1),"")</f>
        <v>4</v>
      </c>
      <c r="Q6308">
        <v>2</v>
      </c>
      <c r="R6308">
        <f t="shared" si="100"/>
        <v>0</v>
      </c>
    </row>
    <row r="6309" spans="1:18" x14ac:dyDescent="0.3">
      <c r="A6309" t="s">
        <v>514</v>
      </c>
      <c r="B6309" s="1">
        <v>38518</v>
      </c>
      <c r="C6309" t="s">
        <v>515</v>
      </c>
      <c r="D6309" t="s">
        <v>544</v>
      </c>
      <c r="E6309" t="s">
        <v>545</v>
      </c>
      <c r="G6309" t="s">
        <v>19</v>
      </c>
      <c r="H6309" t="s">
        <v>63</v>
      </c>
      <c r="I6309" t="s">
        <v>21</v>
      </c>
      <c r="J6309" t="s">
        <v>22</v>
      </c>
      <c r="K6309">
        <v>41.9</v>
      </c>
      <c r="L6309">
        <v>60</v>
      </c>
      <c r="M6309" t="s">
        <v>86</v>
      </c>
      <c r="N6309">
        <v>65</v>
      </c>
      <c r="P6309" cm="1">
        <f t="array" ref="P6309">IF(Q6309&gt;0,INDEX(Q6309:Q28033,MATCH(TRUE,INDEX(Q6309:Q28033="",,),0)-1),"")</f>
        <v>4</v>
      </c>
      <c r="Q6309">
        <v>2</v>
      </c>
      <c r="R6309">
        <f t="shared" si="100"/>
        <v>0</v>
      </c>
    </row>
    <row r="6310" spans="1:18" x14ac:dyDescent="0.3">
      <c r="A6310" t="s">
        <v>514</v>
      </c>
      <c r="B6310" s="1">
        <v>38518</v>
      </c>
      <c r="C6310" t="s">
        <v>515</v>
      </c>
      <c r="D6310" t="s">
        <v>544</v>
      </c>
      <c r="E6310" t="s">
        <v>545</v>
      </c>
      <c r="G6310" t="s">
        <v>19</v>
      </c>
      <c r="H6310" t="s">
        <v>30</v>
      </c>
      <c r="I6310" t="s">
        <v>26</v>
      </c>
      <c r="J6310" t="s">
        <v>27</v>
      </c>
      <c r="K6310">
        <v>180</v>
      </c>
      <c r="L6310">
        <v>13.3</v>
      </c>
      <c r="M6310" t="s">
        <v>86</v>
      </c>
      <c r="N6310">
        <v>13.3</v>
      </c>
      <c r="P6310" cm="1">
        <f t="array" ref="P6310">IF(Q6310&gt;0,INDEX(Q6310:Q28034,MATCH(TRUE,INDEX(Q6310:Q28034="",,),0)-1),"")</f>
        <v>4</v>
      </c>
      <c r="Q6310">
        <v>2</v>
      </c>
      <c r="R6310">
        <f t="shared" si="100"/>
        <v>0</v>
      </c>
    </row>
    <row r="6311" spans="1:18" x14ac:dyDescent="0.3">
      <c r="A6311" t="s">
        <v>514</v>
      </c>
      <c r="B6311" s="1">
        <v>38518</v>
      </c>
      <c r="C6311" t="s">
        <v>515</v>
      </c>
      <c r="D6311" t="s">
        <v>544</v>
      </c>
      <c r="E6311" t="s">
        <v>545</v>
      </c>
      <c r="G6311" t="s">
        <v>19</v>
      </c>
      <c r="H6311" t="s">
        <v>43</v>
      </c>
      <c r="I6311" t="s">
        <v>26</v>
      </c>
      <c r="J6311" t="s">
        <v>27</v>
      </c>
      <c r="K6311">
        <v>121</v>
      </c>
      <c r="L6311">
        <v>15.3</v>
      </c>
      <c r="M6311" t="s">
        <v>86</v>
      </c>
      <c r="N6311">
        <v>15.3</v>
      </c>
      <c r="P6311" cm="1">
        <f t="array" ref="P6311">IF(Q6311&gt;0,INDEX(Q6311:Q28035,MATCH(TRUE,INDEX(Q6311:Q28035="",,),0)-1),"")</f>
        <v>4</v>
      </c>
      <c r="Q6311">
        <v>2</v>
      </c>
      <c r="R6311">
        <f t="shared" si="100"/>
        <v>0</v>
      </c>
    </row>
    <row r="6312" spans="1:18" x14ac:dyDescent="0.3">
      <c r="A6312" t="s">
        <v>514</v>
      </c>
      <c r="B6312" s="1">
        <v>38518</v>
      </c>
      <c r="C6312" t="s">
        <v>515</v>
      </c>
      <c r="D6312" t="s">
        <v>544</v>
      </c>
      <c r="E6312" t="s">
        <v>545</v>
      </c>
      <c r="G6312" t="s">
        <v>19</v>
      </c>
      <c r="H6312" t="s">
        <v>63</v>
      </c>
      <c r="I6312" t="s">
        <v>26</v>
      </c>
      <c r="J6312" t="s">
        <v>27</v>
      </c>
      <c r="K6312">
        <v>296</v>
      </c>
      <c r="L6312">
        <v>17.100000000000001</v>
      </c>
      <c r="M6312" t="s">
        <v>86</v>
      </c>
      <c r="N6312">
        <v>17.100000000000001</v>
      </c>
      <c r="P6312" cm="1">
        <f t="array" ref="P6312">IF(Q6312&gt;0,INDEX(Q6312:Q28036,MATCH(TRUE,INDEX(Q6312:Q28036="",,),0)-1),"")</f>
        <v>4</v>
      </c>
      <c r="Q6312">
        <v>2</v>
      </c>
      <c r="R6312">
        <f t="shared" si="100"/>
        <v>0</v>
      </c>
    </row>
    <row r="6313" spans="1:18" x14ac:dyDescent="0.3">
      <c r="A6313" t="s">
        <v>514</v>
      </c>
      <c r="B6313" s="1">
        <v>38518</v>
      </c>
      <c r="C6313" t="s">
        <v>515</v>
      </c>
      <c r="D6313" t="s">
        <v>544</v>
      </c>
      <c r="E6313" t="s">
        <v>545</v>
      </c>
      <c r="G6313" s="6" t="s">
        <v>29</v>
      </c>
      <c r="H6313" t="s">
        <v>30</v>
      </c>
      <c r="I6313" t="s">
        <v>21</v>
      </c>
      <c r="J6313" t="s">
        <v>22</v>
      </c>
      <c r="K6313">
        <v>10.7</v>
      </c>
      <c r="L6313">
        <v>129</v>
      </c>
      <c r="M6313" t="s">
        <v>86</v>
      </c>
      <c r="N6313">
        <v>129</v>
      </c>
      <c r="P6313" cm="1">
        <f t="array" ref="P6313">IF(Q6313&gt;0,INDEX(Q6313:Q28037,MATCH(TRUE,INDEX(Q6313:Q28037="",,),0)-1),"")</f>
        <v>4</v>
      </c>
      <c r="Q6313">
        <v>2</v>
      </c>
      <c r="R6313">
        <f t="shared" si="100"/>
        <v>0</v>
      </c>
    </row>
    <row r="6314" spans="1:18" x14ac:dyDescent="0.3">
      <c r="A6314" t="s">
        <v>514</v>
      </c>
      <c r="B6314" s="1">
        <v>38518</v>
      </c>
      <c r="C6314" t="s">
        <v>515</v>
      </c>
      <c r="D6314" t="s">
        <v>544</v>
      </c>
      <c r="E6314" t="s">
        <v>545</v>
      </c>
      <c r="G6314" s="6" t="s">
        <v>29</v>
      </c>
      <c r="H6314" t="s">
        <v>126</v>
      </c>
      <c r="I6314" t="s">
        <v>21</v>
      </c>
      <c r="J6314" t="s">
        <v>22</v>
      </c>
      <c r="K6314">
        <v>8.3000000000000007</v>
      </c>
      <c r="L6314">
        <v>36</v>
      </c>
      <c r="M6314" t="s">
        <v>86</v>
      </c>
      <c r="N6314">
        <v>36</v>
      </c>
      <c r="P6314" cm="1">
        <f t="array" ref="P6314">IF(Q6314&gt;0,INDEX(Q6314:Q28038,MATCH(TRUE,INDEX(Q6314:Q28038="",,),0)-1),"")</f>
        <v>4</v>
      </c>
      <c r="Q6314">
        <v>2</v>
      </c>
      <c r="R6314">
        <f t="shared" si="100"/>
        <v>0</v>
      </c>
    </row>
    <row r="6315" spans="1:18" x14ac:dyDescent="0.3">
      <c r="A6315" t="s">
        <v>514</v>
      </c>
      <c r="B6315" s="1">
        <v>38518</v>
      </c>
      <c r="C6315" t="s">
        <v>515</v>
      </c>
      <c r="D6315" t="s">
        <v>544</v>
      </c>
      <c r="E6315" t="s">
        <v>545</v>
      </c>
      <c r="G6315" s="6" t="s">
        <v>29</v>
      </c>
      <c r="H6315" t="s">
        <v>69</v>
      </c>
      <c r="I6315" t="s">
        <v>26</v>
      </c>
      <c r="J6315" t="s">
        <v>27</v>
      </c>
      <c r="K6315">
        <v>7</v>
      </c>
      <c r="L6315">
        <v>14</v>
      </c>
      <c r="M6315" t="s">
        <v>86</v>
      </c>
      <c r="N6315">
        <v>14</v>
      </c>
      <c r="P6315" cm="1">
        <f t="array" ref="P6315">IF(Q6315&gt;0,INDEX(Q6315:Q28039,MATCH(TRUE,INDEX(Q6315:Q28039="",,),0)-1),"")</f>
        <v>4</v>
      </c>
      <c r="Q6315">
        <v>2</v>
      </c>
      <c r="R6315">
        <f t="shared" si="100"/>
        <v>0</v>
      </c>
    </row>
    <row r="6316" spans="1:18" x14ac:dyDescent="0.3">
      <c r="A6316" t="s">
        <v>514</v>
      </c>
      <c r="B6316" s="1">
        <v>38518</v>
      </c>
      <c r="C6316" t="s">
        <v>515</v>
      </c>
      <c r="D6316" t="s">
        <v>544</v>
      </c>
      <c r="E6316" t="s">
        <v>545</v>
      </c>
      <c r="G6316" s="6" t="s">
        <v>29</v>
      </c>
      <c r="H6316" t="s">
        <v>41</v>
      </c>
      <c r="I6316" t="s">
        <v>26</v>
      </c>
      <c r="J6316" t="s">
        <v>27</v>
      </c>
      <c r="K6316">
        <v>13</v>
      </c>
      <c r="L6316">
        <v>42.9</v>
      </c>
      <c r="M6316" t="s">
        <v>86</v>
      </c>
      <c r="N6316">
        <v>42.9</v>
      </c>
      <c r="P6316" cm="1">
        <f t="array" ref="P6316">IF(Q6316&gt;0,INDEX(Q6316:Q28040,MATCH(TRUE,INDEX(Q6316:Q28040="",,),0)-1),"")</f>
        <v>4</v>
      </c>
      <c r="Q6316">
        <v>2</v>
      </c>
      <c r="R6316">
        <f t="shared" si="100"/>
        <v>0</v>
      </c>
    </row>
    <row r="6317" spans="1:18" x14ac:dyDescent="0.3">
      <c r="A6317" t="s">
        <v>514</v>
      </c>
      <c r="B6317" s="1">
        <v>38518</v>
      </c>
      <c r="C6317" t="s">
        <v>515</v>
      </c>
      <c r="D6317" t="s">
        <v>544</v>
      </c>
      <c r="E6317" t="s">
        <v>545</v>
      </c>
      <c r="G6317" t="s">
        <v>19</v>
      </c>
      <c r="H6317" t="s">
        <v>43</v>
      </c>
      <c r="I6317" t="s">
        <v>21</v>
      </c>
      <c r="J6317" t="s">
        <v>22</v>
      </c>
      <c r="K6317">
        <v>33.299999999999997</v>
      </c>
      <c r="L6317">
        <v>147</v>
      </c>
      <c r="M6317" t="s">
        <v>543</v>
      </c>
      <c r="N6317">
        <v>147</v>
      </c>
      <c r="P6317" cm="1">
        <f t="array" ref="P6317">IF(Q6317&gt;0,INDEX(Q6317:Q28041,MATCH(TRUE,INDEX(Q6317:Q28041="",,),0)-1),"")</f>
        <v>4</v>
      </c>
      <c r="Q6317">
        <v>3</v>
      </c>
      <c r="R6317">
        <f t="shared" si="100"/>
        <v>0</v>
      </c>
    </row>
    <row r="6318" spans="1:18" x14ac:dyDescent="0.3">
      <c r="A6318" t="s">
        <v>514</v>
      </c>
      <c r="B6318" s="1">
        <v>38518</v>
      </c>
      <c r="C6318" t="s">
        <v>515</v>
      </c>
      <c r="D6318" t="s">
        <v>544</v>
      </c>
      <c r="E6318" t="s">
        <v>545</v>
      </c>
      <c r="G6318" t="s">
        <v>19</v>
      </c>
      <c r="H6318" t="s">
        <v>63</v>
      </c>
      <c r="I6318" t="s">
        <v>21</v>
      </c>
      <c r="J6318" t="s">
        <v>22</v>
      </c>
      <c r="K6318">
        <v>41.9</v>
      </c>
      <c r="L6318">
        <v>60</v>
      </c>
      <c r="M6318" t="s">
        <v>543</v>
      </c>
      <c r="N6318">
        <v>60</v>
      </c>
      <c r="P6318" cm="1">
        <f t="array" ref="P6318">IF(Q6318&gt;0,INDEX(Q6318:Q28042,MATCH(TRUE,INDEX(Q6318:Q28042="",,),0)-1),"")</f>
        <v>4</v>
      </c>
      <c r="Q6318">
        <v>3</v>
      </c>
      <c r="R6318">
        <f t="shared" si="100"/>
        <v>0</v>
      </c>
    </row>
    <row r="6319" spans="1:18" x14ac:dyDescent="0.3">
      <c r="A6319" t="s">
        <v>514</v>
      </c>
      <c r="B6319" s="1">
        <v>38518</v>
      </c>
      <c r="C6319" t="s">
        <v>515</v>
      </c>
      <c r="D6319" t="s">
        <v>544</v>
      </c>
      <c r="E6319" t="s">
        <v>545</v>
      </c>
      <c r="G6319" t="s">
        <v>19</v>
      </c>
      <c r="H6319" t="s">
        <v>30</v>
      </c>
      <c r="I6319" t="s">
        <v>26</v>
      </c>
      <c r="J6319" t="s">
        <v>27</v>
      </c>
      <c r="K6319">
        <v>180</v>
      </c>
      <c r="L6319">
        <v>13.3</v>
      </c>
      <c r="M6319" t="s">
        <v>543</v>
      </c>
      <c r="N6319">
        <v>13.3</v>
      </c>
      <c r="P6319" cm="1">
        <f t="array" ref="P6319">IF(Q6319&gt;0,INDEX(Q6319:Q28043,MATCH(TRUE,INDEX(Q6319:Q28043="",,),0)-1),"")</f>
        <v>4</v>
      </c>
      <c r="Q6319">
        <v>3</v>
      </c>
      <c r="R6319">
        <f t="shared" si="100"/>
        <v>0</v>
      </c>
    </row>
    <row r="6320" spans="1:18" x14ac:dyDescent="0.3">
      <c r="A6320" t="s">
        <v>514</v>
      </c>
      <c r="B6320" s="1">
        <v>38518</v>
      </c>
      <c r="C6320" t="s">
        <v>515</v>
      </c>
      <c r="D6320" t="s">
        <v>544</v>
      </c>
      <c r="E6320" t="s">
        <v>545</v>
      </c>
      <c r="G6320" t="s">
        <v>19</v>
      </c>
      <c r="H6320" t="s">
        <v>43</v>
      </c>
      <c r="I6320" t="s">
        <v>26</v>
      </c>
      <c r="J6320" t="s">
        <v>27</v>
      </c>
      <c r="K6320">
        <v>121</v>
      </c>
      <c r="L6320">
        <v>15.3</v>
      </c>
      <c r="M6320" t="s">
        <v>543</v>
      </c>
      <c r="N6320">
        <v>71</v>
      </c>
      <c r="P6320" cm="1">
        <f t="array" ref="P6320">IF(Q6320&gt;0,INDEX(Q6320:Q28044,MATCH(TRUE,INDEX(Q6320:Q28044="",,),0)-1),"")</f>
        <v>4</v>
      </c>
      <c r="Q6320">
        <v>3</v>
      </c>
      <c r="R6320">
        <f t="shared" si="100"/>
        <v>0</v>
      </c>
    </row>
    <row r="6321" spans="1:18" x14ac:dyDescent="0.3">
      <c r="A6321" t="s">
        <v>514</v>
      </c>
      <c r="B6321" s="1">
        <v>38518</v>
      </c>
      <c r="C6321" t="s">
        <v>515</v>
      </c>
      <c r="D6321" t="s">
        <v>544</v>
      </c>
      <c r="E6321" t="s">
        <v>545</v>
      </c>
      <c r="G6321" t="s">
        <v>19</v>
      </c>
      <c r="H6321" t="s">
        <v>63</v>
      </c>
      <c r="I6321" t="s">
        <v>26</v>
      </c>
      <c r="J6321" t="s">
        <v>27</v>
      </c>
      <c r="K6321">
        <v>296</v>
      </c>
      <c r="L6321">
        <v>17.100000000000001</v>
      </c>
      <c r="M6321" t="s">
        <v>543</v>
      </c>
      <c r="N6321">
        <v>17.100000000000001</v>
      </c>
      <c r="P6321" cm="1">
        <f t="array" ref="P6321">IF(Q6321&gt;0,INDEX(Q6321:Q28045,MATCH(TRUE,INDEX(Q6321:Q28045="",,),0)-1),"")</f>
        <v>4</v>
      </c>
      <c r="Q6321">
        <v>3</v>
      </c>
      <c r="R6321">
        <f t="shared" si="100"/>
        <v>0</v>
      </c>
    </row>
    <row r="6322" spans="1:18" x14ac:dyDescent="0.3">
      <c r="A6322" t="s">
        <v>514</v>
      </c>
      <c r="B6322" s="1">
        <v>38518</v>
      </c>
      <c r="C6322" t="s">
        <v>515</v>
      </c>
      <c r="D6322" t="s">
        <v>544</v>
      </c>
      <c r="E6322" t="s">
        <v>545</v>
      </c>
      <c r="G6322" s="6" t="s">
        <v>29</v>
      </c>
      <c r="H6322" t="s">
        <v>30</v>
      </c>
      <c r="I6322" t="s">
        <v>21</v>
      </c>
      <c r="J6322" t="s">
        <v>22</v>
      </c>
      <c r="K6322">
        <v>10.7</v>
      </c>
      <c r="L6322">
        <v>129</v>
      </c>
      <c r="M6322" t="s">
        <v>543</v>
      </c>
      <c r="N6322">
        <v>129</v>
      </c>
      <c r="P6322" cm="1">
        <f t="array" ref="P6322">IF(Q6322&gt;0,INDEX(Q6322:Q28046,MATCH(TRUE,INDEX(Q6322:Q28046="",,),0)-1),"")</f>
        <v>4</v>
      </c>
      <c r="Q6322">
        <v>3</v>
      </c>
      <c r="R6322">
        <f t="shared" si="100"/>
        <v>0</v>
      </c>
    </row>
    <row r="6323" spans="1:18" x14ac:dyDescent="0.3">
      <c r="A6323" t="s">
        <v>514</v>
      </c>
      <c r="B6323" s="1">
        <v>38518</v>
      </c>
      <c r="C6323" t="s">
        <v>515</v>
      </c>
      <c r="D6323" t="s">
        <v>544</v>
      </c>
      <c r="E6323" t="s">
        <v>545</v>
      </c>
      <c r="G6323" s="6" t="s">
        <v>29</v>
      </c>
      <c r="H6323" t="s">
        <v>126</v>
      </c>
      <c r="I6323" t="s">
        <v>21</v>
      </c>
      <c r="J6323" t="s">
        <v>22</v>
      </c>
      <c r="K6323">
        <v>8.3000000000000007</v>
      </c>
      <c r="L6323">
        <v>36</v>
      </c>
      <c r="M6323" t="s">
        <v>543</v>
      </c>
      <c r="N6323">
        <v>36</v>
      </c>
      <c r="P6323" cm="1">
        <f t="array" ref="P6323">IF(Q6323&gt;0,INDEX(Q6323:Q28047,MATCH(TRUE,INDEX(Q6323:Q28047="",,),0)-1),"")</f>
        <v>4</v>
      </c>
      <c r="Q6323">
        <v>3</v>
      </c>
      <c r="R6323">
        <f t="shared" si="100"/>
        <v>0</v>
      </c>
    </row>
    <row r="6324" spans="1:18" x14ac:dyDescent="0.3">
      <c r="A6324" t="s">
        <v>514</v>
      </c>
      <c r="B6324" s="1">
        <v>38518</v>
      </c>
      <c r="C6324" t="s">
        <v>515</v>
      </c>
      <c r="D6324" t="s">
        <v>544</v>
      </c>
      <c r="E6324" t="s">
        <v>545</v>
      </c>
      <c r="G6324" s="6" t="s">
        <v>29</v>
      </c>
      <c r="H6324" t="s">
        <v>69</v>
      </c>
      <c r="I6324" t="s">
        <v>26</v>
      </c>
      <c r="J6324" t="s">
        <v>27</v>
      </c>
      <c r="K6324">
        <v>7</v>
      </c>
      <c r="L6324">
        <v>14</v>
      </c>
      <c r="M6324" t="s">
        <v>543</v>
      </c>
      <c r="N6324">
        <v>14</v>
      </c>
      <c r="P6324" cm="1">
        <f t="array" ref="P6324">IF(Q6324&gt;0,INDEX(Q6324:Q28048,MATCH(TRUE,INDEX(Q6324:Q28048="",,),0)-1),"")</f>
        <v>4</v>
      </c>
      <c r="Q6324">
        <v>3</v>
      </c>
      <c r="R6324">
        <f t="shared" ref="R6324:R6387" si="101">IF(P6324="","",0)</f>
        <v>0</v>
      </c>
    </row>
    <row r="6325" spans="1:18" x14ac:dyDescent="0.3">
      <c r="A6325" t="s">
        <v>514</v>
      </c>
      <c r="B6325" s="1">
        <v>38518</v>
      </c>
      <c r="C6325" t="s">
        <v>515</v>
      </c>
      <c r="D6325" t="s">
        <v>544</v>
      </c>
      <c r="E6325" t="s">
        <v>545</v>
      </c>
      <c r="G6325" s="6" t="s">
        <v>29</v>
      </c>
      <c r="H6325" t="s">
        <v>41</v>
      </c>
      <c r="I6325" t="s">
        <v>26</v>
      </c>
      <c r="J6325" t="s">
        <v>27</v>
      </c>
      <c r="K6325">
        <v>13</v>
      </c>
      <c r="L6325">
        <v>42.9</v>
      </c>
      <c r="M6325" t="s">
        <v>543</v>
      </c>
      <c r="N6325">
        <v>42.9</v>
      </c>
      <c r="P6325" cm="1">
        <f t="array" ref="P6325">IF(Q6325&gt;0,INDEX(Q6325:Q28049,MATCH(TRUE,INDEX(Q6325:Q28049="",,),0)-1),"")</f>
        <v>4</v>
      </c>
      <c r="Q6325">
        <v>3</v>
      </c>
      <c r="R6325">
        <f t="shared" si="101"/>
        <v>0</v>
      </c>
    </row>
    <row r="6326" spans="1:18" x14ac:dyDescent="0.3">
      <c r="A6326" t="s">
        <v>514</v>
      </c>
      <c r="B6326" s="1">
        <v>38518</v>
      </c>
      <c r="C6326" t="s">
        <v>515</v>
      </c>
      <c r="D6326" t="s">
        <v>544</v>
      </c>
      <c r="E6326" t="s">
        <v>545</v>
      </c>
      <c r="G6326" t="s">
        <v>19</v>
      </c>
      <c r="H6326" t="s">
        <v>43</v>
      </c>
      <c r="I6326" t="s">
        <v>21</v>
      </c>
      <c r="J6326" t="s">
        <v>22</v>
      </c>
      <c r="K6326">
        <v>33.299999999999997</v>
      </c>
      <c r="L6326">
        <v>147</v>
      </c>
      <c r="M6326" t="s">
        <v>100</v>
      </c>
      <c r="N6326">
        <v>150.1</v>
      </c>
      <c r="P6326" cm="1">
        <f t="array" ref="P6326">IF(Q6326&gt;0,INDEX(Q6326:Q28050,MATCH(TRUE,INDEX(Q6326:Q28050="",,),0)-1),"")</f>
        <v>4</v>
      </c>
      <c r="Q6326">
        <v>4</v>
      </c>
      <c r="R6326">
        <f t="shared" si="101"/>
        <v>0</v>
      </c>
    </row>
    <row r="6327" spans="1:18" x14ac:dyDescent="0.3">
      <c r="A6327" t="s">
        <v>514</v>
      </c>
      <c r="B6327" s="1">
        <v>38518</v>
      </c>
      <c r="C6327" t="s">
        <v>515</v>
      </c>
      <c r="D6327" t="s">
        <v>544</v>
      </c>
      <c r="E6327" t="s">
        <v>545</v>
      </c>
      <c r="G6327" t="s">
        <v>19</v>
      </c>
      <c r="H6327" t="s">
        <v>63</v>
      </c>
      <c r="I6327" t="s">
        <v>21</v>
      </c>
      <c r="J6327" t="s">
        <v>22</v>
      </c>
      <c r="K6327">
        <v>41.9</v>
      </c>
      <c r="L6327">
        <v>60</v>
      </c>
      <c r="M6327" t="s">
        <v>100</v>
      </c>
      <c r="N6327">
        <v>75.25</v>
      </c>
      <c r="P6327" cm="1">
        <f t="array" ref="P6327">IF(Q6327&gt;0,INDEX(Q6327:Q28051,MATCH(TRUE,INDEX(Q6327:Q28051="",,),0)-1),"")</f>
        <v>4</v>
      </c>
      <c r="Q6327">
        <v>4</v>
      </c>
      <c r="R6327">
        <f t="shared" si="101"/>
        <v>0</v>
      </c>
    </row>
    <row r="6328" spans="1:18" x14ac:dyDescent="0.3">
      <c r="A6328" t="s">
        <v>514</v>
      </c>
      <c r="B6328" s="1">
        <v>38518</v>
      </c>
      <c r="C6328" t="s">
        <v>515</v>
      </c>
      <c r="D6328" t="s">
        <v>544</v>
      </c>
      <c r="E6328" t="s">
        <v>545</v>
      </c>
      <c r="G6328" t="s">
        <v>19</v>
      </c>
      <c r="H6328" t="s">
        <v>30</v>
      </c>
      <c r="I6328" t="s">
        <v>26</v>
      </c>
      <c r="J6328" t="s">
        <v>27</v>
      </c>
      <c r="K6328">
        <v>180</v>
      </c>
      <c r="L6328">
        <v>13.3</v>
      </c>
      <c r="M6328" t="s">
        <v>100</v>
      </c>
      <c r="N6328">
        <v>15.25</v>
      </c>
      <c r="P6328" cm="1">
        <f t="array" ref="P6328">IF(Q6328&gt;0,INDEX(Q6328:Q28052,MATCH(TRUE,INDEX(Q6328:Q28052="",,),0)-1),"")</f>
        <v>4</v>
      </c>
      <c r="Q6328">
        <v>4</v>
      </c>
      <c r="R6328">
        <f t="shared" si="101"/>
        <v>0</v>
      </c>
    </row>
    <row r="6329" spans="1:18" x14ac:dyDescent="0.3">
      <c r="A6329" t="s">
        <v>514</v>
      </c>
      <c r="B6329" s="1">
        <v>38518</v>
      </c>
      <c r="C6329" t="s">
        <v>515</v>
      </c>
      <c r="D6329" t="s">
        <v>544</v>
      </c>
      <c r="E6329" t="s">
        <v>545</v>
      </c>
      <c r="G6329" t="s">
        <v>19</v>
      </c>
      <c r="H6329" t="s">
        <v>43</v>
      </c>
      <c r="I6329" t="s">
        <v>26</v>
      </c>
      <c r="J6329" t="s">
        <v>27</v>
      </c>
      <c r="K6329">
        <v>121</v>
      </c>
      <c r="L6329">
        <v>15.3</v>
      </c>
      <c r="M6329" t="s">
        <v>100</v>
      </c>
      <c r="N6329">
        <v>16.5</v>
      </c>
      <c r="P6329" cm="1">
        <f t="array" ref="P6329">IF(Q6329&gt;0,INDEX(Q6329:Q28053,MATCH(TRUE,INDEX(Q6329:Q28053="",,),0)-1),"")</f>
        <v>4</v>
      </c>
      <c r="Q6329">
        <v>4</v>
      </c>
      <c r="R6329">
        <f t="shared" si="101"/>
        <v>0</v>
      </c>
    </row>
    <row r="6330" spans="1:18" x14ac:dyDescent="0.3">
      <c r="A6330" t="s">
        <v>514</v>
      </c>
      <c r="B6330" s="1">
        <v>38518</v>
      </c>
      <c r="C6330" t="s">
        <v>515</v>
      </c>
      <c r="D6330" t="s">
        <v>544</v>
      </c>
      <c r="E6330" t="s">
        <v>545</v>
      </c>
      <c r="G6330" t="s">
        <v>19</v>
      </c>
      <c r="H6330" t="s">
        <v>63</v>
      </c>
      <c r="I6330" t="s">
        <v>26</v>
      </c>
      <c r="J6330" t="s">
        <v>27</v>
      </c>
      <c r="K6330">
        <v>296</v>
      </c>
      <c r="L6330">
        <v>17.100000000000001</v>
      </c>
      <c r="M6330" t="s">
        <v>100</v>
      </c>
      <c r="N6330">
        <v>18.100000000000001</v>
      </c>
      <c r="P6330" cm="1">
        <f t="array" ref="P6330">IF(Q6330&gt;0,INDEX(Q6330:Q28054,MATCH(TRUE,INDEX(Q6330:Q28054="",,),0)-1),"")</f>
        <v>4</v>
      </c>
      <c r="Q6330">
        <v>4</v>
      </c>
      <c r="R6330">
        <f t="shared" si="101"/>
        <v>0</v>
      </c>
    </row>
    <row r="6331" spans="1:18" x14ac:dyDescent="0.3">
      <c r="A6331" t="s">
        <v>514</v>
      </c>
      <c r="B6331" s="1">
        <v>38518</v>
      </c>
      <c r="C6331" t="s">
        <v>515</v>
      </c>
      <c r="D6331" t="s">
        <v>544</v>
      </c>
      <c r="E6331" t="s">
        <v>545</v>
      </c>
      <c r="G6331" s="6" t="s">
        <v>29</v>
      </c>
      <c r="H6331" t="s">
        <v>30</v>
      </c>
      <c r="I6331" t="s">
        <v>21</v>
      </c>
      <c r="J6331" t="s">
        <v>22</v>
      </c>
      <c r="K6331">
        <v>10.7</v>
      </c>
      <c r="L6331">
        <v>129</v>
      </c>
      <c r="M6331" t="s">
        <v>100</v>
      </c>
      <c r="N6331">
        <v>129</v>
      </c>
      <c r="P6331" cm="1">
        <f t="array" ref="P6331">IF(Q6331&gt;0,INDEX(Q6331:Q28055,MATCH(TRUE,INDEX(Q6331:Q28055="",,),0)-1),"")</f>
        <v>4</v>
      </c>
      <c r="Q6331">
        <v>4</v>
      </c>
      <c r="R6331">
        <f t="shared" si="101"/>
        <v>0</v>
      </c>
    </row>
    <row r="6332" spans="1:18" x14ac:dyDescent="0.3">
      <c r="A6332" t="s">
        <v>514</v>
      </c>
      <c r="B6332" s="1">
        <v>38518</v>
      </c>
      <c r="C6332" t="s">
        <v>515</v>
      </c>
      <c r="D6332" t="s">
        <v>544</v>
      </c>
      <c r="E6332" t="s">
        <v>545</v>
      </c>
      <c r="G6332" s="6" t="s">
        <v>29</v>
      </c>
      <c r="H6332" t="s">
        <v>126</v>
      </c>
      <c r="I6332" t="s">
        <v>21</v>
      </c>
      <c r="J6332" t="s">
        <v>22</v>
      </c>
      <c r="K6332">
        <v>8.3000000000000007</v>
      </c>
      <c r="L6332">
        <v>36</v>
      </c>
      <c r="M6332" t="s">
        <v>100</v>
      </c>
      <c r="N6332">
        <v>36</v>
      </c>
      <c r="P6332" cm="1">
        <f t="array" ref="P6332">IF(Q6332&gt;0,INDEX(Q6332:Q28056,MATCH(TRUE,INDEX(Q6332:Q28056="",,),0)-1),"")</f>
        <v>4</v>
      </c>
      <c r="Q6332">
        <v>4</v>
      </c>
      <c r="R6332">
        <f t="shared" si="101"/>
        <v>0</v>
      </c>
    </row>
    <row r="6333" spans="1:18" x14ac:dyDescent="0.3">
      <c r="A6333" t="s">
        <v>514</v>
      </c>
      <c r="B6333" s="1">
        <v>38518</v>
      </c>
      <c r="C6333" t="s">
        <v>515</v>
      </c>
      <c r="D6333" t="s">
        <v>544</v>
      </c>
      <c r="E6333" t="s">
        <v>545</v>
      </c>
      <c r="G6333" s="6" t="s">
        <v>29</v>
      </c>
      <c r="H6333" t="s">
        <v>69</v>
      </c>
      <c r="I6333" t="s">
        <v>26</v>
      </c>
      <c r="J6333" t="s">
        <v>27</v>
      </c>
      <c r="K6333">
        <v>7</v>
      </c>
      <c r="L6333">
        <v>14</v>
      </c>
      <c r="M6333" t="s">
        <v>100</v>
      </c>
      <c r="N6333">
        <v>14</v>
      </c>
      <c r="P6333" cm="1">
        <f t="array" ref="P6333">IF(Q6333&gt;0,INDEX(Q6333:Q28057,MATCH(TRUE,INDEX(Q6333:Q28057="",,),0)-1),"")</f>
        <v>4</v>
      </c>
      <c r="Q6333">
        <v>4</v>
      </c>
      <c r="R6333">
        <f t="shared" si="101"/>
        <v>0</v>
      </c>
    </row>
    <row r="6334" spans="1:18" x14ac:dyDescent="0.3">
      <c r="A6334" t="s">
        <v>514</v>
      </c>
      <c r="B6334" s="1">
        <v>38518</v>
      </c>
      <c r="C6334" t="s">
        <v>515</v>
      </c>
      <c r="D6334" t="s">
        <v>544</v>
      </c>
      <c r="E6334" t="s">
        <v>545</v>
      </c>
      <c r="G6334" s="6" t="s">
        <v>29</v>
      </c>
      <c r="H6334" t="s">
        <v>41</v>
      </c>
      <c r="I6334" t="s">
        <v>26</v>
      </c>
      <c r="J6334" t="s">
        <v>27</v>
      </c>
      <c r="K6334">
        <v>13</v>
      </c>
      <c r="L6334">
        <v>42.9</v>
      </c>
      <c r="M6334" t="s">
        <v>100</v>
      </c>
      <c r="N6334">
        <v>42.9</v>
      </c>
      <c r="P6334" cm="1">
        <f t="array" ref="P6334">IF(Q6334&gt;0,INDEX(Q6334:Q28058,MATCH(TRUE,INDEX(Q6334:Q28058="",,),0)-1),"")</f>
        <v>4</v>
      </c>
      <c r="Q6334">
        <v>4</v>
      </c>
      <c r="R6334">
        <f t="shared" si="101"/>
        <v>0</v>
      </c>
    </row>
    <row r="6335" spans="1:18" x14ac:dyDescent="0.3">
      <c r="P6335" t="str" cm="1">
        <f t="array" ref="P6335">IF(Q6335&gt;0,INDEX(Q6335:Q28059,MATCH(TRUE,INDEX(Q6335:Q28059="",,),0)-1),"")</f>
        <v/>
      </c>
      <c r="R6335" t="str">
        <f t="shared" si="101"/>
        <v/>
      </c>
    </row>
    <row r="6336" spans="1:18" x14ac:dyDescent="0.3">
      <c r="A6336" t="s">
        <v>514</v>
      </c>
      <c r="B6336" s="1">
        <v>38518</v>
      </c>
      <c r="C6336" t="s">
        <v>515</v>
      </c>
      <c r="D6336" t="s">
        <v>546</v>
      </c>
      <c r="E6336" t="s">
        <v>547</v>
      </c>
      <c r="G6336" t="s">
        <v>19</v>
      </c>
      <c r="H6336" t="s">
        <v>41</v>
      </c>
      <c r="I6336" t="s">
        <v>21</v>
      </c>
      <c r="J6336" t="s">
        <v>22</v>
      </c>
      <c r="K6336">
        <v>48</v>
      </c>
      <c r="L6336">
        <v>159</v>
      </c>
      <c r="M6336" t="s">
        <v>537</v>
      </c>
      <c r="N6336">
        <v>2265</v>
      </c>
      <c r="O6336" t="s">
        <v>24</v>
      </c>
      <c r="P6336" cm="1">
        <f t="array" ref="P6336">IF(Q6336&gt;0,INDEX(Q6336:Q28060,MATCH(TRUE,INDEX(Q6336:Q28060="",,),0)-1),"")</f>
        <v>6</v>
      </c>
      <c r="Q6336">
        <v>1</v>
      </c>
      <c r="R6336">
        <f t="shared" si="101"/>
        <v>0</v>
      </c>
    </row>
    <row r="6337" spans="1:18" x14ac:dyDescent="0.3">
      <c r="A6337" t="s">
        <v>514</v>
      </c>
      <c r="B6337" s="1">
        <v>38518</v>
      </c>
      <c r="C6337" t="s">
        <v>515</v>
      </c>
      <c r="D6337" t="s">
        <v>546</v>
      </c>
      <c r="E6337" t="s">
        <v>547</v>
      </c>
      <c r="G6337" t="s">
        <v>19</v>
      </c>
      <c r="H6337" t="s">
        <v>63</v>
      </c>
      <c r="I6337" t="s">
        <v>21</v>
      </c>
      <c r="J6337" t="s">
        <v>22</v>
      </c>
      <c r="K6337">
        <v>215</v>
      </c>
      <c r="L6337">
        <v>56</v>
      </c>
      <c r="M6337" t="s">
        <v>537</v>
      </c>
      <c r="N6337">
        <v>56</v>
      </c>
      <c r="O6337" t="s">
        <v>24</v>
      </c>
      <c r="P6337" cm="1">
        <f t="array" ref="P6337">IF(Q6337&gt;0,INDEX(Q6337:Q28061,MATCH(TRUE,INDEX(Q6337:Q28061="",,),0)-1),"")</f>
        <v>6</v>
      </c>
      <c r="Q6337">
        <v>1</v>
      </c>
      <c r="R6337">
        <f t="shared" si="101"/>
        <v>0</v>
      </c>
    </row>
    <row r="6338" spans="1:18" x14ac:dyDescent="0.3">
      <c r="A6338" t="s">
        <v>514</v>
      </c>
      <c r="B6338" s="1">
        <v>38518</v>
      </c>
      <c r="C6338" t="s">
        <v>515</v>
      </c>
      <c r="D6338" t="s">
        <v>546</v>
      </c>
      <c r="E6338" t="s">
        <v>547</v>
      </c>
      <c r="G6338" t="s">
        <v>19</v>
      </c>
      <c r="H6338" t="s">
        <v>41</v>
      </c>
      <c r="I6338" t="s">
        <v>26</v>
      </c>
      <c r="J6338" t="s">
        <v>27</v>
      </c>
      <c r="K6338">
        <v>372</v>
      </c>
      <c r="L6338">
        <v>38</v>
      </c>
      <c r="M6338" t="s">
        <v>537</v>
      </c>
      <c r="N6338">
        <v>38</v>
      </c>
      <c r="O6338" t="s">
        <v>24</v>
      </c>
      <c r="P6338" cm="1">
        <f t="array" ref="P6338">IF(Q6338&gt;0,INDEX(Q6338:Q28062,MATCH(TRUE,INDEX(Q6338:Q28062="",,),0)-1),"")</f>
        <v>6</v>
      </c>
      <c r="Q6338">
        <v>1</v>
      </c>
      <c r="R6338">
        <f t="shared" si="101"/>
        <v>0</v>
      </c>
    </row>
    <row r="6339" spans="1:18" x14ac:dyDescent="0.3">
      <c r="A6339" t="s">
        <v>514</v>
      </c>
      <c r="B6339" s="1">
        <v>38518</v>
      </c>
      <c r="C6339" t="s">
        <v>515</v>
      </c>
      <c r="D6339" t="s">
        <v>546</v>
      </c>
      <c r="E6339" t="s">
        <v>547</v>
      </c>
      <c r="G6339" t="s">
        <v>19</v>
      </c>
      <c r="H6339" t="s">
        <v>63</v>
      </c>
      <c r="I6339" t="s">
        <v>26</v>
      </c>
      <c r="J6339" t="s">
        <v>27</v>
      </c>
      <c r="K6339">
        <v>1479</v>
      </c>
      <c r="L6339">
        <v>15</v>
      </c>
      <c r="M6339" t="s">
        <v>537</v>
      </c>
      <c r="N6339">
        <v>15</v>
      </c>
      <c r="O6339" t="s">
        <v>24</v>
      </c>
      <c r="P6339" cm="1">
        <f t="array" ref="P6339">IF(Q6339&gt;0,INDEX(Q6339:Q28063,MATCH(TRUE,INDEX(Q6339:Q28063="",,),0)-1),"")</f>
        <v>6</v>
      </c>
      <c r="Q6339">
        <v>1</v>
      </c>
      <c r="R6339">
        <f t="shared" si="101"/>
        <v>0</v>
      </c>
    </row>
    <row r="6340" spans="1:18" x14ac:dyDescent="0.3">
      <c r="A6340" t="s">
        <v>514</v>
      </c>
      <c r="B6340" s="1">
        <v>38518</v>
      </c>
      <c r="C6340" t="s">
        <v>515</v>
      </c>
      <c r="D6340" t="s">
        <v>546</v>
      </c>
      <c r="E6340" t="s">
        <v>547</v>
      </c>
      <c r="G6340" s="6" t="s">
        <v>29</v>
      </c>
      <c r="H6340" t="s">
        <v>30</v>
      </c>
      <c r="I6340" t="s">
        <v>21</v>
      </c>
      <c r="J6340" t="s">
        <v>22</v>
      </c>
      <c r="K6340">
        <v>29</v>
      </c>
      <c r="L6340">
        <v>121</v>
      </c>
      <c r="M6340" t="s">
        <v>537</v>
      </c>
      <c r="N6340">
        <v>121</v>
      </c>
      <c r="O6340" t="s">
        <v>24</v>
      </c>
      <c r="P6340" cm="1">
        <f t="array" ref="P6340">IF(Q6340&gt;0,INDEX(Q6340:Q28064,MATCH(TRUE,INDEX(Q6340:Q28064="",,),0)-1),"")</f>
        <v>6</v>
      </c>
      <c r="Q6340">
        <v>1</v>
      </c>
      <c r="R6340">
        <f t="shared" si="101"/>
        <v>0</v>
      </c>
    </row>
    <row r="6341" spans="1:18" x14ac:dyDescent="0.3">
      <c r="A6341" t="s">
        <v>514</v>
      </c>
      <c r="B6341" s="1">
        <v>38518</v>
      </c>
      <c r="C6341" t="s">
        <v>515</v>
      </c>
      <c r="D6341" t="s">
        <v>546</v>
      </c>
      <c r="E6341" t="s">
        <v>547</v>
      </c>
      <c r="G6341" s="6" t="s">
        <v>29</v>
      </c>
      <c r="H6341" t="s">
        <v>20</v>
      </c>
      <c r="I6341" t="s">
        <v>21</v>
      </c>
      <c r="J6341" t="s">
        <v>22</v>
      </c>
      <c r="K6341">
        <v>16</v>
      </c>
      <c r="L6341">
        <v>238</v>
      </c>
      <c r="M6341" t="s">
        <v>537</v>
      </c>
      <c r="N6341">
        <v>238</v>
      </c>
      <c r="O6341" t="s">
        <v>24</v>
      </c>
      <c r="P6341" cm="1">
        <f t="array" ref="P6341">IF(Q6341&gt;0,INDEX(Q6341:Q28065,MATCH(TRUE,INDEX(Q6341:Q28065="",,),0)-1),"")</f>
        <v>6</v>
      </c>
      <c r="Q6341">
        <v>1</v>
      </c>
      <c r="R6341">
        <f t="shared" si="101"/>
        <v>0</v>
      </c>
    </row>
    <row r="6342" spans="1:18" x14ac:dyDescent="0.3">
      <c r="A6342" t="s">
        <v>514</v>
      </c>
      <c r="B6342" s="1">
        <v>38518</v>
      </c>
      <c r="C6342" t="s">
        <v>515</v>
      </c>
      <c r="D6342" t="s">
        <v>546</v>
      </c>
      <c r="E6342" t="s">
        <v>547</v>
      </c>
      <c r="G6342" s="6" t="s">
        <v>29</v>
      </c>
      <c r="H6342" t="s">
        <v>69</v>
      </c>
      <c r="I6342" t="s">
        <v>21</v>
      </c>
      <c r="J6342" t="s">
        <v>22</v>
      </c>
      <c r="K6342">
        <v>7</v>
      </c>
      <c r="L6342">
        <v>76</v>
      </c>
      <c r="M6342" t="s">
        <v>537</v>
      </c>
      <c r="N6342">
        <v>76</v>
      </c>
      <c r="O6342" t="s">
        <v>24</v>
      </c>
      <c r="P6342" cm="1">
        <f t="array" ref="P6342">IF(Q6342&gt;0,INDEX(Q6342:Q28066,MATCH(TRUE,INDEX(Q6342:Q28066="",,),0)-1),"")</f>
        <v>6</v>
      </c>
      <c r="Q6342">
        <v>1</v>
      </c>
      <c r="R6342">
        <f t="shared" si="101"/>
        <v>0</v>
      </c>
    </row>
    <row r="6343" spans="1:18" x14ac:dyDescent="0.3">
      <c r="A6343" t="s">
        <v>514</v>
      </c>
      <c r="B6343" s="1">
        <v>38518</v>
      </c>
      <c r="C6343" t="s">
        <v>515</v>
      </c>
      <c r="D6343" t="s">
        <v>546</v>
      </c>
      <c r="E6343" t="s">
        <v>547</v>
      </c>
      <c r="G6343" s="6" t="s">
        <v>29</v>
      </c>
      <c r="H6343" t="s">
        <v>43</v>
      </c>
      <c r="I6343" t="s">
        <v>21</v>
      </c>
      <c r="J6343" t="s">
        <v>22</v>
      </c>
      <c r="K6343">
        <v>8</v>
      </c>
      <c r="L6343">
        <v>138</v>
      </c>
      <c r="M6343" t="s">
        <v>537</v>
      </c>
      <c r="N6343">
        <v>138</v>
      </c>
      <c r="O6343" t="s">
        <v>24</v>
      </c>
      <c r="P6343" cm="1">
        <f t="array" ref="P6343">IF(Q6343&gt;0,INDEX(Q6343:Q28067,MATCH(TRUE,INDEX(Q6343:Q28067="",,),0)-1),"")</f>
        <v>6</v>
      </c>
      <c r="Q6343">
        <v>1</v>
      </c>
      <c r="R6343">
        <f t="shared" si="101"/>
        <v>0</v>
      </c>
    </row>
    <row r="6344" spans="1:18" x14ac:dyDescent="0.3">
      <c r="A6344" t="s">
        <v>514</v>
      </c>
      <c r="B6344" s="1">
        <v>38518</v>
      </c>
      <c r="C6344" t="s">
        <v>515</v>
      </c>
      <c r="D6344" t="s">
        <v>546</v>
      </c>
      <c r="E6344" t="s">
        <v>547</v>
      </c>
      <c r="G6344" s="6" t="s">
        <v>29</v>
      </c>
      <c r="H6344" t="s">
        <v>30</v>
      </c>
      <c r="I6344" t="s">
        <v>26</v>
      </c>
      <c r="J6344" t="s">
        <v>27</v>
      </c>
      <c r="K6344">
        <v>265</v>
      </c>
      <c r="L6344">
        <v>11</v>
      </c>
      <c r="M6344" t="s">
        <v>537</v>
      </c>
      <c r="N6344">
        <v>11</v>
      </c>
      <c r="O6344" t="s">
        <v>24</v>
      </c>
      <c r="P6344" cm="1">
        <f t="array" ref="P6344">IF(Q6344&gt;0,INDEX(Q6344:Q28068,MATCH(TRUE,INDEX(Q6344:Q28068="",,),0)-1),"")</f>
        <v>6</v>
      </c>
      <c r="Q6344">
        <v>1</v>
      </c>
      <c r="R6344">
        <f t="shared" si="101"/>
        <v>0</v>
      </c>
    </row>
    <row r="6345" spans="1:18" x14ac:dyDescent="0.3">
      <c r="A6345" t="s">
        <v>514</v>
      </c>
      <c r="B6345" s="1">
        <v>38518</v>
      </c>
      <c r="C6345" t="s">
        <v>515</v>
      </c>
      <c r="D6345" t="s">
        <v>546</v>
      </c>
      <c r="E6345" t="s">
        <v>547</v>
      </c>
      <c r="G6345" s="6" t="s">
        <v>29</v>
      </c>
      <c r="H6345" t="s">
        <v>533</v>
      </c>
      <c r="I6345" t="s">
        <v>26</v>
      </c>
      <c r="J6345" t="s">
        <v>27</v>
      </c>
      <c r="K6345">
        <v>135</v>
      </c>
      <c r="L6345">
        <v>3</v>
      </c>
      <c r="M6345" t="s">
        <v>537</v>
      </c>
      <c r="N6345">
        <v>3</v>
      </c>
      <c r="O6345" t="s">
        <v>24</v>
      </c>
      <c r="P6345" cm="1">
        <f t="array" ref="P6345">IF(Q6345&gt;0,INDEX(Q6345:Q28069,MATCH(TRUE,INDEX(Q6345:Q28069="",,),0)-1),"")</f>
        <v>6</v>
      </c>
      <c r="Q6345">
        <v>1</v>
      </c>
      <c r="R6345">
        <f t="shared" si="101"/>
        <v>0</v>
      </c>
    </row>
    <row r="6346" spans="1:18" x14ac:dyDescent="0.3">
      <c r="A6346" t="s">
        <v>514</v>
      </c>
      <c r="B6346" s="1">
        <v>38518</v>
      </c>
      <c r="C6346" t="s">
        <v>515</v>
      </c>
      <c r="D6346" t="s">
        <v>546</v>
      </c>
      <c r="E6346" t="s">
        <v>547</v>
      </c>
      <c r="G6346" s="6" t="s">
        <v>29</v>
      </c>
      <c r="H6346" t="s">
        <v>43</v>
      </c>
      <c r="I6346" t="s">
        <v>26</v>
      </c>
      <c r="J6346" t="s">
        <v>27</v>
      </c>
      <c r="K6346">
        <v>53</v>
      </c>
      <c r="L6346">
        <v>14</v>
      </c>
      <c r="M6346" t="s">
        <v>537</v>
      </c>
      <c r="N6346">
        <v>14</v>
      </c>
      <c r="O6346" t="s">
        <v>24</v>
      </c>
      <c r="P6346" cm="1">
        <f t="array" ref="P6346">IF(Q6346&gt;0,INDEX(Q6346:Q28070,MATCH(TRUE,INDEX(Q6346:Q28070="",,),0)-1),"")</f>
        <v>6</v>
      </c>
      <c r="Q6346">
        <v>1</v>
      </c>
      <c r="R6346">
        <f t="shared" si="101"/>
        <v>0</v>
      </c>
    </row>
    <row r="6347" spans="1:18" x14ac:dyDescent="0.3">
      <c r="A6347" t="s">
        <v>514</v>
      </c>
      <c r="B6347" s="1">
        <v>38518</v>
      </c>
      <c r="C6347" t="s">
        <v>515</v>
      </c>
      <c r="D6347" t="s">
        <v>546</v>
      </c>
      <c r="E6347" t="s">
        <v>547</v>
      </c>
      <c r="G6347" s="6" t="s">
        <v>29</v>
      </c>
      <c r="H6347" t="s">
        <v>70</v>
      </c>
      <c r="I6347" t="s">
        <v>26</v>
      </c>
      <c r="J6347" t="s">
        <v>27</v>
      </c>
      <c r="K6347">
        <v>77</v>
      </c>
      <c r="L6347">
        <v>10</v>
      </c>
      <c r="M6347" t="s">
        <v>537</v>
      </c>
      <c r="N6347">
        <v>10</v>
      </c>
      <c r="O6347" t="s">
        <v>24</v>
      </c>
      <c r="P6347" cm="1">
        <f t="array" ref="P6347">IF(Q6347&gt;0,INDEX(Q6347:Q28071,MATCH(TRUE,INDEX(Q6347:Q28071="",,),0)-1),"")</f>
        <v>6</v>
      </c>
      <c r="Q6347">
        <v>1</v>
      </c>
      <c r="R6347">
        <f t="shared" si="101"/>
        <v>0</v>
      </c>
    </row>
    <row r="6348" spans="1:18" x14ac:dyDescent="0.3">
      <c r="A6348" t="s">
        <v>514</v>
      </c>
      <c r="B6348" s="1">
        <v>38518</v>
      </c>
      <c r="C6348" t="s">
        <v>515</v>
      </c>
      <c r="D6348" t="s">
        <v>546</v>
      </c>
      <c r="E6348" t="s">
        <v>547</v>
      </c>
      <c r="G6348" s="6" t="s">
        <v>29</v>
      </c>
      <c r="H6348" t="s">
        <v>64</v>
      </c>
      <c r="I6348" t="s">
        <v>26</v>
      </c>
      <c r="J6348" t="s">
        <v>27</v>
      </c>
      <c r="K6348">
        <v>120</v>
      </c>
      <c r="L6348">
        <v>12</v>
      </c>
      <c r="M6348" t="s">
        <v>537</v>
      </c>
      <c r="N6348">
        <v>12</v>
      </c>
      <c r="O6348" t="s">
        <v>24</v>
      </c>
      <c r="P6348" cm="1">
        <f t="array" ref="P6348">IF(Q6348&gt;0,INDEX(Q6348:Q28072,MATCH(TRUE,INDEX(Q6348:Q28072="",,),0)-1),"")</f>
        <v>6</v>
      </c>
      <c r="Q6348">
        <v>1</v>
      </c>
      <c r="R6348">
        <f t="shared" si="101"/>
        <v>0</v>
      </c>
    </row>
    <row r="6349" spans="1:18" x14ac:dyDescent="0.3">
      <c r="A6349" t="s">
        <v>514</v>
      </c>
      <c r="B6349" s="1">
        <v>38518</v>
      </c>
      <c r="C6349" t="s">
        <v>515</v>
      </c>
      <c r="D6349" t="s">
        <v>546</v>
      </c>
      <c r="E6349" t="s">
        <v>547</v>
      </c>
      <c r="G6349" t="s">
        <v>19</v>
      </c>
      <c r="H6349" t="s">
        <v>41</v>
      </c>
      <c r="I6349" t="s">
        <v>21</v>
      </c>
      <c r="J6349" t="s">
        <v>22</v>
      </c>
      <c r="K6349">
        <v>48</v>
      </c>
      <c r="L6349">
        <v>159</v>
      </c>
      <c r="M6349" t="s">
        <v>480</v>
      </c>
      <c r="N6349">
        <v>159</v>
      </c>
      <c r="P6349" cm="1">
        <f t="array" ref="P6349">IF(Q6349&gt;0,INDEX(Q6349:Q28073,MATCH(TRUE,INDEX(Q6349:Q28073="",,),0)-1),"")</f>
        <v>6</v>
      </c>
      <c r="Q6349">
        <v>2</v>
      </c>
      <c r="R6349">
        <f t="shared" si="101"/>
        <v>0</v>
      </c>
    </row>
    <row r="6350" spans="1:18" x14ac:dyDescent="0.3">
      <c r="A6350" t="s">
        <v>514</v>
      </c>
      <c r="B6350" s="1">
        <v>38518</v>
      </c>
      <c r="C6350" t="s">
        <v>515</v>
      </c>
      <c r="D6350" t="s">
        <v>546</v>
      </c>
      <c r="E6350" t="s">
        <v>547</v>
      </c>
      <c r="G6350" t="s">
        <v>19</v>
      </c>
      <c r="H6350" t="s">
        <v>63</v>
      </c>
      <c r="I6350" t="s">
        <v>21</v>
      </c>
      <c r="J6350" t="s">
        <v>22</v>
      </c>
      <c r="K6350">
        <v>215</v>
      </c>
      <c r="L6350">
        <v>56</v>
      </c>
      <c r="M6350" t="s">
        <v>480</v>
      </c>
      <c r="N6350">
        <v>382.88</v>
      </c>
      <c r="P6350" cm="1">
        <f t="array" ref="P6350">IF(Q6350&gt;0,INDEX(Q6350:Q28074,MATCH(TRUE,INDEX(Q6350:Q28074="",,),0)-1),"")</f>
        <v>6</v>
      </c>
      <c r="Q6350">
        <v>2</v>
      </c>
      <c r="R6350">
        <f t="shared" si="101"/>
        <v>0</v>
      </c>
    </row>
    <row r="6351" spans="1:18" x14ac:dyDescent="0.3">
      <c r="A6351" t="s">
        <v>514</v>
      </c>
      <c r="B6351" s="1">
        <v>38518</v>
      </c>
      <c r="C6351" t="s">
        <v>515</v>
      </c>
      <c r="D6351" t="s">
        <v>546</v>
      </c>
      <c r="E6351" t="s">
        <v>547</v>
      </c>
      <c r="G6351" t="s">
        <v>19</v>
      </c>
      <c r="H6351" t="s">
        <v>41</v>
      </c>
      <c r="I6351" t="s">
        <v>26</v>
      </c>
      <c r="J6351" t="s">
        <v>27</v>
      </c>
      <c r="K6351">
        <v>372</v>
      </c>
      <c r="L6351">
        <v>38</v>
      </c>
      <c r="M6351" t="s">
        <v>480</v>
      </c>
      <c r="N6351">
        <v>38</v>
      </c>
      <c r="P6351" cm="1">
        <f t="array" ref="P6351">IF(Q6351&gt;0,INDEX(Q6351:Q28075,MATCH(TRUE,INDEX(Q6351:Q28075="",,),0)-1),"")</f>
        <v>6</v>
      </c>
      <c r="Q6351">
        <v>2</v>
      </c>
      <c r="R6351">
        <f t="shared" si="101"/>
        <v>0</v>
      </c>
    </row>
    <row r="6352" spans="1:18" x14ac:dyDescent="0.3">
      <c r="A6352" t="s">
        <v>514</v>
      </c>
      <c r="B6352" s="1">
        <v>38518</v>
      </c>
      <c r="C6352" t="s">
        <v>515</v>
      </c>
      <c r="D6352" t="s">
        <v>546</v>
      </c>
      <c r="E6352" t="s">
        <v>547</v>
      </c>
      <c r="G6352" t="s">
        <v>19</v>
      </c>
      <c r="H6352" t="s">
        <v>63</v>
      </c>
      <c r="I6352" t="s">
        <v>26</v>
      </c>
      <c r="J6352" t="s">
        <v>27</v>
      </c>
      <c r="K6352">
        <v>1479</v>
      </c>
      <c r="L6352">
        <v>15</v>
      </c>
      <c r="M6352" t="s">
        <v>480</v>
      </c>
      <c r="N6352">
        <v>15</v>
      </c>
      <c r="P6352" cm="1">
        <f t="array" ref="P6352">IF(Q6352&gt;0,INDEX(Q6352:Q28076,MATCH(TRUE,INDEX(Q6352:Q28076="",,),0)-1),"")</f>
        <v>6</v>
      </c>
      <c r="Q6352">
        <v>2</v>
      </c>
      <c r="R6352">
        <f t="shared" si="101"/>
        <v>0</v>
      </c>
    </row>
    <row r="6353" spans="1:18" x14ac:dyDescent="0.3">
      <c r="A6353" t="s">
        <v>514</v>
      </c>
      <c r="B6353" s="1">
        <v>38518</v>
      </c>
      <c r="C6353" t="s">
        <v>515</v>
      </c>
      <c r="D6353" t="s">
        <v>546</v>
      </c>
      <c r="E6353" t="s">
        <v>547</v>
      </c>
      <c r="G6353" s="6" t="s">
        <v>29</v>
      </c>
      <c r="H6353" t="s">
        <v>30</v>
      </c>
      <c r="I6353" t="s">
        <v>21</v>
      </c>
      <c r="J6353" t="s">
        <v>22</v>
      </c>
      <c r="K6353">
        <v>29</v>
      </c>
      <c r="L6353">
        <v>121</v>
      </c>
      <c r="M6353" t="s">
        <v>480</v>
      </c>
      <c r="N6353">
        <v>121</v>
      </c>
      <c r="P6353" cm="1">
        <f t="array" ref="P6353">IF(Q6353&gt;0,INDEX(Q6353:Q28077,MATCH(TRUE,INDEX(Q6353:Q28077="",,),0)-1),"")</f>
        <v>6</v>
      </c>
      <c r="Q6353">
        <v>2</v>
      </c>
      <c r="R6353">
        <f t="shared" si="101"/>
        <v>0</v>
      </c>
    </row>
    <row r="6354" spans="1:18" x14ac:dyDescent="0.3">
      <c r="A6354" t="s">
        <v>514</v>
      </c>
      <c r="B6354" s="1">
        <v>38518</v>
      </c>
      <c r="C6354" t="s">
        <v>515</v>
      </c>
      <c r="D6354" t="s">
        <v>546</v>
      </c>
      <c r="E6354" t="s">
        <v>547</v>
      </c>
      <c r="G6354" s="6" t="s">
        <v>29</v>
      </c>
      <c r="H6354" t="s">
        <v>20</v>
      </c>
      <c r="I6354" t="s">
        <v>21</v>
      </c>
      <c r="J6354" t="s">
        <v>22</v>
      </c>
      <c r="K6354">
        <v>16</v>
      </c>
      <c r="L6354">
        <v>238</v>
      </c>
      <c r="M6354" t="s">
        <v>480</v>
      </c>
      <c r="N6354">
        <v>238</v>
      </c>
      <c r="P6354" cm="1">
        <f t="array" ref="P6354">IF(Q6354&gt;0,INDEX(Q6354:Q28078,MATCH(TRUE,INDEX(Q6354:Q28078="",,),0)-1),"")</f>
        <v>6</v>
      </c>
      <c r="Q6354">
        <v>2</v>
      </c>
      <c r="R6354">
        <f t="shared" si="101"/>
        <v>0</v>
      </c>
    </row>
    <row r="6355" spans="1:18" x14ac:dyDescent="0.3">
      <c r="A6355" t="s">
        <v>514</v>
      </c>
      <c r="B6355" s="1">
        <v>38518</v>
      </c>
      <c r="C6355" t="s">
        <v>515</v>
      </c>
      <c r="D6355" t="s">
        <v>546</v>
      </c>
      <c r="E6355" t="s">
        <v>547</v>
      </c>
      <c r="G6355" s="6" t="s">
        <v>29</v>
      </c>
      <c r="H6355" t="s">
        <v>69</v>
      </c>
      <c r="I6355" t="s">
        <v>21</v>
      </c>
      <c r="J6355" t="s">
        <v>22</v>
      </c>
      <c r="K6355">
        <v>7</v>
      </c>
      <c r="L6355">
        <v>76</v>
      </c>
      <c r="M6355" t="s">
        <v>480</v>
      </c>
      <c r="N6355">
        <v>76</v>
      </c>
      <c r="P6355" cm="1">
        <f t="array" ref="P6355">IF(Q6355&gt;0,INDEX(Q6355:Q28079,MATCH(TRUE,INDEX(Q6355:Q28079="",,),0)-1),"")</f>
        <v>6</v>
      </c>
      <c r="Q6355">
        <v>2</v>
      </c>
      <c r="R6355">
        <f t="shared" si="101"/>
        <v>0</v>
      </c>
    </row>
    <row r="6356" spans="1:18" x14ac:dyDescent="0.3">
      <c r="A6356" t="s">
        <v>514</v>
      </c>
      <c r="B6356" s="1">
        <v>38518</v>
      </c>
      <c r="C6356" t="s">
        <v>515</v>
      </c>
      <c r="D6356" t="s">
        <v>546</v>
      </c>
      <c r="E6356" t="s">
        <v>547</v>
      </c>
      <c r="G6356" s="6" t="s">
        <v>29</v>
      </c>
      <c r="H6356" t="s">
        <v>43</v>
      </c>
      <c r="I6356" t="s">
        <v>21</v>
      </c>
      <c r="J6356" t="s">
        <v>22</v>
      </c>
      <c r="K6356">
        <v>8</v>
      </c>
      <c r="L6356">
        <v>138</v>
      </c>
      <c r="M6356" t="s">
        <v>480</v>
      </c>
      <c r="N6356">
        <v>138</v>
      </c>
      <c r="P6356" cm="1">
        <f t="array" ref="P6356">IF(Q6356&gt;0,INDEX(Q6356:Q28080,MATCH(TRUE,INDEX(Q6356:Q28080="",,),0)-1),"")</f>
        <v>6</v>
      </c>
      <c r="Q6356">
        <v>2</v>
      </c>
      <c r="R6356">
        <f t="shared" si="101"/>
        <v>0</v>
      </c>
    </row>
    <row r="6357" spans="1:18" x14ac:dyDescent="0.3">
      <c r="A6357" t="s">
        <v>514</v>
      </c>
      <c r="B6357" s="1">
        <v>38518</v>
      </c>
      <c r="C6357" t="s">
        <v>515</v>
      </c>
      <c r="D6357" t="s">
        <v>546</v>
      </c>
      <c r="E6357" t="s">
        <v>547</v>
      </c>
      <c r="G6357" s="6" t="s">
        <v>29</v>
      </c>
      <c r="H6357" t="s">
        <v>30</v>
      </c>
      <c r="I6357" t="s">
        <v>26</v>
      </c>
      <c r="J6357" t="s">
        <v>27</v>
      </c>
      <c r="K6357">
        <v>265</v>
      </c>
      <c r="L6357">
        <v>11</v>
      </c>
      <c r="M6357" t="s">
        <v>480</v>
      </c>
      <c r="N6357">
        <v>11</v>
      </c>
      <c r="P6357" cm="1">
        <f t="array" ref="P6357">IF(Q6357&gt;0,INDEX(Q6357:Q28081,MATCH(TRUE,INDEX(Q6357:Q28081="",,),0)-1),"")</f>
        <v>6</v>
      </c>
      <c r="Q6357">
        <v>2</v>
      </c>
      <c r="R6357">
        <f t="shared" si="101"/>
        <v>0</v>
      </c>
    </row>
    <row r="6358" spans="1:18" x14ac:dyDescent="0.3">
      <c r="A6358" t="s">
        <v>514</v>
      </c>
      <c r="B6358" s="1">
        <v>38518</v>
      </c>
      <c r="C6358" t="s">
        <v>515</v>
      </c>
      <c r="D6358" t="s">
        <v>546</v>
      </c>
      <c r="E6358" t="s">
        <v>547</v>
      </c>
      <c r="G6358" s="6" t="s">
        <v>29</v>
      </c>
      <c r="H6358" t="s">
        <v>533</v>
      </c>
      <c r="I6358" t="s">
        <v>26</v>
      </c>
      <c r="J6358" t="s">
        <v>27</v>
      </c>
      <c r="K6358">
        <v>135</v>
      </c>
      <c r="L6358">
        <v>3</v>
      </c>
      <c r="M6358" t="s">
        <v>480</v>
      </c>
      <c r="N6358">
        <v>3</v>
      </c>
      <c r="P6358" cm="1">
        <f t="array" ref="P6358">IF(Q6358&gt;0,INDEX(Q6358:Q28082,MATCH(TRUE,INDEX(Q6358:Q28082="",,),0)-1),"")</f>
        <v>6</v>
      </c>
      <c r="Q6358">
        <v>2</v>
      </c>
      <c r="R6358">
        <f t="shared" si="101"/>
        <v>0</v>
      </c>
    </row>
    <row r="6359" spans="1:18" x14ac:dyDescent="0.3">
      <c r="A6359" t="s">
        <v>514</v>
      </c>
      <c r="B6359" s="1">
        <v>38518</v>
      </c>
      <c r="C6359" t="s">
        <v>515</v>
      </c>
      <c r="D6359" t="s">
        <v>546</v>
      </c>
      <c r="E6359" t="s">
        <v>547</v>
      </c>
      <c r="G6359" s="6" t="s">
        <v>29</v>
      </c>
      <c r="H6359" t="s">
        <v>43</v>
      </c>
      <c r="I6359" t="s">
        <v>26</v>
      </c>
      <c r="J6359" t="s">
        <v>27</v>
      </c>
      <c r="K6359">
        <v>53</v>
      </c>
      <c r="L6359">
        <v>14</v>
      </c>
      <c r="M6359" t="s">
        <v>480</v>
      </c>
      <c r="N6359">
        <v>14</v>
      </c>
      <c r="P6359" cm="1">
        <f t="array" ref="P6359">IF(Q6359&gt;0,INDEX(Q6359:Q28083,MATCH(TRUE,INDEX(Q6359:Q28083="",,),0)-1),"")</f>
        <v>6</v>
      </c>
      <c r="Q6359">
        <v>2</v>
      </c>
      <c r="R6359">
        <f t="shared" si="101"/>
        <v>0</v>
      </c>
    </row>
    <row r="6360" spans="1:18" x14ac:dyDescent="0.3">
      <c r="A6360" t="s">
        <v>514</v>
      </c>
      <c r="B6360" s="1">
        <v>38518</v>
      </c>
      <c r="C6360" t="s">
        <v>515</v>
      </c>
      <c r="D6360" t="s">
        <v>546</v>
      </c>
      <c r="E6360" t="s">
        <v>547</v>
      </c>
      <c r="G6360" s="6" t="s">
        <v>29</v>
      </c>
      <c r="H6360" t="s">
        <v>70</v>
      </c>
      <c r="I6360" t="s">
        <v>26</v>
      </c>
      <c r="J6360" t="s">
        <v>27</v>
      </c>
      <c r="K6360">
        <v>77</v>
      </c>
      <c r="L6360">
        <v>10</v>
      </c>
      <c r="M6360" t="s">
        <v>480</v>
      </c>
      <c r="N6360">
        <v>10</v>
      </c>
      <c r="P6360" cm="1">
        <f t="array" ref="P6360">IF(Q6360&gt;0,INDEX(Q6360:Q28084,MATCH(TRUE,INDEX(Q6360:Q28084="",,),0)-1),"")</f>
        <v>6</v>
      </c>
      <c r="Q6360">
        <v>2</v>
      </c>
      <c r="R6360">
        <f t="shared" si="101"/>
        <v>0</v>
      </c>
    </row>
    <row r="6361" spans="1:18" x14ac:dyDescent="0.3">
      <c r="A6361" t="s">
        <v>514</v>
      </c>
      <c r="B6361" s="1">
        <v>38518</v>
      </c>
      <c r="C6361" t="s">
        <v>515</v>
      </c>
      <c r="D6361" t="s">
        <v>546</v>
      </c>
      <c r="E6361" t="s">
        <v>547</v>
      </c>
      <c r="G6361" s="6" t="s">
        <v>29</v>
      </c>
      <c r="H6361" t="s">
        <v>64</v>
      </c>
      <c r="I6361" t="s">
        <v>26</v>
      </c>
      <c r="J6361" t="s">
        <v>27</v>
      </c>
      <c r="K6361">
        <v>120</v>
      </c>
      <c r="L6361">
        <v>12</v>
      </c>
      <c r="M6361" t="s">
        <v>480</v>
      </c>
      <c r="N6361">
        <v>12</v>
      </c>
      <c r="P6361" cm="1">
        <f t="array" ref="P6361">IF(Q6361&gt;0,INDEX(Q6361:Q28085,MATCH(TRUE,INDEX(Q6361:Q28085="",,),0)-1),"")</f>
        <v>6</v>
      </c>
      <c r="Q6361">
        <v>2</v>
      </c>
      <c r="R6361">
        <f t="shared" si="101"/>
        <v>0</v>
      </c>
    </row>
    <row r="6362" spans="1:18" x14ac:dyDescent="0.3">
      <c r="A6362" t="s">
        <v>514</v>
      </c>
      <c r="B6362" s="1">
        <v>38518</v>
      </c>
      <c r="C6362" t="s">
        <v>515</v>
      </c>
      <c r="D6362" t="s">
        <v>546</v>
      </c>
      <c r="E6362" t="s">
        <v>547</v>
      </c>
      <c r="G6362" t="s">
        <v>19</v>
      </c>
      <c r="H6362" t="s">
        <v>41</v>
      </c>
      <c r="I6362" t="s">
        <v>21</v>
      </c>
      <c r="J6362" t="s">
        <v>22</v>
      </c>
      <c r="K6362">
        <v>48</v>
      </c>
      <c r="L6362">
        <v>159</v>
      </c>
      <c r="M6362" t="s">
        <v>86</v>
      </c>
      <c r="N6362">
        <v>1083.0999999999999</v>
      </c>
      <c r="P6362" cm="1">
        <f t="array" ref="P6362">IF(Q6362&gt;0,INDEX(Q6362:Q28086,MATCH(TRUE,INDEX(Q6362:Q28086="",,),0)-1),"")</f>
        <v>6</v>
      </c>
      <c r="Q6362">
        <v>3</v>
      </c>
      <c r="R6362">
        <f t="shared" si="101"/>
        <v>0</v>
      </c>
    </row>
    <row r="6363" spans="1:18" x14ac:dyDescent="0.3">
      <c r="A6363" t="s">
        <v>514</v>
      </c>
      <c r="B6363" s="1">
        <v>38518</v>
      </c>
      <c r="C6363" t="s">
        <v>515</v>
      </c>
      <c r="D6363" t="s">
        <v>546</v>
      </c>
      <c r="E6363" t="s">
        <v>547</v>
      </c>
      <c r="G6363" t="s">
        <v>19</v>
      </c>
      <c r="H6363" t="s">
        <v>63</v>
      </c>
      <c r="I6363" t="s">
        <v>21</v>
      </c>
      <c r="J6363" t="s">
        <v>22</v>
      </c>
      <c r="K6363">
        <v>215</v>
      </c>
      <c r="L6363">
        <v>56</v>
      </c>
      <c r="M6363" t="s">
        <v>86</v>
      </c>
      <c r="N6363">
        <v>65</v>
      </c>
      <c r="P6363" cm="1">
        <f t="array" ref="P6363">IF(Q6363&gt;0,INDEX(Q6363:Q28087,MATCH(TRUE,INDEX(Q6363:Q28087="",,),0)-1),"")</f>
        <v>6</v>
      </c>
      <c r="Q6363">
        <v>3</v>
      </c>
      <c r="R6363">
        <f t="shared" si="101"/>
        <v>0</v>
      </c>
    </row>
    <row r="6364" spans="1:18" x14ac:dyDescent="0.3">
      <c r="A6364" t="s">
        <v>514</v>
      </c>
      <c r="B6364" s="1">
        <v>38518</v>
      </c>
      <c r="C6364" t="s">
        <v>515</v>
      </c>
      <c r="D6364" t="s">
        <v>546</v>
      </c>
      <c r="E6364" t="s">
        <v>547</v>
      </c>
      <c r="G6364" t="s">
        <v>19</v>
      </c>
      <c r="H6364" t="s">
        <v>41</v>
      </c>
      <c r="I6364" t="s">
        <v>26</v>
      </c>
      <c r="J6364" t="s">
        <v>27</v>
      </c>
      <c r="K6364">
        <v>372</v>
      </c>
      <c r="L6364">
        <v>38</v>
      </c>
      <c r="M6364" t="s">
        <v>86</v>
      </c>
      <c r="N6364">
        <v>38</v>
      </c>
      <c r="P6364" cm="1">
        <f t="array" ref="P6364">IF(Q6364&gt;0,INDEX(Q6364:Q28088,MATCH(TRUE,INDEX(Q6364:Q28088="",,),0)-1),"")</f>
        <v>6</v>
      </c>
      <c r="Q6364">
        <v>3</v>
      </c>
      <c r="R6364">
        <f t="shared" si="101"/>
        <v>0</v>
      </c>
    </row>
    <row r="6365" spans="1:18" x14ac:dyDescent="0.3">
      <c r="A6365" t="s">
        <v>514</v>
      </c>
      <c r="B6365" s="1">
        <v>38518</v>
      </c>
      <c r="C6365" t="s">
        <v>515</v>
      </c>
      <c r="D6365" t="s">
        <v>546</v>
      </c>
      <c r="E6365" t="s">
        <v>547</v>
      </c>
      <c r="G6365" t="s">
        <v>19</v>
      </c>
      <c r="H6365" t="s">
        <v>63</v>
      </c>
      <c r="I6365" t="s">
        <v>26</v>
      </c>
      <c r="J6365" t="s">
        <v>27</v>
      </c>
      <c r="K6365">
        <v>1479</v>
      </c>
      <c r="L6365">
        <v>15</v>
      </c>
      <c r="M6365" t="s">
        <v>86</v>
      </c>
      <c r="N6365">
        <v>15</v>
      </c>
      <c r="P6365" cm="1">
        <f t="array" ref="P6365">IF(Q6365&gt;0,INDEX(Q6365:Q28089,MATCH(TRUE,INDEX(Q6365:Q28089="",,),0)-1),"")</f>
        <v>6</v>
      </c>
      <c r="Q6365">
        <v>3</v>
      </c>
      <c r="R6365">
        <f t="shared" si="101"/>
        <v>0</v>
      </c>
    </row>
    <row r="6366" spans="1:18" x14ac:dyDescent="0.3">
      <c r="A6366" t="s">
        <v>514</v>
      </c>
      <c r="B6366" s="1">
        <v>38518</v>
      </c>
      <c r="C6366" t="s">
        <v>515</v>
      </c>
      <c r="D6366" t="s">
        <v>546</v>
      </c>
      <c r="E6366" t="s">
        <v>547</v>
      </c>
      <c r="G6366" s="6" t="s">
        <v>29</v>
      </c>
      <c r="H6366" t="s">
        <v>30</v>
      </c>
      <c r="I6366" t="s">
        <v>21</v>
      </c>
      <c r="J6366" t="s">
        <v>22</v>
      </c>
      <c r="K6366">
        <v>29</v>
      </c>
      <c r="L6366">
        <v>121</v>
      </c>
      <c r="M6366" t="s">
        <v>86</v>
      </c>
      <c r="N6366">
        <v>121</v>
      </c>
      <c r="P6366" cm="1">
        <f t="array" ref="P6366">IF(Q6366&gt;0,INDEX(Q6366:Q28090,MATCH(TRUE,INDEX(Q6366:Q28090="",,),0)-1),"")</f>
        <v>6</v>
      </c>
      <c r="Q6366">
        <v>3</v>
      </c>
      <c r="R6366">
        <f t="shared" si="101"/>
        <v>0</v>
      </c>
    </row>
    <row r="6367" spans="1:18" x14ac:dyDescent="0.3">
      <c r="A6367" t="s">
        <v>514</v>
      </c>
      <c r="B6367" s="1">
        <v>38518</v>
      </c>
      <c r="C6367" t="s">
        <v>515</v>
      </c>
      <c r="D6367" t="s">
        <v>546</v>
      </c>
      <c r="E6367" t="s">
        <v>547</v>
      </c>
      <c r="G6367" s="6" t="s">
        <v>29</v>
      </c>
      <c r="H6367" t="s">
        <v>20</v>
      </c>
      <c r="I6367" t="s">
        <v>21</v>
      </c>
      <c r="J6367" t="s">
        <v>22</v>
      </c>
      <c r="K6367">
        <v>16</v>
      </c>
      <c r="L6367">
        <v>238</v>
      </c>
      <c r="M6367" t="s">
        <v>86</v>
      </c>
      <c r="N6367">
        <v>238</v>
      </c>
      <c r="P6367" cm="1">
        <f t="array" ref="P6367">IF(Q6367&gt;0,INDEX(Q6367:Q28091,MATCH(TRUE,INDEX(Q6367:Q28091="",,),0)-1),"")</f>
        <v>6</v>
      </c>
      <c r="Q6367">
        <v>3</v>
      </c>
      <c r="R6367">
        <f t="shared" si="101"/>
        <v>0</v>
      </c>
    </row>
    <row r="6368" spans="1:18" x14ac:dyDescent="0.3">
      <c r="A6368" t="s">
        <v>514</v>
      </c>
      <c r="B6368" s="1">
        <v>38518</v>
      </c>
      <c r="C6368" t="s">
        <v>515</v>
      </c>
      <c r="D6368" t="s">
        <v>546</v>
      </c>
      <c r="E6368" t="s">
        <v>547</v>
      </c>
      <c r="G6368" s="6" t="s">
        <v>29</v>
      </c>
      <c r="H6368" t="s">
        <v>69</v>
      </c>
      <c r="I6368" t="s">
        <v>21</v>
      </c>
      <c r="J6368" t="s">
        <v>22</v>
      </c>
      <c r="K6368">
        <v>7</v>
      </c>
      <c r="L6368">
        <v>76</v>
      </c>
      <c r="M6368" t="s">
        <v>86</v>
      </c>
      <c r="N6368">
        <v>76</v>
      </c>
      <c r="P6368" cm="1">
        <f t="array" ref="P6368">IF(Q6368&gt;0,INDEX(Q6368:Q28092,MATCH(TRUE,INDEX(Q6368:Q28092="",,),0)-1),"")</f>
        <v>6</v>
      </c>
      <c r="Q6368">
        <v>3</v>
      </c>
      <c r="R6368">
        <f t="shared" si="101"/>
        <v>0</v>
      </c>
    </row>
    <row r="6369" spans="1:18" x14ac:dyDescent="0.3">
      <c r="A6369" t="s">
        <v>514</v>
      </c>
      <c r="B6369" s="1">
        <v>38518</v>
      </c>
      <c r="C6369" t="s">
        <v>515</v>
      </c>
      <c r="D6369" t="s">
        <v>546</v>
      </c>
      <c r="E6369" t="s">
        <v>547</v>
      </c>
      <c r="G6369" s="6" t="s">
        <v>29</v>
      </c>
      <c r="H6369" t="s">
        <v>43</v>
      </c>
      <c r="I6369" t="s">
        <v>21</v>
      </c>
      <c r="J6369" t="s">
        <v>22</v>
      </c>
      <c r="K6369">
        <v>8</v>
      </c>
      <c r="L6369">
        <v>138</v>
      </c>
      <c r="M6369" t="s">
        <v>86</v>
      </c>
      <c r="N6369">
        <v>138</v>
      </c>
      <c r="P6369" cm="1">
        <f t="array" ref="P6369">IF(Q6369&gt;0,INDEX(Q6369:Q28093,MATCH(TRUE,INDEX(Q6369:Q28093="",,),0)-1),"")</f>
        <v>6</v>
      </c>
      <c r="Q6369">
        <v>3</v>
      </c>
      <c r="R6369">
        <f t="shared" si="101"/>
        <v>0</v>
      </c>
    </row>
    <row r="6370" spans="1:18" x14ac:dyDescent="0.3">
      <c r="A6370" t="s">
        <v>514</v>
      </c>
      <c r="B6370" s="1">
        <v>38518</v>
      </c>
      <c r="C6370" t="s">
        <v>515</v>
      </c>
      <c r="D6370" t="s">
        <v>546</v>
      </c>
      <c r="E6370" t="s">
        <v>547</v>
      </c>
      <c r="G6370" s="6" t="s">
        <v>29</v>
      </c>
      <c r="H6370" t="s">
        <v>30</v>
      </c>
      <c r="I6370" t="s">
        <v>26</v>
      </c>
      <c r="J6370" t="s">
        <v>27</v>
      </c>
      <c r="K6370">
        <v>265</v>
      </c>
      <c r="L6370">
        <v>11</v>
      </c>
      <c r="M6370" t="s">
        <v>86</v>
      </c>
      <c r="N6370">
        <v>11</v>
      </c>
      <c r="P6370" cm="1">
        <f t="array" ref="P6370">IF(Q6370&gt;0,INDEX(Q6370:Q28094,MATCH(TRUE,INDEX(Q6370:Q28094="",,),0)-1),"")</f>
        <v>6</v>
      </c>
      <c r="Q6370">
        <v>3</v>
      </c>
      <c r="R6370">
        <f t="shared" si="101"/>
        <v>0</v>
      </c>
    </row>
    <row r="6371" spans="1:18" x14ac:dyDescent="0.3">
      <c r="A6371" t="s">
        <v>514</v>
      </c>
      <c r="B6371" s="1">
        <v>38518</v>
      </c>
      <c r="C6371" t="s">
        <v>515</v>
      </c>
      <c r="D6371" t="s">
        <v>546</v>
      </c>
      <c r="E6371" t="s">
        <v>547</v>
      </c>
      <c r="G6371" s="6" t="s">
        <v>29</v>
      </c>
      <c r="H6371" t="s">
        <v>533</v>
      </c>
      <c r="I6371" t="s">
        <v>26</v>
      </c>
      <c r="J6371" t="s">
        <v>27</v>
      </c>
      <c r="K6371">
        <v>135</v>
      </c>
      <c r="L6371">
        <v>3</v>
      </c>
      <c r="M6371" t="s">
        <v>86</v>
      </c>
      <c r="N6371">
        <v>3</v>
      </c>
      <c r="P6371" cm="1">
        <f t="array" ref="P6371">IF(Q6371&gt;0,INDEX(Q6371:Q28095,MATCH(TRUE,INDEX(Q6371:Q28095="",,),0)-1),"")</f>
        <v>6</v>
      </c>
      <c r="Q6371">
        <v>3</v>
      </c>
      <c r="R6371">
        <f t="shared" si="101"/>
        <v>0</v>
      </c>
    </row>
    <row r="6372" spans="1:18" x14ac:dyDescent="0.3">
      <c r="A6372" t="s">
        <v>514</v>
      </c>
      <c r="B6372" s="1">
        <v>38518</v>
      </c>
      <c r="C6372" t="s">
        <v>515</v>
      </c>
      <c r="D6372" t="s">
        <v>546</v>
      </c>
      <c r="E6372" t="s">
        <v>547</v>
      </c>
      <c r="G6372" s="6" t="s">
        <v>29</v>
      </c>
      <c r="H6372" t="s">
        <v>43</v>
      </c>
      <c r="I6372" t="s">
        <v>26</v>
      </c>
      <c r="J6372" t="s">
        <v>27</v>
      </c>
      <c r="K6372">
        <v>53</v>
      </c>
      <c r="L6372">
        <v>14</v>
      </c>
      <c r="M6372" t="s">
        <v>86</v>
      </c>
      <c r="N6372">
        <v>14</v>
      </c>
      <c r="P6372" cm="1">
        <f t="array" ref="P6372">IF(Q6372&gt;0,INDEX(Q6372:Q28096,MATCH(TRUE,INDEX(Q6372:Q28096="",,),0)-1),"")</f>
        <v>6</v>
      </c>
      <c r="Q6372">
        <v>3</v>
      </c>
      <c r="R6372">
        <f t="shared" si="101"/>
        <v>0</v>
      </c>
    </row>
    <row r="6373" spans="1:18" x14ac:dyDescent="0.3">
      <c r="A6373" t="s">
        <v>514</v>
      </c>
      <c r="B6373" s="1">
        <v>38518</v>
      </c>
      <c r="C6373" t="s">
        <v>515</v>
      </c>
      <c r="D6373" t="s">
        <v>546</v>
      </c>
      <c r="E6373" t="s">
        <v>547</v>
      </c>
      <c r="G6373" s="6" t="s">
        <v>29</v>
      </c>
      <c r="H6373" t="s">
        <v>70</v>
      </c>
      <c r="I6373" t="s">
        <v>26</v>
      </c>
      <c r="J6373" t="s">
        <v>27</v>
      </c>
      <c r="K6373">
        <v>77</v>
      </c>
      <c r="L6373">
        <v>10</v>
      </c>
      <c r="M6373" t="s">
        <v>86</v>
      </c>
      <c r="N6373">
        <v>10</v>
      </c>
      <c r="P6373" cm="1">
        <f t="array" ref="P6373">IF(Q6373&gt;0,INDEX(Q6373:Q28097,MATCH(TRUE,INDEX(Q6373:Q28097="",,),0)-1),"")</f>
        <v>6</v>
      </c>
      <c r="Q6373">
        <v>3</v>
      </c>
      <c r="R6373">
        <f t="shared" si="101"/>
        <v>0</v>
      </c>
    </row>
    <row r="6374" spans="1:18" x14ac:dyDescent="0.3">
      <c r="A6374" t="s">
        <v>514</v>
      </c>
      <c r="B6374" s="1">
        <v>38518</v>
      </c>
      <c r="C6374" t="s">
        <v>515</v>
      </c>
      <c r="D6374" t="s">
        <v>546</v>
      </c>
      <c r="E6374" t="s">
        <v>547</v>
      </c>
      <c r="G6374" s="6" t="s">
        <v>29</v>
      </c>
      <c r="H6374" t="s">
        <v>64</v>
      </c>
      <c r="I6374" t="s">
        <v>26</v>
      </c>
      <c r="J6374" t="s">
        <v>27</v>
      </c>
      <c r="K6374">
        <v>120</v>
      </c>
      <c r="L6374">
        <v>12</v>
      </c>
      <c r="M6374" t="s">
        <v>86</v>
      </c>
      <c r="N6374">
        <v>12</v>
      </c>
      <c r="P6374" cm="1">
        <f t="array" ref="P6374">IF(Q6374&gt;0,INDEX(Q6374:Q28098,MATCH(TRUE,INDEX(Q6374:Q28098="",,),0)-1),"")</f>
        <v>6</v>
      </c>
      <c r="Q6374">
        <v>3</v>
      </c>
      <c r="R6374">
        <f t="shared" si="101"/>
        <v>0</v>
      </c>
    </row>
    <row r="6375" spans="1:18" x14ac:dyDescent="0.3">
      <c r="A6375" t="s">
        <v>514</v>
      </c>
      <c r="B6375" s="1">
        <v>38518</v>
      </c>
      <c r="C6375" t="s">
        <v>515</v>
      </c>
      <c r="D6375" t="s">
        <v>546</v>
      </c>
      <c r="E6375" t="s">
        <v>547</v>
      </c>
      <c r="G6375" t="s">
        <v>19</v>
      </c>
      <c r="H6375" t="s">
        <v>41</v>
      </c>
      <c r="I6375" t="s">
        <v>21</v>
      </c>
      <c r="J6375" t="s">
        <v>22</v>
      </c>
      <c r="K6375">
        <v>48</v>
      </c>
      <c r="L6375">
        <v>159</v>
      </c>
      <c r="M6375" t="s">
        <v>100</v>
      </c>
      <c r="N6375">
        <v>162.5</v>
      </c>
      <c r="P6375" cm="1">
        <f t="array" ref="P6375">IF(Q6375&gt;0,INDEX(Q6375:Q28099,MATCH(TRUE,INDEX(Q6375:Q28099="",,),0)-1),"")</f>
        <v>6</v>
      </c>
      <c r="Q6375">
        <v>4</v>
      </c>
      <c r="R6375">
        <f t="shared" si="101"/>
        <v>0</v>
      </c>
    </row>
    <row r="6376" spans="1:18" x14ac:dyDescent="0.3">
      <c r="A6376" t="s">
        <v>514</v>
      </c>
      <c r="B6376" s="1">
        <v>38518</v>
      </c>
      <c r="C6376" t="s">
        <v>515</v>
      </c>
      <c r="D6376" t="s">
        <v>546</v>
      </c>
      <c r="E6376" t="s">
        <v>547</v>
      </c>
      <c r="G6376" t="s">
        <v>19</v>
      </c>
      <c r="H6376" t="s">
        <v>63</v>
      </c>
      <c r="I6376" t="s">
        <v>21</v>
      </c>
      <c r="J6376" t="s">
        <v>22</v>
      </c>
      <c r="K6376">
        <v>215</v>
      </c>
      <c r="L6376">
        <v>56</v>
      </c>
      <c r="M6376" t="s">
        <v>100</v>
      </c>
      <c r="N6376">
        <v>75.099999999999994</v>
      </c>
      <c r="P6376" cm="1">
        <f t="array" ref="P6376">IF(Q6376&gt;0,INDEX(Q6376:Q28100,MATCH(TRUE,INDEX(Q6376:Q28100="",,),0)-1),"")</f>
        <v>6</v>
      </c>
      <c r="Q6376">
        <v>4</v>
      </c>
      <c r="R6376">
        <f t="shared" si="101"/>
        <v>0</v>
      </c>
    </row>
    <row r="6377" spans="1:18" x14ac:dyDescent="0.3">
      <c r="A6377" t="s">
        <v>514</v>
      </c>
      <c r="B6377" s="1">
        <v>38518</v>
      </c>
      <c r="C6377" t="s">
        <v>515</v>
      </c>
      <c r="D6377" t="s">
        <v>546</v>
      </c>
      <c r="E6377" t="s">
        <v>547</v>
      </c>
      <c r="G6377" t="s">
        <v>19</v>
      </c>
      <c r="H6377" t="s">
        <v>41</v>
      </c>
      <c r="I6377" t="s">
        <v>26</v>
      </c>
      <c r="J6377" t="s">
        <v>27</v>
      </c>
      <c r="K6377">
        <v>372</v>
      </c>
      <c r="L6377">
        <v>38</v>
      </c>
      <c r="M6377" t="s">
        <v>100</v>
      </c>
      <c r="N6377">
        <v>41.05</v>
      </c>
      <c r="P6377" cm="1">
        <f t="array" ref="P6377">IF(Q6377&gt;0,INDEX(Q6377:Q28101,MATCH(TRUE,INDEX(Q6377:Q28101="",,),0)-1),"")</f>
        <v>6</v>
      </c>
      <c r="Q6377">
        <v>4</v>
      </c>
      <c r="R6377">
        <f t="shared" si="101"/>
        <v>0</v>
      </c>
    </row>
    <row r="6378" spans="1:18" x14ac:dyDescent="0.3">
      <c r="A6378" t="s">
        <v>514</v>
      </c>
      <c r="B6378" s="1">
        <v>38518</v>
      </c>
      <c r="C6378" t="s">
        <v>515</v>
      </c>
      <c r="D6378" t="s">
        <v>546</v>
      </c>
      <c r="E6378" t="s">
        <v>547</v>
      </c>
      <c r="G6378" t="s">
        <v>19</v>
      </c>
      <c r="H6378" t="s">
        <v>63</v>
      </c>
      <c r="I6378" t="s">
        <v>26</v>
      </c>
      <c r="J6378" t="s">
        <v>27</v>
      </c>
      <c r="K6378">
        <v>1479</v>
      </c>
      <c r="L6378">
        <v>15</v>
      </c>
      <c r="M6378" t="s">
        <v>100</v>
      </c>
      <c r="N6378">
        <v>32.15</v>
      </c>
      <c r="P6378" cm="1">
        <f t="array" ref="P6378">IF(Q6378&gt;0,INDEX(Q6378:Q28102,MATCH(TRUE,INDEX(Q6378:Q28102="",,),0)-1),"")</f>
        <v>6</v>
      </c>
      <c r="Q6378">
        <v>4</v>
      </c>
      <c r="R6378">
        <f t="shared" si="101"/>
        <v>0</v>
      </c>
    </row>
    <row r="6379" spans="1:18" x14ac:dyDescent="0.3">
      <c r="A6379" t="s">
        <v>514</v>
      </c>
      <c r="B6379" s="1">
        <v>38518</v>
      </c>
      <c r="C6379" t="s">
        <v>515</v>
      </c>
      <c r="D6379" t="s">
        <v>546</v>
      </c>
      <c r="E6379" t="s">
        <v>547</v>
      </c>
      <c r="G6379" s="6" t="s">
        <v>29</v>
      </c>
      <c r="H6379" t="s">
        <v>30</v>
      </c>
      <c r="I6379" t="s">
        <v>21</v>
      </c>
      <c r="J6379" t="s">
        <v>22</v>
      </c>
      <c r="K6379">
        <v>29</v>
      </c>
      <c r="L6379">
        <v>121</v>
      </c>
      <c r="M6379" t="s">
        <v>100</v>
      </c>
      <c r="N6379">
        <v>121</v>
      </c>
      <c r="P6379" cm="1">
        <f t="array" ref="P6379">IF(Q6379&gt;0,INDEX(Q6379:Q28103,MATCH(TRUE,INDEX(Q6379:Q28103="",,),0)-1),"")</f>
        <v>6</v>
      </c>
      <c r="Q6379">
        <v>4</v>
      </c>
      <c r="R6379">
        <f t="shared" si="101"/>
        <v>0</v>
      </c>
    </row>
    <row r="6380" spans="1:18" x14ac:dyDescent="0.3">
      <c r="A6380" t="s">
        <v>514</v>
      </c>
      <c r="B6380" s="1">
        <v>38518</v>
      </c>
      <c r="C6380" t="s">
        <v>515</v>
      </c>
      <c r="D6380" t="s">
        <v>546</v>
      </c>
      <c r="E6380" t="s">
        <v>547</v>
      </c>
      <c r="G6380" s="6" t="s">
        <v>29</v>
      </c>
      <c r="H6380" t="s">
        <v>20</v>
      </c>
      <c r="I6380" t="s">
        <v>21</v>
      </c>
      <c r="J6380" t="s">
        <v>22</v>
      </c>
      <c r="K6380">
        <v>16</v>
      </c>
      <c r="L6380">
        <v>238</v>
      </c>
      <c r="M6380" t="s">
        <v>100</v>
      </c>
      <c r="N6380">
        <v>238</v>
      </c>
      <c r="P6380" cm="1">
        <f t="array" ref="P6380">IF(Q6380&gt;0,INDEX(Q6380:Q28104,MATCH(TRUE,INDEX(Q6380:Q28104="",,),0)-1),"")</f>
        <v>6</v>
      </c>
      <c r="Q6380">
        <v>4</v>
      </c>
      <c r="R6380">
        <f t="shared" si="101"/>
        <v>0</v>
      </c>
    </row>
    <row r="6381" spans="1:18" x14ac:dyDescent="0.3">
      <c r="A6381" t="s">
        <v>514</v>
      </c>
      <c r="B6381" s="1">
        <v>38518</v>
      </c>
      <c r="C6381" t="s">
        <v>515</v>
      </c>
      <c r="D6381" t="s">
        <v>546</v>
      </c>
      <c r="E6381" t="s">
        <v>547</v>
      </c>
      <c r="G6381" s="6" t="s">
        <v>29</v>
      </c>
      <c r="H6381" t="s">
        <v>69</v>
      </c>
      <c r="I6381" t="s">
        <v>21</v>
      </c>
      <c r="J6381" t="s">
        <v>22</v>
      </c>
      <c r="K6381">
        <v>7</v>
      </c>
      <c r="L6381">
        <v>76</v>
      </c>
      <c r="M6381" t="s">
        <v>100</v>
      </c>
      <c r="N6381">
        <v>76</v>
      </c>
      <c r="P6381" cm="1">
        <f t="array" ref="P6381">IF(Q6381&gt;0,INDEX(Q6381:Q28105,MATCH(TRUE,INDEX(Q6381:Q28105="",,),0)-1),"")</f>
        <v>6</v>
      </c>
      <c r="Q6381">
        <v>4</v>
      </c>
      <c r="R6381">
        <f t="shared" si="101"/>
        <v>0</v>
      </c>
    </row>
    <row r="6382" spans="1:18" x14ac:dyDescent="0.3">
      <c r="A6382" t="s">
        <v>514</v>
      </c>
      <c r="B6382" s="1">
        <v>38518</v>
      </c>
      <c r="C6382" t="s">
        <v>515</v>
      </c>
      <c r="D6382" t="s">
        <v>546</v>
      </c>
      <c r="E6382" t="s">
        <v>547</v>
      </c>
      <c r="G6382" s="6" t="s">
        <v>29</v>
      </c>
      <c r="H6382" t="s">
        <v>43</v>
      </c>
      <c r="I6382" t="s">
        <v>21</v>
      </c>
      <c r="J6382" t="s">
        <v>22</v>
      </c>
      <c r="K6382">
        <v>8</v>
      </c>
      <c r="L6382">
        <v>138</v>
      </c>
      <c r="M6382" t="s">
        <v>100</v>
      </c>
      <c r="N6382">
        <v>138</v>
      </c>
      <c r="P6382" cm="1">
        <f t="array" ref="P6382">IF(Q6382&gt;0,INDEX(Q6382:Q28106,MATCH(TRUE,INDEX(Q6382:Q28106="",,),0)-1),"")</f>
        <v>6</v>
      </c>
      <c r="Q6382">
        <v>4</v>
      </c>
      <c r="R6382">
        <f t="shared" si="101"/>
        <v>0</v>
      </c>
    </row>
    <row r="6383" spans="1:18" x14ac:dyDescent="0.3">
      <c r="A6383" t="s">
        <v>514</v>
      </c>
      <c r="B6383" s="1">
        <v>38518</v>
      </c>
      <c r="C6383" t="s">
        <v>515</v>
      </c>
      <c r="D6383" t="s">
        <v>546</v>
      </c>
      <c r="E6383" t="s">
        <v>547</v>
      </c>
      <c r="G6383" s="6" t="s">
        <v>29</v>
      </c>
      <c r="H6383" t="s">
        <v>30</v>
      </c>
      <c r="I6383" t="s">
        <v>26</v>
      </c>
      <c r="J6383" t="s">
        <v>27</v>
      </c>
      <c r="K6383">
        <v>265</v>
      </c>
      <c r="L6383">
        <v>11</v>
      </c>
      <c r="M6383" t="s">
        <v>100</v>
      </c>
      <c r="N6383">
        <v>11</v>
      </c>
      <c r="P6383" cm="1">
        <f t="array" ref="P6383">IF(Q6383&gt;0,INDEX(Q6383:Q28107,MATCH(TRUE,INDEX(Q6383:Q28107="",,),0)-1),"")</f>
        <v>6</v>
      </c>
      <c r="Q6383">
        <v>4</v>
      </c>
      <c r="R6383">
        <f t="shared" si="101"/>
        <v>0</v>
      </c>
    </row>
    <row r="6384" spans="1:18" x14ac:dyDescent="0.3">
      <c r="A6384" t="s">
        <v>514</v>
      </c>
      <c r="B6384" s="1">
        <v>38518</v>
      </c>
      <c r="C6384" t="s">
        <v>515</v>
      </c>
      <c r="D6384" t="s">
        <v>546</v>
      </c>
      <c r="E6384" t="s">
        <v>547</v>
      </c>
      <c r="G6384" s="6" t="s">
        <v>29</v>
      </c>
      <c r="H6384" t="s">
        <v>533</v>
      </c>
      <c r="I6384" t="s">
        <v>26</v>
      </c>
      <c r="J6384" t="s">
        <v>27</v>
      </c>
      <c r="K6384">
        <v>135</v>
      </c>
      <c r="L6384">
        <v>3</v>
      </c>
      <c r="M6384" t="s">
        <v>100</v>
      </c>
      <c r="N6384">
        <v>3</v>
      </c>
      <c r="P6384" cm="1">
        <f t="array" ref="P6384">IF(Q6384&gt;0,INDEX(Q6384:Q28108,MATCH(TRUE,INDEX(Q6384:Q28108="",,),0)-1),"")</f>
        <v>6</v>
      </c>
      <c r="Q6384">
        <v>4</v>
      </c>
      <c r="R6384">
        <f t="shared" si="101"/>
        <v>0</v>
      </c>
    </row>
    <row r="6385" spans="1:18" x14ac:dyDescent="0.3">
      <c r="A6385" t="s">
        <v>514</v>
      </c>
      <c r="B6385" s="1">
        <v>38518</v>
      </c>
      <c r="C6385" t="s">
        <v>515</v>
      </c>
      <c r="D6385" t="s">
        <v>546</v>
      </c>
      <c r="E6385" t="s">
        <v>547</v>
      </c>
      <c r="G6385" s="6" t="s">
        <v>29</v>
      </c>
      <c r="H6385" t="s">
        <v>43</v>
      </c>
      <c r="I6385" t="s">
        <v>26</v>
      </c>
      <c r="J6385" t="s">
        <v>27</v>
      </c>
      <c r="K6385">
        <v>53</v>
      </c>
      <c r="L6385">
        <v>14</v>
      </c>
      <c r="M6385" t="s">
        <v>100</v>
      </c>
      <c r="N6385">
        <v>14</v>
      </c>
      <c r="P6385" cm="1">
        <f t="array" ref="P6385">IF(Q6385&gt;0,INDEX(Q6385:Q28109,MATCH(TRUE,INDEX(Q6385:Q28109="",,),0)-1),"")</f>
        <v>6</v>
      </c>
      <c r="Q6385">
        <v>4</v>
      </c>
      <c r="R6385">
        <f t="shared" si="101"/>
        <v>0</v>
      </c>
    </row>
    <row r="6386" spans="1:18" x14ac:dyDescent="0.3">
      <c r="A6386" t="s">
        <v>514</v>
      </c>
      <c r="B6386" s="1">
        <v>38518</v>
      </c>
      <c r="C6386" t="s">
        <v>515</v>
      </c>
      <c r="D6386" t="s">
        <v>546</v>
      </c>
      <c r="E6386" t="s">
        <v>547</v>
      </c>
      <c r="G6386" s="6" t="s">
        <v>29</v>
      </c>
      <c r="H6386" t="s">
        <v>70</v>
      </c>
      <c r="I6386" t="s">
        <v>26</v>
      </c>
      <c r="J6386" t="s">
        <v>27</v>
      </c>
      <c r="K6386">
        <v>77</v>
      </c>
      <c r="L6386">
        <v>10</v>
      </c>
      <c r="M6386" t="s">
        <v>100</v>
      </c>
      <c r="N6386">
        <v>10</v>
      </c>
      <c r="P6386" cm="1">
        <f t="array" ref="P6386">IF(Q6386&gt;0,INDEX(Q6386:Q28110,MATCH(TRUE,INDEX(Q6386:Q28110="",,),0)-1),"")</f>
        <v>6</v>
      </c>
      <c r="Q6386">
        <v>4</v>
      </c>
      <c r="R6386">
        <f t="shared" si="101"/>
        <v>0</v>
      </c>
    </row>
    <row r="6387" spans="1:18" x14ac:dyDescent="0.3">
      <c r="A6387" t="s">
        <v>514</v>
      </c>
      <c r="B6387" s="1">
        <v>38518</v>
      </c>
      <c r="C6387" t="s">
        <v>515</v>
      </c>
      <c r="D6387" t="s">
        <v>546</v>
      </c>
      <c r="E6387" t="s">
        <v>547</v>
      </c>
      <c r="G6387" s="6" t="s">
        <v>29</v>
      </c>
      <c r="H6387" t="s">
        <v>64</v>
      </c>
      <c r="I6387" t="s">
        <v>26</v>
      </c>
      <c r="J6387" t="s">
        <v>27</v>
      </c>
      <c r="K6387">
        <v>120</v>
      </c>
      <c r="L6387">
        <v>12</v>
      </c>
      <c r="M6387" t="s">
        <v>100</v>
      </c>
      <c r="N6387">
        <v>12</v>
      </c>
      <c r="P6387" cm="1">
        <f t="array" ref="P6387">IF(Q6387&gt;0,INDEX(Q6387:Q28111,MATCH(TRUE,INDEX(Q6387:Q28111="",,),0)-1),"")</f>
        <v>6</v>
      </c>
      <c r="Q6387">
        <v>4</v>
      </c>
      <c r="R6387">
        <f t="shared" si="101"/>
        <v>0</v>
      </c>
    </row>
    <row r="6388" spans="1:18" x14ac:dyDescent="0.3">
      <c r="A6388" t="s">
        <v>514</v>
      </c>
      <c r="B6388" s="1">
        <v>38518</v>
      </c>
      <c r="C6388" t="s">
        <v>515</v>
      </c>
      <c r="D6388" t="s">
        <v>546</v>
      </c>
      <c r="E6388" t="s">
        <v>547</v>
      </c>
      <c r="G6388" t="s">
        <v>19</v>
      </c>
      <c r="H6388" t="s">
        <v>41</v>
      </c>
      <c r="I6388" t="s">
        <v>21</v>
      </c>
      <c r="J6388" t="s">
        <v>22</v>
      </c>
      <c r="K6388">
        <v>48</v>
      </c>
      <c r="L6388">
        <v>159</v>
      </c>
      <c r="M6388" t="s">
        <v>548</v>
      </c>
      <c r="N6388">
        <v>159</v>
      </c>
      <c r="P6388" cm="1">
        <f t="array" ref="P6388">IF(Q6388&gt;0,INDEX(Q6388:Q28112,MATCH(TRUE,INDEX(Q6388:Q28112="",,),0)-1),"")</f>
        <v>6</v>
      </c>
      <c r="Q6388">
        <v>5</v>
      </c>
      <c r="R6388">
        <f t="shared" ref="R6388:R6451" si="102">IF(P6388="","",0)</f>
        <v>0</v>
      </c>
    </row>
    <row r="6389" spans="1:18" x14ac:dyDescent="0.3">
      <c r="A6389" t="s">
        <v>514</v>
      </c>
      <c r="B6389" s="1">
        <v>38518</v>
      </c>
      <c r="C6389" t="s">
        <v>515</v>
      </c>
      <c r="D6389" t="s">
        <v>546</v>
      </c>
      <c r="E6389" t="s">
        <v>547</v>
      </c>
      <c r="G6389" t="s">
        <v>19</v>
      </c>
      <c r="H6389" t="s">
        <v>63</v>
      </c>
      <c r="I6389" t="s">
        <v>21</v>
      </c>
      <c r="J6389" t="s">
        <v>22</v>
      </c>
      <c r="K6389">
        <v>215</v>
      </c>
      <c r="L6389">
        <v>56</v>
      </c>
      <c r="M6389" t="s">
        <v>548</v>
      </c>
      <c r="N6389">
        <v>56</v>
      </c>
      <c r="P6389" cm="1">
        <f t="array" ref="P6389">IF(Q6389&gt;0,INDEX(Q6389:Q28113,MATCH(TRUE,INDEX(Q6389:Q28113="",,),0)-1),"")</f>
        <v>6</v>
      </c>
      <c r="Q6389">
        <v>5</v>
      </c>
      <c r="R6389">
        <f t="shared" si="102"/>
        <v>0</v>
      </c>
    </row>
    <row r="6390" spans="1:18" x14ac:dyDescent="0.3">
      <c r="A6390" t="s">
        <v>514</v>
      </c>
      <c r="B6390" s="1">
        <v>38518</v>
      </c>
      <c r="C6390" t="s">
        <v>515</v>
      </c>
      <c r="D6390" t="s">
        <v>546</v>
      </c>
      <c r="E6390" t="s">
        <v>547</v>
      </c>
      <c r="G6390" t="s">
        <v>19</v>
      </c>
      <c r="H6390" t="s">
        <v>41</v>
      </c>
      <c r="I6390" t="s">
        <v>26</v>
      </c>
      <c r="J6390" t="s">
        <v>27</v>
      </c>
      <c r="K6390">
        <v>372</v>
      </c>
      <c r="L6390">
        <v>38</v>
      </c>
      <c r="M6390" t="s">
        <v>548</v>
      </c>
      <c r="N6390">
        <v>38</v>
      </c>
      <c r="P6390" cm="1">
        <f t="array" ref="P6390">IF(Q6390&gt;0,INDEX(Q6390:Q28114,MATCH(TRUE,INDEX(Q6390:Q28114="",,),0)-1),"")</f>
        <v>6</v>
      </c>
      <c r="Q6390">
        <v>5</v>
      </c>
      <c r="R6390">
        <f t="shared" si="102"/>
        <v>0</v>
      </c>
    </row>
    <row r="6391" spans="1:18" x14ac:dyDescent="0.3">
      <c r="A6391" t="s">
        <v>514</v>
      </c>
      <c r="B6391" s="1">
        <v>38518</v>
      </c>
      <c r="C6391" t="s">
        <v>515</v>
      </c>
      <c r="D6391" t="s">
        <v>546</v>
      </c>
      <c r="E6391" t="s">
        <v>547</v>
      </c>
      <c r="G6391" t="s">
        <v>19</v>
      </c>
      <c r="H6391" t="s">
        <v>63</v>
      </c>
      <c r="I6391" t="s">
        <v>26</v>
      </c>
      <c r="J6391" t="s">
        <v>27</v>
      </c>
      <c r="K6391">
        <v>1479</v>
      </c>
      <c r="L6391">
        <v>15</v>
      </c>
      <c r="M6391" t="s">
        <v>548</v>
      </c>
      <c r="N6391">
        <v>24</v>
      </c>
      <c r="P6391" cm="1">
        <f t="array" ref="P6391">IF(Q6391&gt;0,INDEX(Q6391:Q28115,MATCH(TRUE,INDEX(Q6391:Q28115="",,),0)-1),"")</f>
        <v>6</v>
      </c>
      <c r="Q6391">
        <v>5</v>
      </c>
      <c r="R6391">
        <f t="shared" si="102"/>
        <v>0</v>
      </c>
    </row>
    <row r="6392" spans="1:18" x14ac:dyDescent="0.3">
      <c r="A6392" t="s">
        <v>514</v>
      </c>
      <c r="B6392" s="1">
        <v>38518</v>
      </c>
      <c r="C6392" t="s">
        <v>515</v>
      </c>
      <c r="D6392" t="s">
        <v>546</v>
      </c>
      <c r="E6392" t="s">
        <v>547</v>
      </c>
      <c r="G6392" s="6" t="s">
        <v>29</v>
      </c>
      <c r="H6392" t="s">
        <v>30</v>
      </c>
      <c r="I6392" t="s">
        <v>21</v>
      </c>
      <c r="J6392" t="s">
        <v>22</v>
      </c>
      <c r="K6392">
        <v>29</v>
      </c>
      <c r="L6392">
        <v>121</v>
      </c>
      <c r="M6392" t="s">
        <v>548</v>
      </c>
      <c r="N6392">
        <v>121</v>
      </c>
      <c r="P6392" cm="1">
        <f t="array" ref="P6392">IF(Q6392&gt;0,INDEX(Q6392:Q28116,MATCH(TRUE,INDEX(Q6392:Q28116="",,),0)-1),"")</f>
        <v>6</v>
      </c>
      <c r="Q6392">
        <v>5</v>
      </c>
      <c r="R6392">
        <f t="shared" si="102"/>
        <v>0</v>
      </c>
    </row>
    <row r="6393" spans="1:18" x14ac:dyDescent="0.3">
      <c r="A6393" t="s">
        <v>514</v>
      </c>
      <c r="B6393" s="1">
        <v>38518</v>
      </c>
      <c r="C6393" t="s">
        <v>515</v>
      </c>
      <c r="D6393" t="s">
        <v>546</v>
      </c>
      <c r="E6393" t="s">
        <v>547</v>
      </c>
      <c r="G6393" s="6" t="s">
        <v>29</v>
      </c>
      <c r="H6393" t="s">
        <v>20</v>
      </c>
      <c r="I6393" t="s">
        <v>21</v>
      </c>
      <c r="J6393" t="s">
        <v>22</v>
      </c>
      <c r="K6393">
        <v>16</v>
      </c>
      <c r="L6393">
        <v>238</v>
      </c>
      <c r="M6393" t="s">
        <v>548</v>
      </c>
      <c r="N6393">
        <v>238</v>
      </c>
      <c r="P6393" cm="1">
        <f t="array" ref="P6393">IF(Q6393&gt;0,INDEX(Q6393:Q28117,MATCH(TRUE,INDEX(Q6393:Q28117="",,),0)-1),"")</f>
        <v>6</v>
      </c>
      <c r="Q6393">
        <v>5</v>
      </c>
      <c r="R6393">
        <f t="shared" si="102"/>
        <v>0</v>
      </c>
    </row>
    <row r="6394" spans="1:18" x14ac:dyDescent="0.3">
      <c r="A6394" t="s">
        <v>514</v>
      </c>
      <c r="B6394" s="1">
        <v>38518</v>
      </c>
      <c r="C6394" t="s">
        <v>515</v>
      </c>
      <c r="D6394" t="s">
        <v>546</v>
      </c>
      <c r="E6394" t="s">
        <v>547</v>
      </c>
      <c r="G6394" s="6" t="s">
        <v>29</v>
      </c>
      <c r="H6394" t="s">
        <v>69</v>
      </c>
      <c r="I6394" t="s">
        <v>21</v>
      </c>
      <c r="J6394" t="s">
        <v>22</v>
      </c>
      <c r="K6394">
        <v>7</v>
      </c>
      <c r="L6394">
        <v>76</v>
      </c>
      <c r="M6394" t="s">
        <v>548</v>
      </c>
      <c r="N6394">
        <v>76</v>
      </c>
      <c r="P6394" cm="1">
        <f t="array" ref="P6394">IF(Q6394&gt;0,INDEX(Q6394:Q28118,MATCH(TRUE,INDEX(Q6394:Q28118="",,),0)-1),"")</f>
        <v>6</v>
      </c>
      <c r="Q6394">
        <v>5</v>
      </c>
      <c r="R6394">
        <f t="shared" si="102"/>
        <v>0</v>
      </c>
    </row>
    <row r="6395" spans="1:18" x14ac:dyDescent="0.3">
      <c r="A6395" t="s">
        <v>514</v>
      </c>
      <c r="B6395" s="1">
        <v>38518</v>
      </c>
      <c r="C6395" t="s">
        <v>515</v>
      </c>
      <c r="D6395" t="s">
        <v>546</v>
      </c>
      <c r="E6395" t="s">
        <v>547</v>
      </c>
      <c r="G6395" s="6" t="s">
        <v>29</v>
      </c>
      <c r="H6395" t="s">
        <v>43</v>
      </c>
      <c r="I6395" t="s">
        <v>21</v>
      </c>
      <c r="J6395" t="s">
        <v>22</v>
      </c>
      <c r="K6395">
        <v>8</v>
      </c>
      <c r="L6395">
        <v>138</v>
      </c>
      <c r="M6395" t="s">
        <v>548</v>
      </c>
      <c r="N6395">
        <v>138</v>
      </c>
      <c r="P6395" cm="1">
        <f t="array" ref="P6395">IF(Q6395&gt;0,INDEX(Q6395:Q28119,MATCH(TRUE,INDEX(Q6395:Q28119="",,),0)-1),"")</f>
        <v>6</v>
      </c>
      <c r="Q6395">
        <v>5</v>
      </c>
      <c r="R6395">
        <f t="shared" si="102"/>
        <v>0</v>
      </c>
    </row>
    <row r="6396" spans="1:18" x14ac:dyDescent="0.3">
      <c r="A6396" t="s">
        <v>514</v>
      </c>
      <c r="B6396" s="1">
        <v>38518</v>
      </c>
      <c r="C6396" t="s">
        <v>515</v>
      </c>
      <c r="D6396" t="s">
        <v>546</v>
      </c>
      <c r="E6396" t="s">
        <v>547</v>
      </c>
      <c r="G6396" s="6" t="s">
        <v>29</v>
      </c>
      <c r="H6396" t="s">
        <v>30</v>
      </c>
      <c r="I6396" t="s">
        <v>26</v>
      </c>
      <c r="J6396" t="s">
        <v>27</v>
      </c>
      <c r="K6396">
        <v>265</v>
      </c>
      <c r="L6396">
        <v>11</v>
      </c>
      <c r="M6396" t="s">
        <v>548</v>
      </c>
      <c r="N6396">
        <v>11</v>
      </c>
      <c r="P6396" cm="1">
        <f t="array" ref="P6396">IF(Q6396&gt;0,INDEX(Q6396:Q28120,MATCH(TRUE,INDEX(Q6396:Q28120="",,),0)-1),"")</f>
        <v>6</v>
      </c>
      <c r="Q6396">
        <v>5</v>
      </c>
      <c r="R6396">
        <f t="shared" si="102"/>
        <v>0</v>
      </c>
    </row>
    <row r="6397" spans="1:18" x14ac:dyDescent="0.3">
      <c r="A6397" t="s">
        <v>514</v>
      </c>
      <c r="B6397" s="1">
        <v>38518</v>
      </c>
      <c r="C6397" t="s">
        <v>515</v>
      </c>
      <c r="D6397" t="s">
        <v>546</v>
      </c>
      <c r="E6397" t="s">
        <v>547</v>
      </c>
      <c r="G6397" s="6" t="s">
        <v>29</v>
      </c>
      <c r="H6397" t="s">
        <v>533</v>
      </c>
      <c r="I6397" t="s">
        <v>26</v>
      </c>
      <c r="J6397" t="s">
        <v>27</v>
      </c>
      <c r="K6397">
        <v>135</v>
      </c>
      <c r="L6397">
        <v>3</v>
      </c>
      <c r="M6397" t="s">
        <v>548</v>
      </c>
      <c r="N6397">
        <v>3</v>
      </c>
      <c r="P6397" cm="1">
        <f t="array" ref="P6397">IF(Q6397&gt;0,INDEX(Q6397:Q28121,MATCH(TRUE,INDEX(Q6397:Q28121="",,),0)-1),"")</f>
        <v>6</v>
      </c>
      <c r="Q6397">
        <v>5</v>
      </c>
      <c r="R6397">
        <f t="shared" si="102"/>
        <v>0</v>
      </c>
    </row>
    <row r="6398" spans="1:18" x14ac:dyDescent="0.3">
      <c r="A6398" t="s">
        <v>514</v>
      </c>
      <c r="B6398" s="1">
        <v>38518</v>
      </c>
      <c r="C6398" t="s">
        <v>515</v>
      </c>
      <c r="D6398" t="s">
        <v>546</v>
      </c>
      <c r="E6398" t="s">
        <v>547</v>
      </c>
      <c r="G6398" s="6" t="s">
        <v>29</v>
      </c>
      <c r="H6398" t="s">
        <v>43</v>
      </c>
      <c r="I6398" t="s">
        <v>26</v>
      </c>
      <c r="J6398" t="s">
        <v>27</v>
      </c>
      <c r="K6398">
        <v>53</v>
      </c>
      <c r="L6398">
        <v>14</v>
      </c>
      <c r="M6398" t="s">
        <v>548</v>
      </c>
      <c r="N6398">
        <v>14</v>
      </c>
      <c r="P6398" cm="1">
        <f t="array" ref="P6398">IF(Q6398&gt;0,INDEX(Q6398:Q28122,MATCH(TRUE,INDEX(Q6398:Q28122="",,),0)-1),"")</f>
        <v>6</v>
      </c>
      <c r="Q6398">
        <v>5</v>
      </c>
      <c r="R6398">
        <f t="shared" si="102"/>
        <v>0</v>
      </c>
    </row>
    <row r="6399" spans="1:18" x14ac:dyDescent="0.3">
      <c r="A6399" t="s">
        <v>514</v>
      </c>
      <c r="B6399" s="1">
        <v>38518</v>
      </c>
      <c r="C6399" t="s">
        <v>515</v>
      </c>
      <c r="D6399" t="s">
        <v>546</v>
      </c>
      <c r="E6399" t="s">
        <v>547</v>
      </c>
      <c r="G6399" s="6" t="s">
        <v>29</v>
      </c>
      <c r="H6399" t="s">
        <v>70</v>
      </c>
      <c r="I6399" t="s">
        <v>26</v>
      </c>
      <c r="J6399" t="s">
        <v>27</v>
      </c>
      <c r="K6399">
        <v>77</v>
      </c>
      <c r="L6399">
        <v>10</v>
      </c>
      <c r="M6399" t="s">
        <v>548</v>
      </c>
      <c r="N6399">
        <v>10</v>
      </c>
      <c r="P6399" cm="1">
        <f t="array" ref="P6399">IF(Q6399&gt;0,INDEX(Q6399:Q28123,MATCH(TRUE,INDEX(Q6399:Q28123="",,),0)-1),"")</f>
        <v>6</v>
      </c>
      <c r="Q6399">
        <v>5</v>
      </c>
      <c r="R6399">
        <f t="shared" si="102"/>
        <v>0</v>
      </c>
    </row>
    <row r="6400" spans="1:18" x14ac:dyDescent="0.3">
      <c r="A6400" t="s">
        <v>514</v>
      </c>
      <c r="B6400" s="1">
        <v>38518</v>
      </c>
      <c r="C6400" t="s">
        <v>515</v>
      </c>
      <c r="D6400" t="s">
        <v>546</v>
      </c>
      <c r="E6400" t="s">
        <v>547</v>
      </c>
      <c r="G6400" s="6" t="s">
        <v>29</v>
      </c>
      <c r="H6400" t="s">
        <v>64</v>
      </c>
      <c r="I6400" t="s">
        <v>26</v>
      </c>
      <c r="J6400" t="s">
        <v>27</v>
      </c>
      <c r="K6400">
        <v>120</v>
      </c>
      <c r="L6400">
        <v>12</v>
      </c>
      <c r="M6400" t="s">
        <v>548</v>
      </c>
      <c r="N6400">
        <v>12</v>
      </c>
      <c r="P6400" cm="1">
        <f t="array" ref="P6400">IF(Q6400&gt;0,INDEX(Q6400:Q28124,MATCH(TRUE,INDEX(Q6400:Q28124="",,),0)-1),"")</f>
        <v>6</v>
      </c>
      <c r="Q6400">
        <v>5</v>
      </c>
      <c r="R6400">
        <f t="shared" si="102"/>
        <v>0</v>
      </c>
    </row>
    <row r="6401" spans="1:18" x14ac:dyDescent="0.3">
      <c r="A6401" t="s">
        <v>514</v>
      </c>
      <c r="B6401" s="1">
        <v>38518</v>
      </c>
      <c r="C6401" t="s">
        <v>515</v>
      </c>
      <c r="D6401" t="s">
        <v>546</v>
      </c>
      <c r="E6401" t="s">
        <v>547</v>
      </c>
      <c r="G6401" t="s">
        <v>19</v>
      </c>
      <c r="H6401" t="s">
        <v>41</v>
      </c>
      <c r="I6401" t="s">
        <v>21</v>
      </c>
      <c r="J6401" t="s">
        <v>22</v>
      </c>
      <c r="K6401">
        <v>48</v>
      </c>
      <c r="L6401">
        <v>159</v>
      </c>
      <c r="M6401" t="s">
        <v>153</v>
      </c>
      <c r="N6401">
        <v>159</v>
      </c>
      <c r="P6401" cm="1">
        <f t="array" ref="P6401">IF(Q6401&gt;0,INDEX(Q6401:Q28125,MATCH(TRUE,INDEX(Q6401:Q28125="",,),0)-1),"")</f>
        <v>6</v>
      </c>
      <c r="Q6401">
        <v>6</v>
      </c>
      <c r="R6401">
        <f t="shared" si="102"/>
        <v>0</v>
      </c>
    </row>
    <row r="6402" spans="1:18" x14ac:dyDescent="0.3">
      <c r="A6402" t="s">
        <v>514</v>
      </c>
      <c r="B6402" s="1">
        <v>38518</v>
      </c>
      <c r="C6402" t="s">
        <v>515</v>
      </c>
      <c r="D6402" t="s">
        <v>546</v>
      </c>
      <c r="E6402" t="s">
        <v>547</v>
      </c>
      <c r="G6402" t="s">
        <v>19</v>
      </c>
      <c r="H6402" t="s">
        <v>63</v>
      </c>
      <c r="I6402" t="s">
        <v>21</v>
      </c>
      <c r="J6402" t="s">
        <v>22</v>
      </c>
      <c r="K6402">
        <v>215</v>
      </c>
      <c r="L6402">
        <v>56</v>
      </c>
      <c r="M6402" t="s">
        <v>153</v>
      </c>
      <c r="N6402">
        <v>56</v>
      </c>
      <c r="P6402" cm="1">
        <f t="array" ref="P6402">IF(Q6402&gt;0,INDEX(Q6402:Q28126,MATCH(TRUE,INDEX(Q6402:Q28126="",,),0)-1),"")</f>
        <v>6</v>
      </c>
      <c r="Q6402">
        <v>6</v>
      </c>
      <c r="R6402">
        <f t="shared" si="102"/>
        <v>0</v>
      </c>
    </row>
    <row r="6403" spans="1:18" x14ac:dyDescent="0.3">
      <c r="A6403" t="s">
        <v>514</v>
      </c>
      <c r="B6403" s="1">
        <v>38518</v>
      </c>
      <c r="C6403" t="s">
        <v>515</v>
      </c>
      <c r="D6403" t="s">
        <v>546</v>
      </c>
      <c r="E6403" t="s">
        <v>547</v>
      </c>
      <c r="G6403" t="s">
        <v>19</v>
      </c>
      <c r="H6403" t="s">
        <v>41</v>
      </c>
      <c r="I6403" t="s">
        <v>26</v>
      </c>
      <c r="J6403" t="s">
        <v>27</v>
      </c>
      <c r="K6403">
        <v>372</v>
      </c>
      <c r="L6403">
        <v>38</v>
      </c>
      <c r="M6403" t="s">
        <v>153</v>
      </c>
      <c r="N6403">
        <v>38</v>
      </c>
      <c r="P6403" cm="1">
        <f t="array" ref="P6403">IF(Q6403&gt;0,INDEX(Q6403:Q28127,MATCH(TRUE,INDEX(Q6403:Q28127="",,),0)-1),"")</f>
        <v>6</v>
      </c>
      <c r="Q6403">
        <v>6</v>
      </c>
      <c r="R6403">
        <f t="shared" si="102"/>
        <v>0</v>
      </c>
    </row>
    <row r="6404" spans="1:18" x14ac:dyDescent="0.3">
      <c r="A6404" t="s">
        <v>514</v>
      </c>
      <c r="B6404" s="1">
        <v>38518</v>
      </c>
      <c r="C6404" t="s">
        <v>515</v>
      </c>
      <c r="D6404" t="s">
        <v>546</v>
      </c>
      <c r="E6404" t="s">
        <v>547</v>
      </c>
      <c r="G6404" t="s">
        <v>19</v>
      </c>
      <c r="H6404" t="s">
        <v>63</v>
      </c>
      <c r="I6404" t="s">
        <v>26</v>
      </c>
      <c r="J6404" t="s">
        <v>27</v>
      </c>
      <c r="K6404">
        <v>1479</v>
      </c>
      <c r="L6404">
        <v>15</v>
      </c>
      <c r="M6404" t="s">
        <v>153</v>
      </c>
      <c r="N6404">
        <v>22.3</v>
      </c>
      <c r="P6404" cm="1">
        <f t="array" ref="P6404">IF(Q6404&gt;0,INDEX(Q6404:Q28128,MATCH(TRUE,INDEX(Q6404:Q28128="",,),0)-1),"")</f>
        <v>6</v>
      </c>
      <c r="Q6404">
        <v>6</v>
      </c>
      <c r="R6404">
        <f t="shared" si="102"/>
        <v>0</v>
      </c>
    </row>
    <row r="6405" spans="1:18" x14ac:dyDescent="0.3">
      <c r="A6405" t="s">
        <v>514</v>
      </c>
      <c r="B6405" s="1">
        <v>38518</v>
      </c>
      <c r="C6405" t="s">
        <v>515</v>
      </c>
      <c r="D6405" t="s">
        <v>546</v>
      </c>
      <c r="E6405" t="s">
        <v>547</v>
      </c>
      <c r="G6405" s="6" t="s">
        <v>29</v>
      </c>
      <c r="H6405" t="s">
        <v>30</v>
      </c>
      <c r="I6405" t="s">
        <v>21</v>
      </c>
      <c r="J6405" t="s">
        <v>22</v>
      </c>
      <c r="K6405">
        <v>29</v>
      </c>
      <c r="L6405">
        <v>121</v>
      </c>
      <c r="M6405" t="s">
        <v>153</v>
      </c>
      <c r="N6405">
        <v>121</v>
      </c>
      <c r="P6405" cm="1">
        <f t="array" ref="P6405">IF(Q6405&gt;0,INDEX(Q6405:Q28129,MATCH(TRUE,INDEX(Q6405:Q28129="",,),0)-1),"")</f>
        <v>6</v>
      </c>
      <c r="Q6405">
        <v>6</v>
      </c>
      <c r="R6405">
        <f t="shared" si="102"/>
        <v>0</v>
      </c>
    </row>
    <row r="6406" spans="1:18" x14ac:dyDescent="0.3">
      <c r="A6406" t="s">
        <v>514</v>
      </c>
      <c r="B6406" s="1">
        <v>38518</v>
      </c>
      <c r="C6406" t="s">
        <v>515</v>
      </c>
      <c r="D6406" t="s">
        <v>546</v>
      </c>
      <c r="E6406" t="s">
        <v>547</v>
      </c>
      <c r="G6406" s="6" t="s">
        <v>29</v>
      </c>
      <c r="H6406" t="s">
        <v>20</v>
      </c>
      <c r="I6406" t="s">
        <v>21</v>
      </c>
      <c r="J6406" t="s">
        <v>22</v>
      </c>
      <c r="K6406">
        <v>16</v>
      </c>
      <c r="L6406">
        <v>238</v>
      </c>
      <c r="M6406" t="s">
        <v>153</v>
      </c>
      <c r="N6406">
        <v>238</v>
      </c>
      <c r="P6406" cm="1">
        <f t="array" ref="P6406">IF(Q6406&gt;0,INDEX(Q6406:Q28130,MATCH(TRUE,INDEX(Q6406:Q28130="",,),0)-1),"")</f>
        <v>6</v>
      </c>
      <c r="Q6406">
        <v>6</v>
      </c>
      <c r="R6406">
        <f t="shared" si="102"/>
        <v>0</v>
      </c>
    </row>
    <row r="6407" spans="1:18" x14ac:dyDescent="0.3">
      <c r="A6407" t="s">
        <v>514</v>
      </c>
      <c r="B6407" s="1">
        <v>38518</v>
      </c>
      <c r="C6407" t="s">
        <v>515</v>
      </c>
      <c r="D6407" t="s">
        <v>546</v>
      </c>
      <c r="E6407" t="s">
        <v>547</v>
      </c>
      <c r="G6407" s="6" t="s">
        <v>29</v>
      </c>
      <c r="H6407" t="s">
        <v>69</v>
      </c>
      <c r="I6407" t="s">
        <v>21</v>
      </c>
      <c r="J6407" t="s">
        <v>22</v>
      </c>
      <c r="K6407">
        <v>7</v>
      </c>
      <c r="L6407">
        <v>76</v>
      </c>
      <c r="M6407" t="s">
        <v>153</v>
      </c>
      <c r="N6407">
        <v>76</v>
      </c>
      <c r="P6407" cm="1">
        <f t="array" ref="P6407">IF(Q6407&gt;0,INDEX(Q6407:Q28131,MATCH(TRUE,INDEX(Q6407:Q28131="",,),0)-1),"")</f>
        <v>6</v>
      </c>
      <c r="Q6407">
        <v>6</v>
      </c>
      <c r="R6407">
        <f t="shared" si="102"/>
        <v>0</v>
      </c>
    </row>
    <row r="6408" spans="1:18" x14ac:dyDescent="0.3">
      <c r="A6408" t="s">
        <v>514</v>
      </c>
      <c r="B6408" s="1">
        <v>38518</v>
      </c>
      <c r="C6408" t="s">
        <v>515</v>
      </c>
      <c r="D6408" t="s">
        <v>546</v>
      </c>
      <c r="E6408" t="s">
        <v>547</v>
      </c>
      <c r="G6408" s="6" t="s">
        <v>29</v>
      </c>
      <c r="H6408" t="s">
        <v>43</v>
      </c>
      <c r="I6408" t="s">
        <v>21</v>
      </c>
      <c r="J6408" t="s">
        <v>22</v>
      </c>
      <c r="K6408">
        <v>8</v>
      </c>
      <c r="L6408">
        <v>138</v>
      </c>
      <c r="M6408" t="s">
        <v>153</v>
      </c>
      <c r="N6408">
        <v>138</v>
      </c>
      <c r="P6408" cm="1">
        <f t="array" ref="P6408">IF(Q6408&gt;0,INDEX(Q6408:Q28132,MATCH(TRUE,INDEX(Q6408:Q28132="",,),0)-1),"")</f>
        <v>6</v>
      </c>
      <c r="Q6408">
        <v>6</v>
      </c>
      <c r="R6408">
        <f t="shared" si="102"/>
        <v>0</v>
      </c>
    </row>
    <row r="6409" spans="1:18" x14ac:dyDescent="0.3">
      <c r="A6409" t="s">
        <v>514</v>
      </c>
      <c r="B6409" s="1">
        <v>38518</v>
      </c>
      <c r="C6409" t="s">
        <v>515</v>
      </c>
      <c r="D6409" t="s">
        <v>546</v>
      </c>
      <c r="E6409" t="s">
        <v>547</v>
      </c>
      <c r="G6409" s="6" t="s">
        <v>29</v>
      </c>
      <c r="H6409" t="s">
        <v>30</v>
      </c>
      <c r="I6409" t="s">
        <v>26</v>
      </c>
      <c r="J6409" t="s">
        <v>27</v>
      </c>
      <c r="K6409">
        <v>265</v>
      </c>
      <c r="L6409">
        <v>11</v>
      </c>
      <c r="M6409" t="s">
        <v>153</v>
      </c>
      <c r="N6409">
        <v>11</v>
      </c>
      <c r="P6409" cm="1">
        <f t="array" ref="P6409">IF(Q6409&gt;0,INDEX(Q6409:Q28133,MATCH(TRUE,INDEX(Q6409:Q28133="",,),0)-1),"")</f>
        <v>6</v>
      </c>
      <c r="Q6409">
        <v>6</v>
      </c>
      <c r="R6409">
        <f t="shared" si="102"/>
        <v>0</v>
      </c>
    </row>
    <row r="6410" spans="1:18" x14ac:dyDescent="0.3">
      <c r="A6410" t="s">
        <v>514</v>
      </c>
      <c r="B6410" s="1">
        <v>38518</v>
      </c>
      <c r="C6410" t="s">
        <v>515</v>
      </c>
      <c r="D6410" t="s">
        <v>546</v>
      </c>
      <c r="E6410" t="s">
        <v>547</v>
      </c>
      <c r="G6410" s="6" t="s">
        <v>29</v>
      </c>
      <c r="H6410" t="s">
        <v>533</v>
      </c>
      <c r="I6410" t="s">
        <v>26</v>
      </c>
      <c r="J6410" t="s">
        <v>27</v>
      </c>
      <c r="K6410">
        <v>135</v>
      </c>
      <c r="L6410">
        <v>3</v>
      </c>
      <c r="M6410" t="s">
        <v>153</v>
      </c>
      <c r="N6410">
        <v>3</v>
      </c>
      <c r="P6410" cm="1">
        <f t="array" ref="P6410">IF(Q6410&gt;0,INDEX(Q6410:Q28134,MATCH(TRUE,INDEX(Q6410:Q28134="",,),0)-1),"")</f>
        <v>6</v>
      </c>
      <c r="Q6410">
        <v>6</v>
      </c>
      <c r="R6410">
        <f t="shared" si="102"/>
        <v>0</v>
      </c>
    </row>
    <row r="6411" spans="1:18" x14ac:dyDescent="0.3">
      <c r="A6411" t="s">
        <v>514</v>
      </c>
      <c r="B6411" s="1">
        <v>38518</v>
      </c>
      <c r="C6411" t="s">
        <v>515</v>
      </c>
      <c r="D6411" t="s">
        <v>546</v>
      </c>
      <c r="E6411" t="s">
        <v>547</v>
      </c>
      <c r="G6411" s="6" t="s">
        <v>29</v>
      </c>
      <c r="H6411" t="s">
        <v>43</v>
      </c>
      <c r="I6411" t="s">
        <v>26</v>
      </c>
      <c r="J6411" t="s">
        <v>27</v>
      </c>
      <c r="K6411">
        <v>53</v>
      </c>
      <c r="L6411">
        <v>14</v>
      </c>
      <c r="M6411" t="s">
        <v>153</v>
      </c>
      <c r="N6411">
        <v>14</v>
      </c>
      <c r="P6411" cm="1">
        <f t="array" ref="P6411">IF(Q6411&gt;0,INDEX(Q6411:Q28135,MATCH(TRUE,INDEX(Q6411:Q28135="",,),0)-1),"")</f>
        <v>6</v>
      </c>
      <c r="Q6411">
        <v>6</v>
      </c>
      <c r="R6411">
        <f t="shared" si="102"/>
        <v>0</v>
      </c>
    </row>
    <row r="6412" spans="1:18" x14ac:dyDescent="0.3">
      <c r="A6412" t="s">
        <v>514</v>
      </c>
      <c r="B6412" s="1">
        <v>38518</v>
      </c>
      <c r="C6412" t="s">
        <v>515</v>
      </c>
      <c r="D6412" t="s">
        <v>546</v>
      </c>
      <c r="E6412" t="s">
        <v>547</v>
      </c>
      <c r="G6412" s="6" t="s">
        <v>29</v>
      </c>
      <c r="H6412" t="s">
        <v>70</v>
      </c>
      <c r="I6412" t="s">
        <v>26</v>
      </c>
      <c r="J6412" t="s">
        <v>27</v>
      </c>
      <c r="K6412">
        <v>77</v>
      </c>
      <c r="L6412">
        <v>10</v>
      </c>
      <c r="M6412" t="s">
        <v>153</v>
      </c>
      <c r="N6412">
        <v>10</v>
      </c>
      <c r="P6412" cm="1">
        <f t="array" ref="P6412">IF(Q6412&gt;0,INDEX(Q6412:Q28136,MATCH(TRUE,INDEX(Q6412:Q28136="",,),0)-1),"")</f>
        <v>6</v>
      </c>
      <c r="Q6412">
        <v>6</v>
      </c>
      <c r="R6412">
        <f t="shared" si="102"/>
        <v>0</v>
      </c>
    </row>
    <row r="6413" spans="1:18" x14ac:dyDescent="0.3">
      <c r="A6413" t="s">
        <v>514</v>
      </c>
      <c r="B6413" s="1">
        <v>38518</v>
      </c>
      <c r="C6413" t="s">
        <v>515</v>
      </c>
      <c r="D6413" t="s">
        <v>546</v>
      </c>
      <c r="E6413" t="s">
        <v>547</v>
      </c>
      <c r="G6413" s="6" t="s">
        <v>29</v>
      </c>
      <c r="H6413" t="s">
        <v>64</v>
      </c>
      <c r="I6413" t="s">
        <v>26</v>
      </c>
      <c r="J6413" t="s">
        <v>27</v>
      </c>
      <c r="K6413">
        <v>120</v>
      </c>
      <c r="L6413">
        <v>12</v>
      </c>
      <c r="M6413" t="s">
        <v>153</v>
      </c>
      <c r="N6413">
        <v>12</v>
      </c>
      <c r="P6413" cm="1">
        <f t="array" ref="P6413">IF(Q6413&gt;0,INDEX(Q6413:Q28137,MATCH(TRUE,INDEX(Q6413:Q28137="",,),0)-1),"")</f>
        <v>6</v>
      </c>
      <c r="Q6413">
        <v>6</v>
      </c>
      <c r="R6413">
        <f t="shared" si="102"/>
        <v>0</v>
      </c>
    </row>
    <row r="6414" spans="1:18" x14ac:dyDescent="0.3">
      <c r="P6414" t="str" cm="1">
        <f t="array" ref="P6414">IF(Q6414&gt;0,INDEX(Q6414:Q28138,MATCH(TRUE,INDEX(Q6414:Q28138="",,),0)-1),"")</f>
        <v/>
      </c>
      <c r="R6414" t="str">
        <f t="shared" si="102"/>
        <v/>
      </c>
    </row>
    <row r="6415" spans="1:18" x14ac:dyDescent="0.3">
      <c r="A6415" t="s">
        <v>514</v>
      </c>
      <c r="B6415" s="1">
        <v>38420</v>
      </c>
      <c r="C6415" t="s">
        <v>515</v>
      </c>
      <c r="D6415" t="s">
        <v>549</v>
      </c>
      <c r="E6415" t="s">
        <v>550</v>
      </c>
      <c r="G6415" t="s">
        <v>19</v>
      </c>
      <c r="H6415" t="s">
        <v>30</v>
      </c>
      <c r="I6415" t="s">
        <v>21</v>
      </c>
      <c r="J6415" t="s">
        <v>22</v>
      </c>
      <c r="K6415">
        <v>55.5</v>
      </c>
      <c r="L6415">
        <v>89</v>
      </c>
      <c r="M6415" t="s">
        <v>86</v>
      </c>
      <c r="N6415">
        <v>580.85</v>
      </c>
      <c r="O6415" t="s">
        <v>24</v>
      </c>
      <c r="P6415" cm="1">
        <f t="array" ref="P6415">IF(Q6415&gt;0,INDEX(Q6415:Q28139,MATCH(TRUE,INDEX(Q6415:Q28139="",,),0)-1),"")</f>
        <v>3</v>
      </c>
      <c r="Q6415">
        <v>1</v>
      </c>
      <c r="R6415">
        <f t="shared" si="102"/>
        <v>0</v>
      </c>
    </row>
    <row r="6416" spans="1:18" x14ac:dyDescent="0.3">
      <c r="A6416" t="s">
        <v>514</v>
      </c>
      <c r="B6416" s="1">
        <v>38420</v>
      </c>
      <c r="C6416" t="s">
        <v>515</v>
      </c>
      <c r="D6416" t="s">
        <v>549</v>
      </c>
      <c r="E6416" t="s">
        <v>550</v>
      </c>
      <c r="G6416" t="s">
        <v>19</v>
      </c>
      <c r="H6416" t="s">
        <v>41</v>
      </c>
      <c r="I6416" t="s">
        <v>21</v>
      </c>
      <c r="J6416" t="s">
        <v>22</v>
      </c>
      <c r="K6416">
        <v>37</v>
      </c>
      <c r="L6416">
        <v>185</v>
      </c>
      <c r="M6416" t="s">
        <v>86</v>
      </c>
      <c r="N6416">
        <v>185</v>
      </c>
      <c r="O6416" t="s">
        <v>24</v>
      </c>
      <c r="P6416" cm="1">
        <f t="array" ref="P6416">IF(Q6416&gt;0,INDEX(Q6416:Q28140,MATCH(TRUE,INDEX(Q6416:Q28140="",,),0)-1),"")</f>
        <v>3</v>
      </c>
      <c r="Q6416">
        <v>1</v>
      </c>
      <c r="R6416">
        <f t="shared" si="102"/>
        <v>0</v>
      </c>
    </row>
    <row r="6417" spans="1:18" x14ac:dyDescent="0.3">
      <c r="A6417" t="s">
        <v>514</v>
      </c>
      <c r="B6417" s="1">
        <v>38420</v>
      </c>
      <c r="C6417" t="s">
        <v>515</v>
      </c>
      <c r="D6417" t="s">
        <v>549</v>
      </c>
      <c r="E6417" t="s">
        <v>550</v>
      </c>
      <c r="G6417" t="s">
        <v>19</v>
      </c>
      <c r="H6417" t="s">
        <v>63</v>
      </c>
      <c r="I6417" t="s">
        <v>21</v>
      </c>
      <c r="J6417" t="s">
        <v>22</v>
      </c>
      <c r="K6417">
        <v>59</v>
      </c>
      <c r="L6417">
        <v>82</v>
      </c>
      <c r="M6417" t="s">
        <v>86</v>
      </c>
      <c r="N6417">
        <v>82</v>
      </c>
      <c r="O6417" t="s">
        <v>24</v>
      </c>
      <c r="P6417" cm="1">
        <f t="array" ref="P6417">IF(Q6417&gt;0,INDEX(Q6417:Q28141,MATCH(TRUE,INDEX(Q6417:Q28141="",,),0)-1),"")</f>
        <v>3</v>
      </c>
      <c r="Q6417">
        <v>1</v>
      </c>
      <c r="R6417">
        <f t="shared" si="102"/>
        <v>0</v>
      </c>
    </row>
    <row r="6418" spans="1:18" x14ac:dyDescent="0.3">
      <c r="A6418" t="s">
        <v>514</v>
      </c>
      <c r="B6418" s="1">
        <v>38420</v>
      </c>
      <c r="C6418" t="s">
        <v>515</v>
      </c>
      <c r="D6418" t="s">
        <v>549</v>
      </c>
      <c r="E6418" t="s">
        <v>550</v>
      </c>
      <c r="G6418" t="s">
        <v>19</v>
      </c>
      <c r="H6418" t="s">
        <v>63</v>
      </c>
      <c r="I6418" t="s">
        <v>26</v>
      </c>
      <c r="J6418" t="s">
        <v>27</v>
      </c>
      <c r="K6418">
        <v>408</v>
      </c>
      <c r="L6418">
        <v>16.100000000000001</v>
      </c>
      <c r="M6418" t="s">
        <v>86</v>
      </c>
      <c r="N6418">
        <v>16.100000000000001</v>
      </c>
      <c r="O6418" t="s">
        <v>24</v>
      </c>
      <c r="P6418" cm="1">
        <f t="array" ref="P6418">IF(Q6418&gt;0,INDEX(Q6418:Q28142,MATCH(TRUE,INDEX(Q6418:Q28142="",,),0)-1),"")</f>
        <v>3</v>
      </c>
      <c r="Q6418">
        <v>1</v>
      </c>
      <c r="R6418">
        <f t="shared" si="102"/>
        <v>0</v>
      </c>
    </row>
    <row r="6419" spans="1:18" x14ac:dyDescent="0.3">
      <c r="A6419" t="s">
        <v>514</v>
      </c>
      <c r="B6419" s="1">
        <v>38420</v>
      </c>
      <c r="C6419" t="s">
        <v>515</v>
      </c>
      <c r="D6419" t="s">
        <v>549</v>
      </c>
      <c r="E6419" t="s">
        <v>550</v>
      </c>
      <c r="G6419" s="6" t="s">
        <v>29</v>
      </c>
      <c r="H6419" t="s">
        <v>69</v>
      </c>
      <c r="I6419" t="s">
        <v>21</v>
      </c>
      <c r="J6419" t="s">
        <v>22</v>
      </c>
      <c r="K6419">
        <v>25.5</v>
      </c>
      <c r="L6419">
        <v>70</v>
      </c>
      <c r="M6419" t="s">
        <v>86</v>
      </c>
      <c r="N6419">
        <v>70</v>
      </c>
      <c r="O6419" t="s">
        <v>24</v>
      </c>
      <c r="P6419" cm="1">
        <f t="array" ref="P6419">IF(Q6419&gt;0,INDEX(Q6419:Q28143,MATCH(TRUE,INDEX(Q6419:Q28143="",,),0)-1),"")</f>
        <v>3</v>
      </c>
      <c r="Q6419">
        <v>1</v>
      </c>
      <c r="R6419">
        <f t="shared" si="102"/>
        <v>0</v>
      </c>
    </row>
    <row r="6420" spans="1:18" x14ac:dyDescent="0.3">
      <c r="A6420" t="s">
        <v>514</v>
      </c>
      <c r="B6420" s="1">
        <v>38420</v>
      </c>
      <c r="C6420" t="s">
        <v>515</v>
      </c>
      <c r="D6420" t="s">
        <v>549</v>
      </c>
      <c r="E6420" t="s">
        <v>550</v>
      </c>
      <c r="G6420" s="6" t="s">
        <v>29</v>
      </c>
      <c r="H6420" t="s">
        <v>28</v>
      </c>
      <c r="I6420" t="s">
        <v>21</v>
      </c>
      <c r="J6420" t="s">
        <v>22</v>
      </c>
      <c r="K6420">
        <v>11</v>
      </c>
      <c r="L6420">
        <v>70</v>
      </c>
      <c r="M6420" t="s">
        <v>86</v>
      </c>
      <c r="N6420">
        <v>70</v>
      </c>
      <c r="O6420" t="s">
        <v>24</v>
      </c>
      <c r="P6420" cm="1">
        <f t="array" ref="P6420">IF(Q6420&gt;0,INDEX(Q6420:Q28144,MATCH(TRUE,INDEX(Q6420:Q28144="",,),0)-1),"")</f>
        <v>3</v>
      </c>
      <c r="Q6420">
        <v>1</v>
      </c>
      <c r="R6420">
        <f t="shared" si="102"/>
        <v>0</v>
      </c>
    </row>
    <row r="6421" spans="1:18" x14ac:dyDescent="0.3">
      <c r="A6421" t="s">
        <v>514</v>
      </c>
      <c r="B6421" s="1">
        <v>38420</v>
      </c>
      <c r="C6421" t="s">
        <v>515</v>
      </c>
      <c r="D6421" t="s">
        <v>549</v>
      </c>
      <c r="E6421" t="s">
        <v>550</v>
      </c>
      <c r="G6421" s="6" t="s">
        <v>29</v>
      </c>
      <c r="H6421" t="s">
        <v>30</v>
      </c>
      <c r="I6421" t="s">
        <v>26</v>
      </c>
      <c r="J6421" t="s">
        <v>27</v>
      </c>
      <c r="K6421">
        <v>380</v>
      </c>
      <c r="L6421">
        <v>9.0500000000000007</v>
      </c>
      <c r="M6421" t="s">
        <v>86</v>
      </c>
      <c r="N6421">
        <v>9.0500000000000007</v>
      </c>
      <c r="O6421" t="s">
        <v>24</v>
      </c>
      <c r="P6421" cm="1">
        <f t="array" ref="P6421">IF(Q6421&gt;0,INDEX(Q6421:Q28145,MATCH(TRUE,INDEX(Q6421:Q28145="",,),0)-1),"")</f>
        <v>3</v>
      </c>
      <c r="Q6421">
        <v>1</v>
      </c>
      <c r="R6421">
        <f t="shared" si="102"/>
        <v>0</v>
      </c>
    </row>
    <row r="6422" spans="1:18" x14ac:dyDescent="0.3">
      <c r="A6422" t="s">
        <v>514</v>
      </c>
      <c r="B6422" s="1">
        <v>38420</v>
      </c>
      <c r="C6422" t="s">
        <v>515</v>
      </c>
      <c r="D6422" t="s">
        <v>549</v>
      </c>
      <c r="E6422" t="s">
        <v>550</v>
      </c>
      <c r="G6422" s="6" t="s">
        <v>29</v>
      </c>
      <c r="H6422" t="s">
        <v>69</v>
      </c>
      <c r="I6422" t="s">
        <v>26</v>
      </c>
      <c r="J6422" t="s">
        <v>27</v>
      </c>
      <c r="K6422">
        <v>308</v>
      </c>
      <c r="L6422">
        <v>11</v>
      </c>
      <c r="M6422" t="s">
        <v>86</v>
      </c>
      <c r="N6422">
        <v>11</v>
      </c>
      <c r="O6422" t="s">
        <v>24</v>
      </c>
      <c r="P6422" cm="1">
        <f t="array" ref="P6422">IF(Q6422&gt;0,INDEX(Q6422:Q28146,MATCH(TRUE,INDEX(Q6422:Q28146="",,),0)-1),"")</f>
        <v>3</v>
      </c>
      <c r="Q6422">
        <v>1</v>
      </c>
      <c r="R6422">
        <f t="shared" si="102"/>
        <v>0</v>
      </c>
    </row>
    <row r="6423" spans="1:18" x14ac:dyDescent="0.3">
      <c r="A6423" t="s">
        <v>514</v>
      </c>
      <c r="B6423" s="1">
        <v>38420</v>
      </c>
      <c r="C6423" t="s">
        <v>515</v>
      </c>
      <c r="D6423" t="s">
        <v>549</v>
      </c>
      <c r="E6423" t="s">
        <v>550</v>
      </c>
      <c r="G6423" s="6" t="s">
        <v>29</v>
      </c>
      <c r="H6423" t="s">
        <v>41</v>
      </c>
      <c r="I6423" t="s">
        <v>26</v>
      </c>
      <c r="J6423" t="s">
        <v>27</v>
      </c>
      <c r="K6423">
        <v>54</v>
      </c>
      <c r="L6423">
        <v>30.15</v>
      </c>
      <c r="M6423" t="s">
        <v>86</v>
      </c>
      <c r="N6423">
        <v>30.15</v>
      </c>
      <c r="O6423" t="s">
        <v>24</v>
      </c>
      <c r="P6423" cm="1">
        <f t="array" ref="P6423">IF(Q6423&gt;0,INDEX(Q6423:Q28147,MATCH(TRUE,INDEX(Q6423:Q28147="",,),0)-1),"")</f>
        <v>3</v>
      </c>
      <c r="Q6423">
        <v>1</v>
      </c>
      <c r="R6423">
        <f t="shared" si="102"/>
        <v>0</v>
      </c>
    </row>
    <row r="6424" spans="1:18" x14ac:dyDescent="0.3">
      <c r="A6424" t="s">
        <v>514</v>
      </c>
      <c r="B6424" s="1">
        <v>38420</v>
      </c>
      <c r="C6424" t="s">
        <v>515</v>
      </c>
      <c r="D6424" t="s">
        <v>549</v>
      </c>
      <c r="E6424" t="s">
        <v>550</v>
      </c>
      <c r="G6424" s="6" t="s">
        <v>29</v>
      </c>
      <c r="H6424" t="s">
        <v>28</v>
      </c>
      <c r="I6424" t="s">
        <v>26</v>
      </c>
      <c r="J6424" t="s">
        <v>27</v>
      </c>
      <c r="K6424">
        <v>184</v>
      </c>
      <c r="L6424">
        <v>20.5</v>
      </c>
      <c r="M6424" t="s">
        <v>86</v>
      </c>
      <c r="N6424">
        <v>20.5</v>
      </c>
      <c r="O6424" t="s">
        <v>24</v>
      </c>
      <c r="P6424" cm="1">
        <f t="array" ref="P6424">IF(Q6424&gt;0,INDEX(Q6424:Q28148,MATCH(TRUE,INDEX(Q6424:Q28148="",,),0)-1),"")</f>
        <v>3</v>
      </c>
      <c r="Q6424">
        <v>1</v>
      </c>
      <c r="R6424">
        <f t="shared" si="102"/>
        <v>0</v>
      </c>
    </row>
    <row r="6425" spans="1:18" x14ac:dyDescent="0.3">
      <c r="A6425" t="s">
        <v>514</v>
      </c>
      <c r="B6425" s="1">
        <v>38420</v>
      </c>
      <c r="C6425" t="s">
        <v>515</v>
      </c>
      <c r="D6425" t="s">
        <v>549</v>
      </c>
      <c r="E6425" t="s">
        <v>550</v>
      </c>
      <c r="G6425" s="6" t="s">
        <v>29</v>
      </c>
      <c r="H6425" t="s">
        <v>70</v>
      </c>
      <c r="I6425" t="s">
        <v>26</v>
      </c>
      <c r="J6425" t="s">
        <v>27</v>
      </c>
      <c r="K6425">
        <v>55</v>
      </c>
      <c r="L6425">
        <v>10</v>
      </c>
      <c r="M6425" t="s">
        <v>86</v>
      </c>
      <c r="N6425">
        <v>10</v>
      </c>
      <c r="O6425" t="s">
        <v>24</v>
      </c>
      <c r="P6425" cm="1">
        <f t="array" ref="P6425">IF(Q6425&gt;0,INDEX(Q6425:Q28149,MATCH(TRUE,INDEX(Q6425:Q28149="",,),0)-1),"")</f>
        <v>3</v>
      </c>
      <c r="Q6425">
        <v>1</v>
      </c>
      <c r="R6425">
        <f t="shared" si="102"/>
        <v>0</v>
      </c>
    </row>
    <row r="6426" spans="1:18" x14ac:dyDescent="0.3">
      <c r="A6426" t="s">
        <v>514</v>
      </c>
      <c r="B6426" s="1">
        <v>38420</v>
      </c>
      <c r="C6426" t="s">
        <v>515</v>
      </c>
      <c r="D6426" t="s">
        <v>549</v>
      </c>
      <c r="E6426" t="s">
        <v>550</v>
      </c>
      <c r="G6426" s="6" t="s">
        <v>29</v>
      </c>
      <c r="H6426" t="s">
        <v>64</v>
      </c>
      <c r="I6426" t="s">
        <v>26</v>
      </c>
      <c r="J6426" t="s">
        <v>27</v>
      </c>
      <c r="K6426">
        <v>55</v>
      </c>
      <c r="L6426">
        <v>8.6</v>
      </c>
      <c r="M6426" t="s">
        <v>86</v>
      </c>
      <c r="N6426">
        <v>8.6</v>
      </c>
      <c r="O6426" t="s">
        <v>24</v>
      </c>
      <c r="P6426" cm="1">
        <f t="array" ref="P6426">IF(Q6426&gt;0,INDEX(Q6426:Q28150,MATCH(TRUE,INDEX(Q6426:Q28150="",,),0)-1),"")</f>
        <v>3</v>
      </c>
      <c r="Q6426">
        <v>1</v>
      </c>
      <c r="R6426">
        <f t="shared" si="102"/>
        <v>0</v>
      </c>
    </row>
    <row r="6427" spans="1:18" x14ac:dyDescent="0.3">
      <c r="A6427" t="s">
        <v>514</v>
      </c>
      <c r="B6427" s="1">
        <v>38420</v>
      </c>
      <c r="C6427" t="s">
        <v>515</v>
      </c>
      <c r="D6427" t="s">
        <v>549</v>
      </c>
      <c r="E6427" t="s">
        <v>550</v>
      </c>
      <c r="G6427" t="s">
        <v>19</v>
      </c>
      <c r="H6427" t="s">
        <v>30</v>
      </c>
      <c r="I6427" t="s">
        <v>21</v>
      </c>
      <c r="J6427" t="s">
        <v>22</v>
      </c>
      <c r="K6427">
        <v>55.5</v>
      </c>
      <c r="L6427">
        <v>89</v>
      </c>
      <c r="M6427" t="s">
        <v>59</v>
      </c>
      <c r="N6427">
        <v>150</v>
      </c>
      <c r="P6427" cm="1">
        <f t="array" ref="P6427">IF(Q6427&gt;0,INDEX(Q6427:Q28151,MATCH(TRUE,INDEX(Q6427:Q28151="",,),0)-1),"")</f>
        <v>3</v>
      </c>
      <c r="Q6427">
        <v>2</v>
      </c>
      <c r="R6427">
        <f t="shared" si="102"/>
        <v>0</v>
      </c>
    </row>
    <row r="6428" spans="1:18" x14ac:dyDescent="0.3">
      <c r="A6428" t="s">
        <v>514</v>
      </c>
      <c r="B6428" s="1">
        <v>38420</v>
      </c>
      <c r="C6428" t="s">
        <v>515</v>
      </c>
      <c r="D6428" t="s">
        <v>549</v>
      </c>
      <c r="E6428" t="s">
        <v>550</v>
      </c>
      <c r="G6428" t="s">
        <v>19</v>
      </c>
      <c r="H6428" t="s">
        <v>41</v>
      </c>
      <c r="I6428" t="s">
        <v>21</v>
      </c>
      <c r="J6428" t="s">
        <v>22</v>
      </c>
      <c r="K6428">
        <v>37</v>
      </c>
      <c r="L6428">
        <v>185</v>
      </c>
      <c r="M6428" t="s">
        <v>59</v>
      </c>
      <c r="N6428">
        <v>250</v>
      </c>
      <c r="P6428" cm="1">
        <f t="array" ref="P6428">IF(Q6428&gt;0,INDEX(Q6428:Q28152,MATCH(TRUE,INDEX(Q6428:Q28152="",,),0)-1),"")</f>
        <v>3</v>
      </c>
      <c r="Q6428">
        <v>2</v>
      </c>
      <c r="R6428">
        <f t="shared" si="102"/>
        <v>0</v>
      </c>
    </row>
    <row r="6429" spans="1:18" x14ac:dyDescent="0.3">
      <c r="A6429" t="s">
        <v>514</v>
      </c>
      <c r="B6429" s="1">
        <v>38420</v>
      </c>
      <c r="C6429" t="s">
        <v>515</v>
      </c>
      <c r="D6429" t="s">
        <v>549</v>
      </c>
      <c r="E6429" t="s">
        <v>550</v>
      </c>
      <c r="G6429" t="s">
        <v>19</v>
      </c>
      <c r="H6429" t="s">
        <v>63</v>
      </c>
      <c r="I6429" t="s">
        <v>21</v>
      </c>
      <c r="J6429" t="s">
        <v>22</v>
      </c>
      <c r="K6429">
        <v>59</v>
      </c>
      <c r="L6429">
        <v>82</v>
      </c>
      <c r="M6429" t="s">
        <v>59</v>
      </c>
      <c r="N6429">
        <v>150</v>
      </c>
      <c r="P6429" cm="1">
        <f t="array" ref="P6429">IF(Q6429&gt;0,INDEX(Q6429:Q28153,MATCH(TRUE,INDEX(Q6429:Q28153="",,),0)-1),"")</f>
        <v>3</v>
      </c>
      <c r="Q6429">
        <v>2</v>
      </c>
      <c r="R6429">
        <f t="shared" si="102"/>
        <v>0</v>
      </c>
    </row>
    <row r="6430" spans="1:18" x14ac:dyDescent="0.3">
      <c r="A6430" t="s">
        <v>514</v>
      </c>
      <c r="B6430" s="1">
        <v>38420</v>
      </c>
      <c r="C6430" t="s">
        <v>515</v>
      </c>
      <c r="D6430" t="s">
        <v>549</v>
      </c>
      <c r="E6430" t="s">
        <v>550</v>
      </c>
      <c r="G6430" t="s">
        <v>19</v>
      </c>
      <c r="H6430" t="s">
        <v>63</v>
      </c>
      <c r="I6430" t="s">
        <v>26</v>
      </c>
      <c r="J6430" t="s">
        <v>27</v>
      </c>
      <c r="K6430">
        <v>408</v>
      </c>
      <c r="L6430">
        <v>16.100000000000001</v>
      </c>
      <c r="M6430" t="s">
        <v>59</v>
      </c>
      <c r="N6430">
        <v>28</v>
      </c>
      <c r="P6430" cm="1">
        <f t="array" ref="P6430">IF(Q6430&gt;0,INDEX(Q6430:Q28154,MATCH(TRUE,INDEX(Q6430:Q28154="",,),0)-1),"")</f>
        <v>3</v>
      </c>
      <c r="Q6430">
        <v>2</v>
      </c>
      <c r="R6430">
        <f t="shared" si="102"/>
        <v>0</v>
      </c>
    </row>
    <row r="6431" spans="1:18" x14ac:dyDescent="0.3">
      <c r="A6431" t="s">
        <v>514</v>
      </c>
      <c r="B6431" s="1">
        <v>38420</v>
      </c>
      <c r="C6431" t="s">
        <v>515</v>
      </c>
      <c r="D6431" t="s">
        <v>549</v>
      </c>
      <c r="E6431" t="s">
        <v>550</v>
      </c>
      <c r="G6431" s="6" t="s">
        <v>29</v>
      </c>
      <c r="H6431" t="s">
        <v>69</v>
      </c>
      <c r="I6431" t="s">
        <v>21</v>
      </c>
      <c r="J6431" t="s">
        <v>22</v>
      </c>
      <c r="K6431">
        <v>25.5</v>
      </c>
      <c r="L6431">
        <v>70</v>
      </c>
      <c r="M6431" t="s">
        <v>59</v>
      </c>
      <c r="N6431">
        <v>70</v>
      </c>
      <c r="P6431" cm="1">
        <f t="array" ref="P6431">IF(Q6431&gt;0,INDEX(Q6431:Q28155,MATCH(TRUE,INDEX(Q6431:Q28155="",,),0)-1),"")</f>
        <v>3</v>
      </c>
      <c r="Q6431">
        <v>2</v>
      </c>
      <c r="R6431">
        <f t="shared" si="102"/>
        <v>0</v>
      </c>
    </row>
    <row r="6432" spans="1:18" x14ac:dyDescent="0.3">
      <c r="A6432" t="s">
        <v>514</v>
      </c>
      <c r="B6432" s="1">
        <v>38420</v>
      </c>
      <c r="C6432" t="s">
        <v>515</v>
      </c>
      <c r="D6432" t="s">
        <v>549</v>
      </c>
      <c r="E6432" t="s">
        <v>550</v>
      </c>
      <c r="G6432" s="6" t="s">
        <v>29</v>
      </c>
      <c r="H6432" t="s">
        <v>28</v>
      </c>
      <c r="I6432" t="s">
        <v>21</v>
      </c>
      <c r="J6432" t="s">
        <v>22</v>
      </c>
      <c r="K6432">
        <v>11</v>
      </c>
      <c r="L6432">
        <v>70</v>
      </c>
      <c r="M6432" t="s">
        <v>59</v>
      </c>
      <c r="N6432">
        <v>70</v>
      </c>
      <c r="P6432" cm="1">
        <f t="array" ref="P6432">IF(Q6432&gt;0,INDEX(Q6432:Q28156,MATCH(TRUE,INDEX(Q6432:Q28156="",,),0)-1),"")</f>
        <v>3</v>
      </c>
      <c r="Q6432">
        <v>2</v>
      </c>
      <c r="R6432">
        <f t="shared" si="102"/>
        <v>0</v>
      </c>
    </row>
    <row r="6433" spans="1:18" x14ac:dyDescent="0.3">
      <c r="A6433" t="s">
        <v>514</v>
      </c>
      <c r="B6433" s="1">
        <v>38420</v>
      </c>
      <c r="C6433" t="s">
        <v>515</v>
      </c>
      <c r="D6433" t="s">
        <v>549</v>
      </c>
      <c r="E6433" t="s">
        <v>550</v>
      </c>
      <c r="G6433" s="6" t="s">
        <v>29</v>
      </c>
      <c r="H6433" t="s">
        <v>30</v>
      </c>
      <c r="I6433" t="s">
        <v>26</v>
      </c>
      <c r="J6433" t="s">
        <v>27</v>
      </c>
      <c r="K6433">
        <v>380</v>
      </c>
      <c r="L6433">
        <v>9.0500000000000007</v>
      </c>
      <c r="M6433" t="s">
        <v>59</v>
      </c>
      <c r="N6433">
        <v>9.0500000000000007</v>
      </c>
      <c r="P6433" cm="1">
        <f t="array" ref="P6433">IF(Q6433&gt;0,INDEX(Q6433:Q28157,MATCH(TRUE,INDEX(Q6433:Q28157="",,),0)-1),"")</f>
        <v>3</v>
      </c>
      <c r="Q6433">
        <v>2</v>
      </c>
      <c r="R6433">
        <f t="shared" si="102"/>
        <v>0</v>
      </c>
    </row>
    <row r="6434" spans="1:18" x14ac:dyDescent="0.3">
      <c r="A6434" t="s">
        <v>514</v>
      </c>
      <c r="B6434" s="1">
        <v>38420</v>
      </c>
      <c r="C6434" t="s">
        <v>515</v>
      </c>
      <c r="D6434" t="s">
        <v>549</v>
      </c>
      <c r="E6434" t="s">
        <v>550</v>
      </c>
      <c r="G6434" s="6" t="s">
        <v>29</v>
      </c>
      <c r="H6434" t="s">
        <v>69</v>
      </c>
      <c r="I6434" t="s">
        <v>26</v>
      </c>
      <c r="J6434" t="s">
        <v>27</v>
      </c>
      <c r="K6434">
        <v>308</v>
      </c>
      <c r="L6434">
        <v>11</v>
      </c>
      <c r="M6434" t="s">
        <v>59</v>
      </c>
      <c r="N6434">
        <v>11</v>
      </c>
      <c r="P6434" cm="1">
        <f t="array" ref="P6434">IF(Q6434&gt;0,INDEX(Q6434:Q28158,MATCH(TRUE,INDEX(Q6434:Q28158="",,),0)-1),"")</f>
        <v>3</v>
      </c>
      <c r="Q6434">
        <v>2</v>
      </c>
      <c r="R6434">
        <f t="shared" si="102"/>
        <v>0</v>
      </c>
    </row>
    <row r="6435" spans="1:18" x14ac:dyDescent="0.3">
      <c r="A6435" t="s">
        <v>514</v>
      </c>
      <c r="B6435" s="1">
        <v>38420</v>
      </c>
      <c r="C6435" t="s">
        <v>515</v>
      </c>
      <c r="D6435" t="s">
        <v>549</v>
      </c>
      <c r="E6435" t="s">
        <v>550</v>
      </c>
      <c r="G6435" s="6" t="s">
        <v>29</v>
      </c>
      <c r="H6435" t="s">
        <v>41</v>
      </c>
      <c r="I6435" t="s">
        <v>26</v>
      </c>
      <c r="J6435" t="s">
        <v>27</v>
      </c>
      <c r="K6435">
        <v>54</v>
      </c>
      <c r="L6435">
        <v>30.15</v>
      </c>
      <c r="M6435" t="s">
        <v>59</v>
      </c>
      <c r="N6435">
        <v>30.15</v>
      </c>
      <c r="P6435" cm="1">
        <f t="array" ref="P6435">IF(Q6435&gt;0,INDEX(Q6435:Q28159,MATCH(TRUE,INDEX(Q6435:Q28159="",,),0)-1),"")</f>
        <v>3</v>
      </c>
      <c r="Q6435">
        <v>2</v>
      </c>
      <c r="R6435">
        <f t="shared" si="102"/>
        <v>0</v>
      </c>
    </row>
    <row r="6436" spans="1:18" x14ac:dyDescent="0.3">
      <c r="A6436" t="s">
        <v>514</v>
      </c>
      <c r="B6436" s="1">
        <v>38420</v>
      </c>
      <c r="C6436" t="s">
        <v>515</v>
      </c>
      <c r="D6436" t="s">
        <v>549</v>
      </c>
      <c r="E6436" t="s">
        <v>550</v>
      </c>
      <c r="G6436" s="6" t="s">
        <v>29</v>
      </c>
      <c r="H6436" t="s">
        <v>28</v>
      </c>
      <c r="I6436" t="s">
        <v>26</v>
      </c>
      <c r="J6436" t="s">
        <v>27</v>
      </c>
      <c r="K6436">
        <v>184</v>
      </c>
      <c r="L6436">
        <v>20.5</v>
      </c>
      <c r="M6436" t="s">
        <v>59</v>
      </c>
      <c r="N6436">
        <v>20.5</v>
      </c>
      <c r="P6436" cm="1">
        <f t="array" ref="P6436">IF(Q6436&gt;0,INDEX(Q6436:Q28160,MATCH(TRUE,INDEX(Q6436:Q28160="",,),0)-1),"")</f>
        <v>3</v>
      </c>
      <c r="Q6436">
        <v>2</v>
      </c>
      <c r="R6436">
        <f t="shared" si="102"/>
        <v>0</v>
      </c>
    </row>
    <row r="6437" spans="1:18" x14ac:dyDescent="0.3">
      <c r="A6437" t="s">
        <v>514</v>
      </c>
      <c r="B6437" s="1">
        <v>38420</v>
      </c>
      <c r="C6437" t="s">
        <v>515</v>
      </c>
      <c r="D6437" t="s">
        <v>549</v>
      </c>
      <c r="E6437" t="s">
        <v>550</v>
      </c>
      <c r="G6437" s="6" t="s">
        <v>29</v>
      </c>
      <c r="H6437" t="s">
        <v>70</v>
      </c>
      <c r="I6437" t="s">
        <v>26</v>
      </c>
      <c r="J6437" t="s">
        <v>27</v>
      </c>
      <c r="K6437">
        <v>55</v>
      </c>
      <c r="L6437">
        <v>10</v>
      </c>
      <c r="M6437" t="s">
        <v>59</v>
      </c>
      <c r="N6437">
        <v>10</v>
      </c>
      <c r="P6437" cm="1">
        <f t="array" ref="P6437">IF(Q6437&gt;0,INDEX(Q6437:Q28161,MATCH(TRUE,INDEX(Q6437:Q28161="",,),0)-1),"")</f>
        <v>3</v>
      </c>
      <c r="Q6437">
        <v>2</v>
      </c>
      <c r="R6437">
        <f t="shared" si="102"/>
        <v>0</v>
      </c>
    </row>
    <row r="6438" spans="1:18" x14ac:dyDescent="0.3">
      <c r="A6438" t="s">
        <v>514</v>
      </c>
      <c r="B6438" s="1">
        <v>38420</v>
      </c>
      <c r="C6438" t="s">
        <v>515</v>
      </c>
      <c r="D6438" t="s">
        <v>549</v>
      </c>
      <c r="E6438" t="s">
        <v>550</v>
      </c>
      <c r="G6438" s="6" t="s">
        <v>29</v>
      </c>
      <c r="H6438" t="s">
        <v>64</v>
      </c>
      <c r="I6438" t="s">
        <v>26</v>
      </c>
      <c r="J6438" t="s">
        <v>27</v>
      </c>
      <c r="K6438">
        <v>55</v>
      </c>
      <c r="L6438">
        <v>8.6</v>
      </c>
      <c r="M6438" t="s">
        <v>59</v>
      </c>
      <c r="N6438">
        <v>8.6</v>
      </c>
      <c r="P6438" cm="1">
        <f t="array" ref="P6438">IF(Q6438&gt;0,INDEX(Q6438:Q28162,MATCH(TRUE,INDEX(Q6438:Q28162="",,),0)-1),"")</f>
        <v>3</v>
      </c>
      <c r="Q6438">
        <v>2</v>
      </c>
      <c r="R6438">
        <f t="shared" si="102"/>
        <v>0</v>
      </c>
    </row>
    <row r="6439" spans="1:18" x14ac:dyDescent="0.3">
      <c r="A6439" t="s">
        <v>514</v>
      </c>
      <c r="B6439" s="1">
        <v>38420</v>
      </c>
      <c r="C6439" t="s">
        <v>515</v>
      </c>
      <c r="D6439" t="s">
        <v>549</v>
      </c>
      <c r="E6439" t="s">
        <v>550</v>
      </c>
      <c r="G6439" t="s">
        <v>19</v>
      </c>
      <c r="H6439" t="s">
        <v>30</v>
      </c>
      <c r="I6439" t="s">
        <v>21</v>
      </c>
      <c r="J6439" t="s">
        <v>22</v>
      </c>
      <c r="K6439">
        <v>55.5</v>
      </c>
      <c r="L6439">
        <v>89</v>
      </c>
      <c r="M6439" t="s">
        <v>551</v>
      </c>
      <c r="N6439">
        <v>89</v>
      </c>
      <c r="P6439" cm="1">
        <f t="array" ref="P6439">IF(Q6439&gt;0,INDEX(Q6439:Q28163,MATCH(TRUE,INDEX(Q6439:Q28163="",,),0)-1),"")</f>
        <v>3</v>
      </c>
      <c r="Q6439">
        <v>3</v>
      </c>
      <c r="R6439">
        <f t="shared" si="102"/>
        <v>0</v>
      </c>
    </row>
    <row r="6440" spans="1:18" x14ac:dyDescent="0.3">
      <c r="A6440" t="s">
        <v>514</v>
      </c>
      <c r="B6440" s="1">
        <v>38420</v>
      </c>
      <c r="C6440" t="s">
        <v>515</v>
      </c>
      <c r="D6440" t="s">
        <v>549</v>
      </c>
      <c r="E6440" t="s">
        <v>550</v>
      </c>
      <c r="G6440" t="s">
        <v>19</v>
      </c>
      <c r="H6440" t="s">
        <v>41</v>
      </c>
      <c r="I6440" t="s">
        <v>21</v>
      </c>
      <c r="J6440" t="s">
        <v>22</v>
      </c>
      <c r="K6440">
        <v>37</v>
      </c>
      <c r="L6440">
        <v>185</v>
      </c>
      <c r="M6440" t="s">
        <v>551</v>
      </c>
      <c r="N6440">
        <v>185</v>
      </c>
      <c r="P6440" cm="1">
        <f t="array" ref="P6440">IF(Q6440&gt;0,INDEX(Q6440:Q28164,MATCH(TRUE,INDEX(Q6440:Q28164="",,),0)-1),"")</f>
        <v>3</v>
      </c>
      <c r="Q6440">
        <v>3</v>
      </c>
      <c r="R6440">
        <f t="shared" si="102"/>
        <v>0</v>
      </c>
    </row>
    <row r="6441" spans="1:18" x14ac:dyDescent="0.3">
      <c r="A6441" t="s">
        <v>514</v>
      </c>
      <c r="B6441" s="1">
        <v>38420</v>
      </c>
      <c r="C6441" t="s">
        <v>515</v>
      </c>
      <c r="D6441" t="s">
        <v>549</v>
      </c>
      <c r="E6441" t="s">
        <v>550</v>
      </c>
      <c r="G6441" t="s">
        <v>19</v>
      </c>
      <c r="H6441" t="s">
        <v>63</v>
      </c>
      <c r="I6441" t="s">
        <v>21</v>
      </c>
      <c r="J6441" t="s">
        <v>22</v>
      </c>
      <c r="K6441">
        <v>59</v>
      </c>
      <c r="L6441">
        <v>82</v>
      </c>
      <c r="M6441" t="s">
        <v>551</v>
      </c>
      <c r="N6441">
        <v>82</v>
      </c>
      <c r="P6441" cm="1">
        <f t="array" ref="P6441">IF(Q6441&gt;0,INDEX(Q6441:Q28165,MATCH(TRUE,INDEX(Q6441:Q28165="",,),0)-1),"")</f>
        <v>3</v>
      </c>
      <c r="Q6441">
        <v>3</v>
      </c>
      <c r="R6441">
        <f t="shared" si="102"/>
        <v>0</v>
      </c>
    </row>
    <row r="6442" spans="1:18" x14ac:dyDescent="0.3">
      <c r="A6442" t="s">
        <v>514</v>
      </c>
      <c r="B6442" s="1">
        <v>38420</v>
      </c>
      <c r="C6442" t="s">
        <v>515</v>
      </c>
      <c r="D6442" t="s">
        <v>549</v>
      </c>
      <c r="E6442" t="s">
        <v>550</v>
      </c>
      <c r="G6442" t="s">
        <v>19</v>
      </c>
      <c r="H6442" t="s">
        <v>63</v>
      </c>
      <c r="I6442" t="s">
        <v>26</v>
      </c>
      <c r="J6442" t="s">
        <v>27</v>
      </c>
      <c r="K6442">
        <v>408</v>
      </c>
      <c r="L6442">
        <v>16.100000000000001</v>
      </c>
      <c r="M6442" t="s">
        <v>551</v>
      </c>
      <c r="N6442">
        <v>47.23</v>
      </c>
      <c r="P6442" cm="1">
        <f t="array" ref="P6442">IF(Q6442&gt;0,INDEX(Q6442:Q28166,MATCH(TRUE,INDEX(Q6442:Q28166="",,),0)-1),"")</f>
        <v>3</v>
      </c>
      <c r="Q6442">
        <v>3</v>
      </c>
      <c r="R6442">
        <f t="shared" si="102"/>
        <v>0</v>
      </c>
    </row>
    <row r="6443" spans="1:18" x14ac:dyDescent="0.3">
      <c r="A6443" t="s">
        <v>514</v>
      </c>
      <c r="B6443" s="1">
        <v>38420</v>
      </c>
      <c r="C6443" t="s">
        <v>515</v>
      </c>
      <c r="D6443" t="s">
        <v>549</v>
      </c>
      <c r="E6443" t="s">
        <v>550</v>
      </c>
      <c r="G6443" s="6" t="s">
        <v>29</v>
      </c>
      <c r="H6443" t="s">
        <v>69</v>
      </c>
      <c r="I6443" t="s">
        <v>21</v>
      </c>
      <c r="J6443" t="s">
        <v>22</v>
      </c>
      <c r="K6443">
        <v>25.5</v>
      </c>
      <c r="L6443">
        <v>70</v>
      </c>
      <c r="M6443" t="s">
        <v>551</v>
      </c>
      <c r="N6443">
        <v>70</v>
      </c>
      <c r="P6443" cm="1">
        <f t="array" ref="P6443">IF(Q6443&gt;0,INDEX(Q6443:Q28167,MATCH(TRUE,INDEX(Q6443:Q28167="",,),0)-1),"")</f>
        <v>3</v>
      </c>
      <c r="Q6443">
        <v>3</v>
      </c>
      <c r="R6443">
        <f t="shared" si="102"/>
        <v>0</v>
      </c>
    </row>
    <row r="6444" spans="1:18" x14ac:dyDescent="0.3">
      <c r="A6444" t="s">
        <v>514</v>
      </c>
      <c r="B6444" s="1">
        <v>38420</v>
      </c>
      <c r="C6444" t="s">
        <v>515</v>
      </c>
      <c r="D6444" t="s">
        <v>549</v>
      </c>
      <c r="E6444" t="s">
        <v>550</v>
      </c>
      <c r="G6444" s="6" t="s">
        <v>29</v>
      </c>
      <c r="H6444" t="s">
        <v>28</v>
      </c>
      <c r="I6444" t="s">
        <v>21</v>
      </c>
      <c r="J6444" t="s">
        <v>22</v>
      </c>
      <c r="K6444">
        <v>11</v>
      </c>
      <c r="L6444">
        <v>70</v>
      </c>
      <c r="M6444" t="s">
        <v>551</v>
      </c>
      <c r="N6444">
        <v>70</v>
      </c>
      <c r="P6444" cm="1">
        <f t="array" ref="P6444">IF(Q6444&gt;0,INDEX(Q6444:Q28168,MATCH(TRUE,INDEX(Q6444:Q28168="",,),0)-1),"")</f>
        <v>3</v>
      </c>
      <c r="Q6444">
        <v>3</v>
      </c>
      <c r="R6444">
        <f t="shared" si="102"/>
        <v>0</v>
      </c>
    </row>
    <row r="6445" spans="1:18" x14ac:dyDescent="0.3">
      <c r="A6445" t="s">
        <v>514</v>
      </c>
      <c r="B6445" s="1">
        <v>38420</v>
      </c>
      <c r="C6445" t="s">
        <v>515</v>
      </c>
      <c r="D6445" t="s">
        <v>549</v>
      </c>
      <c r="E6445" t="s">
        <v>550</v>
      </c>
      <c r="G6445" s="6" t="s">
        <v>29</v>
      </c>
      <c r="H6445" t="s">
        <v>30</v>
      </c>
      <c r="I6445" t="s">
        <v>26</v>
      </c>
      <c r="J6445" t="s">
        <v>27</v>
      </c>
      <c r="K6445">
        <v>380</v>
      </c>
      <c r="L6445">
        <v>9.0500000000000007</v>
      </c>
      <c r="M6445" t="s">
        <v>551</v>
      </c>
      <c r="N6445">
        <v>9.0500000000000007</v>
      </c>
      <c r="P6445" cm="1">
        <f t="array" ref="P6445">IF(Q6445&gt;0,INDEX(Q6445:Q28169,MATCH(TRUE,INDEX(Q6445:Q28169="",,),0)-1),"")</f>
        <v>3</v>
      </c>
      <c r="Q6445">
        <v>3</v>
      </c>
      <c r="R6445">
        <f t="shared" si="102"/>
        <v>0</v>
      </c>
    </row>
    <row r="6446" spans="1:18" x14ac:dyDescent="0.3">
      <c r="A6446" t="s">
        <v>514</v>
      </c>
      <c r="B6446" s="1">
        <v>38420</v>
      </c>
      <c r="C6446" t="s">
        <v>515</v>
      </c>
      <c r="D6446" t="s">
        <v>549</v>
      </c>
      <c r="E6446" t="s">
        <v>550</v>
      </c>
      <c r="G6446" s="6" t="s">
        <v>29</v>
      </c>
      <c r="H6446" t="s">
        <v>69</v>
      </c>
      <c r="I6446" t="s">
        <v>26</v>
      </c>
      <c r="J6446" t="s">
        <v>27</v>
      </c>
      <c r="K6446">
        <v>308</v>
      </c>
      <c r="L6446">
        <v>11</v>
      </c>
      <c r="M6446" t="s">
        <v>551</v>
      </c>
      <c r="N6446">
        <v>11</v>
      </c>
      <c r="P6446" cm="1">
        <f t="array" ref="P6446">IF(Q6446&gt;0,INDEX(Q6446:Q28170,MATCH(TRUE,INDEX(Q6446:Q28170="",,),0)-1),"")</f>
        <v>3</v>
      </c>
      <c r="Q6446">
        <v>3</v>
      </c>
      <c r="R6446">
        <f t="shared" si="102"/>
        <v>0</v>
      </c>
    </row>
    <row r="6447" spans="1:18" x14ac:dyDescent="0.3">
      <c r="A6447" t="s">
        <v>514</v>
      </c>
      <c r="B6447" s="1">
        <v>38420</v>
      </c>
      <c r="C6447" t="s">
        <v>515</v>
      </c>
      <c r="D6447" t="s">
        <v>549</v>
      </c>
      <c r="E6447" t="s">
        <v>550</v>
      </c>
      <c r="G6447" s="6" t="s">
        <v>29</v>
      </c>
      <c r="H6447" t="s">
        <v>41</v>
      </c>
      <c r="I6447" t="s">
        <v>26</v>
      </c>
      <c r="J6447" t="s">
        <v>27</v>
      </c>
      <c r="K6447">
        <v>54</v>
      </c>
      <c r="L6447">
        <v>30.15</v>
      </c>
      <c r="M6447" t="s">
        <v>551</v>
      </c>
      <c r="N6447">
        <v>30.15</v>
      </c>
      <c r="P6447" cm="1">
        <f t="array" ref="P6447">IF(Q6447&gt;0,INDEX(Q6447:Q28171,MATCH(TRUE,INDEX(Q6447:Q28171="",,),0)-1),"")</f>
        <v>3</v>
      </c>
      <c r="Q6447">
        <v>3</v>
      </c>
      <c r="R6447">
        <f t="shared" si="102"/>
        <v>0</v>
      </c>
    </row>
    <row r="6448" spans="1:18" x14ac:dyDescent="0.3">
      <c r="A6448" t="s">
        <v>514</v>
      </c>
      <c r="B6448" s="1">
        <v>38420</v>
      </c>
      <c r="C6448" t="s">
        <v>515</v>
      </c>
      <c r="D6448" t="s">
        <v>549</v>
      </c>
      <c r="E6448" t="s">
        <v>550</v>
      </c>
      <c r="G6448" s="6" t="s">
        <v>29</v>
      </c>
      <c r="H6448" t="s">
        <v>28</v>
      </c>
      <c r="I6448" t="s">
        <v>26</v>
      </c>
      <c r="J6448" t="s">
        <v>27</v>
      </c>
      <c r="K6448">
        <v>184</v>
      </c>
      <c r="L6448">
        <v>20.5</v>
      </c>
      <c r="M6448" t="s">
        <v>551</v>
      </c>
      <c r="N6448">
        <v>20.5</v>
      </c>
      <c r="P6448" cm="1">
        <f t="array" ref="P6448">IF(Q6448&gt;0,INDEX(Q6448:Q28172,MATCH(TRUE,INDEX(Q6448:Q28172="",,),0)-1),"")</f>
        <v>3</v>
      </c>
      <c r="Q6448">
        <v>3</v>
      </c>
      <c r="R6448">
        <f t="shared" si="102"/>
        <v>0</v>
      </c>
    </row>
    <row r="6449" spans="1:18" x14ac:dyDescent="0.3">
      <c r="A6449" t="s">
        <v>514</v>
      </c>
      <c r="B6449" s="1">
        <v>38420</v>
      </c>
      <c r="C6449" t="s">
        <v>515</v>
      </c>
      <c r="D6449" t="s">
        <v>549</v>
      </c>
      <c r="E6449" t="s">
        <v>550</v>
      </c>
      <c r="G6449" s="6" t="s">
        <v>29</v>
      </c>
      <c r="H6449" t="s">
        <v>70</v>
      </c>
      <c r="I6449" t="s">
        <v>26</v>
      </c>
      <c r="J6449" t="s">
        <v>27</v>
      </c>
      <c r="K6449">
        <v>55</v>
      </c>
      <c r="L6449">
        <v>10</v>
      </c>
      <c r="M6449" t="s">
        <v>551</v>
      </c>
      <c r="N6449">
        <v>10</v>
      </c>
      <c r="P6449" cm="1">
        <f t="array" ref="P6449">IF(Q6449&gt;0,INDEX(Q6449:Q28173,MATCH(TRUE,INDEX(Q6449:Q28173="",,),0)-1),"")</f>
        <v>3</v>
      </c>
      <c r="Q6449">
        <v>3</v>
      </c>
      <c r="R6449">
        <f t="shared" si="102"/>
        <v>0</v>
      </c>
    </row>
    <row r="6450" spans="1:18" x14ac:dyDescent="0.3">
      <c r="A6450" t="s">
        <v>514</v>
      </c>
      <c r="B6450" s="1">
        <v>38420</v>
      </c>
      <c r="C6450" t="s">
        <v>515</v>
      </c>
      <c r="D6450" t="s">
        <v>549</v>
      </c>
      <c r="E6450" t="s">
        <v>550</v>
      </c>
      <c r="G6450" s="6" t="s">
        <v>29</v>
      </c>
      <c r="H6450" t="s">
        <v>64</v>
      </c>
      <c r="I6450" t="s">
        <v>26</v>
      </c>
      <c r="J6450" t="s">
        <v>27</v>
      </c>
      <c r="K6450">
        <v>55</v>
      </c>
      <c r="L6450">
        <v>8.6</v>
      </c>
      <c r="M6450" t="s">
        <v>551</v>
      </c>
      <c r="N6450">
        <v>8.6</v>
      </c>
      <c r="P6450" cm="1">
        <f t="array" ref="P6450">IF(Q6450&gt;0,INDEX(Q6450:Q28174,MATCH(TRUE,INDEX(Q6450:Q28174="",,),0)-1),"")</f>
        <v>3</v>
      </c>
      <c r="Q6450">
        <v>3</v>
      </c>
      <c r="R6450">
        <f t="shared" si="102"/>
        <v>0</v>
      </c>
    </row>
    <row r="6451" spans="1:18" x14ac:dyDescent="0.3">
      <c r="P6451" t="str" cm="1">
        <f t="array" ref="P6451">IF(Q6451&gt;0,INDEX(Q6451:Q28175,MATCH(TRUE,INDEX(Q6451:Q28175="",,),0)-1),"")</f>
        <v/>
      </c>
      <c r="R6451" t="str">
        <f t="shared" si="102"/>
        <v/>
      </c>
    </row>
    <row r="6452" spans="1:18" x14ac:dyDescent="0.3">
      <c r="A6452" t="s">
        <v>514</v>
      </c>
      <c r="B6452" s="1">
        <v>38420</v>
      </c>
      <c r="C6452" t="s">
        <v>515</v>
      </c>
      <c r="D6452" t="s">
        <v>552</v>
      </c>
      <c r="E6452" t="s">
        <v>553</v>
      </c>
      <c r="G6452" t="s">
        <v>19</v>
      </c>
      <c r="H6452" t="s">
        <v>30</v>
      </c>
      <c r="I6452" t="s">
        <v>21</v>
      </c>
      <c r="J6452" t="s">
        <v>22</v>
      </c>
      <c r="K6452">
        <v>29.8</v>
      </c>
      <c r="L6452">
        <v>88.5</v>
      </c>
      <c r="M6452" t="s">
        <v>86</v>
      </c>
      <c r="N6452">
        <v>701.24</v>
      </c>
      <c r="O6452" t="s">
        <v>24</v>
      </c>
      <c r="P6452" cm="1">
        <f t="array" ref="P6452">IF(Q6452&gt;0,INDEX(Q6452:Q28176,MATCH(TRUE,INDEX(Q6452:Q28176="",,),0)-1),"")</f>
        <v>3</v>
      </c>
      <c r="Q6452">
        <v>1</v>
      </c>
      <c r="R6452">
        <f t="shared" ref="R6452:R6515" si="103">IF(P6452="","",0)</f>
        <v>0</v>
      </c>
    </row>
    <row r="6453" spans="1:18" x14ac:dyDescent="0.3">
      <c r="A6453" t="s">
        <v>514</v>
      </c>
      <c r="B6453" s="1">
        <v>38420</v>
      </c>
      <c r="C6453" t="s">
        <v>515</v>
      </c>
      <c r="D6453" t="s">
        <v>552</v>
      </c>
      <c r="E6453" t="s">
        <v>553</v>
      </c>
      <c r="G6453" t="s">
        <v>19</v>
      </c>
      <c r="H6453" t="s">
        <v>53</v>
      </c>
      <c r="I6453" t="s">
        <v>21</v>
      </c>
      <c r="J6453" t="s">
        <v>22</v>
      </c>
      <c r="K6453">
        <v>85.1</v>
      </c>
      <c r="L6453">
        <v>48</v>
      </c>
      <c r="M6453" t="s">
        <v>86</v>
      </c>
      <c r="N6453">
        <v>48</v>
      </c>
      <c r="O6453" t="s">
        <v>24</v>
      </c>
      <c r="P6453" cm="1">
        <f t="array" ref="P6453">IF(Q6453&gt;0,INDEX(Q6453:Q28177,MATCH(TRUE,INDEX(Q6453:Q28177="",,),0)-1),"")</f>
        <v>3</v>
      </c>
      <c r="Q6453">
        <v>1</v>
      </c>
      <c r="R6453">
        <f t="shared" si="103"/>
        <v>0</v>
      </c>
    </row>
    <row r="6454" spans="1:18" x14ac:dyDescent="0.3">
      <c r="A6454" t="s">
        <v>514</v>
      </c>
      <c r="B6454" s="1">
        <v>38420</v>
      </c>
      <c r="C6454" t="s">
        <v>515</v>
      </c>
      <c r="D6454" t="s">
        <v>552</v>
      </c>
      <c r="E6454" t="s">
        <v>553</v>
      </c>
      <c r="G6454" t="s">
        <v>19</v>
      </c>
      <c r="H6454" t="s">
        <v>30</v>
      </c>
      <c r="I6454" t="s">
        <v>26</v>
      </c>
      <c r="J6454" t="s">
        <v>27</v>
      </c>
      <c r="K6454">
        <v>401</v>
      </c>
      <c r="L6454">
        <v>13.3</v>
      </c>
      <c r="M6454" t="s">
        <v>86</v>
      </c>
      <c r="N6454">
        <v>13.3</v>
      </c>
      <c r="O6454" t="s">
        <v>24</v>
      </c>
      <c r="P6454" cm="1">
        <f t="array" ref="P6454">IF(Q6454&gt;0,INDEX(Q6454:Q28178,MATCH(TRUE,INDEX(Q6454:Q28178="",,),0)-1),"")</f>
        <v>3</v>
      </c>
      <c r="Q6454">
        <v>1</v>
      </c>
      <c r="R6454">
        <f t="shared" si="103"/>
        <v>0</v>
      </c>
    </row>
    <row r="6455" spans="1:18" x14ac:dyDescent="0.3">
      <c r="A6455" t="s">
        <v>514</v>
      </c>
      <c r="B6455" s="1">
        <v>38420</v>
      </c>
      <c r="C6455" t="s">
        <v>515</v>
      </c>
      <c r="D6455" t="s">
        <v>552</v>
      </c>
      <c r="E6455" t="s">
        <v>553</v>
      </c>
      <c r="G6455" t="s">
        <v>19</v>
      </c>
      <c r="H6455" t="s">
        <v>53</v>
      </c>
      <c r="I6455" t="s">
        <v>26</v>
      </c>
      <c r="J6455" t="s">
        <v>27</v>
      </c>
      <c r="K6455">
        <v>760</v>
      </c>
      <c r="L6455">
        <v>16.95</v>
      </c>
      <c r="M6455" t="s">
        <v>86</v>
      </c>
      <c r="N6455">
        <v>16.95</v>
      </c>
      <c r="O6455" t="s">
        <v>24</v>
      </c>
      <c r="P6455" cm="1">
        <f t="array" ref="P6455">IF(Q6455&gt;0,INDEX(Q6455:Q28179,MATCH(TRUE,INDEX(Q6455:Q28179="",,),0)-1),"")</f>
        <v>3</v>
      </c>
      <c r="Q6455">
        <v>1</v>
      </c>
      <c r="R6455">
        <f t="shared" si="103"/>
        <v>0</v>
      </c>
    </row>
    <row r="6456" spans="1:18" x14ac:dyDescent="0.3">
      <c r="A6456" t="s">
        <v>514</v>
      </c>
      <c r="B6456" s="1">
        <v>38420</v>
      </c>
      <c r="C6456" t="s">
        <v>515</v>
      </c>
      <c r="D6456" t="s">
        <v>552</v>
      </c>
      <c r="E6456" t="s">
        <v>553</v>
      </c>
      <c r="G6456" s="6" t="s">
        <v>29</v>
      </c>
      <c r="H6456" t="s">
        <v>214</v>
      </c>
      <c r="I6456" t="s">
        <v>21</v>
      </c>
      <c r="J6456" t="s">
        <v>22</v>
      </c>
      <c r="K6456">
        <v>10.6</v>
      </c>
      <c r="L6456">
        <v>65</v>
      </c>
      <c r="M6456" t="s">
        <v>86</v>
      </c>
      <c r="N6456">
        <v>65</v>
      </c>
      <c r="O6456" t="s">
        <v>24</v>
      </c>
      <c r="P6456" cm="1">
        <f t="array" ref="P6456">IF(Q6456&gt;0,INDEX(Q6456:Q28180,MATCH(TRUE,INDEX(Q6456:Q28180="",,),0)-1),"")</f>
        <v>3</v>
      </c>
      <c r="Q6456">
        <v>1</v>
      </c>
      <c r="R6456">
        <f t="shared" si="103"/>
        <v>0</v>
      </c>
    </row>
    <row r="6457" spans="1:18" x14ac:dyDescent="0.3">
      <c r="A6457" t="s">
        <v>514</v>
      </c>
      <c r="B6457" s="1">
        <v>38420</v>
      </c>
      <c r="C6457" t="s">
        <v>515</v>
      </c>
      <c r="D6457" t="s">
        <v>552</v>
      </c>
      <c r="E6457" t="s">
        <v>553</v>
      </c>
      <c r="G6457" s="6" t="s">
        <v>29</v>
      </c>
      <c r="H6457" t="s">
        <v>533</v>
      </c>
      <c r="I6457" t="s">
        <v>21</v>
      </c>
      <c r="J6457" t="s">
        <v>22</v>
      </c>
      <c r="K6457">
        <v>11.7</v>
      </c>
      <c r="L6457">
        <v>137</v>
      </c>
      <c r="M6457" t="s">
        <v>86</v>
      </c>
      <c r="N6457">
        <v>137</v>
      </c>
      <c r="O6457" t="s">
        <v>24</v>
      </c>
      <c r="P6457" cm="1">
        <f t="array" ref="P6457">IF(Q6457&gt;0,INDEX(Q6457:Q28181,MATCH(TRUE,INDEX(Q6457:Q28181="",,),0)-1),"")</f>
        <v>3</v>
      </c>
      <c r="Q6457">
        <v>1</v>
      </c>
      <c r="R6457">
        <f t="shared" si="103"/>
        <v>0</v>
      </c>
    </row>
    <row r="6458" spans="1:18" x14ac:dyDescent="0.3">
      <c r="A6458" t="s">
        <v>514</v>
      </c>
      <c r="B6458" s="1">
        <v>38420</v>
      </c>
      <c r="C6458" t="s">
        <v>515</v>
      </c>
      <c r="D6458" t="s">
        <v>552</v>
      </c>
      <c r="E6458" t="s">
        <v>553</v>
      </c>
      <c r="G6458" s="6" t="s">
        <v>29</v>
      </c>
      <c r="H6458" t="s">
        <v>214</v>
      </c>
      <c r="I6458" t="s">
        <v>26</v>
      </c>
      <c r="J6458" t="s">
        <v>27</v>
      </c>
      <c r="K6458">
        <v>104</v>
      </c>
      <c r="L6458">
        <v>14.5</v>
      </c>
      <c r="M6458" t="s">
        <v>86</v>
      </c>
      <c r="N6458">
        <v>14.5</v>
      </c>
      <c r="O6458" t="s">
        <v>24</v>
      </c>
      <c r="P6458" cm="1">
        <f t="array" ref="P6458">IF(Q6458&gt;0,INDEX(Q6458:Q28182,MATCH(TRUE,INDEX(Q6458:Q28182="",,),0)-1),"")</f>
        <v>3</v>
      </c>
      <c r="Q6458">
        <v>1</v>
      </c>
      <c r="R6458">
        <f t="shared" si="103"/>
        <v>0</v>
      </c>
    </row>
    <row r="6459" spans="1:18" x14ac:dyDescent="0.3">
      <c r="A6459" t="s">
        <v>514</v>
      </c>
      <c r="B6459" s="1">
        <v>38420</v>
      </c>
      <c r="C6459" t="s">
        <v>515</v>
      </c>
      <c r="D6459" t="s">
        <v>552</v>
      </c>
      <c r="E6459" t="s">
        <v>553</v>
      </c>
      <c r="G6459" s="6" t="s">
        <v>29</v>
      </c>
      <c r="H6459" t="s">
        <v>99</v>
      </c>
      <c r="I6459" t="s">
        <v>26</v>
      </c>
      <c r="J6459" t="s">
        <v>27</v>
      </c>
      <c r="K6459">
        <v>76</v>
      </c>
      <c r="L6459">
        <v>10.199999999999999</v>
      </c>
      <c r="M6459" t="s">
        <v>86</v>
      </c>
      <c r="N6459">
        <v>10.199999999999999</v>
      </c>
      <c r="O6459" t="s">
        <v>24</v>
      </c>
      <c r="P6459" cm="1">
        <f t="array" ref="P6459">IF(Q6459&gt;0,INDEX(Q6459:Q28183,MATCH(TRUE,INDEX(Q6459:Q28183="",,),0)-1),"")</f>
        <v>3</v>
      </c>
      <c r="Q6459">
        <v>1</v>
      </c>
      <c r="R6459">
        <f t="shared" si="103"/>
        <v>0</v>
      </c>
    </row>
    <row r="6460" spans="1:18" x14ac:dyDescent="0.3">
      <c r="A6460" t="s">
        <v>514</v>
      </c>
      <c r="B6460" s="1">
        <v>38420</v>
      </c>
      <c r="C6460" t="s">
        <v>515</v>
      </c>
      <c r="D6460" t="s">
        <v>552</v>
      </c>
      <c r="E6460" t="s">
        <v>553</v>
      </c>
      <c r="G6460" s="6" t="s">
        <v>29</v>
      </c>
      <c r="H6460" t="s">
        <v>533</v>
      </c>
      <c r="I6460" t="s">
        <v>26</v>
      </c>
      <c r="J6460" t="s">
        <v>27</v>
      </c>
      <c r="K6460">
        <v>40</v>
      </c>
      <c r="L6460">
        <v>12.2</v>
      </c>
      <c r="M6460" t="s">
        <v>86</v>
      </c>
      <c r="N6460">
        <v>12.2</v>
      </c>
      <c r="O6460" t="s">
        <v>24</v>
      </c>
      <c r="P6460" cm="1">
        <f t="array" ref="P6460">IF(Q6460&gt;0,INDEX(Q6460:Q28184,MATCH(TRUE,INDEX(Q6460:Q28184="",,),0)-1),"")</f>
        <v>3</v>
      </c>
      <c r="Q6460">
        <v>1</v>
      </c>
      <c r="R6460">
        <f t="shared" si="103"/>
        <v>0</v>
      </c>
    </row>
    <row r="6461" spans="1:18" x14ac:dyDescent="0.3">
      <c r="A6461" t="s">
        <v>514</v>
      </c>
      <c r="B6461" s="1">
        <v>38420</v>
      </c>
      <c r="C6461" t="s">
        <v>515</v>
      </c>
      <c r="D6461" t="s">
        <v>552</v>
      </c>
      <c r="E6461" t="s">
        <v>553</v>
      </c>
      <c r="G6461" s="6" t="s">
        <v>29</v>
      </c>
      <c r="H6461" t="s">
        <v>43</v>
      </c>
      <c r="I6461" t="s">
        <v>26</v>
      </c>
      <c r="J6461" t="s">
        <v>27</v>
      </c>
      <c r="K6461">
        <v>33</v>
      </c>
      <c r="L6461">
        <v>13.1</v>
      </c>
      <c r="M6461" t="s">
        <v>86</v>
      </c>
      <c r="N6461">
        <v>13.1</v>
      </c>
      <c r="O6461" t="s">
        <v>24</v>
      </c>
      <c r="P6461" cm="1">
        <f t="array" ref="P6461">IF(Q6461&gt;0,INDEX(Q6461:Q28185,MATCH(TRUE,INDEX(Q6461:Q28185="",,),0)-1),"")</f>
        <v>3</v>
      </c>
      <c r="Q6461">
        <v>1</v>
      </c>
      <c r="R6461">
        <f t="shared" si="103"/>
        <v>0</v>
      </c>
    </row>
    <row r="6462" spans="1:18" x14ac:dyDescent="0.3">
      <c r="A6462" t="s">
        <v>514</v>
      </c>
      <c r="B6462" s="1">
        <v>38420</v>
      </c>
      <c r="C6462" t="s">
        <v>515</v>
      </c>
      <c r="D6462" t="s">
        <v>552</v>
      </c>
      <c r="E6462" t="s">
        <v>553</v>
      </c>
      <c r="G6462" t="s">
        <v>19</v>
      </c>
      <c r="H6462" t="s">
        <v>30</v>
      </c>
      <c r="I6462" t="s">
        <v>21</v>
      </c>
      <c r="J6462" t="s">
        <v>22</v>
      </c>
      <c r="K6462">
        <v>29.8</v>
      </c>
      <c r="L6462">
        <v>88.5</v>
      </c>
      <c r="M6462" t="s">
        <v>551</v>
      </c>
      <c r="N6462">
        <v>88.5</v>
      </c>
      <c r="P6462" cm="1">
        <f t="array" ref="P6462">IF(Q6462&gt;0,INDEX(Q6462:Q28186,MATCH(TRUE,INDEX(Q6462:Q28186="",,),0)-1),"")</f>
        <v>3</v>
      </c>
      <c r="Q6462">
        <v>2</v>
      </c>
      <c r="R6462">
        <f t="shared" si="103"/>
        <v>0</v>
      </c>
    </row>
    <row r="6463" spans="1:18" x14ac:dyDescent="0.3">
      <c r="A6463" t="s">
        <v>514</v>
      </c>
      <c r="B6463" s="1">
        <v>38420</v>
      </c>
      <c r="C6463" t="s">
        <v>515</v>
      </c>
      <c r="D6463" t="s">
        <v>552</v>
      </c>
      <c r="E6463" t="s">
        <v>553</v>
      </c>
      <c r="G6463" t="s">
        <v>19</v>
      </c>
      <c r="H6463" t="s">
        <v>53</v>
      </c>
      <c r="I6463" t="s">
        <v>21</v>
      </c>
      <c r="J6463" t="s">
        <v>22</v>
      </c>
      <c r="K6463">
        <v>85.1</v>
      </c>
      <c r="L6463">
        <v>48</v>
      </c>
      <c r="M6463" t="s">
        <v>551</v>
      </c>
      <c r="N6463">
        <v>48</v>
      </c>
      <c r="P6463" cm="1">
        <f t="array" ref="P6463">IF(Q6463&gt;0,INDEX(Q6463:Q28187,MATCH(TRUE,INDEX(Q6463:Q28187="",,),0)-1),"")</f>
        <v>3</v>
      </c>
      <c r="Q6463">
        <v>2</v>
      </c>
      <c r="R6463">
        <f t="shared" si="103"/>
        <v>0</v>
      </c>
    </row>
    <row r="6464" spans="1:18" x14ac:dyDescent="0.3">
      <c r="A6464" t="s">
        <v>514</v>
      </c>
      <c r="B6464" s="1">
        <v>38420</v>
      </c>
      <c r="C6464" t="s">
        <v>515</v>
      </c>
      <c r="D6464" t="s">
        <v>552</v>
      </c>
      <c r="E6464" t="s">
        <v>553</v>
      </c>
      <c r="G6464" t="s">
        <v>19</v>
      </c>
      <c r="H6464" t="s">
        <v>30</v>
      </c>
      <c r="I6464" t="s">
        <v>26</v>
      </c>
      <c r="J6464" t="s">
        <v>27</v>
      </c>
      <c r="K6464">
        <v>401</v>
      </c>
      <c r="L6464">
        <v>13.3</v>
      </c>
      <c r="M6464" t="s">
        <v>551</v>
      </c>
      <c r="N6464">
        <v>13.3</v>
      </c>
      <c r="P6464" cm="1">
        <f t="array" ref="P6464">IF(Q6464&gt;0,INDEX(Q6464:Q28188,MATCH(TRUE,INDEX(Q6464:Q28188="",,),0)-1),"")</f>
        <v>3</v>
      </c>
      <c r="Q6464">
        <v>2</v>
      </c>
      <c r="R6464">
        <f t="shared" si="103"/>
        <v>0</v>
      </c>
    </row>
    <row r="6465" spans="1:18" x14ac:dyDescent="0.3">
      <c r="A6465" t="s">
        <v>514</v>
      </c>
      <c r="B6465" s="1">
        <v>38420</v>
      </c>
      <c r="C6465" t="s">
        <v>515</v>
      </c>
      <c r="D6465" t="s">
        <v>552</v>
      </c>
      <c r="E6465" t="s">
        <v>553</v>
      </c>
      <c r="G6465" t="s">
        <v>19</v>
      </c>
      <c r="H6465" t="s">
        <v>53</v>
      </c>
      <c r="I6465" t="s">
        <v>26</v>
      </c>
      <c r="J6465" t="s">
        <v>27</v>
      </c>
      <c r="K6465">
        <v>760</v>
      </c>
      <c r="L6465">
        <v>16.95</v>
      </c>
      <c r="M6465" t="s">
        <v>551</v>
      </c>
      <c r="N6465">
        <v>40.520000000000003</v>
      </c>
      <c r="P6465" cm="1">
        <f t="array" ref="P6465">IF(Q6465&gt;0,INDEX(Q6465:Q28189,MATCH(TRUE,INDEX(Q6465:Q28189="",,),0)-1),"")</f>
        <v>3</v>
      </c>
      <c r="Q6465">
        <v>2</v>
      </c>
      <c r="R6465">
        <f t="shared" si="103"/>
        <v>0</v>
      </c>
    </row>
    <row r="6466" spans="1:18" x14ac:dyDescent="0.3">
      <c r="A6466" t="s">
        <v>514</v>
      </c>
      <c r="B6466" s="1">
        <v>38420</v>
      </c>
      <c r="C6466" t="s">
        <v>515</v>
      </c>
      <c r="D6466" t="s">
        <v>552</v>
      </c>
      <c r="E6466" t="s">
        <v>553</v>
      </c>
      <c r="G6466" s="6" t="s">
        <v>29</v>
      </c>
      <c r="H6466" t="s">
        <v>214</v>
      </c>
      <c r="I6466" t="s">
        <v>21</v>
      </c>
      <c r="J6466" t="s">
        <v>22</v>
      </c>
      <c r="K6466">
        <v>10.6</v>
      </c>
      <c r="L6466">
        <v>65</v>
      </c>
      <c r="M6466" t="s">
        <v>551</v>
      </c>
      <c r="N6466">
        <v>65</v>
      </c>
      <c r="P6466" cm="1">
        <f t="array" ref="P6466">IF(Q6466&gt;0,INDEX(Q6466:Q28190,MATCH(TRUE,INDEX(Q6466:Q28190="",,),0)-1),"")</f>
        <v>3</v>
      </c>
      <c r="Q6466">
        <v>2</v>
      </c>
      <c r="R6466">
        <f t="shared" si="103"/>
        <v>0</v>
      </c>
    </row>
    <row r="6467" spans="1:18" x14ac:dyDescent="0.3">
      <c r="A6467" t="s">
        <v>514</v>
      </c>
      <c r="B6467" s="1">
        <v>38420</v>
      </c>
      <c r="C6467" t="s">
        <v>515</v>
      </c>
      <c r="D6467" t="s">
        <v>552</v>
      </c>
      <c r="E6467" t="s">
        <v>553</v>
      </c>
      <c r="G6467" s="6" t="s">
        <v>29</v>
      </c>
      <c r="H6467" t="s">
        <v>533</v>
      </c>
      <c r="I6467" t="s">
        <v>21</v>
      </c>
      <c r="J6467" t="s">
        <v>22</v>
      </c>
      <c r="K6467">
        <v>11.7</v>
      </c>
      <c r="L6467">
        <v>137</v>
      </c>
      <c r="M6467" t="s">
        <v>551</v>
      </c>
      <c r="N6467">
        <v>137</v>
      </c>
      <c r="P6467" cm="1">
        <f t="array" ref="P6467">IF(Q6467&gt;0,INDEX(Q6467:Q28191,MATCH(TRUE,INDEX(Q6467:Q28191="",,),0)-1),"")</f>
        <v>3</v>
      </c>
      <c r="Q6467">
        <v>2</v>
      </c>
      <c r="R6467">
        <f t="shared" si="103"/>
        <v>0</v>
      </c>
    </row>
    <row r="6468" spans="1:18" x14ac:dyDescent="0.3">
      <c r="A6468" t="s">
        <v>514</v>
      </c>
      <c r="B6468" s="1">
        <v>38420</v>
      </c>
      <c r="C6468" t="s">
        <v>515</v>
      </c>
      <c r="D6468" t="s">
        <v>552</v>
      </c>
      <c r="E6468" t="s">
        <v>553</v>
      </c>
      <c r="G6468" s="6" t="s">
        <v>29</v>
      </c>
      <c r="H6468" t="s">
        <v>214</v>
      </c>
      <c r="I6468" t="s">
        <v>26</v>
      </c>
      <c r="J6468" t="s">
        <v>27</v>
      </c>
      <c r="K6468">
        <v>104</v>
      </c>
      <c r="L6468">
        <v>14.5</v>
      </c>
      <c r="M6468" t="s">
        <v>551</v>
      </c>
      <c r="N6468">
        <v>14.5</v>
      </c>
      <c r="P6468" cm="1">
        <f t="array" ref="P6468">IF(Q6468&gt;0,INDEX(Q6468:Q28192,MATCH(TRUE,INDEX(Q6468:Q28192="",,),0)-1),"")</f>
        <v>3</v>
      </c>
      <c r="Q6468">
        <v>2</v>
      </c>
      <c r="R6468">
        <f t="shared" si="103"/>
        <v>0</v>
      </c>
    </row>
    <row r="6469" spans="1:18" x14ac:dyDescent="0.3">
      <c r="A6469" t="s">
        <v>514</v>
      </c>
      <c r="B6469" s="1">
        <v>38420</v>
      </c>
      <c r="C6469" t="s">
        <v>515</v>
      </c>
      <c r="D6469" t="s">
        <v>552</v>
      </c>
      <c r="E6469" t="s">
        <v>553</v>
      </c>
      <c r="G6469" s="6" t="s">
        <v>29</v>
      </c>
      <c r="H6469" t="s">
        <v>99</v>
      </c>
      <c r="I6469" t="s">
        <v>26</v>
      </c>
      <c r="J6469" t="s">
        <v>27</v>
      </c>
      <c r="K6469">
        <v>76</v>
      </c>
      <c r="L6469">
        <v>10.199999999999999</v>
      </c>
      <c r="M6469" t="s">
        <v>551</v>
      </c>
      <c r="N6469">
        <v>10.199999999999999</v>
      </c>
      <c r="P6469" cm="1">
        <f t="array" ref="P6469">IF(Q6469&gt;0,INDEX(Q6469:Q28193,MATCH(TRUE,INDEX(Q6469:Q28193="",,),0)-1),"")</f>
        <v>3</v>
      </c>
      <c r="Q6469">
        <v>2</v>
      </c>
      <c r="R6469">
        <f t="shared" si="103"/>
        <v>0</v>
      </c>
    </row>
    <row r="6470" spans="1:18" x14ac:dyDescent="0.3">
      <c r="A6470" t="s">
        <v>514</v>
      </c>
      <c r="B6470" s="1">
        <v>38420</v>
      </c>
      <c r="C6470" t="s">
        <v>515</v>
      </c>
      <c r="D6470" t="s">
        <v>552</v>
      </c>
      <c r="E6470" t="s">
        <v>553</v>
      </c>
      <c r="G6470" s="6" t="s">
        <v>29</v>
      </c>
      <c r="H6470" t="s">
        <v>533</v>
      </c>
      <c r="I6470" t="s">
        <v>26</v>
      </c>
      <c r="J6470" t="s">
        <v>27</v>
      </c>
      <c r="K6470">
        <v>40</v>
      </c>
      <c r="L6470">
        <v>12.2</v>
      </c>
      <c r="M6470" t="s">
        <v>551</v>
      </c>
      <c r="N6470">
        <v>12.2</v>
      </c>
      <c r="P6470" cm="1">
        <f t="array" ref="P6470">IF(Q6470&gt;0,INDEX(Q6470:Q28194,MATCH(TRUE,INDEX(Q6470:Q28194="",,),0)-1),"")</f>
        <v>3</v>
      </c>
      <c r="Q6470">
        <v>2</v>
      </c>
      <c r="R6470">
        <f t="shared" si="103"/>
        <v>0</v>
      </c>
    </row>
    <row r="6471" spans="1:18" x14ac:dyDescent="0.3">
      <c r="A6471" t="s">
        <v>514</v>
      </c>
      <c r="B6471" s="1">
        <v>38420</v>
      </c>
      <c r="C6471" t="s">
        <v>515</v>
      </c>
      <c r="D6471" t="s">
        <v>552</v>
      </c>
      <c r="E6471" t="s">
        <v>553</v>
      </c>
      <c r="G6471" s="6" t="s">
        <v>29</v>
      </c>
      <c r="H6471" t="s">
        <v>43</v>
      </c>
      <c r="I6471" t="s">
        <v>26</v>
      </c>
      <c r="J6471" t="s">
        <v>27</v>
      </c>
      <c r="K6471">
        <v>33</v>
      </c>
      <c r="L6471">
        <v>13.1</v>
      </c>
      <c r="M6471" t="s">
        <v>551</v>
      </c>
      <c r="N6471">
        <v>13.1</v>
      </c>
      <c r="P6471" cm="1">
        <f t="array" ref="P6471">IF(Q6471&gt;0,INDEX(Q6471:Q28195,MATCH(TRUE,INDEX(Q6471:Q28195="",,),0)-1),"")</f>
        <v>3</v>
      </c>
      <c r="Q6471">
        <v>2</v>
      </c>
      <c r="R6471">
        <f t="shared" si="103"/>
        <v>0</v>
      </c>
    </row>
    <row r="6472" spans="1:18" x14ac:dyDescent="0.3">
      <c r="A6472" t="s">
        <v>514</v>
      </c>
      <c r="B6472" s="1">
        <v>38420</v>
      </c>
      <c r="C6472" t="s">
        <v>515</v>
      </c>
      <c r="D6472" t="s">
        <v>552</v>
      </c>
      <c r="E6472" t="s">
        <v>553</v>
      </c>
      <c r="G6472" t="s">
        <v>19</v>
      </c>
      <c r="H6472" t="s">
        <v>30</v>
      </c>
      <c r="I6472" t="s">
        <v>21</v>
      </c>
      <c r="J6472" t="s">
        <v>22</v>
      </c>
      <c r="K6472">
        <v>29.8</v>
      </c>
      <c r="L6472">
        <v>88.5</v>
      </c>
      <c r="M6472" t="s">
        <v>526</v>
      </c>
      <c r="N6472">
        <v>310</v>
      </c>
      <c r="P6472" cm="1">
        <f t="array" ref="P6472">IF(Q6472&gt;0,INDEX(Q6472:Q28196,MATCH(TRUE,INDEX(Q6472:Q28196="",,),0)-1),"")</f>
        <v>3</v>
      </c>
      <c r="Q6472">
        <v>3</v>
      </c>
      <c r="R6472">
        <f t="shared" si="103"/>
        <v>0</v>
      </c>
    </row>
    <row r="6473" spans="1:18" x14ac:dyDescent="0.3">
      <c r="A6473" t="s">
        <v>514</v>
      </c>
      <c r="B6473" s="1">
        <v>38420</v>
      </c>
      <c r="C6473" t="s">
        <v>515</v>
      </c>
      <c r="D6473" t="s">
        <v>552</v>
      </c>
      <c r="E6473" t="s">
        <v>553</v>
      </c>
      <c r="G6473" t="s">
        <v>19</v>
      </c>
      <c r="H6473" t="s">
        <v>53</v>
      </c>
      <c r="I6473" t="s">
        <v>21</v>
      </c>
      <c r="J6473" t="s">
        <v>22</v>
      </c>
      <c r="K6473">
        <v>85.1</v>
      </c>
      <c r="L6473">
        <v>48</v>
      </c>
      <c r="M6473" t="s">
        <v>526</v>
      </c>
      <c r="N6473">
        <v>50</v>
      </c>
      <c r="P6473" cm="1">
        <f t="array" ref="P6473">IF(Q6473&gt;0,INDEX(Q6473:Q28197,MATCH(TRUE,INDEX(Q6473:Q28197="",,),0)-1),"")</f>
        <v>3</v>
      </c>
      <c r="Q6473">
        <v>3</v>
      </c>
      <c r="R6473">
        <f t="shared" si="103"/>
        <v>0</v>
      </c>
    </row>
    <row r="6474" spans="1:18" x14ac:dyDescent="0.3">
      <c r="A6474" t="s">
        <v>514</v>
      </c>
      <c r="B6474" s="1">
        <v>38420</v>
      </c>
      <c r="C6474" t="s">
        <v>515</v>
      </c>
      <c r="D6474" t="s">
        <v>552</v>
      </c>
      <c r="E6474" t="s">
        <v>553</v>
      </c>
      <c r="G6474" t="s">
        <v>19</v>
      </c>
      <c r="H6474" t="s">
        <v>30</v>
      </c>
      <c r="I6474" t="s">
        <v>26</v>
      </c>
      <c r="J6474" t="s">
        <v>27</v>
      </c>
      <c r="K6474">
        <v>401</v>
      </c>
      <c r="L6474">
        <v>13.3</v>
      </c>
      <c r="M6474" t="s">
        <v>526</v>
      </c>
      <c r="N6474">
        <v>14</v>
      </c>
      <c r="P6474" cm="1">
        <f t="array" ref="P6474">IF(Q6474&gt;0,INDEX(Q6474:Q28198,MATCH(TRUE,INDEX(Q6474:Q28198="",,),0)-1),"")</f>
        <v>3</v>
      </c>
      <c r="Q6474">
        <v>3</v>
      </c>
      <c r="R6474">
        <f t="shared" si="103"/>
        <v>0</v>
      </c>
    </row>
    <row r="6475" spans="1:18" x14ac:dyDescent="0.3">
      <c r="A6475" t="s">
        <v>514</v>
      </c>
      <c r="B6475" s="1">
        <v>38420</v>
      </c>
      <c r="C6475" t="s">
        <v>515</v>
      </c>
      <c r="D6475" t="s">
        <v>552</v>
      </c>
      <c r="E6475" t="s">
        <v>553</v>
      </c>
      <c r="G6475" t="s">
        <v>19</v>
      </c>
      <c r="H6475" t="s">
        <v>53</v>
      </c>
      <c r="I6475" t="s">
        <v>26</v>
      </c>
      <c r="J6475" t="s">
        <v>27</v>
      </c>
      <c r="K6475">
        <v>760</v>
      </c>
      <c r="L6475">
        <v>16.95</v>
      </c>
      <c r="M6475" t="s">
        <v>526</v>
      </c>
      <c r="N6475">
        <v>17</v>
      </c>
      <c r="P6475" cm="1">
        <f t="array" ref="P6475">IF(Q6475&gt;0,INDEX(Q6475:Q28199,MATCH(TRUE,INDEX(Q6475:Q28199="",,),0)-1),"")</f>
        <v>3</v>
      </c>
      <c r="Q6475">
        <v>3</v>
      </c>
      <c r="R6475">
        <f t="shared" si="103"/>
        <v>0</v>
      </c>
    </row>
    <row r="6476" spans="1:18" x14ac:dyDescent="0.3">
      <c r="A6476" t="s">
        <v>514</v>
      </c>
      <c r="B6476" s="1">
        <v>38420</v>
      </c>
      <c r="C6476" t="s">
        <v>515</v>
      </c>
      <c r="D6476" t="s">
        <v>552</v>
      </c>
      <c r="E6476" t="s">
        <v>553</v>
      </c>
      <c r="G6476" s="6" t="s">
        <v>29</v>
      </c>
      <c r="H6476" t="s">
        <v>214</v>
      </c>
      <c r="I6476" t="s">
        <v>21</v>
      </c>
      <c r="J6476" t="s">
        <v>22</v>
      </c>
      <c r="K6476">
        <v>10.6</v>
      </c>
      <c r="L6476">
        <v>65</v>
      </c>
      <c r="M6476" t="s">
        <v>526</v>
      </c>
      <c r="N6476">
        <v>65</v>
      </c>
      <c r="P6476" cm="1">
        <f t="array" ref="P6476">IF(Q6476&gt;0,INDEX(Q6476:Q28200,MATCH(TRUE,INDEX(Q6476:Q28200="",,),0)-1),"")</f>
        <v>3</v>
      </c>
      <c r="Q6476">
        <v>3</v>
      </c>
      <c r="R6476">
        <f t="shared" si="103"/>
        <v>0</v>
      </c>
    </row>
    <row r="6477" spans="1:18" x14ac:dyDescent="0.3">
      <c r="A6477" t="s">
        <v>514</v>
      </c>
      <c r="B6477" s="1">
        <v>38420</v>
      </c>
      <c r="C6477" t="s">
        <v>515</v>
      </c>
      <c r="D6477" t="s">
        <v>552</v>
      </c>
      <c r="E6477" t="s">
        <v>553</v>
      </c>
      <c r="G6477" s="6" t="s">
        <v>29</v>
      </c>
      <c r="H6477" t="s">
        <v>533</v>
      </c>
      <c r="I6477" t="s">
        <v>21</v>
      </c>
      <c r="J6477" t="s">
        <v>22</v>
      </c>
      <c r="K6477">
        <v>11.7</v>
      </c>
      <c r="L6477">
        <v>137</v>
      </c>
      <c r="M6477" t="s">
        <v>526</v>
      </c>
      <c r="N6477">
        <v>137</v>
      </c>
      <c r="P6477" cm="1">
        <f t="array" ref="P6477">IF(Q6477&gt;0,INDEX(Q6477:Q28201,MATCH(TRUE,INDEX(Q6477:Q28201="",,),0)-1),"")</f>
        <v>3</v>
      </c>
      <c r="Q6477">
        <v>3</v>
      </c>
      <c r="R6477">
        <f t="shared" si="103"/>
        <v>0</v>
      </c>
    </row>
    <row r="6478" spans="1:18" x14ac:dyDescent="0.3">
      <c r="A6478" t="s">
        <v>514</v>
      </c>
      <c r="B6478" s="1">
        <v>38420</v>
      </c>
      <c r="C6478" t="s">
        <v>515</v>
      </c>
      <c r="D6478" t="s">
        <v>552</v>
      </c>
      <c r="E6478" t="s">
        <v>553</v>
      </c>
      <c r="G6478" s="6" t="s">
        <v>29</v>
      </c>
      <c r="H6478" t="s">
        <v>214</v>
      </c>
      <c r="I6478" t="s">
        <v>26</v>
      </c>
      <c r="J6478" t="s">
        <v>27</v>
      </c>
      <c r="K6478">
        <v>104</v>
      </c>
      <c r="L6478">
        <v>14.5</v>
      </c>
      <c r="M6478" t="s">
        <v>526</v>
      </c>
      <c r="N6478">
        <v>14.5</v>
      </c>
      <c r="P6478" cm="1">
        <f t="array" ref="P6478">IF(Q6478&gt;0,INDEX(Q6478:Q28202,MATCH(TRUE,INDEX(Q6478:Q28202="",,),0)-1),"")</f>
        <v>3</v>
      </c>
      <c r="Q6478">
        <v>3</v>
      </c>
      <c r="R6478">
        <f t="shared" si="103"/>
        <v>0</v>
      </c>
    </row>
    <row r="6479" spans="1:18" x14ac:dyDescent="0.3">
      <c r="A6479" t="s">
        <v>514</v>
      </c>
      <c r="B6479" s="1">
        <v>38420</v>
      </c>
      <c r="C6479" t="s">
        <v>515</v>
      </c>
      <c r="D6479" t="s">
        <v>552</v>
      </c>
      <c r="E6479" t="s">
        <v>553</v>
      </c>
      <c r="G6479" s="6" t="s">
        <v>29</v>
      </c>
      <c r="H6479" t="s">
        <v>99</v>
      </c>
      <c r="I6479" t="s">
        <v>26</v>
      </c>
      <c r="J6479" t="s">
        <v>27</v>
      </c>
      <c r="K6479">
        <v>76</v>
      </c>
      <c r="L6479">
        <v>10.199999999999999</v>
      </c>
      <c r="M6479" t="s">
        <v>526</v>
      </c>
      <c r="N6479">
        <v>10.199999999999999</v>
      </c>
      <c r="P6479" cm="1">
        <f t="array" ref="P6479">IF(Q6479&gt;0,INDEX(Q6479:Q28203,MATCH(TRUE,INDEX(Q6479:Q28203="",,),0)-1),"")</f>
        <v>3</v>
      </c>
      <c r="Q6479">
        <v>3</v>
      </c>
      <c r="R6479">
        <f t="shared" si="103"/>
        <v>0</v>
      </c>
    </row>
    <row r="6480" spans="1:18" x14ac:dyDescent="0.3">
      <c r="A6480" t="s">
        <v>514</v>
      </c>
      <c r="B6480" s="1">
        <v>38420</v>
      </c>
      <c r="C6480" t="s">
        <v>515</v>
      </c>
      <c r="D6480" t="s">
        <v>552</v>
      </c>
      <c r="E6480" t="s">
        <v>553</v>
      </c>
      <c r="G6480" s="6" t="s">
        <v>29</v>
      </c>
      <c r="H6480" t="s">
        <v>533</v>
      </c>
      <c r="I6480" t="s">
        <v>26</v>
      </c>
      <c r="J6480" t="s">
        <v>27</v>
      </c>
      <c r="K6480">
        <v>40</v>
      </c>
      <c r="L6480">
        <v>12.2</v>
      </c>
      <c r="M6480" t="s">
        <v>526</v>
      </c>
      <c r="N6480">
        <v>12.2</v>
      </c>
      <c r="P6480" cm="1">
        <f t="array" ref="P6480">IF(Q6480&gt;0,INDEX(Q6480:Q28204,MATCH(TRUE,INDEX(Q6480:Q28204="",,),0)-1),"")</f>
        <v>3</v>
      </c>
      <c r="Q6480">
        <v>3</v>
      </c>
      <c r="R6480">
        <f t="shared" si="103"/>
        <v>0</v>
      </c>
    </row>
    <row r="6481" spans="1:18" x14ac:dyDescent="0.3">
      <c r="A6481" t="s">
        <v>514</v>
      </c>
      <c r="B6481" s="1">
        <v>38420</v>
      </c>
      <c r="C6481" t="s">
        <v>515</v>
      </c>
      <c r="D6481" t="s">
        <v>552</v>
      </c>
      <c r="E6481" t="s">
        <v>553</v>
      </c>
      <c r="G6481" s="6" t="s">
        <v>29</v>
      </c>
      <c r="H6481" t="s">
        <v>43</v>
      </c>
      <c r="I6481" t="s">
        <v>26</v>
      </c>
      <c r="J6481" t="s">
        <v>27</v>
      </c>
      <c r="K6481">
        <v>33</v>
      </c>
      <c r="L6481">
        <v>13.1</v>
      </c>
      <c r="M6481" t="s">
        <v>526</v>
      </c>
      <c r="N6481">
        <v>13.1</v>
      </c>
      <c r="P6481" cm="1">
        <f t="array" ref="P6481">IF(Q6481&gt;0,INDEX(Q6481:Q28205,MATCH(TRUE,INDEX(Q6481:Q28205="",,),0)-1),"")</f>
        <v>3</v>
      </c>
      <c r="Q6481">
        <v>3</v>
      </c>
      <c r="R6481">
        <f t="shared" si="103"/>
        <v>0</v>
      </c>
    </row>
    <row r="6482" spans="1:18" x14ac:dyDescent="0.3">
      <c r="P6482" t="str" cm="1">
        <f t="array" ref="P6482">IF(Q6482&gt;0,INDEX(Q6482:Q28206,MATCH(TRUE,INDEX(Q6482:Q28206="",,),0)-1),"")</f>
        <v/>
      </c>
      <c r="R6482" t="str">
        <f t="shared" si="103"/>
        <v/>
      </c>
    </row>
    <row r="6483" spans="1:18" x14ac:dyDescent="0.3">
      <c r="A6483" t="s">
        <v>514</v>
      </c>
      <c r="B6483" s="1">
        <v>38420</v>
      </c>
      <c r="C6483" t="s">
        <v>515</v>
      </c>
      <c r="D6483" t="s">
        <v>554</v>
      </c>
      <c r="E6483" t="s">
        <v>555</v>
      </c>
      <c r="G6483" t="s">
        <v>19</v>
      </c>
      <c r="H6483" t="s">
        <v>43</v>
      </c>
      <c r="I6483" t="s">
        <v>21</v>
      </c>
      <c r="J6483" t="s">
        <v>22</v>
      </c>
      <c r="K6483">
        <v>212</v>
      </c>
      <c r="L6483">
        <v>167</v>
      </c>
      <c r="M6483" t="s">
        <v>526</v>
      </c>
      <c r="N6483">
        <v>210</v>
      </c>
      <c r="O6483" t="s">
        <v>24</v>
      </c>
      <c r="P6483" cm="1">
        <f t="array" ref="P6483">IF(Q6483&gt;0,INDEX(Q6483:Q28207,MATCH(TRUE,INDEX(Q6483:Q28207="",,),0)-1),"")</f>
        <v>3</v>
      </c>
      <c r="Q6483">
        <v>1</v>
      </c>
      <c r="R6483">
        <f t="shared" si="103"/>
        <v>0</v>
      </c>
    </row>
    <row r="6484" spans="1:18" x14ac:dyDescent="0.3">
      <c r="A6484" t="s">
        <v>514</v>
      </c>
      <c r="B6484" s="1">
        <v>38420</v>
      </c>
      <c r="C6484" t="s">
        <v>515</v>
      </c>
      <c r="D6484" t="s">
        <v>554</v>
      </c>
      <c r="E6484" t="s">
        <v>555</v>
      </c>
      <c r="G6484" t="s">
        <v>19</v>
      </c>
      <c r="H6484" t="s">
        <v>43</v>
      </c>
      <c r="I6484" t="s">
        <v>26</v>
      </c>
      <c r="J6484" t="s">
        <v>27</v>
      </c>
      <c r="K6484">
        <v>842</v>
      </c>
      <c r="L6484">
        <v>15</v>
      </c>
      <c r="M6484" t="s">
        <v>526</v>
      </c>
      <c r="N6484">
        <v>15</v>
      </c>
      <c r="O6484" t="s">
        <v>24</v>
      </c>
      <c r="P6484" cm="1">
        <f t="array" ref="P6484">IF(Q6484&gt;0,INDEX(Q6484:Q28208,MATCH(TRUE,INDEX(Q6484:Q28208="",,),0)-1),"")</f>
        <v>3</v>
      </c>
      <c r="Q6484">
        <v>1</v>
      </c>
      <c r="R6484">
        <f t="shared" si="103"/>
        <v>0</v>
      </c>
    </row>
    <row r="6485" spans="1:18" x14ac:dyDescent="0.3">
      <c r="A6485" t="s">
        <v>514</v>
      </c>
      <c r="B6485" s="1">
        <v>38420</v>
      </c>
      <c r="C6485" t="s">
        <v>515</v>
      </c>
      <c r="D6485" t="s">
        <v>554</v>
      </c>
      <c r="E6485" t="s">
        <v>555</v>
      </c>
      <c r="G6485" s="6" t="s">
        <v>29</v>
      </c>
      <c r="H6485" t="s">
        <v>63</v>
      </c>
      <c r="I6485" t="s">
        <v>21</v>
      </c>
      <c r="J6485" t="s">
        <v>22</v>
      </c>
      <c r="K6485">
        <v>11</v>
      </c>
      <c r="L6485">
        <v>80</v>
      </c>
      <c r="M6485" t="s">
        <v>526</v>
      </c>
      <c r="N6485">
        <v>80</v>
      </c>
      <c r="O6485" t="s">
        <v>24</v>
      </c>
      <c r="P6485" cm="1">
        <f t="array" ref="P6485">IF(Q6485&gt;0,INDEX(Q6485:Q28209,MATCH(TRUE,INDEX(Q6485:Q28209="",,),0)-1),"")</f>
        <v>3</v>
      </c>
      <c r="Q6485">
        <v>1</v>
      </c>
      <c r="R6485">
        <f t="shared" si="103"/>
        <v>0</v>
      </c>
    </row>
    <row r="6486" spans="1:18" x14ac:dyDescent="0.3">
      <c r="A6486" t="s">
        <v>514</v>
      </c>
      <c r="B6486" s="1">
        <v>38420</v>
      </c>
      <c r="C6486" t="s">
        <v>515</v>
      </c>
      <c r="D6486" t="s">
        <v>554</v>
      </c>
      <c r="E6486" t="s">
        <v>555</v>
      </c>
      <c r="G6486" s="6" t="s">
        <v>29</v>
      </c>
      <c r="H6486" t="s">
        <v>30</v>
      </c>
      <c r="I6486" t="s">
        <v>26</v>
      </c>
      <c r="J6486" t="s">
        <v>27</v>
      </c>
      <c r="K6486">
        <v>25</v>
      </c>
      <c r="L6486">
        <v>14</v>
      </c>
      <c r="M6486" t="s">
        <v>526</v>
      </c>
      <c r="N6486">
        <v>14</v>
      </c>
      <c r="O6486" t="s">
        <v>24</v>
      </c>
      <c r="P6486" cm="1">
        <f t="array" ref="P6486">IF(Q6486&gt;0,INDEX(Q6486:Q28210,MATCH(TRUE,INDEX(Q6486:Q28210="",,),0)-1),"")</f>
        <v>3</v>
      </c>
      <c r="Q6486">
        <v>1</v>
      </c>
      <c r="R6486">
        <f t="shared" si="103"/>
        <v>0</v>
      </c>
    </row>
    <row r="6487" spans="1:18" x14ac:dyDescent="0.3">
      <c r="A6487" t="s">
        <v>514</v>
      </c>
      <c r="B6487" s="1">
        <v>38420</v>
      </c>
      <c r="C6487" t="s">
        <v>515</v>
      </c>
      <c r="D6487" t="s">
        <v>554</v>
      </c>
      <c r="E6487" t="s">
        <v>555</v>
      </c>
      <c r="G6487" s="6" t="s">
        <v>29</v>
      </c>
      <c r="H6487" t="s">
        <v>63</v>
      </c>
      <c r="I6487" t="s">
        <v>26</v>
      </c>
      <c r="J6487" t="s">
        <v>27</v>
      </c>
      <c r="K6487">
        <v>153</v>
      </c>
      <c r="L6487">
        <v>20</v>
      </c>
      <c r="M6487" t="s">
        <v>526</v>
      </c>
      <c r="N6487">
        <v>20</v>
      </c>
      <c r="O6487" t="s">
        <v>24</v>
      </c>
      <c r="P6487" cm="1">
        <f t="array" ref="P6487">IF(Q6487&gt;0,INDEX(Q6487:Q28211,MATCH(TRUE,INDEX(Q6487:Q28211="",,),0)-1),"")</f>
        <v>3</v>
      </c>
      <c r="Q6487">
        <v>1</v>
      </c>
      <c r="R6487">
        <f t="shared" si="103"/>
        <v>0</v>
      </c>
    </row>
    <row r="6488" spans="1:18" x14ac:dyDescent="0.3">
      <c r="A6488" t="s">
        <v>514</v>
      </c>
      <c r="B6488" s="1">
        <v>38420</v>
      </c>
      <c r="C6488" t="s">
        <v>515</v>
      </c>
      <c r="D6488" t="s">
        <v>554</v>
      </c>
      <c r="E6488" t="s">
        <v>555</v>
      </c>
      <c r="G6488" t="s">
        <v>19</v>
      </c>
      <c r="H6488" t="s">
        <v>43</v>
      </c>
      <c r="I6488" t="s">
        <v>21</v>
      </c>
      <c r="J6488" t="s">
        <v>22</v>
      </c>
      <c r="K6488">
        <v>212</v>
      </c>
      <c r="L6488">
        <v>167</v>
      </c>
      <c r="M6488" t="s">
        <v>59</v>
      </c>
      <c r="N6488">
        <v>200</v>
      </c>
      <c r="P6488" cm="1">
        <f t="array" ref="P6488">IF(Q6488&gt;0,INDEX(Q6488:Q28212,MATCH(TRUE,INDEX(Q6488:Q28212="",,),0)-1),"")</f>
        <v>3</v>
      </c>
      <c r="Q6488">
        <v>2</v>
      </c>
      <c r="R6488">
        <f t="shared" si="103"/>
        <v>0</v>
      </c>
    </row>
    <row r="6489" spans="1:18" x14ac:dyDescent="0.3">
      <c r="A6489" t="s">
        <v>514</v>
      </c>
      <c r="B6489" s="1">
        <v>38420</v>
      </c>
      <c r="C6489" t="s">
        <v>515</v>
      </c>
      <c r="D6489" t="s">
        <v>554</v>
      </c>
      <c r="E6489" t="s">
        <v>555</v>
      </c>
      <c r="G6489" t="s">
        <v>19</v>
      </c>
      <c r="H6489" t="s">
        <v>43</v>
      </c>
      <c r="I6489" t="s">
        <v>26</v>
      </c>
      <c r="J6489" t="s">
        <v>27</v>
      </c>
      <c r="K6489">
        <v>842</v>
      </c>
      <c r="L6489">
        <v>15</v>
      </c>
      <c r="M6489" t="s">
        <v>59</v>
      </c>
      <c r="N6489">
        <v>15</v>
      </c>
      <c r="P6489" cm="1">
        <f t="array" ref="P6489">IF(Q6489&gt;0,INDEX(Q6489:Q28213,MATCH(TRUE,INDEX(Q6489:Q28213="",,),0)-1),"")</f>
        <v>3</v>
      </c>
      <c r="Q6489">
        <v>2</v>
      </c>
      <c r="R6489">
        <f t="shared" si="103"/>
        <v>0</v>
      </c>
    </row>
    <row r="6490" spans="1:18" x14ac:dyDescent="0.3">
      <c r="A6490" t="s">
        <v>514</v>
      </c>
      <c r="B6490" s="1">
        <v>38420</v>
      </c>
      <c r="C6490" t="s">
        <v>515</v>
      </c>
      <c r="D6490" t="s">
        <v>554</v>
      </c>
      <c r="E6490" t="s">
        <v>555</v>
      </c>
      <c r="G6490" s="6" t="s">
        <v>29</v>
      </c>
      <c r="H6490" t="s">
        <v>63</v>
      </c>
      <c r="I6490" t="s">
        <v>21</v>
      </c>
      <c r="J6490" t="s">
        <v>22</v>
      </c>
      <c r="K6490">
        <v>11</v>
      </c>
      <c r="L6490">
        <v>80</v>
      </c>
      <c r="M6490" t="s">
        <v>59</v>
      </c>
      <c r="N6490">
        <v>80</v>
      </c>
      <c r="P6490" cm="1">
        <f t="array" ref="P6490">IF(Q6490&gt;0,INDEX(Q6490:Q28214,MATCH(TRUE,INDEX(Q6490:Q28214="",,),0)-1),"")</f>
        <v>3</v>
      </c>
      <c r="Q6490">
        <v>2</v>
      </c>
      <c r="R6490">
        <f t="shared" si="103"/>
        <v>0</v>
      </c>
    </row>
    <row r="6491" spans="1:18" x14ac:dyDescent="0.3">
      <c r="A6491" t="s">
        <v>514</v>
      </c>
      <c r="B6491" s="1">
        <v>38420</v>
      </c>
      <c r="C6491" t="s">
        <v>515</v>
      </c>
      <c r="D6491" t="s">
        <v>554</v>
      </c>
      <c r="E6491" t="s">
        <v>555</v>
      </c>
      <c r="G6491" s="6" t="s">
        <v>29</v>
      </c>
      <c r="H6491" t="s">
        <v>30</v>
      </c>
      <c r="I6491" t="s">
        <v>26</v>
      </c>
      <c r="J6491" t="s">
        <v>27</v>
      </c>
      <c r="K6491">
        <v>25</v>
      </c>
      <c r="L6491">
        <v>14</v>
      </c>
      <c r="M6491" t="s">
        <v>59</v>
      </c>
      <c r="N6491">
        <v>14</v>
      </c>
      <c r="P6491" cm="1">
        <f t="array" ref="P6491">IF(Q6491&gt;0,INDEX(Q6491:Q28215,MATCH(TRUE,INDEX(Q6491:Q28215="",,),0)-1),"")</f>
        <v>3</v>
      </c>
      <c r="Q6491">
        <v>2</v>
      </c>
      <c r="R6491">
        <f t="shared" si="103"/>
        <v>0</v>
      </c>
    </row>
    <row r="6492" spans="1:18" x14ac:dyDescent="0.3">
      <c r="A6492" t="s">
        <v>514</v>
      </c>
      <c r="B6492" s="1">
        <v>38420</v>
      </c>
      <c r="C6492" t="s">
        <v>515</v>
      </c>
      <c r="D6492" t="s">
        <v>554</v>
      </c>
      <c r="E6492" t="s">
        <v>555</v>
      </c>
      <c r="G6492" s="6" t="s">
        <v>29</v>
      </c>
      <c r="H6492" t="s">
        <v>63</v>
      </c>
      <c r="I6492" t="s">
        <v>26</v>
      </c>
      <c r="J6492" t="s">
        <v>27</v>
      </c>
      <c r="K6492">
        <v>153</v>
      </c>
      <c r="L6492">
        <v>20</v>
      </c>
      <c r="M6492" t="s">
        <v>59</v>
      </c>
      <c r="N6492">
        <v>20</v>
      </c>
      <c r="P6492" cm="1">
        <f t="array" ref="P6492">IF(Q6492&gt;0,INDEX(Q6492:Q28216,MATCH(TRUE,INDEX(Q6492:Q28216="",,),0)-1),"")</f>
        <v>3</v>
      </c>
      <c r="Q6492">
        <v>2</v>
      </c>
      <c r="R6492">
        <f t="shared" si="103"/>
        <v>0</v>
      </c>
    </row>
    <row r="6493" spans="1:18" x14ac:dyDescent="0.3">
      <c r="A6493" t="s">
        <v>514</v>
      </c>
      <c r="B6493" s="1">
        <v>38420</v>
      </c>
      <c r="C6493" t="s">
        <v>515</v>
      </c>
      <c r="D6493" t="s">
        <v>554</v>
      </c>
      <c r="E6493" t="s">
        <v>555</v>
      </c>
      <c r="G6493" t="s">
        <v>19</v>
      </c>
      <c r="H6493" t="s">
        <v>43</v>
      </c>
      <c r="I6493" t="s">
        <v>21</v>
      </c>
      <c r="J6493" t="s">
        <v>22</v>
      </c>
      <c r="K6493">
        <v>212</v>
      </c>
      <c r="L6493">
        <v>167</v>
      </c>
      <c r="M6493" t="s">
        <v>551</v>
      </c>
      <c r="N6493">
        <v>167</v>
      </c>
      <c r="P6493" cm="1">
        <f t="array" ref="P6493">IF(Q6493&gt;0,INDEX(Q6493:Q28217,MATCH(TRUE,INDEX(Q6493:Q28217="",,),0)-1),"")</f>
        <v>3</v>
      </c>
      <c r="Q6493">
        <v>3</v>
      </c>
      <c r="R6493">
        <f t="shared" si="103"/>
        <v>0</v>
      </c>
    </row>
    <row r="6494" spans="1:18" x14ac:dyDescent="0.3">
      <c r="A6494" t="s">
        <v>514</v>
      </c>
      <c r="B6494" s="1">
        <v>38420</v>
      </c>
      <c r="C6494" t="s">
        <v>515</v>
      </c>
      <c r="D6494" t="s">
        <v>554</v>
      </c>
      <c r="E6494" t="s">
        <v>555</v>
      </c>
      <c r="G6494" t="s">
        <v>19</v>
      </c>
      <c r="H6494" t="s">
        <v>43</v>
      </c>
      <c r="I6494" t="s">
        <v>26</v>
      </c>
      <c r="J6494" t="s">
        <v>27</v>
      </c>
      <c r="K6494">
        <v>842</v>
      </c>
      <c r="L6494">
        <v>15</v>
      </c>
      <c r="M6494" t="s">
        <v>551</v>
      </c>
      <c r="N6494">
        <v>21.74</v>
      </c>
      <c r="P6494" cm="1">
        <f t="array" ref="P6494">IF(Q6494&gt;0,INDEX(Q6494:Q28218,MATCH(TRUE,INDEX(Q6494:Q28218="",,),0)-1),"")</f>
        <v>3</v>
      </c>
      <c r="Q6494">
        <v>3</v>
      </c>
      <c r="R6494">
        <f t="shared" si="103"/>
        <v>0</v>
      </c>
    </row>
    <row r="6495" spans="1:18" x14ac:dyDescent="0.3">
      <c r="A6495" t="s">
        <v>514</v>
      </c>
      <c r="B6495" s="1">
        <v>38420</v>
      </c>
      <c r="C6495" t="s">
        <v>515</v>
      </c>
      <c r="D6495" t="s">
        <v>554</v>
      </c>
      <c r="E6495" t="s">
        <v>555</v>
      </c>
      <c r="G6495" s="6" t="s">
        <v>29</v>
      </c>
      <c r="H6495" t="s">
        <v>63</v>
      </c>
      <c r="I6495" t="s">
        <v>21</v>
      </c>
      <c r="J6495" t="s">
        <v>22</v>
      </c>
      <c r="K6495">
        <v>11</v>
      </c>
      <c r="L6495">
        <v>80</v>
      </c>
      <c r="M6495" t="s">
        <v>551</v>
      </c>
      <c r="N6495">
        <v>80</v>
      </c>
      <c r="P6495" cm="1">
        <f t="array" ref="P6495">IF(Q6495&gt;0,INDEX(Q6495:Q28219,MATCH(TRUE,INDEX(Q6495:Q28219="",,),0)-1),"")</f>
        <v>3</v>
      </c>
      <c r="Q6495">
        <v>3</v>
      </c>
      <c r="R6495">
        <f t="shared" si="103"/>
        <v>0</v>
      </c>
    </row>
    <row r="6496" spans="1:18" x14ac:dyDescent="0.3">
      <c r="A6496" t="s">
        <v>514</v>
      </c>
      <c r="B6496" s="1">
        <v>38420</v>
      </c>
      <c r="C6496" t="s">
        <v>515</v>
      </c>
      <c r="D6496" t="s">
        <v>554</v>
      </c>
      <c r="E6496" t="s">
        <v>555</v>
      </c>
      <c r="G6496" s="6" t="s">
        <v>29</v>
      </c>
      <c r="H6496" t="s">
        <v>30</v>
      </c>
      <c r="I6496" t="s">
        <v>26</v>
      </c>
      <c r="J6496" t="s">
        <v>27</v>
      </c>
      <c r="K6496">
        <v>25</v>
      </c>
      <c r="L6496">
        <v>14</v>
      </c>
      <c r="M6496" t="s">
        <v>551</v>
      </c>
      <c r="N6496">
        <v>14</v>
      </c>
      <c r="P6496" cm="1">
        <f t="array" ref="P6496">IF(Q6496&gt;0,INDEX(Q6496:Q28220,MATCH(TRUE,INDEX(Q6496:Q28220="",,),0)-1),"")</f>
        <v>3</v>
      </c>
      <c r="Q6496">
        <v>3</v>
      </c>
      <c r="R6496">
        <f t="shared" si="103"/>
        <v>0</v>
      </c>
    </row>
    <row r="6497" spans="1:18" x14ac:dyDescent="0.3">
      <c r="A6497" t="s">
        <v>514</v>
      </c>
      <c r="B6497" s="1">
        <v>38420</v>
      </c>
      <c r="C6497" t="s">
        <v>515</v>
      </c>
      <c r="D6497" t="s">
        <v>554</v>
      </c>
      <c r="E6497" t="s">
        <v>555</v>
      </c>
      <c r="G6497" s="6" t="s">
        <v>29</v>
      </c>
      <c r="H6497" t="s">
        <v>63</v>
      </c>
      <c r="I6497" t="s">
        <v>26</v>
      </c>
      <c r="J6497" t="s">
        <v>27</v>
      </c>
      <c r="K6497">
        <v>153</v>
      </c>
      <c r="L6497">
        <v>20</v>
      </c>
      <c r="M6497" t="s">
        <v>551</v>
      </c>
      <c r="N6497">
        <v>20</v>
      </c>
      <c r="P6497" cm="1">
        <f t="array" ref="P6497">IF(Q6497&gt;0,INDEX(Q6497:Q28221,MATCH(TRUE,INDEX(Q6497:Q28221="",,),0)-1),"")</f>
        <v>3</v>
      </c>
      <c r="Q6497">
        <v>3</v>
      </c>
      <c r="R6497">
        <f t="shared" si="103"/>
        <v>0</v>
      </c>
    </row>
    <row r="6498" spans="1:18" x14ac:dyDescent="0.3">
      <c r="P6498" t="str" cm="1">
        <f t="array" ref="P6498">IF(Q6498&gt;0,INDEX(Q6498:Q28222,MATCH(TRUE,INDEX(Q6498:Q28222="",,),0)-1),"")</f>
        <v/>
      </c>
      <c r="R6498" t="str">
        <f t="shared" si="103"/>
        <v/>
      </c>
    </row>
    <row r="6499" spans="1:18" x14ac:dyDescent="0.3">
      <c r="A6499" t="s">
        <v>514</v>
      </c>
      <c r="B6499" s="1">
        <v>38497</v>
      </c>
      <c r="C6499" t="s">
        <v>515</v>
      </c>
      <c r="D6499" t="s">
        <v>556</v>
      </c>
      <c r="E6499" t="s">
        <v>557</v>
      </c>
      <c r="G6499" t="s">
        <v>19</v>
      </c>
      <c r="H6499" t="s">
        <v>41</v>
      </c>
      <c r="I6499" t="s">
        <v>21</v>
      </c>
      <c r="J6499" t="s">
        <v>22</v>
      </c>
      <c r="K6499">
        <v>36.4</v>
      </c>
      <c r="L6499">
        <v>169</v>
      </c>
      <c r="M6499" t="s">
        <v>537</v>
      </c>
      <c r="N6499">
        <v>1180</v>
      </c>
      <c r="O6499" t="s">
        <v>24</v>
      </c>
      <c r="P6499" cm="1">
        <f t="array" ref="P6499">IF(Q6499&gt;0,INDEX(Q6499:Q28223,MATCH(TRUE,INDEX(Q6499:Q28223="",,),0)-1),"")</f>
        <v>2</v>
      </c>
      <c r="Q6499">
        <v>1</v>
      </c>
      <c r="R6499">
        <f t="shared" si="103"/>
        <v>0</v>
      </c>
    </row>
    <row r="6500" spans="1:18" x14ac:dyDescent="0.3">
      <c r="A6500" t="s">
        <v>514</v>
      </c>
      <c r="B6500" s="1">
        <v>38497</v>
      </c>
      <c r="C6500" t="s">
        <v>515</v>
      </c>
      <c r="D6500" t="s">
        <v>556</v>
      </c>
      <c r="E6500" t="s">
        <v>557</v>
      </c>
      <c r="G6500" t="s">
        <v>19</v>
      </c>
      <c r="H6500" t="s">
        <v>63</v>
      </c>
      <c r="I6500" t="s">
        <v>21</v>
      </c>
      <c r="J6500" t="s">
        <v>22</v>
      </c>
      <c r="K6500">
        <v>101.4</v>
      </c>
      <c r="L6500">
        <v>75</v>
      </c>
      <c r="M6500" t="s">
        <v>537</v>
      </c>
      <c r="N6500">
        <v>75</v>
      </c>
      <c r="O6500" t="s">
        <v>24</v>
      </c>
      <c r="P6500" cm="1">
        <f t="array" ref="P6500">IF(Q6500&gt;0,INDEX(Q6500:Q28224,MATCH(TRUE,INDEX(Q6500:Q28224="",,),0)-1),"")</f>
        <v>2</v>
      </c>
      <c r="Q6500">
        <v>1</v>
      </c>
      <c r="R6500">
        <f t="shared" si="103"/>
        <v>0</v>
      </c>
    </row>
    <row r="6501" spans="1:18" x14ac:dyDescent="0.3">
      <c r="A6501" t="s">
        <v>514</v>
      </c>
      <c r="B6501" s="1">
        <v>38497</v>
      </c>
      <c r="C6501" t="s">
        <v>515</v>
      </c>
      <c r="D6501" t="s">
        <v>556</v>
      </c>
      <c r="E6501" t="s">
        <v>557</v>
      </c>
      <c r="G6501" t="s">
        <v>19</v>
      </c>
      <c r="H6501" t="s">
        <v>63</v>
      </c>
      <c r="I6501" t="s">
        <v>26</v>
      </c>
      <c r="J6501" t="s">
        <v>27</v>
      </c>
      <c r="K6501">
        <v>967</v>
      </c>
      <c r="L6501">
        <v>16.149999999999999</v>
      </c>
      <c r="M6501" t="s">
        <v>537</v>
      </c>
      <c r="N6501">
        <v>16.5</v>
      </c>
      <c r="O6501" t="s">
        <v>24</v>
      </c>
      <c r="P6501" cm="1">
        <f t="array" ref="P6501">IF(Q6501&gt;0,INDEX(Q6501:Q28225,MATCH(TRUE,INDEX(Q6501:Q28225="",,),0)-1),"")</f>
        <v>2</v>
      </c>
      <c r="Q6501">
        <v>1</v>
      </c>
      <c r="R6501">
        <f t="shared" si="103"/>
        <v>0</v>
      </c>
    </row>
    <row r="6502" spans="1:18" x14ac:dyDescent="0.3">
      <c r="A6502" t="s">
        <v>514</v>
      </c>
      <c r="B6502" s="1">
        <v>38497</v>
      </c>
      <c r="C6502" t="s">
        <v>515</v>
      </c>
      <c r="D6502" t="s">
        <v>556</v>
      </c>
      <c r="E6502" t="s">
        <v>557</v>
      </c>
      <c r="G6502" s="6" t="s">
        <v>29</v>
      </c>
      <c r="H6502" t="s">
        <v>30</v>
      </c>
      <c r="I6502" t="s">
        <v>21</v>
      </c>
      <c r="J6502" t="s">
        <v>22</v>
      </c>
      <c r="K6502">
        <v>33.6</v>
      </c>
      <c r="L6502">
        <v>82</v>
      </c>
      <c r="M6502" t="s">
        <v>537</v>
      </c>
      <c r="N6502">
        <v>82</v>
      </c>
      <c r="O6502" t="s">
        <v>24</v>
      </c>
      <c r="P6502" cm="1">
        <f t="array" ref="P6502">IF(Q6502&gt;0,INDEX(Q6502:Q28226,MATCH(TRUE,INDEX(Q6502:Q28226="",,),0)-1),"")</f>
        <v>2</v>
      </c>
      <c r="Q6502">
        <v>1</v>
      </c>
      <c r="R6502">
        <f t="shared" si="103"/>
        <v>0</v>
      </c>
    </row>
    <row r="6503" spans="1:18" x14ac:dyDescent="0.3">
      <c r="A6503" t="s">
        <v>514</v>
      </c>
      <c r="B6503" s="1">
        <v>38497</v>
      </c>
      <c r="C6503" t="s">
        <v>515</v>
      </c>
      <c r="D6503" t="s">
        <v>556</v>
      </c>
      <c r="E6503" t="s">
        <v>557</v>
      </c>
      <c r="G6503" s="6" t="s">
        <v>29</v>
      </c>
      <c r="H6503" t="s">
        <v>64</v>
      </c>
      <c r="I6503" t="s">
        <v>21</v>
      </c>
      <c r="J6503" t="s">
        <v>22</v>
      </c>
      <c r="K6503">
        <v>11.4</v>
      </c>
      <c r="L6503">
        <v>39</v>
      </c>
      <c r="M6503" t="s">
        <v>537</v>
      </c>
      <c r="N6503">
        <v>39</v>
      </c>
      <c r="O6503" t="s">
        <v>24</v>
      </c>
      <c r="P6503" cm="1">
        <f t="array" ref="P6503">IF(Q6503&gt;0,INDEX(Q6503:Q28227,MATCH(TRUE,INDEX(Q6503:Q28227="",,),0)-1),"")</f>
        <v>2</v>
      </c>
      <c r="Q6503">
        <v>1</v>
      </c>
      <c r="R6503">
        <f t="shared" si="103"/>
        <v>0</v>
      </c>
    </row>
    <row r="6504" spans="1:18" x14ac:dyDescent="0.3">
      <c r="A6504" t="s">
        <v>514</v>
      </c>
      <c r="B6504" s="1">
        <v>38497</v>
      </c>
      <c r="C6504" t="s">
        <v>515</v>
      </c>
      <c r="D6504" t="s">
        <v>556</v>
      </c>
      <c r="E6504" t="s">
        <v>557</v>
      </c>
      <c r="G6504" s="6" t="s">
        <v>29</v>
      </c>
      <c r="H6504" t="s">
        <v>30</v>
      </c>
      <c r="I6504" t="s">
        <v>26</v>
      </c>
      <c r="J6504" t="s">
        <v>27</v>
      </c>
      <c r="K6504">
        <v>239</v>
      </c>
      <c r="L6504">
        <v>10.65</v>
      </c>
      <c r="M6504" t="s">
        <v>537</v>
      </c>
      <c r="N6504">
        <v>10.65</v>
      </c>
      <c r="O6504" t="s">
        <v>24</v>
      </c>
      <c r="P6504" cm="1">
        <f t="array" ref="P6504">IF(Q6504&gt;0,INDEX(Q6504:Q28228,MATCH(TRUE,INDEX(Q6504:Q28228="",,),0)-1),"")</f>
        <v>2</v>
      </c>
      <c r="Q6504">
        <v>1</v>
      </c>
      <c r="R6504">
        <f t="shared" si="103"/>
        <v>0</v>
      </c>
    </row>
    <row r="6505" spans="1:18" x14ac:dyDescent="0.3">
      <c r="A6505" t="s">
        <v>514</v>
      </c>
      <c r="B6505" s="1">
        <v>38497</v>
      </c>
      <c r="C6505" t="s">
        <v>515</v>
      </c>
      <c r="D6505" t="s">
        <v>556</v>
      </c>
      <c r="E6505" t="s">
        <v>557</v>
      </c>
      <c r="G6505" s="6" t="s">
        <v>29</v>
      </c>
      <c r="H6505" t="s">
        <v>41</v>
      </c>
      <c r="I6505" t="s">
        <v>26</v>
      </c>
      <c r="J6505" t="s">
        <v>27</v>
      </c>
      <c r="K6505">
        <v>98</v>
      </c>
      <c r="L6505">
        <v>30.15</v>
      </c>
      <c r="M6505" t="s">
        <v>537</v>
      </c>
      <c r="N6505">
        <v>30.15</v>
      </c>
      <c r="O6505" t="s">
        <v>24</v>
      </c>
      <c r="P6505" cm="1">
        <f t="array" ref="P6505">IF(Q6505&gt;0,INDEX(Q6505:Q28229,MATCH(TRUE,INDEX(Q6505:Q28229="",,),0)-1),"")</f>
        <v>2</v>
      </c>
      <c r="Q6505">
        <v>1</v>
      </c>
      <c r="R6505">
        <f t="shared" si="103"/>
        <v>0</v>
      </c>
    </row>
    <row r="6506" spans="1:18" x14ac:dyDescent="0.3">
      <c r="A6506" t="s">
        <v>514</v>
      </c>
      <c r="B6506" s="1">
        <v>38497</v>
      </c>
      <c r="C6506" t="s">
        <v>515</v>
      </c>
      <c r="D6506" t="s">
        <v>556</v>
      </c>
      <c r="E6506" t="s">
        <v>557</v>
      </c>
      <c r="G6506" s="6" t="s">
        <v>29</v>
      </c>
      <c r="H6506" t="s">
        <v>64</v>
      </c>
      <c r="I6506" t="s">
        <v>26</v>
      </c>
      <c r="J6506" t="s">
        <v>27</v>
      </c>
      <c r="K6506">
        <v>155</v>
      </c>
      <c r="L6506">
        <v>8.6</v>
      </c>
      <c r="M6506" t="s">
        <v>537</v>
      </c>
      <c r="N6506">
        <v>8.6</v>
      </c>
      <c r="O6506" t="s">
        <v>24</v>
      </c>
      <c r="P6506" cm="1">
        <f t="array" ref="P6506">IF(Q6506&gt;0,INDEX(Q6506:Q28230,MATCH(TRUE,INDEX(Q6506:Q28230="",,),0)-1),"")</f>
        <v>2</v>
      </c>
      <c r="Q6506">
        <v>1</v>
      </c>
      <c r="R6506">
        <f t="shared" si="103"/>
        <v>0</v>
      </c>
    </row>
    <row r="6507" spans="1:18" x14ac:dyDescent="0.3">
      <c r="A6507" t="s">
        <v>514</v>
      </c>
      <c r="B6507" s="1">
        <v>38497</v>
      </c>
      <c r="C6507" t="s">
        <v>515</v>
      </c>
      <c r="D6507" t="s">
        <v>556</v>
      </c>
      <c r="E6507" t="s">
        <v>557</v>
      </c>
      <c r="G6507" t="s">
        <v>19</v>
      </c>
      <c r="H6507" t="s">
        <v>41</v>
      </c>
      <c r="I6507" t="s">
        <v>21</v>
      </c>
      <c r="J6507" t="s">
        <v>22</v>
      </c>
      <c r="K6507">
        <v>36.4</v>
      </c>
      <c r="L6507">
        <v>169</v>
      </c>
      <c r="M6507" t="s">
        <v>86</v>
      </c>
      <c r="N6507">
        <v>926.81</v>
      </c>
      <c r="P6507" cm="1">
        <f t="array" ref="P6507">IF(Q6507&gt;0,INDEX(Q6507:Q28231,MATCH(TRUE,INDEX(Q6507:Q28231="",,),0)-1),"")</f>
        <v>2</v>
      </c>
      <c r="Q6507">
        <v>2</v>
      </c>
      <c r="R6507">
        <f t="shared" si="103"/>
        <v>0</v>
      </c>
    </row>
    <row r="6508" spans="1:18" x14ac:dyDescent="0.3">
      <c r="A6508" t="s">
        <v>514</v>
      </c>
      <c r="B6508" s="1">
        <v>38497</v>
      </c>
      <c r="C6508" t="s">
        <v>515</v>
      </c>
      <c r="D6508" t="s">
        <v>556</v>
      </c>
      <c r="E6508" t="s">
        <v>557</v>
      </c>
      <c r="G6508" t="s">
        <v>19</v>
      </c>
      <c r="H6508" t="s">
        <v>63</v>
      </c>
      <c r="I6508" t="s">
        <v>21</v>
      </c>
      <c r="J6508" t="s">
        <v>22</v>
      </c>
      <c r="K6508">
        <v>101.4</v>
      </c>
      <c r="L6508">
        <v>75</v>
      </c>
      <c r="M6508" t="s">
        <v>86</v>
      </c>
      <c r="N6508">
        <v>75</v>
      </c>
      <c r="P6508" cm="1">
        <f t="array" ref="P6508">IF(Q6508&gt;0,INDEX(Q6508:Q28232,MATCH(TRUE,INDEX(Q6508:Q28232="",,),0)-1),"")</f>
        <v>2</v>
      </c>
      <c r="Q6508">
        <v>2</v>
      </c>
      <c r="R6508">
        <f t="shared" si="103"/>
        <v>0</v>
      </c>
    </row>
    <row r="6509" spans="1:18" x14ac:dyDescent="0.3">
      <c r="A6509" t="s">
        <v>514</v>
      </c>
      <c r="B6509" s="1">
        <v>38497</v>
      </c>
      <c r="C6509" t="s">
        <v>515</v>
      </c>
      <c r="D6509" t="s">
        <v>556</v>
      </c>
      <c r="E6509" t="s">
        <v>557</v>
      </c>
      <c r="G6509" t="s">
        <v>19</v>
      </c>
      <c r="H6509" t="s">
        <v>63</v>
      </c>
      <c r="I6509" t="s">
        <v>26</v>
      </c>
      <c r="J6509" t="s">
        <v>27</v>
      </c>
      <c r="K6509">
        <v>967</v>
      </c>
      <c r="L6509">
        <v>16.149999999999999</v>
      </c>
      <c r="M6509" t="s">
        <v>86</v>
      </c>
      <c r="N6509">
        <v>16.149999999999999</v>
      </c>
      <c r="P6509" cm="1">
        <f t="array" ref="P6509">IF(Q6509&gt;0,INDEX(Q6509:Q28233,MATCH(TRUE,INDEX(Q6509:Q28233="",,),0)-1),"")</f>
        <v>2</v>
      </c>
      <c r="Q6509">
        <v>2</v>
      </c>
      <c r="R6509">
        <f t="shared" si="103"/>
        <v>0</v>
      </c>
    </row>
    <row r="6510" spans="1:18" x14ac:dyDescent="0.3">
      <c r="A6510" t="s">
        <v>514</v>
      </c>
      <c r="B6510" s="1">
        <v>38497</v>
      </c>
      <c r="C6510" t="s">
        <v>515</v>
      </c>
      <c r="D6510" t="s">
        <v>556</v>
      </c>
      <c r="E6510" t="s">
        <v>557</v>
      </c>
      <c r="G6510" s="6" t="s">
        <v>29</v>
      </c>
      <c r="H6510" t="s">
        <v>30</v>
      </c>
      <c r="I6510" t="s">
        <v>21</v>
      </c>
      <c r="J6510" t="s">
        <v>22</v>
      </c>
      <c r="K6510">
        <v>33.6</v>
      </c>
      <c r="L6510">
        <v>82</v>
      </c>
      <c r="M6510" t="s">
        <v>86</v>
      </c>
      <c r="N6510">
        <v>82</v>
      </c>
      <c r="P6510" cm="1">
        <f t="array" ref="P6510">IF(Q6510&gt;0,INDEX(Q6510:Q28234,MATCH(TRUE,INDEX(Q6510:Q28234="",,),0)-1),"")</f>
        <v>2</v>
      </c>
      <c r="Q6510">
        <v>2</v>
      </c>
      <c r="R6510">
        <f t="shared" si="103"/>
        <v>0</v>
      </c>
    </row>
    <row r="6511" spans="1:18" x14ac:dyDescent="0.3">
      <c r="A6511" t="s">
        <v>514</v>
      </c>
      <c r="B6511" s="1">
        <v>38497</v>
      </c>
      <c r="C6511" t="s">
        <v>515</v>
      </c>
      <c r="D6511" t="s">
        <v>556</v>
      </c>
      <c r="E6511" t="s">
        <v>557</v>
      </c>
      <c r="G6511" s="6" t="s">
        <v>29</v>
      </c>
      <c r="H6511" t="s">
        <v>64</v>
      </c>
      <c r="I6511" t="s">
        <v>21</v>
      </c>
      <c r="J6511" t="s">
        <v>22</v>
      </c>
      <c r="K6511">
        <v>11.4</v>
      </c>
      <c r="L6511">
        <v>39</v>
      </c>
      <c r="M6511" t="s">
        <v>86</v>
      </c>
      <c r="N6511">
        <v>39</v>
      </c>
      <c r="P6511" cm="1">
        <f t="array" ref="P6511">IF(Q6511&gt;0,INDEX(Q6511:Q28235,MATCH(TRUE,INDEX(Q6511:Q28235="",,),0)-1),"")</f>
        <v>2</v>
      </c>
      <c r="Q6511">
        <v>2</v>
      </c>
      <c r="R6511">
        <f t="shared" si="103"/>
        <v>0</v>
      </c>
    </row>
    <row r="6512" spans="1:18" x14ac:dyDescent="0.3">
      <c r="A6512" t="s">
        <v>514</v>
      </c>
      <c r="B6512" s="1">
        <v>38497</v>
      </c>
      <c r="C6512" t="s">
        <v>515</v>
      </c>
      <c r="D6512" t="s">
        <v>556</v>
      </c>
      <c r="E6512" t="s">
        <v>557</v>
      </c>
      <c r="G6512" s="6" t="s">
        <v>29</v>
      </c>
      <c r="H6512" t="s">
        <v>30</v>
      </c>
      <c r="I6512" t="s">
        <v>26</v>
      </c>
      <c r="J6512" t="s">
        <v>27</v>
      </c>
      <c r="K6512">
        <v>239</v>
      </c>
      <c r="L6512">
        <v>10.65</v>
      </c>
      <c r="M6512" t="s">
        <v>86</v>
      </c>
      <c r="N6512">
        <v>10.65</v>
      </c>
      <c r="P6512" cm="1">
        <f t="array" ref="P6512">IF(Q6512&gt;0,INDEX(Q6512:Q28236,MATCH(TRUE,INDEX(Q6512:Q28236="",,),0)-1),"")</f>
        <v>2</v>
      </c>
      <c r="Q6512">
        <v>2</v>
      </c>
      <c r="R6512">
        <f t="shared" si="103"/>
        <v>0</v>
      </c>
    </row>
    <row r="6513" spans="1:18" x14ac:dyDescent="0.3">
      <c r="A6513" t="s">
        <v>514</v>
      </c>
      <c r="B6513" s="1">
        <v>38497</v>
      </c>
      <c r="C6513" t="s">
        <v>515</v>
      </c>
      <c r="D6513" t="s">
        <v>556</v>
      </c>
      <c r="E6513" t="s">
        <v>557</v>
      </c>
      <c r="G6513" s="6" t="s">
        <v>29</v>
      </c>
      <c r="H6513" t="s">
        <v>41</v>
      </c>
      <c r="I6513" t="s">
        <v>26</v>
      </c>
      <c r="J6513" t="s">
        <v>27</v>
      </c>
      <c r="K6513">
        <v>98</v>
      </c>
      <c r="L6513">
        <v>30.15</v>
      </c>
      <c r="M6513" t="s">
        <v>86</v>
      </c>
      <c r="N6513">
        <v>30.15</v>
      </c>
      <c r="P6513" cm="1">
        <f t="array" ref="P6513">IF(Q6513&gt;0,INDEX(Q6513:Q28237,MATCH(TRUE,INDEX(Q6513:Q28237="",,),0)-1),"")</f>
        <v>2</v>
      </c>
      <c r="Q6513">
        <v>2</v>
      </c>
      <c r="R6513">
        <f t="shared" si="103"/>
        <v>0</v>
      </c>
    </row>
    <row r="6514" spans="1:18" x14ac:dyDescent="0.3">
      <c r="A6514" t="s">
        <v>514</v>
      </c>
      <c r="B6514" s="1">
        <v>38497</v>
      </c>
      <c r="C6514" t="s">
        <v>515</v>
      </c>
      <c r="D6514" t="s">
        <v>556</v>
      </c>
      <c r="E6514" t="s">
        <v>557</v>
      </c>
      <c r="G6514" s="6" t="s">
        <v>29</v>
      </c>
      <c r="H6514" t="s">
        <v>64</v>
      </c>
      <c r="I6514" t="s">
        <v>26</v>
      </c>
      <c r="J6514" t="s">
        <v>27</v>
      </c>
      <c r="K6514">
        <v>155</v>
      </c>
      <c r="L6514">
        <v>8.6</v>
      </c>
      <c r="M6514" t="s">
        <v>86</v>
      </c>
      <c r="N6514">
        <v>8.6</v>
      </c>
      <c r="P6514" cm="1">
        <f t="array" ref="P6514">IF(Q6514&gt;0,INDEX(Q6514:Q28238,MATCH(TRUE,INDEX(Q6514:Q28238="",,),0)-1),"")</f>
        <v>2</v>
      </c>
      <c r="Q6514">
        <v>2</v>
      </c>
      <c r="R6514">
        <f t="shared" si="103"/>
        <v>0</v>
      </c>
    </row>
    <row r="6515" spans="1:18" x14ac:dyDescent="0.3">
      <c r="P6515" t="str" cm="1">
        <f t="array" ref="P6515">IF(Q6515&gt;0,INDEX(Q6515:Q28239,MATCH(TRUE,INDEX(Q6515:Q28239="",,),0)-1),"")</f>
        <v/>
      </c>
      <c r="R6515" t="str">
        <f t="shared" si="103"/>
        <v/>
      </c>
    </row>
    <row r="6516" spans="1:18" x14ac:dyDescent="0.3">
      <c r="A6516" t="s">
        <v>514</v>
      </c>
      <c r="B6516" s="1">
        <v>38497</v>
      </c>
      <c r="C6516" t="s">
        <v>515</v>
      </c>
      <c r="D6516" t="s">
        <v>558</v>
      </c>
      <c r="E6516" t="s">
        <v>559</v>
      </c>
      <c r="G6516" t="s">
        <v>19</v>
      </c>
      <c r="H6516" t="s">
        <v>126</v>
      </c>
      <c r="I6516" t="s">
        <v>21</v>
      </c>
      <c r="J6516" t="s">
        <v>22</v>
      </c>
      <c r="K6516">
        <v>15.1</v>
      </c>
      <c r="L6516">
        <v>46.5</v>
      </c>
      <c r="M6516" t="s">
        <v>86</v>
      </c>
      <c r="N6516">
        <v>70</v>
      </c>
      <c r="O6516" t="s">
        <v>24</v>
      </c>
      <c r="P6516" cm="1">
        <f t="array" ref="P6516">IF(Q6516&gt;0,INDEX(Q6516:Q28240,MATCH(TRUE,INDEX(Q6516:Q28240="",,),0)-1),"")</f>
        <v>3</v>
      </c>
      <c r="Q6516">
        <v>1</v>
      </c>
      <c r="R6516">
        <f t="shared" ref="R6516:R6579" si="104">IF(P6516="","",0)</f>
        <v>0</v>
      </c>
    </row>
    <row r="6517" spans="1:18" x14ac:dyDescent="0.3">
      <c r="A6517" t="s">
        <v>514</v>
      </c>
      <c r="B6517" s="1">
        <v>38497</v>
      </c>
      <c r="C6517" t="s">
        <v>515</v>
      </c>
      <c r="D6517" t="s">
        <v>558</v>
      </c>
      <c r="E6517" t="s">
        <v>559</v>
      </c>
      <c r="G6517" t="s">
        <v>19</v>
      </c>
      <c r="H6517" t="s">
        <v>43</v>
      </c>
      <c r="I6517" t="s">
        <v>21</v>
      </c>
      <c r="J6517" t="s">
        <v>22</v>
      </c>
      <c r="K6517">
        <v>31.4</v>
      </c>
      <c r="L6517">
        <v>152.5</v>
      </c>
      <c r="M6517" t="s">
        <v>86</v>
      </c>
      <c r="N6517">
        <v>700.02</v>
      </c>
      <c r="O6517" t="s">
        <v>24</v>
      </c>
      <c r="P6517" cm="1">
        <f t="array" ref="P6517">IF(Q6517&gt;0,INDEX(Q6517:Q28241,MATCH(TRUE,INDEX(Q6517:Q28241="",,),0)-1),"")</f>
        <v>3</v>
      </c>
      <c r="Q6517">
        <v>1</v>
      </c>
      <c r="R6517">
        <f t="shared" si="104"/>
        <v>0</v>
      </c>
    </row>
    <row r="6518" spans="1:18" x14ac:dyDescent="0.3">
      <c r="A6518" t="s">
        <v>514</v>
      </c>
      <c r="B6518" s="1">
        <v>38497</v>
      </c>
      <c r="C6518" t="s">
        <v>515</v>
      </c>
      <c r="D6518" t="s">
        <v>558</v>
      </c>
      <c r="E6518" t="s">
        <v>559</v>
      </c>
      <c r="G6518" t="s">
        <v>19</v>
      </c>
      <c r="H6518" t="s">
        <v>30</v>
      </c>
      <c r="I6518" t="s">
        <v>26</v>
      </c>
      <c r="J6518" t="s">
        <v>27</v>
      </c>
      <c r="K6518">
        <v>165</v>
      </c>
      <c r="L6518">
        <v>15.5</v>
      </c>
      <c r="M6518" t="s">
        <v>86</v>
      </c>
      <c r="N6518">
        <v>15.5</v>
      </c>
      <c r="O6518" t="s">
        <v>24</v>
      </c>
      <c r="P6518" cm="1">
        <f t="array" ref="P6518">IF(Q6518&gt;0,INDEX(Q6518:Q28242,MATCH(TRUE,INDEX(Q6518:Q28242="",,),0)-1),"")</f>
        <v>3</v>
      </c>
      <c r="Q6518">
        <v>1</v>
      </c>
      <c r="R6518">
        <f t="shared" si="104"/>
        <v>0</v>
      </c>
    </row>
    <row r="6519" spans="1:18" x14ac:dyDescent="0.3">
      <c r="A6519" t="s">
        <v>514</v>
      </c>
      <c r="B6519" s="1">
        <v>38497</v>
      </c>
      <c r="C6519" t="s">
        <v>515</v>
      </c>
      <c r="D6519" t="s">
        <v>558</v>
      </c>
      <c r="E6519" t="s">
        <v>559</v>
      </c>
      <c r="G6519" t="s">
        <v>19</v>
      </c>
      <c r="H6519" t="s">
        <v>126</v>
      </c>
      <c r="I6519" t="s">
        <v>26</v>
      </c>
      <c r="J6519" t="s">
        <v>27</v>
      </c>
      <c r="K6519">
        <v>107</v>
      </c>
      <c r="L6519">
        <v>16</v>
      </c>
      <c r="M6519" t="s">
        <v>86</v>
      </c>
      <c r="N6519">
        <v>16</v>
      </c>
      <c r="O6519" t="s">
        <v>24</v>
      </c>
      <c r="P6519" cm="1">
        <f t="array" ref="P6519">IF(Q6519&gt;0,INDEX(Q6519:Q28243,MATCH(TRUE,INDEX(Q6519:Q28243="",,),0)-1),"")</f>
        <v>3</v>
      </c>
      <c r="Q6519">
        <v>1</v>
      </c>
      <c r="R6519">
        <f t="shared" si="104"/>
        <v>0</v>
      </c>
    </row>
    <row r="6520" spans="1:18" x14ac:dyDescent="0.3">
      <c r="A6520" t="s">
        <v>514</v>
      </c>
      <c r="B6520" s="1">
        <v>38497</v>
      </c>
      <c r="C6520" t="s">
        <v>515</v>
      </c>
      <c r="D6520" t="s">
        <v>558</v>
      </c>
      <c r="E6520" t="s">
        <v>559</v>
      </c>
      <c r="G6520" t="s">
        <v>19</v>
      </c>
      <c r="H6520" t="s">
        <v>43</v>
      </c>
      <c r="I6520" t="s">
        <v>26</v>
      </c>
      <c r="J6520" t="s">
        <v>27</v>
      </c>
      <c r="K6520">
        <v>336</v>
      </c>
      <c r="L6520">
        <v>16</v>
      </c>
      <c r="M6520" t="s">
        <v>86</v>
      </c>
      <c r="N6520">
        <v>16</v>
      </c>
      <c r="O6520" t="s">
        <v>24</v>
      </c>
      <c r="P6520" cm="1">
        <f t="array" ref="P6520">IF(Q6520&gt;0,INDEX(Q6520:Q28244,MATCH(TRUE,INDEX(Q6520:Q28244="",,),0)-1),"")</f>
        <v>3</v>
      </c>
      <c r="Q6520">
        <v>1</v>
      </c>
      <c r="R6520">
        <f t="shared" si="104"/>
        <v>0</v>
      </c>
    </row>
    <row r="6521" spans="1:18" x14ac:dyDescent="0.3">
      <c r="A6521" t="s">
        <v>514</v>
      </c>
      <c r="B6521" s="1">
        <v>38497</v>
      </c>
      <c r="C6521" t="s">
        <v>515</v>
      </c>
      <c r="D6521" t="s">
        <v>558</v>
      </c>
      <c r="E6521" t="s">
        <v>559</v>
      </c>
      <c r="G6521" t="s">
        <v>19</v>
      </c>
      <c r="H6521" t="s">
        <v>63</v>
      </c>
      <c r="I6521" t="s">
        <v>26</v>
      </c>
      <c r="J6521" t="s">
        <v>27</v>
      </c>
      <c r="K6521">
        <v>121</v>
      </c>
      <c r="L6521">
        <v>30</v>
      </c>
      <c r="M6521" t="s">
        <v>86</v>
      </c>
      <c r="N6521">
        <v>30</v>
      </c>
      <c r="O6521" t="s">
        <v>24</v>
      </c>
      <c r="P6521" cm="1">
        <f t="array" ref="P6521">IF(Q6521&gt;0,INDEX(Q6521:Q28245,MATCH(TRUE,INDEX(Q6521:Q28245="",,),0)-1),"")</f>
        <v>3</v>
      </c>
      <c r="Q6521">
        <v>1</v>
      </c>
      <c r="R6521">
        <f t="shared" si="104"/>
        <v>0</v>
      </c>
    </row>
    <row r="6522" spans="1:18" x14ac:dyDescent="0.3">
      <c r="A6522" t="s">
        <v>514</v>
      </c>
      <c r="B6522" s="1">
        <v>38497</v>
      </c>
      <c r="C6522" t="s">
        <v>515</v>
      </c>
      <c r="D6522" t="s">
        <v>558</v>
      </c>
      <c r="E6522" t="s">
        <v>559</v>
      </c>
      <c r="G6522" t="s">
        <v>19</v>
      </c>
      <c r="H6522" t="s">
        <v>64</v>
      </c>
      <c r="I6522" t="s">
        <v>26</v>
      </c>
      <c r="J6522" t="s">
        <v>27</v>
      </c>
      <c r="K6522">
        <v>256</v>
      </c>
      <c r="L6522">
        <v>13.5</v>
      </c>
      <c r="M6522" t="s">
        <v>86</v>
      </c>
      <c r="N6522">
        <v>13.5</v>
      </c>
      <c r="O6522" t="s">
        <v>24</v>
      </c>
      <c r="P6522" cm="1">
        <f t="array" ref="P6522">IF(Q6522&gt;0,INDEX(Q6522:Q28246,MATCH(TRUE,INDEX(Q6522:Q28246="",,),0)-1),"")</f>
        <v>3</v>
      </c>
      <c r="Q6522">
        <v>1</v>
      </c>
      <c r="R6522">
        <f t="shared" si="104"/>
        <v>0</v>
      </c>
    </row>
    <row r="6523" spans="1:18" x14ac:dyDescent="0.3">
      <c r="A6523" t="s">
        <v>514</v>
      </c>
      <c r="B6523" s="1">
        <v>38497</v>
      </c>
      <c r="C6523" t="s">
        <v>515</v>
      </c>
      <c r="D6523" t="s">
        <v>558</v>
      </c>
      <c r="E6523" t="s">
        <v>559</v>
      </c>
      <c r="G6523" s="6" t="s">
        <v>29</v>
      </c>
      <c r="H6523" t="s">
        <v>533</v>
      </c>
      <c r="I6523" t="s">
        <v>21</v>
      </c>
      <c r="J6523" t="s">
        <v>22</v>
      </c>
      <c r="K6523">
        <v>5.6</v>
      </c>
      <c r="L6523">
        <v>166</v>
      </c>
      <c r="M6523" t="s">
        <v>86</v>
      </c>
      <c r="N6523">
        <v>166</v>
      </c>
      <c r="O6523" t="s">
        <v>24</v>
      </c>
      <c r="P6523" cm="1">
        <f t="array" ref="P6523">IF(Q6523&gt;0,INDEX(Q6523:Q28247,MATCH(TRUE,INDEX(Q6523:Q28247="",,),0)-1),"")</f>
        <v>3</v>
      </c>
      <c r="Q6523">
        <v>1</v>
      </c>
      <c r="R6523">
        <f t="shared" si="104"/>
        <v>0</v>
      </c>
    </row>
    <row r="6524" spans="1:18" x14ac:dyDescent="0.3">
      <c r="A6524" t="s">
        <v>514</v>
      </c>
      <c r="B6524" s="1">
        <v>38497</v>
      </c>
      <c r="C6524" t="s">
        <v>515</v>
      </c>
      <c r="D6524" t="s">
        <v>558</v>
      </c>
      <c r="E6524" t="s">
        <v>559</v>
      </c>
      <c r="G6524" s="6" t="s">
        <v>29</v>
      </c>
      <c r="H6524" t="s">
        <v>64</v>
      </c>
      <c r="I6524" t="s">
        <v>21</v>
      </c>
      <c r="J6524" t="s">
        <v>22</v>
      </c>
      <c r="K6524">
        <v>16</v>
      </c>
      <c r="L6524">
        <v>112</v>
      </c>
      <c r="M6524" t="s">
        <v>86</v>
      </c>
      <c r="N6524">
        <v>112</v>
      </c>
      <c r="O6524" t="s">
        <v>24</v>
      </c>
      <c r="P6524" cm="1">
        <f t="array" ref="P6524">IF(Q6524&gt;0,INDEX(Q6524:Q28248,MATCH(TRUE,INDEX(Q6524:Q28248="",,),0)-1),"")</f>
        <v>3</v>
      </c>
      <c r="Q6524">
        <v>1</v>
      </c>
      <c r="R6524">
        <f t="shared" si="104"/>
        <v>0</v>
      </c>
    </row>
    <row r="6525" spans="1:18" x14ac:dyDescent="0.3">
      <c r="A6525" t="s">
        <v>514</v>
      </c>
      <c r="B6525" s="1">
        <v>38497</v>
      </c>
      <c r="C6525" t="s">
        <v>515</v>
      </c>
      <c r="D6525" t="s">
        <v>558</v>
      </c>
      <c r="E6525" t="s">
        <v>559</v>
      </c>
      <c r="G6525" s="6" t="s">
        <v>29</v>
      </c>
      <c r="H6525" t="s">
        <v>533</v>
      </c>
      <c r="I6525" t="s">
        <v>26</v>
      </c>
      <c r="J6525" t="s">
        <v>27</v>
      </c>
      <c r="K6525">
        <v>13</v>
      </c>
      <c r="L6525">
        <v>9.5</v>
      </c>
      <c r="M6525" t="s">
        <v>86</v>
      </c>
      <c r="N6525">
        <v>9.5</v>
      </c>
      <c r="O6525" t="s">
        <v>24</v>
      </c>
      <c r="P6525" cm="1">
        <f t="array" ref="P6525">IF(Q6525&gt;0,INDEX(Q6525:Q28249,MATCH(TRUE,INDEX(Q6525:Q28249="",,),0)-1),"")</f>
        <v>3</v>
      </c>
      <c r="Q6525">
        <v>1</v>
      </c>
      <c r="R6525">
        <f t="shared" si="104"/>
        <v>0</v>
      </c>
    </row>
    <row r="6526" spans="1:18" x14ac:dyDescent="0.3">
      <c r="A6526" t="s">
        <v>514</v>
      </c>
      <c r="B6526" s="1">
        <v>38497</v>
      </c>
      <c r="C6526" t="s">
        <v>515</v>
      </c>
      <c r="D6526" t="s">
        <v>558</v>
      </c>
      <c r="E6526" t="s">
        <v>559</v>
      </c>
      <c r="G6526" t="s">
        <v>19</v>
      </c>
      <c r="H6526" t="s">
        <v>126</v>
      </c>
      <c r="I6526" t="s">
        <v>21</v>
      </c>
      <c r="J6526" t="s">
        <v>22</v>
      </c>
      <c r="K6526">
        <v>15.1</v>
      </c>
      <c r="L6526">
        <v>46.5</v>
      </c>
      <c r="M6526" t="s">
        <v>537</v>
      </c>
      <c r="N6526">
        <v>922</v>
      </c>
      <c r="P6526" cm="1">
        <f t="array" ref="P6526">IF(Q6526&gt;0,INDEX(Q6526:Q28250,MATCH(TRUE,INDEX(Q6526:Q28250="",,),0)-1),"")</f>
        <v>3</v>
      </c>
      <c r="Q6526">
        <v>2</v>
      </c>
      <c r="R6526">
        <f t="shared" si="104"/>
        <v>0</v>
      </c>
    </row>
    <row r="6527" spans="1:18" x14ac:dyDescent="0.3">
      <c r="A6527" t="s">
        <v>514</v>
      </c>
      <c r="B6527" s="1">
        <v>38497</v>
      </c>
      <c r="C6527" t="s">
        <v>515</v>
      </c>
      <c r="D6527" t="s">
        <v>558</v>
      </c>
      <c r="E6527" t="s">
        <v>559</v>
      </c>
      <c r="G6527" t="s">
        <v>19</v>
      </c>
      <c r="H6527" t="s">
        <v>43</v>
      </c>
      <c r="I6527" t="s">
        <v>21</v>
      </c>
      <c r="J6527" t="s">
        <v>22</v>
      </c>
      <c r="K6527">
        <v>31.4</v>
      </c>
      <c r="L6527">
        <v>152.5</v>
      </c>
      <c r="M6527" t="s">
        <v>537</v>
      </c>
      <c r="N6527">
        <v>152.5</v>
      </c>
      <c r="P6527" cm="1">
        <f t="array" ref="P6527">IF(Q6527&gt;0,INDEX(Q6527:Q28251,MATCH(TRUE,INDEX(Q6527:Q28251="",,),0)-1),"")</f>
        <v>3</v>
      </c>
      <c r="Q6527">
        <v>2</v>
      </c>
      <c r="R6527">
        <f t="shared" si="104"/>
        <v>0</v>
      </c>
    </row>
    <row r="6528" spans="1:18" x14ac:dyDescent="0.3">
      <c r="A6528" t="s">
        <v>514</v>
      </c>
      <c r="B6528" s="1">
        <v>38497</v>
      </c>
      <c r="C6528" t="s">
        <v>515</v>
      </c>
      <c r="D6528" t="s">
        <v>558</v>
      </c>
      <c r="E6528" t="s">
        <v>559</v>
      </c>
      <c r="G6528" t="s">
        <v>19</v>
      </c>
      <c r="H6528" t="s">
        <v>30</v>
      </c>
      <c r="I6528" t="s">
        <v>26</v>
      </c>
      <c r="J6528" t="s">
        <v>27</v>
      </c>
      <c r="K6528">
        <v>165</v>
      </c>
      <c r="L6528">
        <v>15.5</v>
      </c>
      <c r="M6528" t="s">
        <v>537</v>
      </c>
      <c r="N6528">
        <v>15.5</v>
      </c>
      <c r="P6528" cm="1">
        <f t="array" ref="P6528">IF(Q6528&gt;0,INDEX(Q6528:Q28252,MATCH(TRUE,INDEX(Q6528:Q28252="",,),0)-1),"")</f>
        <v>3</v>
      </c>
      <c r="Q6528">
        <v>2</v>
      </c>
      <c r="R6528">
        <f t="shared" si="104"/>
        <v>0</v>
      </c>
    </row>
    <row r="6529" spans="1:18" x14ac:dyDescent="0.3">
      <c r="A6529" t="s">
        <v>514</v>
      </c>
      <c r="B6529" s="1">
        <v>38497</v>
      </c>
      <c r="C6529" t="s">
        <v>515</v>
      </c>
      <c r="D6529" t="s">
        <v>558</v>
      </c>
      <c r="E6529" t="s">
        <v>559</v>
      </c>
      <c r="G6529" t="s">
        <v>19</v>
      </c>
      <c r="H6529" t="s">
        <v>126</v>
      </c>
      <c r="I6529" t="s">
        <v>26</v>
      </c>
      <c r="J6529" t="s">
        <v>27</v>
      </c>
      <c r="K6529">
        <v>107</v>
      </c>
      <c r="L6529">
        <v>16</v>
      </c>
      <c r="M6529" t="s">
        <v>537</v>
      </c>
      <c r="N6529">
        <v>16</v>
      </c>
      <c r="P6529" cm="1">
        <f t="array" ref="P6529">IF(Q6529&gt;0,INDEX(Q6529:Q28253,MATCH(TRUE,INDEX(Q6529:Q28253="",,),0)-1),"")</f>
        <v>3</v>
      </c>
      <c r="Q6529">
        <v>2</v>
      </c>
      <c r="R6529">
        <f t="shared" si="104"/>
        <v>0</v>
      </c>
    </row>
    <row r="6530" spans="1:18" x14ac:dyDescent="0.3">
      <c r="A6530" t="s">
        <v>514</v>
      </c>
      <c r="B6530" s="1">
        <v>38497</v>
      </c>
      <c r="C6530" t="s">
        <v>515</v>
      </c>
      <c r="D6530" t="s">
        <v>558</v>
      </c>
      <c r="E6530" t="s">
        <v>559</v>
      </c>
      <c r="G6530" t="s">
        <v>19</v>
      </c>
      <c r="H6530" t="s">
        <v>43</v>
      </c>
      <c r="I6530" t="s">
        <v>26</v>
      </c>
      <c r="J6530" t="s">
        <v>27</v>
      </c>
      <c r="K6530">
        <v>336</v>
      </c>
      <c r="L6530">
        <v>16</v>
      </c>
      <c r="M6530" t="s">
        <v>537</v>
      </c>
      <c r="N6530">
        <v>16</v>
      </c>
      <c r="P6530" cm="1">
        <f t="array" ref="P6530">IF(Q6530&gt;0,INDEX(Q6530:Q28254,MATCH(TRUE,INDEX(Q6530:Q28254="",,),0)-1),"")</f>
        <v>3</v>
      </c>
      <c r="Q6530">
        <v>2</v>
      </c>
      <c r="R6530">
        <f t="shared" si="104"/>
        <v>0</v>
      </c>
    </row>
    <row r="6531" spans="1:18" x14ac:dyDescent="0.3">
      <c r="A6531" t="s">
        <v>514</v>
      </c>
      <c r="B6531" s="1">
        <v>38497</v>
      </c>
      <c r="C6531" t="s">
        <v>515</v>
      </c>
      <c r="D6531" t="s">
        <v>558</v>
      </c>
      <c r="E6531" t="s">
        <v>559</v>
      </c>
      <c r="G6531" t="s">
        <v>19</v>
      </c>
      <c r="H6531" t="s">
        <v>63</v>
      </c>
      <c r="I6531" t="s">
        <v>26</v>
      </c>
      <c r="J6531" t="s">
        <v>27</v>
      </c>
      <c r="K6531">
        <v>121</v>
      </c>
      <c r="L6531">
        <v>30</v>
      </c>
      <c r="M6531" t="s">
        <v>537</v>
      </c>
      <c r="N6531">
        <v>30</v>
      </c>
      <c r="P6531" cm="1">
        <f t="array" ref="P6531">IF(Q6531&gt;0,INDEX(Q6531:Q28255,MATCH(TRUE,INDEX(Q6531:Q28255="",,),0)-1),"")</f>
        <v>3</v>
      </c>
      <c r="Q6531">
        <v>2</v>
      </c>
      <c r="R6531">
        <f t="shared" si="104"/>
        <v>0</v>
      </c>
    </row>
    <row r="6532" spans="1:18" x14ac:dyDescent="0.3">
      <c r="A6532" t="s">
        <v>514</v>
      </c>
      <c r="B6532" s="1">
        <v>38497</v>
      </c>
      <c r="C6532" t="s">
        <v>515</v>
      </c>
      <c r="D6532" t="s">
        <v>558</v>
      </c>
      <c r="E6532" t="s">
        <v>559</v>
      </c>
      <c r="G6532" t="s">
        <v>19</v>
      </c>
      <c r="H6532" t="s">
        <v>64</v>
      </c>
      <c r="I6532" t="s">
        <v>26</v>
      </c>
      <c r="J6532" t="s">
        <v>27</v>
      </c>
      <c r="K6532">
        <v>256</v>
      </c>
      <c r="L6532">
        <v>13.5</v>
      </c>
      <c r="M6532" t="s">
        <v>537</v>
      </c>
      <c r="N6532">
        <v>13.5</v>
      </c>
      <c r="P6532" cm="1">
        <f t="array" ref="P6532">IF(Q6532&gt;0,INDEX(Q6532:Q28256,MATCH(TRUE,INDEX(Q6532:Q28256="",,),0)-1),"")</f>
        <v>3</v>
      </c>
      <c r="Q6532">
        <v>2</v>
      </c>
      <c r="R6532">
        <f t="shared" si="104"/>
        <v>0</v>
      </c>
    </row>
    <row r="6533" spans="1:18" x14ac:dyDescent="0.3">
      <c r="A6533" t="s">
        <v>514</v>
      </c>
      <c r="B6533" s="1">
        <v>38497</v>
      </c>
      <c r="C6533" t="s">
        <v>515</v>
      </c>
      <c r="D6533" t="s">
        <v>558</v>
      </c>
      <c r="E6533" t="s">
        <v>559</v>
      </c>
      <c r="G6533" s="6" t="s">
        <v>29</v>
      </c>
      <c r="H6533" t="s">
        <v>533</v>
      </c>
      <c r="I6533" t="s">
        <v>21</v>
      </c>
      <c r="J6533" t="s">
        <v>22</v>
      </c>
      <c r="K6533">
        <v>5.6</v>
      </c>
      <c r="L6533">
        <v>166</v>
      </c>
      <c r="M6533" t="s">
        <v>537</v>
      </c>
      <c r="N6533">
        <v>166</v>
      </c>
      <c r="P6533" cm="1">
        <f t="array" ref="P6533">IF(Q6533&gt;0,INDEX(Q6533:Q28257,MATCH(TRUE,INDEX(Q6533:Q28257="",,),0)-1),"")</f>
        <v>3</v>
      </c>
      <c r="Q6533">
        <v>2</v>
      </c>
      <c r="R6533">
        <f t="shared" si="104"/>
        <v>0</v>
      </c>
    </row>
    <row r="6534" spans="1:18" x14ac:dyDescent="0.3">
      <c r="A6534" t="s">
        <v>514</v>
      </c>
      <c r="B6534" s="1">
        <v>38497</v>
      </c>
      <c r="C6534" t="s">
        <v>515</v>
      </c>
      <c r="D6534" t="s">
        <v>558</v>
      </c>
      <c r="E6534" t="s">
        <v>559</v>
      </c>
      <c r="G6534" s="6" t="s">
        <v>29</v>
      </c>
      <c r="H6534" t="s">
        <v>64</v>
      </c>
      <c r="I6534" t="s">
        <v>21</v>
      </c>
      <c r="J6534" t="s">
        <v>22</v>
      </c>
      <c r="K6534">
        <v>16</v>
      </c>
      <c r="L6534">
        <v>112</v>
      </c>
      <c r="M6534" t="s">
        <v>537</v>
      </c>
      <c r="N6534">
        <v>112</v>
      </c>
      <c r="P6534" cm="1">
        <f t="array" ref="P6534">IF(Q6534&gt;0,INDEX(Q6534:Q28258,MATCH(TRUE,INDEX(Q6534:Q28258="",,),0)-1),"")</f>
        <v>3</v>
      </c>
      <c r="Q6534">
        <v>2</v>
      </c>
      <c r="R6534">
        <f t="shared" si="104"/>
        <v>0</v>
      </c>
    </row>
    <row r="6535" spans="1:18" x14ac:dyDescent="0.3">
      <c r="A6535" t="s">
        <v>514</v>
      </c>
      <c r="B6535" s="1">
        <v>38497</v>
      </c>
      <c r="C6535" t="s">
        <v>515</v>
      </c>
      <c r="D6535" t="s">
        <v>558</v>
      </c>
      <c r="E6535" t="s">
        <v>559</v>
      </c>
      <c r="G6535" s="6" t="s">
        <v>29</v>
      </c>
      <c r="H6535" t="s">
        <v>533</v>
      </c>
      <c r="I6535" t="s">
        <v>26</v>
      </c>
      <c r="J6535" t="s">
        <v>27</v>
      </c>
      <c r="K6535">
        <v>13</v>
      </c>
      <c r="L6535">
        <v>9.5</v>
      </c>
      <c r="M6535" t="s">
        <v>537</v>
      </c>
      <c r="N6535">
        <v>9.5</v>
      </c>
      <c r="P6535" cm="1">
        <f t="array" ref="P6535">IF(Q6535&gt;0,INDEX(Q6535:Q28259,MATCH(TRUE,INDEX(Q6535:Q28259="",,),0)-1),"")</f>
        <v>3</v>
      </c>
      <c r="Q6535">
        <v>2</v>
      </c>
      <c r="R6535">
        <f t="shared" si="104"/>
        <v>0</v>
      </c>
    </row>
    <row r="6536" spans="1:18" x14ac:dyDescent="0.3">
      <c r="A6536" t="s">
        <v>514</v>
      </c>
      <c r="B6536" s="1">
        <v>38497</v>
      </c>
      <c r="C6536" t="s">
        <v>515</v>
      </c>
      <c r="D6536" t="s">
        <v>558</v>
      </c>
      <c r="E6536" t="s">
        <v>559</v>
      </c>
      <c r="G6536" t="s">
        <v>19</v>
      </c>
      <c r="H6536" t="s">
        <v>126</v>
      </c>
      <c r="I6536" t="s">
        <v>21</v>
      </c>
      <c r="J6536" t="s">
        <v>22</v>
      </c>
      <c r="K6536">
        <v>15.1</v>
      </c>
      <c r="L6536">
        <v>46.5</v>
      </c>
      <c r="M6536" t="s">
        <v>534</v>
      </c>
      <c r="N6536">
        <v>46.5</v>
      </c>
      <c r="P6536" cm="1">
        <f t="array" ref="P6536">IF(Q6536&gt;0,INDEX(Q6536:Q28260,MATCH(TRUE,INDEX(Q6536:Q28260="",,),0)-1),"")</f>
        <v>3</v>
      </c>
      <c r="Q6536">
        <v>3</v>
      </c>
      <c r="R6536">
        <f t="shared" si="104"/>
        <v>0</v>
      </c>
    </row>
    <row r="6537" spans="1:18" x14ac:dyDescent="0.3">
      <c r="A6537" t="s">
        <v>514</v>
      </c>
      <c r="B6537" s="1">
        <v>38497</v>
      </c>
      <c r="C6537" t="s">
        <v>515</v>
      </c>
      <c r="D6537" t="s">
        <v>558</v>
      </c>
      <c r="E6537" t="s">
        <v>559</v>
      </c>
      <c r="G6537" t="s">
        <v>19</v>
      </c>
      <c r="H6537" t="s">
        <v>43</v>
      </c>
      <c r="I6537" t="s">
        <v>21</v>
      </c>
      <c r="J6537" t="s">
        <v>22</v>
      </c>
      <c r="K6537">
        <v>31.4</v>
      </c>
      <c r="L6537">
        <v>152.5</v>
      </c>
      <c r="M6537" t="s">
        <v>534</v>
      </c>
      <c r="N6537">
        <v>152.5</v>
      </c>
      <c r="P6537" cm="1">
        <f t="array" ref="P6537">IF(Q6537&gt;0,INDEX(Q6537:Q28261,MATCH(TRUE,INDEX(Q6537:Q28261="",,),0)-1),"")</f>
        <v>3</v>
      </c>
      <c r="Q6537">
        <v>3</v>
      </c>
      <c r="R6537">
        <f t="shared" si="104"/>
        <v>0</v>
      </c>
    </row>
    <row r="6538" spans="1:18" x14ac:dyDescent="0.3">
      <c r="A6538" t="s">
        <v>514</v>
      </c>
      <c r="B6538" s="1">
        <v>38497</v>
      </c>
      <c r="C6538" t="s">
        <v>515</v>
      </c>
      <c r="D6538" t="s">
        <v>558</v>
      </c>
      <c r="E6538" t="s">
        <v>559</v>
      </c>
      <c r="G6538" t="s">
        <v>19</v>
      </c>
      <c r="H6538" t="s">
        <v>30</v>
      </c>
      <c r="I6538" t="s">
        <v>26</v>
      </c>
      <c r="J6538" t="s">
        <v>27</v>
      </c>
      <c r="K6538">
        <v>165</v>
      </c>
      <c r="L6538">
        <v>15.5</v>
      </c>
      <c r="M6538" t="s">
        <v>534</v>
      </c>
      <c r="N6538">
        <v>15.5</v>
      </c>
      <c r="P6538" cm="1">
        <f t="array" ref="P6538">IF(Q6538&gt;0,INDEX(Q6538:Q28262,MATCH(TRUE,INDEX(Q6538:Q28262="",,),0)-1),"")</f>
        <v>3</v>
      </c>
      <c r="Q6538">
        <v>3</v>
      </c>
      <c r="R6538">
        <f t="shared" si="104"/>
        <v>0</v>
      </c>
    </row>
    <row r="6539" spans="1:18" x14ac:dyDescent="0.3">
      <c r="A6539" t="s">
        <v>514</v>
      </c>
      <c r="B6539" s="1">
        <v>38497</v>
      </c>
      <c r="C6539" t="s">
        <v>515</v>
      </c>
      <c r="D6539" t="s">
        <v>558</v>
      </c>
      <c r="E6539" t="s">
        <v>559</v>
      </c>
      <c r="G6539" t="s">
        <v>19</v>
      </c>
      <c r="H6539" t="s">
        <v>126</v>
      </c>
      <c r="I6539" t="s">
        <v>26</v>
      </c>
      <c r="J6539" t="s">
        <v>27</v>
      </c>
      <c r="K6539">
        <v>107</v>
      </c>
      <c r="L6539">
        <v>16</v>
      </c>
      <c r="M6539" t="s">
        <v>534</v>
      </c>
      <c r="N6539">
        <v>16</v>
      </c>
      <c r="P6539" cm="1">
        <f t="array" ref="P6539">IF(Q6539&gt;0,INDEX(Q6539:Q28263,MATCH(TRUE,INDEX(Q6539:Q28263="",,),0)-1),"")</f>
        <v>3</v>
      </c>
      <c r="Q6539">
        <v>3</v>
      </c>
      <c r="R6539">
        <f t="shared" si="104"/>
        <v>0</v>
      </c>
    </row>
    <row r="6540" spans="1:18" x14ac:dyDescent="0.3">
      <c r="A6540" t="s">
        <v>514</v>
      </c>
      <c r="B6540" s="1">
        <v>38497</v>
      </c>
      <c r="C6540" t="s">
        <v>515</v>
      </c>
      <c r="D6540" t="s">
        <v>558</v>
      </c>
      <c r="E6540" t="s">
        <v>559</v>
      </c>
      <c r="G6540" t="s">
        <v>19</v>
      </c>
      <c r="H6540" t="s">
        <v>43</v>
      </c>
      <c r="I6540" t="s">
        <v>26</v>
      </c>
      <c r="J6540" t="s">
        <v>27</v>
      </c>
      <c r="K6540">
        <v>336</v>
      </c>
      <c r="L6540">
        <v>16</v>
      </c>
      <c r="M6540" t="s">
        <v>534</v>
      </c>
      <c r="N6540">
        <v>16</v>
      </c>
      <c r="P6540" cm="1">
        <f t="array" ref="P6540">IF(Q6540&gt;0,INDEX(Q6540:Q28264,MATCH(TRUE,INDEX(Q6540:Q28264="",,),0)-1),"")</f>
        <v>3</v>
      </c>
      <c r="Q6540">
        <v>3</v>
      </c>
      <c r="R6540">
        <f t="shared" si="104"/>
        <v>0</v>
      </c>
    </row>
    <row r="6541" spans="1:18" x14ac:dyDescent="0.3">
      <c r="A6541" t="s">
        <v>514</v>
      </c>
      <c r="B6541" s="1">
        <v>38497</v>
      </c>
      <c r="C6541" t="s">
        <v>515</v>
      </c>
      <c r="D6541" t="s">
        <v>558</v>
      </c>
      <c r="E6541" t="s">
        <v>559</v>
      </c>
      <c r="G6541" t="s">
        <v>19</v>
      </c>
      <c r="H6541" t="s">
        <v>63</v>
      </c>
      <c r="I6541" t="s">
        <v>26</v>
      </c>
      <c r="J6541" t="s">
        <v>27</v>
      </c>
      <c r="K6541">
        <v>121</v>
      </c>
      <c r="L6541">
        <v>30</v>
      </c>
      <c r="M6541" t="s">
        <v>534</v>
      </c>
      <c r="N6541">
        <v>31</v>
      </c>
      <c r="P6541" cm="1">
        <f t="array" ref="P6541">IF(Q6541&gt;0,INDEX(Q6541:Q28265,MATCH(TRUE,INDEX(Q6541:Q28265="",,),0)-1),"")</f>
        <v>3</v>
      </c>
      <c r="Q6541">
        <v>3</v>
      </c>
      <c r="R6541">
        <f t="shared" si="104"/>
        <v>0</v>
      </c>
    </row>
    <row r="6542" spans="1:18" x14ac:dyDescent="0.3">
      <c r="A6542" t="s">
        <v>514</v>
      </c>
      <c r="B6542" s="1">
        <v>38497</v>
      </c>
      <c r="C6542" t="s">
        <v>515</v>
      </c>
      <c r="D6542" t="s">
        <v>558</v>
      </c>
      <c r="E6542" t="s">
        <v>559</v>
      </c>
      <c r="G6542" t="s">
        <v>19</v>
      </c>
      <c r="H6542" t="s">
        <v>64</v>
      </c>
      <c r="I6542" t="s">
        <v>26</v>
      </c>
      <c r="J6542" t="s">
        <v>27</v>
      </c>
      <c r="K6542">
        <v>256</v>
      </c>
      <c r="L6542">
        <v>13.5</v>
      </c>
      <c r="M6542" t="s">
        <v>534</v>
      </c>
      <c r="N6542">
        <v>13.5</v>
      </c>
      <c r="P6542" cm="1">
        <f t="array" ref="P6542">IF(Q6542&gt;0,INDEX(Q6542:Q28266,MATCH(TRUE,INDEX(Q6542:Q28266="",,),0)-1),"")</f>
        <v>3</v>
      </c>
      <c r="Q6542">
        <v>3</v>
      </c>
      <c r="R6542">
        <f t="shared" si="104"/>
        <v>0</v>
      </c>
    </row>
    <row r="6543" spans="1:18" x14ac:dyDescent="0.3">
      <c r="A6543" t="s">
        <v>514</v>
      </c>
      <c r="B6543" s="1">
        <v>38497</v>
      </c>
      <c r="C6543" t="s">
        <v>515</v>
      </c>
      <c r="D6543" t="s">
        <v>558</v>
      </c>
      <c r="E6543" t="s">
        <v>559</v>
      </c>
      <c r="G6543" s="6" t="s">
        <v>29</v>
      </c>
      <c r="H6543" t="s">
        <v>533</v>
      </c>
      <c r="I6543" t="s">
        <v>21</v>
      </c>
      <c r="J6543" t="s">
        <v>22</v>
      </c>
      <c r="K6543">
        <v>5.6</v>
      </c>
      <c r="L6543">
        <v>166</v>
      </c>
      <c r="M6543" t="s">
        <v>534</v>
      </c>
      <c r="N6543">
        <v>166</v>
      </c>
      <c r="P6543" cm="1">
        <f t="array" ref="P6543">IF(Q6543&gt;0,INDEX(Q6543:Q28267,MATCH(TRUE,INDEX(Q6543:Q28267="",,),0)-1),"")</f>
        <v>3</v>
      </c>
      <c r="Q6543">
        <v>3</v>
      </c>
      <c r="R6543">
        <f t="shared" si="104"/>
        <v>0</v>
      </c>
    </row>
    <row r="6544" spans="1:18" x14ac:dyDescent="0.3">
      <c r="A6544" t="s">
        <v>514</v>
      </c>
      <c r="B6544" s="1">
        <v>38497</v>
      </c>
      <c r="C6544" t="s">
        <v>515</v>
      </c>
      <c r="D6544" t="s">
        <v>558</v>
      </c>
      <c r="E6544" t="s">
        <v>559</v>
      </c>
      <c r="G6544" s="6" t="s">
        <v>29</v>
      </c>
      <c r="H6544" t="s">
        <v>64</v>
      </c>
      <c r="I6544" t="s">
        <v>21</v>
      </c>
      <c r="J6544" t="s">
        <v>22</v>
      </c>
      <c r="K6544">
        <v>16</v>
      </c>
      <c r="L6544">
        <v>112</v>
      </c>
      <c r="M6544" t="s">
        <v>534</v>
      </c>
      <c r="N6544">
        <v>112</v>
      </c>
      <c r="P6544" cm="1">
        <f t="array" ref="P6544">IF(Q6544&gt;0,INDEX(Q6544:Q28268,MATCH(TRUE,INDEX(Q6544:Q28268="",,),0)-1),"")</f>
        <v>3</v>
      </c>
      <c r="Q6544">
        <v>3</v>
      </c>
      <c r="R6544">
        <f t="shared" si="104"/>
        <v>0</v>
      </c>
    </row>
    <row r="6545" spans="1:18" x14ac:dyDescent="0.3">
      <c r="A6545" t="s">
        <v>514</v>
      </c>
      <c r="B6545" s="1">
        <v>38497</v>
      </c>
      <c r="C6545" t="s">
        <v>515</v>
      </c>
      <c r="D6545" t="s">
        <v>558</v>
      </c>
      <c r="E6545" t="s">
        <v>559</v>
      </c>
      <c r="G6545" s="6" t="s">
        <v>29</v>
      </c>
      <c r="H6545" t="s">
        <v>533</v>
      </c>
      <c r="I6545" t="s">
        <v>26</v>
      </c>
      <c r="J6545" t="s">
        <v>27</v>
      </c>
      <c r="K6545">
        <v>13</v>
      </c>
      <c r="L6545">
        <v>9.5</v>
      </c>
      <c r="M6545" t="s">
        <v>534</v>
      </c>
      <c r="N6545">
        <v>9.5</v>
      </c>
      <c r="P6545" cm="1">
        <f t="array" ref="P6545">IF(Q6545&gt;0,INDEX(Q6545:Q28269,MATCH(TRUE,INDEX(Q6545:Q28269="",,),0)-1),"")</f>
        <v>3</v>
      </c>
      <c r="Q6545">
        <v>3</v>
      </c>
      <c r="R6545">
        <f t="shared" si="104"/>
        <v>0</v>
      </c>
    </row>
    <row r="6546" spans="1:18" x14ac:dyDescent="0.3">
      <c r="P6546" t="str" cm="1">
        <f t="array" ref="P6546">IF(Q6546&gt;0,INDEX(Q6546:Q28270,MATCH(TRUE,INDEX(Q6546:Q28270="",,),0)-1),"")</f>
        <v/>
      </c>
      <c r="R6546" t="str">
        <f t="shared" si="104"/>
        <v/>
      </c>
    </row>
    <row r="6547" spans="1:18" x14ac:dyDescent="0.3">
      <c r="A6547" t="s">
        <v>514</v>
      </c>
      <c r="B6547" s="1">
        <v>38497</v>
      </c>
      <c r="C6547" t="s">
        <v>515</v>
      </c>
      <c r="D6547" t="s">
        <v>560</v>
      </c>
      <c r="E6547" t="s">
        <v>561</v>
      </c>
      <c r="G6547" t="s">
        <v>19</v>
      </c>
      <c r="H6547" t="s">
        <v>43</v>
      </c>
      <c r="I6547" t="s">
        <v>21</v>
      </c>
      <c r="J6547" t="s">
        <v>22</v>
      </c>
      <c r="K6547">
        <v>51</v>
      </c>
      <c r="L6547">
        <v>175</v>
      </c>
      <c r="M6547" t="s">
        <v>86</v>
      </c>
      <c r="N6547">
        <v>718.8</v>
      </c>
      <c r="O6547" t="s">
        <v>24</v>
      </c>
      <c r="P6547" cm="1">
        <f t="array" ref="P6547">IF(Q6547&gt;0,INDEX(Q6547:Q28271,MATCH(TRUE,INDEX(Q6547:Q28271="",,),0)-1),"")</f>
        <v>3</v>
      </c>
      <c r="Q6547">
        <v>1</v>
      </c>
      <c r="R6547">
        <f t="shared" si="104"/>
        <v>0</v>
      </c>
    </row>
    <row r="6548" spans="1:18" x14ac:dyDescent="0.3">
      <c r="A6548" t="s">
        <v>514</v>
      </c>
      <c r="B6548" s="1">
        <v>38497</v>
      </c>
      <c r="C6548" t="s">
        <v>515</v>
      </c>
      <c r="D6548" t="s">
        <v>560</v>
      </c>
      <c r="E6548" t="s">
        <v>561</v>
      </c>
      <c r="G6548" t="s">
        <v>19</v>
      </c>
      <c r="H6548" t="s">
        <v>28</v>
      </c>
      <c r="I6548" t="s">
        <v>26</v>
      </c>
      <c r="J6548" t="s">
        <v>27</v>
      </c>
      <c r="K6548">
        <v>710</v>
      </c>
      <c r="L6548">
        <v>32</v>
      </c>
      <c r="M6548" t="s">
        <v>86</v>
      </c>
      <c r="N6548">
        <v>32</v>
      </c>
      <c r="O6548" t="s">
        <v>24</v>
      </c>
      <c r="P6548" cm="1">
        <f t="array" ref="P6548">IF(Q6548&gt;0,INDEX(Q6548:Q28272,MATCH(TRUE,INDEX(Q6548:Q28272="",,),0)-1),"")</f>
        <v>3</v>
      </c>
      <c r="Q6548">
        <v>1</v>
      </c>
      <c r="R6548">
        <f t="shared" si="104"/>
        <v>0</v>
      </c>
    </row>
    <row r="6549" spans="1:18" x14ac:dyDescent="0.3">
      <c r="A6549" t="s">
        <v>514</v>
      </c>
      <c r="B6549" s="1">
        <v>38497</v>
      </c>
      <c r="C6549" t="s">
        <v>515</v>
      </c>
      <c r="D6549" t="s">
        <v>560</v>
      </c>
      <c r="E6549" t="s">
        <v>561</v>
      </c>
      <c r="G6549" t="s">
        <v>19</v>
      </c>
      <c r="H6549" t="s">
        <v>43</v>
      </c>
      <c r="I6549" t="s">
        <v>26</v>
      </c>
      <c r="J6549" t="s">
        <v>27</v>
      </c>
      <c r="K6549">
        <v>379</v>
      </c>
      <c r="L6549">
        <v>17</v>
      </c>
      <c r="M6549" t="s">
        <v>86</v>
      </c>
      <c r="N6549">
        <v>17</v>
      </c>
      <c r="O6549" t="s">
        <v>24</v>
      </c>
      <c r="P6549" cm="1">
        <f t="array" ref="P6549">IF(Q6549&gt;0,INDEX(Q6549:Q28273,MATCH(TRUE,INDEX(Q6549:Q28273="",,),0)-1),"")</f>
        <v>3</v>
      </c>
      <c r="Q6549">
        <v>1</v>
      </c>
      <c r="R6549">
        <f t="shared" si="104"/>
        <v>0</v>
      </c>
    </row>
    <row r="6550" spans="1:18" x14ac:dyDescent="0.3">
      <c r="A6550" t="s">
        <v>514</v>
      </c>
      <c r="B6550" s="1">
        <v>38497</v>
      </c>
      <c r="C6550" t="s">
        <v>515</v>
      </c>
      <c r="D6550" t="s">
        <v>560</v>
      </c>
      <c r="E6550" t="s">
        <v>561</v>
      </c>
      <c r="G6550" s="6" t="s">
        <v>29</v>
      </c>
      <c r="H6550" t="s">
        <v>64</v>
      </c>
      <c r="I6550" t="s">
        <v>21</v>
      </c>
      <c r="J6550" t="s">
        <v>22</v>
      </c>
      <c r="K6550">
        <v>4</v>
      </c>
      <c r="L6550">
        <v>117</v>
      </c>
      <c r="M6550" t="s">
        <v>86</v>
      </c>
      <c r="N6550">
        <v>117</v>
      </c>
      <c r="O6550" t="s">
        <v>24</v>
      </c>
      <c r="P6550" cm="1">
        <f t="array" ref="P6550">IF(Q6550&gt;0,INDEX(Q6550:Q28274,MATCH(TRUE,INDEX(Q6550:Q28274="",,),0)-1),"")</f>
        <v>3</v>
      </c>
      <c r="Q6550">
        <v>1</v>
      </c>
      <c r="R6550">
        <f t="shared" si="104"/>
        <v>0</v>
      </c>
    </row>
    <row r="6551" spans="1:18" x14ac:dyDescent="0.3">
      <c r="A6551" t="s">
        <v>514</v>
      </c>
      <c r="B6551" s="1">
        <v>38497</v>
      </c>
      <c r="C6551" t="s">
        <v>515</v>
      </c>
      <c r="D6551" t="s">
        <v>560</v>
      </c>
      <c r="E6551" t="s">
        <v>561</v>
      </c>
      <c r="G6551" s="6" t="s">
        <v>29</v>
      </c>
      <c r="H6551" t="s">
        <v>70</v>
      </c>
      <c r="I6551" t="s">
        <v>26</v>
      </c>
      <c r="J6551" t="s">
        <v>27</v>
      </c>
      <c r="K6551">
        <v>22</v>
      </c>
      <c r="L6551">
        <v>17</v>
      </c>
      <c r="M6551" t="s">
        <v>86</v>
      </c>
      <c r="N6551">
        <v>17</v>
      </c>
      <c r="O6551" t="s">
        <v>24</v>
      </c>
      <c r="P6551" cm="1">
        <f t="array" ref="P6551">IF(Q6551&gt;0,INDEX(Q6551:Q28275,MATCH(TRUE,INDEX(Q6551:Q28275="",,),0)-1),"")</f>
        <v>3</v>
      </c>
      <c r="Q6551">
        <v>1</v>
      </c>
      <c r="R6551">
        <f t="shared" si="104"/>
        <v>0</v>
      </c>
    </row>
    <row r="6552" spans="1:18" x14ac:dyDescent="0.3">
      <c r="A6552" t="s">
        <v>514</v>
      </c>
      <c r="B6552" s="1">
        <v>38497</v>
      </c>
      <c r="C6552" t="s">
        <v>515</v>
      </c>
      <c r="D6552" t="s">
        <v>560</v>
      </c>
      <c r="E6552" t="s">
        <v>561</v>
      </c>
      <c r="G6552" s="6" t="s">
        <v>29</v>
      </c>
      <c r="H6552" t="s">
        <v>64</v>
      </c>
      <c r="I6552" t="s">
        <v>26</v>
      </c>
      <c r="J6552" t="s">
        <v>27</v>
      </c>
      <c r="K6552">
        <v>46</v>
      </c>
      <c r="L6552">
        <v>15</v>
      </c>
      <c r="M6552" t="s">
        <v>86</v>
      </c>
      <c r="N6552">
        <v>15</v>
      </c>
      <c r="O6552" t="s">
        <v>24</v>
      </c>
      <c r="P6552" cm="1">
        <f t="array" ref="P6552">IF(Q6552&gt;0,INDEX(Q6552:Q28276,MATCH(TRUE,INDEX(Q6552:Q28276="",,),0)-1),"")</f>
        <v>3</v>
      </c>
      <c r="Q6552">
        <v>1</v>
      </c>
      <c r="R6552">
        <f t="shared" si="104"/>
        <v>0</v>
      </c>
    </row>
    <row r="6553" spans="1:18" x14ac:dyDescent="0.3">
      <c r="A6553" t="s">
        <v>514</v>
      </c>
      <c r="B6553" s="1">
        <v>38497</v>
      </c>
      <c r="C6553" t="s">
        <v>515</v>
      </c>
      <c r="D6553" t="s">
        <v>560</v>
      </c>
      <c r="E6553" t="s">
        <v>561</v>
      </c>
      <c r="G6553" t="s">
        <v>19</v>
      </c>
      <c r="H6553" t="s">
        <v>43</v>
      </c>
      <c r="I6553" t="s">
        <v>21</v>
      </c>
      <c r="J6553" t="s">
        <v>22</v>
      </c>
      <c r="K6553">
        <v>51</v>
      </c>
      <c r="L6553">
        <v>175</v>
      </c>
      <c r="M6553" t="s">
        <v>537</v>
      </c>
      <c r="N6553">
        <v>535</v>
      </c>
      <c r="P6553" cm="1">
        <f t="array" ref="P6553">IF(Q6553&gt;0,INDEX(Q6553:Q28277,MATCH(TRUE,INDEX(Q6553:Q28277="",,),0)-1),"")</f>
        <v>3</v>
      </c>
      <c r="Q6553">
        <v>2</v>
      </c>
      <c r="R6553">
        <f t="shared" si="104"/>
        <v>0</v>
      </c>
    </row>
    <row r="6554" spans="1:18" x14ac:dyDescent="0.3">
      <c r="A6554" t="s">
        <v>514</v>
      </c>
      <c r="B6554" s="1">
        <v>38497</v>
      </c>
      <c r="C6554" t="s">
        <v>515</v>
      </c>
      <c r="D6554" t="s">
        <v>560</v>
      </c>
      <c r="E6554" t="s">
        <v>561</v>
      </c>
      <c r="G6554" t="s">
        <v>19</v>
      </c>
      <c r="H6554" t="s">
        <v>28</v>
      </c>
      <c r="I6554" t="s">
        <v>26</v>
      </c>
      <c r="J6554" t="s">
        <v>27</v>
      </c>
      <c r="K6554">
        <v>710</v>
      </c>
      <c r="L6554">
        <v>32</v>
      </c>
      <c r="M6554" t="s">
        <v>537</v>
      </c>
      <c r="N6554">
        <v>32</v>
      </c>
      <c r="P6554" cm="1">
        <f t="array" ref="P6554">IF(Q6554&gt;0,INDEX(Q6554:Q28278,MATCH(TRUE,INDEX(Q6554:Q28278="",,),0)-1),"")</f>
        <v>3</v>
      </c>
      <c r="Q6554">
        <v>2</v>
      </c>
      <c r="R6554">
        <f t="shared" si="104"/>
        <v>0</v>
      </c>
    </row>
    <row r="6555" spans="1:18" x14ac:dyDescent="0.3">
      <c r="A6555" t="s">
        <v>514</v>
      </c>
      <c r="B6555" s="1">
        <v>38497</v>
      </c>
      <c r="C6555" t="s">
        <v>515</v>
      </c>
      <c r="D6555" t="s">
        <v>560</v>
      </c>
      <c r="E6555" t="s">
        <v>561</v>
      </c>
      <c r="G6555" t="s">
        <v>19</v>
      </c>
      <c r="H6555" t="s">
        <v>43</v>
      </c>
      <c r="I6555" t="s">
        <v>26</v>
      </c>
      <c r="J6555" t="s">
        <v>27</v>
      </c>
      <c r="K6555">
        <v>379</v>
      </c>
      <c r="L6555">
        <v>17</v>
      </c>
      <c r="M6555" t="s">
        <v>537</v>
      </c>
      <c r="N6555">
        <v>17</v>
      </c>
      <c r="P6555" cm="1">
        <f t="array" ref="P6555">IF(Q6555&gt;0,INDEX(Q6555:Q28279,MATCH(TRUE,INDEX(Q6555:Q28279="",,),0)-1),"")</f>
        <v>3</v>
      </c>
      <c r="Q6555">
        <v>2</v>
      </c>
      <c r="R6555">
        <f t="shared" si="104"/>
        <v>0</v>
      </c>
    </row>
    <row r="6556" spans="1:18" x14ac:dyDescent="0.3">
      <c r="A6556" t="s">
        <v>514</v>
      </c>
      <c r="B6556" s="1">
        <v>38497</v>
      </c>
      <c r="C6556" t="s">
        <v>515</v>
      </c>
      <c r="D6556" t="s">
        <v>560</v>
      </c>
      <c r="E6556" t="s">
        <v>561</v>
      </c>
      <c r="G6556" s="6" t="s">
        <v>29</v>
      </c>
      <c r="H6556" t="s">
        <v>64</v>
      </c>
      <c r="I6556" t="s">
        <v>21</v>
      </c>
      <c r="J6556" t="s">
        <v>22</v>
      </c>
      <c r="K6556">
        <v>4</v>
      </c>
      <c r="L6556">
        <v>117</v>
      </c>
      <c r="M6556" t="s">
        <v>537</v>
      </c>
      <c r="N6556">
        <v>117</v>
      </c>
      <c r="P6556" cm="1">
        <f t="array" ref="P6556">IF(Q6556&gt;0,INDEX(Q6556:Q28280,MATCH(TRUE,INDEX(Q6556:Q28280="",,),0)-1),"")</f>
        <v>3</v>
      </c>
      <c r="Q6556">
        <v>2</v>
      </c>
      <c r="R6556">
        <f t="shared" si="104"/>
        <v>0</v>
      </c>
    </row>
    <row r="6557" spans="1:18" x14ac:dyDescent="0.3">
      <c r="A6557" t="s">
        <v>514</v>
      </c>
      <c r="B6557" s="1">
        <v>38497</v>
      </c>
      <c r="C6557" t="s">
        <v>515</v>
      </c>
      <c r="D6557" t="s">
        <v>560</v>
      </c>
      <c r="E6557" t="s">
        <v>561</v>
      </c>
      <c r="G6557" s="6" t="s">
        <v>29</v>
      </c>
      <c r="H6557" t="s">
        <v>70</v>
      </c>
      <c r="I6557" t="s">
        <v>26</v>
      </c>
      <c r="J6557" t="s">
        <v>27</v>
      </c>
      <c r="K6557">
        <v>22</v>
      </c>
      <c r="L6557">
        <v>17</v>
      </c>
      <c r="M6557" t="s">
        <v>537</v>
      </c>
      <c r="N6557">
        <v>17</v>
      </c>
      <c r="P6557" cm="1">
        <f t="array" ref="P6557">IF(Q6557&gt;0,INDEX(Q6557:Q28281,MATCH(TRUE,INDEX(Q6557:Q28281="",,),0)-1),"")</f>
        <v>3</v>
      </c>
      <c r="Q6557">
        <v>2</v>
      </c>
      <c r="R6557">
        <f t="shared" si="104"/>
        <v>0</v>
      </c>
    </row>
    <row r="6558" spans="1:18" x14ac:dyDescent="0.3">
      <c r="A6558" t="s">
        <v>514</v>
      </c>
      <c r="B6558" s="1">
        <v>38497</v>
      </c>
      <c r="C6558" t="s">
        <v>515</v>
      </c>
      <c r="D6558" t="s">
        <v>560</v>
      </c>
      <c r="E6558" t="s">
        <v>561</v>
      </c>
      <c r="G6558" s="6" t="s">
        <v>29</v>
      </c>
      <c r="H6558" t="s">
        <v>64</v>
      </c>
      <c r="I6558" t="s">
        <v>26</v>
      </c>
      <c r="J6558" t="s">
        <v>27</v>
      </c>
      <c r="K6558">
        <v>46</v>
      </c>
      <c r="L6558">
        <v>15</v>
      </c>
      <c r="M6558" t="s">
        <v>537</v>
      </c>
      <c r="N6558">
        <v>15</v>
      </c>
      <c r="P6558" cm="1">
        <f t="array" ref="P6558">IF(Q6558&gt;0,INDEX(Q6558:Q28282,MATCH(TRUE,INDEX(Q6558:Q28282="",,),0)-1),"")</f>
        <v>3</v>
      </c>
      <c r="Q6558">
        <v>2</v>
      </c>
      <c r="R6558">
        <f t="shared" si="104"/>
        <v>0</v>
      </c>
    </row>
    <row r="6559" spans="1:18" x14ac:dyDescent="0.3">
      <c r="A6559" t="s">
        <v>514</v>
      </c>
      <c r="B6559" s="1">
        <v>38497</v>
      </c>
      <c r="C6559" t="s">
        <v>515</v>
      </c>
      <c r="D6559" t="s">
        <v>560</v>
      </c>
      <c r="E6559" t="s">
        <v>561</v>
      </c>
      <c r="G6559" t="s">
        <v>19</v>
      </c>
      <c r="H6559" t="s">
        <v>43</v>
      </c>
      <c r="I6559" t="s">
        <v>21</v>
      </c>
      <c r="J6559" t="s">
        <v>22</v>
      </c>
      <c r="K6559">
        <v>51</v>
      </c>
      <c r="L6559">
        <v>175</v>
      </c>
      <c r="M6559" t="s">
        <v>530</v>
      </c>
      <c r="N6559">
        <v>185</v>
      </c>
      <c r="P6559" cm="1">
        <f t="array" ref="P6559">IF(Q6559&gt;0,INDEX(Q6559:Q28283,MATCH(TRUE,INDEX(Q6559:Q28283="",,),0)-1),"")</f>
        <v>3</v>
      </c>
      <c r="Q6559">
        <v>3</v>
      </c>
      <c r="R6559">
        <f t="shared" si="104"/>
        <v>0</v>
      </c>
    </row>
    <row r="6560" spans="1:18" x14ac:dyDescent="0.3">
      <c r="A6560" t="s">
        <v>514</v>
      </c>
      <c r="B6560" s="1">
        <v>38497</v>
      </c>
      <c r="C6560" t="s">
        <v>515</v>
      </c>
      <c r="D6560" t="s">
        <v>560</v>
      </c>
      <c r="E6560" t="s">
        <v>561</v>
      </c>
      <c r="G6560" t="s">
        <v>19</v>
      </c>
      <c r="H6560" t="s">
        <v>28</v>
      </c>
      <c r="I6560" t="s">
        <v>26</v>
      </c>
      <c r="J6560" t="s">
        <v>27</v>
      </c>
      <c r="K6560">
        <v>710</v>
      </c>
      <c r="L6560">
        <v>32</v>
      </c>
      <c r="M6560" t="s">
        <v>530</v>
      </c>
      <c r="N6560">
        <v>38</v>
      </c>
      <c r="P6560" cm="1">
        <f t="array" ref="P6560">IF(Q6560&gt;0,INDEX(Q6560:Q28284,MATCH(TRUE,INDEX(Q6560:Q28284="",,),0)-1),"")</f>
        <v>3</v>
      </c>
      <c r="Q6560">
        <v>3</v>
      </c>
      <c r="R6560">
        <f t="shared" si="104"/>
        <v>0</v>
      </c>
    </row>
    <row r="6561" spans="1:18" x14ac:dyDescent="0.3">
      <c r="A6561" t="s">
        <v>514</v>
      </c>
      <c r="B6561" s="1">
        <v>38497</v>
      </c>
      <c r="C6561" t="s">
        <v>515</v>
      </c>
      <c r="D6561" t="s">
        <v>560</v>
      </c>
      <c r="E6561" t="s">
        <v>561</v>
      </c>
      <c r="G6561" t="s">
        <v>19</v>
      </c>
      <c r="H6561" t="s">
        <v>43</v>
      </c>
      <c r="I6561" t="s">
        <v>26</v>
      </c>
      <c r="J6561" t="s">
        <v>27</v>
      </c>
      <c r="K6561">
        <v>379</v>
      </c>
      <c r="L6561">
        <v>17</v>
      </c>
      <c r="M6561" t="s">
        <v>530</v>
      </c>
      <c r="N6561">
        <v>25</v>
      </c>
      <c r="P6561" cm="1">
        <f t="array" ref="P6561">IF(Q6561&gt;0,INDEX(Q6561:Q28285,MATCH(TRUE,INDEX(Q6561:Q28285="",,),0)-1),"")</f>
        <v>3</v>
      </c>
      <c r="Q6561">
        <v>3</v>
      </c>
      <c r="R6561">
        <f t="shared" si="104"/>
        <v>0</v>
      </c>
    </row>
    <row r="6562" spans="1:18" x14ac:dyDescent="0.3">
      <c r="A6562" t="s">
        <v>514</v>
      </c>
      <c r="B6562" s="1">
        <v>38497</v>
      </c>
      <c r="C6562" t="s">
        <v>515</v>
      </c>
      <c r="D6562" t="s">
        <v>560</v>
      </c>
      <c r="E6562" t="s">
        <v>561</v>
      </c>
      <c r="G6562" s="6" t="s">
        <v>29</v>
      </c>
      <c r="H6562" t="s">
        <v>64</v>
      </c>
      <c r="I6562" t="s">
        <v>21</v>
      </c>
      <c r="J6562" t="s">
        <v>22</v>
      </c>
      <c r="K6562">
        <v>4</v>
      </c>
      <c r="L6562">
        <v>117</v>
      </c>
      <c r="M6562" t="s">
        <v>530</v>
      </c>
      <c r="N6562">
        <v>117</v>
      </c>
      <c r="P6562" cm="1">
        <f t="array" ref="P6562">IF(Q6562&gt;0,INDEX(Q6562:Q28286,MATCH(TRUE,INDEX(Q6562:Q28286="",,),0)-1),"")</f>
        <v>3</v>
      </c>
      <c r="Q6562">
        <v>3</v>
      </c>
      <c r="R6562">
        <f t="shared" si="104"/>
        <v>0</v>
      </c>
    </row>
    <row r="6563" spans="1:18" x14ac:dyDescent="0.3">
      <c r="A6563" t="s">
        <v>514</v>
      </c>
      <c r="B6563" s="1">
        <v>38497</v>
      </c>
      <c r="C6563" t="s">
        <v>515</v>
      </c>
      <c r="D6563" t="s">
        <v>560</v>
      </c>
      <c r="E6563" t="s">
        <v>561</v>
      </c>
      <c r="G6563" s="6" t="s">
        <v>29</v>
      </c>
      <c r="H6563" t="s">
        <v>70</v>
      </c>
      <c r="I6563" t="s">
        <v>26</v>
      </c>
      <c r="J6563" t="s">
        <v>27</v>
      </c>
      <c r="K6563">
        <v>22</v>
      </c>
      <c r="L6563">
        <v>17</v>
      </c>
      <c r="M6563" t="s">
        <v>530</v>
      </c>
      <c r="N6563">
        <v>17</v>
      </c>
      <c r="P6563" cm="1">
        <f t="array" ref="P6563">IF(Q6563&gt;0,INDEX(Q6563:Q28287,MATCH(TRUE,INDEX(Q6563:Q28287="",,),0)-1),"")</f>
        <v>3</v>
      </c>
      <c r="Q6563">
        <v>3</v>
      </c>
      <c r="R6563">
        <f t="shared" si="104"/>
        <v>0</v>
      </c>
    </row>
    <row r="6564" spans="1:18" x14ac:dyDescent="0.3">
      <c r="A6564" t="s">
        <v>514</v>
      </c>
      <c r="B6564" s="1">
        <v>38497</v>
      </c>
      <c r="C6564" t="s">
        <v>515</v>
      </c>
      <c r="D6564" t="s">
        <v>560</v>
      </c>
      <c r="E6564" t="s">
        <v>561</v>
      </c>
      <c r="G6564" s="6" t="s">
        <v>29</v>
      </c>
      <c r="H6564" t="s">
        <v>64</v>
      </c>
      <c r="I6564" t="s">
        <v>26</v>
      </c>
      <c r="J6564" t="s">
        <v>27</v>
      </c>
      <c r="K6564">
        <v>46</v>
      </c>
      <c r="L6564">
        <v>15</v>
      </c>
      <c r="M6564" t="s">
        <v>530</v>
      </c>
      <c r="N6564">
        <v>15</v>
      </c>
      <c r="P6564" cm="1">
        <f t="array" ref="P6564">IF(Q6564&gt;0,INDEX(Q6564:Q28288,MATCH(TRUE,INDEX(Q6564:Q28288="",,),0)-1),"")</f>
        <v>3</v>
      </c>
      <c r="Q6564">
        <v>3</v>
      </c>
      <c r="R6564">
        <f t="shared" si="104"/>
        <v>0</v>
      </c>
    </row>
    <row r="6565" spans="1:18" x14ac:dyDescent="0.3">
      <c r="P6565" t="str" cm="1">
        <f t="array" ref="P6565">IF(Q6565&gt;0,INDEX(Q6565:Q28289,MATCH(TRUE,INDEX(Q6565:Q28289="",,),0)-1),"")</f>
        <v/>
      </c>
      <c r="R6565" t="str">
        <f t="shared" si="104"/>
        <v/>
      </c>
    </row>
    <row r="6566" spans="1:18" x14ac:dyDescent="0.3">
      <c r="A6566" t="s">
        <v>514</v>
      </c>
      <c r="B6566" s="1">
        <v>38483</v>
      </c>
      <c r="C6566" t="s">
        <v>515</v>
      </c>
      <c r="D6566" t="s">
        <v>562</v>
      </c>
      <c r="E6566" t="s">
        <v>563</v>
      </c>
      <c r="G6566" t="s">
        <v>19</v>
      </c>
      <c r="H6566" t="s">
        <v>43</v>
      </c>
      <c r="I6566" t="s">
        <v>21</v>
      </c>
      <c r="J6566" t="s">
        <v>22</v>
      </c>
      <c r="K6566">
        <v>18.5</v>
      </c>
      <c r="L6566">
        <v>157</v>
      </c>
      <c r="M6566" t="s">
        <v>518</v>
      </c>
      <c r="N6566">
        <v>670</v>
      </c>
      <c r="O6566" t="s">
        <v>24</v>
      </c>
      <c r="P6566" cm="1">
        <f t="array" ref="P6566">IF(Q6566&gt;0,INDEX(Q6566:Q28290,MATCH(TRUE,INDEX(Q6566:Q28290="",,),0)-1),"")</f>
        <v>6</v>
      </c>
      <c r="Q6566">
        <v>1</v>
      </c>
      <c r="R6566">
        <f t="shared" si="104"/>
        <v>0</v>
      </c>
    </row>
    <row r="6567" spans="1:18" x14ac:dyDescent="0.3">
      <c r="A6567" t="s">
        <v>514</v>
      </c>
      <c r="B6567" s="1">
        <v>38483</v>
      </c>
      <c r="C6567" t="s">
        <v>515</v>
      </c>
      <c r="D6567" t="s">
        <v>562</v>
      </c>
      <c r="E6567" t="s">
        <v>563</v>
      </c>
      <c r="G6567" t="s">
        <v>19</v>
      </c>
      <c r="H6567" t="s">
        <v>28</v>
      </c>
      <c r="I6567" t="s">
        <v>26</v>
      </c>
      <c r="J6567" t="s">
        <v>27</v>
      </c>
      <c r="K6567">
        <v>404</v>
      </c>
      <c r="L6567">
        <v>26</v>
      </c>
      <c r="M6567" t="s">
        <v>518</v>
      </c>
      <c r="N6567">
        <v>26</v>
      </c>
      <c r="O6567" t="s">
        <v>24</v>
      </c>
      <c r="P6567" cm="1">
        <f t="array" ref="P6567">IF(Q6567&gt;0,INDEX(Q6567:Q28291,MATCH(TRUE,INDEX(Q6567:Q28291="",,),0)-1),"")</f>
        <v>6</v>
      </c>
      <c r="Q6567">
        <v>1</v>
      </c>
      <c r="R6567">
        <f t="shared" si="104"/>
        <v>0</v>
      </c>
    </row>
    <row r="6568" spans="1:18" x14ac:dyDescent="0.3">
      <c r="A6568" t="s">
        <v>514</v>
      </c>
      <c r="B6568" s="1">
        <v>38483</v>
      </c>
      <c r="C6568" t="s">
        <v>515</v>
      </c>
      <c r="D6568" t="s">
        <v>562</v>
      </c>
      <c r="E6568" t="s">
        <v>563</v>
      </c>
      <c r="G6568" s="6" t="s">
        <v>29</v>
      </c>
      <c r="H6568" t="s">
        <v>28</v>
      </c>
      <c r="I6568" t="s">
        <v>21</v>
      </c>
      <c r="J6568" t="s">
        <v>22</v>
      </c>
      <c r="K6568">
        <v>11</v>
      </c>
      <c r="L6568">
        <v>74</v>
      </c>
      <c r="M6568" t="s">
        <v>518</v>
      </c>
      <c r="N6568">
        <v>74</v>
      </c>
      <c r="O6568" t="s">
        <v>24</v>
      </c>
      <c r="P6568" cm="1">
        <f t="array" ref="P6568">IF(Q6568&gt;0,INDEX(Q6568:Q28292,MATCH(TRUE,INDEX(Q6568:Q28292="",,),0)-1),"")</f>
        <v>6</v>
      </c>
      <c r="Q6568">
        <v>1</v>
      </c>
      <c r="R6568">
        <f t="shared" si="104"/>
        <v>0</v>
      </c>
    </row>
    <row r="6569" spans="1:18" x14ac:dyDescent="0.3">
      <c r="A6569" t="s">
        <v>514</v>
      </c>
      <c r="B6569" s="1">
        <v>38483</v>
      </c>
      <c r="C6569" t="s">
        <v>515</v>
      </c>
      <c r="D6569" t="s">
        <v>562</v>
      </c>
      <c r="E6569" t="s">
        <v>563</v>
      </c>
      <c r="G6569" s="6" t="s">
        <v>29</v>
      </c>
      <c r="H6569" t="s">
        <v>43</v>
      </c>
      <c r="I6569" t="s">
        <v>26</v>
      </c>
      <c r="J6569" t="s">
        <v>27</v>
      </c>
      <c r="K6569">
        <v>93</v>
      </c>
      <c r="L6569">
        <v>12.5</v>
      </c>
      <c r="M6569" t="s">
        <v>518</v>
      </c>
      <c r="N6569">
        <v>12.5</v>
      </c>
      <c r="O6569" t="s">
        <v>24</v>
      </c>
      <c r="P6569" cm="1">
        <f t="array" ref="P6569">IF(Q6569&gt;0,INDEX(Q6569:Q28293,MATCH(TRUE,INDEX(Q6569:Q28293="",,),0)-1),"")</f>
        <v>6</v>
      </c>
      <c r="Q6569">
        <v>1</v>
      </c>
      <c r="R6569">
        <f t="shared" si="104"/>
        <v>0</v>
      </c>
    </row>
    <row r="6570" spans="1:18" x14ac:dyDescent="0.3">
      <c r="A6570" t="s">
        <v>514</v>
      </c>
      <c r="B6570" s="1">
        <v>38483</v>
      </c>
      <c r="C6570" t="s">
        <v>515</v>
      </c>
      <c r="D6570" t="s">
        <v>562</v>
      </c>
      <c r="E6570" t="s">
        <v>563</v>
      </c>
      <c r="G6570" s="6" t="s">
        <v>29</v>
      </c>
      <c r="H6570" t="s">
        <v>63</v>
      </c>
      <c r="I6570" t="s">
        <v>26</v>
      </c>
      <c r="J6570" t="s">
        <v>27</v>
      </c>
      <c r="K6570">
        <v>21</v>
      </c>
      <c r="L6570">
        <v>19</v>
      </c>
      <c r="M6570" t="s">
        <v>518</v>
      </c>
      <c r="N6570">
        <v>19</v>
      </c>
      <c r="O6570" t="s">
        <v>24</v>
      </c>
      <c r="P6570" cm="1">
        <f t="array" ref="P6570">IF(Q6570&gt;0,INDEX(Q6570:Q28294,MATCH(TRUE,INDEX(Q6570:Q28294="",,),0)-1),"")</f>
        <v>6</v>
      </c>
      <c r="Q6570">
        <v>1</v>
      </c>
      <c r="R6570">
        <f t="shared" si="104"/>
        <v>0</v>
      </c>
    </row>
    <row r="6571" spans="1:18" x14ac:dyDescent="0.3">
      <c r="A6571" t="s">
        <v>514</v>
      </c>
      <c r="B6571" s="1">
        <v>38483</v>
      </c>
      <c r="C6571" t="s">
        <v>515</v>
      </c>
      <c r="D6571" t="s">
        <v>562</v>
      </c>
      <c r="E6571" t="s">
        <v>563</v>
      </c>
      <c r="G6571" t="s">
        <v>19</v>
      </c>
      <c r="H6571" t="s">
        <v>43</v>
      </c>
      <c r="I6571" t="s">
        <v>21</v>
      </c>
      <c r="J6571" t="s">
        <v>22</v>
      </c>
      <c r="K6571">
        <v>18.5</v>
      </c>
      <c r="L6571">
        <v>157</v>
      </c>
      <c r="M6571" t="s">
        <v>543</v>
      </c>
      <c r="N6571">
        <v>585</v>
      </c>
      <c r="P6571" cm="1">
        <f t="array" ref="P6571">IF(Q6571&gt;0,INDEX(Q6571:Q28295,MATCH(TRUE,INDEX(Q6571:Q28295="",,),0)-1),"")</f>
        <v>6</v>
      </c>
      <c r="Q6571">
        <v>2</v>
      </c>
      <c r="R6571">
        <f t="shared" si="104"/>
        <v>0</v>
      </c>
    </row>
    <row r="6572" spans="1:18" x14ac:dyDescent="0.3">
      <c r="A6572" t="s">
        <v>514</v>
      </c>
      <c r="B6572" s="1">
        <v>38483</v>
      </c>
      <c r="C6572" t="s">
        <v>515</v>
      </c>
      <c r="D6572" t="s">
        <v>562</v>
      </c>
      <c r="E6572" t="s">
        <v>563</v>
      </c>
      <c r="G6572" t="s">
        <v>19</v>
      </c>
      <c r="H6572" t="s">
        <v>28</v>
      </c>
      <c r="I6572" t="s">
        <v>26</v>
      </c>
      <c r="J6572" t="s">
        <v>27</v>
      </c>
      <c r="K6572">
        <v>404</v>
      </c>
      <c r="L6572">
        <v>26</v>
      </c>
      <c r="M6572" t="s">
        <v>543</v>
      </c>
      <c r="N6572">
        <v>26</v>
      </c>
      <c r="P6572" cm="1">
        <f t="array" ref="P6572">IF(Q6572&gt;0,INDEX(Q6572:Q28296,MATCH(TRUE,INDEX(Q6572:Q28296="",,),0)-1),"")</f>
        <v>6</v>
      </c>
      <c r="Q6572">
        <v>2</v>
      </c>
      <c r="R6572">
        <f t="shared" si="104"/>
        <v>0</v>
      </c>
    </row>
    <row r="6573" spans="1:18" x14ac:dyDescent="0.3">
      <c r="A6573" t="s">
        <v>514</v>
      </c>
      <c r="B6573" s="1">
        <v>38483</v>
      </c>
      <c r="C6573" t="s">
        <v>515</v>
      </c>
      <c r="D6573" t="s">
        <v>562</v>
      </c>
      <c r="E6573" t="s">
        <v>563</v>
      </c>
      <c r="G6573" s="6" t="s">
        <v>29</v>
      </c>
      <c r="H6573" t="s">
        <v>28</v>
      </c>
      <c r="I6573" t="s">
        <v>21</v>
      </c>
      <c r="J6573" t="s">
        <v>22</v>
      </c>
      <c r="K6573">
        <v>11</v>
      </c>
      <c r="L6573">
        <v>74</v>
      </c>
      <c r="M6573" t="s">
        <v>543</v>
      </c>
      <c r="N6573">
        <v>74</v>
      </c>
      <c r="P6573" cm="1">
        <f t="array" ref="P6573">IF(Q6573&gt;0,INDEX(Q6573:Q28297,MATCH(TRUE,INDEX(Q6573:Q28297="",,),0)-1),"")</f>
        <v>6</v>
      </c>
      <c r="Q6573">
        <v>2</v>
      </c>
      <c r="R6573">
        <f t="shared" si="104"/>
        <v>0</v>
      </c>
    </row>
    <row r="6574" spans="1:18" x14ac:dyDescent="0.3">
      <c r="A6574" t="s">
        <v>514</v>
      </c>
      <c r="B6574" s="1">
        <v>38483</v>
      </c>
      <c r="C6574" t="s">
        <v>515</v>
      </c>
      <c r="D6574" t="s">
        <v>562</v>
      </c>
      <c r="E6574" t="s">
        <v>563</v>
      </c>
      <c r="G6574" s="6" t="s">
        <v>29</v>
      </c>
      <c r="H6574" t="s">
        <v>43</v>
      </c>
      <c r="I6574" t="s">
        <v>26</v>
      </c>
      <c r="J6574" t="s">
        <v>27</v>
      </c>
      <c r="K6574">
        <v>93</v>
      </c>
      <c r="L6574">
        <v>12.5</v>
      </c>
      <c r="M6574" t="s">
        <v>543</v>
      </c>
      <c r="N6574">
        <v>12.5</v>
      </c>
      <c r="P6574" cm="1">
        <f t="array" ref="P6574">IF(Q6574&gt;0,INDEX(Q6574:Q28298,MATCH(TRUE,INDEX(Q6574:Q28298="",,),0)-1),"")</f>
        <v>6</v>
      </c>
      <c r="Q6574">
        <v>2</v>
      </c>
      <c r="R6574">
        <f t="shared" si="104"/>
        <v>0</v>
      </c>
    </row>
    <row r="6575" spans="1:18" x14ac:dyDescent="0.3">
      <c r="A6575" t="s">
        <v>514</v>
      </c>
      <c r="B6575" s="1">
        <v>38483</v>
      </c>
      <c r="C6575" t="s">
        <v>515</v>
      </c>
      <c r="D6575" t="s">
        <v>562</v>
      </c>
      <c r="E6575" t="s">
        <v>563</v>
      </c>
      <c r="G6575" s="6" t="s">
        <v>29</v>
      </c>
      <c r="H6575" t="s">
        <v>63</v>
      </c>
      <c r="I6575" t="s">
        <v>26</v>
      </c>
      <c r="J6575" t="s">
        <v>27</v>
      </c>
      <c r="K6575">
        <v>21</v>
      </c>
      <c r="L6575">
        <v>19</v>
      </c>
      <c r="M6575" t="s">
        <v>543</v>
      </c>
      <c r="N6575">
        <v>19</v>
      </c>
      <c r="P6575" cm="1">
        <f t="array" ref="P6575">IF(Q6575&gt;0,INDEX(Q6575:Q28299,MATCH(TRUE,INDEX(Q6575:Q28299="",,),0)-1),"")</f>
        <v>6</v>
      </c>
      <c r="Q6575">
        <v>2</v>
      </c>
      <c r="R6575">
        <f t="shared" si="104"/>
        <v>0</v>
      </c>
    </row>
    <row r="6576" spans="1:18" x14ac:dyDescent="0.3">
      <c r="A6576" t="s">
        <v>514</v>
      </c>
      <c r="B6576" s="1">
        <v>38483</v>
      </c>
      <c r="C6576" t="s">
        <v>515</v>
      </c>
      <c r="D6576" t="s">
        <v>562</v>
      </c>
      <c r="E6576" t="s">
        <v>563</v>
      </c>
      <c r="G6576" t="s">
        <v>19</v>
      </c>
      <c r="H6576" t="s">
        <v>43</v>
      </c>
      <c r="I6576" t="s">
        <v>21</v>
      </c>
      <c r="J6576" t="s">
        <v>22</v>
      </c>
      <c r="K6576">
        <v>18.5</v>
      </c>
      <c r="L6576">
        <v>157</v>
      </c>
      <c r="M6576" t="s">
        <v>564</v>
      </c>
      <c r="N6576">
        <v>157</v>
      </c>
      <c r="P6576" cm="1">
        <f t="array" ref="P6576">IF(Q6576&gt;0,INDEX(Q6576:Q28300,MATCH(TRUE,INDEX(Q6576:Q28300="",,),0)-1),"")</f>
        <v>6</v>
      </c>
      <c r="Q6576">
        <v>3</v>
      </c>
      <c r="R6576">
        <f t="shared" si="104"/>
        <v>0</v>
      </c>
    </row>
    <row r="6577" spans="1:18" x14ac:dyDescent="0.3">
      <c r="A6577" t="s">
        <v>514</v>
      </c>
      <c r="B6577" s="1">
        <v>38483</v>
      </c>
      <c r="C6577" t="s">
        <v>515</v>
      </c>
      <c r="D6577" t="s">
        <v>562</v>
      </c>
      <c r="E6577" t="s">
        <v>563</v>
      </c>
      <c r="G6577" t="s">
        <v>19</v>
      </c>
      <c r="H6577" t="s">
        <v>28</v>
      </c>
      <c r="I6577" t="s">
        <v>26</v>
      </c>
      <c r="J6577" t="s">
        <v>27</v>
      </c>
      <c r="K6577">
        <v>404</v>
      </c>
      <c r="L6577">
        <v>26</v>
      </c>
      <c r="M6577" t="s">
        <v>564</v>
      </c>
      <c r="N6577">
        <v>43.49</v>
      </c>
      <c r="P6577" cm="1">
        <f t="array" ref="P6577">IF(Q6577&gt;0,INDEX(Q6577:Q28301,MATCH(TRUE,INDEX(Q6577:Q28301="",,),0)-1),"")</f>
        <v>6</v>
      </c>
      <c r="Q6577">
        <v>3</v>
      </c>
      <c r="R6577">
        <f t="shared" si="104"/>
        <v>0</v>
      </c>
    </row>
    <row r="6578" spans="1:18" x14ac:dyDescent="0.3">
      <c r="A6578" t="s">
        <v>514</v>
      </c>
      <c r="B6578" s="1">
        <v>38483</v>
      </c>
      <c r="C6578" t="s">
        <v>515</v>
      </c>
      <c r="D6578" t="s">
        <v>562</v>
      </c>
      <c r="E6578" t="s">
        <v>563</v>
      </c>
      <c r="G6578" s="6" t="s">
        <v>29</v>
      </c>
      <c r="H6578" t="s">
        <v>28</v>
      </c>
      <c r="I6578" t="s">
        <v>21</v>
      </c>
      <c r="J6578" t="s">
        <v>22</v>
      </c>
      <c r="K6578">
        <v>11</v>
      </c>
      <c r="L6578">
        <v>74</v>
      </c>
      <c r="M6578" t="s">
        <v>564</v>
      </c>
      <c r="N6578">
        <v>74</v>
      </c>
      <c r="P6578" cm="1">
        <f t="array" ref="P6578">IF(Q6578&gt;0,INDEX(Q6578:Q28302,MATCH(TRUE,INDEX(Q6578:Q28302="",,),0)-1),"")</f>
        <v>6</v>
      </c>
      <c r="Q6578">
        <v>3</v>
      </c>
      <c r="R6578">
        <f t="shared" si="104"/>
        <v>0</v>
      </c>
    </row>
    <row r="6579" spans="1:18" x14ac:dyDescent="0.3">
      <c r="A6579" t="s">
        <v>514</v>
      </c>
      <c r="B6579" s="1">
        <v>38483</v>
      </c>
      <c r="C6579" t="s">
        <v>515</v>
      </c>
      <c r="D6579" t="s">
        <v>562</v>
      </c>
      <c r="E6579" t="s">
        <v>563</v>
      </c>
      <c r="G6579" s="6" t="s">
        <v>29</v>
      </c>
      <c r="H6579" t="s">
        <v>43</v>
      </c>
      <c r="I6579" t="s">
        <v>26</v>
      </c>
      <c r="J6579" t="s">
        <v>27</v>
      </c>
      <c r="K6579">
        <v>93</v>
      </c>
      <c r="L6579">
        <v>12.5</v>
      </c>
      <c r="M6579" t="s">
        <v>564</v>
      </c>
      <c r="N6579">
        <v>12.5</v>
      </c>
      <c r="P6579" cm="1">
        <f t="array" ref="P6579">IF(Q6579&gt;0,INDEX(Q6579:Q28303,MATCH(TRUE,INDEX(Q6579:Q28303="",,),0)-1),"")</f>
        <v>6</v>
      </c>
      <c r="Q6579">
        <v>3</v>
      </c>
      <c r="R6579">
        <f t="shared" si="104"/>
        <v>0</v>
      </c>
    </row>
    <row r="6580" spans="1:18" x14ac:dyDescent="0.3">
      <c r="A6580" t="s">
        <v>514</v>
      </c>
      <c r="B6580" s="1">
        <v>38483</v>
      </c>
      <c r="C6580" t="s">
        <v>515</v>
      </c>
      <c r="D6580" t="s">
        <v>562</v>
      </c>
      <c r="E6580" t="s">
        <v>563</v>
      </c>
      <c r="G6580" s="6" t="s">
        <v>29</v>
      </c>
      <c r="H6580" t="s">
        <v>63</v>
      </c>
      <c r="I6580" t="s">
        <v>26</v>
      </c>
      <c r="J6580" t="s">
        <v>27</v>
      </c>
      <c r="K6580">
        <v>21</v>
      </c>
      <c r="L6580">
        <v>19</v>
      </c>
      <c r="M6580" t="s">
        <v>564</v>
      </c>
      <c r="N6580">
        <v>19</v>
      </c>
      <c r="P6580" cm="1">
        <f t="array" ref="P6580">IF(Q6580&gt;0,INDEX(Q6580:Q28304,MATCH(TRUE,INDEX(Q6580:Q28304="",,),0)-1),"")</f>
        <v>6</v>
      </c>
      <c r="Q6580">
        <v>3</v>
      </c>
      <c r="R6580">
        <f t="shared" ref="R6580:R6643" si="105">IF(P6580="","",0)</f>
        <v>0</v>
      </c>
    </row>
    <row r="6581" spans="1:18" x14ac:dyDescent="0.3">
      <c r="A6581" t="s">
        <v>514</v>
      </c>
      <c r="B6581" s="1">
        <v>38483</v>
      </c>
      <c r="C6581" t="s">
        <v>515</v>
      </c>
      <c r="D6581" t="s">
        <v>562</v>
      </c>
      <c r="E6581" t="s">
        <v>563</v>
      </c>
      <c r="G6581" t="s">
        <v>19</v>
      </c>
      <c r="H6581" t="s">
        <v>43</v>
      </c>
      <c r="I6581" t="s">
        <v>21</v>
      </c>
      <c r="J6581" t="s">
        <v>22</v>
      </c>
      <c r="K6581">
        <v>18.5</v>
      </c>
      <c r="L6581">
        <v>157</v>
      </c>
      <c r="M6581" t="s">
        <v>492</v>
      </c>
      <c r="N6581">
        <v>160</v>
      </c>
      <c r="P6581" cm="1">
        <f t="array" ref="P6581">IF(Q6581&gt;0,INDEX(Q6581:Q28305,MATCH(TRUE,INDEX(Q6581:Q28305="",,),0)-1),"")</f>
        <v>6</v>
      </c>
      <c r="Q6581">
        <v>4</v>
      </c>
      <c r="R6581">
        <f t="shared" si="105"/>
        <v>0</v>
      </c>
    </row>
    <row r="6582" spans="1:18" x14ac:dyDescent="0.3">
      <c r="A6582" t="s">
        <v>514</v>
      </c>
      <c r="B6582" s="1">
        <v>38483</v>
      </c>
      <c r="C6582" t="s">
        <v>515</v>
      </c>
      <c r="D6582" t="s">
        <v>562</v>
      </c>
      <c r="E6582" t="s">
        <v>563</v>
      </c>
      <c r="G6582" t="s">
        <v>19</v>
      </c>
      <c r="H6582" t="s">
        <v>28</v>
      </c>
      <c r="I6582" t="s">
        <v>26</v>
      </c>
      <c r="J6582" t="s">
        <v>27</v>
      </c>
      <c r="K6582">
        <v>404</v>
      </c>
      <c r="L6582">
        <v>26</v>
      </c>
      <c r="M6582" t="s">
        <v>492</v>
      </c>
      <c r="N6582">
        <v>43</v>
      </c>
      <c r="P6582" cm="1">
        <f t="array" ref="P6582">IF(Q6582&gt;0,INDEX(Q6582:Q28306,MATCH(TRUE,INDEX(Q6582:Q28306="",,),0)-1),"")</f>
        <v>6</v>
      </c>
      <c r="Q6582">
        <v>4</v>
      </c>
      <c r="R6582">
        <f t="shared" si="105"/>
        <v>0</v>
      </c>
    </row>
    <row r="6583" spans="1:18" x14ac:dyDescent="0.3">
      <c r="A6583" t="s">
        <v>514</v>
      </c>
      <c r="B6583" s="1">
        <v>38483</v>
      </c>
      <c r="C6583" t="s">
        <v>515</v>
      </c>
      <c r="D6583" t="s">
        <v>562</v>
      </c>
      <c r="E6583" t="s">
        <v>563</v>
      </c>
      <c r="G6583" s="6" t="s">
        <v>29</v>
      </c>
      <c r="H6583" t="s">
        <v>28</v>
      </c>
      <c r="I6583" t="s">
        <v>21</v>
      </c>
      <c r="J6583" t="s">
        <v>22</v>
      </c>
      <c r="K6583">
        <v>11</v>
      </c>
      <c r="L6583">
        <v>74</v>
      </c>
      <c r="M6583" t="s">
        <v>492</v>
      </c>
      <c r="N6583">
        <v>74</v>
      </c>
      <c r="P6583" cm="1">
        <f t="array" ref="P6583">IF(Q6583&gt;0,INDEX(Q6583:Q28307,MATCH(TRUE,INDEX(Q6583:Q28307="",,),0)-1),"")</f>
        <v>6</v>
      </c>
      <c r="Q6583">
        <v>4</v>
      </c>
      <c r="R6583">
        <f t="shared" si="105"/>
        <v>0</v>
      </c>
    </row>
    <row r="6584" spans="1:18" x14ac:dyDescent="0.3">
      <c r="A6584" t="s">
        <v>514</v>
      </c>
      <c r="B6584" s="1">
        <v>38483</v>
      </c>
      <c r="C6584" t="s">
        <v>515</v>
      </c>
      <c r="D6584" t="s">
        <v>562</v>
      </c>
      <c r="E6584" t="s">
        <v>563</v>
      </c>
      <c r="G6584" s="6" t="s">
        <v>29</v>
      </c>
      <c r="H6584" t="s">
        <v>43</v>
      </c>
      <c r="I6584" t="s">
        <v>26</v>
      </c>
      <c r="J6584" t="s">
        <v>27</v>
      </c>
      <c r="K6584">
        <v>93</v>
      </c>
      <c r="L6584">
        <v>12.5</v>
      </c>
      <c r="M6584" t="s">
        <v>492</v>
      </c>
      <c r="N6584">
        <v>12.5</v>
      </c>
      <c r="P6584" cm="1">
        <f t="array" ref="P6584">IF(Q6584&gt;0,INDEX(Q6584:Q28308,MATCH(TRUE,INDEX(Q6584:Q28308="",,),0)-1),"")</f>
        <v>6</v>
      </c>
      <c r="Q6584">
        <v>4</v>
      </c>
      <c r="R6584">
        <f t="shared" si="105"/>
        <v>0</v>
      </c>
    </row>
    <row r="6585" spans="1:18" x14ac:dyDescent="0.3">
      <c r="A6585" t="s">
        <v>514</v>
      </c>
      <c r="B6585" s="1">
        <v>38483</v>
      </c>
      <c r="C6585" t="s">
        <v>515</v>
      </c>
      <c r="D6585" t="s">
        <v>562</v>
      </c>
      <c r="E6585" t="s">
        <v>563</v>
      </c>
      <c r="G6585" s="6" t="s">
        <v>29</v>
      </c>
      <c r="H6585" t="s">
        <v>63</v>
      </c>
      <c r="I6585" t="s">
        <v>26</v>
      </c>
      <c r="J6585" t="s">
        <v>27</v>
      </c>
      <c r="K6585">
        <v>21</v>
      </c>
      <c r="L6585">
        <v>19</v>
      </c>
      <c r="M6585" t="s">
        <v>492</v>
      </c>
      <c r="N6585">
        <v>19</v>
      </c>
      <c r="P6585" cm="1">
        <f t="array" ref="P6585">IF(Q6585&gt;0,INDEX(Q6585:Q28309,MATCH(TRUE,INDEX(Q6585:Q28309="",,),0)-1),"")</f>
        <v>6</v>
      </c>
      <c r="Q6585">
        <v>4</v>
      </c>
      <c r="R6585">
        <f t="shared" si="105"/>
        <v>0</v>
      </c>
    </row>
    <row r="6586" spans="1:18" x14ac:dyDescent="0.3">
      <c r="A6586" t="s">
        <v>514</v>
      </c>
      <c r="B6586" s="1">
        <v>38483</v>
      </c>
      <c r="C6586" t="s">
        <v>515</v>
      </c>
      <c r="D6586" t="s">
        <v>562</v>
      </c>
      <c r="E6586" t="s">
        <v>563</v>
      </c>
      <c r="G6586" t="s">
        <v>19</v>
      </c>
      <c r="H6586" t="s">
        <v>43</v>
      </c>
      <c r="I6586" t="s">
        <v>21</v>
      </c>
      <c r="J6586" t="s">
        <v>22</v>
      </c>
      <c r="K6586">
        <v>18.5</v>
      </c>
      <c r="L6586">
        <v>157</v>
      </c>
      <c r="M6586" t="s">
        <v>565</v>
      </c>
      <c r="N6586">
        <v>520.55999999999995</v>
      </c>
      <c r="P6586" cm="1">
        <f t="array" ref="P6586">IF(Q6586&gt;0,INDEX(Q6586:Q28310,MATCH(TRUE,INDEX(Q6586:Q28310="",,),0)-1),"")</f>
        <v>6</v>
      </c>
      <c r="Q6586">
        <v>5</v>
      </c>
      <c r="R6586">
        <f t="shared" si="105"/>
        <v>0</v>
      </c>
    </row>
    <row r="6587" spans="1:18" x14ac:dyDescent="0.3">
      <c r="A6587" t="s">
        <v>514</v>
      </c>
      <c r="B6587" s="1">
        <v>38483</v>
      </c>
      <c r="C6587" t="s">
        <v>515</v>
      </c>
      <c r="D6587" t="s">
        <v>562</v>
      </c>
      <c r="E6587" t="s">
        <v>563</v>
      </c>
      <c r="G6587" t="s">
        <v>19</v>
      </c>
      <c r="H6587" t="s">
        <v>28</v>
      </c>
      <c r="I6587" t="s">
        <v>26</v>
      </c>
      <c r="J6587" t="s">
        <v>27</v>
      </c>
      <c r="K6587">
        <v>404</v>
      </c>
      <c r="L6587">
        <v>26</v>
      </c>
      <c r="M6587" t="s">
        <v>565</v>
      </c>
      <c r="N6587">
        <v>26</v>
      </c>
      <c r="P6587" cm="1">
        <f t="array" ref="P6587">IF(Q6587&gt;0,INDEX(Q6587:Q28311,MATCH(TRUE,INDEX(Q6587:Q28311="",,),0)-1),"")</f>
        <v>6</v>
      </c>
      <c r="Q6587">
        <v>5</v>
      </c>
      <c r="R6587">
        <f t="shared" si="105"/>
        <v>0</v>
      </c>
    </row>
    <row r="6588" spans="1:18" x14ac:dyDescent="0.3">
      <c r="A6588" t="s">
        <v>514</v>
      </c>
      <c r="B6588" s="1">
        <v>38483</v>
      </c>
      <c r="C6588" t="s">
        <v>515</v>
      </c>
      <c r="D6588" t="s">
        <v>562</v>
      </c>
      <c r="E6588" t="s">
        <v>563</v>
      </c>
      <c r="G6588" s="6" t="s">
        <v>29</v>
      </c>
      <c r="H6588" t="s">
        <v>28</v>
      </c>
      <c r="I6588" t="s">
        <v>21</v>
      </c>
      <c r="J6588" t="s">
        <v>22</v>
      </c>
      <c r="K6588">
        <v>11</v>
      </c>
      <c r="L6588">
        <v>74</v>
      </c>
      <c r="M6588" t="s">
        <v>565</v>
      </c>
      <c r="N6588">
        <v>74</v>
      </c>
      <c r="P6588" cm="1">
        <f t="array" ref="P6588">IF(Q6588&gt;0,INDEX(Q6588:Q28312,MATCH(TRUE,INDEX(Q6588:Q28312="",,),0)-1),"")</f>
        <v>6</v>
      </c>
      <c r="Q6588">
        <v>5</v>
      </c>
      <c r="R6588">
        <f t="shared" si="105"/>
        <v>0</v>
      </c>
    </row>
    <row r="6589" spans="1:18" x14ac:dyDescent="0.3">
      <c r="A6589" t="s">
        <v>514</v>
      </c>
      <c r="B6589" s="1">
        <v>38483</v>
      </c>
      <c r="C6589" t="s">
        <v>515</v>
      </c>
      <c r="D6589" t="s">
        <v>562</v>
      </c>
      <c r="E6589" t="s">
        <v>563</v>
      </c>
      <c r="G6589" s="6" t="s">
        <v>29</v>
      </c>
      <c r="H6589" t="s">
        <v>43</v>
      </c>
      <c r="I6589" t="s">
        <v>26</v>
      </c>
      <c r="J6589" t="s">
        <v>27</v>
      </c>
      <c r="K6589">
        <v>93</v>
      </c>
      <c r="L6589">
        <v>12.5</v>
      </c>
      <c r="M6589" t="s">
        <v>565</v>
      </c>
      <c r="N6589">
        <v>12.5</v>
      </c>
      <c r="P6589" cm="1">
        <f t="array" ref="P6589">IF(Q6589&gt;0,INDEX(Q6589:Q28313,MATCH(TRUE,INDEX(Q6589:Q28313="",,),0)-1),"")</f>
        <v>6</v>
      </c>
      <c r="Q6589">
        <v>5</v>
      </c>
      <c r="R6589">
        <f t="shared" si="105"/>
        <v>0</v>
      </c>
    </row>
    <row r="6590" spans="1:18" x14ac:dyDescent="0.3">
      <c r="A6590" t="s">
        <v>514</v>
      </c>
      <c r="B6590" s="1">
        <v>38483</v>
      </c>
      <c r="C6590" t="s">
        <v>515</v>
      </c>
      <c r="D6590" t="s">
        <v>562</v>
      </c>
      <c r="E6590" t="s">
        <v>563</v>
      </c>
      <c r="G6590" s="6" t="s">
        <v>29</v>
      </c>
      <c r="H6590" t="s">
        <v>63</v>
      </c>
      <c r="I6590" t="s">
        <v>26</v>
      </c>
      <c r="J6590" t="s">
        <v>27</v>
      </c>
      <c r="K6590">
        <v>21</v>
      </c>
      <c r="L6590">
        <v>19</v>
      </c>
      <c r="M6590" t="s">
        <v>565</v>
      </c>
      <c r="N6590">
        <v>19</v>
      </c>
      <c r="P6590" cm="1">
        <f t="array" ref="P6590">IF(Q6590&gt;0,INDEX(Q6590:Q28314,MATCH(TRUE,INDEX(Q6590:Q28314="",,),0)-1),"")</f>
        <v>6</v>
      </c>
      <c r="Q6590">
        <v>5</v>
      </c>
      <c r="R6590">
        <f t="shared" si="105"/>
        <v>0</v>
      </c>
    </row>
    <row r="6591" spans="1:18" x14ac:dyDescent="0.3">
      <c r="A6591" t="s">
        <v>514</v>
      </c>
      <c r="B6591" s="1">
        <v>38483</v>
      </c>
      <c r="C6591" t="s">
        <v>515</v>
      </c>
      <c r="D6591" t="s">
        <v>562</v>
      </c>
      <c r="E6591" t="s">
        <v>563</v>
      </c>
      <c r="G6591" t="s">
        <v>19</v>
      </c>
      <c r="H6591" t="s">
        <v>43</v>
      </c>
      <c r="I6591" t="s">
        <v>21</v>
      </c>
      <c r="J6591" t="s">
        <v>22</v>
      </c>
      <c r="K6591">
        <v>18.5</v>
      </c>
      <c r="L6591">
        <v>157</v>
      </c>
      <c r="M6591" t="s">
        <v>44</v>
      </c>
      <c r="N6591">
        <v>157</v>
      </c>
      <c r="P6591" cm="1">
        <f t="array" ref="P6591">IF(Q6591&gt;0,INDEX(Q6591:Q28315,MATCH(TRUE,INDEX(Q6591:Q28315="",,),0)-1),"")</f>
        <v>6</v>
      </c>
      <c r="Q6591">
        <v>6</v>
      </c>
      <c r="R6591">
        <f t="shared" si="105"/>
        <v>0</v>
      </c>
    </row>
    <row r="6592" spans="1:18" x14ac:dyDescent="0.3">
      <c r="A6592" t="s">
        <v>514</v>
      </c>
      <c r="B6592" s="1">
        <v>38483</v>
      </c>
      <c r="C6592" t="s">
        <v>515</v>
      </c>
      <c r="D6592" t="s">
        <v>562</v>
      </c>
      <c r="E6592" t="s">
        <v>563</v>
      </c>
      <c r="G6592" t="s">
        <v>19</v>
      </c>
      <c r="H6592" t="s">
        <v>28</v>
      </c>
      <c r="I6592" t="s">
        <v>26</v>
      </c>
      <c r="J6592" t="s">
        <v>27</v>
      </c>
      <c r="K6592">
        <v>404</v>
      </c>
      <c r="L6592">
        <v>26</v>
      </c>
      <c r="M6592" t="s">
        <v>44</v>
      </c>
      <c r="N6592">
        <v>34.61</v>
      </c>
      <c r="P6592" cm="1">
        <f t="array" ref="P6592">IF(Q6592&gt;0,INDEX(Q6592:Q28316,MATCH(TRUE,INDEX(Q6592:Q28316="",,),0)-1),"")</f>
        <v>6</v>
      </c>
      <c r="Q6592">
        <v>6</v>
      </c>
      <c r="R6592">
        <f t="shared" si="105"/>
        <v>0</v>
      </c>
    </row>
    <row r="6593" spans="1:18" x14ac:dyDescent="0.3">
      <c r="A6593" t="s">
        <v>514</v>
      </c>
      <c r="B6593" s="1">
        <v>38483</v>
      </c>
      <c r="C6593" t="s">
        <v>515</v>
      </c>
      <c r="D6593" t="s">
        <v>562</v>
      </c>
      <c r="E6593" t="s">
        <v>563</v>
      </c>
      <c r="G6593" s="6" t="s">
        <v>29</v>
      </c>
      <c r="H6593" t="s">
        <v>28</v>
      </c>
      <c r="I6593" t="s">
        <v>21</v>
      </c>
      <c r="J6593" t="s">
        <v>22</v>
      </c>
      <c r="K6593">
        <v>11</v>
      </c>
      <c r="L6593">
        <v>74</v>
      </c>
      <c r="M6593" t="s">
        <v>44</v>
      </c>
      <c r="N6593">
        <v>74</v>
      </c>
      <c r="P6593" cm="1">
        <f t="array" ref="P6593">IF(Q6593&gt;0,INDEX(Q6593:Q28317,MATCH(TRUE,INDEX(Q6593:Q28317="",,),0)-1),"")</f>
        <v>6</v>
      </c>
      <c r="Q6593">
        <v>6</v>
      </c>
      <c r="R6593">
        <f t="shared" si="105"/>
        <v>0</v>
      </c>
    </row>
    <row r="6594" spans="1:18" x14ac:dyDescent="0.3">
      <c r="A6594" t="s">
        <v>514</v>
      </c>
      <c r="B6594" s="1">
        <v>38483</v>
      </c>
      <c r="C6594" t="s">
        <v>515</v>
      </c>
      <c r="D6594" t="s">
        <v>562</v>
      </c>
      <c r="E6594" t="s">
        <v>563</v>
      </c>
      <c r="G6594" s="6" t="s">
        <v>29</v>
      </c>
      <c r="H6594" t="s">
        <v>43</v>
      </c>
      <c r="I6594" t="s">
        <v>26</v>
      </c>
      <c r="J6594" t="s">
        <v>27</v>
      </c>
      <c r="K6594">
        <v>93</v>
      </c>
      <c r="L6594">
        <v>12.5</v>
      </c>
      <c r="M6594" t="s">
        <v>44</v>
      </c>
      <c r="N6594">
        <v>12.5</v>
      </c>
      <c r="P6594" cm="1">
        <f t="array" ref="P6594">IF(Q6594&gt;0,INDEX(Q6594:Q28318,MATCH(TRUE,INDEX(Q6594:Q28318="",,),0)-1),"")</f>
        <v>6</v>
      </c>
      <c r="Q6594">
        <v>6</v>
      </c>
      <c r="R6594">
        <f t="shared" si="105"/>
        <v>0</v>
      </c>
    </row>
    <row r="6595" spans="1:18" x14ac:dyDescent="0.3">
      <c r="A6595" t="s">
        <v>514</v>
      </c>
      <c r="B6595" s="1">
        <v>38483</v>
      </c>
      <c r="C6595" t="s">
        <v>515</v>
      </c>
      <c r="D6595" t="s">
        <v>562</v>
      </c>
      <c r="E6595" t="s">
        <v>563</v>
      </c>
      <c r="G6595" s="6" t="s">
        <v>29</v>
      </c>
      <c r="H6595" t="s">
        <v>63</v>
      </c>
      <c r="I6595" t="s">
        <v>26</v>
      </c>
      <c r="J6595" t="s">
        <v>27</v>
      </c>
      <c r="K6595">
        <v>21</v>
      </c>
      <c r="L6595">
        <v>19</v>
      </c>
      <c r="M6595" t="s">
        <v>44</v>
      </c>
      <c r="N6595">
        <v>19</v>
      </c>
      <c r="P6595" cm="1">
        <f t="array" ref="P6595">IF(Q6595&gt;0,INDEX(Q6595:Q28319,MATCH(TRUE,INDEX(Q6595:Q28319="",,),0)-1),"")</f>
        <v>6</v>
      </c>
      <c r="Q6595">
        <v>6</v>
      </c>
      <c r="R6595">
        <f t="shared" si="105"/>
        <v>0</v>
      </c>
    </row>
    <row r="6596" spans="1:18" x14ac:dyDescent="0.3">
      <c r="P6596" t="str" cm="1">
        <f t="array" ref="P6596">IF(Q6596&gt;0,INDEX(Q6596:Q28320,MATCH(TRUE,INDEX(Q6596:Q28320="",,),0)-1),"")</f>
        <v/>
      </c>
      <c r="R6596" t="str">
        <f t="shared" si="105"/>
        <v/>
      </c>
    </row>
    <row r="6597" spans="1:18" x14ac:dyDescent="0.3">
      <c r="A6597" t="s">
        <v>514</v>
      </c>
      <c r="B6597" s="1">
        <v>38483</v>
      </c>
      <c r="C6597" t="s">
        <v>515</v>
      </c>
      <c r="D6597" t="s">
        <v>566</v>
      </c>
      <c r="E6597" t="s">
        <v>567</v>
      </c>
      <c r="G6597" t="s">
        <v>19</v>
      </c>
      <c r="H6597" t="s">
        <v>20</v>
      </c>
      <c r="I6597" t="s">
        <v>21</v>
      </c>
      <c r="J6597" t="s">
        <v>22</v>
      </c>
      <c r="K6597">
        <v>31</v>
      </c>
      <c r="L6597">
        <v>305</v>
      </c>
      <c r="M6597" t="s">
        <v>492</v>
      </c>
      <c r="N6597">
        <v>310</v>
      </c>
      <c r="O6597" t="s">
        <v>24</v>
      </c>
      <c r="P6597" cm="1">
        <f t="array" ref="P6597">IF(Q6597&gt;0,INDEX(Q6597:Q28321,MATCH(TRUE,INDEX(Q6597:Q28321="",,),0)-1),"")</f>
        <v>4</v>
      </c>
      <c r="Q6597">
        <v>1</v>
      </c>
      <c r="R6597">
        <f t="shared" si="105"/>
        <v>0</v>
      </c>
    </row>
    <row r="6598" spans="1:18" x14ac:dyDescent="0.3">
      <c r="A6598" t="s">
        <v>514</v>
      </c>
      <c r="B6598" s="1">
        <v>38483</v>
      </c>
      <c r="C6598" t="s">
        <v>515</v>
      </c>
      <c r="D6598" t="s">
        <v>566</v>
      </c>
      <c r="E6598" t="s">
        <v>567</v>
      </c>
      <c r="G6598" t="s">
        <v>19</v>
      </c>
      <c r="H6598" t="s">
        <v>41</v>
      </c>
      <c r="I6598" t="s">
        <v>26</v>
      </c>
      <c r="J6598" t="s">
        <v>27</v>
      </c>
      <c r="K6598">
        <v>232</v>
      </c>
      <c r="L6598">
        <v>40</v>
      </c>
      <c r="M6598" t="s">
        <v>492</v>
      </c>
      <c r="N6598">
        <v>68</v>
      </c>
      <c r="O6598" t="s">
        <v>24</v>
      </c>
      <c r="P6598" cm="1">
        <f t="array" ref="P6598">IF(Q6598&gt;0,INDEX(Q6598:Q28322,MATCH(TRUE,INDEX(Q6598:Q28322="",,),0)-1),"")</f>
        <v>4</v>
      </c>
      <c r="Q6598">
        <v>1</v>
      </c>
      <c r="R6598">
        <f t="shared" si="105"/>
        <v>0</v>
      </c>
    </row>
    <row r="6599" spans="1:18" x14ac:dyDescent="0.3">
      <c r="A6599" t="s">
        <v>514</v>
      </c>
      <c r="B6599" s="1">
        <v>38483</v>
      </c>
      <c r="C6599" t="s">
        <v>515</v>
      </c>
      <c r="D6599" t="s">
        <v>566</v>
      </c>
      <c r="E6599" t="s">
        <v>567</v>
      </c>
      <c r="G6599" t="s">
        <v>19</v>
      </c>
      <c r="H6599" t="s">
        <v>28</v>
      </c>
      <c r="I6599" t="s">
        <v>26</v>
      </c>
      <c r="J6599" t="s">
        <v>27</v>
      </c>
      <c r="K6599">
        <v>175</v>
      </c>
      <c r="L6599">
        <v>23</v>
      </c>
      <c r="M6599" t="s">
        <v>492</v>
      </c>
      <c r="N6599">
        <v>42</v>
      </c>
      <c r="O6599" t="s">
        <v>24</v>
      </c>
      <c r="P6599" cm="1">
        <f t="array" ref="P6599">IF(Q6599&gt;0,INDEX(Q6599:Q28323,MATCH(TRUE,INDEX(Q6599:Q28323="",,),0)-1),"")</f>
        <v>4</v>
      </c>
      <c r="Q6599">
        <v>1</v>
      </c>
      <c r="R6599">
        <f t="shared" si="105"/>
        <v>0</v>
      </c>
    </row>
    <row r="6600" spans="1:18" x14ac:dyDescent="0.3">
      <c r="A6600" t="s">
        <v>514</v>
      </c>
      <c r="B6600" s="1">
        <v>38483</v>
      </c>
      <c r="C6600" t="s">
        <v>515</v>
      </c>
      <c r="D6600" t="s">
        <v>566</v>
      </c>
      <c r="E6600" t="s">
        <v>567</v>
      </c>
      <c r="G6600" s="6" t="s">
        <v>29</v>
      </c>
      <c r="H6600" t="s">
        <v>30</v>
      </c>
      <c r="I6600" t="s">
        <v>21</v>
      </c>
      <c r="J6600" t="s">
        <v>22</v>
      </c>
      <c r="K6600">
        <v>2</v>
      </c>
      <c r="L6600">
        <v>88</v>
      </c>
      <c r="M6600" t="s">
        <v>492</v>
      </c>
      <c r="N6600">
        <v>88</v>
      </c>
      <c r="O6600" t="s">
        <v>24</v>
      </c>
      <c r="P6600" cm="1">
        <f t="array" ref="P6600">IF(Q6600&gt;0,INDEX(Q6600:Q28324,MATCH(TRUE,INDEX(Q6600:Q28324="",,),0)-1),"")</f>
        <v>4</v>
      </c>
      <c r="Q6600">
        <v>1</v>
      </c>
      <c r="R6600">
        <f t="shared" si="105"/>
        <v>0</v>
      </c>
    </row>
    <row r="6601" spans="1:18" x14ac:dyDescent="0.3">
      <c r="A6601" t="s">
        <v>514</v>
      </c>
      <c r="B6601" s="1">
        <v>38483</v>
      </c>
      <c r="C6601" t="s">
        <v>515</v>
      </c>
      <c r="D6601" t="s">
        <v>566</v>
      </c>
      <c r="E6601" t="s">
        <v>567</v>
      </c>
      <c r="G6601" s="6" t="s">
        <v>29</v>
      </c>
      <c r="H6601" t="s">
        <v>25</v>
      </c>
      <c r="I6601" t="s">
        <v>21</v>
      </c>
      <c r="J6601" t="s">
        <v>22</v>
      </c>
      <c r="K6601">
        <v>12</v>
      </c>
      <c r="L6601">
        <v>62</v>
      </c>
      <c r="M6601" t="s">
        <v>492</v>
      </c>
      <c r="N6601">
        <v>62</v>
      </c>
      <c r="O6601" t="s">
        <v>24</v>
      </c>
      <c r="P6601" cm="1">
        <f t="array" ref="P6601">IF(Q6601&gt;0,INDEX(Q6601:Q28325,MATCH(TRUE,INDEX(Q6601:Q28325="",,),0)-1),"")</f>
        <v>4</v>
      </c>
      <c r="Q6601">
        <v>1</v>
      </c>
      <c r="R6601">
        <f t="shared" si="105"/>
        <v>0</v>
      </c>
    </row>
    <row r="6602" spans="1:18" x14ac:dyDescent="0.3">
      <c r="A6602" t="s">
        <v>514</v>
      </c>
      <c r="B6602" s="1">
        <v>38483</v>
      </c>
      <c r="C6602" t="s">
        <v>515</v>
      </c>
      <c r="D6602" t="s">
        <v>566</v>
      </c>
      <c r="E6602" t="s">
        <v>567</v>
      </c>
      <c r="G6602" s="6" t="s">
        <v>29</v>
      </c>
      <c r="H6602" t="s">
        <v>41</v>
      </c>
      <c r="I6602" t="s">
        <v>21</v>
      </c>
      <c r="J6602" t="s">
        <v>22</v>
      </c>
      <c r="K6602">
        <v>3</v>
      </c>
      <c r="L6602">
        <v>201.6</v>
      </c>
      <c r="M6602" t="s">
        <v>492</v>
      </c>
      <c r="N6602">
        <v>201.6</v>
      </c>
      <c r="O6602" t="s">
        <v>24</v>
      </c>
      <c r="P6602" cm="1">
        <f t="array" ref="P6602">IF(Q6602&gt;0,INDEX(Q6602:Q28326,MATCH(TRUE,INDEX(Q6602:Q28326="",,),0)-1),"")</f>
        <v>4</v>
      </c>
      <c r="Q6602">
        <v>1</v>
      </c>
      <c r="R6602">
        <f t="shared" si="105"/>
        <v>0</v>
      </c>
    </row>
    <row r="6603" spans="1:18" x14ac:dyDescent="0.3">
      <c r="A6603" t="s">
        <v>514</v>
      </c>
      <c r="B6603" s="1">
        <v>38483</v>
      </c>
      <c r="C6603" t="s">
        <v>515</v>
      </c>
      <c r="D6603" t="s">
        <v>566</v>
      </c>
      <c r="E6603" t="s">
        <v>567</v>
      </c>
      <c r="G6603" s="6" t="s">
        <v>29</v>
      </c>
      <c r="H6603" t="s">
        <v>43</v>
      </c>
      <c r="I6603" t="s">
        <v>21</v>
      </c>
      <c r="J6603" t="s">
        <v>22</v>
      </c>
      <c r="K6603">
        <v>11.6</v>
      </c>
      <c r="L6603">
        <v>170</v>
      </c>
      <c r="M6603" t="s">
        <v>492</v>
      </c>
      <c r="N6603">
        <v>170</v>
      </c>
      <c r="O6603" t="s">
        <v>24</v>
      </c>
      <c r="P6603" cm="1">
        <f t="array" ref="P6603">IF(Q6603&gt;0,INDEX(Q6603:Q28327,MATCH(TRUE,INDEX(Q6603:Q28327="",,),0)-1),"")</f>
        <v>4</v>
      </c>
      <c r="Q6603">
        <v>1</v>
      </c>
      <c r="R6603">
        <f t="shared" si="105"/>
        <v>0</v>
      </c>
    </row>
    <row r="6604" spans="1:18" x14ac:dyDescent="0.3">
      <c r="A6604" t="s">
        <v>514</v>
      </c>
      <c r="B6604" s="1">
        <v>38483</v>
      </c>
      <c r="C6604" t="s">
        <v>515</v>
      </c>
      <c r="D6604" t="s">
        <v>566</v>
      </c>
      <c r="E6604" t="s">
        <v>567</v>
      </c>
      <c r="G6604" s="6" t="s">
        <v>29</v>
      </c>
      <c r="H6604" t="s">
        <v>30</v>
      </c>
      <c r="I6604" t="s">
        <v>26</v>
      </c>
      <c r="J6604" t="s">
        <v>27</v>
      </c>
      <c r="K6604">
        <v>9</v>
      </c>
      <c r="L6604">
        <v>10</v>
      </c>
      <c r="M6604" t="s">
        <v>492</v>
      </c>
      <c r="N6604">
        <v>10</v>
      </c>
      <c r="O6604" t="s">
        <v>24</v>
      </c>
      <c r="P6604" cm="1">
        <f t="array" ref="P6604">IF(Q6604&gt;0,INDEX(Q6604:Q28328,MATCH(TRUE,INDEX(Q6604:Q28328="",,),0)-1),"")</f>
        <v>4</v>
      </c>
      <c r="Q6604">
        <v>1</v>
      </c>
      <c r="R6604">
        <f t="shared" si="105"/>
        <v>0</v>
      </c>
    </row>
    <row r="6605" spans="1:18" x14ac:dyDescent="0.3">
      <c r="A6605" t="s">
        <v>514</v>
      </c>
      <c r="B6605" s="1">
        <v>38483</v>
      </c>
      <c r="C6605" t="s">
        <v>515</v>
      </c>
      <c r="D6605" t="s">
        <v>566</v>
      </c>
      <c r="E6605" t="s">
        <v>567</v>
      </c>
      <c r="G6605" s="6" t="s">
        <v>29</v>
      </c>
      <c r="H6605" t="s">
        <v>20</v>
      </c>
      <c r="I6605" t="s">
        <v>26</v>
      </c>
      <c r="J6605" t="s">
        <v>27</v>
      </c>
      <c r="K6605">
        <v>18</v>
      </c>
      <c r="L6605">
        <v>14</v>
      </c>
      <c r="M6605" t="s">
        <v>492</v>
      </c>
      <c r="N6605">
        <v>14</v>
      </c>
      <c r="O6605" t="s">
        <v>24</v>
      </c>
      <c r="P6605" cm="1">
        <f t="array" ref="P6605">IF(Q6605&gt;0,INDEX(Q6605:Q28329,MATCH(TRUE,INDEX(Q6605:Q28329="",,),0)-1),"")</f>
        <v>4</v>
      </c>
      <c r="Q6605">
        <v>1</v>
      </c>
      <c r="R6605">
        <f t="shared" si="105"/>
        <v>0</v>
      </c>
    </row>
    <row r="6606" spans="1:18" x14ac:dyDescent="0.3">
      <c r="A6606" t="s">
        <v>514</v>
      </c>
      <c r="B6606" s="1">
        <v>38483</v>
      </c>
      <c r="C6606" t="s">
        <v>515</v>
      </c>
      <c r="D6606" t="s">
        <v>566</v>
      </c>
      <c r="E6606" t="s">
        <v>567</v>
      </c>
      <c r="G6606" s="6" t="s">
        <v>29</v>
      </c>
      <c r="H6606" t="s">
        <v>25</v>
      </c>
      <c r="I6606" t="s">
        <v>26</v>
      </c>
      <c r="J6606" t="s">
        <v>27</v>
      </c>
      <c r="K6606">
        <v>104</v>
      </c>
      <c r="L6606">
        <v>20</v>
      </c>
      <c r="M6606" t="s">
        <v>492</v>
      </c>
      <c r="N6606">
        <v>20</v>
      </c>
      <c r="O6606" t="s">
        <v>24</v>
      </c>
      <c r="P6606" cm="1">
        <f t="array" ref="P6606">IF(Q6606&gt;0,INDEX(Q6606:Q28330,MATCH(TRUE,INDEX(Q6606:Q28330="",,),0)-1),"")</f>
        <v>4</v>
      </c>
      <c r="Q6606">
        <v>1</v>
      </c>
      <c r="R6606">
        <f t="shared" si="105"/>
        <v>0</v>
      </c>
    </row>
    <row r="6607" spans="1:18" x14ac:dyDescent="0.3">
      <c r="A6607" t="s">
        <v>514</v>
      </c>
      <c r="B6607" s="1">
        <v>38483</v>
      </c>
      <c r="C6607" t="s">
        <v>515</v>
      </c>
      <c r="D6607" t="s">
        <v>566</v>
      </c>
      <c r="E6607" t="s">
        <v>567</v>
      </c>
      <c r="G6607" s="6" t="s">
        <v>29</v>
      </c>
      <c r="H6607" t="s">
        <v>43</v>
      </c>
      <c r="I6607" t="s">
        <v>26</v>
      </c>
      <c r="J6607" t="s">
        <v>27</v>
      </c>
      <c r="K6607">
        <v>56</v>
      </c>
      <c r="L6607">
        <v>15</v>
      </c>
      <c r="M6607" t="s">
        <v>492</v>
      </c>
      <c r="N6607">
        <v>15</v>
      </c>
      <c r="O6607" t="s">
        <v>24</v>
      </c>
      <c r="P6607" cm="1">
        <f t="array" ref="P6607">IF(Q6607&gt;0,INDEX(Q6607:Q28331,MATCH(TRUE,INDEX(Q6607:Q28331="",,),0)-1),"")</f>
        <v>4</v>
      </c>
      <c r="Q6607">
        <v>1</v>
      </c>
      <c r="R6607">
        <f t="shared" si="105"/>
        <v>0</v>
      </c>
    </row>
    <row r="6608" spans="1:18" x14ac:dyDescent="0.3">
      <c r="A6608" t="s">
        <v>514</v>
      </c>
      <c r="B6608" s="1">
        <v>38483</v>
      </c>
      <c r="C6608" t="s">
        <v>515</v>
      </c>
      <c r="D6608" t="s">
        <v>566</v>
      </c>
      <c r="E6608" t="s">
        <v>567</v>
      </c>
      <c r="G6608" t="s">
        <v>19</v>
      </c>
      <c r="H6608" t="s">
        <v>20</v>
      </c>
      <c r="I6608" t="s">
        <v>21</v>
      </c>
      <c r="J6608" t="s">
        <v>22</v>
      </c>
      <c r="K6608">
        <v>31</v>
      </c>
      <c r="L6608">
        <v>305</v>
      </c>
      <c r="M6608" t="s">
        <v>543</v>
      </c>
      <c r="N6608">
        <v>585</v>
      </c>
      <c r="P6608" cm="1">
        <f t="array" ref="P6608">IF(Q6608&gt;0,INDEX(Q6608:Q28332,MATCH(TRUE,INDEX(Q6608:Q28332="",,),0)-1),"")</f>
        <v>4</v>
      </c>
      <c r="Q6608">
        <v>2</v>
      </c>
      <c r="R6608">
        <f t="shared" si="105"/>
        <v>0</v>
      </c>
    </row>
    <row r="6609" spans="1:18" x14ac:dyDescent="0.3">
      <c r="A6609" t="s">
        <v>514</v>
      </c>
      <c r="B6609" s="1">
        <v>38483</v>
      </c>
      <c r="C6609" t="s">
        <v>515</v>
      </c>
      <c r="D6609" t="s">
        <v>566</v>
      </c>
      <c r="E6609" t="s">
        <v>567</v>
      </c>
      <c r="G6609" t="s">
        <v>19</v>
      </c>
      <c r="H6609" t="s">
        <v>41</v>
      </c>
      <c r="I6609" t="s">
        <v>26</v>
      </c>
      <c r="J6609" t="s">
        <v>27</v>
      </c>
      <c r="K6609">
        <v>232</v>
      </c>
      <c r="L6609">
        <v>40</v>
      </c>
      <c r="M6609" t="s">
        <v>543</v>
      </c>
      <c r="N6609">
        <v>40</v>
      </c>
      <c r="P6609" cm="1">
        <f t="array" ref="P6609">IF(Q6609&gt;0,INDEX(Q6609:Q28333,MATCH(TRUE,INDEX(Q6609:Q28333="",,),0)-1),"")</f>
        <v>4</v>
      </c>
      <c r="Q6609">
        <v>2</v>
      </c>
      <c r="R6609">
        <f t="shared" si="105"/>
        <v>0</v>
      </c>
    </row>
    <row r="6610" spans="1:18" x14ac:dyDescent="0.3">
      <c r="A6610" t="s">
        <v>514</v>
      </c>
      <c r="B6610" s="1">
        <v>38483</v>
      </c>
      <c r="C6610" t="s">
        <v>515</v>
      </c>
      <c r="D6610" t="s">
        <v>566</v>
      </c>
      <c r="E6610" t="s">
        <v>567</v>
      </c>
      <c r="G6610" t="s">
        <v>19</v>
      </c>
      <c r="H6610" t="s">
        <v>28</v>
      </c>
      <c r="I6610" t="s">
        <v>26</v>
      </c>
      <c r="J6610" t="s">
        <v>27</v>
      </c>
      <c r="K6610">
        <v>175</v>
      </c>
      <c r="L6610">
        <v>23</v>
      </c>
      <c r="M6610" t="s">
        <v>543</v>
      </c>
      <c r="N6610">
        <v>23</v>
      </c>
      <c r="P6610" cm="1">
        <f t="array" ref="P6610">IF(Q6610&gt;0,INDEX(Q6610:Q28334,MATCH(TRUE,INDEX(Q6610:Q28334="",,),0)-1),"")</f>
        <v>4</v>
      </c>
      <c r="Q6610">
        <v>2</v>
      </c>
      <c r="R6610">
        <f t="shared" si="105"/>
        <v>0</v>
      </c>
    </row>
    <row r="6611" spans="1:18" x14ac:dyDescent="0.3">
      <c r="A6611" t="s">
        <v>514</v>
      </c>
      <c r="B6611" s="1">
        <v>38483</v>
      </c>
      <c r="C6611" t="s">
        <v>515</v>
      </c>
      <c r="D6611" t="s">
        <v>566</v>
      </c>
      <c r="E6611" t="s">
        <v>567</v>
      </c>
      <c r="G6611" s="6" t="s">
        <v>29</v>
      </c>
      <c r="H6611" t="s">
        <v>30</v>
      </c>
      <c r="I6611" t="s">
        <v>21</v>
      </c>
      <c r="J6611" t="s">
        <v>22</v>
      </c>
      <c r="K6611">
        <v>2</v>
      </c>
      <c r="L6611">
        <v>88</v>
      </c>
      <c r="M6611" t="s">
        <v>543</v>
      </c>
      <c r="N6611">
        <v>88</v>
      </c>
      <c r="P6611" cm="1">
        <f t="array" ref="P6611">IF(Q6611&gt;0,INDEX(Q6611:Q28335,MATCH(TRUE,INDEX(Q6611:Q28335="",,),0)-1),"")</f>
        <v>4</v>
      </c>
      <c r="Q6611">
        <v>2</v>
      </c>
      <c r="R6611">
        <f t="shared" si="105"/>
        <v>0</v>
      </c>
    </row>
    <row r="6612" spans="1:18" x14ac:dyDescent="0.3">
      <c r="A6612" t="s">
        <v>514</v>
      </c>
      <c r="B6612" s="1">
        <v>38483</v>
      </c>
      <c r="C6612" t="s">
        <v>515</v>
      </c>
      <c r="D6612" t="s">
        <v>566</v>
      </c>
      <c r="E6612" t="s">
        <v>567</v>
      </c>
      <c r="G6612" s="6" t="s">
        <v>29</v>
      </c>
      <c r="H6612" t="s">
        <v>25</v>
      </c>
      <c r="I6612" t="s">
        <v>21</v>
      </c>
      <c r="J6612" t="s">
        <v>22</v>
      </c>
      <c r="K6612">
        <v>12</v>
      </c>
      <c r="L6612">
        <v>62</v>
      </c>
      <c r="M6612" t="s">
        <v>543</v>
      </c>
      <c r="N6612">
        <v>62</v>
      </c>
      <c r="P6612" cm="1">
        <f t="array" ref="P6612">IF(Q6612&gt;0,INDEX(Q6612:Q28336,MATCH(TRUE,INDEX(Q6612:Q28336="",,),0)-1),"")</f>
        <v>4</v>
      </c>
      <c r="Q6612">
        <v>2</v>
      </c>
      <c r="R6612">
        <f t="shared" si="105"/>
        <v>0</v>
      </c>
    </row>
    <row r="6613" spans="1:18" x14ac:dyDescent="0.3">
      <c r="A6613" t="s">
        <v>514</v>
      </c>
      <c r="B6613" s="1">
        <v>38483</v>
      </c>
      <c r="C6613" t="s">
        <v>515</v>
      </c>
      <c r="D6613" t="s">
        <v>566</v>
      </c>
      <c r="E6613" t="s">
        <v>567</v>
      </c>
      <c r="G6613" s="6" t="s">
        <v>29</v>
      </c>
      <c r="H6613" t="s">
        <v>41</v>
      </c>
      <c r="I6613" t="s">
        <v>21</v>
      </c>
      <c r="J6613" t="s">
        <v>22</v>
      </c>
      <c r="K6613">
        <v>3</v>
      </c>
      <c r="L6613">
        <v>201.6</v>
      </c>
      <c r="M6613" t="s">
        <v>543</v>
      </c>
      <c r="N6613">
        <v>201.6</v>
      </c>
      <c r="P6613" cm="1">
        <f t="array" ref="P6613">IF(Q6613&gt;0,INDEX(Q6613:Q28337,MATCH(TRUE,INDEX(Q6613:Q28337="",,),0)-1),"")</f>
        <v>4</v>
      </c>
      <c r="Q6613">
        <v>2</v>
      </c>
      <c r="R6613">
        <f t="shared" si="105"/>
        <v>0</v>
      </c>
    </row>
    <row r="6614" spans="1:18" x14ac:dyDescent="0.3">
      <c r="A6614" t="s">
        <v>514</v>
      </c>
      <c r="B6614" s="1">
        <v>38483</v>
      </c>
      <c r="C6614" t="s">
        <v>515</v>
      </c>
      <c r="D6614" t="s">
        <v>566</v>
      </c>
      <c r="E6614" t="s">
        <v>567</v>
      </c>
      <c r="G6614" s="6" t="s">
        <v>29</v>
      </c>
      <c r="H6614" t="s">
        <v>43</v>
      </c>
      <c r="I6614" t="s">
        <v>21</v>
      </c>
      <c r="J6614" t="s">
        <v>22</v>
      </c>
      <c r="K6614">
        <v>11.6</v>
      </c>
      <c r="L6614">
        <v>170</v>
      </c>
      <c r="M6614" t="s">
        <v>543</v>
      </c>
      <c r="N6614">
        <v>170</v>
      </c>
      <c r="P6614" cm="1">
        <f t="array" ref="P6614">IF(Q6614&gt;0,INDEX(Q6614:Q28338,MATCH(TRUE,INDEX(Q6614:Q28338="",,),0)-1),"")</f>
        <v>4</v>
      </c>
      <c r="Q6614">
        <v>2</v>
      </c>
      <c r="R6614">
        <f t="shared" si="105"/>
        <v>0</v>
      </c>
    </row>
    <row r="6615" spans="1:18" x14ac:dyDescent="0.3">
      <c r="A6615" t="s">
        <v>514</v>
      </c>
      <c r="B6615" s="1">
        <v>38483</v>
      </c>
      <c r="C6615" t="s">
        <v>515</v>
      </c>
      <c r="D6615" t="s">
        <v>566</v>
      </c>
      <c r="E6615" t="s">
        <v>567</v>
      </c>
      <c r="G6615" s="6" t="s">
        <v>29</v>
      </c>
      <c r="H6615" t="s">
        <v>30</v>
      </c>
      <c r="I6615" t="s">
        <v>26</v>
      </c>
      <c r="J6615" t="s">
        <v>27</v>
      </c>
      <c r="K6615">
        <v>9</v>
      </c>
      <c r="L6615">
        <v>10</v>
      </c>
      <c r="M6615" t="s">
        <v>543</v>
      </c>
      <c r="N6615">
        <v>10</v>
      </c>
      <c r="P6615" cm="1">
        <f t="array" ref="P6615">IF(Q6615&gt;0,INDEX(Q6615:Q28339,MATCH(TRUE,INDEX(Q6615:Q28339="",,),0)-1),"")</f>
        <v>4</v>
      </c>
      <c r="Q6615">
        <v>2</v>
      </c>
      <c r="R6615">
        <f t="shared" si="105"/>
        <v>0</v>
      </c>
    </row>
    <row r="6616" spans="1:18" x14ac:dyDescent="0.3">
      <c r="A6616" t="s">
        <v>514</v>
      </c>
      <c r="B6616" s="1">
        <v>38483</v>
      </c>
      <c r="C6616" t="s">
        <v>515</v>
      </c>
      <c r="D6616" t="s">
        <v>566</v>
      </c>
      <c r="E6616" t="s">
        <v>567</v>
      </c>
      <c r="G6616" s="6" t="s">
        <v>29</v>
      </c>
      <c r="H6616" t="s">
        <v>20</v>
      </c>
      <c r="I6616" t="s">
        <v>26</v>
      </c>
      <c r="J6616" t="s">
        <v>27</v>
      </c>
      <c r="K6616">
        <v>18</v>
      </c>
      <c r="L6616">
        <v>14</v>
      </c>
      <c r="M6616" t="s">
        <v>543</v>
      </c>
      <c r="N6616">
        <v>14</v>
      </c>
      <c r="P6616" cm="1">
        <f t="array" ref="P6616">IF(Q6616&gt;0,INDEX(Q6616:Q28340,MATCH(TRUE,INDEX(Q6616:Q28340="",,),0)-1),"")</f>
        <v>4</v>
      </c>
      <c r="Q6616">
        <v>2</v>
      </c>
      <c r="R6616">
        <f t="shared" si="105"/>
        <v>0</v>
      </c>
    </row>
    <row r="6617" spans="1:18" x14ac:dyDescent="0.3">
      <c r="A6617" t="s">
        <v>514</v>
      </c>
      <c r="B6617" s="1">
        <v>38483</v>
      </c>
      <c r="C6617" t="s">
        <v>515</v>
      </c>
      <c r="D6617" t="s">
        <v>566</v>
      </c>
      <c r="E6617" t="s">
        <v>567</v>
      </c>
      <c r="G6617" s="6" t="s">
        <v>29</v>
      </c>
      <c r="H6617" t="s">
        <v>25</v>
      </c>
      <c r="I6617" t="s">
        <v>26</v>
      </c>
      <c r="J6617" t="s">
        <v>27</v>
      </c>
      <c r="K6617">
        <v>104</v>
      </c>
      <c r="L6617">
        <v>20</v>
      </c>
      <c r="M6617" t="s">
        <v>543</v>
      </c>
      <c r="N6617">
        <v>20</v>
      </c>
      <c r="P6617" cm="1">
        <f t="array" ref="P6617">IF(Q6617&gt;0,INDEX(Q6617:Q28341,MATCH(TRUE,INDEX(Q6617:Q28341="",,),0)-1),"")</f>
        <v>4</v>
      </c>
      <c r="Q6617">
        <v>2</v>
      </c>
      <c r="R6617">
        <f t="shared" si="105"/>
        <v>0</v>
      </c>
    </row>
    <row r="6618" spans="1:18" x14ac:dyDescent="0.3">
      <c r="A6618" t="s">
        <v>514</v>
      </c>
      <c r="B6618" s="1">
        <v>38483</v>
      </c>
      <c r="C6618" t="s">
        <v>515</v>
      </c>
      <c r="D6618" t="s">
        <v>566</v>
      </c>
      <c r="E6618" t="s">
        <v>567</v>
      </c>
      <c r="G6618" s="6" t="s">
        <v>29</v>
      </c>
      <c r="H6618" t="s">
        <v>43</v>
      </c>
      <c r="I6618" t="s">
        <v>26</v>
      </c>
      <c r="J6618" t="s">
        <v>27</v>
      </c>
      <c r="K6618">
        <v>56</v>
      </c>
      <c r="L6618">
        <v>15</v>
      </c>
      <c r="M6618" t="s">
        <v>543</v>
      </c>
      <c r="N6618">
        <v>15</v>
      </c>
      <c r="P6618" cm="1">
        <f t="array" ref="P6618">IF(Q6618&gt;0,INDEX(Q6618:Q28342,MATCH(TRUE,INDEX(Q6618:Q28342="",,),0)-1),"")</f>
        <v>4</v>
      </c>
      <c r="Q6618">
        <v>2</v>
      </c>
      <c r="R6618">
        <f t="shared" si="105"/>
        <v>0</v>
      </c>
    </row>
    <row r="6619" spans="1:18" x14ac:dyDescent="0.3">
      <c r="A6619" t="s">
        <v>514</v>
      </c>
      <c r="B6619" s="1">
        <v>38483</v>
      </c>
      <c r="C6619" t="s">
        <v>515</v>
      </c>
      <c r="D6619" t="s">
        <v>566</v>
      </c>
      <c r="E6619" t="s">
        <v>567</v>
      </c>
      <c r="G6619" t="s">
        <v>19</v>
      </c>
      <c r="H6619" t="s">
        <v>20</v>
      </c>
      <c r="I6619" t="s">
        <v>21</v>
      </c>
      <c r="J6619" t="s">
        <v>22</v>
      </c>
      <c r="K6619">
        <v>31</v>
      </c>
      <c r="L6619">
        <v>305</v>
      </c>
      <c r="M6619" t="s">
        <v>518</v>
      </c>
      <c r="N6619">
        <v>434</v>
      </c>
      <c r="P6619" cm="1">
        <f t="array" ref="P6619">IF(Q6619&gt;0,INDEX(Q6619:Q28343,MATCH(TRUE,INDEX(Q6619:Q28343="",,),0)-1),"")</f>
        <v>4</v>
      </c>
      <c r="Q6619">
        <v>3</v>
      </c>
      <c r="R6619">
        <f t="shared" si="105"/>
        <v>0</v>
      </c>
    </row>
    <row r="6620" spans="1:18" x14ac:dyDescent="0.3">
      <c r="A6620" t="s">
        <v>514</v>
      </c>
      <c r="B6620" s="1">
        <v>38483</v>
      </c>
      <c r="C6620" t="s">
        <v>515</v>
      </c>
      <c r="D6620" t="s">
        <v>566</v>
      </c>
      <c r="E6620" t="s">
        <v>567</v>
      </c>
      <c r="G6620" t="s">
        <v>19</v>
      </c>
      <c r="H6620" t="s">
        <v>41</v>
      </c>
      <c r="I6620" t="s">
        <v>26</v>
      </c>
      <c r="J6620" t="s">
        <v>27</v>
      </c>
      <c r="K6620">
        <v>232</v>
      </c>
      <c r="L6620">
        <v>40</v>
      </c>
      <c r="M6620" t="s">
        <v>518</v>
      </c>
      <c r="N6620">
        <v>40</v>
      </c>
      <c r="P6620" cm="1">
        <f t="array" ref="P6620">IF(Q6620&gt;0,INDEX(Q6620:Q28344,MATCH(TRUE,INDEX(Q6620:Q28344="",,),0)-1),"")</f>
        <v>4</v>
      </c>
      <c r="Q6620">
        <v>3</v>
      </c>
      <c r="R6620">
        <f t="shared" si="105"/>
        <v>0</v>
      </c>
    </row>
    <row r="6621" spans="1:18" x14ac:dyDescent="0.3">
      <c r="A6621" t="s">
        <v>514</v>
      </c>
      <c r="B6621" s="1">
        <v>38483</v>
      </c>
      <c r="C6621" t="s">
        <v>515</v>
      </c>
      <c r="D6621" t="s">
        <v>566</v>
      </c>
      <c r="E6621" t="s">
        <v>567</v>
      </c>
      <c r="G6621" t="s">
        <v>19</v>
      </c>
      <c r="H6621" t="s">
        <v>28</v>
      </c>
      <c r="I6621" t="s">
        <v>26</v>
      </c>
      <c r="J6621" t="s">
        <v>27</v>
      </c>
      <c r="K6621">
        <v>175</v>
      </c>
      <c r="L6621">
        <v>23</v>
      </c>
      <c r="M6621" t="s">
        <v>518</v>
      </c>
      <c r="N6621">
        <v>23</v>
      </c>
      <c r="P6621" cm="1">
        <f t="array" ref="P6621">IF(Q6621&gt;0,INDEX(Q6621:Q28345,MATCH(TRUE,INDEX(Q6621:Q28345="",,),0)-1),"")</f>
        <v>4</v>
      </c>
      <c r="Q6621">
        <v>3</v>
      </c>
      <c r="R6621">
        <f t="shared" si="105"/>
        <v>0</v>
      </c>
    </row>
    <row r="6622" spans="1:18" x14ac:dyDescent="0.3">
      <c r="A6622" t="s">
        <v>514</v>
      </c>
      <c r="B6622" s="1">
        <v>38483</v>
      </c>
      <c r="C6622" t="s">
        <v>515</v>
      </c>
      <c r="D6622" t="s">
        <v>566</v>
      </c>
      <c r="E6622" t="s">
        <v>567</v>
      </c>
      <c r="G6622" s="6" t="s">
        <v>29</v>
      </c>
      <c r="H6622" t="s">
        <v>30</v>
      </c>
      <c r="I6622" t="s">
        <v>21</v>
      </c>
      <c r="J6622" t="s">
        <v>22</v>
      </c>
      <c r="K6622">
        <v>2</v>
      </c>
      <c r="L6622">
        <v>88</v>
      </c>
      <c r="M6622" t="s">
        <v>518</v>
      </c>
      <c r="N6622">
        <v>88</v>
      </c>
      <c r="P6622" cm="1">
        <f t="array" ref="P6622">IF(Q6622&gt;0,INDEX(Q6622:Q28346,MATCH(TRUE,INDEX(Q6622:Q28346="",,),0)-1),"")</f>
        <v>4</v>
      </c>
      <c r="Q6622">
        <v>3</v>
      </c>
      <c r="R6622">
        <f t="shared" si="105"/>
        <v>0</v>
      </c>
    </row>
    <row r="6623" spans="1:18" x14ac:dyDescent="0.3">
      <c r="A6623" t="s">
        <v>514</v>
      </c>
      <c r="B6623" s="1">
        <v>38483</v>
      </c>
      <c r="C6623" t="s">
        <v>515</v>
      </c>
      <c r="D6623" t="s">
        <v>566</v>
      </c>
      <c r="E6623" t="s">
        <v>567</v>
      </c>
      <c r="G6623" s="6" t="s">
        <v>29</v>
      </c>
      <c r="H6623" t="s">
        <v>25</v>
      </c>
      <c r="I6623" t="s">
        <v>21</v>
      </c>
      <c r="J6623" t="s">
        <v>22</v>
      </c>
      <c r="K6623">
        <v>12</v>
      </c>
      <c r="L6623">
        <v>62</v>
      </c>
      <c r="M6623" t="s">
        <v>518</v>
      </c>
      <c r="N6623">
        <v>62</v>
      </c>
      <c r="P6623" cm="1">
        <f t="array" ref="P6623">IF(Q6623&gt;0,INDEX(Q6623:Q28347,MATCH(TRUE,INDEX(Q6623:Q28347="",,),0)-1),"")</f>
        <v>4</v>
      </c>
      <c r="Q6623">
        <v>3</v>
      </c>
      <c r="R6623">
        <f t="shared" si="105"/>
        <v>0</v>
      </c>
    </row>
    <row r="6624" spans="1:18" x14ac:dyDescent="0.3">
      <c r="A6624" t="s">
        <v>514</v>
      </c>
      <c r="B6624" s="1">
        <v>38483</v>
      </c>
      <c r="C6624" t="s">
        <v>515</v>
      </c>
      <c r="D6624" t="s">
        <v>566</v>
      </c>
      <c r="E6624" t="s">
        <v>567</v>
      </c>
      <c r="G6624" s="6" t="s">
        <v>29</v>
      </c>
      <c r="H6624" t="s">
        <v>41</v>
      </c>
      <c r="I6624" t="s">
        <v>21</v>
      </c>
      <c r="J6624" t="s">
        <v>22</v>
      </c>
      <c r="K6624">
        <v>3</v>
      </c>
      <c r="L6624">
        <v>201.6</v>
      </c>
      <c r="M6624" t="s">
        <v>518</v>
      </c>
      <c r="N6624">
        <v>201.6</v>
      </c>
      <c r="P6624" cm="1">
        <f t="array" ref="P6624">IF(Q6624&gt;0,INDEX(Q6624:Q28348,MATCH(TRUE,INDEX(Q6624:Q28348="",,),0)-1),"")</f>
        <v>4</v>
      </c>
      <c r="Q6624">
        <v>3</v>
      </c>
      <c r="R6624">
        <f t="shared" si="105"/>
        <v>0</v>
      </c>
    </row>
    <row r="6625" spans="1:18" x14ac:dyDescent="0.3">
      <c r="A6625" t="s">
        <v>514</v>
      </c>
      <c r="B6625" s="1">
        <v>38483</v>
      </c>
      <c r="C6625" t="s">
        <v>515</v>
      </c>
      <c r="D6625" t="s">
        <v>566</v>
      </c>
      <c r="E6625" t="s">
        <v>567</v>
      </c>
      <c r="G6625" s="6" t="s">
        <v>29</v>
      </c>
      <c r="H6625" t="s">
        <v>43</v>
      </c>
      <c r="I6625" t="s">
        <v>21</v>
      </c>
      <c r="J6625" t="s">
        <v>22</v>
      </c>
      <c r="K6625">
        <v>11.6</v>
      </c>
      <c r="L6625">
        <v>170</v>
      </c>
      <c r="M6625" t="s">
        <v>518</v>
      </c>
      <c r="N6625">
        <v>170</v>
      </c>
      <c r="P6625" cm="1">
        <f t="array" ref="P6625">IF(Q6625&gt;0,INDEX(Q6625:Q28349,MATCH(TRUE,INDEX(Q6625:Q28349="",,),0)-1),"")</f>
        <v>4</v>
      </c>
      <c r="Q6625">
        <v>3</v>
      </c>
      <c r="R6625">
        <f t="shared" si="105"/>
        <v>0</v>
      </c>
    </row>
    <row r="6626" spans="1:18" x14ac:dyDescent="0.3">
      <c r="A6626" t="s">
        <v>514</v>
      </c>
      <c r="B6626" s="1">
        <v>38483</v>
      </c>
      <c r="C6626" t="s">
        <v>515</v>
      </c>
      <c r="D6626" t="s">
        <v>566</v>
      </c>
      <c r="E6626" t="s">
        <v>567</v>
      </c>
      <c r="G6626" s="6" t="s">
        <v>29</v>
      </c>
      <c r="H6626" t="s">
        <v>30</v>
      </c>
      <c r="I6626" t="s">
        <v>26</v>
      </c>
      <c r="J6626" t="s">
        <v>27</v>
      </c>
      <c r="K6626">
        <v>9</v>
      </c>
      <c r="L6626">
        <v>10</v>
      </c>
      <c r="M6626" t="s">
        <v>518</v>
      </c>
      <c r="N6626">
        <v>10</v>
      </c>
      <c r="P6626" cm="1">
        <f t="array" ref="P6626">IF(Q6626&gt;0,INDEX(Q6626:Q28350,MATCH(TRUE,INDEX(Q6626:Q28350="",,),0)-1),"")</f>
        <v>4</v>
      </c>
      <c r="Q6626">
        <v>3</v>
      </c>
      <c r="R6626">
        <f t="shared" si="105"/>
        <v>0</v>
      </c>
    </row>
    <row r="6627" spans="1:18" x14ac:dyDescent="0.3">
      <c r="A6627" t="s">
        <v>514</v>
      </c>
      <c r="B6627" s="1">
        <v>38483</v>
      </c>
      <c r="C6627" t="s">
        <v>515</v>
      </c>
      <c r="D6627" t="s">
        <v>566</v>
      </c>
      <c r="E6627" t="s">
        <v>567</v>
      </c>
      <c r="G6627" s="6" t="s">
        <v>29</v>
      </c>
      <c r="H6627" t="s">
        <v>20</v>
      </c>
      <c r="I6627" t="s">
        <v>26</v>
      </c>
      <c r="J6627" t="s">
        <v>27</v>
      </c>
      <c r="K6627">
        <v>18</v>
      </c>
      <c r="L6627">
        <v>14</v>
      </c>
      <c r="M6627" t="s">
        <v>518</v>
      </c>
      <c r="N6627">
        <v>14</v>
      </c>
      <c r="P6627" cm="1">
        <f t="array" ref="P6627">IF(Q6627&gt;0,INDEX(Q6627:Q28351,MATCH(TRUE,INDEX(Q6627:Q28351="",,),0)-1),"")</f>
        <v>4</v>
      </c>
      <c r="Q6627">
        <v>3</v>
      </c>
      <c r="R6627">
        <f t="shared" si="105"/>
        <v>0</v>
      </c>
    </row>
    <row r="6628" spans="1:18" x14ac:dyDescent="0.3">
      <c r="A6628" t="s">
        <v>514</v>
      </c>
      <c r="B6628" s="1">
        <v>38483</v>
      </c>
      <c r="C6628" t="s">
        <v>515</v>
      </c>
      <c r="D6628" t="s">
        <v>566</v>
      </c>
      <c r="E6628" t="s">
        <v>567</v>
      </c>
      <c r="G6628" s="6" t="s">
        <v>29</v>
      </c>
      <c r="H6628" t="s">
        <v>25</v>
      </c>
      <c r="I6628" t="s">
        <v>26</v>
      </c>
      <c r="J6628" t="s">
        <v>27</v>
      </c>
      <c r="K6628">
        <v>104</v>
      </c>
      <c r="L6628">
        <v>20</v>
      </c>
      <c r="M6628" t="s">
        <v>518</v>
      </c>
      <c r="N6628">
        <v>20</v>
      </c>
      <c r="P6628" cm="1">
        <f t="array" ref="P6628">IF(Q6628&gt;0,INDEX(Q6628:Q28352,MATCH(TRUE,INDEX(Q6628:Q28352="",,),0)-1),"")</f>
        <v>4</v>
      </c>
      <c r="Q6628">
        <v>3</v>
      </c>
      <c r="R6628">
        <f t="shared" si="105"/>
        <v>0</v>
      </c>
    </row>
    <row r="6629" spans="1:18" x14ac:dyDescent="0.3">
      <c r="A6629" t="s">
        <v>514</v>
      </c>
      <c r="B6629" s="1">
        <v>38483</v>
      </c>
      <c r="C6629" t="s">
        <v>515</v>
      </c>
      <c r="D6629" t="s">
        <v>566</v>
      </c>
      <c r="E6629" t="s">
        <v>567</v>
      </c>
      <c r="G6629" s="6" t="s">
        <v>29</v>
      </c>
      <c r="H6629" t="s">
        <v>43</v>
      </c>
      <c r="I6629" t="s">
        <v>26</v>
      </c>
      <c r="J6629" t="s">
        <v>27</v>
      </c>
      <c r="K6629">
        <v>56</v>
      </c>
      <c r="L6629">
        <v>15</v>
      </c>
      <c r="M6629" t="s">
        <v>518</v>
      </c>
      <c r="N6629">
        <v>15</v>
      </c>
      <c r="P6629" cm="1">
        <f t="array" ref="P6629">IF(Q6629&gt;0,INDEX(Q6629:Q28353,MATCH(TRUE,INDEX(Q6629:Q28353="",,),0)-1),"")</f>
        <v>4</v>
      </c>
      <c r="Q6629">
        <v>3</v>
      </c>
      <c r="R6629">
        <f t="shared" si="105"/>
        <v>0</v>
      </c>
    </row>
    <row r="6630" spans="1:18" x14ac:dyDescent="0.3">
      <c r="A6630" t="s">
        <v>514</v>
      </c>
      <c r="B6630" s="1">
        <v>38483</v>
      </c>
      <c r="C6630" t="s">
        <v>515</v>
      </c>
      <c r="D6630" t="s">
        <v>566</v>
      </c>
      <c r="E6630" t="s">
        <v>567</v>
      </c>
      <c r="G6630" t="s">
        <v>19</v>
      </c>
      <c r="H6630" t="s">
        <v>20</v>
      </c>
      <c r="I6630" t="s">
        <v>21</v>
      </c>
      <c r="J6630" t="s">
        <v>22</v>
      </c>
      <c r="K6630">
        <v>31</v>
      </c>
      <c r="L6630">
        <v>305</v>
      </c>
      <c r="M6630" t="s">
        <v>564</v>
      </c>
      <c r="N6630">
        <v>404.64</v>
      </c>
      <c r="P6630" cm="1">
        <f t="array" ref="P6630">IF(Q6630&gt;0,INDEX(Q6630:Q28354,MATCH(TRUE,INDEX(Q6630:Q28354="",,),0)-1),"")</f>
        <v>4</v>
      </c>
      <c r="Q6630">
        <v>4</v>
      </c>
      <c r="R6630">
        <f t="shared" si="105"/>
        <v>0</v>
      </c>
    </row>
    <row r="6631" spans="1:18" x14ac:dyDescent="0.3">
      <c r="A6631" t="s">
        <v>514</v>
      </c>
      <c r="B6631" s="1">
        <v>38483</v>
      </c>
      <c r="C6631" t="s">
        <v>515</v>
      </c>
      <c r="D6631" t="s">
        <v>566</v>
      </c>
      <c r="E6631" t="s">
        <v>567</v>
      </c>
      <c r="G6631" t="s">
        <v>19</v>
      </c>
      <c r="H6631" t="s">
        <v>41</v>
      </c>
      <c r="I6631" t="s">
        <v>26</v>
      </c>
      <c r="J6631" t="s">
        <v>27</v>
      </c>
      <c r="K6631">
        <v>232</v>
      </c>
      <c r="L6631">
        <v>40</v>
      </c>
      <c r="M6631" t="s">
        <v>564</v>
      </c>
      <c r="N6631">
        <v>40</v>
      </c>
      <c r="P6631" cm="1">
        <f t="array" ref="P6631">IF(Q6631&gt;0,INDEX(Q6631:Q28355,MATCH(TRUE,INDEX(Q6631:Q28355="",,),0)-1),"")</f>
        <v>4</v>
      </c>
      <c r="Q6631">
        <v>4</v>
      </c>
      <c r="R6631">
        <f t="shared" si="105"/>
        <v>0</v>
      </c>
    </row>
    <row r="6632" spans="1:18" x14ac:dyDescent="0.3">
      <c r="A6632" t="s">
        <v>514</v>
      </c>
      <c r="B6632" s="1">
        <v>38483</v>
      </c>
      <c r="C6632" t="s">
        <v>515</v>
      </c>
      <c r="D6632" t="s">
        <v>566</v>
      </c>
      <c r="E6632" t="s">
        <v>567</v>
      </c>
      <c r="G6632" t="s">
        <v>19</v>
      </c>
      <c r="H6632" t="s">
        <v>28</v>
      </c>
      <c r="I6632" t="s">
        <v>26</v>
      </c>
      <c r="J6632" t="s">
        <v>27</v>
      </c>
      <c r="K6632">
        <v>175</v>
      </c>
      <c r="L6632">
        <v>23</v>
      </c>
      <c r="M6632" t="s">
        <v>564</v>
      </c>
      <c r="N6632">
        <v>23</v>
      </c>
      <c r="P6632" cm="1">
        <f t="array" ref="P6632">IF(Q6632&gt;0,INDEX(Q6632:Q28356,MATCH(TRUE,INDEX(Q6632:Q28356="",,),0)-1),"")</f>
        <v>4</v>
      </c>
      <c r="Q6632">
        <v>4</v>
      </c>
      <c r="R6632">
        <f t="shared" si="105"/>
        <v>0</v>
      </c>
    </row>
    <row r="6633" spans="1:18" x14ac:dyDescent="0.3">
      <c r="A6633" t="s">
        <v>514</v>
      </c>
      <c r="B6633" s="1">
        <v>38483</v>
      </c>
      <c r="C6633" t="s">
        <v>515</v>
      </c>
      <c r="D6633" t="s">
        <v>566</v>
      </c>
      <c r="E6633" t="s">
        <v>567</v>
      </c>
      <c r="G6633" s="6" t="s">
        <v>29</v>
      </c>
      <c r="H6633" t="s">
        <v>30</v>
      </c>
      <c r="I6633" t="s">
        <v>21</v>
      </c>
      <c r="J6633" t="s">
        <v>22</v>
      </c>
      <c r="K6633">
        <v>2</v>
      </c>
      <c r="L6633">
        <v>88</v>
      </c>
      <c r="M6633" t="s">
        <v>564</v>
      </c>
      <c r="N6633">
        <v>88</v>
      </c>
      <c r="P6633" cm="1">
        <f t="array" ref="P6633">IF(Q6633&gt;0,INDEX(Q6633:Q28357,MATCH(TRUE,INDEX(Q6633:Q28357="",,),0)-1),"")</f>
        <v>4</v>
      </c>
      <c r="Q6633">
        <v>4</v>
      </c>
      <c r="R6633">
        <f t="shared" si="105"/>
        <v>0</v>
      </c>
    </row>
    <row r="6634" spans="1:18" x14ac:dyDescent="0.3">
      <c r="A6634" t="s">
        <v>514</v>
      </c>
      <c r="B6634" s="1">
        <v>38483</v>
      </c>
      <c r="C6634" t="s">
        <v>515</v>
      </c>
      <c r="D6634" t="s">
        <v>566</v>
      </c>
      <c r="E6634" t="s">
        <v>567</v>
      </c>
      <c r="G6634" s="6" t="s">
        <v>29</v>
      </c>
      <c r="H6634" t="s">
        <v>25</v>
      </c>
      <c r="I6634" t="s">
        <v>21</v>
      </c>
      <c r="J6634" t="s">
        <v>22</v>
      </c>
      <c r="K6634">
        <v>12</v>
      </c>
      <c r="L6634">
        <v>62</v>
      </c>
      <c r="M6634" t="s">
        <v>564</v>
      </c>
      <c r="N6634">
        <v>62</v>
      </c>
      <c r="P6634" cm="1">
        <f t="array" ref="P6634">IF(Q6634&gt;0,INDEX(Q6634:Q28358,MATCH(TRUE,INDEX(Q6634:Q28358="",,),0)-1),"")</f>
        <v>4</v>
      </c>
      <c r="Q6634">
        <v>4</v>
      </c>
      <c r="R6634">
        <f t="shared" si="105"/>
        <v>0</v>
      </c>
    </row>
    <row r="6635" spans="1:18" x14ac:dyDescent="0.3">
      <c r="A6635" t="s">
        <v>514</v>
      </c>
      <c r="B6635" s="1">
        <v>38483</v>
      </c>
      <c r="C6635" t="s">
        <v>515</v>
      </c>
      <c r="D6635" t="s">
        <v>566</v>
      </c>
      <c r="E6635" t="s">
        <v>567</v>
      </c>
      <c r="G6635" s="6" t="s">
        <v>29</v>
      </c>
      <c r="H6635" t="s">
        <v>41</v>
      </c>
      <c r="I6635" t="s">
        <v>21</v>
      </c>
      <c r="J6635" t="s">
        <v>22</v>
      </c>
      <c r="K6635">
        <v>3</v>
      </c>
      <c r="L6635">
        <v>201.6</v>
      </c>
      <c r="M6635" t="s">
        <v>564</v>
      </c>
      <c r="N6635">
        <v>201.6</v>
      </c>
      <c r="P6635" cm="1">
        <f t="array" ref="P6635">IF(Q6635&gt;0,INDEX(Q6635:Q28359,MATCH(TRUE,INDEX(Q6635:Q28359="",,),0)-1),"")</f>
        <v>4</v>
      </c>
      <c r="Q6635">
        <v>4</v>
      </c>
      <c r="R6635">
        <f t="shared" si="105"/>
        <v>0</v>
      </c>
    </row>
    <row r="6636" spans="1:18" x14ac:dyDescent="0.3">
      <c r="A6636" t="s">
        <v>514</v>
      </c>
      <c r="B6636" s="1">
        <v>38483</v>
      </c>
      <c r="C6636" t="s">
        <v>515</v>
      </c>
      <c r="D6636" t="s">
        <v>566</v>
      </c>
      <c r="E6636" t="s">
        <v>567</v>
      </c>
      <c r="G6636" s="6" t="s">
        <v>29</v>
      </c>
      <c r="H6636" t="s">
        <v>43</v>
      </c>
      <c r="I6636" t="s">
        <v>21</v>
      </c>
      <c r="J6636" t="s">
        <v>22</v>
      </c>
      <c r="K6636">
        <v>11.6</v>
      </c>
      <c r="L6636">
        <v>170</v>
      </c>
      <c r="M6636" t="s">
        <v>564</v>
      </c>
      <c r="N6636">
        <v>170</v>
      </c>
      <c r="P6636" cm="1">
        <f t="array" ref="P6636">IF(Q6636&gt;0,INDEX(Q6636:Q28360,MATCH(TRUE,INDEX(Q6636:Q28360="",,),0)-1),"")</f>
        <v>4</v>
      </c>
      <c r="Q6636">
        <v>4</v>
      </c>
      <c r="R6636">
        <f t="shared" si="105"/>
        <v>0</v>
      </c>
    </row>
    <row r="6637" spans="1:18" x14ac:dyDescent="0.3">
      <c r="A6637" t="s">
        <v>514</v>
      </c>
      <c r="B6637" s="1">
        <v>38483</v>
      </c>
      <c r="C6637" t="s">
        <v>515</v>
      </c>
      <c r="D6637" t="s">
        <v>566</v>
      </c>
      <c r="E6637" t="s">
        <v>567</v>
      </c>
      <c r="G6637" s="6" t="s">
        <v>29</v>
      </c>
      <c r="H6637" t="s">
        <v>30</v>
      </c>
      <c r="I6637" t="s">
        <v>26</v>
      </c>
      <c r="J6637" t="s">
        <v>27</v>
      </c>
      <c r="K6637">
        <v>9</v>
      </c>
      <c r="L6637">
        <v>10</v>
      </c>
      <c r="M6637" t="s">
        <v>564</v>
      </c>
      <c r="N6637">
        <v>10</v>
      </c>
      <c r="P6637" cm="1">
        <f t="array" ref="P6637">IF(Q6637&gt;0,INDEX(Q6637:Q28361,MATCH(TRUE,INDEX(Q6637:Q28361="",,),0)-1),"")</f>
        <v>4</v>
      </c>
      <c r="Q6637">
        <v>4</v>
      </c>
      <c r="R6637">
        <f t="shared" si="105"/>
        <v>0</v>
      </c>
    </row>
    <row r="6638" spans="1:18" x14ac:dyDescent="0.3">
      <c r="A6638" t="s">
        <v>514</v>
      </c>
      <c r="B6638" s="1">
        <v>38483</v>
      </c>
      <c r="C6638" t="s">
        <v>515</v>
      </c>
      <c r="D6638" t="s">
        <v>566</v>
      </c>
      <c r="E6638" t="s">
        <v>567</v>
      </c>
      <c r="G6638" s="6" t="s">
        <v>29</v>
      </c>
      <c r="H6638" t="s">
        <v>20</v>
      </c>
      <c r="I6638" t="s">
        <v>26</v>
      </c>
      <c r="J6638" t="s">
        <v>27</v>
      </c>
      <c r="K6638">
        <v>18</v>
      </c>
      <c r="L6638">
        <v>14</v>
      </c>
      <c r="M6638" t="s">
        <v>564</v>
      </c>
      <c r="N6638">
        <v>14</v>
      </c>
      <c r="P6638" cm="1">
        <f t="array" ref="P6638">IF(Q6638&gt;0,INDEX(Q6638:Q28362,MATCH(TRUE,INDEX(Q6638:Q28362="",,),0)-1),"")</f>
        <v>4</v>
      </c>
      <c r="Q6638">
        <v>4</v>
      </c>
      <c r="R6638">
        <f t="shared" si="105"/>
        <v>0</v>
      </c>
    </row>
    <row r="6639" spans="1:18" x14ac:dyDescent="0.3">
      <c r="A6639" t="s">
        <v>514</v>
      </c>
      <c r="B6639" s="1">
        <v>38483</v>
      </c>
      <c r="C6639" t="s">
        <v>515</v>
      </c>
      <c r="D6639" t="s">
        <v>566</v>
      </c>
      <c r="E6639" t="s">
        <v>567</v>
      </c>
      <c r="G6639" s="6" t="s">
        <v>29</v>
      </c>
      <c r="H6639" t="s">
        <v>25</v>
      </c>
      <c r="I6639" t="s">
        <v>26</v>
      </c>
      <c r="J6639" t="s">
        <v>27</v>
      </c>
      <c r="K6639">
        <v>104</v>
      </c>
      <c r="L6639">
        <v>20</v>
      </c>
      <c r="M6639" t="s">
        <v>564</v>
      </c>
      <c r="N6639">
        <v>20</v>
      </c>
      <c r="P6639" cm="1">
        <f t="array" ref="P6639">IF(Q6639&gt;0,INDEX(Q6639:Q28363,MATCH(TRUE,INDEX(Q6639:Q28363="",,),0)-1),"")</f>
        <v>4</v>
      </c>
      <c r="Q6639">
        <v>4</v>
      </c>
      <c r="R6639">
        <f t="shared" si="105"/>
        <v>0</v>
      </c>
    </row>
    <row r="6640" spans="1:18" x14ac:dyDescent="0.3">
      <c r="A6640" t="s">
        <v>514</v>
      </c>
      <c r="B6640" s="1">
        <v>38483</v>
      </c>
      <c r="C6640" t="s">
        <v>515</v>
      </c>
      <c r="D6640" t="s">
        <v>566</v>
      </c>
      <c r="E6640" t="s">
        <v>567</v>
      </c>
      <c r="G6640" s="6" t="s">
        <v>29</v>
      </c>
      <c r="H6640" t="s">
        <v>43</v>
      </c>
      <c r="I6640" t="s">
        <v>26</v>
      </c>
      <c r="J6640" t="s">
        <v>27</v>
      </c>
      <c r="K6640">
        <v>56</v>
      </c>
      <c r="L6640">
        <v>15</v>
      </c>
      <c r="M6640" t="s">
        <v>564</v>
      </c>
      <c r="N6640">
        <v>15</v>
      </c>
      <c r="P6640" cm="1">
        <f t="array" ref="P6640">IF(Q6640&gt;0,INDEX(Q6640:Q28364,MATCH(TRUE,INDEX(Q6640:Q28364="",,),0)-1),"")</f>
        <v>4</v>
      </c>
      <c r="Q6640">
        <v>4</v>
      </c>
      <c r="R6640">
        <f t="shared" si="105"/>
        <v>0</v>
      </c>
    </row>
    <row r="6641" spans="1:18" x14ac:dyDescent="0.3">
      <c r="P6641" t="str" cm="1">
        <f t="array" ref="P6641">IF(Q6641&gt;0,INDEX(Q6641:Q28365,MATCH(TRUE,INDEX(Q6641:Q28365="",,),0)-1),"")</f>
        <v/>
      </c>
      <c r="R6641" t="str">
        <f t="shared" si="105"/>
        <v/>
      </c>
    </row>
    <row r="6642" spans="1:18" x14ac:dyDescent="0.3">
      <c r="A6642" t="s">
        <v>514</v>
      </c>
      <c r="B6642" s="1">
        <v>38483</v>
      </c>
      <c r="C6642" t="s">
        <v>515</v>
      </c>
      <c r="D6642" t="s">
        <v>568</v>
      </c>
      <c r="E6642" t="s">
        <v>569</v>
      </c>
      <c r="G6642" t="s">
        <v>19</v>
      </c>
      <c r="H6642" t="s">
        <v>28</v>
      </c>
      <c r="I6642" t="s">
        <v>21</v>
      </c>
      <c r="J6642" t="s">
        <v>22</v>
      </c>
      <c r="K6642">
        <v>83</v>
      </c>
      <c r="L6642">
        <v>68</v>
      </c>
      <c r="M6642" t="s">
        <v>518</v>
      </c>
      <c r="N6642">
        <v>391</v>
      </c>
      <c r="O6642" t="s">
        <v>24</v>
      </c>
      <c r="P6642" cm="1">
        <f t="array" ref="P6642">IF(Q6642&gt;0,INDEX(Q6642:Q28366,MATCH(TRUE,INDEX(Q6642:Q28366="",,),0)-1),"")</f>
        <v>5</v>
      </c>
      <c r="Q6642">
        <v>1</v>
      </c>
      <c r="R6642">
        <f t="shared" si="105"/>
        <v>0</v>
      </c>
    </row>
    <row r="6643" spans="1:18" x14ac:dyDescent="0.3">
      <c r="A6643" t="s">
        <v>514</v>
      </c>
      <c r="B6643" s="1">
        <v>38483</v>
      </c>
      <c r="C6643" t="s">
        <v>515</v>
      </c>
      <c r="D6643" t="s">
        <v>568</v>
      </c>
      <c r="E6643" t="s">
        <v>569</v>
      </c>
      <c r="G6643" t="s">
        <v>19</v>
      </c>
      <c r="H6643" t="s">
        <v>43</v>
      </c>
      <c r="I6643" t="s">
        <v>21</v>
      </c>
      <c r="J6643" t="s">
        <v>22</v>
      </c>
      <c r="K6643">
        <v>105</v>
      </c>
      <c r="L6643">
        <v>150</v>
      </c>
      <c r="M6643" t="s">
        <v>518</v>
      </c>
      <c r="N6643">
        <v>150</v>
      </c>
      <c r="O6643" t="s">
        <v>24</v>
      </c>
      <c r="P6643" cm="1">
        <f t="array" ref="P6643">IF(Q6643&gt;0,INDEX(Q6643:Q28367,MATCH(TRUE,INDEX(Q6643:Q28367="",,),0)-1),"")</f>
        <v>5</v>
      </c>
      <c r="Q6643">
        <v>1</v>
      </c>
      <c r="R6643">
        <f t="shared" si="105"/>
        <v>0</v>
      </c>
    </row>
    <row r="6644" spans="1:18" x14ac:dyDescent="0.3">
      <c r="A6644" t="s">
        <v>514</v>
      </c>
      <c r="B6644" s="1">
        <v>38483</v>
      </c>
      <c r="C6644" t="s">
        <v>515</v>
      </c>
      <c r="D6644" t="s">
        <v>568</v>
      </c>
      <c r="E6644" t="s">
        <v>569</v>
      </c>
      <c r="G6644" t="s">
        <v>19</v>
      </c>
      <c r="H6644" t="s">
        <v>28</v>
      </c>
      <c r="I6644" t="s">
        <v>26</v>
      </c>
      <c r="J6644" t="s">
        <v>27</v>
      </c>
      <c r="K6644">
        <v>778</v>
      </c>
      <c r="L6644">
        <v>20</v>
      </c>
      <c r="M6644" t="s">
        <v>518</v>
      </c>
      <c r="N6644">
        <v>20</v>
      </c>
      <c r="O6644" t="s">
        <v>24</v>
      </c>
      <c r="P6644" cm="1">
        <f t="array" ref="P6644">IF(Q6644&gt;0,INDEX(Q6644:Q28368,MATCH(TRUE,INDEX(Q6644:Q28368="",,),0)-1),"")</f>
        <v>5</v>
      </c>
      <c r="Q6644">
        <v>1</v>
      </c>
      <c r="R6644">
        <f t="shared" ref="R6644:R6707" si="106">IF(P6644="","",0)</f>
        <v>0</v>
      </c>
    </row>
    <row r="6645" spans="1:18" x14ac:dyDescent="0.3">
      <c r="A6645" t="s">
        <v>514</v>
      </c>
      <c r="B6645" s="1">
        <v>38483</v>
      </c>
      <c r="C6645" t="s">
        <v>515</v>
      </c>
      <c r="D6645" t="s">
        <v>568</v>
      </c>
      <c r="E6645" t="s">
        <v>569</v>
      </c>
      <c r="G6645" t="s">
        <v>19</v>
      </c>
      <c r="H6645" t="s">
        <v>43</v>
      </c>
      <c r="I6645" t="s">
        <v>26</v>
      </c>
      <c r="J6645" t="s">
        <v>27</v>
      </c>
      <c r="K6645">
        <v>445</v>
      </c>
      <c r="L6645">
        <v>13</v>
      </c>
      <c r="M6645" t="s">
        <v>518</v>
      </c>
      <c r="N6645">
        <v>13</v>
      </c>
      <c r="O6645" t="s">
        <v>24</v>
      </c>
      <c r="P6645" cm="1">
        <f t="array" ref="P6645">IF(Q6645&gt;0,INDEX(Q6645:Q28369,MATCH(TRUE,INDEX(Q6645:Q28369="",,),0)-1),"")</f>
        <v>5</v>
      </c>
      <c r="Q6645">
        <v>1</v>
      </c>
      <c r="R6645">
        <f t="shared" si="106"/>
        <v>0</v>
      </c>
    </row>
    <row r="6646" spans="1:18" x14ac:dyDescent="0.3">
      <c r="A6646" t="s">
        <v>514</v>
      </c>
      <c r="B6646" s="1">
        <v>38483</v>
      </c>
      <c r="C6646" t="s">
        <v>515</v>
      </c>
      <c r="D6646" t="s">
        <v>568</v>
      </c>
      <c r="E6646" t="s">
        <v>569</v>
      </c>
      <c r="G6646" s="6" t="s">
        <v>29</v>
      </c>
      <c r="H6646" t="s">
        <v>63</v>
      </c>
      <c r="I6646" t="s">
        <v>21</v>
      </c>
      <c r="J6646" t="s">
        <v>22</v>
      </c>
      <c r="K6646">
        <v>13</v>
      </c>
      <c r="L6646">
        <v>75</v>
      </c>
      <c r="M6646" t="s">
        <v>518</v>
      </c>
      <c r="N6646">
        <v>75</v>
      </c>
      <c r="O6646" t="s">
        <v>24</v>
      </c>
      <c r="P6646" cm="1">
        <f t="array" ref="P6646">IF(Q6646&gt;0,INDEX(Q6646:Q28370,MATCH(TRUE,INDEX(Q6646:Q28370="",,),0)-1),"")</f>
        <v>5</v>
      </c>
      <c r="Q6646">
        <v>1</v>
      </c>
      <c r="R6646">
        <f t="shared" si="106"/>
        <v>0</v>
      </c>
    </row>
    <row r="6647" spans="1:18" x14ac:dyDescent="0.3">
      <c r="A6647" t="s">
        <v>514</v>
      </c>
      <c r="B6647" s="1">
        <v>38483</v>
      </c>
      <c r="C6647" t="s">
        <v>515</v>
      </c>
      <c r="D6647" t="s">
        <v>568</v>
      </c>
      <c r="E6647" t="s">
        <v>569</v>
      </c>
      <c r="G6647" s="6" t="s">
        <v>29</v>
      </c>
      <c r="H6647" t="s">
        <v>63</v>
      </c>
      <c r="I6647" t="s">
        <v>26</v>
      </c>
      <c r="J6647" t="s">
        <v>27</v>
      </c>
      <c r="K6647">
        <v>19</v>
      </c>
      <c r="L6647">
        <v>19</v>
      </c>
      <c r="M6647" t="s">
        <v>518</v>
      </c>
      <c r="N6647">
        <v>19</v>
      </c>
      <c r="O6647" t="s">
        <v>24</v>
      </c>
      <c r="P6647" cm="1">
        <f t="array" ref="P6647">IF(Q6647&gt;0,INDEX(Q6647:Q28371,MATCH(TRUE,INDEX(Q6647:Q28371="",,),0)-1),"")</f>
        <v>5</v>
      </c>
      <c r="Q6647">
        <v>1</v>
      </c>
      <c r="R6647">
        <f t="shared" si="106"/>
        <v>0</v>
      </c>
    </row>
    <row r="6648" spans="1:18" x14ac:dyDescent="0.3">
      <c r="A6648" t="s">
        <v>514</v>
      </c>
      <c r="B6648" s="1">
        <v>38483</v>
      </c>
      <c r="C6648" t="s">
        <v>515</v>
      </c>
      <c r="D6648" t="s">
        <v>568</v>
      </c>
      <c r="E6648" t="s">
        <v>569</v>
      </c>
      <c r="G6648" s="6" t="s">
        <v>29</v>
      </c>
      <c r="H6648" t="s">
        <v>188</v>
      </c>
      <c r="I6648" t="s">
        <v>26</v>
      </c>
      <c r="J6648" t="s">
        <v>27</v>
      </c>
      <c r="K6648">
        <v>166</v>
      </c>
      <c r="L6648">
        <v>10</v>
      </c>
      <c r="M6648" t="s">
        <v>518</v>
      </c>
      <c r="N6648">
        <v>10</v>
      </c>
      <c r="O6648" t="s">
        <v>24</v>
      </c>
      <c r="P6648" cm="1">
        <f t="array" ref="P6648">IF(Q6648&gt;0,INDEX(Q6648:Q28372,MATCH(TRUE,INDEX(Q6648:Q28372="",,),0)-1),"")</f>
        <v>5</v>
      </c>
      <c r="Q6648">
        <v>1</v>
      </c>
      <c r="R6648">
        <f t="shared" si="106"/>
        <v>0</v>
      </c>
    </row>
    <row r="6649" spans="1:18" x14ac:dyDescent="0.3">
      <c r="A6649" t="s">
        <v>514</v>
      </c>
      <c r="B6649" s="1">
        <v>38483</v>
      </c>
      <c r="C6649" t="s">
        <v>515</v>
      </c>
      <c r="D6649" t="s">
        <v>568</v>
      </c>
      <c r="E6649" t="s">
        <v>569</v>
      </c>
      <c r="G6649" t="s">
        <v>19</v>
      </c>
      <c r="H6649" t="s">
        <v>28</v>
      </c>
      <c r="I6649" t="s">
        <v>21</v>
      </c>
      <c r="J6649" t="s">
        <v>22</v>
      </c>
      <c r="K6649">
        <v>83</v>
      </c>
      <c r="L6649">
        <v>68</v>
      </c>
      <c r="M6649" t="s">
        <v>492</v>
      </c>
      <c r="N6649">
        <v>80</v>
      </c>
      <c r="P6649" cm="1">
        <f t="array" ref="P6649">IF(Q6649&gt;0,INDEX(Q6649:Q28373,MATCH(TRUE,INDEX(Q6649:Q28373="",,),0)-1),"")</f>
        <v>5</v>
      </c>
      <c r="Q6649">
        <v>2</v>
      </c>
      <c r="R6649">
        <f t="shared" si="106"/>
        <v>0</v>
      </c>
    </row>
    <row r="6650" spans="1:18" x14ac:dyDescent="0.3">
      <c r="A6650" t="s">
        <v>514</v>
      </c>
      <c r="B6650" s="1">
        <v>38483</v>
      </c>
      <c r="C6650" t="s">
        <v>515</v>
      </c>
      <c r="D6650" t="s">
        <v>568</v>
      </c>
      <c r="E6650" t="s">
        <v>569</v>
      </c>
      <c r="G6650" t="s">
        <v>19</v>
      </c>
      <c r="H6650" t="s">
        <v>43</v>
      </c>
      <c r="I6650" t="s">
        <v>21</v>
      </c>
      <c r="J6650" t="s">
        <v>22</v>
      </c>
      <c r="K6650">
        <v>105</v>
      </c>
      <c r="L6650">
        <v>150</v>
      </c>
      <c r="M6650" t="s">
        <v>492</v>
      </c>
      <c r="N6650">
        <v>165</v>
      </c>
      <c r="P6650" cm="1">
        <f t="array" ref="P6650">IF(Q6650&gt;0,INDEX(Q6650:Q28374,MATCH(TRUE,INDEX(Q6650:Q28374="",,),0)-1),"")</f>
        <v>5</v>
      </c>
      <c r="Q6650">
        <v>2</v>
      </c>
      <c r="R6650">
        <f t="shared" si="106"/>
        <v>0</v>
      </c>
    </row>
    <row r="6651" spans="1:18" x14ac:dyDescent="0.3">
      <c r="A6651" t="s">
        <v>514</v>
      </c>
      <c r="B6651" s="1">
        <v>38483</v>
      </c>
      <c r="C6651" t="s">
        <v>515</v>
      </c>
      <c r="D6651" t="s">
        <v>568</v>
      </c>
      <c r="E6651" t="s">
        <v>569</v>
      </c>
      <c r="G6651" t="s">
        <v>19</v>
      </c>
      <c r="H6651" t="s">
        <v>28</v>
      </c>
      <c r="I6651" t="s">
        <v>26</v>
      </c>
      <c r="J6651" t="s">
        <v>27</v>
      </c>
      <c r="K6651">
        <v>778</v>
      </c>
      <c r="L6651">
        <v>20</v>
      </c>
      <c r="M6651" t="s">
        <v>492</v>
      </c>
      <c r="N6651">
        <v>38</v>
      </c>
      <c r="P6651" cm="1">
        <f t="array" ref="P6651">IF(Q6651&gt;0,INDEX(Q6651:Q28375,MATCH(TRUE,INDEX(Q6651:Q28375="",,),0)-1),"")</f>
        <v>5</v>
      </c>
      <c r="Q6651">
        <v>2</v>
      </c>
      <c r="R6651">
        <f t="shared" si="106"/>
        <v>0</v>
      </c>
    </row>
    <row r="6652" spans="1:18" x14ac:dyDescent="0.3">
      <c r="A6652" t="s">
        <v>514</v>
      </c>
      <c r="B6652" s="1">
        <v>38483</v>
      </c>
      <c r="C6652" t="s">
        <v>515</v>
      </c>
      <c r="D6652" t="s">
        <v>568</v>
      </c>
      <c r="E6652" t="s">
        <v>569</v>
      </c>
      <c r="G6652" t="s">
        <v>19</v>
      </c>
      <c r="H6652" t="s">
        <v>43</v>
      </c>
      <c r="I6652" t="s">
        <v>26</v>
      </c>
      <c r="J6652" t="s">
        <v>27</v>
      </c>
      <c r="K6652">
        <v>445</v>
      </c>
      <c r="L6652">
        <v>13</v>
      </c>
      <c r="M6652" t="s">
        <v>492</v>
      </c>
      <c r="N6652">
        <v>26</v>
      </c>
      <c r="P6652" cm="1">
        <f t="array" ref="P6652">IF(Q6652&gt;0,INDEX(Q6652:Q28376,MATCH(TRUE,INDEX(Q6652:Q28376="",,),0)-1),"")</f>
        <v>5</v>
      </c>
      <c r="Q6652">
        <v>2</v>
      </c>
      <c r="R6652">
        <f t="shared" si="106"/>
        <v>0</v>
      </c>
    </row>
    <row r="6653" spans="1:18" x14ac:dyDescent="0.3">
      <c r="A6653" t="s">
        <v>514</v>
      </c>
      <c r="B6653" s="1">
        <v>38483</v>
      </c>
      <c r="C6653" t="s">
        <v>515</v>
      </c>
      <c r="D6653" t="s">
        <v>568</v>
      </c>
      <c r="E6653" t="s">
        <v>569</v>
      </c>
      <c r="G6653" s="6" t="s">
        <v>29</v>
      </c>
      <c r="H6653" t="s">
        <v>63</v>
      </c>
      <c r="I6653" t="s">
        <v>21</v>
      </c>
      <c r="J6653" t="s">
        <v>22</v>
      </c>
      <c r="K6653">
        <v>13</v>
      </c>
      <c r="L6653">
        <v>75</v>
      </c>
      <c r="M6653" t="s">
        <v>492</v>
      </c>
      <c r="N6653">
        <v>75</v>
      </c>
      <c r="P6653" cm="1">
        <f t="array" ref="P6653">IF(Q6653&gt;0,INDEX(Q6653:Q28377,MATCH(TRUE,INDEX(Q6653:Q28377="",,),0)-1),"")</f>
        <v>5</v>
      </c>
      <c r="Q6653">
        <v>2</v>
      </c>
      <c r="R6653">
        <f t="shared" si="106"/>
        <v>0</v>
      </c>
    </row>
    <row r="6654" spans="1:18" x14ac:dyDescent="0.3">
      <c r="A6654" t="s">
        <v>514</v>
      </c>
      <c r="B6654" s="1">
        <v>38483</v>
      </c>
      <c r="C6654" t="s">
        <v>515</v>
      </c>
      <c r="D6654" t="s">
        <v>568</v>
      </c>
      <c r="E6654" t="s">
        <v>569</v>
      </c>
      <c r="G6654" s="6" t="s">
        <v>29</v>
      </c>
      <c r="H6654" t="s">
        <v>63</v>
      </c>
      <c r="I6654" t="s">
        <v>26</v>
      </c>
      <c r="J6654" t="s">
        <v>27</v>
      </c>
      <c r="K6654">
        <v>19</v>
      </c>
      <c r="L6654">
        <v>19</v>
      </c>
      <c r="M6654" t="s">
        <v>492</v>
      </c>
      <c r="N6654">
        <v>19</v>
      </c>
      <c r="P6654" cm="1">
        <f t="array" ref="P6654">IF(Q6654&gt;0,INDEX(Q6654:Q28378,MATCH(TRUE,INDEX(Q6654:Q28378="",,),0)-1),"")</f>
        <v>5</v>
      </c>
      <c r="Q6654">
        <v>2</v>
      </c>
      <c r="R6654">
        <f t="shared" si="106"/>
        <v>0</v>
      </c>
    </row>
    <row r="6655" spans="1:18" x14ac:dyDescent="0.3">
      <c r="A6655" t="s">
        <v>514</v>
      </c>
      <c r="B6655" s="1">
        <v>38483</v>
      </c>
      <c r="C6655" t="s">
        <v>515</v>
      </c>
      <c r="D6655" t="s">
        <v>568</v>
      </c>
      <c r="E6655" t="s">
        <v>569</v>
      </c>
      <c r="G6655" s="6" t="s">
        <v>29</v>
      </c>
      <c r="H6655" t="s">
        <v>188</v>
      </c>
      <c r="I6655" t="s">
        <v>26</v>
      </c>
      <c r="J6655" t="s">
        <v>27</v>
      </c>
      <c r="K6655">
        <v>166</v>
      </c>
      <c r="L6655">
        <v>10</v>
      </c>
      <c r="M6655" t="s">
        <v>492</v>
      </c>
      <c r="N6655">
        <v>10</v>
      </c>
      <c r="P6655" cm="1">
        <f t="array" ref="P6655">IF(Q6655&gt;0,INDEX(Q6655:Q28379,MATCH(TRUE,INDEX(Q6655:Q28379="",,),0)-1),"")</f>
        <v>5</v>
      </c>
      <c r="Q6655">
        <v>2</v>
      </c>
      <c r="R6655">
        <f t="shared" si="106"/>
        <v>0</v>
      </c>
    </row>
    <row r="6656" spans="1:18" x14ac:dyDescent="0.3">
      <c r="A6656" t="s">
        <v>514</v>
      </c>
      <c r="B6656" s="1">
        <v>38483</v>
      </c>
      <c r="C6656" t="s">
        <v>515</v>
      </c>
      <c r="D6656" t="s">
        <v>568</v>
      </c>
      <c r="E6656" t="s">
        <v>569</v>
      </c>
      <c r="G6656" t="s">
        <v>19</v>
      </c>
      <c r="H6656" t="s">
        <v>28</v>
      </c>
      <c r="I6656" t="s">
        <v>21</v>
      </c>
      <c r="J6656" t="s">
        <v>22</v>
      </c>
      <c r="K6656">
        <v>83</v>
      </c>
      <c r="L6656">
        <v>68</v>
      </c>
      <c r="M6656" t="s">
        <v>565</v>
      </c>
      <c r="N6656">
        <v>68</v>
      </c>
      <c r="P6656" cm="1">
        <f t="array" ref="P6656">IF(Q6656&gt;0,INDEX(Q6656:Q28380,MATCH(TRUE,INDEX(Q6656:Q28380="",,),0)-1),"")</f>
        <v>5</v>
      </c>
      <c r="Q6656">
        <v>3</v>
      </c>
      <c r="R6656">
        <f t="shared" si="106"/>
        <v>0</v>
      </c>
    </row>
    <row r="6657" spans="1:18" x14ac:dyDescent="0.3">
      <c r="A6657" t="s">
        <v>514</v>
      </c>
      <c r="B6657" s="1">
        <v>38483</v>
      </c>
      <c r="C6657" t="s">
        <v>515</v>
      </c>
      <c r="D6657" t="s">
        <v>568</v>
      </c>
      <c r="E6657" t="s">
        <v>569</v>
      </c>
      <c r="G6657" t="s">
        <v>19</v>
      </c>
      <c r="H6657" t="s">
        <v>43</v>
      </c>
      <c r="I6657" t="s">
        <v>21</v>
      </c>
      <c r="J6657" t="s">
        <v>22</v>
      </c>
      <c r="K6657">
        <v>105</v>
      </c>
      <c r="L6657">
        <v>150</v>
      </c>
      <c r="M6657" t="s">
        <v>565</v>
      </c>
      <c r="N6657">
        <v>150</v>
      </c>
      <c r="P6657" cm="1">
        <f t="array" ref="P6657">IF(Q6657&gt;0,INDEX(Q6657:Q28381,MATCH(TRUE,INDEX(Q6657:Q28381="",,),0)-1),"")</f>
        <v>5</v>
      </c>
      <c r="Q6657">
        <v>3</v>
      </c>
      <c r="R6657">
        <f t="shared" si="106"/>
        <v>0</v>
      </c>
    </row>
    <row r="6658" spans="1:18" x14ac:dyDescent="0.3">
      <c r="A6658" t="s">
        <v>514</v>
      </c>
      <c r="B6658" s="1">
        <v>38483</v>
      </c>
      <c r="C6658" t="s">
        <v>515</v>
      </c>
      <c r="D6658" t="s">
        <v>568</v>
      </c>
      <c r="E6658" t="s">
        <v>569</v>
      </c>
      <c r="G6658" t="s">
        <v>19</v>
      </c>
      <c r="H6658" t="s">
        <v>28</v>
      </c>
      <c r="I6658" t="s">
        <v>26</v>
      </c>
      <c r="J6658" t="s">
        <v>27</v>
      </c>
      <c r="K6658">
        <v>778</v>
      </c>
      <c r="L6658">
        <v>20</v>
      </c>
      <c r="M6658" t="s">
        <v>565</v>
      </c>
      <c r="N6658">
        <v>20</v>
      </c>
      <c r="P6658" cm="1">
        <f t="array" ref="P6658">IF(Q6658&gt;0,INDEX(Q6658:Q28382,MATCH(TRUE,INDEX(Q6658:Q28382="",,),0)-1),"")</f>
        <v>5</v>
      </c>
      <c r="Q6658">
        <v>3</v>
      </c>
      <c r="R6658">
        <f t="shared" si="106"/>
        <v>0</v>
      </c>
    </row>
    <row r="6659" spans="1:18" x14ac:dyDescent="0.3">
      <c r="A6659" t="s">
        <v>514</v>
      </c>
      <c r="B6659" s="1">
        <v>38483</v>
      </c>
      <c r="C6659" t="s">
        <v>515</v>
      </c>
      <c r="D6659" t="s">
        <v>568</v>
      </c>
      <c r="E6659" t="s">
        <v>569</v>
      </c>
      <c r="G6659" t="s">
        <v>19</v>
      </c>
      <c r="H6659" t="s">
        <v>43</v>
      </c>
      <c r="I6659" t="s">
        <v>26</v>
      </c>
      <c r="J6659" t="s">
        <v>27</v>
      </c>
      <c r="K6659">
        <v>445</v>
      </c>
      <c r="L6659">
        <v>13</v>
      </c>
      <c r="M6659" t="s">
        <v>565</v>
      </c>
      <c r="N6659">
        <v>59.87</v>
      </c>
      <c r="P6659" cm="1">
        <f t="array" ref="P6659">IF(Q6659&gt;0,INDEX(Q6659:Q28383,MATCH(TRUE,INDEX(Q6659:Q28383="",,),0)-1),"")</f>
        <v>5</v>
      </c>
      <c r="Q6659">
        <v>3</v>
      </c>
      <c r="R6659">
        <f t="shared" si="106"/>
        <v>0</v>
      </c>
    </row>
    <row r="6660" spans="1:18" x14ac:dyDescent="0.3">
      <c r="A6660" t="s">
        <v>514</v>
      </c>
      <c r="B6660" s="1">
        <v>38483</v>
      </c>
      <c r="C6660" t="s">
        <v>515</v>
      </c>
      <c r="D6660" t="s">
        <v>568</v>
      </c>
      <c r="E6660" t="s">
        <v>569</v>
      </c>
      <c r="G6660" s="6" t="s">
        <v>29</v>
      </c>
      <c r="H6660" t="s">
        <v>63</v>
      </c>
      <c r="I6660" t="s">
        <v>21</v>
      </c>
      <c r="J6660" t="s">
        <v>22</v>
      </c>
      <c r="K6660">
        <v>13</v>
      </c>
      <c r="L6660">
        <v>75</v>
      </c>
      <c r="M6660" t="s">
        <v>565</v>
      </c>
      <c r="N6660">
        <v>75</v>
      </c>
      <c r="P6660" cm="1">
        <f t="array" ref="P6660">IF(Q6660&gt;0,INDEX(Q6660:Q28384,MATCH(TRUE,INDEX(Q6660:Q28384="",,),0)-1),"")</f>
        <v>5</v>
      </c>
      <c r="Q6660">
        <v>3</v>
      </c>
      <c r="R6660">
        <f t="shared" si="106"/>
        <v>0</v>
      </c>
    </row>
    <row r="6661" spans="1:18" x14ac:dyDescent="0.3">
      <c r="A6661" t="s">
        <v>514</v>
      </c>
      <c r="B6661" s="1">
        <v>38483</v>
      </c>
      <c r="C6661" t="s">
        <v>515</v>
      </c>
      <c r="D6661" t="s">
        <v>568</v>
      </c>
      <c r="E6661" t="s">
        <v>569</v>
      </c>
      <c r="G6661" s="6" t="s">
        <v>29</v>
      </c>
      <c r="H6661" t="s">
        <v>63</v>
      </c>
      <c r="I6661" t="s">
        <v>26</v>
      </c>
      <c r="J6661" t="s">
        <v>27</v>
      </c>
      <c r="K6661">
        <v>19</v>
      </c>
      <c r="L6661">
        <v>19</v>
      </c>
      <c r="M6661" t="s">
        <v>565</v>
      </c>
      <c r="N6661">
        <v>19</v>
      </c>
      <c r="P6661" cm="1">
        <f t="array" ref="P6661">IF(Q6661&gt;0,INDEX(Q6661:Q28385,MATCH(TRUE,INDEX(Q6661:Q28385="",,),0)-1),"")</f>
        <v>5</v>
      </c>
      <c r="Q6661">
        <v>3</v>
      </c>
      <c r="R6661">
        <f t="shared" si="106"/>
        <v>0</v>
      </c>
    </row>
    <row r="6662" spans="1:18" x14ac:dyDescent="0.3">
      <c r="A6662" t="s">
        <v>514</v>
      </c>
      <c r="B6662" s="1">
        <v>38483</v>
      </c>
      <c r="C6662" t="s">
        <v>515</v>
      </c>
      <c r="D6662" t="s">
        <v>568</v>
      </c>
      <c r="E6662" t="s">
        <v>569</v>
      </c>
      <c r="G6662" s="6" t="s">
        <v>29</v>
      </c>
      <c r="H6662" t="s">
        <v>188</v>
      </c>
      <c r="I6662" t="s">
        <v>26</v>
      </c>
      <c r="J6662" t="s">
        <v>27</v>
      </c>
      <c r="K6662">
        <v>166</v>
      </c>
      <c r="L6662">
        <v>10</v>
      </c>
      <c r="M6662" t="s">
        <v>565</v>
      </c>
      <c r="N6662">
        <v>10</v>
      </c>
      <c r="P6662" cm="1">
        <f t="array" ref="P6662">IF(Q6662&gt;0,INDEX(Q6662:Q28386,MATCH(TRUE,INDEX(Q6662:Q28386="",,),0)-1),"")</f>
        <v>5</v>
      </c>
      <c r="Q6662">
        <v>3</v>
      </c>
      <c r="R6662">
        <f t="shared" si="106"/>
        <v>0</v>
      </c>
    </row>
    <row r="6663" spans="1:18" x14ac:dyDescent="0.3">
      <c r="A6663" t="s">
        <v>514</v>
      </c>
      <c r="B6663" s="1">
        <v>38483</v>
      </c>
      <c r="C6663" t="s">
        <v>515</v>
      </c>
      <c r="D6663" t="s">
        <v>568</v>
      </c>
      <c r="E6663" t="s">
        <v>569</v>
      </c>
      <c r="G6663" t="s">
        <v>19</v>
      </c>
      <c r="H6663" t="s">
        <v>28</v>
      </c>
      <c r="I6663" t="s">
        <v>21</v>
      </c>
      <c r="J6663" t="s">
        <v>22</v>
      </c>
      <c r="K6663">
        <v>83</v>
      </c>
      <c r="L6663">
        <v>68</v>
      </c>
      <c r="M6663" t="s">
        <v>564</v>
      </c>
      <c r="N6663">
        <v>252.93</v>
      </c>
      <c r="P6663" cm="1">
        <f t="array" ref="P6663">IF(Q6663&gt;0,INDEX(Q6663:Q28387,MATCH(TRUE,INDEX(Q6663:Q28387="",,),0)-1),"")</f>
        <v>5</v>
      </c>
      <c r="Q6663">
        <v>4</v>
      </c>
      <c r="R6663">
        <f t="shared" si="106"/>
        <v>0</v>
      </c>
    </row>
    <row r="6664" spans="1:18" x14ac:dyDescent="0.3">
      <c r="A6664" t="s">
        <v>514</v>
      </c>
      <c r="B6664" s="1">
        <v>38483</v>
      </c>
      <c r="C6664" t="s">
        <v>515</v>
      </c>
      <c r="D6664" t="s">
        <v>568</v>
      </c>
      <c r="E6664" t="s">
        <v>569</v>
      </c>
      <c r="G6664" t="s">
        <v>19</v>
      </c>
      <c r="H6664" t="s">
        <v>43</v>
      </c>
      <c r="I6664" t="s">
        <v>21</v>
      </c>
      <c r="J6664" t="s">
        <v>22</v>
      </c>
      <c r="K6664">
        <v>105</v>
      </c>
      <c r="L6664">
        <v>150</v>
      </c>
      <c r="M6664" t="s">
        <v>564</v>
      </c>
      <c r="N6664">
        <v>150</v>
      </c>
      <c r="P6664" cm="1">
        <f t="array" ref="P6664">IF(Q6664&gt;0,INDEX(Q6664:Q28388,MATCH(TRUE,INDEX(Q6664:Q28388="",,),0)-1),"")</f>
        <v>5</v>
      </c>
      <c r="Q6664">
        <v>4</v>
      </c>
      <c r="R6664">
        <f t="shared" si="106"/>
        <v>0</v>
      </c>
    </row>
    <row r="6665" spans="1:18" x14ac:dyDescent="0.3">
      <c r="A6665" t="s">
        <v>514</v>
      </c>
      <c r="B6665" s="1">
        <v>38483</v>
      </c>
      <c r="C6665" t="s">
        <v>515</v>
      </c>
      <c r="D6665" t="s">
        <v>568</v>
      </c>
      <c r="E6665" t="s">
        <v>569</v>
      </c>
      <c r="G6665" t="s">
        <v>19</v>
      </c>
      <c r="H6665" t="s">
        <v>28</v>
      </c>
      <c r="I6665" t="s">
        <v>26</v>
      </c>
      <c r="J6665" t="s">
        <v>27</v>
      </c>
      <c r="K6665">
        <v>778</v>
      </c>
      <c r="L6665">
        <v>20</v>
      </c>
      <c r="M6665" t="s">
        <v>564</v>
      </c>
      <c r="N6665">
        <v>20</v>
      </c>
      <c r="P6665" cm="1">
        <f t="array" ref="P6665">IF(Q6665&gt;0,INDEX(Q6665:Q28389,MATCH(TRUE,INDEX(Q6665:Q28389="",,),0)-1),"")</f>
        <v>5</v>
      </c>
      <c r="Q6665">
        <v>4</v>
      </c>
      <c r="R6665">
        <f t="shared" si="106"/>
        <v>0</v>
      </c>
    </row>
    <row r="6666" spans="1:18" x14ac:dyDescent="0.3">
      <c r="A6666" t="s">
        <v>514</v>
      </c>
      <c r="B6666" s="1">
        <v>38483</v>
      </c>
      <c r="C6666" t="s">
        <v>515</v>
      </c>
      <c r="D6666" t="s">
        <v>568</v>
      </c>
      <c r="E6666" t="s">
        <v>569</v>
      </c>
      <c r="G6666" t="s">
        <v>19</v>
      </c>
      <c r="H6666" t="s">
        <v>43</v>
      </c>
      <c r="I6666" t="s">
        <v>26</v>
      </c>
      <c r="J6666" t="s">
        <v>27</v>
      </c>
      <c r="K6666">
        <v>445</v>
      </c>
      <c r="L6666">
        <v>13</v>
      </c>
      <c r="M6666" t="s">
        <v>564</v>
      </c>
      <c r="N6666">
        <v>13</v>
      </c>
      <c r="P6666" cm="1">
        <f t="array" ref="P6666">IF(Q6666&gt;0,INDEX(Q6666:Q28390,MATCH(TRUE,INDEX(Q6666:Q28390="",,),0)-1),"")</f>
        <v>5</v>
      </c>
      <c r="Q6666">
        <v>4</v>
      </c>
      <c r="R6666">
        <f t="shared" si="106"/>
        <v>0</v>
      </c>
    </row>
    <row r="6667" spans="1:18" x14ac:dyDescent="0.3">
      <c r="A6667" t="s">
        <v>514</v>
      </c>
      <c r="B6667" s="1">
        <v>38483</v>
      </c>
      <c r="C6667" t="s">
        <v>515</v>
      </c>
      <c r="D6667" t="s">
        <v>568</v>
      </c>
      <c r="E6667" t="s">
        <v>569</v>
      </c>
      <c r="G6667" s="6" t="s">
        <v>29</v>
      </c>
      <c r="H6667" t="s">
        <v>63</v>
      </c>
      <c r="I6667" t="s">
        <v>21</v>
      </c>
      <c r="J6667" t="s">
        <v>22</v>
      </c>
      <c r="K6667">
        <v>13</v>
      </c>
      <c r="L6667">
        <v>75</v>
      </c>
      <c r="M6667" t="s">
        <v>564</v>
      </c>
      <c r="N6667">
        <v>75</v>
      </c>
      <c r="P6667" cm="1">
        <f t="array" ref="P6667">IF(Q6667&gt;0,INDEX(Q6667:Q28391,MATCH(TRUE,INDEX(Q6667:Q28391="",,),0)-1),"")</f>
        <v>5</v>
      </c>
      <c r="Q6667">
        <v>4</v>
      </c>
      <c r="R6667">
        <f t="shared" si="106"/>
        <v>0</v>
      </c>
    </row>
    <row r="6668" spans="1:18" x14ac:dyDescent="0.3">
      <c r="A6668" t="s">
        <v>514</v>
      </c>
      <c r="B6668" s="1">
        <v>38483</v>
      </c>
      <c r="C6668" t="s">
        <v>515</v>
      </c>
      <c r="D6668" t="s">
        <v>568</v>
      </c>
      <c r="E6668" t="s">
        <v>569</v>
      </c>
      <c r="G6668" s="6" t="s">
        <v>29</v>
      </c>
      <c r="H6668" t="s">
        <v>63</v>
      </c>
      <c r="I6668" t="s">
        <v>26</v>
      </c>
      <c r="J6668" t="s">
        <v>27</v>
      </c>
      <c r="K6668">
        <v>19</v>
      </c>
      <c r="L6668">
        <v>19</v>
      </c>
      <c r="M6668" t="s">
        <v>564</v>
      </c>
      <c r="N6668">
        <v>19</v>
      </c>
      <c r="P6668" cm="1">
        <f t="array" ref="P6668">IF(Q6668&gt;0,INDEX(Q6668:Q28392,MATCH(TRUE,INDEX(Q6668:Q28392="",,),0)-1),"")</f>
        <v>5</v>
      </c>
      <c r="Q6668">
        <v>4</v>
      </c>
      <c r="R6668">
        <f t="shared" si="106"/>
        <v>0</v>
      </c>
    </row>
    <row r="6669" spans="1:18" x14ac:dyDescent="0.3">
      <c r="A6669" t="s">
        <v>514</v>
      </c>
      <c r="B6669" s="1">
        <v>38483</v>
      </c>
      <c r="C6669" t="s">
        <v>515</v>
      </c>
      <c r="D6669" t="s">
        <v>568</v>
      </c>
      <c r="E6669" t="s">
        <v>569</v>
      </c>
      <c r="G6669" s="6" t="s">
        <v>29</v>
      </c>
      <c r="H6669" t="s">
        <v>188</v>
      </c>
      <c r="I6669" t="s">
        <v>26</v>
      </c>
      <c r="J6669" t="s">
        <v>27</v>
      </c>
      <c r="K6669">
        <v>166</v>
      </c>
      <c r="L6669">
        <v>10</v>
      </c>
      <c r="M6669" t="s">
        <v>564</v>
      </c>
      <c r="N6669">
        <v>10</v>
      </c>
      <c r="P6669" cm="1">
        <f t="array" ref="P6669">IF(Q6669&gt;0,INDEX(Q6669:Q28393,MATCH(TRUE,INDEX(Q6669:Q28393="",,),0)-1),"")</f>
        <v>5</v>
      </c>
      <c r="Q6669">
        <v>4</v>
      </c>
      <c r="R6669">
        <f t="shared" si="106"/>
        <v>0</v>
      </c>
    </row>
    <row r="6670" spans="1:18" x14ac:dyDescent="0.3">
      <c r="A6670" t="s">
        <v>514</v>
      </c>
      <c r="B6670" s="1">
        <v>38483</v>
      </c>
      <c r="C6670" t="s">
        <v>515</v>
      </c>
      <c r="D6670" t="s">
        <v>568</v>
      </c>
      <c r="E6670" t="s">
        <v>569</v>
      </c>
      <c r="G6670" t="s">
        <v>19</v>
      </c>
      <c r="H6670" t="s">
        <v>28</v>
      </c>
      <c r="I6670" t="s">
        <v>21</v>
      </c>
      <c r="J6670" t="s">
        <v>22</v>
      </c>
      <c r="K6670">
        <v>83</v>
      </c>
      <c r="L6670">
        <v>68</v>
      </c>
      <c r="M6670" t="s">
        <v>44</v>
      </c>
      <c r="N6670">
        <v>68</v>
      </c>
      <c r="P6670" cm="1">
        <f t="array" ref="P6670">IF(Q6670&gt;0,INDEX(Q6670:Q28394,MATCH(TRUE,INDEX(Q6670:Q28394="",,),0)-1),"")</f>
        <v>5</v>
      </c>
      <c r="Q6670">
        <v>5</v>
      </c>
      <c r="R6670">
        <f t="shared" si="106"/>
        <v>0</v>
      </c>
    </row>
    <row r="6671" spans="1:18" x14ac:dyDescent="0.3">
      <c r="A6671" t="s">
        <v>514</v>
      </c>
      <c r="B6671" s="1">
        <v>38483</v>
      </c>
      <c r="C6671" t="s">
        <v>515</v>
      </c>
      <c r="D6671" t="s">
        <v>568</v>
      </c>
      <c r="E6671" t="s">
        <v>569</v>
      </c>
      <c r="G6671" t="s">
        <v>19</v>
      </c>
      <c r="H6671" t="s">
        <v>43</v>
      </c>
      <c r="I6671" t="s">
        <v>21</v>
      </c>
      <c r="J6671" t="s">
        <v>22</v>
      </c>
      <c r="K6671">
        <v>105</v>
      </c>
      <c r="L6671">
        <v>150</v>
      </c>
      <c r="M6671" t="s">
        <v>44</v>
      </c>
      <c r="N6671">
        <v>150</v>
      </c>
      <c r="P6671" cm="1">
        <f t="array" ref="P6671">IF(Q6671&gt;0,INDEX(Q6671:Q28395,MATCH(TRUE,INDEX(Q6671:Q28395="",,),0)-1),"")</f>
        <v>5</v>
      </c>
      <c r="Q6671">
        <v>5</v>
      </c>
      <c r="R6671">
        <f t="shared" si="106"/>
        <v>0</v>
      </c>
    </row>
    <row r="6672" spans="1:18" x14ac:dyDescent="0.3">
      <c r="A6672" t="s">
        <v>514</v>
      </c>
      <c r="B6672" s="1">
        <v>38483</v>
      </c>
      <c r="C6672" t="s">
        <v>515</v>
      </c>
      <c r="D6672" t="s">
        <v>568</v>
      </c>
      <c r="E6672" t="s">
        <v>569</v>
      </c>
      <c r="G6672" t="s">
        <v>19</v>
      </c>
      <c r="H6672" t="s">
        <v>28</v>
      </c>
      <c r="I6672" t="s">
        <v>26</v>
      </c>
      <c r="J6672" t="s">
        <v>27</v>
      </c>
      <c r="K6672">
        <v>778</v>
      </c>
      <c r="L6672">
        <v>20</v>
      </c>
      <c r="M6672" t="s">
        <v>44</v>
      </c>
      <c r="N6672">
        <v>20</v>
      </c>
      <c r="P6672" cm="1">
        <f t="array" ref="P6672">IF(Q6672&gt;0,INDEX(Q6672:Q28396,MATCH(TRUE,INDEX(Q6672:Q28396="",,),0)-1),"")</f>
        <v>5</v>
      </c>
      <c r="Q6672">
        <v>5</v>
      </c>
      <c r="R6672">
        <f t="shared" si="106"/>
        <v>0</v>
      </c>
    </row>
    <row r="6673" spans="1:18" x14ac:dyDescent="0.3">
      <c r="A6673" t="s">
        <v>514</v>
      </c>
      <c r="B6673" s="1">
        <v>38483</v>
      </c>
      <c r="C6673" t="s">
        <v>515</v>
      </c>
      <c r="D6673" t="s">
        <v>568</v>
      </c>
      <c r="E6673" t="s">
        <v>569</v>
      </c>
      <c r="G6673" t="s">
        <v>19</v>
      </c>
      <c r="H6673" t="s">
        <v>43</v>
      </c>
      <c r="I6673" t="s">
        <v>26</v>
      </c>
      <c r="J6673" t="s">
        <v>27</v>
      </c>
      <c r="K6673">
        <v>445</v>
      </c>
      <c r="L6673">
        <v>13</v>
      </c>
      <c r="M6673" t="s">
        <v>44</v>
      </c>
      <c r="N6673">
        <v>38.61</v>
      </c>
      <c r="P6673" cm="1">
        <f t="array" ref="P6673">IF(Q6673&gt;0,INDEX(Q6673:Q28397,MATCH(TRUE,INDEX(Q6673:Q28397="",,),0)-1),"")</f>
        <v>5</v>
      </c>
      <c r="Q6673">
        <v>5</v>
      </c>
      <c r="R6673">
        <f t="shared" si="106"/>
        <v>0</v>
      </c>
    </row>
    <row r="6674" spans="1:18" x14ac:dyDescent="0.3">
      <c r="A6674" t="s">
        <v>514</v>
      </c>
      <c r="B6674" s="1">
        <v>38483</v>
      </c>
      <c r="C6674" t="s">
        <v>515</v>
      </c>
      <c r="D6674" t="s">
        <v>568</v>
      </c>
      <c r="E6674" t="s">
        <v>569</v>
      </c>
      <c r="G6674" s="6" t="s">
        <v>29</v>
      </c>
      <c r="H6674" t="s">
        <v>63</v>
      </c>
      <c r="I6674" t="s">
        <v>21</v>
      </c>
      <c r="J6674" t="s">
        <v>22</v>
      </c>
      <c r="K6674">
        <v>13</v>
      </c>
      <c r="L6674">
        <v>75</v>
      </c>
      <c r="M6674" t="s">
        <v>44</v>
      </c>
      <c r="N6674">
        <v>75</v>
      </c>
      <c r="P6674" cm="1">
        <f t="array" ref="P6674">IF(Q6674&gt;0,INDEX(Q6674:Q28398,MATCH(TRUE,INDEX(Q6674:Q28398="",,),0)-1),"")</f>
        <v>5</v>
      </c>
      <c r="Q6674">
        <v>5</v>
      </c>
      <c r="R6674">
        <f t="shared" si="106"/>
        <v>0</v>
      </c>
    </row>
    <row r="6675" spans="1:18" x14ac:dyDescent="0.3">
      <c r="A6675" t="s">
        <v>514</v>
      </c>
      <c r="B6675" s="1">
        <v>38483</v>
      </c>
      <c r="C6675" t="s">
        <v>515</v>
      </c>
      <c r="D6675" t="s">
        <v>568</v>
      </c>
      <c r="E6675" t="s">
        <v>569</v>
      </c>
      <c r="G6675" s="6" t="s">
        <v>29</v>
      </c>
      <c r="H6675" t="s">
        <v>63</v>
      </c>
      <c r="I6675" t="s">
        <v>26</v>
      </c>
      <c r="J6675" t="s">
        <v>27</v>
      </c>
      <c r="K6675">
        <v>19</v>
      </c>
      <c r="L6675">
        <v>19</v>
      </c>
      <c r="M6675" t="s">
        <v>44</v>
      </c>
      <c r="N6675">
        <v>19</v>
      </c>
      <c r="P6675" cm="1">
        <f t="array" ref="P6675">IF(Q6675&gt;0,INDEX(Q6675:Q28399,MATCH(TRUE,INDEX(Q6675:Q28399="",,),0)-1),"")</f>
        <v>5</v>
      </c>
      <c r="Q6675">
        <v>5</v>
      </c>
      <c r="R6675">
        <f t="shared" si="106"/>
        <v>0</v>
      </c>
    </row>
    <row r="6676" spans="1:18" x14ac:dyDescent="0.3">
      <c r="A6676" t="s">
        <v>514</v>
      </c>
      <c r="B6676" s="1">
        <v>38483</v>
      </c>
      <c r="C6676" t="s">
        <v>515</v>
      </c>
      <c r="D6676" t="s">
        <v>568</v>
      </c>
      <c r="E6676" t="s">
        <v>569</v>
      </c>
      <c r="G6676" s="6" t="s">
        <v>29</v>
      </c>
      <c r="H6676" t="s">
        <v>188</v>
      </c>
      <c r="I6676" t="s">
        <v>26</v>
      </c>
      <c r="J6676" t="s">
        <v>27</v>
      </c>
      <c r="K6676">
        <v>166</v>
      </c>
      <c r="L6676">
        <v>10</v>
      </c>
      <c r="M6676" t="s">
        <v>44</v>
      </c>
      <c r="N6676">
        <v>10</v>
      </c>
      <c r="P6676" cm="1">
        <f t="array" ref="P6676">IF(Q6676&gt;0,INDEX(Q6676:Q28400,MATCH(TRUE,INDEX(Q6676:Q28400="",,),0)-1),"")</f>
        <v>5</v>
      </c>
      <c r="Q6676">
        <v>5</v>
      </c>
      <c r="R6676">
        <f t="shared" si="106"/>
        <v>0</v>
      </c>
    </row>
    <row r="6677" spans="1:18" x14ac:dyDescent="0.3">
      <c r="P6677" t="str" cm="1">
        <f t="array" ref="P6677">IF(Q6677&gt;0,INDEX(Q6677:Q28401,MATCH(TRUE,INDEX(Q6677:Q28401="",,),0)-1),"")</f>
        <v/>
      </c>
      <c r="R6677" t="str">
        <f t="shared" si="106"/>
        <v/>
      </c>
    </row>
    <row r="6678" spans="1:18" x14ac:dyDescent="0.3">
      <c r="A6678" t="s">
        <v>514</v>
      </c>
      <c r="B6678" s="1">
        <v>38483</v>
      </c>
      <c r="C6678" t="s">
        <v>515</v>
      </c>
      <c r="D6678" t="s">
        <v>570</v>
      </c>
      <c r="E6678" t="s">
        <v>571</v>
      </c>
      <c r="G6678" t="s">
        <v>19</v>
      </c>
      <c r="H6678" t="s">
        <v>28</v>
      </c>
      <c r="I6678" t="s">
        <v>21</v>
      </c>
      <c r="J6678" t="s">
        <v>22</v>
      </c>
      <c r="K6678">
        <v>206.1</v>
      </c>
      <c r="L6678">
        <v>74</v>
      </c>
      <c r="M6678" t="s">
        <v>565</v>
      </c>
      <c r="N6678">
        <v>74</v>
      </c>
      <c r="O6678" t="s">
        <v>24</v>
      </c>
      <c r="P6678" cm="1">
        <f t="array" ref="P6678">IF(Q6678&gt;0,INDEX(Q6678:Q28402,MATCH(TRUE,INDEX(Q6678:Q28402="",,),0)-1),"")</f>
        <v>6</v>
      </c>
      <c r="Q6678">
        <v>1</v>
      </c>
      <c r="R6678">
        <f t="shared" si="106"/>
        <v>0</v>
      </c>
    </row>
    <row r="6679" spans="1:18" x14ac:dyDescent="0.3">
      <c r="A6679" t="s">
        <v>514</v>
      </c>
      <c r="B6679" s="1">
        <v>38483</v>
      </c>
      <c r="C6679" t="s">
        <v>515</v>
      </c>
      <c r="D6679" t="s">
        <v>570</v>
      </c>
      <c r="E6679" t="s">
        <v>571</v>
      </c>
      <c r="G6679" t="s">
        <v>19</v>
      </c>
      <c r="H6679" t="s">
        <v>43</v>
      </c>
      <c r="I6679" t="s">
        <v>21</v>
      </c>
      <c r="J6679" t="s">
        <v>22</v>
      </c>
      <c r="K6679">
        <v>83.1</v>
      </c>
      <c r="L6679">
        <v>162</v>
      </c>
      <c r="M6679" t="s">
        <v>565</v>
      </c>
      <c r="N6679">
        <v>162</v>
      </c>
      <c r="O6679" t="s">
        <v>24</v>
      </c>
      <c r="P6679" cm="1">
        <f t="array" ref="P6679">IF(Q6679&gt;0,INDEX(Q6679:Q28403,MATCH(TRUE,INDEX(Q6679:Q28403="",,),0)-1),"")</f>
        <v>6</v>
      </c>
      <c r="Q6679">
        <v>1</v>
      </c>
      <c r="R6679">
        <f t="shared" si="106"/>
        <v>0</v>
      </c>
    </row>
    <row r="6680" spans="1:18" x14ac:dyDescent="0.3">
      <c r="A6680" t="s">
        <v>514</v>
      </c>
      <c r="B6680" s="1">
        <v>38483</v>
      </c>
      <c r="C6680" t="s">
        <v>515</v>
      </c>
      <c r="D6680" t="s">
        <v>570</v>
      </c>
      <c r="E6680" t="s">
        <v>571</v>
      </c>
      <c r="G6680" t="s">
        <v>19</v>
      </c>
      <c r="H6680" t="s">
        <v>28</v>
      </c>
      <c r="I6680" t="s">
        <v>26</v>
      </c>
      <c r="J6680" t="s">
        <v>27</v>
      </c>
      <c r="K6680">
        <v>1320</v>
      </c>
      <c r="L6680">
        <v>22.75</v>
      </c>
      <c r="M6680" t="s">
        <v>565</v>
      </c>
      <c r="N6680">
        <v>22.75</v>
      </c>
      <c r="O6680" t="s">
        <v>24</v>
      </c>
      <c r="P6680" cm="1">
        <f t="array" ref="P6680">IF(Q6680&gt;0,INDEX(Q6680:Q28404,MATCH(TRUE,INDEX(Q6680:Q28404="",,),0)-1),"")</f>
        <v>6</v>
      </c>
      <c r="Q6680">
        <v>1</v>
      </c>
      <c r="R6680">
        <f t="shared" si="106"/>
        <v>0</v>
      </c>
    </row>
    <row r="6681" spans="1:18" x14ac:dyDescent="0.3">
      <c r="A6681" t="s">
        <v>514</v>
      </c>
      <c r="B6681" s="1">
        <v>38483</v>
      </c>
      <c r="C6681" t="s">
        <v>515</v>
      </c>
      <c r="D6681" t="s">
        <v>570</v>
      </c>
      <c r="E6681" t="s">
        <v>571</v>
      </c>
      <c r="G6681" t="s">
        <v>19</v>
      </c>
      <c r="H6681" t="s">
        <v>43</v>
      </c>
      <c r="I6681" t="s">
        <v>26</v>
      </c>
      <c r="J6681" t="s">
        <v>27</v>
      </c>
      <c r="K6681">
        <v>262</v>
      </c>
      <c r="L6681">
        <v>15</v>
      </c>
      <c r="M6681" t="s">
        <v>565</v>
      </c>
      <c r="N6681">
        <v>227.72</v>
      </c>
      <c r="O6681" t="s">
        <v>24</v>
      </c>
      <c r="P6681" cm="1">
        <f t="array" ref="P6681">IF(Q6681&gt;0,INDEX(Q6681:Q28405,MATCH(TRUE,INDEX(Q6681:Q28405="",,),0)-1),"")</f>
        <v>6</v>
      </c>
      <c r="Q6681">
        <v>1</v>
      </c>
      <c r="R6681">
        <f t="shared" si="106"/>
        <v>0</v>
      </c>
    </row>
    <row r="6682" spans="1:18" x14ac:dyDescent="0.3">
      <c r="A6682" t="s">
        <v>514</v>
      </c>
      <c r="B6682" s="1">
        <v>38483</v>
      </c>
      <c r="C6682" t="s">
        <v>515</v>
      </c>
      <c r="D6682" t="s">
        <v>570</v>
      </c>
      <c r="E6682" t="s">
        <v>571</v>
      </c>
      <c r="G6682" s="6" t="s">
        <v>29</v>
      </c>
      <c r="H6682" t="s">
        <v>30</v>
      </c>
      <c r="I6682" t="s">
        <v>21</v>
      </c>
      <c r="J6682" t="s">
        <v>22</v>
      </c>
      <c r="K6682">
        <v>6</v>
      </c>
      <c r="L6682">
        <v>90</v>
      </c>
      <c r="M6682" t="s">
        <v>565</v>
      </c>
      <c r="N6682">
        <v>90</v>
      </c>
      <c r="O6682" t="s">
        <v>24</v>
      </c>
      <c r="P6682" cm="1">
        <f t="array" ref="P6682">IF(Q6682&gt;0,INDEX(Q6682:Q28406,MATCH(TRUE,INDEX(Q6682:Q28406="",,),0)-1),"")</f>
        <v>6</v>
      </c>
      <c r="Q6682">
        <v>1</v>
      </c>
      <c r="R6682">
        <f t="shared" si="106"/>
        <v>0</v>
      </c>
    </row>
    <row r="6683" spans="1:18" x14ac:dyDescent="0.3">
      <c r="A6683" t="s">
        <v>514</v>
      </c>
      <c r="B6683" s="1">
        <v>38483</v>
      </c>
      <c r="C6683" t="s">
        <v>515</v>
      </c>
      <c r="D6683" t="s">
        <v>570</v>
      </c>
      <c r="E6683" t="s">
        <v>571</v>
      </c>
      <c r="G6683" s="6" t="s">
        <v>29</v>
      </c>
      <c r="H6683" t="s">
        <v>63</v>
      </c>
      <c r="I6683" t="s">
        <v>21</v>
      </c>
      <c r="J6683" t="s">
        <v>22</v>
      </c>
      <c r="K6683">
        <v>12.4</v>
      </c>
      <c r="L6683">
        <v>73</v>
      </c>
      <c r="M6683" t="s">
        <v>565</v>
      </c>
      <c r="N6683">
        <v>73</v>
      </c>
      <c r="O6683" t="s">
        <v>24</v>
      </c>
      <c r="P6683" cm="1">
        <f t="array" ref="P6683">IF(Q6683&gt;0,INDEX(Q6683:Q28407,MATCH(TRUE,INDEX(Q6683:Q28407="",,),0)-1),"")</f>
        <v>6</v>
      </c>
      <c r="Q6683">
        <v>1</v>
      </c>
      <c r="R6683">
        <f t="shared" si="106"/>
        <v>0</v>
      </c>
    </row>
    <row r="6684" spans="1:18" x14ac:dyDescent="0.3">
      <c r="A6684" t="s">
        <v>514</v>
      </c>
      <c r="B6684" s="1">
        <v>38483</v>
      </c>
      <c r="C6684" t="s">
        <v>515</v>
      </c>
      <c r="D6684" t="s">
        <v>570</v>
      </c>
      <c r="E6684" t="s">
        <v>571</v>
      </c>
      <c r="G6684" s="6" t="s">
        <v>29</v>
      </c>
      <c r="H6684" t="s">
        <v>30</v>
      </c>
      <c r="I6684" t="s">
        <v>26</v>
      </c>
      <c r="J6684" t="s">
        <v>27</v>
      </c>
      <c r="K6684">
        <v>54</v>
      </c>
      <c r="L6684">
        <v>12.95</v>
      </c>
      <c r="M6684" t="s">
        <v>565</v>
      </c>
      <c r="N6684">
        <v>12.95</v>
      </c>
      <c r="O6684" t="s">
        <v>24</v>
      </c>
      <c r="P6684" cm="1">
        <f t="array" ref="P6684">IF(Q6684&gt;0,INDEX(Q6684:Q28408,MATCH(TRUE,INDEX(Q6684:Q28408="",,),0)-1),"")</f>
        <v>6</v>
      </c>
      <c r="Q6684">
        <v>1</v>
      </c>
      <c r="R6684">
        <f t="shared" si="106"/>
        <v>0</v>
      </c>
    </row>
    <row r="6685" spans="1:18" x14ac:dyDescent="0.3">
      <c r="A6685" t="s">
        <v>514</v>
      </c>
      <c r="B6685" s="1">
        <v>38483</v>
      </c>
      <c r="C6685" t="s">
        <v>515</v>
      </c>
      <c r="D6685" t="s">
        <v>570</v>
      </c>
      <c r="E6685" t="s">
        <v>571</v>
      </c>
      <c r="G6685" s="6" t="s">
        <v>29</v>
      </c>
      <c r="H6685" t="s">
        <v>69</v>
      </c>
      <c r="I6685" t="s">
        <v>26</v>
      </c>
      <c r="J6685" t="s">
        <v>27</v>
      </c>
      <c r="K6685">
        <v>33</v>
      </c>
      <c r="L6685">
        <v>14.25</v>
      </c>
      <c r="M6685" t="s">
        <v>565</v>
      </c>
      <c r="N6685">
        <v>14.25</v>
      </c>
      <c r="O6685" t="s">
        <v>24</v>
      </c>
      <c r="P6685" cm="1">
        <f t="array" ref="P6685">IF(Q6685&gt;0,INDEX(Q6685:Q28409,MATCH(TRUE,INDEX(Q6685:Q28409="",,),0)-1),"")</f>
        <v>6</v>
      </c>
      <c r="Q6685">
        <v>1</v>
      </c>
      <c r="R6685">
        <f t="shared" si="106"/>
        <v>0</v>
      </c>
    </row>
    <row r="6686" spans="1:18" x14ac:dyDescent="0.3">
      <c r="A6686" t="s">
        <v>514</v>
      </c>
      <c r="B6686" s="1">
        <v>38483</v>
      </c>
      <c r="C6686" t="s">
        <v>515</v>
      </c>
      <c r="D6686" t="s">
        <v>570</v>
      </c>
      <c r="E6686" t="s">
        <v>571</v>
      </c>
      <c r="G6686" s="6" t="s">
        <v>29</v>
      </c>
      <c r="H6686" t="s">
        <v>63</v>
      </c>
      <c r="I6686" t="s">
        <v>26</v>
      </c>
      <c r="J6686" t="s">
        <v>27</v>
      </c>
      <c r="K6686">
        <v>65</v>
      </c>
      <c r="L6686">
        <v>20.75</v>
      </c>
      <c r="M6686" t="s">
        <v>565</v>
      </c>
      <c r="N6686">
        <v>20.75</v>
      </c>
      <c r="O6686" t="s">
        <v>24</v>
      </c>
      <c r="P6686" cm="1">
        <f t="array" ref="P6686">IF(Q6686&gt;0,INDEX(Q6686:Q28410,MATCH(TRUE,INDEX(Q6686:Q28410="",,),0)-1),"")</f>
        <v>6</v>
      </c>
      <c r="Q6686">
        <v>1</v>
      </c>
      <c r="R6686">
        <f t="shared" si="106"/>
        <v>0</v>
      </c>
    </row>
    <row r="6687" spans="1:18" x14ac:dyDescent="0.3">
      <c r="A6687" t="s">
        <v>514</v>
      </c>
      <c r="B6687" s="1">
        <v>38483</v>
      </c>
      <c r="C6687" t="s">
        <v>515</v>
      </c>
      <c r="D6687" t="s">
        <v>570</v>
      </c>
      <c r="E6687" t="s">
        <v>571</v>
      </c>
      <c r="G6687" t="s">
        <v>19</v>
      </c>
      <c r="H6687" t="s">
        <v>28</v>
      </c>
      <c r="I6687" t="s">
        <v>21</v>
      </c>
      <c r="J6687" t="s">
        <v>22</v>
      </c>
      <c r="K6687">
        <v>206.1</v>
      </c>
      <c r="L6687">
        <v>74</v>
      </c>
      <c r="M6687" t="s">
        <v>564</v>
      </c>
      <c r="N6687">
        <v>341.03</v>
      </c>
      <c r="P6687" cm="1">
        <f t="array" ref="P6687">IF(Q6687&gt;0,INDEX(Q6687:Q28411,MATCH(TRUE,INDEX(Q6687:Q28411="",,),0)-1),"")</f>
        <v>6</v>
      </c>
      <c r="Q6687">
        <v>2</v>
      </c>
      <c r="R6687">
        <f t="shared" si="106"/>
        <v>0</v>
      </c>
    </row>
    <row r="6688" spans="1:18" x14ac:dyDescent="0.3">
      <c r="A6688" t="s">
        <v>514</v>
      </c>
      <c r="B6688" s="1">
        <v>38483</v>
      </c>
      <c r="C6688" t="s">
        <v>515</v>
      </c>
      <c r="D6688" t="s">
        <v>570</v>
      </c>
      <c r="E6688" t="s">
        <v>571</v>
      </c>
      <c r="G6688" t="s">
        <v>19</v>
      </c>
      <c r="H6688" t="s">
        <v>43</v>
      </c>
      <c r="I6688" t="s">
        <v>21</v>
      </c>
      <c r="J6688" t="s">
        <v>22</v>
      </c>
      <c r="K6688">
        <v>83.1</v>
      </c>
      <c r="L6688">
        <v>162</v>
      </c>
      <c r="M6688" t="s">
        <v>564</v>
      </c>
      <c r="N6688">
        <v>162</v>
      </c>
      <c r="P6688" cm="1">
        <f t="array" ref="P6688">IF(Q6688&gt;0,INDEX(Q6688:Q28412,MATCH(TRUE,INDEX(Q6688:Q28412="",,),0)-1),"")</f>
        <v>6</v>
      </c>
      <c r="Q6688">
        <v>2</v>
      </c>
      <c r="R6688">
        <f t="shared" si="106"/>
        <v>0</v>
      </c>
    </row>
    <row r="6689" spans="1:18" x14ac:dyDescent="0.3">
      <c r="A6689" t="s">
        <v>514</v>
      </c>
      <c r="B6689" s="1">
        <v>38483</v>
      </c>
      <c r="C6689" t="s">
        <v>515</v>
      </c>
      <c r="D6689" t="s">
        <v>570</v>
      </c>
      <c r="E6689" t="s">
        <v>571</v>
      </c>
      <c r="G6689" t="s">
        <v>19</v>
      </c>
      <c r="H6689" t="s">
        <v>28</v>
      </c>
      <c r="I6689" t="s">
        <v>26</v>
      </c>
      <c r="J6689" t="s">
        <v>27</v>
      </c>
      <c r="K6689">
        <v>1320</v>
      </c>
      <c r="L6689">
        <v>22.75</v>
      </c>
      <c r="M6689" t="s">
        <v>564</v>
      </c>
      <c r="N6689">
        <v>22.75</v>
      </c>
      <c r="P6689" cm="1">
        <f t="array" ref="P6689">IF(Q6689&gt;0,INDEX(Q6689:Q28413,MATCH(TRUE,INDEX(Q6689:Q28413="",,),0)-1),"")</f>
        <v>6</v>
      </c>
      <c r="Q6689">
        <v>2</v>
      </c>
      <c r="R6689">
        <f t="shared" si="106"/>
        <v>0</v>
      </c>
    </row>
    <row r="6690" spans="1:18" x14ac:dyDescent="0.3">
      <c r="A6690" t="s">
        <v>514</v>
      </c>
      <c r="B6690" s="1">
        <v>38483</v>
      </c>
      <c r="C6690" t="s">
        <v>515</v>
      </c>
      <c r="D6690" t="s">
        <v>570</v>
      </c>
      <c r="E6690" t="s">
        <v>571</v>
      </c>
      <c r="G6690" t="s">
        <v>19</v>
      </c>
      <c r="H6690" t="s">
        <v>43</v>
      </c>
      <c r="I6690" t="s">
        <v>26</v>
      </c>
      <c r="J6690" t="s">
        <v>27</v>
      </c>
      <c r="K6690">
        <v>262</v>
      </c>
      <c r="L6690">
        <v>15</v>
      </c>
      <c r="M6690" t="s">
        <v>564</v>
      </c>
      <c r="N6690">
        <v>15</v>
      </c>
      <c r="P6690" cm="1">
        <f t="array" ref="P6690">IF(Q6690&gt;0,INDEX(Q6690:Q28414,MATCH(TRUE,INDEX(Q6690:Q28414="",,),0)-1),"")</f>
        <v>6</v>
      </c>
      <c r="Q6690">
        <v>2</v>
      </c>
      <c r="R6690">
        <f t="shared" si="106"/>
        <v>0</v>
      </c>
    </row>
    <row r="6691" spans="1:18" x14ac:dyDescent="0.3">
      <c r="A6691" t="s">
        <v>514</v>
      </c>
      <c r="B6691" s="1">
        <v>38483</v>
      </c>
      <c r="C6691" t="s">
        <v>515</v>
      </c>
      <c r="D6691" t="s">
        <v>570</v>
      </c>
      <c r="E6691" t="s">
        <v>571</v>
      </c>
      <c r="G6691" s="6" t="s">
        <v>29</v>
      </c>
      <c r="H6691" t="s">
        <v>30</v>
      </c>
      <c r="I6691" t="s">
        <v>21</v>
      </c>
      <c r="J6691" t="s">
        <v>22</v>
      </c>
      <c r="K6691">
        <v>6</v>
      </c>
      <c r="L6691">
        <v>90</v>
      </c>
      <c r="M6691" t="s">
        <v>564</v>
      </c>
      <c r="N6691">
        <v>90</v>
      </c>
      <c r="P6691" cm="1">
        <f t="array" ref="P6691">IF(Q6691&gt;0,INDEX(Q6691:Q28415,MATCH(TRUE,INDEX(Q6691:Q28415="",,),0)-1),"")</f>
        <v>6</v>
      </c>
      <c r="Q6691">
        <v>2</v>
      </c>
      <c r="R6691">
        <f t="shared" si="106"/>
        <v>0</v>
      </c>
    </row>
    <row r="6692" spans="1:18" x14ac:dyDescent="0.3">
      <c r="A6692" t="s">
        <v>514</v>
      </c>
      <c r="B6692" s="1">
        <v>38483</v>
      </c>
      <c r="C6692" t="s">
        <v>515</v>
      </c>
      <c r="D6692" t="s">
        <v>570</v>
      </c>
      <c r="E6692" t="s">
        <v>571</v>
      </c>
      <c r="G6692" s="6" t="s">
        <v>29</v>
      </c>
      <c r="H6692" t="s">
        <v>63</v>
      </c>
      <c r="I6692" t="s">
        <v>21</v>
      </c>
      <c r="J6692" t="s">
        <v>22</v>
      </c>
      <c r="K6692">
        <v>12.4</v>
      </c>
      <c r="L6692">
        <v>73</v>
      </c>
      <c r="M6692" t="s">
        <v>564</v>
      </c>
      <c r="N6692">
        <v>73</v>
      </c>
      <c r="P6692" cm="1">
        <f t="array" ref="P6692">IF(Q6692&gt;0,INDEX(Q6692:Q28416,MATCH(TRUE,INDEX(Q6692:Q28416="",,),0)-1),"")</f>
        <v>6</v>
      </c>
      <c r="Q6692">
        <v>2</v>
      </c>
      <c r="R6692">
        <f t="shared" si="106"/>
        <v>0</v>
      </c>
    </row>
    <row r="6693" spans="1:18" x14ac:dyDescent="0.3">
      <c r="A6693" t="s">
        <v>514</v>
      </c>
      <c r="B6693" s="1">
        <v>38483</v>
      </c>
      <c r="C6693" t="s">
        <v>515</v>
      </c>
      <c r="D6693" t="s">
        <v>570</v>
      </c>
      <c r="E6693" t="s">
        <v>571</v>
      </c>
      <c r="G6693" s="6" t="s">
        <v>29</v>
      </c>
      <c r="H6693" t="s">
        <v>30</v>
      </c>
      <c r="I6693" t="s">
        <v>26</v>
      </c>
      <c r="J6693" t="s">
        <v>27</v>
      </c>
      <c r="K6693">
        <v>54</v>
      </c>
      <c r="L6693">
        <v>12.95</v>
      </c>
      <c r="M6693" t="s">
        <v>564</v>
      </c>
      <c r="N6693">
        <v>12.95</v>
      </c>
      <c r="P6693" cm="1">
        <f t="array" ref="P6693">IF(Q6693&gt;0,INDEX(Q6693:Q28417,MATCH(TRUE,INDEX(Q6693:Q28417="",,),0)-1),"")</f>
        <v>6</v>
      </c>
      <c r="Q6693">
        <v>2</v>
      </c>
      <c r="R6693">
        <f t="shared" si="106"/>
        <v>0</v>
      </c>
    </row>
    <row r="6694" spans="1:18" x14ac:dyDescent="0.3">
      <c r="A6694" t="s">
        <v>514</v>
      </c>
      <c r="B6694" s="1">
        <v>38483</v>
      </c>
      <c r="C6694" t="s">
        <v>515</v>
      </c>
      <c r="D6694" t="s">
        <v>570</v>
      </c>
      <c r="E6694" t="s">
        <v>571</v>
      </c>
      <c r="G6694" s="6" t="s">
        <v>29</v>
      </c>
      <c r="H6694" t="s">
        <v>69</v>
      </c>
      <c r="I6694" t="s">
        <v>26</v>
      </c>
      <c r="J6694" t="s">
        <v>27</v>
      </c>
      <c r="K6694">
        <v>33</v>
      </c>
      <c r="L6694">
        <v>14.25</v>
      </c>
      <c r="M6694" t="s">
        <v>564</v>
      </c>
      <c r="N6694">
        <v>14.25</v>
      </c>
      <c r="P6694" cm="1">
        <f t="array" ref="P6694">IF(Q6694&gt;0,INDEX(Q6694:Q28418,MATCH(TRUE,INDEX(Q6694:Q28418="",,),0)-1),"")</f>
        <v>6</v>
      </c>
      <c r="Q6694">
        <v>2</v>
      </c>
      <c r="R6694">
        <f t="shared" si="106"/>
        <v>0</v>
      </c>
    </row>
    <row r="6695" spans="1:18" x14ac:dyDescent="0.3">
      <c r="A6695" t="s">
        <v>514</v>
      </c>
      <c r="B6695" s="1">
        <v>38483</v>
      </c>
      <c r="C6695" t="s">
        <v>515</v>
      </c>
      <c r="D6695" t="s">
        <v>570</v>
      </c>
      <c r="E6695" t="s">
        <v>571</v>
      </c>
      <c r="G6695" s="6" t="s">
        <v>29</v>
      </c>
      <c r="H6695" t="s">
        <v>63</v>
      </c>
      <c r="I6695" t="s">
        <v>26</v>
      </c>
      <c r="J6695" t="s">
        <v>27</v>
      </c>
      <c r="K6695">
        <v>65</v>
      </c>
      <c r="L6695">
        <v>20.75</v>
      </c>
      <c r="M6695" t="s">
        <v>564</v>
      </c>
      <c r="N6695">
        <v>20.75</v>
      </c>
      <c r="P6695" cm="1">
        <f t="array" ref="P6695">IF(Q6695&gt;0,INDEX(Q6695:Q28419,MATCH(TRUE,INDEX(Q6695:Q28419="",,),0)-1),"")</f>
        <v>6</v>
      </c>
      <c r="Q6695">
        <v>2</v>
      </c>
      <c r="R6695">
        <f t="shared" si="106"/>
        <v>0</v>
      </c>
    </row>
    <row r="6696" spans="1:18" x14ac:dyDescent="0.3">
      <c r="A6696" t="s">
        <v>514</v>
      </c>
      <c r="B6696" s="1">
        <v>38483</v>
      </c>
      <c r="C6696" t="s">
        <v>515</v>
      </c>
      <c r="D6696" t="s">
        <v>570</v>
      </c>
      <c r="E6696" t="s">
        <v>571</v>
      </c>
      <c r="G6696" t="s">
        <v>19</v>
      </c>
      <c r="H6696" t="s">
        <v>28</v>
      </c>
      <c r="I6696" t="s">
        <v>21</v>
      </c>
      <c r="J6696" t="s">
        <v>22</v>
      </c>
      <c r="K6696">
        <v>206.1</v>
      </c>
      <c r="L6696">
        <v>74</v>
      </c>
      <c r="M6696" t="s">
        <v>492</v>
      </c>
      <c r="N6696">
        <v>100</v>
      </c>
      <c r="P6696" cm="1">
        <f t="array" ref="P6696">IF(Q6696&gt;0,INDEX(Q6696:Q28420,MATCH(TRUE,INDEX(Q6696:Q28420="",,),0)-1),"")</f>
        <v>6</v>
      </c>
      <c r="Q6696">
        <v>3</v>
      </c>
      <c r="R6696">
        <f t="shared" si="106"/>
        <v>0</v>
      </c>
    </row>
    <row r="6697" spans="1:18" x14ac:dyDescent="0.3">
      <c r="A6697" t="s">
        <v>514</v>
      </c>
      <c r="B6697" s="1">
        <v>38483</v>
      </c>
      <c r="C6697" t="s">
        <v>515</v>
      </c>
      <c r="D6697" t="s">
        <v>570</v>
      </c>
      <c r="E6697" t="s">
        <v>571</v>
      </c>
      <c r="G6697" t="s">
        <v>19</v>
      </c>
      <c r="H6697" t="s">
        <v>43</v>
      </c>
      <c r="I6697" t="s">
        <v>21</v>
      </c>
      <c r="J6697" t="s">
        <v>22</v>
      </c>
      <c r="K6697">
        <v>83.1</v>
      </c>
      <c r="L6697">
        <v>162</v>
      </c>
      <c r="M6697" t="s">
        <v>492</v>
      </c>
      <c r="N6697">
        <v>180</v>
      </c>
      <c r="P6697" cm="1">
        <f t="array" ref="P6697">IF(Q6697&gt;0,INDEX(Q6697:Q28421,MATCH(TRUE,INDEX(Q6697:Q28421="",,),0)-1),"")</f>
        <v>6</v>
      </c>
      <c r="Q6697">
        <v>3</v>
      </c>
      <c r="R6697">
        <f t="shared" si="106"/>
        <v>0</v>
      </c>
    </row>
    <row r="6698" spans="1:18" x14ac:dyDescent="0.3">
      <c r="A6698" t="s">
        <v>514</v>
      </c>
      <c r="B6698" s="1">
        <v>38483</v>
      </c>
      <c r="C6698" t="s">
        <v>515</v>
      </c>
      <c r="D6698" t="s">
        <v>570</v>
      </c>
      <c r="E6698" t="s">
        <v>571</v>
      </c>
      <c r="G6698" t="s">
        <v>19</v>
      </c>
      <c r="H6698" t="s">
        <v>28</v>
      </c>
      <c r="I6698" t="s">
        <v>26</v>
      </c>
      <c r="J6698" t="s">
        <v>27</v>
      </c>
      <c r="K6698">
        <v>1320</v>
      </c>
      <c r="L6698">
        <v>22.75</v>
      </c>
      <c r="M6698" t="s">
        <v>492</v>
      </c>
      <c r="N6698">
        <v>44.27</v>
      </c>
      <c r="P6698" cm="1">
        <f t="array" ref="P6698">IF(Q6698&gt;0,INDEX(Q6698:Q28422,MATCH(TRUE,INDEX(Q6698:Q28422="",,),0)-1),"")</f>
        <v>6</v>
      </c>
      <c r="Q6698">
        <v>3</v>
      </c>
      <c r="R6698">
        <f t="shared" si="106"/>
        <v>0</v>
      </c>
    </row>
    <row r="6699" spans="1:18" x14ac:dyDescent="0.3">
      <c r="A6699" t="s">
        <v>514</v>
      </c>
      <c r="B6699" s="1">
        <v>38483</v>
      </c>
      <c r="C6699" t="s">
        <v>515</v>
      </c>
      <c r="D6699" t="s">
        <v>570</v>
      </c>
      <c r="E6699" t="s">
        <v>571</v>
      </c>
      <c r="G6699" t="s">
        <v>19</v>
      </c>
      <c r="H6699" t="s">
        <v>43</v>
      </c>
      <c r="I6699" t="s">
        <v>26</v>
      </c>
      <c r="J6699" t="s">
        <v>27</v>
      </c>
      <c r="K6699">
        <v>262</v>
      </c>
      <c r="L6699">
        <v>15</v>
      </c>
      <c r="M6699" t="s">
        <v>492</v>
      </c>
      <c r="N6699">
        <v>27</v>
      </c>
      <c r="P6699" cm="1">
        <f t="array" ref="P6699">IF(Q6699&gt;0,INDEX(Q6699:Q28423,MATCH(TRUE,INDEX(Q6699:Q28423="",,),0)-1),"")</f>
        <v>6</v>
      </c>
      <c r="Q6699">
        <v>3</v>
      </c>
      <c r="R6699">
        <f t="shared" si="106"/>
        <v>0</v>
      </c>
    </row>
    <row r="6700" spans="1:18" x14ac:dyDescent="0.3">
      <c r="A6700" t="s">
        <v>514</v>
      </c>
      <c r="B6700" s="1">
        <v>38483</v>
      </c>
      <c r="C6700" t="s">
        <v>515</v>
      </c>
      <c r="D6700" t="s">
        <v>570</v>
      </c>
      <c r="E6700" t="s">
        <v>571</v>
      </c>
      <c r="G6700" s="6" t="s">
        <v>29</v>
      </c>
      <c r="H6700" t="s">
        <v>30</v>
      </c>
      <c r="I6700" t="s">
        <v>21</v>
      </c>
      <c r="J6700" t="s">
        <v>22</v>
      </c>
      <c r="K6700">
        <v>6</v>
      </c>
      <c r="L6700">
        <v>90</v>
      </c>
      <c r="M6700" t="s">
        <v>492</v>
      </c>
      <c r="N6700">
        <v>90</v>
      </c>
      <c r="P6700" cm="1">
        <f t="array" ref="P6700">IF(Q6700&gt;0,INDEX(Q6700:Q28424,MATCH(TRUE,INDEX(Q6700:Q28424="",,),0)-1),"")</f>
        <v>6</v>
      </c>
      <c r="Q6700">
        <v>3</v>
      </c>
      <c r="R6700">
        <f t="shared" si="106"/>
        <v>0</v>
      </c>
    </row>
    <row r="6701" spans="1:18" x14ac:dyDescent="0.3">
      <c r="A6701" t="s">
        <v>514</v>
      </c>
      <c r="B6701" s="1">
        <v>38483</v>
      </c>
      <c r="C6701" t="s">
        <v>515</v>
      </c>
      <c r="D6701" t="s">
        <v>570</v>
      </c>
      <c r="E6701" t="s">
        <v>571</v>
      </c>
      <c r="G6701" s="6" t="s">
        <v>29</v>
      </c>
      <c r="H6701" t="s">
        <v>63</v>
      </c>
      <c r="I6701" t="s">
        <v>21</v>
      </c>
      <c r="J6701" t="s">
        <v>22</v>
      </c>
      <c r="K6701">
        <v>12.4</v>
      </c>
      <c r="L6701">
        <v>73</v>
      </c>
      <c r="M6701" t="s">
        <v>492</v>
      </c>
      <c r="N6701">
        <v>73</v>
      </c>
      <c r="P6701" cm="1">
        <f t="array" ref="P6701">IF(Q6701&gt;0,INDEX(Q6701:Q28425,MATCH(TRUE,INDEX(Q6701:Q28425="",,),0)-1),"")</f>
        <v>6</v>
      </c>
      <c r="Q6701">
        <v>3</v>
      </c>
      <c r="R6701">
        <f t="shared" si="106"/>
        <v>0</v>
      </c>
    </row>
    <row r="6702" spans="1:18" x14ac:dyDescent="0.3">
      <c r="A6702" t="s">
        <v>514</v>
      </c>
      <c r="B6702" s="1">
        <v>38483</v>
      </c>
      <c r="C6702" t="s">
        <v>515</v>
      </c>
      <c r="D6702" t="s">
        <v>570</v>
      </c>
      <c r="E6702" t="s">
        <v>571</v>
      </c>
      <c r="G6702" s="6" t="s">
        <v>29</v>
      </c>
      <c r="H6702" t="s">
        <v>30</v>
      </c>
      <c r="I6702" t="s">
        <v>26</v>
      </c>
      <c r="J6702" t="s">
        <v>27</v>
      </c>
      <c r="K6702">
        <v>54</v>
      </c>
      <c r="L6702">
        <v>12.95</v>
      </c>
      <c r="M6702" t="s">
        <v>492</v>
      </c>
      <c r="N6702">
        <v>12.95</v>
      </c>
      <c r="P6702" cm="1">
        <f t="array" ref="P6702">IF(Q6702&gt;0,INDEX(Q6702:Q28426,MATCH(TRUE,INDEX(Q6702:Q28426="",,),0)-1),"")</f>
        <v>6</v>
      </c>
      <c r="Q6702">
        <v>3</v>
      </c>
      <c r="R6702">
        <f t="shared" si="106"/>
        <v>0</v>
      </c>
    </row>
    <row r="6703" spans="1:18" x14ac:dyDescent="0.3">
      <c r="A6703" t="s">
        <v>514</v>
      </c>
      <c r="B6703" s="1">
        <v>38483</v>
      </c>
      <c r="C6703" t="s">
        <v>515</v>
      </c>
      <c r="D6703" t="s">
        <v>570</v>
      </c>
      <c r="E6703" t="s">
        <v>571</v>
      </c>
      <c r="G6703" s="6" t="s">
        <v>29</v>
      </c>
      <c r="H6703" t="s">
        <v>69</v>
      </c>
      <c r="I6703" t="s">
        <v>26</v>
      </c>
      <c r="J6703" t="s">
        <v>27</v>
      </c>
      <c r="K6703">
        <v>33</v>
      </c>
      <c r="L6703">
        <v>14.25</v>
      </c>
      <c r="M6703" t="s">
        <v>492</v>
      </c>
      <c r="N6703">
        <v>14.25</v>
      </c>
      <c r="P6703" cm="1">
        <f t="array" ref="P6703">IF(Q6703&gt;0,INDEX(Q6703:Q28427,MATCH(TRUE,INDEX(Q6703:Q28427="",,),0)-1),"")</f>
        <v>6</v>
      </c>
      <c r="Q6703">
        <v>3</v>
      </c>
      <c r="R6703">
        <f t="shared" si="106"/>
        <v>0</v>
      </c>
    </row>
    <row r="6704" spans="1:18" x14ac:dyDescent="0.3">
      <c r="A6704" t="s">
        <v>514</v>
      </c>
      <c r="B6704" s="1">
        <v>38483</v>
      </c>
      <c r="C6704" t="s">
        <v>515</v>
      </c>
      <c r="D6704" t="s">
        <v>570</v>
      </c>
      <c r="E6704" t="s">
        <v>571</v>
      </c>
      <c r="G6704" s="6" t="s">
        <v>29</v>
      </c>
      <c r="H6704" t="s">
        <v>63</v>
      </c>
      <c r="I6704" t="s">
        <v>26</v>
      </c>
      <c r="J6704" t="s">
        <v>27</v>
      </c>
      <c r="K6704">
        <v>65</v>
      </c>
      <c r="L6704">
        <v>20.75</v>
      </c>
      <c r="M6704" t="s">
        <v>492</v>
      </c>
      <c r="N6704">
        <v>20.75</v>
      </c>
      <c r="P6704" cm="1">
        <f t="array" ref="P6704">IF(Q6704&gt;0,INDEX(Q6704:Q28428,MATCH(TRUE,INDEX(Q6704:Q28428="",,),0)-1),"")</f>
        <v>6</v>
      </c>
      <c r="Q6704">
        <v>3</v>
      </c>
      <c r="R6704">
        <f t="shared" si="106"/>
        <v>0</v>
      </c>
    </row>
    <row r="6705" spans="1:18" x14ac:dyDescent="0.3">
      <c r="A6705" t="s">
        <v>514</v>
      </c>
      <c r="B6705" s="1">
        <v>38483</v>
      </c>
      <c r="C6705" t="s">
        <v>515</v>
      </c>
      <c r="D6705" t="s">
        <v>570</v>
      </c>
      <c r="E6705" t="s">
        <v>571</v>
      </c>
      <c r="G6705" t="s">
        <v>19</v>
      </c>
      <c r="H6705" t="s">
        <v>28</v>
      </c>
      <c r="I6705" t="s">
        <v>21</v>
      </c>
      <c r="J6705" t="s">
        <v>22</v>
      </c>
      <c r="K6705">
        <v>206.1</v>
      </c>
      <c r="L6705">
        <v>74</v>
      </c>
      <c r="M6705" t="s">
        <v>518</v>
      </c>
      <c r="N6705">
        <v>74</v>
      </c>
      <c r="P6705" cm="1">
        <f t="array" ref="P6705">IF(Q6705&gt;0,INDEX(Q6705:Q28429,MATCH(TRUE,INDEX(Q6705:Q28429="",,),0)-1),"")</f>
        <v>6</v>
      </c>
      <c r="Q6705">
        <v>4</v>
      </c>
      <c r="R6705">
        <f t="shared" si="106"/>
        <v>0</v>
      </c>
    </row>
    <row r="6706" spans="1:18" x14ac:dyDescent="0.3">
      <c r="A6706" t="s">
        <v>514</v>
      </c>
      <c r="B6706" s="1">
        <v>38483</v>
      </c>
      <c r="C6706" t="s">
        <v>515</v>
      </c>
      <c r="D6706" t="s">
        <v>570</v>
      </c>
      <c r="E6706" t="s">
        <v>571</v>
      </c>
      <c r="G6706" t="s">
        <v>19</v>
      </c>
      <c r="H6706" t="s">
        <v>43</v>
      </c>
      <c r="I6706" t="s">
        <v>21</v>
      </c>
      <c r="J6706" t="s">
        <v>22</v>
      </c>
      <c r="K6706">
        <v>83.1</v>
      </c>
      <c r="L6706">
        <v>162</v>
      </c>
      <c r="M6706" t="s">
        <v>518</v>
      </c>
      <c r="N6706">
        <v>594</v>
      </c>
      <c r="P6706" cm="1">
        <f t="array" ref="P6706">IF(Q6706&gt;0,INDEX(Q6706:Q28430,MATCH(TRUE,INDEX(Q6706:Q28430="",,),0)-1),"")</f>
        <v>6</v>
      </c>
      <c r="Q6706">
        <v>4</v>
      </c>
      <c r="R6706">
        <f t="shared" si="106"/>
        <v>0</v>
      </c>
    </row>
    <row r="6707" spans="1:18" x14ac:dyDescent="0.3">
      <c r="A6707" t="s">
        <v>514</v>
      </c>
      <c r="B6707" s="1">
        <v>38483</v>
      </c>
      <c r="C6707" t="s">
        <v>515</v>
      </c>
      <c r="D6707" t="s">
        <v>570</v>
      </c>
      <c r="E6707" t="s">
        <v>571</v>
      </c>
      <c r="G6707" t="s">
        <v>19</v>
      </c>
      <c r="H6707" t="s">
        <v>28</v>
      </c>
      <c r="I6707" t="s">
        <v>26</v>
      </c>
      <c r="J6707" t="s">
        <v>27</v>
      </c>
      <c r="K6707">
        <v>1320</v>
      </c>
      <c r="L6707">
        <v>22.75</v>
      </c>
      <c r="M6707" t="s">
        <v>518</v>
      </c>
      <c r="N6707">
        <v>22.75</v>
      </c>
      <c r="P6707" cm="1">
        <f t="array" ref="P6707">IF(Q6707&gt;0,INDEX(Q6707:Q28431,MATCH(TRUE,INDEX(Q6707:Q28431="",,),0)-1),"")</f>
        <v>6</v>
      </c>
      <c r="Q6707">
        <v>4</v>
      </c>
      <c r="R6707">
        <f t="shared" si="106"/>
        <v>0</v>
      </c>
    </row>
    <row r="6708" spans="1:18" x14ac:dyDescent="0.3">
      <c r="A6708" t="s">
        <v>514</v>
      </c>
      <c r="B6708" s="1">
        <v>38483</v>
      </c>
      <c r="C6708" t="s">
        <v>515</v>
      </c>
      <c r="D6708" t="s">
        <v>570</v>
      </c>
      <c r="E6708" t="s">
        <v>571</v>
      </c>
      <c r="G6708" t="s">
        <v>19</v>
      </c>
      <c r="H6708" t="s">
        <v>43</v>
      </c>
      <c r="I6708" t="s">
        <v>26</v>
      </c>
      <c r="J6708" t="s">
        <v>27</v>
      </c>
      <c r="K6708">
        <v>262</v>
      </c>
      <c r="L6708">
        <v>15</v>
      </c>
      <c r="M6708" t="s">
        <v>518</v>
      </c>
      <c r="N6708">
        <v>15</v>
      </c>
      <c r="P6708" cm="1">
        <f t="array" ref="P6708">IF(Q6708&gt;0,INDEX(Q6708:Q28432,MATCH(TRUE,INDEX(Q6708:Q28432="",,),0)-1),"")</f>
        <v>6</v>
      </c>
      <c r="Q6708">
        <v>4</v>
      </c>
      <c r="R6708">
        <f t="shared" ref="R6708:R6771" si="107">IF(P6708="","",0)</f>
        <v>0</v>
      </c>
    </row>
    <row r="6709" spans="1:18" x14ac:dyDescent="0.3">
      <c r="A6709" t="s">
        <v>514</v>
      </c>
      <c r="B6709" s="1">
        <v>38483</v>
      </c>
      <c r="C6709" t="s">
        <v>515</v>
      </c>
      <c r="D6709" t="s">
        <v>570</v>
      </c>
      <c r="E6709" t="s">
        <v>571</v>
      </c>
      <c r="G6709" s="6" t="s">
        <v>29</v>
      </c>
      <c r="H6709" t="s">
        <v>30</v>
      </c>
      <c r="I6709" t="s">
        <v>21</v>
      </c>
      <c r="J6709" t="s">
        <v>22</v>
      </c>
      <c r="K6709">
        <v>6</v>
      </c>
      <c r="L6709">
        <v>90</v>
      </c>
      <c r="M6709" t="s">
        <v>518</v>
      </c>
      <c r="N6709">
        <v>90</v>
      </c>
      <c r="P6709" cm="1">
        <f t="array" ref="P6709">IF(Q6709&gt;0,INDEX(Q6709:Q28433,MATCH(TRUE,INDEX(Q6709:Q28433="",,),0)-1),"")</f>
        <v>6</v>
      </c>
      <c r="Q6709">
        <v>4</v>
      </c>
      <c r="R6709">
        <f t="shared" si="107"/>
        <v>0</v>
      </c>
    </row>
    <row r="6710" spans="1:18" x14ac:dyDescent="0.3">
      <c r="A6710" t="s">
        <v>514</v>
      </c>
      <c r="B6710" s="1">
        <v>38483</v>
      </c>
      <c r="C6710" t="s">
        <v>515</v>
      </c>
      <c r="D6710" t="s">
        <v>570</v>
      </c>
      <c r="E6710" t="s">
        <v>571</v>
      </c>
      <c r="G6710" s="6" t="s">
        <v>29</v>
      </c>
      <c r="H6710" t="s">
        <v>63</v>
      </c>
      <c r="I6710" t="s">
        <v>21</v>
      </c>
      <c r="J6710" t="s">
        <v>22</v>
      </c>
      <c r="K6710">
        <v>12.4</v>
      </c>
      <c r="L6710">
        <v>73</v>
      </c>
      <c r="M6710" t="s">
        <v>518</v>
      </c>
      <c r="N6710">
        <v>73</v>
      </c>
      <c r="P6710" cm="1">
        <f t="array" ref="P6710">IF(Q6710&gt;0,INDEX(Q6710:Q28434,MATCH(TRUE,INDEX(Q6710:Q28434="",,),0)-1),"")</f>
        <v>6</v>
      </c>
      <c r="Q6710">
        <v>4</v>
      </c>
      <c r="R6710">
        <f t="shared" si="107"/>
        <v>0</v>
      </c>
    </row>
    <row r="6711" spans="1:18" x14ac:dyDescent="0.3">
      <c r="A6711" t="s">
        <v>514</v>
      </c>
      <c r="B6711" s="1">
        <v>38483</v>
      </c>
      <c r="C6711" t="s">
        <v>515</v>
      </c>
      <c r="D6711" t="s">
        <v>570</v>
      </c>
      <c r="E6711" t="s">
        <v>571</v>
      </c>
      <c r="G6711" s="6" t="s">
        <v>29</v>
      </c>
      <c r="H6711" t="s">
        <v>30</v>
      </c>
      <c r="I6711" t="s">
        <v>26</v>
      </c>
      <c r="J6711" t="s">
        <v>27</v>
      </c>
      <c r="K6711">
        <v>54</v>
      </c>
      <c r="L6711">
        <v>12.95</v>
      </c>
      <c r="M6711" t="s">
        <v>518</v>
      </c>
      <c r="N6711">
        <v>12.95</v>
      </c>
      <c r="P6711" cm="1">
        <f t="array" ref="P6711">IF(Q6711&gt;0,INDEX(Q6711:Q28435,MATCH(TRUE,INDEX(Q6711:Q28435="",,),0)-1),"")</f>
        <v>6</v>
      </c>
      <c r="Q6711">
        <v>4</v>
      </c>
      <c r="R6711">
        <f t="shared" si="107"/>
        <v>0</v>
      </c>
    </row>
    <row r="6712" spans="1:18" x14ac:dyDescent="0.3">
      <c r="A6712" t="s">
        <v>514</v>
      </c>
      <c r="B6712" s="1">
        <v>38483</v>
      </c>
      <c r="C6712" t="s">
        <v>515</v>
      </c>
      <c r="D6712" t="s">
        <v>570</v>
      </c>
      <c r="E6712" t="s">
        <v>571</v>
      </c>
      <c r="G6712" s="6" t="s">
        <v>29</v>
      </c>
      <c r="H6712" t="s">
        <v>69</v>
      </c>
      <c r="I6712" t="s">
        <v>26</v>
      </c>
      <c r="J6712" t="s">
        <v>27</v>
      </c>
      <c r="K6712">
        <v>33</v>
      </c>
      <c r="L6712">
        <v>14.25</v>
      </c>
      <c r="M6712" t="s">
        <v>518</v>
      </c>
      <c r="N6712">
        <v>14.25</v>
      </c>
      <c r="P6712" cm="1">
        <f t="array" ref="P6712">IF(Q6712&gt;0,INDEX(Q6712:Q28436,MATCH(TRUE,INDEX(Q6712:Q28436="",,),0)-1),"")</f>
        <v>6</v>
      </c>
      <c r="Q6712">
        <v>4</v>
      </c>
      <c r="R6712">
        <f t="shared" si="107"/>
        <v>0</v>
      </c>
    </row>
    <row r="6713" spans="1:18" x14ac:dyDescent="0.3">
      <c r="A6713" t="s">
        <v>514</v>
      </c>
      <c r="B6713" s="1">
        <v>38483</v>
      </c>
      <c r="C6713" t="s">
        <v>515</v>
      </c>
      <c r="D6713" t="s">
        <v>570</v>
      </c>
      <c r="E6713" t="s">
        <v>571</v>
      </c>
      <c r="G6713" s="6" t="s">
        <v>29</v>
      </c>
      <c r="H6713" t="s">
        <v>63</v>
      </c>
      <c r="I6713" t="s">
        <v>26</v>
      </c>
      <c r="J6713" t="s">
        <v>27</v>
      </c>
      <c r="K6713">
        <v>65</v>
      </c>
      <c r="L6713">
        <v>20.75</v>
      </c>
      <c r="M6713" t="s">
        <v>518</v>
      </c>
      <c r="N6713">
        <v>20.75</v>
      </c>
      <c r="P6713" cm="1">
        <f t="array" ref="P6713">IF(Q6713&gt;0,INDEX(Q6713:Q28437,MATCH(TRUE,INDEX(Q6713:Q28437="",,),0)-1),"")</f>
        <v>6</v>
      </c>
      <c r="Q6713">
        <v>4</v>
      </c>
      <c r="R6713">
        <f t="shared" si="107"/>
        <v>0</v>
      </c>
    </row>
    <row r="6714" spans="1:18" x14ac:dyDescent="0.3">
      <c r="A6714" t="s">
        <v>514</v>
      </c>
      <c r="B6714" s="1">
        <v>38483</v>
      </c>
      <c r="C6714" t="s">
        <v>515</v>
      </c>
      <c r="D6714" t="s">
        <v>570</v>
      </c>
      <c r="E6714" t="s">
        <v>571</v>
      </c>
      <c r="G6714" t="s">
        <v>19</v>
      </c>
      <c r="H6714" t="s">
        <v>28</v>
      </c>
      <c r="I6714" t="s">
        <v>21</v>
      </c>
      <c r="J6714" t="s">
        <v>22</v>
      </c>
      <c r="K6714">
        <v>206.1</v>
      </c>
      <c r="L6714">
        <v>74</v>
      </c>
      <c r="M6714" t="s">
        <v>44</v>
      </c>
      <c r="N6714">
        <v>74</v>
      </c>
      <c r="P6714" cm="1">
        <f t="array" ref="P6714">IF(Q6714&gt;0,INDEX(Q6714:Q28438,MATCH(TRUE,INDEX(Q6714:Q28438="",,),0)-1),"")</f>
        <v>6</v>
      </c>
      <c r="Q6714">
        <v>5</v>
      </c>
      <c r="R6714">
        <f t="shared" si="107"/>
        <v>0</v>
      </c>
    </row>
    <row r="6715" spans="1:18" x14ac:dyDescent="0.3">
      <c r="A6715" t="s">
        <v>514</v>
      </c>
      <c r="B6715" s="1">
        <v>38483</v>
      </c>
      <c r="C6715" t="s">
        <v>515</v>
      </c>
      <c r="D6715" t="s">
        <v>570</v>
      </c>
      <c r="E6715" t="s">
        <v>571</v>
      </c>
      <c r="G6715" t="s">
        <v>19</v>
      </c>
      <c r="H6715" t="s">
        <v>43</v>
      </c>
      <c r="I6715" t="s">
        <v>21</v>
      </c>
      <c r="J6715" t="s">
        <v>22</v>
      </c>
      <c r="K6715">
        <v>83.1</v>
      </c>
      <c r="L6715">
        <v>162</v>
      </c>
      <c r="M6715" t="s">
        <v>44</v>
      </c>
      <c r="N6715">
        <v>162</v>
      </c>
      <c r="P6715" cm="1">
        <f t="array" ref="P6715">IF(Q6715&gt;0,INDEX(Q6715:Q28439,MATCH(TRUE,INDEX(Q6715:Q28439="",,),0)-1),"")</f>
        <v>6</v>
      </c>
      <c r="Q6715">
        <v>5</v>
      </c>
      <c r="R6715">
        <f t="shared" si="107"/>
        <v>0</v>
      </c>
    </row>
    <row r="6716" spans="1:18" x14ac:dyDescent="0.3">
      <c r="A6716" t="s">
        <v>514</v>
      </c>
      <c r="B6716" s="1">
        <v>38483</v>
      </c>
      <c r="C6716" t="s">
        <v>515</v>
      </c>
      <c r="D6716" t="s">
        <v>570</v>
      </c>
      <c r="E6716" t="s">
        <v>571</v>
      </c>
      <c r="G6716" t="s">
        <v>19</v>
      </c>
      <c r="H6716" t="s">
        <v>28</v>
      </c>
      <c r="I6716" t="s">
        <v>26</v>
      </c>
      <c r="J6716" t="s">
        <v>27</v>
      </c>
      <c r="K6716">
        <v>1320</v>
      </c>
      <c r="L6716">
        <v>22.75</v>
      </c>
      <c r="M6716" t="s">
        <v>44</v>
      </c>
      <c r="N6716">
        <v>22.75</v>
      </c>
      <c r="P6716" cm="1">
        <f t="array" ref="P6716">IF(Q6716&gt;0,INDEX(Q6716:Q28440,MATCH(TRUE,INDEX(Q6716:Q28440="",,),0)-1),"")</f>
        <v>6</v>
      </c>
      <c r="Q6716">
        <v>5</v>
      </c>
      <c r="R6716">
        <f t="shared" si="107"/>
        <v>0</v>
      </c>
    </row>
    <row r="6717" spans="1:18" x14ac:dyDescent="0.3">
      <c r="A6717" t="s">
        <v>514</v>
      </c>
      <c r="B6717" s="1">
        <v>38483</v>
      </c>
      <c r="C6717" t="s">
        <v>515</v>
      </c>
      <c r="D6717" t="s">
        <v>570</v>
      </c>
      <c r="E6717" t="s">
        <v>571</v>
      </c>
      <c r="G6717" t="s">
        <v>19</v>
      </c>
      <c r="H6717" t="s">
        <v>43</v>
      </c>
      <c r="I6717" t="s">
        <v>26</v>
      </c>
      <c r="J6717" t="s">
        <v>27</v>
      </c>
      <c r="K6717">
        <v>262</v>
      </c>
      <c r="L6717">
        <v>15</v>
      </c>
      <c r="M6717" t="s">
        <v>44</v>
      </c>
      <c r="N6717">
        <v>88.92</v>
      </c>
      <c r="P6717" cm="1">
        <f t="array" ref="P6717">IF(Q6717&gt;0,INDEX(Q6717:Q28441,MATCH(TRUE,INDEX(Q6717:Q28441="",,),0)-1),"")</f>
        <v>6</v>
      </c>
      <c r="Q6717">
        <v>5</v>
      </c>
      <c r="R6717">
        <f t="shared" si="107"/>
        <v>0</v>
      </c>
    </row>
    <row r="6718" spans="1:18" x14ac:dyDescent="0.3">
      <c r="A6718" t="s">
        <v>514</v>
      </c>
      <c r="B6718" s="1">
        <v>38483</v>
      </c>
      <c r="C6718" t="s">
        <v>515</v>
      </c>
      <c r="D6718" t="s">
        <v>570</v>
      </c>
      <c r="E6718" t="s">
        <v>571</v>
      </c>
      <c r="G6718" s="6" t="s">
        <v>29</v>
      </c>
      <c r="H6718" t="s">
        <v>30</v>
      </c>
      <c r="I6718" t="s">
        <v>21</v>
      </c>
      <c r="J6718" t="s">
        <v>22</v>
      </c>
      <c r="K6718">
        <v>6</v>
      </c>
      <c r="L6718">
        <v>90</v>
      </c>
      <c r="M6718" t="s">
        <v>44</v>
      </c>
      <c r="N6718">
        <v>90</v>
      </c>
      <c r="P6718" cm="1">
        <f t="array" ref="P6718">IF(Q6718&gt;0,INDEX(Q6718:Q28442,MATCH(TRUE,INDEX(Q6718:Q28442="",,),0)-1),"")</f>
        <v>6</v>
      </c>
      <c r="Q6718">
        <v>5</v>
      </c>
      <c r="R6718">
        <f t="shared" si="107"/>
        <v>0</v>
      </c>
    </row>
    <row r="6719" spans="1:18" x14ac:dyDescent="0.3">
      <c r="A6719" t="s">
        <v>514</v>
      </c>
      <c r="B6719" s="1">
        <v>38483</v>
      </c>
      <c r="C6719" t="s">
        <v>515</v>
      </c>
      <c r="D6719" t="s">
        <v>570</v>
      </c>
      <c r="E6719" t="s">
        <v>571</v>
      </c>
      <c r="G6719" s="6" t="s">
        <v>29</v>
      </c>
      <c r="H6719" t="s">
        <v>63</v>
      </c>
      <c r="I6719" t="s">
        <v>21</v>
      </c>
      <c r="J6719" t="s">
        <v>22</v>
      </c>
      <c r="K6719">
        <v>12.4</v>
      </c>
      <c r="L6719">
        <v>73</v>
      </c>
      <c r="M6719" t="s">
        <v>44</v>
      </c>
      <c r="N6719">
        <v>73</v>
      </c>
      <c r="P6719" cm="1">
        <f t="array" ref="P6719">IF(Q6719&gt;0,INDEX(Q6719:Q28443,MATCH(TRUE,INDEX(Q6719:Q28443="",,),0)-1),"")</f>
        <v>6</v>
      </c>
      <c r="Q6719">
        <v>5</v>
      </c>
      <c r="R6719">
        <f t="shared" si="107"/>
        <v>0</v>
      </c>
    </row>
    <row r="6720" spans="1:18" x14ac:dyDescent="0.3">
      <c r="A6720" t="s">
        <v>514</v>
      </c>
      <c r="B6720" s="1">
        <v>38483</v>
      </c>
      <c r="C6720" t="s">
        <v>515</v>
      </c>
      <c r="D6720" t="s">
        <v>570</v>
      </c>
      <c r="E6720" t="s">
        <v>571</v>
      </c>
      <c r="G6720" s="6" t="s">
        <v>29</v>
      </c>
      <c r="H6720" t="s">
        <v>30</v>
      </c>
      <c r="I6720" t="s">
        <v>26</v>
      </c>
      <c r="J6720" t="s">
        <v>27</v>
      </c>
      <c r="K6720">
        <v>54</v>
      </c>
      <c r="L6720">
        <v>12.95</v>
      </c>
      <c r="M6720" t="s">
        <v>44</v>
      </c>
      <c r="N6720">
        <v>12.95</v>
      </c>
      <c r="P6720" cm="1">
        <f t="array" ref="P6720">IF(Q6720&gt;0,INDEX(Q6720:Q28444,MATCH(TRUE,INDEX(Q6720:Q28444="",,),0)-1),"")</f>
        <v>6</v>
      </c>
      <c r="Q6720">
        <v>5</v>
      </c>
      <c r="R6720">
        <f t="shared" si="107"/>
        <v>0</v>
      </c>
    </row>
    <row r="6721" spans="1:18" x14ac:dyDescent="0.3">
      <c r="A6721" t="s">
        <v>514</v>
      </c>
      <c r="B6721" s="1">
        <v>38483</v>
      </c>
      <c r="C6721" t="s">
        <v>515</v>
      </c>
      <c r="D6721" t="s">
        <v>570</v>
      </c>
      <c r="E6721" t="s">
        <v>571</v>
      </c>
      <c r="G6721" s="6" t="s">
        <v>29</v>
      </c>
      <c r="H6721" t="s">
        <v>69</v>
      </c>
      <c r="I6721" t="s">
        <v>26</v>
      </c>
      <c r="J6721" t="s">
        <v>27</v>
      </c>
      <c r="K6721">
        <v>33</v>
      </c>
      <c r="L6721">
        <v>14.25</v>
      </c>
      <c r="M6721" t="s">
        <v>44</v>
      </c>
      <c r="N6721">
        <v>14.25</v>
      </c>
      <c r="P6721" cm="1">
        <f t="array" ref="P6721">IF(Q6721&gt;0,INDEX(Q6721:Q28445,MATCH(TRUE,INDEX(Q6721:Q28445="",,),0)-1),"")</f>
        <v>6</v>
      </c>
      <c r="Q6721">
        <v>5</v>
      </c>
      <c r="R6721">
        <f t="shared" si="107"/>
        <v>0</v>
      </c>
    </row>
    <row r="6722" spans="1:18" x14ac:dyDescent="0.3">
      <c r="A6722" t="s">
        <v>514</v>
      </c>
      <c r="B6722" s="1">
        <v>38483</v>
      </c>
      <c r="C6722" t="s">
        <v>515</v>
      </c>
      <c r="D6722" t="s">
        <v>570</v>
      </c>
      <c r="E6722" t="s">
        <v>571</v>
      </c>
      <c r="G6722" s="6" t="s">
        <v>29</v>
      </c>
      <c r="H6722" t="s">
        <v>63</v>
      </c>
      <c r="I6722" t="s">
        <v>26</v>
      </c>
      <c r="J6722" t="s">
        <v>27</v>
      </c>
      <c r="K6722">
        <v>65</v>
      </c>
      <c r="L6722">
        <v>20.75</v>
      </c>
      <c r="M6722" t="s">
        <v>44</v>
      </c>
      <c r="N6722">
        <v>20.75</v>
      </c>
      <c r="P6722" cm="1">
        <f t="array" ref="P6722">IF(Q6722&gt;0,INDEX(Q6722:Q28446,MATCH(TRUE,INDEX(Q6722:Q28446="",,),0)-1),"")</f>
        <v>6</v>
      </c>
      <c r="Q6722">
        <v>5</v>
      </c>
      <c r="R6722">
        <f t="shared" si="107"/>
        <v>0</v>
      </c>
    </row>
    <row r="6723" spans="1:18" x14ac:dyDescent="0.3">
      <c r="A6723" t="s">
        <v>514</v>
      </c>
      <c r="B6723" s="1">
        <v>38483</v>
      </c>
      <c r="C6723" t="s">
        <v>515</v>
      </c>
      <c r="D6723" t="s">
        <v>570</v>
      </c>
      <c r="E6723" t="s">
        <v>571</v>
      </c>
      <c r="G6723" t="s">
        <v>19</v>
      </c>
      <c r="H6723" t="s">
        <v>28</v>
      </c>
      <c r="I6723" t="s">
        <v>21</v>
      </c>
      <c r="J6723" t="s">
        <v>22</v>
      </c>
      <c r="K6723">
        <v>206.1</v>
      </c>
      <c r="L6723">
        <v>74</v>
      </c>
      <c r="M6723" t="s">
        <v>164</v>
      </c>
      <c r="N6723">
        <v>101</v>
      </c>
      <c r="P6723" cm="1">
        <f t="array" ref="P6723">IF(Q6723&gt;0,INDEX(Q6723:Q28447,MATCH(TRUE,INDEX(Q6723:Q28447="",,),0)-1),"")</f>
        <v>6</v>
      </c>
      <c r="Q6723">
        <v>6</v>
      </c>
      <c r="R6723">
        <f t="shared" si="107"/>
        <v>0</v>
      </c>
    </row>
    <row r="6724" spans="1:18" x14ac:dyDescent="0.3">
      <c r="A6724" t="s">
        <v>514</v>
      </c>
      <c r="B6724" s="1">
        <v>38483</v>
      </c>
      <c r="C6724" t="s">
        <v>515</v>
      </c>
      <c r="D6724" t="s">
        <v>570</v>
      </c>
      <c r="E6724" t="s">
        <v>571</v>
      </c>
      <c r="G6724" t="s">
        <v>19</v>
      </c>
      <c r="H6724" t="s">
        <v>43</v>
      </c>
      <c r="I6724" t="s">
        <v>21</v>
      </c>
      <c r="J6724" t="s">
        <v>22</v>
      </c>
      <c r="K6724">
        <v>83.1</v>
      </c>
      <c r="L6724">
        <v>162</v>
      </c>
      <c r="M6724" t="s">
        <v>164</v>
      </c>
      <c r="N6724">
        <v>162</v>
      </c>
      <c r="P6724" cm="1">
        <f t="array" ref="P6724">IF(Q6724&gt;0,INDEX(Q6724:Q28448,MATCH(TRUE,INDEX(Q6724:Q28448="",,),0)-1),"")</f>
        <v>6</v>
      </c>
      <c r="Q6724">
        <v>6</v>
      </c>
      <c r="R6724">
        <f t="shared" si="107"/>
        <v>0</v>
      </c>
    </row>
    <row r="6725" spans="1:18" x14ac:dyDescent="0.3">
      <c r="A6725" t="s">
        <v>514</v>
      </c>
      <c r="B6725" s="1">
        <v>38483</v>
      </c>
      <c r="C6725" t="s">
        <v>515</v>
      </c>
      <c r="D6725" t="s">
        <v>570</v>
      </c>
      <c r="E6725" t="s">
        <v>571</v>
      </c>
      <c r="G6725" t="s">
        <v>19</v>
      </c>
      <c r="H6725" t="s">
        <v>28</v>
      </c>
      <c r="I6725" t="s">
        <v>26</v>
      </c>
      <c r="J6725" t="s">
        <v>27</v>
      </c>
      <c r="K6725">
        <v>1320</v>
      </c>
      <c r="L6725">
        <v>22.75</v>
      </c>
      <c r="M6725" t="s">
        <v>164</v>
      </c>
      <c r="N6725">
        <v>22.75</v>
      </c>
      <c r="P6725" cm="1">
        <f t="array" ref="P6725">IF(Q6725&gt;0,INDEX(Q6725:Q28449,MATCH(TRUE,INDEX(Q6725:Q28449="",,),0)-1),"")</f>
        <v>6</v>
      </c>
      <c r="Q6725">
        <v>6</v>
      </c>
      <c r="R6725">
        <f t="shared" si="107"/>
        <v>0</v>
      </c>
    </row>
    <row r="6726" spans="1:18" x14ac:dyDescent="0.3">
      <c r="A6726" t="s">
        <v>514</v>
      </c>
      <c r="B6726" s="1">
        <v>38483</v>
      </c>
      <c r="C6726" t="s">
        <v>515</v>
      </c>
      <c r="D6726" t="s">
        <v>570</v>
      </c>
      <c r="E6726" t="s">
        <v>571</v>
      </c>
      <c r="G6726" t="s">
        <v>19</v>
      </c>
      <c r="H6726" t="s">
        <v>43</v>
      </c>
      <c r="I6726" t="s">
        <v>26</v>
      </c>
      <c r="J6726" t="s">
        <v>27</v>
      </c>
      <c r="K6726">
        <v>262</v>
      </c>
      <c r="L6726">
        <v>15</v>
      </c>
      <c r="M6726" t="s">
        <v>164</v>
      </c>
      <c r="N6726">
        <v>15</v>
      </c>
      <c r="P6726" cm="1">
        <f t="array" ref="P6726">IF(Q6726&gt;0,INDEX(Q6726:Q28450,MATCH(TRUE,INDEX(Q6726:Q28450="",,),0)-1),"")</f>
        <v>6</v>
      </c>
      <c r="Q6726">
        <v>6</v>
      </c>
      <c r="R6726">
        <f t="shared" si="107"/>
        <v>0</v>
      </c>
    </row>
    <row r="6727" spans="1:18" x14ac:dyDescent="0.3">
      <c r="A6727" t="s">
        <v>514</v>
      </c>
      <c r="B6727" s="1">
        <v>38483</v>
      </c>
      <c r="C6727" t="s">
        <v>515</v>
      </c>
      <c r="D6727" t="s">
        <v>570</v>
      </c>
      <c r="E6727" t="s">
        <v>571</v>
      </c>
      <c r="G6727" s="6" t="s">
        <v>29</v>
      </c>
      <c r="H6727" t="s">
        <v>30</v>
      </c>
      <c r="I6727" t="s">
        <v>21</v>
      </c>
      <c r="J6727" t="s">
        <v>22</v>
      </c>
      <c r="K6727">
        <v>6</v>
      </c>
      <c r="L6727">
        <v>90</v>
      </c>
      <c r="M6727" t="s">
        <v>164</v>
      </c>
      <c r="N6727">
        <v>90</v>
      </c>
      <c r="P6727" cm="1">
        <f t="array" ref="P6727">IF(Q6727&gt;0,INDEX(Q6727:Q28451,MATCH(TRUE,INDEX(Q6727:Q28451="",,),0)-1),"")</f>
        <v>6</v>
      </c>
      <c r="Q6727">
        <v>6</v>
      </c>
      <c r="R6727">
        <f t="shared" si="107"/>
        <v>0</v>
      </c>
    </row>
    <row r="6728" spans="1:18" x14ac:dyDescent="0.3">
      <c r="A6728" t="s">
        <v>514</v>
      </c>
      <c r="B6728" s="1">
        <v>38483</v>
      </c>
      <c r="C6728" t="s">
        <v>515</v>
      </c>
      <c r="D6728" t="s">
        <v>570</v>
      </c>
      <c r="E6728" t="s">
        <v>571</v>
      </c>
      <c r="G6728" s="6" t="s">
        <v>29</v>
      </c>
      <c r="H6728" t="s">
        <v>63</v>
      </c>
      <c r="I6728" t="s">
        <v>21</v>
      </c>
      <c r="J6728" t="s">
        <v>22</v>
      </c>
      <c r="K6728">
        <v>12.4</v>
      </c>
      <c r="L6728">
        <v>73</v>
      </c>
      <c r="M6728" t="s">
        <v>164</v>
      </c>
      <c r="N6728">
        <v>73</v>
      </c>
      <c r="P6728" cm="1">
        <f t="array" ref="P6728">IF(Q6728&gt;0,INDEX(Q6728:Q28452,MATCH(TRUE,INDEX(Q6728:Q28452="",,),0)-1),"")</f>
        <v>6</v>
      </c>
      <c r="Q6728">
        <v>6</v>
      </c>
      <c r="R6728">
        <f t="shared" si="107"/>
        <v>0</v>
      </c>
    </row>
    <row r="6729" spans="1:18" x14ac:dyDescent="0.3">
      <c r="A6729" t="s">
        <v>514</v>
      </c>
      <c r="B6729" s="1">
        <v>38483</v>
      </c>
      <c r="C6729" t="s">
        <v>515</v>
      </c>
      <c r="D6729" t="s">
        <v>570</v>
      </c>
      <c r="E6729" t="s">
        <v>571</v>
      </c>
      <c r="G6729" s="6" t="s">
        <v>29</v>
      </c>
      <c r="H6729" t="s">
        <v>30</v>
      </c>
      <c r="I6729" t="s">
        <v>26</v>
      </c>
      <c r="J6729" t="s">
        <v>27</v>
      </c>
      <c r="K6729">
        <v>54</v>
      </c>
      <c r="L6729">
        <v>12.95</v>
      </c>
      <c r="M6729" t="s">
        <v>164</v>
      </c>
      <c r="N6729">
        <v>12.95</v>
      </c>
      <c r="P6729" cm="1">
        <f t="array" ref="P6729">IF(Q6729&gt;0,INDEX(Q6729:Q28453,MATCH(TRUE,INDEX(Q6729:Q28453="",,),0)-1),"")</f>
        <v>6</v>
      </c>
      <c r="Q6729">
        <v>6</v>
      </c>
      <c r="R6729">
        <f t="shared" si="107"/>
        <v>0</v>
      </c>
    </row>
    <row r="6730" spans="1:18" x14ac:dyDescent="0.3">
      <c r="A6730" t="s">
        <v>514</v>
      </c>
      <c r="B6730" s="1">
        <v>38483</v>
      </c>
      <c r="C6730" t="s">
        <v>515</v>
      </c>
      <c r="D6730" t="s">
        <v>570</v>
      </c>
      <c r="E6730" t="s">
        <v>571</v>
      </c>
      <c r="G6730" s="6" t="s">
        <v>29</v>
      </c>
      <c r="H6730" t="s">
        <v>69</v>
      </c>
      <c r="I6730" t="s">
        <v>26</v>
      </c>
      <c r="J6730" t="s">
        <v>27</v>
      </c>
      <c r="K6730">
        <v>33</v>
      </c>
      <c r="L6730">
        <v>14.25</v>
      </c>
      <c r="M6730" t="s">
        <v>164</v>
      </c>
      <c r="N6730">
        <v>14.25</v>
      </c>
      <c r="P6730" cm="1">
        <f t="array" ref="P6730">IF(Q6730&gt;0,INDEX(Q6730:Q28454,MATCH(TRUE,INDEX(Q6730:Q28454="",,),0)-1),"")</f>
        <v>6</v>
      </c>
      <c r="Q6730">
        <v>6</v>
      </c>
      <c r="R6730">
        <f t="shared" si="107"/>
        <v>0</v>
      </c>
    </row>
    <row r="6731" spans="1:18" x14ac:dyDescent="0.3">
      <c r="A6731" t="s">
        <v>514</v>
      </c>
      <c r="B6731" s="1">
        <v>38483</v>
      </c>
      <c r="C6731" t="s">
        <v>515</v>
      </c>
      <c r="D6731" t="s">
        <v>570</v>
      </c>
      <c r="E6731" t="s">
        <v>571</v>
      </c>
      <c r="G6731" s="6" t="s">
        <v>29</v>
      </c>
      <c r="H6731" t="s">
        <v>63</v>
      </c>
      <c r="I6731" t="s">
        <v>26</v>
      </c>
      <c r="J6731" t="s">
        <v>27</v>
      </c>
      <c r="K6731">
        <v>65</v>
      </c>
      <c r="L6731">
        <v>20.75</v>
      </c>
      <c r="M6731" t="s">
        <v>164</v>
      </c>
      <c r="N6731">
        <v>20.75</v>
      </c>
      <c r="P6731" cm="1">
        <f t="array" ref="P6731">IF(Q6731&gt;0,INDEX(Q6731:Q28455,MATCH(TRUE,INDEX(Q6731:Q28455="",,),0)-1),"")</f>
        <v>6</v>
      </c>
      <c r="Q6731">
        <v>6</v>
      </c>
      <c r="R6731">
        <f t="shared" si="107"/>
        <v>0</v>
      </c>
    </row>
    <row r="6732" spans="1:18" x14ac:dyDescent="0.3">
      <c r="P6732" t="str" cm="1">
        <f t="array" ref="P6732">IF(Q6732&gt;0,INDEX(Q6732:Q28456,MATCH(TRUE,INDEX(Q6732:Q28456="",,),0)-1),"")</f>
        <v/>
      </c>
      <c r="R6732" t="str">
        <f t="shared" si="107"/>
        <v/>
      </c>
    </row>
    <row r="6733" spans="1:18" x14ac:dyDescent="0.3">
      <c r="A6733" t="s">
        <v>514</v>
      </c>
      <c r="B6733" s="1">
        <v>38469</v>
      </c>
      <c r="C6733" t="s">
        <v>515</v>
      </c>
      <c r="D6733" t="s">
        <v>572</v>
      </c>
      <c r="E6733" t="s">
        <v>573</v>
      </c>
      <c r="G6733" t="s">
        <v>19</v>
      </c>
      <c r="H6733" t="s">
        <v>63</v>
      </c>
      <c r="I6733" t="s">
        <v>21</v>
      </c>
      <c r="J6733" t="s">
        <v>22</v>
      </c>
      <c r="K6733">
        <v>51</v>
      </c>
      <c r="L6733">
        <v>82</v>
      </c>
      <c r="M6733" t="s">
        <v>537</v>
      </c>
      <c r="N6733">
        <v>385</v>
      </c>
      <c r="O6733" t="s">
        <v>24</v>
      </c>
      <c r="P6733" cm="1">
        <f t="array" ref="P6733">IF(Q6733&gt;0,INDEX(Q6733:Q28457,MATCH(TRUE,INDEX(Q6733:Q28457="",,),0)-1),"")</f>
        <v>4</v>
      </c>
      <c r="Q6733">
        <v>1</v>
      </c>
      <c r="R6733">
        <f t="shared" si="107"/>
        <v>0</v>
      </c>
    </row>
    <row r="6734" spans="1:18" x14ac:dyDescent="0.3">
      <c r="A6734" t="s">
        <v>514</v>
      </c>
      <c r="B6734" s="1">
        <v>38469</v>
      </c>
      <c r="C6734" t="s">
        <v>515</v>
      </c>
      <c r="D6734" t="s">
        <v>572</v>
      </c>
      <c r="E6734" t="s">
        <v>573</v>
      </c>
      <c r="G6734" t="s">
        <v>19</v>
      </c>
      <c r="H6734" t="s">
        <v>30</v>
      </c>
      <c r="I6734" t="s">
        <v>26</v>
      </c>
      <c r="J6734" t="s">
        <v>27</v>
      </c>
      <c r="K6734">
        <v>173</v>
      </c>
      <c r="L6734">
        <v>14</v>
      </c>
      <c r="M6734" t="s">
        <v>537</v>
      </c>
      <c r="N6734">
        <v>14</v>
      </c>
      <c r="O6734" t="s">
        <v>24</v>
      </c>
      <c r="P6734" cm="1">
        <f t="array" ref="P6734">IF(Q6734&gt;0,INDEX(Q6734:Q28458,MATCH(TRUE,INDEX(Q6734:Q28458="",,),0)-1),"")</f>
        <v>4</v>
      </c>
      <c r="Q6734">
        <v>1</v>
      </c>
      <c r="R6734">
        <f t="shared" si="107"/>
        <v>0</v>
      </c>
    </row>
    <row r="6735" spans="1:18" x14ac:dyDescent="0.3">
      <c r="A6735" t="s">
        <v>514</v>
      </c>
      <c r="B6735" s="1">
        <v>38469</v>
      </c>
      <c r="C6735" t="s">
        <v>515</v>
      </c>
      <c r="D6735" t="s">
        <v>572</v>
      </c>
      <c r="E6735" t="s">
        <v>573</v>
      </c>
      <c r="G6735" t="s">
        <v>19</v>
      </c>
      <c r="H6735" t="s">
        <v>63</v>
      </c>
      <c r="I6735" t="s">
        <v>26</v>
      </c>
      <c r="J6735" t="s">
        <v>27</v>
      </c>
      <c r="K6735">
        <v>488</v>
      </c>
      <c r="L6735">
        <v>23</v>
      </c>
      <c r="M6735" t="s">
        <v>537</v>
      </c>
      <c r="N6735">
        <v>23</v>
      </c>
      <c r="O6735" t="s">
        <v>24</v>
      </c>
      <c r="P6735" cm="1">
        <f t="array" ref="P6735">IF(Q6735&gt;0,INDEX(Q6735:Q28459,MATCH(TRUE,INDEX(Q6735:Q28459="",,),0)-1),"")</f>
        <v>4</v>
      </c>
      <c r="Q6735">
        <v>1</v>
      </c>
      <c r="R6735">
        <f t="shared" si="107"/>
        <v>0</v>
      </c>
    </row>
    <row r="6736" spans="1:18" x14ac:dyDescent="0.3">
      <c r="A6736" t="s">
        <v>514</v>
      </c>
      <c r="B6736" s="1">
        <v>38469</v>
      </c>
      <c r="C6736" t="s">
        <v>515</v>
      </c>
      <c r="D6736" t="s">
        <v>572</v>
      </c>
      <c r="E6736" t="s">
        <v>573</v>
      </c>
      <c r="G6736" s="6" t="s">
        <v>29</v>
      </c>
      <c r="H6736" t="s">
        <v>30</v>
      </c>
      <c r="I6736" t="s">
        <v>21</v>
      </c>
      <c r="J6736" t="s">
        <v>22</v>
      </c>
      <c r="K6736">
        <v>11</v>
      </c>
      <c r="L6736">
        <v>101</v>
      </c>
      <c r="M6736" t="s">
        <v>537</v>
      </c>
      <c r="N6736">
        <v>101</v>
      </c>
      <c r="O6736" t="s">
        <v>24</v>
      </c>
      <c r="P6736" cm="1">
        <f t="array" ref="P6736">IF(Q6736&gt;0,INDEX(Q6736:Q28460,MATCH(TRUE,INDEX(Q6736:Q28460="",,),0)-1),"")</f>
        <v>4</v>
      </c>
      <c r="Q6736">
        <v>1</v>
      </c>
      <c r="R6736">
        <f t="shared" si="107"/>
        <v>0</v>
      </c>
    </row>
    <row r="6737" spans="1:18" x14ac:dyDescent="0.3">
      <c r="A6737" t="s">
        <v>514</v>
      </c>
      <c r="B6737" s="1">
        <v>38469</v>
      </c>
      <c r="C6737" t="s">
        <v>515</v>
      </c>
      <c r="D6737" t="s">
        <v>572</v>
      </c>
      <c r="E6737" t="s">
        <v>573</v>
      </c>
      <c r="G6737" s="6" t="s">
        <v>29</v>
      </c>
      <c r="H6737" t="s">
        <v>20</v>
      </c>
      <c r="I6737" t="s">
        <v>21</v>
      </c>
      <c r="J6737" t="s">
        <v>22</v>
      </c>
      <c r="K6737">
        <v>1</v>
      </c>
      <c r="L6737">
        <v>290</v>
      </c>
      <c r="M6737" t="s">
        <v>537</v>
      </c>
      <c r="N6737">
        <v>290</v>
      </c>
      <c r="O6737" t="s">
        <v>24</v>
      </c>
      <c r="P6737" cm="1">
        <f t="array" ref="P6737">IF(Q6737&gt;0,INDEX(Q6737:Q28461,MATCH(TRUE,INDEX(Q6737:Q28461="",,),0)-1),"")</f>
        <v>4</v>
      </c>
      <c r="Q6737">
        <v>1</v>
      </c>
      <c r="R6737">
        <f t="shared" si="107"/>
        <v>0</v>
      </c>
    </row>
    <row r="6738" spans="1:18" x14ac:dyDescent="0.3">
      <c r="A6738" t="s">
        <v>514</v>
      </c>
      <c r="B6738" s="1">
        <v>38469</v>
      </c>
      <c r="C6738" t="s">
        <v>515</v>
      </c>
      <c r="D6738" t="s">
        <v>572</v>
      </c>
      <c r="E6738" t="s">
        <v>573</v>
      </c>
      <c r="G6738" s="6" t="s">
        <v>29</v>
      </c>
      <c r="H6738" t="s">
        <v>20</v>
      </c>
      <c r="I6738" t="s">
        <v>26</v>
      </c>
      <c r="J6738" t="s">
        <v>27</v>
      </c>
      <c r="K6738">
        <v>6</v>
      </c>
      <c r="L6738">
        <v>16</v>
      </c>
      <c r="M6738" t="s">
        <v>537</v>
      </c>
      <c r="N6738">
        <v>16</v>
      </c>
      <c r="O6738" t="s">
        <v>24</v>
      </c>
      <c r="P6738" cm="1">
        <f t="array" ref="P6738">IF(Q6738&gt;0,INDEX(Q6738:Q28462,MATCH(TRUE,INDEX(Q6738:Q28462="",,),0)-1),"")</f>
        <v>4</v>
      </c>
      <c r="Q6738">
        <v>1</v>
      </c>
      <c r="R6738">
        <f t="shared" si="107"/>
        <v>0</v>
      </c>
    </row>
    <row r="6739" spans="1:18" x14ac:dyDescent="0.3">
      <c r="A6739" t="s">
        <v>514</v>
      </c>
      <c r="B6739" s="1">
        <v>38469</v>
      </c>
      <c r="C6739" t="s">
        <v>515</v>
      </c>
      <c r="D6739" t="s">
        <v>572</v>
      </c>
      <c r="E6739" t="s">
        <v>573</v>
      </c>
      <c r="G6739" s="6" t="s">
        <v>29</v>
      </c>
      <c r="H6739" t="s">
        <v>64</v>
      </c>
      <c r="I6739" t="s">
        <v>26</v>
      </c>
      <c r="J6739" t="s">
        <v>27</v>
      </c>
      <c r="K6739">
        <v>59</v>
      </c>
      <c r="L6739">
        <v>15</v>
      </c>
      <c r="M6739" t="s">
        <v>537</v>
      </c>
      <c r="N6739">
        <v>15</v>
      </c>
      <c r="O6739" t="s">
        <v>24</v>
      </c>
      <c r="P6739" cm="1">
        <f t="array" ref="P6739">IF(Q6739&gt;0,INDEX(Q6739:Q28463,MATCH(TRUE,INDEX(Q6739:Q28463="",,),0)-1),"")</f>
        <v>4</v>
      </c>
      <c r="Q6739">
        <v>1</v>
      </c>
      <c r="R6739">
        <f t="shared" si="107"/>
        <v>0</v>
      </c>
    </row>
    <row r="6740" spans="1:18" x14ac:dyDescent="0.3">
      <c r="A6740" t="s">
        <v>514</v>
      </c>
      <c r="B6740" s="1">
        <v>38469</v>
      </c>
      <c r="C6740" t="s">
        <v>515</v>
      </c>
      <c r="D6740" t="s">
        <v>572</v>
      </c>
      <c r="E6740" t="s">
        <v>573</v>
      </c>
      <c r="G6740" t="s">
        <v>19</v>
      </c>
      <c r="H6740" t="s">
        <v>63</v>
      </c>
      <c r="I6740" t="s">
        <v>21</v>
      </c>
      <c r="J6740" t="s">
        <v>22</v>
      </c>
      <c r="K6740">
        <v>51</v>
      </c>
      <c r="L6740">
        <v>82</v>
      </c>
      <c r="M6740" t="s">
        <v>564</v>
      </c>
      <c r="N6740">
        <v>82</v>
      </c>
      <c r="P6740" cm="1">
        <f t="array" ref="P6740">IF(Q6740&gt;0,INDEX(Q6740:Q28464,MATCH(TRUE,INDEX(Q6740:Q28464="",,),0)-1),"")</f>
        <v>4</v>
      </c>
      <c r="Q6740">
        <v>2</v>
      </c>
      <c r="R6740">
        <f t="shared" si="107"/>
        <v>0</v>
      </c>
    </row>
    <row r="6741" spans="1:18" x14ac:dyDescent="0.3">
      <c r="A6741" t="s">
        <v>514</v>
      </c>
      <c r="B6741" s="1">
        <v>38469</v>
      </c>
      <c r="C6741" t="s">
        <v>515</v>
      </c>
      <c r="D6741" t="s">
        <v>572</v>
      </c>
      <c r="E6741" t="s">
        <v>573</v>
      </c>
      <c r="G6741" t="s">
        <v>19</v>
      </c>
      <c r="H6741" t="s">
        <v>30</v>
      </c>
      <c r="I6741" t="s">
        <v>26</v>
      </c>
      <c r="J6741" t="s">
        <v>27</v>
      </c>
      <c r="K6741">
        <v>173</v>
      </c>
      <c r="L6741">
        <v>14</v>
      </c>
      <c r="M6741" t="s">
        <v>564</v>
      </c>
      <c r="N6741">
        <v>14</v>
      </c>
      <c r="P6741" cm="1">
        <f t="array" ref="P6741">IF(Q6741&gt;0,INDEX(Q6741:Q28465,MATCH(TRUE,INDEX(Q6741:Q28465="",,),0)-1),"")</f>
        <v>4</v>
      </c>
      <c r="Q6741">
        <v>2</v>
      </c>
      <c r="R6741">
        <f t="shared" si="107"/>
        <v>0</v>
      </c>
    </row>
    <row r="6742" spans="1:18" x14ac:dyDescent="0.3">
      <c r="A6742" t="s">
        <v>514</v>
      </c>
      <c r="B6742" s="1">
        <v>38469</v>
      </c>
      <c r="C6742" t="s">
        <v>515</v>
      </c>
      <c r="D6742" t="s">
        <v>572</v>
      </c>
      <c r="E6742" t="s">
        <v>573</v>
      </c>
      <c r="G6742" t="s">
        <v>19</v>
      </c>
      <c r="H6742" t="s">
        <v>63</v>
      </c>
      <c r="I6742" t="s">
        <v>26</v>
      </c>
      <c r="J6742" t="s">
        <v>27</v>
      </c>
      <c r="K6742">
        <v>488</v>
      </c>
      <c r="L6742">
        <v>23</v>
      </c>
      <c r="M6742" t="s">
        <v>564</v>
      </c>
      <c r="N6742">
        <v>51.07</v>
      </c>
      <c r="P6742" cm="1">
        <f t="array" ref="P6742">IF(Q6742&gt;0,INDEX(Q6742:Q28466,MATCH(TRUE,INDEX(Q6742:Q28466="",,),0)-1),"")</f>
        <v>4</v>
      </c>
      <c r="Q6742">
        <v>2</v>
      </c>
      <c r="R6742">
        <f t="shared" si="107"/>
        <v>0</v>
      </c>
    </row>
    <row r="6743" spans="1:18" x14ac:dyDescent="0.3">
      <c r="A6743" t="s">
        <v>514</v>
      </c>
      <c r="B6743" s="1">
        <v>38469</v>
      </c>
      <c r="C6743" t="s">
        <v>515</v>
      </c>
      <c r="D6743" t="s">
        <v>572</v>
      </c>
      <c r="E6743" t="s">
        <v>573</v>
      </c>
      <c r="G6743" s="6" t="s">
        <v>29</v>
      </c>
      <c r="H6743" t="s">
        <v>30</v>
      </c>
      <c r="I6743" t="s">
        <v>21</v>
      </c>
      <c r="J6743" t="s">
        <v>22</v>
      </c>
      <c r="K6743">
        <v>11</v>
      </c>
      <c r="L6743">
        <v>101</v>
      </c>
      <c r="M6743" t="s">
        <v>564</v>
      </c>
      <c r="N6743">
        <v>101</v>
      </c>
      <c r="P6743" cm="1">
        <f t="array" ref="P6743">IF(Q6743&gt;0,INDEX(Q6743:Q28467,MATCH(TRUE,INDEX(Q6743:Q28467="",,),0)-1),"")</f>
        <v>4</v>
      </c>
      <c r="Q6743">
        <v>2</v>
      </c>
      <c r="R6743">
        <f t="shared" si="107"/>
        <v>0</v>
      </c>
    </row>
    <row r="6744" spans="1:18" x14ac:dyDescent="0.3">
      <c r="A6744" t="s">
        <v>514</v>
      </c>
      <c r="B6744" s="1">
        <v>38469</v>
      </c>
      <c r="C6744" t="s">
        <v>515</v>
      </c>
      <c r="D6744" t="s">
        <v>572</v>
      </c>
      <c r="E6744" t="s">
        <v>573</v>
      </c>
      <c r="G6744" s="6" t="s">
        <v>29</v>
      </c>
      <c r="H6744" t="s">
        <v>20</v>
      </c>
      <c r="I6744" t="s">
        <v>21</v>
      </c>
      <c r="J6744" t="s">
        <v>22</v>
      </c>
      <c r="K6744">
        <v>1</v>
      </c>
      <c r="L6744">
        <v>290</v>
      </c>
      <c r="M6744" t="s">
        <v>564</v>
      </c>
      <c r="N6744">
        <v>290</v>
      </c>
      <c r="P6744" cm="1">
        <f t="array" ref="P6744">IF(Q6744&gt;0,INDEX(Q6744:Q28468,MATCH(TRUE,INDEX(Q6744:Q28468="",,),0)-1),"")</f>
        <v>4</v>
      </c>
      <c r="Q6744">
        <v>2</v>
      </c>
      <c r="R6744">
        <f t="shared" si="107"/>
        <v>0</v>
      </c>
    </row>
    <row r="6745" spans="1:18" x14ac:dyDescent="0.3">
      <c r="A6745" t="s">
        <v>514</v>
      </c>
      <c r="B6745" s="1">
        <v>38469</v>
      </c>
      <c r="C6745" t="s">
        <v>515</v>
      </c>
      <c r="D6745" t="s">
        <v>572</v>
      </c>
      <c r="E6745" t="s">
        <v>573</v>
      </c>
      <c r="G6745" s="6" t="s">
        <v>29</v>
      </c>
      <c r="H6745" t="s">
        <v>20</v>
      </c>
      <c r="I6745" t="s">
        <v>26</v>
      </c>
      <c r="J6745" t="s">
        <v>27</v>
      </c>
      <c r="K6745">
        <v>6</v>
      </c>
      <c r="L6745">
        <v>16</v>
      </c>
      <c r="M6745" t="s">
        <v>564</v>
      </c>
      <c r="N6745">
        <v>16</v>
      </c>
      <c r="P6745" cm="1">
        <f t="array" ref="P6745">IF(Q6745&gt;0,INDEX(Q6745:Q28469,MATCH(TRUE,INDEX(Q6745:Q28469="",,),0)-1),"")</f>
        <v>4</v>
      </c>
      <c r="Q6745">
        <v>2</v>
      </c>
      <c r="R6745">
        <f t="shared" si="107"/>
        <v>0</v>
      </c>
    </row>
    <row r="6746" spans="1:18" x14ac:dyDescent="0.3">
      <c r="A6746" t="s">
        <v>514</v>
      </c>
      <c r="B6746" s="1">
        <v>38469</v>
      </c>
      <c r="C6746" t="s">
        <v>515</v>
      </c>
      <c r="D6746" t="s">
        <v>572</v>
      </c>
      <c r="E6746" t="s">
        <v>573</v>
      </c>
      <c r="G6746" s="6" t="s">
        <v>29</v>
      </c>
      <c r="H6746" t="s">
        <v>64</v>
      </c>
      <c r="I6746" t="s">
        <v>26</v>
      </c>
      <c r="J6746" t="s">
        <v>27</v>
      </c>
      <c r="K6746">
        <v>59</v>
      </c>
      <c r="L6746">
        <v>15</v>
      </c>
      <c r="M6746" t="s">
        <v>564</v>
      </c>
      <c r="N6746">
        <v>15</v>
      </c>
      <c r="P6746" cm="1">
        <f t="array" ref="P6746">IF(Q6746&gt;0,INDEX(Q6746:Q28470,MATCH(TRUE,INDEX(Q6746:Q28470="",,),0)-1),"")</f>
        <v>4</v>
      </c>
      <c r="Q6746">
        <v>2</v>
      </c>
      <c r="R6746">
        <f t="shared" si="107"/>
        <v>0</v>
      </c>
    </row>
    <row r="6747" spans="1:18" x14ac:dyDescent="0.3">
      <c r="A6747" t="s">
        <v>514</v>
      </c>
      <c r="B6747" s="1">
        <v>38469</v>
      </c>
      <c r="C6747" t="s">
        <v>515</v>
      </c>
      <c r="D6747" t="s">
        <v>572</v>
      </c>
      <c r="E6747" t="s">
        <v>573</v>
      </c>
      <c r="G6747" t="s">
        <v>19</v>
      </c>
      <c r="H6747" t="s">
        <v>63</v>
      </c>
      <c r="I6747" t="s">
        <v>21</v>
      </c>
      <c r="J6747" t="s">
        <v>22</v>
      </c>
      <c r="K6747">
        <v>51</v>
      </c>
      <c r="L6747">
        <v>82</v>
      </c>
      <c r="M6747" t="s">
        <v>86</v>
      </c>
      <c r="N6747">
        <v>339.57</v>
      </c>
      <c r="P6747" cm="1">
        <f t="array" ref="P6747">IF(Q6747&gt;0,INDEX(Q6747:Q28471,MATCH(TRUE,INDEX(Q6747:Q28471="",,),0)-1),"")</f>
        <v>4</v>
      </c>
      <c r="Q6747">
        <v>3</v>
      </c>
      <c r="R6747">
        <f t="shared" si="107"/>
        <v>0</v>
      </c>
    </row>
    <row r="6748" spans="1:18" x14ac:dyDescent="0.3">
      <c r="A6748" t="s">
        <v>514</v>
      </c>
      <c r="B6748" s="1">
        <v>38469</v>
      </c>
      <c r="C6748" t="s">
        <v>515</v>
      </c>
      <c r="D6748" t="s">
        <v>572</v>
      </c>
      <c r="E6748" t="s">
        <v>573</v>
      </c>
      <c r="G6748" t="s">
        <v>19</v>
      </c>
      <c r="H6748" t="s">
        <v>30</v>
      </c>
      <c r="I6748" t="s">
        <v>26</v>
      </c>
      <c r="J6748" t="s">
        <v>27</v>
      </c>
      <c r="K6748">
        <v>173</v>
      </c>
      <c r="L6748">
        <v>14</v>
      </c>
      <c r="M6748" t="s">
        <v>86</v>
      </c>
      <c r="N6748">
        <v>14</v>
      </c>
      <c r="P6748" cm="1">
        <f t="array" ref="P6748">IF(Q6748&gt;0,INDEX(Q6748:Q28472,MATCH(TRUE,INDEX(Q6748:Q28472="",,),0)-1),"")</f>
        <v>4</v>
      </c>
      <c r="Q6748">
        <v>3</v>
      </c>
      <c r="R6748">
        <f t="shared" si="107"/>
        <v>0</v>
      </c>
    </row>
    <row r="6749" spans="1:18" x14ac:dyDescent="0.3">
      <c r="A6749" t="s">
        <v>514</v>
      </c>
      <c r="B6749" s="1">
        <v>38469</v>
      </c>
      <c r="C6749" t="s">
        <v>515</v>
      </c>
      <c r="D6749" t="s">
        <v>572</v>
      </c>
      <c r="E6749" t="s">
        <v>573</v>
      </c>
      <c r="G6749" t="s">
        <v>19</v>
      </c>
      <c r="H6749" t="s">
        <v>63</v>
      </c>
      <c r="I6749" t="s">
        <v>26</v>
      </c>
      <c r="J6749" t="s">
        <v>27</v>
      </c>
      <c r="K6749">
        <v>488</v>
      </c>
      <c r="L6749">
        <v>23</v>
      </c>
      <c r="M6749" t="s">
        <v>86</v>
      </c>
      <c r="N6749">
        <v>23</v>
      </c>
      <c r="P6749" cm="1">
        <f t="array" ref="P6749">IF(Q6749&gt;0,INDEX(Q6749:Q28473,MATCH(TRUE,INDEX(Q6749:Q28473="",,),0)-1),"")</f>
        <v>4</v>
      </c>
      <c r="Q6749">
        <v>3</v>
      </c>
      <c r="R6749">
        <f t="shared" si="107"/>
        <v>0</v>
      </c>
    </row>
    <row r="6750" spans="1:18" x14ac:dyDescent="0.3">
      <c r="A6750" t="s">
        <v>514</v>
      </c>
      <c r="B6750" s="1">
        <v>38469</v>
      </c>
      <c r="C6750" t="s">
        <v>515</v>
      </c>
      <c r="D6750" t="s">
        <v>572</v>
      </c>
      <c r="E6750" t="s">
        <v>573</v>
      </c>
      <c r="G6750" s="6" t="s">
        <v>29</v>
      </c>
      <c r="H6750" t="s">
        <v>30</v>
      </c>
      <c r="I6750" t="s">
        <v>21</v>
      </c>
      <c r="J6750" t="s">
        <v>22</v>
      </c>
      <c r="K6750">
        <v>11</v>
      </c>
      <c r="L6750">
        <v>101</v>
      </c>
      <c r="M6750" t="s">
        <v>86</v>
      </c>
      <c r="N6750">
        <v>101</v>
      </c>
      <c r="P6750" cm="1">
        <f t="array" ref="P6750">IF(Q6750&gt;0,INDEX(Q6750:Q28474,MATCH(TRUE,INDEX(Q6750:Q28474="",,),0)-1),"")</f>
        <v>4</v>
      </c>
      <c r="Q6750">
        <v>3</v>
      </c>
      <c r="R6750">
        <f t="shared" si="107"/>
        <v>0</v>
      </c>
    </row>
    <row r="6751" spans="1:18" x14ac:dyDescent="0.3">
      <c r="A6751" t="s">
        <v>514</v>
      </c>
      <c r="B6751" s="1">
        <v>38469</v>
      </c>
      <c r="C6751" t="s">
        <v>515</v>
      </c>
      <c r="D6751" t="s">
        <v>572</v>
      </c>
      <c r="E6751" t="s">
        <v>573</v>
      </c>
      <c r="G6751" s="6" t="s">
        <v>29</v>
      </c>
      <c r="H6751" t="s">
        <v>20</v>
      </c>
      <c r="I6751" t="s">
        <v>21</v>
      </c>
      <c r="J6751" t="s">
        <v>22</v>
      </c>
      <c r="K6751">
        <v>1</v>
      </c>
      <c r="L6751">
        <v>290</v>
      </c>
      <c r="M6751" t="s">
        <v>86</v>
      </c>
      <c r="N6751">
        <v>290</v>
      </c>
      <c r="P6751" cm="1">
        <f t="array" ref="P6751">IF(Q6751&gt;0,INDEX(Q6751:Q28475,MATCH(TRUE,INDEX(Q6751:Q28475="",,),0)-1),"")</f>
        <v>4</v>
      </c>
      <c r="Q6751">
        <v>3</v>
      </c>
      <c r="R6751">
        <f t="shared" si="107"/>
        <v>0</v>
      </c>
    </row>
    <row r="6752" spans="1:18" x14ac:dyDescent="0.3">
      <c r="A6752" t="s">
        <v>514</v>
      </c>
      <c r="B6752" s="1">
        <v>38469</v>
      </c>
      <c r="C6752" t="s">
        <v>515</v>
      </c>
      <c r="D6752" t="s">
        <v>572</v>
      </c>
      <c r="E6752" t="s">
        <v>573</v>
      </c>
      <c r="G6752" s="6" t="s">
        <v>29</v>
      </c>
      <c r="H6752" t="s">
        <v>20</v>
      </c>
      <c r="I6752" t="s">
        <v>26</v>
      </c>
      <c r="J6752" t="s">
        <v>27</v>
      </c>
      <c r="K6752">
        <v>6</v>
      </c>
      <c r="L6752">
        <v>16</v>
      </c>
      <c r="M6752" t="s">
        <v>86</v>
      </c>
      <c r="N6752">
        <v>16</v>
      </c>
      <c r="P6752" cm="1">
        <f t="array" ref="P6752">IF(Q6752&gt;0,INDEX(Q6752:Q28476,MATCH(TRUE,INDEX(Q6752:Q28476="",,),0)-1),"")</f>
        <v>4</v>
      </c>
      <c r="Q6752">
        <v>3</v>
      </c>
      <c r="R6752">
        <f t="shared" si="107"/>
        <v>0</v>
      </c>
    </row>
    <row r="6753" spans="1:18" x14ac:dyDescent="0.3">
      <c r="A6753" t="s">
        <v>514</v>
      </c>
      <c r="B6753" s="1">
        <v>38469</v>
      </c>
      <c r="C6753" t="s">
        <v>515</v>
      </c>
      <c r="D6753" t="s">
        <v>572</v>
      </c>
      <c r="E6753" t="s">
        <v>573</v>
      </c>
      <c r="G6753" s="6" t="s">
        <v>29</v>
      </c>
      <c r="H6753" t="s">
        <v>64</v>
      </c>
      <c r="I6753" t="s">
        <v>26</v>
      </c>
      <c r="J6753" t="s">
        <v>27</v>
      </c>
      <c r="K6753">
        <v>59</v>
      </c>
      <c r="L6753">
        <v>15</v>
      </c>
      <c r="M6753" t="s">
        <v>86</v>
      </c>
      <c r="N6753">
        <v>15</v>
      </c>
      <c r="P6753" cm="1">
        <f t="array" ref="P6753">IF(Q6753&gt;0,INDEX(Q6753:Q28477,MATCH(TRUE,INDEX(Q6753:Q28477="",,),0)-1),"")</f>
        <v>4</v>
      </c>
      <c r="Q6753">
        <v>3</v>
      </c>
      <c r="R6753">
        <f t="shared" si="107"/>
        <v>0</v>
      </c>
    </row>
    <row r="6754" spans="1:18" x14ac:dyDescent="0.3">
      <c r="A6754" t="s">
        <v>514</v>
      </c>
      <c r="B6754" s="1">
        <v>38469</v>
      </c>
      <c r="C6754" t="s">
        <v>515</v>
      </c>
      <c r="D6754" t="s">
        <v>572</v>
      </c>
      <c r="E6754" t="s">
        <v>573</v>
      </c>
      <c r="G6754" t="s">
        <v>19</v>
      </c>
      <c r="H6754" t="s">
        <v>63</v>
      </c>
      <c r="I6754" t="s">
        <v>21</v>
      </c>
      <c r="J6754" t="s">
        <v>22</v>
      </c>
      <c r="K6754">
        <v>51</v>
      </c>
      <c r="L6754">
        <v>82</v>
      </c>
      <c r="M6754" t="s">
        <v>526</v>
      </c>
      <c r="N6754">
        <v>170</v>
      </c>
      <c r="P6754" cm="1">
        <f t="array" ref="P6754">IF(Q6754&gt;0,INDEX(Q6754:Q28478,MATCH(TRUE,INDEX(Q6754:Q28478="",,),0)-1),"")</f>
        <v>4</v>
      </c>
      <c r="Q6754">
        <v>4</v>
      </c>
      <c r="R6754">
        <f t="shared" si="107"/>
        <v>0</v>
      </c>
    </row>
    <row r="6755" spans="1:18" x14ac:dyDescent="0.3">
      <c r="A6755" t="s">
        <v>514</v>
      </c>
      <c r="B6755" s="1">
        <v>38469</v>
      </c>
      <c r="C6755" t="s">
        <v>515</v>
      </c>
      <c r="D6755" t="s">
        <v>572</v>
      </c>
      <c r="E6755" t="s">
        <v>573</v>
      </c>
      <c r="G6755" t="s">
        <v>19</v>
      </c>
      <c r="H6755" t="s">
        <v>30</v>
      </c>
      <c r="I6755" t="s">
        <v>26</v>
      </c>
      <c r="J6755" t="s">
        <v>27</v>
      </c>
      <c r="K6755">
        <v>173</v>
      </c>
      <c r="L6755">
        <v>14</v>
      </c>
      <c r="M6755" t="s">
        <v>526</v>
      </c>
      <c r="N6755">
        <v>35</v>
      </c>
      <c r="P6755" cm="1">
        <f t="array" ref="P6755">IF(Q6755&gt;0,INDEX(Q6755:Q28479,MATCH(TRUE,INDEX(Q6755:Q28479="",,),0)-1),"")</f>
        <v>4</v>
      </c>
      <c r="Q6755">
        <v>4</v>
      </c>
      <c r="R6755">
        <f t="shared" si="107"/>
        <v>0</v>
      </c>
    </row>
    <row r="6756" spans="1:18" x14ac:dyDescent="0.3">
      <c r="A6756" t="s">
        <v>514</v>
      </c>
      <c r="B6756" s="1">
        <v>38469</v>
      </c>
      <c r="C6756" t="s">
        <v>515</v>
      </c>
      <c r="D6756" t="s">
        <v>572</v>
      </c>
      <c r="E6756" t="s">
        <v>573</v>
      </c>
      <c r="G6756" t="s">
        <v>19</v>
      </c>
      <c r="H6756" t="s">
        <v>63</v>
      </c>
      <c r="I6756" t="s">
        <v>26</v>
      </c>
      <c r="J6756" t="s">
        <v>27</v>
      </c>
      <c r="K6756">
        <v>488</v>
      </c>
      <c r="L6756">
        <v>23</v>
      </c>
      <c r="M6756" t="s">
        <v>526</v>
      </c>
      <c r="N6756">
        <v>25</v>
      </c>
      <c r="P6756" cm="1">
        <f t="array" ref="P6756">IF(Q6756&gt;0,INDEX(Q6756:Q28480,MATCH(TRUE,INDEX(Q6756:Q28480="",,),0)-1),"")</f>
        <v>4</v>
      </c>
      <c r="Q6756">
        <v>4</v>
      </c>
      <c r="R6756">
        <f t="shared" si="107"/>
        <v>0</v>
      </c>
    </row>
    <row r="6757" spans="1:18" x14ac:dyDescent="0.3">
      <c r="A6757" t="s">
        <v>514</v>
      </c>
      <c r="B6757" s="1">
        <v>38469</v>
      </c>
      <c r="C6757" t="s">
        <v>515</v>
      </c>
      <c r="D6757" t="s">
        <v>572</v>
      </c>
      <c r="E6757" t="s">
        <v>573</v>
      </c>
      <c r="G6757" s="6" t="s">
        <v>29</v>
      </c>
      <c r="H6757" t="s">
        <v>30</v>
      </c>
      <c r="I6757" t="s">
        <v>21</v>
      </c>
      <c r="J6757" t="s">
        <v>22</v>
      </c>
      <c r="K6757">
        <v>11</v>
      </c>
      <c r="L6757">
        <v>101</v>
      </c>
      <c r="M6757" t="s">
        <v>526</v>
      </c>
      <c r="N6757">
        <v>101</v>
      </c>
      <c r="P6757" cm="1">
        <f t="array" ref="P6757">IF(Q6757&gt;0,INDEX(Q6757:Q28481,MATCH(TRUE,INDEX(Q6757:Q28481="",,),0)-1),"")</f>
        <v>4</v>
      </c>
      <c r="Q6757">
        <v>4</v>
      </c>
      <c r="R6757">
        <f t="shared" si="107"/>
        <v>0</v>
      </c>
    </row>
    <row r="6758" spans="1:18" x14ac:dyDescent="0.3">
      <c r="A6758" t="s">
        <v>514</v>
      </c>
      <c r="B6758" s="1">
        <v>38469</v>
      </c>
      <c r="C6758" t="s">
        <v>515</v>
      </c>
      <c r="D6758" t="s">
        <v>572</v>
      </c>
      <c r="E6758" t="s">
        <v>573</v>
      </c>
      <c r="G6758" s="6" t="s">
        <v>29</v>
      </c>
      <c r="H6758" t="s">
        <v>20</v>
      </c>
      <c r="I6758" t="s">
        <v>21</v>
      </c>
      <c r="J6758" t="s">
        <v>22</v>
      </c>
      <c r="K6758">
        <v>1</v>
      </c>
      <c r="L6758">
        <v>290</v>
      </c>
      <c r="M6758" t="s">
        <v>526</v>
      </c>
      <c r="N6758">
        <v>290</v>
      </c>
      <c r="P6758" cm="1">
        <f t="array" ref="P6758">IF(Q6758&gt;0,INDEX(Q6758:Q28482,MATCH(TRUE,INDEX(Q6758:Q28482="",,),0)-1),"")</f>
        <v>4</v>
      </c>
      <c r="Q6758">
        <v>4</v>
      </c>
      <c r="R6758">
        <f t="shared" si="107"/>
        <v>0</v>
      </c>
    </row>
    <row r="6759" spans="1:18" x14ac:dyDescent="0.3">
      <c r="A6759" t="s">
        <v>514</v>
      </c>
      <c r="B6759" s="1">
        <v>38469</v>
      </c>
      <c r="C6759" t="s">
        <v>515</v>
      </c>
      <c r="D6759" t="s">
        <v>572</v>
      </c>
      <c r="E6759" t="s">
        <v>573</v>
      </c>
      <c r="G6759" s="6" t="s">
        <v>29</v>
      </c>
      <c r="H6759" t="s">
        <v>20</v>
      </c>
      <c r="I6759" t="s">
        <v>26</v>
      </c>
      <c r="J6759" t="s">
        <v>27</v>
      </c>
      <c r="K6759">
        <v>6</v>
      </c>
      <c r="L6759">
        <v>16</v>
      </c>
      <c r="M6759" t="s">
        <v>526</v>
      </c>
      <c r="N6759">
        <v>16</v>
      </c>
      <c r="P6759" cm="1">
        <f t="array" ref="P6759">IF(Q6759&gt;0,INDEX(Q6759:Q28483,MATCH(TRUE,INDEX(Q6759:Q28483="",,),0)-1),"")</f>
        <v>4</v>
      </c>
      <c r="Q6759">
        <v>4</v>
      </c>
      <c r="R6759">
        <f t="shared" si="107"/>
        <v>0</v>
      </c>
    </row>
    <row r="6760" spans="1:18" x14ac:dyDescent="0.3">
      <c r="A6760" t="s">
        <v>514</v>
      </c>
      <c r="B6760" s="1">
        <v>38469</v>
      </c>
      <c r="C6760" t="s">
        <v>515</v>
      </c>
      <c r="D6760" t="s">
        <v>572</v>
      </c>
      <c r="E6760" t="s">
        <v>573</v>
      </c>
      <c r="G6760" s="6" t="s">
        <v>29</v>
      </c>
      <c r="H6760" t="s">
        <v>64</v>
      </c>
      <c r="I6760" t="s">
        <v>26</v>
      </c>
      <c r="J6760" t="s">
        <v>27</v>
      </c>
      <c r="K6760">
        <v>59</v>
      </c>
      <c r="L6760">
        <v>15</v>
      </c>
      <c r="M6760" t="s">
        <v>526</v>
      </c>
      <c r="N6760">
        <v>15</v>
      </c>
      <c r="P6760" cm="1">
        <f t="array" ref="P6760">IF(Q6760&gt;0,INDEX(Q6760:Q28484,MATCH(TRUE,INDEX(Q6760:Q28484="",,),0)-1),"")</f>
        <v>4</v>
      </c>
      <c r="Q6760">
        <v>4</v>
      </c>
      <c r="R6760">
        <f t="shared" si="107"/>
        <v>0</v>
      </c>
    </row>
    <row r="6761" spans="1:18" x14ac:dyDescent="0.3">
      <c r="P6761" t="str" cm="1">
        <f t="array" ref="P6761">IF(Q6761&gt;0,INDEX(Q6761:Q28485,MATCH(TRUE,INDEX(Q6761:Q28485="",,),0)-1),"")</f>
        <v/>
      </c>
      <c r="R6761" t="str">
        <f t="shared" si="107"/>
        <v/>
      </c>
    </row>
    <row r="6762" spans="1:18" x14ac:dyDescent="0.3">
      <c r="A6762" t="s">
        <v>514</v>
      </c>
      <c r="B6762" s="1">
        <v>38469</v>
      </c>
      <c r="C6762" t="s">
        <v>515</v>
      </c>
      <c r="D6762" t="s">
        <v>574</v>
      </c>
      <c r="E6762" t="s">
        <v>575</v>
      </c>
      <c r="G6762" t="s">
        <v>19</v>
      </c>
      <c r="H6762" t="s">
        <v>30</v>
      </c>
      <c r="I6762" t="s">
        <v>21</v>
      </c>
      <c r="J6762" t="s">
        <v>22</v>
      </c>
      <c r="K6762">
        <v>122.5</v>
      </c>
      <c r="L6762">
        <v>109.2</v>
      </c>
      <c r="M6762" t="s">
        <v>86</v>
      </c>
      <c r="N6762">
        <v>342.2</v>
      </c>
      <c r="O6762" t="s">
        <v>24</v>
      </c>
      <c r="P6762" cm="1">
        <f t="array" ref="P6762">IF(Q6762&gt;0,INDEX(Q6762:Q28486,MATCH(TRUE,INDEX(Q6762:Q28486="",,),0)-1),"")</f>
        <v>3</v>
      </c>
      <c r="Q6762">
        <v>1</v>
      </c>
      <c r="R6762">
        <f t="shared" si="107"/>
        <v>0</v>
      </c>
    </row>
    <row r="6763" spans="1:18" x14ac:dyDescent="0.3">
      <c r="A6763" t="s">
        <v>514</v>
      </c>
      <c r="B6763" s="1">
        <v>38469</v>
      </c>
      <c r="C6763" t="s">
        <v>515</v>
      </c>
      <c r="D6763" t="s">
        <v>574</v>
      </c>
      <c r="E6763" t="s">
        <v>575</v>
      </c>
      <c r="G6763" t="s">
        <v>19</v>
      </c>
      <c r="H6763" t="s">
        <v>63</v>
      </c>
      <c r="I6763" t="s">
        <v>21</v>
      </c>
      <c r="J6763" t="s">
        <v>22</v>
      </c>
      <c r="K6763">
        <v>144.69999999999999</v>
      </c>
      <c r="L6763">
        <v>87</v>
      </c>
      <c r="M6763" t="s">
        <v>86</v>
      </c>
      <c r="N6763">
        <v>87</v>
      </c>
      <c r="O6763" t="s">
        <v>24</v>
      </c>
      <c r="P6763" cm="1">
        <f t="array" ref="P6763">IF(Q6763&gt;0,INDEX(Q6763:Q28487,MATCH(TRUE,INDEX(Q6763:Q28487="",,),0)-1),"")</f>
        <v>3</v>
      </c>
      <c r="Q6763">
        <v>1</v>
      </c>
      <c r="R6763">
        <f t="shared" si="107"/>
        <v>0</v>
      </c>
    </row>
    <row r="6764" spans="1:18" x14ac:dyDescent="0.3">
      <c r="A6764" t="s">
        <v>514</v>
      </c>
      <c r="B6764" s="1">
        <v>38469</v>
      </c>
      <c r="C6764" t="s">
        <v>515</v>
      </c>
      <c r="D6764" t="s">
        <v>574</v>
      </c>
      <c r="E6764" t="s">
        <v>575</v>
      </c>
      <c r="G6764" t="s">
        <v>19</v>
      </c>
      <c r="H6764" t="s">
        <v>64</v>
      </c>
      <c r="I6764" t="s">
        <v>21</v>
      </c>
      <c r="J6764" t="s">
        <v>22</v>
      </c>
      <c r="K6764">
        <v>11.2</v>
      </c>
      <c r="L6764">
        <v>110</v>
      </c>
      <c r="M6764" t="s">
        <v>86</v>
      </c>
      <c r="N6764">
        <v>110</v>
      </c>
      <c r="O6764" t="s">
        <v>24</v>
      </c>
      <c r="P6764" cm="1">
        <f t="array" ref="P6764">IF(Q6764&gt;0,INDEX(Q6764:Q28488,MATCH(TRUE,INDEX(Q6764:Q28488="",,),0)-1),"")</f>
        <v>3</v>
      </c>
      <c r="Q6764">
        <v>1</v>
      </c>
      <c r="R6764">
        <f t="shared" si="107"/>
        <v>0</v>
      </c>
    </row>
    <row r="6765" spans="1:18" x14ac:dyDescent="0.3">
      <c r="A6765" t="s">
        <v>514</v>
      </c>
      <c r="B6765" s="1">
        <v>38469</v>
      </c>
      <c r="C6765" t="s">
        <v>515</v>
      </c>
      <c r="D6765" t="s">
        <v>574</v>
      </c>
      <c r="E6765" t="s">
        <v>575</v>
      </c>
      <c r="G6765" t="s">
        <v>19</v>
      </c>
      <c r="H6765" t="s">
        <v>30</v>
      </c>
      <c r="I6765" t="s">
        <v>26</v>
      </c>
      <c r="J6765" t="s">
        <v>27</v>
      </c>
      <c r="K6765">
        <v>308</v>
      </c>
      <c r="L6765">
        <v>13.6</v>
      </c>
      <c r="M6765" t="s">
        <v>86</v>
      </c>
      <c r="N6765">
        <v>13.6</v>
      </c>
      <c r="O6765" t="s">
        <v>24</v>
      </c>
      <c r="P6765" cm="1">
        <f t="array" ref="P6765">IF(Q6765&gt;0,INDEX(Q6765:Q28489,MATCH(TRUE,INDEX(Q6765:Q28489="",,),0)-1),"")</f>
        <v>3</v>
      </c>
      <c r="Q6765">
        <v>1</v>
      </c>
      <c r="R6765">
        <f t="shared" si="107"/>
        <v>0</v>
      </c>
    </row>
    <row r="6766" spans="1:18" x14ac:dyDescent="0.3">
      <c r="A6766" t="s">
        <v>514</v>
      </c>
      <c r="B6766" s="1">
        <v>38469</v>
      </c>
      <c r="C6766" t="s">
        <v>515</v>
      </c>
      <c r="D6766" t="s">
        <v>574</v>
      </c>
      <c r="E6766" t="s">
        <v>575</v>
      </c>
      <c r="G6766" t="s">
        <v>19</v>
      </c>
      <c r="H6766" t="s">
        <v>63</v>
      </c>
      <c r="I6766" t="s">
        <v>26</v>
      </c>
      <c r="J6766" t="s">
        <v>27</v>
      </c>
      <c r="K6766">
        <v>154</v>
      </c>
      <c r="L6766">
        <v>19</v>
      </c>
      <c r="M6766" t="s">
        <v>86</v>
      </c>
      <c r="N6766">
        <v>19</v>
      </c>
      <c r="O6766" t="s">
        <v>24</v>
      </c>
      <c r="P6766" cm="1">
        <f t="array" ref="P6766">IF(Q6766&gt;0,INDEX(Q6766:Q28490,MATCH(TRUE,INDEX(Q6766:Q28490="",,),0)-1),"")</f>
        <v>3</v>
      </c>
      <c r="Q6766">
        <v>1</v>
      </c>
      <c r="R6766">
        <f t="shared" si="107"/>
        <v>0</v>
      </c>
    </row>
    <row r="6767" spans="1:18" x14ac:dyDescent="0.3">
      <c r="A6767" t="s">
        <v>514</v>
      </c>
      <c r="B6767" s="1">
        <v>38469</v>
      </c>
      <c r="C6767" t="s">
        <v>515</v>
      </c>
      <c r="D6767" t="s">
        <v>574</v>
      </c>
      <c r="E6767" t="s">
        <v>575</v>
      </c>
      <c r="G6767" s="6" t="s">
        <v>29</v>
      </c>
      <c r="H6767" t="s">
        <v>214</v>
      </c>
      <c r="I6767" t="s">
        <v>21</v>
      </c>
      <c r="J6767" t="s">
        <v>22</v>
      </c>
      <c r="K6767">
        <v>23.8</v>
      </c>
      <c r="L6767">
        <v>73.099999999999994</v>
      </c>
      <c r="M6767" t="s">
        <v>86</v>
      </c>
      <c r="N6767">
        <v>73.099999999999994</v>
      </c>
      <c r="O6767" t="s">
        <v>24</v>
      </c>
      <c r="P6767" cm="1">
        <f t="array" ref="P6767">IF(Q6767&gt;0,INDEX(Q6767:Q28491,MATCH(TRUE,INDEX(Q6767:Q28491="",,),0)-1),"")</f>
        <v>3</v>
      </c>
      <c r="Q6767">
        <v>1</v>
      </c>
      <c r="R6767">
        <f t="shared" si="107"/>
        <v>0</v>
      </c>
    </row>
    <row r="6768" spans="1:18" x14ac:dyDescent="0.3">
      <c r="A6768" t="s">
        <v>514</v>
      </c>
      <c r="B6768" s="1">
        <v>38469</v>
      </c>
      <c r="C6768" t="s">
        <v>515</v>
      </c>
      <c r="D6768" t="s">
        <v>574</v>
      </c>
      <c r="E6768" t="s">
        <v>575</v>
      </c>
      <c r="G6768" s="6" t="s">
        <v>29</v>
      </c>
      <c r="H6768" t="s">
        <v>20</v>
      </c>
      <c r="I6768" t="s">
        <v>21</v>
      </c>
      <c r="J6768" t="s">
        <v>22</v>
      </c>
      <c r="K6768">
        <v>8.1</v>
      </c>
      <c r="L6768">
        <v>270</v>
      </c>
      <c r="M6768" t="s">
        <v>86</v>
      </c>
      <c r="N6768">
        <v>270</v>
      </c>
      <c r="O6768" t="s">
        <v>24</v>
      </c>
      <c r="P6768" cm="1">
        <f t="array" ref="P6768">IF(Q6768&gt;0,INDEX(Q6768:Q28492,MATCH(TRUE,INDEX(Q6768:Q28492="",,),0)-1),"")</f>
        <v>3</v>
      </c>
      <c r="Q6768">
        <v>1</v>
      </c>
      <c r="R6768">
        <f t="shared" si="107"/>
        <v>0</v>
      </c>
    </row>
    <row r="6769" spans="1:18" x14ac:dyDescent="0.3">
      <c r="A6769" t="s">
        <v>514</v>
      </c>
      <c r="B6769" s="1">
        <v>38469</v>
      </c>
      <c r="C6769" t="s">
        <v>515</v>
      </c>
      <c r="D6769" t="s">
        <v>574</v>
      </c>
      <c r="E6769" t="s">
        <v>575</v>
      </c>
      <c r="G6769" s="6" t="s">
        <v>29</v>
      </c>
      <c r="H6769" t="s">
        <v>126</v>
      </c>
      <c r="I6769" t="s">
        <v>21</v>
      </c>
      <c r="J6769" t="s">
        <v>22</v>
      </c>
      <c r="K6769">
        <v>23.9</v>
      </c>
      <c r="L6769">
        <v>46.8</v>
      </c>
      <c r="M6769" t="s">
        <v>86</v>
      </c>
      <c r="N6769">
        <v>46.8</v>
      </c>
      <c r="O6769" t="s">
        <v>24</v>
      </c>
      <c r="P6769" cm="1">
        <f t="array" ref="P6769">IF(Q6769&gt;0,INDEX(Q6769:Q28493,MATCH(TRUE,INDEX(Q6769:Q28493="",,),0)-1),"")</f>
        <v>3</v>
      </c>
      <c r="Q6769">
        <v>1</v>
      </c>
      <c r="R6769">
        <f t="shared" si="107"/>
        <v>0</v>
      </c>
    </row>
    <row r="6770" spans="1:18" x14ac:dyDescent="0.3">
      <c r="A6770" t="s">
        <v>514</v>
      </c>
      <c r="B6770" s="1">
        <v>38469</v>
      </c>
      <c r="C6770" t="s">
        <v>515</v>
      </c>
      <c r="D6770" t="s">
        <v>574</v>
      </c>
      <c r="E6770" t="s">
        <v>575</v>
      </c>
      <c r="G6770" s="6" t="s">
        <v>29</v>
      </c>
      <c r="H6770" t="s">
        <v>214</v>
      </c>
      <c r="I6770" t="s">
        <v>26</v>
      </c>
      <c r="J6770" t="s">
        <v>27</v>
      </c>
      <c r="K6770">
        <v>60</v>
      </c>
      <c r="L6770">
        <v>15</v>
      </c>
      <c r="M6770" t="s">
        <v>86</v>
      </c>
      <c r="N6770">
        <v>15</v>
      </c>
      <c r="O6770" t="s">
        <v>24</v>
      </c>
      <c r="P6770" cm="1">
        <f t="array" ref="P6770">IF(Q6770&gt;0,INDEX(Q6770:Q28494,MATCH(TRUE,INDEX(Q6770:Q28494="",,),0)-1),"")</f>
        <v>3</v>
      </c>
      <c r="Q6770">
        <v>1</v>
      </c>
      <c r="R6770">
        <f t="shared" si="107"/>
        <v>0</v>
      </c>
    </row>
    <row r="6771" spans="1:18" x14ac:dyDescent="0.3">
      <c r="A6771" t="s">
        <v>514</v>
      </c>
      <c r="B6771" s="1">
        <v>38469</v>
      </c>
      <c r="C6771" t="s">
        <v>515</v>
      </c>
      <c r="D6771" t="s">
        <v>574</v>
      </c>
      <c r="E6771" t="s">
        <v>575</v>
      </c>
      <c r="G6771" s="6" t="s">
        <v>29</v>
      </c>
      <c r="H6771" t="s">
        <v>20</v>
      </c>
      <c r="I6771" t="s">
        <v>26</v>
      </c>
      <c r="J6771" t="s">
        <v>27</v>
      </c>
      <c r="K6771">
        <v>12</v>
      </c>
      <c r="L6771">
        <v>13.6</v>
      </c>
      <c r="M6771" t="s">
        <v>86</v>
      </c>
      <c r="N6771">
        <v>13.6</v>
      </c>
      <c r="O6771" t="s">
        <v>24</v>
      </c>
      <c r="P6771" cm="1">
        <f t="array" ref="P6771">IF(Q6771&gt;0,INDEX(Q6771:Q28495,MATCH(TRUE,INDEX(Q6771:Q28495="",,),0)-1),"")</f>
        <v>3</v>
      </c>
      <c r="Q6771">
        <v>1</v>
      </c>
      <c r="R6771">
        <f t="shared" si="107"/>
        <v>0</v>
      </c>
    </row>
    <row r="6772" spans="1:18" x14ac:dyDescent="0.3">
      <c r="A6772" t="s">
        <v>514</v>
      </c>
      <c r="B6772" s="1">
        <v>38469</v>
      </c>
      <c r="C6772" t="s">
        <v>515</v>
      </c>
      <c r="D6772" t="s">
        <v>574</v>
      </c>
      <c r="E6772" t="s">
        <v>575</v>
      </c>
      <c r="G6772" s="6" t="s">
        <v>29</v>
      </c>
      <c r="H6772" t="s">
        <v>64</v>
      </c>
      <c r="I6772" t="s">
        <v>26</v>
      </c>
      <c r="J6772" t="s">
        <v>27</v>
      </c>
      <c r="K6772">
        <v>37</v>
      </c>
      <c r="L6772">
        <v>10.75</v>
      </c>
      <c r="M6772" t="s">
        <v>86</v>
      </c>
      <c r="N6772">
        <v>10.75</v>
      </c>
      <c r="O6772" t="s">
        <v>24</v>
      </c>
      <c r="P6772" cm="1">
        <f t="array" ref="P6772">IF(Q6772&gt;0,INDEX(Q6772:Q28496,MATCH(TRUE,INDEX(Q6772:Q28496="",,),0)-1),"")</f>
        <v>3</v>
      </c>
      <c r="Q6772">
        <v>1</v>
      </c>
      <c r="R6772">
        <f t="shared" ref="R6772:R6835" si="108">IF(P6772="","",0)</f>
        <v>0</v>
      </c>
    </row>
    <row r="6773" spans="1:18" x14ac:dyDescent="0.3">
      <c r="A6773" t="s">
        <v>514</v>
      </c>
      <c r="B6773" s="1">
        <v>38469</v>
      </c>
      <c r="C6773" t="s">
        <v>515</v>
      </c>
      <c r="D6773" t="s">
        <v>574</v>
      </c>
      <c r="E6773" t="s">
        <v>575</v>
      </c>
      <c r="G6773" t="s">
        <v>19</v>
      </c>
      <c r="H6773" t="s">
        <v>30</v>
      </c>
      <c r="I6773" t="s">
        <v>21</v>
      </c>
      <c r="J6773" t="s">
        <v>22</v>
      </c>
      <c r="K6773">
        <v>122.5</v>
      </c>
      <c r="L6773">
        <v>109.2</v>
      </c>
      <c r="M6773" t="s">
        <v>564</v>
      </c>
      <c r="N6773">
        <v>109.2</v>
      </c>
      <c r="P6773" cm="1">
        <f t="array" ref="P6773">IF(Q6773&gt;0,INDEX(Q6773:Q28497,MATCH(TRUE,INDEX(Q6773:Q28497="",,),0)-1),"")</f>
        <v>3</v>
      </c>
      <c r="Q6773">
        <v>2</v>
      </c>
      <c r="R6773">
        <f t="shared" si="108"/>
        <v>0</v>
      </c>
    </row>
    <row r="6774" spans="1:18" x14ac:dyDescent="0.3">
      <c r="A6774" t="s">
        <v>514</v>
      </c>
      <c r="B6774" s="1">
        <v>38469</v>
      </c>
      <c r="C6774" t="s">
        <v>515</v>
      </c>
      <c r="D6774" t="s">
        <v>574</v>
      </c>
      <c r="E6774" t="s">
        <v>575</v>
      </c>
      <c r="G6774" t="s">
        <v>19</v>
      </c>
      <c r="H6774" t="s">
        <v>63</v>
      </c>
      <c r="I6774" t="s">
        <v>21</v>
      </c>
      <c r="J6774" t="s">
        <v>22</v>
      </c>
      <c r="K6774">
        <v>144.69999999999999</v>
      </c>
      <c r="L6774">
        <v>87</v>
      </c>
      <c r="M6774" t="s">
        <v>564</v>
      </c>
      <c r="N6774">
        <v>87</v>
      </c>
      <c r="P6774" cm="1">
        <f t="array" ref="P6774">IF(Q6774&gt;0,INDEX(Q6774:Q28498,MATCH(TRUE,INDEX(Q6774:Q28498="",,),0)-1),"")</f>
        <v>3</v>
      </c>
      <c r="Q6774">
        <v>2</v>
      </c>
      <c r="R6774">
        <f t="shared" si="108"/>
        <v>0</v>
      </c>
    </row>
    <row r="6775" spans="1:18" x14ac:dyDescent="0.3">
      <c r="A6775" t="s">
        <v>514</v>
      </c>
      <c r="B6775" s="1">
        <v>38469</v>
      </c>
      <c r="C6775" t="s">
        <v>515</v>
      </c>
      <c r="D6775" t="s">
        <v>574</v>
      </c>
      <c r="E6775" t="s">
        <v>575</v>
      </c>
      <c r="G6775" t="s">
        <v>19</v>
      </c>
      <c r="H6775" t="s">
        <v>64</v>
      </c>
      <c r="I6775" t="s">
        <v>21</v>
      </c>
      <c r="J6775" t="s">
        <v>22</v>
      </c>
      <c r="K6775">
        <v>11.2</v>
      </c>
      <c r="L6775">
        <v>110</v>
      </c>
      <c r="M6775" t="s">
        <v>564</v>
      </c>
      <c r="N6775">
        <v>110</v>
      </c>
      <c r="P6775" cm="1">
        <f t="array" ref="P6775">IF(Q6775&gt;0,INDEX(Q6775:Q28499,MATCH(TRUE,INDEX(Q6775:Q28499="",,),0)-1),"")</f>
        <v>3</v>
      </c>
      <c r="Q6775">
        <v>2</v>
      </c>
      <c r="R6775">
        <f t="shared" si="108"/>
        <v>0</v>
      </c>
    </row>
    <row r="6776" spans="1:18" x14ac:dyDescent="0.3">
      <c r="A6776" t="s">
        <v>514</v>
      </c>
      <c r="B6776" s="1">
        <v>38469</v>
      </c>
      <c r="C6776" t="s">
        <v>515</v>
      </c>
      <c r="D6776" t="s">
        <v>574</v>
      </c>
      <c r="E6776" t="s">
        <v>575</v>
      </c>
      <c r="G6776" t="s">
        <v>19</v>
      </c>
      <c r="H6776" t="s">
        <v>30</v>
      </c>
      <c r="I6776" t="s">
        <v>26</v>
      </c>
      <c r="J6776" t="s">
        <v>27</v>
      </c>
      <c r="K6776">
        <v>308</v>
      </c>
      <c r="L6776">
        <v>13.6</v>
      </c>
      <c r="M6776" t="s">
        <v>564</v>
      </c>
      <c r="N6776">
        <v>93.59</v>
      </c>
      <c r="P6776" cm="1">
        <f t="array" ref="P6776">IF(Q6776&gt;0,INDEX(Q6776:Q28500,MATCH(TRUE,INDEX(Q6776:Q28500="",,),0)-1),"")</f>
        <v>3</v>
      </c>
      <c r="Q6776">
        <v>2</v>
      </c>
      <c r="R6776">
        <f t="shared" si="108"/>
        <v>0</v>
      </c>
    </row>
    <row r="6777" spans="1:18" x14ac:dyDescent="0.3">
      <c r="A6777" t="s">
        <v>514</v>
      </c>
      <c r="B6777" s="1">
        <v>38469</v>
      </c>
      <c r="C6777" t="s">
        <v>515</v>
      </c>
      <c r="D6777" t="s">
        <v>574</v>
      </c>
      <c r="E6777" t="s">
        <v>575</v>
      </c>
      <c r="G6777" t="s">
        <v>19</v>
      </c>
      <c r="H6777" t="s">
        <v>63</v>
      </c>
      <c r="I6777" t="s">
        <v>26</v>
      </c>
      <c r="J6777" t="s">
        <v>27</v>
      </c>
      <c r="K6777">
        <v>154</v>
      </c>
      <c r="L6777">
        <v>19</v>
      </c>
      <c r="M6777" t="s">
        <v>564</v>
      </c>
      <c r="N6777">
        <v>19</v>
      </c>
      <c r="P6777" cm="1">
        <f t="array" ref="P6777">IF(Q6777&gt;0,INDEX(Q6777:Q28501,MATCH(TRUE,INDEX(Q6777:Q28501="",,),0)-1),"")</f>
        <v>3</v>
      </c>
      <c r="Q6777">
        <v>2</v>
      </c>
      <c r="R6777">
        <f t="shared" si="108"/>
        <v>0</v>
      </c>
    </row>
    <row r="6778" spans="1:18" x14ac:dyDescent="0.3">
      <c r="A6778" t="s">
        <v>514</v>
      </c>
      <c r="B6778" s="1">
        <v>38469</v>
      </c>
      <c r="C6778" t="s">
        <v>515</v>
      </c>
      <c r="D6778" t="s">
        <v>574</v>
      </c>
      <c r="E6778" t="s">
        <v>575</v>
      </c>
      <c r="G6778" s="6" t="s">
        <v>29</v>
      </c>
      <c r="H6778" t="s">
        <v>214</v>
      </c>
      <c r="I6778" t="s">
        <v>21</v>
      </c>
      <c r="J6778" t="s">
        <v>22</v>
      </c>
      <c r="K6778">
        <v>23.8</v>
      </c>
      <c r="L6778">
        <v>73.099999999999994</v>
      </c>
      <c r="M6778" t="s">
        <v>564</v>
      </c>
      <c r="N6778">
        <v>73.099999999999994</v>
      </c>
      <c r="P6778" cm="1">
        <f t="array" ref="P6778">IF(Q6778&gt;0,INDEX(Q6778:Q28502,MATCH(TRUE,INDEX(Q6778:Q28502="",,),0)-1),"")</f>
        <v>3</v>
      </c>
      <c r="Q6778">
        <v>2</v>
      </c>
      <c r="R6778">
        <f t="shared" si="108"/>
        <v>0</v>
      </c>
    </row>
    <row r="6779" spans="1:18" x14ac:dyDescent="0.3">
      <c r="A6779" t="s">
        <v>514</v>
      </c>
      <c r="B6779" s="1">
        <v>38469</v>
      </c>
      <c r="C6779" t="s">
        <v>515</v>
      </c>
      <c r="D6779" t="s">
        <v>574</v>
      </c>
      <c r="E6779" t="s">
        <v>575</v>
      </c>
      <c r="G6779" s="6" t="s">
        <v>29</v>
      </c>
      <c r="H6779" t="s">
        <v>20</v>
      </c>
      <c r="I6779" t="s">
        <v>21</v>
      </c>
      <c r="J6779" t="s">
        <v>22</v>
      </c>
      <c r="K6779">
        <v>8.1</v>
      </c>
      <c r="L6779">
        <v>270</v>
      </c>
      <c r="M6779" t="s">
        <v>564</v>
      </c>
      <c r="N6779">
        <v>270</v>
      </c>
      <c r="P6779" cm="1">
        <f t="array" ref="P6779">IF(Q6779&gt;0,INDEX(Q6779:Q28503,MATCH(TRUE,INDEX(Q6779:Q28503="",,),0)-1),"")</f>
        <v>3</v>
      </c>
      <c r="Q6779">
        <v>2</v>
      </c>
      <c r="R6779">
        <f t="shared" si="108"/>
        <v>0</v>
      </c>
    </row>
    <row r="6780" spans="1:18" x14ac:dyDescent="0.3">
      <c r="A6780" t="s">
        <v>514</v>
      </c>
      <c r="B6780" s="1">
        <v>38469</v>
      </c>
      <c r="C6780" t="s">
        <v>515</v>
      </c>
      <c r="D6780" t="s">
        <v>574</v>
      </c>
      <c r="E6780" t="s">
        <v>575</v>
      </c>
      <c r="G6780" s="6" t="s">
        <v>29</v>
      </c>
      <c r="H6780" t="s">
        <v>126</v>
      </c>
      <c r="I6780" t="s">
        <v>21</v>
      </c>
      <c r="J6780" t="s">
        <v>22</v>
      </c>
      <c r="K6780">
        <v>23.9</v>
      </c>
      <c r="L6780">
        <v>46.8</v>
      </c>
      <c r="M6780" t="s">
        <v>564</v>
      </c>
      <c r="N6780">
        <v>46.8</v>
      </c>
      <c r="P6780" cm="1">
        <f t="array" ref="P6780">IF(Q6780&gt;0,INDEX(Q6780:Q28504,MATCH(TRUE,INDEX(Q6780:Q28504="",,),0)-1),"")</f>
        <v>3</v>
      </c>
      <c r="Q6780">
        <v>2</v>
      </c>
      <c r="R6780">
        <f t="shared" si="108"/>
        <v>0</v>
      </c>
    </row>
    <row r="6781" spans="1:18" x14ac:dyDescent="0.3">
      <c r="A6781" t="s">
        <v>514</v>
      </c>
      <c r="B6781" s="1">
        <v>38469</v>
      </c>
      <c r="C6781" t="s">
        <v>515</v>
      </c>
      <c r="D6781" t="s">
        <v>574</v>
      </c>
      <c r="E6781" t="s">
        <v>575</v>
      </c>
      <c r="G6781" s="6" t="s">
        <v>29</v>
      </c>
      <c r="H6781" t="s">
        <v>214</v>
      </c>
      <c r="I6781" t="s">
        <v>26</v>
      </c>
      <c r="J6781" t="s">
        <v>27</v>
      </c>
      <c r="K6781">
        <v>60</v>
      </c>
      <c r="L6781">
        <v>15</v>
      </c>
      <c r="M6781" t="s">
        <v>564</v>
      </c>
      <c r="N6781">
        <v>15</v>
      </c>
      <c r="P6781" cm="1">
        <f t="array" ref="P6781">IF(Q6781&gt;0,INDEX(Q6781:Q28505,MATCH(TRUE,INDEX(Q6781:Q28505="",,),0)-1),"")</f>
        <v>3</v>
      </c>
      <c r="Q6781">
        <v>2</v>
      </c>
      <c r="R6781">
        <f t="shared" si="108"/>
        <v>0</v>
      </c>
    </row>
    <row r="6782" spans="1:18" x14ac:dyDescent="0.3">
      <c r="A6782" t="s">
        <v>514</v>
      </c>
      <c r="B6782" s="1">
        <v>38469</v>
      </c>
      <c r="C6782" t="s">
        <v>515</v>
      </c>
      <c r="D6782" t="s">
        <v>574</v>
      </c>
      <c r="E6782" t="s">
        <v>575</v>
      </c>
      <c r="G6782" s="6" t="s">
        <v>29</v>
      </c>
      <c r="H6782" t="s">
        <v>20</v>
      </c>
      <c r="I6782" t="s">
        <v>26</v>
      </c>
      <c r="J6782" t="s">
        <v>27</v>
      </c>
      <c r="K6782">
        <v>12</v>
      </c>
      <c r="L6782">
        <v>13.6</v>
      </c>
      <c r="M6782" t="s">
        <v>564</v>
      </c>
      <c r="N6782">
        <v>13.6</v>
      </c>
      <c r="P6782" cm="1">
        <f t="array" ref="P6782">IF(Q6782&gt;0,INDEX(Q6782:Q28506,MATCH(TRUE,INDEX(Q6782:Q28506="",,),0)-1),"")</f>
        <v>3</v>
      </c>
      <c r="Q6782">
        <v>2</v>
      </c>
      <c r="R6782">
        <f t="shared" si="108"/>
        <v>0</v>
      </c>
    </row>
    <row r="6783" spans="1:18" x14ac:dyDescent="0.3">
      <c r="A6783" t="s">
        <v>514</v>
      </c>
      <c r="B6783" s="1">
        <v>38469</v>
      </c>
      <c r="C6783" t="s">
        <v>515</v>
      </c>
      <c r="D6783" t="s">
        <v>574</v>
      </c>
      <c r="E6783" t="s">
        <v>575</v>
      </c>
      <c r="G6783" s="6" t="s">
        <v>29</v>
      </c>
      <c r="H6783" t="s">
        <v>64</v>
      </c>
      <c r="I6783" t="s">
        <v>26</v>
      </c>
      <c r="J6783" t="s">
        <v>27</v>
      </c>
      <c r="K6783">
        <v>37</v>
      </c>
      <c r="L6783">
        <v>10.75</v>
      </c>
      <c r="M6783" t="s">
        <v>564</v>
      </c>
      <c r="N6783">
        <v>10.75</v>
      </c>
      <c r="P6783" cm="1">
        <f t="array" ref="P6783">IF(Q6783&gt;0,INDEX(Q6783:Q28507,MATCH(TRUE,INDEX(Q6783:Q28507="",,),0)-1),"")</f>
        <v>3</v>
      </c>
      <c r="Q6783">
        <v>2</v>
      </c>
      <c r="R6783">
        <f t="shared" si="108"/>
        <v>0</v>
      </c>
    </row>
    <row r="6784" spans="1:18" x14ac:dyDescent="0.3">
      <c r="A6784" t="s">
        <v>514</v>
      </c>
      <c r="B6784" s="1">
        <v>38469</v>
      </c>
      <c r="C6784" t="s">
        <v>515</v>
      </c>
      <c r="D6784" t="s">
        <v>574</v>
      </c>
      <c r="E6784" t="s">
        <v>575</v>
      </c>
      <c r="G6784" t="s">
        <v>19</v>
      </c>
      <c r="H6784" t="s">
        <v>30</v>
      </c>
      <c r="I6784" t="s">
        <v>21</v>
      </c>
      <c r="J6784" t="s">
        <v>22</v>
      </c>
      <c r="K6784">
        <v>122.5</v>
      </c>
      <c r="L6784">
        <v>109.2</v>
      </c>
      <c r="M6784" t="s">
        <v>537</v>
      </c>
      <c r="N6784">
        <v>109.2</v>
      </c>
      <c r="P6784" cm="1">
        <f t="array" ref="P6784">IF(Q6784&gt;0,INDEX(Q6784:Q28508,MATCH(TRUE,INDEX(Q6784:Q28508="",,),0)-1),"")</f>
        <v>3</v>
      </c>
      <c r="Q6784">
        <v>3</v>
      </c>
      <c r="R6784">
        <f t="shared" si="108"/>
        <v>0</v>
      </c>
    </row>
    <row r="6785" spans="1:18" x14ac:dyDescent="0.3">
      <c r="A6785" t="s">
        <v>514</v>
      </c>
      <c r="B6785" s="1">
        <v>38469</v>
      </c>
      <c r="C6785" t="s">
        <v>515</v>
      </c>
      <c r="D6785" t="s">
        <v>574</v>
      </c>
      <c r="E6785" t="s">
        <v>575</v>
      </c>
      <c r="G6785" t="s">
        <v>19</v>
      </c>
      <c r="H6785" t="s">
        <v>63</v>
      </c>
      <c r="I6785" t="s">
        <v>21</v>
      </c>
      <c r="J6785" t="s">
        <v>22</v>
      </c>
      <c r="K6785">
        <v>144.69999999999999</v>
      </c>
      <c r="L6785">
        <v>87</v>
      </c>
      <c r="M6785" t="s">
        <v>537</v>
      </c>
      <c r="N6785">
        <v>87</v>
      </c>
      <c r="P6785" cm="1">
        <f t="array" ref="P6785">IF(Q6785&gt;0,INDEX(Q6785:Q28509,MATCH(TRUE,INDEX(Q6785:Q28509="",,),0)-1),"")</f>
        <v>3</v>
      </c>
      <c r="Q6785">
        <v>3</v>
      </c>
      <c r="R6785">
        <f t="shared" si="108"/>
        <v>0</v>
      </c>
    </row>
    <row r="6786" spans="1:18" x14ac:dyDescent="0.3">
      <c r="A6786" t="s">
        <v>514</v>
      </c>
      <c r="B6786" s="1">
        <v>38469</v>
      </c>
      <c r="C6786" t="s">
        <v>515</v>
      </c>
      <c r="D6786" t="s">
        <v>574</v>
      </c>
      <c r="E6786" t="s">
        <v>575</v>
      </c>
      <c r="G6786" t="s">
        <v>19</v>
      </c>
      <c r="H6786" t="s">
        <v>64</v>
      </c>
      <c r="I6786" t="s">
        <v>21</v>
      </c>
      <c r="J6786" t="s">
        <v>22</v>
      </c>
      <c r="K6786">
        <v>11.2</v>
      </c>
      <c r="L6786">
        <v>110</v>
      </c>
      <c r="M6786" t="s">
        <v>537</v>
      </c>
      <c r="N6786">
        <v>1000</v>
      </c>
      <c r="P6786" cm="1">
        <f t="array" ref="P6786">IF(Q6786&gt;0,INDEX(Q6786:Q28510,MATCH(TRUE,INDEX(Q6786:Q28510="",,),0)-1),"")</f>
        <v>3</v>
      </c>
      <c r="Q6786">
        <v>3</v>
      </c>
      <c r="R6786">
        <f t="shared" si="108"/>
        <v>0</v>
      </c>
    </row>
    <row r="6787" spans="1:18" x14ac:dyDescent="0.3">
      <c r="A6787" t="s">
        <v>514</v>
      </c>
      <c r="B6787" s="1">
        <v>38469</v>
      </c>
      <c r="C6787" t="s">
        <v>515</v>
      </c>
      <c r="D6787" t="s">
        <v>574</v>
      </c>
      <c r="E6787" t="s">
        <v>575</v>
      </c>
      <c r="G6787" t="s">
        <v>19</v>
      </c>
      <c r="H6787" t="s">
        <v>30</v>
      </c>
      <c r="I6787" t="s">
        <v>26</v>
      </c>
      <c r="J6787" t="s">
        <v>27</v>
      </c>
      <c r="K6787">
        <v>308</v>
      </c>
      <c r="L6787">
        <v>13.6</v>
      </c>
      <c r="M6787" t="s">
        <v>537</v>
      </c>
      <c r="N6787">
        <v>13.6</v>
      </c>
      <c r="P6787" cm="1">
        <f t="array" ref="P6787">IF(Q6787&gt;0,INDEX(Q6787:Q28511,MATCH(TRUE,INDEX(Q6787:Q28511="",,),0)-1),"")</f>
        <v>3</v>
      </c>
      <c r="Q6787">
        <v>3</v>
      </c>
      <c r="R6787">
        <f t="shared" si="108"/>
        <v>0</v>
      </c>
    </row>
    <row r="6788" spans="1:18" x14ac:dyDescent="0.3">
      <c r="A6788" t="s">
        <v>514</v>
      </c>
      <c r="B6788" s="1">
        <v>38469</v>
      </c>
      <c r="C6788" t="s">
        <v>515</v>
      </c>
      <c r="D6788" t="s">
        <v>574</v>
      </c>
      <c r="E6788" t="s">
        <v>575</v>
      </c>
      <c r="G6788" t="s">
        <v>19</v>
      </c>
      <c r="H6788" t="s">
        <v>63</v>
      </c>
      <c r="I6788" t="s">
        <v>26</v>
      </c>
      <c r="J6788" t="s">
        <v>27</v>
      </c>
      <c r="K6788">
        <v>154</v>
      </c>
      <c r="L6788">
        <v>19</v>
      </c>
      <c r="M6788" t="s">
        <v>537</v>
      </c>
      <c r="N6788">
        <v>19</v>
      </c>
      <c r="P6788" cm="1">
        <f t="array" ref="P6788">IF(Q6788&gt;0,INDEX(Q6788:Q28512,MATCH(TRUE,INDEX(Q6788:Q28512="",,),0)-1),"")</f>
        <v>3</v>
      </c>
      <c r="Q6788">
        <v>3</v>
      </c>
      <c r="R6788">
        <f t="shared" si="108"/>
        <v>0</v>
      </c>
    </row>
    <row r="6789" spans="1:18" x14ac:dyDescent="0.3">
      <c r="A6789" t="s">
        <v>514</v>
      </c>
      <c r="B6789" s="1">
        <v>38469</v>
      </c>
      <c r="C6789" t="s">
        <v>515</v>
      </c>
      <c r="D6789" t="s">
        <v>574</v>
      </c>
      <c r="E6789" t="s">
        <v>575</v>
      </c>
      <c r="G6789" s="6" t="s">
        <v>29</v>
      </c>
      <c r="H6789" t="s">
        <v>214</v>
      </c>
      <c r="I6789" t="s">
        <v>21</v>
      </c>
      <c r="J6789" t="s">
        <v>22</v>
      </c>
      <c r="K6789">
        <v>23.8</v>
      </c>
      <c r="L6789">
        <v>73.099999999999994</v>
      </c>
      <c r="M6789" t="s">
        <v>537</v>
      </c>
      <c r="N6789">
        <v>73.099999999999994</v>
      </c>
      <c r="P6789" cm="1">
        <f t="array" ref="P6789">IF(Q6789&gt;0,INDEX(Q6789:Q28513,MATCH(TRUE,INDEX(Q6789:Q28513="",,),0)-1),"")</f>
        <v>3</v>
      </c>
      <c r="Q6789">
        <v>3</v>
      </c>
      <c r="R6789">
        <f t="shared" si="108"/>
        <v>0</v>
      </c>
    </row>
    <row r="6790" spans="1:18" x14ac:dyDescent="0.3">
      <c r="A6790" t="s">
        <v>514</v>
      </c>
      <c r="B6790" s="1">
        <v>38469</v>
      </c>
      <c r="C6790" t="s">
        <v>515</v>
      </c>
      <c r="D6790" t="s">
        <v>574</v>
      </c>
      <c r="E6790" t="s">
        <v>575</v>
      </c>
      <c r="G6790" s="6" t="s">
        <v>29</v>
      </c>
      <c r="H6790" t="s">
        <v>20</v>
      </c>
      <c r="I6790" t="s">
        <v>21</v>
      </c>
      <c r="J6790" t="s">
        <v>22</v>
      </c>
      <c r="K6790">
        <v>8.1</v>
      </c>
      <c r="L6790">
        <v>270</v>
      </c>
      <c r="M6790" t="s">
        <v>537</v>
      </c>
      <c r="N6790">
        <v>270</v>
      </c>
      <c r="P6790" cm="1">
        <f t="array" ref="P6790">IF(Q6790&gt;0,INDEX(Q6790:Q28514,MATCH(TRUE,INDEX(Q6790:Q28514="",,),0)-1),"")</f>
        <v>3</v>
      </c>
      <c r="Q6790">
        <v>3</v>
      </c>
      <c r="R6790">
        <f t="shared" si="108"/>
        <v>0</v>
      </c>
    </row>
    <row r="6791" spans="1:18" x14ac:dyDescent="0.3">
      <c r="A6791" t="s">
        <v>514</v>
      </c>
      <c r="B6791" s="1">
        <v>38469</v>
      </c>
      <c r="C6791" t="s">
        <v>515</v>
      </c>
      <c r="D6791" t="s">
        <v>574</v>
      </c>
      <c r="E6791" t="s">
        <v>575</v>
      </c>
      <c r="G6791" s="6" t="s">
        <v>29</v>
      </c>
      <c r="H6791" t="s">
        <v>126</v>
      </c>
      <c r="I6791" t="s">
        <v>21</v>
      </c>
      <c r="J6791" t="s">
        <v>22</v>
      </c>
      <c r="K6791">
        <v>23.9</v>
      </c>
      <c r="L6791">
        <v>46.8</v>
      </c>
      <c r="M6791" t="s">
        <v>537</v>
      </c>
      <c r="N6791">
        <v>46.8</v>
      </c>
      <c r="P6791" cm="1">
        <f t="array" ref="P6791">IF(Q6791&gt;0,INDEX(Q6791:Q28515,MATCH(TRUE,INDEX(Q6791:Q28515="",,),0)-1),"")</f>
        <v>3</v>
      </c>
      <c r="Q6791">
        <v>3</v>
      </c>
      <c r="R6791">
        <f t="shared" si="108"/>
        <v>0</v>
      </c>
    </row>
    <row r="6792" spans="1:18" x14ac:dyDescent="0.3">
      <c r="A6792" t="s">
        <v>514</v>
      </c>
      <c r="B6792" s="1">
        <v>38469</v>
      </c>
      <c r="C6792" t="s">
        <v>515</v>
      </c>
      <c r="D6792" t="s">
        <v>574</v>
      </c>
      <c r="E6792" t="s">
        <v>575</v>
      </c>
      <c r="G6792" s="6" t="s">
        <v>29</v>
      </c>
      <c r="H6792" t="s">
        <v>214</v>
      </c>
      <c r="I6792" t="s">
        <v>26</v>
      </c>
      <c r="J6792" t="s">
        <v>27</v>
      </c>
      <c r="K6792">
        <v>60</v>
      </c>
      <c r="L6792">
        <v>15</v>
      </c>
      <c r="M6792" t="s">
        <v>537</v>
      </c>
      <c r="N6792">
        <v>15</v>
      </c>
      <c r="P6792" cm="1">
        <f t="array" ref="P6792">IF(Q6792&gt;0,INDEX(Q6792:Q28516,MATCH(TRUE,INDEX(Q6792:Q28516="",,),0)-1),"")</f>
        <v>3</v>
      </c>
      <c r="Q6792">
        <v>3</v>
      </c>
      <c r="R6792">
        <f t="shared" si="108"/>
        <v>0</v>
      </c>
    </row>
    <row r="6793" spans="1:18" x14ac:dyDescent="0.3">
      <c r="A6793" t="s">
        <v>514</v>
      </c>
      <c r="B6793" s="1">
        <v>38469</v>
      </c>
      <c r="C6793" t="s">
        <v>515</v>
      </c>
      <c r="D6793" t="s">
        <v>574</v>
      </c>
      <c r="E6793" t="s">
        <v>575</v>
      </c>
      <c r="G6793" s="6" t="s">
        <v>29</v>
      </c>
      <c r="H6793" t="s">
        <v>20</v>
      </c>
      <c r="I6793" t="s">
        <v>26</v>
      </c>
      <c r="J6793" t="s">
        <v>27</v>
      </c>
      <c r="K6793">
        <v>12</v>
      </c>
      <c r="L6793">
        <v>13.6</v>
      </c>
      <c r="M6793" t="s">
        <v>537</v>
      </c>
      <c r="N6793">
        <v>13.6</v>
      </c>
      <c r="P6793" cm="1">
        <f t="array" ref="P6793">IF(Q6793&gt;0,INDEX(Q6793:Q28517,MATCH(TRUE,INDEX(Q6793:Q28517="",,),0)-1),"")</f>
        <v>3</v>
      </c>
      <c r="Q6793">
        <v>3</v>
      </c>
      <c r="R6793">
        <f t="shared" si="108"/>
        <v>0</v>
      </c>
    </row>
    <row r="6794" spans="1:18" x14ac:dyDescent="0.3">
      <c r="A6794" t="s">
        <v>514</v>
      </c>
      <c r="B6794" s="1">
        <v>38469</v>
      </c>
      <c r="C6794" t="s">
        <v>515</v>
      </c>
      <c r="D6794" t="s">
        <v>574</v>
      </c>
      <c r="E6794" t="s">
        <v>575</v>
      </c>
      <c r="G6794" s="6" t="s">
        <v>29</v>
      </c>
      <c r="H6794" t="s">
        <v>64</v>
      </c>
      <c r="I6794" t="s">
        <v>26</v>
      </c>
      <c r="J6794" t="s">
        <v>27</v>
      </c>
      <c r="K6794">
        <v>37</v>
      </c>
      <c r="L6794">
        <v>10.75</v>
      </c>
      <c r="M6794" t="s">
        <v>537</v>
      </c>
      <c r="N6794">
        <v>10.75</v>
      </c>
      <c r="P6794" cm="1">
        <f t="array" ref="P6794">IF(Q6794&gt;0,INDEX(Q6794:Q28518,MATCH(TRUE,INDEX(Q6794:Q28518="",,),0)-1),"")</f>
        <v>3</v>
      </c>
      <c r="Q6794">
        <v>3</v>
      </c>
      <c r="R6794">
        <f t="shared" si="108"/>
        <v>0</v>
      </c>
    </row>
    <row r="6795" spans="1:18" x14ac:dyDescent="0.3">
      <c r="P6795" t="str" cm="1">
        <f t="array" ref="P6795">IF(Q6795&gt;0,INDEX(Q6795:Q28519,MATCH(TRUE,INDEX(Q6795:Q28519="",,),0)-1),"")</f>
        <v/>
      </c>
      <c r="R6795" t="str">
        <f t="shared" si="108"/>
        <v/>
      </c>
    </row>
    <row r="6796" spans="1:18" x14ac:dyDescent="0.3">
      <c r="A6796" t="s">
        <v>514</v>
      </c>
      <c r="B6796" s="1">
        <v>38469</v>
      </c>
      <c r="C6796" t="s">
        <v>515</v>
      </c>
      <c r="D6796" t="s">
        <v>576</v>
      </c>
      <c r="E6796" t="s">
        <v>577</v>
      </c>
      <c r="G6796" t="s">
        <v>19</v>
      </c>
      <c r="H6796" t="s">
        <v>30</v>
      </c>
      <c r="I6796" t="s">
        <v>21</v>
      </c>
      <c r="J6796" t="s">
        <v>22</v>
      </c>
      <c r="K6796">
        <v>20.8</v>
      </c>
      <c r="L6796">
        <v>100</v>
      </c>
      <c r="M6796" t="s">
        <v>86</v>
      </c>
      <c r="N6796">
        <v>585.4</v>
      </c>
      <c r="O6796" t="s">
        <v>24</v>
      </c>
      <c r="P6796" cm="1">
        <f t="array" ref="P6796">IF(Q6796&gt;0,INDEX(Q6796:Q28520,MATCH(TRUE,INDEX(Q6796:Q28520="",,),0)-1),"")</f>
        <v>3</v>
      </c>
      <c r="Q6796">
        <v>1</v>
      </c>
      <c r="R6796">
        <f t="shared" si="108"/>
        <v>0</v>
      </c>
    </row>
    <row r="6797" spans="1:18" x14ac:dyDescent="0.3">
      <c r="A6797" t="s">
        <v>514</v>
      </c>
      <c r="B6797" s="1">
        <v>38469</v>
      </c>
      <c r="C6797" t="s">
        <v>515</v>
      </c>
      <c r="D6797" t="s">
        <v>576</v>
      </c>
      <c r="E6797" t="s">
        <v>577</v>
      </c>
      <c r="G6797" t="s">
        <v>19</v>
      </c>
      <c r="H6797" t="s">
        <v>63</v>
      </c>
      <c r="I6797" t="s">
        <v>21</v>
      </c>
      <c r="J6797" t="s">
        <v>22</v>
      </c>
      <c r="K6797">
        <v>57.2</v>
      </c>
      <c r="L6797">
        <v>92</v>
      </c>
      <c r="M6797" t="s">
        <v>86</v>
      </c>
      <c r="N6797">
        <v>92</v>
      </c>
      <c r="O6797" t="s">
        <v>24</v>
      </c>
      <c r="P6797" cm="1">
        <f t="array" ref="P6797">IF(Q6797&gt;0,INDEX(Q6797:Q28521,MATCH(TRUE,INDEX(Q6797:Q28521="",,),0)-1),"")</f>
        <v>3</v>
      </c>
      <c r="Q6797">
        <v>1</v>
      </c>
      <c r="R6797">
        <f t="shared" si="108"/>
        <v>0</v>
      </c>
    </row>
    <row r="6798" spans="1:18" x14ac:dyDescent="0.3">
      <c r="A6798" t="s">
        <v>514</v>
      </c>
      <c r="B6798" s="1">
        <v>38469</v>
      </c>
      <c r="C6798" t="s">
        <v>515</v>
      </c>
      <c r="D6798" t="s">
        <v>576</v>
      </c>
      <c r="E6798" t="s">
        <v>577</v>
      </c>
      <c r="G6798" t="s">
        <v>19</v>
      </c>
      <c r="H6798" t="s">
        <v>30</v>
      </c>
      <c r="I6798" t="s">
        <v>26</v>
      </c>
      <c r="J6798" t="s">
        <v>27</v>
      </c>
      <c r="K6798">
        <v>158.80000000000001</v>
      </c>
      <c r="L6798">
        <v>14.5</v>
      </c>
      <c r="M6798" t="s">
        <v>86</v>
      </c>
      <c r="N6798">
        <v>14.5</v>
      </c>
      <c r="O6798" t="s">
        <v>24</v>
      </c>
      <c r="P6798" cm="1">
        <f t="array" ref="P6798">IF(Q6798&gt;0,INDEX(Q6798:Q28522,MATCH(TRUE,INDEX(Q6798:Q28522="",,),0)-1),"")</f>
        <v>3</v>
      </c>
      <c r="Q6798">
        <v>1</v>
      </c>
      <c r="R6798">
        <f t="shared" si="108"/>
        <v>0</v>
      </c>
    </row>
    <row r="6799" spans="1:18" x14ac:dyDescent="0.3">
      <c r="A6799" t="s">
        <v>514</v>
      </c>
      <c r="B6799" s="1">
        <v>38469</v>
      </c>
      <c r="C6799" t="s">
        <v>515</v>
      </c>
      <c r="D6799" t="s">
        <v>576</v>
      </c>
      <c r="E6799" t="s">
        <v>577</v>
      </c>
      <c r="G6799" t="s">
        <v>19</v>
      </c>
      <c r="H6799" t="s">
        <v>63</v>
      </c>
      <c r="I6799" t="s">
        <v>26</v>
      </c>
      <c r="J6799" t="s">
        <v>27</v>
      </c>
      <c r="K6799">
        <v>190</v>
      </c>
      <c r="L6799">
        <v>20.25</v>
      </c>
      <c r="M6799" t="s">
        <v>86</v>
      </c>
      <c r="N6799">
        <v>20.25</v>
      </c>
      <c r="O6799" t="s">
        <v>24</v>
      </c>
      <c r="P6799" cm="1">
        <f t="array" ref="P6799">IF(Q6799&gt;0,INDEX(Q6799:Q28523,MATCH(TRUE,INDEX(Q6799:Q28523="",,),0)-1),"")</f>
        <v>3</v>
      </c>
      <c r="Q6799">
        <v>1</v>
      </c>
      <c r="R6799">
        <f t="shared" si="108"/>
        <v>0</v>
      </c>
    </row>
    <row r="6800" spans="1:18" x14ac:dyDescent="0.3">
      <c r="A6800" t="s">
        <v>514</v>
      </c>
      <c r="B6800" s="1">
        <v>38469</v>
      </c>
      <c r="C6800" t="s">
        <v>515</v>
      </c>
      <c r="D6800" t="s">
        <v>576</v>
      </c>
      <c r="E6800" t="s">
        <v>577</v>
      </c>
      <c r="G6800" s="6" t="s">
        <v>29</v>
      </c>
      <c r="H6800" t="s">
        <v>214</v>
      </c>
      <c r="I6800" t="s">
        <v>21</v>
      </c>
      <c r="J6800" t="s">
        <v>22</v>
      </c>
      <c r="K6800">
        <v>7.3</v>
      </c>
      <c r="L6800">
        <v>73</v>
      </c>
      <c r="M6800" t="s">
        <v>86</v>
      </c>
      <c r="N6800">
        <v>73</v>
      </c>
      <c r="O6800" t="s">
        <v>24</v>
      </c>
      <c r="P6800" cm="1">
        <f t="array" ref="P6800">IF(Q6800&gt;0,INDEX(Q6800:Q28524,MATCH(TRUE,INDEX(Q6800:Q28524="",,),0)-1),"")</f>
        <v>3</v>
      </c>
      <c r="Q6800">
        <v>1</v>
      </c>
      <c r="R6800">
        <f t="shared" si="108"/>
        <v>0</v>
      </c>
    </row>
    <row r="6801" spans="1:18" x14ac:dyDescent="0.3">
      <c r="A6801" t="s">
        <v>514</v>
      </c>
      <c r="B6801" s="1">
        <v>38469</v>
      </c>
      <c r="C6801" t="s">
        <v>515</v>
      </c>
      <c r="D6801" t="s">
        <v>576</v>
      </c>
      <c r="E6801" t="s">
        <v>577</v>
      </c>
      <c r="G6801" s="6" t="s">
        <v>29</v>
      </c>
      <c r="H6801" t="s">
        <v>43</v>
      </c>
      <c r="I6801" t="s">
        <v>21</v>
      </c>
      <c r="J6801" t="s">
        <v>22</v>
      </c>
      <c r="K6801">
        <v>3.7</v>
      </c>
      <c r="L6801">
        <v>159</v>
      </c>
      <c r="M6801" t="s">
        <v>86</v>
      </c>
      <c r="N6801">
        <v>159</v>
      </c>
      <c r="O6801" t="s">
        <v>24</v>
      </c>
      <c r="P6801" cm="1">
        <f t="array" ref="P6801">IF(Q6801&gt;0,INDEX(Q6801:Q28525,MATCH(TRUE,INDEX(Q6801:Q28525="",,),0)-1),"")</f>
        <v>3</v>
      </c>
      <c r="Q6801">
        <v>1</v>
      </c>
      <c r="R6801">
        <f t="shared" si="108"/>
        <v>0</v>
      </c>
    </row>
    <row r="6802" spans="1:18" x14ac:dyDescent="0.3">
      <c r="A6802" t="s">
        <v>514</v>
      </c>
      <c r="B6802" s="1">
        <v>38469</v>
      </c>
      <c r="C6802" t="s">
        <v>515</v>
      </c>
      <c r="D6802" t="s">
        <v>576</v>
      </c>
      <c r="E6802" t="s">
        <v>577</v>
      </c>
      <c r="G6802" s="6" t="s">
        <v>29</v>
      </c>
      <c r="H6802" t="s">
        <v>214</v>
      </c>
      <c r="I6802" t="s">
        <v>26</v>
      </c>
      <c r="J6802" t="s">
        <v>27</v>
      </c>
      <c r="K6802">
        <v>21</v>
      </c>
      <c r="L6802">
        <v>15.9</v>
      </c>
      <c r="M6802" t="s">
        <v>86</v>
      </c>
      <c r="N6802">
        <v>15.9</v>
      </c>
      <c r="O6802" t="s">
        <v>24</v>
      </c>
      <c r="P6802" cm="1">
        <f t="array" ref="P6802">IF(Q6802&gt;0,INDEX(Q6802:Q28526,MATCH(TRUE,INDEX(Q6802:Q28526="",,),0)-1),"")</f>
        <v>3</v>
      </c>
      <c r="Q6802">
        <v>1</v>
      </c>
      <c r="R6802">
        <f t="shared" si="108"/>
        <v>0</v>
      </c>
    </row>
    <row r="6803" spans="1:18" x14ac:dyDescent="0.3">
      <c r="A6803" t="s">
        <v>514</v>
      </c>
      <c r="B6803" s="1">
        <v>38469</v>
      </c>
      <c r="C6803" t="s">
        <v>515</v>
      </c>
      <c r="D6803" t="s">
        <v>576</v>
      </c>
      <c r="E6803" t="s">
        <v>577</v>
      </c>
      <c r="G6803" s="6" t="s">
        <v>29</v>
      </c>
      <c r="H6803" t="s">
        <v>43</v>
      </c>
      <c r="I6803" t="s">
        <v>26</v>
      </c>
      <c r="J6803" t="s">
        <v>27</v>
      </c>
      <c r="K6803">
        <v>16</v>
      </c>
      <c r="L6803">
        <v>14.3</v>
      </c>
      <c r="M6803" t="s">
        <v>86</v>
      </c>
      <c r="N6803">
        <v>14.3</v>
      </c>
      <c r="O6803" t="s">
        <v>24</v>
      </c>
      <c r="P6803" cm="1">
        <f t="array" ref="P6803">IF(Q6803&gt;0,INDEX(Q6803:Q28527,MATCH(TRUE,INDEX(Q6803:Q28527="",,),0)-1),"")</f>
        <v>3</v>
      </c>
      <c r="Q6803">
        <v>1</v>
      </c>
      <c r="R6803">
        <f t="shared" si="108"/>
        <v>0</v>
      </c>
    </row>
    <row r="6804" spans="1:18" x14ac:dyDescent="0.3">
      <c r="A6804" t="s">
        <v>514</v>
      </c>
      <c r="B6804" s="1">
        <v>38469</v>
      </c>
      <c r="C6804" t="s">
        <v>515</v>
      </c>
      <c r="D6804" t="s">
        <v>576</v>
      </c>
      <c r="E6804" t="s">
        <v>577</v>
      </c>
      <c r="G6804" s="6" t="s">
        <v>29</v>
      </c>
      <c r="H6804" t="s">
        <v>578</v>
      </c>
      <c r="I6804" t="s">
        <v>26</v>
      </c>
      <c r="J6804" t="s">
        <v>27</v>
      </c>
      <c r="K6804">
        <v>31</v>
      </c>
      <c r="L6804">
        <v>11.5</v>
      </c>
      <c r="M6804" t="s">
        <v>86</v>
      </c>
      <c r="N6804">
        <v>11.5</v>
      </c>
      <c r="O6804" t="s">
        <v>24</v>
      </c>
      <c r="P6804" cm="1">
        <f t="array" ref="P6804">IF(Q6804&gt;0,INDEX(Q6804:Q28528,MATCH(TRUE,INDEX(Q6804:Q28528="",,),0)-1),"")</f>
        <v>3</v>
      </c>
      <c r="Q6804">
        <v>1</v>
      </c>
      <c r="R6804">
        <f t="shared" si="108"/>
        <v>0</v>
      </c>
    </row>
    <row r="6805" spans="1:18" x14ac:dyDescent="0.3">
      <c r="A6805" t="s">
        <v>514</v>
      </c>
      <c r="B6805" s="1">
        <v>38469</v>
      </c>
      <c r="C6805" t="s">
        <v>515</v>
      </c>
      <c r="D6805" t="s">
        <v>576</v>
      </c>
      <c r="E6805" t="s">
        <v>577</v>
      </c>
      <c r="G6805" t="s">
        <v>19</v>
      </c>
      <c r="H6805" t="s">
        <v>30</v>
      </c>
      <c r="I6805" t="s">
        <v>21</v>
      </c>
      <c r="J6805" t="s">
        <v>22</v>
      </c>
      <c r="K6805">
        <v>20.8</v>
      </c>
      <c r="L6805">
        <v>100</v>
      </c>
      <c r="M6805" t="s">
        <v>537</v>
      </c>
      <c r="N6805">
        <v>570</v>
      </c>
      <c r="P6805" cm="1">
        <f t="array" ref="P6805">IF(Q6805&gt;0,INDEX(Q6805:Q28529,MATCH(TRUE,INDEX(Q6805:Q28529="",,),0)-1),"")</f>
        <v>3</v>
      </c>
      <c r="Q6805">
        <v>2</v>
      </c>
      <c r="R6805">
        <f t="shared" si="108"/>
        <v>0</v>
      </c>
    </row>
    <row r="6806" spans="1:18" x14ac:dyDescent="0.3">
      <c r="A6806" t="s">
        <v>514</v>
      </c>
      <c r="B6806" s="1">
        <v>38469</v>
      </c>
      <c r="C6806" t="s">
        <v>515</v>
      </c>
      <c r="D6806" t="s">
        <v>576</v>
      </c>
      <c r="E6806" t="s">
        <v>577</v>
      </c>
      <c r="G6806" t="s">
        <v>19</v>
      </c>
      <c r="H6806" t="s">
        <v>63</v>
      </c>
      <c r="I6806" t="s">
        <v>21</v>
      </c>
      <c r="J6806" t="s">
        <v>22</v>
      </c>
      <c r="K6806">
        <v>57.2</v>
      </c>
      <c r="L6806">
        <v>92</v>
      </c>
      <c r="M6806" t="s">
        <v>537</v>
      </c>
      <c r="N6806">
        <v>92</v>
      </c>
      <c r="P6806" cm="1">
        <f t="array" ref="P6806">IF(Q6806&gt;0,INDEX(Q6806:Q28530,MATCH(TRUE,INDEX(Q6806:Q28530="",,),0)-1),"")</f>
        <v>3</v>
      </c>
      <c r="Q6806">
        <v>2</v>
      </c>
      <c r="R6806">
        <f t="shared" si="108"/>
        <v>0</v>
      </c>
    </row>
    <row r="6807" spans="1:18" x14ac:dyDescent="0.3">
      <c r="A6807" t="s">
        <v>514</v>
      </c>
      <c r="B6807" s="1">
        <v>38469</v>
      </c>
      <c r="C6807" t="s">
        <v>515</v>
      </c>
      <c r="D6807" t="s">
        <v>576</v>
      </c>
      <c r="E6807" t="s">
        <v>577</v>
      </c>
      <c r="G6807" t="s">
        <v>19</v>
      </c>
      <c r="H6807" t="s">
        <v>30</v>
      </c>
      <c r="I6807" t="s">
        <v>26</v>
      </c>
      <c r="J6807" t="s">
        <v>27</v>
      </c>
      <c r="K6807">
        <v>158.80000000000001</v>
      </c>
      <c r="L6807">
        <v>14.5</v>
      </c>
      <c r="M6807" t="s">
        <v>537</v>
      </c>
      <c r="N6807">
        <v>14.5</v>
      </c>
      <c r="P6807" cm="1">
        <f t="array" ref="P6807">IF(Q6807&gt;0,INDEX(Q6807:Q28531,MATCH(TRUE,INDEX(Q6807:Q28531="",,),0)-1),"")</f>
        <v>3</v>
      </c>
      <c r="Q6807">
        <v>2</v>
      </c>
      <c r="R6807">
        <f t="shared" si="108"/>
        <v>0</v>
      </c>
    </row>
    <row r="6808" spans="1:18" x14ac:dyDescent="0.3">
      <c r="A6808" t="s">
        <v>514</v>
      </c>
      <c r="B6808" s="1">
        <v>38469</v>
      </c>
      <c r="C6808" t="s">
        <v>515</v>
      </c>
      <c r="D6808" t="s">
        <v>576</v>
      </c>
      <c r="E6808" t="s">
        <v>577</v>
      </c>
      <c r="G6808" t="s">
        <v>19</v>
      </c>
      <c r="H6808" t="s">
        <v>63</v>
      </c>
      <c r="I6808" t="s">
        <v>26</v>
      </c>
      <c r="J6808" t="s">
        <v>27</v>
      </c>
      <c r="K6808">
        <v>190</v>
      </c>
      <c r="L6808">
        <v>20.25</v>
      </c>
      <c r="M6808" t="s">
        <v>537</v>
      </c>
      <c r="N6808">
        <v>20.25</v>
      </c>
      <c r="P6808" cm="1">
        <f t="array" ref="P6808">IF(Q6808&gt;0,INDEX(Q6808:Q28532,MATCH(TRUE,INDEX(Q6808:Q28532="",,),0)-1),"")</f>
        <v>3</v>
      </c>
      <c r="Q6808">
        <v>2</v>
      </c>
      <c r="R6808">
        <f t="shared" si="108"/>
        <v>0</v>
      </c>
    </row>
    <row r="6809" spans="1:18" x14ac:dyDescent="0.3">
      <c r="A6809" t="s">
        <v>514</v>
      </c>
      <c r="B6809" s="1">
        <v>38469</v>
      </c>
      <c r="C6809" t="s">
        <v>515</v>
      </c>
      <c r="D6809" t="s">
        <v>576</v>
      </c>
      <c r="E6809" t="s">
        <v>577</v>
      </c>
      <c r="G6809" s="6" t="s">
        <v>29</v>
      </c>
      <c r="H6809" t="s">
        <v>214</v>
      </c>
      <c r="I6809" t="s">
        <v>21</v>
      </c>
      <c r="J6809" t="s">
        <v>22</v>
      </c>
      <c r="K6809">
        <v>7.3</v>
      </c>
      <c r="L6809">
        <v>73</v>
      </c>
      <c r="M6809" t="s">
        <v>537</v>
      </c>
      <c r="N6809">
        <v>73</v>
      </c>
      <c r="P6809" cm="1">
        <f t="array" ref="P6809">IF(Q6809&gt;0,INDEX(Q6809:Q28533,MATCH(TRUE,INDEX(Q6809:Q28533="",,),0)-1),"")</f>
        <v>3</v>
      </c>
      <c r="Q6809">
        <v>2</v>
      </c>
      <c r="R6809">
        <f t="shared" si="108"/>
        <v>0</v>
      </c>
    </row>
    <row r="6810" spans="1:18" x14ac:dyDescent="0.3">
      <c r="A6810" t="s">
        <v>514</v>
      </c>
      <c r="B6810" s="1">
        <v>38469</v>
      </c>
      <c r="C6810" t="s">
        <v>515</v>
      </c>
      <c r="D6810" t="s">
        <v>576</v>
      </c>
      <c r="E6810" t="s">
        <v>577</v>
      </c>
      <c r="G6810" s="6" t="s">
        <v>29</v>
      </c>
      <c r="H6810" t="s">
        <v>43</v>
      </c>
      <c r="I6810" t="s">
        <v>21</v>
      </c>
      <c r="J6810" t="s">
        <v>22</v>
      </c>
      <c r="K6810">
        <v>3.7</v>
      </c>
      <c r="L6810">
        <v>159</v>
      </c>
      <c r="M6810" t="s">
        <v>537</v>
      </c>
      <c r="N6810">
        <v>159</v>
      </c>
      <c r="P6810" cm="1">
        <f t="array" ref="P6810">IF(Q6810&gt;0,INDEX(Q6810:Q28534,MATCH(TRUE,INDEX(Q6810:Q28534="",,),0)-1),"")</f>
        <v>3</v>
      </c>
      <c r="Q6810">
        <v>2</v>
      </c>
      <c r="R6810">
        <f t="shared" si="108"/>
        <v>0</v>
      </c>
    </row>
    <row r="6811" spans="1:18" x14ac:dyDescent="0.3">
      <c r="A6811" t="s">
        <v>514</v>
      </c>
      <c r="B6811" s="1">
        <v>38469</v>
      </c>
      <c r="C6811" t="s">
        <v>515</v>
      </c>
      <c r="D6811" t="s">
        <v>576</v>
      </c>
      <c r="E6811" t="s">
        <v>577</v>
      </c>
      <c r="G6811" s="6" t="s">
        <v>29</v>
      </c>
      <c r="H6811" t="s">
        <v>214</v>
      </c>
      <c r="I6811" t="s">
        <v>26</v>
      </c>
      <c r="J6811" t="s">
        <v>27</v>
      </c>
      <c r="K6811">
        <v>21</v>
      </c>
      <c r="L6811">
        <v>15.9</v>
      </c>
      <c r="M6811" t="s">
        <v>537</v>
      </c>
      <c r="N6811">
        <v>15.9</v>
      </c>
      <c r="P6811" cm="1">
        <f t="array" ref="P6811">IF(Q6811&gt;0,INDEX(Q6811:Q28535,MATCH(TRUE,INDEX(Q6811:Q28535="",,),0)-1),"")</f>
        <v>3</v>
      </c>
      <c r="Q6811">
        <v>2</v>
      </c>
      <c r="R6811">
        <f t="shared" si="108"/>
        <v>0</v>
      </c>
    </row>
    <row r="6812" spans="1:18" x14ac:dyDescent="0.3">
      <c r="A6812" t="s">
        <v>514</v>
      </c>
      <c r="B6812" s="1">
        <v>38469</v>
      </c>
      <c r="C6812" t="s">
        <v>515</v>
      </c>
      <c r="D6812" t="s">
        <v>576</v>
      </c>
      <c r="E6812" t="s">
        <v>577</v>
      </c>
      <c r="G6812" s="6" t="s">
        <v>29</v>
      </c>
      <c r="H6812" t="s">
        <v>43</v>
      </c>
      <c r="I6812" t="s">
        <v>26</v>
      </c>
      <c r="J6812" t="s">
        <v>27</v>
      </c>
      <c r="K6812">
        <v>16</v>
      </c>
      <c r="L6812">
        <v>14.3</v>
      </c>
      <c r="M6812" t="s">
        <v>537</v>
      </c>
      <c r="N6812">
        <v>14.3</v>
      </c>
      <c r="P6812" cm="1">
        <f t="array" ref="P6812">IF(Q6812&gt;0,INDEX(Q6812:Q28536,MATCH(TRUE,INDEX(Q6812:Q28536="",,),0)-1),"")</f>
        <v>3</v>
      </c>
      <c r="Q6812">
        <v>2</v>
      </c>
      <c r="R6812">
        <f t="shared" si="108"/>
        <v>0</v>
      </c>
    </row>
    <row r="6813" spans="1:18" x14ac:dyDescent="0.3">
      <c r="A6813" t="s">
        <v>514</v>
      </c>
      <c r="B6813" s="1">
        <v>38469</v>
      </c>
      <c r="C6813" t="s">
        <v>515</v>
      </c>
      <c r="D6813" t="s">
        <v>576</v>
      </c>
      <c r="E6813" t="s">
        <v>577</v>
      </c>
      <c r="G6813" s="6" t="s">
        <v>29</v>
      </c>
      <c r="H6813" t="s">
        <v>578</v>
      </c>
      <c r="I6813" t="s">
        <v>26</v>
      </c>
      <c r="J6813" t="s">
        <v>27</v>
      </c>
      <c r="K6813">
        <v>31</v>
      </c>
      <c r="L6813">
        <v>11.5</v>
      </c>
      <c r="M6813" t="s">
        <v>537</v>
      </c>
      <c r="N6813">
        <v>11.5</v>
      </c>
      <c r="P6813" cm="1">
        <f t="array" ref="P6813">IF(Q6813&gt;0,INDEX(Q6813:Q28537,MATCH(TRUE,INDEX(Q6813:Q28537="",,),0)-1),"")</f>
        <v>3</v>
      </c>
      <c r="Q6813">
        <v>2</v>
      </c>
      <c r="R6813">
        <f t="shared" si="108"/>
        <v>0</v>
      </c>
    </row>
    <row r="6814" spans="1:18" x14ac:dyDescent="0.3">
      <c r="A6814" t="s">
        <v>514</v>
      </c>
      <c r="B6814" s="1">
        <v>38469</v>
      </c>
      <c r="C6814" t="s">
        <v>515</v>
      </c>
      <c r="D6814" t="s">
        <v>576</v>
      </c>
      <c r="E6814" t="s">
        <v>577</v>
      </c>
      <c r="G6814" t="s">
        <v>19</v>
      </c>
      <c r="H6814" t="s">
        <v>30</v>
      </c>
      <c r="I6814" t="s">
        <v>21</v>
      </c>
      <c r="J6814" t="s">
        <v>22</v>
      </c>
      <c r="K6814">
        <v>20.8</v>
      </c>
      <c r="L6814">
        <v>100</v>
      </c>
      <c r="M6814" t="s">
        <v>564</v>
      </c>
      <c r="N6814">
        <v>100</v>
      </c>
      <c r="P6814" cm="1">
        <f t="array" ref="P6814">IF(Q6814&gt;0,INDEX(Q6814:Q28538,MATCH(TRUE,INDEX(Q6814:Q28538="",,),0)-1),"")</f>
        <v>3</v>
      </c>
      <c r="Q6814">
        <v>3</v>
      </c>
      <c r="R6814">
        <f t="shared" si="108"/>
        <v>0</v>
      </c>
    </row>
    <row r="6815" spans="1:18" x14ac:dyDescent="0.3">
      <c r="A6815" t="s">
        <v>514</v>
      </c>
      <c r="B6815" s="1">
        <v>38469</v>
      </c>
      <c r="C6815" t="s">
        <v>515</v>
      </c>
      <c r="D6815" t="s">
        <v>576</v>
      </c>
      <c r="E6815" t="s">
        <v>577</v>
      </c>
      <c r="G6815" t="s">
        <v>19</v>
      </c>
      <c r="H6815" t="s">
        <v>63</v>
      </c>
      <c r="I6815" t="s">
        <v>21</v>
      </c>
      <c r="J6815" t="s">
        <v>22</v>
      </c>
      <c r="K6815">
        <v>57.2</v>
      </c>
      <c r="L6815">
        <v>92</v>
      </c>
      <c r="M6815" t="s">
        <v>564</v>
      </c>
      <c r="N6815">
        <v>92</v>
      </c>
      <c r="P6815" cm="1">
        <f t="array" ref="P6815">IF(Q6815&gt;0,INDEX(Q6815:Q28539,MATCH(TRUE,INDEX(Q6815:Q28539="",,),0)-1),"")</f>
        <v>3</v>
      </c>
      <c r="Q6815">
        <v>3</v>
      </c>
      <c r="R6815">
        <f t="shared" si="108"/>
        <v>0</v>
      </c>
    </row>
    <row r="6816" spans="1:18" x14ac:dyDescent="0.3">
      <c r="A6816" t="s">
        <v>514</v>
      </c>
      <c r="B6816" s="1">
        <v>38469</v>
      </c>
      <c r="C6816" t="s">
        <v>515</v>
      </c>
      <c r="D6816" t="s">
        <v>576</v>
      </c>
      <c r="E6816" t="s">
        <v>577</v>
      </c>
      <c r="G6816" t="s">
        <v>19</v>
      </c>
      <c r="H6816" t="s">
        <v>30</v>
      </c>
      <c r="I6816" t="s">
        <v>26</v>
      </c>
      <c r="J6816" t="s">
        <v>27</v>
      </c>
      <c r="K6816">
        <v>158.80000000000001</v>
      </c>
      <c r="L6816">
        <v>14.5</v>
      </c>
      <c r="M6816" t="s">
        <v>564</v>
      </c>
      <c r="N6816">
        <v>14.5</v>
      </c>
      <c r="P6816" cm="1">
        <f t="array" ref="P6816">IF(Q6816&gt;0,INDEX(Q6816:Q28540,MATCH(TRUE,INDEX(Q6816:Q28540="",,),0)-1),"")</f>
        <v>3</v>
      </c>
      <c r="Q6816">
        <v>3</v>
      </c>
      <c r="R6816">
        <f t="shared" si="108"/>
        <v>0</v>
      </c>
    </row>
    <row r="6817" spans="1:18" x14ac:dyDescent="0.3">
      <c r="A6817" t="s">
        <v>514</v>
      </c>
      <c r="B6817" s="1">
        <v>38469</v>
      </c>
      <c r="C6817" t="s">
        <v>515</v>
      </c>
      <c r="D6817" t="s">
        <v>576</v>
      </c>
      <c r="E6817" t="s">
        <v>577</v>
      </c>
      <c r="G6817" t="s">
        <v>19</v>
      </c>
      <c r="H6817" t="s">
        <v>63</v>
      </c>
      <c r="I6817" t="s">
        <v>26</v>
      </c>
      <c r="J6817" t="s">
        <v>27</v>
      </c>
      <c r="K6817">
        <v>190</v>
      </c>
      <c r="L6817">
        <v>20.25</v>
      </c>
      <c r="M6817" t="s">
        <v>564</v>
      </c>
      <c r="N6817">
        <v>68.48</v>
      </c>
      <c r="P6817" cm="1">
        <f t="array" ref="P6817">IF(Q6817&gt;0,INDEX(Q6817:Q28541,MATCH(TRUE,INDEX(Q6817:Q28541="",,),0)-1),"")</f>
        <v>3</v>
      </c>
      <c r="Q6817">
        <v>3</v>
      </c>
      <c r="R6817">
        <f t="shared" si="108"/>
        <v>0</v>
      </c>
    </row>
    <row r="6818" spans="1:18" x14ac:dyDescent="0.3">
      <c r="A6818" t="s">
        <v>514</v>
      </c>
      <c r="B6818" s="1">
        <v>38469</v>
      </c>
      <c r="C6818" t="s">
        <v>515</v>
      </c>
      <c r="D6818" t="s">
        <v>576</v>
      </c>
      <c r="E6818" t="s">
        <v>577</v>
      </c>
      <c r="G6818" s="6" t="s">
        <v>29</v>
      </c>
      <c r="H6818" t="s">
        <v>214</v>
      </c>
      <c r="I6818" t="s">
        <v>21</v>
      </c>
      <c r="J6818" t="s">
        <v>22</v>
      </c>
      <c r="K6818">
        <v>7.3</v>
      </c>
      <c r="L6818">
        <v>73</v>
      </c>
      <c r="M6818" t="s">
        <v>564</v>
      </c>
      <c r="N6818">
        <v>73</v>
      </c>
      <c r="P6818" cm="1">
        <f t="array" ref="P6818">IF(Q6818&gt;0,INDEX(Q6818:Q28542,MATCH(TRUE,INDEX(Q6818:Q28542="",,),0)-1),"")</f>
        <v>3</v>
      </c>
      <c r="Q6818">
        <v>3</v>
      </c>
      <c r="R6818">
        <f t="shared" si="108"/>
        <v>0</v>
      </c>
    </row>
    <row r="6819" spans="1:18" x14ac:dyDescent="0.3">
      <c r="A6819" t="s">
        <v>514</v>
      </c>
      <c r="B6819" s="1">
        <v>38469</v>
      </c>
      <c r="C6819" t="s">
        <v>515</v>
      </c>
      <c r="D6819" t="s">
        <v>576</v>
      </c>
      <c r="E6819" t="s">
        <v>577</v>
      </c>
      <c r="G6819" s="6" t="s">
        <v>29</v>
      </c>
      <c r="H6819" t="s">
        <v>43</v>
      </c>
      <c r="I6819" t="s">
        <v>21</v>
      </c>
      <c r="J6819" t="s">
        <v>22</v>
      </c>
      <c r="K6819">
        <v>3.7</v>
      </c>
      <c r="L6819">
        <v>159</v>
      </c>
      <c r="M6819" t="s">
        <v>564</v>
      </c>
      <c r="N6819">
        <v>159</v>
      </c>
      <c r="P6819" cm="1">
        <f t="array" ref="P6819">IF(Q6819&gt;0,INDEX(Q6819:Q28543,MATCH(TRUE,INDEX(Q6819:Q28543="",,),0)-1),"")</f>
        <v>3</v>
      </c>
      <c r="Q6819">
        <v>3</v>
      </c>
      <c r="R6819">
        <f t="shared" si="108"/>
        <v>0</v>
      </c>
    </row>
    <row r="6820" spans="1:18" x14ac:dyDescent="0.3">
      <c r="A6820" t="s">
        <v>514</v>
      </c>
      <c r="B6820" s="1">
        <v>38469</v>
      </c>
      <c r="C6820" t="s">
        <v>515</v>
      </c>
      <c r="D6820" t="s">
        <v>576</v>
      </c>
      <c r="E6820" t="s">
        <v>577</v>
      </c>
      <c r="G6820" s="6" t="s">
        <v>29</v>
      </c>
      <c r="H6820" t="s">
        <v>214</v>
      </c>
      <c r="I6820" t="s">
        <v>26</v>
      </c>
      <c r="J6820" t="s">
        <v>27</v>
      </c>
      <c r="K6820">
        <v>21</v>
      </c>
      <c r="L6820">
        <v>15.9</v>
      </c>
      <c r="M6820" t="s">
        <v>564</v>
      </c>
      <c r="N6820">
        <v>15.9</v>
      </c>
      <c r="P6820" cm="1">
        <f t="array" ref="P6820">IF(Q6820&gt;0,INDEX(Q6820:Q28544,MATCH(TRUE,INDEX(Q6820:Q28544="",,),0)-1),"")</f>
        <v>3</v>
      </c>
      <c r="Q6820">
        <v>3</v>
      </c>
      <c r="R6820">
        <f t="shared" si="108"/>
        <v>0</v>
      </c>
    </row>
    <row r="6821" spans="1:18" x14ac:dyDescent="0.3">
      <c r="A6821" t="s">
        <v>514</v>
      </c>
      <c r="B6821" s="1">
        <v>38469</v>
      </c>
      <c r="C6821" t="s">
        <v>515</v>
      </c>
      <c r="D6821" t="s">
        <v>576</v>
      </c>
      <c r="E6821" t="s">
        <v>577</v>
      </c>
      <c r="G6821" s="6" t="s">
        <v>29</v>
      </c>
      <c r="H6821" t="s">
        <v>43</v>
      </c>
      <c r="I6821" t="s">
        <v>26</v>
      </c>
      <c r="J6821" t="s">
        <v>27</v>
      </c>
      <c r="K6821">
        <v>16</v>
      </c>
      <c r="L6821">
        <v>14.3</v>
      </c>
      <c r="M6821" t="s">
        <v>564</v>
      </c>
      <c r="N6821">
        <v>14.3</v>
      </c>
      <c r="P6821" cm="1">
        <f t="array" ref="P6821">IF(Q6821&gt;0,INDEX(Q6821:Q28545,MATCH(TRUE,INDEX(Q6821:Q28545="",,),0)-1),"")</f>
        <v>3</v>
      </c>
      <c r="Q6821">
        <v>3</v>
      </c>
      <c r="R6821">
        <f t="shared" si="108"/>
        <v>0</v>
      </c>
    </row>
    <row r="6822" spans="1:18" x14ac:dyDescent="0.3">
      <c r="A6822" t="s">
        <v>514</v>
      </c>
      <c r="B6822" s="1">
        <v>38469</v>
      </c>
      <c r="C6822" t="s">
        <v>515</v>
      </c>
      <c r="D6822" t="s">
        <v>576</v>
      </c>
      <c r="E6822" t="s">
        <v>577</v>
      </c>
      <c r="G6822" s="6" t="s">
        <v>29</v>
      </c>
      <c r="H6822" t="s">
        <v>578</v>
      </c>
      <c r="I6822" t="s">
        <v>26</v>
      </c>
      <c r="J6822" t="s">
        <v>27</v>
      </c>
      <c r="K6822">
        <v>31</v>
      </c>
      <c r="L6822">
        <v>11.5</v>
      </c>
      <c r="M6822" t="s">
        <v>564</v>
      </c>
      <c r="N6822">
        <v>11.5</v>
      </c>
      <c r="P6822" cm="1">
        <f t="array" ref="P6822">IF(Q6822&gt;0,INDEX(Q6822:Q28546,MATCH(TRUE,INDEX(Q6822:Q28546="",,),0)-1),"")</f>
        <v>3</v>
      </c>
      <c r="Q6822">
        <v>3</v>
      </c>
      <c r="R6822">
        <f t="shared" si="108"/>
        <v>0</v>
      </c>
    </row>
    <row r="6823" spans="1:18" x14ac:dyDescent="0.3">
      <c r="P6823" t="str" cm="1">
        <f t="array" ref="P6823">IF(Q6823&gt;0,INDEX(Q6823:Q28547,MATCH(TRUE,INDEX(Q6823:Q28547="",,),0)-1),"")</f>
        <v/>
      </c>
      <c r="R6823" t="str">
        <f t="shared" si="108"/>
        <v/>
      </c>
    </row>
    <row r="6824" spans="1:18" x14ac:dyDescent="0.3">
      <c r="A6824" t="s">
        <v>514</v>
      </c>
      <c r="B6824" s="1">
        <v>38455</v>
      </c>
      <c r="C6824" t="s">
        <v>515</v>
      </c>
      <c r="D6824" t="s">
        <v>579</v>
      </c>
      <c r="E6824" t="s">
        <v>580</v>
      </c>
      <c r="G6824" t="s">
        <v>19</v>
      </c>
      <c r="H6824" t="s">
        <v>30</v>
      </c>
      <c r="I6824" t="s">
        <v>21</v>
      </c>
      <c r="J6824" t="s">
        <v>22</v>
      </c>
      <c r="K6824">
        <v>143</v>
      </c>
      <c r="L6824">
        <v>83</v>
      </c>
      <c r="M6824" t="s">
        <v>564</v>
      </c>
      <c r="N6824">
        <v>276.88</v>
      </c>
      <c r="O6824" t="s">
        <v>24</v>
      </c>
      <c r="P6824" cm="1">
        <f t="array" ref="P6824">IF(Q6824&gt;0,INDEX(Q6824:Q28548,MATCH(TRUE,INDEX(Q6824:Q28548="",,),0)-1),"")</f>
        <v>5</v>
      </c>
      <c r="Q6824">
        <v>1</v>
      </c>
      <c r="R6824">
        <f t="shared" si="108"/>
        <v>0</v>
      </c>
    </row>
    <row r="6825" spans="1:18" x14ac:dyDescent="0.3">
      <c r="A6825" t="s">
        <v>514</v>
      </c>
      <c r="B6825" s="1">
        <v>38455</v>
      </c>
      <c r="C6825" t="s">
        <v>515</v>
      </c>
      <c r="D6825" t="s">
        <v>579</v>
      </c>
      <c r="E6825" t="s">
        <v>580</v>
      </c>
      <c r="G6825" t="s">
        <v>19</v>
      </c>
      <c r="H6825" t="s">
        <v>20</v>
      </c>
      <c r="I6825" t="s">
        <v>21</v>
      </c>
      <c r="J6825" t="s">
        <v>22</v>
      </c>
      <c r="K6825">
        <v>38.299999999999997</v>
      </c>
      <c r="L6825">
        <v>230</v>
      </c>
      <c r="M6825" t="s">
        <v>564</v>
      </c>
      <c r="N6825">
        <v>230</v>
      </c>
      <c r="O6825" t="s">
        <v>24</v>
      </c>
      <c r="P6825" cm="1">
        <f t="array" ref="P6825">IF(Q6825&gt;0,INDEX(Q6825:Q28549,MATCH(TRUE,INDEX(Q6825:Q28549="",,),0)-1),"")</f>
        <v>5</v>
      </c>
      <c r="Q6825">
        <v>1</v>
      </c>
      <c r="R6825">
        <f t="shared" si="108"/>
        <v>0</v>
      </c>
    </row>
    <row r="6826" spans="1:18" x14ac:dyDescent="0.3">
      <c r="A6826" t="s">
        <v>514</v>
      </c>
      <c r="B6826" s="1">
        <v>38455</v>
      </c>
      <c r="C6826" t="s">
        <v>515</v>
      </c>
      <c r="D6826" t="s">
        <v>579</v>
      </c>
      <c r="E6826" t="s">
        <v>580</v>
      </c>
      <c r="G6826" t="s">
        <v>19</v>
      </c>
      <c r="H6826" t="s">
        <v>43</v>
      </c>
      <c r="I6826" t="s">
        <v>21</v>
      </c>
      <c r="J6826" t="s">
        <v>22</v>
      </c>
      <c r="K6826">
        <v>56.9</v>
      </c>
      <c r="L6826">
        <v>145</v>
      </c>
      <c r="M6826" t="s">
        <v>564</v>
      </c>
      <c r="N6826">
        <v>145</v>
      </c>
      <c r="O6826" t="s">
        <v>24</v>
      </c>
      <c r="P6826" cm="1">
        <f t="array" ref="P6826">IF(Q6826&gt;0,INDEX(Q6826:Q28550,MATCH(TRUE,INDEX(Q6826:Q28550="",,),0)-1),"")</f>
        <v>5</v>
      </c>
      <c r="Q6826">
        <v>1</v>
      </c>
      <c r="R6826">
        <f t="shared" si="108"/>
        <v>0</v>
      </c>
    </row>
    <row r="6827" spans="1:18" x14ac:dyDescent="0.3">
      <c r="A6827" t="s">
        <v>514</v>
      </c>
      <c r="B6827" s="1">
        <v>38455</v>
      </c>
      <c r="C6827" t="s">
        <v>515</v>
      </c>
      <c r="D6827" t="s">
        <v>579</v>
      </c>
      <c r="E6827" t="s">
        <v>580</v>
      </c>
      <c r="G6827" t="s">
        <v>19</v>
      </c>
      <c r="H6827" t="s">
        <v>63</v>
      </c>
      <c r="I6827" t="s">
        <v>21</v>
      </c>
      <c r="J6827" t="s">
        <v>22</v>
      </c>
      <c r="K6827">
        <v>501.8</v>
      </c>
      <c r="L6827">
        <v>67</v>
      </c>
      <c r="M6827" t="s">
        <v>564</v>
      </c>
      <c r="N6827">
        <v>67</v>
      </c>
      <c r="O6827" t="s">
        <v>24</v>
      </c>
      <c r="P6827" cm="1">
        <f t="array" ref="P6827">IF(Q6827&gt;0,INDEX(Q6827:Q28551,MATCH(TRUE,INDEX(Q6827:Q28551="",,),0)-1),"")</f>
        <v>5</v>
      </c>
      <c r="Q6827">
        <v>1</v>
      </c>
      <c r="R6827">
        <f t="shared" si="108"/>
        <v>0</v>
      </c>
    </row>
    <row r="6828" spans="1:18" x14ac:dyDescent="0.3">
      <c r="A6828" t="s">
        <v>514</v>
      </c>
      <c r="B6828" s="1">
        <v>38455</v>
      </c>
      <c r="C6828" t="s">
        <v>515</v>
      </c>
      <c r="D6828" t="s">
        <v>579</v>
      </c>
      <c r="E6828" t="s">
        <v>580</v>
      </c>
      <c r="G6828" t="s">
        <v>19</v>
      </c>
      <c r="H6828" t="s">
        <v>63</v>
      </c>
      <c r="I6828" t="s">
        <v>26</v>
      </c>
      <c r="J6828" t="s">
        <v>27</v>
      </c>
      <c r="K6828">
        <v>488</v>
      </c>
      <c r="L6828">
        <v>18.5</v>
      </c>
      <c r="M6828" t="s">
        <v>564</v>
      </c>
      <c r="N6828">
        <v>67</v>
      </c>
      <c r="O6828" t="s">
        <v>24</v>
      </c>
      <c r="P6828" cm="1">
        <f t="array" ref="P6828">IF(Q6828&gt;0,INDEX(Q6828:Q28552,MATCH(TRUE,INDEX(Q6828:Q28552="",,),0)-1),"")</f>
        <v>5</v>
      </c>
      <c r="Q6828">
        <v>1</v>
      </c>
      <c r="R6828">
        <f t="shared" si="108"/>
        <v>0</v>
      </c>
    </row>
    <row r="6829" spans="1:18" x14ac:dyDescent="0.3">
      <c r="A6829" t="s">
        <v>514</v>
      </c>
      <c r="B6829" s="1">
        <v>38455</v>
      </c>
      <c r="C6829" t="s">
        <v>515</v>
      </c>
      <c r="D6829" t="s">
        <v>579</v>
      </c>
      <c r="E6829" t="s">
        <v>580</v>
      </c>
      <c r="G6829" s="6" t="s">
        <v>29</v>
      </c>
      <c r="H6829" t="s">
        <v>99</v>
      </c>
      <c r="I6829" t="s">
        <v>21</v>
      </c>
      <c r="J6829" t="s">
        <v>22</v>
      </c>
      <c r="K6829">
        <v>15.6</v>
      </c>
      <c r="L6829">
        <v>75</v>
      </c>
      <c r="M6829" t="s">
        <v>564</v>
      </c>
      <c r="N6829">
        <v>75</v>
      </c>
      <c r="O6829" t="s">
        <v>24</v>
      </c>
      <c r="P6829" cm="1">
        <f t="array" ref="P6829">IF(Q6829&gt;0,INDEX(Q6829:Q28553,MATCH(TRUE,INDEX(Q6829:Q28553="",,),0)-1),"")</f>
        <v>5</v>
      </c>
      <c r="Q6829">
        <v>1</v>
      </c>
      <c r="R6829">
        <f t="shared" si="108"/>
        <v>0</v>
      </c>
    </row>
    <row r="6830" spans="1:18" x14ac:dyDescent="0.3">
      <c r="A6830" t="s">
        <v>514</v>
      </c>
      <c r="B6830" s="1">
        <v>38455</v>
      </c>
      <c r="C6830" t="s">
        <v>515</v>
      </c>
      <c r="D6830" t="s">
        <v>579</v>
      </c>
      <c r="E6830" t="s">
        <v>580</v>
      </c>
      <c r="G6830" s="6" t="s">
        <v>29</v>
      </c>
      <c r="H6830" t="s">
        <v>64</v>
      </c>
      <c r="I6830" t="s">
        <v>21</v>
      </c>
      <c r="J6830" t="s">
        <v>22</v>
      </c>
      <c r="K6830">
        <v>9.4</v>
      </c>
      <c r="L6830">
        <v>120</v>
      </c>
      <c r="M6830" t="s">
        <v>564</v>
      </c>
      <c r="N6830">
        <v>120</v>
      </c>
      <c r="O6830" t="s">
        <v>24</v>
      </c>
      <c r="P6830" cm="1">
        <f t="array" ref="P6830">IF(Q6830&gt;0,INDEX(Q6830:Q28554,MATCH(TRUE,INDEX(Q6830:Q28554="",,),0)-1),"")</f>
        <v>5</v>
      </c>
      <c r="Q6830">
        <v>1</v>
      </c>
      <c r="R6830">
        <f t="shared" si="108"/>
        <v>0</v>
      </c>
    </row>
    <row r="6831" spans="1:18" x14ac:dyDescent="0.3">
      <c r="A6831" t="s">
        <v>514</v>
      </c>
      <c r="B6831" s="1">
        <v>38455</v>
      </c>
      <c r="C6831" t="s">
        <v>515</v>
      </c>
      <c r="D6831" t="s">
        <v>579</v>
      </c>
      <c r="E6831" t="s">
        <v>580</v>
      </c>
      <c r="G6831" s="6" t="s">
        <v>29</v>
      </c>
      <c r="H6831" t="s">
        <v>30</v>
      </c>
      <c r="I6831" t="s">
        <v>26</v>
      </c>
      <c r="J6831" t="s">
        <v>27</v>
      </c>
      <c r="K6831">
        <v>462</v>
      </c>
      <c r="L6831">
        <v>11.5</v>
      </c>
      <c r="M6831" t="s">
        <v>564</v>
      </c>
      <c r="N6831">
        <v>11.5</v>
      </c>
      <c r="O6831" t="s">
        <v>24</v>
      </c>
      <c r="P6831" cm="1">
        <f t="array" ref="P6831">IF(Q6831&gt;0,INDEX(Q6831:Q28555,MATCH(TRUE,INDEX(Q6831:Q28555="",,),0)-1),"")</f>
        <v>5</v>
      </c>
      <c r="Q6831">
        <v>1</v>
      </c>
      <c r="R6831">
        <f t="shared" si="108"/>
        <v>0</v>
      </c>
    </row>
    <row r="6832" spans="1:18" x14ac:dyDescent="0.3">
      <c r="A6832" t="s">
        <v>514</v>
      </c>
      <c r="B6832" s="1">
        <v>38455</v>
      </c>
      <c r="C6832" t="s">
        <v>515</v>
      </c>
      <c r="D6832" t="s">
        <v>579</v>
      </c>
      <c r="E6832" t="s">
        <v>580</v>
      </c>
      <c r="G6832" s="6" t="s">
        <v>29</v>
      </c>
      <c r="H6832" t="s">
        <v>20</v>
      </c>
      <c r="I6832" t="s">
        <v>26</v>
      </c>
      <c r="J6832" t="s">
        <v>27</v>
      </c>
      <c r="K6832">
        <v>50</v>
      </c>
      <c r="L6832">
        <v>14</v>
      </c>
      <c r="M6832" t="s">
        <v>564</v>
      </c>
      <c r="N6832">
        <v>14</v>
      </c>
      <c r="O6832" t="s">
        <v>24</v>
      </c>
      <c r="P6832" cm="1">
        <f t="array" ref="P6832">IF(Q6832&gt;0,INDEX(Q6832:Q28556,MATCH(TRUE,INDEX(Q6832:Q28556="",,),0)-1),"")</f>
        <v>5</v>
      </c>
      <c r="Q6832">
        <v>1</v>
      </c>
      <c r="R6832">
        <f t="shared" si="108"/>
        <v>0</v>
      </c>
    </row>
    <row r="6833" spans="1:18" x14ac:dyDescent="0.3">
      <c r="A6833" t="s">
        <v>514</v>
      </c>
      <c r="B6833" s="1">
        <v>38455</v>
      </c>
      <c r="C6833" t="s">
        <v>515</v>
      </c>
      <c r="D6833" t="s">
        <v>579</v>
      </c>
      <c r="E6833" t="s">
        <v>580</v>
      </c>
      <c r="G6833" s="6" t="s">
        <v>29</v>
      </c>
      <c r="H6833" t="s">
        <v>99</v>
      </c>
      <c r="I6833" t="s">
        <v>26</v>
      </c>
      <c r="J6833" t="s">
        <v>27</v>
      </c>
      <c r="K6833">
        <v>91</v>
      </c>
      <c r="L6833">
        <v>10.5</v>
      </c>
      <c r="M6833" t="s">
        <v>564</v>
      </c>
      <c r="N6833">
        <v>10.5</v>
      </c>
      <c r="O6833" t="s">
        <v>24</v>
      </c>
      <c r="P6833" cm="1">
        <f t="array" ref="P6833">IF(Q6833&gt;0,INDEX(Q6833:Q28557,MATCH(TRUE,INDEX(Q6833:Q28557="",,),0)-1),"")</f>
        <v>5</v>
      </c>
      <c r="Q6833">
        <v>1</v>
      </c>
      <c r="R6833">
        <f t="shared" si="108"/>
        <v>0</v>
      </c>
    </row>
    <row r="6834" spans="1:18" x14ac:dyDescent="0.3">
      <c r="A6834" t="s">
        <v>514</v>
      </c>
      <c r="B6834" s="1">
        <v>38455</v>
      </c>
      <c r="C6834" t="s">
        <v>515</v>
      </c>
      <c r="D6834" t="s">
        <v>579</v>
      </c>
      <c r="E6834" t="s">
        <v>580</v>
      </c>
      <c r="G6834" s="6" t="s">
        <v>29</v>
      </c>
      <c r="H6834" t="s">
        <v>43</v>
      </c>
      <c r="I6834" t="s">
        <v>26</v>
      </c>
      <c r="J6834" t="s">
        <v>27</v>
      </c>
      <c r="K6834">
        <v>154</v>
      </c>
      <c r="L6834">
        <v>13.3</v>
      </c>
      <c r="M6834" t="s">
        <v>564</v>
      </c>
      <c r="N6834">
        <v>13.3</v>
      </c>
      <c r="O6834" t="s">
        <v>24</v>
      </c>
      <c r="P6834" cm="1">
        <f t="array" ref="P6834">IF(Q6834&gt;0,INDEX(Q6834:Q28558,MATCH(TRUE,INDEX(Q6834:Q28558="",,),0)-1),"")</f>
        <v>5</v>
      </c>
      <c r="Q6834">
        <v>1</v>
      </c>
      <c r="R6834">
        <f t="shared" si="108"/>
        <v>0</v>
      </c>
    </row>
    <row r="6835" spans="1:18" x14ac:dyDescent="0.3">
      <c r="A6835" t="s">
        <v>514</v>
      </c>
      <c r="B6835" s="1">
        <v>38455</v>
      </c>
      <c r="C6835" t="s">
        <v>515</v>
      </c>
      <c r="D6835" t="s">
        <v>579</v>
      </c>
      <c r="E6835" t="s">
        <v>580</v>
      </c>
      <c r="G6835" s="6" t="s">
        <v>29</v>
      </c>
      <c r="H6835" t="s">
        <v>64</v>
      </c>
      <c r="I6835" t="s">
        <v>26</v>
      </c>
      <c r="J6835" t="s">
        <v>27</v>
      </c>
      <c r="K6835">
        <v>45</v>
      </c>
      <c r="L6835">
        <v>12.6</v>
      </c>
      <c r="M6835" t="s">
        <v>564</v>
      </c>
      <c r="N6835">
        <v>12.6</v>
      </c>
      <c r="O6835" t="s">
        <v>24</v>
      </c>
      <c r="P6835" cm="1">
        <f t="array" ref="P6835">IF(Q6835&gt;0,INDEX(Q6835:Q28559,MATCH(TRUE,INDEX(Q6835:Q28559="",,),0)-1),"")</f>
        <v>5</v>
      </c>
      <c r="Q6835">
        <v>1</v>
      </c>
      <c r="R6835">
        <f t="shared" si="108"/>
        <v>0</v>
      </c>
    </row>
    <row r="6836" spans="1:18" x14ac:dyDescent="0.3">
      <c r="A6836" t="s">
        <v>514</v>
      </c>
      <c r="B6836" s="1">
        <v>38455</v>
      </c>
      <c r="C6836" t="s">
        <v>515</v>
      </c>
      <c r="D6836" t="s">
        <v>579</v>
      </c>
      <c r="E6836" t="s">
        <v>580</v>
      </c>
      <c r="G6836" t="s">
        <v>19</v>
      </c>
      <c r="H6836" t="s">
        <v>30</v>
      </c>
      <c r="I6836" t="s">
        <v>21</v>
      </c>
      <c r="J6836" t="s">
        <v>22</v>
      </c>
      <c r="K6836">
        <v>143</v>
      </c>
      <c r="L6836">
        <v>83</v>
      </c>
      <c r="M6836" t="s">
        <v>86</v>
      </c>
      <c r="N6836">
        <v>120</v>
      </c>
      <c r="P6836" cm="1">
        <f t="array" ref="P6836">IF(Q6836&gt;0,INDEX(Q6836:Q28560,MATCH(TRUE,INDEX(Q6836:Q28560="",,),0)-1),"")</f>
        <v>5</v>
      </c>
      <c r="Q6836">
        <v>2</v>
      </c>
      <c r="R6836">
        <f t="shared" ref="R6836:R6899" si="109">IF(P6836="","",0)</f>
        <v>0</v>
      </c>
    </row>
    <row r="6837" spans="1:18" x14ac:dyDescent="0.3">
      <c r="A6837" t="s">
        <v>514</v>
      </c>
      <c r="B6837" s="1">
        <v>38455</v>
      </c>
      <c r="C6837" t="s">
        <v>515</v>
      </c>
      <c r="D6837" t="s">
        <v>579</v>
      </c>
      <c r="E6837" t="s">
        <v>580</v>
      </c>
      <c r="G6837" t="s">
        <v>19</v>
      </c>
      <c r="H6837" t="s">
        <v>20</v>
      </c>
      <c r="I6837" t="s">
        <v>21</v>
      </c>
      <c r="J6837" t="s">
        <v>22</v>
      </c>
      <c r="K6837">
        <v>38.299999999999997</v>
      </c>
      <c r="L6837">
        <v>230</v>
      </c>
      <c r="M6837" t="s">
        <v>86</v>
      </c>
      <c r="N6837">
        <v>1057.68</v>
      </c>
      <c r="P6837" cm="1">
        <f t="array" ref="P6837">IF(Q6837&gt;0,INDEX(Q6837:Q28561,MATCH(TRUE,INDEX(Q6837:Q28561="",,),0)-1),"")</f>
        <v>5</v>
      </c>
      <c r="Q6837">
        <v>2</v>
      </c>
      <c r="R6837">
        <f t="shared" si="109"/>
        <v>0</v>
      </c>
    </row>
    <row r="6838" spans="1:18" x14ac:dyDescent="0.3">
      <c r="A6838" t="s">
        <v>514</v>
      </c>
      <c r="B6838" s="1">
        <v>38455</v>
      </c>
      <c r="C6838" t="s">
        <v>515</v>
      </c>
      <c r="D6838" t="s">
        <v>579</v>
      </c>
      <c r="E6838" t="s">
        <v>580</v>
      </c>
      <c r="G6838" t="s">
        <v>19</v>
      </c>
      <c r="H6838" t="s">
        <v>43</v>
      </c>
      <c r="I6838" t="s">
        <v>21</v>
      </c>
      <c r="J6838" t="s">
        <v>22</v>
      </c>
      <c r="K6838">
        <v>56.9</v>
      </c>
      <c r="L6838">
        <v>145</v>
      </c>
      <c r="M6838" t="s">
        <v>86</v>
      </c>
      <c r="N6838">
        <v>145</v>
      </c>
      <c r="P6838" cm="1">
        <f t="array" ref="P6838">IF(Q6838&gt;0,INDEX(Q6838:Q28562,MATCH(TRUE,INDEX(Q6838:Q28562="",,),0)-1),"")</f>
        <v>5</v>
      </c>
      <c r="Q6838">
        <v>2</v>
      </c>
      <c r="R6838">
        <f t="shared" si="109"/>
        <v>0</v>
      </c>
    </row>
    <row r="6839" spans="1:18" x14ac:dyDescent="0.3">
      <c r="A6839" t="s">
        <v>514</v>
      </c>
      <c r="B6839" s="1">
        <v>38455</v>
      </c>
      <c r="C6839" t="s">
        <v>515</v>
      </c>
      <c r="D6839" t="s">
        <v>579</v>
      </c>
      <c r="E6839" t="s">
        <v>580</v>
      </c>
      <c r="G6839" t="s">
        <v>19</v>
      </c>
      <c r="H6839" t="s">
        <v>63</v>
      </c>
      <c r="I6839" t="s">
        <v>21</v>
      </c>
      <c r="J6839" t="s">
        <v>22</v>
      </c>
      <c r="K6839">
        <v>501.8</v>
      </c>
      <c r="L6839">
        <v>67</v>
      </c>
      <c r="M6839" t="s">
        <v>86</v>
      </c>
      <c r="N6839">
        <v>67</v>
      </c>
      <c r="P6839" cm="1">
        <f t="array" ref="P6839">IF(Q6839&gt;0,INDEX(Q6839:Q28563,MATCH(TRUE,INDEX(Q6839:Q28563="",,),0)-1),"")</f>
        <v>5</v>
      </c>
      <c r="Q6839">
        <v>2</v>
      </c>
      <c r="R6839">
        <f t="shared" si="109"/>
        <v>0</v>
      </c>
    </row>
    <row r="6840" spans="1:18" x14ac:dyDescent="0.3">
      <c r="A6840" t="s">
        <v>514</v>
      </c>
      <c r="B6840" s="1">
        <v>38455</v>
      </c>
      <c r="C6840" t="s">
        <v>515</v>
      </c>
      <c r="D6840" t="s">
        <v>579</v>
      </c>
      <c r="E6840" t="s">
        <v>580</v>
      </c>
      <c r="G6840" t="s">
        <v>19</v>
      </c>
      <c r="H6840" t="s">
        <v>63</v>
      </c>
      <c r="I6840" t="s">
        <v>26</v>
      </c>
      <c r="J6840" t="s">
        <v>27</v>
      </c>
      <c r="K6840">
        <v>488</v>
      </c>
      <c r="L6840">
        <v>18.5</v>
      </c>
      <c r="M6840" t="s">
        <v>86</v>
      </c>
      <c r="N6840">
        <v>18.5</v>
      </c>
      <c r="P6840" cm="1">
        <f t="array" ref="P6840">IF(Q6840&gt;0,INDEX(Q6840:Q28564,MATCH(TRUE,INDEX(Q6840:Q28564="",,),0)-1),"")</f>
        <v>5</v>
      </c>
      <c r="Q6840">
        <v>2</v>
      </c>
      <c r="R6840">
        <f t="shared" si="109"/>
        <v>0</v>
      </c>
    </row>
    <row r="6841" spans="1:18" x14ac:dyDescent="0.3">
      <c r="A6841" t="s">
        <v>514</v>
      </c>
      <c r="B6841" s="1">
        <v>38455</v>
      </c>
      <c r="C6841" t="s">
        <v>515</v>
      </c>
      <c r="D6841" t="s">
        <v>579</v>
      </c>
      <c r="E6841" t="s">
        <v>580</v>
      </c>
      <c r="G6841" s="6" t="s">
        <v>29</v>
      </c>
      <c r="H6841" t="s">
        <v>99</v>
      </c>
      <c r="I6841" t="s">
        <v>21</v>
      </c>
      <c r="J6841" t="s">
        <v>22</v>
      </c>
      <c r="K6841">
        <v>15.6</v>
      </c>
      <c r="L6841">
        <v>75</v>
      </c>
      <c r="M6841" t="s">
        <v>86</v>
      </c>
      <c r="N6841">
        <v>75</v>
      </c>
      <c r="P6841" cm="1">
        <f t="array" ref="P6841">IF(Q6841&gt;0,INDEX(Q6841:Q28565,MATCH(TRUE,INDEX(Q6841:Q28565="",,),0)-1),"")</f>
        <v>5</v>
      </c>
      <c r="Q6841">
        <v>2</v>
      </c>
      <c r="R6841">
        <f t="shared" si="109"/>
        <v>0</v>
      </c>
    </row>
    <row r="6842" spans="1:18" x14ac:dyDescent="0.3">
      <c r="A6842" t="s">
        <v>514</v>
      </c>
      <c r="B6842" s="1">
        <v>38455</v>
      </c>
      <c r="C6842" t="s">
        <v>515</v>
      </c>
      <c r="D6842" t="s">
        <v>579</v>
      </c>
      <c r="E6842" t="s">
        <v>580</v>
      </c>
      <c r="G6842" s="6" t="s">
        <v>29</v>
      </c>
      <c r="H6842" t="s">
        <v>64</v>
      </c>
      <c r="I6842" t="s">
        <v>21</v>
      </c>
      <c r="J6842" t="s">
        <v>22</v>
      </c>
      <c r="K6842">
        <v>9.4</v>
      </c>
      <c r="L6842">
        <v>120</v>
      </c>
      <c r="M6842" t="s">
        <v>86</v>
      </c>
      <c r="N6842">
        <v>120</v>
      </c>
      <c r="P6842" cm="1">
        <f t="array" ref="P6842">IF(Q6842&gt;0,INDEX(Q6842:Q28566,MATCH(TRUE,INDEX(Q6842:Q28566="",,),0)-1),"")</f>
        <v>5</v>
      </c>
      <c r="Q6842">
        <v>2</v>
      </c>
      <c r="R6842">
        <f t="shared" si="109"/>
        <v>0</v>
      </c>
    </row>
    <row r="6843" spans="1:18" x14ac:dyDescent="0.3">
      <c r="A6843" t="s">
        <v>514</v>
      </c>
      <c r="B6843" s="1">
        <v>38455</v>
      </c>
      <c r="C6843" t="s">
        <v>515</v>
      </c>
      <c r="D6843" t="s">
        <v>579</v>
      </c>
      <c r="E6843" t="s">
        <v>580</v>
      </c>
      <c r="G6843" s="6" t="s">
        <v>29</v>
      </c>
      <c r="H6843" t="s">
        <v>30</v>
      </c>
      <c r="I6843" t="s">
        <v>26</v>
      </c>
      <c r="J6843" t="s">
        <v>27</v>
      </c>
      <c r="K6843">
        <v>462</v>
      </c>
      <c r="L6843">
        <v>11.5</v>
      </c>
      <c r="M6843" t="s">
        <v>86</v>
      </c>
      <c r="N6843">
        <v>11.5</v>
      </c>
      <c r="P6843" cm="1">
        <f t="array" ref="P6843">IF(Q6843&gt;0,INDEX(Q6843:Q28567,MATCH(TRUE,INDEX(Q6843:Q28567="",,),0)-1),"")</f>
        <v>5</v>
      </c>
      <c r="Q6843">
        <v>2</v>
      </c>
      <c r="R6843">
        <f t="shared" si="109"/>
        <v>0</v>
      </c>
    </row>
    <row r="6844" spans="1:18" x14ac:dyDescent="0.3">
      <c r="A6844" t="s">
        <v>514</v>
      </c>
      <c r="B6844" s="1">
        <v>38455</v>
      </c>
      <c r="C6844" t="s">
        <v>515</v>
      </c>
      <c r="D6844" t="s">
        <v>579</v>
      </c>
      <c r="E6844" t="s">
        <v>580</v>
      </c>
      <c r="G6844" s="6" t="s">
        <v>29</v>
      </c>
      <c r="H6844" t="s">
        <v>20</v>
      </c>
      <c r="I6844" t="s">
        <v>26</v>
      </c>
      <c r="J6844" t="s">
        <v>27</v>
      </c>
      <c r="K6844">
        <v>50</v>
      </c>
      <c r="L6844">
        <v>14</v>
      </c>
      <c r="M6844" t="s">
        <v>86</v>
      </c>
      <c r="N6844">
        <v>14</v>
      </c>
      <c r="P6844" cm="1">
        <f t="array" ref="P6844">IF(Q6844&gt;0,INDEX(Q6844:Q28568,MATCH(TRUE,INDEX(Q6844:Q28568="",,),0)-1),"")</f>
        <v>5</v>
      </c>
      <c r="Q6844">
        <v>2</v>
      </c>
      <c r="R6844">
        <f t="shared" si="109"/>
        <v>0</v>
      </c>
    </row>
    <row r="6845" spans="1:18" x14ac:dyDescent="0.3">
      <c r="A6845" t="s">
        <v>514</v>
      </c>
      <c r="B6845" s="1">
        <v>38455</v>
      </c>
      <c r="C6845" t="s">
        <v>515</v>
      </c>
      <c r="D6845" t="s">
        <v>579</v>
      </c>
      <c r="E6845" t="s">
        <v>580</v>
      </c>
      <c r="G6845" s="6" t="s">
        <v>29</v>
      </c>
      <c r="H6845" t="s">
        <v>99</v>
      </c>
      <c r="I6845" t="s">
        <v>26</v>
      </c>
      <c r="J6845" t="s">
        <v>27</v>
      </c>
      <c r="K6845">
        <v>91</v>
      </c>
      <c r="L6845">
        <v>10.5</v>
      </c>
      <c r="M6845" t="s">
        <v>86</v>
      </c>
      <c r="N6845">
        <v>10.5</v>
      </c>
      <c r="P6845" cm="1">
        <f t="array" ref="P6845">IF(Q6845&gt;0,INDEX(Q6845:Q28569,MATCH(TRUE,INDEX(Q6845:Q28569="",,),0)-1),"")</f>
        <v>5</v>
      </c>
      <c r="Q6845">
        <v>2</v>
      </c>
      <c r="R6845">
        <f t="shared" si="109"/>
        <v>0</v>
      </c>
    </row>
    <row r="6846" spans="1:18" x14ac:dyDescent="0.3">
      <c r="A6846" t="s">
        <v>514</v>
      </c>
      <c r="B6846" s="1">
        <v>38455</v>
      </c>
      <c r="C6846" t="s">
        <v>515</v>
      </c>
      <c r="D6846" t="s">
        <v>579</v>
      </c>
      <c r="E6846" t="s">
        <v>580</v>
      </c>
      <c r="G6846" s="6" t="s">
        <v>29</v>
      </c>
      <c r="H6846" t="s">
        <v>43</v>
      </c>
      <c r="I6846" t="s">
        <v>26</v>
      </c>
      <c r="J6846" t="s">
        <v>27</v>
      </c>
      <c r="K6846">
        <v>154</v>
      </c>
      <c r="L6846">
        <v>13.3</v>
      </c>
      <c r="M6846" t="s">
        <v>86</v>
      </c>
      <c r="N6846">
        <v>13.3</v>
      </c>
      <c r="P6846" cm="1">
        <f t="array" ref="P6846">IF(Q6846&gt;0,INDEX(Q6846:Q28570,MATCH(TRUE,INDEX(Q6846:Q28570="",,),0)-1),"")</f>
        <v>5</v>
      </c>
      <c r="Q6846">
        <v>2</v>
      </c>
      <c r="R6846">
        <f t="shared" si="109"/>
        <v>0</v>
      </c>
    </row>
    <row r="6847" spans="1:18" x14ac:dyDescent="0.3">
      <c r="A6847" t="s">
        <v>514</v>
      </c>
      <c r="B6847" s="1">
        <v>38455</v>
      </c>
      <c r="C6847" t="s">
        <v>515</v>
      </c>
      <c r="D6847" t="s">
        <v>579</v>
      </c>
      <c r="E6847" t="s">
        <v>580</v>
      </c>
      <c r="G6847" s="6" t="s">
        <v>29</v>
      </c>
      <c r="H6847" t="s">
        <v>64</v>
      </c>
      <c r="I6847" t="s">
        <v>26</v>
      </c>
      <c r="J6847" t="s">
        <v>27</v>
      </c>
      <c r="K6847">
        <v>45</v>
      </c>
      <c r="L6847">
        <v>12.6</v>
      </c>
      <c r="M6847" t="s">
        <v>86</v>
      </c>
      <c r="N6847">
        <v>12.6</v>
      </c>
      <c r="P6847" cm="1">
        <f t="array" ref="P6847">IF(Q6847&gt;0,INDEX(Q6847:Q28571,MATCH(TRUE,INDEX(Q6847:Q28571="",,),0)-1),"")</f>
        <v>5</v>
      </c>
      <c r="Q6847">
        <v>2</v>
      </c>
      <c r="R6847">
        <f t="shared" si="109"/>
        <v>0</v>
      </c>
    </row>
    <row r="6848" spans="1:18" x14ac:dyDescent="0.3">
      <c r="A6848" t="s">
        <v>514</v>
      </c>
      <c r="B6848" s="1">
        <v>38455</v>
      </c>
      <c r="C6848" t="s">
        <v>515</v>
      </c>
      <c r="D6848" t="s">
        <v>579</v>
      </c>
      <c r="E6848" t="s">
        <v>580</v>
      </c>
      <c r="G6848" t="s">
        <v>19</v>
      </c>
      <c r="H6848" t="s">
        <v>30</v>
      </c>
      <c r="I6848" t="s">
        <v>21</v>
      </c>
      <c r="J6848" t="s">
        <v>22</v>
      </c>
      <c r="K6848">
        <v>143</v>
      </c>
      <c r="L6848">
        <v>83</v>
      </c>
      <c r="M6848" t="s">
        <v>492</v>
      </c>
      <c r="N6848">
        <v>101</v>
      </c>
      <c r="P6848" cm="1">
        <f t="array" ref="P6848">IF(Q6848&gt;0,INDEX(Q6848:Q28572,MATCH(TRUE,INDEX(Q6848:Q28572="",,),0)-1),"")</f>
        <v>5</v>
      </c>
      <c r="Q6848">
        <v>3</v>
      </c>
      <c r="R6848">
        <f t="shared" si="109"/>
        <v>0</v>
      </c>
    </row>
    <row r="6849" spans="1:18" x14ac:dyDescent="0.3">
      <c r="A6849" t="s">
        <v>514</v>
      </c>
      <c r="B6849" s="1">
        <v>38455</v>
      </c>
      <c r="C6849" t="s">
        <v>515</v>
      </c>
      <c r="D6849" t="s">
        <v>579</v>
      </c>
      <c r="E6849" t="s">
        <v>580</v>
      </c>
      <c r="G6849" t="s">
        <v>19</v>
      </c>
      <c r="H6849" t="s">
        <v>20</v>
      </c>
      <c r="I6849" t="s">
        <v>21</v>
      </c>
      <c r="J6849" t="s">
        <v>22</v>
      </c>
      <c r="K6849">
        <v>38.299999999999997</v>
      </c>
      <c r="L6849">
        <v>230</v>
      </c>
      <c r="M6849" t="s">
        <v>492</v>
      </c>
      <c r="N6849">
        <v>248</v>
      </c>
      <c r="P6849" cm="1">
        <f t="array" ref="P6849">IF(Q6849&gt;0,INDEX(Q6849:Q28573,MATCH(TRUE,INDEX(Q6849:Q28573="",,),0)-1),"")</f>
        <v>5</v>
      </c>
      <c r="Q6849">
        <v>3</v>
      </c>
      <c r="R6849">
        <f t="shared" si="109"/>
        <v>0</v>
      </c>
    </row>
    <row r="6850" spans="1:18" x14ac:dyDescent="0.3">
      <c r="A6850" t="s">
        <v>514</v>
      </c>
      <c r="B6850" s="1">
        <v>38455</v>
      </c>
      <c r="C6850" t="s">
        <v>515</v>
      </c>
      <c r="D6850" t="s">
        <v>579</v>
      </c>
      <c r="E6850" t="s">
        <v>580</v>
      </c>
      <c r="G6850" t="s">
        <v>19</v>
      </c>
      <c r="H6850" t="s">
        <v>43</v>
      </c>
      <c r="I6850" t="s">
        <v>21</v>
      </c>
      <c r="J6850" t="s">
        <v>22</v>
      </c>
      <c r="K6850">
        <v>56.9</v>
      </c>
      <c r="L6850">
        <v>145</v>
      </c>
      <c r="M6850" t="s">
        <v>492</v>
      </c>
      <c r="N6850">
        <v>163</v>
      </c>
      <c r="P6850" cm="1">
        <f t="array" ref="P6850">IF(Q6850&gt;0,INDEX(Q6850:Q28574,MATCH(TRUE,INDEX(Q6850:Q28574="",,),0)-1),"")</f>
        <v>5</v>
      </c>
      <c r="Q6850">
        <v>3</v>
      </c>
      <c r="R6850">
        <f t="shared" si="109"/>
        <v>0</v>
      </c>
    </row>
    <row r="6851" spans="1:18" x14ac:dyDescent="0.3">
      <c r="A6851" t="s">
        <v>514</v>
      </c>
      <c r="B6851" s="1">
        <v>38455</v>
      </c>
      <c r="C6851" t="s">
        <v>515</v>
      </c>
      <c r="D6851" t="s">
        <v>579</v>
      </c>
      <c r="E6851" t="s">
        <v>580</v>
      </c>
      <c r="G6851" t="s">
        <v>19</v>
      </c>
      <c r="H6851" t="s">
        <v>63</v>
      </c>
      <c r="I6851" t="s">
        <v>21</v>
      </c>
      <c r="J6851" t="s">
        <v>22</v>
      </c>
      <c r="K6851">
        <v>501.8</v>
      </c>
      <c r="L6851">
        <v>67</v>
      </c>
      <c r="M6851" t="s">
        <v>492</v>
      </c>
      <c r="N6851">
        <v>85</v>
      </c>
      <c r="P6851" cm="1">
        <f t="array" ref="P6851">IF(Q6851&gt;0,INDEX(Q6851:Q28575,MATCH(TRUE,INDEX(Q6851:Q28575="",,),0)-1),"")</f>
        <v>5</v>
      </c>
      <c r="Q6851">
        <v>3</v>
      </c>
      <c r="R6851">
        <f t="shared" si="109"/>
        <v>0</v>
      </c>
    </row>
    <row r="6852" spans="1:18" x14ac:dyDescent="0.3">
      <c r="A6852" t="s">
        <v>514</v>
      </c>
      <c r="B6852" s="1">
        <v>38455</v>
      </c>
      <c r="C6852" t="s">
        <v>515</v>
      </c>
      <c r="D6852" t="s">
        <v>579</v>
      </c>
      <c r="E6852" t="s">
        <v>580</v>
      </c>
      <c r="G6852" t="s">
        <v>19</v>
      </c>
      <c r="H6852" t="s">
        <v>63</v>
      </c>
      <c r="I6852" t="s">
        <v>26</v>
      </c>
      <c r="J6852" t="s">
        <v>27</v>
      </c>
      <c r="K6852">
        <v>488</v>
      </c>
      <c r="L6852">
        <v>18.5</v>
      </c>
      <c r="M6852" t="s">
        <v>492</v>
      </c>
      <c r="N6852">
        <v>36</v>
      </c>
      <c r="P6852" cm="1">
        <f t="array" ref="P6852">IF(Q6852&gt;0,INDEX(Q6852:Q28576,MATCH(TRUE,INDEX(Q6852:Q28576="",,),0)-1),"")</f>
        <v>5</v>
      </c>
      <c r="Q6852">
        <v>3</v>
      </c>
      <c r="R6852">
        <f t="shared" si="109"/>
        <v>0</v>
      </c>
    </row>
    <row r="6853" spans="1:18" x14ac:dyDescent="0.3">
      <c r="A6853" t="s">
        <v>514</v>
      </c>
      <c r="B6853" s="1">
        <v>38455</v>
      </c>
      <c r="C6853" t="s">
        <v>515</v>
      </c>
      <c r="D6853" t="s">
        <v>579</v>
      </c>
      <c r="E6853" t="s">
        <v>580</v>
      </c>
      <c r="G6853" s="6" t="s">
        <v>29</v>
      </c>
      <c r="H6853" t="s">
        <v>99</v>
      </c>
      <c r="I6853" t="s">
        <v>21</v>
      </c>
      <c r="J6853" t="s">
        <v>22</v>
      </c>
      <c r="K6853">
        <v>15.6</v>
      </c>
      <c r="L6853">
        <v>75</v>
      </c>
      <c r="M6853" t="s">
        <v>492</v>
      </c>
      <c r="N6853">
        <v>75</v>
      </c>
      <c r="P6853" cm="1">
        <f t="array" ref="P6853">IF(Q6853&gt;0,INDEX(Q6853:Q28577,MATCH(TRUE,INDEX(Q6853:Q28577="",,),0)-1),"")</f>
        <v>5</v>
      </c>
      <c r="Q6853">
        <v>3</v>
      </c>
      <c r="R6853">
        <f t="shared" si="109"/>
        <v>0</v>
      </c>
    </row>
    <row r="6854" spans="1:18" x14ac:dyDescent="0.3">
      <c r="A6854" t="s">
        <v>514</v>
      </c>
      <c r="B6854" s="1">
        <v>38455</v>
      </c>
      <c r="C6854" t="s">
        <v>515</v>
      </c>
      <c r="D6854" t="s">
        <v>579</v>
      </c>
      <c r="E6854" t="s">
        <v>580</v>
      </c>
      <c r="G6854" s="6" t="s">
        <v>29</v>
      </c>
      <c r="H6854" t="s">
        <v>64</v>
      </c>
      <c r="I6854" t="s">
        <v>21</v>
      </c>
      <c r="J6854" t="s">
        <v>22</v>
      </c>
      <c r="K6854">
        <v>9.4</v>
      </c>
      <c r="L6854">
        <v>120</v>
      </c>
      <c r="M6854" t="s">
        <v>492</v>
      </c>
      <c r="N6854">
        <v>120</v>
      </c>
      <c r="P6854" cm="1">
        <f t="array" ref="P6854">IF(Q6854&gt;0,INDEX(Q6854:Q28578,MATCH(TRUE,INDEX(Q6854:Q28578="",,),0)-1),"")</f>
        <v>5</v>
      </c>
      <c r="Q6854">
        <v>3</v>
      </c>
      <c r="R6854">
        <f t="shared" si="109"/>
        <v>0</v>
      </c>
    </row>
    <row r="6855" spans="1:18" x14ac:dyDescent="0.3">
      <c r="A6855" t="s">
        <v>514</v>
      </c>
      <c r="B6855" s="1">
        <v>38455</v>
      </c>
      <c r="C6855" t="s">
        <v>515</v>
      </c>
      <c r="D6855" t="s">
        <v>579</v>
      </c>
      <c r="E6855" t="s">
        <v>580</v>
      </c>
      <c r="G6855" s="6" t="s">
        <v>29</v>
      </c>
      <c r="H6855" t="s">
        <v>30</v>
      </c>
      <c r="I6855" t="s">
        <v>26</v>
      </c>
      <c r="J6855" t="s">
        <v>27</v>
      </c>
      <c r="K6855">
        <v>462</v>
      </c>
      <c r="L6855">
        <v>11.5</v>
      </c>
      <c r="M6855" t="s">
        <v>492</v>
      </c>
      <c r="N6855">
        <v>11.5</v>
      </c>
      <c r="P6855" cm="1">
        <f t="array" ref="P6855">IF(Q6855&gt;0,INDEX(Q6855:Q28579,MATCH(TRUE,INDEX(Q6855:Q28579="",,),0)-1),"")</f>
        <v>5</v>
      </c>
      <c r="Q6855">
        <v>3</v>
      </c>
      <c r="R6855">
        <f t="shared" si="109"/>
        <v>0</v>
      </c>
    </row>
    <row r="6856" spans="1:18" x14ac:dyDescent="0.3">
      <c r="A6856" t="s">
        <v>514</v>
      </c>
      <c r="B6856" s="1">
        <v>38455</v>
      </c>
      <c r="C6856" t="s">
        <v>515</v>
      </c>
      <c r="D6856" t="s">
        <v>579</v>
      </c>
      <c r="E6856" t="s">
        <v>580</v>
      </c>
      <c r="G6856" s="6" t="s">
        <v>29</v>
      </c>
      <c r="H6856" t="s">
        <v>20</v>
      </c>
      <c r="I6856" t="s">
        <v>26</v>
      </c>
      <c r="J6856" t="s">
        <v>27</v>
      </c>
      <c r="K6856">
        <v>50</v>
      </c>
      <c r="L6856">
        <v>14</v>
      </c>
      <c r="M6856" t="s">
        <v>492</v>
      </c>
      <c r="N6856">
        <v>14</v>
      </c>
      <c r="P6856" cm="1">
        <f t="array" ref="P6856">IF(Q6856&gt;0,INDEX(Q6856:Q28580,MATCH(TRUE,INDEX(Q6856:Q28580="",,),0)-1),"")</f>
        <v>5</v>
      </c>
      <c r="Q6856">
        <v>3</v>
      </c>
      <c r="R6856">
        <f t="shared" si="109"/>
        <v>0</v>
      </c>
    </row>
    <row r="6857" spans="1:18" x14ac:dyDescent="0.3">
      <c r="A6857" t="s">
        <v>514</v>
      </c>
      <c r="B6857" s="1">
        <v>38455</v>
      </c>
      <c r="C6857" t="s">
        <v>515</v>
      </c>
      <c r="D6857" t="s">
        <v>579</v>
      </c>
      <c r="E6857" t="s">
        <v>580</v>
      </c>
      <c r="G6857" s="6" t="s">
        <v>29</v>
      </c>
      <c r="H6857" t="s">
        <v>99</v>
      </c>
      <c r="I6857" t="s">
        <v>26</v>
      </c>
      <c r="J6857" t="s">
        <v>27</v>
      </c>
      <c r="K6857">
        <v>91</v>
      </c>
      <c r="L6857">
        <v>10.5</v>
      </c>
      <c r="M6857" t="s">
        <v>492</v>
      </c>
      <c r="N6857">
        <v>10.5</v>
      </c>
      <c r="P6857" cm="1">
        <f t="array" ref="P6857">IF(Q6857&gt;0,INDEX(Q6857:Q28581,MATCH(TRUE,INDEX(Q6857:Q28581="",,),0)-1),"")</f>
        <v>5</v>
      </c>
      <c r="Q6857">
        <v>3</v>
      </c>
      <c r="R6857">
        <f t="shared" si="109"/>
        <v>0</v>
      </c>
    </row>
    <row r="6858" spans="1:18" x14ac:dyDescent="0.3">
      <c r="A6858" t="s">
        <v>514</v>
      </c>
      <c r="B6858" s="1">
        <v>38455</v>
      </c>
      <c r="C6858" t="s">
        <v>515</v>
      </c>
      <c r="D6858" t="s">
        <v>579</v>
      </c>
      <c r="E6858" t="s">
        <v>580</v>
      </c>
      <c r="G6858" s="6" t="s">
        <v>29</v>
      </c>
      <c r="H6858" t="s">
        <v>43</v>
      </c>
      <c r="I6858" t="s">
        <v>26</v>
      </c>
      <c r="J6858" t="s">
        <v>27</v>
      </c>
      <c r="K6858">
        <v>154</v>
      </c>
      <c r="L6858">
        <v>13.3</v>
      </c>
      <c r="M6858" t="s">
        <v>492</v>
      </c>
      <c r="N6858">
        <v>13.3</v>
      </c>
      <c r="P6858" cm="1">
        <f t="array" ref="P6858">IF(Q6858&gt;0,INDEX(Q6858:Q28582,MATCH(TRUE,INDEX(Q6858:Q28582="",,),0)-1),"")</f>
        <v>5</v>
      </c>
      <c r="Q6858">
        <v>3</v>
      </c>
      <c r="R6858">
        <f t="shared" si="109"/>
        <v>0</v>
      </c>
    </row>
    <row r="6859" spans="1:18" x14ac:dyDescent="0.3">
      <c r="A6859" t="s">
        <v>514</v>
      </c>
      <c r="B6859" s="1">
        <v>38455</v>
      </c>
      <c r="C6859" t="s">
        <v>515</v>
      </c>
      <c r="D6859" t="s">
        <v>579</v>
      </c>
      <c r="E6859" t="s">
        <v>580</v>
      </c>
      <c r="G6859" s="6" t="s">
        <v>29</v>
      </c>
      <c r="H6859" t="s">
        <v>64</v>
      </c>
      <c r="I6859" t="s">
        <v>26</v>
      </c>
      <c r="J6859" t="s">
        <v>27</v>
      </c>
      <c r="K6859">
        <v>45</v>
      </c>
      <c r="L6859">
        <v>12.6</v>
      </c>
      <c r="M6859" t="s">
        <v>492</v>
      </c>
      <c r="N6859">
        <v>12.6</v>
      </c>
      <c r="P6859" cm="1">
        <f t="array" ref="P6859">IF(Q6859&gt;0,INDEX(Q6859:Q28583,MATCH(TRUE,INDEX(Q6859:Q28583="",,),0)-1),"")</f>
        <v>5</v>
      </c>
      <c r="Q6859">
        <v>3</v>
      </c>
      <c r="R6859">
        <f t="shared" si="109"/>
        <v>0</v>
      </c>
    </row>
    <row r="6860" spans="1:18" x14ac:dyDescent="0.3">
      <c r="A6860" t="s">
        <v>514</v>
      </c>
      <c r="B6860" s="1">
        <v>38455</v>
      </c>
      <c r="C6860" t="s">
        <v>515</v>
      </c>
      <c r="D6860" t="s">
        <v>579</v>
      </c>
      <c r="E6860" t="s">
        <v>580</v>
      </c>
      <c r="G6860" t="s">
        <v>19</v>
      </c>
      <c r="H6860" t="s">
        <v>30</v>
      </c>
      <c r="I6860" t="s">
        <v>21</v>
      </c>
      <c r="J6860" t="s">
        <v>22</v>
      </c>
      <c r="K6860">
        <v>143</v>
      </c>
      <c r="L6860">
        <v>83</v>
      </c>
      <c r="M6860" t="s">
        <v>537</v>
      </c>
      <c r="N6860">
        <v>83</v>
      </c>
      <c r="P6860" cm="1">
        <f t="array" ref="P6860">IF(Q6860&gt;0,INDEX(Q6860:Q28584,MATCH(TRUE,INDEX(Q6860:Q28584="",,),0)-1),"")</f>
        <v>5</v>
      </c>
      <c r="Q6860">
        <v>4</v>
      </c>
      <c r="R6860">
        <f t="shared" si="109"/>
        <v>0</v>
      </c>
    </row>
    <row r="6861" spans="1:18" x14ac:dyDescent="0.3">
      <c r="A6861" t="s">
        <v>514</v>
      </c>
      <c r="B6861" s="1">
        <v>38455</v>
      </c>
      <c r="C6861" t="s">
        <v>515</v>
      </c>
      <c r="D6861" t="s">
        <v>579</v>
      </c>
      <c r="E6861" t="s">
        <v>580</v>
      </c>
      <c r="G6861" t="s">
        <v>19</v>
      </c>
      <c r="H6861" t="s">
        <v>20</v>
      </c>
      <c r="I6861" t="s">
        <v>21</v>
      </c>
      <c r="J6861" t="s">
        <v>22</v>
      </c>
      <c r="K6861">
        <v>38.299999999999997</v>
      </c>
      <c r="L6861">
        <v>230</v>
      </c>
      <c r="M6861" t="s">
        <v>537</v>
      </c>
      <c r="N6861">
        <v>585</v>
      </c>
      <c r="P6861" cm="1">
        <f t="array" ref="P6861">IF(Q6861&gt;0,INDEX(Q6861:Q28585,MATCH(TRUE,INDEX(Q6861:Q28585="",,),0)-1),"")</f>
        <v>5</v>
      </c>
      <c r="Q6861">
        <v>4</v>
      </c>
      <c r="R6861">
        <f t="shared" si="109"/>
        <v>0</v>
      </c>
    </row>
    <row r="6862" spans="1:18" x14ac:dyDescent="0.3">
      <c r="A6862" t="s">
        <v>514</v>
      </c>
      <c r="B6862" s="1">
        <v>38455</v>
      </c>
      <c r="C6862" t="s">
        <v>515</v>
      </c>
      <c r="D6862" t="s">
        <v>579</v>
      </c>
      <c r="E6862" t="s">
        <v>580</v>
      </c>
      <c r="G6862" t="s">
        <v>19</v>
      </c>
      <c r="H6862" t="s">
        <v>43</v>
      </c>
      <c r="I6862" t="s">
        <v>21</v>
      </c>
      <c r="J6862" t="s">
        <v>22</v>
      </c>
      <c r="K6862">
        <v>56.9</v>
      </c>
      <c r="L6862">
        <v>145</v>
      </c>
      <c r="M6862" t="s">
        <v>537</v>
      </c>
      <c r="N6862">
        <v>145</v>
      </c>
      <c r="P6862" cm="1">
        <f t="array" ref="P6862">IF(Q6862&gt;0,INDEX(Q6862:Q28586,MATCH(TRUE,INDEX(Q6862:Q28586="",,),0)-1),"")</f>
        <v>5</v>
      </c>
      <c r="Q6862">
        <v>4</v>
      </c>
      <c r="R6862">
        <f t="shared" si="109"/>
        <v>0</v>
      </c>
    </row>
    <row r="6863" spans="1:18" x14ac:dyDescent="0.3">
      <c r="A6863" t="s">
        <v>514</v>
      </c>
      <c r="B6863" s="1">
        <v>38455</v>
      </c>
      <c r="C6863" t="s">
        <v>515</v>
      </c>
      <c r="D6863" t="s">
        <v>579</v>
      </c>
      <c r="E6863" t="s">
        <v>580</v>
      </c>
      <c r="G6863" t="s">
        <v>19</v>
      </c>
      <c r="H6863" t="s">
        <v>63</v>
      </c>
      <c r="I6863" t="s">
        <v>21</v>
      </c>
      <c r="J6863" t="s">
        <v>22</v>
      </c>
      <c r="K6863">
        <v>501.8</v>
      </c>
      <c r="L6863">
        <v>67</v>
      </c>
      <c r="M6863" t="s">
        <v>537</v>
      </c>
      <c r="N6863">
        <v>67</v>
      </c>
      <c r="P6863" cm="1">
        <f t="array" ref="P6863">IF(Q6863&gt;0,INDEX(Q6863:Q28587,MATCH(TRUE,INDEX(Q6863:Q28587="",,),0)-1),"")</f>
        <v>5</v>
      </c>
      <c r="Q6863">
        <v>4</v>
      </c>
      <c r="R6863">
        <f t="shared" si="109"/>
        <v>0</v>
      </c>
    </row>
    <row r="6864" spans="1:18" x14ac:dyDescent="0.3">
      <c r="A6864" t="s">
        <v>514</v>
      </c>
      <c r="B6864" s="1">
        <v>38455</v>
      </c>
      <c r="C6864" t="s">
        <v>515</v>
      </c>
      <c r="D6864" t="s">
        <v>579</v>
      </c>
      <c r="E6864" t="s">
        <v>580</v>
      </c>
      <c r="G6864" t="s">
        <v>19</v>
      </c>
      <c r="H6864" t="s">
        <v>63</v>
      </c>
      <c r="I6864" t="s">
        <v>26</v>
      </c>
      <c r="J6864" t="s">
        <v>27</v>
      </c>
      <c r="K6864">
        <v>488</v>
      </c>
      <c r="L6864">
        <v>18.5</v>
      </c>
      <c r="M6864" t="s">
        <v>537</v>
      </c>
      <c r="N6864">
        <v>18.5</v>
      </c>
      <c r="P6864" cm="1">
        <f t="array" ref="P6864">IF(Q6864&gt;0,INDEX(Q6864:Q28588,MATCH(TRUE,INDEX(Q6864:Q28588="",,),0)-1),"")</f>
        <v>5</v>
      </c>
      <c r="Q6864">
        <v>4</v>
      </c>
      <c r="R6864">
        <f t="shared" si="109"/>
        <v>0</v>
      </c>
    </row>
    <row r="6865" spans="1:18" x14ac:dyDescent="0.3">
      <c r="A6865" t="s">
        <v>514</v>
      </c>
      <c r="B6865" s="1">
        <v>38455</v>
      </c>
      <c r="C6865" t="s">
        <v>515</v>
      </c>
      <c r="D6865" t="s">
        <v>579</v>
      </c>
      <c r="E6865" t="s">
        <v>580</v>
      </c>
      <c r="G6865" s="6" t="s">
        <v>29</v>
      </c>
      <c r="H6865" t="s">
        <v>99</v>
      </c>
      <c r="I6865" t="s">
        <v>21</v>
      </c>
      <c r="J6865" t="s">
        <v>22</v>
      </c>
      <c r="K6865">
        <v>15.6</v>
      </c>
      <c r="L6865">
        <v>75</v>
      </c>
      <c r="M6865" t="s">
        <v>537</v>
      </c>
      <c r="N6865">
        <v>75</v>
      </c>
      <c r="P6865" cm="1">
        <f t="array" ref="P6865">IF(Q6865&gt;0,INDEX(Q6865:Q28589,MATCH(TRUE,INDEX(Q6865:Q28589="",,),0)-1),"")</f>
        <v>5</v>
      </c>
      <c r="Q6865">
        <v>4</v>
      </c>
      <c r="R6865">
        <f t="shared" si="109"/>
        <v>0</v>
      </c>
    </row>
    <row r="6866" spans="1:18" x14ac:dyDescent="0.3">
      <c r="A6866" t="s">
        <v>514</v>
      </c>
      <c r="B6866" s="1">
        <v>38455</v>
      </c>
      <c r="C6866" t="s">
        <v>515</v>
      </c>
      <c r="D6866" t="s">
        <v>579</v>
      </c>
      <c r="E6866" t="s">
        <v>580</v>
      </c>
      <c r="G6866" s="6" t="s">
        <v>29</v>
      </c>
      <c r="H6866" t="s">
        <v>64</v>
      </c>
      <c r="I6866" t="s">
        <v>21</v>
      </c>
      <c r="J6866" t="s">
        <v>22</v>
      </c>
      <c r="K6866">
        <v>9.4</v>
      </c>
      <c r="L6866">
        <v>120</v>
      </c>
      <c r="M6866" t="s">
        <v>537</v>
      </c>
      <c r="N6866">
        <v>120</v>
      </c>
      <c r="P6866" cm="1">
        <f t="array" ref="P6866">IF(Q6866&gt;0,INDEX(Q6866:Q28590,MATCH(TRUE,INDEX(Q6866:Q28590="",,),0)-1),"")</f>
        <v>5</v>
      </c>
      <c r="Q6866">
        <v>4</v>
      </c>
      <c r="R6866">
        <f t="shared" si="109"/>
        <v>0</v>
      </c>
    </row>
    <row r="6867" spans="1:18" x14ac:dyDescent="0.3">
      <c r="A6867" t="s">
        <v>514</v>
      </c>
      <c r="B6867" s="1">
        <v>38455</v>
      </c>
      <c r="C6867" t="s">
        <v>515</v>
      </c>
      <c r="D6867" t="s">
        <v>579</v>
      </c>
      <c r="E6867" t="s">
        <v>580</v>
      </c>
      <c r="G6867" s="6" t="s">
        <v>29</v>
      </c>
      <c r="H6867" t="s">
        <v>30</v>
      </c>
      <c r="I6867" t="s">
        <v>26</v>
      </c>
      <c r="J6867" t="s">
        <v>27</v>
      </c>
      <c r="K6867">
        <v>462</v>
      </c>
      <c r="L6867">
        <v>11.5</v>
      </c>
      <c r="M6867" t="s">
        <v>537</v>
      </c>
      <c r="N6867">
        <v>11.5</v>
      </c>
      <c r="P6867" cm="1">
        <f t="array" ref="P6867">IF(Q6867&gt;0,INDEX(Q6867:Q28591,MATCH(TRUE,INDEX(Q6867:Q28591="",,),0)-1),"")</f>
        <v>5</v>
      </c>
      <c r="Q6867">
        <v>4</v>
      </c>
      <c r="R6867">
        <f t="shared" si="109"/>
        <v>0</v>
      </c>
    </row>
    <row r="6868" spans="1:18" x14ac:dyDescent="0.3">
      <c r="A6868" t="s">
        <v>514</v>
      </c>
      <c r="B6868" s="1">
        <v>38455</v>
      </c>
      <c r="C6868" t="s">
        <v>515</v>
      </c>
      <c r="D6868" t="s">
        <v>579</v>
      </c>
      <c r="E6868" t="s">
        <v>580</v>
      </c>
      <c r="G6868" s="6" t="s">
        <v>29</v>
      </c>
      <c r="H6868" t="s">
        <v>20</v>
      </c>
      <c r="I6868" t="s">
        <v>26</v>
      </c>
      <c r="J6868" t="s">
        <v>27</v>
      </c>
      <c r="K6868">
        <v>50</v>
      </c>
      <c r="L6868">
        <v>14</v>
      </c>
      <c r="M6868" t="s">
        <v>537</v>
      </c>
      <c r="N6868">
        <v>14</v>
      </c>
      <c r="P6868" cm="1">
        <f t="array" ref="P6868">IF(Q6868&gt;0,INDEX(Q6868:Q28592,MATCH(TRUE,INDEX(Q6868:Q28592="",,),0)-1),"")</f>
        <v>5</v>
      </c>
      <c r="Q6868">
        <v>4</v>
      </c>
      <c r="R6868">
        <f t="shared" si="109"/>
        <v>0</v>
      </c>
    </row>
    <row r="6869" spans="1:18" x14ac:dyDescent="0.3">
      <c r="A6869" t="s">
        <v>514</v>
      </c>
      <c r="B6869" s="1">
        <v>38455</v>
      </c>
      <c r="C6869" t="s">
        <v>515</v>
      </c>
      <c r="D6869" t="s">
        <v>579</v>
      </c>
      <c r="E6869" t="s">
        <v>580</v>
      </c>
      <c r="G6869" s="6" t="s">
        <v>29</v>
      </c>
      <c r="H6869" t="s">
        <v>99</v>
      </c>
      <c r="I6869" t="s">
        <v>26</v>
      </c>
      <c r="J6869" t="s">
        <v>27</v>
      </c>
      <c r="K6869">
        <v>91</v>
      </c>
      <c r="L6869">
        <v>10.5</v>
      </c>
      <c r="M6869" t="s">
        <v>537</v>
      </c>
      <c r="N6869">
        <v>10.5</v>
      </c>
      <c r="P6869" cm="1">
        <f t="array" ref="P6869">IF(Q6869&gt;0,INDEX(Q6869:Q28593,MATCH(TRUE,INDEX(Q6869:Q28593="",,),0)-1),"")</f>
        <v>5</v>
      </c>
      <c r="Q6869">
        <v>4</v>
      </c>
      <c r="R6869">
        <f t="shared" si="109"/>
        <v>0</v>
      </c>
    </row>
    <row r="6870" spans="1:18" x14ac:dyDescent="0.3">
      <c r="A6870" t="s">
        <v>514</v>
      </c>
      <c r="B6870" s="1">
        <v>38455</v>
      </c>
      <c r="C6870" t="s">
        <v>515</v>
      </c>
      <c r="D6870" t="s">
        <v>579</v>
      </c>
      <c r="E6870" t="s">
        <v>580</v>
      </c>
      <c r="G6870" s="6" t="s">
        <v>29</v>
      </c>
      <c r="H6870" t="s">
        <v>43</v>
      </c>
      <c r="I6870" t="s">
        <v>26</v>
      </c>
      <c r="J6870" t="s">
        <v>27</v>
      </c>
      <c r="K6870">
        <v>154</v>
      </c>
      <c r="L6870">
        <v>13.3</v>
      </c>
      <c r="M6870" t="s">
        <v>537</v>
      </c>
      <c r="N6870">
        <v>13.3</v>
      </c>
      <c r="P6870" cm="1">
        <f t="array" ref="P6870">IF(Q6870&gt;0,INDEX(Q6870:Q28594,MATCH(TRUE,INDEX(Q6870:Q28594="",,),0)-1),"")</f>
        <v>5</v>
      </c>
      <c r="Q6870">
        <v>4</v>
      </c>
      <c r="R6870">
        <f t="shared" si="109"/>
        <v>0</v>
      </c>
    </row>
    <row r="6871" spans="1:18" x14ac:dyDescent="0.3">
      <c r="A6871" t="s">
        <v>514</v>
      </c>
      <c r="B6871" s="1">
        <v>38455</v>
      </c>
      <c r="C6871" t="s">
        <v>515</v>
      </c>
      <c r="D6871" t="s">
        <v>579</v>
      </c>
      <c r="E6871" t="s">
        <v>580</v>
      </c>
      <c r="G6871" s="6" t="s">
        <v>29</v>
      </c>
      <c r="H6871" t="s">
        <v>64</v>
      </c>
      <c r="I6871" t="s">
        <v>26</v>
      </c>
      <c r="J6871" t="s">
        <v>27</v>
      </c>
      <c r="K6871">
        <v>45</v>
      </c>
      <c r="L6871">
        <v>12.6</v>
      </c>
      <c r="M6871" t="s">
        <v>537</v>
      </c>
      <c r="N6871">
        <v>12.6</v>
      </c>
      <c r="P6871" cm="1">
        <f t="array" ref="P6871">IF(Q6871&gt;0,INDEX(Q6871:Q28595,MATCH(TRUE,INDEX(Q6871:Q28595="",,),0)-1),"")</f>
        <v>5</v>
      </c>
      <c r="Q6871">
        <v>4</v>
      </c>
      <c r="R6871">
        <f t="shared" si="109"/>
        <v>0</v>
      </c>
    </row>
    <row r="6872" spans="1:18" x14ac:dyDescent="0.3">
      <c r="A6872" t="s">
        <v>514</v>
      </c>
      <c r="B6872" s="1">
        <v>38455</v>
      </c>
      <c r="C6872" t="s">
        <v>515</v>
      </c>
      <c r="D6872" t="s">
        <v>579</v>
      </c>
      <c r="E6872" t="s">
        <v>580</v>
      </c>
      <c r="G6872" t="s">
        <v>19</v>
      </c>
      <c r="H6872" t="s">
        <v>30</v>
      </c>
      <c r="I6872" t="s">
        <v>21</v>
      </c>
      <c r="J6872" t="s">
        <v>22</v>
      </c>
      <c r="K6872">
        <v>143</v>
      </c>
      <c r="L6872">
        <v>83</v>
      </c>
      <c r="M6872" t="s">
        <v>526</v>
      </c>
      <c r="N6872">
        <v>83</v>
      </c>
      <c r="P6872" cm="1">
        <f t="array" ref="P6872">IF(Q6872&gt;0,INDEX(Q6872:Q28596,MATCH(TRUE,INDEX(Q6872:Q28596="",,),0)-1),"")</f>
        <v>5</v>
      </c>
      <c r="Q6872">
        <v>5</v>
      </c>
      <c r="R6872">
        <f t="shared" si="109"/>
        <v>0</v>
      </c>
    </row>
    <row r="6873" spans="1:18" x14ac:dyDescent="0.3">
      <c r="A6873" t="s">
        <v>514</v>
      </c>
      <c r="B6873" s="1">
        <v>38455</v>
      </c>
      <c r="C6873" t="s">
        <v>515</v>
      </c>
      <c r="D6873" t="s">
        <v>579</v>
      </c>
      <c r="E6873" t="s">
        <v>580</v>
      </c>
      <c r="G6873" t="s">
        <v>19</v>
      </c>
      <c r="H6873" t="s">
        <v>20</v>
      </c>
      <c r="I6873" t="s">
        <v>21</v>
      </c>
      <c r="J6873" t="s">
        <v>22</v>
      </c>
      <c r="K6873">
        <v>38.299999999999997</v>
      </c>
      <c r="L6873">
        <v>230</v>
      </c>
      <c r="M6873" t="s">
        <v>526</v>
      </c>
      <c r="N6873">
        <v>300</v>
      </c>
      <c r="P6873" cm="1">
        <f t="array" ref="P6873">IF(Q6873&gt;0,INDEX(Q6873:Q28597,MATCH(TRUE,INDEX(Q6873:Q28597="",,),0)-1),"")</f>
        <v>5</v>
      </c>
      <c r="Q6873">
        <v>5</v>
      </c>
      <c r="R6873">
        <f t="shared" si="109"/>
        <v>0</v>
      </c>
    </row>
    <row r="6874" spans="1:18" x14ac:dyDescent="0.3">
      <c r="A6874" t="s">
        <v>514</v>
      </c>
      <c r="B6874" s="1">
        <v>38455</v>
      </c>
      <c r="C6874" t="s">
        <v>515</v>
      </c>
      <c r="D6874" t="s">
        <v>579</v>
      </c>
      <c r="E6874" t="s">
        <v>580</v>
      </c>
      <c r="G6874" t="s">
        <v>19</v>
      </c>
      <c r="H6874" t="s">
        <v>43</v>
      </c>
      <c r="I6874" t="s">
        <v>21</v>
      </c>
      <c r="J6874" t="s">
        <v>22</v>
      </c>
      <c r="K6874">
        <v>56.9</v>
      </c>
      <c r="L6874">
        <v>145</v>
      </c>
      <c r="M6874" t="s">
        <v>526</v>
      </c>
      <c r="N6874">
        <v>145</v>
      </c>
      <c r="P6874" cm="1">
        <f t="array" ref="P6874">IF(Q6874&gt;0,INDEX(Q6874:Q28598,MATCH(TRUE,INDEX(Q6874:Q28598="",,),0)-1),"")</f>
        <v>5</v>
      </c>
      <c r="Q6874">
        <v>5</v>
      </c>
      <c r="R6874">
        <f t="shared" si="109"/>
        <v>0</v>
      </c>
    </row>
    <row r="6875" spans="1:18" x14ac:dyDescent="0.3">
      <c r="A6875" t="s">
        <v>514</v>
      </c>
      <c r="B6875" s="1">
        <v>38455</v>
      </c>
      <c r="C6875" t="s">
        <v>515</v>
      </c>
      <c r="D6875" t="s">
        <v>579</v>
      </c>
      <c r="E6875" t="s">
        <v>580</v>
      </c>
      <c r="G6875" t="s">
        <v>19</v>
      </c>
      <c r="H6875" t="s">
        <v>63</v>
      </c>
      <c r="I6875" t="s">
        <v>21</v>
      </c>
      <c r="J6875" t="s">
        <v>22</v>
      </c>
      <c r="K6875">
        <v>501.8</v>
      </c>
      <c r="L6875">
        <v>67</v>
      </c>
      <c r="M6875" t="s">
        <v>526</v>
      </c>
      <c r="N6875">
        <v>67</v>
      </c>
      <c r="P6875" cm="1">
        <f t="array" ref="P6875">IF(Q6875&gt;0,INDEX(Q6875:Q28599,MATCH(TRUE,INDEX(Q6875:Q28599="",,),0)-1),"")</f>
        <v>5</v>
      </c>
      <c r="Q6875">
        <v>5</v>
      </c>
      <c r="R6875">
        <f t="shared" si="109"/>
        <v>0</v>
      </c>
    </row>
    <row r="6876" spans="1:18" x14ac:dyDescent="0.3">
      <c r="A6876" t="s">
        <v>514</v>
      </c>
      <c r="B6876" s="1">
        <v>38455</v>
      </c>
      <c r="C6876" t="s">
        <v>515</v>
      </c>
      <c r="D6876" t="s">
        <v>579</v>
      </c>
      <c r="E6876" t="s">
        <v>580</v>
      </c>
      <c r="G6876" t="s">
        <v>19</v>
      </c>
      <c r="H6876" t="s">
        <v>63</v>
      </c>
      <c r="I6876" t="s">
        <v>26</v>
      </c>
      <c r="J6876" t="s">
        <v>27</v>
      </c>
      <c r="K6876">
        <v>488</v>
      </c>
      <c r="L6876">
        <v>18.5</v>
      </c>
      <c r="M6876" t="s">
        <v>526</v>
      </c>
      <c r="N6876">
        <v>18.5</v>
      </c>
      <c r="P6876" cm="1">
        <f t="array" ref="P6876">IF(Q6876&gt;0,INDEX(Q6876:Q28600,MATCH(TRUE,INDEX(Q6876:Q28600="",,),0)-1),"")</f>
        <v>5</v>
      </c>
      <c r="Q6876">
        <v>5</v>
      </c>
      <c r="R6876">
        <f t="shared" si="109"/>
        <v>0</v>
      </c>
    </row>
    <row r="6877" spans="1:18" x14ac:dyDescent="0.3">
      <c r="A6877" t="s">
        <v>514</v>
      </c>
      <c r="B6877" s="1">
        <v>38455</v>
      </c>
      <c r="C6877" t="s">
        <v>515</v>
      </c>
      <c r="D6877" t="s">
        <v>579</v>
      </c>
      <c r="E6877" t="s">
        <v>580</v>
      </c>
      <c r="G6877" s="6" t="s">
        <v>29</v>
      </c>
      <c r="H6877" t="s">
        <v>99</v>
      </c>
      <c r="I6877" t="s">
        <v>21</v>
      </c>
      <c r="J6877" t="s">
        <v>22</v>
      </c>
      <c r="K6877">
        <v>15.6</v>
      </c>
      <c r="L6877">
        <v>75</v>
      </c>
      <c r="M6877" t="s">
        <v>526</v>
      </c>
      <c r="N6877">
        <v>75</v>
      </c>
      <c r="P6877" cm="1">
        <f t="array" ref="P6877">IF(Q6877&gt;0,INDEX(Q6877:Q28601,MATCH(TRUE,INDEX(Q6877:Q28601="",,),0)-1),"")</f>
        <v>5</v>
      </c>
      <c r="Q6877">
        <v>5</v>
      </c>
      <c r="R6877">
        <f t="shared" si="109"/>
        <v>0</v>
      </c>
    </row>
    <row r="6878" spans="1:18" x14ac:dyDescent="0.3">
      <c r="A6878" t="s">
        <v>514</v>
      </c>
      <c r="B6878" s="1">
        <v>38455</v>
      </c>
      <c r="C6878" t="s">
        <v>515</v>
      </c>
      <c r="D6878" t="s">
        <v>579</v>
      </c>
      <c r="E6878" t="s">
        <v>580</v>
      </c>
      <c r="G6878" s="6" t="s">
        <v>29</v>
      </c>
      <c r="H6878" t="s">
        <v>64</v>
      </c>
      <c r="I6878" t="s">
        <v>21</v>
      </c>
      <c r="J6878" t="s">
        <v>22</v>
      </c>
      <c r="K6878">
        <v>9.4</v>
      </c>
      <c r="L6878">
        <v>120</v>
      </c>
      <c r="M6878" t="s">
        <v>526</v>
      </c>
      <c r="N6878">
        <v>120</v>
      </c>
      <c r="P6878" cm="1">
        <f t="array" ref="P6878">IF(Q6878&gt;0,INDEX(Q6878:Q28602,MATCH(TRUE,INDEX(Q6878:Q28602="",,),0)-1),"")</f>
        <v>5</v>
      </c>
      <c r="Q6878">
        <v>5</v>
      </c>
      <c r="R6878">
        <f t="shared" si="109"/>
        <v>0</v>
      </c>
    </row>
    <row r="6879" spans="1:18" x14ac:dyDescent="0.3">
      <c r="A6879" t="s">
        <v>514</v>
      </c>
      <c r="B6879" s="1">
        <v>38455</v>
      </c>
      <c r="C6879" t="s">
        <v>515</v>
      </c>
      <c r="D6879" t="s">
        <v>579</v>
      </c>
      <c r="E6879" t="s">
        <v>580</v>
      </c>
      <c r="G6879" s="6" t="s">
        <v>29</v>
      </c>
      <c r="H6879" t="s">
        <v>30</v>
      </c>
      <c r="I6879" t="s">
        <v>26</v>
      </c>
      <c r="J6879" t="s">
        <v>27</v>
      </c>
      <c r="K6879">
        <v>462</v>
      </c>
      <c r="L6879">
        <v>11.5</v>
      </c>
      <c r="M6879" t="s">
        <v>526</v>
      </c>
      <c r="N6879">
        <v>11.5</v>
      </c>
      <c r="P6879" cm="1">
        <f t="array" ref="P6879">IF(Q6879&gt;0,INDEX(Q6879:Q28603,MATCH(TRUE,INDEX(Q6879:Q28603="",,),0)-1),"")</f>
        <v>5</v>
      </c>
      <c r="Q6879">
        <v>5</v>
      </c>
      <c r="R6879">
        <f t="shared" si="109"/>
        <v>0</v>
      </c>
    </row>
    <row r="6880" spans="1:18" x14ac:dyDescent="0.3">
      <c r="A6880" t="s">
        <v>514</v>
      </c>
      <c r="B6880" s="1">
        <v>38455</v>
      </c>
      <c r="C6880" t="s">
        <v>515</v>
      </c>
      <c r="D6880" t="s">
        <v>579</v>
      </c>
      <c r="E6880" t="s">
        <v>580</v>
      </c>
      <c r="G6880" s="6" t="s">
        <v>29</v>
      </c>
      <c r="H6880" t="s">
        <v>20</v>
      </c>
      <c r="I6880" t="s">
        <v>26</v>
      </c>
      <c r="J6880" t="s">
        <v>27</v>
      </c>
      <c r="K6880">
        <v>50</v>
      </c>
      <c r="L6880">
        <v>14</v>
      </c>
      <c r="M6880" t="s">
        <v>526</v>
      </c>
      <c r="N6880">
        <v>14</v>
      </c>
      <c r="P6880" cm="1">
        <f t="array" ref="P6880">IF(Q6880&gt;0,INDEX(Q6880:Q28604,MATCH(TRUE,INDEX(Q6880:Q28604="",,),0)-1),"")</f>
        <v>5</v>
      </c>
      <c r="Q6880">
        <v>5</v>
      </c>
      <c r="R6880">
        <f t="shared" si="109"/>
        <v>0</v>
      </c>
    </row>
    <row r="6881" spans="1:18" x14ac:dyDescent="0.3">
      <c r="A6881" t="s">
        <v>514</v>
      </c>
      <c r="B6881" s="1">
        <v>38455</v>
      </c>
      <c r="C6881" t="s">
        <v>515</v>
      </c>
      <c r="D6881" t="s">
        <v>579</v>
      </c>
      <c r="E6881" t="s">
        <v>580</v>
      </c>
      <c r="G6881" s="6" t="s">
        <v>29</v>
      </c>
      <c r="H6881" t="s">
        <v>99</v>
      </c>
      <c r="I6881" t="s">
        <v>26</v>
      </c>
      <c r="J6881" t="s">
        <v>27</v>
      </c>
      <c r="K6881">
        <v>91</v>
      </c>
      <c r="L6881">
        <v>10.5</v>
      </c>
      <c r="M6881" t="s">
        <v>526</v>
      </c>
      <c r="N6881">
        <v>10.5</v>
      </c>
      <c r="P6881" cm="1">
        <f t="array" ref="P6881">IF(Q6881&gt;0,INDEX(Q6881:Q28605,MATCH(TRUE,INDEX(Q6881:Q28605="",,),0)-1),"")</f>
        <v>5</v>
      </c>
      <c r="Q6881">
        <v>5</v>
      </c>
      <c r="R6881">
        <f t="shared" si="109"/>
        <v>0</v>
      </c>
    </row>
    <row r="6882" spans="1:18" x14ac:dyDescent="0.3">
      <c r="A6882" t="s">
        <v>514</v>
      </c>
      <c r="B6882" s="1">
        <v>38455</v>
      </c>
      <c r="C6882" t="s">
        <v>515</v>
      </c>
      <c r="D6882" t="s">
        <v>579</v>
      </c>
      <c r="E6882" t="s">
        <v>580</v>
      </c>
      <c r="G6882" s="6" t="s">
        <v>29</v>
      </c>
      <c r="H6882" t="s">
        <v>43</v>
      </c>
      <c r="I6882" t="s">
        <v>26</v>
      </c>
      <c r="J6882" t="s">
        <v>27</v>
      </c>
      <c r="K6882">
        <v>154</v>
      </c>
      <c r="L6882">
        <v>13.3</v>
      </c>
      <c r="M6882" t="s">
        <v>526</v>
      </c>
      <c r="N6882">
        <v>13.3</v>
      </c>
      <c r="P6882" cm="1">
        <f t="array" ref="P6882">IF(Q6882&gt;0,INDEX(Q6882:Q28606,MATCH(TRUE,INDEX(Q6882:Q28606="",,),0)-1),"")</f>
        <v>5</v>
      </c>
      <c r="Q6882">
        <v>5</v>
      </c>
      <c r="R6882">
        <f t="shared" si="109"/>
        <v>0</v>
      </c>
    </row>
    <row r="6883" spans="1:18" x14ac:dyDescent="0.3">
      <c r="A6883" t="s">
        <v>514</v>
      </c>
      <c r="B6883" s="1">
        <v>38455</v>
      </c>
      <c r="C6883" t="s">
        <v>515</v>
      </c>
      <c r="D6883" t="s">
        <v>579</v>
      </c>
      <c r="E6883" t="s">
        <v>580</v>
      </c>
      <c r="G6883" s="6" t="s">
        <v>29</v>
      </c>
      <c r="H6883" t="s">
        <v>64</v>
      </c>
      <c r="I6883" t="s">
        <v>26</v>
      </c>
      <c r="J6883" t="s">
        <v>27</v>
      </c>
      <c r="K6883">
        <v>45</v>
      </c>
      <c r="L6883">
        <v>12.6</v>
      </c>
      <c r="M6883" t="s">
        <v>526</v>
      </c>
      <c r="N6883">
        <v>12.6</v>
      </c>
      <c r="P6883" cm="1">
        <f t="array" ref="P6883">IF(Q6883&gt;0,INDEX(Q6883:Q28607,MATCH(TRUE,INDEX(Q6883:Q28607="",,),0)-1),"")</f>
        <v>5</v>
      </c>
      <c r="Q6883">
        <v>5</v>
      </c>
      <c r="R6883">
        <f t="shared" si="109"/>
        <v>0</v>
      </c>
    </row>
    <row r="6884" spans="1:18" x14ac:dyDescent="0.3">
      <c r="P6884" t="str" cm="1">
        <f t="array" ref="P6884">IF(Q6884&gt;0,INDEX(Q6884:Q28608,MATCH(TRUE,INDEX(Q6884:Q28608="",,),0)-1),"")</f>
        <v/>
      </c>
      <c r="R6884" t="str">
        <f t="shared" si="109"/>
        <v/>
      </c>
    </row>
    <row r="6885" spans="1:18" x14ac:dyDescent="0.3">
      <c r="A6885" t="s">
        <v>514</v>
      </c>
      <c r="B6885" s="1">
        <v>38455</v>
      </c>
      <c r="C6885" t="s">
        <v>515</v>
      </c>
      <c r="D6885" t="s">
        <v>581</v>
      </c>
      <c r="E6885" t="s">
        <v>582</v>
      </c>
      <c r="G6885" t="s">
        <v>19</v>
      </c>
      <c r="H6885" t="s">
        <v>20</v>
      </c>
      <c r="I6885" t="s">
        <v>21</v>
      </c>
      <c r="J6885" t="s">
        <v>22</v>
      </c>
      <c r="K6885">
        <v>83.7</v>
      </c>
      <c r="L6885">
        <v>232</v>
      </c>
      <c r="M6885" t="s">
        <v>59</v>
      </c>
      <c r="N6885">
        <v>450</v>
      </c>
      <c r="O6885" t="s">
        <v>24</v>
      </c>
      <c r="P6885" cm="1">
        <f t="array" ref="P6885">IF(Q6885&gt;0,INDEX(Q6885:Q28609,MATCH(TRUE,INDEX(Q6885:Q28609="",,),0)-1),"")</f>
        <v>9</v>
      </c>
      <c r="Q6885">
        <v>1</v>
      </c>
      <c r="R6885">
        <f t="shared" si="109"/>
        <v>0</v>
      </c>
    </row>
    <row r="6886" spans="1:18" x14ac:dyDescent="0.3">
      <c r="A6886" t="s">
        <v>514</v>
      </c>
      <c r="B6886" s="1">
        <v>38455</v>
      </c>
      <c r="C6886" t="s">
        <v>515</v>
      </c>
      <c r="D6886" t="s">
        <v>581</v>
      </c>
      <c r="E6886" t="s">
        <v>582</v>
      </c>
      <c r="G6886" t="s">
        <v>19</v>
      </c>
      <c r="H6886" t="s">
        <v>43</v>
      </c>
      <c r="I6886" t="s">
        <v>21</v>
      </c>
      <c r="J6886" t="s">
        <v>22</v>
      </c>
      <c r="K6886">
        <v>113.6</v>
      </c>
      <c r="L6886">
        <v>148</v>
      </c>
      <c r="M6886" t="s">
        <v>59</v>
      </c>
      <c r="N6886">
        <v>535</v>
      </c>
      <c r="O6886" t="s">
        <v>24</v>
      </c>
      <c r="P6886" cm="1">
        <f t="array" ref="P6886">IF(Q6886&gt;0,INDEX(Q6886:Q28610,MATCH(TRUE,INDEX(Q6886:Q28610="",,),0)-1),"")</f>
        <v>9</v>
      </c>
      <c r="Q6886">
        <v>1</v>
      </c>
      <c r="R6886">
        <f t="shared" si="109"/>
        <v>0</v>
      </c>
    </row>
    <row r="6887" spans="1:18" x14ac:dyDescent="0.3">
      <c r="A6887" t="s">
        <v>514</v>
      </c>
      <c r="B6887" s="1">
        <v>38455</v>
      </c>
      <c r="C6887" t="s">
        <v>515</v>
      </c>
      <c r="D6887" t="s">
        <v>581</v>
      </c>
      <c r="E6887" t="s">
        <v>582</v>
      </c>
      <c r="G6887" t="s">
        <v>19</v>
      </c>
      <c r="H6887" t="s">
        <v>63</v>
      </c>
      <c r="I6887" t="s">
        <v>21</v>
      </c>
      <c r="J6887" t="s">
        <v>22</v>
      </c>
      <c r="K6887">
        <v>135.5</v>
      </c>
      <c r="L6887">
        <v>67</v>
      </c>
      <c r="M6887" t="s">
        <v>59</v>
      </c>
      <c r="N6887">
        <v>125</v>
      </c>
      <c r="O6887" t="s">
        <v>24</v>
      </c>
      <c r="P6887" cm="1">
        <f t="array" ref="P6887">IF(Q6887&gt;0,INDEX(Q6887:Q28611,MATCH(TRUE,INDEX(Q6887:Q28611="",,),0)-1),"")</f>
        <v>9</v>
      </c>
      <c r="Q6887">
        <v>1</v>
      </c>
      <c r="R6887">
        <f t="shared" si="109"/>
        <v>0</v>
      </c>
    </row>
    <row r="6888" spans="1:18" x14ac:dyDescent="0.3">
      <c r="A6888" t="s">
        <v>514</v>
      </c>
      <c r="B6888" s="1">
        <v>38455</v>
      </c>
      <c r="C6888" t="s">
        <v>515</v>
      </c>
      <c r="D6888" t="s">
        <v>581</v>
      </c>
      <c r="E6888" t="s">
        <v>582</v>
      </c>
      <c r="G6888" t="s">
        <v>19</v>
      </c>
      <c r="H6888" t="s">
        <v>43</v>
      </c>
      <c r="I6888" t="s">
        <v>26</v>
      </c>
      <c r="J6888" t="s">
        <v>27</v>
      </c>
      <c r="K6888">
        <v>1104</v>
      </c>
      <c r="L6888">
        <v>12.5</v>
      </c>
      <c r="M6888" t="s">
        <v>59</v>
      </c>
      <c r="N6888">
        <v>15</v>
      </c>
      <c r="O6888" t="s">
        <v>24</v>
      </c>
      <c r="P6888" cm="1">
        <f t="array" ref="P6888">IF(Q6888&gt;0,INDEX(Q6888:Q28612,MATCH(TRUE,INDEX(Q6888:Q28612="",,),0)-1),"")</f>
        <v>9</v>
      </c>
      <c r="Q6888">
        <v>1</v>
      </c>
      <c r="R6888">
        <f t="shared" si="109"/>
        <v>0</v>
      </c>
    </row>
    <row r="6889" spans="1:18" x14ac:dyDescent="0.3">
      <c r="A6889" t="s">
        <v>514</v>
      </c>
      <c r="B6889" s="1">
        <v>38455</v>
      </c>
      <c r="C6889" t="s">
        <v>515</v>
      </c>
      <c r="D6889" t="s">
        <v>581</v>
      </c>
      <c r="E6889" t="s">
        <v>582</v>
      </c>
      <c r="G6889" t="s">
        <v>19</v>
      </c>
      <c r="H6889" t="s">
        <v>63</v>
      </c>
      <c r="I6889" t="s">
        <v>26</v>
      </c>
      <c r="J6889" t="s">
        <v>27</v>
      </c>
      <c r="K6889">
        <v>956</v>
      </c>
      <c r="L6889">
        <v>17.3</v>
      </c>
      <c r="M6889" t="s">
        <v>59</v>
      </c>
      <c r="N6889">
        <v>23</v>
      </c>
      <c r="O6889" t="s">
        <v>24</v>
      </c>
      <c r="P6889" cm="1">
        <f t="array" ref="P6889">IF(Q6889&gt;0,INDEX(Q6889:Q28613,MATCH(TRUE,INDEX(Q6889:Q28613="",,),0)-1),"")</f>
        <v>9</v>
      </c>
      <c r="Q6889">
        <v>1</v>
      </c>
      <c r="R6889">
        <f t="shared" si="109"/>
        <v>0</v>
      </c>
    </row>
    <row r="6890" spans="1:18" x14ac:dyDescent="0.3">
      <c r="A6890" t="s">
        <v>514</v>
      </c>
      <c r="B6890" s="1">
        <v>38455</v>
      </c>
      <c r="C6890" t="s">
        <v>515</v>
      </c>
      <c r="D6890" t="s">
        <v>581</v>
      </c>
      <c r="E6890" t="s">
        <v>582</v>
      </c>
      <c r="G6890" s="6" t="s">
        <v>29</v>
      </c>
      <c r="H6890" t="s">
        <v>30</v>
      </c>
      <c r="I6890" t="s">
        <v>21</v>
      </c>
      <c r="J6890" t="s">
        <v>22</v>
      </c>
      <c r="K6890">
        <v>18.2</v>
      </c>
      <c r="L6890">
        <v>85</v>
      </c>
      <c r="M6890" t="s">
        <v>59</v>
      </c>
      <c r="N6890">
        <v>85</v>
      </c>
      <c r="O6890" t="s">
        <v>24</v>
      </c>
      <c r="P6890" cm="1">
        <f t="array" ref="P6890">IF(Q6890&gt;0,INDEX(Q6890:Q28614,MATCH(TRUE,INDEX(Q6890:Q28614="",,),0)-1),"")</f>
        <v>9</v>
      </c>
      <c r="Q6890">
        <v>1</v>
      </c>
      <c r="R6890">
        <f t="shared" si="109"/>
        <v>0</v>
      </c>
    </row>
    <row r="6891" spans="1:18" x14ac:dyDescent="0.3">
      <c r="A6891" t="s">
        <v>514</v>
      </c>
      <c r="B6891" s="1">
        <v>38455</v>
      </c>
      <c r="C6891" t="s">
        <v>515</v>
      </c>
      <c r="D6891" t="s">
        <v>581</v>
      </c>
      <c r="E6891" t="s">
        <v>582</v>
      </c>
      <c r="G6891" s="6" t="s">
        <v>29</v>
      </c>
      <c r="H6891" t="s">
        <v>69</v>
      </c>
      <c r="I6891" t="s">
        <v>21</v>
      </c>
      <c r="J6891" t="s">
        <v>22</v>
      </c>
      <c r="K6891">
        <v>4.5999999999999996</v>
      </c>
      <c r="L6891">
        <v>62</v>
      </c>
      <c r="M6891" t="s">
        <v>59</v>
      </c>
      <c r="N6891">
        <v>62</v>
      </c>
      <c r="O6891" t="s">
        <v>24</v>
      </c>
      <c r="P6891" cm="1">
        <f t="array" ref="P6891">IF(Q6891&gt;0,INDEX(Q6891:Q28615,MATCH(TRUE,INDEX(Q6891:Q28615="",,),0)-1),"")</f>
        <v>9</v>
      </c>
      <c r="Q6891">
        <v>1</v>
      </c>
      <c r="R6891">
        <f t="shared" si="109"/>
        <v>0</v>
      </c>
    </row>
    <row r="6892" spans="1:18" x14ac:dyDescent="0.3">
      <c r="A6892" t="s">
        <v>514</v>
      </c>
      <c r="B6892" s="1">
        <v>38455</v>
      </c>
      <c r="C6892" t="s">
        <v>515</v>
      </c>
      <c r="D6892" t="s">
        <v>581</v>
      </c>
      <c r="E6892" t="s">
        <v>582</v>
      </c>
      <c r="G6892" s="6" t="s">
        <v>29</v>
      </c>
      <c r="H6892" t="s">
        <v>41</v>
      </c>
      <c r="I6892" t="s">
        <v>21</v>
      </c>
      <c r="J6892" t="s">
        <v>22</v>
      </c>
      <c r="K6892">
        <v>12</v>
      </c>
      <c r="L6892">
        <v>179</v>
      </c>
      <c r="M6892" t="s">
        <v>59</v>
      </c>
      <c r="N6892">
        <v>179</v>
      </c>
      <c r="O6892" t="s">
        <v>24</v>
      </c>
      <c r="P6892" cm="1">
        <f t="array" ref="P6892">IF(Q6892&gt;0,INDEX(Q6892:Q28616,MATCH(TRUE,INDEX(Q6892:Q28616="",,),0)-1),"")</f>
        <v>9</v>
      </c>
      <c r="Q6892">
        <v>1</v>
      </c>
      <c r="R6892">
        <f t="shared" si="109"/>
        <v>0</v>
      </c>
    </row>
    <row r="6893" spans="1:18" x14ac:dyDescent="0.3">
      <c r="A6893" t="s">
        <v>514</v>
      </c>
      <c r="B6893" s="1">
        <v>38455</v>
      </c>
      <c r="C6893" t="s">
        <v>515</v>
      </c>
      <c r="D6893" t="s">
        <v>581</v>
      </c>
      <c r="E6893" t="s">
        <v>582</v>
      </c>
      <c r="G6893" s="6" t="s">
        <v>29</v>
      </c>
      <c r="H6893" t="s">
        <v>30</v>
      </c>
      <c r="I6893" t="s">
        <v>26</v>
      </c>
      <c r="J6893" t="s">
        <v>27</v>
      </c>
      <c r="K6893">
        <v>538</v>
      </c>
      <c r="L6893">
        <v>11.5</v>
      </c>
      <c r="M6893" t="s">
        <v>59</v>
      </c>
      <c r="N6893">
        <v>11.5</v>
      </c>
      <c r="O6893" t="s">
        <v>24</v>
      </c>
      <c r="P6893" cm="1">
        <f t="array" ref="P6893">IF(Q6893&gt;0,INDEX(Q6893:Q28617,MATCH(TRUE,INDEX(Q6893:Q28617="",,),0)-1),"")</f>
        <v>9</v>
      </c>
      <c r="Q6893">
        <v>1</v>
      </c>
      <c r="R6893">
        <f t="shared" si="109"/>
        <v>0</v>
      </c>
    </row>
    <row r="6894" spans="1:18" x14ac:dyDescent="0.3">
      <c r="A6894" t="s">
        <v>514</v>
      </c>
      <c r="B6894" s="1">
        <v>38455</v>
      </c>
      <c r="C6894" t="s">
        <v>515</v>
      </c>
      <c r="D6894" t="s">
        <v>581</v>
      </c>
      <c r="E6894" t="s">
        <v>582</v>
      </c>
      <c r="G6894" s="6" t="s">
        <v>29</v>
      </c>
      <c r="H6894" t="s">
        <v>69</v>
      </c>
      <c r="I6894" t="s">
        <v>26</v>
      </c>
      <c r="J6894" t="s">
        <v>27</v>
      </c>
      <c r="K6894">
        <v>188</v>
      </c>
      <c r="L6894">
        <v>11.9</v>
      </c>
      <c r="M6894" t="s">
        <v>59</v>
      </c>
      <c r="N6894">
        <v>11.9</v>
      </c>
      <c r="O6894" t="s">
        <v>24</v>
      </c>
      <c r="P6894" cm="1">
        <f t="array" ref="P6894">IF(Q6894&gt;0,INDEX(Q6894:Q28618,MATCH(TRUE,INDEX(Q6894:Q28618="",,),0)-1),"")</f>
        <v>9</v>
      </c>
      <c r="Q6894">
        <v>1</v>
      </c>
      <c r="R6894">
        <f t="shared" si="109"/>
        <v>0</v>
      </c>
    </row>
    <row r="6895" spans="1:18" x14ac:dyDescent="0.3">
      <c r="A6895" t="s">
        <v>514</v>
      </c>
      <c r="B6895" s="1">
        <v>38455</v>
      </c>
      <c r="C6895" t="s">
        <v>515</v>
      </c>
      <c r="D6895" t="s">
        <v>581</v>
      </c>
      <c r="E6895" t="s">
        <v>582</v>
      </c>
      <c r="G6895" s="6" t="s">
        <v>29</v>
      </c>
      <c r="H6895" t="s">
        <v>41</v>
      </c>
      <c r="I6895" t="s">
        <v>26</v>
      </c>
      <c r="J6895" t="s">
        <v>27</v>
      </c>
      <c r="K6895">
        <v>87</v>
      </c>
      <c r="L6895">
        <v>36.65</v>
      </c>
      <c r="M6895" t="s">
        <v>59</v>
      </c>
      <c r="N6895">
        <v>36.65</v>
      </c>
      <c r="O6895" t="s">
        <v>24</v>
      </c>
      <c r="P6895" cm="1">
        <f t="array" ref="P6895">IF(Q6895&gt;0,INDEX(Q6895:Q28619,MATCH(TRUE,INDEX(Q6895:Q28619="",,),0)-1),"")</f>
        <v>9</v>
      </c>
      <c r="Q6895">
        <v>1</v>
      </c>
      <c r="R6895">
        <f t="shared" si="109"/>
        <v>0</v>
      </c>
    </row>
    <row r="6896" spans="1:18" x14ac:dyDescent="0.3">
      <c r="A6896" t="s">
        <v>514</v>
      </c>
      <c r="B6896" s="1">
        <v>38455</v>
      </c>
      <c r="C6896" t="s">
        <v>515</v>
      </c>
      <c r="D6896" t="s">
        <v>581</v>
      </c>
      <c r="E6896" t="s">
        <v>582</v>
      </c>
      <c r="G6896" s="6" t="s">
        <v>29</v>
      </c>
      <c r="H6896" t="s">
        <v>28</v>
      </c>
      <c r="I6896" t="s">
        <v>26</v>
      </c>
      <c r="J6896" t="s">
        <v>27</v>
      </c>
      <c r="K6896">
        <v>246</v>
      </c>
      <c r="L6896">
        <v>19</v>
      </c>
      <c r="M6896" t="s">
        <v>59</v>
      </c>
      <c r="N6896">
        <v>19</v>
      </c>
      <c r="O6896" t="s">
        <v>24</v>
      </c>
      <c r="P6896" cm="1">
        <f t="array" ref="P6896">IF(Q6896&gt;0,INDEX(Q6896:Q28620,MATCH(TRUE,INDEX(Q6896:Q28620="",,),0)-1),"")</f>
        <v>9</v>
      </c>
      <c r="Q6896">
        <v>1</v>
      </c>
      <c r="R6896">
        <f t="shared" si="109"/>
        <v>0</v>
      </c>
    </row>
    <row r="6897" spans="1:18" x14ac:dyDescent="0.3">
      <c r="A6897" t="s">
        <v>514</v>
      </c>
      <c r="B6897" s="1">
        <v>38455</v>
      </c>
      <c r="C6897" t="s">
        <v>515</v>
      </c>
      <c r="D6897" t="s">
        <v>581</v>
      </c>
      <c r="E6897" t="s">
        <v>582</v>
      </c>
      <c r="G6897" t="s">
        <v>19</v>
      </c>
      <c r="H6897" t="s">
        <v>20</v>
      </c>
      <c r="I6897" t="s">
        <v>21</v>
      </c>
      <c r="J6897" t="s">
        <v>22</v>
      </c>
      <c r="K6897">
        <v>83.7</v>
      </c>
      <c r="L6897">
        <v>232</v>
      </c>
      <c r="M6897" t="s">
        <v>480</v>
      </c>
      <c r="N6897">
        <v>400</v>
      </c>
      <c r="P6897" cm="1">
        <f t="array" ref="P6897">IF(Q6897&gt;0,INDEX(Q6897:Q28621,MATCH(TRUE,INDEX(Q6897:Q28621="",,),0)-1),"")</f>
        <v>9</v>
      </c>
      <c r="Q6897">
        <v>2</v>
      </c>
      <c r="R6897">
        <f t="shared" si="109"/>
        <v>0</v>
      </c>
    </row>
    <row r="6898" spans="1:18" x14ac:dyDescent="0.3">
      <c r="A6898" t="s">
        <v>514</v>
      </c>
      <c r="B6898" s="1">
        <v>38455</v>
      </c>
      <c r="C6898" t="s">
        <v>515</v>
      </c>
      <c r="D6898" t="s">
        <v>581</v>
      </c>
      <c r="E6898" t="s">
        <v>582</v>
      </c>
      <c r="G6898" t="s">
        <v>19</v>
      </c>
      <c r="H6898" t="s">
        <v>43</v>
      </c>
      <c r="I6898" t="s">
        <v>21</v>
      </c>
      <c r="J6898" t="s">
        <v>22</v>
      </c>
      <c r="K6898">
        <v>113.6</v>
      </c>
      <c r="L6898">
        <v>148</v>
      </c>
      <c r="M6898" t="s">
        <v>480</v>
      </c>
      <c r="N6898">
        <v>200</v>
      </c>
      <c r="P6898" cm="1">
        <f t="array" ref="P6898">IF(Q6898&gt;0,INDEX(Q6898:Q28622,MATCH(TRUE,INDEX(Q6898:Q28622="",,),0)-1),"")</f>
        <v>9</v>
      </c>
      <c r="Q6898">
        <v>2</v>
      </c>
      <c r="R6898">
        <f t="shared" si="109"/>
        <v>0</v>
      </c>
    </row>
    <row r="6899" spans="1:18" x14ac:dyDescent="0.3">
      <c r="A6899" t="s">
        <v>514</v>
      </c>
      <c r="B6899" s="1">
        <v>38455</v>
      </c>
      <c r="C6899" t="s">
        <v>515</v>
      </c>
      <c r="D6899" t="s">
        <v>581</v>
      </c>
      <c r="E6899" t="s">
        <v>582</v>
      </c>
      <c r="G6899" t="s">
        <v>19</v>
      </c>
      <c r="H6899" t="s">
        <v>63</v>
      </c>
      <c r="I6899" t="s">
        <v>21</v>
      </c>
      <c r="J6899" t="s">
        <v>22</v>
      </c>
      <c r="K6899">
        <v>135.5</v>
      </c>
      <c r="L6899">
        <v>67</v>
      </c>
      <c r="M6899" t="s">
        <v>480</v>
      </c>
      <c r="N6899">
        <v>115.16</v>
      </c>
      <c r="P6899" cm="1">
        <f t="array" ref="P6899">IF(Q6899&gt;0,INDEX(Q6899:Q28623,MATCH(TRUE,INDEX(Q6899:Q28623="",,),0)-1),"")</f>
        <v>9</v>
      </c>
      <c r="Q6899">
        <v>2</v>
      </c>
      <c r="R6899">
        <f t="shared" si="109"/>
        <v>0</v>
      </c>
    </row>
    <row r="6900" spans="1:18" x14ac:dyDescent="0.3">
      <c r="A6900" t="s">
        <v>514</v>
      </c>
      <c r="B6900" s="1">
        <v>38455</v>
      </c>
      <c r="C6900" t="s">
        <v>515</v>
      </c>
      <c r="D6900" t="s">
        <v>581</v>
      </c>
      <c r="E6900" t="s">
        <v>582</v>
      </c>
      <c r="G6900" t="s">
        <v>19</v>
      </c>
      <c r="H6900" t="s">
        <v>43</v>
      </c>
      <c r="I6900" t="s">
        <v>26</v>
      </c>
      <c r="J6900" t="s">
        <v>27</v>
      </c>
      <c r="K6900">
        <v>1104</v>
      </c>
      <c r="L6900">
        <v>12.5</v>
      </c>
      <c r="M6900" t="s">
        <v>480</v>
      </c>
      <c r="N6900">
        <v>35</v>
      </c>
      <c r="P6900" cm="1">
        <f t="array" ref="P6900">IF(Q6900&gt;0,INDEX(Q6900:Q28624,MATCH(TRUE,INDEX(Q6900:Q28624="",,),0)-1),"")</f>
        <v>9</v>
      </c>
      <c r="Q6900">
        <v>2</v>
      </c>
      <c r="R6900">
        <f t="shared" ref="R6900:R6963" si="110">IF(P6900="","",0)</f>
        <v>0</v>
      </c>
    </row>
    <row r="6901" spans="1:18" x14ac:dyDescent="0.3">
      <c r="A6901" t="s">
        <v>514</v>
      </c>
      <c r="B6901" s="1">
        <v>38455</v>
      </c>
      <c r="C6901" t="s">
        <v>515</v>
      </c>
      <c r="D6901" t="s">
        <v>581</v>
      </c>
      <c r="E6901" t="s">
        <v>582</v>
      </c>
      <c r="G6901" t="s">
        <v>19</v>
      </c>
      <c r="H6901" t="s">
        <v>63</v>
      </c>
      <c r="I6901" t="s">
        <v>26</v>
      </c>
      <c r="J6901" t="s">
        <v>27</v>
      </c>
      <c r="K6901">
        <v>956</v>
      </c>
      <c r="L6901">
        <v>17.3</v>
      </c>
      <c r="M6901" t="s">
        <v>480</v>
      </c>
      <c r="N6901">
        <v>35</v>
      </c>
      <c r="P6901" cm="1">
        <f t="array" ref="P6901">IF(Q6901&gt;0,INDEX(Q6901:Q28625,MATCH(TRUE,INDEX(Q6901:Q28625="",,),0)-1),"")</f>
        <v>9</v>
      </c>
      <c r="Q6901">
        <v>2</v>
      </c>
      <c r="R6901">
        <f t="shared" si="110"/>
        <v>0</v>
      </c>
    </row>
    <row r="6902" spans="1:18" x14ac:dyDescent="0.3">
      <c r="A6902" t="s">
        <v>514</v>
      </c>
      <c r="B6902" s="1">
        <v>38455</v>
      </c>
      <c r="C6902" t="s">
        <v>515</v>
      </c>
      <c r="D6902" t="s">
        <v>581</v>
      </c>
      <c r="E6902" t="s">
        <v>582</v>
      </c>
      <c r="G6902" s="6" t="s">
        <v>29</v>
      </c>
      <c r="H6902" t="s">
        <v>30</v>
      </c>
      <c r="I6902" t="s">
        <v>21</v>
      </c>
      <c r="J6902" t="s">
        <v>22</v>
      </c>
      <c r="K6902">
        <v>18.2</v>
      </c>
      <c r="L6902">
        <v>85</v>
      </c>
      <c r="M6902" t="s">
        <v>480</v>
      </c>
      <c r="N6902">
        <v>85</v>
      </c>
      <c r="P6902" cm="1">
        <f t="array" ref="P6902">IF(Q6902&gt;0,INDEX(Q6902:Q28626,MATCH(TRUE,INDEX(Q6902:Q28626="",,),0)-1),"")</f>
        <v>9</v>
      </c>
      <c r="Q6902">
        <v>2</v>
      </c>
      <c r="R6902">
        <f t="shared" si="110"/>
        <v>0</v>
      </c>
    </row>
    <row r="6903" spans="1:18" x14ac:dyDescent="0.3">
      <c r="A6903" t="s">
        <v>514</v>
      </c>
      <c r="B6903" s="1">
        <v>38455</v>
      </c>
      <c r="C6903" t="s">
        <v>515</v>
      </c>
      <c r="D6903" t="s">
        <v>581</v>
      </c>
      <c r="E6903" t="s">
        <v>582</v>
      </c>
      <c r="G6903" s="6" t="s">
        <v>29</v>
      </c>
      <c r="H6903" t="s">
        <v>69</v>
      </c>
      <c r="I6903" t="s">
        <v>21</v>
      </c>
      <c r="J6903" t="s">
        <v>22</v>
      </c>
      <c r="K6903">
        <v>4.5999999999999996</v>
      </c>
      <c r="L6903">
        <v>62</v>
      </c>
      <c r="M6903" t="s">
        <v>480</v>
      </c>
      <c r="N6903">
        <v>62</v>
      </c>
      <c r="P6903" cm="1">
        <f t="array" ref="P6903">IF(Q6903&gt;0,INDEX(Q6903:Q28627,MATCH(TRUE,INDEX(Q6903:Q28627="",,),0)-1),"")</f>
        <v>9</v>
      </c>
      <c r="Q6903">
        <v>2</v>
      </c>
      <c r="R6903">
        <f t="shared" si="110"/>
        <v>0</v>
      </c>
    </row>
    <row r="6904" spans="1:18" x14ac:dyDescent="0.3">
      <c r="A6904" t="s">
        <v>514</v>
      </c>
      <c r="B6904" s="1">
        <v>38455</v>
      </c>
      <c r="C6904" t="s">
        <v>515</v>
      </c>
      <c r="D6904" t="s">
        <v>581</v>
      </c>
      <c r="E6904" t="s">
        <v>582</v>
      </c>
      <c r="G6904" s="6" t="s">
        <v>29</v>
      </c>
      <c r="H6904" t="s">
        <v>41</v>
      </c>
      <c r="I6904" t="s">
        <v>21</v>
      </c>
      <c r="J6904" t="s">
        <v>22</v>
      </c>
      <c r="K6904">
        <v>12</v>
      </c>
      <c r="L6904">
        <v>179</v>
      </c>
      <c r="M6904" t="s">
        <v>480</v>
      </c>
      <c r="N6904">
        <v>179</v>
      </c>
      <c r="P6904" cm="1">
        <f t="array" ref="P6904">IF(Q6904&gt;0,INDEX(Q6904:Q28628,MATCH(TRUE,INDEX(Q6904:Q28628="",,),0)-1),"")</f>
        <v>9</v>
      </c>
      <c r="Q6904">
        <v>2</v>
      </c>
      <c r="R6904">
        <f t="shared" si="110"/>
        <v>0</v>
      </c>
    </row>
    <row r="6905" spans="1:18" x14ac:dyDescent="0.3">
      <c r="A6905" t="s">
        <v>514</v>
      </c>
      <c r="B6905" s="1">
        <v>38455</v>
      </c>
      <c r="C6905" t="s">
        <v>515</v>
      </c>
      <c r="D6905" t="s">
        <v>581</v>
      </c>
      <c r="E6905" t="s">
        <v>582</v>
      </c>
      <c r="G6905" s="6" t="s">
        <v>29</v>
      </c>
      <c r="H6905" t="s">
        <v>30</v>
      </c>
      <c r="I6905" t="s">
        <v>26</v>
      </c>
      <c r="J6905" t="s">
        <v>27</v>
      </c>
      <c r="K6905">
        <v>538</v>
      </c>
      <c r="L6905">
        <v>11.5</v>
      </c>
      <c r="M6905" t="s">
        <v>480</v>
      </c>
      <c r="N6905">
        <v>11.5</v>
      </c>
      <c r="P6905" cm="1">
        <f t="array" ref="P6905">IF(Q6905&gt;0,INDEX(Q6905:Q28629,MATCH(TRUE,INDEX(Q6905:Q28629="",,),0)-1),"")</f>
        <v>9</v>
      </c>
      <c r="Q6905">
        <v>2</v>
      </c>
      <c r="R6905">
        <f t="shared" si="110"/>
        <v>0</v>
      </c>
    </row>
    <row r="6906" spans="1:18" x14ac:dyDescent="0.3">
      <c r="A6906" t="s">
        <v>514</v>
      </c>
      <c r="B6906" s="1">
        <v>38455</v>
      </c>
      <c r="C6906" t="s">
        <v>515</v>
      </c>
      <c r="D6906" t="s">
        <v>581</v>
      </c>
      <c r="E6906" t="s">
        <v>582</v>
      </c>
      <c r="G6906" s="6" t="s">
        <v>29</v>
      </c>
      <c r="H6906" t="s">
        <v>69</v>
      </c>
      <c r="I6906" t="s">
        <v>26</v>
      </c>
      <c r="J6906" t="s">
        <v>27</v>
      </c>
      <c r="K6906">
        <v>188</v>
      </c>
      <c r="L6906">
        <v>11.9</v>
      </c>
      <c r="M6906" t="s">
        <v>480</v>
      </c>
      <c r="N6906">
        <v>11.9</v>
      </c>
      <c r="P6906" cm="1">
        <f t="array" ref="P6906">IF(Q6906&gt;0,INDEX(Q6906:Q28630,MATCH(TRUE,INDEX(Q6906:Q28630="",,),0)-1),"")</f>
        <v>9</v>
      </c>
      <c r="Q6906">
        <v>2</v>
      </c>
      <c r="R6906">
        <f t="shared" si="110"/>
        <v>0</v>
      </c>
    </row>
    <row r="6907" spans="1:18" x14ac:dyDescent="0.3">
      <c r="A6907" t="s">
        <v>514</v>
      </c>
      <c r="B6907" s="1">
        <v>38455</v>
      </c>
      <c r="C6907" t="s">
        <v>515</v>
      </c>
      <c r="D6907" t="s">
        <v>581</v>
      </c>
      <c r="E6907" t="s">
        <v>582</v>
      </c>
      <c r="G6907" s="6" t="s">
        <v>29</v>
      </c>
      <c r="H6907" t="s">
        <v>41</v>
      </c>
      <c r="I6907" t="s">
        <v>26</v>
      </c>
      <c r="J6907" t="s">
        <v>27</v>
      </c>
      <c r="K6907">
        <v>87</v>
      </c>
      <c r="L6907">
        <v>36.65</v>
      </c>
      <c r="M6907" t="s">
        <v>480</v>
      </c>
      <c r="N6907">
        <v>36.65</v>
      </c>
      <c r="P6907" cm="1">
        <f t="array" ref="P6907">IF(Q6907&gt;0,INDEX(Q6907:Q28631,MATCH(TRUE,INDEX(Q6907:Q28631="",,),0)-1),"")</f>
        <v>9</v>
      </c>
      <c r="Q6907">
        <v>2</v>
      </c>
      <c r="R6907">
        <f t="shared" si="110"/>
        <v>0</v>
      </c>
    </row>
    <row r="6908" spans="1:18" x14ac:dyDescent="0.3">
      <c r="A6908" t="s">
        <v>514</v>
      </c>
      <c r="B6908" s="1">
        <v>38455</v>
      </c>
      <c r="C6908" t="s">
        <v>515</v>
      </c>
      <c r="D6908" t="s">
        <v>581</v>
      </c>
      <c r="E6908" t="s">
        <v>582</v>
      </c>
      <c r="G6908" s="6" t="s">
        <v>29</v>
      </c>
      <c r="H6908" t="s">
        <v>28</v>
      </c>
      <c r="I6908" t="s">
        <v>26</v>
      </c>
      <c r="J6908" t="s">
        <v>27</v>
      </c>
      <c r="K6908">
        <v>246</v>
      </c>
      <c r="L6908">
        <v>19</v>
      </c>
      <c r="M6908" t="s">
        <v>480</v>
      </c>
      <c r="N6908">
        <v>19</v>
      </c>
      <c r="P6908" cm="1">
        <f t="array" ref="P6908">IF(Q6908&gt;0,INDEX(Q6908:Q28632,MATCH(TRUE,INDEX(Q6908:Q28632="",,),0)-1),"")</f>
        <v>9</v>
      </c>
      <c r="Q6908">
        <v>2</v>
      </c>
      <c r="R6908">
        <f t="shared" si="110"/>
        <v>0</v>
      </c>
    </row>
    <row r="6909" spans="1:18" x14ac:dyDescent="0.3">
      <c r="A6909" t="s">
        <v>514</v>
      </c>
      <c r="B6909" s="1">
        <v>38455</v>
      </c>
      <c r="C6909" t="s">
        <v>515</v>
      </c>
      <c r="D6909" t="s">
        <v>581</v>
      </c>
      <c r="E6909" t="s">
        <v>582</v>
      </c>
      <c r="G6909" t="s">
        <v>19</v>
      </c>
      <c r="H6909" t="s">
        <v>20</v>
      </c>
      <c r="I6909" t="s">
        <v>21</v>
      </c>
      <c r="J6909" t="s">
        <v>22</v>
      </c>
      <c r="K6909">
        <v>83.7</v>
      </c>
      <c r="L6909">
        <v>232</v>
      </c>
      <c r="M6909" t="s">
        <v>189</v>
      </c>
      <c r="N6909">
        <v>232</v>
      </c>
      <c r="P6909" cm="1">
        <f t="array" ref="P6909">IF(Q6909&gt;0,INDEX(Q6909:Q28633,MATCH(TRUE,INDEX(Q6909:Q28633="",,),0)-1),"")</f>
        <v>9</v>
      </c>
      <c r="Q6909">
        <v>3</v>
      </c>
      <c r="R6909">
        <f t="shared" si="110"/>
        <v>0</v>
      </c>
    </row>
    <row r="6910" spans="1:18" x14ac:dyDescent="0.3">
      <c r="A6910" t="s">
        <v>514</v>
      </c>
      <c r="B6910" s="1">
        <v>38455</v>
      </c>
      <c r="C6910" t="s">
        <v>515</v>
      </c>
      <c r="D6910" t="s">
        <v>581</v>
      </c>
      <c r="E6910" t="s">
        <v>582</v>
      </c>
      <c r="G6910" t="s">
        <v>19</v>
      </c>
      <c r="H6910" t="s">
        <v>43</v>
      </c>
      <c r="I6910" t="s">
        <v>21</v>
      </c>
      <c r="J6910" t="s">
        <v>22</v>
      </c>
      <c r="K6910">
        <v>113.6</v>
      </c>
      <c r="L6910">
        <v>148</v>
      </c>
      <c r="M6910" t="s">
        <v>189</v>
      </c>
      <c r="N6910">
        <v>148</v>
      </c>
      <c r="P6910" cm="1">
        <f t="array" ref="P6910">IF(Q6910&gt;0,INDEX(Q6910:Q28634,MATCH(TRUE,INDEX(Q6910:Q28634="",,),0)-1),"")</f>
        <v>9</v>
      </c>
      <c r="Q6910">
        <v>3</v>
      </c>
      <c r="R6910">
        <f t="shared" si="110"/>
        <v>0</v>
      </c>
    </row>
    <row r="6911" spans="1:18" x14ac:dyDescent="0.3">
      <c r="A6911" t="s">
        <v>514</v>
      </c>
      <c r="B6911" s="1">
        <v>38455</v>
      </c>
      <c r="C6911" t="s">
        <v>515</v>
      </c>
      <c r="D6911" t="s">
        <v>581</v>
      </c>
      <c r="E6911" t="s">
        <v>582</v>
      </c>
      <c r="G6911" t="s">
        <v>19</v>
      </c>
      <c r="H6911" t="s">
        <v>63</v>
      </c>
      <c r="I6911" t="s">
        <v>21</v>
      </c>
      <c r="J6911" t="s">
        <v>22</v>
      </c>
      <c r="K6911">
        <v>135.5</v>
      </c>
      <c r="L6911">
        <v>67</v>
      </c>
      <c r="M6911" t="s">
        <v>189</v>
      </c>
      <c r="N6911">
        <v>67</v>
      </c>
      <c r="P6911" cm="1">
        <f t="array" ref="P6911">IF(Q6911&gt;0,INDEX(Q6911:Q28635,MATCH(TRUE,INDEX(Q6911:Q28635="",,),0)-1),"")</f>
        <v>9</v>
      </c>
      <c r="Q6911">
        <v>3</v>
      </c>
      <c r="R6911">
        <f t="shared" si="110"/>
        <v>0</v>
      </c>
    </row>
    <row r="6912" spans="1:18" x14ac:dyDescent="0.3">
      <c r="A6912" t="s">
        <v>514</v>
      </c>
      <c r="B6912" s="1">
        <v>38455</v>
      </c>
      <c r="C6912" t="s">
        <v>515</v>
      </c>
      <c r="D6912" t="s">
        <v>581</v>
      </c>
      <c r="E6912" t="s">
        <v>582</v>
      </c>
      <c r="G6912" t="s">
        <v>19</v>
      </c>
      <c r="H6912" t="s">
        <v>43</v>
      </c>
      <c r="I6912" t="s">
        <v>26</v>
      </c>
      <c r="J6912" t="s">
        <v>27</v>
      </c>
      <c r="K6912">
        <v>1104</v>
      </c>
      <c r="L6912">
        <v>12.5</v>
      </c>
      <c r="M6912" t="s">
        <v>189</v>
      </c>
      <c r="N6912">
        <v>70.14</v>
      </c>
      <c r="P6912" cm="1">
        <f t="array" ref="P6912">IF(Q6912&gt;0,INDEX(Q6912:Q28636,MATCH(TRUE,INDEX(Q6912:Q28636="",,),0)-1),"")</f>
        <v>9</v>
      </c>
      <c r="Q6912">
        <v>3</v>
      </c>
      <c r="R6912">
        <f t="shared" si="110"/>
        <v>0</v>
      </c>
    </row>
    <row r="6913" spans="1:18" x14ac:dyDescent="0.3">
      <c r="A6913" t="s">
        <v>514</v>
      </c>
      <c r="B6913" s="1">
        <v>38455</v>
      </c>
      <c r="C6913" t="s">
        <v>515</v>
      </c>
      <c r="D6913" t="s">
        <v>581</v>
      </c>
      <c r="E6913" t="s">
        <v>582</v>
      </c>
      <c r="G6913" t="s">
        <v>19</v>
      </c>
      <c r="H6913" t="s">
        <v>63</v>
      </c>
      <c r="I6913" t="s">
        <v>26</v>
      </c>
      <c r="J6913" t="s">
        <v>27</v>
      </c>
      <c r="K6913">
        <v>956</v>
      </c>
      <c r="L6913">
        <v>17.3</v>
      </c>
      <c r="M6913" t="s">
        <v>189</v>
      </c>
      <c r="N6913">
        <v>17.3</v>
      </c>
      <c r="P6913" cm="1">
        <f t="array" ref="P6913">IF(Q6913&gt;0,INDEX(Q6913:Q28637,MATCH(TRUE,INDEX(Q6913:Q28637="",,),0)-1),"")</f>
        <v>9</v>
      </c>
      <c r="Q6913">
        <v>3</v>
      </c>
      <c r="R6913">
        <f t="shared" si="110"/>
        <v>0</v>
      </c>
    </row>
    <row r="6914" spans="1:18" x14ac:dyDescent="0.3">
      <c r="A6914" t="s">
        <v>514</v>
      </c>
      <c r="B6914" s="1">
        <v>38455</v>
      </c>
      <c r="C6914" t="s">
        <v>515</v>
      </c>
      <c r="D6914" t="s">
        <v>581</v>
      </c>
      <c r="E6914" t="s">
        <v>582</v>
      </c>
      <c r="G6914" s="6" t="s">
        <v>29</v>
      </c>
      <c r="H6914" t="s">
        <v>30</v>
      </c>
      <c r="I6914" t="s">
        <v>21</v>
      </c>
      <c r="J6914" t="s">
        <v>22</v>
      </c>
      <c r="K6914">
        <v>18.2</v>
      </c>
      <c r="L6914">
        <v>85</v>
      </c>
      <c r="M6914" t="s">
        <v>189</v>
      </c>
      <c r="N6914">
        <v>85</v>
      </c>
      <c r="P6914" cm="1">
        <f t="array" ref="P6914">IF(Q6914&gt;0,INDEX(Q6914:Q28638,MATCH(TRUE,INDEX(Q6914:Q28638="",,),0)-1),"")</f>
        <v>9</v>
      </c>
      <c r="Q6914">
        <v>3</v>
      </c>
      <c r="R6914">
        <f t="shared" si="110"/>
        <v>0</v>
      </c>
    </row>
    <row r="6915" spans="1:18" x14ac:dyDescent="0.3">
      <c r="A6915" t="s">
        <v>514</v>
      </c>
      <c r="B6915" s="1">
        <v>38455</v>
      </c>
      <c r="C6915" t="s">
        <v>515</v>
      </c>
      <c r="D6915" t="s">
        <v>581</v>
      </c>
      <c r="E6915" t="s">
        <v>582</v>
      </c>
      <c r="G6915" s="6" t="s">
        <v>29</v>
      </c>
      <c r="H6915" t="s">
        <v>69</v>
      </c>
      <c r="I6915" t="s">
        <v>21</v>
      </c>
      <c r="J6915" t="s">
        <v>22</v>
      </c>
      <c r="K6915">
        <v>4.5999999999999996</v>
      </c>
      <c r="L6915">
        <v>62</v>
      </c>
      <c r="M6915" t="s">
        <v>189</v>
      </c>
      <c r="N6915">
        <v>62</v>
      </c>
      <c r="P6915" cm="1">
        <f t="array" ref="P6915">IF(Q6915&gt;0,INDEX(Q6915:Q28639,MATCH(TRUE,INDEX(Q6915:Q28639="",,),0)-1),"")</f>
        <v>9</v>
      </c>
      <c r="Q6915">
        <v>3</v>
      </c>
      <c r="R6915">
        <f t="shared" si="110"/>
        <v>0</v>
      </c>
    </row>
    <row r="6916" spans="1:18" x14ac:dyDescent="0.3">
      <c r="A6916" t="s">
        <v>514</v>
      </c>
      <c r="B6916" s="1">
        <v>38455</v>
      </c>
      <c r="C6916" t="s">
        <v>515</v>
      </c>
      <c r="D6916" t="s">
        <v>581</v>
      </c>
      <c r="E6916" t="s">
        <v>582</v>
      </c>
      <c r="G6916" s="6" t="s">
        <v>29</v>
      </c>
      <c r="H6916" t="s">
        <v>41</v>
      </c>
      <c r="I6916" t="s">
        <v>21</v>
      </c>
      <c r="J6916" t="s">
        <v>22</v>
      </c>
      <c r="K6916">
        <v>12</v>
      </c>
      <c r="L6916">
        <v>179</v>
      </c>
      <c r="M6916" t="s">
        <v>189</v>
      </c>
      <c r="N6916">
        <v>179</v>
      </c>
      <c r="P6916" cm="1">
        <f t="array" ref="P6916">IF(Q6916&gt;0,INDEX(Q6916:Q28640,MATCH(TRUE,INDEX(Q6916:Q28640="",,),0)-1),"")</f>
        <v>9</v>
      </c>
      <c r="Q6916">
        <v>3</v>
      </c>
      <c r="R6916">
        <f t="shared" si="110"/>
        <v>0</v>
      </c>
    </row>
    <row r="6917" spans="1:18" x14ac:dyDescent="0.3">
      <c r="A6917" t="s">
        <v>514</v>
      </c>
      <c r="B6917" s="1">
        <v>38455</v>
      </c>
      <c r="C6917" t="s">
        <v>515</v>
      </c>
      <c r="D6917" t="s">
        <v>581</v>
      </c>
      <c r="E6917" t="s">
        <v>582</v>
      </c>
      <c r="G6917" s="6" t="s">
        <v>29</v>
      </c>
      <c r="H6917" t="s">
        <v>30</v>
      </c>
      <c r="I6917" t="s">
        <v>26</v>
      </c>
      <c r="J6917" t="s">
        <v>27</v>
      </c>
      <c r="K6917">
        <v>538</v>
      </c>
      <c r="L6917">
        <v>11.5</v>
      </c>
      <c r="M6917" t="s">
        <v>189</v>
      </c>
      <c r="N6917">
        <v>11.5</v>
      </c>
      <c r="P6917" cm="1">
        <f t="array" ref="P6917">IF(Q6917&gt;0,INDEX(Q6917:Q28641,MATCH(TRUE,INDEX(Q6917:Q28641="",,),0)-1),"")</f>
        <v>9</v>
      </c>
      <c r="Q6917">
        <v>3</v>
      </c>
      <c r="R6917">
        <f t="shared" si="110"/>
        <v>0</v>
      </c>
    </row>
    <row r="6918" spans="1:18" x14ac:dyDescent="0.3">
      <c r="A6918" t="s">
        <v>514</v>
      </c>
      <c r="B6918" s="1">
        <v>38455</v>
      </c>
      <c r="C6918" t="s">
        <v>515</v>
      </c>
      <c r="D6918" t="s">
        <v>581</v>
      </c>
      <c r="E6918" t="s">
        <v>582</v>
      </c>
      <c r="G6918" s="6" t="s">
        <v>29</v>
      </c>
      <c r="H6918" t="s">
        <v>69</v>
      </c>
      <c r="I6918" t="s">
        <v>26</v>
      </c>
      <c r="J6918" t="s">
        <v>27</v>
      </c>
      <c r="K6918">
        <v>188</v>
      </c>
      <c r="L6918">
        <v>11.9</v>
      </c>
      <c r="M6918" t="s">
        <v>189</v>
      </c>
      <c r="N6918">
        <v>11.9</v>
      </c>
      <c r="P6918" cm="1">
        <f t="array" ref="P6918">IF(Q6918&gt;0,INDEX(Q6918:Q28642,MATCH(TRUE,INDEX(Q6918:Q28642="",,),0)-1),"")</f>
        <v>9</v>
      </c>
      <c r="Q6918">
        <v>3</v>
      </c>
      <c r="R6918">
        <f t="shared" si="110"/>
        <v>0</v>
      </c>
    </row>
    <row r="6919" spans="1:18" x14ac:dyDescent="0.3">
      <c r="A6919" t="s">
        <v>514</v>
      </c>
      <c r="B6919" s="1">
        <v>38455</v>
      </c>
      <c r="C6919" t="s">
        <v>515</v>
      </c>
      <c r="D6919" t="s">
        <v>581</v>
      </c>
      <c r="E6919" t="s">
        <v>582</v>
      </c>
      <c r="G6919" s="6" t="s">
        <v>29</v>
      </c>
      <c r="H6919" t="s">
        <v>41</v>
      </c>
      <c r="I6919" t="s">
        <v>26</v>
      </c>
      <c r="J6919" t="s">
        <v>27</v>
      </c>
      <c r="K6919">
        <v>87</v>
      </c>
      <c r="L6919">
        <v>36.65</v>
      </c>
      <c r="M6919" t="s">
        <v>189</v>
      </c>
      <c r="N6919">
        <v>36.65</v>
      </c>
      <c r="P6919" cm="1">
        <f t="array" ref="P6919">IF(Q6919&gt;0,INDEX(Q6919:Q28643,MATCH(TRUE,INDEX(Q6919:Q28643="",,),0)-1),"")</f>
        <v>9</v>
      </c>
      <c r="Q6919">
        <v>3</v>
      </c>
      <c r="R6919">
        <f t="shared" si="110"/>
        <v>0</v>
      </c>
    </row>
    <row r="6920" spans="1:18" x14ac:dyDescent="0.3">
      <c r="A6920" t="s">
        <v>514</v>
      </c>
      <c r="B6920" s="1">
        <v>38455</v>
      </c>
      <c r="C6920" t="s">
        <v>515</v>
      </c>
      <c r="D6920" t="s">
        <v>581</v>
      </c>
      <c r="E6920" t="s">
        <v>582</v>
      </c>
      <c r="G6920" s="6" t="s">
        <v>29</v>
      </c>
      <c r="H6920" t="s">
        <v>28</v>
      </c>
      <c r="I6920" t="s">
        <v>26</v>
      </c>
      <c r="J6920" t="s">
        <v>27</v>
      </c>
      <c r="K6920">
        <v>246</v>
      </c>
      <c r="L6920">
        <v>19</v>
      </c>
      <c r="M6920" t="s">
        <v>189</v>
      </c>
      <c r="N6920">
        <v>19</v>
      </c>
      <c r="P6920" cm="1">
        <f t="array" ref="P6920">IF(Q6920&gt;0,INDEX(Q6920:Q28644,MATCH(TRUE,INDEX(Q6920:Q28644="",,),0)-1),"")</f>
        <v>9</v>
      </c>
      <c r="Q6920">
        <v>3</v>
      </c>
      <c r="R6920">
        <f t="shared" si="110"/>
        <v>0</v>
      </c>
    </row>
    <row r="6921" spans="1:18" x14ac:dyDescent="0.3">
      <c r="A6921" t="s">
        <v>514</v>
      </c>
      <c r="B6921" s="1">
        <v>38455</v>
      </c>
      <c r="C6921" t="s">
        <v>515</v>
      </c>
      <c r="D6921" t="s">
        <v>581</v>
      </c>
      <c r="E6921" t="s">
        <v>582</v>
      </c>
      <c r="G6921" t="s">
        <v>19</v>
      </c>
      <c r="H6921" t="s">
        <v>20</v>
      </c>
      <c r="I6921" t="s">
        <v>21</v>
      </c>
      <c r="J6921" t="s">
        <v>22</v>
      </c>
      <c r="K6921">
        <v>83.7</v>
      </c>
      <c r="L6921">
        <v>232</v>
      </c>
      <c r="M6921" t="s">
        <v>492</v>
      </c>
      <c r="N6921">
        <v>250</v>
      </c>
      <c r="P6921" cm="1">
        <f t="array" ref="P6921">IF(Q6921&gt;0,INDEX(Q6921:Q28645,MATCH(TRUE,INDEX(Q6921:Q28645="",,),0)-1),"")</f>
        <v>9</v>
      </c>
      <c r="Q6921">
        <v>4</v>
      </c>
      <c r="R6921">
        <f t="shared" si="110"/>
        <v>0</v>
      </c>
    </row>
    <row r="6922" spans="1:18" x14ac:dyDescent="0.3">
      <c r="A6922" t="s">
        <v>514</v>
      </c>
      <c r="B6922" s="1">
        <v>38455</v>
      </c>
      <c r="C6922" t="s">
        <v>515</v>
      </c>
      <c r="D6922" t="s">
        <v>581</v>
      </c>
      <c r="E6922" t="s">
        <v>582</v>
      </c>
      <c r="G6922" t="s">
        <v>19</v>
      </c>
      <c r="H6922" t="s">
        <v>43</v>
      </c>
      <c r="I6922" t="s">
        <v>21</v>
      </c>
      <c r="J6922" t="s">
        <v>22</v>
      </c>
      <c r="K6922">
        <v>113.6</v>
      </c>
      <c r="L6922">
        <v>148</v>
      </c>
      <c r="M6922" t="s">
        <v>492</v>
      </c>
      <c r="N6922">
        <v>150</v>
      </c>
      <c r="P6922" cm="1">
        <f t="array" ref="P6922">IF(Q6922&gt;0,INDEX(Q6922:Q28646,MATCH(TRUE,INDEX(Q6922:Q28646="",,),0)-1),"")</f>
        <v>9</v>
      </c>
      <c r="Q6922">
        <v>4</v>
      </c>
      <c r="R6922">
        <f t="shared" si="110"/>
        <v>0</v>
      </c>
    </row>
    <row r="6923" spans="1:18" x14ac:dyDescent="0.3">
      <c r="A6923" t="s">
        <v>514</v>
      </c>
      <c r="B6923" s="1">
        <v>38455</v>
      </c>
      <c r="C6923" t="s">
        <v>515</v>
      </c>
      <c r="D6923" t="s">
        <v>581</v>
      </c>
      <c r="E6923" t="s">
        <v>582</v>
      </c>
      <c r="G6923" t="s">
        <v>19</v>
      </c>
      <c r="H6923" t="s">
        <v>63</v>
      </c>
      <c r="I6923" t="s">
        <v>21</v>
      </c>
      <c r="J6923" t="s">
        <v>22</v>
      </c>
      <c r="K6923">
        <v>135.5</v>
      </c>
      <c r="L6923">
        <v>67</v>
      </c>
      <c r="M6923" t="s">
        <v>492</v>
      </c>
      <c r="N6923">
        <v>110</v>
      </c>
      <c r="P6923" cm="1">
        <f t="array" ref="P6923">IF(Q6923&gt;0,INDEX(Q6923:Q28647,MATCH(TRUE,INDEX(Q6923:Q28647="",,),0)-1),"")</f>
        <v>9</v>
      </c>
      <c r="Q6923">
        <v>4</v>
      </c>
      <c r="R6923">
        <f t="shared" si="110"/>
        <v>0</v>
      </c>
    </row>
    <row r="6924" spans="1:18" x14ac:dyDescent="0.3">
      <c r="A6924" t="s">
        <v>514</v>
      </c>
      <c r="B6924" s="1">
        <v>38455</v>
      </c>
      <c r="C6924" t="s">
        <v>515</v>
      </c>
      <c r="D6924" t="s">
        <v>581</v>
      </c>
      <c r="E6924" t="s">
        <v>582</v>
      </c>
      <c r="G6924" t="s">
        <v>19</v>
      </c>
      <c r="H6924" t="s">
        <v>43</v>
      </c>
      <c r="I6924" t="s">
        <v>26</v>
      </c>
      <c r="J6924" t="s">
        <v>27</v>
      </c>
      <c r="K6924">
        <v>1104</v>
      </c>
      <c r="L6924">
        <v>12.5</v>
      </c>
      <c r="M6924" t="s">
        <v>492</v>
      </c>
      <c r="N6924">
        <v>34</v>
      </c>
      <c r="P6924" cm="1">
        <f t="array" ref="P6924">IF(Q6924&gt;0,INDEX(Q6924:Q28648,MATCH(TRUE,INDEX(Q6924:Q28648="",,),0)-1),"")</f>
        <v>9</v>
      </c>
      <c r="Q6924">
        <v>4</v>
      </c>
      <c r="R6924">
        <f t="shared" si="110"/>
        <v>0</v>
      </c>
    </row>
    <row r="6925" spans="1:18" x14ac:dyDescent="0.3">
      <c r="A6925" t="s">
        <v>514</v>
      </c>
      <c r="B6925" s="1">
        <v>38455</v>
      </c>
      <c r="C6925" t="s">
        <v>515</v>
      </c>
      <c r="D6925" t="s">
        <v>581</v>
      </c>
      <c r="E6925" t="s">
        <v>582</v>
      </c>
      <c r="G6925" t="s">
        <v>19</v>
      </c>
      <c r="H6925" t="s">
        <v>63</v>
      </c>
      <c r="I6925" t="s">
        <v>26</v>
      </c>
      <c r="J6925" t="s">
        <v>27</v>
      </c>
      <c r="K6925">
        <v>956</v>
      </c>
      <c r="L6925">
        <v>17.3</v>
      </c>
      <c r="M6925" t="s">
        <v>492</v>
      </c>
      <c r="N6925">
        <v>38</v>
      </c>
      <c r="P6925" cm="1">
        <f t="array" ref="P6925">IF(Q6925&gt;0,INDEX(Q6925:Q28649,MATCH(TRUE,INDEX(Q6925:Q28649="",,),0)-1),"")</f>
        <v>9</v>
      </c>
      <c r="Q6925">
        <v>4</v>
      </c>
      <c r="R6925">
        <f t="shared" si="110"/>
        <v>0</v>
      </c>
    </row>
    <row r="6926" spans="1:18" x14ac:dyDescent="0.3">
      <c r="A6926" t="s">
        <v>514</v>
      </c>
      <c r="B6926" s="1">
        <v>38455</v>
      </c>
      <c r="C6926" t="s">
        <v>515</v>
      </c>
      <c r="D6926" t="s">
        <v>581</v>
      </c>
      <c r="E6926" t="s">
        <v>582</v>
      </c>
      <c r="G6926" s="6" t="s">
        <v>29</v>
      </c>
      <c r="H6926" t="s">
        <v>30</v>
      </c>
      <c r="I6926" t="s">
        <v>21</v>
      </c>
      <c r="J6926" t="s">
        <v>22</v>
      </c>
      <c r="K6926">
        <v>18.2</v>
      </c>
      <c r="L6926">
        <v>85</v>
      </c>
      <c r="M6926" t="s">
        <v>492</v>
      </c>
      <c r="N6926">
        <v>85</v>
      </c>
      <c r="P6926" cm="1">
        <f t="array" ref="P6926">IF(Q6926&gt;0,INDEX(Q6926:Q28650,MATCH(TRUE,INDEX(Q6926:Q28650="",,),0)-1),"")</f>
        <v>9</v>
      </c>
      <c r="Q6926">
        <v>4</v>
      </c>
      <c r="R6926">
        <f t="shared" si="110"/>
        <v>0</v>
      </c>
    </row>
    <row r="6927" spans="1:18" x14ac:dyDescent="0.3">
      <c r="A6927" t="s">
        <v>514</v>
      </c>
      <c r="B6927" s="1">
        <v>38455</v>
      </c>
      <c r="C6927" t="s">
        <v>515</v>
      </c>
      <c r="D6927" t="s">
        <v>581</v>
      </c>
      <c r="E6927" t="s">
        <v>582</v>
      </c>
      <c r="G6927" s="6" t="s">
        <v>29</v>
      </c>
      <c r="H6927" t="s">
        <v>69</v>
      </c>
      <c r="I6927" t="s">
        <v>21</v>
      </c>
      <c r="J6927" t="s">
        <v>22</v>
      </c>
      <c r="K6927">
        <v>4.5999999999999996</v>
      </c>
      <c r="L6927">
        <v>62</v>
      </c>
      <c r="M6927" t="s">
        <v>492</v>
      </c>
      <c r="N6927">
        <v>62</v>
      </c>
      <c r="P6927" cm="1">
        <f t="array" ref="P6927">IF(Q6927&gt;0,INDEX(Q6927:Q28651,MATCH(TRUE,INDEX(Q6927:Q28651="",,),0)-1),"")</f>
        <v>9</v>
      </c>
      <c r="Q6927">
        <v>4</v>
      </c>
      <c r="R6927">
        <f t="shared" si="110"/>
        <v>0</v>
      </c>
    </row>
    <row r="6928" spans="1:18" x14ac:dyDescent="0.3">
      <c r="A6928" t="s">
        <v>514</v>
      </c>
      <c r="B6928" s="1">
        <v>38455</v>
      </c>
      <c r="C6928" t="s">
        <v>515</v>
      </c>
      <c r="D6928" t="s">
        <v>581</v>
      </c>
      <c r="E6928" t="s">
        <v>582</v>
      </c>
      <c r="G6928" s="6" t="s">
        <v>29</v>
      </c>
      <c r="H6928" t="s">
        <v>41</v>
      </c>
      <c r="I6928" t="s">
        <v>21</v>
      </c>
      <c r="J6928" t="s">
        <v>22</v>
      </c>
      <c r="K6928">
        <v>12</v>
      </c>
      <c r="L6928">
        <v>179</v>
      </c>
      <c r="M6928" t="s">
        <v>492</v>
      </c>
      <c r="N6928">
        <v>179</v>
      </c>
      <c r="P6928" cm="1">
        <f t="array" ref="P6928">IF(Q6928&gt;0,INDEX(Q6928:Q28652,MATCH(TRUE,INDEX(Q6928:Q28652="",,),0)-1),"")</f>
        <v>9</v>
      </c>
      <c r="Q6928">
        <v>4</v>
      </c>
      <c r="R6928">
        <f t="shared" si="110"/>
        <v>0</v>
      </c>
    </row>
    <row r="6929" spans="1:18" x14ac:dyDescent="0.3">
      <c r="A6929" t="s">
        <v>514</v>
      </c>
      <c r="B6929" s="1">
        <v>38455</v>
      </c>
      <c r="C6929" t="s">
        <v>515</v>
      </c>
      <c r="D6929" t="s">
        <v>581</v>
      </c>
      <c r="E6929" t="s">
        <v>582</v>
      </c>
      <c r="G6929" s="6" t="s">
        <v>29</v>
      </c>
      <c r="H6929" t="s">
        <v>30</v>
      </c>
      <c r="I6929" t="s">
        <v>26</v>
      </c>
      <c r="J6929" t="s">
        <v>27</v>
      </c>
      <c r="K6929">
        <v>538</v>
      </c>
      <c r="L6929">
        <v>11.5</v>
      </c>
      <c r="M6929" t="s">
        <v>492</v>
      </c>
      <c r="N6929">
        <v>11.5</v>
      </c>
      <c r="P6929" cm="1">
        <f t="array" ref="P6929">IF(Q6929&gt;0,INDEX(Q6929:Q28653,MATCH(TRUE,INDEX(Q6929:Q28653="",,),0)-1),"")</f>
        <v>9</v>
      </c>
      <c r="Q6929">
        <v>4</v>
      </c>
      <c r="R6929">
        <f t="shared" si="110"/>
        <v>0</v>
      </c>
    </row>
    <row r="6930" spans="1:18" x14ac:dyDescent="0.3">
      <c r="A6930" t="s">
        <v>514</v>
      </c>
      <c r="B6930" s="1">
        <v>38455</v>
      </c>
      <c r="C6930" t="s">
        <v>515</v>
      </c>
      <c r="D6930" t="s">
        <v>581</v>
      </c>
      <c r="E6930" t="s">
        <v>582</v>
      </c>
      <c r="G6930" s="6" t="s">
        <v>29</v>
      </c>
      <c r="H6930" t="s">
        <v>69</v>
      </c>
      <c r="I6930" t="s">
        <v>26</v>
      </c>
      <c r="J6930" t="s">
        <v>27</v>
      </c>
      <c r="K6930">
        <v>188</v>
      </c>
      <c r="L6930">
        <v>11.9</v>
      </c>
      <c r="M6930" t="s">
        <v>492</v>
      </c>
      <c r="N6930">
        <v>11.9</v>
      </c>
      <c r="P6930" cm="1">
        <f t="array" ref="P6930">IF(Q6930&gt;0,INDEX(Q6930:Q28654,MATCH(TRUE,INDEX(Q6930:Q28654="",,),0)-1),"")</f>
        <v>9</v>
      </c>
      <c r="Q6930">
        <v>4</v>
      </c>
      <c r="R6930">
        <f t="shared" si="110"/>
        <v>0</v>
      </c>
    </row>
    <row r="6931" spans="1:18" x14ac:dyDescent="0.3">
      <c r="A6931" t="s">
        <v>514</v>
      </c>
      <c r="B6931" s="1">
        <v>38455</v>
      </c>
      <c r="C6931" t="s">
        <v>515</v>
      </c>
      <c r="D6931" t="s">
        <v>581</v>
      </c>
      <c r="E6931" t="s">
        <v>582</v>
      </c>
      <c r="G6931" s="6" t="s">
        <v>29</v>
      </c>
      <c r="H6931" t="s">
        <v>41</v>
      </c>
      <c r="I6931" t="s">
        <v>26</v>
      </c>
      <c r="J6931" t="s">
        <v>27</v>
      </c>
      <c r="K6931">
        <v>87</v>
      </c>
      <c r="L6931">
        <v>36.65</v>
      </c>
      <c r="M6931" t="s">
        <v>492</v>
      </c>
      <c r="N6931">
        <v>36.65</v>
      </c>
      <c r="P6931" cm="1">
        <f t="array" ref="P6931">IF(Q6931&gt;0,INDEX(Q6931:Q28655,MATCH(TRUE,INDEX(Q6931:Q28655="",,),0)-1),"")</f>
        <v>9</v>
      </c>
      <c r="Q6931">
        <v>4</v>
      </c>
      <c r="R6931">
        <f t="shared" si="110"/>
        <v>0</v>
      </c>
    </row>
    <row r="6932" spans="1:18" x14ac:dyDescent="0.3">
      <c r="A6932" t="s">
        <v>514</v>
      </c>
      <c r="B6932" s="1">
        <v>38455</v>
      </c>
      <c r="C6932" t="s">
        <v>515</v>
      </c>
      <c r="D6932" t="s">
        <v>581</v>
      </c>
      <c r="E6932" t="s">
        <v>582</v>
      </c>
      <c r="G6932" s="6" t="s">
        <v>29</v>
      </c>
      <c r="H6932" t="s">
        <v>28</v>
      </c>
      <c r="I6932" t="s">
        <v>26</v>
      </c>
      <c r="J6932" t="s">
        <v>27</v>
      </c>
      <c r="K6932">
        <v>246</v>
      </c>
      <c r="L6932">
        <v>19</v>
      </c>
      <c r="M6932" t="s">
        <v>492</v>
      </c>
      <c r="N6932">
        <v>19</v>
      </c>
      <c r="P6932" cm="1">
        <f t="array" ref="P6932">IF(Q6932&gt;0,INDEX(Q6932:Q28656,MATCH(TRUE,INDEX(Q6932:Q28656="",,),0)-1),"")</f>
        <v>9</v>
      </c>
      <c r="Q6932">
        <v>4</v>
      </c>
      <c r="R6932">
        <f t="shared" si="110"/>
        <v>0</v>
      </c>
    </row>
    <row r="6933" spans="1:18" x14ac:dyDescent="0.3">
      <c r="A6933" t="s">
        <v>514</v>
      </c>
      <c r="B6933" s="1">
        <v>38455</v>
      </c>
      <c r="C6933" t="s">
        <v>515</v>
      </c>
      <c r="D6933" t="s">
        <v>581</v>
      </c>
      <c r="E6933" t="s">
        <v>582</v>
      </c>
      <c r="G6933" t="s">
        <v>19</v>
      </c>
      <c r="H6933" t="s">
        <v>20</v>
      </c>
      <c r="I6933" t="s">
        <v>21</v>
      </c>
      <c r="J6933" t="s">
        <v>22</v>
      </c>
      <c r="K6933">
        <v>83.7</v>
      </c>
      <c r="L6933">
        <v>232</v>
      </c>
      <c r="M6933" t="s">
        <v>86</v>
      </c>
      <c r="N6933">
        <v>727.9</v>
      </c>
      <c r="P6933" cm="1">
        <f t="array" ref="P6933">IF(Q6933&gt;0,INDEX(Q6933:Q28657,MATCH(TRUE,INDEX(Q6933:Q28657="",,),0)-1),"")</f>
        <v>9</v>
      </c>
      <c r="Q6933">
        <v>5</v>
      </c>
      <c r="R6933">
        <f t="shared" si="110"/>
        <v>0</v>
      </c>
    </row>
    <row r="6934" spans="1:18" x14ac:dyDescent="0.3">
      <c r="A6934" t="s">
        <v>514</v>
      </c>
      <c r="B6934" s="1">
        <v>38455</v>
      </c>
      <c r="C6934" t="s">
        <v>515</v>
      </c>
      <c r="D6934" t="s">
        <v>581</v>
      </c>
      <c r="E6934" t="s">
        <v>582</v>
      </c>
      <c r="G6934" t="s">
        <v>19</v>
      </c>
      <c r="H6934" t="s">
        <v>43</v>
      </c>
      <c r="I6934" t="s">
        <v>21</v>
      </c>
      <c r="J6934" t="s">
        <v>22</v>
      </c>
      <c r="K6934">
        <v>113.6</v>
      </c>
      <c r="L6934">
        <v>148</v>
      </c>
      <c r="M6934" t="s">
        <v>86</v>
      </c>
      <c r="N6934">
        <v>148</v>
      </c>
      <c r="P6934" cm="1">
        <f t="array" ref="P6934">IF(Q6934&gt;0,INDEX(Q6934:Q28658,MATCH(TRUE,INDEX(Q6934:Q28658="",,),0)-1),"")</f>
        <v>9</v>
      </c>
      <c r="Q6934">
        <v>5</v>
      </c>
      <c r="R6934">
        <f t="shared" si="110"/>
        <v>0</v>
      </c>
    </row>
    <row r="6935" spans="1:18" x14ac:dyDescent="0.3">
      <c r="A6935" t="s">
        <v>514</v>
      </c>
      <c r="B6935" s="1">
        <v>38455</v>
      </c>
      <c r="C6935" t="s">
        <v>515</v>
      </c>
      <c r="D6935" t="s">
        <v>581</v>
      </c>
      <c r="E6935" t="s">
        <v>582</v>
      </c>
      <c r="G6935" t="s">
        <v>19</v>
      </c>
      <c r="H6935" t="s">
        <v>63</v>
      </c>
      <c r="I6935" t="s">
        <v>21</v>
      </c>
      <c r="J6935" t="s">
        <v>22</v>
      </c>
      <c r="K6935">
        <v>135.5</v>
      </c>
      <c r="L6935">
        <v>67</v>
      </c>
      <c r="M6935" t="s">
        <v>86</v>
      </c>
      <c r="N6935">
        <v>67</v>
      </c>
      <c r="P6935" cm="1">
        <f t="array" ref="P6935">IF(Q6935&gt;0,INDEX(Q6935:Q28659,MATCH(TRUE,INDEX(Q6935:Q28659="",,),0)-1),"")</f>
        <v>9</v>
      </c>
      <c r="Q6935">
        <v>5</v>
      </c>
      <c r="R6935">
        <f t="shared" si="110"/>
        <v>0</v>
      </c>
    </row>
    <row r="6936" spans="1:18" x14ac:dyDescent="0.3">
      <c r="A6936" t="s">
        <v>514</v>
      </c>
      <c r="B6936" s="1">
        <v>38455</v>
      </c>
      <c r="C6936" t="s">
        <v>515</v>
      </c>
      <c r="D6936" t="s">
        <v>581</v>
      </c>
      <c r="E6936" t="s">
        <v>582</v>
      </c>
      <c r="G6936" t="s">
        <v>19</v>
      </c>
      <c r="H6936" t="s">
        <v>43</v>
      </c>
      <c r="I6936" t="s">
        <v>26</v>
      </c>
      <c r="J6936" t="s">
        <v>27</v>
      </c>
      <c r="K6936">
        <v>1104</v>
      </c>
      <c r="L6936">
        <v>12.5</v>
      </c>
      <c r="M6936" t="s">
        <v>86</v>
      </c>
      <c r="N6936">
        <v>14</v>
      </c>
      <c r="P6936" cm="1">
        <f t="array" ref="P6936">IF(Q6936&gt;0,INDEX(Q6936:Q28660,MATCH(TRUE,INDEX(Q6936:Q28660="",,),0)-1),"")</f>
        <v>9</v>
      </c>
      <c r="Q6936">
        <v>5</v>
      </c>
      <c r="R6936">
        <f t="shared" si="110"/>
        <v>0</v>
      </c>
    </row>
    <row r="6937" spans="1:18" x14ac:dyDescent="0.3">
      <c r="A6937" t="s">
        <v>514</v>
      </c>
      <c r="B6937" s="1">
        <v>38455</v>
      </c>
      <c r="C6937" t="s">
        <v>515</v>
      </c>
      <c r="D6937" t="s">
        <v>581</v>
      </c>
      <c r="E6937" t="s">
        <v>582</v>
      </c>
      <c r="G6937" t="s">
        <v>19</v>
      </c>
      <c r="H6937" t="s">
        <v>63</v>
      </c>
      <c r="I6937" t="s">
        <v>26</v>
      </c>
      <c r="J6937" t="s">
        <v>27</v>
      </c>
      <c r="K6937">
        <v>956</v>
      </c>
      <c r="L6937">
        <v>17.3</v>
      </c>
      <c r="M6937" t="s">
        <v>86</v>
      </c>
      <c r="N6937">
        <v>17.3</v>
      </c>
      <c r="P6937" cm="1">
        <f t="array" ref="P6937">IF(Q6937&gt;0,INDEX(Q6937:Q28661,MATCH(TRUE,INDEX(Q6937:Q28661="",,),0)-1),"")</f>
        <v>9</v>
      </c>
      <c r="Q6937">
        <v>5</v>
      </c>
      <c r="R6937">
        <f t="shared" si="110"/>
        <v>0</v>
      </c>
    </row>
    <row r="6938" spans="1:18" x14ac:dyDescent="0.3">
      <c r="A6938" t="s">
        <v>514</v>
      </c>
      <c r="B6938" s="1">
        <v>38455</v>
      </c>
      <c r="C6938" t="s">
        <v>515</v>
      </c>
      <c r="D6938" t="s">
        <v>581</v>
      </c>
      <c r="E6938" t="s">
        <v>582</v>
      </c>
      <c r="G6938" s="6" t="s">
        <v>29</v>
      </c>
      <c r="H6938" t="s">
        <v>30</v>
      </c>
      <c r="I6938" t="s">
        <v>21</v>
      </c>
      <c r="J6938" t="s">
        <v>22</v>
      </c>
      <c r="K6938">
        <v>18.2</v>
      </c>
      <c r="L6938">
        <v>85</v>
      </c>
      <c r="M6938" t="s">
        <v>86</v>
      </c>
      <c r="N6938">
        <v>85</v>
      </c>
      <c r="P6938" cm="1">
        <f t="array" ref="P6938">IF(Q6938&gt;0,INDEX(Q6938:Q28662,MATCH(TRUE,INDEX(Q6938:Q28662="",,),0)-1),"")</f>
        <v>9</v>
      </c>
      <c r="Q6938">
        <v>5</v>
      </c>
      <c r="R6938">
        <f t="shared" si="110"/>
        <v>0</v>
      </c>
    </row>
    <row r="6939" spans="1:18" x14ac:dyDescent="0.3">
      <c r="A6939" t="s">
        <v>514</v>
      </c>
      <c r="B6939" s="1">
        <v>38455</v>
      </c>
      <c r="C6939" t="s">
        <v>515</v>
      </c>
      <c r="D6939" t="s">
        <v>581</v>
      </c>
      <c r="E6939" t="s">
        <v>582</v>
      </c>
      <c r="G6939" s="6" t="s">
        <v>29</v>
      </c>
      <c r="H6939" t="s">
        <v>69</v>
      </c>
      <c r="I6939" t="s">
        <v>21</v>
      </c>
      <c r="J6939" t="s">
        <v>22</v>
      </c>
      <c r="K6939">
        <v>4.5999999999999996</v>
      </c>
      <c r="L6939">
        <v>62</v>
      </c>
      <c r="M6939" t="s">
        <v>86</v>
      </c>
      <c r="N6939">
        <v>62</v>
      </c>
      <c r="P6939" cm="1">
        <f t="array" ref="P6939">IF(Q6939&gt;0,INDEX(Q6939:Q28663,MATCH(TRUE,INDEX(Q6939:Q28663="",,),0)-1),"")</f>
        <v>9</v>
      </c>
      <c r="Q6939">
        <v>5</v>
      </c>
      <c r="R6939">
        <f t="shared" si="110"/>
        <v>0</v>
      </c>
    </row>
    <row r="6940" spans="1:18" x14ac:dyDescent="0.3">
      <c r="A6940" t="s">
        <v>514</v>
      </c>
      <c r="B6940" s="1">
        <v>38455</v>
      </c>
      <c r="C6940" t="s">
        <v>515</v>
      </c>
      <c r="D6940" t="s">
        <v>581</v>
      </c>
      <c r="E6940" t="s">
        <v>582</v>
      </c>
      <c r="G6940" s="6" t="s">
        <v>29</v>
      </c>
      <c r="H6940" t="s">
        <v>41</v>
      </c>
      <c r="I6940" t="s">
        <v>21</v>
      </c>
      <c r="J6940" t="s">
        <v>22</v>
      </c>
      <c r="K6940">
        <v>12</v>
      </c>
      <c r="L6940">
        <v>179</v>
      </c>
      <c r="M6940" t="s">
        <v>86</v>
      </c>
      <c r="N6940">
        <v>179</v>
      </c>
      <c r="P6940" cm="1">
        <f t="array" ref="P6940">IF(Q6940&gt;0,INDEX(Q6940:Q28664,MATCH(TRUE,INDEX(Q6940:Q28664="",,),0)-1),"")</f>
        <v>9</v>
      </c>
      <c r="Q6940">
        <v>5</v>
      </c>
      <c r="R6940">
        <f t="shared" si="110"/>
        <v>0</v>
      </c>
    </row>
    <row r="6941" spans="1:18" x14ac:dyDescent="0.3">
      <c r="A6941" t="s">
        <v>514</v>
      </c>
      <c r="B6941" s="1">
        <v>38455</v>
      </c>
      <c r="C6941" t="s">
        <v>515</v>
      </c>
      <c r="D6941" t="s">
        <v>581</v>
      </c>
      <c r="E6941" t="s">
        <v>582</v>
      </c>
      <c r="G6941" s="6" t="s">
        <v>29</v>
      </c>
      <c r="H6941" t="s">
        <v>30</v>
      </c>
      <c r="I6941" t="s">
        <v>26</v>
      </c>
      <c r="J6941" t="s">
        <v>27</v>
      </c>
      <c r="K6941">
        <v>538</v>
      </c>
      <c r="L6941">
        <v>11.5</v>
      </c>
      <c r="M6941" t="s">
        <v>86</v>
      </c>
      <c r="N6941">
        <v>11.5</v>
      </c>
      <c r="P6941" cm="1">
        <f t="array" ref="P6941">IF(Q6941&gt;0,INDEX(Q6941:Q28665,MATCH(TRUE,INDEX(Q6941:Q28665="",,),0)-1),"")</f>
        <v>9</v>
      </c>
      <c r="Q6941">
        <v>5</v>
      </c>
      <c r="R6941">
        <f t="shared" si="110"/>
        <v>0</v>
      </c>
    </row>
    <row r="6942" spans="1:18" x14ac:dyDescent="0.3">
      <c r="A6942" t="s">
        <v>514</v>
      </c>
      <c r="B6942" s="1">
        <v>38455</v>
      </c>
      <c r="C6942" t="s">
        <v>515</v>
      </c>
      <c r="D6942" t="s">
        <v>581</v>
      </c>
      <c r="E6942" t="s">
        <v>582</v>
      </c>
      <c r="G6942" s="6" t="s">
        <v>29</v>
      </c>
      <c r="H6942" t="s">
        <v>69</v>
      </c>
      <c r="I6942" t="s">
        <v>26</v>
      </c>
      <c r="J6942" t="s">
        <v>27</v>
      </c>
      <c r="K6942">
        <v>188</v>
      </c>
      <c r="L6942">
        <v>11.9</v>
      </c>
      <c r="M6942" t="s">
        <v>86</v>
      </c>
      <c r="N6942">
        <v>11.9</v>
      </c>
      <c r="P6942" cm="1">
        <f t="array" ref="P6942">IF(Q6942&gt;0,INDEX(Q6942:Q28666,MATCH(TRUE,INDEX(Q6942:Q28666="",,),0)-1),"")</f>
        <v>9</v>
      </c>
      <c r="Q6942">
        <v>5</v>
      </c>
      <c r="R6942">
        <f t="shared" si="110"/>
        <v>0</v>
      </c>
    </row>
    <row r="6943" spans="1:18" x14ac:dyDescent="0.3">
      <c r="A6943" t="s">
        <v>514</v>
      </c>
      <c r="B6943" s="1">
        <v>38455</v>
      </c>
      <c r="C6943" t="s">
        <v>515</v>
      </c>
      <c r="D6943" t="s">
        <v>581</v>
      </c>
      <c r="E6943" t="s">
        <v>582</v>
      </c>
      <c r="G6943" s="6" t="s">
        <v>29</v>
      </c>
      <c r="H6943" t="s">
        <v>41</v>
      </c>
      <c r="I6943" t="s">
        <v>26</v>
      </c>
      <c r="J6943" t="s">
        <v>27</v>
      </c>
      <c r="K6943">
        <v>87</v>
      </c>
      <c r="L6943">
        <v>36.65</v>
      </c>
      <c r="M6943" t="s">
        <v>86</v>
      </c>
      <c r="N6943">
        <v>36.65</v>
      </c>
      <c r="P6943" cm="1">
        <f t="array" ref="P6943">IF(Q6943&gt;0,INDEX(Q6943:Q28667,MATCH(TRUE,INDEX(Q6943:Q28667="",,),0)-1),"")</f>
        <v>9</v>
      </c>
      <c r="Q6943">
        <v>5</v>
      </c>
      <c r="R6943">
        <f t="shared" si="110"/>
        <v>0</v>
      </c>
    </row>
    <row r="6944" spans="1:18" x14ac:dyDescent="0.3">
      <c r="A6944" t="s">
        <v>514</v>
      </c>
      <c r="B6944" s="1">
        <v>38455</v>
      </c>
      <c r="C6944" t="s">
        <v>515</v>
      </c>
      <c r="D6944" t="s">
        <v>581</v>
      </c>
      <c r="E6944" t="s">
        <v>582</v>
      </c>
      <c r="G6944" s="6" t="s">
        <v>29</v>
      </c>
      <c r="H6944" t="s">
        <v>28</v>
      </c>
      <c r="I6944" t="s">
        <v>26</v>
      </c>
      <c r="J6944" t="s">
        <v>27</v>
      </c>
      <c r="K6944">
        <v>246</v>
      </c>
      <c r="L6944">
        <v>19</v>
      </c>
      <c r="M6944" t="s">
        <v>86</v>
      </c>
      <c r="N6944">
        <v>19</v>
      </c>
      <c r="P6944" cm="1">
        <f t="array" ref="P6944">IF(Q6944&gt;0,INDEX(Q6944:Q28668,MATCH(TRUE,INDEX(Q6944:Q28668="",,),0)-1),"")</f>
        <v>9</v>
      </c>
      <c r="Q6944">
        <v>5</v>
      </c>
      <c r="R6944">
        <f t="shared" si="110"/>
        <v>0</v>
      </c>
    </row>
    <row r="6945" spans="1:18" x14ac:dyDescent="0.3">
      <c r="A6945" t="s">
        <v>514</v>
      </c>
      <c r="B6945" s="1">
        <v>38455</v>
      </c>
      <c r="C6945" t="s">
        <v>515</v>
      </c>
      <c r="D6945" t="s">
        <v>581</v>
      </c>
      <c r="E6945" t="s">
        <v>582</v>
      </c>
      <c r="G6945" t="s">
        <v>19</v>
      </c>
      <c r="H6945" t="s">
        <v>20</v>
      </c>
      <c r="I6945" t="s">
        <v>21</v>
      </c>
      <c r="J6945" t="s">
        <v>22</v>
      </c>
      <c r="K6945">
        <v>83.7</v>
      </c>
      <c r="L6945">
        <v>232</v>
      </c>
      <c r="M6945" t="s">
        <v>518</v>
      </c>
      <c r="N6945">
        <v>733</v>
      </c>
      <c r="P6945" cm="1">
        <f t="array" ref="P6945">IF(Q6945&gt;0,INDEX(Q6945:Q28669,MATCH(TRUE,INDEX(Q6945:Q28669="",,),0)-1),"")</f>
        <v>9</v>
      </c>
      <c r="Q6945">
        <v>6</v>
      </c>
      <c r="R6945">
        <f t="shared" si="110"/>
        <v>0</v>
      </c>
    </row>
    <row r="6946" spans="1:18" x14ac:dyDescent="0.3">
      <c r="A6946" t="s">
        <v>514</v>
      </c>
      <c r="B6946" s="1">
        <v>38455</v>
      </c>
      <c r="C6946" t="s">
        <v>515</v>
      </c>
      <c r="D6946" t="s">
        <v>581</v>
      </c>
      <c r="E6946" t="s">
        <v>582</v>
      </c>
      <c r="G6946" t="s">
        <v>19</v>
      </c>
      <c r="H6946" t="s">
        <v>43</v>
      </c>
      <c r="I6946" t="s">
        <v>21</v>
      </c>
      <c r="J6946" t="s">
        <v>22</v>
      </c>
      <c r="K6946">
        <v>113.6</v>
      </c>
      <c r="L6946">
        <v>148</v>
      </c>
      <c r="M6946" t="s">
        <v>518</v>
      </c>
      <c r="N6946">
        <v>148</v>
      </c>
      <c r="P6946" cm="1">
        <f t="array" ref="P6946">IF(Q6946&gt;0,INDEX(Q6946:Q28670,MATCH(TRUE,INDEX(Q6946:Q28670="",,),0)-1),"")</f>
        <v>9</v>
      </c>
      <c r="Q6946">
        <v>6</v>
      </c>
      <c r="R6946">
        <f t="shared" si="110"/>
        <v>0</v>
      </c>
    </row>
    <row r="6947" spans="1:18" x14ac:dyDescent="0.3">
      <c r="A6947" t="s">
        <v>514</v>
      </c>
      <c r="B6947" s="1">
        <v>38455</v>
      </c>
      <c r="C6947" t="s">
        <v>515</v>
      </c>
      <c r="D6947" t="s">
        <v>581</v>
      </c>
      <c r="E6947" t="s">
        <v>582</v>
      </c>
      <c r="G6947" t="s">
        <v>19</v>
      </c>
      <c r="H6947" t="s">
        <v>63</v>
      </c>
      <c r="I6947" t="s">
        <v>21</v>
      </c>
      <c r="J6947" t="s">
        <v>22</v>
      </c>
      <c r="K6947">
        <v>135.5</v>
      </c>
      <c r="L6947">
        <v>67</v>
      </c>
      <c r="M6947" t="s">
        <v>518</v>
      </c>
      <c r="N6947">
        <v>67</v>
      </c>
      <c r="P6947" cm="1">
        <f t="array" ref="P6947">IF(Q6947&gt;0,INDEX(Q6947:Q28671,MATCH(TRUE,INDEX(Q6947:Q28671="",,),0)-1),"")</f>
        <v>9</v>
      </c>
      <c r="Q6947">
        <v>6</v>
      </c>
      <c r="R6947">
        <f t="shared" si="110"/>
        <v>0</v>
      </c>
    </row>
    <row r="6948" spans="1:18" x14ac:dyDescent="0.3">
      <c r="A6948" t="s">
        <v>514</v>
      </c>
      <c r="B6948" s="1">
        <v>38455</v>
      </c>
      <c r="C6948" t="s">
        <v>515</v>
      </c>
      <c r="D6948" t="s">
        <v>581</v>
      </c>
      <c r="E6948" t="s">
        <v>582</v>
      </c>
      <c r="G6948" t="s">
        <v>19</v>
      </c>
      <c r="H6948" t="s">
        <v>43</v>
      </c>
      <c r="I6948" t="s">
        <v>26</v>
      </c>
      <c r="J6948" t="s">
        <v>27</v>
      </c>
      <c r="K6948">
        <v>1104</v>
      </c>
      <c r="L6948">
        <v>12.5</v>
      </c>
      <c r="M6948" t="s">
        <v>518</v>
      </c>
      <c r="N6948">
        <v>12.5</v>
      </c>
      <c r="P6948" cm="1">
        <f t="array" ref="P6948">IF(Q6948&gt;0,INDEX(Q6948:Q28672,MATCH(TRUE,INDEX(Q6948:Q28672="",,),0)-1),"")</f>
        <v>9</v>
      </c>
      <c r="Q6948">
        <v>6</v>
      </c>
      <c r="R6948">
        <f t="shared" si="110"/>
        <v>0</v>
      </c>
    </row>
    <row r="6949" spans="1:18" x14ac:dyDescent="0.3">
      <c r="A6949" t="s">
        <v>514</v>
      </c>
      <c r="B6949" s="1">
        <v>38455</v>
      </c>
      <c r="C6949" t="s">
        <v>515</v>
      </c>
      <c r="D6949" t="s">
        <v>581</v>
      </c>
      <c r="E6949" t="s">
        <v>582</v>
      </c>
      <c r="G6949" t="s">
        <v>19</v>
      </c>
      <c r="H6949" t="s">
        <v>63</v>
      </c>
      <c r="I6949" t="s">
        <v>26</v>
      </c>
      <c r="J6949" t="s">
        <v>27</v>
      </c>
      <c r="K6949">
        <v>956</v>
      </c>
      <c r="L6949">
        <v>17.3</v>
      </c>
      <c r="M6949" t="s">
        <v>518</v>
      </c>
      <c r="N6949">
        <v>17.3</v>
      </c>
      <c r="P6949" cm="1">
        <f t="array" ref="P6949">IF(Q6949&gt;0,INDEX(Q6949:Q28673,MATCH(TRUE,INDEX(Q6949:Q28673="",,),0)-1),"")</f>
        <v>9</v>
      </c>
      <c r="Q6949">
        <v>6</v>
      </c>
      <c r="R6949">
        <f t="shared" si="110"/>
        <v>0</v>
      </c>
    </row>
    <row r="6950" spans="1:18" x14ac:dyDescent="0.3">
      <c r="A6950" t="s">
        <v>514</v>
      </c>
      <c r="B6950" s="1">
        <v>38455</v>
      </c>
      <c r="C6950" t="s">
        <v>515</v>
      </c>
      <c r="D6950" t="s">
        <v>581</v>
      </c>
      <c r="E6950" t="s">
        <v>582</v>
      </c>
      <c r="G6950" s="6" t="s">
        <v>29</v>
      </c>
      <c r="H6950" t="s">
        <v>30</v>
      </c>
      <c r="I6950" t="s">
        <v>21</v>
      </c>
      <c r="J6950" t="s">
        <v>22</v>
      </c>
      <c r="K6950">
        <v>18.2</v>
      </c>
      <c r="L6950">
        <v>85</v>
      </c>
      <c r="M6950" t="s">
        <v>518</v>
      </c>
      <c r="N6950">
        <v>85</v>
      </c>
      <c r="P6950" cm="1">
        <f t="array" ref="P6950">IF(Q6950&gt;0,INDEX(Q6950:Q28674,MATCH(TRUE,INDEX(Q6950:Q28674="",,),0)-1),"")</f>
        <v>9</v>
      </c>
      <c r="Q6950">
        <v>6</v>
      </c>
      <c r="R6950">
        <f t="shared" si="110"/>
        <v>0</v>
      </c>
    </row>
    <row r="6951" spans="1:18" x14ac:dyDescent="0.3">
      <c r="A6951" t="s">
        <v>514</v>
      </c>
      <c r="B6951" s="1">
        <v>38455</v>
      </c>
      <c r="C6951" t="s">
        <v>515</v>
      </c>
      <c r="D6951" t="s">
        <v>581</v>
      </c>
      <c r="E6951" t="s">
        <v>582</v>
      </c>
      <c r="G6951" s="6" t="s">
        <v>29</v>
      </c>
      <c r="H6951" t="s">
        <v>69</v>
      </c>
      <c r="I6951" t="s">
        <v>21</v>
      </c>
      <c r="J6951" t="s">
        <v>22</v>
      </c>
      <c r="K6951">
        <v>4.5999999999999996</v>
      </c>
      <c r="L6951">
        <v>62</v>
      </c>
      <c r="M6951" t="s">
        <v>518</v>
      </c>
      <c r="N6951">
        <v>62</v>
      </c>
      <c r="P6951" cm="1">
        <f t="array" ref="P6951">IF(Q6951&gt;0,INDEX(Q6951:Q28675,MATCH(TRUE,INDEX(Q6951:Q28675="",,),0)-1),"")</f>
        <v>9</v>
      </c>
      <c r="Q6951">
        <v>6</v>
      </c>
      <c r="R6951">
        <f t="shared" si="110"/>
        <v>0</v>
      </c>
    </row>
    <row r="6952" spans="1:18" x14ac:dyDescent="0.3">
      <c r="A6952" t="s">
        <v>514</v>
      </c>
      <c r="B6952" s="1">
        <v>38455</v>
      </c>
      <c r="C6952" t="s">
        <v>515</v>
      </c>
      <c r="D6952" t="s">
        <v>581</v>
      </c>
      <c r="E6952" t="s">
        <v>582</v>
      </c>
      <c r="G6952" s="6" t="s">
        <v>29</v>
      </c>
      <c r="H6952" t="s">
        <v>41</v>
      </c>
      <c r="I6952" t="s">
        <v>21</v>
      </c>
      <c r="J6952" t="s">
        <v>22</v>
      </c>
      <c r="K6952">
        <v>12</v>
      </c>
      <c r="L6952">
        <v>179</v>
      </c>
      <c r="M6952" t="s">
        <v>518</v>
      </c>
      <c r="N6952">
        <v>179</v>
      </c>
      <c r="P6952" cm="1">
        <f t="array" ref="P6952">IF(Q6952&gt;0,INDEX(Q6952:Q28676,MATCH(TRUE,INDEX(Q6952:Q28676="",,),0)-1),"")</f>
        <v>9</v>
      </c>
      <c r="Q6952">
        <v>6</v>
      </c>
      <c r="R6952">
        <f t="shared" si="110"/>
        <v>0</v>
      </c>
    </row>
    <row r="6953" spans="1:18" x14ac:dyDescent="0.3">
      <c r="A6953" t="s">
        <v>514</v>
      </c>
      <c r="B6953" s="1">
        <v>38455</v>
      </c>
      <c r="C6953" t="s">
        <v>515</v>
      </c>
      <c r="D6953" t="s">
        <v>581</v>
      </c>
      <c r="E6953" t="s">
        <v>582</v>
      </c>
      <c r="G6953" s="6" t="s">
        <v>29</v>
      </c>
      <c r="H6953" t="s">
        <v>30</v>
      </c>
      <c r="I6953" t="s">
        <v>26</v>
      </c>
      <c r="J6953" t="s">
        <v>27</v>
      </c>
      <c r="K6953">
        <v>538</v>
      </c>
      <c r="L6953">
        <v>11.5</v>
      </c>
      <c r="M6953" t="s">
        <v>518</v>
      </c>
      <c r="N6953">
        <v>11.5</v>
      </c>
      <c r="P6953" cm="1">
        <f t="array" ref="P6953">IF(Q6953&gt;0,INDEX(Q6953:Q28677,MATCH(TRUE,INDEX(Q6953:Q28677="",,),0)-1),"")</f>
        <v>9</v>
      </c>
      <c r="Q6953">
        <v>6</v>
      </c>
      <c r="R6953">
        <f t="shared" si="110"/>
        <v>0</v>
      </c>
    </row>
    <row r="6954" spans="1:18" x14ac:dyDescent="0.3">
      <c r="A6954" t="s">
        <v>514</v>
      </c>
      <c r="B6954" s="1">
        <v>38455</v>
      </c>
      <c r="C6954" t="s">
        <v>515</v>
      </c>
      <c r="D6954" t="s">
        <v>581</v>
      </c>
      <c r="E6954" t="s">
        <v>582</v>
      </c>
      <c r="G6954" s="6" t="s">
        <v>29</v>
      </c>
      <c r="H6954" t="s">
        <v>69</v>
      </c>
      <c r="I6954" t="s">
        <v>26</v>
      </c>
      <c r="J6954" t="s">
        <v>27</v>
      </c>
      <c r="K6954">
        <v>188</v>
      </c>
      <c r="L6954">
        <v>11.9</v>
      </c>
      <c r="M6954" t="s">
        <v>518</v>
      </c>
      <c r="N6954">
        <v>11.9</v>
      </c>
      <c r="P6954" cm="1">
        <f t="array" ref="P6954">IF(Q6954&gt;0,INDEX(Q6954:Q28678,MATCH(TRUE,INDEX(Q6954:Q28678="",,),0)-1),"")</f>
        <v>9</v>
      </c>
      <c r="Q6954">
        <v>6</v>
      </c>
      <c r="R6954">
        <f t="shared" si="110"/>
        <v>0</v>
      </c>
    </row>
    <row r="6955" spans="1:18" x14ac:dyDescent="0.3">
      <c r="A6955" t="s">
        <v>514</v>
      </c>
      <c r="B6955" s="1">
        <v>38455</v>
      </c>
      <c r="C6955" t="s">
        <v>515</v>
      </c>
      <c r="D6955" t="s">
        <v>581</v>
      </c>
      <c r="E6955" t="s">
        <v>582</v>
      </c>
      <c r="G6955" s="6" t="s">
        <v>29</v>
      </c>
      <c r="H6955" t="s">
        <v>41</v>
      </c>
      <c r="I6955" t="s">
        <v>26</v>
      </c>
      <c r="J6955" t="s">
        <v>27</v>
      </c>
      <c r="K6955">
        <v>87</v>
      </c>
      <c r="L6955">
        <v>36.65</v>
      </c>
      <c r="M6955" t="s">
        <v>518</v>
      </c>
      <c r="N6955">
        <v>36.65</v>
      </c>
      <c r="P6955" cm="1">
        <f t="array" ref="P6955">IF(Q6955&gt;0,INDEX(Q6955:Q28679,MATCH(TRUE,INDEX(Q6955:Q28679="",,),0)-1),"")</f>
        <v>9</v>
      </c>
      <c r="Q6955">
        <v>6</v>
      </c>
      <c r="R6955">
        <f t="shared" si="110"/>
        <v>0</v>
      </c>
    </row>
    <row r="6956" spans="1:18" x14ac:dyDescent="0.3">
      <c r="A6956" t="s">
        <v>514</v>
      </c>
      <c r="B6956" s="1">
        <v>38455</v>
      </c>
      <c r="C6956" t="s">
        <v>515</v>
      </c>
      <c r="D6956" t="s">
        <v>581</v>
      </c>
      <c r="E6956" t="s">
        <v>582</v>
      </c>
      <c r="G6956" s="6" t="s">
        <v>29</v>
      </c>
      <c r="H6956" t="s">
        <v>28</v>
      </c>
      <c r="I6956" t="s">
        <v>26</v>
      </c>
      <c r="J6956" t="s">
        <v>27</v>
      </c>
      <c r="K6956">
        <v>246</v>
      </c>
      <c r="L6956">
        <v>19</v>
      </c>
      <c r="M6956" t="s">
        <v>518</v>
      </c>
      <c r="N6956">
        <v>19</v>
      </c>
      <c r="P6956" cm="1">
        <f t="array" ref="P6956">IF(Q6956&gt;0,INDEX(Q6956:Q28680,MATCH(TRUE,INDEX(Q6956:Q28680="",,),0)-1),"")</f>
        <v>9</v>
      </c>
      <c r="Q6956">
        <v>6</v>
      </c>
      <c r="R6956">
        <f t="shared" si="110"/>
        <v>0</v>
      </c>
    </row>
    <row r="6957" spans="1:18" x14ac:dyDescent="0.3">
      <c r="A6957" t="s">
        <v>514</v>
      </c>
      <c r="B6957" s="1">
        <v>38455</v>
      </c>
      <c r="C6957" t="s">
        <v>515</v>
      </c>
      <c r="D6957" t="s">
        <v>581</v>
      </c>
      <c r="E6957" t="s">
        <v>582</v>
      </c>
      <c r="G6957" t="s">
        <v>19</v>
      </c>
      <c r="H6957" t="s">
        <v>20</v>
      </c>
      <c r="I6957" t="s">
        <v>21</v>
      </c>
      <c r="J6957" t="s">
        <v>22</v>
      </c>
      <c r="K6957">
        <v>83.7</v>
      </c>
      <c r="L6957">
        <v>232</v>
      </c>
      <c r="M6957" t="s">
        <v>583</v>
      </c>
      <c r="N6957">
        <v>400.02</v>
      </c>
      <c r="P6957" cm="1">
        <f t="array" ref="P6957">IF(Q6957&gt;0,INDEX(Q6957:Q28681,MATCH(TRUE,INDEX(Q6957:Q28681="",,),0)-1),"")</f>
        <v>9</v>
      </c>
      <c r="Q6957">
        <v>7</v>
      </c>
      <c r="R6957">
        <f t="shared" si="110"/>
        <v>0</v>
      </c>
    </row>
    <row r="6958" spans="1:18" x14ac:dyDescent="0.3">
      <c r="A6958" t="s">
        <v>514</v>
      </c>
      <c r="B6958" s="1">
        <v>38455</v>
      </c>
      <c r="C6958" t="s">
        <v>515</v>
      </c>
      <c r="D6958" t="s">
        <v>581</v>
      </c>
      <c r="E6958" t="s">
        <v>582</v>
      </c>
      <c r="G6958" t="s">
        <v>19</v>
      </c>
      <c r="H6958" t="s">
        <v>43</v>
      </c>
      <c r="I6958" t="s">
        <v>21</v>
      </c>
      <c r="J6958" t="s">
        <v>22</v>
      </c>
      <c r="K6958">
        <v>113.6</v>
      </c>
      <c r="L6958">
        <v>148</v>
      </c>
      <c r="M6958" t="s">
        <v>583</v>
      </c>
      <c r="N6958">
        <v>170</v>
      </c>
      <c r="P6958" cm="1">
        <f t="array" ref="P6958">IF(Q6958&gt;0,INDEX(Q6958:Q28682,MATCH(TRUE,INDEX(Q6958:Q28682="",,),0)-1),"")</f>
        <v>9</v>
      </c>
      <c r="Q6958">
        <v>7</v>
      </c>
      <c r="R6958">
        <f t="shared" si="110"/>
        <v>0</v>
      </c>
    </row>
    <row r="6959" spans="1:18" x14ac:dyDescent="0.3">
      <c r="A6959" t="s">
        <v>514</v>
      </c>
      <c r="B6959" s="1">
        <v>38455</v>
      </c>
      <c r="C6959" t="s">
        <v>515</v>
      </c>
      <c r="D6959" t="s">
        <v>581</v>
      </c>
      <c r="E6959" t="s">
        <v>582</v>
      </c>
      <c r="G6959" t="s">
        <v>19</v>
      </c>
      <c r="H6959" t="s">
        <v>63</v>
      </c>
      <c r="I6959" t="s">
        <v>21</v>
      </c>
      <c r="J6959" t="s">
        <v>22</v>
      </c>
      <c r="K6959">
        <v>135.5</v>
      </c>
      <c r="L6959">
        <v>67</v>
      </c>
      <c r="M6959" t="s">
        <v>583</v>
      </c>
      <c r="N6959">
        <v>100</v>
      </c>
      <c r="P6959" cm="1">
        <f t="array" ref="P6959">IF(Q6959&gt;0,INDEX(Q6959:Q28683,MATCH(TRUE,INDEX(Q6959:Q28683="",,),0)-1),"")</f>
        <v>9</v>
      </c>
      <c r="Q6959">
        <v>7</v>
      </c>
      <c r="R6959">
        <f t="shared" si="110"/>
        <v>0</v>
      </c>
    </row>
    <row r="6960" spans="1:18" x14ac:dyDescent="0.3">
      <c r="A6960" t="s">
        <v>514</v>
      </c>
      <c r="B6960" s="1">
        <v>38455</v>
      </c>
      <c r="C6960" t="s">
        <v>515</v>
      </c>
      <c r="D6960" t="s">
        <v>581</v>
      </c>
      <c r="E6960" t="s">
        <v>582</v>
      </c>
      <c r="G6960" t="s">
        <v>19</v>
      </c>
      <c r="H6960" t="s">
        <v>43</v>
      </c>
      <c r="I6960" t="s">
        <v>26</v>
      </c>
      <c r="J6960" t="s">
        <v>27</v>
      </c>
      <c r="K6960">
        <v>1104</v>
      </c>
      <c r="L6960">
        <v>12.5</v>
      </c>
      <c r="M6960" t="s">
        <v>583</v>
      </c>
      <c r="N6960">
        <v>15</v>
      </c>
      <c r="P6960" cm="1">
        <f t="array" ref="P6960">IF(Q6960&gt;0,INDEX(Q6960:Q28684,MATCH(TRUE,INDEX(Q6960:Q28684="",,),0)-1),"")</f>
        <v>9</v>
      </c>
      <c r="Q6960">
        <v>7</v>
      </c>
      <c r="R6960">
        <f t="shared" si="110"/>
        <v>0</v>
      </c>
    </row>
    <row r="6961" spans="1:18" x14ac:dyDescent="0.3">
      <c r="A6961" t="s">
        <v>514</v>
      </c>
      <c r="B6961" s="1">
        <v>38455</v>
      </c>
      <c r="C6961" t="s">
        <v>515</v>
      </c>
      <c r="D6961" t="s">
        <v>581</v>
      </c>
      <c r="E6961" t="s">
        <v>582</v>
      </c>
      <c r="G6961" t="s">
        <v>19</v>
      </c>
      <c r="H6961" t="s">
        <v>63</v>
      </c>
      <c r="I6961" t="s">
        <v>26</v>
      </c>
      <c r="J6961" t="s">
        <v>27</v>
      </c>
      <c r="K6961">
        <v>956</v>
      </c>
      <c r="L6961">
        <v>17.3</v>
      </c>
      <c r="M6961" t="s">
        <v>583</v>
      </c>
      <c r="N6961">
        <v>27.3</v>
      </c>
      <c r="P6961" cm="1">
        <f t="array" ref="P6961">IF(Q6961&gt;0,INDEX(Q6961:Q28685,MATCH(TRUE,INDEX(Q6961:Q28685="",,),0)-1),"")</f>
        <v>9</v>
      </c>
      <c r="Q6961">
        <v>7</v>
      </c>
      <c r="R6961">
        <f t="shared" si="110"/>
        <v>0</v>
      </c>
    </row>
    <row r="6962" spans="1:18" x14ac:dyDescent="0.3">
      <c r="A6962" t="s">
        <v>514</v>
      </c>
      <c r="B6962" s="1">
        <v>38455</v>
      </c>
      <c r="C6962" t="s">
        <v>515</v>
      </c>
      <c r="D6962" t="s">
        <v>581</v>
      </c>
      <c r="E6962" t="s">
        <v>582</v>
      </c>
      <c r="G6962" s="6" t="s">
        <v>29</v>
      </c>
      <c r="H6962" t="s">
        <v>30</v>
      </c>
      <c r="I6962" t="s">
        <v>21</v>
      </c>
      <c r="J6962" t="s">
        <v>22</v>
      </c>
      <c r="K6962">
        <v>18.2</v>
      </c>
      <c r="L6962">
        <v>85</v>
      </c>
      <c r="M6962" t="s">
        <v>583</v>
      </c>
      <c r="N6962">
        <v>85</v>
      </c>
      <c r="P6962" cm="1">
        <f t="array" ref="P6962">IF(Q6962&gt;0,INDEX(Q6962:Q28686,MATCH(TRUE,INDEX(Q6962:Q28686="",,),0)-1),"")</f>
        <v>9</v>
      </c>
      <c r="Q6962">
        <v>7</v>
      </c>
      <c r="R6962">
        <f t="shared" si="110"/>
        <v>0</v>
      </c>
    </row>
    <row r="6963" spans="1:18" x14ac:dyDescent="0.3">
      <c r="A6963" t="s">
        <v>514</v>
      </c>
      <c r="B6963" s="1">
        <v>38455</v>
      </c>
      <c r="C6963" t="s">
        <v>515</v>
      </c>
      <c r="D6963" t="s">
        <v>581</v>
      </c>
      <c r="E6963" t="s">
        <v>582</v>
      </c>
      <c r="G6963" s="6" t="s">
        <v>29</v>
      </c>
      <c r="H6963" t="s">
        <v>69</v>
      </c>
      <c r="I6963" t="s">
        <v>21</v>
      </c>
      <c r="J6963" t="s">
        <v>22</v>
      </c>
      <c r="K6963">
        <v>4.5999999999999996</v>
      </c>
      <c r="L6963">
        <v>62</v>
      </c>
      <c r="M6963" t="s">
        <v>583</v>
      </c>
      <c r="N6963">
        <v>62</v>
      </c>
      <c r="P6963" cm="1">
        <f t="array" ref="P6963">IF(Q6963&gt;0,INDEX(Q6963:Q28687,MATCH(TRUE,INDEX(Q6963:Q28687="",,),0)-1),"")</f>
        <v>9</v>
      </c>
      <c r="Q6963">
        <v>7</v>
      </c>
      <c r="R6963">
        <f t="shared" si="110"/>
        <v>0</v>
      </c>
    </row>
    <row r="6964" spans="1:18" x14ac:dyDescent="0.3">
      <c r="A6964" t="s">
        <v>514</v>
      </c>
      <c r="B6964" s="1">
        <v>38455</v>
      </c>
      <c r="C6964" t="s">
        <v>515</v>
      </c>
      <c r="D6964" t="s">
        <v>581</v>
      </c>
      <c r="E6964" t="s">
        <v>582</v>
      </c>
      <c r="G6964" s="6" t="s">
        <v>29</v>
      </c>
      <c r="H6964" t="s">
        <v>41</v>
      </c>
      <c r="I6964" t="s">
        <v>21</v>
      </c>
      <c r="J6964" t="s">
        <v>22</v>
      </c>
      <c r="K6964">
        <v>12</v>
      </c>
      <c r="L6964">
        <v>179</v>
      </c>
      <c r="M6964" t="s">
        <v>583</v>
      </c>
      <c r="N6964">
        <v>179</v>
      </c>
      <c r="P6964" cm="1">
        <f t="array" ref="P6964">IF(Q6964&gt;0,INDEX(Q6964:Q28688,MATCH(TRUE,INDEX(Q6964:Q28688="",,),0)-1),"")</f>
        <v>9</v>
      </c>
      <c r="Q6964">
        <v>7</v>
      </c>
      <c r="R6964">
        <f t="shared" ref="R6964:R7027" si="111">IF(P6964="","",0)</f>
        <v>0</v>
      </c>
    </row>
    <row r="6965" spans="1:18" x14ac:dyDescent="0.3">
      <c r="A6965" t="s">
        <v>514</v>
      </c>
      <c r="B6965" s="1">
        <v>38455</v>
      </c>
      <c r="C6965" t="s">
        <v>515</v>
      </c>
      <c r="D6965" t="s">
        <v>581</v>
      </c>
      <c r="E6965" t="s">
        <v>582</v>
      </c>
      <c r="G6965" s="6" t="s">
        <v>29</v>
      </c>
      <c r="H6965" t="s">
        <v>30</v>
      </c>
      <c r="I6965" t="s">
        <v>26</v>
      </c>
      <c r="J6965" t="s">
        <v>27</v>
      </c>
      <c r="K6965">
        <v>538</v>
      </c>
      <c r="L6965">
        <v>11.5</v>
      </c>
      <c r="M6965" t="s">
        <v>583</v>
      </c>
      <c r="N6965">
        <v>11.5</v>
      </c>
      <c r="P6965" cm="1">
        <f t="array" ref="P6965">IF(Q6965&gt;0,INDEX(Q6965:Q28689,MATCH(TRUE,INDEX(Q6965:Q28689="",,),0)-1),"")</f>
        <v>9</v>
      </c>
      <c r="Q6965">
        <v>7</v>
      </c>
      <c r="R6965">
        <f t="shared" si="111"/>
        <v>0</v>
      </c>
    </row>
    <row r="6966" spans="1:18" x14ac:dyDescent="0.3">
      <c r="A6966" t="s">
        <v>514</v>
      </c>
      <c r="B6966" s="1">
        <v>38455</v>
      </c>
      <c r="C6966" t="s">
        <v>515</v>
      </c>
      <c r="D6966" t="s">
        <v>581</v>
      </c>
      <c r="E6966" t="s">
        <v>582</v>
      </c>
      <c r="G6966" s="6" t="s">
        <v>29</v>
      </c>
      <c r="H6966" t="s">
        <v>69</v>
      </c>
      <c r="I6966" t="s">
        <v>26</v>
      </c>
      <c r="J6966" t="s">
        <v>27</v>
      </c>
      <c r="K6966">
        <v>188</v>
      </c>
      <c r="L6966">
        <v>11.9</v>
      </c>
      <c r="M6966" t="s">
        <v>583</v>
      </c>
      <c r="N6966">
        <v>11.9</v>
      </c>
      <c r="P6966" cm="1">
        <f t="array" ref="P6966">IF(Q6966&gt;0,INDEX(Q6966:Q28690,MATCH(TRUE,INDEX(Q6966:Q28690="",,),0)-1),"")</f>
        <v>9</v>
      </c>
      <c r="Q6966">
        <v>7</v>
      </c>
      <c r="R6966">
        <f t="shared" si="111"/>
        <v>0</v>
      </c>
    </row>
    <row r="6967" spans="1:18" x14ac:dyDescent="0.3">
      <c r="A6967" t="s">
        <v>514</v>
      </c>
      <c r="B6967" s="1">
        <v>38455</v>
      </c>
      <c r="C6967" t="s">
        <v>515</v>
      </c>
      <c r="D6967" t="s">
        <v>581</v>
      </c>
      <c r="E6967" t="s">
        <v>582</v>
      </c>
      <c r="G6967" s="6" t="s">
        <v>29</v>
      </c>
      <c r="H6967" t="s">
        <v>41</v>
      </c>
      <c r="I6967" t="s">
        <v>26</v>
      </c>
      <c r="J6967" t="s">
        <v>27</v>
      </c>
      <c r="K6967">
        <v>87</v>
      </c>
      <c r="L6967">
        <v>36.65</v>
      </c>
      <c r="M6967" t="s">
        <v>583</v>
      </c>
      <c r="N6967">
        <v>36.65</v>
      </c>
      <c r="P6967" cm="1">
        <f t="array" ref="P6967">IF(Q6967&gt;0,INDEX(Q6967:Q28691,MATCH(TRUE,INDEX(Q6967:Q28691="",,),0)-1),"")</f>
        <v>9</v>
      </c>
      <c r="Q6967">
        <v>7</v>
      </c>
      <c r="R6967">
        <f t="shared" si="111"/>
        <v>0</v>
      </c>
    </row>
    <row r="6968" spans="1:18" x14ac:dyDescent="0.3">
      <c r="A6968" t="s">
        <v>514</v>
      </c>
      <c r="B6968" s="1">
        <v>38455</v>
      </c>
      <c r="C6968" t="s">
        <v>515</v>
      </c>
      <c r="D6968" t="s">
        <v>581</v>
      </c>
      <c r="E6968" t="s">
        <v>582</v>
      </c>
      <c r="G6968" s="6" t="s">
        <v>29</v>
      </c>
      <c r="H6968" t="s">
        <v>28</v>
      </c>
      <c r="I6968" t="s">
        <v>26</v>
      </c>
      <c r="J6968" t="s">
        <v>27</v>
      </c>
      <c r="K6968">
        <v>246</v>
      </c>
      <c r="L6968">
        <v>19</v>
      </c>
      <c r="M6968" t="s">
        <v>583</v>
      </c>
      <c r="N6968">
        <v>19</v>
      </c>
      <c r="P6968" cm="1">
        <f t="array" ref="P6968">IF(Q6968&gt;0,INDEX(Q6968:Q28692,MATCH(TRUE,INDEX(Q6968:Q28692="",,),0)-1),"")</f>
        <v>9</v>
      </c>
      <c r="Q6968">
        <v>7</v>
      </c>
      <c r="R6968">
        <f t="shared" si="111"/>
        <v>0</v>
      </c>
    </row>
    <row r="6969" spans="1:18" x14ac:dyDescent="0.3">
      <c r="A6969" t="s">
        <v>514</v>
      </c>
      <c r="B6969" s="1">
        <v>38455</v>
      </c>
      <c r="C6969" t="s">
        <v>515</v>
      </c>
      <c r="D6969" t="s">
        <v>581</v>
      </c>
      <c r="E6969" t="s">
        <v>582</v>
      </c>
      <c r="G6969" t="s">
        <v>19</v>
      </c>
      <c r="H6969" t="s">
        <v>20</v>
      </c>
      <c r="I6969" t="s">
        <v>21</v>
      </c>
      <c r="J6969" t="s">
        <v>22</v>
      </c>
      <c r="K6969">
        <v>83.7</v>
      </c>
      <c r="L6969">
        <v>232</v>
      </c>
      <c r="M6969" t="s">
        <v>564</v>
      </c>
      <c r="N6969">
        <v>616.27</v>
      </c>
      <c r="P6969" cm="1">
        <f t="array" ref="P6969">IF(Q6969&gt;0,INDEX(Q6969:Q28693,MATCH(TRUE,INDEX(Q6969:Q28693="",,),0)-1),"")</f>
        <v>9</v>
      </c>
      <c r="Q6969">
        <v>8</v>
      </c>
      <c r="R6969">
        <f t="shared" si="111"/>
        <v>0</v>
      </c>
    </row>
    <row r="6970" spans="1:18" x14ac:dyDescent="0.3">
      <c r="A6970" t="s">
        <v>514</v>
      </c>
      <c r="B6970" s="1">
        <v>38455</v>
      </c>
      <c r="C6970" t="s">
        <v>515</v>
      </c>
      <c r="D6970" t="s">
        <v>581</v>
      </c>
      <c r="E6970" t="s">
        <v>582</v>
      </c>
      <c r="G6970" t="s">
        <v>19</v>
      </c>
      <c r="H6970" t="s">
        <v>43</v>
      </c>
      <c r="I6970" t="s">
        <v>21</v>
      </c>
      <c r="J6970" t="s">
        <v>22</v>
      </c>
      <c r="K6970">
        <v>113.6</v>
      </c>
      <c r="L6970">
        <v>148</v>
      </c>
      <c r="M6970" t="s">
        <v>564</v>
      </c>
      <c r="N6970">
        <v>148</v>
      </c>
      <c r="P6970" cm="1">
        <f t="array" ref="P6970">IF(Q6970&gt;0,INDEX(Q6970:Q28694,MATCH(TRUE,INDEX(Q6970:Q28694="",,),0)-1),"")</f>
        <v>9</v>
      </c>
      <c r="Q6970">
        <v>8</v>
      </c>
      <c r="R6970">
        <f t="shared" si="111"/>
        <v>0</v>
      </c>
    </row>
    <row r="6971" spans="1:18" x14ac:dyDescent="0.3">
      <c r="A6971" t="s">
        <v>514</v>
      </c>
      <c r="B6971" s="1">
        <v>38455</v>
      </c>
      <c r="C6971" t="s">
        <v>515</v>
      </c>
      <c r="D6971" t="s">
        <v>581</v>
      </c>
      <c r="E6971" t="s">
        <v>582</v>
      </c>
      <c r="G6971" t="s">
        <v>19</v>
      </c>
      <c r="H6971" t="s">
        <v>63</v>
      </c>
      <c r="I6971" t="s">
        <v>21</v>
      </c>
      <c r="J6971" t="s">
        <v>22</v>
      </c>
      <c r="K6971">
        <v>135.5</v>
      </c>
      <c r="L6971">
        <v>67</v>
      </c>
      <c r="M6971" t="s">
        <v>564</v>
      </c>
      <c r="N6971">
        <v>67</v>
      </c>
      <c r="P6971" cm="1">
        <f t="array" ref="P6971">IF(Q6971&gt;0,INDEX(Q6971:Q28695,MATCH(TRUE,INDEX(Q6971:Q28695="",,),0)-1),"")</f>
        <v>9</v>
      </c>
      <c r="Q6971">
        <v>8</v>
      </c>
      <c r="R6971">
        <f t="shared" si="111"/>
        <v>0</v>
      </c>
    </row>
    <row r="6972" spans="1:18" x14ac:dyDescent="0.3">
      <c r="A6972" t="s">
        <v>514</v>
      </c>
      <c r="B6972" s="1">
        <v>38455</v>
      </c>
      <c r="C6972" t="s">
        <v>515</v>
      </c>
      <c r="D6972" t="s">
        <v>581</v>
      </c>
      <c r="E6972" t="s">
        <v>582</v>
      </c>
      <c r="G6972" t="s">
        <v>19</v>
      </c>
      <c r="H6972" t="s">
        <v>43</v>
      </c>
      <c r="I6972" t="s">
        <v>26</v>
      </c>
      <c r="J6972" t="s">
        <v>27</v>
      </c>
      <c r="K6972">
        <v>1104</v>
      </c>
      <c r="L6972">
        <v>12.5</v>
      </c>
      <c r="M6972" t="s">
        <v>564</v>
      </c>
      <c r="N6972">
        <v>12.5</v>
      </c>
      <c r="P6972" cm="1">
        <f t="array" ref="P6972">IF(Q6972&gt;0,INDEX(Q6972:Q28696,MATCH(TRUE,INDEX(Q6972:Q28696="",,),0)-1),"")</f>
        <v>9</v>
      </c>
      <c r="Q6972">
        <v>8</v>
      </c>
      <c r="R6972">
        <f t="shared" si="111"/>
        <v>0</v>
      </c>
    </row>
    <row r="6973" spans="1:18" x14ac:dyDescent="0.3">
      <c r="A6973" t="s">
        <v>514</v>
      </c>
      <c r="B6973" s="1">
        <v>38455</v>
      </c>
      <c r="C6973" t="s">
        <v>515</v>
      </c>
      <c r="D6973" t="s">
        <v>581</v>
      </c>
      <c r="E6973" t="s">
        <v>582</v>
      </c>
      <c r="G6973" t="s">
        <v>19</v>
      </c>
      <c r="H6973" t="s">
        <v>63</v>
      </c>
      <c r="I6973" t="s">
        <v>26</v>
      </c>
      <c r="J6973" t="s">
        <v>27</v>
      </c>
      <c r="K6973">
        <v>956</v>
      </c>
      <c r="L6973">
        <v>17.3</v>
      </c>
      <c r="M6973" t="s">
        <v>564</v>
      </c>
      <c r="N6973">
        <v>17.3</v>
      </c>
      <c r="P6973" cm="1">
        <f t="array" ref="P6973">IF(Q6973&gt;0,INDEX(Q6973:Q28697,MATCH(TRUE,INDEX(Q6973:Q28697="",,),0)-1),"")</f>
        <v>9</v>
      </c>
      <c r="Q6973">
        <v>8</v>
      </c>
      <c r="R6973">
        <f t="shared" si="111"/>
        <v>0</v>
      </c>
    </row>
    <row r="6974" spans="1:18" x14ac:dyDescent="0.3">
      <c r="A6974" t="s">
        <v>514</v>
      </c>
      <c r="B6974" s="1">
        <v>38455</v>
      </c>
      <c r="C6974" t="s">
        <v>515</v>
      </c>
      <c r="D6974" t="s">
        <v>581</v>
      </c>
      <c r="E6974" t="s">
        <v>582</v>
      </c>
      <c r="G6974" s="6" t="s">
        <v>29</v>
      </c>
      <c r="H6974" t="s">
        <v>30</v>
      </c>
      <c r="I6974" t="s">
        <v>21</v>
      </c>
      <c r="J6974" t="s">
        <v>22</v>
      </c>
      <c r="K6974">
        <v>18.2</v>
      </c>
      <c r="L6974">
        <v>85</v>
      </c>
      <c r="M6974" t="s">
        <v>564</v>
      </c>
      <c r="N6974">
        <v>85</v>
      </c>
      <c r="P6974" cm="1">
        <f t="array" ref="P6974">IF(Q6974&gt;0,INDEX(Q6974:Q28698,MATCH(TRUE,INDEX(Q6974:Q28698="",,),0)-1),"")</f>
        <v>9</v>
      </c>
      <c r="Q6974">
        <v>8</v>
      </c>
      <c r="R6974">
        <f t="shared" si="111"/>
        <v>0</v>
      </c>
    </row>
    <row r="6975" spans="1:18" x14ac:dyDescent="0.3">
      <c r="A6975" t="s">
        <v>514</v>
      </c>
      <c r="B6975" s="1">
        <v>38455</v>
      </c>
      <c r="C6975" t="s">
        <v>515</v>
      </c>
      <c r="D6975" t="s">
        <v>581</v>
      </c>
      <c r="E6975" t="s">
        <v>582</v>
      </c>
      <c r="G6975" s="6" t="s">
        <v>29</v>
      </c>
      <c r="H6975" t="s">
        <v>69</v>
      </c>
      <c r="I6975" t="s">
        <v>21</v>
      </c>
      <c r="J6975" t="s">
        <v>22</v>
      </c>
      <c r="K6975">
        <v>4.5999999999999996</v>
      </c>
      <c r="L6975">
        <v>62</v>
      </c>
      <c r="M6975" t="s">
        <v>564</v>
      </c>
      <c r="N6975">
        <v>62</v>
      </c>
      <c r="P6975" cm="1">
        <f t="array" ref="P6975">IF(Q6975&gt;0,INDEX(Q6975:Q28699,MATCH(TRUE,INDEX(Q6975:Q28699="",,),0)-1),"")</f>
        <v>9</v>
      </c>
      <c r="Q6975">
        <v>8</v>
      </c>
      <c r="R6975">
        <f t="shared" si="111"/>
        <v>0</v>
      </c>
    </row>
    <row r="6976" spans="1:18" x14ac:dyDescent="0.3">
      <c r="A6976" t="s">
        <v>514</v>
      </c>
      <c r="B6976" s="1">
        <v>38455</v>
      </c>
      <c r="C6976" t="s">
        <v>515</v>
      </c>
      <c r="D6976" t="s">
        <v>581</v>
      </c>
      <c r="E6976" t="s">
        <v>582</v>
      </c>
      <c r="G6976" s="6" t="s">
        <v>29</v>
      </c>
      <c r="H6976" t="s">
        <v>41</v>
      </c>
      <c r="I6976" t="s">
        <v>21</v>
      </c>
      <c r="J6976" t="s">
        <v>22</v>
      </c>
      <c r="K6976">
        <v>12</v>
      </c>
      <c r="L6976">
        <v>179</v>
      </c>
      <c r="M6976" t="s">
        <v>564</v>
      </c>
      <c r="N6976">
        <v>179</v>
      </c>
      <c r="P6976" cm="1">
        <f t="array" ref="P6976">IF(Q6976&gt;0,INDEX(Q6976:Q28700,MATCH(TRUE,INDEX(Q6976:Q28700="",,),0)-1),"")</f>
        <v>9</v>
      </c>
      <c r="Q6976">
        <v>8</v>
      </c>
      <c r="R6976">
        <f t="shared" si="111"/>
        <v>0</v>
      </c>
    </row>
    <row r="6977" spans="1:18" x14ac:dyDescent="0.3">
      <c r="A6977" t="s">
        <v>514</v>
      </c>
      <c r="B6977" s="1">
        <v>38455</v>
      </c>
      <c r="C6977" t="s">
        <v>515</v>
      </c>
      <c r="D6977" t="s">
        <v>581</v>
      </c>
      <c r="E6977" t="s">
        <v>582</v>
      </c>
      <c r="G6977" s="6" t="s">
        <v>29</v>
      </c>
      <c r="H6977" t="s">
        <v>30</v>
      </c>
      <c r="I6977" t="s">
        <v>26</v>
      </c>
      <c r="J6977" t="s">
        <v>27</v>
      </c>
      <c r="K6977">
        <v>538</v>
      </c>
      <c r="L6977">
        <v>11.5</v>
      </c>
      <c r="M6977" t="s">
        <v>564</v>
      </c>
      <c r="N6977">
        <v>11.5</v>
      </c>
      <c r="P6977" cm="1">
        <f t="array" ref="P6977">IF(Q6977&gt;0,INDEX(Q6977:Q28701,MATCH(TRUE,INDEX(Q6977:Q28701="",,),0)-1),"")</f>
        <v>9</v>
      </c>
      <c r="Q6977">
        <v>8</v>
      </c>
      <c r="R6977">
        <f t="shared" si="111"/>
        <v>0</v>
      </c>
    </row>
    <row r="6978" spans="1:18" x14ac:dyDescent="0.3">
      <c r="A6978" t="s">
        <v>514</v>
      </c>
      <c r="B6978" s="1">
        <v>38455</v>
      </c>
      <c r="C6978" t="s">
        <v>515</v>
      </c>
      <c r="D6978" t="s">
        <v>581</v>
      </c>
      <c r="E6978" t="s">
        <v>582</v>
      </c>
      <c r="G6978" s="6" t="s">
        <v>29</v>
      </c>
      <c r="H6978" t="s">
        <v>69</v>
      </c>
      <c r="I6978" t="s">
        <v>26</v>
      </c>
      <c r="J6978" t="s">
        <v>27</v>
      </c>
      <c r="K6978">
        <v>188</v>
      </c>
      <c r="L6978">
        <v>11.9</v>
      </c>
      <c r="M6978" t="s">
        <v>564</v>
      </c>
      <c r="N6978">
        <v>11.9</v>
      </c>
      <c r="P6978" cm="1">
        <f t="array" ref="P6978">IF(Q6978&gt;0,INDEX(Q6978:Q28702,MATCH(TRUE,INDEX(Q6978:Q28702="",,),0)-1),"")</f>
        <v>9</v>
      </c>
      <c r="Q6978">
        <v>8</v>
      </c>
      <c r="R6978">
        <f t="shared" si="111"/>
        <v>0</v>
      </c>
    </row>
    <row r="6979" spans="1:18" x14ac:dyDescent="0.3">
      <c r="A6979" t="s">
        <v>514</v>
      </c>
      <c r="B6979" s="1">
        <v>38455</v>
      </c>
      <c r="C6979" t="s">
        <v>515</v>
      </c>
      <c r="D6979" t="s">
        <v>581</v>
      </c>
      <c r="E6979" t="s">
        <v>582</v>
      </c>
      <c r="G6979" s="6" t="s">
        <v>29</v>
      </c>
      <c r="H6979" t="s">
        <v>41</v>
      </c>
      <c r="I6979" t="s">
        <v>26</v>
      </c>
      <c r="J6979" t="s">
        <v>27</v>
      </c>
      <c r="K6979">
        <v>87</v>
      </c>
      <c r="L6979">
        <v>36.65</v>
      </c>
      <c r="M6979" t="s">
        <v>564</v>
      </c>
      <c r="N6979">
        <v>36.65</v>
      </c>
      <c r="P6979" cm="1">
        <f t="array" ref="P6979">IF(Q6979&gt;0,INDEX(Q6979:Q28703,MATCH(TRUE,INDEX(Q6979:Q28703="",,),0)-1),"")</f>
        <v>9</v>
      </c>
      <c r="Q6979">
        <v>8</v>
      </c>
      <c r="R6979">
        <f t="shared" si="111"/>
        <v>0</v>
      </c>
    </row>
    <row r="6980" spans="1:18" x14ac:dyDescent="0.3">
      <c r="A6980" t="s">
        <v>514</v>
      </c>
      <c r="B6980" s="1">
        <v>38455</v>
      </c>
      <c r="C6980" t="s">
        <v>515</v>
      </c>
      <c r="D6980" t="s">
        <v>581</v>
      </c>
      <c r="E6980" t="s">
        <v>582</v>
      </c>
      <c r="G6980" s="6" t="s">
        <v>29</v>
      </c>
      <c r="H6980" t="s">
        <v>28</v>
      </c>
      <c r="I6980" t="s">
        <v>26</v>
      </c>
      <c r="J6980" t="s">
        <v>27</v>
      </c>
      <c r="K6980">
        <v>246</v>
      </c>
      <c r="L6980">
        <v>19</v>
      </c>
      <c r="M6980" t="s">
        <v>564</v>
      </c>
      <c r="N6980">
        <v>19</v>
      </c>
      <c r="P6980" cm="1">
        <f t="array" ref="P6980">IF(Q6980&gt;0,INDEX(Q6980:Q28704,MATCH(TRUE,INDEX(Q6980:Q28704="",,),0)-1),"")</f>
        <v>9</v>
      </c>
      <c r="Q6980">
        <v>8</v>
      </c>
      <c r="R6980">
        <f t="shared" si="111"/>
        <v>0</v>
      </c>
    </row>
    <row r="6981" spans="1:18" x14ac:dyDescent="0.3">
      <c r="A6981" t="s">
        <v>514</v>
      </c>
      <c r="B6981" s="1">
        <v>38455</v>
      </c>
      <c r="C6981" t="s">
        <v>515</v>
      </c>
      <c r="D6981" t="s">
        <v>581</v>
      </c>
      <c r="E6981" t="s">
        <v>582</v>
      </c>
      <c r="G6981" t="s">
        <v>19</v>
      </c>
      <c r="H6981" t="s">
        <v>20</v>
      </c>
      <c r="I6981" t="s">
        <v>21</v>
      </c>
      <c r="J6981" t="s">
        <v>22</v>
      </c>
      <c r="K6981">
        <v>83.7</v>
      </c>
      <c r="L6981">
        <v>232</v>
      </c>
      <c r="M6981" t="s">
        <v>32</v>
      </c>
      <c r="N6981">
        <v>315.63</v>
      </c>
      <c r="P6981" cm="1">
        <f t="array" ref="P6981">IF(Q6981&gt;0,INDEX(Q6981:Q28705,MATCH(TRUE,INDEX(Q6981:Q28705="",,),0)-1),"")</f>
        <v>9</v>
      </c>
      <c r="Q6981">
        <v>9</v>
      </c>
      <c r="R6981">
        <f t="shared" si="111"/>
        <v>0</v>
      </c>
    </row>
    <row r="6982" spans="1:18" x14ac:dyDescent="0.3">
      <c r="A6982" t="s">
        <v>514</v>
      </c>
      <c r="B6982" s="1">
        <v>38455</v>
      </c>
      <c r="C6982" t="s">
        <v>515</v>
      </c>
      <c r="D6982" t="s">
        <v>581</v>
      </c>
      <c r="E6982" t="s">
        <v>582</v>
      </c>
      <c r="G6982" t="s">
        <v>19</v>
      </c>
      <c r="H6982" t="s">
        <v>43</v>
      </c>
      <c r="I6982" t="s">
        <v>21</v>
      </c>
      <c r="J6982" t="s">
        <v>22</v>
      </c>
      <c r="K6982">
        <v>113.6</v>
      </c>
      <c r="L6982">
        <v>148</v>
      </c>
      <c r="M6982" t="s">
        <v>32</v>
      </c>
      <c r="N6982">
        <v>168.5</v>
      </c>
      <c r="P6982" cm="1">
        <f t="array" ref="P6982">IF(Q6982&gt;0,INDEX(Q6982:Q28706,MATCH(TRUE,INDEX(Q6982:Q28706="",,),0)-1),"")</f>
        <v>9</v>
      </c>
      <c r="Q6982">
        <v>9</v>
      </c>
      <c r="R6982">
        <f t="shared" si="111"/>
        <v>0</v>
      </c>
    </row>
    <row r="6983" spans="1:18" x14ac:dyDescent="0.3">
      <c r="A6983" t="s">
        <v>514</v>
      </c>
      <c r="B6983" s="1">
        <v>38455</v>
      </c>
      <c r="C6983" t="s">
        <v>515</v>
      </c>
      <c r="D6983" t="s">
        <v>581</v>
      </c>
      <c r="E6983" t="s">
        <v>582</v>
      </c>
      <c r="G6983" t="s">
        <v>19</v>
      </c>
      <c r="H6983" t="s">
        <v>63</v>
      </c>
      <c r="I6983" t="s">
        <v>21</v>
      </c>
      <c r="J6983" t="s">
        <v>22</v>
      </c>
      <c r="K6983">
        <v>135.5</v>
      </c>
      <c r="L6983">
        <v>67</v>
      </c>
      <c r="M6983" t="s">
        <v>32</v>
      </c>
      <c r="N6983">
        <v>90.5</v>
      </c>
      <c r="P6983" cm="1">
        <f t="array" ref="P6983">IF(Q6983&gt;0,INDEX(Q6983:Q28707,MATCH(TRUE,INDEX(Q6983:Q28707="",,),0)-1),"")</f>
        <v>9</v>
      </c>
      <c r="Q6983">
        <v>9</v>
      </c>
      <c r="R6983">
        <f t="shared" si="111"/>
        <v>0</v>
      </c>
    </row>
    <row r="6984" spans="1:18" x14ac:dyDescent="0.3">
      <c r="A6984" t="s">
        <v>514</v>
      </c>
      <c r="B6984" s="1">
        <v>38455</v>
      </c>
      <c r="C6984" t="s">
        <v>515</v>
      </c>
      <c r="D6984" t="s">
        <v>581</v>
      </c>
      <c r="E6984" t="s">
        <v>582</v>
      </c>
      <c r="G6984" t="s">
        <v>19</v>
      </c>
      <c r="H6984" t="s">
        <v>43</v>
      </c>
      <c r="I6984" t="s">
        <v>26</v>
      </c>
      <c r="J6984" t="s">
        <v>27</v>
      </c>
      <c r="K6984">
        <v>1104</v>
      </c>
      <c r="L6984">
        <v>12.5</v>
      </c>
      <c r="M6984" t="s">
        <v>32</v>
      </c>
      <c r="N6984">
        <v>14.85</v>
      </c>
      <c r="P6984" cm="1">
        <f t="array" ref="P6984">IF(Q6984&gt;0,INDEX(Q6984:Q28708,MATCH(TRUE,INDEX(Q6984:Q28708="",,),0)-1),"")</f>
        <v>9</v>
      </c>
      <c r="Q6984">
        <v>9</v>
      </c>
      <c r="R6984">
        <f t="shared" si="111"/>
        <v>0</v>
      </c>
    </row>
    <row r="6985" spans="1:18" x14ac:dyDescent="0.3">
      <c r="A6985" t="s">
        <v>514</v>
      </c>
      <c r="B6985" s="1">
        <v>38455</v>
      </c>
      <c r="C6985" t="s">
        <v>515</v>
      </c>
      <c r="D6985" t="s">
        <v>581</v>
      </c>
      <c r="E6985" t="s">
        <v>582</v>
      </c>
      <c r="G6985" t="s">
        <v>19</v>
      </c>
      <c r="H6985" t="s">
        <v>63</v>
      </c>
      <c r="I6985" t="s">
        <v>26</v>
      </c>
      <c r="J6985" t="s">
        <v>27</v>
      </c>
      <c r="K6985">
        <v>956</v>
      </c>
      <c r="L6985">
        <v>17.3</v>
      </c>
      <c r="M6985" t="s">
        <v>32</v>
      </c>
      <c r="N6985">
        <v>22.65</v>
      </c>
      <c r="P6985" cm="1">
        <f t="array" ref="P6985">IF(Q6985&gt;0,INDEX(Q6985:Q28709,MATCH(TRUE,INDEX(Q6985:Q28709="",,),0)-1),"")</f>
        <v>9</v>
      </c>
      <c r="Q6985">
        <v>9</v>
      </c>
      <c r="R6985">
        <f t="shared" si="111"/>
        <v>0</v>
      </c>
    </row>
    <row r="6986" spans="1:18" x14ac:dyDescent="0.3">
      <c r="A6986" t="s">
        <v>514</v>
      </c>
      <c r="B6986" s="1">
        <v>38455</v>
      </c>
      <c r="C6986" t="s">
        <v>515</v>
      </c>
      <c r="D6986" t="s">
        <v>581</v>
      </c>
      <c r="E6986" t="s">
        <v>582</v>
      </c>
      <c r="G6986" s="6" t="s">
        <v>29</v>
      </c>
      <c r="H6986" t="s">
        <v>30</v>
      </c>
      <c r="I6986" t="s">
        <v>21</v>
      </c>
      <c r="J6986" t="s">
        <v>22</v>
      </c>
      <c r="K6986">
        <v>18.2</v>
      </c>
      <c r="L6986">
        <v>85</v>
      </c>
      <c r="M6986" t="s">
        <v>32</v>
      </c>
      <c r="N6986">
        <v>85</v>
      </c>
      <c r="P6986" cm="1">
        <f t="array" ref="P6986">IF(Q6986&gt;0,INDEX(Q6986:Q28710,MATCH(TRUE,INDEX(Q6986:Q28710="",,),0)-1),"")</f>
        <v>9</v>
      </c>
      <c r="Q6986">
        <v>9</v>
      </c>
      <c r="R6986">
        <f t="shared" si="111"/>
        <v>0</v>
      </c>
    </row>
    <row r="6987" spans="1:18" x14ac:dyDescent="0.3">
      <c r="A6987" t="s">
        <v>514</v>
      </c>
      <c r="B6987" s="1">
        <v>38455</v>
      </c>
      <c r="C6987" t="s">
        <v>515</v>
      </c>
      <c r="D6987" t="s">
        <v>581</v>
      </c>
      <c r="E6987" t="s">
        <v>582</v>
      </c>
      <c r="G6987" s="6" t="s">
        <v>29</v>
      </c>
      <c r="H6987" t="s">
        <v>69</v>
      </c>
      <c r="I6987" t="s">
        <v>21</v>
      </c>
      <c r="J6987" t="s">
        <v>22</v>
      </c>
      <c r="K6987">
        <v>4.5999999999999996</v>
      </c>
      <c r="L6987">
        <v>62</v>
      </c>
      <c r="M6987" t="s">
        <v>32</v>
      </c>
      <c r="N6987">
        <v>62</v>
      </c>
      <c r="P6987" cm="1">
        <f t="array" ref="P6987">IF(Q6987&gt;0,INDEX(Q6987:Q28711,MATCH(TRUE,INDEX(Q6987:Q28711="",,),0)-1),"")</f>
        <v>9</v>
      </c>
      <c r="Q6987">
        <v>9</v>
      </c>
      <c r="R6987">
        <f t="shared" si="111"/>
        <v>0</v>
      </c>
    </row>
    <row r="6988" spans="1:18" x14ac:dyDescent="0.3">
      <c r="A6988" t="s">
        <v>514</v>
      </c>
      <c r="B6988" s="1">
        <v>38455</v>
      </c>
      <c r="C6988" t="s">
        <v>515</v>
      </c>
      <c r="D6988" t="s">
        <v>581</v>
      </c>
      <c r="E6988" t="s">
        <v>582</v>
      </c>
      <c r="G6988" s="6" t="s">
        <v>29</v>
      </c>
      <c r="H6988" t="s">
        <v>41</v>
      </c>
      <c r="I6988" t="s">
        <v>21</v>
      </c>
      <c r="J6988" t="s">
        <v>22</v>
      </c>
      <c r="K6988">
        <v>12</v>
      </c>
      <c r="L6988">
        <v>179</v>
      </c>
      <c r="M6988" t="s">
        <v>32</v>
      </c>
      <c r="N6988">
        <v>179</v>
      </c>
      <c r="P6988" cm="1">
        <f t="array" ref="P6988">IF(Q6988&gt;0,INDEX(Q6988:Q28712,MATCH(TRUE,INDEX(Q6988:Q28712="",,),0)-1),"")</f>
        <v>9</v>
      </c>
      <c r="Q6988">
        <v>9</v>
      </c>
      <c r="R6988">
        <f t="shared" si="111"/>
        <v>0</v>
      </c>
    </row>
    <row r="6989" spans="1:18" x14ac:dyDescent="0.3">
      <c r="A6989" t="s">
        <v>514</v>
      </c>
      <c r="B6989" s="1">
        <v>38455</v>
      </c>
      <c r="C6989" t="s">
        <v>515</v>
      </c>
      <c r="D6989" t="s">
        <v>581</v>
      </c>
      <c r="E6989" t="s">
        <v>582</v>
      </c>
      <c r="G6989" s="6" t="s">
        <v>29</v>
      </c>
      <c r="H6989" t="s">
        <v>30</v>
      </c>
      <c r="I6989" t="s">
        <v>26</v>
      </c>
      <c r="J6989" t="s">
        <v>27</v>
      </c>
      <c r="K6989">
        <v>538</v>
      </c>
      <c r="L6989">
        <v>11.5</v>
      </c>
      <c r="M6989" t="s">
        <v>32</v>
      </c>
      <c r="N6989">
        <v>11.5</v>
      </c>
      <c r="P6989" cm="1">
        <f t="array" ref="P6989">IF(Q6989&gt;0,INDEX(Q6989:Q28713,MATCH(TRUE,INDEX(Q6989:Q28713="",,),0)-1),"")</f>
        <v>9</v>
      </c>
      <c r="Q6989">
        <v>9</v>
      </c>
      <c r="R6989">
        <f t="shared" si="111"/>
        <v>0</v>
      </c>
    </row>
    <row r="6990" spans="1:18" x14ac:dyDescent="0.3">
      <c r="A6990" t="s">
        <v>514</v>
      </c>
      <c r="B6990" s="1">
        <v>38455</v>
      </c>
      <c r="C6990" t="s">
        <v>515</v>
      </c>
      <c r="D6990" t="s">
        <v>581</v>
      </c>
      <c r="E6990" t="s">
        <v>582</v>
      </c>
      <c r="G6990" s="6" t="s">
        <v>29</v>
      </c>
      <c r="H6990" t="s">
        <v>69</v>
      </c>
      <c r="I6990" t="s">
        <v>26</v>
      </c>
      <c r="J6990" t="s">
        <v>27</v>
      </c>
      <c r="K6990">
        <v>188</v>
      </c>
      <c r="L6990">
        <v>11.9</v>
      </c>
      <c r="M6990" t="s">
        <v>32</v>
      </c>
      <c r="N6990">
        <v>11.9</v>
      </c>
      <c r="P6990" cm="1">
        <f t="array" ref="P6990">IF(Q6990&gt;0,INDEX(Q6990:Q28714,MATCH(TRUE,INDEX(Q6990:Q28714="",,),0)-1),"")</f>
        <v>9</v>
      </c>
      <c r="Q6990">
        <v>9</v>
      </c>
      <c r="R6990">
        <f t="shared" si="111"/>
        <v>0</v>
      </c>
    </row>
    <row r="6991" spans="1:18" x14ac:dyDescent="0.3">
      <c r="A6991" t="s">
        <v>514</v>
      </c>
      <c r="B6991" s="1">
        <v>38455</v>
      </c>
      <c r="C6991" t="s">
        <v>515</v>
      </c>
      <c r="D6991" t="s">
        <v>581</v>
      </c>
      <c r="E6991" t="s">
        <v>582</v>
      </c>
      <c r="G6991" s="6" t="s">
        <v>29</v>
      </c>
      <c r="H6991" t="s">
        <v>41</v>
      </c>
      <c r="I6991" t="s">
        <v>26</v>
      </c>
      <c r="J6991" t="s">
        <v>27</v>
      </c>
      <c r="K6991">
        <v>87</v>
      </c>
      <c r="L6991">
        <v>36.65</v>
      </c>
      <c r="M6991" t="s">
        <v>32</v>
      </c>
      <c r="N6991">
        <v>36.65</v>
      </c>
      <c r="P6991" cm="1">
        <f t="array" ref="P6991">IF(Q6991&gt;0,INDEX(Q6991:Q28715,MATCH(TRUE,INDEX(Q6991:Q28715="",,),0)-1),"")</f>
        <v>9</v>
      </c>
      <c r="Q6991">
        <v>9</v>
      </c>
      <c r="R6991">
        <f t="shared" si="111"/>
        <v>0</v>
      </c>
    </row>
    <row r="6992" spans="1:18" x14ac:dyDescent="0.3">
      <c r="A6992" t="s">
        <v>514</v>
      </c>
      <c r="B6992" s="1">
        <v>38455</v>
      </c>
      <c r="C6992" t="s">
        <v>515</v>
      </c>
      <c r="D6992" t="s">
        <v>581</v>
      </c>
      <c r="E6992" t="s">
        <v>582</v>
      </c>
      <c r="G6992" s="6" t="s">
        <v>29</v>
      </c>
      <c r="H6992" t="s">
        <v>28</v>
      </c>
      <c r="I6992" t="s">
        <v>26</v>
      </c>
      <c r="J6992" t="s">
        <v>27</v>
      </c>
      <c r="K6992">
        <v>246</v>
      </c>
      <c r="L6992">
        <v>19</v>
      </c>
      <c r="M6992" t="s">
        <v>32</v>
      </c>
      <c r="N6992">
        <v>19</v>
      </c>
      <c r="P6992" cm="1">
        <f t="array" ref="P6992">IF(Q6992&gt;0,INDEX(Q6992:Q28716,MATCH(TRUE,INDEX(Q6992:Q28716="",,),0)-1),"")</f>
        <v>9</v>
      </c>
      <c r="Q6992">
        <v>9</v>
      </c>
      <c r="R6992">
        <f t="shared" si="111"/>
        <v>0</v>
      </c>
    </row>
    <row r="6993" spans="1:18" x14ac:dyDescent="0.3">
      <c r="P6993" t="str" cm="1">
        <f t="array" ref="P6993">IF(Q6993&gt;0,INDEX(Q6993:Q28717,MATCH(TRUE,INDEX(Q6993:Q28717="",,),0)-1),"")</f>
        <v/>
      </c>
      <c r="R6993" t="str">
        <f t="shared" si="111"/>
        <v/>
      </c>
    </row>
    <row r="6994" spans="1:18" x14ac:dyDescent="0.3">
      <c r="A6994" t="s">
        <v>514</v>
      </c>
      <c r="B6994" s="1">
        <v>38455</v>
      </c>
      <c r="C6994" t="s">
        <v>515</v>
      </c>
      <c r="D6994" t="s">
        <v>584</v>
      </c>
      <c r="E6994" t="s">
        <v>585</v>
      </c>
      <c r="G6994" t="s">
        <v>19</v>
      </c>
      <c r="H6994" t="s">
        <v>41</v>
      </c>
      <c r="I6994" t="s">
        <v>21</v>
      </c>
      <c r="J6994" t="s">
        <v>22</v>
      </c>
      <c r="K6994">
        <v>55</v>
      </c>
      <c r="L6994">
        <v>159</v>
      </c>
      <c r="M6994" t="s">
        <v>189</v>
      </c>
      <c r="N6994">
        <v>159</v>
      </c>
      <c r="O6994" t="s">
        <v>24</v>
      </c>
      <c r="P6994" cm="1">
        <f t="array" ref="P6994">IF(Q6994&gt;0,INDEX(Q6994:Q28718,MATCH(TRUE,INDEX(Q6994:Q28718="",,),0)-1),"")</f>
        <v>7</v>
      </c>
      <c r="Q6994">
        <v>1</v>
      </c>
      <c r="R6994">
        <f t="shared" si="111"/>
        <v>0</v>
      </c>
    </row>
    <row r="6995" spans="1:18" x14ac:dyDescent="0.3">
      <c r="A6995" t="s">
        <v>514</v>
      </c>
      <c r="B6995" s="1">
        <v>38455</v>
      </c>
      <c r="C6995" t="s">
        <v>515</v>
      </c>
      <c r="D6995" t="s">
        <v>584</v>
      </c>
      <c r="E6995" t="s">
        <v>585</v>
      </c>
      <c r="G6995" t="s">
        <v>19</v>
      </c>
      <c r="H6995" t="s">
        <v>63</v>
      </c>
      <c r="I6995" t="s">
        <v>21</v>
      </c>
      <c r="J6995" t="s">
        <v>22</v>
      </c>
      <c r="K6995">
        <v>35</v>
      </c>
      <c r="L6995">
        <v>63</v>
      </c>
      <c r="M6995" t="s">
        <v>189</v>
      </c>
      <c r="N6995">
        <v>63</v>
      </c>
      <c r="O6995" t="s">
        <v>24</v>
      </c>
      <c r="P6995" cm="1">
        <f t="array" ref="P6995">IF(Q6995&gt;0,INDEX(Q6995:Q28719,MATCH(TRUE,INDEX(Q6995:Q28719="",,),0)-1),"")</f>
        <v>7</v>
      </c>
      <c r="Q6995">
        <v>1</v>
      </c>
      <c r="R6995">
        <f t="shared" si="111"/>
        <v>0</v>
      </c>
    </row>
    <row r="6996" spans="1:18" x14ac:dyDescent="0.3">
      <c r="A6996" t="s">
        <v>514</v>
      </c>
      <c r="B6996" s="1">
        <v>38455</v>
      </c>
      <c r="C6996" t="s">
        <v>515</v>
      </c>
      <c r="D6996" t="s">
        <v>584</v>
      </c>
      <c r="E6996" t="s">
        <v>585</v>
      </c>
      <c r="G6996" t="s">
        <v>19</v>
      </c>
      <c r="H6996" t="s">
        <v>41</v>
      </c>
      <c r="I6996" t="s">
        <v>26</v>
      </c>
      <c r="J6996" t="s">
        <v>27</v>
      </c>
      <c r="K6996">
        <v>61</v>
      </c>
      <c r="L6996">
        <v>40</v>
      </c>
      <c r="M6996" t="s">
        <v>189</v>
      </c>
      <c r="N6996">
        <v>40</v>
      </c>
      <c r="O6996" t="s">
        <v>24</v>
      </c>
      <c r="P6996" cm="1">
        <f t="array" ref="P6996">IF(Q6996&gt;0,INDEX(Q6996:Q28720,MATCH(TRUE,INDEX(Q6996:Q28720="",,),0)-1),"")</f>
        <v>7</v>
      </c>
      <c r="Q6996">
        <v>1</v>
      </c>
      <c r="R6996">
        <f t="shared" si="111"/>
        <v>0</v>
      </c>
    </row>
    <row r="6997" spans="1:18" x14ac:dyDescent="0.3">
      <c r="A6997" t="s">
        <v>514</v>
      </c>
      <c r="B6997" s="1">
        <v>38455</v>
      </c>
      <c r="C6997" t="s">
        <v>515</v>
      </c>
      <c r="D6997" t="s">
        <v>584</v>
      </c>
      <c r="E6997" t="s">
        <v>585</v>
      </c>
      <c r="G6997" t="s">
        <v>19</v>
      </c>
      <c r="H6997" t="s">
        <v>63</v>
      </c>
      <c r="I6997" t="s">
        <v>26</v>
      </c>
      <c r="J6997" t="s">
        <v>27</v>
      </c>
      <c r="K6997">
        <v>282</v>
      </c>
      <c r="L6997">
        <v>16</v>
      </c>
      <c r="M6997" t="s">
        <v>189</v>
      </c>
      <c r="N6997">
        <v>54.5</v>
      </c>
      <c r="O6997" t="s">
        <v>24</v>
      </c>
      <c r="P6997" cm="1">
        <f t="array" ref="P6997">IF(Q6997&gt;0,INDEX(Q6997:Q28721,MATCH(TRUE,INDEX(Q6997:Q28721="",,),0)-1),"")</f>
        <v>7</v>
      </c>
      <c r="Q6997">
        <v>1</v>
      </c>
      <c r="R6997">
        <f t="shared" si="111"/>
        <v>0</v>
      </c>
    </row>
    <row r="6998" spans="1:18" x14ac:dyDescent="0.3">
      <c r="A6998" t="s">
        <v>514</v>
      </c>
      <c r="B6998" s="1">
        <v>38455</v>
      </c>
      <c r="C6998" t="s">
        <v>515</v>
      </c>
      <c r="D6998" t="s">
        <v>584</v>
      </c>
      <c r="E6998" t="s">
        <v>585</v>
      </c>
      <c r="G6998" s="6" t="s">
        <v>29</v>
      </c>
      <c r="H6998" t="s">
        <v>30</v>
      </c>
      <c r="I6998" t="s">
        <v>21</v>
      </c>
      <c r="J6998" t="s">
        <v>22</v>
      </c>
      <c r="K6998">
        <v>3</v>
      </c>
      <c r="L6998">
        <v>131</v>
      </c>
      <c r="M6998" t="s">
        <v>189</v>
      </c>
      <c r="N6998">
        <v>131</v>
      </c>
      <c r="O6998" t="s">
        <v>24</v>
      </c>
      <c r="P6998" cm="1">
        <f t="array" ref="P6998">IF(Q6998&gt;0,INDEX(Q6998:Q28722,MATCH(TRUE,INDEX(Q6998:Q28722="",,),0)-1),"")</f>
        <v>7</v>
      </c>
      <c r="Q6998">
        <v>1</v>
      </c>
      <c r="R6998">
        <f t="shared" si="111"/>
        <v>0</v>
      </c>
    </row>
    <row r="6999" spans="1:18" x14ac:dyDescent="0.3">
      <c r="A6999" t="s">
        <v>514</v>
      </c>
      <c r="B6999" s="1">
        <v>38455</v>
      </c>
      <c r="C6999" t="s">
        <v>515</v>
      </c>
      <c r="D6999" t="s">
        <v>584</v>
      </c>
      <c r="E6999" t="s">
        <v>585</v>
      </c>
      <c r="G6999" s="6" t="s">
        <v>29</v>
      </c>
      <c r="H6999" t="s">
        <v>43</v>
      </c>
      <c r="I6999" t="s">
        <v>21</v>
      </c>
      <c r="J6999" t="s">
        <v>22</v>
      </c>
      <c r="K6999">
        <v>5</v>
      </c>
      <c r="L6999">
        <v>156</v>
      </c>
      <c r="M6999" t="s">
        <v>189</v>
      </c>
      <c r="N6999">
        <v>156</v>
      </c>
      <c r="O6999" t="s">
        <v>24</v>
      </c>
      <c r="P6999" cm="1">
        <f t="array" ref="P6999">IF(Q6999&gt;0,INDEX(Q6999:Q28723,MATCH(TRUE,INDEX(Q6999:Q28723="",,),0)-1),"")</f>
        <v>7</v>
      </c>
      <c r="Q6999">
        <v>1</v>
      </c>
      <c r="R6999">
        <f t="shared" si="111"/>
        <v>0</v>
      </c>
    </row>
    <row r="7000" spans="1:18" x14ac:dyDescent="0.3">
      <c r="A7000" t="s">
        <v>514</v>
      </c>
      <c r="B7000" s="1">
        <v>38455</v>
      </c>
      <c r="C7000" t="s">
        <v>515</v>
      </c>
      <c r="D7000" t="s">
        <v>584</v>
      </c>
      <c r="E7000" t="s">
        <v>585</v>
      </c>
      <c r="G7000" s="6" t="s">
        <v>29</v>
      </c>
      <c r="H7000" t="s">
        <v>30</v>
      </c>
      <c r="I7000" t="s">
        <v>26</v>
      </c>
      <c r="J7000" t="s">
        <v>27</v>
      </c>
      <c r="K7000">
        <v>98</v>
      </c>
      <c r="L7000">
        <v>11</v>
      </c>
      <c r="M7000" t="s">
        <v>189</v>
      </c>
      <c r="N7000">
        <v>11</v>
      </c>
      <c r="O7000" t="s">
        <v>24</v>
      </c>
      <c r="P7000" cm="1">
        <f t="array" ref="P7000">IF(Q7000&gt;0,INDEX(Q7000:Q28724,MATCH(TRUE,INDEX(Q7000:Q28724="",,),0)-1),"")</f>
        <v>7</v>
      </c>
      <c r="Q7000">
        <v>1</v>
      </c>
      <c r="R7000">
        <f t="shared" si="111"/>
        <v>0</v>
      </c>
    </row>
    <row r="7001" spans="1:18" x14ac:dyDescent="0.3">
      <c r="A7001" t="s">
        <v>514</v>
      </c>
      <c r="B7001" s="1">
        <v>38455</v>
      </c>
      <c r="C7001" t="s">
        <v>515</v>
      </c>
      <c r="D7001" t="s">
        <v>584</v>
      </c>
      <c r="E7001" t="s">
        <v>585</v>
      </c>
      <c r="G7001" s="6" t="s">
        <v>29</v>
      </c>
      <c r="H7001" t="s">
        <v>43</v>
      </c>
      <c r="I7001" t="s">
        <v>26</v>
      </c>
      <c r="J7001" t="s">
        <v>27</v>
      </c>
      <c r="K7001">
        <v>15</v>
      </c>
      <c r="L7001">
        <v>14</v>
      </c>
      <c r="M7001" t="s">
        <v>189</v>
      </c>
      <c r="N7001">
        <v>14</v>
      </c>
      <c r="O7001" t="s">
        <v>24</v>
      </c>
      <c r="P7001" cm="1">
        <f t="array" ref="P7001">IF(Q7001&gt;0,INDEX(Q7001:Q28725,MATCH(TRUE,INDEX(Q7001:Q28725="",,),0)-1),"")</f>
        <v>7</v>
      </c>
      <c r="Q7001">
        <v>1</v>
      </c>
      <c r="R7001">
        <f t="shared" si="111"/>
        <v>0</v>
      </c>
    </row>
    <row r="7002" spans="1:18" x14ac:dyDescent="0.3">
      <c r="A7002" t="s">
        <v>514</v>
      </c>
      <c r="B7002" s="1">
        <v>38455</v>
      </c>
      <c r="C7002" t="s">
        <v>515</v>
      </c>
      <c r="D7002" t="s">
        <v>584</v>
      </c>
      <c r="E7002" t="s">
        <v>585</v>
      </c>
      <c r="G7002" t="s">
        <v>19</v>
      </c>
      <c r="H7002" t="s">
        <v>41</v>
      </c>
      <c r="I7002" t="s">
        <v>21</v>
      </c>
      <c r="J7002" t="s">
        <v>22</v>
      </c>
      <c r="K7002">
        <v>55</v>
      </c>
      <c r="L7002">
        <v>159</v>
      </c>
      <c r="M7002" t="s">
        <v>492</v>
      </c>
      <c r="N7002">
        <v>200</v>
      </c>
      <c r="P7002" cm="1">
        <f t="array" ref="P7002">IF(Q7002&gt;0,INDEX(Q7002:Q28726,MATCH(TRUE,INDEX(Q7002:Q28726="",,),0)-1),"")</f>
        <v>7</v>
      </c>
      <c r="Q7002">
        <v>2</v>
      </c>
      <c r="R7002">
        <f t="shared" si="111"/>
        <v>0</v>
      </c>
    </row>
    <row r="7003" spans="1:18" x14ac:dyDescent="0.3">
      <c r="A7003" t="s">
        <v>514</v>
      </c>
      <c r="B7003" s="1">
        <v>38455</v>
      </c>
      <c r="C7003" t="s">
        <v>515</v>
      </c>
      <c r="D7003" t="s">
        <v>584</v>
      </c>
      <c r="E7003" t="s">
        <v>585</v>
      </c>
      <c r="G7003" t="s">
        <v>19</v>
      </c>
      <c r="H7003" t="s">
        <v>63</v>
      </c>
      <c r="I7003" t="s">
        <v>21</v>
      </c>
      <c r="J7003" t="s">
        <v>22</v>
      </c>
      <c r="K7003">
        <v>35</v>
      </c>
      <c r="L7003">
        <v>63</v>
      </c>
      <c r="M7003" t="s">
        <v>492</v>
      </c>
      <c r="N7003">
        <v>95</v>
      </c>
      <c r="P7003" cm="1">
        <f t="array" ref="P7003">IF(Q7003&gt;0,INDEX(Q7003:Q28727,MATCH(TRUE,INDEX(Q7003:Q28727="",,),0)-1),"")</f>
        <v>7</v>
      </c>
      <c r="Q7003">
        <v>2</v>
      </c>
      <c r="R7003">
        <f t="shared" si="111"/>
        <v>0</v>
      </c>
    </row>
    <row r="7004" spans="1:18" x14ac:dyDescent="0.3">
      <c r="A7004" t="s">
        <v>514</v>
      </c>
      <c r="B7004" s="1">
        <v>38455</v>
      </c>
      <c r="C7004" t="s">
        <v>515</v>
      </c>
      <c r="D7004" t="s">
        <v>584</v>
      </c>
      <c r="E7004" t="s">
        <v>585</v>
      </c>
      <c r="G7004" t="s">
        <v>19</v>
      </c>
      <c r="H7004" t="s">
        <v>41</v>
      </c>
      <c r="I7004" t="s">
        <v>26</v>
      </c>
      <c r="J7004" t="s">
        <v>27</v>
      </c>
      <c r="K7004">
        <v>61</v>
      </c>
      <c r="L7004">
        <v>40</v>
      </c>
      <c r="M7004" t="s">
        <v>492</v>
      </c>
      <c r="N7004">
        <v>65</v>
      </c>
      <c r="P7004" cm="1">
        <f t="array" ref="P7004">IF(Q7004&gt;0,INDEX(Q7004:Q28728,MATCH(TRUE,INDEX(Q7004:Q28728="",,),0)-1),"")</f>
        <v>7</v>
      </c>
      <c r="Q7004">
        <v>2</v>
      </c>
      <c r="R7004">
        <f t="shared" si="111"/>
        <v>0</v>
      </c>
    </row>
    <row r="7005" spans="1:18" x14ac:dyDescent="0.3">
      <c r="A7005" t="s">
        <v>514</v>
      </c>
      <c r="B7005" s="1">
        <v>38455</v>
      </c>
      <c r="C7005" t="s">
        <v>515</v>
      </c>
      <c r="D7005" t="s">
        <v>584</v>
      </c>
      <c r="E7005" t="s">
        <v>585</v>
      </c>
      <c r="G7005" t="s">
        <v>19</v>
      </c>
      <c r="H7005" t="s">
        <v>63</v>
      </c>
      <c r="I7005" t="s">
        <v>26</v>
      </c>
      <c r="J7005" t="s">
        <v>27</v>
      </c>
      <c r="K7005">
        <v>282</v>
      </c>
      <c r="L7005">
        <v>16</v>
      </c>
      <c r="M7005" t="s">
        <v>492</v>
      </c>
      <c r="N7005">
        <v>32</v>
      </c>
      <c r="P7005" cm="1">
        <f t="array" ref="P7005">IF(Q7005&gt;0,INDEX(Q7005:Q28729,MATCH(TRUE,INDEX(Q7005:Q28729="",,),0)-1),"")</f>
        <v>7</v>
      </c>
      <c r="Q7005">
        <v>2</v>
      </c>
      <c r="R7005">
        <f t="shared" si="111"/>
        <v>0</v>
      </c>
    </row>
    <row r="7006" spans="1:18" x14ac:dyDescent="0.3">
      <c r="A7006" t="s">
        <v>514</v>
      </c>
      <c r="B7006" s="1">
        <v>38455</v>
      </c>
      <c r="C7006" t="s">
        <v>515</v>
      </c>
      <c r="D7006" t="s">
        <v>584</v>
      </c>
      <c r="E7006" t="s">
        <v>585</v>
      </c>
      <c r="G7006" s="6" t="s">
        <v>29</v>
      </c>
      <c r="H7006" t="s">
        <v>30</v>
      </c>
      <c r="I7006" t="s">
        <v>21</v>
      </c>
      <c r="J7006" t="s">
        <v>22</v>
      </c>
      <c r="K7006">
        <v>3</v>
      </c>
      <c r="L7006">
        <v>131</v>
      </c>
      <c r="M7006" t="s">
        <v>492</v>
      </c>
      <c r="N7006">
        <v>131</v>
      </c>
      <c r="P7006" cm="1">
        <f t="array" ref="P7006">IF(Q7006&gt;0,INDEX(Q7006:Q28730,MATCH(TRUE,INDEX(Q7006:Q28730="",,),0)-1),"")</f>
        <v>7</v>
      </c>
      <c r="Q7006">
        <v>2</v>
      </c>
      <c r="R7006">
        <f t="shared" si="111"/>
        <v>0</v>
      </c>
    </row>
    <row r="7007" spans="1:18" x14ac:dyDescent="0.3">
      <c r="A7007" t="s">
        <v>514</v>
      </c>
      <c r="B7007" s="1">
        <v>38455</v>
      </c>
      <c r="C7007" t="s">
        <v>515</v>
      </c>
      <c r="D7007" t="s">
        <v>584</v>
      </c>
      <c r="E7007" t="s">
        <v>585</v>
      </c>
      <c r="G7007" s="6" t="s">
        <v>29</v>
      </c>
      <c r="H7007" t="s">
        <v>43</v>
      </c>
      <c r="I7007" t="s">
        <v>21</v>
      </c>
      <c r="J7007" t="s">
        <v>22</v>
      </c>
      <c r="K7007">
        <v>5</v>
      </c>
      <c r="L7007">
        <v>156</v>
      </c>
      <c r="M7007" t="s">
        <v>492</v>
      </c>
      <c r="N7007">
        <v>156</v>
      </c>
      <c r="P7007" cm="1">
        <f t="array" ref="P7007">IF(Q7007&gt;0,INDEX(Q7007:Q28731,MATCH(TRUE,INDEX(Q7007:Q28731="",,),0)-1),"")</f>
        <v>7</v>
      </c>
      <c r="Q7007">
        <v>2</v>
      </c>
      <c r="R7007">
        <f t="shared" si="111"/>
        <v>0</v>
      </c>
    </row>
    <row r="7008" spans="1:18" x14ac:dyDescent="0.3">
      <c r="A7008" t="s">
        <v>514</v>
      </c>
      <c r="B7008" s="1">
        <v>38455</v>
      </c>
      <c r="C7008" t="s">
        <v>515</v>
      </c>
      <c r="D7008" t="s">
        <v>584</v>
      </c>
      <c r="E7008" t="s">
        <v>585</v>
      </c>
      <c r="G7008" s="6" t="s">
        <v>29</v>
      </c>
      <c r="H7008" t="s">
        <v>30</v>
      </c>
      <c r="I7008" t="s">
        <v>26</v>
      </c>
      <c r="J7008" t="s">
        <v>27</v>
      </c>
      <c r="K7008">
        <v>98</v>
      </c>
      <c r="L7008">
        <v>11</v>
      </c>
      <c r="M7008" t="s">
        <v>492</v>
      </c>
      <c r="N7008">
        <v>11</v>
      </c>
      <c r="P7008" cm="1">
        <f t="array" ref="P7008">IF(Q7008&gt;0,INDEX(Q7008:Q28732,MATCH(TRUE,INDEX(Q7008:Q28732="",,),0)-1),"")</f>
        <v>7</v>
      </c>
      <c r="Q7008">
        <v>2</v>
      </c>
      <c r="R7008">
        <f t="shared" si="111"/>
        <v>0</v>
      </c>
    </row>
    <row r="7009" spans="1:18" x14ac:dyDescent="0.3">
      <c r="A7009" t="s">
        <v>514</v>
      </c>
      <c r="B7009" s="1">
        <v>38455</v>
      </c>
      <c r="C7009" t="s">
        <v>515</v>
      </c>
      <c r="D7009" t="s">
        <v>584</v>
      </c>
      <c r="E7009" t="s">
        <v>585</v>
      </c>
      <c r="G7009" s="6" t="s">
        <v>29</v>
      </c>
      <c r="H7009" t="s">
        <v>43</v>
      </c>
      <c r="I7009" t="s">
        <v>26</v>
      </c>
      <c r="J7009" t="s">
        <v>27</v>
      </c>
      <c r="K7009">
        <v>15</v>
      </c>
      <c r="L7009">
        <v>14</v>
      </c>
      <c r="M7009" t="s">
        <v>492</v>
      </c>
      <c r="N7009">
        <v>14</v>
      </c>
      <c r="P7009" cm="1">
        <f t="array" ref="P7009">IF(Q7009&gt;0,INDEX(Q7009:Q28733,MATCH(TRUE,INDEX(Q7009:Q28733="",,),0)-1),"")</f>
        <v>7</v>
      </c>
      <c r="Q7009">
        <v>2</v>
      </c>
      <c r="R7009">
        <f t="shared" si="111"/>
        <v>0</v>
      </c>
    </row>
    <row r="7010" spans="1:18" x14ac:dyDescent="0.3">
      <c r="A7010" t="s">
        <v>514</v>
      </c>
      <c r="B7010" s="1">
        <v>38455</v>
      </c>
      <c r="C7010" t="s">
        <v>515</v>
      </c>
      <c r="D7010" t="s">
        <v>584</v>
      </c>
      <c r="E7010" t="s">
        <v>585</v>
      </c>
      <c r="G7010" t="s">
        <v>19</v>
      </c>
      <c r="H7010" t="s">
        <v>41</v>
      </c>
      <c r="I7010" t="s">
        <v>21</v>
      </c>
      <c r="J7010" t="s">
        <v>22</v>
      </c>
      <c r="K7010">
        <v>55</v>
      </c>
      <c r="L7010">
        <v>159</v>
      </c>
      <c r="M7010" t="s">
        <v>543</v>
      </c>
      <c r="N7010">
        <v>300</v>
      </c>
      <c r="P7010" cm="1">
        <f t="array" ref="P7010">IF(Q7010&gt;0,INDEX(Q7010:Q28734,MATCH(TRUE,INDEX(Q7010:Q28734="",,),0)-1),"")</f>
        <v>7</v>
      </c>
      <c r="Q7010">
        <v>3</v>
      </c>
      <c r="R7010">
        <f t="shared" si="111"/>
        <v>0</v>
      </c>
    </row>
    <row r="7011" spans="1:18" x14ac:dyDescent="0.3">
      <c r="A7011" t="s">
        <v>514</v>
      </c>
      <c r="B7011" s="1">
        <v>38455</v>
      </c>
      <c r="C7011" t="s">
        <v>515</v>
      </c>
      <c r="D7011" t="s">
        <v>584</v>
      </c>
      <c r="E7011" t="s">
        <v>585</v>
      </c>
      <c r="G7011" t="s">
        <v>19</v>
      </c>
      <c r="H7011" t="s">
        <v>63</v>
      </c>
      <c r="I7011" t="s">
        <v>21</v>
      </c>
      <c r="J7011" t="s">
        <v>22</v>
      </c>
      <c r="K7011">
        <v>35</v>
      </c>
      <c r="L7011">
        <v>63</v>
      </c>
      <c r="M7011" t="s">
        <v>543</v>
      </c>
      <c r="N7011">
        <v>63</v>
      </c>
      <c r="P7011" cm="1">
        <f t="array" ref="P7011">IF(Q7011&gt;0,INDEX(Q7011:Q28735,MATCH(TRUE,INDEX(Q7011:Q28735="",,),0)-1),"")</f>
        <v>7</v>
      </c>
      <c r="Q7011">
        <v>3</v>
      </c>
      <c r="R7011">
        <f t="shared" si="111"/>
        <v>0</v>
      </c>
    </row>
    <row r="7012" spans="1:18" x14ac:dyDescent="0.3">
      <c r="A7012" t="s">
        <v>514</v>
      </c>
      <c r="B7012" s="1">
        <v>38455</v>
      </c>
      <c r="C7012" t="s">
        <v>515</v>
      </c>
      <c r="D7012" t="s">
        <v>584</v>
      </c>
      <c r="E7012" t="s">
        <v>585</v>
      </c>
      <c r="G7012" t="s">
        <v>19</v>
      </c>
      <c r="H7012" t="s">
        <v>41</v>
      </c>
      <c r="I7012" t="s">
        <v>26</v>
      </c>
      <c r="J7012" t="s">
        <v>27</v>
      </c>
      <c r="K7012">
        <v>61</v>
      </c>
      <c r="L7012">
        <v>40</v>
      </c>
      <c r="M7012" t="s">
        <v>543</v>
      </c>
      <c r="N7012">
        <v>40</v>
      </c>
      <c r="P7012" cm="1">
        <f t="array" ref="P7012">IF(Q7012&gt;0,INDEX(Q7012:Q28736,MATCH(TRUE,INDEX(Q7012:Q28736="",,),0)-1),"")</f>
        <v>7</v>
      </c>
      <c r="Q7012">
        <v>3</v>
      </c>
      <c r="R7012">
        <f t="shared" si="111"/>
        <v>0</v>
      </c>
    </row>
    <row r="7013" spans="1:18" x14ac:dyDescent="0.3">
      <c r="A7013" t="s">
        <v>514</v>
      </c>
      <c r="B7013" s="1">
        <v>38455</v>
      </c>
      <c r="C7013" t="s">
        <v>515</v>
      </c>
      <c r="D7013" t="s">
        <v>584</v>
      </c>
      <c r="E7013" t="s">
        <v>585</v>
      </c>
      <c r="G7013" t="s">
        <v>19</v>
      </c>
      <c r="H7013" t="s">
        <v>63</v>
      </c>
      <c r="I7013" t="s">
        <v>26</v>
      </c>
      <c r="J7013" t="s">
        <v>27</v>
      </c>
      <c r="K7013">
        <v>282</v>
      </c>
      <c r="L7013">
        <v>16</v>
      </c>
      <c r="M7013" t="s">
        <v>543</v>
      </c>
      <c r="N7013">
        <v>16</v>
      </c>
      <c r="P7013" cm="1">
        <f t="array" ref="P7013">IF(Q7013&gt;0,INDEX(Q7013:Q28737,MATCH(TRUE,INDEX(Q7013:Q28737="",,),0)-1),"")</f>
        <v>7</v>
      </c>
      <c r="Q7013">
        <v>3</v>
      </c>
      <c r="R7013">
        <f t="shared" si="111"/>
        <v>0</v>
      </c>
    </row>
    <row r="7014" spans="1:18" x14ac:dyDescent="0.3">
      <c r="A7014" t="s">
        <v>514</v>
      </c>
      <c r="B7014" s="1">
        <v>38455</v>
      </c>
      <c r="C7014" t="s">
        <v>515</v>
      </c>
      <c r="D7014" t="s">
        <v>584</v>
      </c>
      <c r="E7014" t="s">
        <v>585</v>
      </c>
      <c r="G7014" s="6" t="s">
        <v>29</v>
      </c>
      <c r="H7014" t="s">
        <v>30</v>
      </c>
      <c r="I7014" t="s">
        <v>21</v>
      </c>
      <c r="J7014" t="s">
        <v>22</v>
      </c>
      <c r="K7014">
        <v>3</v>
      </c>
      <c r="L7014">
        <v>131</v>
      </c>
      <c r="M7014" t="s">
        <v>543</v>
      </c>
      <c r="N7014">
        <v>131</v>
      </c>
      <c r="P7014" cm="1">
        <f t="array" ref="P7014">IF(Q7014&gt;0,INDEX(Q7014:Q28738,MATCH(TRUE,INDEX(Q7014:Q28738="",,),0)-1),"")</f>
        <v>7</v>
      </c>
      <c r="Q7014">
        <v>3</v>
      </c>
      <c r="R7014">
        <f t="shared" si="111"/>
        <v>0</v>
      </c>
    </row>
    <row r="7015" spans="1:18" x14ac:dyDescent="0.3">
      <c r="A7015" t="s">
        <v>514</v>
      </c>
      <c r="B7015" s="1">
        <v>38455</v>
      </c>
      <c r="C7015" t="s">
        <v>515</v>
      </c>
      <c r="D7015" t="s">
        <v>584</v>
      </c>
      <c r="E7015" t="s">
        <v>585</v>
      </c>
      <c r="G7015" s="6" t="s">
        <v>29</v>
      </c>
      <c r="H7015" t="s">
        <v>43</v>
      </c>
      <c r="I7015" t="s">
        <v>21</v>
      </c>
      <c r="J7015" t="s">
        <v>22</v>
      </c>
      <c r="K7015">
        <v>5</v>
      </c>
      <c r="L7015">
        <v>156</v>
      </c>
      <c r="M7015" t="s">
        <v>543</v>
      </c>
      <c r="N7015">
        <v>156</v>
      </c>
      <c r="P7015" cm="1">
        <f t="array" ref="P7015">IF(Q7015&gt;0,INDEX(Q7015:Q28739,MATCH(TRUE,INDEX(Q7015:Q28739="",,),0)-1),"")</f>
        <v>7</v>
      </c>
      <c r="Q7015">
        <v>3</v>
      </c>
      <c r="R7015">
        <f t="shared" si="111"/>
        <v>0</v>
      </c>
    </row>
    <row r="7016" spans="1:18" x14ac:dyDescent="0.3">
      <c r="A7016" t="s">
        <v>514</v>
      </c>
      <c r="B7016" s="1">
        <v>38455</v>
      </c>
      <c r="C7016" t="s">
        <v>515</v>
      </c>
      <c r="D7016" t="s">
        <v>584</v>
      </c>
      <c r="E7016" t="s">
        <v>585</v>
      </c>
      <c r="G7016" s="6" t="s">
        <v>29</v>
      </c>
      <c r="H7016" t="s">
        <v>30</v>
      </c>
      <c r="I7016" t="s">
        <v>26</v>
      </c>
      <c r="J7016" t="s">
        <v>27</v>
      </c>
      <c r="K7016">
        <v>98</v>
      </c>
      <c r="L7016">
        <v>11</v>
      </c>
      <c r="M7016" t="s">
        <v>543</v>
      </c>
      <c r="N7016">
        <v>11</v>
      </c>
      <c r="P7016" cm="1">
        <f t="array" ref="P7016">IF(Q7016&gt;0,INDEX(Q7016:Q28740,MATCH(TRUE,INDEX(Q7016:Q28740="",,),0)-1),"")</f>
        <v>7</v>
      </c>
      <c r="Q7016">
        <v>3</v>
      </c>
      <c r="R7016">
        <f t="shared" si="111"/>
        <v>0</v>
      </c>
    </row>
    <row r="7017" spans="1:18" x14ac:dyDescent="0.3">
      <c r="A7017" t="s">
        <v>514</v>
      </c>
      <c r="B7017" s="1">
        <v>38455</v>
      </c>
      <c r="C7017" t="s">
        <v>515</v>
      </c>
      <c r="D7017" t="s">
        <v>584</v>
      </c>
      <c r="E7017" t="s">
        <v>585</v>
      </c>
      <c r="G7017" s="6" t="s">
        <v>29</v>
      </c>
      <c r="H7017" t="s">
        <v>43</v>
      </c>
      <c r="I7017" t="s">
        <v>26</v>
      </c>
      <c r="J7017" t="s">
        <v>27</v>
      </c>
      <c r="K7017">
        <v>15</v>
      </c>
      <c r="L7017">
        <v>14</v>
      </c>
      <c r="M7017" t="s">
        <v>543</v>
      </c>
      <c r="N7017">
        <v>14</v>
      </c>
      <c r="P7017" cm="1">
        <f t="array" ref="P7017">IF(Q7017&gt;0,INDEX(Q7017:Q28741,MATCH(TRUE,INDEX(Q7017:Q28741="",,),0)-1),"")</f>
        <v>7</v>
      </c>
      <c r="Q7017">
        <v>3</v>
      </c>
      <c r="R7017">
        <f t="shared" si="111"/>
        <v>0</v>
      </c>
    </row>
    <row r="7018" spans="1:18" x14ac:dyDescent="0.3">
      <c r="A7018" t="s">
        <v>514</v>
      </c>
      <c r="B7018" s="1">
        <v>38455</v>
      </c>
      <c r="C7018" t="s">
        <v>515</v>
      </c>
      <c r="D7018" t="s">
        <v>584</v>
      </c>
      <c r="E7018" t="s">
        <v>585</v>
      </c>
      <c r="G7018" t="s">
        <v>19</v>
      </c>
      <c r="H7018" t="s">
        <v>41</v>
      </c>
      <c r="I7018" t="s">
        <v>21</v>
      </c>
      <c r="J7018" t="s">
        <v>22</v>
      </c>
      <c r="K7018">
        <v>55</v>
      </c>
      <c r="L7018">
        <v>159</v>
      </c>
      <c r="M7018" t="s">
        <v>537</v>
      </c>
      <c r="N7018">
        <v>300</v>
      </c>
      <c r="P7018" cm="1">
        <f t="array" ref="P7018">IF(Q7018&gt;0,INDEX(Q7018:Q28742,MATCH(TRUE,INDEX(Q7018:Q28742="",,),0)-1),"")</f>
        <v>7</v>
      </c>
      <c r="Q7018">
        <v>4</v>
      </c>
      <c r="R7018">
        <f t="shared" si="111"/>
        <v>0</v>
      </c>
    </row>
    <row r="7019" spans="1:18" x14ac:dyDescent="0.3">
      <c r="A7019" t="s">
        <v>514</v>
      </c>
      <c r="B7019" s="1">
        <v>38455</v>
      </c>
      <c r="C7019" t="s">
        <v>515</v>
      </c>
      <c r="D7019" t="s">
        <v>584</v>
      </c>
      <c r="E7019" t="s">
        <v>585</v>
      </c>
      <c r="G7019" t="s">
        <v>19</v>
      </c>
      <c r="H7019" t="s">
        <v>63</v>
      </c>
      <c r="I7019" t="s">
        <v>21</v>
      </c>
      <c r="J7019" t="s">
        <v>22</v>
      </c>
      <c r="K7019">
        <v>35</v>
      </c>
      <c r="L7019">
        <v>63</v>
      </c>
      <c r="M7019" t="s">
        <v>537</v>
      </c>
      <c r="N7019">
        <v>63</v>
      </c>
      <c r="P7019" cm="1">
        <f t="array" ref="P7019">IF(Q7019&gt;0,INDEX(Q7019:Q28743,MATCH(TRUE,INDEX(Q7019:Q28743="",,),0)-1),"")</f>
        <v>7</v>
      </c>
      <c r="Q7019">
        <v>4</v>
      </c>
      <c r="R7019">
        <f t="shared" si="111"/>
        <v>0</v>
      </c>
    </row>
    <row r="7020" spans="1:18" x14ac:dyDescent="0.3">
      <c r="A7020" t="s">
        <v>514</v>
      </c>
      <c r="B7020" s="1">
        <v>38455</v>
      </c>
      <c r="C7020" t="s">
        <v>515</v>
      </c>
      <c r="D7020" t="s">
        <v>584</v>
      </c>
      <c r="E7020" t="s">
        <v>585</v>
      </c>
      <c r="G7020" t="s">
        <v>19</v>
      </c>
      <c r="H7020" t="s">
        <v>41</v>
      </c>
      <c r="I7020" t="s">
        <v>26</v>
      </c>
      <c r="J7020" t="s">
        <v>27</v>
      </c>
      <c r="K7020">
        <v>61</v>
      </c>
      <c r="L7020">
        <v>40</v>
      </c>
      <c r="M7020" t="s">
        <v>537</v>
      </c>
      <c r="N7020">
        <v>40</v>
      </c>
      <c r="P7020" cm="1">
        <f t="array" ref="P7020">IF(Q7020&gt;0,INDEX(Q7020:Q28744,MATCH(TRUE,INDEX(Q7020:Q28744="",,),0)-1),"")</f>
        <v>7</v>
      </c>
      <c r="Q7020">
        <v>4</v>
      </c>
      <c r="R7020">
        <f t="shared" si="111"/>
        <v>0</v>
      </c>
    </row>
    <row r="7021" spans="1:18" x14ac:dyDescent="0.3">
      <c r="A7021" t="s">
        <v>514</v>
      </c>
      <c r="B7021" s="1">
        <v>38455</v>
      </c>
      <c r="C7021" t="s">
        <v>515</v>
      </c>
      <c r="D7021" t="s">
        <v>584</v>
      </c>
      <c r="E7021" t="s">
        <v>585</v>
      </c>
      <c r="G7021" t="s">
        <v>19</v>
      </c>
      <c r="H7021" t="s">
        <v>63</v>
      </c>
      <c r="I7021" t="s">
        <v>26</v>
      </c>
      <c r="J7021" t="s">
        <v>27</v>
      </c>
      <c r="K7021">
        <v>282</v>
      </c>
      <c r="L7021">
        <v>16</v>
      </c>
      <c r="M7021" t="s">
        <v>537</v>
      </c>
      <c r="N7021">
        <v>16</v>
      </c>
      <c r="P7021" cm="1">
        <f t="array" ref="P7021">IF(Q7021&gt;0,INDEX(Q7021:Q28745,MATCH(TRUE,INDEX(Q7021:Q28745="",,),0)-1),"")</f>
        <v>7</v>
      </c>
      <c r="Q7021">
        <v>4</v>
      </c>
      <c r="R7021">
        <f t="shared" si="111"/>
        <v>0</v>
      </c>
    </row>
    <row r="7022" spans="1:18" x14ac:dyDescent="0.3">
      <c r="A7022" t="s">
        <v>514</v>
      </c>
      <c r="B7022" s="1">
        <v>38455</v>
      </c>
      <c r="C7022" t="s">
        <v>515</v>
      </c>
      <c r="D7022" t="s">
        <v>584</v>
      </c>
      <c r="E7022" t="s">
        <v>585</v>
      </c>
      <c r="G7022" s="6" t="s">
        <v>29</v>
      </c>
      <c r="H7022" t="s">
        <v>30</v>
      </c>
      <c r="I7022" t="s">
        <v>21</v>
      </c>
      <c r="J7022" t="s">
        <v>22</v>
      </c>
      <c r="K7022">
        <v>3</v>
      </c>
      <c r="L7022">
        <v>131</v>
      </c>
      <c r="M7022" t="s">
        <v>537</v>
      </c>
      <c r="N7022">
        <v>131</v>
      </c>
      <c r="P7022" cm="1">
        <f t="array" ref="P7022">IF(Q7022&gt;0,INDEX(Q7022:Q28746,MATCH(TRUE,INDEX(Q7022:Q28746="",,),0)-1),"")</f>
        <v>7</v>
      </c>
      <c r="Q7022">
        <v>4</v>
      </c>
      <c r="R7022">
        <f t="shared" si="111"/>
        <v>0</v>
      </c>
    </row>
    <row r="7023" spans="1:18" x14ac:dyDescent="0.3">
      <c r="A7023" t="s">
        <v>514</v>
      </c>
      <c r="B7023" s="1">
        <v>38455</v>
      </c>
      <c r="C7023" t="s">
        <v>515</v>
      </c>
      <c r="D7023" t="s">
        <v>584</v>
      </c>
      <c r="E7023" t="s">
        <v>585</v>
      </c>
      <c r="G7023" s="6" t="s">
        <v>29</v>
      </c>
      <c r="H7023" t="s">
        <v>43</v>
      </c>
      <c r="I7023" t="s">
        <v>21</v>
      </c>
      <c r="J7023" t="s">
        <v>22</v>
      </c>
      <c r="K7023">
        <v>5</v>
      </c>
      <c r="L7023">
        <v>156</v>
      </c>
      <c r="M7023" t="s">
        <v>537</v>
      </c>
      <c r="N7023">
        <v>156</v>
      </c>
      <c r="P7023" cm="1">
        <f t="array" ref="P7023">IF(Q7023&gt;0,INDEX(Q7023:Q28747,MATCH(TRUE,INDEX(Q7023:Q28747="",,),0)-1),"")</f>
        <v>7</v>
      </c>
      <c r="Q7023">
        <v>4</v>
      </c>
      <c r="R7023">
        <f t="shared" si="111"/>
        <v>0</v>
      </c>
    </row>
    <row r="7024" spans="1:18" x14ac:dyDescent="0.3">
      <c r="A7024" t="s">
        <v>514</v>
      </c>
      <c r="B7024" s="1">
        <v>38455</v>
      </c>
      <c r="C7024" t="s">
        <v>515</v>
      </c>
      <c r="D7024" t="s">
        <v>584</v>
      </c>
      <c r="E7024" t="s">
        <v>585</v>
      </c>
      <c r="G7024" s="6" t="s">
        <v>29</v>
      </c>
      <c r="H7024" t="s">
        <v>30</v>
      </c>
      <c r="I7024" t="s">
        <v>26</v>
      </c>
      <c r="J7024" t="s">
        <v>27</v>
      </c>
      <c r="K7024">
        <v>98</v>
      </c>
      <c r="L7024">
        <v>11</v>
      </c>
      <c r="M7024" t="s">
        <v>537</v>
      </c>
      <c r="N7024">
        <v>11</v>
      </c>
      <c r="P7024" cm="1">
        <f t="array" ref="P7024">IF(Q7024&gt;0,INDEX(Q7024:Q28748,MATCH(TRUE,INDEX(Q7024:Q28748="",,),0)-1),"")</f>
        <v>7</v>
      </c>
      <c r="Q7024">
        <v>4</v>
      </c>
      <c r="R7024">
        <f t="shared" si="111"/>
        <v>0</v>
      </c>
    </row>
    <row r="7025" spans="1:18" x14ac:dyDescent="0.3">
      <c r="A7025" t="s">
        <v>514</v>
      </c>
      <c r="B7025" s="1">
        <v>38455</v>
      </c>
      <c r="C7025" t="s">
        <v>515</v>
      </c>
      <c r="D7025" t="s">
        <v>584</v>
      </c>
      <c r="E7025" t="s">
        <v>585</v>
      </c>
      <c r="G7025" s="6" t="s">
        <v>29</v>
      </c>
      <c r="H7025" t="s">
        <v>43</v>
      </c>
      <c r="I7025" t="s">
        <v>26</v>
      </c>
      <c r="J7025" t="s">
        <v>27</v>
      </c>
      <c r="K7025">
        <v>15</v>
      </c>
      <c r="L7025">
        <v>14</v>
      </c>
      <c r="M7025" t="s">
        <v>537</v>
      </c>
      <c r="N7025">
        <v>14</v>
      </c>
      <c r="P7025" cm="1">
        <f t="array" ref="P7025">IF(Q7025&gt;0,INDEX(Q7025:Q28749,MATCH(TRUE,INDEX(Q7025:Q28749="",,),0)-1),"")</f>
        <v>7</v>
      </c>
      <c r="Q7025">
        <v>4</v>
      </c>
      <c r="R7025">
        <f t="shared" si="111"/>
        <v>0</v>
      </c>
    </row>
    <row r="7026" spans="1:18" x14ac:dyDescent="0.3">
      <c r="A7026" t="s">
        <v>514</v>
      </c>
      <c r="B7026" s="1">
        <v>38455</v>
      </c>
      <c r="C7026" t="s">
        <v>515</v>
      </c>
      <c r="D7026" t="s">
        <v>584</v>
      </c>
      <c r="E7026" t="s">
        <v>585</v>
      </c>
      <c r="G7026" t="s">
        <v>19</v>
      </c>
      <c r="H7026" t="s">
        <v>41</v>
      </c>
      <c r="I7026" t="s">
        <v>21</v>
      </c>
      <c r="J7026" t="s">
        <v>22</v>
      </c>
      <c r="K7026">
        <v>55</v>
      </c>
      <c r="L7026">
        <v>159</v>
      </c>
      <c r="M7026" t="s">
        <v>32</v>
      </c>
      <c r="N7026">
        <v>200.15</v>
      </c>
      <c r="P7026" cm="1">
        <f t="array" ref="P7026">IF(Q7026&gt;0,INDEX(Q7026:Q28750,MATCH(TRUE,INDEX(Q7026:Q28750="",,),0)-1),"")</f>
        <v>7</v>
      </c>
      <c r="Q7026">
        <v>5</v>
      </c>
      <c r="R7026">
        <f t="shared" si="111"/>
        <v>0</v>
      </c>
    </row>
    <row r="7027" spans="1:18" x14ac:dyDescent="0.3">
      <c r="A7027" t="s">
        <v>514</v>
      </c>
      <c r="B7027" s="1">
        <v>38455</v>
      </c>
      <c r="C7027" t="s">
        <v>515</v>
      </c>
      <c r="D7027" t="s">
        <v>584</v>
      </c>
      <c r="E7027" t="s">
        <v>585</v>
      </c>
      <c r="G7027" t="s">
        <v>19</v>
      </c>
      <c r="H7027" t="s">
        <v>63</v>
      </c>
      <c r="I7027" t="s">
        <v>21</v>
      </c>
      <c r="J7027" t="s">
        <v>22</v>
      </c>
      <c r="K7027">
        <v>35</v>
      </c>
      <c r="L7027">
        <v>63</v>
      </c>
      <c r="M7027" t="s">
        <v>32</v>
      </c>
      <c r="N7027">
        <v>87.5</v>
      </c>
      <c r="P7027" cm="1">
        <f t="array" ref="P7027">IF(Q7027&gt;0,INDEX(Q7027:Q28751,MATCH(TRUE,INDEX(Q7027:Q28751="",,),0)-1),"")</f>
        <v>7</v>
      </c>
      <c r="Q7027">
        <v>5</v>
      </c>
      <c r="R7027">
        <f t="shared" si="111"/>
        <v>0</v>
      </c>
    </row>
    <row r="7028" spans="1:18" x14ac:dyDescent="0.3">
      <c r="A7028" t="s">
        <v>514</v>
      </c>
      <c r="B7028" s="1">
        <v>38455</v>
      </c>
      <c r="C7028" t="s">
        <v>515</v>
      </c>
      <c r="D7028" t="s">
        <v>584</v>
      </c>
      <c r="E7028" t="s">
        <v>585</v>
      </c>
      <c r="G7028" t="s">
        <v>19</v>
      </c>
      <c r="H7028" t="s">
        <v>41</v>
      </c>
      <c r="I7028" t="s">
        <v>26</v>
      </c>
      <c r="J7028" t="s">
        <v>27</v>
      </c>
      <c r="K7028">
        <v>61</v>
      </c>
      <c r="L7028">
        <v>40</v>
      </c>
      <c r="M7028" t="s">
        <v>32</v>
      </c>
      <c r="N7028">
        <v>59.75</v>
      </c>
      <c r="P7028" cm="1">
        <f t="array" ref="P7028">IF(Q7028&gt;0,INDEX(Q7028:Q28752,MATCH(TRUE,INDEX(Q7028:Q28752="",,),0)-1),"")</f>
        <v>7</v>
      </c>
      <c r="Q7028">
        <v>5</v>
      </c>
      <c r="R7028">
        <f t="shared" ref="R7028:R7091" si="112">IF(P7028="","",0)</f>
        <v>0</v>
      </c>
    </row>
    <row r="7029" spans="1:18" x14ac:dyDescent="0.3">
      <c r="A7029" t="s">
        <v>514</v>
      </c>
      <c r="B7029" s="1">
        <v>38455</v>
      </c>
      <c r="C7029" t="s">
        <v>515</v>
      </c>
      <c r="D7029" t="s">
        <v>584</v>
      </c>
      <c r="E7029" t="s">
        <v>585</v>
      </c>
      <c r="G7029" t="s">
        <v>19</v>
      </c>
      <c r="H7029" t="s">
        <v>63</v>
      </c>
      <c r="I7029" t="s">
        <v>26</v>
      </c>
      <c r="J7029" t="s">
        <v>27</v>
      </c>
      <c r="K7029">
        <v>282</v>
      </c>
      <c r="L7029">
        <v>16</v>
      </c>
      <c r="M7029" t="s">
        <v>32</v>
      </c>
      <c r="N7029">
        <v>22.55</v>
      </c>
      <c r="P7029" cm="1">
        <f t="array" ref="P7029">IF(Q7029&gt;0,INDEX(Q7029:Q28753,MATCH(TRUE,INDEX(Q7029:Q28753="",,),0)-1),"")</f>
        <v>7</v>
      </c>
      <c r="Q7029">
        <v>5</v>
      </c>
      <c r="R7029">
        <f t="shared" si="112"/>
        <v>0</v>
      </c>
    </row>
    <row r="7030" spans="1:18" x14ac:dyDescent="0.3">
      <c r="A7030" t="s">
        <v>514</v>
      </c>
      <c r="B7030" s="1">
        <v>38455</v>
      </c>
      <c r="C7030" t="s">
        <v>515</v>
      </c>
      <c r="D7030" t="s">
        <v>584</v>
      </c>
      <c r="E7030" t="s">
        <v>585</v>
      </c>
      <c r="G7030" s="6" t="s">
        <v>29</v>
      </c>
      <c r="H7030" t="s">
        <v>30</v>
      </c>
      <c r="I7030" t="s">
        <v>21</v>
      </c>
      <c r="J7030" t="s">
        <v>22</v>
      </c>
      <c r="K7030">
        <v>3</v>
      </c>
      <c r="L7030">
        <v>131</v>
      </c>
      <c r="M7030" t="s">
        <v>32</v>
      </c>
      <c r="N7030">
        <v>131</v>
      </c>
      <c r="P7030" cm="1">
        <f t="array" ref="P7030">IF(Q7030&gt;0,INDEX(Q7030:Q28754,MATCH(TRUE,INDEX(Q7030:Q28754="",,),0)-1),"")</f>
        <v>7</v>
      </c>
      <c r="Q7030">
        <v>5</v>
      </c>
      <c r="R7030">
        <f t="shared" si="112"/>
        <v>0</v>
      </c>
    </row>
    <row r="7031" spans="1:18" x14ac:dyDescent="0.3">
      <c r="A7031" t="s">
        <v>514</v>
      </c>
      <c r="B7031" s="1">
        <v>38455</v>
      </c>
      <c r="C7031" t="s">
        <v>515</v>
      </c>
      <c r="D7031" t="s">
        <v>584</v>
      </c>
      <c r="E7031" t="s">
        <v>585</v>
      </c>
      <c r="G7031" s="6" t="s">
        <v>29</v>
      </c>
      <c r="H7031" t="s">
        <v>43</v>
      </c>
      <c r="I7031" t="s">
        <v>21</v>
      </c>
      <c r="J7031" t="s">
        <v>22</v>
      </c>
      <c r="K7031">
        <v>5</v>
      </c>
      <c r="L7031">
        <v>156</v>
      </c>
      <c r="M7031" t="s">
        <v>32</v>
      </c>
      <c r="N7031">
        <v>156</v>
      </c>
      <c r="P7031" cm="1">
        <f t="array" ref="P7031">IF(Q7031&gt;0,INDEX(Q7031:Q28755,MATCH(TRUE,INDEX(Q7031:Q28755="",,),0)-1),"")</f>
        <v>7</v>
      </c>
      <c r="Q7031">
        <v>5</v>
      </c>
      <c r="R7031">
        <f t="shared" si="112"/>
        <v>0</v>
      </c>
    </row>
    <row r="7032" spans="1:18" x14ac:dyDescent="0.3">
      <c r="A7032" t="s">
        <v>514</v>
      </c>
      <c r="B7032" s="1">
        <v>38455</v>
      </c>
      <c r="C7032" t="s">
        <v>515</v>
      </c>
      <c r="D7032" t="s">
        <v>584</v>
      </c>
      <c r="E7032" t="s">
        <v>585</v>
      </c>
      <c r="G7032" s="6" t="s">
        <v>29</v>
      </c>
      <c r="H7032" t="s">
        <v>30</v>
      </c>
      <c r="I7032" t="s">
        <v>26</v>
      </c>
      <c r="J7032" t="s">
        <v>27</v>
      </c>
      <c r="K7032">
        <v>98</v>
      </c>
      <c r="L7032">
        <v>11</v>
      </c>
      <c r="M7032" t="s">
        <v>32</v>
      </c>
      <c r="N7032">
        <v>11</v>
      </c>
      <c r="P7032" cm="1">
        <f t="array" ref="P7032">IF(Q7032&gt;0,INDEX(Q7032:Q28756,MATCH(TRUE,INDEX(Q7032:Q28756="",,),0)-1),"")</f>
        <v>7</v>
      </c>
      <c r="Q7032">
        <v>5</v>
      </c>
      <c r="R7032">
        <f t="shared" si="112"/>
        <v>0</v>
      </c>
    </row>
    <row r="7033" spans="1:18" x14ac:dyDescent="0.3">
      <c r="A7033" t="s">
        <v>514</v>
      </c>
      <c r="B7033" s="1">
        <v>38455</v>
      </c>
      <c r="C7033" t="s">
        <v>515</v>
      </c>
      <c r="D7033" t="s">
        <v>584</v>
      </c>
      <c r="E7033" t="s">
        <v>585</v>
      </c>
      <c r="G7033" s="6" t="s">
        <v>29</v>
      </c>
      <c r="H7033" t="s">
        <v>43</v>
      </c>
      <c r="I7033" t="s">
        <v>26</v>
      </c>
      <c r="J7033" t="s">
        <v>27</v>
      </c>
      <c r="K7033">
        <v>15</v>
      </c>
      <c r="L7033">
        <v>14</v>
      </c>
      <c r="M7033" t="s">
        <v>32</v>
      </c>
      <c r="N7033">
        <v>14</v>
      </c>
      <c r="P7033" cm="1">
        <f t="array" ref="P7033">IF(Q7033&gt;0,INDEX(Q7033:Q28757,MATCH(TRUE,INDEX(Q7033:Q28757="",,),0)-1),"")</f>
        <v>7</v>
      </c>
      <c r="Q7033">
        <v>5</v>
      </c>
      <c r="R7033">
        <f t="shared" si="112"/>
        <v>0</v>
      </c>
    </row>
    <row r="7034" spans="1:18" x14ac:dyDescent="0.3">
      <c r="A7034" t="s">
        <v>514</v>
      </c>
      <c r="B7034" s="1">
        <v>38455</v>
      </c>
      <c r="C7034" t="s">
        <v>515</v>
      </c>
      <c r="D7034" t="s">
        <v>584</v>
      </c>
      <c r="E7034" t="s">
        <v>585</v>
      </c>
      <c r="G7034" t="s">
        <v>19</v>
      </c>
      <c r="H7034" t="s">
        <v>41</v>
      </c>
      <c r="I7034" t="s">
        <v>21</v>
      </c>
      <c r="J7034" t="s">
        <v>22</v>
      </c>
      <c r="K7034">
        <v>55</v>
      </c>
      <c r="L7034">
        <v>159</v>
      </c>
      <c r="M7034" t="s">
        <v>583</v>
      </c>
      <c r="N7034">
        <v>170</v>
      </c>
      <c r="P7034" cm="1">
        <f t="array" ref="P7034">IF(Q7034&gt;0,INDEX(Q7034:Q28758,MATCH(TRUE,INDEX(Q7034:Q28758="",,),0)-1),"")</f>
        <v>7</v>
      </c>
      <c r="Q7034">
        <v>6</v>
      </c>
      <c r="R7034">
        <f t="shared" si="112"/>
        <v>0</v>
      </c>
    </row>
    <row r="7035" spans="1:18" x14ac:dyDescent="0.3">
      <c r="A7035" t="s">
        <v>514</v>
      </c>
      <c r="B7035" s="1">
        <v>38455</v>
      </c>
      <c r="C7035" t="s">
        <v>515</v>
      </c>
      <c r="D7035" t="s">
        <v>584</v>
      </c>
      <c r="E7035" t="s">
        <v>585</v>
      </c>
      <c r="G7035" t="s">
        <v>19</v>
      </c>
      <c r="H7035" t="s">
        <v>63</v>
      </c>
      <c r="I7035" t="s">
        <v>21</v>
      </c>
      <c r="J7035" t="s">
        <v>22</v>
      </c>
      <c r="K7035">
        <v>35</v>
      </c>
      <c r="L7035">
        <v>63</v>
      </c>
      <c r="M7035" t="s">
        <v>583</v>
      </c>
      <c r="N7035">
        <v>102</v>
      </c>
      <c r="P7035" cm="1">
        <f t="array" ref="P7035">IF(Q7035&gt;0,INDEX(Q7035:Q28759,MATCH(TRUE,INDEX(Q7035:Q28759="",,),0)-1),"")</f>
        <v>7</v>
      </c>
      <c r="Q7035">
        <v>6</v>
      </c>
      <c r="R7035">
        <f t="shared" si="112"/>
        <v>0</v>
      </c>
    </row>
    <row r="7036" spans="1:18" x14ac:dyDescent="0.3">
      <c r="A7036" t="s">
        <v>514</v>
      </c>
      <c r="B7036" s="1">
        <v>38455</v>
      </c>
      <c r="C7036" t="s">
        <v>515</v>
      </c>
      <c r="D7036" t="s">
        <v>584</v>
      </c>
      <c r="E7036" t="s">
        <v>585</v>
      </c>
      <c r="G7036" t="s">
        <v>19</v>
      </c>
      <c r="H7036" t="s">
        <v>41</v>
      </c>
      <c r="I7036" t="s">
        <v>26</v>
      </c>
      <c r="J7036" t="s">
        <v>27</v>
      </c>
      <c r="K7036">
        <v>61</v>
      </c>
      <c r="L7036">
        <v>40</v>
      </c>
      <c r="M7036" t="s">
        <v>583</v>
      </c>
      <c r="N7036">
        <v>44</v>
      </c>
      <c r="P7036" cm="1">
        <f t="array" ref="P7036">IF(Q7036&gt;0,INDEX(Q7036:Q28760,MATCH(TRUE,INDEX(Q7036:Q28760="",,),0)-1),"")</f>
        <v>7</v>
      </c>
      <c r="Q7036">
        <v>6</v>
      </c>
      <c r="R7036">
        <f t="shared" si="112"/>
        <v>0</v>
      </c>
    </row>
    <row r="7037" spans="1:18" x14ac:dyDescent="0.3">
      <c r="A7037" t="s">
        <v>514</v>
      </c>
      <c r="B7037" s="1">
        <v>38455</v>
      </c>
      <c r="C7037" t="s">
        <v>515</v>
      </c>
      <c r="D7037" t="s">
        <v>584</v>
      </c>
      <c r="E7037" t="s">
        <v>585</v>
      </c>
      <c r="G7037" t="s">
        <v>19</v>
      </c>
      <c r="H7037" t="s">
        <v>63</v>
      </c>
      <c r="I7037" t="s">
        <v>26</v>
      </c>
      <c r="J7037" t="s">
        <v>27</v>
      </c>
      <c r="K7037">
        <v>282</v>
      </c>
      <c r="L7037">
        <v>16</v>
      </c>
      <c r="M7037" t="s">
        <v>583</v>
      </c>
      <c r="N7037">
        <v>27.3</v>
      </c>
      <c r="P7037" cm="1">
        <f t="array" ref="P7037">IF(Q7037&gt;0,INDEX(Q7037:Q28761,MATCH(TRUE,INDEX(Q7037:Q28761="",,),0)-1),"")</f>
        <v>7</v>
      </c>
      <c r="Q7037">
        <v>6</v>
      </c>
      <c r="R7037">
        <f t="shared" si="112"/>
        <v>0</v>
      </c>
    </row>
    <row r="7038" spans="1:18" x14ac:dyDescent="0.3">
      <c r="A7038" t="s">
        <v>514</v>
      </c>
      <c r="B7038" s="1">
        <v>38455</v>
      </c>
      <c r="C7038" t="s">
        <v>515</v>
      </c>
      <c r="D7038" t="s">
        <v>584</v>
      </c>
      <c r="E7038" t="s">
        <v>585</v>
      </c>
      <c r="G7038" s="6" t="s">
        <v>29</v>
      </c>
      <c r="H7038" t="s">
        <v>30</v>
      </c>
      <c r="I7038" t="s">
        <v>21</v>
      </c>
      <c r="J7038" t="s">
        <v>22</v>
      </c>
      <c r="K7038">
        <v>3</v>
      </c>
      <c r="L7038">
        <v>131</v>
      </c>
      <c r="M7038" t="s">
        <v>583</v>
      </c>
      <c r="N7038">
        <v>131</v>
      </c>
      <c r="P7038" cm="1">
        <f t="array" ref="P7038">IF(Q7038&gt;0,INDEX(Q7038:Q28762,MATCH(TRUE,INDEX(Q7038:Q28762="",,),0)-1),"")</f>
        <v>7</v>
      </c>
      <c r="Q7038">
        <v>6</v>
      </c>
      <c r="R7038">
        <f t="shared" si="112"/>
        <v>0</v>
      </c>
    </row>
    <row r="7039" spans="1:18" x14ac:dyDescent="0.3">
      <c r="A7039" t="s">
        <v>514</v>
      </c>
      <c r="B7039" s="1">
        <v>38455</v>
      </c>
      <c r="C7039" t="s">
        <v>515</v>
      </c>
      <c r="D7039" t="s">
        <v>584</v>
      </c>
      <c r="E7039" t="s">
        <v>585</v>
      </c>
      <c r="G7039" s="6" t="s">
        <v>29</v>
      </c>
      <c r="H7039" t="s">
        <v>43</v>
      </c>
      <c r="I7039" t="s">
        <v>21</v>
      </c>
      <c r="J7039" t="s">
        <v>22</v>
      </c>
      <c r="K7039">
        <v>5</v>
      </c>
      <c r="L7039">
        <v>156</v>
      </c>
      <c r="M7039" t="s">
        <v>583</v>
      </c>
      <c r="N7039">
        <v>156</v>
      </c>
      <c r="P7039" cm="1">
        <f t="array" ref="P7039">IF(Q7039&gt;0,INDEX(Q7039:Q28763,MATCH(TRUE,INDEX(Q7039:Q28763="",,),0)-1),"")</f>
        <v>7</v>
      </c>
      <c r="Q7039">
        <v>6</v>
      </c>
      <c r="R7039">
        <f t="shared" si="112"/>
        <v>0</v>
      </c>
    </row>
    <row r="7040" spans="1:18" x14ac:dyDescent="0.3">
      <c r="A7040" t="s">
        <v>514</v>
      </c>
      <c r="B7040" s="1">
        <v>38455</v>
      </c>
      <c r="C7040" t="s">
        <v>515</v>
      </c>
      <c r="D7040" t="s">
        <v>584</v>
      </c>
      <c r="E7040" t="s">
        <v>585</v>
      </c>
      <c r="G7040" s="6" t="s">
        <v>29</v>
      </c>
      <c r="H7040" t="s">
        <v>30</v>
      </c>
      <c r="I7040" t="s">
        <v>26</v>
      </c>
      <c r="J7040" t="s">
        <v>27</v>
      </c>
      <c r="K7040">
        <v>98</v>
      </c>
      <c r="L7040">
        <v>11</v>
      </c>
      <c r="M7040" t="s">
        <v>583</v>
      </c>
      <c r="N7040">
        <v>11</v>
      </c>
      <c r="P7040" cm="1">
        <f t="array" ref="P7040">IF(Q7040&gt;0,INDEX(Q7040:Q28764,MATCH(TRUE,INDEX(Q7040:Q28764="",,),0)-1),"")</f>
        <v>7</v>
      </c>
      <c r="Q7040">
        <v>6</v>
      </c>
      <c r="R7040">
        <f t="shared" si="112"/>
        <v>0</v>
      </c>
    </row>
    <row r="7041" spans="1:18" x14ac:dyDescent="0.3">
      <c r="A7041" t="s">
        <v>514</v>
      </c>
      <c r="B7041" s="1">
        <v>38455</v>
      </c>
      <c r="C7041" t="s">
        <v>515</v>
      </c>
      <c r="D7041" t="s">
        <v>584</v>
      </c>
      <c r="E7041" t="s">
        <v>585</v>
      </c>
      <c r="G7041" s="6" t="s">
        <v>29</v>
      </c>
      <c r="H7041" t="s">
        <v>43</v>
      </c>
      <c r="I7041" t="s">
        <v>26</v>
      </c>
      <c r="J7041" t="s">
        <v>27</v>
      </c>
      <c r="K7041">
        <v>15</v>
      </c>
      <c r="L7041">
        <v>14</v>
      </c>
      <c r="M7041" t="s">
        <v>583</v>
      </c>
      <c r="N7041">
        <v>14</v>
      </c>
      <c r="P7041" cm="1">
        <f t="array" ref="P7041">IF(Q7041&gt;0,INDEX(Q7041:Q28765,MATCH(TRUE,INDEX(Q7041:Q28765="",,),0)-1),"")</f>
        <v>7</v>
      </c>
      <c r="Q7041">
        <v>6</v>
      </c>
      <c r="R7041">
        <f t="shared" si="112"/>
        <v>0</v>
      </c>
    </row>
    <row r="7042" spans="1:18" x14ac:dyDescent="0.3">
      <c r="A7042" t="s">
        <v>514</v>
      </c>
      <c r="B7042" s="1">
        <v>38455</v>
      </c>
      <c r="C7042" t="s">
        <v>515</v>
      </c>
      <c r="D7042" t="s">
        <v>584</v>
      </c>
      <c r="E7042" t="s">
        <v>585</v>
      </c>
      <c r="G7042" t="s">
        <v>19</v>
      </c>
      <c r="H7042" t="s">
        <v>41</v>
      </c>
      <c r="I7042" t="s">
        <v>21</v>
      </c>
      <c r="J7042" t="s">
        <v>22</v>
      </c>
      <c r="K7042">
        <v>55</v>
      </c>
      <c r="L7042">
        <v>159</v>
      </c>
      <c r="M7042" t="s">
        <v>564</v>
      </c>
      <c r="N7042">
        <v>207.16</v>
      </c>
      <c r="P7042" cm="1">
        <f t="array" ref="P7042">IF(Q7042&gt;0,INDEX(Q7042:Q28766,MATCH(TRUE,INDEX(Q7042:Q28766="",,),0)-1),"")</f>
        <v>7</v>
      </c>
      <c r="Q7042">
        <v>7</v>
      </c>
      <c r="R7042">
        <f t="shared" si="112"/>
        <v>0</v>
      </c>
    </row>
    <row r="7043" spans="1:18" x14ac:dyDescent="0.3">
      <c r="A7043" t="s">
        <v>514</v>
      </c>
      <c r="B7043" s="1">
        <v>38455</v>
      </c>
      <c r="C7043" t="s">
        <v>515</v>
      </c>
      <c r="D7043" t="s">
        <v>584</v>
      </c>
      <c r="E7043" t="s">
        <v>585</v>
      </c>
      <c r="G7043" t="s">
        <v>19</v>
      </c>
      <c r="H7043" t="s">
        <v>63</v>
      </c>
      <c r="I7043" t="s">
        <v>21</v>
      </c>
      <c r="J7043" t="s">
        <v>22</v>
      </c>
      <c r="K7043">
        <v>35</v>
      </c>
      <c r="L7043">
        <v>63</v>
      </c>
      <c r="M7043" t="s">
        <v>564</v>
      </c>
      <c r="N7043">
        <v>63</v>
      </c>
      <c r="P7043" cm="1">
        <f t="array" ref="P7043">IF(Q7043&gt;0,INDEX(Q7043:Q28767,MATCH(TRUE,INDEX(Q7043:Q28767="",,),0)-1),"")</f>
        <v>7</v>
      </c>
      <c r="Q7043">
        <v>7</v>
      </c>
      <c r="R7043">
        <f t="shared" si="112"/>
        <v>0</v>
      </c>
    </row>
    <row r="7044" spans="1:18" x14ac:dyDescent="0.3">
      <c r="A7044" t="s">
        <v>514</v>
      </c>
      <c r="B7044" s="1">
        <v>38455</v>
      </c>
      <c r="C7044" t="s">
        <v>515</v>
      </c>
      <c r="D7044" t="s">
        <v>584</v>
      </c>
      <c r="E7044" t="s">
        <v>585</v>
      </c>
      <c r="G7044" t="s">
        <v>19</v>
      </c>
      <c r="H7044" t="s">
        <v>41</v>
      </c>
      <c r="I7044" t="s">
        <v>26</v>
      </c>
      <c r="J7044" t="s">
        <v>27</v>
      </c>
      <c r="K7044">
        <v>61</v>
      </c>
      <c r="L7044">
        <v>40</v>
      </c>
      <c r="M7044" t="s">
        <v>564</v>
      </c>
      <c r="N7044">
        <v>48</v>
      </c>
      <c r="P7044" cm="1">
        <f t="array" ref="P7044">IF(Q7044&gt;0,INDEX(Q7044:Q28768,MATCH(TRUE,INDEX(Q7044:Q28768="",,),0)-1),"")</f>
        <v>7</v>
      </c>
      <c r="Q7044">
        <v>7</v>
      </c>
      <c r="R7044">
        <f t="shared" si="112"/>
        <v>0</v>
      </c>
    </row>
    <row r="7045" spans="1:18" x14ac:dyDescent="0.3">
      <c r="A7045" t="s">
        <v>514</v>
      </c>
      <c r="B7045" s="1">
        <v>38455</v>
      </c>
      <c r="C7045" t="s">
        <v>515</v>
      </c>
      <c r="D7045" t="s">
        <v>584</v>
      </c>
      <c r="E7045" t="s">
        <v>585</v>
      </c>
      <c r="G7045" t="s">
        <v>19</v>
      </c>
      <c r="H7045" t="s">
        <v>63</v>
      </c>
      <c r="I7045" t="s">
        <v>26</v>
      </c>
      <c r="J7045" t="s">
        <v>27</v>
      </c>
      <c r="K7045">
        <v>282</v>
      </c>
      <c r="L7045">
        <v>16</v>
      </c>
      <c r="M7045" t="s">
        <v>564</v>
      </c>
      <c r="N7045">
        <v>16</v>
      </c>
      <c r="P7045" cm="1">
        <f t="array" ref="P7045">IF(Q7045&gt;0,INDEX(Q7045:Q28769,MATCH(TRUE,INDEX(Q7045:Q28769="",,),0)-1),"")</f>
        <v>7</v>
      </c>
      <c r="Q7045">
        <v>7</v>
      </c>
      <c r="R7045">
        <f t="shared" si="112"/>
        <v>0</v>
      </c>
    </row>
    <row r="7046" spans="1:18" x14ac:dyDescent="0.3">
      <c r="A7046" t="s">
        <v>514</v>
      </c>
      <c r="B7046" s="1">
        <v>38455</v>
      </c>
      <c r="C7046" t="s">
        <v>515</v>
      </c>
      <c r="D7046" t="s">
        <v>584</v>
      </c>
      <c r="E7046" t="s">
        <v>585</v>
      </c>
      <c r="G7046" s="6" t="s">
        <v>29</v>
      </c>
      <c r="H7046" t="s">
        <v>30</v>
      </c>
      <c r="I7046" t="s">
        <v>21</v>
      </c>
      <c r="J7046" t="s">
        <v>22</v>
      </c>
      <c r="K7046">
        <v>3</v>
      </c>
      <c r="L7046">
        <v>131</v>
      </c>
      <c r="M7046" t="s">
        <v>564</v>
      </c>
      <c r="N7046">
        <v>131</v>
      </c>
      <c r="P7046" cm="1">
        <f t="array" ref="P7046">IF(Q7046&gt;0,INDEX(Q7046:Q28770,MATCH(TRUE,INDEX(Q7046:Q28770="",,),0)-1),"")</f>
        <v>7</v>
      </c>
      <c r="Q7046">
        <v>7</v>
      </c>
      <c r="R7046">
        <f t="shared" si="112"/>
        <v>0</v>
      </c>
    </row>
    <row r="7047" spans="1:18" x14ac:dyDescent="0.3">
      <c r="A7047" t="s">
        <v>514</v>
      </c>
      <c r="B7047" s="1">
        <v>38455</v>
      </c>
      <c r="C7047" t="s">
        <v>515</v>
      </c>
      <c r="D7047" t="s">
        <v>584</v>
      </c>
      <c r="E7047" t="s">
        <v>585</v>
      </c>
      <c r="G7047" s="6" t="s">
        <v>29</v>
      </c>
      <c r="H7047" t="s">
        <v>43</v>
      </c>
      <c r="I7047" t="s">
        <v>21</v>
      </c>
      <c r="J7047" t="s">
        <v>22</v>
      </c>
      <c r="K7047">
        <v>5</v>
      </c>
      <c r="L7047">
        <v>156</v>
      </c>
      <c r="M7047" t="s">
        <v>564</v>
      </c>
      <c r="N7047">
        <v>156</v>
      </c>
      <c r="P7047" cm="1">
        <f t="array" ref="P7047">IF(Q7047&gt;0,INDEX(Q7047:Q28771,MATCH(TRUE,INDEX(Q7047:Q28771="",,),0)-1),"")</f>
        <v>7</v>
      </c>
      <c r="Q7047">
        <v>7</v>
      </c>
      <c r="R7047">
        <f t="shared" si="112"/>
        <v>0</v>
      </c>
    </row>
    <row r="7048" spans="1:18" x14ac:dyDescent="0.3">
      <c r="A7048" t="s">
        <v>514</v>
      </c>
      <c r="B7048" s="1">
        <v>38455</v>
      </c>
      <c r="C7048" t="s">
        <v>515</v>
      </c>
      <c r="D7048" t="s">
        <v>584</v>
      </c>
      <c r="E7048" t="s">
        <v>585</v>
      </c>
      <c r="G7048" s="6" t="s">
        <v>29</v>
      </c>
      <c r="H7048" t="s">
        <v>30</v>
      </c>
      <c r="I7048" t="s">
        <v>26</v>
      </c>
      <c r="J7048" t="s">
        <v>27</v>
      </c>
      <c r="K7048">
        <v>98</v>
      </c>
      <c r="L7048">
        <v>11</v>
      </c>
      <c r="M7048" t="s">
        <v>564</v>
      </c>
      <c r="N7048">
        <v>11</v>
      </c>
      <c r="P7048" cm="1">
        <f t="array" ref="P7048">IF(Q7048&gt;0,INDEX(Q7048:Q28772,MATCH(TRUE,INDEX(Q7048:Q28772="",,),0)-1),"")</f>
        <v>7</v>
      </c>
      <c r="Q7048">
        <v>7</v>
      </c>
      <c r="R7048">
        <f t="shared" si="112"/>
        <v>0</v>
      </c>
    </row>
    <row r="7049" spans="1:18" x14ac:dyDescent="0.3">
      <c r="A7049" t="s">
        <v>514</v>
      </c>
      <c r="B7049" s="1">
        <v>38455</v>
      </c>
      <c r="C7049" t="s">
        <v>515</v>
      </c>
      <c r="D7049" t="s">
        <v>584</v>
      </c>
      <c r="E7049" t="s">
        <v>585</v>
      </c>
      <c r="G7049" s="6" t="s">
        <v>29</v>
      </c>
      <c r="H7049" t="s">
        <v>43</v>
      </c>
      <c r="I7049" t="s">
        <v>26</v>
      </c>
      <c r="J7049" t="s">
        <v>27</v>
      </c>
      <c r="K7049">
        <v>15</v>
      </c>
      <c r="L7049">
        <v>14</v>
      </c>
      <c r="M7049" t="s">
        <v>564</v>
      </c>
      <c r="N7049">
        <v>14</v>
      </c>
      <c r="P7049" cm="1">
        <f t="array" ref="P7049">IF(Q7049&gt;0,INDEX(Q7049:Q28773,MATCH(TRUE,INDEX(Q7049:Q28773="",,),0)-1),"")</f>
        <v>7</v>
      </c>
      <c r="Q7049">
        <v>7</v>
      </c>
      <c r="R7049">
        <f t="shared" si="112"/>
        <v>0</v>
      </c>
    </row>
    <row r="7050" spans="1:18" x14ac:dyDescent="0.3">
      <c r="P7050" t="str" cm="1">
        <f t="array" ref="P7050">IF(Q7050&gt;0,INDEX(Q7050:Q28774,MATCH(TRUE,INDEX(Q7050:Q28774="",,),0)-1),"")</f>
        <v/>
      </c>
      <c r="R7050" t="str">
        <f t="shared" si="112"/>
        <v/>
      </c>
    </row>
    <row r="7051" spans="1:18" x14ac:dyDescent="0.3">
      <c r="A7051" t="s">
        <v>514</v>
      </c>
      <c r="B7051" s="1">
        <v>38273</v>
      </c>
      <c r="C7051" t="s">
        <v>515</v>
      </c>
      <c r="D7051" t="s">
        <v>586</v>
      </c>
      <c r="E7051" t="s">
        <v>587</v>
      </c>
      <c r="G7051" t="s">
        <v>19</v>
      </c>
      <c r="H7051" t="s">
        <v>41</v>
      </c>
      <c r="I7051" t="s">
        <v>21</v>
      </c>
      <c r="J7051" t="s">
        <v>22</v>
      </c>
      <c r="K7051">
        <v>92.7</v>
      </c>
      <c r="L7051">
        <v>137.5</v>
      </c>
      <c r="M7051" t="s">
        <v>588</v>
      </c>
      <c r="N7051">
        <v>180</v>
      </c>
      <c r="O7051" t="s">
        <v>24</v>
      </c>
      <c r="P7051" cm="1">
        <f t="array" ref="P7051">IF(Q7051&gt;0,INDEX(Q7051:Q28775,MATCH(TRUE,INDEX(Q7051:Q28775="",,),0)-1),"")</f>
        <v>4</v>
      </c>
      <c r="Q7051">
        <v>1</v>
      </c>
      <c r="R7051">
        <f t="shared" si="112"/>
        <v>0</v>
      </c>
    </row>
    <row r="7052" spans="1:18" x14ac:dyDescent="0.3">
      <c r="A7052" t="s">
        <v>514</v>
      </c>
      <c r="B7052" s="1">
        <v>38273</v>
      </c>
      <c r="C7052" t="s">
        <v>515</v>
      </c>
      <c r="D7052" t="s">
        <v>586</v>
      </c>
      <c r="E7052" t="s">
        <v>587</v>
      </c>
      <c r="G7052" t="s">
        <v>19</v>
      </c>
      <c r="H7052" t="s">
        <v>43</v>
      </c>
      <c r="I7052" t="s">
        <v>21</v>
      </c>
      <c r="J7052" t="s">
        <v>22</v>
      </c>
      <c r="K7052">
        <v>248.2</v>
      </c>
      <c r="L7052">
        <v>100</v>
      </c>
      <c r="M7052" t="s">
        <v>588</v>
      </c>
      <c r="N7052">
        <v>140</v>
      </c>
      <c r="O7052" t="s">
        <v>24</v>
      </c>
      <c r="P7052" cm="1">
        <f t="array" ref="P7052">IF(Q7052&gt;0,INDEX(Q7052:Q28776,MATCH(TRUE,INDEX(Q7052:Q28776="",,),0)-1),"")</f>
        <v>4</v>
      </c>
      <c r="Q7052">
        <v>1</v>
      </c>
      <c r="R7052">
        <f t="shared" si="112"/>
        <v>0</v>
      </c>
    </row>
    <row r="7053" spans="1:18" x14ac:dyDescent="0.3">
      <c r="A7053" t="s">
        <v>514</v>
      </c>
      <c r="B7053" s="1">
        <v>38273</v>
      </c>
      <c r="C7053" t="s">
        <v>515</v>
      </c>
      <c r="D7053" t="s">
        <v>586</v>
      </c>
      <c r="E7053" t="s">
        <v>587</v>
      </c>
      <c r="G7053" t="s">
        <v>19</v>
      </c>
      <c r="H7053" t="s">
        <v>41</v>
      </c>
      <c r="I7053" t="s">
        <v>26</v>
      </c>
      <c r="J7053" t="s">
        <v>27</v>
      </c>
      <c r="K7053">
        <v>154</v>
      </c>
      <c r="L7053">
        <v>29</v>
      </c>
      <c r="M7053" t="s">
        <v>588</v>
      </c>
      <c r="N7053">
        <v>55</v>
      </c>
      <c r="O7053" t="s">
        <v>24</v>
      </c>
      <c r="P7053" cm="1">
        <f t="array" ref="P7053">IF(Q7053&gt;0,INDEX(Q7053:Q28777,MATCH(TRUE,INDEX(Q7053:Q28777="",,),0)-1),"")</f>
        <v>4</v>
      </c>
      <c r="Q7053">
        <v>1</v>
      </c>
      <c r="R7053">
        <f t="shared" si="112"/>
        <v>0</v>
      </c>
    </row>
    <row r="7054" spans="1:18" x14ac:dyDescent="0.3">
      <c r="A7054" t="s">
        <v>514</v>
      </c>
      <c r="B7054" s="1">
        <v>38273</v>
      </c>
      <c r="C7054" t="s">
        <v>515</v>
      </c>
      <c r="D7054" t="s">
        <v>586</v>
      </c>
      <c r="E7054" t="s">
        <v>587</v>
      </c>
      <c r="G7054" t="s">
        <v>19</v>
      </c>
      <c r="H7054" t="s">
        <v>43</v>
      </c>
      <c r="I7054" t="s">
        <v>26</v>
      </c>
      <c r="J7054" t="s">
        <v>27</v>
      </c>
      <c r="K7054">
        <v>873</v>
      </c>
      <c r="L7054">
        <v>9.5</v>
      </c>
      <c r="M7054" t="s">
        <v>588</v>
      </c>
      <c r="N7054">
        <v>14.5</v>
      </c>
      <c r="O7054" t="s">
        <v>24</v>
      </c>
      <c r="P7054" cm="1">
        <f t="array" ref="P7054">IF(Q7054&gt;0,INDEX(Q7054:Q28778,MATCH(TRUE,INDEX(Q7054:Q28778="",,),0)-1),"")</f>
        <v>4</v>
      </c>
      <c r="Q7054">
        <v>1</v>
      </c>
      <c r="R7054">
        <f t="shared" si="112"/>
        <v>0</v>
      </c>
    </row>
    <row r="7055" spans="1:18" x14ac:dyDescent="0.3">
      <c r="A7055" t="s">
        <v>514</v>
      </c>
      <c r="B7055" s="1">
        <v>38273</v>
      </c>
      <c r="C7055" t="s">
        <v>515</v>
      </c>
      <c r="D7055" t="s">
        <v>586</v>
      </c>
      <c r="E7055" t="s">
        <v>587</v>
      </c>
      <c r="G7055" t="s">
        <v>19</v>
      </c>
      <c r="H7055" t="s">
        <v>63</v>
      </c>
      <c r="I7055" t="s">
        <v>26</v>
      </c>
      <c r="J7055" t="s">
        <v>27</v>
      </c>
      <c r="K7055">
        <v>365</v>
      </c>
      <c r="L7055">
        <v>15</v>
      </c>
      <c r="M7055" t="s">
        <v>588</v>
      </c>
      <c r="N7055">
        <v>22</v>
      </c>
      <c r="O7055" t="s">
        <v>24</v>
      </c>
      <c r="P7055" cm="1">
        <f t="array" ref="P7055">IF(Q7055&gt;0,INDEX(Q7055:Q28779,MATCH(TRUE,INDEX(Q7055:Q28779="",,),0)-1),"")</f>
        <v>4</v>
      </c>
      <c r="Q7055">
        <v>1</v>
      </c>
      <c r="R7055">
        <f t="shared" si="112"/>
        <v>0</v>
      </c>
    </row>
    <row r="7056" spans="1:18" x14ac:dyDescent="0.3">
      <c r="A7056" t="s">
        <v>514</v>
      </c>
      <c r="B7056" s="1">
        <v>38273</v>
      </c>
      <c r="C7056" t="s">
        <v>515</v>
      </c>
      <c r="D7056" t="s">
        <v>586</v>
      </c>
      <c r="E7056" t="s">
        <v>587</v>
      </c>
      <c r="G7056" s="6" t="s">
        <v>29</v>
      </c>
      <c r="H7056" t="s">
        <v>69</v>
      </c>
      <c r="I7056" t="s">
        <v>21</v>
      </c>
      <c r="J7056" t="s">
        <v>22</v>
      </c>
      <c r="K7056">
        <v>31.1</v>
      </c>
      <c r="L7056">
        <v>63.5</v>
      </c>
      <c r="M7056" t="s">
        <v>588</v>
      </c>
      <c r="N7056">
        <v>63.5</v>
      </c>
      <c r="O7056" t="s">
        <v>24</v>
      </c>
      <c r="P7056" cm="1">
        <f t="array" ref="P7056">IF(Q7056&gt;0,INDEX(Q7056:Q28780,MATCH(TRUE,INDEX(Q7056:Q28780="",,),0)-1),"")</f>
        <v>4</v>
      </c>
      <c r="Q7056">
        <v>1</v>
      </c>
      <c r="R7056">
        <f t="shared" si="112"/>
        <v>0</v>
      </c>
    </row>
    <row r="7057" spans="1:18" x14ac:dyDescent="0.3">
      <c r="A7057" t="s">
        <v>514</v>
      </c>
      <c r="B7057" s="1">
        <v>38273</v>
      </c>
      <c r="C7057" t="s">
        <v>515</v>
      </c>
      <c r="D7057" t="s">
        <v>586</v>
      </c>
      <c r="E7057" t="s">
        <v>587</v>
      </c>
      <c r="G7057" s="6" t="s">
        <v>29</v>
      </c>
      <c r="H7057" t="s">
        <v>63</v>
      </c>
      <c r="I7057" t="s">
        <v>21</v>
      </c>
      <c r="J7057" t="s">
        <v>22</v>
      </c>
      <c r="K7057">
        <v>26.3</v>
      </c>
      <c r="L7057">
        <v>68</v>
      </c>
      <c r="M7057" t="s">
        <v>588</v>
      </c>
      <c r="N7057">
        <v>68</v>
      </c>
      <c r="O7057" t="s">
        <v>24</v>
      </c>
      <c r="P7057" cm="1">
        <f t="array" ref="P7057">IF(Q7057&gt;0,INDEX(Q7057:Q28781,MATCH(TRUE,INDEX(Q7057:Q28781="",,),0)-1),"")</f>
        <v>4</v>
      </c>
      <c r="Q7057">
        <v>1</v>
      </c>
      <c r="R7057">
        <f t="shared" si="112"/>
        <v>0</v>
      </c>
    </row>
    <row r="7058" spans="1:18" x14ac:dyDescent="0.3">
      <c r="A7058" t="s">
        <v>514</v>
      </c>
      <c r="B7058" s="1">
        <v>38273</v>
      </c>
      <c r="C7058" t="s">
        <v>515</v>
      </c>
      <c r="D7058" t="s">
        <v>586</v>
      </c>
      <c r="E7058" t="s">
        <v>587</v>
      </c>
      <c r="G7058" s="6" t="s">
        <v>29</v>
      </c>
      <c r="H7058" t="s">
        <v>64</v>
      </c>
      <c r="I7058" t="s">
        <v>21</v>
      </c>
      <c r="J7058" t="s">
        <v>22</v>
      </c>
      <c r="K7058">
        <v>8.8000000000000007</v>
      </c>
      <c r="L7058">
        <v>62.75</v>
      </c>
      <c r="M7058" t="s">
        <v>588</v>
      </c>
      <c r="N7058">
        <v>62.75</v>
      </c>
      <c r="O7058" t="s">
        <v>24</v>
      </c>
      <c r="P7058" cm="1">
        <f t="array" ref="P7058">IF(Q7058&gt;0,INDEX(Q7058:Q28782,MATCH(TRUE,INDEX(Q7058:Q28782="",,),0)-1),"")</f>
        <v>4</v>
      </c>
      <c r="Q7058">
        <v>1</v>
      </c>
      <c r="R7058">
        <f t="shared" si="112"/>
        <v>0</v>
      </c>
    </row>
    <row r="7059" spans="1:18" x14ac:dyDescent="0.3">
      <c r="A7059" t="s">
        <v>514</v>
      </c>
      <c r="B7059" s="1">
        <v>38273</v>
      </c>
      <c r="C7059" t="s">
        <v>515</v>
      </c>
      <c r="D7059" t="s">
        <v>586</v>
      </c>
      <c r="E7059" t="s">
        <v>587</v>
      </c>
      <c r="G7059" s="6" t="s">
        <v>29</v>
      </c>
      <c r="H7059" t="s">
        <v>69</v>
      </c>
      <c r="I7059" t="s">
        <v>26</v>
      </c>
      <c r="J7059" t="s">
        <v>27</v>
      </c>
      <c r="K7059">
        <v>241</v>
      </c>
      <c r="L7059">
        <v>8</v>
      </c>
      <c r="M7059" t="s">
        <v>588</v>
      </c>
      <c r="N7059">
        <v>8</v>
      </c>
      <c r="O7059" t="s">
        <v>24</v>
      </c>
      <c r="P7059" cm="1">
        <f t="array" ref="P7059">IF(Q7059&gt;0,INDEX(Q7059:Q28783,MATCH(TRUE,INDEX(Q7059:Q28783="",,),0)-1),"")</f>
        <v>4</v>
      </c>
      <c r="Q7059">
        <v>1</v>
      </c>
      <c r="R7059">
        <f t="shared" si="112"/>
        <v>0</v>
      </c>
    </row>
    <row r="7060" spans="1:18" x14ac:dyDescent="0.3">
      <c r="A7060" t="s">
        <v>514</v>
      </c>
      <c r="B7060" s="1">
        <v>38273</v>
      </c>
      <c r="C7060" t="s">
        <v>515</v>
      </c>
      <c r="D7060" t="s">
        <v>586</v>
      </c>
      <c r="E7060" t="s">
        <v>587</v>
      </c>
      <c r="G7060" s="6" t="s">
        <v>29</v>
      </c>
      <c r="H7060" t="s">
        <v>64</v>
      </c>
      <c r="I7060" t="s">
        <v>26</v>
      </c>
      <c r="J7060" t="s">
        <v>27</v>
      </c>
      <c r="K7060">
        <v>136.19999999999999</v>
      </c>
      <c r="L7060">
        <v>8.4</v>
      </c>
      <c r="M7060" t="s">
        <v>588</v>
      </c>
      <c r="N7060">
        <v>8.4</v>
      </c>
      <c r="O7060" t="s">
        <v>24</v>
      </c>
      <c r="P7060" cm="1">
        <f t="array" ref="P7060">IF(Q7060&gt;0,INDEX(Q7060:Q28784,MATCH(TRUE,INDEX(Q7060:Q28784="",,),0)-1),"")</f>
        <v>4</v>
      </c>
      <c r="Q7060">
        <v>1</v>
      </c>
      <c r="R7060">
        <f t="shared" si="112"/>
        <v>0</v>
      </c>
    </row>
    <row r="7061" spans="1:18" x14ac:dyDescent="0.3">
      <c r="A7061" t="s">
        <v>514</v>
      </c>
      <c r="B7061" s="1">
        <v>38273</v>
      </c>
      <c r="C7061" t="s">
        <v>515</v>
      </c>
      <c r="D7061" t="s">
        <v>586</v>
      </c>
      <c r="E7061" t="s">
        <v>587</v>
      </c>
      <c r="G7061" t="s">
        <v>19</v>
      </c>
      <c r="H7061" t="s">
        <v>41</v>
      </c>
      <c r="I7061" t="s">
        <v>21</v>
      </c>
      <c r="J7061" t="s">
        <v>22</v>
      </c>
      <c r="K7061">
        <v>92.7</v>
      </c>
      <c r="L7061">
        <v>137.5</v>
      </c>
      <c r="M7061" t="s">
        <v>518</v>
      </c>
      <c r="N7061">
        <v>215.16</v>
      </c>
      <c r="P7061" cm="1">
        <f t="array" ref="P7061">IF(Q7061&gt;0,INDEX(Q7061:Q28785,MATCH(TRUE,INDEX(Q7061:Q28785="",,),0)-1),"")</f>
        <v>4</v>
      </c>
      <c r="Q7061">
        <v>2</v>
      </c>
      <c r="R7061">
        <f t="shared" si="112"/>
        <v>0</v>
      </c>
    </row>
    <row r="7062" spans="1:18" x14ac:dyDescent="0.3">
      <c r="A7062" t="s">
        <v>514</v>
      </c>
      <c r="B7062" s="1">
        <v>38273</v>
      </c>
      <c r="C7062" t="s">
        <v>515</v>
      </c>
      <c r="D7062" t="s">
        <v>586</v>
      </c>
      <c r="E7062" t="s">
        <v>587</v>
      </c>
      <c r="G7062" t="s">
        <v>19</v>
      </c>
      <c r="H7062" t="s">
        <v>43</v>
      </c>
      <c r="I7062" t="s">
        <v>21</v>
      </c>
      <c r="J7062" t="s">
        <v>22</v>
      </c>
      <c r="K7062">
        <v>248.2</v>
      </c>
      <c r="L7062">
        <v>100</v>
      </c>
      <c r="M7062" t="s">
        <v>518</v>
      </c>
      <c r="N7062">
        <v>100</v>
      </c>
      <c r="P7062" cm="1">
        <f t="array" ref="P7062">IF(Q7062&gt;0,INDEX(Q7062:Q28786,MATCH(TRUE,INDEX(Q7062:Q28786="",,),0)-1),"")</f>
        <v>4</v>
      </c>
      <c r="Q7062">
        <v>2</v>
      </c>
      <c r="R7062">
        <f t="shared" si="112"/>
        <v>0</v>
      </c>
    </row>
    <row r="7063" spans="1:18" x14ac:dyDescent="0.3">
      <c r="A7063" t="s">
        <v>514</v>
      </c>
      <c r="B7063" s="1">
        <v>38273</v>
      </c>
      <c r="C7063" t="s">
        <v>515</v>
      </c>
      <c r="D7063" t="s">
        <v>586</v>
      </c>
      <c r="E7063" t="s">
        <v>587</v>
      </c>
      <c r="G7063" t="s">
        <v>19</v>
      </c>
      <c r="H7063" t="s">
        <v>41</v>
      </c>
      <c r="I7063" t="s">
        <v>26</v>
      </c>
      <c r="J7063" t="s">
        <v>27</v>
      </c>
      <c r="K7063">
        <v>154</v>
      </c>
      <c r="L7063">
        <v>29</v>
      </c>
      <c r="M7063" t="s">
        <v>518</v>
      </c>
      <c r="N7063">
        <v>29</v>
      </c>
      <c r="P7063" cm="1">
        <f t="array" ref="P7063">IF(Q7063&gt;0,INDEX(Q7063:Q28787,MATCH(TRUE,INDEX(Q7063:Q28787="",,),0)-1),"")</f>
        <v>4</v>
      </c>
      <c r="Q7063">
        <v>2</v>
      </c>
      <c r="R7063">
        <f t="shared" si="112"/>
        <v>0</v>
      </c>
    </row>
    <row r="7064" spans="1:18" x14ac:dyDescent="0.3">
      <c r="A7064" t="s">
        <v>514</v>
      </c>
      <c r="B7064" s="1">
        <v>38273</v>
      </c>
      <c r="C7064" t="s">
        <v>515</v>
      </c>
      <c r="D7064" t="s">
        <v>586</v>
      </c>
      <c r="E7064" t="s">
        <v>587</v>
      </c>
      <c r="G7064" t="s">
        <v>19</v>
      </c>
      <c r="H7064" t="s">
        <v>43</v>
      </c>
      <c r="I7064" t="s">
        <v>26</v>
      </c>
      <c r="J7064" t="s">
        <v>27</v>
      </c>
      <c r="K7064">
        <v>873</v>
      </c>
      <c r="L7064">
        <v>9.5</v>
      </c>
      <c r="M7064" t="s">
        <v>518</v>
      </c>
      <c r="N7064">
        <v>9.5</v>
      </c>
      <c r="P7064" cm="1">
        <f t="array" ref="P7064">IF(Q7064&gt;0,INDEX(Q7064:Q28788,MATCH(TRUE,INDEX(Q7064:Q28788="",,),0)-1),"")</f>
        <v>4</v>
      </c>
      <c r="Q7064">
        <v>2</v>
      </c>
      <c r="R7064">
        <f t="shared" si="112"/>
        <v>0</v>
      </c>
    </row>
    <row r="7065" spans="1:18" x14ac:dyDescent="0.3">
      <c r="A7065" t="s">
        <v>514</v>
      </c>
      <c r="B7065" s="1">
        <v>38273</v>
      </c>
      <c r="C7065" t="s">
        <v>515</v>
      </c>
      <c r="D7065" t="s">
        <v>586</v>
      </c>
      <c r="E7065" t="s">
        <v>587</v>
      </c>
      <c r="G7065" t="s">
        <v>19</v>
      </c>
      <c r="H7065" t="s">
        <v>63</v>
      </c>
      <c r="I7065" t="s">
        <v>26</v>
      </c>
      <c r="J7065" t="s">
        <v>27</v>
      </c>
      <c r="K7065">
        <v>365</v>
      </c>
      <c r="L7065">
        <v>15</v>
      </c>
      <c r="M7065" t="s">
        <v>518</v>
      </c>
      <c r="N7065">
        <v>15</v>
      </c>
      <c r="P7065" cm="1">
        <f t="array" ref="P7065">IF(Q7065&gt;0,INDEX(Q7065:Q28789,MATCH(TRUE,INDEX(Q7065:Q28789="",,),0)-1),"")</f>
        <v>4</v>
      </c>
      <c r="Q7065">
        <v>2</v>
      </c>
      <c r="R7065">
        <f t="shared" si="112"/>
        <v>0</v>
      </c>
    </row>
    <row r="7066" spans="1:18" x14ac:dyDescent="0.3">
      <c r="A7066" t="s">
        <v>514</v>
      </c>
      <c r="B7066" s="1">
        <v>38273</v>
      </c>
      <c r="C7066" t="s">
        <v>515</v>
      </c>
      <c r="D7066" t="s">
        <v>586</v>
      </c>
      <c r="E7066" t="s">
        <v>587</v>
      </c>
      <c r="G7066" s="6" t="s">
        <v>29</v>
      </c>
      <c r="H7066" t="s">
        <v>69</v>
      </c>
      <c r="I7066" t="s">
        <v>21</v>
      </c>
      <c r="J7066" t="s">
        <v>22</v>
      </c>
      <c r="K7066">
        <v>31.1</v>
      </c>
      <c r="L7066">
        <v>63.5</v>
      </c>
      <c r="M7066" t="s">
        <v>518</v>
      </c>
      <c r="N7066">
        <v>63.5</v>
      </c>
      <c r="P7066" cm="1">
        <f t="array" ref="P7066">IF(Q7066&gt;0,INDEX(Q7066:Q28790,MATCH(TRUE,INDEX(Q7066:Q28790="",,),0)-1),"")</f>
        <v>4</v>
      </c>
      <c r="Q7066">
        <v>2</v>
      </c>
      <c r="R7066">
        <f t="shared" si="112"/>
        <v>0</v>
      </c>
    </row>
    <row r="7067" spans="1:18" x14ac:dyDescent="0.3">
      <c r="A7067" t="s">
        <v>514</v>
      </c>
      <c r="B7067" s="1">
        <v>38273</v>
      </c>
      <c r="C7067" t="s">
        <v>515</v>
      </c>
      <c r="D7067" t="s">
        <v>586</v>
      </c>
      <c r="E7067" t="s">
        <v>587</v>
      </c>
      <c r="G7067" s="6" t="s">
        <v>29</v>
      </c>
      <c r="H7067" t="s">
        <v>63</v>
      </c>
      <c r="I7067" t="s">
        <v>21</v>
      </c>
      <c r="J7067" t="s">
        <v>22</v>
      </c>
      <c r="K7067">
        <v>26.3</v>
      </c>
      <c r="L7067">
        <v>68</v>
      </c>
      <c r="M7067" t="s">
        <v>518</v>
      </c>
      <c r="N7067">
        <v>68</v>
      </c>
      <c r="P7067" cm="1">
        <f t="array" ref="P7067">IF(Q7067&gt;0,INDEX(Q7067:Q28791,MATCH(TRUE,INDEX(Q7067:Q28791="",,),0)-1),"")</f>
        <v>4</v>
      </c>
      <c r="Q7067">
        <v>2</v>
      </c>
      <c r="R7067">
        <f t="shared" si="112"/>
        <v>0</v>
      </c>
    </row>
    <row r="7068" spans="1:18" x14ac:dyDescent="0.3">
      <c r="A7068" t="s">
        <v>514</v>
      </c>
      <c r="B7068" s="1">
        <v>38273</v>
      </c>
      <c r="C7068" t="s">
        <v>515</v>
      </c>
      <c r="D7068" t="s">
        <v>586</v>
      </c>
      <c r="E7068" t="s">
        <v>587</v>
      </c>
      <c r="G7068" s="6" t="s">
        <v>29</v>
      </c>
      <c r="H7068" t="s">
        <v>64</v>
      </c>
      <c r="I7068" t="s">
        <v>21</v>
      </c>
      <c r="J7068" t="s">
        <v>22</v>
      </c>
      <c r="K7068">
        <v>8.8000000000000007</v>
      </c>
      <c r="L7068">
        <v>62.75</v>
      </c>
      <c r="M7068" t="s">
        <v>518</v>
      </c>
      <c r="N7068">
        <v>62.75</v>
      </c>
      <c r="P7068" cm="1">
        <f t="array" ref="P7068">IF(Q7068&gt;0,INDEX(Q7068:Q28792,MATCH(TRUE,INDEX(Q7068:Q28792="",,),0)-1),"")</f>
        <v>4</v>
      </c>
      <c r="Q7068">
        <v>2</v>
      </c>
      <c r="R7068">
        <f t="shared" si="112"/>
        <v>0</v>
      </c>
    </row>
    <row r="7069" spans="1:18" x14ac:dyDescent="0.3">
      <c r="A7069" t="s">
        <v>514</v>
      </c>
      <c r="B7069" s="1">
        <v>38273</v>
      </c>
      <c r="C7069" t="s">
        <v>515</v>
      </c>
      <c r="D7069" t="s">
        <v>586</v>
      </c>
      <c r="E7069" t="s">
        <v>587</v>
      </c>
      <c r="G7069" s="6" t="s">
        <v>29</v>
      </c>
      <c r="H7069" t="s">
        <v>69</v>
      </c>
      <c r="I7069" t="s">
        <v>26</v>
      </c>
      <c r="J7069" t="s">
        <v>27</v>
      </c>
      <c r="K7069">
        <v>241</v>
      </c>
      <c r="L7069">
        <v>8</v>
      </c>
      <c r="M7069" t="s">
        <v>518</v>
      </c>
      <c r="N7069">
        <v>8</v>
      </c>
      <c r="P7069" cm="1">
        <f t="array" ref="P7069">IF(Q7069&gt;0,INDEX(Q7069:Q28793,MATCH(TRUE,INDEX(Q7069:Q28793="",,),0)-1),"")</f>
        <v>4</v>
      </c>
      <c r="Q7069">
        <v>2</v>
      </c>
      <c r="R7069">
        <f t="shared" si="112"/>
        <v>0</v>
      </c>
    </row>
    <row r="7070" spans="1:18" x14ac:dyDescent="0.3">
      <c r="A7070" t="s">
        <v>514</v>
      </c>
      <c r="B7070" s="1">
        <v>38273</v>
      </c>
      <c r="C7070" t="s">
        <v>515</v>
      </c>
      <c r="D7070" t="s">
        <v>586</v>
      </c>
      <c r="E7070" t="s">
        <v>587</v>
      </c>
      <c r="G7070" s="6" t="s">
        <v>29</v>
      </c>
      <c r="H7070" t="s">
        <v>64</v>
      </c>
      <c r="I7070" t="s">
        <v>26</v>
      </c>
      <c r="J7070" t="s">
        <v>27</v>
      </c>
      <c r="K7070">
        <v>136.19999999999999</v>
      </c>
      <c r="L7070">
        <v>8.4</v>
      </c>
      <c r="M7070" t="s">
        <v>518</v>
      </c>
      <c r="N7070">
        <v>8.4</v>
      </c>
      <c r="P7070" cm="1">
        <f t="array" ref="P7070">IF(Q7070&gt;0,INDEX(Q7070:Q28794,MATCH(TRUE,INDEX(Q7070:Q28794="",,),0)-1),"")</f>
        <v>4</v>
      </c>
      <c r="Q7070">
        <v>2</v>
      </c>
      <c r="R7070">
        <f t="shared" si="112"/>
        <v>0</v>
      </c>
    </row>
    <row r="7071" spans="1:18" x14ac:dyDescent="0.3">
      <c r="A7071" t="s">
        <v>514</v>
      </c>
      <c r="B7071" s="1">
        <v>38273</v>
      </c>
      <c r="C7071" t="s">
        <v>515</v>
      </c>
      <c r="D7071" t="s">
        <v>586</v>
      </c>
      <c r="E7071" t="s">
        <v>587</v>
      </c>
      <c r="G7071" t="s">
        <v>19</v>
      </c>
      <c r="H7071" t="s">
        <v>41</v>
      </c>
      <c r="I7071" t="s">
        <v>21</v>
      </c>
      <c r="J7071" t="s">
        <v>22</v>
      </c>
      <c r="K7071">
        <v>92.7</v>
      </c>
      <c r="L7071">
        <v>137.5</v>
      </c>
      <c r="M7071" t="s">
        <v>86</v>
      </c>
      <c r="N7071">
        <v>137.5</v>
      </c>
      <c r="P7071" cm="1">
        <f t="array" ref="P7071">IF(Q7071&gt;0,INDEX(Q7071:Q28795,MATCH(TRUE,INDEX(Q7071:Q28795="",,),0)-1),"")</f>
        <v>4</v>
      </c>
      <c r="Q7071">
        <v>3</v>
      </c>
      <c r="R7071">
        <f t="shared" si="112"/>
        <v>0</v>
      </c>
    </row>
    <row r="7072" spans="1:18" x14ac:dyDescent="0.3">
      <c r="A7072" t="s">
        <v>514</v>
      </c>
      <c r="B7072" s="1">
        <v>38273</v>
      </c>
      <c r="C7072" t="s">
        <v>515</v>
      </c>
      <c r="D7072" t="s">
        <v>586</v>
      </c>
      <c r="E7072" t="s">
        <v>587</v>
      </c>
      <c r="G7072" t="s">
        <v>19</v>
      </c>
      <c r="H7072" t="s">
        <v>43</v>
      </c>
      <c r="I7072" t="s">
        <v>21</v>
      </c>
      <c r="J7072" t="s">
        <v>22</v>
      </c>
      <c r="K7072">
        <v>248.2</v>
      </c>
      <c r="L7072">
        <v>100</v>
      </c>
      <c r="M7072" t="s">
        <v>86</v>
      </c>
      <c r="N7072">
        <v>125.46</v>
      </c>
      <c r="P7072" cm="1">
        <f t="array" ref="P7072">IF(Q7072&gt;0,INDEX(Q7072:Q28796,MATCH(TRUE,INDEX(Q7072:Q28796="",,),0)-1),"")</f>
        <v>4</v>
      </c>
      <c r="Q7072">
        <v>3</v>
      </c>
      <c r="R7072">
        <f t="shared" si="112"/>
        <v>0</v>
      </c>
    </row>
    <row r="7073" spans="1:18" x14ac:dyDescent="0.3">
      <c r="A7073" t="s">
        <v>514</v>
      </c>
      <c r="B7073" s="1">
        <v>38273</v>
      </c>
      <c r="C7073" t="s">
        <v>515</v>
      </c>
      <c r="D7073" t="s">
        <v>586</v>
      </c>
      <c r="E7073" t="s">
        <v>587</v>
      </c>
      <c r="G7073" t="s">
        <v>19</v>
      </c>
      <c r="H7073" t="s">
        <v>41</v>
      </c>
      <c r="I7073" t="s">
        <v>26</v>
      </c>
      <c r="J7073" t="s">
        <v>27</v>
      </c>
      <c r="K7073">
        <v>154</v>
      </c>
      <c r="L7073">
        <v>29</v>
      </c>
      <c r="M7073" t="s">
        <v>86</v>
      </c>
      <c r="N7073">
        <v>29</v>
      </c>
      <c r="P7073" cm="1">
        <f t="array" ref="P7073">IF(Q7073&gt;0,INDEX(Q7073:Q28797,MATCH(TRUE,INDEX(Q7073:Q28797="",,),0)-1),"")</f>
        <v>4</v>
      </c>
      <c r="Q7073">
        <v>3</v>
      </c>
      <c r="R7073">
        <f t="shared" si="112"/>
        <v>0</v>
      </c>
    </row>
    <row r="7074" spans="1:18" x14ac:dyDescent="0.3">
      <c r="A7074" t="s">
        <v>514</v>
      </c>
      <c r="B7074" s="1">
        <v>38273</v>
      </c>
      <c r="C7074" t="s">
        <v>515</v>
      </c>
      <c r="D7074" t="s">
        <v>586</v>
      </c>
      <c r="E7074" t="s">
        <v>587</v>
      </c>
      <c r="G7074" t="s">
        <v>19</v>
      </c>
      <c r="H7074" t="s">
        <v>43</v>
      </c>
      <c r="I7074" t="s">
        <v>26</v>
      </c>
      <c r="J7074" t="s">
        <v>27</v>
      </c>
      <c r="K7074">
        <v>873</v>
      </c>
      <c r="L7074">
        <v>9.5</v>
      </c>
      <c r="M7074" t="s">
        <v>86</v>
      </c>
      <c r="N7074">
        <v>9.5</v>
      </c>
      <c r="P7074" cm="1">
        <f t="array" ref="P7074">IF(Q7074&gt;0,INDEX(Q7074:Q28798,MATCH(TRUE,INDEX(Q7074:Q28798="",,),0)-1),"")</f>
        <v>4</v>
      </c>
      <c r="Q7074">
        <v>3</v>
      </c>
      <c r="R7074">
        <f t="shared" si="112"/>
        <v>0</v>
      </c>
    </row>
    <row r="7075" spans="1:18" x14ac:dyDescent="0.3">
      <c r="A7075" t="s">
        <v>514</v>
      </c>
      <c r="B7075" s="1">
        <v>38273</v>
      </c>
      <c r="C7075" t="s">
        <v>515</v>
      </c>
      <c r="D7075" t="s">
        <v>586</v>
      </c>
      <c r="E7075" t="s">
        <v>587</v>
      </c>
      <c r="G7075" t="s">
        <v>19</v>
      </c>
      <c r="H7075" t="s">
        <v>63</v>
      </c>
      <c r="I7075" t="s">
        <v>26</v>
      </c>
      <c r="J7075" t="s">
        <v>27</v>
      </c>
      <c r="K7075">
        <v>365</v>
      </c>
      <c r="L7075">
        <v>15</v>
      </c>
      <c r="M7075" t="s">
        <v>86</v>
      </c>
      <c r="N7075">
        <v>15</v>
      </c>
      <c r="P7075" cm="1">
        <f t="array" ref="P7075">IF(Q7075&gt;0,INDEX(Q7075:Q28799,MATCH(TRUE,INDEX(Q7075:Q28799="",,),0)-1),"")</f>
        <v>4</v>
      </c>
      <c r="Q7075">
        <v>3</v>
      </c>
      <c r="R7075">
        <f t="shared" si="112"/>
        <v>0</v>
      </c>
    </row>
    <row r="7076" spans="1:18" x14ac:dyDescent="0.3">
      <c r="A7076" t="s">
        <v>514</v>
      </c>
      <c r="B7076" s="1">
        <v>38273</v>
      </c>
      <c r="C7076" t="s">
        <v>515</v>
      </c>
      <c r="D7076" t="s">
        <v>586</v>
      </c>
      <c r="E7076" t="s">
        <v>587</v>
      </c>
      <c r="G7076" s="6" t="s">
        <v>29</v>
      </c>
      <c r="H7076" t="s">
        <v>69</v>
      </c>
      <c r="I7076" t="s">
        <v>21</v>
      </c>
      <c r="J7076" t="s">
        <v>22</v>
      </c>
      <c r="K7076">
        <v>31.1</v>
      </c>
      <c r="L7076">
        <v>63.5</v>
      </c>
      <c r="M7076" t="s">
        <v>86</v>
      </c>
      <c r="N7076">
        <v>63.5</v>
      </c>
      <c r="P7076" cm="1">
        <f t="array" ref="P7076">IF(Q7076&gt;0,INDEX(Q7076:Q28800,MATCH(TRUE,INDEX(Q7076:Q28800="",,),0)-1),"")</f>
        <v>4</v>
      </c>
      <c r="Q7076">
        <v>3</v>
      </c>
      <c r="R7076">
        <f t="shared" si="112"/>
        <v>0</v>
      </c>
    </row>
    <row r="7077" spans="1:18" x14ac:dyDescent="0.3">
      <c r="A7077" t="s">
        <v>514</v>
      </c>
      <c r="B7077" s="1">
        <v>38273</v>
      </c>
      <c r="C7077" t="s">
        <v>515</v>
      </c>
      <c r="D7077" t="s">
        <v>586</v>
      </c>
      <c r="E7077" t="s">
        <v>587</v>
      </c>
      <c r="G7077" s="6" t="s">
        <v>29</v>
      </c>
      <c r="H7077" t="s">
        <v>63</v>
      </c>
      <c r="I7077" t="s">
        <v>21</v>
      </c>
      <c r="J7077" t="s">
        <v>22</v>
      </c>
      <c r="K7077">
        <v>26.3</v>
      </c>
      <c r="L7077">
        <v>68</v>
      </c>
      <c r="M7077" t="s">
        <v>86</v>
      </c>
      <c r="N7077">
        <v>68</v>
      </c>
      <c r="P7077" cm="1">
        <f t="array" ref="P7077">IF(Q7077&gt;0,INDEX(Q7077:Q28801,MATCH(TRUE,INDEX(Q7077:Q28801="",,),0)-1),"")</f>
        <v>4</v>
      </c>
      <c r="Q7077">
        <v>3</v>
      </c>
      <c r="R7077">
        <f t="shared" si="112"/>
        <v>0</v>
      </c>
    </row>
    <row r="7078" spans="1:18" x14ac:dyDescent="0.3">
      <c r="A7078" t="s">
        <v>514</v>
      </c>
      <c r="B7078" s="1">
        <v>38273</v>
      </c>
      <c r="C7078" t="s">
        <v>515</v>
      </c>
      <c r="D7078" t="s">
        <v>586</v>
      </c>
      <c r="E7078" t="s">
        <v>587</v>
      </c>
      <c r="G7078" s="6" t="s">
        <v>29</v>
      </c>
      <c r="H7078" t="s">
        <v>64</v>
      </c>
      <c r="I7078" t="s">
        <v>21</v>
      </c>
      <c r="J7078" t="s">
        <v>22</v>
      </c>
      <c r="K7078">
        <v>8.8000000000000007</v>
      </c>
      <c r="L7078">
        <v>62.75</v>
      </c>
      <c r="M7078" t="s">
        <v>86</v>
      </c>
      <c r="N7078">
        <v>62.75</v>
      </c>
      <c r="P7078" cm="1">
        <f t="array" ref="P7078">IF(Q7078&gt;0,INDEX(Q7078:Q28802,MATCH(TRUE,INDEX(Q7078:Q28802="",,),0)-1),"")</f>
        <v>4</v>
      </c>
      <c r="Q7078">
        <v>3</v>
      </c>
      <c r="R7078">
        <f t="shared" si="112"/>
        <v>0</v>
      </c>
    </row>
    <row r="7079" spans="1:18" x14ac:dyDescent="0.3">
      <c r="A7079" t="s">
        <v>514</v>
      </c>
      <c r="B7079" s="1">
        <v>38273</v>
      </c>
      <c r="C7079" t="s">
        <v>515</v>
      </c>
      <c r="D7079" t="s">
        <v>586</v>
      </c>
      <c r="E7079" t="s">
        <v>587</v>
      </c>
      <c r="G7079" s="6" t="s">
        <v>29</v>
      </c>
      <c r="H7079" t="s">
        <v>69</v>
      </c>
      <c r="I7079" t="s">
        <v>26</v>
      </c>
      <c r="J7079" t="s">
        <v>27</v>
      </c>
      <c r="K7079">
        <v>241</v>
      </c>
      <c r="L7079">
        <v>8</v>
      </c>
      <c r="M7079" t="s">
        <v>86</v>
      </c>
      <c r="N7079">
        <v>8</v>
      </c>
      <c r="P7079" cm="1">
        <f t="array" ref="P7079">IF(Q7079&gt;0,INDEX(Q7079:Q28803,MATCH(TRUE,INDEX(Q7079:Q28803="",,),0)-1),"")</f>
        <v>4</v>
      </c>
      <c r="Q7079">
        <v>3</v>
      </c>
      <c r="R7079">
        <f t="shared" si="112"/>
        <v>0</v>
      </c>
    </row>
    <row r="7080" spans="1:18" x14ac:dyDescent="0.3">
      <c r="A7080" t="s">
        <v>514</v>
      </c>
      <c r="B7080" s="1">
        <v>38273</v>
      </c>
      <c r="C7080" t="s">
        <v>515</v>
      </c>
      <c r="D7080" t="s">
        <v>586</v>
      </c>
      <c r="E7080" t="s">
        <v>587</v>
      </c>
      <c r="G7080" s="6" t="s">
        <v>29</v>
      </c>
      <c r="H7080" t="s">
        <v>64</v>
      </c>
      <c r="I7080" t="s">
        <v>26</v>
      </c>
      <c r="J7080" t="s">
        <v>27</v>
      </c>
      <c r="K7080">
        <v>136.19999999999999</v>
      </c>
      <c r="L7080">
        <v>8.4</v>
      </c>
      <c r="M7080" t="s">
        <v>86</v>
      </c>
      <c r="N7080">
        <v>8.4</v>
      </c>
      <c r="P7080" cm="1">
        <f t="array" ref="P7080">IF(Q7080&gt;0,INDEX(Q7080:Q28804,MATCH(TRUE,INDEX(Q7080:Q28804="",,),0)-1),"")</f>
        <v>4</v>
      </c>
      <c r="Q7080">
        <v>3</v>
      </c>
      <c r="R7080">
        <f t="shared" si="112"/>
        <v>0</v>
      </c>
    </row>
    <row r="7081" spans="1:18" x14ac:dyDescent="0.3">
      <c r="A7081" t="s">
        <v>514</v>
      </c>
      <c r="B7081" s="1">
        <v>38273</v>
      </c>
      <c r="C7081" t="s">
        <v>515</v>
      </c>
      <c r="D7081" t="s">
        <v>586</v>
      </c>
      <c r="E7081" t="s">
        <v>587</v>
      </c>
      <c r="G7081" t="s">
        <v>19</v>
      </c>
      <c r="H7081" t="s">
        <v>41</v>
      </c>
      <c r="I7081" t="s">
        <v>21</v>
      </c>
      <c r="J7081" t="s">
        <v>22</v>
      </c>
      <c r="K7081">
        <v>92.7</v>
      </c>
      <c r="L7081">
        <v>137.5</v>
      </c>
      <c r="M7081" t="s">
        <v>551</v>
      </c>
      <c r="N7081">
        <v>139.5</v>
      </c>
      <c r="P7081" cm="1">
        <f t="array" ref="P7081">IF(Q7081&gt;0,INDEX(Q7081:Q28805,MATCH(TRUE,INDEX(Q7081:Q28805="",,),0)-1),"")</f>
        <v>4</v>
      </c>
      <c r="Q7081">
        <v>4</v>
      </c>
      <c r="R7081">
        <f t="shared" si="112"/>
        <v>0</v>
      </c>
    </row>
    <row r="7082" spans="1:18" x14ac:dyDescent="0.3">
      <c r="A7082" t="s">
        <v>514</v>
      </c>
      <c r="B7082" s="1">
        <v>38273</v>
      </c>
      <c r="C7082" t="s">
        <v>515</v>
      </c>
      <c r="D7082" t="s">
        <v>586</v>
      </c>
      <c r="E7082" t="s">
        <v>587</v>
      </c>
      <c r="G7082" t="s">
        <v>19</v>
      </c>
      <c r="H7082" t="s">
        <v>43</v>
      </c>
      <c r="I7082" t="s">
        <v>21</v>
      </c>
      <c r="J7082" t="s">
        <v>22</v>
      </c>
      <c r="K7082">
        <v>248.2</v>
      </c>
      <c r="L7082">
        <v>100</v>
      </c>
      <c r="M7082" t="s">
        <v>551</v>
      </c>
      <c r="N7082">
        <v>102</v>
      </c>
      <c r="P7082" cm="1">
        <f t="array" ref="P7082">IF(Q7082&gt;0,INDEX(Q7082:Q28806,MATCH(TRUE,INDEX(Q7082:Q28806="",,),0)-1),"")</f>
        <v>4</v>
      </c>
      <c r="Q7082">
        <v>4</v>
      </c>
      <c r="R7082">
        <f t="shared" si="112"/>
        <v>0</v>
      </c>
    </row>
    <row r="7083" spans="1:18" x14ac:dyDescent="0.3">
      <c r="A7083" t="s">
        <v>514</v>
      </c>
      <c r="B7083" s="1">
        <v>38273</v>
      </c>
      <c r="C7083" t="s">
        <v>515</v>
      </c>
      <c r="D7083" t="s">
        <v>586</v>
      </c>
      <c r="E7083" t="s">
        <v>587</v>
      </c>
      <c r="G7083" t="s">
        <v>19</v>
      </c>
      <c r="H7083" t="s">
        <v>41</v>
      </c>
      <c r="I7083" t="s">
        <v>26</v>
      </c>
      <c r="J7083" t="s">
        <v>27</v>
      </c>
      <c r="K7083">
        <v>154</v>
      </c>
      <c r="L7083">
        <v>29</v>
      </c>
      <c r="M7083" t="s">
        <v>551</v>
      </c>
      <c r="N7083">
        <v>30</v>
      </c>
      <c r="P7083" cm="1">
        <f t="array" ref="P7083">IF(Q7083&gt;0,INDEX(Q7083:Q28807,MATCH(TRUE,INDEX(Q7083:Q28807="",,),0)-1),"")</f>
        <v>4</v>
      </c>
      <c r="Q7083">
        <v>4</v>
      </c>
      <c r="R7083">
        <f t="shared" si="112"/>
        <v>0</v>
      </c>
    </row>
    <row r="7084" spans="1:18" x14ac:dyDescent="0.3">
      <c r="A7084" t="s">
        <v>514</v>
      </c>
      <c r="B7084" s="1">
        <v>38273</v>
      </c>
      <c r="C7084" t="s">
        <v>515</v>
      </c>
      <c r="D7084" t="s">
        <v>586</v>
      </c>
      <c r="E7084" t="s">
        <v>587</v>
      </c>
      <c r="G7084" t="s">
        <v>19</v>
      </c>
      <c r="H7084" t="s">
        <v>43</v>
      </c>
      <c r="I7084" t="s">
        <v>26</v>
      </c>
      <c r="J7084" t="s">
        <v>27</v>
      </c>
      <c r="K7084">
        <v>873</v>
      </c>
      <c r="L7084">
        <v>9.5</v>
      </c>
      <c r="M7084" t="s">
        <v>551</v>
      </c>
      <c r="N7084">
        <v>12.5</v>
      </c>
      <c r="P7084" cm="1">
        <f t="array" ref="P7084">IF(Q7084&gt;0,INDEX(Q7084:Q28808,MATCH(TRUE,INDEX(Q7084:Q28808="",,),0)-1),"")</f>
        <v>4</v>
      </c>
      <c r="Q7084">
        <v>4</v>
      </c>
      <c r="R7084">
        <f t="shared" si="112"/>
        <v>0</v>
      </c>
    </row>
    <row r="7085" spans="1:18" x14ac:dyDescent="0.3">
      <c r="A7085" t="s">
        <v>514</v>
      </c>
      <c r="B7085" s="1">
        <v>38273</v>
      </c>
      <c r="C7085" t="s">
        <v>515</v>
      </c>
      <c r="D7085" t="s">
        <v>586</v>
      </c>
      <c r="E7085" t="s">
        <v>587</v>
      </c>
      <c r="G7085" t="s">
        <v>19</v>
      </c>
      <c r="H7085" t="s">
        <v>63</v>
      </c>
      <c r="I7085" t="s">
        <v>26</v>
      </c>
      <c r="J7085" t="s">
        <v>27</v>
      </c>
      <c r="K7085">
        <v>365</v>
      </c>
      <c r="L7085">
        <v>15</v>
      </c>
      <c r="M7085" t="s">
        <v>551</v>
      </c>
      <c r="N7085">
        <v>17</v>
      </c>
      <c r="P7085" cm="1">
        <f t="array" ref="P7085">IF(Q7085&gt;0,INDEX(Q7085:Q28809,MATCH(TRUE,INDEX(Q7085:Q28809="",,),0)-1),"")</f>
        <v>4</v>
      </c>
      <c r="Q7085">
        <v>4</v>
      </c>
      <c r="R7085">
        <f t="shared" si="112"/>
        <v>0</v>
      </c>
    </row>
    <row r="7086" spans="1:18" x14ac:dyDescent="0.3">
      <c r="A7086" t="s">
        <v>514</v>
      </c>
      <c r="B7086" s="1">
        <v>38273</v>
      </c>
      <c r="C7086" t="s">
        <v>515</v>
      </c>
      <c r="D7086" t="s">
        <v>586</v>
      </c>
      <c r="E7086" t="s">
        <v>587</v>
      </c>
      <c r="G7086" s="6" t="s">
        <v>29</v>
      </c>
      <c r="H7086" t="s">
        <v>69</v>
      </c>
      <c r="I7086" t="s">
        <v>21</v>
      </c>
      <c r="J7086" t="s">
        <v>22</v>
      </c>
      <c r="K7086">
        <v>31.1</v>
      </c>
      <c r="L7086">
        <v>63.5</v>
      </c>
      <c r="M7086" t="s">
        <v>551</v>
      </c>
      <c r="N7086">
        <v>63.5</v>
      </c>
      <c r="P7086" cm="1">
        <f t="array" ref="P7086">IF(Q7086&gt;0,INDEX(Q7086:Q28810,MATCH(TRUE,INDEX(Q7086:Q28810="",,),0)-1),"")</f>
        <v>4</v>
      </c>
      <c r="Q7086">
        <v>4</v>
      </c>
      <c r="R7086">
        <f t="shared" si="112"/>
        <v>0</v>
      </c>
    </row>
    <row r="7087" spans="1:18" x14ac:dyDescent="0.3">
      <c r="A7087" t="s">
        <v>514</v>
      </c>
      <c r="B7087" s="1">
        <v>38273</v>
      </c>
      <c r="C7087" t="s">
        <v>515</v>
      </c>
      <c r="D7087" t="s">
        <v>586</v>
      </c>
      <c r="E7087" t="s">
        <v>587</v>
      </c>
      <c r="G7087" s="6" t="s">
        <v>29</v>
      </c>
      <c r="H7087" t="s">
        <v>63</v>
      </c>
      <c r="I7087" t="s">
        <v>21</v>
      </c>
      <c r="J7087" t="s">
        <v>22</v>
      </c>
      <c r="K7087">
        <v>26.3</v>
      </c>
      <c r="L7087">
        <v>68</v>
      </c>
      <c r="M7087" t="s">
        <v>551</v>
      </c>
      <c r="N7087">
        <v>68</v>
      </c>
      <c r="P7087" cm="1">
        <f t="array" ref="P7087">IF(Q7087&gt;0,INDEX(Q7087:Q28811,MATCH(TRUE,INDEX(Q7087:Q28811="",,),0)-1),"")</f>
        <v>4</v>
      </c>
      <c r="Q7087">
        <v>4</v>
      </c>
      <c r="R7087">
        <f t="shared" si="112"/>
        <v>0</v>
      </c>
    </row>
    <row r="7088" spans="1:18" x14ac:dyDescent="0.3">
      <c r="A7088" t="s">
        <v>514</v>
      </c>
      <c r="B7088" s="1">
        <v>38273</v>
      </c>
      <c r="C7088" t="s">
        <v>515</v>
      </c>
      <c r="D7088" t="s">
        <v>586</v>
      </c>
      <c r="E7088" t="s">
        <v>587</v>
      </c>
      <c r="G7088" s="6" t="s">
        <v>29</v>
      </c>
      <c r="H7088" t="s">
        <v>64</v>
      </c>
      <c r="I7088" t="s">
        <v>21</v>
      </c>
      <c r="J7088" t="s">
        <v>22</v>
      </c>
      <c r="K7088">
        <v>8.8000000000000007</v>
      </c>
      <c r="L7088">
        <v>62.75</v>
      </c>
      <c r="M7088" t="s">
        <v>551</v>
      </c>
      <c r="N7088">
        <v>62.75</v>
      </c>
      <c r="P7088" cm="1">
        <f t="array" ref="P7088">IF(Q7088&gt;0,INDEX(Q7088:Q28812,MATCH(TRUE,INDEX(Q7088:Q28812="",,),0)-1),"")</f>
        <v>4</v>
      </c>
      <c r="Q7088">
        <v>4</v>
      </c>
      <c r="R7088">
        <f t="shared" si="112"/>
        <v>0</v>
      </c>
    </row>
    <row r="7089" spans="1:18" x14ac:dyDescent="0.3">
      <c r="A7089" t="s">
        <v>514</v>
      </c>
      <c r="B7089" s="1">
        <v>38273</v>
      </c>
      <c r="C7089" t="s">
        <v>515</v>
      </c>
      <c r="D7089" t="s">
        <v>586</v>
      </c>
      <c r="E7089" t="s">
        <v>587</v>
      </c>
      <c r="G7089" s="6" t="s">
        <v>29</v>
      </c>
      <c r="H7089" t="s">
        <v>69</v>
      </c>
      <c r="I7089" t="s">
        <v>26</v>
      </c>
      <c r="J7089" t="s">
        <v>27</v>
      </c>
      <c r="K7089">
        <v>241</v>
      </c>
      <c r="L7089">
        <v>8</v>
      </c>
      <c r="M7089" t="s">
        <v>551</v>
      </c>
      <c r="N7089">
        <v>8</v>
      </c>
      <c r="P7089" cm="1">
        <f t="array" ref="P7089">IF(Q7089&gt;0,INDEX(Q7089:Q28813,MATCH(TRUE,INDEX(Q7089:Q28813="",,),0)-1),"")</f>
        <v>4</v>
      </c>
      <c r="Q7089">
        <v>4</v>
      </c>
      <c r="R7089">
        <f t="shared" si="112"/>
        <v>0</v>
      </c>
    </row>
    <row r="7090" spans="1:18" x14ac:dyDescent="0.3">
      <c r="A7090" t="s">
        <v>514</v>
      </c>
      <c r="B7090" s="1">
        <v>38273</v>
      </c>
      <c r="C7090" t="s">
        <v>515</v>
      </c>
      <c r="D7090" t="s">
        <v>586</v>
      </c>
      <c r="E7090" t="s">
        <v>587</v>
      </c>
      <c r="G7090" s="6" t="s">
        <v>29</v>
      </c>
      <c r="H7090" t="s">
        <v>64</v>
      </c>
      <c r="I7090" t="s">
        <v>26</v>
      </c>
      <c r="J7090" t="s">
        <v>27</v>
      </c>
      <c r="K7090">
        <v>136.19999999999999</v>
      </c>
      <c r="L7090">
        <v>8.4</v>
      </c>
      <c r="M7090" t="s">
        <v>551</v>
      </c>
      <c r="N7090">
        <v>8.4</v>
      </c>
      <c r="P7090" cm="1">
        <f t="array" ref="P7090">IF(Q7090&gt;0,INDEX(Q7090:Q28814,MATCH(TRUE,INDEX(Q7090:Q28814="",,),0)-1),"")</f>
        <v>4</v>
      </c>
      <c r="Q7090">
        <v>4</v>
      </c>
      <c r="R7090">
        <f t="shared" si="112"/>
        <v>0</v>
      </c>
    </row>
    <row r="7091" spans="1:18" x14ac:dyDescent="0.3">
      <c r="P7091" t="str" cm="1">
        <f t="array" ref="P7091">IF(Q7091&gt;0,INDEX(Q7091:Q28815,MATCH(TRUE,INDEX(Q7091:Q28815="",,),0)-1),"")</f>
        <v/>
      </c>
      <c r="R7091" t="str">
        <f t="shared" si="112"/>
        <v/>
      </c>
    </row>
    <row r="7092" spans="1:18" x14ac:dyDescent="0.3">
      <c r="A7092" t="s">
        <v>514</v>
      </c>
      <c r="B7092" s="1">
        <v>38273</v>
      </c>
      <c r="C7092" t="s">
        <v>515</v>
      </c>
      <c r="D7092" t="s">
        <v>589</v>
      </c>
      <c r="E7092" t="s">
        <v>590</v>
      </c>
      <c r="G7092" t="s">
        <v>19</v>
      </c>
      <c r="H7092" t="s">
        <v>63</v>
      </c>
      <c r="I7092" t="s">
        <v>21</v>
      </c>
      <c r="J7092" t="s">
        <v>22</v>
      </c>
      <c r="K7092">
        <v>111</v>
      </c>
      <c r="L7092">
        <v>90</v>
      </c>
      <c r="M7092" t="s">
        <v>480</v>
      </c>
      <c r="N7092">
        <v>604.66</v>
      </c>
      <c r="O7092" t="s">
        <v>24</v>
      </c>
      <c r="P7092" cm="1">
        <f t="array" ref="P7092">IF(Q7092&gt;0,INDEX(Q7092:Q28816,MATCH(TRUE,INDEX(Q7092:Q28816="",,),0)-1),"")</f>
        <v>8</v>
      </c>
      <c r="Q7092">
        <v>1</v>
      </c>
      <c r="R7092">
        <f t="shared" ref="R7092:R7155" si="113">IF(P7092="","",0)</f>
        <v>0</v>
      </c>
    </row>
    <row r="7093" spans="1:18" x14ac:dyDescent="0.3">
      <c r="A7093" t="s">
        <v>514</v>
      </c>
      <c r="B7093" s="1">
        <v>38273</v>
      </c>
      <c r="C7093" t="s">
        <v>515</v>
      </c>
      <c r="D7093" t="s">
        <v>589</v>
      </c>
      <c r="E7093" t="s">
        <v>590</v>
      </c>
      <c r="G7093" t="s">
        <v>19</v>
      </c>
      <c r="H7093" t="s">
        <v>41</v>
      </c>
      <c r="I7093" t="s">
        <v>26</v>
      </c>
      <c r="J7093" t="s">
        <v>27</v>
      </c>
      <c r="K7093">
        <v>120</v>
      </c>
      <c r="L7093">
        <v>38</v>
      </c>
      <c r="M7093" t="s">
        <v>480</v>
      </c>
      <c r="N7093">
        <v>50</v>
      </c>
      <c r="O7093" t="s">
        <v>24</v>
      </c>
      <c r="P7093" cm="1">
        <f t="array" ref="P7093">IF(Q7093&gt;0,INDEX(Q7093:Q28817,MATCH(TRUE,INDEX(Q7093:Q28817="",,),0)-1),"")</f>
        <v>8</v>
      </c>
      <c r="Q7093">
        <v>1</v>
      </c>
      <c r="R7093">
        <f t="shared" si="113"/>
        <v>0</v>
      </c>
    </row>
    <row r="7094" spans="1:18" x14ac:dyDescent="0.3">
      <c r="A7094" t="s">
        <v>514</v>
      </c>
      <c r="B7094" s="1">
        <v>38273</v>
      </c>
      <c r="C7094" t="s">
        <v>515</v>
      </c>
      <c r="D7094" t="s">
        <v>589</v>
      </c>
      <c r="E7094" t="s">
        <v>590</v>
      </c>
      <c r="G7094" t="s">
        <v>19</v>
      </c>
      <c r="H7094" t="s">
        <v>63</v>
      </c>
      <c r="I7094" t="s">
        <v>26</v>
      </c>
      <c r="J7094" t="s">
        <v>27</v>
      </c>
      <c r="K7094">
        <v>1159</v>
      </c>
      <c r="L7094">
        <v>20</v>
      </c>
      <c r="M7094" t="s">
        <v>480</v>
      </c>
      <c r="N7094">
        <v>20</v>
      </c>
      <c r="O7094" t="s">
        <v>24</v>
      </c>
      <c r="P7094" cm="1">
        <f t="array" ref="P7094">IF(Q7094&gt;0,INDEX(Q7094:Q28818,MATCH(TRUE,INDEX(Q7094:Q28818="",,),0)-1),"")</f>
        <v>8</v>
      </c>
      <c r="Q7094">
        <v>1</v>
      </c>
      <c r="R7094">
        <f t="shared" si="113"/>
        <v>0</v>
      </c>
    </row>
    <row r="7095" spans="1:18" x14ac:dyDescent="0.3">
      <c r="A7095" t="s">
        <v>514</v>
      </c>
      <c r="B7095" s="1">
        <v>38273</v>
      </c>
      <c r="C7095" t="s">
        <v>515</v>
      </c>
      <c r="D7095" t="s">
        <v>589</v>
      </c>
      <c r="E7095" t="s">
        <v>590</v>
      </c>
      <c r="G7095" s="6" t="s">
        <v>29</v>
      </c>
      <c r="H7095" t="s">
        <v>41</v>
      </c>
      <c r="I7095" t="s">
        <v>21</v>
      </c>
      <c r="J7095" t="s">
        <v>22</v>
      </c>
      <c r="K7095">
        <v>9</v>
      </c>
      <c r="L7095">
        <v>210</v>
      </c>
      <c r="M7095" t="s">
        <v>480</v>
      </c>
      <c r="N7095">
        <v>210</v>
      </c>
      <c r="O7095" t="s">
        <v>24</v>
      </c>
      <c r="P7095" cm="1">
        <f t="array" ref="P7095">IF(Q7095&gt;0,INDEX(Q7095:Q28819,MATCH(TRUE,INDEX(Q7095:Q28819="",,),0)-1),"")</f>
        <v>8</v>
      </c>
      <c r="Q7095">
        <v>1</v>
      </c>
      <c r="R7095">
        <f t="shared" si="113"/>
        <v>0</v>
      </c>
    </row>
    <row r="7096" spans="1:18" x14ac:dyDescent="0.3">
      <c r="A7096" t="s">
        <v>514</v>
      </c>
      <c r="B7096" s="1">
        <v>38273</v>
      </c>
      <c r="C7096" t="s">
        <v>515</v>
      </c>
      <c r="D7096" t="s">
        <v>589</v>
      </c>
      <c r="E7096" t="s">
        <v>590</v>
      </c>
      <c r="G7096" s="6" t="s">
        <v>29</v>
      </c>
      <c r="H7096" t="s">
        <v>43</v>
      </c>
      <c r="I7096" t="s">
        <v>21</v>
      </c>
      <c r="J7096" t="s">
        <v>22</v>
      </c>
      <c r="K7096">
        <v>11</v>
      </c>
      <c r="L7096">
        <v>144</v>
      </c>
      <c r="M7096" t="s">
        <v>480</v>
      </c>
      <c r="N7096">
        <v>144</v>
      </c>
      <c r="O7096" t="s">
        <v>24</v>
      </c>
      <c r="P7096" cm="1">
        <f t="array" ref="P7096">IF(Q7096&gt;0,INDEX(Q7096:Q28820,MATCH(TRUE,INDEX(Q7096:Q28820="",,),0)-1),"")</f>
        <v>8</v>
      </c>
      <c r="Q7096">
        <v>1</v>
      </c>
      <c r="R7096">
        <f t="shared" si="113"/>
        <v>0</v>
      </c>
    </row>
    <row r="7097" spans="1:18" x14ac:dyDescent="0.3">
      <c r="A7097" t="s">
        <v>514</v>
      </c>
      <c r="B7097" s="1">
        <v>38273</v>
      </c>
      <c r="C7097" t="s">
        <v>515</v>
      </c>
      <c r="D7097" t="s">
        <v>589</v>
      </c>
      <c r="E7097" t="s">
        <v>590</v>
      </c>
      <c r="G7097" s="6" t="s">
        <v>29</v>
      </c>
      <c r="H7097" t="s">
        <v>64</v>
      </c>
      <c r="I7097" t="s">
        <v>21</v>
      </c>
      <c r="J7097" t="s">
        <v>22</v>
      </c>
      <c r="K7097">
        <v>14.5</v>
      </c>
      <c r="L7097">
        <v>50</v>
      </c>
      <c r="M7097" t="s">
        <v>480</v>
      </c>
      <c r="N7097">
        <v>50</v>
      </c>
      <c r="O7097" t="s">
        <v>24</v>
      </c>
      <c r="P7097" cm="1">
        <f t="array" ref="P7097">IF(Q7097&gt;0,INDEX(Q7097:Q28821,MATCH(TRUE,INDEX(Q7097:Q28821="",,),0)-1),"")</f>
        <v>8</v>
      </c>
      <c r="Q7097">
        <v>1</v>
      </c>
      <c r="R7097">
        <f t="shared" si="113"/>
        <v>0</v>
      </c>
    </row>
    <row r="7098" spans="1:18" x14ac:dyDescent="0.3">
      <c r="A7098" t="s">
        <v>514</v>
      </c>
      <c r="B7098" s="1">
        <v>38273</v>
      </c>
      <c r="C7098" t="s">
        <v>515</v>
      </c>
      <c r="D7098" t="s">
        <v>589</v>
      </c>
      <c r="E7098" t="s">
        <v>590</v>
      </c>
      <c r="G7098" s="6" t="s">
        <v>29</v>
      </c>
      <c r="H7098" t="s">
        <v>30</v>
      </c>
      <c r="I7098" t="s">
        <v>26</v>
      </c>
      <c r="J7098" t="s">
        <v>27</v>
      </c>
      <c r="K7098">
        <v>62</v>
      </c>
      <c r="L7098">
        <v>12</v>
      </c>
      <c r="M7098" t="s">
        <v>480</v>
      </c>
      <c r="N7098">
        <v>12</v>
      </c>
      <c r="O7098" t="s">
        <v>24</v>
      </c>
      <c r="P7098" cm="1">
        <f t="array" ref="P7098">IF(Q7098&gt;0,INDEX(Q7098:Q28822,MATCH(TRUE,INDEX(Q7098:Q28822="",,),0)-1),"")</f>
        <v>8</v>
      </c>
      <c r="Q7098">
        <v>1</v>
      </c>
      <c r="R7098">
        <f t="shared" si="113"/>
        <v>0</v>
      </c>
    </row>
    <row r="7099" spans="1:18" x14ac:dyDescent="0.3">
      <c r="A7099" t="s">
        <v>514</v>
      </c>
      <c r="B7099" s="1">
        <v>38273</v>
      </c>
      <c r="C7099" t="s">
        <v>515</v>
      </c>
      <c r="D7099" t="s">
        <v>589</v>
      </c>
      <c r="E7099" t="s">
        <v>590</v>
      </c>
      <c r="G7099" s="6" t="s">
        <v>29</v>
      </c>
      <c r="H7099" t="s">
        <v>69</v>
      </c>
      <c r="I7099" t="s">
        <v>26</v>
      </c>
      <c r="J7099" t="s">
        <v>27</v>
      </c>
      <c r="K7099">
        <v>24</v>
      </c>
      <c r="L7099">
        <v>8</v>
      </c>
      <c r="M7099" t="s">
        <v>480</v>
      </c>
      <c r="N7099">
        <v>8</v>
      </c>
      <c r="O7099" t="s">
        <v>24</v>
      </c>
      <c r="P7099" cm="1">
        <f t="array" ref="P7099">IF(Q7099&gt;0,INDEX(Q7099:Q28823,MATCH(TRUE,INDEX(Q7099:Q28823="",,),0)-1),"")</f>
        <v>8</v>
      </c>
      <c r="Q7099">
        <v>1</v>
      </c>
      <c r="R7099">
        <f t="shared" si="113"/>
        <v>0</v>
      </c>
    </row>
    <row r="7100" spans="1:18" x14ac:dyDescent="0.3">
      <c r="A7100" t="s">
        <v>514</v>
      </c>
      <c r="B7100" s="1">
        <v>38273</v>
      </c>
      <c r="C7100" t="s">
        <v>515</v>
      </c>
      <c r="D7100" t="s">
        <v>589</v>
      </c>
      <c r="E7100" t="s">
        <v>590</v>
      </c>
      <c r="G7100" s="6" t="s">
        <v>29</v>
      </c>
      <c r="H7100" t="s">
        <v>43</v>
      </c>
      <c r="I7100" t="s">
        <v>26</v>
      </c>
      <c r="J7100" t="s">
        <v>27</v>
      </c>
      <c r="K7100">
        <v>97</v>
      </c>
      <c r="L7100">
        <v>13</v>
      </c>
      <c r="M7100" t="s">
        <v>480</v>
      </c>
      <c r="N7100">
        <v>13</v>
      </c>
      <c r="O7100" t="s">
        <v>24</v>
      </c>
      <c r="P7100" cm="1">
        <f t="array" ref="P7100">IF(Q7100&gt;0,INDEX(Q7100:Q28824,MATCH(TRUE,INDEX(Q7100:Q28824="",,),0)-1),"")</f>
        <v>8</v>
      </c>
      <c r="Q7100">
        <v>1</v>
      </c>
      <c r="R7100">
        <f t="shared" si="113"/>
        <v>0</v>
      </c>
    </row>
    <row r="7101" spans="1:18" x14ac:dyDescent="0.3">
      <c r="A7101" t="s">
        <v>514</v>
      </c>
      <c r="B7101" s="1">
        <v>38273</v>
      </c>
      <c r="C7101" t="s">
        <v>515</v>
      </c>
      <c r="D7101" t="s">
        <v>589</v>
      </c>
      <c r="E7101" t="s">
        <v>590</v>
      </c>
      <c r="G7101" s="6" t="s">
        <v>29</v>
      </c>
      <c r="H7101" t="s">
        <v>64</v>
      </c>
      <c r="I7101" t="s">
        <v>26</v>
      </c>
      <c r="J7101" t="s">
        <v>27</v>
      </c>
      <c r="K7101">
        <v>37</v>
      </c>
      <c r="L7101">
        <v>11</v>
      </c>
      <c r="M7101" t="s">
        <v>480</v>
      </c>
      <c r="N7101">
        <v>11</v>
      </c>
      <c r="O7101" t="s">
        <v>24</v>
      </c>
      <c r="P7101" cm="1">
        <f t="array" ref="P7101">IF(Q7101&gt;0,INDEX(Q7101:Q28825,MATCH(TRUE,INDEX(Q7101:Q28825="",,),0)-1),"")</f>
        <v>8</v>
      </c>
      <c r="Q7101">
        <v>1</v>
      </c>
      <c r="R7101">
        <f t="shared" si="113"/>
        <v>0</v>
      </c>
    </row>
    <row r="7102" spans="1:18" x14ac:dyDescent="0.3">
      <c r="A7102" t="s">
        <v>514</v>
      </c>
      <c r="B7102" s="1">
        <v>38273</v>
      </c>
      <c r="C7102" t="s">
        <v>515</v>
      </c>
      <c r="D7102" t="s">
        <v>589</v>
      </c>
      <c r="E7102" t="s">
        <v>590</v>
      </c>
      <c r="G7102" t="s">
        <v>19</v>
      </c>
      <c r="H7102" t="s">
        <v>63</v>
      </c>
      <c r="I7102" t="s">
        <v>21</v>
      </c>
      <c r="J7102" t="s">
        <v>22</v>
      </c>
      <c r="K7102">
        <v>111</v>
      </c>
      <c r="L7102">
        <v>90</v>
      </c>
      <c r="M7102" t="s">
        <v>177</v>
      </c>
      <c r="N7102">
        <v>526.20000000000005</v>
      </c>
      <c r="P7102" cm="1">
        <f t="array" ref="P7102">IF(Q7102&gt;0,INDEX(Q7102:Q28826,MATCH(TRUE,INDEX(Q7102:Q28826="",,),0)-1),"")</f>
        <v>8</v>
      </c>
      <c r="Q7102">
        <v>2</v>
      </c>
      <c r="R7102">
        <f t="shared" si="113"/>
        <v>0</v>
      </c>
    </row>
    <row r="7103" spans="1:18" x14ac:dyDescent="0.3">
      <c r="A7103" t="s">
        <v>514</v>
      </c>
      <c r="B7103" s="1">
        <v>38273</v>
      </c>
      <c r="C7103" t="s">
        <v>515</v>
      </c>
      <c r="D7103" t="s">
        <v>589</v>
      </c>
      <c r="E7103" t="s">
        <v>590</v>
      </c>
      <c r="G7103" t="s">
        <v>19</v>
      </c>
      <c r="H7103" t="s">
        <v>41</v>
      </c>
      <c r="I7103" t="s">
        <v>26</v>
      </c>
      <c r="J7103" t="s">
        <v>27</v>
      </c>
      <c r="K7103">
        <v>120</v>
      </c>
      <c r="L7103">
        <v>38</v>
      </c>
      <c r="M7103" t="s">
        <v>177</v>
      </c>
      <c r="N7103">
        <v>38</v>
      </c>
      <c r="P7103" cm="1">
        <f t="array" ref="P7103">IF(Q7103&gt;0,INDEX(Q7103:Q28827,MATCH(TRUE,INDEX(Q7103:Q28827="",,),0)-1),"")</f>
        <v>8</v>
      </c>
      <c r="Q7103">
        <v>2</v>
      </c>
      <c r="R7103">
        <f t="shared" si="113"/>
        <v>0</v>
      </c>
    </row>
    <row r="7104" spans="1:18" x14ac:dyDescent="0.3">
      <c r="A7104" t="s">
        <v>514</v>
      </c>
      <c r="B7104" s="1">
        <v>38273</v>
      </c>
      <c r="C7104" t="s">
        <v>515</v>
      </c>
      <c r="D7104" t="s">
        <v>589</v>
      </c>
      <c r="E7104" t="s">
        <v>590</v>
      </c>
      <c r="G7104" t="s">
        <v>19</v>
      </c>
      <c r="H7104" t="s">
        <v>63</v>
      </c>
      <c r="I7104" t="s">
        <v>26</v>
      </c>
      <c r="J7104" t="s">
        <v>27</v>
      </c>
      <c r="K7104">
        <v>1159</v>
      </c>
      <c r="L7104">
        <v>20</v>
      </c>
      <c r="M7104" t="s">
        <v>177</v>
      </c>
      <c r="N7104">
        <v>20</v>
      </c>
      <c r="P7104" cm="1">
        <f t="array" ref="P7104">IF(Q7104&gt;0,INDEX(Q7104:Q28828,MATCH(TRUE,INDEX(Q7104:Q28828="",,),0)-1),"")</f>
        <v>8</v>
      </c>
      <c r="Q7104">
        <v>2</v>
      </c>
      <c r="R7104">
        <f t="shared" si="113"/>
        <v>0</v>
      </c>
    </row>
    <row r="7105" spans="1:18" x14ac:dyDescent="0.3">
      <c r="A7105" t="s">
        <v>514</v>
      </c>
      <c r="B7105" s="1">
        <v>38273</v>
      </c>
      <c r="C7105" t="s">
        <v>515</v>
      </c>
      <c r="D7105" t="s">
        <v>589</v>
      </c>
      <c r="E7105" t="s">
        <v>590</v>
      </c>
      <c r="G7105" s="6" t="s">
        <v>29</v>
      </c>
      <c r="H7105" t="s">
        <v>41</v>
      </c>
      <c r="I7105" t="s">
        <v>21</v>
      </c>
      <c r="J7105" t="s">
        <v>22</v>
      </c>
      <c r="K7105">
        <v>9</v>
      </c>
      <c r="L7105">
        <v>210</v>
      </c>
      <c r="M7105" t="s">
        <v>177</v>
      </c>
      <c r="N7105">
        <v>210</v>
      </c>
      <c r="P7105" cm="1">
        <f t="array" ref="P7105">IF(Q7105&gt;0,INDEX(Q7105:Q28829,MATCH(TRUE,INDEX(Q7105:Q28829="",,),0)-1),"")</f>
        <v>8</v>
      </c>
      <c r="Q7105">
        <v>2</v>
      </c>
      <c r="R7105">
        <f t="shared" si="113"/>
        <v>0</v>
      </c>
    </row>
    <row r="7106" spans="1:18" x14ac:dyDescent="0.3">
      <c r="A7106" t="s">
        <v>514</v>
      </c>
      <c r="B7106" s="1">
        <v>38273</v>
      </c>
      <c r="C7106" t="s">
        <v>515</v>
      </c>
      <c r="D7106" t="s">
        <v>589</v>
      </c>
      <c r="E7106" t="s">
        <v>590</v>
      </c>
      <c r="G7106" s="6" t="s">
        <v>29</v>
      </c>
      <c r="H7106" t="s">
        <v>43</v>
      </c>
      <c r="I7106" t="s">
        <v>21</v>
      </c>
      <c r="J7106" t="s">
        <v>22</v>
      </c>
      <c r="K7106">
        <v>11</v>
      </c>
      <c r="L7106">
        <v>144</v>
      </c>
      <c r="M7106" t="s">
        <v>177</v>
      </c>
      <c r="N7106">
        <v>144</v>
      </c>
      <c r="P7106" cm="1">
        <f t="array" ref="P7106">IF(Q7106&gt;0,INDEX(Q7106:Q28830,MATCH(TRUE,INDEX(Q7106:Q28830="",,),0)-1),"")</f>
        <v>8</v>
      </c>
      <c r="Q7106">
        <v>2</v>
      </c>
      <c r="R7106">
        <f t="shared" si="113"/>
        <v>0</v>
      </c>
    </row>
    <row r="7107" spans="1:18" x14ac:dyDescent="0.3">
      <c r="A7107" t="s">
        <v>514</v>
      </c>
      <c r="B7107" s="1">
        <v>38273</v>
      </c>
      <c r="C7107" t="s">
        <v>515</v>
      </c>
      <c r="D7107" t="s">
        <v>589</v>
      </c>
      <c r="E7107" t="s">
        <v>590</v>
      </c>
      <c r="G7107" s="6" t="s">
        <v>29</v>
      </c>
      <c r="H7107" t="s">
        <v>64</v>
      </c>
      <c r="I7107" t="s">
        <v>21</v>
      </c>
      <c r="J7107" t="s">
        <v>22</v>
      </c>
      <c r="K7107">
        <v>14.5</v>
      </c>
      <c r="L7107">
        <v>50</v>
      </c>
      <c r="M7107" t="s">
        <v>177</v>
      </c>
      <c r="N7107">
        <v>50</v>
      </c>
      <c r="P7107" cm="1">
        <f t="array" ref="P7107">IF(Q7107&gt;0,INDEX(Q7107:Q28831,MATCH(TRUE,INDEX(Q7107:Q28831="",,),0)-1),"")</f>
        <v>8</v>
      </c>
      <c r="Q7107">
        <v>2</v>
      </c>
      <c r="R7107">
        <f t="shared" si="113"/>
        <v>0</v>
      </c>
    </row>
    <row r="7108" spans="1:18" x14ac:dyDescent="0.3">
      <c r="A7108" t="s">
        <v>514</v>
      </c>
      <c r="B7108" s="1">
        <v>38273</v>
      </c>
      <c r="C7108" t="s">
        <v>515</v>
      </c>
      <c r="D7108" t="s">
        <v>589</v>
      </c>
      <c r="E7108" t="s">
        <v>590</v>
      </c>
      <c r="G7108" s="6" t="s">
        <v>29</v>
      </c>
      <c r="H7108" t="s">
        <v>30</v>
      </c>
      <c r="I7108" t="s">
        <v>26</v>
      </c>
      <c r="J7108" t="s">
        <v>27</v>
      </c>
      <c r="K7108">
        <v>62</v>
      </c>
      <c r="L7108">
        <v>12</v>
      </c>
      <c r="M7108" t="s">
        <v>177</v>
      </c>
      <c r="N7108">
        <v>12</v>
      </c>
      <c r="P7108" cm="1">
        <f t="array" ref="P7108">IF(Q7108&gt;0,INDEX(Q7108:Q28832,MATCH(TRUE,INDEX(Q7108:Q28832="",,),0)-1),"")</f>
        <v>8</v>
      </c>
      <c r="Q7108">
        <v>2</v>
      </c>
      <c r="R7108">
        <f t="shared" si="113"/>
        <v>0</v>
      </c>
    </row>
    <row r="7109" spans="1:18" x14ac:dyDescent="0.3">
      <c r="A7109" t="s">
        <v>514</v>
      </c>
      <c r="B7109" s="1">
        <v>38273</v>
      </c>
      <c r="C7109" t="s">
        <v>515</v>
      </c>
      <c r="D7109" t="s">
        <v>589</v>
      </c>
      <c r="E7109" t="s">
        <v>590</v>
      </c>
      <c r="G7109" s="6" t="s">
        <v>29</v>
      </c>
      <c r="H7109" t="s">
        <v>69</v>
      </c>
      <c r="I7109" t="s">
        <v>26</v>
      </c>
      <c r="J7109" t="s">
        <v>27</v>
      </c>
      <c r="K7109">
        <v>24</v>
      </c>
      <c r="L7109">
        <v>8</v>
      </c>
      <c r="M7109" t="s">
        <v>177</v>
      </c>
      <c r="N7109">
        <v>8</v>
      </c>
      <c r="P7109" cm="1">
        <f t="array" ref="P7109">IF(Q7109&gt;0,INDEX(Q7109:Q28833,MATCH(TRUE,INDEX(Q7109:Q28833="",,),0)-1),"")</f>
        <v>8</v>
      </c>
      <c r="Q7109">
        <v>2</v>
      </c>
      <c r="R7109">
        <f t="shared" si="113"/>
        <v>0</v>
      </c>
    </row>
    <row r="7110" spans="1:18" x14ac:dyDescent="0.3">
      <c r="A7110" t="s">
        <v>514</v>
      </c>
      <c r="B7110" s="1">
        <v>38273</v>
      </c>
      <c r="C7110" t="s">
        <v>515</v>
      </c>
      <c r="D7110" t="s">
        <v>589</v>
      </c>
      <c r="E7110" t="s">
        <v>590</v>
      </c>
      <c r="G7110" s="6" t="s">
        <v>29</v>
      </c>
      <c r="H7110" t="s">
        <v>43</v>
      </c>
      <c r="I7110" t="s">
        <v>26</v>
      </c>
      <c r="J7110" t="s">
        <v>27</v>
      </c>
      <c r="K7110">
        <v>97</v>
      </c>
      <c r="L7110">
        <v>13</v>
      </c>
      <c r="M7110" t="s">
        <v>177</v>
      </c>
      <c r="N7110">
        <v>13</v>
      </c>
      <c r="P7110" cm="1">
        <f t="array" ref="P7110">IF(Q7110&gt;0,INDEX(Q7110:Q28834,MATCH(TRUE,INDEX(Q7110:Q28834="",,),0)-1),"")</f>
        <v>8</v>
      </c>
      <c r="Q7110">
        <v>2</v>
      </c>
      <c r="R7110">
        <f t="shared" si="113"/>
        <v>0</v>
      </c>
    </row>
    <row r="7111" spans="1:18" x14ac:dyDescent="0.3">
      <c r="A7111" t="s">
        <v>514</v>
      </c>
      <c r="B7111" s="1">
        <v>38273</v>
      </c>
      <c r="C7111" t="s">
        <v>515</v>
      </c>
      <c r="D7111" t="s">
        <v>589</v>
      </c>
      <c r="E7111" t="s">
        <v>590</v>
      </c>
      <c r="G7111" s="6" t="s">
        <v>29</v>
      </c>
      <c r="H7111" t="s">
        <v>64</v>
      </c>
      <c r="I7111" t="s">
        <v>26</v>
      </c>
      <c r="J7111" t="s">
        <v>27</v>
      </c>
      <c r="K7111">
        <v>37</v>
      </c>
      <c r="L7111">
        <v>11</v>
      </c>
      <c r="M7111" t="s">
        <v>177</v>
      </c>
      <c r="N7111">
        <v>11</v>
      </c>
      <c r="P7111" cm="1">
        <f t="array" ref="P7111">IF(Q7111&gt;0,INDEX(Q7111:Q28835,MATCH(TRUE,INDEX(Q7111:Q28835="",,),0)-1),"")</f>
        <v>8</v>
      </c>
      <c r="Q7111">
        <v>2</v>
      </c>
      <c r="R7111">
        <f t="shared" si="113"/>
        <v>0</v>
      </c>
    </row>
    <row r="7112" spans="1:18" x14ac:dyDescent="0.3">
      <c r="A7112" t="s">
        <v>514</v>
      </c>
      <c r="B7112" s="1">
        <v>38273</v>
      </c>
      <c r="C7112" t="s">
        <v>515</v>
      </c>
      <c r="D7112" t="s">
        <v>589</v>
      </c>
      <c r="E7112" t="s">
        <v>590</v>
      </c>
      <c r="G7112" t="s">
        <v>19</v>
      </c>
      <c r="H7112" t="s">
        <v>63</v>
      </c>
      <c r="I7112" t="s">
        <v>21</v>
      </c>
      <c r="J7112" t="s">
        <v>22</v>
      </c>
      <c r="K7112">
        <v>111</v>
      </c>
      <c r="L7112">
        <v>90</v>
      </c>
      <c r="M7112" t="s">
        <v>153</v>
      </c>
      <c r="N7112">
        <v>90</v>
      </c>
      <c r="P7112" cm="1">
        <f t="array" ref="P7112">IF(Q7112&gt;0,INDEX(Q7112:Q28836,MATCH(TRUE,INDEX(Q7112:Q28836="",,),0)-1),"")</f>
        <v>8</v>
      </c>
      <c r="Q7112">
        <v>3</v>
      </c>
      <c r="R7112">
        <f t="shared" si="113"/>
        <v>0</v>
      </c>
    </row>
    <row r="7113" spans="1:18" x14ac:dyDescent="0.3">
      <c r="A7113" t="s">
        <v>514</v>
      </c>
      <c r="B7113" s="1">
        <v>38273</v>
      </c>
      <c r="C7113" t="s">
        <v>515</v>
      </c>
      <c r="D7113" t="s">
        <v>589</v>
      </c>
      <c r="E7113" t="s">
        <v>590</v>
      </c>
      <c r="G7113" t="s">
        <v>19</v>
      </c>
      <c r="H7113" t="s">
        <v>41</v>
      </c>
      <c r="I7113" t="s">
        <v>26</v>
      </c>
      <c r="J7113" t="s">
        <v>27</v>
      </c>
      <c r="K7113">
        <v>120</v>
      </c>
      <c r="L7113">
        <v>38</v>
      </c>
      <c r="M7113" t="s">
        <v>153</v>
      </c>
      <c r="N7113">
        <v>38</v>
      </c>
      <c r="P7113" cm="1">
        <f t="array" ref="P7113">IF(Q7113&gt;0,INDEX(Q7113:Q28837,MATCH(TRUE,INDEX(Q7113:Q28837="",,),0)-1),"")</f>
        <v>8</v>
      </c>
      <c r="Q7113">
        <v>3</v>
      </c>
      <c r="R7113">
        <f t="shared" si="113"/>
        <v>0</v>
      </c>
    </row>
    <row r="7114" spans="1:18" x14ac:dyDescent="0.3">
      <c r="A7114" t="s">
        <v>514</v>
      </c>
      <c r="B7114" s="1">
        <v>38273</v>
      </c>
      <c r="C7114" t="s">
        <v>515</v>
      </c>
      <c r="D7114" t="s">
        <v>589</v>
      </c>
      <c r="E7114" t="s">
        <v>590</v>
      </c>
      <c r="G7114" t="s">
        <v>19</v>
      </c>
      <c r="H7114" t="s">
        <v>63</v>
      </c>
      <c r="I7114" t="s">
        <v>26</v>
      </c>
      <c r="J7114" t="s">
        <v>27</v>
      </c>
      <c r="K7114">
        <v>1159</v>
      </c>
      <c r="L7114">
        <v>20</v>
      </c>
      <c r="M7114" t="s">
        <v>153</v>
      </c>
      <c r="N7114">
        <v>59.24</v>
      </c>
      <c r="P7114" cm="1">
        <f t="array" ref="P7114">IF(Q7114&gt;0,INDEX(Q7114:Q28838,MATCH(TRUE,INDEX(Q7114:Q28838="",,),0)-1),"")</f>
        <v>8</v>
      </c>
      <c r="Q7114">
        <v>3</v>
      </c>
      <c r="R7114">
        <f t="shared" si="113"/>
        <v>0</v>
      </c>
    </row>
    <row r="7115" spans="1:18" x14ac:dyDescent="0.3">
      <c r="A7115" t="s">
        <v>514</v>
      </c>
      <c r="B7115" s="1">
        <v>38273</v>
      </c>
      <c r="C7115" t="s">
        <v>515</v>
      </c>
      <c r="D7115" t="s">
        <v>589</v>
      </c>
      <c r="E7115" t="s">
        <v>590</v>
      </c>
      <c r="G7115" s="6" t="s">
        <v>29</v>
      </c>
      <c r="H7115" t="s">
        <v>41</v>
      </c>
      <c r="I7115" t="s">
        <v>21</v>
      </c>
      <c r="J7115" t="s">
        <v>22</v>
      </c>
      <c r="K7115">
        <v>9</v>
      </c>
      <c r="L7115">
        <v>210</v>
      </c>
      <c r="M7115" t="s">
        <v>153</v>
      </c>
      <c r="N7115">
        <v>210</v>
      </c>
      <c r="P7115" cm="1">
        <f t="array" ref="P7115">IF(Q7115&gt;0,INDEX(Q7115:Q28839,MATCH(TRUE,INDEX(Q7115:Q28839="",,),0)-1),"")</f>
        <v>8</v>
      </c>
      <c r="Q7115">
        <v>3</v>
      </c>
      <c r="R7115">
        <f t="shared" si="113"/>
        <v>0</v>
      </c>
    </row>
    <row r="7116" spans="1:18" x14ac:dyDescent="0.3">
      <c r="A7116" t="s">
        <v>514</v>
      </c>
      <c r="B7116" s="1">
        <v>38273</v>
      </c>
      <c r="C7116" t="s">
        <v>515</v>
      </c>
      <c r="D7116" t="s">
        <v>589</v>
      </c>
      <c r="E7116" t="s">
        <v>590</v>
      </c>
      <c r="G7116" s="6" t="s">
        <v>29</v>
      </c>
      <c r="H7116" t="s">
        <v>43</v>
      </c>
      <c r="I7116" t="s">
        <v>21</v>
      </c>
      <c r="J7116" t="s">
        <v>22</v>
      </c>
      <c r="K7116">
        <v>11</v>
      </c>
      <c r="L7116">
        <v>144</v>
      </c>
      <c r="M7116" t="s">
        <v>153</v>
      </c>
      <c r="N7116">
        <v>144</v>
      </c>
      <c r="P7116" cm="1">
        <f t="array" ref="P7116">IF(Q7116&gt;0,INDEX(Q7116:Q28840,MATCH(TRUE,INDEX(Q7116:Q28840="",,),0)-1),"")</f>
        <v>8</v>
      </c>
      <c r="Q7116">
        <v>3</v>
      </c>
      <c r="R7116">
        <f t="shared" si="113"/>
        <v>0</v>
      </c>
    </row>
    <row r="7117" spans="1:18" x14ac:dyDescent="0.3">
      <c r="A7117" t="s">
        <v>514</v>
      </c>
      <c r="B7117" s="1">
        <v>38273</v>
      </c>
      <c r="C7117" t="s">
        <v>515</v>
      </c>
      <c r="D7117" t="s">
        <v>589</v>
      </c>
      <c r="E7117" t="s">
        <v>590</v>
      </c>
      <c r="G7117" s="6" t="s">
        <v>29</v>
      </c>
      <c r="H7117" t="s">
        <v>64</v>
      </c>
      <c r="I7117" t="s">
        <v>21</v>
      </c>
      <c r="J7117" t="s">
        <v>22</v>
      </c>
      <c r="K7117">
        <v>14.5</v>
      </c>
      <c r="L7117">
        <v>50</v>
      </c>
      <c r="M7117" t="s">
        <v>153</v>
      </c>
      <c r="N7117">
        <v>50</v>
      </c>
      <c r="P7117" cm="1">
        <f t="array" ref="P7117">IF(Q7117&gt;0,INDEX(Q7117:Q28841,MATCH(TRUE,INDEX(Q7117:Q28841="",,),0)-1),"")</f>
        <v>8</v>
      </c>
      <c r="Q7117">
        <v>3</v>
      </c>
      <c r="R7117">
        <f t="shared" si="113"/>
        <v>0</v>
      </c>
    </row>
    <row r="7118" spans="1:18" x14ac:dyDescent="0.3">
      <c r="A7118" t="s">
        <v>514</v>
      </c>
      <c r="B7118" s="1">
        <v>38273</v>
      </c>
      <c r="C7118" t="s">
        <v>515</v>
      </c>
      <c r="D7118" t="s">
        <v>589</v>
      </c>
      <c r="E7118" t="s">
        <v>590</v>
      </c>
      <c r="G7118" s="6" t="s">
        <v>29</v>
      </c>
      <c r="H7118" t="s">
        <v>30</v>
      </c>
      <c r="I7118" t="s">
        <v>26</v>
      </c>
      <c r="J7118" t="s">
        <v>27</v>
      </c>
      <c r="K7118">
        <v>62</v>
      </c>
      <c r="L7118">
        <v>12</v>
      </c>
      <c r="M7118" t="s">
        <v>153</v>
      </c>
      <c r="N7118">
        <v>12</v>
      </c>
      <c r="P7118" cm="1">
        <f t="array" ref="P7118">IF(Q7118&gt;0,INDEX(Q7118:Q28842,MATCH(TRUE,INDEX(Q7118:Q28842="",,),0)-1),"")</f>
        <v>8</v>
      </c>
      <c r="Q7118">
        <v>3</v>
      </c>
      <c r="R7118">
        <f t="shared" si="113"/>
        <v>0</v>
      </c>
    </row>
    <row r="7119" spans="1:18" x14ac:dyDescent="0.3">
      <c r="A7119" t="s">
        <v>514</v>
      </c>
      <c r="B7119" s="1">
        <v>38273</v>
      </c>
      <c r="C7119" t="s">
        <v>515</v>
      </c>
      <c r="D7119" t="s">
        <v>589</v>
      </c>
      <c r="E7119" t="s">
        <v>590</v>
      </c>
      <c r="G7119" s="6" t="s">
        <v>29</v>
      </c>
      <c r="H7119" t="s">
        <v>69</v>
      </c>
      <c r="I7119" t="s">
        <v>26</v>
      </c>
      <c r="J7119" t="s">
        <v>27</v>
      </c>
      <c r="K7119">
        <v>24</v>
      </c>
      <c r="L7119">
        <v>8</v>
      </c>
      <c r="M7119" t="s">
        <v>153</v>
      </c>
      <c r="N7119">
        <v>8</v>
      </c>
      <c r="P7119" cm="1">
        <f t="array" ref="P7119">IF(Q7119&gt;0,INDEX(Q7119:Q28843,MATCH(TRUE,INDEX(Q7119:Q28843="",,),0)-1),"")</f>
        <v>8</v>
      </c>
      <c r="Q7119">
        <v>3</v>
      </c>
      <c r="R7119">
        <f t="shared" si="113"/>
        <v>0</v>
      </c>
    </row>
    <row r="7120" spans="1:18" x14ac:dyDescent="0.3">
      <c r="A7120" t="s">
        <v>514</v>
      </c>
      <c r="B7120" s="1">
        <v>38273</v>
      </c>
      <c r="C7120" t="s">
        <v>515</v>
      </c>
      <c r="D7120" t="s">
        <v>589</v>
      </c>
      <c r="E7120" t="s">
        <v>590</v>
      </c>
      <c r="G7120" s="6" t="s">
        <v>29</v>
      </c>
      <c r="H7120" t="s">
        <v>43</v>
      </c>
      <c r="I7120" t="s">
        <v>26</v>
      </c>
      <c r="J7120" t="s">
        <v>27</v>
      </c>
      <c r="K7120">
        <v>97</v>
      </c>
      <c r="L7120">
        <v>13</v>
      </c>
      <c r="M7120" t="s">
        <v>153</v>
      </c>
      <c r="N7120">
        <v>13</v>
      </c>
      <c r="P7120" cm="1">
        <f t="array" ref="P7120">IF(Q7120&gt;0,INDEX(Q7120:Q28844,MATCH(TRUE,INDEX(Q7120:Q28844="",,),0)-1),"")</f>
        <v>8</v>
      </c>
      <c r="Q7120">
        <v>3</v>
      </c>
      <c r="R7120">
        <f t="shared" si="113"/>
        <v>0</v>
      </c>
    </row>
    <row r="7121" spans="1:18" x14ac:dyDescent="0.3">
      <c r="A7121" t="s">
        <v>514</v>
      </c>
      <c r="B7121" s="1">
        <v>38273</v>
      </c>
      <c r="C7121" t="s">
        <v>515</v>
      </c>
      <c r="D7121" t="s">
        <v>589</v>
      </c>
      <c r="E7121" t="s">
        <v>590</v>
      </c>
      <c r="G7121" s="6" t="s">
        <v>29</v>
      </c>
      <c r="H7121" t="s">
        <v>64</v>
      </c>
      <c r="I7121" t="s">
        <v>26</v>
      </c>
      <c r="J7121" t="s">
        <v>27</v>
      </c>
      <c r="K7121">
        <v>37</v>
      </c>
      <c r="L7121">
        <v>11</v>
      </c>
      <c r="M7121" t="s">
        <v>153</v>
      </c>
      <c r="N7121">
        <v>11</v>
      </c>
      <c r="P7121" cm="1">
        <f t="array" ref="P7121">IF(Q7121&gt;0,INDEX(Q7121:Q28845,MATCH(TRUE,INDEX(Q7121:Q28845="",,),0)-1),"")</f>
        <v>8</v>
      </c>
      <c r="Q7121">
        <v>3</v>
      </c>
      <c r="R7121">
        <f t="shared" si="113"/>
        <v>0</v>
      </c>
    </row>
    <row r="7122" spans="1:18" x14ac:dyDescent="0.3">
      <c r="A7122" t="s">
        <v>514</v>
      </c>
      <c r="B7122" s="1">
        <v>38273</v>
      </c>
      <c r="C7122" t="s">
        <v>515</v>
      </c>
      <c r="D7122" t="s">
        <v>589</v>
      </c>
      <c r="E7122" t="s">
        <v>590</v>
      </c>
      <c r="G7122" t="s">
        <v>19</v>
      </c>
      <c r="H7122" t="s">
        <v>63</v>
      </c>
      <c r="I7122" t="s">
        <v>21</v>
      </c>
      <c r="J7122" t="s">
        <v>22</v>
      </c>
      <c r="K7122">
        <v>111</v>
      </c>
      <c r="L7122">
        <v>90</v>
      </c>
      <c r="M7122" t="s">
        <v>591</v>
      </c>
      <c r="N7122">
        <v>90</v>
      </c>
      <c r="P7122" cm="1">
        <f t="array" ref="P7122">IF(Q7122&gt;0,INDEX(Q7122:Q28846,MATCH(TRUE,INDEX(Q7122:Q28846="",,),0)-1),"")</f>
        <v>8</v>
      </c>
      <c r="Q7122">
        <v>4</v>
      </c>
      <c r="R7122">
        <f t="shared" si="113"/>
        <v>0</v>
      </c>
    </row>
    <row r="7123" spans="1:18" x14ac:dyDescent="0.3">
      <c r="A7123" t="s">
        <v>514</v>
      </c>
      <c r="B7123" s="1">
        <v>38273</v>
      </c>
      <c r="C7123" t="s">
        <v>515</v>
      </c>
      <c r="D7123" t="s">
        <v>589</v>
      </c>
      <c r="E7123" t="s">
        <v>590</v>
      </c>
      <c r="G7123" t="s">
        <v>19</v>
      </c>
      <c r="H7123" t="s">
        <v>41</v>
      </c>
      <c r="I7123" t="s">
        <v>26</v>
      </c>
      <c r="J7123" t="s">
        <v>27</v>
      </c>
      <c r="K7123">
        <v>120</v>
      </c>
      <c r="L7123">
        <v>38</v>
      </c>
      <c r="M7123" t="s">
        <v>591</v>
      </c>
      <c r="N7123">
        <v>317.91000000000003</v>
      </c>
      <c r="P7123" cm="1">
        <f t="array" ref="P7123">IF(Q7123&gt;0,INDEX(Q7123:Q28847,MATCH(TRUE,INDEX(Q7123:Q28847="",,),0)-1),"")</f>
        <v>8</v>
      </c>
      <c r="Q7123">
        <v>4</v>
      </c>
      <c r="R7123">
        <f t="shared" si="113"/>
        <v>0</v>
      </c>
    </row>
    <row r="7124" spans="1:18" x14ac:dyDescent="0.3">
      <c r="A7124" t="s">
        <v>514</v>
      </c>
      <c r="B7124" s="1">
        <v>38273</v>
      </c>
      <c r="C7124" t="s">
        <v>515</v>
      </c>
      <c r="D7124" t="s">
        <v>589</v>
      </c>
      <c r="E7124" t="s">
        <v>590</v>
      </c>
      <c r="G7124" t="s">
        <v>19</v>
      </c>
      <c r="H7124" t="s">
        <v>63</v>
      </c>
      <c r="I7124" t="s">
        <v>26</v>
      </c>
      <c r="J7124" t="s">
        <v>27</v>
      </c>
      <c r="K7124">
        <v>1159</v>
      </c>
      <c r="L7124">
        <v>20</v>
      </c>
      <c r="M7124" t="s">
        <v>591</v>
      </c>
      <c r="N7124">
        <v>20</v>
      </c>
      <c r="P7124" cm="1">
        <f t="array" ref="P7124">IF(Q7124&gt;0,INDEX(Q7124:Q28848,MATCH(TRUE,INDEX(Q7124:Q28848="",,),0)-1),"")</f>
        <v>8</v>
      </c>
      <c r="Q7124">
        <v>4</v>
      </c>
      <c r="R7124">
        <f t="shared" si="113"/>
        <v>0</v>
      </c>
    </row>
    <row r="7125" spans="1:18" x14ac:dyDescent="0.3">
      <c r="A7125" t="s">
        <v>514</v>
      </c>
      <c r="B7125" s="1">
        <v>38273</v>
      </c>
      <c r="C7125" t="s">
        <v>515</v>
      </c>
      <c r="D7125" t="s">
        <v>589</v>
      </c>
      <c r="E7125" t="s">
        <v>590</v>
      </c>
      <c r="G7125" s="6" t="s">
        <v>29</v>
      </c>
      <c r="H7125" t="s">
        <v>41</v>
      </c>
      <c r="I7125" t="s">
        <v>21</v>
      </c>
      <c r="J7125" t="s">
        <v>22</v>
      </c>
      <c r="K7125">
        <v>9</v>
      </c>
      <c r="L7125">
        <v>210</v>
      </c>
      <c r="M7125" t="s">
        <v>591</v>
      </c>
      <c r="N7125">
        <v>210</v>
      </c>
      <c r="P7125" cm="1">
        <f t="array" ref="P7125">IF(Q7125&gt;0,INDEX(Q7125:Q28849,MATCH(TRUE,INDEX(Q7125:Q28849="",,),0)-1),"")</f>
        <v>8</v>
      </c>
      <c r="Q7125">
        <v>4</v>
      </c>
      <c r="R7125">
        <f t="shared" si="113"/>
        <v>0</v>
      </c>
    </row>
    <row r="7126" spans="1:18" x14ac:dyDescent="0.3">
      <c r="A7126" t="s">
        <v>514</v>
      </c>
      <c r="B7126" s="1">
        <v>38273</v>
      </c>
      <c r="C7126" t="s">
        <v>515</v>
      </c>
      <c r="D7126" t="s">
        <v>589</v>
      </c>
      <c r="E7126" t="s">
        <v>590</v>
      </c>
      <c r="G7126" s="6" t="s">
        <v>29</v>
      </c>
      <c r="H7126" t="s">
        <v>43</v>
      </c>
      <c r="I7126" t="s">
        <v>21</v>
      </c>
      <c r="J7126" t="s">
        <v>22</v>
      </c>
      <c r="K7126">
        <v>11</v>
      </c>
      <c r="L7126">
        <v>144</v>
      </c>
      <c r="M7126" t="s">
        <v>591</v>
      </c>
      <c r="N7126">
        <v>144</v>
      </c>
      <c r="P7126" cm="1">
        <f t="array" ref="P7126">IF(Q7126&gt;0,INDEX(Q7126:Q28850,MATCH(TRUE,INDEX(Q7126:Q28850="",,),0)-1),"")</f>
        <v>8</v>
      </c>
      <c r="Q7126">
        <v>4</v>
      </c>
      <c r="R7126">
        <f t="shared" si="113"/>
        <v>0</v>
      </c>
    </row>
    <row r="7127" spans="1:18" x14ac:dyDescent="0.3">
      <c r="A7127" t="s">
        <v>514</v>
      </c>
      <c r="B7127" s="1">
        <v>38273</v>
      </c>
      <c r="C7127" t="s">
        <v>515</v>
      </c>
      <c r="D7127" t="s">
        <v>589</v>
      </c>
      <c r="E7127" t="s">
        <v>590</v>
      </c>
      <c r="G7127" s="6" t="s">
        <v>29</v>
      </c>
      <c r="H7127" t="s">
        <v>64</v>
      </c>
      <c r="I7127" t="s">
        <v>21</v>
      </c>
      <c r="J7127" t="s">
        <v>22</v>
      </c>
      <c r="K7127">
        <v>14.5</v>
      </c>
      <c r="L7127">
        <v>50</v>
      </c>
      <c r="M7127" t="s">
        <v>591</v>
      </c>
      <c r="N7127">
        <v>50</v>
      </c>
      <c r="P7127" cm="1">
        <f t="array" ref="P7127">IF(Q7127&gt;0,INDEX(Q7127:Q28851,MATCH(TRUE,INDEX(Q7127:Q28851="",,),0)-1),"")</f>
        <v>8</v>
      </c>
      <c r="Q7127">
        <v>4</v>
      </c>
      <c r="R7127">
        <f t="shared" si="113"/>
        <v>0</v>
      </c>
    </row>
    <row r="7128" spans="1:18" x14ac:dyDescent="0.3">
      <c r="A7128" t="s">
        <v>514</v>
      </c>
      <c r="B7128" s="1">
        <v>38273</v>
      </c>
      <c r="C7128" t="s">
        <v>515</v>
      </c>
      <c r="D7128" t="s">
        <v>589</v>
      </c>
      <c r="E7128" t="s">
        <v>590</v>
      </c>
      <c r="G7128" s="6" t="s">
        <v>29</v>
      </c>
      <c r="H7128" t="s">
        <v>30</v>
      </c>
      <c r="I7128" t="s">
        <v>26</v>
      </c>
      <c r="J7128" t="s">
        <v>27</v>
      </c>
      <c r="K7128">
        <v>62</v>
      </c>
      <c r="L7128">
        <v>12</v>
      </c>
      <c r="M7128" t="s">
        <v>591</v>
      </c>
      <c r="N7128">
        <v>12</v>
      </c>
      <c r="P7128" cm="1">
        <f t="array" ref="P7128">IF(Q7128&gt;0,INDEX(Q7128:Q28852,MATCH(TRUE,INDEX(Q7128:Q28852="",,),0)-1),"")</f>
        <v>8</v>
      </c>
      <c r="Q7128">
        <v>4</v>
      </c>
      <c r="R7128">
        <f t="shared" si="113"/>
        <v>0</v>
      </c>
    </row>
    <row r="7129" spans="1:18" x14ac:dyDescent="0.3">
      <c r="A7129" t="s">
        <v>514</v>
      </c>
      <c r="B7129" s="1">
        <v>38273</v>
      </c>
      <c r="C7129" t="s">
        <v>515</v>
      </c>
      <c r="D7129" t="s">
        <v>589</v>
      </c>
      <c r="E7129" t="s">
        <v>590</v>
      </c>
      <c r="G7129" s="6" t="s">
        <v>29</v>
      </c>
      <c r="H7129" t="s">
        <v>69</v>
      </c>
      <c r="I7129" t="s">
        <v>26</v>
      </c>
      <c r="J7129" t="s">
        <v>27</v>
      </c>
      <c r="K7129">
        <v>24</v>
      </c>
      <c r="L7129">
        <v>8</v>
      </c>
      <c r="M7129" t="s">
        <v>591</v>
      </c>
      <c r="N7129">
        <v>8</v>
      </c>
      <c r="P7129" cm="1">
        <f t="array" ref="P7129">IF(Q7129&gt;0,INDEX(Q7129:Q28853,MATCH(TRUE,INDEX(Q7129:Q28853="",,),0)-1),"")</f>
        <v>8</v>
      </c>
      <c r="Q7129">
        <v>4</v>
      </c>
      <c r="R7129">
        <f t="shared" si="113"/>
        <v>0</v>
      </c>
    </row>
    <row r="7130" spans="1:18" x14ac:dyDescent="0.3">
      <c r="A7130" t="s">
        <v>514</v>
      </c>
      <c r="B7130" s="1">
        <v>38273</v>
      </c>
      <c r="C7130" t="s">
        <v>515</v>
      </c>
      <c r="D7130" t="s">
        <v>589</v>
      </c>
      <c r="E7130" t="s">
        <v>590</v>
      </c>
      <c r="G7130" s="6" t="s">
        <v>29</v>
      </c>
      <c r="H7130" t="s">
        <v>43</v>
      </c>
      <c r="I7130" t="s">
        <v>26</v>
      </c>
      <c r="J7130" t="s">
        <v>27</v>
      </c>
      <c r="K7130">
        <v>97</v>
      </c>
      <c r="L7130">
        <v>13</v>
      </c>
      <c r="M7130" t="s">
        <v>591</v>
      </c>
      <c r="N7130">
        <v>13</v>
      </c>
      <c r="P7130" cm="1">
        <f t="array" ref="P7130">IF(Q7130&gt;0,INDEX(Q7130:Q28854,MATCH(TRUE,INDEX(Q7130:Q28854="",,),0)-1),"")</f>
        <v>8</v>
      </c>
      <c r="Q7130">
        <v>4</v>
      </c>
      <c r="R7130">
        <f t="shared" si="113"/>
        <v>0</v>
      </c>
    </row>
    <row r="7131" spans="1:18" x14ac:dyDescent="0.3">
      <c r="A7131" t="s">
        <v>514</v>
      </c>
      <c r="B7131" s="1">
        <v>38273</v>
      </c>
      <c r="C7131" t="s">
        <v>515</v>
      </c>
      <c r="D7131" t="s">
        <v>589</v>
      </c>
      <c r="E7131" t="s">
        <v>590</v>
      </c>
      <c r="G7131" s="6" t="s">
        <v>29</v>
      </c>
      <c r="H7131" t="s">
        <v>64</v>
      </c>
      <c r="I7131" t="s">
        <v>26</v>
      </c>
      <c r="J7131" t="s">
        <v>27</v>
      </c>
      <c r="K7131">
        <v>37</v>
      </c>
      <c r="L7131">
        <v>11</v>
      </c>
      <c r="M7131" t="s">
        <v>591</v>
      </c>
      <c r="N7131">
        <v>11</v>
      </c>
      <c r="P7131" cm="1">
        <f t="array" ref="P7131">IF(Q7131&gt;0,INDEX(Q7131:Q28855,MATCH(TRUE,INDEX(Q7131:Q28855="",,),0)-1),"")</f>
        <v>8</v>
      </c>
      <c r="Q7131">
        <v>4</v>
      </c>
      <c r="R7131">
        <f t="shared" si="113"/>
        <v>0</v>
      </c>
    </row>
    <row r="7132" spans="1:18" x14ac:dyDescent="0.3">
      <c r="A7132" t="s">
        <v>514</v>
      </c>
      <c r="B7132" s="1">
        <v>38273</v>
      </c>
      <c r="C7132" t="s">
        <v>515</v>
      </c>
      <c r="D7132" t="s">
        <v>589</v>
      </c>
      <c r="E7132" t="s">
        <v>590</v>
      </c>
      <c r="G7132" t="s">
        <v>19</v>
      </c>
      <c r="H7132" t="s">
        <v>63</v>
      </c>
      <c r="I7132" t="s">
        <v>21</v>
      </c>
      <c r="J7132" t="s">
        <v>22</v>
      </c>
      <c r="K7132">
        <v>111</v>
      </c>
      <c r="L7132">
        <v>90</v>
      </c>
      <c r="M7132" t="s">
        <v>588</v>
      </c>
      <c r="N7132">
        <v>150</v>
      </c>
      <c r="P7132" cm="1">
        <f t="array" ref="P7132">IF(Q7132&gt;0,INDEX(Q7132:Q28856,MATCH(TRUE,INDEX(Q7132:Q28856="",,),0)-1),"")</f>
        <v>8</v>
      </c>
      <c r="Q7132">
        <v>5</v>
      </c>
      <c r="R7132">
        <f t="shared" si="113"/>
        <v>0</v>
      </c>
    </row>
    <row r="7133" spans="1:18" x14ac:dyDescent="0.3">
      <c r="A7133" t="s">
        <v>514</v>
      </c>
      <c r="B7133" s="1">
        <v>38273</v>
      </c>
      <c r="C7133" t="s">
        <v>515</v>
      </c>
      <c r="D7133" t="s">
        <v>589</v>
      </c>
      <c r="E7133" t="s">
        <v>590</v>
      </c>
      <c r="G7133" t="s">
        <v>19</v>
      </c>
      <c r="H7133" t="s">
        <v>41</v>
      </c>
      <c r="I7133" t="s">
        <v>26</v>
      </c>
      <c r="J7133" t="s">
        <v>27</v>
      </c>
      <c r="K7133">
        <v>120</v>
      </c>
      <c r="L7133">
        <v>38</v>
      </c>
      <c r="M7133" t="s">
        <v>588</v>
      </c>
      <c r="N7133">
        <v>55</v>
      </c>
      <c r="P7133" cm="1">
        <f t="array" ref="P7133">IF(Q7133&gt;0,INDEX(Q7133:Q28857,MATCH(TRUE,INDEX(Q7133:Q28857="",,),0)-1),"")</f>
        <v>8</v>
      </c>
      <c r="Q7133">
        <v>5</v>
      </c>
      <c r="R7133">
        <f t="shared" si="113"/>
        <v>0</v>
      </c>
    </row>
    <row r="7134" spans="1:18" x14ac:dyDescent="0.3">
      <c r="A7134" t="s">
        <v>514</v>
      </c>
      <c r="B7134" s="1">
        <v>38273</v>
      </c>
      <c r="C7134" t="s">
        <v>515</v>
      </c>
      <c r="D7134" t="s">
        <v>589</v>
      </c>
      <c r="E7134" t="s">
        <v>590</v>
      </c>
      <c r="G7134" t="s">
        <v>19</v>
      </c>
      <c r="H7134" t="s">
        <v>63</v>
      </c>
      <c r="I7134" t="s">
        <v>26</v>
      </c>
      <c r="J7134" t="s">
        <v>27</v>
      </c>
      <c r="K7134">
        <v>1159</v>
      </c>
      <c r="L7134">
        <v>20</v>
      </c>
      <c r="M7134" t="s">
        <v>588</v>
      </c>
      <c r="N7134">
        <v>32.56</v>
      </c>
      <c r="P7134" cm="1">
        <f t="array" ref="P7134">IF(Q7134&gt;0,INDEX(Q7134:Q28858,MATCH(TRUE,INDEX(Q7134:Q28858="",,),0)-1),"")</f>
        <v>8</v>
      </c>
      <c r="Q7134">
        <v>5</v>
      </c>
      <c r="R7134">
        <f t="shared" si="113"/>
        <v>0</v>
      </c>
    </row>
    <row r="7135" spans="1:18" x14ac:dyDescent="0.3">
      <c r="A7135" t="s">
        <v>514</v>
      </c>
      <c r="B7135" s="1">
        <v>38273</v>
      </c>
      <c r="C7135" t="s">
        <v>515</v>
      </c>
      <c r="D7135" t="s">
        <v>589</v>
      </c>
      <c r="E7135" t="s">
        <v>590</v>
      </c>
      <c r="G7135" s="6" t="s">
        <v>29</v>
      </c>
      <c r="H7135" t="s">
        <v>41</v>
      </c>
      <c r="I7135" t="s">
        <v>21</v>
      </c>
      <c r="J7135" t="s">
        <v>22</v>
      </c>
      <c r="K7135">
        <v>9</v>
      </c>
      <c r="L7135">
        <v>210</v>
      </c>
      <c r="M7135" t="s">
        <v>588</v>
      </c>
      <c r="N7135">
        <v>210</v>
      </c>
      <c r="P7135" cm="1">
        <f t="array" ref="P7135">IF(Q7135&gt;0,INDEX(Q7135:Q28859,MATCH(TRUE,INDEX(Q7135:Q28859="",,),0)-1),"")</f>
        <v>8</v>
      </c>
      <c r="Q7135">
        <v>5</v>
      </c>
      <c r="R7135">
        <f t="shared" si="113"/>
        <v>0</v>
      </c>
    </row>
    <row r="7136" spans="1:18" x14ac:dyDescent="0.3">
      <c r="A7136" t="s">
        <v>514</v>
      </c>
      <c r="B7136" s="1">
        <v>38273</v>
      </c>
      <c r="C7136" t="s">
        <v>515</v>
      </c>
      <c r="D7136" t="s">
        <v>589</v>
      </c>
      <c r="E7136" t="s">
        <v>590</v>
      </c>
      <c r="G7136" s="6" t="s">
        <v>29</v>
      </c>
      <c r="H7136" t="s">
        <v>43</v>
      </c>
      <c r="I7136" t="s">
        <v>21</v>
      </c>
      <c r="J7136" t="s">
        <v>22</v>
      </c>
      <c r="K7136">
        <v>11</v>
      </c>
      <c r="L7136">
        <v>144</v>
      </c>
      <c r="M7136" t="s">
        <v>588</v>
      </c>
      <c r="N7136">
        <v>144</v>
      </c>
      <c r="P7136" cm="1">
        <f t="array" ref="P7136">IF(Q7136&gt;0,INDEX(Q7136:Q28860,MATCH(TRUE,INDEX(Q7136:Q28860="",,),0)-1),"")</f>
        <v>8</v>
      </c>
      <c r="Q7136">
        <v>5</v>
      </c>
      <c r="R7136">
        <f t="shared" si="113"/>
        <v>0</v>
      </c>
    </row>
    <row r="7137" spans="1:18" x14ac:dyDescent="0.3">
      <c r="A7137" t="s">
        <v>514</v>
      </c>
      <c r="B7137" s="1">
        <v>38273</v>
      </c>
      <c r="C7137" t="s">
        <v>515</v>
      </c>
      <c r="D7137" t="s">
        <v>589</v>
      </c>
      <c r="E7137" t="s">
        <v>590</v>
      </c>
      <c r="G7137" s="6" t="s">
        <v>29</v>
      </c>
      <c r="H7137" t="s">
        <v>64</v>
      </c>
      <c r="I7137" t="s">
        <v>21</v>
      </c>
      <c r="J7137" t="s">
        <v>22</v>
      </c>
      <c r="K7137">
        <v>14.5</v>
      </c>
      <c r="L7137">
        <v>50</v>
      </c>
      <c r="M7137" t="s">
        <v>588</v>
      </c>
      <c r="N7137">
        <v>50</v>
      </c>
      <c r="P7137" cm="1">
        <f t="array" ref="P7137">IF(Q7137&gt;0,INDEX(Q7137:Q28861,MATCH(TRUE,INDEX(Q7137:Q28861="",,),0)-1),"")</f>
        <v>8</v>
      </c>
      <c r="Q7137">
        <v>5</v>
      </c>
      <c r="R7137">
        <f t="shared" si="113"/>
        <v>0</v>
      </c>
    </row>
    <row r="7138" spans="1:18" x14ac:dyDescent="0.3">
      <c r="A7138" t="s">
        <v>514</v>
      </c>
      <c r="B7138" s="1">
        <v>38273</v>
      </c>
      <c r="C7138" t="s">
        <v>515</v>
      </c>
      <c r="D7138" t="s">
        <v>589</v>
      </c>
      <c r="E7138" t="s">
        <v>590</v>
      </c>
      <c r="G7138" s="6" t="s">
        <v>29</v>
      </c>
      <c r="H7138" t="s">
        <v>30</v>
      </c>
      <c r="I7138" t="s">
        <v>26</v>
      </c>
      <c r="J7138" t="s">
        <v>27</v>
      </c>
      <c r="K7138">
        <v>62</v>
      </c>
      <c r="L7138">
        <v>12</v>
      </c>
      <c r="M7138" t="s">
        <v>588</v>
      </c>
      <c r="N7138">
        <v>12</v>
      </c>
      <c r="P7138" cm="1">
        <f t="array" ref="P7138">IF(Q7138&gt;0,INDEX(Q7138:Q28862,MATCH(TRUE,INDEX(Q7138:Q28862="",,),0)-1),"")</f>
        <v>8</v>
      </c>
      <c r="Q7138">
        <v>5</v>
      </c>
      <c r="R7138">
        <f t="shared" si="113"/>
        <v>0</v>
      </c>
    </row>
    <row r="7139" spans="1:18" x14ac:dyDescent="0.3">
      <c r="A7139" t="s">
        <v>514</v>
      </c>
      <c r="B7139" s="1">
        <v>38273</v>
      </c>
      <c r="C7139" t="s">
        <v>515</v>
      </c>
      <c r="D7139" t="s">
        <v>589</v>
      </c>
      <c r="E7139" t="s">
        <v>590</v>
      </c>
      <c r="G7139" s="6" t="s">
        <v>29</v>
      </c>
      <c r="H7139" t="s">
        <v>69</v>
      </c>
      <c r="I7139" t="s">
        <v>26</v>
      </c>
      <c r="J7139" t="s">
        <v>27</v>
      </c>
      <c r="K7139">
        <v>24</v>
      </c>
      <c r="L7139">
        <v>8</v>
      </c>
      <c r="M7139" t="s">
        <v>588</v>
      </c>
      <c r="N7139">
        <v>8</v>
      </c>
      <c r="P7139" cm="1">
        <f t="array" ref="P7139">IF(Q7139&gt;0,INDEX(Q7139:Q28863,MATCH(TRUE,INDEX(Q7139:Q28863="",,),0)-1),"")</f>
        <v>8</v>
      </c>
      <c r="Q7139">
        <v>5</v>
      </c>
      <c r="R7139">
        <f t="shared" si="113"/>
        <v>0</v>
      </c>
    </row>
    <row r="7140" spans="1:18" x14ac:dyDescent="0.3">
      <c r="A7140" t="s">
        <v>514</v>
      </c>
      <c r="B7140" s="1">
        <v>38273</v>
      </c>
      <c r="C7140" t="s">
        <v>515</v>
      </c>
      <c r="D7140" t="s">
        <v>589</v>
      </c>
      <c r="E7140" t="s">
        <v>590</v>
      </c>
      <c r="G7140" s="6" t="s">
        <v>29</v>
      </c>
      <c r="H7140" t="s">
        <v>43</v>
      </c>
      <c r="I7140" t="s">
        <v>26</v>
      </c>
      <c r="J7140" t="s">
        <v>27</v>
      </c>
      <c r="K7140">
        <v>97</v>
      </c>
      <c r="L7140">
        <v>13</v>
      </c>
      <c r="M7140" t="s">
        <v>588</v>
      </c>
      <c r="N7140">
        <v>13</v>
      </c>
      <c r="P7140" cm="1">
        <f t="array" ref="P7140">IF(Q7140&gt;0,INDEX(Q7140:Q28864,MATCH(TRUE,INDEX(Q7140:Q28864="",,),0)-1),"")</f>
        <v>8</v>
      </c>
      <c r="Q7140">
        <v>5</v>
      </c>
      <c r="R7140">
        <f t="shared" si="113"/>
        <v>0</v>
      </c>
    </row>
    <row r="7141" spans="1:18" x14ac:dyDescent="0.3">
      <c r="A7141" t="s">
        <v>514</v>
      </c>
      <c r="B7141" s="1">
        <v>38273</v>
      </c>
      <c r="C7141" t="s">
        <v>515</v>
      </c>
      <c r="D7141" t="s">
        <v>589</v>
      </c>
      <c r="E7141" t="s">
        <v>590</v>
      </c>
      <c r="G7141" s="6" t="s">
        <v>29</v>
      </c>
      <c r="H7141" t="s">
        <v>64</v>
      </c>
      <c r="I7141" t="s">
        <v>26</v>
      </c>
      <c r="J7141" t="s">
        <v>27</v>
      </c>
      <c r="K7141">
        <v>37</v>
      </c>
      <c r="L7141">
        <v>11</v>
      </c>
      <c r="M7141" t="s">
        <v>588</v>
      </c>
      <c r="N7141">
        <v>11</v>
      </c>
      <c r="P7141" cm="1">
        <f t="array" ref="P7141">IF(Q7141&gt;0,INDEX(Q7141:Q28865,MATCH(TRUE,INDEX(Q7141:Q28865="",,),0)-1),"")</f>
        <v>8</v>
      </c>
      <c r="Q7141">
        <v>5</v>
      </c>
      <c r="R7141">
        <f t="shared" si="113"/>
        <v>0</v>
      </c>
    </row>
    <row r="7142" spans="1:18" x14ac:dyDescent="0.3">
      <c r="A7142" t="s">
        <v>514</v>
      </c>
      <c r="B7142" s="1">
        <v>38273</v>
      </c>
      <c r="C7142" t="s">
        <v>515</v>
      </c>
      <c r="D7142" t="s">
        <v>589</v>
      </c>
      <c r="E7142" t="s">
        <v>590</v>
      </c>
      <c r="G7142" t="s">
        <v>19</v>
      </c>
      <c r="H7142" t="s">
        <v>63</v>
      </c>
      <c r="I7142" t="s">
        <v>21</v>
      </c>
      <c r="J7142" t="s">
        <v>22</v>
      </c>
      <c r="K7142">
        <v>111</v>
      </c>
      <c r="L7142">
        <v>90</v>
      </c>
      <c r="M7142" t="s">
        <v>537</v>
      </c>
      <c r="N7142">
        <v>90</v>
      </c>
      <c r="P7142" cm="1">
        <f t="array" ref="P7142">IF(Q7142&gt;0,INDEX(Q7142:Q28866,MATCH(TRUE,INDEX(Q7142:Q28866="",,),0)-1),"")</f>
        <v>8</v>
      </c>
      <c r="Q7142">
        <v>6</v>
      </c>
      <c r="R7142">
        <f t="shared" si="113"/>
        <v>0</v>
      </c>
    </row>
    <row r="7143" spans="1:18" x14ac:dyDescent="0.3">
      <c r="A7143" t="s">
        <v>514</v>
      </c>
      <c r="B7143" s="1">
        <v>38273</v>
      </c>
      <c r="C7143" t="s">
        <v>515</v>
      </c>
      <c r="D7143" t="s">
        <v>589</v>
      </c>
      <c r="E7143" t="s">
        <v>590</v>
      </c>
      <c r="G7143" t="s">
        <v>19</v>
      </c>
      <c r="H7143" t="s">
        <v>41</v>
      </c>
      <c r="I7143" t="s">
        <v>26</v>
      </c>
      <c r="J7143" t="s">
        <v>27</v>
      </c>
      <c r="K7143">
        <v>120</v>
      </c>
      <c r="L7143">
        <v>38</v>
      </c>
      <c r="M7143" t="s">
        <v>537</v>
      </c>
      <c r="N7143">
        <v>230</v>
      </c>
      <c r="P7143" cm="1">
        <f t="array" ref="P7143">IF(Q7143&gt;0,INDEX(Q7143:Q28867,MATCH(TRUE,INDEX(Q7143:Q28867="",,),0)-1),"")</f>
        <v>8</v>
      </c>
      <c r="Q7143">
        <v>6</v>
      </c>
      <c r="R7143">
        <f t="shared" si="113"/>
        <v>0</v>
      </c>
    </row>
    <row r="7144" spans="1:18" x14ac:dyDescent="0.3">
      <c r="A7144" t="s">
        <v>514</v>
      </c>
      <c r="B7144" s="1">
        <v>38273</v>
      </c>
      <c r="C7144" t="s">
        <v>515</v>
      </c>
      <c r="D7144" t="s">
        <v>589</v>
      </c>
      <c r="E7144" t="s">
        <v>590</v>
      </c>
      <c r="G7144" t="s">
        <v>19</v>
      </c>
      <c r="H7144" t="s">
        <v>63</v>
      </c>
      <c r="I7144" t="s">
        <v>26</v>
      </c>
      <c r="J7144" t="s">
        <v>27</v>
      </c>
      <c r="K7144">
        <v>1159</v>
      </c>
      <c r="L7144">
        <v>20</v>
      </c>
      <c r="M7144" t="s">
        <v>537</v>
      </c>
      <c r="N7144">
        <v>20</v>
      </c>
      <c r="P7144" cm="1">
        <f t="array" ref="P7144">IF(Q7144&gt;0,INDEX(Q7144:Q28868,MATCH(TRUE,INDEX(Q7144:Q28868="",,),0)-1),"")</f>
        <v>8</v>
      </c>
      <c r="Q7144">
        <v>6</v>
      </c>
      <c r="R7144">
        <f t="shared" si="113"/>
        <v>0</v>
      </c>
    </row>
    <row r="7145" spans="1:18" x14ac:dyDescent="0.3">
      <c r="A7145" t="s">
        <v>514</v>
      </c>
      <c r="B7145" s="1">
        <v>38273</v>
      </c>
      <c r="C7145" t="s">
        <v>515</v>
      </c>
      <c r="D7145" t="s">
        <v>589</v>
      </c>
      <c r="E7145" t="s">
        <v>590</v>
      </c>
      <c r="G7145" s="6" t="s">
        <v>29</v>
      </c>
      <c r="H7145" t="s">
        <v>41</v>
      </c>
      <c r="I7145" t="s">
        <v>21</v>
      </c>
      <c r="J7145" t="s">
        <v>22</v>
      </c>
      <c r="K7145">
        <v>9</v>
      </c>
      <c r="L7145">
        <v>210</v>
      </c>
      <c r="M7145" t="s">
        <v>537</v>
      </c>
      <c r="N7145">
        <v>210</v>
      </c>
      <c r="P7145" cm="1">
        <f t="array" ref="P7145">IF(Q7145&gt;0,INDEX(Q7145:Q28869,MATCH(TRUE,INDEX(Q7145:Q28869="",,),0)-1),"")</f>
        <v>8</v>
      </c>
      <c r="Q7145">
        <v>6</v>
      </c>
      <c r="R7145">
        <f t="shared" si="113"/>
        <v>0</v>
      </c>
    </row>
    <row r="7146" spans="1:18" x14ac:dyDescent="0.3">
      <c r="A7146" t="s">
        <v>514</v>
      </c>
      <c r="B7146" s="1">
        <v>38273</v>
      </c>
      <c r="C7146" t="s">
        <v>515</v>
      </c>
      <c r="D7146" t="s">
        <v>589</v>
      </c>
      <c r="E7146" t="s">
        <v>590</v>
      </c>
      <c r="G7146" s="6" t="s">
        <v>29</v>
      </c>
      <c r="H7146" t="s">
        <v>43</v>
      </c>
      <c r="I7146" t="s">
        <v>21</v>
      </c>
      <c r="J7146" t="s">
        <v>22</v>
      </c>
      <c r="K7146">
        <v>11</v>
      </c>
      <c r="L7146">
        <v>144</v>
      </c>
      <c r="M7146" t="s">
        <v>537</v>
      </c>
      <c r="N7146">
        <v>144</v>
      </c>
      <c r="P7146" cm="1">
        <f t="array" ref="P7146">IF(Q7146&gt;0,INDEX(Q7146:Q28870,MATCH(TRUE,INDEX(Q7146:Q28870="",,),0)-1),"")</f>
        <v>8</v>
      </c>
      <c r="Q7146">
        <v>6</v>
      </c>
      <c r="R7146">
        <f t="shared" si="113"/>
        <v>0</v>
      </c>
    </row>
    <row r="7147" spans="1:18" x14ac:dyDescent="0.3">
      <c r="A7147" t="s">
        <v>514</v>
      </c>
      <c r="B7147" s="1">
        <v>38273</v>
      </c>
      <c r="C7147" t="s">
        <v>515</v>
      </c>
      <c r="D7147" t="s">
        <v>589</v>
      </c>
      <c r="E7147" t="s">
        <v>590</v>
      </c>
      <c r="G7147" s="6" t="s">
        <v>29</v>
      </c>
      <c r="H7147" t="s">
        <v>64</v>
      </c>
      <c r="I7147" t="s">
        <v>21</v>
      </c>
      <c r="J7147" t="s">
        <v>22</v>
      </c>
      <c r="K7147">
        <v>14.5</v>
      </c>
      <c r="L7147">
        <v>50</v>
      </c>
      <c r="M7147" t="s">
        <v>537</v>
      </c>
      <c r="N7147">
        <v>50</v>
      </c>
      <c r="P7147" cm="1">
        <f t="array" ref="P7147">IF(Q7147&gt;0,INDEX(Q7147:Q28871,MATCH(TRUE,INDEX(Q7147:Q28871="",,),0)-1),"")</f>
        <v>8</v>
      </c>
      <c r="Q7147">
        <v>6</v>
      </c>
      <c r="R7147">
        <f t="shared" si="113"/>
        <v>0</v>
      </c>
    </row>
    <row r="7148" spans="1:18" x14ac:dyDescent="0.3">
      <c r="A7148" t="s">
        <v>514</v>
      </c>
      <c r="B7148" s="1">
        <v>38273</v>
      </c>
      <c r="C7148" t="s">
        <v>515</v>
      </c>
      <c r="D7148" t="s">
        <v>589</v>
      </c>
      <c r="E7148" t="s">
        <v>590</v>
      </c>
      <c r="G7148" s="6" t="s">
        <v>29</v>
      </c>
      <c r="H7148" t="s">
        <v>30</v>
      </c>
      <c r="I7148" t="s">
        <v>26</v>
      </c>
      <c r="J7148" t="s">
        <v>27</v>
      </c>
      <c r="K7148">
        <v>62</v>
      </c>
      <c r="L7148">
        <v>12</v>
      </c>
      <c r="M7148" t="s">
        <v>537</v>
      </c>
      <c r="N7148">
        <v>12</v>
      </c>
      <c r="P7148" cm="1">
        <f t="array" ref="P7148">IF(Q7148&gt;0,INDEX(Q7148:Q28872,MATCH(TRUE,INDEX(Q7148:Q28872="",,),0)-1),"")</f>
        <v>8</v>
      </c>
      <c r="Q7148">
        <v>6</v>
      </c>
      <c r="R7148">
        <f t="shared" si="113"/>
        <v>0</v>
      </c>
    </row>
    <row r="7149" spans="1:18" x14ac:dyDescent="0.3">
      <c r="A7149" t="s">
        <v>514</v>
      </c>
      <c r="B7149" s="1">
        <v>38273</v>
      </c>
      <c r="C7149" t="s">
        <v>515</v>
      </c>
      <c r="D7149" t="s">
        <v>589</v>
      </c>
      <c r="E7149" t="s">
        <v>590</v>
      </c>
      <c r="G7149" s="6" t="s">
        <v>29</v>
      </c>
      <c r="H7149" t="s">
        <v>69</v>
      </c>
      <c r="I7149" t="s">
        <v>26</v>
      </c>
      <c r="J7149" t="s">
        <v>27</v>
      </c>
      <c r="K7149">
        <v>24</v>
      </c>
      <c r="L7149">
        <v>8</v>
      </c>
      <c r="M7149" t="s">
        <v>537</v>
      </c>
      <c r="N7149">
        <v>8</v>
      </c>
      <c r="P7149" cm="1">
        <f t="array" ref="P7149">IF(Q7149&gt;0,INDEX(Q7149:Q28873,MATCH(TRUE,INDEX(Q7149:Q28873="",,),0)-1),"")</f>
        <v>8</v>
      </c>
      <c r="Q7149">
        <v>6</v>
      </c>
      <c r="R7149">
        <f t="shared" si="113"/>
        <v>0</v>
      </c>
    </row>
    <row r="7150" spans="1:18" x14ac:dyDescent="0.3">
      <c r="A7150" t="s">
        <v>514</v>
      </c>
      <c r="B7150" s="1">
        <v>38273</v>
      </c>
      <c r="C7150" t="s">
        <v>515</v>
      </c>
      <c r="D7150" t="s">
        <v>589</v>
      </c>
      <c r="E7150" t="s">
        <v>590</v>
      </c>
      <c r="G7150" s="6" t="s">
        <v>29</v>
      </c>
      <c r="H7150" t="s">
        <v>43</v>
      </c>
      <c r="I7150" t="s">
        <v>26</v>
      </c>
      <c r="J7150" t="s">
        <v>27</v>
      </c>
      <c r="K7150">
        <v>97</v>
      </c>
      <c r="L7150">
        <v>13</v>
      </c>
      <c r="M7150" t="s">
        <v>537</v>
      </c>
      <c r="N7150">
        <v>13</v>
      </c>
      <c r="P7150" cm="1">
        <f t="array" ref="P7150">IF(Q7150&gt;0,INDEX(Q7150:Q28874,MATCH(TRUE,INDEX(Q7150:Q28874="",,),0)-1),"")</f>
        <v>8</v>
      </c>
      <c r="Q7150">
        <v>6</v>
      </c>
      <c r="R7150">
        <f t="shared" si="113"/>
        <v>0</v>
      </c>
    </row>
    <row r="7151" spans="1:18" x14ac:dyDescent="0.3">
      <c r="A7151" t="s">
        <v>514</v>
      </c>
      <c r="B7151" s="1">
        <v>38273</v>
      </c>
      <c r="C7151" t="s">
        <v>515</v>
      </c>
      <c r="D7151" t="s">
        <v>589</v>
      </c>
      <c r="E7151" t="s">
        <v>590</v>
      </c>
      <c r="G7151" s="6" t="s">
        <v>29</v>
      </c>
      <c r="H7151" t="s">
        <v>64</v>
      </c>
      <c r="I7151" t="s">
        <v>26</v>
      </c>
      <c r="J7151" t="s">
        <v>27</v>
      </c>
      <c r="K7151">
        <v>37</v>
      </c>
      <c r="L7151">
        <v>11</v>
      </c>
      <c r="M7151" t="s">
        <v>537</v>
      </c>
      <c r="N7151">
        <v>11</v>
      </c>
      <c r="P7151" cm="1">
        <f t="array" ref="P7151">IF(Q7151&gt;0,INDEX(Q7151:Q28875,MATCH(TRUE,INDEX(Q7151:Q28875="",,),0)-1),"")</f>
        <v>8</v>
      </c>
      <c r="Q7151">
        <v>6</v>
      </c>
      <c r="R7151">
        <f t="shared" si="113"/>
        <v>0</v>
      </c>
    </row>
    <row r="7152" spans="1:18" x14ac:dyDescent="0.3">
      <c r="A7152" t="s">
        <v>514</v>
      </c>
      <c r="B7152" s="1">
        <v>38273</v>
      </c>
      <c r="C7152" t="s">
        <v>515</v>
      </c>
      <c r="D7152" t="s">
        <v>589</v>
      </c>
      <c r="E7152" t="s">
        <v>590</v>
      </c>
      <c r="G7152" t="s">
        <v>19</v>
      </c>
      <c r="H7152" t="s">
        <v>63</v>
      </c>
      <c r="I7152" t="s">
        <v>21</v>
      </c>
      <c r="J7152" t="s">
        <v>22</v>
      </c>
      <c r="K7152">
        <v>111</v>
      </c>
      <c r="L7152">
        <v>90</v>
      </c>
      <c r="M7152" t="s">
        <v>592</v>
      </c>
      <c r="N7152">
        <v>90</v>
      </c>
      <c r="P7152" cm="1">
        <f t="array" ref="P7152">IF(Q7152&gt;0,INDEX(Q7152:Q28876,MATCH(TRUE,INDEX(Q7152:Q28876="",,),0)-1),"")</f>
        <v>8</v>
      </c>
      <c r="Q7152">
        <v>7</v>
      </c>
      <c r="R7152">
        <f t="shared" si="113"/>
        <v>0</v>
      </c>
    </row>
    <row r="7153" spans="1:18" x14ac:dyDescent="0.3">
      <c r="A7153" t="s">
        <v>514</v>
      </c>
      <c r="B7153" s="1">
        <v>38273</v>
      </c>
      <c r="C7153" t="s">
        <v>515</v>
      </c>
      <c r="D7153" t="s">
        <v>589</v>
      </c>
      <c r="E7153" t="s">
        <v>590</v>
      </c>
      <c r="G7153" t="s">
        <v>19</v>
      </c>
      <c r="H7153" t="s">
        <v>41</v>
      </c>
      <c r="I7153" t="s">
        <v>26</v>
      </c>
      <c r="J7153" t="s">
        <v>27</v>
      </c>
      <c r="K7153">
        <v>120</v>
      </c>
      <c r="L7153">
        <v>38</v>
      </c>
      <c r="M7153" t="s">
        <v>592</v>
      </c>
      <c r="N7153">
        <v>40</v>
      </c>
      <c r="P7153" cm="1">
        <f t="array" ref="P7153">IF(Q7153&gt;0,INDEX(Q7153:Q28877,MATCH(TRUE,INDEX(Q7153:Q28877="",,),0)-1),"")</f>
        <v>8</v>
      </c>
      <c r="Q7153">
        <v>7</v>
      </c>
      <c r="R7153">
        <f t="shared" si="113"/>
        <v>0</v>
      </c>
    </row>
    <row r="7154" spans="1:18" x14ac:dyDescent="0.3">
      <c r="A7154" t="s">
        <v>514</v>
      </c>
      <c r="B7154" s="1">
        <v>38273</v>
      </c>
      <c r="C7154" t="s">
        <v>515</v>
      </c>
      <c r="D7154" t="s">
        <v>589</v>
      </c>
      <c r="E7154" t="s">
        <v>590</v>
      </c>
      <c r="G7154" t="s">
        <v>19</v>
      </c>
      <c r="H7154" t="s">
        <v>63</v>
      </c>
      <c r="I7154" t="s">
        <v>26</v>
      </c>
      <c r="J7154" t="s">
        <v>27</v>
      </c>
      <c r="K7154">
        <v>1159</v>
      </c>
      <c r="L7154">
        <v>20</v>
      </c>
      <c r="M7154" t="s">
        <v>592</v>
      </c>
      <c r="N7154">
        <v>25.43</v>
      </c>
      <c r="P7154" cm="1">
        <f t="array" ref="P7154">IF(Q7154&gt;0,INDEX(Q7154:Q28878,MATCH(TRUE,INDEX(Q7154:Q28878="",,),0)-1),"")</f>
        <v>8</v>
      </c>
      <c r="Q7154">
        <v>7</v>
      </c>
      <c r="R7154">
        <f t="shared" si="113"/>
        <v>0</v>
      </c>
    </row>
    <row r="7155" spans="1:18" x14ac:dyDescent="0.3">
      <c r="A7155" t="s">
        <v>514</v>
      </c>
      <c r="B7155" s="1">
        <v>38273</v>
      </c>
      <c r="C7155" t="s">
        <v>515</v>
      </c>
      <c r="D7155" t="s">
        <v>589</v>
      </c>
      <c r="E7155" t="s">
        <v>590</v>
      </c>
      <c r="G7155" s="6" t="s">
        <v>29</v>
      </c>
      <c r="H7155" t="s">
        <v>41</v>
      </c>
      <c r="I7155" t="s">
        <v>21</v>
      </c>
      <c r="J7155" t="s">
        <v>22</v>
      </c>
      <c r="K7155">
        <v>9</v>
      </c>
      <c r="L7155">
        <v>210</v>
      </c>
      <c r="M7155" t="s">
        <v>592</v>
      </c>
      <c r="N7155">
        <v>210</v>
      </c>
      <c r="P7155" cm="1">
        <f t="array" ref="P7155">IF(Q7155&gt;0,INDEX(Q7155:Q28879,MATCH(TRUE,INDEX(Q7155:Q28879="",,),0)-1),"")</f>
        <v>8</v>
      </c>
      <c r="Q7155">
        <v>7</v>
      </c>
      <c r="R7155">
        <f t="shared" si="113"/>
        <v>0</v>
      </c>
    </row>
    <row r="7156" spans="1:18" x14ac:dyDescent="0.3">
      <c r="A7156" t="s">
        <v>514</v>
      </c>
      <c r="B7156" s="1">
        <v>38273</v>
      </c>
      <c r="C7156" t="s">
        <v>515</v>
      </c>
      <c r="D7156" t="s">
        <v>589</v>
      </c>
      <c r="E7156" t="s">
        <v>590</v>
      </c>
      <c r="G7156" s="6" t="s">
        <v>29</v>
      </c>
      <c r="H7156" t="s">
        <v>43</v>
      </c>
      <c r="I7156" t="s">
        <v>21</v>
      </c>
      <c r="J7156" t="s">
        <v>22</v>
      </c>
      <c r="K7156">
        <v>11</v>
      </c>
      <c r="L7156">
        <v>144</v>
      </c>
      <c r="M7156" t="s">
        <v>592</v>
      </c>
      <c r="N7156">
        <v>144</v>
      </c>
      <c r="P7156" cm="1">
        <f t="array" ref="P7156">IF(Q7156&gt;0,INDEX(Q7156:Q28880,MATCH(TRUE,INDEX(Q7156:Q28880="",,),0)-1),"")</f>
        <v>8</v>
      </c>
      <c r="Q7156">
        <v>7</v>
      </c>
      <c r="R7156">
        <f t="shared" ref="R7156:R7219" si="114">IF(P7156="","",0)</f>
        <v>0</v>
      </c>
    </row>
    <row r="7157" spans="1:18" x14ac:dyDescent="0.3">
      <c r="A7157" t="s">
        <v>514</v>
      </c>
      <c r="B7157" s="1">
        <v>38273</v>
      </c>
      <c r="C7157" t="s">
        <v>515</v>
      </c>
      <c r="D7157" t="s">
        <v>589</v>
      </c>
      <c r="E7157" t="s">
        <v>590</v>
      </c>
      <c r="G7157" s="6" t="s">
        <v>29</v>
      </c>
      <c r="H7157" t="s">
        <v>64</v>
      </c>
      <c r="I7157" t="s">
        <v>21</v>
      </c>
      <c r="J7157" t="s">
        <v>22</v>
      </c>
      <c r="K7157">
        <v>14.5</v>
      </c>
      <c r="L7157">
        <v>50</v>
      </c>
      <c r="M7157" t="s">
        <v>592</v>
      </c>
      <c r="N7157">
        <v>50</v>
      </c>
      <c r="P7157" cm="1">
        <f t="array" ref="P7157">IF(Q7157&gt;0,INDEX(Q7157:Q28881,MATCH(TRUE,INDEX(Q7157:Q28881="",,),0)-1),"")</f>
        <v>8</v>
      </c>
      <c r="Q7157">
        <v>7</v>
      </c>
      <c r="R7157">
        <f t="shared" si="114"/>
        <v>0</v>
      </c>
    </row>
    <row r="7158" spans="1:18" x14ac:dyDescent="0.3">
      <c r="A7158" t="s">
        <v>514</v>
      </c>
      <c r="B7158" s="1">
        <v>38273</v>
      </c>
      <c r="C7158" t="s">
        <v>515</v>
      </c>
      <c r="D7158" t="s">
        <v>589</v>
      </c>
      <c r="E7158" t="s">
        <v>590</v>
      </c>
      <c r="G7158" s="6" t="s">
        <v>29</v>
      </c>
      <c r="H7158" t="s">
        <v>30</v>
      </c>
      <c r="I7158" t="s">
        <v>26</v>
      </c>
      <c r="J7158" t="s">
        <v>27</v>
      </c>
      <c r="K7158">
        <v>62</v>
      </c>
      <c r="L7158">
        <v>12</v>
      </c>
      <c r="M7158" t="s">
        <v>592</v>
      </c>
      <c r="N7158">
        <v>12</v>
      </c>
      <c r="P7158" cm="1">
        <f t="array" ref="P7158">IF(Q7158&gt;0,INDEX(Q7158:Q28882,MATCH(TRUE,INDEX(Q7158:Q28882="",,),0)-1),"")</f>
        <v>8</v>
      </c>
      <c r="Q7158">
        <v>7</v>
      </c>
      <c r="R7158">
        <f t="shared" si="114"/>
        <v>0</v>
      </c>
    </row>
    <row r="7159" spans="1:18" x14ac:dyDescent="0.3">
      <c r="A7159" t="s">
        <v>514</v>
      </c>
      <c r="B7159" s="1">
        <v>38273</v>
      </c>
      <c r="C7159" t="s">
        <v>515</v>
      </c>
      <c r="D7159" t="s">
        <v>589</v>
      </c>
      <c r="E7159" t="s">
        <v>590</v>
      </c>
      <c r="G7159" s="6" t="s">
        <v>29</v>
      </c>
      <c r="H7159" t="s">
        <v>69</v>
      </c>
      <c r="I7159" t="s">
        <v>26</v>
      </c>
      <c r="J7159" t="s">
        <v>27</v>
      </c>
      <c r="K7159">
        <v>24</v>
      </c>
      <c r="L7159">
        <v>8</v>
      </c>
      <c r="M7159" t="s">
        <v>592</v>
      </c>
      <c r="N7159">
        <v>8</v>
      </c>
      <c r="P7159" cm="1">
        <f t="array" ref="P7159">IF(Q7159&gt;0,INDEX(Q7159:Q28883,MATCH(TRUE,INDEX(Q7159:Q28883="",,),0)-1),"")</f>
        <v>8</v>
      </c>
      <c r="Q7159">
        <v>7</v>
      </c>
      <c r="R7159">
        <f t="shared" si="114"/>
        <v>0</v>
      </c>
    </row>
    <row r="7160" spans="1:18" x14ac:dyDescent="0.3">
      <c r="A7160" t="s">
        <v>514</v>
      </c>
      <c r="B7160" s="1">
        <v>38273</v>
      </c>
      <c r="C7160" t="s">
        <v>515</v>
      </c>
      <c r="D7160" t="s">
        <v>589</v>
      </c>
      <c r="E7160" t="s">
        <v>590</v>
      </c>
      <c r="G7160" s="6" t="s">
        <v>29</v>
      </c>
      <c r="H7160" t="s">
        <v>43</v>
      </c>
      <c r="I7160" t="s">
        <v>26</v>
      </c>
      <c r="J7160" t="s">
        <v>27</v>
      </c>
      <c r="K7160">
        <v>97</v>
      </c>
      <c r="L7160">
        <v>13</v>
      </c>
      <c r="M7160" t="s">
        <v>592</v>
      </c>
      <c r="N7160">
        <v>13</v>
      </c>
      <c r="P7160" cm="1">
        <f t="array" ref="P7160">IF(Q7160&gt;0,INDEX(Q7160:Q28884,MATCH(TRUE,INDEX(Q7160:Q28884="",,),0)-1),"")</f>
        <v>8</v>
      </c>
      <c r="Q7160">
        <v>7</v>
      </c>
      <c r="R7160">
        <f t="shared" si="114"/>
        <v>0</v>
      </c>
    </row>
    <row r="7161" spans="1:18" x14ac:dyDescent="0.3">
      <c r="A7161" t="s">
        <v>514</v>
      </c>
      <c r="B7161" s="1">
        <v>38273</v>
      </c>
      <c r="C7161" t="s">
        <v>515</v>
      </c>
      <c r="D7161" t="s">
        <v>589</v>
      </c>
      <c r="E7161" t="s">
        <v>590</v>
      </c>
      <c r="G7161" s="6" t="s">
        <v>29</v>
      </c>
      <c r="H7161" t="s">
        <v>64</v>
      </c>
      <c r="I7161" t="s">
        <v>26</v>
      </c>
      <c r="J7161" t="s">
        <v>27</v>
      </c>
      <c r="K7161">
        <v>37</v>
      </c>
      <c r="L7161">
        <v>11</v>
      </c>
      <c r="M7161" t="s">
        <v>592</v>
      </c>
      <c r="N7161">
        <v>11</v>
      </c>
      <c r="P7161" cm="1">
        <f t="array" ref="P7161">IF(Q7161&gt;0,INDEX(Q7161:Q28885,MATCH(TRUE,INDEX(Q7161:Q28885="",,),0)-1),"")</f>
        <v>8</v>
      </c>
      <c r="Q7161">
        <v>7</v>
      </c>
      <c r="R7161">
        <f t="shared" si="114"/>
        <v>0</v>
      </c>
    </row>
    <row r="7162" spans="1:18" x14ac:dyDescent="0.3">
      <c r="A7162" t="s">
        <v>514</v>
      </c>
      <c r="B7162" s="1">
        <v>38273</v>
      </c>
      <c r="C7162" t="s">
        <v>515</v>
      </c>
      <c r="D7162" t="s">
        <v>589</v>
      </c>
      <c r="E7162" t="s">
        <v>590</v>
      </c>
      <c r="G7162" t="s">
        <v>19</v>
      </c>
      <c r="H7162" t="s">
        <v>63</v>
      </c>
      <c r="I7162" t="s">
        <v>21</v>
      </c>
      <c r="J7162" t="s">
        <v>22</v>
      </c>
      <c r="K7162">
        <v>111</v>
      </c>
      <c r="L7162">
        <v>90</v>
      </c>
      <c r="M7162" t="s">
        <v>551</v>
      </c>
      <c r="N7162">
        <v>100</v>
      </c>
      <c r="P7162" cm="1">
        <f t="array" ref="P7162">IF(Q7162&gt;0,INDEX(Q7162:Q28886,MATCH(TRUE,INDEX(Q7162:Q28886="",,),0)-1),"")</f>
        <v>8</v>
      </c>
      <c r="Q7162">
        <v>8</v>
      </c>
      <c r="R7162">
        <f t="shared" si="114"/>
        <v>0</v>
      </c>
    </row>
    <row r="7163" spans="1:18" x14ac:dyDescent="0.3">
      <c r="A7163" t="s">
        <v>514</v>
      </c>
      <c r="B7163" s="1">
        <v>38273</v>
      </c>
      <c r="C7163" t="s">
        <v>515</v>
      </c>
      <c r="D7163" t="s">
        <v>589</v>
      </c>
      <c r="E7163" t="s">
        <v>590</v>
      </c>
      <c r="G7163" t="s">
        <v>19</v>
      </c>
      <c r="H7163" t="s">
        <v>41</v>
      </c>
      <c r="I7163" t="s">
        <v>26</v>
      </c>
      <c r="J7163" t="s">
        <v>27</v>
      </c>
      <c r="K7163">
        <v>120</v>
      </c>
      <c r="L7163">
        <v>38</v>
      </c>
      <c r="M7163" t="s">
        <v>551</v>
      </c>
      <c r="N7163">
        <v>40</v>
      </c>
      <c r="P7163" cm="1">
        <f t="array" ref="P7163">IF(Q7163&gt;0,INDEX(Q7163:Q28887,MATCH(TRUE,INDEX(Q7163:Q28887="",,),0)-1),"")</f>
        <v>8</v>
      </c>
      <c r="Q7163">
        <v>8</v>
      </c>
      <c r="R7163">
        <f t="shared" si="114"/>
        <v>0</v>
      </c>
    </row>
    <row r="7164" spans="1:18" x14ac:dyDescent="0.3">
      <c r="A7164" t="s">
        <v>514</v>
      </c>
      <c r="B7164" s="1">
        <v>38273</v>
      </c>
      <c r="C7164" t="s">
        <v>515</v>
      </c>
      <c r="D7164" t="s">
        <v>589</v>
      </c>
      <c r="E7164" t="s">
        <v>590</v>
      </c>
      <c r="G7164" t="s">
        <v>19</v>
      </c>
      <c r="H7164" t="s">
        <v>63</v>
      </c>
      <c r="I7164" t="s">
        <v>26</v>
      </c>
      <c r="J7164" t="s">
        <v>27</v>
      </c>
      <c r="K7164">
        <v>1159</v>
      </c>
      <c r="L7164">
        <v>20</v>
      </c>
      <c r="M7164" t="s">
        <v>551</v>
      </c>
      <c r="N7164">
        <v>22</v>
      </c>
      <c r="P7164" cm="1">
        <f t="array" ref="P7164">IF(Q7164&gt;0,INDEX(Q7164:Q28888,MATCH(TRUE,INDEX(Q7164:Q28888="",,),0)-1),"")</f>
        <v>8</v>
      </c>
      <c r="Q7164">
        <v>8</v>
      </c>
      <c r="R7164">
        <f t="shared" si="114"/>
        <v>0</v>
      </c>
    </row>
    <row r="7165" spans="1:18" x14ac:dyDescent="0.3">
      <c r="A7165" t="s">
        <v>514</v>
      </c>
      <c r="B7165" s="1">
        <v>38273</v>
      </c>
      <c r="C7165" t="s">
        <v>515</v>
      </c>
      <c r="D7165" t="s">
        <v>589</v>
      </c>
      <c r="E7165" t="s">
        <v>590</v>
      </c>
      <c r="G7165" s="6" t="s">
        <v>29</v>
      </c>
      <c r="H7165" t="s">
        <v>41</v>
      </c>
      <c r="I7165" t="s">
        <v>21</v>
      </c>
      <c r="J7165" t="s">
        <v>22</v>
      </c>
      <c r="K7165">
        <v>9</v>
      </c>
      <c r="L7165">
        <v>210</v>
      </c>
      <c r="M7165" t="s">
        <v>551</v>
      </c>
      <c r="N7165">
        <v>210</v>
      </c>
      <c r="P7165" cm="1">
        <f t="array" ref="P7165">IF(Q7165&gt;0,INDEX(Q7165:Q28889,MATCH(TRUE,INDEX(Q7165:Q28889="",,),0)-1),"")</f>
        <v>8</v>
      </c>
      <c r="Q7165">
        <v>8</v>
      </c>
      <c r="R7165">
        <f t="shared" si="114"/>
        <v>0</v>
      </c>
    </row>
    <row r="7166" spans="1:18" x14ac:dyDescent="0.3">
      <c r="A7166" t="s">
        <v>514</v>
      </c>
      <c r="B7166" s="1">
        <v>38273</v>
      </c>
      <c r="C7166" t="s">
        <v>515</v>
      </c>
      <c r="D7166" t="s">
        <v>589</v>
      </c>
      <c r="E7166" t="s">
        <v>590</v>
      </c>
      <c r="G7166" s="6" t="s">
        <v>29</v>
      </c>
      <c r="H7166" t="s">
        <v>43</v>
      </c>
      <c r="I7166" t="s">
        <v>21</v>
      </c>
      <c r="J7166" t="s">
        <v>22</v>
      </c>
      <c r="K7166">
        <v>11</v>
      </c>
      <c r="L7166">
        <v>144</v>
      </c>
      <c r="M7166" t="s">
        <v>551</v>
      </c>
      <c r="N7166">
        <v>144</v>
      </c>
      <c r="P7166" cm="1">
        <f t="array" ref="P7166">IF(Q7166&gt;0,INDEX(Q7166:Q28890,MATCH(TRUE,INDEX(Q7166:Q28890="",,),0)-1),"")</f>
        <v>8</v>
      </c>
      <c r="Q7166">
        <v>8</v>
      </c>
      <c r="R7166">
        <f t="shared" si="114"/>
        <v>0</v>
      </c>
    </row>
    <row r="7167" spans="1:18" x14ac:dyDescent="0.3">
      <c r="A7167" t="s">
        <v>514</v>
      </c>
      <c r="B7167" s="1">
        <v>38273</v>
      </c>
      <c r="C7167" t="s">
        <v>515</v>
      </c>
      <c r="D7167" t="s">
        <v>589</v>
      </c>
      <c r="E7167" t="s">
        <v>590</v>
      </c>
      <c r="G7167" s="6" t="s">
        <v>29</v>
      </c>
      <c r="H7167" t="s">
        <v>64</v>
      </c>
      <c r="I7167" t="s">
        <v>21</v>
      </c>
      <c r="J7167" t="s">
        <v>22</v>
      </c>
      <c r="K7167">
        <v>14.5</v>
      </c>
      <c r="L7167">
        <v>50</v>
      </c>
      <c r="M7167" t="s">
        <v>551</v>
      </c>
      <c r="N7167">
        <v>50</v>
      </c>
      <c r="P7167" cm="1">
        <f t="array" ref="P7167">IF(Q7167&gt;0,INDEX(Q7167:Q28891,MATCH(TRUE,INDEX(Q7167:Q28891="",,),0)-1),"")</f>
        <v>8</v>
      </c>
      <c r="Q7167">
        <v>8</v>
      </c>
      <c r="R7167">
        <f t="shared" si="114"/>
        <v>0</v>
      </c>
    </row>
    <row r="7168" spans="1:18" x14ac:dyDescent="0.3">
      <c r="A7168" t="s">
        <v>514</v>
      </c>
      <c r="B7168" s="1">
        <v>38273</v>
      </c>
      <c r="C7168" t="s">
        <v>515</v>
      </c>
      <c r="D7168" t="s">
        <v>589</v>
      </c>
      <c r="E7168" t="s">
        <v>590</v>
      </c>
      <c r="G7168" s="6" t="s">
        <v>29</v>
      </c>
      <c r="H7168" t="s">
        <v>30</v>
      </c>
      <c r="I7168" t="s">
        <v>26</v>
      </c>
      <c r="J7168" t="s">
        <v>27</v>
      </c>
      <c r="K7168">
        <v>62</v>
      </c>
      <c r="L7168">
        <v>12</v>
      </c>
      <c r="M7168" t="s">
        <v>551</v>
      </c>
      <c r="N7168">
        <v>12</v>
      </c>
      <c r="P7168" cm="1">
        <f t="array" ref="P7168">IF(Q7168&gt;0,INDEX(Q7168:Q28892,MATCH(TRUE,INDEX(Q7168:Q28892="",,),0)-1),"")</f>
        <v>8</v>
      </c>
      <c r="Q7168">
        <v>8</v>
      </c>
      <c r="R7168">
        <f t="shared" si="114"/>
        <v>0</v>
      </c>
    </row>
    <row r="7169" spans="1:18" x14ac:dyDescent="0.3">
      <c r="A7169" t="s">
        <v>514</v>
      </c>
      <c r="B7169" s="1">
        <v>38273</v>
      </c>
      <c r="C7169" t="s">
        <v>515</v>
      </c>
      <c r="D7169" t="s">
        <v>589</v>
      </c>
      <c r="E7169" t="s">
        <v>590</v>
      </c>
      <c r="G7169" s="6" t="s">
        <v>29</v>
      </c>
      <c r="H7169" t="s">
        <v>69</v>
      </c>
      <c r="I7169" t="s">
        <v>26</v>
      </c>
      <c r="J7169" t="s">
        <v>27</v>
      </c>
      <c r="K7169">
        <v>24</v>
      </c>
      <c r="L7169">
        <v>8</v>
      </c>
      <c r="M7169" t="s">
        <v>551</v>
      </c>
      <c r="N7169">
        <v>8</v>
      </c>
      <c r="P7169" cm="1">
        <f t="array" ref="P7169">IF(Q7169&gt;0,INDEX(Q7169:Q28893,MATCH(TRUE,INDEX(Q7169:Q28893="",,),0)-1),"")</f>
        <v>8</v>
      </c>
      <c r="Q7169">
        <v>8</v>
      </c>
      <c r="R7169">
        <f t="shared" si="114"/>
        <v>0</v>
      </c>
    </row>
    <row r="7170" spans="1:18" x14ac:dyDescent="0.3">
      <c r="A7170" t="s">
        <v>514</v>
      </c>
      <c r="B7170" s="1">
        <v>38273</v>
      </c>
      <c r="C7170" t="s">
        <v>515</v>
      </c>
      <c r="D7170" t="s">
        <v>589</v>
      </c>
      <c r="E7170" t="s">
        <v>590</v>
      </c>
      <c r="G7170" s="6" t="s">
        <v>29</v>
      </c>
      <c r="H7170" t="s">
        <v>43</v>
      </c>
      <c r="I7170" t="s">
        <v>26</v>
      </c>
      <c r="J7170" t="s">
        <v>27</v>
      </c>
      <c r="K7170">
        <v>97</v>
      </c>
      <c r="L7170">
        <v>13</v>
      </c>
      <c r="M7170" t="s">
        <v>551</v>
      </c>
      <c r="N7170">
        <v>13</v>
      </c>
      <c r="P7170" cm="1">
        <f t="array" ref="P7170">IF(Q7170&gt;0,INDEX(Q7170:Q28894,MATCH(TRUE,INDEX(Q7170:Q28894="",,),0)-1),"")</f>
        <v>8</v>
      </c>
      <c r="Q7170">
        <v>8</v>
      </c>
      <c r="R7170">
        <f t="shared" si="114"/>
        <v>0</v>
      </c>
    </row>
    <row r="7171" spans="1:18" x14ac:dyDescent="0.3">
      <c r="A7171" t="s">
        <v>514</v>
      </c>
      <c r="B7171" s="1">
        <v>38273</v>
      </c>
      <c r="C7171" t="s">
        <v>515</v>
      </c>
      <c r="D7171" t="s">
        <v>589</v>
      </c>
      <c r="E7171" t="s">
        <v>590</v>
      </c>
      <c r="G7171" s="6" t="s">
        <v>29</v>
      </c>
      <c r="H7171" t="s">
        <v>64</v>
      </c>
      <c r="I7171" t="s">
        <v>26</v>
      </c>
      <c r="J7171" t="s">
        <v>27</v>
      </c>
      <c r="K7171">
        <v>37</v>
      </c>
      <c r="L7171">
        <v>11</v>
      </c>
      <c r="M7171" t="s">
        <v>551</v>
      </c>
      <c r="N7171">
        <v>11</v>
      </c>
      <c r="P7171" cm="1">
        <f t="array" ref="P7171">IF(Q7171&gt;0,INDEX(Q7171:Q28895,MATCH(TRUE,INDEX(Q7171:Q28895="",,),0)-1),"")</f>
        <v>8</v>
      </c>
      <c r="Q7171">
        <v>8</v>
      </c>
      <c r="R7171">
        <f t="shared" si="114"/>
        <v>0</v>
      </c>
    </row>
    <row r="7172" spans="1:18" x14ac:dyDescent="0.3">
      <c r="P7172" t="str" cm="1">
        <f t="array" ref="P7172">IF(Q7172&gt;0,INDEX(Q7172:Q28896,MATCH(TRUE,INDEX(Q7172:Q28896="",,),0)-1),"")</f>
        <v/>
      </c>
      <c r="R7172" t="str">
        <f t="shared" si="114"/>
        <v/>
      </c>
    </row>
    <row r="7173" spans="1:18" x14ac:dyDescent="0.3">
      <c r="A7173" t="s">
        <v>514</v>
      </c>
      <c r="B7173" s="1">
        <v>38273</v>
      </c>
      <c r="C7173" t="s">
        <v>515</v>
      </c>
      <c r="D7173" t="s">
        <v>593</v>
      </c>
      <c r="E7173" t="s">
        <v>594</v>
      </c>
      <c r="G7173" t="s">
        <v>19</v>
      </c>
      <c r="H7173" t="s">
        <v>63</v>
      </c>
      <c r="I7173" t="s">
        <v>21</v>
      </c>
      <c r="J7173" t="s">
        <v>22</v>
      </c>
      <c r="K7173">
        <v>20</v>
      </c>
      <c r="L7173">
        <v>86</v>
      </c>
      <c r="M7173" t="s">
        <v>518</v>
      </c>
      <c r="N7173">
        <v>281.5</v>
      </c>
      <c r="O7173" t="s">
        <v>24</v>
      </c>
      <c r="P7173" cm="1">
        <f t="array" ref="P7173">IF(Q7173&gt;0,INDEX(Q7173:Q28897,MATCH(TRUE,INDEX(Q7173:Q28897="",,),0)-1),"")</f>
        <v>3</v>
      </c>
      <c r="Q7173">
        <v>1</v>
      </c>
      <c r="R7173">
        <f t="shared" si="114"/>
        <v>0</v>
      </c>
    </row>
    <row r="7174" spans="1:18" x14ac:dyDescent="0.3">
      <c r="A7174" t="s">
        <v>514</v>
      </c>
      <c r="B7174" s="1">
        <v>38273</v>
      </c>
      <c r="C7174" t="s">
        <v>515</v>
      </c>
      <c r="D7174" t="s">
        <v>593</v>
      </c>
      <c r="E7174" t="s">
        <v>594</v>
      </c>
      <c r="G7174" t="s">
        <v>19</v>
      </c>
      <c r="H7174" t="s">
        <v>63</v>
      </c>
      <c r="I7174" t="s">
        <v>26</v>
      </c>
      <c r="J7174" t="s">
        <v>27</v>
      </c>
      <c r="K7174">
        <v>180</v>
      </c>
      <c r="L7174">
        <v>19</v>
      </c>
      <c r="M7174" t="s">
        <v>518</v>
      </c>
      <c r="N7174">
        <v>19</v>
      </c>
      <c r="O7174" t="s">
        <v>24</v>
      </c>
      <c r="P7174" cm="1">
        <f t="array" ref="P7174">IF(Q7174&gt;0,INDEX(Q7174:Q28898,MATCH(TRUE,INDEX(Q7174:Q28898="",,),0)-1),"")</f>
        <v>3</v>
      </c>
      <c r="Q7174">
        <v>1</v>
      </c>
      <c r="R7174">
        <f t="shared" si="114"/>
        <v>0</v>
      </c>
    </row>
    <row r="7175" spans="1:18" x14ac:dyDescent="0.3">
      <c r="A7175" t="s">
        <v>514</v>
      </c>
      <c r="B7175" s="1">
        <v>38273</v>
      </c>
      <c r="C7175" t="s">
        <v>515</v>
      </c>
      <c r="D7175" t="s">
        <v>593</v>
      </c>
      <c r="E7175" t="s">
        <v>594</v>
      </c>
      <c r="G7175" s="6" t="s">
        <v>29</v>
      </c>
      <c r="H7175" t="s">
        <v>30</v>
      </c>
      <c r="I7175" t="s">
        <v>21</v>
      </c>
      <c r="J7175" t="s">
        <v>22</v>
      </c>
      <c r="K7175">
        <v>4.5</v>
      </c>
      <c r="L7175">
        <v>90</v>
      </c>
      <c r="M7175" t="s">
        <v>518</v>
      </c>
      <c r="N7175">
        <v>90</v>
      </c>
      <c r="O7175" t="s">
        <v>24</v>
      </c>
      <c r="P7175" cm="1">
        <f t="array" ref="P7175">IF(Q7175&gt;0,INDEX(Q7175:Q28899,MATCH(TRUE,INDEX(Q7175:Q28899="",,),0)-1),"")</f>
        <v>3</v>
      </c>
      <c r="Q7175">
        <v>1</v>
      </c>
      <c r="R7175">
        <f t="shared" si="114"/>
        <v>0</v>
      </c>
    </row>
    <row r="7176" spans="1:18" x14ac:dyDescent="0.3">
      <c r="A7176" t="s">
        <v>514</v>
      </c>
      <c r="B7176" s="1">
        <v>38273</v>
      </c>
      <c r="C7176" t="s">
        <v>515</v>
      </c>
      <c r="D7176" t="s">
        <v>593</v>
      </c>
      <c r="E7176" t="s">
        <v>594</v>
      </c>
      <c r="G7176" s="6" t="s">
        <v>29</v>
      </c>
      <c r="H7176" t="s">
        <v>43</v>
      </c>
      <c r="I7176" t="s">
        <v>21</v>
      </c>
      <c r="J7176" t="s">
        <v>22</v>
      </c>
      <c r="K7176">
        <v>2</v>
      </c>
      <c r="L7176">
        <v>158</v>
      </c>
      <c r="M7176" t="s">
        <v>518</v>
      </c>
      <c r="N7176">
        <v>158</v>
      </c>
      <c r="O7176" t="s">
        <v>24</v>
      </c>
      <c r="P7176" cm="1">
        <f t="array" ref="P7176">IF(Q7176&gt;0,INDEX(Q7176:Q28900,MATCH(TRUE,INDEX(Q7176:Q28900="",,),0)-1),"")</f>
        <v>3</v>
      </c>
      <c r="Q7176">
        <v>1</v>
      </c>
      <c r="R7176">
        <f t="shared" si="114"/>
        <v>0</v>
      </c>
    </row>
    <row r="7177" spans="1:18" x14ac:dyDescent="0.3">
      <c r="A7177" t="s">
        <v>514</v>
      </c>
      <c r="B7177" s="1">
        <v>38273</v>
      </c>
      <c r="C7177" t="s">
        <v>515</v>
      </c>
      <c r="D7177" t="s">
        <v>593</v>
      </c>
      <c r="E7177" t="s">
        <v>594</v>
      </c>
      <c r="G7177" s="6" t="s">
        <v>29</v>
      </c>
      <c r="H7177" t="s">
        <v>30</v>
      </c>
      <c r="I7177" t="s">
        <v>26</v>
      </c>
      <c r="J7177" t="s">
        <v>27</v>
      </c>
      <c r="K7177">
        <v>57</v>
      </c>
      <c r="L7177">
        <v>13</v>
      </c>
      <c r="M7177" t="s">
        <v>518</v>
      </c>
      <c r="N7177">
        <v>13</v>
      </c>
      <c r="O7177" t="s">
        <v>24</v>
      </c>
      <c r="P7177" cm="1">
        <f t="array" ref="P7177">IF(Q7177&gt;0,INDEX(Q7177:Q28901,MATCH(TRUE,INDEX(Q7177:Q28901="",,),0)-1),"")</f>
        <v>3</v>
      </c>
      <c r="Q7177">
        <v>1</v>
      </c>
      <c r="R7177">
        <f t="shared" si="114"/>
        <v>0</v>
      </c>
    </row>
    <row r="7178" spans="1:18" x14ac:dyDescent="0.3">
      <c r="A7178" t="s">
        <v>514</v>
      </c>
      <c r="B7178" s="1">
        <v>38273</v>
      </c>
      <c r="C7178" t="s">
        <v>515</v>
      </c>
      <c r="D7178" t="s">
        <v>593</v>
      </c>
      <c r="E7178" t="s">
        <v>594</v>
      </c>
      <c r="G7178" s="6" t="s">
        <v>29</v>
      </c>
      <c r="H7178" t="s">
        <v>43</v>
      </c>
      <c r="I7178" t="s">
        <v>26</v>
      </c>
      <c r="J7178" t="s">
        <v>27</v>
      </c>
      <c r="K7178">
        <v>13</v>
      </c>
      <c r="L7178">
        <v>13</v>
      </c>
      <c r="M7178" t="s">
        <v>518</v>
      </c>
      <c r="N7178">
        <v>13</v>
      </c>
      <c r="O7178" t="s">
        <v>24</v>
      </c>
      <c r="P7178" cm="1">
        <f t="array" ref="P7178">IF(Q7178&gt;0,INDEX(Q7178:Q28902,MATCH(TRUE,INDEX(Q7178:Q28902="",,),0)-1),"")</f>
        <v>3</v>
      </c>
      <c r="Q7178">
        <v>1</v>
      </c>
      <c r="R7178">
        <f t="shared" si="114"/>
        <v>0</v>
      </c>
    </row>
    <row r="7179" spans="1:18" x14ac:dyDescent="0.3">
      <c r="A7179" t="s">
        <v>514</v>
      </c>
      <c r="B7179" s="1">
        <v>38273</v>
      </c>
      <c r="C7179" t="s">
        <v>515</v>
      </c>
      <c r="D7179" t="s">
        <v>593</v>
      </c>
      <c r="E7179" t="s">
        <v>594</v>
      </c>
      <c r="G7179" t="s">
        <v>19</v>
      </c>
      <c r="H7179" t="s">
        <v>63</v>
      </c>
      <c r="I7179" t="s">
        <v>21</v>
      </c>
      <c r="J7179" t="s">
        <v>22</v>
      </c>
      <c r="K7179">
        <v>20</v>
      </c>
      <c r="L7179">
        <v>86</v>
      </c>
      <c r="M7179" t="s">
        <v>588</v>
      </c>
      <c r="N7179">
        <v>149</v>
      </c>
      <c r="P7179" cm="1">
        <f t="array" ref="P7179">IF(Q7179&gt;0,INDEX(Q7179:Q28903,MATCH(TRUE,INDEX(Q7179:Q28903="",,),0)-1),"")</f>
        <v>3</v>
      </c>
      <c r="Q7179">
        <v>2</v>
      </c>
      <c r="R7179">
        <f t="shared" si="114"/>
        <v>0</v>
      </c>
    </row>
    <row r="7180" spans="1:18" x14ac:dyDescent="0.3">
      <c r="A7180" t="s">
        <v>514</v>
      </c>
      <c r="B7180" s="1">
        <v>38273</v>
      </c>
      <c r="C7180" t="s">
        <v>515</v>
      </c>
      <c r="D7180" t="s">
        <v>593</v>
      </c>
      <c r="E7180" t="s">
        <v>594</v>
      </c>
      <c r="G7180" t="s">
        <v>19</v>
      </c>
      <c r="H7180" t="s">
        <v>63</v>
      </c>
      <c r="I7180" t="s">
        <v>26</v>
      </c>
      <c r="J7180" t="s">
        <v>27</v>
      </c>
      <c r="K7180">
        <v>180</v>
      </c>
      <c r="L7180">
        <v>19</v>
      </c>
      <c r="M7180" t="s">
        <v>588</v>
      </c>
      <c r="N7180">
        <v>22.5</v>
      </c>
      <c r="P7180" cm="1">
        <f t="array" ref="P7180">IF(Q7180&gt;0,INDEX(Q7180:Q28904,MATCH(TRUE,INDEX(Q7180:Q28904="",,),0)-1),"")</f>
        <v>3</v>
      </c>
      <c r="Q7180">
        <v>2</v>
      </c>
      <c r="R7180">
        <f t="shared" si="114"/>
        <v>0</v>
      </c>
    </row>
    <row r="7181" spans="1:18" x14ac:dyDescent="0.3">
      <c r="A7181" t="s">
        <v>514</v>
      </c>
      <c r="B7181" s="1">
        <v>38273</v>
      </c>
      <c r="C7181" t="s">
        <v>515</v>
      </c>
      <c r="D7181" t="s">
        <v>593</v>
      </c>
      <c r="E7181" t="s">
        <v>594</v>
      </c>
      <c r="G7181" s="6" t="s">
        <v>29</v>
      </c>
      <c r="H7181" t="s">
        <v>30</v>
      </c>
      <c r="I7181" t="s">
        <v>21</v>
      </c>
      <c r="J7181" t="s">
        <v>22</v>
      </c>
      <c r="K7181">
        <v>4.5</v>
      </c>
      <c r="L7181">
        <v>90</v>
      </c>
      <c r="M7181" t="s">
        <v>588</v>
      </c>
      <c r="N7181">
        <v>90</v>
      </c>
      <c r="P7181" cm="1">
        <f t="array" ref="P7181">IF(Q7181&gt;0,INDEX(Q7181:Q28905,MATCH(TRUE,INDEX(Q7181:Q28905="",,),0)-1),"")</f>
        <v>3</v>
      </c>
      <c r="Q7181">
        <v>2</v>
      </c>
      <c r="R7181">
        <f t="shared" si="114"/>
        <v>0</v>
      </c>
    </row>
    <row r="7182" spans="1:18" x14ac:dyDescent="0.3">
      <c r="A7182" t="s">
        <v>514</v>
      </c>
      <c r="B7182" s="1">
        <v>38273</v>
      </c>
      <c r="C7182" t="s">
        <v>515</v>
      </c>
      <c r="D7182" t="s">
        <v>593</v>
      </c>
      <c r="E7182" t="s">
        <v>594</v>
      </c>
      <c r="G7182" s="6" t="s">
        <v>29</v>
      </c>
      <c r="H7182" t="s">
        <v>43</v>
      </c>
      <c r="I7182" t="s">
        <v>21</v>
      </c>
      <c r="J7182" t="s">
        <v>22</v>
      </c>
      <c r="K7182">
        <v>2</v>
      </c>
      <c r="L7182">
        <v>158</v>
      </c>
      <c r="M7182" t="s">
        <v>588</v>
      </c>
      <c r="N7182">
        <v>158</v>
      </c>
      <c r="P7182" cm="1">
        <f t="array" ref="P7182">IF(Q7182&gt;0,INDEX(Q7182:Q28906,MATCH(TRUE,INDEX(Q7182:Q28906="",,),0)-1),"")</f>
        <v>3</v>
      </c>
      <c r="Q7182">
        <v>2</v>
      </c>
      <c r="R7182">
        <f t="shared" si="114"/>
        <v>0</v>
      </c>
    </row>
    <row r="7183" spans="1:18" x14ac:dyDescent="0.3">
      <c r="A7183" t="s">
        <v>514</v>
      </c>
      <c r="B7183" s="1">
        <v>38273</v>
      </c>
      <c r="C7183" t="s">
        <v>515</v>
      </c>
      <c r="D7183" t="s">
        <v>593</v>
      </c>
      <c r="E7183" t="s">
        <v>594</v>
      </c>
      <c r="G7183" s="6" t="s">
        <v>29</v>
      </c>
      <c r="H7183" t="s">
        <v>30</v>
      </c>
      <c r="I7183" t="s">
        <v>26</v>
      </c>
      <c r="J7183" t="s">
        <v>27</v>
      </c>
      <c r="K7183">
        <v>57</v>
      </c>
      <c r="L7183">
        <v>13</v>
      </c>
      <c r="M7183" t="s">
        <v>588</v>
      </c>
      <c r="N7183">
        <v>13</v>
      </c>
      <c r="P7183" cm="1">
        <f t="array" ref="P7183">IF(Q7183&gt;0,INDEX(Q7183:Q28907,MATCH(TRUE,INDEX(Q7183:Q28907="",,),0)-1),"")</f>
        <v>3</v>
      </c>
      <c r="Q7183">
        <v>2</v>
      </c>
      <c r="R7183">
        <f t="shared" si="114"/>
        <v>0</v>
      </c>
    </row>
    <row r="7184" spans="1:18" x14ac:dyDescent="0.3">
      <c r="A7184" t="s">
        <v>514</v>
      </c>
      <c r="B7184" s="1">
        <v>38273</v>
      </c>
      <c r="C7184" t="s">
        <v>515</v>
      </c>
      <c r="D7184" t="s">
        <v>593</v>
      </c>
      <c r="E7184" t="s">
        <v>594</v>
      </c>
      <c r="G7184" s="6" t="s">
        <v>29</v>
      </c>
      <c r="H7184" t="s">
        <v>43</v>
      </c>
      <c r="I7184" t="s">
        <v>26</v>
      </c>
      <c r="J7184" t="s">
        <v>27</v>
      </c>
      <c r="K7184">
        <v>13</v>
      </c>
      <c r="L7184">
        <v>13</v>
      </c>
      <c r="M7184" t="s">
        <v>588</v>
      </c>
      <c r="N7184">
        <v>13</v>
      </c>
      <c r="P7184" cm="1">
        <f t="array" ref="P7184">IF(Q7184&gt;0,INDEX(Q7184:Q28908,MATCH(TRUE,INDEX(Q7184:Q28908="",,),0)-1),"")</f>
        <v>3</v>
      </c>
      <c r="Q7184">
        <v>2</v>
      </c>
      <c r="R7184">
        <f t="shared" si="114"/>
        <v>0</v>
      </c>
    </row>
    <row r="7185" spans="1:18" x14ac:dyDescent="0.3">
      <c r="A7185" t="s">
        <v>514</v>
      </c>
      <c r="B7185" s="1">
        <v>38273</v>
      </c>
      <c r="C7185" t="s">
        <v>515</v>
      </c>
      <c r="D7185" t="s">
        <v>593</v>
      </c>
      <c r="E7185" t="s">
        <v>594</v>
      </c>
      <c r="G7185" t="s">
        <v>19</v>
      </c>
      <c r="H7185" t="s">
        <v>63</v>
      </c>
      <c r="I7185" t="s">
        <v>21</v>
      </c>
      <c r="J7185" t="s">
        <v>22</v>
      </c>
      <c r="K7185">
        <v>20</v>
      </c>
      <c r="L7185">
        <v>86</v>
      </c>
      <c r="M7185" t="s">
        <v>551</v>
      </c>
      <c r="N7185">
        <v>90</v>
      </c>
      <c r="P7185" cm="1">
        <f t="array" ref="P7185">IF(Q7185&gt;0,INDEX(Q7185:Q28909,MATCH(TRUE,INDEX(Q7185:Q28909="",,),0)-1),"")</f>
        <v>3</v>
      </c>
      <c r="Q7185">
        <v>3</v>
      </c>
      <c r="R7185">
        <f t="shared" si="114"/>
        <v>0</v>
      </c>
    </row>
    <row r="7186" spans="1:18" x14ac:dyDescent="0.3">
      <c r="A7186" t="s">
        <v>514</v>
      </c>
      <c r="B7186" s="1">
        <v>38273</v>
      </c>
      <c r="C7186" t="s">
        <v>515</v>
      </c>
      <c r="D7186" t="s">
        <v>593</v>
      </c>
      <c r="E7186" t="s">
        <v>594</v>
      </c>
      <c r="G7186" t="s">
        <v>19</v>
      </c>
      <c r="H7186" t="s">
        <v>63</v>
      </c>
      <c r="I7186" t="s">
        <v>26</v>
      </c>
      <c r="J7186" t="s">
        <v>27</v>
      </c>
      <c r="K7186">
        <v>180</v>
      </c>
      <c r="L7186">
        <v>19</v>
      </c>
      <c r="M7186" t="s">
        <v>551</v>
      </c>
      <c r="N7186">
        <v>22</v>
      </c>
      <c r="P7186" cm="1">
        <f t="array" ref="P7186">IF(Q7186&gt;0,INDEX(Q7186:Q28910,MATCH(TRUE,INDEX(Q7186:Q28910="",,),0)-1),"")</f>
        <v>3</v>
      </c>
      <c r="Q7186">
        <v>3</v>
      </c>
      <c r="R7186">
        <f t="shared" si="114"/>
        <v>0</v>
      </c>
    </row>
    <row r="7187" spans="1:18" x14ac:dyDescent="0.3">
      <c r="A7187" t="s">
        <v>514</v>
      </c>
      <c r="B7187" s="1">
        <v>38273</v>
      </c>
      <c r="C7187" t="s">
        <v>515</v>
      </c>
      <c r="D7187" t="s">
        <v>593</v>
      </c>
      <c r="E7187" t="s">
        <v>594</v>
      </c>
      <c r="G7187" s="6" t="s">
        <v>29</v>
      </c>
      <c r="H7187" t="s">
        <v>30</v>
      </c>
      <c r="I7187" t="s">
        <v>21</v>
      </c>
      <c r="J7187" t="s">
        <v>22</v>
      </c>
      <c r="K7187">
        <v>4.5</v>
      </c>
      <c r="L7187">
        <v>90</v>
      </c>
      <c r="M7187" t="s">
        <v>551</v>
      </c>
      <c r="N7187">
        <v>90</v>
      </c>
      <c r="P7187" cm="1">
        <f t="array" ref="P7187">IF(Q7187&gt;0,INDEX(Q7187:Q28911,MATCH(TRUE,INDEX(Q7187:Q28911="",,),0)-1),"")</f>
        <v>3</v>
      </c>
      <c r="Q7187">
        <v>3</v>
      </c>
      <c r="R7187">
        <f t="shared" si="114"/>
        <v>0</v>
      </c>
    </row>
    <row r="7188" spans="1:18" x14ac:dyDescent="0.3">
      <c r="A7188" t="s">
        <v>514</v>
      </c>
      <c r="B7188" s="1">
        <v>38273</v>
      </c>
      <c r="C7188" t="s">
        <v>515</v>
      </c>
      <c r="D7188" t="s">
        <v>593</v>
      </c>
      <c r="E7188" t="s">
        <v>594</v>
      </c>
      <c r="G7188" s="6" t="s">
        <v>29</v>
      </c>
      <c r="H7188" t="s">
        <v>43</v>
      </c>
      <c r="I7188" t="s">
        <v>21</v>
      </c>
      <c r="J7188" t="s">
        <v>22</v>
      </c>
      <c r="K7188">
        <v>2</v>
      </c>
      <c r="L7188">
        <v>158</v>
      </c>
      <c r="M7188" t="s">
        <v>551</v>
      </c>
      <c r="N7188">
        <v>158</v>
      </c>
      <c r="P7188" cm="1">
        <f t="array" ref="P7188">IF(Q7188&gt;0,INDEX(Q7188:Q28912,MATCH(TRUE,INDEX(Q7188:Q28912="",,),0)-1),"")</f>
        <v>3</v>
      </c>
      <c r="Q7188">
        <v>3</v>
      </c>
      <c r="R7188">
        <f t="shared" si="114"/>
        <v>0</v>
      </c>
    </row>
    <row r="7189" spans="1:18" x14ac:dyDescent="0.3">
      <c r="A7189" t="s">
        <v>514</v>
      </c>
      <c r="B7189" s="1">
        <v>38273</v>
      </c>
      <c r="C7189" t="s">
        <v>515</v>
      </c>
      <c r="D7189" t="s">
        <v>593</v>
      </c>
      <c r="E7189" t="s">
        <v>594</v>
      </c>
      <c r="G7189" s="6" t="s">
        <v>29</v>
      </c>
      <c r="H7189" t="s">
        <v>30</v>
      </c>
      <c r="I7189" t="s">
        <v>26</v>
      </c>
      <c r="J7189" t="s">
        <v>27</v>
      </c>
      <c r="K7189">
        <v>57</v>
      </c>
      <c r="L7189">
        <v>13</v>
      </c>
      <c r="M7189" t="s">
        <v>551</v>
      </c>
      <c r="N7189">
        <v>13</v>
      </c>
      <c r="P7189" cm="1">
        <f t="array" ref="P7189">IF(Q7189&gt;0,INDEX(Q7189:Q28913,MATCH(TRUE,INDEX(Q7189:Q28913="",,),0)-1),"")</f>
        <v>3</v>
      </c>
      <c r="Q7189">
        <v>3</v>
      </c>
      <c r="R7189">
        <f t="shared" si="114"/>
        <v>0</v>
      </c>
    </row>
    <row r="7190" spans="1:18" x14ac:dyDescent="0.3">
      <c r="A7190" t="s">
        <v>514</v>
      </c>
      <c r="B7190" s="1">
        <v>38273</v>
      </c>
      <c r="C7190" t="s">
        <v>515</v>
      </c>
      <c r="D7190" t="s">
        <v>593</v>
      </c>
      <c r="E7190" t="s">
        <v>594</v>
      </c>
      <c r="G7190" s="6" t="s">
        <v>29</v>
      </c>
      <c r="H7190" t="s">
        <v>43</v>
      </c>
      <c r="I7190" t="s">
        <v>26</v>
      </c>
      <c r="J7190" t="s">
        <v>27</v>
      </c>
      <c r="K7190">
        <v>13</v>
      </c>
      <c r="L7190">
        <v>13</v>
      </c>
      <c r="M7190" t="s">
        <v>551</v>
      </c>
      <c r="N7190">
        <v>13</v>
      </c>
      <c r="P7190" cm="1">
        <f t="array" ref="P7190">IF(Q7190&gt;0,INDEX(Q7190:Q28914,MATCH(TRUE,INDEX(Q7190:Q28914="",,),0)-1),"")</f>
        <v>3</v>
      </c>
      <c r="Q7190">
        <v>3</v>
      </c>
      <c r="R7190">
        <f t="shared" si="114"/>
        <v>0</v>
      </c>
    </row>
    <row r="7191" spans="1:18" x14ac:dyDescent="0.3">
      <c r="P7191" t="str" cm="1">
        <f t="array" ref="P7191">IF(Q7191&gt;0,INDEX(Q7191:Q28915,MATCH(TRUE,INDEX(Q7191:Q28915="",,),0)-1),"")</f>
        <v/>
      </c>
      <c r="R7191" t="str">
        <f t="shared" si="114"/>
        <v/>
      </c>
    </row>
    <row r="7192" spans="1:18" x14ac:dyDescent="0.3">
      <c r="A7192" t="s">
        <v>514</v>
      </c>
      <c r="B7192" s="1">
        <v>38406</v>
      </c>
      <c r="C7192" t="s">
        <v>515</v>
      </c>
      <c r="D7192" t="s">
        <v>595</v>
      </c>
      <c r="E7192" t="s">
        <v>596</v>
      </c>
      <c r="G7192" t="s">
        <v>19</v>
      </c>
      <c r="H7192" t="s">
        <v>41</v>
      </c>
      <c r="I7192" t="s">
        <v>21</v>
      </c>
      <c r="J7192" t="s">
        <v>22</v>
      </c>
      <c r="K7192">
        <v>1081</v>
      </c>
      <c r="L7192">
        <v>195</v>
      </c>
      <c r="M7192" t="s">
        <v>518</v>
      </c>
      <c r="N7192">
        <v>195</v>
      </c>
      <c r="O7192" t="s">
        <v>24</v>
      </c>
      <c r="P7192" cm="1">
        <f t="array" ref="P7192">IF(Q7192&gt;0,INDEX(Q7192:Q28916,MATCH(TRUE,INDEX(Q7192:Q28916="",,),0)-1),"")</f>
        <v>9</v>
      </c>
      <c r="Q7192">
        <v>1</v>
      </c>
      <c r="R7192">
        <f t="shared" si="114"/>
        <v>0</v>
      </c>
    </row>
    <row r="7193" spans="1:18" x14ac:dyDescent="0.3">
      <c r="A7193" t="s">
        <v>514</v>
      </c>
      <c r="B7193" s="1">
        <v>38406</v>
      </c>
      <c r="C7193" t="s">
        <v>515</v>
      </c>
      <c r="D7193" t="s">
        <v>595</v>
      </c>
      <c r="E7193" t="s">
        <v>596</v>
      </c>
      <c r="G7193" t="s">
        <v>19</v>
      </c>
      <c r="H7193" t="s">
        <v>43</v>
      </c>
      <c r="I7193" t="s">
        <v>21</v>
      </c>
      <c r="J7193" t="s">
        <v>22</v>
      </c>
      <c r="K7193">
        <v>121</v>
      </c>
      <c r="L7193">
        <v>156</v>
      </c>
      <c r="M7193" t="s">
        <v>518</v>
      </c>
      <c r="N7193">
        <v>1849.5</v>
      </c>
      <c r="O7193" t="s">
        <v>24</v>
      </c>
      <c r="P7193" cm="1">
        <f t="array" ref="P7193">IF(Q7193&gt;0,INDEX(Q7193:Q28917,MATCH(TRUE,INDEX(Q7193:Q28917="",,),0)-1),"")</f>
        <v>9</v>
      </c>
      <c r="Q7193">
        <v>1</v>
      </c>
      <c r="R7193">
        <f t="shared" si="114"/>
        <v>0</v>
      </c>
    </row>
    <row r="7194" spans="1:18" x14ac:dyDescent="0.3">
      <c r="A7194" t="s">
        <v>514</v>
      </c>
      <c r="B7194" s="1">
        <v>38406</v>
      </c>
      <c r="C7194" t="s">
        <v>515</v>
      </c>
      <c r="D7194" t="s">
        <v>595</v>
      </c>
      <c r="E7194" t="s">
        <v>596</v>
      </c>
      <c r="G7194" t="s">
        <v>19</v>
      </c>
      <c r="H7194" t="s">
        <v>30</v>
      </c>
      <c r="I7194" t="s">
        <v>26</v>
      </c>
      <c r="J7194" t="s">
        <v>27</v>
      </c>
      <c r="K7194">
        <v>1563</v>
      </c>
      <c r="L7194">
        <v>12</v>
      </c>
      <c r="M7194" t="s">
        <v>518</v>
      </c>
      <c r="N7194">
        <v>12</v>
      </c>
      <c r="O7194" t="s">
        <v>24</v>
      </c>
      <c r="P7194" cm="1">
        <f t="array" ref="P7194">IF(Q7194&gt;0,INDEX(Q7194:Q28918,MATCH(TRUE,INDEX(Q7194:Q28918="",,),0)-1),"")</f>
        <v>9</v>
      </c>
      <c r="Q7194">
        <v>1</v>
      </c>
      <c r="R7194">
        <f t="shared" si="114"/>
        <v>0</v>
      </c>
    </row>
    <row r="7195" spans="1:18" x14ac:dyDescent="0.3">
      <c r="A7195" t="s">
        <v>514</v>
      </c>
      <c r="B7195" s="1">
        <v>38406</v>
      </c>
      <c r="C7195" t="s">
        <v>515</v>
      </c>
      <c r="D7195" t="s">
        <v>595</v>
      </c>
      <c r="E7195" t="s">
        <v>596</v>
      </c>
      <c r="G7195" t="s">
        <v>19</v>
      </c>
      <c r="H7195" t="s">
        <v>41</v>
      </c>
      <c r="I7195" t="s">
        <v>26</v>
      </c>
      <c r="J7195" t="s">
        <v>27</v>
      </c>
      <c r="K7195">
        <v>1429</v>
      </c>
      <c r="L7195">
        <v>45</v>
      </c>
      <c r="M7195" t="s">
        <v>518</v>
      </c>
      <c r="N7195">
        <v>45</v>
      </c>
      <c r="O7195" t="s">
        <v>24</v>
      </c>
      <c r="P7195" cm="1">
        <f t="array" ref="P7195">IF(Q7195&gt;0,INDEX(Q7195:Q28919,MATCH(TRUE,INDEX(Q7195:Q28919="",,),0)-1),"")</f>
        <v>9</v>
      </c>
      <c r="Q7195">
        <v>1</v>
      </c>
      <c r="R7195">
        <f t="shared" si="114"/>
        <v>0</v>
      </c>
    </row>
    <row r="7196" spans="1:18" x14ac:dyDescent="0.3">
      <c r="A7196" t="s">
        <v>514</v>
      </c>
      <c r="B7196" s="1">
        <v>38406</v>
      </c>
      <c r="C7196" t="s">
        <v>515</v>
      </c>
      <c r="D7196" t="s">
        <v>595</v>
      </c>
      <c r="E7196" t="s">
        <v>596</v>
      </c>
      <c r="G7196" t="s">
        <v>19</v>
      </c>
      <c r="H7196" t="s">
        <v>63</v>
      </c>
      <c r="I7196" t="s">
        <v>26</v>
      </c>
      <c r="J7196" t="s">
        <v>27</v>
      </c>
      <c r="K7196">
        <v>827</v>
      </c>
      <c r="L7196">
        <v>17</v>
      </c>
      <c r="M7196" t="s">
        <v>518</v>
      </c>
      <c r="N7196">
        <v>17</v>
      </c>
      <c r="O7196" t="s">
        <v>24</v>
      </c>
      <c r="P7196" cm="1">
        <f t="array" ref="P7196">IF(Q7196&gt;0,INDEX(Q7196:Q28920,MATCH(TRUE,INDEX(Q7196:Q28920="",,),0)-1),"")</f>
        <v>9</v>
      </c>
      <c r="Q7196">
        <v>1</v>
      </c>
      <c r="R7196">
        <f t="shared" si="114"/>
        <v>0</v>
      </c>
    </row>
    <row r="7197" spans="1:18" x14ac:dyDescent="0.3">
      <c r="A7197" t="s">
        <v>514</v>
      </c>
      <c r="B7197" s="1">
        <v>38406</v>
      </c>
      <c r="C7197" t="s">
        <v>515</v>
      </c>
      <c r="D7197" t="s">
        <v>595</v>
      </c>
      <c r="E7197" t="s">
        <v>596</v>
      </c>
      <c r="G7197" s="6" t="s">
        <v>29</v>
      </c>
      <c r="H7197" t="s">
        <v>194</v>
      </c>
      <c r="I7197" t="s">
        <v>21</v>
      </c>
      <c r="J7197" t="s">
        <v>22</v>
      </c>
      <c r="K7197">
        <v>13</v>
      </c>
      <c r="L7197">
        <v>480</v>
      </c>
      <c r="M7197" t="s">
        <v>518</v>
      </c>
      <c r="N7197">
        <v>480</v>
      </c>
      <c r="O7197" t="s">
        <v>24</v>
      </c>
      <c r="P7197" cm="1">
        <f t="array" ref="P7197">IF(Q7197&gt;0,INDEX(Q7197:Q28921,MATCH(TRUE,INDEX(Q7197:Q28921="",,),0)-1),"")</f>
        <v>9</v>
      </c>
      <c r="Q7197">
        <v>1</v>
      </c>
      <c r="R7197">
        <f t="shared" si="114"/>
        <v>0</v>
      </c>
    </row>
    <row r="7198" spans="1:18" x14ac:dyDescent="0.3">
      <c r="A7198" t="s">
        <v>514</v>
      </c>
      <c r="B7198" s="1">
        <v>38406</v>
      </c>
      <c r="C7198" t="s">
        <v>515</v>
      </c>
      <c r="D7198" t="s">
        <v>595</v>
      </c>
      <c r="E7198" t="s">
        <v>596</v>
      </c>
      <c r="G7198" s="6" t="s">
        <v>29</v>
      </c>
      <c r="H7198" t="s">
        <v>30</v>
      </c>
      <c r="I7198" t="s">
        <v>21</v>
      </c>
      <c r="J7198" t="s">
        <v>22</v>
      </c>
      <c r="K7198">
        <v>81</v>
      </c>
      <c r="L7198">
        <v>137</v>
      </c>
      <c r="M7198" t="s">
        <v>518</v>
      </c>
      <c r="N7198">
        <v>137</v>
      </c>
      <c r="O7198" t="s">
        <v>24</v>
      </c>
      <c r="P7198" cm="1">
        <f t="array" ref="P7198">IF(Q7198&gt;0,INDEX(Q7198:Q28922,MATCH(TRUE,INDEX(Q7198:Q28922="",,),0)-1),"")</f>
        <v>9</v>
      </c>
      <c r="Q7198">
        <v>1</v>
      </c>
      <c r="R7198">
        <f t="shared" si="114"/>
        <v>0</v>
      </c>
    </row>
    <row r="7199" spans="1:18" x14ac:dyDescent="0.3">
      <c r="A7199" t="s">
        <v>514</v>
      </c>
      <c r="B7199" s="1">
        <v>38406</v>
      </c>
      <c r="C7199" t="s">
        <v>515</v>
      </c>
      <c r="D7199" t="s">
        <v>595</v>
      </c>
      <c r="E7199" t="s">
        <v>596</v>
      </c>
      <c r="G7199" s="6" t="s">
        <v>29</v>
      </c>
      <c r="H7199" t="s">
        <v>533</v>
      </c>
      <c r="I7199" t="s">
        <v>21</v>
      </c>
      <c r="J7199" t="s">
        <v>22</v>
      </c>
      <c r="K7199">
        <v>21</v>
      </c>
      <c r="L7199">
        <v>45</v>
      </c>
      <c r="M7199" t="s">
        <v>518</v>
      </c>
      <c r="N7199">
        <v>45</v>
      </c>
      <c r="O7199" t="s">
        <v>24</v>
      </c>
      <c r="P7199" cm="1">
        <f t="array" ref="P7199">IF(Q7199&gt;0,INDEX(Q7199:Q28923,MATCH(TRUE,INDEX(Q7199:Q28923="",,),0)-1),"")</f>
        <v>9</v>
      </c>
      <c r="Q7199">
        <v>1</v>
      </c>
      <c r="R7199">
        <f t="shared" si="114"/>
        <v>0</v>
      </c>
    </row>
    <row r="7200" spans="1:18" x14ac:dyDescent="0.3">
      <c r="A7200" t="s">
        <v>514</v>
      </c>
      <c r="B7200" s="1">
        <v>38406</v>
      </c>
      <c r="C7200" t="s">
        <v>515</v>
      </c>
      <c r="D7200" t="s">
        <v>595</v>
      </c>
      <c r="E7200" t="s">
        <v>596</v>
      </c>
      <c r="G7200" s="6" t="s">
        <v>29</v>
      </c>
      <c r="H7200" t="s">
        <v>63</v>
      </c>
      <c r="I7200" t="s">
        <v>21</v>
      </c>
      <c r="J7200" t="s">
        <v>22</v>
      </c>
      <c r="K7200">
        <v>89</v>
      </c>
      <c r="L7200">
        <v>63</v>
      </c>
      <c r="M7200" t="s">
        <v>518</v>
      </c>
      <c r="N7200">
        <v>63</v>
      </c>
      <c r="O7200" t="s">
        <v>24</v>
      </c>
      <c r="P7200" cm="1">
        <f t="array" ref="P7200">IF(Q7200&gt;0,INDEX(Q7200:Q28924,MATCH(TRUE,INDEX(Q7200:Q28924="",,),0)-1),"")</f>
        <v>9</v>
      </c>
      <c r="Q7200">
        <v>1</v>
      </c>
      <c r="R7200">
        <f t="shared" si="114"/>
        <v>0</v>
      </c>
    </row>
    <row r="7201" spans="1:18" x14ac:dyDescent="0.3">
      <c r="A7201" t="s">
        <v>514</v>
      </c>
      <c r="B7201" s="1">
        <v>38406</v>
      </c>
      <c r="C7201" t="s">
        <v>515</v>
      </c>
      <c r="D7201" t="s">
        <v>595</v>
      </c>
      <c r="E7201" t="s">
        <v>596</v>
      </c>
      <c r="G7201" s="6" t="s">
        <v>29</v>
      </c>
      <c r="H7201" t="s">
        <v>64</v>
      </c>
      <c r="I7201" t="s">
        <v>21</v>
      </c>
      <c r="J7201" t="s">
        <v>22</v>
      </c>
      <c r="K7201">
        <v>38</v>
      </c>
      <c r="L7201">
        <v>127</v>
      </c>
      <c r="M7201" t="s">
        <v>518</v>
      </c>
      <c r="N7201">
        <v>127</v>
      </c>
      <c r="O7201" t="s">
        <v>24</v>
      </c>
      <c r="P7201" cm="1">
        <f t="array" ref="P7201">IF(Q7201&gt;0,INDEX(Q7201:Q28925,MATCH(TRUE,INDEX(Q7201:Q28925="",,),0)-1),"")</f>
        <v>9</v>
      </c>
      <c r="Q7201">
        <v>1</v>
      </c>
      <c r="R7201">
        <f t="shared" si="114"/>
        <v>0</v>
      </c>
    </row>
    <row r="7202" spans="1:18" x14ac:dyDescent="0.3">
      <c r="A7202" t="s">
        <v>514</v>
      </c>
      <c r="B7202" s="1">
        <v>38406</v>
      </c>
      <c r="C7202" t="s">
        <v>515</v>
      </c>
      <c r="D7202" t="s">
        <v>595</v>
      </c>
      <c r="E7202" t="s">
        <v>596</v>
      </c>
      <c r="G7202" s="6" t="s">
        <v>29</v>
      </c>
      <c r="H7202" t="s">
        <v>194</v>
      </c>
      <c r="I7202" t="s">
        <v>26</v>
      </c>
      <c r="J7202" t="s">
        <v>27</v>
      </c>
      <c r="K7202">
        <v>337</v>
      </c>
      <c r="L7202">
        <v>15</v>
      </c>
      <c r="M7202" t="s">
        <v>518</v>
      </c>
      <c r="N7202">
        <v>15</v>
      </c>
      <c r="O7202" t="s">
        <v>24</v>
      </c>
      <c r="P7202" cm="1">
        <f t="array" ref="P7202">IF(Q7202&gt;0,INDEX(Q7202:Q28926,MATCH(TRUE,INDEX(Q7202:Q28926="",,),0)-1),"")</f>
        <v>9</v>
      </c>
      <c r="Q7202">
        <v>1</v>
      </c>
      <c r="R7202">
        <f t="shared" si="114"/>
        <v>0</v>
      </c>
    </row>
    <row r="7203" spans="1:18" x14ac:dyDescent="0.3">
      <c r="A7203" t="s">
        <v>514</v>
      </c>
      <c r="B7203" s="1">
        <v>38406</v>
      </c>
      <c r="C7203" t="s">
        <v>515</v>
      </c>
      <c r="D7203" t="s">
        <v>595</v>
      </c>
      <c r="E7203" t="s">
        <v>596</v>
      </c>
      <c r="G7203" s="6" t="s">
        <v>29</v>
      </c>
      <c r="H7203" t="s">
        <v>28</v>
      </c>
      <c r="I7203" t="s">
        <v>26</v>
      </c>
      <c r="J7203" t="s">
        <v>27</v>
      </c>
      <c r="K7203">
        <v>323</v>
      </c>
      <c r="L7203">
        <v>22</v>
      </c>
      <c r="M7203" t="s">
        <v>518</v>
      </c>
      <c r="N7203">
        <v>22</v>
      </c>
      <c r="O7203" t="s">
        <v>24</v>
      </c>
      <c r="P7203" cm="1">
        <f t="array" ref="P7203">IF(Q7203&gt;0,INDEX(Q7203:Q28927,MATCH(TRUE,INDEX(Q7203:Q28927="",,),0)-1),"")</f>
        <v>9</v>
      </c>
      <c r="Q7203">
        <v>1</v>
      </c>
      <c r="R7203">
        <f t="shared" si="114"/>
        <v>0</v>
      </c>
    </row>
    <row r="7204" spans="1:18" x14ac:dyDescent="0.3">
      <c r="A7204" t="s">
        <v>514</v>
      </c>
      <c r="B7204" s="1">
        <v>38406</v>
      </c>
      <c r="C7204" t="s">
        <v>515</v>
      </c>
      <c r="D7204" t="s">
        <v>595</v>
      </c>
      <c r="E7204" t="s">
        <v>596</v>
      </c>
      <c r="G7204" s="6" t="s">
        <v>29</v>
      </c>
      <c r="H7204" t="s">
        <v>533</v>
      </c>
      <c r="I7204" t="s">
        <v>26</v>
      </c>
      <c r="J7204" t="s">
        <v>27</v>
      </c>
      <c r="K7204">
        <v>47</v>
      </c>
      <c r="L7204">
        <v>3</v>
      </c>
      <c r="M7204" t="s">
        <v>518</v>
      </c>
      <c r="N7204">
        <v>3</v>
      </c>
      <c r="O7204" t="s">
        <v>24</v>
      </c>
      <c r="P7204" cm="1">
        <f t="array" ref="P7204">IF(Q7204&gt;0,INDEX(Q7204:Q28928,MATCH(TRUE,INDEX(Q7204:Q28928="",,),0)-1),"")</f>
        <v>9</v>
      </c>
      <c r="Q7204">
        <v>1</v>
      </c>
      <c r="R7204">
        <f t="shared" si="114"/>
        <v>0</v>
      </c>
    </row>
    <row r="7205" spans="1:18" x14ac:dyDescent="0.3">
      <c r="A7205" t="s">
        <v>514</v>
      </c>
      <c r="B7205" s="1">
        <v>38406</v>
      </c>
      <c r="C7205" t="s">
        <v>515</v>
      </c>
      <c r="D7205" t="s">
        <v>595</v>
      </c>
      <c r="E7205" t="s">
        <v>596</v>
      </c>
      <c r="G7205" s="6" t="s">
        <v>29</v>
      </c>
      <c r="H7205" t="s">
        <v>43</v>
      </c>
      <c r="I7205" t="s">
        <v>26</v>
      </c>
      <c r="J7205" t="s">
        <v>27</v>
      </c>
      <c r="K7205">
        <v>592</v>
      </c>
      <c r="L7205">
        <v>15</v>
      </c>
      <c r="M7205" t="s">
        <v>518</v>
      </c>
      <c r="N7205">
        <v>15</v>
      </c>
      <c r="O7205" t="s">
        <v>24</v>
      </c>
      <c r="P7205" cm="1">
        <f t="array" ref="P7205">IF(Q7205&gt;0,INDEX(Q7205:Q28929,MATCH(TRUE,INDEX(Q7205:Q28929="",,),0)-1),"")</f>
        <v>9</v>
      </c>
      <c r="Q7205">
        <v>1</v>
      </c>
      <c r="R7205">
        <f t="shared" si="114"/>
        <v>0</v>
      </c>
    </row>
    <row r="7206" spans="1:18" x14ac:dyDescent="0.3">
      <c r="A7206" t="s">
        <v>514</v>
      </c>
      <c r="B7206" s="1">
        <v>38406</v>
      </c>
      <c r="C7206" t="s">
        <v>515</v>
      </c>
      <c r="D7206" t="s">
        <v>595</v>
      </c>
      <c r="E7206" t="s">
        <v>596</v>
      </c>
      <c r="G7206" s="6" t="s">
        <v>29</v>
      </c>
      <c r="H7206" t="s">
        <v>64</v>
      </c>
      <c r="I7206" t="s">
        <v>26</v>
      </c>
      <c r="J7206" t="s">
        <v>27</v>
      </c>
      <c r="K7206">
        <v>389</v>
      </c>
      <c r="L7206">
        <v>14</v>
      </c>
      <c r="M7206" t="s">
        <v>518</v>
      </c>
      <c r="N7206">
        <v>14</v>
      </c>
      <c r="O7206" t="s">
        <v>24</v>
      </c>
      <c r="P7206" cm="1">
        <f t="array" ref="P7206">IF(Q7206&gt;0,INDEX(Q7206:Q28930,MATCH(TRUE,INDEX(Q7206:Q28930="",,),0)-1),"")</f>
        <v>9</v>
      </c>
      <c r="Q7206">
        <v>1</v>
      </c>
      <c r="R7206">
        <f t="shared" si="114"/>
        <v>0</v>
      </c>
    </row>
    <row r="7207" spans="1:18" x14ac:dyDescent="0.3">
      <c r="A7207" t="s">
        <v>514</v>
      </c>
      <c r="B7207" s="1">
        <v>38406</v>
      </c>
      <c r="C7207" t="s">
        <v>515</v>
      </c>
      <c r="D7207" t="s">
        <v>595</v>
      </c>
      <c r="E7207" t="s">
        <v>596</v>
      </c>
      <c r="G7207" t="s">
        <v>19</v>
      </c>
      <c r="H7207" t="s">
        <v>41</v>
      </c>
      <c r="I7207" t="s">
        <v>21</v>
      </c>
      <c r="J7207" t="s">
        <v>22</v>
      </c>
      <c r="K7207">
        <v>1081</v>
      </c>
      <c r="L7207">
        <v>195</v>
      </c>
      <c r="M7207" t="s">
        <v>45</v>
      </c>
      <c r="N7207">
        <v>200</v>
      </c>
      <c r="P7207" cm="1">
        <f t="array" ref="P7207">IF(Q7207&gt;0,INDEX(Q7207:Q28931,MATCH(TRUE,INDEX(Q7207:Q28931="",,),0)-1),"")</f>
        <v>9</v>
      </c>
      <c r="Q7207">
        <v>2</v>
      </c>
      <c r="R7207">
        <f t="shared" si="114"/>
        <v>0</v>
      </c>
    </row>
    <row r="7208" spans="1:18" x14ac:dyDescent="0.3">
      <c r="A7208" t="s">
        <v>514</v>
      </c>
      <c r="B7208" s="1">
        <v>38406</v>
      </c>
      <c r="C7208" t="s">
        <v>515</v>
      </c>
      <c r="D7208" t="s">
        <v>595</v>
      </c>
      <c r="E7208" t="s">
        <v>596</v>
      </c>
      <c r="G7208" t="s">
        <v>19</v>
      </c>
      <c r="H7208" t="s">
        <v>43</v>
      </c>
      <c r="I7208" t="s">
        <v>21</v>
      </c>
      <c r="J7208" t="s">
        <v>22</v>
      </c>
      <c r="K7208">
        <v>121</v>
      </c>
      <c r="L7208">
        <v>156</v>
      </c>
      <c r="M7208" t="s">
        <v>45</v>
      </c>
      <c r="N7208">
        <v>1757.22</v>
      </c>
      <c r="P7208" cm="1">
        <f t="array" ref="P7208">IF(Q7208&gt;0,INDEX(Q7208:Q28932,MATCH(TRUE,INDEX(Q7208:Q28932="",,),0)-1),"")</f>
        <v>9</v>
      </c>
      <c r="Q7208">
        <v>2</v>
      </c>
      <c r="R7208">
        <f t="shared" si="114"/>
        <v>0</v>
      </c>
    </row>
    <row r="7209" spans="1:18" x14ac:dyDescent="0.3">
      <c r="A7209" t="s">
        <v>514</v>
      </c>
      <c r="B7209" s="1">
        <v>38406</v>
      </c>
      <c r="C7209" t="s">
        <v>515</v>
      </c>
      <c r="D7209" t="s">
        <v>595</v>
      </c>
      <c r="E7209" t="s">
        <v>596</v>
      </c>
      <c r="G7209" t="s">
        <v>19</v>
      </c>
      <c r="H7209" t="s">
        <v>30</v>
      </c>
      <c r="I7209" t="s">
        <v>26</v>
      </c>
      <c r="J7209" t="s">
        <v>27</v>
      </c>
      <c r="K7209">
        <v>1563</v>
      </c>
      <c r="L7209">
        <v>12</v>
      </c>
      <c r="M7209" t="s">
        <v>45</v>
      </c>
      <c r="N7209">
        <v>12</v>
      </c>
      <c r="P7209" cm="1">
        <f t="array" ref="P7209">IF(Q7209&gt;0,INDEX(Q7209:Q28933,MATCH(TRUE,INDEX(Q7209:Q28933="",,),0)-1),"")</f>
        <v>9</v>
      </c>
      <c r="Q7209">
        <v>2</v>
      </c>
      <c r="R7209">
        <f t="shared" si="114"/>
        <v>0</v>
      </c>
    </row>
    <row r="7210" spans="1:18" x14ac:dyDescent="0.3">
      <c r="A7210" t="s">
        <v>514</v>
      </c>
      <c r="B7210" s="1">
        <v>38406</v>
      </c>
      <c r="C7210" t="s">
        <v>515</v>
      </c>
      <c r="D7210" t="s">
        <v>595</v>
      </c>
      <c r="E7210" t="s">
        <v>596</v>
      </c>
      <c r="G7210" t="s">
        <v>19</v>
      </c>
      <c r="H7210" t="s">
        <v>41</v>
      </c>
      <c r="I7210" t="s">
        <v>26</v>
      </c>
      <c r="J7210" t="s">
        <v>27</v>
      </c>
      <c r="K7210">
        <v>1429</v>
      </c>
      <c r="L7210">
        <v>45</v>
      </c>
      <c r="M7210" t="s">
        <v>45</v>
      </c>
      <c r="N7210">
        <v>45</v>
      </c>
      <c r="P7210" cm="1">
        <f t="array" ref="P7210">IF(Q7210&gt;0,INDEX(Q7210:Q28934,MATCH(TRUE,INDEX(Q7210:Q28934="",,),0)-1),"")</f>
        <v>9</v>
      </c>
      <c r="Q7210">
        <v>2</v>
      </c>
      <c r="R7210">
        <f t="shared" si="114"/>
        <v>0</v>
      </c>
    </row>
    <row r="7211" spans="1:18" x14ac:dyDescent="0.3">
      <c r="A7211" t="s">
        <v>514</v>
      </c>
      <c r="B7211" s="1">
        <v>38406</v>
      </c>
      <c r="C7211" t="s">
        <v>515</v>
      </c>
      <c r="D7211" t="s">
        <v>595</v>
      </c>
      <c r="E7211" t="s">
        <v>596</v>
      </c>
      <c r="G7211" t="s">
        <v>19</v>
      </c>
      <c r="H7211" t="s">
        <v>63</v>
      </c>
      <c r="I7211" t="s">
        <v>26</v>
      </c>
      <c r="J7211" t="s">
        <v>27</v>
      </c>
      <c r="K7211">
        <v>827</v>
      </c>
      <c r="L7211">
        <v>17</v>
      </c>
      <c r="M7211" t="s">
        <v>45</v>
      </c>
      <c r="N7211">
        <v>17</v>
      </c>
      <c r="P7211" cm="1">
        <f t="array" ref="P7211">IF(Q7211&gt;0,INDEX(Q7211:Q28935,MATCH(TRUE,INDEX(Q7211:Q28935="",,),0)-1),"")</f>
        <v>9</v>
      </c>
      <c r="Q7211">
        <v>2</v>
      </c>
      <c r="R7211">
        <f t="shared" si="114"/>
        <v>0</v>
      </c>
    </row>
    <row r="7212" spans="1:18" x14ac:dyDescent="0.3">
      <c r="A7212" t="s">
        <v>514</v>
      </c>
      <c r="B7212" s="1">
        <v>38406</v>
      </c>
      <c r="C7212" t="s">
        <v>515</v>
      </c>
      <c r="D7212" t="s">
        <v>595</v>
      </c>
      <c r="E7212" t="s">
        <v>596</v>
      </c>
      <c r="G7212" s="6" t="s">
        <v>29</v>
      </c>
      <c r="H7212" t="s">
        <v>194</v>
      </c>
      <c r="I7212" t="s">
        <v>21</v>
      </c>
      <c r="J7212" t="s">
        <v>22</v>
      </c>
      <c r="K7212">
        <v>13</v>
      </c>
      <c r="L7212">
        <v>480</v>
      </c>
      <c r="M7212" t="s">
        <v>45</v>
      </c>
      <c r="N7212">
        <v>480</v>
      </c>
      <c r="P7212" cm="1">
        <f t="array" ref="P7212">IF(Q7212&gt;0,INDEX(Q7212:Q28936,MATCH(TRUE,INDEX(Q7212:Q28936="",,),0)-1),"")</f>
        <v>9</v>
      </c>
      <c r="Q7212">
        <v>2</v>
      </c>
      <c r="R7212">
        <f t="shared" si="114"/>
        <v>0</v>
      </c>
    </row>
    <row r="7213" spans="1:18" x14ac:dyDescent="0.3">
      <c r="A7213" t="s">
        <v>514</v>
      </c>
      <c r="B7213" s="1">
        <v>38406</v>
      </c>
      <c r="C7213" t="s">
        <v>515</v>
      </c>
      <c r="D7213" t="s">
        <v>595</v>
      </c>
      <c r="E7213" t="s">
        <v>596</v>
      </c>
      <c r="G7213" s="6" t="s">
        <v>29</v>
      </c>
      <c r="H7213" t="s">
        <v>30</v>
      </c>
      <c r="I7213" t="s">
        <v>21</v>
      </c>
      <c r="J7213" t="s">
        <v>22</v>
      </c>
      <c r="K7213">
        <v>81</v>
      </c>
      <c r="L7213">
        <v>137</v>
      </c>
      <c r="M7213" t="s">
        <v>45</v>
      </c>
      <c r="N7213">
        <v>137</v>
      </c>
      <c r="P7213" cm="1">
        <f t="array" ref="P7213">IF(Q7213&gt;0,INDEX(Q7213:Q28937,MATCH(TRUE,INDEX(Q7213:Q28937="",,),0)-1),"")</f>
        <v>9</v>
      </c>
      <c r="Q7213">
        <v>2</v>
      </c>
      <c r="R7213">
        <f t="shared" si="114"/>
        <v>0</v>
      </c>
    </row>
    <row r="7214" spans="1:18" x14ac:dyDescent="0.3">
      <c r="A7214" t="s">
        <v>514</v>
      </c>
      <c r="B7214" s="1">
        <v>38406</v>
      </c>
      <c r="C7214" t="s">
        <v>515</v>
      </c>
      <c r="D7214" t="s">
        <v>595</v>
      </c>
      <c r="E7214" t="s">
        <v>596</v>
      </c>
      <c r="G7214" s="6" t="s">
        <v>29</v>
      </c>
      <c r="H7214" t="s">
        <v>533</v>
      </c>
      <c r="I7214" t="s">
        <v>21</v>
      </c>
      <c r="J7214" t="s">
        <v>22</v>
      </c>
      <c r="K7214">
        <v>21</v>
      </c>
      <c r="L7214">
        <v>45</v>
      </c>
      <c r="M7214" t="s">
        <v>45</v>
      </c>
      <c r="N7214">
        <v>45</v>
      </c>
      <c r="P7214" cm="1">
        <f t="array" ref="P7214">IF(Q7214&gt;0,INDEX(Q7214:Q28938,MATCH(TRUE,INDEX(Q7214:Q28938="",,),0)-1),"")</f>
        <v>9</v>
      </c>
      <c r="Q7214">
        <v>2</v>
      </c>
      <c r="R7214">
        <f t="shared" si="114"/>
        <v>0</v>
      </c>
    </row>
    <row r="7215" spans="1:18" x14ac:dyDescent="0.3">
      <c r="A7215" t="s">
        <v>514</v>
      </c>
      <c r="B7215" s="1">
        <v>38406</v>
      </c>
      <c r="C7215" t="s">
        <v>515</v>
      </c>
      <c r="D7215" t="s">
        <v>595</v>
      </c>
      <c r="E7215" t="s">
        <v>596</v>
      </c>
      <c r="G7215" s="6" t="s">
        <v>29</v>
      </c>
      <c r="H7215" t="s">
        <v>63</v>
      </c>
      <c r="I7215" t="s">
        <v>21</v>
      </c>
      <c r="J7215" t="s">
        <v>22</v>
      </c>
      <c r="K7215">
        <v>89</v>
      </c>
      <c r="L7215">
        <v>63</v>
      </c>
      <c r="M7215" t="s">
        <v>45</v>
      </c>
      <c r="N7215">
        <v>63</v>
      </c>
      <c r="P7215" cm="1">
        <f t="array" ref="P7215">IF(Q7215&gt;0,INDEX(Q7215:Q28939,MATCH(TRUE,INDEX(Q7215:Q28939="",,),0)-1),"")</f>
        <v>9</v>
      </c>
      <c r="Q7215">
        <v>2</v>
      </c>
      <c r="R7215">
        <f t="shared" si="114"/>
        <v>0</v>
      </c>
    </row>
    <row r="7216" spans="1:18" x14ac:dyDescent="0.3">
      <c r="A7216" t="s">
        <v>514</v>
      </c>
      <c r="B7216" s="1">
        <v>38406</v>
      </c>
      <c r="C7216" t="s">
        <v>515</v>
      </c>
      <c r="D7216" t="s">
        <v>595</v>
      </c>
      <c r="E7216" t="s">
        <v>596</v>
      </c>
      <c r="G7216" s="6" t="s">
        <v>29</v>
      </c>
      <c r="H7216" t="s">
        <v>64</v>
      </c>
      <c r="I7216" t="s">
        <v>21</v>
      </c>
      <c r="J7216" t="s">
        <v>22</v>
      </c>
      <c r="K7216">
        <v>38</v>
      </c>
      <c r="L7216">
        <v>127</v>
      </c>
      <c r="M7216" t="s">
        <v>45</v>
      </c>
      <c r="N7216">
        <v>127</v>
      </c>
      <c r="P7216" cm="1">
        <f t="array" ref="P7216">IF(Q7216&gt;0,INDEX(Q7216:Q28940,MATCH(TRUE,INDEX(Q7216:Q28940="",,),0)-1),"")</f>
        <v>9</v>
      </c>
      <c r="Q7216">
        <v>2</v>
      </c>
      <c r="R7216">
        <f t="shared" si="114"/>
        <v>0</v>
      </c>
    </row>
    <row r="7217" spans="1:18" x14ac:dyDescent="0.3">
      <c r="A7217" t="s">
        <v>514</v>
      </c>
      <c r="B7217" s="1">
        <v>38406</v>
      </c>
      <c r="C7217" t="s">
        <v>515</v>
      </c>
      <c r="D7217" t="s">
        <v>595</v>
      </c>
      <c r="E7217" t="s">
        <v>596</v>
      </c>
      <c r="G7217" s="6" t="s">
        <v>29</v>
      </c>
      <c r="H7217" t="s">
        <v>194</v>
      </c>
      <c r="I7217" t="s">
        <v>26</v>
      </c>
      <c r="J7217" t="s">
        <v>27</v>
      </c>
      <c r="K7217">
        <v>337</v>
      </c>
      <c r="L7217">
        <v>15</v>
      </c>
      <c r="M7217" t="s">
        <v>45</v>
      </c>
      <c r="N7217">
        <v>15</v>
      </c>
      <c r="P7217" cm="1">
        <f t="array" ref="P7217">IF(Q7217&gt;0,INDEX(Q7217:Q28941,MATCH(TRUE,INDEX(Q7217:Q28941="",,),0)-1),"")</f>
        <v>9</v>
      </c>
      <c r="Q7217">
        <v>2</v>
      </c>
      <c r="R7217">
        <f t="shared" si="114"/>
        <v>0</v>
      </c>
    </row>
    <row r="7218" spans="1:18" x14ac:dyDescent="0.3">
      <c r="A7218" t="s">
        <v>514</v>
      </c>
      <c r="B7218" s="1">
        <v>38406</v>
      </c>
      <c r="C7218" t="s">
        <v>515</v>
      </c>
      <c r="D7218" t="s">
        <v>595</v>
      </c>
      <c r="E7218" t="s">
        <v>596</v>
      </c>
      <c r="G7218" s="6" t="s">
        <v>29</v>
      </c>
      <c r="H7218" t="s">
        <v>28</v>
      </c>
      <c r="I7218" t="s">
        <v>26</v>
      </c>
      <c r="J7218" t="s">
        <v>27</v>
      </c>
      <c r="K7218">
        <v>323</v>
      </c>
      <c r="L7218">
        <v>22</v>
      </c>
      <c r="M7218" t="s">
        <v>45</v>
      </c>
      <c r="N7218">
        <v>22</v>
      </c>
      <c r="P7218" cm="1">
        <f t="array" ref="P7218">IF(Q7218&gt;0,INDEX(Q7218:Q28942,MATCH(TRUE,INDEX(Q7218:Q28942="",,),0)-1),"")</f>
        <v>9</v>
      </c>
      <c r="Q7218">
        <v>2</v>
      </c>
      <c r="R7218">
        <f t="shared" si="114"/>
        <v>0</v>
      </c>
    </row>
    <row r="7219" spans="1:18" x14ac:dyDescent="0.3">
      <c r="A7219" t="s">
        <v>514</v>
      </c>
      <c r="B7219" s="1">
        <v>38406</v>
      </c>
      <c r="C7219" t="s">
        <v>515</v>
      </c>
      <c r="D7219" t="s">
        <v>595</v>
      </c>
      <c r="E7219" t="s">
        <v>596</v>
      </c>
      <c r="G7219" s="6" t="s">
        <v>29</v>
      </c>
      <c r="H7219" t="s">
        <v>533</v>
      </c>
      <c r="I7219" t="s">
        <v>26</v>
      </c>
      <c r="J7219" t="s">
        <v>27</v>
      </c>
      <c r="K7219">
        <v>47</v>
      </c>
      <c r="L7219">
        <v>3</v>
      </c>
      <c r="M7219" t="s">
        <v>45</v>
      </c>
      <c r="N7219">
        <v>3</v>
      </c>
      <c r="P7219" cm="1">
        <f t="array" ref="P7219">IF(Q7219&gt;0,INDEX(Q7219:Q28943,MATCH(TRUE,INDEX(Q7219:Q28943="",,),0)-1),"")</f>
        <v>9</v>
      </c>
      <c r="Q7219">
        <v>2</v>
      </c>
      <c r="R7219">
        <f t="shared" si="114"/>
        <v>0</v>
      </c>
    </row>
    <row r="7220" spans="1:18" x14ac:dyDescent="0.3">
      <c r="A7220" t="s">
        <v>514</v>
      </c>
      <c r="B7220" s="1">
        <v>38406</v>
      </c>
      <c r="C7220" t="s">
        <v>515</v>
      </c>
      <c r="D7220" t="s">
        <v>595</v>
      </c>
      <c r="E7220" t="s">
        <v>596</v>
      </c>
      <c r="G7220" s="6" t="s">
        <v>29</v>
      </c>
      <c r="H7220" t="s">
        <v>43</v>
      </c>
      <c r="I7220" t="s">
        <v>26</v>
      </c>
      <c r="J7220" t="s">
        <v>27</v>
      </c>
      <c r="K7220">
        <v>592</v>
      </c>
      <c r="L7220">
        <v>15</v>
      </c>
      <c r="M7220" t="s">
        <v>45</v>
      </c>
      <c r="N7220">
        <v>15</v>
      </c>
      <c r="P7220" cm="1">
        <f t="array" ref="P7220">IF(Q7220&gt;0,INDEX(Q7220:Q28944,MATCH(TRUE,INDEX(Q7220:Q28944="",,),0)-1),"")</f>
        <v>9</v>
      </c>
      <c r="Q7220">
        <v>2</v>
      </c>
      <c r="R7220">
        <f t="shared" ref="R7220:R7283" si="115">IF(P7220="","",0)</f>
        <v>0</v>
      </c>
    </row>
    <row r="7221" spans="1:18" x14ac:dyDescent="0.3">
      <c r="A7221" t="s">
        <v>514</v>
      </c>
      <c r="B7221" s="1">
        <v>38406</v>
      </c>
      <c r="C7221" t="s">
        <v>515</v>
      </c>
      <c r="D7221" t="s">
        <v>595</v>
      </c>
      <c r="E7221" t="s">
        <v>596</v>
      </c>
      <c r="G7221" s="6" t="s">
        <v>29</v>
      </c>
      <c r="H7221" t="s">
        <v>64</v>
      </c>
      <c r="I7221" t="s">
        <v>26</v>
      </c>
      <c r="J7221" t="s">
        <v>27</v>
      </c>
      <c r="K7221">
        <v>389</v>
      </c>
      <c r="L7221">
        <v>14</v>
      </c>
      <c r="M7221" t="s">
        <v>45</v>
      </c>
      <c r="N7221">
        <v>14</v>
      </c>
      <c r="P7221" cm="1">
        <f t="array" ref="P7221">IF(Q7221&gt;0,INDEX(Q7221:Q28945,MATCH(TRUE,INDEX(Q7221:Q28945="",,),0)-1),"")</f>
        <v>9</v>
      </c>
      <c r="Q7221">
        <v>2</v>
      </c>
      <c r="R7221">
        <f t="shared" si="115"/>
        <v>0</v>
      </c>
    </row>
    <row r="7222" spans="1:18" x14ac:dyDescent="0.3">
      <c r="A7222" t="s">
        <v>514</v>
      </c>
      <c r="B7222" s="1">
        <v>38406</v>
      </c>
      <c r="C7222" t="s">
        <v>515</v>
      </c>
      <c r="D7222" t="s">
        <v>595</v>
      </c>
      <c r="E7222" t="s">
        <v>596</v>
      </c>
      <c r="G7222" t="s">
        <v>19</v>
      </c>
      <c r="H7222" t="s">
        <v>41</v>
      </c>
      <c r="I7222" t="s">
        <v>21</v>
      </c>
      <c r="J7222" t="s">
        <v>22</v>
      </c>
      <c r="K7222">
        <v>1081</v>
      </c>
      <c r="L7222">
        <v>195</v>
      </c>
      <c r="M7222" t="s">
        <v>597</v>
      </c>
      <c r="N7222">
        <v>320.49</v>
      </c>
      <c r="P7222" cm="1">
        <f t="array" ref="P7222">IF(Q7222&gt;0,INDEX(Q7222:Q28946,MATCH(TRUE,INDEX(Q7222:Q28946="",,),0)-1),"")</f>
        <v>9</v>
      </c>
      <c r="Q7222">
        <v>3</v>
      </c>
      <c r="R7222">
        <f t="shared" si="115"/>
        <v>0</v>
      </c>
    </row>
    <row r="7223" spans="1:18" x14ac:dyDescent="0.3">
      <c r="A7223" t="s">
        <v>514</v>
      </c>
      <c r="B7223" s="1">
        <v>38406</v>
      </c>
      <c r="C7223" t="s">
        <v>515</v>
      </c>
      <c r="D7223" t="s">
        <v>595</v>
      </c>
      <c r="E7223" t="s">
        <v>596</v>
      </c>
      <c r="G7223" t="s">
        <v>19</v>
      </c>
      <c r="H7223" t="s">
        <v>43</v>
      </c>
      <c r="I7223" t="s">
        <v>21</v>
      </c>
      <c r="J7223" t="s">
        <v>22</v>
      </c>
      <c r="K7223">
        <v>121</v>
      </c>
      <c r="L7223">
        <v>156</v>
      </c>
      <c r="M7223" t="s">
        <v>597</v>
      </c>
      <c r="N7223">
        <v>156</v>
      </c>
      <c r="P7223" cm="1">
        <f t="array" ref="P7223">IF(Q7223&gt;0,INDEX(Q7223:Q28947,MATCH(TRUE,INDEX(Q7223:Q28947="",,),0)-1),"")</f>
        <v>9</v>
      </c>
      <c r="Q7223">
        <v>3</v>
      </c>
      <c r="R7223">
        <f t="shared" si="115"/>
        <v>0</v>
      </c>
    </row>
    <row r="7224" spans="1:18" x14ac:dyDescent="0.3">
      <c r="A7224" t="s">
        <v>514</v>
      </c>
      <c r="B7224" s="1">
        <v>38406</v>
      </c>
      <c r="C7224" t="s">
        <v>515</v>
      </c>
      <c r="D7224" t="s">
        <v>595</v>
      </c>
      <c r="E7224" t="s">
        <v>596</v>
      </c>
      <c r="G7224" t="s">
        <v>19</v>
      </c>
      <c r="H7224" t="s">
        <v>30</v>
      </c>
      <c r="I7224" t="s">
        <v>26</v>
      </c>
      <c r="J7224" t="s">
        <v>27</v>
      </c>
      <c r="K7224">
        <v>1563</v>
      </c>
      <c r="L7224">
        <v>12</v>
      </c>
      <c r="M7224" t="s">
        <v>597</v>
      </c>
      <c r="N7224">
        <v>12</v>
      </c>
      <c r="P7224" cm="1">
        <f t="array" ref="P7224">IF(Q7224&gt;0,INDEX(Q7224:Q28948,MATCH(TRUE,INDEX(Q7224:Q28948="",,),0)-1),"")</f>
        <v>9</v>
      </c>
      <c r="Q7224">
        <v>3</v>
      </c>
      <c r="R7224">
        <f t="shared" si="115"/>
        <v>0</v>
      </c>
    </row>
    <row r="7225" spans="1:18" x14ac:dyDescent="0.3">
      <c r="A7225" t="s">
        <v>514</v>
      </c>
      <c r="B7225" s="1">
        <v>38406</v>
      </c>
      <c r="C7225" t="s">
        <v>515</v>
      </c>
      <c r="D7225" t="s">
        <v>595</v>
      </c>
      <c r="E7225" t="s">
        <v>596</v>
      </c>
      <c r="G7225" t="s">
        <v>19</v>
      </c>
      <c r="H7225" t="s">
        <v>41</v>
      </c>
      <c r="I7225" t="s">
        <v>26</v>
      </c>
      <c r="J7225" t="s">
        <v>27</v>
      </c>
      <c r="K7225">
        <v>1429</v>
      </c>
      <c r="L7225">
        <v>45</v>
      </c>
      <c r="M7225" t="s">
        <v>597</v>
      </c>
      <c r="N7225">
        <v>45</v>
      </c>
      <c r="P7225" cm="1">
        <f t="array" ref="P7225">IF(Q7225&gt;0,INDEX(Q7225:Q28949,MATCH(TRUE,INDEX(Q7225:Q28949="",,),0)-1),"")</f>
        <v>9</v>
      </c>
      <c r="Q7225">
        <v>3</v>
      </c>
      <c r="R7225">
        <f t="shared" si="115"/>
        <v>0</v>
      </c>
    </row>
    <row r="7226" spans="1:18" x14ac:dyDescent="0.3">
      <c r="A7226" t="s">
        <v>514</v>
      </c>
      <c r="B7226" s="1">
        <v>38406</v>
      </c>
      <c r="C7226" t="s">
        <v>515</v>
      </c>
      <c r="D7226" t="s">
        <v>595</v>
      </c>
      <c r="E7226" t="s">
        <v>596</v>
      </c>
      <c r="G7226" t="s">
        <v>19</v>
      </c>
      <c r="H7226" t="s">
        <v>63</v>
      </c>
      <c r="I7226" t="s">
        <v>26</v>
      </c>
      <c r="J7226" t="s">
        <v>27</v>
      </c>
      <c r="K7226">
        <v>827</v>
      </c>
      <c r="L7226">
        <v>17</v>
      </c>
      <c r="M7226" t="s">
        <v>597</v>
      </c>
      <c r="N7226">
        <v>17</v>
      </c>
      <c r="P7226" cm="1">
        <f t="array" ref="P7226">IF(Q7226&gt;0,INDEX(Q7226:Q28950,MATCH(TRUE,INDEX(Q7226:Q28950="",,),0)-1),"")</f>
        <v>9</v>
      </c>
      <c r="Q7226">
        <v>3</v>
      </c>
      <c r="R7226">
        <f t="shared" si="115"/>
        <v>0</v>
      </c>
    </row>
    <row r="7227" spans="1:18" x14ac:dyDescent="0.3">
      <c r="A7227" t="s">
        <v>514</v>
      </c>
      <c r="B7227" s="1">
        <v>38406</v>
      </c>
      <c r="C7227" t="s">
        <v>515</v>
      </c>
      <c r="D7227" t="s">
        <v>595</v>
      </c>
      <c r="E7227" t="s">
        <v>596</v>
      </c>
      <c r="G7227" s="6" t="s">
        <v>29</v>
      </c>
      <c r="H7227" t="s">
        <v>194</v>
      </c>
      <c r="I7227" t="s">
        <v>21</v>
      </c>
      <c r="J7227" t="s">
        <v>22</v>
      </c>
      <c r="K7227">
        <v>13</v>
      </c>
      <c r="L7227">
        <v>480</v>
      </c>
      <c r="M7227" t="s">
        <v>597</v>
      </c>
      <c r="N7227">
        <v>480</v>
      </c>
      <c r="P7227" cm="1">
        <f t="array" ref="P7227">IF(Q7227&gt;0,INDEX(Q7227:Q28951,MATCH(TRUE,INDEX(Q7227:Q28951="",,),0)-1),"")</f>
        <v>9</v>
      </c>
      <c r="Q7227">
        <v>3</v>
      </c>
      <c r="R7227">
        <f t="shared" si="115"/>
        <v>0</v>
      </c>
    </row>
    <row r="7228" spans="1:18" x14ac:dyDescent="0.3">
      <c r="A7228" t="s">
        <v>514</v>
      </c>
      <c r="B7228" s="1">
        <v>38406</v>
      </c>
      <c r="C7228" t="s">
        <v>515</v>
      </c>
      <c r="D7228" t="s">
        <v>595</v>
      </c>
      <c r="E7228" t="s">
        <v>596</v>
      </c>
      <c r="G7228" s="6" t="s">
        <v>29</v>
      </c>
      <c r="H7228" t="s">
        <v>30</v>
      </c>
      <c r="I7228" t="s">
        <v>21</v>
      </c>
      <c r="J7228" t="s">
        <v>22</v>
      </c>
      <c r="K7228">
        <v>81</v>
      </c>
      <c r="L7228">
        <v>137</v>
      </c>
      <c r="M7228" t="s">
        <v>597</v>
      </c>
      <c r="N7228">
        <v>137</v>
      </c>
      <c r="P7228" cm="1">
        <f t="array" ref="P7228">IF(Q7228&gt;0,INDEX(Q7228:Q28952,MATCH(TRUE,INDEX(Q7228:Q28952="",,),0)-1),"")</f>
        <v>9</v>
      </c>
      <c r="Q7228">
        <v>3</v>
      </c>
      <c r="R7228">
        <f t="shared" si="115"/>
        <v>0</v>
      </c>
    </row>
    <row r="7229" spans="1:18" x14ac:dyDescent="0.3">
      <c r="A7229" t="s">
        <v>514</v>
      </c>
      <c r="B7229" s="1">
        <v>38406</v>
      </c>
      <c r="C7229" t="s">
        <v>515</v>
      </c>
      <c r="D7229" t="s">
        <v>595</v>
      </c>
      <c r="E7229" t="s">
        <v>596</v>
      </c>
      <c r="G7229" s="6" t="s">
        <v>29</v>
      </c>
      <c r="H7229" t="s">
        <v>533</v>
      </c>
      <c r="I7229" t="s">
        <v>21</v>
      </c>
      <c r="J7229" t="s">
        <v>22</v>
      </c>
      <c r="K7229">
        <v>21</v>
      </c>
      <c r="L7229">
        <v>45</v>
      </c>
      <c r="M7229" t="s">
        <v>597</v>
      </c>
      <c r="N7229">
        <v>45</v>
      </c>
      <c r="P7229" cm="1">
        <f t="array" ref="P7229">IF(Q7229&gt;0,INDEX(Q7229:Q28953,MATCH(TRUE,INDEX(Q7229:Q28953="",,),0)-1),"")</f>
        <v>9</v>
      </c>
      <c r="Q7229">
        <v>3</v>
      </c>
      <c r="R7229">
        <f t="shared" si="115"/>
        <v>0</v>
      </c>
    </row>
    <row r="7230" spans="1:18" x14ac:dyDescent="0.3">
      <c r="A7230" t="s">
        <v>514</v>
      </c>
      <c r="B7230" s="1">
        <v>38406</v>
      </c>
      <c r="C7230" t="s">
        <v>515</v>
      </c>
      <c r="D7230" t="s">
        <v>595</v>
      </c>
      <c r="E7230" t="s">
        <v>596</v>
      </c>
      <c r="G7230" s="6" t="s">
        <v>29</v>
      </c>
      <c r="H7230" t="s">
        <v>63</v>
      </c>
      <c r="I7230" t="s">
        <v>21</v>
      </c>
      <c r="J7230" t="s">
        <v>22</v>
      </c>
      <c r="K7230">
        <v>89</v>
      </c>
      <c r="L7230">
        <v>63</v>
      </c>
      <c r="M7230" t="s">
        <v>597</v>
      </c>
      <c r="N7230">
        <v>63</v>
      </c>
      <c r="P7230" cm="1">
        <f t="array" ref="P7230">IF(Q7230&gt;0,INDEX(Q7230:Q28954,MATCH(TRUE,INDEX(Q7230:Q28954="",,),0)-1),"")</f>
        <v>9</v>
      </c>
      <c r="Q7230">
        <v>3</v>
      </c>
      <c r="R7230">
        <f t="shared" si="115"/>
        <v>0</v>
      </c>
    </row>
    <row r="7231" spans="1:18" x14ac:dyDescent="0.3">
      <c r="A7231" t="s">
        <v>514</v>
      </c>
      <c r="B7231" s="1">
        <v>38406</v>
      </c>
      <c r="C7231" t="s">
        <v>515</v>
      </c>
      <c r="D7231" t="s">
        <v>595</v>
      </c>
      <c r="E7231" t="s">
        <v>596</v>
      </c>
      <c r="G7231" s="6" t="s">
        <v>29</v>
      </c>
      <c r="H7231" t="s">
        <v>64</v>
      </c>
      <c r="I7231" t="s">
        <v>21</v>
      </c>
      <c r="J7231" t="s">
        <v>22</v>
      </c>
      <c r="K7231">
        <v>38</v>
      </c>
      <c r="L7231">
        <v>127</v>
      </c>
      <c r="M7231" t="s">
        <v>597</v>
      </c>
      <c r="N7231">
        <v>127</v>
      </c>
      <c r="P7231" cm="1">
        <f t="array" ref="P7231">IF(Q7231&gt;0,INDEX(Q7231:Q28955,MATCH(TRUE,INDEX(Q7231:Q28955="",,),0)-1),"")</f>
        <v>9</v>
      </c>
      <c r="Q7231">
        <v>3</v>
      </c>
      <c r="R7231">
        <f t="shared" si="115"/>
        <v>0</v>
      </c>
    </row>
    <row r="7232" spans="1:18" x14ac:dyDescent="0.3">
      <c r="A7232" t="s">
        <v>514</v>
      </c>
      <c r="B7232" s="1">
        <v>38406</v>
      </c>
      <c r="C7232" t="s">
        <v>515</v>
      </c>
      <c r="D7232" t="s">
        <v>595</v>
      </c>
      <c r="E7232" t="s">
        <v>596</v>
      </c>
      <c r="G7232" s="6" t="s">
        <v>29</v>
      </c>
      <c r="H7232" t="s">
        <v>194</v>
      </c>
      <c r="I7232" t="s">
        <v>26</v>
      </c>
      <c r="J7232" t="s">
        <v>27</v>
      </c>
      <c r="K7232">
        <v>337</v>
      </c>
      <c r="L7232">
        <v>15</v>
      </c>
      <c r="M7232" t="s">
        <v>597</v>
      </c>
      <c r="N7232">
        <v>15</v>
      </c>
      <c r="P7232" cm="1">
        <f t="array" ref="P7232">IF(Q7232&gt;0,INDEX(Q7232:Q28956,MATCH(TRUE,INDEX(Q7232:Q28956="",,),0)-1),"")</f>
        <v>9</v>
      </c>
      <c r="Q7232">
        <v>3</v>
      </c>
      <c r="R7232">
        <f t="shared" si="115"/>
        <v>0</v>
      </c>
    </row>
    <row r="7233" spans="1:18" x14ac:dyDescent="0.3">
      <c r="A7233" t="s">
        <v>514</v>
      </c>
      <c r="B7233" s="1">
        <v>38406</v>
      </c>
      <c r="C7233" t="s">
        <v>515</v>
      </c>
      <c r="D7233" t="s">
        <v>595</v>
      </c>
      <c r="E7233" t="s">
        <v>596</v>
      </c>
      <c r="G7233" s="6" t="s">
        <v>29</v>
      </c>
      <c r="H7233" t="s">
        <v>28</v>
      </c>
      <c r="I7233" t="s">
        <v>26</v>
      </c>
      <c r="J7233" t="s">
        <v>27</v>
      </c>
      <c r="K7233">
        <v>323</v>
      </c>
      <c r="L7233">
        <v>22</v>
      </c>
      <c r="M7233" t="s">
        <v>597</v>
      </c>
      <c r="N7233">
        <v>22</v>
      </c>
      <c r="P7233" cm="1">
        <f t="array" ref="P7233">IF(Q7233&gt;0,INDEX(Q7233:Q28957,MATCH(TRUE,INDEX(Q7233:Q28957="",,),0)-1),"")</f>
        <v>9</v>
      </c>
      <c r="Q7233">
        <v>3</v>
      </c>
      <c r="R7233">
        <f t="shared" si="115"/>
        <v>0</v>
      </c>
    </row>
    <row r="7234" spans="1:18" x14ac:dyDescent="0.3">
      <c r="A7234" t="s">
        <v>514</v>
      </c>
      <c r="B7234" s="1">
        <v>38406</v>
      </c>
      <c r="C7234" t="s">
        <v>515</v>
      </c>
      <c r="D7234" t="s">
        <v>595</v>
      </c>
      <c r="E7234" t="s">
        <v>596</v>
      </c>
      <c r="G7234" s="6" t="s">
        <v>29</v>
      </c>
      <c r="H7234" t="s">
        <v>533</v>
      </c>
      <c r="I7234" t="s">
        <v>26</v>
      </c>
      <c r="J7234" t="s">
        <v>27</v>
      </c>
      <c r="K7234">
        <v>47</v>
      </c>
      <c r="L7234">
        <v>3</v>
      </c>
      <c r="M7234" t="s">
        <v>597</v>
      </c>
      <c r="N7234">
        <v>3</v>
      </c>
      <c r="P7234" cm="1">
        <f t="array" ref="P7234">IF(Q7234&gt;0,INDEX(Q7234:Q28958,MATCH(TRUE,INDEX(Q7234:Q28958="",,),0)-1),"")</f>
        <v>9</v>
      </c>
      <c r="Q7234">
        <v>3</v>
      </c>
      <c r="R7234">
        <f t="shared" si="115"/>
        <v>0</v>
      </c>
    </row>
    <row r="7235" spans="1:18" x14ac:dyDescent="0.3">
      <c r="A7235" t="s">
        <v>514</v>
      </c>
      <c r="B7235" s="1">
        <v>38406</v>
      </c>
      <c r="C7235" t="s">
        <v>515</v>
      </c>
      <c r="D7235" t="s">
        <v>595</v>
      </c>
      <c r="E7235" t="s">
        <v>596</v>
      </c>
      <c r="G7235" s="6" t="s">
        <v>29</v>
      </c>
      <c r="H7235" t="s">
        <v>43</v>
      </c>
      <c r="I7235" t="s">
        <v>26</v>
      </c>
      <c r="J7235" t="s">
        <v>27</v>
      </c>
      <c r="K7235">
        <v>592</v>
      </c>
      <c r="L7235">
        <v>15</v>
      </c>
      <c r="M7235" t="s">
        <v>597</v>
      </c>
      <c r="N7235">
        <v>15</v>
      </c>
      <c r="P7235" cm="1">
        <f t="array" ref="P7235">IF(Q7235&gt;0,INDEX(Q7235:Q28959,MATCH(TRUE,INDEX(Q7235:Q28959="",,),0)-1),"")</f>
        <v>9</v>
      </c>
      <c r="Q7235">
        <v>3</v>
      </c>
      <c r="R7235">
        <f t="shared" si="115"/>
        <v>0</v>
      </c>
    </row>
    <row r="7236" spans="1:18" x14ac:dyDescent="0.3">
      <c r="A7236" t="s">
        <v>514</v>
      </c>
      <c r="B7236" s="1">
        <v>38406</v>
      </c>
      <c r="C7236" t="s">
        <v>515</v>
      </c>
      <c r="D7236" t="s">
        <v>595</v>
      </c>
      <c r="E7236" t="s">
        <v>596</v>
      </c>
      <c r="G7236" s="6" t="s">
        <v>29</v>
      </c>
      <c r="H7236" t="s">
        <v>64</v>
      </c>
      <c r="I7236" t="s">
        <v>26</v>
      </c>
      <c r="J7236" t="s">
        <v>27</v>
      </c>
      <c r="K7236">
        <v>389</v>
      </c>
      <c r="L7236">
        <v>14</v>
      </c>
      <c r="M7236" t="s">
        <v>597</v>
      </c>
      <c r="N7236">
        <v>14</v>
      </c>
      <c r="P7236" cm="1">
        <f t="array" ref="P7236">IF(Q7236&gt;0,INDEX(Q7236:Q28960,MATCH(TRUE,INDEX(Q7236:Q28960="",,),0)-1),"")</f>
        <v>9</v>
      </c>
      <c r="Q7236">
        <v>3</v>
      </c>
      <c r="R7236">
        <f t="shared" si="115"/>
        <v>0</v>
      </c>
    </row>
    <row r="7237" spans="1:18" x14ac:dyDescent="0.3">
      <c r="A7237" t="s">
        <v>514</v>
      </c>
      <c r="B7237" s="1">
        <v>38406</v>
      </c>
      <c r="C7237" t="s">
        <v>515</v>
      </c>
      <c r="D7237" t="s">
        <v>595</v>
      </c>
      <c r="E7237" t="s">
        <v>596</v>
      </c>
      <c r="G7237" t="s">
        <v>19</v>
      </c>
      <c r="H7237" t="s">
        <v>41</v>
      </c>
      <c r="I7237" t="s">
        <v>21</v>
      </c>
      <c r="J7237" t="s">
        <v>22</v>
      </c>
      <c r="K7237">
        <v>1081</v>
      </c>
      <c r="L7237">
        <v>195</v>
      </c>
      <c r="M7237" t="s">
        <v>177</v>
      </c>
      <c r="N7237">
        <v>317</v>
      </c>
      <c r="P7237" cm="1">
        <f t="array" ref="P7237">IF(Q7237&gt;0,INDEX(Q7237:Q28961,MATCH(TRUE,INDEX(Q7237:Q28961="",,),0)-1),"")</f>
        <v>9</v>
      </c>
      <c r="Q7237">
        <v>4</v>
      </c>
      <c r="R7237">
        <f t="shared" si="115"/>
        <v>0</v>
      </c>
    </row>
    <row r="7238" spans="1:18" x14ac:dyDescent="0.3">
      <c r="A7238" t="s">
        <v>514</v>
      </c>
      <c r="B7238" s="1">
        <v>38406</v>
      </c>
      <c r="C7238" t="s">
        <v>515</v>
      </c>
      <c r="D7238" t="s">
        <v>595</v>
      </c>
      <c r="E7238" t="s">
        <v>596</v>
      </c>
      <c r="G7238" t="s">
        <v>19</v>
      </c>
      <c r="H7238" t="s">
        <v>43</v>
      </c>
      <c r="I7238" t="s">
        <v>21</v>
      </c>
      <c r="J7238" t="s">
        <v>22</v>
      </c>
      <c r="K7238">
        <v>121</v>
      </c>
      <c r="L7238">
        <v>156</v>
      </c>
      <c r="M7238" t="s">
        <v>177</v>
      </c>
      <c r="N7238">
        <v>156</v>
      </c>
      <c r="P7238" cm="1">
        <f t="array" ref="P7238">IF(Q7238&gt;0,INDEX(Q7238:Q28962,MATCH(TRUE,INDEX(Q7238:Q28962="",,),0)-1),"")</f>
        <v>9</v>
      </c>
      <c r="Q7238">
        <v>4</v>
      </c>
      <c r="R7238">
        <f t="shared" si="115"/>
        <v>0</v>
      </c>
    </row>
    <row r="7239" spans="1:18" x14ac:dyDescent="0.3">
      <c r="A7239" t="s">
        <v>514</v>
      </c>
      <c r="B7239" s="1">
        <v>38406</v>
      </c>
      <c r="C7239" t="s">
        <v>515</v>
      </c>
      <c r="D7239" t="s">
        <v>595</v>
      </c>
      <c r="E7239" t="s">
        <v>596</v>
      </c>
      <c r="G7239" t="s">
        <v>19</v>
      </c>
      <c r="H7239" t="s">
        <v>30</v>
      </c>
      <c r="I7239" t="s">
        <v>26</v>
      </c>
      <c r="J7239" t="s">
        <v>27</v>
      </c>
      <c r="K7239">
        <v>1563</v>
      </c>
      <c r="L7239">
        <v>12</v>
      </c>
      <c r="M7239" t="s">
        <v>177</v>
      </c>
      <c r="N7239">
        <v>12</v>
      </c>
      <c r="P7239" cm="1">
        <f t="array" ref="P7239">IF(Q7239&gt;0,INDEX(Q7239:Q28963,MATCH(TRUE,INDEX(Q7239:Q28963="",,),0)-1),"")</f>
        <v>9</v>
      </c>
      <c r="Q7239">
        <v>4</v>
      </c>
      <c r="R7239">
        <f t="shared" si="115"/>
        <v>0</v>
      </c>
    </row>
    <row r="7240" spans="1:18" x14ac:dyDescent="0.3">
      <c r="A7240" t="s">
        <v>514</v>
      </c>
      <c r="B7240" s="1">
        <v>38406</v>
      </c>
      <c r="C7240" t="s">
        <v>515</v>
      </c>
      <c r="D7240" t="s">
        <v>595</v>
      </c>
      <c r="E7240" t="s">
        <v>596</v>
      </c>
      <c r="G7240" t="s">
        <v>19</v>
      </c>
      <c r="H7240" t="s">
        <v>41</v>
      </c>
      <c r="I7240" t="s">
        <v>26</v>
      </c>
      <c r="J7240" t="s">
        <v>27</v>
      </c>
      <c r="K7240">
        <v>1429</v>
      </c>
      <c r="L7240">
        <v>45</v>
      </c>
      <c r="M7240" t="s">
        <v>177</v>
      </c>
      <c r="N7240">
        <v>45</v>
      </c>
      <c r="P7240" cm="1">
        <f t="array" ref="P7240">IF(Q7240&gt;0,INDEX(Q7240:Q28964,MATCH(TRUE,INDEX(Q7240:Q28964="",,),0)-1),"")</f>
        <v>9</v>
      </c>
      <c r="Q7240">
        <v>4</v>
      </c>
      <c r="R7240">
        <f t="shared" si="115"/>
        <v>0</v>
      </c>
    </row>
    <row r="7241" spans="1:18" x14ac:dyDescent="0.3">
      <c r="A7241" t="s">
        <v>514</v>
      </c>
      <c r="B7241" s="1">
        <v>38406</v>
      </c>
      <c r="C7241" t="s">
        <v>515</v>
      </c>
      <c r="D7241" t="s">
        <v>595</v>
      </c>
      <c r="E7241" t="s">
        <v>596</v>
      </c>
      <c r="G7241" t="s">
        <v>19</v>
      </c>
      <c r="H7241" t="s">
        <v>63</v>
      </c>
      <c r="I7241" t="s">
        <v>26</v>
      </c>
      <c r="J7241" t="s">
        <v>27</v>
      </c>
      <c r="K7241">
        <v>827</v>
      </c>
      <c r="L7241">
        <v>17</v>
      </c>
      <c r="M7241" t="s">
        <v>177</v>
      </c>
      <c r="N7241">
        <v>17</v>
      </c>
      <c r="P7241" cm="1">
        <f t="array" ref="P7241">IF(Q7241&gt;0,INDEX(Q7241:Q28965,MATCH(TRUE,INDEX(Q7241:Q28965="",,),0)-1),"")</f>
        <v>9</v>
      </c>
      <c r="Q7241">
        <v>4</v>
      </c>
      <c r="R7241">
        <f t="shared" si="115"/>
        <v>0</v>
      </c>
    </row>
    <row r="7242" spans="1:18" x14ac:dyDescent="0.3">
      <c r="A7242" t="s">
        <v>514</v>
      </c>
      <c r="B7242" s="1">
        <v>38406</v>
      </c>
      <c r="C7242" t="s">
        <v>515</v>
      </c>
      <c r="D7242" t="s">
        <v>595</v>
      </c>
      <c r="E7242" t="s">
        <v>596</v>
      </c>
      <c r="G7242" s="6" t="s">
        <v>29</v>
      </c>
      <c r="H7242" t="s">
        <v>194</v>
      </c>
      <c r="I7242" t="s">
        <v>21</v>
      </c>
      <c r="J7242" t="s">
        <v>22</v>
      </c>
      <c r="K7242">
        <v>13</v>
      </c>
      <c r="L7242">
        <v>480</v>
      </c>
      <c r="M7242" t="s">
        <v>177</v>
      </c>
      <c r="N7242">
        <v>480</v>
      </c>
      <c r="P7242" cm="1">
        <f t="array" ref="P7242">IF(Q7242&gt;0,INDEX(Q7242:Q28966,MATCH(TRUE,INDEX(Q7242:Q28966="",,),0)-1),"")</f>
        <v>9</v>
      </c>
      <c r="Q7242">
        <v>4</v>
      </c>
      <c r="R7242">
        <f t="shared" si="115"/>
        <v>0</v>
      </c>
    </row>
    <row r="7243" spans="1:18" x14ac:dyDescent="0.3">
      <c r="A7243" t="s">
        <v>514</v>
      </c>
      <c r="B7243" s="1">
        <v>38406</v>
      </c>
      <c r="C7243" t="s">
        <v>515</v>
      </c>
      <c r="D7243" t="s">
        <v>595</v>
      </c>
      <c r="E7243" t="s">
        <v>596</v>
      </c>
      <c r="G7243" s="6" t="s">
        <v>29</v>
      </c>
      <c r="H7243" t="s">
        <v>30</v>
      </c>
      <c r="I7243" t="s">
        <v>21</v>
      </c>
      <c r="J7243" t="s">
        <v>22</v>
      </c>
      <c r="K7243">
        <v>81</v>
      </c>
      <c r="L7243">
        <v>137</v>
      </c>
      <c r="M7243" t="s">
        <v>177</v>
      </c>
      <c r="N7243">
        <v>137</v>
      </c>
      <c r="P7243" cm="1">
        <f t="array" ref="P7243">IF(Q7243&gt;0,INDEX(Q7243:Q28967,MATCH(TRUE,INDEX(Q7243:Q28967="",,),0)-1),"")</f>
        <v>9</v>
      </c>
      <c r="Q7243">
        <v>4</v>
      </c>
      <c r="R7243">
        <f t="shared" si="115"/>
        <v>0</v>
      </c>
    </row>
    <row r="7244" spans="1:18" x14ac:dyDescent="0.3">
      <c r="A7244" t="s">
        <v>514</v>
      </c>
      <c r="B7244" s="1">
        <v>38406</v>
      </c>
      <c r="C7244" t="s">
        <v>515</v>
      </c>
      <c r="D7244" t="s">
        <v>595</v>
      </c>
      <c r="E7244" t="s">
        <v>596</v>
      </c>
      <c r="G7244" s="6" t="s">
        <v>29</v>
      </c>
      <c r="H7244" t="s">
        <v>533</v>
      </c>
      <c r="I7244" t="s">
        <v>21</v>
      </c>
      <c r="J7244" t="s">
        <v>22</v>
      </c>
      <c r="K7244">
        <v>21</v>
      </c>
      <c r="L7244">
        <v>45</v>
      </c>
      <c r="M7244" t="s">
        <v>177</v>
      </c>
      <c r="N7244">
        <v>45</v>
      </c>
      <c r="P7244" cm="1">
        <f t="array" ref="P7244">IF(Q7244&gt;0,INDEX(Q7244:Q28968,MATCH(TRUE,INDEX(Q7244:Q28968="",,),0)-1),"")</f>
        <v>9</v>
      </c>
      <c r="Q7244">
        <v>4</v>
      </c>
      <c r="R7244">
        <f t="shared" si="115"/>
        <v>0</v>
      </c>
    </row>
    <row r="7245" spans="1:18" x14ac:dyDescent="0.3">
      <c r="A7245" t="s">
        <v>514</v>
      </c>
      <c r="B7245" s="1">
        <v>38406</v>
      </c>
      <c r="C7245" t="s">
        <v>515</v>
      </c>
      <c r="D7245" t="s">
        <v>595</v>
      </c>
      <c r="E7245" t="s">
        <v>596</v>
      </c>
      <c r="G7245" s="6" t="s">
        <v>29</v>
      </c>
      <c r="H7245" t="s">
        <v>63</v>
      </c>
      <c r="I7245" t="s">
        <v>21</v>
      </c>
      <c r="J7245" t="s">
        <v>22</v>
      </c>
      <c r="K7245">
        <v>89</v>
      </c>
      <c r="L7245">
        <v>63</v>
      </c>
      <c r="M7245" t="s">
        <v>177</v>
      </c>
      <c r="N7245">
        <v>63</v>
      </c>
      <c r="P7245" cm="1">
        <f t="array" ref="P7245">IF(Q7245&gt;0,INDEX(Q7245:Q28969,MATCH(TRUE,INDEX(Q7245:Q28969="",,),0)-1),"")</f>
        <v>9</v>
      </c>
      <c r="Q7245">
        <v>4</v>
      </c>
      <c r="R7245">
        <f t="shared" si="115"/>
        <v>0</v>
      </c>
    </row>
    <row r="7246" spans="1:18" x14ac:dyDescent="0.3">
      <c r="A7246" t="s">
        <v>514</v>
      </c>
      <c r="B7246" s="1">
        <v>38406</v>
      </c>
      <c r="C7246" t="s">
        <v>515</v>
      </c>
      <c r="D7246" t="s">
        <v>595</v>
      </c>
      <c r="E7246" t="s">
        <v>596</v>
      </c>
      <c r="G7246" s="6" t="s">
        <v>29</v>
      </c>
      <c r="H7246" t="s">
        <v>64</v>
      </c>
      <c r="I7246" t="s">
        <v>21</v>
      </c>
      <c r="J7246" t="s">
        <v>22</v>
      </c>
      <c r="K7246">
        <v>38</v>
      </c>
      <c r="L7246">
        <v>127</v>
      </c>
      <c r="M7246" t="s">
        <v>177</v>
      </c>
      <c r="N7246">
        <v>127</v>
      </c>
      <c r="P7246" cm="1">
        <f t="array" ref="P7246">IF(Q7246&gt;0,INDEX(Q7246:Q28970,MATCH(TRUE,INDEX(Q7246:Q28970="",,),0)-1),"")</f>
        <v>9</v>
      </c>
      <c r="Q7246">
        <v>4</v>
      </c>
      <c r="R7246">
        <f t="shared" si="115"/>
        <v>0</v>
      </c>
    </row>
    <row r="7247" spans="1:18" x14ac:dyDescent="0.3">
      <c r="A7247" t="s">
        <v>514</v>
      </c>
      <c r="B7247" s="1">
        <v>38406</v>
      </c>
      <c r="C7247" t="s">
        <v>515</v>
      </c>
      <c r="D7247" t="s">
        <v>595</v>
      </c>
      <c r="E7247" t="s">
        <v>596</v>
      </c>
      <c r="G7247" s="6" t="s">
        <v>29</v>
      </c>
      <c r="H7247" t="s">
        <v>194</v>
      </c>
      <c r="I7247" t="s">
        <v>26</v>
      </c>
      <c r="J7247" t="s">
        <v>27</v>
      </c>
      <c r="K7247">
        <v>337</v>
      </c>
      <c r="L7247">
        <v>15</v>
      </c>
      <c r="M7247" t="s">
        <v>177</v>
      </c>
      <c r="N7247">
        <v>15</v>
      </c>
      <c r="P7247" cm="1">
        <f t="array" ref="P7247">IF(Q7247&gt;0,INDEX(Q7247:Q28971,MATCH(TRUE,INDEX(Q7247:Q28971="",,),0)-1),"")</f>
        <v>9</v>
      </c>
      <c r="Q7247">
        <v>4</v>
      </c>
      <c r="R7247">
        <f t="shared" si="115"/>
        <v>0</v>
      </c>
    </row>
    <row r="7248" spans="1:18" x14ac:dyDescent="0.3">
      <c r="A7248" t="s">
        <v>514</v>
      </c>
      <c r="B7248" s="1">
        <v>38406</v>
      </c>
      <c r="C7248" t="s">
        <v>515</v>
      </c>
      <c r="D7248" t="s">
        <v>595</v>
      </c>
      <c r="E7248" t="s">
        <v>596</v>
      </c>
      <c r="G7248" s="6" t="s">
        <v>29</v>
      </c>
      <c r="H7248" t="s">
        <v>28</v>
      </c>
      <c r="I7248" t="s">
        <v>26</v>
      </c>
      <c r="J7248" t="s">
        <v>27</v>
      </c>
      <c r="K7248">
        <v>323</v>
      </c>
      <c r="L7248">
        <v>22</v>
      </c>
      <c r="M7248" t="s">
        <v>177</v>
      </c>
      <c r="N7248">
        <v>22</v>
      </c>
      <c r="P7248" cm="1">
        <f t="array" ref="P7248">IF(Q7248&gt;0,INDEX(Q7248:Q28972,MATCH(TRUE,INDEX(Q7248:Q28972="",,),0)-1),"")</f>
        <v>9</v>
      </c>
      <c r="Q7248">
        <v>4</v>
      </c>
      <c r="R7248">
        <f t="shared" si="115"/>
        <v>0</v>
      </c>
    </row>
    <row r="7249" spans="1:18" x14ac:dyDescent="0.3">
      <c r="A7249" t="s">
        <v>514</v>
      </c>
      <c r="B7249" s="1">
        <v>38406</v>
      </c>
      <c r="C7249" t="s">
        <v>515</v>
      </c>
      <c r="D7249" t="s">
        <v>595</v>
      </c>
      <c r="E7249" t="s">
        <v>596</v>
      </c>
      <c r="G7249" s="6" t="s">
        <v>29</v>
      </c>
      <c r="H7249" t="s">
        <v>533</v>
      </c>
      <c r="I7249" t="s">
        <v>26</v>
      </c>
      <c r="J7249" t="s">
        <v>27</v>
      </c>
      <c r="K7249">
        <v>47</v>
      </c>
      <c r="L7249">
        <v>3</v>
      </c>
      <c r="M7249" t="s">
        <v>177</v>
      </c>
      <c r="N7249">
        <v>3</v>
      </c>
      <c r="P7249" cm="1">
        <f t="array" ref="P7249">IF(Q7249&gt;0,INDEX(Q7249:Q28973,MATCH(TRUE,INDEX(Q7249:Q28973="",,),0)-1),"")</f>
        <v>9</v>
      </c>
      <c r="Q7249">
        <v>4</v>
      </c>
      <c r="R7249">
        <f t="shared" si="115"/>
        <v>0</v>
      </c>
    </row>
    <row r="7250" spans="1:18" x14ac:dyDescent="0.3">
      <c r="A7250" t="s">
        <v>514</v>
      </c>
      <c r="B7250" s="1">
        <v>38406</v>
      </c>
      <c r="C7250" t="s">
        <v>515</v>
      </c>
      <c r="D7250" t="s">
        <v>595</v>
      </c>
      <c r="E7250" t="s">
        <v>596</v>
      </c>
      <c r="G7250" s="6" t="s">
        <v>29</v>
      </c>
      <c r="H7250" t="s">
        <v>43</v>
      </c>
      <c r="I7250" t="s">
        <v>26</v>
      </c>
      <c r="J7250" t="s">
        <v>27</v>
      </c>
      <c r="K7250">
        <v>592</v>
      </c>
      <c r="L7250">
        <v>15</v>
      </c>
      <c r="M7250" t="s">
        <v>177</v>
      </c>
      <c r="N7250">
        <v>15</v>
      </c>
      <c r="P7250" cm="1">
        <f t="array" ref="P7250">IF(Q7250&gt;0,INDEX(Q7250:Q28974,MATCH(TRUE,INDEX(Q7250:Q28974="",,),0)-1),"")</f>
        <v>9</v>
      </c>
      <c r="Q7250">
        <v>4</v>
      </c>
      <c r="R7250">
        <f t="shared" si="115"/>
        <v>0</v>
      </c>
    </row>
    <row r="7251" spans="1:18" x14ac:dyDescent="0.3">
      <c r="A7251" t="s">
        <v>514</v>
      </c>
      <c r="B7251" s="1">
        <v>38406</v>
      </c>
      <c r="C7251" t="s">
        <v>515</v>
      </c>
      <c r="D7251" t="s">
        <v>595</v>
      </c>
      <c r="E7251" t="s">
        <v>596</v>
      </c>
      <c r="G7251" s="6" t="s">
        <v>29</v>
      </c>
      <c r="H7251" t="s">
        <v>64</v>
      </c>
      <c r="I7251" t="s">
        <v>26</v>
      </c>
      <c r="J7251" t="s">
        <v>27</v>
      </c>
      <c r="K7251">
        <v>389</v>
      </c>
      <c r="L7251">
        <v>14</v>
      </c>
      <c r="M7251" t="s">
        <v>177</v>
      </c>
      <c r="N7251">
        <v>14</v>
      </c>
      <c r="P7251" cm="1">
        <f t="array" ref="P7251">IF(Q7251&gt;0,INDEX(Q7251:Q28975,MATCH(TRUE,INDEX(Q7251:Q28975="",,),0)-1),"")</f>
        <v>9</v>
      </c>
      <c r="Q7251">
        <v>4</v>
      </c>
      <c r="R7251">
        <f t="shared" si="115"/>
        <v>0</v>
      </c>
    </row>
    <row r="7252" spans="1:18" x14ac:dyDescent="0.3">
      <c r="A7252" t="s">
        <v>514</v>
      </c>
      <c r="B7252" s="1">
        <v>38406</v>
      </c>
      <c r="C7252" t="s">
        <v>515</v>
      </c>
      <c r="D7252" t="s">
        <v>595</v>
      </c>
      <c r="E7252" t="s">
        <v>596</v>
      </c>
      <c r="G7252" t="s">
        <v>19</v>
      </c>
      <c r="H7252" t="s">
        <v>41</v>
      </c>
      <c r="I7252" t="s">
        <v>21</v>
      </c>
      <c r="J7252" t="s">
        <v>22</v>
      </c>
      <c r="K7252">
        <v>1081</v>
      </c>
      <c r="L7252">
        <v>195</v>
      </c>
      <c r="M7252" t="s">
        <v>153</v>
      </c>
      <c r="N7252">
        <v>195</v>
      </c>
      <c r="P7252" cm="1">
        <f t="array" ref="P7252">IF(Q7252&gt;0,INDEX(Q7252:Q28976,MATCH(TRUE,INDEX(Q7252:Q28976="",,),0)-1),"")</f>
        <v>9</v>
      </c>
      <c r="Q7252">
        <v>5</v>
      </c>
      <c r="R7252">
        <f t="shared" si="115"/>
        <v>0</v>
      </c>
    </row>
    <row r="7253" spans="1:18" x14ac:dyDescent="0.3">
      <c r="A7253" t="s">
        <v>514</v>
      </c>
      <c r="B7253" s="1">
        <v>38406</v>
      </c>
      <c r="C7253" t="s">
        <v>515</v>
      </c>
      <c r="D7253" t="s">
        <v>595</v>
      </c>
      <c r="E7253" t="s">
        <v>596</v>
      </c>
      <c r="G7253" t="s">
        <v>19</v>
      </c>
      <c r="H7253" t="s">
        <v>43</v>
      </c>
      <c r="I7253" t="s">
        <v>21</v>
      </c>
      <c r="J7253" t="s">
        <v>22</v>
      </c>
      <c r="K7253">
        <v>121</v>
      </c>
      <c r="L7253">
        <v>156</v>
      </c>
      <c r="M7253" t="s">
        <v>153</v>
      </c>
      <c r="N7253">
        <v>156</v>
      </c>
      <c r="P7253" cm="1">
        <f t="array" ref="P7253">IF(Q7253&gt;0,INDEX(Q7253:Q28977,MATCH(TRUE,INDEX(Q7253:Q28977="",,),0)-1),"")</f>
        <v>9</v>
      </c>
      <c r="Q7253">
        <v>5</v>
      </c>
      <c r="R7253">
        <f t="shared" si="115"/>
        <v>0</v>
      </c>
    </row>
    <row r="7254" spans="1:18" x14ac:dyDescent="0.3">
      <c r="A7254" t="s">
        <v>514</v>
      </c>
      <c r="B7254" s="1">
        <v>38406</v>
      </c>
      <c r="C7254" t="s">
        <v>515</v>
      </c>
      <c r="D7254" t="s">
        <v>595</v>
      </c>
      <c r="E7254" t="s">
        <v>596</v>
      </c>
      <c r="G7254" t="s">
        <v>19</v>
      </c>
      <c r="H7254" t="s">
        <v>30</v>
      </c>
      <c r="I7254" t="s">
        <v>26</v>
      </c>
      <c r="J7254" t="s">
        <v>27</v>
      </c>
      <c r="K7254">
        <v>1563</v>
      </c>
      <c r="L7254">
        <v>12</v>
      </c>
      <c r="M7254" t="s">
        <v>153</v>
      </c>
      <c r="N7254">
        <v>85.09</v>
      </c>
      <c r="P7254" cm="1">
        <f t="array" ref="P7254">IF(Q7254&gt;0,INDEX(Q7254:Q28978,MATCH(TRUE,INDEX(Q7254:Q28978="",,),0)-1),"")</f>
        <v>9</v>
      </c>
      <c r="Q7254">
        <v>5</v>
      </c>
      <c r="R7254">
        <f t="shared" si="115"/>
        <v>0</v>
      </c>
    </row>
    <row r="7255" spans="1:18" x14ac:dyDescent="0.3">
      <c r="A7255" t="s">
        <v>514</v>
      </c>
      <c r="B7255" s="1">
        <v>38406</v>
      </c>
      <c r="C7255" t="s">
        <v>515</v>
      </c>
      <c r="D7255" t="s">
        <v>595</v>
      </c>
      <c r="E7255" t="s">
        <v>596</v>
      </c>
      <c r="G7255" t="s">
        <v>19</v>
      </c>
      <c r="H7255" t="s">
        <v>41</v>
      </c>
      <c r="I7255" t="s">
        <v>26</v>
      </c>
      <c r="J7255" t="s">
        <v>27</v>
      </c>
      <c r="K7255">
        <v>1429</v>
      </c>
      <c r="L7255">
        <v>45</v>
      </c>
      <c r="M7255" t="s">
        <v>153</v>
      </c>
      <c r="N7255">
        <v>45</v>
      </c>
      <c r="P7255" cm="1">
        <f t="array" ref="P7255">IF(Q7255&gt;0,INDEX(Q7255:Q28979,MATCH(TRUE,INDEX(Q7255:Q28979="",,),0)-1),"")</f>
        <v>9</v>
      </c>
      <c r="Q7255">
        <v>5</v>
      </c>
      <c r="R7255">
        <f t="shared" si="115"/>
        <v>0</v>
      </c>
    </row>
    <row r="7256" spans="1:18" x14ac:dyDescent="0.3">
      <c r="A7256" t="s">
        <v>514</v>
      </c>
      <c r="B7256" s="1">
        <v>38406</v>
      </c>
      <c r="C7256" t="s">
        <v>515</v>
      </c>
      <c r="D7256" t="s">
        <v>595</v>
      </c>
      <c r="E7256" t="s">
        <v>596</v>
      </c>
      <c r="G7256" t="s">
        <v>19</v>
      </c>
      <c r="H7256" t="s">
        <v>63</v>
      </c>
      <c r="I7256" t="s">
        <v>26</v>
      </c>
      <c r="J7256" t="s">
        <v>27</v>
      </c>
      <c r="K7256">
        <v>827</v>
      </c>
      <c r="L7256">
        <v>17</v>
      </c>
      <c r="M7256" t="s">
        <v>153</v>
      </c>
      <c r="N7256">
        <v>17</v>
      </c>
      <c r="P7256" cm="1">
        <f t="array" ref="P7256">IF(Q7256&gt;0,INDEX(Q7256:Q28980,MATCH(TRUE,INDEX(Q7256:Q28980="",,),0)-1),"")</f>
        <v>9</v>
      </c>
      <c r="Q7256">
        <v>5</v>
      </c>
      <c r="R7256">
        <f t="shared" si="115"/>
        <v>0</v>
      </c>
    </row>
    <row r="7257" spans="1:18" x14ac:dyDescent="0.3">
      <c r="A7257" t="s">
        <v>514</v>
      </c>
      <c r="B7257" s="1">
        <v>38406</v>
      </c>
      <c r="C7257" t="s">
        <v>515</v>
      </c>
      <c r="D7257" t="s">
        <v>595</v>
      </c>
      <c r="E7257" t="s">
        <v>596</v>
      </c>
      <c r="G7257" s="6" t="s">
        <v>29</v>
      </c>
      <c r="H7257" t="s">
        <v>194</v>
      </c>
      <c r="I7257" t="s">
        <v>21</v>
      </c>
      <c r="J7257" t="s">
        <v>22</v>
      </c>
      <c r="K7257">
        <v>13</v>
      </c>
      <c r="L7257">
        <v>480</v>
      </c>
      <c r="M7257" t="s">
        <v>153</v>
      </c>
      <c r="N7257">
        <v>480</v>
      </c>
      <c r="P7257" cm="1">
        <f t="array" ref="P7257">IF(Q7257&gt;0,INDEX(Q7257:Q28981,MATCH(TRUE,INDEX(Q7257:Q28981="",,),0)-1),"")</f>
        <v>9</v>
      </c>
      <c r="Q7257">
        <v>5</v>
      </c>
      <c r="R7257">
        <f t="shared" si="115"/>
        <v>0</v>
      </c>
    </row>
    <row r="7258" spans="1:18" x14ac:dyDescent="0.3">
      <c r="A7258" t="s">
        <v>514</v>
      </c>
      <c r="B7258" s="1">
        <v>38406</v>
      </c>
      <c r="C7258" t="s">
        <v>515</v>
      </c>
      <c r="D7258" t="s">
        <v>595</v>
      </c>
      <c r="E7258" t="s">
        <v>596</v>
      </c>
      <c r="G7258" s="6" t="s">
        <v>29</v>
      </c>
      <c r="H7258" t="s">
        <v>30</v>
      </c>
      <c r="I7258" t="s">
        <v>21</v>
      </c>
      <c r="J7258" t="s">
        <v>22</v>
      </c>
      <c r="K7258">
        <v>81</v>
      </c>
      <c r="L7258">
        <v>137</v>
      </c>
      <c r="M7258" t="s">
        <v>153</v>
      </c>
      <c r="N7258">
        <v>137</v>
      </c>
      <c r="P7258" cm="1">
        <f t="array" ref="P7258">IF(Q7258&gt;0,INDEX(Q7258:Q28982,MATCH(TRUE,INDEX(Q7258:Q28982="",,),0)-1),"")</f>
        <v>9</v>
      </c>
      <c r="Q7258">
        <v>5</v>
      </c>
      <c r="R7258">
        <f t="shared" si="115"/>
        <v>0</v>
      </c>
    </row>
    <row r="7259" spans="1:18" x14ac:dyDescent="0.3">
      <c r="A7259" t="s">
        <v>514</v>
      </c>
      <c r="B7259" s="1">
        <v>38406</v>
      </c>
      <c r="C7259" t="s">
        <v>515</v>
      </c>
      <c r="D7259" t="s">
        <v>595</v>
      </c>
      <c r="E7259" t="s">
        <v>596</v>
      </c>
      <c r="G7259" s="6" t="s">
        <v>29</v>
      </c>
      <c r="H7259" t="s">
        <v>533</v>
      </c>
      <c r="I7259" t="s">
        <v>21</v>
      </c>
      <c r="J7259" t="s">
        <v>22</v>
      </c>
      <c r="K7259">
        <v>21</v>
      </c>
      <c r="L7259">
        <v>45</v>
      </c>
      <c r="M7259" t="s">
        <v>153</v>
      </c>
      <c r="N7259">
        <v>45</v>
      </c>
      <c r="P7259" cm="1">
        <f t="array" ref="P7259">IF(Q7259&gt;0,INDEX(Q7259:Q28983,MATCH(TRUE,INDEX(Q7259:Q28983="",,),0)-1),"")</f>
        <v>9</v>
      </c>
      <c r="Q7259">
        <v>5</v>
      </c>
      <c r="R7259">
        <f t="shared" si="115"/>
        <v>0</v>
      </c>
    </row>
    <row r="7260" spans="1:18" x14ac:dyDescent="0.3">
      <c r="A7260" t="s">
        <v>514</v>
      </c>
      <c r="B7260" s="1">
        <v>38406</v>
      </c>
      <c r="C7260" t="s">
        <v>515</v>
      </c>
      <c r="D7260" t="s">
        <v>595</v>
      </c>
      <c r="E7260" t="s">
        <v>596</v>
      </c>
      <c r="G7260" s="6" t="s">
        <v>29</v>
      </c>
      <c r="H7260" t="s">
        <v>63</v>
      </c>
      <c r="I7260" t="s">
        <v>21</v>
      </c>
      <c r="J7260" t="s">
        <v>22</v>
      </c>
      <c r="K7260">
        <v>89</v>
      </c>
      <c r="L7260">
        <v>63</v>
      </c>
      <c r="M7260" t="s">
        <v>153</v>
      </c>
      <c r="N7260">
        <v>63</v>
      </c>
      <c r="P7260" cm="1">
        <f t="array" ref="P7260">IF(Q7260&gt;0,INDEX(Q7260:Q28984,MATCH(TRUE,INDEX(Q7260:Q28984="",,),0)-1),"")</f>
        <v>9</v>
      </c>
      <c r="Q7260">
        <v>5</v>
      </c>
      <c r="R7260">
        <f t="shared" si="115"/>
        <v>0</v>
      </c>
    </row>
    <row r="7261" spans="1:18" x14ac:dyDescent="0.3">
      <c r="A7261" t="s">
        <v>514</v>
      </c>
      <c r="B7261" s="1">
        <v>38406</v>
      </c>
      <c r="C7261" t="s">
        <v>515</v>
      </c>
      <c r="D7261" t="s">
        <v>595</v>
      </c>
      <c r="E7261" t="s">
        <v>596</v>
      </c>
      <c r="G7261" s="6" t="s">
        <v>29</v>
      </c>
      <c r="H7261" t="s">
        <v>64</v>
      </c>
      <c r="I7261" t="s">
        <v>21</v>
      </c>
      <c r="J7261" t="s">
        <v>22</v>
      </c>
      <c r="K7261">
        <v>38</v>
      </c>
      <c r="L7261">
        <v>127</v>
      </c>
      <c r="M7261" t="s">
        <v>153</v>
      </c>
      <c r="N7261">
        <v>127</v>
      </c>
      <c r="P7261" cm="1">
        <f t="array" ref="P7261">IF(Q7261&gt;0,INDEX(Q7261:Q28985,MATCH(TRUE,INDEX(Q7261:Q28985="",,),0)-1),"")</f>
        <v>9</v>
      </c>
      <c r="Q7261">
        <v>5</v>
      </c>
      <c r="R7261">
        <f t="shared" si="115"/>
        <v>0</v>
      </c>
    </row>
    <row r="7262" spans="1:18" x14ac:dyDescent="0.3">
      <c r="A7262" t="s">
        <v>514</v>
      </c>
      <c r="B7262" s="1">
        <v>38406</v>
      </c>
      <c r="C7262" t="s">
        <v>515</v>
      </c>
      <c r="D7262" t="s">
        <v>595</v>
      </c>
      <c r="E7262" t="s">
        <v>596</v>
      </c>
      <c r="G7262" s="6" t="s">
        <v>29</v>
      </c>
      <c r="H7262" t="s">
        <v>194</v>
      </c>
      <c r="I7262" t="s">
        <v>26</v>
      </c>
      <c r="J7262" t="s">
        <v>27</v>
      </c>
      <c r="K7262">
        <v>337</v>
      </c>
      <c r="L7262">
        <v>15</v>
      </c>
      <c r="M7262" t="s">
        <v>153</v>
      </c>
      <c r="N7262">
        <v>15</v>
      </c>
      <c r="P7262" cm="1">
        <f t="array" ref="P7262">IF(Q7262&gt;0,INDEX(Q7262:Q28986,MATCH(TRUE,INDEX(Q7262:Q28986="",,),0)-1),"")</f>
        <v>9</v>
      </c>
      <c r="Q7262">
        <v>5</v>
      </c>
      <c r="R7262">
        <f t="shared" si="115"/>
        <v>0</v>
      </c>
    </row>
    <row r="7263" spans="1:18" x14ac:dyDescent="0.3">
      <c r="A7263" t="s">
        <v>514</v>
      </c>
      <c r="B7263" s="1">
        <v>38406</v>
      </c>
      <c r="C7263" t="s">
        <v>515</v>
      </c>
      <c r="D7263" t="s">
        <v>595</v>
      </c>
      <c r="E7263" t="s">
        <v>596</v>
      </c>
      <c r="G7263" s="6" t="s">
        <v>29</v>
      </c>
      <c r="H7263" t="s">
        <v>28</v>
      </c>
      <c r="I7263" t="s">
        <v>26</v>
      </c>
      <c r="J7263" t="s">
        <v>27</v>
      </c>
      <c r="K7263">
        <v>323</v>
      </c>
      <c r="L7263">
        <v>22</v>
      </c>
      <c r="M7263" t="s">
        <v>153</v>
      </c>
      <c r="N7263">
        <v>22</v>
      </c>
      <c r="P7263" cm="1">
        <f t="array" ref="P7263">IF(Q7263&gt;0,INDEX(Q7263:Q28987,MATCH(TRUE,INDEX(Q7263:Q28987="",,),0)-1),"")</f>
        <v>9</v>
      </c>
      <c r="Q7263">
        <v>5</v>
      </c>
      <c r="R7263">
        <f t="shared" si="115"/>
        <v>0</v>
      </c>
    </row>
    <row r="7264" spans="1:18" x14ac:dyDescent="0.3">
      <c r="A7264" t="s">
        <v>514</v>
      </c>
      <c r="B7264" s="1">
        <v>38406</v>
      </c>
      <c r="C7264" t="s">
        <v>515</v>
      </c>
      <c r="D7264" t="s">
        <v>595</v>
      </c>
      <c r="E7264" t="s">
        <v>596</v>
      </c>
      <c r="G7264" s="6" t="s">
        <v>29</v>
      </c>
      <c r="H7264" t="s">
        <v>533</v>
      </c>
      <c r="I7264" t="s">
        <v>26</v>
      </c>
      <c r="J7264" t="s">
        <v>27</v>
      </c>
      <c r="K7264">
        <v>47</v>
      </c>
      <c r="L7264">
        <v>3</v>
      </c>
      <c r="M7264" t="s">
        <v>153</v>
      </c>
      <c r="N7264">
        <v>3</v>
      </c>
      <c r="P7264" cm="1">
        <f t="array" ref="P7264">IF(Q7264&gt;0,INDEX(Q7264:Q28988,MATCH(TRUE,INDEX(Q7264:Q28988="",,),0)-1),"")</f>
        <v>9</v>
      </c>
      <c r="Q7264">
        <v>5</v>
      </c>
      <c r="R7264">
        <f t="shared" si="115"/>
        <v>0</v>
      </c>
    </row>
    <row r="7265" spans="1:18" x14ac:dyDescent="0.3">
      <c r="A7265" t="s">
        <v>514</v>
      </c>
      <c r="B7265" s="1">
        <v>38406</v>
      </c>
      <c r="C7265" t="s">
        <v>515</v>
      </c>
      <c r="D7265" t="s">
        <v>595</v>
      </c>
      <c r="E7265" t="s">
        <v>596</v>
      </c>
      <c r="G7265" s="6" t="s">
        <v>29</v>
      </c>
      <c r="H7265" t="s">
        <v>43</v>
      </c>
      <c r="I7265" t="s">
        <v>26</v>
      </c>
      <c r="J7265" t="s">
        <v>27</v>
      </c>
      <c r="K7265">
        <v>592</v>
      </c>
      <c r="L7265">
        <v>15</v>
      </c>
      <c r="M7265" t="s">
        <v>153</v>
      </c>
      <c r="N7265">
        <v>15</v>
      </c>
      <c r="P7265" cm="1">
        <f t="array" ref="P7265">IF(Q7265&gt;0,INDEX(Q7265:Q28989,MATCH(TRUE,INDEX(Q7265:Q28989="",,),0)-1),"")</f>
        <v>9</v>
      </c>
      <c r="Q7265">
        <v>5</v>
      </c>
      <c r="R7265">
        <f t="shared" si="115"/>
        <v>0</v>
      </c>
    </row>
    <row r="7266" spans="1:18" x14ac:dyDescent="0.3">
      <c r="A7266" t="s">
        <v>514</v>
      </c>
      <c r="B7266" s="1">
        <v>38406</v>
      </c>
      <c r="C7266" t="s">
        <v>515</v>
      </c>
      <c r="D7266" t="s">
        <v>595</v>
      </c>
      <c r="E7266" t="s">
        <v>596</v>
      </c>
      <c r="G7266" s="6" t="s">
        <v>29</v>
      </c>
      <c r="H7266" t="s">
        <v>64</v>
      </c>
      <c r="I7266" t="s">
        <v>26</v>
      </c>
      <c r="J7266" t="s">
        <v>27</v>
      </c>
      <c r="K7266">
        <v>389</v>
      </c>
      <c r="L7266">
        <v>14</v>
      </c>
      <c r="M7266" t="s">
        <v>153</v>
      </c>
      <c r="N7266">
        <v>14</v>
      </c>
      <c r="P7266" cm="1">
        <f t="array" ref="P7266">IF(Q7266&gt;0,INDEX(Q7266:Q28990,MATCH(TRUE,INDEX(Q7266:Q28990="",,),0)-1),"")</f>
        <v>9</v>
      </c>
      <c r="Q7266">
        <v>5</v>
      </c>
      <c r="R7266">
        <f t="shared" si="115"/>
        <v>0</v>
      </c>
    </row>
    <row r="7267" spans="1:18" x14ac:dyDescent="0.3">
      <c r="A7267" t="s">
        <v>514</v>
      </c>
      <c r="B7267" s="1">
        <v>38406</v>
      </c>
      <c r="C7267" t="s">
        <v>515</v>
      </c>
      <c r="D7267" t="s">
        <v>595</v>
      </c>
      <c r="E7267" t="s">
        <v>596</v>
      </c>
      <c r="G7267" t="s">
        <v>19</v>
      </c>
      <c r="H7267" t="s">
        <v>41</v>
      </c>
      <c r="I7267" t="s">
        <v>21</v>
      </c>
      <c r="J7267" t="s">
        <v>22</v>
      </c>
      <c r="K7267">
        <v>1081</v>
      </c>
      <c r="L7267">
        <v>195</v>
      </c>
      <c r="M7267" t="s">
        <v>161</v>
      </c>
      <c r="N7267">
        <v>291.83</v>
      </c>
      <c r="P7267" cm="1">
        <f t="array" ref="P7267">IF(Q7267&gt;0,INDEX(Q7267:Q28991,MATCH(TRUE,INDEX(Q7267:Q28991="",,),0)-1),"")</f>
        <v>9</v>
      </c>
      <c r="Q7267">
        <v>6</v>
      </c>
      <c r="R7267">
        <f t="shared" si="115"/>
        <v>0</v>
      </c>
    </row>
    <row r="7268" spans="1:18" x14ac:dyDescent="0.3">
      <c r="A7268" t="s">
        <v>514</v>
      </c>
      <c r="B7268" s="1">
        <v>38406</v>
      </c>
      <c r="C7268" t="s">
        <v>515</v>
      </c>
      <c r="D7268" t="s">
        <v>595</v>
      </c>
      <c r="E7268" t="s">
        <v>596</v>
      </c>
      <c r="G7268" t="s">
        <v>19</v>
      </c>
      <c r="H7268" t="s">
        <v>43</v>
      </c>
      <c r="I7268" t="s">
        <v>21</v>
      </c>
      <c r="J7268" t="s">
        <v>22</v>
      </c>
      <c r="K7268">
        <v>121</v>
      </c>
      <c r="L7268">
        <v>156</v>
      </c>
      <c r="M7268" t="s">
        <v>161</v>
      </c>
      <c r="N7268">
        <v>156</v>
      </c>
      <c r="P7268" cm="1">
        <f t="array" ref="P7268">IF(Q7268&gt;0,INDEX(Q7268:Q28992,MATCH(TRUE,INDEX(Q7268:Q28992="",,),0)-1),"")</f>
        <v>9</v>
      </c>
      <c r="Q7268">
        <v>6</v>
      </c>
      <c r="R7268">
        <f t="shared" si="115"/>
        <v>0</v>
      </c>
    </row>
    <row r="7269" spans="1:18" x14ac:dyDescent="0.3">
      <c r="A7269" t="s">
        <v>514</v>
      </c>
      <c r="B7269" s="1">
        <v>38406</v>
      </c>
      <c r="C7269" t="s">
        <v>515</v>
      </c>
      <c r="D7269" t="s">
        <v>595</v>
      </c>
      <c r="E7269" t="s">
        <v>596</v>
      </c>
      <c r="G7269" t="s">
        <v>19</v>
      </c>
      <c r="H7269" t="s">
        <v>30</v>
      </c>
      <c r="I7269" t="s">
        <v>26</v>
      </c>
      <c r="J7269" t="s">
        <v>27</v>
      </c>
      <c r="K7269">
        <v>1563</v>
      </c>
      <c r="L7269">
        <v>12</v>
      </c>
      <c r="M7269" t="s">
        <v>161</v>
      </c>
      <c r="N7269">
        <v>12</v>
      </c>
      <c r="P7269" cm="1">
        <f t="array" ref="P7269">IF(Q7269&gt;0,INDEX(Q7269:Q28993,MATCH(TRUE,INDEX(Q7269:Q28993="",,),0)-1),"")</f>
        <v>9</v>
      </c>
      <c r="Q7269">
        <v>6</v>
      </c>
      <c r="R7269">
        <f t="shared" si="115"/>
        <v>0</v>
      </c>
    </row>
    <row r="7270" spans="1:18" x14ac:dyDescent="0.3">
      <c r="A7270" t="s">
        <v>514</v>
      </c>
      <c r="B7270" s="1">
        <v>38406</v>
      </c>
      <c r="C7270" t="s">
        <v>515</v>
      </c>
      <c r="D7270" t="s">
        <v>595</v>
      </c>
      <c r="E7270" t="s">
        <v>596</v>
      </c>
      <c r="G7270" t="s">
        <v>19</v>
      </c>
      <c r="H7270" t="s">
        <v>41</v>
      </c>
      <c r="I7270" t="s">
        <v>26</v>
      </c>
      <c r="J7270" t="s">
        <v>27</v>
      </c>
      <c r="K7270">
        <v>1429</v>
      </c>
      <c r="L7270">
        <v>45</v>
      </c>
      <c r="M7270" t="s">
        <v>161</v>
      </c>
      <c r="N7270">
        <v>45</v>
      </c>
      <c r="P7270" cm="1">
        <f t="array" ref="P7270">IF(Q7270&gt;0,INDEX(Q7270:Q28994,MATCH(TRUE,INDEX(Q7270:Q28994="",,),0)-1),"")</f>
        <v>9</v>
      </c>
      <c r="Q7270">
        <v>6</v>
      </c>
      <c r="R7270">
        <f t="shared" si="115"/>
        <v>0</v>
      </c>
    </row>
    <row r="7271" spans="1:18" x14ac:dyDescent="0.3">
      <c r="A7271" t="s">
        <v>514</v>
      </c>
      <c r="B7271" s="1">
        <v>38406</v>
      </c>
      <c r="C7271" t="s">
        <v>515</v>
      </c>
      <c r="D7271" t="s">
        <v>595</v>
      </c>
      <c r="E7271" t="s">
        <v>596</v>
      </c>
      <c r="G7271" t="s">
        <v>19</v>
      </c>
      <c r="H7271" t="s">
        <v>63</v>
      </c>
      <c r="I7271" t="s">
        <v>26</v>
      </c>
      <c r="J7271" t="s">
        <v>27</v>
      </c>
      <c r="K7271">
        <v>827</v>
      </c>
      <c r="L7271">
        <v>17</v>
      </c>
      <c r="M7271" t="s">
        <v>161</v>
      </c>
      <c r="N7271">
        <v>17</v>
      </c>
      <c r="P7271" cm="1">
        <f t="array" ref="P7271">IF(Q7271&gt;0,INDEX(Q7271:Q28995,MATCH(TRUE,INDEX(Q7271:Q28995="",,),0)-1),"")</f>
        <v>9</v>
      </c>
      <c r="Q7271">
        <v>6</v>
      </c>
      <c r="R7271">
        <f t="shared" si="115"/>
        <v>0</v>
      </c>
    </row>
    <row r="7272" spans="1:18" x14ac:dyDescent="0.3">
      <c r="A7272" t="s">
        <v>514</v>
      </c>
      <c r="B7272" s="1">
        <v>38406</v>
      </c>
      <c r="C7272" t="s">
        <v>515</v>
      </c>
      <c r="D7272" t="s">
        <v>595</v>
      </c>
      <c r="E7272" t="s">
        <v>596</v>
      </c>
      <c r="G7272" s="6" t="s">
        <v>29</v>
      </c>
      <c r="H7272" t="s">
        <v>194</v>
      </c>
      <c r="I7272" t="s">
        <v>21</v>
      </c>
      <c r="J7272" t="s">
        <v>22</v>
      </c>
      <c r="K7272">
        <v>13</v>
      </c>
      <c r="L7272">
        <v>480</v>
      </c>
      <c r="M7272" t="s">
        <v>161</v>
      </c>
      <c r="N7272">
        <v>480</v>
      </c>
      <c r="P7272" cm="1">
        <f t="array" ref="P7272">IF(Q7272&gt;0,INDEX(Q7272:Q28996,MATCH(TRUE,INDEX(Q7272:Q28996="",,),0)-1),"")</f>
        <v>9</v>
      </c>
      <c r="Q7272">
        <v>6</v>
      </c>
      <c r="R7272">
        <f t="shared" si="115"/>
        <v>0</v>
      </c>
    </row>
    <row r="7273" spans="1:18" x14ac:dyDescent="0.3">
      <c r="A7273" t="s">
        <v>514</v>
      </c>
      <c r="B7273" s="1">
        <v>38406</v>
      </c>
      <c r="C7273" t="s">
        <v>515</v>
      </c>
      <c r="D7273" t="s">
        <v>595</v>
      </c>
      <c r="E7273" t="s">
        <v>596</v>
      </c>
      <c r="G7273" s="6" t="s">
        <v>29</v>
      </c>
      <c r="H7273" t="s">
        <v>30</v>
      </c>
      <c r="I7273" t="s">
        <v>21</v>
      </c>
      <c r="J7273" t="s">
        <v>22</v>
      </c>
      <c r="K7273">
        <v>81</v>
      </c>
      <c r="L7273">
        <v>137</v>
      </c>
      <c r="M7273" t="s">
        <v>161</v>
      </c>
      <c r="N7273">
        <v>137</v>
      </c>
      <c r="P7273" cm="1">
        <f t="array" ref="P7273">IF(Q7273&gt;0,INDEX(Q7273:Q28997,MATCH(TRUE,INDEX(Q7273:Q28997="",,),0)-1),"")</f>
        <v>9</v>
      </c>
      <c r="Q7273">
        <v>6</v>
      </c>
      <c r="R7273">
        <f t="shared" si="115"/>
        <v>0</v>
      </c>
    </row>
    <row r="7274" spans="1:18" x14ac:dyDescent="0.3">
      <c r="A7274" t="s">
        <v>514</v>
      </c>
      <c r="B7274" s="1">
        <v>38406</v>
      </c>
      <c r="C7274" t="s">
        <v>515</v>
      </c>
      <c r="D7274" t="s">
        <v>595</v>
      </c>
      <c r="E7274" t="s">
        <v>596</v>
      </c>
      <c r="G7274" s="6" t="s">
        <v>29</v>
      </c>
      <c r="H7274" t="s">
        <v>533</v>
      </c>
      <c r="I7274" t="s">
        <v>21</v>
      </c>
      <c r="J7274" t="s">
        <v>22</v>
      </c>
      <c r="K7274">
        <v>21</v>
      </c>
      <c r="L7274">
        <v>45</v>
      </c>
      <c r="M7274" t="s">
        <v>161</v>
      </c>
      <c r="N7274">
        <v>45</v>
      </c>
      <c r="P7274" cm="1">
        <f t="array" ref="P7274">IF(Q7274&gt;0,INDEX(Q7274:Q28998,MATCH(TRUE,INDEX(Q7274:Q28998="",,),0)-1),"")</f>
        <v>9</v>
      </c>
      <c r="Q7274">
        <v>6</v>
      </c>
      <c r="R7274">
        <f t="shared" si="115"/>
        <v>0</v>
      </c>
    </row>
    <row r="7275" spans="1:18" x14ac:dyDescent="0.3">
      <c r="A7275" t="s">
        <v>514</v>
      </c>
      <c r="B7275" s="1">
        <v>38406</v>
      </c>
      <c r="C7275" t="s">
        <v>515</v>
      </c>
      <c r="D7275" t="s">
        <v>595</v>
      </c>
      <c r="E7275" t="s">
        <v>596</v>
      </c>
      <c r="G7275" s="6" t="s">
        <v>29</v>
      </c>
      <c r="H7275" t="s">
        <v>63</v>
      </c>
      <c r="I7275" t="s">
        <v>21</v>
      </c>
      <c r="J7275" t="s">
        <v>22</v>
      </c>
      <c r="K7275">
        <v>89</v>
      </c>
      <c r="L7275">
        <v>63</v>
      </c>
      <c r="M7275" t="s">
        <v>161</v>
      </c>
      <c r="N7275">
        <v>63</v>
      </c>
      <c r="P7275" cm="1">
        <f t="array" ref="P7275">IF(Q7275&gt;0,INDEX(Q7275:Q28999,MATCH(TRUE,INDEX(Q7275:Q28999="",,),0)-1),"")</f>
        <v>9</v>
      </c>
      <c r="Q7275">
        <v>6</v>
      </c>
      <c r="R7275">
        <f t="shared" si="115"/>
        <v>0</v>
      </c>
    </row>
    <row r="7276" spans="1:18" x14ac:dyDescent="0.3">
      <c r="A7276" t="s">
        <v>514</v>
      </c>
      <c r="B7276" s="1">
        <v>38406</v>
      </c>
      <c r="C7276" t="s">
        <v>515</v>
      </c>
      <c r="D7276" t="s">
        <v>595</v>
      </c>
      <c r="E7276" t="s">
        <v>596</v>
      </c>
      <c r="G7276" s="6" t="s">
        <v>29</v>
      </c>
      <c r="H7276" t="s">
        <v>64</v>
      </c>
      <c r="I7276" t="s">
        <v>21</v>
      </c>
      <c r="J7276" t="s">
        <v>22</v>
      </c>
      <c r="K7276">
        <v>38</v>
      </c>
      <c r="L7276">
        <v>127</v>
      </c>
      <c r="M7276" t="s">
        <v>161</v>
      </c>
      <c r="N7276">
        <v>127</v>
      </c>
      <c r="P7276" cm="1">
        <f t="array" ref="P7276">IF(Q7276&gt;0,INDEX(Q7276:Q29000,MATCH(TRUE,INDEX(Q7276:Q29000="",,),0)-1),"")</f>
        <v>9</v>
      </c>
      <c r="Q7276">
        <v>6</v>
      </c>
      <c r="R7276">
        <f t="shared" si="115"/>
        <v>0</v>
      </c>
    </row>
    <row r="7277" spans="1:18" x14ac:dyDescent="0.3">
      <c r="A7277" t="s">
        <v>514</v>
      </c>
      <c r="B7277" s="1">
        <v>38406</v>
      </c>
      <c r="C7277" t="s">
        <v>515</v>
      </c>
      <c r="D7277" t="s">
        <v>595</v>
      </c>
      <c r="E7277" t="s">
        <v>596</v>
      </c>
      <c r="G7277" s="6" t="s">
        <v>29</v>
      </c>
      <c r="H7277" t="s">
        <v>194</v>
      </c>
      <c r="I7277" t="s">
        <v>26</v>
      </c>
      <c r="J7277" t="s">
        <v>27</v>
      </c>
      <c r="K7277">
        <v>337</v>
      </c>
      <c r="L7277">
        <v>15</v>
      </c>
      <c r="M7277" t="s">
        <v>161</v>
      </c>
      <c r="N7277">
        <v>15</v>
      </c>
      <c r="P7277" cm="1">
        <f t="array" ref="P7277">IF(Q7277&gt;0,INDEX(Q7277:Q29001,MATCH(TRUE,INDEX(Q7277:Q29001="",,),0)-1),"")</f>
        <v>9</v>
      </c>
      <c r="Q7277">
        <v>6</v>
      </c>
      <c r="R7277">
        <f t="shared" si="115"/>
        <v>0</v>
      </c>
    </row>
    <row r="7278" spans="1:18" x14ac:dyDescent="0.3">
      <c r="A7278" t="s">
        <v>514</v>
      </c>
      <c r="B7278" s="1">
        <v>38406</v>
      </c>
      <c r="C7278" t="s">
        <v>515</v>
      </c>
      <c r="D7278" t="s">
        <v>595</v>
      </c>
      <c r="E7278" t="s">
        <v>596</v>
      </c>
      <c r="G7278" s="6" t="s">
        <v>29</v>
      </c>
      <c r="H7278" t="s">
        <v>28</v>
      </c>
      <c r="I7278" t="s">
        <v>26</v>
      </c>
      <c r="J7278" t="s">
        <v>27</v>
      </c>
      <c r="K7278">
        <v>323</v>
      </c>
      <c r="L7278">
        <v>22</v>
      </c>
      <c r="M7278" t="s">
        <v>161</v>
      </c>
      <c r="N7278">
        <v>22</v>
      </c>
      <c r="P7278" cm="1">
        <f t="array" ref="P7278">IF(Q7278&gt;0,INDEX(Q7278:Q29002,MATCH(TRUE,INDEX(Q7278:Q29002="",,),0)-1),"")</f>
        <v>9</v>
      </c>
      <c r="Q7278">
        <v>6</v>
      </c>
      <c r="R7278">
        <f t="shared" si="115"/>
        <v>0</v>
      </c>
    </row>
    <row r="7279" spans="1:18" x14ac:dyDescent="0.3">
      <c r="A7279" t="s">
        <v>514</v>
      </c>
      <c r="B7279" s="1">
        <v>38406</v>
      </c>
      <c r="C7279" t="s">
        <v>515</v>
      </c>
      <c r="D7279" t="s">
        <v>595</v>
      </c>
      <c r="E7279" t="s">
        <v>596</v>
      </c>
      <c r="G7279" s="6" t="s">
        <v>29</v>
      </c>
      <c r="H7279" t="s">
        <v>533</v>
      </c>
      <c r="I7279" t="s">
        <v>26</v>
      </c>
      <c r="J7279" t="s">
        <v>27</v>
      </c>
      <c r="K7279">
        <v>47</v>
      </c>
      <c r="L7279">
        <v>3</v>
      </c>
      <c r="M7279" t="s">
        <v>161</v>
      </c>
      <c r="N7279">
        <v>3</v>
      </c>
      <c r="P7279" cm="1">
        <f t="array" ref="P7279">IF(Q7279&gt;0,INDEX(Q7279:Q29003,MATCH(TRUE,INDEX(Q7279:Q29003="",,),0)-1),"")</f>
        <v>9</v>
      </c>
      <c r="Q7279">
        <v>6</v>
      </c>
      <c r="R7279">
        <f t="shared" si="115"/>
        <v>0</v>
      </c>
    </row>
    <row r="7280" spans="1:18" x14ac:dyDescent="0.3">
      <c r="A7280" t="s">
        <v>514</v>
      </c>
      <c r="B7280" s="1">
        <v>38406</v>
      </c>
      <c r="C7280" t="s">
        <v>515</v>
      </c>
      <c r="D7280" t="s">
        <v>595</v>
      </c>
      <c r="E7280" t="s">
        <v>596</v>
      </c>
      <c r="G7280" s="6" t="s">
        <v>29</v>
      </c>
      <c r="H7280" t="s">
        <v>43</v>
      </c>
      <c r="I7280" t="s">
        <v>26</v>
      </c>
      <c r="J7280" t="s">
        <v>27</v>
      </c>
      <c r="K7280">
        <v>592</v>
      </c>
      <c r="L7280">
        <v>15</v>
      </c>
      <c r="M7280" t="s">
        <v>161</v>
      </c>
      <c r="N7280">
        <v>15</v>
      </c>
      <c r="P7280" cm="1">
        <f t="array" ref="P7280">IF(Q7280&gt;0,INDEX(Q7280:Q29004,MATCH(TRUE,INDEX(Q7280:Q29004="",,),0)-1),"")</f>
        <v>9</v>
      </c>
      <c r="Q7280">
        <v>6</v>
      </c>
      <c r="R7280">
        <f t="shared" si="115"/>
        <v>0</v>
      </c>
    </row>
    <row r="7281" spans="1:18" x14ac:dyDescent="0.3">
      <c r="A7281" t="s">
        <v>514</v>
      </c>
      <c r="B7281" s="1">
        <v>38406</v>
      </c>
      <c r="C7281" t="s">
        <v>515</v>
      </c>
      <c r="D7281" t="s">
        <v>595</v>
      </c>
      <c r="E7281" t="s">
        <v>596</v>
      </c>
      <c r="G7281" s="6" t="s">
        <v>29</v>
      </c>
      <c r="H7281" t="s">
        <v>64</v>
      </c>
      <c r="I7281" t="s">
        <v>26</v>
      </c>
      <c r="J7281" t="s">
        <v>27</v>
      </c>
      <c r="K7281">
        <v>389</v>
      </c>
      <c r="L7281">
        <v>14</v>
      </c>
      <c r="M7281" t="s">
        <v>161</v>
      </c>
      <c r="N7281">
        <v>14</v>
      </c>
      <c r="P7281" cm="1">
        <f t="array" ref="P7281">IF(Q7281&gt;0,INDEX(Q7281:Q29005,MATCH(TRUE,INDEX(Q7281:Q29005="",,),0)-1),"")</f>
        <v>9</v>
      </c>
      <c r="Q7281">
        <v>6</v>
      </c>
      <c r="R7281">
        <f t="shared" si="115"/>
        <v>0</v>
      </c>
    </row>
    <row r="7282" spans="1:18" x14ac:dyDescent="0.3">
      <c r="A7282" t="s">
        <v>514</v>
      </c>
      <c r="B7282" s="1">
        <v>38406</v>
      </c>
      <c r="C7282" t="s">
        <v>515</v>
      </c>
      <c r="D7282" t="s">
        <v>595</v>
      </c>
      <c r="E7282" t="s">
        <v>596</v>
      </c>
      <c r="G7282" t="s">
        <v>19</v>
      </c>
      <c r="H7282" t="s">
        <v>41</v>
      </c>
      <c r="I7282" t="s">
        <v>21</v>
      </c>
      <c r="J7282" t="s">
        <v>22</v>
      </c>
      <c r="K7282">
        <v>1081</v>
      </c>
      <c r="L7282">
        <v>195</v>
      </c>
      <c r="M7282" t="s">
        <v>44</v>
      </c>
      <c r="N7282">
        <v>195</v>
      </c>
      <c r="P7282" cm="1">
        <f t="array" ref="P7282">IF(Q7282&gt;0,INDEX(Q7282:Q29006,MATCH(TRUE,INDEX(Q7282:Q29006="",,),0)-1),"")</f>
        <v>9</v>
      </c>
      <c r="Q7282">
        <v>7</v>
      </c>
      <c r="R7282">
        <f t="shared" si="115"/>
        <v>0</v>
      </c>
    </row>
    <row r="7283" spans="1:18" x14ac:dyDescent="0.3">
      <c r="A7283" t="s">
        <v>514</v>
      </c>
      <c r="B7283" s="1">
        <v>38406</v>
      </c>
      <c r="C7283" t="s">
        <v>515</v>
      </c>
      <c r="D7283" t="s">
        <v>595</v>
      </c>
      <c r="E7283" t="s">
        <v>596</v>
      </c>
      <c r="G7283" t="s">
        <v>19</v>
      </c>
      <c r="H7283" t="s">
        <v>43</v>
      </c>
      <c r="I7283" t="s">
        <v>21</v>
      </c>
      <c r="J7283" t="s">
        <v>22</v>
      </c>
      <c r="K7283">
        <v>121</v>
      </c>
      <c r="L7283">
        <v>156</v>
      </c>
      <c r="M7283" t="s">
        <v>44</v>
      </c>
      <c r="N7283">
        <v>200</v>
      </c>
      <c r="P7283" cm="1">
        <f t="array" ref="P7283">IF(Q7283&gt;0,INDEX(Q7283:Q29007,MATCH(TRUE,INDEX(Q7283:Q29007="",,),0)-1),"")</f>
        <v>9</v>
      </c>
      <c r="Q7283">
        <v>7</v>
      </c>
      <c r="R7283">
        <f t="shared" si="115"/>
        <v>0</v>
      </c>
    </row>
    <row r="7284" spans="1:18" x14ac:dyDescent="0.3">
      <c r="A7284" t="s">
        <v>514</v>
      </c>
      <c r="B7284" s="1">
        <v>38406</v>
      </c>
      <c r="C7284" t="s">
        <v>515</v>
      </c>
      <c r="D7284" t="s">
        <v>595</v>
      </c>
      <c r="E7284" t="s">
        <v>596</v>
      </c>
      <c r="G7284" t="s">
        <v>19</v>
      </c>
      <c r="H7284" t="s">
        <v>30</v>
      </c>
      <c r="I7284" t="s">
        <v>26</v>
      </c>
      <c r="J7284" t="s">
        <v>27</v>
      </c>
      <c r="K7284">
        <v>1563</v>
      </c>
      <c r="L7284">
        <v>12</v>
      </c>
      <c r="M7284" t="s">
        <v>44</v>
      </c>
      <c r="N7284">
        <v>41.74</v>
      </c>
      <c r="P7284" cm="1">
        <f t="array" ref="P7284">IF(Q7284&gt;0,INDEX(Q7284:Q29008,MATCH(TRUE,INDEX(Q7284:Q29008="",,),0)-1),"")</f>
        <v>9</v>
      </c>
      <c r="Q7284">
        <v>7</v>
      </c>
      <c r="R7284">
        <f t="shared" ref="R7284:R7347" si="116">IF(P7284="","",0)</f>
        <v>0</v>
      </c>
    </row>
    <row r="7285" spans="1:18" x14ac:dyDescent="0.3">
      <c r="A7285" t="s">
        <v>514</v>
      </c>
      <c r="B7285" s="1">
        <v>38406</v>
      </c>
      <c r="C7285" t="s">
        <v>515</v>
      </c>
      <c r="D7285" t="s">
        <v>595</v>
      </c>
      <c r="E7285" t="s">
        <v>596</v>
      </c>
      <c r="G7285" t="s">
        <v>19</v>
      </c>
      <c r="H7285" t="s">
        <v>41</v>
      </c>
      <c r="I7285" t="s">
        <v>26</v>
      </c>
      <c r="J7285" t="s">
        <v>27</v>
      </c>
      <c r="K7285">
        <v>1429</v>
      </c>
      <c r="L7285">
        <v>45</v>
      </c>
      <c r="M7285" t="s">
        <v>44</v>
      </c>
      <c r="N7285">
        <v>51.61</v>
      </c>
      <c r="P7285" cm="1">
        <f t="array" ref="P7285">IF(Q7285&gt;0,INDEX(Q7285:Q29009,MATCH(TRUE,INDEX(Q7285:Q29009="",,),0)-1),"")</f>
        <v>9</v>
      </c>
      <c r="Q7285">
        <v>7</v>
      </c>
      <c r="R7285">
        <f t="shared" si="116"/>
        <v>0</v>
      </c>
    </row>
    <row r="7286" spans="1:18" x14ac:dyDescent="0.3">
      <c r="A7286" t="s">
        <v>514</v>
      </c>
      <c r="B7286" s="1">
        <v>38406</v>
      </c>
      <c r="C7286" t="s">
        <v>515</v>
      </c>
      <c r="D7286" t="s">
        <v>595</v>
      </c>
      <c r="E7286" t="s">
        <v>596</v>
      </c>
      <c r="G7286" t="s">
        <v>19</v>
      </c>
      <c r="H7286" t="s">
        <v>63</v>
      </c>
      <c r="I7286" t="s">
        <v>26</v>
      </c>
      <c r="J7286" t="s">
        <v>27</v>
      </c>
      <c r="K7286">
        <v>827</v>
      </c>
      <c r="L7286">
        <v>17</v>
      </c>
      <c r="M7286" t="s">
        <v>44</v>
      </c>
      <c r="N7286">
        <v>30</v>
      </c>
      <c r="P7286" cm="1">
        <f t="array" ref="P7286">IF(Q7286&gt;0,INDEX(Q7286:Q29010,MATCH(TRUE,INDEX(Q7286:Q29010="",,),0)-1),"")</f>
        <v>9</v>
      </c>
      <c r="Q7286">
        <v>7</v>
      </c>
      <c r="R7286">
        <f t="shared" si="116"/>
        <v>0</v>
      </c>
    </row>
    <row r="7287" spans="1:18" x14ac:dyDescent="0.3">
      <c r="A7287" t="s">
        <v>514</v>
      </c>
      <c r="B7287" s="1">
        <v>38406</v>
      </c>
      <c r="C7287" t="s">
        <v>515</v>
      </c>
      <c r="D7287" t="s">
        <v>595</v>
      </c>
      <c r="E7287" t="s">
        <v>596</v>
      </c>
      <c r="G7287" s="6" t="s">
        <v>29</v>
      </c>
      <c r="H7287" t="s">
        <v>194</v>
      </c>
      <c r="I7287" t="s">
        <v>21</v>
      </c>
      <c r="J7287" t="s">
        <v>22</v>
      </c>
      <c r="K7287">
        <v>13</v>
      </c>
      <c r="L7287">
        <v>480</v>
      </c>
      <c r="M7287" t="s">
        <v>44</v>
      </c>
      <c r="N7287">
        <v>480</v>
      </c>
      <c r="P7287" cm="1">
        <f t="array" ref="P7287">IF(Q7287&gt;0,INDEX(Q7287:Q29011,MATCH(TRUE,INDEX(Q7287:Q29011="",,),0)-1),"")</f>
        <v>9</v>
      </c>
      <c r="Q7287">
        <v>7</v>
      </c>
      <c r="R7287">
        <f t="shared" si="116"/>
        <v>0</v>
      </c>
    </row>
    <row r="7288" spans="1:18" x14ac:dyDescent="0.3">
      <c r="A7288" t="s">
        <v>514</v>
      </c>
      <c r="B7288" s="1">
        <v>38406</v>
      </c>
      <c r="C7288" t="s">
        <v>515</v>
      </c>
      <c r="D7288" t="s">
        <v>595</v>
      </c>
      <c r="E7288" t="s">
        <v>596</v>
      </c>
      <c r="G7288" s="6" t="s">
        <v>29</v>
      </c>
      <c r="H7288" t="s">
        <v>30</v>
      </c>
      <c r="I7288" t="s">
        <v>21</v>
      </c>
      <c r="J7288" t="s">
        <v>22</v>
      </c>
      <c r="K7288">
        <v>81</v>
      </c>
      <c r="L7288">
        <v>137</v>
      </c>
      <c r="M7288" t="s">
        <v>44</v>
      </c>
      <c r="N7288">
        <v>137</v>
      </c>
      <c r="P7288" cm="1">
        <f t="array" ref="P7288">IF(Q7288&gt;0,INDEX(Q7288:Q29012,MATCH(TRUE,INDEX(Q7288:Q29012="",,),0)-1),"")</f>
        <v>9</v>
      </c>
      <c r="Q7288">
        <v>7</v>
      </c>
      <c r="R7288">
        <f t="shared" si="116"/>
        <v>0</v>
      </c>
    </row>
    <row r="7289" spans="1:18" x14ac:dyDescent="0.3">
      <c r="A7289" t="s">
        <v>514</v>
      </c>
      <c r="B7289" s="1">
        <v>38406</v>
      </c>
      <c r="C7289" t="s">
        <v>515</v>
      </c>
      <c r="D7289" t="s">
        <v>595</v>
      </c>
      <c r="E7289" t="s">
        <v>596</v>
      </c>
      <c r="G7289" s="6" t="s">
        <v>29</v>
      </c>
      <c r="H7289" t="s">
        <v>533</v>
      </c>
      <c r="I7289" t="s">
        <v>21</v>
      </c>
      <c r="J7289" t="s">
        <v>22</v>
      </c>
      <c r="K7289">
        <v>21</v>
      </c>
      <c r="L7289">
        <v>45</v>
      </c>
      <c r="M7289" t="s">
        <v>44</v>
      </c>
      <c r="N7289">
        <v>45</v>
      </c>
      <c r="P7289" cm="1">
        <f t="array" ref="P7289">IF(Q7289&gt;0,INDEX(Q7289:Q29013,MATCH(TRUE,INDEX(Q7289:Q29013="",,),0)-1),"")</f>
        <v>9</v>
      </c>
      <c r="Q7289">
        <v>7</v>
      </c>
      <c r="R7289">
        <f t="shared" si="116"/>
        <v>0</v>
      </c>
    </row>
    <row r="7290" spans="1:18" x14ac:dyDescent="0.3">
      <c r="A7290" t="s">
        <v>514</v>
      </c>
      <c r="B7290" s="1">
        <v>38406</v>
      </c>
      <c r="C7290" t="s">
        <v>515</v>
      </c>
      <c r="D7290" t="s">
        <v>595</v>
      </c>
      <c r="E7290" t="s">
        <v>596</v>
      </c>
      <c r="G7290" s="6" t="s">
        <v>29</v>
      </c>
      <c r="H7290" t="s">
        <v>63</v>
      </c>
      <c r="I7290" t="s">
        <v>21</v>
      </c>
      <c r="J7290" t="s">
        <v>22</v>
      </c>
      <c r="K7290">
        <v>89</v>
      </c>
      <c r="L7290">
        <v>63</v>
      </c>
      <c r="M7290" t="s">
        <v>44</v>
      </c>
      <c r="N7290">
        <v>63</v>
      </c>
      <c r="P7290" cm="1">
        <f t="array" ref="P7290">IF(Q7290&gt;0,INDEX(Q7290:Q29014,MATCH(TRUE,INDEX(Q7290:Q29014="",,),0)-1),"")</f>
        <v>9</v>
      </c>
      <c r="Q7290">
        <v>7</v>
      </c>
      <c r="R7290">
        <f t="shared" si="116"/>
        <v>0</v>
      </c>
    </row>
    <row r="7291" spans="1:18" x14ac:dyDescent="0.3">
      <c r="A7291" t="s">
        <v>514</v>
      </c>
      <c r="B7291" s="1">
        <v>38406</v>
      </c>
      <c r="C7291" t="s">
        <v>515</v>
      </c>
      <c r="D7291" t="s">
        <v>595</v>
      </c>
      <c r="E7291" t="s">
        <v>596</v>
      </c>
      <c r="G7291" s="6" t="s">
        <v>29</v>
      </c>
      <c r="H7291" t="s">
        <v>64</v>
      </c>
      <c r="I7291" t="s">
        <v>21</v>
      </c>
      <c r="J7291" t="s">
        <v>22</v>
      </c>
      <c r="K7291">
        <v>38</v>
      </c>
      <c r="L7291">
        <v>127</v>
      </c>
      <c r="M7291" t="s">
        <v>44</v>
      </c>
      <c r="N7291">
        <v>127</v>
      </c>
      <c r="P7291" cm="1">
        <f t="array" ref="P7291">IF(Q7291&gt;0,INDEX(Q7291:Q29015,MATCH(TRUE,INDEX(Q7291:Q29015="",,),0)-1),"")</f>
        <v>9</v>
      </c>
      <c r="Q7291">
        <v>7</v>
      </c>
      <c r="R7291">
        <f t="shared" si="116"/>
        <v>0</v>
      </c>
    </row>
    <row r="7292" spans="1:18" x14ac:dyDescent="0.3">
      <c r="A7292" t="s">
        <v>514</v>
      </c>
      <c r="B7292" s="1">
        <v>38406</v>
      </c>
      <c r="C7292" t="s">
        <v>515</v>
      </c>
      <c r="D7292" t="s">
        <v>595</v>
      </c>
      <c r="E7292" t="s">
        <v>596</v>
      </c>
      <c r="G7292" s="6" t="s">
        <v>29</v>
      </c>
      <c r="H7292" t="s">
        <v>194</v>
      </c>
      <c r="I7292" t="s">
        <v>26</v>
      </c>
      <c r="J7292" t="s">
        <v>27</v>
      </c>
      <c r="K7292">
        <v>337</v>
      </c>
      <c r="L7292">
        <v>15</v>
      </c>
      <c r="M7292" t="s">
        <v>44</v>
      </c>
      <c r="N7292">
        <v>15</v>
      </c>
      <c r="P7292" cm="1">
        <f t="array" ref="P7292">IF(Q7292&gt;0,INDEX(Q7292:Q29016,MATCH(TRUE,INDEX(Q7292:Q29016="",,),0)-1),"")</f>
        <v>9</v>
      </c>
      <c r="Q7292">
        <v>7</v>
      </c>
      <c r="R7292">
        <f t="shared" si="116"/>
        <v>0</v>
      </c>
    </row>
    <row r="7293" spans="1:18" x14ac:dyDescent="0.3">
      <c r="A7293" t="s">
        <v>514</v>
      </c>
      <c r="B7293" s="1">
        <v>38406</v>
      </c>
      <c r="C7293" t="s">
        <v>515</v>
      </c>
      <c r="D7293" t="s">
        <v>595</v>
      </c>
      <c r="E7293" t="s">
        <v>596</v>
      </c>
      <c r="G7293" s="6" t="s">
        <v>29</v>
      </c>
      <c r="H7293" t="s">
        <v>28</v>
      </c>
      <c r="I7293" t="s">
        <v>26</v>
      </c>
      <c r="J7293" t="s">
        <v>27</v>
      </c>
      <c r="K7293">
        <v>323</v>
      </c>
      <c r="L7293">
        <v>22</v>
      </c>
      <c r="M7293" t="s">
        <v>44</v>
      </c>
      <c r="N7293">
        <v>22</v>
      </c>
      <c r="P7293" cm="1">
        <f t="array" ref="P7293">IF(Q7293&gt;0,INDEX(Q7293:Q29017,MATCH(TRUE,INDEX(Q7293:Q29017="",,),0)-1),"")</f>
        <v>9</v>
      </c>
      <c r="Q7293">
        <v>7</v>
      </c>
      <c r="R7293">
        <f t="shared" si="116"/>
        <v>0</v>
      </c>
    </row>
    <row r="7294" spans="1:18" x14ac:dyDescent="0.3">
      <c r="A7294" t="s">
        <v>514</v>
      </c>
      <c r="B7294" s="1">
        <v>38406</v>
      </c>
      <c r="C7294" t="s">
        <v>515</v>
      </c>
      <c r="D7294" t="s">
        <v>595</v>
      </c>
      <c r="E7294" t="s">
        <v>596</v>
      </c>
      <c r="G7294" s="6" t="s">
        <v>29</v>
      </c>
      <c r="H7294" t="s">
        <v>533</v>
      </c>
      <c r="I7294" t="s">
        <v>26</v>
      </c>
      <c r="J7294" t="s">
        <v>27</v>
      </c>
      <c r="K7294">
        <v>47</v>
      </c>
      <c r="L7294">
        <v>3</v>
      </c>
      <c r="M7294" t="s">
        <v>44</v>
      </c>
      <c r="N7294">
        <v>3</v>
      </c>
      <c r="P7294" cm="1">
        <f t="array" ref="P7294">IF(Q7294&gt;0,INDEX(Q7294:Q29018,MATCH(TRUE,INDEX(Q7294:Q29018="",,),0)-1),"")</f>
        <v>9</v>
      </c>
      <c r="Q7294">
        <v>7</v>
      </c>
      <c r="R7294">
        <f t="shared" si="116"/>
        <v>0</v>
      </c>
    </row>
    <row r="7295" spans="1:18" x14ac:dyDescent="0.3">
      <c r="A7295" t="s">
        <v>514</v>
      </c>
      <c r="B7295" s="1">
        <v>38406</v>
      </c>
      <c r="C7295" t="s">
        <v>515</v>
      </c>
      <c r="D7295" t="s">
        <v>595</v>
      </c>
      <c r="E7295" t="s">
        <v>596</v>
      </c>
      <c r="G7295" s="6" t="s">
        <v>29</v>
      </c>
      <c r="H7295" t="s">
        <v>43</v>
      </c>
      <c r="I7295" t="s">
        <v>26</v>
      </c>
      <c r="J7295" t="s">
        <v>27</v>
      </c>
      <c r="K7295">
        <v>592</v>
      </c>
      <c r="L7295">
        <v>15</v>
      </c>
      <c r="M7295" t="s">
        <v>44</v>
      </c>
      <c r="N7295">
        <v>15</v>
      </c>
      <c r="P7295" cm="1">
        <f t="array" ref="P7295">IF(Q7295&gt;0,INDEX(Q7295:Q29019,MATCH(TRUE,INDEX(Q7295:Q29019="",,),0)-1),"")</f>
        <v>9</v>
      </c>
      <c r="Q7295">
        <v>7</v>
      </c>
      <c r="R7295">
        <f t="shared" si="116"/>
        <v>0</v>
      </c>
    </row>
    <row r="7296" spans="1:18" x14ac:dyDescent="0.3">
      <c r="A7296" t="s">
        <v>514</v>
      </c>
      <c r="B7296" s="1">
        <v>38406</v>
      </c>
      <c r="C7296" t="s">
        <v>515</v>
      </c>
      <c r="D7296" t="s">
        <v>595</v>
      </c>
      <c r="E7296" t="s">
        <v>596</v>
      </c>
      <c r="G7296" s="6" t="s">
        <v>29</v>
      </c>
      <c r="H7296" t="s">
        <v>64</v>
      </c>
      <c r="I7296" t="s">
        <v>26</v>
      </c>
      <c r="J7296" t="s">
        <v>27</v>
      </c>
      <c r="K7296">
        <v>389</v>
      </c>
      <c r="L7296">
        <v>14</v>
      </c>
      <c r="M7296" t="s">
        <v>44</v>
      </c>
      <c r="N7296">
        <v>14</v>
      </c>
      <c r="P7296" cm="1">
        <f t="array" ref="P7296">IF(Q7296&gt;0,INDEX(Q7296:Q29020,MATCH(TRUE,INDEX(Q7296:Q29020="",,),0)-1),"")</f>
        <v>9</v>
      </c>
      <c r="Q7296">
        <v>7</v>
      </c>
      <c r="R7296">
        <f t="shared" si="116"/>
        <v>0</v>
      </c>
    </row>
    <row r="7297" spans="1:18" x14ac:dyDescent="0.3">
      <c r="A7297" t="s">
        <v>514</v>
      </c>
      <c r="B7297" s="1">
        <v>38406</v>
      </c>
      <c r="C7297" t="s">
        <v>515</v>
      </c>
      <c r="D7297" t="s">
        <v>595</v>
      </c>
      <c r="E7297" t="s">
        <v>596</v>
      </c>
      <c r="G7297" t="s">
        <v>19</v>
      </c>
      <c r="H7297" t="s">
        <v>41</v>
      </c>
      <c r="I7297" t="s">
        <v>21</v>
      </c>
      <c r="J7297" t="s">
        <v>22</v>
      </c>
      <c r="K7297">
        <v>1081</v>
      </c>
      <c r="L7297">
        <v>195</v>
      </c>
      <c r="M7297" t="s">
        <v>538</v>
      </c>
      <c r="N7297">
        <v>195</v>
      </c>
      <c r="P7297" cm="1">
        <f t="array" ref="P7297">IF(Q7297&gt;0,INDEX(Q7297:Q29021,MATCH(TRUE,INDEX(Q7297:Q29021="",,),0)-1),"")</f>
        <v>9</v>
      </c>
      <c r="Q7297">
        <v>8</v>
      </c>
      <c r="R7297">
        <f t="shared" si="116"/>
        <v>0</v>
      </c>
    </row>
    <row r="7298" spans="1:18" x14ac:dyDescent="0.3">
      <c r="A7298" t="s">
        <v>514</v>
      </c>
      <c r="B7298" s="1">
        <v>38406</v>
      </c>
      <c r="C7298" t="s">
        <v>515</v>
      </c>
      <c r="D7298" t="s">
        <v>595</v>
      </c>
      <c r="E7298" t="s">
        <v>596</v>
      </c>
      <c r="G7298" t="s">
        <v>19</v>
      </c>
      <c r="H7298" t="s">
        <v>43</v>
      </c>
      <c r="I7298" t="s">
        <v>21</v>
      </c>
      <c r="J7298" t="s">
        <v>22</v>
      </c>
      <c r="K7298">
        <v>121</v>
      </c>
      <c r="L7298">
        <v>156</v>
      </c>
      <c r="M7298" t="s">
        <v>538</v>
      </c>
      <c r="N7298">
        <v>195</v>
      </c>
      <c r="P7298" cm="1">
        <f t="array" ref="P7298">IF(Q7298&gt;0,INDEX(Q7298:Q29022,MATCH(TRUE,INDEX(Q7298:Q29022="",,),0)-1),"")</f>
        <v>9</v>
      </c>
      <c r="Q7298">
        <v>8</v>
      </c>
      <c r="R7298">
        <f t="shared" si="116"/>
        <v>0</v>
      </c>
    </row>
    <row r="7299" spans="1:18" x14ac:dyDescent="0.3">
      <c r="A7299" t="s">
        <v>514</v>
      </c>
      <c r="B7299" s="1">
        <v>38406</v>
      </c>
      <c r="C7299" t="s">
        <v>515</v>
      </c>
      <c r="D7299" t="s">
        <v>595</v>
      </c>
      <c r="E7299" t="s">
        <v>596</v>
      </c>
      <c r="G7299" t="s">
        <v>19</v>
      </c>
      <c r="H7299" t="s">
        <v>30</v>
      </c>
      <c r="I7299" t="s">
        <v>26</v>
      </c>
      <c r="J7299" t="s">
        <v>27</v>
      </c>
      <c r="K7299">
        <v>1563</v>
      </c>
      <c r="L7299">
        <v>12</v>
      </c>
      <c r="M7299" t="s">
        <v>538</v>
      </c>
      <c r="N7299">
        <v>50</v>
      </c>
      <c r="P7299" cm="1">
        <f t="array" ref="P7299">IF(Q7299&gt;0,INDEX(Q7299:Q29023,MATCH(TRUE,INDEX(Q7299:Q29023="",,),0)-1),"")</f>
        <v>9</v>
      </c>
      <c r="Q7299">
        <v>8</v>
      </c>
      <c r="R7299">
        <f t="shared" si="116"/>
        <v>0</v>
      </c>
    </row>
    <row r="7300" spans="1:18" x14ac:dyDescent="0.3">
      <c r="A7300" t="s">
        <v>514</v>
      </c>
      <c r="B7300" s="1">
        <v>38406</v>
      </c>
      <c r="C7300" t="s">
        <v>515</v>
      </c>
      <c r="D7300" t="s">
        <v>595</v>
      </c>
      <c r="E7300" t="s">
        <v>596</v>
      </c>
      <c r="G7300" t="s">
        <v>19</v>
      </c>
      <c r="H7300" t="s">
        <v>41</v>
      </c>
      <c r="I7300" t="s">
        <v>26</v>
      </c>
      <c r="J7300" t="s">
        <v>27</v>
      </c>
      <c r="K7300">
        <v>1429</v>
      </c>
      <c r="L7300">
        <v>45</v>
      </c>
      <c r="M7300" t="s">
        <v>538</v>
      </c>
      <c r="N7300">
        <v>49</v>
      </c>
      <c r="P7300" cm="1">
        <f t="array" ref="P7300">IF(Q7300&gt;0,INDEX(Q7300:Q29024,MATCH(TRUE,INDEX(Q7300:Q29024="",,),0)-1),"")</f>
        <v>9</v>
      </c>
      <c r="Q7300">
        <v>8</v>
      </c>
      <c r="R7300">
        <f t="shared" si="116"/>
        <v>0</v>
      </c>
    </row>
    <row r="7301" spans="1:18" x14ac:dyDescent="0.3">
      <c r="A7301" t="s">
        <v>514</v>
      </c>
      <c r="B7301" s="1">
        <v>38406</v>
      </c>
      <c r="C7301" t="s">
        <v>515</v>
      </c>
      <c r="D7301" t="s">
        <v>595</v>
      </c>
      <c r="E7301" t="s">
        <v>596</v>
      </c>
      <c r="G7301" t="s">
        <v>19</v>
      </c>
      <c r="H7301" t="s">
        <v>63</v>
      </c>
      <c r="I7301" t="s">
        <v>26</v>
      </c>
      <c r="J7301" t="s">
        <v>27</v>
      </c>
      <c r="K7301">
        <v>827</v>
      </c>
      <c r="L7301">
        <v>17</v>
      </c>
      <c r="M7301" t="s">
        <v>538</v>
      </c>
      <c r="N7301">
        <v>19</v>
      </c>
      <c r="P7301" cm="1">
        <f t="array" ref="P7301">IF(Q7301&gt;0,INDEX(Q7301:Q29025,MATCH(TRUE,INDEX(Q7301:Q29025="",,),0)-1),"")</f>
        <v>9</v>
      </c>
      <c r="Q7301">
        <v>8</v>
      </c>
      <c r="R7301">
        <f t="shared" si="116"/>
        <v>0</v>
      </c>
    </row>
    <row r="7302" spans="1:18" x14ac:dyDescent="0.3">
      <c r="A7302" t="s">
        <v>514</v>
      </c>
      <c r="B7302" s="1">
        <v>38406</v>
      </c>
      <c r="C7302" t="s">
        <v>515</v>
      </c>
      <c r="D7302" t="s">
        <v>595</v>
      </c>
      <c r="E7302" t="s">
        <v>596</v>
      </c>
      <c r="G7302" s="6" t="s">
        <v>29</v>
      </c>
      <c r="H7302" t="s">
        <v>194</v>
      </c>
      <c r="I7302" t="s">
        <v>21</v>
      </c>
      <c r="J7302" t="s">
        <v>22</v>
      </c>
      <c r="K7302">
        <v>13</v>
      </c>
      <c r="L7302">
        <v>480</v>
      </c>
      <c r="M7302" t="s">
        <v>538</v>
      </c>
      <c r="N7302">
        <v>480</v>
      </c>
      <c r="P7302" cm="1">
        <f t="array" ref="P7302">IF(Q7302&gt;0,INDEX(Q7302:Q29026,MATCH(TRUE,INDEX(Q7302:Q29026="",,),0)-1),"")</f>
        <v>9</v>
      </c>
      <c r="Q7302">
        <v>8</v>
      </c>
      <c r="R7302">
        <f t="shared" si="116"/>
        <v>0</v>
      </c>
    </row>
    <row r="7303" spans="1:18" x14ac:dyDescent="0.3">
      <c r="A7303" t="s">
        <v>514</v>
      </c>
      <c r="B7303" s="1">
        <v>38406</v>
      </c>
      <c r="C7303" t="s">
        <v>515</v>
      </c>
      <c r="D7303" t="s">
        <v>595</v>
      </c>
      <c r="E7303" t="s">
        <v>596</v>
      </c>
      <c r="G7303" s="6" t="s">
        <v>29</v>
      </c>
      <c r="H7303" t="s">
        <v>30</v>
      </c>
      <c r="I7303" t="s">
        <v>21</v>
      </c>
      <c r="J7303" t="s">
        <v>22</v>
      </c>
      <c r="K7303">
        <v>81</v>
      </c>
      <c r="L7303">
        <v>137</v>
      </c>
      <c r="M7303" t="s">
        <v>538</v>
      </c>
      <c r="N7303">
        <v>137</v>
      </c>
      <c r="P7303" cm="1">
        <f t="array" ref="P7303">IF(Q7303&gt;0,INDEX(Q7303:Q29027,MATCH(TRUE,INDEX(Q7303:Q29027="",,),0)-1),"")</f>
        <v>9</v>
      </c>
      <c r="Q7303">
        <v>8</v>
      </c>
      <c r="R7303">
        <f t="shared" si="116"/>
        <v>0</v>
      </c>
    </row>
    <row r="7304" spans="1:18" x14ac:dyDescent="0.3">
      <c r="A7304" t="s">
        <v>514</v>
      </c>
      <c r="B7304" s="1">
        <v>38406</v>
      </c>
      <c r="C7304" t="s">
        <v>515</v>
      </c>
      <c r="D7304" t="s">
        <v>595</v>
      </c>
      <c r="E7304" t="s">
        <v>596</v>
      </c>
      <c r="G7304" s="6" t="s">
        <v>29</v>
      </c>
      <c r="H7304" t="s">
        <v>533</v>
      </c>
      <c r="I7304" t="s">
        <v>21</v>
      </c>
      <c r="J7304" t="s">
        <v>22</v>
      </c>
      <c r="K7304">
        <v>21</v>
      </c>
      <c r="L7304">
        <v>45</v>
      </c>
      <c r="M7304" t="s">
        <v>538</v>
      </c>
      <c r="N7304">
        <v>45</v>
      </c>
      <c r="P7304" cm="1">
        <f t="array" ref="P7304">IF(Q7304&gt;0,INDEX(Q7304:Q29028,MATCH(TRUE,INDEX(Q7304:Q29028="",,),0)-1),"")</f>
        <v>9</v>
      </c>
      <c r="Q7304">
        <v>8</v>
      </c>
      <c r="R7304">
        <f t="shared" si="116"/>
        <v>0</v>
      </c>
    </row>
    <row r="7305" spans="1:18" x14ac:dyDescent="0.3">
      <c r="A7305" t="s">
        <v>514</v>
      </c>
      <c r="B7305" s="1">
        <v>38406</v>
      </c>
      <c r="C7305" t="s">
        <v>515</v>
      </c>
      <c r="D7305" t="s">
        <v>595</v>
      </c>
      <c r="E7305" t="s">
        <v>596</v>
      </c>
      <c r="G7305" s="6" t="s">
        <v>29</v>
      </c>
      <c r="H7305" t="s">
        <v>63</v>
      </c>
      <c r="I7305" t="s">
        <v>21</v>
      </c>
      <c r="J7305" t="s">
        <v>22</v>
      </c>
      <c r="K7305">
        <v>89</v>
      </c>
      <c r="L7305">
        <v>63</v>
      </c>
      <c r="M7305" t="s">
        <v>538</v>
      </c>
      <c r="N7305">
        <v>63</v>
      </c>
      <c r="P7305" cm="1">
        <f t="array" ref="P7305">IF(Q7305&gt;0,INDEX(Q7305:Q29029,MATCH(TRUE,INDEX(Q7305:Q29029="",,),0)-1),"")</f>
        <v>9</v>
      </c>
      <c r="Q7305">
        <v>8</v>
      </c>
      <c r="R7305">
        <f t="shared" si="116"/>
        <v>0</v>
      </c>
    </row>
    <row r="7306" spans="1:18" x14ac:dyDescent="0.3">
      <c r="A7306" t="s">
        <v>514</v>
      </c>
      <c r="B7306" s="1">
        <v>38406</v>
      </c>
      <c r="C7306" t="s">
        <v>515</v>
      </c>
      <c r="D7306" t="s">
        <v>595</v>
      </c>
      <c r="E7306" t="s">
        <v>596</v>
      </c>
      <c r="G7306" s="6" t="s">
        <v>29</v>
      </c>
      <c r="H7306" t="s">
        <v>64</v>
      </c>
      <c r="I7306" t="s">
        <v>21</v>
      </c>
      <c r="J7306" t="s">
        <v>22</v>
      </c>
      <c r="K7306">
        <v>38</v>
      </c>
      <c r="L7306">
        <v>127</v>
      </c>
      <c r="M7306" t="s">
        <v>538</v>
      </c>
      <c r="N7306">
        <v>127</v>
      </c>
      <c r="P7306" cm="1">
        <f t="array" ref="P7306">IF(Q7306&gt;0,INDEX(Q7306:Q29030,MATCH(TRUE,INDEX(Q7306:Q29030="",,),0)-1),"")</f>
        <v>9</v>
      </c>
      <c r="Q7306">
        <v>8</v>
      </c>
      <c r="R7306">
        <f t="shared" si="116"/>
        <v>0</v>
      </c>
    </row>
    <row r="7307" spans="1:18" x14ac:dyDescent="0.3">
      <c r="A7307" t="s">
        <v>514</v>
      </c>
      <c r="B7307" s="1">
        <v>38406</v>
      </c>
      <c r="C7307" t="s">
        <v>515</v>
      </c>
      <c r="D7307" t="s">
        <v>595</v>
      </c>
      <c r="E7307" t="s">
        <v>596</v>
      </c>
      <c r="G7307" s="6" t="s">
        <v>29</v>
      </c>
      <c r="H7307" t="s">
        <v>194</v>
      </c>
      <c r="I7307" t="s">
        <v>26</v>
      </c>
      <c r="J7307" t="s">
        <v>27</v>
      </c>
      <c r="K7307">
        <v>337</v>
      </c>
      <c r="L7307">
        <v>15</v>
      </c>
      <c r="M7307" t="s">
        <v>538</v>
      </c>
      <c r="N7307">
        <v>15</v>
      </c>
      <c r="P7307" cm="1">
        <f t="array" ref="P7307">IF(Q7307&gt;0,INDEX(Q7307:Q29031,MATCH(TRUE,INDEX(Q7307:Q29031="",,),0)-1),"")</f>
        <v>9</v>
      </c>
      <c r="Q7307">
        <v>8</v>
      </c>
      <c r="R7307">
        <f t="shared" si="116"/>
        <v>0</v>
      </c>
    </row>
    <row r="7308" spans="1:18" x14ac:dyDescent="0.3">
      <c r="A7308" t="s">
        <v>514</v>
      </c>
      <c r="B7308" s="1">
        <v>38406</v>
      </c>
      <c r="C7308" t="s">
        <v>515</v>
      </c>
      <c r="D7308" t="s">
        <v>595</v>
      </c>
      <c r="E7308" t="s">
        <v>596</v>
      </c>
      <c r="G7308" s="6" t="s">
        <v>29</v>
      </c>
      <c r="H7308" t="s">
        <v>28</v>
      </c>
      <c r="I7308" t="s">
        <v>26</v>
      </c>
      <c r="J7308" t="s">
        <v>27</v>
      </c>
      <c r="K7308">
        <v>323</v>
      </c>
      <c r="L7308">
        <v>22</v>
      </c>
      <c r="M7308" t="s">
        <v>538</v>
      </c>
      <c r="N7308">
        <v>22</v>
      </c>
      <c r="P7308" cm="1">
        <f t="array" ref="P7308">IF(Q7308&gt;0,INDEX(Q7308:Q29032,MATCH(TRUE,INDEX(Q7308:Q29032="",,),0)-1),"")</f>
        <v>9</v>
      </c>
      <c r="Q7308">
        <v>8</v>
      </c>
      <c r="R7308">
        <f t="shared" si="116"/>
        <v>0</v>
      </c>
    </row>
    <row r="7309" spans="1:18" x14ac:dyDescent="0.3">
      <c r="A7309" t="s">
        <v>514</v>
      </c>
      <c r="B7309" s="1">
        <v>38406</v>
      </c>
      <c r="C7309" t="s">
        <v>515</v>
      </c>
      <c r="D7309" t="s">
        <v>595</v>
      </c>
      <c r="E7309" t="s">
        <v>596</v>
      </c>
      <c r="G7309" s="6" t="s">
        <v>29</v>
      </c>
      <c r="H7309" t="s">
        <v>533</v>
      </c>
      <c r="I7309" t="s">
        <v>26</v>
      </c>
      <c r="J7309" t="s">
        <v>27</v>
      </c>
      <c r="K7309">
        <v>47</v>
      </c>
      <c r="L7309">
        <v>3</v>
      </c>
      <c r="M7309" t="s">
        <v>538</v>
      </c>
      <c r="N7309">
        <v>3</v>
      </c>
      <c r="P7309" cm="1">
        <f t="array" ref="P7309">IF(Q7309&gt;0,INDEX(Q7309:Q29033,MATCH(TRUE,INDEX(Q7309:Q29033="",,),0)-1),"")</f>
        <v>9</v>
      </c>
      <c r="Q7309">
        <v>8</v>
      </c>
      <c r="R7309">
        <f t="shared" si="116"/>
        <v>0</v>
      </c>
    </row>
    <row r="7310" spans="1:18" x14ac:dyDescent="0.3">
      <c r="A7310" t="s">
        <v>514</v>
      </c>
      <c r="B7310" s="1">
        <v>38406</v>
      </c>
      <c r="C7310" t="s">
        <v>515</v>
      </c>
      <c r="D7310" t="s">
        <v>595</v>
      </c>
      <c r="E7310" t="s">
        <v>596</v>
      </c>
      <c r="G7310" s="6" t="s">
        <v>29</v>
      </c>
      <c r="H7310" t="s">
        <v>43</v>
      </c>
      <c r="I7310" t="s">
        <v>26</v>
      </c>
      <c r="J7310" t="s">
        <v>27</v>
      </c>
      <c r="K7310">
        <v>592</v>
      </c>
      <c r="L7310">
        <v>15</v>
      </c>
      <c r="M7310" t="s">
        <v>538</v>
      </c>
      <c r="N7310">
        <v>15</v>
      </c>
      <c r="P7310" cm="1">
        <f t="array" ref="P7310">IF(Q7310&gt;0,INDEX(Q7310:Q29034,MATCH(TRUE,INDEX(Q7310:Q29034="",,),0)-1),"")</f>
        <v>9</v>
      </c>
      <c r="Q7310">
        <v>8</v>
      </c>
      <c r="R7310">
        <f t="shared" si="116"/>
        <v>0</v>
      </c>
    </row>
    <row r="7311" spans="1:18" x14ac:dyDescent="0.3">
      <c r="A7311" t="s">
        <v>514</v>
      </c>
      <c r="B7311" s="1">
        <v>38406</v>
      </c>
      <c r="C7311" t="s">
        <v>515</v>
      </c>
      <c r="D7311" t="s">
        <v>595</v>
      </c>
      <c r="E7311" t="s">
        <v>596</v>
      </c>
      <c r="G7311" s="6" t="s">
        <v>29</v>
      </c>
      <c r="H7311" t="s">
        <v>64</v>
      </c>
      <c r="I7311" t="s">
        <v>26</v>
      </c>
      <c r="J7311" t="s">
        <v>27</v>
      </c>
      <c r="K7311">
        <v>389</v>
      </c>
      <c r="L7311">
        <v>14</v>
      </c>
      <c r="M7311" t="s">
        <v>538</v>
      </c>
      <c r="N7311">
        <v>14</v>
      </c>
      <c r="P7311" cm="1">
        <f t="array" ref="P7311">IF(Q7311&gt;0,INDEX(Q7311:Q29035,MATCH(TRUE,INDEX(Q7311:Q29035="",,),0)-1),"")</f>
        <v>9</v>
      </c>
      <c r="Q7311">
        <v>8</v>
      </c>
      <c r="R7311">
        <f t="shared" si="116"/>
        <v>0</v>
      </c>
    </row>
    <row r="7312" spans="1:18" x14ac:dyDescent="0.3">
      <c r="A7312" t="s">
        <v>514</v>
      </c>
      <c r="B7312" s="1">
        <v>38406</v>
      </c>
      <c r="C7312" t="s">
        <v>515</v>
      </c>
      <c r="D7312" t="s">
        <v>595</v>
      </c>
      <c r="E7312" t="s">
        <v>596</v>
      </c>
      <c r="G7312" t="s">
        <v>19</v>
      </c>
      <c r="H7312" t="s">
        <v>41</v>
      </c>
      <c r="I7312" t="s">
        <v>21</v>
      </c>
      <c r="J7312" t="s">
        <v>22</v>
      </c>
      <c r="K7312">
        <v>1081</v>
      </c>
      <c r="L7312">
        <v>195</v>
      </c>
      <c r="M7312" t="s">
        <v>551</v>
      </c>
      <c r="N7312">
        <v>248.59</v>
      </c>
      <c r="P7312" cm="1">
        <f t="array" ref="P7312">IF(Q7312&gt;0,INDEX(Q7312:Q29036,MATCH(TRUE,INDEX(Q7312:Q29036="",,),0)-1),"")</f>
        <v>9</v>
      </c>
      <c r="Q7312">
        <v>9</v>
      </c>
      <c r="R7312">
        <f t="shared" si="116"/>
        <v>0</v>
      </c>
    </row>
    <row r="7313" spans="1:18" x14ac:dyDescent="0.3">
      <c r="A7313" t="s">
        <v>514</v>
      </c>
      <c r="B7313" s="1">
        <v>38406</v>
      </c>
      <c r="C7313" t="s">
        <v>515</v>
      </c>
      <c r="D7313" t="s">
        <v>595</v>
      </c>
      <c r="E7313" t="s">
        <v>596</v>
      </c>
      <c r="G7313" t="s">
        <v>19</v>
      </c>
      <c r="H7313" t="s">
        <v>43</v>
      </c>
      <c r="I7313" t="s">
        <v>21</v>
      </c>
      <c r="J7313" t="s">
        <v>22</v>
      </c>
      <c r="K7313">
        <v>121</v>
      </c>
      <c r="L7313">
        <v>156</v>
      </c>
      <c r="M7313" t="s">
        <v>551</v>
      </c>
      <c r="N7313">
        <v>156</v>
      </c>
      <c r="P7313" cm="1">
        <f t="array" ref="P7313">IF(Q7313&gt;0,INDEX(Q7313:Q29037,MATCH(TRUE,INDEX(Q7313:Q29037="",,),0)-1),"")</f>
        <v>9</v>
      </c>
      <c r="Q7313">
        <v>9</v>
      </c>
      <c r="R7313">
        <f t="shared" si="116"/>
        <v>0</v>
      </c>
    </row>
    <row r="7314" spans="1:18" x14ac:dyDescent="0.3">
      <c r="A7314" t="s">
        <v>514</v>
      </c>
      <c r="B7314" s="1">
        <v>38406</v>
      </c>
      <c r="C7314" t="s">
        <v>515</v>
      </c>
      <c r="D7314" t="s">
        <v>595</v>
      </c>
      <c r="E7314" t="s">
        <v>596</v>
      </c>
      <c r="G7314" t="s">
        <v>19</v>
      </c>
      <c r="H7314" t="s">
        <v>30</v>
      </c>
      <c r="I7314" t="s">
        <v>26</v>
      </c>
      <c r="J7314" t="s">
        <v>27</v>
      </c>
      <c r="K7314">
        <v>1563</v>
      </c>
      <c r="L7314">
        <v>12</v>
      </c>
      <c r="M7314" t="s">
        <v>551</v>
      </c>
      <c r="N7314">
        <v>12</v>
      </c>
      <c r="P7314" cm="1">
        <f t="array" ref="P7314">IF(Q7314&gt;0,INDEX(Q7314:Q29038,MATCH(TRUE,INDEX(Q7314:Q29038="",,),0)-1),"")</f>
        <v>9</v>
      </c>
      <c r="Q7314">
        <v>9</v>
      </c>
      <c r="R7314">
        <f t="shared" si="116"/>
        <v>0</v>
      </c>
    </row>
    <row r="7315" spans="1:18" x14ac:dyDescent="0.3">
      <c r="A7315" t="s">
        <v>514</v>
      </c>
      <c r="B7315" s="1">
        <v>38406</v>
      </c>
      <c r="C7315" t="s">
        <v>515</v>
      </c>
      <c r="D7315" t="s">
        <v>595</v>
      </c>
      <c r="E7315" t="s">
        <v>596</v>
      </c>
      <c r="G7315" t="s">
        <v>19</v>
      </c>
      <c r="H7315" t="s">
        <v>41</v>
      </c>
      <c r="I7315" t="s">
        <v>26</v>
      </c>
      <c r="J7315" t="s">
        <v>27</v>
      </c>
      <c r="K7315">
        <v>1429</v>
      </c>
      <c r="L7315">
        <v>45</v>
      </c>
      <c r="M7315" t="s">
        <v>551</v>
      </c>
      <c r="N7315">
        <v>45</v>
      </c>
      <c r="P7315" cm="1">
        <f t="array" ref="P7315">IF(Q7315&gt;0,INDEX(Q7315:Q29039,MATCH(TRUE,INDEX(Q7315:Q29039="",,),0)-1),"")</f>
        <v>9</v>
      </c>
      <c r="Q7315">
        <v>9</v>
      </c>
      <c r="R7315">
        <f t="shared" si="116"/>
        <v>0</v>
      </c>
    </row>
    <row r="7316" spans="1:18" x14ac:dyDescent="0.3">
      <c r="A7316" t="s">
        <v>514</v>
      </c>
      <c r="B7316" s="1">
        <v>38406</v>
      </c>
      <c r="C7316" t="s">
        <v>515</v>
      </c>
      <c r="D7316" t="s">
        <v>595</v>
      </c>
      <c r="E7316" t="s">
        <v>596</v>
      </c>
      <c r="G7316" t="s">
        <v>19</v>
      </c>
      <c r="H7316" t="s">
        <v>63</v>
      </c>
      <c r="I7316" t="s">
        <v>26</v>
      </c>
      <c r="J7316" t="s">
        <v>27</v>
      </c>
      <c r="K7316">
        <v>827</v>
      </c>
      <c r="L7316">
        <v>17</v>
      </c>
      <c r="M7316" t="s">
        <v>551</v>
      </c>
      <c r="N7316">
        <v>17</v>
      </c>
      <c r="P7316" cm="1">
        <f t="array" ref="P7316">IF(Q7316&gt;0,INDEX(Q7316:Q29040,MATCH(TRUE,INDEX(Q7316:Q29040="",,),0)-1),"")</f>
        <v>9</v>
      </c>
      <c r="Q7316">
        <v>9</v>
      </c>
      <c r="R7316">
        <f t="shared" si="116"/>
        <v>0</v>
      </c>
    </row>
    <row r="7317" spans="1:18" x14ac:dyDescent="0.3">
      <c r="A7317" t="s">
        <v>514</v>
      </c>
      <c r="B7317" s="1">
        <v>38406</v>
      </c>
      <c r="C7317" t="s">
        <v>515</v>
      </c>
      <c r="D7317" t="s">
        <v>595</v>
      </c>
      <c r="E7317" t="s">
        <v>596</v>
      </c>
      <c r="G7317" s="6" t="s">
        <v>29</v>
      </c>
      <c r="H7317" t="s">
        <v>194</v>
      </c>
      <c r="I7317" t="s">
        <v>21</v>
      </c>
      <c r="J7317" t="s">
        <v>22</v>
      </c>
      <c r="K7317">
        <v>13</v>
      </c>
      <c r="L7317">
        <v>480</v>
      </c>
      <c r="M7317" t="s">
        <v>551</v>
      </c>
      <c r="N7317">
        <v>480</v>
      </c>
      <c r="P7317" cm="1">
        <f t="array" ref="P7317">IF(Q7317&gt;0,INDEX(Q7317:Q29041,MATCH(TRUE,INDEX(Q7317:Q29041="",,),0)-1),"")</f>
        <v>9</v>
      </c>
      <c r="Q7317">
        <v>9</v>
      </c>
      <c r="R7317">
        <f t="shared" si="116"/>
        <v>0</v>
      </c>
    </row>
    <row r="7318" spans="1:18" x14ac:dyDescent="0.3">
      <c r="A7318" t="s">
        <v>514</v>
      </c>
      <c r="B7318" s="1">
        <v>38406</v>
      </c>
      <c r="C7318" t="s">
        <v>515</v>
      </c>
      <c r="D7318" t="s">
        <v>595</v>
      </c>
      <c r="E7318" t="s">
        <v>596</v>
      </c>
      <c r="G7318" s="6" t="s">
        <v>29</v>
      </c>
      <c r="H7318" t="s">
        <v>30</v>
      </c>
      <c r="I7318" t="s">
        <v>21</v>
      </c>
      <c r="J7318" t="s">
        <v>22</v>
      </c>
      <c r="K7318">
        <v>81</v>
      </c>
      <c r="L7318">
        <v>137</v>
      </c>
      <c r="M7318" t="s">
        <v>551</v>
      </c>
      <c r="N7318">
        <v>137</v>
      </c>
      <c r="P7318" cm="1">
        <f t="array" ref="P7318">IF(Q7318&gt;0,INDEX(Q7318:Q29042,MATCH(TRUE,INDEX(Q7318:Q29042="",,),0)-1),"")</f>
        <v>9</v>
      </c>
      <c r="Q7318">
        <v>9</v>
      </c>
      <c r="R7318">
        <f t="shared" si="116"/>
        <v>0</v>
      </c>
    </row>
    <row r="7319" spans="1:18" x14ac:dyDescent="0.3">
      <c r="A7319" t="s">
        <v>514</v>
      </c>
      <c r="B7319" s="1">
        <v>38406</v>
      </c>
      <c r="C7319" t="s">
        <v>515</v>
      </c>
      <c r="D7319" t="s">
        <v>595</v>
      </c>
      <c r="E7319" t="s">
        <v>596</v>
      </c>
      <c r="G7319" s="6" t="s">
        <v>29</v>
      </c>
      <c r="H7319" t="s">
        <v>533</v>
      </c>
      <c r="I7319" t="s">
        <v>21</v>
      </c>
      <c r="J7319" t="s">
        <v>22</v>
      </c>
      <c r="K7319">
        <v>21</v>
      </c>
      <c r="L7319">
        <v>45</v>
      </c>
      <c r="M7319" t="s">
        <v>551</v>
      </c>
      <c r="N7319">
        <v>45</v>
      </c>
      <c r="P7319" cm="1">
        <f t="array" ref="P7319">IF(Q7319&gt;0,INDEX(Q7319:Q29043,MATCH(TRUE,INDEX(Q7319:Q29043="",,),0)-1),"")</f>
        <v>9</v>
      </c>
      <c r="Q7319">
        <v>9</v>
      </c>
      <c r="R7319">
        <f t="shared" si="116"/>
        <v>0</v>
      </c>
    </row>
    <row r="7320" spans="1:18" x14ac:dyDescent="0.3">
      <c r="A7320" t="s">
        <v>514</v>
      </c>
      <c r="B7320" s="1">
        <v>38406</v>
      </c>
      <c r="C7320" t="s">
        <v>515</v>
      </c>
      <c r="D7320" t="s">
        <v>595</v>
      </c>
      <c r="E7320" t="s">
        <v>596</v>
      </c>
      <c r="G7320" s="6" t="s">
        <v>29</v>
      </c>
      <c r="H7320" t="s">
        <v>63</v>
      </c>
      <c r="I7320" t="s">
        <v>21</v>
      </c>
      <c r="J7320" t="s">
        <v>22</v>
      </c>
      <c r="K7320">
        <v>89</v>
      </c>
      <c r="L7320">
        <v>63</v>
      </c>
      <c r="M7320" t="s">
        <v>551</v>
      </c>
      <c r="N7320">
        <v>63</v>
      </c>
      <c r="P7320" cm="1">
        <f t="array" ref="P7320">IF(Q7320&gt;0,INDEX(Q7320:Q29044,MATCH(TRUE,INDEX(Q7320:Q29044="",,),0)-1),"")</f>
        <v>9</v>
      </c>
      <c r="Q7320">
        <v>9</v>
      </c>
      <c r="R7320">
        <f t="shared" si="116"/>
        <v>0</v>
      </c>
    </row>
    <row r="7321" spans="1:18" x14ac:dyDescent="0.3">
      <c r="A7321" t="s">
        <v>514</v>
      </c>
      <c r="B7321" s="1">
        <v>38406</v>
      </c>
      <c r="C7321" t="s">
        <v>515</v>
      </c>
      <c r="D7321" t="s">
        <v>595</v>
      </c>
      <c r="E7321" t="s">
        <v>596</v>
      </c>
      <c r="G7321" s="6" t="s">
        <v>29</v>
      </c>
      <c r="H7321" t="s">
        <v>64</v>
      </c>
      <c r="I7321" t="s">
        <v>21</v>
      </c>
      <c r="J7321" t="s">
        <v>22</v>
      </c>
      <c r="K7321">
        <v>38</v>
      </c>
      <c r="L7321">
        <v>127</v>
      </c>
      <c r="M7321" t="s">
        <v>551</v>
      </c>
      <c r="N7321">
        <v>127</v>
      </c>
      <c r="P7321" cm="1">
        <f t="array" ref="P7321">IF(Q7321&gt;0,INDEX(Q7321:Q29045,MATCH(TRUE,INDEX(Q7321:Q29045="",,),0)-1),"")</f>
        <v>9</v>
      </c>
      <c r="Q7321">
        <v>9</v>
      </c>
      <c r="R7321">
        <f t="shared" si="116"/>
        <v>0</v>
      </c>
    </row>
    <row r="7322" spans="1:18" x14ac:dyDescent="0.3">
      <c r="A7322" t="s">
        <v>514</v>
      </c>
      <c r="B7322" s="1">
        <v>38406</v>
      </c>
      <c r="C7322" t="s">
        <v>515</v>
      </c>
      <c r="D7322" t="s">
        <v>595</v>
      </c>
      <c r="E7322" t="s">
        <v>596</v>
      </c>
      <c r="G7322" s="6" t="s">
        <v>29</v>
      </c>
      <c r="H7322" t="s">
        <v>194</v>
      </c>
      <c r="I7322" t="s">
        <v>26</v>
      </c>
      <c r="J7322" t="s">
        <v>27</v>
      </c>
      <c r="K7322">
        <v>337</v>
      </c>
      <c r="L7322">
        <v>15</v>
      </c>
      <c r="M7322" t="s">
        <v>551</v>
      </c>
      <c r="N7322">
        <v>15</v>
      </c>
      <c r="P7322" cm="1">
        <f t="array" ref="P7322">IF(Q7322&gt;0,INDEX(Q7322:Q29046,MATCH(TRUE,INDEX(Q7322:Q29046="",,),0)-1),"")</f>
        <v>9</v>
      </c>
      <c r="Q7322">
        <v>9</v>
      </c>
      <c r="R7322">
        <f t="shared" si="116"/>
        <v>0</v>
      </c>
    </row>
    <row r="7323" spans="1:18" x14ac:dyDescent="0.3">
      <c r="A7323" t="s">
        <v>514</v>
      </c>
      <c r="B7323" s="1">
        <v>38406</v>
      </c>
      <c r="C7323" t="s">
        <v>515</v>
      </c>
      <c r="D7323" t="s">
        <v>595</v>
      </c>
      <c r="E7323" t="s">
        <v>596</v>
      </c>
      <c r="G7323" s="6" t="s">
        <v>29</v>
      </c>
      <c r="H7323" t="s">
        <v>28</v>
      </c>
      <c r="I7323" t="s">
        <v>26</v>
      </c>
      <c r="J7323" t="s">
        <v>27</v>
      </c>
      <c r="K7323">
        <v>323</v>
      </c>
      <c r="L7323">
        <v>22</v>
      </c>
      <c r="M7323" t="s">
        <v>551</v>
      </c>
      <c r="N7323">
        <v>22</v>
      </c>
      <c r="P7323" cm="1">
        <f t="array" ref="P7323">IF(Q7323&gt;0,INDEX(Q7323:Q29047,MATCH(TRUE,INDEX(Q7323:Q29047="",,),0)-1),"")</f>
        <v>9</v>
      </c>
      <c r="Q7323">
        <v>9</v>
      </c>
      <c r="R7323">
        <f t="shared" si="116"/>
        <v>0</v>
      </c>
    </row>
    <row r="7324" spans="1:18" x14ac:dyDescent="0.3">
      <c r="A7324" t="s">
        <v>514</v>
      </c>
      <c r="B7324" s="1">
        <v>38406</v>
      </c>
      <c r="C7324" t="s">
        <v>515</v>
      </c>
      <c r="D7324" t="s">
        <v>595</v>
      </c>
      <c r="E7324" t="s">
        <v>596</v>
      </c>
      <c r="G7324" s="6" t="s">
        <v>29</v>
      </c>
      <c r="H7324" t="s">
        <v>533</v>
      </c>
      <c r="I7324" t="s">
        <v>26</v>
      </c>
      <c r="J7324" t="s">
        <v>27</v>
      </c>
      <c r="K7324">
        <v>47</v>
      </c>
      <c r="L7324">
        <v>3</v>
      </c>
      <c r="M7324" t="s">
        <v>551</v>
      </c>
      <c r="N7324">
        <v>3</v>
      </c>
      <c r="P7324" cm="1">
        <f t="array" ref="P7324">IF(Q7324&gt;0,INDEX(Q7324:Q29048,MATCH(TRUE,INDEX(Q7324:Q29048="",,),0)-1),"")</f>
        <v>9</v>
      </c>
      <c r="Q7324">
        <v>9</v>
      </c>
      <c r="R7324">
        <f t="shared" si="116"/>
        <v>0</v>
      </c>
    </row>
    <row r="7325" spans="1:18" x14ac:dyDescent="0.3">
      <c r="A7325" t="s">
        <v>514</v>
      </c>
      <c r="B7325" s="1">
        <v>38406</v>
      </c>
      <c r="C7325" t="s">
        <v>515</v>
      </c>
      <c r="D7325" t="s">
        <v>595</v>
      </c>
      <c r="E7325" t="s">
        <v>596</v>
      </c>
      <c r="G7325" s="6" t="s">
        <v>29</v>
      </c>
      <c r="H7325" t="s">
        <v>43</v>
      </c>
      <c r="I7325" t="s">
        <v>26</v>
      </c>
      <c r="J7325" t="s">
        <v>27</v>
      </c>
      <c r="K7325">
        <v>592</v>
      </c>
      <c r="L7325">
        <v>15</v>
      </c>
      <c r="M7325" t="s">
        <v>551</v>
      </c>
      <c r="N7325">
        <v>15</v>
      </c>
      <c r="P7325" cm="1">
        <f t="array" ref="P7325">IF(Q7325&gt;0,INDEX(Q7325:Q29049,MATCH(TRUE,INDEX(Q7325:Q29049="",,),0)-1),"")</f>
        <v>9</v>
      </c>
      <c r="Q7325">
        <v>9</v>
      </c>
      <c r="R7325">
        <f t="shared" si="116"/>
        <v>0</v>
      </c>
    </row>
    <row r="7326" spans="1:18" x14ac:dyDescent="0.3">
      <c r="A7326" t="s">
        <v>514</v>
      </c>
      <c r="B7326" s="1">
        <v>38406</v>
      </c>
      <c r="C7326" t="s">
        <v>515</v>
      </c>
      <c r="D7326" t="s">
        <v>595</v>
      </c>
      <c r="E7326" t="s">
        <v>596</v>
      </c>
      <c r="G7326" s="6" t="s">
        <v>29</v>
      </c>
      <c r="H7326" t="s">
        <v>64</v>
      </c>
      <c r="I7326" t="s">
        <v>26</v>
      </c>
      <c r="J7326" t="s">
        <v>27</v>
      </c>
      <c r="K7326">
        <v>389</v>
      </c>
      <c r="L7326">
        <v>14</v>
      </c>
      <c r="M7326" t="s">
        <v>551</v>
      </c>
      <c r="N7326">
        <v>14</v>
      </c>
      <c r="P7326" cm="1">
        <f t="array" ref="P7326">IF(Q7326&gt;0,INDEX(Q7326:Q29050,MATCH(TRUE,INDEX(Q7326:Q29050="",,),0)-1),"")</f>
        <v>9</v>
      </c>
      <c r="Q7326">
        <v>9</v>
      </c>
      <c r="R7326">
        <f t="shared" si="116"/>
        <v>0</v>
      </c>
    </row>
    <row r="7327" spans="1:18" x14ac:dyDescent="0.3">
      <c r="P7327" t="str" cm="1">
        <f t="array" ref="P7327">IF(Q7327&gt;0,INDEX(Q7327:Q29051,MATCH(TRUE,INDEX(Q7327:Q29051="",,),0)-1),"")</f>
        <v/>
      </c>
      <c r="R7327" t="str">
        <f t="shared" si="116"/>
        <v/>
      </c>
    </row>
    <row r="7328" spans="1:18" x14ac:dyDescent="0.3">
      <c r="A7328" t="s">
        <v>514</v>
      </c>
      <c r="B7328" s="1">
        <v>38329</v>
      </c>
      <c r="C7328" t="s">
        <v>515</v>
      </c>
      <c r="D7328" t="s">
        <v>598</v>
      </c>
      <c r="E7328" t="s">
        <v>599</v>
      </c>
      <c r="G7328" t="s">
        <v>19</v>
      </c>
      <c r="H7328" t="s">
        <v>30</v>
      </c>
      <c r="I7328" t="s">
        <v>21</v>
      </c>
      <c r="J7328" t="s">
        <v>22</v>
      </c>
      <c r="K7328">
        <v>32.799999999999997</v>
      </c>
      <c r="L7328">
        <v>86</v>
      </c>
      <c r="M7328" t="s">
        <v>551</v>
      </c>
      <c r="N7328">
        <v>86</v>
      </c>
      <c r="O7328" t="s">
        <v>24</v>
      </c>
      <c r="P7328" cm="1">
        <f t="array" ref="P7328">IF(Q7328&gt;0,INDEX(Q7328:Q29052,MATCH(TRUE,INDEX(Q7328:Q29052="",,),0)-1),"")</f>
        <v>3</v>
      </c>
      <c r="Q7328">
        <v>1</v>
      </c>
      <c r="R7328">
        <f t="shared" si="116"/>
        <v>0</v>
      </c>
    </row>
    <row r="7329" spans="1:18" x14ac:dyDescent="0.3">
      <c r="A7329" t="s">
        <v>514</v>
      </c>
      <c r="B7329" s="1">
        <v>38329</v>
      </c>
      <c r="C7329" t="s">
        <v>515</v>
      </c>
      <c r="D7329" t="s">
        <v>598</v>
      </c>
      <c r="E7329" t="s">
        <v>599</v>
      </c>
      <c r="G7329" t="s">
        <v>19</v>
      </c>
      <c r="H7329" t="s">
        <v>20</v>
      </c>
      <c r="I7329" t="s">
        <v>21</v>
      </c>
      <c r="J7329" t="s">
        <v>22</v>
      </c>
      <c r="K7329">
        <v>55.3</v>
      </c>
      <c r="L7329">
        <v>225</v>
      </c>
      <c r="M7329" t="s">
        <v>551</v>
      </c>
      <c r="N7329">
        <v>353.32</v>
      </c>
      <c r="O7329" t="s">
        <v>24</v>
      </c>
      <c r="P7329" cm="1">
        <f t="array" ref="P7329">IF(Q7329&gt;0,INDEX(Q7329:Q29053,MATCH(TRUE,INDEX(Q7329:Q29053="",,),0)-1),"")</f>
        <v>3</v>
      </c>
      <c r="Q7329">
        <v>1</v>
      </c>
      <c r="R7329">
        <f t="shared" si="116"/>
        <v>0</v>
      </c>
    </row>
    <row r="7330" spans="1:18" x14ac:dyDescent="0.3">
      <c r="A7330" t="s">
        <v>514</v>
      </c>
      <c r="B7330" s="1">
        <v>38329</v>
      </c>
      <c r="C7330" t="s">
        <v>515</v>
      </c>
      <c r="D7330" t="s">
        <v>598</v>
      </c>
      <c r="E7330" t="s">
        <v>599</v>
      </c>
      <c r="G7330" t="s">
        <v>19</v>
      </c>
      <c r="H7330" t="s">
        <v>30</v>
      </c>
      <c r="I7330" t="s">
        <v>26</v>
      </c>
      <c r="J7330" t="s">
        <v>27</v>
      </c>
      <c r="K7330">
        <v>408</v>
      </c>
      <c r="L7330">
        <v>10.7</v>
      </c>
      <c r="M7330" t="s">
        <v>551</v>
      </c>
      <c r="N7330">
        <v>10.7</v>
      </c>
      <c r="O7330" t="s">
        <v>24</v>
      </c>
      <c r="P7330" cm="1">
        <f t="array" ref="P7330">IF(Q7330&gt;0,INDEX(Q7330:Q29054,MATCH(TRUE,INDEX(Q7330:Q29054="",,),0)-1),"")</f>
        <v>3</v>
      </c>
      <c r="Q7330">
        <v>1</v>
      </c>
      <c r="R7330">
        <f t="shared" si="116"/>
        <v>0</v>
      </c>
    </row>
    <row r="7331" spans="1:18" x14ac:dyDescent="0.3">
      <c r="A7331" t="s">
        <v>514</v>
      </c>
      <c r="B7331" s="1">
        <v>38329</v>
      </c>
      <c r="C7331" t="s">
        <v>515</v>
      </c>
      <c r="D7331" t="s">
        <v>598</v>
      </c>
      <c r="E7331" t="s">
        <v>599</v>
      </c>
      <c r="G7331" t="s">
        <v>19</v>
      </c>
      <c r="H7331" t="s">
        <v>20</v>
      </c>
      <c r="I7331" t="s">
        <v>26</v>
      </c>
      <c r="J7331" t="s">
        <v>27</v>
      </c>
      <c r="K7331">
        <v>260</v>
      </c>
      <c r="L7331">
        <v>13</v>
      </c>
      <c r="M7331" t="s">
        <v>551</v>
      </c>
      <c r="N7331">
        <v>13</v>
      </c>
      <c r="O7331" t="s">
        <v>24</v>
      </c>
      <c r="P7331" cm="1">
        <f t="array" ref="P7331">IF(Q7331&gt;0,INDEX(Q7331:Q29055,MATCH(TRUE,INDEX(Q7331:Q29055="",,),0)-1),"")</f>
        <v>3</v>
      </c>
      <c r="Q7331">
        <v>1</v>
      </c>
      <c r="R7331">
        <f t="shared" si="116"/>
        <v>0</v>
      </c>
    </row>
    <row r="7332" spans="1:18" x14ac:dyDescent="0.3">
      <c r="A7332" t="s">
        <v>514</v>
      </c>
      <c r="B7332" s="1">
        <v>38329</v>
      </c>
      <c r="C7332" t="s">
        <v>515</v>
      </c>
      <c r="D7332" t="s">
        <v>598</v>
      </c>
      <c r="E7332" t="s">
        <v>599</v>
      </c>
      <c r="G7332" t="s">
        <v>19</v>
      </c>
      <c r="H7332" t="s">
        <v>63</v>
      </c>
      <c r="I7332" t="s">
        <v>26</v>
      </c>
      <c r="J7332" t="s">
        <v>27</v>
      </c>
      <c r="K7332">
        <v>207</v>
      </c>
      <c r="L7332">
        <v>16.100000000000001</v>
      </c>
      <c r="M7332" t="s">
        <v>551</v>
      </c>
      <c r="N7332">
        <v>16.100000000000001</v>
      </c>
      <c r="O7332" t="s">
        <v>24</v>
      </c>
      <c r="P7332" cm="1">
        <f t="array" ref="P7332">IF(Q7332&gt;0,INDEX(Q7332:Q29056,MATCH(TRUE,INDEX(Q7332:Q29056="",,),0)-1),"")</f>
        <v>3</v>
      </c>
      <c r="Q7332">
        <v>1</v>
      </c>
      <c r="R7332">
        <f t="shared" si="116"/>
        <v>0</v>
      </c>
    </row>
    <row r="7333" spans="1:18" x14ac:dyDescent="0.3">
      <c r="A7333" t="s">
        <v>514</v>
      </c>
      <c r="B7333" s="1">
        <v>38329</v>
      </c>
      <c r="C7333" t="s">
        <v>515</v>
      </c>
      <c r="D7333" t="s">
        <v>598</v>
      </c>
      <c r="E7333" t="s">
        <v>599</v>
      </c>
      <c r="G7333" s="6" t="s">
        <v>29</v>
      </c>
      <c r="H7333" t="s">
        <v>126</v>
      </c>
      <c r="I7333" t="s">
        <v>21</v>
      </c>
      <c r="J7333" t="s">
        <v>22</v>
      </c>
      <c r="K7333">
        <v>48.8</v>
      </c>
      <c r="L7333">
        <v>45</v>
      </c>
      <c r="M7333" t="s">
        <v>551</v>
      </c>
      <c r="N7333">
        <v>45</v>
      </c>
      <c r="O7333" t="s">
        <v>24</v>
      </c>
      <c r="P7333" cm="1">
        <f t="array" ref="P7333">IF(Q7333&gt;0,INDEX(Q7333:Q29057,MATCH(TRUE,INDEX(Q7333:Q29057="",,),0)-1),"")</f>
        <v>3</v>
      </c>
      <c r="Q7333">
        <v>1</v>
      </c>
      <c r="R7333">
        <f t="shared" si="116"/>
        <v>0</v>
      </c>
    </row>
    <row r="7334" spans="1:18" x14ac:dyDescent="0.3">
      <c r="A7334" t="s">
        <v>514</v>
      </c>
      <c r="B7334" s="1">
        <v>38329</v>
      </c>
      <c r="C7334" t="s">
        <v>515</v>
      </c>
      <c r="D7334" t="s">
        <v>598</v>
      </c>
      <c r="E7334" t="s">
        <v>599</v>
      </c>
      <c r="G7334" s="6" t="s">
        <v>29</v>
      </c>
      <c r="H7334" t="s">
        <v>533</v>
      </c>
      <c r="I7334" t="s">
        <v>21</v>
      </c>
      <c r="J7334" t="s">
        <v>22</v>
      </c>
      <c r="K7334">
        <v>9.3000000000000007</v>
      </c>
      <c r="L7334">
        <v>136</v>
      </c>
      <c r="M7334" t="s">
        <v>551</v>
      </c>
      <c r="N7334">
        <v>136</v>
      </c>
      <c r="O7334" t="s">
        <v>24</v>
      </c>
      <c r="P7334" cm="1">
        <f t="array" ref="P7334">IF(Q7334&gt;0,INDEX(Q7334:Q29058,MATCH(TRUE,INDEX(Q7334:Q29058="",,),0)-1),"")</f>
        <v>3</v>
      </c>
      <c r="Q7334">
        <v>1</v>
      </c>
      <c r="R7334">
        <f t="shared" si="116"/>
        <v>0</v>
      </c>
    </row>
    <row r="7335" spans="1:18" x14ac:dyDescent="0.3">
      <c r="A7335" t="s">
        <v>514</v>
      </c>
      <c r="B7335" s="1">
        <v>38329</v>
      </c>
      <c r="C7335" t="s">
        <v>515</v>
      </c>
      <c r="D7335" t="s">
        <v>598</v>
      </c>
      <c r="E7335" t="s">
        <v>599</v>
      </c>
      <c r="G7335" s="6" t="s">
        <v>29</v>
      </c>
      <c r="H7335" t="s">
        <v>63</v>
      </c>
      <c r="I7335" t="s">
        <v>21</v>
      </c>
      <c r="J7335" t="s">
        <v>22</v>
      </c>
      <c r="K7335">
        <v>28.9</v>
      </c>
      <c r="L7335">
        <v>80</v>
      </c>
      <c r="M7335" t="s">
        <v>551</v>
      </c>
      <c r="N7335">
        <v>80</v>
      </c>
      <c r="O7335" t="s">
        <v>24</v>
      </c>
      <c r="P7335" cm="1">
        <f t="array" ref="P7335">IF(Q7335&gt;0,INDEX(Q7335:Q29059,MATCH(TRUE,INDEX(Q7335:Q29059="",,),0)-1),"")</f>
        <v>3</v>
      </c>
      <c r="Q7335">
        <v>1</v>
      </c>
      <c r="R7335">
        <f t="shared" si="116"/>
        <v>0</v>
      </c>
    </row>
    <row r="7336" spans="1:18" x14ac:dyDescent="0.3">
      <c r="A7336" t="s">
        <v>514</v>
      </c>
      <c r="B7336" s="1">
        <v>38329</v>
      </c>
      <c r="C7336" t="s">
        <v>515</v>
      </c>
      <c r="D7336" t="s">
        <v>598</v>
      </c>
      <c r="E7336" t="s">
        <v>599</v>
      </c>
      <c r="G7336" s="6" t="s">
        <v>29</v>
      </c>
      <c r="H7336" t="s">
        <v>64</v>
      </c>
      <c r="I7336" t="s">
        <v>21</v>
      </c>
      <c r="J7336" t="s">
        <v>22</v>
      </c>
      <c r="K7336">
        <v>8</v>
      </c>
      <c r="L7336">
        <v>131</v>
      </c>
      <c r="M7336" t="s">
        <v>551</v>
      </c>
      <c r="N7336">
        <v>131</v>
      </c>
      <c r="O7336" t="s">
        <v>24</v>
      </c>
      <c r="P7336" cm="1">
        <f t="array" ref="P7336">IF(Q7336&gt;0,INDEX(Q7336:Q29060,MATCH(TRUE,INDEX(Q7336:Q29060="",,),0)-1),"")</f>
        <v>3</v>
      </c>
      <c r="Q7336">
        <v>1</v>
      </c>
      <c r="R7336">
        <f t="shared" si="116"/>
        <v>0</v>
      </c>
    </row>
    <row r="7337" spans="1:18" x14ac:dyDescent="0.3">
      <c r="A7337" t="s">
        <v>514</v>
      </c>
      <c r="B7337" s="1">
        <v>38329</v>
      </c>
      <c r="C7337" t="s">
        <v>515</v>
      </c>
      <c r="D7337" t="s">
        <v>598</v>
      </c>
      <c r="E7337" t="s">
        <v>599</v>
      </c>
      <c r="G7337" s="6" t="s">
        <v>29</v>
      </c>
      <c r="H7337" t="s">
        <v>126</v>
      </c>
      <c r="I7337" t="s">
        <v>26</v>
      </c>
      <c r="J7337" t="s">
        <v>27</v>
      </c>
      <c r="K7337">
        <v>203</v>
      </c>
      <c r="L7337">
        <v>11.25</v>
      </c>
      <c r="M7337" t="s">
        <v>551</v>
      </c>
      <c r="N7337">
        <v>11.25</v>
      </c>
      <c r="O7337" t="s">
        <v>24</v>
      </c>
      <c r="P7337" cm="1">
        <f t="array" ref="P7337">IF(Q7337&gt;0,INDEX(Q7337:Q29061,MATCH(TRUE,INDEX(Q7337:Q29061="",,),0)-1),"")</f>
        <v>3</v>
      </c>
      <c r="Q7337">
        <v>1</v>
      </c>
      <c r="R7337">
        <f t="shared" si="116"/>
        <v>0</v>
      </c>
    </row>
    <row r="7338" spans="1:18" x14ac:dyDescent="0.3">
      <c r="A7338" t="s">
        <v>514</v>
      </c>
      <c r="B7338" s="1">
        <v>38329</v>
      </c>
      <c r="C7338" t="s">
        <v>515</v>
      </c>
      <c r="D7338" t="s">
        <v>598</v>
      </c>
      <c r="E7338" t="s">
        <v>599</v>
      </c>
      <c r="G7338" s="6" t="s">
        <v>29</v>
      </c>
      <c r="H7338" t="s">
        <v>533</v>
      </c>
      <c r="I7338" t="s">
        <v>26</v>
      </c>
      <c r="J7338" t="s">
        <v>27</v>
      </c>
      <c r="K7338">
        <v>15</v>
      </c>
      <c r="L7338">
        <v>11.75</v>
      </c>
      <c r="M7338" t="s">
        <v>551</v>
      </c>
      <c r="N7338">
        <v>11.75</v>
      </c>
      <c r="O7338" t="s">
        <v>24</v>
      </c>
      <c r="P7338" cm="1">
        <f t="array" ref="P7338">IF(Q7338&gt;0,INDEX(Q7338:Q29062,MATCH(TRUE,INDEX(Q7338:Q29062="",,),0)-1),"")</f>
        <v>3</v>
      </c>
      <c r="Q7338">
        <v>1</v>
      </c>
      <c r="R7338">
        <f t="shared" si="116"/>
        <v>0</v>
      </c>
    </row>
    <row r="7339" spans="1:18" x14ac:dyDescent="0.3">
      <c r="A7339" t="s">
        <v>514</v>
      </c>
      <c r="B7339" s="1">
        <v>38329</v>
      </c>
      <c r="C7339" t="s">
        <v>515</v>
      </c>
      <c r="D7339" t="s">
        <v>598</v>
      </c>
      <c r="E7339" t="s">
        <v>599</v>
      </c>
      <c r="G7339" s="6" t="s">
        <v>29</v>
      </c>
      <c r="H7339" t="s">
        <v>64</v>
      </c>
      <c r="I7339" t="s">
        <v>26</v>
      </c>
      <c r="J7339" t="s">
        <v>27</v>
      </c>
      <c r="K7339">
        <v>62</v>
      </c>
      <c r="L7339">
        <v>9</v>
      </c>
      <c r="M7339" t="s">
        <v>551</v>
      </c>
      <c r="N7339">
        <v>9</v>
      </c>
      <c r="O7339" t="s">
        <v>24</v>
      </c>
      <c r="P7339" cm="1">
        <f t="array" ref="P7339">IF(Q7339&gt;0,INDEX(Q7339:Q29063,MATCH(TRUE,INDEX(Q7339:Q29063="",,),0)-1),"")</f>
        <v>3</v>
      </c>
      <c r="Q7339">
        <v>1</v>
      </c>
      <c r="R7339">
        <f t="shared" si="116"/>
        <v>0</v>
      </c>
    </row>
    <row r="7340" spans="1:18" x14ac:dyDescent="0.3">
      <c r="A7340" t="s">
        <v>514</v>
      </c>
      <c r="B7340" s="1">
        <v>38329</v>
      </c>
      <c r="C7340" t="s">
        <v>515</v>
      </c>
      <c r="D7340" t="s">
        <v>598</v>
      </c>
      <c r="E7340" t="s">
        <v>599</v>
      </c>
      <c r="G7340" t="s">
        <v>19</v>
      </c>
      <c r="H7340" t="s">
        <v>30</v>
      </c>
      <c r="I7340" t="s">
        <v>21</v>
      </c>
      <c r="J7340" t="s">
        <v>22</v>
      </c>
      <c r="K7340">
        <v>32.799999999999997</v>
      </c>
      <c r="L7340">
        <v>86</v>
      </c>
      <c r="M7340" t="s">
        <v>44</v>
      </c>
      <c r="N7340">
        <v>100</v>
      </c>
      <c r="P7340" cm="1">
        <f t="array" ref="P7340">IF(Q7340&gt;0,INDEX(Q7340:Q29064,MATCH(TRUE,INDEX(Q7340:Q29064="",,),0)-1),"")</f>
        <v>3</v>
      </c>
      <c r="Q7340">
        <v>2</v>
      </c>
      <c r="R7340">
        <f t="shared" si="116"/>
        <v>0</v>
      </c>
    </row>
    <row r="7341" spans="1:18" x14ac:dyDescent="0.3">
      <c r="A7341" t="s">
        <v>514</v>
      </c>
      <c r="B7341" s="1">
        <v>38329</v>
      </c>
      <c r="C7341" t="s">
        <v>515</v>
      </c>
      <c r="D7341" t="s">
        <v>598</v>
      </c>
      <c r="E7341" t="s">
        <v>599</v>
      </c>
      <c r="G7341" t="s">
        <v>19</v>
      </c>
      <c r="H7341" t="s">
        <v>20</v>
      </c>
      <c r="I7341" t="s">
        <v>21</v>
      </c>
      <c r="J7341" t="s">
        <v>22</v>
      </c>
      <c r="K7341">
        <v>55.3</v>
      </c>
      <c r="L7341">
        <v>225</v>
      </c>
      <c r="M7341" t="s">
        <v>44</v>
      </c>
      <c r="N7341">
        <v>300</v>
      </c>
      <c r="P7341" cm="1">
        <f t="array" ref="P7341">IF(Q7341&gt;0,INDEX(Q7341:Q29065,MATCH(TRUE,INDEX(Q7341:Q29065="",,),0)-1),"")</f>
        <v>3</v>
      </c>
      <c r="Q7341">
        <v>2</v>
      </c>
      <c r="R7341">
        <f t="shared" si="116"/>
        <v>0</v>
      </c>
    </row>
    <row r="7342" spans="1:18" x14ac:dyDescent="0.3">
      <c r="A7342" t="s">
        <v>514</v>
      </c>
      <c r="B7342" s="1">
        <v>38329</v>
      </c>
      <c r="C7342" t="s">
        <v>515</v>
      </c>
      <c r="D7342" t="s">
        <v>598</v>
      </c>
      <c r="E7342" t="s">
        <v>599</v>
      </c>
      <c r="G7342" t="s">
        <v>19</v>
      </c>
      <c r="H7342" t="s">
        <v>30</v>
      </c>
      <c r="I7342" t="s">
        <v>26</v>
      </c>
      <c r="J7342" t="s">
        <v>27</v>
      </c>
      <c r="K7342">
        <v>408</v>
      </c>
      <c r="L7342">
        <v>10.7</v>
      </c>
      <c r="M7342" t="s">
        <v>44</v>
      </c>
      <c r="N7342">
        <v>15.5</v>
      </c>
      <c r="P7342" cm="1">
        <f t="array" ref="P7342">IF(Q7342&gt;0,INDEX(Q7342:Q29066,MATCH(TRUE,INDEX(Q7342:Q29066="",,),0)-1),"")</f>
        <v>3</v>
      </c>
      <c r="Q7342">
        <v>2</v>
      </c>
      <c r="R7342">
        <f t="shared" si="116"/>
        <v>0</v>
      </c>
    </row>
    <row r="7343" spans="1:18" x14ac:dyDescent="0.3">
      <c r="A7343" t="s">
        <v>514</v>
      </c>
      <c r="B7343" s="1">
        <v>38329</v>
      </c>
      <c r="C7343" t="s">
        <v>515</v>
      </c>
      <c r="D7343" t="s">
        <v>598</v>
      </c>
      <c r="E7343" t="s">
        <v>599</v>
      </c>
      <c r="G7343" t="s">
        <v>19</v>
      </c>
      <c r="H7343" t="s">
        <v>20</v>
      </c>
      <c r="I7343" t="s">
        <v>26</v>
      </c>
      <c r="J7343" t="s">
        <v>27</v>
      </c>
      <c r="K7343">
        <v>260</v>
      </c>
      <c r="L7343">
        <v>13</v>
      </c>
      <c r="M7343" t="s">
        <v>44</v>
      </c>
      <c r="N7343">
        <v>13</v>
      </c>
      <c r="P7343" cm="1">
        <f t="array" ref="P7343">IF(Q7343&gt;0,INDEX(Q7343:Q29067,MATCH(TRUE,INDEX(Q7343:Q29067="",,),0)-1),"")</f>
        <v>3</v>
      </c>
      <c r="Q7343">
        <v>2</v>
      </c>
      <c r="R7343">
        <f t="shared" si="116"/>
        <v>0</v>
      </c>
    </row>
    <row r="7344" spans="1:18" x14ac:dyDescent="0.3">
      <c r="A7344" t="s">
        <v>514</v>
      </c>
      <c r="B7344" s="1">
        <v>38329</v>
      </c>
      <c r="C7344" t="s">
        <v>515</v>
      </c>
      <c r="D7344" t="s">
        <v>598</v>
      </c>
      <c r="E7344" t="s">
        <v>599</v>
      </c>
      <c r="G7344" t="s">
        <v>19</v>
      </c>
      <c r="H7344" t="s">
        <v>63</v>
      </c>
      <c r="I7344" t="s">
        <v>26</v>
      </c>
      <c r="J7344" t="s">
        <v>27</v>
      </c>
      <c r="K7344">
        <v>207</v>
      </c>
      <c r="L7344">
        <v>16.100000000000001</v>
      </c>
      <c r="M7344" t="s">
        <v>44</v>
      </c>
      <c r="N7344">
        <v>16.100000000000001</v>
      </c>
      <c r="P7344" cm="1">
        <f t="array" ref="P7344">IF(Q7344&gt;0,INDEX(Q7344:Q29068,MATCH(TRUE,INDEX(Q7344:Q29068="",,),0)-1),"")</f>
        <v>3</v>
      </c>
      <c r="Q7344">
        <v>2</v>
      </c>
      <c r="R7344">
        <f t="shared" si="116"/>
        <v>0</v>
      </c>
    </row>
    <row r="7345" spans="1:18" x14ac:dyDescent="0.3">
      <c r="A7345" t="s">
        <v>514</v>
      </c>
      <c r="B7345" s="1">
        <v>38329</v>
      </c>
      <c r="C7345" t="s">
        <v>515</v>
      </c>
      <c r="D7345" t="s">
        <v>598</v>
      </c>
      <c r="E7345" t="s">
        <v>599</v>
      </c>
      <c r="G7345" s="6" t="s">
        <v>29</v>
      </c>
      <c r="H7345" t="s">
        <v>126</v>
      </c>
      <c r="I7345" t="s">
        <v>21</v>
      </c>
      <c r="J7345" t="s">
        <v>22</v>
      </c>
      <c r="K7345">
        <v>48.8</v>
      </c>
      <c r="L7345">
        <v>45</v>
      </c>
      <c r="M7345" t="s">
        <v>44</v>
      </c>
      <c r="N7345">
        <v>45</v>
      </c>
      <c r="P7345" cm="1">
        <f t="array" ref="P7345">IF(Q7345&gt;0,INDEX(Q7345:Q29069,MATCH(TRUE,INDEX(Q7345:Q29069="",,),0)-1),"")</f>
        <v>3</v>
      </c>
      <c r="Q7345">
        <v>2</v>
      </c>
      <c r="R7345">
        <f t="shared" si="116"/>
        <v>0</v>
      </c>
    </row>
    <row r="7346" spans="1:18" x14ac:dyDescent="0.3">
      <c r="A7346" t="s">
        <v>514</v>
      </c>
      <c r="B7346" s="1">
        <v>38329</v>
      </c>
      <c r="C7346" t="s">
        <v>515</v>
      </c>
      <c r="D7346" t="s">
        <v>598</v>
      </c>
      <c r="E7346" t="s">
        <v>599</v>
      </c>
      <c r="G7346" s="6" t="s">
        <v>29</v>
      </c>
      <c r="H7346" t="s">
        <v>533</v>
      </c>
      <c r="I7346" t="s">
        <v>21</v>
      </c>
      <c r="J7346" t="s">
        <v>22</v>
      </c>
      <c r="K7346">
        <v>9.3000000000000007</v>
      </c>
      <c r="L7346">
        <v>136</v>
      </c>
      <c r="M7346" t="s">
        <v>44</v>
      </c>
      <c r="N7346">
        <v>136</v>
      </c>
      <c r="P7346" cm="1">
        <f t="array" ref="P7346">IF(Q7346&gt;0,INDEX(Q7346:Q29070,MATCH(TRUE,INDEX(Q7346:Q29070="",,),0)-1),"")</f>
        <v>3</v>
      </c>
      <c r="Q7346">
        <v>2</v>
      </c>
      <c r="R7346">
        <f t="shared" si="116"/>
        <v>0</v>
      </c>
    </row>
    <row r="7347" spans="1:18" x14ac:dyDescent="0.3">
      <c r="A7347" t="s">
        <v>514</v>
      </c>
      <c r="B7347" s="1">
        <v>38329</v>
      </c>
      <c r="C7347" t="s">
        <v>515</v>
      </c>
      <c r="D7347" t="s">
        <v>598</v>
      </c>
      <c r="E7347" t="s">
        <v>599</v>
      </c>
      <c r="G7347" s="6" t="s">
        <v>29</v>
      </c>
      <c r="H7347" t="s">
        <v>63</v>
      </c>
      <c r="I7347" t="s">
        <v>21</v>
      </c>
      <c r="J7347" t="s">
        <v>22</v>
      </c>
      <c r="K7347">
        <v>28.9</v>
      </c>
      <c r="L7347">
        <v>80</v>
      </c>
      <c r="M7347" t="s">
        <v>44</v>
      </c>
      <c r="N7347">
        <v>80</v>
      </c>
      <c r="P7347" cm="1">
        <f t="array" ref="P7347">IF(Q7347&gt;0,INDEX(Q7347:Q29071,MATCH(TRUE,INDEX(Q7347:Q29071="",,),0)-1),"")</f>
        <v>3</v>
      </c>
      <c r="Q7347">
        <v>2</v>
      </c>
      <c r="R7347">
        <f t="shared" si="116"/>
        <v>0</v>
      </c>
    </row>
    <row r="7348" spans="1:18" x14ac:dyDescent="0.3">
      <c r="A7348" t="s">
        <v>514</v>
      </c>
      <c r="B7348" s="1">
        <v>38329</v>
      </c>
      <c r="C7348" t="s">
        <v>515</v>
      </c>
      <c r="D7348" t="s">
        <v>598</v>
      </c>
      <c r="E7348" t="s">
        <v>599</v>
      </c>
      <c r="G7348" s="6" t="s">
        <v>29</v>
      </c>
      <c r="H7348" t="s">
        <v>64</v>
      </c>
      <c r="I7348" t="s">
        <v>21</v>
      </c>
      <c r="J7348" t="s">
        <v>22</v>
      </c>
      <c r="K7348">
        <v>8</v>
      </c>
      <c r="L7348">
        <v>131</v>
      </c>
      <c r="M7348" t="s">
        <v>44</v>
      </c>
      <c r="N7348">
        <v>131</v>
      </c>
      <c r="P7348" cm="1">
        <f t="array" ref="P7348">IF(Q7348&gt;0,INDEX(Q7348:Q29072,MATCH(TRUE,INDEX(Q7348:Q29072="",,),0)-1),"")</f>
        <v>3</v>
      </c>
      <c r="Q7348">
        <v>2</v>
      </c>
      <c r="R7348">
        <f t="shared" ref="R7348:R7411" si="117">IF(P7348="","",0)</f>
        <v>0</v>
      </c>
    </row>
    <row r="7349" spans="1:18" x14ac:dyDescent="0.3">
      <c r="A7349" t="s">
        <v>514</v>
      </c>
      <c r="B7349" s="1">
        <v>38329</v>
      </c>
      <c r="C7349" t="s">
        <v>515</v>
      </c>
      <c r="D7349" t="s">
        <v>598</v>
      </c>
      <c r="E7349" t="s">
        <v>599</v>
      </c>
      <c r="G7349" s="6" t="s">
        <v>29</v>
      </c>
      <c r="H7349" t="s">
        <v>126</v>
      </c>
      <c r="I7349" t="s">
        <v>26</v>
      </c>
      <c r="J7349" t="s">
        <v>27</v>
      </c>
      <c r="K7349">
        <v>203</v>
      </c>
      <c r="L7349">
        <v>11.25</v>
      </c>
      <c r="M7349" t="s">
        <v>44</v>
      </c>
      <c r="N7349">
        <v>11.25</v>
      </c>
      <c r="P7349" cm="1">
        <f t="array" ref="P7349">IF(Q7349&gt;0,INDEX(Q7349:Q29073,MATCH(TRUE,INDEX(Q7349:Q29073="",,),0)-1),"")</f>
        <v>3</v>
      </c>
      <c r="Q7349">
        <v>2</v>
      </c>
      <c r="R7349">
        <f t="shared" si="117"/>
        <v>0</v>
      </c>
    </row>
    <row r="7350" spans="1:18" x14ac:dyDescent="0.3">
      <c r="A7350" t="s">
        <v>514</v>
      </c>
      <c r="B7350" s="1">
        <v>38329</v>
      </c>
      <c r="C7350" t="s">
        <v>515</v>
      </c>
      <c r="D7350" t="s">
        <v>598</v>
      </c>
      <c r="E7350" t="s">
        <v>599</v>
      </c>
      <c r="G7350" s="6" t="s">
        <v>29</v>
      </c>
      <c r="H7350" t="s">
        <v>533</v>
      </c>
      <c r="I7350" t="s">
        <v>26</v>
      </c>
      <c r="J7350" t="s">
        <v>27</v>
      </c>
      <c r="K7350">
        <v>15</v>
      </c>
      <c r="L7350">
        <v>11.75</v>
      </c>
      <c r="M7350" t="s">
        <v>44</v>
      </c>
      <c r="N7350">
        <v>11.75</v>
      </c>
      <c r="P7350" cm="1">
        <f t="array" ref="P7350">IF(Q7350&gt;0,INDEX(Q7350:Q29074,MATCH(TRUE,INDEX(Q7350:Q29074="",,),0)-1),"")</f>
        <v>3</v>
      </c>
      <c r="Q7350">
        <v>2</v>
      </c>
      <c r="R7350">
        <f t="shared" si="117"/>
        <v>0</v>
      </c>
    </row>
    <row r="7351" spans="1:18" x14ac:dyDescent="0.3">
      <c r="A7351" t="s">
        <v>514</v>
      </c>
      <c r="B7351" s="1">
        <v>38329</v>
      </c>
      <c r="C7351" t="s">
        <v>515</v>
      </c>
      <c r="D7351" t="s">
        <v>598</v>
      </c>
      <c r="E7351" t="s">
        <v>599</v>
      </c>
      <c r="G7351" s="6" t="s">
        <v>29</v>
      </c>
      <c r="H7351" t="s">
        <v>64</v>
      </c>
      <c r="I7351" t="s">
        <v>26</v>
      </c>
      <c r="J7351" t="s">
        <v>27</v>
      </c>
      <c r="K7351">
        <v>62</v>
      </c>
      <c r="L7351">
        <v>9</v>
      </c>
      <c r="M7351" t="s">
        <v>44</v>
      </c>
      <c r="N7351">
        <v>9</v>
      </c>
      <c r="P7351" cm="1">
        <f t="array" ref="P7351">IF(Q7351&gt;0,INDEX(Q7351:Q29075,MATCH(TRUE,INDEX(Q7351:Q29075="",,),0)-1),"")</f>
        <v>3</v>
      </c>
      <c r="Q7351">
        <v>2</v>
      </c>
      <c r="R7351">
        <f t="shared" si="117"/>
        <v>0</v>
      </c>
    </row>
    <row r="7352" spans="1:18" x14ac:dyDescent="0.3">
      <c r="A7352" t="s">
        <v>514</v>
      </c>
      <c r="B7352" s="1">
        <v>38329</v>
      </c>
      <c r="C7352" t="s">
        <v>515</v>
      </c>
      <c r="D7352" t="s">
        <v>598</v>
      </c>
      <c r="E7352" t="s">
        <v>599</v>
      </c>
      <c r="G7352" t="s">
        <v>19</v>
      </c>
      <c r="H7352" t="s">
        <v>30</v>
      </c>
      <c r="I7352" t="s">
        <v>21</v>
      </c>
      <c r="J7352" t="s">
        <v>22</v>
      </c>
      <c r="K7352">
        <v>32.799999999999997</v>
      </c>
      <c r="L7352">
        <v>86</v>
      </c>
      <c r="M7352" t="s">
        <v>537</v>
      </c>
      <c r="N7352">
        <v>86</v>
      </c>
      <c r="P7352" cm="1">
        <f t="array" ref="P7352">IF(Q7352&gt;0,INDEX(Q7352:Q29076,MATCH(TRUE,INDEX(Q7352:Q29076="",,),0)-1),"")</f>
        <v>3</v>
      </c>
      <c r="Q7352">
        <v>3</v>
      </c>
      <c r="R7352">
        <f t="shared" si="117"/>
        <v>0</v>
      </c>
    </row>
    <row r="7353" spans="1:18" x14ac:dyDescent="0.3">
      <c r="A7353" t="s">
        <v>514</v>
      </c>
      <c r="B7353" s="1">
        <v>38329</v>
      </c>
      <c r="C7353" t="s">
        <v>515</v>
      </c>
      <c r="D7353" t="s">
        <v>598</v>
      </c>
      <c r="E7353" t="s">
        <v>599</v>
      </c>
      <c r="G7353" t="s">
        <v>19</v>
      </c>
      <c r="H7353" t="s">
        <v>20</v>
      </c>
      <c r="I7353" t="s">
        <v>21</v>
      </c>
      <c r="J7353" t="s">
        <v>22</v>
      </c>
      <c r="K7353">
        <v>55.3</v>
      </c>
      <c r="L7353">
        <v>225</v>
      </c>
      <c r="M7353" t="s">
        <v>537</v>
      </c>
      <c r="N7353">
        <v>320</v>
      </c>
      <c r="P7353" cm="1">
        <f t="array" ref="P7353">IF(Q7353&gt;0,INDEX(Q7353:Q29077,MATCH(TRUE,INDEX(Q7353:Q29077="",,),0)-1),"")</f>
        <v>3</v>
      </c>
      <c r="Q7353">
        <v>3</v>
      </c>
      <c r="R7353">
        <f t="shared" si="117"/>
        <v>0</v>
      </c>
    </row>
    <row r="7354" spans="1:18" x14ac:dyDescent="0.3">
      <c r="A7354" t="s">
        <v>514</v>
      </c>
      <c r="B7354" s="1">
        <v>38329</v>
      </c>
      <c r="C7354" t="s">
        <v>515</v>
      </c>
      <c r="D7354" t="s">
        <v>598</v>
      </c>
      <c r="E7354" t="s">
        <v>599</v>
      </c>
      <c r="G7354" t="s">
        <v>19</v>
      </c>
      <c r="H7354" t="s">
        <v>30</v>
      </c>
      <c r="I7354" t="s">
        <v>26</v>
      </c>
      <c r="J7354" t="s">
        <v>27</v>
      </c>
      <c r="K7354">
        <v>408</v>
      </c>
      <c r="L7354">
        <v>10.7</v>
      </c>
      <c r="M7354" t="s">
        <v>537</v>
      </c>
      <c r="N7354">
        <v>10.7</v>
      </c>
      <c r="P7354" cm="1">
        <f t="array" ref="P7354">IF(Q7354&gt;0,INDEX(Q7354:Q29078,MATCH(TRUE,INDEX(Q7354:Q29078="",,),0)-1),"")</f>
        <v>3</v>
      </c>
      <c r="Q7354">
        <v>3</v>
      </c>
      <c r="R7354">
        <f t="shared" si="117"/>
        <v>0</v>
      </c>
    </row>
    <row r="7355" spans="1:18" x14ac:dyDescent="0.3">
      <c r="A7355" t="s">
        <v>514</v>
      </c>
      <c r="B7355" s="1">
        <v>38329</v>
      </c>
      <c r="C7355" t="s">
        <v>515</v>
      </c>
      <c r="D7355" t="s">
        <v>598</v>
      </c>
      <c r="E7355" t="s">
        <v>599</v>
      </c>
      <c r="G7355" t="s">
        <v>19</v>
      </c>
      <c r="H7355" t="s">
        <v>20</v>
      </c>
      <c r="I7355" t="s">
        <v>26</v>
      </c>
      <c r="J7355" t="s">
        <v>27</v>
      </c>
      <c r="K7355">
        <v>260</v>
      </c>
      <c r="L7355">
        <v>13</v>
      </c>
      <c r="M7355" t="s">
        <v>537</v>
      </c>
      <c r="N7355">
        <v>13</v>
      </c>
      <c r="P7355" cm="1">
        <f t="array" ref="P7355">IF(Q7355&gt;0,INDEX(Q7355:Q29079,MATCH(TRUE,INDEX(Q7355:Q29079="",,),0)-1),"")</f>
        <v>3</v>
      </c>
      <c r="Q7355">
        <v>3</v>
      </c>
      <c r="R7355">
        <f t="shared" si="117"/>
        <v>0</v>
      </c>
    </row>
    <row r="7356" spans="1:18" x14ac:dyDescent="0.3">
      <c r="A7356" t="s">
        <v>514</v>
      </c>
      <c r="B7356" s="1">
        <v>38329</v>
      </c>
      <c r="C7356" t="s">
        <v>515</v>
      </c>
      <c r="D7356" t="s">
        <v>598</v>
      </c>
      <c r="E7356" t="s">
        <v>599</v>
      </c>
      <c r="G7356" t="s">
        <v>19</v>
      </c>
      <c r="H7356" t="s">
        <v>63</v>
      </c>
      <c r="I7356" t="s">
        <v>26</v>
      </c>
      <c r="J7356" t="s">
        <v>27</v>
      </c>
      <c r="K7356">
        <v>207</v>
      </c>
      <c r="L7356">
        <v>16.100000000000001</v>
      </c>
      <c r="M7356" t="s">
        <v>537</v>
      </c>
      <c r="N7356">
        <v>16.100000000000001</v>
      </c>
      <c r="P7356" cm="1">
        <f t="array" ref="P7356">IF(Q7356&gt;0,INDEX(Q7356:Q29080,MATCH(TRUE,INDEX(Q7356:Q29080="",,),0)-1),"")</f>
        <v>3</v>
      </c>
      <c r="Q7356">
        <v>3</v>
      </c>
      <c r="R7356">
        <f t="shared" si="117"/>
        <v>0</v>
      </c>
    </row>
    <row r="7357" spans="1:18" x14ac:dyDescent="0.3">
      <c r="A7357" t="s">
        <v>514</v>
      </c>
      <c r="B7357" s="1">
        <v>38329</v>
      </c>
      <c r="C7357" t="s">
        <v>515</v>
      </c>
      <c r="D7357" t="s">
        <v>598</v>
      </c>
      <c r="E7357" t="s">
        <v>599</v>
      </c>
      <c r="G7357" s="6" t="s">
        <v>29</v>
      </c>
      <c r="H7357" t="s">
        <v>126</v>
      </c>
      <c r="I7357" t="s">
        <v>21</v>
      </c>
      <c r="J7357" t="s">
        <v>22</v>
      </c>
      <c r="K7357">
        <v>48.8</v>
      </c>
      <c r="L7357">
        <v>45</v>
      </c>
      <c r="M7357" t="s">
        <v>537</v>
      </c>
      <c r="N7357">
        <v>45</v>
      </c>
      <c r="P7357" cm="1">
        <f t="array" ref="P7357">IF(Q7357&gt;0,INDEX(Q7357:Q29081,MATCH(TRUE,INDEX(Q7357:Q29081="",,),0)-1),"")</f>
        <v>3</v>
      </c>
      <c r="Q7357">
        <v>3</v>
      </c>
      <c r="R7357">
        <f t="shared" si="117"/>
        <v>0</v>
      </c>
    </row>
    <row r="7358" spans="1:18" x14ac:dyDescent="0.3">
      <c r="A7358" t="s">
        <v>514</v>
      </c>
      <c r="B7358" s="1">
        <v>38329</v>
      </c>
      <c r="C7358" t="s">
        <v>515</v>
      </c>
      <c r="D7358" t="s">
        <v>598</v>
      </c>
      <c r="E7358" t="s">
        <v>599</v>
      </c>
      <c r="G7358" s="6" t="s">
        <v>29</v>
      </c>
      <c r="H7358" t="s">
        <v>533</v>
      </c>
      <c r="I7358" t="s">
        <v>21</v>
      </c>
      <c r="J7358" t="s">
        <v>22</v>
      </c>
      <c r="K7358">
        <v>9.3000000000000007</v>
      </c>
      <c r="L7358">
        <v>136</v>
      </c>
      <c r="M7358" t="s">
        <v>537</v>
      </c>
      <c r="N7358">
        <v>136</v>
      </c>
      <c r="P7358" cm="1">
        <f t="array" ref="P7358">IF(Q7358&gt;0,INDEX(Q7358:Q29082,MATCH(TRUE,INDEX(Q7358:Q29082="",,),0)-1),"")</f>
        <v>3</v>
      </c>
      <c r="Q7358">
        <v>3</v>
      </c>
      <c r="R7358">
        <f t="shared" si="117"/>
        <v>0</v>
      </c>
    </row>
    <row r="7359" spans="1:18" x14ac:dyDescent="0.3">
      <c r="A7359" t="s">
        <v>514</v>
      </c>
      <c r="B7359" s="1">
        <v>38329</v>
      </c>
      <c r="C7359" t="s">
        <v>515</v>
      </c>
      <c r="D7359" t="s">
        <v>598</v>
      </c>
      <c r="E7359" t="s">
        <v>599</v>
      </c>
      <c r="G7359" s="6" t="s">
        <v>29</v>
      </c>
      <c r="H7359" t="s">
        <v>63</v>
      </c>
      <c r="I7359" t="s">
        <v>21</v>
      </c>
      <c r="J7359" t="s">
        <v>22</v>
      </c>
      <c r="K7359">
        <v>28.9</v>
      </c>
      <c r="L7359">
        <v>80</v>
      </c>
      <c r="M7359" t="s">
        <v>537</v>
      </c>
      <c r="N7359">
        <v>80</v>
      </c>
      <c r="P7359" cm="1">
        <f t="array" ref="P7359">IF(Q7359&gt;0,INDEX(Q7359:Q29083,MATCH(TRUE,INDEX(Q7359:Q29083="",,),0)-1),"")</f>
        <v>3</v>
      </c>
      <c r="Q7359">
        <v>3</v>
      </c>
      <c r="R7359">
        <f t="shared" si="117"/>
        <v>0</v>
      </c>
    </row>
    <row r="7360" spans="1:18" x14ac:dyDescent="0.3">
      <c r="A7360" t="s">
        <v>514</v>
      </c>
      <c r="B7360" s="1">
        <v>38329</v>
      </c>
      <c r="C7360" t="s">
        <v>515</v>
      </c>
      <c r="D7360" t="s">
        <v>598</v>
      </c>
      <c r="E7360" t="s">
        <v>599</v>
      </c>
      <c r="G7360" s="6" t="s">
        <v>29</v>
      </c>
      <c r="H7360" t="s">
        <v>64</v>
      </c>
      <c r="I7360" t="s">
        <v>21</v>
      </c>
      <c r="J7360" t="s">
        <v>22</v>
      </c>
      <c r="K7360">
        <v>8</v>
      </c>
      <c r="L7360">
        <v>131</v>
      </c>
      <c r="M7360" t="s">
        <v>537</v>
      </c>
      <c r="N7360">
        <v>131</v>
      </c>
      <c r="P7360" cm="1">
        <f t="array" ref="P7360">IF(Q7360&gt;0,INDEX(Q7360:Q29084,MATCH(TRUE,INDEX(Q7360:Q29084="",,),0)-1),"")</f>
        <v>3</v>
      </c>
      <c r="Q7360">
        <v>3</v>
      </c>
      <c r="R7360">
        <f t="shared" si="117"/>
        <v>0</v>
      </c>
    </row>
    <row r="7361" spans="1:18" x14ac:dyDescent="0.3">
      <c r="A7361" t="s">
        <v>514</v>
      </c>
      <c r="B7361" s="1">
        <v>38329</v>
      </c>
      <c r="C7361" t="s">
        <v>515</v>
      </c>
      <c r="D7361" t="s">
        <v>598</v>
      </c>
      <c r="E7361" t="s">
        <v>599</v>
      </c>
      <c r="G7361" s="6" t="s">
        <v>29</v>
      </c>
      <c r="H7361" t="s">
        <v>126</v>
      </c>
      <c r="I7361" t="s">
        <v>26</v>
      </c>
      <c r="J7361" t="s">
        <v>27</v>
      </c>
      <c r="K7361">
        <v>203</v>
      </c>
      <c r="L7361">
        <v>11.25</v>
      </c>
      <c r="M7361" t="s">
        <v>537</v>
      </c>
      <c r="N7361">
        <v>11.25</v>
      </c>
      <c r="P7361" cm="1">
        <f t="array" ref="P7361">IF(Q7361&gt;0,INDEX(Q7361:Q29085,MATCH(TRUE,INDEX(Q7361:Q29085="",,),0)-1),"")</f>
        <v>3</v>
      </c>
      <c r="Q7361">
        <v>3</v>
      </c>
      <c r="R7361">
        <f t="shared" si="117"/>
        <v>0</v>
      </c>
    </row>
    <row r="7362" spans="1:18" x14ac:dyDescent="0.3">
      <c r="A7362" t="s">
        <v>514</v>
      </c>
      <c r="B7362" s="1">
        <v>38329</v>
      </c>
      <c r="C7362" t="s">
        <v>515</v>
      </c>
      <c r="D7362" t="s">
        <v>598</v>
      </c>
      <c r="E7362" t="s">
        <v>599</v>
      </c>
      <c r="G7362" s="6" t="s">
        <v>29</v>
      </c>
      <c r="H7362" t="s">
        <v>533</v>
      </c>
      <c r="I7362" t="s">
        <v>26</v>
      </c>
      <c r="J7362" t="s">
        <v>27</v>
      </c>
      <c r="K7362">
        <v>15</v>
      </c>
      <c r="L7362">
        <v>11.75</v>
      </c>
      <c r="M7362" t="s">
        <v>537</v>
      </c>
      <c r="N7362">
        <v>11.75</v>
      </c>
      <c r="P7362" cm="1">
        <f t="array" ref="P7362">IF(Q7362&gt;0,INDEX(Q7362:Q29086,MATCH(TRUE,INDEX(Q7362:Q29086="",,),0)-1),"")</f>
        <v>3</v>
      </c>
      <c r="Q7362">
        <v>3</v>
      </c>
      <c r="R7362">
        <f t="shared" si="117"/>
        <v>0</v>
      </c>
    </row>
    <row r="7363" spans="1:18" x14ac:dyDescent="0.3">
      <c r="A7363" t="s">
        <v>514</v>
      </c>
      <c r="B7363" s="1">
        <v>38329</v>
      </c>
      <c r="C7363" t="s">
        <v>515</v>
      </c>
      <c r="D7363" t="s">
        <v>598</v>
      </c>
      <c r="E7363" t="s">
        <v>599</v>
      </c>
      <c r="G7363" s="6" t="s">
        <v>29</v>
      </c>
      <c r="H7363" t="s">
        <v>64</v>
      </c>
      <c r="I7363" t="s">
        <v>26</v>
      </c>
      <c r="J7363" t="s">
        <v>27</v>
      </c>
      <c r="K7363">
        <v>62</v>
      </c>
      <c r="L7363">
        <v>9</v>
      </c>
      <c r="M7363" t="s">
        <v>537</v>
      </c>
      <c r="N7363">
        <v>9</v>
      </c>
      <c r="P7363" cm="1">
        <f t="array" ref="P7363">IF(Q7363&gt;0,INDEX(Q7363:Q29087,MATCH(TRUE,INDEX(Q7363:Q29087="",,),0)-1),"")</f>
        <v>3</v>
      </c>
      <c r="Q7363">
        <v>3</v>
      </c>
      <c r="R7363">
        <f t="shared" si="117"/>
        <v>0</v>
      </c>
    </row>
    <row r="7364" spans="1:18" x14ac:dyDescent="0.3">
      <c r="P7364" t="str" cm="1">
        <f t="array" ref="P7364">IF(Q7364&gt;0,INDEX(Q7364:Q29088,MATCH(TRUE,INDEX(Q7364:Q29088="",,),0)-1),"")</f>
        <v/>
      </c>
      <c r="R7364" t="str">
        <f t="shared" si="117"/>
        <v/>
      </c>
    </row>
    <row r="7365" spans="1:18" x14ac:dyDescent="0.3">
      <c r="A7365" t="s">
        <v>514</v>
      </c>
      <c r="B7365" s="1">
        <v>38329</v>
      </c>
      <c r="C7365" t="s">
        <v>515</v>
      </c>
      <c r="D7365" t="s">
        <v>600</v>
      </c>
      <c r="E7365" t="s">
        <v>601</v>
      </c>
      <c r="G7365" t="s">
        <v>19</v>
      </c>
      <c r="H7365" t="s">
        <v>41</v>
      </c>
      <c r="I7365" t="s">
        <v>21</v>
      </c>
      <c r="J7365" t="s">
        <v>22</v>
      </c>
      <c r="K7365">
        <v>82.6</v>
      </c>
      <c r="L7365">
        <v>172</v>
      </c>
      <c r="M7365" t="s">
        <v>45</v>
      </c>
      <c r="N7365">
        <v>230</v>
      </c>
      <c r="O7365" t="s">
        <v>24</v>
      </c>
      <c r="P7365" cm="1">
        <f t="array" ref="P7365">IF(Q7365&gt;0,INDEX(Q7365:Q29089,MATCH(TRUE,INDEX(Q7365:Q29089="",,),0)-1),"")</f>
        <v>5</v>
      </c>
      <c r="Q7365">
        <v>1</v>
      </c>
      <c r="R7365">
        <f t="shared" si="117"/>
        <v>0</v>
      </c>
    </row>
    <row r="7366" spans="1:18" x14ac:dyDescent="0.3">
      <c r="A7366" t="s">
        <v>514</v>
      </c>
      <c r="B7366" s="1">
        <v>38329</v>
      </c>
      <c r="C7366" t="s">
        <v>515</v>
      </c>
      <c r="D7366" t="s">
        <v>600</v>
      </c>
      <c r="E7366" t="s">
        <v>601</v>
      </c>
      <c r="G7366" t="s">
        <v>19</v>
      </c>
      <c r="H7366" t="s">
        <v>41</v>
      </c>
      <c r="I7366" t="s">
        <v>26</v>
      </c>
      <c r="J7366" t="s">
        <v>27</v>
      </c>
      <c r="K7366">
        <v>346</v>
      </c>
      <c r="L7366">
        <v>41.5</v>
      </c>
      <c r="M7366" t="s">
        <v>45</v>
      </c>
      <c r="N7366">
        <v>85.98</v>
      </c>
      <c r="O7366" t="s">
        <v>24</v>
      </c>
      <c r="P7366" cm="1">
        <f t="array" ref="P7366">IF(Q7366&gt;0,INDEX(Q7366:Q29090,MATCH(TRUE,INDEX(Q7366:Q29090="",,),0)-1),"")</f>
        <v>5</v>
      </c>
      <c r="Q7366">
        <v>1</v>
      </c>
      <c r="R7366">
        <f t="shared" si="117"/>
        <v>0</v>
      </c>
    </row>
    <row r="7367" spans="1:18" x14ac:dyDescent="0.3">
      <c r="A7367" t="s">
        <v>514</v>
      </c>
      <c r="B7367" s="1">
        <v>38329</v>
      </c>
      <c r="C7367" t="s">
        <v>515</v>
      </c>
      <c r="D7367" t="s">
        <v>600</v>
      </c>
      <c r="E7367" t="s">
        <v>601</v>
      </c>
      <c r="G7367" s="6" t="s">
        <v>29</v>
      </c>
      <c r="H7367" t="s">
        <v>64</v>
      </c>
      <c r="I7367" t="s">
        <v>26</v>
      </c>
      <c r="J7367" t="s">
        <v>27</v>
      </c>
      <c r="K7367">
        <v>11</v>
      </c>
      <c r="L7367">
        <v>10</v>
      </c>
      <c r="M7367" t="s">
        <v>45</v>
      </c>
      <c r="N7367">
        <v>10</v>
      </c>
      <c r="O7367" t="s">
        <v>24</v>
      </c>
      <c r="P7367" cm="1">
        <f t="array" ref="P7367">IF(Q7367&gt;0,INDEX(Q7367:Q29091,MATCH(TRUE,INDEX(Q7367:Q29091="",,),0)-1),"")</f>
        <v>5</v>
      </c>
      <c r="Q7367">
        <v>1</v>
      </c>
      <c r="R7367">
        <f t="shared" si="117"/>
        <v>0</v>
      </c>
    </row>
    <row r="7368" spans="1:18" x14ac:dyDescent="0.3">
      <c r="A7368" t="s">
        <v>514</v>
      </c>
      <c r="B7368" s="1">
        <v>38329</v>
      </c>
      <c r="C7368" t="s">
        <v>515</v>
      </c>
      <c r="D7368" t="s">
        <v>600</v>
      </c>
      <c r="E7368" t="s">
        <v>601</v>
      </c>
      <c r="G7368" t="s">
        <v>19</v>
      </c>
      <c r="H7368" t="s">
        <v>41</v>
      </c>
      <c r="I7368" t="s">
        <v>21</v>
      </c>
      <c r="J7368" t="s">
        <v>22</v>
      </c>
      <c r="K7368">
        <v>82.6</v>
      </c>
      <c r="L7368">
        <v>172</v>
      </c>
      <c r="M7368" t="s">
        <v>44</v>
      </c>
      <c r="N7368">
        <v>172</v>
      </c>
      <c r="P7368" cm="1">
        <f t="array" ref="P7368">IF(Q7368&gt;0,INDEX(Q7368:Q29092,MATCH(TRUE,INDEX(Q7368:Q29092="",,),0)-1),"")</f>
        <v>5</v>
      </c>
      <c r="Q7368">
        <v>2</v>
      </c>
      <c r="R7368">
        <f t="shared" si="117"/>
        <v>0</v>
      </c>
    </row>
    <row r="7369" spans="1:18" x14ac:dyDescent="0.3">
      <c r="A7369" t="s">
        <v>514</v>
      </c>
      <c r="B7369" s="1">
        <v>38329</v>
      </c>
      <c r="C7369" t="s">
        <v>515</v>
      </c>
      <c r="D7369" t="s">
        <v>600</v>
      </c>
      <c r="E7369" t="s">
        <v>601</v>
      </c>
      <c r="G7369" t="s">
        <v>19</v>
      </c>
      <c r="H7369" t="s">
        <v>41</v>
      </c>
      <c r="I7369" t="s">
        <v>26</v>
      </c>
      <c r="J7369" t="s">
        <v>27</v>
      </c>
      <c r="K7369">
        <v>346</v>
      </c>
      <c r="L7369">
        <v>41.5</v>
      </c>
      <c r="M7369" t="s">
        <v>44</v>
      </c>
      <c r="N7369">
        <v>62.16</v>
      </c>
      <c r="P7369" cm="1">
        <f t="array" ref="P7369">IF(Q7369&gt;0,INDEX(Q7369:Q29093,MATCH(TRUE,INDEX(Q7369:Q29093="",,),0)-1),"")</f>
        <v>5</v>
      </c>
      <c r="Q7369">
        <v>2</v>
      </c>
      <c r="R7369">
        <f t="shared" si="117"/>
        <v>0</v>
      </c>
    </row>
    <row r="7370" spans="1:18" x14ac:dyDescent="0.3">
      <c r="A7370" t="s">
        <v>514</v>
      </c>
      <c r="B7370" s="1">
        <v>38329</v>
      </c>
      <c r="C7370" t="s">
        <v>515</v>
      </c>
      <c r="D7370" t="s">
        <v>600</v>
      </c>
      <c r="E7370" t="s">
        <v>601</v>
      </c>
      <c r="G7370" s="6" t="s">
        <v>29</v>
      </c>
      <c r="H7370" t="s">
        <v>64</v>
      </c>
      <c r="I7370" t="s">
        <v>26</v>
      </c>
      <c r="J7370" t="s">
        <v>27</v>
      </c>
      <c r="K7370">
        <v>11</v>
      </c>
      <c r="L7370">
        <v>10</v>
      </c>
      <c r="M7370" t="s">
        <v>44</v>
      </c>
      <c r="N7370">
        <v>10</v>
      </c>
      <c r="P7370" cm="1">
        <f t="array" ref="P7370">IF(Q7370&gt;0,INDEX(Q7370:Q29094,MATCH(TRUE,INDEX(Q7370:Q29094="",,),0)-1),"")</f>
        <v>5</v>
      </c>
      <c r="Q7370">
        <v>2</v>
      </c>
      <c r="R7370">
        <f t="shared" si="117"/>
        <v>0</v>
      </c>
    </row>
    <row r="7371" spans="1:18" x14ac:dyDescent="0.3">
      <c r="A7371" t="s">
        <v>514</v>
      </c>
      <c r="B7371" s="1">
        <v>38329</v>
      </c>
      <c r="C7371" t="s">
        <v>515</v>
      </c>
      <c r="D7371" t="s">
        <v>600</v>
      </c>
      <c r="E7371" t="s">
        <v>601</v>
      </c>
      <c r="G7371" t="s">
        <v>19</v>
      </c>
      <c r="H7371" t="s">
        <v>41</v>
      </c>
      <c r="I7371" t="s">
        <v>21</v>
      </c>
      <c r="J7371" t="s">
        <v>22</v>
      </c>
      <c r="K7371">
        <v>82.6</v>
      </c>
      <c r="L7371">
        <v>172</v>
      </c>
      <c r="M7371" t="s">
        <v>602</v>
      </c>
      <c r="N7371">
        <v>172</v>
      </c>
      <c r="P7371" cm="1">
        <f t="array" ref="P7371">IF(Q7371&gt;0,INDEX(Q7371:Q29095,MATCH(TRUE,INDEX(Q7371:Q29095="",,),0)-1),"")</f>
        <v>5</v>
      </c>
      <c r="Q7371">
        <v>3</v>
      </c>
      <c r="R7371">
        <f t="shared" si="117"/>
        <v>0</v>
      </c>
    </row>
    <row r="7372" spans="1:18" x14ac:dyDescent="0.3">
      <c r="A7372" t="s">
        <v>514</v>
      </c>
      <c r="B7372" s="1">
        <v>38329</v>
      </c>
      <c r="C7372" t="s">
        <v>515</v>
      </c>
      <c r="D7372" t="s">
        <v>600</v>
      </c>
      <c r="E7372" t="s">
        <v>601</v>
      </c>
      <c r="G7372" t="s">
        <v>19</v>
      </c>
      <c r="H7372" t="s">
        <v>41</v>
      </c>
      <c r="I7372" t="s">
        <v>26</v>
      </c>
      <c r="J7372" t="s">
        <v>27</v>
      </c>
      <c r="K7372">
        <v>346</v>
      </c>
      <c r="L7372">
        <v>41.5</v>
      </c>
      <c r="M7372" t="s">
        <v>602</v>
      </c>
      <c r="N7372">
        <v>53.45</v>
      </c>
      <c r="P7372" cm="1">
        <f t="array" ref="P7372">IF(Q7372&gt;0,INDEX(Q7372:Q29096,MATCH(TRUE,INDEX(Q7372:Q29096="",,),0)-1),"")</f>
        <v>5</v>
      </c>
      <c r="Q7372">
        <v>3</v>
      </c>
      <c r="R7372">
        <f t="shared" si="117"/>
        <v>0</v>
      </c>
    </row>
    <row r="7373" spans="1:18" x14ac:dyDescent="0.3">
      <c r="A7373" t="s">
        <v>514</v>
      </c>
      <c r="B7373" s="1">
        <v>38329</v>
      </c>
      <c r="C7373" t="s">
        <v>515</v>
      </c>
      <c r="D7373" t="s">
        <v>600</v>
      </c>
      <c r="E7373" t="s">
        <v>601</v>
      </c>
      <c r="G7373" s="6" t="s">
        <v>29</v>
      </c>
      <c r="H7373" t="s">
        <v>64</v>
      </c>
      <c r="I7373" t="s">
        <v>26</v>
      </c>
      <c r="J7373" t="s">
        <v>27</v>
      </c>
      <c r="K7373">
        <v>11</v>
      </c>
      <c r="L7373">
        <v>10</v>
      </c>
      <c r="M7373" t="s">
        <v>602</v>
      </c>
      <c r="N7373">
        <v>10</v>
      </c>
      <c r="P7373" cm="1">
        <f t="array" ref="P7373">IF(Q7373&gt;0,INDEX(Q7373:Q29097,MATCH(TRUE,INDEX(Q7373:Q29097="",,),0)-1),"")</f>
        <v>5</v>
      </c>
      <c r="Q7373">
        <v>3</v>
      </c>
      <c r="R7373">
        <f t="shared" si="117"/>
        <v>0</v>
      </c>
    </row>
    <row r="7374" spans="1:18" x14ac:dyDescent="0.3">
      <c r="A7374" t="s">
        <v>514</v>
      </c>
      <c r="B7374" s="1">
        <v>38329</v>
      </c>
      <c r="C7374" t="s">
        <v>515</v>
      </c>
      <c r="D7374" t="s">
        <v>600</v>
      </c>
      <c r="E7374" t="s">
        <v>601</v>
      </c>
      <c r="G7374" t="s">
        <v>19</v>
      </c>
      <c r="H7374" t="s">
        <v>41</v>
      </c>
      <c r="I7374" t="s">
        <v>21</v>
      </c>
      <c r="J7374" t="s">
        <v>22</v>
      </c>
      <c r="K7374">
        <v>82.6</v>
      </c>
      <c r="L7374">
        <v>172</v>
      </c>
      <c r="M7374" t="s">
        <v>597</v>
      </c>
      <c r="N7374">
        <v>172</v>
      </c>
      <c r="P7374" cm="1">
        <f t="array" ref="P7374">IF(Q7374&gt;0,INDEX(Q7374:Q29098,MATCH(TRUE,INDEX(Q7374:Q29098="",,),0)-1),"")</f>
        <v>5</v>
      </c>
      <c r="Q7374">
        <v>4</v>
      </c>
      <c r="R7374">
        <f t="shared" si="117"/>
        <v>0</v>
      </c>
    </row>
    <row r="7375" spans="1:18" x14ac:dyDescent="0.3">
      <c r="A7375" t="s">
        <v>514</v>
      </c>
      <c r="B7375" s="1">
        <v>38329</v>
      </c>
      <c r="C7375" t="s">
        <v>515</v>
      </c>
      <c r="D7375" t="s">
        <v>600</v>
      </c>
      <c r="E7375" t="s">
        <v>601</v>
      </c>
      <c r="G7375" t="s">
        <v>19</v>
      </c>
      <c r="H7375" t="s">
        <v>41</v>
      </c>
      <c r="I7375" t="s">
        <v>26</v>
      </c>
      <c r="J7375" t="s">
        <v>27</v>
      </c>
      <c r="K7375">
        <v>346</v>
      </c>
      <c r="L7375">
        <v>41.5</v>
      </c>
      <c r="M7375" t="s">
        <v>597</v>
      </c>
      <c r="N7375">
        <v>50.25</v>
      </c>
      <c r="P7375" cm="1">
        <f t="array" ref="P7375">IF(Q7375&gt;0,INDEX(Q7375:Q29099,MATCH(TRUE,INDEX(Q7375:Q29099="",,),0)-1),"")</f>
        <v>5</v>
      </c>
      <c r="Q7375">
        <v>4</v>
      </c>
      <c r="R7375">
        <f t="shared" si="117"/>
        <v>0</v>
      </c>
    </row>
    <row r="7376" spans="1:18" x14ac:dyDescent="0.3">
      <c r="A7376" t="s">
        <v>514</v>
      </c>
      <c r="B7376" s="1">
        <v>38329</v>
      </c>
      <c r="C7376" t="s">
        <v>515</v>
      </c>
      <c r="D7376" t="s">
        <v>600</v>
      </c>
      <c r="E7376" t="s">
        <v>601</v>
      </c>
      <c r="G7376" s="6" t="s">
        <v>29</v>
      </c>
      <c r="H7376" t="s">
        <v>64</v>
      </c>
      <c r="I7376" t="s">
        <v>26</v>
      </c>
      <c r="J7376" t="s">
        <v>27</v>
      </c>
      <c r="K7376">
        <v>11</v>
      </c>
      <c r="L7376">
        <v>10</v>
      </c>
      <c r="M7376" t="s">
        <v>597</v>
      </c>
      <c r="N7376">
        <v>10</v>
      </c>
      <c r="P7376" cm="1">
        <f t="array" ref="P7376">IF(Q7376&gt;0,INDEX(Q7376:Q29100,MATCH(TRUE,INDEX(Q7376:Q29100="",,),0)-1),"")</f>
        <v>5</v>
      </c>
      <c r="Q7376">
        <v>4</v>
      </c>
      <c r="R7376">
        <f t="shared" si="117"/>
        <v>0</v>
      </c>
    </row>
    <row r="7377" spans="1:18" x14ac:dyDescent="0.3">
      <c r="A7377" t="s">
        <v>514</v>
      </c>
      <c r="B7377" s="1">
        <v>38329</v>
      </c>
      <c r="C7377" t="s">
        <v>515</v>
      </c>
      <c r="D7377" t="s">
        <v>600</v>
      </c>
      <c r="E7377" t="s">
        <v>601</v>
      </c>
      <c r="G7377" t="s">
        <v>19</v>
      </c>
      <c r="H7377" t="s">
        <v>41</v>
      </c>
      <c r="I7377" t="s">
        <v>21</v>
      </c>
      <c r="J7377" t="s">
        <v>22</v>
      </c>
      <c r="K7377">
        <v>82.6</v>
      </c>
      <c r="L7377">
        <v>172</v>
      </c>
      <c r="M7377" t="s">
        <v>551</v>
      </c>
      <c r="N7377">
        <v>172</v>
      </c>
      <c r="P7377" cm="1">
        <f t="array" ref="P7377">IF(Q7377&gt;0,INDEX(Q7377:Q29101,MATCH(TRUE,INDEX(Q7377:Q29101="",,),0)-1),"")</f>
        <v>5</v>
      </c>
      <c r="Q7377">
        <v>5</v>
      </c>
      <c r="R7377">
        <f t="shared" si="117"/>
        <v>0</v>
      </c>
    </row>
    <row r="7378" spans="1:18" x14ac:dyDescent="0.3">
      <c r="A7378" t="s">
        <v>514</v>
      </c>
      <c r="B7378" s="1">
        <v>38329</v>
      </c>
      <c r="C7378" t="s">
        <v>515</v>
      </c>
      <c r="D7378" t="s">
        <v>600</v>
      </c>
      <c r="E7378" t="s">
        <v>601</v>
      </c>
      <c r="G7378" t="s">
        <v>19</v>
      </c>
      <c r="H7378" t="s">
        <v>41</v>
      </c>
      <c r="I7378" t="s">
        <v>26</v>
      </c>
      <c r="J7378" t="s">
        <v>27</v>
      </c>
      <c r="K7378">
        <v>346</v>
      </c>
      <c r="L7378">
        <v>41.5</v>
      </c>
      <c r="M7378" t="s">
        <v>551</v>
      </c>
      <c r="N7378">
        <v>42.35</v>
      </c>
      <c r="P7378" cm="1">
        <f t="array" ref="P7378">IF(Q7378&gt;0,INDEX(Q7378:Q29102,MATCH(TRUE,INDEX(Q7378:Q29102="",,),0)-1),"")</f>
        <v>5</v>
      </c>
      <c r="Q7378">
        <v>5</v>
      </c>
      <c r="R7378">
        <f t="shared" si="117"/>
        <v>0</v>
      </c>
    </row>
    <row r="7379" spans="1:18" x14ac:dyDescent="0.3">
      <c r="A7379" t="s">
        <v>514</v>
      </c>
      <c r="B7379" s="1">
        <v>38329</v>
      </c>
      <c r="C7379" t="s">
        <v>515</v>
      </c>
      <c r="D7379" t="s">
        <v>600</v>
      </c>
      <c r="E7379" t="s">
        <v>601</v>
      </c>
      <c r="G7379" s="6" t="s">
        <v>29</v>
      </c>
      <c r="H7379" t="s">
        <v>64</v>
      </c>
      <c r="I7379" t="s">
        <v>26</v>
      </c>
      <c r="J7379" t="s">
        <v>27</v>
      </c>
      <c r="K7379">
        <v>11</v>
      </c>
      <c r="L7379">
        <v>10</v>
      </c>
      <c r="M7379" t="s">
        <v>551</v>
      </c>
      <c r="N7379">
        <v>10</v>
      </c>
      <c r="P7379" cm="1">
        <f t="array" ref="P7379">IF(Q7379&gt;0,INDEX(Q7379:Q29103,MATCH(TRUE,INDEX(Q7379:Q29103="",,),0)-1),"")</f>
        <v>5</v>
      </c>
      <c r="Q7379">
        <v>5</v>
      </c>
      <c r="R7379">
        <f t="shared" si="117"/>
        <v>0</v>
      </c>
    </row>
    <row r="7380" spans="1:18" x14ac:dyDescent="0.3">
      <c r="P7380" t="str" cm="1">
        <f t="array" ref="P7380">IF(Q7380&gt;0,INDEX(Q7380:Q29104,MATCH(TRUE,INDEX(Q7380:Q29104="",,),0)-1),"")</f>
        <v/>
      </c>
      <c r="R7380" t="str">
        <f t="shared" si="117"/>
        <v/>
      </c>
    </row>
    <row r="7381" spans="1:18" x14ac:dyDescent="0.3">
      <c r="A7381" t="s">
        <v>603</v>
      </c>
      <c r="B7381" s="1">
        <v>38525</v>
      </c>
      <c r="C7381" t="s">
        <v>16</v>
      </c>
      <c r="D7381" t="s">
        <v>604</v>
      </c>
      <c r="E7381" t="s">
        <v>605</v>
      </c>
      <c r="G7381" t="s">
        <v>19</v>
      </c>
      <c r="H7381" t="s">
        <v>20</v>
      </c>
      <c r="I7381" t="s">
        <v>21</v>
      </c>
      <c r="J7381" t="s">
        <v>22</v>
      </c>
      <c r="K7381">
        <v>13</v>
      </c>
      <c r="L7381">
        <v>214</v>
      </c>
      <c r="M7381" t="s">
        <v>86</v>
      </c>
      <c r="N7381">
        <v>945.88</v>
      </c>
      <c r="O7381" t="s">
        <v>24</v>
      </c>
      <c r="P7381" cm="1">
        <f t="array" ref="P7381">IF(Q7381&gt;0,INDEX(Q7381:Q29105,MATCH(TRUE,INDEX(Q7381:Q29105="",,),0)-1),"")</f>
        <v>10</v>
      </c>
      <c r="Q7381">
        <v>1</v>
      </c>
      <c r="R7381">
        <f t="shared" si="117"/>
        <v>0</v>
      </c>
    </row>
    <row r="7382" spans="1:18" x14ac:dyDescent="0.3">
      <c r="A7382" t="s">
        <v>603</v>
      </c>
      <c r="B7382" s="1">
        <v>38525</v>
      </c>
      <c r="C7382" t="s">
        <v>16</v>
      </c>
      <c r="D7382" t="s">
        <v>604</v>
      </c>
      <c r="E7382" t="s">
        <v>605</v>
      </c>
      <c r="G7382" t="s">
        <v>19</v>
      </c>
      <c r="H7382" t="s">
        <v>30</v>
      </c>
      <c r="I7382" t="s">
        <v>26</v>
      </c>
      <c r="J7382" t="s">
        <v>27</v>
      </c>
      <c r="K7382">
        <v>189</v>
      </c>
      <c r="L7382">
        <v>10.75</v>
      </c>
      <c r="M7382" t="s">
        <v>86</v>
      </c>
      <c r="N7382">
        <v>10.75</v>
      </c>
      <c r="O7382" t="s">
        <v>24</v>
      </c>
      <c r="P7382" cm="1">
        <f t="array" ref="P7382">IF(Q7382&gt;0,INDEX(Q7382:Q29106,MATCH(TRUE,INDEX(Q7382:Q29106="",,),0)-1),"")</f>
        <v>10</v>
      </c>
      <c r="Q7382">
        <v>1</v>
      </c>
      <c r="R7382">
        <f t="shared" si="117"/>
        <v>0</v>
      </c>
    </row>
    <row r="7383" spans="1:18" x14ac:dyDescent="0.3">
      <c r="A7383" t="s">
        <v>603</v>
      </c>
      <c r="B7383" s="1">
        <v>38525</v>
      </c>
      <c r="C7383" t="s">
        <v>16</v>
      </c>
      <c r="D7383" t="s">
        <v>604</v>
      </c>
      <c r="E7383" t="s">
        <v>605</v>
      </c>
      <c r="G7383" t="s">
        <v>19</v>
      </c>
      <c r="H7383" t="s">
        <v>25</v>
      </c>
      <c r="I7383" t="s">
        <v>26</v>
      </c>
      <c r="J7383" t="s">
        <v>27</v>
      </c>
      <c r="K7383">
        <v>101</v>
      </c>
      <c r="L7383">
        <v>16.7</v>
      </c>
      <c r="M7383" t="s">
        <v>86</v>
      </c>
      <c r="N7383">
        <v>16.7</v>
      </c>
      <c r="O7383" t="s">
        <v>24</v>
      </c>
      <c r="P7383" cm="1">
        <f t="array" ref="P7383">IF(Q7383&gt;0,INDEX(Q7383:Q29107,MATCH(TRUE,INDEX(Q7383:Q29107="",,),0)-1),"")</f>
        <v>10</v>
      </c>
      <c r="Q7383">
        <v>1</v>
      </c>
      <c r="R7383">
        <f t="shared" si="117"/>
        <v>0</v>
      </c>
    </row>
    <row r="7384" spans="1:18" x14ac:dyDescent="0.3">
      <c r="A7384" t="s">
        <v>603</v>
      </c>
      <c r="B7384" s="1">
        <v>38525</v>
      </c>
      <c r="C7384" t="s">
        <v>16</v>
      </c>
      <c r="D7384" t="s">
        <v>604</v>
      </c>
      <c r="E7384" t="s">
        <v>605</v>
      </c>
      <c r="G7384" s="6" t="s">
        <v>29</v>
      </c>
      <c r="H7384" t="s">
        <v>25</v>
      </c>
      <c r="I7384" t="s">
        <v>21</v>
      </c>
      <c r="J7384" t="s">
        <v>22</v>
      </c>
      <c r="K7384">
        <v>9</v>
      </c>
      <c r="L7384">
        <v>52</v>
      </c>
      <c r="M7384" t="s">
        <v>86</v>
      </c>
      <c r="N7384">
        <v>52</v>
      </c>
      <c r="O7384" t="s">
        <v>24</v>
      </c>
      <c r="P7384" cm="1">
        <f t="array" ref="P7384">IF(Q7384&gt;0,INDEX(Q7384:Q29108,MATCH(TRUE,INDEX(Q7384:Q29108="",,),0)-1),"")</f>
        <v>10</v>
      </c>
      <c r="Q7384">
        <v>1</v>
      </c>
      <c r="R7384">
        <f t="shared" si="117"/>
        <v>0</v>
      </c>
    </row>
    <row r="7385" spans="1:18" x14ac:dyDescent="0.3">
      <c r="A7385" t="s">
        <v>603</v>
      </c>
      <c r="B7385" s="1">
        <v>38525</v>
      </c>
      <c r="C7385" t="s">
        <v>16</v>
      </c>
      <c r="D7385" t="s">
        <v>604</v>
      </c>
      <c r="E7385" t="s">
        <v>605</v>
      </c>
      <c r="G7385" s="6" t="s">
        <v>29</v>
      </c>
      <c r="H7385" t="s">
        <v>43</v>
      </c>
      <c r="I7385" t="s">
        <v>26</v>
      </c>
      <c r="J7385" t="s">
        <v>27</v>
      </c>
      <c r="K7385">
        <v>99</v>
      </c>
      <c r="L7385">
        <v>9.6999999999999993</v>
      </c>
      <c r="M7385" t="s">
        <v>86</v>
      </c>
      <c r="N7385">
        <v>9.6999999999999993</v>
      </c>
      <c r="O7385" t="s">
        <v>24</v>
      </c>
      <c r="P7385" cm="1">
        <f t="array" ref="P7385">IF(Q7385&gt;0,INDEX(Q7385:Q29109,MATCH(TRUE,INDEX(Q7385:Q29109="",,),0)-1),"")</f>
        <v>10</v>
      </c>
      <c r="Q7385">
        <v>1</v>
      </c>
      <c r="R7385">
        <f t="shared" si="117"/>
        <v>0</v>
      </c>
    </row>
    <row r="7386" spans="1:18" x14ac:dyDescent="0.3">
      <c r="A7386" t="s">
        <v>603</v>
      </c>
      <c r="B7386" s="1">
        <v>38525</v>
      </c>
      <c r="C7386" t="s">
        <v>16</v>
      </c>
      <c r="D7386" t="s">
        <v>604</v>
      </c>
      <c r="E7386" t="s">
        <v>605</v>
      </c>
      <c r="G7386" t="s">
        <v>19</v>
      </c>
      <c r="H7386" t="s">
        <v>20</v>
      </c>
      <c r="I7386" t="s">
        <v>21</v>
      </c>
      <c r="J7386" t="s">
        <v>22</v>
      </c>
      <c r="K7386">
        <v>13</v>
      </c>
      <c r="L7386">
        <v>214</v>
      </c>
      <c r="M7386" t="s">
        <v>100</v>
      </c>
      <c r="N7386">
        <v>419.23</v>
      </c>
      <c r="P7386" cm="1">
        <f t="array" ref="P7386">IF(Q7386&gt;0,INDEX(Q7386:Q29110,MATCH(TRUE,INDEX(Q7386:Q29110="",,),0)-1),"")</f>
        <v>10</v>
      </c>
      <c r="Q7386">
        <v>2</v>
      </c>
      <c r="R7386">
        <f t="shared" si="117"/>
        <v>0</v>
      </c>
    </row>
    <row r="7387" spans="1:18" x14ac:dyDescent="0.3">
      <c r="A7387" t="s">
        <v>603</v>
      </c>
      <c r="B7387" s="1">
        <v>38525</v>
      </c>
      <c r="C7387" t="s">
        <v>16</v>
      </c>
      <c r="D7387" t="s">
        <v>604</v>
      </c>
      <c r="E7387" t="s">
        <v>605</v>
      </c>
      <c r="G7387" t="s">
        <v>19</v>
      </c>
      <c r="H7387" t="s">
        <v>30</v>
      </c>
      <c r="I7387" t="s">
        <v>26</v>
      </c>
      <c r="J7387" t="s">
        <v>27</v>
      </c>
      <c r="K7387">
        <v>189</v>
      </c>
      <c r="L7387">
        <v>10.75</v>
      </c>
      <c r="M7387" t="s">
        <v>100</v>
      </c>
      <c r="N7387">
        <v>26.25</v>
      </c>
      <c r="P7387" cm="1">
        <f t="array" ref="P7387">IF(Q7387&gt;0,INDEX(Q7387:Q29111,MATCH(TRUE,INDEX(Q7387:Q29111="",,),0)-1),"")</f>
        <v>10</v>
      </c>
      <c r="Q7387">
        <v>2</v>
      </c>
      <c r="R7387">
        <f t="shared" si="117"/>
        <v>0</v>
      </c>
    </row>
    <row r="7388" spans="1:18" x14ac:dyDescent="0.3">
      <c r="A7388" t="s">
        <v>603</v>
      </c>
      <c r="B7388" s="1">
        <v>38525</v>
      </c>
      <c r="C7388" t="s">
        <v>16</v>
      </c>
      <c r="D7388" t="s">
        <v>604</v>
      </c>
      <c r="E7388" t="s">
        <v>605</v>
      </c>
      <c r="G7388" t="s">
        <v>19</v>
      </c>
      <c r="H7388" t="s">
        <v>25</v>
      </c>
      <c r="I7388" t="s">
        <v>26</v>
      </c>
      <c r="J7388" t="s">
        <v>27</v>
      </c>
      <c r="K7388">
        <v>101</v>
      </c>
      <c r="L7388">
        <v>16.7</v>
      </c>
      <c r="M7388" t="s">
        <v>100</v>
      </c>
      <c r="N7388">
        <v>31.05</v>
      </c>
      <c r="P7388" cm="1">
        <f t="array" ref="P7388">IF(Q7388&gt;0,INDEX(Q7388:Q29112,MATCH(TRUE,INDEX(Q7388:Q29112="",,),0)-1),"")</f>
        <v>10</v>
      </c>
      <c r="Q7388">
        <v>2</v>
      </c>
      <c r="R7388">
        <f t="shared" si="117"/>
        <v>0</v>
      </c>
    </row>
    <row r="7389" spans="1:18" x14ac:dyDescent="0.3">
      <c r="A7389" t="s">
        <v>603</v>
      </c>
      <c r="B7389" s="1">
        <v>38525</v>
      </c>
      <c r="C7389" t="s">
        <v>16</v>
      </c>
      <c r="D7389" t="s">
        <v>604</v>
      </c>
      <c r="E7389" t="s">
        <v>605</v>
      </c>
      <c r="G7389" s="6" t="s">
        <v>29</v>
      </c>
      <c r="H7389" t="s">
        <v>25</v>
      </c>
      <c r="I7389" t="s">
        <v>21</v>
      </c>
      <c r="J7389" t="s">
        <v>22</v>
      </c>
      <c r="K7389">
        <v>9</v>
      </c>
      <c r="L7389">
        <v>52</v>
      </c>
      <c r="M7389" t="s">
        <v>100</v>
      </c>
      <c r="N7389">
        <v>52</v>
      </c>
      <c r="P7389" cm="1">
        <f t="array" ref="P7389">IF(Q7389&gt;0,INDEX(Q7389:Q29113,MATCH(TRUE,INDEX(Q7389:Q29113="",,),0)-1),"")</f>
        <v>10</v>
      </c>
      <c r="Q7389">
        <v>2</v>
      </c>
      <c r="R7389">
        <f t="shared" si="117"/>
        <v>0</v>
      </c>
    </row>
    <row r="7390" spans="1:18" x14ac:dyDescent="0.3">
      <c r="A7390" t="s">
        <v>603</v>
      </c>
      <c r="B7390" s="1">
        <v>38525</v>
      </c>
      <c r="C7390" t="s">
        <v>16</v>
      </c>
      <c r="D7390" t="s">
        <v>604</v>
      </c>
      <c r="E7390" t="s">
        <v>605</v>
      </c>
      <c r="G7390" s="6" t="s">
        <v>29</v>
      </c>
      <c r="H7390" t="s">
        <v>43</v>
      </c>
      <c r="I7390" t="s">
        <v>26</v>
      </c>
      <c r="J7390" t="s">
        <v>27</v>
      </c>
      <c r="K7390">
        <v>99</v>
      </c>
      <c r="L7390">
        <v>9.6999999999999993</v>
      </c>
      <c r="M7390" t="s">
        <v>100</v>
      </c>
      <c r="N7390">
        <v>9.6999999999999993</v>
      </c>
      <c r="P7390" cm="1">
        <f t="array" ref="P7390">IF(Q7390&gt;0,INDEX(Q7390:Q29114,MATCH(TRUE,INDEX(Q7390:Q29114="",,),0)-1),"")</f>
        <v>10</v>
      </c>
      <c r="Q7390">
        <v>2</v>
      </c>
      <c r="R7390">
        <f t="shared" si="117"/>
        <v>0</v>
      </c>
    </row>
    <row r="7391" spans="1:18" x14ac:dyDescent="0.3">
      <c r="A7391" t="s">
        <v>603</v>
      </c>
      <c r="B7391" s="1">
        <v>38525</v>
      </c>
      <c r="C7391" t="s">
        <v>16</v>
      </c>
      <c r="D7391" t="s">
        <v>604</v>
      </c>
      <c r="E7391" t="s">
        <v>605</v>
      </c>
      <c r="G7391" t="s">
        <v>19</v>
      </c>
      <c r="H7391" t="s">
        <v>20</v>
      </c>
      <c r="I7391" t="s">
        <v>21</v>
      </c>
      <c r="J7391" t="s">
        <v>22</v>
      </c>
      <c r="K7391">
        <v>13</v>
      </c>
      <c r="L7391">
        <v>214</v>
      </c>
      <c r="M7391" t="s">
        <v>74</v>
      </c>
      <c r="N7391">
        <v>214</v>
      </c>
      <c r="P7391" cm="1">
        <f t="array" ref="P7391">IF(Q7391&gt;0,INDEX(Q7391:Q29115,MATCH(TRUE,INDEX(Q7391:Q29115="",,),0)-1),"")</f>
        <v>10</v>
      </c>
      <c r="Q7391">
        <v>3</v>
      </c>
      <c r="R7391">
        <f t="shared" si="117"/>
        <v>0</v>
      </c>
    </row>
    <row r="7392" spans="1:18" x14ac:dyDescent="0.3">
      <c r="A7392" t="s">
        <v>603</v>
      </c>
      <c r="B7392" s="1">
        <v>38525</v>
      </c>
      <c r="C7392" t="s">
        <v>16</v>
      </c>
      <c r="D7392" t="s">
        <v>604</v>
      </c>
      <c r="E7392" t="s">
        <v>605</v>
      </c>
      <c r="G7392" t="s">
        <v>19</v>
      </c>
      <c r="H7392" t="s">
        <v>30</v>
      </c>
      <c r="I7392" t="s">
        <v>26</v>
      </c>
      <c r="J7392" t="s">
        <v>27</v>
      </c>
      <c r="K7392">
        <v>189</v>
      </c>
      <c r="L7392">
        <v>10.75</v>
      </c>
      <c r="M7392" t="s">
        <v>74</v>
      </c>
      <c r="N7392">
        <v>47.99</v>
      </c>
      <c r="P7392" cm="1">
        <f t="array" ref="P7392">IF(Q7392&gt;0,INDEX(Q7392:Q29116,MATCH(TRUE,INDEX(Q7392:Q29116="",,),0)-1),"")</f>
        <v>10</v>
      </c>
      <c r="Q7392">
        <v>3</v>
      </c>
      <c r="R7392">
        <f t="shared" si="117"/>
        <v>0</v>
      </c>
    </row>
    <row r="7393" spans="1:18" x14ac:dyDescent="0.3">
      <c r="A7393" t="s">
        <v>603</v>
      </c>
      <c r="B7393" s="1">
        <v>38525</v>
      </c>
      <c r="C7393" t="s">
        <v>16</v>
      </c>
      <c r="D7393" t="s">
        <v>604</v>
      </c>
      <c r="E7393" t="s">
        <v>605</v>
      </c>
      <c r="G7393" t="s">
        <v>19</v>
      </c>
      <c r="H7393" t="s">
        <v>25</v>
      </c>
      <c r="I7393" t="s">
        <v>26</v>
      </c>
      <c r="J7393" t="s">
        <v>27</v>
      </c>
      <c r="K7393">
        <v>101</v>
      </c>
      <c r="L7393">
        <v>16.7</v>
      </c>
      <c r="M7393" t="s">
        <v>74</v>
      </c>
      <c r="N7393">
        <v>16.7</v>
      </c>
      <c r="P7393" cm="1">
        <f t="array" ref="P7393">IF(Q7393&gt;0,INDEX(Q7393:Q29117,MATCH(TRUE,INDEX(Q7393:Q29117="",,),0)-1),"")</f>
        <v>10</v>
      </c>
      <c r="Q7393">
        <v>3</v>
      </c>
      <c r="R7393">
        <f t="shared" si="117"/>
        <v>0</v>
      </c>
    </row>
    <row r="7394" spans="1:18" x14ac:dyDescent="0.3">
      <c r="A7394" t="s">
        <v>603</v>
      </c>
      <c r="B7394" s="1">
        <v>38525</v>
      </c>
      <c r="C7394" t="s">
        <v>16</v>
      </c>
      <c r="D7394" t="s">
        <v>604</v>
      </c>
      <c r="E7394" t="s">
        <v>605</v>
      </c>
      <c r="G7394" s="6" t="s">
        <v>29</v>
      </c>
      <c r="H7394" t="s">
        <v>25</v>
      </c>
      <c r="I7394" t="s">
        <v>21</v>
      </c>
      <c r="J7394" t="s">
        <v>22</v>
      </c>
      <c r="K7394">
        <v>9</v>
      </c>
      <c r="L7394">
        <v>52</v>
      </c>
      <c r="M7394" t="s">
        <v>74</v>
      </c>
      <c r="N7394">
        <v>52</v>
      </c>
      <c r="P7394" cm="1">
        <f t="array" ref="P7394">IF(Q7394&gt;0,INDEX(Q7394:Q29118,MATCH(TRUE,INDEX(Q7394:Q29118="",,),0)-1),"")</f>
        <v>10</v>
      </c>
      <c r="Q7394">
        <v>3</v>
      </c>
      <c r="R7394">
        <f t="shared" si="117"/>
        <v>0</v>
      </c>
    </row>
    <row r="7395" spans="1:18" x14ac:dyDescent="0.3">
      <c r="A7395" t="s">
        <v>603</v>
      </c>
      <c r="B7395" s="1">
        <v>38525</v>
      </c>
      <c r="C7395" t="s">
        <v>16</v>
      </c>
      <c r="D7395" t="s">
        <v>604</v>
      </c>
      <c r="E7395" t="s">
        <v>605</v>
      </c>
      <c r="G7395" s="6" t="s">
        <v>29</v>
      </c>
      <c r="H7395" t="s">
        <v>43</v>
      </c>
      <c r="I7395" t="s">
        <v>26</v>
      </c>
      <c r="J7395" t="s">
        <v>27</v>
      </c>
      <c r="K7395">
        <v>99</v>
      </c>
      <c r="L7395">
        <v>9.6999999999999993</v>
      </c>
      <c r="M7395" t="s">
        <v>74</v>
      </c>
      <c r="N7395">
        <v>9.6999999999999993</v>
      </c>
      <c r="P7395" cm="1">
        <f t="array" ref="P7395">IF(Q7395&gt;0,INDEX(Q7395:Q29119,MATCH(TRUE,INDEX(Q7395:Q29119="",,),0)-1),"")</f>
        <v>10</v>
      </c>
      <c r="Q7395">
        <v>3</v>
      </c>
      <c r="R7395">
        <f t="shared" si="117"/>
        <v>0</v>
      </c>
    </row>
    <row r="7396" spans="1:18" x14ac:dyDescent="0.3">
      <c r="A7396" t="s">
        <v>603</v>
      </c>
      <c r="B7396" s="1">
        <v>38525</v>
      </c>
      <c r="C7396" t="s">
        <v>16</v>
      </c>
      <c r="D7396" t="s">
        <v>604</v>
      </c>
      <c r="E7396" t="s">
        <v>605</v>
      </c>
      <c r="G7396" t="s">
        <v>19</v>
      </c>
      <c r="H7396" t="s">
        <v>20</v>
      </c>
      <c r="I7396" t="s">
        <v>21</v>
      </c>
      <c r="J7396" t="s">
        <v>22</v>
      </c>
      <c r="K7396">
        <v>13</v>
      </c>
      <c r="L7396">
        <v>214</v>
      </c>
      <c r="M7396" t="s">
        <v>59</v>
      </c>
      <c r="N7396">
        <v>525</v>
      </c>
      <c r="P7396" cm="1">
        <f t="array" ref="P7396">IF(Q7396&gt;0,INDEX(Q7396:Q29120,MATCH(TRUE,INDEX(Q7396:Q29120="",,),0)-1),"")</f>
        <v>10</v>
      </c>
      <c r="Q7396">
        <v>4</v>
      </c>
      <c r="R7396">
        <f t="shared" si="117"/>
        <v>0</v>
      </c>
    </row>
    <row r="7397" spans="1:18" x14ac:dyDescent="0.3">
      <c r="A7397" t="s">
        <v>603</v>
      </c>
      <c r="B7397" s="1">
        <v>38525</v>
      </c>
      <c r="C7397" t="s">
        <v>16</v>
      </c>
      <c r="D7397" t="s">
        <v>604</v>
      </c>
      <c r="E7397" t="s">
        <v>605</v>
      </c>
      <c r="G7397" t="s">
        <v>19</v>
      </c>
      <c r="H7397" t="s">
        <v>30</v>
      </c>
      <c r="I7397" t="s">
        <v>26</v>
      </c>
      <c r="J7397" t="s">
        <v>27</v>
      </c>
      <c r="K7397">
        <v>189</v>
      </c>
      <c r="L7397">
        <v>10.75</v>
      </c>
      <c r="M7397" t="s">
        <v>59</v>
      </c>
      <c r="N7397">
        <v>18</v>
      </c>
      <c r="P7397" cm="1">
        <f t="array" ref="P7397">IF(Q7397&gt;0,INDEX(Q7397:Q29121,MATCH(TRUE,INDEX(Q7397:Q29121="",,),0)-1),"")</f>
        <v>10</v>
      </c>
      <c r="Q7397">
        <v>4</v>
      </c>
      <c r="R7397">
        <f t="shared" si="117"/>
        <v>0</v>
      </c>
    </row>
    <row r="7398" spans="1:18" x14ac:dyDescent="0.3">
      <c r="A7398" t="s">
        <v>603</v>
      </c>
      <c r="B7398" s="1">
        <v>38525</v>
      </c>
      <c r="C7398" t="s">
        <v>16</v>
      </c>
      <c r="D7398" t="s">
        <v>604</v>
      </c>
      <c r="E7398" t="s">
        <v>605</v>
      </c>
      <c r="G7398" t="s">
        <v>19</v>
      </c>
      <c r="H7398" t="s">
        <v>25</v>
      </c>
      <c r="I7398" t="s">
        <v>26</v>
      </c>
      <c r="J7398" t="s">
        <v>27</v>
      </c>
      <c r="K7398">
        <v>101</v>
      </c>
      <c r="L7398">
        <v>16.7</v>
      </c>
      <c r="M7398" t="s">
        <v>59</v>
      </c>
      <c r="N7398">
        <v>25</v>
      </c>
      <c r="P7398" cm="1">
        <f t="array" ref="P7398">IF(Q7398&gt;0,INDEX(Q7398:Q29122,MATCH(TRUE,INDEX(Q7398:Q29122="",,),0)-1),"")</f>
        <v>10</v>
      </c>
      <c r="Q7398">
        <v>4</v>
      </c>
      <c r="R7398">
        <f t="shared" si="117"/>
        <v>0</v>
      </c>
    </row>
    <row r="7399" spans="1:18" x14ac:dyDescent="0.3">
      <c r="A7399" t="s">
        <v>603</v>
      </c>
      <c r="B7399" s="1">
        <v>38525</v>
      </c>
      <c r="C7399" t="s">
        <v>16</v>
      </c>
      <c r="D7399" t="s">
        <v>604</v>
      </c>
      <c r="E7399" t="s">
        <v>605</v>
      </c>
      <c r="G7399" s="6" t="s">
        <v>29</v>
      </c>
      <c r="H7399" t="s">
        <v>25</v>
      </c>
      <c r="I7399" t="s">
        <v>21</v>
      </c>
      <c r="J7399" t="s">
        <v>22</v>
      </c>
      <c r="K7399">
        <v>9</v>
      </c>
      <c r="L7399">
        <v>52</v>
      </c>
      <c r="M7399" t="s">
        <v>59</v>
      </c>
      <c r="N7399">
        <v>52</v>
      </c>
      <c r="P7399" cm="1">
        <f t="array" ref="P7399">IF(Q7399&gt;0,INDEX(Q7399:Q29123,MATCH(TRUE,INDEX(Q7399:Q29123="",,),0)-1),"")</f>
        <v>10</v>
      </c>
      <c r="Q7399">
        <v>4</v>
      </c>
      <c r="R7399">
        <f t="shared" si="117"/>
        <v>0</v>
      </c>
    </row>
    <row r="7400" spans="1:18" x14ac:dyDescent="0.3">
      <c r="A7400" t="s">
        <v>603</v>
      </c>
      <c r="B7400" s="1">
        <v>38525</v>
      </c>
      <c r="C7400" t="s">
        <v>16</v>
      </c>
      <c r="D7400" t="s">
        <v>604</v>
      </c>
      <c r="E7400" t="s">
        <v>605</v>
      </c>
      <c r="G7400" s="6" t="s">
        <v>29</v>
      </c>
      <c r="H7400" t="s">
        <v>43</v>
      </c>
      <c r="I7400" t="s">
        <v>26</v>
      </c>
      <c r="J7400" t="s">
        <v>27</v>
      </c>
      <c r="K7400">
        <v>99</v>
      </c>
      <c r="L7400">
        <v>9.6999999999999993</v>
      </c>
      <c r="M7400" t="s">
        <v>59</v>
      </c>
      <c r="N7400">
        <v>9.6999999999999993</v>
      </c>
      <c r="P7400" cm="1">
        <f t="array" ref="P7400">IF(Q7400&gt;0,INDEX(Q7400:Q29124,MATCH(TRUE,INDEX(Q7400:Q29124="",,),0)-1),"")</f>
        <v>10</v>
      </c>
      <c r="Q7400">
        <v>4</v>
      </c>
      <c r="R7400">
        <f t="shared" si="117"/>
        <v>0</v>
      </c>
    </row>
    <row r="7401" spans="1:18" x14ac:dyDescent="0.3">
      <c r="A7401" t="s">
        <v>603</v>
      </c>
      <c r="B7401" s="1">
        <v>38525</v>
      </c>
      <c r="C7401" t="s">
        <v>16</v>
      </c>
      <c r="D7401" t="s">
        <v>604</v>
      </c>
      <c r="E7401" t="s">
        <v>605</v>
      </c>
      <c r="G7401" t="s">
        <v>19</v>
      </c>
      <c r="H7401" t="s">
        <v>20</v>
      </c>
      <c r="I7401" t="s">
        <v>21</v>
      </c>
      <c r="J7401" t="s">
        <v>22</v>
      </c>
      <c r="K7401">
        <v>13</v>
      </c>
      <c r="L7401">
        <v>214</v>
      </c>
      <c r="M7401" t="s">
        <v>606</v>
      </c>
      <c r="N7401">
        <v>240</v>
      </c>
      <c r="P7401" cm="1">
        <f t="array" ref="P7401">IF(Q7401&gt;0,INDEX(Q7401:Q29125,MATCH(TRUE,INDEX(Q7401:Q29125="",,),0)-1),"")</f>
        <v>10</v>
      </c>
      <c r="Q7401">
        <v>5</v>
      </c>
      <c r="R7401">
        <f t="shared" si="117"/>
        <v>0</v>
      </c>
    </row>
    <row r="7402" spans="1:18" x14ac:dyDescent="0.3">
      <c r="A7402" t="s">
        <v>603</v>
      </c>
      <c r="B7402" s="1">
        <v>38525</v>
      </c>
      <c r="C7402" t="s">
        <v>16</v>
      </c>
      <c r="D7402" t="s">
        <v>604</v>
      </c>
      <c r="E7402" t="s">
        <v>605</v>
      </c>
      <c r="G7402" t="s">
        <v>19</v>
      </c>
      <c r="H7402" t="s">
        <v>30</v>
      </c>
      <c r="I7402" t="s">
        <v>26</v>
      </c>
      <c r="J7402" t="s">
        <v>27</v>
      </c>
      <c r="K7402">
        <v>189</v>
      </c>
      <c r="L7402">
        <v>10.75</v>
      </c>
      <c r="M7402" t="s">
        <v>606</v>
      </c>
      <c r="N7402">
        <v>32.5</v>
      </c>
      <c r="P7402" cm="1">
        <f t="array" ref="P7402">IF(Q7402&gt;0,INDEX(Q7402:Q29126,MATCH(TRUE,INDEX(Q7402:Q29126="",,),0)-1),"")</f>
        <v>10</v>
      </c>
      <c r="Q7402">
        <v>5</v>
      </c>
      <c r="R7402">
        <f t="shared" si="117"/>
        <v>0</v>
      </c>
    </row>
    <row r="7403" spans="1:18" x14ac:dyDescent="0.3">
      <c r="A7403" t="s">
        <v>603</v>
      </c>
      <c r="B7403" s="1">
        <v>38525</v>
      </c>
      <c r="C7403" t="s">
        <v>16</v>
      </c>
      <c r="D7403" t="s">
        <v>604</v>
      </c>
      <c r="E7403" t="s">
        <v>605</v>
      </c>
      <c r="G7403" t="s">
        <v>19</v>
      </c>
      <c r="H7403" t="s">
        <v>25</v>
      </c>
      <c r="I7403" t="s">
        <v>26</v>
      </c>
      <c r="J7403" t="s">
        <v>27</v>
      </c>
      <c r="K7403">
        <v>101</v>
      </c>
      <c r="L7403">
        <v>16.7</v>
      </c>
      <c r="M7403" t="s">
        <v>606</v>
      </c>
      <c r="N7403">
        <v>32.5</v>
      </c>
      <c r="P7403" cm="1">
        <f t="array" ref="P7403">IF(Q7403&gt;0,INDEX(Q7403:Q29127,MATCH(TRUE,INDEX(Q7403:Q29127="",,),0)-1),"")</f>
        <v>10</v>
      </c>
      <c r="Q7403">
        <v>5</v>
      </c>
      <c r="R7403">
        <f t="shared" si="117"/>
        <v>0</v>
      </c>
    </row>
    <row r="7404" spans="1:18" x14ac:dyDescent="0.3">
      <c r="A7404" t="s">
        <v>603</v>
      </c>
      <c r="B7404" s="1">
        <v>38525</v>
      </c>
      <c r="C7404" t="s">
        <v>16</v>
      </c>
      <c r="D7404" t="s">
        <v>604</v>
      </c>
      <c r="E7404" t="s">
        <v>605</v>
      </c>
      <c r="G7404" s="6" t="s">
        <v>29</v>
      </c>
      <c r="H7404" t="s">
        <v>25</v>
      </c>
      <c r="I7404" t="s">
        <v>21</v>
      </c>
      <c r="J7404" t="s">
        <v>22</v>
      </c>
      <c r="K7404">
        <v>9</v>
      </c>
      <c r="L7404">
        <v>52</v>
      </c>
      <c r="M7404" t="s">
        <v>606</v>
      </c>
      <c r="N7404">
        <v>52</v>
      </c>
      <c r="P7404" cm="1">
        <f t="array" ref="P7404">IF(Q7404&gt;0,INDEX(Q7404:Q29128,MATCH(TRUE,INDEX(Q7404:Q29128="",,),0)-1),"")</f>
        <v>10</v>
      </c>
      <c r="Q7404">
        <v>5</v>
      </c>
      <c r="R7404">
        <f t="shared" si="117"/>
        <v>0</v>
      </c>
    </row>
    <row r="7405" spans="1:18" x14ac:dyDescent="0.3">
      <c r="A7405" t="s">
        <v>603</v>
      </c>
      <c r="B7405" s="1">
        <v>38525</v>
      </c>
      <c r="C7405" t="s">
        <v>16</v>
      </c>
      <c r="D7405" t="s">
        <v>604</v>
      </c>
      <c r="E7405" t="s">
        <v>605</v>
      </c>
      <c r="G7405" s="6" t="s">
        <v>29</v>
      </c>
      <c r="H7405" t="s">
        <v>43</v>
      </c>
      <c r="I7405" t="s">
        <v>26</v>
      </c>
      <c r="J7405" t="s">
        <v>27</v>
      </c>
      <c r="K7405">
        <v>99</v>
      </c>
      <c r="L7405">
        <v>9.6999999999999993</v>
      </c>
      <c r="M7405" t="s">
        <v>606</v>
      </c>
      <c r="N7405">
        <v>9.6999999999999993</v>
      </c>
      <c r="P7405" cm="1">
        <f t="array" ref="P7405">IF(Q7405&gt;0,INDEX(Q7405:Q29129,MATCH(TRUE,INDEX(Q7405:Q29129="",,),0)-1),"")</f>
        <v>10</v>
      </c>
      <c r="Q7405">
        <v>5</v>
      </c>
      <c r="R7405">
        <f t="shared" si="117"/>
        <v>0</v>
      </c>
    </row>
    <row r="7406" spans="1:18" x14ac:dyDescent="0.3">
      <c r="A7406" t="s">
        <v>603</v>
      </c>
      <c r="B7406" s="1">
        <v>38525</v>
      </c>
      <c r="C7406" t="s">
        <v>16</v>
      </c>
      <c r="D7406" t="s">
        <v>604</v>
      </c>
      <c r="E7406" t="s">
        <v>605</v>
      </c>
      <c r="G7406" t="s">
        <v>19</v>
      </c>
      <c r="H7406" t="s">
        <v>20</v>
      </c>
      <c r="I7406" t="s">
        <v>21</v>
      </c>
      <c r="J7406" t="s">
        <v>22</v>
      </c>
      <c r="K7406">
        <v>13</v>
      </c>
      <c r="L7406">
        <v>214</v>
      </c>
      <c r="M7406" t="s">
        <v>607</v>
      </c>
      <c r="N7406">
        <v>472.68</v>
      </c>
      <c r="P7406" cm="1">
        <f t="array" ref="P7406">IF(Q7406&gt;0,INDEX(Q7406:Q29130,MATCH(TRUE,INDEX(Q7406:Q29130="",,),0)-1),"")</f>
        <v>10</v>
      </c>
      <c r="Q7406">
        <v>6</v>
      </c>
      <c r="R7406">
        <f t="shared" si="117"/>
        <v>0</v>
      </c>
    </row>
    <row r="7407" spans="1:18" x14ac:dyDescent="0.3">
      <c r="A7407" t="s">
        <v>603</v>
      </c>
      <c r="B7407" s="1">
        <v>38525</v>
      </c>
      <c r="C7407" t="s">
        <v>16</v>
      </c>
      <c r="D7407" t="s">
        <v>604</v>
      </c>
      <c r="E7407" t="s">
        <v>605</v>
      </c>
      <c r="G7407" t="s">
        <v>19</v>
      </c>
      <c r="H7407" t="s">
        <v>30</v>
      </c>
      <c r="I7407" t="s">
        <v>26</v>
      </c>
      <c r="J7407" t="s">
        <v>27</v>
      </c>
      <c r="K7407">
        <v>189</v>
      </c>
      <c r="L7407">
        <v>10.75</v>
      </c>
      <c r="M7407" t="s">
        <v>607</v>
      </c>
      <c r="N7407">
        <v>10.77</v>
      </c>
      <c r="P7407" cm="1">
        <f t="array" ref="P7407">IF(Q7407&gt;0,INDEX(Q7407:Q29131,MATCH(TRUE,INDEX(Q7407:Q29131="",,),0)-1),"")</f>
        <v>10</v>
      </c>
      <c r="Q7407">
        <v>6</v>
      </c>
      <c r="R7407">
        <f t="shared" si="117"/>
        <v>0</v>
      </c>
    </row>
    <row r="7408" spans="1:18" x14ac:dyDescent="0.3">
      <c r="A7408" t="s">
        <v>603</v>
      </c>
      <c r="B7408" s="1">
        <v>38525</v>
      </c>
      <c r="C7408" t="s">
        <v>16</v>
      </c>
      <c r="D7408" t="s">
        <v>604</v>
      </c>
      <c r="E7408" t="s">
        <v>605</v>
      </c>
      <c r="G7408" t="s">
        <v>19</v>
      </c>
      <c r="H7408" t="s">
        <v>25</v>
      </c>
      <c r="I7408" t="s">
        <v>26</v>
      </c>
      <c r="J7408" t="s">
        <v>27</v>
      </c>
      <c r="K7408">
        <v>101</v>
      </c>
      <c r="L7408">
        <v>16.7</v>
      </c>
      <c r="M7408" t="s">
        <v>607</v>
      </c>
      <c r="N7408">
        <v>16.7</v>
      </c>
      <c r="P7408" cm="1">
        <f t="array" ref="P7408">IF(Q7408&gt;0,INDEX(Q7408:Q29132,MATCH(TRUE,INDEX(Q7408:Q29132="",,),0)-1),"")</f>
        <v>10</v>
      </c>
      <c r="Q7408">
        <v>6</v>
      </c>
      <c r="R7408">
        <f t="shared" si="117"/>
        <v>0</v>
      </c>
    </row>
    <row r="7409" spans="1:18" x14ac:dyDescent="0.3">
      <c r="A7409" t="s">
        <v>603</v>
      </c>
      <c r="B7409" s="1">
        <v>38525</v>
      </c>
      <c r="C7409" t="s">
        <v>16</v>
      </c>
      <c r="D7409" t="s">
        <v>604</v>
      </c>
      <c r="E7409" t="s">
        <v>605</v>
      </c>
      <c r="G7409" s="6" t="s">
        <v>29</v>
      </c>
      <c r="H7409" t="s">
        <v>25</v>
      </c>
      <c r="I7409" t="s">
        <v>21</v>
      </c>
      <c r="J7409" t="s">
        <v>22</v>
      </c>
      <c r="K7409">
        <v>9</v>
      </c>
      <c r="L7409">
        <v>52</v>
      </c>
      <c r="M7409" t="s">
        <v>607</v>
      </c>
      <c r="N7409">
        <v>52</v>
      </c>
      <c r="P7409" cm="1">
        <f t="array" ref="P7409">IF(Q7409&gt;0,INDEX(Q7409:Q29133,MATCH(TRUE,INDEX(Q7409:Q29133="",,),0)-1),"")</f>
        <v>10</v>
      </c>
      <c r="Q7409">
        <v>6</v>
      </c>
      <c r="R7409">
        <f t="shared" si="117"/>
        <v>0</v>
      </c>
    </row>
    <row r="7410" spans="1:18" x14ac:dyDescent="0.3">
      <c r="A7410" t="s">
        <v>603</v>
      </c>
      <c r="B7410" s="1">
        <v>38525</v>
      </c>
      <c r="C7410" t="s">
        <v>16</v>
      </c>
      <c r="D7410" t="s">
        <v>604</v>
      </c>
      <c r="E7410" t="s">
        <v>605</v>
      </c>
      <c r="G7410" s="6" t="s">
        <v>29</v>
      </c>
      <c r="H7410" t="s">
        <v>43</v>
      </c>
      <c r="I7410" t="s">
        <v>26</v>
      </c>
      <c r="J7410" t="s">
        <v>27</v>
      </c>
      <c r="K7410">
        <v>99</v>
      </c>
      <c r="L7410">
        <v>9.6999999999999993</v>
      </c>
      <c r="M7410" t="s">
        <v>607</v>
      </c>
      <c r="N7410">
        <v>9.6999999999999993</v>
      </c>
      <c r="P7410" cm="1">
        <f t="array" ref="P7410">IF(Q7410&gt;0,INDEX(Q7410:Q29134,MATCH(TRUE,INDEX(Q7410:Q29134="",,),0)-1),"")</f>
        <v>10</v>
      </c>
      <c r="Q7410">
        <v>6</v>
      </c>
      <c r="R7410">
        <f t="shared" si="117"/>
        <v>0</v>
      </c>
    </row>
    <row r="7411" spans="1:18" x14ac:dyDescent="0.3">
      <c r="A7411" t="s">
        <v>603</v>
      </c>
      <c r="B7411" s="1">
        <v>38525</v>
      </c>
      <c r="C7411" t="s">
        <v>16</v>
      </c>
      <c r="D7411" t="s">
        <v>604</v>
      </c>
      <c r="E7411" t="s">
        <v>605</v>
      </c>
      <c r="G7411" t="s">
        <v>19</v>
      </c>
      <c r="H7411" t="s">
        <v>20</v>
      </c>
      <c r="I7411" t="s">
        <v>21</v>
      </c>
      <c r="J7411" t="s">
        <v>22</v>
      </c>
      <c r="K7411">
        <v>13</v>
      </c>
      <c r="L7411">
        <v>214</v>
      </c>
      <c r="M7411" t="s">
        <v>31</v>
      </c>
      <c r="N7411">
        <v>469.5</v>
      </c>
      <c r="P7411" cm="1">
        <f t="array" ref="P7411">IF(Q7411&gt;0,INDEX(Q7411:Q29135,MATCH(TRUE,INDEX(Q7411:Q29135="",,),0)-1),"")</f>
        <v>10</v>
      </c>
      <c r="Q7411">
        <v>7</v>
      </c>
      <c r="R7411">
        <f t="shared" si="117"/>
        <v>0</v>
      </c>
    </row>
    <row r="7412" spans="1:18" x14ac:dyDescent="0.3">
      <c r="A7412" t="s">
        <v>603</v>
      </c>
      <c r="B7412" s="1">
        <v>38525</v>
      </c>
      <c r="C7412" t="s">
        <v>16</v>
      </c>
      <c r="D7412" t="s">
        <v>604</v>
      </c>
      <c r="E7412" t="s">
        <v>605</v>
      </c>
      <c r="G7412" t="s">
        <v>19</v>
      </c>
      <c r="H7412" t="s">
        <v>30</v>
      </c>
      <c r="I7412" t="s">
        <v>26</v>
      </c>
      <c r="J7412" t="s">
        <v>27</v>
      </c>
      <c r="K7412">
        <v>189</v>
      </c>
      <c r="L7412">
        <v>10.75</v>
      </c>
      <c r="M7412" t="s">
        <v>31</v>
      </c>
      <c r="N7412">
        <v>10.75</v>
      </c>
      <c r="P7412" cm="1">
        <f t="array" ref="P7412">IF(Q7412&gt;0,INDEX(Q7412:Q29136,MATCH(TRUE,INDEX(Q7412:Q29136="",,),0)-1),"")</f>
        <v>10</v>
      </c>
      <c r="Q7412">
        <v>7</v>
      </c>
      <c r="R7412">
        <f t="shared" ref="R7412:R7475" si="118">IF(P7412="","",0)</f>
        <v>0</v>
      </c>
    </row>
    <row r="7413" spans="1:18" x14ac:dyDescent="0.3">
      <c r="A7413" t="s">
        <v>603</v>
      </c>
      <c r="B7413" s="1">
        <v>38525</v>
      </c>
      <c r="C7413" t="s">
        <v>16</v>
      </c>
      <c r="D7413" t="s">
        <v>604</v>
      </c>
      <c r="E7413" t="s">
        <v>605</v>
      </c>
      <c r="G7413" t="s">
        <v>19</v>
      </c>
      <c r="H7413" t="s">
        <v>25</v>
      </c>
      <c r="I7413" t="s">
        <v>26</v>
      </c>
      <c r="J7413" t="s">
        <v>27</v>
      </c>
      <c r="K7413">
        <v>101</v>
      </c>
      <c r="L7413">
        <v>16.7</v>
      </c>
      <c r="M7413" t="s">
        <v>31</v>
      </c>
      <c r="N7413">
        <v>16.7</v>
      </c>
      <c r="P7413" cm="1">
        <f t="array" ref="P7413">IF(Q7413&gt;0,INDEX(Q7413:Q29137,MATCH(TRUE,INDEX(Q7413:Q29137="",,),0)-1),"")</f>
        <v>10</v>
      </c>
      <c r="Q7413">
        <v>7</v>
      </c>
      <c r="R7413">
        <f t="shared" si="118"/>
        <v>0</v>
      </c>
    </row>
    <row r="7414" spans="1:18" x14ac:dyDescent="0.3">
      <c r="A7414" t="s">
        <v>603</v>
      </c>
      <c r="B7414" s="1">
        <v>38525</v>
      </c>
      <c r="C7414" t="s">
        <v>16</v>
      </c>
      <c r="D7414" t="s">
        <v>604</v>
      </c>
      <c r="E7414" t="s">
        <v>605</v>
      </c>
      <c r="G7414" s="6" t="s">
        <v>29</v>
      </c>
      <c r="H7414" t="s">
        <v>25</v>
      </c>
      <c r="I7414" t="s">
        <v>21</v>
      </c>
      <c r="J7414" t="s">
        <v>22</v>
      </c>
      <c r="K7414">
        <v>9</v>
      </c>
      <c r="L7414">
        <v>52</v>
      </c>
      <c r="M7414" t="s">
        <v>31</v>
      </c>
      <c r="N7414">
        <v>52</v>
      </c>
      <c r="P7414" cm="1">
        <f t="array" ref="P7414">IF(Q7414&gt;0,INDEX(Q7414:Q29138,MATCH(TRUE,INDEX(Q7414:Q29138="",,),0)-1),"")</f>
        <v>10</v>
      </c>
      <c r="Q7414">
        <v>7</v>
      </c>
      <c r="R7414">
        <f t="shared" si="118"/>
        <v>0</v>
      </c>
    </row>
    <row r="7415" spans="1:18" x14ac:dyDescent="0.3">
      <c r="A7415" t="s">
        <v>603</v>
      </c>
      <c r="B7415" s="1">
        <v>38525</v>
      </c>
      <c r="C7415" t="s">
        <v>16</v>
      </c>
      <c r="D7415" t="s">
        <v>604</v>
      </c>
      <c r="E7415" t="s">
        <v>605</v>
      </c>
      <c r="G7415" s="6" t="s">
        <v>29</v>
      </c>
      <c r="H7415" t="s">
        <v>43</v>
      </c>
      <c r="I7415" t="s">
        <v>26</v>
      </c>
      <c r="J7415" t="s">
        <v>27</v>
      </c>
      <c r="K7415">
        <v>99</v>
      </c>
      <c r="L7415">
        <v>9.6999999999999993</v>
      </c>
      <c r="M7415" t="s">
        <v>31</v>
      </c>
      <c r="N7415">
        <v>9.6999999999999993</v>
      </c>
      <c r="P7415" cm="1">
        <f t="array" ref="P7415">IF(Q7415&gt;0,INDEX(Q7415:Q29139,MATCH(TRUE,INDEX(Q7415:Q29139="",,),0)-1),"")</f>
        <v>10</v>
      </c>
      <c r="Q7415">
        <v>7</v>
      </c>
      <c r="R7415">
        <f t="shared" si="118"/>
        <v>0</v>
      </c>
    </row>
    <row r="7416" spans="1:18" x14ac:dyDescent="0.3">
      <c r="A7416" t="s">
        <v>603</v>
      </c>
      <c r="B7416" s="1">
        <v>38525</v>
      </c>
      <c r="C7416" t="s">
        <v>16</v>
      </c>
      <c r="D7416" t="s">
        <v>604</v>
      </c>
      <c r="E7416" t="s">
        <v>605</v>
      </c>
      <c r="G7416" t="s">
        <v>19</v>
      </c>
      <c r="H7416" t="s">
        <v>20</v>
      </c>
      <c r="I7416" t="s">
        <v>21</v>
      </c>
      <c r="J7416" t="s">
        <v>22</v>
      </c>
      <c r="K7416">
        <v>13</v>
      </c>
      <c r="L7416">
        <v>214</v>
      </c>
      <c r="M7416" t="s">
        <v>530</v>
      </c>
      <c r="N7416">
        <v>250</v>
      </c>
      <c r="P7416" cm="1">
        <f t="array" ref="P7416">IF(Q7416&gt;0,INDEX(Q7416:Q29140,MATCH(TRUE,INDEX(Q7416:Q29140="",,),0)-1),"")</f>
        <v>10</v>
      </c>
      <c r="Q7416">
        <v>8</v>
      </c>
      <c r="R7416">
        <f t="shared" si="118"/>
        <v>0</v>
      </c>
    </row>
    <row r="7417" spans="1:18" x14ac:dyDescent="0.3">
      <c r="A7417" t="s">
        <v>603</v>
      </c>
      <c r="B7417" s="1">
        <v>38525</v>
      </c>
      <c r="C7417" t="s">
        <v>16</v>
      </c>
      <c r="D7417" t="s">
        <v>604</v>
      </c>
      <c r="E7417" t="s">
        <v>605</v>
      </c>
      <c r="G7417" t="s">
        <v>19</v>
      </c>
      <c r="H7417" t="s">
        <v>30</v>
      </c>
      <c r="I7417" t="s">
        <v>26</v>
      </c>
      <c r="J7417" t="s">
        <v>27</v>
      </c>
      <c r="K7417">
        <v>189</v>
      </c>
      <c r="L7417">
        <v>10.75</v>
      </c>
      <c r="M7417" t="s">
        <v>530</v>
      </c>
      <c r="N7417">
        <v>20.75</v>
      </c>
      <c r="P7417" cm="1">
        <f t="array" ref="P7417">IF(Q7417&gt;0,INDEX(Q7417:Q29141,MATCH(TRUE,INDEX(Q7417:Q29141="",,),0)-1),"")</f>
        <v>10</v>
      </c>
      <c r="Q7417">
        <v>8</v>
      </c>
      <c r="R7417">
        <f t="shared" si="118"/>
        <v>0</v>
      </c>
    </row>
    <row r="7418" spans="1:18" x14ac:dyDescent="0.3">
      <c r="A7418" t="s">
        <v>603</v>
      </c>
      <c r="B7418" s="1">
        <v>38525</v>
      </c>
      <c r="C7418" t="s">
        <v>16</v>
      </c>
      <c r="D7418" t="s">
        <v>604</v>
      </c>
      <c r="E7418" t="s">
        <v>605</v>
      </c>
      <c r="G7418" t="s">
        <v>19</v>
      </c>
      <c r="H7418" t="s">
        <v>25</v>
      </c>
      <c r="I7418" t="s">
        <v>26</v>
      </c>
      <c r="J7418" t="s">
        <v>27</v>
      </c>
      <c r="K7418">
        <v>101</v>
      </c>
      <c r="L7418">
        <v>16.7</v>
      </c>
      <c r="M7418" t="s">
        <v>530</v>
      </c>
      <c r="N7418">
        <v>20.7</v>
      </c>
      <c r="P7418" cm="1">
        <f t="array" ref="P7418">IF(Q7418&gt;0,INDEX(Q7418:Q29142,MATCH(TRUE,INDEX(Q7418:Q29142="",,),0)-1),"")</f>
        <v>10</v>
      </c>
      <c r="Q7418">
        <v>8</v>
      </c>
      <c r="R7418">
        <f t="shared" si="118"/>
        <v>0</v>
      </c>
    </row>
    <row r="7419" spans="1:18" x14ac:dyDescent="0.3">
      <c r="A7419" t="s">
        <v>603</v>
      </c>
      <c r="B7419" s="1">
        <v>38525</v>
      </c>
      <c r="C7419" t="s">
        <v>16</v>
      </c>
      <c r="D7419" t="s">
        <v>604</v>
      </c>
      <c r="E7419" t="s">
        <v>605</v>
      </c>
      <c r="G7419" s="6" t="s">
        <v>29</v>
      </c>
      <c r="H7419" t="s">
        <v>25</v>
      </c>
      <c r="I7419" t="s">
        <v>21</v>
      </c>
      <c r="J7419" t="s">
        <v>22</v>
      </c>
      <c r="K7419">
        <v>9</v>
      </c>
      <c r="L7419">
        <v>52</v>
      </c>
      <c r="M7419" t="s">
        <v>530</v>
      </c>
      <c r="N7419">
        <v>52</v>
      </c>
      <c r="P7419" cm="1">
        <f t="array" ref="P7419">IF(Q7419&gt;0,INDEX(Q7419:Q29143,MATCH(TRUE,INDEX(Q7419:Q29143="",,),0)-1),"")</f>
        <v>10</v>
      </c>
      <c r="Q7419">
        <v>8</v>
      </c>
      <c r="R7419">
        <f t="shared" si="118"/>
        <v>0</v>
      </c>
    </row>
    <row r="7420" spans="1:18" x14ac:dyDescent="0.3">
      <c r="A7420" t="s">
        <v>603</v>
      </c>
      <c r="B7420" s="1">
        <v>38525</v>
      </c>
      <c r="C7420" t="s">
        <v>16</v>
      </c>
      <c r="D7420" t="s">
        <v>604</v>
      </c>
      <c r="E7420" t="s">
        <v>605</v>
      </c>
      <c r="G7420" s="6" t="s">
        <v>29</v>
      </c>
      <c r="H7420" t="s">
        <v>43</v>
      </c>
      <c r="I7420" t="s">
        <v>26</v>
      </c>
      <c r="J7420" t="s">
        <v>27</v>
      </c>
      <c r="K7420">
        <v>99</v>
      </c>
      <c r="L7420">
        <v>9.6999999999999993</v>
      </c>
      <c r="M7420" t="s">
        <v>530</v>
      </c>
      <c r="N7420">
        <v>9.6999999999999993</v>
      </c>
      <c r="P7420" cm="1">
        <f t="array" ref="P7420">IF(Q7420&gt;0,INDEX(Q7420:Q29144,MATCH(TRUE,INDEX(Q7420:Q29144="",,),0)-1),"")</f>
        <v>10</v>
      </c>
      <c r="Q7420">
        <v>8</v>
      </c>
      <c r="R7420">
        <f t="shared" si="118"/>
        <v>0</v>
      </c>
    </row>
    <row r="7421" spans="1:18" x14ac:dyDescent="0.3">
      <c r="A7421" t="s">
        <v>603</v>
      </c>
      <c r="B7421" s="1">
        <v>38525</v>
      </c>
      <c r="C7421" t="s">
        <v>16</v>
      </c>
      <c r="D7421" t="s">
        <v>604</v>
      </c>
      <c r="E7421" t="s">
        <v>605</v>
      </c>
      <c r="G7421" t="s">
        <v>19</v>
      </c>
      <c r="H7421" t="s">
        <v>20</v>
      </c>
      <c r="I7421" t="s">
        <v>21</v>
      </c>
      <c r="J7421" t="s">
        <v>22</v>
      </c>
      <c r="K7421">
        <v>13</v>
      </c>
      <c r="L7421">
        <v>214</v>
      </c>
      <c r="M7421" t="s">
        <v>608</v>
      </c>
      <c r="N7421">
        <v>214</v>
      </c>
      <c r="P7421" cm="1">
        <f t="array" ref="P7421">IF(Q7421&gt;0,INDEX(Q7421:Q29145,MATCH(TRUE,INDEX(Q7421:Q29145="",,),0)-1),"")</f>
        <v>10</v>
      </c>
      <c r="Q7421">
        <v>9</v>
      </c>
      <c r="R7421">
        <f t="shared" si="118"/>
        <v>0</v>
      </c>
    </row>
    <row r="7422" spans="1:18" x14ac:dyDescent="0.3">
      <c r="A7422" t="s">
        <v>603</v>
      </c>
      <c r="B7422" s="1">
        <v>38525</v>
      </c>
      <c r="C7422" t="s">
        <v>16</v>
      </c>
      <c r="D7422" t="s">
        <v>604</v>
      </c>
      <c r="E7422" t="s">
        <v>605</v>
      </c>
      <c r="G7422" t="s">
        <v>19</v>
      </c>
      <c r="H7422" t="s">
        <v>30</v>
      </c>
      <c r="I7422" t="s">
        <v>26</v>
      </c>
      <c r="J7422" t="s">
        <v>27</v>
      </c>
      <c r="K7422">
        <v>189</v>
      </c>
      <c r="L7422">
        <v>10.75</v>
      </c>
      <c r="M7422" t="s">
        <v>608</v>
      </c>
      <c r="N7422">
        <v>16</v>
      </c>
      <c r="P7422" cm="1">
        <f t="array" ref="P7422">IF(Q7422&gt;0,INDEX(Q7422:Q29146,MATCH(TRUE,INDEX(Q7422:Q29146="",,),0)-1),"")</f>
        <v>10</v>
      </c>
      <c r="Q7422">
        <v>9</v>
      </c>
      <c r="R7422">
        <f t="shared" si="118"/>
        <v>0</v>
      </c>
    </row>
    <row r="7423" spans="1:18" x14ac:dyDescent="0.3">
      <c r="A7423" t="s">
        <v>603</v>
      </c>
      <c r="B7423" s="1">
        <v>38525</v>
      </c>
      <c r="C7423" t="s">
        <v>16</v>
      </c>
      <c r="D7423" t="s">
        <v>604</v>
      </c>
      <c r="E7423" t="s">
        <v>605</v>
      </c>
      <c r="G7423" t="s">
        <v>19</v>
      </c>
      <c r="H7423" t="s">
        <v>25</v>
      </c>
      <c r="I7423" t="s">
        <v>26</v>
      </c>
      <c r="J7423" t="s">
        <v>27</v>
      </c>
      <c r="K7423">
        <v>101</v>
      </c>
      <c r="L7423">
        <v>16.7</v>
      </c>
      <c r="M7423" t="s">
        <v>608</v>
      </c>
      <c r="N7423">
        <v>20</v>
      </c>
      <c r="P7423" cm="1">
        <f t="array" ref="P7423">IF(Q7423&gt;0,INDEX(Q7423:Q29147,MATCH(TRUE,INDEX(Q7423:Q29147="",,),0)-1),"")</f>
        <v>10</v>
      </c>
      <c r="Q7423">
        <v>9</v>
      </c>
      <c r="R7423">
        <f t="shared" si="118"/>
        <v>0</v>
      </c>
    </row>
    <row r="7424" spans="1:18" x14ac:dyDescent="0.3">
      <c r="A7424" t="s">
        <v>603</v>
      </c>
      <c r="B7424" s="1">
        <v>38525</v>
      </c>
      <c r="C7424" t="s">
        <v>16</v>
      </c>
      <c r="D7424" t="s">
        <v>604</v>
      </c>
      <c r="E7424" t="s">
        <v>605</v>
      </c>
      <c r="G7424" s="6" t="s">
        <v>29</v>
      </c>
      <c r="H7424" t="s">
        <v>25</v>
      </c>
      <c r="I7424" t="s">
        <v>21</v>
      </c>
      <c r="J7424" t="s">
        <v>22</v>
      </c>
      <c r="K7424">
        <v>9</v>
      </c>
      <c r="L7424">
        <v>52</v>
      </c>
      <c r="M7424" t="s">
        <v>608</v>
      </c>
      <c r="N7424">
        <v>52</v>
      </c>
      <c r="P7424" cm="1">
        <f t="array" ref="P7424">IF(Q7424&gt;0,INDEX(Q7424:Q29148,MATCH(TRUE,INDEX(Q7424:Q29148="",,),0)-1),"")</f>
        <v>10</v>
      </c>
      <c r="Q7424">
        <v>9</v>
      </c>
      <c r="R7424">
        <f t="shared" si="118"/>
        <v>0</v>
      </c>
    </row>
    <row r="7425" spans="1:18" x14ac:dyDescent="0.3">
      <c r="A7425" t="s">
        <v>603</v>
      </c>
      <c r="B7425" s="1">
        <v>38525</v>
      </c>
      <c r="C7425" t="s">
        <v>16</v>
      </c>
      <c r="D7425" t="s">
        <v>604</v>
      </c>
      <c r="E7425" t="s">
        <v>605</v>
      </c>
      <c r="G7425" s="6" t="s">
        <v>29</v>
      </c>
      <c r="H7425" t="s">
        <v>43</v>
      </c>
      <c r="I7425" t="s">
        <v>26</v>
      </c>
      <c r="J7425" t="s">
        <v>27</v>
      </c>
      <c r="K7425">
        <v>99</v>
      </c>
      <c r="L7425">
        <v>9.6999999999999993</v>
      </c>
      <c r="M7425" t="s">
        <v>608</v>
      </c>
      <c r="N7425">
        <v>9.6999999999999993</v>
      </c>
      <c r="P7425" cm="1">
        <f t="array" ref="P7425">IF(Q7425&gt;0,INDEX(Q7425:Q29149,MATCH(TRUE,INDEX(Q7425:Q29149="",,),0)-1),"")</f>
        <v>10</v>
      </c>
      <c r="Q7425">
        <v>9</v>
      </c>
      <c r="R7425">
        <f t="shared" si="118"/>
        <v>0</v>
      </c>
    </row>
    <row r="7426" spans="1:18" x14ac:dyDescent="0.3">
      <c r="A7426" t="s">
        <v>603</v>
      </c>
      <c r="B7426" s="1">
        <v>38525</v>
      </c>
      <c r="C7426" t="s">
        <v>16</v>
      </c>
      <c r="D7426" t="s">
        <v>604</v>
      </c>
      <c r="E7426" t="s">
        <v>605</v>
      </c>
      <c r="G7426" t="s">
        <v>19</v>
      </c>
      <c r="H7426" t="s">
        <v>20</v>
      </c>
      <c r="I7426" t="s">
        <v>21</v>
      </c>
      <c r="J7426" t="s">
        <v>22</v>
      </c>
      <c r="K7426">
        <v>13</v>
      </c>
      <c r="L7426">
        <v>214</v>
      </c>
      <c r="M7426" t="s">
        <v>609</v>
      </c>
      <c r="N7426">
        <v>275</v>
      </c>
      <c r="P7426" cm="1">
        <f t="array" ref="P7426">IF(Q7426&gt;0,INDEX(Q7426:Q29150,MATCH(TRUE,INDEX(Q7426:Q29150="",,),0)-1),"")</f>
        <v>10</v>
      </c>
      <c r="Q7426">
        <v>10</v>
      </c>
      <c r="R7426">
        <f t="shared" si="118"/>
        <v>0</v>
      </c>
    </row>
    <row r="7427" spans="1:18" x14ac:dyDescent="0.3">
      <c r="A7427" t="s">
        <v>603</v>
      </c>
      <c r="B7427" s="1">
        <v>38525</v>
      </c>
      <c r="C7427" t="s">
        <v>16</v>
      </c>
      <c r="D7427" t="s">
        <v>604</v>
      </c>
      <c r="E7427" t="s">
        <v>605</v>
      </c>
      <c r="G7427" t="s">
        <v>19</v>
      </c>
      <c r="H7427" t="s">
        <v>30</v>
      </c>
      <c r="I7427" t="s">
        <v>26</v>
      </c>
      <c r="J7427" t="s">
        <v>27</v>
      </c>
      <c r="K7427">
        <v>189</v>
      </c>
      <c r="L7427">
        <v>10.75</v>
      </c>
      <c r="M7427" t="s">
        <v>609</v>
      </c>
      <c r="N7427">
        <v>11</v>
      </c>
      <c r="P7427" cm="1">
        <f t="array" ref="P7427">IF(Q7427&gt;0,INDEX(Q7427:Q29151,MATCH(TRUE,INDEX(Q7427:Q29151="",,),0)-1),"")</f>
        <v>10</v>
      </c>
      <c r="Q7427">
        <v>10</v>
      </c>
      <c r="R7427">
        <f t="shared" si="118"/>
        <v>0</v>
      </c>
    </row>
    <row r="7428" spans="1:18" x14ac:dyDescent="0.3">
      <c r="A7428" t="s">
        <v>603</v>
      </c>
      <c r="B7428" s="1">
        <v>38525</v>
      </c>
      <c r="C7428" t="s">
        <v>16</v>
      </c>
      <c r="D7428" t="s">
        <v>604</v>
      </c>
      <c r="E7428" t="s">
        <v>605</v>
      </c>
      <c r="G7428" t="s">
        <v>19</v>
      </c>
      <c r="H7428" t="s">
        <v>25</v>
      </c>
      <c r="I7428" t="s">
        <v>26</v>
      </c>
      <c r="J7428" t="s">
        <v>27</v>
      </c>
      <c r="K7428">
        <v>101</v>
      </c>
      <c r="L7428">
        <v>16.7</v>
      </c>
      <c r="M7428" t="s">
        <v>609</v>
      </c>
      <c r="N7428">
        <v>18</v>
      </c>
      <c r="P7428" cm="1">
        <f t="array" ref="P7428">IF(Q7428&gt;0,INDEX(Q7428:Q29152,MATCH(TRUE,INDEX(Q7428:Q29152="",,),0)-1),"")</f>
        <v>10</v>
      </c>
      <c r="Q7428">
        <v>10</v>
      </c>
      <c r="R7428">
        <f t="shared" si="118"/>
        <v>0</v>
      </c>
    </row>
    <row r="7429" spans="1:18" x14ac:dyDescent="0.3">
      <c r="A7429" t="s">
        <v>603</v>
      </c>
      <c r="B7429" s="1">
        <v>38525</v>
      </c>
      <c r="C7429" t="s">
        <v>16</v>
      </c>
      <c r="D7429" t="s">
        <v>604</v>
      </c>
      <c r="E7429" t="s">
        <v>605</v>
      </c>
      <c r="G7429" s="6" t="s">
        <v>29</v>
      </c>
      <c r="H7429" t="s">
        <v>25</v>
      </c>
      <c r="I7429" t="s">
        <v>21</v>
      </c>
      <c r="J7429" t="s">
        <v>22</v>
      </c>
      <c r="K7429">
        <v>9</v>
      </c>
      <c r="L7429">
        <v>52</v>
      </c>
      <c r="M7429" t="s">
        <v>609</v>
      </c>
      <c r="N7429">
        <v>52</v>
      </c>
      <c r="P7429" cm="1">
        <f t="array" ref="P7429">IF(Q7429&gt;0,INDEX(Q7429:Q29153,MATCH(TRUE,INDEX(Q7429:Q29153="",,),0)-1),"")</f>
        <v>10</v>
      </c>
      <c r="Q7429">
        <v>10</v>
      </c>
      <c r="R7429">
        <f t="shared" si="118"/>
        <v>0</v>
      </c>
    </row>
    <row r="7430" spans="1:18" x14ac:dyDescent="0.3">
      <c r="A7430" t="s">
        <v>603</v>
      </c>
      <c r="B7430" s="1">
        <v>38525</v>
      </c>
      <c r="C7430" t="s">
        <v>16</v>
      </c>
      <c r="D7430" t="s">
        <v>604</v>
      </c>
      <c r="E7430" t="s">
        <v>605</v>
      </c>
      <c r="G7430" s="6" t="s">
        <v>29</v>
      </c>
      <c r="H7430" t="s">
        <v>43</v>
      </c>
      <c r="I7430" t="s">
        <v>26</v>
      </c>
      <c r="J7430" t="s">
        <v>27</v>
      </c>
      <c r="K7430">
        <v>99</v>
      </c>
      <c r="L7430">
        <v>9.6999999999999993</v>
      </c>
      <c r="M7430" t="s">
        <v>609</v>
      </c>
      <c r="N7430">
        <v>9.6999999999999993</v>
      </c>
      <c r="P7430" cm="1">
        <f t="array" ref="P7430">IF(Q7430&gt;0,INDEX(Q7430:Q29154,MATCH(TRUE,INDEX(Q7430:Q29154="",,),0)-1),"")</f>
        <v>10</v>
      </c>
      <c r="Q7430">
        <v>10</v>
      </c>
      <c r="R7430">
        <f t="shared" si="118"/>
        <v>0</v>
      </c>
    </row>
    <row r="7431" spans="1:18" x14ac:dyDescent="0.3">
      <c r="P7431" t="str" cm="1">
        <f t="array" ref="P7431">IF(Q7431&gt;0,INDEX(Q7431:Q29155,MATCH(TRUE,INDEX(Q7431:Q29155="",,),0)-1),"")</f>
        <v/>
      </c>
      <c r="R7431" t="str">
        <f t="shared" si="118"/>
        <v/>
      </c>
    </row>
    <row r="7432" spans="1:18" x14ac:dyDescent="0.3">
      <c r="A7432" t="s">
        <v>603</v>
      </c>
      <c r="B7432" s="1">
        <v>38525</v>
      </c>
      <c r="C7432" t="s">
        <v>16</v>
      </c>
      <c r="D7432" t="s">
        <v>610</v>
      </c>
      <c r="E7432" t="s">
        <v>611</v>
      </c>
      <c r="G7432" t="s">
        <v>19</v>
      </c>
      <c r="H7432" t="s">
        <v>41</v>
      </c>
      <c r="I7432" t="s">
        <v>21</v>
      </c>
      <c r="J7432" t="s">
        <v>22</v>
      </c>
      <c r="K7432">
        <v>41.2</v>
      </c>
      <c r="L7432">
        <v>129</v>
      </c>
      <c r="M7432" t="s">
        <v>100</v>
      </c>
      <c r="N7432">
        <v>150</v>
      </c>
      <c r="O7432" t="s">
        <v>24</v>
      </c>
      <c r="P7432" cm="1">
        <f t="array" ref="P7432">IF(Q7432&gt;0,INDEX(Q7432:Q29156,MATCH(TRUE,INDEX(Q7432:Q29156="",,),0)-1),"")</f>
        <v>7</v>
      </c>
      <c r="Q7432">
        <v>1</v>
      </c>
      <c r="R7432">
        <f t="shared" si="118"/>
        <v>0</v>
      </c>
    </row>
    <row r="7433" spans="1:18" x14ac:dyDescent="0.3">
      <c r="A7433" t="s">
        <v>603</v>
      </c>
      <c r="B7433" s="1">
        <v>38525</v>
      </c>
      <c r="C7433" t="s">
        <v>16</v>
      </c>
      <c r="D7433" t="s">
        <v>610</v>
      </c>
      <c r="E7433" t="s">
        <v>611</v>
      </c>
      <c r="G7433" t="s">
        <v>19</v>
      </c>
      <c r="H7433" t="s">
        <v>41</v>
      </c>
      <c r="I7433" t="s">
        <v>26</v>
      </c>
      <c r="J7433" t="s">
        <v>27</v>
      </c>
      <c r="K7433">
        <v>1195</v>
      </c>
      <c r="L7433">
        <v>26.75</v>
      </c>
      <c r="M7433" t="s">
        <v>100</v>
      </c>
      <c r="N7433">
        <v>40.049999999999997</v>
      </c>
      <c r="O7433" t="s">
        <v>24</v>
      </c>
      <c r="P7433" cm="1">
        <f t="array" ref="P7433">IF(Q7433&gt;0,INDEX(Q7433:Q29157,MATCH(TRUE,INDEX(Q7433:Q29157="",,),0)-1),"")</f>
        <v>7</v>
      </c>
      <c r="Q7433">
        <v>1</v>
      </c>
      <c r="R7433">
        <f t="shared" si="118"/>
        <v>0</v>
      </c>
    </row>
    <row r="7434" spans="1:18" x14ac:dyDescent="0.3">
      <c r="A7434" t="s">
        <v>603</v>
      </c>
      <c r="B7434" s="1">
        <v>38525</v>
      </c>
      <c r="C7434" t="s">
        <v>16</v>
      </c>
      <c r="D7434" t="s">
        <v>610</v>
      </c>
      <c r="E7434" t="s">
        <v>611</v>
      </c>
      <c r="G7434" s="6" t="s">
        <v>29</v>
      </c>
      <c r="H7434" t="s">
        <v>30</v>
      </c>
      <c r="I7434" t="s">
        <v>26</v>
      </c>
      <c r="J7434" t="s">
        <v>27</v>
      </c>
      <c r="K7434">
        <v>14</v>
      </c>
      <c r="L7434">
        <v>9.3000000000000007</v>
      </c>
      <c r="M7434" t="s">
        <v>100</v>
      </c>
      <c r="N7434">
        <v>9.3000000000000007</v>
      </c>
      <c r="O7434" t="s">
        <v>24</v>
      </c>
      <c r="P7434" cm="1">
        <f t="array" ref="P7434">IF(Q7434&gt;0,INDEX(Q7434:Q29158,MATCH(TRUE,INDEX(Q7434:Q29158="",,),0)-1),"")</f>
        <v>7</v>
      </c>
      <c r="Q7434">
        <v>1</v>
      </c>
      <c r="R7434">
        <f t="shared" si="118"/>
        <v>0</v>
      </c>
    </row>
    <row r="7435" spans="1:18" x14ac:dyDescent="0.3">
      <c r="A7435" t="s">
        <v>603</v>
      </c>
      <c r="B7435" s="1">
        <v>38525</v>
      </c>
      <c r="C7435" t="s">
        <v>16</v>
      </c>
      <c r="D7435" t="s">
        <v>610</v>
      </c>
      <c r="E7435" t="s">
        <v>611</v>
      </c>
      <c r="G7435" s="6" t="s">
        <v>29</v>
      </c>
      <c r="H7435" t="s">
        <v>53</v>
      </c>
      <c r="I7435" t="s">
        <v>26</v>
      </c>
      <c r="J7435" t="s">
        <v>27</v>
      </c>
      <c r="K7435">
        <v>68</v>
      </c>
      <c r="L7435">
        <v>14.1</v>
      </c>
      <c r="M7435" t="s">
        <v>100</v>
      </c>
      <c r="N7435">
        <v>14.1</v>
      </c>
      <c r="O7435" t="s">
        <v>24</v>
      </c>
      <c r="P7435" cm="1">
        <f t="array" ref="P7435">IF(Q7435&gt;0,INDEX(Q7435:Q29159,MATCH(TRUE,INDEX(Q7435:Q29159="",,),0)-1),"")</f>
        <v>7</v>
      </c>
      <c r="Q7435">
        <v>1</v>
      </c>
      <c r="R7435">
        <f t="shared" si="118"/>
        <v>0</v>
      </c>
    </row>
    <row r="7436" spans="1:18" x14ac:dyDescent="0.3">
      <c r="A7436" t="s">
        <v>603</v>
      </c>
      <c r="B7436" s="1">
        <v>38525</v>
      </c>
      <c r="C7436" t="s">
        <v>16</v>
      </c>
      <c r="D7436" t="s">
        <v>610</v>
      </c>
      <c r="E7436" t="s">
        <v>611</v>
      </c>
      <c r="G7436" s="6" t="s">
        <v>29</v>
      </c>
      <c r="H7436" t="s">
        <v>28</v>
      </c>
      <c r="I7436" t="s">
        <v>26</v>
      </c>
      <c r="J7436" t="s">
        <v>27</v>
      </c>
      <c r="K7436">
        <v>225</v>
      </c>
      <c r="L7436">
        <v>16.55</v>
      </c>
      <c r="M7436" t="s">
        <v>100</v>
      </c>
      <c r="N7436">
        <v>16.55</v>
      </c>
      <c r="O7436" t="s">
        <v>24</v>
      </c>
      <c r="P7436" cm="1">
        <f t="array" ref="P7436">IF(Q7436&gt;0,INDEX(Q7436:Q29160,MATCH(TRUE,INDEX(Q7436:Q29160="",,),0)-1),"")</f>
        <v>7</v>
      </c>
      <c r="Q7436">
        <v>1</v>
      </c>
      <c r="R7436">
        <f t="shared" si="118"/>
        <v>0</v>
      </c>
    </row>
    <row r="7437" spans="1:18" x14ac:dyDescent="0.3">
      <c r="A7437" t="s">
        <v>603</v>
      </c>
      <c r="B7437" s="1">
        <v>38525</v>
      </c>
      <c r="C7437" t="s">
        <v>16</v>
      </c>
      <c r="D7437" t="s">
        <v>610</v>
      </c>
      <c r="E7437" t="s">
        <v>611</v>
      </c>
      <c r="G7437" s="6" t="s">
        <v>29</v>
      </c>
      <c r="H7437" t="s">
        <v>43</v>
      </c>
      <c r="I7437" t="s">
        <v>26</v>
      </c>
      <c r="J7437" t="s">
        <v>27</v>
      </c>
      <c r="K7437">
        <v>11</v>
      </c>
      <c r="L7437">
        <v>9.6999999999999993</v>
      </c>
      <c r="M7437" t="s">
        <v>100</v>
      </c>
      <c r="N7437">
        <v>9.6999999999999993</v>
      </c>
      <c r="O7437" t="s">
        <v>24</v>
      </c>
      <c r="P7437" cm="1">
        <f t="array" ref="P7437">IF(Q7437&gt;0,INDEX(Q7437:Q29161,MATCH(TRUE,INDEX(Q7437:Q29161="",,),0)-1),"")</f>
        <v>7</v>
      </c>
      <c r="Q7437">
        <v>1</v>
      </c>
      <c r="R7437">
        <f t="shared" si="118"/>
        <v>0</v>
      </c>
    </row>
    <row r="7438" spans="1:18" x14ac:dyDescent="0.3">
      <c r="A7438" t="s">
        <v>603</v>
      </c>
      <c r="B7438" s="1">
        <v>38525</v>
      </c>
      <c r="C7438" t="s">
        <v>16</v>
      </c>
      <c r="D7438" t="s">
        <v>610</v>
      </c>
      <c r="E7438" t="s">
        <v>611</v>
      </c>
      <c r="G7438" t="s">
        <v>19</v>
      </c>
      <c r="H7438" t="s">
        <v>41</v>
      </c>
      <c r="I7438" t="s">
        <v>21</v>
      </c>
      <c r="J7438" t="s">
        <v>22</v>
      </c>
      <c r="K7438">
        <v>41.2</v>
      </c>
      <c r="L7438">
        <v>129</v>
      </c>
      <c r="M7438" t="s">
        <v>45</v>
      </c>
      <c r="N7438">
        <v>175</v>
      </c>
      <c r="P7438" cm="1">
        <f t="array" ref="P7438">IF(Q7438&gt;0,INDEX(Q7438:Q29162,MATCH(TRUE,INDEX(Q7438:Q29162="",,),0)-1),"")</f>
        <v>7</v>
      </c>
      <c r="Q7438">
        <v>2</v>
      </c>
      <c r="R7438">
        <f t="shared" si="118"/>
        <v>0</v>
      </c>
    </row>
    <row r="7439" spans="1:18" x14ac:dyDescent="0.3">
      <c r="A7439" t="s">
        <v>603</v>
      </c>
      <c r="B7439" s="1">
        <v>38525</v>
      </c>
      <c r="C7439" t="s">
        <v>16</v>
      </c>
      <c r="D7439" t="s">
        <v>610</v>
      </c>
      <c r="E7439" t="s">
        <v>611</v>
      </c>
      <c r="G7439" t="s">
        <v>19</v>
      </c>
      <c r="H7439" t="s">
        <v>41</v>
      </c>
      <c r="I7439" t="s">
        <v>26</v>
      </c>
      <c r="J7439" t="s">
        <v>27</v>
      </c>
      <c r="K7439">
        <v>1195</v>
      </c>
      <c r="L7439">
        <v>26.75</v>
      </c>
      <c r="M7439" t="s">
        <v>45</v>
      </c>
      <c r="N7439">
        <v>38.630000000000003</v>
      </c>
      <c r="P7439" cm="1">
        <f t="array" ref="P7439">IF(Q7439&gt;0,INDEX(Q7439:Q29163,MATCH(TRUE,INDEX(Q7439:Q29163="",,),0)-1),"")</f>
        <v>7</v>
      </c>
      <c r="Q7439">
        <v>2</v>
      </c>
      <c r="R7439">
        <f t="shared" si="118"/>
        <v>0</v>
      </c>
    </row>
    <row r="7440" spans="1:18" x14ac:dyDescent="0.3">
      <c r="A7440" t="s">
        <v>603</v>
      </c>
      <c r="B7440" s="1">
        <v>38525</v>
      </c>
      <c r="C7440" t="s">
        <v>16</v>
      </c>
      <c r="D7440" t="s">
        <v>610</v>
      </c>
      <c r="E7440" t="s">
        <v>611</v>
      </c>
      <c r="G7440" s="6" t="s">
        <v>29</v>
      </c>
      <c r="H7440" t="s">
        <v>30</v>
      </c>
      <c r="I7440" t="s">
        <v>26</v>
      </c>
      <c r="J7440" t="s">
        <v>27</v>
      </c>
      <c r="K7440">
        <v>14</v>
      </c>
      <c r="L7440">
        <v>9.3000000000000007</v>
      </c>
      <c r="M7440" t="s">
        <v>45</v>
      </c>
      <c r="N7440">
        <v>9.3000000000000007</v>
      </c>
      <c r="P7440" cm="1">
        <f t="array" ref="P7440">IF(Q7440&gt;0,INDEX(Q7440:Q29164,MATCH(TRUE,INDEX(Q7440:Q29164="",,),0)-1),"")</f>
        <v>7</v>
      </c>
      <c r="Q7440">
        <v>2</v>
      </c>
      <c r="R7440">
        <f t="shared" si="118"/>
        <v>0</v>
      </c>
    </row>
    <row r="7441" spans="1:18" x14ac:dyDescent="0.3">
      <c r="A7441" t="s">
        <v>603</v>
      </c>
      <c r="B7441" s="1">
        <v>38525</v>
      </c>
      <c r="C7441" t="s">
        <v>16</v>
      </c>
      <c r="D7441" t="s">
        <v>610</v>
      </c>
      <c r="E7441" t="s">
        <v>611</v>
      </c>
      <c r="G7441" s="6" t="s">
        <v>29</v>
      </c>
      <c r="H7441" t="s">
        <v>53</v>
      </c>
      <c r="I7441" t="s">
        <v>26</v>
      </c>
      <c r="J7441" t="s">
        <v>27</v>
      </c>
      <c r="K7441">
        <v>68</v>
      </c>
      <c r="L7441">
        <v>14.1</v>
      </c>
      <c r="M7441" t="s">
        <v>45</v>
      </c>
      <c r="N7441">
        <v>14.1</v>
      </c>
      <c r="P7441" cm="1">
        <f t="array" ref="P7441">IF(Q7441&gt;0,INDEX(Q7441:Q29165,MATCH(TRUE,INDEX(Q7441:Q29165="",,),0)-1),"")</f>
        <v>7</v>
      </c>
      <c r="Q7441">
        <v>2</v>
      </c>
      <c r="R7441">
        <f t="shared" si="118"/>
        <v>0</v>
      </c>
    </row>
    <row r="7442" spans="1:18" x14ac:dyDescent="0.3">
      <c r="A7442" t="s">
        <v>603</v>
      </c>
      <c r="B7442" s="1">
        <v>38525</v>
      </c>
      <c r="C7442" t="s">
        <v>16</v>
      </c>
      <c r="D7442" t="s">
        <v>610</v>
      </c>
      <c r="E7442" t="s">
        <v>611</v>
      </c>
      <c r="G7442" s="6" t="s">
        <v>29</v>
      </c>
      <c r="H7442" t="s">
        <v>28</v>
      </c>
      <c r="I7442" t="s">
        <v>26</v>
      </c>
      <c r="J7442" t="s">
        <v>27</v>
      </c>
      <c r="K7442">
        <v>225</v>
      </c>
      <c r="L7442">
        <v>16.55</v>
      </c>
      <c r="M7442" t="s">
        <v>45</v>
      </c>
      <c r="N7442">
        <v>16.55</v>
      </c>
      <c r="P7442" cm="1">
        <f t="array" ref="P7442">IF(Q7442&gt;0,INDEX(Q7442:Q29166,MATCH(TRUE,INDEX(Q7442:Q29166="",,),0)-1),"")</f>
        <v>7</v>
      </c>
      <c r="Q7442">
        <v>2</v>
      </c>
      <c r="R7442">
        <f t="shared" si="118"/>
        <v>0</v>
      </c>
    </row>
    <row r="7443" spans="1:18" x14ac:dyDescent="0.3">
      <c r="A7443" t="s">
        <v>603</v>
      </c>
      <c r="B7443" s="1">
        <v>38525</v>
      </c>
      <c r="C7443" t="s">
        <v>16</v>
      </c>
      <c r="D7443" t="s">
        <v>610</v>
      </c>
      <c r="E7443" t="s">
        <v>611</v>
      </c>
      <c r="G7443" s="6" t="s">
        <v>29</v>
      </c>
      <c r="H7443" t="s">
        <v>43</v>
      </c>
      <c r="I7443" t="s">
        <v>26</v>
      </c>
      <c r="J7443" t="s">
        <v>27</v>
      </c>
      <c r="K7443">
        <v>11</v>
      </c>
      <c r="L7443">
        <v>9.6999999999999993</v>
      </c>
      <c r="M7443" t="s">
        <v>45</v>
      </c>
      <c r="N7443">
        <v>9.6999999999999993</v>
      </c>
      <c r="P7443" cm="1">
        <f t="array" ref="P7443">IF(Q7443&gt;0,INDEX(Q7443:Q29167,MATCH(TRUE,INDEX(Q7443:Q29167="",,),0)-1),"")</f>
        <v>7</v>
      </c>
      <c r="Q7443">
        <v>2</v>
      </c>
      <c r="R7443">
        <f t="shared" si="118"/>
        <v>0</v>
      </c>
    </row>
    <row r="7444" spans="1:18" x14ac:dyDescent="0.3">
      <c r="A7444" t="s">
        <v>603</v>
      </c>
      <c r="B7444" s="1">
        <v>38525</v>
      </c>
      <c r="C7444" t="s">
        <v>16</v>
      </c>
      <c r="D7444" t="s">
        <v>610</v>
      </c>
      <c r="E7444" t="s">
        <v>611</v>
      </c>
      <c r="G7444" t="s">
        <v>19</v>
      </c>
      <c r="H7444" t="s">
        <v>41</v>
      </c>
      <c r="I7444" t="s">
        <v>21</v>
      </c>
      <c r="J7444" t="s">
        <v>22</v>
      </c>
      <c r="K7444">
        <v>41.2</v>
      </c>
      <c r="L7444">
        <v>129</v>
      </c>
      <c r="M7444" t="s">
        <v>607</v>
      </c>
      <c r="N7444">
        <v>443.32</v>
      </c>
      <c r="P7444" cm="1">
        <f t="array" ref="P7444">IF(Q7444&gt;0,INDEX(Q7444:Q29168,MATCH(TRUE,INDEX(Q7444:Q29168="",,),0)-1),"")</f>
        <v>7</v>
      </c>
      <c r="Q7444">
        <v>3</v>
      </c>
      <c r="R7444">
        <f t="shared" si="118"/>
        <v>0</v>
      </c>
    </row>
    <row r="7445" spans="1:18" x14ac:dyDescent="0.3">
      <c r="A7445" t="s">
        <v>603</v>
      </c>
      <c r="B7445" s="1">
        <v>38525</v>
      </c>
      <c r="C7445" t="s">
        <v>16</v>
      </c>
      <c r="D7445" t="s">
        <v>610</v>
      </c>
      <c r="E7445" t="s">
        <v>611</v>
      </c>
      <c r="G7445" t="s">
        <v>19</v>
      </c>
      <c r="H7445" t="s">
        <v>41</v>
      </c>
      <c r="I7445" t="s">
        <v>26</v>
      </c>
      <c r="J7445" t="s">
        <v>27</v>
      </c>
      <c r="K7445">
        <v>1195</v>
      </c>
      <c r="L7445">
        <v>26.75</v>
      </c>
      <c r="M7445" t="s">
        <v>607</v>
      </c>
      <c r="N7445">
        <v>26.77</v>
      </c>
      <c r="P7445" cm="1">
        <f t="array" ref="P7445">IF(Q7445&gt;0,INDEX(Q7445:Q29169,MATCH(TRUE,INDEX(Q7445:Q29169="",,),0)-1),"")</f>
        <v>7</v>
      </c>
      <c r="Q7445">
        <v>3</v>
      </c>
      <c r="R7445">
        <f t="shared" si="118"/>
        <v>0</v>
      </c>
    </row>
    <row r="7446" spans="1:18" x14ac:dyDescent="0.3">
      <c r="A7446" t="s">
        <v>603</v>
      </c>
      <c r="B7446" s="1">
        <v>38525</v>
      </c>
      <c r="C7446" t="s">
        <v>16</v>
      </c>
      <c r="D7446" t="s">
        <v>610</v>
      </c>
      <c r="E7446" t="s">
        <v>611</v>
      </c>
      <c r="G7446" s="6" t="s">
        <v>29</v>
      </c>
      <c r="H7446" t="s">
        <v>30</v>
      </c>
      <c r="I7446" t="s">
        <v>26</v>
      </c>
      <c r="J7446" t="s">
        <v>27</v>
      </c>
      <c r="K7446">
        <v>14</v>
      </c>
      <c r="L7446">
        <v>9.3000000000000007</v>
      </c>
      <c r="M7446" t="s">
        <v>607</v>
      </c>
      <c r="N7446">
        <v>9.3000000000000007</v>
      </c>
      <c r="P7446" cm="1">
        <f t="array" ref="P7446">IF(Q7446&gt;0,INDEX(Q7446:Q29170,MATCH(TRUE,INDEX(Q7446:Q29170="",,),0)-1),"")</f>
        <v>7</v>
      </c>
      <c r="Q7446">
        <v>3</v>
      </c>
      <c r="R7446">
        <f t="shared" si="118"/>
        <v>0</v>
      </c>
    </row>
    <row r="7447" spans="1:18" x14ac:dyDescent="0.3">
      <c r="A7447" t="s">
        <v>603</v>
      </c>
      <c r="B7447" s="1">
        <v>38525</v>
      </c>
      <c r="C7447" t="s">
        <v>16</v>
      </c>
      <c r="D7447" t="s">
        <v>610</v>
      </c>
      <c r="E7447" t="s">
        <v>611</v>
      </c>
      <c r="G7447" s="6" t="s">
        <v>29</v>
      </c>
      <c r="H7447" t="s">
        <v>53</v>
      </c>
      <c r="I7447" t="s">
        <v>26</v>
      </c>
      <c r="J7447" t="s">
        <v>27</v>
      </c>
      <c r="K7447">
        <v>68</v>
      </c>
      <c r="L7447">
        <v>14.1</v>
      </c>
      <c r="M7447" t="s">
        <v>607</v>
      </c>
      <c r="N7447">
        <v>14.1</v>
      </c>
      <c r="P7447" cm="1">
        <f t="array" ref="P7447">IF(Q7447&gt;0,INDEX(Q7447:Q29171,MATCH(TRUE,INDEX(Q7447:Q29171="",,),0)-1),"")</f>
        <v>7</v>
      </c>
      <c r="Q7447">
        <v>3</v>
      </c>
      <c r="R7447">
        <f t="shared" si="118"/>
        <v>0</v>
      </c>
    </row>
    <row r="7448" spans="1:18" x14ac:dyDescent="0.3">
      <c r="A7448" t="s">
        <v>603</v>
      </c>
      <c r="B7448" s="1">
        <v>38525</v>
      </c>
      <c r="C7448" t="s">
        <v>16</v>
      </c>
      <c r="D7448" t="s">
        <v>610</v>
      </c>
      <c r="E7448" t="s">
        <v>611</v>
      </c>
      <c r="G7448" s="6" t="s">
        <v>29</v>
      </c>
      <c r="H7448" t="s">
        <v>28</v>
      </c>
      <c r="I7448" t="s">
        <v>26</v>
      </c>
      <c r="J7448" t="s">
        <v>27</v>
      </c>
      <c r="K7448">
        <v>225</v>
      </c>
      <c r="L7448">
        <v>16.55</v>
      </c>
      <c r="M7448" t="s">
        <v>607</v>
      </c>
      <c r="N7448">
        <v>16.55</v>
      </c>
      <c r="P7448" cm="1">
        <f t="array" ref="P7448">IF(Q7448&gt;0,INDEX(Q7448:Q29172,MATCH(TRUE,INDEX(Q7448:Q29172="",,),0)-1),"")</f>
        <v>7</v>
      </c>
      <c r="Q7448">
        <v>3</v>
      </c>
      <c r="R7448">
        <f t="shared" si="118"/>
        <v>0</v>
      </c>
    </row>
    <row r="7449" spans="1:18" x14ac:dyDescent="0.3">
      <c r="A7449" t="s">
        <v>603</v>
      </c>
      <c r="B7449" s="1">
        <v>38525</v>
      </c>
      <c r="C7449" t="s">
        <v>16</v>
      </c>
      <c r="D7449" t="s">
        <v>610</v>
      </c>
      <c r="E7449" t="s">
        <v>611</v>
      </c>
      <c r="G7449" s="6" t="s">
        <v>29</v>
      </c>
      <c r="H7449" t="s">
        <v>43</v>
      </c>
      <c r="I7449" t="s">
        <v>26</v>
      </c>
      <c r="J7449" t="s">
        <v>27</v>
      </c>
      <c r="K7449">
        <v>11</v>
      </c>
      <c r="L7449">
        <v>9.6999999999999993</v>
      </c>
      <c r="M7449" t="s">
        <v>607</v>
      </c>
      <c r="N7449">
        <v>9.6999999999999993</v>
      </c>
      <c r="P7449" cm="1">
        <f t="array" ref="P7449">IF(Q7449&gt;0,INDEX(Q7449:Q29173,MATCH(TRUE,INDEX(Q7449:Q29173="",,),0)-1),"")</f>
        <v>7</v>
      </c>
      <c r="Q7449">
        <v>3</v>
      </c>
      <c r="R7449">
        <f t="shared" si="118"/>
        <v>0</v>
      </c>
    </row>
    <row r="7450" spans="1:18" x14ac:dyDescent="0.3">
      <c r="A7450" t="s">
        <v>603</v>
      </c>
      <c r="B7450" s="1">
        <v>38525</v>
      </c>
      <c r="C7450" t="s">
        <v>16</v>
      </c>
      <c r="D7450" t="s">
        <v>610</v>
      </c>
      <c r="E7450" t="s">
        <v>611</v>
      </c>
      <c r="G7450" t="s">
        <v>19</v>
      </c>
      <c r="H7450" t="s">
        <v>41</v>
      </c>
      <c r="I7450" t="s">
        <v>21</v>
      </c>
      <c r="J7450" t="s">
        <v>22</v>
      </c>
      <c r="K7450">
        <v>41.2</v>
      </c>
      <c r="L7450">
        <v>129</v>
      </c>
      <c r="M7450" t="s">
        <v>530</v>
      </c>
      <c r="N7450">
        <v>189</v>
      </c>
      <c r="P7450" cm="1">
        <f t="array" ref="P7450">IF(Q7450&gt;0,INDEX(Q7450:Q29174,MATCH(TRUE,INDEX(Q7450:Q29174="",,),0)-1),"")</f>
        <v>7</v>
      </c>
      <c r="Q7450">
        <v>4</v>
      </c>
      <c r="R7450">
        <f t="shared" si="118"/>
        <v>0</v>
      </c>
    </row>
    <row r="7451" spans="1:18" x14ac:dyDescent="0.3">
      <c r="A7451" t="s">
        <v>603</v>
      </c>
      <c r="B7451" s="1">
        <v>38525</v>
      </c>
      <c r="C7451" t="s">
        <v>16</v>
      </c>
      <c r="D7451" t="s">
        <v>610</v>
      </c>
      <c r="E7451" t="s">
        <v>611</v>
      </c>
      <c r="G7451" t="s">
        <v>19</v>
      </c>
      <c r="H7451" t="s">
        <v>41</v>
      </c>
      <c r="I7451" t="s">
        <v>26</v>
      </c>
      <c r="J7451" t="s">
        <v>27</v>
      </c>
      <c r="K7451">
        <v>1195</v>
      </c>
      <c r="L7451">
        <v>26.75</v>
      </c>
      <c r="M7451" t="s">
        <v>530</v>
      </c>
      <c r="N7451">
        <v>33.75</v>
      </c>
      <c r="P7451" cm="1">
        <f t="array" ref="P7451">IF(Q7451&gt;0,INDEX(Q7451:Q29175,MATCH(TRUE,INDEX(Q7451:Q29175="",,),0)-1),"")</f>
        <v>7</v>
      </c>
      <c r="Q7451">
        <v>4</v>
      </c>
      <c r="R7451">
        <f t="shared" si="118"/>
        <v>0</v>
      </c>
    </row>
    <row r="7452" spans="1:18" x14ac:dyDescent="0.3">
      <c r="A7452" t="s">
        <v>603</v>
      </c>
      <c r="B7452" s="1">
        <v>38525</v>
      </c>
      <c r="C7452" t="s">
        <v>16</v>
      </c>
      <c r="D7452" t="s">
        <v>610</v>
      </c>
      <c r="E7452" t="s">
        <v>611</v>
      </c>
      <c r="G7452" s="6" t="s">
        <v>29</v>
      </c>
      <c r="H7452" t="s">
        <v>30</v>
      </c>
      <c r="I7452" t="s">
        <v>26</v>
      </c>
      <c r="J7452" t="s">
        <v>27</v>
      </c>
      <c r="K7452">
        <v>14</v>
      </c>
      <c r="L7452">
        <v>9.3000000000000007</v>
      </c>
      <c r="M7452" t="s">
        <v>530</v>
      </c>
      <c r="N7452">
        <v>9.3000000000000007</v>
      </c>
      <c r="P7452" cm="1">
        <f t="array" ref="P7452">IF(Q7452&gt;0,INDEX(Q7452:Q29176,MATCH(TRUE,INDEX(Q7452:Q29176="",,),0)-1),"")</f>
        <v>7</v>
      </c>
      <c r="Q7452">
        <v>4</v>
      </c>
      <c r="R7452">
        <f t="shared" si="118"/>
        <v>0</v>
      </c>
    </row>
    <row r="7453" spans="1:18" x14ac:dyDescent="0.3">
      <c r="A7453" t="s">
        <v>603</v>
      </c>
      <c r="B7453" s="1">
        <v>38525</v>
      </c>
      <c r="C7453" t="s">
        <v>16</v>
      </c>
      <c r="D7453" t="s">
        <v>610</v>
      </c>
      <c r="E7453" t="s">
        <v>611</v>
      </c>
      <c r="G7453" s="6" t="s">
        <v>29</v>
      </c>
      <c r="H7453" t="s">
        <v>53</v>
      </c>
      <c r="I7453" t="s">
        <v>26</v>
      </c>
      <c r="J7453" t="s">
        <v>27</v>
      </c>
      <c r="K7453">
        <v>68</v>
      </c>
      <c r="L7453">
        <v>14.1</v>
      </c>
      <c r="M7453" t="s">
        <v>530</v>
      </c>
      <c r="N7453">
        <v>14.1</v>
      </c>
      <c r="P7453" cm="1">
        <f t="array" ref="P7453">IF(Q7453&gt;0,INDEX(Q7453:Q29177,MATCH(TRUE,INDEX(Q7453:Q29177="",,),0)-1),"")</f>
        <v>7</v>
      </c>
      <c r="Q7453">
        <v>4</v>
      </c>
      <c r="R7453">
        <f t="shared" si="118"/>
        <v>0</v>
      </c>
    </row>
    <row r="7454" spans="1:18" x14ac:dyDescent="0.3">
      <c r="A7454" t="s">
        <v>603</v>
      </c>
      <c r="B7454" s="1">
        <v>38525</v>
      </c>
      <c r="C7454" t="s">
        <v>16</v>
      </c>
      <c r="D7454" t="s">
        <v>610</v>
      </c>
      <c r="E7454" t="s">
        <v>611</v>
      </c>
      <c r="G7454" s="6" t="s">
        <v>29</v>
      </c>
      <c r="H7454" t="s">
        <v>28</v>
      </c>
      <c r="I7454" t="s">
        <v>26</v>
      </c>
      <c r="J7454" t="s">
        <v>27</v>
      </c>
      <c r="K7454">
        <v>225</v>
      </c>
      <c r="L7454">
        <v>16.55</v>
      </c>
      <c r="M7454" t="s">
        <v>530</v>
      </c>
      <c r="N7454">
        <v>16.55</v>
      </c>
      <c r="P7454" cm="1">
        <f t="array" ref="P7454">IF(Q7454&gt;0,INDEX(Q7454:Q29178,MATCH(TRUE,INDEX(Q7454:Q29178="",,),0)-1),"")</f>
        <v>7</v>
      </c>
      <c r="Q7454">
        <v>4</v>
      </c>
      <c r="R7454">
        <f t="shared" si="118"/>
        <v>0</v>
      </c>
    </row>
    <row r="7455" spans="1:18" x14ac:dyDescent="0.3">
      <c r="A7455" t="s">
        <v>603</v>
      </c>
      <c r="B7455" s="1">
        <v>38525</v>
      </c>
      <c r="C7455" t="s">
        <v>16</v>
      </c>
      <c r="D7455" t="s">
        <v>610</v>
      </c>
      <c r="E7455" t="s">
        <v>611</v>
      </c>
      <c r="G7455" s="6" t="s">
        <v>29</v>
      </c>
      <c r="H7455" t="s">
        <v>43</v>
      </c>
      <c r="I7455" t="s">
        <v>26</v>
      </c>
      <c r="J7455" t="s">
        <v>27</v>
      </c>
      <c r="K7455">
        <v>11</v>
      </c>
      <c r="L7455">
        <v>9.6999999999999993</v>
      </c>
      <c r="M7455" t="s">
        <v>530</v>
      </c>
      <c r="N7455">
        <v>9.6999999999999993</v>
      </c>
      <c r="P7455" cm="1">
        <f t="array" ref="P7455">IF(Q7455&gt;0,INDEX(Q7455:Q29179,MATCH(TRUE,INDEX(Q7455:Q29179="",,),0)-1),"")</f>
        <v>7</v>
      </c>
      <c r="Q7455">
        <v>4</v>
      </c>
      <c r="R7455">
        <f t="shared" si="118"/>
        <v>0</v>
      </c>
    </row>
    <row r="7456" spans="1:18" x14ac:dyDescent="0.3">
      <c r="A7456" t="s">
        <v>603</v>
      </c>
      <c r="B7456" s="1">
        <v>38525</v>
      </c>
      <c r="C7456" t="s">
        <v>16</v>
      </c>
      <c r="D7456" t="s">
        <v>610</v>
      </c>
      <c r="E7456" t="s">
        <v>611</v>
      </c>
      <c r="G7456" t="s">
        <v>19</v>
      </c>
      <c r="H7456" t="s">
        <v>41</v>
      </c>
      <c r="I7456" t="s">
        <v>21</v>
      </c>
      <c r="J7456" t="s">
        <v>22</v>
      </c>
      <c r="K7456">
        <v>41.2</v>
      </c>
      <c r="L7456">
        <v>129</v>
      </c>
      <c r="M7456" t="s">
        <v>606</v>
      </c>
      <c r="N7456">
        <v>140</v>
      </c>
      <c r="P7456" cm="1">
        <f t="array" ref="P7456">IF(Q7456&gt;0,INDEX(Q7456:Q29180,MATCH(TRUE,INDEX(Q7456:Q29180="",,),0)-1),"")</f>
        <v>7</v>
      </c>
      <c r="Q7456">
        <v>5</v>
      </c>
      <c r="R7456">
        <f t="shared" si="118"/>
        <v>0</v>
      </c>
    </row>
    <row r="7457" spans="1:18" x14ac:dyDescent="0.3">
      <c r="A7457" t="s">
        <v>603</v>
      </c>
      <c r="B7457" s="1">
        <v>38525</v>
      </c>
      <c r="C7457" t="s">
        <v>16</v>
      </c>
      <c r="D7457" t="s">
        <v>610</v>
      </c>
      <c r="E7457" t="s">
        <v>611</v>
      </c>
      <c r="G7457" t="s">
        <v>19</v>
      </c>
      <c r="H7457" t="s">
        <v>41</v>
      </c>
      <c r="I7457" t="s">
        <v>26</v>
      </c>
      <c r="J7457" t="s">
        <v>27</v>
      </c>
      <c r="K7457">
        <v>1195</v>
      </c>
      <c r="L7457">
        <v>26.75</v>
      </c>
      <c r="M7457" t="s">
        <v>606</v>
      </c>
      <c r="N7457">
        <v>32.5</v>
      </c>
      <c r="P7457" cm="1">
        <f t="array" ref="P7457">IF(Q7457&gt;0,INDEX(Q7457:Q29181,MATCH(TRUE,INDEX(Q7457:Q29181="",,),0)-1),"")</f>
        <v>7</v>
      </c>
      <c r="Q7457">
        <v>5</v>
      </c>
      <c r="R7457">
        <f t="shared" si="118"/>
        <v>0</v>
      </c>
    </row>
    <row r="7458" spans="1:18" x14ac:dyDescent="0.3">
      <c r="A7458" t="s">
        <v>603</v>
      </c>
      <c r="B7458" s="1">
        <v>38525</v>
      </c>
      <c r="C7458" t="s">
        <v>16</v>
      </c>
      <c r="D7458" t="s">
        <v>610</v>
      </c>
      <c r="E7458" t="s">
        <v>611</v>
      </c>
      <c r="G7458" s="6" t="s">
        <v>29</v>
      </c>
      <c r="H7458" t="s">
        <v>30</v>
      </c>
      <c r="I7458" t="s">
        <v>26</v>
      </c>
      <c r="J7458" t="s">
        <v>27</v>
      </c>
      <c r="K7458">
        <v>14</v>
      </c>
      <c r="L7458">
        <v>9.3000000000000007</v>
      </c>
      <c r="M7458" t="s">
        <v>606</v>
      </c>
      <c r="N7458">
        <v>9.3000000000000007</v>
      </c>
      <c r="P7458" cm="1">
        <f t="array" ref="P7458">IF(Q7458&gt;0,INDEX(Q7458:Q29182,MATCH(TRUE,INDEX(Q7458:Q29182="",,),0)-1),"")</f>
        <v>7</v>
      </c>
      <c r="Q7458">
        <v>5</v>
      </c>
      <c r="R7458">
        <f t="shared" si="118"/>
        <v>0</v>
      </c>
    </row>
    <row r="7459" spans="1:18" x14ac:dyDescent="0.3">
      <c r="A7459" t="s">
        <v>603</v>
      </c>
      <c r="B7459" s="1">
        <v>38525</v>
      </c>
      <c r="C7459" t="s">
        <v>16</v>
      </c>
      <c r="D7459" t="s">
        <v>610</v>
      </c>
      <c r="E7459" t="s">
        <v>611</v>
      </c>
      <c r="G7459" s="6" t="s">
        <v>29</v>
      </c>
      <c r="H7459" t="s">
        <v>53</v>
      </c>
      <c r="I7459" t="s">
        <v>26</v>
      </c>
      <c r="J7459" t="s">
        <v>27</v>
      </c>
      <c r="K7459">
        <v>68</v>
      </c>
      <c r="L7459">
        <v>14.1</v>
      </c>
      <c r="M7459" t="s">
        <v>606</v>
      </c>
      <c r="N7459">
        <v>14.1</v>
      </c>
      <c r="P7459" cm="1">
        <f t="array" ref="P7459">IF(Q7459&gt;0,INDEX(Q7459:Q29183,MATCH(TRUE,INDEX(Q7459:Q29183="",,),0)-1),"")</f>
        <v>7</v>
      </c>
      <c r="Q7459">
        <v>5</v>
      </c>
      <c r="R7459">
        <f t="shared" si="118"/>
        <v>0</v>
      </c>
    </row>
    <row r="7460" spans="1:18" x14ac:dyDescent="0.3">
      <c r="A7460" t="s">
        <v>603</v>
      </c>
      <c r="B7460" s="1">
        <v>38525</v>
      </c>
      <c r="C7460" t="s">
        <v>16</v>
      </c>
      <c r="D7460" t="s">
        <v>610</v>
      </c>
      <c r="E7460" t="s">
        <v>611</v>
      </c>
      <c r="G7460" s="6" t="s">
        <v>29</v>
      </c>
      <c r="H7460" t="s">
        <v>28</v>
      </c>
      <c r="I7460" t="s">
        <v>26</v>
      </c>
      <c r="J7460" t="s">
        <v>27</v>
      </c>
      <c r="K7460">
        <v>225</v>
      </c>
      <c r="L7460">
        <v>16.55</v>
      </c>
      <c r="M7460" t="s">
        <v>606</v>
      </c>
      <c r="N7460">
        <v>16.55</v>
      </c>
      <c r="P7460" cm="1">
        <f t="array" ref="P7460">IF(Q7460&gt;0,INDEX(Q7460:Q29184,MATCH(TRUE,INDEX(Q7460:Q29184="",,),0)-1),"")</f>
        <v>7</v>
      </c>
      <c r="Q7460">
        <v>5</v>
      </c>
      <c r="R7460">
        <f t="shared" si="118"/>
        <v>0</v>
      </c>
    </row>
    <row r="7461" spans="1:18" x14ac:dyDescent="0.3">
      <c r="A7461" t="s">
        <v>603</v>
      </c>
      <c r="B7461" s="1">
        <v>38525</v>
      </c>
      <c r="C7461" t="s">
        <v>16</v>
      </c>
      <c r="D7461" t="s">
        <v>610</v>
      </c>
      <c r="E7461" t="s">
        <v>611</v>
      </c>
      <c r="G7461" s="6" t="s">
        <v>29</v>
      </c>
      <c r="H7461" t="s">
        <v>43</v>
      </c>
      <c r="I7461" t="s">
        <v>26</v>
      </c>
      <c r="J7461" t="s">
        <v>27</v>
      </c>
      <c r="K7461">
        <v>11</v>
      </c>
      <c r="L7461">
        <v>9.6999999999999993</v>
      </c>
      <c r="M7461" t="s">
        <v>606</v>
      </c>
      <c r="N7461">
        <v>9.6999999999999993</v>
      </c>
      <c r="P7461" cm="1">
        <f t="array" ref="P7461">IF(Q7461&gt;0,INDEX(Q7461:Q29185,MATCH(TRUE,INDEX(Q7461:Q29185="",,),0)-1),"")</f>
        <v>7</v>
      </c>
      <c r="Q7461">
        <v>5</v>
      </c>
      <c r="R7461">
        <f t="shared" si="118"/>
        <v>0</v>
      </c>
    </row>
    <row r="7462" spans="1:18" x14ac:dyDescent="0.3">
      <c r="A7462" t="s">
        <v>603</v>
      </c>
      <c r="B7462" s="1">
        <v>38525</v>
      </c>
      <c r="C7462" t="s">
        <v>16</v>
      </c>
      <c r="D7462" t="s">
        <v>610</v>
      </c>
      <c r="E7462" t="s">
        <v>611</v>
      </c>
      <c r="G7462" t="s">
        <v>19</v>
      </c>
      <c r="H7462" t="s">
        <v>41</v>
      </c>
      <c r="I7462" t="s">
        <v>21</v>
      </c>
      <c r="J7462" t="s">
        <v>22</v>
      </c>
      <c r="K7462">
        <v>41.2</v>
      </c>
      <c r="L7462">
        <v>129</v>
      </c>
      <c r="M7462" t="s">
        <v>54</v>
      </c>
      <c r="N7462">
        <v>140</v>
      </c>
      <c r="P7462" cm="1">
        <f t="array" ref="P7462">IF(Q7462&gt;0,INDEX(Q7462:Q29186,MATCH(TRUE,INDEX(Q7462:Q29186="",,),0)-1),"")</f>
        <v>7</v>
      </c>
      <c r="Q7462">
        <v>6</v>
      </c>
      <c r="R7462">
        <f t="shared" si="118"/>
        <v>0</v>
      </c>
    </row>
    <row r="7463" spans="1:18" x14ac:dyDescent="0.3">
      <c r="A7463" t="s">
        <v>603</v>
      </c>
      <c r="B7463" s="1">
        <v>38525</v>
      </c>
      <c r="C7463" t="s">
        <v>16</v>
      </c>
      <c r="D7463" t="s">
        <v>610</v>
      </c>
      <c r="E7463" t="s">
        <v>611</v>
      </c>
      <c r="G7463" t="s">
        <v>19</v>
      </c>
      <c r="H7463" t="s">
        <v>41</v>
      </c>
      <c r="I7463" t="s">
        <v>26</v>
      </c>
      <c r="J7463" t="s">
        <v>27</v>
      </c>
      <c r="K7463">
        <v>1195</v>
      </c>
      <c r="L7463">
        <v>26.75</v>
      </c>
      <c r="M7463" t="s">
        <v>54</v>
      </c>
      <c r="N7463">
        <v>30.75</v>
      </c>
      <c r="P7463" cm="1">
        <f t="array" ref="P7463">IF(Q7463&gt;0,INDEX(Q7463:Q29187,MATCH(TRUE,INDEX(Q7463:Q29187="",,),0)-1),"")</f>
        <v>7</v>
      </c>
      <c r="Q7463">
        <v>6</v>
      </c>
      <c r="R7463">
        <f t="shared" si="118"/>
        <v>0</v>
      </c>
    </row>
    <row r="7464" spans="1:18" x14ac:dyDescent="0.3">
      <c r="A7464" t="s">
        <v>603</v>
      </c>
      <c r="B7464" s="1">
        <v>38525</v>
      </c>
      <c r="C7464" t="s">
        <v>16</v>
      </c>
      <c r="D7464" t="s">
        <v>610</v>
      </c>
      <c r="E7464" t="s">
        <v>611</v>
      </c>
      <c r="G7464" s="6" t="s">
        <v>29</v>
      </c>
      <c r="H7464" t="s">
        <v>30</v>
      </c>
      <c r="I7464" t="s">
        <v>26</v>
      </c>
      <c r="J7464" t="s">
        <v>27</v>
      </c>
      <c r="K7464">
        <v>14</v>
      </c>
      <c r="L7464">
        <v>9.3000000000000007</v>
      </c>
      <c r="M7464" t="s">
        <v>54</v>
      </c>
      <c r="N7464">
        <v>9.3000000000000007</v>
      </c>
      <c r="P7464" cm="1">
        <f t="array" ref="P7464">IF(Q7464&gt;0,INDEX(Q7464:Q29188,MATCH(TRUE,INDEX(Q7464:Q29188="",,),0)-1),"")</f>
        <v>7</v>
      </c>
      <c r="Q7464">
        <v>6</v>
      </c>
      <c r="R7464">
        <f t="shared" si="118"/>
        <v>0</v>
      </c>
    </row>
    <row r="7465" spans="1:18" x14ac:dyDescent="0.3">
      <c r="A7465" t="s">
        <v>603</v>
      </c>
      <c r="B7465" s="1">
        <v>38525</v>
      </c>
      <c r="C7465" t="s">
        <v>16</v>
      </c>
      <c r="D7465" t="s">
        <v>610</v>
      </c>
      <c r="E7465" t="s">
        <v>611</v>
      </c>
      <c r="G7465" s="6" t="s">
        <v>29</v>
      </c>
      <c r="H7465" t="s">
        <v>53</v>
      </c>
      <c r="I7465" t="s">
        <v>26</v>
      </c>
      <c r="J7465" t="s">
        <v>27</v>
      </c>
      <c r="K7465">
        <v>68</v>
      </c>
      <c r="L7465">
        <v>14.1</v>
      </c>
      <c r="M7465" t="s">
        <v>54</v>
      </c>
      <c r="N7465">
        <v>14.1</v>
      </c>
      <c r="P7465" cm="1">
        <f t="array" ref="P7465">IF(Q7465&gt;0,INDEX(Q7465:Q29189,MATCH(TRUE,INDEX(Q7465:Q29189="",,),0)-1),"")</f>
        <v>7</v>
      </c>
      <c r="Q7465">
        <v>6</v>
      </c>
      <c r="R7465">
        <f t="shared" si="118"/>
        <v>0</v>
      </c>
    </row>
    <row r="7466" spans="1:18" x14ac:dyDescent="0.3">
      <c r="A7466" t="s">
        <v>603</v>
      </c>
      <c r="B7466" s="1">
        <v>38525</v>
      </c>
      <c r="C7466" t="s">
        <v>16</v>
      </c>
      <c r="D7466" t="s">
        <v>610</v>
      </c>
      <c r="E7466" t="s">
        <v>611</v>
      </c>
      <c r="G7466" s="6" t="s">
        <v>29</v>
      </c>
      <c r="H7466" t="s">
        <v>28</v>
      </c>
      <c r="I7466" t="s">
        <v>26</v>
      </c>
      <c r="J7466" t="s">
        <v>27</v>
      </c>
      <c r="K7466">
        <v>225</v>
      </c>
      <c r="L7466">
        <v>16.55</v>
      </c>
      <c r="M7466" t="s">
        <v>54</v>
      </c>
      <c r="N7466">
        <v>16.55</v>
      </c>
      <c r="P7466" cm="1">
        <f t="array" ref="P7466">IF(Q7466&gt;0,INDEX(Q7466:Q29190,MATCH(TRUE,INDEX(Q7466:Q29190="",,),0)-1),"")</f>
        <v>7</v>
      </c>
      <c r="Q7466">
        <v>6</v>
      </c>
      <c r="R7466">
        <f t="shared" si="118"/>
        <v>0</v>
      </c>
    </row>
    <row r="7467" spans="1:18" x14ac:dyDescent="0.3">
      <c r="A7467" t="s">
        <v>603</v>
      </c>
      <c r="B7467" s="1">
        <v>38525</v>
      </c>
      <c r="C7467" t="s">
        <v>16</v>
      </c>
      <c r="D7467" t="s">
        <v>610</v>
      </c>
      <c r="E7467" t="s">
        <v>611</v>
      </c>
      <c r="G7467" s="6" t="s">
        <v>29</v>
      </c>
      <c r="H7467" t="s">
        <v>43</v>
      </c>
      <c r="I7467" t="s">
        <v>26</v>
      </c>
      <c r="J7467" t="s">
        <v>27</v>
      </c>
      <c r="K7467">
        <v>11</v>
      </c>
      <c r="L7467">
        <v>9.6999999999999993</v>
      </c>
      <c r="M7467" t="s">
        <v>54</v>
      </c>
      <c r="N7467">
        <v>9.6999999999999993</v>
      </c>
      <c r="P7467" cm="1">
        <f t="array" ref="P7467">IF(Q7467&gt;0,INDEX(Q7467:Q29191,MATCH(TRUE,INDEX(Q7467:Q29191="",,),0)-1),"")</f>
        <v>7</v>
      </c>
      <c r="Q7467">
        <v>6</v>
      </c>
      <c r="R7467">
        <f t="shared" si="118"/>
        <v>0</v>
      </c>
    </row>
    <row r="7468" spans="1:18" x14ac:dyDescent="0.3">
      <c r="A7468" t="s">
        <v>603</v>
      </c>
      <c r="B7468" s="1">
        <v>38525</v>
      </c>
      <c r="C7468" t="s">
        <v>16</v>
      </c>
      <c r="D7468" t="s">
        <v>610</v>
      </c>
      <c r="E7468" t="s">
        <v>611</v>
      </c>
      <c r="G7468" t="s">
        <v>19</v>
      </c>
      <c r="H7468" t="s">
        <v>41</v>
      </c>
      <c r="I7468" t="s">
        <v>21</v>
      </c>
      <c r="J7468" t="s">
        <v>22</v>
      </c>
      <c r="K7468">
        <v>41.2</v>
      </c>
      <c r="L7468">
        <v>129</v>
      </c>
      <c r="M7468" t="s">
        <v>608</v>
      </c>
      <c r="N7468">
        <v>129</v>
      </c>
      <c r="P7468" cm="1">
        <f t="array" ref="P7468">IF(Q7468&gt;0,INDEX(Q7468:Q29192,MATCH(TRUE,INDEX(Q7468:Q29192="",,),0)-1),"")</f>
        <v>7</v>
      </c>
      <c r="Q7468">
        <v>7</v>
      </c>
      <c r="R7468">
        <f t="shared" si="118"/>
        <v>0</v>
      </c>
    </row>
    <row r="7469" spans="1:18" x14ac:dyDescent="0.3">
      <c r="A7469" t="s">
        <v>603</v>
      </c>
      <c r="B7469" s="1">
        <v>38525</v>
      </c>
      <c r="C7469" t="s">
        <v>16</v>
      </c>
      <c r="D7469" t="s">
        <v>610</v>
      </c>
      <c r="E7469" t="s">
        <v>611</v>
      </c>
      <c r="G7469" t="s">
        <v>19</v>
      </c>
      <c r="H7469" t="s">
        <v>41</v>
      </c>
      <c r="I7469" t="s">
        <v>26</v>
      </c>
      <c r="J7469" t="s">
        <v>27</v>
      </c>
      <c r="K7469">
        <v>1195</v>
      </c>
      <c r="L7469">
        <v>26.75</v>
      </c>
      <c r="M7469" t="s">
        <v>608</v>
      </c>
      <c r="N7469">
        <v>28.5</v>
      </c>
      <c r="P7469" cm="1">
        <f t="array" ref="P7469">IF(Q7469&gt;0,INDEX(Q7469:Q29193,MATCH(TRUE,INDEX(Q7469:Q29193="",,),0)-1),"")</f>
        <v>7</v>
      </c>
      <c r="Q7469">
        <v>7</v>
      </c>
      <c r="R7469">
        <f t="shared" si="118"/>
        <v>0</v>
      </c>
    </row>
    <row r="7470" spans="1:18" x14ac:dyDescent="0.3">
      <c r="A7470" t="s">
        <v>603</v>
      </c>
      <c r="B7470" s="1">
        <v>38525</v>
      </c>
      <c r="C7470" t="s">
        <v>16</v>
      </c>
      <c r="D7470" t="s">
        <v>610</v>
      </c>
      <c r="E7470" t="s">
        <v>611</v>
      </c>
      <c r="G7470" s="6" t="s">
        <v>29</v>
      </c>
      <c r="H7470" t="s">
        <v>30</v>
      </c>
      <c r="I7470" t="s">
        <v>26</v>
      </c>
      <c r="J7470" t="s">
        <v>27</v>
      </c>
      <c r="K7470">
        <v>14</v>
      </c>
      <c r="L7470">
        <v>9.3000000000000007</v>
      </c>
      <c r="M7470" t="s">
        <v>608</v>
      </c>
      <c r="N7470">
        <v>9.3000000000000007</v>
      </c>
      <c r="P7470" cm="1">
        <f t="array" ref="P7470">IF(Q7470&gt;0,INDEX(Q7470:Q29194,MATCH(TRUE,INDEX(Q7470:Q29194="",,),0)-1),"")</f>
        <v>7</v>
      </c>
      <c r="Q7470">
        <v>7</v>
      </c>
      <c r="R7470">
        <f t="shared" si="118"/>
        <v>0</v>
      </c>
    </row>
    <row r="7471" spans="1:18" x14ac:dyDescent="0.3">
      <c r="A7471" t="s">
        <v>603</v>
      </c>
      <c r="B7471" s="1">
        <v>38525</v>
      </c>
      <c r="C7471" t="s">
        <v>16</v>
      </c>
      <c r="D7471" t="s">
        <v>610</v>
      </c>
      <c r="E7471" t="s">
        <v>611</v>
      </c>
      <c r="G7471" s="6" t="s">
        <v>29</v>
      </c>
      <c r="H7471" t="s">
        <v>53</v>
      </c>
      <c r="I7471" t="s">
        <v>26</v>
      </c>
      <c r="J7471" t="s">
        <v>27</v>
      </c>
      <c r="K7471">
        <v>68</v>
      </c>
      <c r="L7471">
        <v>14.1</v>
      </c>
      <c r="M7471" t="s">
        <v>608</v>
      </c>
      <c r="N7471">
        <v>14.1</v>
      </c>
      <c r="P7471" cm="1">
        <f t="array" ref="P7471">IF(Q7471&gt;0,INDEX(Q7471:Q29195,MATCH(TRUE,INDEX(Q7471:Q29195="",,),0)-1),"")</f>
        <v>7</v>
      </c>
      <c r="Q7471">
        <v>7</v>
      </c>
      <c r="R7471">
        <f t="shared" si="118"/>
        <v>0</v>
      </c>
    </row>
    <row r="7472" spans="1:18" x14ac:dyDescent="0.3">
      <c r="A7472" t="s">
        <v>603</v>
      </c>
      <c r="B7472" s="1">
        <v>38525</v>
      </c>
      <c r="C7472" t="s">
        <v>16</v>
      </c>
      <c r="D7472" t="s">
        <v>610</v>
      </c>
      <c r="E7472" t="s">
        <v>611</v>
      </c>
      <c r="G7472" s="6" t="s">
        <v>29</v>
      </c>
      <c r="H7472" t="s">
        <v>28</v>
      </c>
      <c r="I7472" t="s">
        <v>26</v>
      </c>
      <c r="J7472" t="s">
        <v>27</v>
      </c>
      <c r="K7472">
        <v>225</v>
      </c>
      <c r="L7472">
        <v>16.55</v>
      </c>
      <c r="M7472" t="s">
        <v>608</v>
      </c>
      <c r="N7472">
        <v>16.55</v>
      </c>
      <c r="P7472" cm="1">
        <f t="array" ref="P7472">IF(Q7472&gt;0,INDEX(Q7472:Q29196,MATCH(TRUE,INDEX(Q7472:Q29196="",,),0)-1),"")</f>
        <v>7</v>
      </c>
      <c r="Q7472">
        <v>7</v>
      </c>
      <c r="R7472">
        <f t="shared" si="118"/>
        <v>0</v>
      </c>
    </row>
    <row r="7473" spans="1:18" x14ac:dyDescent="0.3">
      <c r="A7473" t="s">
        <v>603</v>
      </c>
      <c r="B7473" s="1">
        <v>38525</v>
      </c>
      <c r="C7473" t="s">
        <v>16</v>
      </c>
      <c r="D7473" t="s">
        <v>610</v>
      </c>
      <c r="E7473" t="s">
        <v>611</v>
      </c>
      <c r="G7473" s="6" t="s">
        <v>29</v>
      </c>
      <c r="H7473" t="s">
        <v>43</v>
      </c>
      <c r="I7473" t="s">
        <v>26</v>
      </c>
      <c r="J7473" t="s">
        <v>27</v>
      </c>
      <c r="K7473">
        <v>11</v>
      </c>
      <c r="L7473">
        <v>9.6999999999999993</v>
      </c>
      <c r="M7473" t="s">
        <v>608</v>
      </c>
      <c r="N7473">
        <v>9.6999999999999993</v>
      </c>
      <c r="P7473" cm="1">
        <f t="array" ref="P7473">IF(Q7473&gt;0,INDEX(Q7473:Q29197,MATCH(TRUE,INDEX(Q7473:Q29197="",,),0)-1),"")</f>
        <v>7</v>
      </c>
      <c r="Q7473">
        <v>7</v>
      </c>
      <c r="R7473">
        <f t="shared" si="118"/>
        <v>0</v>
      </c>
    </row>
    <row r="7474" spans="1:18" x14ac:dyDescent="0.3">
      <c r="P7474" t="str" cm="1">
        <f t="array" ref="P7474">IF(Q7474&gt;0,INDEX(Q7474:Q29198,MATCH(TRUE,INDEX(Q7474:Q29198="",,),0)-1),"")</f>
        <v/>
      </c>
      <c r="R7474" t="str">
        <f t="shared" si="118"/>
        <v/>
      </c>
    </row>
    <row r="7475" spans="1:18" x14ac:dyDescent="0.3">
      <c r="A7475" t="s">
        <v>603</v>
      </c>
      <c r="B7475" s="1">
        <v>38525</v>
      </c>
      <c r="C7475" t="s">
        <v>16</v>
      </c>
      <c r="D7475" t="s">
        <v>612</v>
      </c>
      <c r="E7475" t="s">
        <v>613</v>
      </c>
      <c r="G7475" t="s">
        <v>19</v>
      </c>
      <c r="H7475" t="s">
        <v>43</v>
      </c>
      <c r="I7475" t="s">
        <v>21</v>
      </c>
      <c r="J7475" t="s">
        <v>22</v>
      </c>
      <c r="K7475">
        <v>25.6</v>
      </c>
      <c r="L7475">
        <v>92</v>
      </c>
      <c r="M7475" t="s">
        <v>606</v>
      </c>
      <c r="N7475">
        <v>280</v>
      </c>
      <c r="O7475" t="s">
        <v>24</v>
      </c>
      <c r="P7475" cm="1">
        <f t="array" ref="P7475">IF(Q7475&gt;0,INDEX(Q7475:Q29199,MATCH(TRUE,INDEX(Q7475:Q29199="",,),0)-1),"")</f>
        <v>10</v>
      </c>
      <c r="Q7475">
        <v>1</v>
      </c>
      <c r="R7475">
        <f t="shared" si="118"/>
        <v>0</v>
      </c>
    </row>
    <row r="7476" spans="1:18" x14ac:dyDescent="0.3">
      <c r="A7476" t="s">
        <v>603</v>
      </c>
      <c r="B7476" s="1">
        <v>38525</v>
      </c>
      <c r="C7476" t="s">
        <v>16</v>
      </c>
      <c r="D7476" t="s">
        <v>612</v>
      </c>
      <c r="E7476" t="s">
        <v>613</v>
      </c>
      <c r="G7476" t="s">
        <v>19</v>
      </c>
      <c r="H7476" t="s">
        <v>53</v>
      </c>
      <c r="I7476" t="s">
        <v>26</v>
      </c>
      <c r="J7476" t="s">
        <v>27</v>
      </c>
      <c r="K7476">
        <v>228</v>
      </c>
      <c r="L7476">
        <v>13</v>
      </c>
      <c r="M7476" t="s">
        <v>606</v>
      </c>
      <c r="N7476">
        <v>41.5</v>
      </c>
      <c r="O7476" t="s">
        <v>24</v>
      </c>
      <c r="P7476" cm="1">
        <f t="array" ref="P7476">IF(Q7476&gt;0,INDEX(Q7476:Q29200,MATCH(TRUE,INDEX(Q7476:Q29200="",,),0)-1),"")</f>
        <v>10</v>
      </c>
      <c r="Q7476">
        <v>1</v>
      </c>
      <c r="R7476">
        <f t="shared" ref="R7476:R7539" si="119">IF(P7476="","",0)</f>
        <v>0</v>
      </c>
    </row>
    <row r="7477" spans="1:18" x14ac:dyDescent="0.3">
      <c r="A7477" t="s">
        <v>603</v>
      </c>
      <c r="B7477" s="1">
        <v>38525</v>
      </c>
      <c r="C7477" t="s">
        <v>16</v>
      </c>
      <c r="D7477" t="s">
        <v>612</v>
      </c>
      <c r="E7477" t="s">
        <v>613</v>
      </c>
      <c r="G7477" t="s">
        <v>19</v>
      </c>
      <c r="H7477" t="s">
        <v>43</v>
      </c>
      <c r="I7477" t="s">
        <v>26</v>
      </c>
      <c r="J7477" t="s">
        <v>27</v>
      </c>
      <c r="K7477">
        <v>167</v>
      </c>
      <c r="L7477">
        <v>9</v>
      </c>
      <c r="M7477" t="s">
        <v>606</v>
      </c>
      <c r="N7477">
        <v>36</v>
      </c>
      <c r="O7477" t="s">
        <v>24</v>
      </c>
      <c r="P7477" cm="1">
        <f t="array" ref="P7477">IF(Q7477&gt;0,INDEX(Q7477:Q29201,MATCH(TRUE,INDEX(Q7477:Q29201="",,),0)-1),"")</f>
        <v>10</v>
      </c>
      <c r="Q7477">
        <v>1</v>
      </c>
      <c r="R7477">
        <f t="shared" si="119"/>
        <v>0</v>
      </c>
    </row>
    <row r="7478" spans="1:18" x14ac:dyDescent="0.3">
      <c r="A7478" t="s">
        <v>603</v>
      </c>
      <c r="B7478" s="1">
        <v>38525</v>
      </c>
      <c r="C7478" t="s">
        <v>16</v>
      </c>
      <c r="D7478" t="s">
        <v>612</v>
      </c>
      <c r="E7478" t="s">
        <v>613</v>
      </c>
      <c r="G7478" s="6" t="s">
        <v>29</v>
      </c>
      <c r="H7478" t="s">
        <v>41</v>
      </c>
      <c r="I7478" t="s">
        <v>21</v>
      </c>
      <c r="J7478" t="s">
        <v>22</v>
      </c>
      <c r="K7478">
        <v>5.4</v>
      </c>
      <c r="L7478">
        <v>114</v>
      </c>
      <c r="M7478" t="s">
        <v>606</v>
      </c>
      <c r="N7478">
        <v>114</v>
      </c>
      <c r="O7478" t="s">
        <v>24</v>
      </c>
      <c r="P7478" cm="1">
        <f t="array" ref="P7478">IF(Q7478&gt;0,INDEX(Q7478:Q29202,MATCH(TRUE,INDEX(Q7478:Q29202="",,),0)-1),"")</f>
        <v>10</v>
      </c>
      <c r="Q7478">
        <v>1</v>
      </c>
      <c r="R7478">
        <f t="shared" si="119"/>
        <v>0</v>
      </c>
    </row>
    <row r="7479" spans="1:18" x14ac:dyDescent="0.3">
      <c r="A7479" t="s">
        <v>603</v>
      </c>
      <c r="B7479" s="1">
        <v>38525</v>
      </c>
      <c r="C7479" t="s">
        <v>16</v>
      </c>
      <c r="D7479" t="s">
        <v>612</v>
      </c>
      <c r="E7479" t="s">
        <v>613</v>
      </c>
      <c r="G7479" s="6" t="s">
        <v>29</v>
      </c>
      <c r="H7479" t="s">
        <v>30</v>
      </c>
      <c r="I7479" t="s">
        <v>26</v>
      </c>
      <c r="J7479" t="s">
        <v>27</v>
      </c>
      <c r="K7479">
        <v>71</v>
      </c>
      <c r="L7479">
        <v>8.6</v>
      </c>
      <c r="M7479" t="s">
        <v>606</v>
      </c>
      <c r="N7479">
        <v>8.6</v>
      </c>
      <c r="O7479" t="s">
        <v>24</v>
      </c>
      <c r="P7479" cm="1">
        <f t="array" ref="P7479">IF(Q7479&gt;0,INDEX(Q7479:Q29203,MATCH(TRUE,INDEX(Q7479:Q29203="",,),0)-1),"")</f>
        <v>10</v>
      </c>
      <c r="Q7479">
        <v>1</v>
      </c>
      <c r="R7479">
        <f t="shared" si="119"/>
        <v>0</v>
      </c>
    </row>
    <row r="7480" spans="1:18" x14ac:dyDescent="0.3">
      <c r="A7480" t="s">
        <v>603</v>
      </c>
      <c r="B7480" s="1">
        <v>38525</v>
      </c>
      <c r="C7480" t="s">
        <v>16</v>
      </c>
      <c r="D7480" t="s">
        <v>612</v>
      </c>
      <c r="E7480" t="s">
        <v>613</v>
      </c>
      <c r="G7480" s="6" t="s">
        <v>29</v>
      </c>
      <c r="H7480" t="s">
        <v>41</v>
      </c>
      <c r="I7480" t="s">
        <v>26</v>
      </c>
      <c r="J7480" t="s">
        <v>27</v>
      </c>
      <c r="K7480">
        <v>5</v>
      </c>
      <c r="L7480">
        <v>24.7</v>
      </c>
      <c r="M7480" t="s">
        <v>606</v>
      </c>
      <c r="N7480">
        <v>24.7</v>
      </c>
      <c r="O7480" t="s">
        <v>24</v>
      </c>
      <c r="P7480" cm="1">
        <f t="array" ref="P7480">IF(Q7480&gt;0,INDEX(Q7480:Q29204,MATCH(TRUE,INDEX(Q7480:Q29204="",,),0)-1),"")</f>
        <v>10</v>
      </c>
      <c r="Q7480">
        <v>1</v>
      </c>
      <c r="R7480">
        <f t="shared" si="119"/>
        <v>0</v>
      </c>
    </row>
    <row r="7481" spans="1:18" x14ac:dyDescent="0.3">
      <c r="A7481" t="s">
        <v>603</v>
      </c>
      <c r="B7481" s="1">
        <v>38525</v>
      </c>
      <c r="C7481" t="s">
        <v>16</v>
      </c>
      <c r="D7481" t="s">
        <v>612</v>
      </c>
      <c r="E7481" t="s">
        <v>613</v>
      </c>
      <c r="G7481" s="6" t="s">
        <v>29</v>
      </c>
      <c r="H7481" t="s">
        <v>28</v>
      </c>
      <c r="I7481" t="s">
        <v>26</v>
      </c>
      <c r="J7481" t="s">
        <v>27</v>
      </c>
      <c r="K7481">
        <v>38</v>
      </c>
      <c r="L7481">
        <v>15.3</v>
      </c>
      <c r="M7481" t="s">
        <v>606</v>
      </c>
      <c r="N7481">
        <v>15.3</v>
      </c>
      <c r="O7481" t="s">
        <v>24</v>
      </c>
      <c r="P7481" cm="1">
        <f t="array" ref="P7481">IF(Q7481&gt;0,INDEX(Q7481:Q29205,MATCH(TRUE,INDEX(Q7481:Q29205="",,),0)-1),"")</f>
        <v>10</v>
      </c>
      <c r="Q7481">
        <v>1</v>
      </c>
      <c r="R7481">
        <f t="shared" si="119"/>
        <v>0</v>
      </c>
    </row>
    <row r="7482" spans="1:18" x14ac:dyDescent="0.3">
      <c r="A7482" t="s">
        <v>603</v>
      </c>
      <c r="B7482" s="1">
        <v>38525</v>
      </c>
      <c r="C7482" t="s">
        <v>16</v>
      </c>
      <c r="D7482" t="s">
        <v>612</v>
      </c>
      <c r="E7482" t="s">
        <v>613</v>
      </c>
      <c r="G7482" s="6" t="s">
        <v>29</v>
      </c>
      <c r="H7482" t="s">
        <v>154</v>
      </c>
      <c r="I7482" t="s">
        <v>26</v>
      </c>
      <c r="J7482" t="s">
        <v>27</v>
      </c>
      <c r="K7482">
        <v>18</v>
      </c>
      <c r="L7482">
        <v>3.8</v>
      </c>
      <c r="M7482" t="s">
        <v>606</v>
      </c>
      <c r="N7482">
        <v>3.8</v>
      </c>
      <c r="O7482" t="s">
        <v>24</v>
      </c>
      <c r="P7482" cm="1">
        <f t="array" ref="P7482">IF(Q7482&gt;0,INDEX(Q7482:Q29206,MATCH(TRUE,INDEX(Q7482:Q29206="",,),0)-1),"")</f>
        <v>10</v>
      </c>
      <c r="Q7482">
        <v>1</v>
      </c>
      <c r="R7482">
        <f t="shared" si="119"/>
        <v>0</v>
      </c>
    </row>
    <row r="7483" spans="1:18" x14ac:dyDescent="0.3">
      <c r="A7483" t="s">
        <v>603</v>
      </c>
      <c r="B7483" s="1">
        <v>38525</v>
      </c>
      <c r="C7483" t="s">
        <v>16</v>
      </c>
      <c r="D7483" t="s">
        <v>612</v>
      </c>
      <c r="E7483" t="s">
        <v>613</v>
      </c>
      <c r="G7483" t="s">
        <v>19</v>
      </c>
      <c r="H7483" t="s">
        <v>43</v>
      </c>
      <c r="I7483" t="s">
        <v>21</v>
      </c>
      <c r="J7483" t="s">
        <v>22</v>
      </c>
      <c r="K7483">
        <v>25.6</v>
      </c>
      <c r="L7483">
        <v>92</v>
      </c>
      <c r="M7483" t="s">
        <v>86</v>
      </c>
      <c r="N7483">
        <v>503.97</v>
      </c>
      <c r="P7483" cm="1">
        <f t="array" ref="P7483">IF(Q7483&gt;0,INDEX(Q7483:Q29207,MATCH(TRUE,INDEX(Q7483:Q29207="",,),0)-1),"")</f>
        <v>10</v>
      </c>
      <c r="Q7483">
        <v>2</v>
      </c>
      <c r="R7483">
        <f t="shared" si="119"/>
        <v>0</v>
      </c>
    </row>
    <row r="7484" spans="1:18" x14ac:dyDescent="0.3">
      <c r="A7484" t="s">
        <v>603</v>
      </c>
      <c r="B7484" s="1">
        <v>38525</v>
      </c>
      <c r="C7484" t="s">
        <v>16</v>
      </c>
      <c r="D7484" t="s">
        <v>612</v>
      </c>
      <c r="E7484" t="s">
        <v>613</v>
      </c>
      <c r="G7484" t="s">
        <v>19</v>
      </c>
      <c r="H7484" t="s">
        <v>53</v>
      </c>
      <c r="I7484" t="s">
        <v>26</v>
      </c>
      <c r="J7484" t="s">
        <v>27</v>
      </c>
      <c r="K7484">
        <v>228</v>
      </c>
      <c r="L7484">
        <v>13</v>
      </c>
      <c r="M7484" t="s">
        <v>86</v>
      </c>
      <c r="N7484">
        <v>13.1</v>
      </c>
      <c r="P7484" cm="1">
        <f t="array" ref="P7484">IF(Q7484&gt;0,INDEX(Q7484:Q29208,MATCH(TRUE,INDEX(Q7484:Q29208="",,),0)-1),"")</f>
        <v>10</v>
      </c>
      <c r="Q7484">
        <v>2</v>
      </c>
      <c r="R7484">
        <f t="shared" si="119"/>
        <v>0</v>
      </c>
    </row>
    <row r="7485" spans="1:18" x14ac:dyDescent="0.3">
      <c r="A7485" t="s">
        <v>603</v>
      </c>
      <c r="B7485" s="1">
        <v>38525</v>
      </c>
      <c r="C7485" t="s">
        <v>16</v>
      </c>
      <c r="D7485" t="s">
        <v>612</v>
      </c>
      <c r="E7485" t="s">
        <v>613</v>
      </c>
      <c r="G7485" t="s">
        <v>19</v>
      </c>
      <c r="H7485" t="s">
        <v>43</v>
      </c>
      <c r="I7485" t="s">
        <v>26</v>
      </c>
      <c r="J7485" t="s">
        <v>27</v>
      </c>
      <c r="K7485">
        <v>167</v>
      </c>
      <c r="L7485">
        <v>9</v>
      </c>
      <c r="M7485" t="s">
        <v>86</v>
      </c>
      <c r="N7485">
        <v>9.1</v>
      </c>
      <c r="P7485" cm="1">
        <f t="array" ref="P7485">IF(Q7485&gt;0,INDEX(Q7485:Q29209,MATCH(TRUE,INDEX(Q7485:Q29209="",,),0)-1),"")</f>
        <v>10</v>
      </c>
      <c r="Q7485">
        <v>2</v>
      </c>
      <c r="R7485">
        <f t="shared" si="119"/>
        <v>0</v>
      </c>
    </row>
    <row r="7486" spans="1:18" x14ac:dyDescent="0.3">
      <c r="A7486" t="s">
        <v>603</v>
      </c>
      <c r="B7486" s="1">
        <v>38525</v>
      </c>
      <c r="C7486" t="s">
        <v>16</v>
      </c>
      <c r="D7486" t="s">
        <v>612</v>
      </c>
      <c r="E7486" t="s">
        <v>613</v>
      </c>
      <c r="G7486" s="6" t="s">
        <v>29</v>
      </c>
      <c r="H7486" t="s">
        <v>41</v>
      </c>
      <c r="I7486" t="s">
        <v>21</v>
      </c>
      <c r="J7486" t="s">
        <v>22</v>
      </c>
      <c r="K7486">
        <v>5.4</v>
      </c>
      <c r="L7486">
        <v>114</v>
      </c>
      <c r="M7486" t="s">
        <v>86</v>
      </c>
      <c r="N7486">
        <v>114</v>
      </c>
      <c r="P7486" cm="1">
        <f t="array" ref="P7486">IF(Q7486&gt;0,INDEX(Q7486:Q29210,MATCH(TRUE,INDEX(Q7486:Q29210="",,),0)-1),"")</f>
        <v>10</v>
      </c>
      <c r="Q7486">
        <v>2</v>
      </c>
      <c r="R7486">
        <f t="shared" si="119"/>
        <v>0</v>
      </c>
    </row>
    <row r="7487" spans="1:18" x14ac:dyDescent="0.3">
      <c r="A7487" t="s">
        <v>603</v>
      </c>
      <c r="B7487" s="1">
        <v>38525</v>
      </c>
      <c r="C7487" t="s">
        <v>16</v>
      </c>
      <c r="D7487" t="s">
        <v>612</v>
      </c>
      <c r="E7487" t="s">
        <v>613</v>
      </c>
      <c r="G7487" s="6" t="s">
        <v>29</v>
      </c>
      <c r="H7487" t="s">
        <v>30</v>
      </c>
      <c r="I7487" t="s">
        <v>26</v>
      </c>
      <c r="J7487" t="s">
        <v>27</v>
      </c>
      <c r="K7487">
        <v>71</v>
      </c>
      <c r="L7487">
        <v>8.6</v>
      </c>
      <c r="M7487" t="s">
        <v>86</v>
      </c>
      <c r="N7487">
        <v>8.6</v>
      </c>
      <c r="P7487" cm="1">
        <f t="array" ref="P7487">IF(Q7487&gt;0,INDEX(Q7487:Q29211,MATCH(TRUE,INDEX(Q7487:Q29211="",,),0)-1),"")</f>
        <v>10</v>
      </c>
      <c r="Q7487">
        <v>2</v>
      </c>
      <c r="R7487">
        <f t="shared" si="119"/>
        <v>0</v>
      </c>
    </row>
    <row r="7488" spans="1:18" x14ac:dyDescent="0.3">
      <c r="A7488" t="s">
        <v>603</v>
      </c>
      <c r="B7488" s="1">
        <v>38525</v>
      </c>
      <c r="C7488" t="s">
        <v>16</v>
      </c>
      <c r="D7488" t="s">
        <v>612</v>
      </c>
      <c r="E7488" t="s">
        <v>613</v>
      </c>
      <c r="G7488" s="6" t="s">
        <v>29</v>
      </c>
      <c r="H7488" t="s">
        <v>41</v>
      </c>
      <c r="I7488" t="s">
        <v>26</v>
      </c>
      <c r="J7488" t="s">
        <v>27</v>
      </c>
      <c r="K7488">
        <v>5</v>
      </c>
      <c r="L7488">
        <v>24.7</v>
      </c>
      <c r="M7488" t="s">
        <v>86</v>
      </c>
      <c r="N7488">
        <v>24.7</v>
      </c>
      <c r="P7488" cm="1">
        <f t="array" ref="P7488">IF(Q7488&gt;0,INDEX(Q7488:Q29212,MATCH(TRUE,INDEX(Q7488:Q29212="",,),0)-1),"")</f>
        <v>10</v>
      </c>
      <c r="Q7488">
        <v>2</v>
      </c>
      <c r="R7488">
        <f t="shared" si="119"/>
        <v>0</v>
      </c>
    </row>
    <row r="7489" spans="1:18" x14ac:dyDescent="0.3">
      <c r="A7489" t="s">
        <v>603</v>
      </c>
      <c r="B7489" s="1">
        <v>38525</v>
      </c>
      <c r="C7489" t="s">
        <v>16</v>
      </c>
      <c r="D7489" t="s">
        <v>612</v>
      </c>
      <c r="E7489" t="s">
        <v>613</v>
      </c>
      <c r="G7489" s="6" t="s">
        <v>29</v>
      </c>
      <c r="H7489" t="s">
        <v>28</v>
      </c>
      <c r="I7489" t="s">
        <v>26</v>
      </c>
      <c r="J7489" t="s">
        <v>27</v>
      </c>
      <c r="K7489">
        <v>38</v>
      </c>
      <c r="L7489">
        <v>15.3</v>
      </c>
      <c r="M7489" t="s">
        <v>86</v>
      </c>
      <c r="N7489">
        <v>15.3</v>
      </c>
      <c r="P7489" cm="1">
        <f t="array" ref="P7489">IF(Q7489&gt;0,INDEX(Q7489:Q29213,MATCH(TRUE,INDEX(Q7489:Q29213="",,),0)-1),"")</f>
        <v>10</v>
      </c>
      <c r="Q7489">
        <v>2</v>
      </c>
      <c r="R7489">
        <f t="shared" si="119"/>
        <v>0</v>
      </c>
    </row>
    <row r="7490" spans="1:18" x14ac:dyDescent="0.3">
      <c r="A7490" t="s">
        <v>603</v>
      </c>
      <c r="B7490" s="1">
        <v>38525</v>
      </c>
      <c r="C7490" t="s">
        <v>16</v>
      </c>
      <c r="D7490" t="s">
        <v>612</v>
      </c>
      <c r="E7490" t="s">
        <v>613</v>
      </c>
      <c r="G7490" s="6" t="s">
        <v>29</v>
      </c>
      <c r="H7490" t="s">
        <v>154</v>
      </c>
      <c r="I7490" t="s">
        <v>26</v>
      </c>
      <c r="J7490" t="s">
        <v>27</v>
      </c>
      <c r="K7490">
        <v>18</v>
      </c>
      <c r="L7490">
        <v>3.8</v>
      </c>
      <c r="M7490" t="s">
        <v>86</v>
      </c>
      <c r="N7490">
        <v>3.8</v>
      </c>
      <c r="P7490" cm="1">
        <f t="array" ref="P7490">IF(Q7490&gt;0,INDEX(Q7490:Q29214,MATCH(TRUE,INDEX(Q7490:Q29214="",,),0)-1),"")</f>
        <v>10</v>
      </c>
      <c r="Q7490">
        <v>2</v>
      </c>
      <c r="R7490">
        <f t="shared" si="119"/>
        <v>0</v>
      </c>
    </row>
    <row r="7491" spans="1:18" x14ac:dyDescent="0.3">
      <c r="A7491" t="s">
        <v>603</v>
      </c>
      <c r="B7491" s="1">
        <v>38525</v>
      </c>
      <c r="C7491" t="s">
        <v>16</v>
      </c>
      <c r="D7491" t="s">
        <v>612</v>
      </c>
      <c r="E7491" t="s">
        <v>613</v>
      </c>
      <c r="G7491" t="s">
        <v>19</v>
      </c>
      <c r="H7491" t="s">
        <v>43</v>
      </c>
      <c r="I7491" t="s">
        <v>21</v>
      </c>
      <c r="J7491" t="s">
        <v>22</v>
      </c>
      <c r="K7491">
        <v>25.6</v>
      </c>
      <c r="L7491">
        <v>92</v>
      </c>
      <c r="M7491" t="s">
        <v>74</v>
      </c>
      <c r="N7491">
        <v>92</v>
      </c>
      <c r="P7491" cm="1">
        <f t="array" ref="P7491">IF(Q7491&gt;0,INDEX(Q7491:Q29215,MATCH(TRUE,INDEX(Q7491:Q29215="",,),0)-1),"")</f>
        <v>10</v>
      </c>
      <c r="Q7491">
        <v>3</v>
      </c>
      <c r="R7491">
        <f t="shared" si="119"/>
        <v>0</v>
      </c>
    </row>
    <row r="7492" spans="1:18" x14ac:dyDescent="0.3">
      <c r="A7492" t="s">
        <v>603</v>
      </c>
      <c r="B7492" s="1">
        <v>38525</v>
      </c>
      <c r="C7492" t="s">
        <v>16</v>
      </c>
      <c r="D7492" t="s">
        <v>612</v>
      </c>
      <c r="E7492" t="s">
        <v>613</v>
      </c>
      <c r="G7492" t="s">
        <v>19</v>
      </c>
      <c r="H7492" t="s">
        <v>53</v>
      </c>
      <c r="I7492" t="s">
        <v>26</v>
      </c>
      <c r="J7492" t="s">
        <v>27</v>
      </c>
      <c r="K7492">
        <v>228</v>
      </c>
      <c r="L7492">
        <v>13</v>
      </c>
      <c r="M7492" t="s">
        <v>74</v>
      </c>
      <c r="N7492">
        <v>13</v>
      </c>
      <c r="P7492" cm="1">
        <f t="array" ref="P7492">IF(Q7492&gt;0,INDEX(Q7492:Q29216,MATCH(TRUE,INDEX(Q7492:Q29216="",,),0)-1),"")</f>
        <v>10</v>
      </c>
      <c r="Q7492">
        <v>3</v>
      </c>
      <c r="R7492">
        <f t="shared" si="119"/>
        <v>0</v>
      </c>
    </row>
    <row r="7493" spans="1:18" x14ac:dyDescent="0.3">
      <c r="A7493" t="s">
        <v>603</v>
      </c>
      <c r="B7493" s="1">
        <v>38525</v>
      </c>
      <c r="C7493" t="s">
        <v>16</v>
      </c>
      <c r="D7493" t="s">
        <v>612</v>
      </c>
      <c r="E7493" t="s">
        <v>613</v>
      </c>
      <c r="G7493" t="s">
        <v>19</v>
      </c>
      <c r="H7493" t="s">
        <v>43</v>
      </c>
      <c r="I7493" t="s">
        <v>26</v>
      </c>
      <c r="J7493" t="s">
        <v>27</v>
      </c>
      <c r="K7493">
        <v>167</v>
      </c>
      <c r="L7493">
        <v>9</v>
      </c>
      <c r="M7493" t="s">
        <v>74</v>
      </c>
      <c r="N7493">
        <v>70.77</v>
      </c>
      <c r="P7493" cm="1">
        <f t="array" ref="P7493">IF(Q7493&gt;0,INDEX(Q7493:Q29217,MATCH(TRUE,INDEX(Q7493:Q29217="",,),0)-1),"")</f>
        <v>10</v>
      </c>
      <c r="Q7493">
        <v>3</v>
      </c>
      <c r="R7493">
        <f t="shared" si="119"/>
        <v>0</v>
      </c>
    </row>
    <row r="7494" spans="1:18" x14ac:dyDescent="0.3">
      <c r="A7494" t="s">
        <v>603</v>
      </c>
      <c r="B7494" s="1">
        <v>38525</v>
      </c>
      <c r="C7494" t="s">
        <v>16</v>
      </c>
      <c r="D7494" t="s">
        <v>612</v>
      </c>
      <c r="E7494" t="s">
        <v>613</v>
      </c>
      <c r="G7494" s="6" t="s">
        <v>29</v>
      </c>
      <c r="H7494" t="s">
        <v>41</v>
      </c>
      <c r="I7494" t="s">
        <v>21</v>
      </c>
      <c r="J7494" t="s">
        <v>22</v>
      </c>
      <c r="K7494">
        <v>5.4</v>
      </c>
      <c r="L7494">
        <v>114</v>
      </c>
      <c r="M7494" t="s">
        <v>74</v>
      </c>
      <c r="N7494">
        <v>114</v>
      </c>
      <c r="P7494" cm="1">
        <f t="array" ref="P7494">IF(Q7494&gt;0,INDEX(Q7494:Q29218,MATCH(TRUE,INDEX(Q7494:Q29218="",,),0)-1),"")</f>
        <v>10</v>
      </c>
      <c r="Q7494">
        <v>3</v>
      </c>
      <c r="R7494">
        <f t="shared" si="119"/>
        <v>0</v>
      </c>
    </row>
    <row r="7495" spans="1:18" x14ac:dyDescent="0.3">
      <c r="A7495" t="s">
        <v>603</v>
      </c>
      <c r="B7495" s="1">
        <v>38525</v>
      </c>
      <c r="C7495" t="s">
        <v>16</v>
      </c>
      <c r="D7495" t="s">
        <v>612</v>
      </c>
      <c r="E7495" t="s">
        <v>613</v>
      </c>
      <c r="G7495" s="6" t="s">
        <v>29</v>
      </c>
      <c r="H7495" t="s">
        <v>30</v>
      </c>
      <c r="I7495" t="s">
        <v>26</v>
      </c>
      <c r="J7495" t="s">
        <v>27</v>
      </c>
      <c r="K7495">
        <v>71</v>
      </c>
      <c r="L7495">
        <v>8.6</v>
      </c>
      <c r="M7495" t="s">
        <v>74</v>
      </c>
      <c r="N7495">
        <v>8.6</v>
      </c>
      <c r="P7495" cm="1">
        <f t="array" ref="P7495">IF(Q7495&gt;0,INDEX(Q7495:Q29219,MATCH(TRUE,INDEX(Q7495:Q29219="",,),0)-1),"")</f>
        <v>10</v>
      </c>
      <c r="Q7495">
        <v>3</v>
      </c>
      <c r="R7495">
        <f t="shared" si="119"/>
        <v>0</v>
      </c>
    </row>
    <row r="7496" spans="1:18" x14ac:dyDescent="0.3">
      <c r="A7496" t="s">
        <v>603</v>
      </c>
      <c r="B7496" s="1">
        <v>38525</v>
      </c>
      <c r="C7496" t="s">
        <v>16</v>
      </c>
      <c r="D7496" t="s">
        <v>612</v>
      </c>
      <c r="E7496" t="s">
        <v>613</v>
      </c>
      <c r="G7496" s="6" t="s">
        <v>29</v>
      </c>
      <c r="H7496" t="s">
        <v>41</v>
      </c>
      <c r="I7496" t="s">
        <v>26</v>
      </c>
      <c r="J7496" t="s">
        <v>27</v>
      </c>
      <c r="K7496">
        <v>5</v>
      </c>
      <c r="L7496">
        <v>24.7</v>
      </c>
      <c r="M7496" t="s">
        <v>74</v>
      </c>
      <c r="N7496">
        <v>24.7</v>
      </c>
      <c r="P7496" cm="1">
        <f t="array" ref="P7496">IF(Q7496&gt;0,INDEX(Q7496:Q29220,MATCH(TRUE,INDEX(Q7496:Q29220="",,),0)-1),"")</f>
        <v>10</v>
      </c>
      <c r="Q7496">
        <v>3</v>
      </c>
      <c r="R7496">
        <f t="shared" si="119"/>
        <v>0</v>
      </c>
    </row>
    <row r="7497" spans="1:18" x14ac:dyDescent="0.3">
      <c r="A7497" t="s">
        <v>603</v>
      </c>
      <c r="B7497" s="1">
        <v>38525</v>
      </c>
      <c r="C7497" t="s">
        <v>16</v>
      </c>
      <c r="D7497" t="s">
        <v>612</v>
      </c>
      <c r="E7497" t="s">
        <v>613</v>
      </c>
      <c r="G7497" s="6" t="s">
        <v>29</v>
      </c>
      <c r="H7497" t="s">
        <v>28</v>
      </c>
      <c r="I7497" t="s">
        <v>26</v>
      </c>
      <c r="J7497" t="s">
        <v>27</v>
      </c>
      <c r="K7497">
        <v>38</v>
      </c>
      <c r="L7497">
        <v>15.3</v>
      </c>
      <c r="M7497" t="s">
        <v>74</v>
      </c>
      <c r="N7497">
        <v>15.3</v>
      </c>
      <c r="P7497" cm="1">
        <f t="array" ref="P7497">IF(Q7497&gt;0,INDEX(Q7497:Q29221,MATCH(TRUE,INDEX(Q7497:Q29221="",,),0)-1),"")</f>
        <v>10</v>
      </c>
      <c r="Q7497">
        <v>3</v>
      </c>
      <c r="R7497">
        <f t="shared" si="119"/>
        <v>0</v>
      </c>
    </row>
    <row r="7498" spans="1:18" x14ac:dyDescent="0.3">
      <c r="A7498" t="s">
        <v>603</v>
      </c>
      <c r="B7498" s="1">
        <v>38525</v>
      </c>
      <c r="C7498" t="s">
        <v>16</v>
      </c>
      <c r="D7498" t="s">
        <v>612</v>
      </c>
      <c r="E7498" t="s">
        <v>613</v>
      </c>
      <c r="G7498" s="6" t="s">
        <v>29</v>
      </c>
      <c r="H7498" t="s">
        <v>154</v>
      </c>
      <c r="I7498" t="s">
        <v>26</v>
      </c>
      <c r="J7498" t="s">
        <v>27</v>
      </c>
      <c r="K7498">
        <v>18</v>
      </c>
      <c r="L7498">
        <v>3.8</v>
      </c>
      <c r="M7498" t="s">
        <v>74</v>
      </c>
      <c r="N7498">
        <v>3.8</v>
      </c>
      <c r="P7498" cm="1">
        <f t="array" ref="P7498">IF(Q7498&gt;0,INDEX(Q7498:Q29222,MATCH(TRUE,INDEX(Q7498:Q29222="",,),0)-1),"")</f>
        <v>10</v>
      </c>
      <c r="Q7498">
        <v>3</v>
      </c>
      <c r="R7498">
        <f t="shared" si="119"/>
        <v>0</v>
      </c>
    </row>
    <row r="7499" spans="1:18" x14ac:dyDescent="0.3">
      <c r="A7499" t="s">
        <v>603</v>
      </c>
      <c r="B7499" s="1">
        <v>38525</v>
      </c>
      <c r="C7499" t="s">
        <v>16</v>
      </c>
      <c r="D7499" t="s">
        <v>612</v>
      </c>
      <c r="E7499" t="s">
        <v>613</v>
      </c>
      <c r="G7499" t="s">
        <v>19</v>
      </c>
      <c r="H7499" t="s">
        <v>43</v>
      </c>
      <c r="I7499" t="s">
        <v>21</v>
      </c>
      <c r="J7499" t="s">
        <v>22</v>
      </c>
      <c r="K7499">
        <v>25.6</v>
      </c>
      <c r="L7499">
        <v>92</v>
      </c>
      <c r="M7499" t="s">
        <v>54</v>
      </c>
      <c r="N7499">
        <v>120</v>
      </c>
      <c r="P7499" cm="1">
        <f t="array" ref="P7499">IF(Q7499&gt;0,INDEX(Q7499:Q29223,MATCH(TRUE,INDEX(Q7499:Q29223="",,),0)-1),"")</f>
        <v>10</v>
      </c>
      <c r="Q7499">
        <v>4</v>
      </c>
      <c r="R7499">
        <f t="shared" si="119"/>
        <v>0</v>
      </c>
    </row>
    <row r="7500" spans="1:18" x14ac:dyDescent="0.3">
      <c r="A7500" t="s">
        <v>603</v>
      </c>
      <c r="B7500" s="1">
        <v>38525</v>
      </c>
      <c r="C7500" t="s">
        <v>16</v>
      </c>
      <c r="D7500" t="s">
        <v>612</v>
      </c>
      <c r="E7500" t="s">
        <v>613</v>
      </c>
      <c r="G7500" t="s">
        <v>19</v>
      </c>
      <c r="H7500" t="s">
        <v>53</v>
      </c>
      <c r="I7500" t="s">
        <v>26</v>
      </c>
      <c r="J7500" t="s">
        <v>27</v>
      </c>
      <c r="K7500">
        <v>228</v>
      </c>
      <c r="L7500">
        <v>13</v>
      </c>
      <c r="M7500" t="s">
        <v>54</v>
      </c>
      <c r="N7500">
        <v>21</v>
      </c>
      <c r="P7500" cm="1">
        <f t="array" ref="P7500">IF(Q7500&gt;0,INDEX(Q7500:Q29224,MATCH(TRUE,INDEX(Q7500:Q29224="",,),0)-1),"")</f>
        <v>10</v>
      </c>
      <c r="Q7500">
        <v>4</v>
      </c>
      <c r="R7500">
        <f t="shared" si="119"/>
        <v>0</v>
      </c>
    </row>
    <row r="7501" spans="1:18" x14ac:dyDescent="0.3">
      <c r="A7501" t="s">
        <v>603</v>
      </c>
      <c r="B7501" s="1">
        <v>38525</v>
      </c>
      <c r="C7501" t="s">
        <v>16</v>
      </c>
      <c r="D7501" t="s">
        <v>612</v>
      </c>
      <c r="E7501" t="s">
        <v>613</v>
      </c>
      <c r="G7501" t="s">
        <v>19</v>
      </c>
      <c r="H7501" t="s">
        <v>43</v>
      </c>
      <c r="I7501" t="s">
        <v>26</v>
      </c>
      <c r="J7501" t="s">
        <v>27</v>
      </c>
      <c r="K7501">
        <v>167</v>
      </c>
      <c r="L7501">
        <v>9</v>
      </c>
      <c r="M7501" t="s">
        <v>54</v>
      </c>
      <c r="N7501">
        <v>52</v>
      </c>
      <c r="P7501" cm="1">
        <f t="array" ref="P7501">IF(Q7501&gt;0,INDEX(Q7501:Q29225,MATCH(TRUE,INDEX(Q7501:Q29225="",,),0)-1),"")</f>
        <v>10</v>
      </c>
      <c r="Q7501">
        <v>4</v>
      </c>
      <c r="R7501">
        <f t="shared" si="119"/>
        <v>0</v>
      </c>
    </row>
    <row r="7502" spans="1:18" x14ac:dyDescent="0.3">
      <c r="A7502" t="s">
        <v>603</v>
      </c>
      <c r="B7502" s="1">
        <v>38525</v>
      </c>
      <c r="C7502" t="s">
        <v>16</v>
      </c>
      <c r="D7502" t="s">
        <v>612</v>
      </c>
      <c r="E7502" t="s">
        <v>613</v>
      </c>
      <c r="G7502" s="6" t="s">
        <v>29</v>
      </c>
      <c r="H7502" t="s">
        <v>41</v>
      </c>
      <c r="I7502" t="s">
        <v>21</v>
      </c>
      <c r="J7502" t="s">
        <v>22</v>
      </c>
      <c r="K7502">
        <v>5.4</v>
      </c>
      <c r="L7502">
        <v>114</v>
      </c>
      <c r="M7502" t="s">
        <v>54</v>
      </c>
      <c r="N7502">
        <v>114</v>
      </c>
      <c r="P7502" cm="1">
        <f t="array" ref="P7502">IF(Q7502&gt;0,INDEX(Q7502:Q29226,MATCH(TRUE,INDEX(Q7502:Q29226="",,),0)-1),"")</f>
        <v>10</v>
      </c>
      <c r="Q7502">
        <v>4</v>
      </c>
      <c r="R7502">
        <f t="shared" si="119"/>
        <v>0</v>
      </c>
    </row>
    <row r="7503" spans="1:18" x14ac:dyDescent="0.3">
      <c r="A7503" t="s">
        <v>603</v>
      </c>
      <c r="B7503" s="1">
        <v>38525</v>
      </c>
      <c r="C7503" t="s">
        <v>16</v>
      </c>
      <c r="D7503" t="s">
        <v>612</v>
      </c>
      <c r="E7503" t="s">
        <v>613</v>
      </c>
      <c r="G7503" s="6" t="s">
        <v>29</v>
      </c>
      <c r="H7503" t="s">
        <v>30</v>
      </c>
      <c r="I7503" t="s">
        <v>26</v>
      </c>
      <c r="J7503" t="s">
        <v>27</v>
      </c>
      <c r="K7503">
        <v>71</v>
      </c>
      <c r="L7503">
        <v>8.6</v>
      </c>
      <c r="M7503" t="s">
        <v>54</v>
      </c>
      <c r="N7503">
        <v>8.6</v>
      </c>
      <c r="P7503" cm="1">
        <f t="array" ref="P7503">IF(Q7503&gt;0,INDEX(Q7503:Q29227,MATCH(TRUE,INDEX(Q7503:Q29227="",,),0)-1),"")</f>
        <v>10</v>
      </c>
      <c r="Q7503">
        <v>4</v>
      </c>
      <c r="R7503">
        <f t="shared" si="119"/>
        <v>0</v>
      </c>
    </row>
    <row r="7504" spans="1:18" x14ac:dyDescent="0.3">
      <c r="A7504" t="s">
        <v>603</v>
      </c>
      <c r="B7504" s="1">
        <v>38525</v>
      </c>
      <c r="C7504" t="s">
        <v>16</v>
      </c>
      <c r="D7504" t="s">
        <v>612</v>
      </c>
      <c r="E7504" t="s">
        <v>613</v>
      </c>
      <c r="G7504" s="6" t="s">
        <v>29</v>
      </c>
      <c r="H7504" t="s">
        <v>41</v>
      </c>
      <c r="I7504" t="s">
        <v>26</v>
      </c>
      <c r="J7504" t="s">
        <v>27</v>
      </c>
      <c r="K7504">
        <v>5</v>
      </c>
      <c r="L7504">
        <v>24.7</v>
      </c>
      <c r="M7504" t="s">
        <v>54</v>
      </c>
      <c r="N7504">
        <v>24.7</v>
      </c>
      <c r="P7504" cm="1">
        <f t="array" ref="P7504">IF(Q7504&gt;0,INDEX(Q7504:Q29228,MATCH(TRUE,INDEX(Q7504:Q29228="",,),0)-1),"")</f>
        <v>10</v>
      </c>
      <c r="Q7504">
        <v>4</v>
      </c>
      <c r="R7504">
        <f t="shared" si="119"/>
        <v>0</v>
      </c>
    </row>
    <row r="7505" spans="1:18" x14ac:dyDescent="0.3">
      <c r="A7505" t="s">
        <v>603</v>
      </c>
      <c r="B7505" s="1">
        <v>38525</v>
      </c>
      <c r="C7505" t="s">
        <v>16</v>
      </c>
      <c r="D7505" t="s">
        <v>612</v>
      </c>
      <c r="E7505" t="s">
        <v>613</v>
      </c>
      <c r="G7505" s="6" t="s">
        <v>29</v>
      </c>
      <c r="H7505" t="s">
        <v>28</v>
      </c>
      <c r="I7505" t="s">
        <v>26</v>
      </c>
      <c r="J7505" t="s">
        <v>27</v>
      </c>
      <c r="K7505">
        <v>38</v>
      </c>
      <c r="L7505">
        <v>15.3</v>
      </c>
      <c r="M7505" t="s">
        <v>54</v>
      </c>
      <c r="N7505">
        <v>15.3</v>
      </c>
      <c r="P7505" cm="1">
        <f t="array" ref="P7505">IF(Q7505&gt;0,INDEX(Q7505:Q29229,MATCH(TRUE,INDEX(Q7505:Q29229="",,),0)-1),"")</f>
        <v>10</v>
      </c>
      <c r="Q7505">
        <v>4</v>
      </c>
      <c r="R7505">
        <f t="shared" si="119"/>
        <v>0</v>
      </c>
    </row>
    <row r="7506" spans="1:18" x14ac:dyDescent="0.3">
      <c r="A7506" t="s">
        <v>603</v>
      </c>
      <c r="B7506" s="1">
        <v>38525</v>
      </c>
      <c r="C7506" t="s">
        <v>16</v>
      </c>
      <c r="D7506" t="s">
        <v>612</v>
      </c>
      <c r="E7506" t="s">
        <v>613</v>
      </c>
      <c r="G7506" s="6" t="s">
        <v>29</v>
      </c>
      <c r="H7506" t="s">
        <v>154</v>
      </c>
      <c r="I7506" t="s">
        <v>26</v>
      </c>
      <c r="J7506" t="s">
        <v>27</v>
      </c>
      <c r="K7506">
        <v>18</v>
      </c>
      <c r="L7506">
        <v>3.8</v>
      </c>
      <c r="M7506" t="s">
        <v>54</v>
      </c>
      <c r="N7506">
        <v>3.8</v>
      </c>
      <c r="P7506" cm="1">
        <f t="array" ref="P7506">IF(Q7506&gt;0,INDEX(Q7506:Q29230,MATCH(TRUE,INDEX(Q7506:Q29230="",,),0)-1),"")</f>
        <v>10</v>
      </c>
      <c r="Q7506">
        <v>4</v>
      </c>
      <c r="R7506">
        <f t="shared" si="119"/>
        <v>0</v>
      </c>
    </row>
    <row r="7507" spans="1:18" x14ac:dyDescent="0.3">
      <c r="A7507" t="s">
        <v>603</v>
      </c>
      <c r="B7507" s="1">
        <v>38525</v>
      </c>
      <c r="C7507" t="s">
        <v>16</v>
      </c>
      <c r="D7507" t="s">
        <v>612</v>
      </c>
      <c r="E7507" t="s">
        <v>613</v>
      </c>
      <c r="G7507" t="s">
        <v>19</v>
      </c>
      <c r="H7507" t="s">
        <v>43</v>
      </c>
      <c r="I7507" t="s">
        <v>21</v>
      </c>
      <c r="J7507" t="s">
        <v>22</v>
      </c>
      <c r="K7507">
        <v>25.6</v>
      </c>
      <c r="L7507">
        <v>92</v>
      </c>
      <c r="M7507" t="s">
        <v>100</v>
      </c>
      <c r="N7507">
        <v>165</v>
      </c>
      <c r="P7507" cm="1">
        <f t="array" ref="P7507">IF(Q7507&gt;0,INDEX(Q7507:Q29231,MATCH(TRUE,INDEX(Q7507:Q29231="",,),0)-1),"")</f>
        <v>10</v>
      </c>
      <c r="Q7507">
        <v>5</v>
      </c>
      <c r="R7507">
        <f t="shared" si="119"/>
        <v>0</v>
      </c>
    </row>
    <row r="7508" spans="1:18" x14ac:dyDescent="0.3">
      <c r="A7508" t="s">
        <v>603</v>
      </c>
      <c r="B7508" s="1">
        <v>38525</v>
      </c>
      <c r="C7508" t="s">
        <v>16</v>
      </c>
      <c r="D7508" t="s">
        <v>612</v>
      </c>
      <c r="E7508" t="s">
        <v>613</v>
      </c>
      <c r="G7508" t="s">
        <v>19</v>
      </c>
      <c r="H7508" t="s">
        <v>53</v>
      </c>
      <c r="I7508" t="s">
        <v>26</v>
      </c>
      <c r="J7508" t="s">
        <v>27</v>
      </c>
      <c r="K7508">
        <v>228</v>
      </c>
      <c r="L7508">
        <v>13</v>
      </c>
      <c r="M7508" t="s">
        <v>100</v>
      </c>
      <c r="N7508">
        <v>28.5</v>
      </c>
      <c r="P7508" cm="1">
        <f t="array" ref="P7508">IF(Q7508&gt;0,INDEX(Q7508:Q29232,MATCH(TRUE,INDEX(Q7508:Q29232="",,),0)-1),"")</f>
        <v>10</v>
      </c>
      <c r="Q7508">
        <v>5</v>
      </c>
      <c r="R7508">
        <f t="shared" si="119"/>
        <v>0</v>
      </c>
    </row>
    <row r="7509" spans="1:18" x14ac:dyDescent="0.3">
      <c r="A7509" t="s">
        <v>603</v>
      </c>
      <c r="B7509" s="1">
        <v>38525</v>
      </c>
      <c r="C7509" t="s">
        <v>16</v>
      </c>
      <c r="D7509" t="s">
        <v>612</v>
      </c>
      <c r="E7509" t="s">
        <v>613</v>
      </c>
      <c r="G7509" t="s">
        <v>19</v>
      </c>
      <c r="H7509" t="s">
        <v>43</v>
      </c>
      <c r="I7509" t="s">
        <v>26</v>
      </c>
      <c r="J7509" t="s">
        <v>27</v>
      </c>
      <c r="K7509">
        <v>167</v>
      </c>
      <c r="L7509">
        <v>9</v>
      </c>
      <c r="M7509" t="s">
        <v>100</v>
      </c>
      <c r="N7509">
        <v>18.5</v>
      </c>
      <c r="P7509" cm="1">
        <f t="array" ref="P7509">IF(Q7509&gt;0,INDEX(Q7509:Q29233,MATCH(TRUE,INDEX(Q7509:Q29233="",,),0)-1),"")</f>
        <v>10</v>
      </c>
      <c r="Q7509">
        <v>5</v>
      </c>
      <c r="R7509">
        <f t="shared" si="119"/>
        <v>0</v>
      </c>
    </row>
    <row r="7510" spans="1:18" x14ac:dyDescent="0.3">
      <c r="A7510" t="s">
        <v>603</v>
      </c>
      <c r="B7510" s="1">
        <v>38525</v>
      </c>
      <c r="C7510" t="s">
        <v>16</v>
      </c>
      <c r="D7510" t="s">
        <v>612</v>
      </c>
      <c r="E7510" t="s">
        <v>613</v>
      </c>
      <c r="G7510" s="6" t="s">
        <v>29</v>
      </c>
      <c r="H7510" t="s">
        <v>41</v>
      </c>
      <c r="I7510" t="s">
        <v>21</v>
      </c>
      <c r="J7510" t="s">
        <v>22</v>
      </c>
      <c r="K7510">
        <v>5.4</v>
      </c>
      <c r="L7510">
        <v>114</v>
      </c>
      <c r="M7510" t="s">
        <v>100</v>
      </c>
      <c r="N7510">
        <v>114</v>
      </c>
      <c r="P7510" cm="1">
        <f t="array" ref="P7510">IF(Q7510&gt;0,INDEX(Q7510:Q29234,MATCH(TRUE,INDEX(Q7510:Q29234="",,),0)-1),"")</f>
        <v>10</v>
      </c>
      <c r="Q7510">
        <v>5</v>
      </c>
      <c r="R7510">
        <f t="shared" si="119"/>
        <v>0</v>
      </c>
    </row>
    <row r="7511" spans="1:18" x14ac:dyDescent="0.3">
      <c r="A7511" t="s">
        <v>603</v>
      </c>
      <c r="B7511" s="1">
        <v>38525</v>
      </c>
      <c r="C7511" t="s">
        <v>16</v>
      </c>
      <c r="D7511" t="s">
        <v>612</v>
      </c>
      <c r="E7511" t="s">
        <v>613</v>
      </c>
      <c r="G7511" s="6" t="s">
        <v>29</v>
      </c>
      <c r="H7511" t="s">
        <v>30</v>
      </c>
      <c r="I7511" t="s">
        <v>26</v>
      </c>
      <c r="J7511" t="s">
        <v>27</v>
      </c>
      <c r="K7511">
        <v>71</v>
      </c>
      <c r="L7511">
        <v>8.6</v>
      </c>
      <c r="M7511" t="s">
        <v>100</v>
      </c>
      <c r="N7511">
        <v>8.6</v>
      </c>
      <c r="P7511" cm="1">
        <f t="array" ref="P7511">IF(Q7511&gt;0,INDEX(Q7511:Q29235,MATCH(TRUE,INDEX(Q7511:Q29235="",,),0)-1),"")</f>
        <v>10</v>
      </c>
      <c r="Q7511">
        <v>5</v>
      </c>
      <c r="R7511">
        <f t="shared" si="119"/>
        <v>0</v>
      </c>
    </row>
    <row r="7512" spans="1:18" x14ac:dyDescent="0.3">
      <c r="A7512" t="s">
        <v>603</v>
      </c>
      <c r="B7512" s="1">
        <v>38525</v>
      </c>
      <c r="C7512" t="s">
        <v>16</v>
      </c>
      <c r="D7512" t="s">
        <v>612</v>
      </c>
      <c r="E7512" t="s">
        <v>613</v>
      </c>
      <c r="G7512" s="6" t="s">
        <v>29</v>
      </c>
      <c r="H7512" t="s">
        <v>41</v>
      </c>
      <c r="I7512" t="s">
        <v>26</v>
      </c>
      <c r="J7512" t="s">
        <v>27</v>
      </c>
      <c r="K7512">
        <v>5</v>
      </c>
      <c r="L7512">
        <v>24.7</v>
      </c>
      <c r="M7512" t="s">
        <v>100</v>
      </c>
      <c r="N7512">
        <v>24.7</v>
      </c>
      <c r="P7512" cm="1">
        <f t="array" ref="P7512">IF(Q7512&gt;0,INDEX(Q7512:Q29236,MATCH(TRUE,INDEX(Q7512:Q29236="",,),0)-1),"")</f>
        <v>10</v>
      </c>
      <c r="Q7512">
        <v>5</v>
      </c>
      <c r="R7512">
        <f t="shared" si="119"/>
        <v>0</v>
      </c>
    </row>
    <row r="7513" spans="1:18" x14ac:dyDescent="0.3">
      <c r="A7513" t="s">
        <v>603</v>
      </c>
      <c r="B7513" s="1">
        <v>38525</v>
      </c>
      <c r="C7513" t="s">
        <v>16</v>
      </c>
      <c r="D7513" t="s">
        <v>612</v>
      </c>
      <c r="E7513" t="s">
        <v>613</v>
      </c>
      <c r="G7513" s="6" t="s">
        <v>29</v>
      </c>
      <c r="H7513" t="s">
        <v>28</v>
      </c>
      <c r="I7513" t="s">
        <v>26</v>
      </c>
      <c r="J7513" t="s">
        <v>27</v>
      </c>
      <c r="K7513">
        <v>38</v>
      </c>
      <c r="L7513">
        <v>15.3</v>
      </c>
      <c r="M7513" t="s">
        <v>100</v>
      </c>
      <c r="N7513">
        <v>15.3</v>
      </c>
      <c r="P7513" cm="1">
        <f t="array" ref="P7513">IF(Q7513&gt;0,INDEX(Q7513:Q29237,MATCH(TRUE,INDEX(Q7513:Q29237="",,),0)-1),"")</f>
        <v>10</v>
      </c>
      <c r="Q7513">
        <v>5</v>
      </c>
      <c r="R7513">
        <f t="shared" si="119"/>
        <v>0</v>
      </c>
    </row>
    <row r="7514" spans="1:18" x14ac:dyDescent="0.3">
      <c r="A7514" t="s">
        <v>603</v>
      </c>
      <c r="B7514" s="1">
        <v>38525</v>
      </c>
      <c r="C7514" t="s">
        <v>16</v>
      </c>
      <c r="D7514" t="s">
        <v>612</v>
      </c>
      <c r="E7514" t="s">
        <v>613</v>
      </c>
      <c r="G7514" s="6" t="s">
        <v>29</v>
      </c>
      <c r="H7514" t="s">
        <v>154</v>
      </c>
      <c r="I7514" t="s">
        <v>26</v>
      </c>
      <c r="J7514" t="s">
        <v>27</v>
      </c>
      <c r="K7514">
        <v>18</v>
      </c>
      <c r="L7514">
        <v>3.8</v>
      </c>
      <c r="M7514" t="s">
        <v>100</v>
      </c>
      <c r="N7514">
        <v>3.8</v>
      </c>
      <c r="P7514" cm="1">
        <f t="array" ref="P7514">IF(Q7514&gt;0,INDEX(Q7514:Q29238,MATCH(TRUE,INDEX(Q7514:Q29238="",,),0)-1),"")</f>
        <v>10</v>
      </c>
      <c r="Q7514">
        <v>5</v>
      </c>
      <c r="R7514">
        <f t="shared" si="119"/>
        <v>0</v>
      </c>
    </row>
    <row r="7515" spans="1:18" x14ac:dyDescent="0.3">
      <c r="A7515" t="s">
        <v>603</v>
      </c>
      <c r="B7515" s="1">
        <v>38525</v>
      </c>
      <c r="C7515" t="s">
        <v>16</v>
      </c>
      <c r="D7515" t="s">
        <v>612</v>
      </c>
      <c r="E7515" t="s">
        <v>613</v>
      </c>
      <c r="G7515" t="s">
        <v>19</v>
      </c>
      <c r="H7515" t="s">
        <v>43</v>
      </c>
      <c r="I7515" t="s">
        <v>21</v>
      </c>
      <c r="J7515" t="s">
        <v>22</v>
      </c>
      <c r="K7515">
        <v>25.6</v>
      </c>
      <c r="L7515">
        <v>92</v>
      </c>
      <c r="M7515" t="s">
        <v>530</v>
      </c>
      <c r="N7515">
        <v>152</v>
      </c>
      <c r="P7515" cm="1">
        <f t="array" ref="P7515">IF(Q7515&gt;0,INDEX(Q7515:Q29239,MATCH(TRUE,INDEX(Q7515:Q29239="",,),0)-1),"")</f>
        <v>10</v>
      </c>
      <c r="Q7515">
        <v>6</v>
      </c>
      <c r="R7515">
        <f t="shared" si="119"/>
        <v>0</v>
      </c>
    </row>
    <row r="7516" spans="1:18" x14ac:dyDescent="0.3">
      <c r="A7516" t="s">
        <v>603</v>
      </c>
      <c r="B7516" s="1">
        <v>38525</v>
      </c>
      <c r="C7516" t="s">
        <v>16</v>
      </c>
      <c r="D7516" t="s">
        <v>612</v>
      </c>
      <c r="E7516" t="s">
        <v>613</v>
      </c>
      <c r="G7516" t="s">
        <v>19</v>
      </c>
      <c r="H7516" t="s">
        <v>53</v>
      </c>
      <c r="I7516" t="s">
        <v>26</v>
      </c>
      <c r="J7516" t="s">
        <v>27</v>
      </c>
      <c r="K7516">
        <v>228</v>
      </c>
      <c r="L7516">
        <v>13</v>
      </c>
      <c r="M7516" t="s">
        <v>530</v>
      </c>
      <c r="N7516">
        <v>23</v>
      </c>
      <c r="P7516" cm="1">
        <f t="array" ref="P7516">IF(Q7516&gt;0,INDEX(Q7516:Q29240,MATCH(TRUE,INDEX(Q7516:Q29240="",,),0)-1),"")</f>
        <v>10</v>
      </c>
      <c r="Q7516">
        <v>6</v>
      </c>
      <c r="R7516">
        <f t="shared" si="119"/>
        <v>0</v>
      </c>
    </row>
    <row r="7517" spans="1:18" x14ac:dyDescent="0.3">
      <c r="A7517" t="s">
        <v>603</v>
      </c>
      <c r="B7517" s="1">
        <v>38525</v>
      </c>
      <c r="C7517" t="s">
        <v>16</v>
      </c>
      <c r="D7517" t="s">
        <v>612</v>
      </c>
      <c r="E7517" t="s">
        <v>613</v>
      </c>
      <c r="G7517" t="s">
        <v>19</v>
      </c>
      <c r="H7517" t="s">
        <v>43</v>
      </c>
      <c r="I7517" t="s">
        <v>26</v>
      </c>
      <c r="J7517" t="s">
        <v>27</v>
      </c>
      <c r="K7517">
        <v>167</v>
      </c>
      <c r="L7517">
        <v>9</v>
      </c>
      <c r="M7517" t="s">
        <v>530</v>
      </c>
      <c r="N7517">
        <v>19</v>
      </c>
      <c r="P7517" cm="1">
        <f t="array" ref="P7517">IF(Q7517&gt;0,INDEX(Q7517:Q29241,MATCH(TRUE,INDEX(Q7517:Q29241="",,),0)-1),"")</f>
        <v>10</v>
      </c>
      <c r="Q7517">
        <v>6</v>
      </c>
      <c r="R7517">
        <f t="shared" si="119"/>
        <v>0</v>
      </c>
    </row>
    <row r="7518" spans="1:18" x14ac:dyDescent="0.3">
      <c r="A7518" t="s">
        <v>603</v>
      </c>
      <c r="B7518" s="1">
        <v>38525</v>
      </c>
      <c r="C7518" t="s">
        <v>16</v>
      </c>
      <c r="D7518" t="s">
        <v>612</v>
      </c>
      <c r="E7518" t="s">
        <v>613</v>
      </c>
      <c r="G7518" s="6" t="s">
        <v>29</v>
      </c>
      <c r="H7518" t="s">
        <v>41</v>
      </c>
      <c r="I7518" t="s">
        <v>21</v>
      </c>
      <c r="J7518" t="s">
        <v>22</v>
      </c>
      <c r="K7518">
        <v>5.4</v>
      </c>
      <c r="L7518">
        <v>114</v>
      </c>
      <c r="M7518" t="s">
        <v>530</v>
      </c>
      <c r="N7518">
        <v>114</v>
      </c>
      <c r="P7518" cm="1">
        <f t="array" ref="P7518">IF(Q7518&gt;0,INDEX(Q7518:Q29242,MATCH(TRUE,INDEX(Q7518:Q29242="",,),0)-1),"")</f>
        <v>10</v>
      </c>
      <c r="Q7518">
        <v>6</v>
      </c>
      <c r="R7518">
        <f t="shared" si="119"/>
        <v>0</v>
      </c>
    </row>
    <row r="7519" spans="1:18" x14ac:dyDescent="0.3">
      <c r="A7519" t="s">
        <v>603</v>
      </c>
      <c r="B7519" s="1">
        <v>38525</v>
      </c>
      <c r="C7519" t="s">
        <v>16</v>
      </c>
      <c r="D7519" t="s">
        <v>612</v>
      </c>
      <c r="E7519" t="s">
        <v>613</v>
      </c>
      <c r="G7519" s="6" t="s">
        <v>29</v>
      </c>
      <c r="H7519" t="s">
        <v>30</v>
      </c>
      <c r="I7519" t="s">
        <v>26</v>
      </c>
      <c r="J7519" t="s">
        <v>27</v>
      </c>
      <c r="K7519">
        <v>71</v>
      </c>
      <c r="L7519">
        <v>8.6</v>
      </c>
      <c r="M7519" t="s">
        <v>530</v>
      </c>
      <c r="N7519">
        <v>8.6</v>
      </c>
      <c r="P7519" cm="1">
        <f t="array" ref="P7519">IF(Q7519&gt;0,INDEX(Q7519:Q29243,MATCH(TRUE,INDEX(Q7519:Q29243="",,),0)-1),"")</f>
        <v>10</v>
      </c>
      <c r="Q7519">
        <v>6</v>
      </c>
      <c r="R7519">
        <f t="shared" si="119"/>
        <v>0</v>
      </c>
    </row>
    <row r="7520" spans="1:18" x14ac:dyDescent="0.3">
      <c r="A7520" t="s">
        <v>603</v>
      </c>
      <c r="B7520" s="1">
        <v>38525</v>
      </c>
      <c r="C7520" t="s">
        <v>16</v>
      </c>
      <c r="D7520" t="s">
        <v>612</v>
      </c>
      <c r="E7520" t="s">
        <v>613</v>
      </c>
      <c r="G7520" s="6" t="s">
        <v>29</v>
      </c>
      <c r="H7520" t="s">
        <v>41</v>
      </c>
      <c r="I7520" t="s">
        <v>26</v>
      </c>
      <c r="J7520" t="s">
        <v>27</v>
      </c>
      <c r="K7520">
        <v>5</v>
      </c>
      <c r="L7520">
        <v>24.7</v>
      </c>
      <c r="M7520" t="s">
        <v>530</v>
      </c>
      <c r="N7520">
        <v>24.7</v>
      </c>
      <c r="P7520" cm="1">
        <f t="array" ref="P7520">IF(Q7520&gt;0,INDEX(Q7520:Q29244,MATCH(TRUE,INDEX(Q7520:Q29244="",,),0)-1),"")</f>
        <v>10</v>
      </c>
      <c r="Q7520">
        <v>6</v>
      </c>
      <c r="R7520">
        <f t="shared" si="119"/>
        <v>0</v>
      </c>
    </row>
    <row r="7521" spans="1:18" x14ac:dyDescent="0.3">
      <c r="A7521" t="s">
        <v>603</v>
      </c>
      <c r="B7521" s="1">
        <v>38525</v>
      </c>
      <c r="C7521" t="s">
        <v>16</v>
      </c>
      <c r="D7521" t="s">
        <v>612</v>
      </c>
      <c r="E7521" t="s">
        <v>613</v>
      </c>
      <c r="G7521" s="6" t="s">
        <v>29</v>
      </c>
      <c r="H7521" t="s">
        <v>28</v>
      </c>
      <c r="I7521" t="s">
        <v>26</v>
      </c>
      <c r="J7521" t="s">
        <v>27</v>
      </c>
      <c r="K7521">
        <v>38</v>
      </c>
      <c r="L7521">
        <v>15.3</v>
      </c>
      <c r="M7521" t="s">
        <v>530</v>
      </c>
      <c r="N7521">
        <v>15.3</v>
      </c>
      <c r="P7521" cm="1">
        <f t="array" ref="P7521">IF(Q7521&gt;0,INDEX(Q7521:Q29245,MATCH(TRUE,INDEX(Q7521:Q29245="",,),0)-1),"")</f>
        <v>10</v>
      </c>
      <c r="Q7521">
        <v>6</v>
      </c>
      <c r="R7521">
        <f t="shared" si="119"/>
        <v>0</v>
      </c>
    </row>
    <row r="7522" spans="1:18" x14ac:dyDescent="0.3">
      <c r="A7522" t="s">
        <v>603</v>
      </c>
      <c r="B7522" s="1">
        <v>38525</v>
      </c>
      <c r="C7522" t="s">
        <v>16</v>
      </c>
      <c r="D7522" t="s">
        <v>612</v>
      </c>
      <c r="E7522" t="s">
        <v>613</v>
      </c>
      <c r="G7522" s="6" t="s">
        <v>29</v>
      </c>
      <c r="H7522" t="s">
        <v>154</v>
      </c>
      <c r="I7522" t="s">
        <v>26</v>
      </c>
      <c r="J7522" t="s">
        <v>27</v>
      </c>
      <c r="K7522">
        <v>18</v>
      </c>
      <c r="L7522">
        <v>3.8</v>
      </c>
      <c r="M7522" t="s">
        <v>530</v>
      </c>
      <c r="N7522">
        <v>3.8</v>
      </c>
      <c r="P7522" cm="1">
        <f t="array" ref="P7522">IF(Q7522&gt;0,INDEX(Q7522:Q29246,MATCH(TRUE,INDEX(Q7522:Q29246="",,),0)-1),"")</f>
        <v>10</v>
      </c>
      <c r="Q7522">
        <v>6</v>
      </c>
      <c r="R7522">
        <f t="shared" si="119"/>
        <v>0</v>
      </c>
    </row>
    <row r="7523" spans="1:18" x14ac:dyDescent="0.3">
      <c r="A7523" t="s">
        <v>603</v>
      </c>
      <c r="B7523" s="1">
        <v>38525</v>
      </c>
      <c r="C7523" t="s">
        <v>16</v>
      </c>
      <c r="D7523" t="s">
        <v>612</v>
      </c>
      <c r="E7523" t="s">
        <v>613</v>
      </c>
      <c r="G7523" t="s">
        <v>19</v>
      </c>
      <c r="H7523" t="s">
        <v>43</v>
      </c>
      <c r="I7523" t="s">
        <v>21</v>
      </c>
      <c r="J7523" t="s">
        <v>22</v>
      </c>
      <c r="K7523">
        <v>25.6</v>
      </c>
      <c r="L7523">
        <v>92</v>
      </c>
      <c r="M7523" t="s">
        <v>31</v>
      </c>
      <c r="N7523">
        <v>237.05</v>
      </c>
      <c r="P7523" cm="1">
        <f t="array" ref="P7523">IF(Q7523&gt;0,INDEX(Q7523:Q29247,MATCH(TRUE,INDEX(Q7523:Q29247="",,),0)-1),"")</f>
        <v>10</v>
      </c>
      <c r="Q7523">
        <v>7</v>
      </c>
      <c r="R7523">
        <f t="shared" si="119"/>
        <v>0</v>
      </c>
    </row>
    <row r="7524" spans="1:18" x14ac:dyDescent="0.3">
      <c r="A7524" t="s">
        <v>603</v>
      </c>
      <c r="B7524" s="1">
        <v>38525</v>
      </c>
      <c r="C7524" t="s">
        <v>16</v>
      </c>
      <c r="D7524" t="s">
        <v>612</v>
      </c>
      <c r="E7524" t="s">
        <v>613</v>
      </c>
      <c r="G7524" t="s">
        <v>19</v>
      </c>
      <c r="H7524" t="s">
        <v>53</v>
      </c>
      <c r="I7524" t="s">
        <v>26</v>
      </c>
      <c r="J7524" t="s">
        <v>27</v>
      </c>
      <c r="K7524">
        <v>228</v>
      </c>
      <c r="L7524">
        <v>13</v>
      </c>
      <c r="M7524" t="s">
        <v>31</v>
      </c>
      <c r="N7524">
        <v>13</v>
      </c>
      <c r="P7524" cm="1">
        <f t="array" ref="P7524">IF(Q7524&gt;0,INDEX(Q7524:Q29248,MATCH(TRUE,INDEX(Q7524:Q29248="",,),0)-1),"")</f>
        <v>10</v>
      </c>
      <c r="Q7524">
        <v>7</v>
      </c>
      <c r="R7524">
        <f t="shared" si="119"/>
        <v>0</v>
      </c>
    </row>
    <row r="7525" spans="1:18" x14ac:dyDescent="0.3">
      <c r="A7525" t="s">
        <v>603</v>
      </c>
      <c r="B7525" s="1">
        <v>38525</v>
      </c>
      <c r="C7525" t="s">
        <v>16</v>
      </c>
      <c r="D7525" t="s">
        <v>612</v>
      </c>
      <c r="E7525" t="s">
        <v>613</v>
      </c>
      <c r="G7525" t="s">
        <v>19</v>
      </c>
      <c r="H7525" t="s">
        <v>43</v>
      </c>
      <c r="I7525" t="s">
        <v>26</v>
      </c>
      <c r="J7525" t="s">
        <v>27</v>
      </c>
      <c r="K7525">
        <v>167</v>
      </c>
      <c r="L7525">
        <v>9</v>
      </c>
      <c r="M7525" t="s">
        <v>31</v>
      </c>
      <c r="N7525">
        <v>9</v>
      </c>
      <c r="P7525" cm="1">
        <f t="array" ref="P7525">IF(Q7525&gt;0,INDEX(Q7525:Q29249,MATCH(TRUE,INDEX(Q7525:Q29249="",,),0)-1),"")</f>
        <v>10</v>
      </c>
      <c r="Q7525">
        <v>7</v>
      </c>
      <c r="R7525">
        <f t="shared" si="119"/>
        <v>0</v>
      </c>
    </row>
    <row r="7526" spans="1:18" x14ac:dyDescent="0.3">
      <c r="A7526" t="s">
        <v>603</v>
      </c>
      <c r="B7526" s="1">
        <v>38525</v>
      </c>
      <c r="C7526" t="s">
        <v>16</v>
      </c>
      <c r="D7526" t="s">
        <v>612</v>
      </c>
      <c r="E7526" t="s">
        <v>613</v>
      </c>
      <c r="G7526" s="6" t="s">
        <v>29</v>
      </c>
      <c r="H7526" t="s">
        <v>41</v>
      </c>
      <c r="I7526" t="s">
        <v>21</v>
      </c>
      <c r="J7526" t="s">
        <v>22</v>
      </c>
      <c r="K7526">
        <v>5.4</v>
      </c>
      <c r="L7526">
        <v>114</v>
      </c>
      <c r="M7526" t="s">
        <v>31</v>
      </c>
      <c r="N7526">
        <v>114</v>
      </c>
      <c r="P7526" cm="1">
        <f t="array" ref="P7526">IF(Q7526&gt;0,INDEX(Q7526:Q29250,MATCH(TRUE,INDEX(Q7526:Q29250="",,),0)-1),"")</f>
        <v>10</v>
      </c>
      <c r="Q7526">
        <v>7</v>
      </c>
      <c r="R7526">
        <f t="shared" si="119"/>
        <v>0</v>
      </c>
    </row>
    <row r="7527" spans="1:18" x14ac:dyDescent="0.3">
      <c r="A7527" t="s">
        <v>603</v>
      </c>
      <c r="B7527" s="1">
        <v>38525</v>
      </c>
      <c r="C7527" t="s">
        <v>16</v>
      </c>
      <c r="D7527" t="s">
        <v>612</v>
      </c>
      <c r="E7527" t="s">
        <v>613</v>
      </c>
      <c r="G7527" s="6" t="s">
        <v>29</v>
      </c>
      <c r="H7527" t="s">
        <v>30</v>
      </c>
      <c r="I7527" t="s">
        <v>26</v>
      </c>
      <c r="J7527" t="s">
        <v>27</v>
      </c>
      <c r="K7527">
        <v>71</v>
      </c>
      <c r="L7527">
        <v>8.6</v>
      </c>
      <c r="M7527" t="s">
        <v>31</v>
      </c>
      <c r="N7527">
        <v>8.6</v>
      </c>
      <c r="P7527" cm="1">
        <f t="array" ref="P7527">IF(Q7527&gt;0,INDEX(Q7527:Q29251,MATCH(TRUE,INDEX(Q7527:Q29251="",,),0)-1),"")</f>
        <v>10</v>
      </c>
      <c r="Q7527">
        <v>7</v>
      </c>
      <c r="R7527">
        <f t="shared" si="119"/>
        <v>0</v>
      </c>
    </row>
    <row r="7528" spans="1:18" x14ac:dyDescent="0.3">
      <c r="A7528" t="s">
        <v>603</v>
      </c>
      <c r="B7528" s="1">
        <v>38525</v>
      </c>
      <c r="C7528" t="s">
        <v>16</v>
      </c>
      <c r="D7528" t="s">
        <v>612</v>
      </c>
      <c r="E7528" t="s">
        <v>613</v>
      </c>
      <c r="G7528" s="6" t="s">
        <v>29</v>
      </c>
      <c r="H7528" t="s">
        <v>41</v>
      </c>
      <c r="I7528" t="s">
        <v>26</v>
      </c>
      <c r="J7528" t="s">
        <v>27</v>
      </c>
      <c r="K7528">
        <v>5</v>
      </c>
      <c r="L7528">
        <v>24.7</v>
      </c>
      <c r="M7528" t="s">
        <v>31</v>
      </c>
      <c r="N7528">
        <v>24.7</v>
      </c>
      <c r="P7528" cm="1">
        <f t="array" ref="P7528">IF(Q7528&gt;0,INDEX(Q7528:Q29252,MATCH(TRUE,INDEX(Q7528:Q29252="",,),0)-1),"")</f>
        <v>10</v>
      </c>
      <c r="Q7528">
        <v>7</v>
      </c>
      <c r="R7528">
        <f t="shared" si="119"/>
        <v>0</v>
      </c>
    </row>
    <row r="7529" spans="1:18" x14ac:dyDescent="0.3">
      <c r="A7529" t="s">
        <v>603</v>
      </c>
      <c r="B7529" s="1">
        <v>38525</v>
      </c>
      <c r="C7529" t="s">
        <v>16</v>
      </c>
      <c r="D7529" t="s">
        <v>612</v>
      </c>
      <c r="E7529" t="s">
        <v>613</v>
      </c>
      <c r="G7529" s="6" t="s">
        <v>29</v>
      </c>
      <c r="H7529" t="s">
        <v>28</v>
      </c>
      <c r="I7529" t="s">
        <v>26</v>
      </c>
      <c r="J7529" t="s">
        <v>27</v>
      </c>
      <c r="K7529">
        <v>38</v>
      </c>
      <c r="L7529">
        <v>15.3</v>
      </c>
      <c r="M7529" t="s">
        <v>31</v>
      </c>
      <c r="N7529">
        <v>15.3</v>
      </c>
      <c r="P7529" cm="1">
        <f t="array" ref="P7529">IF(Q7529&gt;0,INDEX(Q7529:Q29253,MATCH(TRUE,INDEX(Q7529:Q29253="",,),0)-1),"")</f>
        <v>10</v>
      </c>
      <c r="Q7529">
        <v>7</v>
      </c>
      <c r="R7529">
        <f t="shared" si="119"/>
        <v>0</v>
      </c>
    </row>
    <row r="7530" spans="1:18" x14ac:dyDescent="0.3">
      <c r="A7530" t="s">
        <v>603</v>
      </c>
      <c r="B7530" s="1">
        <v>38525</v>
      </c>
      <c r="C7530" t="s">
        <v>16</v>
      </c>
      <c r="D7530" t="s">
        <v>612</v>
      </c>
      <c r="E7530" t="s">
        <v>613</v>
      </c>
      <c r="G7530" s="6" t="s">
        <v>29</v>
      </c>
      <c r="H7530" t="s">
        <v>154</v>
      </c>
      <c r="I7530" t="s">
        <v>26</v>
      </c>
      <c r="J7530" t="s">
        <v>27</v>
      </c>
      <c r="K7530">
        <v>18</v>
      </c>
      <c r="L7530">
        <v>3.8</v>
      </c>
      <c r="M7530" t="s">
        <v>31</v>
      </c>
      <c r="N7530">
        <v>3.8</v>
      </c>
      <c r="P7530" cm="1">
        <f t="array" ref="P7530">IF(Q7530&gt;0,INDEX(Q7530:Q29254,MATCH(TRUE,INDEX(Q7530:Q29254="",,),0)-1),"")</f>
        <v>10</v>
      </c>
      <c r="Q7530">
        <v>7</v>
      </c>
      <c r="R7530">
        <f t="shared" si="119"/>
        <v>0</v>
      </c>
    </row>
    <row r="7531" spans="1:18" x14ac:dyDescent="0.3">
      <c r="A7531" t="s">
        <v>603</v>
      </c>
      <c r="B7531" s="1">
        <v>38525</v>
      </c>
      <c r="C7531" t="s">
        <v>16</v>
      </c>
      <c r="D7531" t="s">
        <v>612</v>
      </c>
      <c r="E7531" t="s">
        <v>613</v>
      </c>
      <c r="G7531" t="s">
        <v>19</v>
      </c>
      <c r="H7531" t="s">
        <v>43</v>
      </c>
      <c r="I7531" t="s">
        <v>21</v>
      </c>
      <c r="J7531" t="s">
        <v>22</v>
      </c>
      <c r="K7531">
        <v>25.6</v>
      </c>
      <c r="L7531">
        <v>92</v>
      </c>
      <c r="M7531" t="s">
        <v>608</v>
      </c>
      <c r="N7531">
        <v>92</v>
      </c>
      <c r="P7531" cm="1">
        <f t="array" ref="P7531">IF(Q7531&gt;0,INDEX(Q7531:Q29255,MATCH(TRUE,INDEX(Q7531:Q29255="",,),0)-1),"")</f>
        <v>10</v>
      </c>
      <c r="Q7531">
        <v>8</v>
      </c>
      <c r="R7531">
        <f t="shared" si="119"/>
        <v>0</v>
      </c>
    </row>
    <row r="7532" spans="1:18" x14ac:dyDescent="0.3">
      <c r="A7532" t="s">
        <v>603</v>
      </c>
      <c r="B7532" s="1">
        <v>38525</v>
      </c>
      <c r="C7532" t="s">
        <v>16</v>
      </c>
      <c r="D7532" t="s">
        <v>612</v>
      </c>
      <c r="E7532" t="s">
        <v>613</v>
      </c>
      <c r="G7532" t="s">
        <v>19</v>
      </c>
      <c r="H7532" t="s">
        <v>53</v>
      </c>
      <c r="I7532" t="s">
        <v>26</v>
      </c>
      <c r="J7532" t="s">
        <v>27</v>
      </c>
      <c r="K7532">
        <v>228</v>
      </c>
      <c r="L7532">
        <v>13</v>
      </c>
      <c r="M7532" t="s">
        <v>608</v>
      </c>
      <c r="N7532">
        <v>23.5</v>
      </c>
      <c r="P7532" cm="1">
        <f t="array" ref="P7532">IF(Q7532&gt;0,INDEX(Q7532:Q29256,MATCH(TRUE,INDEX(Q7532:Q29256="",,),0)-1),"")</f>
        <v>10</v>
      </c>
      <c r="Q7532">
        <v>8</v>
      </c>
      <c r="R7532">
        <f t="shared" si="119"/>
        <v>0</v>
      </c>
    </row>
    <row r="7533" spans="1:18" x14ac:dyDescent="0.3">
      <c r="A7533" t="s">
        <v>603</v>
      </c>
      <c r="B7533" s="1">
        <v>38525</v>
      </c>
      <c r="C7533" t="s">
        <v>16</v>
      </c>
      <c r="D7533" t="s">
        <v>612</v>
      </c>
      <c r="E7533" t="s">
        <v>613</v>
      </c>
      <c r="G7533" t="s">
        <v>19</v>
      </c>
      <c r="H7533" t="s">
        <v>43</v>
      </c>
      <c r="I7533" t="s">
        <v>26</v>
      </c>
      <c r="J7533" t="s">
        <v>27</v>
      </c>
      <c r="K7533">
        <v>167</v>
      </c>
      <c r="L7533">
        <v>9</v>
      </c>
      <c r="M7533" t="s">
        <v>608</v>
      </c>
      <c r="N7533">
        <v>10</v>
      </c>
      <c r="P7533" cm="1">
        <f t="array" ref="P7533">IF(Q7533&gt;0,INDEX(Q7533:Q29257,MATCH(TRUE,INDEX(Q7533:Q29257="",,),0)-1),"")</f>
        <v>10</v>
      </c>
      <c r="Q7533">
        <v>8</v>
      </c>
      <c r="R7533">
        <f t="shared" si="119"/>
        <v>0</v>
      </c>
    </row>
    <row r="7534" spans="1:18" x14ac:dyDescent="0.3">
      <c r="A7534" t="s">
        <v>603</v>
      </c>
      <c r="B7534" s="1">
        <v>38525</v>
      </c>
      <c r="C7534" t="s">
        <v>16</v>
      </c>
      <c r="D7534" t="s">
        <v>612</v>
      </c>
      <c r="E7534" t="s">
        <v>613</v>
      </c>
      <c r="G7534" s="6" t="s">
        <v>29</v>
      </c>
      <c r="H7534" t="s">
        <v>41</v>
      </c>
      <c r="I7534" t="s">
        <v>21</v>
      </c>
      <c r="J7534" t="s">
        <v>22</v>
      </c>
      <c r="K7534">
        <v>5.4</v>
      </c>
      <c r="L7534">
        <v>114</v>
      </c>
      <c r="M7534" t="s">
        <v>608</v>
      </c>
      <c r="N7534">
        <v>114</v>
      </c>
      <c r="P7534" cm="1">
        <f t="array" ref="P7534">IF(Q7534&gt;0,INDEX(Q7534:Q29258,MATCH(TRUE,INDEX(Q7534:Q29258="",,),0)-1),"")</f>
        <v>10</v>
      </c>
      <c r="Q7534">
        <v>8</v>
      </c>
      <c r="R7534">
        <f t="shared" si="119"/>
        <v>0</v>
      </c>
    </row>
    <row r="7535" spans="1:18" x14ac:dyDescent="0.3">
      <c r="A7535" t="s">
        <v>603</v>
      </c>
      <c r="B7535" s="1">
        <v>38525</v>
      </c>
      <c r="C7535" t="s">
        <v>16</v>
      </c>
      <c r="D7535" t="s">
        <v>612</v>
      </c>
      <c r="E7535" t="s">
        <v>613</v>
      </c>
      <c r="G7535" s="6" t="s">
        <v>29</v>
      </c>
      <c r="H7535" t="s">
        <v>30</v>
      </c>
      <c r="I7535" t="s">
        <v>26</v>
      </c>
      <c r="J7535" t="s">
        <v>27</v>
      </c>
      <c r="K7535">
        <v>71</v>
      </c>
      <c r="L7535">
        <v>8.6</v>
      </c>
      <c r="M7535" t="s">
        <v>608</v>
      </c>
      <c r="N7535">
        <v>8.6</v>
      </c>
      <c r="P7535" cm="1">
        <f t="array" ref="P7535">IF(Q7535&gt;0,INDEX(Q7535:Q29259,MATCH(TRUE,INDEX(Q7535:Q29259="",,),0)-1),"")</f>
        <v>10</v>
      </c>
      <c r="Q7535">
        <v>8</v>
      </c>
      <c r="R7535">
        <f t="shared" si="119"/>
        <v>0</v>
      </c>
    </row>
    <row r="7536" spans="1:18" x14ac:dyDescent="0.3">
      <c r="A7536" t="s">
        <v>603</v>
      </c>
      <c r="B7536" s="1">
        <v>38525</v>
      </c>
      <c r="C7536" t="s">
        <v>16</v>
      </c>
      <c r="D7536" t="s">
        <v>612</v>
      </c>
      <c r="E7536" t="s">
        <v>613</v>
      </c>
      <c r="G7536" s="6" t="s">
        <v>29</v>
      </c>
      <c r="H7536" t="s">
        <v>41</v>
      </c>
      <c r="I7536" t="s">
        <v>26</v>
      </c>
      <c r="J7536" t="s">
        <v>27</v>
      </c>
      <c r="K7536">
        <v>5</v>
      </c>
      <c r="L7536">
        <v>24.7</v>
      </c>
      <c r="M7536" t="s">
        <v>608</v>
      </c>
      <c r="N7536">
        <v>24.7</v>
      </c>
      <c r="P7536" cm="1">
        <f t="array" ref="P7536">IF(Q7536&gt;0,INDEX(Q7536:Q29260,MATCH(TRUE,INDEX(Q7536:Q29260="",,),0)-1),"")</f>
        <v>10</v>
      </c>
      <c r="Q7536">
        <v>8</v>
      </c>
      <c r="R7536">
        <f t="shared" si="119"/>
        <v>0</v>
      </c>
    </row>
    <row r="7537" spans="1:18" x14ac:dyDescent="0.3">
      <c r="A7537" t="s">
        <v>603</v>
      </c>
      <c r="B7537" s="1">
        <v>38525</v>
      </c>
      <c r="C7537" t="s">
        <v>16</v>
      </c>
      <c r="D7537" t="s">
        <v>612</v>
      </c>
      <c r="E7537" t="s">
        <v>613</v>
      </c>
      <c r="G7537" s="6" t="s">
        <v>29</v>
      </c>
      <c r="H7537" t="s">
        <v>28</v>
      </c>
      <c r="I7537" t="s">
        <v>26</v>
      </c>
      <c r="J7537" t="s">
        <v>27</v>
      </c>
      <c r="K7537">
        <v>38</v>
      </c>
      <c r="L7537">
        <v>15.3</v>
      </c>
      <c r="M7537" t="s">
        <v>608</v>
      </c>
      <c r="N7537">
        <v>15.3</v>
      </c>
      <c r="P7537" cm="1">
        <f t="array" ref="P7537">IF(Q7537&gt;0,INDEX(Q7537:Q29261,MATCH(TRUE,INDEX(Q7537:Q29261="",,),0)-1),"")</f>
        <v>10</v>
      </c>
      <c r="Q7537">
        <v>8</v>
      </c>
      <c r="R7537">
        <f t="shared" si="119"/>
        <v>0</v>
      </c>
    </row>
    <row r="7538" spans="1:18" x14ac:dyDescent="0.3">
      <c r="A7538" t="s">
        <v>603</v>
      </c>
      <c r="B7538" s="1">
        <v>38525</v>
      </c>
      <c r="C7538" t="s">
        <v>16</v>
      </c>
      <c r="D7538" t="s">
        <v>612</v>
      </c>
      <c r="E7538" t="s">
        <v>613</v>
      </c>
      <c r="G7538" s="6" t="s">
        <v>29</v>
      </c>
      <c r="H7538" t="s">
        <v>154</v>
      </c>
      <c r="I7538" t="s">
        <v>26</v>
      </c>
      <c r="J7538" t="s">
        <v>27</v>
      </c>
      <c r="K7538">
        <v>18</v>
      </c>
      <c r="L7538">
        <v>3.8</v>
      </c>
      <c r="M7538" t="s">
        <v>608</v>
      </c>
      <c r="N7538">
        <v>3.8</v>
      </c>
      <c r="P7538" cm="1">
        <f t="array" ref="P7538">IF(Q7538&gt;0,INDEX(Q7538:Q29262,MATCH(TRUE,INDEX(Q7538:Q29262="",,),0)-1),"")</f>
        <v>10</v>
      </c>
      <c r="Q7538">
        <v>8</v>
      </c>
      <c r="R7538">
        <f t="shared" si="119"/>
        <v>0</v>
      </c>
    </row>
    <row r="7539" spans="1:18" x14ac:dyDescent="0.3">
      <c r="A7539" t="s">
        <v>603</v>
      </c>
      <c r="B7539" s="1">
        <v>38525</v>
      </c>
      <c r="C7539" t="s">
        <v>16</v>
      </c>
      <c r="D7539" t="s">
        <v>612</v>
      </c>
      <c r="E7539" t="s">
        <v>613</v>
      </c>
      <c r="G7539" t="s">
        <v>19</v>
      </c>
      <c r="H7539" t="s">
        <v>43</v>
      </c>
      <c r="I7539" t="s">
        <v>21</v>
      </c>
      <c r="J7539" t="s">
        <v>22</v>
      </c>
      <c r="K7539">
        <v>25.6</v>
      </c>
      <c r="L7539">
        <v>92</v>
      </c>
      <c r="M7539" t="s">
        <v>609</v>
      </c>
      <c r="N7539">
        <v>140</v>
      </c>
      <c r="P7539" cm="1">
        <f t="array" ref="P7539">IF(Q7539&gt;0,INDEX(Q7539:Q29263,MATCH(TRUE,INDEX(Q7539:Q29263="",,),0)-1),"")</f>
        <v>10</v>
      </c>
      <c r="Q7539">
        <v>9</v>
      </c>
      <c r="R7539">
        <f t="shared" si="119"/>
        <v>0</v>
      </c>
    </row>
    <row r="7540" spans="1:18" x14ac:dyDescent="0.3">
      <c r="A7540" t="s">
        <v>603</v>
      </c>
      <c r="B7540" s="1">
        <v>38525</v>
      </c>
      <c r="C7540" t="s">
        <v>16</v>
      </c>
      <c r="D7540" t="s">
        <v>612</v>
      </c>
      <c r="E7540" t="s">
        <v>613</v>
      </c>
      <c r="G7540" t="s">
        <v>19</v>
      </c>
      <c r="H7540" t="s">
        <v>53</v>
      </c>
      <c r="I7540" t="s">
        <v>26</v>
      </c>
      <c r="J7540" t="s">
        <v>27</v>
      </c>
      <c r="K7540">
        <v>228</v>
      </c>
      <c r="L7540">
        <v>13</v>
      </c>
      <c r="M7540" t="s">
        <v>609</v>
      </c>
      <c r="N7540">
        <v>15.01</v>
      </c>
      <c r="P7540" cm="1">
        <f t="array" ref="P7540">IF(Q7540&gt;0,INDEX(Q7540:Q29264,MATCH(TRUE,INDEX(Q7540:Q29264="",,),0)-1),"")</f>
        <v>10</v>
      </c>
      <c r="Q7540">
        <v>9</v>
      </c>
      <c r="R7540">
        <f t="shared" ref="R7540:R7603" si="120">IF(P7540="","",0)</f>
        <v>0</v>
      </c>
    </row>
    <row r="7541" spans="1:18" x14ac:dyDescent="0.3">
      <c r="A7541" t="s">
        <v>603</v>
      </c>
      <c r="B7541" s="1">
        <v>38525</v>
      </c>
      <c r="C7541" t="s">
        <v>16</v>
      </c>
      <c r="D7541" t="s">
        <v>612</v>
      </c>
      <c r="E7541" t="s">
        <v>613</v>
      </c>
      <c r="G7541" t="s">
        <v>19</v>
      </c>
      <c r="H7541" t="s">
        <v>43</v>
      </c>
      <c r="I7541" t="s">
        <v>26</v>
      </c>
      <c r="J7541" t="s">
        <v>27</v>
      </c>
      <c r="K7541">
        <v>167</v>
      </c>
      <c r="L7541">
        <v>9</v>
      </c>
      <c r="M7541" t="s">
        <v>609</v>
      </c>
      <c r="N7541">
        <v>9.1</v>
      </c>
      <c r="P7541" cm="1">
        <f t="array" ref="P7541">IF(Q7541&gt;0,INDEX(Q7541:Q29265,MATCH(TRUE,INDEX(Q7541:Q29265="",,),0)-1),"")</f>
        <v>10</v>
      </c>
      <c r="Q7541">
        <v>9</v>
      </c>
      <c r="R7541">
        <f t="shared" si="120"/>
        <v>0</v>
      </c>
    </row>
    <row r="7542" spans="1:18" x14ac:dyDescent="0.3">
      <c r="A7542" t="s">
        <v>603</v>
      </c>
      <c r="B7542" s="1">
        <v>38525</v>
      </c>
      <c r="C7542" t="s">
        <v>16</v>
      </c>
      <c r="D7542" t="s">
        <v>612</v>
      </c>
      <c r="E7542" t="s">
        <v>613</v>
      </c>
      <c r="G7542" s="6" t="s">
        <v>29</v>
      </c>
      <c r="H7542" t="s">
        <v>41</v>
      </c>
      <c r="I7542" t="s">
        <v>21</v>
      </c>
      <c r="J7542" t="s">
        <v>22</v>
      </c>
      <c r="K7542">
        <v>5.4</v>
      </c>
      <c r="L7542">
        <v>114</v>
      </c>
      <c r="M7542" t="s">
        <v>609</v>
      </c>
      <c r="N7542">
        <v>114</v>
      </c>
      <c r="P7542" cm="1">
        <f t="array" ref="P7542">IF(Q7542&gt;0,INDEX(Q7542:Q29266,MATCH(TRUE,INDEX(Q7542:Q29266="",,),0)-1),"")</f>
        <v>10</v>
      </c>
      <c r="Q7542">
        <v>9</v>
      </c>
      <c r="R7542">
        <f t="shared" si="120"/>
        <v>0</v>
      </c>
    </row>
    <row r="7543" spans="1:18" x14ac:dyDescent="0.3">
      <c r="A7543" t="s">
        <v>603</v>
      </c>
      <c r="B7543" s="1">
        <v>38525</v>
      </c>
      <c r="C7543" t="s">
        <v>16</v>
      </c>
      <c r="D7543" t="s">
        <v>612</v>
      </c>
      <c r="E7543" t="s">
        <v>613</v>
      </c>
      <c r="G7543" s="6" t="s">
        <v>29</v>
      </c>
      <c r="H7543" t="s">
        <v>30</v>
      </c>
      <c r="I7543" t="s">
        <v>26</v>
      </c>
      <c r="J7543" t="s">
        <v>27</v>
      </c>
      <c r="K7543">
        <v>71</v>
      </c>
      <c r="L7543">
        <v>8.6</v>
      </c>
      <c r="M7543" t="s">
        <v>609</v>
      </c>
      <c r="N7543">
        <v>8.6</v>
      </c>
      <c r="P7543" cm="1">
        <f t="array" ref="P7543">IF(Q7543&gt;0,INDEX(Q7543:Q29267,MATCH(TRUE,INDEX(Q7543:Q29267="",,),0)-1),"")</f>
        <v>10</v>
      </c>
      <c r="Q7543">
        <v>9</v>
      </c>
      <c r="R7543">
        <f t="shared" si="120"/>
        <v>0</v>
      </c>
    </row>
    <row r="7544" spans="1:18" x14ac:dyDescent="0.3">
      <c r="A7544" t="s">
        <v>603</v>
      </c>
      <c r="B7544" s="1">
        <v>38525</v>
      </c>
      <c r="C7544" t="s">
        <v>16</v>
      </c>
      <c r="D7544" t="s">
        <v>612</v>
      </c>
      <c r="E7544" t="s">
        <v>613</v>
      </c>
      <c r="G7544" s="6" t="s">
        <v>29</v>
      </c>
      <c r="H7544" t="s">
        <v>41</v>
      </c>
      <c r="I7544" t="s">
        <v>26</v>
      </c>
      <c r="J7544" t="s">
        <v>27</v>
      </c>
      <c r="K7544">
        <v>5</v>
      </c>
      <c r="L7544">
        <v>24.7</v>
      </c>
      <c r="M7544" t="s">
        <v>609</v>
      </c>
      <c r="N7544">
        <v>24.7</v>
      </c>
      <c r="P7544" cm="1">
        <f t="array" ref="P7544">IF(Q7544&gt;0,INDEX(Q7544:Q29268,MATCH(TRUE,INDEX(Q7544:Q29268="",,),0)-1),"")</f>
        <v>10</v>
      </c>
      <c r="Q7544">
        <v>9</v>
      </c>
      <c r="R7544">
        <f t="shared" si="120"/>
        <v>0</v>
      </c>
    </row>
    <row r="7545" spans="1:18" x14ac:dyDescent="0.3">
      <c r="A7545" t="s">
        <v>603</v>
      </c>
      <c r="B7545" s="1">
        <v>38525</v>
      </c>
      <c r="C7545" t="s">
        <v>16</v>
      </c>
      <c r="D7545" t="s">
        <v>612</v>
      </c>
      <c r="E7545" t="s">
        <v>613</v>
      </c>
      <c r="G7545" s="6" t="s">
        <v>29</v>
      </c>
      <c r="H7545" t="s">
        <v>28</v>
      </c>
      <c r="I7545" t="s">
        <v>26</v>
      </c>
      <c r="J7545" t="s">
        <v>27</v>
      </c>
      <c r="K7545">
        <v>38</v>
      </c>
      <c r="L7545">
        <v>15.3</v>
      </c>
      <c r="M7545" t="s">
        <v>609</v>
      </c>
      <c r="N7545">
        <v>15.3</v>
      </c>
      <c r="P7545" cm="1">
        <f t="array" ref="P7545">IF(Q7545&gt;0,INDEX(Q7545:Q29269,MATCH(TRUE,INDEX(Q7545:Q29269="",,),0)-1),"")</f>
        <v>10</v>
      </c>
      <c r="Q7545">
        <v>9</v>
      </c>
      <c r="R7545">
        <f t="shared" si="120"/>
        <v>0</v>
      </c>
    </row>
    <row r="7546" spans="1:18" x14ac:dyDescent="0.3">
      <c r="A7546" t="s">
        <v>603</v>
      </c>
      <c r="B7546" s="1">
        <v>38525</v>
      </c>
      <c r="C7546" t="s">
        <v>16</v>
      </c>
      <c r="D7546" t="s">
        <v>612</v>
      </c>
      <c r="E7546" t="s">
        <v>613</v>
      </c>
      <c r="G7546" s="6" t="s">
        <v>29</v>
      </c>
      <c r="H7546" t="s">
        <v>154</v>
      </c>
      <c r="I7546" t="s">
        <v>26</v>
      </c>
      <c r="J7546" t="s">
        <v>27</v>
      </c>
      <c r="K7546">
        <v>18</v>
      </c>
      <c r="L7546">
        <v>3.8</v>
      </c>
      <c r="M7546" t="s">
        <v>609</v>
      </c>
      <c r="N7546">
        <v>3.8</v>
      </c>
      <c r="P7546" cm="1">
        <f t="array" ref="P7546">IF(Q7546&gt;0,INDEX(Q7546:Q29270,MATCH(TRUE,INDEX(Q7546:Q29270="",,),0)-1),"")</f>
        <v>10</v>
      </c>
      <c r="Q7546">
        <v>9</v>
      </c>
      <c r="R7546">
        <f t="shared" si="120"/>
        <v>0</v>
      </c>
    </row>
    <row r="7547" spans="1:18" x14ac:dyDescent="0.3">
      <c r="A7547" t="s">
        <v>603</v>
      </c>
      <c r="B7547" s="1">
        <v>38525</v>
      </c>
      <c r="C7547" t="s">
        <v>16</v>
      </c>
      <c r="D7547" t="s">
        <v>612</v>
      </c>
      <c r="E7547" t="s">
        <v>613</v>
      </c>
      <c r="G7547" t="s">
        <v>19</v>
      </c>
      <c r="H7547" t="s">
        <v>43</v>
      </c>
      <c r="I7547" t="s">
        <v>21</v>
      </c>
      <c r="J7547" t="s">
        <v>22</v>
      </c>
      <c r="K7547">
        <v>25.6</v>
      </c>
      <c r="L7547">
        <v>92</v>
      </c>
      <c r="M7547" t="s">
        <v>607</v>
      </c>
      <c r="N7547">
        <v>142.78</v>
      </c>
      <c r="P7547" cm="1">
        <f t="array" ref="P7547">IF(Q7547&gt;0,INDEX(Q7547:Q29271,MATCH(TRUE,INDEX(Q7547:Q29271="",,),0)-1),"")</f>
        <v>10</v>
      </c>
      <c r="Q7547">
        <v>10</v>
      </c>
      <c r="R7547">
        <f t="shared" si="120"/>
        <v>0</v>
      </c>
    </row>
    <row r="7548" spans="1:18" x14ac:dyDescent="0.3">
      <c r="A7548" t="s">
        <v>603</v>
      </c>
      <c r="B7548" s="1">
        <v>38525</v>
      </c>
      <c r="C7548" t="s">
        <v>16</v>
      </c>
      <c r="D7548" t="s">
        <v>612</v>
      </c>
      <c r="E7548" t="s">
        <v>613</v>
      </c>
      <c r="G7548" t="s">
        <v>19</v>
      </c>
      <c r="H7548" t="s">
        <v>53</v>
      </c>
      <c r="I7548" t="s">
        <v>26</v>
      </c>
      <c r="J7548" t="s">
        <v>27</v>
      </c>
      <c r="K7548">
        <v>228</v>
      </c>
      <c r="L7548">
        <v>13</v>
      </c>
      <c r="M7548" t="s">
        <v>607</v>
      </c>
      <c r="N7548">
        <v>13.53</v>
      </c>
      <c r="P7548" cm="1">
        <f t="array" ref="P7548">IF(Q7548&gt;0,INDEX(Q7548:Q29272,MATCH(TRUE,INDEX(Q7548:Q29272="",,),0)-1),"")</f>
        <v>10</v>
      </c>
      <c r="Q7548">
        <v>10</v>
      </c>
      <c r="R7548">
        <f t="shared" si="120"/>
        <v>0</v>
      </c>
    </row>
    <row r="7549" spans="1:18" x14ac:dyDescent="0.3">
      <c r="A7549" t="s">
        <v>603</v>
      </c>
      <c r="B7549" s="1">
        <v>38525</v>
      </c>
      <c r="C7549" t="s">
        <v>16</v>
      </c>
      <c r="D7549" t="s">
        <v>612</v>
      </c>
      <c r="E7549" t="s">
        <v>613</v>
      </c>
      <c r="G7549" t="s">
        <v>19</v>
      </c>
      <c r="H7549" t="s">
        <v>43</v>
      </c>
      <c r="I7549" t="s">
        <v>26</v>
      </c>
      <c r="J7549" t="s">
        <v>27</v>
      </c>
      <c r="K7549">
        <v>167</v>
      </c>
      <c r="L7549">
        <v>9</v>
      </c>
      <c r="M7549" t="s">
        <v>607</v>
      </c>
      <c r="N7549">
        <v>9</v>
      </c>
      <c r="P7549" cm="1">
        <f t="array" ref="P7549">IF(Q7549&gt;0,INDEX(Q7549:Q29273,MATCH(TRUE,INDEX(Q7549:Q29273="",,),0)-1),"")</f>
        <v>10</v>
      </c>
      <c r="Q7549">
        <v>10</v>
      </c>
      <c r="R7549">
        <f t="shared" si="120"/>
        <v>0</v>
      </c>
    </row>
    <row r="7550" spans="1:18" x14ac:dyDescent="0.3">
      <c r="A7550" t="s">
        <v>603</v>
      </c>
      <c r="B7550" s="1">
        <v>38525</v>
      </c>
      <c r="C7550" t="s">
        <v>16</v>
      </c>
      <c r="D7550" t="s">
        <v>612</v>
      </c>
      <c r="E7550" t="s">
        <v>613</v>
      </c>
      <c r="G7550" s="6" t="s">
        <v>29</v>
      </c>
      <c r="H7550" t="s">
        <v>41</v>
      </c>
      <c r="I7550" t="s">
        <v>21</v>
      </c>
      <c r="J7550" t="s">
        <v>22</v>
      </c>
      <c r="K7550">
        <v>5.4</v>
      </c>
      <c r="L7550">
        <v>114</v>
      </c>
      <c r="M7550" t="s">
        <v>607</v>
      </c>
      <c r="N7550">
        <v>114</v>
      </c>
      <c r="P7550" cm="1">
        <f t="array" ref="P7550">IF(Q7550&gt;0,INDEX(Q7550:Q29274,MATCH(TRUE,INDEX(Q7550:Q29274="",,),0)-1),"")</f>
        <v>10</v>
      </c>
      <c r="Q7550">
        <v>10</v>
      </c>
      <c r="R7550">
        <f t="shared" si="120"/>
        <v>0</v>
      </c>
    </row>
    <row r="7551" spans="1:18" x14ac:dyDescent="0.3">
      <c r="A7551" t="s">
        <v>603</v>
      </c>
      <c r="B7551" s="1">
        <v>38525</v>
      </c>
      <c r="C7551" t="s">
        <v>16</v>
      </c>
      <c r="D7551" t="s">
        <v>612</v>
      </c>
      <c r="E7551" t="s">
        <v>613</v>
      </c>
      <c r="G7551" s="6" t="s">
        <v>29</v>
      </c>
      <c r="H7551" t="s">
        <v>30</v>
      </c>
      <c r="I7551" t="s">
        <v>26</v>
      </c>
      <c r="J7551" t="s">
        <v>27</v>
      </c>
      <c r="K7551">
        <v>71</v>
      </c>
      <c r="L7551">
        <v>8.6</v>
      </c>
      <c r="M7551" t="s">
        <v>607</v>
      </c>
      <c r="N7551">
        <v>8.6</v>
      </c>
      <c r="P7551" cm="1">
        <f t="array" ref="P7551">IF(Q7551&gt;0,INDEX(Q7551:Q29275,MATCH(TRUE,INDEX(Q7551:Q29275="",,),0)-1),"")</f>
        <v>10</v>
      </c>
      <c r="Q7551">
        <v>10</v>
      </c>
      <c r="R7551">
        <f t="shared" si="120"/>
        <v>0</v>
      </c>
    </row>
    <row r="7552" spans="1:18" x14ac:dyDescent="0.3">
      <c r="A7552" t="s">
        <v>603</v>
      </c>
      <c r="B7552" s="1">
        <v>38525</v>
      </c>
      <c r="C7552" t="s">
        <v>16</v>
      </c>
      <c r="D7552" t="s">
        <v>612</v>
      </c>
      <c r="E7552" t="s">
        <v>613</v>
      </c>
      <c r="G7552" s="6" t="s">
        <v>29</v>
      </c>
      <c r="H7552" t="s">
        <v>41</v>
      </c>
      <c r="I7552" t="s">
        <v>26</v>
      </c>
      <c r="J7552" t="s">
        <v>27</v>
      </c>
      <c r="K7552">
        <v>5</v>
      </c>
      <c r="L7552">
        <v>24.7</v>
      </c>
      <c r="M7552" t="s">
        <v>607</v>
      </c>
      <c r="N7552">
        <v>24.7</v>
      </c>
      <c r="P7552" cm="1">
        <f t="array" ref="P7552">IF(Q7552&gt;0,INDEX(Q7552:Q29276,MATCH(TRUE,INDEX(Q7552:Q29276="",,),0)-1),"")</f>
        <v>10</v>
      </c>
      <c r="Q7552">
        <v>10</v>
      </c>
      <c r="R7552">
        <f t="shared" si="120"/>
        <v>0</v>
      </c>
    </row>
    <row r="7553" spans="1:18" x14ac:dyDescent="0.3">
      <c r="A7553" t="s">
        <v>603</v>
      </c>
      <c r="B7553" s="1">
        <v>38525</v>
      </c>
      <c r="C7553" t="s">
        <v>16</v>
      </c>
      <c r="D7553" t="s">
        <v>612</v>
      </c>
      <c r="E7553" t="s">
        <v>613</v>
      </c>
      <c r="G7553" s="6" t="s">
        <v>29</v>
      </c>
      <c r="H7553" t="s">
        <v>28</v>
      </c>
      <c r="I7553" t="s">
        <v>26</v>
      </c>
      <c r="J7553" t="s">
        <v>27</v>
      </c>
      <c r="K7553">
        <v>38</v>
      </c>
      <c r="L7553">
        <v>15.3</v>
      </c>
      <c r="M7553" t="s">
        <v>607</v>
      </c>
      <c r="N7553">
        <v>15.3</v>
      </c>
      <c r="P7553" cm="1">
        <f t="array" ref="P7553">IF(Q7553&gt;0,INDEX(Q7553:Q29277,MATCH(TRUE,INDEX(Q7553:Q29277="",,),0)-1),"")</f>
        <v>10</v>
      </c>
      <c r="Q7553">
        <v>10</v>
      </c>
      <c r="R7553">
        <f t="shared" si="120"/>
        <v>0</v>
      </c>
    </row>
    <row r="7554" spans="1:18" x14ac:dyDescent="0.3">
      <c r="A7554" t="s">
        <v>603</v>
      </c>
      <c r="B7554" s="1">
        <v>38525</v>
      </c>
      <c r="C7554" t="s">
        <v>16</v>
      </c>
      <c r="D7554" t="s">
        <v>612</v>
      </c>
      <c r="E7554" t="s">
        <v>613</v>
      </c>
      <c r="G7554" s="6" t="s">
        <v>29</v>
      </c>
      <c r="H7554" t="s">
        <v>154</v>
      </c>
      <c r="I7554" t="s">
        <v>26</v>
      </c>
      <c r="J7554" t="s">
        <v>27</v>
      </c>
      <c r="K7554">
        <v>18</v>
      </c>
      <c r="L7554">
        <v>3.8</v>
      </c>
      <c r="M7554" t="s">
        <v>607</v>
      </c>
      <c r="N7554">
        <v>3.8</v>
      </c>
      <c r="P7554" cm="1">
        <f t="array" ref="P7554">IF(Q7554&gt;0,INDEX(Q7554:Q29278,MATCH(TRUE,INDEX(Q7554:Q29278="",,),0)-1),"")</f>
        <v>10</v>
      </c>
      <c r="Q7554">
        <v>10</v>
      </c>
      <c r="R7554">
        <f t="shared" si="120"/>
        <v>0</v>
      </c>
    </row>
    <row r="7555" spans="1:18" x14ac:dyDescent="0.3">
      <c r="P7555" t="str" cm="1">
        <f t="array" ref="P7555">IF(Q7555&gt;0,INDEX(Q7555:Q29279,MATCH(TRUE,INDEX(Q7555:Q29279="",,),0)-1),"")</f>
        <v/>
      </c>
      <c r="R7555" t="str">
        <f t="shared" si="120"/>
        <v/>
      </c>
    </row>
    <row r="7556" spans="1:18" x14ac:dyDescent="0.3">
      <c r="A7556" t="s">
        <v>603</v>
      </c>
      <c r="B7556" s="1">
        <v>38525</v>
      </c>
      <c r="C7556" t="s">
        <v>16</v>
      </c>
      <c r="D7556" t="s">
        <v>614</v>
      </c>
      <c r="E7556" t="s">
        <v>615</v>
      </c>
      <c r="G7556" t="s">
        <v>19</v>
      </c>
      <c r="H7556" t="s">
        <v>28</v>
      </c>
      <c r="I7556" t="s">
        <v>21</v>
      </c>
      <c r="J7556" t="s">
        <v>22</v>
      </c>
      <c r="K7556">
        <v>32.4</v>
      </c>
      <c r="L7556">
        <v>58</v>
      </c>
      <c r="M7556" t="s">
        <v>86</v>
      </c>
      <c r="N7556">
        <v>434.68</v>
      </c>
      <c r="O7556" t="s">
        <v>24</v>
      </c>
      <c r="P7556" cm="1">
        <f t="array" ref="P7556">IF(Q7556&gt;0,INDEX(Q7556:Q29280,MATCH(TRUE,INDEX(Q7556:Q29280="",,),0)-1),"")</f>
        <v>7</v>
      </c>
      <c r="Q7556">
        <v>1</v>
      </c>
      <c r="R7556">
        <f t="shared" si="120"/>
        <v>0</v>
      </c>
    </row>
    <row r="7557" spans="1:18" x14ac:dyDescent="0.3">
      <c r="A7557" t="s">
        <v>603</v>
      </c>
      <c r="B7557" s="1">
        <v>38525</v>
      </c>
      <c r="C7557" t="s">
        <v>16</v>
      </c>
      <c r="D7557" t="s">
        <v>614</v>
      </c>
      <c r="E7557" t="s">
        <v>615</v>
      </c>
      <c r="G7557" t="s">
        <v>19</v>
      </c>
      <c r="H7557" t="s">
        <v>28</v>
      </c>
      <c r="I7557" t="s">
        <v>26</v>
      </c>
      <c r="J7557" t="s">
        <v>27</v>
      </c>
      <c r="K7557">
        <v>388</v>
      </c>
      <c r="L7557">
        <v>15.5</v>
      </c>
      <c r="M7557" t="s">
        <v>86</v>
      </c>
      <c r="N7557">
        <v>15.75</v>
      </c>
      <c r="O7557" t="s">
        <v>24</v>
      </c>
      <c r="P7557" cm="1">
        <f t="array" ref="P7557">IF(Q7557&gt;0,INDEX(Q7557:Q29281,MATCH(TRUE,INDEX(Q7557:Q29281="",,),0)-1),"")</f>
        <v>7</v>
      </c>
      <c r="Q7557">
        <v>1</v>
      </c>
      <c r="R7557">
        <f t="shared" si="120"/>
        <v>0</v>
      </c>
    </row>
    <row r="7558" spans="1:18" x14ac:dyDescent="0.3">
      <c r="A7558" t="s">
        <v>603</v>
      </c>
      <c r="B7558" s="1">
        <v>38525</v>
      </c>
      <c r="C7558" t="s">
        <v>16</v>
      </c>
      <c r="D7558" t="s">
        <v>614</v>
      </c>
      <c r="E7558" t="s">
        <v>615</v>
      </c>
      <c r="G7558" s="6" t="s">
        <v>29</v>
      </c>
      <c r="H7558" t="s">
        <v>53</v>
      </c>
      <c r="I7558" t="s">
        <v>26</v>
      </c>
      <c r="J7558" t="s">
        <v>27</v>
      </c>
      <c r="K7558">
        <v>13</v>
      </c>
      <c r="L7558">
        <v>13</v>
      </c>
      <c r="M7558" t="s">
        <v>86</v>
      </c>
      <c r="N7558">
        <v>13</v>
      </c>
      <c r="O7558" t="s">
        <v>24</v>
      </c>
      <c r="P7558" cm="1">
        <f t="array" ref="P7558">IF(Q7558&gt;0,INDEX(Q7558:Q29282,MATCH(TRUE,INDEX(Q7558:Q29282="",,),0)-1),"")</f>
        <v>7</v>
      </c>
      <c r="Q7558">
        <v>1</v>
      </c>
      <c r="R7558">
        <f t="shared" si="120"/>
        <v>0</v>
      </c>
    </row>
    <row r="7559" spans="1:18" x14ac:dyDescent="0.3">
      <c r="A7559" t="s">
        <v>603</v>
      </c>
      <c r="B7559" s="1">
        <v>38525</v>
      </c>
      <c r="C7559" t="s">
        <v>16</v>
      </c>
      <c r="D7559" t="s">
        <v>614</v>
      </c>
      <c r="E7559" t="s">
        <v>615</v>
      </c>
      <c r="G7559" s="6" t="s">
        <v>29</v>
      </c>
      <c r="H7559" t="s">
        <v>69</v>
      </c>
      <c r="I7559" t="s">
        <v>26</v>
      </c>
      <c r="J7559" t="s">
        <v>27</v>
      </c>
      <c r="K7559">
        <v>3</v>
      </c>
      <c r="L7559">
        <v>6.9</v>
      </c>
      <c r="M7559" t="s">
        <v>86</v>
      </c>
      <c r="N7559">
        <v>6.9</v>
      </c>
      <c r="O7559" t="s">
        <v>24</v>
      </c>
      <c r="P7559" cm="1">
        <f t="array" ref="P7559">IF(Q7559&gt;0,INDEX(Q7559:Q29283,MATCH(TRUE,INDEX(Q7559:Q29283="",,),0)-1),"")</f>
        <v>7</v>
      </c>
      <c r="Q7559">
        <v>1</v>
      </c>
      <c r="R7559">
        <f t="shared" si="120"/>
        <v>0</v>
      </c>
    </row>
    <row r="7560" spans="1:18" x14ac:dyDescent="0.3">
      <c r="A7560" t="s">
        <v>603</v>
      </c>
      <c r="B7560" s="1">
        <v>38525</v>
      </c>
      <c r="C7560" t="s">
        <v>16</v>
      </c>
      <c r="D7560" t="s">
        <v>614</v>
      </c>
      <c r="E7560" t="s">
        <v>615</v>
      </c>
      <c r="G7560" s="6" t="s">
        <v>29</v>
      </c>
      <c r="H7560" t="s">
        <v>41</v>
      </c>
      <c r="I7560" t="s">
        <v>26</v>
      </c>
      <c r="J7560" t="s">
        <v>27</v>
      </c>
      <c r="K7560">
        <v>3</v>
      </c>
      <c r="L7560">
        <v>25</v>
      </c>
      <c r="M7560" t="s">
        <v>86</v>
      </c>
      <c r="N7560">
        <v>25</v>
      </c>
      <c r="O7560" t="s">
        <v>24</v>
      </c>
      <c r="P7560" cm="1">
        <f t="array" ref="P7560">IF(Q7560&gt;0,INDEX(Q7560:Q29284,MATCH(TRUE,INDEX(Q7560:Q29284="",,),0)-1),"")</f>
        <v>7</v>
      </c>
      <c r="Q7560">
        <v>1</v>
      </c>
      <c r="R7560">
        <f t="shared" si="120"/>
        <v>0</v>
      </c>
    </row>
    <row r="7561" spans="1:18" x14ac:dyDescent="0.3">
      <c r="A7561" t="s">
        <v>603</v>
      </c>
      <c r="B7561" s="1">
        <v>38525</v>
      </c>
      <c r="C7561" t="s">
        <v>16</v>
      </c>
      <c r="D7561" t="s">
        <v>614</v>
      </c>
      <c r="E7561" t="s">
        <v>615</v>
      </c>
      <c r="G7561" s="6" t="s">
        <v>29</v>
      </c>
      <c r="H7561" t="s">
        <v>43</v>
      </c>
      <c r="I7561" t="s">
        <v>26</v>
      </c>
      <c r="J7561" t="s">
        <v>27</v>
      </c>
      <c r="K7561">
        <v>3</v>
      </c>
      <c r="L7561">
        <v>9</v>
      </c>
      <c r="M7561" t="s">
        <v>86</v>
      </c>
      <c r="N7561">
        <v>9</v>
      </c>
      <c r="O7561" t="s">
        <v>24</v>
      </c>
      <c r="P7561" cm="1">
        <f t="array" ref="P7561">IF(Q7561&gt;0,INDEX(Q7561:Q29285,MATCH(TRUE,INDEX(Q7561:Q29285="",,),0)-1),"")</f>
        <v>7</v>
      </c>
      <c r="Q7561">
        <v>1</v>
      </c>
      <c r="R7561">
        <f t="shared" si="120"/>
        <v>0</v>
      </c>
    </row>
    <row r="7562" spans="1:18" x14ac:dyDescent="0.3">
      <c r="A7562" t="s">
        <v>603</v>
      </c>
      <c r="B7562" s="1">
        <v>38525</v>
      </c>
      <c r="C7562" t="s">
        <v>16</v>
      </c>
      <c r="D7562" t="s">
        <v>614</v>
      </c>
      <c r="E7562" t="s">
        <v>615</v>
      </c>
      <c r="G7562" s="6" t="s">
        <v>29</v>
      </c>
      <c r="H7562" t="s">
        <v>64</v>
      </c>
      <c r="I7562" t="s">
        <v>26</v>
      </c>
      <c r="J7562" t="s">
        <v>27</v>
      </c>
      <c r="K7562">
        <v>2</v>
      </c>
      <c r="L7562">
        <v>8</v>
      </c>
      <c r="M7562" t="s">
        <v>86</v>
      </c>
      <c r="N7562">
        <v>8</v>
      </c>
      <c r="O7562" t="s">
        <v>24</v>
      </c>
      <c r="P7562" cm="1">
        <f t="array" ref="P7562">IF(Q7562&gt;0,INDEX(Q7562:Q29286,MATCH(TRUE,INDEX(Q7562:Q29286="",,),0)-1),"")</f>
        <v>7</v>
      </c>
      <c r="Q7562">
        <v>1</v>
      </c>
      <c r="R7562">
        <f t="shared" si="120"/>
        <v>0</v>
      </c>
    </row>
    <row r="7563" spans="1:18" x14ac:dyDescent="0.3">
      <c r="A7563" t="s">
        <v>603</v>
      </c>
      <c r="B7563" s="1">
        <v>38525</v>
      </c>
      <c r="C7563" t="s">
        <v>16</v>
      </c>
      <c r="D7563" t="s">
        <v>614</v>
      </c>
      <c r="E7563" t="s">
        <v>615</v>
      </c>
      <c r="G7563" t="s">
        <v>19</v>
      </c>
      <c r="H7563" t="s">
        <v>28</v>
      </c>
      <c r="I7563" t="s">
        <v>21</v>
      </c>
      <c r="J7563" t="s">
        <v>22</v>
      </c>
      <c r="K7563">
        <v>32.4</v>
      </c>
      <c r="L7563">
        <v>58</v>
      </c>
      <c r="M7563" t="s">
        <v>100</v>
      </c>
      <c r="N7563">
        <v>72.5</v>
      </c>
      <c r="P7563" cm="1">
        <f t="array" ref="P7563">IF(Q7563&gt;0,INDEX(Q7563:Q29287,MATCH(TRUE,INDEX(Q7563:Q29287="",,),0)-1),"")</f>
        <v>7</v>
      </c>
      <c r="Q7563">
        <v>2</v>
      </c>
      <c r="R7563">
        <f t="shared" si="120"/>
        <v>0</v>
      </c>
    </row>
    <row r="7564" spans="1:18" x14ac:dyDescent="0.3">
      <c r="A7564" t="s">
        <v>603</v>
      </c>
      <c r="B7564" s="1">
        <v>38525</v>
      </c>
      <c r="C7564" t="s">
        <v>16</v>
      </c>
      <c r="D7564" t="s">
        <v>614</v>
      </c>
      <c r="E7564" t="s">
        <v>615</v>
      </c>
      <c r="G7564" t="s">
        <v>19</v>
      </c>
      <c r="H7564" t="s">
        <v>28</v>
      </c>
      <c r="I7564" t="s">
        <v>26</v>
      </c>
      <c r="J7564" t="s">
        <v>27</v>
      </c>
      <c r="K7564">
        <v>388</v>
      </c>
      <c r="L7564">
        <v>15.5</v>
      </c>
      <c r="M7564" t="s">
        <v>100</v>
      </c>
      <c r="N7564">
        <v>25.5</v>
      </c>
      <c r="P7564" cm="1">
        <f t="array" ref="P7564">IF(Q7564&gt;0,INDEX(Q7564:Q29288,MATCH(TRUE,INDEX(Q7564:Q29288="",,),0)-1),"")</f>
        <v>7</v>
      </c>
      <c r="Q7564">
        <v>2</v>
      </c>
      <c r="R7564">
        <f t="shared" si="120"/>
        <v>0</v>
      </c>
    </row>
    <row r="7565" spans="1:18" x14ac:dyDescent="0.3">
      <c r="A7565" t="s">
        <v>603</v>
      </c>
      <c r="B7565" s="1">
        <v>38525</v>
      </c>
      <c r="C7565" t="s">
        <v>16</v>
      </c>
      <c r="D7565" t="s">
        <v>614</v>
      </c>
      <c r="E7565" t="s">
        <v>615</v>
      </c>
      <c r="G7565" s="6" t="s">
        <v>29</v>
      </c>
      <c r="H7565" t="s">
        <v>53</v>
      </c>
      <c r="I7565" t="s">
        <v>26</v>
      </c>
      <c r="J7565" t="s">
        <v>27</v>
      </c>
      <c r="K7565">
        <v>13</v>
      </c>
      <c r="L7565">
        <v>13</v>
      </c>
      <c r="M7565" t="s">
        <v>100</v>
      </c>
      <c r="N7565">
        <v>13</v>
      </c>
      <c r="P7565" cm="1">
        <f t="array" ref="P7565">IF(Q7565&gt;0,INDEX(Q7565:Q29289,MATCH(TRUE,INDEX(Q7565:Q29289="",,),0)-1),"")</f>
        <v>7</v>
      </c>
      <c r="Q7565">
        <v>2</v>
      </c>
      <c r="R7565">
        <f t="shared" si="120"/>
        <v>0</v>
      </c>
    </row>
    <row r="7566" spans="1:18" x14ac:dyDescent="0.3">
      <c r="A7566" t="s">
        <v>603</v>
      </c>
      <c r="B7566" s="1">
        <v>38525</v>
      </c>
      <c r="C7566" t="s">
        <v>16</v>
      </c>
      <c r="D7566" t="s">
        <v>614</v>
      </c>
      <c r="E7566" t="s">
        <v>615</v>
      </c>
      <c r="G7566" s="6" t="s">
        <v>29</v>
      </c>
      <c r="H7566" t="s">
        <v>69</v>
      </c>
      <c r="I7566" t="s">
        <v>26</v>
      </c>
      <c r="J7566" t="s">
        <v>27</v>
      </c>
      <c r="K7566">
        <v>3</v>
      </c>
      <c r="L7566">
        <v>6.9</v>
      </c>
      <c r="M7566" t="s">
        <v>100</v>
      </c>
      <c r="N7566">
        <v>6.9</v>
      </c>
      <c r="P7566" cm="1">
        <f t="array" ref="P7566">IF(Q7566&gt;0,INDEX(Q7566:Q29290,MATCH(TRUE,INDEX(Q7566:Q29290="",,),0)-1),"")</f>
        <v>7</v>
      </c>
      <c r="Q7566">
        <v>2</v>
      </c>
      <c r="R7566">
        <f t="shared" si="120"/>
        <v>0</v>
      </c>
    </row>
    <row r="7567" spans="1:18" x14ac:dyDescent="0.3">
      <c r="A7567" t="s">
        <v>603</v>
      </c>
      <c r="B7567" s="1">
        <v>38525</v>
      </c>
      <c r="C7567" t="s">
        <v>16</v>
      </c>
      <c r="D7567" t="s">
        <v>614</v>
      </c>
      <c r="E7567" t="s">
        <v>615</v>
      </c>
      <c r="G7567" s="6" t="s">
        <v>29</v>
      </c>
      <c r="H7567" t="s">
        <v>41</v>
      </c>
      <c r="I7567" t="s">
        <v>26</v>
      </c>
      <c r="J7567" t="s">
        <v>27</v>
      </c>
      <c r="K7567">
        <v>3</v>
      </c>
      <c r="L7567">
        <v>25</v>
      </c>
      <c r="M7567" t="s">
        <v>100</v>
      </c>
      <c r="N7567">
        <v>25</v>
      </c>
      <c r="P7567" cm="1">
        <f t="array" ref="P7567">IF(Q7567&gt;0,INDEX(Q7567:Q29291,MATCH(TRUE,INDEX(Q7567:Q29291="",,),0)-1),"")</f>
        <v>7</v>
      </c>
      <c r="Q7567">
        <v>2</v>
      </c>
      <c r="R7567">
        <f t="shared" si="120"/>
        <v>0</v>
      </c>
    </row>
    <row r="7568" spans="1:18" x14ac:dyDescent="0.3">
      <c r="A7568" t="s">
        <v>603</v>
      </c>
      <c r="B7568" s="1">
        <v>38525</v>
      </c>
      <c r="C7568" t="s">
        <v>16</v>
      </c>
      <c r="D7568" t="s">
        <v>614</v>
      </c>
      <c r="E7568" t="s">
        <v>615</v>
      </c>
      <c r="G7568" s="6" t="s">
        <v>29</v>
      </c>
      <c r="H7568" t="s">
        <v>43</v>
      </c>
      <c r="I7568" t="s">
        <v>26</v>
      </c>
      <c r="J7568" t="s">
        <v>27</v>
      </c>
      <c r="K7568">
        <v>3</v>
      </c>
      <c r="L7568">
        <v>9</v>
      </c>
      <c r="M7568" t="s">
        <v>100</v>
      </c>
      <c r="N7568">
        <v>9</v>
      </c>
      <c r="P7568" cm="1">
        <f t="array" ref="P7568">IF(Q7568&gt;0,INDEX(Q7568:Q29292,MATCH(TRUE,INDEX(Q7568:Q29292="",,),0)-1),"")</f>
        <v>7</v>
      </c>
      <c r="Q7568">
        <v>2</v>
      </c>
      <c r="R7568">
        <f t="shared" si="120"/>
        <v>0</v>
      </c>
    </row>
    <row r="7569" spans="1:18" x14ac:dyDescent="0.3">
      <c r="A7569" t="s">
        <v>603</v>
      </c>
      <c r="B7569" s="1">
        <v>38525</v>
      </c>
      <c r="C7569" t="s">
        <v>16</v>
      </c>
      <c r="D7569" t="s">
        <v>614</v>
      </c>
      <c r="E7569" t="s">
        <v>615</v>
      </c>
      <c r="G7569" s="6" t="s">
        <v>29</v>
      </c>
      <c r="H7569" t="s">
        <v>64</v>
      </c>
      <c r="I7569" t="s">
        <v>26</v>
      </c>
      <c r="J7569" t="s">
        <v>27</v>
      </c>
      <c r="K7569">
        <v>2</v>
      </c>
      <c r="L7569">
        <v>8</v>
      </c>
      <c r="M7569" t="s">
        <v>100</v>
      </c>
      <c r="N7569">
        <v>8</v>
      </c>
      <c r="P7569" cm="1">
        <f t="array" ref="P7569">IF(Q7569&gt;0,INDEX(Q7569:Q29293,MATCH(TRUE,INDEX(Q7569:Q29293="",,),0)-1),"")</f>
        <v>7</v>
      </c>
      <c r="Q7569">
        <v>2</v>
      </c>
      <c r="R7569">
        <f t="shared" si="120"/>
        <v>0</v>
      </c>
    </row>
    <row r="7570" spans="1:18" x14ac:dyDescent="0.3">
      <c r="A7570" t="s">
        <v>603</v>
      </c>
      <c r="B7570" s="1">
        <v>38525</v>
      </c>
      <c r="C7570" t="s">
        <v>16</v>
      </c>
      <c r="D7570" t="s">
        <v>614</v>
      </c>
      <c r="E7570" t="s">
        <v>615</v>
      </c>
      <c r="G7570" t="s">
        <v>19</v>
      </c>
      <c r="H7570" t="s">
        <v>28</v>
      </c>
      <c r="I7570" t="s">
        <v>21</v>
      </c>
      <c r="J7570" t="s">
        <v>22</v>
      </c>
      <c r="K7570">
        <v>32.4</v>
      </c>
      <c r="L7570">
        <v>58</v>
      </c>
      <c r="M7570" t="s">
        <v>608</v>
      </c>
      <c r="N7570">
        <v>60</v>
      </c>
      <c r="P7570" cm="1">
        <f t="array" ref="P7570">IF(Q7570&gt;0,INDEX(Q7570:Q29294,MATCH(TRUE,INDEX(Q7570:Q29294="",,),0)-1),"")</f>
        <v>7</v>
      </c>
      <c r="Q7570">
        <v>3</v>
      </c>
      <c r="R7570">
        <f t="shared" si="120"/>
        <v>0</v>
      </c>
    </row>
    <row r="7571" spans="1:18" x14ac:dyDescent="0.3">
      <c r="A7571" t="s">
        <v>603</v>
      </c>
      <c r="B7571" s="1">
        <v>38525</v>
      </c>
      <c r="C7571" t="s">
        <v>16</v>
      </c>
      <c r="D7571" t="s">
        <v>614</v>
      </c>
      <c r="E7571" t="s">
        <v>615</v>
      </c>
      <c r="G7571" t="s">
        <v>19</v>
      </c>
      <c r="H7571" t="s">
        <v>28</v>
      </c>
      <c r="I7571" t="s">
        <v>26</v>
      </c>
      <c r="J7571" t="s">
        <v>27</v>
      </c>
      <c r="K7571">
        <v>388</v>
      </c>
      <c r="L7571">
        <v>15.5</v>
      </c>
      <c r="M7571" t="s">
        <v>608</v>
      </c>
      <c r="N7571">
        <v>25.5</v>
      </c>
      <c r="P7571" cm="1">
        <f t="array" ref="P7571">IF(Q7571&gt;0,INDEX(Q7571:Q29295,MATCH(TRUE,INDEX(Q7571:Q29295="",,),0)-1),"")</f>
        <v>7</v>
      </c>
      <c r="Q7571">
        <v>3</v>
      </c>
      <c r="R7571">
        <f t="shared" si="120"/>
        <v>0</v>
      </c>
    </row>
    <row r="7572" spans="1:18" x14ac:dyDescent="0.3">
      <c r="A7572" t="s">
        <v>603</v>
      </c>
      <c r="B7572" s="1">
        <v>38525</v>
      </c>
      <c r="C7572" t="s">
        <v>16</v>
      </c>
      <c r="D7572" t="s">
        <v>614</v>
      </c>
      <c r="E7572" t="s">
        <v>615</v>
      </c>
      <c r="G7572" s="6" t="s">
        <v>29</v>
      </c>
      <c r="H7572" t="s">
        <v>53</v>
      </c>
      <c r="I7572" t="s">
        <v>26</v>
      </c>
      <c r="J7572" t="s">
        <v>27</v>
      </c>
      <c r="K7572">
        <v>13</v>
      </c>
      <c r="L7572">
        <v>13</v>
      </c>
      <c r="M7572" t="s">
        <v>608</v>
      </c>
      <c r="N7572">
        <v>13</v>
      </c>
      <c r="P7572" cm="1">
        <f t="array" ref="P7572">IF(Q7572&gt;0,INDEX(Q7572:Q29296,MATCH(TRUE,INDEX(Q7572:Q29296="",,),0)-1),"")</f>
        <v>7</v>
      </c>
      <c r="Q7572">
        <v>3</v>
      </c>
      <c r="R7572">
        <f t="shared" si="120"/>
        <v>0</v>
      </c>
    </row>
    <row r="7573" spans="1:18" x14ac:dyDescent="0.3">
      <c r="A7573" t="s">
        <v>603</v>
      </c>
      <c r="B7573" s="1">
        <v>38525</v>
      </c>
      <c r="C7573" t="s">
        <v>16</v>
      </c>
      <c r="D7573" t="s">
        <v>614</v>
      </c>
      <c r="E7573" t="s">
        <v>615</v>
      </c>
      <c r="G7573" s="6" t="s">
        <v>29</v>
      </c>
      <c r="H7573" t="s">
        <v>69</v>
      </c>
      <c r="I7573" t="s">
        <v>26</v>
      </c>
      <c r="J7573" t="s">
        <v>27</v>
      </c>
      <c r="K7573">
        <v>3</v>
      </c>
      <c r="L7573">
        <v>6.9</v>
      </c>
      <c r="M7573" t="s">
        <v>608</v>
      </c>
      <c r="N7573">
        <v>6.9</v>
      </c>
      <c r="P7573" cm="1">
        <f t="array" ref="P7573">IF(Q7573&gt;0,INDEX(Q7573:Q29297,MATCH(TRUE,INDEX(Q7573:Q29297="",,),0)-1),"")</f>
        <v>7</v>
      </c>
      <c r="Q7573">
        <v>3</v>
      </c>
      <c r="R7573">
        <f t="shared" si="120"/>
        <v>0</v>
      </c>
    </row>
    <row r="7574" spans="1:18" x14ac:dyDescent="0.3">
      <c r="A7574" t="s">
        <v>603</v>
      </c>
      <c r="B7574" s="1">
        <v>38525</v>
      </c>
      <c r="C7574" t="s">
        <v>16</v>
      </c>
      <c r="D7574" t="s">
        <v>614</v>
      </c>
      <c r="E7574" t="s">
        <v>615</v>
      </c>
      <c r="G7574" s="6" t="s">
        <v>29</v>
      </c>
      <c r="H7574" t="s">
        <v>41</v>
      </c>
      <c r="I7574" t="s">
        <v>26</v>
      </c>
      <c r="J7574" t="s">
        <v>27</v>
      </c>
      <c r="K7574">
        <v>3</v>
      </c>
      <c r="L7574">
        <v>25</v>
      </c>
      <c r="M7574" t="s">
        <v>608</v>
      </c>
      <c r="N7574">
        <v>25</v>
      </c>
      <c r="P7574" cm="1">
        <f t="array" ref="P7574">IF(Q7574&gt;0,INDEX(Q7574:Q29298,MATCH(TRUE,INDEX(Q7574:Q29298="",,),0)-1),"")</f>
        <v>7</v>
      </c>
      <c r="Q7574">
        <v>3</v>
      </c>
      <c r="R7574">
        <f t="shared" si="120"/>
        <v>0</v>
      </c>
    </row>
    <row r="7575" spans="1:18" x14ac:dyDescent="0.3">
      <c r="A7575" t="s">
        <v>603</v>
      </c>
      <c r="B7575" s="1">
        <v>38525</v>
      </c>
      <c r="C7575" t="s">
        <v>16</v>
      </c>
      <c r="D7575" t="s">
        <v>614</v>
      </c>
      <c r="E7575" t="s">
        <v>615</v>
      </c>
      <c r="G7575" s="6" t="s">
        <v>29</v>
      </c>
      <c r="H7575" t="s">
        <v>43</v>
      </c>
      <c r="I7575" t="s">
        <v>26</v>
      </c>
      <c r="J7575" t="s">
        <v>27</v>
      </c>
      <c r="K7575">
        <v>3</v>
      </c>
      <c r="L7575">
        <v>9</v>
      </c>
      <c r="M7575" t="s">
        <v>608</v>
      </c>
      <c r="N7575">
        <v>9</v>
      </c>
      <c r="P7575" cm="1">
        <f t="array" ref="P7575">IF(Q7575&gt;0,INDEX(Q7575:Q29299,MATCH(TRUE,INDEX(Q7575:Q29299="",,),0)-1),"")</f>
        <v>7</v>
      </c>
      <c r="Q7575">
        <v>3</v>
      </c>
      <c r="R7575">
        <f t="shared" si="120"/>
        <v>0</v>
      </c>
    </row>
    <row r="7576" spans="1:18" x14ac:dyDescent="0.3">
      <c r="A7576" t="s">
        <v>603</v>
      </c>
      <c r="B7576" s="1">
        <v>38525</v>
      </c>
      <c r="C7576" t="s">
        <v>16</v>
      </c>
      <c r="D7576" t="s">
        <v>614</v>
      </c>
      <c r="E7576" t="s">
        <v>615</v>
      </c>
      <c r="G7576" s="6" t="s">
        <v>29</v>
      </c>
      <c r="H7576" t="s">
        <v>64</v>
      </c>
      <c r="I7576" t="s">
        <v>26</v>
      </c>
      <c r="J7576" t="s">
        <v>27</v>
      </c>
      <c r="K7576">
        <v>2</v>
      </c>
      <c r="L7576">
        <v>8</v>
      </c>
      <c r="M7576" t="s">
        <v>608</v>
      </c>
      <c r="N7576">
        <v>8</v>
      </c>
      <c r="P7576" cm="1">
        <f t="array" ref="P7576">IF(Q7576&gt;0,INDEX(Q7576:Q29300,MATCH(TRUE,INDEX(Q7576:Q29300="",,),0)-1),"")</f>
        <v>7</v>
      </c>
      <c r="Q7576">
        <v>3</v>
      </c>
      <c r="R7576">
        <f t="shared" si="120"/>
        <v>0</v>
      </c>
    </row>
    <row r="7577" spans="1:18" x14ac:dyDescent="0.3">
      <c r="A7577" t="s">
        <v>603</v>
      </c>
      <c r="B7577" s="1">
        <v>38525</v>
      </c>
      <c r="C7577" t="s">
        <v>16</v>
      </c>
      <c r="D7577" t="s">
        <v>614</v>
      </c>
      <c r="E7577" t="s">
        <v>615</v>
      </c>
      <c r="G7577" t="s">
        <v>19</v>
      </c>
      <c r="H7577" t="s">
        <v>28</v>
      </c>
      <c r="I7577" t="s">
        <v>21</v>
      </c>
      <c r="J7577" t="s">
        <v>22</v>
      </c>
      <c r="K7577">
        <v>32.4</v>
      </c>
      <c r="L7577">
        <v>58</v>
      </c>
      <c r="M7577" t="s">
        <v>74</v>
      </c>
      <c r="N7577">
        <v>168.49</v>
      </c>
      <c r="P7577" cm="1">
        <f t="array" ref="P7577">IF(Q7577&gt;0,INDEX(Q7577:Q29301,MATCH(TRUE,INDEX(Q7577:Q29301="",,),0)-1),"")</f>
        <v>7</v>
      </c>
      <c r="Q7577">
        <v>4</v>
      </c>
      <c r="R7577">
        <f t="shared" si="120"/>
        <v>0</v>
      </c>
    </row>
    <row r="7578" spans="1:18" x14ac:dyDescent="0.3">
      <c r="A7578" t="s">
        <v>603</v>
      </c>
      <c r="B7578" s="1">
        <v>38525</v>
      </c>
      <c r="C7578" t="s">
        <v>16</v>
      </c>
      <c r="D7578" t="s">
        <v>614</v>
      </c>
      <c r="E7578" t="s">
        <v>615</v>
      </c>
      <c r="G7578" t="s">
        <v>19</v>
      </c>
      <c r="H7578" t="s">
        <v>28</v>
      </c>
      <c r="I7578" t="s">
        <v>26</v>
      </c>
      <c r="J7578" t="s">
        <v>27</v>
      </c>
      <c r="K7578">
        <v>388</v>
      </c>
      <c r="L7578">
        <v>15.5</v>
      </c>
      <c r="M7578" t="s">
        <v>74</v>
      </c>
      <c r="N7578">
        <v>15.5</v>
      </c>
      <c r="P7578" cm="1">
        <f t="array" ref="P7578">IF(Q7578&gt;0,INDEX(Q7578:Q29302,MATCH(TRUE,INDEX(Q7578:Q29302="",,),0)-1),"")</f>
        <v>7</v>
      </c>
      <c r="Q7578">
        <v>4</v>
      </c>
      <c r="R7578">
        <f t="shared" si="120"/>
        <v>0</v>
      </c>
    </row>
    <row r="7579" spans="1:18" x14ac:dyDescent="0.3">
      <c r="A7579" t="s">
        <v>603</v>
      </c>
      <c r="B7579" s="1">
        <v>38525</v>
      </c>
      <c r="C7579" t="s">
        <v>16</v>
      </c>
      <c r="D7579" t="s">
        <v>614</v>
      </c>
      <c r="E7579" t="s">
        <v>615</v>
      </c>
      <c r="G7579" s="6" t="s">
        <v>29</v>
      </c>
      <c r="H7579" t="s">
        <v>53</v>
      </c>
      <c r="I7579" t="s">
        <v>26</v>
      </c>
      <c r="J7579" t="s">
        <v>27</v>
      </c>
      <c r="K7579">
        <v>13</v>
      </c>
      <c r="L7579">
        <v>13</v>
      </c>
      <c r="M7579" t="s">
        <v>74</v>
      </c>
      <c r="N7579">
        <v>13</v>
      </c>
      <c r="P7579" cm="1">
        <f t="array" ref="P7579">IF(Q7579&gt;0,INDEX(Q7579:Q29303,MATCH(TRUE,INDEX(Q7579:Q29303="",,),0)-1),"")</f>
        <v>7</v>
      </c>
      <c r="Q7579">
        <v>4</v>
      </c>
      <c r="R7579">
        <f t="shared" si="120"/>
        <v>0</v>
      </c>
    </row>
    <row r="7580" spans="1:18" x14ac:dyDescent="0.3">
      <c r="A7580" t="s">
        <v>603</v>
      </c>
      <c r="B7580" s="1">
        <v>38525</v>
      </c>
      <c r="C7580" t="s">
        <v>16</v>
      </c>
      <c r="D7580" t="s">
        <v>614</v>
      </c>
      <c r="E7580" t="s">
        <v>615</v>
      </c>
      <c r="G7580" s="6" t="s">
        <v>29</v>
      </c>
      <c r="H7580" t="s">
        <v>69</v>
      </c>
      <c r="I7580" t="s">
        <v>26</v>
      </c>
      <c r="J7580" t="s">
        <v>27</v>
      </c>
      <c r="K7580">
        <v>3</v>
      </c>
      <c r="L7580">
        <v>6.9</v>
      </c>
      <c r="M7580" t="s">
        <v>74</v>
      </c>
      <c r="N7580">
        <v>6.9</v>
      </c>
      <c r="P7580" cm="1">
        <f t="array" ref="P7580">IF(Q7580&gt;0,INDEX(Q7580:Q29304,MATCH(TRUE,INDEX(Q7580:Q29304="",,),0)-1),"")</f>
        <v>7</v>
      </c>
      <c r="Q7580">
        <v>4</v>
      </c>
      <c r="R7580">
        <f t="shared" si="120"/>
        <v>0</v>
      </c>
    </row>
    <row r="7581" spans="1:18" x14ac:dyDescent="0.3">
      <c r="A7581" t="s">
        <v>603</v>
      </c>
      <c r="B7581" s="1">
        <v>38525</v>
      </c>
      <c r="C7581" t="s">
        <v>16</v>
      </c>
      <c r="D7581" t="s">
        <v>614</v>
      </c>
      <c r="E7581" t="s">
        <v>615</v>
      </c>
      <c r="G7581" s="6" t="s">
        <v>29</v>
      </c>
      <c r="H7581" t="s">
        <v>41</v>
      </c>
      <c r="I7581" t="s">
        <v>26</v>
      </c>
      <c r="J7581" t="s">
        <v>27</v>
      </c>
      <c r="K7581">
        <v>3</v>
      </c>
      <c r="L7581">
        <v>25</v>
      </c>
      <c r="M7581" t="s">
        <v>74</v>
      </c>
      <c r="N7581">
        <v>25</v>
      </c>
      <c r="P7581" cm="1">
        <f t="array" ref="P7581">IF(Q7581&gt;0,INDEX(Q7581:Q29305,MATCH(TRUE,INDEX(Q7581:Q29305="",,),0)-1),"")</f>
        <v>7</v>
      </c>
      <c r="Q7581">
        <v>4</v>
      </c>
      <c r="R7581">
        <f t="shared" si="120"/>
        <v>0</v>
      </c>
    </row>
    <row r="7582" spans="1:18" x14ac:dyDescent="0.3">
      <c r="A7582" t="s">
        <v>603</v>
      </c>
      <c r="B7582" s="1">
        <v>38525</v>
      </c>
      <c r="C7582" t="s">
        <v>16</v>
      </c>
      <c r="D7582" t="s">
        <v>614</v>
      </c>
      <c r="E7582" t="s">
        <v>615</v>
      </c>
      <c r="G7582" s="6" t="s">
        <v>29</v>
      </c>
      <c r="H7582" t="s">
        <v>43</v>
      </c>
      <c r="I7582" t="s">
        <v>26</v>
      </c>
      <c r="J7582" t="s">
        <v>27</v>
      </c>
      <c r="K7582">
        <v>3</v>
      </c>
      <c r="L7582">
        <v>9</v>
      </c>
      <c r="M7582" t="s">
        <v>74</v>
      </c>
      <c r="N7582">
        <v>9</v>
      </c>
      <c r="P7582" cm="1">
        <f t="array" ref="P7582">IF(Q7582&gt;0,INDEX(Q7582:Q29306,MATCH(TRUE,INDEX(Q7582:Q29306="",,),0)-1),"")</f>
        <v>7</v>
      </c>
      <c r="Q7582">
        <v>4</v>
      </c>
      <c r="R7582">
        <f t="shared" si="120"/>
        <v>0</v>
      </c>
    </row>
    <row r="7583" spans="1:18" x14ac:dyDescent="0.3">
      <c r="A7583" t="s">
        <v>603</v>
      </c>
      <c r="B7583" s="1">
        <v>38525</v>
      </c>
      <c r="C7583" t="s">
        <v>16</v>
      </c>
      <c r="D7583" t="s">
        <v>614</v>
      </c>
      <c r="E7583" t="s">
        <v>615</v>
      </c>
      <c r="G7583" s="6" t="s">
        <v>29</v>
      </c>
      <c r="H7583" t="s">
        <v>64</v>
      </c>
      <c r="I7583" t="s">
        <v>26</v>
      </c>
      <c r="J7583" t="s">
        <v>27</v>
      </c>
      <c r="K7583">
        <v>2</v>
      </c>
      <c r="L7583">
        <v>8</v>
      </c>
      <c r="M7583" t="s">
        <v>74</v>
      </c>
      <c r="N7583">
        <v>8</v>
      </c>
      <c r="P7583" cm="1">
        <f t="array" ref="P7583">IF(Q7583&gt;0,INDEX(Q7583:Q29307,MATCH(TRUE,INDEX(Q7583:Q29307="",,),0)-1),"")</f>
        <v>7</v>
      </c>
      <c r="Q7583">
        <v>4</v>
      </c>
      <c r="R7583">
        <f t="shared" si="120"/>
        <v>0</v>
      </c>
    </row>
    <row r="7584" spans="1:18" x14ac:dyDescent="0.3">
      <c r="A7584" t="s">
        <v>603</v>
      </c>
      <c r="B7584" s="1">
        <v>38525</v>
      </c>
      <c r="C7584" t="s">
        <v>16</v>
      </c>
      <c r="D7584" t="s">
        <v>614</v>
      </c>
      <c r="E7584" t="s">
        <v>615</v>
      </c>
      <c r="G7584" t="s">
        <v>19</v>
      </c>
      <c r="H7584" t="s">
        <v>28</v>
      </c>
      <c r="I7584" t="s">
        <v>21</v>
      </c>
      <c r="J7584" t="s">
        <v>22</v>
      </c>
      <c r="K7584">
        <v>32.4</v>
      </c>
      <c r="L7584">
        <v>58</v>
      </c>
      <c r="M7584" t="s">
        <v>530</v>
      </c>
      <c r="N7584">
        <v>108</v>
      </c>
      <c r="P7584" cm="1">
        <f t="array" ref="P7584">IF(Q7584&gt;0,INDEX(Q7584:Q29308,MATCH(TRUE,INDEX(Q7584:Q29308="",,),0)-1),"")</f>
        <v>7</v>
      </c>
      <c r="Q7584">
        <v>5</v>
      </c>
      <c r="R7584">
        <f t="shared" si="120"/>
        <v>0</v>
      </c>
    </row>
    <row r="7585" spans="1:18" x14ac:dyDescent="0.3">
      <c r="A7585" t="s">
        <v>603</v>
      </c>
      <c r="B7585" s="1">
        <v>38525</v>
      </c>
      <c r="C7585" t="s">
        <v>16</v>
      </c>
      <c r="D7585" t="s">
        <v>614</v>
      </c>
      <c r="E7585" t="s">
        <v>615</v>
      </c>
      <c r="G7585" t="s">
        <v>19</v>
      </c>
      <c r="H7585" t="s">
        <v>28</v>
      </c>
      <c r="I7585" t="s">
        <v>26</v>
      </c>
      <c r="J7585" t="s">
        <v>27</v>
      </c>
      <c r="K7585">
        <v>388</v>
      </c>
      <c r="L7585">
        <v>15.5</v>
      </c>
      <c r="M7585" t="s">
        <v>530</v>
      </c>
      <c r="N7585">
        <v>20.5</v>
      </c>
      <c r="P7585" cm="1">
        <f t="array" ref="P7585">IF(Q7585&gt;0,INDEX(Q7585:Q29309,MATCH(TRUE,INDEX(Q7585:Q29309="",,),0)-1),"")</f>
        <v>7</v>
      </c>
      <c r="Q7585">
        <v>5</v>
      </c>
      <c r="R7585">
        <f t="shared" si="120"/>
        <v>0</v>
      </c>
    </row>
    <row r="7586" spans="1:18" x14ac:dyDescent="0.3">
      <c r="A7586" t="s">
        <v>603</v>
      </c>
      <c r="B7586" s="1">
        <v>38525</v>
      </c>
      <c r="C7586" t="s">
        <v>16</v>
      </c>
      <c r="D7586" t="s">
        <v>614</v>
      </c>
      <c r="E7586" t="s">
        <v>615</v>
      </c>
      <c r="G7586" s="6" t="s">
        <v>29</v>
      </c>
      <c r="H7586" t="s">
        <v>53</v>
      </c>
      <c r="I7586" t="s">
        <v>26</v>
      </c>
      <c r="J7586" t="s">
        <v>27</v>
      </c>
      <c r="K7586">
        <v>13</v>
      </c>
      <c r="L7586">
        <v>13</v>
      </c>
      <c r="M7586" t="s">
        <v>530</v>
      </c>
      <c r="N7586">
        <v>13</v>
      </c>
      <c r="P7586" cm="1">
        <f t="array" ref="P7586">IF(Q7586&gt;0,INDEX(Q7586:Q29310,MATCH(TRUE,INDEX(Q7586:Q29310="",,),0)-1),"")</f>
        <v>7</v>
      </c>
      <c r="Q7586">
        <v>5</v>
      </c>
      <c r="R7586">
        <f t="shared" si="120"/>
        <v>0</v>
      </c>
    </row>
    <row r="7587" spans="1:18" x14ac:dyDescent="0.3">
      <c r="A7587" t="s">
        <v>603</v>
      </c>
      <c r="B7587" s="1">
        <v>38525</v>
      </c>
      <c r="C7587" t="s">
        <v>16</v>
      </c>
      <c r="D7587" t="s">
        <v>614</v>
      </c>
      <c r="E7587" t="s">
        <v>615</v>
      </c>
      <c r="G7587" s="6" t="s">
        <v>29</v>
      </c>
      <c r="H7587" t="s">
        <v>69</v>
      </c>
      <c r="I7587" t="s">
        <v>26</v>
      </c>
      <c r="J7587" t="s">
        <v>27</v>
      </c>
      <c r="K7587">
        <v>3</v>
      </c>
      <c r="L7587">
        <v>6.9</v>
      </c>
      <c r="M7587" t="s">
        <v>530</v>
      </c>
      <c r="N7587">
        <v>6.9</v>
      </c>
      <c r="P7587" cm="1">
        <f t="array" ref="P7587">IF(Q7587&gt;0,INDEX(Q7587:Q29311,MATCH(TRUE,INDEX(Q7587:Q29311="",,),0)-1),"")</f>
        <v>7</v>
      </c>
      <c r="Q7587">
        <v>5</v>
      </c>
      <c r="R7587">
        <f t="shared" si="120"/>
        <v>0</v>
      </c>
    </row>
    <row r="7588" spans="1:18" x14ac:dyDescent="0.3">
      <c r="A7588" t="s">
        <v>603</v>
      </c>
      <c r="B7588" s="1">
        <v>38525</v>
      </c>
      <c r="C7588" t="s">
        <v>16</v>
      </c>
      <c r="D7588" t="s">
        <v>614</v>
      </c>
      <c r="E7588" t="s">
        <v>615</v>
      </c>
      <c r="G7588" s="6" t="s">
        <v>29</v>
      </c>
      <c r="H7588" t="s">
        <v>41</v>
      </c>
      <c r="I7588" t="s">
        <v>26</v>
      </c>
      <c r="J7588" t="s">
        <v>27</v>
      </c>
      <c r="K7588">
        <v>3</v>
      </c>
      <c r="L7588">
        <v>25</v>
      </c>
      <c r="M7588" t="s">
        <v>530</v>
      </c>
      <c r="N7588">
        <v>25</v>
      </c>
      <c r="P7588" cm="1">
        <f t="array" ref="P7588">IF(Q7588&gt;0,INDEX(Q7588:Q29312,MATCH(TRUE,INDEX(Q7588:Q29312="",,),0)-1),"")</f>
        <v>7</v>
      </c>
      <c r="Q7588">
        <v>5</v>
      </c>
      <c r="R7588">
        <f t="shared" si="120"/>
        <v>0</v>
      </c>
    </row>
    <row r="7589" spans="1:18" x14ac:dyDescent="0.3">
      <c r="A7589" t="s">
        <v>603</v>
      </c>
      <c r="B7589" s="1">
        <v>38525</v>
      </c>
      <c r="C7589" t="s">
        <v>16</v>
      </c>
      <c r="D7589" t="s">
        <v>614</v>
      </c>
      <c r="E7589" t="s">
        <v>615</v>
      </c>
      <c r="G7589" s="6" t="s">
        <v>29</v>
      </c>
      <c r="H7589" t="s">
        <v>43</v>
      </c>
      <c r="I7589" t="s">
        <v>26</v>
      </c>
      <c r="J7589" t="s">
        <v>27</v>
      </c>
      <c r="K7589">
        <v>3</v>
      </c>
      <c r="L7589">
        <v>9</v>
      </c>
      <c r="M7589" t="s">
        <v>530</v>
      </c>
      <c r="N7589">
        <v>9</v>
      </c>
      <c r="P7589" cm="1">
        <f t="array" ref="P7589">IF(Q7589&gt;0,INDEX(Q7589:Q29313,MATCH(TRUE,INDEX(Q7589:Q29313="",,),0)-1),"")</f>
        <v>7</v>
      </c>
      <c r="Q7589">
        <v>5</v>
      </c>
      <c r="R7589">
        <f t="shared" si="120"/>
        <v>0</v>
      </c>
    </row>
    <row r="7590" spans="1:18" x14ac:dyDescent="0.3">
      <c r="A7590" t="s">
        <v>603</v>
      </c>
      <c r="B7590" s="1">
        <v>38525</v>
      </c>
      <c r="C7590" t="s">
        <v>16</v>
      </c>
      <c r="D7590" t="s">
        <v>614</v>
      </c>
      <c r="E7590" t="s">
        <v>615</v>
      </c>
      <c r="G7590" s="6" t="s">
        <v>29</v>
      </c>
      <c r="H7590" t="s">
        <v>64</v>
      </c>
      <c r="I7590" t="s">
        <v>26</v>
      </c>
      <c r="J7590" t="s">
        <v>27</v>
      </c>
      <c r="K7590">
        <v>2</v>
      </c>
      <c r="L7590">
        <v>8</v>
      </c>
      <c r="M7590" t="s">
        <v>530</v>
      </c>
      <c r="N7590">
        <v>8</v>
      </c>
      <c r="P7590" cm="1">
        <f t="array" ref="P7590">IF(Q7590&gt;0,INDEX(Q7590:Q29314,MATCH(TRUE,INDEX(Q7590:Q29314="",,),0)-1),"")</f>
        <v>7</v>
      </c>
      <c r="Q7590">
        <v>5</v>
      </c>
      <c r="R7590">
        <f t="shared" si="120"/>
        <v>0</v>
      </c>
    </row>
    <row r="7591" spans="1:18" x14ac:dyDescent="0.3">
      <c r="A7591" t="s">
        <v>603</v>
      </c>
      <c r="B7591" s="1">
        <v>38525</v>
      </c>
      <c r="C7591" t="s">
        <v>16</v>
      </c>
      <c r="D7591" t="s">
        <v>614</v>
      </c>
      <c r="E7591" t="s">
        <v>615</v>
      </c>
      <c r="G7591" t="s">
        <v>19</v>
      </c>
      <c r="H7591" t="s">
        <v>28</v>
      </c>
      <c r="I7591" t="s">
        <v>21</v>
      </c>
      <c r="J7591" t="s">
        <v>22</v>
      </c>
      <c r="K7591">
        <v>32.4</v>
      </c>
      <c r="L7591">
        <v>58</v>
      </c>
      <c r="M7591" t="s">
        <v>31</v>
      </c>
      <c r="N7591">
        <v>142.80000000000001</v>
      </c>
      <c r="P7591" cm="1">
        <f t="array" ref="P7591">IF(Q7591&gt;0,INDEX(Q7591:Q29315,MATCH(TRUE,INDEX(Q7591:Q29315="",,),0)-1),"")</f>
        <v>7</v>
      </c>
      <c r="Q7591">
        <v>6</v>
      </c>
      <c r="R7591">
        <f t="shared" si="120"/>
        <v>0</v>
      </c>
    </row>
    <row r="7592" spans="1:18" x14ac:dyDescent="0.3">
      <c r="A7592" t="s">
        <v>603</v>
      </c>
      <c r="B7592" s="1">
        <v>38525</v>
      </c>
      <c r="C7592" t="s">
        <v>16</v>
      </c>
      <c r="D7592" t="s">
        <v>614</v>
      </c>
      <c r="E7592" t="s">
        <v>615</v>
      </c>
      <c r="G7592" t="s">
        <v>19</v>
      </c>
      <c r="H7592" t="s">
        <v>28</v>
      </c>
      <c r="I7592" t="s">
        <v>26</v>
      </c>
      <c r="J7592" t="s">
        <v>27</v>
      </c>
      <c r="K7592">
        <v>388</v>
      </c>
      <c r="L7592">
        <v>15.5</v>
      </c>
      <c r="M7592" t="s">
        <v>31</v>
      </c>
      <c r="N7592">
        <v>15.5</v>
      </c>
      <c r="P7592" cm="1">
        <f t="array" ref="P7592">IF(Q7592&gt;0,INDEX(Q7592:Q29316,MATCH(TRUE,INDEX(Q7592:Q29316="",,),0)-1),"")</f>
        <v>7</v>
      </c>
      <c r="Q7592">
        <v>6</v>
      </c>
      <c r="R7592">
        <f t="shared" si="120"/>
        <v>0</v>
      </c>
    </row>
    <row r="7593" spans="1:18" x14ac:dyDescent="0.3">
      <c r="A7593" t="s">
        <v>603</v>
      </c>
      <c r="B7593" s="1">
        <v>38525</v>
      </c>
      <c r="C7593" t="s">
        <v>16</v>
      </c>
      <c r="D7593" t="s">
        <v>614</v>
      </c>
      <c r="E7593" t="s">
        <v>615</v>
      </c>
      <c r="G7593" s="6" t="s">
        <v>29</v>
      </c>
      <c r="H7593" t="s">
        <v>53</v>
      </c>
      <c r="I7593" t="s">
        <v>26</v>
      </c>
      <c r="J7593" t="s">
        <v>27</v>
      </c>
      <c r="K7593">
        <v>13</v>
      </c>
      <c r="L7593">
        <v>13</v>
      </c>
      <c r="M7593" t="s">
        <v>31</v>
      </c>
      <c r="N7593">
        <v>13</v>
      </c>
      <c r="P7593" cm="1">
        <f t="array" ref="P7593">IF(Q7593&gt;0,INDEX(Q7593:Q29317,MATCH(TRUE,INDEX(Q7593:Q29317="",,),0)-1),"")</f>
        <v>7</v>
      </c>
      <c r="Q7593">
        <v>6</v>
      </c>
      <c r="R7593">
        <f t="shared" si="120"/>
        <v>0</v>
      </c>
    </row>
    <row r="7594" spans="1:18" x14ac:dyDescent="0.3">
      <c r="A7594" t="s">
        <v>603</v>
      </c>
      <c r="B7594" s="1">
        <v>38525</v>
      </c>
      <c r="C7594" t="s">
        <v>16</v>
      </c>
      <c r="D7594" t="s">
        <v>614</v>
      </c>
      <c r="E7594" t="s">
        <v>615</v>
      </c>
      <c r="G7594" s="6" t="s">
        <v>29</v>
      </c>
      <c r="H7594" t="s">
        <v>69</v>
      </c>
      <c r="I7594" t="s">
        <v>26</v>
      </c>
      <c r="J7594" t="s">
        <v>27</v>
      </c>
      <c r="K7594">
        <v>3</v>
      </c>
      <c r="L7594">
        <v>6.9</v>
      </c>
      <c r="M7594" t="s">
        <v>31</v>
      </c>
      <c r="N7594">
        <v>6.9</v>
      </c>
      <c r="P7594" cm="1">
        <f t="array" ref="P7594">IF(Q7594&gt;0,INDEX(Q7594:Q29318,MATCH(TRUE,INDEX(Q7594:Q29318="",,),0)-1),"")</f>
        <v>7</v>
      </c>
      <c r="Q7594">
        <v>6</v>
      </c>
      <c r="R7594">
        <f t="shared" si="120"/>
        <v>0</v>
      </c>
    </row>
    <row r="7595" spans="1:18" x14ac:dyDescent="0.3">
      <c r="A7595" t="s">
        <v>603</v>
      </c>
      <c r="B7595" s="1">
        <v>38525</v>
      </c>
      <c r="C7595" t="s">
        <v>16</v>
      </c>
      <c r="D7595" t="s">
        <v>614</v>
      </c>
      <c r="E7595" t="s">
        <v>615</v>
      </c>
      <c r="G7595" s="6" t="s">
        <v>29</v>
      </c>
      <c r="H7595" t="s">
        <v>41</v>
      </c>
      <c r="I7595" t="s">
        <v>26</v>
      </c>
      <c r="J7595" t="s">
        <v>27</v>
      </c>
      <c r="K7595">
        <v>3</v>
      </c>
      <c r="L7595">
        <v>25</v>
      </c>
      <c r="M7595" t="s">
        <v>31</v>
      </c>
      <c r="N7595">
        <v>25</v>
      </c>
      <c r="P7595" cm="1">
        <f t="array" ref="P7595">IF(Q7595&gt;0,INDEX(Q7595:Q29319,MATCH(TRUE,INDEX(Q7595:Q29319="",,),0)-1),"")</f>
        <v>7</v>
      </c>
      <c r="Q7595">
        <v>6</v>
      </c>
      <c r="R7595">
        <f t="shared" si="120"/>
        <v>0</v>
      </c>
    </row>
    <row r="7596" spans="1:18" x14ac:dyDescent="0.3">
      <c r="A7596" t="s">
        <v>603</v>
      </c>
      <c r="B7596" s="1">
        <v>38525</v>
      </c>
      <c r="C7596" t="s">
        <v>16</v>
      </c>
      <c r="D7596" t="s">
        <v>614</v>
      </c>
      <c r="E7596" t="s">
        <v>615</v>
      </c>
      <c r="G7596" s="6" t="s">
        <v>29</v>
      </c>
      <c r="H7596" t="s">
        <v>43</v>
      </c>
      <c r="I7596" t="s">
        <v>26</v>
      </c>
      <c r="J7596" t="s">
        <v>27</v>
      </c>
      <c r="K7596">
        <v>3</v>
      </c>
      <c r="L7596">
        <v>9</v>
      </c>
      <c r="M7596" t="s">
        <v>31</v>
      </c>
      <c r="N7596">
        <v>9</v>
      </c>
      <c r="P7596" cm="1">
        <f t="array" ref="P7596">IF(Q7596&gt;0,INDEX(Q7596:Q29320,MATCH(TRUE,INDEX(Q7596:Q29320="",,),0)-1),"")</f>
        <v>7</v>
      </c>
      <c r="Q7596">
        <v>6</v>
      </c>
      <c r="R7596">
        <f t="shared" si="120"/>
        <v>0</v>
      </c>
    </row>
    <row r="7597" spans="1:18" x14ac:dyDescent="0.3">
      <c r="A7597" t="s">
        <v>603</v>
      </c>
      <c r="B7597" s="1">
        <v>38525</v>
      </c>
      <c r="C7597" t="s">
        <v>16</v>
      </c>
      <c r="D7597" t="s">
        <v>614</v>
      </c>
      <c r="E7597" t="s">
        <v>615</v>
      </c>
      <c r="G7597" s="6" t="s">
        <v>29</v>
      </c>
      <c r="H7597" t="s">
        <v>64</v>
      </c>
      <c r="I7597" t="s">
        <v>26</v>
      </c>
      <c r="J7597" t="s">
        <v>27</v>
      </c>
      <c r="K7597">
        <v>2</v>
      </c>
      <c r="L7597">
        <v>8</v>
      </c>
      <c r="M7597" t="s">
        <v>31</v>
      </c>
      <c r="N7597">
        <v>8</v>
      </c>
      <c r="P7597" cm="1">
        <f t="array" ref="P7597">IF(Q7597&gt;0,INDEX(Q7597:Q29321,MATCH(TRUE,INDEX(Q7597:Q29321="",,),0)-1),"")</f>
        <v>7</v>
      </c>
      <c r="Q7597">
        <v>6</v>
      </c>
      <c r="R7597">
        <f t="shared" si="120"/>
        <v>0</v>
      </c>
    </row>
    <row r="7598" spans="1:18" x14ac:dyDescent="0.3">
      <c r="A7598" t="s">
        <v>603</v>
      </c>
      <c r="B7598" s="1">
        <v>38525</v>
      </c>
      <c r="C7598" t="s">
        <v>16</v>
      </c>
      <c r="D7598" t="s">
        <v>614</v>
      </c>
      <c r="E7598" t="s">
        <v>615</v>
      </c>
      <c r="G7598" t="s">
        <v>19</v>
      </c>
      <c r="H7598" t="s">
        <v>28</v>
      </c>
      <c r="I7598" t="s">
        <v>21</v>
      </c>
      <c r="J7598" t="s">
        <v>22</v>
      </c>
      <c r="K7598">
        <v>32.4</v>
      </c>
      <c r="L7598">
        <v>58</v>
      </c>
      <c r="M7598" t="s">
        <v>54</v>
      </c>
      <c r="N7598">
        <v>60</v>
      </c>
      <c r="P7598" cm="1">
        <f t="array" ref="P7598">IF(Q7598&gt;0,INDEX(Q7598:Q29322,MATCH(TRUE,INDEX(Q7598:Q29322="",,),0)-1),"")</f>
        <v>7</v>
      </c>
      <c r="Q7598">
        <v>7</v>
      </c>
      <c r="R7598">
        <f t="shared" si="120"/>
        <v>0</v>
      </c>
    </row>
    <row r="7599" spans="1:18" x14ac:dyDescent="0.3">
      <c r="A7599" t="s">
        <v>603</v>
      </c>
      <c r="B7599" s="1">
        <v>38525</v>
      </c>
      <c r="C7599" t="s">
        <v>16</v>
      </c>
      <c r="D7599" t="s">
        <v>614</v>
      </c>
      <c r="E7599" t="s">
        <v>615</v>
      </c>
      <c r="G7599" t="s">
        <v>19</v>
      </c>
      <c r="H7599" t="s">
        <v>28</v>
      </c>
      <c r="I7599" t="s">
        <v>26</v>
      </c>
      <c r="J7599" t="s">
        <v>27</v>
      </c>
      <c r="K7599">
        <v>388</v>
      </c>
      <c r="L7599">
        <v>15.5</v>
      </c>
      <c r="M7599" t="s">
        <v>54</v>
      </c>
      <c r="N7599">
        <v>22.1</v>
      </c>
      <c r="P7599" cm="1">
        <f t="array" ref="P7599">IF(Q7599&gt;0,INDEX(Q7599:Q29323,MATCH(TRUE,INDEX(Q7599:Q29323="",,),0)-1),"")</f>
        <v>7</v>
      </c>
      <c r="Q7599">
        <v>7</v>
      </c>
      <c r="R7599">
        <f t="shared" si="120"/>
        <v>0</v>
      </c>
    </row>
    <row r="7600" spans="1:18" x14ac:dyDescent="0.3">
      <c r="A7600" t="s">
        <v>603</v>
      </c>
      <c r="B7600" s="1">
        <v>38525</v>
      </c>
      <c r="C7600" t="s">
        <v>16</v>
      </c>
      <c r="D7600" t="s">
        <v>614</v>
      </c>
      <c r="E7600" t="s">
        <v>615</v>
      </c>
      <c r="G7600" s="6" t="s">
        <v>29</v>
      </c>
      <c r="H7600" t="s">
        <v>53</v>
      </c>
      <c r="I7600" t="s">
        <v>26</v>
      </c>
      <c r="J7600" t="s">
        <v>27</v>
      </c>
      <c r="K7600">
        <v>13</v>
      </c>
      <c r="L7600">
        <v>13</v>
      </c>
      <c r="M7600" t="s">
        <v>54</v>
      </c>
      <c r="N7600">
        <v>13</v>
      </c>
      <c r="P7600" cm="1">
        <f t="array" ref="P7600">IF(Q7600&gt;0,INDEX(Q7600:Q29324,MATCH(TRUE,INDEX(Q7600:Q29324="",,),0)-1),"")</f>
        <v>7</v>
      </c>
      <c r="Q7600">
        <v>7</v>
      </c>
      <c r="R7600">
        <f t="shared" si="120"/>
        <v>0</v>
      </c>
    </row>
    <row r="7601" spans="1:18" x14ac:dyDescent="0.3">
      <c r="A7601" t="s">
        <v>603</v>
      </c>
      <c r="B7601" s="1">
        <v>38525</v>
      </c>
      <c r="C7601" t="s">
        <v>16</v>
      </c>
      <c r="D7601" t="s">
        <v>614</v>
      </c>
      <c r="E7601" t="s">
        <v>615</v>
      </c>
      <c r="G7601" s="6" t="s">
        <v>29</v>
      </c>
      <c r="H7601" t="s">
        <v>69</v>
      </c>
      <c r="I7601" t="s">
        <v>26</v>
      </c>
      <c r="J7601" t="s">
        <v>27</v>
      </c>
      <c r="K7601">
        <v>3</v>
      </c>
      <c r="L7601">
        <v>6.9</v>
      </c>
      <c r="M7601" t="s">
        <v>54</v>
      </c>
      <c r="N7601">
        <v>6.9</v>
      </c>
      <c r="P7601" cm="1">
        <f t="array" ref="P7601">IF(Q7601&gt;0,INDEX(Q7601:Q29325,MATCH(TRUE,INDEX(Q7601:Q29325="",,),0)-1),"")</f>
        <v>7</v>
      </c>
      <c r="Q7601">
        <v>7</v>
      </c>
      <c r="R7601">
        <f t="shared" si="120"/>
        <v>0</v>
      </c>
    </row>
    <row r="7602" spans="1:18" x14ac:dyDescent="0.3">
      <c r="A7602" t="s">
        <v>603</v>
      </c>
      <c r="B7602" s="1">
        <v>38525</v>
      </c>
      <c r="C7602" t="s">
        <v>16</v>
      </c>
      <c r="D7602" t="s">
        <v>614</v>
      </c>
      <c r="E7602" t="s">
        <v>615</v>
      </c>
      <c r="G7602" s="6" t="s">
        <v>29</v>
      </c>
      <c r="H7602" t="s">
        <v>41</v>
      </c>
      <c r="I7602" t="s">
        <v>26</v>
      </c>
      <c r="J7602" t="s">
        <v>27</v>
      </c>
      <c r="K7602">
        <v>3</v>
      </c>
      <c r="L7602">
        <v>25</v>
      </c>
      <c r="M7602" t="s">
        <v>54</v>
      </c>
      <c r="N7602">
        <v>25</v>
      </c>
      <c r="P7602" cm="1">
        <f t="array" ref="P7602">IF(Q7602&gt;0,INDEX(Q7602:Q29326,MATCH(TRUE,INDEX(Q7602:Q29326="",,),0)-1),"")</f>
        <v>7</v>
      </c>
      <c r="Q7602">
        <v>7</v>
      </c>
      <c r="R7602">
        <f t="shared" si="120"/>
        <v>0</v>
      </c>
    </row>
    <row r="7603" spans="1:18" x14ac:dyDescent="0.3">
      <c r="A7603" t="s">
        <v>603</v>
      </c>
      <c r="B7603" s="1">
        <v>38525</v>
      </c>
      <c r="C7603" t="s">
        <v>16</v>
      </c>
      <c r="D7603" t="s">
        <v>614</v>
      </c>
      <c r="E7603" t="s">
        <v>615</v>
      </c>
      <c r="G7603" s="6" t="s">
        <v>29</v>
      </c>
      <c r="H7603" t="s">
        <v>43</v>
      </c>
      <c r="I7603" t="s">
        <v>26</v>
      </c>
      <c r="J7603" t="s">
        <v>27</v>
      </c>
      <c r="K7603">
        <v>3</v>
      </c>
      <c r="L7603">
        <v>9</v>
      </c>
      <c r="M7603" t="s">
        <v>54</v>
      </c>
      <c r="N7603">
        <v>9</v>
      </c>
      <c r="P7603" cm="1">
        <f t="array" ref="P7603">IF(Q7603&gt;0,INDEX(Q7603:Q29327,MATCH(TRUE,INDEX(Q7603:Q29327="",,),0)-1),"")</f>
        <v>7</v>
      </c>
      <c r="Q7603">
        <v>7</v>
      </c>
      <c r="R7603">
        <f t="shared" si="120"/>
        <v>0</v>
      </c>
    </row>
    <row r="7604" spans="1:18" x14ac:dyDescent="0.3">
      <c r="A7604" t="s">
        <v>603</v>
      </c>
      <c r="B7604" s="1">
        <v>38525</v>
      </c>
      <c r="C7604" t="s">
        <v>16</v>
      </c>
      <c r="D7604" t="s">
        <v>614</v>
      </c>
      <c r="E7604" t="s">
        <v>615</v>
      </c>
      <c r="G7604" s="6" t="s">
        <v>29</v>
      </c>
      <c r="H7604" t="s">
        <v>64</v>
      </c>
      <c r="I7604" t="s">
        <v>26</v>
      </c>
      <c r="J7604" t="s">
        <v>27</v>
      </c>
      <c r="K7604">
        <v>2</v>
      </c>
      <c r="L7604">
        <v>8</v>
      </c>
      <c r="M7604" t="s">
        <v>54</v>
      </c>
      <c r="N7604">
        <v>8</v>
      </c>
      <c r="P7604" cm="1">
        <f t="array" ref="P7604">IF(Q7604&gt;0,INDEX(Q7604:Q29328,MATCH(TRUE,INDEX(Q7604:Q29328="",,),0)-1),"")</f>
        <v>7</v>
      </c>
      <c r="Q7604">
        <v>7</v>
      </c>
      <c r="R7604">
        <f t="shared" ref="R7604:R7667" si="121">IF(P7604="","",0)</f>
        <v>0</v>
      </c>
    </row>
    <row r="7605" spans="1:18" x14ac:dyDescent="0.3">
      <c r="P7605" t="str" cm="1">
        <f t="array" ref="P7605">IF(Q7605&gt;0,INDEX(Q7605:Q29329,MATCH(TRUE,INDEX(Q7605:Q29329="",,),0)-1),"")</f>
        <v/>
      </c>
      <c r="R7605" t="str">
        <f t="shared" si="121"/>
        <v/>
      </c>
    </row>
    <row r="7606" spans="1:18" x14ac:dyDescent="0.3">
      <c r="A7606" t="s">
        <v>603</v>
      </c>
      <c r="B7606" s="1">
        <v>38594</v>
      </c>
      <c r="C7606" t="s">
        <v>16</v>
      </c>
      <c r="D7606" t="s">
        <v>616</v>
      </c>
      <c r="E7606" t="s">
        <v>617</v>
      </c>
      <c r="G7606" t="s">
        <v>19</v>
      </c>
      <c r="H7606" t="s">
        <v>20</v>
      </c>
      <c r="I7606" t="s">
        <v>21</v>
      </c>
      <c r="J7606" t="s">
        <v>22</v>
      </c>
      <c r="K7606">
        <v>62.8</v>
      </c>
      <c r="L7606">
        <v>250</v>
      </c>
      <c r="M7606" t="s">
        <v>100</v>
      </c>
      <c r="N7606">
        <v>500</v>
      </c>
      <c r="O7606" t="s">
        <v>24</v>
      </c>
      <c r="P7606" cm="1">
        <f t="array" ref="P7606">IF(Q7606&gt;0,INDEX(Q7606:Q29330,MATCH(TRUE,INDEX(Q7606:Q29330="",,),0)-1),"")</f>
        <v>4</v>
      </c>
      <c r="Q7606">
        <v>1</v>
      </c>
      <c r="R7606">
        <f t="shared" si="121"/>
        <v>0</v>
      </c>
    </row>
    <row r="7607" spans="1:18" x14ac:dyDescent="0.3">
      <c r="A7607" t="s">
        <v>603</v>
      </c>
      <c r="B7607" s="1">
        <v>38594</v>
      </c>
      <c r="C7607" t="s">
        <v>16</v>
      </c>
      <c r="D7607" t="s">
        <v>616</v>
      </c>
      <c r="E7607" t="s">
        <v>617</v>
      </c>
      <c r="G7607" t="s">
        <v>19</v>
      </c>
      <c r="H7607" t="s">
        <v>25</v>
      </c>
      <c r="I7607" t="s">
        <v>21</v>
      </c>
      <c r="J7607" t="s">
        <v>22</v>
      </c>
      <c r="K7607">
        <v>293.60000000000002</v>
      </c>
      <c r="L7607">
        <v>66</v>
      </c>
      <c r="M7607" t="s">
        <v>100</v>
      </c>
      <c r="N7607">
        <v>100</v>
      </c>
      <c r="O7607" t="s">
        <v>24</v>
      </c>
      <c r="P7607" cm="1">
        <f t="array" ref="P7607">IF(Q7607&gt;0,INDEX(Q7607:Q29331,MATCH(TRUE,INDEX(Q7607:Q29331="",,),0)-1),"")</f>
        <v>4</v>
      </c>
      <c r="Q7607">
        <v>1</v>
      </c>
      <c r="R7607">
        <f t="shared" si="121"/>
        <v>0</v>
      </c>
    </row>
    <row r="7608" spans="1:18" x14ac:dyDescent="0.3">
      <c r="A7608" t="s">
        <v>603</v>
      </c>
      <c r="B7608" s="1">
        <v>38594</v>
      </c>
      <c r="C7608" t="s">
        <v>16</v>
      </c>
      <c r="D7608" t="s">
        <v>616</v>
      </c>
      <c r="E7608" t="s">
        <v>617</v>
      </c>
      <c r="G7608" t="s">
        <v>19</v>
      </c>
      <c r="H7608" t="s">
        <v>30</v>
      </c>
      <c r="I7608" t="s">
        <v>26</v>
      </c>
      <c r="J7608" t="s">
        <v>27</v>
      </c>
      <c r="K7608">
        <v>742</v>
      </c>
      <c r="L7608">
        <v>10.75</v>
      </c>
      <c r="M7608" t="s">
        <v>100</v>
      </c>
      <c r="N7608">
        <v>40</v>
      </c>
      <c r="O7608" t="s">
        <v>24</v>
      </c>
      <c r="P7608" cm="1">
        <f t="array" ref="P7608">IF(Q7608&gt;0,INDEX(Q7608:Q29332,MATCH(TRUE,INDEX(Q7608:Q29332="",,),0)-1),"")</f>
        <v>4</v>
      </c>
      <c r="Q7608">
        <v>1</v>
      </c>
      <c r="R7608">
        <f t="shared" si="121"/>
        <v>0</v>
      </c>
    </row>
    <row r="7609" spans="1:18" x14ac:dyDescent="0.3">
      <c r="A7609" t="s">
        <v>603</v>
      </c>
      <c r="B7609" s="1">
        <v>38594</v>
      </c>
      <c r="C7609" t="s">
        <v>16</v>
      </c>
      <c r="D7609" t="s">
        <v>616</v>
      </c>
      <c r="E7609" t="s">
        <v>617</v>
      </c>
      <c r="G7609" t="s">
        <v>19</v>
      </c>
      <c r="H7609" t="s">
        <v>25</v>
      </c>
      <c r="I7609" t="s">
        <v>26</v>
      </c>
      <c r="J7609" t="s">
        <v>27</v>
      </c>
      <c r="K7609">
        <v>679</v>
      </c>
      <c r="L7609">
        <v>23.5</v>
      </c>
      <c r="M7609" t="s">
        <v>100</v>
      </c>
      <c r="N7609">
        <v>40</v>
      </c>
      <c r="O7609" t="s">
        <v>24</v>
      </c>
      <c r="P7609" cm="1">
        <f t="array" ref="P7609">IF(Q7609&gt;0,INDEX(Q7609:Q29333,MATCH(TRUE,INDEX(Q7609:Q29333="",,),0)-1),"")</f>
        <v>4</v>
      </c>
      <c r="Q7609">
        <v>1</v>
      </c>
      <c r="R7609">
        <f t="shared" si="121"/>
        <v>0</v>
      </c>
    </row>
    <row r="7610" spans="1:18" x14ac:dyDescent="0.3">
      <c r="A7610" t="s">
        <v>603</v>
      </c>
      <c r="B7610" s="1">
        <v>38594</v>
      </c>
      <c r="C7610" t="s">
        <v>16</v>
      </c>
      <c r="D7610" t="s">
        <v>616</v>
      </c>
      <c r="E7610" t="s">
        <v>617</v>
      </c>
      <c r="G7610" s="6" t="s">
        <v>29</v>
      </c>
      <c r="H7610" t="s">
        <v>30</v>
      </c>
      <c r="I7610" t="s">
        <v>21</v>
      </c>
      <c r="J7610" t="s">
        <v>22</v>
      </c>
      <c r="K7610">
        <v>52.9</v>
      </c>
      <c r="L7610">
        <v>71</v>
      </c>
      <c r="M7610" t="s">
        <v>100</v>
      </c>
      <c r="N7610">
        <v>71</v>
      </c>
      <c r="O7610" t="s">
        <v>24</v>
      </c>
      <c r="P7610" cm="1">
        <f t="array" ref="P7610">IF(Q7610&gt;0,INDEX(Q7610:Q29334,MATCH(TRUE,INDEX(Q7610:Q29334="",,),0)-1),"")</f>
        <v>4</v>
      </c>
      <c r="Q7610">
        <v>1</v>
      </c>
      <c r="R7610">
        <f t="shared" si="121"/>
        <v>0</v>
      </c>
    </row>
    <row r="7611" spans="1:18" x14ac:dyDescent="0.3">
      <c r="A7611" t="s">
        <v>603</v>
      </c>
      <c r="B7611" s="1">
        <v>38594</v>
      </c>
      <c r="C7611" t="s">
        <v>16</v>
      </c>
      <c r="D7611" t="s">
        <v>616</v>
      </c>
      <c r="E7611" t="s">
        <v>617</v>
      </c>
      <c r="G7611" s="6" t="s">
        <v>29</v>
      </c>
      <c r="H7611" t="s">
        <v>126</v>
      </c>
      <c r="I7611" t="s">
        <v>21</v>
      </c>
      <c r="J7611" t="s">
        <v>22</v>
      </c>
      <c r="K7611">
        <v>7.3</v>
      </c>
      <c r="L7611">
        <v>39</v>
      </c>
      <c r="M7611" t="s">
        <v>100</v>
      </c>
      <c r="N7611">
        <v>39</v>
      </c>
      <c r="O7611" t="s">
        <v>24</v>
      </c>
      <c r="P7611" cm="1">
        <f t="array" ref="P7611">IF(Q7611&gt;0,INDEX(Q7611:Q29335,MATCH(TRUE,INDEX(Q7611:Q29335="",,),0)-1),"")</f>
        <v>4</v>
      </c>
      <c r="Q7611">
        <v>1</v>
      </c>
      <c r="R7611">
        <f t="shared" si="121"/>
        <v>0</v>
      </c>
    </row>
    <row r="7612" spans="1:18" x14ac:dyDescent="0.3">
      <c r="A7612" t="s">
        <v>603</v>
      </c>
      <c r="B7612" s="1">
        <v>38594</v>
      </c>
      <c r="C7612" t="s">
        <v>16</v>
      </c>
      <c r="D7612" t="s">
        <v>616</v>
      </c>
      <c r="E7612" t="s">
        <v>617</v>
      </c>
      <c r="G7612" s="6" t="s">
        <v>29</v>
      </c>
      <c r="H7612" t="s">
        <v>406</v>
      </c>
      <c r="I7612" t="s">
        <v>26</v>
      </c>
      <c r="J7612" t="s">
        <v>27</v>
      </c>
      <c r="K7612">
        <v>9</v>
      </c>
      <c r="L7612">
        <v>2.2000000000000002</v>
      </c>
      <c r="M7612" t="s">
        <v>100</v>
      </c>
      <c r="N7612">
        <v>2.2000000000000002</v>
      </c>
      <c r="O7612" t="s">
        <v>24</v>
      </c>
      <c r="P7612" cm="1">
        <f t="array" ref="P7612">IF(Q7612&gt;0,INDEX(Q7612:Q29336,MATCH(TRUE,INDEX(Q7612:Q29336="",,),0)-1),"")</f>
        <v>4</v>
      </c>
      <c r="Q7612">
        <v>1</v>
      </c>
      <c r="R7612">
        <f t="shared" si="121"/>
        <v>0</v>
      </c>
    </row>
    <row r="7613" spans="1:18" x14ac:dyDescent="0.3">
      <c r="A7613" t="s">
        <v>603</v>
      </c>
      <c r="B7613" s="1">
        <v>38594</v>
      </c>
      <c r="C7613" t="s">
        <v>16</v>
      </c>
      <c r="D7613" t="s">
        <v>616</v>
      </c>
      <c r="E7613" t="s">
        <v>617</v>
      </c>
      <c r="G7613" s="6" t="s">
        <v>29</v>
      </c>
      <c r="H7613" t="s">
        <v>20</v>
      </c>
      <c r="I7613" t="s">
        <v>26</v>
      </c>
      <c r="J7613" t="s">
        <v>27</v>
      </c>
      <c r="K7613">
        <v>399</v>
      </c>
      <c r="L7613">
        <v>13.6</v>
      </c>
      <c r="M7613" t="s">
        <v>100</v>
      </c>
      <c r="N7613">
        <v>13.6</v>
      </c>
      <c r="O7613" t="s">
        <v>24</v>
      </c>
      <c r="P7613" cm="1">
        <f t="array" ref="P7613">IF(Q7613&gt;0,INDEX(Q7613:Q29337,MATCH(TRUE,INDEX(Q7613:Q29337="",,),0)-1),"")</f>
        <v>4</v>
      </c>
      <c r="Q7613">
        <v>1</v>
      </c>
      <c r="R7613">
        <f t="shared" si="121"/>
        <v>0</v>
      </c>
    </row>
    <row r="7614" spans="1:18" x14ac:dyDescent="0.3">
      <c r="A7614" t="s">
        <v>603</v>
      </c>
      <c r="B7614" s="1">
        <v>38594</v>
      </c>
      <c r="C7614" t="s">
        <v>16</v>
      </c>
      <c r="D7614" t="s">
        <v>616</v>
      </c>
      <c r="E7614" t="s">
        <v>617</v>
      </c>
      <c r="G7614" s="6" t="s">
        <v>29</v>
      </c>
      <c r="H7614" t="s">
        <v>126</v>
      </c>
      <c r="I7614" t="s">
        <v>26</v>
      </c>
      <c r="J7614" t="s">
        <v>27</v>
      </c>
      <c r="K7614">
        <v>97</v>
      </c>
      <c r="L7614">
        <v>11.1</v>
      </c>
      <c r="M7614" t="s">
        <v>100</v>
      </c>
      <c r="N7614">
        <v>11.1</v>
      </c>
      <c r="O7614" t="s">
        <v>24</v>
      </c>
      <c r="P7614" cm="1">
        <f t="array" ref="P7614">IF(Q7614&gt;0,INDEX(Q7614:Q29338,MATCH(TRUE,INDEX(Q7614:Q29338="",,),0)-1),"")</f>
        <v>4</v>
      </c>
      <c r="Q7614">
        <v>1</v>
      </c>
      <c r="R7614">
        <f t="shared" si="121"/>
        <v>0</v>
      </c>
    </row>
    <row r="7615" spans="1:18" x14ac:dyDescent="0.3">
      <c r="A7615" t="s">
        <v>603</v>
      </c>
      <c r="B7615" s="1">
        <v>38594</v>
      </c>
      <c r="C7615" t="s">
        <v>16</v>
      </c>
      <c r="D7615" t="s">
        <v>616</v>
      </c>
      <c r="E7615" t="s">
        <v>617</v>
      </c>
      <c r="G7615" s="6" t="s">
        <v>29</v>
      </c>
      <c r="H7615" t="s">
        <v>43</v>
      </c>
      <c r="I7615" t="s">
        <v>26</v>
      </c>
      <c r="J7615" t="s">
        <v>27</v>
      </c>
      <c r="K7615">
        <v>50</v>
      </c>
      <c r="L7615">
        <v>10.6</v>
      </c>
      <c r="M7615" t="s">
        <v>100</v>
      </c>
      <c r="N7615">
        <v>10.6</v>
      </c>
      <c r="O7615" t="s">
        <v>24</v>
      </c>
      <c r="P7615" cm="1">
        <f t="array" ref="P7615">IF(Q7615&gt;0,INDEX(Q7615:Q29339,MATCH(TRUE,INDEX(Q7615:Q29339="",,),0)-1),"")</f>
        <v>4</v>
      </c>
      <c r="Q7615">
        <v>1</v>
      </c>
      <c r="R7615">
        <f t="shared" si="121"/>
        <v>0</v>
      </c>
    </row>
    <row r="7616" spans="1:18" x14ac:dyDescent="0.3">
      <c r="A7616" t="s">
        <v>603</v>
      </c>
      <c r="B7616" s="1">
        <v>38594</v>
      </c>
      <c r="C7616" t="s">
        <v>16</v>
      </c>
      <c r="D7616" t="s">
        <v>616</v>
      </c>
      <c r="E7616" t="s">
        <v>617</v>
      </c>
      <c r="G7616" t="s">
        <v>19</v>
      </c>
      <c r="H7616" t="s">
        <v>20</v>
      </c>
      <c r="I7616" t="s">
        <v>21</v>
      </c>
      <c r="J7616" t="s">
        <v>22</v>
      </c>
      <c r="K7616">
        <v>62.8</v>
      </c>
      <c r="L7616">
        <v>250</v>
      </c>
      <c r="M7616" t="s">
        <v>543</v>
      </c>
      <c r="N7616">
        <v>811</v>
      </c>
      <c r="P7616" cm="1">
        <f t="array" ref="P7616">IF(Q7616&gt;0,INDEX(Q7616:Q29340,MATCH(TRUE,INDEX(Q7616:Q29340="",,),0)-1),"")</f>
        <v>4</v>
      </c>
      <c r="Q7616">
        <v>2</v>
      </c>
      <c r="R7616">
        <f t="shared" si="121"/>
        <v>0</v>
      </c>
    </row>
    <row r="7617" spans="1:18" x14ac:dyDescent="0.3">
      <c r="A7617" t="s">
        <v>603</v>
      </c>
      <c r="B7617" s="1">
        <v>38594</v>
      </c>
      <c r="C7617" t="s">
        <v>16</v>
      </c>
      <c r="D7617" t="s">
        <v>616</v>
      </c>
      <c r="E7617" t="s">
        <v>617</v>
      </c>
      <c r="G7617" t="s">
        <v>19</v>
      </c>
      <c r="H7617" t="s">
        <v>25</v>
      </c>
      <c r="I7617" t="s">
        <v>21</v>
      </c>
      <c r="J7617" t="s">
        <v>22</v>
      </c>
      <c r="K7617">
        <v>293.60000000000002</v>
      </c>
      <c r="L7617">
        <v>66</v>
      </c>
      <c r="M7617" t="s">
        <v>543</v>
      </c>
      <c r="N7617">
        <v>66</v>
      </c>
      <c r="P7617" cm="1">
        <f t="array" ref="P7617">IF(Q7617&gt;0,INDEX(Q7617:Q29341,MATCH(TRUE,INDEX(Q7617:Q29341="",,),0)-1),"")</f>
        <v>4</v>
      </c>
      <c r="Q7617">
        <v>2</v>
      </c>
      <c r="R7617">
        <f t="shared" si="121"/>
        <v>0</v>
      </c>
    </row>
    <row r="7618" spans="1:18" x14ac:dyDescent="0.3">
      <c r="A7618" t="s">
        <v>603</v>
      </c>
      <c r="B7618" s="1">
        <v>38594</v>
      </c>
      <c r="C7618" t="s">
        <v>16</v>
      </c>
      <c r="D7618" t="s">
        <v>616</v>
      </c>
      <c r="E7618" t="s">
        <v>617</v>
      </c>
      <c r="G7618" t="s">
        <v>19</v>
      </c>
      <c r="H7618" t="s">
        <v>30</v>
      </c>
      <c r="I7618" t="s">
        <v>26</v>
      </c>
      <c r="J7618" t="s">
        <v>27</v>
      </c>
      <c r="K7618">
        <v>742</v>
      </c>
      <c r="L7618">
        <v>10.75</v>
      </c>
      <c r="M7618" t="s">
        <v>543</v>
      </c>
      <c r="N7618">
        <v>10.75</v>
      </c>
      <c r="P7618" cm="1">
        <f t="array" ref="P7618">IF(Q7618&gt;0,INDEX(Q7618:Q29342,MATCH(TRUE,INDEX(Q7618:Q29342="",,),0)-1),"")</f>
        <v>4</v>
      </c>
      <c r="Q7618">
        <v>2</v>
      </c>
      <c r="R7618">
        <f t="shared" si="121"/>
        <v>0</v>
      </c>
    </row>
    <row r="7619" spans="1:18" x14ac:dyDescent="0.3">
      <c r="A7619" t="s">
        <v>603</v>
      </c>
      <c r="B7619" s="1">
        <v>38594</v>
      </c>
      <c r="C7619" t="s">
        <v>16</v>
      </c>
      <c r="D7619" t="s">
        <v>616</v>
      </c>
      <c r="E7619" t="s">
        <v>617</v>
      </c>
      <c r="G7619" t="s">
        <v>19</v>
      </c>
      <c r="H7619" t="s">
        <v>25</v>
      </c>
      <c r="I7619" t="s">
        <v>26</v>
      </c>
      <c r="J7619" t="s">
        <v>27</v>
      </c>
      <c r="K7619">
        <v>679</v>
      </c>
      <c r="L7619">
        <v>23.5</v>
      </c>
      <c r="M7619" t="s">
        <v>543</v>
      </c>
      <c r="N7619">
        <v>23.5</v>
      </c>
      <c r="P7619" cm="1">
        <f t="array" ref="P7619">IF(Q7619&gt;0,INDEX(Q7619:Q29343,MATCH(TRUE,INDEX(Q7619:Q29343="",,),0)-1),"")</f>
        <v>4</v>
      </c>
      <c r="Q7619">
        <v>2</v>
      </c>
      <c r="R7619">
        <f t="shared" si="121"/>
        <v>0</v>
      </c>
    </row>
    <row r="7620" spans="1:18" x14ac:dyDescent="0.3">
      <c r="A7620" t="s">
        <v>603</v>
      </c>
      <c r="B7620" s="1">
        <v>38594</v>
      </c>
      <c r="C7620" t="s">
        <v>16</v>
      </c>
      <c r="D7620" t="s">
        <v>616</v>
      </c>
      <c r="E7620" t="s">
        <v>617</v>
      </c>
      <c r="G7620" s="6" t="s">
        <v>29</v>
      </c>
      <c r="H7620" t="s">
        <v>30</v>
      </c>
      <c r="I7620" t="s">
        <v>21</v>
      </c>
      <c r="J7620" t="s">
        <v>22</v>
      </c>
      <c r="K7620">
        <v>52.9</v>
      </c>
      <c r="L7620">
        <v>71</v>
      </c>
      <c r="M7620" t="s">
        <v>543</v>
      </c>
      <c r="N7620">
        <v>71</v>
      </c>
      <c r="P7620" cm="1">
        <f t="array" ref="P7620">IF(Q7620&gt;0,INDEX(Q7620:Q29344,MATCH(TRUE,INDEX(Q7620:Q29344="",,),0)-1),"")</f>
        <v>4</v>
      </c>
      <c r="Q7620">
        <v>2</v>
      </c>
      <c r="R7620">
        <f t="shared" si="121"/>
        <v>0</v>
      </c>
    </row>
    <row r="7621" spans="1:18" x14ac:dyDescent="0.3">
      <c r="A7621" t="s">
        <v>603</v>
      </c>
      <c r="B7621" s="1">
        <v>38594</v>
      </c>
      <c r="C7621" t="s">
        <v>16</v>
      </c>
      <c r="D7621" t="s">
        <v>616</v>
      </c>
      <c r="E7621" t="s">
        <v>617</v>
      </c>
      <c r="G7621" s="6" t="s">
        <v>29</v>
      </c>
      <c r="H7621" t="s">
        <v>126</v>
      </c>
      <c r="I7621" t="s">
        <v>21</v>
      </c>
      <c r="J7621" t="s">
        <v>22</v>
      </c>
      <c r="K7621">
        <v>7.3</v>
      </c>
      <c r="L7621">
        <v>39</v>
      </c>
      <c r="M7621" t="s">
        <v>543</v>
      </c>
      <c r="N7621">
        <v>39</v>
      </c>
      <c r="P7621" cm="1">
        <f t="array" ref="P7621">IF(Q7621&gt;0,INDEX(Q7621:Q29345,MATCH(TRUE,INDEX(Q7621:Q29345="",,),0)-1),"")</f>
        <v>4</v>
      </c>
      <c r="Q7621">
        <v>2</v>
      </c>
      <c r="R7621">
        <f t="shared" si="121"/>
        <v>0</v>
      </c>
    </row>
    <row r="7622" spans="1:18" x14ac:dyDescent="0.3">
      <c r="A7622" t="s">
        <v>603</v>
      </c>
      <c r="B7622" s="1">
        <v>38594</v>
      </c>
      <c r="C7622" t="s">
        <v>16</v>
      </c>
      <c r="D7622" t="s">
        <v>616</v>
      </c>
      <c r="E7622" t="s">
        <v>617</v>
      </c>
      <c r="G7622" s="6" t="s">
        <v>29</v>
      </c>
      <c r="H7622" t="s">
        <v>406</v>
      </c>
      <c r="I7622" t="s">
        <v>26</v>
      </c>
      <c r="J7622" t="s">
        <v>27</v>
      </c>
      <c r="K7622">
        <v>9</v>
      </c>
      <c r="L7622">
        <v>2.2000000000000002</v>
      </c>
      <c r="M7622" t="s">
        <v>543</v>
      </c>
      <c r="N7622">
        <v>2.2000000000000002</v>
      </c>
      <c r="P7622" cm="1">
        <f t="array" ref="P7622">IF(Q7622&gt;0,INDEX(Q7622:Q29346,MATCH(TRUE,INDEX(Q7622:Q29346="",,),0)-1),"")</f>
        <v>4</v>
      </c>
      <c r="Q7622">
        <v>2</v>
      </c>
      <c r="R7622">
        <f t="shared" si="121"/>
        <v>0</v>
      </c>
    </row>
    <row r="7623" spans="1:18" x14ac:dyDescent="0.3">
      <c r="A7623" t="s">
        <v>603</v>
      </c>
      <c r="B7623" s="1">
        <v>38594</v>
      </c>
      <c r="C7623" t="s">
        <v>16</v>
      </c>
      <c r="D7623" t="s">
        <v>616</v>
      </c>
      <c r="E7623" t="s">
        <v>617</v>
      </c>
      <c r="G7623" s="6" t="s">
        <v>29</v>
      </c>
      <c r="H7623" t="s">
        <v>20</v>
      </c>
      <c r="I7623" t="s">
        <v>26</v>
      </c>
      <c r="J7623" t="s">
        <v>27</v>
      </c>
      <c r="K7623">
        <v>399</v>
      </c>
      <c r="L7623">
        <v>13.6</v>
      </c>
      <c r="M7623" t="s">
        <v>543</v>
      </c>
      <c r="N7623">
        <v>13.6</v>
      </c>
      <c r="P7623" cm="1">
        <f t="array" ref="P7623">IF(Q7623&gt;0,INDEX(Q7623:Q29347,MATCH(TRUE,INDEX(Q7623:Q29347="",,),0)-1),"")</f>
        <v>4</v>
      </c>
      <c r="Q7623">
        <v>2</v>
      </c>
      <c r="R7623">
        <f t="shared" si="121"/>
        <v>0</v>
      </c>
    </row>
    <row r="7624" spans="1:18" x14ac:dyDescent="0.3">
      <c r="A7624" t="s">
        <v>603</v>
      </c>
      <c r="B7624" s="1">
        <v>38594</v>
      </c>
      <c r="C7624" t="s">
        <v>16</v>
      </c>
      <c r="D7624" t="s">
        <v>616</v>
      </c>
      <c r="E7624" t="s">
        <v>617</v>
      </c>
      <c r="G7624" s="6" t="s">
        <v>29</v>
      </c>
      <c r="H7624" t="s">
        <v>126</v>
      </c>
      <c r="I7624" t="s">
        <v>26</v>
      </c>
      <c r="J7624" t="s">
        <v>27</v>
      </c>
      <c r="K7624">
        <v>97</v>
      </c>
      <c r="L7624">
        <v>11.1</v>
      </c>
      <c r="M7624" t="s">
        <v>543</v>
      </c>
      <c r="N7624">
        <v>11.1</v>
      </c>
      <c r="P7624" cm="1">
        <f t="array" ref="P7624">IF(Q7624&gt;0,INDEX(Q7624:Q29348,MATCH(TRUE,INDEX(Q7624:Q29348="",,),0)-1),"")</f>
        <v>4</v>
      </c>
      <c r="Q7624">
        <v>2</v>
      </c>
      <c r="R7624">
        <f t="shared" si="121"/>
        <v>0</v>
      </c>
    </row>
    <row r="7625" spans="1:18" x14ac:dyDescent="0.3">
      <c r="A7625" t="s">
        <v>603</v>
      </c>
      <c r="B7625" s="1">
        <v>38594</v>
      </c>
      <c r="C7625" t="s">
        <v>16</v>
      </c>
      <c r="D7625" t="s">
        <v>616</v>
      </c>
      <c r="E7625" t="s">
        <v>617</v>
      </c>
      <c r="G7625" s="6" t="s">
        <v>29</v>
      </c>
      <c r="H7625" t="s">
        <v>43</v>
      </c>
      <c r="I7625" t="s">
        <v>26</v>
      </c>
      <c r="J7625" t="s">
        <v>27</v>
      </c>
      <c r="K7625">
        <v>50</v>
      </c>
      <c r="L7625">
        <v>10.6</v>
      </c>
      <c r="M7625" t="s">
        <v>543</v>
      </c>
      <c r="N7625">
        <v>10.6</v>
      </c>
      <c r="P7625" cm="1">
        <f t="array" ref="P7625">IF(Q7625&gt;0,INDEX(Q7625:Q29349,MATCH(TRUE,INDEX(Q7625:Q29349="",,),0)-1),"")</f>
        <v>4</v>
      </c>
      <c r="Q7625">
        <v>2</v>
      </c>
      <c r="R7625">
        <f t="shared" si="121"/>
        <v>0</v>
      </c>
    </row>
    <row r="7626" spans="1:18" x14ac:dyDescent="0.3">
      <c r="A7626" t="s">
        <v>603</v>
      </c>
      <c r="B7626" s="1">
        <v>38594</v>
      </c>
      <c r="C7626" t="s">
        <v>16</v>
      </c>
      <c r="D7626" t="s">
        <v>616</v>
      </c>
      <c r="E7626" t="s">
        <v>617</v>
      </c>
      <c r="G7626" t="s">
        <v>19</v>
      </c>
      <c r="H7626" t="s">
        <v>20</v>
      </c>
      <c r="I7626" t="s">
        <v>21</v>
      </c>
      <c r="J7626" t="s">
        <v>22</v>
      </c>
      <c r="K7626">
        <v>62.8</v>
      </c>
      <c r="L7626">
        <v>250</v>
      </c>
      <c r="M7626" t="s">
        <v>59</v>
      </c>
      <c r="N7626">
        <v>386</v>
      </c>
      <c r="P7626" cm="1">
        <f t="array" ref="P7626">IF(Q7626&gt;0,INDEX(Q7626:Q29350,MATCH(TRUE,INDEX(Q7626:Q29350="",,),0)-1),"")</f>
        <v>4</v>
      </c>
      <c r="Q7626">
        <v>3</v>
      </c>
      <c r="R7626">
        <f t="shared" si="121"/>
        <v>0</v>
      </c>
    </row>
    <row r="7627" spans="1:18" x14ac:dyDescent="0.3">
      <c r="A7627" t="s">
        <v>603</v>
      </c>
      <c r="B7627" s="1">
        <v>38594</v>
      </c>
      <c r="C7627" t="s">
        <v>16</v>
      </c>
      <c r="D7627" t="s">
        <v>616</v>
      </c>
      <c r="E7627" t="s">
        <v>617</v>
      </c>
      <c r="G7627" t="s">
        <v>19</v>
      </c>
      <c r="H7627" t="s">
        <v>25</v>
      </c>
      <c r="I7627" t="s">
        <v>21</v>
      </c>
      <c r="J7627" t="s">
        <v>22</v>
      </c>
      <c r="K7627">
        <v>293.60000000000002</v>
      </c>
      <c r="L7627">
        <v>66</v>
      </c>
      <c r="M7627" t="s">
        <v>59</v>
      </c>
      <c r="N7627">
        <v>66</v>
      </c>
      <c r="P7627" cm="1">
        <f t="array" ref="P7627">IF(Q7627&gt;0,INDEX(Q7627:Q29351,MATCH(TRUE,INDEX(Q7627:Q29351="",,),0)-1),"")</f>
        <v>4</v>
      </c>
      <c r="Q7627">
        <v>3</v>
      </c>
      <c r="R7627">
        <f t="shared" si="121"/>
        <v>0</v>
      </c>
    </row>
    <row r="7628" spans="1:18" x14ac:dyDescent="0.3">
      <c r="A7628" t="s">
        <v>603</v>
      </c>
      <c r="B7628" s="1">
        <v>38594</v>
      </c>
      <c r="C7628" t="s">
        <v>16</v>
      </c>
      <c r="D7628" t="s">
        <v>616</v>
      </c>
      <c r="E7628" t="s">
        <v>617</v>
      </c>
      <c r="G7628" t="s">
        <v>19</v>
      </c>
      <c r="H7628" t="s">
        <v>30</v>
      </c>
      <c r="I7628" t="s">
        <v>26</v>
      </c>
      <c r="J7628" t="s">
        <v>27</v>
      </c>
      <c r="K7628">
        <v>742</v>
      </c>
      <c r="L7628">
        <v>10.75</v>
      </c>
      <c r="M7628" t="s">
        <v>59</v>
      </c>
      <c r="N7628">
        <v>10.75</v>
      </c>
      <c r="P7628" cm="1">
        <f t="array" ref="P7628">IF(Q7628&gt;0,INDEX(Q7628:Q29352,MATCH(TRUE,INDEX(Q7628:Q29352="",,),0)-1),"")</f>
        <v>4</v>
      </c>
      <c r="Q7628">
        <v>3</v>
      </c>
      <c r="R7628">
        <f t="shared" si="121"/>
        <v>0</v>
      </c>
    </row>
    <row r="7629" spans="1:18" x14ac:dyDescent="0.3">
      <c r="A7629" t="s">
        <v>603</v>
      </c>
      <c r="B7629" s="1">
        <v>38594</v>
      </c>
      <c r="C7629" t="s">
        <v>16</v>
      </c>
      <c r="D7629" t="s">
        <v>616</v>
      </c>
      <c r="E7629" t="s">
        <v>617</v>
      </c>
      <c r="G7629" t="s">
        <v>19</v>
      </c>
      <c r="H7629" t="s">
        <v>25</v>
      </c>
      <c r="I7629" t="s">
        <v>26</v>
      </c>
      <c r="J7629" t="s">
        <v>27</v>
      </c>
      <c r="K7629">
        <v>679</v>
      </c>
      <c r="L7629">
        <v>23.5</v>
      </c>
      <c r="M7629" t="s">
        <v>59</v>
      </c>
      <c r="N7629">
        <v>23.5</v>
      </c>
      <c r="P7629" cm="1">
        <f t="array" ref="P7629">IF(Q7629&gt;0,INDEX(Q7629:Q29353,MATCH(TRUE,INDEX(Q7629:Q29353="",,),0)-1),"")</f>
        <v>4</v>
      </c>
      <c r="Q7629">
        <v>3</v>
      </c>
      <c r="R7629">
        <f t="shared" si="121"/>
        <v>0</v>
      </c>
    </row>
    <row r="7630" spans="1:18" x14ac:dyDescent="0.3">
      <c r="A7630" t="s">
        <v>603</v>
      </c>
      <c r="B7630" s="1">
        <v>38594</v>
      </c>
      <c r="C7630" t="s">
        <v>16</v>
      </c>
      <c r="D7630" t="s">
        <v>616</v>
      </c>
      <c r="E7630" t="s">
        <v>617</v>
      </c>
      <c r="G7630" s="6" t="s">
        <v>29</v>
      </c>
      <c r="H7630" t="s">
        <v>30</v>
      </c>
      <c r="I7630" t="s">
        <v>21</v>
      </c>
      <c r="J7630" t="s">
        <v>22</v>
      </c>
      <c r="K7630">
        <v>52.9</v>
      </c>
      <c r="L7630">
        <v>71</v>
      </c>
      <c r="M7630" t="s">
        <v>59</v>
      </c>
      <c r="N7630">
        <v>71</v>
      </c>
      <c r="P7630" cm="1">
        <f t="array" ref="P7630">IF(Q7630&gt;0,INDEX(Q7630:Q29354,MATCH(TRUE,INDEX(Q7630:Q29354="",,),0)-1),"")</f>
        <v>4</v>
      </c>
      <c r="Q7630">
        <v>3</v>
      </c>
      <c r="R7630">
        <f t="shared" si="121"/>
        <v>0</v>
      </c>
    </row>
    <row r="7631" spans="1:18" x14ac:dyDescent="0.3">
      <c r="A7631" t="s">
        <v>603</v>
      </c>
      <c r="B7631" s="1">
        <v>38594</v>
      </c>
      <c r="C7631" t="s">
        <v>16</v>
      </c>
      <c r="D7631" t="s">
        <v>616</v>
      </c>
      <c r="E7631" t="s">
        <v>617</v>
      </c>
      <c r="G7631" s="6" t="s">
        <v>29</v>
      </c>
      <c r="H7631" t="s">
        <v>126</v>
      </c>
      <c r="I7631" t="s">
        <v>21</v>
      </c>
      <c r="J7631" t="s">
        <v>22</v>
      </c>
      <c r="K7631">
        <v>7.3</v>
      </c>
      <c r="L7631">
        <v>39</v>
      </c>
      <c r="M7631" t="s">
        <v>59</v>
      </c>
      <c r="N7631">
        <v>39</v>
      </c>
      <c r="P7631" cm="1">
        <f t="array" ref="P7631">IF(Q7631&gt;0,INDEX(Q7631:Q29355,MATCH(TRUE,INDEX(Q7631:Q29355="",,),0)-1),"")</f>
        <v>4</v>
      </c>
      <c r="Q7631">
        <v>3</v>
      </c>
      <c r="R7631">
        <f t="shared" si="121"/>
        <v>0</v>
      </c>
    </row>
    <row r="7632" spans="1:18" x14ac:dyDescent="0.3">
      <c r="A7632" t="s">
        <v>603</v>
      </c>
      <c r="B7632" s="1">
        <v>38594</v>
      </c>
      <c r="C7632" t="s">
        <v>16</v>
      </c>
      <c r="D7632" t="s">
        <v>616</v>
      </c>
      <c r="E7632" t="s">
        <v>617</v>
      </c>
      <c r="G7632" s="6" t="s">
        <v>29</v>
      </c>
      <c r="H7632" t="s">
        <v>406</v>
      </c>
      <c r="I7632" t="s">
        <v>26</v>
      </c>
      <c r="J7632" t="s">
        <v>27</v>
      </c>
      <c r="K7632">
        <v>9</v>
      </c>
      <c r="L7632">
        <v>2.2000000000000002</v>
      </c>
      <c r="M7632" t="s">
        <v>59</v>
      </c>
      <c r="N7632">
        <v>2.2000000000000002</v>
      </c>
      <c r="P7632" cm="1">
        <f t="array" ref="P7632">IF(Q7632&gt;0,INDEX(Q7632:Q29356,MATCH(TRUE,INDEX(Q7632:Q29356="",,),0)-1),"")</f>
        <v>4</v>
      </c>
      <c r="Q7632">
        <v>3</v>
      </c>
      <c r="R7632">
        <f t="shared" si="121"/>
        <v>0</v>
      </c>
    </row>
    <row r="7633" spans="1:18" x14ac:dyDescent="0.3">
      <c r="A7633" t="s">
        <v>603</v>
      </c>
      <c r="B7633" s="1">
        <v>38594</v>
      </c>
      <c r="C7633" t="s">
        <v>16</v>
      </c>
      <c r="D7633" t="s">
        <v>616</v>
      </c>
      <c r="E7633" t="s">
        <v>617</v>
      </c>
      <c r="G7633" s="6" t="s">
        <v>29</v>
      </c>
      <c r="H7633" t="s">
        <v>20</v>
      </c>
      <c r="I7633" t="s">
        <v>26</v>
      </c>
      <c r="J7633" t="s">
        <v>27</v>
      </c>
      <c r="K7633">
        <v>399</v>
      </c>
      <c r="L7633">
        <v>13.6</v>
      </c>
      <c r="M7633" t="s">
        <v>59</v>
      </c>
      <c r="N7633">
        <v>13.6</v>
      </c>
      <c r="P7633" cm="1">
        <f t="array" ref="P7633">IF(Q7633&gt;0,INDEX(Q7633:Q29357,MATCH(TRUE,INDEX(Q7633:Q29357="",,),0)-1),"")</f>
        <v>4</v>
      </c>
      <c r="Q7633">
        <v>3</v>
      </c>
      <c r="R7633">
        <f t="shared" si="121"/>
        <v>0</v>
      </c>
    </row>
    <row r="7634" spans="1:18" x14ac:dyDescent="0.3">
      <c r="A7634" t="s">
        <v>603</v>
      </c>
      <c r="B7634" s="1">
        <v>38594</v>
      </c>
      <c r="C7634" t="s">
        <v>16</v>
      </c>
      <c r="D7634" t="s">
        <v>616</v>
      </c>
      <c r="E7634" t="s">
        <v>617</v>
      </c>
      <c r="G7634" s="6" t="s">
        <v>29</v>
      </c>
      <c r="H7634" t="s">
        <v>126</v>
      </c>
      <c r="I7634" t="s">
        <v>26</v>
      </c>
      <c r="J7634" t="s">
        <v>27</v>
      </c>
      <c r="K7634">
        <v>97</v>
      </c>
      <c r="L7634">
        <v>11.1</v>
      </c>
      <c r="M7634" t="s">
        <v>59</v>
      </c>
      <c r="N7634">
        <v>11.1</v>
      </c>
      <c r="P7634" cm="1">
        <f t="array" ref="P7634">IF(Q7634&gt;0,INDEX(Q7634:Q29358,MATCH(TRUE,INDEX(Q7634:Q29358="",,),0)-1),"")</f>
        <v>4</v>
      </c>
      <c r="Q7634">
        <v>3</v>
      </c>
      <c r="R7634">
        <f t="shared" si="121"/>
        <v>0</v>
      </c>
    </row>
    <row r="7635" spans="1:18" x14ac:dyDescent="0.3">
      <c r="A7635" t="s">
        <v>603</v>
      </c>
      <c r="B7635" s="1">
        <v>38594</v>
      </c>
      <c r="C7635" t="s">
        <v>16</v>
      </c>
      <c r="D7635" t="s">
        <v>616</v>
      </c>
      <c r="E7635" t="s">
        <v>617</v>
      </c>
      <c r="G7635" s="6" t="s">
        <v>29</v>
      </c>
      <c r="H7635" t="s">
        <v>43</v>
      </c>
      <c r="I7635" t="s">
        <v>26</v>
      </c>
      <c r="J7635" t="s">
        <v>27</v>
      </c>
      <c r="K7635">
        <v>50</v>
      </c>
      <c r="L7635">
        <v>10.6</v>
      </c>
      <c r="M7635" t="s">
        <v>59</v>
      </c>
      <c r="N7635">
        <v>10.6</v>
      </c>
      <c r="P7635" cm="1">
        <f t="array" ref="P7635">IF(Q7635&gt;0,INDEX(Q7635:Q29359,MATCH(TRUE,INDEX(Q7635:Q29359="",,),0)-1),"")</f>
        <v>4</v>
      </c>
      <c r="Q7635">
        <v>3</v>
      </c>
      <c r="R7635">
        <f t="shared" si="121"/>
        <v>0</v>
      </c>
    </row>
    <row r="7636" spans="1:18" x14ac:dyDescent="0.3">
      <c r="A7636" t="s">
        <v>603</v>
      </c>
      <c r="B7636" s="1">
        <v>38594</v>
      </c>
      <c r="C7636" t="s">
        <v>16</v>
      </c>
      <c r="D7636" t="s">
        <v>616</v>
      </c>
      <c r="E7636" t="s">
        <v>617</v>
      </c>
      <c r="G7636" t="s">
        <v>19</v>
      </c>
      <c r="H7636" t="s">
        <v>20</v>
      </c>
      <c r="I7636" t="s">
        <v>21</v>
      </c>
      <c r="J7636" t="s">
        <v>22</v>
      </c>
      <c r="K7636">
        <v>62.8</v>
      </c>
      <c r="L7636">
        <v>250</v>
      </c>
      <c r="M7636" t="s">
        <v>492</v>
      </c>
      <c r="N7636">
        <v>252</v>
      </c>
      <c r="P7636" cm="1">
        <f t="array" ref="P7636">IF(Q7636&gt;0,INDEX(Q7636:Q29360,MATCH(TRUE,INDEX(Q7636:Q29360="",,),0)-1),"")</f>
        <v>4</v>
      </c>
      <c r="Q7636">
        <v>4</v>
      </c>
      <c r="R7636">
        <f t="shared" si="121"/>
        <v>0</v>
      </c>
    </row>
    <row r="7637" spans="1:18" x14ac:dyDescent="0.3">
      <c r="A7637" t="s">
        <v>603</v>
      </c>
      <c r="B7637" s="1">
        <v>38594</v>
      </c>
      <c r="C7637" t="s">
        <v>16</v>
      </c>
      <c r="D7637" t="s">
        <v>616</v>
      </c>
      <c r="E7637" t="s">
        <v>617</v>
      </c>
      <c r="G7637" t="s">
        <v>19</v>
      </c>
      <c r="H7637" t="s">
        <v>25</v>
      </c>
      <c r="I7637" t="s">
        <v>21</v>
      </c>
      <c r="J7637" t="s">
        <v>22</v>
      </c>
      <c r="K7637">
        <v>293.60000000000002</v>
      </c>
      <c r="L7637">
        <v>66</v>
      </c>
      <c r="M7637" t="s">
        <v>492</v>
      </c>
      <c r="N7637">
        <v>70</v>
      </c>
      <c r="P7637" cm="1">
        <f t="array" ref="P7637">IF(Q7637&gt;0,INDEX(Q7637:Q29361,MATCH(TRUE,INDEX(Q7637:Q29361="",,),0)-1),"")</f>
        <v>4</v>
      </c>
      <c r="Q7637">
        <v>4</v>
      </c>
      <c r="R7637">
        <f t="shared" si="121"/>
        <v>0</v>
      </c>
    </row>
    <row r="7638" spans="1:18" x14ac:dyDescent="0.3">
      <c r="A7638" t="s">
        <v>603</v>
      </c>
      <c r="B7638" s="1">
        <v>38594</v>
      </c>
      <c r="C7638" t="s">
        <v>16</v>
      </c>
      <c r="D7638" t="s">
        <v>616</v>
      </c>
      <c r="E7638" t="s">
        <v>617</v>
      </c>
      <c r="G7638" t="s">
        <v>19</v>
      </c>
      <c r="H7638" t="s">
        <v>30</v>
      </c>
      <c r="I7638" t="s">
        <v>26</v>
      </c>
      <c r="J7638" t="s">
        <v>27</v>
      </c>
      <c r="K7638">
        <v>742</v>
      </c>
      <c r="L7638">
        <v>10.75</v>
      </c>
      <c r="M7638" t="s">
        <v>492</v>
      </c>
      <c r="N7638">
        <v>18</v>
      </c>
      <c r="P7638" cm="1">
        <f t="array" ref="P7638">IF(Q7638&gt;0,INDEX(Q7638:Q29362,MATCH(TRUE,INDEX(Q7638:Q29362="",,),0)-1),"")</f>
        <v>4</v>
      </c>
      <c r="Q7638">
        <v>4</v>
      </c>
      <c r="R7638">
        <f t="shared" si="121"/>
        <v>0</v>
      </c>
    </row>
    <row r="7639" spans="1:18" x14ac:dyDescent="0.3">
      <c r="A7639" t="s">
        <v>603</v>
      </c>
      <c r="B7639" s="1">
        <v>38594</v>
      </c>
      <c r="C7639" t="s">
        <v>16</v>
      </c>
      <c r="D7639" t="s">
        <v>616</v>
      </c>
      <c r="E7639" t="s">
        <v>617</v>
      </c>
      <c r="G7639" t="s">
        <v>19</v>
      </c>
      <c r="H7639" t="s">
        <v>25</v>
      </c>
      <c r="I7639" t="s">
        <v>26</v>
      </c>
      <c r="J7639" t="s">
        <v>27</v>
      </c>
      <c r="K7639">
        <v>679</v>
      </c>
      <c r="L7639">
        <v>23.5</v>
      </c>
      <c r="M7639" t="s">
        <v>492</v>
      </c>
      <c r="N7639">
        <v>24</v>
      </c>
      <c r="P7639" cm="1">
        <f t="array" ref="P7639">IF(Q7639&gt;0,INDEX(Q7639:Q29363,MATCH(TRUE,INDEX(Q7639:Q29363="",,),0)-1),"")</f>
        <v>4</v>
      </c>
      <c r="Q7639">
        <v>4</v>
      </c>
      <c r="R7639">
        <f t="shared" si="121"/>
        <v>0</v>
      </c>
    </row>
    <row r="7640" spans="1:18" x14ac:dyDescent="0.3">
      <c r="A7640" t="s">
        <v>603</v>
      </c>
      <c r="B7640" s="1">
        <v>38594</v>
      </c>
      <c r="C7640" t="s">
        <v>16</v>
      </c>
      <c r="D7640" t="s">
        <v>616</v>
      </c>
      <c r="E7640" t="s">
        <v>617</v>
      </c>
      <c r="G7640" s="6" t="s">
        <v>29</v>
      </c>
      <c r="H7640" t="s">
        <v>30</v>
      </c>
      <c r="I7640" t="s">
        <v>21</v>
      </c>
      <c r="J7640" t="s">
        <v>22</v>
      </c>
      <c r="K7640">
        <v>52.9</v>
      </c>
      <c r="L7640">
        <v>71</v>
      </c>
      <c r="M7640" t="s">
        <v>492</v>
      </c>
      <c r="N7640">
        <v>71</v>
      </c>
      <c r="P7640" cm="1">
        <f t="array" ref="P7640">IF(Q7640&gt;0,INDEX(Q7640:Q29364,MATCH(TRUE,INDEX(Q7640:Q29364="",,),0)-1),"")</f>
        <v>4</v>
      </c>
      <c r="Q7640">
        <v>4</v>
      </c>
      <c r="R7640">
        <f t="shared" si="121"/>
        <v>0</v>
      </c>
    </row>
    <row r="7641" spans="1:18" x14ac:dyDescent="0.3">
      <c r="A7641" t="s">
        <v>603</v>
      </c>
      <c r="B7641" s="1">
        <v>38594</v>
      </c>
      <c r="C7641" t="s">
        <v>16</v>
      </c>
      <c r="D7641" t="s">
        <v>616</v>
      </c>
      <c r="E7641" t="s">
        <v>617</v>
      </c>
      <c r="G7641" s="6" t="s">
        <v>29</v>
      </c>
      <c r="H7641" t="s">
        <v>126</v>
      </c>
      <c r="I7641" t="s">
        <v>21</v>
      </c>
      <c r="J7641" t="s">
        <v>22</v>
      </c>
      <c r="K7641">
        <v>7.3</v>
      </c>
      <c r="L7641">
        <v>39</v>
      </c>
      <c r="M7641" t="s">
        <v>492</v>
      </c>
      <c r="N7641">
        <v>39</v>
      </c>
      <c r="P7641" cm="1">
        <f t="array" ref="P7641">IF(Q7641&gt;0,INDEX(Q7641:Q29365,MATCH(TRUE,INDEX(Q7641:Q29365="",,),0)-1),"")</f>
        <v>4</v>
      </c>
      <c r="Q7641">
        <v>4</v>
      </c>
      <c r="R7641">
        <f t="shared" si="121"/>
        <v>0</v>
      </c>
    </row>
    <row r="7642" spans="1:18" x14ac:dyDescent="0.3">
      <c r="A7642" t="s">
        <v>603</v>
      </c>
      <c r="B7642" s="1">
        <v>38594</v>
      </c>
      <c r="C7642" t="s">
        <v>16</v>
      </c>
      <c r="D7642" t="s">
        <v>616</v>
      </c>
      <c r="E7642" t="s">
        <v>617</v>
      </c>
      <c r="G7642" s="6" t="s">
        <v>29</v>
      </c>
      <c r="H7642" t="s">
        <v>406</v>
      </c>
      <c r="I7642" t="s">
        <v>26</v>
      </c>
      <c r="J7642" t="s">
        <v>27</v>
      </c>
      <c r="K7642">
        <v>9</v>
      </c>
      <c r="L7642">
        <v>2.2000000000000002</v>
      </c>
      <c r="M7642" t="s">
        <v>492</v>
      </c>
      <c r="N7642">
        <v>2.2000000000000002</v>
      </c>
      <c r="P7642" cm="1">
        <f t="array" ref="P7642">IF(Q7642&gt;0,INDEX(Q7642:Q29366,MATCH(TRUE,INDEX(Q7642:Q29366="",,),0)-1),"")</f>
        <v>4</v>
      </c>
      <c r="Q7642">
        <v>4</v>
      </c>
      <c r="R7642">
        <f t="shared" si="121"/>
        <v>0</v>
      </c>
    </row>
    <row r="7643" spans="1:18" x14ac:dyDescent="0.3">
      <c r="A7643" t="s">
        <v>603</v>
      </c>
      <c r="B7643" s="1">
        <v>38594</v>
      </c>
      <c r="C7643" t="s">
        <v>16</v>
      </c>
      <c r="D7643" t="s">
        <v>616</v>
      </c>
      <c r="E7643" t="s">
        <v>617</v>
      </c>
      <c r="G7643" s="6" t="s">
        <v>29</v>
      </c>
      <c r="H7643" t="s">
        <v>20</v>
      </c>
      <c r="I7643" t="s">
        <v>26</v>
      </c>
      <c r="J7643" t="s">
        <v>27</v>
      </c>
      <c r="K7643">
        <v>399</v>
      </c>
      <c r="L7643">
        <v>13.6</v>
      </c>
      <c r="M7643" t="s">
        <v>492</v>
      </c>
      <c r="N7643">
        <v>13.6</v>
      </c>
      <c r="P7643" cm="1">
        <f t="array" ref="P7643">IF(Q7643&gt;0,INDEX(Q7643:Q29367,MATCH(TRUE,INDEX(Q7643:Q29367="",,),0)-1),"")</f>
        <v>4</v>
      </c>
      <c r="Q7643">
        <v>4</v>
      </c>
      <c r="R7643">
        <f t="shared" si="121"/>
        <v>0</v>
      </c>
    </row>
    <row r="7644" spans="1:18" x14ac:dyDescent="0.3">
      <c r="A7644" t="s">
        <v>603</v>
      </c>
      <c r="B7644" s="1">
        <v>38594</v>
      </c>
      <c r="C7644" t="s">
        <v>16</v>
      </c>
      <c r="D7644" t="s">
        <v>616</v>
      </c>
      <c r="E7644" t="s">
        <v>617</v>
      </c>
      <c r="G7644" s="6" t="s">
        <v>29</v>
      </c>
      <c r="H7644" t="s">
        <v>126</v>
      </c>
      <c r="I7644" t="s">
        <v>26</v>
      </c>
      <c r="J7644" t="s">
        <v>27</v>
      </c>
      <c r="K7644">
        <v>97</v>
      </c>
      <c r="L7644">
        <v>11.1</v>
      </c>
      <c r="M7644" t="s">
        <v>492</v>
      </c>
      <c r="N7644">
        <v>11.1</v>
      </c>
      <c r="P7644" cm="1">
        <f t="array" ref="P7644">IF(Q7644&gt;0,INDEX(Q7644:Q29368,MATCH(TRUE,INDEX(Q7644:Q29368="",,),0)-1),"")</f>
        <v>4</v>
      </c>
      <c r="Q7644">
        <v>4</v>
      </c>
      <c r="R7644">
        <f t="shared" si="121"/>
        <v>0</v>
      </c>
    </row>
    <row r="7645" spans="1:18" x14ac:dyDescent="0.3">
      <c r="A7645" t="s">
        <v>603</v>
      </c>
      <c r="B7645" s="1">
        <v>38594</v>
      </c>
      <c r="C7645" t="s">
        <v>16</v>
      </c>
      <c r="D7645" t="s">
        <v>616</v>
      </c>
      <c r="E7645" t="s">
        <v>617</v>
      </c>
      <c r="G7645" s="6" t="s">
        <v>29</v>
      </c>
      <c r="H7645" t="s">
        <v>43</v>
      </c>
      <c r="I7645" t="s">
        <v>26</v>
      </c>
      <c r="J7645" t="s">
        <v>27</v>
      </c>
      <c r="K7645">
        <v>50</v>
      </c>
      <c r="L7645">
        <v>10.6</v>
      </c>
      <c r="M7645" t="s">
        <v>492</v>
      </c>
      <c r="N7645">
        <v>10.6</v>
      </c>
      <c r="P7645" cm="1">
        <f t="array" ref="P7645">IF(Q7645&gt;0,INDEX(Q7645:Q29369,MATCH(TRUE,INDEX(Q7645:Q29369="",,),0)-1),"")</f>
        <v>4</v>
      </c>
      <c r="Q7645">
        <v>4</v>
      </c>
      <c r="R7645">
        <f t="shared" si="121"/>
        <v>0</v>
      </c>
    </row>
    <row r="7646" spans="1:18" x14ac:dyDescent="0.3">
      <c r="P7646" t="str" cm="1">
        <f t="array" ref="P7646">IF(Q7646&gt;0,INDEX(Q7646:Q29370,MATCH(TRUE,INDEX(Q7646:Q29370="",,),0)-1),"")</f>
        <v/>
      </c>
      <c r="R7646" t="str">
        <f t="shared" si="121"/>
        <v/>
      </c>
    </row>
    <row r="7647" spans="1:18" x14ac:dyDescent="0.3">
      <c r="A7647" t="s">
        <v>603</v>
      </c>
      <c r="B7647" s="1">
        <v>38594</v>
      </c>
      <c r="C7647" t="s">
        <v>16</v>
      </c>
      <c r="D7647" t="s">
        <v>618</v>
      </c>
      <c r="E7647" t="s">
        <v>619</v>
      </c>
      <c r="G7647" t="s">
        <v>19</v>
      </c>
      <c r="H7647" t="s">
        <v>41</v>
      </c>
      <c r="I7647" t="s">
        <v>21</v>
      </c>
      <c r="J7647" t="s">
        <v>22</v>
      </c>
      <c r="K7647">
        <v>57.7</v>
      </c>
      <c r="L7647">
        <v>192</v>
      </c>
      <c r="M7647" t="s">
        <v>620</v>
      </c>
      <c r="N7647">
        <v>192</v>
      </c>
      <c r="O7647" t="s">
        <v>24</v>
      </c>
      <c r="P7647" cm="1">
        <f t="array" ref="P7647">IF(Q7647&gt;0,INDEX(Q7647:Q29371,MATCH(TRUE,INDEX(Q7647:Q29371="",,),0)-1),"")</f>
        <v>6</v>
      </c>
      <c r="Q7647">
        <v>1</v>
      </c>
      <c r="R7647">
        <f t="shared" si="121"/>
        <v>0</v>
      </c>
    </row>
    <row r="7648" spans="1:18" x14ac:dyDescent="0.3">
      <c r="A7648" t="s">
        <v>603</v>
      </c>
      <c r="B7648" s="1">
        <v>38594</v>
      </c>
      <c r="C7648" t="s">
        <v>16</v>
      </c>
      <c r="D7648" t="s">
        <v>618</v>
      </c>
      <c r="E7648" t="s">
        <v>619</v>
      </c>
      <c r="G7648" t="s">
        <v>19</v>
      </c>
      <c r="H7648" t="s">
        <v>41</v>
      </c>
      <c r="I7648" t="s">
        <v>26</v>
      </c>
      <c r="J7648" t="s">
        <v>27</v>
      </c>
      <c r="K7648">
        <v>864</v>
      </c>
      <c r="L7648">
        <v>32.1</v>
      </c>
      <c r="M7648" t="s">
        <v>620</v>
      </c>
      <c r="N7648">
        <v>57.3</v>
      </c>
      <c r="O7648" t="s">
        <v>24</v>
      </c>
      <c r="P7648" cm="1">
        <f t="array" ref="P7648">IF(Q7648&gt;0,INDEX(Q7648:Q29372,MATCH(TRUE,INDEX(Q7648:Q29372="",,),0)-1),"")</f>
        <v>6</v>
      </c>
      <c r="Q7648">
        <v>1</v>
      </c>
      <c r="R7648">
        <f t="shared" si="121"/>
        <v>0</v>
      </c>
    </row>
    <row r="7649" spans="1:18" x14ac:dyDescent="0.3">
      <c r="A7649" t="s">
        <v>603</v>
      </c>
      <c r="B7649" s="1">
        <v>38594</v>
      </c>
      <c r="C7649" t="s">
        <v>16</v>
      </c>
      <c r="D7649" t="s">
        <v>618</v>
      </c>
      <c r="E7649" t="s">
        <v>619</v>
      </c>
      <c r="G7649" t="s">
        <v>19</v>
      </c>
      <c r="H7649" t="s">
        <v>41</v>
      </c>
      <c r="I7649" t="s">
        <v>21</v>
      </c>
      <c r="J7649" t="s">
        <v>22</v>
      </c>
      <c r="K7649">
        <v>57.7</v>
      </c>
      <c r="L7649">
        <v>192</v>
      </c>
      <c r="M7649" t="s">
        <v>44</v>
      </c>
      <c r="N7649">
        <v>192</v>
      </c>
      <c r="P7649" cm="1">
        <f t="array" ref="P7649">IF(Q7649&gt;0,INDEX(Q7649:Q29373,MATCH(TRUE,INDEX(Q7649:Q29373="",,),0)-1),"")</f>
        <v>6</v>
      </c>
      <c r="Q7649">
        <v>2</v>
      </c>
      <c r="R7649">
        <f t="shared" si="121"/>
        <v>0</v>
      </c>
    </row>
    <row r="7650" spans="1:18" x14ac:dyDescent="0.3">
      <c r="A7650" t="s">
        <v>603</v>
      </c>
      <c r="B7650" s="1">
        <v>38594</v>
      </c>
      <c r="C7650" t="s">
        <v>16</v>
      </c>
      <c r="D7650" t="s">
        <v>618</v>
      </c>
      <c r="E7650" t="s">
        <v>619</v>
      </c>
      <c r="G7650" t="s">
        <v>19</v>
      </c>
      <c r="H7650" t="s">
        <v>41</v>
      </c>
      <c r="I7650" t="s">
        <v>26</v>
      </c>
      <c r="J7650" t="s">
        <v>27</v>
      </c>
      <c r="K7650">
        <v>864</v>
      </c>
      <c r="L7650">
        <v>32.1</v>
      </c>
      <c r="M7650" t="s">
        <v>44</v>
      </c>
      <c r="N7650">
        <v>50.61</v>
      </c>
      <c r="P7650" cm="1">
        <f t="array" ref="P7650">IF(Q7650&gt;0,INDEX(Q7650:Q29374,MATCH(TRUE,INDEX(Q7650:Q29374="",,),0)-1),"")</f>
        <v>6</v>
      </c>
      <c r="Q7650">
        <v>2</v>
      </c>
      <c r="R7650">
        <f t="shared" si="121"/>
        <v>0</v>
      </c>
    </row>
    <row r="7651" spans="1:18" x14ac:dyDescent="0.3">
      <c r="A7651" t="s">
        <v>603</v>
      </c>
      <c r="B7651" s="1">
        <v>38594</v>
      </c>
      <c r="C7651" t="s">
        <v>16</v>
      </c>
      <c r="D7651" t="s">
        <v>618</v>
      </c>
      <c r="E7651" t="s">
        <v>619</v>
      </c>
      <c r="G7651" t="s">
        <v>19</v>
      </c>
      <c r="H7651" t="s">
        <v>41</v>
      </c>
      <c r="I7651" t="s">
        <v>21</v>
      </c>
      <c r="J7651" t="s">
        <v>22</v>
      </c>
      <c r="K7651">
        <v>57.7</v>
      </c>
      <c r="L7651">
        <v>192</v>
      </c>
      <c r="M7651" t="s">
        <v>45</v>
      </c>
      <c r="N7651">
        <v>250</v>
      </c>
      <c r="P7651" cm="1">
        <f t="array" ref="P7651">IF(Q7651&gt;0,INDEX(Q7651:Q29375,MATCH(TRUE,INDEX(Q7651:Q29375="",,),0)-1),"")</f>
        <v>6</v>
      </c>
      <c r="Q7651">
        <v>3</v>
      </c>
      <c r="R7651">
        <f t="shared" si="121"/>
        <v>0</v>
      </c>
    </row>
    <row r="7652" spans="1:18" x14ac:dyDescent="0.3">
      <c r="A7652" t="s">
        <v>603</v>
      </c>
      <c r="B7652" s="1">
        <v>38594</v>
      </c>
      <c r="C7652" t="s">
        <v>16</v>
      </c>
      <c r="D7652" t="s">
        <v>618</v>
      </c>
      <c r="E7652" t="s">
        <v>619</v>
      </c>
      <c r="G7652" t="s">
        <v>19</v>
      </c>
      <c r="H7652" t="s">
        <v>41</v>
      </c>
      <c r="I7652" t="s">
        <v>26</v>
      </c>
      <c r="J7652" t="s">
        <v>27</v>
      </c>
      <c r="K7652">
        <v>864</v>
      </c>
      <c r="L7652">
        <v>32.1</v>
      </c>
      <c r="M7652" t="s">
        <v>45</v>
      </c>
      <c r="N7652">
        <v>39.96</v>
      </c>
      <c r="P7652" cm="1">
        <f t="array" ref="P7652">IF(Q7652&gt;0,INDEX(Q7652:Q29376,MATCH(TRUE,INDEX(Q7652:Q29376="",,),0)-1),"")</f>
        <v>6</v>
      </c>
      <c r="Q7652">
        <v>3</v>
      </c>
      <c r="R7652">
        <f t="shared" si="121"/>
        <v>0</v>
      </c>
    </row>
    <row r="7653" spans="1:18" x14ac:dyDescent="0.3">
      <c r="A7653" t="s">
        <v>603</v>
      </c>
      <c r="B7653" s="1">
        <v>38594</v>
      </c>
      <c r="C7653" t="s">
        <v>16</v>
      </c>
      <c r="D7653" t="s">
        <v>618</v>
      </c>
      <c r="E7653" t="s">
        <v>619</v>
      </c>
      <c r="G7653" t="s">
        <v>19</v>
      </c>
      <c r="H7653" t="s">
        <v>41</v>
      </c>
      <c r="I7653" t="s">
        <v>21</v>
      </c>
      <c r="J7653" t="s">
        <v>22</v>
      </c>
      <c r="K7653">
        <v>57.7</v>
      </c>
      <c r="L7653">
        <v>192</v>
      </c>
      <c r="M7653" t="s">
        <v>100</v>
      </c>
      <c r="N7653">
        <v>192</v>
      </c>
      <c r="P7653" cm="1">
        <f t="array" ref="P7653">IF(Q7653&gt;0,INDEX(Q7653:Q29377,MATCH(TRUE,INDEX(Q7653:Q29377="",,),0)-1),"")</f>
        <v>6</v>
      </c>
      <c r="Q7653">
        <v>4</v>
      </c>
      <c r="R7653">
        <f t="shared" si="121"/>
        <v>0</v>
      </c>
    </row>
    <row r="7654" spans="1:18" x14ac:dyDescent="0.3">
      <c r="A7654" t="s">
        <v>603</v>
      </c>
      <c r="B7654" s="1">
        <v>38594</v>
      </c>
      <c r="C7654" t="s">
        <v>16</v>
      </c>
      <c r="D7654" t="s">
        <v>618</v>
      </c>
      <c r="E7654" t="s">
        <v>619</v>
      </c>
      <c r="G7654" t="s">
        <v>19</v>
      </c>
      <c r="H7654" t="s">
        <v>41</v>
      </c>
      <c r="I7654" t="s">
        <v>26</v>
      </c>
      <c r="J7654" t="s">
        <v>27</v>
      </c>
      <c r="K7654">
        <v>864</v>
      </c>
      <c r="L7654">
        <v>32.1</v>
      </c>
      <c r="M7654" t="s">
        <v>100</v>
      </c>
      <c r="N7654">
        <v>42</v>
      </c>
      <c r="P7654" cm="1">
        <f t="array" ref="P7654">IF(Q7654&gt;0,INDEX(Q7654:Q29378,MATCH(TRUE,INDEX(Q7654:Q29378="",,),0)-1),"")</f>
        <v>6</v>
      </c>
      <c r="Q7654">
        <v>4</v>
      </c>
      <c r="R7654">
        <f t="shared" si="121"/>
        <v>0</v>
      </c>
    </row>
    <row r="7655" spans="1:18" x14ac:dyDescent="0.3">
      <c r="A7655" t="s">
        <v>603</v>
      </c>
      <c r="B7655" s="1">
        <v>38594</v>
      </c>
      <c r="C7655" t="s">
        <v>16</v>
      </c>
      <c r="D7655" t="s">
        <v>618</v>
      </c>
      <c r="E7655" t="s">
        <v>619</v>
      </c>
      <c r="G7655" t="s">
        <v>19</v>
      </c>
      <c r="H7655" t="s">
        <v>41</v>
      </c>
      <c r="I7655" t="s">
        <v>21</v>
      </c>
      <c r="J7655" t="s">
        <v>22</v>
      </c>
      <c r="K7655">
        <v>57.7</v>
      </c>
      <c r="L7655">
        <v>192</v>
      </c>
      <c r="M7655" t="s">
        <v>543</v>
      </c>
      <c r="N7655">
        <v>325</v>
      </c>
      <c r="P7655" cm="1">
        <f t="array" ref="P7655">IF(Q7655&gt;0,INDEX(Q7655:Q29379,MATCH(TRUE,INDEX(Q7655:Q29379="",,),0)-1),"")</f>
        <v>6</v>
      </c>
      <c r="Q7655">
        <v>5</v>
      </c>
      <c r="R7655">
        <f t="shared" si="121"/>
        <v>0</v>
      </c>
    </row>
    <row r="7656" spans="1:18" x14ac:dyDescent="0.3">
      <c r="A7656" t="s">
        <v>603</v>
      </c>
      <c r="B7656" s="1">
        <v>38594</v>
      </c>
      <c r="C7656" t="s">
        <v>16</v>
      </c>
      <c r="D7656" t="s">
        <v>618</v>
      </c>
      <c r="E7656" t="s">
        <v>619</v>
      </c>
      <c r="G7656" t="s">
        <v>19</v>
      </c>
      <c r="H7656" t="s">
        <v>41</v>
      </c>
      <c r="I7656" t="s">
        <v>26</v>
      </c>
      <c r="J7656" t="s">
        <v>27</v>
      </c>
      <c r="K7656">
        <v>864</v>
      </c>
      <c r="L7656">
        <v>32.1</v>
      </c>
      <c r="M7656" t="s">
        <v>543</v>
      </c>
      <c r="N7656">
        <v>32.1</v>
      </c>
      <c r="P7656" cm="1">
        <f t="array" ref="P7656">IF(Q7656&gt;0,INDEX(Q7656:Q29380,MATCH(TRUE,INDEX(Q7656:Q29380="",,),0)-1),"")</f>
        <v>6</v>
      </c>
      <c r="Q7656">
        <v>5</v>
      </c>
      <c r="R7656">
        <f t="shared" si="121"/>
        <v>0</v>
      </c>
    </row>
    <row r="7657" spans="1:18" x14ac:dyDescent="0.3">
      <c r="A7657" t="s">
        <v>603</v>
      </c>
      <c r="B7657" s="1">
        <v>38594</v>
      </c>
      <c r="C7657" t="s">
        <v>16</v>
      </c>
      <c r="D7657" t="s">
        <v>618</v>
      </c>
      <c r="E7657" t="s">
        <v>619</v>
      </c>
      <c r="G7657" t="s">
        <v>19</v>
      </c>
      <c r="H7657" t="s">
        <v>41</v>
      </c>
      <c r="I7657" t="s">
        <v>21</v>
      </c>
      <c r="J7657" t="s">
        <v>22</v>
      </c>
      <c r="K7657">
        <v>57.7</v>
      </c>
      <c r="L7657">
        <v>192</v>
      </c>
      <c r="M7657" t="s">
        <v>492</v>
      </c>
      <c r="N7657">
        <v>195</v>
      </c>
      <c r="P7657" cm="1">
        <f t="array" ref="P7657">IF(Q7657&gt;0,INDEX(Q7657:Q29381,MATCH(TRUE,INDEX(Q7657:Q29381="",,),0)-1),"")</f>
        <v>6</v>
      </c>
      <c r="Q7657">
        <v>6</v>
      </c>
      <c r="R7657">
        <f t="shared" si="121"/>
        <v>0</v>
      </c>
    </row>
    <row r="7658" spans="1:18" x14ac:dyDescent="0.3">
      <c r="A7658" t="s">
        <v>603</v>
      </c>
      <c r="B7658" s="1">
        <v>38594</v>
      </c>
      <c r="C7658" t="s">
        <v>16</v>
      </c>
      <c r="D7658" t="s">
        <v>618</v>
      </c>
      <c r="E7658" t="s">
        <v>619</v>
      </c>
      <c r="G7658" t="s">
        <v>19</v>
      </c>
      <c r="H7658" t="s">
        <v>41</v>
      </c>
      <c r="I7658" t="s">
        <v>26</v>
      </c>
      <c r="J7658" t="s">
        <v>27</v>
      </c>
      <c r="K7658">
        <v>864</v>
      </c>
      <c r="L7658">
        <v>32.1</v>
      </c>
      <c r="M7658" t="s">
        <v>492</v>
      </c>
      <c r="N7658">
        <v>35</v>
      </c>
      <c r="P7658" cm="1">
        <f t="array" ref="P7658">IF(Q7658&gt;0,INDEX(Q7658:Q29382,MATCH(TRUE,INDEX(Q7658:Q29382="",,),0)-1),"")</f>
        <v>6</v>
      </c>
      <c r="Q7658">
        <v>6</v>
      </c>
      <c r="R7658">
        <f t="shared" si="121"/>
        <v>0</v>
      </c>
    </row>
    <row r="7659" spans="1:18" x14ac:dyDescent="0.3">
      <c r="P7659" t="str" cm="1">
        <f t="array" ref="P7659">IF(Q7659&gt;0,INDEX(Q7659:Q29383,MATCH(TRUE,INDEX(Q7659:Q29383="",,),0)-1),"")</f>
        <v/>
      </c>
      <c r="R7659" t="str">
        <f t="shared" si="121"/>
        <v/>
      </c>
    </row>
    <row r="7660" spans="1:18" x14ac:dyDescent="0.3">
      <c r="A7660" t="s">
        <v>603</v>
      </c>
      <c r="B7660" s="1">
        <v>38594</v>
      </c>
      <c r="C7660" t="s">
        <v>16</v>
      </c>
      <c r="D7660" t="s">
        <v>621</v>
      </c>
      <c r="E7660" t="s">
        <v>622</v>
      </c>
      <c r="G7660" t="s">
        <v>19</v>
      </c>
      <c r="H7660" t="s">
        <v>41</v>
      </c>
      <c r="I7660" t="s">
        <v>21</v>
      </c>
      <c r="J7660" t="s">
        <v>22</v>
      </c>
      <c r="K7660">
        <v>125.3</v>
      </c>
      <c r="L7660">
        <v>150</v>
      </c>
      <c r="M7660" t="s">
        <v>45</v>
      </c>
      <c r="N7660">
        <v>250</v>
      </c>
      <c r="O7660" t="s">
        <v>24</v>
      </c>
      <c r="P7660" cm="1">
        <f t="array" ref="P7660">IF(Q7660&gt;0,INDEX(Q7660:Q29384,MATCH(TRUE,INDEX(Q7660:Q29384="",,),0)-1),"")</f>
        <v>7</v>
      </c>
      <c r="Q7660">
        <v>1</v>
      </c>
      <c r="R7660">
        <f t="shared" si="121"/>
        <v>0</v>
      </c>
    </row>
    <row r="7661" spans="1:18" x14ac:dyDescent="0.3">
      <c r="A7661" t="s">
        <v>603</v>
      </c>
      <c r="B7661" s="1">
        <v>38594</v>
      </c>
      <c r="C7661" t="s">
        <v>16</v>
      </c>
      <c r="D7661" t="s">
        <v>621</v>
      </c>
      <c r="E7661" t="s">
        <v>622</v>
      </c>
      <c r="G7661" t="s">
        <v>19</v>
      </c>
      <c r="H7661" t="s">
        <v>41</v>
      </c>
      <c r="I7661" t="s">
        <v>26</v>
      </c>
      <c r="J7661" t="s">
        <v>27</v>
      </c>
      <c r="K7661">
        <v>751</v>
      </c>
      <c r="L7661">
        <v>25</v>
      </c>
      <c r="M7661" t="s">
        <v>45</v>
      </c>
      <c r="N7661">
        <v>61.07</v>
      </c>
      <c r="O7661" t="s">
        <v>24</v>
      </c>
      <c r="P7661" cm="1">
        <f t="array" ref="P7661">IF(Q7661&gt;0,INDEX(Q7661:Q29385,MATCH(TRUE,INDEX(Q7661:Q29385="",,),0)-1),"")</f>
        <v>7</v>
      </c>
      <c r="Q7661">
        <v>1</v>
      </c>
      <c r="R7661">
        <f t="shared" si="121"/>
        <v>0</v>
      </c>
    </row>
    <row r="7662" spans="1:18" x14ac:dyDescent="0.3">
      <c r="A7662" t="s">
        <v>603</v>
      </c>
      <c r="B7662" s="1">
        <v>38594</v>
      </c>
      <c r="C7662" t="s">
        <v>16</v>
      </c>
      <c r="D7662" t="s">
        <v>621</v>
      </c>
      <c r="E7662" t="s">
        <v>622</v>
      </c>
      <c r="G7662" t="s">
        <v>19</v>
      </c>
      <c r="H7662" t="s">
        <v>41</v>
      </c>
      <c r="I7662" t="s">
        <v>21</v>
      </c>
      <c r="J7662" t="s">
        <v>22</v>
      </c>
      <c r="K7662">
        <v>125.3</v>
      </c>
      <c r="L7662">
        <v>150</v>
      </c>
      <c r="M7662" t="s">
        <v>492</v>
      </c>
      <c r="N7662">
        <v>165</v>
      </c>
      <c r="P7662" cm="1">
        <f t="array" ref="P7662">IF(Q7662&gt;0,INDEX(Q7662:Q29386,MATCH(TRUE,INDEX(Q7662:Q29386="",,),0)-1),"")</f>
        <v>7</v>
      </c>
      <c r="Q7662">
        <v>2</v>
      </c>
      <c r="R7662">
        <f t="shared" si="121"/>
        <v>0</v>
      </c>
    </row>
    <row r="7663" spans="1:18" x14ac:dyDescent="0.3">
      <c r="A7663" t="s">
        <v>603</v>
      </c>
      <c r="B7663" s="1">
        <v>38594</v>
      </c>
      <c r="C7663" t="s">
        <v>16</v>
      </c>
      <c r="D7663" t="s">
        <v>621</v>
      </c>
      <c r="E7663" t="s">
        <v>622</v>
      </c>
      <c r="G7663" t="s">
        <v>19</v>
      </c>
      <c r="H7663" t="s">
        <v>41</v>
      </c>
      <c r="I7663" t="s">
        <v>26</v>
      </c>
      <c r="J7663" t="s">
        <v>27</v>
      </c>
      <c r="K7663">
        <v>751</v>
      </c>
      <c r="L7663">
        <v>25</v>
      </c>
      <c r="M7663" t="s">
        <v>492</v>
      </c>
      <c r="N7663">
        <v>69.260000000000005</v>
      </c>
      <c r="P7663" cm="1">
        <f t="array" ref="P7663">IF(Q7663&gt;0,INDEX(Q7663:Q29387,MATCH(TRUE,INDEX(Q7663:Q29387="",,),0)-1),"")</f>
        <v>7</v>
      </c>
      <c r="Q7663">
        <v>2</v>
      </c>
      <c r="R7663">
        <f t="shared" si="121"/>
        <v>0</v>
      </c>
    </row>
    <row r="7664" spans="1:18" x14ac:dyDescent="0.3">
      <c r="A7664" t="s">
        <v>603</v>
      </c>
      <c r="B7664" s="1">
        <v>38594</v>
      </c>
      <c r="C7664" t="s">
        <v>16</v>
      </c>
      <c r="D7664" t="s">
        <v>621</v>
      </c>
      <c r="E7664" t="s">
        <v>622</v>
      </c>
      <c r="G7664" t="s">
        <v>19</v>
      </c>
      <c r="H7664" t="s">
        <v>41</v>
      </c>
      <c r="I7664" t="s">
        <v>21</v>
      </c>
      <c r="J7664" t="s">
        <v>22</v>
      </c>
      <c r="K7664">
        <v>125.3</v>
      </c>
      <c r="L7664">
        <v>150</v>
      </c>
      <c r="M7664" t="s">
        <v>44</v>
      </c>
      <c r="N7664">
        <v>150</v>
      </c>
      <c r="P7664" cm="1">
        <f t="array" ref="P7664">IF(Q7664&gt;0,INDEX(Q7664:Q29388,MATCH(TRUE,INDEX(Q7664:Q29388="",,),0)-1),"")</f>
        <v>7</v>
      </c>
      <c r="Q7664">
        <v>3</v>
      </c>
      <c r="R7664">
        <f t="shared" si="121"/>
        <v>0</v>
      </c>
    </row>
    <row r="7665" spans="1:18" x14ac:dyDescent="0.3">
      <c r="A7665" t="s">
        <v>603</v>
      </c>
      <c r="B7665" s="1">
        <v>38594</v>
      </c>
      <c r="C7665" t="s">
        <v>16</v>
      </c>
      <c r="D7665" t="s">
        <v>621</v>
      </c>
      <c r="E7665" t="s">
        <v>622</v>
      </c>
      <c r="G7665" t="s">
        <v>19</v>
      </c>
      <c r="H7665" t="s">
        <v>41</v>
      </c>
      <c r="I7665" t="s">
        <v>26</v>
      </c>
      <c r="J7665" t="s">
        <v>27</v>
      </c>
      <c r="K7665">
        <v>751</v>
      </c>
      <c r="L7665">
        <v>25</v>
      </c>
      <c r="M7665" t="s">
        <v>44</v>
      </c>
      <c r="N7665">
        <v>63.3</v>
      </c>
      <c r="P7665" cm="1">
        <f t="array" ref="P7665">IF(Q7665&gt;0,INDEX(Q7665:Q29389,MATCH(TRUE,INDEX(Q7665:Q29389="",,),0)-1),"")</f>
        <v>7</v>
      </c>
      <c r="Q7665">
        <v>3</v>
      </c>
      <c r="R7665">
        <f t="shared" si="121"/>
        <v>0</v>
      </c>
    </row>
    <row r="7666" spans="1:18" x14ac:dyDescent="0.3">
      <c r="A7666" t="s">
        <v>603</v>
      </c>
      <c r="B7666" s="1">
        <v>38594</v>
      </c>
      <c r="C7666" t="s">
        <v>16</v>
      </c>
      <c r="D7666" t="s">
        <v>621</v>
      </c>
      <c r="E7666" t="s">
        <v>622</v>
      </c>
      <c r="G7666" t="s">
        <v>19</v>
      </c>
      <c r="H7666" t="s">
        <v>41</v>
      </c>
      <c r="I7666" t="s">
        <v>21</v>
      </c>
      <c r="J7666" t="s">
        <v>22</v>
      </c>
      <c r="K7666">
        <v>125.3</v>
      </c>
      <c r="L7666">
        <v>150</v>
      </c>
      <c r="M7666" t="s">
        <v>620</v>
      </c>
      <c r="N7666">
        <v>150</v>
      </c>
      <c r="P7666" cm="1">
        <f t="array" ref="P7666">IF(Q7666&gt;0,INDEX(Q7666:Q29390,MATCH(TRUE,INDEX(Q7666:Q29390="",,),0)-1),"")</f>
        <v>7</v>
      </c>
      <c r="Q7666">
        <v>4</v>
      </c>
      <c r="R7666">
        <f t="shared" si="121"/>
        <v>0</v>
      </c>
    </row>
    <row r="7667" spans="1:18" x14ac:dyDescent="0.3">
      <c r="A7667" t="s">
        <v>603</v>
      </c>
      <c r="B7667" s="1">
        <v>38594</v>
      </c>
      <c r="C7667" t="s">
        <v>16</v>
      </c>
      <c r="D7667" t="s">
        <v>621</v>
      </c>
      <c r="E7667" t="s">
        <v>622</v>
      </c>
      <c r="G7667" t="s">
        <v>19</v>
      </c>
      <c r="H7667" t="s">
        <v>41</v>
      </c>
      <c r="I7667" t="s">
        <v>26</v>
      </c>
      <c r="J7667" t="s">
        <v>27</v>
      </c>
      <c r="K7667">
        <v>751</v>
      </c>
      <c r="L7667">
        <v>25</v>
      </c>
      <c r="M7667" t="s">
        <v>620</v>
      </c>
      <c r="N7667">
        <v>55.4</v>
      </c>
      <c r="P7667" cm="1">
        <f t="array" ref="P7667">IF(Q7667&gt;0,INDEX(Q7667:Q29391,MATCH(TRUE,INDEX(Q7667:Q29391="",,),0)-1),"")</f>
        <v>7</v>
      </c>
      <c r="Q7667">
        <v>4</v>
      </c>
      <c r="R7667">
        <f t="shared" si="121"/>
        <v>0</v>
      </c>
    </row>
    <row r="7668" spans="1:18" x14ac:dyDescent="0.3">
      <c r="A7668" t="s">
        <v>603</v>
      </c>
      <c r="B7668" s="1">
        <v>38594</v>
      </c>
      <c r="C7668" t="s">
        <v>16</v>
      </c>
      <c r="D7668" t="s">
        <v>621</v>
      </c>
      <c r="E7668" t="s">
        <v>622</v>
      </c>
      <c r="G7668" t="s">
        <v>19</v>
      </c>
      <c r="H7668" t="s">
        <v>41</v>
      </c>
      <c r="I7668" t="s">
        <v>21</v>
      </c>
      <c r="J7668" t="s">
        <v>22</v>
      </c>
      <c r="K7668">
        <v>125.3</v>
      </c>
      <c r="L7668">
        <v>150</v>
      </c>
      <c r="M7668" t="s">
        <v>543</v>
      </c>
      <c r="N7668">
        <v>301.11</v>
      </c>
      <c r="P7668" cm="1">
        <f t="array" ref="P7668">IF(Q7668&gt;0,INDEX(Q7668:Q29392,MATCH(TRUE,INDEX(Q7668:Q29392="",,),0)-1),"")</f>
        <v>7</v>
      </c>
      <c r="Q7668">
        <v>5</v>
      </c>
      <c r="R7668">
        <f t="shared" ref="R7668:R7731" si="122">IF(P7668="","",0)</f>
        <v>0</v>
      </c>
    </row>
    <row r="7669" spans="1:18" x14ac:dyDescent="0.3">
      <c r="A7669" t="s">
        <v>603</v>
      </c>
      <c r="B7669" s="1">
        <v>38594</v>
      </c>
      <c r="C7669" t="s">
        <v>16</v>
      </c>
      <c r="D7669" t="s">
        <v>621</v>
      </c>
      <c r="E7669" t="s">
        <v>622</v>
      </c>
      <c r="G7669" t="s">
        <v>19</v>
      </c>
      <c r="H7669" t="s">
        <v>41</v>
      </c>
      <c r="I7669" t="s">
        <v>26</v>
      </c>
      <c r="J7669" t="s">
        <v>27</v>
      </c>
      <c r="K7669">
        <v>751</v>
      </c>
      <c r="L7669">
        <v>25</v>
      </c>
      <c r="M7669" t="s">
        <v>543</v>
      </c>
      <c r="N7669">
        <v>25</v>
      </c>
      <c r="P7669" cm="1">
        <f t="array" ref="P7669">IF(Q7669&gt;0,INDEX(Q7669:Q29393,MATCH(TRUE,INDEX(Q7669:Q29393="",,),0)-1),"")</f>
        <v>7</v>
      </c>
      <c r="Q7669">
        <v>5</v>
      </c>
      <c r="R7669">
        <f t="shared" si="122"/>
        <v>0</v>
      </c>
    </row>
    <row r="7670" spans="1:18" x14ac:dyDescent="0.3">
      <c r="A7670" t="s">
        <v>603</v>
      </c>
      <c r="B7670" s="1">
        <v>38594</v>
      </c>
      <c r="C7670" t="s">
        <v>16</v>
      </c>
      <c r="D7670" t="s">
        <v>621</v>
      </c>
      <c r="E7670" t="s">
        <v>622</v>
      </c>
      <c r="G7670" t="s">
        <v>19</v>
      </c>
      <c r="H7670" t="s">
        <v>41</v>
      </c>
      <c r="I7670" t="s">
        <v>21</v>
      </c>
      <c r="J7670" t="s">
        <v>22</v>
      </c>
      <c r="K7670">
        <v>125.3</v>
      </c>
      <c r="L7670">
        <v>150</v>
      </c>
      <c r="M7670" t="s">
        <v>34</v>
      </c>
      <c r="N7670">
        <v>150</v>
      </c>
      <c r="P7670" cm="1">
        <f t="array" ref="P7670">IF(Q7670&gt;0,INDEX(Q7670:Q29394,MATCH(TRUE,INDEX(Q7670:Q29394="",,),0)-1),"")</f>
        <v>7</v>
      </c>
      <c r="Q7670">
        <v>6</v>
      </c>
      <c r="R7670">
        <f t="shared" si="122"/>
        <v>0</v>
      </c>
    </row>
    <row r="7671" spans="1:18" x14ac:dyDescent="0.3">
      <c r="A7671" t="s">
        <v>603</v>
      </c>
      <c r="B7671" s="1">
        <v>38594</v>
      </c>
      <c r="C7671" t="s">
        <v>16</v>
      </c>
      <c r="D7671" t="s">
        <v>621</v>
      </c>
      <c r="E7671" t="s">
        <v>622</v>
      </c>
      <c r="G7671" t="s">
        <v>19</v>
      </c>
      <c r="H7671" t="s">
        <v>41</v>
      </c>
      <c r="I7671" t="s">
        <v>26</v>
      </c>
      <c r="J7671" t="s">
        <v>27</v>
      </c>
      <c r="K7671">
        <v>751</v>
      </c>
      <c r="L7671">
        <v>25</v>
      </c>
      <c r="M7671" t="s">
        <v>34</v>
      </c>
      <c r="N7671">
        <v>48.5</v>
      </c>
      <c r="P7671" cm="1">
        <f t="array" ref="P7671">IF(Q7671&gt;0,INDEX(Q7671:Q29395,MATCH(TRUE,INDEX(Q7671:Q29395="",,),0)-1),"")</f>
        <v>7</v>
      </c>
      <c r="Q7671">
        <v>6</v>
      </c>
      <c r="R7671">
        <f t="shared" si="122"/>
        <v>0</v>
      </c>
    </row>
    <row r="7672" spans="1:18" x14ac:dyDescent="0.3">
      <c r="A7672" t="s">
        <v>603</v>
      </c>
      <c r="B7672" s="1">
        <v>38594</v>
      </c>
      <c r="C7672" t="s">
        <v>16</v>
      </c>
      <c r="D7672" t="s">
        <v>621</v>
      </c>
      <c r="E7672" t="s">
        <v>622</v>
      </c>
      <c r="G7672" t="s">
        <v>19</v>
      </c>
      <c r="H7672" t="s">
        <v>41</v>
      </c>
      <c r="I7672" t="s">
        <v>21</v>
      </c>
      <c r="J7672" t="s">
        <v>22</v>
      </c>
      <c r="K7672">
        <v>125.3</v>
      </c>
      <c r="L7672">
        <v>150</v>
      </c>
      <c r="M7672" t="s">
        <v>100</v>
      </c>
      <c r="N7672">
        <v>150</v>
      </c>
      <c r="P7672" cm="1">
        <f t="array" ref="P7672">IF(Q7672&gt;0,INDEX(Q7672:Q29396,MATCH(TRUE,INDEX(Q7672:Q29396="",,),0)-1),"")</f>
        <v>7</v>
      </c>
      <c r="Q7672">
        <v>7</v>
      </c>
      <c r="R7672">
        <f t="shared" si="122"/>
        <v>0</v>
      </c>
    </row>
    <row r="7673" spans="1:18" x14ac:dyDescent="0.3">
      <c r="A7673" t="s">
        <v>603</v>
      </c>
      <c r="B7673" s="1">
        <v>38594</v>
      </c>
      <c r="C7673" t="s">
        <v>16</v>
      </c>
      <c r="D7673" t="s">
        <v>621</v>
      </c>
      <c r="E7673" t="s">
        <v>622</v>
      </c>
      <c r="G7673" t="s">
        <v>19</v>
      </c>
      <c r="H7673" t="s">
        <v>41</v>
      </c>
      <c r="I7673" t="s">
        <v>26</v>
      </c>
      <c r="J7673" t="s">
        <v>27</v>
      </c>
      <c r="K7673">
        <v>751</v>
      </c>
      <c r="L7673">
        <v>25</v>
      </c>
      <c r="M7673" t="s">
        <v>100</v>
      </c>
      <c r="N7673">
        <v>40</v>
      </c>
      <c r="P7673" cm="1">
        <f t="array" ref="P7673">IF(Q7673&gt;0,INDEX(Q7673:Q29397,MATCH(TRUE,INDEX(Q7673:Q29397="",,),0)-1),"")</f>
        <v>7</v>
      </c>
      <c r="Q7673">
        <v>7</v>
      </c>
      <c r="R7673">
        <f t="shared" si="122"/>
        <v>0</v>
      </c>
    </row>
    <row r="7674" spans="1:18" x14ac:dyDescent="0.3">
      <c r="P7674" t="str" cm="1">
        <f t="array" ref="P7674">IF(Q7674&gt;0,INDEX(Q7674:Q29398,MATCH(TRUE,INDEX(Q7674:Q29398="",,),0)-1),"")</f>
        <v/>
      </c>
      <c r="R7674" t="str">
        <f t="shared" si="122"/>
        <v/>
      </c>
    </row>
    <row r="7675" spans="1:18" x14ac:dyDescent="0.3">
      <c r="A7675" t="s">
        <v>603</v>
      </c>
      <c r="B7675" s="1">
        <v>38594</v>
      </c>
      <c r="C7675" t="s">
        <v>16</v>
      </c>
      <c r="D7675" t="s">
        <v>623</v>
      </c>
      <c r="E7675" t="s">
        <v>624</v>
      </c>
      <c r="G7675" t="s">
        <v>19</v>
      </c>
      <c r="H7675" t="s">
        <v>194</v>
      </c>
      <c r="I7675" t="s">
        <v>21</v>
      </c>
      <c r="J7675" t="s">
        <v>22</v>
      </c>
      <c r="K7675">
        <v>122.8</v>
      </c>
      <c r="L7675">
        <v>114</v>
      </c>
      <c r="M7675" t="s">
        <v>480</v>
      </c>
      <c r="N7675">
        <v>400</v>
      </c>
      <c r="O7675" t="s">
        <v>24</v>
      </c>
      <c r="P7675" cm="1">
        <f t="array" ref="P7675">IF(Q7675&gt;0,INDEX(Q7675:Q29399,MATCH(TRUE,INDEX(Q7675:Q29399="",,),0)-1),"")</f>
        <v>7</v>
      </c>
      <c r="Q7675">
        <v>1</v>
      </c>
      <c r="R7675">
        <f t="shared" si="122"/>
        <v>0</v>
      </c>
    </row>
    <row r="7676" spans="1:18" x14ac:dyDescent="0.3">
      <c r="A7676" t="s">
        <v>603</v>
      </c>
      <c r="B7676" s="1">
        <v>38594</v>
      </c>
      <c r="C7676" t="s">
        <v>16</v>
      </c>
      <c r="D7676" t="s">
        <v>623</v>
      </c>
      <c r="E7676" t="s">
        <v>624</v>
      </c>
      <c r="G7676" t="s">
        <v>19</v>
      </c>
      <c r="H7676" t="s">
        <v>30</v>
      </c>
      <c r="I7676" t="s">
        <v>21</v>
      </c>
      <c r="J7676" t="s">
        <v>22</v>
      </c>
      <c r="K7676">
        <v>126.1</v>
      </c>
      <c r="L7676">
        <v>73</v>
      </c>
      <c r="M7676" t="s">
        <v>480</v>
      </c>
      <c r="N7676">
        <v>699.17</v>
      </c>
      <c r="O7676" t="s">
        <v>24</v>
      </c>
      <c r="P7676" cm="1">
        <f t="array" ref="P7676">IF(Q7676&gt;0,INDEX(Q7676:Q29400,MATCH(TRUE,INDEX(Q7676:Q29400="",,),0)-1),"")</f>
        <v>7</v>
      </c>
      <c r="Q7676">
        <v>1</v>
      </c>
      <c r="R7676">
        <f t="shared" si="122"/>
        <v>0</v>
      </c>
    </row>
    <row r="7677" spans="1:18" x14ac:dyDescent="0.3">
      <c r="A7677" t="s">
        <v>603</v>
      </c>
      <c r="B7677" s="1">
        <v>38594</v>
      </c>
      <c r="C7677" t="s">
        <v>16</v>
      </c>
      <c r="D7677" t="s">
        <v>623</v>
      </c>
      <c r="E7677" t="s">
        <v>624</v>
      </c>
      <c r="G7677" t="s">
        <v>19</v>
      </c>
      <c r="H7677" t="s">
        <v>64</v>
      </c>
      <c r="I7677" t="s">
        <v>26</v>
      </c>
      <c r="J7677" t="s">
        <v>27</v>
      </c>
      <c r="K7677">
        <v>1329</v>
      </c>
      <c r="L7677">
        <v>9.15</v>
      </c>
      <c r="M7677" t="s">
        <v>480</v>
      </c>
      <c r="N7677">
        <v>10</v>
      </c>
      <c r="O7677" t="s">
        <v>24</v>
      </c>
      <c r="P7677" cm="1">
        <f t="array" ref="P7677">IF(Q7677&gt;0,INDEX(Q7677:Q29401,MATCH(TRUE,INDEX(Q7677:Q29401="",,),0)-1),"")</f>
        <v>7</v>
      </c>
      <c r="Q7677">
        <v>1</v>
      </c>
      <c r="R7677">
        <f t="shared" si="122"/>
        <v>0</v>
      </c>
    </row>
    <row r="7678" spans="1:18" x14ac:dyDescent="0.3">
      <c r="A7678" t="s">
        <v>603</v>
      </c>
      <c r="B7678" s="1">
        <v>38594</v>
      </c>
      <c r="C7678" t="s">
        <v>16</v>
      </c>
      <c r="D7678" t="s">
        <v>623</v>
      </c>
      <c r="E7678" t="s">
        <v>624</v>
      </c>
      <c r="G7678" s="6" t="s">
        <v>29</v>
      </c>
      <c r="H7678" t="s">
        <v>406</v>
      </c>
      <c r="I7678" t="s">
        <v>21</v>
      </c>
      <c r="J7678" t="s">
        <v>22</v>
      </c>
      <c r="K7678">
        <v>23.8</v>
      </c>
      <c r="L7678">
        <v>32</v>
      </c>
      <c r="M7678" t="s">
        <v>480</v>
      </c>
      <c r="N7678">
        <v>32</v>
      </c>
      <c r="O7678" t="s">
        <v>24</v>
      </c>
      <c r="P7678" cm="1">
        <f t="array" ref="P7678">IF(Q7678&gt;0,INDEX(Q7678:Q29402,MATCH(TRUE,INDEX(Q7678:Q29402="",,),0)-1),"")</f>
        <v>7</v>
      </c>
      <c r="Q7678">
        <v>1</v>
      </c>
      <c r="R7678">
        <f t="shared" si="122"/>
        <v>0</v>
      </c>
    </row>
    <row r="7679" spans="1:18" x14ac:dyDescent="0.3">
      <c r="A7679" t="s">
        <v>603</v>
      </c>
      <c r="B7679" s="1">
        <v>38594</v>
      </c>
      <c r="C7679" t="s">
        <v>16</v>
      </c>
      <c r="D7679" t="s">
        <v>623</v>
      </c>
      <c r="E7679" t="s">
        <v>624</v>
      </c>
      <c r="G7679" s="6" t="s">
        <v>29</v>
      </c>
      <c r="H7679" t="s">
        <v>206</v>
      </c>
      <c r="I7679" t="s">
        <v>26</v>
      </c>
      <c r="J7679" t="s">
        <v>27</v>
      </c>
      <c r="K7679">
        <v>6</v>
      </c>
      <c r="L7679">
        <v>3.65</v>
      </c>
      <c r="M7679" t="s">
        <v>480</v>
      </c>
      <c r="N7679">
        <v>3.65</v>
      </c>
      <c r="O7679" t="s">
        <v>24</v>
      </c>
      <c r="P7679" cm="1">
        <f t="array" ref="P7679">IF(Q7679&gt;0,INDEX(Q7679:Q29403,MATCH(TRUE,INDEX(Q7679:Q29403="",,),0)-1),"")</f>
        <v>7</v>
      </c>
      <c r="Q7679">
        <v>1</v>
      </c>
      <c r="R7679">
        <f t="shared" si="122"/>
        <v>0</v>
      </c>
    </row>
    <row r="7680" spans="1:18" x14ac:dyDescent="0.3">
      <c r="A7680" t="s">
        <v>603</v>
      </c>
      <c r="B7680" s="1">
        <v>38594</v>
      </c>
      <c r="C7680" t="s">
        <v>16</v>
      </c>
      <c r="D7680" t="s">
        <v>623</v>
      </c>
      <c r="E7680" t="s">
        <v>624</v>
      </c>
      <c r="G7680" s="6" t="s">
        <v>29</v>
      </c>
      <c r="H7680" t="s">
        <v>53</v>
      </c>
      <c r="I7680" t="s">
        <v>26</v>
      </c>
      <c r="J7680" t="s">
        <v>27</v>
      </c>
      <c r="K7680">
        <v>195</v>
      </c>
      <c r="L7680">
        <v>16.95</v>
      </c>
      <c r="M7680" t="s">
        <v>480</v>
      </c>
      <c r="N7680">
        <v>16.95</v>
      </c>
      <c r="O7680" t="s">
        <v>24</v>
      </c>
      <c r="P7680" cm="1">
        <f t="array" ref="P7680">IF(Q7680&gt;0,INDEX(Q7680:Q29404,MATCH(TRUE,INDEX(Q7680:Q29404="",,),0)-1),"")</f>
        <v>7</v>
      </c>
      <c r="Q7680">
        <v>1</v>
      </c>
      <c r="R7680">
        <f t="shared" si="122"/>
        <v>0</v>
      </c>
    </row>
    <row r="7681" spans="1:18" x14ac:dyDescent="0.3">
      <c r="A7681" t="s">
        <v>603</v>
      </c>
      <c r="B7681" s="1">
        <v>38594</v>
      </c>
      <c r="C7681" t="s">
        <v>16</v>
      </c>
      <c r="D7681" t="s">
        <v>623</v>
      </c>
      <c r="E7681" t="s">
        <v>624</v>
      </c>
      <c r="G7681" s="6" t="s">
        <v>29</v>
      </c>
      <c r="H7681" t="s">
        <v>25</v>
      </c>
      <c r="I7681" t="s">
        <v>26</v>
      </c>
      <c r="J7681" t="s">
        <v>27</v>
      </c>
      <c r="K7681">
        <v>14</v>
      </c>
      <c r="L7681">
        <v>16.100000000000001</v>
      </c>
      <c r="M7681" t="s">
        <v>480</v>
      </c>
      <c r="N7681">
        <v>16.100000000000001</v>
      </c>
      <c r="O7681" t="s">
        <v>24</v>
      </c>
      <c r="P7681" cm="1">
        <f t="array" ref="P7681">IF(Q7681&gt;0,INDEX(Q7681:Q29405,MATCH(TRUE,INDEX(Q7681:Q29405="",,),0)-1),"")</f>
        <v>7</v>
      </c>
      <c r="Q7681">
        <v>1</v>
      </c>
      <c r="R7681">
        <f t="shared" si="122"/>
        <v>0</v>
      </c>
    </row>
    <row r="7682" spans="1:18" x14ac:dyDescent="0.3">
      <c r="A7682" t="s">
        <v>603</v>
      </c>
      <c r="B7682" s="1">
        <v>38594</v>
      </c>
      <c r="C7682" t="s">
        <v>16</v>
      </c>
      <c r="D7682" t="s">
        <v>623</v>
      </c>
      <c r="E7682" t="s">
        <v>624</v>
      </c>
      <c r="G7682" t="s">
        <v>19</v>
      </c>
      <c r="H7682" t="s">
        <v>194</v>
      </c>
      <c r="I7682" t="s">
        <v>21</v>
      </c>
      <c r="J7682" t="s">
        <v>22</v>
      </c>
      <c r="K7682">
        <v>122.8</v>
      </c>
      <c r="L7682">
        <v>114</v>
      </c>
      <c r="M7682" t="s">
        <v>526</v>
      </c>
      <c r="N7682">
        <v>570</v>
      </c>
      <c r="P7682" cm="1">
        <f t="array" ref="P7682">IF(Q7682&gt;0,INDEX(Q7682:Q29406,MATCH(TRUE,INDEX(Q7682:Q29406="",,),0)-1),"")</f>
        <v>7</v>
      </c>
      <c r="Q7682">
        <v>2</v>
      </c>
      <c r="R7682">
        <f t="shared" si="122"/>
        <v>0</v>
      </c>
    </row>
    <row r="7683" spans="1:18" x14ac:dyDescent="0.3">
      <c r="A7683" t="s">
        <v>603</v>
      </c>
      <c r="B7683" s="1">
        <v>38594</v>
      </c>
      <c r="C7683" t="s">
        <v>16</v>
      </c>
      <c r="D7683" t="s">
        <v>623</v>
      </c>
      <c r="E7683" t="s">
        <v>624</v>
      </c>
      <c r="G7683" t="s">
        <v>19</v>
      </c>
      <c r="H7683" t="s">
        <v>30</v>
      </c>
      <c r="I7683" t="s">
        <v>21</v>
      </c>
      <c r="J7683" t="s">
        <v>22</v>
      </c>
      <c r="K7683">
        <v>126.1</v>
      </c>
      <c r="L7683">
        <v>73</v>
      </c>
      <c r="M7683" t="s">
        <v>526</v>
      </c>
      <c r="N7683">
        <v>100</v>
      </c>
      <c r="P7683" cm="1">
        <f t="array" ref="P7683">IF(Q7683&gt;0,INDEX(Q7683:Q29407,MATCH(TRUE,INDEX(Q7683:Q29407="",,),0)-1),"")</f>
        <v>7</v>
      </c>
      <c r="Q7683">
        <v>2</v>
      </c>
      <c r="R7683">
        <f t="shared" si="122"/>
        <v>0</v>
      </c>
    </row>
    <row r="7684" spans="1:18" x14ac:dyDescent="0.3">
      <c r="A7684" t="s">
        <v>603</v>
      </c>
      <c r="B7684" s="1">
        <v>38594</v>
      </c>
      <c r="C7684" t="s">
        <v>16</v>
      </c>
      <c r="D7684" t="s">
        <v>623</v>
      </c>
      <c r="E7684" t="s">
        <v>624</v>
      </c>
      <c r="G7684" t="s">
        <v>19</v>
      </c>
      <c r="H7684" t="s">
        <v>64</v>
      </c>
      <c r="I7684" t="s">
        <v>26</v>
      </c>
      <c r="J7684" t="s">
        <v>27</v>
      </c>
      <c r="K7684">
        <v>1329</v>
      </c>
      <c r="L7684">
        <v>9.15</v>
      </c>
      <c r="M7684" t="s">
        <v>526</v>
      </c>
      <c r="N7684">
        <v>50</v>
      </c>
      <c r="P7684" cm="1">
        <f t="array" ref="P7684">IF(Q7684&gt;0,INDEX(Q7684:Q29408,MATCH(TRUE,INDEX(Q7684:Q29408="",,),0)-1),"")</f>
        <v>7</v>
      </c>
      <c r="Q7684">
        <v>2</v>
      </c>
      <c r="R7684">
        <f t="shared" si="122"/>
        <v>0</v>
      </c>
    </row>
    <row r="7685" spans="1:18" x14ac:dyDescent="0.3">
      <c r="A7685" t="s">
        <v>603</v>
      </c>
      <c r="B7685" s="1">
        <v>38594</v>
      </c>
      <c r="C7685" t="s">
        <v>16</v>
      </c>
      <c r="D7685" t="s">
        <v>623</v>
      </c>
      <c r="E7685" t="s">
        <v>624</v>
      </c>
      <c r="G7685" s="6" t="s">
        <v>29</v>
      </c>
      <c r="H7685" t="s">
        <v>406</v>
      </c>
      <c r="I7685" t="s">
        <v>21</v>
      </c>
      <c r="J7685" t="s">
        <v>22</v>
      </c>
      <c r="K7685">
        <v>23.8</v>
      </c>
      <c r="L7685">
        <v>32</v>
      </c>
      <c r="M7685" t="s">
        <v>526</v>
      </c>
      <c r="N7685">
        <v>32</v>
      </c>
      <c r="P7685" cm="1">
        <f t="array" ref="P7685">IF(Q7685&gt;0,INDEX(Q7685:Q29409,MATCH(TRUE,INDEX(Q7685:Q29409="",,),0)-1),"")</f>
        <v>7</v>
      </c>
      <c r="Q7685">
        <v>2</v>
      </c>
      <c r="R7685">
        <f t="shared" si="122"/>
        <v>0</v>
      </c>
    </row>
    <row r="7686" spans="1:18" x14ac:dyDescent="0.3">
      <c r="A7686" t="s">
        <v>603</v>
      </c>
      <c r="B7686" s="1">
        <v>38594</v>
      </c>
      <c r="C7686" t="s">
        <v>16</v>
      </c>
      <c r="D7686" t="s">
        <v>623</v>
      </c>
      <c r="E7686" t="s">
        <v>624</v>
      </c>
      <c r="G7686" s="6" t="s">
        <v>29</v>
      </c>
      <c r="H7686" t="s">
        <v>206</v>
      </c>
      <c r="I7686" t="s">
        <v>26</v>
      </c>
      <c r="J7686" t="s">
        <v>27</v>
      </c>
      <c r="K7686">
        <v>6</v>
      </c>
      <c r="L7686">
        <v>3.65</v>
      </c>
      <c r="M7686" t="s">
        <v>526</v>
      </c>
      <c r="N7686">
        <v>3.65</v>
      </c>
      <c r="P7686" cm="1">
        <f t="array" ref="P7686">IF(Q7686&gt;0,INDEX(Q7686:Q29410,MATCH(TRUE,INDEX(Q7686:Q29410="",,),0)-1),"")</f>
        <v>7</v>
      </c>
      <c r="Q7686">
        <v>2</v>
      </c>
      <c r="R7686">
        <f t="shared" si="122"/>
        <v>0</v>
      </c>
    </row>
    <row r="7687" spans="1:18" x14ac:dyDescent="0.3">
      <c r="A7687" t="s">
        <v>603</v>
      </c>
      <c r="B7687" s="1">
        <v>38594</v>
      </c>
      <c r="C7687" t="s">
        <v>16</v>
      </c>
      <c r="D7687" t="s">
        <v>623</v>
      </c>
      <c r="E7687" t="s">
        <v>624</v>
      </c>
      <c r="G7687" s="6" t="s">
        <v>29</v>
      </c>
      <c r="H7687" t="s">
        <v>53</v>
      </c>
      <c r="I7687" t="s">
        <v>26</v>
      </c>
      <c r="J7687" t="s">
        <v>27</v>
      </c>
      <c r="K7687">
        <v>195</v>
      </c>
      <c r="L7687">
        <v>16.95</v>
      </c>
      <c r="M7687" t="s">
        <v>526</v>
      </c>
      <c r="N7687">
        <v>16.95</v>
      </c>
      <c r="P7687" cm="1">
        <f t="array" ref="P7687">IF(Q7687&gt;0,INDEX(Q7687:Q29411,MATCH(TRUE,INDEX(Q7687:Q29411="",,),0)-1),"")</f>
        <v>7</v>
      </c>
      <c r="Q7687">
        <v>2</v>
      </c>
      <c r="R7687">
        <f t="shared" si="122"/>
        <v>0</v>
      </c>
    </row>
    <row r="7688" spans="1:18" x14ac:dyDescent="0.3">
      <c r="A7688" t="s">
        <v>603</v>
      </c>
      <c r="B7688" s="1">
        <v>38594</v>
      </c>
      <c r="C7688" t="s">
        <v>16</v>
      </c>
      <c r="D7688" t="s">
        <v>623</v>
      </c>
      <c r="E7688" t="s">
        <v>624</v>
      </c>
      <c r="G7688" s="6" t="s">
        <v>29</v>
      </c>
      <c r="H7688" t="s">
        <v>25</v>
      </c>
      <c r="I7688" t="s">
        <v>26</v>
      </c>
      <c r="J7688" t="s">
        <v>27</v>
      </c>
      <c r="K7688">
        <v>14</v>
      </c>
      <c r="L7688">
        <v>16.100000000000001</v>
      </c>
      <c r="M7688" t="s">
        <v>526</v>
      </c>
      <c r="N7688">
        <v>16.100000000000001</v>
      </c>
      <c r="P7688" cm="1">
        <f t="array" ref="P7688">IF(Q7688&gt;0,INDEX(Q7688:Q29412,MATCH(TRUE,INDEX(Q7688:Q29412="",,),0)-1),"")</f>
        <v>7</v>
      </c>
      <c r="Q7688">
        <v>2</v>
      </c>
      <c r="R7688">
        <f t="shared" si="122"/>
        <v>0</v>
      </c>
    </row>
    <row r="7689" spans="1:18" x14ac:dyDescent="0.3">
      <c r="A7689" t="s">
        <v>603</v>
      </c>
      <c r="B7689" s="1">
        <v>38594</v>
      </c>
      <c r="C7689" t="s">
        <v>16</v>
      </c>
      <c r="D7689" t="s">
        <v>623</v>
      </c>
      <c r="E7689" t="s">
        <v>624</v>
      </c>
      <c r="G7689" t="s">
        <v>19</v>
      </c>
      <c r="H7689" t="s">
        <v>194</v>
      </c>
      <c r="I7689" t="s">
        <v>21</v>
      </c>
      <c r="J7689" t="s">
        <v>22</v>
      </c>
      <c r="K7689">
        <v>122.8</v>
      </c>
      <c r="L7689">
        <v>114</v>
      </c>
      <c r="M7689" t="s">
        <v>59</v>
      </c>
      <c r="N7689">
        <v>412</v>
      </c>
      <c r="P7689" cm="1">
        <f t="array" ref="P7689">IF(Q7689&gt;0,INDEX(Q7689:Q29413,MATCH(TRUE,INDEX(Q7689:Q29413="",,),0)-1),"")</f>
        <v>7</v>
      </c>
      <c r="Q7689">
        <v>3</v>
      </c>
      <c r="R7689">
        <f t="shared" si="122"/>
        <v>0</v>
      </c>
    </row>
    <row r="7690" spans="1:18" x14ac:dyDescent="0.3">
      <c r="A7690" t="s">
        <v>603</v>
      </c>
      <c r="B7690" s="1">
        <v>38594</v>
      </c>
      <c r="C7690" t="s">
        <v>16</v>
      </c>
      <c r="D7690" t="s">
        <v>623</v>
      </c>
      <c r="E7690" t="s">
        <v>624</v>
      </c>
      <c r="G7690" t="s">
        <v>19</v>
      </c>
      <c r="H7690" t="s">
        <v>30</v>
      </c>
      <c r="I7690" t="s">
        <v>21</v>
      </c>
      <c r="J7690" t="s">
        <v>22</v>
      </c>
      <c r="K7690">
        <v>126.1</v>
      </c>
      <c r="L7690">
        <v>73</v>
      </c>
      <c r="M7690" t="s">
        <v>59</v>
      </c>
      <c r="N7690">
        <v>160</v>
      </c>
      <c r="P7690" cm="1">
        <f t="array" ref="P7690">IF(Q7690&gt;0,INDEX(Q7690:Q29414,MATCH(TRUE,INDEX(Q7690:Q29414="",,),0)-1),"")</f>
        <v>7</v>
      </c>
      <c r="Q7690">
        <v>3</v>
      </c>
      <c r="R7690">
        <f t="shared" si="122"/>
        <v>0</v>
      </c>
    </row>
    <row r="7691" spans="1:18" x14ac:dyDescent="0.3">
      <c r="A7691" t="s">
        <v>603</v>
      </c>
      <c r="B7691" s="1">
        <v>38594</v>
      </c>
      <c r="C7691" t="s">
        <v>16</v>
      </c>
      <c r="D7691" t="s">
        <v>623</v>
      </c>
      <c r="E7691" t="s">
        <v>624</v>
      </c>
      <c r="G7691" t="s">
        <v>19</v>
      </c>
      <c r="H7691" t="s">
        <v>64</v>
      </c>
      <c r="I7691" t="s">
        <v>26</v>
      </c>
      <c r="J7691" t="s">
        <v>27</v>
      </c>
      <c r="K7691">
        <v>1329</v>
      </c>
      <c r="L7691">
        <v>9.15</v>
      </c>
      <c r="M7691" t="s">
        <v>59</v>
      </c>
      <c r="N7691">
        <v>30</v>
      </c>
      <c r="P7691" cm="1">
        <f t="array" ref="P7691">IF(Q7691&gt;0,INDEX(Q7691:Q29415,MATCH(TRUE,INDEX(Q7691:Q29415="",,),0)-1),"")</f>
        <v>7</v>
      </c>
      <c r="Q7691">
        <v>3</v>
      </c>
      <c r="R7691">
        <f t="shared" si="122"/>
        <v>0</v>
      </c>
    </row>
    <row r="7692" spans="1:18" x14ac:dyDescent="0.3">
      <c r="A7692" t="s">
        <v>603</v>
      </c>
      <c r="B7692" s="1">
        <v>38594</v>
      </c>
      <c r="C7692" t="s">
        <v>16</v>
      </c>
      <c r="D7692" t="s">
        <v>623</v>
      </c>
      <c r="E7692" t="s">
        <v>624</v>
      </c>
      <c r="G7692" s="6" t="s">
        <v>29</v>
      </c>
      <c r="H7692" t="s">
        <v>406</v>
      </c>
      <c r="I7692" t="s">
        <v>21</v>
      </c>
      <c r="J7692" t="s">
        <v>22</v>
      </c>
      <c r="K7692">
        <v>23.8</v>
      </c>
      <c r="L7692">
        <v>32</v>
      </c>
      <c r="M7692" t="s">
        <v>59</v>
      </c>
      <c r="N7692">
        <v>32</v>
      </c>
      <c r="P7692" cm="1">
        <f t="array" ref="P7692">IF(Q7692&gt;0,INDEX(Q7692:Q29416,MATCH(TRUE,INDEX(Q7692:Q29416="",,),0)-1),"")</f>
        <v>7</v>
      </c>
      <c r="Q7692">
        <v>3</v>
      </c>
      <c r="R7692">
        <f t="shared" si="122"/>
        <v>0</v>
      </c>
    </row>
    <row r="7693" spans="1:18" x14ac:dyDescent="0.3">
      <c r="A7693" t="s">
        <v>603</v>
      </c>
      <c r="B7693" s="1">
        <v>38594</v>
      </c>
      <c r="C7693" t="s">
        <v>16</v>
      </c>
      <c r="D7693" t="s">
        <v>623</v>
      </c>
      <c r="E7693" t="s">
        <v>624</v>
      </c>
      <c r="G7693" s="6" t="s">
        <v>29</v>
      </c>
      <c r="H7693" t="s">
        <v>206</v>
      </c>
      <c r="I7693" t="s">
        <v>26</v>
      </c>
      <c r="J7693" t="s">
        <v>27</v>
      </c>
      <c r="K7693">
        <v>6</v>
      </c>
      <c r="L7693">
        <v>3.65</v>
      </c>
      <c r="M7693" t="s">
        <v>59</v>
      </c>
      <c r="N7693">
        <v>3.65</v>
      </c>
      <c r="P7693" cm="1">
        <f t="array" ref="P7693">IF(Q7693&gt;0,INDEX(Q7693:Q29417,MATCH(TRUE,INDEX(Q7693:Q29417="",,),0)-1),"")</f>
        <v>7</v>
      </c>
      <c r="Q7693">
        <v>3</v>
      </c>
      <c r="R7693">
        <f t="shared" si="122"/>
        <v>0</v>
      </c>
    </row>
    <row r="7694" spans="1:18" x14ac:dyDescent="0.3">
      <c r="A7694" t="s">
        <v>603</v>
      </c>
      <c r="B7694" s="1">
        <v>38594</v>
      </c>
      <c r="C7694" t="s">
        <v>16</v>
      </c>
      <c r="D7694" t="s">
        <v>623</v>
      </c>
      <c r="E7694" t="s">
        <v>624</v>
      </c>
      <c r="G7694" s="6" t="s">
        <v>29</v>
      </c>
      <c r="H7694" t="s">
        <v>53</v>
      </c>
      <c r="I7694" t="s">
        <v>26</v>
      </c>
      <c r="J7694" t="s">
        <v>27</v>
      </c>
      <c r="K7694">
        <v>195</v>
      </c>
      <c r="L7694">
        <v>16.95</v>
      </c>
      <c r="M7694" t="s">
        <v>59</v>
      </c>
      <c r="N7694">
        <v>16.95</v>
      </c>
      <c r="P7694" cm="1">
        <f t="array" ref="P7694">IF(Q7694&gt;0,INDEX(Q7694:Q29418,MATCH(TRUE,INDEX(Q7694:Q29418="",,),0)-1),"")</f>
        <v>7</v>
      </c>
      <c r="Q7694">
        <v>3</v>
      </c>
      <c r="R7694">
        <f t="shared" si="122"/>
        <v>0</v>
      </c>
    </row>
    <row r="7695" spans="1:18" x14ac:dyDescent="0.3">
      <c r="A7695" t="s">
        <v>603</v>
      </c>
      <c r="B7695" s="1">
        <v>38594</v>
      </c>
      <c r="C7695" t="s">
        <v>16</v>
      </c>
      <c r="D7695" t="s">
        <v>623</v>
      </c>
      <c r="E7695" t="s">
        <v>624</v>
      </c>
      <c r="G7695" s="6" t="s">
        <v>29</v>
      </c>
      <c r="H7695" t="s">
        <v>25</v>
      </c>
      <c r="I7695" t="s">
        <v>26</v>
      </c>
      <c r="J7695" t="s">
        <v>27</v>
      </c>
      <c r="K7695">
        <v>14</v>
      </c>
      <c r="L7695">
        <v>16.100000000000001</v>
      </c>
      <c r="M7695" t="s">
        <v>59</v>
      </c>
      <c r="N7695">
        <v>16.100000000000001</v>
      </c>
      <c r="P7695" cm="1">
        <f t="array" ref="P7695">IF(Q7695&gt;0,INDEX(Q7695:Q29419,MATCH(TRUE,INDEX(Q7695:Q29419="",,),0)-1),"")</f>
        <v>7</v>
      </c>
      <c r="Q7695">
        <v>3</v>
      </c>
      <c r="R7695">
        <f t="shared" si="122"/>
        <v>0</v>
      </c>
    </row>
    <row r="7696" spans="1:18" x14ac:dyDescent="0.3">
      <c r="A7696" t="s">
        <v>603</v>
      </c>
      <c r="B7696" s="1">
        <v>38594</v>
      </c>
      <c r="C7696" t="s">
        <v>16</v>
      </c>
      <c r="D7696" t="s">
        <v>623</v>
      </c>
      <c r="E7696" t="s">
        <v>624</v>
      </c>
      <c r="G7696" t="s">
        <v>19</v>
      </c>
      <c r="H7696" t="s">
        <v>194</v>
      </c>
      <c r="I7696" t="s">
        <v>21</v>
      </c>
      <c r="J7696" t="s">
        <v>22</v>
      </c>
      <c r="K7696">
        <v>122.8</v>
      </c>
      <c r="L7696">
        <v>114</v>
      </c>
      <c r="M7696" t="s">
        <v>625</v>
      </c>
      <c r="N7696">
        <v>535</v>
      </c>
      <c r="P7696" cm="1">
        <f t="array" ref="P7696">IF(Q7696&gt;0,INDEX(Q7696:Q29420,MATCH(TRUE,INDEX(Q7696:Q29420="",,),0)-1),"")</f>
        <v>7</v>
      </c>
      <c r="Q7696">
        <v>4</v>
      </c>
      <c r="R7696">
        <f t="shared" si="122"/>
        <v>0</v>
      </c>
    </row>
    <row r="7697" spans="1:18" x14ac:dyDescent="0.3">
      <c r="A7697" t="s">
        <v>603</v>
      </c>
      <c r="B7697" s="1">
        <v>38594</v>
      </c>
      <c r="C7697" t="s">
        <v>16</v>
      </c>
      <c r="D7697" t="s">
        <v>623</v>
      </c>
      <c r="E7697" t="s">
        <v>624</v>
      </c>
      <c r="G7697" t="s">
        <v>19</v>
      </c>
      <c r="H7697" t="s">
        <v>30</v>
      </c>
      <c r="I7697" t="s">
        <v>21</v>
      </c>
      <c r="J7697" t="s">
        <v>22</v>
      </c>
      <c r="K7697">
        <v>126.1</v>
      </c>
      <c r="L7697">
        <v>73</v>
      </c>
      <c r="M7697" t="s">
        <v>625</v>
      </c>
      <c r="N7697">
        <v>75</v>
      </c>
      <c r="P7697" cm="1">
        <f t="array" ref="P7697">IF(Q7697&gt;0,INDEX(Q7697:Q29421,MATCH(TRUE,INDEX(Q7697:Q29421="",,),0)-1),"")</f>
        <v>7</v>
      </c>
      <c r="Q7697">
        <v>4</v>
      </c>
      <c r="R7697">
        <f t="shared" si="122"/>
        <v>0</v>
      </c>
    </row>
    <row r="7698" spans="1:18" x14ac:dyDescent="0.3">
      <c r="A7698" t="s">
        <v>603</v>
      </c>
      <c r="B7698" s="1">
        <v>38594</v>
      </c>
      <c r="C7698" t="s">
        <v>16</v>
      </c>
      <c r="D7698" t="s">
        <v>623</v>
      </c>
      <c r="E7698" t="s">
        <v>624</v>
      </c>
      <c r="G7698" t="s">
        <v>19</v>
      </c>
      <c r="H7698" t="s">
        <v>64</v>
      </c>
      <c r="I7698" t="s">
        <v>26</v>
      </c>
      <c r="J7698" t="s">
        <v>27</v>
      </c>
      <c r="K7698">
        <v>1329</v>
      </c>
      <c r="L7698">
        <v>9.15</v>
      </c>
      <c r="M7698" t="s">
        <v>625</v>
      </c>
      <c r="N7698">
        <v>21</v>
      </c>
      <c r="P7698" cm="1">
        <f t="array" ref="P7698">IF(Q7698&gt;0,INDEX(Q7698:Q29422,MATCH(TRUE,INDEX(Q7698:Q29422="",,),0)-1),"")</f>
        <v>7</v>
      </c>
      <c r="Q7698">
        <v>4</v>
      </c>
      <c r="R7698">
        <f t="shared" si="122"/>
        <v>0</v>
      </c>
    </row>
    <row r="7699" spans="1:18" x14ac:dyDescent="0.3">
      <c r="A7699" t="s">
        <v>603</v>
      </c>
      <c r="B7699" s="1">
        <v>38594</v>
      </c>
      <c r="C7699" t="s">
        <v>16</v>
      </c>
      <c r="D7699" t="s">
        <v>623</v>
      </c>
      <c r="E7699" t="s">
        <v>624</v>
      </c>
      <c r="G7699" s="6" t="s">
        <v>29</v>
      </c>
      <c r="H7699" t="s">
        <v>406</v>
      </c>
      <c r="I7699" t="s">
        <v>21</v>
      </c>
      <c r="J7699" t="s">
        <v>22</v>
      </c>
      <c r="K7699">
        <v>23.8</v>
      </c>
      <c r="L7699">
        <v>32</v>
      </c>
      <c r="M7699" t="s">
        <v>625</v>
      </c>
      <c r="N7699">
        <v>32</v>
      </c>
      <c r="P7699" cm="1">
        <f t="array" ref="P7699">IF(Q7699&gt;0,INDEX(Q7699:Q29423,MATCH(TRUE,INDEX(Q7699:Q29423="",,),0)-1),"")</f>
        <v>7</v>
      </c>
      <c r="Q7699">
        <v>4</v>
      </c>
      <c r="R7699">
        <f t="shared" si="122"/>
        <v>0</v>
      </c>
    </row>
    <row r="7700" spans="1:18" x14ac:dyDescent="0.3">
      <c r="A7700" t="s">
        <v>603</v>
      </c>
      <c r="B7700" s="1">
        <v>38594</v>
      </c>
      <c r="C7700" t="s">
        <v>16</v>
      </c>
      <c r="D7700" t="s">
        <v>623</v>
      </c>
      <c r="E7700" t="s">
        <v>624</v>
      </c>
      <c r="G7700" s="6" t="s">
        <v>29</v>
      </c>
      <c r="H7700" t="s">
        <v>206</v>
      </c>
      <c r="I7700" t="s">
        <v>26</v>
      </c>
      <c r="J7700" t="s">
        <v>27</v>
      </c>
      <c r="K7700">
        <v>6</v>
      </c>
      <c r="L7700">
        <v>3.65</v>
      </c>
      <c r="M7700" t="s">
        <v>625</v>
      </c>
      <c r="N7700">
        <v>3.65</v>
      </c>
      <c r="P7700" cm="1">
        <f t="array" ref="P7700">IF(Q7700&gt;0,INDEX(Q7700:Q29424,MATCH(TRUE,INDEX(Q7700:Q29424="",,),0)-1),"")</f>
        <v>7</v>
      </c>
      <c r="Q7700">
        <v>4</v>
      </c>
      <c r="R7700">
        <f t="shared" si="122"/>
        <v>0</v>
      </c>
    </row>
    <row r="7701" spans="1:18" x14ac:dyDescent="0.3">
      <c r="A7701" t="s">
        <v>603</v>
      </c>
      <c r="B7701" s="1">
        <v>38594</v>
      </c>
      <c r="C7701" t="s">
        <v>16</v>
      </c>
      <c r="D7701" t="s">
        <v>623</v>
      </c>
      <c r="E7701" t="s">
        <v>624</v>
      </c>
      <c r="G7701" s="6" t="s">
        <v>29</v>
      </c>
      <c r="H7701" t="s">
        <v>53</v>
      </c>
      <c r="I7701" t="s">
        <v>26</v>
      </c>
      <c r="J7701" t="s">
        <v>27</v>
      </c>
      <c r="K7701">
        <v>195</v>
      </c>
      <c r="L7701">
        <v>16.95</v>
      </c>
      <c r="M7701" t="s">
        <v>625</v>
      </c>
      <c r="N7701">
        <v>16.95</v>
      </c>
      <c r="P7701" cm="1">
        <f t="array" ref="P7701">IF(Q7701&gt;0,INDEX(Q7701:Q29425,MATCH(TRUE,INDEX(Q7701:Q29425="",,),0)-1),"")</f>
        <v>7</v>
      </c>
      <c r="Q7701">
        <v>4</v>
      </c>
      <c r="R7701">
        <f t="shared" si="122"/>
        <v>0</v>
      </c>
    </row>
    <row r="7702" spans="1:18" x14ac:dyDescent="0.3">
      <c r="A7702" t="s">
        <v>603</v>
      </c>
      <c r="B7702" s="1">
        <v>38594</v>
      </c>
      <c r="C7702" t="s">
        <v>16</v>
      </c>
      <c r="D7702" t="s">
        <v>623</v>
      </c>
      <c r="E7702" t="s">
        <v>624</v>
      </c>
      <c r="G7702" s="6" t="s">
        <v>29</v>
      </c>
      <c r="H7702" t="s">
        <v>25</v>
      </c>
      <c r="I7702" t="s">
        <v>26</v>
      </c>
      <c r="J7702" t="s">
        <v>27</v>
      </c>
      <c r="K7702">
        <v>14</v>
      </c>
      <c r="L7702">
        <v>16.100000000000001</v>
      </c>
      <c r="M7702" t="s">
        <v>625</v>
      </c>
      <c r="N7702">
        <v>16.100000000000001</v>
      </c>
      <c r="P7702" cm="1">
        <f t="array" ref="P7702">IF(Q7702&gt;0,INDEX(Q7702:Q29426,MATCH(TRUE,INDEX(Q7702:Q29426="",,),0)-1),"")</f>
        <v>7</v>
      </c>
      <c r="Q7702">
        <v>4</v>
      </c>
      <c r="R7702">
        <f t="shared" si="122"/>
        <v>0</v>
      </c>
    </row>
    <row r="7703" spans="1:18" x14ac:dyDescent="0.3">
      <c r="A7703" t="s">
        <v>603</v>
      </c>
      <c r="B7703" s="1">
        <v>38594</v>
      </c>
      <c r="C7703" t="s">
        <v>16</v>
      </c>
      <c r="D7703" t="s">
        <v>623</v>
      </c>
      <c r="E7703" t="s">
        <v>624</v>
      </c>
      <c r="G7703" t="s">
        <v>19</v>
      </c>
      <c r="H7703" t="s">
        <v>194</v>
      </c>
      <c r="I7703" t="s">
        <v>21</v>
      </c>
      <c r="J7703" t="s">
        <v>22</v>
      </c>
      <c r="K7703">
        <v>122.8</v>
      </c>
      <c r="L7703">
        <v>114</v>
      </c>
      <c r="M7703" t="s">
        <v>543</v>
      </c>
      <c r="N7703">
        <v>475</v>
      </c>
      <c r="P7703" cm="1">
        <f t="array" ref="P7703">IF(Q7703&gt;0,INDEX(Q7703:Q29427,MATCH(TRUE,INDEX(Q7703:Q29427="",,),0)-1),"")</f>
        <v>7</v>
      </c>
      <c r="Q7703">
        <v>5</v>
      </c>
      <c r="R7703">
        <f t="shared" si="122"/>
        <v>0</v>
      </c>
    </row>
    <row r="7704" spans="1:18" x14ac:dyDescent="0.3">
      <c r="A7704" t="s">
        <v>603</v>
      </c>
      <c r="B7704" s="1">
        <v>38594</v>
      </c>
      <c r="C7704" t="s">
        <v>16</v>
      </c>
      <c r="D7704" t="s">
        <v>623</v>
      </c>
      <c r="E7704" t="s">
        <v>624</v>
      </c>
      <c r="G7704" t="s">
        <v>19</v>
      </c>
      <c r="H7704" t="s">
        <v>30</v>
      </c>
      <c r="I7704" t="s">
        <v>21</v>
      </c>
      <c r="J7704" t="s">
        <v>22</v>
      </c>
      <c r="K7704">
        <v>126.1</v>
      </c>
      <c r="L7704">
        <v>73</v>
      </c>
      <c r="M7704" t="s">
        <v>543</v>
      </c>
      <c r="N7704">
        <v>73</v>
      </c>
      <c r="P7704" cm="1">
        <f t="array" ref="P7704">IF(Q7704&gt;0,INDEX(Q7704:Q29428,MATCH(TRUE,INDEX(Q7704:Q29428="",,),0)-1),"")</f>
        <v>7</v>
      </c>
      <c r="Q7704">
        <v>5</v>
      </c>
      <c r="R7704">
        <f t="shared" si="122"/>
        <v>0</v>
      </c>
    </row>
    <row r="7705" spans="1:18" x14ac:dyDescent="0.3">
      <c r="A7705" t="s">
        <v>603</v>
      </c>
      <c r="B7705" s="1">
        <v>38594</v>
      </c>
      <c r="C7705" t="s">
        <v>16</v>
      </c>
      <c r="D7705" t="s">
        <v>623</v>
      </c>
      <c r="E7705" t="s">
        <v>624</v>
      </c>
      <c r="G7705" t="s">
        <v>19</v>
      </c>
      <c r="H7705" t="s">
        <v>64</v>
      </c>
      <c r="I7705" t="s">
        <v>26</v>
      </c>
      <c r="J7705" t="s">
        <v>27</v>
      </c>
      <c r="K7705">
        <v>1329</v>
      </c>
      <c r="L7705">
        <v>9.15</v>
      </c>
      <c r="M7705" t="s">
        <v>543</v>
      </c>
      <c r="N7705">
        <v>9.15</v>
      </c>
      <c r="P7705" cm="1">
        <f t="array" ref="P7705">IF(Q7705&gt;0,INDEX(Q7705:Q29429,MATCH(TRUE,INDEX(Q7705:Q29429="",,),0)-1),"")</f>
        <v>7</v>
      </c>
      <c r="Q7705">
        <v>5</v>
      </c>
      <c r="R7705">
        <f t="shared" si="122"/>
        <v>0</v>
      </c>
    </row>
    <row r="7706" spans="1:18" x14ac:dyDescent="0.3">
      <c r="A7706" t="s">
        <v>603</v>
      </c>
      <c r="B7706" s="1">
        <v>38594</v>
      </c>
      <c r="C7706" t="s">
        <v>16</v>
      </c>
      <c r="D7706" t="s">
        <v>623</v>
      </c>
      <c r="E7706" t="s">
        <v>624</v>
      </c>
      <c r="G7706" s="6" t="s">
        <v>29</v>
      </c>
      <c r="H7706" t="s">
        <v>406</v>
      </c>
      <c r="I7706" t="s">
        <v>21</v>
      </c>
      <c r="J7706" t="s">
        <v>22</v>
      </c>
      <c r="K7706">
        <v>23.8</v>
      </c>
      <c r="L7706">
        <v>32</v>
      </c>
      <c r="M7706" t="s">
        <v>543</v>
      </c>
      <c r="N7706">
        <v>32</v>
      </c>
      <c r="P7706" cm="1">
        <f t="array" ref="P7706">IF(Q7706&gt;0,INDEX(Q7706:Q29430,MATCH(TRUE,INDEX(Q7706:Q29430="",,),0)-1),"")</f>
        <v>7</v>
      </c>
      <c r="Q7706">
        <v>5</v>
      </c>
      <c r="R7706">
        <f t="shared" si="122"/>
        <v>0</v>
      </c>
    </row>
    <row r="7707" spans="1:18" x14ac:dyDescent="0.3">
      <c r="A7707" t="s">
        <v>603</v>
      </c>
      <c r="B7707" s="1">
        <v>38594</v>
      </c>
      <c r="C7707" t="s">
        <v>16</v>
      </c>
      <c r="D7707" t="s">
        <v>623</v>
      </c>
      <c r="E7707" t="s">
        <v>624</v>
      </c>
      <c r="G7707" s="6" t="s">
        <v>29</v>
      </c>
      <c r="H7707" t="s">
        <v>206</v>
      </c>
      <c r="I7707" t="s">
        <v>26</v>
      </c>
      <c r="J7707" t="s">
        <v>27</v>
      </c>
      <c r="K7707">
        <v>6</v>
      </c>
      <c r="L7707">
        <v>3.65</v>
      </c>
      <c r="M7707" t="s">
        <v>543</v>
      </c>
      <c r="N7707">
        <v>3.65</v>
      </c>
      <c r="P7707" cm="1">
        <f t="array" ref="P7707">IF(Q7707&gt;0,INDEX(Q7707:Q29431,MATCH(TRUE,INDEX(Q7707:Q29431="",,),0)-1),"")</f>
        <v>7</v>
      </c>
      <c r="Q7707">
        <v>5</v>
      </c>
      <c r="R7707">
        <f t="shared" si="122"/>
        <v>0</v>
      </c>
    </row>
    <row r="7708" spans="1:18" x14ac:dyDescent="0.3">
      <c r="A7708" t="s">
        <v>603</v>
      </c>
      <c r="B7708" s="1">
        <v>38594</v>
      </c>
      <c r="C7708" t="s">
        <v>16</v>
      </c>
      <c r="D7708" t="s">
        <v>623</v>
      </c>
      <c r="E7708" t="s">
        <v>624</v>
      </c>
      <c r="G7708" s="6" t="s">
        <v>29</v>
      </c>
      <c r="H7708" t="s">
        <v>53</v>
      </c>
      <c r="I7708" t="s">
        <v>26</v>
      </c>
      <c r="J7708" t="s">
        <v>27</v>
      </c>
      <c r="K7708">
        <v>195</v>
      </c>
      <c r="L7708">
        <v>16.95</v>
      </c>
      <c r="M7708" t="s">
        <v>543</v>
      </c>
      <c r="N7708">
        <v>16.95</v>
      </c>
      <c r="P7708" cm="1">
        <f t="array" ref="P7708">IF(Q7708&gt;0,INDEX(Q7708:Q29432,MATCH(TRUE,INDEX(Q7708:Q29432="",,),0)-1),"")</f>
        <v>7</v>
      </c>
      <c r="Q7708">
        <v>5</v>
      </c>
      <c r="R7708">
        <f t="shared" si="122"/>
        <v>0</v>
      </c>
    </row>
    <row r="7709" spans="1:18" x14ac:dyDescent="0.3">
      <c r="A7709" t="s">
        <v>603</v>
      </c>
      <c r="B7709" s="1">
        <v>38594</v>
      </c>
      <c r="C7709" t="s">
        <v>16</v>
      </c>
      <c r="D7709" t="s">
        <v>623</v>
      </c>
      <c r="E7709" t="s">
        <v>624</v>
      </c>
      <c r="G7709" s="6" t="s">
        <v>29</v>
      </c>
      <c r="H7709" t="s">
        <v>25</v>
      </c>
      <c r="I7709" t="s">
        <v>26</v>
      </c>
      <c r="J7709" t="s">
        <v>27</v>
      </c>
      <c r="K7709">
        <v>14</v>
      </c>
      <c r="L7709">
        <v>16.100000000000001</v>
      </c>
      <c r="M7709" t="s">
        <v>543</v>
      </c>
      <c r="N7709">
        <v>16.100000000000001</v>
      </c>
      <c r="P7709" cm="1">
        <f t="array" ref="P7709">IF(Q7709&gt;0,INDEX(Q7709:Q29433,MATCH(TRUE,INDEX(Q7709:Q29433="",,),0)-1),"")</f>
        <v>7</v>
      </c>
      <c r="Q7709">
        <v>5</v>
      </c>
      <c r="R7709">
        <f t="shared" si="122"/>
        <v>0</v>
      </c>
    </row>
    <row r="7710" spans="1:18" x14ac:dyDescent="0.3">
      <c r="A7710" t="s">
        <v>603</v>
      </c>
      <c r="B7710" s="1">
        <v>38594</v>
      </c>
      <c r="C7710" t="s">
        <v>16</v>
      </c>
      <c r="D7710" t="s">
        <v>623</v>
      </c>
      <c r="E7710" t="s">
        <v>624</v>
      </c>
      <c r="G7710" t="s">
        <v>19</v>
      </c>
      <c r="H7710" t="s">
        <v>194</v>
      </c>
      <c r="I7710" t="s">
        <v>21</v>
      </c>
      <c r="J7710" t="s">
        <v>22</v>
      </c>
      <c r="K7710">
        <v>122.8</v>
      </c>
      <c r="L7710">
        <v>114</v>
      </c>
      <c r="M7710" t="s">
        <v>100</v>
      </c>
      <c r="N7710">
        <v>200</v>
      </c>
      <c r="P7710" cm="1">
        <f t="array" ref="P7710">IF(Q7710&gt;0,INDEX(Q7710:Q29434,MATCH(TRUE,INDEX(Q7710:Q29434="",,),0)-1),"")</f>
        <v>7</v>
      </c>
      <c r="Q7710">
        <v>6</v>
      </c>
      <c r="R7710">
        <f t="shared" si="122"/>
        <v>0</v>
      </c>
    </row>
    <row r="7711" spans="1:18" x14ac:dyDescent="0.3">
      <c r="A7711" t="s">
        <v>603</v>
      </c>
      <c r="B7711" s="1">
        <v>38594</v>
      </c>
      <c r="C7711" t="s">
        <v>16</v>
      </c>
      <c r="D7711" t="s">
        <v>623</v>
      </c>
      <c r="E7711" t="s">
        <v>624</v>
      </c>
      <c r="G7711" t="s">
        <v>19</v>
      </c>
      <c r="H7711" t="s">
        <v>30</v>
      </c>
      <c r="I7711" t="s">
        <v>21</v>
      </c>
      <c r="J7711" t="s">
        <v>22</v>
      </c>
      <c r="K7711">
        <v>126.1</v>
      </c>
      <c r="L7711">
        <v>73</v>
      </c>
      <c r="M7711" t="s">
        <v>100</v>
      </c>
      <c r="N7711">
        <v>100</v>
      </c>
      <c r="P7711" cm="1">
        <f t="array" ref="P7711">IF(Q7711&gt;0,INDEX(Q7711:Q29435,MATCH(TRUE,INDEX(Q7711:Q29435="",,),0)-1),"")</f>
        <v>7</v>
      </c>
      <c r="Q7711">
        <v>6</v>
      </c>
      <c r="R7711">
        <f t="shared" si="122"/>
        <v>0</v>
      </c>
    </row>
    <row r="7712" spans="1:18" x14ac:dyDescent="0.3">
      <c r="A7712" t="s">
        <v>603</v>
      </c>
      <c r="B7712" s="1">
        <v>38594</v>
      </c>
      <c r="C7712" t="s">
        <v>16</v>
      </c>
      <c r="D7712" t="s">
        <v>623</v>
      </c>
      <c r="E7712" t="s">
        <v>624</v>
      </c>
      <c r="G7712" t="s">
        <v>19</v>
      </c>
      <c r="H7712" t="s">
        <v>64</v>
      </c>
      <c r="I7712" t="s">
        <v>26</v>
      </c>
      <c r="J7712" t="s">
        <v>27</v>
      </c>
      <c r="K7712">
        <v>1329</v>
      </c>
      <c r="L7712">
        <v>9.15</v>
      </c>
      <c r="M7712" t="s">
        <v>100</v>
      </c>
      <c r="N7712">
        <v>28</v>
      </c>
      <c r="P7712" cm="1">
        <f t="array" ref="P7712">IF(Q7712&gt;0,INDEX(Q7712:Q29436,MATCH(TRUE,INDEX(Q7712:Q29436="",,),0)-1),"")</f>
        <v>7</v>
      </c>
      <c r="Q7712">
        <v>6</v>
      </c>
      <c r="R7712">
        <f t="shared" si="122"/>
        <v>0</v>
      </c>
    </row>
    <row r="7713" spans="1:18" x14ac:dyDescent="0.3">
      <c r="A7713" t="s">
        <v>603</v>
      </c>
      <c r="B7713" s="1">
        <v>38594</v>
      </c>
      <c r="C7713" t="s">
        <v>16</v>
      </c>
      <c r="D7713" t="s">
        <v>623</v>
      </c>
      <c r="E7713" t="s">
        <v>624</v>
      </c>
      <c r="G7713" s="6" t="s">
        <v>29</v>
      </c>
      <c r="H7713" t="s">
        <v>406</v>
      </c>
      <c r="I7713" t="s">
        <v>21</v>
      </c>
      <c r="J7713" t="s">
        <v>22</v>
      </c>
      <c r="K7713">
        <v>23.8</v>
      </c>
      <c r="L7713">
        <v>32</v>
      </c>
      <c r="M7713" t="s">
        <v>100</v>
      </c>
      <c r="N7713">
        <v>32</v>
      </c>
      <c r="P7713" cm="1">
        <f t="array" ref="P7713">IF(Q7713&gt;0,INDEX(Q7713:Q29437,MATCH(TRUE,INDEX(Q7713:Q29437="",,),0)-1),"")</f>
        <v>7</v>
      </c>
      <c r="Q7713">
        <v>6</v>
      </c>
      <c r="R7713">
        <f t="shared" si="122"/>
        <v>0</v>
      </c>
    </row>
    <row r="7714" spans="1:18" x14ac:dyDescent="0.3">
      <c r="A7714" t="s">
        <v>603</v>
      </c>
      <c r="B7714" s="1">
        <v>38594</v>
      </c>
      <c r="C7714" t="s">
        <v>16</v>
      </c>
      <c r="D7714" t="s">
        <v>623</v>
      </c>
      <c r="E7714" t="s">
        <v>624</v>
      </c>
      <c r="G7714" s="6" t="s">
        <v>29</v>
      </c>
      <c r="H7714" t="s">
        <v>206</v>
      </c>
      <c r="I7714" t="s">
        <v>26</v>
      </c>
      <c r="J7714" t="s">
        <v>27</v>
      </c>
      <c r="K7714">
        <v>6</v>
      </c>
      <c r="L7714">
        <v>3.65</v>
      </c>
      <c r="M7714" t="s">
        <v>100</v>
      </c>
      <c r="N7714">
        <v>3.65</v>
      </c>
      <c r="P7714" cm="1">
        <f t="array" ref="P7714">IF(Q7714&gt;0,INDEX(Q7714:Q29438,MATCH(TRUE,INDEX(Q7714:Q29438="",,),0)-1),"")</f>
        <v>7</v>
      </c>
      <c r="Q7714">
        <v>6</v>
      </c>
      <c r="R7714">
        <f t="shared" si="122"/>
        <v>0</v>
      </c>
    </row>
    <row r="7715" spans="1:18" x14ac:dyDescent="0.3">
      <c r="A7715" t="s">
        <v>603</v>
      </c>
      <c r="B7715" s="1">
        <v>38594</v>
      </c>
      <c r="C7715" t="s">
        <v>16</v>
      </c>
      <c r="D7715" t="s">
        <v>623</v>
      </c>
      <c r="E7715" t="s">
        <v>624</v>
      </c>
      <c r="G7715" s="6" t="s">
        <v>29</v>
      </c>
      <c r="H7715" t="s">
        <v>53</v>
      </c>
      <c r="I7715" t="s">
        <v>26</v>
      </c>
      <c r="J7715" t="s">
        <v>27</v>
      </c>
      <c r="K7715">
        <v>195</v>
      </c>
      <c r="L7715">
        <v>16.95</v>
      </c>
      <c r="M7715" t="s">
        <v>100</v>
      </c>
      <c r="N7715">
        <v>16.95</v>
      </c>
      <c r="P7715" cm="1">
        <f t="array" ref="P7715">IF(Q7715&gt;0,INDEX(Q7715:Q29439,MATCH(TRUE,INDEX(Q7715:Q29439="",,),0)-1),"")</f>
        <v>7</v>
      </c>
      <c r="Q7715">
        <v>6</v>
      </c>
      <c r="R7715">
        <f t="shared" si="122"/>
        <v>0</v>
      </c>
    </row>
    <row r="7716" spans="1:18" x14ac:dyDescent="0.3">
      <c r="A7716" t="s">
        <v>603</v>
      </c>
      <c r="B7716" s="1">
        <v>38594</v>
      </c>
      <c r="C7716" t="s">
        <v>16</v>
      </c>
      <c r="D7716" t="s">
        <v>623</v>
      </c>
      <c r="E7716" t="s">
        <v>624</v>
      </c>
      <c r="G7716" s="6" t="s">
        <v>29</v>
      </c>
      <c r="H7716" t="s">
        <v>25</v>
      </c>
      <c r="I7716" t="s">
        <v>26</v>
      </c>
      <c r="J7716" t="s">
        <v>27</v>
      </c>
      <c r="K7716">
        <v>14</v>
      </c>
      <c r="L7716">
        <v>16.100000000000001</v>
      </c>
      <c r="M7716" t="s">
        <v>100</v>
      </c>
      <c r="N7716">
        <v>16.100000000000001</v>
      </c>
      <c r="P7716" cm="1">
        <f t="array" ref="P7716">IF(Q7716&gt;0,INDEX(Q7716:Q29440,MATCH(TRUE,INDEX(Q7716:Q29440="",,),0)-1),"")</f>
        <v>7</v>
      </c>
      <c r="Q7716">
        <v>6</v>
      </c>
      <c r="R7716">
        <f t="shared" si="122"/>
        <v>0</v>
      </c>
    </row>
    <row r="7717" spans="1:18" x14ac:dyDescent="0.3">
      <c r="A7717" t="s">
        <v>603</v>
      </c>
      <c r="B7717" s="1">
        <v>38594</v>
      </c>
      <c r="C7717" t="s">
        <v>16</v>
      </c>
      <c r="D7717" t="s">
        <v>623</v>
      </c>
      <c r="E7717" t="s">
        <v>624</v>
      </c>
      <c r="G7717" t="s">
        <v>19</v>
      </c>
      <c r="H7717" t="s">
        <v>194</v>
      </c>
      <c r="I7717" t="s">
        <v>21</v>
      </c>
      <c r="J7717" t="s">
        <v>22</v>
      </c>
      <c r="K7717">
        <v>122.8</v>
      </c>
      <c r="L7717">
        <v>114</v>
      </c>
      <c r="M7717" t="s">
        <v>492</v>
      </c>
      <c r="N7717">
        <v>125</v>
      </c>
      <c r="P7717" cm="1">
        <f t="array" ref="P7717">IF(Q7717&gt;0,INDEX(Q7717:Q29441,MATCH(TRUE,INDEX(Q7717:Q29441="",,),0)-1),"")</f>
        <v>7</v>
      </c>
      <c r="Q7717">
        <v>7</v>
      </c>
      <c r="R7717">
        <f t="shared" si="122"/>
        <v>0</v>
      </c>
    </row>
    <row r="7718" spans="1:18" x14ac:dyDescent="0.3">
      <c r="A7718" t="s">
        <v>603</v>
      </c>
      <c r="B7718" s="1">
        <v>38594</v>
      </c>
      <c r="C7718" t="s">
        <v>16</v>
      </c>
      <c r="D7718" t="s">
        <v>623</v>
      </c>
      <c r="E7718" t="s">
        <v>624</v>
      </c>
      <c r="G7718" t="s">
        <v>19</v>
      </c>
      <c r="H7718" t="s">
        <v>30</v>
      </c>
      <c r="I7718" t="s">
        <v>21</v>
      </c>
      <c r="J7718" t="s">
        <v>22</v>
      </c>
      <c r="K7718">
        <v>126.1</v>
      </c>
      <c r="L7718">
        <v>73</v>
      </c>
      <c r="M7718" t="s">
        <v>492</v>
      </c>
      <c r="N7718">
        <v>75</v>
      </c>
      <c r="P7718" cm="1">
        <f t="array" ref="P7718">IF(Q7718&gt;0,INDEX(Q7718:Q29442,MATCH(TRUE,INDEX(Q7718:Q29442="",,),0)-1),"")</f>
        <v>7</v>
      </c>
      <c r="Q7718">
        <v>7</v>
      </c>
      <c r="R7718">
        <f t="shared" si="122"/>
        <v>0</v>
      </c>
    </row>
    <row r="7719" spans="1:18" x14ac:dyDescent="0.3">
      <c r="A7719" t="s">
        <v>603</v>
      </c>
      <c r="B7719" s="1">
        <v>38594</v>
      </c>
      <c r="C7719" t="s">
        <v>16</v>
      </c>
      <c r="D7719" t="s">
        <v>623</v>
      </c>
      <c r="E7719" t="s">
        <v>624</v>
      </c>
      <c r="G7719" t="s">
        <v>19</v>
      </c>
      <c r="H7719" t="s">
        <v>64</v>
      </c>
      <c r="I7719" t="s">
        <v>26</v>
      </c>
      <c r="J7719" t="s">
        <v>27</v>
      </c>
      <c r="K7719">
        <v>1329</v>
      </c>
      <c r="L7719">
        <v>9.15</v>
      </c>
      <c r="M7719" t="s">
        <v>492</v>
      </c>
      <c r="N7719">
        <v>13</v>
      </c>
      <c r="P7719" cm="1">
        <f t="array" ref="P7719">IF(Q7719&gt;0,INDEX(Q7719:Q29443,MATCH(TRUE,INDEX(Q7719:Q29443="",,),0)-1),"")</f>
        <v>7</v>
      </c>
      <c r="Q7719">
        <v>7</v>
      </c>
      <c r="R7719">
        <f t="shared" si="122"/>
        <v>0</v>
      </c>
    </row>
    <row r="7720" spans="1:18" x14ac:dyDescent="0.3">
      <c r="A7720" t="s">
        <v>603</v>
      </c>
      <c r="B7720" s="1">
        <v>38594</v>
      </c>
      <c r="C7720" t="s">
        <v>16</v>
      </c>
      <c r="D7720" t="s">
        <v>623</v>
      </c>
      <c r="E7720" t="s">
        <v>624</v>
      </c>
      <c r="G7720" s="6" t="s">
        <v>29</v>
      </c>
      <c r="H7720" t="s">
        <v>406</v>
      </c>
      <c r="I7720" t="s">
        <v>21</v>
      </c>
      <c r="J7720" t="s">
        <v>22</v>
      </c>
      <c r="K7720">
        <v>23.8</v>
      </c>
      <c r="L7720">
        <v>32</v>
      </c>
      <c r="M7720" t="s">
        <v>492</v>
      </c>
      <c r="N7720">
        <v>32</v>
      </c>
      <c r="P7720" cm="1">
        <f t="array" ref="P7720">IF(Q7720&gt;0,INDEX(Q7720:Q29444,MATCH(TRUE,INDEX(Q7720:Q29444="",,),0)-1),"")</f>
        <v>7</v>
      </c>
      <c r="Q7720">
        <v>7</v>
      </c>
      <c r="R7720">
        <f t="shared" si="122"/>
        <v>0</v>
      </c>
    </row>
    <row r="7721" spans="1:18" x14ac:dyDescent="0.3">
      <c r="A7721" t="s">
        <v>603</v>
      </c>
      <c r="B7721" s="1">
        <v>38594</v>
      </c>
      <c r="C7721" t="s">
        <v>16</v>
      </c>
      <c r="D7721" t="s">
        <v>623</v>
      </c>
      <c r="E7721" t="s">
        <v>624</v>
      </c>
      <c r="G7721" s="6" t="s">
        <v>29</v>
      </c>
      <c r="H7721" t="s">
        <v>206</v>
      </c>
      <c r="I7721" t="s">
        <v>26</v>
      </c>
      <c r="J7721" t="s">
        <v>27</v>
      </c>
      <c r="K7721">
        <v>6</v>
      </c>
      <c r="L7721">
        <v>3.65</v>
      </c>
      <c r="M7721" t="s">
        <v>492</v>
      </c>
      <c r="N7721">
        <v>3.65</v>
      </c>
      <c r="P7721" cm="1">
        <f t="array" ref="P7721">IF(Q7721&gt;0,INDEX(Q7721:Q29445,MATCH(TRUE,INDEX(Q7721:Q29445="",,),0)-1),"")</f>
        <v>7</v>
      </c>
      <c r="Q7721">
        <v>7</v>
      </c>
      <c r="R7721">
        <f t="shared" si="122"/>
        <v>0</v>
      </c>
    </row>
    <row r="7722" spans="1:18" x14ac:dyDescent="0.3">
      <c r="A7722" t="s">
        <v>603</v>
      </c>
      <c r="B7722" s="1">
        <v>38594</v>
      </c>
      <c r="C7722" t="s">
        <v>16</v>
      </c>
      <c r="D7722" t="s">
        <v>623</v>
      </c>
      <c r="E7722" t="s">
        <v>624</v>
      </c>
      <c r="G7722" s="6" t="s">
        <v>29</v>
      </c>
      <c r="H7722" t="s">
        <v>53</v>
      </c>
      <c r="I7722" t="s">
        <v>26</v>
      </c>
      <c r="J7722" t="s">
        <v>27</v>
      </c>
      <c r="K7722">
        <v>195</v>
      </c>
      <c r="L7722">
        <v>16.95</v>
      </c>
      <c r="M7722" t="s">
        <v>492</v>
      </c>
      <c r="N7722">
        <v>16.95</v>
      </c>
      <c r="P7722" cm="1">
        <f t="array" ref="P7722">IF(Q7722&gt;0,INDEX(Q7722:Q29446,MATCH(TRUE,INDEX(Q7722:Q29446="",,),0)-1),"")</f>
        <v>7</v>
      </c>
      <c r="Q7722">
        <v>7</v>
      </c>
      <c r="R7722">
        <f t="shared" si="122"/>
        <v>0</v>
      </c>
    </row>
    <row r="7723" spans="1:18" x14ac:dyDescent="0.3">
      <c r="A7723" t="s">
        <v>603</v>
      </c>
      <c r="B7723" s="1">
        <v>38594</v>
      </c>
      <c r="C7723" t="s">
        <v>16</v>
      </c>
      <c r="D7723" t="s">
        <v>623</v>
      </c>
      <c r="E7723" t="s">
        <v>624</v>
      </c>
      <c r="G7723" s="6" t="s">
        <v>29</v>
      </c>
      <c r="H7723" t="s">
        <v>25</v>
      </c>
      <c r="I7723" t="s">
        <v>26</v>
      </c>
      <c r="J7723" t="s">
        <v>27</v>
      </c>
      <c r="K7723">
        <v>14</v>
      </c>
      <c r="L7723">
        <v>16.100000000000001</v>
      </c>
      <c r="M7723" t="s">
        <v>492</v>
      </c>
      <c r="N7723">
        <v>16.100000000000001</v>
      </c>
      <c r="P7723" cm="1">
        <f t="array" ref="P7723">IF(Q7723&gt;0,INDEX(Q7723:Q29447,MATCH(TRUE,INDEX(Q7723:Q29447="",,),0)-1),"")</f>
        <v>7</v>
      </c>
      <c r="Q7723">
        <v>7</v>
      </c>
      <c r="R7723">
        <f t="shared" si="122"/>
        <v>0</v>
      </c>
    </row>
    <row r="7724" spans="1:18" x14ac:dyDescent="0.3">
      <c r="P7724" t="str" cm="1">
        <f t="array" ref="P7724">IF(Q7724&gt;0,INDEX(Q7724:Q29448,MATCH(TRUE,INDEX(Q7724:Q29448="",,),0)-1),"")</f>
        <v/>
      </c>
      <c r="R7724" t="str">
        <f t="shared" si="122"/>
        <v/>
      </c>
    </row>
    <row r="7725" spans="1:18" x14ac:dyDescent="0.3">
      <c r="A7725" t="s">
        <v>603</v>
      </c>
      <c r="B7725" s="1">
        <v>38566</v>
      </c>
      <c r="C7725" t="s">
        <v>16</v>
      </c>
      <c r="D7725" t="s">
        <v>626</v>
      </c>
      <c r="E7725" t="s">
        <v>627</v>
      </c>
      <c r="G7725" t="s">
        <v>19</v>
      </c>
      <c r="H7725" t="s">
        <v>41</v>
      </c>
      <c r="I7725" t="s">
        <v>26</v>
      </c>
      <c r="J7725" t="s">
        <v>27</v>
      </c>
      <c r="K7725">
        <v>155</v>
      </c>
      <c r="L7725">
        <v>31.25</v>
      </c>
      <c r="M7725" t="s">
        <v>628</v>
      </c>
      <c r="N7725">
        <v>90.42</v>
      </c>
      <c r="O7725" t="s">
        <v>24</v>
      </c>
      <c r="P7725" cm="1">
        <f t="array" ref="P7725">IF(Q7725&gt;0,INDEX(Q7725:Q29449,MATCH(TRUE,INDEX(Q7725:Q29449="",,),0)-1),"")</f>
        <v>4</v>
      </c>
      <c r="Q7725">
        <v>1</v>
      </c>
      <c r="R7725">
        <f t="shared" si="122"/>
        <v>0</v>
      </c>
    </row>
    <row r="7726" spans="1:18" x14ac:dyDescent="0.3">
      <c r="A7726" t="s">
        <v>603</v>
      </c>
      <c r="B7726" s="1">
        <v>38566</v>
      </c>
      <c r="C7726" t="s">
        <v>16</v>
      </c>
      <c r="D7726" t="s">
        <v>626</v>
      </c>
      <c r="E7726" t="s">
        <v>627</v>
      </c>
      <c r="G7726" s="6" t="s">
        <v>29</v>
      </c>
      <c r="H7726" t="s">
        <v>41</v>
      </c>
      <c r="I7726" t="s">
        <v>21</v>
      </c>
      <c r="J7726" t="s">
        <v>22</v>
      </c>
      <c r="K7726">
        <v>5</v>
      </c>
      <c r="L7726">
        <v>185</v>
      </c>
      <c r="M7726" t="s">
        <v>628</v>
      </c>
      <c r="N7726">
        <v>185</v>
      </c>
      <c r="O7726" t="s">
        <v>24</v>
      </c>
      <c r="P7726" cm="1">
        <f t="array" ref="P7726">IF(Q7726&gt;0,INDEX(Q7726:Q29450,MATCH(TRUE,INDEX(Q7726:Q29450="",,),0)-1),"")</f>
        <v>4</v>
      </c>
      <c r="Q7726">
        <v>1</v>
      </c>
      <c r="R7726">
        <f t="shared" si="122"/>
        <v>0</v>
      </c>
    </row>
    <row r="7727" spans="1:18" x14ac:dyDescent="0.3">
      <c r="A7727" t="s">
        <v>603</v>
      </c>
      <c r="B7727" s="1">
        <v>38566</v>
      </c>
      <c r="C7727" t="s">
        <v>16</v>
      </c>
      <c r="D7727" t="s">
        <v>626</v>
      </c>
      <c r="E7727" t="s">
        <v>627</v>
      </c>
      <c r="G7727" t="s">
        <v>19</v>
      </c>
      <c r="H7727" t="s">
        <v>41</v>
      </c>
      <c r="I7727" t="s">
        <v>26</v>
      </c>
      <c r="J7727" t="s">
        <v>27</v>
      </c>
      <c r="K7727">
        <v>155</v>
      </c>
      <c r="L7727">
        <v>31.25</v>
      </c>
      <c r="M7727" t="s">
        <v>492</v>
      </c>
      <c r="N7727">
        <v>56</v>
      </c>
      <c r="P7727" cm="1">
        <f t="array" ref="P7727">IF(Q7727&gt;0,INDEX(Q7727:Q29451,MATCH(TRUE,INDEX(Q7727:Q29451="",,),0)-1),"")</f>
        <v>4</v>
      </c>
      <c r="Q7727">
        <v>2</v>
      </c>
      <c r="R7727">
        <f t="shared" si="122"/>
        <v>0</v>
      </c>
    </row>
    <row r="7728" spans="1:18" x14ac:dyDescent="0.3">
      <c r="A7728" t="s">
        <v>603</v>
      </c>
      <c r="B7728" s="1">
        <v>38566</v>
      </c>
      <c r="C7728" t="s">
        <v>16</v>
      </c>
      <c r="D7728" t="s">
        <v>626</v>
      </c>
      <c r="E7728" t="s">
        <v>627</v>
      </c>
      <c r="G7728" s="6" t="s">
        <v>29</v>
      </c>
      <c r="H7728" t="s">
        <v>41</v>
      </c>
      <c r="I7728" t="s">
        <v>21</v>
      </c>
      <c r="J7728" t="s">
        <v>22</v>
      </c>
      <c r="K7728">
        <v>5</v>
      </c>
      <c r="L7728">
        <v>185</v>
      </c>
      <c r="M7728" t="s">
        <v>492</v>
      </c>
      <c r="N7728">
        <v>185</v>
      </c>
      <c r="P7728" cm="1">
        <f t="array" ref="P7728">IF(Q7728&gt;0,INDEX(Q7728:Q29452,MATCH(TRUE,INDEX(Q7728:Q29452="",,),0)-1),"")</f>
        <v>4</v>
      </c>
      <c r="Q7728">
        <v>2</v>
      </c>
      <c r="R7728">
        <f t="shared" si="122"/>
        <v>0</v>
      </c>
    </row>
    <row r="7729" spans="1:18" x14ac:dyDescent="0.3">
      <c r="A7729" t="s">
        <v>603</v>
      </c>
      <c r="B7729" s="1">
        <v>38566</v>
      </c>
      <c r="C7729" t="s">
        <v>16</v>
      </c>
      <c r="D7729" t="s">
        <v>626</v>
      </c>
      <c r="E7729" t="s">
        <v>627</v>
      </c>
      <c r="G7729" t="s">
        <v>19</v>
      </c>
      <c r="H7729" t="s">
        <v>41</v>
      </c>
      <c r="I7729" t="s">
        <v>26</v>
      </c>
      <c r="J7729" t="s">
        <v>27</v>
      </c>
      <c r="K7729">
        <v>155</v>
      </c>
      <c r="L7729">
        <v>31.25</v>
      </c>
      <c r="M7729" t="s">
        <v>44</v>
      </c>
      <c r="N7729">
        <v>51.96</v>
      </c>
      <c r="P7729" cm="1">
        <f t="array" ref="P7729">IF(Q7729&gt;0,INDEX(Q7729:Q29453,MATCH(TRUE,INDEX(Q7729:Q29453="",,),0)-1),"")</f>
        <v>4</v>
      </c>
      <c r="Q7729">
        <v>3</v>
      </c>
      <c r="R7729">
        <f t="shared" si="122"/>
        <v>0</v>
      </c>
    </row>
    <row r="7730" spans="1:18" x14ac:dyDescent="0.3">
      <c r="A7730" t="s">
        <v>603</v>
      </c>
      <c r="B7730" s="1">
        <v>38566</v>
      </c>
      <c r="C7730" t="s">
        <v>16</v>
      </c>
      <c r="D7730" t="s">
        <v>626</v>
      </c>
      <c r="E7730" t="s">
        <v>627</v>
      </c>
      <c r="G7730" s="6" t="s">
        <v>29</v>
      </c>
      <c r="H7730" t="s">
        <v>41</v>
      </c>
      <c r="I7730" t="s">
        <v>21</v>
      </c>
      <c r="J7730" t="s">
        <v>22</v>
      </c>
      <c r="K7730">
        <v>5</v>
      </c>
      <c r="L7730">
        <v>185</v>
      </c>
      <c r="M7730" t="s">
        <v>44</v>
      </c>
      <c r="N7730">
        <v>185</v>
      </c>
      <c r="P7730" cm="1">
        <f t="array" ref="P7730">IF(Q7730&gt;0,INDEX(Q7730:Q29454,MATCH(TRUE,INDEX(Q7730:Q29454="",,),0)-1),"")</f>
        <v>4</v>
      </c>
      <c r="Q7730">
        <v>3</v>
      </c>
      <c r="R7730">
        <f t="shared" si="122"/>
        <v>0</v>
      </c>
    </row>
    <row r="7731" spans="1:18" x14ac:dyDescent="0.3">
      <c r="A7731" t="s">
        <v>603</v>
      </c>
      <c r="B7731" s="1">
        <v>38566</v>
      </c>
      <c r="C7731" t="s">
        <v>16</v>
      </c>
      <c r="D7731" t="s">
        <v>626</v>
      </c>
      <c r="E7731" t="s">
        <v>627</v>
      </c>
      <c r="G7731" t="s">
        <v>19</v>
      </c>
      <c r="H7731" t="s">
        <v>41</v>
      </c>
      <c r="I7731" t="s">
        <v>26</v>
      </c>
      <c r="J7731" t="s">
        <v>27</v>
      </c>
      <c r="K7731">
        <v>155</v>
      </c>
      <c r="L7731">
        <v>31.25</v>
      </c>
      <c r="M7731" t="s">
        <v>620</v>
      </c>
      <c r="N7731">
        <v>44.83</v>
      </c>
      <c r="P7731" cm="1">
        <f t="array" ref="P7731">IF(Q7731&gt;0,INDEX(Q7731:Q29455,MATCH(TRUE,INDEX(Q7731:Q29455="",,),0)-1),"")</f>
        <v>4</v>
      </c>
      <c r="Q7731">
        <v>4</v>
      </c>
      <c r="R7731">
        <f t="shared" si="122"/>
        <v>0</v>
      </c>
    </row>
    <row r="7732" spans="1:18" x14ac:dyDescent="0.3">
      <c r="A7732" t="s">
        <v>603</v>
      </c>
      <c r="B7732" s="1">
        <v>38566</v>
      </c>
      <c r="C7732" t="s">
        <v>16</v>
      </c>
      <c r="D7732" t="s">
        <v>626</v>
      </c>
      <c r="E7732" t="s">
        <v>627</v>
      </c>
      <c r="G7732" s="6" t="s">
        <v>29</v>
      </c>
      <c r="H7732" t="s">
        <v>41</v>
      </c>
      <c r="I7732" t="s">
        <v>21</v>
      </c>
      <c r="J7732" t="s">
        <v>22</v>
      </c>
      <c r="K7732">
        <v>5</v>
      </c>
      <c r="L7732">
        <v>185</v>
      </c>
      <c r="M7732" t="s">
        <v>620</v>
      </c>
      <c r="N7732">
        <v>185</v>
      </c>
      <c r="P7732" cm="1">
        <f t="array" ref="P7732">IF(Q7732&gt;0,INDEX(Q7732:Q29456,MATCH(TRUE,INDEX(Q7732:Q29456="",,),0)-1),"")</f>
        <v>4</v>
      </c>
      <c r="Q7732">
        <v>4</v>
      </c>
      <c r="R7732">
        <f t="shared" ref="R7732:R7795" si="123">IF(P7732="","",0)</f>
        <v>0</v>
      </c>
    </row>
    <row r="7733" spans="1:18" x14ac:dyDescent="0.3">
      <c r="P7733" t="str" cm="1">
        <f t="array" ref="P7733">IF(Q7733&gt;0,INDEX(Q7733:Q29457,MATCH(TRUE,INDEX(Q7733:Q29457="",,),0)-1),"")</f>
        <v/>
      </c>
      <c r="R7733" t="str">
        <f t="shared" si="123"/>
        <v/>
      </c>
    </row>
    <row r="7734" spans="1:18" x14ac:dyDescent="0.3">
      <c r="A7734" t="s">
        <v>603</v>
      </c>
      <c r="B7734" s="1">
        <v>38566</v>
      </c>
      <c r="C7734" t="s">
        <v>16</v>
      </c>
      <c r="D7734" t="s">
        <v>629</v>
      </c>
      <c r="E7734" t="s">
        <v>630</v>
      </c>
      <c r="G7734" t="s">
        <v>19</v>
      </c>
      <c r="H7734" t="s">
        <v>41</v>
      </c>
      <c r="I7734" t="s">
        <v>21</v>
      </c>
      <c r="J7734" t="s">
        <v>22</v>
      </c>
      <c r="K7734">
        <v>79</v>
      </c>
      <c r="L7734">
        <v>207</v>
      </c>
      <c r="M7734" t="s">
        <v>492</v>
      </c>
      <c r="N7734">
        <v>210</v>
      </c>
      <c r="O7734" t="s">
        <v>24</v>
      </c>
      <c r="P7734" cm="1">
        <f t="array" ref="P7734">IF(Q7734&gt;0,INDEX(Q7734:Q29458,MATCH(TRUE,INDEX(Q7734:Q29458="",,),0)-1),"")</f>
        <v>3</v>
      </c>
      <c r="Q7734">
        <v>1</v>
      </c>
      <c r="R7734">
        <f t="shared" si="123"/>
        <v>0</v>
      </c>
    </row>
    <row r="7735" spans="1:18" x14ac:dyDescent="0.3">
      <c r="A7735" t="s">
        <v>603</v>
      </c>
      <c r="B7735" s="1">
        <v>38566</v>
      </c>
      <c r="C7735" t="s">
        <v>16</v>
      </c>
      <c r="D7735" t="s">
        <v>629</v>
      </c>
      <c r="E7735" t="s">
        <v>630</v>
      </c>
      <c r="G7735" t="s">
        <v>19</v>
      </c>
      <c r="H7735" t="s">
        <v>41</v>
      </c>
      <c r="I7735" t="s">
        <v>26</v>
      </c>
      <c r="J7735" t="s">
        <v>27</v>
      </c>
      <c r="K7735">
        <v>125</v>
      </c>
      <c r="L7735">
        <v>33.75</v>
      </c>
      <c r="M7735" t="s">
        <v>492</v>
      </c>
      <c r="N7735">
        <v>56</v>
      </c>
      <c r="O7735" t="s">
        <v>24</v>
      </c>
      <c r="P7735" cm="1">
        <f t="array" ref="P7735">IF(Q7735&gt;0,INDEX(Q7735:Q29459,MATCH(TRUE,INDEX(Q7735:Q29459="",,),0)-1),"")</f>
        <v>3</v>
      </c>
      <c r="Q7735">
        <v>1</v>
      </c>
      <c r="R7735">
        <f t="shared" si="123"/>
        <v>0</v>
      </c>
    </row>
    <row r="7736" spans="1:18" x14ac:dyDescent="0.3">
      <c r="A7736" t="s">
        <v>603</v>
      </c>
      <c r="B7736" s="1">
        <v>38566</v>
      </c>
      <c r="C7736" t="s">
        <v>16</v>
      </c>
      <c r="D7736" t="s">
        <v>629</v>
      </c>
      <c r="E7736" t="s">
        <v>630</v>
      </c>
      <c r="G7736" s="6" t="s">
        <v>29</v>
      </c>
      <c r="H7736" t="s">
        <v>30</v>
      </c>
      <c r="I7736" t="s">
        <v>26</v>
      </c>
      <c r="J7736" t="s">
        <v>27</v>
      </c>
      <c r="K7736">
        <v>40</v>
      </c>
      <c r="L7736">
        <v>10.35</v>
      </c>
      <c r="M7736" t="s">
        <v>492</v>
      </c>
      <c r="N7736">
        <v>10.35</v>
      </c>
      <c r="O7736" t="s">
        <v>24</v>
      </c>
      <c r="P7736" cm="1">
        <f t="array" ref="P7736">IF(Q7736&gt;0,INDEX(Q7736:Q29460,MATCH(TRUE,INDEX(Q7736:Q29460="",,),0)-1),"")</f>
        <v>3</v>
      </c>
      <c r="Q7736">
        <v>1</v>
      </c>
      <c r="R7736">
        <f t="shared" si="123"/>
        <v>0</v>
      </c>
    </row>
    <row r="7737" spans="1:18" x14ac:dyDescent="0.3">
      <c r="A7737" t="s">
        <v>603</v>
      </c>
      <c r="B7737" s="1">
        <v>38566</v>
      </c>
      <c r="C7737" t="s">
        <v>16</v>
      </c>
      <c r="D7737" t="s">
        <v>629</v>
      </c>
      <c r="E7737" t="s">
        <v>630</v>
      </c>
      <c r="G7737" s="6" t="s">
        <v>29</v>
      </c>
      <c r="H7737" t="s">
        <v>53</v>
      </c>
      <c r="I7737" t="s">
        <v>26</v>
      </c>
      <c r="J7737" t="s">
        <v>27</v>
      </c>
      <c r="K7737">
        <v>14</v>
      </c>
      <c r="L7737">
        <v>17.8</v>
      </c>
      <c r="M7737" t="s">
        <v>492</v>
      </c>
      <c r="N7737">
        <v>17.8</v>
      </c>
      <c r="O7737" t="s">
        <v>24</v>
      </c>
      <c r="P7737" cm="1">
        <f t="array" ref="P7737">IF(Q7737&gt;0,INDEX(Q7737:Q29461,MATCH(TRUE,INDEX(Q7737:Q29461="",,),0)-1),"")</f>
        <v>3</v>
      </c>
      <c r="Q7737">
        <v>1</v>
      </c>
      <c r="R7737">
        <f t="shared" si="123"/>
        <v>0</v>
      </c>
    </row>
    <row r="7738" spans="1:18" x14ac:dyDescent="0.3">
      <c r="A7738" t="s">
        <v>603</v>
      </c>
      <c r="B7738" s="1">
        <v>38566</v>
      </c>
      <c r="C7738" t="s">
        <v>16</v>
      </c>
      <c r="D7738" t="s">
        <v>629</v>
      </c>
      <c r="E7738" t="s">
        <v>630</v>
      </c>
      <c r="G7738" s="6" t="s">
        <v>29</v>
      </c>
      <c r="H7738" t="s">
        <v>28</v>
      </c>
      <c r="I7738" t="s">
        <v>26</v>
      </c>
      <c r="J7738" t="s">
        <v>27</v>
      </c>
      <c r="K7738">
        <v>32</v>
      </c>
      <c r="L7738">
        <v>21.15</v>
      </c>
      <c r="M7738" t="s">
        <v>492</v>
      </c>
      <c r="N7738">
        <v>21.15</v>
      </c>
      <c r="O7738" t="s">
        <v>24</v>
      </c>
      <c r="P7738" cm="1">
        <f t="array" ref="P7738">IF(Q7738&gt;0,INDEX(Q7738:Q29462,MATCH(TRUE,INDEX(Q7738:Q29462="",,),0)-1),"")</f>
        <v>3</v>
      </c>
      <c r="Q7738">
        <v>1</v>
      </c>
      <c r="R7738">
        <f t="shared" si="123"/>
        <v>0</v>
      </c>
    </row>
    <row r="7739" spans="1:18" x14ac:dyDescent="0.3">
      <c r="A7739" t="s">
        <v>603</v>
      </c>
      <c r="B7739" s="1">
        <v>38566</v>
      </c>
      <c r="C7739" t="s">
        <v>16</v>
      </c>
      <c r="D7739" t="s">
        <v>629</v>
      </c>
      <c r="E7739" t="s">
        <v>630</v>
      </c>
      <c r="G7739" t="s">
        <v>19</v>
      </c>
      <c r="H7739" t="s">
        <v>41</v>
      </c>
      <c r="I7739" t="s">
        <v>21</v>
      </c>
      <c r="J7739" t="s">
        <v>22</v>
      </c>
      <c r="K7739">
        <v>79</v>
      </c>
      <c r="L7739">
        <v>207</v>
      </c>
      <c r="M7739" t="s">
        <v>620</v>
      </c>
      <c r="N7739">
        <v>207</v>
      </c>
      <c r="P7739" cm="1">
        <f t="array" ref="P7739">IF(Q7739&gt;0,INDEX(Q7739:Q29463,MATCH(TRUE,INDEX(Q7739:Q29463="",,),0)-1),"")</f>
        <v>3</v>
      </c>
      <c r="Q7739">
        <v>2</v>
      </c>
      <c r="R7739">
        <f t="shared" si="123"/>
        <v>0</v>
      </c>
    </row>
    <row r="7740" spans="1:18" x14ac:dyDescent="0.3">
      <c r="A7740" t="s">
        <v>603</v>
      </c>
      <c r="B7740" s="1">
        <v>38566</v>
      </c>
      <c r="C7740" t="s">
        <v>16</v>
      </c>
      <c r="D7740" t="s">
        <v>629</v>
      </c>
      <c r="E7740" t="s">
        <v>630</v>
      </c>
      <c r="G7740" t="s">
        <v>19</v>
      </c>
      <c r="H7740" t="s">
        <v>41</v>
      </c>
      <c r="I7740" t="s">
        <v>26</v>
      </c>
      <c r="J7740" t="s">
        <v>27</v>
      </c>
      <c r="K7740">
        <v>125</v>
      </c>
      <c r="L7740">
        <v>33.75</v>
      </c>
      <c r="M7740" t="s">
        <v>620</v>
      </c>
      <c r="N7740">
        <v>56.05</v>
      </c>
      <c r="P7740" cm="1">
        <f t="array" ref="P7740">IF(Q7740&gt;0,INDEX(Q7740:Q29464,MATCH(TRUE,INDEX(Q7740:Q29464="",,),0)-1),"")</f>
        <v>3</v>
      </c>
      <c r="Q7740">
        <v>2</v>
      </c>
      <c r="R7740">
        <f t="shared" si="123"/>
        <v>0</v>
      </c>
    </row>
    <row r="7741" spans="1:18" x14ac:dyDescent="0.3">
      <c r="A7741" t="s">
        <v>603</v>
      </c>
      <c r="B7741" s="1">
        <v>38566</v>
      </c>
      <c r="C7741" t="s">
        <v>16</v>
      </c>
      <c r="D7741" t="s">
        <v>629</v>
      </c>
      <c r="E7741" t="s">
        <v>630</v>
      </c>
      <c r="G7741" s="6" t="s">
        <v>29</v>
      </c>
      <c r="H7741" t="s">
        <v>30</v>
      </c>
      <c r="I7741" t="s">
        <v>26</v>
      </c>
      <c r="J7741" t="s">
        <v>27</v>
      </c>
      <c r="K7741">
        <v>40</v>
      </c>
      <c r="L7741">
        <v>10.35</v>
      </c>
      <c r="M7741" t="s">
        <v>620</v>
      </c>
      <c r="N7741">
        <v>10.35</v>
      </c>
      <c r="P7741" cm="1">
        <f t="array" ref="P7741">IF(Q7741&gt;0,INDEX(Q7741:Q29465,MATCH(TRUE,INDEX(Q7741:Q29465="",,),0)-1),"")</f>
        <v>3</v>
      </c>
      <c r="Q7741">
        <v>2</v>
      </c>
      <c r="R7741">
        <f t="shared" si="123"/>
        <v>0</v>
      </c>
    </row>
    <row r="7742" spans="1:18" x14ac:dyDescent="0.3">
      <c r="A7742" t="s">
        <v>603</v>
      </c>
      <c r="B7742" s="1">
        <v>38566</v>
      </c>
      <c r="C7742" t="s">
        <v>16</v>
      </c>
      <c r="D7742" t="s">
        <v>629</v>
      </c>
      <c r="E7742" t="s">
        <v>630</v>
      </c>
      <c r="G7742" s="6" t="s">
        <v>29</v>
      </c>
      <c r="H7742" t="s">
        <v>53</v>
      </c>
      <c r="I7742" t="s">
        <v>26</v>
      </c>
      <c r="J7742" t="s">
        <v>27</v>
      </c>
      <c r="K7742">
        <v>14</v>
      </c>
      <c r="L7742">
        <v>17.8</v>
      </c>
      <c r="M7742" t="s">
        <v>620</v>
      </c>
      <c r="N7742">
        <v>17.8</v>
      </c>
      <c r="P7742" cm="1">
        <f t="array" ref="P7742">IF(Q7742&gt;0,INDEX(Q7742:Q29466,MATCH(TRUE,INDEX(Q7742:Q29466="",,),0)-1),"")</f>
        <v>3</v>
      </c>
      <c r="Q7742">
        <v>2</v>
      </c>
      <c r="R7742">
        <f t="shared" si="123"/>
        <v>0</v>
      </c>
    </row>
    <row r="7743" spans="1:18" x14ac:dyDescent="0.3">
      <c r="A7743" t="s">
        <v>603</v>
      </c>
      <c r="B7743" s="1">
        <v>38566</v>
      </c>
      <c r="C7743" t="s">
        <v>16</v>
      </c>
      <c r="D7743" t="s">
        <v>629</v>
      </c>
      <c r="E7743" t="s">
        <v>630</v>
      </c>
      <c r="G7743" s="6" t="s">
        <v>29</v>
      </c>
      <c r="H7743" t="s">
        <v>28</v>
      </c>
      <c r="I7743" t="s">
        <v>26</v>
      </c>
      <c r="J7743" t="s">
        <v>27</v>
      </c>
      <c r="K7743">
        <v>32</v>
      </c>
      <c r="L7743">
        <v>21.15</v>
      </c>
      <c r="M7743" t="s">
        <v>620</v>
      </c>
      <c r="N7743">
        <v>21.15</v>
      </c>
      <c r="P7743" cm="1">
        <f t="array" ref="P7743">IF(Q7743&gt;0,INDEX(Q7743:Q29467,MATCH(TRUE,INDEX(Q7743:Q29467="",,),0)-1),"")</f>
        <v>3</v>
      </c>
      <c r="Q7743">
        <v>2</v>
      </c>
      <c r="R7743">
        <f t="shared" si="123"/>
        <v>0</v>
      </c>
    </row>
    <row r="7744" spans="1:18" x14ac:dyDescent="0.3">
      <c r="A7744" t="s">
        <v>603</v>
      </c>
      <c r="B7744" s="1">
        <v>38566</v>
      </c>
      <c r="C7744" t="s">
        <v>16</v>
      </c>
      <c r="D7744" t="s">
        <v>629</v>
      </c>
      <c r="E7744" t="s">
        <v>630</v>
      </c>
      <c r="G7744" t="s">
        <v>19</v>
      </c>
      <c r="H7744" t="s">
        <v>41</v>
      </c>
      <c r="I7744" t="s">
        <v>21</v>
      </c>
      <c r="J7744" t="s">
        <v>22</v>
      </c>
      <c r="K7744">
        <v>79</v>
      </c>
      <c r="L7744">
        <v>207</v>
      </c>
      <c r="M7744" t="s">
        <v>44</v>
      </c>
      <c r="N7744">
        <v>207</v>
      </c>
      <c r="P7744" cm="1">
        <f t="array" ref="P7744">IF(Q7744&gt;0,INDEX(Q7744:Q29468,MATCH(TRUE,INDEX(Q7744:Q29468="",,),0)-1),"")</f>
        <v>3</v>
      </c>
      <c r="Q7744">
        <v>3</v>
      </c>
      <c r="R7744">
        <f t="shared" si="123"/>
        <v>0</v>
      </c>
    </row>
    <row r="7745" spans="1:18" x14ac:dyDescent="0.3">
      <c r="A7745" t="s">
        <v>603</v>
      </c>
      <c r="B7745" s="1">
        <v>38566</v>
      </c>
      <c r="C7745" t="s">
        <v>16</v>
      </c>
      <c r="D7745" t="s">
        <v>629</v>
      </c>
      <c r="E7745" t="s">
        <v>630</v>
      </c>
      <c r="G7745" t="s">
        <v>19</v>
      </c>
      <c r="H7745" t="s">
        <v>41</v>
      </c>
      <c r="I7745" t="s">
        <v>26</v>
      </c>
      <c r="J7745" t="s">
        <v>27</v>
      </c>
      <c r="K7745">
        <v>125</v>
      </c>
      <c r="L7745">
        <v>33.75</v>
      </c>
      <c r="M7745" t="s">
        <v>44</v>
      </c>
      <c r="N7745">
        <v>55.1</v>
      </c>
      <c r="P7745" cm="1">
        <f t="array" ref="P7745">IF(Q7745&gt;0,INDEX(Q7745:Q29469,MATCH(TRUE,INDEX(Q7745:Q29469="",,),0)-1),"")</f>
        <v>3</v>
      </c>
      <c r="Q7745">
        <v>3</v>
      </c>
      <c r="R7745">
        <f t="shared" si="123"/>
        <v>0</v>
      </c>
    </row>
    <row r="7746" spans="1:18" x14ac:dyDescent="0.3">
      <c r="A7746" t="s">
        <v>603</v>
      </c>
      <c r="B7746" s="1">
        <v>38566</v>
      </c>
      <c r="C7746" t="s">
        <v>16</v>
      </c>
      <c r="D7746" t="s">
        <v>629</v>
      </c>
      <c r="E7746" t="s">
        <v>630</v>
      </c>
      <c r="G7746" s="6" t="s">
        <v>29</v>
      </c>
      <c r="H7746" t="s">
        <v>30</v>
      </c>
      <c r="I7746" t="s">
        <v>26</v>
      </c>
      <c r="J7746" t="s">
        <v>27</v>
      </c>
      <c r="K7746">
        <v>40</v>
      </c>
      <c r="L7746">
        <v>10.35</v>
      </c>
      <c r="M7746" t="s">
        <v>44</v>
      </c>
      <c r="N7746">
        <v>10.35</v>
      </c>
      <c r="P7746" cm="1">
        <f t="array" ref="P7746">IF(Q7746&gt;0,INDEX(Q7746:Q29470,MATCH(TRUE,INDEX(Q7746:Q29470="",,),0)-1),"")</f>
        <v>3</v>
      </c>
      <c r="Q7746">
        <v>3</v>
      </c>
      <c r="R7746">
        <f t="shared" si="123"/>
        <v>0</v>
      </c>
    </row>
    <row r="7747" spans="1:18" x14ac:dyDescent="0.3">
      <c r="A7747" t="s">
        <v>603</v>
      </c>
      <c r="B7747" s="1">
        <v>38566</v>
      </c>
      <c r="C7747" t="s">
        <v>16</v>
      </c>
      <c r="D7747" t="s">
        <v>629</v>
      </c>
      <c r="E7747" t="s">
        <v>630</v>
      </c>
      <c r="G7747" s="6" t="s">
        <v>29</v>
      </c>
      <c r="H7747" t="s">
        <v>53</v>
      </c>
      <c r="I7747" t="s">
        <v>26</v>
      </c>
      <c r="J7747" t="s">
        <v>27</v>
      </c>
      <c r="K7747">
        <v>14</v>
      </c>
      <c r="L7747">
        <v>17.8</v>
      </c>
      <c r="M7747" t="s">
        <v>44</v>
      </c>
      <c r="N7747">
        <v>17.8</v>
      </c>
      <c r="P7747" cm="1">
        <f t="array" ref="P7747">IF(Q7747&gt;0,INDEX(Q7747:Q29471,MATCH(TRUE,INDEX(Q7747:Q29471="",,),0)-1),"")</f>
        <v>3</v>
      </c>
      <c r="Q7747">
        <v>3</v>
      </c>
      <c r="R7747">
        <f t="shared" si="123"/>
        <v>0</v>
      </c>
    </row>
    <row r="7748" spans="1:18" x14ac:dyDescent="0.3">
      <c r="A7748" t="s">
        <v>603</v>
      </c>
      <c r="B7748" s="1">
        <v>38566</v>
      </c>
      <c r="C7748" t="s">
        <v>16</v>
      </c>
      <c r="D7748" t="s">
        <v>629</v>
      </c>
      <c r="E7748" t="s">
        <v>630</v>
      </c>
      <c r="G7748" s="6" t="s">
        <v>29</v>
      </c>
      <c r="H7748" t="s">
        <v>28</v>
      </c>
      <c r="I7748" t="s">
        <v>26</v>
      </c>
      <c r="J7748" t="s">
        <v>27</v>
      </c>
      <c r="K7748">
        <v>32</v>
      </c>
      <c r="L7748">
        <v>21.15</v>
      </c>
      <c r="M7748" t="s">
        <v>44</v>
      </c>
      <c r="N7748">
        <v>21.15</v>
      </c>
      <c r="P7748" cm="1">
        <f t="array" ref="P7748">IF(Q7748&gt;0,INDEX(Q7748:Q29472,MATCH(TRUE,INDEX(Q7748:Q29472="",,),0)-1),"")</f>
        <v>3</v>
      </c>
      <c r="Q7748">
        <v>3</v>
      </c>
      <c r="R7748">
        <f t="shared" si="123"/>
        <v>0</v>
      </c>
    </row>
    <row r="7749" spans="1:18" x14ac:dyDescent="0.3">
      <c r="P7749" t="str" cm="1">
        <f t="array" ref="P7749">IF(Q7749&gt;0,INDEX(Q7749:Q29473,MATCH(TRUE,INDEX(Q7749:Q29473="",,),0)-1),"")</f>
        <v/>
      </c>
      <c r="R7749" t="str">
        <f t="shared" si="123"/>
        <v/>
      </c>
    </row>
    <row r="7750" spans="1:18" x14ac:dyDescent="0.3">
      <c r="A7750" t="s">
        <v>603</v>
      </c>
      <c r="B7750" s="1">
        <v>38566</v>
      </c>
      <c r="C7750" t="s">
        <v>16</v>
      </c>
      <c r="D7750" t="s">
        <v>631</v>
      </c>
      <c r="E7750" t="s">
        <v>632</v>
      </c>
      <c r="G7750" t="s">
        <v>19</v>
      </c>
      <c r="H7750" t="s">
        <v>41</v>
      </c>
      <c r="I7750" t="s">
        <v>21</v>
      </c>
      <c r="J7750" t="s">
        <v>22</v>
      </c>
      <c r="K7750">
        <v>53.7</v>
      </c>
      <c r="L7750">
        <v>188</v>
      </c>
      <c r="M7750" t="s">
        <v>628</v>
      </c>
      <c r="N7750">
        <v>501.6</v>
      </c>
      <c r="O7750" t="s">
        <v>24</v>
      </c>
      <c r="P7750" cm="1">
        <f t="array" ref="P7750">IF(Q7750&gt;0,INDEX(Q7750:Q29474,MATCH(TRUE,INDEX(Q7750:Q29474="",,),0)-1),"")</f>
        <v>6</v>
      </c>
      <c r="Q7750">
        <v>1</v>
      </c>
      <c r="R7750">
        <f t="shared" si="123"/>
        <v>0</v>
      </c>
    </row>
    <row r="7751" spans="1:18" x14ac:dyDescent="0.3">
      <c r="A7751" t="s">
        <v>603</v>
      </c>
      <c r="B7751" s="1">
        <v>38566</v>
      </c>
      <c r="C7751" t="s">
        <v>16</v>
      </c>
      <c r="D7751" t="s">
        <v>631</v>
      </c>
      <c r="E7751" t="s">
        <v>632</v>
      </c>
      <c r="G7751" t="s">
        <v>19</v>
      </c>
      <c r="H7751" t="s">
        <v>28</v>
      </c>
      <c r="I7751" t="s">
        <v>26</v>
      </c>
      <c r="J7751" t="s">
        <v>27</v>
      </c>
      <c r="K7751">
        <v>338</v>
      </c>
      <c r="L7751">
        <v>18.600000000000001</v>
      </c>
      <c r="M7751" t="s">
        <v>628</v>
      </c>
      <c r="N7751">
        <v>40.200000000000003</v>
      </c>
      <c r="O7751" t="s">
        <v>24</v>
      </c>
      <c r="P7751" cm="1">
        <f t="array" ref="P7751">IF(Q7751&gt;0,INDEX(Q7751:Q29475,MATCH(TRUE,INDEX(Q7751:Q29475="",,),0)-1),"")</f>
        <v>6</v>
      </c>
      <c r="Q7751">
        <v>1</v>
      </c>
      <c r="R7751">
        <f t="shared" si="123"/>
        <v>0</v>
      </c>
    </row>
    <row r="7752" spans="1:18" x14ac:dyDescent="0.3">
      <c r="A7752" t="s">
        <v>603</v>
      </c>
      <c r="B7752" s="1">
        <v>38566</v>
      </c>
      <c r="C7752" t="s">
        <v>16</v>
      </c>
      <c r="D7752" t="s">
        <v>631</v>
      </c>
      <c r="E7752" t="s">
        <v>632</v>
      </c>
      <c r="G7752" s="6" t="s">
        <v>29</v>
      </c>
      <c r="H7752" t="s">
        <v>28</v>
      </c>
      <c r="I7752" t="s">
        <v>21</v>
      </c>
      <c r="J7752" t="s">
        <v>22</v>
      </c>
      <c r="K7752">
        <v>25.7</v>
      </c>
      <c r="L7752">
        <v>75</v>
      </c>
      <c r="M7752" t="s">
        <v>628</v>
      </c>
      <c r="N7752">
        <v>75</v>
      </c>
      <c r="O7752" t="s">
        <v>24</v>
      </c>
      <c r="P7752" cm="1">
        <f t="array" ref="P7752">IF(Q7752&gt;0,INDEX(Q7752:Q29476,MATCH(TRUE,INDEX(Q7752:Q29476="",,),0)-1),"")</f>
        <v>6</v>
      </c>
      <c r="Q7752">
        <v>1</v>
      </c>
      <c r="R7752">
        <f t="shared" si="123"/>
        <v>0</v>
      </c>
    </row>
    <row r="7753" spans="1:18" x14ac:dyDescent="0.3">
      <c r="A7753" t="s">
        <v>603</v>
      </c>
      <c r="B7753" s="1">
        <v>38566</v>
      </c>
      <c r="C7753" t="s">
        <v>16</v>
      </c>
      <c r="D7753" t="s">
        <v>631</v>
      </c>
      <c r="E7753" t="s">
        <v>632</v>
      </c>
      <c r="G7753" s="6" t="s">
        <v>29</v>
      </c>
      <c r="H7753" t="s">
        <v>30</v>
      </c>
      <c r="I7753" t="s">
        <v>26</v>
      </c>
      <c r="J7753" t="s">
        <v>27</v>
      </c>
      <c r="K7753">
        <v>9</v>
      </c>
      <c r="L7753">
        <v>8.75</v>
      </c>
      <c r="M7753" t="s">
        <v>628</v>
      </c>
      <c r="N7753">
        <v>8.75</v>
      </c>
      <c r="O7753" t="s">
        <v>24</v>
      </c>
      <c r="P7753" cm="1">
        <f t="array" ref="P7753">IF(Q7753&gt;0,INDEX(Q7753:Q29477,MATCH(TRUE,INDEX(Q7753:Q29477="",,),0)-1),"")</f>
        <v>6</v>
      </c>
      <c r="Q7753">
        <v>1</v>
      </c>
      <c r="R7753">
        <f t="shared" si="123"/>
        <v>0</v>
      </c>
    </row>
    <row r="7754" spans="1:18" x14ac:dyDescent="0.3">
      <c r="A7754" t="s">
        <v>603</v>
      </c>
      <c r="B7754" s="1">
        <v>38566</v>
      </c>
      <c r="C7754" t="s">
        <v>16</v>
      </c>
      <c r="D7754" t="s">
        <v>631</v>
      </c>
      <c r="E7754" t="s">
        <v>632</v>
      </c>
      <c r="G7754" s="6" t="s">
        <v>29</v>
      </c>
      <c r="H7754" t="s">
        <v>53</v>
      </c>
      <c r="I7754" t="s">
        <v>26</v>
      </c>
      <c r="J7754" t="s">
        <v>27</v>
      </c>
      <c r="K7754">
        <v>44</v>
      </c>
      <c r="L7754">
        <v>15.9</v>
      </c>
      <c r="M7754" t="s">
        <v>628</v>
      </c>
      <c r="N7754">
        <v>15.9</v>
      </c>
      <c r="O7754" t="s">
        <v>24</v>
      </c>
      <c r="P7754" cm="1">
        <f t="array" ref="P7754">IF(Q7754&gt;0,INDEX(Q7754:Q29478,MATCH(TRUE,INDEX(Q7754:Q29478="",,),0)-1),"")</f>
        <v>6</v>
      </c>
      <c r="Q7754">
        <v>1</v>
      </c>
      <c r="R7754">
        <f t="shared" si="123"/>
        <v>0</v>
      </c>
    </row>
    <row r="7755" spans="1:18" x14ac:dyDescent="0.3">
      <c r="A7755" t="s">
        <v>603</v>
      </c>
      <c r="B7755" s="1">
        <v>38566</v>
      </c>
      <c r="C7755" t="s">
        <v>16</v>
      </c>
      <c r="D7755" t="s">
        <v>631</v>
      </c>
      <c r="E7755" t="s">
        <v>632</v>
      </c>
      <c r="G7755" s="6" t="s">
        <v>29</v>
      </c>
      <c r="H7755" t="s">
        <v>122</v>
      </c>
      <c r="I7755" t="s">
        <v>26</v>
      </c>
      <c r="J7755" t="s">
        <v>27</v>
      </c>
      <c r="K7755">
        <v>52</v>
      </c>
      <c r="L7755">
        <v>9.9</v>
      </c>
      <c r="M7755" t="s">
        <v>628</v>
      </c>
      <c r="N7755">
        <v>9.9</v>
      </c>
      <c r="O7755" t="s">
        <v>24</v>
      </c>
      <c r="P7755" cm="1">
        <f t="array" ref="P7755">IF(Q7755&gt;0,INDEX(Q7755:Q29479,MATCH(TRUE,INDEX(Q7755:Q29479="",,),0)-1),"")</f>
        <v>6</v>
      </c>
      <c r="Q7755">
        <v>1</v>
      </c>
      <c r="R7755">
        <f t="shared" si="123"/>
        <v>0</v>
      </c>
    </row>
    <row r="7756" spans="1:18" x14ac:dyDescent="0.3">
      <c r="A7756" t="s">
        <v>603</v>
      </c>
      <c r="B7756" s="1">
        <v>38566</v>
      </c>
      <c r="C7756" t="s">
        <v>16</v>
      </c>
      <c r="D7756" t="s">
        <v>631</v>
      </c>
      <c r="E7756" t="s">
        <v>632</v>
      </c>
      <c r="G7756" s="6" t="s">
        <v>29</v>
      </c>
      <c r="H7756" t="s">
        <v>69</v>
      </c>
      <c r="I7756" t="s">
        <v>26</v>
      </c>
      <c r="J7756" t="s">
        <v>27</v>
      </c>
      <c r="K7756">
        <v>24</v>
      </c>
      <c r="L7756">
        <v>9.4</v>
      </c>
      <c r="M7756" t="s">
        <v>628</v>
      </c>
      <c r="N7756">
        <v>9.4</v>
      </c>
      <c r="O7756" t="s">
        <v>24</v>
      </c>
      <c r="P7756" cm="1">
        <f t="array" ref="P7756">IF(Q7756&gt;0,INDEX(Q7756:Q29480,MATCH(TRUE,INDEX(Q7756:Q29480="",,),0)-1),"")</f>
        <v>6</v>
      </c>
      <c r="Q7756">
        <v>1</v>
      </c>
      <c r="R7756">
        <f t="shared" si="123"/>
        <v>0</v>
      </c>
    </row>
    <row r="7757" spans="1:18" x14ac:dyDescent="0.3">
      <c r="A7757" t="s">
        <v>603</v>
      </c>
      <c r="B7757" s="1">
        <v>38566</v>
      </c>
      <c r="C7757" t="s">
        <v>16</v>
      </c>
      <c r="D7757" t="s">
        <v>631</v>
      </c>
      <c r="E7757" t="s">
        <v>632</v>
      </c>
      <c r="G7757" s="6" t="s">
        <v>29</v>
      </c>
      <c r="H7757" t="s">
        <v>41</v>
      </c>
      <c r="I7757" t="s">
        <v>26</v>
      </c>
      <c r="J7757" t="s">
        <v>27</v>
      </c>
      <c r="K7757">
        <v>51</v>
      </c>
      <c r="L7757">
        <v>28.4</v>
      </c>
      <c r="M7757" t="s">
        <v>628</v>
      </c>
      <c r="N7757">
        <v>28.4</v>
      </c>
      <c r="O7757" t="s">
        <v>24</v>
      </c>
      <c r="P7757" cm="1">
        <f t="array" ref="P7757">IF(Q7757&gt;0,INDEX(Q7757:Q29481,MATCH(TRUE,INDEX(Q7757:Q29481="",,),0)-1),"")</f>
        <v>6</v>
      </c>
      <c r="Q7757">
        <v>1</v>
      </c>
      <c r="R7757">
        <f t="shared" si="123"/>
        <v>0</v>
      </c>
    </row>
    <row r="7758" spans="1:18" x14ac:dyDescent="0.3">
      <c r="A7758" t="s">
        <v>603</v>
      </c>
      <c r="B7758" s="1">
        <v>38566</v>
      </c>
      <c r="C7758" t="s">
        <v>16</v>
      </c>
      <c r="D7758" t="s">
        <v>631</v>
      </c>
      <c r="E7758" t="s">
        <v>632</v>
      </c>
      <c r="G7758" s="6" t="s">
        <v>29</v>
      </c>
      <c r="H7758" t="s">
        <v>43</v>
      </c>
      <c r="I7758" t="s">
        <v>26</v>
      </c>
      <c r="J7758" t="s">
        <v>27</v>
      </c>
      <c r="K7758">
        <v>6</v>
      </c>
      <c r="L7758">
        <v>8.6999999999999993</v>
      </c>
      <c r="M7758" t="s">
        <v>628</v>
      </c>
      <c r="N7758">
        <v>8.6999999999999993</v>
      </c>
      <c r="O7758" t="s">
        <v>24</v>
      </c>
      <c r="P7758" cm="1">
        <f t="array" ref="P7758">IF(Q7758&gt;0,INDEX(Q7758:Q29482,MATCH(TRUE,INDEX(Q7758:Q29482="",,),0)-1),"")</f>
        <v>6</v>
      </c>
      <c r="Q7758">
        <v>1</v>
      </c>
      <c r="R7758">
        <f t="shared" si="123"/>
        <v>0</v>
      </c>
    </row>
    <row r="7759" spans="1:18" x14ac:dyDescent="0.3">
      <c r="A7759" t="s">
        <v>603</v>
      </c>
      <c r="B7759" s="1">
        <v>38566</v>
      </c>
      <c r="C7759" t="s">
        <v>16</v>
      </c>
      <c r="D7759" t="s">
        <v>631</v>
      </c>
      <c r="E7759" t="s">
        <v>632</v>
      </c>
      <c r="G7759" t="s">
        <v>19</v>
      </c>
      <c r="H7759" t="s">
        <v>41</v>
      </c>
      <c r="I7759" t="s">
        <v>21</v>
      </c>
      <c r="J7759" t="s">
        <v>22</v>
      </c>
      <c r="K7759">
        <v>53.7</v>
      </c>
      <c r="L7759">
        <v>188</v>
      </c>
      <c r="M7759" t="s">
        <v>34</v>
      </c>
      <c r="N7759">
        <v>300</v>
      </c>
      <c r="P7759" cm="1">
        <f t="array" ref="P7759">IF(Q7759&gt;0,INDEX(Q7759:Q29483,MATCH(TRUE,INDEX(Q7759:Q29483="",,),0)-1),"")</f>
        <v>6</v>
      </c>
      <c r="Q7759">
        <v>2</v>
      </c>
      <c r="R7759">
        <f t="shared" si="123"/>
        <v>0</v>
      </c>
    </row>
    <row r="7760" spans="1:18" x14ac:dyDescent="0.3">
      <c r="A7760" t="s">
        <v>603</v>
      </c>
      <c r="B7760" s="1">
        <v>38566</v>
      </c>
      <c r="C7760" t="s">
        <v>16</v>
      </c>
      <c r="D7760" t="s">
        <v>631</v>
      </c>
      <c r="E7760" t="s">
        <v>632</v>
      </c>
      <c r="G7760" t="s">
        <v>19</v>
      </c>
      <c r="H7760" t="s">
        <v>28</v>
      </c>
      <c r="I7760" t="s">
        <v>26</v>
      </c>
      <c r="J7760" t="s">
        <v>27</v>
      </c>
      <c r="K7760">
        <v>338</v>
      </c>
      <c r="L7760">
        <v>18.600000000000001</v>
      </c>
      <c r="M7760" t="s">
        <v>34</v>
      </c>
      <c r="N7760">
        <v>30.01</v>
      </c>
      <c r="P7760" cm="1">
        <f t="array" ref="P7760">IF(Q7760&gt;0,INDEX(Q7760:Q29484,MATCH(TRUE,INDEX(Q7760:Q29484="",,),0)-1),"")</f>
        <v>6</v>
      </c>
      <c r="Q7760">
        <v>2</v>
      </c>
      <c r="R7760">
        <f t="shared" si="123"/>
        <v>0</v>
      </c>
    </row>
    <row r="7761" spans="1:18" x14ac:dyDescent="0.3">
      <c r="A7761" t="s">
        <v>603</v>
      </c>
      <c r="B7761" s="1">
        <v>38566</v>
      </c>
      <c r="C7761" t="s">
        <v>16</v>
      </c>
      <c r="D7761" t="s">
        <v>631</v>
      </c>
      <c r="E7761" t="s">
        <v>632</v>
      </c>
      <c r="G7761" s="6" t="s">
        <v>29</v>
      </c>
      <c r="H7761" t="s">
        <v>28</v>
      </c>
      <c r="I7761" t="s">
        <v>21</v>
      </c>
      <c r="J7761" t="s">
        <v>22</v>
      </c>
      <c r="K7761">
        <v>25.7</v>
      </c>
      <c r="L7761">
        <v>75</v>
      </c>
      <c r="M7761" t="s">
        <v>34</v>
      </c>
      <c r="N7761">
        <v>75</v>
      </c>
      <c r="P7761" cm="1">
        <f t="array" ref="P7761">IF(Q7761&gt;0,INDEX(Q7761:Q29485,MATCH(TRUE,INDEX(Q7761:Q29485="",,),0)-1),"")</f>
        <v>6</v>
      </c>
      <c r="Q7761">
        <v>2</v>
      </c>
      <c r="R7761">
        <f t="shared" si="123"/>
        <v>0</v>
      </c>
    </row>
    <row r="7762" spans="1:18" x14ac:dyDescent="0.3">
      <c r="A7762" t="s">
        <v>603</v>
      </c>
      <c r="B7762" s="1">
        <v>38566</v>
      </c>
      <c r="C7762" t="s">
        <v>16</v>
      </c>
      <c r="D7762" t="s">
        <v>631</v>
      </c>
      <c r="E7762" t="s">
        <v>632</v>
      </c>
      <c r="G7762" s="6" t="s">
        <v>29</v>
      </c>
      <c r="H7762" t="s">
        <v>30</v>
      </c>
      <c r="I7762" t="s">
        <v>26</v>
      </c>
      <c r="J7762" t="s">
        <v>27</v>
      </c>
      <c r="K7762">
        <v>9</v>
      </c>
      <c r="L7762">
        <v>8.75</v>
      </c>
      <c r="M7762" t="s">
        <v>34</v>
      </c>
      <c r="N7762">
        <v>8.75</v>
      </c>
      <c r="P7762" cm="1">
        <f t="array" ref="P7762">IF(Q7762&gt;0,INDEX(Q7762:Q29486,MATCH(TRUE,INDEX(Q7762:Q29486="",,),0)-1),"")</f>
        <v>6</v>
      </c>
      <c r="Q7762">
        <v>2</v>
      </c>
      <c r="R7762">
        <f t="shared" si="123"/>
        <v>0</v>
      </c>
    </row>
    <row r="7763" spans="1:18" x14ac:dyDescent="0.3">
      <c r="A7763" t="s">
        <v>603</v>
      </c>
      <c r="B7763" s="1">
        <v>38566</v>
      </c>
      <c r="C7763" t="s">
        <v>16</v>
      </c>
      <c r="D7763" t="s">
        <v>631</v>
      </c>
      <c r="E7763" t="s">
        <v>632</v>
      </c>
      <c r="G7763" s="6" t="s">
        <v>29</v>
      </c>
      <c r="H7763" t="s">
        <v>53</v>
      </c>
      <c r="I7763" t="s">
        <v>26</v>
      </c>
      <c r="J7763" t="s">
        <v>27</v>
      </c>
      <c r="K7763">
        <v>44</v>
      </c>
      <c r="L7763">
        <v>15.9</v>
      </c>
      <c r="M7763" t="s">
        <v>34</v>
      </c>
      <c r="N7763">
        <v>15.9</v>
      </c>
      <c r="P7763" cm="1">
        <f t="array" ref="P7763">IF(Q7763&gt;0,INDEX(Q7763:Q29487,MATCH(TRUE,INDEX(Q7763:Q29487="",,),0)-1),"")</f>
        <v>6</v>
      </c>
      <c r="Q7763">
        <v>2</v>
      </c>
      <c r="R7763">
        <f t="shared" si="123"/>
        <v>0</v>
      </c>
    </row>
    <row r="7764" spans="1:18" x14ac:dyDescent="0.3">
      <c r="A7764" t="s">
        <v>603</v>
      </c>
      <c r="B7764" s="1">
        <v>38566</v>
      </c>
      <c r="C7764" t="s">
        <v>16</v>
      </c>
      <c r="D7764" t="s">
        <v>631</v>
      </c>
      <c r="E7764" t="s">
        <v>632</v>
      </c>
      <c r="G7764" s="6" t="s">
        <v>29</v>
      </c>
      <c r="H7764" t="s">
        <v>122</v>
      </c>
      <c r="I7764" t="s">
        <v>26</v>
      </c>
      <c r="J7764" t="s">
        <v>27</v>
      </c>
      <c r="K7764">
        <v>52</v>
      </c>
      <c r="L7764">
        <v>9.9</v>
      </c>
      <c r="M7764" t="s">
        <v>34</v>
      </c>
      <c r="N7764">
        <v>9.9</v>
      </c>
      <c r="P7764" cm="1">
        <f t="array" ref="P7764">IF(Q7764&gt;0,INDEX(Q7764:Q29488,MATCH(TRUE,INDEX(Q7764:Q29488="",,),0)-1),"")</f>
        <v>6</v>
      </c>
      <c r="Q7764">
        <v>2</v>
      </c>
      <c r="R7764">
        <f t="shared" si="123"/>
        <v>0</v>
      </c>
    </row>
    <row r="7765" spans="1:18" x14ac:dyDescent="0.3">
      <c r="A7765" t="s">
        <v>603</v>
      </c>
      <c r="B7765" s="1">
        <v>38566</v>
      </c>
      <c r="C7765" t="s">
        <v>16</v>
      </c>
      <c r="D7765" t="s">
        <v>631</v>
      </c>
      <c r="E7765" t="s">
        <v>632</v>
      </c>
      <c r="G7765" s="6" t="s">
        <v>29</v>
      </c>
      <c r="H7765" t="s">
        <v>69</v>
      </c>
      <c r="I7765" t="s">
        <v>26</v>
      </c>
      <c r="J7765" t="s">
        <v>27</v>
      </c>
      <c r="K7765">
        <v>24</v>
      </c>
      <c r="L7765">
        <v>9.4</v>
      </c>
      <c r="M7765" t="s">
        <v>34</v>
      </c>
      <c r="N7765">
        <v>9.4</v>
      </c>
      <c r="P7765" cm="1">
        <f t="array" ref="P7765">IF(Q7765&gt;0,INDEX(Q7765:Q29489,MATCH(TRUE,INDEX(Q7765:Q29489="",,),0)-1),"")</f>
        <v>6</v>
      </c>
      <c r="Q7765">
        <v>2</v>
      </c>
      <c r="R7765">
        <f t="shared" si="123"/>
        <v>0</v>
      </c>
    </row>
    <row r="7766" spans="1:18" x14ac:dyDescent="0.3">
      <c r="A7766" t="s">
        <v>603</v>
      </c>
      <c r="B7766" s="1">
        <v>38566</v>
      </c>
      <c r="C7766" t="s">
        <v>16</v>
      </c>
      <c r="D7766" t="s">
        <v>631</v>
      </c>
      <c r="E7766" t="s">
        <v>632</v>
      </c>
      <c r="G7766" s="6" t="s">
        <v>29</v>
      </c>
      <c r="H7766" t="s">
        <v>41</v>
      </c>
      <c r="I7766" t="s">
        <v>26</v>
      </c>
      <c r="J7766" t="s">
        <v>27</v>
      </c>
      <c r="K7766">
        <v>51</v>
      </c>
      <c r="L7766">
        <v>28.4</v>
      </c>
      <c r="M7766" t="s">
        <v>34</v>
      </c>
      <c r="N7766">
        <v>28.4</v>
      </c>
      <c r="P7766" cm="1">
        <f t="array" ref="P7766">IF(Q7766&gt;0,INDEX(Q7766:Q29490,MATCH(TRUE,INDEX(Q7766:Q29490="",,),0)-1),"")</f>
        <v>6</v>
      </c>
      <c r="Q7766">
        <v>2</v>
      </c>
      <c r="R7766">
        <f t="shared" si="123"/>
        <v>0</v>
      </c>
    </row>
    <row r="7767" spans="1:18" x14ac:dyDescent="0.3">
      <c r="A7767" t="s">
        <v>603</v>
      </c>
      <c r="B7767" s="1">
        <v>38566</v>
      </c>
      <c r="C7767" t="s">
        <v>16</v>
      </c>
      <c r="D7767" t="s">
        <v>631</v>
      </c>
      <c r="E7767" t="s">
        <v>632</v>
      </c>
      <c r="G7767" s="6" t="s">
        <v>29</v>
      </c>
      <c r="H7767" t="s">
        <v>43</v>
      </c>
      <c r="I7767" t="s">
        <v>26</v>
      </c>
      <c r="J7767" t="s">
        <v>27</v>
      </c>
      <c r="K7767">
        <v>6</v>
      </c>
      <c r="L7767">
        <v>8.6999999999999993</v>
      </c>
      <c r="M7767" t="s">
        <v>34</v>
      </c>
      <c r="N7767">
        <v>8.6999999999999993</v>
      </c>
      <c r="P7767" cm="1">
        <f t="array" ref="P7767">IF(Q7767&gt;0,INDEX(Q7767:Q29491,MATCH(TRUE,INDEX(Q7767:Q29491="",,),0)-1),"")</f>
        <v>6</v>
      </c>
      <c r="Q7767">
        <v>2</v>
      </c>
      <c r="R7767">
        <f t="shared" si="123"/>
        <v>0</v>
      </c>
    </row>
    <row r="7768" spans="1:18" x14ac:dyDescent="0.3">
      <c r="A7768" t="s">
        <v>603</v>
      </c>
      <c r="B7768" s="1">
        <v>38566</v>
      </c>
      <c r="C7768" t="s">
        <v>16</v>
      </c>
      <c r="D7768" t="s">
        <v>631</v>
      </c>
      <c r="E7768" t="s">
        <v>632</v>
      </c>
      <c r="G7768" t="s">
        <v>19</v>
      </c>
      <c r="H7768" t="s">
        <v>41</v>
      </c>
      <c r="I7768" t="s">
        <v>21</v>
      </c>
      <c r="J7768" t="s">
        <v>22</v>
      </c>
      <c r="K7768">
        <v>53.7</v>
      </c>
      <c r="L7768">
        <v>188</v>
      </c>
      <c r="M7768" t="s">
        <v>74</v>
      </c>
      <c r="N7768">
        <v>296.51</v>
      </c>
      <c r="P7768" cm="1">
        <f t="array" ref="P7768">IF(Q7768&gt;0,INDEX(Q7768:Q29492,MATCH(TRUE,INDEX(Q7768:Q29492="",,),0)-1),"")</f>
        <v>6</v>
      </c>
      <c r="Q7768">
        <v>3</v>
      </c>
      <c r="R7768">
        <f t="shared" si="123"/>
        <v>0</v>
      </c>
    </row>
    <row r="7769" spans="1:18" x14ac:dyDescent="0.3">
      <c r="A7769" t="s">
        <v>603</v>
      </c>
      <c r="B7769" s="1">
        <v>38566</v>
      </c>
      <c r="C7769" t="s">
        <v>16</v>
      </c>
      <c r="D7769" t="s">
        <v>631</v>
      </c>
      <c r="E7769" t="s">
        <v>632</v>
      </c>
      <c r="G7769" t="s">
        <v>19</v>
      </c>
      <c r="H7769" t="s">
        <v>28</v>
      </c>
      <c r="I7769" t="s">
        <v>26</v>
      </c>
      <c r="J7769" t="s">
        <v>27</v>
      </c>
      <c r="K7769">
        <v>338</v>
      </c>
      <c r="L7769">
        <v>18.600000000000001</v>
      </c>
      <c r="M7769" t="s">
        <v>74</v>
      </c>
      <c r="N7769">
        <v>18.600000000000001</v>
      </c>
      <c r="P7769" cm="1">
        <f t="array" ref="P7769">IF(Q7769&gt;0,INDEX(Q7769:Q29493,MATCH(TRUE,INDEX(Q7769:Q29493="",,),0)-1),"")</f>
        <v>6</v>
      </c>
      <c r="Q7769">
        <v>3</v>
      </c>
      <c r="R7769">
        <f t="shared" si="123"/>
        <v>0</v>
      </c>
    </row>
    <row r="7770" spans="1:18" x14ac:dyDescent="0.3">
      <c r="A7770" t="s">
        <v>603</v>
      </c>
      <c r="B7770" s="1">
        <v>38566</v>
      </c>
      <c r="C7770" t="s">
        <v>16</v>
      </c>
      <c r="D7770" t="s">
        <v>631</v>
      </c>
      <c r="E7770" t="s">
        <v>632</v>
      </c>
      <c r="G7770" s="6" t="s">
        <v>29</v>
      </c>
      <c r="H7770" t="s">
        <v>28</v>
      </c>
      <c r="I7770" t="s">
        <v>21</v>
      </c>
      <c r="J7770" t="s">
        <v>22</v>
      </c>
      <c r="K7770">
        <v>25.7</v>
      </c>
      <c r="L7770">
        <v>75</v>
      </c>
      <c r="M7770" t="s">
        <v>74</v>
      </c>
      <c r="N7770">
        <v>75</v>
      </c>
      <c r="P7770" cm="1">
        <f t="array" ref="P7770">IF(Q7770&gt;0,INDEX(Q7770:Q29494,MATCH(TRUE,INDEX(Q7770:Q29494="",,),0)-1),"")</f>
        <v>6</v>
      </c>
      <c r="Q7770">
        <v>3</v>
      </c>
      <c r="R7770">
        <f t="shared" si="123"/>
        <v>0</v>
      </c>
    </row>
    <row r="7771" spans="1:18" x14ac:dyDescent="0.3">
      <c r="A7771" t="s">
        <v>603</v>
      </c>
      <c r="B7771" s="1">
        <v>38566</v>
      </c>
      <c r="C7771" t="s">
        <v>16</v>
      </c>
      <c r="D7771" t="s">
        <v>631</v>
      </c>
      <c r="E7771" t="s">
        <v>632</v>
      </c>
      <c r="G7771" s="6" t="s">
        <v>29</v>
      </c>
      <c r="H7771" t="s">
        <v>30</v>
      </c>
      <c r="I7771" t="s">
        <v>26</v>
      </c>
      <c r="J7771" t="s">
        <v>27</v>
      </c>
      <c r="K7771">
        <v>9</v>
      </c>
      <c r="L7771">
        <v>8.75</v>
      </c>
      <c r="M7771" t="s">
        <v>74</v>
      </c>
      <c r="N7771">
        <v>8.75</v>
      </c>
      <c r="P7771" cm="1">
        <f t="array" ref="P7771">IF(Q7771&gt;0,INDEX(Q7771:Q29495,MATCH(TRUE,INDEX(Q7771:Q29495="",,),0)-1),"")</f>
        <v>6</v>
      </c>
      <c r="Q7771">
        <v>3</v>
      </c>
      <c r="R7771">
        <f t="shared" si="123"/>
        <v>0</v>
      </c>
    </row>
    <row r="7772" spans="1:18" x14ac:dyDescent="0.3">
      <c r="A7772" t="s">
        <v>603</v>
      </c>
      <c r="B7772" s="1">
        <v>38566</v>
      </c>
      <c r="C7772" t="s">
        <v>16</v>
      </c>
      <c r="D7772" t="s">
        <v>631</v>
      </c>
      <c r="E7772" t="s">
        <v>632</v>
      </c>
      <c r="G7772" s="6" t="s">
        <v>29</v>
      </c>
      <c r="H7772" t="s">
        <v>53</v>
      </c>
      <c r="I7772" t="s">
        <v>26</v>
      </c>
      <c r="J7772" t="s">
        <v>27</v>
      </c>
      <c r="K7772">
        <v>44</v>
      </c>
      <c r="L7772">
        <v>15.9</v>
      </c>
      <c r="M7772" t="s">
        <v>74</v>
      </c>
      <c r="N7772">
        <v>15.9</v>
      </c>
      <c r="P7772" cm="1">
        <f t="array" ref="P7772">IF(Q7772&gt;0,INDEX(Q7772:Q29496,MATCH(TRUE,INDEX(Q7772:Q29496="",,),0)-1),"")</f>
        <v>6</v>
      </c>
      <c r="Q7772">
        <v>3</v>
      </c>
      <c r="R7772">
        <f t="shared" si="123"/>
        <v>0</v>
      </c>
    </row>
    <row r="7773" spans="1:18" x14ac:dyDescent="0.3">
      <c r="A7773" t="s">
        <v>603</v>
      </c>
      <c r="B7773" s="1">
        <v>38566</v>
      </c>
      <c r="C7773" t="s">
        <v>16</v>
      </c>
      <c r="D7773" t="s">
        <v>631</v>
      </c>
      <c r="E7773" t="s">
        <v>632</v>
      </c>
      <c r="G7773" s="6" t="s">
        <v>29</v>
      </c>
      <c r="H7773" t="s">
        <v>122</v>
      </c>
      <c r="I7773" t="s">
        <v>26</v>
      </c>
      <c r="J7773" t="s">
        <v>27</v>
      </c>
      <c r="K7773">
        <v>52</v>
      </c>
      <c r="L7773">
        <v>9.9</v>
      </c>
      <c r="M7773" t="s">
        <v>74</v>
      </c>
      <c r="N7773">
        <v>9.9</v>
      </c>
      <c r="P7773" cm="1">
        <f t="array" ref="P7773">IF(Q7773&gt;0,INDEX(Q7773:Q29497,MATCH(TRUE,INDEX(Q7773:Q29497="",,),0)-1),"")</f>
        <v>6</v>
      </c>
      <c r="Q7773">
        <v>3</v>
      </c>
      <c r="R7773">
        <f t="shared" si="123"/>
        <v>0</v>
      </c>
    </row>
    <row r="7774" spans="1:18" x14ac:dyDescent="0.3">
      <c r="A7774" t="s">
        <v>603</v>
      </c>
      <c r="B7774" s="1">
        <v>38566</v>
      </c>
      <c r="C7774" t="s">
        <v>16</v>
      </c>
      <c r="D7774" t="s">
        <v>631</v>
      </c>
      <c r="E7774" t="s">
        <v>632</v>
      </c>
      <c r="G7774" s="6" t="s">
        <v>29</v>
      </c>
      <c r="H7774" t="s">
        <v>69</v>
      </c>
      <c r="I7774" t="s">
        <v>26</v>
      </c>
      <c r="J7774" t="s">
        <v>27</v>
      </c>
      <c r="K7774">
        <v>24</v>
      </c>
      <c r="L7774">
        <v>9.4</v>
      </c>
      <c r="M7774" t="s">
        <v>74</v>
      </c>
      <c r="N7774">
        <v>9.4</v>
      </c>
      <c r="P7774" cm="1">
        <f t="array" ref="P7774">IF(Q7774&gt;0,INDEX(Q7774:Q29498,MATCH(TRUE,INDEX(Q7774:Q29498="",,),0)-1),"")</f>
        <v>6</v>
      </c>
      <c r="Q7774">
        <v>3</v>
      </c>
      <c r="R7774">
        <f t="shared" si="123"/>
        <v>0</v>
      </c>
    </row>
    <row r="7775" spans="1:18" x14ac:dyDescent="0.3">
      <c r="A7775" t="s">
        <v>603</v>
      </c>
      <c r="B7775" s="1">
        <v>38566</v>
      </c>
      <c r="C7775" t="s">
        <v>16</v>
      </c>
      <c r="D7775" t="s">
        <v>631</v>
      </c>
      <c r="E7775" t="s">
        <v>632</v>
      </c>
      <c r="G7775" s="6" t="s">
        <v>29</v>
      </c>
      <c r="H7775" t="s">
        <v>41</v>
      </c>
      <c r="I7775" t="s">
        <v>26</v>
      </c>
      <c r="J7775" t="s">
        <v>27</v>
      </c>
      <c r="K7775">
        <v>51</v>
      </c>
      <c r="L7775">
        <v>28.4</v>
      </c>
      <c r="M7775" t="s">
        <v>74</v>
      </c>
      <c r="N7775">
        <v>28.4</v>
      </c>
      <c r="P7775" cm="1">
        <f t="array" ref="P7775">IF(Q7775&gt;0,INDEX(Q7775:Q29499,MATCH(TRUE,INDEX(Q7775:Q29499="",,),0)-1),"")</f>
        <v>6</v>
      </c>
      <c r="Q7775">
        <v>3</v>
      </c>
      <c r="R7775">
        <f t="shared" si="123"/>
        <v>0</v>
      </c>
    </row>
    <row r="7776" spans="1:18" x14ac:dyDescent="0.3">
      <c r="A7776" t="s">
        <v>603</v>
      </c>
      <c r="B7776" s="1">
        <v>38566</v>
      </c>
      <c r="C7776" t="s">
        <v>16</v>
      </c>
      <c r="D7776" t="s">
        <v>631</v>
      </c>
      <c r="E7776" t="s">
        <v>632</v>
      </c>
      <c r="G7776" s="6" t="s">
        <v>29</v>
      </c>
      <c r="H7776" t="s">
        <v>43</v>
      </c>
      <c r="I7776" t="s">
        <v>26</v>
      </c>
      <c r="J7776" t="s">
        <v>27</v>
      </c>
      <c r="K7776">
        <v>6</v>
      </c>
      <c r="L7776">
        <v>8.6999999999999993</v>
      </c>
      <c r="M7776" t="s">
        <v>74</v>
      </c>
      <c r="N7776">
        <v>8.6999999999999993</v>
      </c>
      <c r="P7776" cm="1">
        <f t="array" ref="P7776">IF(Q7776&gt;0,INDEX(Q7776:Q29500,MATCH(TRUE,INDEX(Q7776:Q29500="",,),0)-1),"")</f>
        <v>6</v>
      </c>
      <c r="Q7776">
        <v>3</v>
      </c>
      <c r="R7776">
        <f t="shared" si="123"/>
        <v>0</v>
      </c>
    </row>
    <row r="7777" spans="1:18" x14ac:dyDescent="0.3">
      <c r="A7777" t="s">
        <v>603</v>
      </c>
      <c r="B7777" s="1">
        <v>38566</v>
      </c>
      <c r="C7777" t="s">
        <v>16</v>
      </c>
      <c r="D7777" t="s">
        <v>631</v>
      </c>
      <c r="E7777" t="s">
        <v>632</v>
      </c>
      <c r="G7777" t="s">
        <v>19</v>
      </c>
      <c r="H7777" t="s">
        <v>41</v>
      </c>
      <c r="I7777" t="s">
        <v>21</v>
      </c>
      <c r="J7777" t="s">
        <v>22</v>
      </c>
      <c r="K7777">
        <v>53.7</v>
      </c>
      <c r="L7777">
        <v>188</v>
      </c>
      <c r="M7777" t="s">
        <v>100</v>
      </c>
      <c r="N7777">
        <v>190</v>
      </c>
      <c r="P7777" cm="1">
        <f t="array" ref="P7777">IF(Q7777&gt;0,INDEX(Q7777:Q29501,MATCH(TRUE,INDEX(Q7777:Q29501="",,),0)-1),"")</f>
        <v>6</v>
      </c>
      <c r="Q7777">
        <v>4</v>
      </c>
      <c r="R7777">
        <f t="shared" si="123"/>
        <v>0</v>
      </c>
    </row>
    <row r="7778" spans="1:18" x14ac:dyDescent="0.3">
      <c r="A7778" t="s">
        <v>603</v>
      </c>
      <c r="B7778" s="1">
        <v>38566</v>
      </c>
      <c r="C7778" t="s">
        <v>16</v>
      </c>
      <c r="D7778" t="s">
        <v>631</v>
      </c>
      <c r="E7778" t="s">
        <v>632</v>
      </c>
      <c r="G7778" t="s">
        <v>19</v>
      </c>
      <c r="H7778" t="s">
        <v>28</v>
      </c>
      <c r="I7778" t="s">
        <v>26</v>
      </c>
      <c r="J7778" t="s">
        <v>27</v>
      </c>
      <c r="K7778">
        <v>338</v>
      </c>
      <c r="L7778">
        <v>18.600000000000001</v>
      </c>
      <c r="M7778" t="s">
        <v>100</v>
      </c>
      <c r="N7778">
        <v>33.1</v>
      </c>
      <c r="P7778" cm="1">
        <f t="array" ref="P7778">IF(Q7778&gt;0,INDEX(Q7778:Q29502,MATCH(TRUE,INDEX(Q7778:Q29502="",,),0)-1),"")</f>
        <v>6</v>
      </c>
      <c r="Q7778">
        <v>4</v>
      </c>
      <c r="R7778">
        <f t="shared" si="123"/>
        <v>0</v>
      </c>
    </row>
    <row r="7779" spans="1:18" x14ac:dyDescent="0.3">
      <c r="A7779" t="s">
        <v>603</v>
      </c>
      <c r="B7779" s="1">
        <v>38566</v>
      </c>
      <c r="C7779" t="s">
        <v>16</v>
      </c>
      <c r="D7779" t="s">
        <v>631</v>
      </c>
      <c r="E7779" t="s">
        <v>632</v>
      </c>
      <c r="G7779" s="6" t="s">
        <v>29</v>
      </c>
      <c r="H7779" t="s">
        <v>28</v>
      </c>
      <c r="I7779" t="s">
        <v>21</v>
      </c>
      <c r="J7779" t="s">
        <v>22</v>
      </c>
      <c r="K7779">
        <v>25.7</v>
      </c>
      <c r="L7779">
        <v>75</v>
      </c>
      <c r="M7779" t="s">
        <v>100</v>
      </c>
      <c r="N7779">
        <v>75</v>
      </c>
      <c r="P7779" cm="1">
        <f t="array" ref="P7779">IF(Q7779&gt;0,INDEX(Q7779:Q29503,MATCH(TRUE,INDEX(Q7779:Q29503="",,),0)-1),"")</f>
        <v>6</v>
      </c>
      <c r="Q7779">
        <v>4</v>
      </c>
      <c r="R7779">
        <f t="shared" si="123"/>
        <v>0</v>
      </c>
    </row>
    <row r="7780" spans="1:18" x14ac:dyDescent="0.3">
      <c r="A7780" t="s">
        <v>603</v>
      </c>
      <c r="B7780" s="1">
        <v>38566</v>
      </c>
      <c r="C7780" t="s">
        <v>16</v>
      </c>
      <c r="D7780" t="s">
        <v>631</v>
      </c>
      <c r="E7780" t="s">
        <v>632</v>
      </c>
      <c r="G7780" s="6" t="s">
        <v>29</v>
      </c>
      <c r="H7780" t="s">
        <v>30</v>
      </c>
      <c r="I7780" t="s">
        <v>26</v>
      </c>
      <c r="J7780" t="s">
        <v>27</v>
      </c>
      <c r="K7780">
        <v>9</v>
      </c>
      <c r="L7780">
        <v>8.75</v>
      </c>
      <c r="M7780" t="s">
        <v>100</v>
      </c>
      <c r="N7780">
        <v>8.75</v>
      </c>
      <c r="P7780" cm="1">
        <f t="array" ref="P7780">IF(Q7780&gt;0,INDEX(Q7780:Q29504,MATCH(TRUE,INDEX(Q7780:Q29504="",,),0)-1),"")</f>
        <v>6</v>
      </c>
      <c r="Q7780">
        <v>4</v>
      </c>
      <c r="R7780">
        <f t="shared" si="123"/>
        <v>0</v>
      </c>
    </row>
    <row r="7781" spans="1:18" x14ac:dyDescent="0.3">
      <c r="A7781" t="s">
        <v>603</v>
      </c>
      <c r="B7781" s="1">
        <v>38566</v>
      </c>
      <c r="C7781" t="s">
        <v>16</v>
      </c>
      <c r="D7781" t="s">
        <v>631</v>
      </c>
      <c r="E7781" t="s">
        <v>632</v>
      </c>
      <c r="G7781" s="6" t="s">
        <v>29</v>
      </c>
      <c r="H7781" t="s">
        <v>53</v>
      </c>
      <c r="I7781" t="s">
        <v>26</v>
      </c>
      <c r="J7781" t="s">
        <v>27</v>
      </c>
      <c r="K7781">
        <v>44</v>
      </c>
      <c r="L7781">
        <v>15.9</v>
      </c>
      <c r="M7781" t="s">
        <v>100</v>
      </c>
      <c r="N7781">
        <v>15.9</v>
      </c>
      <c r="P7781" cm="1">
        <f t="array" ref="P7781">IF(Q7781&gt;0,INDEX(Q7781:Q29505,MATCH(TRUE,INDEX(Q7781:Q29505="",,),0)-1),"")</f>
        <v>6</v>
      </c>
      <c r="Q7781">
        <v>4</v>
      </c>
      <c r="R7781">
        <f t="shared" si="123"/>
        <v>0</v>
      </c>
    </row>
    <row r="7782" spans="1:18" x14ac:dyDescent="0.3">
      <c r="A7782" t="s">
        <v>603</v>
      </c>
      <c r="B7782" s="1">
        <v>38566</v>
      </c>
      <c r="C7782" t="s">
        <v>16</v>
      </c>
      <c r="D7782" t="s">
        <v>631</v>
      </c>
      <c r="E7782" t="s">
        <v>632</v>
      </c>
      <c r="G7782" s="6" t="s">
        <v>29</v>
      </c>
      <c r="H7782" t="s">
        <v>122</v>
      </c>
      <c r="I7782" t="s">
        <v>26</v>
      </c>
      <c r="J7782" t="s">
        <v>27</v>
      </c>
      <c r="K7782">
        <v>52</v>
      </c>
      <c r="L7782">
        <v>9.9</v>
      </c>
      <c r="M7782" t="s">
        <v>100</v>
      </c>
      <c r="N7782">
        <v>9.9</v>
      </c>
      <c r="P7782" cm="1">
        <f t="array" ref="P7782">IF(Q7782&gt;0,INDEX(Q7782:Q29506,MATCH(TRUE,INDEX(Q7782:Q29506="",,),0)-1),"")</f>
        <v>6</v>
      </c>
      <c r="Q7782">
        <v>4</v>
      </c>
      <c r="R7782">
        <f t="shared" si="123"/>
        <v>0</v>
      </c>
    </row>
    <row r="7783" spans="1:18" x14ac:dyDescent="0.3">
      <c r="A7783" t="s">
        <v>603</v>
      </c>
      <c r="B7783" s="1">
        <v>38566</v>
      </c>
      <c r="C7783" t="s">
        <v>16</v>
      </c>
      <c r="D7783" t="s">
        <v>631</v>
      </c>
      <c r="E7783" t="s">
        <v>632</v>
      </c>
      <c r="G7783" s="6" t="s">
        <v>29</v>
      </c>
      <c r="H7783" t="s">
        <v>69</v>
      </c>
      <c r="I7783" t="s">
        <v>26</v>
      </c>
      <c r="J7783" t="s">
        <v>27</v>
      </c>
      <c r="K7783">
        <v>24</v>
      </c>
      <c r="L7783">
        <v>9.4</v>
      </c>
      <c r="M7783" t="s">
        <v>100</v>
      </c>
      <c r="N7783">
        <v>9.4</v>
      </c>
      <c r="P7783" cm="1">
        <f t="array" ref="P7783">IF(Q7783&gt;0,INDEX(Q7783:Q29507,MATCH(TRUE,INDEX(Q7783:Q29507="",,),0)-1),"")</f>
        <v>6</v>
      </c>
      <c r="Q7783">
        <v>4</v>
      </c>
      <c r="R7783">
        <f t="shared" si="123"/>
        <v>0</v>
      </c>
    </row>
    <row r="7784" spans="1:18" x14ac:dyDescent="0.3">
      <c r="A7784" t="s">
        <v>603</v>
      </c>
      <c r="B7784" s="1">
        <v>38566</v>
      </c>
      <c r="C7784" t="s">
        <v>16</v>
      </c>
      <c r="D7784" t="s">
        <v>631</v>
      </c>
      <c r="E7784" t="s">
        <v>632</v>
      </c>
      <c r="G7784" s="6" t="s">
        <v>29</v>
      </c>
      <c r="H7784" t="s">
        <v>41</v>
      </c>
      <c r="I7784" t="s">
        <v>26</v>
      </c>
      <c r="J7784" t="s">
        <v>27</v>
      </c>
      <c r="K7784">
        <v>51</v>
      </c>
      <c r="L7784">
        <v>28.4</v>
      </c>
      <c r="M7784" t="s">
        <v>100</v>
      </c>
      <c r="N7784">
        <v>28.4</v>
      </c>
      <c r="P7784" cm="1">
        <f t="array" ref="P7784">IF(Q7784&gt;0,INDEX(Q7784:Q29508,MATCH(TRUE,INDEX(Q7784:Q29508="",,),0)-1),"")</f>
        <v>6</v>
      </c>
      <c r="Q7784">
        <v>4</v>
      </c>
      <c r="R7784">
        <f t="shared" si="123"/>
        <v>0</v>
      </c>
    </row>
    <row r="7785" spans="1:18" x14ac:dyDescent="0.3">
      <c r="A7785" t="s">
        <v>603</v>
      </c>
      <c r="B7785" s="1">
        <v>38566</v>
      </c>
      <c r="C7785" t="s">
        <v>16</v>
      </c>
      <c r="D7785" t="s">
        <v>631</v>
      </c>
      <c r="E7785" t="s">
        <v>632</v>
      </c>
      <c r="G7785" s="6" t="s">
        <v>29</v>
      </c>
      <c r="H7785" t="s">
        <v>43</v>
      </c>
      <c r="I7785" t="s">
        <v>26</v>
      </c>
      <c r="J7785" t="s">
        <v>27</v>
      </c>
      <c r="K7785">
        <v>6</v>
      </c>
      <c r="L7785">
        <v>8.6999999999999993</v>
      </c>
      <c r="M7785" t="s">
        <v>100</v>
      </c>
      <c r="N7785">
        <v>8.6999999999999993</v>
      </c>
      <c r="P7785" cm="1">
        <f t="array" ref="P7785">IF(Q7785&gt;0,INDEX(Q7785:Q29509,MATCH(TRUE,INDEX(Q7785:Q29509="",,),0)-1),"")</f>
        <v>6</v>
      </c>
      <c r="Q7785">
        <v>4</v>
      </c>
      <c r="R7785">
        <f t="shared" si="123"/>
        <v>0</v>
      </c>
    </row>
    <row r="7786" spans="1:18" x14ac:dyDescent="0.3">
      <c r="A7786" t="s">
        <v>603</v>
      </c>
      <c r="B7786" s="1">
        <v>38566</v>
      </c>
      <c r="C7786" t="s">
        <v>16</v>
      </c>
      <c r="D7786" t="s">
        <v>631</v>
      </c>
      <c r="E7786" t="s">
        <v>632</v>
      </c>
      <c r="G7786" t="s">
        <v>19</v>
      </c>
      <c r="H7786" t="s">
        <v>41</v>
      </c>
      <c r="I7786" t="s">
        <v>21</v>
      </c>
      <c r="J7786" t="s">
        <v>22</v>
      </c>
      <c r="K7786">
        <v>53.7</v>
      </c>
      <c r="L7786">
        <v>188</v>
      </c>
      <c r="M7786" t="s">
        <v>492</v>
      </c>
      <c r="N7786">
        <v>200</v>
      </c>
      <c r="P7786" cm="1">
        <f t="array" ref="P7786">IF(Q7786&gt;0,INDEX(Q7786:Q29510,MATCH(TRUE,INDEX(Q7786:Q29510="",,),0)-1),"")</f>
        <v>6</v>
      </c>
      <c r="Q7786">
        <v>5</v>
      </c>
      <c r="R7786">
        <f t="shared" si="123"/>
        <v>0</v>
      </c>
    </row>
    <row r="7787" spans="1:18" x14ac:dyDescent="0.3">
      <c r="A7787" t="s">
        <v>603</v>
      </c>
      <c r="B7787" s="1">
        <v>38566</v>
      </c>
      <c r="C7787" t="s">
        <v>16</v>
      </c>
      <c r="D7787" t="s">
        <v>631</v>
      </c>
      <c r="E7787" t="s">
        <v>632</v>
      </c>
      <c r="G7787" t="s">
        <v>19</v>
      </c>
      <c r="H7787" t="s">
        <v>28</v>
      </c>
      <c r="I7787" t="s">
        <v>26</v>
      </c>
      <c r="J7787" t="s">
        <v>27</v>
      </c>
      <c r="K7787">
        <v>338</v>
      </c>
      <c r="L7787">
        <v>18.600000000000001</v>
      </c>
      <c r="M7787" t="s">
        <v>492</v>
      </c>
      <c r="N7787">
        <v>24.2</v>
      </c>
      <c r="P7787" cm="1">
        <f t="array" ref="P7787">IF(Q7787&gt;0,INDEX(Q7787:Q29511,MATCH(TRUE,INDEX(Q7787:Q29511="",,),0)-1),"")</f>
        <v>6</v>
      </c>
      <c r="Q7787">
        <v>5</v>
      </c>
      <c r="R7787">
        <f t="shared" si="123"/>
        <v>0</v>
      </c>
    </row>
    <row r="7788" spans="1:18" x14ac:dyDescent="0.3">
      <c r="A7788" t="s">
        <v>603</v>
      </c>
      <c r="B7788" s="1">
        <v>38566</v>
      </c>
      <c r="C7788" t="s">
        <v>16</v>
      </c>
      <c r="D7788" t="s">
        <v>631</v>
      </c>
      <c r="E7788" t="s">
        <v>632</v>
      </c>
      <c r="G7788" s="6" t="s">
        <v>29</v>
      </c>
      <c r="H7788" t="s">
        <v>28</v>
      </c>
      <c r="I7788" t="s">
        <v>21</v>
      </c>
      <c r="J7788" t="s">
        <v>22</v>
      </c>
      <c r="K7788">
        <v>25.7</v>
      </c>
      <c r="L7788">
        <v>75</v>
      </c>
      <c r="M7788" t="s">
        <v>492</v>
      </c>
      <c r="N7788">
        <v>75</v>
      </c>
      <c r="P7788" cm="1">
        <f t="array" ref="P7788">IF(Q7788&gt;0,INDEX(Q7788:Q29512,MATCH(TRUE,INDEX(Q7788:Q29512="",,),0)-1),"")</f>
        <v>6</v>
      </c>
      <c r="Q7788">
        <v>5</v>
      </c>
      <c r="R7788">
        <f t="shared" si="123"/>
        <v>0</v>
      </c>
    </row>
    <row r="7789" spans="1:18" x14ac:dyDescent="0.3">
      <c r="A7789" t="s">
        <v>603</v>
      </c>
      <c r="B7789" s="1">
        <v>38566</v>
      </c>
      <c r="C7789" t="s">
        <v>16</v>
      </c>
      <c r="D7789" t="s">
        <v>631</v>
      </c>
      <c r="E7789" t="s">
        <v>632</v>
      </c>
      <c r="G7789" s="6" t="s">
        <v>29</v>
      </c>
      <c r="H7789" t="s">
        <v>30</v>
      </c>
      <c r="I7789" t="s">
        <v>26</v>
      </c>
      <c r="J7789" t="s">
        <v>27</v>
      </c>
      <c r="K7789">
        <v>9</v>
      </c>
      <c r="L7789">
        <v>8.75</v>
      </c>
      <c r="M7789" t="s">
        <v>492</v>
      </c>
      <c r="N7789">
        <v>8.75</v>
      </c>
      <c r="P7789" cm="1">
        <f t="array" ref="P7789">IF(Q7789&gt;0,INDEX(Q7789:Q29513,MATCH(TRUE,INDEX(Q7789:Q29513="",,),0)-1),"")</f>
        <v>6</v>
      </c>
      <c r="Q7789">
        <v>5</v>
      </c>
      <c r="R7789">
        <f t="shared" si="123"/>
        <v>0</v>
      </c>
    </row>
    <row r="7790" spans="1:18" x14ac:dyDescent="0.3">
      <c r="A7790" t="s">
        <v>603</v>
      </c>
      <c r="B7790" s="1">
        <v>38566</v>
      </c>
      <c r="C7790" t="s">
        <v>16</v>
      </c>
      <c r="D7790" t="s">
        <v>631</v>
      </c>
      <c r="E7790" t="s">
        <v>632</v>
      </c>
      <c r="G7790" s="6" t="s">
        <v>29</v>
      </c>
      <c r="H7790" t="s">
        <v>53</v>
      </c>
      <c r="I7790" t="s">
        <v>26</v>
      </c>
      <c r="J7790" t="s">
        <v>27</v>
      </c>
      <c r="K7790">
        <v>44</v>
      </c>
      <c r="L7790">
        <v>15.9</v>
      </c>
      <c r="M7790" t="s">
        <v>492</v>
      </c>
      <c r="N7790">
        <v>15.9</v>
      </c>
      <c r="P7790" cm="1">
        <f t="array" ref="P7790">IF(Q7790&gt;0,INDEX(Q7790:Q29514,MATCH(TRUE,INDEX(Q7790:Q29514="",,),0)-1),"")</f>
        <v>6</v>
      </c>
      <c r="Q7790">
        <v>5</v>
      </c>
      <c r="R7790">
        <f t="shared" si="123"/>
        <v>0</v>
      </c>
    </row>
    <row r="7791" spans="1:18" x14ac:dyDescent="0.3">
      <c r="A7791" t="s">
        <v>603</v>
      </c>
      <c r="B7791" s="1">
        <v>38566</v>
      </c>
      <c r="C7791" t="s">
        <v>16</v>
      </c>
      <c r="D7791" t="s">
        <v>631</v>
      </c>
      <c r="E7791" t="s">
        <v>632</v>
      </c>
      <c r="G7791" s="6" t="s">
        <v>29</v>
      </c>
      <c r="H7791" t="s">
        <v>122</v>
      </c>
      <c r="I7791" t="s">
        <v>26</v>
      </c>
      <c r="J7791" t="s">
        <v>27</v>
      </c>
      <c r="K7791">
        <v>52</v>
      </c>
      <c r="L7791">
        <v>9.9</v>
      </c>
      <c r="M7791" t="s">
        <v>492</v>
      </c>
      <c r="N7791">
        <v>9.9</v>
      </c>
      <c r="P7791" cm="1">
        <f t="array" ref="P7791">IF(Q7791&gt;0,INDEX(Q7791:Q29515,MATCH(TRUE,INDEX(Q7791:Q29515="",,),0)-1),"")</f>
        <v>6</v>
      </c>
      <c r="Q7791">
        <v>5</v>
      </c>
      <c r="R7791">
        <f t="shared" si="123"/>
        <v>0</v>
      </c>
    </row>
    <row r="7792" spans="1:18" x14ac:dyDescent="0.3">
      <c r="A7792" t="s">
        <v>603</v>
      </c>
      <c r="B7792" s="1">
        <v>38566</v>
      </c>
      <c r="C7792" t="s">
        <v>16</v>
      </c>
      <c r="D7792" t="s">
        <v>631</v>
      </c>
      <c r="E7792" t="s">
        <v>632</v>
      </c>
      <c r="G7792" s="6" t="s">
        <v>29</v>
      </c>
      <c r="H7792" t="s">
        <v>69</v>
      </c>
      <c r="I7792" t="s">
        <v>26</v>
      </c>
      <c r="J7792" t="s">
        <v>27</v>
      </c>
      <c r="K7792">
        <v>24</v>
      </c>
      <c r="L7792">
        <v>9.4</v>
      </c>
      <c r="M7792" t="s">
        <v>492</v>
      </c>
      <c r="N7792">
        <v>9.4</v>
      </c>
      <c r="P7792" cm="1">
        <f t="array" ref="P7792">IF(Q7792&gt;0,INDEX(Q7792:Q29516,MATCH(TRUE,INDEX(Q7792:Q29516="",,),0)-1),"")</f>
        <v>6</v>
      </c>
      <c r="Q7792">
        <v>5</v>
      </c>
      <c r="R7792">
        <f t="shared" si="123"/>
        <v>0</v>
      </c>
    </row>
    <row r="7793" spans="1:18" x14ac:dyDescent="0.3">
      <c r="A7793" t="s">
        <v>603</v>
      </c>
      <c r="B7793" s="1">
        <v>38566</v>
      </c>
      <c r="C7793" t="s">
        <v>16</v>
      </c>
      <c r="D7793" t="s">
        <v>631</v>
      </c>
      <c r="E7793" t="s">
        <v>632</v>
      </c>
      <c r="G7793" s="6" t="s">
        <v>29</v>
      </c>
      <c r="H7793" t="s">
        <v>41</v>
      </c>
      <c r="I7793" t="s">
        <v>26</v>
      </c>
      <c r="J7793" t="s">
        <v>27</v>
      </c>
      <c r="K7793">
        <v>51</v>
      </c>
      <c r="L7793">
        <v>28.4</v>
      </c>
      <c r="M7793" t="s">
        <v>492</v>
      </c>
      <c r="N7793">
        <v>28.4</v>
      </c>
      <c r="P7793" cm="1">
        <f t="array" ref="P7793">IF(Q7793&gt;0,INDEX(Q7793:Q29517,MATCH(TRUE,INDEX(Q7793:Q29517="",,),0)-1),"")</f>
        <v>6</v>
      </c>
      <c r="Q7793">
        <v>5</v>
      </c>
      <c r="R7793">
        <f t="shared" si="123"/>
        <v>0</v>
      </c>
    </row>
    <row r="7794" spans="1:18" x14ac:dyDescent="0.3">
      <c r="A7794" t="s">
        <v>603</v>
      </c>
      <c r="B7794" s="1">
        <v>38566</v>
      </c>
      <c r="C7794" t="s">
        <v>16</v>
      </c>
      <c r="D7794" t="s">
        <v>631</v>
      </c>
      <c r="E7794" t="s">
        <v>632</v>
      </c>
      <c r="G7794" s="6" t="s">
        <v>29</v>
      </c>
      <c r="H7794" t="s">
        <v>43</v>
      </c>
      <c r="I7794" t="s">
        <v>26</v>
      </c>
      <c r="J7794" t="s">
        <v>27</v>
      </c>
      <c r="K7794">
        <v>6</v>
      </c>
      <c r="L7794">
        <v>8.6999999999999993</v>
      </c>
      <c r="M7794" t="s">
        <v>492</v>
      </c>
      <c r="N7794">
        <v>8.6999999999999993</v>
      </c>
      <c r="P7794" cm="1">
        <f t="array" ref="P7794">IF(Q7794&gt;0,INDEX(Q7794:Q29518,MATCH(TRUE,INDEX(Q7794:Q29518="",,),0)-1),"")</f>
        <v>6</v>
      </c>
      <c r="Q7794">
        <v>5</v>
      </c>
      <c r="R7794">
        <f t="shared" si="123"/>
        <v>0</v>
      </c>
    </row>
    <row r="7795" spans="1:18" x14ac:dyDescent="0.3">
      <c r="A7795" t="s">
        <v>603</v>
      </c>
      <c r="B7795" s="1">
        <v>38566</v>
      </c>
      <c r="C7795" t="s">
        <v>16</v>
      </c>
      <c r="D7795" t="s">
        <v>631</v>
      </c>
      <c r="E7795" t="s">
        <v>632</v>
      </c>
      <c r="G7795" t="s">
        <v>19</v>
      </c>
      <c r="H7795" t="s">
        <v>41</v>
      </c>
      <c r="I7795" t="s">
        <v>21</v>
      </c>
      <c r="J7795" t="s">
        <v>22</v>
      </c>
      <c r="K7795">
        <v>53.7</v>
      </c>
      <c r="L7795">
        <v>188</v>
      </c>
      <c r="M7795" t="s">
        <v>620</v>
      </c>
      <c r="N7795">
        <v>188</v>
      </c>
      <c r="P7795" cm="1">
        <f t="array" ref="P7795">IF(Q7795&gt;0,INDEX(Q7795:Q29519,MATCH(TRUE,INDEX(Q7795:Q29519="",,),0)-1),"")</f>
        <v>6</v>
      </c>
      <c r="Q7795">
        <v>6</v>
      </c>
      <c r="R7795">
        <f t="shared" si="123"/>
        <v>0</v>
      </c>
    </row>
    <row r="7796" spans="1:18" x14ac:dyDescent="0.3">
      <c r="A7796" t="s">
        <v>603</v>
      </c>
      <c r="B7796" s="1">
        <v>38566</v>
      </c>
      <c r="C7796" t="s">
        <v>16</v>
      </c>
      <c r="D7796" t="s">
        <v>631</v>
      </c>
      <c r="E7796" t="s">
        <v>632</v>
      </c>
      <c r="G7796" t="s">
        <v>19</v>
      </c>
      <c r="H7796" t="s">
        <v>28</v>
      </c>
      <c r="I7796" t="s">
        <v>26</v>
      </c>
      <c r="J7796" t="s">
        <v>27</v>
      </c>
      <c r="K7796">
        <v>338</v>
      </c>
      <c r="L7796">
        <v>18.600000000000001</v>
      </c>
      <c r="M7796" t="s">
        <v>620</v>
      </c>
      <c r="N7796">
        <v>19</v>
      </c>
      <c r="P7796" cm="1">
        <f t="array" ref="P7796">IF(Q7796&gt;0,INDEX(Q7796:Q29520,MATCH(TRUE,INDEX(Q7796:Q29520="",,),0)-1),"")</f>
        <v>6</v>
      </c>
      <c r="Q7796">
        <v>6</v>
      </c>
      <c r="R7796">
        <f t="shared" ref="R7796:R7859" si="124">IF(P7796="","",0)</f>
        <v>0</v>
      </c>
    </row>
    <row r="7797" spans="1:18" x14ac:dyDescent="0.3">
      <c r="A7797" t="s">
        <v>603</v>
      </c>
      <c r="B7797" s="1">
        <v>38566</v>
      </c>
      <c r="C7797" t="s">
        <v>16</v>
      </c>
      <c r="D7797" t="s">
        <v>631</v>
      </c>
      <c r="E7797" t="s">
        <v>632</v>
      </c>
      <c r="G7797" s="6" t="s">
        <v>29</v>
      </c>
      <c r="H7797" t="s">
        <v>28</v>
      </c>
      <c r="I7797" t="s">
        <v>21</v>
      </c>
      <c r="J7797" t="s">
        <v>22</v>
      </c>
      <c r="K7797">
        <v>25.7</v>
      </c>
      <c r="L7797">
        <v>75</v>
      </c>
      <c r="M7797" t="s">
        <v>620</v>
      </c>
      <c r="N7797">
        <v>75</v>
      </c>
      <c r="P7797" cm="1">
        <f t="array" ref="P7797">IF(Q7797&gt;0,INDEX(Q7797:Q29521,MATCH(TRUE,INDEX(Q7797:Q29521="",,),0)-1),"")</f>
        <v>6</v>
      </c>
      <c r="Q7797">
        <v>6</v>
      </c>
      <c r="R7797">
        <f t="shared" si="124"/>
        <v>0</v>
      </c>
    </row>
    <row r="7798" spans="1:18" x14ac:dyDescent="0.3">
      <c r="A7798" t="s">
        <v>603</v>
      </c>
      <c r="B7798" s="1">
        <v>38566</v>
      </c>
      <c r="C7798" t="s">
        <v>16</v>
      </c>
      <c r="D7798" t="s">
        <v>631</v>
      </c>
      <c r="E7798" t="s">
        <v>632</v>
      </c>
      <c r="G7798" s="6" t="s">
        <v>29</v>
      </c>
      <c r="H7798" t="s">
        <v>30</v>
      </c>
      <c r="I7798" t="s">
        <v>26</v>
      </c>
      <c r="J7798" t="s">
        <v>27</v>
      </c>
      <c r="K7798">
        <v>9</v>
      </c>
      <c r="L7798">
        <v>8.75</v>
      </c>
      <c r="M7798" t="s">
        <v>620</v>
      </c>
      <c r="N7798">
        <v>8.75</v>
      </c>
      <c r="P7798" cm="1">
        <f t="array" ref="P7798">IF(Q7798&gt;0,INDEX(Q7798:Q29522,MATCH(TRUE,INDEX(Q7798:Q29522="",,),0)-1),"")</f>
        <v>6</v>
      </c>
      <c r="Q7798">
        <v>6</v>
      </c>
      <c r="R7798">
        <f t="shared" si="124"/>
        <v>0</v>
      </c>
    </row>
    <row r="7799" spans="1:18" x14ac:dyDescent="0.3">
      <c r="A7799" t="s">
        <v>603</v>
      </c>
      <c r="B7799" s="1">
        <v>38566</v>
      </c>
      <c r="C7799" t="s">
        <v>16</v>
      </c>
      <c r="D7799" t="s">
        <v>631</v>
      </c>
      <c r="E7799" t="s">
        <v>632</v>
      </c>
      <c r="G7799" s="6" t="s">
        <v>29</v>
      </c>
      <c r="H7799" t="s">
        <v>53</v>
      </c>
      <c r="I7799" t="s">
        <v>26</v>
      </c>
      <c r="J7799" t="s">
        <v>27</v>
      </c>
      <c r="K7799">
        <v>44</v>
      </c>
      <c r="L7799">
        <v>15.9</v>
      </c>
      <c r="M7799" t="s">
        <v>620</v>
      </c>
      <c r="N7799">
        <v>15.9</v>
      </c>
      <c r="P7799" cm="1">
        <f t="array" ref="P7799">IF(Q7799&gt;0,INDEX(Q7799:Q29523,MATCH(TRUE,INDEX(Q7799:Q29523="",,),0)-1),"")</f>
        <v>6</v>
      </c>
      <c r="Q7799">
        <v>6</v>
      </c>
      <c r="R7799">
        <f t="shared" si="124"/>
        <v>0</v>
      </c>
    </row>
    <row r="7800" spans="1:18" x14ac:dyDescent="0.3">
      <c r="A7800" t="s">
        <v>603</v>
      </c>
      <c r="B7800" s="1">
        <v>38566</v>
      </c>
      <c r="C7800" t="s">
        <v>16</v>
      </c>
      <c r="D7800" t="s">
        <v>631</v>
      </c>
      <c r="E7800" t="s">
        <v>632</v>
      </c>
      <c r="G7800" s="6" t="s">
        <v>29</v>
      </c>
      <c r="H7800" t="s">
        <v>122</v>
      </c>
      <c r="I7800" t="s">
        <v>26</v>
      </c>
      <c r="J7800" t="s">
        <v>27</v>
      </c>
      <c r="K7800">
        <v>52</v>
      </c>
      <c r="L7800">
        <v>9.9</v>
      </c>
      <c r="M7800" t="s">
        <v>620</v>
      </c>
      <c r="N7800">
        <v>9.9</v>
      </c>
      <c r="P7800" cm="1">
        <f t="array" ref="P7800">IF(Q7800&gt;0,INDEX(Q7800:Q29524,MATCH(TRUE,INDEX(Q7800:Q29524="",,),0)-1),"")</f>
        <v>6</v>
      </c>
      <c r="Q7800">
        <v>6</v>
      </c>
      <c r="R7800">
        <f t="shared" si="124"/>
        <v>0</v>
      </c>
    </row>
    <row r="7801" spans="1:18" x14ac:dyDescent="0.3">
      <c r="A7801" t="s">
        <v>603</v>
      </c>
      <c r="B7801" s="1">
        <v>38566</v>
      </c>
      <c r="C7801" t="s">
        <v>16</v>
      </c>
      <c r="D7801" t="s">
        <v>631</v>
      </c>
      <c r="E7801" t="s">
        <v>632</v>
      </c>
      <c r="G7801" s="6" t="s">
        <v>29</v>
      </c>
      <c r="H7801" t="s">
        <v>69</v>
      </c>
      <c r="I7801" t="s">
        <v>26</v>
      </c>
      <c r="J7801" t="s">
        <v>27</v>
      </c>
      <c r="K7801">
        <v>24</v>
      </c>
      <c r="L7801">
        <v>9.4</v>
      </c>
      <c r="M7801" t="s">
        <v>620</v>
      </c>
      <c r="N7801">
        <v>9.4</v>
      </c>
      <c r="P7801" cm="1">
        <f t="array" ref="P7801">IF(Q7801&gt;0,INDEX(Q7801:Q29525,MATCH(TRUE,INDEX(Q7801:Q29525="",,),0)-1),"")</f>
        <v>6</v>
      </c>
      <c r="Q7801">
        <v>6</v>
      </c>
      <c r="R7801">
        <f t="shared" si="124"/>
        <v>0</v>
      </c>
    </row>
    <row r="7802" spans="1:18" x14ac:dyDescent="0.3">
      <c r="A7802" t="s">
        <v>603</v>
      </c>
      <c r="B7802" s="1">
        <v>38566</v>
      </c>
      <c r="C7802" t="s">
        <v>16</v>
      </c>
      <c r="D7802" t="s">
        <v>631</v>
      </c>
      <c r="E7802" t="s">
        <v>632</v>
      </c>
      <c r="G7802" s="6" t="s">
        <v>29</v>
      </c>
      <c r="H7802" t="s">
        <v>41</v>
      </c>
      <c r="I7802" t="s">
        <v>26</v>
      </c>
      <c r="J7802" t="s">
        <v>27</v>
      </c>
      <c r="K7802">
        <v>51</v>
      </c>
      <c r="L7802">
        <v>28.4</v>
      </c>
      <c r="M7802" t="s">
        <v>620</v>
      </c>
      <c r="N7802">
        <v>28.4</v>
      </c>
      <c r="P7802" cm="1">
        <f t="array" ref="P7802">IF(Q7802&gt;0,INDEX(Q7802:Q29526,MATCH(TRUE,INDEX(Q7802:Q29526="",,),0)-1),"")</f>
        <v>6</v>
      </c>
      <c r="Q7802">
        <v>6</v>
      </c>
      <c r="R7802">
        <f t="shared" si="124"/>
        <v>0</v>
      </c>
    </row>
    <row r="7803" spans="1:18" x14ac:dyDescent="0.3">
      <c r="A7803" t="s">
        <v>603</v>
      </c>
      <c r="B7803" s="1">
        <v>38566</v>
      </c>
      <c r="C7803" t="s">
        <v>16</v>
      </c>
      <c r="D7803" t="s">
        <v>631</v>
      </c>
      <c r="E7803" t="s">
        <v>632</v>
      </c>
      <c r="G7803" s="6" t="s">
        <v>29</v>
      </c>
      <c r="H7803" t="s">
        <v>43</v>
      </c>
      <c r="I7803" t="s">
        <v>26</v>
      </c>
      <c r="J7803" t="s">
        <v>27</v>
      </c>
      <c r="K7803">
        <v>6</v>
      </c>
      <c r="L7803">
        <v>8.6999999999999993</v>
      </c>
      <c r="M7803" t="s">
        <v>620</v>
      </c>
      <c r="N7803">
        <v>8.6999999999999993</v>
      </c>
      <c r="P7803" cm="1">
        <f t="array" ref="P7803">IF(Q7803&gt;0,INDEX(Q7803:Q29527,MATCH(TRUE,INDEX(Q7803:Q29527="",,),0)-1),"")</f>
        <v>6</v>
      </c>
      <c r="Q7803">
        <v>6</v>
      </c>
      <c r="R7803">
        <f t="shared" si="124"/>
        <v>0</v>
      </c>
    </row>
    <row r="7804" spans="1:18" x14ac:dyDescent="0.3">
      <c r="P7804" t="str" cm="1">
        <f t="array" ref="P7804">IF(Q7804&gt;0,INDEX(Q7804:Q29528,MATCH(TRUE,INDEX(Q7804:Q29528="",,),0)-1),"")</f>
        <v/>
      </c>
      <c r="R7804" t="str">
        <f t="shared" si="124"/>
        <v/>
      </c>
    </row>
    <row r="7805" spans="1:18" x14ac:dyDescent="0.3">
      <c r="A7805" t="s">
        <v>603</v>
      </c>
      <c r="B7805" s="1">
        <v>38566</v>
      </c>
      <c r="C7805" t="s">
        <v>16</v>
      </c>
      <c r="D7805" t="s">
        <v>633</v>
      </c>
      <c r="E7805" t="s">
        <v>634</v>
      </c>
      <c r="G7805" t="s">
        <v>19</v>
      </c>
      <c r="H7805" t="s">
        <v>41</v>
      </c>
      <c r="I7805" t="s">
        <v>26</v>
      </c>
      <c r="J7805" t="s">
        <v>27</v>
      </c>
      <c r="K7805">
        <v>137</v>
      </c>
      <c r="L7805">
        <v>31.7</v>
      </c>
      <c r="M7805" t="s">
        <v>492</v>
      </c>
      <c r="N7805">
        <v>56</v>
      </c>
      <c r="O7805" t="s">
        <v>24</v>
      </c>
      <c r="P7805" cm="1">
        <f t="array" ref="P7805">IF(Q7805&gt;0,INDEX(Q7805:Q29529,MATCH(TRUE,INDEX(Q7805:Q29529="",,),0)-1),"")</f>
        <v>3</v>
      </c>
      <c r="Q7805">
        <v>1</v>
      </c>
      <c r="R7805">
        <f t="shared" si="124"/>
        <v>0</v>
      </c>
    </row>
    <row r="7806" spans="1:18" x14ac:dyDescent="0.3">
      <c r="A7806" t="s">
        <v>603</v>
      </c>
      <c r="B7806" s="1">
        <v>38566</v>
      </c>
      <c r="C7806" t="s">
        <v>16</v>
      </c>
      <c r="D7806" t="s">
        <v>633</v>
      </c>
      <c r="E7806" t="s">
        <v>634</v>
      </c>
      <c r="G7806" t="s">
        <v>19</v>
      </c>
      <c r="H7806" t="s">
        <v>28</v>
      </c>
      <c r="I7806" t="s">
        <v>26</v>
      </c>
      <c r="J7806" t="s">
        <v>27</v>
      </c>
      <c r="K7806">
        <v>162</v>
      </c>
      <c r="L7806">
        <v>19.899999999999999</v>
      </c>
      <c r="M7806" t="s">
        <v>492</v>
      </c>
      <c r="N7806">
        <v>23.2</v>
      </c>
      <c r="O7806" t="s">
        <v>24</v>
      </c>
      <c r="P7806" cm="1">
        <f t="array" ref="P7806">IF(Q7806&gt;0,INDEX(Q7806:Q29530,MATCH(TRUE,INDEX(Q7806:Q29530="",,),0)-1),"")</f>
        <v>3</v>
      </c>
      <c r="Q7806">
        <v>1</v>
      </c>
      <c r="R7806">
        <f t="shared" si="124"/>
        <v>0</v>
      </c>
    </row>
    <row r="7807" spans="1:18" x14ac:dyDescent="0.3">
      <c r="A7807" t="s">
        <v>603</v>
      </c>
      <c r="B7807" s="1">
        <v>38566</v>
      </c>
      <c r="C7807" t="s">
        <v>16</v>
      </c>
      <c r="D7807" t="s">
        <v>633</v>
      </c>
      <c r="E7807" t="s">
        <v>634</v>
      </c>
      <c r="G7807" s="6" t="s">
        <v>29</v>
      </c>
      <c r="H7807" t="s">
        <v>41</v>
      </c>
      <c r="I7807" t="s">
        <v>21</v>
      </c>
      <c r="J7807" t="s">
        <v>22</v>
      </c>
      <c r="K7807">
        <v>8</v>
      </c>
      <c r="L7807">
        <v>199</v>
      </c>
      <c r="M7807" t="s">
        <v>492</v>
      </c>
      <c r="N7807">
        <v>199</v>
      </c>
      <c r="O7807" t="s">
        <v>24</v>
      </c>
      <c r="P7807" cm="1">
        <f t="array" ref="P7807">IF(Q7807&gt;0,INDEX(Q7807:Q29531,MATCH(TRUE,INDEX(Q7807:Q29531="",,),0)-1),"")</f>
        <v>3</v>
      </c>
      <c r="Q7807">
        <v>1</v>
      </c>
      <c r="R7807">
        <f t="shared" si="124"/>
        <v>0</v>
      </c>
    </row>
    <row r="7808" spans="1:18" x14ac:dyDescent="0.3">
      <c r="A7808" t="s">
        <v>603</v>
      </c>
      <c r="B7808" s="1">
        <v>38566</v>
      </c>
      <c r="C7808" t="s">
        <v>16</v>
      </c>
      <c r="D7808" t="s">
        <v>633</v>
      </c>
      <c r="E7808" t="s">
        <v>634</v>
      </c>
      <c r="G7808" t="s">
        <v>19</v>
      </c>
      <c r="H7808" t="s">
        <v>41</v>
      </c>
      <c r="I7808" t="s">
        <v>26</v>
      </c>
      <c r="J7808" t="s">
        <v>27</v>
      </c>
      <c r="K7808">
        <v>137</v>
      </c>
      <c r="L7808">
        <v>31.7</v>
      </c>
      <c r="M7808" t="s">
        <v>44</v>
      </c>
      <c r="N7808">
        <v>40</v>
      </c>
      <c r="P7808" cm="1">
        <f t="array" ref="P7808">IF(Q7808&gt;0,INDEX(Q7808:Q29532,MATCH(TRUE,INDEX(Q7808:Q29532="",,),0)-1),"")</f>
        <v>3</v>
      </c>
      <c r="Q7808">
        <v>2</v>
      </c>
      <c r="R7808">
        <f t="shared" si="124"/>
        <v>0</v>
      </c>
    </row>
    <row r="7809" spans="1:18" x14ac:dyDescent="0.3">
      <c r="A7809" t="s">
        <v>603</v>
      </c>
      <c r="B7809" s="1">
        <v>38566</v>
      </c>
      <c r="C7809" t="s">
        <v>16</v>
      </c>
      <c r="D7809" t="s">
        <v>633</v>
      </c>
      <c r="E7809" t="s">
        <v>634</v>
      </c>
      <c r="G7809" t="s">
        <v>19</v>
      </c>
      <c r="H7809" t="s">
        <v>28</v>
      </c>
      <c r="I7809" t="s">
        <v>26</v>
      </c>
      <c r="J7809" t="s">
        <v>27</v>
      </c>
      <c r="K7809">
        <v>162</v>
      </c>
      <c r="L7809">
        <v>19.899999999999999</v>
      </c>
      <c r="M7809" t="s">
        <v>44</v>
      </c>
      <c r="N7809">
        <v>33.92</v>
      </c>
      <c r="P7809" cm="1">
        <f t="array" ref="P7809">IF(Q7809&gt;0,INDEX(Q7809:Q29533,MATCH(TRUE,INDEX(Q7809:Q29533="",,),0)-1),"")</f>
        <v>3</v>
      </c>
      <c r="Q7809">
        <v>2</v>
      </c>
      <c r="R7809">
        <f t="shared" si="124"/>
        <v>0</v>
      </c>
    </row>
    <row r="7810" spans="1:18" x14ac:dyDescent="0.3">
      <c r="A7810" t="s">
        <v>603</v>
      </c>
      <c r="B7810" s="1">
        <v>38566</v>
      </c>
      <c r="C7810" t="s">
        <v>16</v>
      </c>
      <c r="D7810" t="s">
        <v>633</v>
      </c>
      <c r="E7810" t="s">
        <v>634</v>
      </c>
      <c r="G7810" s="6" t="s">
        <v>29</v>
      </c>
      <c r="H7810" t="s">
        <v>41</v>
      </c>
      <c r="I7810" t="s">
        <v>21</v>
      </c>
      <c r="J7810" t="s">
        <v>22</v>
      </c>
      <c r="K7810">
        <v>8</v>
      </c>
      <c r="L7810">
        <v>199</v>
      </c>
      <c r="M7810" t="s">
        <v>44</v>
      </c>
      <c r="N7810">
        <v>199</v>
      </c>
      <c r="P7810" cm="1">
        <f t="array" ref="P7810">IF(Q7810&gt;0,INDEX(Q7810:Q29534,MATCH(TRUE,INDEX(Q7810:Q29534="",,),0)-1),"")</f>
        <v>3</v>
      </c>
      <c r="Q7810">
        <v>2</v>
      </c>
      <c r="R7810">
        <f t="shared" si="124"/>
        <v>0</v>
      </c>
    </row>
    <row r="7811" spans="1:18" x14ac:dyDescent="0.3">
      <c r="A7811" t="s">
        <v>603</v>
      </c>
      <c r="B7811" s="1">
        <v>38566</v>
      </c>
      <c r="C7811" t="s">
        <v>16</v>
      </c>
      <c r="D7811" t="s">
        <v>633</v>
      </c>
      <c r="E7811" t="s">
        <v>634</v>
      </c>
      <c r="G7811" t="s">
        <v>19</v>
      </c>
      <c r="H7811" t="s">
        <v>41</v>
      </c>
      <c r="I7811" t="s">
        <v>26</v>
      </c>
      <c r="J7811" t="s">
        <v>27</v>
      </c>
      <c r="K7811">
        <v>137</v>
      </c>
      <c r="L7811">
        <v>31.7</v>
      </c>
      <c r="M7811" t="s">
        <v>620</v>
      </c>
      <c r="N7811">
        <v>51.1</v>
      </c>
      <c r="P7811" cm="1">
        <f t="array" ref="P7811">IF(Q7811&gt;0,INDEX(Q7811:Q29535,MATCH(TRUE,INDEX(Q7811:Q29535="",,),0)-1),"")</f>
        <v>3</v>
      </c>
      <c r="Q7811">
        <v>3</v>
      </c>
      <c r="R7811">
        <f t="shared" si="124"/>
        <v>0</v>
      </c>
    </row>
    <row r="7812" spans="1:18" x14ac:dyDescent="0.3">
      <c r="A7812" t="s">
        <v>603</v>
      </c>
      <c r="B7812" s="1">
        <v>38566</v>
      </c>
      <c r="C7812" t="s">
        <v>16</v>
      </c>
      <c r="D7812" t="s">
        <v>633</v>
      </c>
      <c r="E7812" t="s">
        <v>634</v>
      </c>
      <c r="G7812" t="s">
        <v>19</v>
      </c>
      <c r="H7812" t="s">
        <v>28</v>
      </c>
      <c r="I7812" t="s">
        <v>26</v>
      </c>
      <c r="J7812" t="s">
        <v>27</v>
      </c>
      <c r="K7812">
        <v>162</v>
      </c>
      <c r="L7812">
        <v>19.899999999999999</v>
      </c>
      <c r="M7812" t="s">
        <v>620</v>
      </c>
      <c r="N7812">
        <v>20.100000000000001</v>
      </c>
      <c r="P7812" cm="1">
        <f t="array" ref="P7812">IF(Q7812&gt;0,INDEX(Q7812:Q29536,MATCH(TRUE,INDEX(Q7812:Q29536="",,),0)-1),"")</f>
        <v>3</v>
      </c>
      <c r="Q7812">
        <v>3</v>
      </c>
      <c r="R7812">
        <f t="shared" si="124"/>
        <v>0</v>
      </c>
    </row>
    <row r="7813" spans="1:18" x14ac:dyDescent="0.3">
      <c r="A7813" t="s">
        <v>603</v>
      </c>
      <c r="B7813" s="1">
        <v>38566</v>
      </c>
      <c r="C7813" t="s">
        <v>16</v>
      </c>
      <c r="D7813" t="s">
        <v>633</v>
      </c>
      <c r="E7813" t="s">
        <v>634</v>
      </c>
      <c r="G7813" s="6" t="s">
        <v>29</v>
      </c>
      <c r="H7813" t="s">
        <v>41</v>
      </c>
      <c r="I7813" t="s">
        <v>21</v>
      </c>
      <c r="J7813" t="s">
        <v>22</v>
      </c>
      <c r="K7813">
        <v>8</v>
      </c>
      <c r="L7813">
        <v>199</v>
      </c>
      <c r="M7813" t="s">
        <v>620</v>
      </c>
      <c r="N7813">
        <v>199</v>
      </c>
      <c r="P7813" cm="1">
        <f t="array" ref="P7813">IF(Q7813&gt;0,INDEX(Q7813:Q29537,MATCH(TRUE,INDEX(Q7813:Q29537="",,),0)-1),"")</f>
        <v>3</v>
      </c>
      <c r="Q7813">
        <v>3</v>
      </c>
      <c r="R7813">
        <f t="shared" si="124"/>
        <v>0</v>
      </c>
    </row>
    <row r="7814" spans="1:18" x14ac:dyDescent="0.3">
      <c r="P7814" t="str" cm="1">
        <f t="array" ref="P7814">IF(Q7814&gt;0,INDEX(Q7814:Q29538,MATCH(TRUE,INDEX(Q7814:Q29538="",,),0)-1),"")</f>
        <v/>
      </c>
      <c r="R7814" t="str">
        <f t="shared" si="124"/>
        <v/>
      </c>
    </row>
    <row r="7815" spans="1:18" x14ac:dyDescent="0.3">
      <c r="A7815" t="s">
        <v>603</v>
      </c>
      <c r="B7815" s="1">
        <v>38553</v>
      </c>
      <c r="C7815" t="s">
        <v>16</v>
      </c>
      <c r="D7815" t="s">
        <v>635</v>
      </c>
      <c r="E7815" t="s">
        <v>636</v>
      </c>
      <c r="G7815" t="s">
        <v>19</v>
      </c>
      <c r="H7815" t="s">
        <v>41</v>
      </c>
      <c r="I7815" t="s">
        <v>21</v>
      </c>
      <c r="J7815" t="s">
        <v>22</v>
      </c>
      <c r="K7815">
        <v>15.3</v>
      </c>
      <c r="L7815">
        <v>200</v>
      </c>
      <c r="M7815" t="s">
        <v>492</v>
      </c>
      <c r="N7815">
        <v>200</v>
      </c>
      <c r="O7815" t="s">
        <v>24</v>
      </c>
      <c r="P7815" cm="1">
        <f t="array" ref="P7815">IF(Q7815&gt;0,INDEX(Q7815:Q29539,MATCH(TRUE,INDEX(Q7815:Q29539="",,),0)-1),"")</f>
        <v>4</v>
      </c>
      <c r="Q7815">
        <v>1</v>
      </c>
      <c r="R7815">
        <f t="shared" si="124"/>
        <v>0</v>
      </c>
    </row>
    <row r="7816" spans="1:18" x14ac:dyDescent="0.3">
      <c r="A7816" t="s">
        <v>603</v>
      </c>
      <c r="B7816" s="1">
        <v>38553</v>
      </c>
      <c r="C7816" t="s">
        <v>16</v>
      </c>
      <c r="D7816" t="s">
        <v>635</v>
      </c>
      <c r="E7816" t="s">
        <v>636</v>
      </c>
      <c r="G7816" t="s">
        <v>19</v>
      </c>
      <c r="H7816" t="s">
        <v>41</v>
      </c>
      <c r="I7816" t="s">
        <v>26</v>
      </c>
      <c r="J7816" t="s">
        <v>27</v>
      </c>
      <c r="K7816">
        <v>124</v>
      </c>
      <c r="L7816">
        <v>30.9</v>
      </c>
      <c r="M7816" t="s">
        <v>492</v>
      </c>
      <c r="N7816">
        <v>70</v>
      </c>
      <c r="O7816" t="s">
        <v>24</v>
      </c>
      <c r="P7816" cm="1">
        <f t="array" ref="P7816">IF(Q7816&gt;0,INDEX(Q7816:Q29540,MATCH(TRUE,INDEX(Q7816:Q29540="",,),0)-1),"")</f>
        <v>4</v>
      </c>
      <c r="Q7816">
        <v>1</v>
      </c>
      <c r="R7816">
        <f t="shared" si="124"/>
        <v>0</v>
      </c>
    </row>
    <row r="7817" spans="1:18" x14ac:dyDescent="0.3">
      <c r="A7817" t="s">
        <v>603</v>
      </c>
      <c r="B7817" s="1">
        <v>38553</v>
      </c>
      <c r="C7817" t="s">
        <v>16</v>
      </c>
      <c r="D7817" t="s">
        <v>635</v>
      </c>
      <c r="E7817" t="s">
        <v>636</v>
      </c>
      <c r="G7817" t="s">
        <v>19</v>
      </c>
      <c r="H7817" t="s">
        <v>28</v>
      </c>
      <c r="I7817" t="s">
        <v>26</v>
      </c>
      <c r="J7817" t="s">
        <v>27</v>
      </c>
      <c r="K7817">
        <v>203</v>
      </c>
      <c r="L7817">
        <v>24.1</v>
      </c>
      <c r="M7817" t="s">
        <v>492</v>
      </c>
      <c r="N7817">
        <v>26</v>
      </c>
      <c r="O7817" t="s">
        <v>24</v>
      </c>
      <c r="P7817" cm="1">
        <f t="array" ref="P7817">IF(Q7817&gt;0,INDEX(Q7817:Q29541,MATCH(TRUE,INDEX(Q7817:Q29541="",,),0)-1),"")</f>
        <v>4</v>
      </c>
      <c r="Q7817">
        <v>1</v>
      </c>
      <c r="R7817">
        <f t="shared" si="124"/>
        <v>0</v>
      </c>
    </row>
    <row r="7818" spans="1:18" x14ac:dyDescent="0.3">
      <c r="A7818" t="s">
        <v>603</v>
      </c>
      <c r="B7818" s="1">
        <v>38553</v>
      </c>
      <c r="C7818" t="s">
        <v>16</v>
      </c>
      <c r="D7818" t="s">
        <v>635</v>
      </c>
      <c r="E7818" t="s">
        <v>636</v>
      </c>
      <c r="G7818" s="6" t="s">
        <v>29</v>
      </c>
      <c r="H7818" t="s">
        <v>28</v>
      </c>
      <c r="I7818" t="s">
        <v>21</v>
      </c>
      <c r="J7818" t="s">
        <v>22</v>
      </c>
      <c r="K7818">
        <v>3.9</v>
      </c>
      <c r="L7818">
        <v>86</v>
      </c>
      <c r="M7818" t="s">
        <v>492</v>
      </c>
      <c r="N7818">
        <v>86</v>
      </c>
      <c r="O7818" t="s">
        <v>24</v>
      </c>
      <c r="P7818" cm="1">
        <f t="array" ref="P7818">IF(Q7818&gt;0,INDEX(Q7818:Q29542,MATCH(TRUE,INDEX(Q7818:Q29542="",,),0)-1),"")</f>
        <v>4</v>
      </c>
      <c r="Q7818">
        <v>1</v>
      </c>
      <c r="R7818">
        <f t="shared" si="124"/>
        <v>0</v>
      </c>
    </row>
    <row r="7819" spans="1:18" x14ac:dyDescent="0.3">
      <c r="A7819" t="s">
        <v>603</v>
      </c>
      <c r="B7819" s="1">
        <v>38553</v>
      </c>
      <c r="C7819" t="s">
        <v>16</v>
      </c>
      <c r="D7819" t="s">
        <v>635</v>
      </c>
      <c r="E7819" t="s">
        <v>636</v>
      </c>
      <c r="G7819" t="s">
        <v>19</v>
      </c>
      <c r="H7819" t="s">
        <v>41</v>
      </c>
      <c r="I7819" t="s">
        <v>21</v>
      </c>
      <c r="J7819" t="s">
        <v>22</v>
      </c>
      <c r="K7819">
        <v>15.3</v>
      </c>
      <c r="L7819">
        <v>200</v>
      </c>
      <c r="M7819" t="s">
        <v>44</v>
      </c>
      <c r="N7819">
        <v>200</v>
      </c>
      <c r="P7819" cm="1">
        <f t="array" ref="P7819">IF(Q7819&gt;0,INDEX(Q7819:Q29543,MATCH(TRUE,INDEX(Q7819:Q29543="",,),0)-1),"")</f>
        <v>4</v>
      </c>
      <c r="Q7819">
        <v>2</v>
      </c>
      <c r="R7819">
        <f t="shared" si="124"/>
        <v>0</v>
      </c>
    </row>
    <row r="7820" spans="1:18" x14ac:dyDescent="0.3">
      <c r="A7820" t="s">
        <v>603</v>
      </c>
      <c r="B7820" s="1">
        <v>38553</v>
      </c>
      <c r="C7820" t="s">
        <v>16</v>
      </c>
      <c r="D7820" t="s">
        <v>635</v>
      </c>
      <c r="E7820" t="s">
        <v>636</v>
      </c>
      <c r="G7820" t="s">
        <v>19</v>
      </c>
      <c r="H7820" t="s">
        <v>41</v>
      </c>
      <c r="I7820" t="s">
        <v>26</v>
      </c>
      <c r="J7820" t="s">
        <v>27</v>
      </c>
      <c r="K7820">
        <v>124</v>
      </c>
      <c r="L7820">
        <v>30.9</v>
      </c>
      <c r="M7820" t="s">
        <v>44</v>
      </c>
      <c r="N7820">
        <v>30.9</v>
      </c>
      <c r="P7820" cm="1">
        <f t="array" ref="P7820">IF(Q7820&gt;0,INDEX(Q7820:Q29544,MATCH(TRUE,INDEX(Q7820:Q29544="",,),0)-1),"")</f>
        <v>4</v>
      </c>
      <c r="Q7820">
        <v>2</v>
      </c>
      <c r="R7820">
        <f t="shared" si="124"/>
        <v>0</v>
      </c>
    </row>
    <row r="7821" spans="1:18" x14ac:dyDescent="0.3">
      <c r="A7821" t="s">
        <v>603</v>
      </c>
      <c r="B7821" s="1">
        <v>38553</v>
      </c>
      <c r="C7821" t="s">
        <v>16</v>
      </c>
      <c r="D7821" t="s">
        <v>635</v>
      </c>
      <c r="E7821" t="s">
        <v>636</v>
      </c>
      <c r="G7821" t="s">
        <v>19</v>
      </c>
      <c r="H7821" t="s">
        <v>28</v>
      </c>
      <c r="I7821" t="s">
        <v>26</v>
      </c>
      <c r="J7821" t="s">
        <v>27</v>
      </c>
      <c r="K7821">
        <v>203</v>
      </c>
      <c r="L7821">
        <v>24.1</v>
      </c>
      <c r="M7821" t="s">
        <v>44</v>
      </c>
      <c r="N7821">
        <v>43.61</v>
      </c>
      <c r="P7821" cm="1">
        <f t="array" ref="P7821">IF(Q7821&gt;0,INDEX(Q7821:Q29545,MATCH(TRUE,INDEX(Q7821:Q29545="",,),0)-1),"")</f>
        <v>4</v>
      </c>
      <c r="Q7821">
        <v>2</v>
      </c>
      <c r="R7821">
        <f t="shared" si="124"/>
        <v>0</v>
      </c>
    </row>
    <row r="7822" spans="1:18" x14ac:dyDescent="0.3">
      <c r="A7822" t="s">
        <v>603</v>
      </c>
      <c r="B7822" s="1">
        <v>38553</v>
      </c>
      <c r="C7822" t="s">
        <v>16</v>
      </c>
      <c r="D7822" t="s">
        <v>635</v>
      </c>
      <c r="E7822" t="s">
        <v>636</v>
      </c>
      <c r="G7822" s="6" t="s">
        <v>29</v>
      </c>
      <c r="H7822" t="s">
        <v>28</v>
      </c>
      <c r="I7822" t="s">
        <v>21</v>
      </c>
      <c r="J7822" t="s">
        <v>22</v>
      </c>
      <c r="K7822">
        <v>3.9</v>
      </c>
      <c r="L7822">
        <v>86</v>
      </c>
      <c r="M7822" t="s">
        <v>44</v>
      </c>
      <c r="N7822">
        <v>86</v>
      </c>
      <c r="P7822" cm="1">
        <f t="array" ref="P7822">IF(Q7822&gt;0,INDEX(Q7822:Q29546,MATCH(TRUE,INDEX(Q7822:Q29546="",,),0)-1),"")</f>
        <v>4</v>
      </c>
      <c r="Q7822">
        <v>2</v>
      </c>
      <c r="R7822">
        <f t="shared" si="124"/>
        <v>0</v>
      </c>
    </row>
    <row r="7823" spans="1:18" x14ac:dyDescent="0.3">
      <c r="A7823" t="s">
        <v>603</v>
      </c>
      <c r="B7823" s="1">
        <v>38553</v>
      </c>
      <c r="C7823" t="s">
        <v>16</v>
      </c>
      <c r="D7823" t="s">
        <v>635</v>
      </c>
      <c r="E7823" t="s">
        <v>636</v>
      </c>
      <c r="G7823" t="s">
        <v>19</v>
      </c>
      <c r="H7823" t="s">
        <v>41</v>
      </c>
      <c r="I7823" t="s">
        <v>21</v>
      </c>
      <c r="J7823" t="s">
        <v>22</v>
      </c>
      <c r="K7823">
        <v>15.3</v>
      </c>
      <c r="L7823">
        <v>200</v>
      </c>
      <c r="M7823" t="s">
        <v>100</v>
      </c>
      <c r="N7823">
        <v>452.9</v>
      </c>
      <c r="P7823" cm="1">
        <f t="array" ref="P7823">IF(Q7823&gt;0,INDEX(Q7823:Q29547,MATCH(TRUE,INDEX(Q7823:Q29547="",,),0)-1),"")</f>
        <v>4</v>
      </c>
      <c r="Q7823">
        <v>3</v>
      </c>
      <c r="R7823">
        <f t="shared" si="124"/>
        <v>0</v>
      </c>
    </row>
    <row r="7824" spans="1:18" x14ac:dyDescent="0.3">
      <c r="A7824" t="s">
        <v>603</v>
      </c>
      <c r="B7824" s="1">
        <v>38553</v>
      </c>
      <c r="C7824" t="s">
        <v>16</v>
      </c>
      <c r="D7824" t="s">
        <v>635</v>
      </c>
      <c r="E7824" t="s">
        <v>636</v>
      </c>
      <c r="G7824" t="s">
        <v>19</v>
      </c>
      <c r="H7824" t="s">
        <v>41</v>
      </c>
      <c r="I7824" t="s">
        <v>26</v>
      </c>
      <c r="J7824" t="s">
        <v>27</v>
      </c>
      <c r="K7824">
        <v>124</v>
      </c>
      <c r="L7824">
        <v>30.9</v>
      </c>
      <c r="M7824" t="s">
        <v>100</v>
      </c>
      <c r="N7824">
        <v>30.9</v>
      </c>
      <c r="P7824" cm="1">
        <f t="array" ref="P7824">IF(Q7824&gt;0,INDEX(Q7824:Q29548,MATCH(TRUE,INDEX(Q7824:Q29548="",,),0)-1),"")</f>
        <v>4</v>
      </c>
      <c r="Q7824">
        <v>3</v>
      </c>
      <c r="R7824">
        <f t="shared" si="124"/>
        <v>0</v>
      </c>
    </row>
    <row r="7825" spans="1:18" x14ac:dyDescent="0.3">
      <c r="A7825" t="s">
        <v>603</v>
      </c>
      <c r="B7825" s="1">
        <v>38553</v>
      </c>
      <c r="C7825" t="s">
        <v>16</v>
      </c>
      <c r="D7825" t="s">
        <v>635</v>
      </c>
      <c r="E7825" t="s">
        <v>636</v>
      </c>
      <c r="G7825" t="s">
        <v>19</v>
      </c>
      <c r="H7825" t="s">
        <v>28</v>
      </c>
      <c r="I7825" t="s">
        <v>26</v>
      </c>
      <c r="J7825" t="s">
        <v>27</v>
      </c>
      <c r="K7825">
        <v>203</v>
      </c>
      <c r="L7825">
        <v>24.1</v>
      </c>
      <c r="M7825" t="s">
        <v>100</v>
      </c>
      <c r="N7825">
        <v>24.1</v>
      </c>
      <c r="P7825" cm="1">
        <f t="array" ref="P7825">IF(Q7825&gt;0,INDEX(Q7825:Q29549,MATCH(TRUE,INDEX(Q7825:Q29549="",,),0)-1),"")</f>
        <v>4</v>
      </c>
      <c r="Q7825">
        <v>3</v>
      </c>
      <c r="R7825">
        <f t="shared" si="124"/>
        <v>0</v>
      </c>
    </row>
    <row r="7826" spans="1:18" x14ac:dyDescent="0.3">
      <c r="A7826" t="s">
        <v>603</v>
      </c>
      <c r="B7826" s="1">
        <v>38553</v>
      </c>
      <c r="C7826" t="s">
        <v>16</v>
      </c>
      <c r="D7826" t="s">
        <v>635</v>
      </c>
      <c r="E7826" t="s">
        <v>636</v>
      </c>
      <c r="G7826" s="6" t="s">
        <v>29</v>
      </c>
      <c r="H7826" t="s">
        <v>28</v>
      </c>
      <c r="I7826" t="s">
        <v>21</v>
      </c>
      <c r="J7826" t="s">
        <v>22</v>
      </c>
      <c r="K7826">
        <v>3.9</v>
      </c>
      <c r="L7826">
        <v>86</v>
      </c>
      <c r="M7826" t="s">
        <v>100</v>
      </c>
      <c r="N7826">
        <v>86</v>
      </c>
      <c r="P7826" cm="1">
        <f t="array" ref="P7826">IF(Q7826&gt;0,INDEX(Q7826:Q29550,MATCH(TRUE,INDEX(Q7826:Q29550="",,),0)-1),"")</f>
        <v>4</v>
      </c>
      <c r="Q7826">
        <v>3</v>
      </c>
      <c r="R7826">
        <f t="shared" si="124"/>
        <v>0</v>
      </c>
    </row>
    <row r="7827" spans="1:18" x14ac:dyDescent="0.3">
      <c r="A7827" t="s">
        <v>603</v>
      </c>
      <c r="B7827" s="1">
        <v>38553</v>
      </c>
      <c r="C7827" t="s">
        <v>16</v>
      </c>
      <c r="D7827" t="s">
        <v>635</v>
      </c>
      <c r="E7827" t="s">
        <v>636</v>
      </c>
      <c r="G7827" t="s">
        <v>19</v>
      </c>
      <c r="H7827" t="s">
        <v>41</v>
      </c>
      <c r="I7827" t="s">
        <v>21</v>
      </c>
      <c r="J7827" t="s">
        <v>22</v>
      </c>
      <c r="K7827">
        <v>15.3</v>
      </c>
      <c r="L7827">
        <v>200</v>
      </c>
      <c r="M7827" t="s">
        <v>45</v>
      </c>
      <c r="N7827">
        <v>230</v>
      </c>
      <c r="P7827" cm="1">
        <f t="array" ref="P7827">IF(Q7827&gt;0,INDEX(Q7827:Q29551,MATCH(TRUE,INDEX(Q7827:Q29551="",,),0)-1),"")</f>
        <v>4</v>
      </c>
      <c r="Q7827">
        <v>4</v>
      </c>
      <c r="R7827">
        <f t="shared" si="124"/>
        <v>0</v>
      </c>
    </row>
    <row r="7828" spans="1:18" x14ac:dyDescent="0.3">
      <c r="A7828" t="s">
        <v>603</v>
      </c>
      <c r="B7828" s="1">
        <v>38553</v>
      </c>
      <c r="C7828" t="s">
        <v>16</v>
      </c>
      <c r="D7828" t="s">
        <v>635</v>
      </c>
      <c r="E7828" t="s">
        <v>636</v>
      </c>
      <c r="G7828" t="s">
        <v>19</v>
      </c>
      <c r="H7828" t="s">
        <v>41</v>
      </c>
      <c r="I7828" t="s">
        <v>26</v>
      </c>
      <c r="J7828" t="s">
        <v>27</v>
      </c>
      <c r="K7828">
        <v>124</v>
      </c>
      <c r="L7828">
        <v>30.9</v>
      </c>
      <c r="M7828" t="s">
        <v>45</v>
      </c>
      <c r="N7828">
        <v>34.700000000000003</v>
      </c>
      <c r="P7828" cm="1">
        <f t="array" ref="P7828">IF(Q7828&gt;0,INDEX(Q7828:Q29552,MATCH(TRUE,INDEX(Q7828:Q29552="",,),0)-1),"")</f>
        <v>4</v>
      </c>
      <c r="Q7828">
        <v>4</v>
      </c>
      <c r="R7828">
        <f t="shared" si="124"/>
        <v>0</v>
      </c>
    </row>
    <row r="7829" spans="1:18" x14ac:dyDescent="0.3">
      <c r="A7829" t="s">
        <v>603</v>
      </c>
      <c r="B7829" s="1">
        <v>38553</v>
      </c>
      <c r="C7829" t="s">
        <v>16</v>
      </c>
      <c r="D7829" t="s">
        <v>635</v>
      </c>
      <c r="E7829" t="s">
        <v>636</v>
      </c>
      <c r="G7829" t="s">
        <v>19</v>
      </c>
      <c r="H7829" t="s">
        <v>28</v>
      </c>
      <c r="I7829" t="s">
        <v>26</v>
      </c>
      <c r="J7829" t="s">
        <v>27</v>
      </c>
      <c r="K7829">
        <v>203</v>
      </c>
      <c r="L7829">
        <v>24.1</v>
      </c>
      <c r="M7829" t="s">
        <v>45</v>
      </c>
      <c r="N7829">
        <v>24.11</v>
      </c>
      <c r="P7829" cm="1">
        <f t="array" ref="P7829">IF(Q7829&gt;0,INDEX(Q7829:Q29553,MATCH(TRUE,INDEX(Q7829:Q29553="",,),0)-1),"")</f>
        <v>4</v>
      </c>
      <c r="Q7829">
        <v>4</v>
      </c>
      <c r="R7829">
        <f t="shared" si="124"/>
        <v>0</v>
      </c>
    </row>
    <row r="7830" spans="1:18" x14ac:dyDescent="0.3">
      <c r="A7830" t="s">
        <v>603</v>
      </c>
      <c r="B7830" s="1">
        <v>38553</v>
      </c>
      <c r="C7830" t="s">
        <v>16</v>
      </c>
      <c r="D7830" t="s">
        <v>635</v>
      </c>
      <c r="E7830" t="s">
        <v>636</v>
      </c>
      <c r="G7830" s="6" t="s">
        <v>29</v>
      </c>
      <c r="H7830" t="s">
        <v>28</v>
      </c>
      <c r="I7830" t="s">
        <v>21</v>
      </c>
      <c r="J7830" t="s">
        <v>22</v>
      </c>
      <c r="K7830">
        <v>3.9</v>
      </c>
      <c r="L7830">
        <v>86</v>
      </c>
      <c r="M7830" t="s">
        <v>45</v>
      </c>
      <c r="N7830">
        <v>86</v>
      </c>
      <c r="P7830" cm="1">
        <f t="array" ref="P7830">IF(Q7830&gt;0,INDEX(Q7830:Q29554,MATCH(TRUE,INDEX(Q7830:Q29554="",,),0)-1),"")</f>
        <v>4</v>
      </c>
      <c r="Q7830">
        <v>4</v>
      </c>
      <c r="R7830">
        <f t="shared" si="124"/>
        <v>0</v>
      </c>
    </row>
    <row r="7831" spans="1:18" x14ac:dyDescent="0.3">
      <c r="P7831" t="str" cm="1">
        <f t="array" ref="P7831">IF(Q7831&gt;0,INDEX(Q7831:Q29555,MATCH(TRUE,INDEX(Q7831:Q29555="",,),0)-1),"")</f>
        <v/>
      </c>
      <c r="R7831" t="str">
        <f t="shared" si="124"/>
        <v/>
      </c>
    </row>
    <row r="7832" spans="1:18" x14ac:dyDescent="0.3">
      <c r="A7832" t="s">
        <v>603</v>
      </c>
      <c r="B7832" s="1">
        <v>38553</v>
      </c>
      <c r="C7832" t="s">
        <v>16</v>
      </c>
      <c r="D7832" t="s">
        <v>637</v>
      </c>
      <c r="E7832" t="s">
        <v>638</v>
      </c>
      <c r="G7832" t="s">
        <v>19</v>
      </c>
      <c r="H7832" t="s">
        <v>41</v>
      </c>
      <c r="I7832" t="s">
        <v>21</v>
      </c>
      <c r="J7832" t="s">
        <v>22</v>
      </c>
      <c r="K7832">
        <v>204.3</v>
      </c>
      <c r="L7832">
        <v>200</v>
      </c>
      <c r="M7832" t="s">
        <v>606</v>
      </c>
      <c r="N7832">
        <v>322</v>
      </c>
      <c r="O7832" t="s">
        <v>24</v>
      </c>
      <c r="P7832" cm="1">
        <f t="array" ref="P7832">IF(Q7832&gt;0,INDEX(Q7832:Q29556,MATCH(TRUE,INDEX(Q7832:Q29556="",,),0)-1),"")</f>
        <v>6</v>
      </c>
      <c r="Q7832">
        <v>1</v>
      </c>
      <c r="R7832">
        <f t="shared" si="124"/>
        <v>0</v>
      </c>
    </row>
    <row r="7833" spans="1:18" x14ac:dyDescent="0.3">
      <c r="A7833" t="s">
        <v>603</v>
      </c>
      <c r="B7833" s="1">
        <v>38553</v>
      </c>
      <c r="C7833" t="s">
        <v>16</v>
      </c>
      <c r="D7833" t="s">
        <v>637</v>
      </c>
      <c r="E7833" t="s">
        <v>638</v>
      </c>
      <c r="G7833" s="6" t="s">
        <v>29</v>
      </c>
      <c r="H7833" t="s">
        <v>28</v>
      </c>
      <c r="I7833" t="s">
        <v>21</v>
      </c>
      <c r="J7833" t="s">
        <v>22</v>
      </c>
      <c r="K7833">
        <v>3.1</v>
      </c>
      <c r="L7833">
        <v>56</v>
      </c>
      <c r="M7833" t="s">
        <v>606</v>
      </c>
      <c r="N7833">
        <v>56</v>
      </c>
      <c r="O7833" t="s">
        <v>24</v>
      </c>
      <c r="P7833" cm="1">
        <f t="array" ref="P7833">IF(Q7833&gt;0,INDEX(Q7833:Q29557,MATCH(TRUE,INDEX(Q7833:Q29557="",,),0)-1),"")</f>
        <v>6</v>
      </c>
      <c r="Q7833">
        <v>1</v>
      </c>
      <c r="R7833">
        <f t="shared" si="124"/>
        <v>0</v>
      </c>
    </row>
    <row r="7834" spans="1:18" x14ac:dyDescent="0.3">
      <c r="A7834" t="s">
        <v>603</v>
      </c>
      <c r="B7834" s="1">
        <v>38553</v>
      </c>
      <c r="C7834" t="s">
        <v>16</v>
      </c>
      <c r="D7834" t="s">
        <v>637</v>
      </c>
      <c r="E7834" t="s">
        <v>638</v>
      </c>
      <c r="G7834" s="6" t="s">
        <v>29</v>
      </c>
      <c r="H7834" t="s">
        <v>41</v>
      </c>
      <c r="I7834" t="s">
        <v>26</v>
      </c>
      <c r="J7834" t="s">
        <v>27</v>
      </c>
      <c r="K7834">
        <v>121</v>
      </c>
      <c r="L7834">
        <v>28.1</v>
      </c>
      <c r="M7834" t="s">
        <v>606</v>
      </c>
      <c r="N7834">
        <v>28.1</v>
      </c>
      <c r="O7834" t="s">
        <v>24</v>
      </c>
      <c r="P7834" cm="1">
        <f t="array" ref="P7834">IF(Q7834&gt;0,INDEX(Q7834:Q29558,MATCH(TRUE,INDEX(Q7834:Q29558="",,),0)-1),"")</f>
        <v>6</v>
      </c>
      <c r="Q7834">
        <v>1</v>
      </c>
      <c r="R7834">
        <f t="shared" si="124"/>
        <v>0</v>
      </c>
    </row>
    <row r="7835" spans="1:18" x14ac:dyDescent="0.3">
      <c r="A7835" t="s">
        <v>603</v>
      </c>
      <c r="B7835" s="1">
        <v>38553</v>
      </c>
      <c r="C7835" t="s">
        <v>16</v>
      </c>
      <c r="D7835" t="s">
        <v>637</v>
      </c>
      <c r="E7835" t="s">
        <v>638</v>
      </c>
      <c r="G7835" s="6" t="s">
        <v>29</v>
      </c>
      <c r="H7835" t="s">
        <v>28</v>
      </c>
      <c r="I7835" t="s">
        <v>26</v>
      </c>
      <c r="J7835" t="s">
        <v>27</v>
      </c>
      <c r="K7835">
        <v>35</v>
      </c>
      <c r="L7835">
        <v>22</v>
      </c>
      <c r="M7835" t="s">
        <v>606</v>
      </c>
      <c r="N7835">
        <v>22</v>
      </c>
      <c r="O7835" t="s">
        <v>24</v>
      </c>
      <c r="P7835" cm="1">
        <f t="array" ref="P7835">IF(Q7835&gt;0,INDEX(Q7835:Q29559,MATCH(TRUE,INDEX(Q7835:Q29559="",,),0)-1),"")</f>
        <v>6</v>
      </c>
      <c r="Q7835">
        <v>1</v>
      </c>
      <c r="R7835">
        <f t="shared" si="124"/>
        <v>0</v>
      </c>
    </row>
    <row r="7836" spans="1:18" x14ac:dyDescent="0.3">
      <c r="A7836" t="s">
        <v>603</v>
      </c>
      <c r="B7836" s="1">
        <v>38553</v>
      </c>
      <c r="C7836" t="s">
        <v>16</v>
      </c>
      <c r="D7836" t="s">
        <v>637</v>
      </c>
      <c r="E7836" t="s">
        <v>638</v>
      </c>
      <c r="G7836" t="s">
        <v>19</v>
      </c>
      <c r="H7836" t="s">
        <v>41</v>
      </c>
      <c r="I7836" t="s">
        <v>21</v>
      </c>
      <c r="J7836" t="s">
        <v>22</v>
      </c>
      <c r="K7836">
        <v>204.3</v>
      </c>
      <c r="L7836">
        <v>200</v>
      </c>
      <c r="M7836" t="s">
        <v>113</v>
      </c>
      <c r="N7836">
        <v>251.77</v>
      </c>
      <c r="P7836" cm="1">
        <f t="array" ref="P7836">IF(Q7836&gt;0,INDEX(Q7836:Q29560,MATCH(TRUE,INDEX(Q7836:Q29560="",,),0)-1),"")</f>
        <v>6</v>
      </c>
      <c r="Q7836">
        <v>2</v>
      </c>
      <c r="R7836">
        <f t="shared" si="124"/>
        <v>0</v>
      </c>
    </row>
    <row r="7837" spans="1:18" x14ac:dyDescent="0.3">
      <c r="A7837" t="s">
        <v>603</v>
      </c>
      <c r="B7837" s="1">
        <v>38553</v>
      </c>
      <c r="C7837" t="s">
        <v>16</v>
      </c>
      <c r="D7837" t="s">
        <v>637</v>
      </c>
      <c r="E7837" t="s">
        <v>638</v>
      </c>
      <c r="G7837" s="6" t="s">
        <v>29</v>
      </c>
      <c r="H7837" t="s">
        <v>28</v>
      </c>
      <c r="I7837" t="s">
        <v>21</v>
      </c>
      <c r="J7837" t="s">
        <v>22</v>
      </c>
      <c r="K7837">
        <v>3.1</v>
      </c>
      <c r="L7837">
        <v>56</v>
      </c>
      <c r="M7837" t="s">
        <v>113</v>
      </c>
      <c r="N7837">
        <v>56</v>
      </c>
      <c r="P7837" cm="1">
        <f t="array" ref="P7837">IF(Q7837&gt;0,INDEX(Q7837:Q29561,MATCH(TRUE,INDEX(Q7837:Q29561="",,),0)-1),"")</f>
        <v>6</v>
      </c>
      <c r="Q7837">
        <v>2</v>
      </c>
      <c r="R7837">
        <f t="shared" si="124"/>
        <v>0</v>
      </c>
    </row>
    <row r="7838" spans="1:18" x14ac:dyDescent="0.3">
      <c r="A7838" t="s">
        <v>603</v>
      </c>
      <c r="B7838" s="1">
        <v>38553</v>
      </c>
      <c r="C7838" t="s">
        <v>16</v>
      </c>
      <c r="D7838" t="s">
        <v>637</v>
      </c>
      <c r="E7838" t="s">
        <v>638</v>
      </c>
      <c r="G7838" s="6" t="s">
        <v>29</v>
      </c>
      <c r="H7838" t="s">
        <v>41</v>
      </c>
      <c r="I7838" t="s">
        <v>26</v>
      </c>
      <c r="J7838" t="s">
        <v>27</v>
      </c>
      <c r="K7838">
        <v>121</v>
      </c>
      <c r="L7838">
        <v>28.1</v>
      </c>
      <c r="M7838" t="s">
        <v>113</v>
      </c>
      <c r="N7838">
        <v>28.1</v>
      </c>
      <c r="P7838" cm="1">
        <f t="array" ref="P7838">IF(Q7838&gt;0,INDEX(Q7838:Q29562,MATCH(TRUE,INDEX(Q7838:Q29562="",,),0)-1),"")</f>
        <v>6</v>
      </c>
      <c r="Q7838">
        <v>2</v>
      </c>
      <c r="R7838">
        <f t="shared" si="124"/>
        <v>0</v>
      </c>
    </row>
    <row r="7839" spans="1:18" x14ac:dyDescent="0.3">
      <c r="A7839" t="s">
        <v>603</v>
      </c>
      <c r="B7839" s="1">
        <v>38553</v>
      </c>
      <c r="C7839" t="s">
        <v>16</v>
      </c>
      <c r="D7839" t="s">
        <v>637</v>
      </c>
      <c r="E7839" t="s">
        <v>638</v>
      </c>
      <c r="G7839" s="6" t="s">
        <v>29</v>
      </c>
      <c r="H7839" t="s">
        <v>28</v>
      </c>
      <c r="I7839" t="s">
        <v>26</v>
      </c>
      <c r="J7839" t="s">
        <v>27</v>
      </c>
      <c r="K7839">
        <v>35</v>
      </c>
      <c r="L7839">
        <v>22</v>
      </c>
      <c r="M7839" t="s">
        <v>113</v>
      </c>
      <c r="N7839">
        <v>22</v>
      </c>
      <c r="P7839" cm="1">
        <f t="array" ref="P7839">IF(Q7839&gt;0,INDEX(Q7839:Q29563,MATCH(TRUE,INDEX(Q7839:Q29563="",,),0)-1),"")</f>
        <v>6</v>
      </c>
      <c r="Q7839">
        <v>2</v>
      </c>
      <c r="R7839">
        <f t="shared" si="124"/>
        <v>0</v>
      </c>
    </row>
    <row r="7840" spans="1:18" x14ac:dyDescent="0.3">
      <c r="A7840" t="s">
        <v>603</v>
      </c>
      <c r="B7840" s="1">
        <v>38553</v>
      </c>
      <c r="C7840" t="s">
        <v>16</v>
      </c>
      <c r="D7840" t="s">
        <v>637</v>
      </c>
      <c r="E7840" t="s">
        <v>638</v>
      </c>
      <c r="G7840" t="s">
        <v>19</v>
      </c>
      <c r="H7840" t="s">
        <v>41</v>
      </c>
      <c r="I7840" t="s">
        <v>21</v>
      </c>
      <c r="J7840" t="s">
        <v>22</v>
      </c>
      <c r="K7840">
        <v>204.3</v>
      </c>
      <c r="L7840">
        <v>200</v>
      </c>
      <c r="M7840" t="s">
        <v>44</v>
      </c>
      <c r="N7840">
        <v>233.9</v>
      </c>
      <c r="P7840" cm="1">
        <f t="array" ref="P7840">IF(Q7840&gt;0,INDEX(Q7840:Q29564,MATCH(TRUE,INDEX(Q7840:Q29564="",,),0)-1),"")</f>
        <v>6</v>
      </c>
      <c r="Q7840">
        <v>3</v>
      </c>
      <c r="R7840">
        <f t="shared" si="124"/>
        <v>0</v>
      </c>
    </row>
    <row r="7841" spans="1:18" x14ac:dyDescent="0.3">
      <c r="A7841" t="s">
        <v>603</v>
      </c>
      <c r="B7841" s="1">
        <v>38553</v>
      </c>
      <c r="C7841" t="s">
        <v>16</v>
      </c>
      <c r="D7841" t="s">
        <v>637</v>
      </c>
      <c r="E7841" t="s">
        <v>638</v>
      </c>
      <c r="G7841" s="6" t="s">
        <v>29</v>
      </c>
      <c r="H7841" t="s">
        <v>28</v>
      </c>
      <c r="I7841" t="s">
        <v>21</v>
      </c>
      <c r="J7841" t="s">
        <v>22</v>
      </c>
      <c r="K7841">
        <v>3.1</v>
      </c>
      <c r="L7841">
        <v>56</v>
      </c>
      <c r="M7841" t="s">
        <v>44</v>
      </c>
      <c r="N7841">
        <v>56</v>
      </c>
      <c r="P7841" cm="1">
        <f t="array" ref="P7841">IF(Q7841&gt;0,INDEX(Q7841:Q29565,MATCH(TRUE,INDEX(Q7841:Q29565="",,),0)-1),"")</f>
        <v>6</v>
      </c>
      <c r="Q7841">
        <v>3</v>
      </c>
      <c r="R7841">
        <f t="shared" si="124"/>
        <v>0</v>
      </c>
    </row>
    <row r="7842" spans="1:18" x14ac:dyDescent="0.3">
      <c r="A7842" t="s">
        <v>603</v>
      </c>
      <c r="B7842" s="1">
        <v>38553</v>
      </c>
      <c r="C7842" t="s">
        <v>16</v>
      </c>
      <c r="D7842" t="s">
        <v>637</v>
      </c>
      <c r="E7842" t="s">
        <v>638</v>
      </c>
      <c r="G7842" s="6" t="s">
        <v>29</v>
      </c>
      <c r="H7842" t="s">
        <v>41</v>
      </c>
      <c r="I7842" t="s">
        <v>26</v>
      </c>
      <c r="J7842" t="s">
        <v>27</v>
      </c>
      <c r="K7842">
        <v>121</v>
      </c>
      <c r="L7842">
        <v>28.1</v>
      </c>
      <c r="M7842" t="s">
        <v>44</v>
      </c>
      <c r="N7842">
        <v>28.1</v>
      </c>
      <c r="P7842" cm="1">
        <f t="array" ref="P7842">IF(Q7842&gt;0,INDEX(Q7842:Q29566,MATCH(TRUE,INDEX(Q7842:Q29566="",,),0)-1),"")</f>
        <v>6</v>
      </c>
      <c r="Q7842">
        <v>3</v>
      </c>
      <c r="R7842">
        <f t="shared" si="124"/>
        <v>0</v>
      </c>
    </row>
    <row r="7843" spans="1:18" x14ac:dyDescent="0.3">
      <c r="A7843" t="s">
        <v>603</v>
      </c>
      <c r="B7843" s="1">
        <v>38553</v>
      </c>
      <c r="C7843" t="s">
        <v>16</v>
      </c>
      <c r="D7843" t="s">
        <v>637</v>
      </c>
      <c r="E7843" t="s">
        <v>638</v>
      </c>
      <c r="G7843" s="6" t="s">
        <v>29</v>
      </c>
      <c r="H7843" t="s">
        <v>28</v>
      </c>
      <c r="I7843" t="s">
        <v>26</v>
      </c>
      <c r="J7843" t="s">
        <v>27</v>
      </c>
      <c r="K7843">
        <v>35</v>
      </c>
      <c r="L7843">
        <v>22</v>
      </c>
      <c r="M7843" t="s">
        <v>44</v>
      </c>
      <c r="N7843">
        <v>22</v>
      </c>
      <c r="P7843" cm="1">
        <f t="array" ref="P7843">IF(Q7843&gt;0,INDEX(Q7843:Q29567,MATCH(TRUE,INDEX(Q7843:Q29567="",,),0)-1),"")</f>
        <v>6</v>
      </c>
      <c r="Q7843">
        <v>3</v>
      </c>
      <c r="R7843">
        <f t="shared" si="124"/>
        <v>0</v>
      </c>
    </row>
    <row r="7844" spans="1:18" x14ac:dyDescent="0.3">
      <c r="A7844" t="s">
        <v>603</v>
      </c>
      <c r="B7844" s="1">
        <v>38553</v>
      </c>
      <c r="C7844" t="s">
        <v>16</v>
      </c>
      <c r="D7844" t="s">
        <v>637</v>
      </c>
      <c r="E7844" t="s">
        <v>638</v>
      </c>
      <c r="G7844" t="s">
        <v>19</v>
      </c>
      <c r="H7844" t="s">
        <v>41</v>
      </c>
      <c r="I7844" t="s">
        <v>21</v>
      </c>
      <c r="J7844" t="s">
        <v>22</v>
      </c>
      <c r="K7844">
        <v>204.3</v>
      </c>
      <c r="L7844">
        <v>200</v>
      </c>
      <c r="M7844" t="s">
        <v>45</v>
      </c>
      <c r="N7844">
        <v>223</v>
      </c>
      <c r="P7844" cm="1">
        <f t="array" ref="P7844">IF(Q7844&gt;0,INDEX(Q7844:Q29568,MATCH(TRUE,INDEX(Q7844:Q29568="",,),0)-1),"")</f>
        <v>6</v>
      </c>
      <c r="Q7844">
        <v>4</v>
      </c>
      <c r="R7844">
        <f t="shared" si="124"/>
        <v>0</v>
      </c>
    </row>
    <row r="7845" spans="1:18" x14ac:dyDescent="0.3">
      <c r="A7845" t="s">
        <v>603</v>
      </c>
      <c r="B7845" s="1">
        <v>38553</v>
      </c>
      <c r="C7845" t="s">
        <v>16</v>
      </c>
      <c r="D7845" t="s">
        <v>637</v>
      </c>
      <c r="E7845" t="s">
        <v>638</v>
      </c>
      <c r="G7845" s="6" t="s">
        <v>29</v>
      </c>
      <c r="H7845" t="s">
        <v>28</v>
      </c>
      <c r="I7845" t="s">
        <v>21</v>
      </c>
      <c r="J7845" t="s">
        <v>22</v>
      </c>
      <c r="K7845">
        <v>3.1</v>
      </c>
      <c r="L7845">
        <v>56</v>
      </c>
      <c r="M7845" t="s">
        <v>45</v>
      </c>
      <c r="N7845">
        <v>56</v>
      </c>
      <c r="P7845" cm="1">
        <f t="array" ref="P7845">IF(Q7845&gt;0,INDEX(Q7845:Q29569,MATCH(TRUE,INDEX(Q7845:Q29569="",,),0)-1),"")</f>
        <v>6</v>
      </c>
      <c r="Q7845">
        <v>4</v>
      </c>
      <c r="R7845">
        <f t="shared" si="124"/>
        <v>0</v>
      </c>
    </row>
    <row r="7846" spans="1:18" x14ac:dyDescent="0.3">
      <c r="A7846" t="s">
        <v>603</v>
      </c>
      <c r="B7846" s="1">
        <v>38553</v>
      </c>
      <c r="C7846" t="s">
        <v>16</v>
      </c>
      <c r="D7846" t="s">
        <v>637</v>
      </c>
      <c r="E7846" t="s">
        <v>638</v>
      </c>
      <c r="G7846" s="6" t="s">
        <v>29</v>
      </c>
      <c r="H7846" t="s">
        <v>41</v>
      </c>
      <c r="I7846" t="s">
        <v>26</v>
      </c>
      <c r="J7846" t="s">
        <v>27</v>
      </c>
      <c r="K7846">
        <v>121</v>
      </c>
      <c r="L7846">
        <v>28.1</v>
      </c>
      <c r="M7846" t="s">
        <v>45</v>
      </c>
      <c r="N7846">
        <v>28.1</v>
      </c>
      <c r="P7846" cm="1">
        <f t="array" ref="P7846">IF(Q7846&gt;0,INDEX(Q7846:Q29570,MATCH(TRUE,INDEX(Q7846:Q29570="",,),0)-1),"")</f>
        <v>6</v>
      </c>
      <c r="Q7846">
        <v>4</v>
      </c>
      <c r="R7846">
        <f t="shared" si="124"/>
        <v>0</v>
      </c>
    </row>
    <row r="7847" spans="1:18" x14ac:dyDescent="0.3">
      <c r="A7847" t="s">
        <v>603</v>
      </c>
      <c r="B7847" s="1">
        <v>38553</v>
      </c>
      <c r="C7847" t="s">
        <v>16</v>
      </c>
      <c r="D7847" t="s">
        <v>637</v>
      </c>
      <c r="E7847" t="s">
        <v>638</v>
      </c>
      <c r="G7847" s="6" t="s">
        <v>29</v>
      </c>
      <c r="H7847" t="s">
        <v>28</v>
      </c>
      <c r="I7847" t="s">
        <v>26</v>
      </c>
      <c r="J7847" t="s">
        <v>27</v>
      </c>
      <c r="K7847">
        <v>35</v>
      </c>
      <c r="L7847">
        <v>22</v>
      </c>
      <c r="M7847" t="s">
        <v>45</v>
      </c>
      <c r="N7847">
        <v>22</v>
      </c>
      <c r="P7847" cm="1">
        <f t="array" ref="P7847">IF(Q7847&gt;0,INDEX(Q7847:Q29571,MATCH(TRUE,INDEX(Q7847:Q29571="",,),0)-1),"")</f>
        <v>6</v>
      </c>
      <c r="Q7847">
        <v>4</v>
      </c>
      <c r="R7847">
        <f t="shared" si="124"/>
        <v>0</v>
      </c>
    </row>
    <row r="7848" spans="1:18" x14ac:dyDescent="0.3">
      <c r="A7848" t="s">
        <v>603</v>
      </c>
      <c r="B7848" s="1">
        <v>38553</v>
      </c>
      <c r="C7848" t="s">
        <v>16</v>
      </c>
      <c r="D7848" t="s">
        <v>637</v>
      </c>
      <c r="E7848" t="s">
        <v>638</v>
      </c>
      <c r="G7848" t="s">
        <v>19</v>
      </c>
      <c r="H7848" t="s">
        <v>41</v>
      </c>
      <c r="I7848" t="s">
        <v>21</v>
      </c>
      <c r="J7848" t="s">
        <v>22</v>
      </c>
      <c r="K7848">
        <v>204.3</v>
      </c>
      <c r="L7848">
        <v>200</v>
      </c>
      <c r="M7848" t="s">
        <v>607</v>
      </c>
      <c r="N7848">
        <v>218.3</v>
      </c>
      <c r="P7848" cm="1">
        <f t="array" ref="P7848">IF(Q7848&gt;0,INDEX(Q7848:Q29572,MATCH(TRUE,INDEX(Q7848:Q29572="",,),0)-1),"")</f>
        <v>6</v>
      </c>
      <c r="Q7848">
        <v>5</v>
      </c>
      <c r="R7848">
        <f t="shared" si="124"/>
        <v>0</v>
      </c>
    </row>
    <row r="7849" spans="1:18" x14ac:dyDescent="0.3">
      <c r="A7849" t="s">
        <v>603</v>
      </c>
      <c r="B7849" s="1">
        <v>38553</v>
      </c>
      <c r="C7849" t="s">
        <v>16</v>
      </c>
      <c r="D7849" t="s">
        <v>637</v>
      </c>
      <c r="E7849" t="s">
        <v>638</v>
      </c>
      <c r="G7849" s="6" t="s">
        <v>29</v>
      </c>
      <c r="H7849" t="s">
        <v>28</v>
      </c>
      <c r="I7849" t="s">
        <v>21</v>
      </c>
      <c r="J7849" t="s">
        <v>22</v>
      </c>
      <c r="K7849">
        <v>3.1</v>
      </c>
      <c r="L7849">
        <v>56</v>
      </c>
      <c r="M7849" t="s">
        <v>607</v>
      </c>
      <c r="N7849">
        <v>56</v>
      </c>
      <c r="P7849" cm="1">
        <f t="array" ref="P7849">IF(Q7849&gt;0,INDEX(Q7849:Q29573,MATCH(TRUE,INDEX(Q7849:Q29573="",,),0)-1),"")</f>
        <v>6</v>
      </c>
      <c r="Q7849">
        <v>5</v>
      </c>
      <c r="R7849">
        <f t="shared" si="124"/>
        <v>0</v>
      </c>
    </row>
    <row r="7850" spans="1:18" x14ac:dyDescent="0.3">
      <c r="A7850" t="s">
        <v>603</v>
      </c>
      <c r="B7850" s="1">
        <v>38553</v>
      </c>
      <c r="C7850" t="s">
        <v>16</v>
      </c>
      <c r="D7850" t="s">
        <v>637</v>
      </c>
      <c r="E7850" t="s">
        <v>638</v>
      </c>
      <c r="G7850" s="6" t="s">
        <v>29</v>
      </c>
      <c r="H7850" t="s">
        <v>41</v>
      </c>
      <c r="I7850" t="s">
        <v>26</v>
      </c>
      <c r="J7850" t="s">
        <v>27</v>
      </c>
      <c r="K7850">
        <v>121</v>
      </c>
      <c r="L7850">
        <v>28.1</v>
      </c>
      <c r="M7850" t="s">
        <v>607</v>
      </c>
      <c r="N7850">
        <v>28.1</v>
      </c>
      <c r="P7850" cm="1">
        <f t="array" ref="P7850">IF(Q7850&gt;0,INDEX(Q7850:Q29574,MATCH(TRUE,INDEX(Q7850:Q29574="",,),0)-1),"")</f>
        <v>6</v>
      </c>
      <c r="Q7850">
        <v>5</v>
      </c>
      <c r="R7850">
        <f t="shared" si="124"/>
        <v>0</v>
      </c>
    </row>
    <row r="7851" spans="1:18" x14ac:dyDescent="0.3">
      <c r="A7851" t="s">
        <v>603</v>
      </c>
      <c r="B7851" s="1">
        <v>38553</v>
      </c>
      <c r="C7851" t="s">
        <v>16</v>
      </c>
      <c r="D7851" t="s">
        <v>637</v>
      </c>
      <c r="E7851" t="s">
        <v>638</v>
      </c>
      <c r="G7851" s="6" t="s">
        <v>29</v>
      </c>
      <c r="H7851" t="s">
        <v>28</v>
      </c>
      <c r="I7851" t="s">
        <v>26</v>
      </c>
      <c r="J7851" t="s">
        <v>27</v>
      </c>
      <c r="K7851">
        <v>35</v>
      </c>
      <c r="L7851">
        <v>22</v>
      </c>
      <c r="M7851" t="s">
        <v>607</v>
      </c>
      <c r="N7851">
        <v>22</v>
      </c>
      <c r="P7851" cm="1">
        <f t="array" ref="P7851">IF(Q7851&gt;0,INDEX(Q7851:Q29575,MATCH(TRUE,INDEX(Q7851:Q29575="",,),0)-1),"")</f>
        <v>6</v>
      </c>
      <c r="Q7851">
        <v>5</v>
      </c>
      <c r="R7851">
        <f t="shared" si="124"/>
        <v>0</v>
      </c>
    </row>
    <row r="7852" spans="1:18" x14ac:dyDescent="0.3">
      <c r="A7852" t="s">
        <v>603</v>
      </c>
      <c r="B7852" s="1">
        <v>38553</v>
      </c>
      <c r="C7852" t="s">
        <v>16</v>
      </c>
      <c r="D7852" t="s">
        <v>637</v>
      </c>
      <c r="E7852" t="s">
        <v>638</v>
      </c>
      <c r="G7852" t="s">
        <v>19</v>
      </c>
      <c r="H7852" t="s">
        <v>41</v>
      </c>
      <c r="I7852" t="s">
        <v>21</v>
      </c>
      <c r="J7852" t="s">
        <v>22</v>
      </c>
      <c r="K7852">
        <v>204.3</v>
      </c>
      <c r="L7852">
        <v>200</v>
      </c>
      <c r="M7852" t="s">
        <v>492</v>
      </c>
      <c r="N7852">
        <v>210</v>
      </c>
      <c r="P7852" cm="1">
        <f t="array" ref="P7852">IF(Q7852&gt;0,INDEX(Q7852:Q29576,MATCH(TRUE,INDEX(Q7852:Q29576="",,),0)-1),"")</f>
        <v>6</v>
      </c>
      <c r="Q7852">
        <v>6</v>
      </c>
      <c r="R7852">
        <f t="shared" si="124"/>
        <v>0</v>
      </c>
    </row>
    <row r="7853" spans="1:18" x14ac:dyDescent="0.3">
      <c r="A7853" t="s">
        <v>603</v>
      </c>
      <c r="B7853" s="1">
        <v>38553</v>
      </c>
      <c r="C7853" t="s">
        <v>16</v>
      </c>
      <c r="D7853" t="s">
        <v>637</v>
      </c>
      <c r="E7853" t="s">
        <v>638</v>
      </c>
      <c r="G7853" s="6" t="s">
        <v>29</v>
      </c>
      <c r="H7853" t="s">
        <v>28</v>
      </c>
      <c r="I7853" t="s">
        <v>21</v>
      </c>
      <c r="J7853" t="s">
        <v>22</v>
      </c>
      <c r="K7853">
        <v>3.1</v>
      </c>
      <c r="L7853">
        <v>56</v>
      </c>
      <c r="M7853" t="s">
        <v>492</v>
      </c>
      <c r="N7853">
        <v>56</v>
      </c>
      <c r="P7853" cm="1">
        <f t="array" ref="P7853">IF(Q7853&gt;0,INDEX(Q7853:Q29577,MATCH(TRUE,INDEX(Q7853:Q29577="",,),0)-1),"")</f>
        <v>6</v>
      </c>
      <c r="Q7853">
        <v>6</v>
      </c>
      <c r="R7853">
        <f t="shared" si="124"/>
        <v>0</v>
      </c>
    </row>
    <row r="7854" spans="1:18" x14ac:dyDescent="0.3">
      <c r="A7854" t="s">
        <v>603</v>
      </c>
      <c r="B7854" s="1">
        <v>38553</v>
      </c>
      <c r="C7854" t="s">
        <v>16</v>
      </c>
      <c r="D7854" t="s">
        <v>637</v>
      </c>
      <c r="E7854" t="s">
        <v>638</v>
      </c>
      <c r="G7854" s="6" t="s">
        <v>29</v>
      </c>
      <c r="H7854" t="s">
        <v>41</v>
      </c>
      <c r="I7854" t="s">
        <v>26</v>
      </c>
      <c r="J7854" t="s">
        <v>27</v>
      </c>
      <c r="K7854">
        <v>121</v>
      </c>
      <c r="L7854">
        <v>28.1</v>
      </c>
      <c r="M7854" t="s">
        <v>492</v>
      </c>
      <c r="N7854">
        <v>28.1</v>
      </c>
      <c r="P7854" cm="1">
        <f t="array" ref="P7854">IF(Q7854&gt;0,INDEX(Q7854:Q29578,MATCH(TRUE,INDEX(Q7854:Q29578="",,),0)-1),"")</f>
        <v>6</v>
      </c>
      <c r="Q7854">
        <v>6</v>
      </c>
      <c r="R7854">
        <f t="shared" si="124"/>
        <v>0</v>
      </c>
    </row>
    <row r="7855" spans="1:18" x14ac:dyDescent="0.3">
      <c r="A7855" t="s">
        <v>603</v>
      </c>
      <c r="B7855" s="1">
        <v>38553</v>
      </c>
      <c r="C7855" t="s">
        <v>16</v>
      </c>
      <c r="D7855" t="s">
        <v>637</v>
      </c>
      <c r="E7855" t="s">
        <v>638</v>
      </c>
      <c r="G7855" s="6" t="s">
        <v>29</v>
      </c>
      <c r="H7855" t="s">
        <v>28</v>
      </c>
      <c r="I7855" t="s">
        <v>26</v>
      </c>
      <c r="J7855" t="s">
        <v>27</v>
      </c>
      <c r="K7855">
        <v>35</v>
      </c>
      <c r="L7855">
        <v>22</v>
      </c>
      <c r="M7855" t="s">
        <v>492</v>
      </c>
      <c r="N7855">
        <v>22</v>
      </c>
      <c r="P7855" cm="1">
        <f t="array" ref="P7855">IF(Q7855&gt;0,INDEX(Q7855:Q29579,MATCH(TRUE,INDEX(Q7855:Q29579="",,),0)-1),"")</f>
        <v>6</v>
      </c>
      <c r="Q7855">
        <v>6</v>
      </c>
      <c r="R7855">
        <f t="shared" si="124"/>
        <v>0</v>
      </c>
    </row>
    <row r="7856" spans="1:18" x14ac:dyDescent="0.3">
      <c r="P7856" t="str" cm="1">
        <f t="array" ref="P7856">IF(Q7856&gt;0,INDEX(Q7856:Q29580,MATCH(TRUE,INDEX(Q7856:Q29580="",,),0)-1),"")</f>
        <v/>
      </c>
      <c r="R7856" t="str">
        <f t="shared" si="124"/>
        <v/>
      </c>
    </row>
    <row r="7857" spans="1:18" x14ac:dyDescent="0.3">
      <c r="A7857" t="s">
        <v>603</v>
      </c>
      <c r="B7857" s="1">
        <v>38553</v>
      </c>
      <c r="C7857" t="s">
        <v>16</v>
      </c>
      <c r="D7857" t="s">
        <v>639</v>
      </c>
      <c r="E7857" t="s">
        <v>640</v>
      </c>
      <c r="G7857" t="s">
        <v>19</v>
      </c>
      <c r="H7857" t="s">
        <v>20</v>
      </c>
      <c r="I7857" t="s">
        <v>21</v>
      </c>
      <c r="J7857" t="s">
        <v>22</v>
      </c>
      <c r="K7857">
        <v>9.8000000000000007</v>
      </c>
      <c r="L7857">
        <v>181</v>
      </c>
      <c r="M7857" t="s">
        <v>100</v>
      </c>
      <c r="N7857">
        <v>225</v>
      </c>
      <c r="O7857" t="s">
        <v>24</v>
      </c>
      <c r="P7857" cm="1">
        <f t="array" ref="P7857">IF(Q7857&gt;0,INDEX(Q7857:Q29581,MATCH(TRUE,INDEX(Q7857:Q29581="",,),0)-1),"")</f>
        <v>2</v>
      </c>
      <c r="Q7857">
        <v>1</v>
      </c>
      <c r="R7857">
        <f t="shared" si="124"/>
        <v>0</v>
      </c>
    </row>
    <row r="7858" spans="1:18" x14ac:dyDescent="0.3">
      <c r="A7858" t="s">
        <v>603</v>
      </c>
      <c r="B7858" s="1">
        <v>38553</v>
      </c>
      <c r="C7858" t="s">
        <v>16</v>
      </c>
      <c r="D7858" t="s">
        <v>639</v>
      </c>
      <c r="E7858" t="s">
        <v>640</v>
      </c>
      <c r="G7858" t="s">
        <v>19</v>
      </c>
      <c r="H7858" t="s">
        <v>69</v>
      </c>
      <c r="I7858" t="s">
        <v>21</v>
      </c>
      <c r="J7858" t="s">
        <v>22</v>
      </c>
      <c r="K7858">
        <v>26</v>
      </c>
      <c r="L7858">
        <v>55</v>
      </c>
      <c r="M7858" t="s">
        <v>100</v>
      </c>
      <c r="N7858">
        <v>382</v>
      </c>
      <c r="O7858" t="s">
        <v>24</v>
      </c>
      <c r="P7858" cm="1">
        <f t="array" ref="P7858">IF(Q7858&gt;0,INDEX(Q7858:Q29582,MATCH(TRUE,INDEX(Q7858:Q29582="",,),0)-1),"")</f>
        <v>2</v>
      </c>
      <c r="Q7858">
        <v>1</v>
      </c>
      <c r="R7858">
        <f t="shared" si="124"/>
        <v>0</v>
      </c>
    </row>
    <row r="7859" spans="1:18" x14ac:dyDescent="0.3">
      <c r="A7859" t="s">
        <v>603</v>
      </c>
      <c r="B7859" s="1">
        <v>38553</v>
      </c>
      <c r="C7859" t="s">
        <v>16</v>
      </c>
      <c r="D7859" t="s">
        <v>639</v>
      </c>
      <c r="E7859" t="s">
        <v>640</v>
      </c>
      <c r="G7859" t="s">
        <v>19</v>
      </c>
      <c r="H7859" t="s">
        <v>41</v>
      </c>
      <c r="I7859" t="s">
        <v>21</v>
      </c>
      <c r="J7859" t="s">
        <v>22</v>
      </c>
      <c r="K7859">
        <v>20</v>
      </c>
      <c r="L7859">
        <v>170</v>
      </c>
      <c r="M7859" t="s">
        <v>100</v>
      </c>
      <c r="N7859">
        <v>175</v>
      </c>
      <c r="O7859" t="s">
        <v>24</v>
      </c>
      <c r="P7859" cm="1">
        <f t="array" ref="P7859">IF(Q7859&gt;0,INDEX(Q7859:Q29583,MATCH(TRUE,INDEX(Q7859:Q29583="",,),0)-1),"")</f>
        <v>2</v>
      </c>
      <c r="Q7859">
        <v>1</v>
      </c>
      <c r="R7859">
        <f t="shared" si="124"/>
        <v>0</v>
      </c>
    </row>
    <row r="7860" spans="1:18" x14ac:dyDescent="0.3">
      <c r="A7860" t="s">
        <v>603</v>
      </c>
      <c r="B7860" s="1">
        <v>38553</v>
      </c>
      <c r="C7860" t="s">
        <v>16</v>
      </c>
      <c r="D7860" t="s">
        <v>639</v>
      </c>
      <c r="E7860" t="s">
        <v>640</v>
      </c>
      <c r="G7860" t="s">
        <v>19</v>
      </c>
      <c r="H7860" t="s">
        <v>30</v>
      </c>
      <c r="I7860" t="s">
        <v>26</v>
      </c>
      <c r="J7860" t="s">
        <v>27</v>
      </c>
      <c r="K7860">
        <v>178</v>
      </c>
      <c r="L7860">
        <v>8.5</v>
      </c>
      <c r="M7860" t="s">
        <v>100</v>
      </c>
      <c r="N7860">
        <v>8.5</v>
      </c>
      <c r="O7860" t="s">
        <v>24</v>
      </c>
      <c r="P7860" cm="1">
        <f t="array" ref="P7860">IF(Q7860&gt;0,INDEX(Q7860:Q29584,MATCH(TRUE,INDEX(Q7860:Q29584="",,),0)-1),"")</f>
        <v>2</v>
      </c>
      <c r="Q7860">
        <v>1</v>
      </c>
      <c r="R7860">
        <f t="shared" ref="R7860:R7923" si="125">IF(P7860="","",0)</f>
        <v>0</v>
      </c>
    </row>
    <row r="7861" spans="1:18" x14ac:dyDescent="0.3">
      <c r="A7861" t="s">
        <v>603</v>
      </c>
      <c r="B7861" s="1">
        <v>38553</v>
      </c>
      <c r="C7861" t="s">
        <v>16</v>
      </c>
      <c r="D7861" t="s">
        <v>639</v>
      </c>
      <c r="E7861" t="s">
        <v>640</v>
      </c>
      <c r="G7861" t="s">
        <v>19</v>
      </c>
      <c r="H7861" t="s">
        <v>53</v>
      </c>
      <c r="I7861" t="s">
        <v>26</v>
      </c>
      <c r="J7861" t="s">
        <v>27</v>
      </c>
      <c r="K7861">
        <v>252</v>
      </c>
      <c r="L7861">
        <v>15.65</v>
      </c>
      <c r="M7861" t="s">
        <v>100</v>
      </c>
      <c r="N7861">
        <v>15.65</v>
      </c>
      <c r="O7861" t="s">
        <v>24</v>
      </c>
      <c r="P7861" cm="1">
        <f t="array" ref="P7861">IF(Q7861&gt;0,INDEX(Q7861:Q29585,MATCH(TRUE,INDEX(Q7861:Q29585="",,),0)-1),"")</f>
        <v>2</v>
      </c>
      <c r="Q7861">
        <v>1</v>
      </c>
      <c r="R7861">
        <f t="shared" si="125"/>
        <v>0</v>
      </c>
    </row>
    <row r="7862" spans="1:18" x14ac:dyDescent="0.3">
      <c r="A7862" t="s">
        <v>603</v>
      </c>
      <c r="B7862" s="1">
        <v>38553</v>
      </c>
      <c r="C7862" t="s">
        <v>16</v>
      </c>
      <c r="D7862" t="s">
        <v>639</v>
      </c>
      <c r="E7862" t="s">
        <v>640</v>
      </c>
      <c r="G7862" s="6" t="s">
        <v>29</v>
      </c>
      <c r="H7862" t="s">
        <v>20</v>
      </c>
      <c r="I7862" t="s">
        <v>26</v>
      </c>
      <c r="J7862" t="s">
        <v>27</v>
      </c>
      <c r="K7862">
        <v>54</v>
      </c>
      <c r="L7862">
        <v>10.4</v>
      </c>
      <c r="M7862" t="s">
        <v>100</v>
      </c>
      <c r="N7862">
        <v>10.4</v>
      </c>
      <c r="O7862" t="s">
        <v>24</v>
      </c>
      <c r="P7862" cm="1">
        <f t="array" ref="P7862">IF(Q7862&gt;0,INDEX(Q7862:Q29586,MATCH(TRUE,INDEX(Q7862:Q29586="",,),0)-1),"")</f>
        <v>2</v>
      </c>
      <c r="Q7862">
        <v>1</v>
      </c>
      <c r="R7862">
        <f t="shared" si="125"/>
        <v>0</v>
      </c>
    </row>
    <row r="7863" spans="1:18" x14ac:dyDescent="0.3">
      <c r="A7863" t="s">
        <v>603</v>
      </c>
      <c r="B7863" s="1">
        <v>38553</v>
      </c>
      <c r="C7863" t="s">
        <v>16</v>
      </c>
      <c r="D7863" t="s">
        <v>639</v>
      </c>
      <c r="E7863" t="s">
        <v>640</v>
      </c>
      <c r="G7863" s="6" t="s">
        <v>29</v>
      </c>
      <c r="H7863" t="s">
        <v>99</v>
      </c>
      <c r="I7863" t="s">
        <v>26</v>
      </c>
      <c r="J7863" t="s">
        <v>27</v>
      </c>
      <c r="K7863">
        <v>56</v>
      </c>
      <c r="L7863">
        <v>7.55</v>
      </c>
      <c r="M7863" t="s">
        <v>100</v>
      </c>
      <c r="N7863">
        <v>7.55</v>
      </c>
      <c r="O7863" t="s">
        <v>24</v>
      </c>
      <c r="P7863" cm="1">
        <f t="array" ref="P7863">IF(Q7863&gt;0,INDEX(Q7863:Q29587,MATCH(TRUE,INDEX(Q7863:Q29587="",,),0)-1),"")</f>
        <v>2</v>
      </c>
      <c r="Q7863">
        <v>1</v>
      </c>
      <c r="R7863">
        <f t="shared" si="125"/>
        <v>0</v>
      </c>
    </row>
    <row r="7864" spans="1:18" x14ac:dyDescent="0.3">
      <c r="A7864" t="s">
        <v>603</v>
      </c>
      <c r="B7864" s="1">
        <v>38553</v>
      </c>
      <c r="C7864" t="s">
        <v>16</v>
      </c>
      <c r="D7864" t="s">
        <v>639</v>
      </c>
      <c r="E7864" t="s">
        <v>640</v>
      </c>
      <c r="G7864" s="6" t="s">
        <v>29</v>
      </c>
      <c r="H7864" t="s">
        <v>69</v>
      </c>
      <c r="I7864" t="s">
        <v>26</v>
      </c>
      <c r="J7864" t="s">
        <v>27</v>
      </c>
      <c r="K7864">
        <v>42</v>
      </c>
      <c r="L7864">
        <v>9.3000000000000007</v>
      </c>
      <c r="M7864" t="s">
        <v>100</v>
      </c>
      <c r="N7864">
        <v>9.3000000000000007</v>
      </c>
      <c r="O7864" t="s">
        <v>24</v>
      </c>
      <c r="P7864" cm="1">
        <f t="array" ref="P7864">IF(Q7864&gt;0,INDEX(Q7864:Q29588,MATCH(TRUE,INDEX(Q7864:Q29588="",,),0)-1),"")</f>
        <v>2</v>
      </c>
      <c r="Q7864">
        <v>1</v>
      </c>
      <c r="R7864">
        <f t="shared" si="125"/>
        <v>0</v>
      </c>
    </row>
    <row r="7865" spans="1:18" x14ac:dyDescent="0.3">
      <c r="A7865" t="s">
        <v>603</v>
      </c>
      <c r="B7865" s="1">
        <v>38553</v>
      </c>
      <c r="C7865" t="s">
        <v>16</v>
      </c>
      <c r="D7865" t="s">
        <v>639</v>
      </c>
      <c r="E7865" t="s">
        <v>640</v>
      </c>
      <c r="G7865" s="6" t="s">
        <v>29</v>
      </c>
      <c r="H7865" t="s">
        <v>41</v>
      </c>
      <c r="I7865" t="s">
        <v>26</v>
      </c>
      <c r="J7865" t="s">
        <v>27</v>
      </c>
      <c r="K7865">
        <v>7</v>
      </c>
      <c r="L7865">
        <v>30</v>
      </c>
      <c r="M7865" t="s">
        <v>100</v>
      </c>
      <c r="N7865">
        <v>30</v>
      </c>
      <c r="O7865" t="s">
        <v>24</v>
      </c>
      <c r="P7865" cm="1">
        <f t="array" ref="P7865">IF(Q7865&gt;0,INDEX(Q7865:Q29589,MATCH(TRUE,INDEX(Q7865:Q29589="",,),0)-1),"")</f>
        <v>2</v>
      </c>
      <c r="Q7865">
        <v>1</v>
      </c>
      <c r="R7865">
        <f t="shared" si="125"/>
        <v>0</v>
      </c>
    </row>
    <row r="7866" spans="1:18" x14ac:dyDescent="0.3">
      <c r="A7866" t="s">
        <v>603</v>
      </c>
      <c r="B7866" s="1">
        <v>38553</v>
      </c>
      <c r="C7866" t="s">
        <v>16</v>
      </c>
      <c r="D7866" t="s">
        <v>639</v>
      </c>
      <c r="E7866" t="s">
        <v>640</v>
      </c>
      <c r="G7866" s="6" t="s">
        <v>29</v>
      </c>
      <c r="H7866" t="s">
        <v>70</v>
      </c>
      <c r="I7866" t="s">
        <v>26</v>
      </c>
      <c r="J7866" t="s">
        <v>27</v>
      </c>
      <c r="K7866">
        <v>32</v>
      </c>
      <c r="L7866">
        <v>5.8</v>
      </c>
      <c r="M7866" t="s">
        <v>100</v>
      </c>
      <c r="N7866">
        <v>5.8</v>
      </c>
      <c r="O7866" t="s">
        <v>24</v>
      </c>
      <c r="P7866" cm="1">
        <f t="array" ref="P7866">IF(Q7866&gt;0,INDEX(Q7866:Q29590,MATCH(TRUE,INDEX(Q7866:Q29590="",,),0)-1),"")</f>
        <v>2</v>
      </c>
      <c r="Q7866">
        <v>1</v>
      </c>
      <c r="R7866">
        <f t="shared" si="125"/>
        <v>0</v>
      </c>
    </row>
    <row r="7867" spans="1:18" x14ac:dyDescent="0.3">
      <c r="A7867" t="s">
        <v>603</v>
      </c>
      <c r="B7867" s="1">
        <v>38553</v>
      </c>
      <c r="C7867" t="s">
        <v>16</v>
      </c>
      <c r="D7867" t="s">
        <v>639</v>
      </c>
      <c r="E7867" t="s">
        <v>640</v>
      </c>
      <c r="G7867" t="s">
        <v>19</v>
      </c>
      <c r="H7867" t="s">
        <v>20</v>
      </c>
      <c r="I7867" t="s">
        <v>21</v>
      </c>
      <c r="J7867" t="s">
        <v>22</v>
      </c>
      <c r="K7867">
        <v>9.8000000000000007</v>
      </c>
      <c r="L7867">
        <v>181</v>
      </c>
      <c r="M7867" t="s">
        <v>492</v>
      </c>
      <c r="N7867">
        <v>185</v>
      </c>
      <c r="P7867" cm="1">
        <f t="array" ref="P7867">IF(Q7867&gt;0,INDEX(Q7867:Q29591,MATCH(TRUE,INDEX(Q7867:Q29591="",,),0)-1),"")</f>
        <v>2</v>
      </c>
      <c r="Q7867">
        <v>2</v>
      </c>
      <c r="R7867">
        <f t="shared" si="125"/>
        <v>0</v>
      </c>
    </row>
    <row r="7868" spans="1:18" x14ac:dyDescent="0.3">
      <c r="A7868" t="s">
        <v>603</v>
      </c>
      <c r="B7868" s="1">
        <v>38553</v>
      </c>
      <c r="C7868" t="s">
        <v>16</v>
      </c>
      <c r="D7868" t="s">
        <v>639</v>
      </c>
      <c r="E7868" t="s">
        <v>640</v>
      </c>
      <c r="G7868" t="s">
        <v>19</v>
      </c>
      <c r="H7868" t="s">
        <v>69</v>
      </c>
      <c r="I7868" t="s">
        <v>21</v>
      </c>
      <c r="J7868" t="s">
        <v>22</v>
      </c>
      <c r="K7868">
        <v>26</v>
      </c>
      <c r="L7868">
        <v>55</v>
      </c>
      <c r="M7868" t="s">
        <v>492</v>
      </c>
      <c r="N7868">
        <v>80</v>
      </c>
      <c r="P7868" cm="1">
        <f t="array" ref="P7868">IF(Q7868&gt;0,INDEX(Q7868:Q29592,MATCH(TRUE,INDEX(Q7868:Q29592="",,),0)-1),"")</f>
        <v>2</v>
      </c>
      <c r="Q7868">
        <v>2</v>
      </c>
      <c r="R7868">
        <f t="shared" si="125"/>
        <v>0</v>
      </c>
    </row>
    <row r="7869" spans="1:18" x14ac:dyDescent="0.3">
      <c r="A7869" t="s">
        <v>603</v>
      </c>
      <c r="B7869" s="1">
        <v>38553</v>
      </c>
      <c r="C7869" t="s">
        <v>16</v>
      </c>
      <c r="D7869" t="s">
        <v>639</v>
      </c>
      <c r="E7869" t="s">
        <v>640</v>
      </c>
      <c r="G7869" t="s">
        <v>19</v>
      </c>
      <c r="H7869" t="s">
        <v>41</v>
      </c>
      <c r="I7869" t="s">
        <v>21</v>
      </c>
      <c r="J7869" t="s">
        <v>22</v>
      </c>
      <c r="K7869">
        <v>20</v>
      </c>
      <c r="L7869">
        <v>170</v>
      </c>
      <c r="M7869" t="s">
        <v>492</v>
      </c>
      <c r="N7869">
        <v>180</v>
      </c>
      <c r="P7869" cm="1">
        <f t="array" ref="P7869">IF(Q7869&gt;0,INDEX(Q7869:Q29593,MATCH(TRUE,INDEX(Q7869:Q29593="",,),0)-1),"")</f>
        <v>2</v>
      </c>
      <c r="Q7869">
        <v>2</v>
      </c>
      <c r="R7869">
        <f t="shared" si="125"/>
        <v>0</v>
      </c>
    </row>
    <row r="7870" spans="1:18" x14ac:dyDescent="0.3">
      <c r="A7870" t="s">
        <v>603</v>
      </c>
      <c r="B7870" s="1">
        <v>38553</v>
      </c>
      <c r="C7870" t="s">
        <v>16</v>
      </c>
      <c r="D7870" t="s">
        <v>639</v>
      </c>
      <c r="E7870" t="s">
        <v>640</v>
      </c>
      <c r="G7870" t="s">
        <v>19</v>
      </c>
      <c r="H7870" t="s">
        <v>30</v>
      </c>
      <c r="I7870" t="s">
        <v>26</v>
      </c>
      <c r="J7870" t="s">
        <v>27</v>
      </c>
      <c r="K7870">
        <v>178</v>
      </c>
      <c r="L7870">
        <v>8.5</v>
      </c>
      <c r="M7870" t="s">
        <v>492</v>
      </c>
      <c r="N7870">
        <v>18</v>
      </c>
      <c r="P7870" cm="1">
        <f t="array" ref="P7870">IF(Q7870&gt;0,INDEX(Q7870:Q29594,MATCH(TRUE,INDEX(Q7870:Q29594="",,),0)-1),"")</f>
        <v>2</v>
      </c>
      <c r="Q7870">
        <v>2</v>
      </c>
      <c r="R7870">
        <f t="shared" si="125"/>
        <v>0</v>
      </c>
    </row>
    <row r="7871" spans="1:18" x14ac:dyDescent="0.3">
      <c r="A7871" t="s">
        <v>603</v>
      </c>
      <c r="B7871" s="1">
        <v>38553</v>
      </c>
      <c r="C7871" t="s">
        <v>16</v>
      </c>
      <c r="D7871" t="s">
        <v>639</v>
      </c>
      <c r="E7871" t="s">
        <v>640</v>
      </c>
      <c r="G7871" t="s">
        <v>19</v>
      </c>
      <c r="H7871" t="s">
        <v>53</v>
      </c>
      <c r="I7871" t="s">
        <v>26</v>
      </c>
      <c r="J7871" t="s">
        <v>27</v>
      </c>
      <c r="K7871">
        <v>252</v>
      </c>
      <c r="L7871">
        <v>15.65</v>
      </c>
      <c r="M7871" t="s">
        <v>492</v>
      </c>
      <c r="N7871">
        <v>21</v>
      </c>
      <c r="P7871" cm="1">
        <f t="array" ref="P7871">IF(Q7871&gt;0,INDEX(Q7871:Q29595,MATCH(TRUE,INDEX(Q7871:Q29595="",,),0)-1),"")</f>
        <v>2</v>
      </c>
      <c r="Q7871">
        <v>2</v>
      </c>
      <c r="R7871">
        <f t="shared" si="125"/>
        <v>0</v>
      </c>
    </row>
    <row r="7872" spans="1:18" x14ac:dyDescent="0.3">
      <c r="A7872" t="s">
        <v>603</v>
      </c>
      <c r="B7872" s="1">
        <v>38553</v>
      </c>
      <c r="C7872" t="s">
        <v>16</v>
      </c>
      <c r="D7872" t="s">
        <v>639</v>
      </c>
      <c r="E7872" t="s">
        <v>640</v>
      </c>
      <c r="G7872" s="6" t="s">
        <v>29</v>
      </c>
      <c r="H7872" t="s">
        <v>20</v>
      </c>
      <c r="I7872" t="s">
        <v>26</v>
      </c>
      <c r="J7872" t="s">
        <v>27</v>
      </c>
      <c r="K7872">
        <v>54</v>
      </c>
      <c r="L7872">
        <v>10.4</v>
      </c>
      <c r="M7872" t="s">
        <v>492</v>
      </c>
      <c r="N7872">
        <v>10.4</v>
      </c>
      <c r="P7872" cm="1">
        <f t="array" ref="P7872">IF(Q7872&gt;0,INDEX(Q7872:Q29596,MATCH(TRUE,INDEX(Q7872:Q29596="",,),0)-1),"")</f>
        <v>2</v>
      </c>
      <c r="Q7872">
        <v>2</v>
      </c>
      <c r="R7872">
        <f t="shared" si="125"/>
        <v>0</v>
      </c>
    </row>
    <row r="7873" spans="1:18" x14ac:dyDescent="0.3">
      <c r="A7873" t="s">
        <v>603</v>
      </c>
      <c r="B7873" s="1">
        <v>38553</v>
      </c>
      <c r="C7873" t="s">
        <v>16</v>
      </c>
      <c r="D7873" t="s">
        <v>639</v>
      </c>
      <c r="E7873" t="s">
        <v>640</v>
      </c>
      <c r="G7873" s="6" t="s">
        <v>29</v>
      </c>
      <c r="H7873" t="s">
        <v>99</v>
      </c>
      <c r="I7873" t="s">
        <v>26</v>
      </c>
      <c r="J7873" t="s">
        <v>27</v>
      </c>
      <c r="K7873">
        <v>56</v>
      </c>
      <c r="L7873">
        <v>7.55</v>
      </c>
      <c r="M7873" t="s">
        <v>492</v>
      </c>
      <c r="N7873">
        <v>7.55</v>
      </c>
      <c r="P7873" cm="1">
        <f t="array" ref="P7873">IF(Q7873&gt;0,INDEX(Q7873:Q29597,MATCH(TRUE,INDEX(Q7873:Q29597="",,),0)-1),"")</f>
        <v>2</v>
      </c>
      <c r="Q7873">
        <v>2</v>
      </c>
      <c r="R7873">
        <f t="shared" si="125"/>
        <v>0</v>
      </c>
    </row>
    <row r="7874" spans="1:18" x14ac:dyDescent="0.3">
      <c r="A7874" t="s">
        <v>603</v>
      </c>
      <c r="B7874" s="1">
        <v>38553</v>
      </c>
      <c r="C7874" t="s">
        <v>16</v>
      </c>
      <c r="D7874" t="s">
        <v>639</v>
      </c>
      <c r="E7874" t="s">
        <v>640</v>
      </c>
      <c r="G7874" s="6" t="s">
        <v>29</v>
      </c>
      <c r="H7874" t="s">
        <v>69</v>
      </c>
      <c r="I7874" t="s">
        <v>26</v>
      </c>
      <c r="J7874" t="s">
        <v>27</v>
      </c>
      <c r="K7874">
        <v>42</v>
      </c>
      <c r="L7874">
        <v>9.3000000000000007</v>
      </c>
      <c r="M7874" t="s">
        <v>492</v>
      </c>
      <c r="N7874">
        <v>9.3000000000000007</v>
      </c>
      <c r="P7874" cm="1">
        <f t="array" ref="P7874">IF(Q7874&gt;0,INDEX(Q7874:Q29598,MATCH(TRUE,INDEX(Q7874:Q29598="",,),0)-1),"")</f>
        <v>2</v>
      </c>
      <c r="Q7874">
        <v>2</v>
      </c>
      <c r="R7874">
        <f t="shared" si="125"/>
        <v>0</v>
      </c>
    </row>
    <row r="7875" spans="1:18" x14ac:dyDescent="0.3">
      <c r="A7875" t="s">
        <v>603</v>
      </c>
      <c r="B7875" s="1">
        <v>38553</v>
      </c>
      <c r="C7875" t="s">
        <v>16</v>
      </c>
      <c r="D7875" t="s">
        <v>639</v>
      </c>
      <c r="E7875" t="s">
        <v>640</v>
      </c>
      <c r="G7875" s="6" t="s">
        <v>29</v>
      </c>
      <c r="H7875" t="s">
        <v>41</v>
      </c>
      <c r="I7875" t="s">
        <v>26</v>
      </c>
      <c r="J7875" t="s">
        <v>27</v>
      </c>
      <c r="K7875">
        <v>7</v>
      </c>
      <c r="L7875">
        <v>30</v>
      </c>
      <c r="M7875" t="s">
        <v>492</v>
      </c>
      <c r="N7875">
        <v>30</v>
      </c>
      <c r="P7875" cm="1">
        <f t="array" ref="P7875">IF(Q7875&gt;0,INDEX(Q7875:Q29599,MATCH(TRUE,INDEX(Q7875:Q29599="",,),0)-1),"")</f>
        <v>2</v>
      </c>
      <c r="Q7875">
        <v>2</v>
      </c>
      <c r="R7875">
        <f t="shared" si="125"/>
        <v>0</v>
      </c>
    </row>
    <row r="7876" spans="1:18" x14ac:dyDescent="0.3">
      <c r="A7876" t="s">
        <v>603</v>
      </c>
      <c r="B7876" s="1">
        <v>38553</v>
      </c>
      <c r="C7876" t="s">
        <v>16</v>
      </c>
      <c r="D7876" t="s">
        <v>639</v>
      </c>
      <c r="E7876" t="s">
        <v>640</v>
      </c>
      <c r="G7876" s="6" t="s">
        <v>29</v>
      </c>
      <c r="H7876" t="s">
        <v>70</v>
      </c>
      <c r="I7876" t="s">
        <v>26</v>
      </c>
      <c r="J7876" t="s">
        <v>27</v>
      </c>
      <c r="K7876">
        <v>32</v>
      </c>
      <c r="L7876">
        <v>5.8</v>
      </c>
      <c r="M7876" t="s">
        <v>492</v>
      </c>
      <c r="N7876">
        <v>5.8</v>
      </c>
      <c r="P7876" cm="1">
        <f t="array" ref="P7876">IF(Q7876&gt;0,INDEX(Q7876:Q29600,MATCH(TRUE,INDEX(Q7876:Q29600="",,),0)-1),"")</f>
        <v>2</v>
      </c>
      <c r="Q7876">
        <v>2</v>
      </c>
      <c r="R7876">
        <f t="shared" si="125"/>
        <v>0</v>
      </c>
    </row>
    <row r="7877" spans="1:18" x14ac:dyDescent="0.3">
      <c r="P7877" t="str" cm="1">
        <f t="array" ref="P7877">IF(Q7877&gt;0,INDEX(Q7877:Q29601,MATCH(TRUE,INDEX(Q7877:Q29601="",,),0)-1),"")</f>
        <v/>
      </c>
      <c r="R7877" t="str">
        <f t="shared" si="125"/>
        <v/>
      </c>
    </row>
    <row r="7878" spans="1:18" x14ac:dyDescent="0.3">
      <c r="A7878" t="s">
        <v>603</v>
      </c>
      <c r="B7878" s="1">
        <v>38553</v>
      </c>
      <c r="C7878" t="s">
        <v>16</v>
      </c>
      <c r="D7878" t="s">
        <v>641</v>
      </c>
      <c r="E7878" t="s">
        <v>642</v>
      </c>
      <c r="G7878" t="s">
        <v>19</v>
      </c>
      <c r="H7878" t="s">
        <v>53</v>
      </c>
      <c r="I7878" t="s">
        <v>26</v>
      </c>
      <c r="J7878" t="s">
        <v>27</v>
      </c>
      <c r="K7878">
        <v>174</v>
      </c>
      <c r="L7878">
        <v>15.2</v>
      </c>
      <c r="M7878" t="s">
        <v>606</v>
      </c>
      <c r="N7878">
        <v>44</v>
      </c>
      <c r="O7878" t="s">
        <v>24</v>
      </c>
      <c r="P7878" cm="1">
        <f t="array" ref="P7878">IF(Q7878&gt;0,INDEX(Q7878:Q29602,MATCH(TRUE,INDEX(Q7878:Q29602="",,),0)-1),"")</f>
        <v>5</v>
      </c>
      <c r="Q7878">
        <v>1</v>
      </c>
      <c r="R7878">
        <f t="shared" si="125"/>
        <v>0</v>
      </c>
    </row>
    <row r="7879" spans="1:18" x14ac:dyDescent="0.3">
      <c r="A7879" t="s">
        <v>603</v>
      </c>
      <c r="B7879" s="1">
        <v>38553</v>
      </c>
      <c r="C7879" t="s">
        <v>16</v>
      </c>
      <c r="D7879" t="s">
        <v>641</v>
      </c>
      <c r="E7879" t="s">
        <v>642</v>
      </c>
      <c r="G7879" s="6" t="s">
        <v>29</v>
      </c>
      <c r="H7879" t="s">
        <v>20</v>
      </c>
      <c r="I7879" t="s">
        <v>26</v>
      </c>
      <c r="J7879" t="s">
        <v>27</v>
      </c>
      <c r="K7879">
        <v>5</v>
      </c>
      <c r="L7879">
        <v>10.55</v>
      </c>
      <c r="M7879" t="s">
        <v>606</v>
      </c>
      <c r="N7879">
        <v>10.55</v>
      </c>
      <c r="O7879" t="s">
        <v>24</v>
      </c>
      <c r="P7879" cm="1">
        <f t="array" ref="P7879">IF(Q7879&gt;0,INDEX(Q7879:Q29603,MATCH(TRUE,INDEX(Q7879:Q29603="",,),0)-1),"")</f>
        <v>5</v>
      </c>
      <c r="Q7879">
        <v>1</v>
      </c>
      <c r="R7879">
        <f t="shared" si="125"/>
        <v>0</v>
      </c>
    </row>
    <row r="7880" spans="1:18" x14ac:dyDescent="0.3">
      <c r="A7880" t="s">
        <v>603</v>
      </c>
      <c r="B7880" s="1">
        <v>38553</v>
      </c>
      <c r="C7880" t="s">
        <v>16</v>
      </c>
      <c r="D7880" t="s">
        <v>641</v>
      </c>
      <c r="E7880" t="s">
        <v>642</v>
      </c>
      <c r="G7880" s="6" t="s">
        <v>29</v>
      </c>
      <c r="H7880" t="s">
        <v>394</v>
      </c>
      <c r="I7880" t="s">
        <v>26</v>
      </c>
      <c r="J7880" t="s">
        <v>27</v>
      </c>
      <c r="K7880">
        <v>24</v>
      </c>
      <c r="L7880">
        <v>2.9</v>
      </c>
      <c r="M7880" t="s">
        <v>606</v>
      </c>
      <c r="N7880">
        <v>2.9</v>
      </c>
      <c r="O7880" t="s">
        <v>24</v>
      </c>
      <c r="P7880" cm="1">
        <f t="array" ref="P7880">IF(Q7880&gt;0,INDEX(Q7880:Q29604,MATCH(TRUE,INDEX(Q7880:Q29604="",,),0)-1),"")</f>
        <v>5</v>
      </c>
      <c r="Q7880">
        <v>1</v>
      </c>
      <c r="R7880">
        <f t="shared" si="125"/>
        <v>0</v>
      </c>
    </row>
    <row r="7881" spans="1:18" x14ac:dyDescent="0.3">
      <c r="A7881" t="s">
        <v>603</v>
      </c>
      <c r="B7881" s="1">
        <v>38553</v>
      </c>
      <c r="C7881" t="s">
        <v>16</v>
      </c>
      <c r="D7881" t="s">
        <v>641</v>
      </c>
      <c r="E7881" t="s">
        <v>642</v>
      </c>
      <c r="G7881" s="6" t="s">
        <v>29</v>
      </c>
      <c r="H7881" t="s">
        <v>197</v>
      </c>
      <c r="I7881" t="s">
        <v>26</v>
      </c>
      <c r="J7881" t="s">
        <v>27</v>
      </c>
      <c r="K7881">
        <v>39</v>
      </c>
      <c r="L7881">
        <v>2.8</v>
      </c>
      <c r="M7881" t="s">
        <v>606</v>
      </c>
      <c r="N7881">
        <v>2.8</v>
      </c>
      <c r="O7881" t="s">
        <v>24</v>
      </c>
      <c r="P7881" cm="1">
        <f t="array" ref="P7881">IF(Q7881&gt;0,INDEX(Q7881:Q29605,MATCH(TRUE,INDEX(Q7881:Q29605="",,),0)-1),"")</f>
        <v>5</v>
      </c>
      <c r="Q7881">
        <v>1</v>
      </c>
      <c r="R7881">
        <f t="shared" si="125"/>
        <v>0</v>
      </c>
    </row>
    <row r="7882" spans="1:18" x14ac:dyDescent="0.3">
      <c r="A7882" t="s">
        <v>603</v>
      </c>
      <c r="B7882" s="1">
        <v>38553</v>
      </c>
      <c r="C7882" t="s">
        <v>16</v>
      </c>
      <c r="D7882" t="s">
        <v>641</v>
      </c>
      <c r="E7882" t="s">
        <v>642</v>
      </c>
      <c r="G7882" s="6" t="s">
        <v>29</v>
      </c>
      <c r="H7882" t="s">
        <v>69</v>
      </c>
      <c r="I7882" t="s">
        <v>26</v>
      </c>
      <c r="J7882" t="s">
        <v>27</v>
      </c>
      <c r="K7882">
        <v>9</v>
      </c>
      <c r="L7882">
        <v>9</v>
      </c>
      <c r="M7882" t="s">
        <v>606</v>
      </c>
      <c r="N7882">
        <v>9</v>
      </c>
      <c r="O7882" t="s">
        <v>24</v>
      </c>
      <c r="P7882" cm="1">
        <f t="array" ref="P7882">IF(Q7882&gt;0,INDEX(Q7882:Q29606,MATCH(TRUE,INDEX(Q7882:Q29606="",,),0)-1),"")</f>
        <v>5</v>
      </c>
      <c r="Q7882">
        <v>1</v>
      </c>
      <c r="R7882">
        <f t="shared" si="125"/>
        <v>0</v>
      </c>
    </row>
    <row r="7883" spans="1:18" x14ac:dyDescent="0.3">
      <c r="A7883" t="s">
        <v>603</v>
      </c>
      <c r="B7883" s="1">
        <v>38553</v>
      </c>
      <c r="C7883" t="s">
        <v>16</v>
      </c>
      <c r="D7883" t="s">
        <v>641</v>
      </c>
      <c r="E7883" t="s">
        <v>642</v>
      </c>
      <c r="G7883" s="6" t="s">
        <v>29</v>
      </c>
      <c r="H7883" t="s">
        <v>28</v>
      </c>
      <c r="I7883" t="s">
        <v>26</v>
      </c>
      <c r="J7883" t="s">
        <v>27</v>
      </c>
      <c r="K7883">
        <v>21</v>
      </c>
      <c r="L7883">
        <v>17.600000000000001</v>
      </c>
      <c r="M7883" t="s">
        <v>606</v>
      </c>
      <c r="N7883">
        <v>17.600000000000001</v>
      </c>
      <c r="O7883" t="s">
        <v>24</v>
      </c>
      <c r="P7883" cm="1">
        <f t="array" ref="P7883">IF(Q7883&gt;0,INDEX(Q7883:Q29607,MATCH(TRUE,INDEX(Q7883:Q29607="",,),0)-1),"")</f>
        <v>5</v>
      </c>
      <c r="Q7883">
        <v>1</v>
      </c>
      <c r="R7883">
        <f t="shared" si="125"/>
        <v>0</v>
      </c>
    </row>
    <row r="7884" spans="1:18" x14ac:dyDescent="0.3">
      <c r="A7884" t="s">
        <v>603</v>
      </c>
      <c r="B7884" s="1">
        <v>38553</v>
      </c>
      <c r="C7884" t="s">
        <v>16</v>
      </c>
      <c r="D7884" t="s">
        <v>641</v>
      </c>
      <c r="E7884" t="s">
        <v>642</v>
      </c>
      <c r="G7884" t="s">
        <v>19</v>
      </c>
      <c r="H7884" t="s">
        <v>53</v>
      </c>
      <c r="I7884" t="s">
        <v>26</v>
      </c>
      <c r="J7884" t="s">
        <v>27</v>
      </c>
      <c r="K7884">
        <v>174</v>
      </c>
      <c r="L7884">
        <v>15.2</v>
      </c>
      <c r="M7884" t="s">
        <v>74</v>
      </c>
      <c r="N7884">
        <v>36.96</v>
      </c>
      <c r="P7884" cm="1">
        <f t="array" ref="P7884">IF(Q7884&gt;0,INDEX(Q7884:Q29608,MATCH(TRUE,INDEX(Q7884:Q29608="",,),0)-1),"")</f>
        <v>5</v>
      </c>
      <c r="Q7884">
        <v>2</v>
      </c>
      <c r="R7884">
        <f t="shared" si="125"/>
        <v>0</v>
      </c>
    </row>
    <row r="7885" spans="1:18" x14ac:dyDescent="0.3">
      <c r="A7885" t="s">
        <v>603</v>
      </c>
      <c r="B7885" s="1">
        <v>38553</v>
      </c>
      <c r="C7885" t="s">
        <v>16</v>
      </c>
      <c r="D7885" t="s">
        <v>641</v>
      </c>
      <c r="E7885" t="s">
        <v>642</v>
      </c>
      <c r="G7885" s="6" t="s">
        <v>29</v>
      </c>
      <c r="H7885" t="s">
        <v>20</v>
      </c>
      <c r="I7885" t="s">
        <v>26</v>
      </c>
      <c r="J7885" t="s">
        <v>27</v>
      </c>
      <c r="K7885">
        <v>5</v>
      </c>
      <c r="L7885">
        <v>10.55</v>
      </c>
      <c r="M7885" t="s">
        <v>74</v>
      </c>
      <c r="N7885">
        <v>10.55</v>
      </c>
      <c r="P7885" cm="1">
        <f t="array" ref="P7885">IF(Q7885&gt;0,INDEX(Q7885:Q29609,MATCH(TRUE,INDEX(Q7885:Q29609="",,),0)-1),"")</f>
        <v>5</v>
      </c>
      <c r="Q7885">
        <v>2</v>
      </c>
      <c r="R7885">
        <f t="shared" si="125"/>
        <v>0</v>
      </c>
    </row>
    <row r="7886" spans="1:18" x14ac:dyDescent="0.3">
      <c r="A7886" t="s">
        <v>603</v>
      </c>
      <c r="B7886" s="1">
        <v>38553</v>
      </c>
      <c r="C7886" t="s">
        <v>16</v>
      </c>
      <c r="D7886" t="s">
        <v>641</v>
      </c>
      <c r="E7886" t="s">
        <v>642</v>
      </c>
      <c r="G7886" s="6" t="s">
        <v>29</v>
      </c>
      <c r="H7886" t="s">
        <v>394</v>
      </c>
      <c r="I7886" t="s">
        <v>26</v>
      </c>
      <c r="J7886" t="s">
        <v>27</v>
      </c>
      <c r="K7886">
        <v>24</v>
      </c>
      <c r="L7886">
        <v>2.9</v>
      </c>
      <c r="M7886" t="s">
        <v>74</v>
      </c>
      <c r="N7886">
        <v>2.9</v>
      </c>
      <c r="P7886" cm="1">
        <f t="array" ref="P7886">IF(Q7886&gt;0,INDEX(Q7886:Q29610,MATCH(TRUE,INDEX(Q7886:Q29610="",,),0)-1),"")</f>
        <v>5</v>
      </c>
      <c r="Q7886">
        <v>2</v>
      </c>
      <c r="R7886">
        <f t="shared" si="125"/>
        <v>0</v>
      </c>
    </row>
    <row r="7887" spans="1:18" x14ac:dyDescent="0.3">
      <c r="A7887" t="s">
        <v>603</v>
      </c>
      <c r="B7887" s="1">
        <v>38553</v>
      </c>
      <c r="C7887" t="s">
        <v>16</v>
      </c>
      <c r="D7887" t="s">
        <v>641</v>
      </c>
      <c r="E7887" t="s">
        <v>642</v>
      </c>
      <c r="G7887" s="6" t="s">
        <v>29</v>
      </c>
      <c r="H7887" t="s">
        <v>197</v>
      </c>
      <c r="I7887" t="s">
        <v>26</v>
      </c>
      <c r="J7887" t="s">
        <v>27</v>
      </c>
      <c r="K7887">
        <v>39</v>
      </c>
      <c r="L7887">
        <v>2.8</v>
      </c>
      <c r="M7887" t="s">
        <v>74</v>
      </c>
      <c r="N7887">
        <v>2.8</v>
      </c>
      <c r="P7887" cm="1">
        <f t="array" ref="P7887">IF(Q7887&gt;0,INDEX(Q7887:Q29611,MATCH(TRUE,INDEX(Q7887:Q29611="",,),0)-1),"")</f>
        <v>5</v>
      </c>
      <c r="Q7887">
        <v>2</v>
      </c>
      <c r="R7887">
        <f t="shared" si="125"/>
        <v>0</v>
      </c>
    </row>
    <row r="7888" spans="1:18" x14ac:dyDescent="0.3">
      <c r="A7888" t="s">
        <v>603</v>
      </c>
      <c r="B7888" s="1">
        <v>38553</v>
      </c>
      <c r="C7888" t="s">
        <v>16</v>
      </c>
      <c r="D7888" t="s">
        <v>641</v>
      </c>
      <c r="E7888" t="s">
        <v>642</v>
      </c>
      <c r="G7888" s="6" t="s">
        <v>29</v>
      </c>
      <c r="H7888" t="s">
        <v>69</v>
      </c>
      <c r="I7888" t="s">
        <v>26</v>
      </c>
      <c r="J7888" t="s">
        <v>27</v>
      </c>
      <c r="K7888">
        <v>9</v>
      </c>
      <c r="L7888">
        <v>9</v>
      </c>
      <c r="M7888" t="s">
        <v>74</v>
      </c>
      <c r="N7888">
        <v>9</v>
      </c>
      <c r="P7888" cm="1">
        <f t="array" ref="P7888">IF(Q7888&gt;0,INDEX(Q7888:Q29612,MATCH(TRUE,INDEX(Q7888:Q29612="",,),0)-1),"")</f>
        <v>5</v>
      </c>
      <c r="Q7888">
        <v>2</v>
      </c>
      <c r="R7888">
        <f t="shared" si="125"/>
        <v>0</v>
      </c>
    </row>
    <row r="7889" spans="1:18" x14ac:dyDescent="0.3">
      <c r="A7889" t="s">
        <v>603</v>
      </c>
      <c r="B7889" s="1">
        <v>38553</v>
      </c>
      <c r="C7889" t="s">
        <v>16</v>
      </c>
      <c r="D7889" t="s">
        <v>641</v>
      </c>
      <c r="E7889" t="s">
        <v>642</v>
      </c>
      <c r="G7889" s="6" t="s">
        <v>29</v>
      </c>
      <c r="H7889" t="s">
        <v>28</v>
      </c>
      <c r="I7889" t="s">
        <v>26</v>
      </c>
      <c r="J7889" t="s">
        <v>27</v>
      </c>
      <c r="K7889">
        <v>21</v>
      </c>
      <c r="L7889">
        <v>17.600000000000001</v>
      </c>
      <c r="M7889" t="s">
        <v>74</v>
      </c>
      <c r="N7889">
        <v>17.600000000000001</v>
      </c>
      <c r="P7889" cm="1">
        <f t="array" ref="P7889">IF(Q7889&gt;0,INDEX(Q7889:Q29613,MATCH(TRUE,INDEX(Q7889:Q29613="",,),0)-1),"")</f>
        <v>5</v>
      </c>
      <c r="Q7889">
        <v>2</v>
      </c>
      <c r="R7889">
        <f t="shared" si="125"/>
        <v>0</v>
      </c>
    </row>
    <row r="7890" spans="1:18" x14ac:dyDescent="0.3">
      <c r="A7890" t="s">
        <v>603</v>
      </c>
      <c r="B7890" s="1">
        <v>38553</v>
      </c>
      <c r="C7890" t="s">
        <v>16</v>
      </c>
      <c r="D7890" t="s">
        <v>641</v>
      </c>
      <c r="E7890" t="s">
        <v>642</v>
      </c>
      <c r="G7890" t="s">
        <v>19</v>
      </c>
      <c r="H7890" t="s">
        <v>53</v>
      </c>
      <c r="I7890" t="s">
        <v>26</v>
      </c>
      <c r="J7890" t="s">
        <v>27</v>
      </c>
      <c r="K7890">
        <v>174</v>
      </c>
      <c r="L7890">
        <v>15.2</v>
      </c>
      <c r="M7890" t="s">
        <v>643</v>
      </c>
      <c r="N7890">
        <v>21.94</v>
      </c>
      <c r="P7890" cm="1">
        <f t="array" ref="P7890">IF(Q7890&gt;0,INDEX(Q7890:Q29614,MATCH(TRUE,INDEX(Q7890:Q29614="",,),0)-1),"")</f>
        <v>5</v>
      </c>
      <c r="Q7890">
        <v>3</v>
      </c>
      <c r="R7890">
        <f t="shared" si="125"/>
        <v>0</v>
      </c>
    </row>
    <row r="7891" spans="1:18" x14ac:dyDescent="0.3">
      <c r="A7891" t="s">
        <v>603</v>
      </c>
      <c r="B7891" s="1">
        <v>38553</v>
      </c>
      <c r="C7891" t="s">
        <v>16</v>
      </c>
      <c r="D7891" t="s">
        <v>641</v>
      </c>
      <c r="E7891" t="s">
        <v>642</v>
      </c>
      <c r="G7891" s="6" t="s">
        <v>29</v>
      </c>
      <c r="H7891" t="s">
        <v>20</v>
      </c>
      <c r="I7891" t="s">
        <v>26</v>
      </c>
      <c r="J7891" t="s">
        <v>27</v>
      </c>
      <c r="K7891">
        <v>5</v>
      </c>
      <c r="L7891">
        <v>10.55</v>
      </c>
      <c r="M7891" t="s">
        <v>643</v>
      </c>
      <c r="N7891">
        <v>10.55</v>
      </c>
      <c r="P7891" cm="1">
        <f t="array" ref="P7891">IF(Q7891&gt;0,INDEX(Q7891:Q29615,MATCH(TRUE,INDEX(Q7891:Q29615="",,),0)-1),"")</f>
        <v>5</v>
      </c>
      <c r="Q7891">
        <v>3</v>
      </c>
      <c r="R7891">
        <f t="shared" si="125"/>
        <v>0</v>
      </c>
    </row>
    <row r="7892" spans="1:18" x14ac:dyDescent="0.3">
      <c r="A7892" t="s">
        <v>603</v>
      </c>
      <c r="B7892" s="1">
        <v>38553</v>
      </c>
      <c r="C7892" t="s">
        <v>16</v>
      </c>
      <c r="D7892" t="s">
        <v>641</v>
      </c>
      <c r="E7892" t="s">
        <v>642</v>
      </c>
      <c r="G7892" s="6" t="s">
        <v>29</v>
      </c>
      <c r="H7892" t="s">
        <v>394</v>
      </c>
      <c r="I7892" t="s">
        <v>26</v>
      </c>
      <c r="J7892" t="s">
        <v>27</v>
      </c>
      <c r="K7892">
        <v>24</v>
      </c>
      <c r="L7892">
        <v>2.9</v>
      </c>
      <c r="M7892" t="s">
        <v>643</v>
      </c>
      <c r="N7892">
        <v>2.9</v>
      </c>
      <c r="P7892" cm="1">
        <f t="array" ref="P7892">IF(Q7892&gt;0,INDEX(Q7892:Q29616,MATCH(TRUE,INDEX(Q7892:Q29616="",,),0)-1),"")</f>
        <v>5</v>
      </c>
      <c r="Q7892">
        <v>3</v>
      </c>
      <c r="R7892">
        <f t="shared" si="125"/>
        <v>0</v>
      </c>
    </row>
    <row r="7893" spans="1:18" x14ac:dyDescent="0.3">
      <c r="A7893" t="s">
        <v>603</v>
      </c>
      <c r="B7893" s="1">
        <v>38553</v>
      </c>
      <c r="C7893" t="s">
        <v>16</v>
      </c>
      <c r="D7893" t="s">
        <v>641</v>
      </c>
      <c r="E7893" t="s">
        <v>642</v>
      </c>
      <c r="G7893" s="6" t="s">
        <v>29</v>
      </c>
      <c r="H7893" t="s">
        <v>197</v>
      </c>
      <c r="I7893" t="s">
        <v>26</v>
      </c>
      <c r="J7893" t="s">
        <v>27</v>
      </c>
      <c r="K7893">
        <v>39</v>
      </c>
      <c r="L7893">
        <v>2.8</v>
      </c>
      <c r="M7893" t="s">
        <v>643</v>
      </c>
      <c r="N7893">
        <v>2.8</v>
      </c>
      <c r="P7893" cm="1">
        <f t="array" ref="P7893">IF(Q7893&gt;0,INDEX(Q7893:Q29617,MATCH(TRUE,INDEX(Q7893:Q29617="",,),0)-1),"")</f>
        <v>5</v>
      </c>
      <c r="Q7893">
        <v>3</v>
      </c>
      <c r="R7893">
        <f t="shared" si="125"/>
        <v>0</v>
      </c>
    </row>
    <row r="7894" spans="1:18" x14ac:dyDescent="0.3">
      <c r="A7894" t="s">
        <v>603</v>
      </c>
      <c r="B7894" s="1">
        <v>38553</v>
      </c>
      <c r="C7894" t="s">
        <v>16</v>
      </c>
      <c r="D7894" t="s">
        <v>641</v>
      </c>
      <c r="E7894" t="s">
        <v>642</v>
      </c>
      <c r="G7894" s="6" t="s">
        <v>29</v>
      </c>
      <c r="H7894" t="s">
        <v>69</v>
      </c>
      <c r="I7894" t="s">
        <v>26</v>
      </c>
      <c r="J7894" t="s">
        <v>27</v>
      </c>
      <c r="K7894">
        <v>9</v>
      </c>
      <c r="L7894">
        <v>9</v>
      </c>
      <c r="M7894" t="s">
        <v>643</v>
      </c>
      <c r="N7894">
        <v>9</v>
      </c>
      <c r="P7894" cm="1">
        <f t="array" ref="P7894">IF(Q7894&gt;0,INDEX(Q7894:Q29618,MATCH(TRUE,INDEX(Q7894:Q29618="",,),0)-1),"")</f>
        <v>5</v>
      </c>
      <c r="Q7894">
        <v>3</v>
      </c>
      <c r="R7894">
        <f t="shared" si="125"/>
        <v>0</v>
      </c>
    </row>
    <row r="7895" spans="1:18" x14ac:dyDescent="0.3">
      <c r="A7895" t="s">
        <v>603</v>
      </c>
      <c r="B7895" s="1">
        <v>38553</v>
      </c>
      <c r="C7895" t="s">
        <v>16</v>
      </c>
      <c r="D7895" t="s">
        <v>641</v>
      </c>
      <c r="E7895" t="s">
        <v>642</v>
      </c>
      <c r="G7895" s="6" t="s">
        <v>29</v>
      </c>
      <c r="H7895" t="s">
        <v>28</v>
      </c>
      <c r="I7895" t="s">
        <v>26</v>
      </c>
      <c r="J7895" t="s">
        <v>27</v>
      </c>
      <c r="K7895">
        <v>21</v>
      </c>
      <c r="L7895">
        <v>17.600000000000001</v>
      </c>
      <c r="M7895" t="s">
        <v>643</v>
      </c>
      <c r="N7895">
        <v>17.600000000000001</v>
      </c>
      <c r="P7895" cm="1">
        <f t="array" ref="P7895">IF(Q7895&gt;0,INDEX(Q7895:Q29619,MATCH(TRUE,INDEX(Q7895:Q29619="",,),0)-1),"")</f>
        <v>5</v>
      </c>
      <c r="Q7895">
        <v>3</v>
      </c>
      <c r="R7895">
        <f t="shared" si="125"/>
        <v>0</v>
      </c>
    </row>
    <row r="7896" spans="1:18" x14ac:dyDescent="0.3">
      <c r="A7896" t="s">
        <v>603</v>
      </c>
      <c r="B7896" s="1">
        <v>38553</v>
      </c>
      <c r="C7896" t="s">
        <v>16</v>
      </c>
      <c r="D7896" t="s">
        <v>641</v>
      </c>
      <c r="E7896" t="s">
        <v>642</v>
      </c>
      <c r="G7896" t="s">
        <v>19</v>
      </c>
      <c r="H7896" t="s">
        <v>53</v>
      </c>
      <c r="I7896" t="s">
        <v>26</v>
      </c>
      <c r="J7896" t="s">
        <v>27</v>
      </c>
      <c r="K7896">
        <v>174</v>
      </c>
      <c r="L7896">
        <v>15.2</v>
      </c>
      <c r="M7896" t="s">
        <v>182</v>
      </c>
      <c r="N7896">
        <v>21</v>
      </c>
      <c r="P7896" cm="1">
        <f t="array" ref="P7896">IF(Q7896&gt;0,INDEX(Q7896:Q29620,MATCH(TRUE,INDEX(Q7896:Q29620="",,),0)-1),"")</f>
        <v>5</v>
      </c>
      <c r="Q7896">
        <v>4</v>
      </c>
      <c r="R7896">
        <f t="shared" si="125"/>
        <v>0</v>
      </c>
    </row>
    <row r="7897" spans="1:18" x14ac:dyDescent="0.3">
      <c r="A7897" t="s">
        <v>603</v>
      </c>
      <c r="B7897" s="1">
        <v>38553</v>
      </c>
      <c r="C7897" t="s">
        <v>16</v>
      </c>
      <c r="D7897" t="s">
        <v>641</v>
      </c>
      <c r="E7897" t="s">
        <v>642</v>
      </c>
      <c r="G7897" s="6" t="s">
        <v>29</v>
      </c>
      <c r="H7897" t="s">
        <v>20</v>
      </c>
      <c r="I7897" t="s">
        <v>26</v>
      </c>
      <c r="J7897" t="s">
        <v>27</v>
      </c>
      <c r="K7897">
        <v>5</v>
      </c>
      <c r="L7897">
        <v>10.55</v>
      </c>
      <c r="M7897" t="s">
        <v>182</v>
      </c>
      <c r="N7897">
        <v>10.55</v>
      </c>
      <c r="P7897" cm="1">
        <f t="array" ref="P7897">IF(Q7897&gt;0,INDEX(Q7897:Q29621,MATCH(TRUE,INDEX(Q7897:Q29621="",,),0)-1),"")</f>
        <v>5</v>
      </c>
      <c r="Q7897">
        <v>4</v>
      </c>
      <c r="R7897">
        <f t="shared" si="125"/>
        <v>0</v>
      </c>
    </row>
    <row r="7898" spans="1:18" x14ac:dyDescent="0.3">
      <c r="A7898" t="s">
        <v>603</v>
      </c>
      <c r="B7898" s="1">
        <v>38553</v>
      </c>
      <c r="C7898" t="s">
        <v>16</v>
      </c>
      <c r="D7898" t="s">
        <v>641</v>
      </c>
      <c r="E7898" t="s">
        <v>642</v>
      </c>
      <c r="G7898" s="6" t="s">
        <v>29</v>
      </c>
      <c r="H7898" t="s">
        <v>394</v>
      </c>
      <c r="I7898" t="s">
        <v>26</v>
      </c>
      <c r="J7898" t="s">
        <v>27</v>
      </c>
      <c r="K7898">
        <v>24</v>
      </c>
      <c r="L7898">
        <v>2.9</v>
      </c>
      <c r="M7898" t="s">
        <v>182</v>
      </c>
      <c r="N7898">
        <v>2.9</v>
      </c>
      <c r="P7898" cm="1">
        <f t="array" ref="P7898">IF(Q7898&gt;0,INDEX(Q7898:Q29622,MATCH(TRUE,INDEX(Q7898:Q29622="",,),0)-1),"")</f>
        <v>5</v>
      </c>
      <c r="Q7898">
        <v>4</v>
      </c>
      <c r="R7898">
        <f t="shared" si="125"/>
        <v>0</v>
      </c>
    </row>
    <row r="7899" spans="1:18" x14ac:dyDescent="0.3">
      <c r="A7899" t="s">
        <v>603</v>
      </c>
      <c r="B7899" s="1">
        <v>38553</v>
      </c>
      <c r="C7899" t="s">
        <v>16</v>
      </c>
      <c r="D7899" t="s">
        <v>641</v>
      </c>
      <c r="E7899" t="s">
        <v>642</v>
      </c>
      <c r="G7899" s="6" t="s">
        <v>29</v>
      </c>
      <c r="H7899" t="s">
        <v>197</v>
      </c>
      <c r="I7899" t="s">
        <v>26</v>
      </c>
      <c r="J7899" t="s">
        <v>27</v>
      </c>
      <c r="K7899">
        <v>39</v>
      </c>
      <c r="L7899">
        <v>2.8</v>
      </c>
      <c r="M7899" t="s">
        <v>182</v>
      </c>
      <c r="N7899">
        <v>2.8</v>
      </c>
      <c r="P7899" cm="1">
        <f t="array" ref="P7899">IF(Q7899&gt;0,INDEX(Q7899:Q29623,MATCH(TRUE,INDEX(Q7899:Q29623="",,),0)-1),"")</f>
        <v>5</v>
      </c>
      <c r="Q7899">
        <v>4</v>
      </c>
      <c r="R7899">
        <f t="shared" si="125"/>
        <v>0</v>
      </c>
    </row>
    <row r="7900" spans="1:18" x14ac:dyDescent="0.3">
      <c r="A7900" t="s">
        <v>603</v>
      </c>
      <c r="B7900" s="1">
        <v>38553</v>
      </c>
      <c r="C7900" t="s">
        <v>16</v>
      </c>
      <c r="D7900" t="s">
        <v>641</v>
      </c>
      <c r="E7900" t="s">
        <v>642</v>
      </c>
      <c r="G7900" s="6" t="s">
        <v>29</v>
      </c>
      <c r="H7900" t="s">
        <v>69</v>
      </c>
      <c r="I7900" t="s">
        <v>26</v>
      </c>
      <c r="J7900" t="s">
        <v>27</v>
      </c>
      <c r="K7900">
        <v>9</v>
      </c>
      <c r="L7900">
        <v>9</v>
      </c>
      <c r="M7900" t="s">
        <v>182</v>
      </c>
      <c r="N7900">
        <v>9</v>
      </c>
      <c r="P7900" cm="1">
        <f t="array" ref="P7900">IF(Q7900&gt;0,INDEX(Q7900:Q29624,MATCH(TRUE,INDEX(Q7900:Q29624="",,),0)-1),"")</f>
        <v>5</v>
      </c>
      <c r="Q7900">
        <v>4</v>
      </c>
      <c r="R7900">
        <f t="shared" si="125"/>
        <v>0</v>
      </c>
    </row>
    <row r="7901" spans="1:18" x14ac:dyDescent="0.3">
      <c r="A7901" t="s">
        <v>603</v>
      </c>
      <c r="B7901" s="1">
        <v>38553</v>
      </c>
      <c r="C7901" t="s">
        <v>16</v>
      </c>
      <c r="D7901" t="s">
        <v>641</v>
      </c>
      <c r="E7901" t="s">
        <v>642</v>
      </c>
      <c r="G7901" s="6" t="s">
        <v>29</v>
      </c>
      <c r="H7901" t="s">
        <v>28</v>
      </c>
      <c r="I7901" t="s">
        <v>26</v>
      </c>
      <c r="J7901" t="s">
        <v>27</v>
      </c>
      <c r="K7901">
        <v>21</v>
      </c>
      <c r="L7901">
        <v>17.600000000000001</v>
      </c>
      <c r="M7901" t="s">
        <v>182</v>
      </c>
      <c r="N7901">
        <v>17.600000000000001</v>
      </c>
      <c r="P7901" cm="1">
        <f t="array" ref="P7901">IF(Q7901&gt;0,INDEX(Q7901:Q29625,MATCH(TRUE,INDEX(Q7901:Q29625="",,),0)-1),"")</f>
        <v>5</v>
      </c>
      <c r="Q7901">
        <v>4</v>
      </c>
      <c r="R7901">
        <f t="shared" si="125"/>
        <v>0</v>
      </c>
    </row>
    <row r="7902" spans="1:18" x14ac:dyDescent="0.3">
      <c r="A7902" t="s">
        <v>603</v>
      </c>
      <c r="B7902" s="1">
        <v>38553</v>
      </c>
      <c r="C7902" t="s">
        <v>16</v>
      </c>
      <c r="D7902" t="s">
        <v>641</v>
      </c>
      <c r="E7902" t="s">
        <v>642</v>
      </c>
      <c r="G7902" t="s">
        <v>19</v>
      </c>
      <c r="H7902" t="s">
        <v>53</v>
      </c>
      <c r="I7902" t="s">
        <v>26</v>
      </c>
      <c r="J7902" t="s">
        <v>27</v>
      </c>
      <c r="K7902">
        <v>174</v>
      </c>
      <c r="L7902">
        <v>15.2</v>
      </c>
      <c r="M7902" t="s">
        <v>100</v>
      </c>
      <c r="N7902">
        <v>19.5</v>
      </c>
      <c r="P7902" cm="1">
        <f t="array" ref="P7902">IF(Q7902&gt;0,INDEX(Q7902:Q29626,MATCH(TRUE,INDEX(Q7902:Q29626="",,),0)-1),"")</f>
        <v>5</v>
      </c>
      <c r="Q7902">
        <v>5</v>
      </c>
      <c r="R7902">
        <f t="shared" si="125"/>
        <v>0</v>
      </c>
    </row>
    <row r="7903" spans="1:18" x14ac:dyDescent="0.3">
      <c r="A7903" t="s">
        <v>603</v>
      </c>
      <c r="B7903" s="1">
        <v>38553</v>
      </c>
      <c r="C7903" t="s">
        <v>16</v>
      </c>
      <c r="D7903" t="s">
        <v>641</v>
      </c>
      <c r="E7903" t="s">
        <v>642</v>
      </c>
      <c r="G7903" s="6" t="s">
        <v>29</v>
      </c>
      <c r="H7903" t="s">
        <v>20</v>
      </c>
      <c r="I7903" t="s">
        <v>26</v>
      </c>
      <c r="J7903" t="s">
        <v>27</v>
      </c>
      <c r="K7903">
        <v>5</v>
      </c>
      <c r="L7903">
        <v>10.55</v>
      </c>
      <c r="M7903" t="s">
        <v>100</v>
      </c>
      <c r="N7903">
        <v>10.55</v>
      </c>
      <c r="P7903" cm="1">
        <f t="array" ref="P7903">IF(Q7903&gt;0,INDEX(Q7903:Q29627,MATCH(TRUE,INDEX(Q7903:Q29627="",,),0)-1),"")</f>
        <v>5</v>
      </c>
      <c r="Q7903">
        <v>5</v>
      </c>
      <c r="R7903">
        <f t="shared" si="125"/>
        <v>0</v>
      </c>
    </row>
    <row r="7904" spans="1:18" x14ac:dyDescent="0.3">
      <c r="A7904" t="s">
        <v>603</v>
      </c>
      <c r="B7904" s="1">
        <v>38553</v>
      </c>
      <c r="C7904" t="s">
        <v>16</v>
      </c>
      <c r="D7904" t="s">
        <v>641</v>
      </c>
      <c r="E7904" t="s">
        <v>642</v>
      </c>
      <c r="G7904" s="6" t="s">
        <v>29</v>
      </c>
      <c r="H7904" t="s">
        <v>394</v>
      </c>
      <c r="I7904" t="s">
        <v>26</v>
      </c>
      <c r="J7904" t="s">
        <v>27</v>
      </c>
      <c r="K7904">
        <v>24</v>
      </c>
      <c r="L7904">
        <v>2.9</v>
      </c>
      <c r="M7904" t="s">
        <v>100</v>
      </c>
      <c r="N7904">
        <v>2.9</v>
      </c>
      <c r="P7904" cm="1">
        <f t="array" ref="P7904">IF(Q7904&gt;0,INDEX(Q7904:Q29628,MATCH(TRUE,INDEX(Q7904:Q29628="",,),0)-1),"")</f>
        <v>5</v>
      </c>
      <c r="Q7904">
        <v>5</v>
      </c>
      <c r="R7904">
        <f t="shared" si="125"/>
        <v>0</v>
      </c>
    </row>
    <row r="7905" spans="1:18" x14ac:dyDescent="0.3">
      <c r="A7905" t="s">
        <v>603</v>
      </c>
      <c r="B7905" s="1">
        <v>38553</v>
      </c>
      <c r="C7905" t="s">
        <v>16</v>
      </c>
      <c r="D7905" t="s">
        <v>641</v>
      </c>
      <c r="E7905" t="s">
        <v>642</v>
      </c>
      <c r="G7905" s="6" t="s">
        <v>29</v>
      </c>
      <c r="H7905" t="s">
        <v>197</v>
      </c>
      <c r="I7905" t="s">
        <v>26</v>
      </c>
      <c r="J7905" t="s">
        <v>27</v>
      </c>
      <c r="K7905">
        <v>39</v>
      </c>
      <c r="L7905">
        <v>2.8</v>
      </c>
      <c r="M7905" t="s">
        <v>100</v>
      </c>
      <c r="N7905">
        <v>2.8</v>
      </c>
      <c r="P7905" cm="1">
        <f t="array" ref="P7905">IF(Q7905&gt;0,INDEX(Q7905:Q29629,MATCH(TRUE,INDEX(Q7905:Q29629="",,),0)-1),"")</f>
        <v>5</v>
      </c>
      <c r="Q7905">
        <v>5</v>
      </c>
      <c r="R7905">
        <f t="shared" si="125"/>
        <v>0</v>
      </c>
    </row>
    <row r="7906" spans="1:18" x14ac:dyDescent="0.3">
      <c r="A7906" t="s">
        <v>603</v>
      </c>
      <c r="B7906" s="1">
        <v>38553</v>
      </c>
      <c r="C7906" t="s">
        <v>16</v>
      </c>
      <c r="D7906" t="s">
        <v>641</v>
      </c>
      <c r="E7906" t="s">
        <v>642</v>
      </c>
      <c r="G7906" s="6" t="s">
        <v>29</v>
      </c>
      <c r="H7906" t="s">
        <v>69</v>
      </c>
      <c r="I7906" t="s">
        <v>26</v>
      </c>
      <c r="J7906" t="s">
        <v>27</v>
      </c>
      <c r="K7906">
        <v>9</v>
      </c>
      <c r="L7906">
        <v>9</v>
      </c>
      <c r="M7906" t="s">
        <v>100</v>
      </c>
      <c r="N7906">
        <v>9</v>
      </c>
      <c r="P7906" cm="1">
        <f t="array" ref="P7906">IF(Q7906&gt;0,INDEX(Q7906:Q29630,MATCH(TRUE,INDEX(Q7906:Q29630="",,),0)-1),"")</f>
        <v>5</v>
      </c>
      <c r="Q7906">
        <v>5</v>
      </c>
      <c r="R7906">
        <f t="shared" si="125"/>
        <v>0</v>
      </c>
    </row>
    <row r="7907" spans="1:18" x14ac:dyDescent="0.3">
      <c r="A7907" t="s">
        <v>603</v>
      </c>
      <c r="B7907" s="1">
        <v>38553</v>
      </c>
      <c r="C7907" t="s">
        <v>16</v>
      </c>
      <c r="D7907" t="s">
        <v>641</v>
      </c>
      <c r="E7907" t="s">
        <v>642</v>
      </c>
      <c r="G7907" s="6" t="s">
        <v>29</v>
      </c>
      <c r="H7907" t="s">
        <v>28</v>
      </c>
      <c r="I7907" t="s">
        <v>26</v>
      </c>
      <c r="J7907" t="s">
        <v>27</v>
      </c>
      <c r="K7907">
        <v>21</v>
      </c>
      <c r="L7907">
        <v>17.600000000000001</v>
      </c>
      <c r="M7907" t="s">
        <v>100</v>
      </c>
      <c r="N7907">
        <v>17.600000000000001</v>
      </c>
      <c r="P7907" cm="1">
        <f t="array" ref="P7907">IF(Q7907&gt;0,INDEX(Q7907:Q29631,MATCH(TRUE,INDEX(Q7907:Q29631="",,),0)-1),"")</f>
        <v>5</v>
      </c>
      <c r="Q7907">
        <v>5</v>
      </c>
      <c r="R7907">
        <f t="shared" si="125"/>
        <v>0</v>
      </c>
    </row>
    <row r="7908" spans="1:18" x14ac:dyDescent="0.3">
      <c r="P7908" t="str" cm="1">
        <f t="array" ref="P7908">IF(Q7908&gt;0,INDEX(Q7908:Q29632,MATCH(TRUE,INDEX(Q7908:Q29632="",,),0)-1),"")</f>
        <v/>
      </c>
      <c r="R7908" t="str">
        <f t="shared" si="125"/>
        <v/>
      </c>
    </row>
    <row r="7909" spans="1:18" x14ac:dyDescent="0.3">
      <c r="A7909" t="s">
        <v>603</v>
      </c>
      <c r="B7909" s="1">
        <v>38553</v>
      </c>
      <c r="C7909" t="s">
        <v>16</v>
      </c>
      <c r="D7909" t="s">
        <v>644</v>
      </c>
      <c r="E7909" t="s">
        <v>645</v>
      </c>
      <c r="G7909" t="s">
        <v>19</v>
      </c>
      <c r="H7909" t="s">
        <v>41</v>
      </c>
      <c r="I7909" t="s">
        <v>21</v>
      </c>
      <c r="J7909" t="s">
        <v>22</v>
      </c>
      <c r="K7909">
        <v>13</v>
      </c>
      <c r="L7909">
        <v>223</v>
      </c>
      <c r="M7909" t="s">
        <v>45</v>
      </c>
      <c r="N7909">
        <v>260</v>
      </c>
      <c r="O7909" t="s">
        <v>24</v>
      </c>
      <c r="P7909" cm="1">
        <f t="array" ref="P7909">IF(Q7909&gt;0,INDEX(Q7909:Q29633,MATCH(TRUE,INDEX(Q7909:Q29633="",,),0)-1),"")</f>
        <v>4</v>
      </c>
      <c r="Q7909">
        <v>1</v>
      </c>
      <c r="R7909">
        <f t="shared" si="125"/>
        <v>0</v>
      </c>
    </row>
    <row r="7910" spans="1:18" x14ac:dyDescent="0.3">
      <c r="A7910" t="s">
        <v>603</v>
      </c>
      <c r="B7910" s="1">
        <v>38553</v>
      </c>
      <c r="C7910" t="s">
        <v>16</v>
      </c>
      <c r="D7910" t="s">
        <v>644</v>
      </c>
      <c r="E7910" t="s">
        <v>645</v>
      </c>
      <c r="G7910" t="s">
        <v>19</v>
      </c>
      <c r="H7910" t="s">
        <v>41</v>
      </c>
      <c r="I7910" t="s">
        <v>26</v>
      </c>
      <c r="J7910" t="s">
        <v>27</v>
      </c>
      <c r="K7910">
        <v>301</v>
      </c>
      <c r="L7910">
        <v>40.299999999999997</v>
      </c>
      <c r="M7910" t="s">
        <v>45</v>
      </c>
      <c r="N7910">
        <v>75.5</v>
      </c>
      <c r="O7910" t="s">
        <v>24</v>
      </c>
      <c r="P7910" cm="1">
        <f t="array" ref="P7910">IF(Q7910&gt;0,INDEX(Q7910:Q29634,MATCH(TRUE,INDEX(Q7910:Q29634="",,),0)-1),"")</f>
        <v>4</v>
      </c>
      <c r="Q7910">
        <v>1</v>
      </c>
      <c r="R7910">
        <f t="shared" si="125"/>
        <v>0</v>
      </c>
    </row>
    <row r="7911" spans="1:18" x14ac:dyDescent="0.3">
      <c r="A7911" t="s">
        <v>603</v>
      </c>
      <c r="B7911" s="1">
        <v>38553</v>
      </c>
      <c r="C7911" t="s">
        <v>16</v>
      </c>
      <c r="D7911" t="s">
        <v>644</v>
      </c>
      <c r="E7911" t="s">
        <v>645</v>
      </c>
      <c r="G7911" t="s">
        <v>19</v>
      </c>
      <c r="H7911" t="s">
        <v>41</v>
      </c>
      <c r="I7911" t="s">
        <v>21</v>
      </c>
      <c r="J7911" t="s">
        <v>22</v>
      </c>
      <c r="K7911">
        <v>13</v>
      </c>
      <c r="L7911">
        <v>223</v>
      </c>
      <c r="M7911" t="s">
        <v>44</v>
      </c>
      <c r="N7911">
        <v>223</v>
      </c>
      <c r="P7911" cm="1">
        <f t="array" ref="P7911">IF(Q7911&gt;0,INDEX(Q7911:Q29635,MATCH(TRUE,INDEX(Q7911:Q29635="",,),0)-1),"")</f>
        <v>4</v>
      </c>
      <c r="Q7911">
        <v>2</v>
      </c>
      <c r="R7911">
        <f t="shared" si="125"/>
        <v>0</v>
      </c>
    </row>
    <row r="7912" spans="1:18" x14ac:dyDescent="0.3">
      <c r="A7912" t="s">
        <v>603</v>
      </c>
      <c r="B7912" s="1">
        <v>38553</v>
      </c>
      <c r="C7912" t="s">
        <v>16</v>
      </c>
      <c r="D7912" t="s">
        <v>644</v>
      </c>
      <c r="E7912" t="s">
        <v>645</v>
      </c>
      <c r="G7912" t="s">
        <v>19</v>
      </c>
      <c r="H7912" t="s">
        <v>41</v>
      </c>
      <c r="I7912" t="s">
        <v>26</v>
      </c>
      <c r="J7912" t="s">
        <v>27</v>
      </c>
      <c r="K7912">
        <v>301</v>
      </c>
      <c r="L7912">
        <v>40.299999999999997</v>
      </c>
      <c r="M7912" t="s">
        <v>44</v>
      </c>
      <c r="N7912">
        <v>69.989999999999995</v>
      </c>
      <c r="P7912" cm="1">
        <f t="array" ref="P7912">IF(Q7912&gt;0,INDEX(Q7912:Q29636,MATCH(TRUE,INDEX(Q7912:Q29636="",,),0)-1),"")</f>
        <v>4</v>
      </c>
      <c r="Q7912">
        <v>2</v>
      </c>
      <c r="R7912">
        <f t="shared" si="125"/>
        <v>0</v>
      </c>
    </row>
    <row r="7913" spans="1:18" x14ac:dyDescent="0.3">
      <c r="A7913" t="s">
        <v>603</v>
      </c>
      <c r="B7913" s="1">
        <v>38553</v>
      </c>
      <c r="C7913" t="s">
        <v>16</v>
      </c>
      <c r="D7913" t="s">
        <v>644</v>
      </c>
      <c r="E7913" t="s">
        <v>645</v>
      </c>
      <c r="G7913" t="s">
        <v>19</v>
      </c>
      <c r="H7913" t="s">
        <v>41</v>
      </c>
      <c r="I7913" t="s">
        <v>21</v>
      </c>
      <c r="J7913" t="s">
        <v>22</v>
      </c>
      <c r="K7913">
        <v>13</v>
      </c>
      <c r="L7913">
        <v>223</v>
      </c>
      <c r="M7913" t="s">
        <v>607</v>
      </c>
      <c r="N7913">
        <v>607.61</v>
      </c>
      <c r="P7913" cm="1">
        <f t="array" ref="P7913">IF(Q7913&gt;0,INDEX(Q7913:Q29637,MATCH(TRUE,INDEX(Q7913:Q29637="",,),0)-1),"")</f>
        <v>4</v>
      </c>
      <c r="Q7913">
        <v>3</v>
      </c>
      <c r="R7913">
        <f t="shared" si="125"/>
        <v>0</v>
      </c>
    </row>
    <row r="7914" spans="1:18" x14ac:dyDescent="0.3">
      <c r="A7914" t="s">
        <v>603</v>
      </c>
      <c r="B7914" s="1">
        <v>38553</v>
      </c>
      <c r="C7914" t="s">
        <v>16</v>
      </c>
      <c r="D7914" t="s">
        <v>644</v>
      </c>
      <c r="E7914" t="s">
        <v>645</v>
      </c>
      <c r="G7914" t="s">
        <v>19</v>
      </c>
      <c r="H7914" t="s">
        <v>41</v>
      </c>
      <c r="I7914" t="s">
        <v>26</v>
      </c>
      <c r="J7914" t="s">
        <v>27</v>
      </c>
      <c r="K7914">
        <v>301</v>
      </c>
      <c r="L7914">
        <v>40.299999999999997</v>
      </c>
      <c r="M7914" t="s">
        <v>607</v>
      </c>
      <c r="N7914">
        <v>40.590000000000003</v>
      </c>
      <c r="P7914" cm="1">
        <f t="array" ref="P7914">IF(Q7914&gt;0,INDEX(Q7914:Q29638,MATCH(TRUE,INDEX(Q7914:Q29638="",,),0)-1),"")</f>
        <v>4</v>
      </c>
      <c r="Q7914">
        <v>3</v>
      </c>
      <c r="R7914">
        <f t="shared" si="125"/>
        <v>0</v>
      </c>
    </row>
    <row r="7915" spans="1:18" x14ac:dyDescent="0.3">
      <c r="A7915" t="s">
        <v>603</v>
      </c>
      <c r="B7915" s="1">
        <v>38553</v>
      </c>
      <c r="C7915" t="s">
        <v>16</v>
      </c>
      <c r="D7915" t="s">
        <v>644</v>
      </c>
      <c r="E7915" t="s">
        <v>645</v>
      </c>
      <c r="G7915" t="s">
        <v>19</v>
      </c>
      <c r="H7915" t="s">
        <v>41</v>
      </c>
      <c r="I7915" t="s">
        <v>21</v>
      </c>
      <c r="J7915" t="s">
        <v>22</v>
      </c>
      <c r="K7915">
        <v>13</v>
      </c>
      <c r="L7915">
        <v>223</v>
      </c>
      <c r="M7915" t="s">
        <v>492</v>
      </c>
      <c r="N7915">
        <v>225</v>
      </c>
      <c r="P7915" cm="1">
        <f t="array" ref="P7915">IF(Q7915&gt;0,INDEX(Q7915:Q29639,MATCH(TRUE,INDEX(Q7915:Q29639="",,),0)-1),"")</f>
        <v>4</v>
      </c>
      <c r="Q7915">
        <v>4</v>
      </c>
      <c r="R7915">
        <f t="shared" si="125"/>
        <v>0</v>
      </c>
    </row>
    <row r="7916" spans="1:18" x14ac:dyDescent="0.3">
      <c r="A7916" t="s">
        <v>603</v>
      </c>
      <c r="B7916" s="1">
        <v>38553</v>
      </c>
      <c r="C7916" t="s">
        <v>16</v>
      </c>
      <c r="D7916" t="s">
        <v>644</v>
      </c>
      <c r="E7916" t="s">
        <v>645</v>
      </c>
      <c r="G7916" t="s">
        <v>19</v>
      </c>
      <c r="H7916" t="s">
        <v>41</v>
      </c>
      <c r="I7916" t="s">
        <v>26</v>
      </c>
      <c r="J7916" t="s">
        <v>27</v>
      </c>
      <c r="K7916">
        <v>301</v>
      </c>
      <c r="L7916">
        <v>40.299999999999997</v>
      </c>
      <c r="M7916" t="s">
        <v>492</v>
      </c>
      <c r="N7916">
        <v>47</v>
      </c>
      <c r="P7916" cm="1">
        <f t="array" ref="P7916">IF(Q7916&gt;0,INDEX(Q7916:Q29640,MATCH(TRUE,INDEX(Q7916:Q29640="",,),0)-1),"")</f>
        <v>4</v>
      </c>
      <c r="Q7916">
        <v>4</v>
      </c>
      <c r="R7916">
        <f t="shared" si="125"/>
        <v>0</v>
      </c>
    </row>
    <row r="7917" spans="1:18" x14ac:dyDescent="0.3">
      <c r="P7917" t="str" cm="1">
        <f t="array" ref="P7917">IF(Q7917&gt;0,INDEX(Q7917:Q29641,MATCH(TRUE,INDEX(Q7917:Q29641="",,),0)-1),"")</f>
        <v/>
      </c>
      <c r="R7917" t="str">
        <f t="shared" si="125"/>
        <v/>
      </c>
    </row>
    <row r="7918" spans="1:18" x14ac:dyDescent="0.3">
      <c r="A7918" t="s">
        <v>603</v>
      </c>
      <c r="B7918" s="1">
        <v>38540</v>
      </c>
      <c r="C7918" t="s">
        <v>16</v>
      </c>
      <c r="D7918" t="s">
        <v>646</v>
      </c>
      <c r="E7918" t="s">
        <v>647</v>
      </c>
      <c r="G7918" t="s">
        <v>19</v>
      </c>
      <c r="H7918" t="s">
        <v>20</v>
      </c>
      <c r="I7918" t="s">
        <v>21</v>
      </c>
      <c r="J7918" t="s">
        <v>22</v>
      </c>
      <c r="K7918">
        <v>14.8</v>
      </c>
      <c r="L7918">
        <v>196</v>
      </c>
      <c r="M7918" t="s">
        <v>59</v>
      </c>
      <c r="N7918">
        <v>196</v>
      </c>
      <c r="O7918" t="s">
        <v>24</v>
      </c>
      <c r="P7918" cm="1">
        <f t="array" ref="P7918">IF(Q7918&gt;0,INDEX(Q7918:Q29642,MATCH(TRUE,INDEX(Q7918:Q29642="",,),0)-1),"")</f>
        <v>5</v>
      </c>
      <c r="Q7918">
        <v>1</v>
      </c>
      <c r="R7918">
        <f t="shared" si="125"/>
        <v>0</v>
      </c>
    </row>
    <row r="7919" spans="1:18" x14ac:dyDescent="0.3">
      <c r="A7919" t="s">
        <v>603</v>
      </c>
      <c r="B7919" s="1">
        <v>38540</v>
      </c>
      <c r="C7919" t="s">
        <v>16</v>
      </c>
      <c r="D7919" t="s">
        <v>646</v>
      </c>
      <c r="E7919" t="s">
        <v>647</v>
      </c>
      <c r="G7919" t="s">
        <v>19</v>
      </c>
      <c r="H7919" t="s">
        <v>43</v>
      </c>
      <c r="I7919" t="s">
        <v>21</v>
      </c>
      <c r="J7919" t="s">
        <v>22</v>
      </c>
      <c r="K7919">
        <v>31.8</v>
      </c>
      <c r="L7919">
        <v>107</v>
      </c>
      <c r="M7919" t="s">
        <v>59</v>
      </c>
      <c r="N7919">
        <v>525</v>
      </c>
      <c r="O7919" t="s">
        <v>24</v>
      </c>
      <c r="P7919" cm="1">
        <f t="array" ref="P7919">IF(Q7919&gt;0,INDEX(Q7919:Q29643,MATCH(TRUE,INDEX(Q7919:Q29643="",,),0)-1),"")</f>
        <v>5</v>
      </c>
      <c r="Q7919">
        <v>1</v>
      </c>
      <c r="R7919">
        <f t="shared" si="125"/>
        <v>0</v>
      </c>
    </row>
    <row r="7920" spans="1:18" x14ac:dyDescent="0.3">
      <c r="A7920" t="s">
        <v>603</v>
      </c>
      <c r="B7920" s="1">
        <v>38540</v>
      </c>
      <c r="C7920" t="s">
        <v>16</v>
      </c>
      <c r="D7920" t="s">
        <v>646</v>
      </c>
      <c r="E7920" t="s">
        <v>647</v>
      </c>
      <c r="G7920" t="s">
        <v>19</v>
      </c>
      <c r="H7920" t="s">
        <v>25</v>
      </c>
      <c r="I7920" t="s">
        <v>26</v>
      </c>
      <c r="J7920" t="s">
        <v>27</v>
      </c>
      <c r="K7920">
        <v>84</v>
      </c>
      <c r="L7920">
        <v>20</v>
      </c>
      <c r="M7920" t="s">
        <v>59</v>
      </c>
      <c r="N7920">
        <v>20</v>
      </c>
      <c r="O7920" t="s">
        <v>24</v>
      </c>
      <c r="P7920" cm="1">
        <f t="array" ref="P7920">IF(Q7920&gt;0,INDEX(Q7920:Q29644,MATCH(TRUE,INDEX(Q7920:Q29644="",,),0)-1),"")</f>
        <v>5</v>
      </c>
      <c r="Q7920">
        <v>1</v>
      </c>
      <c r="R7920">
        <f t="shared" si="125"/>
        <v>0</v>
      </c>
    </row>
    <row r="7921" spans="1:18" x14ac:dyDescent="0.3">
      <c r="A7921" t="s">
        <v>603</v>
      </c>
      <c r="B7921" s="1">
        <v>38540</v>
      </c>
      <c r="C7921" t="s">
        <v>16</v>
      </c>
      <c r="D7921" t="s">
        <v>646</v>
      </c>
      <c r="E7921" t="s">
        <v>647</v>
      </c>
      <c r="G7921" t="s">
        <v>19</v>
      </c>
      <c r="H7921" t="s">
        <v>43</v>
      </c>
      <c r="I7921" t="s">
        <v>26</v>
      </c>
      <c r="J7921" t="s">
        <v>27</v>
      </c>
      <c r="K7921">
        <v>130</v>
      </c>
      <c r="L7921">
        <v>12.65</v>
      </c>
      <c r="M7921" t="s">
        <v>59</v>
      </c>
      <c r="N7921">
        <v>12.65</v>
      </c>
      <c r="O7921" t="s">
        <v>24</v>
      </c>
      <c r="P7921" cm="1">
        <f t="array" ref="P7921">IF(Q7921&gt;0,INDEX(Q7921:Q29645,MATCH(TRUE,INDEX(Q7921:Q29645="",,),0)-1),"")</f>
        <v>5</v>
      </c>
      <c r="Q7921">
        <v>1</v>
      </c>
      <c r="R7921">
        <f t="shared" si="125"/>
        <v>0</v>
      </c>
    </row>
    <row r="7922" spans="1:18" x14ac:dyDescent="0.3">
      <c r="A7922" t="s">
        <v>603</v>
      </c>
      <c r="B7922" s="1">
        <v>38540</v>
      </c>
      <c r="C7922" t="s">
        <v>16</v>
      </c>
      <c r="D7922" t="s">
        <v>646</v>
      </c>
      <c r="E7922" t="s">
        <v>647</v>
      </c>
      <c r="G7922" s="6" t="s">
        <v>29</v>
      </c>
      <c r="H7922" t="s">
        <v>30</v>
      </c>
      <c r="I7922" t="s">
        <v>21</v>
      </c>
      <c r="J7922" t="s">
        <v>22</v>
      </c>
      <c r="K7922">
        <v>1.4</v>
      </c>
      <c r="L7922">
        <v>78</v>
      </c>
      <c r="M7922" t="s">
        <v>59</v>
      </c>
      <c r="N7922">
        <v>78</v>
      </c>
      <c r="O7922" t="s">
        <v>24</v>
      </c>
      <c r="P7922" cm="1">
        <f t="array" ref="P7922">IF(Q7922&gt;0,INDEX(Q7922:Q29646,MATCH(TRUE,INDEX(Q7922:Q29646="",,),0)-1),"")</f>
        <v>5</v>
      </c>
      <c r="Q7922">
        <v>1</v>
      </c>
      <c r="R7922">
        <f t="shared" si="125"/>
        <v>0</v>
      </c>
    </row>
    <row r="7923" spans="1:18" x14ac:dyDescent="0.3">
      <c r="A7923" t="s">
        <v>603</v>
      </c>
      <c r="B7923" s="1">
        <v>38540</v>
      </c>
      <c r="C7923" t="s">
        <v>16</v>
      </c>
      <c r="D7923" t="s">
        <v>646</v>
      </c>
      <c r="E7923" t="s">
        <v>647</v>
      </c>
      <c r="G7923" s="6" t="s">
        <v>29</v>
      </c>
      <c r="H7923" t="s">
        <v>126</v>
      </c>
      <c r="I7923" t="s">
        <v>21</v>
      </c>
      <c r="J7923" t="s">
        <v>22</v>
      </c>
      <c r="K7923">
        <v>7.8</v>
      </c>
      <c r="L7923">
        <v>39</v>
      </c>
      <c r="M7923" t="s">
        <v>59</v>
      </c>
      <c r="N7923">
        <v>39</v>
      </c>
      <c r="O7923" t="s">
        <v>24</v>
      </c>
      <c r="P7923" cm="1">
        <f t="array" ref="P7923">IF(Q7923&gt;0,INDEX(Q7923:Q29647,MATCH(TRUE,INDEX(Q7923:Q29647="",,),0)-1),"")</f>
        <v>5</v>
      </c>
      <c r="Q7923">
        <v>1</v>
      </c>
      <c r="R7923">
        <f t="shared" si="125"/>
        <v>0</v>
      </c>
    </row>
    <row r="7924" spans="1:18" x14ac:dyDescent="0.3">
      <c r="A7924" t="s">
        <v>603</v>
      </c>
      <c r="B7924" s="1">
        <v>38540</v>
      </c>
      <c r="C7924" t="s">
        <v>16</v>
      </c>
      <c r="D7924" t="s">
        <v>646</v>
      </c>
      <c r="E7924" t="s">
        <v>647</v>
      </c>
      <c r="G7924" s="6" t="s">
        <v>29</v>
      </c>
      <c r="H7924" t="s">
        <v>25</v>
      </c>
      <c r="I7924" t="s">
        <v>21</v>
      </c>
      <c r="J7924" t="s">
        <v>22</v>
      </c>
      <c r="K7924">
        <v>7.1</v>
      </c>
      <c r="L7924">
        <v>44</v>
      </c>
      <c r="M7924" t="s">
        <v>59</v>
      </c>
      <c r="N7924">
        <v>44</v>
      </c>
      <c r="O7924" t="s">
        <v>24</v>
      </c>
      <c r="P7924" cm="1">
        <f t="array" ref="P7924">IF(Q7924&gt;0,INDEX(Q7924:Q29648,MATCH(TRUE,INDEX(Q7924:Q29648="",,),0)-1),"")</f>
        <v>5</v>
      </c>
      <c r="Q7924">
        <v>1</v>
      </c>
      <c r="R7924">
        <f t="shared" ref="R7924:R7987" si="126">IF(P7924="","",0)</f>
        <v>0</v>
      </c>
    </row>
    <row r="7925" spans="1:18" x14ac:dyDescent="0.3">
      <c r="A7925" t="s">
        <v>603</v>
      </c>
      <c r="B7925" s="1">
        <v>38540</v>
      </c>
      <c r="C7925" t="s">
        <v>16</v>
      </c>
      <c r="D7925" t="s">
        <v>646</v>
      </c>
      <c r="E7925" t="s">
        <v>647</v>
      </c>
      <c r="G7925" s="6" t="s">
        <v>29</v>
      </c>
      <c r="H7925" t="s">
        <v>30</v>
      </c>
      <c r="I7925" t="s">
        <v>26</v>
      </c>
      <c r="J7925" t="s">
        <v>27</v>
      </c>
      <c r="K7925">
        <v>69</v>
      </c>
      <c r="L7925">
        <v>12.55</v>
      </c>
      <c r="M7925" t="s">
        <v>59</v>
      </c>
      <c r="N7925">
        <v>12.55</v>
      </c>
      <c r="O7925" t="s">
        <v>24</v>
      </c>
      <c r="P7925" cm="1">
        <f t="array" ref="P7925">IF(Q7925&gt;0,INDEX(Q7925:Q29649,MATCH(TRUE,INDEX(Q7925:Q29649="",,),0)-1),"")</f>
        <v>5</v>
      </c>
      <c r="Q7925">
        <v>1</v>
      </c>
      <c r="R7925">
        <f t="shared" si="126"/>
        <v>0</v>
      </c>
    </row>
    <row r="7926" spans="1:18" x14ac:dyDescent="0.3">
      <c r="A7926" t="s">
        <v>603</v>
      </c>
      <c r="B7926" s="1">
        <v>38540</v>
      </c>
      <c r="C7926" t="s">
        <v>16</v>
      </c>
      <c r="D7926" t="s">
        <v>646</v>
      </c>
      <c r="E7926" t="s">
        <v>647</v>
      </c>
      <c r="G7926" s="6" t="s">
        <v>29</v>
      </c>
      <c r="H7926" t="s">
        <v>20</v>
      </c>
      <c r="I7926" t="s">
        <v>26</v>
      </c>
      <c r="J7926" t="s">
        <v>27</v>
      </c>
      <c r="K7926">
        <v>32</v>
      </c>
      <c r="L7926">
        <v>14.4</v>
      </c>
      <c r="M7926" t="s">
        <v>59</v>
      </c>
      <c r="N7926">
        <v>14.4</v>
      </c>
      <c r="O7926" t="s">
        <v>24</v>
      </c>
      <c r="P7926" cm="1">
        <f t="array" ref="P7926">IF(Q7926&gt;0,INDEX(Q7926:Q29650,MATCH(TRUE,INDEX(Q7926:Q29650="",,),0)-1),"")</f>
        <v>5</v>
      </c>
      <c r="Q7926">
        <v>1</v>
      </c>
      <c r="R7926">
        <f t="shared" si="126"/>
        <v>0</v>
      </c>
    </row>
    <row r="7927" spans="1:18" x14ac:dyDescent="0.3">
      <c r="A7927" t="s">
        <v>603</v>
      </c>
      <c r="B7927" s="1">
        <v>38540</v>
      </c>
      <c r="C7927" t="s">
        <v>16</v>
      </c>
      <c r="D7927" t="s">
        <v>646</v>
      </c>
      <c r="E7927" t="s">
        <v>647</v>
      </c>
      <c r="G7927" s="6" t="s">
        <v>29</v>
      </c>
      <c r="H7927" t="s">
        <v>126</v>
      </c>
      <c r="I7927" t="s">
        <v>26</v>
      </c>
      <c r="J7927" t="s">
        <v>27</v>
      </c>
      <c r="K7927">
        <v>42</v>
      </c>
      <c r="L7927">
        <v>6.85</v>
      </c>
      <c r="M7927" t="s">
        <v>59</v>
      </c>
      <c r="N7927">
        <v>6.85</v>
      </c>
      <c r="O7927" t="s">
        <v>24</v>
      </c>
      <c r="P7927" cm="1">
        <f t="array" ref="P7927">IF(Q7927&gt;0,INDEX(Q7927:Q29651,MATCH(TRUE,INDEX(Q7927:Q29651="",,),0)-1),"")</f>
        <v>5</v>
      </c>
      <c r="Q7927">
        <v>1</v>
      </c>
      <c r="R7927">
        <f t="shared" si="126"/>
        <v>0</v>
      </c>
    </row>
    <row r="7928" spans="1:18" x14ac:dyDescent="0.3">
      <c r="A7928" t="s">
        <v>603</v>
      </c>
      <c r="B7928" s="1">
        <v>38540</v>
      </c>
      <c r="C7928" t="s">
        <v>16</v>
      </c>
      <c r="D7928" t="s">
        <v>646</v>
      </c>
      <c r="E7928" t="s">
        <v>647</v>
      </c>
      <c r="G7928" s="6" t="s">
        <v>29</v>
      </c>
      <c r="H7928" t="s">
        <v>53</v>
      </c>
      <c r="I7928" t="s">
        <v>26</v>
      </c>
      <c r="J7928" t="s">
        <v>27</v>
      </c>
      <c r="K7928">
        <v>50</v>
      </c>
      <c r="L7928">
        <v>21.1</v>
      </c>
      <c r="M7928" t="s">
        <v>59</v>
      </c>
      <c r="N7928">
        <v>21.1</v>
      </c>
      <c r="O7928" t="s">
        <v>24</v>
      </c>
      <c r="P7928" cm="1">
        <f t="array" ref="P7928">IF(Q7928&gt;0,INDEX(Q7928:Q29652,MATCH(TRUE,INDEX(Q7928:Q29652="",,),0)-1),"")</f>
        <v>5</v>
      </c>
      <c r="Q7928">
        <v>1</v>
      </c>
      <c r="R7928">
        <f t="shared" si="126"/>
        <v>0</v>
      </c>
    </row>
    <row r="7929" spans="1:18" x14ac:dyDescent="0.3">
      <c r="A7929" t="s">
        <v>603</v>
      </c>
      <c r="B7929" s="1">
        <v>38540</v>
      </c>
      <c r="C7929" t="s">
        <v>16</v>
      </c>
      <c r="D7929" t="s">
        <v>646</v>
      </c>
      <c r="E7929" t="s">
        <v>647</v>
      </c>
      <c r="G7929" t="s">
        <v>19</v>
      </c>
      <c r="H7929" t="s">
        <v>20</v>
      </c>
      <c r="I7929" t="s">
        <v>21</v>
      </c>
      <c r="J7929" t="s">
        <v>22</v>
      </c>
      <c r="K7929">
        <v>14.8</v>
      </c>
      <c r="L7929">
        <v>196</v>
      </c>
      <c r="M7929" t="s">
        <v>100</v>
      </c>
      <c r="N7929">
        <v>500</v>
      </c>
      <c r="P7929" cm="1">
        <f t="array" ref="P7929">IF(Q7929&gt;0,INDEX(Q7929:Q29653,MATCH(TRUE,INDEX(Q7929:Q29653="",,),0)-1),"")</f>
        <v>5</v>
      </c>
      <c r="Q7929">
        <v>2</v>
      </c>
      <c r="R7929">
        <f t="shared" si="126"/>
        <v>0</v>
      </c>
    </row>
    <row r="7930" spans="1:18" x14ac:dyDescent="0.3">
      <c r="A7930" t="s">
        <v>603</v>
      </c>
      <c r="B7930" s="1">
        <v>38540</v>
      </c>
      <c r="C7930" t="s">
        <v>16</v>
      </c>
      <c r="D7930" t="s">
        <v>646</v>
      </c>
      <c r="E7930" t="s">
        <v>647</v>
      </c>
      <c r="G7930" t="s">
        <v>19</v>
      </c>
      <c r="H7930" t="s">
        <v>43</v>
      </c>
      <c r="I7930" t="s">
        <v>21</v>
      </c>
      <c r="J7930" t="s">
        <v>22</v>
      </c>
      <c r="K7930">
        <v>31.8</v>
      </c>
      <c r="L7930">
        <v>107</v>
      </c>
      <c r="M7930" t="s">
        <v>100</v>
      </c>
      <c r="N7930">
        <v>250</v>
      </c>
      <c r="P7930" cm="1">
        <f t="array" ref="P7930">IF(Q7930&gt;0,INDEX(Q7930:Q29654,MATCH(TRUE,INDEX(Q7930:Q29654="",,),0)-1),"")</f>
        <v>5</v>
      </c>
      <c r="Q7930">
        <v>2</v>
      </c>
      <c r="R7930">
        <f t="shared" si="126"/>
        <v>0</v>
      </c>
    </row>
    <row r="7931" spans="1:18" x14ac:dyDescent="0.3">
      <c r="A7931" t="s">
        <v>603</v>
      </c>
      <c r="B7931" s="1">
        <v>38540</v>
      </c>
      <c r="C7931" t="s">
        <v>16</v>
      </c>
      <c r="D7931" t="s">
        <v>646</v>
      </c>
      <c r="E7931" t="s">
        <v>647</v>
      </c>
      <c r="G7931" t="s">
        <v>19</v>
      </c>
      <c r="H7931" t="s">
        <v>25</v>
      </c>
      <c r="I7931" t="s">
        <v>26</v>
      </c>
      <c r="J7931" t="s">
        <v>27</v>
      </c>
      <c r="K7931">
        <v>84</v>
      </c>
      <c r="L7931">
        <v>20</v>
      </c>
      <c r="M7931" t="s">
        <v>100</v>
      </c>
      <c r="N7931">
        <v>39</v>
      </c>
      <c r="P7931" cm="1">
        <f t="array" ref="P7931">IF(Q7931&gt;0,INDEX(Q7931:Q29655,MATCH(TRUE,INDEX(Q7931:Q29655="",,),0)-1),"")</f>
        <v>5</v>
      </c>
      <c r="Q7931">
        <v>2</v>
      </c>
      <c r="R7931">
        <f t="shared" si="126"/>
        <v>0</v>
      </c>
    </row>
    <row r="7932" spans="1:18" x14ac:dyDescent="0.3">
      <c r="A7932" t="s">
        <v>603</v>
      </c>
      <c r="B7932" s="1">
        <v>38540</v>
      </c>
      <c r="C7932" t="s">
        <v>16</v>
      </c>
      <c r="D7932" t="s">
        <v>646</v>
      </c>
      <c r="E7932" t="s">
        <v>647</v>
      </c>
      <c r="G7932" t="s">
        <v>19</v>
      </c>
      <c r="H7932" t="s">
        <v>43</v>
      </c>
      <c r="I7932" t="s">
        <v>26</v>
      </c>
      <c r="J7932" t="s">
        <v>27</v>
      </c>
      <c r="K7932">
        <v>130</v>
      </c>
      <c r="L7932">
        <v>12.65</v>
      </c>
      <c r="M7932" t="s">
        <v>100</v>
      </c>
      <c r="N7932">
        <v>22.5</v>
      </c>
      <c r="P7932" cm="1">
        <f t="array" ref="P7932">IF(Q7932&gt;0,INDEX(Q7932:Q29656,MATCH(TRUE,INDEX(Q7932:Q29656="",,),0)-1),"")</f>
        <v>5</v>
      </c>
      <c r="Q7932">
        <v>2</v>
      </c>
      <c r="R7932">
        <f t="shared" si="126"/>
        <v>0</v>
      </c>
    </row>
    <row r="7933" spans="1:18" x14ac:dyDescent="0.3">
      <c r="A7933" t="s">
        <v>603</v>
      </c>
      <c r="B7933" s="1">
        <v>38540</v>
      </c>
      <c r="C7933" t="s">
        <v>16</v>
      </c>
      <c r="D7933" t="s">
        <v>646</v>
      </c>
      <c r="E7933" t="s">
        <v>647</v>
      </c>
      <c r="G7933" s="6" t="s">
        <v>29</v>
      </c>
      <c r="H7933" t="s">
        <v>30</v>
      </c>
      <c r="I7933" t="s">
        <v>21</v>
      </c>
      <c r="J7933" t="s">
        <v>22</v>
      </c>
      <c r="K7933">
        <v>1.4</v>
      </c>
      <c r="L7933">
        <v>78</v>
      </c>
      <c r="M7933" t="s">
        <v>100</v>
      </c>
      <c r="N7933">
        <v>78</v>
      </c>
      <c r="P7933" cm="1">
        <f t="array" ref="P7933">IF(Q7933&gt;0,INDEX(Q7933:Q29657,MATCH(TRUE,INDEX(Q7933:Q29657="",,),0)-1),"")</f>
        <v>5</v>
      </c>
      <c r="Q7933">
        <v>2</v>
      </c>
      <c r="R7933">
        <f t="shared" si="126"/>
        <v>0</v>
      </c>
    </row>
    <row r="7934" spans="1:18" x14ac:dyDescent="0.3">
      <c r="A7934" t="s">
        <v>603</v>
      </c>
      <c r="B7934" s="1">
        <v>38540</v>
      </c>
      <c r="C7934" t="s">
        <v>16</v>
      </c>
      <c r="D7934" t="s">
        <v>646</v>
      </c>
      <c r="E7934" t="s">
        <v>647</v>
      </c>
      <c r="G7934" s="6" t="s">
        <v>29</v>
      </c>
      <c r="H7934" t="s">
        <v>126</v>
      </c>
      <c r="I7934" t="s">
        <v>21</v>
      </c>
      <c r="J7934" t="s">
        <v>22</v>
      </c>
      <c r="K7934">
        <v>7.8</v>
      </c>
      <c r="L7934">
        <v>39</v>
      </c>
      <c r="M7934" t="s">
        <v>100</v>
      </c>
      <c r="N7934">
        <v>39</v>
      </c>
      <c r="P7934" cm="1">
        <f t="array" ref="P7934">IF(Q7934&gt;0,INDEX(Q7934:Q29658,MATCH(TRUE,INDEX(Q7934:Q29658="",,),0)-1),"")</f>
        <v>5</v>
      </c>
      <c r="Q7934">
        <v>2</v>
      </c>
      <c r="R7934">
        <f t="shared" si="126"/>
        <v>0</v>
      </c>
    </row>
    <row r="7935" spans="1:18" x14ac:dyDescent="0.3">
      <c r="A7935" t="s">
        <v>603</v>
      </c>
      <c r="B7935" s="1">
        <v>38540</v>
      </c>
      <c r="C7935" t="s">
        <v>16</v>
      </c>
      <c r="D7935" t="s">
        <v>646</v>
      </c>
      <c r="E7935" t="s">
        <v>647</v>
      </c>
      <c r="G7935" s="6" t="s">
        <v>29</v>
      </c>
      <c r="H7935" t="s">
        <v>25</v>
      </c>
      <c r="I7935" t="s">
        <v>21</v>
      </c>
      <c r="J7935" t="s">
        <v>22</v>
      </c>
      <c r="K7935">
        <v>7.1</v>
      </c>
      <c r="L7935">
        <v>44</v>
      </c>
      <c r="M7935" t="s">
        <v>100</v>
      </c>
      <c r="N7935">
        <v>44</v>
      </c>
      <c r="P7935" cm="1">
        <f t="array" ref="P7935">IF(Q7935&gt;0,INDEX(Q7935:Q29659,MATCH(TRUE,INDEX(Q7935:Q29659="",,),0)-1),"")</f>
        <v>5</v>
      </c>
      <c r="Q7935">
        <v>2</v>
      </c>
      <c r="R7935">
        <f t="shared" si="126"/>
        <v>0</v>
      </c>
    </row>
    <row r="7936" spans="1:18" x14ac:dyDescent="0.3">
      <c r="A7936" t="s">
        <v>603</v>
      </c>
      <c r="B7936" s="1">
        <v>38540</v>
      </c>
      <c r="C7936" t="s">
        <v>16</v>
      </c>
      <c r="D7936" t="s">
        <v>646</v>
      </c>
      <c r="E7936" t="s">
        <v>647</v>
      </c>
      <c r="G7936" s="6" t="s">
        <v>29</v>
      </c>
      <c r="H7936" t="s">
        <v>30</v>
      </c>
      <c r="I7936" t="s">
        <v>26</v>
      </c>
      <c r="J7936" t="s">
        <v>27</v>
      </c>
      <c r="K7936">
        <v>69</v>
      </c>
      <c r="L7936">
        <v>12.55</v>
      </c>
      <c r="M7936" t="s">
        <v>100</v>
      </c>
      <c r="N7936">
        <v>12.55</v>
      </c>
      <c r="P7936" cm="1">
        <f t="array" ref="P7936">IF(Q7936&gt;0,INDEX(Q7936:Q29660,MATCH(TRUE,INDEX(Q7936:Q29660="",,),0)-1),"")</f>
        <v>5</v>
      </c>
      <c r="Q7936">
        <v>2</v>
      </c>
      <c r="R7936">
        <f t="shared" si="126"/>
        <v>0</v>
      </c>
    </row>
    <row r="7937" spans="1:18" x14ac:dyDescent="0.3">
      <c r="A7937" t="s">
        <v>603</v>
      </c>
      <c r="B7937" s="1">
        <v>38540</v>
      </c>
      <c r="C7937" t="s">
        <v>16</v>
      </c>
      <c r="D7937" t="s">
        <v>646</v>
      </c>
      <c r="E7937" t="s">
        <v>647</v>
      </c>
      <c r="G7937" s="6" t="s">
        <v>29</v>
      </c>
      <c r="H7937" t="s">
        <v>20</v>
      </c>
      <c r="I7937" t="s">
        <v>26</v>
      </c>
      <c r="J7937" t="s">
        <v>27</v>
      </c>
      <c r="K7937">
        <v>32</v>
      </c>
      <c r="L7937">
        <v>14.4</v>
      </c>
      <c r="M7937" t="s">
        <v>100</v>
      </c>
      <c r="N7937">
        <v>14.4</v>
      </c>
      <c r="P7937" cm="1">
        <f t="array" ref="P7937">IF(Q7937&gt;0,INDEX(Q7937:Q29661,MATCH(TRUE,INDEX(Q7937:Q29661="",,),0)-1),"")</f>
        <v>5</v>
      </c>
      <c r="Q7937">
        <v>2</v>
      </c>
      <c r="R7937">
        <f t="shared" si="126"/>
        <v>0</v>
      </c>
    </row>
    <row r="7938" spans="1:18" x14ac:dyDescent="0.3">
      <c r="A7938" t="s">
        <v>603</v>
      </c>
      <c r="B7938" s="1">
        <v>38540</v>
      </c>
      <c r="C7938" t="s">
        <v>16</v>
      </c>
      <c r="D7938" t="s">
        <v>646</v>
      </c>
      <c r="E7938" t="s">
        <v>647</v>
      </c>
      <c r="G7938" s="6" t="s">
        <v>29</v>
      </c>
      <c r="H7938" t="s">
        <v>126</v>
      </c>
      <c r="I7938" t="s">
        <v>26</v>
      </c>
      <c r="J7938" t="s">
        <v>27</v>
      </c>
      <c r="K7938">
        <v>42</v>
      </c>
      <c r="L7938">
        <v>6.85</v>
      </c>
      <c r="M7938" t="s">
        <v>100</v>
      </c>
      <c r="N7938">
        <v>6.85</v>
      </c>
      <c r="P7938" cm="1">
        <f t="array" ref="P7938">IF(Q7938&gt;0,INDEX(Q7938:Q29662,MATCH(TRUE,INDEX(Q7938:Q29662="",,),0)-1),"")</f>
        <v>5</v>
      </c>
      <c r="Q7938">
        <v>2</v>
      </c>
      <c r="R7938">
        <f t="shared" si="126"/>
        <v>0</v>
      </c>
    </row>
    <row r="7939" spans="1:18" x14ac:dyDescent="0.3">
      <c r="A7939" t="s">
        <v>603</v>
      </c>
      <c r="B7939" s="1">
        <v>38540</v>
      </c>
      <c r="C7939" t="s">
        <v>16</v>
      </c>
      <c r="D7939" t="s">
        <v>646</v>
      </c>
      <c r="E7939" t="s">
        <v>647</v>
      </c>
      <c r="G7939" s="6" t="s">
        <v>29</v>
      </c>
      <c r="H7939" t="s">
        <v>53</v>
      </c>
      <c r="I7939" t="s">
        <v>26</v>
      </c>
      <c r="J7939" t="s">
        <v>27</v>
      </c>
      <c r="K7939">
        <v>50</v>
      </c>
      <c r="L7939">
        <v>21.1</v>
      </c>
      <c r="M7939" t="s">
        <v>100</v>
      </c>
      <c r="N7939">
        <v>21.1</v>
      </c>
      <c r="P7939" cm="1">
        <f t="array" ref="P7939">IF(Q7939&gt;0,INDEX(Q7939:Q29663,MATCH(TRUE,INDEX(Q7939:Q29663="",,),0)-1),"")</f>
        <v>5</v>
      </c>
      <c r="Q7939">
        <v>2</v>
      </c>
      <c r="R7939">
        <f t="shared" si="126"/>
        <v>0</v>
      </c>
    </row>
    <row r="7940" spans="1:18" x14ac:dyDescent="0.3">
      <c r="A7940" t="s">
        <v>603</v>
      </c>
      <c r="B7940" s="1">
        <v>38540</v>
      </c>
      <c r="C7940" t="s">
        <v>16</v>
      </c>
      <c r="D7940" t="s">
        <v>646</v>
      </c>
      <c r="E7940" t="s">
        <v>647</v>
      </c>
      <c r="G7940" t="s">
        <v>19</v>
      </c>
      <c r="H7940" t="s">
        <v>20</v>
      </c>
      <c r="I7940" t="s">
        <v>21</v>
      </c>
      <c r="J7940" t="s">
        <v>22</v>
      </c>
      <c r="K7940">
        <v>14.8</v>
      </c>
      <c r="L7940">
        <v>196</v>
      </c>
      <c r="M7940" t="s">
        <v>74</v>
      </c>
      <c r="N7940">
        <v>196</v>
      </c>
      <c r="P7940" cm="1">
        <f t="array" ref="P7940">IF(Q7940&gt;0,INDEX(Q7940:Q29664,MATCH(TRUE,INDEX(Q7940:Q29664="",,),0)-1),"")</f>
        <v>5</v>
      </c>
      <c r="Q7940">
        <v>3</v>
      </c>
      <c r="R7940">
        <f t="shared" si="126"/>
        <v>0</v>
      </c>
    </row>
    <row r="7941" spans="1:18" x14ac:dyDescent="0.3">
      <c r="A7941" t="s">
        <v>603</v>
      </c>
      <c r="B7941" s="1">
        <v>38540</v>
      </c>
      <c r="C7941" t="s">
        <v>16</v>
      </c>
      <c r="D7941" t="s">
        <v>646</v>
      </c>
      <c r="E7941" t="s">
        <v>647</v>
      </c>
      <c r="G7941" t="s">
        <v>19</v>
      </c>
      <c r="H7941" t="s">
        <v>43</v>
      </c>
      <c r="I7941" t="s">
        <v>21</v>
      </c>
      <c r="J7941" t="s">
        <v>22</v>
      </c>
      <c r="K7941">
        <v>31.8</v>
      </c>
      <c r="L7941">
        <v>107</v>
      </c>
      <c r="M7941" t="s">
        <v>74</v>
      </c>
      <c r="N7941">
        <v>107</v>
      </c>
      <c r="P7941" cm="1">
        <f t="array" ref="P7941">IF(Q7941&gt;0,INDEX(Q7941:Q29665,MATCH(TRUE,INDEX(Q7941:Q29665="",,),0)-1),"")</f>
        <v>5</v>
      </c>
      <c r="Q7941">
        <v>3</v>
      </c>
      <c r="R7941">
        <f t="shared" si="126"/>
        <v>0</v>
      </c>
    </row>
    <row r="7942" spans="1:18" x14ac:dyDescent="0.3">
      <c r="A7942" t="s">
        <v>603</v>
      </c>
      <c r="B7942" s="1">
        <v>38540</v>
      </c>
      <c r="C7942" t="s">
        <v>16</v>
      </c>
      <c r="D7942" t="s">
        <v>646</v>
      </c>
      <c r="E7942" t="s">
        <v>647</v>
      </c>
      <c r="G7942" t="s">
        <v>19</v>
      </c>
      <c r="H7942" t="s">
        <v>25</v>
      </c>
      <c r="I7942" t="s">
        <v>26</v>
      </c>
      <c r="J7942" t="s">
        <v>27</v>
      </c>
      <c r="K7942">
        <v>84</v>
      </c>
      <c r="L7942">
        <v>20</v>
      </c>
      <c r="M7942" t="s">
        <v>74</v>
      </c>
      <c r="N7942">
        <v>20</v>
      </c>
      <c r="P7942" cm="1">
        <f t="array" ref="P7942">IF(Q7942&gt;0,INDEX(Q7942:Q29666,MATCH(TRUE,INDEX(Q7942:Q29666="",,),0)-1),"")</f>
        <v>5</v>
      </c>
      <c r="Q7942">
        <v>3</v>
      </c>
      <c r="R7942">
        <f t="shared" si="126"/>
        <v>0</v>
      </c>
    </row>
    <row r="7943" spans="1:18" x14ac:dyDescent="0.3">
      <c r="A7943" t="s">
        <v>603</v>
      </c>
      <c r="B7943" s="1">
        <v>38540</v>
      </c>
      <c r="C7943" t="s">
        <v>16</v>
      </c>
      <c r="D7943" t="s">
        <v>646</v>
      </c>
      <c r="E7943" t="s">
        <v>647</v>
      </c>
      <c r="G7943" t="s">
        <v>19</v>
      </c>
      <c r="H7943" t="s">
        <v>43</v>
      </c>
      <c r="I7943" t="s">
        <v>26</v>
      </c>
      <c r="J7943" t="s">
        <v>27</v>
      </c>
      <c r="K7943">
        <v>130</v>
      </c>
      <c r="L7943">
        <v>12.65</v>
      </c>
      <c r="M7943" t="s">
        <v>74</v>
      </c>
      <c r="N7943">
        <v>88.66</v>
      </c>
      <c r="P7943" cm="1">
        <f t="array" ref="P7943">IF(Q7943&gt;0,INDEX(Q7943:Q29667,MATCH(TRUE,INDEX(Q7943:Q29667="",,),0)-1),"")</f>
        <v>5</v>
      </c>
      <c r="Q7943">
        <v>3</v>
      </c>
      <c r="R7943">
        <f t="shared" si="126"/>
        <v>0</v>
      </c>
    </row>
    <row r="7944" spans="1:18" x14ac:dyDescent="0.3">
      <c r="A7944" t="s">
        <v>603</v>
      </c>
      <c r="B7944" s="1">
        <v>38540</v>
      </c>
      <c r="C7944" t="s">
        <v>16</v>
      </c>
      <c r="D7944" t="s">
        <v>646</v>
      </c>
      <c r="E7944" t="s">
        <v>647</v>
      </c>
      <c r="G7944" s="6" t="s">
        <v>29</v>
      </c>
      <c r="H7944" t="s">
        <v>30</v>
      </c>
      <c r="I7944" t="s">
        <v>21</v>
      </c>
      <c r="J7944" t="s">
        <v>22</v>
      </c>
      <c r="K7944">
        <v>1.4</v>
      </c>
      <c r="L7944">
        <v>78</v>
      </c>
      <c r="M7944" t="s">
        <v>74</v>
      </c>
      <c r="N7944">
        <v>78</v>
      </c>
      <c r="P7944" cm="1">
        <f t="array" ref="P7944">IF(Q7944&gt;0,INDEX(Q7944:Q29668,MATCH(TRUE,INDEX(Q7944:Q29668="",,),0)-1),"")</f>
        <v>5</v>
      </c>
      <c r="Q7944">
        <v>3</v>
      </c>
      <c r="R7944">
        <f t="shared" si="126"/>
        <v>0</v>
      </c>
    </row>
    <row r="7945" spans="1:18" x14ac:dyDescent="0.3">
      <c r="A7945" t="s">
        <v>603</v>
      </c>
      <c r="B7945" s="1">
        <v>38540</v>
      </c>
      <c r="C7945" t="s">
        <v>16</v>
      </c>
      <c r="D7945" t="s">
        <v>646</v>
      </c>
      <c r="E7945" t="s">
        <v>647</v>
      </c>
      <c r="G7945" s="6" t="s">
        <v>29</v>
      </c>
      <c r="H7945" t="s">
        <v>126</v>
      </c>
      <c r="I7945" t="s">
        <v>21</v>
      </c>
      <c r="J7945" t="s">
        <v>22</v>
      </c>
      <c r="K7945">
        <v>7.8</v>
      </c>
      <c r="L7945">
        <v>39</v>
      </c>
      <c r="M7945" t="s">
        <v>74</v>
      </c>
      <c r="N7945">
        <v>39</v>
      </c>
      <c r="P7945" cm="1">
        <f t="array" ref="P7945">IF(Q7945&gt;0,INDEX(Q7945:Q29669,MATCH(TRUE,INDEX(Q7945:Q29669="",,),0)-1),"")</f>
        <v>5</v>
      </c>
      <c r="Q7945">
        <v>3</v>
      </c>
      <c r="R7945">
        <f t="shared" si="126"/>
        <v>0</v>
      </c>
    </row>
    <row r="7946" spans="1:18" x14ac:dyDescent="0.3">
      <c r="A7946" t="s">
        <v>603</v>
      </c>
      <c r="B7946" s="1">
        <v>38540</v>
      </c>
      <c r="C7946" t="s">
        <v>16</v>
      </c>
      <c r="D7946" t="s">
        <v>646</v>
      </c>
      <c r="E7946" t="s">
        <v>647</v>
      </c>
      <c r="G7946" s="6" t="s">
        <v>29</v>
      </c>
      <c r="H7946" t="s">
        <v>25</v>
      </c>
      <c r="I7946" t="s">
        <v>21</v>
      </c>
      <c r="J7946" t="s">
        <v>22</v>
      </c>
      <c r="K7946">
        <v>7.1</v>
      </c>
      <c r="L7946">
        <v>44</v>
      </c>
      <c r="M7946" t="s">
        <v>74</v>
      </c>
      <c r="N7946">
        <v>44</v>
      </c>
      <c r="P7946" cm="1">
        <f t="array" ref="P7946">IF(Q7946&gt;0,INDEX(Q7946:Q29670,MATCH(TRUE,INDEX(Q7946:Q29670="",,),0)-1),"")</f>
        <v>5</v>
      </c>
      <c r="Q7946">
        <v>3</v>
      </c>
      <c r="R7946">
        <f t="shared" si="126"/>
        <v>0</v>
      </c>
    </row>
    <row r="7947" spans="1:18" x14ac:dyDescent="0.3">
      <c r="A7947" t="s">
        <v>603</v>
      </c>
      <c r="B7947" s="1">
        <v>38540</v>
      </c>
      <c r="C7947" t="s">
        <v>16</v>
      </c>
      <c r="D7947" t="s">
        <v>646</v>
      </c>
      <c r="E7947" t="s">
        <v>647</v>
      </c>
      <c r="G7947" s="6" t="s">
        <v>29</v>
      </c>
      <c r="H7947" t="s">
        <v>30</v>
      </c>
      <c r="I7947" t="s">
        <v>26</v>
      </c>
      <c r="J7947" t="s">
        <v>27</v>
      </c>
      <c r="K7947">
        <v>69</v>
      </c>
      <c r="L7947">
        <v>12.55</v>
      </c>
      <c r="M7947" t="s">
        <v>74</v>
      </c>
      <c r="N7947">
        <v>12.55</v>
      </c>
      <c r="P7947" cm="1">
        <f t="array" ref="P7947">IF(Q7947&gt;0,INDEX(Q7947:Q29671,MATCH(TRUE,INDEX(Q7947:Q29671="",,),0)-1),"")</f>
        <v>5</v>
      </c>
      <c r="Q7947">
        <v>3</v>
      </c>
      <c r="R7947">
        <f t="shared" si="126"/>
        <v>0</v>
      </c>
    </row>
    <row r="7948" spans="1:18" x14ac:dyDescent="0.3">
      <c r="A7948" t="s">
        <v>603</v>
      </c>
      <c r="B7948" s="1">
        <v>38540</v>
      </c>
      <c r="C7948" t="s">
        <v>16</v>
      </c>
      <c r="D7948" t="s">
        <v>646</v>
      </c>
      <c r="E7948" t="s">
        <v>647</v>
      </c>
      <c r="G7948" s="6" t="s">
        <v>29</v>
      </c>
      <c r="H7948" t="s">
        <v>20</v>
      </c>
      <c r="I7948" t="s">
        <v>26</v>
      </c>
      <c r="J7948" t="s">
        <v>27</v>
      </c>
      <c r="K7948">
        <v>32</v>
      </c>
      <c r="L7948">
        <v>14.4</v>
      </c>
      <c r="M7948" t="s">
        <v>74</v>
      </c>
      <c r="N7948">
        <v>14.4</v>
      </c>
      <c r="P7948" cm="1">
        <f t="array" ref="P7948">IF(Q7948&gt;0,INDEX(Q7948:Q29672,MATCH(TRUE,INDEX(Q7948:Q29672="",,),0)-1),"")</f>
        <v>5</v>
      </c>
      <c r="Q7948">
        <v>3</v>
      </c>
      <c r="R7948">
        <f t="shared" si="126"/>
        <v>0</v>
      </c>
    </row>
    <row r="7949" spans="1:18" x14ac:dyDescent="0.3">
      <c r="A7949" t="s">
        <v>603</v>
      </c>
      <c r="B7949" s="1">
        <v>38540</v>
      </c>
      <c r="C7949" t="s">
        <v>16</v>
      </c>
      <c r="D7949" t="s">
        <v>646</v>
      </c>
      <c r="E7949" t="s">
        <v>647</v>
      </c>
      <c r="G7949" s="6" t="s">
        <v>29</v>
      </c>
      <c r="H7949" t="s">
        <v>126</v>
      </c>
      <c r="I7949" t="s">
        <v>26</v>
      </c>
      <c r="J7949" t="s">
        <v>27</v>
      </c>
      <c r="K7949">
        <v>42</v>
      </c>
      <c r="L7949">
        <v>6.85</v>
      </c>
      <c r="M7949" t="s">
        <v>74</v>
      </c>
      <c r="N7949">
        <v>6.85</v>
      </c>
      <c r="P7949" cm="1">
        <f t="array" ref="P7949">IF(Q7949&gt;0,INDEX(Q7949:Q29673,MATCH(TRUE,INDEX(Q7949:Q29673="",,),0)-1),"")</f>
        <v>5</v>
      </c>
      <c r="Q7949">
        <v>3</v>
      </c>
      <c r="R7949">
        <f t="shared" si="126"/>
        <v>0</v>
      </c>
    </row>
    <row r="7950" spans="1:18" x14ac:dyDescent="0.3">
      <c r="A7950" t="s">
        <v>603</v>
      </c>
      <c r="B7950" s="1">
        <v>38540</v>
      </c>
      <c r="C7950" t="s">
        <v>16</v>
      </c>
      <c r="D7950" t="s">
        <v>646</v>
      </c>
      <c r="E7950" t="s">
        <v>647</v>
      </c>
      <c r="G7950" s="6" t="s">
        <v>29</v>
      </c>
      <c r="H7950" t="s">
        <v>53</v>
      </c>
      <c r="I7950" t="s">
        <v>26</v>
      </c>
      <c r="J7950" t="s">
        <v>27</v>
      </c>
      <c r="K7950">
        <v>50</v>
      </c>
      <c r="L7950">
        <v>21.1</v>
      </c>
      <c r="M7950" t="s">
        <v>74</v>
      </c>
      <c r="N7950">
        <v>21.1</v>
      </c>
      <c r="P7950" cm="1">
        <f t="array" ref="P7950">IF(Q7950&gt;0,INDEX(Q7950:Q29674,MATCH(TRUE,INDEX(Q7950:Q29674="",,),0)-1),"")</f>
        <v>5</v>
      </c>
      <c r="Q7950">
        <v>3</v>
      </c>
      <c r="R7950">
        <f t="shared" si="126"/>
        <v>0</v>
      </c>
    </row>
    <row r="7951" spans="1:18" x14ac:dyDescent="0.3">
      <c r="A7951" t="s">
        <v>603</v>
      </c>
      <c r="B7951" s="1">
        <v>38540</v>
      </c>
      <c r="C7951" t="s">
        <v>16</v>
      </c>
      <c r="D7951" t="s">
        <v>646</v>
      </c>
      <c r="E7951" t="s">
        <v>647</v>
      </c>
      <c r="G7951" t="s">
        <v>19</v>
      </c>
      <c r="H7951" t="s">
        <v>20</v>
      </c>
      <c r="I7951" t="s">
        <v>21</v>
      </c>
      <c r="J7951" t="s">
        <v>22</v>
      </c>
      <c r="K7951">
        <v>14.8</v>
      </c>
      <c r="L7951">
        <v>196</v>
      </c>
      <c r="M7951" t="s">
        <v>518</v>
      </c>
      <c r="N7951">
        <v>700</v>
      </c>
      <c r="P7951" cm="1">
        <f t="array" ref="P7951">IF(Q7951&gt;0,INDEX(Q7951:Q29675,MATCH(TRUE,INDEX(Q7951:Q29675="",,),0)-1),"")</f>
        <v>5</v>
      </c>
      <c r="Q7951">
        <v>4</v>
      </c>
      <c r="R7951">
        <f t="shared" si="126"/>
        <v>0</v>
      </c>
    </row>
    <row r="7952" spans="1:18" x14ac:dyDescent="0.3">
      <c r="A7952" t="s">
        <v>603</v>
      </c>
      <c r="B7952" s="1">
        <v>38540</v>
      </c>
      <c r="C7952" t="s">
        <v>16</v>
      </c>
      <c r="D7952" t="s">
        <v>646</v>
      </c>
      <c r="E7952" t="s">
        <v>647</v>
      </c>
      <c r="G7952" t="s">
        <v>19</v>
      </c>
      <c r="H7952" t="s">
        <v>43</v>
      </c>
      <c r="I7952" t="s">
        <v>21</v>
      </c>
      <c r="J7952" t="s">
        <v>22</v>
      </c>
      <c r="K7952">
        <v>31.8</v>
      </c>
      <c r="L7952">
        <v>107</v>
      </c>
      <c r="M7952" t="s">
        <v>518</v>
      </c>
      <c r="N7952">
        <v>107</v>
      </c>
      <c r="P7952" cm="1">
        <f t="array" ref="P7952">IF(Q7952&gt;0,INDEX(Q7952:Q29676,MATCH(TRUE,INDEX(Q7952:Q29676="",,),0)-1),"")</f>
        <v>5</v>
      </c>
      <c r="Q7952">
        <v>4</v>
      </c>
      <c r="R7952">
        <f t="shared" si="126"/>
        <v>0</v>
      </c>
    </row>
    <row r="7953" spans="1:18" x14ac:dyDescent="0.3">
      <c r="A7953" t="s">
        <v>603</v>
      </c>
      <c r="B7953" s="1">
        <v>38540</v>
      </c>
      <c r="C7953" t="s">
        <v>16</v>
      </c>
      <c r="D7953" t="s">
        <v>646</v>
      </c>
      <c r="E7953" t="s">
        <v>647</v>
      </c>
      <c r="G7953" t="s">
        <v>19</v>
      </c>
      <c r="H7953" t="s">
        <v>25</v>
      </c>
      <c r="I7953" t="s">
        <v>26</v>
      </c>
      <c r="J7953" t="s">
        <v>27</v>
      </c>
      <c r="K7953">
        <v>84</v>
      </c>
      <c r="L7953">
        <v>20</v>
      </c>
      <c r="M7953" t="s">
        <v>518</v>
      </c>
      <c r="N7953">
        <v>20</v>
      </c>
      <c r="P7953" cm="1">
        <f t="array" ref="P7953">IF(Q7953&gt;0,INDEX(Q7953:Q29677,MATCH(TRUE,INDEX(Q7953:Q29677="",,),0)-1),"")</f>
        <v>5</v>
      </c>
      <c r="Q7953">
        <v>4</v>
      </c>
      <c r="R7953">
        <f t="shared" si="126"/>
        <v>0</v>
      </c>
    </row>
    <row r="7954" spans="1:18" x14ac:dyDescent="0.3">
      <c r="A7954" t="s">
        <v>603</v>
      </c>
      <c r="B7954" s="1">
        <v>38540</v>
      </c>
      <c r="C7954" t="s">
        <v>16</v>
      </c>
      <c r="D7954" t="s">
        <v>646</v>
      </c>
      <c r="E7954" t="s">
        <v>647</v>
      </c>
      <c r="G7954" t="s">
        <v>19</v>
      </c>
      <c r="H7954" t="s">
        <v>43</v>
      </c>
      <c r="I7954" t="s">
        <v>26</v>
      </c>
      <c r="J7954" t="s">
        <v>27</v>
      </c>
      <c r="K7954">
        <v>130</v>
      </c>
      <c r="L7954">
        <v>12.65</v>
      </c>
      <c r="M7954" t="s">
        <v>518</v>
      </c>
      <c r="N7954">
        <v>12.65</v>
      </c>
      <c r="P7954" cm="1">
        <f t="array" ref="P7954">IF(Q7954&gt;0,INDEX(Q7954:Q29678,MATCH(TRUE,INDEX(Q7954:Q29678="",,),0)-1),"")</f>
        <v>5</v>
      </c>
      <c r="Q7954">
        <v>4</v>
      </c>
      <c r="R7954">
        <f t="shared" si="126"/>
        <v>0</v>
      </c>
    </row>
    <row r="7955" spans="1:18" x14ac:dyDescent="0.3">
      <c r="A7955" t="s">
        <v>603</v>
      </c>
      <c r="B7955" s="1">
        <v>38540</v>
      </c>
      <c r="C7955" t="s">
        <v>16</v>
      </c>
      <c r="D7955" t="s">
        <v>646</v>
      </c>
      <c r="E7955" t="s">
        <v>647</v>
      </c>
      <c r="G7955" s="6" t="s">
        <v>29</v>
      </c>
      <c r="H7955" t="s">
        <v>30</v>
      </c>
      <c r="I7955" t="s">
        <v>21</v>
      </c>
      <c r="J7955" t="s">
        <v>22</v>
      </c>
      <c r="K7955">
        <v>1.4</v>
      </c>
      <c r="L7955">
        <v>78</v>
      </c>
      <c r="M7955" t="s">
        <v>518</v>
      </c>
      <c r="N7955">
        <v>78</v>
      </c>
      <c r="P7955" cm="1">
        <f t="array" ref="P7955">IF(Q7955&gt;0,INDEX(Q7955:Q29679,MATCH(TRUE,INDEX(Q7955:Q29679="",,),0)-1),"")</f>
        <v>5</v>
      </c>
      <c r="Q7955">
        <v>4</v>
      </c>
      <c r="R7955">
        <f t="shared" si="126"/>
        <v>0</v>
      </c>
    </row>
    <row r="7956" spans="1:18" x14ac:dyDescent="0.3">
      <c r="A7956" t="s">
        <v>603</v>
      </c>
      <c r="B7956" s="1">
        <v>38540</v>
      </c>
      <c r="C7956" t="s">
        <v>16</v>
      </c>
      <c r="D7956" t="s">
        <v>646</v>
      </c>
      <c r="E7956" t="s">
        <v>647</v>
      </c>
      <c r="G7956" s="6" t="s">
        <v>29</v>
      </c>
      <c r="H7956" t="s">
        <v>126</v>
      </c>
      <c r="I7956" t="s">
        <v>21</v>
      </c>
      <c r="J7956" t="s">
        <v>22</v>
      </c>
      <c r="K7956">
        <v>7.8</v>
      </c>
      <c r="L7956">
        <v>39</v>
      </c>
      <c r="M7956" t="s">
        <v>518</v>
      </c>
      <c r="N7956">
        <v>39</v>
      </c>
      <c r="P7956" cm="1">
        <f t="array" ref="P7956">IF(Q7956&gt;0,INDEX(Q7956:Q29680,MATCH(TRUE,INDEX(Q7956:Q29680="",,),0)-1),"")</f>
        <v>5</v>
      </c>
      <c r="Q7956">
        <v>4</v>
      </c>
      <c r="R7956">
        <f t="shared" si="126"/>
        <v>0</v>
      </c>
    </row>
    <row r="7957" spans="1:18" x14ac:dyDescent="0.3">
      <c r="A7957" t="s">
        <v>603</v>
      </c>
      <c r="B7957" s="1">
        <v>38540</v>
      </c>
      <c r="C7957" t="s">
        <v>16</v>
      </c>
      <c r="D7957" t="s">
        <v>646</v>
      </c>
      <c r="E7957" t="s">
        <v>647</v>
      </c>
      <c r="G7957" s="6" t="s">
        <v>29</v>
      </c>
      <c r="H7957" t="s">
        <v>25</v>
      </c>
      <c r="I7957" t="s">
        <v>21</v>
      </c>
      <c r="J7957" t="s">
        <v>22</v>
      </c>
      <c r="K7957">
        <v>7.1</v>
      </c>
      <c r="L7957">
        <v>44</v>
      </c>
      <c r="M7957" t="s">
        <v>518</v>
      </c>
      <c r="N7957">
        <v>44</v>
      </c>
      <c r="P7957" cm="1">
        <f t="array" ref="P7957">IF(Q7957&gt;0,INDEX(Q7957:Q29681,MATCH(TRUE,INDEX(Q7957:Q29681="",,),0)-1),"")</f>
        <v>5</v>
      </c>
      <c r="Q7957">
        <v>4</v>
      </c>
      <c r="R7957">
        <f t="shared" si="126"/>
        <v>0</v>
      </c>
    </row>
    <row r="7958" spans="1:18" x14ac:dyDescent="0.3">
      <c r="A7958" t="s">
        <v>603</v>
      </c>
      <c r="B7958" s="1">
        <v>38540</v>
      </c>
      <c r="C7958" t="s">
        <v>16</v>
      </c>
      <c r="D7958" t="s">
        <v>646</v>
      </c>
      <c r="E7958" t="s">
        <v>647</v>
      </c>
      <c r="G7958" s="6" t="s">
        <v>29</v>
      </c>
      <c r="H7958" t="s">
        <v>30</v>
      </c>
      <c r="I7958" t="s">
        <v>26</v>
      </c>
      <c r="J7958" t="s">
        <v>27</v>
      </c>
      <c r="K7958">
        <v>69</v>
      </c>
      <c r="L7958">
        <v>12.55</v>
      </c>
      <c r="M7958" t="s">
        <v>518</v>
      </c>
      <c r="N7958">
        <v>12.55</v>
      </c>
      <c r="P7958" cm="1">
        <f t="array" ref="P7958">IF(Q7958&gt;0,INDEX(Q7958:Q29682,MATCH(TRUE,INDEX(Q7958:Q29682="",,),0)-1),"")</f>
        <v>5</v>
      </c>
      <c r="Q7958">
        <v>4</v>
      </c>
      <c r="R7958">
        <f t="shared" si="126"/>
        <v>0</v>
      </c>
    </row>
    <row r="7959" spans="1:18" x14ac:dyDescent="0.3">
      <c r="A7959" t="s">
        <v>603</v>
      </c>
      <c r="B7959" s="1">
        <v>38540</v>
      </c>
      <c r="C7959" t="s">
        <v>16</v>
      </c>
      <c r="D7959" t="s">
        <v>646</v>
      </c>
      <c r="E7959" t="s">
        <v>647</v>
      </c>
      <c r="G7959" s="6" t="s">
        <v>29</v>
      </c>
      <c r="H7959" t="s">
        <v>20</v>
      </c>
      <c r="I7959" t="s">
        <v>26</v>
      </c>
      <c r="J7959" t="s">
        <v>27</v>
      </c>
      <c r="K7959">
        <v>32</v>
      </c>
      <c r="L7959">
        <v>14.4</v>
      </c>
      <c r="M7959" t="s">
        <v>518</v>
      </c>
      <c r="N7959">
        <v>14.4</v>
      </c>
      <c r="P7959" cm="1">
        <f t="array" ref="P7959">IF(Q7959&gt;0,INDEX(Q7959:Q29683,MATCH(TRUE,INDEX(Q7959:Q29683="",,),0)-1),"")</f>
        <v>5</v>
      </c>
      <c r="Q7959">
        <v>4</v>
      </c>
      <c r="R7959">
        <f t="shared" si="126"/>
        <v>0</v>
      </c>
    </row>
    <row r="7960" spans="1:18" x14ac:dyDescent="0.3">
      <c r="A7960" t="s">
        <v>603</v>
      </c>
      <c r="B7960" s="1">
        <v>38540</v>
      </c>
      <c r="C7960" t="s">
        <v>16</v>
      </c>
      <c r="D7960" t="s">
        <v>646</v>
      </c>
      <c r="E7960" t="s">
        <v>647</v>
      </c>
      <c r="G7960" s="6" t="s">
        <v>29</v>
      </c>
      <c r="H7960" t="s">
        <v>126</v>
      </c>
      <c r="I7960" t="s">
        <v>26</v>
      </c>
      <c r="J7960" t="s">
        <v>27</v>
      </c>
      <c r="K7960">
        <v>42</v>
      </c>
      <c r="L7960">
        <v>6.85</v>
      </c>
      <c r="M7960" t="s">
        <v>518</v>
      </c>
      <c r="N7960">
        <v>6.85</v>
      </c>
      <c r="P7960" cm="1">
        <f t="array" ref="P7960">IF(Q7960&gt;0,INDEX(Q7960:Q29684,MATCH(TRUE,INDEX(Q7960:Q29684="",,),0)-1),"")</f>
        <v>5</v>
      </c>
      <c r="Q7960">
        <v>4</v>
      </c>
      <c r="R7960">
        <f t="shared" si="126"/>
        <v>0</v>
      </c>
    </row>
    <row r="7961" spans="1:18" x14ac:dyDescent="0.3">
      <c r="A7961" t="s">
        <v>603</v>
      </c>
      <c r="B7961" s="1">
        <v>38540</v>
      </c>
      <c r="C7961" t="s">
        <v>16</v>
      </c>
      <c r="D7961" t="s">
        <v>646</v>
      </c>
      <c r="E7961" t="s">
        <v>647</v>
      </c>
      <c r="G7961" s="6" t="s">
        <v>29</v>
      </c>
      <c r="H7961" t="s">
        <v>53</v>
      </c>
      <c r="I7961" t="s">
        <v>26</v>
      </c>
      <c r="J7961" t="s">
        <v>27</v>
      </c>
      <c r="K7961">
        <v>50</v>
      </c>
      <c r="L7961">
        <v>21.1</v>
      </c>
      <c r="M7961" t="s">
        <v>518</v>
      </c>
      <c r="N7961">
        <v>21.1</v>
      </c>
      <c r="P7961" cm="1">
        <f t="array" ref="P7961">IF(Q7961&gt;0,INDEX(Q7961:Q29685,MATCH(TRUE,INDEX(Q7961:Q29685="",,),0)-1),"")</f>
        <v>5</v>
      </c>
      <c r="Q7961">
        <v>4</v>
      </c>
      <c r="R7961">
        <f t="shared" si="126"/>
        <v>0</v>
      </c>
    </row>
    <row r="7962" spans="1:18" x14ac:dyDescent="0.3">
      <c r="A7962" t="s">
        <v>603</v>
      </c>
      <c r="B7962" s="1">
        <v>38540</v>
      </c>
      <c r="C7962" t="s">
        <v>16</v>
      </c>
      <c r="D7962" t="s">
        <v>646</v>
      </c>
      <c r="E7962" t="s">
        <v>647</v>
      </c>
      <c r="G7962" t="s">
        <v>19</v>
      </c>
      <c r="H7962" t="s">
        <v>20</v>
      </c>
      <c r="I7962" t="s">
        <v>21</v>
      </c>
      <c r="J7962" t="s">
        <v>22</v>
      </c>
      <c r="K7962">
        <v>14.8</v>
      </c>
      <c r="L7962">
        <v>196</v>
      </c>
      <c r="M7962" t="s">
        <v>492</v>
      </c>
      <c r="N7962">
        <v>200</v>
      </c>
      <c r="P7962" cm="1">
        <f t="array" ref="P7962">IF(Q7962&gt;0,INDEX(Q7962:Q29686,MATCH(TRUE,INDEX(Q7962:Q29686="",,),0)-1),"")</f>
        <v>5</v>
      </c>
      <c r="Q7962">
        <v>5</v>
      </c>
      <c r="R7962">
        <f t="shared" si="126"/>
        <v>0</v>
      </c>
    </row>
    <row r="7963" spans="1:18" x14ac:dyDescent="0.3">
      <c r="A7963" t="s">
        <v>603</v>
      </c>
      <c r="B7963" s="1">
        <v>38540</v>
      </c>
      <c r="C7963" t="s">
        <v>16</v>
      </c>
      <c r="D7963" t="s">
        <v>646</v>
      </c>
      <c r="E7963" t="s">
        <v>647</v>
      </c>
      <c r="G7963" t="s">
        <v>19</v>
      </c>
      <c r="H7963" t="s">
        <v>43</v>
      </c>
      <c r="I7963" t="s">
        <v>21</v>
      </c>
      <c r="J7963" t="s">
        <v>22</v>
      </c>
      <c r="K7963">
        <v>31.8</v>
      </c>
      <c r="L7963">
        <v>107</v>
      </c>
      <c r="M7963" t="s">
        <v>492</v>
      </c>
      <c r="N7963">
        <v>110</v>
      </c>
      <c r="P7963" cm="1">
        <f t="array" ref="P7963">IF(Q7963&gt;0,INDEX(Q7963:Q29687,MATCH(TRUE,INDEX(Q7963:Q29687="",,),0)-1),"")</f>
        <v>5</v>
      </c>
      <c r="Q7963">
        <v>5</v>
      </c>
      <c r="R7963">
        <f t="shared" si="126"/>
        <v>0</v>
      </c>
    </row>
    <row r="7964" spans="1:18" x14ac:dyDescent="0.3">
      <c r="A7964" t="s">
        <v>603</v>
      </c>
      <c r="B7964" s="1">
        <v>38540</v>
      </c>
      <c r="C7964" t="s">
        <v>16</v>
      </c>
      <c r="D7964" t="s">
        <v>646</v>
      </c>
      <c r="E7964" t="s">
        <v>647</v>
      </c>
      <c r="G7964" t="s">
        <v>19</v>
      </c>
      <c r="H7964" t="s">
        <v>25</v>
      </c>
      <c r="I7964" t="s">
        <v>26</v>
      </c>
      <c r="J7964" t="s">
        <v>27</v>
      </c>
      <c r="K7964">
        <v>84</v>
      </c>
      <c r="L7964">
        <v>20</v>
      </c>
      <c r="M7964" t="s">
        <v>492</v>
      </c>
      <c r="N7964">
        <v>30</v>
      </c>
      <c r="P7964" cm="1">
        <f t="array" ref="P7964">IF(Q7964&gt;0,INDEX(Q7964:Q29688,MATCH(TRUE,INDEX(Q7964:Q29688="",,),0)-1),"")</f>
        <v>5</v>
      </c>
      <c r="Q7964">
        <v>5</v>
      </c>
      <c r="R7964">
        <f t="shared" si="126"/>
        <v>0</v>
      </c>
    </row>
    <row r="7965" spans="1:18" x14ac:dyDescent="0.3">
      <c r="A7965" t="s">
        <v>603</v>
      </c>
      <c r="B7965" s="1">
        <v>38540</v>
      </c>
      <c r="C7965" t="s">
        <v>16</v>
      </c>
      <c r="D7965" t="s">
        <v>646</v>
      </c>
      <c r="E7965" t="s">
        <v>647</v>
      </c>
      <c r="G7965" t="s">
        <v>19</v>
      </c>
      <c r="H7965" t="s">
        <v>43</v>
      </c>
      <c r="I7965" t="s">
        <v>26</v>
      </c>
      <c r="J7965" t="s">
        <v>27</v>
      </c>
      <c r="K7965">
        <v>130</v>
      </c>
      <c r="L7965">
        <v>12.65</v>
      </c>
      <c r="M7965" t="s">
        <v>492</v>
      </c>
      <c r="N7965">
        <v>20</v>
      </c>
      <c r="P7965" cm="1">
        <f t="array" ref="P7965">IF(Q7965&gt;0,INDEX(Q7965:Q29689,MATCH(TRUE,INDEX(Q7965:Q29689="",,),0)-1),"")</f>
        <v>5</v>
      </c>
      <c r="Q7965">
        <v>5</v>
      </c>
      <c r="R7965">
        <f t="shared" si="126"/>
        <v>0</v>
      </c>
    </row>
    <row r="7966" spans="1:18" x14ac:dyDescent="0.3">
      <c r="A7966" t="s">
        <v>603</v>
      </c>
      <c r="B7966" s="1">
        <v>38540</v>
      </c>
      <c r="C7966" t="s">
        <v>16</v>
      </c>
      <c r="D7966" t="s">
        <v>646</v>
      </c>
      <c r="E7966" t="s">
        <v>647</v>
      </c>
      <c r="G7966" s="6" t="s">
        <v>29</v>
      </c>
      <c r="H7966" t="s">
        <v>30</v>
      </c>
      <c r="I7966" t="s">
        <v>21</v>
      </c>
      <c r="J7966" t="s">
        <v>22</v>
      </c>
      <c r="K7966">
        <v>1.4</v>
      </c>
      <c r="L7966">
        <v>78</v>
      </c>
      <c r="M7966" t="s">
        <v>492</v>
      </c>
      <c r="N7966">
        <v>78</v>
      </c>
      <c r="P7966" cm="1">
        <f t="array" ref="P7966">IF(Q7966&gt;0,INDEX(Q7966:Q29690,MATCH(TRUE,INDEX(Q7966:Q29690="",,),0)-1),"")</f>
        <v>5</v>
      </c>
      <c r="Q7966">
        <v>5</v>
      </c>
      <c r="R7966">
        <f t="shared" si="126"/>
        <v>0</v>
      </c>
    </row>
    <row r="7967" spans="1:18" x14ac:dyDescent="0.3">
      <c r="A7967" t="s">
        <v>603</v>
      </c>
      <c r="B7967" s="1">
        <v>38540</v>
      </c>
      <c r="C7967" t="s">
        <v>16</v>
      </c>
      <c r="D7967" t="s">
        <v>646</v>
      </c>
      <c r="E7967" t="s">
        <v>647</v>
      </c>
      <c r="G7967" s="6" t="s">
        <v>29</v>
      </c>
      <c r="H7967" t="s">
        <v>126</v>
      </c>
      <c r="I7967" t="s">
        <v>21</v>
      </c>
      <c r="J7967" t="s">
        <v>22</v>
      </c>
      <c r="K7967">
        <v>7.8</v>
      </c>
      <c r="L7967">
        <v>39</v>
      </c>
      <c r="M7967" t="s">
        <v>492</v>
      </c>
      <c r="N7967">
        <v>39</v>
      </c>
      <c r="P7967" cm="1">
        <f t="array" ref="P7967">IF(Q7967&gt;0,INDEX(Q7967:Q29691,MATCH(TRUE,INDEX(Q7967:Q29691="",,),0)-1),"")</f>
        <v>5</v>
      </c>
      <c r="Q7967">
        <v>5</v>
      </c>
      <c r="R7967">
        <f t="shared" si="126"/>
        <v>0</v>
      </c>
    </row>
    <row r="7968" spans="1:18" x14ac:dyDescent="0.3">
      <c r="A7968" t="s">
        <v>603</v>
      </c>
      <c r="B7968" s="1">
        <v>38540</v>
      </c>
      <c r="C7968" t="s">
        <v>16</v>
      </c>
      <c r="D7968" t="s">
        <v>646</v>
      </c>
      <c r="E7968" t="s">
        <v>647</v>
      </c>
      <c r="G7968" s="6" t="s">
        <v>29</v>
      </c>
      <c r="H7968" t="s">
        <v>25</v>
      </c>
      <c r="I7968" t="s">
        <v>21</v>
      </c>
      <c r="J7968" t="s">
        <v>22</v>
      </c>
      <c r="K7968">
        <v>7.1</v>
      </c>
      <c r="L7968">
        <v>44</v>
      </c>
      <c r="M7968" t="s">
        <v>492</v>
      </c>
      <c r="N7968">
        <v>44</v>
      </c>
      <c r="P7968" cm="1">
        <f t="array" ref="P7968">IF(Q7968&gt;0,INDEX(Q7968:Q29692,MATCH(TRUE,INDEX(Q7968:Q29692="",,),0)-1),"")</f>
        <v>5</v>
      </c>
      <c r="Q7968">
        <v>5</v>
      </c>
      <c r="R7968">
        <f t="shared" si="126"/>
        <v>0</v>
      </c>
    </row>
    <row r="7969" spans="1:18" x14ac:dyDescent="0.3">
      <c r="A7969" t="s">
        <v>603</v>
      </c>
      <c r="B7969" s="1">
        <v>38540</v>
      </c>
      <c r="C7969" t="s">
        <v>16</v>
      </c>
      <c r="D7969" t="s">
        <v>646</v>
      </c>
      <c r="E7969" t="s">
        <v>647</v>
      </c>
      <c r="G7969" s="6" t="s">
        <v>29</v>
      </c>
      <c r="H7969" t="s">
        <v>30</v>
      </c>
      <c r="I7969" t="s">
        <v>26</v>
      </c>
      <c r="J7969" t="s">
        <v>27</v>
      </c>
      <c r="K7969">
        <v>69</v>
      </c>
      <c r="L7969">
        <v>12.55</v>
      </c>
      <c r="M7969" t="s">
        <v>492</v>
      </c>
      <c r="N7969">
        <v>12.55</v>
      </c>
      <c r="P7969" cm="1">
        <f t="array" ref="P7969">IF(Q7969&gt;0,INDEX(Q7969:Q29693,MATCH(TRUE,INDEX(Q7969:Q29693="",,),0)-1),"")</f>
        <v>5</v>
      </c>
      <c r="Q7969">
        <v>5</v>
      </c>
      <c r="R7969">
        <f t="shared" si="126"/>
        <v>0</v>
      </c>
    </row>
    <row r="7970" spans="1:18" x14ac:dyDescent="0.3">
      <c r="A7970" t="s">
        <v>603</v>
      </c>
      <c r="B7970" s="1">
        <v>38540</v>
      </c>
      <c r="C7970" t="s">
        <v>16</v>
      </c>
      <c r="D7970" t="s">
        <v>646</v>
      </c>
      <c r="E7970" t="s">
        <v>647</v>
      </c>
      <c r="G7970" s="6" t="s">
        <v>29</v>
      </c>
      <c r="H7970" t="s">
        <v>20</v>
      </c>
      <c r="I7970" t="s">
        <v>26</v>
      </c>
      <c r="J7970" t="s">
        <v>27</v>
      </c>
      <c r="K7970">
        <v>32</v>
      </c>
      <c r="L7970">
        <v>14.4</v>
      </c>
      <c r="M7970" t="s">
        <v>492</v>
      </c>
      <c r="N7970">
        <v>14.4</v>
      </c>
      <c r="P7970" cm="1">
        <f t="array" ref="P7970">IF(Q7970&gt;0,INDEX(Q7970:Q29694,MATCH(TRUE,INDEX(Q7970:Q29694="",,),0)-1),"")</f>
        <v>5</v>
      </c>
      <c r="Q7970">
        <v>5</v>
      </c>
      <c r="R7970">
        <f t="shared" si="126"/>
        <v>0</v>
      </c>
    </row>
    <row r="7971" spans="1:18" x14ac:dyDescent="0.3">
      <c r="A7971" t="s">
        <v>603</v>
      </c>
      <c r="B7971" s="1">
        <v>38540</v>
      </c>
      <c r="C7971" t="s">
        <v>16</v>
      </c>
      <c r="D7971" t="s">
        <v>646</v>
      </c>
      <c r="E7971" t="s">
        <v>647</v>
      </c>
      <c r="G7971" s="6" t="s">
        <v>29</v>
      </c>
      <c r="H7971" t="s">
        <v>126</v>
      </c>
      <c r="I7971" t="s">
        <v>26</v>
      </c>
      <c r="J7971" t="s">
        <v>27</v>
      </c>
      <c r="K7971">
        <v>42</v>
      </c>
      <c r="L7971">
        <v>6.85</v>
      </c>
      <c r="M7971" t="s">
        <v>492</v>
      </c>
      <c r="N7971">
        <v>6.85</v>
      </c>
      <c r="P7971" cm="1">
        <f t="array" ref="P7971">IF(Q7971&gt;0,INDEX(Q7971:Q29695,MATCH(TRUE,INDEX(Q7971:Q29695="",,),0)-1),"")</f>
        <v>5</v>
      </c>
      <c r="Q7971">
        <v>5</v>
      </c>
      <c r="R7971">
        <f t="shared" si="126"/>
        <v>0</v>
      </c>
    </row>
    <row r="7972" spans="1:18" x14ac:dyDescent="0.3">
      <c r="A7972" t="s">
        <v>603</v>
      </c>
      <c r="B7972" s="1">
        <v>38540</v>
      </c>
      <c r="C7972" t="s">
        <v>16</v>
      </c>
      <c r="D7972" t="s">
        <v>646</v>
      </c>
      <c r="E7972" t="s">
        <v>647</v>
      </c>
      <c r="G7972" s="6" t="s">
        <v>29</v>
      </c>
      <c r="H7972" t="s">
        <v>53</v>
      </c>
      <c r="I7972" t="s">
        <v>26</v>
      </c>
      <c r="J7972" t="s">
        <v>27</v>
      </c>
      <c r="K7972">
        <v>50</v>
      </c>
      <c r="L7972">
        <v>21.1</v>
      </c>
      <c r="M7972" t="s">
        <v>492</v>
      </c>
      <c r="N7972">
        <v>21.1</v>
      </c>
      <c r="P7972" cm="1">
        <f t="array" ref="P7972">IF(Q7972&gt;0,INDEX(Q7972:Q29696,MATCH(TRUE,INDEX(Q7972:Q29696="",,),0)-1),"")</f>
        <v>5</v>
      </c>
      <c r="Q7972">
        <v>5</v>
      </c>
      <c r="R7972">
        <f t="shared" si="126"/>
        <v>0</v>
      </c>
    </row>
    <row r="7973" spans="1:18" x14ac:dyDescent="0.3">
      <c r="P7973" t="str" cm="1">
        <f t="array" ref="P7973">IF(Q7973&gt;0,INDEX(Q7973:Q29697,MATCH(TRUE,INDEX(Q7973:Q29697="",,),0)-1),"")</f>
        <v/>
      </c>
      <c r="R7973" t="str">
        <f t="shared" si="126"/>
        <v/>
      </c>
    </row>
    <row r="7974" spans="1:18" x14ac:dyDescent="0.3">
      <c r="A7974" t="s">
        <v>603</v>
      </c>
      <c r="B7974" s="1">
        <v>38540</v>
      </c>
      <c r="C7974" t="s">
        <v>16</v>
      </c>
      <c r="D7974" t="s">
        <v>648</v>
      </c>
      <c r="E7974" t="s">
        <v>649</v>
      </c>
      <c r="G7974" t="s">
        <v>19</v>
      </c>
      <c r="H7974" t="s">
        <v>28</v>
      </c>
      <c r="I7974" t="s">
        <v>21</v>
      </c>
      <c r="J7974" t="s">
        <v>22</v>
      </c>
      <c r="K7974">
        <v>42.3</v>
      </c>
      <c r="L7974">
        <v>88</v>
      </c>
      <c r="M7974" t="s">
        <v>518</v>
      </c>
      <c r="N7974">
        <v>863</v>
      </c>
      <c r="O7974" t="s">
        <v>24</v>
      </c>
      <c r="P7974" cm="1">
        <f t="array" ref="P7974">IF(Q7974&gt;0,INDEX(Q7974:Q29698,MATCH(TRUE,INDEX(Q7974:Q29698="",,),0)-1),"")</f>
        <v>7</v>
      </c>
      <c r="Q7974">
        <v>1</v>
      </c>
      <c r="R7974">
        <f t="shared" si="126"/>
        <v>0</v>
      </c>
    </row>
    <row r="7975" spans="1:18" x14ac:dyDescent="0.3">
      <c r="A7975" t="s">
        <v>603</v>
      </c>
      <c r="B7975" s="1">
        <v>38540</v>
      </c>
      <c r="C7975" t="s">
        <v>16</v>
      </c>
      <c r="D7975" t="s">
        <v>648</v>
      </c>
      <c r="E7975" t="s">
        <v>649</v>
      </c>
      <c r="G7975" t="s">
        <v>19</v>
      </c>
      <c r="H7975" t="s">
        <v>28</v>
      </c>
      <c r="I7975" t="s">
        <v>26</v>
      </c>
      <c r="J7975" t="s">
        <v>27</v>
      </c>
      <c r="K7975">
        <v>787</v>
      </c>
      <c r="L7975">
        <v>22.9</v>
      </c>
      <c r="M7975" t="s">
        <v>518</v>
      </c>
      <c r="N7975">
        <v>22.9</v>
      </c>
      <c r="O7975" t="s">
        <v>24</v>
      </c>
      <c r="P7975" cm="1">
        <f t="array" ref="P7975">IF(Q7975&gt;0,INDEX(Q7975:Q29699,MATCH(TRUE,INDEX(Q7975:Q29699="",,),0)-1),"")</f>
        <v>7</v>
      </c>
      <c r="Q7975">
        <v>1</v>
      </c>
      <c r="R7975">
        <f t="shared" si="126"/>
        <v>0</v>
      </c>
    </row>
    <row r="7976" spans="1:18" x14ac:dyDescent="0.3">
      <c r="A7976" t="s">
        <v>603</v>
      </c>
      <c r="B7976" s="1">
        <v>38540</v>
      </c>
      <c r="C7976" t="s">
        <v>16</v>
      </c>
      <c r="D7976" t="s">
        <v>648</v>
      </c>
      <c r="E7976" t="s">
        <v>649</v>
      </c>
      <c r="G7976" t="s">
        <v>19</v>
      </c>
      <c r="H7976" t="s">
        <v>43</v>
      </c>
      <c r="I7976" t="s">
        <v>26</v>
      </c>
      <c r="J7976" t="s">
        <v>27</v>
      </c>
      <c r="K7976">
        <v>414</v>
      </c>
      <c r="L7976">
        <v>8.5500000000000007</v>
      </c>
      <c r="M7976" t="s">
        <v>518</v>
      </c>
      <c r="N7976">
        <v>8.5500000000000007</v>
      </c>
      <c r="O7976" t="s">
        <v>24</v>
      </c>
      <c r="P7976" cm="1">
        <f t="array" ref="P7976">IF(Q7976&gt;0,INDEX(Q7976:Q29700,MATCH(TRUE,INDEX(Q7976:Q29700="",,),0)-1),"")</f>
        <v>7</v>
      </c>
      <c r="Q7976">
        <v>1</v>
      </c>
      <c r="R7976">
        <f t="shared" si="126"/>
        <v>0</v>
      </c>
    </row>
    <row r="7977" spans="1:18" x14ac:dyDescent="0.3">
      <c r="A7977" t="s">
        <v>603</v>
      </c>
      <c r="B7977" s="1">
        <v>38540</v>
      </c>
      <c r="C7977" t="s">
        <v>16</v>
      </c>
      <c r="D7977" t="s">
        <v>648</v>
      </c>
      <c r="E7977" t="s">
        <v>649</v>
      </c>
      <c r="G7977" s="6" t="s">
        <v>29</v>
      </c>
      <c r="H7977" t="s">
        <v>20</v>
      </c>
      <c r="I7977" t="s">
        <v>21</v>
      </c>
      <c r="J7977" t="s">
        <v>22</v>
      </c>
      <c r="K7977">
        <v>10.5</v>
      </c>
      <c r="L7977">
        <v>204</v>
      </c>
      <c r="M7977" t="s">
        <v>518</v>
      </c>
      <c r="N7977">
        <v>204</v>
      </c>
      <c r="O7977" t="s">
        <v>24</v>
      </c>
      <c r="P7977" cm="1">
        <f t="array" ref="P7977">IF(Q7977&gt;0,INDEX(Q7977:Q29701,MATCH(TRUE,INDEX(Q7977:Q29701="",,),0)-1),"")</f>
        <v>7</v>
      </c>
      <c r="Q7977">
        <v>1</v>
      </c>
      <c r="R7977">
        <f t="shared" si="126"/>
        <v>0</v>
      </c>
    </row>
    <row r="7978" spans="1:18" x14ac:dyDescent="0.3">
      <c r="A7978" t="s">
        <v>603</v>
      </c>
      <c r="B7978" s="1">
        <v>38540</v>
      </c>
      <c r="C7978" t="s">
        <v>16</v>
      </c>
      <c r="D7978" t="s">
        <v>648</v>
      </c>
      <c r="E7978" t="s">
        <v>649</v>
      </c>
      <c r="G7978" s="6" t="s">
        <v>29</v>
      </c>
      <c r="H7978" t="s">
        <v>126</v>
      </c>
      <c r="I7978" t="s">
        <v>21</v>
      </c>
      <c r="J7978" t="s">
        <v>22</v>
      </c>
      <c r="K7978">
        <v>18</v>
      </c>
      <c r="L7978">
        <v>44</v>
      </c>
      <c r="M7978" t="s">
        <v>518</v>
      </c>
      <c r="N7978">
        <v>44</v>
      </c>
      <c r="O7978" t="s">
        <v>24</v>
      </c>
      <c r="P7978" cm="1">
        <f t="array" ref="P7978">IF(Q7978&gt;0,INDEX(Q7978:Q29702,MATCH(TRUE,INDEX(Q7978:Q29702="",,),0)-1),"")</f>
        <v>7</v>
      </c>
      <c r="Q7978">
        <v>1</v>
      </c>
      <c r="R7978">
        <f t="shared" si="126"/>
        <v>0</v>
      </c>
    </row>
    <row r="7979" spans="1:18" x14ac:dyDescent="0.3">
      <c r="A7979" t="s">
        <v>603</v>
      </c>
      <c r="B7979" s="1">
        <v>38540</v>
      </c>
      <c r="C7979" t="s">
        <v>16</v>
      </c>
      <c r="D7979" t="s">
        <v>648</v>
      </c>
      <c r="E7979" t="s">
        <v>649</v>
      </c>
      <c r="G7979" s="6" t="s">
        <v>29</v>
      </c>
      <c r="H7979" t="s">
        <v>43</v>
      </c>
      <c r="I7979" t="s">
        <v>21</v>
      </c>
      <c r="J7979" t="s">
        <v>22</v>
      </c>
      <c r="K7979">
        <v>20.399999999999999</v>
      </c>
      <c r="L7979">
        <v>133</v>
      </c>
      <c r="M7979" t="s">
        <v>518</v>
      </c>
      <c r="N7979">
        <v>133</v>
      </c>
      <c r="O7979" t="s">
        <v>24</v>
      </c>
      <c r="P7979" cm="1">
        <f t="array" ref="P7979">IF(Q7979&gt;0,INDEX(Q7979:Q29703,MATCH(TRUE,INDEX(Q7979:Q29703="",,),0)-1),"")</f>
        <v>7</v>
      </c>
      <c r="Q7979">
        <v>1</v>
      </c>
      <c r="R7979">
        <f t="shared" si="126"/>
        <v>0</v>
      </c>
    </row>
    <row r="7980" spans="1:18" x14ac:dyDescent="0.3">
      <c r="A7980" t="s">
        <v>603</v>
      </c>
      <c r="B7980" s="1">
        <v>38540</v>
      </c>
      <c r="C7980" t="s">
        <v>16</v>
      </c>
      <c r="D7980" t="s">
        <v>648</v>
      </c>
      <c r="E7980" t="s">
        <v>649</v>
      </c>
      <c r="G7980" s="6" t="s">
        <v>29</v>
      </c>
      <c r="H7980" t="s">
        <v>30</v>
      </c>
      <c r="I7980" t="s">
        <v>26</v>
      </c>
      <c r="J7980" t="s">
        <v>27</v>
      </c>
      <c r="K7980">
        <v>34</v>
      </c>
      <c r="L7980">
        <v>9.3000000000000007</v>
      </c>
      <c r="M7980" t="s">
        <v>518</v>
      </c>
      <c r="N7980">
        <v>9.3000000000000007</v>
      </c>
      <c r="O7980" t="s">
        <v>24</v>
      </c>
      <c r="P7980" cm="1">
        <f t="array" ref="P7980">IF(Q7980&gt;0,INDEX(Q7980:Q29704,MATCH(TRUE,INDEX(Q7980:Q29704="",,),0)-1),"")</f>
        <v>7</v>
      </c>
      <c r="Q7980">
        <v>1</v>
      </c>
      <c r="R7980">
        <f t="shared" si="126"/>
        <v>0</v>
      </c>
    </row>
    <row r="7981" spans="1:18" x14ac:dyDescent="0.3">
      <c r="A7981" t="s">
        <v>603</v>
      </c>
      <c r="B7981" s="1">
        <v>38540</v>
      </c>
      <c r="C7981" t="s">
        <v>16</v>
      </c>
      <c r="D7981" t="s">
        <v>648</v>
      </c>
      <c r="E7981" t="s">
        <v>649</v>
      </c>
      <c r="G7981" s="6" t="s">
        <v>29</v>
      </c>
      <c r="H7981" t="s">
        <v>25</v>
      </c>
      <c r="I7981" t="s">
        <v>26</v>
      </c>
      <c r="J7981" t="s">
        <v>27</v>
      </c>
      <c r="K7981">
        <v>161</v>
      </c>
      <c r="L7981">
        <v>17.100000000000001</v>
      </c>
      <c r="M7981" t="s">
        <v>518</v>
      </c>
      <c r="N7981">
        <v>17.100000000000001</v>
      </c>
      <c r="O7981" t="s">
        <v>24</v>
      </c>
      <c r="P7981" cm="1">
        <f t="array" ref="P7981">IF(Q7981&gt;0,INDEX(Q7981:Q29705,MATCH(TRUE,INDEX(Q7981:Q29705="",,),0)-1),"")</f>
        <v>7</v>
      </c>
      <c r="Q7981">
        <v>1</v>
      </c>
      <c r="R7981">
        <f t="shared" si="126"/>
        <v>0</v>
      </c>
    </row>
    <row r="7982" spans="1:18" x14ac:dyDescent="0.3">
      <c r="A7982" t="s">
        <v>603</v>
      </c>
      <c r="B7982" s="1">
        <v>38540</v>
      </c>
      <c r="C7982" t="s">
        <v>16</v>
      </c>
      <c r="D7982" t="s">
        <v>648</v>
      </c>
      <c r="E7982" t="s">
        <v>649</v>
      </c>
      <c r="G7982" s="6" t="s">
        <v>29</v>
      </c>
      <c r="H7982" t="s">
        <v>41</v>
      </c>
      <c r="I7982" t="s">
        <v>26</v>
      </c>
      <c r="J7982" t="s">
        <v>27</v>
      </c>
      <c r="K7982">
        <v>11</v>
      </c>
      <c r="L7982">
        <v>29.3</v>
      </c>
      <c r="M7982" t="s">
        <v>518</v>
      </c>
      <c r="N7982">
        <v>29.3</v>
      </c>
      <c r="O7982" t="s">
        <v>24</v>
      </c>
      <c r="P7982" cm="1">
        <f t="array" ref="P7982">IF(Q7982&gt;0,INDEX(Q7982:Q29706,MATCH(TRUE,INDEX(Q7982:Q29706="",,),0)-1),"")</f>
        <v>7</v>
      </c>
      <c r="Q7982">
        <v>1</v>
      </c>
      <c r="R7982">
        <f t="shared" si="126"/>
        <v>0</v>
      </c>
    </row>
    <row r="7983" spans="1:18" x14ac:dyDescent="0.3">
      <c r="A7983" t="s">
        <v>603</v>
      </c>
      <c r="B7983" s="1">
        <v>38540</v>
      </c>
      <c r="C7983" t="s">
        <v>16</v>
      </c>
      <c r="D7983" t="s">
        <v>648</v>
      </c>
      <c r="E7983" t="s">
        <v>649</v>
      </c>
      <c r="G7983" t="s">
        <v>19</v>
      </c>
      <c r="H7983" t="s">
        <v>28</v>
      </c>
      <c r="I7983" t="s">
        <v>21</v>
      </c>
      <c r="J7983" t="s">
        <v>22</v>
      </c>
      <c r="K7983">
        <v>42.3</v>
      </c>
      <c r="L7983">
        <v>88</v>
      </c>
      <c r="M7983" t="s">
        <v>95</v>
      </c>
      <c r="N7983">
        <v>88</v>
      </c>
      <c r="P7983" cm="1">
        <f t="array" ref="P7983">IF(Q7983&gt;0,INDEX(Q7983:Q29707,MATCH(TRUE,INDEX(Q7983:Q29707="",,),0)-1),"")</f>
        <v>7</v>
      </c>
      <c r="Q7983">
        <v>2</v>
      </c>
      <c r="R7983">
        <f t="shared" si="126"/>
        <v>0</v>
      </c>
    </row>
    <row r="7984" spans="1:18" x14ac:dyDescent="0.3">
      <c r="A7984" t="s">
        <v>603</v>
      </c>
      <c r="B7984" s="1">
        <v>38540</v>
      </c>
      <c r="C7984" t="s">
        <v>16</v>
      </c>
      <c r="D7984" t="s">
        <v>648</v>
      </c>
      <c r="E7984" t="s">
        <v>649</v>
      </c>
      <c r="G7984" t="s">
        <v>19</v>
      </c>
      <c r="H7984" t="s">
        <v>28</v>
      </c>
      <c r="I7984" t="s">
        <v>26</v>
      </c>
      <c r="J7984" t="s">
        <v>27</v>
      </c>
      <c r="K7984">
        <v>787</v>
      </c>
      <c r="L7984">
        <v>22.9</v>
      </c>
      <c r="M7984" t="s">
        <v>95</v>
      </c>
      <c r="N7984">
        <v>22.9</v>
      </c>
      <c r="P7984" cm="1">
        <f t="array" ref="P7984">IF(Q7984&gt;0,INDEX(Q7984:Q29708,MATCH(TRUE,INDEX(Q7984:Q29708="",,),0)-1),"")</f>
        <v>7</v>
      </c>
      <c r="Q7984">
        <v>2</v>
      </c>
      <c r="R7984">
        <f t="shared" si="126"/>
        <v>0</v>
      </c>
    </row>
    <row r="7985" spans="1:18" x14ac:dyDescent="0.3">
      <c r="A7985" t="s">
        <v>603</v>
      </c>
      <c r="B7985" s="1">
        <v>38540</v>
      </c>
      <c r="C7985" t="s">
        <v>16</v>
      </c>
      <c r="D7985" t="s">
        <v>648</v>
      </c>
      <c r="E7985" t="s">
        <v>649</v>
      </c>
      <c r="G7985" t="s">
        <v>19</v>
      </c>
      <c r="H7985" t="s">
        <v>43</v>
      </c>
      <c r="I7985" t="s">
        <v>26</v>
      </c>
      <c r="J7985" t="s">
        <v>27</v>
      </c>
      <c r="K7985">
        <v>414</v>
      </c>
      <c r="L7985">
        <v>8.5500000000000007</v>
      </c>
      <c r="M7985" t="s">
        <v>95</v>
      </c>
      <c r="N7985">
        <v>69.95</v>
      </c>
      <c r="P7985" cm="1">
        <f t="array" ref="P7985">IF(Q7985&gt;0,INDEX(Q7985:Q29709,MATCH(TRUE,INDEX(Q7985:Q29709="",,),0)-1),"")</f>
        <v>7</v>
      </c>
      <c r="Q7985">
        <v>2</v>
      </c>
      <c r="R7985">
        <f t="shared" si="126"/>
        <v>0</v>
      </c>
    </row>
    <row r="7986" spans="1:18" x14ac:dyDescent="0.3">
      <c r="A7986" t="s">
        <v>603</v>
      </c>
      <c r="B7986" s="1">
        <v>38540</v>
      </c>
      <c r="C7986" t="s">
        <v>16</v>
      </c>
      <c r="D7986" t="s">
        <v>648</v>
      </c>
      <c r="E7986" t="s">
        <v>649</v>
      </c>
      <c r="G7986" s="6" t="s">
        <v>29</v>
      </c>
      <c r="H7986" t="s">
        <v>20</v>
      </c>
      <c r="I7986" t="s">
        <v>21</v>
      </c>
      <c r="J7986" t="s">
        <v>22</v>
      </c>
      <c r="K7986">
        <v>10.5</v>
      </c>
      <c r="L7986">
        <v>204</v>
      </c>
      <c r="M7986" t="s">
        <v>95</v>
      </c>
      <c r="N7986">
        <v>204</v>
      </c>
      <c r="P7986" cm="1">
        <f t="array" ref="P7986">IF(Q7986&gt;0,INDEX(Q7986:Q29710,MATCH(TRUE,INDEX(Q7986:Q29710="",,),0)-1),"")</f>
        <v>7</v>
      </c>
      <c r="Q7986">
        <v>2</v>
      </c>
      <c r="R7986">
        <f t="shared" si="126"/>
        <v>0</v>
      </c>
    </row>
    <row r="7987" spans="1:18" x14ac:dyDescent="0.3">
      <c r="A7987" t="s">
        <v>603</v>
      </c>
      <c r="B7987" s="1">
        <v>38540</v>
      </c>
      <c r="C7987" t="s">
        <v>16</v>
      </c>
      <c r="D7987" t="s">
        <v>648</v>
      </c>
      <c r="E7987" t="s">
        <v>649</v>
      </c>
      <c r="G7987" s="6" t="s">
        <v>29</v>
      </c>
      <c r="H7987" t="s">
        <v>126</v>
      </c>
      <c r="I7987" t="s">
        <v>21</v>
      </c>
      <c r="J7987" t="s">
        <v>22</v>
      </c>
      <c r="K7987">
        <v>18</v>
      </c>
      <c r="L7987">
        <v>44</v>
      </c>
      <c r="M7987" t="s">
        <v>95</v>
      </c>
      <c r="N7987">
        <v>44</v>
      </c>
      <c r="P7987" cm="1">
        <f t="array" ref="P7987">IF(Q7987&gt;0,INDEX(Q7987:Q29711,MATCH(TRUE,INDEX(Q7987:Q29711="",,),0)-1),"")</f>
        <v>7</v>
      </c>
      <c r="Q7987">
        <v>2</v>
      </c>
      <c r="R7987">
        <f t="shared" si="126"/>
        <v>0</v>
      </c>
    </row>
    <row r="7988" spans="1:18" x14ac:dyDescent="0.3">
      <c r="A7988" t="s">
        <v>603</v>
      </c>
      <c r="B7988" s="1">
        <v>38540</v>
      </c>
      <c r="C7988" t="s">
        <v>16</v>
      </c>
      <c r="D7988" t="s">
        <v>648</v>
      </c>
      <c r="E7988" t="s">
        <v>649</v>
      </c>
      <c r="G7988" s="6" t="s">
        <v>29</v>
      </c>
      <c r="H7988" t="s">
        <v>43</v>
      </c>
      <c r="I7988" t="s">
        <v>21</v>
      </c>
      <c r="J7988" t="s">
        <v>22</v>
      </c>
      <c r="K7988">
        <v>20.399999999999999</v>
      </c>
      <c r="L7988">
        <v>133</v>
      </c>
      <c r="M7988" t="s">
        <v>95</v>
      </c>
      <c r="N7988">
        <v>133</v>
      </c>
      <c r="P7988" cm="1">
        <f t="array" ref="P7988">IF(Q7988&gt;0,INDEX(Q7988:Q29712,MATCH(TRUE,INDEX(Q7988:Q29712="",,),0)-1),"")</f>
        <v>7</v>
      </c>
      <c r="Q7988">
        <v>2</v>
      </c>
      <c r="R7988">
        <f t="shared" ref="R7988:R8051" si="127">IF(P7988="","",0)</f>
        <v>0</v>
      </c>
    </row>
    <row r="7989" spans="1:18" x14ac:dyDescent="0.3">
      <c r="A7989" t="s">
        <v>603</v>
      </c>
      <c r="B7989" s="1">
        <v>38540</v>
      </c>
      <c r="C7989" t="s">
        <v>16</v>
      </c>
      <c r="D7989" t="s">
        <v>648</v>
      </c>
      <c r="E7989" t="s">
        <v>649</v>
      </c>
      <c r="G7989" s="6" t="s">
        <v>29</v>
      </c>
      <c r="H7989" t="s">
        <v>30</v>
      </c>
      <c r="I7989" t="s">
        <v>26</v>
      </c>
      <c r="J7989" t="s">
        <v>27</v>
      </c>
      <c r="K7989">
        <v>34</v>
      </c>
      <c r="L7989">
        <v>9.3000000000000007</v>
      </c>
      <c r="M7989" t="s">
        <v>95</v>
      </c>
      <c r="N7989">
        <v>9.3000000000000007</v>
      </c>
      <c r="P7989" cm="1">
        <f t="array" ref="P7989">IF(Q7989&gt;0,INDEX(Q7989:Q29713,MATCH(TRUE,INDEX(Q7989:Q29713="",,),0)-1),"")</f>
        <v>7</v>
      </c>
      <c r="Q7989">
        <v>2</v>
      </c>
      <c r="R7989">
        <f t="shared" si="127"/>
        <v>0</v>
      </c>
    </row>
    <row r="7990" spans="1:18" x14ac:dyDescent="0.3">
      <c r="A7990" t="s">
        <v>603</v>
      </c>
      <c r="B7990" s="1">
        <v>38540</v>
      </c>
      <c r="C7990" t="s">
        <v>16</v>
      </c>
      <c r="D7990" t="s">
        <v>648</v>
      </c>
      <c r="E7990" t="s">
        <v>649</v>
      </c>
      <c r="G7990" s="6" t="s">
        <v>29</v>
      </c>
      <c r="H7990" t="s">
        <v>25</v>
      </c>
      <c r="I7990" t="s">
        <v>26</v>
      </c>
      <c r="J7990" t="s">
        <v>27</v>
      </c>
      <c r="K7990">
        <v>161</v>
      </c>
      <c r="L7990">
        <v>17.100000000000001</v>
      </c>
      <c r="M7990" t="s">
        <v>95</v>
      </c>
      <c r="N7990">
        <v>17.100000000000001</v>
      </c>
      <c r="P7990" cm="1">
        <f t="array" ref="P7990">IF(Q7990&gt;0,INDEX(Q7990:Q29714,MATCH(TRUE,INDEX(Q7990:Q29714="",,),0)-1),"")</f>
        <v>7</v>
      </c>
      <c r="Q7990">
        <v>2</v>
      </c>
      <c r="R7990">
        <f t="shared" si="127"/>
        <v>0</v>
      </c>
    </row>
    <row r="7991" spans="1:18" x14ac:dyDescent="0.3">
      <c r="A7991" t="s">
        <v>603</v>
      </c>
      <c r="B7991" s="1">
        <v>38540</v>
      </c>
      <c r="C7991" t="s">
        <v>16</v>
      </c>
      <c r="D7991" t="s">
        <v>648</v>
      </c>
      <c r="E7991" t="s">
        <v>649</v>
      </c>
      <c r="G7991" s="6" t="s">
        <v>29</v>
      </c>
      <c r="H7991" t="s">
        <v>41</v>
      </c>
      <c r="I7991" t="s">
        <v>26</v>
      </c>
      <c r="J7991" t="s">
        <v>27</v>
      </c>
      <c r="K7991">
        <v>11</v>
      </c>
      <c r="L7991">
        <v>29.3</v>
      </c>
      <c r="M7991" t="s">
        <v>95</v>
      </c>
      <c r="N7991">
        <v>29.3</v>
      </c>
      <c r="P7991" cm="1">
        <f t="array" ref="P7991">IF(Q7991&gt;0,INDEX(Q7991:Q29715,MATCH(TRUE,INDEX(Q7991:Q29715="",,),0)-1),"")</f>
        <v>7</v>
      </c>
      <c r="Q7991">
        <v>2</v>
      </c>
      <c r="R7991">
        <f t="shared" si="127"/>
        <v>0</v>
      </c>
    </row>
    <row r="7992" spans="1:18" x14ac:dyDescent="0.3">
      <c r="A7992" t="s">
        <v>603</v>
      </c>
      <c r="B7992" s="1">
        <v>38540</v>
      </c>
      <c r="C7992" t="s">
        <v>16</v>
      </c>
      <c r="D7992" t="s">
        <v>648</v>
      </c>
      <c r="E7992" t="s">
        <v>649</v>
      </c>
      <c r="G7992" t="s">
        <v>19</v>
      </c>
      <c r="H7992" t="s">
        <v>28</v>
      </c>
      <c r="I7992" t="s">
        <v>21</v>
      </c>
      <c r="J7992" t="s">
        <v>22</v>
      </c>
      <c r="K7992">
        <v>42.3</v>
      </c>
      <c r="L7992">
        <v>88</v>
      </c>
      <c r="M7992" t="s">
        <v>100</v>
      </c>
      <c r="N7992">
        <v>205</v>
      </c>
      <c r="P7992" cm="1">
        <f t="array" ref="P7992">IF(Q7992&gt;0,INDEX(Q7992:Q29716,MATCH(TRUE,INDEX(Q7992:Q29716="",,),0)-1),"")</f>
        <v>7</v>
      </c>
      <c r="Q7992">
        <v>3</v>
      </c>
      <c r="R7992">
        <f t="shared" si="127"/>
        <v>0</v>
      </c>
    </row>
    <row r="7993" spans="1:18" x14ac:dyDescent="0.3">
      <c r="A7993" t="s">
        <v>603</v>
      </c>
      <c r="B7993" s="1">
        <v>38540</v>
      </c>
      <c r="C7993" t="s">
        <v>16</v>
      </c>
      <c r="D7993" t="s">
        <v>648</v>
      </c>
      <c r="E7993" t="s">
        <v>649</v>
      </c>
      <c r="G7993" t="s">
        <v>19</v>
      </c>
      <c r="H7993" t="s">
        <v>28</v>
      </c>
      <c r="I7993" t="s">
        <v>26</v>
      </c>
      <c r="J7993" t="s">
        <v>27</v>
      </c>
      <c r="K7993">
        <v>787</v>
      </c>
      <c r="L7993">
        <v>22.9</v>
      </c>
      <c r="M7993" t="s">
        <v>100</v>
      </c>
      <c r="N7993">
        <v>40.25</v>
      </c>
      <c r="P7993" cm="1">
        <f t="array" ref="P7993">IF(Q7993&gt;0,INDEX(Q7993:Q29717,MATCH(TRUE,INDEX(Q7993:Q29717="",,),0)-1),"")</f>
        <v>7</v>
      </c>
      <c r="Q7993">
        <v>3</v>
      </c>
      <c r="R7993">
        <f t="shared" si="127"/>
        <v>0</v>
      </c>
    </row>
    <row r="7994" spans="1:18" x14ac:dyDescent="0.3">
      <c r="A7994" t="s">
        <v>603</v>
      </c>
      <c r="B7994" s="1">
        <v>38540</v>
      </c>
      <c r="C7994" t="s">
        <v>16</v>
      </c>
      <c r="D7994" t="s">
        <v>648</v>
      </c>
      <c r="E7994" t="s">
        <v>649</v>
      </c>
      <c r="G7994" t="s">
        <v>19</v>
      </c>
      <c r="H7994" t="s">
        <v>43</v>
      </c>
      <c r="I7994" t="s">
        <v>26</v>
      </c>
      <c r="J7994" t="s">
        <v>27</v>
      </c>
      <c r="K7994">
        <v>414</v>
      </c>
      <c r="L7994">
        <v>8.5500000000000007</v>
      </c>
      <c r="M7994" t="s">
        <v>100</v>
      </c>
      <c r="N7994">
        <v>23</v>
      </c>
      <c r="P7994" cm="1">
        <f t="array" ref="P7994">IF(Q7994&gt;0,INDEX(Q7994:Q29718,MATCH(TRUE,INDEX(Q7994:Q29718="",,),0)-1),"")</f>
        <v>7</v>
      </c>
      <c r="Q7994">
        <v>3</v>
      </c>
      <c r="R7994">
        <f t="shared" si="127"/>
        <v>0</v>
      </c>
    </row>
    <row r="7995" spans="1:18" x14ac:dyDescent="0.3">
      <c r="A7995" t="s">
        <v>603</v>
      </c>
      <c r="B7995" s="1">
        <v>38540</v>
      </c>
      <c r="C7995" t="s">
        <v>16</v>
      </c>
      <c r="D7995" t="s">
        <v>648</v>
      </c>
      <c r="E7995" t="s">
        <v>649</v>
      </c>
      <c r="G7995" s="6" t="s">
        <v>29</v>
      </c>
      <c r="H7995" t="s">
        <v>20</v>
      </c>
      <c r="I7995" t="s">
        <v>21</v>
      </c>
      <c r="J7995" t="s">
        <v>22</v>
      </c>
      <c r="K7995">
        <v>10.5</v>
      </c>
      <c r="L7995">
        <v>204</v>
      </c>
      <c r="M7995" t="s">
        <v>100</v>
      </c>
      <c r="N7995">
        <v>204</v>
      </c>
      <c r="P7995" cm="1">
        <f t="array" ref="P7995">IF(Q7995&gt;0,INDEX(Q7995:Q29719,MATCH(TRUE,INDEX(Q7995:Q29719="",,),0)-1),"")</f>
        <v>7</v>
      </c>
      <c r="Q7995">
        <v>3</v>
      </c>
      <c r="R7995">
        <f t="shared" si="127"/>
        <v>0</v>
      </c>
    </row>
    <row r="7996" spans="1:18" x14ac:dyDescent="0.3">
      <c r="A7996" t="s">
        <v>603</v>
      </c>
      <c r="B7996" s="1">
        <v>38540</v>
      </c>
      <c r="C7996" t="s">
        <v>16</v>
      </c>
      <c r="D7996" t="s">
        <v>648</v>
      </c>
      <c r="E7996" t="s">
        <v>649</v>
      </c>
      <c r="G7996" s="6" t="s">
        <v>29</v>
      </c>
      <c r="H7996" t="s">
        <v>126</v>
      </c>
      <c r="I7996" t="s">
        <v>21</v>
      </c>
      <c r="J7996" t="s">
        <v>22</v>
      </c>
      <c r="K7996">
        <v>18</v>
      </c>
      <c r="L7996">
        <v>44</v>
      </c>
      <c r="M7996" t="s">
        <v>100</v>
      </c>
      <c r="N7996">
        <v>44</v>
      </c>
      <c r="P7996" cm="1">
        <f t="array" ref="P7996">IF(Q7996&gt;0,INDEX(Q7996:Q29720,MATCH(TRUE,INDEX(Q7996:Q29720="",,),0)-1),"")</f>
        <v>7</v>
      </c>
      <c r="Q7996">
        <v>3</v>
      </c>
      <c r="R7996">
        <f t="shared" si="127"/>
        <v>0</v>
      </c>
    </row>
    <row r="7997" spans="1:18" x14ac:dyDescent="0.3">
      <c r="A7997" t="s">
        <v>603</v>
      </c>
      <c r="B7997" s="1">
        <v>38540</v>
      </c>
      <c r="C7997" t="s">
        <v>16</v>
      </c>
      <c r="D7997" t="s">
        <v>648</v>
      </c>
      <c r="E7997" t="s">
        <v>649</v>
      </c>
      <c r="G7997" s="6" t="s">
        <v>29</v>
      </c>
      <c r="H7997" t="s">
        <v>43</v>
      </c>
      <c r="I7997" t="s">
        <v>21</v>
      </c>
      <c r="J7997" t="s">
        <v>22</v>
      </c>
      <c r="K7997">
        <v>20.399999999999999</v>
      </c>
      <c r="L7997">
        <v>133</v>
      </c>
      <c r="M7997" t="s">
        <v>100</v>
      </c>
      <c r="N7997">
        <v>133</v>
      </c>
      <c r="P7997" cm="1">
        <f t="array" ref="P7997">IF(Q7997&gt;0,INDEX(Q7997:Q29721,MATCH(TRUE,INDEX(Q7997:Q29721="",,),0)-1),"")</f>
        <v>7</v>
      </c>
      <c r="Q7997">
        <v>3</v>
      </c>
      <c r="R7997">
        <f t="shared" si="127"/>
        <v>0</v>
      </c>
    </row>
    <row r="7998" spans="1:18" x14ac:dyDescent="0.3">
      <c r="A7998" t="s">
        <v>603</v>
      </c>
      <c r="B7998" s="1">
        <v>38540</v>
      </c>
      <c r="C7998" t="s">
        <v>16</v>
      </c>
      <c r="D7998" t="s">
        <v>648</v>
      </c>
      <c r="E7998" t="s">
        <v>649</v>
      </c>
      <c r="G7998" s="6" t="s">
        <v>29</v>
      </c>
      <c r="H7998" t="s">
        <v>30</v>
      </c>
      <c r="I7998" t="s">
        <v>26</v>
      </c>
      <c r="J7998" t="s">
        <v>27</v>
      </c>
      <c r="K7998">
        <v>34</v>
      </c>
      <c r="L7998">
        <v>9.3000000000000007</v>
      </c>
      <c r="M7998" t="s">
        <v>100</v>
      </c>
      <c r="N7998">
        <v>9.3000000000000007</v>
      </c>
      <c r="P7998" cm="1">
        <f t="array" ref="P7998">IF(Q7998&gt;0,INDEX(Q7998:Q29722,MATCH(TRUE,INDEX(Q7998:Q29722="",,),0)-1),"")</f>
        <v>7</v>
      </c>
      <c r="Q7998">
        <v>3</v>
      </c>
      <c r="R7998">
        <f t="shared" si="127"/>
        <v>0</v>
      </c>
    </row>
    <row r="7999" spans="1:18" x14ac:dyDescent="0.3">
      <c r="A7999" t="s">
        <v>603</v>
      </c>
      <c r="B7999" s="1">
        <v>38540</v>
      </c>
      <c r="C7999" t="s">
        <v>16</v>
      </c>
      <c r="D7999" t="s">
        <v>648</v>
      </c>
      <c r="E7999" t="s">
        <v>649</v>
      </c>
      <c r="G7999" s="6" t="s">
        <v>29</v>
      </c>
      <c r="H7999" t="s">
        <v>25</v>
      </c>
      <c r="I7999" t="s">
        <v>26</v>
      </c>
      <c r="J7999" t="s">
        <v>27</v>
      </c>
      <c r="K7999">
        <v>161</v>
      </c>
      <c r="L7999">
        <v>17.100000000000001</v>
      </c>
      <c r="M7999" t="s">
        <v>100</v>
      </c>
      <c r="N7999">
        <v>17.100000000000001</v>
      </c>
      <c r="P7999" cm="1">
        <f t="array" ref="P7999">IF(Q7999&gt;0,INDEX(Q7999:Q29723,MATCH(TRUE,INDEX(Q7999:Q29723="",,),0)-1),"")</f>
        <v>7</v>
      </c>
      <c r="Q7999">
        <v>3</v>
      </c>
      <c r="R7999">
        <f t="shared" si="127"/>
        <v>0</v>
      </c>
    </row>
    <row r="8000" spans="1:18" x14ac:dyDescent="0.3">
      <c r="A8000" t="s">
        <v>603</v>
      </c>
      <c r="B8000" s="1">
        <v>38540</v>
      </c>
      <c r="C8000" t="s">
        <v>16</v>
      </c>
      <c r="D8000" t="s">
        <v>648</v>
      </c>
      <c r="E8000" t="s">
        <v>649</v>
      </c>
      <c r="G8000" s="6" t="s">
        <v>29</v>
      </c>
      <c r="H8000" t="s">
        <v>41</v>
      </c>
      <c r="I8000" t="s">
        <v>26</v>
      </c>
      <c r="J8000" t="s">
        <v>27</v>
      </c>
      <c r="K8000">
        <v>11</v>
      </c>
      <c r="L8000">
        <v>29.3</v>
      </c>
      <c r="M8000" t="s">
        <v>100</v>
      </c>
      <c r="N8000">
        <v>29.3</v>
      </c>
      <c r="P8000" cm="1">
        <f t="array" ref="P8000">IF(Q8000&gt;0,INDEX(Q8000:Q29724,MATCH(TRUE,INDEX(Q8000:Q29724="",,),0)-1),"")</f>
        <v>7</v>
      </c>
      <c r="Q8000">
        <v>3</v>
      </c>
      <c r="R8000">
        <f t="shared" si="127"/>
        <v>0</v>
      </c>
    </row>
    <row r="8001" spans="1:18" x14ac:dyDescent="0.3">
      <c r="A8001" t="s">
        <v>603</v>
      </c>
      <c r="B8001" s="1">
        <v>38540</v>
      </c>
      <c r="C8001" t="s">
        <v>16</v>
      </c>
      <c r="D8001" t="s">
        <v>648</v>
      </c>
      <c r="E8001" t="s">
        <v>649</v>
      </c>
      <c r="G8001" t="s">
        <v>19</v>
      </c>
      <c r="H8001" t="s">
        <v>28</v>
      </c>
      <c r="I8001" t="s">
        <v>21</v>
      </c>
      <c r="J8001" t="s">
        <v>22</v>
      </c>
      <c r="K8001">
        <v>42.3</v>
      </c>
      <c r="L8001">
        <v>88</v>
      </c>
      <c r="M8001" t="s">
        <v>492</v>
      </c>
      <c r="N8001">
        <v>100</v>
      </c>
      <c r="P8001" cm="1">
        <f t="array" ref="P8001">IF(Q8001&gt;0,INDEX(Q8001:Q29725,MATCH(TRUE,INDEX(Q8001:Q29725="",,),0)-1),"")</f>
        <v>7</v>
      </c>
      <c r="Q8001">
        <v>4</v>
      </c>
      <c r="R8001">
        <f t="shared" si="127"/>
        <v>0</v>
      </c>
    </row>
    <row r="8002" spans="1:18" x14ac:dyDescent="0.3">
      <c r="A8002" t="s">
        <v>603</v>
      </c>
      <c r="B8002" s="1">
        <v>38540</v>
      </c>
      <c r="C8002" t="s">
        <v>16</v>
      </c>
      <c r="D8002" t="s">
        <v>648</v>
      </c>
      <c r="E8002" t="s">
        <v>649</v>
      </c>
      <c r="G8002" t="s">
        <v>19</v>
      </c>
      <c r="H8002" t="s">
        <v>28</v>
      </c>
      <c r="I8002" t="s">
        <v>26</v>
      </c>
      <c r="J8002" t="s">
        <v>27</v>
      </c>
      <c r="K8002">
        <v>787</v>
      </c>
      <c r="L8002">
        <v>22.9</v>
      </c>
      <c r="M8002" t="s">
        <v>492</v>
      </c>
      <c r="N8002">
        <v>41.5</v>
      </c>
      <c r="P8002" cm="1">
        <f t="array" ref="P8002">IF(Q8002&gt;0,INDEX(Q8002:Q29726,MATCH(TRUE,INDEX(Q8002:Q29726="",,),0)-1),"")</f>
        <v>7</v>
      </c>
      <c r="Q8002">
        <v>4</v>
      </c>
      <c r="R8002">
        <f t="shared" si="127"/>
        <v>0</v>
      </c>
    </row>
    <row r="8003" spans="1:18" x14ac:dyDescent="0.3">
      <c r="A8003" t="s">
        <v>603</v>
      </c>
      <c r="B8003" s="1">
        <v>38540</v>
      </c>
      <c r="C8003" t="s">
        <v>16</v>
      </c>
      <c r="D8003" t="s">
        <v>648</v>
      </c>
      <c r="E8003" t="s">
        <v>649</v>
      </c>
      <c r="G8003" t="s">
        <v>19</v>
      </c>
      <c r="H8003" t="s">
        <v>43</v>
      </c>
      <c r="I8003" t="s">
        <v>26</v>
      </c>
      <c r="J8003" t="s">
        <v>27</v>
      </c>
      <c r="K8003">
        <v>414</v>
      </c>
      <c r="L8003">
        <v>8.5500000000000007</v>
      </c>
      <c r="M8003" t="s">
        <v>492</v>
      </c>
      <c r="N8003">
        <v>18</v>
      </c>
      <c r="P8003" cm="1">
        <f t="array" ref="P8003">IF(Q8003&gt;0,INDEX(Q8003:Q29727,MATCH(TRUE,INDEX(Q8003:Q29727="",,),0)-1),"")</f>
        <v>7</v>
      </c>
      <c r="Q8003">
        <v>4</v>
      </c>
      <c r="R8003">
        <f t="shared" si="127"/>
        <v>0</v>
      </c>
    </row>
    <row r="8004" spans="1:18" x14ac:dyDescent="0.3">
      <c r="A8004" t="s">
        <v>603</v>
      </c>
      <c r="B8004" s="1">
        <v>38540</v>
      </c>
      <c r="C8004" t="s">
        <v>16</v>
      </c>
      <c r="D8004" t="s">
        <v>648</v>
      </c>
      <c r="E8004" t="s">
        <v>649</v>
      </c>
      <c r="G8004" s="6" t="s">
        <v>29</v>
      </c>
      <c r="H8004" t="s">
        <v>20</v>
      </c>
      <c r="I8004" t="s">
        <v>21</v>
      </c>
      <c r="J8004" t="s">
        <v>22</v>
      </c>
      <c r="K8004">
        <v>10.5</v>
      </c>
      <c r="L8004">
        <v>204</v>
      </c>
      <c r="M8004" t="s">
        <v>492</v>
      </c>
      <c r="N8004">
        <v>204</v>
      </c>
      <c r="P8004" cm="1">
        <f t="array" ref="P8004">IF(Q8004&gt;0,INDEX(Q8004:Q29728,MATCH(TRUE,INDEX(Q8004:Q29728="",,),0)-1),"")</f>
        <v>7</v>
      </c>
      <c r="Q8004">
        <v>4</v>
      </c>
      <c r="R8004">
        <f t="shared" si="127"/>
        <v>0</v>
      </c>
    </row>
    <row r="8005" spans="1:18" x14ac:dyDescent="0.3">
      <c r="A8005" t="s">
        <v>603</v>
      </c>
      <c r="B8005" s="1">
        <v>38540</v>
      </c>
      <c r="C8005" t="s">
        <v>16</v>
      </c>
      <c r="D8005" t="s">
        <v>648</v>
      </c>
      <c r="E8005" t="s">
        <v>649</v>
      </c>
      <c r="G8005" s="6" t="s">
        <v>29</v>
      </c>
      <c r="H8005" t="s">
        <v>126</v>
      </c>
      <c r="I8005" t="s">
        <v>21</v>
      </c>
      <c r="J8005" t="s">
        <v>22</v>
      </c>
      <c r="K8005">
        <v>18</v>
      </c>
      <c r="L8005">
        <v>44</v>
      </c>
      <c r="M8005" t="s">
        <v>492</v>
      </c>
      <c r="N8005">
        <v>44</v>
      </c>
      <c r="P8005" cm="1">
        <f t="array" ref="P8005">IF(Q8005&gt;0,INDEX(Q8005:Q29729,MATCH(TRUE,INDEX(Q8005:Q29729="",,),0)-1),"")</f>
        <v>7</v>
      </c>
      <c r="Q8005">
        <v>4</v>
      </c>
      <c r="R8005">
        <f t="shared" si="127"/>
        <v>0</v>
      </c>
    </row>
    <row r="8006" spans="1:18" x14ac:dyDescent="0.3">
      <c r="A8006" t="s">
        <v>603</v>
      </c>
      <c r="B8006" s="1">
        <v>38540</v>
      </c>
      <c r="C8006" t="s">
        <v>16</v>
      </c>
      <c r="D8006" t="s">
        <v>648</v>
      </c>
      <c r="E8006" t="s">
        <v>649</v>
      </c>
      <c r="G8006" s="6" t="s">
        <v>29</v>
      </c>
      <c r="H8006" t="s">
        <v>43</v>
      </c>
      <c r="I8006" t="s">
        <v>21</v>
      </c>
      <c r="J8006" t="s">
        <v>22</v>
      </c>
      <c r="K8006">
        <v>20.399999999999999</v>
      </c>
      <c r="L8006">
        <v>133</v>
      </c>
      <c r="M8006" t="s">
        <v>492</v>
      </c>
      <c r="N8006">
        <v>133</v>
      </c>
      <c r="P8006" cm="1">
        <f t="array" ref="P8006">IF(Q8006&gt;0,INDEX(Q8006:Q29730,MATCH(TRUE,INDEX(Q8006:Q29730="",,),0)-1),"")</f>
        <v>7</v>
      </c>
      <c r="Q8006">
        <v>4</v>
      </c>
      <c r="R8006">
        <f t="shared" si="127"/>
        <v>0</v>
      </c>
    </row>
    <row r="8007" spans="1:18" x14ac:dyDescent="0.3">
      <c r="A8007" t="s">
        <v>603</v>
      </c>
      <c r="B8007" s="1">
        <v>38540</v>
      </c>
      <c r="C8007" t="s">
        <v>16</v>
      </c>
      <c r="D8007" t="s">
        <v>648</v>
      </c>
      <c r="E8007" t="s">
        <v>649</v>
      </c>
      <c r="G8007" s="6" t="s">
        <v>29</v>
      </c>
      <c r="H8007" t="s">
        <v>30</v>
      </c>
      <c r="I8007" t="s">
        <v>26</v>
      </c>
      <c r="J8007" t="s">
        <v>27</v>
      </c>
      <c r="K8007">
        <v>34</v>
      </c>
      <c r="L8007">
        <v>9.3000000000000007</v>
      </c>
      <c r="M8007" t="s">
        <v>492</v>
      </c>
      <c r="N8007">
        <v>9.3000000000000007</v>
      </c>
      <c r="P8007" cm="1">
        <f t="array" ref="P8007">IF(Q8007&gt;0,INDEX(Q8007:Q29731,MATCH(TRUE,INDEX(Q8007:Q29731="",,),0)-1),"")</f>
        <v>7</v>
      </c>
      <c r="Q8007">
        <v>4</v>
      </c>
      <c r="R8007">
        <f t="shared" si="127"/>
        <v>0</v>
      </c>
    </row>
    <row r="8008" spans="1:18" x14ac:dyDescent="0.3">
      <c r="A8008" t="s">
        <v>603</v>
      </c>
      <c r="B8008" s="1">
        <v>38540</v>
      </c>
      <c r="C8008" t="s">
        <v>16</v>
      </c>
      <c r="D8008" t="s">
        <v>648</v>
      </c>
      <c r="E8008" t="s">
        <v>649</v>
      </c>
      <c r="G8008" s="6" t="s">
        <v>29</v>
      </c>
      <c r="H8008" t="s">
        <v>25</v>
      </c>
      <c r="I8008" t="s">
        <v>26</v>
      </c>
      <c r="J8008" t="s">
        <v>27</v>
      </c>
      <c r="K8008">
        <v>161</v>
      </c>
      <c r="L8008">
        <v>17.100000000000001</v>
      </c>
      <c r="M8008" t="s">
        <v>492</v>
      </c>
      <c r="N8008">
        <v>17.100000000000001</v>
      </c>
      <c r="P8008" cm="1">
        <f t="array" ref="P8008">IF(Q8008&gt;0,INDEX(Q8008:Q29732,MATCH(TRUE,INDEX(Q8008:Q29732="",,),0)-1),"")</f>
        <v>7</v>
      </c>
      <c r="Q8008">
        <v>4</v>
      </c>
      <c r="R8008">
        <f t="shared" si="127"/>
        <v>0</v>
      </c>
    </row>
    <row r="8009" spans="1:18" x14ac:dyDescent="0.3">
      <c r="A8009" t="s">
        <v>603</v>
      </c>
      <c r="B8009" s="1">
        <v>38540</v>
      </c>
      <c r="C8009" t="s">
        <v>16</v>
      </c>
      <c r="D8009" t="s">
        <v>648</v>
      </c>
      <c r="E8009" t="s">
        <v>649</v>
      </c>
      <c r="G8009" s="6" t="s">
        <v>29</v>
      </c>
      <c r="H8009" t="s">
        <v>41</v>
      </c>
      <c r="I8009" t="s">
        <v>26</v>
      </c>
      <c r="J8009" t="s">
        <v>27</v>
      </c>
      <c r="K8009">
        <v>11</v>
      </c>
      <c r="L8009">
        <v>29.3</v>
      </c>
      <c r="M8009" t="s">
        <v>492</v>
      </c>
      <c r="N8009">
        <v>29.3</v>
      </c>
      <c r="P8009" cm="1">
        <f t="array" ref="P8009">IF(Q8009&gt;0,INDEX(Q8009:Q29733,MATCH(TRUE,INDEX(Q8009:Q29733="",,),0)-1),"")</f>
        <v>7</v>
      </c>
      <c r="Q8009">
        <v>4</v>
      </c>
      <c r="R8009">
        <f t="shared" si="127"/>
        <v>0</v>
      </c>
    </row>
    <row r="8010" spans="1:18" x14ac:dyDescent="0.3">
      <c r="A8010" t="s">
        <v>603</v>
      </c>
      <c r="B8010" s="1">
        <v>38540</v>
      </c>
      <c r="C8010" t="s">
        <v>16</v>
      </c>
      <c r="D8010" t="s">
        <v>648</v>
      </c>
      <c r="E8010" t="s">
        <v>649</v>
      </c>
      <c r="G8010" t="s">
        <v>19</v>
      </c>
      <c r="H8010" t="s">
        <v>28</v>
      </c>
      <c r="I8010" t="s">
        <v>21</v>
      </c>
      <c r="J8010" t="s">
        <v>22</v>
      </c>
      <c r="K8010">
        <v>42.3</v>
      </c>
      <c r="L8010">
        <v>88</v>
      </c>
      <c r="M8010" t="s">
        <v>74</v>
      </c>
      <c r="N8010">
        <v>88</v>
      </c>
      <c r="P8010" cm="1">
        <f t="array" ref="P8010">IF(Q8010&gt;0,INDEX(Q8010:Q29734,MATCH(TRUE,INDEX(Q8010:Q29734="",,),0)-1),"")</f>
        <v>7</v>
      </c>
      <c r="Q8010">
        <v>5</v>
      </c>
      <c r="R8010">
        <f t="shared" si="127"/>
        <v>0</v>
      </c>
    </row>
    <row r="8011" spans="1:18" x14ac:dyDescent="0.3">
      <c r="A8011" t="s">
        <v>603</v>
      </c>
      <c r="B8011" s="1">
        <v>38540</v>
      </c>
      <c r="C8011" t="s">
        <v>16</v>
      </c>
      <c r="D8011" t="s">
        <v>648</v>
      </c>
      <c r="E8011" t="s">
        <v>649</v>
      </c>
      <c r="G8011" t="s">
        <v>19</v>
      </c>
      <c r="H8011" t="s">
        <v>28</v>
      </c>
      <c r="I8011" t="s">
        <v>26</v>
      </c>
      <c r="J8011" t="s">
        <v>27</v>
      </c>
      <c r="K8011">
        <v>787</v>
      </c>
      <c r="L8011">
        <v>22.9</v>
      </c>
      <c r="M8011" t="s">
        <v>74</v>
      </c>
      <c r="N8011">
        <v>22.9</v>
      </c>
      <c r="P8011" cm="1">
        <f t="array" ref="P8011">IF(Q8011&gt;0,INDEX(Q8011:Q29735,MATCH(TRUE,INDEX(Q8011:Q29735="",,),0)-1),"")</f>
        <v>7</v>
      </c>
      <c r="Q8011">
        <v>5</v>
      </c>
      <c r="R8011">
        <f t="shared" si="127"/>
        <v>0</v>
      </c>
    </row>
    <row r="8012" spans="1:18" x14ac:dyDescent="0.3">
      <c r="A8012" t="s">
        <v>603</v>
      </c>
      <c r="B8012" s="1">
        <v>38540</v>
      </c>
      <c r="C8012" t="s">
        <v>16</v>
      </c>
      <c r="D8012" t="s">
        <v>648</v>
      </c>
      <c r="E8012" t="s">
        <v>649</v>
      </c>
      <c r="G8012" t="s">
        <v>19</v>
      </c>
      <c r="H8012" t="s">
        <v>43</v>
      </c>
      <c r="I8012" t="s">
        <v>26</v>
      </c>
      <c r="J8012" t="s">
        <v>27</v>
      </c>
      <c r="K8012">
        <v>414</v>
      </c>
      <c r="L8012">
        <v>8.5500000000000007</v>
      </c>
      <c r="M8012" t="s">
        <v>74</v>
      </c>
      <c r="N8012">
        <v>52.6</v>
      </c>
      <c r="P8012" cm="1">
        <f t="array" ref="P8012">IF(Q8012&gt;0,INDEX(Q8012:Q29736,MATCH(TRUE,INDEX(Q8012:Q29736="",,),0)-1),"")</f>
        <v>7</v>
      </c>
      <c r="Q8012">
        <v>5</v>
      </c>
      <c r="R8012">
        <f t="shared" si="127"/>
        <v>0</v>
      </c>
    </row>
    <row r="8013" spans="1:18" x14ac:dyDescent="0.3">
      <c r="A8013" t="s">
        <v>603</v>
      </c>
      <c r="B8013" s="1">
        <v>38540</v>
      </c>
      <c r="C8013" t="s">
        <v>16</v>
      </c>
      <c r="D8013" t="s">
        <v>648</v>
      </c>
      <c r="E8013" t="s">
        <v>649</v>
      </c>
      <c r="G8013" s="6" t="s">
        <v>29</v>
      </c>
      <c r="H8013" t="s">
        <v>20</v>
      </c>
      <c r="I8013" t="s">
        <v>21</v>
      </c>
      <c r="J8013" t="s">
        <v>22</v>
      </c>
      <c r="K8013">
        <v>10.5</v>
      </c>
      <c r="L8013">
        <v>204</v>
      </c>
      <c r="M8013" t="s">
        <v>74</v>
      </c>
      <c r="N8013">
        <v>204</v>
      </c>
      <c r="P8013" cm="1">
        <f t="array" ref="P8013">IF(Q8013&gt;0,INDEX(Q8013:Q29737,MATCH(TRUE,INDEX(Q8013:Q29737="",,),0)-1),"")</f>
        <v>7</v>
      </c>
      <c r="Q8013">
        <v>5</v>
      </c>
      <c r="R8013">
        <f t="shared" si="127"/>
        <v>0</v>
      </c>
    </row>
    <row r="8014" spans="1:18" x14ac:dyDescent="0.3">
      <c r="A8014" t="s">
        <v>603</v>
      </c>
      <c r="B8014" s="1">
        <v>38540</v>
      </c>
      <c r="C8014" t="s">
        <v>16</v>
      </c>
      <c r="D8014" t="s">
        <v>648</v>
      </c>
      <c r="E8014" t="s">
        <v>649</v>
      </c>
      <c r="G8014" s="6" t="s">
        <v>29</v>
      </c>
      <c r="H8014" t="s">
        <v>126</v>
      </c>
      <c r="I8014" t="s">
        <v>21</v>
      </c>
      <c r="J8014" t="s">
        <v>22</v>
      </c>
      <c r="K8014">
        <v>18</v>
      </c>
      <c r="L8014">
        <v>44</v>
      </c>
      <c r="M8014" t="s">
        <v>74</v>
      </c>
      <c r="N8014">
        <v>44</v>
      </c>
      <c r="P8014" cm="1">
        <f t="array" ref="P8014">IF(Q8014&gt;0,INDEX(Q8014:Q29738,MATCH(TRUE,INDEX(Q8014:Q29738="",,),0)-1),"")</f>
        <v>7</v>
      </c>
      <c r="Q8014">
        <v>5</v>
      </c>
      <c r="R8014">
        <f t="shared" si="127"/>
        <v>0</v>
      </c>
    </row>
    <row r="8015" spans="1:18" x14ac:dyDescent="0.3">
      <c r="A8015" t="s">
        <v>603</v>
      </c>
      <c r="B8015" s="1">
        <v>38540</v>
      </c>
      <c r="C8015" t="s">
        <v>16</v>
      </c>
      <c r="D8015" t="s">
        <v>648</v>
      </c>
      <c r="E8015" t="s">
        <v>649</v>
      </c>
      <c r="G8015" s="6" t="s">
        <v>29</v>
      </c>
      <c r="H8015" t="s">
        <v>43</v>
      </c>
      <c r="I8015" t="s">
        <v>21</v>
      </c>
      <c r="J8015" t="s">
        <v>22</v>
      </c>
      <c r="K8015">
        <v>20.399999999999999</v>
      </c>
      <c r="L8015">
        <v>133</v>
      </c>
      <c r="M8015" t="s">
        <v>74</v>
      </c>
      <c r="N8015">
        <v>133</v>
      </c>
      <c r="P8015" cm="1">
        <f t="array" ref="P8015">IF(Q8015&gt;0,INDEX(Q8015:Q29739,MATCH(TRUE,INDEX(Q8015:Q29739="",,),0)-1),"")</f>
        <v>7</v>
      </c>
      <c r="Q8015">
        <v>5</v>
      </c>
      <c r="R8015">
        <f t="shared" si="127"/>
        <v>0</v>
      </c>
    </row>
    <row r="8016" spans="1:18" x14ac:dyDescent="0.3">
      <c r="A8016" t="s">
        <v>603</v>
      </c>
      <c r="B8016" s="1">
        <v>38540</v>
      </c>
      <c r="C8016" t="s">
        <v>16</v>
      </c>
      <c r="D8016" t="s">
        <v>648</v>
      </c>
      <c r="E8016" t="s">
        <v>649</v>
      </c>
      <c r="G8016" s="6" t="s">
        <v>29</v>
      </c>
      <c r="H8016" t="s">
        <v>30</v>
      </c>
      <c r="I8016" t="s">
        <v>26</v>
      </c>
      <c r="J8016" t="s">
        <v>27</v>
      </c>
      <c r="K8016">
        <v>34</v>
      </c>
      <c r="L8016">
        <v>9.3000000000000007</v>
      </c>
      <c r="M8016" t="s">
        <v>74</v>
      </c>
      <c r="N8016">
        <v>9.3000000000000007</v>
      </c>
      <c r="P8016" cm="1">
        <f t="array" ref="P8016">IF(Q8016&gt;0,INDEX(Q8016:Q29740,MATCH(TRUE,INDEX(Q8016:Q29740="",,),0)-1),"")</f>
        <v>7</v>
      </c>
      <c r="Q8016">
        <v>5</v>
      </c>
      <c r="R8016">
        <f t="shared" si="127"/>
        <v>0</v>
      </c>
    </row>
    <row r="8017" spans="1:18" x14ac:dyDescent="0.3">
      <c r="A8017" t="s">
        <v>603</v>
      </c>
      <c r="B8017" s="1">
        <v>38540</v>
      </c>
      <c r="C8017" t="s">
        <v>16</v>
      </c>
      <c r="D8017" t="s">
        <v>648</v>
      </c>
      <c r="E8017" t="s">
        <v>649</v>
      </c>
      <c r="G8017" s="6" t="s">
        <v>29</v>
      </c>
      <c r="H8017" t="s">
        <v>25</v>
      </c>
      <c r="I8017" t="s">
        <v>26</v>
      </c>
      <c r="J8017" t="s">
        <v>27</v>
      </c>
      <c r="K8017">
        <v>161</v>
      </c>
      <c r="L8017">
        <v>17.100000000000001</v>
      </c>
      <c r="M8017" t="s">
        <v>74</v>
      </c>
      <c r="N8017">
        <v>17.100000000000001</v>
      </c>
      <c r="P8017" cm="1">
        <f t="array" ref="P8017">IF(Q8017&gt;0,INDEX(Q8017:Q29741,MATCH(TRUE,INDEX(Q8017:Q29741="",,),0)-1),"")</f>
        <v>7</v>
      </c>
      <c r="Q8017">
        <v>5</v>
      </c>
      <c r="R8017">
        <f t="shared" si="127"/>
        <v>0</v>
      </c>
    </row>
    <row r="8018" spans="1:18" x14ac:dyDescent="0.3">
      <c r="A8018" t="s">
        <v>603</v>
      </c>
      <c r="B8018" s="1">
        <v>38540</v>
      </c>
      <c r="C8018" t="s">
        <v>16</v>
      </c>
      <c r="D8018" t="s">
        <v>648</v>
      </c>
      <c r="E8018" t="s">
        <v>649</v>
      </c>
      <c r="G8018" s="6" t="s">
        <v>29</v>
      </c>
      <c r="H8018" t="s">
        <v>41</v>
      </c>
      <c r="I8018" t="s">
        <v>26</v>
      </c>
      <c r="J8018" t="s">
        <v>27</v>
      </c>
      <c r="K8018">
        <v>11</v>
      </c>
      <c r="L8018">
        <v>29.3</v>
      </c>
      <c r="M8018" t="s">
        <v>74</v>
      </c>
      <c r="N8018">
        <v>29.3</v>
      </c>
      <c r="P8018" cm="1">
        <f t="array" ref="P8018">IF(Q8018&gt;0,INDEX(Q8018:Q29742,MATCH(TRUE,INDEX(Q8018:Q29742="",,),0)-1),"")</f>
        <v>7</v>
      </c>
      <c r="Q8018">
        <v>5</v>
      </c>
      <c r="R8018">
        <f t="shared" si="127"/>
        <v>0</v>
      </c>
    </row>
    <row r="8019" spans="1:18" x14ac:dyDescent="0.3">
      <c r="A8019" t="s">
        <v>603</v>
      </c>
      <c r="B8019" s="1">
        <v>38540</v>
      </c>
      <c r="C8019" t="s">
        <v>16</v>
      </c>
      <c r="D8019" t="s">
        <v>648</v>
      </c>
      <c r="E8019" t="s">
        <v>649</v>
      </c>
      <c r="G8019" t="s">
        <v>19</v>
      </c>
      <c r="H8019" t="s">
        <v>28</v>
      </c>
      <c r="I8019" t="s">
        <v>21</v>
      </c>
      <c r="J8019" t="s">
        <v>22</v>
      </c>
      <c r="K8019">
        <v>42.3</v>
      </c>
      <c r="L8019">
        <v>88</v>
      </c>
      <c r="M8019" t="s">
        <v>59</v>
      </c>
      <c r="N8019">
        <v>88</v>
      </c>
      <c r="P8019" cm="1">
        <f t="array" ref="P8019">IF(Q8019&gt;0,INDEX(Q8019:Q29743,MATCH(TRUE,INDEX(Q8019:Q29743="",,),0)-1),"")</f>
        <v>7</v>
      </c>
      <c r="Q8019">
        <v>6</v>
      </c>
      <c r="R8019">
        <f t="shared" si="127"/>
        <v>0</v>
      </c>
    </row>
    <row r="8020" spans="1:18" x14ac:dyDescent="0.3">
      <c r="A8020" t="s">
        <v>603</v>
      </c>
      <c r="B8020" s="1">
        <v>38540</v>
      </c>
      <c r="C8020" t="s">
        <v>16</v>
      </c>
      <c r="D8020" t="s">
        <v>648</v>
      </c>
      <c r="E8020" t="s">
        <v>649</v>
      </c>
      <c r="G8020" t="s">
        <v>19</v>
      </c>
      <c r="H8020" t="s">
        <v>28</v>
      </c>
      <c r="I8020" t="s">
        <v>26</v>
      </c>
      <c r="J8020" t="s">
        <v>27</v>
      </c>
      <c r="K8020">
        <v>787</v>
      </c>
      <c r="L8020">
        <v>22.9</v>
      </c>
      <c r="M8020" t="s">
        <v>59</v>
      </c>
      <c r="N8020">
        <v>29.75</v>
      </c>
      <c r="P8020" cm="1">
        <f t="array" ref="P8020">IF(Q8020&gt;0,INDEX(Q8020:Q29744,MATCH(TRUE,INDEX(Q8020:Q29744="",,),0)-1),"")</f>
        <v>7</v>
      </c>
      <c r="Q8020">
        <v>6</v>
      </c>
      <c r="R8020">
        <f t="shared" si="127"/>
        <v>0</v>
      </c>
    </row>
    <row r="8021" spans="1:18" x14ac:dyDescent="0.3">
      <c r="A8021" t="s">
        <v>603</v>
      </c>
      <c r="B8021" s="1">
        <v>38540</v>
      </c>
      <c r="C8021" t="s">
        <v>16</v>
      </c>
      <c r="D8021" t="s">
        <v>648</v>
      </c>
      <c r="E8021" t="s">
        <v>649</v>
      </c>
      <c r="G8021" t="s">
        <v>19</v>
      </c>
      <c r="H8021" t="s">
        <v>43</v>
      </c>
      <c r="I8021" t="s">
        <v>26</v>
      </c>
      <c r="J8021" t="s">
        <v>27</v>
      </c>
      <c r="K8021">
        <v>414</v>
      </c>
      <c r="L8021">
        <v>8.5500000000000007</v>
      </c>
      <c r="M8021" t="s">
        <v>59</v>
      </c>
      <c r="N8021">
        <v>8.5500000000000007</v>
      </c>
      <c r="P8021" cm="1">
        <f t="array" ref="P8021">IF(Q8021&gt;0,INDEX(Q8021:Q29745,MATCH(TRUE,INDEX(Q8021:Q29745="",,),0)-1),"")</f>
        <v>7</v>
      </c>
      <c r="Q8021">
        <v>6</v>
      </c>
      <c r="R8021">
        <f t="shared" si="127"/>
        <v>0</v>
      </c>
    </row>
    <row r="8022" spans="1:18" x14ac:dyDescent="0.3">
      <c r="A8022" t="s">
        <v>603</v>
      </c>
      <c r="B8022" s="1">
        <v>38540</v>
      </c>
      <c r="C8022" t="s">
        <v>16</v>
      </c>
      <c r="D8022" t="s">
        <v>648</v>
      </c>
      <c r="E8022" t="s">
        <v>649</v>
      </c>
      <c r="G8022" s="6" t="s">
        <v>29</v>
      </c>
      <c r="H8022" t="s">
        <v>20</v>
      </c>
      <c r="I8022" t="s">
        <v>21</v>
      </c>
      <c r="J8022" t="s">
        <v>22</v>
      </c>
      <c r="K8022">
        <v>10.5</v>
      </c>
      <c r="L8022">
        <v>204</v>
      </c>
      <c r="M8022" t="s">
        <v>59</v>
      </c>
      <c r="N8022">
        <v>204</v>
      </c>
      <c r="P8022" cm="1">
        <f t="array" ref="P8022">IF(Q8022&gt;0,INDEX(Q8022:Q29746,MATCH(TRUE,INDEX(Q8022:Q29746="",,),0)-1),"")</f>
        <v>7</v>
      </c>
      <c r="Q8022">
        <v>6</v>
      </c>
      <c r="R8022">
        <f t="shared" si="127"/>
        <v>0</v>
      </c>
    </row>
    <row r="8023" spans="1:18" x14ac:dyDescent="0.3">
      <c r="A8023" t="s">
        <v>603</v>
      </c>
      <c r="B8023" s="1">
        <v>38540</v>
      </c>
      <c r="C8023" t="s">
        <v>16</v>
      </c>
      <c r="D8023" t="s">
        <v>648</v>
      </c>
      <c r="E8023" t="s">
        <v>649</v>
      </c>
      <c r="G8023" s="6" t="s">
        <v>29</v>
      </c>
      <c r="H8023" t="s">
        <v>126</v>
      </c>
      <c r="I8023" t="s">
        <v>21</v>
      </c>
      <c r="J8023" t="s">
        <v>22</v>
      </c>
      <c r="K8023">
        <v>18</v>
      </c>
      <c r="L8023">
        <v>44</v>
      </c>
      <c r="M8023" t="s">
        <v>59</v>
      </c>
      <c r="N8023">
        <v>44</v>
      </c>
      <c r="P8023" cm="1">
        <f t="array" ref="P8023">IF(Q8023&gt;0,INDEX(Q8023:Q29747,MATCH(TRUE,INDEX(Q8023:Q29747="",,),0)-1),"")</f>
        <v>7</v>
      </c>
      <c r="Q8023">
        <v>6</v>
      </c>
      <c r="R8023">
        <f t="shared" si="127"/>
        <v>0</v>
      </c>
    </row>
    <row r="8024" spans="1:18" x14ac:dyDescent="0.3">
      <c r="A8024" t="s">
        <v>603</v>
      </c>
      <c r="B8024" s="1">
        <v>38540</v>
      </c>
      <c r="C8024" t="s">
        <v>16</v>
      </c>
      <c r="D8024" t="s">
        <v>648</v>
      </c>
      <c r="E8024" t="s">
        <v>649</v>
      </c>
      <c r="G8024" s="6" t="s">
        <v>29</v>
      </c>
      <c r="H8024" t="s">
        <v>43</v>
      </c>
      <c r="I8024" t="s">
        <v>21</v>
      </c>
      <c r="J8024" t="s">
        <v>22</v>
      </c>
      <c r="K8024">
        <v>20.399999999999999</v>
      </c>
      <c r="L8024">
        <v>133</v>
      </c>
      <c r="M8024" t="s">
        <v>59</v>
      </c>
      <c r="N8024">
        <v>133</v>
      </c>
      <c r="P8024" cm="1">
        <f t="array" ref="P8024">IF(Q8024&gt;0,INDEX(Q8024:Q29748,MATCH(TRUE,INDEX(Q8024:Q29748="",,),0)-1),"")</f>
        <v>7</v>
      </c>
      <c r="Q8024">
        <v>6</v>
      </c>
      <c r="R8024">
        <f t="shared" si="127"/>
        <v>0</v>
      </c>
    </row>
    <row r="8025" spans="1:18" x14ac:dyDescent="0.3">
      <c r="A8025" t="s">
        <v>603</v>
      </c>
      <c r="B8025" s="1">
        <v>38540</v>
      </c>
      <c r="C8025" t="s">
        <v>16</v>
      </c>
      <c r="D8025" t="s">
        <v>648</v>
      </c>
      <c r="E8025" t="s">
        <v>649</v>
      </c>
      <c r="G8025" s="6" t="s">
        <v>29</v>
      </c>
      <c r="H8025" t="s">
        <v>30</v>
      </c>
      <c r="I8025" t="s">
        <v>26</v>
      </c>
      <c r="J8025" t="s">
        <v>27</v>
      </c>
      <c r="K8025">
        <v>34</v>
      </c>
      <c r="L8025">
        <v>9.3000000000000007</v>
      </c>
      <c r="M8025" t="s">
        <v>59</v>
      </c>
      <c r="N8025">
        <v>9.3000000000000007</v>
      </c>
      <c r="P8025" cm="1">
        <f t="array" ref="P8025">IF(Q8025&gt;0,INDEX(Q8025:Q29749,MATCH(TRUE,INDEX(Q8025:Q29749="",,),0)-1),"")</f>
        <v>7</v>
      </c>
      <c r="Q8025">
        <v>6</v>
      </c>
      <c r="R8025">
        <f t="shared" si="127"/>
        <v>0</v>
      </c>
    </row>
    <row r="8026" spans="1:18" x14ac:dyDescent="0.3">
      <c r="A8026" t="s">
        <v>603</v>
      </c>
      <c r="B8026" s="1">
        <v>38540</v>
      </c>
      <c r="C8026" t="s">
        <v>16</v>
      </c>
      <c r="D8026" t="s">
        <v>648</v>
      </c>
      <c r="E8026" t="s">
        <v>649</v>
      </c>
      <c r="G8026" s="6" t="s">
        <v>29</v>
      </c>
      <c r="H8026" t="s">
        <v>25</v>
      </c>
      <c r="I8026" t="s">
        <v>26</v>
      </c>
      <c r="J8026" t="s">
        <v>27</v>
      </c>
      <c r="K8026">
        <v>161</v>
      </c>
      <c r="L8026">
        <v>17.100000000000001</v>
      </c>
      <c r="M8026" t="s">
        <v>59</v>
      </c>
      <c r="N8026">
        <v>17.100000000000001</v>
      </c>
      <c r="P8026" cm="1">
        <f t="array" ref="P8026">IF(Q8026&gt;0,INDEX(Q8026:Q29750,MATCH(TRUE,INDEX(Q8026:Q29750="",,),0)-1),"")</f>
        <v>7</v>
      </c>
      <c r="Q8026">
        <v>6</v>
      </c>
      <c r="R8026">
        <f t="shared" si="127"/>
        <v>0</v>
      </c>
    </row>
    <row r="8027" spans="1:18" x14ac:dyDescent="0.3">
      <c r="A8027" t="s">
        <v>603</v>
      </c>
      <c r="B8027" s="1">
        <v>38540</v>
      </c>
      <c r="C8027" t="s">
        <v>16</v>
      </c>
      <c r="D8027" t="s">
        <v>648</v>
      </c>
      <c r="E8027" t="s">
        <v>649</v>
      </c>
      <c r="G8027" s="6" t="s">
        <v>29</v>
      </c>
      <c r="H8027" t="s">
        <v>41</v>
      </c>
      <c r="I8027" t="s">
        <v>26</v>
      </c>
      <c r="J8027" t="s">
        <v>27</v>
      </c>
      <c r="K8027">
        <v>11</v>
      </c>
      <c r="L8027">
        <v>29.3</v>
      </c>
      <c r="M8027" t="s">
        <v>59</v>
      </c>
      <c r="N8027">
        <v>29.3</v>
      </c>
      <c r="P8027" cm="1">
        <f t="array" ref="P8027">IF(Q8027&gt;0,INDEX(Q8027:Q29751,MATCH(TRUE,INDEX(Q8027:Q29751="",,),0)-1),"")</f>
        <v>7</v>
      </c>
      <c r="Q8027">
        <v>6</v>
      </c>
      <c r="R8027">
        <f t="shared" si="127"/>
        <v>0</v>
      </c>
    </row>
    <row r="8028" spans="1:18" x14ac:dyDescent="0.3">
      <c r="A8028" t="s">
        <v>603</v>
      </c>
      <c r="B8028" s="1">
        <v>38540</v>
      </c>
      <c r="C8028" t="s">
        <v>16</v>
      </c>
      <c r="D8028" t="s">
        <v>648</v>
      </c>
      <c r="E8028" t="s">
        <v>649</v>
      </c>
      <c r="G8028" t="s">
        <v>19</v>
      </c>
      <c r="H8028" t="s">
        <v>28</v>
      </c>
      <c r="I8028" t="s">
        <v>21</v>
      </c>
      <c r="J8028" t="s">
        <v>22</v>
      </c>
      <c r="K8028">
        <v>42.3</v>
      </c>
      <c r="L8028">
        <v>88</v>
      </c>
      <c r="M8028" t="s">
        <v>34</v>
      </c>
      <c r="N8028">
        <v>100</v>
      </c>
      <c r="P8028" cm="1">
        <f t="array" ref="P8028">IF(Q8028&gt;0,INDEX(Q8028:Q29752,MATCH(TRUE,INDEX(Q8028:Q29752="",,),0)-1),"")</f>
        <v>7</v>
      </c>
      <c r="Q8028">
        <v>7</v>
      </c>
      <c r="R8028">
        <f t="shared" si="127"/>
        <v>0</v>
      </c>
    </row>
    <row r="8029" spans="1:18" x14ac:dyDescent="0.3">
      <c r="A8029" t="s">
        <v>603</v>
      </c>
      <c r="B8029" s="1">
        <v>38540</v>
      </c>
      <c r="C8029" t="s">
        <v>16</v>
      </c>
      <c r="D8029" t="s">
        <v>648</v>
      </c>
      <c r="E8029" t="s">
        <v>649</v>
      </c>
      <c r="G8029" t="s">
        <v>19</v>
      </c>
      <c r="H8029" t="s">
        <v>28</v>
      </c>
      <c r="I8029" t="s">
        <v>26</v>
      </c>
      <c r="J8029" t="s">
        <v>27</v>
      </c>
      <c r="K8029">
        <v>787</v>
      </c>
      <c r="L8029">
        <v>22.9</v>
      </c>
      <c r="M8029" t="s">
        <v>34</v>
      </c>
      <c r="N8029">
        <v>24.88</v>
      </c>
      <c r="P8029" cm="1">
        <f t="array" ref="P8029">IF(Q8029&gt;0,INDEX(Q8029:Q29753,MATCH(TRUE,INDEX(Q8029:Q29753="",,),0)-1),"")</f>
        <v>7</v>
      </c>
      <c r="Q8029">
        <v>7</v>
      </c>
      <c r="R8029">
        <f t="shared" si="127"/>
        <v>0</v>
      </c>
    </row>
    <row r="8030" spans="1:18" x14ac:dyDescent="0.3">
      <c r="A8030" t="s">
        <v>603</v>
      </c>
      <c r="B8030" s="1">
        <v>38540</v>
      </c>
      <c r="C8030" t="s">
        <v>16</v>
      </c>
      <c r="D8030" t="s">
        <v>648</v>
      </c>
      <c r="E8030" t="s">
        <v>649</v>
      </c>
      <c r="G8030" t="s">
        <v>19</v>
      </c>
      <c r="H8030" t="s">
        <v>43</v>
      </c>
      <c r="I8030" t="s">
        <v>26</v>
      </c>
      <c r="J8030" t="s">
        <v>27</v>
      </c>
      <c r="K8030">
        <v>414</v>
      </c>
      <c r="L8030">
        <v>8.5500000000000007</v>
      </c>
      <c r="M8030" t="s">
        <v>34</v>
      </c>
      <c r="N8030">
        <v>15</v>
      </c>
      <c r="P8030" cm="1">
        <f t="array" ref="P8030">IF(Q8030&gt;0,INDEX(Q8030:Q29754,MATCH(TRUE,INDEX(Q8030:Q29754="",,),0)-1),"")</f>
        <v>7</v>
      </c>
      <c r="Q8030">
        <v>7</v>
      </c>
      <c r="R8030">
        <f t="shared" si="127"/>
        <v>0</v>
      </c>
    </row>
    <row r="8031" spans="1:18" x14ac:dyDescent="0.3">
      <c r="A8031" t="s">
        <v>603</v>
      </c>
      <c r="B8031" s="1">
        <v>38540</v>
      </c>
      <c r="C8031" t="s">
        <v>16</v>
      </c>
      <c r="D8031" t="s">
        <v>648</v>
      </c>
      <c r="E8031" t="s">
        <v>649</v>
      </c>
      <c r="G8031" s="6" t="s">
        <v>29</v>
      </c>
      <c r="H8031" t="s">
        <v>20</v>
      </c>
      <c r="I8031" t="s">
        <v>21</v>
      </c>
      <c r="J8031" t="s">
        <v>22</v>
      </c>
      <c r="K8031">
        <v>10.5</v>
      </c>
      <c r="L8031">
        <v>204</v>
      </c>
      <c r="M8031" t="s">
        <v>34</v>
      </c>
      <c r="N8031">
        <v>204</v>
      </c>
      <c r="P8031" cm="1">
        <f t="array" ref="P8031">IF(Q8031&gt;0,INDEX(Q8031:Q29755,MATCH(TRUE,INDEX(Q8031:Q29755="",,),0)-1),"")</f>
        <v>7</v>
      </c>
      <c r="Q8031">
        <v>7</v>
      </c>
      <c r="R8031">
        <f t="shared" si="127"/>
        <v>0</v>
      </c>
    </row>
    <row r="8032" spans="1:18" x14ac:dyDescent="0.3">
      <c r="A8032" t="s">
        <v>603</v>
      </c>
      <c r="B8032" s="1">
        <v>38540</v>
      </c>
      <c r="C8032" t="s">
        <v>16</v>
      </c>
      <c r="D8032" t="s">
        <v>648</v>
      </c>
      <c r="E8032" t="s">
        <v>649</v>
      </c>
      <c r="G8032" s="6" t="s">
        <v>29</v>
      </c>
      <c r="H8032" t="s">
        <v>126</v>
      </c>
      <c r="I8032" t="s">
        <v>21</v>
      </c>
      <c r="J8032" t="s">
        <v>22</v>
      </c>
      <c r="K8032">
        <v>18</v>
      </c>
      <c r="L8032">
        <v>44</v>
      </c>
      <c r="M8032" t="s">
        <v>34</v>
      </c>
      <c r="N8032">
        <v>44</v>
      </c>
      <c r="P8032" cm="1">
        <f t="array" ref="P8032">IF(Q8032&gt;0,INDEX(Q8032:Q29756,MATCH(TRUE,INDEX(Q8032:Q29756="",,),0)-1),"")</f>
        <v>7</v>
      </c>
      <c r="Q8032">
        <v>7</v>
      </c>
      <c r="R8032">
        <f t="shared" si="127"/>
        <v>0</v>
      </c>
    </row>
    <row r="8033" spans="1:18" x14ac:dyDescent="0.3">
      <c r="A8033" t="s">
        <v>603</v>
      </c>
      <c r="B8033" s="1">
        <v>38540</v>
      </c>
      <c r="C8033" t="s">
        <v>16</v>
      </c>
      <c r="D8033" t="s">
        <v>648</v>
      </c>
      <c r="E8033" t="s">
        <v>649</v>
      </c>
      <c r="G8033" s="6" t="s">
        <v>29</v>
      </c>
      <c r="H8033" t="s">
        <v>43</v>
      </c>
      <c r="I8033" t="s">
        <v>21</v>
      </c>
      <c r="J8033" t="s">
        <v>22</v>
      </c>
      <c r="K8033">
        <v>20.399999999999999</v>
      </c>
      <c r="L8033">
        <v>133</v>
      </c>
      <c r="M8033" t="s">
        <v>34</v>
      </c>
      <c r="N8033">
        <v>133</v>
      </c>
      <c r="P8033" cm="1">
        <f t="array" ref="P8033">IF(Q8033&gt;0,INDEX(Q8033:Q29757,MATCH(TRUE,INDEX(Q8033:Q29757="",,),0)-1),"")</f>
        <v>7</v>
      </c>
      <c r="Q8033">
        <v>7</v>
      </c>
      <c r="R8033">
        <f t="shared" si="127"/>
        <v>0</v>
      </c>
    </row>
    <row r="8034" spans="1:18" x14ac:dyDescent="0.3">
      <c r="A8034" t="s">
        <v>603</v>
      </c>
      <c r="B8034" s="1">
        <v>38540</v>
      </c>
      <c r="C8034" t="s">
        <v>16</v>
      </c>
      <c r="D8034" t="s">
        <v>648</v>
      </c>
      <c r="E8034" t="s">
        <v>649</v>
      </c>
      <c r="G8034" s="6" t="s">
        <v>29</v>
      </c>
      <c r="H8034" t="s">
        <v>30</v>
      </c>
      <c r="I8034" t="s">
        <v>26</v>
      </c>
      <c r="J8034" t="s">
        <v>27</v>
      </c>
      <c r="K8034">
        <v>34</v>
      </c>
      <c r="L8034">
        <v>9.3000000000000007</v>
      </c>
      <c r="M8034" t="s">
        <v>34</v>
      </c>
      <c r="N8034">
        <v>9.3000000000000007</v>
      </c>
      <c r="P8034" cm="1">
        <f t="array" ref="P8034">IF(Q8034&gt;0,INDEX(Q8034:Q29758,MATCH(TRUE,INDEX(Q8034:Q29758="",,),0)-1),"")</f>
        <v>7</v>
      </c>
      <c r="Q8034">
        <v>7</v>
      </c>
      <c r="R8034">
        <f t="shared" si="127"/>
        <v>0</v>
      </c>
    </row>
    <row r="8035" spans="1:18" x14ac:dyDescent="0.3">
      <c r="A8035" t="s">
        <v>603</v>
      </c>
      <c r="B8035" s="1">
        <v>38540</v>
      </c>
      <c r="C8035" t="s">
        <v>16</v>
      </c>
      <c r="D8035" t="s">
        <v>648</v>
      </c>
      <c r="E8035" t="s">
        <v>649</v>
      </c>
      <c r="G8035" s="6" t="s">
        <v>29</v>
      </c>
      <c r="H8035" t="s">
        <v>25</v>
      </c>
      <c r="I8035" t="s">
        <v>26</v>
      </c>
      <c r="J8035" t="s">
        <v>27</v>
      </c>
      <c r="K8035">
        <v>161</v>
      </c>
      <c r="L8035">
        <v>17.100000000000001</v>
      </c>
      <c r="M8035" t="s">
        <v>34</v>
      </c>
      <c r="N8035">
        <v>17.100000000000001</v>
      </c>
      <c r="P8035" cm="1">
        <f t="array" ref="P8035">IF(Q8035&gt;0,INDEX(Q8035:Q29759,MATCH(TRUE,INDEX(Q8035:Q29759="",,),0)-1),"")</f>
        <v>7</v>
      </c>
      <c r="Q8035">
        <v>7</v>
      </c>
      <c r="R8035">
        <f t="shared" si="127"/>
        <v>0</v>
      </c>
    </row>
    <row r="8036" spans="1:18" x14ac:dyDescent="0.3">
      <c r="A8036" t="s">
        <v>603</v>
      </c>
      <c r="B8036" s="1">
        <v>38540</v>
      </c>
      <c r="C8036" t="s">
        <v>16</v>
      </c>
      <c r="D8036" t="s">
        <v>648</v>
      </c>
      <c r="E8036" t="s">
        <v>649</v>
      </c>
      <c r="G8036" s="6" t="s">
        <v>29</v>
      </c>
      <c r="H8036" t="s">
        <v>41</v>
      </c>
      <c r="I8036" t="s">
        <v>26</v>
      </c>
      <c r="J8036" t="s">
        <v>27</v>
      </c>
      <c r="K8036">
        <v>11</v>
      </c>
      <c r="L8036">
        <v>29.3</v>
      </c>
      <c r="M8036" t="s">
        <v>34</v>
      </c>
      <c r="N8036">
        <v>29.3</v>
      </c>
      <c r="P8036" cm="1">
        <f t="array" ref="P8036">IF(Q8036&gt;0,INDEX(Q8036:Q29760,MATCH(TRUE,INDEX(Q8036:Q29760="",,),0)-1),"")</f>
        <v>7</v>
      </c>
      <c r="Q8036">
        <v>7</v>
      </c>
      <c r="R8036">
        <f t="shared" si="127"/>
        <v>0</v>
      </c>
    </row>
    <row r="8037" spans="1:18" x14ac:dyDescent="0.3">
      <c r="P8037" t="str" cm="1">
        <f t="array" ref="P8037">IF(Q8037&gt;0,INDEX(Q8037:Q29761,MATCH(TRUE,INDEX(Q8037:Q29761="",,),0)-1),"")</f>
        <v/>
      </c>
      <c r="R8037" t="str">
        <f t="shared" si="127"/>
        <v/>
      </c>
    </row>
    <row r="8038" spans="1:18" x14ac:dyDescent="0.3">
      <c r="A8038" t="s">
        <v>603</v>
      </c>
      <c r="B8038" s="1">
        <v>38540</v>
      </c>
      <c r="C8038" t="s">
        <v>16</v>
      </c>
      <c r="D8038" t="s">
        <v>650</v>
      </c>
      <c r="E8038" t="s">
        <v>651</v>
      </c>
      <c r="G8038" t="s">
        <v>19</v>
      </c>
      <c r="H8038" t="s">
        <v>43</v>
      </c>
      <c r="I8038" t="s">
        <v>21</v>
      </c>
      <c r="J8038" t="s">
        <v>22</v>
      </c>
      <c r="K8038">
        <v>10.6</v>
      </c>
      <c r="L8038">
        <v>135</v>
      </c>
      <c r="M8038" t="s">
        <v>59</v>
      </c>
      <c r="N8038">
        <v>980</v>
      </c>
      <c r="O8038" t="s">
        <v>24</v>
      </c>
      <c r="P8038" cm="1">
        <f t="array" ref="P8038">IF(Q8038&gt;0,INDEX(Q8038:Q29762,MATCH(TRUE,INDEX(Q8038:Q29762="",,),0)-1),"")</f>
        <v>4</v>
      </c>
      <c r="Q8038">
        <v>1</v>
      </c>
      <c r="R8038">
        <f t="shared" si="127"/>
        <v>0</v>
      </c>
    </row>
    <row r="8039" spans="1:18" x14ac:dyDescent="0.3">
      <c r="A8039" t="s">
        <v>603</v>
      </c>
      <c r="B8039" s="1">
        <v>38540</v>
      </c>
      <c r="C8039" t="s">
        <v>16</v>
      </c>
      <c r="D8039" t="s">
        <v>650</v>
      </c>
      <c r="E8039" t="s">
        <v>651</v>
      </c>
      <c r="G8039" t="s">
        <v>19</v>
      </c>
      <c r="H8039" t="s">
        <v>25</v>
      </c>
      <c r="I8039" t="s">
        <v>26</v>
      </c>
      <c r="J8039" t="s">
        <v>27</v>
      </c>
      <c r="K8039">
        <v>82</v>
      </c>
      <c r="L8039">
        <v>16.7</v>
      </c>
      <c r="M8039" t="s">
        <v>59</v>
      </c>
      <c r="N8039">
        <v>16.7</v>
      </c>
      <c r="O8039" t="s">
        <v>24</v>
      </c>
      <c r="P8039" cm="1">
        <f t="array" ref="P8039">IF(Q8039&gt;0,INDEX(Q8039:Q29763,MATCH(TRUE,INDEX(Q8039:Q29763="",,),0)-1),"")</f>
        <v>4</v>
      </c>
      <c r="Q8039">
        <v>1</v>
      </c>
      <c r="R8039">
        <f t="shared" si="127"/>
        <v>0</v>
      </c>
    </row>
    <row r="8040" spans="1:18" x14ac:dyDescent="0.3">
      <c r="A8040" t="s">
        <v>603</v>
      </c>
      <c r="B8040" s="1">
        <v>38540</v>
      </c>
      <c r="C8040" t="s">
        <v>16</v>
      </c>
      <c r="D8040" t="s">
        <v>650</v>
      </c>
      <c r="E8040" t="s">
        <v>651</v>
      </c>
      <c r="G8040" t="s">
        <v>19</v>
      </c>
      <c r="H8040" t="s">
        <v>28</v>
      </c>
      <c r="I8040" t="s">
        <v>26</v>
      </c>
      <c r="J8040" t="s">
        <v>27</v>
      </c>
      <c r="K8040">
        <v>106</v>
      </c>
      <c r="L8040">
        <v>20.399999999999999</v>
      </c>
      <c r="M8040" t="s">
        <v>59</v>
      </c>
      <c r="N8040">
        <v>20.399999999999999</v>
      </c>
      <c r="O8040" t="s">
        <v>24</v>
      </c>
      <c r="P8040" cm="1">
        <f t="array" ref="P8040">IF(Q8040&gt;0,INDEX(Q8040:Q29764,MATCH(TRUE,INDEX(Q8040:Q29764="",,),0)-1),"")</f>
        <v>4</v>
      </c>
      <c r="Q8040">
        <v>1</v>
      </c>
      <c r="R8040">
        <f t="shared" si="127"/>
        <v>0</v>
      </c>
    </row>
    <row r="8041" spans="1:18" x14ac:dyDescent="0.3">
      <c r="A8041" t="s">
        <v>603</v>
      </c>
      <c r="B8041" s="1">
        <v>38540</v>
      </c>
      <c r="C8041" t="s">
        <v>16</v>
      </c>
      <c r="D8041" t="s">
        <v>650</v>
      </c>
      <c r="E8041" t="s">
        <v>651</v>
      </c>
      <c r="G8041" t="s">
        <v>19</v>
      </c>
      <c r="H8041" t="s">
        <v>43</v>
      </c>
      <c r="I8041" t="s">
        <v>26</v>
      </c>
      <c r="J8041" t="s">
        <v>27</v>
      </c>
      <c r="K8041">
        <v>175</v>
      </c>
      <c r="L8041">
        <v>9.6</v>
      </c>
      <c r="M8041" t="s">
        <v>59</v>
      </c>
      <c r="N8041">
        <v>9.6</v>
      </c>
      <c r="O8041" t="s">
        <v>24</v>
      </c>
      <c r="P8041" cm="1">
        <f t="array" ref="P8041">IF(Q8041&gt;0,INDEX(Q8041:Q29765,MATCH(TRUE,INDEX(Q8041:Q29765="",,),0)-1),"")</f>
        <v>4</v>
      </c>
      <c r="Q8041">
        <v>1</v>
      </c>
      <c r="R8041">
        <f t="shared" si="127"/>
        <v>0</v>
      </c>
    </row>
    <row r="8042" spans="1:18" x14ac:dyDescent="0.3">
      <c r="A8042" t="s">
        <v>603</v>
      </c>
      <c r="B8042" s="1">
        <v>38540</v>
      </c>
      <c r="C8042" t="s">
        <v>16</v>
      </c>
      <c r="D8042" t="s">
        <v>650</v>
      </c>
      <c r="E8042" t="s">
        <v>651</v>
      </c>
      <c r="G8042" s="6" t="s">
        <v>29</v>
      </c>
      <c r="H8042" t="s">
        <v>30</v>
      </c>
      <c r="I8042" t="s">
        <v>26</v>
      </c>
      <c r="J8042" t="s">
        <v>27</v>
      </c>
      <c r="K8042">
        <v>39</v>
      </c>
      <c r="L8042">
        <v>10.050000000000001</v>
      </c>
      <c r="M8042" t="s">
        <v>59</v>
      </c>
      <c r="N8042">
        <v>10.050000000000001</v>
      </c>
      <c r="O8042" t="s">
        <v>24</v>
      </c>
      <c r="P8042" cm="1">
        <f t="array" ref="P8042">IF(Q8042&gt;0,INDEX(Q8042:Q29766,MATCH(TRUE,INDEX(Q8042:Q29766="",,),0)-1),"")</f>
        <v>4</v>
      </c>
      <c r="Q8042">
        <v>1</v>
      </c>
      <c r="R8042">
        <f t="shared" si="127"/>
        <v>0</v>
      </c>
    </row>
    <row r="8043" spans="1:18" x14ac:dyDescent="0.3">
      <c r="A8043" t="s">
        <v>603</v>
      </c>
      <c r="B8043" s="1">
        <v>38540</v>
      </c>
      <c r="C8043" t="s">
        <v>16</v>
      </c>
      <c r="D8043" t="s">
        <v>650</v>
      </c>
      <c r="E8043" t="s">
        <v>651</v>
      </c>
      <c r="G8043" t="s">
        <v>19</v>
      </c>
      <c r="H8043" t="s">
        <v>43</v>
      </c>
      <c r="I8043" t="s">
        <v>21</v>
      </c>
      <c r="J8043" t="s">
        <v>22</v>
      </c>
      <c r="K8043">
        <v>10.6</v>
      </c>
      <c r="L8043">
        <v>135</v>
      </c>
      <c r="M8043" t="s">
        <v>100</v>
      </c>
      <c r="N8043">
        <v>265.75</v>
      </c>
      <c r="P8043" cm="1">
        <f t="array" ref="P8043">IF(Q8043&gt;0,INDEX(Q8043:Q29767,MATCH(TRUE,INDEX(Q8043:Q29767="",,),0)-1),"")</f>
        <v>4</v>
      </c>
      <c r="Q8043">
        <v>2</v>
      </c>
      <c r="R8043">
        <f t="shared" si="127"/>
        <v>0</v>
      </c>
    </row>
    <row r="8044" spans="1:18" x14ac:dyDescent="0.3">
      <c r="A8044" t="s">
        <v>603</v>
      </c>
      <c r="B8044" s="1">
        <v>38540</v>
      </c>
      <c r="C8044" t="s">
        <v>16</v>
      </c>
      <c r="D8044" t="s">
        <v>650</v>
      </c>
      <c r="E8044" t="s">
        <v>651</v>
      </c>
      <c r="G8044" t="s">
        <v>19</v>
      </c>
      <c r="H8044" t="s">
        <v>25</v>
      </c>
      <c r="I8044" t="s">
        <v>26</v>
      </c>
      <c r="J8044" t="s">
        <v>27</v>
      </c>
      <c r="K8044">
        <v>82</v>
      </c>
      <c r="L8044">
        <v>16.7</v>
      </c>
      <c r="M8044" t="s">
        <v>100</v>
      </c>
      <c r="N8044">
        <v>38.1</v>
      </c>
      <c r="P8044" cm="1">
        <f t="array" ref="P8044">IF(Q8044&gt;0,INDEX(Q8044:Q29768,MATCH(TRUE,INDEX(Q8044:Q29768="",,),0)-1),"")</f>
        <v>4</v>
      </c>
      <c r="Q8044">
        <v>2</v>
      </c>
      <c r="R8044">
        <f t="shared" si="127"/>
        <v>0</v>
      </c>
    </row>
    <row r="8045" spans="1:18" x14ac:dyDescent="0.3">
      <c r="A8045" t="s">
        <v>603</v>
      </c>
      <c r="B8045" s="1">
        <v>38540</v>
      </c>
      <c r="C8045" t="s">
        <v>16</v>
      </c>
      <c r="D8045" t="s">
        <v>650</v>
      </c>
      <c r="E8045" t="s">
        <v>651</v>
      </c>
      <c r="G8045" t="s">
        <v>19</v>
      </c>
      <c r="H8045" t="s">
        <v>28</v>
      </c>
      <c r="I8045" t="s">
        <v>26</v>
      </c>
      <c r="J8045" t="s">
        <v>27</v>
      </c>
      <c r="K8045">
        <v>106</v>
      </c>
      <c r="L8045">
        <v>20.399999999999999</v>
      </c>
      <c r="M8045" t="s">
        <v>100</v>
      </c>
      <c r="N8045">
        <v>39.1</v>
      </c>
      <c r="P8045" cm="1">
        <f t="array" ref="P8045">IF(Q8045&gt;0,INDEX(Q8045:Q29769,MATCH(TRUE,INDEX(Q8045:Q29769="",,),0)-1),"")</f>
        <v>4</v>
      </c>
      <c r="Q8045">
        <v>2</v>
      </c>
      <c r="R8045">
        <f t="shared" si="127"/>
        <v>0</v>
      </c>
    </row>
    <row r="8046" spans="1:18" x14ac:dyDescent="0.3">
      <c r="A8046" t="s">
        <v>603</v>
      </c>
      <c r="B8046" s="1">
        <v>38540</v>
      </c>
      <c r="C8046" t="s">
        <v>16</v>
      </c>
      <c r="D8046" t="s">
        <v>650</v>
      </c>
      <c r="E8046" t="s">
        <v>651</v>
      </c>
      <c r="G8046" t="s">
        <v>19</v>
      </c>
      <c r="H8046" t="s">
        <v>43</v>
      </c>
      <c r="I8046" t="s">
        <v>26</v>
      </c>
      <c r="J8046" t="s">
        <v>27</v>
      </c>
      <c r="K8046">
        <v>175</v>
      </c>
      <c r="L8046">
        <v>9.6</v>
      </c>
      <c r="M8046" t="s">
        <v>100</v>
      </c>
      <c r="N8046">
        <v>21.1</v>
      </c>
      <c r="P8046" cm="1">
        <f t="array" ref="P8046">IF(Q8046&gt;0,INDEX(Q8046:Q29770,MATCH(TRUE,INDEX(Q8046:Q29770="",,),0)-1),"")</f>
        <v>4</v>
      </c>
      <c r="Q8046">
        <v>2</v>
      </c>
      <c r="R8046">
        <f t="shared" si="127"/>
        <v>0</v>
      </c>
    </row>
    <row r="8047" spans="1:18" x14ac:dyDescent="0.3">
      <c r="A8047" t="s">
        <v>603</v>
      </c>
      <c r="B8047" s="1">
        <v>38540</v>
      </c>
      <c r="C8047" t="s">
        <v>16</v>
      </c>
      <c r="D8047" t="s">
        <v>650</v>
      </c>
      <c r="E8047" t="s">
        <v>651</v>
      </c>
      <c r="G8047" s="6" t="s">
        <v>29</v>
      </c>
      <c r="H8047" t="s">
        <v>30</v>
      </c>
      <c r="I8047" t="s">
        <v>26</v>
      </c>
      <c r="J8047" t="s">
        <v>27</v>
      </c>
      <c r="K8047">
        <v>39</v>
      </c>
      <c r="L8047">
        <v>10.050000000000001</v>
      </c>
      <c r="M8047" t="s">
        <v>100</v>
      </c>
      <c r="N8047">
        <v>10.050000000000001</v>
      </c>
      <c r="P8047" cm="1">
        <f t="array" ref="P8047">IF(Q8047&gt;0,INDEX(Q8047:Q29771,MATCH(TRUE,INDEX(Q8047:Q29771="",,),0)-1),"")</f>
        <v>4</v>
      </c>
      <c r="Q8047">
        <v>2</v>
      </c>
      <c r="R8047">
        <f t="shared" si="127"/>
        <v>0</v>
      </c>
    </row>
    <row r="8048" spans="1:18" x14ac:dyDescent="0.3">
      <c r="A8048" t="s">
        <v>603</v>
      </c>
      <c r="B8048" s="1">
        <v>38540</v>
      </c>
      <c r="C8048" t="s">
        <v>16</v>
      </c>
      <c r="D8048" t="s">
        <v>650</v>
      </c>
      <c r="E8048" t="s">
        <v>651</v>
      </c>
      <c r="G8048" t="s">
        <v>19</v>
      </c>
      <c r="H8048" t="s">
        <v>43</v>
      </c>
      <c r="I8048" t="s">
        <v>21</v>
      </c>
      <c r="J8048" t="s">
        <v>22</v>
      </c>
      <c r="K8048">
        <v>10.6</v>
      </c>
      <c r="L8048">
        <v>135</v>
      </c>
      <c r="M8048" t="s">
        <v>74</v>
      </c>
      <c r="N8048">
        <v>135</v>
      </c>
      <c r="P8048" cm="1">
        <f t="array" ref="P8048">IF(Q8048&gt;0,INDEX(Q8048:Q29772,MATCH(TRUE,INDEX(Q8048:Q29772="",,),0)-1),"")</f>
        <v>4</v>
      </c>
      <c r="Q8048">
        <v>3</v>
      </c>
      <c r="R8048">
        <f t="shared" si="127"/>
        <v>0</v>
      </c>
    </row>
    <row r="8049" spans="1:18" x14ac:dyDescent="0.3">
      <c r="A8049" t="s">
        <v>603</v>
      </c>
      <c r="B8049" s="1">
        <v>38540</v>
      </c>
      <c r="C8049" t="s">
        <v>16</v>
      </c>
      <c r="D8049" t="s">
        <v>650</v>
      </c>
      <c r="E8049" t="s">
        <v>651</v>
      </c>
      <c r="G8049" t="s">
        <v>19</v>
      </c>
      <c r="H8049" t="s">
        <v>25</v>
      </c>
      <c r="I8049" t="s">
        <v>26</v>
      </c>
      <c r="J8049" t="s">
        <v>27</v>
      </c>
      <c r="K8049">
        <v>82</v>
      </c>
      <c r="L8049">
        <v>16.7</v>
      </c>
      <c r="M8049" t="s">
        <v>74</v>
      </c>
      <c r="N8049">
        <v>16.7</v>
      </c>
      <c r="P8049" cm="1">
        <f t="array" ref="P8049">IF(Q8049&gt;0,INDEX(Q8049:Q29773,MATCH(TRUE,INDEX(Q8049:Q29773="",,),0)-1),"")</f>
        <v>4</v>
      </c>
      <c r="Q8049">
        <v>3</v>
      </c>
      <c r="R8049">
        <f t="shared" si="127"/>
        <v>0</v>
      </c>
    </row>
    <row r="8050" spans="1:18" x14ac:dyDescent="0.3">
      <c r="A8050" t="s">
        <v>603</v>
      </c>
      <c r="B8050" s="1">
        <v>38540</v>
      </c>
      <c r="C8050" t="s">
        <v>16</v>
      </c>
      <c r="D8050" t="s">
        <v>650</v>
      </c>
      <c r="E8050" t="s">
        <v>651</v>
      </c>
      <c r="G8050" t="s">
        <v>19</v>
      </c>
      <c r="H8050" t="s">
        <v>28</v>
      </c>
      <c r="I8050" t="s">
        <v>26</v>
      </c>
      <c r="J8050" t="s">
        <v>27</v>
      </c>
      <c r="K8050">
        <v>106</v>
      </c>
      <c r="L8050">
        <v>20.399999999999999</v>
      </c>
      <c r="M8050" t="s">
        <v>74</v>
      </c>
      <c r="N8050">
        <v>20.399999999999999</v>
      </c>
      <c r="P8050" cm="1">
        <f t="array" ref="P8050">IF(Q8050&gt;0,INDEX(Q8050:Q29774,MATCH(TRUE,INDEX(Q8050:Q29774="",,),0)-1),"")</f>
        <v>4</v>
      </c>
      <c r="Q8050">
        <v>3</v>
      </c>
      <c r="R8050">
        <f t="shared" si="127"/>
        <v>0</v>
      </c>
    </row>
    <row r="8051" spans="1:18" x14ac:dyDescent="0.3">
      <c r="A8051" t="s">
        <v>603</v>
      </c>
      <c r="B8051" s="1">
        <v>38540</v>
      </c>
      <c r="C8051" t="s">
        <v>16</v>
      </c>
      <c r="D8051" t="s">
        <v>650</v>
      </c>
      <c r="E8051" t="s">
        <v>651</v>
      </c>
      <c r="G8051" t="s">
        <v>19</v>
      </c>
      <c r="H8051" t="s">
        <v>43</v>
      </c>
      <c r="I8051" t="s">
        <v>26</v>
      </c>
      <c r="J8051" t="s">
        <v>27</v>
      </c>
      <c r="K8051">
        <v>175</v>
      </c>
      <c r="L8051">
        <v>9.6</v>
      </c>
      <c r="M8051" t="s">
        <v>74</v>
      </c>
      <c r="N8051">
        <v>48.05</v>
      </c>
      <c r="P8051" cm="1">
        <f t="array" ref="P8051">IF(Q8051&gt;0,INDEX(Q8051:Q29775,MATCH(TRUE,INDEX(Q8051:Q29775="",,),0)-1),"")</f>
        <v>4</v>
      </c>
      <c r="Q8051">
        <v>3</v>
      </c>
      <c r="R8051">
        <f t="shared" si="127"/>
        <v>0</v>
      </c>
    </row>
    <row r="8052" spans="1:18" x14ac:dyDescent="0.3">
      <c r="A8052" t="s">
        <v>603</v>
      </c>
      <c r="B8052" s="1">
        <v>38540</v>
      </c>
      <c r="C8052" t="s">
        <v>16</v>
      </c>
      <c r="D8052" t="s">
        <v>650</v>
      </c>
      <c r="E8052" t="s">
        <v>651</v>
      </c>
      <c r="G8052" s="6" t="s">
        <v>29</v>
      </c>
      <c r="H8052" t="s">
        <v>30</v>
      </c>
      <c r="I8052" t="s">
        <v>26</v>
      </c>
      <c r="J8052" t="s">
        <v>27</v>
      </c>
      <c r="K8052">
        <v>39</v>
      </c>
      <c r="L8052">
        <v>10.050000000000001</v>
      </c>
      <c r="M8052" t="s">
        <v>74</v>
      </c>
      <c r="N8052">
        <v>10.050000000000001</v>
      </c>
      <c r="P8052" cm="1">
        <f t="array" ref="P8052">IF(Q8052&gt;0,INDEX(Q8052:Q29776,MATCH(TRUE,INDEX(Q8052:Q29776="",,),0)-1),"")</f>
        <v>4</v>
      </c>
      <c r="Q8052">
        <v>3</v>
      </c>
      <c r="R8052">
        <f t="shared" ref="R8052:R8115" si="128">IF(P8052="","",0)</f>
        <v>0</v>
      </c>
    </row>
    <row r="8053" spans="1:18" x14ac:dyDescent="0.3">
      <c r="A8053" t="s">
        <v>603</v>
      </c>
      <c r="B8053" s="1">
        <v>38540</v>
      </c>
      <c r="C8053" t="s">
        <v>16</v>
      </c>
      <c r="D8053" t="s">
        <v>650</v>
      </c>
      <c r="E8053" t="s">
        <v>651</v>
      </c>
      <c r="G8053" t="s">
        <v>19</v>
      </c>
      <c r="H8053" t="s">
        <v>43</v>
      </c>
      <c r="I8053" t="s">
        <v>21</v>
      </c>
      <c r="J8053" t="s">
        <v>22</v>
      </c>
      <c r="K8053">
        <v>10.6</v>
      </c>
      <c r="L8053">
        <v>135</v>
      </c>
      <c r="M8053" t="s">
        <v>492</v>
      </c>
      <c r="N8053">
        <v>140</v>
      </c>
      <c r="P8053" cm="1">
        <f t="array" ref="P8053">IF(Q8053&gt;0,INDEX(Q8053:Q29777,MATCH(TRUE,INDEX(Q8053:Q29777="",,),0)-1),"")</f>
        <v>4</v>
      </c>
      <c r="Q8053">
        <v>4</v>
      </c>
      <c r="R8053">
        <f t="shared" si="128"/>
        <v>0</v>
      </c>
    </row>
    <row r="8054" spans="1:18" x14ac:dyDescent="0.3">
      <c r="A8054" t="s">
        <v>603</v>
      </c>
      <c r="B8054" s="1">
        <v>38540</v>
      </c>
      <c r="C8054" t="s">
        <v>16</v>
      </c>
      <c r="D8054" t="s">
        <v>650</v>
      </c>
      <c r="E8054" t="s">
        <v>651</v>
      </c>
      <c r="G8054" t="s">
        <v>19</v>
      </c>
      <c r="H8054" t="s">
        <v>25</v>
      </c>
      <c r="I8054" t="s">
        <v>26</v>
      </c>
      <c r="J8054" t="s">
        <v>27</v>
      </c>
      <c r="K8054">
        <v>82</v>
      </c>
      <c r="L8054">
        <v>16.7</v>
      </c>
      <c r="M8054" t="s">
        <v>492</v>
      </c>
      <c r="N8054">
        <v>25</v>
      </c>
      <c r="P8054" cm="1">
        <f t="array" ref="P8054">IF(Q8054&gt;0,INDEX(Q8054:Q29778,MATCH(TRUE,INDEX(Q8054:Q29778="",,),0)-1),"")</f>
        <v>4</v>
      </c>
      <c r="Q8054">
        <v>4</v>
      </c>
      <c r="R8054">
        <f t="shared" si="128"/>
        <v>0</v>
      </c>
    </row>
    <row r="8055" spans="1:18" x14ac:dyDescent="0.3">
      <c r="A8055" t="s">
        <v>603</v>
      </c>
      <c r="B8055" s="1">
        <v>38540</v>
      </c>
      <c r="C8055" t="s">
        <v>16</v>
      </c>
      <c r="D8055" t="s">
        <v>650</v>
      </c>
      <c r="E8055" t="s">
        <v>651</v>
      </c>
      <c r="G8055" t="s">
        <v>19</v>
      </c>
      <c r="H8055" t="s">
        <v>28</v>
      </c>
      <c r="I8055" t="s">
        <v>26</v>
      </c>
      <c r="J8055" t="s">
        <v>27</v>
      </c>
      <c r="K8055">
        <v>106</v>
      </c>
      <c r="L8055">
        <v>20.399999999999999</v>
      </c>
      <c r="M8055" t="s">
        <v>492</v>
      </c>
      <c r="N8055">
        <v>35</v>
      </c>
      <c r="P8055" cm="1">
        <f t="array" ref="P8055">IF(Q8055&gt;0,INDEX(Q8055:Q29779,MATCH(TRUE,INDEX(Q8055:Q29779="",,),0)-1),"")</f>
        <v>4</v>
      </c>
      <c r="Q8055">
        <v>4</v>
      </c>
      <c r="R8055">
        <f t="shared" si="128"/>
        <v>0</v>
      </c>
    </row>
    <row r="8056" spans="1:18" x14ac:dyDescent="0.3">
      <c r="A8056" t="s">
        <v>603</v>
      </c>
      <c r="B8056" s="1">
        <v>38540</v>
      </c>
      <c r="C8056" t="s">
        <v>16</v>
      </c>
      <c r="D8056" t="s">
        <v>650</v>
      </c>
      <c r="E8056" t="s">
        <v>651</v>
      </c>
      <c r="G8056" t="s">
        <v>19</v>
      </c>
      <c r="H8056" t="s">
        <v>43</v>
      </c>
      <c r="I8056" t="s">
        <v>26</v>
      </c>
      <c r="J8056" t="s">
        <v>27</v>
      </c>
      <c r="K8056">
        <v>175</v>
      </c>
      <c r="L8056">
        <v>9.6</v>
      </c>
      <c r="M8056" t="s">
        <v>492</v>
      </c>
      <c r="N8056">
        <v>18</v>
      </c>
      <c r="P8056" cm="1">
        <f t="array" ref="P8056">IF(Q8056&gt;0,INDEX(Q8056:Q29780,MATCH(TRUE,INDEX(Q8056:Q29780="",,),0)-1),"")</f>
        <v>4</v>
      </c>
      <c r="Q8056">
        <v>4</v>
      </c>
      <c r="R8056">
        <f t="shared" si="128"/>
        <v>0</v>
      </c>
    </row>
    <row r="8057" spans="1:18" x14ac:dyDescent="0.3">
      <c r="A8057" t="s">
        <v>603</v>
      </c>
      <c r="B8057" s="1">
        <v>38540</v>
      </c>
      <c r="C8057" t="s">
        <v>16</v>
      </c>
      <c r="D8057" t="s">
        <v>650</v>
      </c>
      <c r="E8057" t="s">
        <v>651</v>
      </c>
      <c r="G8057" s="6" t="s">
        <v>29</v>
      </c>
      <c r="H8057" t="s">
        <v>30</v>
      </c>
      <c r="I8057" t="s">
        <v>26</v>
      </c>
      <c r="J8057" t="s">
        <v>27</v>
      </c>
      <c r="K8057">
        <v>39</v>
      </c>
      <c r="L8057">
        <v>10.050000000000001</v>
      </c>
      <c r="M8057" t="s">
        <v>492</v>
      </c>
      <c r="N8057">
        <v>10.050000000000001</v>
      </c>
      <c r="P8057" cm="1">
        <f t="array" ref="P8057">IF(Q8057&gt;0,INDEX(Q8057:Q29781,MATCH(TRUE,INDEX(Q8057:Q29781="",,),0)-1),"")</f>
        <v>4</v>
      </c>
      <c r="Q8057">
        <v>4</v>
      </c>
      <c r="R8057">
        <f t="shared" si="128"/>
        <v>0</v>
      </c>
    </row>
    <row r="8058" spans="1:18" x14ac:dyDescent="0.3">
      <c r="P8058" t="str" cm="1">
        <f t="array" ref="P8058">IF(Q8058&gt;0,INDEX(Q8058:Q29782,MATCH(TRUE,INDEX(Q8058:Q29782="",,),0)-1),"")</f>
        <v/>
      </c>
      <c r="R8058" t="str">
        <f t="shared" si="128"/>
        <v/>
      </c>
    </row>
    <row r="8059" spans="1:18" x14ac:dyDescent="0.3">
      <c r="A8059" t="s">
        <v>603</v>
      </c>
      <c r="B8059" s="1">
        <v>38540</v>
      </c>
      <c r="C8059" t="s">
        <v>16</v>
      </c>
      <c r="D8059" t="s">
        <v>652</v>
      </c>
      <c r="E8059" t="s">
        <v>653</v>
      </c>
      <c r="G8059" t="s">
        <v>19</v>
      </c>
      <c r="H8059" t="s">
        <v>20</v>
      </c>
      <c r="I8059" t="s">
        <v>21</v>
      </c>
      <c r="J8059" t="s">
        <v>22</v>
      </c>
      <c r="K8059">
        <v>160.19999999999999</v>
      </c>
      <c r="L8059">
        <v>204</v>
      </c>
      <c r="M8059" t="s">
        <v>100</v>
      </c>
      <c r="N8059">
        <v>500</v>
      </c>
      <c r="O8059" t="s">
        <v>24</v>
      </c>
      <c r="P8059" cm="1">
        <f t="array" ref="P8059">IF(Q8059&gt;0,INDEX(Q8059:Q29783,MATCH(TRUE,INDEX(Q8059:Q29783="",,),0)-1),"")</f>
        <v>5</v>
      </c>
      <c r="Q8059">
        <v>1</v>
      </c>
      <c r="R8059">
        <f t="shared" si="128"/>
        <v>0</v>
      </c>
    </row>
    <row r="8060" spans="1:18" x14ac:dyDescent="0.3">
      <c r="A8060" t="s">
        <v>603</v>
      </c>
      <c r="B8060" s="1">
        <v>38540</v>
      </c>
      <c r="C8060" t="s">
        <v>16</v>
      </c>
      <c r="D8060" t="s">
        <v>652</v>
      </c>
      <c r="E8060" t="s">
        <v>653</v>
      </c>
      <c r="G8060" t="s">
        <v>19</v>
      </c>
      <c r="H8060" t="s">
        <v>43</v>
      </c>
      <c r="I8060" t="s">
        <v>21</v>
      </c>
      <c r="J8060" t="s">
        <v>22</v>
      </c>
      <c r="K8060">
        <v>44.3</v>
      </c>
      <c r="L8060">
        <v>134</v>
      </c>
      <c r="M8060" t="s">
        <v>100</v>
      </c>
      <c r="N8060">
        <v>150</v>
      </c>
      <c r="O8060" t="s">
        <v>24</v>
      </c>
      <c r="P8060" cm="1">
        <f t="array" ref="P8060">IF(Q8060&gt;0,INDEX(Q8060:Q29784,MATCH(TRUE,INDEX(Q8060:Q29784="",,),0)-1),"")</f>
        <v>5</v>
      </c>
      <c r="Q8060">
        <v>1</v>
      </c>
      <c r="R8060">
        <f t="shared" si="128"/>
        <v>0</v>
      </c>
    </row>
    <row r="8061" spans="1:18" x14ac:dyDescent="0.3">
      <c r="A8061" t="s">
        <v>603</v>
      </c>
      <c r="B8061" s="1">
        <v>38540</v>
      </c>
      <c r="C8061" t="s">
        <v>16</v>
      </c>
      <c r="D8061" t="s">
        <v>652</v>
      </c>
      <c r="E8061" t="s">
        <v>653</v>
      </c>
      <c r="G8061" s="6" t="s">
        <v>29</v>
      </c>
      <c r="H8061" t="s">
        <v>126</v>
      </c>
      <c r="I8061" t="s">
        <v>21</v>
      </c>
      <c r="J8061" t="s">
        <v>22</v>
      </c>
      <c r="K8061">
        <v>54.3</v>
      </c>
      <c r="L8061">
        <v>41</v>
      </c>
      <c r="M8061" t="s">
        <v>100</v>
      </c>
      <c r="N8061">
        <v>41</v>
      </c>
      <c r="O8061" t="s">
        <v>24</v>
      </c>
      <c r="P8061" cm="1">
        <f t="array" ref="P8061">IF(Q8061&gt;0,INDEX(Q8061:Q29785,MATCH(TRUE,INDEX(Q8061:Q29785="",,),0)-1),"")</f>
        <v>5</v>
      </c>
      <c r="Q8061">
        <v>1</v>
      </c>
      <c r="R8061">
        <f t="shared" si="128"/>
        <v>0</v>
      </c>
    </row>
    <row r="8062" spans="1:18" x14ac:dyDescent="0.3">
      <c r="A8062" t="s">
        <v>603</v>
      </c>
      <c r="B8062" s="1">
        <v>38540</v>
      </c>
      <c r="C8062" t="s">
        <v>16</v>
      </c>
      <c r="D8062" t="s">
        <v>652</v>
      </c>
      <c r="E8062" t="s">
        <v>653</v>
      </c>
      <c r="G8062" s="6" t="s">
        <v>29</v>
      </c>
      <c r="H8062" t="s">
        <v>25</v>
      </c>
      <c r="I8062" t="s">
        <v>21</v>
      </c>
      <c r="J8062" t="s">
        <v>22</v>
      </c>
      <c r="K8062">
        <v>30.8</v>
      </c>
      <c r="L8062">
        <v>49</v>
      </c>
      <c r="M8062" t="s">
        <v>100</v>
      </c>
      <c r="N8062">
        <v>49</v>
      </c>
      <c r="O8062" t="s">
        <v>24</v>
      </c>
      <c r="P8062" cm="1">
        <f t="array" ref="P8062">IF(Q8062&gt;0,INDEX(Q8062:Q29786,MATCH(TRUE,INDEX(Q8062:Q29786="",,),0)-1),"")</f>
        <v>5</v>
      </c>
      <c r="Q8062">
        <v>1</v>
      </c>
      <c r="R8062">
        <f t="shared" si="128"/>
        <v>0</v>
      </c>
    </row>
    <row r="8063" spans="1:18" x14ac:dyDescent="0.3">
      <c r="A8063" t="s">
        <v>603</v>
      </c>
      <c r="B8063" s="1">
        <v>38540</v>
      </c>
      <c r="C8063" t="s">
        <v>16</v>
      </c>
      <c r="D8063" t="s">
        <v>652</v>
      </c>
      <c r="E8063" t="s">
        <v>653</v>
      </c>
      <c r="G8063" s="6" t="s">
        <v>29</v>
      </c>
      <c r="H8063" t="s">
        <v>30</v>
      </c>
      <c r="I8063" t="s">
        <v>26</v>
      </c>
      <c r="J8063" t="s">
        <v>27</v>
      </c>
      <c r="K8063">
        <v>427</v>
      </c>
      <c r="L8063">
        <v>10.75</v>
      </c>
      <c r="M8063" t="s">
        <v>100</v>
      </c>
      <c r="N8063">
        <v>10.75</v>
      </c>
      <c r="O8063" t="s">
        <v>24</v>
      </c>
      <c r="P8063" cm="1">
        <f t="array" ref="P8063">IF(Q8063&gt;0,INDEX(Q8063:Q29787,MATCH(TRUE,INDEX(Q8063:Q29787="",,),0)-1),"")</f>
        <v>5</v>
      </c>
      <c r="Q8063">
        <v>1</v>
      </c>
      <c r="R8063">
        <f t="shared" si="128"/>
        <v>0</v>
      </c>
    </row>
    <row r="8064" spans="1:18" x14ac:dyDescent="0.3">
      <c r="A8064" t="s">
        <v>603</v>
      </c>
      <c r="B8064" s="1">
        <v>38540</v>
      </c>
      <c r="C8064" t="s">
        <v>16</v>
      </c>
      <c r="D8064" t="s">
        <v>652</v>
      </c>
      <c r="E8064" t="s">
        <v>653</v>
      </c>
      <c r="G8064" s="6" t="s">
        <v>29</v>
      </c>
      <c r="H8064" t="s">
        <v>25</v>
      </c>
      <c r="I8064" t="s">
        <v>26</v>
      </c>
      <c r="J8064" t="s">
        <v>27</v>
      </c>
      <c r="K8064">
        <v>195</v>
      </c>
      <c r="L8064">
        <v>17.100000000000001</v>
      </c>
      <c r="M8064" t="s">
        <v>100</v>
      </c>
      <c r="N8064">
        <v>17.100000000000001</v>
      </c>
      <c r="O8064" t="s">
        <v>24</v>
      </c>
      <c r="P8064" cm="1">
        <f t="array" ref="P8064">IF(Q8064&gt;0,INDEX(Q8064:Q29788,MATCH(TRUE,INDEX(Q8064:Q29788="",,),0)-1),"")</f>
        <v>5</v>
      </c>
      <c r="Q8064">
        <v>1</v>
      </c>
      <c r="R8064">
        <f t="shared" si="128"/>
        <v>0</v>
      </c>
    </row>
    <row r="8065" spans="1:18" x14ac:dyDescent="0.3">
      <c r="A8065" t="s">
        <v>603</v>
      </c>
      <c r="B8065" s="1">
        <v>38540</v>
      </c>
      <c r="C8065" t="s">
        <v>16</v>
      </c>
      <c r="D8065" t="s">
        <v>652</v>
      </c>
      <c r="E8065" t="s">
        <v>653</v>
      </c>
      <c r="G8065" s="6" t="s">
        <v>29</v>
      </c>
      <c r="H8065" t="s">
        <v>28</v>
      </c>
      <c r="I8065" t="s">
        <v>26</v>
      </c>
      <c r="J8065" t="s">
        <v>27</v>
      </c>
      <c r="K8065">
        <v>1</v>
      </c>
      <c r="L8065">
        <v>21.15</v>
      </c>
      <c r="M8065" t="s">
        <v>100</v>
      </c>
      <c r="N8065">
        <v>21.15</v>
      </c>
      <c r="O8065" t="s">
        <v>24</v>
      </c>
      <c r="P8065" cm="1">
        <f t="array" ref="P8065">IF(Q8065&gt;0,INDEX(Q8065:Q29789,MATCH(TRUE,INDEX(Q8065:Q29789="",,),0)-1),"")</f>
        <v>5</v>
      </c>
      <c r="Q8065">
        <v>1</v>
      </c>
      <c r="R8065">
        <f t="shared" si="128"/>
        <v>0</v>
      </c>
    </row>
    <row r="8066" spans="1:18" x14ac:dyDescent="0.3">
      <c r="A8066" t="s">
        <v>603</v>
      </c>
      <c r="B8066" s="1">
        <v>38540</v>
      </c>
      <c r="C8066" t="s">
        <v>16</v>
      </c>
      <c r="D8066" t="s">
        <v>652</v>
      </c>
      <c r="E8066" t="s">
        <v>653</v>
      </c>
      <c r="G8066" s="6" t="s">
        <v>29</v>
      </c>
      <c r="H8066" t="s">
        <v>43</v>
      </c>
      <c r="I8066" t="s">
        <v>26</v>
      </c>
      <c r="J8066" t="s">
        <v>27</v>
      </c>
      <c r="K8066">
        <v>306</v>
      </c>
      <c r="L8066">
        <v>10.5</v>
      </c>
      <c r="M8066" t="s">
        <v>100</v>
      </c>
      <c r="N8066">
        <v>10.5</v>
      </c>
      <c r="O8066" t="s">
        <v>24</v>
      </c>
      <c r="P8066" cm="1">
        <f t="array" ref="P8066">IF(Q8066&gt;0,INDEX(Q8066:Q29790,MATCH(TRUE,INDEX(Q8066:Q29790="",,),0)-1),"")</f>
        <v>5</v>
      </c>
      <c r="Q8066">
        <v>1</v>
      </c>
      <c r="R8066">
        <f t="shared" si="128"/>
        <v>0</v>
      </c>
    </row>
    <row r="8067" spans="1:18" x14ac:dyDescent="0.3">
      <c r="A8067" t="s">
        <v>603</v>
      </c>
      <c r="B8067" s="1">
        <v>38540</v>
      </c>
      <c r="C8067" t="s">
        <v>16</v>
      </c>
      <c r="D8067" t="s">
        <v>652</v>
      </c>
      <c r="E8067" t="s">
        <v>653</v>
      </c>
      <c r="G8067" t="s">
        <v>19</v>
      </c>
      <c r="H8067" t="s">
        <v>20</v>
      </c>
      <c r="I8067" t="s">
        <v>21</v>
      </c>
      <c r="J8067" t="s">
        <v>22</v>
      </c>
      <c r="K8067">
        <v>160.19999999999999</v>
      </c>
      <c r="L8067">
        <v>204</v>
      </c>
      <c r="M8067" t="s">
        <v>59</v>
      </c>
      <c r="N8067">
        <v>345</v>
      </c>
      <c r="P8067" cm="1">
        <f t="array" ref="P8067">IF(Q8067&gt;0,INDEX(Q8067:Q29791,MATCH(TRUE,INDEX(Q8067:Q29791="",,),0)-1),"")</f>
        <v>5</v>
      </c>
      <c r="Q8067">
        <v>2</v>
      </c>
      <c r="R8067">
        <f t="shared" si="128"/>
        <v>0</v>
      </c>
    </row>
    <row r="8068" spans="1:18" x14ac:dyDescent="0.3">
      <c r="A8068" t="s">
        <v>603</v>
      </c>
      <c r="B8068" s="1">
        <v>38540</v>
      </c>
      <c r="C8068" t="s">
        <v>16</v>
      </c>
      <c r="D8068" t="s">
        <v>652</v>
      </c>
      <c r="E8068" t="s">
        <v>653</v>
      </c>
      <c r="G8068" t="s">
        <v>19</v>
      </c>
      <c r="H8068" t="s">
        <v>43</v>
      </c>
      <c r="I8068" t="s">
        <v>21</v>
      </c>
      <c r="J8068" t="s">
        <v>22</v>
      </c>
      <c r="K8068">
        <v>44.3</v>
      </c>
      <c r="L8068">
        <v>134</v>
      </c>
      <c r="M8068" t="s">
        <v>59</v>
      </c>
      <c r="N8068">
        <v>134</v>
      </c>
      <c r="P8068" cm="1">
        <f t="array" ref="P8068">IF(Q8068&gt;0,INDEX(Q8068:Q29792,MATCH(TRUE,INDEX(Q8068:Q29792="",,),0)-1),"")</f>
        <v>5</v>
      </c>
      <c r="Q8068">
        <v>2</v>
      </c>
      <c r="R8068">
        <f t="shared" si="128"/>
        <v>0</v>
      </c>
    </row>
    <row r="8069" spans="1:18" x14ac:dyDescent="0.3">
      <c r="A8069" t="s">
        <v>603</v>
      </c>
      <c r="B8069" s="1">
        <v>38540</v>
      </c>
      <c r="C8069" t="s">
        <v>16</v>
      </c>
      <c r="D8069" t="s">
        <v>652</v>
      </c>
      <c r="E8069" t="s">
        <v>653</v>
      </c>
      <c r="G8069" s="6" t="s">
        <v>29</v>
      </c>
      <c r="H8069" t="s">
        <v>126</v>
      </c>
      <c r="I8069" t="s">
        <v>21</v>
      </c>
      <c r="J8069" t="s">
        <v>22</v>
      </c>
      <c r="K8069">
        <v>54.3</v>
      </c>
      <c r="L8069">
        <v>41</v>
      </c>
      <c r="M8069" t="s">
        <v>59</v>
      </c>
      <c r="N8069">
        <v>41</v>
      </c>
      <c r="P8069" cm="1">
        <f t="array" ref="P8069">IF(Q8069&gt;0,INDEX(Q8069:Q29793,MATCH(TRUE,INDEX(Q8069:Q29793="",,),0)-1),"")</f>
        <v>5</v>
      </c>
      <c r="Q8069">
        <v>2</v>
      </c>
      <c r="R8069">
        <f t="shared" si="128"/>
        <v>0</v>
      </c>
    </row>
    <row r="8070" spans="1:18" x14ac:dyDescent="0.3">
      <c r="A8070" t="s">
        <v>603</v>
      </c>
      <c r="B8070" s="1">
        <v>38540</v>
      </c>
      <c r="C8070" t="s">
        <v>16</v>
      </c>
      <c r="D8070" t="s">
        <v>652</v>
      </c>
      <c r="E8070" t="s">
        <v>653</v>
      </c>
      <c r="G8070" s="6" t="s">
        <v>29</v>
      </c>
      <c r="H8070" t="s">
        <v>25</v>
      </c>
      <c r="I8070" t="s">
        <v>21</v>
      </c>
      <c r="J8070" t="s">
        <v>22</v>
      </c>
      <c r="K8070">
        <v>30.8</v>
      </c>
      <c r="L8070">
        <v>49</v>
      </c>
      <c r="M8070" t="s">
        <v>59</v>
      </c>
      <c r="N8070">
        <v>49</v>
      </c>
      <c r="P8070" cm="1">
        <f t="array" ref="P8070">IF(Q8070&gt;0,INDEX(Q8070:Q29794,MATCH(TRUE,INDEX(Q8070:Q29794="",,),0)-1),"")</f>
        <v>5</v>
      </c>
      <c r="Q8070">
        <v>2</v>
      </c>
      <c r="R8070">
        <f t="shared" si="128"/>
        <v>0</v>
      </c>
    </row>
    <row r="8071" spans="1:18" x14ac:dyDescent="0.3">
      <c r="A8071" t="s">
        <v>603</v>
      </c>
      <c r="B8071" s="1">
        <v>38540</v>
      </c>
      <c r="C8071" t="s">
        <v>16</v>
      </c>
      <c r="D8071" t="s">
        <v>652</v>
      </c>
      <c r="E8071" t="s">
        <v>653</v>
      </c>
      <c r="G8071" s="6" t="s">
        <v>29</v>
      </c>
      <c r="H8071" t="s">
        <v>30</v>
      </c>
      <c r="I8071" t="s">
        <v>26</v>
      </c>
      <c r="J8071" t="s">
        <v>27</v>
      </c>
      <c r="K8071">
        <v>427</v>
      </c>
      <c r="L8071">
        <v>10.75</v>
      </c>
      <c r="M8071" t="s">
        <v>59</v>
      </c>
      <c r="N8071">
        <v>10.75</v>
      </c>
      <c r="P8071" cm="1">
        <f t="array" ref="P8071">IF(Q8071&gt;0,INDEX(Q8071:Q29795,MATCH(TRUE,INDEX(Q8071:Q29795="",,),0)-1),"")</f>
        <v>5</v>
      </c>
      <c r="Q8071">
        <v>2</v>
      </c>
      <c r="R8071">
        <f t="shared" si="128"/>
        <v>0</v>
      </c>
    </row>
    <row r="8072" spans="1:18" x14ac:dyDescent="0.3">
      <c r="A8072" t="s">
        <v>603</v>
      </c>
      <c r="B8072" s="1">
        <v>38540</v>
      </c>
      <c r="C8072" t="s">
        <v>16</v>
      </c>
      <c r="D8072" t="s">
        <v>652</v>
      </c>
      <c r="E8072" t="s">
        <v>653</v>
      </c>
      <c r="G8072" s="6" t="s">
        <v>29</v>
      </c>
      <c r="H8072" t="s">
        <v>25</v>
      </c>
      <c r="I8072" t="s">
        <v>26</v>
      </c>
      <c r="J8072" t="s">
        <v>27</v>
      </c>
      <c r="K8072">
        <v>195</v>
      </c>
      <c r="L8072">
        <v>17.100000000000001</v>
      </c>
      <c r="M8072" t="s">
        <v>59</v>
      </c>
      <c r="N8072">
        <v>17.100000000000001</v>
      </c>
      <c r="P8072" cm="1">
        <f t="array" ref="P8072">IF(Q8072&gt;0,INDEX(Q8072:Q29796,MATCH(TRUE,INDEX(Q8072:Q29796="",,),0)-1),"")</f>
        <v>5</v>
      </c>
      <c r="Q8072">
        <v>2</v>
      </c>
      <c r="R8072">
        <f t="shared" si="128"/>
        <v>0</v>
      </c>
    </row>
    <row r="8073" spans="1:18" x14ac:dyDescent="0.3">
      <c r="A8073" t="s">
        <v>603</v>
      </c>
      <c r="B8073" s="1">
        <v>38540</v>
      </c>
      <c r="C8073" t="s">
        <v>16</v>
      </c>
      <c r="D8073" t="s">
        <v>652</v>
      </c>
      <c r="E8073" t="s">
        <v>653</v>
      </c>
      <c r="G8073" s="6" t="s">
        <v>29</v>
      </c>
      <c r="H8073" t="s">
        <v>28</v>
      </c>
      <c r="I8073" t="s">
        <v>26</v>
      </c>
      <c r="J8073" t="s">
        <v>27</v>
      </c>
      <c r="K8073">
        <v>1</v>
      </c>
      <c r="L8073">
        <v>21.15</v>
      </c>
      <c r="M8073" t="s">
        <v>59</v>
      </c>
      <c r="N8073">
        <v>21.15</v>
      </c>
      <c r="P8073" cm="1">
        <f t="array" ref="P8073">IF(Q8073&gt;0,INDEX(Q8073:Q29797,MATCH(TRUE,INDEX(Q8073:Q29797="",,),0)-1),"")</f>
        <v>5</v>
      </c>
      <c r="Q8073">
        <v>2</v>
      </c>
      <c r="R8073">
        <f t="shared" si="128"/>
        <v>0</v>
      </c>
    </row>
    <row r="8074" spans="1:18" x14ac:dyDescent="0.3">
      <c r="A8074" t="s">
        <v>603</v>
      </c>
      <c r="B8074" s="1">
        <v>38540</v>
      </c>
      <c r="C8074" t="s">
        <v>16</v>
      </c>
      <c r="D8074" t="s">
        <v>652</v>
      </c>
      <c r="E8074" t="s">
        <v>653</v>
      </c>
      <c r="G8074" s="6" t="s">
        <v>29</v>
      </c>
      <c r="H8074" t="s">
        <v>43</v>
      </c>
      <c r="I8074" t="s">
        <v>26</v>
      </c>
      <c r="J8074" t="s">
        <v>27</v>
      </c>
      <c r="K8074">
        <v>306</v>
      </c>
      <c r="L8074">
        <v>10.5</v>
      </c>
      <c r="M8074" t="s">
        <v>59</v>
      </c>
      <c r="N8074">
        <v>10.5</v>
      </c>
      <c r="P8074" cm="1">
        <f t="array" ref="P8074">IF(Q8074&gt;0,INDEX(Q8074:Q29798,MATCH(TRUE,INDEX(Q8074:Q29798="",,),0)-1),"")</f>
        <v>5</v>
      </c>
      <c r="Q8074">
        <v>2</v>
      </c>
      <c r="R8074">
        <f t="shared" si="128"/>
        <v>0</v>
      </c>
    </row>
    <row r="8075" spans="1:18" x14ac:dyDescent="0.3">
      <c r="A8075" t="s">
        <v>603</v>
      </c>
      <c r="B8075" s="1">
        <v>38540</v>
      </c>
      <c r="C8075" t="s">
        <v>16</v>
      </c>
      <c r="D8075" t="s">
        <v>652</v>
      </c>
      <c r="E8075" t="s">
        <v>653</v>
      </c>
      <c r="G8075" t="s">
        <v>19</v>
      </c>
      <c r="H8075" t="s">
        <v>20</v>
      </c>
      <c r="I8075" t="s">
        <v>21</v>
      </c>
      <c r="J8075" t="s">
        <v>22</v>
      </c>
      <c r="K8075">
        <v>160.19999999999999</v>
      </c>
      <c r="L8075">
        <v>204</v>
      </c>
      <c r="M8075" t="s">
        <v>518</v>
      </c>
      <c r="N8075">
        <v>270</v>
      </c>
      <c r="P8075" cm="1">
        <f t="array" ref="P8075">IF(Q8075&gt;0,INDEX(Q8075:Q29799,MATCH(TRUE,INDEX(Q8075:Q29799="",,),0)-1),"")</f>
        <v>5</v>
      </c>
      <c r="Q8075">
        <v>3</v>
      </c>
      <c r="R8075">
        <f t="shared" si="128"/>
        <v>0</v>
      </c>
    </row>
    <row r="8076" spans="1:18" x14ac:dyDescent="0.3">
      <c r="A8076" t="s">
        <v>603</v>
      </c>
      <c r="B8076" s="1">
        <v>38540</v>
      </c>
      <c r="C8076" t="s">
        <v>16</v>
      </c>
      <c r="D8076" t="s">
        <v>652</v>
      </c>
      <c r="E8076" t="s">
        <v>653</v>
      </c>
      <c r="G8076" t="s">
        <v>19</v>
      </c>
      <c r="H8076" t="s">
        <v>43</v>
      </c>
      <c r="I8076" t="s">
        <v>21</v>
      </c>
      <c r="J8076" t="s">
        <v>22</v>
      </c>
      <c r="K8076">
        <v>44.3</v>
      </c>
      <c r="L8076">
        <v>134</v>
      </c>
      <c r="M8076" t="s">
        <v>518</v>
      </c>
      <c r="N8076">
        <v>134</v>
      </c>
      <c r="P8076" cm="1">
        <f t="array" ref="P8076">IF(Q8076&gt;0,INDEX(Q8076:Q29800,MATCH(TRUE,INDEX(Q8076:Q29800="",,),0)-1),"")</f>
        <v>5</v>
      </c>
      <c r="Q8076">
        <v>3</v>
      </c>
      <c r="R8076">
        <f t="shared" si="128"/>
        <v>0</v>
      </c>
    </row>
    <row r="8077" spans="1:18" x14ac:dyDescent="0.3">
      <c r="A8077" t="s">
        <v>603</v>
      </c>
      <c r="B8077" s="1">
        <v>38540</v>
      </c>
      <c r="C8077" t="s">
        <v>16</v>
      </c>
      <c r="D8077" t="s">
        <v>652</v>
      </c>
      <c r="E8077" t="s">
        <v>653</v>
      </c>
      <c r="G8077" s="6" t="s">
        <v>29</v>
      </c>
      <c r="H8077" t="s">
        <v>126</v>
      </c>
      <c r="I8077" t="s">
        <v>21</v>
      </c>
      <c r="J8077" t="s">
        <v>22</v>
      </c>
      <c r="K8077">
        <v>54.3</v>
      </c>
      <c r="L8077">
        <v>41</v>
      </c>
      <c r="M8077" t="s">
        <v>518</v>
      </c>
      <c r="N8077">
        <v>41</v>
      </c>
      <c r="P8077" cm="1">
        <f t="array" ref="P8077">IF(Q8077&gt;0,INDEX(Q8077:Q29801,MATCH(TRUE,INDEX(Q8077:Q29801="",,),0)-1),"")</f>
        <v>5</v>
      </c>
      <c r="Q8077">
        <v>3</v>
      </c>
      <c r="R8077">
        <f t="shared" si="128"/>
        <v>0</v>
      </c>
    </row>
    <row r="8078" spans="1:18" x14ac:dyDescent="0.3">
      <c r="A8078" t="s">
        <v>603</v>
      </c>
      <c r="B8078" s="1">
        <v>38540</v>
      </c>
      <c r="C8078" t="s">
        <v>16</v>
      </c>
      <c r="D8078" t="s">
        <v>652</v>
      </c>
      <c r="E8078" t="s">
        <v>653</v>
      </c>
      <c r="G8078" s="6" t="s">
        <v>29</v>
      </c>
      <c r="H8078" t="s">
        <v>25</v>
      </c>
      <c r="I8078" t="s">
        <v>21</v>
      </c>
      <c r="J8078" t="s">
        <v>22</v>
      </c>
      <c r="K8078">
        <v>30.8</v>
      </c>
      <c r="L8078">
        <v>49</v>
      </c>
      <c r="M8078" t="s">
        <v>518</v>
      </c>
      <c r="N8078">
        <v>49</v>
      </c>
      <c r="P8078" cm="1">
        <f t="array" ref="P8078">IF(Q8078&gt;0,INDEX(Q8078:Q29802,MATCH(TRUE,INDEX(Q8078:Q29802="",,),0)-1),"")</f>
        <v>5</v>
      </c>
      <c r="Q8078">
        <v>3</v>
      </c>
      <c r="R8078">
        <f t="shared" si="128"/>
        <v>0</v>
      </c>
    </row>
    <row r="8079" spans="1:18" x14ac:dyDescent="0.3">
      <c r="A8079" t="s">
        <v>603</v>
      </c>
      <c r="B8079" s="1">
        <v>38540</v>
      </c>
      <c r="C8079" t="s">
        <v>16</v>
      </c>
      <c r="D8079" t="s">
        <v>652</v>
      </c>
      <c r="E8079" t="s">
        <v>653</v>
      </c>
      <c r="G8079" s="6" t="s">
        <v>29</v>
      </c>
      <c r="H8079" t="s">
        <v>30</v>
      </c>
      <c r="I8079" t="s">
        <v>26</v>
      </c>
      <c r="J8079" t="s">
        <v>27</v>
      </c>
      <c r="K8079">
        <v>427</v>
      </c>
      <c r="L8079">
        <v>10.75</v>
      </c>
      <c r="M8079" t="s">
        <v>518</v>
      </c>
      <c r="N8079">
        <v>10.75</v>
      </c>
      <c r="P8079" cm="1">
        <f t="array" ref="P8079">IF(Q8079&gt;0,INDEX(Q8079:Q29803,MATCH(TRUE,INDEX(Q8079:Q29803="",,),0)-1),"")</f>
        <v>5</v>
      </c>
      <c r="Q8079">
        <v>3</v>
      </c>
      <c r="R8079">
        <f t="shared" si="128"/>
        <v>0</v>
      </c>
    </row>
    <row r="8080" spans="1:18" x14ac:dyDescent="0.3">
      <c r="A8080" t="s">
        <v>603</v>
      </c>
      <c r="B8080" s="1">
        <v>38540</v>
      </c>
      <c r="C8080" t="s">
        <v>16</v>
      </c>
      <c r="D8080" t="s">
        <v>652</v>
      </c>
      <c r="E8080" t="s">
        <v>653</v>
      </c>
      <c r="G8080" s="6" t="s">
        <v>29</v>
      </c>
      <c r="H8080" t="s">
        <v>25</v>
      </c>
      <c r="I8080" t="s">
        <v>26</v>
      </c>
      <c r="J8080" t="s">
        <v>27</v>
      </c>
      <c r="K8080">
        <v>195</v>
      </c>
      <c r="L8080">
        <v>17.100000000000001</v>
      </c>
      <c r="M8080" t="s">
        <v>518</v>
      </c>
      <c r="N8080">
        <v>17.100000000000001</v>
      </c>
      <c r="P8080" cm="1">
        <f t="array" ref="P8080">IF(Q8080&gt;0,INDEX(Q8080:Q29804,MATCH(TRUE,INDEX(Q8080:Q29804="",,),0)-1),"")</f>
        <v>5</v>
      </c>
      <c r="Q8080">
        <v>3</v>
      </c>
      <c r="R8080">
        <f t="shared" si="128"/>
        <v>0</v>
      </c>
    </row>
    <row r="8081" spans="1:18" x14ac:dyDescent="0.3">
      <c r="A8081" t="s">
        <v>603</v>
      </c>
      <c r="B8081" s="1">
        <v>38540</v>
      </c>
      <c r="C8081" t="s">
        <v>16</v>
      </c>
      <c r="D8081" t="s">
        <v>652</v>
      </c>
      <c r="E8081" t="s">
        <v>653</v>
      </c>
      <c r="G8081" s="6" t="s">
        <v>29</v>
      </c>
      <c r="H8081" t="s">
        <v>28</v>
      </c>
      <c r="I8081" t="s">
        <v>26</v>
      </c>
      <c r="J8081" t="s">
        <v>27</v>
      </c>
      <c r="K8081">
        <v>1</v>
      </c>
      <c r="L8081">
        <v>21.15</v>
      </c>
      <c r="M8081" t="s">
        <v>518</v>
      </c>
      <c r="N8081">
        <v>21.15</v>
      </c>
      <c r="P8081" cm="1">
        <f t="array" ref="P8081">IF(Q8081&gt;0,INDEX(Q8081:Q29805,MATCH(TRUE,INDEX(Q8081:Q29805="",,),0)-1),"")</f>
        <v>5</v>
      </c>
      <c r="Q8081">
        <v>3</v>
      </c>
      <c r="R8081">
        <f t="shared" si="128"/>
        <v>0</v>
      </c>
    </row>
    <row r="8082" spans="1:18" x14ac:dyDescent="0.3">
      <c r="A8082" t="s">
        <v>603</v>
      </c>
      <c r="B8082" s="1">
        <v>38540</v>
      </c>
      <c r="C8082" t="s">
        <v>16</v>
      </c>
      <c r="D8082" t="s">
        <v>652</v>
      </c>
      <c r="E8082" t="s">
        <v>653</v>
      </c>
      <c r="G8082" s="6" t="s">
        <v>29</v>
      </c>
      <c r="H8082" t="s">
        <v>43</v>
      </c>
      <c r="I8082" t="s">
        <v>26</v>
      </c>
      <c r="J8082" t="s">
        <v>27</v>
      </c>
      <c r="K8082">
        <v>306</v>
      </c>
      <c r="L8082">
        <v>10.5</v>
      </c>
      <c r="M8082" t="s">
        <v>518</v>
      </c>
      <c r="N8082">
        <v>10.5</v>
      </c>
      <c r="P8082" cm="1">
        <f t="array" ref="P8082">IF(Q8082&gt;0,INDEX(Q8082:Q29806,MATCH(TRUE,INDEX(Q8082:Q29806="",,),0)-1),"")</f>
        <v>5</v>
      </c>
      <c r="Q8082">
        <v>3</v>
      </c>
      <c r="R8082">
        <f t="shared" si="128"/>
        <v>0</v>
      </c>
    </row>
    <row r="8083" spans="1:18" x14ac:dyDescent="0.3">
      <c r="A8083" t="s">
        <v>603</v>
      </c>
      <c r="B8083" s="1">
        <v>38540</v>
      </c>
      <c r="C8083" t="s">
        <v>16</v>
      </c>
      <c r="D8083" t="s">
        <v>652</v>
      </c>
      <c r="E8083" t="s">
        <v>653</v>
      </c>
      <c r="G8083" t="s">
        <v>19</v>
      </c>
      <c r="H8083" t="s">
        <v>20</v>
      </c>
      <c r="I8083" t="s">
        <v>21</v>
      </c>
      <c r="J8083" t="s">
        <v>22</v>
      </c>
      <c r="K8083">
        <v>160.19999999999999</v>
      </c>
      <c r="L8083">
        <v>204</v>
      </c>
      <c r="M8083" t="s">
        <v>95</v>
      </c>
      <c r="N8083">
        <v>204</v>
      </c>
      <c r="P8083" cm="1">
        <f t="array" ref="P8083">IF(Q8083&gt;0,INDEX(Q8083:Q29807,MATCH(TRUE,INDEX(Q8083:Q29807="",,),0)-1),"")</f>
        <v>5</v>
      </c>
      <c r="Q8083">
        <v>4</v>
      </c>
      <c r="R8083">
        <f t="shared" si="128"/>
        <v>0</v>
      </c>
    </row>
    <row r="8084" spans="1:18" x14ac:dyDescent="0.3">
      <c r="A8084" t="s">
        <v>603</v>
      </c>
      <c r="B8084" s="1">
        <v>38540</v>
      </c>
      <c r="C8084" t="s">
        <v>16</v>
      </c>
      <c r="D8084" t="s">
        <v>652</v>
      </c>
      <c r="E8084" t="s">
        <v>653</v>
      </c>
      <c r="G8084" t="s">
        <v>19</v>
      </c>
      <c r="H8084" t="s">
        <v>43</v>
      </c>
      <c r="I8084" t="s">
        <v>21</v>
      </c>
      <c r="J8084" t="s">
        <v>22</v>
      </c>
      <c r="K8084">
        <v>44.3</v>
      </c>
      <c r="L8084">
        <v>134</v>
      </c>
      <c r="M8084" t="s">
        <v>95</v>
      </c>
      <c r="N8084">
        <v>356</v>
      </c>
      <c r="P8084" cm="1">
        <f t="array" ref="P8084">IF(Q8084&gt;0,INDEX(Q8084:Q29808,MATCH(TRUE,INDEX(Q8084:Q29808="",,),0)-1),"")</f>
        <v>5</v>
      </c>
      <c r="Q8084">
        <v>4</v>
      </c>
      <c r="R8084">
        <f t="shared" si="128"/>
        <v>0</v>
      </c>
    </row>
    <row r="8085" spans="1:18" x14ac:dyDescent="0.3">
      <c r="A8085" t="s">
        <v>603</v>
      </c>
      <c r="B8085" s="1">
        <v>38540</v>
      </c>
      <c r="C8085" t="s">
        <v>16</v>
      </c>
      <c r="D8085" t="s">
        <v>652</v>
      </c>
      <c r="E8085" t="s">
        <v>653</v>
      </c>
      <c r="G8085" s="6" t="s">
        <v>29</v>
      </c>
      <c r="H8085" t="s">
        <v>126</v>
      </c>
      <c r="I8085" t="s">
        <v>21</v>
      </c>
      <c r="J8085" t="s">
        <v>22</v>
      </c>
      <c r="K8085">
        <v>54.3</v>
      </c>
      <c r="L8085">
        <v>41</v>
      </c>
      <c r="M8085" t="s">
        <v>95</v>
      </c>
      <c r="N8085">
        <v>41</v>
      </c>
      <c r="P8085" cm="1">
        <f t="array" ref="P8085">IF(Q8085&gt;0,INDEX(Q8085:Q29809,MATCH(TRUE,INDEX(Q8085:Q29809="",,),0)-1),"")</f>
        <v>5</v>
      </c>
      <c r="Q8085">
        <v>4</v>
      </c>
      <c r="R8085">
        <f t="shared" si="128"/>
        <v>0</v>
      </c>
    </row>
    <row r="8086" spans="1:18" x14ac:dyDescent="0.3">
      <c r="A8086" t="s">
        <v>603</v>
      </c>
      <c r="B8086" s="1">
        <v>38540</v>
      </c>
      <c r="C8086" t="s">
        <v>16</v>
      </c>
      <c r="D8086" t="s">
        <v>652</v>
      </c>
      <c r="E8086" t="s">
        <v>653</v>
      </c>
      <c r="G8086" s="6" t="s">
        <v>29</v>
      </c>
      <c r="H8086" t="s">
        <v>25</v>
      </c>
      <c r="I8086" t="s">
        <v>21</v>
      </c>
      <c r="J8086" t="s">
        <v>22</v>
      </c>
      <c r="K8086">
        <v>30.8</v>
      </c>
      <c r="L8086">
        <v>49</v>
      </c>
      <c r="M8086" t="s">
        <v>95</v>
      </c>
      <c r="N8086">
        <v>49</v>
      </c>
      <c r="P8086" cm="1">
        <f t="array" ref="P8086">IF(Q8086&gt;0,INDEX(Q8086:Q29810,MATCH(TRUE,INDEX(Q8086:Q29810="",,),0)-1),"")</f>
        <v>5</v>
      </c>
      <c r="Q8086">
        <v>4</v>
      </c>
      <c r="R8086">
        <f t="shared" si="128"/>
        <v>0</v>
      </c>
    </row>
    <row r="8087" spans="1:18" x14ac:dyDescent="0.3">
      <c r="A8087" t="s">
        <v>603</v>
      </c>
      <c r="B8087" s="1">
        <v>38540</v>
      </c>
      <c r="C8087" t="s">
        <v>16</v>
      </c>
      <c r="D8087" t="s">
        <v>652</v>
      </c>
      <c r="E8087" t="s">
        <v>653</v>
      </c>
      <c r="G8087" s="6" t="s">
        <v>29</v>
      </c>
      <c r="H8087" t="s">
        <v>30</v>
      </c>
      <c r="I8087" t="s">
        <v>26</v>
      </c>
      <c r="J8087" t="s">
        <v>27</v>
      </c>
      <c r="K8087">
        <v>427</v>
      </c>
      <c r="L8087">
        <v>10.75</v>
      </c>
      <c r="M8087" t="s">
        <v>95</v>
      </c>
      <c r="N8087">
        <v>10.75</v>
      </c>
      <c r="P8087" cm="1">
        <f t="array" ref="P8087">IF(Q8087&gt;0,INDEX(Q8087:Q29811,MATCH(TRUE,INDEX(Q8087:Q29811="",,),0)-1),"")</f>
        <v>5</v>
      </c>
      <c r="Q8087">
        <v>4</v>
      </c>
      <c r="R8087">
        <f t="shared" si="128"/>
        <v>0</v>
      </c>
    </row>
    <row r="8088" spans="1:18" x14ac:dyDescent="0.3">
      <c r="A8088" t="s">
        <v>603</v>
      </c>
      <c r="B8088" s="1">
        <v>38540</v>
      </c>
      <c r="C8088" t="s">
        <v>16</v>
      </c>
      <c r="D8088" t="s">
        <v>652</v>
      </c>
      <c r="E8088" t="s">
        <v>653</v>
      </c>
      <c r="G8088" s="6" t="s">
        <v>29</v>
      </c>
      <c r="H8088" t="s">
        <v>25</v>
      </c>
      <c r="I8088" t="s">
        <v>26</v>
      </c>
      <c r="J8088" t="s">
        <v>27</v>
      </c>
      <c r="K8088">
        <v>195</v>
      </c>
      <c r="L8088">
        <v>17.100000000000001</v>
      </c>
      <c r="M8088" t="s">
        <v>95</v>
      </c>
      <c r="N8088">
        <v>17.100000000000001</v>
      </c>
      <c r="P8088" cm="1">
        <f t="array" ref="P8088">IF(Q8088&gt;0,INDEX(Q8088:Q29812,MATCH(TRUE,INDEX(Q8088:Q29812="",,),0)-1),"")</f>
        <v>5</v>
      </c>
      <c r="Q8088">
        <v>4</v>
      </c>
      <c r="R8088">
        <f t="shared" si="128"/>
        <v>0</v>
      </c>
    </row>
    <row r="8089" spans="1:18" x14ac:dyDescent="0.3">
      <c r="A8089" t="s">
        <v>603</v>
      </c>
      <c r="B8089" s="1">
        <v>38540</v>
      </c>
      <c r="C8089" t="s">
        <v>16</v>
      </c>
      <c r="D8089" t="s">
        <v>652</v>
      </c>
      <c r="E8089" t="s">
        <v>653</v>
      </c>
      <c r="G8089" s="6" t="s">
        <v>29</v>
      </c>
      <c r="H8089" t="s">
        <v>28</v>
      </c>
      <c r="I8089" t="s">
        <v>26</v>
      </c>
      <c r="J8089" t="s">
        <v>27</v>
      </c>
      <c r="K8089">
        <v>1</v>
      </c>
      <c r="L8089">
        <v>21.15</v>
      </c>
      <c r="M8089" t="s">
        <v>95</v>
      </c>
      <c r="N8089">
        <v>21.15</v>
      </c>
      <c r="P8089" cm="1">
        <f t="array" ref="P8089">IF(Q8089&gt;0,INDEX(Q8089:Q29813,MATCH(TRUE,INDEX(Q8089:Q29813="",,),0)-1),"")</f>
        <v>5</v>
      </c>
      <c r="Q8089">
        <v>4</v>
      </c>
      <c r="R8089">
        <f t="shared" si="128"/>
        <v>0</v>
      </c>
    </row>
    <row r="8090" spans="1:18" x14ac:dyDescent="0.3">
      <c r="A8090" t="s">
        <v>603</v>
      </c>
      <c r="B8090" s="1">
        <v>38540</v>
      </c>
      <c r="C8090" t="s">
        <v>16</v>
      </c>
      <c r="D8090" t="s">
        <v>652</v>
      </c>
      <c r="E8090" t="s">
        <v>653</v>
      </c>
      <c r="G8090" s="6" t="s">
        <v>29</v>
      </c>
      <c r="H8090" t="s">
        <v>43</v>
      </c>
      <c r="I8090" t="s">
        <v>26</v>
      </c>
      <c r="J8090" t="s">
        <v>27</v>
      </c>
      <c r="K8090">
        <v>306</v>
      </c>
      <c r="L8090">
        <v>10.5</v>
      </c>
      <c r="M8090" t="s">
        <v>95</v>
      </c>
      <c r="N8090">
        <v>10.5</v>
      </c>
      <c r="P8090" cm="1">
        <f t="array" ref="P8090">IF(Q8090&gt;0,INDEX(Q8090:Q29814,MATCH(TRUE,INDEX(Q8090:Q29814="",,),0)-1),"")</f>
        <v>5</v>
      </c>
      <c r="Q8090">
        <v>4</v>
      </c>
      <c r="R8090">
        <f t="shared" si="128"/>
        <v>0</v>
      </c>
    </row>
    <row r="8091" spans="1:18" x14ac:dyDescent="0.3">
      <c r="A8091" t="s">
        <v>603</v>
      </c>
      <c r="B8091" s="1">
        <v>38540</v>
      </c>
      <c r="C8091" t="s">
        <v>16</v>
      </c>
      <c r="D8091" t="s">
        <v>652</v>
      </c>
      <c r="E8091" t="s">
        <v>653</v>
      </c>
      <c r="G8091" t="s">
        <v>19</v>
      </c>
      <c r="H8091" t="s">
        <v>20</v>
      </c>
      <c r="I8091" t="s">
        <v>21</v>
      </c>
      <c r="J8091" t="s">
        <v>22</v>
      </c>
      <c r="K8091">
        <v>160.19999999999999</v>
      </c>
      <c r="L8091">
        <v>204</v>
      </c>
      <c r="M8091" t="s">
        <v>492</v>
      </c>
      <c r="N8091">
        <v>210</v>
      </c>
      <c r="P8091" cm="1">
        <f t="array" ref="P8091">IF(Q8091&gt;0,INDEX(Q8091:Q29815,MATCH(TRUE,INDEX(Q8091:Q29815="",,),0)-1),"")</f>
        <v>5</v>
      </c>
      <c r="Q8091">
        <v>5</v>
      </c>
      <c r="R8091">
        <f t="shared" si="128"/>
        <v>0</v>
      </c>
    </row>
    <row r="8092" spans="1:18" x14ac:dyDescent="0.3">
      <c r="A8092" t="s">
        <v>603</v>
      </c>
      <c r="B8092" s="1">
        <v>38540</v>
      </c>
      <c r="C8092" t="s">
        <v>16</v>
      </c>
      <c r="D8092" t="s">
        <v>652</v>
      </c>
      <c r="E8092" t="s">
        <v>653</v>
      </c>
      <c r="G8092" t="s">
        <v>19</v>
      </c>
      <c r="H8092" t="s">
        <v>43</v>
      </c>
      <c r="I8092" t="s">
        <v>21</v>
      </c>
      <c r="J8092" t="s">
        <v>22</v>
      </c>
      <c r="K8092">
        <v>44.3</v>
      </c>
      <c r="L8092">
        <v>134</v>
      </c>
      <c r="M8092" t="s">
        <v>492</v>
      </c>
      <c r="N8092">
        <v>140</v>
      </c>
      <c r="P8092" cm="1">
        <f t="array" ref="P8092">IF(Q8092&gt;0,INDEX(Q8092:Q29816,MATCH(TRUE,INDEX(Q8092:Q29816="",,),0)-1),"")</f>
        <v>5</v>
      </c>
      <c r="Q8092">
        <v>5</v>
      </c>
      <c r="R8092">
        <f t="shared" si="128"/>
        <v>0</v>
      </c>
    </row>
    <row r="8093" spans="1:18" x14ac:dyDescent="0.3">
      <c r="A8093" t="s">
        <v>603</v>
      </c>
      <c r="B8093" s="1">
        <v>38540</v>
      </c>
      <c r="C8093" t="s">
        <v>16</v>
      </c>
      <c r="D8093" t="s">
        <v>652</v>
      </c>
      <c r="E8093" t="s">
        <v>653</v>
      </c>
      <c r="G8093" s="6" t="s">
        <v>29</v>
      </c>
      <c r="H8093" t="s">
        <v>126</v>
      </c>
      <c r="I8093" t="s">
        <v>21</v>
      </c>
      <c r="J8093" t="s">
        <v>22</v>
      </c>
      <c r="K8093">
        <v>54.3</v>
      </c>
      <c r="L8093">
        <v>41</v>
      </c>
      <c r="M8093" t="s">
        <v>492</v>
      </c>
      <c r="N8093">
        <v>41</v>
      </c>
      <c r="P8093" cm="1">
        <f t="array" ref="P8093">IF(Q8093&gt;0,INDEX(Q8093:Q29817,MATCH(TRUE,INDEX(Q8093:Q29817="",,),0)-1),"")</f>
        <v>5</v>
      </c>
      <c r="Q8093">
        <v>5</v>
      </c>
      <c r="R8093">
        <f t="shared" si="128"/>
        <v>0</v>
      </c>
    </row>
    <row r="8094" spans="1:18" x14ac:dyDescent="0.3">
      <c r="A8094" t="s">
        <v>603</v>
      </c>
      <c r="B8094" s="1">
        <v>38540</v>
      </c>
      <c r="C8094" t="s">
        <v>16</v>
      </c>
      <c r="D8094" t="s">
        <v>652</v>
      </c>
      <c r="E8094" t="s">
        <v>653</v>
      </c>
      <c r="G8094" s="6" t="s">
        <v>29</v>
      </c>
      <c r="H8094" t="s">
        <v>25</v>
      </c>
      <c r="I8094" t="s">
        <v>21</v>
      </c>
      <c r="J8094" t="s">
        <v>22</v>
      </c>
      <c r="K8094">
        <v>30.8</v>
      </c>
      <c r="L8094">
        <v>49</v>
      </c>
      <c r="M8094" t="s">
        <v>492</v>
      </c>
      <c r="N8094">
        <v>49</v>
      </c>
      <c r="P8094" cm="1">
        <f t="array" ref="P8094">IF(Q8094&gt;0,INDEX(Q8094:Q29818,MATCH(TRUE,INDEX(Q8094:Q29818="",,),0)-1),"")</f>
        <v>5</v>
      </c>
      <c r="Q8094">
        <v>5</v>
      </c>
      <c r="R8094">
        <f t="shared" si="128"/>
        <v>0</v>
      </c>
    </row>
    <row r="8095" spans="1:18" x14ac:dyDescent="0.3">
      <c r="A8095" t="s">
        <v>603</v>
      </c>
      <c r="B8095" s="1">
        <v>38540</v>
      </c>
      <c r="C8095" t="s">
        <v>16</v>
      </c>
      <c r="D8095" t="s">
        <v>652</v>
      </c>
      <c r="E8095" t="s">
        <v>653</v>
      </c>
      <c r="G8095" s="6" t="s">
        <v>29</v>
      </c>
      <c r="H8095" t="s">
        <v>30</v>
      </c>
      <c r="I8095" t="s">
        <v>26</v>
      </c>
      <c r="J8095" t="s">
        <v>27</v>
      </c>
      <c r="K8095">
        <v>427</v>
      </c>
      <c r="L8095">
        <v>10.75</v>
      </c>
      <c r="M8095" t="s">
        <v>492</v>
      </c>
      <c r="N8095">
        <v>10.75</v>
      </c>
      <c r="P8095" cm="1">
        <f t="array" ref="P8095">IF(Q8095&gt;0,INDEX(Q8095:Q29819,MATCH(TRUE,INDEX(Q8095:Q29819="",,),0)-1),"")</f>
        <v>5</v>
      </c>
      <c r="Q8095">
        <v>5</v>
      </c>
      <c r="R8095">
        <f t="shared" si="128"/>
        <v>0</v>
      </c>
    </row>
    <row r="8096" spans="1:18" x14ac:dyDescent="0.3">
      <c r="A8096" t="s">
        <v>603</v>
      </c>
      <c r="B8096" s="1">
        <v>38540</v>
      </c>
      <c r="C8096" t="s">
        <v>16</v>
      </c>
      <c r="D8096" t="s">
        <v>652</v>
      </c>
      <c r="E8096" t="s">
        <v>653</v>
      </c>
      <c r="G8096" s="6" t="s">
        <v>29</v>
      </c>
      <c r="H8096" t="s">
        <v>25</v>
      </c>
      <c r="I8096" t="s">
        <v>26</v>
      </c>
      <c r="J8096" t="s">
        <v>27</v>
      </c>
      <c r="K8096">
        <v>195</v>
      </c>
      <c r="L8096">
        <v>17.100000000000001</v>
      </c>
      <c r="M8096" t="s">
        <v>492</v>
      </c>
      <c r="N8096">
        <v>17.100000000000001</v>
      </c>
      <c r="P8096" cm="1">
        <f t="array" ref="P8096">IF(Q8096&gt;0,INDEX(Q8096:Q29820,MATCH(TRUE,INDEX(Q8096:Q29820="",,),0)-1),"")</f>
        <v>5</v>
      </c>
      <c r="Q8096">
        <v>5</v>
      </c>
      <c r="R8096">
        <f t="shared" si="128"/>
        <v>0</v>
      </c>
    </row>
    <row r="8097" spans="1:18" x14ac:dyDescent="0.3">
      <c r="A8097" t="s">
        <v>603</v>
      </c>
      <c r="B8097" s="1">
        <v>38540</v>
      </c>
      <c r="C8097" t="s">
        <v>16</v>
      </c>
      <c r="D8097" t="s">
        <v>652</v>
      </c>
      <c r="E8097" t="s">
        <v>653</v>
      </c>
      <c r="G8097" s="6" t="s">
        <v>29</v>
      </c>
      <c r="H8097" t="s">
        <v>28</v>
      </c>
      <c r="I8097" t="s">
        <v>26</v>
      </c>
      <c r="J8097" t="s">
        <v>27</v>
      </c>
      <c r="K8097">
        <v>1</v>
      </c>
      <c r="L8097">
        <v>21.15</v>
      </c>
      <c r="M8097" t="s">
        <v>492</v>
      </c>
      <c r="N8097">
        <v>21.15</v>
      </c>
      <c r="P8097" cm="1">
        <f t="array" ref="P8097">IF(Q8097&gt;0,INDEX(Q8097:Q29821,MATCH(TRUE,INDEX(Q8097:Q29821="",,),0)-1),"")</f>
        <v>5</v>
      </c>
      <c r="Q8097">
        <v>5</v>
      </c>
      <c r="R8097">
        <f t="shared" si="128"/>
        <v>0</v>
      </c>
    </row>
    <row r="8098" spans="1:18" x14ac:dyDescent="0.3">
      <c r="A8098" t="s">
        <v>603</v>
      </c>
      <c r="B8098" s="1">
        <v>38540</v>
      </c>
      <c r="C8098" t="s">
        <v>16</v>
      </c>
      <c r="D8098" t="s">
        <v>652</v>
      </c>
      <c r="E8098" t="s">
        <v>653</v>
      </c>
      <c r="G8098" s="6" t="s">
        <v>29</v>
      </c>
      <c r="H8098" t="s">
        <v>43</v>
      </c>
      <c r="I8098" t="s">
        <v>26</v>
      </c>
      <c r="J8098" t="s">
        <v>27</v>
      </c>
      <c r="K8098">
        <v>306</v>
      </c>
      <c r="L8098">
        <v>10.5</v>
      </c>
      <c r="M8098" t="s">
        <v>492</v>
      </c>
      <c r="N8098">
        <v>10.5</v>
      </c>
      <c r="P8098" cm="1">
        <f t="array" ref="P8098">IF(Q8098&gt;0,INDEX(Q8098:Q29822,MATCH(TRUE,INDEX(Q8098:Q29822="",,),0)-1),"")</f>
        <v>5</v>
      </c>
      <c r="Q8098">
        <v>5</v>
      </c>
      <c r="R8098">
        <f t="shared" si="128"/>
        <v>0</v>
      </c>
    </row>
    <row r="8099" spans="1:18" x14ac:dyDescent="0.3">
      <c r="P8099" t="str" cm="1">
        <f t="array" ref="P8099">IF(Q8099&gt;0,INDEX(Q8099:Q29823,MATCH(TRUE,INDEX(Q8099:Q29823="",,),0)-1),"")</f>
        <v/>
      </c>
      <c r="R8099" t="str">
        <f t="shared" si="128"/>
        <v/>
      </c>
    </row>
    <row r="8100" spans="1:18" x14ac:dyDescent="0.3">
      <c r="A8100" t="s">
        <v>603</v>
      </c>
      <c r="B8100" s="1">
        <v>38456</v>
      </c>
      <c r="C8100" t="s">
        <v>16</v>
      </c>
      <c r="D8100" t="s">
        <v>654</v>
      </c>
      <c r="E8100" t="s">
        <v>655</v>
      </c>
      <c r="G8100" t="s">
        <v>19</v>
      </c>
      <c r="H8100" t="s">
        <v>41</v>
      </c>
      <c r="I8100" t="s">
        <v>21</v>
      </c>
      <c r="J8100" t="s">
        <v>22</v>
      </c>
      <c r="K8100">
        <v>11</v>
      </c>
      <c r="L8100">
        <v>198</v>
      </c>
      <c r="M8100" t="s">
        <v>74</v>
      </c>
      <c r="N8100">
        <v>198</v>
      </c>
      <c r="O8100" t="s">
        <v>24</v>
      </c>
      <c r="P8100" cm="1">
        <f t="array" ref="P8100">IF(Q8100&gt;0,INDEX(Q8100:Q29824,MATCH(TRUE,INDEX(Q8100:Q29824="",,),0)-1),"")</f>
        <v>7</v>
      </c>
      <c r="Q8100">
        <v>1</v>
      </c>
      <c r="R8100">
        <f t="shared" si="128"/>
        <v>0</v>
      </c>
    </row>
    <row r="8101" spans="1:18" x14ac:dyDescent="0.3">
      <c r="A8101" t="s">
        <v>603</v>
      </c>
      <c r="B8101" s="1">
        <v>38456</v>
      </c>
      <c r="C8101" t="s">
        <v>16</v>
      </c>
      <c r="D8101" t="s">
        <v>654</v>
      </c>
      <c r="E8101" t="s">
        <v>655</v>
      </c>
      <c r="G8101" t="s">
        <v>19</v>
      </c>
      <c r="H8101" t="s">
        <v>28</v>
      </c>
      <c r="I8101" t="s">
        <v>21</v>
      </c>
      <c r="J8101" t="s">
        <v>22</v>
      </c>
      <c r="K8101">
        <v>20</v>
      </c>
      <c r="L8101">
        <v>96</v>
      </c>
      <c r="M8101" t="s">
        <v>74</v>
      </c>
      <c r="N8101">
        <v>96</v>
      </c>
      <c r="O8101" t="s">
        <v>24</v>
      </c>
      <c r="P8101" cm="1">
        <f t="array" ref="P8101">IF(Q8101&gt;0,INDEX(Q8101:Q29825,MATCH(TRUE,INDEX(Q8101:Q29825="",,),0)-1),"")</f>
        <v>7</v>
      </c>
      <c r="Q8101">
        <v>1</v>
      </c>
      <c r="R8101">
        <f t="shared" si="128"/>
        <v>0</v>
      </c>
    </row>
    <row r="8102" spans="1:18" x14ac:dyDescent="0.3">
      <c r="A8102" t="s">
        <v>603</v>
      </c>
      <c r="B8102" s="1">
        <v>38456</v>
      </c>
      <c r="C8102" t="s">
        <v>16</v>
      </c>
      <c r="D8102" t="s">
        <v>654</v>
      </c>
      <c r="E8102" t="s">
        <v>655</v>
      </c>
      <c r="G8102" t="s">
        <v>19</v>
      </c>
      <c r="H8102" t="s">
        <v>28</v>
      </c>
      <c r="I8102" t="s">
        <v>26</v>
      </c>
      <c r="J8102" t="s">
        <v>27</v>
      </c>
      <c r="K8102">
        <v>355</v>
      </c>
      <c r="L8102">
        <v>23</v>
      </c>
      <c r="M8102" t="s">
        <v>74</v>
      </c>
      <c r="N8102">
        <v>56.67</v>
      </c>
      <c r="O8102" t="s">
        <v>24</v>
      </c>
      <c r="P8102" cm="1">
        <f t="array" ref="P8102">IF(Q8102&gt;0,INDEX(Q8102:Q29826,MATCH(TRUE,INDEX(Q8102:Q29826="",,),0)-1),"")</f>
        <v>7</v>
      </c>
      <c r="Q8102">
        <v>1</v>
      </c>
      <c r="R8102">
        <f t="shared" si="128"/>
        <v>0</v>
      </c>
    </row>
    <row r="8103" spans="1:18" x14ac:dyDescent="0.3">
      <c r="A8103" t="s">
        <v>603</v>
      </c>
      <c r="B8103" s="1">
        <v>38456</v>
      </c>
      <c r="C8103" t="s">
        <v>16</v>
      </c>
      <c r="D8103" t="s">
        <v>654</v>
      </c>
      <c r="E8103" t="s">
        <v>655</v>
      </c>
      <c r="G8103" s="6" t="s">
        <v>29</v>
      </c>
      <c r="H8103" t="s">
        <v>43</v>
      </c>
      <c r="I8103" t="s">
        <v>21</v>
      </c>
      <c r="J8103" t="s">
        <v>22</v>
      </c>
      <c r="K8103">
        <v>12</v>
      </c>
      <c r="L8103">
        <v>117</v>
      </c>
      <c r="M8103" t="s">
        <v>74</v>
      </c>
      <c r="N8103">
        <v>117</v>
      </c>
      <c r="O8103" t="s">
        <v>24</v>
      </c>
      <c r="P8103" cm="1">
        <f t="array" ref="P8103">IF(Q8103&gt;0,INDEX(Q8103:Q29827,MATCH(TRUE,INDEX(Q8103:Q29827="",,),0)-1),"")</f>
        <v>7</v>
      </c>
      <c r="Q8103">
        <v>1</v>
      </c>
      <c r="R8103">
        <f t="shared" si="128"/>
        <v>0</v>
      </c>
    </row>
    <row r="8104" spans="1:18" x14ac:dyDescent="0.3">
      <c r="A8104" t="s">
        <v>603</v>
      </c>
      <c r="B8104" s="1">
        <v>38456</v>
      </c>
      <c r="C8104" t="s">
        <v>16</v>
      </c>
      <c r="D8104" t="s">
        <v>654</v>
      </c>
      <c r="E8104" t="s">
        <v>655</v>
      </c>
      <c r="G8104" s="6" t="s">
        <v>29</v>
      </c>
      <c r="H8104" t="s">
        <v>41</v>
      </c>
      <c r="I8104" t="s">
        <v>26</v>
      </c>
      <c r="J8104" t="s">
        <v>27</v>
      </c>
      <c r="K8104">
        <v>25</v>
      </c>
      <c r="L8104">
        <v>29.65</v>
      </c>
      <c r="M8104" t="s">
        <v>74</v>
      </c>
      <c r="N8104">
        <v>29.65</v>
      </c>
      <c r="O8104" t="s">
        <v>24</v>
      </c>
      <c r="P8104" cm="1">
        <f t="array" ref="P8104">IF(Q8104&gt;0,INDEX(Q8104:Q29828,MATCH(TRUE,INDEX(Q8104:Q29828="",,),0)-1),"")</f>
        <v>7</v>
      </c>
      <c r="Q8104">
        <v>1</v>
      </c>
      <c r="R8104">
        <f t="shared" si="128"/>
        <v>0</v>
      </c>
    </row>
    <row r="8105" spans="1:18" x14ac:dyDescent="0.3">
      <c r="A8105" t="s">
        <v>603</v>
      </c>
      <c r="B8105" s="1">
        <v>38456</v>
      </c>
      <c r="C8105" t="s">
        <v>16</v>
      </c>
      <c r="D8105" t="s">
        <v>654</v>
      </c>
      <c r="E8105" t="s">
        <v>655</v>
      </c>
      <c r="G8105" s="6" t="s">
        <v>29</v>
      </c>
      <c r="H8105" t="s">
        <v>43</v>
      </c>
      <c r="I8105" t="s">
        <v>26</v>
      </c>
      <c r="J8105" t="s">
        <v>27</v>
      </c>
      <c r="K8105">
        <v>55</v>
      </c>
      <c r="L8105">
        <v>9.35</v>
      </c>
      <c r="M8105" t="s">
        <v>74</v>
      </c>
      <c r="N8105">
        <v>9.35</v>
      </c>
      <c r="O8105" t="s">
        <v>24</v>
      </c>
      <c r="P8105" cm="1">
        <f t="array" ref="P8105">IF(Q8105&gt;0,INDEX(Q8105:Q29829,MATCH(TRUE,INDEX(Q8105:Q29829="",,),0)-1),"")</f>
        <v>7</v>
      </c>
      <c r="Q8105">
        <v>1</v>
      </c>
      <c r="R8105">
        <f t="shared" si="128"/>
        <v>0</v>
      </c>
    </row>
    <row r="8106" spans="1:18" x14ac:dyDescent="0.3">
      <c r="A8106" t="s">
        <v>603</v>
      </c>
      <c r="B8106" s="1">
        <v>38456</v>
      </c>
      <c r="C8106" t="s">
        <v>16</v>
      </c>
      <c r="D8106" t="s">
        <v>654</v>
      </c>
      <c r="E8106" t="s">
        <v>655</v>
      </c>
      <c r="G8106" t="s">
        <v>19</v>
      </c>
      <c r="H8106" t="s">
        <v>41</v>
      </c>
      <c r="I8106" t="s">
        <v>21</v>
      </c>
      <c r="J8106" t="s">
        <v>22</v>
      </c>
      <c r="K8106">
        <v>11</v>
      </c>
      <c r="L8106">
        <v>198</v>
      </c>
      <c r="M8106" t="s">
        <v>518</v>
      </c>
      <c r="N8106">
        <v>990</v>
      </c>
      <c r="P8106" cm="1">
        <f t="array" ref="P8106">IF(Q8106&gt;0,INDEX(Q8106:Q29830,MATCH(TRUE,INDEX(Q8106:Q29830="",,),0)-1),"")</f>
        <v>7</v>
      </c>
      <c r="Q8106">
        <v>2</v>
      </c>
      <c r="R8106">
        <f t="shared" si="128"/>
        <v>0</v>
      </c>
    </row>
    <row r="8107" spans="1:18" x14ac:dyDescent="0.3">
      <c r="A8107" t="s">
        <v>603</v>
      </c>
      <c r="B8107" s="1">
        <v>38456</v>
      </c>
      <c r="C8107" t="s">
        <v>16</v>
      </c>
      <c r="D8107" t="s">
        <v>654</v>
      </c>
      <c r="E8107" t="s">
        <v>655</v>
      </c>
      <c r="G8107" t="s">
        <v>19</v>
      </c>
      <c r="H8107" t="s">
        <v>28</v>
      </c>
      <c r="I8107" t="s">
        <v>21</v>
      </c>
      <c r="J8107" t="s">
        <v>22</v>
      </c>
      <c r="K8107">
        <v>20</v>
      </c>
      <c r="L8107">
        <v>96</v>
      </c>
      <c r="M8107" t="s">
        <v>518</v>
      </c>
      <c r="N8107">
        <v>96</v>
      </c>
      <c r="P8107" cm="1">
        <f t="array" ref="P8107">IF(Q8107&gt;0,INDEX(Q8107:Q29831,MATCH(TRUE,INDEX(Q8107:Q29831="",,),0)-1),"")</f>
        <v>7</v>
      </c>
      <c r="Q8107">
        <v>2</v>
      </c>
      <c r="R8107">
        <f t="shared" si="128"/>
        <v>0</v>
      </c>
    </row>
    <row r="8108" spans="1:18" x14ac:dyDescent="0.3">
      <c r="A8108" t="s">
        <v>603</v>
      </c>
      <c r="B8108" s="1">
        <v>38456</v>
      </c>
      <c r="C8108" t="s">
        <v>16</v>
      </c>
      <c r="D8108" t="s">
        <v>654</v>
      </c>
      <c r="E8108" t="s">
        <v>655</v>
      </c>
      <c r="G8108" t="s">
        <v>19</v>
      </c>
      <c r="H8108" t="s">
        <v>28</v>
      </c>
      <c r="I8108" t="s">
        <v>26</v>
      </c>
      <c r="J8108" t="s">
        <v>27</v>
      </c>
      <c r="K8108">
        <v>355</v>
      </c>
      <c r="L8108">
        <v>23</v>
      </c>
      <c r="M8108" t="s">
        <v>518</v>
      </c>
      <c r="N8108">
        <v>23</v>
      </c>
      <c r="P8108" cm="1">
        <f t="array" ref="P8108">IF(Q8108&gt;0,INDEX(Q8108:Q29832,MATCH(TRUE,INDEX(Q8108:Q29832="",,),0)-1),"")</f>
        <v>7</v>
      </c>
      <c r="Q8108">
        <v>2</v>
      </c>
      <c r="R8108">
        <f t="shared" si="128"/>
        <v>0</v>
      </c>
    </row>
    <row r="8109" spans="1:18" x14ac:dyDescent="0.3">
      <c r="A8109" t="s">
        <v>603</v>
      </c>
      <c r="B8109" s="1">
        <v>38456</v>
      </c>
      <c r="C8109" t="s">
        <v>16</v>
      </c>
      <c r="D8109" t="s">
        <v>654</v>
      </c>
      <c r="E8109" t="s">
        <v>655</v>
      </c>
      <c r="G8109" s="6" t="s">
        <v>29</v>
      </c>
      <c r="H8109" t="s">
        <v>43</v>
      </c>
      <c r="I8109" t="s">
        <v>21</v>
      </c>
      <c r="J8109" t="s">
        <v>22</v>
      </c>
      <c r="K8109">
        <v>12</v>
      </c>
      <c r="L8109">
        <v>117</v>
      </c>
      <c r="M8109" t="s">
        <v>518</v>
      </c>
      <c r="N8109">
        <v>117</v>
      </c>
      <c r="P8109" cm="1">
        <f t="array" ref="P8109">IF(Q8109&gt;0,INDEX(Q8109:Q29833,MATCH(TRUE,INDEX(Q8109:Q29833="",,),0)-1),"")</f>
        <v>7</v>
      </c>
      <c r="Q8109">
        <v>2</v>
      </c>
      <c r="R8109">
        <f t="shared" si="128"/>
        <v>0</v>
      </c>
    </row>
    <row r="8110" spans="1:18" x14ac:dyDescent="0.3">
      <c r="A8110" t="s">
        <v>603</v>
      </c>
      <c r="B8110" s="1">
        <v>38456</v>
      </c>
      <c r="C8110" t="s">
        <v>16</v>
      </c>
      <c r="D8110" t="s">
        <v>654</v>
      </c>
      <c r="E8110" t="s">
        <v>655</v>
      </c>
      <c r="G8110" s="6" t="s">
        <v>29</v>
      </c>
      <c r="H8110" t="s">
        <v>41</v>
      </c>
      <c r="I8110" t="s">
        <v>26</v>
      </c>
      <c r="J8110" t="s">
        <v>27</v>
      </c>
      <c r="K8110">
        <v>25</v>
      </c>
      <c r="L8110">
        <v>29.65</v>
      </c>
      <c r="M8110" t="s">
        <v>518</v>
      </c>
      <c r="N8110">
        <v>29.65</v>
      </c>
      <c r="P8110" cm="1">
        <f t="array" ref="P8110">IF(Q8110&gt;0,INDEX(Q8110:Q29834,MATCH(TRUE,INDEX(Q8110:Q29834="",,),0)-1),"")</f>
        <v>7</v>
      </c>
      <c r="Q8110">
        <v>2</v>
      </c>
      <c r="R8110">
        <f t="shared" si="128"/>
        <v>0</v>
      </c>
    </row>
    <row r="8111" spans="1:18" x14ac:dyDescent="0.3">
      <c r="A8111" t="s">
        <v>603</v>
      </c>
      <c r="B8111" s="1">
        <v>38456</v>
      </c>
      <c r="C8111" t="s">
        <v>16</v>
      </c>
      <c r="D8111" t="s">
        <v>654</v>
      </c>
      <c r="E8111" t="s">
        <v>655</v>
      </c>
      <c r="G8111" s="6" t="s">
        <v>29</v>
      </c>
      <c r="H8111" t="s">
        <v>43</v>
      </c>
      <c r="I8111" t="s">
        <v>26</v>
      </c>
      <c r="J8111" t="s">
        <v>27</v>
      </c>
      <c r="K8111">
        <v>55</v>
      </c>
      <c r="L8111">
        <v>9.35</v>
      </c>
      <c r="M8111" t="s">
        <v>518</v>
      </c>
      <c r="N8111">
        <v>9.35</v>
      </c>
      <c r="P8111" cm="1">
        <f t="array" ref="P8111">IF(Q8111&gt;0,INDEX(Q8111:Q29835,MATCH(TRUE,INDEX(Q8111:Q29835="",,),0)-1),"")</f>
        <v>7</v>
      </c>
      <c r="Q8111">
        <v>2</v>
      </c>
      <c r="R8111">
        <f t="shared" si="128"/>
        <v>0</v>
      </c>
    </row>
    <row r="8112" spans="1:18" x14ac:dyDescent="0.3">
      <c r="A8112" t="s">
        <v>603</v>
      </c>
      <c r="B8112" s="1">
        <v>38456</v>
      </c>
      <c r="C8112" t="s">
        <v>16</v>
      </c>
      <c r="D8112" t="s">
        <v>654</v>
      </c>
      <c r="E8112" t="s">
        <v>655</v>
      </c>
      <c r="G8112" t="s">
        <v>19</v>
      </c>
      <c r="H8112" t="s">
        <v>41</v>
      </c>
      <c r="I8112" t="s">
        <v>21</v>
      </c>
      <c r="J8112" t="s">
        <v>22</v>
      </c>
      <c r="K8112">
        <v>11</v>
      </c>
      <c r="L8112">
        <v>198</v>
      </c>
      <c r="M8112" t="s">
        <v>86</v>
      </c>
      <c r="N8112">
        <v>819.32</v>
      </c>
      <c r="P8112" cm="1">
        <f t="array" ref="P8112">IF(Q8112&gt;0,INDEX(Q8112:Q29836,MATCH(TRUE,INDEX(Q8112:Q29836="",,),0)-1),"")</f>
        <v>7</v>
      </c>
      <c r="Q8112">
        <v>3</v>
      </c>
      <c r="R8112">
        <f t="shared" si="128"/>
        <v>0</v>
      </c>
    </row>
    <row r="8113" spans="1:18" x14ac:dyDescent="0.3">
      <c r="A8113" t="s">
        <v>603</v>
      </c>
      <c r="B8113" s="1">
        <v>38456</v>
      </c>
      <c r="C8113" t="s">
        <v>16</v>
      </c>
      <c r="D8113" t="s">
        <v>654</v>
      </c>
      <c r="E8113" t="s">
        <v>655</v>
      </c>
      <c r="G8113" t="s">
        <v>19</v>
      </c>
      <c r="H8113" t="s">
        <v>28</v>
      </c>
      <c r="I8113" t="s">
        <v>21</v>
      </c>
      <c r="J8113" t="s">
        <v>22</v>
      </c>
      <c r="K8113">
        <v>20</v>
      </c>
      <c r="L8113">
        <v>96</v>
      </c>
      <c r="M8113" t="s">
        <v>86</v>
      </c>
      <c r="N8113">
        <v>96</v>
      </c>
      <c r="P8113" cm="1">
        <f t="array" ref="P8113">IF(Q8113&gt;0,INDEX(Q8113:Q29837,MATCH(TRUE,INDEX(Q8113:Q29837="",,),0)-1),"")</f>
        <v>7</v>
      </c>
      <c r="Q8113">
        <v>3</v>
      </c>
      <c r="R8113">
        <f t="shared" si="128"/>
        <v>0</v>
      </c>
    </row>
    <row r="8114" spans="1:18" x14ac:dyDescent="0.3">
      <c r="A8114" t="s">
        <v>603</v>
      </c>
      <c r="B8114" s="1">
        <v>38456</v>
      </c>
      <c r="C8114" t="s">
        <v>16</v>
      </c>
      <c r="D8114" t="s">
        <v>654</v>
      </c>
      <c r="E8114" t="s">
        <v>655</v>
      </c>
      <c r="G8114" t="s">
        <v>19</v>
      </c>
      <c r="H8114" t="s">
        <v>28</v>
      </c>
      <c r="I8114" t="s">
        <v>26</v>
      </c>
      <c r="J8114" t="s">
        <v>27</v>
      </c>
      <c r="K8114">
        <v>355</v>
      </c>
      <c r="L8114">
        <v>23</v>
      </c>
      <c r="M8114" t="s">
        <v>86</v>
      </c>
      <c r="N8114">
        <v>23</v>
      </c>
      <c r="P8114" cm="1">
        <f t="array" ref="P8114">IF(Q8114&gt;0,INDEX(Q8114:Q29838,MATCH(TRUE,INDEX(Q8114:Q29838="",,),0)-1),"")</f>
        <v>7</v>
      </c>
      <c r="Q8114">
        <v>3</v>
      </c>
      <c r="R8114">
        <f t="shared" si="128"/>
        <v>0</v>
      </c>
    </row>
    <row r="8115" spans="1:18" x14ac:dyDescent="0.3">
      <c r="A8115" t="s">
        <v>603</v>
      </c>
      <c r="B8115" s="1">
        <v>38456</v>
      </c>
      <c r="C8115" t="s">
        <v>16</v>
      </c>
      <c r="D8115" t="s">
        <v>654</v>
      </c>
      <c r="E8115" t="s">
        <v>655</v>
      </c>
      <c r="G8115" s="6" t="s">
        <v>29</v>
      </c>
      <c r="H8115" t="s">
        <v>43</v>
      </c>
      <c r="I8115" t="s">
        <v>21</v>
      </c>
      <c r="J8115" t="s">
        <v>22</v>
      </c>
      <c r="K8115">
        <v>12</v>
      </c>
      <c r="L8115">
        <v>117</v>
      </c>
      <c r="M8115" t="s">
        <v>86</v>
      </c>
      <c r="N8115">
        <v>117</v>
      </c>
      <c r="P8115" cm="1">
        <f t="array" ref="P8115">IF(Q8115&gt;0,INDEX(Q8115:Q29839,MATCH(TRUE,INDEX(Q8115:Q29839="",,),0)-1),"")</f>
        <v>7</v>
      </c>
      <c r="Q8115">
        <v>3</v>
      </c>
      <c r="R8115">
        <f t="shared" si="128"/>
        <v>0</v>
      </c>
    </row>
    <row r="8116" spans="1:18" x14ac:dyDescent="0.3">
      <c r="A8116" t="s">
        <v>603</v>
      </c>
      <c r="B8116" s="1">
        <v>38456</v>
      </c>
      <c r="C8116" t="s">
        <v>16</v>
      </c>
      <c r="D8116" t="s">
        <v>654</v>
      </c>
      <c r="E8116" t="s">
        <v>655</v>
      </c>
      <c r="G8116" s="6" t="s">
        <v>29</v>
      </c>
      <c r="H8116" t="s">
        <v>41</v>
      </c>
      <c r="I8116" t="s">
        <v>26</v>
      </c>
      <c r="J8116" t="s">
        <v>27</v>
      </c>
      <c r="K8116">
        <v>25</v>
      </c>
      <c r="L8116">
        <v>29.65</v>
      </c>
      <c r="M8116" t="s">
        <v>86</v>
      </c>
      <c r="N8116">
        <v>29.65</v>
      </c>
      <c r="P8116" cm="1">
        <f t="array" ref="P8116">IF(Q8116&gt;0,INDEX(Q8116:Q29840,MATCH(TRUE,INDEX(Q8116:Q29840="",,),0)-1),"")</f>
        <v>7</v>
      </c>
      <c r="Q8116">
        <v>3</v>
      </c>
      <c r="R8116">
        <f t="shared" ref="R8116:R8179" si="129">IF(P8116="","",0)</f>
        <v>0</v>
      </c>
    </row>
    <row r="8117" spans="1:18" x14ac:dyDescent="0.3">
      <c r="A8117" t="s">
        <v>603</v>
      </c>
      <c r="B8117" s="1">
        <v>38456</v>
      </c>
      <c r="C8117" t="s">
        <v>16</v>
      </c>
      <c r="D8117" t="s">
        <v>654</v>
      </c>
      <c r="E8117" t="s">
        <v>655</v>
      </c>
      <c r="G8117" s="6" t="s">
        <v>29</v>
      </c>
      <c r="H8117" t="s">
        <v>43</v>
      </c>
      <c r="I8117" t="s">
        <v>26</v>
      </c>
      <c r="J8117" t="s">
        <v>27</v>
      </c>
      <c r="K8117">
        <v>55</v>
      </c>
      <c r="L8117">
        <v>9.35</v>
      </c>
      <c r="M8117" t="s">
        <v>86</v>
      </c>
      <c r="N8117">
        <v>9.35</v>
      </c>
      <c r="P8117" cm="1">
        <f t="array" ref="P8117">IF(Q8117&gt;0,INDEX(Q8117:Q29841,MATCH(TRUE,INDEX(Q8117:Q29841="",,),0)-1),"")</f>
        <v>7</v>
      </c>
      <c r="Q8117">
        <v>3</v>
      </c>
      <c r="R8117">
        <f t="shared" si="129"/>
        <v>0</v>
      </c>
    </row>
    <row r="8118" spans="1:18" x14ac:dyDescent="0.3">
      <c r="A8118" t="s">
        <v>603</v>
      </c>
      <c r="B8118" s="1">
        <v>38456</v>
      </c>
      <c r="C8118" t="s">
        <v>16</v>
      </c>
      <c r="D8118" t="s">
        <v>654</v>
      </c>
      <c r="E8118" t="s">
        <v>655</v>
      </c>
      <c r="G8118" t="s">
        <v>19</v>
      </c>
      <c r="H8118" t="s">
        <v>41</v>
      </c>
      <c r="I8118" t="s">
        <v>21</v>
      </c>
      <c r="J8118" t="s">
        <v>22</v>
      </c>
      <c r="K8118">
        <v>11</v>
      </c>
      <c r="L8118">
        <v>198</v>
      </c>
      <c r="M8118" t="s">
        <v>32</v>
      </c>
      <c r="N8118">
        <v>400</v>
      </c>
      <c r="P8118" cm="1">
        <f t="array" ref="P8118">IF(Q8118&gt;0,INDEX(Q8118:Q29842,MATCH(TRUE,INDEX(Q8118:Q29842="",,),0)-1),"")</f>
        <v>7</v>
      </c>
      <c r="Q8118">
        <v>4</v>
      </c>
      <c r="R8118">
        <f t="shared" si="129"/>
        <v>0</v>
      </c>
    </row>
    <row r="8119" spans="1:18" x14ac:dyDescent="0.3">
      <c r="A8119" t="s">
        <v>603</v>
      </c>
      <c r="B8119" s="1">
        <v>38456</v>
      </c>
      <c r="C8119" t="s">
        <v>16</v>
      </c>
      <c r="D8119" t="s">
        <v>654</v>
      </c>
      <c r="E8119" t="s">
        <v>655</v>
      </c>
      <c r="G8119" t="s">
        <v>19</v>
      </c>
      <c r="H8119" t="s">
        <v>28</v>
      </c>
      <c r="I8119" t="s">
        <v>21</v>
      </c>
      <c r="J8119" t="s">
        <v>22</v>
      </c>
      <c r="K8119">
        <v>20</v>
      </c>
      <c r="L8119">
        <v>96</v>
      </c>
      <c r="M8119" t="s">
        <v>32</v>
      </c>
      <c r="N8119">
        <v>96</v>
      </c>
      <c r="P8119" cm="1">
        <f t="array" ref="P8119">IF(Q8119&gt;0,INDEX(Q8119:Q29843,MATCH(TRUE,INDEX(Q8119:Q29843="",,),0)-1),"")</f>
        <v>7</v>
      </c>
      <c r="Q8119">
        <v>4</v>
      </c>
      <c r="R8119">
        <f t="shared" si="129"/>
        <v>0</v>
      </c>
    </row>
    <row r="8120" spans="1:18" x14ac:dyDescent="0.3">
      <c r="A8120" t="s">
        <v>603</v>
      </c>
      <c r="B8120" s="1">
        <v>38456</v>
      </c>
      <c r="C8120" t="s">
        <v>16</v>
      </c>
      <c r="D8120" t="s">
        <v>654</v>
      </c>
      <c r="E8120" t="s">
        <v>655</v>
      </c>
      <c r="G8120" t="s">
        <v>19</v>
      </c>
      <c r="H8120" t="s">
        <v>28</v>
      </c>
      <c r="I8120" t="s">
        <v>26</v>
      </c>
      <c r="J8120" t="s">
        <v>27</v>
      </c>
      <c r="K8120">
        <v>355</v>
      </c>
      <c r="L8120">
        <v>23</v>
      </c>
      <c r="M8120" t="s">
        <v>32</v>
      </c>
      <c r="N8120">
        <v>32</v>
      </c>
      <c r="P8120" cm="1">
        <f t="array" ref="P8120">IF(Q8120&gt;0,INDEX(Q8120:Q29844,MATCH(TRUE,INDEX(Q8120:Q29844="",,),0)-1),"")</f>
        <v>7</v>
      </c>
      <c r="Q8120">
        <v>4</v>
      </c>
      <c r="R8120">
        <f t="shared" si="129"/>
        <v>0</v>
      </c>
    </row>
    <row r="8121" spans="1:18" x14ac:dyDescent="0.3">
      <c r="A8121" t="s">
        <v>603</v>
      </c>
      <c r="B8121" s="1">
        <v>38456</v>
      </c>
      <c r="C8121" t="s">
        <v>16</v>
      </c>
      <c r="D8121" t="s">
        <v>654</v>
      </c>
      <c r="E8121" t="s">
        <v>655</v>
      </c>
      <c r="G8121" s="6" t="s">
        <v>29</v>
      </c>
      <c r="H8121" t="s">
        <v>43</v>
      </c>
      <c r="I8121" t="s">
        <v>21</v>
      </c>
      <c r="J8121" t="s">
        <v>22</v>
      </c>
      <c r="K8121">
        <v>12</v>
      </c>
      <c r="L8121">
        <v>117</v>
      </c>
      <c r="M8121" t="s">
        <v>32</v>
      </c>
      <c r="N8121">
        <v>117</v>
      </c>
      <c r="P8121" cm="1">
        <f t="array" ref="P8121">IF(Q8121&gt;0,INDEX(Q8121:Q29845,MATCH(TRUE,INDEX(Q8121:Q29845="",,),0)-1),"")</f>
        <v>7</v>
      </c>
      <c r="Q8121">
        <v>4</v>
      </c>
      <c r="R8121">
        <f t="shared" si="129"/>
        <v>0</v>
      </c>
    </row>
    <row r="8122" spans="1:18" x14ac:dyDescent="0.3">
      <c r="A8122" t="s">
        <v>603</v>
      </c>
      <c r="B8122" s="1">
        <v>38456</v>
      </c>
      <c r="C8122" t="s">
        <v>16</v>
      </c>
      <c r="D8122" t="s">
        <v>654</v>
      </c>
      <c r="E8122" t="s">
        <v>655</v>
      </c>
      <c r="G8122" s="6" t="s">
        <v>29</v>
      </c>
      <c r="H8122" t="s">
        <v>41</v>
      </c>
      <c r="I8122" t="s">
        <v>26</v>
      </c>
      <c r="J8122" t="s">
        <v>27</v>
      </c>
      <c r="K8122">
        <v>25</v>
      </c>
      <c r="L8122">
        <v>29.65</v>
      </c>
      <c r="M8122" t="s">
        <v>32</v>
      </c>
      <c r="N8122">
        <v>29.65</v>
      </c>
      <c r="P8122" cm="1">
        <f t="array" ref="P8122">IF(Q8122&gt;0,INDEX(Q8122:Q29846,MATCH(TRUE,INDEX(Q8122:Q29846="",,),0)-1),"")</f>
        <v>7</v>
      </c>
      <c r="Q8122">
        <v>4</v>
      </c>
      <c r="R8122">
        <f t="shared" si="129"/>
        <v>0</v>
      </c>
    </row>
    <row r="8123" spans="1:18" x14ac:dyDescent="0.3">
      <c r="A8123" t="s">
        <v>603</v>
      </c>
      <c r="B8123" s="1">
        <v>38456</v>
      </c>
      <c r="C8123" t="s">
        <v>16</v>
      </c>
      <c r="D8123" t="s">
        <v>654</v>
      </c>
      <c r="E8123" t="s">
        <v>655</v>
      </c>
      <c r="G8123" s="6" t="s">
        <v>29</v>
      </c>
      <c r="H8123" t="s">
        <v>43</v>
      </c>
      <c r="I8123" t="s">
        <v>26</v>
      </c>
      <c r="J8123" t="s">
        <v>27</v>
      </c>
      <c r="K8123">
        <v>55</v>
      </c>
      <c r="L8123">
        <v>9.35</v>
      </c>
      <c r="M8123" t="s">
        <v>32</v>
      </c>
      <c r="N8123">
        <v>9.35</v>
      </c>
      <c r="P8123" cm="1">
        <f t="array" ref="P8123">IF(Q8123&gt;0,INDEX(Q8123:Q29847,MATCH(TRUE,INDEX(Q8123:Q29847="",,),0)-1),"")</f>
        <v>7</v>
      </c>
      <c r="Q8123">
        <v>4</v>
      </c>
      <c r="R8123">
        <f t="shared" si="129"/>
        <v>0</v>
      </c>
    </row>
    <row r="8124" spans="1:18" x14ac:dyDescent="0.3">
      <c r="A8124" t="s">
        <v>603</v>
      </c>
      <c r="B8124" s="1">
        <v>38456</v>
      </c>
      <c r="C8124" t="s">
        <v>16</v>
      </c>
      <c r="D8124" t="s">
        <v>654</v>
      </c>
      <c r="E8124" t="s">
        <v>655</v>
      </c>
      <c r="G8124" t="s">
        <v>19</v>
      </c>
      <c r="H8124" t="s">
        <v>41</v>
      </c>
      <c r="I8124" t="s">
        <v>21</v>
      </c>
      <c r="J8124" t="s">
        <v>22</v>
      </c>
      <c r="K8124">
        <v>11</v>
      </c>
      <c r="L8124">
        <v>198</v>
      </c>
      <c r="M8124" t="s">
        <v>31</v>
      </c>
      <c r="N8124">
        <v>559.59</v>
      </c>
      <c r="P8124" cm="1">
        <f t="array" ref="P8124">IF(Q8124&gt;0,INDEX(Q8124:Q29848,MATCH(TRUE,INDEX(Q8124:Q29848="",,),0)-1),"")</f>
        <v>7</v>
      </c>
      <c r="Q8124">
        <v>5</v>
      </c>
      <c r="R8124">
        <f t="shared" si="129"/>
        <v>0</v>
      </c>
    </row>
    <row r="8125" spans="1:18" x14ac:dyDescent="0.3">
      <c r="A8125" t="s">
        <v>603</v>
      </c>
      <c r="B8125" s="1">
        <v>38456</v>
      </c>
      <c r="C8125" t="s">
        <v>16</v>
      </c>
      <c r="D8125" t="s">
        <v>654</v>
      </c>
      <c r="E8125" t="s">
        <v>655</v>
      </c>
      <c r="G8125" t="s">
        <v>19</v>
      </c>
      <c r="H8125" t="s">
        <v>28</v>
      </c>
      <c r="I8125" t="s">
        <v>21</v>
      </c>
      <c r="J8125" t="s">
        <v>22</v>
      </c>
      <c r="K8125">
        <v>20</v>
      </c>
      <c r="L8125">
        <v>96</v>
      </c>
      <c r="M8125" t="s">
        <v>31</v>
      </c>
      <c r="N8125">
        <v>96</v>
      </c>
      <c r="P8125" cm="1">
        <f t="array" ref="P8125">IF(Q8125&gt;0,INDEX(Q8125:Q29849,MATCH(TRUE,INDEX(Q8125:Q29849="",,),0)-1),"")</f>
        <v>7</v>
      </c>
      <c r="Q8125">
        <v>5</v>
      </c>
      <c r="R8125">
        <f t="shared" si="129"/>
        <v>0</v>
      </c>
    </row>
    <row r="8126" spans="1:18" x14ac:dyDescent="0.3">
      <c r="A8126" t="s">
        <v>603</v>
      </c>
      <c r="B8126" s="1">
        <v>38456</v>
      </c>
      <c r="C8126" t="s">
        <v>16</v>
      </c>
      <c r="D8126" t="s">
        <v>654</v>
      </c>
      <c r="E8126" t="s">
        <v>655</v>
      </c>
      <c r="G8126" t="s">
        <v>19</v>
      </c>
      <c r="H8126" t="s">
        <v>28</v>
      </c>
      <c r="I8126" t="s">
        <v>26</v>
      </c>
      <c r="J8126" t="s">
        <v>27</v>
      </c>
      <c r="K8126">
        <v>355</v>
      </c>
      <c r="L8126">
        <v>23</v>
      </c>
      <c r="M8126" t="s">
        <v>31</v>
      </c>
      <c r="N8126">
        <v>23.07</v>
      </c>
      <c r="P8126" cm="1">
        <f t="array" ref="P8126">IF(Q8126&gt;0,INDEX(Q8126:Q29850,MATCH(TRUE,INDEX(Q8126:Q29850="",,),0)-1),"")</f>
        <v>7</v>
      </c>
      <c r="Q8126">
        <v>5</v>
      </c>
      <c r="R8126">
        <f t="shared" si="129"/>
        <v>0</v>
      </c>
    </row>
    <row r="8127" spans="1:18" x14ac:dyDescent="0.3">
      <c r="A8127" t="s">
        <v>603</v>
      </c>
      <c r="B8127" s="1">
        <v>38456</v>
      </c>
      <c r="C8127" t="s">
        <v>16</v>
      </c>
      <c r="D8127" t="s">
        <v>654</v>
      </c>
      <c r="E8127" t="s">
        <v>655</v>
      </c>
      <c r="G8127" s="6" t="s">
        <v>29</v>
      </c>
      <c r="H8127" t="s">
        <v>43</v>
      </c>
      <c r="I8127" t="s">
        <v>21</v>
      </c>
      <c r="J8127" t="s">
        <v>22</v>
      </c>
      <c r="K8127">
        <v>12</v>
      </c>
      <c r="L8127">
        <v>117</v>
      </c>
      <c r="M8127" t="s">
        <v>31</v>
      </c>
      <c r="N8127">
        <v>117</v>
      </c>
      <c r="P8127" cm="1">
        <f t="array" ref="P8127">IF(Q8127&gt;0,INDEX(Q8127:Q29851,MATCH(TRUE,INDEX(Q8127:Q29851="",,),0)-1),"")</f>
        <v>7</v>
      </c>
      <c r="Q8127">
        <v>5</v>
      </c>
      <c r="R8127">
        <f t="shared" si="129"/>
        <v>0</v>
      </c>
    </row>
    <row r="8128" spans="1:18" x14ac:dyDescent="0.3">
      <c r="A8128" t="s">
        <v>603</v>
      </c>
      <c r="B8128" s="1">
        <v>38456</v>
      </c>
      <c r="C8128" t="s">
        <v>16</v>
      </c>
      <c r="D8128" t="s">
        <v>654</v>
      </c>
      <c r="E8128" t="s">
        <v>655</v>
      </c>
      <c r="G8128" s="6" t="s">
        <v>29</v>
      </c>
      <c r="H8128" t="s">
        <v>41</v>
      </c>
      <c r="I8128" t="s">
        <v>26</v>
      </c>
      <c r="J8128" t="s">
        <v>27</v>
      </c>
      <c r="K8128">
        <v>25</v>
      </c>
      <c r="L8128">
        <v>29.65</v>
      </c>
      <c r="M8128" t="s">
        <v>31</v>
      </c>
      <c r="N8128">
        <v>29.65</v>
      </c>
      <c r="P8128" cm="1">
        <f t="array" ref="P8128">IF(Q8128&gt;0,INDEX(Q8128:Q29852,MATCH(TRUE,INDEX(Q8128:Q29852="",,),0)-1),"")</f>
        <v>7</v>
      </c>
      <c r="Q8128">
        <v>5</v>
      </c>
      <c r="R8128">
        <f t="shared" si="129"/>
        <v>0</v>
      </c>
    </row>
    <row r="8129" spans="1:18" x14ac:dyDescent="0.3">
      <c r="A8129" t="s">
        <v>603</v>
      </c>
      <c r="B8129" s="1">
        <v>38456</v>
      </c>
      <c r="C8129" t="s">
        <v>16</v>
      </c>
      <c r="D8129" t="s">
        <v>654</v>
      </c>
      <c r="E8129" t="s">
        <v>655</v>
      </c>
      <c r="G8129" s="6" t="s">
        <v>29</v>
      </c>
      <c r="H8129" t="s">
        <v>43</v>
      </c>
      <c r="I8129" t="s">
        <v>26</v>
      </c>
      <c r="J8129" t="s">
        <v>27</v>
      </c>
      <c r="K8129">
        <v>55</v>
      </c>
      <c r="L8129">
        <v>9.35</v>
      </c>
      <c r="M8129" t="s">
        <v>31</v>
      </c>
      <c r="N8129">
        <v>9.35</v>
      </c>
      <c r="P8129" cm="1">
        <f t="array" ref="P8129">IF(Q8129&gt;0,INDEX(Q8129:Q29853,MATCH(TRUE,INDEX(Q8129:Q29853="",,),0)-1),"")</f>
        <v>7</v>
      </c>
      <c r="Q8129">
        <v>5</v>
      </c>
      <c r="R8129">
        <f t="shared" si="129"/>
        <v>0</v>
      </c>
    </row>
    <row r="8130" spans="1:18" x14ac:dyDescent="0.3">
      <c r="A8130" t="s">
        <v>603</v>
      </c>
      <c r="B8130" s="1">
        <v>38456</v>
      </c>
      <c r="C8130" t="s">
        <v>16</v>
      </c>
      <c r="D8130" t="s">
        <v>654</v>
      </c>
      <c r="E8130" t="s">
        <v>655</v>
      </c>
      <c r="G8130" t="s">
        <v>19</v>
      </c>
      <c r="H8130" t="s">
        <v>41</v>
      </c>
      <c r="I8130" t="s">
        <v>21</v>
      </c>
      <c r="J8130" t="s">
        <v>22</v>
      </c>
      <c r="K8130">
        <v>11</v>
      </c>
      <c r="L8130">
        <v>198</v>
      </c>
      <c r="M8130" t="s">
        <v>44</v>
      </c>
      <c r="N8130">
        <v>198</v>
      </c>
      <c r="P8130" cm="1">
        <f t="array" ref="P8130">IF(Q8130&gt;0,INDEX(Q8130:Q29854,MATCH(TRUE,INDEX(Q8130:Q29854="",,),0)-1),"")</f>
        <v>7</v>
      </c>
      <c r="Q8130">
        <v>6</v>
      </c>
      <c r="R8130">
        <f t="shared" si="129"/>
        <v>0</v>
      </c>
    </row>
    <row r="8131" spans="1:18" x14ac:dyDescent="0.3">
      <c r="A8131" t="s">
        <v>603</v>
      </c>
      <c r="B8131" s="1">
        <v>38456</v>
      </c>
      <c r="C8131" t="s">
        <v>16</v>
      </c>
      <c r="D8131" t="s">
        <v>654</v>
      </c>
      <c r="E8131" t="s">
        <v>655</v>
      </c>
      <c r="G8131" t="s">
        <v>19</v>
      </c>
      <c r="H8131" t="s">
        <v>28</v>
      </c>
      <c r="I8131" t="s">
        <v>21</v>
      </c>
      <c r="J8131" t="s">
        <v>22</v>
      </c>
      <c r="K8131">
        <v>20</v>
      </c>
      <c r="L8131">
        <v>96</v>
      </c>
      <c r="M8131" t="s">
        <v>44</v>
      </c>
      <c r="N8131">
        <v>96</v>
      </c>
      <c r="P8131" cm="1">
        <f t="array" ref="P8131">IF(Q8131&gt;0,INDEX(Q8131:Q29855,MATCH(TRUE,INDEX(Q8131:Q29855="",,),0)-1),"")</f>
        <v>7</v>
      </c>
      <c r="Q8131">
        <v>6</v>
      </c>
      <c r="R8131">
        <f t="shared" si="129"/>
        <v>0</v>
      </c>
    </row>
    <row r="8132" spans="1:18" x14ac:dyDescent="0.3">
      <c r="A8132" t="s">
        <v>603</v>
      </c>
      <c r="B8132" s="1">
        <v>38456</v>
      </c>
      <c r="C8132" t="s">
        <v>16</v>
      </c>
      <c r="D8132" t="s">
        <v>654</v>
      </c>
      <c r="E8132" t="s">
        <v>655</v>
      </c>
      <c r="G8132" t="s">
        <v>19</v>
      </c>
      <c r="H8132" t="s">
        <v>28</v>
      </c>
      <c r="I8132" t="s">
        <v>26</v>
      </c>
      <c r="J8132" t="s">
        <v>27</v>
      </c>
      <c r="K8132">
        <v>355</v>
      </c>
      <c r="L8132">
        <v>23</v>
      </c>
      <c r="M8132" t="s">
        <v>44</v>
      </c>
      <c r="N8132">
        <v>28.18</v>
      </c>
      <c r="P8132" cm="1">
        <f t="array" ref="P8132">IF(Q8132&gt;0,INDEX(Q8132:Q29856,MATCH(TRUE,INDEX(Q8132:Q29856="",,),0)-1),"")</f>
        <v>7</v>
      </c>
      <c r="Q8132">
        <v>6</v>
      </c>
      <c r="R8132">
        <f t="shared" si="129"/>
        <v>0</v>
      </c>
    </row>
    <row r="8133" spans="1:18" x14ac:dyDescent="0.3">
      <c r="A8133" t="s">
        <v>603</v>
      </c>
      <c r="B8133" s="1">
        <v>38456</v>
      </c>
      <c r="C8133" t="s">
        <v>16</v>
      </c>
      <c r="D8133" t="s">
        <v>654</v>
      </c>
      <c r="E8133" t="s">
        <v>655</v>
      </c>
      <c r="G8133" s="6" t="s">
        <v>29</v>
      </c>
      <c r="H8133" t="s">
        <v>43</v>
      </c>
      <c r="I8133" t="s">
        <v>21</v>
      </c>
      <c r="J8133" t="s">
        <v>22</v>
      </c>
      <c r="K8133">
        <v>12</v>
      </c>
      <c r="L8133">
        <v>117</v>
      </c>
      <c r="M8133" t="s">
        <v>44</v>
      </c>
      <c r="N8133">
        <v>117</v>
      </c>
      <c r="P8133" cm="1">
        <f t="array" ref="P8133">IF(Q8133&gt;0,INDEX(Q8133:Q29857,MATCH(TRUE,INDEX(Q8133:Q29857="",,),0)-1),"")</f>
        <v>7</v>
      </c>
      <c r="Q8133">
        <v>6</v>
      </c>
      <c r="R8133">
        <f t="shared" si="129"/>
        <v>0</v>
      </c>
    </row>
    <row r="8134" spans="1:18" x14ac:dyDescent="0.3">
      <c r="A8134" t="s">
        <v>603</v>
      </c>
      <c r="B8134" s="1">
        <v>38456</v>
      </c>
      <c r="C8134" t="s">
        <v>16</v>
      </c>
      <c r="D8134" t="s">
        <v>654</v>
      </c>
      <c r="E8134" t="s">
        <v>655</v>
      </c>
      <c r="G8134" s="6" t="s">
        <v>29</v>
      </c>
      <c r="H8134" t="s">
        <v>41</v>
      </c>
      <c r="I8134" t="s">
        <v>26</v>
      </c>
      <c r="J8134" t="s">
        <v>27</v>
      </c>
      <c r="K8134">
        <v>25</v>
      </c>
      <c r="L8134">
        <v>29.65</v>
      </c>
      <c r="M8134" t="s">
        <v>44</v>
      </c>
      <c r="N8134">
        <v>29.65</v>
      </c>
      <c r="P8134" cm="1">
        <f t="array" ref="P8134">IF(Q8134&gt;0,INDEX(Q8134:Q29858,MATCH(TRUE,INDEX(Q8134:Q29858="",,),0)-1),"")</f>
        <v>7</v>
      </c>
      <c r="Q8134">
        <v>6</v>
      </c>
      <c r="R8134">
        <f t="shared" si="129"/>
        <v>0</v>
      </c>
    </row>
    <row r="8135" spans="1:18" x14ac:dyDescent="0.3">
      <c r="A8135" t="s">
        <v>603</v>
      </c>
      <c r="B8135" s="1">
        <v>38456</v>
      </c>
      <c r="C8135" t="s">
        <v>16</v>
      </c>
      <c r="D8135" t="s">
        <v>654</v>
      </c>
      <c r="E8135" t="s">
        <v>655</v>
      </c>
      <c r="G8135" s="6" t="s">
        <v>29</v>
      </c>
      <c r="H8135" t="s">
        <v>43</v>
      </c>
      <c r="I8135" t="s">
        <v>26</v>
      </c>
      <c r="J8135" t="s">
        <v>27</v>
      </c>
      <c r="K8135">
        <v>55</v>
      </c>
      <c r="L8135">
        <v>9.35</v>
      </c>
      <c r="M8135" t="s">
        <v>44</v>
      </c>
      <c r="N8135">
        <v>9.35</v>
      </c>
      <c r="P8135" cm="1">
        <f t="array" ref="P8135">IF(Q8135&gt;0,INDEX(Q8135:Q29859,MATCH(TRUE,INDEX(Q8135:Q29859="",,),0)-1),"")</f>
        <v>7</v>
      </c>
      <c r="Q8135">
        <v>6</v>
      </c>
      <c r="R8135">
        <f t="shared" si="129"/>
        <v>0</v>
      </c>
    </row>
    <row r="8136" spans="1:18" x14ac:dyDescent="0.3">
      <c r="A8136" t="s">
        <v>603</v>
      </c>
      <c r="B8136" s="1">
        <v>38456</v>
      </c>
      <c r="C8136" t="s">
        <v>16</v>
      </c>
      <c r="D8136" t="s">
        <v>654</v>
      </c>
      <c r="E8136" t="s">
        <v>655</v>
      </c>
      <c r="G8136" t="s">
        <v>19</v>
      </c>
      <c r="H8136" t="s">
        <v>41</v>
      </c>
      <c r="I8136" t="s">
        <v>21</v>
      </c>
      <c r="J8136" t="s">
        <v>22</v>
      </c>
      <c r="K8136">
        <v>11</v>
      </c>
      <c r="L8136">
        <v>198</v>
      </c>
      <c r="M8136" t="s">
        <v>492</v>
      </c>
      <c r="N8136">
        <v>200</v>
      </c>
      <c r="P8136" cm="1">
        <f t="array" ref="P8136">IF(Q8136&gt;0,INDEX(Q8136:Q29860,MATCH(TRUE,INDEX(Q8136:Q29860="",,),0)-1),"")</f>
        <v>7</v>
      </c>
      <c r="Q8136">
        <v>7</v>
      </c>
      <c r="R8136">
        <f t="shared" si="129"/>
        <v>0</v>
      </c>
    </row>
    <row r="8137" spans="1:18" x14ac:dyDescent="0.3">
      <c r="A8137" t="s">
        <v>603</v>
      </c>
      <c r="B8137" s="1">
        <v>38456</v>
      </c>
      <c r="C8137" t="s">
        <v>16</v>
      </c>
      <c r="D8137" t="s">
        <v>654</v>
      </c>
      <c r="E8137" t="s">
        <v>655</v>
      </c>
      <c r="G8137" t="s">
        <v>19</v>
      </c>
      <c r="H8137" t="s">
        <v>28</v>
      </c>
      <c r="I8137" t="s">
        <v>21</v>
      </c>
      <c r="J8137" t="s">
        <v>22</v>
      </c>
      <c r="K8137">
        <v>20</v>
      </c>
      <c r="L8137">
        <v>96</v>
      </c>
      <c r="M8137" t="s">
        <v>492</v>
      </c>
      <c r="N8137">
        <v>100</v>
      </c>
      <c r="P8137" cm="1">
        <f t="array" ref="P8137">IF(Q8137&gt;0,INDEX(Q8137:Q29861,MATCH(TRUE,INDEX(Q8137:Q29861="",,),0)-1),"")</f>
        <v>7</v>
      </c>
      <c r="Q8137">
        <v>7</v>
      </c>
      <c r="R8137">
        <f t="shared" si="129"/>
        <v>0</v>
      </c>
    </row>
    <row r="8138" spans="1:18" x14ac:dyDescent="0.3">
      <c r="A8138" t="s">
        <v>603</v>
      </c>
      <c r="B8138" s="1">
        <v>38456</v>
      </c>
      <c r="C8138" t="s">
        <v>16</v>
      </c>
      <c r="D8138" t="s">
        <v>654</v>
      </c>
      <c r="E8138" t="s">
        <v>655</v>
      </c>
      <c r="G8138" t="s">
        <v>19</v>
      </c>
      <c r="H8138" t="s">
        <v>28</v>
      </c>
      <c r="I8138" t="s">
        <v>26</v>
      </c>
      <c r="J8138" t="s">
        <v>27</v>
      </c>
      <c r="K8138">
        <v>355</v>
      </c>
      <c r="L8138">
        <v>23</v>
      </c>
      <c r="M8138" t="s">
        <v>492</v>
      </c>
      <c r="N8138">
        <v>25</v>
      </c>
      <c r="P8138" cm="1">
        <f t="array" ref="P8138">IF(Q8138&gt;0,INDEX(Q8138:Q29862,MATCH(TRUE,INDEX(Q8138:Q29862="",,),0)-1),"")</f>
        <v>7</v>
      </c>
      <c r="Q8138">
        <v>7</v>
      </c>
      <c r="R8138">
        <f t="shared" si="129"/>
        <v>0</v>
      </c>
    </row>
    <row r="8139" spans="1:18" x14ac:dyDescent="0.3">
      <c r="A8139" t="s">
        <v>603</v>
      </c>
      <c r="B8139" s="1">
        <v>38456</v>
      </c>
      <c r="C8139" t="s">
        <v>16</v>
      </c>
      <c r="D8139" t="s">
        <v>654</v>
      </c>
      <c r="E8139" t="s">
        <v>655</v>
      </c>
      <c r="G8139" s="6" t="s">
        <v>29</v>
      </c>
      <c r="H8139" t="s">
        <v>43</v>
      </c>
      <c r="I8139" t="s">
        <v>21</v>
      </c>
      <c r="J8139" t="s">
        <v>22</v>
      </c>
      <c r="K8139">
        <v>12</v>
      </c>
      <c r="L8139">
        <v>117</v>
      </c>
      <c r="M8139" t="s">
        <v>492</v>
      </c>
      <c r="N8139">
        <v>117</v>
      </c>
      <c r="P8139" cm="1">
        <f t="array" ref="P8139">IF(Q8139&gt;0,INDEX(Q8139:Q29863,MATCH(TRUE,INDEX(Q8139:Q29863="",,),0)-1),"")</f>
        <v>7</v>
      </c>
      <c r="Q8139">
        <v>7</v>
      </c>
      <c r="R8139">
        <f t="shared" si="129"/>
        <v>0</v>
      </c>
    </row>
    <row r="8140" spans="1:18" x14ac:dyDescent="0.3">
      <c r="A8140" t="s">
        <v>603</v>
      </c>
      <c r="B8140" s="1">
        <v>38456</v>
      </c>
      <c r="C8140" t="s">
        <v>16</v>
      </c>
      <c r="D8140" t="s">
        <v>654</v>
      </c>
      <c r="E8140" t="s">
        <v>655</v>
      </c>
      <c r="G8140" s="6" t="s">
        <v>29</v>
      </c>
      <c r="H8140" t="s">
        <v>41</v>
      </c>
      <c r="I8140" t="s">
        <v>26</v>
      </c>
      <c r="J8140" t="s">
        <v>27</v>
      </c>
      <c r="K8140">
        <v>25</v>
      </c>
      <c r="L8140">
        <v>29.65</v>
      </c>
      <c r="M8140" t="s">
        <v>492</v>
      </c>
      <c r="N8140">
        <v>29.65</v>
      </c>
      <c r="P8140" cm="1">
        <f t="array" ref="P8140">IF(Q8140&gt;0,INDEX(Q8140:Q29864,MATCH(TRUE,INDEX(Q8140:Q29864="",,),0)-1),"")</f>
        <v>7</v>
      </c>
      <c r="Q8140">
        <v>7</v>
      </c>
      <c r="R8140">
        <f t="shared" si="129"/>
        <v>0</v>
      </c>
    </row>
    <row r="8141" spans="1:18" x14ac:dyDescent="0.3">
      <c r="A8141" t="s">
        <v>603</v>
      </c>
      <c r="B8141" s="1">
        <v>38456</v>
      </c>
      <c r="C8141" t="s">
        <v>16</v>
      </c>
      <c r="D8141" t="s">
        <v>654</v>
      </c>
      <c r="E8141" t="s">
        <v>655</v>
      </c>
      <c r="G8141" s="6" t="s">
        <v>29</v>
      </c>
      <c r="H8141" t="s">
        <v>43</v>
      </c>
      <c r="I8141" t="s">
        <v>26</v>
      </c>
      <c r="J8141" t="s">
        <v>27</v>
      </c>
      <c r="K8141">
        <v>55</v>
      </c>
      <c r="L8141">
        <v>9.35</v>
      </c>
      <c r="M8141" t="s">
        <v>492</v>
      </c>
      <c r="N8141">
        <v>9.35</v>
      </c>
      <c r="P8141" cm="1">
        <f t="array" ref="P8141">IF(Q8141&gt;0,INDEX(Q8141:Q29865,MATCH(TRUE,INDEX(Q8141:Q29865="",,),0)-1),"")</f>
        <v>7</v>
      </c>
      <c r="Q8141">
        <v>7</v>
      </c>
      <c r="R8141">
        <f t="shared" si="129"/>
        <v>0</v>
      </c>
    </row>
    <row r="8142" spans="1:18" x14ac:dyDescent="0.3">
      <c r="P8142" t="str" cm="1">
        <f t="array" ref="P8142">IF(Q8142&gt;0,INDEX(Q8142:Q29866,MATCH(TRUE,INDEX(Q8142:Q29866="",,),0)-1),"")</f>
        <v/>
      </c>
      <c r="R8142" t="str">
        <f t="shared" si="129"/>
        <v/>
      </c>
    </row>
    <row r="8143" spans="1:18" x14ac:dyDescent="0.3">
      <c r="A8143" t="s">
        <v>603</v>
      </c>
      <c r="B8143" s="1">
        <v>38456</v>
      </c>
      <c r="C8143" t="s">
        <v>16</v>
      </c>
      <c r="D8143" t="s">
        <v>656</v>
      </c>
      <c r="E8143" t="s">
        <v>657</v>
      </c>
      <c r="G8143" t="s">
        <v>19</v>
      </c>
      <c r="H8143" t="s">
        <v>41</v>
      </c>
      <c r="I8143" t="s">
        <v>21</v>
      </c>
      <c r="J8143" t="s">
        <v>22</v>
      </c>
      <c r="K8143">
        <v>78.099999999999994</v>
      </c>
      <c r="L8143">
        <v>192</v>
      </c>
      <c r="M8143" t="s">
        <v>492</v>
      </c>
      <c r="N8143">
        <v>200</v>
      </c>
      <c r="O8143" t="s">
        <v>24</v>
      </c>
      <c r="P8143" cm="1">
        <f t="array" ref="P8143">IF(Q8143&gt;0,INDEX(Q8143:Q29867,MATCH(TRUE,INDEX(Q8143:Q29867="",,),0)-1),"")</f>
        <v>5</v>
      </c>
      <c r="Q8143">
        <v>1</v>
      </c>
      <c r="R8143">
        <f t="shared" si="129"/>
        <v>0</v>
      </c>
    </row>
    <row r="8144" spans="1:18" x14ac:dyDescent="0.3">
      <c r="A8144" t="s">
        <v>603</v>
      </c>
      <c r="B8144" s="1">
        <v>38456</v>
      </c>
      <c r="C8144" t="s">
        <v>16</v>
      </c>
      <c r="D8144" t="s">
        <v>656</v>
      </c>
      <c r="E8144" t="s">
        <v>657</v>
      </c>
      <c r="G8144" t="s">
        <v>19</v>
      </c>
      <c r="H8144" t="s">
        <v>41</v>
      </c>
      <c r="I8144" t="s">
        <v>26</v>
      </c>
      <c r="J8144" t="s">
        <v>27</v>
      </c>
      <c r="K8144">
        <v>806</v>
      </c>
      <c r="L8144">
        <v>32.5</v>
      </c>
      <c r="M8144" t="s">
        <v>492</v>
      </c>
      <c r="N8144">
        <v>68.7</v>
      </c>
      <c r="O8144" t="s">
        <v>24</v>
      </c>
      <c r="P8144" cm="1">
        <f t="array" ref="P8144">IF(Q8144&gt;0,INDEX(Q8144:Q29868,MATCH(TRUE,INDEX(Q8144:Q29868="",,),0)-1),"")</f>
        <v>5</v>
      </c>
      <c r="Q8144">
        <v>1</v>
      </c>
      <c r="R8144">
        <f t="shared" si="129"/>
        <v>0</v>
      </c>
    </row>
    <row r="8145" spans="1:18" x14ac:dyDescent="0.3">
      <c r="A8145" t="s">
        <v>603</v>
      </c>
      <c r="B8145" s="1">
        <v>38456</v>
      </c>
      <c r="C8145" t="s">
        <v>16</v>
      </c>
      <c r="D8145" t="s">
        <v>656</v>
      </c>
      <c r="E8145" t="s">
        <v>657</v>
      </c>
      <c r="G8145" t="s">
        <v>19</v>
      </c>
      <c r="H8145" t="s">
        <v>41</v>
      </c>
      <c r="I8145" t="s">
        <v>21</v>
      </c>
      <c r="J8145" t="s">
        <v>22</v>
      </c>
      <c r="K8145">
        <v>78.099999999999994</v>
      </c>
      <c r="L8145">
        <v>192</v>
      </c>
      <c r="M8145" t="s">
        <v>45</v>
      </c>
      <c r="N8145">
        <v>192</v>
      </c>
      <c r="P8145" cm="1">
        <f t="array" ref="P8145">IF(Q8145&gt;0,INDEX(Q8145:Q29869,MATCH(TRUE,INDEX(Q8145:Q29869="",,),0)-1),"")</f>
        <v>5</v>
      </c>
      <c r="Q8145">
        <v>2</v>
      </c>
      <c r="R8145">
        <f t="shared" si="129"/>
        <v>0</v>
      </c>
    </row>
    <row r="8146" spans="1:18" x14ac:dyDescent="0.3">
      <c r="A8146" t="s">
        <v>603</v>
      </c>
      <c r="B8146" s="1">
        <v>38456</v>
      </c>
      <c r="C8146" t="s">
        <v>16</v>
      </c>
      <c r="D8146" t="s">
        <v>656</v>
      </c>
      <c r="E8146" t="s">
        <v>657</v>
      </c>
      <c r="G8146" t="s">
        <v>19</v>
      </c>
      <c r="H8146" t="s">
        <v>41</v>
      </c>
      <c r="I8146" t="s">
        <v>26</v>
      </c>
      <c r="J8146" t="s">
        <v>27</v>
      </c>
      <c r="K8146">
        <v>806</v>
      </c>
      <c r="L8146">
        <v>32.5</v>
      </c>
      <c r="M8146" t="s">
        <v>45</v>
      </c>
      <c r="N8146">
        <v>63.75</v>
      </c>
      <c r="P8146" cm="1">
        <f t="array" ref="P8146">IF(Q8146&gt;0,INDEX(Q8146:Q29870,MATCH(TRUE,INDEX(Q8146:Q29870="",,),0)-1),"")</f>
        <v>5</v>
      </c>
      <c r="Q8146">
        <v>2</v>
      </c>
      <c r="R8146">
        <f t="shared" si="129"/>
        <v>0</v>
      </c>
    </row>
    <row r="8147" spans="1:18" x14ac:dyDescent="0.3">
      <c r="A8147" t="s">
        <v>603</v>
      </c>
      <c r="B8147" s="1">
        <v>38456</v>
      </c>
      <c r="C8147" t="s">
        <v>16</v>
      </c>
      <c r="D8147" t="s">
        <v>656</v>
      </c>
      <c r="E8147" t="s">
        <v>657</v>
      </c>
      <c r="G8147" t="s">
        <v>19</v>
      </c>
      <c r="H8147" t="s">
        <v>41</v>
      </c>
      <c r="I8147" t="s">
        <v>21</v>
      </c>
      <c r="J8147" t="s">
        <v>22</v>
      </c>
      <c r="K8147">
        <v>78.099999999999994</v>
      </c>
      <c r="L8147">
        <v>192</v>
      </c>
      <c r="M8147" t="s">
        <v>44</v>
      </c>
      <c r="N8147">
        <v>192</v>
      </c>
      <c r="P8147" cm="1">
        <f t="array" ref="P8147">IF(Q8147&gt;0,INDEX(Q8147:Q29871,MATCH(TRUE,INDEX(Q8147:Q29871="",,),0)-1),"")</f>
        <v>5</v>
      </c>
      <c r="Q8147">
        <v>3</v>
      </c>
      <c r="R8147">
        <f t="shared" si="129"/>
        <v>0</v>
      </c>
    </row>
    <row r="8148" spans="1:18" x14ac:dyDescent="0.3">
      <c r="A8148" t="s">
        <v>603</v>
      </c>
      <c r="B8148" s="1">
        <v>38456</v>
      </c>
      <c r="C8148" t="s">
        <v>16</v>
      </c>
      <c r="D8148" t="s">
        <v>656</v>
      </c>
      <c r="E8148" t="s">
        <v>657</v>
      </c>
      <c r="G8148" t="s">
        <v>19</v>
      </c>
      <c r="H8148" t="s">
        <v>41</v>
      </c>
      <c r="I8148" t="s">
        <v>26</v>
      </c>
      <c r="J8148" t="s">
        <v>27</v>
      </c>
      <c r="K8148">
        <v>806</v>
      </c>
      <c r="L8148">
        <v>32.5</v>
      </c>
      <c r="M8148" t="s">
        <v>44</v>
      </c>
      <c r="N8148">
        <v>53.25</v>
      </c>
      <c r="P8148" cm="1">
        <f t="array" ref="P8148">IF(Q8148&gt;0,INDEX(Q8148:Q29872,MATCH(TRUE,INDEX(Q8148:Q29872="",,),0)-1),"")</f>
        <v>5</v>
      </c>
      <c r="Q8148">
        <v>3</v>
      </c>
      <c r="R8148">
        <f t="shared" si="129"/>
        <v>0</v>
      </c>
    </row>
    <row r="8149" spans="1:18" x14ac:dyDescent="0.3">
      <c r="A8149" t="s">
        <v>603</v>
      </c>
      <c r="B8149" s="1">
        <v>38456</v>
      </c>
      <c r="C8149" t="s">
        <v>16</v>
      </c>
      <c r="D8149" t="s">
        <v>656</v>
      </c>
      <c r="E8149" t="s">
        <v>657</v>
      </c>
      <c r="G8149" t="s">
        <v>19</v>
      </c>
      <c r="H8149" t="s">
        <v>41</v>
      </c>
      <c r="I8149" t="s">
        <v>21</v>
      </c>
      <c r="J8149" t="s">
        <v>22</v>
      </c>
      <c r="K8149">
        <v>78.099999999999994</v>
      </c>
      <c r="L8149">
        <v>192</v>
      </c>
      <c r="M8149" t="s">
        <v>620</v>
      </c>
      <c r="N8149">
        <v>192</v>
      </c>
      <c r="P8149" cm="1">
        <f t="array" ref="P8149">IF(Q8149&gt;0,INDEX(Q8149:Q29873,MATCH(TRUE,INDEX(Q8149:Q29873="",,),0)-1),"")</f>
        <v>5</v>
      </c>
      <c r="Q8149">
        <v>4</v>
      </c>
      <c r="R8149">
        <f t="shared" si="129"/>
        <v>0</v>
      </c>
    </row>
    <row r="8150" spans="1:18" x14ac:dyDescent="0.3">
      <c r="A8150" t="s">
        <v>603</v>
      </c>
      <c r="B8150" s="1">
        <v>38456</v>
      </c>
      <c r="C8150" t="s">
        <v>16</v>
      </c>
      <c r="D8150" t="s">
        <v>656</v>
      </c>
      <c r="E8150" t="s">
        <v>657</v>
      </c>
      <c r="G8150" t="s">
        <v>19</v>
      </c>
      <c r="H8150" t="s">
        <v>41</v>
      </c>
      <c r="I8150" t="s">
        <v>26</v>
      </c>
      <c r="J8150" t="s">
        <v>27</v>
      </c>
      <c r="K8150">
        <v>806</v>
      </c>
      <c r="L8150">
        <v>32.5</v>
      </c>
      <c r="M8150" t="s">
        <v>620</v>
      </c>
      <c r="N8150">
        <v>48.35</v>
      </c>
      <c r="P8150" cm="1">
        <f t="array" ref="P8150">IF(Q8150&gt;0,INDEX(Q8150:Q29874,MATCH(TRUE,INDEX(Q8150:Q29874="",,),0)-1),"")</f>
        <v>5</v>
      </c>
      <c r="Q8150">
        <v>4</v>
      </c>
      <c r="R8150">
        <f t="shared" si="129"/>
        <v>0</v>
      </c>
    </row>
    <row r="8151" spans="1:18" x14ac:dyDescent="0.3">
      <c r="A8151" t="s">
        <v>603</v>
      </c>
      <c r="B8151" s="1">
        <v>38456</v>
      </c>
      <c r="C8151" t="s">
        <v>16</v>
      </c>
      <c r="D8151" t="s">
        <v>656</v>
      </c>
      <c r="E8151" t="s">
        <v>657</v>
      </c>
      <c r="G8151" t="s">
        <v>19</v>
      </c>
      <c r="H8151" t="s">
        <v>41</v>
      </c>
      <c r="I8151" t="s">
        <v>21</v>
      </c>
      <c r="J8151" t="s">
        <v>22</v>
      </c>
      <c r="K8151">
        <v>78.099999999999994</v>
      </c>
      <c r="L8151">
        <v>192</v>
      </c>
      <c r="M8151" t="s">
        <v>564</v>
      </c>
      <c r="N8151">
        <v>192</v>
      </c>
      <c r="P8151" cm="1">
        <f t="array" ref="P8151">IF(Q8151&gt;0,INDEX(Q8151:Q29875,MATCH(TRUE,INDEX(Q8151:Q29875="",,),0)-1),"")</f>
        <v>5</v>
      </c>
      <c r="Q8151">
        <v>5</v>
      </c>
      <c r="R8151">
        <f t="shared" si="129"/>
        <v>0</v>
      </c>
    </row>
    <row r="8152" spans="1:18" x14ac:dyDescent="0.3">
      <c r="A8152" t="s">
        <v>603</v>
      </c>
      <c r="B8152" s="1">
        <v>38456</v>
      </c>
      <c r="C8152" t="s">
        <v>16</v>
      </c>
      <c r="D8152" t="s">
        <v>656</v>
      </c>
      <c r="E8152" t="s">
        <v>657</v>
      </c>
      <c r="G8152" t="s">
        <v>19</v>
      </c>
      <c r="H8152" t="s">
        <v>41</v>
      </c>
      <c r="I8152" t="s">
        <v>26</v>
      </c>
      <c r="J8152" t="s">
        <v>27</v>
      </c>
      <c r="K8152">
        <v>806</v>
      </c>
      <c r="L8152">
        <v>32.5</v>
      </c>
      <c r="M8152" t="s">
        <v>564</v>
      </c>
      <c r="N8152">
        <v>45.2</v>
      </c>
      <c r="P8152" cm="1">
        <f t="array" ref="P8152">IF(Q8152&gt;0,INDEX(Q8152:Q29876,MATCH(TRUE,INDEX(Q8152:Q29876="",,),0)-1),"")</f>
        <v>5</v>
      </c>
      <c r="Q8152">
        <v>5</v>
      </c>
      <c r="R8152">
        <f t="shared" si="129"/>
        <v>0</v>
      </c>
    </row>
    <row r="8153" spans="1:18" x14ac:dyDescent="0.3">
      <c r="P8153" t="str" cm="1">
        <f t="array" ref="P8153">IF(Q8153&gt;0,INDEX(Q8153:Q29877,MATCH(TRUE,INDEX(Q8153:Q29877="",,),0)-1),"")</f>
        <v/>
      </c>
      <c r="R8153" t="str">
        <f t="shared" si="129"/>
        <v/>
      </c>
    </row>
    <row r="8154" spans="1:18" x14ac:dyDescent="0.3">
      <c r="A8154" t="s">
        <v>603</v>
      </c>
      <c r="B8154" s="1">
        <v>38456</v>
      </c>
      <c r="C8154" t="s">
        <v>16</v>
      </c>
      <c r="D8154" t="s">
        <v>658</v>
      </c>
      <c r="E8154" t="s">
        <v>659</v>
      </c>
      <c r="G8154" t="s">
        <v>19</v>
      </c>
      <c r="H8154" t="s">
        <v>25</v>
      </c>
      <c r="I8154" t="s">
        <v>21</v>
      </c>
      <c r="J8154" t="s">
        <v>22</v>
      </c>
      <c r="K8154">
        <v>46.6</v>
      </c>
      <c r="L8154">
        <v>50</v>
      </c>
      <c r="M8154" t="s">
        <v>564</v>
      </c>
      <c r="N8154">
        <v>511.27</v>
      </c>
      <c r="O8154" t="s">
        <v>24</v>
      </c>
      <c r="P8154" cm="1">
        <f t="array" ref="P8154">IF(Q8154&gt;0,INDEX(Q8154:Q29878,MATCH(TRUE,INDEX(Q8154:Q29878="",,),0)-1),"")</f>
        <v>6</v>
      </c>
      <c r="Q8154">
        <v>1</v>
      </c>
      <c r="R8154">
        <f t="shared" si="129"/>
        <v>0</v>
      </c>
    </row>
    <row r="8155" spans="1:18" x14ac:dyDescent="0.3">
      <c r="A8155" t="s">
        <v>603</v>
      </c>
      <c r="B8155" s="1">
        <v>38456</v>
      </c>
      <c r="C8155" t="s">
        <v>16</v>
      </c>
      <c r="D8155" t="s">
        <v>658</v>
      </c>
      <c r="E8155" t="s">
        <v>659</v>
      </c>
      <c r="G8155" t="s">
        <v>19</v>
      </c>
      <c r="H8155" t="s">
        <v>28</v>
      </c>
      <c r="I8155" t="s">
        <v>21</v>
      </c>
      <c r="J8155" t="s">
        <v>22</v>
      </c>
      <c r="K8155">
        <v>37.4</v>
      </c>
      <c r="L8155">
        <v>71</v>
      </c>
      <c r="M8155" t="s">
        <v>564</v>
      </c>
      <c r="N8155">
        <v>71</v>
      </c>
      <c r="O8155" t="s">
        <v>24</v>
      </c>
      <c r="P8155" cm="1">
        <f t="array" ref="P8155">IF(Q8155&gt;0,INDEX(Q8155:Q29879,MATCH(TRUE,INDEX(Q8155:Q29879="",,),0)-1),"")</f>
        <v>6</v>
      </c>
      <c r="Q8155">
        <v>1</v>
      </c>
      <c r="R8155">
        <f t="shared" si="129"/>
        <v>0</v>
      </c>
    </row>
    <row r="8156" spans="1:18" x14ac:dyDescent="0.3">
      <c r="A8156" t="s">
        <v>603</v>
      </c>
      <c r="B8156" s="1">
        <v>38456</v>
      </c>
      <c r="C8156" t="s">
        <v>16</v>
      </c>
      <c r="D8156" t="s">
        <v>658</v>
      </c>
      <c r="E8156" t="s">
        <v>659</v>
      </c>
      <c r="G8156" t="s">
        <v>19</v>
      </c>
      <c r="H8156" t="s">
        <v>43</v>
      </c>
      <c r="I8156" t="s">
        <v>21</v>
      </c>
      <c r="J8156" t="s">
        <v>22</v>
      </c>
      <c r="K8156">
        <v>40.1</v>
      </c>
      <c r="L8156">
        <v>123</v>
      </c>
      <c r="M8156" t="s">
        <v>564</v>
      </c>
      <c r="N8156">
        <v>123</v>
      </c>
      <c r="O8156" t="s">
        <v>24</v>
      </c>
      <c r="P8156" cm="1">
        <f t="array" ref="P8156">IF(Q8156&gt;0,INDEX(Q8156:Q29880,MATCH(TRUE,INDEX(Q8156:Q29880="",,),0)-1),"")</f>
        <v>6</v>
      </c>
      <c r="Q8156">
        <v>1</v>
      </c>
      <c r="R8156">
        <f t="shared" si="129"/>
        <v>0</v>
      </c>
    </row>
    <row r="8157" spans="1:18" x14ac:dyDescent="0.3">
      <c r="A8157" t="s">
        <v>603</v>
      </c>
      <c r="B8157" s="1">
        <v>38456</v>
      </c>
      <c r="C8157" t="s">
        <v>16</v>
      </c>
      <c r="D8157" t="s">
        <v>658</v>
      </c>
      <c r="E8157" t="s">
        <v>659</v>
      </c>
      <c r="G8157" t="s">
        <v>19</v>
      </c>
      <c r="H8157" t="s">
        <v>28</v>
      </c>
      <c r="I8157" t="s">
        <v>26</v>
      </c>
      <c r="J8157" t="s">
        <v>27</v>
      </c>
      <c r="K8157">
        <v>339</v>
      </c>
      <c r="L8157">
        <v>20.149999999999999</v>
      </c>
      <c r="M8157" t="s">
        <v>564</v>
      </c>
      <c r="N8157">
        <v>20.149999999999999</v>
      </c>
      <c r="O8157" t="s">
        <v>24</v>
      </c>
      <c r="P8157" cm="1">
        <f t="array" ref="P8157">IF(Q8157&gt;0,INDEX(Q8157:Q29881,MATCH(TRUE,INDEX(Q8157:Q29881="",,),0)-1),"")</f>
        <v>6</v>
      </c>
      <c r="Q8157">
        <v>1</v>
      </c>
      <c r="R8157">
        <f t="shared" si="129"/>
        <v>0</v>
      </c>
    </row>
    <row r="8158" spans="1:18" x14ac:dyDescent="0.3">
      <c r="A8158" t="s">
        <v>603</v>
      </c>
      <c r="B8158" s="1">
        <v>38456</v>
      </c>
      <c r="C8158" t="s">
        <v>16</v>
      </c>
      <c r="D8158" t="s">
        <v>658</v>
      </c>
      <c r="E8158" t="s">
        <v>659</v>
      </c>
      <c r="G8158" t="s">
        <v>19</v>
      </c>
      <c r="H8158" t="s">
        <v>43</v>
      </c>
      <c r="I8158" t="s">
        <v>26</v>
      </c>
      <c r="J8158" t="s">
        <v>27</v>
      </c>
      <c r="K8158">
        <v>245</v>
      </c>
      <c r="L8158">
        <v>9.3000000000000007</v>
      </c>
      <c r="M8158" t="s">
        <v>564</v>
      </c>
      <c r="N8158">
        <v>9.3000000000000007</v>
      </c>
      <c r="O8158" t="s">
        <v>24</v>
      </c>
      <c r="P8158" cm="1">
        <f t="array" ref="P8158">IF(Q8158&gt;0,INDEX(Q8158:Q29882,MATCH(TRUE,INDEX(Q8158:Q29882="",,),0)-1),"")</f>
        <v>6</v>
      </c>
      <c r="Q8158">
        <v>1</v>
      </c>
      <c r="R8158">
        <f t="shared" si="129"/>
        <v>0</v>
      </c>
    </row>
    <row r="8159" spans="1:18" x14ac:dyDescent="0.3">
      <c r="A8159" t="s">
        <v>603</v>
      </c>
      <c r="B8159" s="1">
        <v>38456</v>
      </c>
      <c r="C8159" t="s">
        <v>16</v>
      </c>
      <c r="D8159" t="s">
        <v>658</v>
      </c>
      <c r="E8159" t="s">
        <v>659</v>
      </c>
      <c r="G8159" s="6" t="s">
        <v>29</v>
      </c>
      <c r="H8159" t="s">
        <v>30</v>
      </c>
      <c r="I8159" t="s">
        <v>26</v>
      </c>
      <c r="J8159" t="s">
        <v>27</v>
      </c>
      <c r="K8159">
        <v>33</v>
      </c>
      <c r="L8159">
        <v>9.9</v>
      </c>
      <c r="M8159" t="s">
        <v>564</v>
      </c>
      <c r="N8159">
        <v>9.9</v>
      </c>
      <c r="O8159" t="s">
        <v>24</v>
      </c>
      <c r="P8159" cm="1">
        <f t="array" ref="P8159">IF(Q8159&gt;0,INDEX(Q8159:Q29883,MATCH(TRUE,INDEX(Q8159:Q29883="",,),0)-1),"")</f>
        <v>6</v>
      </c>
      <c r="Q8159">
        <v>1</v>
      </c>
      <c r="R8159">
        <f t="shared" si="129"/>
        <v>0</v>
      </c>
    </row>
    <row r="8160" spans="1:18" x14ac:dyDescent="0.3">
      <c r="A8160" t="s">
        <v>603</v>
      </c>
      <c r="B8160" s="1">
        <v>38456</v>
      </c>
      <c r="C8160" t="s">
        <v>16</v>
      </c>
      <c r="D8160" t="s">
        <v>658</v>
      </c>
      <c r="E8160" t="s">
        <v>659</v>
      </c>
      <c r="G8160" s="6" t="s">
        <v>29</v>
      </c>
      <c r="H8160" t="s">
        <v>25</v>
      </c>
      <c r="I8160" t="s">
        <v>26</v>
      </c>
      <c r="J8160" t="s">
        <v>27</v>
      </c>
      <c r="K8160">
        <v>99</v>
      </c>
      <c r="L8160">
        <v>17.55</v>
      </c>
      <c r="M8160" t="s">
        <v>564</v>
      </c>
      <c r="N8160">
        <v>17.55</v>
      </c>
      <c r="O8160" t="s">
        <v>24</v>
      </c>
      <c r="P8160" cm="1">
        <f t="array" ref="P8160">IF(Q8160&gt;0,INDEX(Q8160:Q29884,MATCH(TRUE,INDEX(Q8160:Q29884="",,),0)-1),"")</f>
        <v>6</v>
      </c>
      <c r="Q8160">
        <v>1</v>
      </c>
      <c r="R8160">
        <f t="shared" si="129"/>
        <v>0</v>
      </c>
    </row>
    <row r="8161" spans="1:18" x14ac:dyDescent="0.3">
      <c r="A8161" t="s">
        <v>603</v>
      </c>
      <c r="B8161" s="1">
        <v>38456</v>
      </c>
      <c r="C8161" t="s">
        <v>16</v>
      </c>
      <c r="D8161" t="s">
        <v>658</v>
      </c>
      <c r="E8161" t="s">
        <v>659</v>
      </c>
      <c r="G8161" t="s">
        <v>19</v>
      </c>
      <c r="H8161" t="s">
        <v>25</v>
      </c>
      <c r="I8161" t="s">
        <v>21</v>
      </c>
      <c r="J8161" t="s">
        <v>22</v>
      </c>
      <c r="K8161">
        <v>46.6</v>
      </c>
      <c r="L8161">
        <v>50</v>
      </c>
      <c r="M8161" t="s">
        <v>523</v>
      </c>
      <c r="N8161">
        <v>50</v>
      </c>
      <c r="P8161" cm="1">
        <f t="array" ref="P8161">IF(Q8161&gt;0,INDEX(Q8161:Q29885,MATCH(TRUE,INDEX(Q8161:Q29885="",,),0)-1),"")</f>
        <v>6</v>
      </c>
      <c r="Q8161">
        <v>2</v>
      </c>
      <c r="R8161">
        <f t="shared" si="129"/>
        <v>0</v>
      </c>
    </row>
    <row r="8162" spans="1:18" x14ac:dyDescent="0.3">
      <c r="A8162" t="s">
        <v>603</v>
      </c>
      <c r="B8162" s="1">
        <v>38456</v>
      </c>
      <c r="C8162" t="s">
        <v>16</v>
      </c>
      <c r="D8162" t="s">
        <v>658</v>
      </c>
      <c r="E8162" t="s">
        <v>659</v>
      </c>
      <c r="G8162" t="s">
        <v>19</v>
      </c>
      <c r="H8162" t="s">
        <v>28</v>
      </c>
      <c r="I8162" t="s">
        <v>21</v>
      </c>
      <c r="J8162" t="s">
        <v>22</v>
      </c>
      <c r="K8162">
        <v>37.4</v>
      </c>
      <c r="L8162">
        <v>71</v>
      </c>
      <c r="M8162" t="s">
        <v>523</v>
      </c>
      <c r="N8162">
        <v>430</v>
      </c>
      <c r="P8162" cm="1">
        <f t="array" ref="P8162">IF(Q8162&gt;0,INDEX(Q8162:Q29886,MATCH(TRUE,INDEX(Q8162:Q29886="",,),0)-1),"")</f>
        <v>6</v>
      </c>
      <c r="Q8162">
        <v>2</v>
      </c>
      <c r="R8162">
        <f t="shared" si="129"/>
        <v>0</v>
      </c>
    </row>
    <row r="8163" spans="1:18" x14ac:dyDescent="0.3">
      <c r="A8163" t="s">
        <v>603</v>
      </c>
      <c r="B8163" s="1">
        <v>38456</v>
      </c>
      <c r="C8163" t="s">
        <v>16</v>
      </c>
      <c r="D8163" t="s">
        <v>658</v>
      </c>
      <c r="E8163" t="s">
        <v>659</v>
      </c>
      <c r="G8163" t="s">
        <v>19</v>
      </c>
      <c r="H8163" t="s">
        <v>43</v>
      </c>
      <c r="I8163" t="s">
        <v>21</v>
      </c>
      <c r="J8163" t="s">
        <v>22</v>
      </c>
      <c r="K8163">
        <v>40.1</v>
      </c>
      <c r="L8163">
        <v>123</v>
      </c>
      <c r="M8163" t="s">
        <v>523</v>
      </c>
      <c r="N8163">
        <v>123</v>
      </c>
      <c r="P8163" cm="1">
        <f t="array" ref="P8163">IF(Q8163&gt;0,INDEX(Q8163:Q29887,MATCH(TRUE,INDEX(Q8163:Q29887="",,),0)-1),"")</f>
        <v>6</v>
      </c>
      <c r="Q8163">
        <v>2</v>
      </c>
      <c r="R8163">
        <f t="shared" si="129"/>
        <v>0</v>
      </c>
    </row>
    <row r="8164" spans="1:18" x14ac:dyDescent="0.3">
      <c r="A8164" t="s">
        <v>603</v>
      </c>
      <c r="B8164" s="1">
        <v>38456</v>
      </c>
      <c r="C8164" t="s">
        <v>16</v>
      </c>
      <c r="D8164" t="s">
        <v>658</v>
      </c>
      <c r="E8164" t="s">
        <v>659</v>
      </c>
      <c r="G8164" t="s">
        <v>19</v>
      </c>
      <c r="H8164" t="s">
        <v>28</v>
      </c>
      <c r="I8164" t="s">
        <v>26</v>
      </c>
      <c r="J8164" t="s">
        <v>27</v>
      </c>
      <c r="K8164">
        <v>339</v>
      </c>
      <c r="L8164">
        <v>20.149999999999999</v>
      </c>
      <c r="M8164" t="s">
        <v>523</v>
      </c>
      <c r="N8164">
        <v>20.149999999999999</v>
      </c>
      <c r="P8164" cm="1">
        <f t="array" ref="P8164">IF(Q8164&gt;0,INDEX(Q8164:Q29888,MATCH(TRUE,INDEX(Q8164:Q29888="",,),0)-1),"")</f>
        <v>6</v>
      </c>
      <c r="Q8164">
        <v>2</v>
      </c>
      <c r="R8164">
        <f t="shared" si="129"/>
        <v>0</v>
      </c>
    </row>
    <row r="8165" spans="1:18" x14ac:dyDescent="0.3">
      <c r="A8165" t="s">
        <v>603</v>
      </c>
      <c r="B8165" s="1">
        <v>38456</v>
      </c>
      <c r="C8165" t="s">
        <v>16</v>
      </c>
      <c r="D8165" t="s">
        <v>658</v>
      </c>
      <c r="E8165" t="s">
        <v>659</v>
      </c>
      <c r="G8165" t="s">
        <v>19</v>
      </c>
      <c r="H8165" t="s">
        <v>43</v>
      </c>
      <c r="I8165" t="s">
        <v>26</v>
      </c>
      <c r="J8165" t="s">
        <v>27</v>
      </c>
      <c r="K8165">
        <v>245</v>
      </c>
      <c r="L8165">
        <v>9.3000000000000007</v>
      </c>
      <c r="M8165" t="s">
        <v>523</v>
      </c>
      <c r="N8165">
        <v>9.3000000000000007</v>
      </c>
      <c r="P8165" cm="1">
        <f t="array" ref="P8165">IF(Q8165&gt;0,INDEX(Q8165:Q29889,MATCH(TRUE,INDEX(Q8165:Q29889="",,),0)-1),"")</f>
        <v>6</v>
      </c>
      <c r="Q8165">
        <v>2</v>
      </c>
      <c r="R8165">
        <f t="shared" si="129"/>
        <v>0</v>
      </c>
    </row>
    <row r="8166" spans="1:18" x14ac:dyDescent="0.3">
      <c r="A8166" t="s">
        <v>603</v>
      </c>
      <c r="B8166" s="1">
        <v>38456</v>
      </c>
      <c r="C8166" t="s">
        <v>16</v>
      </c>
      <c r="D8166" t="s">
        <v>658</v>
      </c>
      <c r="E8166" t="s">
        <v>659</v>
      </c>
      <c r="G8166" s="6" t="s">
        <v>29</v>
      </c>
      <c r="H8166" t="s">
        <v>30</v>
      </c>
      <c r="I8166" t="s">
        <v>26</v>
      </c>
      <c r="J8166" t="s">
        <v>27</v>
      </c>
      <c r="K8166">
        <v>33</v>
      </c>
      <c r="L8166">
        <v>9.9</v>
      </c>
      <c r="M8166" t="s">
        <v>523</v>
      </c>
      <c r="N8166">
        <v>9.9</v>
      </c>
      <c r="P8166" cm="1">
        <f t="array" ref="P8166">IF(Q8166&gt;0,INDEX(Q8166:Q29890,MATCH(TRUE,INDEX(Q8166:Q29890="",,),0)-1),"")</f>
        <v>6</v>
      </c>
      <c r="Q8166">
        <v>2</v>
      </c>
      <c r="R8166">
        <f t="shared" si="129"/>
        <v>0</v>
      </c>
    </row>
    <row r="8167" spans="1:18" x14ac:dyDescent="0.3">
      <c r="A8167" t="s">
        <v>603</v>
      </c>
      <c r="B8167" s="1">
        <v>38456</v>
      </c>
      <c r="C8167" t="s">
        <v>16</v>
      </c>
      <c r="D8167" t="s">
        <v>658</v>
      </c>
      <c r="E8167" t="s">
        <v>659</v>
      </c>
      <c r="G8167" s="6" t="s">
        <v>29</v>
      </c>
      <c r="H8167" t="s">
        <v>25</v>
      </c>
      <c r="I8167" t="s">
        <v>26</v>
      </c>
      <c r="J8167" t="s">
        <v>27</v>
      </c>
      <c r="K8167">
        <v>99</v>
      </c>
      <c r="L8167">
        <v>17.55</v>
      </c>
      <c r="M8167" t="s">
        <v>523</v>
      </c>
      <c r="N8167">
        <v>17.55</v>
      </c>
      <c r="P8167" cm="1">
        <f t="array" ref="P8167">IF(Q8167&gt;0,INDEX(Q8167:Q29891,MATCH(TRUE,INDEX(Q8167:Q29891="",,),0)-1),"")</f>
        <v>6</v>
      </c>
      <c r="Q8167">
        <v>2</v>
      </c>
      <c r="R8167">
        <f t="shared" si="129"/>
        <v>0</v>
      </c>
    </row>
    <row r="8168" spans="1:18" x14ac:dyDescent="0.3">
      <c r="A8168" t="s">
        <v>603</v>
      </c>
      <c r="B8168" s="1">
        <v>38456</v>
      </c>
      <c r="C8168" t="s">
        <v>16</v>
      </c>
      <c r="D8168" t="s">
        <v>658</v>
      </c>
      <c r="E8168" t="s">
        <v>659</v>
      </c>
      <c r="G8168" t="s">
        <v>19</v>
      </c>
      <c r="H8168" t="s">
        <v>25</v>
      </c>
      <c r="I8168" t="s">
        <v>21</v>
      </c>
      <c r="J8168" t="s">
        <v>22</v>
      </c>
      <c r="K8168">
        <v>46.6</v>
      </c>
      <c r="L8168">
        <v>50</v>
      </c>
      <c r="M8168" t="s">
        <v>492</v>
      </c>
      <c r="N8168">
        <v>60</v>
      </c>
      <c r="P8168" cm="1">
        <f t="array" ref="P8168">IF(Q8168&gt;0,INDEX(Q8168:Q29892,MATCH(TRUE,INDEX(Q8168:Q29892="",,),0)-1),"")</f>
        <v>6</v>
      </c>
      <c r="Q8168">
        <v>3</v>
      </c>
      <c r="R8168">
        <f t="shared" si="129"/>
        <v>0</v>
      </c>
    </row>
    <row r="8169" spans="1:18" x14ac:dyDescent="0.3">
      <c r="A8169" t="s">
        <v>603</v>
      </c>
      <c r="B8169" s="1">
        <v>38456</v>
      </c>
      <c r="C8169" t="s">
        <v>16</v>
      </c>
      <c r="D8169" t="s">
        <v>658</v>
      </c>
      <c r="E8169" t="s">
        <v>659</v>
      </c>
      <c r="G8169" t="s">
        <v>19</v>
      </c>
      <c r="H8169" t="s">
        <v>28</v>
      </c>
      <c r="I8169" t="s">
        <v>21</v>
      </c>
      <c r="J8169" t="s">
        <v>22</v>
      </c>
      <c r="K8169">
        <v>37.4</v>
      </c>
      <c r="L8169">
        <v>71</v>
      </c>
      <c r="M8169" t="s">
        <v>492</v>
      </c>
      <c r="N8169">
        <v>85</v>
      </c>
      <c r="P8169" cm="1">
        <f t="array" ref="P8169">IF(Q8169&gt;0,INDEX(Q8169:Q29893,MATCH(TRUE,INDEX(Q8169:Q29893="",,),0)-1),"")</f>
        <v>6</v>
      </c>
      <c r="Q8169">
        <v>3</v>
      </c>
      <c r="R8169">
        <f t="shared" si="129"/>
        <v>0</v>
      </c>
    </row>
    <row r="8170" spans="1:18" x14ac:dyDescent="0.3">
      <c r="A8170" t="s">
        <v>603</v>
      </c>
      <c r="B8170" s="1">
        <v>38456</v>
      </c>
      <c r="C8170" t="s">
        <v>16</v>
      </c>
      <c r="D8170" t="s">
        <v>658</v>
      </c>
      <c r="E8170" t="s">
        <v>659</v>
      </c>
      <c r="G8170" t="s">
        <v>19</v>
      </c>
      <c r="H8170" t="s">
        <v>43</v>
      </c>
      <c r="I8170" t="s">
        <v>21</v>
      </c>
      <c r="J8170" t="s">
        <v>22</v>
      </c>
      <c r="K8170">
        <v>40.1</v>
      </c>
      <c r="L8170">
        <v>123</v>
      </c>
      <c r="M8170" t="s">
        <v>492</v>
      </c>
      <c r="N8170">
        <v>150</v>
      </c>
      <c r="P8170" cm="1">
        <f t="array" ref="P8170">IF(Q8170&gt;0,INDEX(Q8170:Q29894,MATCH(TRUE,INDEX(Q8170:Q29894="",,),0)-1),"")</f>
        <v>6</v>
      </c>
      <c r="Q8170">
        <v>3</v>
      </c>
      <c r="R8170">
        <f t="shared" si="129"/>
        <v>0</v>
      </c>
    </row>
    <row r="8171" spans="1:18" x14ac:dyDescent="0.3">
      <c r="A8171" t="s">
        <v>603</v>
      </c>
      <c r="B8171" s="1">
        <v>38456</v>
      </c>
      <c r="C8171" t="s">
        <v>16</v>
      </c>
      <c r="D8171" t="s">
        <v>658</v>
      </c>
      <c r="E8171" t="s">
        <v>659</v>
      </c>
      <c r="G8171" t="s">
        <v>19</v>
      </c>
      <c r="H8171" t="s">
        <v>28</v>
      </c>
      <c r="I8171" t="s">
        <v>26</v>
      </c>
      <c r="J8171" t="s">
        <v>27</v>
      </c>
      <c r="K8171">
        <v>339</v>
      </c>
      <c r="L8171">
        <v>20.149999999999999</v>
      </c>
      <c r="M8171" t="s">
        <v>492</v>
      </c>
      <c r="N8171">
        <v>40.200000000000003</v>
      </c>
      <c r="P8171" cm="1">
        <f t="array" ref="P8171">IF(Q8171&gt;0,INDEX(Q8171:Q29895,MATCH(TRUE,INDEX(Q8171:Q29895="",,),0)-1),"")</f>
        <v>6</v>
      </c>
      <c r="Q8171">
        <v>3</v>
      </c>
      <c r="R8171">
        <f t="shared" si="129"/>
        <v>0</v>
      </c>
    </row>
    <row r="8172" spans="1:18" x14ac:dyDescent="0.3">
      <c r="A8172" t="s">
        <v>603</v>
      </c>
      <c r="B8172" s="1">
        <v>38456</v>
      </c>
      <c r="C8172" t="s">
        <v>16</v>
      </c>
      <c r="D8172" t="s">
        <v>658</v>
      </c>
      <c r="E8172" t="s">
        <v>659</v>
      </c>
      <c r="G8172" t="s">
        <v>19</v>
      </c>
      <c r="H8172" t="s">
        <v>43</v>
      </c>
      <c r="I8172" t="s">
        <v>26</v>
      </c>
      <c r="J8172" t="s">
        <v>27</v>
      </c>
      <c r="K8172">
        <v>245</v>
      </c>
      <c r="L8172">
        <v>9.3000000000000007</v>
      </c>
      <c r="M8172" t="s">
        <v>492</v>
      </c>
      <c r="N8172">
        <v>18.3</v>
      </c>
      <c r="P8172" cm="1">
        <f t="array" ref="P8172">IF(Q8172&gt;0,INDEX(Q8172:Q29896,MATCH(TRUE,INDEX(Q8172:Q29896="",,),0)-1),"")</f>
        <v>6</v>
      </c>
      <c r="Q8172">
        <v>3</v>
      </c>
      <c r="R8172">
        <f t="shared" si="129"/>
        <v>0</v>
      </c>
    </row>
    <row r="8173" spans="1:18" x14ac:dyDescent="0.3">
      <c r="A8173" t="s">
        <v>603</v>
      </c>
      <c r="B8173" s="1">
        <v>38456</v>
      </c>
      <c r="C8173" t="s">
        <v>16</v>
      </c>
      <c r="D8173" t="s">
        <v>658</v>
      </c>
      <c r="E8173" t="s">
        <v>659</v>
      </c>
      <c r="G8173" s="6" t="s">
        <v>29</v>
      </c>
      <c r="H8173" t="s">
        <v>30</v>
      </c>
      <c r="I8173" t="s">
        <v>26</v>
      </c>
      <c r="J8173" t="s">
        <v>27</v>
      </c>
      <c r="K8173">
        <v>33</v>
      </c>
      <c r="L8173">
        <v>9.9</v>
      </c>
      <c r="M8173" t="s">
        <v>492</v>
      </c>
      <c r="N8173">
        <v>9.9</v>
      </c>
      <c r="P8173" cm="1">
        <f t="array" ref="P8173">IF(Q8173&gt;0,INDEX(Q8173:Q29897,MATCH(TRUE,INDEX(Q8173:Q29897="",,),0)-1),"")</f>
        <v>6</v>
      </c>
      <c r="Q8173">
        <v>3</v>
      </c>
      <c r="R8173">
        <f t="shared" si="129"/>
        <v>0</v>
      </c>
    </row>
    <row r="8174" spans="1:18" x14ac:dyDescent="0.3">
      <c r="A8174" t="s">
        <v>603</v>
      </c>
      <c r="B8174" s="1">
        <v>38456</v>
      </c>
      <c r="C8174" t="s">
        <v>16</v>
      </c>
      <c r="D8174" t="s">
        <v>658</v>
      </c>
      <c r="E8174" t="s">
        <v>659</v>
      </c>
      <c r="G8174" s="6" t="s">
        <v>29</v>
      </c>
      <c r="H8174" t="s">
        <v>25</v>
      </c>
      <c r="I8174" t="s">
        <v>26</v>
      </c>
      <c r="J8174" t="s">
        <v>27</v>
      </c>
      <c r="K8174">
        <v>99</v>
      </c>
      <c r="L8174">
        <v>17.55</v>
      </c>
      <c r="M8174" t="s">
        <v>492</v>
      </c>
      <c r="N8174">
        <v>17.55</v>
      </c>
      <c r="P8174" cm="1">
        <f t="array" ref="P8174">IF(Q8174&gt;0,INDEX(Q8174:Q29898,MATCH(TRUE,INDEX(Q8174:Q29898="",,),0)-1),"")</f>
        <v>6</v>
      </c>
      <c r="Q8174">
        <v>3</v>
      </c>
      <c r="R8174">
        <f t="shared" si="129"/>
        <v>0</v>
      </c>
    </row>
    <row r="8175" spans="1:18" x14ac:dyDescent="0.3">
      <c r="A8175" t="s">
        <v>603</v>
      </c>
      <c r="B8175" s="1">
        <v>38456</v>
      </c>
      <c r="C8175" t="s">
        <v>16</v>
      </c>
      <c r="D8175" t="s">
        <v>658</v>
      </c>
      <c r="E8175" t="s">
        <v>659</v>
      </c>
      <c r="G8175" t="s">
        <v>19</v>
      </c>
      <c r="H8175" t="s">
        <v>25</v>
      </c>
      <c r="I8175" t="s">
        <v>21</v>
      </c>
      <c r="J8175" t="s">
        <v>22</v>
      </c>
      <c r="K8175">
        <v>46.6</v>
      </c>
      <c r="L8175">
        <v>50</v>
      </c>
      <c r="M8175" t="s">
        <v>86</v>
      </c>
      <c r="N8175">
        <v>50</v>
      </c>
      <c r="P8175" cm="1">
        <f t="array" ref="P8175">IF(Q8175&gt;0,INDEX(Q8175:Q29899,MATCH(TRUE,INDEX(Q8175:Q29899="",,),0)-1),"")</f>
        <v>6</v>
      </c>
      <c r="Q8175">
        <v>4</v>
      </c>
      <c r="R8175">
        <f t="shared" si="129"/>
        <v>0</v>
      </c>
    </row>
    <row r="8176" spans="1:18" x14ac:dyDescent="0.3">
      <c r="A8176" t="s">
        <v>603</v>
      </c>
      <c r="B8176" s="1">
        <v>38456</v>
      </c>
      <c r="C8176" t="s">
        <v>16</v>
      </c>
      <c r="D8176" t="s">
        <v>658</v>
      </c>
      <c r="E8176" t="s">
        <v>659</v>
      </c>
      <c r="G8176" t="s">
        <v>19</v>
      </c>
      <c r="H8176" t="s">
        <v>28</v>
      </c>
      <c r="I8176" t="s">
        <v>21</v>
      </c>
      <c r="J8176" t="s">
        <v>22</v>
      </c>
      <c r="K8176">
        <v>37.4</v>
      </c>
      <c r="L8176">
        <v>71</v>
      </c>
      <c r="M8176" t="s">
        <v>86</v>
      </c>
      <c r="N8176">
        <v>71</v>
      </c>
      <c r="P8176" cm="1">
        <f t="array" ref="P8176">IF(Q8176&gt;0,INDEX(Q8176:Q29900,MATCH(TRUE,INDEX(Q8176:Q29900="",,),0)-1),"")</f>
        <v>6</v>
      </c>
      <c r="Q8176">
        <v>4</v>
      </c>
      <c r="R8176">
        <f t="shared" si="129"/>
        <v>0</v>
      </c>
    </row>
    <row r="8177" spans="1:18" x14ac:dyDescent="0.3">
      <c r="A8177" t="s">
        <v>603</v>
      </c>
      <c r="B8177" s="1">
        <v>38456</v>
      </c>
      <c r="C8177" t="s">
        <v>16</v>
      </c>
      <c r="D8177" t="s">
        <v>658</v>
      </c>
      <c r="E8177" t="s">
        <v>659</v>
      </c>
      <c r="G8177" t="s">
        <v>19</v>
      </c>
      <c r="H8177" t="s">
        <v>43</v>
      </c>
      <c r="I8177" t="s">
        <v>21</v>
      </c>
      <c r="J8177" t="s">
        <v>22</v>
      </c>
      <c r="K8177">
        <v>40.1</v>
      </c>
      <c r="L8177">
        <v>123</v>
      </c>
      <c r="M8177" t="s">
        <v>86</v>
      </c>
      <c r="N8177">
        <v>390.72</v>
      </c>
      <c r="P8177" cm="1">
        <f t="array" ref="P8177">IF(Q8177&gt;0,INDEX(Q8177:Q29901,MATCH(TRUE,INDEX(Q8177:Q29901="",,),0)-1),"")</f>
        <v>6</v>
      </c>
      <c r="Q8177">
        <v>4</v>
      </c>
      <c r="R8177">
        <f t="shared" si="129"/>
        <v>0</v>
      </c>
    </row>
    <row r="8178" spans="1:18" x14ac:dyDescent="0.3">
      <c r="A8178" t="s">
        <v>603</v>
      </c>
      <c r="B8178" s="1">
        <v>38456</v>
      </c>
      <c r="C8178" t="s">
        <v>16</v>
      </c>
      <c r="D8178" t="s">
        <v>658</v>
      </c>
      <c r="E8178" t="s">
        <v>659</v>
      </c>
      <c r="G8178" t="s">
        <v>19</v>
      </c>
      <c r="H8178" t="s">
        <v>28</v>
      </c>
      <c r="I8178" t="s">
        <v>26</v>
      </c>
      <c r="J8178" t="s">
        <v>27</v>
      </c>
      <c r="K8178">
        <v>339</v>
      </c>
      <c r="L8178">
        <v>20.149999999999999</v>
      </c>
      <c r="M8178" t="s">
        <v>86</v>
      </c>
      <c r="N8178">
        <v>20.149999999999999</v>
      </c>
      <c r="P8178" cm="1">
        <f t="array" ref="P8178">IF(Q8178&gt;0,INDEX(Q8178:Q29902,MATCH(TRUE,INDEX(Q8178:Q29902="",,),0)-1),"")</f>
        <v>6</v>
      </c>
      <c r="Q8178">
        <v>4</v>
      </c>
      <c r="R8178">
        <f t="shared" si="129"/>
        <v>0</v>
      </c>
    </row>
    <row r="8179" spans="1:18" x14ac:dyDescent="0.3">
      <c r="A8179" t="s">
        <v>603</v>
      </c>
      <c r="B8179" s="1">
        <v>38456</v>
      </c>
      <c r="C8179" t="s">
        <v>16</v>
      </c>
      <c r="D8179" t="s">
        <v>658</v>
      </c>
      <c r="E8179" t="s">
        <v>659</v>
      </c>
      <c r="G8179" t="s">
        <v>19</v>
      </c>
      <c r="H8179" t="s">
        <v>43</v>
      </c>
      <c r="I8179" t="s">
        <v>26</v>
      </c>
      <c r="J8179" t="s">
        <v>27</v>
      </c>
      <c r="K8179">
        <v>245</v>
      </c>
      <c r="L8179">
        <v>9.3000000000000007</v>
      </c>
      <c r="M8179" t="s">
        <v>86</v>
      </c>
      <c r="N8179">
        <v>9.3000000000000007</v>
      </c>
      <c r="P8179" cm="1">
        <f t="array" ref="P8179">IF(Q8179&gt;0,INDEX(Q8179:Q29903,MATCH(TRUE,INDEX(Q8179:Q29903="",,),0)-1),"")</f>
        <v>6</v>
      </c>
      <c r="Q8179">
        <v>4</v>
      </c>
      <c r="R8179">
        <f t="shared" si="129"/>
        <v>0</v>
      </c>
    </row>
    <row r="8180" spans="1:18" x14ac:dyDescent="0.3">
      <c r="A8180" t="s">
        <v>603</v>
      </c>
      <c r="B8180" s="1">
        <v>38456</v>
      </c>
      <c r="C8180" t="s">
        <v>16</v>
      </c>
      <c r="D8180" t="s">
        <v>658</v>
      </c>
      <c r="E8180" t="s">
        <v>659</v>
      </c>
      <c r="G8180" s="6" t="s">
        <v>29</v>
      </c>
      <c r="H8180" t="s">
        <v>30</v>
      </c>
      <c r="I8180" t="s">
        <v>26</v>
      </c>
      <c r="J8180" t="s">
        <v>27</v>
      </c>
      <c r="K8180">
        <v>33</v>
      </c>
      <c r="L8180">
        <v>9.9</v>
      </c>
      <c r="M8180" t="s">
        <v>86</v>
      </c>
      <c r="N8180">
        <v>9.9</v>
      </c>
      <c r="P8180" cm="1">
        <f t="array" ref="P8180">IF(Q8180&gt;0,INDEX(Q8180:Q29904,MATCH(TRUE,INDEX(Q8180:Q29904="",,),0)-1),"")</f>
        <v>6</v>
      </c>
      <c r="Q8180">
        <v>4</v>
      </c>
      <c r="R8180">
        <f t="shared" ref="R8180:R8243" si="130">IF(P8180="","",0)</f>
        <v>0</v>
      </c>
    </row>
    <row r="8181" spans="1:18" x14ac:dyDescent="0.3">
      <c r="A8181" t="s">
        <v>603</v>
      </c>
      <c r="B8181" s="1">
        <v>38456</v>
      </c>
      <c r="C8181" t="s">
        <v>16</v>
      </c>
      <c r="D8181" t="s">
        <v>658</v>
      </c>
      <c r="E8181" t="s">
        <v>659</v>
      </c>
      <c r="G8181" s="6" t="s">
        <v>29</v>
      </c>
      <c r="H8181" t="s">
        <v>25</v>
      </c>
      <c r="I8181" t="s">
        <v>26</v>
      </c>
      <c r="J8181" t="s">
        <v>27</v>
      </c>
      <c r="K8181">
        <v>99</v>
      </c>
      <c r="L8181">
        <v>17.55</v>
      </c>
      <c r="M8181" t="s">
        <v>86</v>
      </c>
      <c r="N8181">
        <v>17.55</v>
      </c>
      <c r="P8181" cm="1">
        <f t="array" ref="P8181">IF(Q8181&gt;0,INDEX(Q8181:Q29905,MATCH(TRUE,INDEX(Q8181:Q29905="",,),0)-1),"")</f>
        <v>6</v>
      </c>
      <c r="Q8181">
        <v>4</v>
      </c>
      <c r="R8181">
        <f t="shared" si="130"/>
        <v>0</v>
      </c>
    </row>
    <row r="8182" spans="1:18" x14ac:dyDescent="0.3">
      <c r="A8182" t="s">
        <v>603</v>
      </c>
      <c r="B8182" s="1">
        <v>38456</v>
      </c>
      <c r="C8182" t="s">
        <v>16</v>
      </c>
      <c r="D8182" t="s">
        <v>658</v>
      </c>
      <c r="E8182" t="s">
        <v>659</v>
      </c>
      <c r="G8182" t="s">
        <v>19</v>
      </c>
      <c r="H8182" t="s">
        <v>25</v>
      </c>
      <c r="I8182" t="s">
        <v>21</v>
      </c>
      <c r="J8182" t="s">
        <v>22</v>
      </c>
      <c r="K8182">
        <v>46.6</v>
      </c>
      <c r="L8182">
        <v>50</v>
      </c>
      <c r="M8182" t="s">
        <v>32</v>
      </c>
      <c r="N8182">
        <v>80</v>
      </c>
      <c r="P8182" cm="1">
        <f t="array" ref="P8182">IF(Q8182&gt;0,INDEX(Q8182:Q29906,MATCH(TRUE,INDEX(Q8182:Q29906="",,),0)-1),"")</f>
        <v>6</v>
      </c>
      <c r="Q8182">
        <v>5</v>
      </c>
      <c r="R8182">
        <f t="shared" si="130"/>
        <v>0</v>
      </c>
    </row>
    <row r="8183" spans="1:18" x14ac:dyDescent="0.3">
      <c r="A8183" t="s">
        <v>603</v>
      </c>
      <c r="B8183" s="1">
        <v>38456</v>
      </c>
      <c r="C8183" t="s">
        <v>16</v>
      </c>
      <c r="D8183" t="s">
        <v>658</v>
      </c>
      <c r="E8183" t="s">
        <v>659</v>
      </c>
      <c r="G8183" t="s">
        <v>19</v>
      </c>
      <c r="H8183" t="s">
        <v>28</v>
      </c>
      <c r="I8183" t="s">
        <v>21</v>
      </c>
      <c r="J8183" t="s">
        <v>22</v>
      </c>
      <c r="K8183">
        <v>37.4</v>
      </c>
      <c r="L8183">
        <v>71</v>
      </c>
      <c r="M8183" t="s">
        <v>32</v>
      </c>
      <c r="N8183">
        <v>71</v>
      </c>
      <c r="P8183" cm="1">
        <f t="array" ref="P8183">IF(Q8183&gt;0,INDEX(Q8183:Q29907,MATCH(TRUE,INDEX(Q8183:Q29907="",,),0)-1),"")</f>
        <v>6</v>
      </c>
      <c r="Q8183">
        <v>5</v>
      </c>
      <c r="R8183">
        <f t="shared" si="130"/>
        <v>0</v>
      </c>
    </row>
    <row r="8184" spans="1:18" x14ac:dyDescent="0.3">
      <c r="A8184" t="s">
        <v>603</v>
      </c>
      <c r="B8184" s="1">
        <v>38456</v>
      </c>
      <c r="C8184" t="s">
        <v>16</v>
      </c>
      <c r="D8184" t="s">
        <v>658</v>
      </c>
      <c r="E8184" t="s">
        <v>659</v>
      </c>
      <c r="G8184" t="s">
        <v>19</v>
      </c>
      <c r="H8184" t="s">
        <v>43</v>
      </c>
      <c r="I8184" t="s">
        <v>21</v>
      </c>
      <c r="J8184" t="s">
        <v>22</v>
      </c>
      <c r="K8184">
        <v>40.1</v>
      </c>
      <c r="L8184">
        <v>123</v>
      </c>
      <c r="M8184" t="s">
        <v>32</v>
      </c>
      <c r="N8184">
        <v>123</v>
      </c>
      <c r="P8184" cm="1">
        <f t="array" ref="P8184">IF(Q8184&gt;0,INDEX(Q8184:Q29908,MATCH(TRUE,INDEX(Q8184:Q29908="",,),0)-1),"")</f>
        <v>6</v>
      </c>
      <c r="Q8184">
        <v>5</v>
      </c>
      <c r="R8184">
        <f t="shared" si="130"/>
        <v>0</v>
      </c>
    </row>
    <row r="8185" spans="1:18" x14ac:dyDescent="0.3">
      <c r="A8185" t="s">
        <v>603</v>
      </c>
      <c r="B8185" s="1">
        <v>38456</v>
      </c>
      <c r="C8185" t="s">
        <v>16</v>
      </c>
      <c r="D8185" t="s">
        <v>658</v>
      </c>
      <c r="E8185" t="s">
        <v>659</v>
      </c>
      <c r="G8185" t="s">
        <v>19</v>
      </c>
      <c r="H8185" t="s">
        <v>28</v>
      </c>
      <c r="I8185" t="s">
        <v>26</v>
      </c>
      <c r="J8185" t="s">
        <v>27</v>
      </c>
      <c r="K8185">
        <v>339</v>
      </c>
      <c r="L8185">
        <v>20.149999999999999</v>
      </c>
      <c r="M8185" t="s">
        <v>32</v>
      </c>
      <c r="N8185">
        <v>28</v>
      </c>
      <c r="P8185" cm="1">
        <f t="array" ref="P8185">IF(Q8185&gt;0,INDEX(Q8185:Q29909,MATCH(TRUE,INDEX(Q8185:Q29909="",,),0)-1),"")</f>
        <v>6</v>
      </c>
      <c r="Q8185">
        <v>5</v>
      </c>
      <c r="R8185">
        <f t="shared" si="130"/>
        <v>0</v>
      </c>
    </row>
    <row r="8186" spans="1:18" x14ac:dyDescent="0.3">
      <c r="A8186" t="s">
        <v>603</v>
      </c>
      <c r="B8186" s="1">
        <v>38456</v>
      </c>
      <c r="C8186" t="s">
        <v>16</v>
      </c>
      <c r="D8186" t="s">
        <v>658</v>
      </c>
      <c r="E8186" t="s">
        <v>659</v>
      </c>
      <c r="G8186" t="s">
        <v>19</v>
      </c>
      <c r="H8186" t="s">
        <v>43</v>
      </c>
      <c r="I8186" t="s">
        <v>26</v>
      </c>
      <c r="J8186" t="s">
        <v>27</v>
      </c>
      <c r="K8186">
        <v>245</v>
      </c>
      <c r="L8186">
        <v>9.3000000000000007</v>
      </c>
      <c r="M8186" t="s">
        <v>32</v>
      </c>
      <c r="N8186">
        <v>15</v>
      </c>
      <c r="P8186" cm="1">
        <f t="array" ref="P8186">IF(Q8186&gt;0,INDEX(Q8186:Q29910,MATCH(TRUE,INDEX(Q8186:Q29910="",,),0)-1),"")</f>
        <v>6</v>
      </c>
      <c r="Q8186">
        <v>5</v>
      </c>
      <c r="R8186">
        <f t="shared" si="130"/>
        <v>0</v>
      </c>
    </row>
    <row r="8187" spans="1:18" x14ac:dyDescent="0.3">
      <c r="A8187" t="s">
        <v>603</v>
      </c>
      <c r="B8187" s="1">
        <v>38456</v>
      </c>
      <c r="C8187" t="s">
        <v>16</v>
      </c>
      <c r="D8187" t="s">
        <v>658</v>
      </c>
      <c r="E8187" t="s">
        <v>659</v>
      </c>
      <c r="G8187" s="6" t="s">
        <v>29</v>
      </c>
      <c r="H8187" t="s">
        <v>30</v>
      </c>
      <c r="I8187" t="s">
        <v>26</v>
      </c>
      <c r="J8187" t="s">
        <v>27</v>
      </c>
      <c r="K8187">
        <v>33</v>
      </c>
      <c r="L8187">
        <v>9.9</v>
      </c>
      <c r="M8187" t="s">
        <v>32</v>
      </c>
      <c r="N8187">
        <v>9.9</v>
      </c>
      <c r="P8187" cm="1">
        <f t="array" ref="P8187">IF(Q8187&gt;0,INDEX(Q8187:Q29911,MATCH(TRUE,INDEX(Q8187:Q29911="",,),0)-1),"")</f>
        <v>6</v>
      </c>
      <c r="Q8187">
        <v>5</v>
      </c>
      <c r="R8187">
        <f t="shared" si="130"/>
        <v>0</v>
      </c>
    </row>
    <row r="8188" spans="1:18" x14ac:dyDescent="0.3">
      <c r="A8188" t="s">
        <v>603</v>
      </c>
      <c r="B8188" s="1">
        <v>38456</v>
      </c>
      <c r="C8188" t="s">
        <v>16</v>
      </c>
      <c r="D8188" t="s">
        <v>658</v>
      </c>
      <c r="E8188" t="s">
        <v>659</v>
      </c>
      <c r="G8188" s="6" t="s">
        <v>29</v>
      </c>
      <c r="H8188" t="s">
        <v>25</v>
      </c>
      <c r="I8188" t="s">
        <v>26</v>
      </c>
      <c r="J8188" t="s">
        <v>27</v>
      </c>
      <c r="K8188">
        <v>99</v>
      </c>
      <c r="L8188">
        <v>17.55</v>
      </c>
      <c r="M8188" t="s">
        <v>32</v>
      </c>
      <c r="N8188">
        <v>17.55</v>
      </c>
      <c r="P8188" cm="1">
        <f t="array" ref="P8188">IF(Q8188&gt;0,INDEX(Q8188:Q29912,MATCH(TRUE,INDEX(Q8188:Q29912="",,),0)-1),"")</f>
        <v>6</v>
      </c>
      <c r="Q8188">
        <v>5</v>
      </c>
      <c r="R8188">
        <f t="shared" si="130"/>
        <v>0</v>
      </c>
    </row>
    <row r="8189" spans="1:18" x14ac:dyDescent="0.3">
      <c r="A8189" t="s">
        <v>603</v>
      </c>
      <c r="B8189" s="1">
        <v>38456</v>
      </c>
      <c r="C8189" t="s">
        <v>16</v>
      </c>
      <c r="D8189" t="s">
        <v>658</v>
      </c>
      <c r="E8189" t="s">
        <v>659</v>
      </c>
      <c r="G8189" t="s">
        <v>19</v>
      </c>
      <c r="H8189" t="s">
        <v>25</v>
      </c>
      <c r="I8189" t="s">
        <v>21</v>
      </c>
      <c r="J8189" t="s">
        <v>22</v>
      </c>
      <c r="K8189">
        <v>46.6</v>
      </c>
      <c r="L8189">
        <v>50</v>
      </c>
      <c r="M8189" t="s">
        <v>59</v>
      </c>
      <c r="N8189">
        <v>50</v>
      </c>
      <c r="P8189" cm="1">
        <f t="array" ref="P8189">IF(Q8189&gt;0,INDEX(Q8189:Q29913,MATCH(TRUE,INDEX(Q8189:Q29913="",,),0)-1),"")</f>
        <v>6</v>
      </c>
      <c r="Q8189">
        <v>6</v>
      </c>
      <c r="R8189">
        <f t="shared" si="130"/>
        <v>0</v>
      </c>
    </row>
    <row r="8190" spans="1:18" x14ac:dyDescent="0.3">
      <c r="A8190" t="s">
        <v>603</v>
      </c>
      <c r="B8190" s="1">
        <v>38456</v>
      </c>
      <c r="C8190" t="s">
        <v>16</v>
      </c>
      <c r="D8190" t="s">
        <v>658</v>
      </c>
      <c r="E8190" t="s">
        <v>659</v>
      </c>
      <c r="G8190" t="s">
        <v>19</v>
      </c>
      <c r="H8190" t="s">
        <v>28</v>
      </c>
      <c r="I8190" t="s">
        <v>21</v>
      </c>
      <c r="J8190" t="s">
        <v>22</v>
      </c>
      <c r="K8190">
        <v>37.4</v>
      </c>
      <c r="L8190">
        <v>71</v>
      </c>
      <c r="M8190" t="s">
        <v>59</v>
      </c>
      <c r="N8190">
        <v>71</v>
      </c>
      <c r="P8190" cm="1">
        <f t="array" ref="P8190">IF(Q8190&gt;0,INDEX(Q8190:Q29914,MATCH(TRUE,INDEX(Q8190:Q29914="",,),0)-1),"")</f>
        <v>6</v>
      </c>
      <c r="Q8190">
        <v>6</v>
      </c>
      <c r="R8190">
        <f t="shared" si="130"/>
        <v>0</v>
      </c>
    </row>
    <row r="8191" spans="1:18" x14ac:dyDescent="0.3">
      <c r="A8191" t="s">
        <v>603</v>
      </c>
      <c r="B8191" s="1">
        <v>38456</v>
      </c>
      <c r="C8191" t="s">
        <v>16</v>
      </c>
      <c r="D8191" t="s">
        <v>658</v>
      </c>
      <c r="E8191" t="s">
        <v>659</v>
      </c>
      <c r="G8191" t="s">
        <v>19</v>
      </c>
      <c r="H8191" t="s">
        <v>43</v>
      </c>
      <c r="I8191" t="s">
        <v>21</v>
      </c>
      <c r="J8191" t="s">
        <v>22</v>
      </c>
      <c r="K8191">
        <v>40.1</v>
      </c>
      <c r="L8191">
        <v>123</v>
      </c>
      <c r="M8191" t="s">
        <v>59</v>
      </c>
      <c r="N8191">
        <v>225</v>
      </c>
      <c r="P8191" cm="1">
        <f t="array" ref="P8191">IF(Q8191&gt;0,INDEX(Q8191:Q29915,MATCH(TRUE,INDEX(Q8191:Q29915="",,),0)-1),"")</f>
        <v>6</v>
      </c>
      <c r="Q8191">
        <v>6</v>
      </c>
      <c r="R8191">
        <f t="shared" si="130"/>
        <v>0</v>
      </c>
    </row>
    <row r="8192" spans="1:18" x14ac:dyDescent="0.3">
      <c r="A8192" t="s">
        <v>603</v>
      </c>
      <c r="B8192" s="1">
        <v>38456</v>
      </c>
      <c r="C8192" t="s">
        <v>16</v>
      </c>
      <c r="D8192" t="s">
        <v>658</v>
      </c>
      <c r="E8192" t="s">
        <v>659</v>
      </c>
      <c r="G8192" t="s">
        <v>19</v>
      </c>
      <c r="H8192" t="s">
        <v>28</v>
      </c>
      <c r="I8192" t="s">
        <v>26</v>
      </c>
      <c r="J8192" t="s">
        <v>27</v>
      </c>
      <c r="K8192">
        <v>339</v>
      </c>
      <c r="L8192">
        <v>20.149999999999999</v>
      </c>
      <c r="M8192" t="s">
        <v>59</v>
      </c>
      <c r="N8192">
        <v>20.149999999999999</v>
      </c>
      <c r="P8192" cm="1">
        <f t="array" ref="P8192">IF(Q8192&gt;0,INDEX(Q8192:Q29916,MATCH(TRUE,INDEX(Q8192:Q29916="",,),0)-1),"")</f>
        <v>6</v>
      </c>
      <c r="Q8192">
        <v>6</v>
      </c>
      <c r="R8192">
        <f t="shared" si="130"/>
        <v>0</v>
      </c>
    </row>
    <row r="8193" spans="1:18" x14ac:dyDescent="0.3">
      <c r="A8193" t="s">
        <v>603</v>
      </c>
      <c r="B8193" s="1">
        <v>38456</v>
      </c>
      <c r="C8193" t="s">
        <v>16</v>
      </c>
      <c r="D8193" t="s">
        <v>658</v>
      </c>
      <c r="E8193" t="s">
        <v>659</v>
      </c>
      <c r="G8193" t="s">
        <v>19</v>
      </c>
      <c r="H8193" t="s">
        <v>43</v>
      </c>
      <c r="I8193" t="s">
        <v>26</v>
      </c>
      <c r="J8193" t="s">
        <v>27</v>
      </c>
      <c r="K8193">
        <v>245</v>
      </c>
      <c r="L8193">
        <v>9.3000000000000007</v>
      </c>
      <c r="M8193" t="s">
        <v>59</v>
      </c>
      <c r="N8193">
        <v>9.3000000000000007</v>
      </c>
      <c r="P8193" cm="1">
        <f t="array" ref="P8193">IF(Q8193&gt;0,INDEX(Q8193:Q29917,MATCH(TRUE,INDEX(Q8193:Q29917="",,),0)-1),"")</f>
        <v>6</v>
      </c>
      <c r="Q8193">
        <v>6</v>
      </c>
      <c r="R8193">
        <f t="shared" si="130"/>
        <v>0</v>
      </c>
    </row>
    <row r="8194" spans="1:18" x14ac:dyDescent="0.3">
      <c r="A8194" t="s">
        <v>603</v>
      </c>
      <c r="B8194" s="1">
        <v>38456</v>
      </c>
      <c r="C8194" t="s">
        <v>16</v>
      </c>
      <c r="D8194" t="s">
        <v>658</v>
      </c>
      <c r="E8194" t="s">
        <v>659</v>
      </c>
      <c r="G8194" s="6" t="s">
        <v>29</v>
      </c>
      <c r="H8194" t="s">
        <v>30</v>
      </c>
      <c r="I8194" t="s">
        <v>26</v>
      </c>
      <c r="J8194" t="s">
        <v>27</v>
      </c>
      <c r="K8194">
        <v>33</v>
      </c>
      <c r="L8194">
        <v>9.9</v>
      </c>
      <c r="M8194" t="s">
        <v>59</v>
      </c>
      <c r="N8194">
        <v>9.9</v>
      </c>
      <c r="P8194" cm="1">
        <f t="array" ref="P8194">IF(Q8194&gt;0,INDEX(Q8194:Q29918,MATCH(TRUE,INDEX(Q8194:Q29918="",,),0)-1),"")</f>
        <v>6</v>
      </c>
      <c r="Q8194">
        <v>6</v>
      </c>
      <c r="R8194">
        <f t="shared" si="130"/>
        <v>0</v>
      </c>
    </row>
    <row r="8195" spans="1:18" x14ac:dyDescent="0.3">
      <c r="A8195" t="s">
        <v>603</v>
      </c>
      <c r="B8195" s="1">
        <v>38456</v>
      </c>
      <c r="C8195" t="s">
        <v>16</v>
      </c>
      <c r="D8195" t="s">
        <v>658</v>
      </c>
      <c r="E8195" t="s">
        <v>659</v>
      </c>
      <c r="G8195" s="6" t="s">
        <v>29</v>
      </c>
      <c r="H8195" t="s">
        <v>25</v>
      </c>
      <c r="I8195" t="s">
        <v>26</v>
      </c>
      <c r="J8195" t="s">
        <v>27</v>
      </c>
      <c r="K8195">
        <v>99</v>
      </c>
      <c r="L8195">
        <v>17.55</v>
      </c>
      <c r="M8195" t="s">
        <v>59</v>
      </c>
      <c r="N8195">
        <v>17.55</v>
      </c>
      <c r="P8195" cm="1">
        <f t="array" ref="P8195">IF(Q8195&gt;0,INDEX(Q8195:Q29919,MATCH(TRUE,INDEX(Q8195:Q29919="",,),0)-1),"")</f>
        <v>6</v>
      </c>
      <c r="Q8195">
        <v>6</v>
      </c>
      <c r="R8195">
        <f t="shared" si="130"/>
        <v>0</v>
      </c>
    </row>
    <row r="8196" spans="1:18" x14ac:dyDescent="0.3">
      <c r="P8196" t="str" cm="1">
        <f t="array" ref="P8196">IF(Q8196&gt;0,INDEX(Q8196:Q29920,MATCH(TRUE,INDEX(Q8196:Q29920="",,),0)-1),"")</f>
        <v/>
      </c>
      <c r="R8196" t="str">
        <f t="shared" si="130"/>
        <v/>
      </c>
    </row>
    <row r="8197" spans="1:18" x14ac:dyDescent="0.3">
      <c r="A8197" t="s">
        <v>603</v>
      </c>
      <c r="B8197" s="1">
        <v>38456</v>
      </c>
      <c r="C8197" t="s">
        <v>16</v>
      </c>
      <c r="D8197" t="s">
        <v>660</v>
      </c>
      <c r="E8197" t="s">
        <v>661</v>
      </c>
      <c r="G8197" t="s">
        <v>19</v>
      </c>
      <c r="H8197" t="s">
        <v>20</v>
      </c>
      <c r="I8197" t="s">
        <v>21</v>
      </c>
      <c r="J8197" t="s">
        <v>22</v>
      </c>
      <c r="K8197">
        <v>20</v>
      </c>
      <c r="L8197">
        <v>225</v>
      </c>
      <c r="M8197" t="s">
        <v>662</v>
      </c>
      <c r="N8197">
        <v>225</v>
      </c>
      <c r="O8197" t="s">
        <v>24</v>
      </c>
      <c r="P8197" cm="1">
        <f t="array" ref="P8197">IF(Q8197&gt;0,INDEX(Q8197:Q29921,MATCH(TRUE,INDEX(Q8197:Q29921="",,),0)-1),"")</f>
        <v>10</v>
      </c>
      <c r="Q8197">
        <v>1</v>
      </c>
      <c r="R8197">
        <f t="shared" si="130"/>
        <v>0</v>
      </c>
    </row>
    <row r="8198" spans="1:18" x14ac:dyDescent="0.3">
      <c r="A8198" t="s">
        <v>603</v>
      </c>
      <c r="B8198" s="1">
        <v>38456</v>
      </c>
      <c r="C8198" t="s">
        <v>16</v>
      </c>
      <c r="D8198" t="s">
        <v>660</v>
      </c>
      <c r="E8198" t="s">
        <v>661</v>
      </c>
      <c r="G8198" t="s">
        <v>19</v>
      </c>
      <c r="H8198" t="s">
        <v>53</v>
      </c>
      <c r="I8198" t="s">
        <v>26</v>
      </c>
      <c r="J8198" t="s">
        <v>27</v>
      </c>
      <c r="K8198">
        <v>177</v>
      </c>
      <c r="L8198">
        <v>17.600000000000001</v>
      </c>
      <c r="M8198" t="s">
        <v>662</v>
      </c>
      <c r="N8198">
        <v>17.600000000000001</v>
      </c>
      <c r="O8198" t="s">
        <v>24</v>
      </c>
      <c r="P8198" cm="1">
        <f t="array" ref="P8198">IF(Q8198&gt;0,INDEX(Q8198:Q29922,MATCH(TRUE,INDEX(Q8198:Q29922="",,),0)-1),"")</f>
        <v>10</v>
      </c>
      <c r="Q8198">
        <v>1</v>
      </c>
      <c r="R8198">
        <f t="shared" si="130"/>
        <v>0</v>
      </c>
    </row>
    <row r="8199" spans="1:18" x14ac:dyDescent="0.3">
      <c r="A8199" t="s">
        <v>603</v>
      </c>
      <c r="B8199" s="1">
        <v>38456</v>
      </c>
      <c r="C8199" t="s">
        <v>16</v>
      </c>
      <c r="D8199" t="s">
        <v>660</v>
      </c>
      <c r="E8199" t="s">
        <v>661</v>
      </c>
      <c r="G8199" t="s">
        <v>19</v>
      </c>
      <c r="H8199" t="s">
        <v>25</v>
      </c>
      <c r="I8199" t="s">
        <v>26</v>
      </c>
      <c r="J8199" t="s">
        <v>27</v>
      </c>
      <c r="K8199">
        <v>635</v>
      </c>
      <c r="L8199">
        <v>16.7</v>
      </c>
      <c r="M8199" t="s">
        <v>662</v>
      </c>
      <c r="N8199">
        <v>16.7</v>
      </c>
      <c r="O8199" t="s">
        <v>24</v>
      </c>
      <c r="P8199" cm="1">
        <f t="array" ref="P8199">IF(Q8199&gt;0,INDEX(Q8199:Q29923,MATCH(TRUE,INDEX(Q8199:Q29923="",,),0)-1),"")</f>
        <v>10</v>
      </c>
      <c r="Q8199">
        <v>1</v>
      </c>
      <c r="R8199">
        <f t="shared" si="130"/>
        <v>0</v>
      </c>
    </row>
    <row r="8200" spans="1:18" x14ac:dyDescent="0.3">
      <c r="A8200" t="s">
        <v>603</v>
      </c>
      <c r="B8200" s="1">
        <v>38456</v>
      </c>
      <c r="C8200" t="s">
        <v>16</v>
      </c>
      <c r="D8200" t="s">
        <v>660</v>
      </c>
      <c r="E8200" t="s">
        <v>661</v>
      </c>
      <c r="G8200" t="s">
        <v>19</v>
      </c>
      <c r="H8200" t="s">
        <v>43</v>
      </c>
      <c r="I8200" t="s">
        <v>26</v>
      </c>
      <c r="J8200" t="s">
        <v>27</v>
      </c>
      <c r="K8200">
        <v>403</v>
      </c>
      <c r="L8200">
        <v>9.6999999999999993</v>
      </c>
      <c r="M8200" t="s">
        <v>662</v>
      </c>
      <c r="N8200">
        <v>130.56</v>
      </c>
      <c r="O8200" t="s">
        <v>24</v>
      </c>
      <c r="P8200" cm="1">
        <f t="array" ref="P8200">IF(Q8200&gt;0,INDEX(Q8200:Q29924,MATCH(TRUE,INDEX(Q8200:Q29924="",,),0)-1),"")</f>
        <v>10</v>
      </c>
      <c r="Q8200">
        <v>1</v>
      </c>
      <c r="R8200">
        <f t="shared" si="130"/>
        <v>0</v>
      </c>
    </row>
    <row r="8201" spans="1:18" x14ac:dyDescent="0.3">
      <c r="A8201" t="s">
        <v>603</v>
      </c>
      <c r="B8201" s="1">
        <v>38456</v>
      </c>
      <c r="C8201" t="s">
        <v>16</v>
      </c>
      <c r="D8201" t="s">
        <v>660</v>
      </c>
      <c r="E8201" t="s">
        <v>661</v>
      </c>
      <c r="G8201" s="6" t="s">
        <v>29</v>
      </c>
      <c r="H8201" t="s">
        <v>25</v>
      </c>
      <c r="I8201" t="s">
        <v>21</v>
      </c>
      <c r="J8201" t="s">
        <v>22</v>
      </c>
      <c r="K8201">
        <v>29</v>
      </c>
      <c r="L8201">
        <v>58</v>
      </c>
      <c r="M8201" t="s">
        <v>662</v>
      </c>
      <c r="N8201">
        <v>58</v>
      </c>
      <c r="O8201" t="s">
        <v>24</v>
      </c>
      <c r="P8201" cm="1">
        <f t="array" ref="P8201">IF(Q8201&gt;0,INDEX(Q8201:Q29925,MATCH(TRUE,INDEX(Q8201:Q29925="",,),0)-1),"")</f>
        <v>10</v>
      </c>
      <c r="Q8201">
        <v>1</v>
      </c>
      <c r="R8201">
        <f t="shared" si="130"/>
        <v>0</v>
      </c>
    </row>
    <row r="8202" spans="1:18" x14ac:dyDescent="0.3">
      <c r="A8202" t="s">
        <v>603</v>
      </c>
      <c r="B8202" s="1">
        <v>38456</v>
      </c>
      <c r="C8202" t="s">
        <v>16</v>
      </c>
      <c r="D8202" t="s">
        <v>660</v>
      </c>
      <c r="E8202" t="s">
        <v>661</v>
      </c>
      <c r="G8202" s="6" t="s">
        <v>29</v>
      </c>
      <c r="H8202" t="s">
        <v>30</v>
      </c>
      <c r="I8202" t="s">
        <v>26</v>
      </c>
      <c r="J8202" t="s">
        <v>27</v>
      </c>
      <c r="K8202">
        <v>193</v>
      </c>
      <c r="L8202">
        <v>10.050000000000001</v>
      </c>
      <c r="M8202" t="s">
        <v>662</v>
      </c>
      <c r="N8202">
        <v>10.050000000000001</v>
      </c>
      <c r="O8202" t="s">
        <v>24</v>
      </c>
      <c r="P8202" cm="1">
        <f t="array" ref="P8202">IF(Q8202&gt;0,INDEX(Q8202:Q29926,MATCH(TRUE,INDEX(Q8202:Q29926="",,),0)-1),"")</f>
        <v>10</v>
      </c>
      <c r="Q8202">
        <v>1</v>
      </c>
      <c r="R8202">
        <f t="shared" si="130"/>
        <v>0</v>
      </c>
    </row>
    <row r="8203" spans="1:18" x14ac:dyDescent="0.3">
      <c r="A8203" t="s">
        <v>603</v>
      </c>
      <c r="B8203" s="1">
        <v>38456</v>
      </c>
      <c r="C8203" t="s">
        <v>16</v>
      </c>
      <c r="D8203" t="s">
        <v>660</v>
      </c>
      <c r="E8203" t="s">
        <v>661</v>
      </c>
      <c r="G8203" s="6" t="s">
        <v>29</v>
      </c>
      <c r="H8203" t="s">
        <v>41</v>
      </c>
      <c r="I8203" t="s">
        <v>26</v>
      </c>
      <c r="J8203" t="s">
        <v>27</v>
      </c>
      <c r="K8203">
        <v>18</v>
      </c>
      <c r="L8203">
        <v>30</v>
      </c>
      <c r="M8203" t="s">
        <v>662</v>
      </c>
      <c r="N8203">
        <v>30</v>
      </c>
      <c r="O8203" t="s">
        <v>24</v>
      </c>
      <c r="P8203" cm="1">
        <f t="array" ref="P8203">IF(Q8203&gt;0,INDEX(Q8203:Q29927,MATCH(TRUE,INDEX(Q8203:Q29927="",,),0)-1),"")</f>
        <v>10</v>
      </c>
      <c r="Q8203">
        <v>1</v>
      </c>
      <c r="R8203">
        <f t="shared" si="130"/>
        <v>0</v>
      </c>
    </row>
    <row r="8204" spans="1:18" x14ac:dyDescent="0.3">
      <c r="A8204" t="s">
        <v>603</v>
      </c>
      <c r="B8204" s="1">
        <v>38456</v>
      </c>
      <c r="C8204" t="s">
        <v>16</v>
      </c>
      <c r="D8204" t="s">
        <v>660</v>
      </c>
      <c r="E8204" t="s">
        <v>661</v>
      </c>
      <c r="G8204" t="s">
        <v>19</v>
      </c>
      <c r="H8204" t="s">
        <v>20</v>
      </c>
      <c r="I8204" t="s">
        <v>21</v>
      </c>
      <c r="J8204" t="s">
        <v>22</v>
      </c>
      <c r="K8204">
        <v>20</v>
      </c>
      <c r="L8204">
        <v>225</v>
      </c>
      <c r="M8204" t="s">
        <v>518</v>
      </c>
      <c r="N8204">
        <v>2590</v>
      </c>
      <c r="P8204" cm="1">
        <f t="array" ref="P8204">IF(Q8204&gt;0,INDEX(Q8204:Q29928,MATCH(TRUE,INDEX(Q8204:Q29928="",,),0)-1),"")</f>
        <v>10</v>
      </c>
      <c r="Q8204">
        <v>2</v>
      </c>
      <c r="R8204">
        <f t="shared" si="130"/>
        <v>0</v>
      </c>
    </row>
    <row r="8205" spans="1:18" x14ac:dyDescent="0.3">
      <c r="A8205" t="s">
        <v>603</v>
      </c>
      <c r="B8205" s="1">
        <v>38456</v>
      </c>
      <c r="C8205" t="s">
        <v>16</v>
      </c>
      <c r="D8205" t="s">
        <v>660</v>
      </c>
      <c r="E8205" t="s">
        <v>661</v>
      </c>
      <c r="G8205" t="s">
        <v>19</v>
      </c>
      <c r="H8205" t="s">
        <v>53</v>
      </c>
      <c r="I8205" t="s">
        <v>26</v>
      </c>
      <c r="J8205" t="s">
        <v>27</v>
      </c>
      <c r="K8205">
        <v>177</v>
      </c>
      <c r="L8205">
        <v>17.600000000000001</v>
      </c>
      <c r="M8205" t="s">
        <v>518</v>
      </c>
      <c r="N8205">
        <v>17.600000000000001</v>
      </c>
      <c r="P8205" cm="1">
        <f t="array" ref="P8205">IF(Q8205&gt;0,INDEX(Q8205:Q29929,MATCH(TRUE,INDEX(Q8205:Q29929="",,),0)-1),"")</f>
        <v>10</v>
      </c>
      <c r="Q8205">
        <v>2</v>
      </c>
      <c r="R8205">
        <f t="shared" si="130"/>
        <v>0</v>
      </c>
    </row>
    <row r="8206" spans="1:18" x14ac:dyDescent="0.3">
      <c r="A8206" t="s">
        <v>603</v>
      </c>
      <c r="B8206" s="1">
        <v>38456</v>
      </c>
      <c r="C8206" t="s">
        <v>16</v>
      </c>
      <c r="D8206" t="s">
        <v>660</v>
      </c>
      <c r="E8206" t="s">
        <v>661</v>
      </c>
      <c r="G8206" t="s">
        <v>19</v>
      </c>
      <c r="H8206" t="s">
        <v>25</v>
      </c>
      <c r="I8206" t="s">
        <v>26</v>
      </c>
      <c r="J8206" t="s">
        <v>27</v>
      </c>
      <c r="K8206">
        <v>635</v>
      </c>
      <c r="L8206">
        <v>16.7</v>
      </c>
      <c r="M8206" t="s">
        <v>518</v>
      </c>
      <c r="N8206">
        <v>16.7</v>
      </c>
      <c r="P8206" cm="1">
        <f t="array" ref="P8206">IF(Q8206&gt;0,INDEX(Q8206:Q29930,MATCH(TRUE,INDEX(Q8206:Q29930="",,),0)-1),"")</f>
        <v>10</v>
      </c>
      <c r="Q8206">
        <v>2</v>
      </c>
      <c r="R8206">
        <f t="shared" si="130"/>
        <v>0</v>
      </c>
    </row>
    <row r="8207" spans="1:18" x14ac:dyDescent="0.3">
      <c r="A8207" t="s">
        <v>603</v>
      </c>
      <c r="B8207" s="1">
        <v>38456</v>
      </c>
      <c r="C8207" t="s">
        <v>16</v>
      </c>
      <c r="D8207" t="s">
        <v>660</v>
      </c>
      <c r="E8207" t="s">
        <v>661</v>
      </c>
      <c r="G8207" t="s">
        <v>19</v>
      </c>
      <c r="H8207" t="s">
        <v>43</v>
      </c>
      <c r="I8207" t="s">
        <v>26</v>
      </c>
      <c r="J8207" t="s">
        <v>27</v>
      </c>
      <c r="K8207">
        <v>403</v>
      </c>
      <c r="L8207">
        <v>9.6999999999999993</v>
      </c>
      <c r="M8207" t="s">
        <v>518</v>
      </c>
      <c r="N8207">
        <v>9.6999999999999993</v>
      </c>
      <c r="P8207" cm="1">
        <f t="array" ref="P8207">IF(Q8207&gt;0,INDEX(Q8207:Q29931,MATCH(TRUE,INDEX(Q8207:Q29931="",,),0)-1),"")</f>
        <v>10</v>
      </c>
      <c r="Q8207">
        <v>2</v>
      </c>
      <c r="R8207">
        <f t="shared" si="130"/>
        <v>0</v>
      </c>
    </row>
    <row r="8208" spans="1:18" x14ac:dyDescent="0.3">
      <c r="A8208" t="s">
        <v>603</v>
      </c>
      <c r="B8208" s="1">
        <v>38456</v>
      </c>
      <c r="C8208" t="s">
        <v>16</v>
      </c>
      <c r="D8208" t="s">
        <v>660</v>
      </c>
      <c r="E8208" t="s">
        <v>661</v>
      </c>
      <c r="G8208" s="6" t="s">
        <v>29</v>
      </c>
      <c r="H8208" t="s">
        <v>25</v>
      </c>
      <c r="I8208" t="s">
        <v>21</v>
      </c>
      <c r="J8208" t="s">
        <v>22</v>
      </c>
      <c r="K8208">
        <v>29</v>
      </c>
      <c r="L8208">
        <v>58</v>
      </c>
      <c r="M8208" t="s">
        <v>518</v>
      </c>
      <c r="N8208">
        <v>58</v>
      </c>
      <c r="P8208" cm="1">
        <f t="array" ref="P8208">IF(Q8208&gt;0,INDEX(Q8208:Q29932,MATCH(TRUE,INDEX(Q8208:Q29932="",,),0)-1),"")</f>
        <v>10</v>
      </c>
      <c r="Q8208">
        <v>2</v>
      </c>
      <c r="R8208">
        <f t="shared" si="130"/>
        <v>0</v>
      </c>
    </row>
    <row r="8209" spans="1:18" x14ac:dyDescent="0.3">
      <c r="A8209" t="s">
        <v>603</v>
      </c>
      <c r="B8209" s="1">
        <v>38456</v>
      </c>
      <c r="C8209" t="s">
        <v>16</v>
      </c>
      <c r="D8209" t="s">
        <v>660</v>
      </c>
      <c r="E8209" t="s">
        <v>661</v>
      </c>
      <c r="G8209" s="6" t="s">
        <v>29</v>
      </c>
      <c r="H8209" t="s">
        <v>30</v>
      </c>
      <c r="I8209" t="s">
        <v>26</v>
      </c>
      <c r="J8209" t="s">
        <v>27</v>
      </c>
      <c r="K8209">
        <v>193</v>
      </c>
      <c r="L8209">
        <v>10.050000000000001</v>
      </c>
      <c r="M8209" t="s">
        <v>518</v>
      </c>
      <c r="N8209">
        <v>10.050000000000001</v>
      </c>
      <c r="P8209" cm="1">
        <f t="array" ref="P8209">IF(Q8209&gt;0,INDEX(Q8209:Q29933,MATCH(TRUE,INDEX(Q8209:Q29933="",,),0)-1),"")</f>
        <v>10</v>
      </c>
      <c r="Q8209">
        <v>2</v>
      </c>
      <c r="R8209">
        <f t="shared" si="130"/>
        <v>0</v>
      </c>
    </row>
    <row r="8210" spans="1:18" x14ac:dyDescent="0.3">
      <c r="A8210" t="s">
        <v>603</v>
      </c>
      <c r="B8210" s="1">
        <v>38456</v>
      </c>
      <c r="C8210" t="s">
        <v>16</v>
      </c>
      <c r="D8210" t="s">
        <v>660</v>
      </c>
      <c r="E8210" t="s">
        <v>661</v>
      </c>
      <c r="G8210" s="6" t="s">
        <v>29</v>
      </c>
      <c r="H8210" t="s">
        <v>41</v>
      </c>
      <c r="I8210" t="s">
        <v>26</v>
      </c>
      <c r="J8210" t="s">
        <v>27</v>
      </c>
      <c r="K8210">
        <v>18</v>
      </c>
      <c r="L8210">
        <v>30</v>
      </c>
      <c r="M8210" t="s">
        <v>518</v>
      </c>
      <c r="N8210">
        <v>30</v>
      </c>
      <c r="P8210" cm="1">
        <f t="array" ref="P8210">IF(Q8210&gt;0,INDEX(Q8210:Q29934,MATCH(TRUE,INDEX(Q8210:Q29934="",,),0)-1),"")</f>
        <v>10</v>
      </c>
      <c r="Q8210">
        <v>2</v>
      </c>
      <c r="R8210">
        <f t="shared" si="130"/>
        <v>0</v>
      </c>
    </row>
    <row r="8211" spans="1:18" x14ac:dyDescent="0.3">
      <c r="A8211" t="s">
        <v>603</v>
      </c>
      <c r="B8211" s="1">
        <v>38456</v>
      </c>
      <c r="C8211" t="s">
        <v>16</v>
      </c>
      <c r="D8211" t="s">
        <v>660</v>
      </c>
      <c r="E8211" t="s">
        <v>661</v>
      </c>
      <c r="G8211" t="s">
        <v>19</v>
      </c>
      <c r="H8211" t="s">
        <v>20</v>
      </c>
      <c r="I8211" t="s">
        <v>21</v>
      </c>
      <c r="J8211" t="s">
        <v>22</v>
      </c>
      <c r="K8211">
        <v>20</v>
      </c>
      <c r="L8211">
        <v>225</v>
      </c>
      <c r="M8211" t="s">
        <v>480</v>
      </c>
      <c r="N8211">
        <v>225</v>
      </c>
      <c r="P8211" cm="1">
        <f t="array" ref="P8211">IF(Q8211&gt;0,INDEX(Q8211:Q29935,MATCH(TRUE,INDEX(Q8211:Q29935="",,),0)-1),"")</f>
        <v>10</v>
      </c>
      <c r="Q8211">
        <v>3</v>
      </c>
      <c r="R8211">
        <f t="shared" si="130"/>
        <v>0</v>
      </c>
    </row>
    <row r="8212" spans="1:18" x14ac:dyDescent="0.3">
      <c r="A8212" t="s">
        <v>603</v>
      </c>
      <c r="B8212" s="1">
        <v>38456</v>
      </c>
      <c r="C8212" t="s">
        <v>16</v>
      </c>
      <c r="D8212" t="s">
        <v>660</v>
      </c>
      <c r="E8212" t="s">
        <v>661</v>
      </c>
      <c r="G8212" t="s">
        <v>19</v>
      </c>
      <c r="H8212" t="s">
        <v>53</v>
      </c>
      <c r="I8212" t="s">
        <v>26</v>
      </c>
      <c r="J8212" t="s">
        <v>27</v>
      </c>
      <c r="K8212">
        <v>177</v>
      </c>
      <c r="L8212">
        <v>17.600000000000001</v>
      </c>
      <c r="M8212" t="s">
        <v>480</v>
      </c>
      <c r="N8212">
        <v>17.600000000000001</v>
      </c>
      <c r="P8212" cm="1">
        <f t="array" ref="P8212">IF(Q8212&gt;0,INDEX(Q8212:Q29936,MATCH(TRUE,INDEX(Q8212:Q29936="",,),0)-1),"")</f>
        <v>10</v>
      </c>
      <c r="Q8212">
        <v>3</v>
      </c>
      <c r="R8212">
        <f t="shared" si="130"/>
        <v>0</v>
      </c>
    </row>
    <row r="8213" spans="1:18" x14ac:dyDescent="0.3">
      <c r="A8213" t="s">
        <v>603</v>
      </c>
      <c r="B8213" s="1">
        <v>38456</v>
      </c>
      <c r="C8213" t="s">
        <v>16</v>
      </c>
      <c r="D8213" t="s">
        <v>660</v>
      </c>
      <c r="E8213" t="s">
        <v>661</v>
      </c>
      <c r="G8213" t="s">
        <v>19</v>
      </c>
      <c r="H8213" t="s">
        <v>25</v>
      </c>
      <c r="I8213" t="s">
        <v>26</v>
      </c>
      <c r="J8213" t="s">
        <v>27</v>
      </c>
      <c r="K8213">
        <v>635</v>
      </c>
      <c r="L8213">
        <v>16.7</v>
      </c>
      <c r="M8213" t="s">
        <v>480</v>
      </c>
      <c r="N8213">
        <v>16.7</v>
      </c>
      <c r="P8213" cm="1">
        <f t="array" ref="P8213">IF(Q8213&gt;0,INDEX(Q8213:Q29937,MATCH(TRUE,INDEX(Q8213:Q29937="",,),0)-1),"")</f>
        <v>10</v>
      </c>
      <c r="Q8213">
        <v>3</v>
      </c>
      <c r="R8213">
        <f t="shared" si="130"/>
        <v>0</v>
      </c>
    </row>
    <row r="8214" spans="1:18" x14ac:dyDescent="0.3">
      <c r="A8214" t="s">
        <v>603</v>
      </c>
      <c r="B8214" s="1">
        <v>38456</v>
      </c>
      <c r="C8214" t="s">
        <v>16</v>
      </c>
      <c r="D8214" t="s">
        <v>660</v>
      </c>
      <c r="E8214" t="s">
        <v>661</v>
      </c>
      <c r="G8214" t="s">
        <v>19</v>
      </c>
      <c r="H8214" t="s">
        <v>43</v>
      </c>
      <c r="I8214" t="s">
        <v>26</v>
      </c>
      <c r="J8214" t="s">
        <v>27</v>
      </c>
      <c r="K8214">
        <v>403</v>
      </c>
      <c r="L8214">
        <v>9.6999999999999993</v>
      </c>
      <c r="M8214" t="s">
        <v>480</v>
      </c>
      <c r="N8214">
        <v>120.22</v>
      </c>
      <c r="P8214" cm="1">
        <f t="array" ref="P8214">IF(Q8214&gt;0,INDEX(Q8214:Q29938,MATCH(TRUE,INDEX(Q8214:Q29938="",,),0)-1),"")</f>
        <v>10</v>
      </c>
      <c r="Q8214">
        <v>3</v>
      </c>
      <c r="R8214">
        <f t="shared" si="130"/>
        <v>0</v>
      </c>
    </row>
    <row r="8215" spans="1:18" x14ac:dyDescent="0.3">
      <c r="A8215" t="s">
        <v>603</v>
      </c>
      <c r="B8215" s="1">
        <v>38456</v>
      </c>
      <c r="C8215" t="s">
        <v>16</v>
      </c>
      <c r="D8215" t="s">
        <v>660</v>
      </c>
      <c r="E8215" t="s">
        <v>661</v>
      </c>
      <c r="G8215" s="6" t="s">
        <v>29</v>
      </c>
      <c r="H8215" t="s">
        <v>25</v>
      </c>
      <c r="I8215" t="s">
        <v>21</v>
      </c>
      <c r="J8215" t="s">
        <v>22</v>
      </c>
      <c r="K8215">
        <v>29</v>
      </c>
      <c r="L8215">
        <v>58</v>
      </c>
      <c r="M8215" t="s">
        <v>480</v>
      </c>
      <c r="N8215">
        <v>58</v>
      </c>
      <c r="P8215" cm="1">
        <f t="array" ref="P8215">IF(Q8215&gt;0,INDEX(Q8215:Q29939,MATCH(TRUE,INDEX(Q8215:Q29939="",,),0)-1),"")</f>
        <v>10</v>
      </c>
      <c r="Q8215">
        <v>3</v>
      </c>
      <c r="R8215">
        <f t="shared" si="130"/>
        <v>0</v>
      </c>
    </row>
    <row r="8216" spans="1:18" x14ac:dyDescent="0.3">
      <c r="A8216" t="s">
        <v>603</v>
      </c>
      <c r="B8216" s="1">
        <v>38456</v>
      </c>
      <c r="C8216" t="s">
        <v>16</v>
      </c>
      <c r="D8216" t="s">
        <v>660</v>
      </c>
      <c r="E8216" t="s">
        <v>661</v>
      </c>
      <c r="G8216" s="6" t="s">
        <v>29</v>
      </c>
      <c r="H8216" t="s">
        <v>30</v>
      </c>
      <c r="I8216" t="s">
        <v>26</v>
      </c>
      <c r="J8216" t="s">
        <v>27</v>
      </c>
      <c r="K8216">
        <v>193</v>
      </c>
      <c r="L8216">
        <v>10.050000000000001</v>
      </c>
      <c r="M8216" t="s">
        <v>480</v>
      </c>
      <c r="N8216">
        <v>10.050000000000001</v>
      </c>
      <c r="P8216" cm="1">
        <f t="array" ref="P8216">IF(Q8216&gt;0,INDEX(Q8216:Q29940,MATCH(TRUE,INDEX(Q8216:Q29940="",,),0)-1),"")</f>
        <v>10</v>
      </c>
      <c r="Q8216">
        <v>3</v>
      </c>
      <c r="R8216">
        <f t="shared" si="130"/>
        <v>0</v>
      </c>
    </row>
    <row r="8217" spans="1:18" x14ac:dyDescent="0.3">
      <c r="A8217" t="s">
        <v>603</v>
      </c>
      <c r="B8217" s="1">
        <v>38456</v>
      </c>
      <c r="C8217" t="s">
        <v>16</v>
      </c>
      <c r="D8217" t="s">
        <v>660</v>
      </c>
      <c r="E8217" t="s">
        <v>661</v>
      </c>
      <c r="G8217" s="6" t="s">
        <v>29</v>
      </c>
      <c r="H8217" t="s">
        <v>41</v>
      </c>
      <c r="I8217" t="s">
        <v>26</v>
      </c>
      <c r="J8217" t="s">
        <v>27</v>
      </c>
      <c r="K8217">
        <v>18</v>
      </c>
      <c r="L8217">
        <v>30</v>
      </c>
      <c r="M8217" t="s">
        <v>480</v>
      </c>
      <c r="N8217">
        <v>30</v>
      </c>
      <c r="P8217" cm="1">
        <f t="array" ref="P8217">IF(Q8217&gt;0,INDEX(Q8217:Q29941,MATCH(TRUE,INDEX(Q8217:Q29941="",,),0)-1),"")</f>
        <v>10</v>
      </c>
      <c r="Q8217">
        <v>3</v>
      </c>
      <c r="R8217">
        <f t="shared" si="130"/>
        <v>0</v>
      </c>
    </row>
    <row r="8218" spans="1:18" x14ac:dyDescent="0.3">
      <c r="A8218" t="s">
        <v>603</v>
      </c>
      <c r="B8218" s="1">
        <v>38456</v>
      </c>
      <c r="C8218" t="s">
        <v>16</v>
      </c>
      <c r="D8218" t="s">
        <v>660</v>
      </c>
      <c r="E8218" t="s">
        <v>661</v>
      </c>
      <c r="G8218" t="s">
        <v>19</v>
      </c>
      <c r="H8218" t="s">
        <v>20</v>
      </c>
      <c r="I8218" t="s">
        <v>21</v>
      </c>
      <c r="J8218" t="s">
        <v>22</v>
      </c>
      <c r="K8218">
        <v>20</v>
      </c>
      <c r="L8218">
        <v>225</v>
      </c>
      <c r="M8218" t="s">
        <v>74</v>
      </c>
      <c r="N8218">
        <v>225</v>
      </c>
      <c r="P8218" cm="1">
        <f t="array" ref="P8218">IF(Q8218&gt;0,INDEX(Q8218:Q29942,MATCH(TRUE,INDEX(Q8218:Q29942="",,),0)-1),"")</f>
        <v>10</v>
      </c>
      <c r="Q8218">
        <v>4</v>
      </c>
      <c r="R8218">
        <f t="shared" si="130"/>
        <v>0</v>
      </c>
    </row>
    <row r="8219" spans="1:18" x14ac:dyDescent="0.3">
      <c r="A8219" t="s">
        <v>603</v>
      </c>
      <c r="B8219" s="1">
        <v>38456</v>
      </c>
      <c r="C8219" t="s">
        <v>16</v>
      </c>
      <c r="D8219" t="s">
        <v>660</v>
      </c>
      <c r="E8219" t="s">
        <v>661</v>
      </c>
      <c r="G8219" t="s">
        <v>19</v>
      </c>
      <c r="H8219" t="s">
        <v>53</v>
      </c>
      <c r="I8219" t="s">
        <v>26</v>
      </c>
      <c r="J8219" t="s">
        <v>27</v>
      </c>
      <c r="K8219">
        <v>177</v>
      </c>
      <c r="L8219">
        <v>17.600000000000001</v>
      </c>
      <c r="M8219" t="s">
        <v>74</v>
      </c>
      <c r="N8219">
        <v>17.600000000000001</v>
      </c>
      <c r="P8219" cm="1">
        <f t="array" ref="P8219">IF(Q8219&gt;0,INDEX(Q8219:Q29943,MATCH(TRUE,INDEX(Q8219:Q29943="",,),0)-1),"")</f>
        <v>10</v>
      </c>
      <c r="Q8219">
        <v>4</v>
      </c>
      <c r="R8219">
        <f t="shared" si="130"/>
        <v>0</v>
      </c>
    </row>
    <row r="8220" spans="1:18" x14ac:dyDescent="0.3">
      <c r="A8220" t="s">
        <v>603</v>
      </c>
      <c r="B8220" s="1">
        <v>38456</v>
      </c>
      <c r="C8220" t="s">
        <v>16</v>
      </c>
      <c r="D8220" t="s">
        <v>660</v>
      </c>
      <c r="E8220" t="s">
        <v>661</v>
      </c>
      <c r="G8220" t="s">
        <v>19</v>
      </c>
      <c r="H8220" t="s">
        <v>25</v>
      </c>
      <c r="I8220" t="s">
        <v>26</v>
      </c>
      <c r="J8220" t="s">
        <v>27</v>
      </c>
      <c r="K8220">
        <v>635</v>
      </c>
      <c r="L8220">
        <v>16.7</v>
      </c>
      <c r="M8220" t="s">
        <v>74</v>
      </c>
      <c r="N8220">
        <v>16.7</v>
      </c>
      <c r="P8220" cm="1">
        <f t="array" ref="P8220">IF(Q8220&gt;0,INDEX(Q8220:Q29944,MATCH(TRUE,INDEX(Q8220:Q29944="",,),0)-1),"")</f>
        <v>10</v>
      </c>
      <c r="Q8220">
        <v>4</v>
      </c>
      <c r="R8220">
        <f t="shared" si="130"/>
        <v>0</v>
      </c>
    </row>
    <row r="8221" spans="1:18" x14ac:dyDescent="0.3">
      <c r="A8221" t="s">
        <v>603</v>
      </c>
      <c r="B8221" s="1">
        <v>38456</v>
      </c>
      <c r="C8221" t="s">
        <v>16</v>
      </c>
      <c r="D8221" t="s">
        <v>660</v>
      </c>
      <c r="E8221" t="s">
        <v>661</v>
      </c>
      <c r="G8221" t="s">
        <v>19</v>
      </c>
      <c r="H8221" t="s">
        <v>43</v>
      </c>
      <c r="I8221" t="s">
        <v>26</v>
      </c>
      <c r="J8221" t="s">
        <v>27</v>
      </c>
      <c r="K8221">
        <v>403</v>
      </c>
      <c r="L8221">
        <v>9.6999999999999993</v>
      </c>
      <c r="M8221" t="s">
        <v>74</v>
      </c>
      <c r="N8221">
        <v>79.569999999999993</v>
      </c>
      <c r="P8221" cm="1">
        <f t="array" ref="P8221">IF(Q8221&gt;0,INDEX(Q8221:Q29945,MATCH(TRUE,INDEX(Q8221:Q29945="",,),0)-1),"")</f>
        <v>10</v>
      </c>
      <c r="Q8221">
        <v>4</v>
      </c>
      <c r="R8221">
        <f t="shared" si="130"/>
        <v>0</v>
      </c>
    </row>
    <row r="8222" spans="1:18" x14ac:dyDescent="0.3">
      <c r="A8222" t="s">
        <v>603</v>
      </c>
      <c r="B8222" s="1">
        <v>38456</v>
      </c>
      <c r="C8222" t="s">
        <v>16</v>
      </c>
      <c r="D8222" t="s">
        <v>660</v>
      </c>
      <c r="E8222" t="s">
        <v>661</v>
      </c>
      <c r="G8222" s="6" t="s">
        <v>29</v>
      </c>
      <c r="H8222" t="s">
        <v>25</v>
      </c>
      <c r="I8222" t="s">
        <v>21</v>
      </c>
      <c r="J8222" t="s">
        <v>22</v>
      </c>
      <c r="K8222">
        <v>29</v>
      </c>
      <c r="L8222">
        <v>58</v>
      </c>
      <c r="M8222" t="s">
        <v>74</v>
      </c>
      <c r="N8222">
        <v>58</v>
      </c>
      <c r="P8222" cm="1">
        <f t="array" ref="P8222">IF(Q8222&gt;0,INDEX(Q8222:Q29946,MATCH(TRUE,INDEX(Q8222:Q29946="",,),0)-1),"")</f>
        <v>10</v>
      </c>
      <c r="Q8222">
        <v>4</v>
      </c>
      <c r="R8222">
        <f t="shared" si="130"/>
        <v>0</v>
      </c>
    </row>
    <row r="8223" spans="1:18" x14ac:dyDescent="0.3">
      <c r="A8223" t="s">
        <v>603</v>
      </c>
      <c r="B8223" s="1">
        <v>38456</v>
      </c>
      <c r="C8223" t="s">
        <v>16</v>
      </c>
      <c r="D8223" t="s">
        <v>660</v>
      </c>
      <c r="E8223" t="s">
        <v>661</v>
      </c>
      <c r="G8223" s="6" t="s">
        <v>29</v>
      </c>
      <c r="H8223" t="s">
        <v>30</v>
      </c>
      <c r="I8223" t="s">
        <v>26</v>
      </c>
      <c r="J8223" t="s">
        <v>27</v>
      </c>
      <c r="K8223">
        <v>193</v>
      </c>
      <c r="L8223">
        <v>10.050000000000001</v>
      </c>
      <c r="M8223" t="s">
        <v>74</v>
      </c>
      <c r="N8223">
        <v>10.050000000000001</v>
      </c>
      <c r="P8223" cm="1">
        <f t="array" ref="P8223">IF(Q8223&gt;0,INDEX(Q8223:Q29947,MATCH(TRUE,INDEX(Q8223:Q29947="",,),0)-1),"")</f>
        <v>10</v>
      </c>
      <c r="Q8223">
        <v>4</v>
      </c>
      <c r="R8223">
        <f t="shared" si="130"/>
        <v>0</v>
      </c>
    </row>
    <row r="8224" spans="1:18" x14ac:dyDescent="0.3">
      <c r="A8224" t="s">
        <v>603</v>
      </c>
      <c r="B8224" s="1">
        <v>38456</v>
      </c>
      <c r="C8224" t="s">
        <v>16</v>
      </c>
      <c r="D8224" t="s">
        <v>660</v>
      </c>
      <c r="E8224" t="s">
        <v>661</v>
      </c>
      <c r="G8224" s="6" t="s">
        <v>29</v>
      </c>
      <c r="H8224" t="s">
        <v>41</v>
      </c>
      <c r="I8224" t="s">
        <v>26</v>
      </c>
      <c r="J8224" t="s">
        <v>27</v>
      </c>
      <c r="K8224">
        <v>18</v>
      </c>
      <c r="L8224">
        <v>30</v>
      </c>
      <c r="M8224" t="s">
        <v>74</v>
      </c>
      <c r="N8224">
        <v>30</v>
      </c>
      <c r="P8224" cm="1">
        <f t="array" ref="P8224">IF(Q8224&gt;0,INDEX(Q8224:Q29948,MATCH(TRUE,INDEX(Q8224:Q29948="",,),0)-1),"")</f>
        <v>10</v>
      </c>
      <c r="Q8224">
        <v>4</v>
      </c>
      <c r="R8224">
        <f t="shared" si="130"/>
        <v>0</v>
      </c>
    </row>
    <row r="8225" spans="1:18" x14ac:dyDescent="0.3">
      <c r="A8225" t="s">
        <v>603</v>
      </c>
      <c r="B8225" s="1">
        <v>38456</v>
      </c>
      <c r="C8225" t="s">
        <v>16</v>
      </c>
      <c r="D8225" t="s">
        <v>660</v>
      </c>
      <c r="E8225" t="s">
        <v>661</v>
      </c>
      <c r="G8225" t="s">
        <v>19</v>
      </c>
      <c r="H8225" t="s">
        <v>20</v>
      </c>
      <c r="I8225" t="s">
        <v>21</v>
      </c>
      <c r="J8225" t="s">
        <v>22</v>
      </c>
      <c r="K8225">
        <v>20</v>
      </c>
      <c r="L8225">
        <v>225</v>
      </c>
      <c r="M8225" t="s">
        <v>32</v>
      </c>
      <c r="N8225">
        <v>496.5</v>
      </c>
      <c r="P8225" cm="1">
        <f t="array" ref="P8225">IF(Q8225&gt;0,INDEX(Q8225:Q29949,MATCH(TRUE,INDEX(Q8225:Q29949="",,),0)-1),"")</f>
        <v>10</v>
      </c>
      <c r="Q8225">
        <v>5</v>
      </c>
      <c r="R8225">
        <f t="shared" si="130"/>
        <v>0</v>
      </c>
    </row>
    <row r="8226" spans="1:18" x14ac:dyDescent="0.3">
      <c r="A8226" t="s">
        <v>603</v>
      </c>
      <c r="B8226" s="1">
        <v>38456</v>
      </c>
      <c r="C8226" t="s">
        <v>16</v>
      </c>
      <c r="D8226" t="s">
        <v>660</v>
      </c>
      <c r="E8226" t="s">
        <v>661</v>
      </c>
      <c r="G8226" t="s">
        <v>19</v>
      </c>
      <c r="H8226" t="s">
        <v>53</v>
      </c>
      <c r="I8226" t="s">
        <v>26</v>
      </c>
      <c r="J8226" t="s">
        <v>27</v>
      </c>
      <c r="K8226">
        <v>177</v>
      </c>
      <c r="L8226">
        <v>17.600000000000001</v>
      </c>
      <c r="M8226" t="s">
        <v>32</v>
      </c>
      <c r="N8226">
        <v>35.15</v>
      </c>
      <c r="P8226" cm="1">
        <f t="array" ref="P8226">IF(Q8226&gt;0,INDEX(Q8226:Q29950,MATCH(TRUE,INDEX(Q8226:Q29950="",,),0)-1),"")</f>
        <v>10</v>
      </c>
      <c r="Q8226">
        <v>5</v>
      </c>
      <c r="R8226">
        <f t="shared" si="130"/>
        <v>0</v>
      </c>
    </row>
    <row r="8227" spans="1:18" x14ac:dyDescent="0.3">
      <c r="A8227" t="s">
        <v>603</v>
      </c>
      <c r="B8227" s="1">
        <v>38456</v>
      </c>
      <c r="C8227" t="s">
        <v>16</v>
      </c>
      <c r="D8227" t="s">
        <v>660</v>
      </c>
      <c r="E8227" t="s">
        <v>661</v>
      </c>
      <c r="G8227" t="s">
        <v>19</v>
      </c>
      <c r="H8227" t="s">
        <v>25</v>
      </c>
      <c r="I8227" t="s">
        <v>26</v>
      </c>
      <c r="J8227" t="s">
        <v>27</v>
      </c>
      <c r="K8227">
        <v>635</v>
      </c>
      <c r="L8227">
        <v>16.7</v>
      </c>
      <c r="M8227" t="s">
        <v>32</v>
      </c>
      <c r="N8227">
        <v>35.15</v>
      </c>
      <c r="P8227" cm="1">
        <f t="array" ref="P8227">IF(Q8227&gt;0,INDEX(Q8227:Q29951,MATCH(TRUE,INDEX(Q8227:Q29951="",,),0)-1),"")</f>
        <v>10</v>
      </c>
      <c r="Q8227">
        <v>5</v>
      </c>
      <c r="R8227">
        <f t="shared" si="130"/>
        <v>0</v>
      </c>
    </row>
    <row r="8228" spans="1:18" x14ac:dyDescent="0.3">
      <c r="A8228" t="s">
        <v>603</v>
      </c>
      <c r="B8228" s="1">
        <v>38456</v>
      </c>
      <c r="C8228" t="s">
        <v>16</v>
      </c>
      <c r="D8228" t="s">
        <v>660</v>
      </c>
      <c r="E8228" t="s">
        <v>661</v>
      </c>
      <c r="G8228" t="s">
        <v>19</v>
      </c>
      <c r="H8228" t="s">
        <v>43</v>
      </c>
      <c r="I8228" t="s">
        <v>26</v>
      </c>
      <c r="J8228" t="s">
        <v>27</v>
      </c>
      <c r="K8228">
        <v>403</v>
      </c>
      <c r="L8228">
        <v>9.6999999999999993</v>
      </c>
      <c r="M8228" t="s">
        <v>32</v>
      </c>
      <c r="N8228">
        <v>22.15</v>
      </c>
      <c r="P8228" cm="1">
        <f t="array" ref="P8228">IF(Q8228&gt;0,INDEX(Q8228:Q29952,MATCH(TRUE,INDEX(Q8228:Q29952="",,),0)-1),"")</f>
        <v>10</v>
      </c>
      <c r="Q8228">
        <v>5</v>
      </c>
      <c r="R8228">
        <f t="shared" si="130"/>
        <v>0</v>
      </c>
    </row>
    <row r="8229" spans="1:18" x14ac:dyDescent="0.3">
      <c r="A8229" t="s">
        <v>603</v>
      </c>
      <c r="B8229" s="1">
        <v>38456</v>
      </c>
      <c r="C8229" t="s">
        <v>16</v>
      </c>
      <c r="D8229" t="s">
        <v>660</v>
      </c>
      <c r="E8229" t="s">
        <v>661</v>
      </c>
      <c r="G8229" s="6" t="s">
        <v>29</v>
      </c>
      <c r="H8229" t="s">
        <v>25</v>
      </c>
      <c r="I8229" t="s">
        <v>21</v>
      </c>
      <c r="J8229" t="s">
        <v>22</v>
      </c>
      <c r="K8229">
        <v>29</v>
      </c>
      <c r="L8229">
        <v>58</v>
      </c>
      <c r="M8229" t="s">
        <v>32</v>
      </c>
      <c r="N8229">
        <v>58</v>
      </c>
      <c r="P8229" cm="1">
        <f t="array" ref="P8229">IF(Q8229&gt;0,INDEX(Q8229:Q29953,MATCH(TRUE,INDEX(Q8229:Q29953="",,),0)-1),"")</f>
        <v>10</v>
      </c>
      <c r="Q8229">
        <v>5</v>
      </c>
      <c r="R8229">
        <f t="shared" si="130"/>
        <v>0</v>
      </c>
    </row>
    <row r="8230" spans="1:18" x14ac:dyDescent="0.3">
      <c r="A8230" t="s">
        <v>603</v>
      </c>
      <c r="B8230" s="1">
        <v>38456</v>
      </c>
      <c r="C8230" t="s">
        <v>16</v>
      </c>
      <c r="D8230" t="s">
        <v>660</v>
      </c>
      <c r="E8230" t="s">
        <v>661</v>
      </c>
      <c r="G8230" s="6" t="s">
        <v>29</v>
      </c>
      <c r="H8230" t="s">
        <v>30</v>
      </c>
      <c r="I8230" t="s">
        <v>26</v>
      </c>
      <c r="J8230" t="s">
        <v>27</v>
      </c>
      <c r="K8230">
        <v>193</v>
      </c>
      <c r="L8230">
        <v>10.050000000000001</v>
      </c>
      <c r="M8230" t="s">
        <v>32</v>
      </c>
      <c r="N8230">
        <v>10.050000000000001</v>
      </c>
      <c r="P8230" cm="1">
        <f t="array" ref="P8230">IF(Q8230&gt;0,INDEX(Q8230:Q29954,MATCH(TRUE,INDEX(Q8230:Q29954="",,),0)-1),"")</f>
        <v>10</v>
      </c>
      <c r="Q8230">
        <v>5</v>
      </c>
      <c r="R8230">
        <f t="shared" si="130"/>
        <v>0</v>
      </c>
    </row>
    <row r="8231" spans="1:18" x14ac:dyDescent="0.3">
      <c r="A8231" t="s">
        <v>603</v>
      </c>
      <c r="B8231" s="1">
        <v>38456</v>
      </c>
      <c r="C8231" t="s">
        <v>16</v>
      </c>
      <c r="D8231" t="s">
        <v>660</v>
      </c>
      <c r="E8231" t="s">
        <v>661</v>
      </c>
      <c r="G8231" s="6" t="s">
        <v>29</v>
      </c>
      <c r="H8231" t="s">
        <v>41</v>
      </c>
      <c r="I8231" t="s">
        <v>26</v>
      </c>
      <c r="J8231" t="s">
        <v>27</v>
      </c>
      <c r="K8231">
        <v>18</v>
      </c>
      <c r="L8231">
        <v>30</v>
      </c>
      <c r="M8231" t="s">
        <v>32</v>
      </c>
      <c r="N8231">
        <v>30</v>
      </c>
      <c r="P8231" cm="1">
        <f t="array" ref="P8231">IF(Q8231&gt;0,INDEX(Q8231:Q29955,MATCH(TRUE,INDEX(Q8231:Q29955="",,),0)-1),"")</f>
        <v>10</v>
      </c>
      <c r="Q8231">
        <v>5</v>
      </c>
      <c r="R8231">
        <f t="shared" si="130"/>
        <v>0</v>
      </c>
    </row>
    <row r="8232" spans="1:18" x14ac:dyDescent="0.3">
      <c r="A8232" t="s">
        <v>603</v>
      </c>
      <c r="B8232" s="1">
        <v>38456</v>
      </c>
      <c r="C8232" t="s">
        <v>16</v>
      </c>
      <c r="D8232" t="s">
        <v>660</v>
      </c>
      <c r="E8232" t="s">
        <v>661</v>
      </c>
      <c r="G8232" t="s">
        <v>19</v>
      </c>
      <c r="H8232" t="s">
        <v>20</v>
      </c>
      <c r="I8232" t="s">
        <v>21</v>
      </c>
      <c r="J8232" t="s">
        <v>22</v>
      </c>
      <c r="K8232">
        <v>20</v>
      </c>
      <c r="L8232">
        <v>225</v>
      </c>
      <c r="M8232" t="s">
        <v>526</v>
      </c>
      <c r="N8232">
        <v>425</v>
      </c>
      <c r="P8232" cm="1">
        <f t="array" ref="P8232">IF(Q8232&gt;0,INDEX(Q8232:Q29956,MATCH(TRUE,INDEX(Q8232:Q29956="",,),0)-1),"")</f>
        <v>10</v>
      </c>
      <c r="Q8232">
        <v>6</v>
      </c>
      <c r="R8232">
        <f t="shared" si="130"/>
        <v>0</v>
      </c>
    </row>
    <row r="8233" spans="1:18" x14ac:dyDescent="0.3">
      <c r="A8233" t="s">
        <v>603</v>
      </c>
      <c r="B8233" s="1">
        <v>38456</v>
      </c>
      <c r="C8233" t="s">
        <v>16</v>
      </c>
      <c r="D8233" t="s">
        <v>660</v>
      </c>
      <c r="E8233" t="s">
        <v>661</v>
      </c>
      <c r="G8233" t="s">
        <v>19</v>
      </c>
      <c r="H8233" t="s">
        <v>53</v>
      </c>
      <c r="I8233" t="s">
        <v>26</v>
      </c>
      <c r="J8233" t="s">
        <v>27</v>
      </c>
      <c r="K8233">
        <v>177</v>
      </c>
      <c r="L8233">
        <v>17.600000000000001</v>
      </c>
      <c r="M8233" t="s">
        <v>526</v>
      </c>
      <c r="N8233">
        <v>25</v>
      </c>
      <c r="P8233" cm="1">
        <f t="array" ref="P8233">IF(Q8233&gt;0,INDEX(Q8233:Q29957,MATCH(TRUE,INDEX(Q8233:Q29957="",,),0)-1),"")</f>
        <v>10</v>
      </c>
      <c r="Q8233">
        <v>6</v>
      </c>
      <c r="R8233">
        <f t="shared" si="130"/>
        <v>0</v>
      </c>
    </row>
    <row r="8234" spans="1:18" x14ac:dyDescent="0.3">
      <c r="A8234" t="s">
        <v>603</v>
      </c>
      <c r="B8234" s="1">
        <v>38456</v>
      </c>
      <c r="C8234" t="s">
        <v>16</v>
      </c>
      <c r="D8234" t="s">
        <v>660</v>
      </c>
      <c r="E8234" t="s">
        <v>661</v>
      </c>
      <c r="G8234" t="s">
        <v>19</v>
      </c>
      <c r="H8234" t="s">
        <v>25</v>
      </c>
      <c r="I8234" t="s">
        <v>26</v>
      </c>
      <c r="J8234" t="s">
        <v>27</v>
      </c>
      <c r="K8234">
        <v>635</v>
      </c>
      <c r="L8234">
        <v>16.7</v>
      </c>
      <c r="M8234" t="s">
        <v>526</v>
      </c>
      <c r="N8234">
        <v>33</v>
      </c>
      <c r="P8234" cm="1">
        <f t="array" ref="P8234">IF(Q8234&gt;0,INDEX(Q8234:Q29958,MATCH(TRUE,INDEX(Q8234:Q29958="",,),0)-1),"")</f>
        <v>10</v>
      </c>
      <c r="Q8234">
        <v>6</v>
      </c>
      <c r="R8234">
        <f t="shared" si="130"/>
        <v>0</v>
      </c>
    </row>
    <row r="8235" spans="1:18" x14ac:dyDescent="0.3">
      <c r="A8235" t="s">
        <v>603</v>
      </c>
      <c r="B8235" s="1">
        <v>38456</v>
      </c>
      <c r="C8235" t="s">
        <v>16</v>
      </c>
      <c r="D8235" t="s">
        <v>660</v>
      </c>
      <c r="E8235" t="s">
        <v>661</v>
      </c>
      <c r="G8235" t="s">
        <v>19</v>
      </c>
      <c r="H8235" t="s">
        <v>43</v>
      </c>
      <c r="I8235" t="s">
        <v>26</v>
      </c>
      <c r="J8235" t="s">
        <v>27</v>
      </c>
      <c r="K8235">
        <v>403</v>
      </c>
      <c r="L8235">
        <v>9.6999999999999993</v>
      </c>
      <c r="M8235" t="s">
        <v>526</v>
      </c>
      <c r="N8235">
        <v>33</v>
      </c>
      <c r="P8235" cm="1">
        <f t="array" ref="P8235">IF(Q8235&gt;0,INDEX(Q8235:Q29959,MATCH(TRUE,INDEX(Q8235:Q29959="",,),0)-1),"")</f>
        <v>10</v>
      </c>
      <c r="Q8235">
        <v>6</v>
      </c>
      <c r="R8235">
        <f t="shared" si="130"/>
        <v>0</v>
      </c>
    </row>
    <row r="8236" spans="1:18" x14ac:dyDescent="0.3">
      <c r="A8236" t="s">
        <v>603</v>
      </c>
      <c r="B8236" s="1">
        <v>38456</v>
      </c>
      <c r="C8236" t="s">
        <v>16</v>
      </c>
      <c r="D8236" t="s">
        <v>660</v>
      </c>
      <c r="E8236" t="s">
        <v>661</v>
      </c>
      <c r="G8236" s="6" t="s">
        <v>29</v>
      </c>
      <c r="H8236" t="s">
        <v>25</v>
      </c>
      <c r="I8236" t="s">
        <v>21</v>
      </c>
      <c r="J8236" t="s">
        <v>22</v>
      </c>
      <c r="K8236">
        <v>29</v>
      </c>
      <c r="L8236">
        <v>58</v>
      </c>
      <c r="M8236" t="s">
        <v>526</v>
      </c>
      <c r="N8236">
        <v>58</v>
      </c>
      <c r="P8236" cm="1">
        <f t="array" ref="P8236">IF(Q8236&gt;0,INDEX(Q8236:Q29960,MATCH(TRUE,INDEX(Q8236:Q29960="",,),0)-1),"")</f>
        <v>10</v>
      </c>
      <c r="Q8236">
        <v>6</v>
      </c>
      <c r="R8236">
        <f t="shared" si="130"/>
        <v>0</v>
      </c>
    </row>
    <row r="8237" spans="1:18" x14ac:dyDescent="0.3">
      <c r="A8237" t="s">
        <v>603</v>
      </c>
      <c r="B8237" s="1">
        <v>38456</v>
      </c>
      <c r="C8237" t="s">
        <v>16</v>
      </c>
      <c r="D8237" t="s">
        <v>660</v>
      </c>
      <c r="E8237" t="s">
        <v>661</v>
      </c>
      <c r="G8237" s="6" t="s">
        <v>29</v>
      </c>
      <c r="H8237" t="s">
        <v>30</v>
      </c>
      <c r="I8237" t="s">
        <v>26</v>
      </c>
      <c r="J8237" t="s">
        <v>27</v>
      </c>
      <c r="K8237">
        <v>193</v>
      </c>
      <c r="L8237">
        <v>10.050000000000001</v>
      </c>
      <c r="M8237" t="s">
        <v>526</v>
      </c>
      <c r="N8237">
        <v>10.050000000000001</v>
      </c>
      <c r="P8237" cm="1">
        <f t="array" ref="P8237">IF(Q8237&gt;0,INDEX(Q8237:Q29961,MATCH(TRUE,INDEX(Q8237:Q29961="",,),0)-1),"")</f>
        <v>10</v>
      </c>
      <c r="Q8237">
        <v>6</v>
      </c>
      <c r="R8237">
        <f t="shared" si="130"/>
        <v>0</v>
      </c>
    </row>
    <row r="8238" spans="1:18" x14ac:dyDescent="0.3">
      <c r="A8238" t="s">
        <v>603</v>
      </c>
      <c r="B8238" s="1">
        <v>38456</v>
      </c>
      <c r="C8238" t="s">
        <v>16</v>
      </c>
      <c r="D8238" t="s">
        <v>660</v>
      </c>
      <c r="E8238" t="s">
        <v>661</v>
      </c>
      <c r="G8238" s="6" t="s">
        <v>29</v>
      </c>
      <c r="H8238" t="s">
        <v>41</v>
      </c>
      <c r="I8238" t="s">
        <v>26</v>
      </c>
      <c r="J8238" t="s">
        <v>27</v>
      </c>
      <c r="K8238">
        <v>18</v>
      </c>
      <c r="L8238">
        <v>30</v>
      </c>
      <c r="M8238" t="s">
        <v>526</v>
      </c>
      <c r="N8238">
        <v>30</v>
      </c>
      <c r="P8238" cm="1">
        <f t="array" ref="P8238">IF(Q8238&gt;0,INDEX(Q8238:Q29962,MATCH(TRUE,INDEX(Q8238:Q29962="",,),0)-1),"")</f>
        <v>10</v>
      </c>
      <c r="Q8238">
        <v>6</v>
      </c>
      <c r="R8238">
        <f t="shared" si="130"/>
        <v>0</v>
      </c>
    </row>
    <row r="8239" spans="1:18" x14ac:dyDescent="0.3">
      <c r="A8239" t="s">
        <v>603</v>
      </c>
      <c r="B8239" s="1">
        <v>38456</v>
      </c>
      <c r="C8239" t="s">
        <v>16</v>
      </c>
      <c r="D8239" t="s">
        <v>660</v>
      </c>
      <c r="E8239" t="s">
        <v>661</v>
      </c>
      <c r="G8239" t="s">
        <v>19</v>
      </c>
      <c r="H8239" t="s">
        <v>20</v>
      </c>
      <c r="I8239" t="s">
        <v>21</v>
      </c>
      <c r="J8239" t="s">
        <v>22</v>
      </c>
      <c r="K8239">
        <v>20</v>
      </c>
      <c r="L8239">
        <v>225</v>
      </c>
      <c r="M8239" t="s">
        <v>492</v>
      </c>
      <c r="N8239">
        <v>250</v>
      </c>
      <c r="P8239" cm="1">
        <f t="array" ref="P8239">IF(Q8239&gt;0,INDEX(Q8239:Q29963,MATCH(TRUE,INDEX(Q8239:Q29963="",,),0)-1),"")</f>
        <v>10</v>
      </c>
      <c r="Q8239">
        <v>7</v>
      </c>
      <c r="R8239">
        <f t="shared" si="130"/>
        <v>0</v>
      </c>
    </row>
    <row r="8240" spans="1:18" x14ac:dyDescent="0.3">
      <c r="A8240" t="s">
        <v>603</v>
      </c>
      <c r="B8240" s="1">
        <v>38456</v>
      </c>
      <c r="C8240" t="s">
        <v>16</v>
      </c>
      <c r="D8240" t="s">
        <v>660</v>
      </c>
      <c r="E8240" t="s">
        <v>661</v>
      </c>
      <c r="G8240" t="s">
        <v>19</v>
      </c>
      <c r="H8240" t="s">
        <v>53</v>
      </c>
      <c r="I8240" t="s">
        <v>26</v>
      </c>
      <c r="J8240" t="s">
        <v>27</v>
      </c>
      <c r="K8240">
        <v>177</v>
      </c>
      <c r="L8240">
        <v>17.600000000000001</v>
      </c>
      <c r="M8240" t="s">
        <v>492</v>
      </c>
      <c r="N8240">
        <v>38</v>
      </c>
      <c r="P8240" cm="1">
        <f t="array" ref="P8240">IF(Q8240&gt;0,INDEX(Q8240:Q29964,MATCH(TRUE,INDEX(Q8240:Q29964="",,),0)-1),"")</f>
        <v>10</v>
      </c>
      <c r="Q8240">
        <v>7</v>
      </c>
      <c r="R8240">
        <f t="shared" si="130"/>
        <v>0</v>
      </c>
    </row>
    <row r="8241" spans="1:18" x14ac:dyDescent="0.3">
      <c r="A8241" t="s">
        <v>603</v>
      </c>
      <c r="B8241" s="1">
        <v>38456</v>
      </c>
      <c r="C8241" t="s">
        <v>16</v>
      </c>
      <c r="D8241" t="s">
        <v>660</v>
      </c>
      <c r="E8241" t="s">
        <v>661</v>
      </c>
      <c r="G8241" t="s">
        <v>19</v>
      </c>
      <c r="H8241" t="s">
        <v>25</v>
      </c>
      <c r="I8241" t="s">
        <v>26</v>
      </c>
      <c r="J8241" t="s">
        <v>27</v>
      </c>
      <c r="K8241">
        <v>635</v>
      </c>
      <c r="L8241">
        <v>16.7</v>
      </c>
      <c r="M8241" t="s">
        <v>492</v>
      </c>
      <c r="N8241">
        <v>41</v>
      </c>
      <c r="P8241" cm="1">
        <f t="array" ref="P8241">IF(Q8241&gt;0,INDEX(Q8241:Q29965,MATCH(TRUE,INDEX(Q8241:Q29965="",,),0)-1),"")</f>
        <v>10</v>
      </c>
      <c r="Q8241">
        <v>7</v>
      </c>
      <c r="R8241">
        <f t="shared" si="130"/>
        <v>0</v>
      </c>
    </row>
    <row r="8242" spans="1:18" x14ac:dyDescent="0.3">
      <c r="A8242" t="s">
        <v>603</v>
      </c>
      <c r="B8242" s="1">
        <v>38456</v>
      </c>
      <c r="C8242" t="s">
        <v>16</v>
      </c>
      <c r="D8242" t="s">
        <v>660</v>
      </c>
      <c r="E8242" t="s">
        <v>661</v>
      </c>
      <c r="G8242" t="s">
        <v>19</v>
      </c>
      <c r="H8242" t="s">
        <v>43</v>
      </c>
      <c r="I8242" t="s">
        <v>26</v>
      </c>
      <c r="J8242" t="s">
        <v>27</v>
      </c>
      <c r="K8242">
        <v>403</v>
      </c>
      <c r="L8242">
        <v>9.6999999999999993</v>
      </c>
      <c r="M8242" t="s">
        <v>492</v>
      </c>
      <c r="N8242">
        <v>18</v>
      </c>
      <c r="P8242" cm="1">
        <f t="array" ref="P8242">IF(Q8242&gt;0,INDEX(Q8242:Q29966,MATCH(TRUE,INDEX(Q8242:Q29966="",,),0)-1),"")</f>
        <v>10</v>
      </c>
      <c r="Q8242">
        <v>7</v>
      </c>
      <c r="R8242">
        <f t="shared" si="130"/>
        <v>0</v>
      </c>
    </row>
    <row r="8243" spans="1:18" x14ac:dyDescent="0.3">
      <c r="A8243" t="s">
        <v>603</v>
      </c>
      <c r="B8243" s="1">
        <v>38456</v>
      </c>
      <c r="C8243" t="s">
        <v>16</v>
      </c>
      <c r="D8243" t="s">
        <v>660</v>
      </c>
      <c r="E8243" t="s">
        <v>661</v>
      </c>
      <c r="G8243" s="6" t="s">
        <v>29</v>
      </c>
      <c r="H8243" t="s">
        <v>25</v>
      </c>
      <c r="I8243" t="s">
        <v>21</v>
      </c>
      <c r="J8243" t="s">
        <v>22</v>
      </c>
      <c r="K8243">
        <v>29</v>
      </c>
      <c r="L8243">
        <v>58</v>
      </c>
      <c r="M8243" t="s">
        <v>492</v>
      </c>
      <c r="N8243">
        <v>58</v>
      </c>
      <c r="P8243" cm="1">
        <f t="array" ref="P8243">IF(Q8243&gt;0,INDEX(Q8243:Q29967,MATCH(TRUE,INDEX(Q8243:Q29967="",,),0)-1),"")</f>
        <v>10</v>
      </c>
      <c r="Q8243">
        <v>7</v>
      </c>
      <c r="R8243">
        <f t="shared" si="130"/>
        <v>0</v>
      </c>
    </row>
    <row r="8244" spans="1:18" x14ac:dyDescent="0.3">
      <c r="A8244" t="s">
        <v>603</v>
      </c>
      <c r="B8244" s="1">
        <v>38456</v>
      </c>
      <c r="C8244" t="s">
        <v>16</v>
      </c>
      <c r="D8244" t="s">
        <v>660</v>
      </c>
      <c r="E8244" t="s">
        <v>661</v>
      </c>
      <c r="G8244" s="6" t="s">
        <v>29</v>
      </c>
      <c r="H8244" t="s">
        <v>30</v>
      </c>
      <c r="I8244" t="s">
        <v>26</v>
      </c>
      <c r="J8244" t="s">
        <v>27</v>
      </c>
      <c r="K8244">
        <v>193</v>
      </c>
      <c r="L8244">
        <v>10.050000000000001</v>
      </c>
      <c r="M8244" t="s">
        <v>492</v>
      </c>
      <c r="N8244">
        <v>10.050000000000001</v>
      </c>
      <c r="P8244" cm="1">
        <f t="array" ref="P8244">IF(Q8244&gt;0,INDEX(Q8244:Q29968,MATCH(TRUE,INDEX(Q8244:Q29968="",,),0)-1),"")</f>
        <v>10</v>
      </c>
      <c r="Q8244">
        <v>7</v>
      </c>
      <c r="R8244">
        <f t="shared" ref="R8244:R8307" si="131">IF(P8244="","",0)</f>
        <v>0</v>
      </c>
    </row>
    <row r="8245" spans="1:18" x14ac:dyDescent="0.3">
      <c r="A8245" t="s">
        <v>603</v>
      </c>
      <c r="B8245" s="1">
        <v>38456</v>
      </c>
      <c r="C8245" t="s">
        <v>16</v>
      </c>
      <c r="D8245" t="s">
        <v>660</v>
      </c>
      <c r="E8245" t="s">
        <v>661</v>
      </c>
      <c r="G8245" s="6" t="s">
        <v>29</v>
      </c>
      <c r="H8245" t="s">
        <v>41</v>
      </c>
      <c r="I8245" t="s">
        <v>26</v>
      </c>
      <c r="J8245" t="s">
        <v>27</v>
      </c>
      <c r="K8245">
        <v>18</v>
      </c>
      <c r="L8245">
        <v>30</v>
      </c>
      <c r="M8245" t="s">
        <v>492</v>
      </c>
      <c r="N8245">
        <v>30</v>
      </c>
      <c r="P8245" cm="1">
        <f t="array" ref="P8245">IF(Q8245&gt;0,INDEX(Q8245:Q29969,MATCH(TRUE,INDEX(Q8245:Q29969="",,),0)-1),"")</f>
        <v>10</v>
      </c>
      <c r="Q8245">
        <v>7</v>
      </c>
      <c r="R8245">
        <f t="shared" si="131"/>
        <v>0</v>
      </c>
    </row>
    <row r="8246" spans="1:18" x14ac:dyDescent="0.3">
      <c r="A8246" t="s">
        <v>603</v>
      </c>
      <c r="B8246" s="1">
        <v>38456</v>
      </c>
      <c r="C8246" t="s">
        <v>16</v>
      </c>
      <c r="D8246" t="s">
        <v>660</v>
      </c>
      <c r="E8246" t="s">
        <v>661</v>
      </c>
      <c r="G8246" t="s">
        <v>19</v>
      </c>
      <c r="H8246" t="s">
        <v>20</v>
      </c>
      <c r="I8246" t="s">
        <v>21</v>
      </c>
      <c r="J8246" t="s">
        <v>22</v>
      </c>
      <c r="K8246">
        <v>20</v>
      </c>
      <c r="L8246">
        <v>225</v>
      </c>
      <c r="M8246" t="s">
        <v>59</v>
      </c>
      <c r="N8246">
        <v>500</v>
      </c>
      <c r="P8246" cm="1">
        <f t="array" ref="P8246">IF(Q8246&gt;0,INDEX(Q8246:Q29970,MATCH(TRUE,INDEX(Q8246:Q29970="",,),0)-1),"")</f>
        <v>10</v>
      </c>
      <c r="Q8246">
        <v>8</v>
      </c>
      <c r="R8246">
        <f t="shared" si="131"/>
        <v>0</v>
      </c>
    </row>
    <row r="8247" spans="1:18" x14ac:dyDescent="0.3">
      <c r="A8247" t="s">
        <v>603</v>
      </c>
      <c r="B8247" s="1">
        <v>38456</v>
      </c>
      <c r="C8247" t="s">
        <v>16</v>
      </c>
      <c r="D8247" t="s">
        <v>660</v>
      </c>
      <c r="E8247" t="s">
        <v>661</v>
      </c>
      <c r="G8247" t="s">
        <v>19</v>
      </c>
      <c r="H8247" t="s">
        <v>53</v>
      </c>
      <c r="I8247" t="s">
        <v>26</v>
      </c>
      <c r="J8247" t="s">
        <v>27</v>
      </c>
      <c r="K8247">
        <v>177</v>
      </c>
      <c r="L8247">
        <v>17.600000000000001</v>
      </c>
      <c r="M8247" t="s">
        <v>59</v>
      </c>
      <c r="N8247">
        <v>32</v>
      </c>
      <c r="P8247" cm="1">
        <f t="array" ref="P8247">IF(Q8247&gt;0,INDEX(Q8247:Q29971,MATCH(TRUE,INDEX(Q8247:Q29971="",,),0)-1),"")</f>
        <v>10</v>
      </c>
      <c r="Q8247">
        <v>8</v>
      </c>
      <c r="R8247">
        <f t="shared" si="131"/>
        <v>0</v>
      </c>
    </row>
    <row r="8248" spans="1:18" x14ac:dyDescent="0.3">
      <c r="A8248" t="s">
        <v>603</v>
      </c>
      <c r="B8248" s="1">
        <v>38456</v>
      </c>
      <c r="C8248" t="s">
        <v>16</v>
      </c>
      <c r="D8248" t="s">
        <v>660</v>
      </c>
      <c r="E8248" t="s">
        <v>661</v>
      </c>
      <c r="G8248" t="s">
        <v>19</v>
      </c>
      <c r="H8248" t="s">
        <v>25</v>
      </c>
      <c r="I8248" t="s">
        <v>26</v>
      </c>
      <c r="J8248" t="s">
        <v>27</v>
      </c>
      <c r="K8248">
        <v>635</v>
      </c>
      <c r="L8248">
        <v>16.7</v>
      </c>
      <c r="M8248" t="s">
        <v>59</v>
      </c>
      <c r="N8248">
        <v>32</v>
      </c>
      <c r="P8248" cm="1">
        <f t="array" ref="P8248">IF(Q8248&gt;0,INDEX(Q8248:Q29972,MATCH(TRUE,INDEX(Q8248:Q29972="",,),0)-1),"")</f>
        <v>10</v>
      </c>
      <c r="Q8248">
        <v>8</v>
      </c>
      <c r="R8248">
        <f t="shared" si="131"/>
        <v>0</v>
      </c>
    </row>
    <row r="8249" spans="1:18" x14ac:dyDescent="0.3">
      <c r="A8249" t="s">
        <v>603</v>
      </c>
      <c r="B8249" s="1">
        <v>38456</v>
      </c>
      <c r="C8249" t="s">
        <v>16</v>
      </c>
      <c r="D8249" t="s">
        <v>660</v>
      </c>
      <c r="E8249" t="s">
        <v>661</v>
      </c>
      <c r="G8249" t="s">
        <v>19</v>
      </c>
      <c r="H8249" t="s">
        <v>43</v>
      </c>
      <c r="I8249" t="s">
        <v>26</v>
      </c>
      <c r="J8249" t="s">
        <v>27</v>
      </c>
      <c r="K8249">
        <v>403</v>
      </c>
      <c r="L8249">
        <v>9.6999999999999993</v>
      </c>
      <c r="M8249" t="s">
        <v>59</v>
      </c>
      <c r="N8249">
        <v>20</v>
      </c>
      <c r="P8249" cm="1">
        <f t="array" ref="P8249">IF(Q8249&gt;0,INDEX(Q8249:Q29973,MATCH(TRUE,INDEX(Q8249:Q29973="",,),0)-1),"")</f>
        <v>10</v>
      </c>
      <c r="Q8249">
        <v>8</v>
      </c>
      <c r="R8249">
        <f t="shared" si="131"/>
        <v>0</v>
      </c>
    </row>
    <row r="8250" spans="1:18" x14ac:dyDescent="0.3">
      <c r="A8250" t="s">
        <v>603</v>
      </c>
      <c r="B8250" s="1">
        <v>38456</v>
      </c>
      <c r="C8250" t="s">
        <v>16</v>
      </c>
      <c r="D8250" t="s">
        <v>660</v>
      </c>
      <c r="E8250" t="s">
        <v>661</v>
      </c>
      <c r="G8250" s="6" t="s">
        <v>29</v>
      </c>
      <c r="H8250" t="s">
        <v>25</v>
      </c>
      <c r="I8250" t="s">
        <v>21</v>
      </c>
      <c r="J8250" t="s">
        <v>22</v>
      </c>
      <c r="K8250">
        <v>29</v>
      </c>
      <c r="L8250">
        <v>58</v>
      </c>
      <c r="M8250" t="s">
        <v>59</v>
      </c>
      <c r="N8250">
        <v>58</v>
      </c>
      <c r="P8250" cm="1">
        <f t="array" ref="P8250">IF(Q8250&gt;0,INDEX(Q8250:Q29974,MATCH(TRUE,INDEX(Q8250:Q29974="",,),0)-1),"")</f>
        <v>10</v>
      </c>
      <c r="Q8250">
        <v>8</v>
      </c>
      <c r="R8250">
        <f t="shared" si="131"/>
        <v>0</v>
      </c>
    </row>
    <row r="8251" spans="1:18" x14ac:dyDescent="0.3">
      <c r="A8251" t="s">
        <v>603</v>
      </c>
      <c r="B8251" s="1">
        <v>38456</v>
      </c>
      <c r="C8251" t="s">
        <v>16</v>
      </c>
      <c r="D8251" t="s">
        <v>660</v>
      </c>
      <c r="E8251" t="s">
        <v>661</v>
      </c>
      <c r="G8251" s="6" t="s">
        <v>29</v>
      </c>
      <c r="H8251" t="s">
        <v>30</v>
      </c>
      <c r="I8251" t="s">
        <v>26</v>
      </c>
      <c r="J8251" t="s">
        <v>27</v>
      </c>
      <c r="K8251">
        <v>193</v>
      </c>
      <c r="L8251">
        <v>10.050000000000001</v>
      </c>
      <c r="M8251" t="s">
        <v>59</v>
      </c>
      <c r="N8251">
        <v>10.050000000000001</v>
      </c>
      <c r="P8251" cm="1">
        <f t="array" ref="P8251">IF(Q8251&gt;0,INDEX(Q8251:Q29975,MATCH(TRUE,INDEX(Q8251:Q29975="",,),0)-1),"")</f>
        <v>10</v>
      </c>
      <c r="Q8251">
        <v>8</v>
      </c>
      <c r="R8251">
        <f t="shared" si="131"/>
        <v>0</v>
      </c>
    </row>
    <row r="8252" spans="1:18" x14ac:dyDescent="0.3">
      <c r="A8252" t="s">
        <v>603</v>
      </c>
      <c r="B8252" s="1">
        <v>38456</v>
      </c>
      <c r="C8252" t="s">
        <v>16</v>
      </c>
      <c r="D8252" t="s">
        <v>660</v>
      </c>
      <c r="E8252" t="s">
        <v>661</v>
      </c>
      <c r="G8252" s="6" t="s">
        <v>29</v>
      </c>
      <c r="H8252" t="s">
        <v>41</v>
      </c>
      <c r="I8252" t="s">
        <v>26</v>
      </c>
      <c r="J8252" t="s">
        <v>27</v>
      </c>
      <c r="K8252">
        <v>18</v>
      </c>
      <c r="L8252">
        <v>30</v>
      </c>
      <c r="M8252" t="s">
        <v>59</v>
      </c>
      <c r="N8252">
        <v>30</v>
      </c>
      <c r="P8252" cm="1">
        <f t="array" ref="P8252">IF(Q8252&gt;0,INDEX(Q8252:Q29976,MATCH(TRUE,INDEX(Q8252:Q29976="",,),0)-1),"")</f>
        <v>10</v>
      </c>
      <c r="Q8252">
        <v>8</v>
      </c>
      <c r="R8252">
        <f t="shared" si="131"/>
        <v>0</v>
      </c>
    </row>
    <row r="8253" spans="1:18" x14ac:dyDescent="0.3">
      <c r="A8253" t="s">
        <v>603</v>
      </c>
      <c r="B8253" s="1">
        <v>38456</v>
      </c>
      <c r="C8253" t="s">
        <v>16</v>
      </c>
      <c r="D8253" t="s">
        <v>660</v>
      </c>
      <c r="E8253" t="s">
        <v>661</v>
      </c>
      <c r="G8253" t="s">
        <v>19</v>
      </c>
      <c r="H8253" t="s">
        <v>20</v>
      </c>
      <c r="I8253" t="s">
        <v>21</v>
      </c>
      <c r="J8253" t="s">
        <v>22</v>
      </c>
      <c r="K8253">
        <v>20</v>
      </c>
      <c r="L8253">
        <v>225</v>
      </c>
      <c r="M8253" t="s">
        <v>31</v>
      </c>
      <c r="N8253">
        <v>987</v>
      </c>
      <c r="P8253" cm="1">
        <f t="array" ref="P8253">IF(Q8253&gt;0,INDEX(Q8253:Q29977,MATCH(TRUE,INDEX(Q8253:Q29977="",,),0)-1),"")</f>
        <v>10</v>
      </c>
      <c r="Q8253">
        <v>9</v>
      </c>
      <c r="R8253">
        <f t="shared" si="131"/>
        <v>0</v>
      </c>
    </row>
    <row r="8254" spans="1:18" x14ac:dyDescent="0.3">
      <c r="A8254" t="s">
        <v>603</v>
      </c>
      <c r="B8254" s="1">
        <v>38456</v>
      </c>
      <c r="C8254" t="s">
        <v>16</v>
      </c>
      <c r="D8254" t="s">
        <v>660</v>
      </c>
      <c r="E8254" t="s">
        <v>661</v>
      </c>
      <c r="G8254" t="s">
        <v>19</v>
      </c>
      <c r="H8254" t="s">
        <v>53</v>
      </c>
      <c r="I8254" t="s">
        <v>26</v>
      </c>
      <c r="J8254" t="s">
        <v>27</v>
      </c>
      <c r="K8254">
        <v>177</v>
      </c>
      <c r="L8254">
        <v>17.600000000000001</v>
      </c>
      <c r="M8254" t="s">
        <v>31</v>
      </c>
      <c r="N8254">
        <v>17.600000000000001</v>
      </c>
      <c r="P8254" cm="1">
        <f t="array" ref="P8254">IF(Q8254&gt;0,INDEX(Q8254:Q29978,MATCH(TRUE,INDEX(Q8254:Q29978="",,),0)-1),"")</f>
        <v>10</v>
      </c>
      <c r="Q8254">
        <v>9</v>
      </c>
      <c r="R8254">
        <f t="shared" si="131"/>
        <v>0</v>
      </c>
    </row>
    <row r="8255" spans="1:18" x14ac:dyDescent="0.3">
      <c r="A8255" t="s">
        <v>603</v>
      </c>
      <c r="B8255" s="1">
        <v>38456</v>
      </c>
      <c r="C8255" t="s">
        <v>16</v>
      </c>
      <c r="D8255" t="s">
        <v>660</v>
      </c>
      <c r="E8255" t="s">
        <v>661</v>
      </c>
      <c r="G8255" t="s">
        <v>19</v>
      </c>
      <c r="H8255" t="s">
        <v>25</v>
      </c>
      <c r="I8255" t="s">
        <v>26</v>
      </c>
      <c r="J8255" t="s">
        <v>27</v>
      </c>
      <c r="K8255">
        <v>635</v>
      </c>
      <c r="L8255">
        <v>16.7</v>
      </c>
      <c r="M8255" t="s">
        <v>31</v>
      </c>
      <c r="N8255">
        <v>16.989999999999998</v>
      </c>
      <c r="P8255" cm="1">
        <f t="array" ref="P8255">IF(Q8255&gt;0,INDEX(Q8255:Q29979,MATCH(TRUE,INDEX(Q8255:Q29979="",,),0)-1),"")</f>
        <v>10</v>
      </c>
      <c r="Q8255">
        <v>9</v>
      </c>
      <c r="R8255">
        <f t="shared" si="131"/>
        <v>0</v>
      </c>
    </row>
    <row r="8256" spans="1:18" x14ac:dyDescent="0.3">
      <c r="A8256" t="s">
        <v>603</v>
      </c>
      <c r="B8256" s="1">
        <v>38456</v>
      </c>
      <c r="C8256" t="s">
        <v>16</v>
      </c>
      <c r="D8256" t="s">
        <v>660</v>
      </c>
      <c r="E8256" t="s">
        <v>661</v>
      </c>
      <c r="G8256" t="s">
        <v>19</v>
      </c>
      <c r="H8256" t="s">
        <v>43</v>
      </c>
      <c r="I8256" t="s">
        <v>26</v>
      </c>
      <c r="J8256" t="s">
        <v>27</v>
      </c>
      <c r="K8256">
        <v>403</v>
      </c>
      <c r="L8256">
        <v>9.6999999999999993</v>
      </c>
      <c r="M8256" t="s">
        <v>31</v>
      </c>
      <c r="N8256">
        <v>9.99</v>
      </c>
      <c r="P8256" cm="1">
        <f t="array" ref="P8256">IF(Q8256&gt;0,INDEX(Q8256:Q29980,MATCH(TRUE,INDEX(Q8256:Q29980="",,),0)-1),"")</f>
        <v>10</v>
      </c>
      <c r="Q8256">
        <v>9</v>
      </c>
      <c r="R8256">
        <f t="shared" si="131"/>
        <v>0</v>
      </c>
    </row>
    <row r="8257" spans="1:18" x14ac:dyDescent="0.3">
      <c r="A8257" t="s">
        <v>603</v>
      </c>
      <c r="B8257" s="1">
        <v>38456</v>
      </c>
      <c r="C8257" t="s">
        <v>16</v>
      </c>
      <c r="D8257" t="s">
        <v>660</v>
      </c>
      <c r="E8257" t="s">
        <v>661</v>
      </c>
      <c r="G8257" s="6" t="s">
        <v>29</v>
      </c>
      <c r="H8257" t="s">
        <v>25</v>
      </c>
      <c r="I8257" t="s">
        <v>21</v>
      </c>
      <c r="J8257" t="s">
        <v>22</v>
      </c>
      <c r="K8257">
        <v>29</v>
      </c>
      <c r="L8257">
        <v>58</v>
      </c>
      <c r="M8257" t="s">
        <v>31</v>
      </c>
      <c r="N8257">
        <v>58</v>
      </c>
      <c r="P8257" cm="1">
        <f t="array" ref="P8257">IF(Q8257&gt;0,INDEX(Q8257:Q29981,MATCH(TRUE,INDEX(Q8257:Q29981="",,),0)-1),"")</f>
        <v>10</v>
      </c>
      <c r="Q8257">
        <v>9</v>
      </c>
      <c r="R8257">
        <f t="shared" si="131"/>
        <v>0</v>
      </c>
    </row>
    <row r="8258" spans="1:18" x14ac:dyDescent="0.3">
      <c r="A8258" t="s">
        <v>603</v>
      </c>
      <c r="B8258" s="1">
        <v>38456</v>
      </c>
      <c r="C8258" t="s">
        <v>16</v>
      </c>
      <c r="D8258" t="s">
        <v>660</v>
      </c>
      <c r="E8258" t="s">
        <v>661</v>
      </c>
      <c r="G8258" s="6" t="s">
        <v>29</v>
      </c>
      <c r="H8258" t="s">
        <v>30</v>
      </c>
      <c r="I8258" t="s">
        <v>26</v>
      </c>
      <c r="J8258" t="s">
        <v>27</v>
      </c>
      <c r="K8258">
        <v>193</v>
      </c>
      <c r="L8258">
        <v>10.050000000000001</v>
      </c>
      <c r="M8258" t="s">
        <v>31</v>
      </c>
      <c r="N8258">
        <v>10.050000000000001</v>
      </c>
      <c r="P8258" cm="1">
        <f t="array" ref="P8258">IF(Q8258&gt;0,INDEX(Q8258:Q29982,MATCH(TRUE,INDEX(Q8258:Q29982="",,),0)-1),"")</f>
        <v>10</v>
      </c>
      <c r="Q8258">
        <v>9</v>
      </c>
      <c r="R8258">
        <f t="shared" si="131"/>
        <v>0</v>
      </c>
    </row>
    <row r="8259" spans="1:18" x14ac:dyDescent="0.3">
      <c r="A8259" t="s">
        <v>603</v>
      </c>
      <c r="B8259" s="1">
        <v>38456</v>
      </c>
      <c r="C8259" t="s">
        <v>16</v>
      </c>
      <c r="D8259" t="s">
        <v>660</v>
      </c>
      <c r="E8259" t="s">
        <v>661</v>
      </c>
      <c r="G8259" s="6" t="s">
        <v>29</v>
      </c>
      <c r="H8259" t="s">
        <v>41</v>
      </c>
      <c r="I8259" t="s">
        <v>26</v>
      </c>
      <c r="J8259" t="s">
        <v>27</v>
      </c>
      <c r="K8259">
        <v>18</v>
      </c>
      <c r="L8259">
        <v>30</v>
      </c>
      <c r="M8259" t="s">
        <v>31</v>
      </c>
      <c r="N8259">
        <v>30</v>
      </c>
      <c r="P8259" cm="1">
        <f t="array" ref="P8259">IF(Q8259&gt;0,INDEX(Q8259:Q29983,MATCH(TRUE,INDEX(Q8259:Q29983="",,),0)-1),"")</f>
        <v>10</v>
      </c>
      <c r="Q8259">
        <v>9</v>
      </c>
      <c r="R8259">
        <f t="shared" si="131"/>
        <v>0</v>
      </c>
    </row>
    <row r="8260" spans="1:18" x14ac:dyDescent="0.3">
      <c r="A8260" t="s">
        <v>603</v>
      </c>
      <c r="B8260" s="1">
        <v>38456</v>
      </c>
      <c r="C8260" t="s">
        <v>16</v>
      </c>
      <c r="D8260" t="s">
        <v>660</v>
      </c>
      <c r="E8260" t="s">
        <v>661</v>
      </c>
      <c r="G8260" t="s">
        <v>19</v>
      </c>
      <c r="H8260" t="s">
        <v>20</v>
      </c>
      <c r="I8260" t="s">
        <v>21</v>
      </c>
      <c r="J8260" t="s">
        <v>22</v>
      </c>
      <c r="K8260">
        <v>20</v>
      </c>
      <c r="L8260">
        <v>225</v>
      </c>
      <c r="M8260" t="s">
        <v>86</v>
      </c>
      <c r="N8260">
        <v>892.78</v>
      </c>
      <c r="P8260" cm="1">
        <f t="array" ref="P8260">IF(Q8260&gt;0,INDEX(Q8260:Q29984,MATCH(TRUE,INDEX(Q8260:Q29984="",,),0)-1),"")</f>
        <v>10</v>
      </c>
      <c r="Q8260">
        <v>10</v>
      </c>
      <c r="R8260">
        <f t="shared" si="131"/>
        <v>0</v>
      </c>
    </row>
    <row r="8261" spans="1:18" x14ac:dyDescent="0.3">
      <c r="A8261" t="s">
        <v>603</v>
      </c>
      <c r="B8261" s="1">
        <v>38456</v>
      </c>
      <c r="C8261" t="s">
        <v>16</v>
      </c>
      <c r="D8261" t="s">
        <v>660</v>
      </c>
      <c r="E8261" t="s">
        <v>661</v>
      </c>
      <c r="G8261" t="s">
        <v>19</v>
      </c>
      <c r="H8261" t="s">
        <v>53</v>
      </c>
      <c r="I8261" t="s">
        <v>26</v>
      </c>
      <c r="J8261" t="s">
        <v>27</v>
      </c>
      <c r="K8261">
        <v>177</v>
      </c>
      <c r="L8261">
        <v>17.600000000000001</v>
      </c>
      <c r="M8261" t="s">
        <v>86</v>
      </c>
      <c r="N8261">
        <v>17.600000000000001</v>
      </c>
      <c r="P8261" cm="1">
        <f t="array" ref="P8261">IF(Q8261&gt;0,INDEX(Q8261:Q29985,MATCH(TRUE,INDEX(Q8261:Q29985="",,),0)-1),"")</f>
        <v>10</v>
      </c>
      <c r="Q8261">
        <v>10</v>
      </c>
      <c r="R8261">
        <f t="shared" si="131"/>
        <v>0</v>
      </c>
    </row>
    <row r="8262" spans="1:18" x14ac:dyDescent="0.3">
      <c r="A8262" t="s">
        <v>603</v>
      </c>
      <c r="B8262" s="1">
        <v>38456</v>
      </c>
      <c r="C8262" t="s">
        <v>16</v>
      </c>
      <c r="D8262" t="s">
        <v>660</v>
      </c>
      <c r="E8262" t="s">
        <v>661</v>
      </c>
      <c r="G8262" t="s">
        <v>19</v>
      </c>
      <c r="H8262" t="s">
        <v>25</v>
      </c>
      <c r="I8262" t="s">
        <v>26</v>
      </c>
      <c r="J8262" t="s">
        <v>27</v>
      </c>
      <c r="K8262">
        <v>635</v>
      </c>
      <c r="L8262">
        <v>16.7</v>
      </c>
      <c r="M8262" t="s">
        <v>86</v>
      </c>
      <c r="N8262">
        <v>16.7</v>
      </c>
      <c r="P8262" cm="1">
        <f t="array" ref="P8262">IF(Q8262&gt;0,INDEX(Q8262:Q29986,MATCH(TRUE,INDEX(Q8262:Q29986="",,),0)-1),"")</f>
        <v>10</v>
      </c>
      <c r="Q8262">
        <v>10</v>
      </c>
      <c r="R8262">
        <f t="shared" si="131"/>
        <v>0</v>
      </c>
    </row>
    <row r="8263" spans="1:18" x14ac:dyDescent="0.3">
      <c r="A8263" t="s">
        <v>603</v>
      </c>
      <c r="B8263" s="1">
        <v>38456</v>
      </c>
      <c r="C8263" t="s">
        <v>16</v>
      </c>
      <c r="D8263" t="s">
        <v>660</v>
      </c>
      <c r="E8263" t="s">
        <v>661</v>
      </c>
      <c r="G8263" t="s">
        <v>19</v>
      </c>
      <c r="H8263" t="s">
        <v>43</v>
      </c>
      <c r="I8263" t="s">
        <v>26</v>
      </c>
      <c r="J8263" t="s">
        <v>27</v>
      </c>
      <c r="K8263">
        <v>403</v>
      </c>
      <c r="L8263">
        <v>9.6999999999999993</v>
      </c>
      <c r="M8263" t="s">
        <v>86</v>
      </c>
      <c r="N8263">
        <v>9.6999999999999993</v>
      </c>
      <c r="P8263" cm="1">
        <f t="array" ref="P8263">IF(Q8263&gt;0,INDEX(Q8263:Q29987,MATCH(TRUE,INDEX(Q8263:Q29987="",,),0)-1),"")</f>
        <v>10</v>
      </c>
      <c r="Q8263">
        <v>10</v>
      </c>
      <c r="R8263">
        <f t="shared" si="131"/>
        <v>0</v>
      </c>
    </row>
    <row r="8264" spans="1:18" x14ac:dyDescent="0.3">
      <c r="A8264" t="s">
        <v>603</v>
      </c>
      <c r="B8264" s="1">
        <v>38456</v>
      </c>
      <c r="C8264" t="s">
        <v>16</v>
      </c>
      <c r="D8264" t="s">
        <v>660</v>
      </c>
      <c r="E8264" t="s">
        <v>661</v>
      </c>
      <c r="G8264" s="6" t="s">
        <v>29</v>
      </c>
      <c r="H8264" t="s">
        <v>25</v>
      </c>
      <c r="I8264" t="s">
        <v>21</v>
      </c>
      <c r="J8264" t="s">
        <v>22</v>
      </c>
      <c r="K8264">
        <v>29</v>
      </c>
      <c r="L8264">
        <v>58</v>
      </c>
      <c r="M8264" t="s">
        <v>86</v>
      </c>
      <c r="N8264">
        <v>58</v>
      </c>
      <c r="P8264" cm="1">
        <f t="array" ref="P8264">IF(Q8264&gt;0,INDEX(Q8264:Q29988,MATCH(TRUE,INDEX(Q8264:Q29988="",,),0)-1),"")</f>
        <v>10</v>
      </c>
      <c r="Q8264">
        <v>10</v>
      </c>
      <c r="R8264">
        <f t="shared" si="131"/>
        <v>0</v>
      </c>
    </row>
    <row r="8265" spans="1:18" x14ac:dyDescent="0.3">
      <c r="A8265" t="s">
        <v>603</v>
      </c>
      <c r="B8265" s="1">
        <v>38456</v>
      </c>
      <c r="C8265" t="s">
        <v>16</v>
      </c>
      <c r="D8265" t="s">
        <v>660</v>
      </c>
      <c r="E8265" t="s">
        <v>661</v>
      </c>
      <c r="G8265" s="6" t="s">
        <v>29</v>
      </c>
      <c r="H8265" t="s">
        <v>30</v>
      </c>
      <c r="I8265" t="s">
        <v>26</v>
      </c>
      <c r="J8265" t="s">
        <v>27</v>
      </c>
      <c r="K8265">
        <v>193</v>
      </c>
      <c r="L8265">
        <v>10.050000000000001</v>
      </c>
      <c r="M8265" t="s">
        <v>86</v>
      </c>
      <c r="N8265">
        <v>10.050000000000001</v>
      </c>
      <c r="P8265" cm="1">
        <f t="array" ref="P8265">IF(Q8265&gt;0,INDEX(Q8265:Q29989,MATCH(TRUE,INDEX(Q8265:Q29989="",,),0)-1),"")</f>
        <v>10</v>
      </c>
      <c r="Q8265">
        <v>10</v>
      </c>
      <c r="R8265">
        <f t="shared" si="131"/>
        <v>0</v>
      </c>
    </row>
    <row r="8266" spans="1:18" x14ac:dyDescent="0.3">
      <c r="A8266" t="s">
        <v>603</v>
      </c>
      <c r="B8266" s="1">
        <v>38456</v>
      </c>
      <c r="C8266" t="s">
        <v>16</v>
      </c>
      <c r="D8266" t="s">
        <v>660</v>
      </c>
      <c r="E8266" t="s">
        <v>661</v>
      </c>
      <c r="G8266" s="6" t="s">
        <v>29</v>
      </c>
      <c r="H8266" t="s">
        <v>41</v>
      </c>
      <c r="I8266" t="s">
        <v>26</v>
      </c>
      <c r="J8266" t="s">
        <v>27</v>
      </c>
      <c r="K8266">
        <v>18</v>
      </c>
      <c r="L8266">
        <v>30</v>
      </c>
      <c r="M8266" t="s">
        <v>86</v>
      </c>
      <c r="N8266">
        <v>30</v>
      </c>
      <c r="P8266" cm="1">
        <f t="array" ref="P8266">IF(Q8266&gt;0,INDEX(Q8266:Q29990,MATCH(TRUE,INDEX(Q8266:Q29990="",,),0)-1),"")</f>
        <v>10</v>
      </c>
      <c r="Q8266">
        <v>10</v>
      </c>
      <c r="R8266">
        <f t="shared" si="131"/>
        <v>0</v>
      </c>
    </row>
    <row r="8267" spans="1:18" x14ac:dyDescent="0.3">
      <c r="P8267" t="str" cm="1">
        <f t="array" ref="P8267">IF(Q8267&gt;0,INDEX(Q8267:Q29991,MATCH(TRUE,INDEX(Q8267:Q29991="",,),0)-1),"")</f>
        <v/>
      </c>
      <c r="R8267" t="str">
        <f t="shared" si="131"/>
        <v/>
      </c>
    </row>
    <row r="8268" spans="1:18" x14ac:dyDescent="0.3">
      <c r="A8268" t="s">
        <v>603</v>
      </c>
      <c r="B8268" s="1">
        <v>38456</v>
      </c>
      <c r="C8268" t="s">
        <v>16</v>
      </c>
      <c r="D8268" t="s">
        <v>663</v>
      </c>
      <c r="E8268" t="s">
        <v>664</v>
      </c>
      <c r="G8268" t="s">
        <v>19</v>
      </c>
      <c r="H8268" t="s">
        <v>28</v>
      </c>
      <c r="I8268" t="s">
        <v>21</v>
      </c>
      <c r="J8268" t="s">
        <v>22</v>
      </c>
      <c r="K8268">
        <v>16</v>
      </c>
      <c r="L8268">
        <v>82</v>
      </c>
      <c r="M8268" t="s">
        <v>34</v>
      </c>
      <c r="N8268">
        <v>300</v>
      </c>
      <c r="O8268" t="s">
        <v>24</v>
      </c>
      <c r="P8268" cm="1">
        <f t="array" ref="P8268">IF(Q8268&gt;0,INDEX(Q8268:Q29992,MATCH(TRUE,INDEX(Q8268:Q29992="",,),0)-1),"")</f>
        <v>10</v>
      </c>
      <c r="Q8268">
        <v>1</v>
      </c>
      <c r="R8268">
        <f t="shared" si="131"/>
        <v>0</v>
      </c>
    </row>
    <row r="8269" spans="1:18" x14ac:dyDescent="0.3">
      <c r="A8269" t="s">
        <v>603</v>
      </c>
      <c r="B8269" s="1">
        <v>38456</v>
      </c>
      <c r="C8269" t="s">
        <v>16</v>
      </c>
      <c r="D8269" t="s">
        <v>663</v>
      </c>
      <c r="E8269" t="s">
        <v>664</v>
      </c>
      <c r="G8269" t="s">
        <v>19</v>
      </c>
      <c r="H8269" t="s">
        <v>28</v>
      </c>
      <c r="I8269" t="s">
        <v>26</v>
      </c>
      <c r="J8269" t="s">
        <v>27</v>
      </c>
      <c r="K8269">
        <v>1173</v>
      </c>
      <c r="L8269">
        <v>24.7</v>
      </c>
      <c r="M8269" t="s">
        <v>34</v>
      </c>
      <c r="N8269">
        <v>47.02</v>
      </c>
      <c r="O8269" t="s">
        <v>24</v>
      </c>
      <c r="P8269" cm="1">
        <f t="array" ref="P8269">IF(Q8269&gt;0,INDEX(Q8269:Q29993,MATCH(TRUE,INDEX(Q8269:Q29993="",,),0)-1),"")</f>
        <v>10</v>
      </c>
      <c r="Q8269">
        <v>1</v>
      </c>
      <c r="R8269">
        <f t="shared" si="131"/>
        <v>0</v>
      </c>
    </row>
    <row r="8270" spans="1:18" x14ac:dyDescent="0.3">
      <c r="A8270" t="s">
        <v>603</v>
      </c>
      <c r="B8270" s="1">
        <v>38456</v>
      </c>
      <c r="C8270" t="s">
        <v>16</v>
      </c>
      <c r="D8270" t="s">
        <v>663</v>
      </c>
      <c r="E8270" t="s">
        <v>664</v>
      </c>
      <c r="G8270" s="6" t="s">
        <v>29</v>
      </c>
      <c r="H8270" t="s">
        <v>53</v>
      </c>
      <c r="I8270" t="s">
        <v>26</v>
      </c>
      <c r="J8270" t="s">
        <v>27</v>
      </c>
      <c r="K8270">
        <v>18</v>
      </c>
      <c r="L8270">
        <v>19</v>
      </c>
      <c r="M8270" t="s">
        <v>34</v>
      </c>
      <c r="N8270">
        <v>19</v>
      </c>
      <c r="O8270" t="s">
        <v>24</v>
      </c>
      <c r="P8270" cm="1">
        <f t="array" ref="P8270">IF(Q8270&gt;0,INDEX(Q8270:Q29994,MATCH(TRUE,INDEX(Q8270:Q29994="",,),0)-1),"")</f>
        <v>10</v>
      </c>
      <c r="Q8270">
        <v>1</v>
      </c>
      <c r="R8270">
        <f t="shared" si="131"/>
        <v>0</v>
      </c>
    </row>
    <row r="8271" spans="1:18" x14ac:dyDescent="0.3">
      <c r="A8271" t="s">
        <v>603</v>
      </c>
      <c r="B8271" s="1">
        <v>38456</v>
      </c>
      <c r="C8271" t="s">
        <v>16</v>
      </c>
      <c r="D8271" t="s">
        <v>663</v>
      </c>
      <c r="E8271" t="s">
        <v>664</v>
      </c>
      <c r="G8271" s="6" t="s">
        <v>29</v>
      </c>
      <c r="H8271" t="s">
        <v>154</v>
      </c>
      <c r="I8271" t="s">
        <v>26</v>
      </c>
      <c r="J8271" t="s">
        <v>27</v>
      </c>
      <c r="K8271">
        <v>5</v>
      </c>
      <c r="L8271">
        <v>4.4000000000000004</v>
      </c>
      <c r="M8271" t="s">
        <v>34</v>
      </c>
      <c r="N8271">
        <v>4.4000000000000004</v>
      </c>
      <c r="O8271" t="s">
        <v>24</v>
      </c>
      <c r="P8271" cm="1">
        <f t="array" ref="P8271">IF(Q8271&gt;0,INDEX(Q8271:Q29995,MATCH(TRUE,INDEX(Q8271:Q29995="",,),0)-1),"")</f>
        <v>10</v>
      </c>
      <c r="Q8271">
        <v>1</v>
      </c>
      <c r="R8271">
        <f t="shared" si="131"/>
        <v>0</v>
      </c>
    </row>
    <row r="8272" spans="1:18" x14ac:dyDescent="0.3">
      <c r="A8272" t="s">
        <v>603</v>
      </c>
      <c r="B8272" s="1">
        <v>38456</v>
      </c>
      <c r="C8272" t="s">
        <v>16</v>
      </c>
      <c r="D8272" t="s">
        <v>663</v>
      </c>
      <c r="E8272" t="s">
        <v>664</v>
      </c>
      <c r="G8272" s="6" t="s">
        <v>29</v>
      </c>
      <c r="H8272" t="s">
        <v>43</v>
      </c>
      <c r="I8272" t="s">
        <v>26</v>
      </c>
      <c r="J8272" t="s">
        <v>27</v>
      </c>
      <c r="K8272">
        <v>70</v>
      </c>
      <c r="L8272">
        <v>10.7</v>
      </c>
      <c r="M8272" t="s">
        <v>34</v>
      </c>
      <c r="N8272">
        <v>10.7</v>
      </c>
      <c r="O8272" t="s">
        <v>24</v>
      </c>
      <c r="P8272" cm="1">
        <f t="array" ref="P8272">IF(Q8272&gt;0,INDEX(Q8272:Q29996,MATCH(TRUE,INDEX(Q8272:Q29996="",,),0)-1),"")</f>
        <v>10</v>
      </c>
      <c r="Q8272">
        <v>1</v>
      </c>
      <c r="R8272">
        <f t="shared" si="131"/>
        <v>0</v>
      </c>
    </row>
    <row r="8273" spans="1:18" x14ac:dyDescent="0.3">
      <c r="A8273" t="s">
        <v>603</v>
      </c>
      <c r="B8273" s="1">
        <v>38456</v>
      </c>
      <c r="C8273" t="s">
        <v>16</v>
      </c>
      <c r="D8273" t="s">
        <v>663</v>
      </c>
      <c r="E8273" t="s">
        <v>664</v>
      </c>
      <c r="G8273" t="s">
        <v>19</v>
      </c>
      <c r="H8273" t="s">
        <v>28</v>
      </c>
      <c r="I8273" t="s">
        <v>21</v>
      </c>
      <c r="J8273" t="s">
        <v>22</v>
      </c>
      <c r="K8273">
        <v>16</v>
      </c>
      <c r="L8273">
        <v>82</v>
      </c>
      <c r="M8273" t="s">
        <v>518</v>
      </c>
      <c r="N8273">
        <v>1880</v>
      </c>
      <c r="P8273" cm="1">
        <f t="array" ref="P8273">IF(Q8273&gt;0,INDEX(Q8273:Q29997,MATCH(TRUE,INDEX(Q8273:Q29997="",,),0)-1),"")</f>
        <v>10</v>
      </c>
      <c r="Q8273">
        <v>2</v>
      </c>
      <c r="R8273">
        <f t="shared" si="131"/>
        <v>0</v>
      </c>
    </row>
    <row r="8274" spans="1:18" x14ac:dyDescent="0.3">
      <c r="A8274" t="s">
        <v>603</v>
      </c>
      <c r="B8274" s="1">
        <v>38456</v>
      </c>
      <c r="C8274" t="s">
        <v>16</v>
      </c>
      <c r="D8274" t="s">
        <v>663</v>
      </c>
      <c r="E8274" t="s">
        <v>664</v>
      </c>
      <c r="G8274" t="s">
        <v>19</v>
      </c>
      <c r="H8274" t="s">
        <v>28</v>
      </c>
      <c r="I8274" t="s">
        <v>26</v>
      </c>
      <c r="J8274" t="s">
        <v>27</v>
      </c>
      <c r="K8274">
        <v>1173</v>
      </c>
      <c r="L8274">
        <v>24.7</v>
      </c>
      <c r="M8274" t="s">
        <v>518</v>
      </c>
      <c r="N8274">
        <v>24.7</v>
      </c>
      <c r="P8274" cm="1">
        <f t="array" ref="P8274">IF(Q8274&gt;0,INDEX(Q8274:Q29998,MATCH(TRUE,INDEX(Q8274:Q29998="",,),0)-1),"")</f>
        <v>10</v>
      </c>
      <c r="Q8274">
        <v>2</v>
      </c>
      <c r="R8274">
        <f t="shared" si="131"/>
        <v>0</v>
      </c>
    </row>
    <row r="8275" spans="1:18" x14ac:dyDescent="0.3">
      <c r="A8275" t="s">
        <v>603</v>
      </c>
      <c r="B8275" s="1">
        <v>38456</v>
      </c>
      <c r="C8275" t="s">
        <v>16</v>
      </c>
      <c r="D8275" t="s">
        <v>663</v>
      </c>
      <c r="E8275" t="s">
        <v>664</v>
      </c>
      <c r="G8275" s="6" t="s">
        <v>29</v>
      </c>
      <c r="H8275" t="s">
        <v>53</v>
      </c>
      <c r="I8275" t="s">
        <v>26</v>
      </c>
      <c r="J8275" t="s">
        <v>27</v>
      </c>
      <c r="K8275">
        <v>18</v>
      </c>
      <c r="L8275">
        <v>19</v>
      </c>
      <c r="M8275" t="s">
        <v>518</v>
      </c>
      <c r="N8275">
        <v>19</v>
      </c>
      <c r="P8275" cm="1">
        <f t="array" ref="P8275">IF(Q8275&gt;0,INDEX(Q8275:Q29999,MATCH(TRUE,INDEX(Q8275:Q29999="",,),0)-1),"")</f>
        <v>10</v>
      </c>
      <c r="Q8275">
        <v>2</v>
      </c>
      <c r="R8275">
        <f t="shared" si="131"/>
        <v>0</v>
      </c>
    </row>
    <row r="8276" spans="1:18" x14ac:dyDescent="0.3">
      <c r="A8276" t="s">
        <v>603</v>
      </c>
      <c r="B8276" s="1">
        <v>38456</v>
      </c>
      <c r="C8276" t="s">
        <v>16</v>
      </c>
      <c r="D8276" t="s">
        <v>663</v>
      </c>
      <c r="E8276" t="s">
        <v>664</v>
      </c>
      <c r="G8276" s="6" t="s">
        <v>29</v>
      </c>
      <c r="H8276" t="s">
        <v>154</v>
      </c>
      <c r="I8276" t="s">
        <v>26</v>
      </c>
      <c r="J8276" t="s">
        <v>27</v>
      </c>
      <c r="K8276">
        <v>5</v>
      </c>
      <c r="L8276">
        <v>4.4000000000000004</v>
      </c>
      <c r="M8276" t="s">
        <v>518</v>
      </c>
      <c r="N8276">
        <v>4.4000000000000004</v>
      </c>
      <c r="P8276" cm="1">
        <f t="array" ref="P8276">IF(Q8276&gt;0,INDEX(Q8276:Q30000,MATCH(TRUE,INDEX(Q8276:Q30000="",,),0)-1),"")</f>
        <v>10</v>
      </c>
      <c r="Q8276">
        <v>2</v>
      </c>
      <c r="R8276">
        <f t="shared" si="131"/>
        <v>0</v>
      </c>
    </row>
    <row r="8277" spans="1:18" x14ac:dyDescent="0.3">
      <c r="A8277" t="s">
        <v>603</v>
      </c>
      <c r="B8277" s="1">
        <v>38456</v>
      </c>
      <c r="C8277" t="s">
        <v>16</v>
      </c>
      <c r="D8277" t="s">
        <v>663</v>
      </c>
      <c r="E8277" t="s">
        <v>664</v>
      </c>
      <c r="G8277" s="6" t="s">
        <v>29</v>
      </c>
      <c r="H8277" t="s">
        <v>43</v>
      </c>
      <c r="I8277" t="s">
        <v>26</v>
      </c>
      <c r="J8277" t="s">
        <v>27</v>
      </c>
      <c r="K8277">
        <v>70</v>
      </c>
      <c r="L8277">
        <v>10.7</v>
      </c>
      <c r="M8277" t="s">
        <v>518</v>
      </c>
      <c r="N8277">
        <v>10.7</v>
      </c>
      <c r="P8277" cm="1">
        <f t="array" ref="P8277">IF(Q8277&gt;0,INDEX(Q8277:Q30001,MATCH(TRUE,INDEX(Q8277:Q30001="",,),0)-1),"")</f>
        <v>10</v>
      </c>
      <c r="Q8277">
        <v>2</v>
      </c>
      <c r="R8277">
        <f t="shared" si="131"/>
        <v>0</v>
      </c>
    </row>
    <row r="8278" spans="1:18" x14ac:dyDescent="0.3">
      <c r="A8278" t="s">
        <v>603</v>
      </c>
      <c r="B8278" s="1">
        <v>38456</v>
      </c>
      <c r="C8278" t="s">
        <v>16</v>
      </c>
      <c r="D8278" t="s">
        <v>663</v>
      </c>
      <c r="E8278" t="s">
        <v>664</v>
      </c>
      <c r="G8278" t="s">
        <v>19</v>
      </c>
      <c r="H8278" t="s">
        <v>28</v>
      </c>
      <c r="I8278" t="s">
        <v>21</v>
      </c>
      <c r="J8278" t="s">
        <v>22</v>
      </c>
      <c r="K8278">
        <v>16</v>
      </c>
      <c r="L8278">
        <v>82</v>
      </c>
      <c r="M8278" t="s">
        <v>564</v>
      </c>
      <c r="N8278">
        <v>82</v>
      </c>
      <c r="P8278" cm="1">
        <f t="array" ref="P8278">IF(Q8278&gt;0,INDEX(Q8278:Q30002,MATCH(TRUE,INDEX(Q8278:Q30002="",,),0)-1),"")</f>
        <v>10</v>
      </c>
      <c r="Q8278">
        <v>3</v>
      </c>
      <c r="R8278">
        <f t="shared" si="131"/>
        <v>0</v>
      </c>
    </row>
    <row r="8279" spans="1:18" x14ac:dyDescent="0.3">
      <c r="A8279" t="s">
        <v>603</v>
      </c>
      <c r="B8279" s="1">
        <v>38456</v>
      </c>
      <c r="C8279" t="s">
        <v>16</v>
      </c>
      <c r="D8279" t="s">
        <v>663</v>
      </c>
      <c r="E8279" t="s">
        <v>664</v>
      </c>
      <c r="G8279" t="s">
        <v>19</v>
      </c>
      <c r="H8279" t="s">
        <v>28</v>
      </c>
      <c r="I8279" t="s">
        <v>26</v>
      </c>
      <c r="J8279" t="s">
        <v>27</v>
      </c>
      <c r="K8279">
        <v>1173</v>
      </c>
      <c r="L8279">
        <v>24.7</v>
      </c>
      <c r="M8279" t="s">
        <v>564</v>
      </c>
      <c r="N8279">
        <v>48.25</v>
      </c>
      <c r="P8279" cm="1">
        <f t="array" ref="P8279">IF(Q8279&gt;0,INDEX(Q8279:Q30003,MATCH(TRUE,INDEX(Q8279:Q30003="",,),0)-1),"")</f>
        <v>10</v>
      </c>
      <c r="Q8279">
        <v>3</v>
      </c>
      <c r="R8279">
        <f t="shared" si="131"/>
        <v>0</v>
      </c>
    </row>
    <row r="8280" spans="1:18" x14ac:dyDescent="0.3">
      <c r="A8280" t="s">
        <v>603</v>
      </c>
      <c r="B8280" s="1">
        <v>38456</v>
      </c>
      <c r="C8280" t="s">
        <v>16</v>
      </c>
      <c r="D8280" t="s">
        <v>663</v>
      </c>
      <c r="E8280" t="s">
        <v>664</v>
      </c>
      <c r="G8280" s="6" t="s">
        <v>29</v>
      </c>
      <c r="H8280" t="s">
        <v>53</v>
      </c>
      <c r="I8280" t="s">
        <v>26</v>
      </c>
      <c r="J8280" t="s">
        <v>27</v>
      </c>
      <c r="K8280">
        <v>18</v>
      </c>
      <c r="L8280">
        <v>19</v>
      </c>
      <c r="M8280" t="s">
        <v>564</v>
      </c>
      <c r="N8280">
        <v>19</v>
      </c>
      <c r="P8280" cm="1">
        <f t="array" ref="P8280">IF(Q8280&gt;0,INDEX(Q8280:Q30004,MATCH(TRUE,INDEX(Q8280:Q30004="",,),0)-1),"")</f>
        <v>10</v>
      </c>
      <c r="Q8280">
        <v>3</v>
      </c>
      <c r="R8280">
        <f t="shared" si="131"/>
        <v>0</v>
      </c>
    </row>
    <row r="8281" spans="1:18" x14ac:dyDescent="0.3">
      <c r="A8281" t="s">
        <v>603</v>
      </c>
      <c r="B8281" s="1">
        <v>38456</v>
      </c>
      <c r="C8281" t="s">
        <v>16</v>
      </c>
      <c r="D8281" t="s">
        <v>663</v>
      </c>
      <c r="E8281" t="s">
        <v>664</v>
      </c>
      <c r="G8281" s="6" t="s">
        <v>29</v>
      </c>
      <c r="H8281" t="s">
        <v>154</v>
      </c>
      <c r="I8281" t="s">
        <v>26</v>
      </c>
      <c r="J8281" t="s">
        <v>27</v>
      </c>
      <c r="K8281">
        <v>5</v>
      </c>
      <c r="L8281">
        <v>4.4000000000000004</v>
      </c>
      <c r="M8281" t="s">
        <v>564</v>
      </c>
      <c r="N8281">
        <v>4.4000000000000004</v>
      </c>
      <c r="P8281" cm="1">
        <f t="array" ref="P8281">IF(Q8281&gt;0,INDEX(Q8281:Q30005,MATCH(TRUE,INDEX(Q8281:Q30005="",,),0)-1),"")</f>
        <v>10</v>
      </c>
      <c r="Q8281">
        <v>3</v>
      </c>
      <c r="R8281">
        <f t="shared" si="131"/>
        <v>0</v>
      </c>
    </row>
    <row r="8282" spans="1:18" x14ac:dyDescent="0.3">
      <c r="A8282" t="s">
        <v>603</v>
      </c>
      <c r="B8282" s="1">
        <v>38456</v>
      </c>
      <c r="C8282" t="s">
        <v>16</v>
      </c>
      <c r="D8282" t="s">
        <v>663</v>
      </c>
      <c r="E8282" t="s">
        <v>664</v>
      </c>
      <c r="G8282" s="6" t="s">
        <v>29</v>
      </c>
      <c r="H8282" t="s">
        <v>43</v>
      </c>
      <c r="I8282" t="s">
        <v>26</v>
      </c>
      <c r="J8282" t="s">
        <v>27</v>
      </c>
      <c r="K8282">
        <v>70</v>
      </c>
      <c r="L8282">
        <v>10.7</v>
      </c>
      <c r="M8282" t="s">
        <v>564</v>
      </c>
      <c r="N8282">
        <v>10.7</v>
      </c>
      <c r="P8282" cm="1">
        <f t="array" ref="P8282">IF(Q8282&gt;0,INDEX(Q8282:Q30006,MATCH(TRUE,INDEX(Q8282:Q30006="",,),0)-1),"")</f>
        <v>10</v>
      </c>
      <c r="Q8282">
        <v>3</v>
      </c>
      <c r="R8282">
        <f t="shared" si="131"/>
        <v>0</v>
      </c>
    </row>
    <row r="8283" spans="1:18" x14ac:dyDescent="0.3">
      <c r="A8283" t="s">
        <v>603</v>
      </c>
      <c r="B8283" s="1">
        <v>38456</v>
      </c>
      <c r="C8283" t="s">
        <v>16</v>
      </c>
      <c r="D8283" t="s">
        <v>663</v>
      </c>
      <c r="E8283" t="s">
        <v>664</v>
      </c>
      <c r="G8283" t="s">
        <v>19</v>
      </c>
      <c r="H8283" t="s">
        <v>28</v>
      </c>
      <c r="I8283" t="s">
        <v>21</v>
      </c>
      <c r="J8283" t="s">
        <v>22</v>
      </c>
      <c r="K8283">
        <v>16</v>
      </c>
      <c r="L8283">
        <v>82</v>
      </c>
      <c r="M8283" t="s">
        <v>44</v>
      </c>
      <c r="N8283">
        <v>82</v>
      </c>
      <c r="P8283" cm="1">
        <f t="array" ref="P8283">IF(Q8283&gt;0,INDEX(Q8283:Q30007,MATCH(TRUE,INDEX(Q8283:Q30007="",,),0)-1),"")</f>
        <v>10</v>
      </c>
      <c r="Q8283">
        <v>4</v>
      </c>
      <c r="R8283">
        <f t="shared" si="131"/>
        <v>0</v>
      </c>
    </row>
    <row r="8284" spans="1:18" x14ac:dyDescent="0.3">
      <c r="A8284" t="s">
        <v>603</v>
      </c>
      <c r="B8284" s="1">
        <v>38456</v>
      </c>
      <c r="C8284" t="s">
        <v>16</v>
      </c>
      <c r="D8284" t="s">
        <v>663</v>
      </c>
      <c r="E8284" t="s">
        <v>664</v>
      </c>
      <c r="G8284" t="s">
        <v>19</v>
      </c>
      <c r="H8284" t="s">
        <v>28</v>
      </c>
      <c r="I8284" t="s">
        <v>26</v>
      </c>
      <c r="J8284" t="s">
        <v>27</v>
      </c>
      <c r="K8284">
        <v>1173</v>
      </c>
      <c r="L8284">
        <v>24.7</v>
      </c>
      <c r="M8284" t="s">
        <v>44</v>
      </c>
      <c r="N8284">
        <v>42.54</v>
      </c>
      <c r="P8284" cm="1">
        <f t="array" ref="P8284">IF(Q8284&gt;0,INDEX(Q8284:Q30008,MATCH(TRUE,INDEX(Q8284:Q30008="",,),0)-1),"")</f>
        <v>10</v>
      </c>
      <c r="Q8284">
        <v>4</v>
      </c>
      <c r="R8284">
        <f t="shared" si="131"/>
        <v>0</v>
      </c>
    </row>
    <row r="8285" spans="1:18" x14ac:dyDescent="0.3">
      <c r="A8285" t="s">
        <v>603</v>
      </c>
      <c r="B8285" s="1">
        <v>38456</v>
      </c>
      <c r="C8285" t="s">
        <v>16</v>
      </c>
      <c r="D8285" t="s">
        <v>663</v>
      </c>
      <c r="E8285" t="s">
        <v>664</v>
      </c>
      <c r="G8285" s="6" t="s">
        <v>29</v>
      </c>
      <c r="H8285" t="s">
        <v>53</v>
      </c>
      <c r="I8285" t="s">
        <v>26</v>
      </c>
      <c r="J8285" t="s">
        <v>27</v>
      </c>
      <c r="K8285">
        <v>18</v>
      </c>
      <c r="L8285">
        <v>19</v>
      </c>
      <c r="M8285" t="s">
        <v>44</v>
      </c>
      <c r="N8285">
        <v>19</v>
      </c>
      <c r="P8285" cm="1">
        <f t="array" ref="P8285">IF(Q8285&gt;0,INDEX(Q8285:Q30009,MATCH(TRUE,INDEX(Q8285:Q30009="",,),0)-1),"")</f>
        <v>10</v>
      </c>
      <c r="Q8285">
        <v>4</v>
      </c>
      <c r="R8285">
        <f t="shared" si="131"/>
        <v>0</v>
      </c>
    </row>
    <row r="8286" spans="1:18" x14ac:dyDescent="0.3">
      <c r="A8286" t="s">
        <v>603</v>
      </c>
      <c r="B8286" s="1">
        <v>38456</v>
      </c>
      <c r="C8286" t="s">
        <v>16</v>
      </c>
      <c r="D8286" t="s">
        <v>663</v>
      </c>
      <c r="E8286" t="s">
        <v>664</v>
      </c>
      <c r="G8286" s="6" t="s">
        <v>29</v>
      </c>
      <c r="H8286" t="s">
        <v>154</v>
      </c>
      <c r="I8286" t="s">
        <v>26</v>
      </c>
      <c r="J8286" t="s">
        <v>27</v>
      </c>
      <c r="K8286">
        <v>5</v>
      </c>
      <c r="L8286">
        <v>4.4000000000000004</v>
      </c>
      <c r="M8286" t="s">
        <v>44</v>
      </c>
      <c r="N8286">
        <v>4.4000000000000004</v>
      </c>
      <c r="P8286" cm="1">
        <f t="array" ref="P8286">IF(Q8286&gt;0,INDEX(Q8286:Q30010,MATCH(TRUE,INDEX(Q8286:Q30010="",,),0)-1),"")</f>
        <v>10</v>
      </c>
      <c r="Q8286">
        <v>4</v>
      </c>
      <c r="R8286">
        <f t="shared" si="131"/>
        <v>0</v>
      </c>
    </row>
    <row r="8287" spans="1:18" x14ac:dyDescent="0.3">
      <c r="A8287" t="s">
        <v>603</v>
      </c>
      <c r="B8287" s="1">
        <v>38456</v>
      </c>
      <c r="C8287" t="s">
        <v>16</v>
      </c>
      <c r="D8287" t="s">
        <v>663</v>
      </c>
      <c r="E8287" t="s">
        <v>664</v>
      </c>
      <c r="G8287" s="6" t="s">
        <v>29</v>
      </c>
      <c r="H8287" t="s">
        <v>43</v>
      </c>
      <c r="I8287" t="s">
        <v>26</v>
      </c>
      <c r="J8287" t="s">
        <v>27</v>
      </c>
      <c r="K8287">
        <v>70</v>
      </c>
      <c r="L8287">
        <v>10.7</v>
      </c>
      <c r="M8287" t="s">
        <v>44</v>
      </c>
      <c r="N8287">
        <v>10.7</v>
      </c>
      <c r="P8287" cm="1">
        <f t="array" ref="P8287">IF(Q8287&gt;0,INDEX(Q8287:Q30011,MATCH(TRUE,INDEX(Q8287:Q30011="",,),0)-1),"")</f>
        <v>10</v>
      </c>
      <c r="Q8287">
        <v>4</v>
      </c>
      <c r="R8287">
        <f t="shared" si="131"/>
        <v>0</v>
      </c>
    </row>
    <row r="8288" spans="1:18" x14ac:dyDescent="0.3">
      <c r="A8288" t="s">
        <v>603</v>
      </c>
      <c r="B8288" s="1">
        <v>38456</v>
      </c>
      <c r="C8288" t="s">
        <v>16</v>
      </c>
      <c r="D8288" t="s">
        <v>663</v>
      </c>
      <c r="E8288" t="s">
        <v>664</v>
      </c>
      <c r="G8288" t="s">
        <v>19</v>
      </c>
      <c r="H8288" t="s">
        <v>28</v>
      </c>
      <c r="I8288" t="s">
        <v>21</v>
      </c>
      <c r="J8288" t="s">
        <v>22</v>
      </c>
      <c r="K8288">
        <v>16</v>
      </c>
      <c r="L8288">
        <v>82</v>
      </c>
      <c r="M8288" t="s">
        <v>492</v>
      </c>
      <c r="N8288">
        <v>90</v>
      </c>
      <c r="P8288" cm="1">
        <f t="array" ref="P8288">IF(Q8288&gt;0,INDEX(Q8288:Q30012,MATCH(TRUE,INDEX(Q8288:Q30012="",,),0)-1),"")</f>
        <v>10</v>
      </c>
      <c r="Q8288">
        <v>5</v>
      </c>
      <c r="R8288">
        <f t="shared" si="131"/>
        <v>0</v>
      </c>
    </row>
    <row r="8289" spans="1:18" x14ac:dyDescent="0.3">
      <c r="A8289" t="s">
        <v>603</v>
      </c>
      <c r="B8289" s="1">
        <v>38456</v>
      </c>
      <c r="C8289" t="s">
        <v>16</v>
      </c>
      <c r="D8289" t="s">
        <v>663</v>
      </c>
      <c r="E8289" t="s">
        <v>664</v>
      </c>
      <c r="G8289" t="s">
        <v>19</v>
      </c>
      <c r="H8289" t="s">
        <v>28</v>
      </c>
      <c r="I8289" t="s">
        <v>26</v>
      </c>
      <c r="J8289" t="s">
        <v>27</v>
      </c>
      <c r="K8289">
        <v>1173</v>
      </c>
      <c r="L8289">
        <v>24.7</v>
      </c>
      <c r="M8289" t="s">
        <v>492</v>
      </c>
      <c r="N8289">
        <v>42</v>
      </c>
      <c r="P8289" cm="1">
        <f t="array" ref="P8289">IF(Q8289&gt;0,INDEX(Q8289:Q30013,MATCH(TRUE,INDEX(Q8289:Q30013="",,),0)-1),"")</f>
        <v>10</v>
      </c>
      <c r="Q8289">
        <v>5</v>
      </c>
      <c r="R8289">
        <f t="shared" si="131"/>
        <v>0</v>
      </c>
    </row>
    <row r="8290" spans="1:18" x14ac:dyDescent="0.3">
      <c r="A8290" t="s">
        <v>603</v>
      </c>
      <c r="B8290" s="1">
        <v>38456</v>
      </c>
      <c r="C8290" t="s">
        <v>16</v>
      </c>
      <c r="D8290" t="s">
        <v>663</v>
      </c>
      <c r="E8290" t="s">
        <v>664</v>
      </c>
      <c r="G8290" s="6" t="s">
        <v>29</v>
      </c>
      <c r="H8290" t="s">
        <v>53</v>
      </c>
      <c r="I8290" t="s">
        <v>26</v>
      </c>
      <c r="J8290" t="s">
        <v>27</v>
      </c>
      <c r="K8290">
        <v>18</v>
      </c>
      <c r="L8290">
        <v>19</v>
      </c>
      <c r="M8290" t="s">
        <v>492</v>
      </c>
      <c r="N8290">
        <v>19</v>
      </c>
      <c r="P8290" cm="1">
        <f t="array" ref="P8290">IF(Q8290&gt;0,INDEX(Q8290:Q30014,MATCH(TRUE,INDEX(Q8290:Q30014="",,),0)-1),"")</f>
        <v>10</v>
      </c>
      <c r="Q8290">
        <v>5</v>
      </c>
      <c r="R8290">
        <f t="shared" si="131"/>
        <v>0</v>
      </c>
    </row>
    <row r="8291" spans="1:18" x14ac:dyDescent="0.3">
      <c r="A8291" t="s">
        <v>603</v>
      </c>
      <c r="B8291" s="1">
        <v>38456</v>
      </c>
      <c r="C8291" t="s">
        <v>16</v>
      </c>
      <c r="D8291" t="s">
        <v>663</v>
      </c>
      <c r="E8291" t="s">
        <v>664</v>
      </c>
      <c r="G8291" s="6" t="s">
        <v>29</v>
      </c>
      <c r="H8291" t="s">
        <v>154</v>
      </c>
      <c r="I8291" t="s">
        <v>26</v>
      </c>
      <c r="J8291" t="s">
        <v>27</v>
      </c>
      <c r="K8291">
        <v>5</v>
      </c>
      <c r="L8291">
        <v>4.4000000000000004</v>
      </c>
      <c r="M8291" t="s">
        <v>492</v>
      </c>
      <c r="N8291">
        <v>4.4000000000000004</v>
      </c>
      <c r="P8291" cm="1">
        <f t="array" ref="P8291">IF(Q8291&gt;0,INDEX(Q8291:Q30015,MATCH(TRUE,INDEX(Q8291:Q30015="",,),0)-1),"")</f>
        <v>10</v>
      </c>
      <c r="Q8291">
        <v>5</v>
      </c>
      <c r="R8291">
        <f t="shared" si="131"/>
        <v>0</v>
      </c>
    </row>
    <row r="8292" spans="1:18" x14ac:dyDescent="0.3">
      <c r="A8292" t="s">
        <v>603</v>
      </c>
      <c r="B8292" s="1">
        <v>38456</v>
      </c>
      <c r="C8292" t="s">
        <v>16</v>
      </c>
      <c r="D8292" t="s">
        <v>663</v>
      </c>
      <c r="E8292" t="s">
        <v>664</v>
      </c>
      <c r="G8292" s="6" t="s">
        <v>29</v>
      </c>
      <c r="H8292" t="s">
        <v>43</v>
      </c>
      <c r="I8292" t="s">
        <v>26</v>
      </c>
      <c r="J8292" t="s">
        <v>27</v>
      </c>
      <c r="K8292">
        <v>70</v>
      </c>
      <c r="L8292">
        <v>10.7</v>
      </c>
      <c r="M8292" t="s">
        <v>492</v>
      </c>
      <c r="N8292">
        <v>10.7</v>
      </c>
      <c r="P8292" cm="1">
        <f t="array" ref="P8292">IF(Q8292&gt;0,INDEX(Q8292:Q30016,MATCH(TRUE,INDEX(Q8292:Q30016="",,),0)-1),"")</f>
        <v>10</v>
      </c>
      <c r="Q8292">
        <v>5</v>
      </c>
      <c r="R8292">
        <f t="shared" si="131"/>
        <v>0</v>
      </c>
    </row>
    <row r="8293" spans="1:18" x14ac:dyDescent="0.3">
      <c r="A8293" t="s">
        <v>603</v>
      </c>
      <c r="B8293" s="1">
        <v>38456</v>
      </c>
      <c r="C8293" t="s">
        <v>16</v>
      </c>
      <c r="D8293" t="s">
        <v>663</v>
      </c>
      <c r="E8293" t="s">
        <v>664</v>
      </c>
      <c r="G8293" t="s">
        <v>19</v>
      </c>
      <c r="H8293" t="s">
        <v>28</v>
      </c>
      <c r="I8293" t="s">
        <v>21</v>
      </c>
      <c r="J8293" t="s">
        <v>22</v>
      </c>
      <c r="K8293">
        <v>16</v>
      </c>
      <c r="L8293">
        <v>82</v>
      </c>
      <c r="M8293" t="s">
        <v>32</v>
      </c>
      <c r="N8293">
        <v>90</v>
      </c>
      <c r="P8293" cm="1">
        <f t="array" ref="P8293">IF(Q8293&gt;0,INDEX(Q8293:Q30017,MATCH(TRUE,INDEX(Q8293:Q30017="",,),0)-1),"")</f>
        <v>10</v>
      </c>
      <c r="Q8293">
        <v>6</v>
      </c>
      <c r="R8293">
        <f t="shared" si="131"/>
        <v>0</v>
      </c>
    </row>
    <row r="8294" spans="1:18" x14ac:dyDescent="0.3">
      <c r="A8294" t="s">
        <v>603</v>
      </c>
      <c r="B8294" s="1">
        <v>38456</v>
      </c>
      <c r="C8294" t="s">
        <v>16</v>
      </c>
      <c r="D8294" t="s">
        <v>663</v>
      </c>
      <c r="E8294" t="s">
        <v>664</v>
      </c>
      <c r="G8294" t="s">
        <v>19</v>
      </c>
      <c r="H8294" t="s">
        <v>28</v>
      </c>
      <c r="I8294" t="s">
        <v>26</v>
      </c>
      <c r="J8294" t="s">
        <v>27</v>
      </c>
      <c r="K8294">
        <v>1173</v>
      </c>
      <c r="L8294">
        <v>24.7</v>
      </c>
      <c r="M8294" t="s">
        <v>32</v>
      </c>
      <c r="N8294">
        <v>41</v>
      </c>
      <c r="P8294" cm="1">
        <f t="array" ref="P8294">IF(Q8294&gt;0,INDEX(Q8294:Q30018,MATCH(TRUE,INDEX(Q8294:Q30018="",,),0)-1),"")</f>
        <v>10</v>
      </c>
      <c r="Q8294">
        <v>6</v>
      </c>
      <c r="R8294">
        <f t="shared" si="131"/>
        <v>0</v>
      </c>
    </row>
    <row r="8295" spans="1:18" x14ac:dyDescent="0.3">
      <c r="A8295" t="s">
        <v>603</v>
      </c>
      <c r="B8295" s="1">
        <v>38456</v>
      </c>
      <c r="C8295" t="s">
        <v>16</v>
      </c>
      <c r="D8295" t="s">
        <v>663</v>
      </c>
      <c r="E8295" t="s">
        <v>664</v>
      </c>
      <c r="G8295" s="6" t="s">
        <v>29</v>
      </c>
      <c r="H8295" t="s">
        <v>53</v>
      </c>
      <c r="I8295" t="s">
        <v>26</v>
      </c>
      <c r="J8295" t="s">
        <v>27</v>
      </c>
      <c r="K8295">
        <v>18</v>
      </c>
      <c r="L8295">
        <v>19</v>
      </c>
      <c r="M8295" t="s">
        <v>32</v>
      </c>
      <c r="N8295">
        <v>19</v>
      </c>
      <c r="P8295" cm="1">
        <f t="array" ref="P8295">IF(Q8295&gt;0,INDEX(Q8295:Q30019,MATCH(TRUE,INDEX(Q8295:Q30019="",,),0)-1),"")</f>
        <v>10</v>
      </c>
      <c r="Q8295">
        <v>6</v>
      </c>
      <c r="R8295">
        <f t="shared" si="131"/>
        <v>0</v>
      </c>
    </row>
    <row r="8296" spans="1:18" x14ac:dyDescent="0.3">
      <c r="A8296" t="s">
        <v>603</v>
      </c>
      <c r="B8296" s="1">
        <v>38456</v>
      </c>
      <c r="C8296" t="s">
        <v>16</v>
      </c>
      <c r="D8296" t="s">
        <v>663</v>
      </c>
      <c r="E8296" t="s">
        <v>664</v>
      </c>
      <c r="G8296" s="6" t="s">
        <v>29</v>
      </c>
      <c r="H8296" t="s">
        <v>154</v>
      </c>
      <c r="I8296" t="s">
        <v>26</v>
      </c>
      <c r="J8296" t="s">
        <v>27</v>
      </c>
      <c r="K8296">
        <v>5</v>
      </c>
      <c r="L8296">
        <v>4.4000000000000004</v>
      </c>
      <c r="M8296" t="s">
        <v>32</v>
      </c>
      <c r="N8296">
        <v>4.4000000000000004</v>
      </c>
      <c r="P8296" cm="1">
        <f t="array" ref="P8296">IF(Q8296&gt;0,INDEX(Q8296:Q30020,MATCH(TRUE,INDEX(Q8296:Q30020="",,),0)-1),"")</f>
        <v>10</v>
      </c>
      <c r="Q8296">
        <v>6</v>
      </c>
      <c r="R8296">
        <f t="shared" si="131"/>
        <v>0</v>
      </c>
    </row>
    <row r="8297" spans="1:18" x14ac:dyDescent="0.3">
      <c r="A8297" t="s">
        <v>603</v>
      </c>
      <c r="B8297" s="1">
        <v>38456</v>
      </c>
      <c r="C8297" t="s">
        <v>16</v>
      </c>
      <c r="D8297" t="s">
        <v>663</v>
      </c>
      <c r="E8297" t="s">
        <v>664</v>
      </c>
      <c r="G8297" s="6" t="s">
        <v>29</v>
      </c>
      <c r="H8297" t="s">
        <v>43</v>
      </c>
      <c r="I8297" t="s">
        <v>26</v>
      </c>
      <c r="J8297" t="s">
        <v>27</v>
      </c>
      <c r="K8297">
        <v>70</v>
      </c>
      <c r="L8297">
        <v>10.7</v>
      </c>
      <c r="M8297" t="s">
        <v>32</v>
      </c>
      <c r="N8297">
        <v>10.7</v>
      </c>
      <c r="P8297" cm="1">
        <f t="array" ref="P8297">IF(Q8297&gt;0,INDEX(Q8297:Q30021,MATCH(TRUE,INDEX(Q8297:Q30021="",,),0)-1),"")</f>
        <v>10</v>
      </c>
      <c r="Q8297">
        <v>6</v>
      </c>
      <c r="R8297">
        <f t="shared" si="131"/>
        <v>0</v>
      </c>
    </row>
    <row r="8298" spans="1:18" x14ac:dyDescent="0.3">
      <c r="A8298" t="s">
        <v>603</v>
      </c>
      <c r="B8298" s="1">
        <v>38456</v>
      </c>
      <c r="C8298" t="s">
        <v>16</v>
      </c>
      <c r="D8298" t="s">
        <v>663</v>
      </c>
      <c r="E8298" t="s">
        <v>664</v>
      </c>
      <c r="G8298" t="s">
        <v>19</v>
      </c>
      <c r="H8298" t="s">
        <v>28</v>
      </c>
      <c r="I8298" t="s">
        <v>21</v>
      </c>
      <c r="J8298" t="s">
        <v>22</v>
      </c>
      <c r="K8298">
        <v>16</v>
      </c>
      <c r="L8298">
        <v>82</v>
      </c>
      <c r="M8298" t="s">
        <v>665</v>
      </c>
      <c r="N8298">
        <v>1255.5</v>
      </c>
      <c r="P8298" cm="1">
        <f t="array" ref="P8298">IF(Q8298&gt;0,INDEX(Q8298:Q30022,MATCH(TRUE,INDEX(Q8298:Q30022="",,),0)-1),"")</f>
        <v>10</v>
      </c>
      <c r="Q8298">
        <v>7</v>
      </c>
      <c r="R8298">
        <f t="shared" si="131"/>
        <v>0</v>
      </c>
    </row>
    <row r="8299" spans="1:18" x14ac:dyDescent="0.3">
      <c r="A8299" t="s">
        <v>603</v>
      </c>
      <c r="B8299" s="1">
        <v>38456</v>
      </c>
      <c r="C8299" t="s">
        <v>16</v>
      </c>
      <c r="D8299" t="s">
        <v>663</v>
      </c>
      <c r="E8299" t="s">
        <v>664</v>
      </c>
      <c r="G8299" t="s">
        <v>19</v>
      </c>
      <c r="H8299" t="s">
        <v>28</v>
      </c>
      <c r="I8299" t="s">
        <v>26</v>
      </c>
      <c r="J8299" t="s">
        <v>27</v>
      </c>
      <c r="K8299">
        <v>1173</v>
      </c>
      <c r="L8299">
        <v>24.7</v>
      </c>
      <c r="M8299" t="s">
        <v>665</v>
      </c>
      <c r="N8299">
        <v>24.7</v>
      </c>
      <c r="P8299" cm="1">
        <f t="array" ref="P8299">IF(Q8299&gt;0,INDEX(Q8299:Q30023,MATCH(TRUE,INDEX(Q8299:Q30023="",,),0)-1),"")</f>
        <v>10</v>
      </c>
      <c r="Q8299">
        <v>7</v>
      </c>
      <c r="R8299">
        <f t="shared" si="131"/>
        <v>0</v>
      </c>
    </row>
    <row r="8300" spans="1:18" x14ac:dyDescent="0.3">
      <c r="A8300" t="s">
        <v>603</v>
      </c>
      <c r="B8300" s="1">
        <v>38456</v>
      </c>
      <c r="C8300" t="s">
        <v>16</v>
      </c>
      <c r="D8300" t="s">
        <v>663</v>
      </c>
      <c r="E8300" t="s">
        <v>664</v>
      </c>
      <c r="G8300" s="6" t="s">
        <v>29</v>
      </c>
      <c r="H8300" t="s">
        <v>53</v>
      </c>
      <c r="I8300" t="s">
        <v>26</v>
      </c>
      <c r="J8300" t="s">
        <v>27</v>
      </c>
      <c r="K8300">
        <v>18</v>
      </c>
      <c r="L8300">
        <v>19</v>
      </c>
      <c r="M8300" t="s">
        <v>665</v>
      </c>
      <c r="N8300">
        <v>19</v>
      </c>
      <c r="P8300" cm="1">
        <f t="array" ref="P8300">IF(Q8300&gt;0,INDEX(Q8300:Q30024,MATCH(TRUE,INDEX(Q8300:Q30024="",,),0)-1),"")</f>
        <v>10</v>
      </c>
      <c r="Q8300">
        <v>7</v>
      </c>
      <c r="R8300">
        <f t="shared" si="131"/>
        <v>0</v>
      </c>
    </row>
    <row r="8301" spans="1:18" x14ac:dyDescent="0.3">
      <c r="A8301" t="s">
        <v>603</v>
      </c>
      <c r="B8301" s="1">
        <v>38456</v>
      </c>
      <c r="C8301" t="s">
        <v>16</v>
      </c>
      <c r="D8301" t="s">
        <v>663</v>
      </c>
      <c r="E8301" t="s">
        <v>664</v>
      </c>
      <c r="G8301" s="6" t="s">
        <v>29</v>
      </c>
      <c r="H8301" t="s">
        <v>154</v>
      </c>
      <c r="I8301" t="s">
        <v>26</v>
      </c>
      <c r="J8301" t="s">
        <v>27</v>
      </c>
      <c r="K8301">
        <v>5</v>
      </c>
      <c r="L8301">
        <v>4.4000000000000004</v>
      </c>
      <c r="M8301" t="s">
        <v>665</v>
      </c>
      <c r="N8301">
        <v>4.4000000000000004</v>
      </c>
      <c r="P8301" cm="1">
        <f t="array" ref="P8301">IF(Q8301&gt;0,INDEX(Q8301:Q30025,MATCH(TRUE,INDEX(Q8301:Q30025="",,),0)-1),"")</f>
        <v>10</v>
      </c>
      <c r="Q8301">
        <v>7</v>
      </c>
      <c r="R8301">
        <f t="shared" si="131"/>
        <v>0</v>
      </c>
    </row>
    <row r="8302" spans="1:18" x14ac:dyDescent="0.3">
      <c r="A8302" t="s">
        <v>603</v>
      </c>
      <c r="B8302" s="1">
        <v>38456</v>
      </c>
      <c r="C8302" t="s">
        <v>16</v>
      </c>
      <c r="D8302" t="s">
        <v>663</v>
      </c>
      <c r="E8302" t="s">
        <v>664</v>
      </c>
      <c r="G8302" s="6" t="s">
        <v>29</v>
      </c>
      <c r="H8302" t="s">
        <v>43</v>
      </c>
      <c r="I8302" t="s">
        <v>26</v>
      </c>
      <c r="J8302" t="s">
        <v>27</v>
      </c>
      <c r="K8302">
        <v>70</v>
      </c>
      <c r="L8302">
        <v>10.7</v>
      </c>
      <c r="M8302" t="s">
        <v>665</v>
      </c>
      <c r="N8302">
        <v>10.7</v>
      </c>
      <c r="P8302" cm="1">
        <f t="array" ref="P8302">IF(Q8302&gt;0,INDEX(Q8302:Q30026,MATCH(TRUE,INDEX(Q8302:Q30026="",,),0)-1),"")</f>
        <v>10</v>
      </c>
      <c r="Q8302">
        <v>7</v>
      </c>
      <c r="R8302">
        <f t="shared" si="131"/>
        <v>0</v>
      </c>
    </row>
    <row r="8303" spans="1:18" x14ac:dyDescent="0.3">
      <c r="A8303" t="s">
        <v>603</v>
      </c>
      <c r="B8303" s="1">
        <v>38456</v>
      </c>
      <c r="C8303" t="s">
        <v>16</v>
      </c>
      <c r="D8303" t="s">
        <v>663</v>
      </c>
      <c r="E8303" t="s">
        <v>664</v>
      </c>
      <c r="G8303" t="s">
        <v>19</v>
      </c>
      <c r="H8303" t="s">
        <v>28</v>
      </c>
      <c r="I8303" t="s">
        <v>21</v>
      </c>
      <c r="J8303" t="s">
        <v>22</v>
      </c>
      <c r="K8303">
        <v>16</v>
      </c>
      <c r="L8303">
        <v>82</v>
      </c>
      <c r="M8303" t="s">
        <v>86</v>
      </c>
      <c r="N8303">
        <v>1080.8499999999999</v>
      </c>
      <c r="P8303" cm="1">
        <f t="array" ref="P8303">IF(Q8303&gt;0,INDEX(Q8303:Q30027,MATCH(TRUE,INDEX(Q8303:Q30027="",,),0)-1),"")</f>
        <v>10</v>
      </c>
      <c r="Q8303">
        <v>8</v>
      </c>
      <c r="R8303">
        <f t="shared" si="131"/>
        <v>0</v>
      </c>
    </row>
    <row r="8304" spans="1:18" x14ac:dyDescent="0.3">
      <c r="A8304" t="s">
        <v>603</v>
      </c>
      <c r="B8304" s="1">
        <v>38456</v>
      </c>
      <c r="C8304" t="s">
        <v>16</v>
      </c>
      <c r="D8304" t="s">
        <v>663</v>
      </c>
      <c r="E8304" t="s">
        <v>664</v>
      </c>
      <c r="G8304" t="s">
        <v>19</v>
      </c>
      <c r="H8304" t="s">
        <v>28</v>
      </c>
      <c r="I8304" t="s">
        <v>26</v>
      </c>
      <c r="J8304" t="s">
        <v>27</v>
      </c>
      <c r="K8304">
        <v>1173</v>
      </c>
      <c r="L8304">
        <v>24.7</v>
      </c>
      <c r="M8304" t="s">
        <v>86</v>
      </c>
      <c r="N8304">
        <v>24.7</v>
      </c>
      <c r="P8304" cm="1">
        <f t="array" ref="P8304">IF(Q8304&gt;0,INDEX(Q8304:Q30028,MATCH(TRUE,INDEX(Q8304:Q30028="",,),0)-1),"")</f>
        <v>10</v>
      </c>
      <c r="Q8304">
        <v>8</v>
      </c>
      <c r="R8304">
        <f t="shared" si="131"/>
        <v>0</v>
      </c>
    </row>
    <row r="8305" spans="1:18" x14ac:dyDescent="0.3">
      <c r="A8305" t="s">
        <v>603</v>
      </c>
      <c r="B8305" s="1">
        <v>38456</v>
      </c>
      <c r="C8305" t="s">
        <v>16</v>
      </c>
      <c r="D8305" t="s">
        <v>663</v>
      </c>
      <c r="E8305" t="s">
        <v>664</v>
      </c>
      <c r="G8305" s="6" t="s">
        <v>29</v>
      </c>
      <c r="H8305" t="s">
        <v>53</v>
      </c>
      <c r="I8305" t="s">
        <v>26</v>
      </c>
      <c r="J8305" t="s">
        <v>27</v>
      </c>
      <c r="K8305">
        <v>18</v>
      </c>
      <c r="L8305">
        <v>19</v>
      </c>
      <c r="M8305" t="s">
        <v>86</v>
      </c>
      <c r="N8305">
        <v>19</v>
      </c>
      <c r="P8305" cm="1">
        <f t="array" ref="P8305">IF(Q8305&gt;0,INDEX(Q8305:Q30029,MATCH(TRUE,INDEX(Q8305:Q30029="",,),0)-1),"")</f>
        <v>10</v>
      </c>
      <c r="Q8305">
        <v>8</v>
      </c>
      <c r="R8305">
        <f t="shared" si="131"/>
        <v>0</v>
      </c>
    </row>
    <row r="8306" spans="1:18" x14ac:dyDescent="0.3">
      <c r="A8306" t="s">
        <v>603</v>
      </c>
      <c r="B8306" s="1">
        <v>38456</v>
      </c>
      <c r="C8306" t="s">
        <v>16</v>
      </c>
      <c r="D8306" t="s">
        <v>663</v>
      </c>
      <c r="E8306" t="s">
        <v>664</v>
      </c>
      <c r="G8306" s="6" t="s">
        <v>29</v>
      </c>
      <c r="H8306" t="s">
        <v>154</v>
      </c>
      <c r="I8306" t="s">
        <v>26</v>
      </c>
      <c r="J8306" t="s">
        <v>27</v>
      </c>
      <c r="K8306">
        <v>5</v>
      </c>
      <c r="L8306">
        <v>4.4000000000000004</v>
      </c>
      <c r="M8306" t="s">
        <v>86</v>
      </c>
      <c r="N8306">
        <v>4.4000000000000004</v>
      </c>
      <c r="P8306" cm="1">
        <f t="array" ref="P8306">IF(Q8306&gt;0,INDEX(Q8306:Q30030,MATCH(TRUE,INDEX(Q8306:Q30030="",,),0)-1),"")</f>
        <v>10</v>
      </c>
      <c r="Q8306">
        <v>8</v>
      </c>
      <c r="R8306">
        <f t="shared" si="131"/>
        <v>0</v>
      </c>
    </row>
    <row r="8307" spans="1:18" x14ac:dyDescent="0.3">
      <c r="A8307" t="s">
        <v>603</v>
      </c>
      <c r="B8307" s="1">
        <v>38456</v>
      </c>
      <c r="C8307" t="s">
        <v>16</v>
      </c>
      <c r="D8307" t="s">
        <v>663</v>
      </c>
      <c r="E8307" t="s">
        <v>664</v>
      </c>
      <c r="G8307" s="6" t="s">
        <v>29</v>
      </c>
      <c r="H8307" t="s">
        <v>43</v>
      </c>
      <c r="I8307" t="s">
        <v>26</v>
      </c>
      <c r="J8307" t="s">
        <v>27</v>
      </c>
      <c r="K8307">
        <v>70</v>
      </c>
      <c r="L8307">
        <v>10.7</v>
      </c>
      <c r="M8307" t="s">
        <v>86</v>
      </c>
      <c r="N8307">
        <v>10.7</v>
      </c>
      <c r="P8307" cm="1">
        <f t="array" ref="P8307">IF(Q8307&gt;0,INDEX(Q8307:Q30031,MATCH(TRUE,INDEX(Q8307:Q30031="",,),0)-1),"")</f>
        <v>10</v>
      </c>
      <c r="Q8307">
        <v>8</v>
      </c>
      <c r="R8307">
        <f t="shared" si="131"/>
        <v>0</v>
      </c>
    </row>
    <row r="8308" spans="1:18" x14ac:dyDescent="0.3">
      <c r="A8308" t="s">
        <v>603</v>
      </c>
      <c r="B8308" s="1">
        <v>38456</v>
      </c>
      <c r="C8308" t="s">
        <v>16</v>
      </c>
      <c r="D8308" t="s">
        <v>663</v>
      </c>
      <c r="E8308" t="s">
        <v>664</v>
      </c>
      <c r="G8308" t="s">
        <v>19</v>
      </c>
      <c r="H8308" t="s">
        <v>28</v>
      </c>
      <c r="I8308" t="s">
        <v>21</v>
      </c>
      <c r="J8308" t="s">
        <v>22</v>
      </c>
      <c r="K8308">
        <v>16</v>
      </c>
      <c r="L8308">
        <v>82</v>
      </c>
      <c r="M8308" t="s">
        <v>74</v>
      </c>
      <c r="N8308">
        <v>749.3</v>
      </c>
      <c r="P8308" cm="1">
        <f t="array" ref="P8308">IF(Q8308&gt;0,INDEX(Q8308:Q30032,MATCH(TRUE,INDEX(Q8308:Q30032="",,),0)-1),"")</f>
        <v>10</v>
      </c>
      <c r="Q8308">
        <v>9</v>
      </c>
      <c r="R8308">
        <f t="shared" ref="R8308:R8367" si="132">IF(P8308="","",0)</f>
        <v>0</v>
      </c>
    </row>
    <row r="8309" spans="1:18" x14ac:dyDescent="0.3">
      <c r="A8309" t="s">
        <v>603</v>
      </c>
      <c r="B8309" s="1">
        <v>38456</v>
      </c>
      <c r="C8309" t="s">
        <v>16</v>
      </c>
      <c r="D8309" t="s">
        <v>663</v>
      </c>
      <c r="E8309" t="s">
        <v>664</v>
      </c>
      <c r="G8309" t="s">
        <v>19</v>
      </c>
      <c r="H8309" t="s">
        <v>28</v>
      </c>
      <c r="I8309" t="s">
        <v>26</v>
      </c>
      <c r="J8309" t="s">
        <v>27</v>
      </c>
      <c r="K8309">
        <v>1173</v>
      </c>
      <c r="L8309">
        <v>24.7</v>
      </c>
      <c r="M8309" t="s">
        <v>74</v>
      </c>
      <c r="N8309">
        <v>24.7</v>
      </c>
      <c r="P8309" cm="1">
        <f t="array" ref="P8309">IF(Q8309&gt;0,INDEX(Q8309:Q30033,MATCH(TRUE,INDEX(Q8309:Q30033="",,),0)-1),"")</f>
        <v>10</v>
      </c>
      <c r="Q8309">
        <v>9</v>
      </c>
      <c r="R8309">
        <f t="shared" si="132"/>
        <v>0</v>
      </c>
    </row>
    <row r="8310" spans="1:18" x14ac:dyDescent="0.3">
      <c r="A8310" t="s">
        <v>603</v>
      </c>
      <c r="B8310" s="1">
        <v>38456</v>
      </c>
      <c r="C8310" t="s">
        <v>16</v>
      </c>
      <c r="D8310" t="s">
        <v>663</v>
      </c>
      <c r="E8310" t="s">
        <v>664</v>
      </c>
      <c r="G8310" s="6" t="s">
        <v>29</v>
      </c>
      <c r="H8310" t="s">
        <v>53</v>
      </c>
      <c r="I8310" t="s">
        <v>26</v>
      </c>
      <c r="J8310" t="s">
        <v>27</v>
      </c>
      <c r="K8310">
        <v>18</v>
      </c>
      <c r="L8310">
        <v>19</v>
      </c>
      <c r="M8310" t="s">
        <v>74</v>
      </c>
      <c r="N8310">
        <v>19</v>
      </c>
      <c r="P8310" cm="1">
        <f t="array" ref="P8310">IF(Q8310&gt;0,INDEX(Q8310:Q30034,MATCH(TRUE,INDEX(Q8310:Q30034="",,),0)-1),"")</f>
        <v>10</v>
      </c>
      <c r="Q8310">
        <v>9</v>
      </c>
      <c r="R8310">
        <f t="shared" si="132"/>
        <v>0</v>
      </c>
    </row>
    <row r="8311" spans="1:18" x14ac:dyDescent="0.3">
      <c r="A8311" t="s">
        <v>603</v>
      </c>
      <c r="B8311" s="1">
        <v>38456</v>
      </c>
      <c r="C8311" t="s">
        <v>16</v>
      </c>
      <c r="D8311" t="s">
        <v>663</v>
      </c>
      <c r="E8311" t="s">
        <v>664</v>
      </c>
      <c r="G8311" s="6" t="s">
        <v>29</v>
      </c>
      <c r="H8311" t="s">
        <v>154</v>
      </c>
      <c r="I8311" t="s">
        <v>26</v>
      </c>
      <c r="J8311" t="s">
        <v>27</v>
      </c>
      <c r="K8311">
        <v>5</v>
      </c>
      <c r="L8311">
        <v>4.4000000000000004</v>
      </c>
      <c r="M8311" t="s">
        <v>74</v>
      </c>
      <c r="N8311">
        <v>4.4000000000000004</v>
      </c>
      <c r="P8311" cm="1">
        <f t="array" ref="P8311">IF(Q8311&gt;0,INDEX(Q8311:Q30035,MATCH(TRUE,INDEX(Q8311:Q30035="",,),0)-1),"")</f>
        <v>10</v>
      </c>
      <c r="Q8311">
        <v>9</v>
      </c>
      <c r="R8311">
        <f t="shared" si="132"/>
        <v>0</v>
      </c>
    </row>
    <row r="8312" spans="1:18" x14ac:dyDescent="0.3">
      <c r="A8312" t="s">
        <v>603</v>
      </c>
      <c r="B8312" s="1">
        <v>38456</v>
      </c>
      <c r="C8312" t="s">
        <v>16</v>
      </c>
      <c r="D8312" t="s">
        <v>663</v>
      </c>
      <c r="E8312" t="s">
        <v>664</v>
      </c>
      <c r="G8312" s="6" t="s">
        <v>29</v>
      </c>
      <c r="H8312" t="s">
        <v>43</v>
      </c>
      <c r="I8312" t="s">
        <v>26</v>
      </c>
      <c r="J8312" t="s">
        <v>27</v>
      </c>
      <c r="K8312">
        <v>70</v>
      </c>
      <c r="L8312">
        <v>10.7</v>
      </c>
      <c r="M8312" t="s">
        <v>74</v>
      </c>
      <c r="N8312">
        <v>10.7</v>
      </c>
      <c r="P8312" cm="1">
        <f t="array" ref="P8312">IF(Q8312&gt;0,INDEX(Q8312:Q30036,MATCH(TRUE,INDEX(Q8312:Q30036="",,),0)-1),"")</f>
        <v>10</v>
      </c>
      <c r="Q8312">
        <v>9</v>
      </c>
      <c r="R8312">
        <f t="shared" si="132"/>
        <v>0</v>
      </c>
    </row>
    <row r="8313" spans="1:18" x14ac:dyDescent="0.3">
      <c r="A8313" t="s">
        <v>603</v>
      </c>
      <c r="B8313" s="1">
        <v>38456</v>
      </c>
      <c r="C8313" t="s">
        <v>16</v>
      </c>
      <c r="D8313" t="s">
        <v>663</v>
      </c>
      <c r="E8313" t="s">
        <v>664</v>
      </c>
      <c r="G8313" t="s">
        <v>19</v>
      </c>
      <c r="H8313" t="s">
        <v>28</v>
      </c>
      <c r="I8313" t="s">
        <v>21</v>
      </c>
      <c r="J8313" t="s">
        <v>22</v>
      </c>
      <c r="K8313">
        <v>16</v>
      </c>
      <c r="L8313">
        <v>82</v>
      </c>
      <c r="M8313" t="s">
        <v>31</v>
      </c>
      <c r="N8313">
        <v>697.74</v>
      </c>
      <c r="P8313" cm="1">
        <f t="array" ref="P8313">IF(Q8313&gt;0,INDEX(Q8313:Q30037,MATCH(TRUE,INDEX(Q8313:Q30037="",,),0)-1),"")</f>
        <v>10</v>
      </c>
      <c r="Q8313">
        <v>10</v>
      </c>
      <c r="R8313">
        <f t="shared" si="132"/>
        <v>0</v>
      </c>
    </row>
    <row r="8314" spans="1:18" x14ac:dyDescent="0.3">
      <c r="A8314" t="s">
        <v>603</v>
      </c>
      <c r="B8314" s="1">
        <v>38456</v>
      </c>
      <c r="C8314" t="s">
        <v>16</v>
      </c>
      <c r="D8314" t="s">
        <v>663</v>
      </c>
      <c r="E8314" t="s">
        <v>664</v>
      </c>
      <c r="G8314" t="s">
        <v>19</v>
      </c>
      <c r="H8314" t="s">
        <v>28</v>
      </c>
      <c r="I8314" t="s">
        <v>26</v>
      </c>
      <c r="J8314" t="s">
        <v>27</v>
      </c>
      <c r="K8314">
        <v>1173</v>
      </c>
      <c r="L8314">
        <v>24.7</v>
      </c>
      <c r="M8314" t="s">
        <v>31</v>
      </c>
      <c r="N8314">
        <v>24.79</v>
      </c>
      <c r="P8314" cm="1">
        <f t="array" ref="P8314">IF(Q8314&gt;0,INDEX(Q8314:Q30038,MATCH(TRUE,INDEX(Q8314:Q30038="",,),0)-1),"")</f>
        <v>10</v>
      </c>
      <c r="Q8314">
        <v>10</v>
      </c>
      <c r="R8314">
        <f t="shared" si="132"/>
        <v>0</v>
      </c>
    </row>
    <row r="8315" spans="1:18" x14ac:dyDescent="0.3">
      <c r="A8315" t="s">
        <v>603</v>
      </c>
      <c r="B8315" s="1">
        <v>38456</v>
      </c>
      <c r="C8315" t="s">
        <v>16</v>
      </c>
      <c r="D8315" t="s">
        <v>663</v>
      </c>
      <c r="E8315" t="s">
        <v>664</v>
      </c>
      <c r="G8315" s="6" t="s">
        <v>29</v>
      </c>
      <c r="H8315" t="s">
        <v>53</v>
      </c>
      <c r="I8315" t="s">
        <v>26</v>
      </c>
      <c r="J8315" t="s">
        <v>27</v>
      </c>
      <c r="K8315">
        <v>18</v>
      </c>
      <c r="L8315">
        <v>19</v>
      </c>
      <c r="M8315" t="s">
        <v>31</v>
      </c>
      <c r="N8315">
        <v>19</v>
      </c>
      <c r="P8315" cm="1">
        <f t="array" ref="P8315">IF(Q8315&gt;0,INDEX(Q8315:Q30039,MATCH(TRUE,INDEX(Q8315:Q30039="",,),0)-1),"")</f>
        <v>10</v>
      </c>
      <c r="Q8315">
        <v>10</v>
      </c>
      <c r="R8315">
        <f t="shared" si="132"/>
        <v>0</v>
      </c>
    </row>
    <row r="8316" spans="1:18" x14ac:dyDescent="0.3">
      <c r="A8316" t="s">
        <v>603</v>
      </c>
      <c r="B8316" s="1">
        <v>38456</v>
      </c>
      <c r="C8316" t="s">
        <v>16</v>
      </c>
      <c r="D8316" t="s">
        <v>663</v>
      </c>
      <c r="E8316" t="s">
        <v>664</v>
      </c>
      <c r="G8316" s="6" t="s">
        <v>29</v>
      </c>
      <c r="H8316" t="s">
        <v>154</v>
      </c>
      <c r="I8316" t="s">
        <v>26</v>
      </c>
      <c r="J8316" t="s">
        <v>27</v>
      </c>
      <c r="K8316">
        <v>5</v>
      </c>
      <c r="L8316">
        <v>4.4000000000000004</v>
      </c>
      <c r="M8316" t="s">
        <v>31</v>
      </c>
      <c r="N8316">
        <v>4.4000000000000004</v>
      </c>
      <c r="P8316" cm="1">
        <f t="array" ref="P8316">IF(Q8316&gt;0,INDEX(Q8316:Q30040,MATCH(TRUE,INDEX(Q8316:Q30040="",,),0)-1),"")</f>
        <v>10</v>
      </c>
      <c r="Q8316">
        <v>10</v>
      </c>
      <c r="R8316">
        <f t="shared" si="132"/>
        <v>0</v>
      </c>
    </row>
    <row r="8317" spans="1:18" x14ac:dyDescent="0.3">
      <c r="A8317" t="s">
        <v>603</v>
      </c>
      <c r="B8317" s="1">
        <v>38456</v>
      </c>
      <c r="C8317" t="s">
        <v>16</v>
      </c>
      <c r="D8317" t="s">
        <v>663</v>
      </c>
      <c r="E8317" t="s">
        <v>664</v>
      </c>
      <c r="G8317" s="6" t="s">
        <v>29</v>
      </c>
      <c r="H8317" t="s">
        <v>43</v>
      </c>
      <c r="I8317" t="s">
        <v>26</v>
      </c>
      <c r="J8317" t="s">
        <v>27</v>
      </c>
      <c r="K8317">
        <v>70</v>
      </c>
      <c r="L8317">
        <v>10.7</v>
      </c>
      <c r="M8317" t="s">
        <v>31</v>
      </c>
      <c r="N8317">
        <v>10.7</v>
      </c>
      <c r="P8317" cm="1">
        <f t="array" ref="P8317">IF(Q8317&gt;0,INDEX(Q8317:Q30041,MATCH(TRUE,INDEX(Q8317:Q30041="",,),0)-1),"")</f>
        <v>10</v>
      </c>
      <c r="Q8317">
        <v>10</v>
      </c>
      <c r="R8317">
        <f t="shared" si="132"/>
        <v>0</v>
      </c>
    </row>
    <row r="8318" spans="1:18" x14ac:dyDescent="0.3">
      <c r="P8318" t="str" cm="1">
        <f t="array" ref="P8318">IF(Q8318&gt;0,INDEX(Q8318:Q30042,MATCH(TRUE,INDEX(Q8318:Q30042="",,),0)-1),"")</f>
        <v/>
      </c>
      <c r="R8318" t="str">
        <f t="shared" si="132"/>
        <v/>
      </c>
    </row>
    <row r="8319" spans="1:18" x14ac:dyDescent="0.3">
      <c r="A8319" t="s">
        <v>603</v>
      </c>
      <c r="B8319" s="1">
        <v>38456</v>
      </c>
      <c r="C8319" t="s">
        <v>16</v>
      </c>
      <c r="D8319" t="s">
        <v>666</v>
      </c>
      <c r="E8319" t="s">
        <v>667</v>
      </c>
      <c r="G8319" t="s">
        <v>19</v>
      </c>
      <c r="H8319" t="s">
        <v>43</v>
      </c>
      <c r="I8319" t="s">
        <v>21</v>
      </c>
      <c r="J8319" t="s">
        <v>22</v>
      </c>
      <c r="K8319">
        <v>115</v>
      </c>
      <c r="L8319">
        <v>222</v>
      </c>
      <c r="M8319" t="s">
        <v>32</v>
      </c>
      <c r="N8319">
        <v>375</v>
      </c>
      <c r="O8319" t="s">
        <v>24</v>
      </c>
      <c r="P8319" cm="1">
        <f t="array" ref="P8319">IF(Q8319&gt;0,INDEX(Q8319:Q30043,MATCH(TRUE,INDEX(Q8319:Q30043="",,),0)-1),"")</f>
        <v>8</v>
      </c>
      <c r="Q8319">
        <v>1</v>
      </c>
      <c r="R8319">
        <f t="shared" si="132"/>
        <v>0</v>
      </c>
    </row>
    <row r="8320" spans="1:18" x14ac:dyDescent="0.3">
      <c r="A8320" t="s">
        <v>603</v>
      </c>
      <c r="B8320" s="1">
        <v>38456</v>
      </c>
      <c r="C8320" t="s">
        <v>16</v>
      </c>
      <c r="D8320" t="s">
        <v>666</v>
      </c>
      <c r="E8320" t="s">
        <v>667</v>
      </c>
      <c r="G8320" t="s">
        <v>19</v>
      </c>
      <c r="H8320" t="s">
        <v>28</v>
      </c>
      <c r="I8320" t="s">
        <v>26</v>
      </c>
      <c r="J8320" t="s">
        <v>27</v>
      </c>
      <c r="K8320">
        <v>462</v>
      </c>
      <c r="L8320">
        <v>25.25</v>
      </c>
      <c r="M8320" t="s">
        <v>32</v>
      </c>
      <c r="N8320">
        <v>41</v>
      </c>
      <c r="O8320" t="s">
        <v>24</v>
      </c>
      <c r="P8320" cm="1">
        <f t="array" ref="P8320">IF(Q8320&gt;0,INDEX(Q8320:Q30044,MATCH(TRUE,INDEX(Q8320:Q30044="",,),0)-1),"")</f>
        <v>8</v>
      </c>
      <c r="Q8320">
        <v>1</v>
      </c>
      <c r="R8320">
        <f t="shared" si="132"/>
        <v>0</v>
      </c>
    </row>
    <row r="8321" spans="1:18" x14ac:dyDescent="0.3">
      <c r="A8321" t="s">
        <v>603</v>
      </c>
      <c r="B8321" s="1">
        <v>38456</v>
      </c>
      <c r="C8321" t="s">
        <v>16</v>
      </c>
      <c r="D8321" t="s">
        <v>666</v>
      </c>
      <c r="E8321" t="s">
        <v>667</v>
      </c>
      <c r="G8321" t="s">
        <v>19</v>
      </c>
      <c r="H8321" t="s">
        <v>43</v>
      </c>
      <c r="I8321" t="s">
        <v>26</v>
      </c>
      <c r="J8321" t="s">
        <v>27</v>
      </c>
      <c r="K8321">
        <v>722</v>
      </c>
      <c r="L8321">
        <v>23.2</v>
      </c>
      <c r="M8321" t="s">
        <v>32</v>
      </c>
      <c r="N8321">
        <v>31.15</v>
      </c>
      <c r="O8321" t="s">
        <v>24</v>
      </c>
      <c r="P8321" cm="1">
        <f t="array" ref="P8321">IF(Q8321&gt;0,INDEX(Q8321:Q30045,MATCH(TRUE,INDEX(Q8321:Q30045="",,),0)-1),"")</f>
        <v>8</v>
      </c>
      <c r="Q8321">
        <v>1</v>
      </c>
      <c r="R8321">
        <f t="shared" si="132"/>
        <v>0</v>
      </c>
    </row>
    <row r="8322" spans="1:18" x14ac:dyDescent="0.3">
      <c r="A8322" t="s">
        <v>603</v>
      </c>
      <c r="B8322" s="1">
        <v>38456</v>
      </c>
      <c r="C8322" t="s">
        <v>16</v>
      </c>
      <c r="D8322" t="s">
        <v>666</v>
      </c>
      <c r="E8322" t="s">
        <v>667</v>
      </c>
      <c r="G8322" s="6" t="s">
        <v>29</v>
      </c>
      <c r="H8322" t="s">
        <v>28</v>
      </c>
      <c r="I8322" t="s">
        <v>21</v>
      </c>
      <c r="J8322" t="s">
        <v>22</v>
      </c>
      <c r="K8322">
        <v>28</v>
      </c>
      <c r="L8322">
        <v>102</v>
      </c>
      <c r="M8322" t="s">
        <v>32</v>
      </c>
      <c r="N8322">
        <v>102</v>
      </c>
      <c r="O8322" t="s">
        <v>24</v>
      </c>
      <c r="P8322" cm="1">
        <f t="array" ref="P8322">IF(Q8322&gt;0,INDEX(Q8322:Q30046,MATCH(TRUE,INDEX(Q8322:Q30046="",,),0)-1),"")</f>
        <v>8</v>
      </c>
      <c r="Q8322">
        <v>1</v>
      </c>
      <c r="R8322">
        <f t="shared" si="132"/>
        <v>0</v>
      </c>
    </row>
    <row r="8323" spans="1:18" x14ac:dyDescent="0.3">
      <c r="A8323" t="s">
        <v>603</v>
      </c>
      <c r="B8323" s="1">
        <v>38456</v>
      </c>
      <c r="C8323" t="s">
        <v>16</v>
      </c>
      <c r="D8323" t="s">
        <v>666</v>
      </c>
      <c r="E8323" t="s">
        <v>667</v>
      </c>
      <c r="G8323" s="6" t="s">
        <v>29</v>
      </c>
      <c r="H8323" t="s">
        <v>30</v>
      </c>
      <c r="I8323" t="s">
        <v>26</v>
      </c>
      <c r="J8323" t="s">
        <v>27</v>
      </c>
      <c r="K8323">
        <v>23</v>
      </c>
      <c r="L8323">
        <v>10.199999999999999</v>
      </c>
      <c r="M8323" t="s">
        <v>32</v>
      </c>
      <c r="N8323">
        <v>10.199999999999999</v>
      </c>
      <c r="O8323" t="s">
        <v>24</v>
      </c>
      <c r="P8323" cm="1">
        <f t="array" ref="P8323">IF(Q8323&gt;0,INDEX(Q8323:Q30047,MATCH(TRUE,INDEX(Q8323:Q30047="",,),0)-1),"")</f>
        <v>8</v>
      </c>
      <c r="Q8323">
        <v>1</v>
      </c>
      <c r="R8323">
        <f t="shared" si="132"/>
        <v>0</v>
      </c>
    </row>
    <row r="8324" spans="1:18" x14ac:dyDescent="0.3">
      <c r="A8324" t="s">
        <v>603</v>
      </c>
      <c r="B8324" s="1">
        <v>38456</v>
      </c>
      <c r="C8324" t="s">
        <v>16</v>
      </c>
      <c r="D8324" t="s">
        <v>666</v>
      </c>
      <c r="E8324" t="s">
        <v>667</v>
      </c>
      <c r="G8324" s="6" t="s">
        <v>29</v>
      </c>
      <c r="H8324" t="s">
        <v>25</v>
      </c>
      <c r="I8324" t="s">
        <v>26</v>
      </c>
      <c r="J8324" t="s">
        <v>27</v>
      </c>
      <c r="K8324">
        <v>36</v>
      </c>
      <c r="L8324">
        <v>19.600000000000001</v>
      </c>
      <c r="M8324" t="s">
        <v>32</v>
      </c>
      <c r="N8324">
        <v>19.600000000000001</v>
      </c>
      <c r="O8324" t="s">
        <v>24</v>
      </c>
      <c r="P8324" cm="1">
        <f t="array" ref="P8324">IF(Q8324&gt;0,INDEX(Q8324:Q30048,MATCH(TRUE,INDEX(Q8324:Q30048="",,),0)-1),"")</f>
        <v>8</v>
      </c>
      <c r="Q8324">
        <v>1</v>
      </c>
      <c r="R8324">
        <f t="shared" si="132"/>
        <v>0</v>
      </c>
    </row>
    <row r="8325" spans="1:18" x14ac:dyDescent="0.3">
      <c r="A8325" t="s">
        <v>603</v>
      </c>
      <c r="B8325" s="1">
        <v>38456</v>
      </c>
      <c r="C8325" t="s">
        <v>16</v>
      </c>
      <c r="D8325" t="s">
        <v>666</v>
      </c>
      <c r="E8325" t="s">
        <v>667</v>
      </c>
      <c r="G8325" t="s">
        <v>19</v>
      </c>
      <c r="H8325" t="s">
        <v>43</v>
      </c>
      <c r="I8325" t="s">
        <v>21</v>
      </c>
      <c r="J8325" t="s">
        <v>22</v>
      </c>
      <c r="K8325">
        <v>115</v>
      </c>
      <c r="L8325">
        <v>222</v>
      </c>
      <c r="M8325" t="s">
        <v>86</v>
      </c>
      <c r="N8325">
        <v>452.47</v>
      </c>
      <c r="P8325" cm="1">
        <f t="array" ref="P8325">IF(Q8325&gt;0,INDEX(Q8325:Q30049,MATCH(TRUE,INDEX(Q8325:Q30049="",,),0)-1),"")</f>
        <v>8</v>
      </c>
      <c r="Q8325">
        <v>2</v>
      </c>
      <c r="R8325">
        <f t="shared" si="132"/>
        <v>0</v>
      </c>
    </row>
    <row r="8326" spans="1:18" x14ac:dyDescent="0.3">
      <c r="A8326" t="s">
        <v>603</v>
      </c>
      <c r="B8326" s="1">
        <v>38456</v>
      </c>
      <c r="C8326" t="s">
        <v>16</v>
      </c>
      <c r="D8326" t="s">
        <v>666</v>
      </c>
      <c r="E8326" t="s">
        <v>667</v>
      </c>
      <c r="G8326" t="s">
        <v>19</v>
      </c>
      <c r="H8326" t="s">
        <v>28</v>
      </c>
      <c r="I8326" t="s">
        <v>26</v>
      </c>
      <c r="J8326" t="s">
        <v>27</v>
      </c>
      <c r="K8326">
        <v>462</v>
      </c>
      <c r="L8326">
        <v>25.25</v>
      </c>
      <c r="M8326" t="s">
        <v>86</v>
      </c>
      <c r="N8326">
        <v>25.25</v>
      </c>
      <c r="P8326" cm="1">
        <f t="array" ref="P8326">IF(Q8326&gt;0,INDEX(Q8326:Q30050,MATCH(TRUE,INDEX(Q8326:Q30050="",,),0)-1),"")</f>
        <v>8</v>
      </c>
      <c r="Q8326">
        <v>2</v>
      </c>
      <c r="R8326">
        <f t="shared" si="132"/>
        <v>0</v>
      </c>
    </row>
    <row r="8327" spans="1:18" x14ac:dyDescent="0.3">
      <c r="A8327" t="s">
        <v>603</v>
      </c>
      <c r="B8327" s="1">
        <v>38456</v>
      </c>
      <c r="C8327" t="s">
        <v>16</v>
      </c>
      <c r="D8327" t="s">
        <v>666</v>
      </c>
      <c r="E8327" t="s">
        <v>667</v>
      </c>
      <c r="G8327" t="s">
        <v>19</v>
      </c>
      <c r="H8327" t="s">
        <v>43</v>
      </c>
      <c r="I8327" t="s">
        <v>26</v>
      </c>
      <c r="J8327" t="s">
        <v>27</v>
      </c>
      <c r="K8327">
        <v>722</v>
      </c>
      <c r="L8327">
        <v>23.2</v>
      </c>
      <c r="M8327" t="s">
        <v>86</v>
      </c>
      <c r="N8327">
        <v>23.2</v>
      </c>
      <c r="P8327" cm="1">
        <f t="array" ref="P8327">IF(Q8327&gt;0,INDEX(Q8327:Q30051,MATCH(TRUE,INDEX(Q8327:Q30051="",,),0)-1),"")</f>
        <v>8</v>
      </c>
      <c r="Q8327">
        <v>2</v>
      </c>
      <c r="R8327">
        <f t="shared" si="132"/>
        <v>0</v>
      </c>
    </row>
    <row r="8328" spans="1:18" x14ac:dyDescent="0.3">
      <c r="A8328" t="s">
        <v>603</v>
      </c>
      <c r="B8328" s="1">
        <v>38456</v>
      </c>
      <c r="C8328" t="s">
        <v>16</v>
      </c>
      <c r="D8328" t="s">
        <v>666</v>
      </c>
      <c r="E8328" t="s">
        <v>667</v>
      </c>
      <c r="G8328" s="6" t="s">
        <v>29</v>
      </c>
      <c r="H8328" t="s">
        <v>28</v>
      </c>
      <c r="I8328" t="s">
        <v>21</v>
      </c>
      <c r="J8328" t="s">
        <v>22</v>
      </c>
      <c r="K8328">
        <v>28</v>
      </c>
      <c r="L8328">
        <v>102</v>
      </c>
      <c r="M8328" t="s">
        <v>86</v>
      </c>
      <c r="N8328">
        <v>102</v>
      </c>
      <c r="P8328" cm="1">
        <f t="array" ref="P8328">IF(Q8328&gt;0,INDEX(Q8328:Q30052,MATCH(TRUE,INDEX(Q8328:Q30052="",,),0)-1),"")</f>
        <v>8</v>
      </c>
      <c r="Q8328">
        <v>2</v>
      </c>
      <c r="R8328">
        <f t="shared" si="132"/>
        <v>0</v>
      </c>
    </row>
    <row r="8329" spans="1:18" x14ac:dyDescent="0.3">
      <c r="A8329" t="s">
        <v>603</v>
      </c>
      <c r="B8329" s="1">
        <v>38456</v>
      </c>
      <c r="C8329" t="s">
        <v>16</v>
      </c>
      <c r="D8329" t="s">
        <v>666</v>
      </c>
      <c r="E8329" t="s">
        <v>667</v>
      </c>
      <c r="G8329" s="6" t="s">
        <v>29</v>
      </c>
      <c r="H8329" t="s">
        <v>30</v>
      </c>
      <c r="I8329" t="s">
        <v>26</v>
      </c>
      <c r="J8329" t="s">
        <v>27</v>
      </c>
      <c r="K8329">
        <v>23</v>
      </c>
      <c r="L8329">
        <v>10.199999999999999</v>
      </c>
      <c r="M8329" t="s">
        <v>86</v>
      </c>
      <c r="N8329">
        <v>10.199999999999999</v>
      </c>
      <c r="P8329" cm="1">
        <f t="array" ref="P8329">IF(Q8329&gt;0,INDEX(Q8329:Q30053,MATCH(TRUE,INDEX(Q8329:Q30053="",,),0)-1),"")</f>
        <v>8</v>
      </c>
      <c r="Q8329">
        <v>2</v>
      </c>
      <c r="R8329">
        <f t="shared" si="132"/>
        <v>0</v>
      </c>
    </row>
    <row r="8330" spans="1:18" x14ac:dyDescent="0.3">
      <c r="A8330" t="s">
        <v>603</v>
      </c>
      <c r="B8330" s="1">
        <v>38456</v>
      </c>
      <c r="C8330" t="s">
        <v>16</v>
      </c>
      <c r="D8330" t="s">
        <v>666</v>
      </c>
      <c r="E8330" t="s">
        <v>667</v>
      </c>
      <c r="G8330" s="6" t="s">
        <v>29</v>
      </c>
      <c r="H8330" t="s">
        <v>25</v>
      </c>
      <c r="I8330" t="s">
        <v>26</v>
      </c>
      <c r="J8330" t="s">
        <v>27</v>
      </c>
      <c r="K8330">
        <v>36</v>
      </c>
      <c r="L8330">
        <v>19.600000000000001</v>
      </c>
      <c r="M8330" t="s">
        <v>86</v>
      </c>
      <c r="N8330">
        <v>19.600000000000001</v>
      </c>
      <c r="P8330" cm="1">
        <f t="array" ref="P8330">IF(Q8330&gt;0,INDEX(Q8330:Q30054,MATCH(TRUE,INDEX(Q8330:Q30054="",,),0)-1),"")</f>
        <v>8</v>
      </c>
      <c r="Q8330">
        <v>2</v>
      </c>
      <c r="R8330">
        <f t="shared" si="132"/>
        <v>0</v>
      </c>
    </row>
    <row r="8331" spans="1:18" x14ac:dyDescent="0.3">
      <c r="A8331" t="s">
        <v>603</v>
      </c>
      <c r="B8331" s="1">
        <v>38456</v>
      </c>
      <c r="C8331" t="s">
        <v>16</v>
      </c>
      <c r="D8331" t="s">
        <v>666</v>
      </c>
      <c r="E8331" t="s">
        <v>667</v>
      </c>
      <c r="G8331" t="s">
        <v>19</v>
      </c>
      <c r="H8331" t="s">
        <v>43</v>
      </c>
      <c r="I8331" t="s">
        <v>21</v>
      </c>
      <c r="J8331" t="s">
        <v>22</v>
      </c>
      <c r="K8331">
        <v>115</v>
      </c>
      <c r="L8331">
        <v>222</v>
      </c>
      <c r="M8331" t="s">
        <v>59</v>
      </c>
      <c r="N8331">
        <v>400</v>
      </c>
      <c r="P8331" cm="1">
        <f t="array" ref="P8331">IF(Q8331&gt;0,INDEX(Q8331:Q30055,MATCH(TRUE,INDEX(Q8331:Q30055="",,),0)-1),"")</f>
        <v>8</v>
      </c>
      <c r="Q8331">
        <v>3</v>
      </c>
      <c r="R8331">
        <f t="shared" si="132"/>
        <v>0</v>
      </c>
    </row>
    <row r="8332" spans="1:18" x14ac:dyDescent="0.3">
      <c r="A8332" t="s">
        <v>603</v>
      </c>
      <c r="B8332" s="1">
        <v>38456</v>
      </c>
      <c r="C8332" t="s">
        <v>16</v>
      </c>
      <c r="D8332" t="s">
        <v>666</v>
      </c>
      <c r="E8332" t="s">
        <v>667</v>
      </c>
      <c r="G8332" t="s">
        <v>19</v>
      </c>
      <c r="H8332" t="s">
        <v>28</v>
      </c>
      <c r="I8332" t="s">
        <v>26</v>
      </c>
      <c r="J8332" t="s">
        <v>27</v>
      </c>
      <c r="K8332">
        <v>462</v>
      </c>
      <c r="L8332">
        <v>25.25</v>
      </c>
      <c r="M8332" t="s">
        <v>59</v>
      </c>
      <c r="N8332">
        <v>25.25</v>
      </c>
      <c r="P8332" cm="1">
        <f t="array" ref="P8332">IF(Q8332&gt;0,INDEX(Q8332:Q30056,MATCH(TRUE,INDEX(Q8332:Q30056="",,),0)-1),"")</f>
        <v>8</v>
      </c>
      <c r="Q8332">
        <v>3</v>
      </c>
      <c r="R8332">
        <f t="shared" si="132"/>
        <v>0</v>
      </c>
    </row>
    <row r="8333" spans="1:18" x14ac:dyDescent="0.3">
      <c r="A8333" t="s">
        <v>603</v>
      </c>
      <c r="B8333" s="1">
        <v>38456</v>
      </c>
      <c r="C8333" t="s">
        <v>16</v>
      </c>
      <c r="D8333" t="s">
        <v>666</v>
      </c>
      <c r="E8333" t="s">
        <v>667</v>
      </c>
      <c r="G8333" t="s">
        <v>19</v>
      </c>
      <c r="H8333" t="s">
        <v>43</v>
      </c>
      <c r="I8333" t="s">
        <v>26</v>
      </c>
      <c r="J8333" t="s">
        <v>27</v>
      </c>
      <c r="K8333">
        <v>722</v>
      </c>
      <c r="L8333">
        <v>23.2</v>
      </c>
      <c r="M8333" t="s">
        <v>59</v>
      </c>
      <c r="N8333">
        <v>23.2</v>
      </c>
      <c r="P8333" cm="1">
        <f t="array" ref="P8333">IF(Q8333&gt;0,INDEX(Q8333:Q30057,MATCH(TRUE,INDEX(Q8333:Q30057="",,),0)-1),"")</f>
        <v>8</v>
      </c>
      <c r="Q8333">
        <v>3</v>
      </c>
      <c r="R8333">
        <f t="shared" si="132"/>
        <v>0</v>
      </c>
    </row>
    <row r="8334" spans="1:18" x14ac:dyDescent="0.3">
      <c r="A8334" t="s">
        <v>603</v>
      </c>
      <c r="B8334" s="1">
        <v>38456</v>
      </c>
      <c r="C8334" t="s">
        <v>16</v>
      </c>
      <c r="D8334" t="s">
        <v>666</v>
      </c>
      <c r="E8334" t="s">
        <v>667</v>
      </c>
      <c r="G8334" s="6" t="s">
        <v>29</v>
      </c>
      <c r="H8334" t="s">
        <v>28</v>
      </c>
      <c r="I8334" t="s">
        <v>21</v>
      </c>
      <c r="J8334" t="s">
        <v>22</v>
      </c>
      <c r="K8334">
        <v>28</v>
      </c>
      <c r="L8334">
        <v>102</v>
      </c>
      <c r="M8334" t="s">
        <v>59</v>
      </c>
      <c r="N8334">
        <v>102</v>
      </c>
      <c r="P8334" cm="1">
        <f t="array" ref="P8334">IF(Q8334&gt;0,INDEX(Q8334:Q30058,MATCH(TRUE,INDEX(Q8334:Q30058="",,),0)-1),"")</f>
        <v>8</v>
      </c>
      <c r="Q8334">
        <v>3</v>
      </c>
      <c r="R8334">
        <f t="shared" si="132"/>
        <v>0</v>
      </c>
    </row>
    <row r="8335" spans="1:18" x14ac:dyDescent="0.3">
      <c r="A8335" t="s">
        <v>603</v>
      </c>
      <c r="B8335" s="1">
        <v>38456</v>
      </c>
      <c r="C8335" t="s">
        <v>16</v>
      </c>
      <c r="D8335" t="s">
        <v>666</v>
      </c>
      <c r="E8335" t="s">
        <v>667</v>
      </c>
      <c r="G8335" s="6" t="s">
        <v>29</v>
      </c>
      <c r="H8335" t="s">
        <v>30</v>
      </c>
      <c r="I8335" t="s">
        <v>26</v>
      </c>
      <c r="J8335" t="s">
        <v>27</v>
      </c>
      <c r="K8335">
        <v>23</v>
      </c>
      <c r="L8335">
        <v>10.199999999999999</v>
      </c>
      <c r="M8335" t="s">
        <v>59</v>
      </c>
      <c r="N8335">
        <v>10.199999999999999</v>
      </c>
      <c r="P8335" cm="1">
        <f t="array" ref="P8335">IF(Q8335&gt;0,INDEX(Q8335:Q30059,MATCH(TRUE,INDEX(Q8335:Q30059="",,),0)-1),"")</f>
        <v>8</v>
      </c>
      <c r="Q8335">
        <v>3</v>
      </c>
      <c r="R8335">
        <f t="shared" si="132"/>
        <v>0</v>
      </c>
    </row>
    <row r="8336" spans="1:18" x14ac:dyDescent="0.3">
      <c r="A8336" t="s">
        <v>603</v>
      </c>
      <c r="B8336" s="1">
        <v>38456</v>
      </c>
      <c r="C8336" t="s">
        <v>16</v>
      </c>
      <c r="D8336" t="s">
        <v>666</v>
      </c>
      <c r="E8336" t="s">
        <v>667</v>
      </c>
      <c r="G8336" s="6" t="s">
        <v>29</v>
      </c>
      <c r="H8336" t="s">
        <v>25</v>
      </c>
      <c r="I8336" t="s">
        <v>26</v>
      </c>
      <c r="J8336" t="s">
        <v>27</v>
      </c>
      <c r="K8336">
        <v>36</v>
      </c>
      <c r="L8336">
        <v>19.600000000000001</v>
      </c>
      <c r="M8336" t="s">
        <v>59</v>
      </c>
      <c r="N8336">
        <v>19.600000000000001</v>
      </c>
      <c r="P8336" cm="1">
        <f t="array" ref="P8336">IF(Q8336&gt;0,INDEX(Q8336:Q30060,MATCH(TRUE,INDEX(Q8336:Q30060="",,),0)-1),"")</f>
        <v>8</v>
      </c>
      <c r="Q8336">
        <v>3</v>
      </c>
      <c r="R8336">
        <f t="shared" si="132"/>
        <v>0</v>
      </c>
    </row>
    <row r="8337" spans="1:18" x14ac:dyDescent="0.3">
      <c r="A8337" t="s">
        <v>603</v>
      </c>
      <c r="B8337" s="1">
        <v>38456</v>
      </c>
      <c r="C8337" t="s">
        <v>16</v>
      </c>
      <c r="D8337" t="s">
        <v>666</v>
      </c>
      <c r="E8337" t="s">
        <v>667</v>
      </c>
      <c r="G8337" t="s">
        <v>19</v>
      </c>
      <c r="H8337" t="s">
        <v>43</v>
      </c>
      <c r="I8337" t="s">
        <v>21</v>
      </c>
      <c r="J8337" t="s">
        <v>22</v>
      </c>
      <c r="K8337">
        <v>115</v>
      </c>
      <c r="L8337">
        <v>222</v>
      </c>
      <c r="M8337" t="s">
        <v>518</v>
      </c>
      <c r="N8337">
        <v>340</v>
      </c>
      <c r="P8337" cm="1">
        <f t="array" ref="P8337">IF(Q8337&gt;0,INDEX(Q8337:Q30061,MATCH(TRUE,INDEX(Q8337:Q30061="",,),0)-1),"")</f>
        <v>8</v>
      </c>
      <c r="Q8337">
        <v>4</v>
      </c>
      <c r="R8337">
        <f t="shared" si="132"/>
        <v>0</v>
      </c>
    </row>
    <row r="8338" spans="1:18" x14ac:dyDescent="0.3">
      <c r="A8338" t="s">
        <v>603</v>
      </c>
      <c r="B8338" s="1">
        <v>38456</v>
      </c>
      <c r="C8338" t="s">
        <v>16</v>
      </c>
      <c r="D8338" t="s">
        <v>666</v>
      </c>
      <c r="E8338" t="s">
        <v>667</v>
      </c>
      <c r="G8338" t="s">
        <v>19</v>
      </c>
      <c r="H8338" t="s">
        <v>28</v>
      </c>
      <c r="I8338" t="s">
        <v>26</v>
      </c>
      <c r="J8338" t="s">
        <v>27</v>
      </c>
      <c r="K8338">
        <v>462</v>
      </c>
      <c r="L8338">
        <v>25.25</v>
      </c>
      <c r="M8338" t="s">
        <v>518</v>
      </c>
      <c r="N8338">
        <v>25.25</v>
      </c>
      <c r="P8338" cm="1">
        <f t="array" ref="P8338">IF(Q8338&gt;0,INDEX(Q8338:Q30062,MATCH(TRUE,INDEX(Q8338:Q30062="",,),0)-1),"")</f>
        <v>8</v>
      </c>
      <c r="Q8338">
        <v>4</v>
      </c>
      <c r="R8338">
        <f t="shared" si="132"/>
        <v>0</v>
      </c>
    </row>
    <row r="8339" spans="1:18" x14ac:dyDescent="0.3">
      <c r="A8339" t="s">
        <v>603</v>
      </c>
      <c r="B8339" s="1">
        <v>38456</v>
      </c>
      <c r="C8339" t="s">
        <v>16</v>
      </c>
      <c r="D8339" t="s">
        <v>666</v>
      </c>
      <c r="E8339" t="s">
        <v>667</v>
      </c>
      <c r="G8339" t="s">
        <v>19</v>
      </c>
      <c r="H8339" t="s">
        <v>43</v>
      </c>
      <c r="I8339" t="s">
        <v>26</v>
      </c>
      <c r="J8339" t="s">
        <v>27</v>
      </c>
      <c r="K8339">
        <v>722</v>
      </c>
      <c r="L8339">
        <v>23.2</v>
      </c>
      <c r="M8339" t="s">
        <v>518</v>
      </c>
      <c r="N8339">
        <v>23.2</v>
      </c>
      <c r="P8339" cm="1">
        <f t="array" ref="P8339">IF(Q8339&gt;0,INDEX(Q8339:Q30063,MATCH(TRUE,INDEX(Q8339:Q30063="",,),0)-1),"")</f>
        <v>8</v>
      </c>
      <c r="Q8339">
        <v>4</v>
      </c>
      <c r="R8339">
        <f t="shared" si="132"/>
        <v>0</v>
      </c>
    </row>
    <row r="8340" spans="1:18" x14ac:dyDescent="0.3">
      <c r="A8340" t="s">
        <v>603</v>
      </c>
      <c r="B8340" s="1">
        <v>38456</v>
      </c>
      <c r="C8340" t="s">
        <v>16</v>
      </c>
      <c r="D8340" t="s">
        <v>666</v>
      </c>
      <c r="E8340" t="s">
        <v>667</v>
      </c>
      <c r="G8340" s="6" t="s">
        <v>29</v>
      </c>
      <c r="H8340" t="s">
        <v>28</v>
      </c>
      <c r="I8340" t="s">
        <v>21</v>
      </c>
      <c r="J8340" t="s">
        <v>22</v>
      </c>
      <c r="K8340">
        <v>28</v>
      </c>
      <c r="L8340">
        <v>102</v>
      </c>
      <c r="M8340" t="s">
        <v>518</v>
      </c>
      <c r="N8340">
        <v>102</v>
      </c>
      <c r="P8340" cm="1">
        <f t="array" ref="P8340">IF(Q8340&gt;0,INDEX(Q8340:Q30064,MATCH(TRUE,INDEX(Q8340:Q30064="",,),0)-1),"")</f>
        <v>8</v>
      </c>
      <c r="Q8340">
        <v>4</v>
      </c>
      <c r="R8340">
        <f t="shared" si="132"/>
        <v>0</v>
      </c>
    </row>
    <row r="8341" spans="1:18" x14ac:dyDescent="0.3">
      <c r="A8341" t="s">
        <v>603</v>
      </c>
      <c r="B8341" s="1">
        <v>38456</v>
      </c>
      <c r="C8341" t="s">
        <v>16</v>
      </c>
      <c r="D8341" t="s">
        <v>666</v>
      </c>
      <c r="E8341" t="s">
        <v>667</v>
      </c>
      <c r="G8341" s="6" t="s">
        <v>29</v>
      </c>
      <c r="H8341" t="s">
        <v>30</v>
      </c>
      <c r="I8341" t="s">
        <v>26</v>
      </c>
      <c r="J8341" t="s">
        <v>27</v>
      </c>
      <c r="K8341">
        <v>23</v>
      </c>
      <c r="L8341">
        <v>10.199999999999999</v>
      </c>
      <c r="M8341" t="s">
        <v>518</v>
      </c>
      <c r="N8341">
        <v>10.199999999999999</v>
      </c>
      <c r="P8341" cm="1">
        <f t="array" ref="P8341">IF(Q8341&gt;0,INDEX(Q8341:Q30065,MATCH(TRUE,INDEX(Q8341:Q30065="",,),0)-1),"")</f>
        <v>8</v>
      </c>
      <c r="Q8341">
        <v>4</v>
      </c>
      <c r="R8341">
        <f t="shared" si="132"/>
        <v>0</v>
      </c>
    </row>
    <row r="8342" spans="1:18" x14ac:dyDescent="0.3">
      <c r="A8342" t="s">
        <v>603</v>
      </c>
      <c r="B8342" s="1">
        <v>38456</v>
      </c>
      <c r="C8342" t="s">
        <v>16</v>
      </c>
      <c r="D8342" t="s">
        <v>666</v>
      </c>
      <c r="E8342" t="s">
        <v>667</v>
      </c>
      <c r="G8342" s="6" t="s">
        <v>29</v>
      </c>
      <c r="H8342" t="s">
        <v>25</v>
      </c>
      <c r="I8342" t="s">
        <v>26</v>
      </c>
      <c r="J8342" t="s">
        <v>27</v>
      </c>
      <c r="K8342">
        <v>36</v>
      </c>
      <c r="L8342">
        <v>19.600000000000001</v>
      </c>
      <c r="M8342" t="s">
        <v>518</v>
      </c>
      <c r="N8342">
        <v>19.600000000000001</v>
      </c>
      <c r="P8342" cm="1">
        <f t="array" ref="P8342">IF(Q8342&gt;0,INDEX(Q8342:Q30066,MATCH(TRUE,INDEX(Q8342:Q30066="",,),0)-1),"")</f>
        <v>8</v>
      </c>
      <c r="Q8342">
        <v>4</v>
      </c>
      <c r="R8342">
        <f t="shared" si="132"/>
        <v>0</v>
      </c>
    </row>
    <row r="8343" spans="1:18" x14ac:dyDescent="0.3">
      <c r="A8343" t="s">
        <v>603</v>
      </c>
      <c r="B8343" s="1">
        <v>38456</v>
      </c>
      <c r="C8343" t="s">
        <v>16</v>
      </c>
      <c r="D8343" t="s">
        <v>666</v>
      </c>
      <c r="E8343" t="s">
        <v>667</v>
      </c>
      <c r="G8343" t="s">
        <v>19</v>
      </c>
      <c r="H8343" t="s">
        <v>43</v>
      </c>
      <c r="I8343" t="s">
        <v>21</v>
      </c>
      <c r="J8343" t="s">
        <v>22</v>
      </c>
      <c r="K8343">
        <v>115</v>
      </c>
      <c r="L8343">
        <v>222</v>
      </c>
      <c r="M8343" t="s">
        <v>564</v>
      </c>
      <c r="N8343">
        <v>222</v>
      </c>
      <c r="P8343" cm="1">
        <f t="array" ref="P8343">IF(Q8343&gt;0,INDEX(Q8343:Q30067,MATCH(TRUE,INDEX(Q8343:Q30067="",,),0)-1),"")</f>
        <v>8</v>
      </c>
      <c r="Q8343">
        <v>5</v>
      </c>
      <c r="R8343">
        <f t="shared" si="132"/>
        <v>0</v>
      </c>
    </row>
    <row r="8344" spans="1:18" x14ac:dyDescent="0.3">
      <c r="A8344" t="s">
        <v>603</v>
      </c>
      <c r="B8344" s="1">
        <v>38456</v>
      </c>
      <c r="C8344" t="s">
        <v>16</v>
      </c>
      <c r="D8344" t="s">
        <v>666</v>
      </c>
      <c r="E8344" t="s">
        <v>667</v>
      </c>
      <c r="G8344" t="s">
        <v>19</v>
      </c>
      <c r="H8344" t="s">
        <v>28</v>
      </c>
      <c r="I8344" t="s">
        <v>26</v>
      </c>
      <c r="J8344" t="s">
        <v>27</v>
      </c>
      <c r="K8344">
        <v>462</v>
      </c>
      <c r="L8344">
        <v>25.25</v>
      </c>
      <c r="M8344" t="s">
        <v>564</v>
      </c>
      <c r="N8344">
        <v>25.25</v>
      </c>
      <c r="P8344" cm="1">
        <f t="array" ref="P8344">IF(Q8344&gt;0,INDEX(Q8344:Q30068,MATCH(TRUE,INDEX(Q8344:Q30068="",,),0)-1),"")</f>
        <v>8</v>
      </c>
      <c r="Q8344">
        <v>5</v>
      </c>
      <c r="R8344">
        <f t="shared" si="132"/>
        <v>0</v>
      </c>
    </row>
    <row r="8345" spans="1:18" x14ac:dyDescent="0.3">
      <c r="A8345" t="s">
        <v>603</v>
      </c>
      <c r="B8345" s="1">
        <v>38456</v>
      </c>
      <c r="C8345" t="s">
        <v>16</v>
      </c>
      <c r="D8345" t="s">
        <v>666</v>
      </c>
      <c r="E8345" t="s">
        <v>667</v>
      </c>
      <c r="G8345" t="s">
        <v>19</v>
      </c>
      <c r="H8345" t="s">
        <v>43</v>
      </c>
      <c r="I8345" t="s">
        <v>26</v>
      </c>
      <c r="J8345" t="s">
        <v>27</v>
      </c>
      <c r="K8345">
        <v>722</v>
      </c>
      <c r="L8345">
        <v>23.2</v>
      </c>
      <c r="M8345" t="s">
        <v>564</v>
      </c>
      <c r="N8345">
        <v>38.799999999999997</v>
      </c>
      <c r="P8345" cm="1">
        <f t="array" ref="P8345">IF(Q8345&gt;0,INDEX(Q8345:Q30069,MATCH(TRUE,INDEX(Q8345:Q30069="",,),0)-1),"")</f>
        <v>8</v>
      </c>
      <c r="Q8345">
        <v>5</v>
      </c>
      <c r="R8345">
        <f t="shared" si="132"/>
        <v>0</v>
      </c>
    </row>
    <row r="8346" spans="1:18" x14ac:dyDescent="0.3">
      <c r="A8346" t="s">
        <v>603</v>
      </c>
      <c r="B8346" s="1">
        <v>38456</v>
      </c>
      <c r="C8346" t="s">
        <v>16</v>
      </c>
      <c r="D8346" t="s">
        <v>666</v>
      </c>
      <c r="E8346" t="s">
        <v>667</v>
      </c>
      <c r="G8346" s="6" t="s">
        <v>29</v>
      </c>
      <c r="H8346" t="s">
        <v>28</v>
      </c>
      <c r="I8346" t="s">
        <v>21</v>
      </c>
      <c r="J8346" t="s">
        <v>22</v>
      </c>
      <c r="K8346">
        <v>28</v>
      </c>
      <c r="L8346">
        <v>102</v>
      </c>
      <c r="M8346" t="s">
        <v>564</v>
      </c>
      <c r="N8346">
        <v>102</v>
      </c>
      <c r="P8346" cm="1">
        <f t="array" ref="P8346">IF(Q8346&gt;0,INDEX(Q8346:Q30070,MATCH(TRUE,INDEX(Q8346:Q30070="",,),0)-1),"")</f>
        <v>8</v>
      </c>
      <c r="Q8346">
        <v>5</v>
      </c>
      <c r="R8346">
        <f t="shared" si="132"/>
        <v>0</v>
      </c>
    </row>
    <row r="8347" spans="1:18" x14ac:dyDescent="0.3">
      <c r="A8347" t="s">
        <v>603</v>
      </c>
      <c r="B8347" s="1">
        <v>38456</v>
      </c>
      <c r="C8347" t="s">
        <v>16</v>
      </c>
      <c r="D8347" t="s">
        <v>666</v>
      </c>
      <c r="E8347" t="s">
        <v>667</v>
      </c>
      <c r="G8347" s="6" t="s">
        <v>29</v>
      </c>
      <c r="H8347" t="s">
        <v>30</v>
      </c>
      <c r="I8347" t="s">
        <v>26</v>
      </c>
      <c r="J8347" t="s">
        <v>27</v>
      </c>
      <c r="K8347">
        <v>23</v>
      </c>
      <c r="L8347">
        <v>10.199999999999999</v>
      </c>
      <c r="M8347" t="s">
        <v>564</v>
      </c>
      <c r="N8347">
        <v>10.199999999999999</v>
      </c>
      <c r="P8347" cm="1">
        <f t="array" ref="P8347">IF(Q8347&gt;0,INDEX(Q8347:Q30071,MATCH(TRUE,INDEX(Q8347:Q30071="",,),0)-1),"")</f>
        <v>8</v>
      </c>
      <c r="Q8347">
        <v>5</v>
      </c>
      <c r="R8347">
        <f t="shared" si="132"/>
        <v>0</v>
      </c>
    </row>
    <row r="8348" spans="1:18" x14ac:dyDescent="0.3">
      <c r="A8348" t="s">
        <v>603</v>
      </c>
      <c r="B8348" s="1">
        <v>38456</v>
      </c>
      <c r="C8348" t="s">
        <v>16</v>
      </c>
      <c r="D8348" t="s">
        <v>666</v>
      </c>
      <c r="E8348" t="s">
        <v>667</v>
      </c>
      <c r="G8348" s="6" t="s">
        <v>29</v>
      </c>
      <c r="H8348" t="s">
        <v>25</v>
      </c>
      <c r="I8348" t="s">
        <v>26</v>
      </c>
      <c r="J8348" t="s">
        <v>27</v>
      </c>
      <c r="K8348">
        <v>36</v>
      </c>
      <c r="L8348">
        <v>19.600000000000001</v>
      </c>
      <c r="M8348" t="s">
        <v>564</v>
      </c>
      <c r="N8348">
        <v>19.600000000000001</v>
      </c>
      <c r="P8348" cm="1">
        <f t="array" ref="P8348">IF(Q8348&gt;0,INDEX(Q8348:Q30072,MATCH(TRUE,INDEX(Q8348:Q30072="",,),0)-1),"")</f>
        <v>8</v>
      </c>
      <c r="Q8348">
        <v>5</v>
      </c>
      <c r="R8348">
        <f t="shared" si="132"/>
        <v>0</v>
      </c>
    </row>
    <row r="8349" spans="1:18" x14ac:dyDescent="0.3">
      <c r="A8349" t="s">
        <v>603</v>
      </c>
      <c r="B8349" s="1">
        <v>38456</v>
      </c>
      <c r="C8349" t="s">
        <v>16</v>
      </c>
      <c r="D8349" t="s">
        <v>666</v>
      </c>
      <c r="E8349" t="s">
        <v>667</v>
      </c>
      <c r="G8349" t="s">
        <v>19</v>
      </c>
      <c r="H8349" t="s">
        <v>43</v>
      </c>
      <c r="I8349" t="s">
        <v>21</v>
      </c>
      <c r="J8349" t="s">
        <v>22</v>
      </c>
      <c r="K8349">
        <v>115</v>
      </c>
      <c r="L8349">
        <v>222</v>
      </c>
      <c r="M8349" t="s">
        <v>31</v>
      </c>
      <c r="N8349">
        <v>302.51</v>
      </c>
      <c r="P8349" cm="1">
        <f t="array" ref="P8349">IF(Q8349&gt;0,INDEX(Q8349:Q30073,MATCH(TRUE,INDEX(Q8349:Q30073="",,),0)-1),"")</f>
        <v>8</v>
      </c>
      <c r="Q8349">
        <v>6</v>
      </c>
      <c r="R8349">
        <f t="shared" si="132"/>
        <v>0</v>
      </c>
    </row>
    <row r="8350" spans="1:18" x14ac:dyDescent="0.3">
      <c r="A8350" t="s">
        <v>603</v>
      </c>
      <c r="B8350" s="1">
        <v>38456</v>
      </c>
      <c r="C8350" t="s">
        <v>16</v>
      </c>
      <c r="D8350" t="s">
        <v>666</v>
      </c>
      <c r="E8350" t="s">
        <v>667</v>
      </c>
      <c r="G8350" t="s">
        <v>19</v>
      </c>
      <c r="H8350" t="s">
        <v>28</v>
      </c>
      <c r="I8350" t="s">
        <v>26</v>
      </c>
      <c r="J8350" t="s">
        <v>27</v>
      </c>
      <c r="K8350">
        <v>462</v>
      </c>
      <c r="L8350">
        <v>25.25</v>
      </c>
      <c r="M8350" t="s">
        <v>31</v>
      </c>
      <c r="N8350">
        <v>25.26</v>
      </c>
      <c r="P8350" cm="1">
        <f t="array" ref="P8350">IF(Q8350&gt;0,INDEX(Q8350:Q30074,MATCH(TRUE,INDEX(Q8350:Q30074="",,),0)-1),"")</f>
        <v>8</v>
      </c>
      <c r="Q8350">
        <v>6</v>
      </c>
      <c r="R8350">
        <f t="shared" si="132"/>
        <v>0</v>
      </c>
    </row>
    <row r="8351" spans="1:18" x14ac:dyDescent="0.3">
      <c r="A8351" t="s">
        <v>603</v>
      </c>
      <c r="B8351" s="1">
        <v>38456</v>
      </c>
      <c r="C8351" t="s">
        <v>16</v>
      </c>
      <c r="D8351" t="s">
        <v>666</v>
      </c>
      <c r="E8351" t="s">
        <v>667</v>
      </c>
      <c r="G8351" t="s">
        <v>19</v>
      </c>
      <c r="H8351" t="s">
        <v>43</v>
      </c>
      <c r="I8351" t="s">
        <v>26</v>
      </c>
      <c r="J8351" t="s">
        <v>27</v>
      </c>
      <c r="K8351">
        <v>722</v>
      </c>
      <c r="L8351">
        <v>23.2</v>
      </c>
      <c r="M8351" t="s">
        <v>31</v>
      </c>
      <c r="N8351">
        <v>23.99</v>
      </c>
      <c r="P8351" cm="1">
        <f t="array" ref="P8351">IF(Q8351&gt;0,INDEX(Q8351:Q30075,MATCH(TRUE,INDEX(Q8351:Q30075="",,),0)-1),"")</f>
        <v>8</v>
      </c>
      <c r="Q8351">
        <v>6</v>
      </c>
      <c r="R8351">
        <f t="shared" si="132"/>
        <v>0</v>
      </c>
    </row>
    <row r="8352" spans="1:18" x14ac:dyDescent="0.3">
      <c r="A8352" t="s">
        <v>603</v>
      </c>
      <c r="B8352" s="1">
        <v>38456</v>
      </c>
      <c r="C8352" t="s">
        <v>16</v>
      </c>
      <c r="D8352" t="s">
        <v>666</v>
      </c>
      <c r="E8352" t="s">
        <v>667</v>
      </c>
      <c r="G8352" s="6" t="s">
        <v>29</v>
      </c>
      <c r="H8352" t="s">
        <v>28</v>
      </c>
      <c r="I8352" t="s">
        <v>21</v>
      </c>
      <c r="J8352" t="s">
        <v>22</v>
      </c>
      <c r="K8352">
        <v>28</v>
      </c>
      <c r="L8352">
        <v>102</v>
      </c>
      <c r="M8352" t="s">
        <v>31</v>
      </c>
      <c r="N8352">
        <v>102</v>
      </c>
      <c r="P8352" cm="1">
        <f t="array" ref="P8352">IF(Q8352&gt;0,INDEX(Q8352:Q30076,MATCH(TRUE,INDEX(Q8352:Q30076="",,),0)-1),"")</f>
        <v>8</v>
      </c>
      <c r="Q8352">
        <v>6</v>
      </c>
      <c r="R8352">
        <f t="shared" si="132"/>
        <v>0</v>
      </c>
    </row>
    <row r="8353" spans="1:18" x14ac:dyDescent="0.3">
      <c r="A8353" t="s">
        <v>603</v>
      </c>
      <c r="B8353" s="1">
        <v>38456</v>
      </c>
      <c r="C8353" t="s">
        <v>16</v>
      </c>
      <c r="D8353" t="s">
        <v>666</v>
      </c>
      <c r="E8353" t="s">
        <v>667</v>
      </c>
      <c r="G8353" s="6" t="s">
        <v>29</v>
      </c>
      <c r="H8353" t="s">
        <v>30</v>
      </c>
      <c r="I8353" t="s">
        <v>26</v>
      </c>
      <c r="J8353" t="s">
        <v>27</v>
      </c>
      <c r="K8353">
        <v>23</v>
      </c>
      <c r="L8353">
        <v>10.199999999999999</v>
      </c>
      <c r="M8353" t="s">
        <v>31</v>
      </c>
      <c r="N8353">
        <v>10.199999999999999</v>
      </c>
      <c r="P8353" cm="1">
        <f t="array" ref="P8353">IF(Q8353&gt;0,INDEX(Q8353:Q30077,MATCH(TRUE,INDEX(Q8353:Q30077="",,),0)-1),"")</f>
        <v>8</v>
      </c>
      <c r="Q8353">
        <v>6</v>
      </c>
      <c r="R8353">
        <f t="shared" si="132"/>
        <v>0</v>
      </c>
    </row>
    <row r="8354" spans="1:18" x14ac:dyDescent="0.3">
      <c r="A8354" t="s">
        <v>603</v>
      </c>
      <c r="B8354" s="1">
        <v>38456</v>
      </c>
      <c r="C8354" t="s">
        <v>16</v>
      </c>
      <c r="D8354" t="s">
        <v>666</v>
      </c>
      <c r="E8354" t="s">
        <v>667</v>
      </c>
      <c r="G8354" s="6" t="s">
        <v>29</v>
      </c>
      <c r="H8354" t="s">
        <v>25</v>
      </c>
      <c r="I8354" t="s">
        <v>26</v>
      </c>
      <c r="J8354" t="s">
        <v>27</v>
      </c>
      <c r="K8354">
        <v>36</v>
      </c>
      <c r="L8354">
        <v>19.600000000000001</v>
      </c>
      <c r="M8354" t="s">
        <v>31</v>
      </c>
      <c r="N8354">
        <v>19.600000000000001</v>
      </c>
      <c r="P8354" cm="1">
        <f t="array" ref="P8354">IF(Q8354&gt;0,INDEX(Q8354:Q30078,MATCH(TRUE,INDEX(Q8354:Q30078="",,),0)-1),"")</f>
        <v>8</v>
      </c>
      <c r="Q8354">
        <v>6</v>
      </c>
      <c r="R8354">
        <f t="shared" si="132"/>
        <v>0</v>
      </c>
    </row>
    <row r="8355" spans="1:18" x14ac:dyDescent="0.3">
      <c r="A8355" t="s">
        <v>603</v>
      </c>
      <c r="B8355" s="1">
        <v>38456</v>
      </c>
      <c r="C8355" t="s">
        <v>16</v>
      </c>
      <c r="D8355" t="s">
        <v>666</v>
      </c>
      <c r="E8355" t="s">
        <v>667</v>
      </c>
      <c r="G8355" t="s">
        <v>19</v>
      </c>
      <c r="H8355" t="s">
        <v>43</v>
      </c>
      <c r="I8355" t="s">
        <v>21</v>
      </c>
      <c r="J8355" t="s">
        <v>22</v>
      </c>
      <c r="K8355">
        <v>115</v>
      </c>
      <c r="L8355">
        <v>222</v>
      </c>
      <c r="M8355" t="s">
        <v>74</v>
      </c>
      <c r="N8355">
        <v>222</v>
      </c>
      <c r="P8355" cm="1">
        <f t="array" ref="P8355">IF(Q8355&gt;0,INDEX(Q8355:Q30079,MATCH(TRUE,INDEX(Q8355:Q30079="",,),0)-1),"")</f>
        <v>8</v>
      </c>
      <c r="Q8355">
        <v>7</v>
      </c>
      <c r="R8355">
        <f t="shared" si="132"/>
        <v>0</v>
      </c>
    </row>
    <row r="8356" spans="1:18" x14ac:dyDescent="0.3">
      <c r="A8356" t="s">
        <v>603</v>
      </c>
      <c r="B8356" s="1">
        <v>38456</v>
      </c>
      <c r="C8356" t="s">
        <v>16</v>
      </c>
      <c r="D8356" t="s">
        <v>666</v>
      </c>
      <c r="E8356" t="s">
        <v>667</v>
      </c>
      <c r="G8356" t="s">
        <v>19</v>
      </c>
      <c r="H8356" t="s">
        <v>28</v>
      </c>
      <c r="I8356" t="s">
        <v>26</v>
      </c>
      <c r="J8356" t="s">
        <v>27</v>
      </c>
      <c r="K8356">
        <v>462</v>
      </c>
      <c r="L8356">
        <v>25.25</v>
      </c>
      <c r="M8356" t="s">
        <v>74</v>
      </c>
      <c r="N8356">
        <v>25.25</v>
      </c>
      <c r="P8356" cm="1">
        <f t="array" ref="P8356">IF(Q8356&gt;0,INDEX(Q8356:Q30080,MATCH(TRUE,INDEX(Q8356:Q30080="",,),0)-1),"")</f>
        <v>8</v>
      </c>
      <c r="Q8356">
        <v>7</v>
      </c>
      <c r="R8356">
        <f t="shared" si="132"/>
        <v>0</v>
      </c>
    </row>
    <row r="8357" spans="1:18" x14ac:dyDescent="0.3">
      <c r="A8357" t="s">
        <v>603</v>
      </c>
      <c r="B8357" s="1">
        <v>38456</v>
      </c>
      <c r="C8357" t="s">
        <v>16</v>
      </c>
      <c r="D8357" t="s">
        <v>666</v>
      </c>
      <c r="E8357" t="s">
        <v>667</v>
      </c>
      <c r="G8357" t="s">
        <v>19</v>
      </c>
      <c r="H8357" t="s">
        <v>43</v>
      </c>
      <c r="I8357" t="s">
        <v>26</v>
      </c>
      <c r="J8357" t="s">
        <v>27</v>
      </c>
      <c r="K8357">
        <v>722</v>
      </c>
      <c r="L8357">
        <v>23.2</v>
      </c>
      <c r="M8357" t="s">
        <v>74</v>
      </c>
      <c r="N8357">
        <v>33.72</v>
      </c>
      <c r="P8357" cm="1">
        <f t="array" ref="P8357">IF(Q8357&gt;0,INDEX(Q8357:Q30081,MATCH(TRUE,INDEX(Q8357:Q30081="",,),0)-1),"")</f>
        <v>8</v>
      </c>
      <c r="Q8357">
        <v>7</v>
      </c>
      <c r="R8357">
        <f t="shared" si="132"/>
        <v>0</v>
      </c>
    </row>
    <row r="8358" spans="1:18" x14ac:dyDescent="0.3">
      <c r="A8358" t="s">
        <v>603</v>
      </c>
      <c r="B8358" s="1">
        <v>38456</v>
      </c>
      <c r="C8358" t="s">
        <v>16</v>
      </c>
      <c r="D8358" t="s">
        <v>666</v>
      </c>
      <c r="E8358" t="s">
        <v>667</v>
      </c>
      <c r="G8358" s="6" t="s">
        <v>29</v>
      </c>
      <c r="H8358" t="s">
        <v>28</v>
      </c>
      <c r="I8358" t="s">
        <v>21</v>
      </c>
      <c r="J8358" t="s">
        <v>22</v>
      </c>
      <c r="K8358">
        <v>28</v>
      </c>
      <c r="L8358">
        <v>102</v>
      </c>
      <c r="M8358" t="s">
        <v>74</v>
      </c>
      <c r="N8358">
        <v>102</v>
      </c>
      <c r="P8358" cm="1">
        <f t="array" ref="P8358">IF(Q8358&gt;0,INDEX(Q8358:Q30082,MATCH(TRUE,INDEX(Q8358:Q30082="",,),0)-1),"")</f>
        <v>8</v>
      </c>
      <c r="Q8358">
        <v>7</v>
      </c>
      <c r="R8358">
        <f t="shared" si="132"/>
        <v>0</v>
      </c>
    </row>
    <row r="8359" spans="1:18" x14ac:dyDescent="0.3">
      <c r="A8359" t="s">
        <v>603</v>
      </c>
      <c r="B8359" s="1">
        <v>38456</v>
      </c>
      <c r="C8359" t="s">
        <v>16</v>
      </c>
      <c r="D8359" t="s">
        <v>666</v>
      </c>
      <c r="E8359" t="s">
        <v>667</v>
      </c>
      <c r="G8359" s="6" t="s">
        <v>29</v>
      </c>
      <c r="H8359" t="s">
        <v>30</v>
      </c>
      <c r="I8359" t="s">
        <v>26</v>
      </c>
      <c r="J8359" t="s">
        <v>27</v>
      </c>
      <c r="K8359">
        <v>23</v>
      </c>
      <c r="L8359">
        <v>10.199999999999999</v>
      </c>
      <c r="M8359" t="s">
        <v>74</v>
      </c>
      <c r="N8359">
        <v>10.199999999999999</v>
      </c>
      <c r="P8359" cm="1">
        <f t="array" ref="P8359">IF(Q8359&gt;0,INDEX(Q8359:Q30083,MATCH(TRUE,INDEX(Q8359:Q30083="",,),0)-1),"")</f>
        <v>8</v>
      </c>
      <c r="Q8359">
        <v>7</v>
      </c>
      <c r="R8359">
        <f t="shared" si="132"/>
        <v>0</v>
      </c>
    </row>
    <row r="8360" spans="1:18" x14ac:dyDescent="0.3">
      <c r="A8360" t="s">
        <v>603</v>
      </c>
      <c r="B8360" s="1">
        <v>38456</v>
      </c>
      <c r="C8360" t="s">
        <v>16</v>
      </c>
      <c r="D8360" t="s">
        <v>666</v>
      </c>
      <c r="E8360" t="s">
        <v>667</v>
      </c>
      <c r="G8360" s="6" t="s">
        <v>29</v>
      </c>
      <c r="H8360" t="s">
        <v>25</v>
      </c>
      <c r="I8360" t="s">
        <v>26</v>
      </c>
      <c r="J8360" t="s">
        <v>27</v>
      </c>
      <c r="K8360">
        <v>36</v>
      </c>
      <c r="L8360">
        <v>19.600000000000001</v>
      </c>
      <c r="M8360" t="s">
        <v>74</v>
      </c>
      <c r="N8360">
        <v>19.600000000000001</v>
      </c>
      <c r="P8360" cm="1">
        <f t="array" ref="P8360">IF(Q8360&gt;0,INDEX(Q8360:Q30084,MATCH(TRUE,INDEX(Q8360:Q30084="",,),0)-1),"")</f>
        <v>8</v>
      </c>
      <c r="Q8360">
        <v>7</v>
      </c>
      <c r="R8360">
        <f t="shared" si="132"/>
        <v>0</v>
      </c>
    </row>
    <row r="8361" spans="1:18" x14ac:dyDescent="0.3">
      <c r="A8361" t="s">
        <v>603</v>
      </c>
      <c r="B8361" s="1">
        <v>38456</v>
      </c>
      <c r="C8361" t="s">
        <v>16</v>
      </c>
      <c r="D8361" t="s">
        <v>666</v>
      </c>
      <c r="E8361" t="s">
        <v>667</v>
      </c>
      <c r="G8361" t="s">
        <v>19</v>
      </c>
      <c r="H8361" t="s">
        <v>43</v>
      </c>
      <c r="I8361" t="s">
        <v>21</v>
      </c>
      <c r="J8361" t="s">
        <v>22</v>
      </c>
      <c r="K8361">
        <v>115</v>
      </c>
      <c r="L8361">
        <v>222</v>
      </c>
      <c r="M8361" t="s">
        <v>492</v>
      </c>
      <c r="N8361">
        <v>225</v>
      </c>
      <c r="P8361" cm="1">
        <f t="array" ref="P8361">IF(Q8361&gt;0,INDEX(Q8361:Q30085,MATCH(TRUE,INDEX(Q8361:Q30085="",,),0)-1),"")</f>
        <v>8</v>
      </c>
      <c r="Q8361">
        <v>8</v>
      </c>
      <c r="R8361">
        <f t="shared" si="132"/>
        <v>0</v>
      </c>
    </row>
    <row r="8362" spans="1:18" x14ac:dyDescent="0.3">
      <c r="A8362" t="s">
        <v>603</v>
      </c>
      <c r="B8362" s="1">
        <v>38456</v>
      </c>
      <c r="C8362" t="s">
        <v>16</v>
      </c>
      <c r="D8362" t="s">
        <v>666</v>
      </c>
      <c r="E8362" t="s">
        <v>667</v>
      </c>
      <c r="G8362" t="s">
        <v>19</v>
      </c>
      <c r="H8362" t="s">
        <v>28</v>
      </c>
      <c r="I8362" t="s">
        <v>26</v>
      </c>
      <c r="J8362" t="s">
        <v>27</v>
      </c>
      <c r="K8362">
        <v>462</v>
      </c>
      <c r="L8362">
        <v>25.25</v>
      </c>
      <c r="M8362" t="s">
        <v>492</v>
      </c>
      <c r="N8362">
        <v>36</v>
      </c>
      <c r="P8362" cm="1">
        <f t="array" ref="P8362">IF(Q8362&gt;0,INDEX(Q8362:Q30086,MATCH(TRUE,INDEX(Q8362:Q30086="",,),0)-1),"")</f>
        <v>8</v>
      </c>
      <c r="Q8362">
        <v>8</v>
      </c>
      <c r="R8362">
        <f t="shared" si="132"/>
        <v>0</v>
      </c>
    </row>
    <row r="8363" spans="1:18" x14ac:dyDescent="0.3">
      <c r="A8363" t="s">
        <v>603</v>
      </c>
      <c r="B8363" s="1">
        <v>38456</v>
      </c>
      <c r="C8363" t="s">
        <v>16</v>
      </c>
      <c r="D8363" t="s">
        <v>666</v>
      </c>
      <c r="E8363" t="s">
        <v>667</v>
      </c>
      <c r="G8363" t="s">
        <v>19</v>
      </c>
      <c r="H8363" t="s">
        <v>43</v>
      </c>
      <c r="I8363" t="s">
        <v>26</v>
      </c>
      <c r="J8363" t="s">
        <v>27</v>
      </c>
      <c r="K8363">
        <v>722</v>
      </c>
      <c r="L8363">
        <v>23.2</v>
      </c>
      <c r="M8363" t="s">
        <v>492</v>
      </c>
      <c r="N8363">
        <v>24</v>
      </c>
      <c r="P8363" cm="1">
        <f t="array" ref="P8363">IF(Q8363&gt;0,INDEX(Q8363:Q30087,MATCH(TRUE,INDEX(Q8363:Q30087="",,),0)-1),"")</f>
        <v>8</v>
      </c>
      <c r="Q8363">
        <v>8</v>
      </c>
      <c r="R8363">
        <f t="shared" si="132"/>
        <v>0</v>
      </c>
    </row>
    <row r="8364" spans="1:18" x14ac:dyDescent="0.3">
      <c r="A8364" t="s">
        <v>603</v>
      </c>
      <c r="B8364" s="1">
        <v>38456</v>
      </c>
      <c r="C8364" t="s">
        <v>16</v>
      </c>
      <c r="D8364" t="s">
        <v>666</v>
      </c>
      <c r="E8364" t="s">
        <v>667</v>
      </c>
      <c r="G8364" s="6" t="s">
        <v>29</v>
      </c>
      <c r="H8364" t="s">
        <v>28</v>
      </c>
      <c r="I8364" t="s">
        <v>21</v>
      </c>
      <c r="J8364" t="s">
        <v>22</v>
      </c>
      <c r="K8364">
        <v>28</v>
      </c>
      <c r="L8364">
        <v>102</v>
      </c>
      <c r="M8364" t="s">
        <v>492</v>
      </c>
      <c r="N8364">
        <v>102</v>
      </c>
      <c r="P8364" cm="1">
        <f t="array" ref="P8364">IF(Q8364&gt;0,INDEX(Q8364:Q30088,MATCH(TRUE,INDEX(Q8364:Q30088="",,),0)-1),"")</f>
        <v>8</v>
      </c>
      <c r="Q8364">
        <v>8</v>
      </c>
      <c r="R8364">
        <f t="shared" si="132"/>
        <v>0</v>
      </c>
    </row>
    <row r="8365" spans="1:18" x14ac:dyDescent="0.3">
      <c r="A8365" t="s">
        <v>603</v>
      </c>
      <c r="B8365" s="1">
        <v>38456</v>
      </c>
      <c r="C8365" t="s">
        <v>16</v>
      </c>
      <c r="D8365" t="s">
        <v>666</v>
      </c>
      <c r="E8365" t="s">
        <v>667</v>
      </c>
      <c r="G8365" s="6" t="s">
        <v>29</v>
      </c>
      <c r="H8365" t="s">
        <v>30</v>
      </c>
      <c r="I8365" t="s">
        <v>26</v>
      </c>
      <c r="J8365" t="s">
        <v>27</v>
      </c>
      <c r="K8365">
        <v>23</v>
      </c>
      <c r="L8365">
        <v>10.199999999999999</v>
      </c>
      <c r="M8365" t="s">
        <v>492</v>
      </c>
      <c r="N8365">
        <v>10.199999999999999</v>
      </c>
      <c r="P8365" cm="1">
        <f t="array" ref="P8365">IF(Q8365&gt;0,INDEX(Q8365:Q30089,MATCH(TRUE,INDEX(Q8365:Q30089="",,),0)-1),"")</f>
        <v>8</v>
      </c>
      <c r="Q8365">
        <v>8</v>
      </c>
      <c r="R8365">
        <f t="shared" si="132"/>
        <v>0</v>
      </c>
    </row>
    <row r="8366" spans="1:18" x14ac:dyDescent="0.3">
      <c r="A8366" t="s">
        <v>603</v>
      </c>
      <c r="B8366" s="1">
        <v>38456</v>
      </c>
      <c r="C8366" t="s">
        <v>16</v>
      </c>
      <c r="D8366" t="s">
        <v>666</v>
      </c>
      <c r="E8366" t="s">
        <v>667</v>
      </c>
      <c r="G8366" s="6" t="s">
        <v>29</v>
      </c>
      <c r="H8366" t="s">
        <v>25</v>
      </c>
      <c r="I8366" t="s">
        <v>26</v>
      </c>
      <c r="J8366" t="s">
        <v>27</v>
      </c>
      <c r="K8366">
        <v>36</v>
      </c>
      <c r="L8366">
        <v>19.600000000000001</v>
      </c>
      <c r="M8366" t="s">
        <v>492</v>
      </c>
      <c r="N8366">
        <v>19.600000000000001</v>
      </c>
      <c r="P8366" cm="1">
        <f t="array" ref="P8366">IF(Q8366&gt;0,INDEX(Q8366:Q30090,MATCH(TRUE,INDEX(Q8366:Q30090="",,),0)-1),"")</f>
        <v>8</v>
      </c>
      <c r="Q8366">
        <v>8</v>
      </c>
      <c r="R8366">
        <f t="shared" si="132"/>
        <v>0</v>
      </c>
    </row>
    <row r="8367" spans="1:18" x14ac:dyDescent="0.3">
      <c r="P8367" t="str" cm="1">
        <f t="array" ref="P8367">IF(Q8367&gt;0,INDEX(Q8367:Q30091,MATCH(TRUE,INDEX(Q8367:Q30091="",,),0)-1),"")</f>
        <v/>
      </c>
      <c r="R8367" t="str">
        <f t="shared" si="132"/>
        <v/>
      </c>
    </row>
    <row r="8368" spans="1:18" x14ac:dyDescent="0.3">
      <c r="A8368" s="3" t="s">
        <v>603</v>
      </c>
      <c r="B8368" s="4">
        <v>38511</v>
      </c>
      <c r="C8368" s="3" t="s">
        <v>16</v>
      </c>
      <c r="D8368" s="3" t="s">
        <v>668</v>
      </c>
      <c r="E8368" s="3" t="s">
        <v>669</v>
      </c>
      <c r="F8368" s="3" t="s">
        <v>172</v>
      </c>
      <c r="G8368" s="3" t="s">
        <v>19</v>
      </c>
      <c r="H8368" s="3" t="s">
        <v>41</v>
      </c>
      <c r="I8368" s="3" t="s">
        <v>21</v>
      </c>
      <c r="J8368" s="3" t="s">
        <v>22</v>
      </c>
      <c r="K8368" s="3">
        <v>585</v>
      </c>
      <c r="L8368" s="3">
        <v>237</v>
      </c>
      <c r="M8368" s="3" t="s">
        <v>173</v>
      </c>
      <c r="N8368" s="3"/>
      <c r="O8368" s="3"/>
      <c r="P8368" s="3" t="str" cm="1">
        <f t="array" ref="P8368">IF(Q8368&gt;0,INDEX(Q8368:Q30092,MATCH(TRUE,INDEX(Q8368:Q30092="",,),0)-1),"")</f>
        <v/>
      </c>
      <c r="Q8368" s="3"/>
      <c r="R8368">
        <f t="shared" ref="R8368:R8375" si="133">IF(M8368="NO BIDS","",0)</f>
        <v>0</v>
      </c>
    </row>
    <row r="8369" spans="1:18" x14ac:dyDescent="0.3">
      <c r="A8369" t="s">
        <v>603</v>
      </c>
      <c r="B8369" s="1">
        <v>38511</v>
      </c>
      <c r="C8369" t="s">
        <v>16</v>
      </c>
      <c r="D8369" t="s">
        <v>668</v>
      </c>
      <c r="E8369" t="s">
        <v>669</v>
      </c>
      <c r="F8369" t="s">
        <v>172</v>
      </c>
      <c r="G8369" t="s">
        <v>19</v>
      </c>
      <c r="H8369" t="s">
        <v>41</v>
      </c>
      <c r="I8369" t="s">
        <v>26</v>
      </c>
      <c r="J8369" t="s">
        <v>27</v>
      </c>
      <c r="K8369">
        <v>372</v>
      </c>
      <c r="L8369">
        <v>34.85</v>
      </c>
      <c r="M8369" t="s">
        <v>173</v>
      </c>
      <c r="P8369" t="str" cm="1">
        <f t="array" ref="P8369">IF(Q8369&gt;0,INDEX(Q8369:Q30093,MATCH(TRUE,INDEX(Q8369:Q30093="",,),0)-1),"")</f>
        <v/>
      </c>
      <c r="R8369">
        <f t="shared" si="133"/>
        <v>0</v>
      </c>
    </row>
    <row r="8370" spans="1:18" x14ac:dyDescent="0.3">
      <c r="A8370" t="s">
        <v>603</v>
      </c>
      <c r="B8370" s="1">
        <v>38511</v>
      </c>
      <c r="C8370" t="s">
        <v>16</v>
      </c>
      <c r="D8370" t="s">
        <v>668</v>
      </c>
      <c r="E8370" t="s">
        <v>669</v>
      </c>
      <c r="F8370" t="s">
        <v>172</v>
      </c>
      <c r="G8370" s="6" t="s">
        <v>29</v>
      </c>
      <c r="H8370" t="s">
        <v>28</v>
      </c>
      <c r="I8370" t="s">
        <v>21</v>
      </c>
      <c r="J8370" t="s">
        <v>22</v>
      </c>
      <c r="K8370">
        <v>6.2</v>
      </c>
      <c r="L8370">
        <v>125</v>
      </c>
      <c r="M8370" t="s">
        <v>173</v>
      </c>
      <c r="P8370" t="str" cm="1">
        <f t="array" ref="P8370">IF(Q8370&gt;0,INDEX(Q8370:Q30094,MATCH(TRUE,INDEX(Q8370:Q30094="",,),0)-1),"")</f>
        <v/>
      </c>
      <c r="R8370">
        <f t="shared" si="133"/>
        <v>0</v>
      </c>
    </row>
    <row r="8371" spans="1:18" x14ac:dyDescent="0.3">
      <c r="A8371" t="s">
        <v>603</v>
      </c>
      <c r="B8371" s="1">
        <v>38511</v>
      </c>
      <c r="C8371" t="s">
        <v>16</v>
      </c>
      <c r="D8371" t="s">
        <v>668</v>
      </c>
      <c r="E8371" t="s">
        <v>669</v>
      </c>
      <c r="F8371" t="s">
        <v>172</v>
      </c>
      <c r="G8371" s="6" t="s">
        <v>29</v>
      </c>
      <c r="H8371" t="s">
        <v>497</v>
      </c>
      <c r="I8371" t="s">
        <v>21</v>
      </c>
      <c r="J8371" t="s">
        <v>22</v>
      </c>
      <c r="K8371">
        <v>25.3</v>
      </c>
      <c r="L8371">
        <v>28</v>
      </c>
      <c r="M8371" t="s">
        <v>173</v>
      </c>
      <c r="P8371" t="str" cm="1">
        <f t="array" ref="P8371">IF(Q8371&gt;0,INDEX(Q8371:Q30095,MATCH(TRUE,INDEX(Q8371:Q30095="",,),0)-1),"")</f>
        <v/>
      </c>
      <c r="R8371">
        <f t="shared" si="133"/>
        <v>0</v>
      </c>
    </row>
    <row r="8372" spans="1:18" x14ac:dyDescent="0.3">
      <c r="A8372" t="s">
        <v>603</v>
      </c>
      <c r="B8372" s="1">
        <v>38511</v>
      </c>
      <c r="C8372" t="s">
        <v>16</v>
      </c>
      <c r="D8372" t="s">
        <v>668</v>
      </c>
      <c r="E8372" t="s">
        <v>669</v>
      </c>
      <c r="F8372" t="s">
        <v>172</v>
      </c>
      <c r="G8372" s="6" t="s">
        <v>29</v>
      </c>
      <c r="H8372" t="s">
        <v>30</v>
      </c>
      <c r="I8372" t="s">
        <v>26</v>
      </c>
      <c r="J8372" t="s">
        <v>27</v>
      </c>
      <c r="K8372">
        <v>8</v>
      </c>
      <c r="L8372">
        <v>11.5</v>
      </c>
      <c r="M8372" t="s">
        <v>173</v>
      </c>
      <c r="P8372" t="str" cm="1">
        <f t="array" ref="P8372">IF(Q8372&gt;0,INDEX(Q8372:Q30096,MATCH(TRUE,INDEX(Q8372:Q30096="",,),0)-1),"")</f>
        <v/>
      </c>
      <c r="R8372">
        <f t="shared" si="133"/>
        <v>0</v>
      </c>
    </row>
    <row r="8373" spans="1:18" x14ac:dyDescent="0.3">
      <c r="A8373" t="s">
        <v>603</v>
      </c>
      <c r="B8373" s="1">
        <v>38511</v>
      </c>
      <c r="C8373" t="s">
        <v>16</v>
      </c>
      <c r="D8373" t="s">
        <v>668</v>
      </c>
      <c r="E8373" t="s">
        <v>669</v>
      </c>
      <c r="F8373" t="s">
        <v>172</v>
      </c>
      <c r="G8373" s="6" t="s">
        <v>29</v>
      </c>
      <c r="H8373" t="s">
        <v>28</v>
      </c>
      <c r="I8373" t="s">
        <v>26</v>
      </c>
      <c r="J8373" t="s">
        <v>27</v>
      </c>
      <c r="K8373">
        <v>38</v>
      </c>
      <c r="L8373">
        <v>24.5</v>
      </c>
      <c r="M8373" t="s">
        <v>173</v>
      </c>
      <c r="P8373" t="str" cm="1">
        <f t="array" ref="P8373">IF(Q8373&gt;0,INDEX(Q8373:Q30097,MATCH(TRUE,INDEX(Q8373:Q30097="",,),0)-1),"")</f>
        <v/>
      </c>
      <c r="R8373">
        <f t="shared" si="133"/>
        <v>0</v>
      </c>
    </row>
    <row r="8374" spans="1:18" x14ac:dyDescent="0.3">
      <c r="A8374" t="s">
        <v>603</v>
      </c>
      <c r="B8374" s="1">
        <v>38511</v>
      </c>
      <c r="C8374" t="s">
        <v>16</v>
      </c>
      <c r="D8374" t="s">
        <v>668</v>
      </c>
      <c r="E8374" t="s">
        <v>669</v>
      </c>
      <c r="F8374" t="s">
        <v>172</v>
      </c>
      <c r="G8374" s="6" t="s">
        <v>29</v>
      </c>
      <c r="H8374" t="s">
        <v>497</v>
      </c>
      <c r="I8374" t="s">
        <v>26</v>
      </c>
      <c r="J8374" t="s">
        <v>27</v>
      </c>
      <c r="K8374">
        <v>11</v>
      </c>
      <c r="L8374">
        <v>4.5</v>
      </c>
      <c r="M8374" t="s">
        <v>173</v>
      </c>
      <c r="P8374" t="str" cm="1">
        <f t="array" ref="P8374">IF(Q8374&gt;0,INDEX(Q8374:Q30098,MATCH(TRUE,INDEX(Q8374:Q30098="",,),0)-1),"")</f>
        <v/>
      </c>
      <c r="R8374">
        <f t="shared" si="133"/>
        <v>0</v>
      </c>
    </row>
    <row r="8375" spans="1:18" x14ac:dyDescent="0.3">
      <c r="A8375" t="s">
        <v>603</v>
      </c>
      <c r="B8375" s="1">
        <v>38511</v>
      </c>
      <c r="C8375" t="s">
        <v>16</v>
      </c>
      <c r="D8375" t="s">
        <v>668</v>
      </c>
      <c r="E8375" t="s">
        <v>669</v>
      </c>
      <c r="F8375" t="s">
        <v>172</v>
      </c>
      <c r="G8375" s="6" t="s">
        <v>29</v>
      </c>
      <c r="H8375" t="s">
        <v>43</v>
      </c>
      <c r="I8375" t="s">
        <v>26</v>
      </c>
      <c r="J8375" t="s">
        <v>27</v>
      </c>
      <c r="K8375">
        <v>15</v>
      </c>
      <c r="L8375">
        <v>12.65</v>
      </c>
      <c r="M8375" t="s">
        <v>173</v>
      </c>
      <c r="P8375" t="str" cm="1">
        <f t="array" ref="P8375">IF(Q8375&gt;0,INDEX(Q8375:Q30099,MATCH(TRUE,INDEX(Q8375:Q30099="",,),0)-1),"")</f>
        <v/>
      </c>
      <c r="R8375">
        <f t="shared" si="133"/>
        <v>0</v>
      </c>
    </row>
    <row r="8376" spans="1:18" x14ac:dyDescent="0.3">
      <c r="P8376" t="str" cm="1">
        <f t="array" ref="P8376">IF(Q8376&gt;0,INDEX(Q8376:Q30100,MATCH(TRUE,INDEX(Q8376:Q30100="",,),0)-1),"")</f>
        <v/>
      </c>
      <c r="R8376" t="str">
        <f t="shared" ref="R8376:R8402" si="134">IF(P8376="","",0)</f>
        <v/>
      </c>
    </row>
    <row r="8377" spans="1:18" x14ac:dyDescent="0.3">
      <c r="A8377" t="s">
        <v>603</v>
      </c>
      <c r="B8377" s="1">
        <v>38511</v>
      </c>
      <c r="C8377" t="s">
        <v>16</v>
      </c>
      <c r="D8377" t="s">
        <v>670</v>
      </c>
      <c r="E8377" t="s">
        <v>671</v>
      </c>
      <c r="G8377" t="s">
        <v>19</v>
      </c>
      <c r="H8377" t="s">
        <v>20</v>
      </c>
      <c r="I8377" t="s">
        <v>21</v>
      </c>
      <c r="J8377" t="s">
        <v>22</v>
      </c>
      <c r="K8377">
        <v>5.3</v>
      </c>
      <c r="L8377">
        <v>228</v>
      </c>
      <c r="M8377" t="s">
        <v>59</v>
      </c>
      <c r="N8377">
        <v>680</v>
      </c>
      <c r="O8377" t="s">
        <v>24</v>
      </c>
      <c r="P8377" cm="1">
        <f t="array" ref="P8377">IF(Q8377&gt;0,INDEX(Q8377:Q30101,MATCH(TRUE,INDEX(Q8377:Q30101="",,),0)-1),"")</f>
        <v>3</v>
      </c>
      <c r="Q8377">
        <v>1</v>
      </c>
      <c r="R8377">
        <f t="shared" si="134"/>
        <v>0</v>
      </c>
    </row>
    <row r="8378" spans="1:18" x14ac:dyDescent="0.3">
      <c r="A8378" t="s">
        <v>603</v>
      </c>
      <c r="B8378" s="1">
        <v>38511</v>
      </c>
      <c r="C8378" t="s">
        <v>16</v>
      </c>
      <c r="D8378" t="s">
        <v>670</v>
      </c>
      <c r="E8378" t="s">
        <v>671</v>
      </c>
      <c r="G8378" t="s">
        <v>19</v>
      </c>
      <c r="H8378" t="s">
        <v>43</v>
      </c>
      <c r="I8378" t="s">
        <v>26</v>
      </c>
      <c r="J8378" t="s">
        <v>27</v>
      </c>
      <c r="K8378">
        <v>172</v>
      </c>
      <c r="L8378">
        <v>10.35</v>
      </c>
      <c r="M8378" t="s">
        <v>59</v>
      </c>
      <c r="N8378">
        <v>16.399999999999999</v>
      </c>
      <c r="O8378" t="s">
        <v>24</v>
      </c>
      <c r="P8378" cm="1">
        <f t="array" ref="P8378">IF(Q8378&gt;0,INDEX(Q8378:Q30102,MATCH(TRUE,INDEX(Q8378:Q30102="",,),0)-1),"")</f>
        <v>3</v>
      </c>
      <c r="Q8378">
        <v>1</v>
      </c>
      <c r="R8378">
        <f t="shared" si="134"/>
        <v>0</v>
      </c>
    </row>
    <row r="8379" spans="1:18" x14ac:dyDescent="0.3">
      <c r="A8379" t="s">
        <v>603</v>
      </c>
      <c r="B8379" s="1">
        <v>38511</v>
      </c>
      <c r="C8379" t="s">
        <v>16</v>
      </c>
      <c r="D8379" t="s">
        <v>670</v>
      </c>
      <c r="E8379" t="s">
        <v>671</v>
      </c>
      <c r="G8379" s="6" t="s">
        <v>29</v>
      </c>
      <c r="H8379" t="s">
        <v>126</v>
      </c>
      <c r="I8379" t="s">
        <v>21</v>
      </c>
      <c r="J8379" t="s">
        <v>22</v>
      </c>
      <c r="K8379">
        <v>1.5</v>
      </c>
      <c r="L8379">
        <v>45</v>
      </c>
      <c r="M8379" t="s">
        <v>59</v>
      </c>
      <c r="N8379">
        <v>45</v>
      </c>
      <c r="O8379" t="s">
        <v>24</v>
      </c>
      <c r="P8379" cm="1">
        <f t="array" ref="P8379">IF(Q8379&gt;0,INDEX(Q8379:Q30103,MATCH(TRUE,INDEX(Q8379:Q30103="",,),0)-1),"")</f>
        <v>3</v>
      </c>
      <c r="Q8379">
        <v>1</v>
      </c>
      <c r="R8379">
        <f t="shared" si="134"/>
        <v>0</v>
      </c>
    </row>
    <row r="8380" spans="1:18" x14ac:dyDescent="0.3">
      <c r="A8380" t="s">
        <v>603</v>
      </c>
      <c r="B8380" s="1">
        <v>38511</v>
      </c>
      <c r="C8380" t="s">
        <v>16</v>
      </c>
      <c r="D8380" t="s">
        <v>670</v>
      </c>
      <c r="E8380" t="s">
        <v>671</v>
      </c>
      <c r="G8380" s="6" t="s">
        <v>29</v>
      </c>
      <c r="H8380" t="s">
        <v>30</v>
      </c>
      <c r="I8380" t="s">
        <v>26</v>
      </c>
      <c r="J8380" t="s">
        <v>27</v>
      </c>
      <c r="K8380">
        <v>16</v>
      </c>
      <c r="L8380">
        <v>11</v>
      </c>
      <c r="M8380" t="s">
        <v>59</v>
      </c>
      <c r="N8380">
        <v>11</v>
      </c>
      <c r="O8380" t="s">
        <v>24</v>
      </c>
      <c r="P8380" cm="1">
        <f t="array" ref="P8380">IF(Q8380&gt;0,INDEX(Q8380:Q30104,MATCH(TRUE,INDEX(Q8380:Q30104="",,),0)-1),"")</f>
        <v>3</v>
      </c>
      <c r="Q8380">
        <v>1</v>
      </c>
      <c r="R8380">
        <f t="shared" si="134"/>
        <v>0</v>
      </c>
    </row>
    <row r="8381" spans="1:18" x14ac:dyDescent="0.3">
      <c r="A8381" t="s">
        <v>603</v>
      </c>
      <c r="B8381" s="1">
        <v>38511</v>
      </c>
      <c r="C8381" t="s">
        <v>16</v>
      </c>
      <c r="D8381" t="s">
        <v>670</v>
      </c>
      <c r="E8381" t="s">
        <v>671</v>
      </c>
      <c r="G8381" t="s">
        <v>19</v>
      </c>
      <c r="H8381" t="s">
        <v>20</v>
      </c>
      <c r="I8381" t="s">
        <v>21</v>
      </c>
      <c r="J8381" t="s">
        <v>22</v>
      </c>
      <c r="K8381">
        <v>5.3</v>
      </c>
      <c r="L8381">
        <v>228</v>
      </c>
      <c r="M8381" t="s">
        <v>672</v>
      </c>
      <c r="N8381">
        <v>456</v>
      </c>
      <c r="P8381" cm="1">
        <f t="array" ref="P8381">IF(Q8381&gt;0,INDEX(Q8381:Q30105,MATCH(TRUE,INDEX(Q8381:Q30105="",,),0)-1),"")</f>
        <v>3</v>
      </c>
      <c r="Q8381">
        <v>2</v>
      </c>
      <c r="R8381">
        <f t="shared" si="134"/>
        <v>0</v>
      </c>
    </row>
    <row r="8382" spans="1:18" x14ac:dyDescent="0.3">
      <c r="A8382" t="s">
        <v>603</v>
      </c>
      <c r="B8382" s="1">
        <v>38511</v>
      </c>
      <c r="C8382" t="s">
        <v>16</v>
      </c>
      <c r="D8382" t="s">
        <v>670</v>
      </c>
      <c r="E8382" t="s">
        <v>671</v>
      </c>
      <c r="G8382" t="s">
        <v>19</v>
      </c>
      <c r="H8382" t="s">
        <v>43</v>
      </c>
      <c r="I8382" t="s">
        <v>26</v>
      </c>
      <c r="J8382" t="s">
        <v>27</v>
      </c>
      <c r="K8382">
        <v>172</v>
      </c>
      <c r="L8382">
        <v>10.35</v>
      </c>
      <c r="M8382" t="s">
        <v>672</v>
      </c>
      <c r="N8382">
        <v>20.7</v>
      </c>
      <c r="P8382" cm="1">
        <f t="array" ref="P8382">IF(Q8382&gt;0,INDEX(Q8382:Q30106,MATCH(TRUE,INDEX(Q8382:Q30106="",,),0)-1),"")</f>
        <v>3</v>
      </c>
      <c r="Q8382">
        <v>2</v>
      </c>
      <c r="R8382">
        <f t="shared" si="134"/>
        <v>0</v>
      </c>
    </row>
    <row r="8383" spans="1:18" x14ac:dyDescent="0.3">
      <c r="A8383" t="s">
        <v>603</v>
      </c>
      <c r="B8383" s="1">
        <v>38511</v>
      </c>
      <c r="C8383" t="s">
        <v>16</v>
      </c>
      <c r="D8383" t="s">
        <v>670</v>
      </c>
      <c r="E8383" t="s">
        <v>671</v>
      </c>
      <c r="G8383" s="6" t="s">
        <v>29</v>
      </c>
      <c r="H8383" t="s">
        <v>126</v>
      </c>
      <c r="I8383" t="s">
        <v>21</v>
      </c>
      <c r="J8383" t="s">
        <v>22</v>
      </c>
      <c r="K8383">
        <v>1.5</v>
      </c>
      <c r="L8383">
        <v>45</v>
      </c>
      <c r="M8383" t="s">
        <v>672</v>
      </c>
      <c r="N8383">
        <v>45</v>
      </c>
      <c r="P8383" cm="1">
        <f t="array" ref="P8383">IF(Q8383&gt;0,INDEX(Q8383:Q30107,MATCH(TRUE,INDEX(Q8383:Q30107="",,),0)-1),"")</f>
        <v>3</v>
      </c>
      <c r="Q8383">
        <v>2</v>
      </c>
      <c r="R8383">
        <f t="shared" si="134"/>
        <v>0</v>
      </c>
    </row>
    <row r="8384" spans="1:18" x14ac:dyDescent="0.3">
      <c r="A8384" t="s">
        <v>603</v>
      </c>
      <c r="B8384" s="1">
        <v>38511</v>
      </c>
      <c r="C8384" t="s">
        <v>16</v>
      </c>
      <c r="D8384" t="s">
        <v>670</v>
      </c>
      <c r="E8384" t="s">
        <v>671</v>
      </c>
      <c r="G8384" s="6" t="s">
        <v>29</v>
      </c>
      <c r="H8384" t="s">
        <v>30</v>
      </c>
      <c r="I8384" t="s">
        <v>26</v>
      </c>
      <c r="J8384" t="s">
        <v>27</v>
      </c>
      <c r="K8384">
        <v>16</v>
      </c>
      <c r="L8384">
        <v>11</v>
      </c>
      <c r="M8384" t="s">
        <v>672</v>
      </c>
      <c r="N8384">
        <v>11</v>
      </c>
      <c r="P8384" cm="1">
        <f t="array" ref="P8384">IF(Q8384&gt;0,INDEX(Q8384:Q30108,MATCH(TRUE,INDEX(Q8384:Q30108="",,),0)-1),"")</f>
        <v>3</v>
      </c>
      <c r="Q8384">
        <v>2</v>
      </c>
      <c r="R8384">
        <f t="shared" si="134"/>
        <v>0</v>
      </c>
    </row>
    <row r="8385" spans="1:18" x14ac:dyDescent="0.3">
      <c r="A8385" t="s">
        <v>603</v>
      </c>
      <c r="B8385" s="1">
        <v>38511</v>
      </c>
      <c r="C8385" t="s">
        <v>16</v>
      </c>
      <c r="D8385" t="s">
        <v>670</v>
      </c>
      <c r="E8385" t="s">
        <v>671</v>
      </c>
      <c r="G8385" t="s">
        <v>19</v>
      </c>
      <c r="H8385" t="s">
        <v>20</v>
      </c>
      <c r="I8385" t="s">
        <v>21</v>
      </c>
      <c r="J8385" t="s">
        <v>22</v>
      </c>
      <c r="K8385">
        <v>5.3</v>
      </c>
      <c r="L8385">
        <v>228</v>
      </c>
      <c r="M8385" t="s">
        <v>673</v>
      </c>
      <c r="N8385">
        <v>300</v>
      </c>
      <c r="P8385" cm="1">
        <f t="array" ref="P8385">IF(Q8385&gt;0,INDEX(Q8385:Q30109,MATCH(TRUE,INDEX(Q8385:Q30109="",,),0)-1),"")</f>
        <v>3</v>
      </c>
      <c r="Q8385">
        <v>3</v>
      </c>
      <c r="R8385">
        <f t="shared" si="134"/>
        <v>0</v>
      </c>
    </row>
    <row r="8386" spans="1:18" x14ac:dyDescent="0.3">
      <c r="A8386" t="s">
        <v>603</v>
      </c>
      <c r="B8386" s="1">
        <v>38511</v>
      </c>
      <c r="C8386" t="s">
        <v>16</v>
      </c>
      <c r="D8386" t="s">
        <v>670</v>
      </c>
      <c r="E8386" t="s">
        <v>671</v>
      </c>
      <c r="G8386" t="s">
        <v>19</v>
      </c>
      <c r="H8386" t="s">
        <v>43</v>
      </c>
      <c r="I8386" t="s">
        <v>26</v>
      </c>
      <c r="J8386" t="s">
        <v>27</v>
      </c>
      <c r="K8386">
        <v>172</v>
      </c>
      <c r="L8386">
        <v>10.35</v>
      </c>
      <c r="M8386" t="s">
        <v>673</v>
      </c>
      <c r="N8386">
        <v>15</v>
      </c>
      <c r="P8386" cm="1">
        <f t="array" ref="P8386">IF(Q8386&gt;0,INDEX(Q8386:Q30110,MATCH(TRUE,INDEX(Q8386:Q30110="",,),0)-1),"")</f>
        <v>3</v>
      </c>
      <c r="Q8386">
        <v>3</v>
      </c>
      <c r="R8386">
        <f t="shared" si="134"/>
        <v>0</v>
      </c>
    </row>
    <row r="8387" spans="1:18" x14ac:dyDescent="0.3">
      <c r="A8387" t="s">
        <v>603</v>
      </c>
      <c r="B8387" s="1">
        <v>38511</v>
      </c>
      <c r="C8387" t="s">
        <v>16</v>
      </c>
      <c r="D8387" t="s">
        <v>670</v>
      </c>
      <c r="E8387" t="s">
        <v>671</v>
      </c>
      <c r="G8387" s="6" t="s">
        <v>29</v>
      </c>
      <c r="H8387" t="s">
        <v>126</v>
      </c>
      <c r="I8387" t="s">
        <v>21</v>
      </c>
      <c r="J8387" t="s">
        <v>22</v>
      </c>
      <c r="K8387">
        <v>1.5</v>
      </c>
      <c r="L8387">
        <v>45</v>
      </c>
      <c r="M8387" t="s">
        <v>673</v>
      </c>
      <c r="N8387">
        <v>45</v>
      </c>
      <c r="P8387" cm="1">
        <f t="array" ref="P8387">IF(Q8387&gt;0,INDEX(Q8387:Q30111,MATCH(TRUE,INDEX(Q8387:Q30111="",,),0)-1),"")</f>
        <v>3</v>
      </c>
      <c r="Q8387">
        <v>3</v>
      </c>
      <c r="R8387">
        <f t="shared" si="134"/>
        <v>0</v>
      </c>
    </row>
    <row r="8388" spans="1:18" x14ac:dyDescent="0.3">
      <c r="A8388" t="s">
        <v>603</v>
      </c>
      <c r="B8388" s="1">
        <v>38511</v>
      </c>
      <c r="C8388" t="s">
        <v>16</v>
      </c>
      <c r="D8388" t="s">
        <v>670</v>
      </c>
      <c r="E8388" t="s">
        <v>671</v>
      </c>
      <c r="G8388" s="6" t="s">
        <v>29</v>
      </c>
      <c r="H8388" t="s">
        <v>30</v>
      </c>
      <c r="I8388" t="s">
        <v>26</v>
      </c>
      <c r="J8388" t="s">
        <v>27</v>
      </c>
      <c r="K8388">
        <v>16</v>
      </c>
      <c r="L8388">
        <v>11</v>
      </c>
      <c r="M8388" t="s">
        <v>673</v>
      </c>
      <c r="N8388">
        <v>11</v>
      </c>
      <c r="P8388" cm="1">
        <f t="array" ref="P8388">IF(Q8388&gt;0,INDEX(Q8388:Q30112,MATCH(TRUE,INDEX(Q8388:Q30112="",,),0)-1),"")</f>
        <v>3</v>
      </c>
      <c r="Q8388">
        <v>3</v>
      </c>
      <c r="R8388">
        <f t="shared" si="134"/>
        <v>0</v>
      </c>
    </row>
    <row r="8389" spans="1:18" x14ac:dyDescent="0.3">
      <c r="P8389" t="str" cm="1">
        <f t="array" ref="P8389">IF(Q8389&gt;0,INDEX(Q8389:Q30113,MATCH(TRUE,INDEX(Q8389:Q30113="",,),0)-1),"")</f>
        <v/>
      </c>
      <c r="R8389" t="str">
        <f t="shared" si="134"/>
        <v/>
      </c>
    </row>
    <row r="8390" spans="1:18" x14ac:dyDescent="0.3">
      <c r="A8390" t="s">
        <v>603</v>
      </c>
      <c r="B8390" s="1">
        <v>38511</v>
      </c>
      <c r="C8390" t="s">
        <v>16</v>
      </c>
      <c r="D8390" t="s">
        <v>674</v>
      </c>
      <c r="E8390" t="s">
        <v>675</v>
      </c>
      <c r="G8390" t="s">
        <v>19</v>
      </c>
      <c r="H8390" t="s">
        <v>41</v>
      </c>
      <c r="I8390" t="s">
        <v>21</v>
      </c>
      <c r="J8390" t="s">
        <v>22</v>
      </c>
      <c r="K8390">
        <v>460.9</v>
      </c>
      <c r="L8390">
        <v>209</v>
      </c>
      <c r="M8390" t="s">
        <v>45</v>
      </c>
      <c r="N8390">
        <v>221</v>
      </c>
      <c r="O8390" t="s">
        <v>24</v>
      </c>
      <c r="P8390" cm="1">
        <f t="array" ref="P8390">IF(Q8390&gt;0,INDEX(Q8390:Q30114,MATCH(TRUE,INDEX(Q8390:Q30114="",,),0)-1),"")</f>
        <v>2</v>
      </c>
      <c r="Q8390">
        <v>1</v>
      </c>
      <c r="R8390">
        <f t="shared" si="134"/>
        <v>0</v>
      </c>
    </row>
    <row r="8391" spans="1:18" x14ac:dyDescent="0.3">
      <c r="A8391" t="s">
        <v>603</v>
      </c>
      <c r="B8391" s="1">
        <v>38511</v>
      </c>
      <c r="C8391" t="s">
        <v>16</v>
      </c>
      <c r="D8391" t="s">
        <v>674</v>
      </c>
      <c r="E8391" t="s">
        <v>675</v>
      </c>
      <c r="G8391" t="s">
        <v>19</v>
      </c>
      <c r="H8391" t="s">
        <v>41</v>
      </c>
      <c r="I8391" t="s">
        <v>26</v>
      </c>
      <c r="J8391" t="s">
        <v>27</v>
      </c>
      <c r="K8391">
        <v>249</v>
      </c>
      <c r="L8391">
        <v>31.25</v>
      </c>
      <c r="M8391" t="s">
        <v>45</v>
      </c>
      <c r="N8391">
        <v>45</v>
      </c>
      <c r="O8391" t="s">
        <v>24</v>
      </c>
      <c r="P8391" cm="1">
        <f t="array" ref="P8391">IF(Q8391&gt;0,INDEX(Q8391:Q30115,MATCH(TRUE,INDEX(Q8391:Q30115="",,),0)-1),"")</f>
        <v>2</v>
      </c>
      <c r="Q8391">
        <v>1</v>
      </c>
      <c r="R8391">
        <f t="shared" si="134"/>
        <v>0</v>
      </c>
    </row>
    <row r="8392" spans="1:18" x14ac:dyDescent="0.3">
      <c r="A8392" t="s">
        <v>603</v>
      </c>
      <c r="B8392" s="1">
        <v>38511</v>
      </c>
      <c r="C8392" t="s">
        <v>16</v>
      </c>
      <c r="D8392" t="s">
        <v>674</v>
      </c>
      <c r="E8392" t="s">
        <v>675</v>
      </c>
      <c r="G8392" s="6" t="s">
        <v>29</v>
      </c>
      <c r="H8392" t="s">
        <v>30</v>
      </c>
      <c r="I8392" t="s">
        <v>26</v>
      </c>
      <c r="J8392" t="s">
        <v>27</v>
      </c>
      <c r="K8392">
        <v>50</v>
      </c>
      <c r="L8392">
        <v>9.85</v>
      </c>
      <c r="M8392" t="s">
        <v>45</v>
      </c>
      <c r="N8392">
        <v>9.85</v>
      </c>
      <c r="O8392" t="s">
        <v>24</v>
      </c>
      <c r="P8392" cm="1">
        <f t="array" ref="P8392">IF(Q8392&gt;0,INDEX(Q8392:Q30116,MATCH(TRUE,INDEX(Q8392:Q30116="",,),0)-1),"")</f>
        <v>2</v>
      </c>
      <c r="Q8392">
        <v>1</v>
      </c>
      <c r="R8392">
        <f t="shared" si="134"/>
        <v>0</v>
      </c>
    </row>
    <row r="8393" spans="1:18" x14ac:dyDescent="0.3">
      <c r="A8393" t="s">
        <v>603</v>
      </c>
      <c r="B8393" s="1">
        <v>38511</v>
      </c>
      <c r="C8393" t="s">
        <v>16</v>
      </c>
      <c r="D8393" t="s">
        <v>674</v>
      </c>
      <c r="E8393" t="s">
        <v>675</v>
      </c>
      <c r="G8393" s="6" t="s">
        <v>29</v>
      </c>
      <c r="H8393" t="s">
        <v>28</v>
      </c>
      <c r="I8393" t="s">
        <v>26</v>
      </c>
      <c r="J8393" t="s">
        <v>27</v>
      </c>
      <c r="K8393">
        <v>9</v>
      </c>
      <c r="L8393">
        <v>22.75</v>
      </c>
      <c r="M8393" t="s">
        <v>45</v>
      </c>
      <c r="N8393">
        <v>22.75</v>
      </c>
      <c r="O8393" t="s">
        <v>24</v>
      </c>
      <c r="P8393" cm="1">
        <f t="array" ref="P8393">IF(Q8393&gt;0,INDEX(Q8393:Q30117,MATCH(TRUE,INDEX(Q8393:Q30117="",,),0)-1),"")</f>
        <v>2</v>
      </c>
      <c r="Q8393">
        <v>1</v>
      </c>
      <c r="R8393">
        <f t="shared" si="134"/>
        <v>0</v>
      </c>
    </row>
    <row r="8394" spans="1:18" x14ac:dyDescent="0.3">
      <c r="A8394" t="s">
        <v>603</v>
      </c>
      <c r="B8394" s="1">
        <v>38511</v>
      </c>
      <c r="C8394" t="s">
        <v>16</v>
      </c>
      <c r="D8394" t="s">
        <v>674</v>
      </c>
      <c r="E8394" t="s">
        <v>675</v>
      </c>
      <c r="G8394" s="6" t="s">
        <v>29</v>
      </c>
      <c r="H8394" t="s">
        <v>497</v>
      </c>
      <c r="I8394" t="s">
        <v>26</v>
      </c>
      <c r="J8394" t="s">
        <v>27</v>
      </c>
      <c r="K8394">
        <v>29</v>
      </c>
      <c r="L8394">
        <v>3.75</v>
      </c>
      <c r="M8394" t="s">
        <v>45</v>
      </c>
      <c r="N8394">
        <v>3.75</v>
      </c>
      <c r="O8394" t="s">
        <v>24</v>
      </c>
      <c r="P8394" cm="1">
        <f t="array" ref="P8394">IF(Q8394&gt;0,INDEX(Q8394:Q30118,MATCH(TRUE,INDEX(Q8394:Q30118="",,),0)-1),"")</f>
        <v>2</v>
      </c>
      <c r="Q8394">
        <v>1</v>
      </c>
      <c r="R8394">
        <f t="shared" si="134"/>
        <v>0</v>
      </c>
    </row>
    <row r="8395" spans="1:18" x14ac:dyDescent="0.3">
      <c r="A8395" t="s">
        <v>603</v>
      </c>
      <c r="B8395" s="1">
        <v>38511</v>
      </c>
      <c r="C8395" t="s">
        <v>16</v>
      </c>
      <c r="D8395" t="s">
        <v>674</v>
      </c>
      <c r="E8395" t="s">
        <v>675</v>
      </c>
      <c r="G8395" s="6" t="s">
        <v>29</v>
      </c>
      <c r="H8395" t="s">
        <v>43</v>
      </c>
      <c r="I8395" t="s">
        <v>26</v>
      </c>
      <c r="J8395" t="s">
        <v>27</v>
      </c>
      <c r="K8395">
        <v>31</v>
      </c>
      <c r="L8395">
        <v>9.5</v>
      </c>
      <c r="M8395" t="s">
        <v>45</v>
      </c>
      <c r="N8395">
        <v>9.5</v>
      </c>
      <c r="O8395" t="s">
        <v>24</v>
      </c>
      <c r="P8395" cm="1">
        <f t="array" ref="P8395">IF(Q8395&gt;0,INDEX(Q8395:Q30119,MATCH(TRUE,INDEX(Q8395:Q30119="",,),0)-1),"")</f>
        <v>2</v>
      </c>
      <c r="Q8395">
        <v>1</v>
      </c>
      <c r="R8395">
        <f t="shared" si="134"/>
        <v>0</v>
      </c>
    </row>
    <row r="8396" spans="1:18" x14ac:dyDescent="0.3">
      <c r="A8396" t="s">
        <v>603</v>
      </c>
      <c r="B8396" s="1">
        <v>38511</v>
      </c>
      <c r="C8396" t="s">
        <v>16</v>
      </c>
      <c r="D8396" t="s">
        <v>674</v>
      </c>
      <c r="E8396" t="s">
        <v>675</v>
      </c>
      <c r="G8396" t="s">
        <v>19</v>
      </c>
      <c r="H8396" t="s">
        <v>41</v>
      </c>
      <c r="I8396" t="s">
        <v>21</v>
      </c>
      <c r="J8396" t="s">
        <v>22</v>
      </c>
      <c r="K8396">
        <v>460.9</v>
      </c>
      <c r="L8396">
        <v>209</v>
      </c>
      <c r="M8396" t="s">
        <v>44</v>
      </c>
      <c r="N8396">
        <v>209</v>
      </c>
      <c r="P8396" cm="1">
        <f t="array" ref="P8396">IF(Q8396&gt;0,INDEX(Q8396:Q30120,MATCH(TRUE,INDEX(Q8396:Q30120="",,),0)-1),"")</f>
        <v>2</v>
      </c>
      <c r="Q8396">
        <v>2</v>
      </c>
      <c r="R8396">
        <f t="shared" si="134"/>
        <v>0</v>
      </c>
    </row>
    <row r="8397" spans="1:18" x14ac:dyDescent="0.3">
      <c r="A8397" t="s">
        <v>603</v>
      </c>
      <c r="B8397" s="1">
        <v>38511</v>
      </c>
      <c r="C8397" t="s">
        <v>16</v>
      </c>
      <c r="D8397" t="s">
        <v>674</v>
      </c>
      <c r="E8397" t="s">
        <v>675</v>
      </c>
      <c r="G8397" t="s">
        <v>19</v>
      </c>
      <c r="H8397" t="s">
        <v>41</v>
      </c>
      <c r="I8397" t="s">
        <v>26</v>
      </c>
      <c r="J8397" t="s">
        <v>27</v>
      </c>
      <c r="K8397">
        <v>249</v>
      </c>
      <c r="L8397">
        <v>31.25</v>
      </c>
      <c r="M8397" t="s">
        <v>44</v>
      </c>
      <c r="N8397">
        <v>61.71</v>
      </c>
      <c r="P8397" cm="1">
        <f t="array" ref="P8397">IF(Q8397&gt;0,INDEX(Q8397:Q30121,MATCH(TRUE,INDEX(Q8397:Q30121="",,),0)-1),"")</f>
        <v>2</v>
      </c>
      <c r="Q8397">
        <v>2</v>
      </c>
      <c r="R8397">
        <f t="shared" si="134"/>
        <v>0</v>
      </c>
    </row>
    <row r="8398" spans="1:18" x14ac:dyDescent="0.3">
      <c r="A8398" t="s">
        <v>603</v>
      </c>
      <c r="B8398" s="1">
        <v>38511</v>
      </c>
      <c r="C8398" t="s">
        <v>16</v>
      </c>
      <c r="D8398" t="s">
        <v>674</v>
      </c>
      <c r="E8398" t="s">
        <v>675</v>
      </c>
      <c r="G8398" s="6" t="s">
        <v>29</v>
      </c>
      <c r="H8398" t="s">
        <v>30</v>
      </c>
      <c r="I8398" t="s">
        <v>26</v>
      </c>
      <c r="J8398" t="s">
        <v>27</v>
      </c>
      <c r="K8398">
        <v>50</v>
      </c>
      <c r="L8398">
        <v>9.85</v>
      </c>
      <c r="M8398" t="s">
        <v>44</v>
      </c>
      <c r="N8398">
        <v>9.85</v>
      </c>
      <c r="P8398" cm="1">
        <f t="array" ref="P8398">IF(Q8398&gt;0,INDEX(Q8398:Q30122,MATCH(TRUE,INDEX(Q8398:Q30122="",,),0)-1),"")</f>
        <v>2</v>
      </c>
      <c r="Q8398">
        <v>2</v>
      </c>
      <c r="R8398">
        <f t="shared" si="134"/>
        <v>0</v>
      </c>
    </row>
    <row r="8399" spans="1:18" x14ac:dyDescent="0.3">
      <c r="A8399" t="s">
        <v>603</v>
      </c>
      <c r="B8399" s="1">
        <v>38511</v>
      </c>
      <c r="C8399" t="s">
        <v>16</v>
      </c>
      <c r="D8399" t="s">
        <v>674</v>
      </c>
      <c r="E8399" t="s">
        <v>675</v>
      </c>
      <c r="G8399" s="6" t="s">
        <v>29</v>
      </c>
      <c r="H8399" t="s">
        <v>28</v>
      </c>
      <c r="I8399" t="s">
        <v>26</v>
      </c>
      <c r="J8399" t="s">
        <v>27</v>
      </c>
      <c r="K8399">
        <v>9</v>
      </c>
      <c r="L8399">
        <v>22.75</v>
      </c>
      <c r="M8399" t="s">
        <v>44</v>
      </c>
      <c r="N8399">
        <v>22.75</v>
      </c>
      <c r="P8399" cm="1">
        <f t="array" ref="P8399">IF(Q8399&gt;0,INDEX(Q8399:Q30123,MATCH(TRUE,INDEX(Q8399:Q30123="",,),0)-1),"")</f>
        <v>2</v>
      </c>
      <c r="Q8399">
        <v>2</v>
      </c>
      <c r="R8399">
        <f t="shared" si="134"/>
        <v>0</v>
      </c>
    </row>
    <row r="8400" spans="1:18" x14ac:dyDescent="0.3">
      <c r="A8400" t="s">
        <v>603</v>
      </c>
      <c r="B8400" s="1">
        <v>38511</v>
      </c>
      <c r="C8400" t="s">
        <v>16</v>
      </c>
      <c r="D8400" t="s">
        <v>674</v>
      </c>
      <c r="E8400" t="s">
        <v>675</v>
      </c>
      <c r="G8400" s="6" t="s">
        <v>29</v>
      </c>
      <c r="H8400" t="s">
        <v>497</v>
      </c>
      <c r="I8400" t="s">
        <v>26</v>
      </c>
      <c r="J8400" t="s">
        <v>27</v>
      </c>
      <c r="K8400">
        <v>29</v>
      </c>
      <c r="L8400">
        <v>3.75</v>
      </c>
      <c r="M8400" t="s">
        <v>44</v>
      </c>
      <c r="N8400">
        <v>3.75</v>
      </c>
      <c r="P8400" cm="1">
        <f t="array" ref="P8400">IF(Q8400&gt;0,INDEX(Q8400:Q30124,MATCH(TRUE,INDEX(Q8400:Q30124="",,),0)-1),"")</f>
        <v>2</v>
      </c>
      <c r="Q8400">
        <v>2</v>
      </c>
      <c r="R8400">
        <f t="shared" si="134"/>
        <v>0</v>
      </c>
    </row>
    <row r="8401" spans="1:18" x14ac:dyDescent="0.3">
      <c r="A8401" t="s">
        <v>603</v>
      </c>
      <c r="B8401" s="1">
        <v>38511</v>
      </c>
      <c r="C8401" t="s">
        <v>16</v>
      </c>
      <c r="D8401" t="s">
        <v>674</v>
      </c>
      <c r="E8401" t="s">
        <v>675</v>
      </c>
      <c r="G8401" s="6" t="s">
        <v>29</v>
      </c>
      <c r="H8401" t="s">
        <v>43</v>
      </c>
      <c r="I8401" t="s">
        <v>26</v>
      </c>
      <c r="J8401" t="s">
        <v>27</v>
      </c>
      <c r="K8401">
        <v>31</v>
      </c>
      <c r="L8401">
        <v>9.5</v>
      </c>
      <c r="M8401" t="s">
        <v>44</v>
      </c>
      <c r="N8401">
        <v>9.5</v>
      </c>
      <c r="P8401" cm="1">
        <f t="array" ref="P8401">IF(Q8401&gt;0,INDEX(Q8401:Q30125,MATCH(TRUE,INDEX(Q8401:Q30125="",,),0)-1),"")</f>
        <v>2</v>
      </c>
      <c r="Q8401">
        <v>2</v>
      </c>
      <c r="R8401">
        <f t="shared" si="134"/>
        <v>0</v>
      </c>
    </row>
    <row r="8402" spans="1:18" x14ac:dyDescent="0.3">
      <c r="P8402" t="str" cm="1">
        <f t="array" ref="P8402">IF(Q8402&gt;0,INDEX(Q8402:Q30126,MATCH(TRUE,INDEX(Q8402:Q30126="",,),0)-1),"")</f>
        <v/>
      </c>
      <c r="R8402" t="str">
        <f t="shared" si="134"/>
        <v/>
      </c>
    </row>
    <row r="8403" spans="1:18" x14ac:dyDescent="0.3">
      <c r="A8403" s="3" t="s">
        <v>603</v>
      </c>
      <c r="B8403" s="4">
        <v>38511</v>
      </c>
      <c r="C8403" s="3" t="s">
        <v>16</v>
      </c>
      <c r="D8403" s="3" t="s">
        <v>676</v>
      </c>
      <c r="E8403" s="3" t="s">
        <v>677</v>
      </c>
      <c r="F8403" s="3" t="s">
        <v>172</v>
      </c>
      <c r="G8403" s="3" t="s">
        <v>19</v>
      </c>
      <c r="H8403" s="3" t="s">
        <v>41</v>
      </c>
      <c r="I8403" s="3" t="s">
        <v>21</v>
      </c>
      <c r="J8403" s="3" t="s">
        <v>22</v>
      </c>
      <c r="K8403" s="3">
        <v>323.39999999999998</v>
      </c>
      <c r="L8403" s="3">
        <v>223</v>
      </c>
      <c r="M8403" s="3" t="s">
        <v>173</v>
      </c>
      <c r="N8403" s="3"/>
      <c r="O8403" s="3"/>
      <c r="P8403" s="3" t="str" cm="1">
        <f t="array" ref="P8403">IF(Q8403&gt;0,INDEX(Q8403:Q30127,MATCH(TRUE,INDEX(Q8403:Q30127="",,),0)-1),"")</f>
        <v/>
      </c>
      <c r="Q8403" s="3"/>
      <c r="R8403">
        <v>0</v>
      </c>
    </row>
    <row r="8404" spans="1:18" x14ac:dyDescent="0.3">
      <c r="A8404" t="s">
        <v>603</v>
      </c>
      <c r="B8404" s="1">
        <v>38511</v>
      </c>
      <c r="C8404" t="s">
        <v>16</v>
      </c>
      <c r="D8404" t="s">
        <v>676</v>
      </c>
      <c r="E8404" t="s">
        <v>677</v>
      </c>
      <c r="F8404" t="s">
        <v>172</v>
      </c>
      <c r="G8404" t="s">
        <v>19</v>
      </c>
      <c r="H8404" t="s">
        <v>41</v>
      </c>
      <c r="I8404" t="s">
        <v>26</v>
      </c>
      <c r="J8404" t="s">
        <v>27</v>
      </c>
      <c r="K8404">
        <v>229</v>
      </c>
      <c r="L8404">
        <v>41</v>
      </c>
      <c r="M8404" t="s">
        <v>173</v>
      </c>
      <c r="P8404" t="str" cm="1">
        <f t="array" ref="P8404">IF(Q8404&gt;0,INDEX(Q8404:Q30128,MATCH(TRUE,INDEX(Q8404:Q30128="",,),0)-1),"")</f>
        <v/>
      </c>
      <c r="R8404">
        <v>0</v>
      </c>
    </row>
    <row r="8405" spans="1:18" x14ac:dyDescent="0.3">
      <c r="P8405" t="str" cm="1">
        <f t="array" ref="P8405">IF(Q8405&gt;0,INDEX(Q8405:Q30129,MATCH(TRUE,INDEX(Q8405:Q30129="",,),0)-1),"")</f>
        <v/>
      </c>
      <c r="R8405" t="str">
        <f>IF(P8405="","",0)</f>
        <v/>
      </c>
    </row>
    <row r="8406" spans="1:18" x14ac:dyDescent="0.3">
      <c r="A8406" s="3" t="s">
        <v>603</v>
      </c>
      <c r="B8406" s="4">
        <v>38511</v>
      </c>
      <c r="C8406" s="3" t="s">
        <v>16</v>
      </c>
      <c r="D8406" s="3" t="s">
        <v>678</v>
      </c>
      <c r="E8406" s="3" t="s">
        <v>679</v>
      </c>
      <c r="F8406" s="3" t="s">
        <v>172</v>
      </c>
      <c r="G8406" s="3" t="s">
        <v>19</v>
      </c>
      <c r="H8406" s="3" t="s">
        <v>41</v>
      </c>
      <c r="I8406" s="3" t="s">
        <v>21</v>
      </c>
      <c r="J8406" s="3" t="s">
        <v>22</v>
      </c>
      <c r="K8406" s="3">
        <v>357.4</v>
      </c>
      <c r="L8406" s="3">
        <v>223</v>
      </c>
      <c r="M8406" s="3" t="s">
        <v>173</v>
      </c>
      <c r="N8406" s="3"/>
      <c r="O8406" s="3"/>
      <c r="P8406" s="3" t="str" cm="1">
        <f t="array" ref="P8406">IF(Q8406&gt;0,INDEX(Q8406:Q30130,MATCH(TRUE,INDEX(Q8406:Q30130="",,),0)-1),"")</f>
        <v/>
      </c>
      <c r="Q8406" s="3"/>
      <c r="R8406">
        <v>0</v>
      </c>
    </row>
    <row r="8407" spans="1:18" x14ac:dyDescent="0.3">
      <c r="A8407" t="s">
        <v>603</v>
      </c>
      <c r="B8407" s="1">
        <v>38511</v>
      </c>
      <c r="C8407" t="s">
        <v>16</v>
      </c>
      <c r="D8407" t="s">
        <v>678</v>
      </c>
      <c r="E8407" t="s">
        <v>679</v>
      </c>
      <c r="F8407" t="s">
        <v>172</v>
      </c>
      <c r="G8407" s="6" t="s">
        <v>29</v>
      </c>
      <c r="H8407" t="s">
        <v>41</v>
      </c>
      <c r="I8407" t="s">
        <v>26</v>
      </c>
      <c r="J8407" t="s">
        <v>27</v>
      </c>
      <c r="K8407">
        <v>192</v>
      </c>
      <c r="L8407">
        <v>41.1</v>
      </c>
      <c r="M8407" t="s">
        <v>173</v>
      </c>
      <c r="P8407" t="str" cm="1">
        <f t="array" ref="P8407">IF(Q8407&gt;0,INDEX(Q8407:Q30131,MATCH(TRUE,INDEX(Q8407:Q30131="",,),0)-1),"")</f>
        <v/>
      </c>
      <c r="R8407">
        <v>0</v>
      </c>
    </row>
    <row r="8408" spans="1:18" x14ac:dyDescent="0.3">
      <c r="P8408" t="str" cm="1">
        <f t="array" ref="P8408">IF(Q8408&gt;0,INDEX(Q8408:Q30132,MATCH(TRUE,INDEX(Q8408:Q30132="",,),0)-1),"")</f>
        <v/>
      </c>
      <c r="R8408" t="str">
        <f t="shared" ref="R8408:R8471" si="135">IF(P8408="","",0)</f>
        <v/>
      </c>
    </row>
    <row r="8409" spans="1:18" x14ac:dyDescent="0.3">
      <c r="A8409" t="s">
        <v>603</v>
      </c>
      <c r="B8409" s="1">
        <v>38511</v>
      </c>
      <c r="C8409" t="s">
        <v>16</v>
      </c>
      <c r="D8409" t="s">
        <v>680</v>
      </c>
      <c r="E8409" t="s">
        <v>681</v>
      </c>
      <c r="G8409" t="s">
        <v>19</v>
      </c>
      <c r="H8409" t="s">
        <v>41</v>
      </c>
      <c r="I8409" t="s">
        <v>21</v>
      </c>
      <c r="J8409" t="s">
        <v>22</v>
      </c>
      <c r="K8409">
        <v>125.2</v>
      </c>
      <c r="L8409">
        <v>223</v>
      </c>
      <c r="M8409" t="s">
        <v>112</v>
      </c>
      <c r="N8409">
        <v>279.14</v>
      </c>
      <c r="O8409" t="s">
        <v>24</v>
      </c>
      <c r="P8409" cm="1">
        <f t="array" ref="P8409">IF(Q8409&gt;0,INDEX(Q8409:Q30133,MATCH(TRUE,INDEX(Q8409:Q30133="",,),0)-1),"")</f>
        <v>2</v>
      </c>
      <c r="Q8409">
        <v>1</v>
      </c>
      <c r="R8409">
        <f t="shared" si="135"/>
        <v>0</v>
      </c>
    </row>
    <row r="8410" spans="1:18" x14ac:dyDescent="0.3">
      <c r="A8410" t="s">
        <v>603</v>
      </c>
      <c r="B8410" s="1">
        <v>38511</v>
      </c>
      <c r="C8410" t="s">
        <v>16</v>
      </c>
      <c r="D8410" t="s">
        <v>680</v>
      </c>
      <c r="E8410" t="s">
        <v>681</v>
      </c>
      <c r="G8410" s="6" t="s">
        <v>29</v>
      </c>
      <c r="H8410" t="s">
        <v>41</v>
      </c>
      <c r="I8410" t="s">
        <v>26</v>
      </c>
      <c r="J8410" t="s">
        <v>27</v>
      </c>
      <c r="K8410">
        <v>65</v>
      </c>
      <c r="L8410">
        <v>41.1</v>
      </c>
      <c r="M8410" t="s">
        <v>112</v>
      </c>
      <c r="N8410">
        <v>41.1</v>
      </c>
      <c r="O8410" t="s">
        <v>24</v>
      </c>
      <c r="P8410" cm="1">
        <f t="array" ref="P8410">IF(Q8410&gt;0,INDEX(Q8410:Q30134,MATCH(TRUE,INDEX(Q8410:Q30134="",,),0)-1),"")</f>
        <v>2</v>
      </c>
      <c r="Q8410">
        <v>1</v>
      </c>
      <c r="R8410">
        <f t="shared" si="135"/>
        <v>0</v>
      </c>
    </row>
    <row r="8411" spans="1:18" x14ac:dyDescent="0.3">
      <c r="A8411" t="s">
        <v>603</v>
      </c>
      <c r="B8411" s="1">
        <v>38511</v>
      </c>
      <c r="C8411" t="s">
        <v>16</v>
      </c>
      <c r="D8411" t="s">
        <v>680</v>
      </c>
      <c r="E8411" t="s">
        <v>681</v>
      </c>
      <c r="G8411" t="s">
        <v>19</v>
      </c>
      <c r="H8411" t="s">
        <v>41</v>
      </c>
      <c r="I8411" t="s">
        <v>21</v>
      </c>
      <c r="J8411" t="s">
        <v>22</v>
      </c>
      <c r="K8411">
        <v>125.2</v>
      </c>
      <c r="L8411">
        <v>223</v>
      </c>
      <c r="M8411" t="s">
        <v>113</v>
      </c>
      <c r="N8411">
        <v>252.26</v>
      </c>
      <c r="P8411" cm="1">
        <f t="array" ref="P8411">IF(Q8411&gt;0,INDEX(Q8411:Q30135,MATCH(TRUE,INDEX(Q8411:Q30135="",,),0)-1),"")</f>
        <v>2</v>
      </c>
      <c r="Q8411">
        <v>2</v>
      </c>
      <c r="R8411">
        <f t="shared" si="135"/>
        <v>0</v>
      </c>
    </row>
    <row r="8412" spans="1:18" x14ac:dyDescent="0.3">
      <c r="A8412" t="s">
        <v>603</v>
      </c>
      <c r="B8412" s="1">
        <v>38511</v>
      </c>
      <c r="C8412" t="s">
        <v>16</v>
      </c>
      <c r="D8412" t="s">
        <v>680</v>
      </c>
      <c r="E8412" t="s">
        <v>681</v>
      </c>
      <c r="G8412" s="6" t="s">
        <v>29</v>
      </c>
      <c r="H8412" t="s">
        <v>41</v>
      </c>
      <c r="I8412" t="s">
        <v>26</v>
      </c>
      <c r="J8412" t="s">
        <v>27</v>
      </c>
      <c r="K8412">
        <v>65</v>
      </c>
      <c r="L8412">
        <v>41.1</v>
      </c>
      <c r="M8412" t="s">
        <v>113</v>
      </c>
      <c r="N8412">
        <v>41.1</v>
      </c>
      <c r="P8412" cm="1">
        <f t="array" ref="P8412">IF(Q8412&gt;0,INDEX(Q8412:Q30136,MATCH(TRUE,INDEX(Q8412:Q30136="",,),0)-1),"")</f>
        <v>2</v>
      </c>
      <c r="Q8412">
        <v>2</v>
      </c>
      <c r="R8412">
        <f t="shared" si="135"/>
        <v>0</v>
      </c>
    </row>
    <row r="8413" spans="1:18" x14ac:dyDescent="0.3">
      <c r="P8413" t="str" cm="1">
        <f t="array" ref="P8413">IF(Q8413&gt;0,INDEX(Q8413:Q30137,MATCH(TRUE,INDEX(Q8413:Q30137="",,),0)-1),"")</f>
        <v/>
      </c>
      <c r="R8413" t="str">
        <f t="shared" si="135"/>
        <v/>
      </c>
    </row>
    <row r="8414" spans="1:18" x14ac:dyDescent="0.3">
      <c r="A8414" t="s">
        <v>603</v>
      </c>
      <c r="B8414" s="1">
        <v>38496</v>
      </c>
      <c r="C8414" t="s">
        <v>16</v>
      </c>
      <c r="D8414" t="s">
        <v>682</v>
      </c>
      <c r="E8414" t="s">
        <v>683</v>
      </c>
      <c r="G8414" t="s">
        <v>19</v>
      </c>
      <c r="H8414" t="s">
        <v>41</v>
      </c>
      <c r="I8414" t="s">
        <v>21</v>
      </c>
      <c r="J8414" t="s">
        <v>22</v>
      </c>
      <c r="K8414">
        <v>29</v>
      </c>
      <c r="L8414">
        <v>200</v>
      </c>
      <c r="M8414" t="s">
        <v>606</v>
      </c>
      <c r="N8414">
        <v>400</v>
      </c>
      <c r="O8414" t="s">
        <v>24</v>
      </c>
      <c r="P8414" cm="1">
        <f t="array" ref="P8414">IF(Q8414&gt;0,INDEX(Q8414:Q30138,MATCH(TRUE,INDEX(Q8414:Q30138="",,),0)-1),"")</f>
        <v>7</v>
      </c>
      <c r="Q8414">
        <v>1</v>
      </c>
      <c r="R8414">
        <f t="shared" si="135"/>
        <v>0</v>
      </c>
    </row>
    <row r="8415" spans="1:18" x14ac:dyDescent="0.3">
      <c r="A8415" t="s">
        <v>603</v>
      </c>
      <c r="B8415" s="1">
        <v>38496</v>
      </c>
      <c r="C8415" t="s">
        <v>16</v>
      </c>
      <c r="D8415" t="s">
        <v>682</v>
      </c>
      <c r="E8415" t="s">
        <v>683</v>
      </c>
      <c r="G8415" t="s">
        <v>19</v>
      </c>
      <c r="H8415" t="s">
        <v>41</v>
      </c>
      <c r="I8415" t="s">
        <v>26</v>
      </c>
      <c r="J8415" t="s">
        <v>27</v>
      </c>
      <c r="K8415">
        <v>61</v>
      </c>
      <c r="L8415">
        <v>32.4</v>
      </c>
      <c r="M8415" t="s">
        <v>606</v>
      </c>
      <c r="N8415">
        <v>97.2</v>
      </c>
      <c r="O8415" t="s">
        <v>24</v>
      </c>
      <c r="P8415" cm="1">
        <f t="array" ref="P8415">IF(Q8415&gt;0,INDEX(Q8415:Q30139,MATCH(TRUE,INDEX(Q8415:Q30139="",,),0)-1),"")</f>
        <v>7</v>
      </c>
      <c r="Q8415">
        <v>1</v>
      </c>
      <c r="R8415">
        <f t="shared" si="135"/>
        <v>0</v>
      </c>
    </row>
    <row r="8416" spans="1:18" x14ac:dyDescent="0.3">
      <c r="A8416" t="s">
        <v>603</v>
      </c>
      <c r="B8416" s="1">
        <v>38496</v>
      </c>
      <c r="C8416" t="s">
        <v>16</v>
      </c>
      <c r="D8416" t="s">
        <v>682</v>
      </c>
      <c r="E8416" t="s">
        <v>683</v>
      </c>
      <c r="G8416" t="s">
        <v>19</v>
      </c>
      <c r="H8416" t="s">
        <v>28</v>
      </c>
      <c r="I8416" t="s">
        <v>26</v>
      </c>
      <c r="J8416" t="s">
        <v>27</v>
      </c>
      <c r="K8416">
        <v>121</v>
      </c>
      <c r="L8416">
        <v>24.15</v>
      </c>
      <c r="M8416" t="s">
        <v>606</v>
      </c>
      <c r="N8416">
        <v>60</v>
      </c>
      <c r="O8416" t="s">
        <v>24</v>
      </c>
      <c r="P8416" cm="1">
        <f t="array" ref="P8416">IF(Q8416&gt;0,INDEX(Q8416:Q30140,MATCH(TRUE,INDEX(Q8416:Q30140="",,),0)-1),"")</f>
        <v>7</v>
      </c>
      <c r="Q8416">
        <v>1</v>
      </c>
      <c r="R8416">
        <f t="shared" si="135"/>
        <v>0</v>
      </c>
    </row>
    <row r="8417" spans="1:18" x14ac:dyDescent="0.3">
      <c r="A8417" t="s">
        <v>603</v>
      </c>
      <c r="B8417" s="1">
        <v>38496</v>
      </c>
      <c r="C8417" t="s">
        <v>16</v>
      </c>
      <c r="D8417" t="s">
        <v>682</v>
      </c>
      <c r="E8417" t="s">
        <v>683</v>
      </c>
      <c r="G8417" s="6" t="s">
        <v>29</v>
      </c>
      <c r="H8417" t="s">
        <v>28</v>
      </c>
      <c r="I8417" t="s">
        <v>21</v>
      </c>
      <c r="J8417" t="s">
        <v>22</v>
      </c>
      <c r="K8417">
        <v>8.4</v>
      </c>
      <c r="L8417">
        <v>101</v>
      </c>
      <c r="M8417" t="s">
        <v>606</v>
      </c>
      <c r="N8417">
        <v>101</v>
      </c>
      <c r="O8417" t="s">
        <v>24</v>
      </c>
      <c r="P8417" cm="1">
        <f t="array" ref="P8417">IF(Q8417&gt;0,INDEX(Q8417:Q30141,MATCH(TRUE,INDEX(Q8417:Q30141="",,),0)-1),"")</f>
        <v>7</v>
      </c>
      <c r="Q8417">
        <v>1</v>
      </c>
      <c r="R8417">
        <f t="shared" si="135"/>
        <v>0</v>
      </c>
    </row>
    <row r="8418" spans="1:18" x14ac:dyDescent="0.3">
      <c r="A8418" t="s">
        <v>603</v>
      </c>
      <c r="B8418" s="1">
        <v>38496</v>
      </c>
      <c r="C8418" t="s">
        <v>16</v>
      </c>
      <c r="D8418" t="s">
        <v>682</v>
      </c>
      <c r="E8418" t="s">
        <v>683</v>
      </c>
      <c r="G8418" s="6" t="s">
        <v>29</v>
      </c>
      <c r="H8418" t="s">
        <v>53</v>
      </c>
      <c r="I8418" t="s">
        <v>26</v>
      </c>
      <c r="J8418" t="s">
        <v>27</v>
      </c>
      <c r="K8418">
        <v>92</v>
      </c>
      <c r="L8418">
        <v>20.399999999999999</v>
      </c>
      <c r="M8418" t="s">
        <v>606</v>
      </c>
      <c r="N8418">
        <v>20.399999999999999</v>
      </c>
      <c r="O8418" t="s">
        <v>24</v>
      </c>
      <c r="P8418" cm="1">
        <f t="array" ref="P8418">IF(Q8418&gt;0,INDEX(Q8418:Q30142,MATCH(TRUE,INDEX(Q8418:Q30142="",,),0)-1),"")</f>
        <v>7</v>
      </c>
      <c r="Q8418">
        <v>1</v>
      </c>
      <c r="R8418">
        <f t="shared" si="135"/>
        <v>0</v>
      </c>
    </row>
    <row r="8419" spans="1:18" x14ac:dyDescent="0.3">
      <c r="A8419" t="s">
        <v>603</v>
      </c>
      <c r="B8419" s="1">
        <v>38496</v>
      </c>
      <c r="C8419" t="s">
        <v>16</v>
      </c>
      <c r="D8419" t="s">
        <v>682</v>
      </c>
      <c r="E8419" t="s">
        <v>683</v>
      </c>
      <c r="G8419" s="6" t="s">
        <v>29</v>
      </c>
      <c r="H8419" t="s">
        <v>43</v>
      </c>
      <c r="I8419" t="s">
        <v>26</v>
      </c>
      <c r="J8419" t="s">
        <v>27</v>
      </c>
      <c r="K8419">
        <v>35</v>
      </c>
      <c r="L8419">
        <v>10.050000000000001</v>
      </c>
      <c r="M8419" t="s">
        <v>606</v>
      </c>
      <c r="N8419">
        <v>10.050000000000001</v>
      </c>
      <c r="O8419" t="s">
        <v>24</v>
      </c>
      <c r="P8419" cm="1">
        <f t="array" ref="P8419">IF(Q8419&gt;0,INDEX(Q8419:Q30143,MATCH(TRUE,INDEX(Q8419:Q30143="",,),0)-1),"")</f>
        <v>7</v>
      </c>
      <c r="Q8419">
        <v>1</v>
      </c>
      <c r="R8419">
        <f t="shared" si="135"/>
        <v>0</v>
      </c>
    </row>
    <row r="8420" spans="1:18" x14ac:dyDescent="0.3">
      <c r="A8420" t="s">
        <v>603</v>
      </c>
      <c r="B8420" s="1">
        <v>38496</v>
      </c>
      <c r="C8420" t="s">
        <v>16</v>
      </c>
      <c r="D8420" t="s">
        <v>682</v>
      </c>
      <c r="E8420" t="s">
        <v>683</v>
      </c>
      <c r="G8420" t="s">
        <v>19</v>
      </c>
      <c r="H8420" t="s">
        <v>41</v>
      </c>
      <c r="I8420" t="s">
        <v>21</v>
      </c>
      <c r="J8420" t="s">
        <v>22</v>
      </c>
      <c r="K8420">
        <v>29</v>
      </c>
      <c r="L8420">
        <v>200</v>
      </c>
      <c r="M8420" t="s">
        <v>564</v>
      </c>
      <c r="N8420">
        <v>200</v>
      </c>
      <c r="P8420" cm="1">
        <f t="array" ref="P8420">IF(Q8420&gt;0,INDEX(Q8420:Q30144,MATCH(TRUE,INDEX(Q8420:Q30144="",,),0)-1),"")</f>
        <v>7</v>
      </c>
      <c r="Q8420">
        <v>2</v>
      </c>
      <c r="R8420">
        <f t="shared" si="135"/>
        <v>0</v>
      </c>
    </row>
    <row r="8421" spans="1:18" x14ac:dyDescent="0.3">
      <c r="A8421" t="s">
        <v>603</v>
      </c>
      <c r="B8421" s="1">
        <v>38496</v>
      </c>
      <c r="C8421" t="s">
        <v>16</v>
      </c>
      <c r="D8421" t="s">
        <v>682</v>
      </c>
      <c r="E8421" t="s">
        <v>683</v>
      </c>
      <c r="G8421" t="s">
        <v>19</v>
      </c>
      <c r="H8421" t="s">
        <v>41</v>
      </c>
      <c r="I8421" t="s">
        <v>26</v>
      </c>
      <c r="J8421" t="s">
        <v>27</v>
      </c>
      <c r="K8421">
        <v>61</v>
      </c>
      <c r="L8421">
        <v>32.4</v>
      </c>
      <c r="M8421" t="s">
        <v>564</v>
      </c>
      <c r="N8421">
        <v>32.4</v>
      </c>
      <c r="P8421" cm="1">
        <f t="array" ref="P8421">IF(Q8421&gt;0,INDEX(Q8421:Q30145,MATCH(TRUE,INDEX(Q8421:Q30145="",,),0)-1),"")</f>
        <v>7</v>
      </c>
      <c r="Q8421">
        <v>2</v>
      </c>
      <c r="R8421">
        <f t="shared" si="135"/>
        <v>0</v>
      </c>
    </row>
    <row r="8422" spans="1:18" x14ac:dyDescent="0.3">
      <c r="A8422" t="s">
        <v>603</v>
      </c>
      <c r="B8422" s="1">
        <v>38496</v>
      </c>
      <c r="C8422" t="s">
        <v>16</v>
      </c>
      <c r="D8422" t="s">
        <v>682</v>
      </c>
      <c r="E8422" t="s">
        <v>683</v>
      </c>
      <c r="G8422" t="s">
        <v>19</v>
      </c>
      <c r="H8422" t="s">
        <v>28</v>
      </c>
      <c r="I8422" t="s">
        <v>26</v>
      </c>
      <c r="J8422" t="s">
        <v>27</v>
      </c>
      <c r="K8422">
        <v>121</v>
      </c>
      <c r="L8422">
        <v>24.15</v>
      </c>
      <c r="M8422" t="s">
        <v>564</v>
      </c>
      <c r="N8422">
        <v>73.06</v>
      </c>
      <c r="P8422" cm="1">
        <f t="array" ref="P8422">IF(Q8422&gt;0,INDEX(Q8422:Q30146,MATCH(TRUE,INDEX(Q8422:Q30146="",,),0)-1),"")</f>
        <v>7</v>
      </c>
      <c r="Q8422">
        <v>2</v>
      </c>
      <c r="R8422">
        <f t="shared" si="135"/>
        <v>0</v>
      </c>
    </row>
    <row r="8423" spans="1:18" x14ac:dyDescent="0.3">
      <c r="A8423" t="s">
        <v>603</v>
      </c>
      <c r="B8423" s="1">
        <v>38496</v>
      </c>
      <c r="C8423" t="s">
        <v>16</v>
      </c>
      <c r="D8423" t="s">
        <v>682</v>
      </c>
      <c r="E8423" t="s">
        <v>683</v>
      </c>
      <c r="G8423" s="6" t="s">
        <v>29</v>
      </c>
      <c r="H8423" t="s">
        <v>28</v>
      </c>
      <c r="I8423" t="s">
        <v>21</v>
      </c>
      <c r="J8423" t="s">
        <v>22</v>
      </c>
      <c r="K8423">
        <v>8.4</v>
      </c>
      <c r="L8423">
        <v>101</v>
      </c>
      <c r="M8423" t="s">
        <v>564</v>
      </c>
      <c r="N8423">
        <v>101</v>
      </c>
      <c r="P8423" cm="1">
        <f t="array" ref="P8423">IF(Q8423&gt;0,INDEX(Q8423:Q30147,MATCH(TRUE,INDEX(Q8423:Q30147="",,),0)-1),"")</f>
        <v>7</v>
      </c>
      <c r="Q8423">
        <v>2</v>
      </c>
      <c r="R8423">
        <f t="shared" si="135"/>
        <v>0</v>
      </c>
    </row>
    <row r="8424" spans="1:18" x14ac:dyDescent="0.3">
      <c r="A8424" t="s">
        <v>603</v>
      </c>
      <c r="B8424" s="1">
        <v>38496</v>
      </c>
      <c r="C8424" t="s">
        <v>16</v>
      </c>
      <c r="D8424" t="s">
        <v>682</v>
      </c>
      <c r="E8424" t="s">
        <v>683</v>
      </c>
      <c r="G8424" s="6" t="s">
        <v>29</v>
      </c>
      <c r="H8424" t="s">
        <v>53</v>
      </c>
      <c r="I8424" t="s">
        <v>26</v>
      </c>
      <c r="J8424" t="s">
        <v>27</v>
      </c>
      <c r="K8424">
        <v>92</v>
      </c>
      <c r="L8424">
        <v>20.399999999999999</v>
      </c>
      <c r="M8424" t="s">
        <v>564</v>
      </c>
      <c r="N8424">
        <v>20.399999999999999</v>
      </c>
      <c r="P8424" cm="1">
        <f t="array" ref="P8424">IF(Q8424&gt;0,INDEX(Q8424:Q30148,MATCH(TRUE,INDEX(Q8424:Q30148="",,),0)-1),"")</f>
        <v>7</v>
      </c>
      <c r="Q8424">
        <v>2</v>
      </c>
      <c r="R8424">
        <f t="shared" si="135"/>
        <v>0</v>
      </c>
    </row>
    <row r="8425" spans="1:18" x14ac:dyDescent="0.3">
      <c r="A8425" t="s">
        <v>603</v>
      </c>
      <c r="B8425" s="1">
        <v>38496</v>
      </c>
      <c r="C8425" t="s">
        <v>16</v>
      </c>
      <c r="D8425" t="s">
        <v>682</v>
      </c>
      <c r="E8425" t="s">
        <v>683</v>
      </c>
      <c r="G8425" s="6" t="s">
        <v>29</v>
      </c>
      <c r="H8425" t="s">
        <v>43</v>
      </c>
      <c r="I8425" t="s">
        <v>26</v>
      </c>
      <c r="J8425" t="s">
        <v>27</v>
      </c>
      <c r="K8425">
        <v>35</v>
      </c>
      <c r="L8425">
        <v>10.050000000000001</v>
      </c>
      <c r="M8425" t="s">
        <v>564</v>
      </c>
      <c r="N8425">
        <v>10.050000000000001</v>
      </c>
      <c r="P8425" cm="1">
        <f t="array" ref="P8425">IF(Q8425&gt;0,INDEX(Q8425:Q30149,MATCH(TRUE,INDEX(Q8425:Q30149="",,),0)-1),"")</f>
        <v>7</v>
      </c>
      <c r="Q8425">
        <v>2</v>
      </c>
      <c r="R8425">
        <f t="shared" si="135"/>
        <v>0</v>
      </c>
    </row>
    <row r="8426" spans="1:18" x14ac:dyDescent="0.3">
      <c r="A8426" t="s">
        <v>603</v>
      </c>
      <c r="B8426" s="1">
        <v>38496</v>
      </c>
      <c r="C8426" t="s">
        <v>16</v>
      </c>
      <c r="D8426" t="s">
        <v>682</v>
      </c>
      <c r="E8426" t="s">
        <v>683</v>
      </c>
      <c r="G8426" t="s">
        <v>19</v>
      </c>
      <c r="H8426" t="s">
        <v>41</v>
      </c>
      <c r="I8426" t="s">
        <v>21</v>
      </c>
      <c r="J8426" t="s">
        <v>22</v>
      </c>
      <c r="K8426">
        <v>29</v>
      </c>
      <c r="L8426">
        <v>200</v>
      </c>
      <c r="M8426" t="s">
        <v>607</v>
      </c>
      <c r="N8426">
        <v>331.64</v>
      </c>
      <c r="P8426" cm="1">
        <f t="array" ref="P8426">IF(Q8426&gt;0,INDEX(Q8426:Q30150,MATCH(TRUE,INDEX(Q8426:Q30150="",,),0)-1),"")</f>
        <v>7</v>
      </c>
      <c r="Q8426">
        <v>3</v>
      </c>
      <c r="R8426">
        <f t="shared" si="135"/>
        <v>0</v>
      </c>
    </row>
    <row r="8427" spans="1:18" x14ac:dyDescent="0.3">
      <c r="A8427" t="s">
        <v>603</v>
      </c>
      <c r="B8427" s="1">
        <v>38496</v>
      </c>
      <c r="C8427" t="s">
        <v>16</v>
      </c>
      <c r="D8427" t="s">
        <v>682</v>
      </c>
      <c r="E8427" t="s">
        <v>683</v>
      </c>
      <c r="G8427" t="s">
        <v>19</v>
      </c>
      <c r="H8427" t="s">
        <v>41</v>
      </c>
      <c r="I8427" t="s">
        <v>26</v>
      </c>
      <c r="J8427" t="s">
        <v>27</v>
      </c>
      <c r="K8427">
        <v>61</v>
      </c>
      <c r="L8427">
        <v>32.4</v>
      </c>
      <c r="M8427" t="s">
        <v>607</v>
      </c>
      <c r="N8427">
        <v>33.15</v>
      </c>
      <c r="P8427" cm="1">
        <f t="array" ref="P8427">IF(Q8427&gt;0,INDEX(Q8427:Q30151,MATCH(TRUE,INDEX(Q8427:Q30151="",,),0)-1),"")</f>
        <v>7</v>
      </c>
      <c r="Q8427">
        <v>3</v>
      </c>
      <c r="R8427">
        <f t="shared" si="135"/>
        <v>0</v>
      </c>
    </row>
    <row r="8428" spans="1:18" x14ac:dyDescent="0.3">
      <c r="A8428" t="s">
        <v>603</v>
      </c>
      <c r="B8428" s="1">
        <v>38496</v>
      </c>
      <c r="C8428" t="s">
        <v>16</v>
      </c>
      <c r="D8428" t="s">
        <v>682</v>
      </c>
      <c r="E8428" t="s">
        <v>683</v>
      </c>
      <c r="G8428" t="s">
        <v>19</v>
      </c>
      <c r="H8428" t="s">
        <v>28</v>
      </c>
      <c r="I8428" t="s">
        <v>26</v>
      </c>
      <c r="J8428" t="s">
        <v>27</v>
      </c>
      <c r="K8428">
        <v>121</v>
      </c>
      <c r="L8428">
        <v>24.15</v>
      </c>
      <c r="M8428" t="s">
        <v>607</v>
      </c>
      <c r="N8428">
        <v>25.36</v>
      </c>
      <c r="P8428" cm="1">
        <f t="array" ref="P8428">IF(Q8428&gt;0,INDEX(Q8428:Q30152,MATCH(TRUE,INDEX(Q8428:Q30152="",,),0)-1),"")</f>
        <v>7</v>
      </c>
      <c r="Q8428">
        <v>3</v>
      </c>
      <c r="R8428">
        <f t="shared" si="135"/>
        <v>0</v>
      </c>
    </row>
    <row r="8429" spans="1:18" x14ac:dyDescent="0.3">
      <c r="A8429" t="s">
        <v>603</v>
      </c>
      <c r="B8429" s="1">
        <v>38496</v>
      </c>
      <c r="C8429" t="s">
        <v>16</v>
      </c>
      <c r="D8429" t="s">
        <v>682</v>
      </c>
      <c r="E8429" t="s">
        <v>683</v>
      </c>
      <c r="G8429" s="6" t="s">
        <v>29</v>
      </c>
      <c r="H8429" t="s">
        <v>28</v>
      </c>
      <c r="I8429" t="s">
        <v>21</v>
      </c>
      <c r="J8429" t="s">
        <v>22</v>
      </c>
      <c r="K8429">
        <v>8.4</v>
      </c>
      <c r="L8429">
        <v>101</v>
      </c>
      <c r="M8429" t="s">
        <v>607</v>
      </c>
      <c r="N8429">
        <v>101</v>
      </c>
      <c r="P8429" cm="1">
        <f t="array" ref="P8429">IF(Q8429&gt;0,INDEX(Q8429:Q30153,MATCH(TRUE,INDEX(Q8429:Q30153="",,),0)-1),"")</f>
        <v>7</v>
      </c>
      <c r="Q8429">
        <v>3</v>
      </c>
      <c r="R8429">
        <f t="shared" si="135"/>
        <v>0</v>
      </c>
    </row>
    <row r="8430" spans="1:18" x14ac:dyDescent="0.3">
      <c r="A8430" t="s">
        <v>603</v>
      </c>
      <c r="B8430" s="1">
        <v>38496</v>
      </c>
      <c r="C8430" t="s">
        <v>16</v>
      </c>
      <c r="D8430" t="s">
        <v>682</v>
      </c>
      <c r="E8430" t="s">
        <v>683</v>
      </c>
      <c r="G8430" s="6" t="s">
        <v>29</v>
      </c>
      <c r="H8430" t="s">
        <v>53</v>
      </c>
      <c r="I8430" t="s">
        <v>26</v>
      </c>
      <c r="J8430" t="s">
        <v>27</v>
      </c>
      <c r="K8430">
        <v>92</v>
      </c>
      <c r="L8430">
        <v>20.399999999999999</v>
      </c>
      <c r="M8430" t="s">
        <v>607</v>
      </c>
      <c r="N8430">
        <v>20.399999999999999</v>
      </c>
      <c r="P8430" cm="1">
        <f t="array" ref="P8430">IF(Q8430&gt;0,INDEX(Q8430:Q30154,MATCH(TRUE,INDEX(Q8430:Q30154="",,),0)-1),"")</f>
        <v>7</v>
      </c>
      <c r="Q8430">
        <v>3</v>
      </c>
      <c r="R8430">
        <f t="shared" si="135"/>
        <v>0</v>
      </c>
    </row>
    <row r="8431" spans="1:18" x14ac:dyDescent="0.3">
      <c r="A8431" t="s">
        <v>603</v>
      </c>
      <c r="B8431" s="1">
        <v>38496</v>
      </c>
      <c r="C8431" t="s">
        <v>16</v>
      </c>
      <c r="D8431" t="s">
        <v>682</v>
      </c>
      <c r="E8431" t="s">
        <v>683</v>
      </c>
      <c r="G8431" s="6" t="s">
        <v>29</v>
      </c>
      <c r="H8431" t="s">
        <v>43</v>
      </c>
      <c r="I8431" t="s">
        <v>26</v>
      </c>
      <c r="J8431" t="s">
        <v>27</v>
      </c>
      <c r="K8431">
        <v>35</v>
      </c>
      <c r="L8431">
        <v>10.050000000000001</v>
      </c>
      <c r="M8431" t="s">
        <v>607</v>
      </c>
      <c r="N8431">
        <v>10.050000000000001</v>
      </c>
      <c r="P8431" cm="1">
        <f t="array" ref="P8431">IF(Q8431&gt;0,INDEX(Q8431:Q30155,MATCH(TRUE,INDEX(Q8431:Q30155="",,),0)-1),"")</f>
        <v>7</v>
      </c>
      <c r="Q8431">
        <v>3</v>
      </c>
      <c r="R8431">
        <f t="shared" si="135"/>
        <v>0</v>
      </c>
    </row>
    <row r="8432" spans="1:18" x14ac:dyDescent="0.3">
      <c r="A8432" t="s">
        <v>603</v>
      </c>
      <c r="B8432" s="1">
        <v>38496</v>
      </c>
      <c r="C8432" t="s">
        <v>16</v>
      </c>
      <c r="D8432" t="s">
        <v>682</v>
      </c>
      <c r="E8432" t="s">
        <v>683</v>
      </c>
      <c r="G8432" t="s">
        <v>19</v>
      </c>
      <c r="H8432" t="s">
        <v>41</v>
      </c>
      <c r="I8432" t="s">
        <v>21</v>
      </c>
      <c r="J8432" t="s">
        <v>22</v>
      </c>
      <c r="K8432">
        <v>29</v>
      </c>
      <c r="L8432">
        <v>200</v>
      </c>
      <c r="M8432" t="s">
        <v>45</v>
      </c>
      <c r="N8432">
        <v>200</v>
      </c>
      <c r="P8432" cm="1">
        <f t="array" ref="P8432">IF(Q8432&gt;0,INDEX(Q8432:Q30156,MATCH(TRUE,INDEX(Q8432:Q30156="",,),0)-1),"")</f>
        <v>7</v>
      </c>
      <c r="Q8432">
        <v>4</v>
      </c>
      <c r="R8432">
        <f t="shared" si="135"/>
        <v>0</v>
      </c>
    </row>
    <row r="8433" spans="1:18" x14ac:dyDescent="0.3">
      <c r="A8433" t="s">
        <v>603</v>
      </c>
      <c r="B8433" s="1">
        <v>38496</v>
      </c>
      <c r="C8433" t="s">
        <v>16</v>
      </c>
      <c r="D8433" t="s">
        <v>682</v>
      </c>
      <c r="E8433" t="s">
        <v>683</v>
      </c>
      <c r="G8433" t="s">
        <v>19</v>
      </c>
      <c r="H8433" t="s">
        <v>41</v>
      </c>
      <c r="I8433" t="s">
        <v>26</v>
      </c>
      <c r="J8433" t="s">
        <v>27</v>
      </c>
      <c r="K8433">
        <v>61</v>
      </c>
      <c r="L8433">
        <v>32.4</v>
      </c>
      <c r="M8433" t="s">
        <v>45</v>
      </c>
      <c r="N8433">
        <v>40</v>
      </c>
      <c r="P8433" cm="1">
        <f t="array" ref="P8433">IF(Q8433&gt;0,INDEX(Q8433:Q30157,MATCH(TRUE,INDEX(Q8433:Q30157="",,),0)-1),"")</f>
        <v>7</v>
      </c>
      <c r="Q8433">
        <v>4</v>
      </c>
      <c r="R8433">
        <f t="shared" si="135"/>
        <v>0</v>
      </c>
    </row>
    <row r="8434" spans="1:18" x14ac:dyDescent="0.3">
      <c r="A8434" t="s">
        <v>603</v>
      </c>
      <c r="B8434" s="1">
        <v>38496</v>
      </c>
      <c r="C8434" t="s">
        <v>16</v>
      </c>
      <c r="D8434" t="s">
        <v>682</v>
      </c>
      <c r="E8434" t="s">
        <v>683</v>
      </c>
      <c r="G8434" t="s">
        <v>19</v>
      </c>
      <c r="H8434" t="s">
        <v>28</v>
      </c>
      <c r="I8434" t="s">
        <v>26</v>
      </c>
      <c r="J8434" t="s">
        <v>27</v>
      </c>
      <c r="K8434">
        <v>121</v>
      </c>
      <c r="L8434">
        <v>24.15</v>
      </c>
      <c r="M8434" t="s">
        <v>45</v>
      </c>
      <c r="N8434">
        <v>42.96</v>
      </c>
      <c r="P8434" cm="1">
        <f t="array" ref="P8434">IF(Q8434&gt;0,INDEX(Q8434:Q30158,MATCH(TRUE,INDEX(Q8434:Q30158="",,),0)-1),"")</f>
        <v>7</v>
      </c>
      <c r="Q8434">
        <v>4</v>
      </c>
      <c r="R8434">
        <f t="shared" si="135"/>
        <v>0</v>
      </c>
    </row>
    <row r="8435" spans="1:18" x14ac:dyDescent="0.3">
      <c r="A8435" t="s">
        <v>603</v>
      </c>
      <c r="B8435" s="1">
        <v>38496</v>
      </c>
      <c r="C8435" t="s">
        <v>16</v>
      </c>
      <c r="D8435" t="s">
        <v>682</v>
      </c>
      <c r="E8435" t="s">
        <v>683</v>
      </c>
      <c r="G8435" s="6" t="s">
        <v>29</v>
      </c>
      <c r="H8435" t="s">
        <v>28</v>
      </c>
      <c r="I8435" t="s">
        <v>21</v>
      </c>
      <c r="J8435" t="s">
        <v>22</v>
      </c>
      <c r="K8435">
        <v>8.4</v>
      </c>
      <c r="L8435">
        <v>101</v>
      </c>
      <c r="M8435" t="s">
        <v>45</v>
      </c>
      <c r="N8435">
        <v>101</v>
      </c>
      <c r="P8435" cm="1">
        <f t="array" ref="P8435">IF(Q8435&gt;0,INDEX(Q8435:Q30159,MATCH(TRUE,INDEX(Q8435:Q30159="",,),0)-1),"")</f>
        <v>7</v>
      </c>
      <c r="Q8435">
        <v>4</v>
      </c>
      <c r="R8435">
        <f t="shared" si="135"/>
        <v>0</v>
      </c>
    </row>
    <row r="8436" spans="1:18" x14ac:dyDescent="0.3">
      <c r="A8436" t="s">
        <v>603</v>
      </c>
      <c r="B8436" s="1">
        <v>38496</v>
      </c>
      <c r="C8436" t="s">
        <v>16</v>
      </c>
      <c r="D8436" t="s">
        <v>682</v>
      </c>
      <c r="E8436" t="s">
        <v>683</v>
      </c>
      <c r="G8436" s="6" t="s">
        <v>29</v>
      </c>
      <c r="H8436" t="s">
        <v>53</v>
      </c>
      <c r="I8436" t="s">
        <v>26</v>
      </c>
      <c r="J8436" t="s">
        <v>27</v>
      </c>
      <c r="K8436">
        <v>92</v>
      </c>
      <c r="L8436">
        <v>20.399999999999999</v>
      </c>
      <c r="M8436" t="s">
        <v>45</v>
      </c>
      <c r="N8436">
        <v>20.399999999999999</v>
      </c>
      <c r="P8436" cm="1">
        <f t="array" ref="P8436">IF(Q8436&gt;0,INDEX(Q8436:Q30160,MATCH(TRUE,INDEX(Q8436:Q30160="",,),0)-1),"")</f>
        <v>7</v>
      </c>
      <c r="Q8436">
        <v>4</v>
      </c>
      <c r="R8436">
        <f t="shared" si="135"/>
        <v>0</v>
      </c>
    </row>
    <row r="8437" spans="1:18" x14ac:dyDescent="0.3">
      <c r="A8437" t="s">
        <v>603</v>
      </c>
      <c r="B8437" s="1">
        <v>38496</v>
      </c>
      <c r="C8437" t="s">
        <v>16</v>
      </c>
      <c r="D8437" t="s">
        <v>682</v>
      </c>
      <c r="E8437" t="s">
        <v>683</v>
      </c>
      <c r="G8437" s="6" t="s">
        <v>29</v>
      </c>
      <c r="H8437" t="s">
        <v>43</v>
      </c>
      <c r="I8437" t="s">
        <v>26</v>
      </c>
      <c r="J8437" t="s">
        <v>27</v>
      </c>
      <c r="K8437">
        <v>35</v>
      </c>
      <c r="L8437">
        <v>10.050000000000001</v>
      </c>
      <c r="M8437" t="s">
        <v>45</v>
      </c>
      <c r="N8437">
        <v>10.050000000000001</v>
      </c>
      <c r="P8437" cm="1">
        <f t="array" ref="P8437">IF(Q8437&gt;0,INDEX(Q8437:Q30161,MATCH(TRUE,INDEX(Q8437:Q30161="",,),0)-1),"")</f>
        <v>7</v>
      </c>
      <c r="Q8437">
        <v>4</v>
      </c>
      <c r="R8437">
        <f t="shared" si="135"/>
        <v>0</v>
      </c>
    </row>
    <row r="8438" spans="1:18" x14ac:dyDescent="0.3">
      <c r="A8438" t="s">
        <v>603</v>
      </c>
      <c r="B8438" s="1">
        <v>38496</v>
      </c>
      <c r="C8438" t="s">
        <v>16</v>
      </c>
      <c r="D8438" t="s">
        <v>682</v>
      </c>
      <c r="E8438" t="s">
        <v>683</v>
      </c>
      <c r="G8438" t="s">
        <v>19</v>
      </c>
      <c r="H8438" t="s">
        <v>41</v>
      </c>
      <c r="I8438" t="s">
        <v>21</v>
      </c>
      <c r="J8438" t="s">
        <v>22</v>
      </c>
      <c r="K8438">
        <v>29</v>
      </c>
      <c r="L8438">
        <v>200</v>
      </c>
      <c r="M8438" t="s">
        <v>530</v>
      </c>
      <c r="N8438">
        <v>225</v>
      </c>
      <c r="P8438" cm="1">
        <f t="array" ref="P8438">IF(Q8438&gt;0,INDEX(Q8438:Q30162,MATCH(TRUE,INDEX(Q8438:Q30162="",,),0)-1),"")</f>
        <v>7</v>
      </c>
      <c r="Q8438">
        <v>5</v>
      </c>
      <c r="R8438">
        <f t="shared" si="135"/>
        <v>0</v>
      </c>
    </row>
    <row r="8439" spans="1:18" x14ac:dyDescent="0.3">
      <c r="A8439" t="s">
        <v>603</v>
      </c>
      <c r="B8439" s="1">
        <v>38496</v>
      </c>
      <c r="C8439" t="s">
        <v>16</v>
      </c>
      <c r="D8439" t="s">
        <v>682</v>
      </c>
      <c r="E8439" t="s">
        <v>683</v>
      </c>
      <c r="G8439" t="s">
        <v>19</v>
      </c>
      <c r="H8439" t="s">
        <v>41</v>
      </c>
      <c r="I8439" t="s">
        <v>26</v>
      </c>
      <c r="J8439" t="s">
        <v>27</v>
      </c>
      <c r="K8439">
        <v>61</v>
      </c>
      <c r="L8439">
        <v>32.4</v>
      </c>
      <c r="M8439" t="s">
        <v>530</v>
      </c>
      <c r="N8439">
        <v>34.4</v>
      </c>
      <c r="P8439" cm="1">
        <f t="array" ref="P8439">IF(Q8439&gt;0,INDEX(Q8439:Q30163,MATCH(TRUE,INDEX(Q8439:Q30163="",,),0)-1),"")</f>
        <v>7</v>
      </c>
      <c r="Q8439">
        <v>5</v>
      </c>
      <c r="R8439">
        <f t="shared" si="135"/>
        <v>0</v>
      </c>
    </row>
    <row r="8440" spans="1:18" x14ac:dyDescent="0.3">
      <c r="A8440" t="s">
        <v>603</v>
      </c>
      <c r="B8440" s="1">
        <v>38496</v>
      </c>
      <c r="C8440" t="s">
        <v>16</v>
      </c>
      <c r="D8440" t="s">
        <v>682</v>
      </c>
      <c r="E8440" t="s">
        <v>683</v>
      </c>
      <c r="G8440" t="s">
        <v>19</v>
      </c>
      <c r="H8440" t="s">
        <v>28</v>
      </c>
      <c r="I8440" t="s">
        <v>26</v>
      </c>
      <c r="J8440" t="s">
        <v>27</v>
      </c>
      <c r="K8440">
        <v>121</v>
      </c>
      <c r="L8440">
        <v>24.15</v>
      </c>
      <c r="M8440" t="s">
        <v>530</v>
      </c>
      <c r="N8440">
        <v>35.15</v>
      </c>
      <c r="P8440" cm="1">
        <f t="array" ref="P8440">IF(Q8440&gt;0,INDEX(Q8440:Q30164,MATCH(TRUE,INDEX(Q8440:Q30164="",,),0)-1),"")</f>
        <v>7</v>
      </c>
      <c r="Q8440">
        <v>5</v>
      </c>
      <c r="R8440">
        <f t="shared" si="135"/>
        <v>0</v>
      </c>
    </row>
    <row r="8441" spans="1:18" x14ac:dyDescent="0.3">
      <c r="A8441" t="s">
        <v>603</v>
      </c>
      <c r="B8441" s="1">
        <v>38496</v>
      </c>
      <c r="C8441" t="s">
        <v>16</v>
      </c>
      <c r="D8441" t="s">
        <v>682</v>
      </c>
      <c r="E8441" t="s">
        <v>683</v>
      </c>
      <c r="G8441" s="6" t="s">
        <v>29</v>
      </c>
      <c r="H8441" t="s">
        <v>28</v>
      </c>
      <c r="I8441" t="s">
        <v>21</v>
      </c>
      <c r="J8441" t="s">
        <v>22</v>
      </c>
      <c r="K8441">
        <v>8.4</v>
      </c>
      <c r="L8441">
        <v>101</v>
      </c>
      <c r="M8441" t="s">
        <v>530</v>
      </c>
      <c r="N8441">
        <v>101</v>
      </c>
      <c r="P8441" cm="1">
        <f t="array" ref="P8441">IF(Q8441&gt;0,INDEX(Q8441:Q30165,MATCH(TRUE,INDEX(Q8441:Q30165="",,),0)-1),"")</f>
        <v>7</v>
      </c>
      <c r="Q8441">
        <v>5</v>
      </c>
      <c r="R8441">
        <f t="shared" si="135"/>
        <v>0</v>
      </c>
    </row>
    <row r="8442" spans="1:18" x14ac:dyDescent="0.3">
      <c r="A8442" t="s">
        <v>603</v>
      </c>
      <c r="B8442" s="1">
        <v>38496</v>
      </c>
      <c r="C8442" t="s">
        <v>16</v>
      </c>
      <c r="D8442" t="s">
        <v>682</v>
      </c>
      <c r="E8442" t="s">
        <v>683</v>
      </c>
      <c r="G8442" s="6" t="s">
        <v>29</v>
      </c>
      <c r="H8442" t="s">
        <v>53</v>
      </c>
      <c r="I8442" t="s">
        <v>26</v>
      </c>
      <c r="J8442" t="s">
        <v>27</v>
      </c>
      <c r="K8442">
        <v>92</v>
      </c>
      <c r="L8442">
        <v>20.399999999999999</v>
      </c>
      <c r="M8442" t="s">
        <v>530</v>
      </c>
      <c r="N8442">
        <v>20.399999999999999</v>
      </c>
      <c r="P8442" cm="1">
        <f t="array" ref="P8442">IF(Q8442&gt;0,INDEX(Q8442:Q30166,MATCH(TRUE,INDEX(Q8442:Q30166="",,),0)-1),"")</f>
        <v>7</v>
      </c>
      <c r="Q8442">
        <v>5</v>
      </c>
      <c r="R8442">
        <f t="shared" si="135"/>
        <v>0</v>
      </c>
    </row>
    <row r="8443" spans="1:18" x14ac:dyDescent="0.3">
      <c r="A8443" t="s">
        <v>603</v>
      </c>
      <c r="B8443" s="1">
        <v>38496</v>
      </c>
      <c r="C8443" t="s">
        <v>16</v>
      </c>
      <c r="D8443" t="s">
        <v>682</v>
      </c>
      <c r="E8443" t="s">
        <v>683</v>
      </c>
      <c r="G8443" s="6" t="s">
        <v>29</v>
      </c>
      <c r="H8443" t="s">
        <v>43</v>
      </c>
      <c r="I8443" t="s">
        <v>26</v>
      </c>
      <c r="J8443" t="s">
        <v>27</v>
      </c>
      <c r="K8443">
        <v>35</v>
      </c>
      <c r="L8443">
        <v>10.050000000000001</v>
      </c>
      <c r="M8443" t="s">
        <v>530</v>
      </c>
      <c r="N8443">
        <v>10.050000000000001</v>
      </c>
      <c r="P8443" cm="1">
        <f t="array" ref="P8443">IF(Q8443&gt;0,INDEX(Q8443:Q30167,MATCH(TRUE,INDEX(Q8443:Q30167="",,),0)-1),"")</f>
        <v>7</v>
      </c>
      <c r="Q8443">
        <v>5</v>
      </c>
      <c r="R8443">
        <f t="shared" si="135"/>
        <v>0</v>
      </c>
    </row>
    <row r="8444" spans="1:18" x14ac:dyDescent="0.3">
      <c r="A8444" t="s">
        <v>603</v>
      </c>
      <c r="B8444" s="1">
        <v>38496</v>
      </c>
      <c r="C8444" t="s">
        <v>16</v>
      </c>
      <c r="D8444" t="s">
        <v>682</v>
      </c>
      <c r="E8444" t="s">
        <v>683</v>
      </c>
      <c r="G8444" t="s">
        <v>19</v>
      </c>
      <c r="H8444" t="s">
        <v>41</v>
      </c>
      <c r="I8444" t="s">
        <v>21</v>
      </c>
      <c r="J8444" t="s">
        <v>22</v>
      </c>
      <c r="K8444">
        <v>29</v>
      </c>
      <c r="L8444">
        <v>200</v>
      </c>
      <c r="M8444" t="s">
        <v>44</v>
      </c>
      <c r="N8444">
        <v>200</v>
      </c>
      <c r="P8444" cm="1">
        <f t="array" ref="P8444">IF(Q8444&gt;0,INDEX(Q8444:Q30168,MATCH(TRUE,INDEX(Q8444:Q30168="",,),0)-1),"")</f>
        <v>7</v>
      </c>
      <c r="Q8444">
        <v>6</v>
      </c>
      <c r="R8444">
        <f t="shared" si="135"/>
        <v>0</v>
      </c>
    </row>
    <row r="8445" spans="1:18" x14ac:dyDescent="0.3">
      <c r="A8445" t="s">
        <v>603</v>
      </c>
      <c r="B8445" s="1">
        <v>38496</v>
      </c>
      <c r="C8445" t="s">
        <v>16</v>
      </c>
      <c r="D8445" t="s">
        <v>682</v>
      </c>
      <c r="E8445" t="s">
        <v>683</v>
      </c>
      <c r="G8445" t="s">
        <v>19</v>
      </c>
      <c r="H8445" t="s">
        <v>41</v>
      </c>
      <c r="I8445" t="s">
        <v>26</v>
      </c>
      <c r="J8445" t="s">
        <v>27</v>
      </c>
      <c r="K8445">
        <v>61</v>
      </c>
      <c r="L8445">
        <v>32.4</v>
      </c>
      <c r="M8445" t="s">
        <v>44</v>
      </c>
      <c r="N8445">
        <v>32.4</v>
      </c>
      <c r="P8445" cm="1">
        <f t="array" ref="P8445">IF(Q8445&gt;0,INDEX(Q8445:Q30169,MATCH(TRUE,INDEX(Q8445:Q30169="",,),0)-1),"")</f>
        <v>7</v>
      </c>
      <c r="Q8445">
        <v>6</v>
      </c>
      <c r="R8445">
        <f t="shared" si="135"/>
        <v>0</v>
      </c>
    </row>
    <row r="8446" spans="1:18" x14ac:dyDescent="0.3">
      <c r="A8446" t="s">
        <v>603</v>
      </c>
      <c r="B8446" s="1">
        <v>38496</v>
      </c>
      <c r="C8446" t="s">
        <v>16</v>
      </c>
      <c r="D8446" t="s">
        <v>682</v>
      </c>
      <c r="E8446" t="s">
        <v>683</v>
      </c>
      <c r="G8446" t="s">
        <v>19</v>
      </c>
      <c r="H8446" t="s">
        <v>28</v>
      </c>
      <c r="I8446" t="s">
        <v>26</v>
      </c>
      <c r="J8446" t="s">
        <v>27</v>
      </c>
      <c r="K8446">
        <v>121</v>
      </c>
      <c r="L8446">
        <v>24.15</v>
      </c>
      <c r="M8446" t="s">
        <v>44</v>
      </c>
      <c r="N8446">
        <v>37.15</v>
      </c>
      <c r="P8446" cm="1">
        <f t="array" ref="P8446">IF(Q8446&gt;0,INDEX(Q8446:Q30170,MATCH(TRUE,INDEX(Q8446:Q30170="",,),0)-1),"")</f>
        <v>7</v>
      </c>
      <c r="Q8446">
        <v>6</v>
      </c>
      <c r="R8446">
        <f t="shared" si="135"/>
        <v>0</v>
      </c>
    </row>
    <row r="8447" spans="1:18" x14ac:dyDescent="0.3">
      <c r="A8447" t="s">
        <v>603</v>
      </c>
      <c r="B8447" s="1">
        <v>38496</v>
      </c>
      <c r="C8447" t="s">
        <v>16</v>
      </c>
      <c r="D8447" t="s">
        <v>682</v>
      </c>
      <c r="E8447" t="s">
        <v>683</v>
      </c>
      <c r="G8447" s="6" t="s">
        <v>29</v>
      </c>
      <c r="H8447" t="s">
        <v>28</v>
      </c>
      <c r="I8447" t="s">
        <v>21</v>
      </c>
      <c r="J8447" t="s">
        <v>22</v>
      </c>
      <c r="K8447">
        <v>8.4</v>
      </c>
      <c r="L8447">
        <v>101</v>
      </c>
      <c r="M8447" t="s">
        <v>44</v>
      </c>
      <c r="N8447">
        <v>101</v>
      </c>
      <c r="P8447" cm="1">
        <f t="array" ref="P8447">IF(Q8447&gt;0,INDEX(Q8447:Q30171,MATCH(TRUE,INDEX(Q8447:Q30171="",,),0)-1),"")</f>
        <v>7</v>
      </c>
      <c r="Q8447">
        <v>6</v>
      </c>
      <c r="R8447">
        <f t="shared" si="135"/>
        <v>0</v>
      </c>
    </row>
    <row r="8448" spans="1:18" x14ac:dyDescent="0.3">
      <c r="A8448" t="s">
        <v>603</v>
      </c>
      <c r="B8448" s="1">
        <v>38496</v>
      </c>
      <c r="C8448" t="s">
        <v>16</v>
      </c>
      <c r="D8448" t="s">
        <v>682</v>
      </c>
      <c r="E8448" t="s">
        <v>683</v>
      </c>
      <c r="G8448" s="6" t="s">
        <v>29</v>
      </c>
      <c r="H8448" t="s">
        <v>53</v>
      </c>
      <c r="I8448" t="s">
        <v>26</v>
      </c>
      <c r="J8448" t="s">
        <v>27</v>
      </c>
      <c r="K8448">
        <v>92</v>
      </c>
      <c r="L8448">
        <v>20.399999999999999</v>
      </c>
      <c r="M8448" t="s">
        <v>44</v>
      </c>
      <c r="N8448">
        <v>20.399999999999999</v>
      </c>
      <c r="P8448" cm="1">
        <f t="array" ref="P8448">IF(Q8448&gt;0,INDEX(Q8448:Q30172,MATCH(TRUE,INDEX(Q8448:Q30172="",,),0)-1),"")</f>
        <v>7</v>
      </c>
      <c r="Q8448">
        <v>6</v>
      </c>
      <c r="R8448">
        <f t="shared" si="135"/>
        <v>0</v>
      </c>
    </row>
    <row r="8449" spans="1:18" x14ac:dyDescent="0.3">
      <c r="A8449" t="s">
        <v>603</v>
      </c>
      <c r="B8449" s="1">
        <v>38496</v>
      </c>
      <c r="C8449" t="s">
        <v>16</v>
      </c>
      <c r="D8449" t="s">
        <v>682</v>
      </c>
      <c r="E8449" t="s">
        <v>683</v>
      </c>
      <c r="G8449" s="6" t="s">
        <v>29</v>
      </c>
      <c r="H8449" t="s">
        <v>43</v>
      </c>
      <c r="I8449" t="s">
        <v>26</v>
      </c>
      <c r="J8449" t="s">
        <v>27</v>
      </c>
      <c r="K8449">
        <v>35</v>
      </c>
      <c r="L8449">
        <v>10.050000000000001</v>
      </c>
      <c r="M8449" t="s">
        <v>44</v>
      </c>
      <c r="N8449">
        <v>10.050000000000001</v>
      </c>
      <c r="P8449" cm="1">
        <f t="array" ref="P8449">IF(Q8449&gt;0,INDEX(Q8449:Q30173,MATCH(TRUE,INDEX(Q8449:Q30173="",,),0)-1),"")</f>
        <v>7</v>
      </c>
      <c r="Q8449">
        <v>6</v>
      </c>
      <c r="R8449">
        <f t="shared" si="135"/>
        <v>0</v>
      </c>
    </row>
    <row r="8450" spans="1:18" x14ac:dyDescent="0.3">
      <c r="A8450" t="s">
        <v>603</v>
      </c>
      <c r="B8450" s="1">
        <v>38496</v>
      </c>
      <c r="C8450" t="s">
        <v>16</v>
      </c>
      <c r="D8450" t="s">
        <v>682</v>
      </c>
      <c r="E8450" t="s">
        <v>683</v>
      </c>
      <c r="G8450" t="s">
        <v>19</v>
      </c>
      <c r="H8450" t="s">
        <v>41</v>
      </c>
      <c r="I8450" t="s">
        <v>21</v>
      </c>
      <c r="J8450" t="s">
        <v>22</v>
      </c>
      <c r="K8450">
        <v>29</v>
      </c>
      <c r="L8450">
        <v>200</v>
      </c>
      <c r="M8450" t="s">
        <v>31</v>
      </c>
      <c r="N8450">
        <v>230.18</v>
      </c>
      <c r="P8450" cm="1">
        <f t="array" ref="P8450">IF(Q8450&gt;0,INDEX(Q8450:Q30174,MATCH(TRUE,INDEX(Q8450:Q30174="",,),0)-1),"")</f>
        <v>7</v>
      </c>
      <c r="Q8450">
        <v>7</v>
      </c>
      <c r="R8450">
        <f t="shared" si="135"/>
        <v>0</v>
      </c>
    </row>
    <row r="8451" spans="1:18" x14ac:dyDescent="0.3">
      <c r="A8451" t="s">
        <v>603</v>
      </c>
      <c r="B8451" s="1">
        <v>38496</v>
      </c>
      <c r="C8451" t="s">
        <v>16</v>
      </c>
      <c r="D8451" t="s">
        <v>682</v>
      </c>
      <c r="E8451" t="s">
        <v>683</v>
      </c>
      <c r="G8451" t="s">
        <v>19</v>
      </c>
      <c r="H8451" t="s">
        <v>41</v>
      </c>
      <c r="I8451" t="s">
        <v>26</v>
      </c>
      <c r="J8451" t="s">
        <v>27</v>
      </c>
      <c r="K8451">
        <v>61</v>
      </c>
      <c r="L8451">
        <v>32.4</v>
      </c>
      <c r="M8451" t="s">
        <v>31</v>
      </c>
      <c r="N8451">
        <v>32.4</v>
      </c>
      <c r="P8451" cm="1">
        <f t="array" ref="P8451">IF(Q8451&gt;0,INDEX(Q8451:Q30175,MATCH(TRUE,INDEX(Q8451:Q30175="",,),0)-1),"")</f>
        <v>7</v>
      </c>
      <c r="Q8451">
        <v>7</v>
      </c>
      <c r="R8451">
        <f t="shared" si="135"/>
        <v>0</v>
      </c>
    </row>
    <row r="8452" spans="1:18" x14ac:dyDescent="0.3">
      <c r="A8452" t="s">
        <v>603</v>
      </c>
      <c r="B8452" s="1">
        <v>38496</v>
      </c>
      <c r="C8452" t="s">
        <v>16</v>
      </c>
      <c r="D8452" t="s">
        <v>682</v>
      </c>
      <c r="E8452" t="s">
        <v>683</v>
      </c>
      <c r="G8452" t="s">
        <v>19</v>
      </c>
      <c r="H8452" t="s">
        <v>28</v>
      </c>
      <c r="I8452" t="s">
        <v>26</v>
      </c>
      <c r="J8452" t="s">
        <v>27</v>
      </c>
      <c r="K8452">
        <v>121</v>
      </c>
      <c r="L8452">
        <v>24.15</v>
      </c>
      <c r="M8452" t="s">
        <v>31</v>
      </c>
      <c r="N8452">
        <v>24.15</v>
      </c>
      <c r="P8452" cm="1">
        <f t="array" ref="P8452">IF(Q8452&gt;0,INDEX(Q8452:Q30176,MATCH(TRUE,INDEX(Q8452:Q30176="",,),0)-1),"")</f>
        <v>7</v>
      </c>
      <c r="Q8452">
        <v>7</v>
      </c>
      <c r="R8452">
        <f t="shared" si="135"/>
        <v>0</v>
      </c>
    </row>
    <row r="8453" spans="1:18" x14ac:dyDescent="0.3">
      <c r="A8453" t="s">
        <v>603</v>
      </c>
      <c r="B8453" s="1">
        <v>38496</v>
      </c>
      <c r="C8453" t="s">
        <v>16</v>
      </c>
      <c r="D8453" t="s">
        <v>682</v>
      </c>
      <c r="E8453" t="s">
        <v>683</v>
      </c>
      <c r="G8453" s="6" t="s">
        <v>29</v>
      </c>
      <c r="H8453" t="s">
        <v>28</v>
      </c>
      <c r="I8453" t="s">
        <v>21</v>
      </c>
      <c r="J8453" t="s">
        <v>22</v>
      </c>
      <c r="K8453">
        <v>8.4</v>
      </c>
      <c r="L8453">
        <v>101</v>
      </c>
      <c r="M8453" t="s">
        <v>31</v>
      </c>
      <c r="N8453">
        <v>101</v>
      </c>
      <c r="P8453" cm="1">
        <f t="array" ref="P8453">IF(Q8453&gt;0,INDEX(Q8453:Q30177,MATCH(TRUE,INDEX(Q8453:Q30177="",,),0)-1),"")</f>
        <v>7</v>
      </c>
      <c r="Q8453">
        <v>7</v>
      </c>
      <c r="R8453">
        <f t="shared" si="135"/>
        <v>0</v>
      </c>
    </row>
    <row r="8454" spans="1:18" x14ac:dyDescent="0.3">
      <c r="A8454" t="s">
        <v>603</v>
      </c>
      <c r="B8454" s="1">
        <v>38496</v>
      </c>
      <c r="C8454" t="s">
        <v>16</v>
      </c>
      <c r="D8454" t="s">
        <v>682</v>
      </c>
      <c r="E8454" t="s">
        <v>683</v>
      </c>
      <c r="G8454" s="6" t="s">
        <v>29</v>
      </c>
      <c r="H8454" t="s">
        <v>53</v>
      </c>
      <c r="I8454" t="s">
        <v>26</v>
      </c>
      <c r="J8454" t="s">
        <v>27</v>
      </c>
      <c r="K8454">
        <v>92</v>
      </c>
      <c r="L8454">
        <v>20.399999999999999</v>
      </c>
      <c r="M8454" t="s">
        <v>31</v>
      </c>
      <c r="N8454">
        <v>20.399999999999999</v>
      </c>
      <c r="P8454" cm="1">
        <f t="array" ref="P8454">IF(Q8454&gt;0,INDEX(Q8454:Q30178,MATCH(TRUE,INDEX(Q8454:Q30178="",,),0)-1),"")</f>
        <v>7</v>
      </c>
      <c r="Q8454">
        <v>7</v>
      </c>
      <c r="R8454">
        <f t="shared" si="135"/>
        <v>0</v>
      </c>
    </row>
    <row r="8455" spans="1:18" x14ac:dyDescent="0.3">
      <c r="A8455" t="s">
        <v>603</v>
      </c>
      <c r="B8455" s="1">
        <v>38496</v>
      </c>
      <c r="C8455" t="s">
        <v>16</v>
      </c>
      <c r="D8455" t="s">
        <v>682</v>
      </c>
      <c r="E8455" t="s">
        <v>683</v>
      </c>
      <c r="G8455" s="6" t="s">
        <v>29</v>
      </c>
      <c r="H8455" t="s">
        <v>43</v>
      </c>
      <c r="I8455" t="s">
        <v>26</v>
      </c>
      <c r="J8455" t="s">
        <v>27</v>
      </c>
      <c r="K8455">
        <v>35</v>
      </c>
      <c r="L8455">
        <v>10.050000000000001</v>
      </c>
      <c r="M8455" t="s">
        <v>31</v>
      </c>
      <c r="N8455">
        <v>10.050000000000001</v>
      </c>
      <c r="P8455" cm="1">
        <f t="array" ref="P8455">IF(Q8455&gt;0,INDEX(Q8455:Q30179,MATCH(TRUE,INDEX(Q8455:Q30179="",,),0)-1),"")</f>
        <v>7</v>
      </c>
      <c r="Q8455">
        <v>7</v>
      </c>
      <c r="R8455">
        <f t="shared" si="135"/>
        <v>0</v>
      </c>
    </row>
    <row r="8456" spans="1:18" x14ac:dyDescent="0.3">
      <c r="P8456" t="str" cm="1">
        <f t="array" ref="P8456">IF(Q8456&gt;0,INDEX(Q8456:Q30180,MATCH(TRUE,INDEX(Q8456:Q30180="",,),0)-1),"")</f>
        <v/>
      </c>
      <c r="R8456" t="str">
        <f t="shared" si="135"/>
        <v/>
      </c>
    </row>
    <row r="8457" spans="1:18" x14ac:dyDescent="0.3">
      <c r="A8457" t="s">
        <v>603</v>
      </c>
      <c r="B8457" s="1">
        <v>38496</v>
      </c>
      <c r="C8457" t="s">
        <v>16</v>
      </c>
      <c r="D8457" t="s">
        <v>684</v>
      </c>
      <c r="E8457" t="s">
        <v>685</v>
      </c>
      <c r="G8457" t="s">
        <v>19</v>
      </c>
      <c r="H8457" t="s">
        <v>20</v>
      </c>
      <c r="I8457" t="s">
        <v>21</v>
      </c>
      <c r="J8457" t="s">
        <v>22</v>
      </c>
      <c r="K8457">
        <v>17.8</v>
      </c>
      <c r="L8457">
        <v>201</v>
      </c>
      <c r="M8457" t="s">
        <v>606</v>
      </c>
      <c r="N8457">
        <v>800</v>
      </c>
      <c r="O8457" t="s">
        <v>24</v>
      </c>
      <c r="P8457" cm="1">
        <f t="array" ref="P8457">IF(Q8457&gt;0,INDEX(Q8457:Q30181,MATCH(TRUE,INDEX(Q8457:Q30181="",,),0)-1),"")</f>
        <v>13</v>
      </c>
      <c r="Q8457">
        <v>1</v>
      </c>
      <c r="R8457">
        <f t="shared" si="135"/>
        <v>0</v>
      </c>
    </row>
    <row r="8458" spans="1:18" x14ac:dyDescent="0.3">
      <c r="A8458" t="s">
        <v>603</v>
      </c>
      <c r="B8458" s="1">
        <v>38496</v>
      </c>
      <c r="C8458" t="s">
        <v>16</v>
      </c>
      <c r="D8458" t="s">
        <v>684</v>
      </c>
      <c r="E8458" t="s">
        <v>685</v>
      </c>
      <c r="G8458" t="s">
        <v>19</v>
      </c>
      <c r="H8458" t="s">
        <v>41</v>
      </c>
      <c r="I8458" t="s">
        <v>21</v>
      </c>
      <c r="J8458" t="s">
        <v>22</v>
      </c>
      <c r="K8458">
        <v>30.2</v>
      </c>
      <c r="L8458">
        <v>202</v>
      </c>
      <c r="M8458" t="s">
        <v>606</v>
      </c>
      <c r="N8458">
        <v>608</v>
      </c>
      <c r="O8458" t="s">
        <v>24</v>
      </c>
      <c r="P8458" cm="1">
        <f t="array" ref="P8458">IF(Q8458&gt;0,INDEX(Q8458:Q30182,MATCH(TRUE,INDEX(Q8458:Q30182="",,),0)-1),"")</f>
        <v>13</v>
      </c>
      <c r="Q8458">
        <v>1</v>
      </c>
      <c r="R8458">
        <f t="shared" si="135"/>
        <v>0</v>
      </c>
    </row>
    <row r="8459" spans="1:18" x14ac:dyDescent="0.3">
      <c r="A8459" t="s">
        <v>603</v>
      </c>
      <c r="B8459" s="1">
        <v>38496</v>
      </c>
      <c r="C8459" t="s">
        <v>16</v>
      </c>
      <c r="D8459" t="s">
        <v>684</v>
      </c>
      <c r="E8459" t="s">
        <v>685</v>
      </c>
      <c r="G8459" t="s">
        <v>19</v>
      </c>
      <c r="H8459" t="s">
        <v>53</v>
      </c>
      <c r="I8459" t="s">
        <v>26</v>
      </c>
      <c r="J8459" t="s">
        <v>27</v>
      </c>
      <c r="K8459">
        <v>880</v>
      </c>
      <c r="L8459">
        <v>19.149999999999999</v>
      </c>
      <c r="M8459" t="s">
        <v>606</v>
      </c>
      <c r="N8459">
        <v>63</v>
      </c>
      <c r="O8459" t="s">
        <v>24</v>
      </c>
      <c r="P8459" cm="1">
        <f t="array" ref="P8459">IF(Q8459&gt;0,INDEX(Q8459:Q30183,MATCH(TRUE,INDEX(Q8459:Q30183="",,),0)-1),"")</f>
        <v>13</v>
      </c>
      <c r="Q8459">
        <v>1</v>
      </c>
      <c r="R8459">
        <f t="shared" si="135"/>
        <v>0</v>
      </c>
    </row>
    <row r="8460" spans="1:18" x14ac:dyDescent="0.3">
      <c r="A8460" t="s">
        <v>603</v>
      </c>
      <c r="B8460" s="1">
        <v>38496</v>
      </c>
      <c r="C8460" t="s">
        <v>16</v>
      </c>
      <c r="D8460" t="s">
        <v>684</v>
      </c>
      <c r="E8460" t="s">
        <v>685</v>
      </c>
      <c r="G8460" s="6" t="s">
        <v>29</v>
      </c>
      <c r="H8460" t="s">
        <v>30</v>
      </c>
      <c r="I8460" t="s">
        <v>21</v>
      </c>
      <c r="J8460" t="s">
        <v>22</v>
      </c>
      <c r="K8460">
        <v>9.5</v>
      </c>
      <c r="L8460">
        <v>73</v>
      </c>
      <c r="M8460" t="s">
        <v>606</v>
      </c>
      <c r="N8460">
        <v>73</v>
      </c>
      <c r="O8460" t="s">
        <v>24</v>
      </c>
      <c r="P8460" cm="1">
        <f t="array" ref="P8460">IF(Q8460&gt;0,INDEX(Q8460:Q30184,MATCH(TRUE,INDEX(Q8460:Q30184="",,),0)-1),"")</f>
        <v>13</v>
      </c>
      <c r="Q8460">
        <v>1</v>
      </c>
      <c r="R8460">
        <f t="shared" si="135"/>
        <v>0</v>
      </c>
    </row>
    <row r="8461" spans="1:18" x14ac:dyDescent="0.3">
      <c r="A8461" t="s">
        <v>603</v>
      </c>
      <c r="B8461" s="1">
        <v>38496</v>
      </c>
      <c r="C8461" t="s">
        <v>16</v>
      </c>
      <c r="D8461" t="s">
        <v>684</v>
      </c>
      <c r="E8461" t="s">
        <v>685</v>
      </c>
      <c r="G8461" s="6" t="s">
        <v>29</v>
      </c>
      <c r="H8461" t="s">
        <v>53</v>
      </c>
      <c r="I8461" t="s">
        <v>21</v>
      </c>
      <c r="J8461" t="s">
        <v>22</v>
      </c>
      <c r="K8461">
        <v>36.1</v>
      </c>
      <c r="L8461">
        <v>55</v>
      </c>
      <c r="M8461" t="s">
        <v>606</v>
      </c>
      <c r="N8461">
        <v>55</v>
      </c>
      <c r="O8461" t="s">
        <v>24</v>
      </c>
      <c r="P8461" cm="1">
        <f t="array" ref="P8461">IF(Q8461&gt;0,INDEX(Q8461:Q30185,MATCH(TRUE,INDEX(Q8461:Q30185="",,),0)-1),"")</f>
        <v>13</v>
      </c>
      <c r="Q8461">
        <v>1</v>
      </c>
      <c r="R8461">
        <f t="shared" si="135"/>
        <v>0</v>
      </c>
    </row>
    <row r="8462" spans="1:18" x14ac:dyDescent="0.3">
      <c r="A8462" t="s">
        <v>603</v>
      </c>
      <c r="B8462" s="1">
        <v>38496</v>
      </c>
      <c r="C8462" t="s">
        <v>16</v>
      </c>
      <c r="D8462" t="s">
        <v>684</v>
      </c>
      <c r="E8462" t="s">
        <v>685</v>
      </c>
      <c r="G8462" s="6" t="s">
        <v>29</v>
      </c>
      <c r="H8462" t="s">
        <v>25</v>
      </c>
      <c r="I8462" t="s">
        <v>21</v>
      </c>
      <c r="J8462" t="s">
        <v>22</v>
      </c>
      <c r="K8462">
        <v>11.8</v>
      </c>
      <c r="L8462">
        <v>61</v>
      </c>
      <c r="M8462" t="s">
        <v>606</v>
      </c>
      <c r="N8462">
        <v>61</v>
      </c>
      <c r="O8462" t="s">
        <v>24</v>
      </c>
      <c r="P8462" cm="1">
        <f t="array" ref="P8462">IF(Q8462&gt;0,INDEX(Q8462:Q30186,MATCH(TRUE,INDEX(Q8462:Q30186="",,),0)-1),"")</f>
        <v>13</v>
      </c>
      <c r="Q8462">
        <v>1</v>
      </c>
      <c r="R8462">
        <f t="shared" si="135"/>
        <v>0</v>
      </c>
    </row>
    <row r="8463" spans="1:18" x14ac:dyDescent="0.3">
      <c r="A8463" t="s">
        <v>603</v>
      </c>
      <c r="B8463" s="1">
        <v>38496</v>
      </c>
      <c r="C8463" t="s">
        <v>16</v>
      </c>
      <c r="D8463" t="s">
        <v>684</v>
      </c>
      <c r="E8463" t="s">
        <v>685</v>
      </c>
      <c r="G8463" s="6" t="s">
        <v>29</v>
      </c>
      <c r="H8463" t="s">
        <v>30</v>
      </c>
      <c r="I8463" t="s">
        <v>26</v>
      </c>
      <c r="J8463" t="s">
        <v>27</v>
      </c>
      <c r="K8463">
        <v>152</v>
      </c>
      <c r="L8463">
        <v>9.5500000000000007</v>
      </c>
      <c r="M8463" t="s">
        <v>606</v>
      </c>
      <c r="N8463">
        <v>9.5500000000000007</v>
      </c>
      <c r="O8463" t="s">
        <v>24</v>
      </c>
      <c r="P8463" cm="1">
        <f t="array" ref="P8463">IF(Q8463&gt;0,INDEX(Q8463:Q30187,MATCH(TRUE,INDEX(Q8463:Q30187="",,),0)-1),"")</f>
        <v>13</v>
      </c>
      <c r="Q8463">
        <v>1</v>
      </c>
      <c r="R8463">
        <f t="shared" si="135"/>
        <v>0</v>
      </c>
    </row>
    <row r="8464" spans="1:18" x14ac:dyDescent="0.3">
      <c r="A8464" t="s">
        <v>603</v>
      </c>
      <c r="B8464" s="1">
        <v>38496</v>
      </c>
      <c r="C8464" t="s">
        <v>16</v>
      </c>
      <c r="D8464" t="s">
        <v>684</v>
      </c>
      <c r="E8464" t="s">
        <v>685</v>
      </c>
      <c r="G8464" s="6" t="s">
        <v>29</v>
      </c>
      <c r="H8464" t="s">
        <v>20</v>
      </c>
      <c r="I8464" t="s">
        <v>26</v>
      </c>
      <c r="J8464" t="s">
        <v>27</v>
      </c>
      <c r="K8464">
        <v>148</v>
      </c>
      <c r="L8464">
        <v>8.6999999999999993</v>
      </c>
      <c r="M8464" t="s">
        <v>606</v>
      </c>
      <c r="N8464">
        <v>8.6999999999999993</v>
      </c>
      <c r="O8464" t="s">
        <v>24</v>
      </c>
      <c r="P8464" cm="1">
        <f t="array" ref="P8464">IF(Q8464&gt;0,INDEX(Q8464:Q30188,MATCH(TRUE,INDEX(Q8464:Q30188="",,),0)-1),"")</f>
        <v>13</v>
      </c>
      <c r="Q8464">
        <v>1</v>
      </c>
      <c r="R8464">
        <f t="shared" si="135"/>
        <v>0</v>
      </c>
    </row>
    <row r="8465" spans="1:18" x14ac:dyDescent="0.3">
      <c r="A8465" t="s">
        <v>603</v>
      </c>
      <c r="B8465" s="1">
        <v>38496</v>
      </c>
      <c r="C8465" t="s">
        <v>16</v>
      </c>
      <c r="D8465" t="s">
        <v>684</v>
      </c>
      <c r="E8465" t="s">
        <v>685</v>
      </c>
      <c r="G8465" s="6" t="s">
        <v>29</v>
      </c>
      <c r="H8465" t="s">
        <v>41</v>
      </c>
      <c r="I8465" t="s">
        <v>26</v>
      </c>
      <c r="J8465" t="s">
        <v>27</v>
      </c>
      <c r="K8465">
        <v>72</v>
      </c>
      <c r="L8465">
        <v>31.15</v>
      </c>
      <c r="M8465" t="s">
        <v>606</v>
      </c>
      <c r="N8465">
        <v>31.15</v>
      </c>
      <c r="O8465" t="s">
        <v>24</v>
      </c>
      <c r="P8465" cm="1">
        <f t="array" ref="P8465">IF(Q8465&gt;0,INDEX(Q8465:Q30189,MATCH(TRUE,INDEX(Q8465:Q30189="",,),0)-1),"")</f>
        <v>13</v>
      </c>
      <c r="Q8465">
        <v>1</v>
      </c>
      <c r="R8465">
        <f t="shared" si="135"/>
        <v>0</v>
      </c>
    </row>
    <row r="8466" spans="1:18" x14ac:dyDescent="0.3">
      <c r="A8466" t="s">
        <v>603</v>
      </c>
      <c r="B8466" s="1">
        <v>38496</v>
      </c>
      <c r="C8466" t="s">
        <v>16</v>
      </c>
      <c r="D8466" t="s">
        <v>684</v>
      </c>
      <c r="E8466" t="s">
        <v>685</v>
      </c>
      <c r="G8466" t="s">
        <v>19</v>
      </c>
      <c r="H8466" t="s">
        <v>20</v>
      </c>
      <c r="I8466" t="s">
        <v>21</v>
      </c>
      <c r="J8466" t="s">
        <v>22</v>
      </c>
      <c r="K8466">
        <v>17.8</v>
      </c>
      <c r="L8466">
        <v>201</v>
      </c>
      <c r="M8466" t="s">
        <v>86</v>
      </c>
      <c r="N8466">
        <v>2061.71</v>
      </c>
      <c r="P8466" cm="1">
        <f t="array" ref="P8466">IF(Q8466&gt;0,INDEX(Q8466:Q30190,MATCH(TRUE,INDEX(Q8466:Q30190="",,),0)-1),"")</f>
        <v>13</v>
      </c>
      <c r="Q8466">
        <v>2</v>
      </c>
      <c r="R8466">
        <f t="shared" si="135"/>
        <v>0</v>
      </c>
    </row>
    <row r="8467" spans="1:18" x14ac:dyDescent="0.3">
      <c r="A8467" t="s">
        <v>603</v>
      </c>
      <c r="B8467" s="1">
        <v>38496</v>
      </c>
      <c r="C8467" t="s">
        <v>16</v>
      </c>
      <c r="D8467" t="s">
        <v>684</v>
      </c>
      <c r="E8467" t="s">
        <v>685</v>
      </c>
      <c r="G8467" t="s">
        <v>19</v>
      </c>
      <c r="H8467" t="s">
        <v>41</v>
      </c>
      <c r="I8467" t="s">
        <v>21</v>
      </c>
      <c r="J8467" t="s">
        <v>22</v>
      </c>
      <c r="K8467">
        <v>30.2</v>
      </c>
      <c r="L8467">
        <v>202</v>
      </c>
      <c r="M8467" t="s">
        <v>86</v>
      </c>
      <c r="N8467">
        <v>400</v>
      </c>
      <c r="P8467" cm="1">
        <f t="array" ref="P8467">IF(Q8467&gt;0,INDEX(Q8467:Q30191,MATCH(TRUE,INDEX(Q8467:Q30191="",,),0)-1),"")</f>
        <v>13</v>
      </c>
      <c r="Q8467">
        <v>2</v>
      </c>
      <c r="R8467">
        <f t="shared" si="135"/>
        <v>0</v>
      </c>
    </row>
    <row r="8468" spans="1:18" x14ac:dyDescent="0.3">
      <c r="A8468" t="s">
        <v>603</v>
      </c>
      <c r="B8468" s="1">
        <v>38496</v>
      </c>
      <c r="C8468" t="s">
        <v>16</v>
      </c>
      <c r="D8468" t="s">
        <v>684</v>
      </c>
      <c r="E8468" t="s">
        <v>685</v>
      </c>
      <c r="G8468" t="s">
        <v>19</v>
      </c>
      <c r="H8468" t="s">
        <v>53</v>
      </c>
      <c r="I8468" t="s">
        <v>26</v>
      </c>
      <c r="J8468" t="s">
        <v>27</v>
      </c>
      <c r="K8468">
        <v>880</v>
      </c>
      <c r="L8468">
        <v>19.149999999999999</v>
      </c>
      <c r="M8468" t="s">
        <v>86</v>
      </c>
      <c r="N8468">
        <v>19.149999999999999</v>
      </c>
      <c r="P8468" cm="1">
        <f t="array" ref="P8468">IF(Q8468&gt;0,INDEX(Q8468:Q30192,MATCH(TRUE,INDEX(Q8468:Q30192="",,),0)-1),"")</f>
        <v>13</v>
      </c>
      <c r="Q8468">
        <v>2</v>
      </c>
      <c r="R8468">
        <f t="shared" si="135"/>
        <v>0</v>
      </c>
    </row>
    <row r="8469" spans="1:18" x14ac:dyDescent="0.3">
      <c r="A8469" t="s">
        <v>603</v>
      </c>
      <c r="B8469" s="1">
        <v>38496</v>
      </c>
      <c r="C8469" t="s">
        <v>16</v>
      </c>
      <c r="D8469" t="s">
        <v>684</v>
      </c>
      <c r="E8469" t="s">
        <v>685</v>
      </c>
      <c r="G8469" s="6" t="s">
        <v>29</v>
      </c>
      <c r="H8469" t="s">
        <v>30</v>
      </c>
      <c r="I8469" t="s">
        <v>21</v>
      </c>
      <c r="J8469" t="s">
        <v>22</v>
      </c>
      <c r="K8469">
        <v>9.5</v>
      </c>
      <c r="L8469">
        <v>73</v>
      </c>
      <c r="M8469" t="s">
        <v>86</v>
      </c>
      <c r="N8469">
        <v>73</v>
      </c>
      <c r="P8469" cm="1">
        <f t="array" ref="P8469">IF(Q8469&gt;0,INDEX(Q8469:Q30193,MATCH(TRUE,INDEX(Q8469:Q30193="",,),0)-1),"")</f>
        <v>13</v>
      </c>
      <c r="Q8469">
        <v>2</v>
      </c>
      <c r="R8469">
        <f t="shared" si="135"/>
        <v>0</v>
      </c>
    </row>
    <row r="8470" spans="1:18" x14ac:dyDescent="0.3">
      <c r="A8470" t="s">
        <v>603</v>
      </c>
      <c r="B8470" s="1">
        <v>38496</v>
      </c>
      <c r="C8470" t="s">
        <v>16</v>
      </c>
      <c r="D8470" t="s">
        <v>684</v>
      </c>
      <c r="E8470" t="s">
        <v>685</v>
      </c>
      <c r="G8470" s="6" t="s">
        <v>29</v>
      </c>
      <c r="H8470" t="s">
        <v>53</v>
      </c>
      <c r="I8470" t="s">
        <v>21</v>
      </c>
      <c r="J8470" t="s">
        <v>22</v>
      </c>
      <c r="K8470">
        <v>36.1</v>
      </c>
      <c r="L8470">
        <v>55</v>
      </c>
      <c r="M8470" t="s">
        <v>86</v>
      </c>
      <c r="N8470">
        <v>55</v>
      </c>
      <c r="P8470" cm="1">
        <f t="array" ref="P8470">IF(Q8470&gt;0,INDEX(Q8470:Q30194,MATCH(TRUE,INDEX(Q8470:Q30194="",,),0)-1),"")</f>
        <v>13</v>
      </c>
      <c r="Q8470">
        <v>2</v>
      </c>
      <c r="R8470">
        <f t="shared" si="135"/>
        <v>0</v>
      </c>
    </row>
    <row r="8471" spans="1:18" x14ac:dyDescent="0.3">
      <c r="A8471" t="s">
        <v>603</v>
      </c>
      <c r="B8471" s="1">
        <v>38496</v>
      </c>
      <c r="C8471" t="s">
        <v>16</v>
      </c>
      <c r="D8471" t="s">
        <v>684</v>
      </c>
      <c r="E8471" t="s">
        <v>685</v>
      </c>
      <c r="G8471" s="6" t="s">
        <v>29</v>
      </c>
      <c r="H8471" t="s">
        <v>25</v>
      </c>
      <c r="I8471" t="s">
        <v>21</v>
      </c>
      <c r="J8471" t="s">
        <v>22</v>
      </c>
      <c r="K8471">
        <v>11.8</v>
      </c>
      <c r="L8471">
        <v>61</v>
      </c>
      <c r="M8471" t="s">
        <v>86</v>
      </c>
      <c r="N8471">
        <v>61</v>
      </c>
      <c r="P8471" cm="1">
        <f t="array" ref="P8471">IF(Q8471&gt;0,INDEX(Q8471:Q30195,MATCH(TRUE,INDEX(Q8471:Q30195="",,),0)-1),"")</f>
        <v>13</v>
      </c>
      <c r="Q8471">
        <v>2</v>
      </c>
      <c r="R8471">
        <f t="shared" si="135"/>
        <v>0</v>
      </c>
    </row>
    <row r="8472" spans="1:18" x14ac:dyDescent="0.3">
      <c r="A8472" t="s">
        <v>603</v>
      </c>
      <c r="B8472" s="1">
        <v>38496</v>
      </c>
      <c r="C8472" t="s">
        <v>16</v>
      </c>
      <c r="D8472" t="s">
        <v>684</v>
      </c>
      <c r="E8472" t="s">
        <v>685</v>
      </c>
      <c r="G8472" s="6" t="s">
        <v>29</v>
      </c>
      <c r="H8472" t="s">
        <v>30</v>
      </c>
      <c r="I8472" t="s">
        <v>26</v>
      </c>
      <c r="J8472" t="s">
        <v>27</v>
      </c>
      <c r="K8472">
        <v>152</v>
      </c>
      <c r="L8472">
        <v>9.5500000000000007</v>
      </c>
      <c r="M8472" t="s">
        <v>86</v>
      </c>
      <c r="N8472">
        <v>9.5500000000000007</v>
      </c>
      <c r="P8472" cm="1">
        <f t="array" ref="P8472">IF(Q8472&gt;0,INDEX(Q8472:Q30196,MATCH(TRUE,INDEX(Q8472:Q30196="",,),0)-1),"")</f>
        <v>13</v>
      </c>
      <c r="Q8472">
        <v>2</v>
      </c>
      <c r="R8472">
        <f t="shared" ref="R8472:R8535" si="136">IF(P8472="","",0)</f>
        <v>0</v>
      </c>
    </row>
    <row r="8473" spans="1:18" x14ac:dyDescent="0.3">
      <c r="A8473" t="s">
        <v>603</v>
      </c>
      <c r="B8473" s="1">
        <v>38496</v>
      </c>
      <c r="C8473" t="s">
        <v>16</v>
      </c>
      <c r="D8473" t="s">
        <v>684</v>
      </c>
      <c r="E8473" t="s">
        <v>685</v>
      </c>
      <c r="G8473" s="6" t="s">
        <v>29</v>
      </c>
      <c r="H8473" t="s">
        <v>20</v>
      </c>
      <c r="I8473" t="s">
        <v>26</v>
      </c>
      <c r="J8473" t="s">
        <v>27</v>
      </c>
      <c r="K8473">
        <v>148</v>
      </c>
      <c r="L8473">
        <v>8.6999999999999993</v>
      </c>
      <c r="M8473" t="s">
        <v>86</v>
      </c>
      <c r="N8473">
        <v>8.6999999999999993</v>
      </c>
      <c r="P8473" cm="1">
        <f t="array" ref="P8473">IF(Q8473&gt;0,INDEX(Q8473:Q30197,MATCH(TRUE,INDEX(Q8473:Q30197="",,),0)-1),"")</f>
        <v>13</v>
      </c>
      <c r="Q8473">
        <v>2</v>
      </c>
      <c r="R8473">
        <f t="shared" si="136"/>
        <v>0</v>
      </c>
    </row>
    <row r="8474" spans="1:18" x14ac:dyDescent="0.3">
      <c r="A8474" t="s">
        <v>603</v>
      </c>
      <c r="B8474" s="1">
        <v>38496</v>
      </c>
      <c r="C8474" t="s">
        <v>16</v>
      </c>
      <c r="D8474" t="s">
        <v>684</v>
      </c>
      <c r="E8474" t="s">
        <v>685</v>
      </c>
      <c r="G8474" s="6" t="s">
        <v>29</v>
      </c>
      <c r="H8474" t="s">
        <v>41</v>
      </c>
      <c r="I8474" t="s">
        <v>26</v>
      </c>
      <c r="J8474" t="s">
        <v>27</v>
      </c>
      <c r="K8474">
        <v>72</v>
      </c>
      <c r="L8474">
        <v>31.15</v>
      </c>
      <c r="M8474" t="s">
        <v>86</v>
      </c>
      <c r="N8474">
        <v>31.15</v>
      </c>
      <c r="P8474" cm="1">
        <f t="array" ref="P8474">IF(Q8474&gt;0,INDEX(Q8474:Q30198,MATCH(TRUE,INDEX(Q8474:Q30198="",,),0)-1),"")</f>
        <v>13</v>
      </c>
      <c r="Q8474">
        <v>2</v>
      </c>
      <c r="R8474">
        <f t="shared" si="136"/>
        <v>0</v>
      </c>
    </row>
    <row r="8475" spans="1:18" x14ac:dyDescent="0.3">
      <c r="A8475" t="s">
        <v>603</v>
      </c>
      <c r="B8475" s="1">
        <v>38496</v>
      </c>
      <c r="C8475" t="s">
        <v>16</v>
      </c>
      <c r="D8475" t="s">
        <v>684</v>
      </c>
      <c r="E8475" t="s">
        <v>685</v>
      </c>
      <c r="G8475" t="s">
        <v>19</v>
      </c>
      <c r="H8475" t="s">
        <v>20</v>
      </c>
      <c r="I8475" t="s">
        <v>21</v>
      </c>
      <c r="J8475" t="s">
        <v>22</v>
      </c>
      <c r="K8475">
        <v>17.8</v>
      </c>
      <c r="L8475">
        <v>201</v>
      </c>
      <c r="M8475" t="s">
        <v>480</v>
      </c>
      <c r="N8475">
        <v>300</v>
      </c>
      <c r="P8475" cm="1">
        <f t="array" ref="P8475">IF(Q8475&gt;0,INDEX(Q8475:Q30199,MATCH(TRUE,INDEX(Q8475:Q30199="",,),0)-1),"")</f>
        <v>13</v>
      </c>
      <c r="Q8475">
        <v>3</v>
      </c>
      <c r="R8475">
        <f t="shared" si="136"/>
        <v>0</v>
      </c>
    </row>
    <row r="8476" spans="1:18" x14ac:dyDescent="0.3">
      <c r="A8476" t="s">
        <v>603</v>
      </c>
      <c r="B8476" s="1">
        <v>38496</v>
      </c>
      <c r="C8476" t="s">
        <v>16</v>
      </c>
      <c r="D8476" t="s">
        <v>684</v>
      </c>
      <c r="E8476" t="s">
        <v>685</v>
      </c>
      <c r="G8476" t="s">
        <v>19</v>
      </c>
      <c r="H8476" t="s">
        <v>41</v>
      </c>
      <c r="I8476" t="s">
        <v>21</v>
      </c>
      <c r="J8476" t="s">
        <v>22</v>
      </c>
      <c r="K8476">
        <v>30.2</v>
      </c>
      <c r="L8476">
        <v>202</v>
      </c>
      <c r="M8476" t="s">
        <v>480</v>
      </c>
      <c r="N8476">
        <v>1260.48</v>
      </c>
      <c r="P8476" cm="1">
        <f t="array" ref="P8476">IF(Q8476&gt;0,INDEX(Q8476:Q30200,MATCH(TRUE,INDEX(Q8476:Q30200="",,),0)-1),"")</f>
        <v>13</v>
      </c>
      <c r="Q8476">
        <v>3</v>
      </c>
      <c r="R8476">
        <f t="shared" si="136"/>
        <v>0</v>
      </c>
    </row>
    <row r="8477" spans="1:18" x14ac:dyDescent="0.3">
      <c r="A8477" t="s">
        <v>603</v>
      </c>
      <c r="B8477" s="1">
        <v>38496</v>
      </c>
      <c r="C8477" t="s">
        <v>16</v>
      </c>
      <c r="D8477" t="s">
        <v>684</v>
      </c>
      <c r="E8477" t="s">
        <v>685</v>
      </c>
      <c r="G8477" t="s">
        <v>19</v>
      </c>
      <c r="H8477" t="s">
        <v>53</v>
      </c>
      <c r="I8477" t="s">
        <v>26</v>
      </c>
      <c r="J8477" t="s">
        <v>27</v>
      </c>
      <c r="K8477">
        <v>880</v>
      </c>
      <c r="L8477">
        <v>19.149999999999999</v>
      </c>
      <c r="M8477" t="s">
        <v>480</v>
      </c>
      <c r="N8477">
        <v>25</v>
      </c>
      <c r="P8477" cm="1">
        <f t="array" ref="P8477">IF(Q8477&gt;0,INDEX(Q8477:Q30201,MATCH(TRUE,INDEX(Q8477:Q30201="",,),0)-1),"")</f>
        <v>13</v>
      </c>
      <c r="Q8477">
        <v>3</v>
      </c>
      <c r="R8477">
        <f t="shared" si="136"/>
        <v>0</v>
      </c>
    </row>
    <row r="8478" spans="1:18" x14ac:dyDescent="0.3">
      <c r="A8478" t="s">
        <v>603</v>
      </c>
      <c r="B8478" s="1">
        <v>38496</v>
      </c>
      <c r="C8478" t="s">
        <v>16</v>
      </c>
      <c r="D8478" t="s">
        <v>684</v>
      </c>
      <c r="E8478" t="s">
        <v>685</v>
      </c>
      <c r="G8478" s="6" t="s">
        <v>29</v>
      </c>
      <c r="H8478" t="s">
        <v>30</v>
      </c>
      <c r="I8478" t="s">
        <v>21</v>
      </c>
      <c r="J8478" t="s">
        <v>22</v>
      </c>
      <c r="K8478">
        <v>9.5</v>
      </c>
      <c r="L8478">
        <v>73</v>
      </c>
      <c r="M8478" t="s">
        <v>480</v>
      </c>
      <c r="N8478">
        <v>73</v>
      </c>
      <c r="P8478" cm="1">
        <f t="array" ref="P8478">IF(Q8478&gt;0,INDEX(Q8478:Q30202,MATCH(TRUE,INDEX(Q8478:Q30202="",,),0)-1),"")</f>
        <v>13</v>
      </c>
      <c r="Q8478">
        <v>3</v>
      </c>
      <c r="R8478">
        <f t="shared" si="136"/>
        <v>0</v>
      </c>
    </row>
    <row r="8479" spans="1:18" x14ac:dyDescent="0.3">
      <c r="A8479" t="s">
        <v>603</v>
      </c>
      <c r="B8479" s="1">
        <v>38496</v>
      </c>
      <c r="C8479" t="s">
        <v>16</v>
      </c>
      <c r="D8479" t="s">
        <v>684</v>
      </c>
      <c r="E8479" t="s">
        <v>685</v>
      </c>
      <c r="G8479" s="6" t="s">
        <v>29</v>
      </c>
      <c r="H8479" t="s">
        <v>53</v>
      </c>
      <c r="I8479" t="s">
        <v>21</v>
      </c>
      <c r="J8479" t="s">
        <v>22</v>
      </c>
      <c r="K8479">
        <v>36.1</v>
      </c>
      <c r="L8479">
        <v>55</v>
      </c>
      <c r="M8479" t="s">
        <v>480</v>
      </c>
      <c r="N8479">
        <v>55</v>
      </c>
      <c r="P8479" cm="1">
        <f t="array" ref="P8479">IF(Q8479&gt;0,INDEX(Q8479:Q30203,MATCH(TRUE,INDEX(Q8479:Q30203="",,),0)-1),"")</f>
        <v>13</v>
      </c>
      <c r="Q8479">
        <v>3</v>
      </c>
      <c r="R8479">
        <f t="shared" si="136"/>
        <v>0</v>
      </c>
    </row>
    <row r="8480" spans="1:18" x14ac:dyDescent="0.3">
      <c r="A8480" t="s">
        <v>603</v>
      </c>
      <c r="B8480" s="1">
        <v>38496</v>
      </c>
      <c r="C8480" t="s">
        <v>16</v>
      </c>
      <c r="D8480" t="s">
        <v>684</v>
      </c>
      <c r="E8480" t="s">
        <v>685</v>
      </c>
      <c r="G8480" s="6" t="s">
        <v>29</v>
      </c>
      <c r="H8480" t="s">
        <v>25</v>
      </c>
      <c r="I8480" t="s">
        <v>21</v>
      </c>
      <c r="J8480" t="s">
        <v>22</v>
      </c>
      <c r="K8480">
        <v>11.8</v>
      </c>
      <c r="L8480">
        <v>61</v>
      </c>
      <c r="M8480" t="s">
        <v>480</v>
      </c>
      <c r="N8480">
        <v>61</v>
      </c>
      <c r="P8480" cm="1">
        <f t="array" ref="P8480">IF(Q8480&gt;0,INDEX(Q8480:Q30204,MATCH(TRUE,INDEX(Q8480:Q30204="",,),0)-1),"")</f>
        <v>13</v>
      </c>
      <c r="Q8480">
        <v>3</v>
      </c>
      <c r="R8480">
        <f t="shared" si="136"/>
        <v>0</v>
      </c>
    </row>
    <row r="8481" spans="1:18" x14ac:dyDescent="0.3">
      <c r="A8481" t="s">
        <v>603</v>
      </c>
      <c r="B8481" s="1">
        <v>38496</v>
      </c>
      <c r="C8481" t="s">
        <v>16</v>
      </c>
      <c r="D8481" t="s">
        <v>684</v>
      </c>
      <c r="E8481" t="s">
        <v>685</v>
      </c>
      <c r="G8481" s="6" t="s">
        <v>29</v>
      </c>
      <c r="H8481" t="s">
        <v>30</v>
      </c>
      <c r="I8481" t="s">
        <v>26</v>
      </c>
      <c r="J8481" t="s">
        <v>27</v>
      </c>
      <c r="K8481">
        <v>152</v>
      </c>
      <c r="L8481">
        <v>9.5500000000000007</v>
      </c>
      <c r="M8481" t="s">
        <v>480</v>
      </c>
      <c r="N8481">
        <v>9.5500000000000007</v>
      </c>
      <c r="P8481" cm="1">
        <f t="array" ref="P8481">IF(Q8481&gt;0,INDEX(Q8481:Q30205,MATCH(TRUE,INDEX(Q8481:Q30205="",,),0)-1),"")</f>
        <v>13</v>
      </c>
      <c r="Q8481">
        <v>3</v>
      </c>
      <c r="R8481">
        <f t="shared" si="136"/>
        <v>0</v>
      </c>
    </row>
    <row r="8482" spans="1:18" x14ac:dyDescent="0.3">
      <c r="A8482" t="s">
        <v>603</v>
      </c>
      <c r="B8482" s="1">
        <v>38496</v>
      </c>
      <c r="C8482" t="s">
        <v>16</v>
      </c>
      <c r="D8482" t="s">
        <v>684</v>
      </c>
      <c r="E8482" t="s">
        <v>685</v>
      </c>
      <c r="G8482" s="6" t="s">
        <v>29</v>
      </c>
      <c r="H8482" t="s">
        <v>20</v>
      </c>
      <c r="I8482" t="s">
        <v>26</v>
      </c>
      <c r="J8482" t="s">
        <v>27</v>
      </c>
      <c r="K8482">
        <v>148</v>
      </c>
      <c r="L8482">
        <v>8.6999999999999993</v>
      </c>
      <c r="M8482" t="s">
        <v>480</v>
      </c>
      <c r="N8482">
        <v>8.6999999999999993</v>
      </c>
      <c r="P8482" cm="1">
        <f t="array" ref="P8482">IF(Q8482&gt;0,INDEX(Q8482:Q30206,MATCH(TRUE,INDEX(Q8482:Q30206="",,),0)-1),"")</f>
        <v>13</v>
      </c>
      <c r="Q8482">
        <v>3</v>
      </c>
      <c r="R8482">
        <f t="shared" si="136"/>
        <v>0</v>
      </c>
    </row>
    <row r="8483" spans="1:18" x14ac:dyDescent="0.3">
      <c r="A8483" t="s">
        <v>603</v>
      </c>
      <c r="B8483" s="1">
        <v>38496</v>
      </c>
      <c r="C8483" t="s">
        <v>16</v>
      </c>
      <c r="D8483" t="s">
        <v>684</v>
      </c>
      <c r="E8483" t="s">
        <v>685</v>
      </c>
      <c r="G8483" s="6" t="s">
        <v>29</v>
      </c>
      <c r="H8483" t="s">
        <v>41</v>
      </c>
      <c r="I8483" t="s">
        <v>26</v>
      </c>
      <c r="J8483" t="s">
        <v>27</v>
      </c>
      <c r="K8483">
        <v>72</v>
      </c>
      <c r="L8483">
        <v>31.15</v>
      </c>
      <c r="M8483" t="s">
        <v>480</v>
      </c>
      <c r="N8483">
        <v>31.15</v>
      </c>
      <c r="P8483" cm="1">
        <f t="array" ref="P8483">IF(Q8483&gt;0,INDEX(Q8483:Q30207,MATCH(TRUE,INDEX(Q8483:Q30207="",,),0)-1),"")</f>
        <v>13</v>
      </c>
      <c r="Q8483">
        <v>3</v>
      </c>
      <c r="R8483">
        <f t="shared" si="136"/>
        <v>0</v>
      </c>
    </row>
    <row r="8484" spans="1:18" x14ac:dyDescent="0.3">
      <c r="A8484" t="s">
        <v>603</v>
      </c>
      <c r="B8484" s="1">
        <v>38496</v>
      </c>
      <c r="C8484" t="s">
        <v>16</v>
      </c>
      <c r="D8484" t="s">
        <v>684</v>
      </c>
      <c r="E8484" t="s">
        <v>685</v>
      </c>
      <c r="G8484" t="s">
        <v>19</v>
      </c>
      <c r="H8484" t="s">
        <v>20</v>
      </c>
      <c r="I8484" t="s">
        <v>21</v>
      </c>
      <c r="J8484" t="s">
        <v>22</v>
      </c>
      <c r="K8484">
        <v>17.8</v>
      </c>
      <c r="L8484">
        <v>201</v>
      </c>
      <c r="M8484" t="s">
        <v>31</v>
      </c>
      <c r="N8484">
        <v>2340.8000000000002</v>
      </c>
      <c r="P8484" cm="1">
        <f t="array" ref="P8484">IF(Q8484&gt;0,INDEX(Q8484:Q30208,MATCH(TRUE,INDEX(Q8484:Q30208="",,),0)-1),"")</f>
        <v>13</v>
      </c>
      <c r="Q8484">
        <v>4</v>
      </c>
      <c r="R8484">
        <f t="shared" si="136"/>
        <v>0</v>
      </c>
    </row>
    <row r="8485" spans="1:18" x14ac:dyDescent="0.3">
      <c r="A8485" t="s">
        <v>603</v>
      </c>
      <c r="B8485" s="1">
        <v>38496</v>
      </c>
      <c r="C8485" t="s">
        <v>16</v>
      </c>
      <c r="D8485" t="s">
        <v>684</v>
      </c>
      <c r="E8485" t="s">
        <v>685</v>
      </c>
      <c r="G8485" t="s">
        <v>19</v>
      </c>
      <c r="H8485" t="s">
        <v>41</v>
      </c>
      <c r="I8485" t="s">
        <v>21</v>
      </c>
      <c r="J8485" t="s">
        <v>22</v>
      </c>
      <c r="K8485">
        <v>30.2</v>
      </c>
      <c r="L8485">
        <v>202</v>
      </c>
      <c r="M8485" t="s">
        <v>31</v>
      </c>
      <c r="N8485">
        <v>202</v>
      </c>
      <c r="P8485" cm="1">
        <f t="array" ref="P8485">IF(Q8485&gt;0,INDEX(Q8485:Q30209,MATCH(TRUE,INDEX(Q8485:Q30209="",,),0)-1),"")</f>
        <v>13</v>
      </c>
      <c r="Q8485">
        <v>4</v>
      </c>
      <c r="R8485">
        <f t="shared" si="136"/>
        <v>0</v>
      </c>
    </row>
    <row r="8486" spans="1:18" x14ac:dyDescent="0.3">
      <c r="A8486" t="s">
        <v>603</v>
      </c>
      <c r="B8486" s="1">
        <v>38496</v>
      </c>
      <c r="C8486" t="s">
        <v>16</v>
      </c>
      <c r="D8486" t="s">
        <v>684</v>
      </c>
      <c r="E8486" t="s">
        <v>685</v>
      </c>
      <c r="G8486" t="s">
        <v>19</v>
      </c>
      <c r="H8486" t="s">
        <v>53</v>
      </c>
      <c r="I8486" t="s">
        <v>26</v>
      </c>
      <c r="J8486" t="s">
        <v>27</v>
      </c>
      <c r="K8486">
        <v>880</v>
      </c>
      <c r="L8486">
        <v>19.149999999999999</v>
      </c>
      <c r="M8486" t="s">
        <v>31</v>
      </c>
      <c r="N8486">
        <v>19.149999999999999</v>
      </c>
      <c r="P8486" cm="1">
        <f t="array" ref="P8486">IF(Q8486&gt;0,INDEX(Q8486:Q30210,MATCH(TRUE,INDEX(Q8486:Q30210="",,),0)-1),"")</f>
        <v>13</v>
      </c>
      <c r="Q8486">
        <v>4</v>
      </c>
      <c r="R8486">
        <f t="shared" si="136"/>
        <v>0</v>
      </c>
    </row>
    <row r="8487" spans="1:18" x14ac:dyDescent="0.3">
      <c r="A8487" t="s">
        <v>603</v>
      </c>
      <c r="B8487" s="1">
        <v>38496</v>
      </c>
      <c r="C8487" t="s">
        <v>16</v>
      </c>
      <c r="D8487" t="s">
        <v>684</v>
      </c>
      <c r="E8487" t="s">
        <v>685</v>
      </c>
      <c r="G8487" s="6" t="s">
        <v>29</v>
      </c>
      <c r="H8487" t="s">
        <v>30</v>
      </c>
      <c r="I8487" t="s">
        <v>21</v>
      </c>
      <c r="J8487" t="s">
        <v>22</v>
      </c>
      <c r="K8487">
        <v>9.5</v>
      </c>
      <c r="L8487">
        <v>73</v>
      </c>
      <c r="M8487" t="s">
        <v>31</v>
      </c>
      <c r="N8487">
        <v>73</v>
      </c>
      <c r="P8487" cm="1">
        <f t="array" ref="P8487">IF(Q8487&gt;0,INDEX(Q8487:Q30211,MATCH(TRUE,INDEX(Q8487:Q30211="",,),0)-1),"")</f>
        <v>13</v>
      </c>
      <c r="Q8487">
        <v>4</v>
      </c>
      <c r="R8487">
        <f t="shared" si="136"/>
        <v>0</v>
      </c>
    </row>
    <row r="8488" spans="1:18" x14ac:dyDescent="0.3">
      <c r="A8488" t="s">
        <v>603</v>
      </c>
      <c r="B8488" s="1">
        <v>38496</v>
      </c>
      <c r="C8488" t="s">
        <v>16</v>
      </c>
      <c r="D8488" t="s">
        <v>684</v>
      </c>
      <c r="E8488" t="s">
        <v>685</v>
      </c>
      <c r="G8488" s="6" t="s">
        <v>29</v>
      </c>
      <c r="H8488" t="s">
        <v>53</v>
      </c>
      <c r="I8488" t="s">
        <v>21</v>
      </c>
      <c r="J8488" t="s">
        <v>22</v>
      </c>
      <c r="K8488">
        <v>36.1</v>
      </c>
      <c r="L8488">
        <v>55</v>
      </c>
      <c r="M8488" t="s">
        <v>31</v>
      </c>
      <c r="N8488">
        <v>55</v>
      </c>
      <c r="P8488" cm="1">
        <f t="array" ref="P8488">IF(Q8488&gt;0,INDEX(Q8488:Q30212,MATCH(TRUE,INDEX(Q8488:Q30212="",,),0)-1),"")</f>
        <v>13</v>
      </c>
      <c r="Q8488">
        <v>4</v>
      </c>
      <c r="R8488">
        <f t="shared" si="136"/>
        <v>0</v>
      </c>
    </row>
    <row r="8489" spans="1:18" x14ac:dyDescent="0.3">
      <c r="A8489" t="s">
        <v>603</v>
      </c>
      <c r="B8489" s="1">
        <v>38496</v>
      </c>
      <c r="C8489" t="s">
        <v>16</v>
      </c>
      <c r="D8489" t="s">
        <v>684</v>
      </c>
      <c r="E8489" t="s">
        <v>685</v>
      </c>
      <c r="G8489" s="6" t="s">
        <v>29</v>
      </c>
      <c r="H8489" t="s">
        <v>25</v>
      </c>
      <c r="I8489" t="s">
        <v>21</v>
      </c>
      <c r="J8489" t="s">
        <v>22</v>
      </c>
      <c r="K8489">
        <v>11.8</v>
      </c>
      <c r="L8489">
        <v>61</v>
      </c>
      <c r="M8489" t="s">
        <v>31</v>
      </c>
      <c r="N8489">
        <v>61</v>
      </c>
      <c r="P8489" cm="1">
        <f t="array" ref="P8489">IF(Q8489&gt;0,INDEX(Q8489:Q30213,MATCH(TRUE,INDEX(Q8489:Q30213="",,),0)-1),"")</f>
        <v>13</v>
      </c>
      <c r="Q8489">
        <v>4</v>
      </c>
      <c r="R8489">
        <f t="shared" si="136"/>
        <v>0</v>
      </c>
    </row>
    <row r="8490" spans="1:18" x14ac:dyDescent="0.3">
      <c r="A8490" t="s">
        <v>603</v>
      </c>
      <c r="B8490" s="1">
        <v>38496</v>
      </c>
      <c r="C8490" t="s">
        <v>16</v>
      </c>
      <c r="D8490" t="s">
        <v>684</v>
      </c>
      <c r="E8490" t="s">
        <v>685</v>
      </c>
      <c r="G8490" s="6" t="s">
        <v>29</v>
      </c>
      <c r="H8490" t="s">
        <v>30</v>
      </c>
      <c r="I8490" t="s">
        <v>26</v>
      </c>
      <c r="J8490" t="s">
        <v>27</v>
      </c>
      <c r="K8490">
        <v>152</v>
      </c>
      <c r="L8490">
        <v>9.5500000000000007</v>
      </c>
      <c r="M8490" t="s">
        <v>31</v>
      </c>
      <c r="N8490">
        <v>9.5500000000000007</v>
      </c>
      <c r="P8490" cm="1">
        <f t="array" ref="P8490">IF(Q8490&gt;0,INDEX(Q8490:Q30214,MATCH(TRUE,INDEX(Q8490:Q30214="",,),0)-1),"")</f>
        <v>13</v>
      </c>
      <c r="Q8490">
        <v>4</v>
      </c>
      <c r="R8490">
        <f t="shared" si="136"/>
        <v>0</v>
      </c>
    </row>
    <row r="8491" spans="1:18" x14ac:dyDescent="0.3">
      <c r="A8491" t="s">
        <v>603</v>
      </c>
      <c r="B8491" s="1">
        <v>38496</v>
      </c>
      <c r="C8491" t="s">
        <v>16</v>
      </c>
      <c r="D8491" t="s">
        <v>684</v>
      </c>
      <c r="E8491" t="s">
        <v>685</v>
      </c>
      <c r="G8491" s="6" t="s">
        <v>29</v>
      </c>
      <c r="H8491" t="s">
        <v>20</v>
      </c>
      <c r="I8491" t="s">
        <v>26</v>
      </c>
      <c r="J8491" t="s">
        <v>27</v>
      </c>
      <c r="K8491">
        <v>148</v>
      </c>
      <c r="L8491">
        <v>8.6999999999999993</v>
      </c>
      <c r="M8491" t="s">
        <v>31</v>
      </c>
      <c r="N8491">
        <v>8.6999999999999993</v>
      </c>
      <c r="P8491" cm="1">
        <f t="array" ref="P8491">IF(Q8491&gt;0,INDEX(Q8491:Q30215,MATCH(TRUE,INDEX(Q8491:Q30215="",,),0)-1),"")</f>
        <v>13</v>
      </c>
      <c r="Q8491">
        <v>4</v>
      </c>
      <c r="R8491">
        <f t="shared" si="136"/>
        <v>0</v>
      </c>
    </row>
    <row r="8492" spans="1:18" x14ac:dyDescent="0.3">
      <c r="A8492" t="s">
        <v>603</v>
      </c>
      <c r="B8492" s="1">
        <v>38496</v>
      </c>
      <c r="C8492" t="s">
        <v>16</v>
      </c>
      <c r="D8492" t="s">
        <v>684</v>
      </c>
      <c r="E8492" t="s">
        <v>685</v>
      </c>
      <c r="G8492" s="6" t="s">
        <v>29</v>
      </c>
      <c r="H8492" t="s">
        <v>41</v>
      </c>
      <c r="I8492" t="s">
        <v>26</v>
      </c>
      <c r="J8492" t="s">
        <v>27</v>
      </c>
      <c r="K8492">
        <v>72</v>
      </c>
      <c r="L8492">
        <v>31.15</v>
      </c>
      <c r="M8492" t="s">
        <v>31</v>
      </c>
      <c r="N8492">
        <v>31.15</v>
      </c>
      <c r="P8492" cm="1">
        <f t="array" ref="P8492">IF(Q8492&gt;0,INDEX(Q8492:Q30216,MATCH(TRUE,INDEX(Q8492:Q30216="",,),0)-1),"")</f>
        <v>13</v>
      </c>
      <c r="Q8492">
        <v>4</v>
      </c>
      <c r="R8492">
        <f t="shared" si="136"/>
        <v>0</v>
      </c>
    </row>
    <row r="8493" spans="1:18" x14ac:dyDescent="0.3">
      <c r="A8493" t="s">
        <v>603</v>
      </c>
      <c r="B8493" s="1">
        <v>38496</v>
      </c>
      <c r="C8493" t="s">
        <v>16</v>
      </c>
      <c r="D8493" t="s">
        <v>684</v>
      </c>
      <c r="E8493" t="s">
        <v>685</v>
      </c>
      <c r="G8493" t="s">
        <v>19</v>
      </c>
      <c r="H8493" t="s">
        <v>20</v>
      </c>
      <c r="I8493" t="s">
        <v>21</v>
      </c>
      <c r="J8493" t="s">
        <v>22</v>
      </c>
      <c r="K8493">
        <v>17.8</v>
      </c>
      <c r="L8493">
        <v>201</v>
      </c>
      <c r="M8493" t="s">
        <v>530</v>
      </c>
      <c r="N8493">
        <v>205.5</v>
      </c>
      <c r="P8493" cm="1">
        <f t="array" ref="P8493">IF(Q8493&gt;0,INDEX(Q8493:Q30217,MATCH(TRUE,INDEX(Q8493:Q30217="",,),0)-1),"")</f>
        <v>13</v>
      </c>
      <c r="Q8493">
        <v>5</v>
      </c>
      <c r="R8493">
        <f t="shared" si="136"/>
        <v>0</v>
      </c>
    </row>
    <row r="8494" spans="1:18" x14ac:dyDescent="0.3">
      <c r="A8494" t="s">
        <v>603</v>
      </c>
      <c r="B8494" s="1">
        <v>38496</v>
      </c>
      <c r="C8494" t="s">
        <v>16</v>
      </c>
      <c r="D8494" t="s">
        <v>684</v>
      </c>
      <c r="E8494" t="s">
        <v>685</v>
      </c>
      <c r="G8494" t="s">
        <v>19</v>
      </c>
      <c r="H8494" t="s">
        <v>41</v>
      </c>
      <c r="I8494" t="s">
        <v>21</v>
      </c>
      <c r="J8494" t="s">
        <v>22</v>
      </c>
      <c r="K8494">
        <v>30.2</v>
      </c>
      <c r="L8494">
        <v>202</v>
      </c>
      <c r="M8494" t="s">
        <v>530</v>
      </c>
      <c r="N8494">
        <v>205.5</v>
      </c>
      <c r="P8494" cm="1">
        <f t="array" ref="P8494">IF(Q8494&gt;0,INDEX(Q8494:Q30218,MATCH(TRUE,INDEX(Q8494:Q30218="",,),0)-1),"")</f>
        <v>13</v>
      </c>
      <c r="Q8494">
        <v>5</v>
      </c>
      <c r="R8494">
        <f t="shared" si="136"/>
        <v>0</v>
      </c>
    </row>
    <row r="8495" spans="1:18" x14ac:dyDescent="0.3">
      <c r="A8495" t="s">
        <v>603</v>
      </c>
      <c r="B8495" s="1">
        <v>38496</v>
      </c>
      <c r="C8495" t="s">
        <v>16</v>
      </c>
      <c r="D8495" t="s">
        <v>684</v>
      </c>
      <c r="E8495" t="s">
        <v>685</v>
      </c>
      <c r="G8495" t="s">
        <v>19</v>
      </c>
      <c r="H8495" t="s">
        <v>53</v>
      </c>
      <c r="I8495" t="s">
        <v>26</v>
      </c>
      <c r="J8495" t="s">
        <v>27</v>
      </c>
      <c r="K8495">
        <v>880</v>
      </c>
      <c r="L8495">
        <v>19.149999999999999</v>
      </c>
      <c r="M8495" t="s">
        <v>530</v>
      </c>
      <c r="N8495">
        <v>60</v>
      </c>
      <c r="P8495" cm="1">
        <f t="array" ref="P8495">IF(Q8495&gt;0,INDEX(Q8495:Q30219,MATCH(TRUE,INDEX(Q8495:Q30219="",,),0)-1),"")</f>
        <v>13</v>
      </c>
      <c r="Q8495">
        <v>5</v>
      </c>
      <c r="R8495">
        <f t="shared" si="136"/>
        <v>0</v>
      </c>
    </row>
    <row r="8496" spans="1:18" x14ac:dyDescent="0.3">
      <c r="A8496" t="s">
        <v>603</v>
      </c>
      <c r="B8496" s="1">
        <v>38496</v>
      </c>
      <c r="C8496" t="s">
        <v>16</v>
      </c>
      <c r="D8496" t="s">
        <v>684</v>
      </c>
      <c r="E8496" t="s">
        <v>685</v>
      </c>
      <c r="G8496" s="6" t="s">
        <v>29</v>
      </c>
      <c r="H8496" t="s">
        <v>30</v>
      </c>
      <c r="I8496" t="s">
        <v>21</v>
      </c>
      <c r="J8496" t="s">
        <v>22</v>
      </c>
      <c r="K8496">
        <v>9.5</v>
      </c>
      <c r="L8496">
        <v>73</v>
      </c>
      <c r="M8496" t="s">
        <v>530</v>
      </c>
      <c r="N8496">
        <v>73</v>
      </c>
      <c r="P8496" cm="1">
        <f t="array" ref="P8496">IF(Q8496&gt;0,INDEX(Q8496:Q30220,MATCH(TRUE,INDEX(Q8496:Q30220="",,),0)-1),"")</f>
        <v>13</v>
      </c>
      <c r="Q8496">
        <v>5</v>
      </c>
      <c r="R8496">
        <f t="shared" si="136"/>
        <v>0</v>
      </c>
    </row>
    <row r="8497" spans="1:18" x14ac:dyDescent="0.3">
      <c r="A8497" t="s">
        <v>603</v>
      </c>
      <c r="B8497" s="1">
        <v>38496</v>
      </c>
      <c r="C8497" t="s">
        <v>16</v>
      </c>
      <c r="D8497" t="s">
        <v>684</v>
      </c>
      <c r="E8497" t="s">
        <v>685</v>
      </c>
      <c r="G8497" s="6" t="s">
        <v>29</v>
      </c>
      <c r="H8497" t="s">
        <v>53</v>
      </c>
      <c r="I8497" t="s">
        <v>21</v>
      </c>
      <c r="J8497" t="s">
        <v>22</v>
      </c>
      <c r="K8497">
        <v>36.1</v>
      </c>
      <c r="L8497">
        <v>55</v>
      </c>
      <c r="M8497" t="s">
        <v>530</v>
      </c>
      <c r="N8497">
        <v>55</v>
      </c>
      <c r="P8497" cm="1">
        <f t="array" ref="P8497">IF(Q8497&gt;0,INDEX(Q8497:Q30221,MATCH(TRUE,INDEX(Q8497:Q30221="",,),0)-1),"")</f>
        <v>13</v>
      </c>
      <c r="Q8497">
        <v>5</v>
      </c>
      <c r="R8497">
        <f t="shared" si="136"/>
        <v>0</v>
      </c>
    </row>
    <row r="8498" spans="1:18" x14ac:dyDescent="0.3">
      <c r="A8498" t="s">
        <v>603</v>
      </c>
      <c r="B8498" s="1">
        <v>38496</v>
      </c>
      <c r="C8498" t="s">
        <v>16</v>
      </c>
      <c r="D8498" t="s">
        <v>684</v>
      </c>
      <c r="E8498" t="s">
        <v>685</v>
      </c>
      <c r="G8498" s="6" t="s">
        <v>29</v>
      </c>
      <c r="H8498" t="s">
        <v>25</v>
      </c>
      <c r="I8498" t="s">
        <v>21</v>
      </c>
      <c r="J8498" t="s">
        <v>22</v>
      </c>
      <c r="K8498">
        <v>11.8</v>
      </c>
      <c r="L8498">
        <v>61</v>
      </c>
      <c r="M8498" t="s">
        <v>530</v>
      </c>
      <c r="N8498">
        <v>61</v>
      </c>
      <c r="P8498" cm="1">
        <f t="array" ref="P8498">IF(Q8498&gt;0,INDEX(Q8498:Q30222,MATCH(TRUE,INDEX(Q8498:Q30222="",,),0)-1),"")</f>
        <v>13</v>
      </c>
      <c r="Q8498">
        <v>5</v>
      </c>
      <c r="R8498">
        <f t="shared" si="136"/>
        <v>0</v>
      </c>
    </row>
    <row r="8499" spans="1:18" x14ac:dyDescent="0.3">
      <c r="A8499" t="s">
        <v>603</v>
      </c>
      <c r="B8499" s="1">
        <v>38496</v>
      </c>
      <c r="C8499" t="s">
        <v>16</v>
      </c>
      <c r="D8499" t="s">
        <v>684</v>
      </c>
      <c r="E8499" t="s">
        <v>685</v>
      </c>
      <c r="G8499" s="6" t="s">
        <v>29</v>
      </c>
      <c r="H8499" t="s">
        <v>30</v>
      </c>
      <c r="I8499" t="s">
        <v>26</v>
      </c>
      <c r="J8499" t="s">
        <v>27</v>
      </c>
      <c r="K8499">
        <v>152</v>
      </c>
      <c r="L8499">
        <v>9.5500000000000007</v>
      </c>
      <c r="M8499" t="s">
        <v>530</v>
      </c>
      <c r="N8499">
        <v>9.5500000000000007</v>
      </c>
      <c r="P8499" cm="1">
        <f t="array" ref="P8499">IF(Q8499&gt;0,INDEX(Q8499:Q30223,MATCH(TRUE,INDEX(Q8499:Q30223="",,),0)-1),"")</f>
        <v>13</v>
      </c>
      <c r="Q8499">
        <v>5</v>
      </c>
      <c r="R8499">
        <f t="shared" si="136"/>
        <v>0</v>
      </c>
    </row>
    <row r="8500" spans="1:18" x14ac:dyDescent="0.3">
      <c r="A8500" t="s">
        <v>603</v>
      </c>
      <c r="B8500" s="1">
        <v>38496</v>
      </c>
      <c r="C8500" t="s">
        <v>16</v>
      </c>
      <c r="D8500" t="s">
        <v>684</v>
      </c>
      <c r="E8500" t="s">
        <v>685</v>
      </c>
      <c r="G8500" s="6" t="s">
        <v>29</v>
      </c>
      <c r="H8500" t="s">
        <v>20</v>
      </c>
      <c r="I8500" t="s">
        <v>26</v>
      </c>
      <c r="J8500" t="s">
        <v>27</v>
      </c>
      <c r="K8500">
        <v>148</v>
      </c>
      <c r="L8500">
        <v>8.6999999999999993</v>
      </c>
      <c r="M8500" t="s">
        <v>530</v>
      </c>
      <c r="N8500">
        <v>8.6999999999999993</v>
      </c>
      <c r="P8500" cm="1">
        <f t="array" ref="P8500">IF(Q8500&gt;0,INDEX(Q8500:Q30224,MATCH(TRUE,INDEX(Q8500:Q30224="",,),0)-1),"")</f>
        <v>13</v>
      </c>
      <c r="Q8500">
        <v>5</v>
      </c>
      <c r="R8500">
        <f t="shared" si="136"/>
        <v>0</v>
      </c>
    </row>
    <row r="8501" spans="1:18" x14ac:dyDescent="0.3">
      <c r="A8501" t="s">
        <v>603</v>
      </c>
      <c r="B8501" s="1">
        <v>38496</v>
      </c>
      <c r="C8501" t="s">
        <v>16</v>
      </c>
      <c r="D8501" t="s">
        <v>684</v>
      </c>
      <c r="E8501" t="s">
        <v>685</v>
      </c>
      <c r="G8501" s="6" t="s">
        <v>29</v>
      </c>
      <c r="H8501" t="s">
        <v>41</v>
      </c>
      <c r="I8501" t="s">
        <v>26</v>
      </c>
      <c r="J8501" t="s">
        <v>27</v>
      </c>
      <c r="K8501">
        <v>72</v>
      </c>
      <c r="L8501">
        <v>31.15</v>
      </c>
      <c r="M8501" t="s">
        <v>530</v>
      </c>
      <c r="N8501">
        <v>31.15</v>
      </c>
      <c r="P8501" cm="1">
        <f t="array" ref="P8501">IF(Q8501&gt;0,INDEX(Q8501:Q30225,MATCH(TRUE,INDEX(Q8501:Q30225="",,),0)-1),"")</f>
        <v>13</v>
      </c>
      <c r="Q8501">
        <v>5</v>
      </c>
      <c r="R8501">
        <f t="shared" si="136"/>
        <v>0</v>
      </c>
    </row>
    <row r="8502" spans="1:18" x14ac:dyDescent="0.3">
      <c r="A8502" t="s">
        <v>603</v>
      </c>
      <c r="B8502" s="1">
        <v>38496</v>
      </c>
      <c r="C8502" t="s">
        <v>16</v>
      </c>
      <c r="D8502" t="s">
        <v>684</v>
      </c>
      <c r="E8502" t="s">
        <v>685</v>
      </c>
      <c r="G8502" t="s">
        <v>19</v>
      </c>
      <c r="H8502" t="s">
        <v>20</v>
      </c>
      <c r="I8502" t="s">
        <v>21</v>
      </c>
      <c r="J8502" t="s">
        <v>22</v>
      </c>
      <c r="K8502">
        <v>17.8</v>
      </c>
      <c r="L8502">
        <v>201</v>
      </c>
      <c r="M8502" t="s">
        <v>59</v>
      </c>
      <c r="N8502">
        <v>600</v>
      </c>
      <c r="P8502" cm="1">
        <f t="array" ref="P8502">IF(Q8502&gt;0,INDEX(Q8502:Q30226,MATCH(TRUE,INDEX(Q8502:Q30226="",,),0)-1),"")</f>
        <v>13</v>
      </c>
      <c r="Q8502">
        <v>6</v>
      </c>
      <c r="R8502">
        <f t="shared" si="136"/>
        <v>0</v>
      </c>
    </row>
    <row r="8503" spans="1:18" x14ac:dyDescent="0.3">
      <c r="A8503" t="s">
        <v>603</v>
      </c>
      <c r="B8503" s="1">
        <v>38496</v>
      </c>
      <c r="C8503" t="s">
        <v>16</v>
      </c>
      <c r="D8503" t="s">
        <v>684</v>
      </c>
      <c r="E8503" t="s">
        <v>685</v>
      </c>
      <c r="G8503" t="s">
        <v>19</v>
      </c>
      <c r="H8503" t="s">
        <v>41</v>
      </c>
      <c r="I8503" t="s">
        <v>21</v>
      </c>
      <c r="J8503" t="s">
        <v>22</v>
      </c>
      <c r="K8503">
        <v>30.2</v>
      </c>
      <c r="L8503">
        <v>202</v>
      </c>
      <c r="M8503" t="s">
        <v>59</v>
      </c>
      <c r="N8503">
        <v>680</v>
      </c>
      <c r="P8503" cm="1">
        <f t="array" ref="P8503">IF(Q8503&gt;0,INDEX(Q8503:Q30227,MATCH(TRUE,INDEX(Q8503:Q30227="",,),0)-1),"")</f>
        <v>13</v>
      </c>
      <c r="Q8503">
        <v>6</v>
      </c>
      <c r="R8503">
        <f t="shared" si="136"/>
        <v>0</v>
      </c>
    </row>
    <row r="8504" spans="1:18" x14ac:dyDescent="0.3">
      <c r="A8504" t="s">
        <v>603</v>
      </c>
      <c r="B8504" s="1">
        <v>38496</v>
      </c>
      <c r="C8504" t="s">
        <v>16</v>
      </c>
      <c r="D8504" t="s">
        <v>684</v>
      </c>
      <c r="E8504" t="s">
        <v>685</v>
      </c>
      <c r="G8504" t="s">
        <v>19</v>
      </c>
      <c r="H8504" t="s">
        <v>53</v>
      </c>
      <c r="I8504" t="s">
        <v>26</v>
      </c>
      <c r="J8504" t="s">
        <v>27</v>
      </c>
      <c r="K8504">
        <v>880</v>
      </c>
      <c r="L8504">
        <v>19.149999999999999</v>
      </c>
      <c r="M8504" t="s">
        <v>59</v>
      </c>
      <c r="N8504">
        <v>30</v>
      </c>
      <c r="P8504" cm="1">
        <f t="array" ref="P8504">IF(Q8504&gt;0,INDEX(Q8504:Q30228,MATCH(TRUE,INDEX(Q8504:Q30228="",,),0)-1),"")</f>
        <v>13</v>
      </c>
      <c r="Q8504">
        <v>6</v>
      </c>
      <c r="R8504">
        <f t="shared" si="136"/>
        <v>0</v>
      </c>
    </row>
    <row r="8505" spans="1:18" x14ac:dyDescent="0.3">
      <c r="A8505" t="s">
        <v>603</v>
      </c>
      <c r="B8505" s="1">
        <v>38496</v>
      </c>
      <c r="C8505" t="s">
        <v>16</v>
      </c>
      <c r="D8505" t="s">
        <v>684</v>
      </c>
      <c r="E8505" t="s">
        <v>685</v>
      </c>
      <c r="G8505" s="6" t="s">
        <v>29</v>
      </c>
      <c r="H8505" t="s">
        <v>30</v>
      </c>
      <c r="I8505" t="s">
        <v>21</v>
      </c>
      <c r="J8505" t="s">
        <v>22</v>
      </c>
      <c r="K8505">
        <v>9.5</v>
      </c>
      <c r="L8505">
        <v>73</v>
      </c>
      <c r="M8505" t="s">
        <v>59</v>
      </c>
      <c r="N8505">
        <v>73</v>
      </c>
      <c r="P8505" cm="1">
        <f t="array" ref="P8505">IF(Q8505&gt;0,INDEX(Q8505:Q30229,MATCH(TRUE,INDEX(Q8505:Q30229="",,),0)-1),"")</f>
        <v>13</v>
      </c>
      <c r="Q8505">
        <v>6</v>
      </c>
      <c r="R8505">
        <f t="shared" si="136"/>
        <v>0</v>
      </c>
    </row>
    <row r="8506" spans="1:18" x14ac:dyDescent="0.3">
      <c r="A8506" t="s">
        <v>603</v>
      </c>
      <c r="B8506" s="1">
        <v>38496</v>
      </c>
      <c r="C8506" t="s">
        <v>16</v>
      </c>
      <c r="D8506" t="s">
        <v>684</v>
      </c>
      <c r="E8506" t="s">
        <v>685</v>
      </c>
      <c r="G8506" s="6" t="s">
        <v>29</v>
      </c>
      <c r="H8506" t="s">
        <v>53</v>
      </c>
      <c r="I8506" t="s">
        <v>21</v>
      </c>
      <c r="J8506" t="s">
        <v>22</v>
      </c>
      <c r="K8506">
        <v>36.1</v>
      </c>
      <c r="L8506">
        <v>55</v>
      </c>
      <c r="M8506" t="s">
        <v>59</v>
      </c>
      <c r="N8506">
        <v>55</v>
      </c>
      <c r="P8506" cm="1">
        <f t="array" ref="P8506">IF(Q8506&gt;0,INDEX(Q8506:Q30230,MATCH(TRUE,INDEX(Q8506:Q30230="",,),0)-1),"")</f>
        <v>13</v>
      </c>
      <c r="Q8506">
        <v>6</v>
      </c>
      <c r="R8506">
        <f t="shared" si="136"/>
        <v>0</v>
      </c>
    </row>
    <row r="8507" spans="1:18" x14ac:dyDescent="0.3">
      <c r="A8507" t="s">
        <v>603</v>
      </c>
      <c r="B8507" s="1">
        <v>38496</v>
      </c>
      <c r="C8507" t="s">
        <v>16</v>
      </c>
      <c r="D8507" t="s">
        <v>684</v>
      </c>
      <c r="E8507" t="s">
        <v>685</v>
      </c>
      <c r="G8507" s="6" t="s">
        <v>29</v>
      </c>
      <c r="H8507" t="s">
        <v>25</v>
      </c>
      <c r="I8507" t="s">
        <v>21</v>
      </c>
      <c r="J8507" t="s">
        <v>22</v>
      </c>
      <c r="K8507">
        <v>11.8</v>
      </c>
      <c r="L8507">
        <v>61</v>
      </c>
      <c r="M8507" t="s">
        <v>59</v>
      </c>
      <c r="N8507">
        <v>61</v>
      </c>
      <c r="P8507" cm="1">
        <f t="array" ref="P8507">IF(Q8507&gt;0,INDEX(Q8507:Q30231,MATCH(TRUE,INDEX(Q8507:Q30231="",,),0)-1),"")</f>
        <v>13</v>
      </c>
      <c r="Q8507">
        <v>6</v>
      </c>
      <c r="R8507">
        <f t="shared" si="136"/>
        <v>0</v>
      </c>
    </row>
    <row r="8508" spans="1:18" x14ac:dyDescent="0.3">
      <c r="A8508" t="s">
        <v>603</v>
      </c>
      <c r="B8508" s="1">
        <v>38496</v>
      </c>
      <c r="C8508" t="s">
        <v>16</v>
      </c>
      <c r="D8508" t="s">
        <v>684</v>
      </c>
      <c r="E8508" t="s">
        <v>685</v>
      </c>
      <c r="G8508" s="6" t="s">
        <v>29</v>
      </c>
      <c r="H8508" t="s">
        <v>30</v>
      </c>
      <c r="I8508" t="s">
        <v>26</v>
      </c>
      <c r="J8508" t="s">
        <v>27</v>
      </c>
      <c r="K8508">
        <v>152</v>
      </c>
      <c r="L8508">
        <v>9.5500000000000007</v>
      </c>
      <c r="M8508" t="s">
        <v>59</v>
      </c>
      <c r="N8508">
        <v>9.5500000000000007</v>
      </c>
      <c r="P8508" cm="1">
        <f t="array" ref="P8508">IF(Q8508&gt;0,INDEX(Q8508:Q30232,MATCH(TRUE,INDEX(Q8508:Q30232="",,),0)-1),"")</f>
        <v>13</v>
      </c>
      <c r="Q8508">
        <v>6</v>
      </c>
      <c r="R8508">
        <f t="shared" si="136"/>
        <v>0</v>
      </c>
    </row>
    <row r="8509" spans="1:18" x14ac:dyDescent="0.3">
      <c r="A8509" t="s">
        <v>603</v>
      </c>
      <c r="B8509" s="1">
        <v>38496</v>
      </c>
      <c r="C8509" t="s">
        <v>16</v>
      </c>
      <c r="D8509" t="s">
        <v>684</v>
      </c>
      <c r="E8509" t="s">
        <v>685</v>
      </c>
      <c r="G8509" s="6" t="s">
        <v>29</v>
      </c>
      <c r="H8509" t="s">
        <v>20</v>
      </c>
      <c r="I8509" t="s">
        <v>26</v>
      </c>
      <c r="J8509" t="s">
        <v>27</v>
      </c>
      <c r="K8509">
        <v>148</v>
      </c>
      <c r="L8509">
        <v>8.6999999999999993</v>
      </c>
      <c r="M8509" t="s">
        <v>59</v>
      </c>
      <c r="N8509">
        <v>8.6999999999999993</v>
      </c>
      <c r="P8509" cm="1">
        <f t="array" ref="P8509">IF(Q8509&gt;0,INDEX(Q8509:Q30233,MATCH(TRUE,INDEX(Q8509:Q30233="",,),0)-1),"")</f>
        <v>13</v>
      </c>
      <c r="Q8509">
        <v>6</v>
      </c>
      <c r="R8509">
        <f t="shared" si="136"/>
        <v>0</v>
      </c>
    </row>
    <row r="8510" spans="1:18" x14ac:dyDescent="0.3">
      <c r="A8510" t="s">
        <v>603</v>
      </c>
      <c r="B8510" s="1">
        <v>38496</v>
      </c>
      <c r="C8510" t="s">
        <v>16</v>
      </c>
      <c r="D8510" t="s">
        <v>684</v>
      </c>
      <c r="E8510" t="s">
        <v>685</v>
      </c>
      <c r="G8510" s="6" t="s">
        <v>29</v>
      </c>
      <c r="H8510" t="s">
        <v>41</v>
      </c>
      <c r="I8510" t="s">
        <v>26</v>
      </c>
      <c r="J8510" t="s">
        <v>27</v>
      </c>
      <c r="K8510">
        <v>72</v>
      </c>
      <c r="L8510">
        <v>31.15</v>
      </c>
      <c r="M8510" t="s">
        <v>59</v>
      </c>
      <c r="N8510">
        <v>31.15</v>
      </c>
      <c r="P8510" cm="1">
        <f t="array" ref="P8510">IF(Q8510&gt;0,INDEX(Q8510:Q30234,MATCH(TRUE,INDEX(Q8510:Q30234="",,),0)-1),"")</f>
        <v>13</v>
      </c>
      <c r="Q8510">
        <v>6</v>
      </c>
      <c r="R8510">
        <f t="shared" si="136"/>
        <v>0</v>
      </c>
    </row>
    <row r="8511" spans="1:18" x14ac:dyDescent="0.3">
      <c r="A8511" t="s">
        <v>603</v>
      </c>
      <c r="B8511" s="1">
        <v>38496</v>
      </c>
      <c r="C8511" t="s">
        <v>16</v>
      </c>
      <c r="D8511" t="s">
        <v>684</v>
      </c>
      <c r="E8511" t="s">
        <v>685</v>
      </c>
      <c r="G8511" t="s">
        <v>19</v>
      </c>
      <c r="H8511" t="s">
        <v>20</v>
      </c>
      <c r="I8511" t="s">
        <v>21</v>
      </c>
      <c r="J8511" t="s">
        <v>22</v>
      </c>
      <c r="K8511">
        <v>17.8</v>
      </c>
      <c r="L8511">
        <v>201</v>
      </c>
      <c r="M8511" t="s">
        <v>32</v>
      </c>
      <c r="N8511">
        <v>749.6</v>
      </c>
      <c r="P8511" cm="1">
        <f t="array" ref="P8511">IF(Q8511&gt;0,INDEX(Q8511:Q30235,MATCH(TRUE,INDEX(Q8511:Q30235="",,),0)-1),"")</f>
        <v>13</v>
      </c>
      <c r="Q8511">
        <v>7</v>
      </c>
      <c r="R8511">
        <f t="shared" si="136"/>
        <v>0</v>
      </c>
    </row>
    <row r="8512" spans="1:18" x14ac:dyDescent="0.3">
      <c r="A8512" t="s">
        <v>603</v>
      </c>
      <c r="B8512" s="1">
        <v>38496</v>
      </c>
      <c r="C8512" t="s">
        <v>16</v>
      </c>
      <c r="D8512" t="s">
        <v>684</v>
      </c>
      <c r="E8512" t="s">
        <v>685</v>
      </c>
      <c r="G8512" t="s">
        <v>19</v>
      </c>
      <c r="H8512" t="s">
        <v>41</v>
      </c>
      <c r="I8512" t="s">
        <v>21</v>
      </c>
      <c r="J8512" t="s">
        <v>22</v>
      </c>
      <c r="K8512">
        <v>30.2</v>
      </c>
      <c r="L8512">
        <v>202</v>
      </c>
      <c r="M8512" t="s">
        <v>32</v>
      </c>
      <c r="N8512">
        <v>202</v>
      </c>
      <c r="P8512" cm="1">
        <f t="array" ref="P8512">IF(Q8512&gt;0,INDEX(Q8512:Q30236,MATCH(TRUE,INDEX(Q8512:Q30236="",,),0)-1),"")</f>
        <v>13</v>
      </c>
      <c r="Q8512">
        <v>7</v>
      </c>
      <c r="R8512">
        <f t="shared" si="136"/>
        <v>0</v>
      </c>
    </row>
    <row r="8513" spans="1:18" x14ac:dyDescent="0.3">
      <c r="A8513" t="s">
        <v>603</v>
      </c>
      <c r="B8513" s="1">
        <v>38496</v>
      </c>
      <c r="C8513" t="s">
        <v>16</v>
      </c>
      <c r="D8513" t="s">
        <v>684</v>
      </c>
      <c r="E8513" t="s">
        <v>685</v>
      </c>
      <c r="G8513" t="s">
        <v>19</v>
      </c>
      <c r="H8513" t="s">
        <v>53</v>
      </c>
      <c r="I8513" t="s">
        <v>26</v>
      </c>
      <c r="J8513" t="s">
        <v>27</v>
      </c>
      <c r="K8513">
        <v>880</v>
      </c>
      <c r="L8513">
        <v>19.149999999999999</v>
      </c>
      <c r="M8513" t="s">
        <v>32</v>
      </c>
      <c r="N8513">
        <v>39.049999999999997</v>
      </c>
      <c r="P8513" cm="1">
        <f t="array" ref="P8513">IF(Q8513&gt;0,INDEX(Q8513:Q30237,MATCH(TRUE,INDEX(Q8513:Q30237="",,),0)-1),"")</f>
        <v>13</v>
      </c>
      <c r="Q8513">
        <v>7</v>
      </c>
      <c r="R8513">
        <f t="shared" si="136"/>
        <v>0</v>
      </c>
    </row>
    <row r="8514" spans="1:18" x14ac:dyDescent="0.3">
      <c r="A8514" t="s">
        <v>603</v>
      </c>
      <c r="B8514" s="1">
        <v>38496</v>
      </c>
      <c r="C8514" t="s">
        <v>16</v>
      </c>
      <c r="D8514" t="s">
        <v>684</v>
      </c>
      <c r="E8514" t="s">
        <v>685</v>
      </c>
      <c r="G8514" s="6" t="s">
        <v>29</v>
      </c>
      <c r="H8514" t="s">
        <v>30</v>
      </c>
      <c r="I8514" t="s">
        <v>21</v>
      </c>
      <c r="J8514" t="s">
        <v>22</v>
      </c>
      <c r="K8514">
        <v>9.5</v>
      </c>
      <c r="L8514">
        <v>73</v>
      </c>
      <c r="M8514" t="s">
        <v>32</v>
      </c>
      <c r="N8514">
        <v>73</v>
      </c>
      <c r="P8514" cm="1">
        <f t="array" ref="P8514">IF(Q8514&gt;0,INDEX(Q8514:Q30238,MATCH(TRUE,INDEX(Q8514:Q30238="",,),0)-1),"")</f>
        <v>13</v>
      </c>
      <c r="Q8514">
        <v>7</v>
      </c>
      <c r="R8514">
        <f t="shared" si="136"/>
        <v>0</v>
      </c>
    </row>
    <row r="8515" spans="1:18" x14ac:dyDescent="0.3">
      <c r="A8515" t="s">
        <v>603</v>
      </c>
      <c r="B8515" s="1">
        <v>38496</v>
      </c>
      <c r="C8515" t="s">
        <v>16</v>
      </c>
      <c r="D8515" t="s">
        <v>684</v>
      </c>
      <c r="E8515" t="s">
        <v>685</v>
      </c>
      <c r="G8515" s="6" t="s">
        <v>29</v>
      </c>
      <c r="H8515" t="s">
        <v>53</v>
      </c>
      <c r="I8515" t="s">
        <v>21</v>
      </c>
      <c r="J8515" t="s">
        <v>22</v>
      </c>
      <c r="K8515">
        <v>36.1</v>
      </c>
      <c r="L8515">
        <v>55</v>
      </c>
      <c r="M8515" t="s">
        <v>32</v>
      </c>
      <c r="N8515">
        <v>55</v>
      </c>
      <c r="P8515" cm="1">
        <f t="array" ref="P8515">IF(Q8515&gt;0,INDEX(Q8515:Q30239,MATCH(TRUE,INDEX(Q8515:Q30239="",,),0)-1),"")</f>
        <v>13</v>
      </c>
      <c r="Q8515">
        <v>7</v>
      </c>
      <c r="R8515">
        <f t="shared" si="136"/>
        <v>0</v>
      </c>
    </row>
    <row r="8516" spans="1:18" x14ac:dyDescent="0.3">
      <c r="A8516" t="s">
        <v>603</v>
      </c>
      <c r="B8516" s="1">
        <v>38496</v>
      </c>
      <c r="C8516" t="s">
        <v>16</v>
      </c>
      <c r="D8516" t="s">
        <v>684</v>
      </c>
      <c r="E8516" t="s">
        <v>685</v>
      </c>
      <c r="G8516" s="6" t="s">
        <v>29</v>
      </c>
      <c r="H8516" t="s">
        <v>25</v>
      </c>
      <c r="I8516" t="s">
        <v>21</v>
      </c>
      <c r="J8516" t="s">
        <v>22</v>
      </c>
      <c r="K8516">
        <v>11.8</v>
      </c>
      <c r="L8516">
        <v>61</v>
      </c>
      <c r="M8516" t="s">
        <v>32</v>
      </c>
      <c r="N8516">
        <v>61</v>
      </c>
      <c r="P8516" cm="1">
        <f t="array" ref="P8516">IF(Q8516&gt;0,INDEX(Q8516:Q30240,MATCH(TRUE,INDEX(Q8516:Q30240="",,),0)-1),"")</f>
        <v>13</v>
      </c>
      <c r="Q8516">
        <v>7</v>
      </c>
      <c r="R8516">
        <f t="shared" si="136"/>
        <v>0</v>
      </c>
    </row>
    <row r="8517" spans="1:18" x14ac:dyDescent="0.3">
      <c r="A8517" t="s">
        <v>603</v>
      </c>
      <c r="B8517" s="1">
        <v>38496</v>
      </c>
      <c r="C8517" t="s">
        <v>16</v>
      </c>
      <c r="D8517" t="s">
        <v>684</v>
      </c>
      <c r="E8517" t="s">
        <v>685</v>
      </c>
      <c r="G8517" s="6" t="s">
        <v>29</v>
      </c>
      <c r="H8517" t="s">
        <v>30</v>
      </c>
      <c r="I8517" t="s">
        <v>26</v>
      </c>
      <c r="J8517" t="s">
        <v>27</v>
      </c>
      <c r="K8517">
        <v>152</v>
      </c>
      <c r="L8517">
        <v>9.5500000000000007</v>
      </c>
      <c r="M8517" t="s">
        <v>32</v>
      </c>
      <c r="N8517">
        <v>9.5500000000000007</v>
      </c>
      <c r="P8517" cm="1">
        <f t="array" ref="P8517">IF(Q8517&gt;0,INDEX(Q8517:Q30241,MATCH(TRUE,INDEX(Q8517:Q30241="",,),0)-1),"")</f>
        <v>13</v>
      </c>
      <c r="Q8517">
        <v>7</v>
      </c>
      <c r="R8517">
        <f t="shared" si="136"/>
        <v>0</v>
      </c>
    </row>
    <row r="8518" spans="1:18" x14ac:dyDescent="0.3">
      <c r="A8518" t="s">
        <v>603</v>
      </c>
      <c r="B8518" s="1">
        <v>38496</v>
      </c>
      <c r="C8518" t="s">
        <v>16</v>
      </c>
      <c r="D8518" t="s">
        <v>684</v>
      </c>
      <c r="E8518" t="s">
        <v>685</v>
      </c>
      <c r="G8518" s="6" t="s">
        <v>29</v>
      </c>
      <c r="H8518" t="s">
        <v>20</v>
      </c>
      <c r="I8518" t="s">
        <v>26</v>
      </c>
      <c r="J8518" t="s">
        <v>27</v>
      </c>
      <c r="K8518">
        <v>148</v>
      </c>
      <c r="L8518">
        <v>8.6999999999999993</v>
      </c>
      <c r="M8518" t="s">
        <v>32</v>
      </c>
      <c r="N8518">
        <v>8.6999999999999993</v>
      </c>
      <c r="P8518" cm="1">
        <f t="array" ref="P8518">IF(Q8518&gt;0,INDEX(Q8518:Q30242,MATCH(TRUE,INDEX(Q8518:Q30242="",,),0)-1),"")</f>
        <v>13</v>
      </c>
      <c r="Q8518">
        <v>7</v>
      </c>
      <c r="R8518">
        <f t="shared" si="136"/>
        <v>0</v>
      </c>
    </row>
    <row r="8519" spans="1:18" x14ac:dyDescent="0.3">
      <c r="A8519" t="s">
        <v>603</v>
      </c>
      <c r="B8519" s="1">
        <v>38496</v>
      </c>
      <c r="C8519" t="s">
        <v>16</v>
      </c>
      <c r="D8519" t="s">
        <v>684</v>
      </c>
      <c r="E8519" t="s">
        <v>685</v>
      </c>
      <c r="G8519" s="6" t="s">
        <v>29</v>
      </c>
      <c r="H8519" t="s">
        <v>41</v>
      </c>
      <c r="I8519" t="s">
        <v>26</v>
      </c>
      <c r="J8519" t="s">
        <v>27</v>
      </c>
      <c r="K8519">
        <v>72</v>
      </c>
      <c r="L8519">
        <v>31.15</v>
      </c>
      <c r="M8519" t="s">
        <v>32</v>
      </c>
      <c r="N8519">
        <v>31.15</v>
      </c>
      <c r="P8519" cm="1">
        <f t="array" ref="P8519">IF(Q8519&gt;0,INDEX(Q8519:Q30243,MATCH(TRUE,INDEX(Q8519:Q30243="",,),0)-1),"")</f>
        <v>13</v>
      </c>
      <c r="Q8519">
        <v>7</v>
      </c>
      <c r="R8519">
        <f t="shared" si="136"/>
        <v>0</v>
      </c>
    </row>
    <row r="8520" spans="1:18" x14ac:dyDescent="0.3">
      <c r="A8520" t="s">
        <v>603</v>
      </c>
      <c r="B8520" s="1">
        <v>38496</v>
      </c>
      <c r="C8520" t="s">
        <v>16</v>
      </c>
      <c r="D8520" t="s">
        <v>684</v>
      </c>
      <c r="E8520" t="s">
        <v>685</v>
      </c>
      <c r="G8520" t="s">
        <v>19</v>
      </c>
      <c r="H8520" t="s">
        <v>20</v>
      </c>
      <c r="I8520" t="s">
        <v>21</v>
      </c>
      <c r="J8520" t="s">
        <v>22</v>
      </c>
      <c r="K8520">
        <v>17.8</v>
      </c>
      <c r="L8520">
        <v>201</v>
      </c>
      <c r="M8520" t="s">
        <v>564</v>
      </c>
      <c r="N8520">
        <v>201</v>
      </c>
      <c r="P8520" cm="1">
        <f t="array" ref="P8520">IF(Q8520&gt;0,INDEX(Q8520:Q30244,MATCH(TRUE,INDEX(Q8520:Q30244="",,),0)-1),"")</f>
        <v>13</v>
      </c>
      <c r="Q8520">
        <v>8</v>
      </c>
      <c r="R8520">
        <f t="shared" si="136"/>
        <v>0</v>
      </c>
    </row>
    <row r="8521" spans="1:18" x14ac:dyDescent="0.3">
      <c r="A8521" t="s">
        <v>603</v>
      </c>
      <c r="B8521" s="1">
        <v>38496</v>
      </c>
      <c r="C8521" t="s">
        <v>16</v>
      </c>
      <c r="D8521" t="s">
        <v>684</v>
      </c>
      <c r="E8521" t="s">
        <v>685</v>
      </c>
      <c r="G8521" t="s">
        <v>19</v>
      </c>
      <c r="H8521" t="s">
        <v>41</v>
      </c>
      <c r="I8521" t="s">
        <v>21</v>
      </c>
      <c r="J8521" t="s">
        <v>22</v>
      </c>
      <c r="K8521">
        <v>30.2</v>
      </c>
      <c r="L8521">
        <v>202</v>
      </c>
      <c r="M8521" t="s">
        <v>564</v>
      </c>
      <c r="N8521">
        <v>202</v>
      </c>
      <c r="P8521" cm="1">
        <f t="array" ref="P8521">IF(Q8521&gt;0,INDEX(Q8521:Q30245,MATCH(TRUE,INDEX(Q8521:Q30245="",,),0)-1),"")</f>
        <v>13</v>
      </c>
      <c r="Q8521">
        <v>8</v>
      </c>
      <c r="R8521">
        <f t="shared" si="136"/>
        <v>0</v>
      </c>
    </row>
    <row r="8522" spans="1:18" x14ac:dyDescent="0.3">
      <c r="A8522" t="s">
        <v>603</v>
      </c>
      <c r="B8522" s="1">
        <v>38496</v>
      </c>
      <c r="C8522" t="s">
        <v>16</v>
      </c>
      <c r="D8522" t="s">
        <v>684</v>
      </c>
      <c r="E8522" t="s">
        <v>685</v>
      </c>
      <c r="G8522" t="s">
        <v>19</v>
      </c>
      <c r="H8522" t="s">
        <v>53</v>
      </c>
      <c r="I8522" t="s">
        <v>26</v>
      </c>
      <c r="J8522" t="s">
        <v>27</v>
      </c>
      <c r="K8522">
        <v>880</v>
      </c>
      <c r="L8522">
        <v>19.149999999999999</v>
      </c>
      <c r="M8522" t="s">
        <v>564</v>
      </c>
      <c r="N8522">
        <v>48.01</v>
      </c>
      <c r="P8522" cm="1">
        <f t="array" ref="P8522">IF(Q8522&gt;0,INDEX(Q8522:Q30246,MATCH(TRUE,INDEX(Q8522:Q30246="",,),0)-1),"")</f>
        <v>13</v>
      </c>
      <c r="Q8522">
        <v>8</v>
      </c>
      <c r="R8522">
        <f t="shared" si="136"/>
        <v>0</v>
      </c>
    </row>
    <row r="8523" spans="1:18" x14ac:dyDescent="0.3">
      <c r="A8523" t="s">
        <v>603</v>
      </c>
      <c r="B8523" s="1">
        <v>38496</v>
      </c>
      <c r="C8523" t="s">
        <v>16</v>
      </c>
      <c r="D8523" t="s">
        <v>684</v>
      </c>
      <c r="E8523" t="s">
        <v>685</v>
      </c>
      <c r="G8523" s="6" t="s">
        <v>29</v>
      </c>
      <c r="H8523" t="s">
        <v>30</v>
      </c>
      <c r="I8523" t="s">
        <v>21</v>
      </c>
      <c r="J8523" t="s">
        <v>22</v>
      </c>
      <c r="K8523">
        <v>9.5</v>
      </c>
      <c r="L8523">
        <v>73</v>
      </c>
      <c r="M8523" t="s">
        <v>564</v>
      </c>
      <c r="N8523">
        <v>73</v>
      </c>
      <c r="P8523" cm="1">
        <f t="array" ref="P8523">IF(Q8523&gt;0,INDEX(Q8523:Q30247,MATCH(TRUE,INDEX(Q8523:Q30247="",,),0)-1),"")</f>
        <v>13</v>
      </c>
      <c r="Q8523">
        <v>8</v>
      </c>
      <c r="R8523">
        <f t="shared" si="136"/>
        <v>0</v>
      </c>
    </row>
    <row r="8524" spans="1:18" x14ac:dyDescent="0.3">
      <c r="A8524" t="s">
        <v>603</v>
      </c>
      <c r="B8524" s="1">
        <v>38496</v>
      </c>
      <c r="C8524" t="s">
        <v>16</v>
      </c>
      <c r="D8524" t="s">
        <v>684</v>
      </c>
      <c r="E8524" t="s">
        <v>685</v>
      </c>
      <c r="G8524" s="6" t="s">
        <v>29</v>
      </c>
      <c r="H8524" t="s">
        <v>53</v>
      </c>
      <c r="I8524" t="s">
        <v>21</v>
      </c>
      <c r="J8524" t="s">
        <v>22</v>
      </c>
      <c r="K8524">
        <v>36.1</v>
      </c>
      <c r="L8524">
        <v>55</v>
      </c>
      <c r="M8524" t="s">
        <v>564</v>
      </c>
      <c r="N8524">
        <v>55</v>
      </c>
      <c r="P8524" cm="1">
        <f t="array" ref="P8524">IF(Q8524&gt;0,INDEX(Q8524:Q30248,MATCH(TRUE,INDEX(Q8524:Q30248="",,),0)-1),"")</f>
        <v>13</v>
      </c>
      <c r="Q8524">
        <v>8</v>
      </c>
      <c r="R8524">
        <f t="shared" si="136"/>
        <v>0</v>
      </c>
    </row>
    <row r="8525" spans="1:18" x14ac:dyDescent="0.3">
      <c r="A8525" t="s">
        <v>603</v>
      </c>
      <c r="B8525" s="1">
        <v>38496</v>
      </c>
      <c r="C8525" t="s">
        <v>16</v>
      </c>
      <c r="D8525" t="s">
        <v>684</v>
      </c>
      <c r="E8525" t="s">
        <v>685</v>
      </c>
      <c r="G8525" s="6" t="s">
        <v>29</v>
      </c>
      <c r="H8525" t="s">
        <v>25</v>
      </c>
      <c r="I8525" t="s">
        <v>21</v>
      </c>
      <c r="J8525" t="s">
        <v>22</v>
      </c>
      <c r="K8525">
        <v>11.8</v>
      </c>
      <c r="L8525">
        <v>61</v>
      </c>
      <c r="M8525" t="s">
        <v>564</v>
      </c>
      <c r="N8525">
        <v>61</v>
      </c>
      <c r="P8525" cm="1">
        <f t="array" ref="P8525">IF(Q8525&gt;0,INDEX(Q8525:Q30249,MATCH(TRUE,INDEX(Q8525:Q30249="",,),0)-1),"")</f>
        <v>13</v>
      </c>
      <c r="Q8525">
        <v>8</v>
      </c>
      <c r="R8525">
        <f t="shared" si="136"/>
        <v>0</v>
      </c>
    </row>
    <row r="8526" spans="1:18" x14ac:dyDescent="0.3">
      <c r="A8526" t="s">
        <v>603</v>
      </c>
      <c r="B8526" s="1">
        <v>38496</v>
      </c>
      <c r="C8526" t="s">
        <v>16</v>
      </c>
      <c r="D8526" t="s">
        <v>684</v>
      </c>
      <c r="E8526" t="s">
        <v>685</v>
      </c>
      <c r="G8526" s="6" t="s">
        <v>29</v>
      </c>
      <c r="H8526" t="s">
        <v>30</v>
      </c>
      <c r="I8526" t="s">
        <v>26</v>
      </c>
      <c r="J8526" t="s">
        <v>27</v>
      </c>
      <c r="K8526">
        <v>152</v>
      </c>
      <c r="L8526">
        <v>9.5500000000000007</v>
      </c>
      <c r="M8526" t="s">
        <v>564</v>
      </c>
      <c r="N8526">
        <v>9.5500000000000007</v>
      </c>
      <c r="P8526" cm="1">
        <f t="array" ref="P8526">IF(Q8526&gt;0,INDEX(Q8526:Q30250,MATCH(TRUE,INDEX(Q8526:Q30250="",,),0)-1),"")</f>
        <v>13</v>
      </c>
      <c r="Q8526">
        <v>8</v>
      </c>
      <c r="R8526">
        <f t="shared" si="136"/>
        <v>0</v>
      </c>
    </row>
    <row r="8527" spans="1:18" x14ac:dyDescent="0.3">
      <c r="A8527" t="s">
        <v>603</v>
      </c>
      <c r="B8527" s="1">
        <v>38496</v>
      </c>
      <c r="C8527" t="s">
        <v>16</v>
      </c>
      <c r="D8527" t="s">
        <v>684</v>
      </c>
      <c r="E8527" t="s">
        <v>685</v>
      </c>
      <c r="G8527" s="6" t="s">
        <v>29</v>
      </c>
      <c r="H8527" t="s">
        <v>20</v>
      </c>
      <c r="I8527" t="s">
        <v>26</v>
      </c>
      <c r="J8527" t="s">
        <v>27</v>
      </c>
      <c r="K8527">
        <v>148</v>
      </c>
      <c r="L8527">
        <v>8.6999999999999993</v>
      </c>
      <c r="M8527" t="s">
        <v>564</v>
      </c>
      <c r="N8527">
        <v>8.6999999999999993</v>
      </c>
      <c r="P8527" cm="1">
        <f t="array" ref="P8527">IF(Q8527&gt;0,INDEX(Q8527:Q30251,MATCH(TRUE,INDEX(Q8527:Q30251="",,),0)-1),"")</f>
        <v>13</v>
      </c>
      <c r="Q8527">
        <v>8</v>
      </c>
      <c r="R8527">
        <f t="shared" si="136"/>
        <v>0</v>
      </c>
    </row>
    <row r="8528" spans="1:18" x14ac:dyDescent="0.3">
      <c r="A8528" t="s">
        <v>603</v>
      </c>
      <c r="B8528" s="1">
        <v>38496</v>
      </c>
      <c r="C8528" t="s">
        <v>16</v>
      </c>
      <c r="D8528" t="s">
        <v>684</v>
      </c>
      <c r="E8528" t="s">
        <v>685</v>
      </c>
      <c r="G8528" s="6" t="s">
        <v>29</v>
      </c>
      <c r="H8528" t="s">
        <v>41</v>
      </c>
      <c r="I8528" t="s">
        <v>26</v>
      </c>
      <c r="J8528" t="s">
        <v>27</v>
      </c>
      <c r="K8528">
        <v>72</v>
      </c>
      <c r="L8528">
        <v>31.15</v>
      </c>
      <c r="M8528" t="s">
        <v>564</v>
      </c>
      <c r="N8528">
        <v>31.15</v>
      </c>
      <c r="P8528" cm="1">
        <f t="array" ref="P8528">IF(Q8528&gt;0,INDEX(Q8528:Q30252,MATCH(TRUE,INDEX(Q8528:Q30252="",,),0)-1),"")</f>
        <v>13</v>
      </c>
      <c r="Q8528">
        <v>8</v>
      </c>
      <c r="R8528">
        <f t="shared" si="136"/>
        <v>0</v>
      </c>
    </row>
    <row r="8529" spans="1:18" x14ac:dyDescent="0.3">
      <c r="A8529" t="s">
        <v>603</v>
      </c>
      <c r="B8529" s="1">
        <v>38496</v>
      </c>
      <c r="C8529" t="s">
        <v>16</v>
      </c>
      <c r="D8529" t="s">
        <v>684</v>
      </c>
      <c r="E8529" t="s">
        <v>685</v>
      </c>
      <c r="G8529" t="s">
        <v>19</v>
      </c>
      <c r="H8529" t="s">
        <v>20</v>
      </c>
      <c r="I8529" t="s">
        <v>21</v>
      </c>
      <c r="J8529" t="s">
        <v>22</v>
      </c>
      <c r="K8529">
        <v>17.8</v>
      </c>
      <c r="L8529">
        <v>201</v>
      </c>
      <c r="M8529" t="s">
        <v>74</v>
      </c>
      <c r="N8529">
        <v>201</v>
      </c>
      <c r="P8529" cm="1">
        <f t="array" ref="P8529">IF(Q8529&gt;0,INDEX(Q8529:Q30253,MATCH(TRUE,INDEX(Q8529:Q30253="",,),0)-1),"")</f>
        <v>13</v>
      </c>
      <c r="Q8529">
        <v>9</v>
      </c>
      <c r="R8529">
        <f t="shared" si="136"/>
        <v>0</v>
      </c>
    </row>
    <row r="8530" spans="1:18" x14ac:dyDescent="0.3">
      <c r="A8530" t="s">
        <v>603</v>
      </c>
      <c r="B8530" s="1">
        <v>38496</v>
      </c>
      <c r="C8530" t="s">
        <v>16</v>
      </c>
      <c r="D8530" t="s">
        <v>684</v>
      </c>
      <c r="E8530" t="s">
        <v>685</v>
      </c>
      <c r="G8530" t="s">
        <v>19</v>
      </c>
      <c r="H8530" t="s">
        <v>41</v>
      </c>
      <c r="I8530" t="s">
        <v>21</v>
      </c>
      <c r="J8530" t="s">
        <v>22</v>
      </c>
      <c r="K8530">
        <v>30.2</v>
      </c>
      <c r="L8530">
        <v>202</v>
      </c>
      <c r="M8530" t="s">
        <v>74</v>
      </c>
      <c r="N8530">
        <v>914.55</v>
      </c>
      <c r="P8530" cm="1">
        <f t="array" ref="P8530">IF(Q8530&gt;0,INDEX(Q8530:Q30254,MATCH(TRUE,INDEX(Q8530:Q30254="",,),0)-1),"")</f>
        <v>13</v>
      </c>
      <c r="Q8530">
        <v>9</v>
      </c>
      <c r="R8530">
        <f t="shared" si="136"/>
        <v>0</v>
      </c>
    </row>
    <row r="8531" spans="1:18" x14ac:dyDescent="0.3">
      <c r="A8531" t="s">
        <v>603</v>
      </c>
      <c r="B8531" s="1">
        <v>38496</v>
      </c>
      <c r="C8531" t="s">
        <v>16</v>
      </c>
      <c r="D8531" t="s">
        <v>684</v>
      </c>
      <c r="E8531" t="s">
        <v>685</v>
      </c>
      <c r="G8531" t="s">
        <v>19</v>
      </c>
      <c r="H8531" t="s">
        <v>53</v>
      </c>
      <c r="I8531" t="s">
        <v>26</v>
      </c>
      <c r="J8531" t="s">
        <v>27</v>
      </c>
      <c r="K8531">
        <v>880</v>
      </c>
      <c r="L8531">
        <v>19.149999999999999</v>
      </c>
      <c r="M8531" t="s">
        <v>74</v>
      </c>
      <c r="N8531">
        <v>19.149999999999999</v>
      </c>
      <c r="P8531" cm="1">
        <f t="array" ref="P8531">IF(Q8531&gt;0,INDEX(Q8531:Q30255,MATCH(TRUE,INDEX(Q8531:Q30255="",,),0)-1),"")</f>
        <v>13</v>
      </c>
      <c r="Q8531">
        <v>9</v>
      </c>
      <c r="R8531">
        <f t="shared" si="136"/>
        <v>0</v>
      </c>
    </row>
    <row r="8532" spans="1:18" x14ac:dyDescent="0.3">
      <c r="A8532" t="s">
        <v>603</v>
      </c>
      <c r="B8532" s="1">
        <v>38496</v>
      </c>
      <c r="C8532" t="s">
        <v>16</v>
      </c>
      <c r="D8532" t="s">
        <v>684</v>
      </c>
      <c r="E8532" t="s">
        <v>685</v>
      </c>
      <c r="G8532" s="6" t="s">
        <v>29</v>
      </c>
      <c r="H8532" t="s">
        <v>30</v>
      </c>
      <c r="I8532" t="s">
        <v>21</v>
      </c>
      <c r="J8532" t="s">
        <v>22</v>
      </c>
      <c r="K8532">
        <v>9.5</v>
      </c>
      <c r="L8532">
        <v>73</v>
      </c>
      <c r="M8532" t="s">
        <v>74</v>
      </c>
      <c r="N8532">
        <v>73</v>
      </c>
      <c r="P8532" cm="1">
        <f t="array" ref="P8532">IF(Q8532&gt;0,INDEX(Q8532:Q30256,MATCH(TRUE,INDEX(Q8532:Q30256="",,),0)-1),"")</f>
        <v>13</v>
      </c>
      <c r="Q8532">
        <v>9</v>
      </c>
      <c r="R8532">
        <f t="shared" si="136"/>
        <v>0</v>
      </c>
    </row>
    <row r="8533" spans="1:18" x14ac:dyDescent="0.3">
      <c r="A8533" t="s">
        <v>603</v>
      </c>
      <c r="B8533" s="1">
        <v>38496</v>
      </c>
      <c r="C8533" t="s">
        <v>16</v>
      </c>
      <c r="D8533" t="s">
        <v>684</v>
      </c>
      <c r="E8533" t="s">
        <v>685</v>
      </c>
      <c r="G8533" s="6" t="s">
        <v>29</v>
      </c>
      <c r="H8533" t="s">
        <v>53</v>
      </c>
      <c r="I8533" t="s">
        <v>21</v>
      </c>
      <c r="J8533" t="s">
        <v>22</v>
      </c>
      <c r="K8533">
        <v>36.1</v>
      </c>
      <c r="L8533">
        <v>55</v>
      </c>
      <c r="M8533" t="s">
        <v>74</v>
      </c>
      <c r="N8533">
        <v>55</v>
      </c>
      <c r="P8533" cm="1">
        <f t="array" ref="P8533">IF(Q8533&gt;0,INDEX(Q8533:Q30257,MATCH(TRUE,INDEX(Q8533:Q30257="",,),0)-1),"")</f>
        <v>13</v>
      </c>
      <c r="Q8533">
        <v>9</v>
      </c>
      <c r="R8533">
        <f t="shared" si="136"/>
        <v>0</v>
      </c>
    </row>
    <row r="8534" spans="1:18" x14ac:dyDescent="0.3">
      <c r="A8534" t="s">
        <v>603</v>
      </c>
      <c r="B8534" s="1">
        <v>38496</v>
      </c>
      <c r="C8534" t="s">
        <v>16</v>
      </c>
      <c r="D8534" t="s">
        <v>684</v>
      </c>
      <c r="E8534" t="s">
        <v>685</v>
      </c>
      <c r="G8534" s="6" t="s">
        <v>29</v>
      </c>
      <c r="H8534" t="s">
        <v>25</v>
      </c>
      <c r="I8534" t="s">
        <v>21</v>
      </c>
      <c r="J8534" t="s">
        <v>22</v>
      </c>
      <c r="K8534">
        <v>11.8</v>
      </c>
      <c r="L8534">
        <v>61</v>
      </c>
      <c r="M8534" t="s">
        <v>74</v>
      </c>
      <c r="N8534">
        <v>61</v>
      </c>
      <c r="P8534" cm="1">
        <f t="array" ref="P8534">IF(Q8534&gt;0,INDEX(Q8534:Q30258,MATCH(TRUE,INDEX(Q8534:Q30258="",,),0)-1),"")</f>
        <v>13</v>
      </c>
      <c r="Q8534">
        <v>9</v>
      </c>
      <c r="R8534">
        <f t="shared" si="136"/>
        <v>0</v>
      </c>
    </row>
    <row r="8535" spans="1:18" x14ac:dyDescent="0.3">
      <c r="A8535" t="s">
        <v>603</v>
      </c>
      <c r="B8535" s="1">
        <v>38496</v>
      </c>
      <c r="C8535" t="s">
        <v>16</v>
      </c>
      <c r="D8535" t="s">
        <v>684</v>
      </c>
      <c r="E8535" t="s">
        <v>685</v>
      </c>
      <c r="G8535" s="6" t="s">
        <v>29</v>
      </c>
      <c r="H8535" t="s">
        <v>30</v>
      </c>
      <c r="I8535" t="s">
        <v>26</v>
      </c>
      <c r="J8535" t="s">
        <v>27</v>
      </c>
      <c r="K8535">
        <v>152</v>
      </c>
      <c r="L8535">
        <v>9.5500000000000007</v>
      </c>
      <c r="M8535" t="s">
        <v>74</v>
      </c>
      <c r="N8535">
        <v>9.5500000000000007</v>
      </c>
      <c r="P8535" cm="1">
        <f t="array" ref="P8535">IF(Q8535&gt;0,INDEX(Q8535:Q30259,MATCH(TRUE,INDEX(Q8535:Q30259="",,),0)-1),"")</f>
        <v>13</v>
      </c>
      <c r="Q8535">
        <v>9</v>
      </c>
      <c r="R8535">
        <f t="shared" si="136"/>
        <v>0</v>
      </c>
    </row>
    <row r="8536" spans="1:18" x14ac:dyDescent="0.3">
      <c r="A8536" t="s">
        <v>603</v>
      </c>
      <c r="B8536" s="1">
        <v>38496</v>
      </c>
      <c r="C8536" t="s">
        <v>16</v>
      </c>
      <c r="D8536" t="s">
        <v>684</v>
      </c>
      <c r="E8536" t="s">
        <v>685</v>
      </c>
      <c r="G8536" s="6" t="s">
        <v>29</v>
      </c>
      <c r="H8536" t="s">
        <v>20</v>
      </c>
      <c r="I8536" t="s">
        <v>26</v>
      </c>
      <c r="J8536" t="s">
        <v>27</v>
      </c>
      <c r="K8536">
        <v>148</v>
      </c>
      <c r="L8536">
        <v>8.6999999999999993</v>
      </c>
      <c r="M8536" t="s">
        <v>74</v>
      </c>
      <c r="N8536">
        <v>8.6999999999999993</v>
      </c>
      <c r="P8536" cm="1">
        <f t="array" ref="P8536">IF(Q8536&gt;0,INDEX(Q8536:Q30260,MATCH(TRUE,INDEX(Q8536:Q30260="",,),0)-1),"")</f>
        <v>13</v>
      </c>
      <c r="Q8536">
        <v>9</v>
      </c>
      <c r="R8536">
        <f t="shared" ref="R8536:R8599" si="137">IF(P8536="","",0)</f>
        <v>0</v>
      </c>
    </row>
    <row r="8537" spans="1:18" x14ac:dyDescent="0.3">
      <c r="A8537" t="s">
        <v>603</v>
      </c>
      <c r="B8537" s="1">
        <v>38496</v>
      </c>
      <c r="C8537" t="s">
        <v>16</v>
      </c>
      <c r="D8537" t="s">
        <v>684</v>
      </c>
      <c r="E8537" t="s">
        <v>685</v>
      </c>
      <c r="G8537" s="6" t="s">
        <v>29</v>
      </c>
      <c r="H8537" t="s">
        <v>41</v>
      </c>
      <c r="I8537" t="s">
        <v>26</v>
      </c>
      <c r="J8537" t="s">
        <v>27</v>
      </c>
      <c r="K8537">
        <v>72</v>
      </c>
      <c r="L8537">
        <v>31.15</v>
      </c>
      <c r="M8537" t="s">
        <v>74</v>
      </c>
      <c r="N8537">
        <v>31.15</v>
      </c>
      <c r="P8537" cm="1">
        <f t="array" ref="P8537">IF(Q8537&gt;0,INDEX(Q8537:Q30261,MATCH(TRUE,INDEX(Q8537:Q30261="",,),0)-1),"")</f>
        <v>13</v>
      </c>
      <c r="Q8537">
        <v>9</v>
      </c>
      <c r="R8537">
        <f t="shared" si="137"/>
        <v>0</v>
      </c>
    </row>
    <row r="8538" spans="1:18" x14ac:dyDescent="0.3">
      <c r="A8538" t="s">
        <v>603</v>
      </c>
      <c r="B8538" s="1">
        <v>38496</v>
      </c>
      <c r="C8538" t="s">
        <v>16</v>
      </c>
      <c r="D8538" t="s">
        <v>684</v>
      </c>
      <c r="E8538" t="s">
        <v>685</v>
      </c>
      <c r="G8538" t="s">
        <v>19</v>
      </c>
      <c r="H8538" t="s">
        <v>20</v>
      </c>
      <c r="I8538" t="s">
        <v>21</v>
      </c>
      <c r="J8538" t="s">
        <v>22</v>
      </c>
      <c r="K8538">
        <v>17.8</v>
      </c>
      <c r="L8538">
        <v>201</v>
      </c>
      <c r="M8538" t="s">
        <v>523</v>
      </c>
      <c r="N8538">
        <v>1380</v>
      </c>
      <c r="P8538" cm="1">
        <f t="array" ref="P8538">IF(Q8538&gt;0,INDEX(Q8538:Q30262,MATCH(TRUE,INDEX(Q8538:Q30262="",,),0)-1),"")</f>
        <v>13</v>
      </c>
      <c r="Q8538">
        <v>10</v>
      </c>
      <c r="R8538">
        <f t="shared" si="137"/>
        <v>0</v>
      </c>
    </row>
    <row r="8539" spans="1:18" x14ac:dyDescent="0.3">
      <c r="A8539" t="s">
        <v>603</v>
      </c>
      <c r="B8539" s="1">
        <v>38496</v>
      </c>
      <c r="C8539" t="s">
        <v>16</v>
      </c>
      <c r="D8539" t="s">
        <v>684</v>
      </c>
      <c r="E8539" t="s">
        <v>685</v>
      </c>
      <c r="G8539" t="s">
        <v>19</v>
      </c>
      <c r="H8539" t="s">
        <v>41</v>
      </c>
      <c r="I8539" t="s">
        <v>21</v>
      </c>
      <c r="J8539" t="s">
        <v>22</v>
      </c>
      <c r="K8539">
        <v>30.2</v>
      </c>
      <c r="L8539">
        <v>202</v>
      </c>
      <c r="M8539" t="s">
        <v>523</v>
      </c>
      <c r="N8539">
        <v>202</v>
      </c>
      <c r="P8539" cm="1">
        <f t="array" ref="P8539">IF(Q8539&gt;0,INDEX(Q8539:Q30263,MATCH(TRUE,INDEX(Q8539:Q30263="",,),0)-1),"")</f>
        <v>13</v>
      </c>
      <c r="Q8539">
        <v>10</v>
      </c>
      <c r="R8539">
        <f t="shared" si="137"/>
        <v>0</v>
      </c>
    </row>
    <row r="8540" spans="1:18" x14ac:dyDescent="0.3">
      <c r="A8540" t="s">
        <v>603</v>
      </c>
      <c r="B8540" s="1">
        <v>38496</v>
      </c>
      <c r="C8540" t="s">
        <v>16</v>
      </c>
      <c r="D8540" t="s">
        <v>684</v>
      </c>
      <c r="E8540" t="s">
        <v>685</v>
      </c>
      <c r="G8540" t="s">
        <v>19</v>
      </c>
      <c r="H8540" t="s">
        <v>53</v>
      </c>
      <c r="I8540" t="s">
        <v>26</v>
      </c>
      <c r="J8540" t="s">
        <v>27</v>
      </c>
      <c r="K8540">
        <v>880</v>
      </c>
      <c r="L8540">
        <v>19.149999999999999</v>
      </c>
      <c r="M8540" t="s">
        <v>523</v>
      </c>
      <c r="N8540">
        <v>19.149999999999999</v>
      </c>
      <c r="P8540" cm="1">
        <f t="array" ref="P8540">IF(Q8540&gt;0,INDEX(Q8540:Q30264,MATCH(TRUE,INDEX(Q8540:Q30264="",,),0)-1),"")</f>
        <v>13</v>
      </c>
      <c r="Q8540">
        <v>10</v>
      </c>
      <c r="R8540">
        <f t="shared" si="137"/>
        <v>0</v>
      </c>
    </row>
    <row r="8541" spans="1:18" x14ac:dyDescent="0.3">
      <c r="A8541" t="s">
        <v>603</v>
      </c>
      <c r="B8541" s="1">
        <v>38496</v>
      </c>
      <c r="C8541" t="s">
        <v>16</v>
      </c>
      <c r="D8541" t="s">
        <v>684</v>
      </c>
      <c r="E8541" t="s">
        <v>685</v>
      </c>
      <c r="G8541" s="6" t="s">
        <v>29</v>
      </c>
      <c r="H8541" t="s">
        <v>30</v>
      </c>
      <c r="I8541" t="s">
        <v>21</v>
      </c>
      <c r="J8541" t="s">
        <v>22</v>
      </c>
      <c r="K8541">
        <v>9.5</v>
      </c>
      <c r="L8541">
        <v>73</v>
      </c>
      <c r="M8541" t="s">
        <v>523</v>
      </c>
      <c r="N8541">
        <v>73</v>
      </c>
      <c r="P8541" cm="1">
        <f t="array" ref="P8541">IF(Q8541&gt;0,INDEX(Q8541:Q30265,MATCH(TRUE,INDEX(Q8541:Q30265="",,),0)-1),"")</f>
        <v>13</v>
      </c>
      <c r="Q8541">
        <v>10</v>
      </c>
      <c r="R8541">
        <f t="shared" si="137"/>
        <v>0</v>
      </c>
    </row>
    <row r="8542" spans="1:18" x14ac:dyDescent="0.3">
      <c r="A8542" t="s">
        <v>603</v>
      </c>
      <c r="B8542" s="1">
        <v>38496</v>
      </c>
      <c r="C8542" t="s">
        <v>16</v>
      </c>
      <c r="D8542" t="s">
        <v>684</v>
      </c>
      <c r="E8542" t="s">
        <v>685</v>
      </c>
      <c r="G8542" s="6" t="s">
        <v>29</v>
      </c>
      <c r="H8542" t="s">
        <v>53</v>
      </c>
      <c r="I8542" t="s">
        <v>21</v>
      </c>
      <c r="J8542" t="s">
        <v>22</v>
      </c>
      <c r="K8542">
        <v>36.1</v>
      </c>
      <c r="L8542">
        <v>55</v>
      </c>
      <c r="M8542" t="s">
        <v>523</v>
      </c>
      <c r="N8542">
        <v>55</v>
      </c>
      <c r="P8542" cm="1">
        <f t="array" ref="P8542">IF(Q8542&gt;0,INDEX(Q8542:Q30266,MATCH(TRUE,INDEX(Q8542:Q30266="",,),0)-1),"")</f>
        <v>13</v>
      </c>
      <c r="Q8542">
        <v>10</v>
      </c>
      <c r="R8542">
        <f t="shared" si="137"/>
        <v>0</v>
      </c>
    </row>
    <row r="8543" spans="1:18" x14ac:dyDescent="0.3">
      <c r="A8543" t="s">
        <v>603</v>
      </c>
      <c r="B8543" s="1">
        <v>38496</v>
      </c>
      <c r="C8543" t="s">
        <v>16</v>
      </c>
      <c r="D8543" t="s">
        <v>684</v>
      </c>
      <c r="E8543" t="s">
        <v>685</v>
      </c>
      <c r="G8543" s="6" t="s">
        <v>29</v>
      </c>
      <c r="H8543" t="s">
        <v>25</v>
      </c>
      <c r="I8543" t="s">
        <v>21</v>
      </c>
      <c r="J8543" t="s">
        <v>22</v>
      </c>
      <c r="K8543">
        <v>11.8</v>
      </c>
      <c r="L8543">
        <v>61</v>
      </c>
      <c r="M8543" t="s">
        <v>523</v>
      </c>
      <c r="N8543">
        <v>61</v>
      </c>
      <c r="P8543" cm="1">
        <f t="array" ref="P8543">IF(Q8543&gt;0,INDEX(Q8543:Q30267,MATCH(TRUE,INDEX(Q8543:Q30267="",,),0)-1),"")</f>
        <v>13</v>
      </c>
      <c r="Q8543">
        <v>10</v>
      </c>
      <c r="R8543">
        <f t="shared" si="137"/>
        <v>0</v>
      </c>
    </row>
    <row r="8544" spans="1:18" x14ac:dyDescent="0.3">
      <c r="A8544" t="s">
        <v>603</v>
      </c>
      <c r="B8544" s="1">
        <v>38496</v>
      </c>
      <c r="C8544" t="s">
        <v>16</v>
      </c>
      <c r="D8544" t="s">
        <v>684</v>
      </c>
      <c r="E8544" t="s">
        <v>685</v>
      </c>
      <c r="G8544" s="6" t="s">
        <v>29</v>
      </c>
      <c r="H8544" t="s">
        <v>30</v>
      </c>
      <c r="I8544" t="s">
        <v>26</v>
      </c>
      <c r="J8544" t="s">
        <v>27</v>
      </c>
      <c r="K8544">
        <v>152</v>
      </c>
      <c r="L8544">
        <v>9.5500000000000007</v>
      </c>
      <c r="M8544" t="s">
        <v>523</v>
      </c>
      <c r="N8544">
        <v>9.5500000000000007</v>
      </c>
      <c r="P8544" cm="1">
        <f t="array" ref="P8544">IF(Q8544&gt;0,INDEX(Q8544:Q30268,MATCH(TRUE,INDEX(Q8544:Q30268="",,),0)-1),"")</f>
        <v>13</v>
      </c>
      <c r="Q8544">
        <v>10</v>
      </c>
      <c r="R8544">
        <f t="shared" si="137"/>
        <v>0</v>
      </c>
    </row>
    <row r="8545" spans="1:18" x14ac:dyDescent="0.3">
      <c r="A8545" t="s">
        <v>603</v>
      </c>
      <c r="B8545" s="1">
        <v>38496</v>
      </c>
      <c r="C8545" t="s">
        <v>16</v>
      </c>
      <c r="D8545" t="s">
        <v>684</v>
      </c>
      <c r="E8545" t="s">
        <v>685</v>
      </c>
      <c r="G8545" s="6" t="s">
        <v>29</v>
      </c>
      <c r="H8545" t="s">
        <v>20</v>
      </c>
      <c r="I8545" t="s">
        <v>26</v>
      </c>
      <c r="J8545" t="s">
        <v>27</v>
      </c>
      <c r="K8545">
        <v>148</v>
      </c>
      <c r="L8545">
        <v>8.6999999999999993</v>
      </c>
      <c r="M8545" t="s">
        <v>523</v>
      </c>
      <c r="N8545">
        <v>8.6999999999999993</v>
      </c>
      <c r="P8545" cm="1">
        <f t="array" ref="P8545">IF(Q8545&gt;0,INDEX(Q8545:Q30269,MATCH(TRUE,INDEX(Q8545:Q30269="",,),0)-1),"")</f>
        <v>13</v>
      </c>
      <c r="Q8545">
        <v>10</v>
      </c>
      <c r="R8545">
        <f t="shared" si="137"/>
        <v>0</v>
      </c>
    </row>
    <row r="8546" spans="1:18" x14ac:dyDescent="0.3">
      <c r="A8546" t="s">
        <v>603</v>
      </c>
      <c r="B8546" s="1">
        <v>38496</v>
      </c>
      <c r="C8546" t="s">
        <v>16</v>
      </c>
      <c r="D8546" t="s">
        <v>684</v>
      </c>
      <c r="E8546" t="s">
        <v>685</v>
      </c>
      <c r="G8546" s="6" t="s">
        <v>29</v>
      </c>
      <c r="H8546" t="s">
        <v>41</v>
      </c>
      <c r="I8546" t="s">
        <v>26</v>
      </c>
      <c r="J8546" t="s">
        <v>27</v>
      </c>
      <c r="K8546">
        <v>72</v>
      </c>
      <c r="L8546">
        <v>31.15</v>
      </c>
      <c r="M8546" t="s">
        <v>523</v>
      </c>
      <c r="N8546">
        <v>31.15</v>
      </c>
      <c r="P8546" cm="1">
        <f t="array" ref="P8546">IF(Q8546&gt;0,INDEX(Q8546:Q30270,MATCH(TRUE,INDEX(Q8546:Q30270="",,),0)-1),"")</f>
        <v>13</v>
      </c>
      <c r="Q8546">
        <v>10</v>
      </c>
      <c r="R8546">
        <f t="shared" si="137"/>
        <v>0</v>
      </c>
    </row>
    <row r="8547" spans="1:18" x14ac:dyDescent="0.3">
      <c r="A8547" t="s">
        <v>603</v>
      </c>
      <c r="B8547" s="1">
        <v>38496</v>
      </c>
      <c r="C8547" t="s">
        <v>16</v>
      </c>
      <c r="D8547" t="s">
        <v>684</v>
      </c>
      <c r="E8547" t="s">
        <v>685</v>
      </c>
      <c r="G8547" t="s">
        <v>19</v>
      </c>
      <c r="H8547" t="s">
        <v>20</v>
      </c>
      <c r="I8547" t="s">
        <v>21</v>
      </c>
      <c r="J8547" t="s">
        <v>22</v>
      </c>
      <c r="K8547">
        <v>17.8</v>
      </c>
      <c r="L8547">
        <v>201</v>
      </c>
      <c r="M8547" t="s">
        <v>46</v>
      </c>
      <c r="N8547">
        <v>201</v>
      </c>
      <c r="P8547" cm="1">
        <f t="array" ref="P8547">IF(Q8547&gt;0,INDEX(Q8547:Q30271,MATCH(TRUE,INDEX(Q8547:Q30271="",,),0)-1),"")</f>
        <v>13</v>
      </c>
      <c r="Q8547">
        <v>11</v>
      </c>
      <c r="R8547">
        <f t="shared" si="137"/>
        <v>0</v>
      </c>
    </row>
    <row r="8548" spans="1:18" x14ac:dyDescent="0.3">
      <c r="A8548" t="s">
        <v>603</v>
      </c>
      <c r="B8548" s="1">
        <v>38496</v>
      </c>
      <c r="C8548" t="s">
        <v>16</v>
      </c>
      <c r="D8548" t="s">
        <v>684</v>
      </c>
      <c r="E8548" t="s">
        <v>685</v>
      </c>
      <c r="G8548" t="s">
        <v>19</v>
      </c>
      <c r="H8548" t="s">
        <v>41</v>
      </c>
      <c r="I8548" t="s">
        <v>21</v>
      </c>
      <c r="J8548" t="s">
        <v>22</v>
      </c>
      <c r="K8548">
        <v>30.2</v>
      </c>
      <c r="L8548">
        <v>202</v>
      </c>
      <c r="M8548" t="s">
        <v>46</v>
      </c>
      <c r="N8548">
        <v>456.5</v>
      </c>
      <c r="P8548" cm="1">
        <f t="array" ref="P8548">IF(Q8548&gt;0,INDEX(Q8548:Q30272,MATCH(TRUE,INDEX(Q8548:Q30272="",,),0)-1),"")</f>
        <v>13</v>
      </c>
      <c r="Q8548">
        <v>11</v>
      </c>
      <c r="R8548">
        <f t="shared" si="137"/>
        <v>0</v>
      </c>
    </row>
    <row r="8549" spans="1:18" x14ac:dyDescent="0.3">
      <c r="A8549" t="s">
        <v>603</v>
      </c>
      <c r="B8549" s="1">
        <v>38496</v>
      </c>
      <c r="C8549" t="s">
        <v>16</v>
      </c>
      <c r="D8549" t="s">
        <v>684</v>
      </c>
      <c r="E8549" t="s">
        <v>685</v>
      </c>
      <c r="G8549" t="s">
        <v>19</v>
      </c>
      <c r="H8549" t="s">
        <v>53</v>
      </c>
      <c r="I8549" t="s">
        <v>26</v>
      </c>
      <c r="J8549" t="s">
        <v>27</v>
      </c>
      <c r="K8549">
        <v>880</v>
      </c>
      <c r="L8549">
        <v>19.149999999999999</v>
      </c>
      <c r="M8549" t="s">
        <v>46</v>
      </c>
      <c r="N8549">
        <v>19.149999999999999</v>
      </c>
      <c r="P8549" cm="1">
        <f t="array" ref="P8549">IF(Q8549&gt;0,INDEX(Q8549:Q30273,MATCH(TRUE,INDEX(Q8549:Q30273="",,),0)-1),"")</f>
        <v>13</v>
      </c>
      <c r="Q8549">
        <v>11</v>
      </c>
      <c r="R8549">
        <f t="shared" si="137"/>
        <v>0</v>
      </c>
    </row>
    <row r="8550" spans="1:18" x14ac:dyDescent="0.3">
      <c r="A8550" t="s">
        <v>603</v>
      </c>
      <c r="B8550" s="1">
        <v>38496</v>
      </c>
      <c r="C8550" t="s">
        <v>16</v>
      </c>
      <c r="D8550" t="s">
        <v>684</v>
      </c>
      <c r="E8550" t="s">
        <v>685</v>
      </c>
      <c r="G8550" s="6" t="s">
        <v>29</v>
      </c>
      <c r="H8550" t="s">
        <v>30</v>
      </c>
      <c r="I8550" t="s">
        <v>21</v>
      </c>
      <c r="J8550" t="s">
        <v>22</v>
      </c>
      <c r="K8550">
        <v>9.5</v>
      </c>
      <c r="L8550">
        <v>73</v>
      </c>
      <c r="M8550" t="s">
        <v>46</v>
      </c>
      <c r="N8550">
        <v>73</v>
      </c>
      <c r="P8550" cm="1">
        <f t="array" ref="P8550">IF(Q8550&gt;0,INDEX(Q8550:Q30274,MATCH(TRUE,INDEX(Q8550:Q30274="",,),0)-1),"")</f>
        <v>13</v>
      </c>
      <c r="Q8550">
        <v>11</v>
      </c>
      <c r="R8550">
        <f t="shared" si="137"/>
        <v>0</v>
      </c>
    </row>
    <row r="8551" spans="1:18" x14ac:dyDescent="0.3">
      <c r="A8551" t="s">
        <v>603</v>
      </c>
      <c r="B8551" s="1">
        <v>38496</v>
      </c>
      <c r="C8551" t="s">
        <v>16</v>
      </c>
      <c r="D8551" t="s">
        <v>684</v>
      </c>
      <c r="E8551" t="s">
        <v>685</v>
      </c>
      <c r="G8551" s="6" t="s">
        <v>29</v>
      </c>
      <c r="H8551" t="s">
        <v>53</v>
      </c>
      <c r="I8551" t="s">
        <v>21</v>
      </c>
      <c r="J8551" t="s">
        <v>22</v>
      </c>
      <c r="K8551">
        <v>36.1</v>
      </c>
      <c r="L8551">
        <v>55</v>
      </c>
      <c r="M8551" t="s">
        <v>46</v>
      </c>
      <c r="N8551">
        <v>55</v>
      </c>
      <c r="P8551" cm="1">
        <f t="array" ref="P8551">IF(Q8551&gt;0,INDEX(Q8551:Q30275,MATCH(TRUE,INDEX(Q8551:Q30275="",,),0)-1),"")</f>
        <v>13</v>
      </c>
      <c r="Q8551">
        <v>11</v>
      </c>
      <c r="R8551">
        <f t="shared" si="137"/>
        <v>0</v>
      </c>
    </row>
    <row r="8552" spans="1:18" x14ac:dyDescent="0.3">
      <c r="A8552" t="s">
        <v>603</v>
      </c>
      <c r="B8552" s="1">
        <v>38496</v>
      </c>
      <c r="C8552" t="s">
        <v>16</v>
      </c>
      <c r="D8552" t="s">
        <v>684</v>
      </c>
      <c r="E8552" t="s">
        <v>685</v>
      </c>
      <c r="G8552" s="6" t="s">
        <v>29</v>
      </c>
      <c r="H8552" t="s">
        <v>25</v>
      </c>
      <c r="I8552" t="s">
        <v>21</v>
      </c>
      <c r="J8552" t="s">
        <v>22</v>
      </c>
      <c r="K8552">
        <v>11.8</v>
      </c>
      <c r="L8552">
        <v>61</v>
      </c>
      <c r="M8552" t="s">
        <v>46</v>
      </c>
      <c r="N8552">
        <v>61</v>
      </c>
      <c r="P8552" cm="1">
        <f t="array" ref="P8552">IF(Q8552&gt;0,INDEX(Q8552:Q30276,MATCH(TRUE,INDEX(Q8552:Q30276="",,),0)-1),"")</f>
        <v>13</v>
      </c>
      <c r="Q8552">
        <v>11</v>
      </c>
      <c r="R8552">
        <f t="shared" si="137"/>
        <v>0</v>
      </c>
    </row>
    <row r="8553" spans="1:18" x14ac:dyDescent="0.3">
      <c r="A8553" t="s">
        <v>603</v>
      </c>
      <c r="B8553" s="1">
        <v>38496</v>
      </c>
      <c r="C8553" t="s">
        <v>16</v>
      </c>
      <c r="D8553" t="s">
        <v>684</v>
      </c>
      <c r="E8553" t="s">
        <v>685</v>
      </c>
      <c r="G8553" s="6" t="s">
        <v>29</v>
      </c>
      <c r="H8553" t="s">
        <v>30</v>
      </c>
      <c r="I8553" t="s">
        <v>26</v>
      </c>
      <c r="J8553" t="s">
        <v>27</v>
      </c>
      <c r="K8553">
        <v>152</v>
      </c>
      <c r="L8553">
        <v>9.5500000000000007</v>
      </c>
      <c r="M8553" t="s">
        <v>46</v>
      </c>
      <c r="N8553">
        <v>9.5500000000000007</v>
      </c>
      <c r="P8553" cm="1">
        <f t="array" ref="P8553">IF(Q8553&gt;0,INDEX(Q8553:Q30277,MATCH(TRUE,INDEX(Q8553:Q30277="",,),0)-1),"")</f>
        <v>13</v>
      </c>
      <c r="Q8553">
        <v>11</v>
      </c>
      <c r="R8553">
        <f t="shared" si="137"/>
        <v>0</v>
      </c>
    </row>
    <row r="8554" spans="1:18" x14ac:dyDescent="0.3">
      <c r="A8554" t="s">
        <v>603</v>
      </c>
      <c r="B8554" s="1">
        <v>38496</v>
      </c>
      <c r="C8554" t="s">
        <v>16</v>
      </c>
      <c r="D8554" t="s">
        <v>684</v>
      </c>
      <c r="E8554" t="s">
        <v>685</v>
      </c>
      <c r="G8554" s="6" t="s">
        <v>29</v>
      </c>
      <c r="H8554" t="s">
        <v>20</v>
      </c>
      <c r="I8554" t="s">
        <v>26</v>
      </c>
      <c r="J8554" t="s">
        <v>27</v>
      </c>
      <c r="K8554">
        <v>148</v>
      </c>
      <c r="L8554">
        <v>8.6999999999999993</v>
      </c>
      <c r="M8554" t="s">
        <v>46</v>
      </c>
      <c r="N8554">
        <v>8.6999999999999993</v>
      </c>
      <c r="P8554" cm="1">
        <f t="array" ref="P8554">IF(Q8554&gt;0,INDEX(Q8554:Q30278,MATCH(TRUE,INDEX(Q8554:Q30278="",,),0)-1),"")</f>
        <v>13</v>
      </c>
      <c r="Q8554">
        <v>11</v>
      </c>
      <c r="R8554">
        <f t="shared" si="137"/>
        <v>0</v>
      </c>
    </row>
    <row r="8555" spans="1:18" x14ac:dyDescent="0.3">
      <c r="A8555" t="s">
        <v>603</v>
      </c>
      <c r="B8555" s="1">
        <v>38496</v>
      </c>
      <c r="C8555" t="s">
        <v>16</v>
      </c>
      <c r="D8555" t="s">
        <v>684</v>
      </c>
      <c r="E8555" t="s">
        <v>685</v>
      </c>
      <c r="G8555" s="6" t="s">
        <v>29</v>
      </c>
      <c r="H8555" t="s">
        <v>41</v>
      </c>
      <c r="I8555" t="s">
        <v>26</v>
      </c>
      <c r="J8555" t="s">
        <v>27</v>
      </c>
      <c r="K8555">
        <v>72</v>
      </c>
      <c r="L8555">
        <v>31.15</v>
      </c>
      <c r="M8555" t="s">
        <v>46</v>
      </c>
      <c r="N8555">
        <v>31.15</v>
      </c>
      <c r="P8555" cm="1">
        <f t="array" ref="P8555">IF(Q8555&gt;0,INDEX(Q8555:Q30279,MATCH(TRUE,INDEX(Q8555:Q30279="",,),0)-1),"")</f>
        <v>13</v>
      </c>
      <c r="Q8555">
        <v>11</v>
      </c>
      <c r="R8555">
        <f t="shared" si="137"/>
        <v>0</v>
      </c>
    </row>
    <row r="8556" spans="1:18" x14ac:dyDescent="0.3">
      <c r="A8556" t="s">
        <v>603</v>
      </c>
      <c r="B8556" s="1">
        <v>38496</v>
      </c>
      <c r="C8556" t="s">
        <v>16</v>
      </c>
      <c r="D8556" t="s">
        <v>684</v>
      </c>
      <c r="E8556" t="s">
        <v>685</v>
      </c>
      <c r="G8556" t="s">
        <v>19</v>
      </c>
      <c r="H8556" t="s">
        <v>20</v>
      </c>
      <c r="I8556" t="s">
        <v>21</v>
      </c>
      <c r="J8556" t="s">
        <v>22</v>
      </c>
      <c r="K8556">
        <v>17.8</v>
      </c>
      <c r="L8556">
        <v>201</v>
      </c>
      <c r="M8556" t="s">
        <v>607</v>
      </c>
      <c r="N8556">
        <v>458.58</v>
      </c>
      <c r="P8556" cm="1">
        <f t="array" ref="P8556">IF(Q8556&gt;0,INDEX(Q8556:Q30280,MATCH(TRUE,INDEX(Q8556:Q30280="",,),0)-1),"")</f>
        <v>13</v>
      </c>
      <c r="Q8556">
        <v>12</v>
      </c>
      <c r="R8556">
        <f t="shared" si="137"/>
        <v>0</v>
      </c>
    </row>
    <row r="8557" spans="1:18" x14ac:dyDescent="0.3">
      <c r="A8557" t="s">
        <v>603</v>
      </c>
      <c r="B8557" s="1">
        <v>38496</v>
      </c>
      <c r="C8557" t="s">
        <v>16</v>
      </c>
      <c r="D8557" t="s">
        <v>684</v>
      </c>
      <c r="E8557" t="s">
        <v>685</v>
      </c>
      <c r="G8557" t="s">
        <v>19</v>
      </c>
      <c r="H8557" t="s">
        <v>41</v>
      </c>
      <c r="I8557" t="s">
        <v>21</v>
      </c>
      <c r="J8557" t="s">
        <v>22</v>
      </c>
      <c r="K8557">
        <v>30.2</v>
      </c>
      <c r="L8557">
        <v>202</v>
      </c>
      <c r="M8557" t="s">
        <v>607</v>
      </c>
      <c r="N8557">
        <v>205.15</v>
      </c>
      <c r="P8557" cm="1">
        <f t="array" ref="P8557">IF(Q8557&gt;0,INDEX(Q8557:Q30281,MATCH(TRUE,INDEX(Q8557:Q30281="",,),0)-1),"")</f>
        <v>13</v>
      </c>
      <c r="Q8557">
        <v>12</v>
      </c>
      <c r="R8557">
        <f t="shared" si="137"/>
        <v>0</v>
      </c>
    </row>
    <row r="8558" spans="1:18" x14ac:dyDescent="0.3">
      <c r="A8558" t="s">
        <v>603</v>
      </c>
      <c r="B8558" s="1">
        <v>38496</v>
      </c>
      <c r="C8558" t="s">
        <v>16</v>
      </c>
      <c r="D8558" t="s">
        <v>684</v>
      </c>
      <c r="E8558" t="s">
        <v>685</v>
      </c>
      <c r="G8558" t="s">
        <v>19</v>
      </c>
      <c r="H8558" t="s">
        <v>53</v>
      </c>
      <c r="I8558" t="s">
        <v>26</v>
      </c>
      <c r="J8558" t="s">
        <v>27</v>
      </c>
      <c r="K8558">
        <v>880</v>
      </c>
      <c r="L8558">
        <v>19.149999999999999</v>
      </c>
      <c r="M8558" t="s">
        <v>607</v>
      </c>
      <c r="N8558">
        <v>20.350000000000001</v>
      </c>
      <c r="P8558" cm="1">
        <f t="array" ref="P8558">IF(Q8558&gt;0,INDEX(Q8558:Q30282,MATCH(TRUE,INDEX(Q8558:Q30282="",,),0)-1),"")</f>
        <v>13</v>
      </c>
      <c r="Q8558">
        <v>12</v>
      </c>
      <c r="R8558">
        <f t="shared" si="137"/>
        <v>0</v>
      </c>
    </row>
    <row r="8559" spans="1:18" x14ac:dyDescent="0.3">
      <c r="A8559" t="s">
        <v>603</v>
      </c>
      <c r="B8559" s="1">
        <v>38496</v>
      </c>
      <c r="C8559" t="s">
        <v>16</v>
      </c>
      <c r="D8559" t="s">
        <v>684</v>
      </c>
      <c r="E8559" t="s">
        <v>685</v>
      </c>
      <c r="G8559" s="6" t="s">
        <v>29</v>
      </c>
      <c r="H8559" t="s">
        <v>30</v>
      </c>
      <c r="I8559" t="s">
        <v>21</v>
      </c>
      <c r="J8559" t="s">
        <v>22</v>
      </c>
      <c r="K8559">
        <v>9.5</v>
      </c>
      <c r="L8559">
        <v>73</v>
      </c>
      <c r="M8559" t="s">
        <v>607</v>
      </c>
      <c r="N8559">
        <v>73</v>
      </c>
      <c r="P8559" cm="1">
        <f t="array" ref="P8559">IF(Q8559&gt;0,INDEX(Q8559:Q30283,MATCH(TRUE,INDEX(Q8559:Q30283="",,),0)-1),"")</f>
        <v>13</v>
      </c>
      <c r="Q8559">
        <v>12</v>
      </c>
      <c r="R8559">
        <f t="shared" si="137"/>
        <v>0</v>
      </c>
    </row>
    <row r="8560" spans="1:18" x14ac:dyDescent="0.3">
      <c r="A8560" t="s">
        <v>603</v>
      </c>
      <c r="B8560" s="1">
        <v>38496</v>
      </c>
      <c r="C8560" t="s">
        <v>16</v>
      </c>
      <c r="D8560" t="s">
        <v>684</v>
      </c>
      <c r="E8560" t="s">
        <v>685</v>
      </c>
      <c r="G8560" s="6" t="s">
        <v>29</v>
      </c>
      <c r="H8560" t="s">
        <v>53</v>
      </c>
      <c r="I8560" t="s">
        <v>21</v>
      </c>
      <c r="J8560" t="s">
        <v>22</v>
      </c>
      <c r="K8560">
        <v>36.1</v>
      </c>
      <c r="L8560">
        <v>55</v>
      </c>
      <c r="M8560" t="s">
        <v>607</v>
      </c>
      <c r="N8560">
        <v>55</v>
      </c>
      <c r="P8560" cm="1">
        <f t="array" ref="P8560">IF(Q8560&gt;0,INDEX(Q8560:Q30284,MATCH(TRUE,INDEX(Q8560:Q30284="",,),0)-1),"")</f>
        <v>13</v>
      </c>
      <c r="Q8560">
        <v>12</v>
      </c>
      <c r="R8560">
        <f t="shared" si="137"/>
        <v>0</v>
      </c>
    </row>
    <row r="8561" spans="1:18" x14ac:dyDescent="0.3">
      <c r="A8561" t="s">
        <v>603</v>
      </c>
      <c r="B8561" s="1">
        <v>38496</v>
      </c>
      <c r="C8561" t="s">
        <v>16</v>
      </c>
      <c r="D8561" t="s">
        <v>684</v>
      </c>
      <c r="E8561" t="s">
        <v>685</v>
      </c>
      <c r="G8561" s="6" t="s">
        <v>29</v>
      </c>
      <c r="H8561" t="s">
        <v>25</v>
      </c>
      <c r="I8561" t="s">
        <v>21</v>
      </c>
      <c r="J8561" t="s">
        <v>22</v>
      </c>
      <c r="K8561">
        <v>11.8</v>
      </c>
      <c r="L8561">
        <v>61</v>
      </c>
      <c r="M8561" t="s">
        <v>607</v>
      </c>
      <c r="N8561">
        <v>61</v>
      </c>
      <c r="P8561" cm="1">
        <f t="array" ref="P8561">IF(Q8561&gt;0,INDEX(Q8561:Q30285,MATCH(TRUE,INDEX(Q8561:Q30285="",,),0)-1),"")</f>
        <v>13</v>
      </c>
      <c r="Q8561">
        <v>12</v>
      </c>
      <c r="R8561">
        <f t="shared" si="137"/>
        <v>0</v>
      </c>
    </row>
    <row r="8562" spans="1:18" x14ac:dyDescent="0.3">
      <c r="A8562" t="s">
        <v>603</v>
      </c>
      <c r="B8562" s="1">
        <v>38496</v>
      </c>
      <c r="C8562" t="s">
        <v>16</v>
      </c>
      <c r="D8562" t="s">
        <v>684</v>
      </c>
      <c r="E8562" t="s">
        <v>685</v>
      </c>
      <c r="G8562" s="6" t="s">
        <v>29</v>
      </c>
      <c r="H8562" t="s">
        <v>30</v>
      </c>
      <c r="I8562" t="s">
        <v>26</v>
      </c>
      <c r="J8562" t="s">
        <v>27</v>
      </c>
      <c r="K8562">
        <v>152</v>
      </c>
      <c r="L8562">
        <v>9.5500000000000007</v>
      </c>
      <c r="M8562" t="s">
        <v>607</v>
      </c>
      <c r="N8562">
        <v>9.5500000000000007</v>
      </c>
      <c r="P8562" cm="1">
        <f t="array" ref="P8562">IF(Q8562&gt;0,INDEX(Q8562:Q30286,MATCH(TRUE,INDEX(Q8562:Q30286="",,),0)-1),"")</f>
        <v>13</v>
      </c>
      <c r="Q8562">
        <v>12</v>
      </c>
      <c r="R8562">
        <f t="shared" si="137"/>
        <v>0</v>
      </c>
    </row>
    <row r="8563" spans="1:18" x14ac:dyDescent="0.3">
      <c r="A8563" t="s">
        <v>603</v>
      </c>
      <c r="B8563" s="1">
        <v>38496</v>
      </c>
      <c r="C8563" t="s">
        <v>16</v>
      </c>
      <c r="D8563" t="s">
        <v>684</v>
      </c>
      <c r="E8563" t="s">
        <v>685</v>
      </c>
      <c r="G8563" s="6" t="s">
        <v>29</v>
      </c>
      <c r="H8563" t="s">
        <v>20</v>
      </c>
      <c r="I8563" t="s">
        <v>26</v>
      </c>
      <c r="J8563" t="s">
        <v>27</v>
      </c>
      <c r="K8563">
        <v>148</v>
      </c>
      <c r="L8563">
        <v>8.6999999999999993</v>
      </c>
      <c r="M8563" t="s">
        <v>607</v>
      </c>
      <c r="N8563">
        <v>8.6999999999999993</v>
      </c>
      <c r="P8563" cm="1">
        <f t="array" ref="P8563">IF(Q8563&gt;0,INDEX(Q8563:Q30287,MATCH(TRUE,INDEX(Q8563:Q30287="",,),0)-1),"")</f>
        <v>13</v>
      </c>
      <c r="Q8563">
        <v>12</v>
      </c>
      <c r="R8563">
        <f t="shared" si="137"/>
        <v>0</v>
      </c>
    </row>
    <row r="8564" spans="1:18" x14ac:dyDescent="0.3">
      <c r="A8564" t="s">
        <v>603</v>
      </c>
      <c r="B8564" s="1">
        <v>38496</v>
      </c>
      <c r="C8564" t="s">
        <v>16</v>
      </c>
      <c r="D8564" t="s">
        <v>684</v>
      </c>
      <c r="E8564" t="s">
        <v>685</v>
      </c>
      <c r="G8564" s="6" t="s">
        <v>29</v>
      </c>
      <c r="H8564" t="s">
        <v>41</v>
      </c>
      <c r="I8564" t="s">
        <v>26</v>
      </c>
      <c r="J8564" t="s">
        <v>27</v>
      </c>
      <c r="K8564">
        <v>72</v>
      </c>
      <c r="L8564">
        <v>31.15</v>
      </c>
      <c r="M8564" t="s">
        <v>607</v>
      </c>
      <c r="N8564">
        <v>31.15</v>
      </c>
      <c r="P8564" cm="1">
        <f t="array" ref="P8564">IF(Q8564&gt;0,INDEX(Q8564:Q30288,MATCH(TRUE,INDEX(Q8564:Q30288="",,),0)-1),"")</f>
        <v>13</v>
      </c>
      <c r="Q8564">
        <v>12</v>
      </c>
      <c r="R8564">
        <f t="shared" si="137"/>
        <v>0</v>
      </c>
    </row>
    <row r="8565" spans="1:18" x14ac:dyDescent="0.3">
      <c r="A8565" t="s">
        <v>603</v>
      </c>
      <c r="B8565" s="1">
        <v>38496</v>
      </c>
      <c r="C8565" t="s">
        <v>16</v>
      </c>
      <c r="D8565" t="s">
        <v>684</v>
      </c>
      <c r="E8565" t="s">
        <v>685</v>
      </c>
      <c r="G8565" t="s">
        <v>19</v>
      </c>
      <c r="H8565" t="s">
        <v>20</v>
      </c>
      <c r="I8565" t="s">
        <v>21</v>
      </c>
      <c r="J8565" t="s">
        <v>22</v>
      </c>
      <c r="K8565">
        <v>17.8</v>
      </c>
      <c r="L8565">
        <v>201</v>
      </c>
      <c r="M8565" t="s">
        <v>54</v>
      </c>
      <c r="N8565">
        <v>300.2</v>
      </c>
      <c r="P8565" cm="1">
        <f t="array" ref="P8565">IF(Q8565&gt;0,INDEX(Q8565:Q30289,MATCH(TRUE,INDEX(Q8565:Q30289="",,),0)-1),"")</f>
        <v>13</v>
      </c>
      <c r="Q8565">
        <v>13</v>
      </c>
      <c r="R8565">
        <f t="shared" si="137"/>
        <v>0</v>
      </c>
    </row>
    <row r="8566" spans="1:18" x14ac:dyDescent="0.3">
      <c r="A8566" t="s">
        <v>603</v>
      </c>
      <c r="B8566" s="1">
        <v>38496</v>
      </c>
      <c r="C8566" t="s">
        <v>16</v>
      </c>
      <c r="D8566" t="s">
        <v>684</v>
      </c>
      <c r="E8566" t="s">
        <v>685</v>
      </c>
      <c r="G8566" t="s">
        <v>19</v>
      </c>
      <c r="H8566" t="s">
        <v>41</v>
      </c>
      <c r="I8566" t="s">
        <v>21</v>
      </c>
      <c r="J8566" t="s">
        <v>22</v>
      </c>
      <c r="K8566">
        <v>30.2</v>
      </c>
      <c r="L8566">
        <v>202</v>
      </c>
      <c r="M8566" t="s">
        <v>54</v>
      </c>
      <c r="N8566">
        <v>233</v>
      </c>
      <c r="P8566" cm="1">
        <f t="array" ref="P8566">IF(Q8566&gt;0,INDEX(Q8566:Q30290,MATCH(TRUE,INDEX(Q8566:Q30290="",,),0)-1),"")</f>
        <v>13</v>
      </c>
      <c r="Q8566">
        <v>13</v>
      </c>
      <c r="R8566">
        <f t="shared" si="137"/>
        <v>0</v>
      </c>
    </row>
    <row r="8567" spans="1:18" x14ac:dyDescent="0.3">
      <c r="A8567" t="s">
        <v>603</v>
      </c>
      <c r="B8567" s="1">
        <v>38496</v>
      </c>
      <c r="C8567" t="s">
        <v>16</v>
      </c>
      <c r="D8567" t="s">
        <v>684</v>
      </c>
      <c r="E8567" t="s">
        <v>685</v>
      </c>
      <c r="G8567" t="s">
        <v>19</v>
      </c>
      <c r="H8567" t="s">
        <v>53</v>
      </c>
      <c r="I8567" t="s">
        <v>26</v>
      </c>
      <c r="J8567" t="s">
        <v>27</v>
      </c>
      <c r="K8567">
        <v>880</v>
      </c>
      <c r="L8567">
        <v>19.149999999999999</v>
      </c>
      <c r="M8567" t="s">
        <v>54</v>
      </c>
      <c r="N8567">
        <v>19.38</v>
      </c>
      <c r="P8567" cm="1">
        <f t="array" ref="P8567">IF(Q8567&gt;0,INDEX(Q8567:Q30291,MATCH(TRUE,INDEX(Q8567:Q30291="",,),0)-1),"")</f>
        <v>13</v>
      </c>
      <c r="Q8567">
        <v>13</v>
      </c>
      <c r="R8567">
        <f t="shared" si="137"/>
        <v>0</v>
      </c>
    </row>
    <row r="8568" spans="1:18" x14ac:dyDescent="0.3">
      <c r="A8568" t="s">
        <v>603</v>
      </c>
      <c r="B8568" s="1">
        <v>38496</v>
      </c>
      <c r="C8568" t="s">
        <v>16</v>
      </c>
      <c r="D8568" t="s">
        <v>684</v>
      </c>
      <c r="E8568" t="s">
        <v>685</v>
      </c>
      <c r="G8568" s="6" t="s">
        <v>29</v>
      </c>
      <c r="H8568" t="s">
        <v>30</v>
      </c>
      <c r="I8568" t="s">
        <v>21</v>
      </c>
      <c r="J8568" t="s">
        <v>22</v>
      </c>
      <c r="K8568">
        <v>9.5</v>
      </c>
      <c r="L8568">
        <v>73</v>
      </c>
      <c r="M8568" t="s">
        <v>54</v>
      </c>
      <c r="N8568">
        <v>73</v>
      </c>
      <c r="P8568" cm="1">
        <f t="array" ref="P8568">IF(Q8568&gt;0,INDEX(Q8568:Q30292,MATCH(TRUE,INDEX(Q8568:Q30292="",,),0)-1),"")</f>
        <v>13</v>
      </c>
      <c r="Q8568">
        <v>13</v>
      </c>
      <c r="R8568">
        <f t="shared" si="137"/>
        <v>0</v>
      </c>
    </row>
    <row r="8569" spans="1:18" x14ac:dyDescent="0.3">
      <c r="A8569" t="s">
        <v>603</v>
      </c>
      <c r="B8569" s="1">
        <v>38496</v>
      </c>
      <c r="C8569" t="s">
        <v>16</v>
      </c>
      <c r="D8569" t="s">
        <v>684</v>
      </c>
      <c r="E8569" t="s">
        <v>685</v>
      </c>
      <c r="G8569" s="6" t="s">
        <v>29</v>
      </c>
      <c r="H8569" t="s">
        <v>53</v>
      </c>
      <c r="I8569" t="s">
        <v>21</v>
      </c>
      <c r="J8569" t="s">
        <v>22</v>
      </c>
      <c r="K8569">
        <v>36.1</v>
      </c>
      <c r="L8569">
        <v>55</v>
      </c>
      <c r="M8569" t="s">
        <v>54</v>
      </c>
      <c r="N8569">
        <v>55</v>
      </c>
      <c r="P8569" cm="1">
        <f t="array" ref="P8569">IF(Q8569&gt;0,INDEX(Q8569:Q30293,MATCH(TRUE,INDEX(Q8569:Q30293="",,),0)-1),"")</f>
        <v>13</v>
      </c>
      <c r="Q8569">
        <v>13</v>
      </c>
      <c r="R8569">
        <f t="shared" si="137"/>
        <v>0</v>
      </c>
    </row>
    <row r="8570" spans="1:18" x14ac:dyDescent="0.3">
      <c r="A8570" t="s">
        <v>603</v>
      </c>
      <c r="B8570" s="1">
        <v>38496</v>
      </c>
      <c r="C8570" t="s">
        <v>16</v>
      </c>
      <c r="D8570" t="s">
        <v>684</v>
      </c>
      <c r="E8570" t="s">
        <v>685</v>
      </c>
      <c r="G8570" s="6" t="s">
        <v>29</v>
      </c>
      <c r="H8570" t="s">
        <v>25</v>
      </c>
      <c r="I8570" t="s">
        <v>21</v>
      </c>
      <c r="J8570" t="s">
        <v>22</v>
      </c>
      <c r="K8570">
        <v>11.8</v>
      </c>
      <c r="L8570">
        <v>61</v>
      </c>
      <c r="M8570" t="s">
        <v>54</v>
      </c>
      <c r="N8570">
        <v>61</v>
      </c>
      <c r="P8570" cm="1">
        <f t="array" ref="P8570">IF(Q8570&gt;0,INDEX(Q8570:Q30294,MATCH(TRUE,INDEX(Q8570:Q30294="",,),0)-1),"")</f>
        <v>13</v>
      </c>
      <c r="Q8570">
        <v>13</v>
      </c>
      <c r="R8570">
        <f t="shared" si="137"/>
        <v>0</v>
      </c>
    </row>
    <row r="8571" spans="1:18" x14ac:dyDescent="0.3">
      <c r="A8571" t="s">
        <v>603</v>
      </c>
      <c r="B8571" s="1">
        <v>38496</v>
      </c>
      <c r="C8571" t="s">
        <v>16</v>
      </c>
      <c r="D8571" t="s">
        <v>684</v>
      </c>
      <c r="E8571" t="s">
        <v>685</v>
      </c>
      <c r="G8571" s="6" t="s">
        <v>29</v>
      </c>
      <c r="H8571" t="s">
        <v>30</v>
      </c>
      <c r="I8571" t="s">
        <v>26</v>
      </c>
      <c r="J8571" t="s">
        <v>27</v>
      </c>
      <c r="K8571">
        <v>152</v>
      </c>
      <c r="L8571">
        <v>9.5500000000000007</v>
      </c>
      <c r="M8571" t="s">
        <v>54</v>
      </c>
      <c r="N8571">
        <v>9.5500000000000007</v>
      </c>
      <c r="P8571" cm="1">
        <f t="array" ref="P8571">IF(Q8571&gt;0,INDEX(Q8571:Q30295,MATCH(TRUE,INDEX(Q8571:Q30295="",,),0)-1),"")</f>
        <v>13</v>
      </c>
      <c r="Q8571">
        <v>13</v>
      </c>
      <c r="R8571">
        <f t="shared" si="137"/>
        <v>0</v>
      </c>
    </row>
    <row r="8572" spans="1:18" x14ac:dyDescent="0.3">
      <c r="A8572" t="s">
        <v>603</v>
      </c>
      <c r="B8572" s="1">
        <v>38496</v>
      </c>
      <c r="C8572" t="s">
        <v>16</v>
      </c>
      <c r="D8572" t="s">
        <v>684</v>
      </c>
      <c r="E8572" t="s">
        <v>685</v>
      </c>
      <c r="G8572" s="6" t="s">
        <v>29</v>
      </c>
      <c r="H8572" t="s">
        <v>20</v>
      </c>
      <c r="I8572" t="s">
        <v>26</v>
      </c>
      <c r="J8572" t="s">
        <v>27</v>
      </c>
      <c r="K8572">
        <v>148</v>
      </c>
      <c r="L8572">
        <v>8.6999999999999993</v>
      </c>
      <c r="M8572" t="s">
        <v>54</v>
      </c>
      <c r="N8572">
        <v>8.6999999999999993</v>
      </c>
      <c r="P8572" cm="1">
        <f t="array" ref="P8572">IF(Q8572&gt;0,INDEX(Q8572:Q30296,MATCH(TRUE,INDEX(Q8572:Q30296="",,),0)-1),"")</f>
        <v>13</v>
      </c>
      <c r="Q8572">
        <v>13</v>
      </c>
      <c r="R8572">
        <f t="shared" si="137"/>
        <v>0</v>
      </c>
    </row>
    <row r="8573" spans="1:18" x14ac:dyDescent="0.3">
      <c r="A8573" t="s">
        <v>603</v>
      </c>
      <c r="B8573" s="1">
        <v>38496</v>
      </c>
      <c r="C8573" t="s">
        <v>16</v>
      </c>
      <c r="D8573" t="s">
        <v>684</v>
      </c>
      <c r="E8573" t="s">
        <v>685</v>
      </c>
      <c r="G8573" s="6" t="s">
        <v>29</v>
      </c>
      <c r="H8573" t="s">
        <v>41</v>
      </c>
      <c r="I8573" t="s">
        <v>26</v>
      </c>
      <c r="J8573" t="s">
        <v>27</v>
      </c>
      <c r="K8573">
        <v>72</v>
      </c>
      <c r="L8573">
        <v>31.15</v>
      </c>
      <c r="M8573" t="s">
        <v>54</v>
      </c>
      <c r="N8573">
        <v>31.15</v>
      </c>
      <c r="P8573" cm="1">
        <f t="array" ref="P8573">IF(Q8573&gt;0,INDEX(Q8573:Q30297,MATCH(TRUE,INDEX(Q8573:Q30297="",,),0)-1),"")</f>
        <v>13</v>
      </c>
      <c r="Q8573">
        <v>13</v>
      </c>
      <c r="R8573">
        <f t="shared" si="137"/>
        <v>0</v>
      </c>
    </row>
    <row r="8574" spans="1:18" x14ac:dyDescent="0.3">
      <c r="P8574" t="str" cm="1">
        <f t="array" ref="P8574">IF(Q8574&gt;0,INDEX(Q8574:Q30298,MATCH(TRUE,INDEX(Q8574:Q30298="",,),0)-1),"")</f>
        <v/>
      </c>
      <c r="R8574" t="str">
        <f t="shared" si="137"/>
        <v/>
      </c>
    </row>
    <row r="8575" spans="1:18" x14ac:dyDescent="0.3">
      <c r="A8575" t="s">
        <v>603</v>
      </c>
      <c r="B8575" s="1">
        <v>38496</v>
      </c>
      <c r="C8575" t="s">
        <v>16</v>
      </c>
      <c r="D8575" t="s">
        <v>686</v>
      </c>
      <c r="E8575" t="s">
        <v>687</v>
      </c>
      <c r="G8575" t="s">
        <v>19</v>
      </c>
      <c r="H8575" t="s">
        <v>20</v>
      </c>
      <c r="I8575" t="s">
        <v>21</v>
      </c>
      <c r="J8575" t="s">
        <v>22</v>
      </c>
      <c r="K8575">
        <v>342.1</v>
      </c>
      <c r="L8575">
        <v>199</v>
      </c>
      <c r="M8575" t="s">
        <v>32</v>
      </c>
      <c r="N8575">
        <v>411.56</v>
      </c>
      <c r="O8575" t="s">
        <v>24</v>
      </c>
      <c r="P8575" cm="1">
        <f t="array" ref="P8575">IF(Q8575&gt;0,INDEX(Q8575:Q30299,MATCH(TRUE,INDEX(Q8575:Q30299="",,),0)-1),"")</f>
        <v>10</v>
      </c>
      <c r="Q8575">
        <v>1</v>
      </c>
      <c r="R8575">
        <f t="shared" si="137"/>
        <v>0</v>
      </c>
    </row>
    <row r="8576" spans="1:18" x14ac:dyDescent="0.3">
      <c r="A8576" t="s">
        <v>603</v>
      </c>
      <c r="B8576" s="1">
        <v>38496</v>
      </c>
      <c r="C8576" t="s">
        <v>16</v>
      </c>
      <c r="D8576" t="s">
        <v>686</v>
      </c>
      <c r="E8576" t="s">
        <v>687</v>
      </c>
      <c r="G8576" t="s">
        <v>19</v>
      </c>
      <c r="H8576" t="s">
        <v>53</v>
      </c>
      <c r="I8576" t="s">
        <v>26</v>
      </c>
      <c r="J8576" t="s">
        <v>27</v>
      </c>
      <c r="K8576">
        <v>548</v>
      </c>
      <c r="L8576">
        <v>20.7</v>
      </c>
      <c r="M8576" t="s">
        <v>32</v>
      </c>
      <c r="N8576">
        <v>39.049999999999997</v>
      </c>
      <c r="O8576" t="s">
        <v>24</v>
      </c>
      <c r="P8576" cm="1">
        <f t="array" ref="P8576">IF(Q8576&gt;0,INDEX(Q8576:Q30300,MATCH(TRUE,INDEX(Q8576:Q30300="",,),0)-1),"")</f>
        <v>10</v>
      </c>
      <c r="Q8576">
        <v>1</v>
      </c>
      <c r="R8576">
        <f t="shared" si="137"/>
        <v>0</v>
      </c>
    </row>
    <row r="8577" spans="1:18" x14ac:dyDescent="0.3">
      <c r="A8577" t="s">
        <v>603</v>
      </c>
      <c r="B8577" s="1">
        <v>38496</v>
      </c>
      <c r="C8577" t="s">
        <v>16</v>
      </c>
      <c r="D8577" t="s">
        <v>686</v>
      </c>
      <c r="E8577" t="s">
        <v>687</v>
      </c>
      <c r="G8577" s="6" t="s">
        <v>29</v>
      </c>
      <c r="H8577" t="s">
        <v>30</v>
      </c>
      <c r="I8577" t="s">
        <v>21</v>
      </c>
      <c r="J8577" t="s">
        <v>22</v>
      </c>
      <c r="K8577">
        <v>34.200000000000003</v>
      </c>
      <c r="L8577">
        <v>86</v>
      </c>
      <c r="M8577" t="s">
        <v>32</v>
      </c>
      <c r="N8577">
        <v>86</v>
      </c>
      <c r="O8577" t="s">
        <v>24</v>
      </c>
      <c r="P8577" cm="1">
        <f t="array" ref="P8577">IF(Q8577&gt;0,INDEX(Q8577:Q30301,MATCH(TRUE,INDEX(Q8577:Q30301="",,),0)-1),"")</f>
        <v>10</v>
      </c>
      <c r="Q8577">
        <v>1</v>
      </c>
      <c r="R8577">
        <f t="shared" si="137"/>
        <v>0</v>
      </c>
    </row>
    <row r="8578" spans="1:18" x14ac:dyDescent="0.3">
      <c r="A8578" t="s">
        <v>603</v>
      </c>
      <c r="B8578" s="1">
        <v>38496</v>
      </c>
      <c r="C8578" t="s">
        <v>16</v>
      </c>
      <c r="D8578" t="s">
        <v>686</v>
      </c>
      <c r="E8578" t="s">
        <v>687</v>
      </c>
      <c r="G8578" s="6" t="s">
        <v>29</v>
      </c>
      <c r="H8578" t="s">
        <v>53</v>
      </c>
      <c r="I8578" t="s">
        <v>21</v>
      </c>
      <c r="J8578" t="s">
        <v>22</v>
      </c>
      <c r="K8578">
        <v>107.7</v>
      </c>
      <c r="L8578">
        <v>46</v>
      </c>
      <c r="M8578" t="s">
        <v>32</v>
      </c>
      <c r="N8578">
        <v>46</v>
      </c>
      <c r="O8578" t="s">
        <v>24</v>
      </c>
      <c r="P8578" cm="1">
        <f t="array" ref="P8578">IF(Q8578&gt;0,INDEX(Q8578:Q30302,MATCH(TRUE,INDEX(Q8578:Q30302="",,),0)-1),"")</f>
        <v>10</v>
      </c>
      <c r="Q8578">
        <v>1</v>
      </c>
      <c r="R8578">
        <f t="shared" si="137"/>
        <v>0</v>
      </c>
    </row>
    <row r="8579" spans="1:18" x14ac:dyDescent="0.3">
      <c r="A8579" t="s">
        <v>603</v>
      </c>
      <c r="B8579" s="1">
        <v>38496</v>
      </c>
      <c r="C8579" t="s">
        <v>16</v>
      </c>
      <c r="D8579" t="s">
        <v>686</v>
      </c>
      <c r="E8579" t="s">
        <v>687</v>
      </c>
      <c r="G8579" s="6" t="s">
        <v>29</v>
      </c>
      <c r="H8579" t="s">
        <v>41</v>
      </c>
      <c r="I8579" t="s">
        <v>21</v>
      </c>
      <c r="J8579" t="s">
        <v>22</v>
      </c>
      <c r="K8579">
        <v>45.2</v>
      </c>
      <c r="L8579">
        <v>200</v>
      </c>
      <c r="M8579" t="s">
        <v>32</v>
      </c>
      <c r="N8579">
        <v>200</v>
      </c>
      <c r="O8579" t="s">
        <v>24</v>
      </c>
      <c r="P8579" cm="1">
        <f t="array" ref="P8579">IF(Q8579&gt;0,INDEX(Q8579:Q30303,MATCH(TRUE,INDEX(Q8579:Q30303="",,),0)-1),"")</f>
        <v>10</v>
      </c>
      <c r="Q8579">
        <v>1</v>
      </c>
      <c r="R8579">
        <f t="shared" si="137"/>
        <v>0</v>
      </c>
    </row>
    <row r="8580" spans="1:18" x14ac:dyDescent="0.3">
      <c r="A8580" t="s">
        <v>603</v>
      </c>
      <c r="B8580" s="1">
        <v>38496</v>
      </c>
      <c r="C8580" t="s">
        <v>16</v>
      </c>
      <c r="D8580" t="s">
        <v>686</v>
      </c>
      <c r="E8580" t="s">
        <v>687</v>
      </c>
      <c r="G8580" s="6" t="s">
        <v>29</v>
      </c>
      <c r="H8580" t="s">
        <v>69</v>
      </c>
      <c r="I8580" t="s">
        <v>26</v>
      </c>
      <c r="J8580" t="s">
        <v>27</v>
      </c>
      <c r="K8580">
        <v>42</v>
      </c>
      <c r="L8580">
        <v>12.65</v>
      </c>
      <c r="M8580" t="s">
        <v>32</v>
      </c>
      <c r="N8580">
        <v>12.65</v>
      </c>
      <c r="O8580" t="s">
        <v>24</v>
      </c>
      <c r="P8580" cm="1">
        <f t="array" ref="P8580">IF(Q8580&gt;0,INDEX(Q8580:Q30304,MATCH(TRUE,INDEX(Q8580:Q30304="",,),0)-1),"")</f>
        <v>10</v>
      </c>
      <c r="Q8580">
        <v>1</v>
      </c>
      <c r="R8580">
        <f t="shared" si="137"/>
        <v>0</v>
      </c>
    </row>
    <row r="8581" spans="1:18" x14ac:dyDescent="0.3">
      <c r="A8581" t="s">
        <v>603</v>
      </c>
      <c r="B8581" s="1">
        <v>38496</v>
      </c>
      <c r="C8581" t="s">
        <v>16</v>
      </c>
      <c r="D8581" t="s">
        <v>686</v>
      </c>
      <c r="E8581" t="s">
        <v>687</v>
      </c>
      <c r="G8581" s="6" t="s">
        <v>29</v>
      </c>
      <c r="H8581" t="s">
        <v>41</v>
      </c>
      <c r="I8581" t="s">
        <v>26</v>
      </c>
      <c r="J8581" t="s">
        <v>27</v>
      </c>
      <c r="K8581">
        <v>53</v>
      </c>
      <c r="L8581">
        <v>35.75</v>
      </c>
      <c r="M8581" t="s">
        <v>32</v>
      </c>
      <c r="N8581">
        <v>35.75</v>
      </c>
      <c r="O8581" t="s">
        <v>24</v>
      </c>
      <c r="P8581" cm="1">
        <f t="array" ref="P8581">IF(Q8581&gt;0,INDEX(Q8581:Q30305,MATCH(TRUE,INDEX(Q8581:Q30305="",,),0)-1),"")</f>
        <v>10</v>
      </c>
      <c r="Q8581">
        <v>1</v>
      </c>
      <c r="R8581">
        <f t="shared" si="137"/>
        <v>0</v>
      </c>
    </row>
    <row r="8582" spans="1:18" x14ac:dyDescent="0.3">
      <c r="A8582" t="s">
        <v>603</v>
      </c>
      <c r="B8582" s="1">
        <v>38496</v>
      </c>
      <c r="C8582" t="s">
        <v>16</v>
      </c>
      <c r="D8582" t="s">
        <v>686</v>
      </c>
      <c r="E8582" t="s">
        <v>687</v>
      </c>
      <c r="G8582" s="6" t="s">
        <v>29</v>
      </c>
      <c r="H8582" t="s">
        <v>28</v>
      </c>
      <c r="I8582" t="s">
        <v>26</v>
      </c>
      <c r="J8582" t="s">
        <v>27</v>
      </c>
      <c r="K8582">
        <v>4</v>
      </c>
      <c r="L8582">
        <v>27.65</v>
      </c>
      <c r="M8582" t="s">
        <v>32</v>
      </c>
      <c r="N8582">
        <v>27.65</v>
      </c>
      <c r="O8582" t="s">
        <v>24</v>
      </c>
      <c r="P8582" cm="1">
        <f t="array" ref="P8582">IF(Q8582&gt;0,INDEX(Q8582:Q30306,MATCH(TRUE,INDEX(Q8582:Q30306="",,),0)-1),"")</f>
        <v>10</v>
      </c>
      <c r="Q8582">
        <v>1</v>
      </c>
      <c r="R8582">
        <f t="shared" si="137"/>
        <v>0</v>
      </c>
    </row>
    <row r="8583" spans="1:18" x14ac:dyDescent="0.3">
      <c r="A8583" t="s">
        <v>603</v>
      </c>
      <c r="B8583" s="1">
        <v>38496</v>
      </c>
      <c r="C8583" t="s">
        <v>16</v>
      </c>
      <c r="D8583" t="s">
        <v>686</v>
      </c>
      <c r="E8583" t="s">
        <v>687</v>
      </c>
      <c r="G8583" s="6" t="s">
        <v>29</v>
      </c>
      <c r="H8583" t="s">
        <v>43</v>
      </c>
      <c r="I8583" t="s">
        <v>26</v>
      </c>
      <c r="J8583" t="s">
        <v>27</v>
      </c>
      <c r="K8583">
        <v>830</v>
      </c>
      <c r="L8583">
        <v>10.75</v>
      </c>
      <c r="M8583" t="s">
        <v>32</v>
      </c>
      <c r="N8583">
        <v>10.75</v>
      </c>
      <c r="O8583" t="s">
        <v>24</v>
      </c>
      <c r="P8583" cm="1">
        <f t="array" ref="P8583">IF(Q8583&gt;0,INDEX(Q8583:Q30307,MATCH(TRUE,INDEX(Q8583:Q30307="",,),0)-1),"")</f>
        <v>10</v>
      </c>
      <c r="Q8583">
        <v>1</v>
      </c>
      <c r="R8583">
        <f t="shared" si="137"/>
        <v>0</v>
      </c>
    </row>
    <row r="8584" spans="1:18" x14ac:dyDescent="0.3">
      <c r="A8584" t="s">
        <v>603</v>
      </c>
      <c r="B8584" s="1">
        <v>38496</v>
      </c>
      <c r="C8584" t="s">
        <v>16</v>
      </c>
      <c r="D8584" t="s">
        <v>686</v>
      </c>
      <c r="E8584" t="s">
        <v>687</v>
      </c>
      <c r="G8584" s="6" t="s">
        <v>29</v>
      </c>
      <c r="H8584" t="s">
        <v>64</v>
      </c>
      <c r="I8584" t="s">
        <v>26</v>
      </c>
      <c r="J8584" t="s">
        <v>27</v>
      </c>
      <c r="K8584">
        <v>949</v>
      </c>
      <c r="L8584">
        <v>9.5500000000000007</v>
      </c>
      <c r="M8584" t="s">
        <v>32</v>
      </c>
      <c r="N8584">
        <v>9.5500000000000007</v>
      </c>
      <c r="O8584" t="s">
        <v>24</v>
      </c>
      <c r="P8584" cm="1">
        <f t="array" ref="P8584">IF(Q8584&gt;0,INDEX(Q8584:Q30308,MATCH(TRUE,INDEX(Q8584:Q30308="",,),0)-1),"")</f>
        <v>10</v>
      </c>
      <c r="Q8584">
        <v>1</v>
      </c>
      <c r="R8584">
        <f t="shared" si="137"/>
        <v>0</v>
      </c>
    </row>
    <row r="8585" spans="1:18" x14ac:dyDescent="0.3">
      <c r="A8585" t="s">
        <v>603</v>
      </c>
      <c r="B8585" s="1">
        <v>38496</v>
      </c>
      <c r="C8585" t="s">
        <v>16</v>
      </c>
      <c r="D8585" t="s">
        <v>686</v>
      </c>
      <c r="E8585" t="s">
        <v>687</v>
      </c>
      <c r="G8585" t="s">
        <v>19</v>
      </c>
      <c r="H8585" t="s">
        <v>20</v>
      </c>
      <c r="I8585" t="s">
        <v>21</v>
      </c>
      <c r="J8585" t="s">
        <v>22</v>
      </c>
      <c r="K8585">
        <v>342.1</v>
      </c>
      <c r="L8585">
        <v>199</v>
      </c>
      <c r="M8585" t="s">
        <v>59</v>
      </c>
      <c r="N8585">
        <v>418</v>
      </c>
      <c r="P8585" cm="1">
        <f t="array" ref="P8585">IF(Q8585&gt;0,INDEX(Q8585:Q30309,MATCH(TRUE,INDEX(Q8585:Q30309="",,),0)-1),"")</f>
        <v>10</v>
      </c>
      <c r="Q8585">
        <v>2</v>
      </c>
      <c r="R8585">
        <f t="shared" si="137"/>
        <v>0</v>
      </c>
    </row>
    <row r="8586" spans="1:18" x14ac:dyDescent="0.3">
      <c r="A8586" t="s">
        <v>603</v>
      </c>
      <c r="B8586" s="1">
        <v>38496</v>
      </c>
      <c r="C8586" t="s">
        <v>16</v>
      </c>
      <c r="D8586" t="s">
        <v>686</v>
      </c>
      <c r="E8586" t="s">
        <v>687</v>
      </c>
      <c r="G8586" t="s">
        <v>19</v>
      </c>
      <c r="H8586" t="s">
        <v>53</v>
      </c>
      <c r="I8586" t="s">
        <v>26</v>
      </c>
      <c r="J8586" t="s">
        <v>27</v>
      </c>
      <c r="K8586">
        <v>548</v>
      </c>
      <c r="L8586">
        <v>20.7</v>
      </c>
      <c r="M8586" t="s">
        <v>59</v>
      </c>
      <c r="N8586">
        <v>20.7</v>
      </c>
      <c r="P8586" cm="1">
        <f t="array" ref="P8586">IF(Q8586&gt;0,INDEX(Q8586:Q30310,MATCH(TRUE,INDEX(Q8586:Q30310="",,),0)-1),"")</f>
        <v>10</v>
      </c>
      <c r="Q8586">
        <v>2</v>
      </c>
      <c r="R8586">
        <f t="shared" si="137"/>
        <v>0</v>
      </c>
    </row>
    <row r="8587" spans="1:18" x14ac:dyDescent="0.3">
      <c r="A8587" t="s">
        <v>603</v>
      </c>
      <c r="B8587" s="1">
        <v>38496</v>
      </c>
      <c r="C8587" t="s">
        <v>16</v>
      </c>
      <c r="D8587" t="s">
        <v>686</v>
      </c>
      <c r="E8587" t="s">
        <v>687</v>
      </c>
      <c r="G8587" s="6" t="s">
        <v>29</v>
      </c>
      <c r="H8587" t="s">
        <v>30</v>
      </c>
      <c r="I8587" t="s">
        <v>21</v>
      </c>
      <c r="J8587" t="s">
        <v>22</v>
      </c>
      <c r="K8587">
        <v>34.200000000000003</v>
      </c>
      <c r="L8587">
        <v>86</v>
      </c>
      <c r="M8587" t="s">
        <v>59</v>
      </c>
      <c r="N8587">
        <v>86</v>
      </c>
      <c r="P8587" cm="1">
        <f t="array" ref="P8587">IF(Q8587&gt;0,INDEX(Q8587:Q30311,MATCH(TRUE,INDEX(Q8587:Q30311="",,),0)-1),"")</f>
        <v>10</v>
      </c>
      <c r="Q8587">
        <v>2</v>
      </c>
      <c r="R8587">
        <f t="shared" si="137"/>
        <v>0</v>
      </c>
    </row>
    <row r="8588" spans="1:18" x14ac:dyDescent="0.3">
      <c r="A8588" t="s">
        <v>603</v>
      </c>
      <c r="B8588" s="1">
        <v>38496</v>
      </c>
      <c r="C8588" t="s">
        <v>16</v>
      </c>
      <c r="D8588" t="s">
        <v>686</v>
      </c>
      <c r="E8588" t="s">
        <v>687</v>
      </c>
      <c r="G8588" s="6" t="s">
        <v>29</v>
      </c>
      <c r="H8588" t="s">
        <v>53</v>
      </c>
      <c r="I8588" t="s">
        <v>21</v>
      </c>
      <c r="J8588" t="s">
        <v>22</v>
      </c>
      <c r="K8588">
        <v>107.7</v>
      </c>
      <c r="L8588">
        <v>46</v>
      </c>
      <c r="M8588" t="s">
        <v>59</v>
      </c>
      <c r="N8588">
        <v>46</v>
      </c>
      <c r="P8588" cm="1">
        <f t="array" ref="P8588">IF(Q8588&gt;0,INDEX(Q8588:Q30312,MATCH(TRUE,INDEX(Q8588:Q30312="",,),0)-1),"")</f>
        <v>10</v>
      </c>
      <c r="Q8588">
        <v>2</v>
      </c>
      <c r="R8588">
        <f t="shared" si="137"/>
        <v>0</v>
      </c>
    </row>
    <row r="8589" spans="1:18" x14ac:dyDescent="0.3">
      <c r="A8589" t="s">
        <v>603</v>
      </c>
      <c r="B8589" s="1">
        <v>38496</v>
      </c>
      <c r="C8589" t="s">
        <v>16</v>
      </c>
      <c r="D8589" t="s">
        <v>686</v>
      </c>
      <c r="E8589" t="s">
        <v>687</v>
      </c>
      <c r="G8589" s="6" t="s">
        <v>29</v>
      </c>
      <c r="H8589" t="s">
        <v>41</v>
      </c>
      <c r="I8589" t="s">
        <v>21</v>
      </c>
      <c r="J8589" t="s">
        <v>22</v>
      </c>
      <c r="K8589">
        <v>45.2</v>
      </c>
      <c r="L8589">
        <v>200</v>
      </c>
      <c r="M8589" t="s">
        <v>59</v>
      </c>
      <c r="N8589">
        <v>200</v>
      </c>
      <c r="P8589" cm="1">
        <f t="array" ref="P8589">IF(Q8589&gt;0,INDEX(Q8589:Q30313,MATCH(TRUE,INDEX(Q8589:Q30313="",,),0)-1),"")</f>
        <v>10</v>
      </c>
      <c r="Q8589">
        <v>2</v>
      </c>
      <c r="R8589">
        <f t="shared" si="137"/>
        <v>0</v>
      </c>
    </row>
    <row r="8590" spans="1:18" x14ac:dyDescent="0.3">
      <c r="A8590" t="s">
        <v>603</v>
      </c>
      <c r="B8590" s="1">
        <v>38496</v>
      </c>
      <c r="C8590" t="s">
        <v>16</v>
      </c>
      <c r="D8590" t="s">
        <v>686</v>
      </c>
      <c r="E8590" t="s">
        <v>687</v>
      </c>
      <c r="G8590" s="6" t="s">
        <v>29</v>
      </c>
      <c r="H8590" t="s">
        <v>69</v>
      </c>
      <c r="I8590" t="s">
        <v>26</v>
      </c>
      <c r="J8590" t="s">
        <v>27</v>
      </c>
      <c r="K8590">
        <v>42</v>
      </c>
      <c r="L8590">
        <v>12.65</v>
      </c>
      <c r="M8590" t="s">
        <v>59</v>
      </c>
      <c r="N8590">
        <v>12.65</v>
      </c>
      <c r="P8590" cm="1">
        <f t="array" ref="P8590">IF(Q8590&gt;0,INDEX(Q8590:Q30314,MATCH(TRUE,INDEX(Q8590:Q30314="",,),0)-1),"")</f>
        <v>10</v>
      </c>
      <c r="Q8590">
        <v>2</v>
      </c>
      <c r="R8590">
        <f t="shared" si="137"/>
        <v>0</v>
      </c>
    </row>
    <row r="8591" spans="1:18" x14ac:dyDescent="0.3">
      <c r="A8591" t="s">
        <v>603</v>
      </c>
      <c r="B8591" s="1">
        <v>38496</v>
      </c>
      <c r="C8591" t="s">
        <v>16</v>
      </c>
      <c r="D8591" t="s">
        <v>686</v>
      </c>
      <c r="E8591" t="s">
        <v>687</v>
      </c>
      <c r="G8591" s="6" t="s">
        <v>29</v>
      </c>
      <c r="H8591" t="s">
        <v>41</v>
      </c>
      <c r="I8591" t="s">
        <v>26</v>
      </c>
      <c r="J8591" t="s">
        <v>27</v>
      </c>
      <c r="K8591">
        <v>53</v>
      </c>
      <c r="L8591">
        <v>35.75</v>
      </c>
      <c r="M8591" t="s">
        <v>59</v>
      </c>
      <c r="N8591">
        <v>35.75</v>
      </c>
      <c r="P8591" cm="1">
        <f t="array" ref="P8591">IF(Q8591&gt;0,INDEX(Q8591:Q30315,MATCH(TRUE,INDEX(Q8591:Q30315="",,),0)-1),"")</f>
        <v>10</v>
      </c>
      <c r="Q8591">
        <v>2</v>
      </c>
      <c r="R8591">
        <f t="shared" si="137"/>
        <v>0</v>
      </c>
    </row>
    <row r="8592" spans="1:18" x14ac:dyDescent="0.3">
      <c r="A8592" t="s">
        <v>603</v>
      </c>
      <c r="B8592" s="1">
        <v>38496</v>
      </c>
      <c r="C8592" t="s">
        <v>16</v>
      </c>
      <c r="D8592" t="s">
        <v>686</v>
      </c>
      <c r="E8592" t="s">
        <v>687</v>
      </c>
      <c r="G8592" s="6" t="s">
        <v>29</v>
      </c>
      <c r="H8592" t="s">
        <v>28</v>
      </c>
      <c r="I8592" t="s">
        <v>26</v>
      </c>
      <c r="J8592" t="s">
        <v>27</v>
      </c>
      <c r="K8592">
        <v>4</v>
      </c>
      <c r="L8592">
        <v>27.65</v>
      </c>
      <c r="M8592" t="s">
        <v>59</v>
      </c>
      <c r="N8592">
        <v>27.65</v>
      </c>
      <c r="P8592" cm="1">
        <f t="array" ref="P8592">IF(Q8592&gt;0,INDEX(Q8592:Q30316,MATCH(TRUE,INDEX(Q8592:Q30316="",,),0)-1),"")</f>
        <v>10</v>
      </c>
      <c r="Q8592">
        <v>2</v>
      </c>
      <c r="R8592">
        <f t="shared" si="137"/>
        <v>0</v>
      </c>
    </row>
    <row r="8593" spans="1:18" x14ac:dyDescent="0.3">
      <c r="A8593" t="s">
        <v>603</v>
      </c>
      <c r="B8593" s="1">
        <v>38496</v>
      </c>
      <c r="C8593" t="s">
        <v>16</v>
      </c>
      <c r="D8593" t="s">
        <v>686</v>
      </c>
      <c r="E8593" t="s">
        <v>687</v>
      </c>
      <c r="G8593" s="6" t="s">
        <v>29</v>
      </c>
      <c r="H8593" t="s">
        <v>43</v>
      </c>
      <c r="I8593" t="s">
        <v>26</v>
      </c>
      <c r="J8593" t="s">
        <v>27</v>
      </c>
      <c r="K8593">
        <v>830</v>
      </c>
      <c r="L8593">
        <v>10.75</v>
      </c>
      <c r="M8593" t="s">
        <v>59</v>
      </c>
      <c r="N8593">
        <v>10.75</v>
      </c>
      <c r="P8593" cm="1">
        <f t="array" ref="P8593">IF(Q8593&gt;0,INDEX(Q8593:Q30317,MATCH(TRUE,INDEX(Q8593:Q30317="",,),0)-1),"")</f>
        <v>10</v>
      </c>
      <c r="Q8593">
        <v>2</v>
      </c>
      <c r="R8593">
        <f t="shared" si="137"/>
        <v>0</v>
      </c>
    </row>
    <row r="8594" spans="1:18" x14ac:dyDescent="0.3">
      <c r="A8594" t="s">
        <v>603</v>
      </c>
      <c r="B8594" s="1">
        <v>38496</v>
      </c>
      <c r="C8594" t="s">
        <v>16</v>
      </c>
      <c r="D8594" t="s">
        <v>686</v>
      </c>
      <c r="E8594" t="s">
        <v>687</v>
      </c>
      <c r="G8594" s="6" t="s">
        <v>29</v>
      </c>
      <c r="H8594" t="s">
        <v>64</v>
      </c>
      <c r="I8594" t="s">
        <v>26</v>
      </c>
      <c r="J8594" t="s">
        <v>27</v>
      </c>
      <c r="K8594">
        <v>949</v>
      </c>
      <c r="L8594">
        <v>9.5500000000000007</v>
      </c>
      <c r="M8594" t="s">
        <v>59</v>
      </c>
      <c r="N8594">
        <v>9.5500000000000007</v>
      </c>
      <c r="P8594" cm="1">
        <f t="array" ref="P8594">IF(Q8594&gt;0,INDEX(Q8594:Q30318,MATCH(TRUE,INDEX(Q8594:Q30318="",,),0)-1),"")</f>
        <v>10</v>
      </c>
      <c r="Q8594">
        <v>2</v>
      </c>
      <c r="R8594">
        <f t="shared" si="137"/>
        <v>0</v>
      </c>
    </row>
    <row r="8595" spans="1:18" x14ac:dyDescent="0.3">
      <c r="A8595" t="s">
        <v>603</v>
      </c>
      <c r="B8595" s="1">
        <v>38496</v>
      </c>
      <c r="C8595" t="s">
        <v>16</v>
      </c>
      <c r="D8595" t="s">
        <v>686</v>
      </c>
      <c r="E8595" t="s">
        <v>687</v>
      </c>
      <c r="G8595" t="s">
        <v>19</v>
      </c>
      <c r="H8595" t="s">
        <v>20</v>
      </c>
      <c r="I8595" t="s">
        <v>21</v>
      </c>
      <c r="J8595" t="s">
        <v>22</v>
      </c>
      <c r="K8595">
        <v>342.1</v>
      </c>
      <c r="L8595">
        <v>199</v>
      </c>
      <c r="M8595" t="s">
        <v>86</v>
      </c>
      <c r="N8595">
        <v>386.9</v>
      </c>
      <c r="P8595" cm="1">
        <f t="array" ref="P8595">IF(Q8595&gt;0,INDEX(Q8595:Q30319,MATCH(TRUE,INDEX(Q8595:Q30319="",,),0)-1),"")</f>
        <v>10</v>
      </c>
      <c r="Q8595">
        <v>3</v>
      </c>
      <c r="R8595">
        <f t="shared" si="137"/>
        <v>0</v>
      </c>
    </row>
    <row r="8596" spans="1:18" x14ac:dyDescent="0.3">
      <c r="A8596" t="s">
        <v>603</v>
      </c>
      <c r="B8596" s="1">
        <v>38496</v>
      </c>
      <c r="C8596" t="s">
        <v>16</v>
      </c>
      <c r="D8596" t="s">
        <v>686</v>
      </c>
      <c r="E8596" t="s">
        <v>687</v>
      </c>
      <c r="G8596" t="s">
        <v>19</v>
      </c>
      <c r="H8596" t="s">
        <v>53</v>
      </c>
      <c r="I8596" t="s">
        <v>26</v>
      </c>
      <c r="J8596" t="s">
        <v>27</v>
      </c>
      <c r="K8596">
        <v>548</v>
      </c>
      <c r="L8596">
        <v>20.7</v>
      </c>
      <c r="M8596" t="s">
        <v>86</v>
      </c>
      <c r="N8596">
        <v>20.7</v>
      </c>
      <c r="P8596" cm="1">
        <f t="array" ref="P8596">IF(Q8596&gt;0,INDEX(Q8596:Q30320,MATCH(TRUE,INDEX(Q8596:Q30320="",,),0)-1),"")</f>
        <v>10</v>
      </c>
      <c r="Q8596">
        <v>3</v>
      </c>
      <c r="R8596">
        <f t="shared" si="137"/>
        <v>0</v>
      </c>
    </row>
    <row r="8597" spans="1:18" x14ac:dyDescent="0.3">
      <c r="A8597" t="s">
        <v>603</v>
      </c>
      <c r="B8597" s="1">
        <v>38496</v>
      </c>
      <c r="C8597" t="s">
        <v>16</v>
      </c>
      <c r="D8597" t="s">
        <v>686</v>
      </c>
      <c r="E8597" t="s">
        <v>687</v>
      </c>
      <c r="G8597" s="6" t="s">
        <v>29</v>
      </c>
      <c r="H8597" t="s">
        <v>30</v>
      </c>
      <c r="I8597" t="s">
        <v>21</v>
      </c>
      <c r="J8597" t="s">
        <v>22</v>
      </c>
      <c r="K8597">
        <v>34.200000000000003</v>
      </c>
      <c r="L8597">
        <v>86</v>
      </c>
      <c r="M8597" t="s">
        <v>86</v>
      </c>
      <c r="N8597">
        <v>86</v>
      </c>
      <c r="P8597" cm="1">
        <f t="array" ref="P8597">IF(Q8597&gt;0,INDEX(Q8597:Q30321,MATCH(TRUE,INDEX(Q8597:Q30321="",,),0)-1),"")</f>
        <v>10</v>
      </c>
      <c r="Q8597">
        <v>3</v>
      </c>
      <c r="R8597">
        <f t="shared" si="137"/>
        <v>0</v>
      </c>
    </row>
    <row r="8598" spans="1:18" x14ac:dyDescent="0.3">
      <c r="A8598" t="s">
        <v>603</v>
      </c>
      <c r="B8598" s="1">
        <v>38496</v>
      </c>
      <c r="C8598" t="s">
        <v>16</v>
      </c>
      <c r="D8598" t="s">
        <v>686</v>
      </c>
      <c r="E8598" t="s">
        <v>687</v>
      </c>
      <c r="G8598" s="6" t="s">
        <v>29</v>
      </c>
      <c r="H8598" t="s">
        <v>53</v>
      </c>
      <c r="I8598" t="s">
        <v>21</v>
      </c>
      <c r="J8598" t="s">
        <v>22</v>
      </c>
      <c r="K8598">
        <v>107.7</v>
      </c>
      <c r="L8598">
        <v>46</v>
      </c>
      <c r="M8598" t="s">
        <v>86</v>
      </c>
      <c r="N8598">
        <v>46</v>
      </c>
      <c r="P8598" cm="1">
        <f t="array" ref="P8598">IF(Q8598&gt;0,INDEX(Q8598:Q30322,MATCH(TRUE,INDEX(Q8598:Q30322="",,),0)-1),"")</f>
        <v>10</v>
      </c>
      <c r="Q8598">
        <v>3</v>
      </c>
      <c r="R8598">
        <f t="shared" si="137"/>
        <v>0</v>
      </c>
    </row>
    <row r="8599" spans="1:18" x14ac:dyDescent="0.3">
      <c r="A8599" t="s">
        <v>603</v>
      </c>
      <c r="B8599" s="1">
        <v>38496</v>
      </c>
      <c r="C8599" t="s">
        <v>16</v>
      </c>
      <c r="D8599" t="s">
        <v>686</v>
      </c>
      <c r="E8599" t="s">
        <v>687</v>
      </c>
      <c r="G8599" s="6" t="s">
        <v>29</v>
      </c>
      <c r="H8599" t="s">
        <v>41</v>
      </c>
      <c r="I8599" t="s">
        <v>21</v>
      </c>
      <c r="J8599" t="s">
        <v>22</v>
      </c>
      <c r="K8599">
        <v>45.2</v>
      </c>
      <c r="L8599">
        <v>200</v>
      </c>
      <c r="M8599" t="s">
        <v>86</v>
      </c>
      <c r="N8599">
        <v>200</v>
      </c>
      <c r="P8599" cm="1">
        <f t="array" ref="P8599">IF(Q8599&gt;0,INDEX(Q8599:Q30323,MATCH(TRUE,INDEX(Q8599:Q30323="",,),0)-1),"")</f>
        <v>10</v>
      </c>
      <c r="Q8599">
        <v>3</v>
      </c>
      <c r="R8599">
        <f t="shared" si="137"/>
        <v>0</v>
      </c>
    </row>
    <row r="8600" spans="1:18" x14ac:dyDescent="0.3">
      <c r="A8600" t="s">
        <v>603</v>
      </c>
      <c r="B8600" s="1">
        <v>38496</v>
      </c>
      <c r="C8600" t="s">
        <v>16</v>
      </c>
      <c r="D8600" t="s">
        <v>686</v>
      </c>
      <c r="E8600" t="s">
        <v>687</v>
      </c>
      <c r="G8600" s="6" t="s">
        <v>29</v>
      </c>
      <c r="H8600" t="s">
        <v>69</v>
      </c>
      <c r="I8600" t="s">
        <v>26</v>
      </c>
      <c r="J8600" t="s">
        <v>27</v>
      </c>
      <c r="K8600">
        <v>42</v>
      </c>
      <c r="L8600">
        <v>12.65</v>
      </c>
      <c r="M8600" t="s">
        <v>86</v>
      </c>
      <c r="N8600">
        <v>12.65</v>
      </c>
      <c r="P8600" cm="1">
        <f t="array" ref="P8600">IF(Q8600&gt;0,INDEX(Q8600:Q30324,MATCH(TRUE,INDEX(Q8600:Q30324="",,),0)-1),"")</f>
        <v>10</v>
      </c>
      <c r="Q8600">
        <v>3</v>
      </c>
      <c r="R8600">
        <f t="shared" ref="R8600:R8663" si="138">IF(P8600="","",0)</f>
        <v>0</v>
      </c>
    </row>
    <row r="8601" spans="1:18" x14ac:dyDescent="0.3">
      <c r="A8601" t="s">
        <v>603</v>
      </c>
      <c r="B8601" s="1">
        <v>38496</v>
      </c>
      <c r="C8601" t="s">
        <v>16</v>
      </c>
      <c r="D8601" t="s">
        <v>686</v>
      </c>
      <c r="E8601" t="s">
        <v>687</v>
      </c>
      <c r="G8601" s="6" t="s">
        <v>29</v>
      </c>
      <c r="H8601" t="s">
        <v>41</v>
      </c>
      <c r="I8601" t="s">
        <v>26</v>
      </c>
      <c r="J8601" t="s">
        <v>27</v>
      </c>
      <c r="K8601">
        <v>53</v>
      </c>
      <c r="L8601">
        <v>35.75</v>
      </c>
      <c r="M8601" t="s">
        <v>86</v>
      </c>
      <c r="N8601">
        <v>35.75</v>
      </c>
      <c r="P8601" cm="1">
        <f t="array" ref="P8601">IF(Q8601&gt;0,INDEX(Q8601:Q30325,MATCH(TRUE,INDEX(Q8601:Q30325="",,),0)-1),"")</f>
        <v>10</v>
      </c>
      <c r="Q8601">
        <v>3</v>
      </c>
      <c r="R8601">
        <f t="shared" si="138"/>
        <v>0</v>
      </c>
    </row>
    <row r="8602" spans="1:18" x14ac:dyDescent="0.3">
      <c r="A8602" t="s">
        <v>603</v>
      </c>
      <c r="B8602" s="1">
        <v>38496</v>
      </c>
      <c r="C8602" t="s">
        <v>16</v>
      </c>
      <c r="D8602" t="s">
        <v>686</v>
      </c>
      <c r="E8602" t="s">
        <v>687</v>
      </c>
      <c r="G8602" s="6" t="s">
        <v>29</v>
      </c>
      <c r="H8602" t="s">
        <v>28</v>
      </c>
      <c r="I8602" t="s">
        <v>26</v>
      </c>
      <c r="J8602" t="s">
        <v>27</v>
      </c>
      <c r="K8602">
        <v>4</v>
      </c>
      <c r="L8602">
        <v>27.65</v>
      </c>
      <c r="M8602" t="s">
        <v>86</v>
      </c>
      <c r="N8602">
        <v>27.65</v>
      </c>
      <c r="P8602" cm="1">
        <f t="array" ref="P8602">IF(Q8602&gt;0,INDEX(Q8602:Q30326,MATCH(TRUE,INDEX(Q8602:Q30326="",,),0)-1),"")</f>
        <v>10</v>
      </c>
      <c r="Q8602">
        <v>3</v>
      </c>
      <c r="R8602">
        <f t="shared" si="138"/>
        <v>0</v>
      </c>
    </row>
    <row r="8603" spans="1:18" x14ac:dyDescent="0.3">
      <c r="A8603" t="s">
        <v>603</v>
      </c>
      <c r="B8603" s="1">
        <v>38496</v>
      </c>
      <c r="C8603" t="s">
        <v>16</v>
      </c>
      <c r="D8603" t="s">
        <v>686</v>
      </c>
      <c r="E8603" t="s">
        <v>687</v>
      </c>
      <c r="G8603" s="6" t="s">
        <v>29</v>
      </c>
      <c r="H8603" t="s">
        <v>43</v>
      </c>
      <c r="I8603" t="s">
        <v>26</v>
      </c>
      <c r="J8603" t="s">
        <v>27</v>
      </c>
      <c r="K8603">
        <v>830</v>
      </c>
      <c r="L8603">
        <v>10.75</v>
      </c>
      <c r="M8603" t="s">
        <v>86</v>
      </c>
      <c r="N8603">
        <v>10.75</v>
      </c>
      <c r="P8603" cm="1">
        <f t="array" ref="P8603">IF(Q8603&gt;0,INDEX(Q8603:Q30327,MATCH(TRUE,INDEX(Q8603:Q30327="",,),0)-1),"")</f>
        <v>10</v>
      </c>
      <c r="Q8603">
        <v>3</v>
      </c>
      <c r="R8603">
        <f t="shared" si="138"/>
        <v>0</v>
      </c>
    </row>
    <row r="8604" spans="1:18" x14ac:dyDescent="0.3">
      <c r="A8604" t="s">
        <v>603</v>
      </c>
      <c r="B8604" s="1">
        <v>38496</v>
      </c>
      <c r="C8604" t="s">
        <v>16</v>
      </c>
      <c r="D8604" t="s">
        <v>686</v>
      </c>
      <c r="E8604" t="s">
        <v>687</v>
      </c>
      <c r="G8604" s="6" t="s">
        <v>29</v>
      </c>
      <c r="H8604" t="s">
        <v>64</v>
      </c>
      <c r="I8604" t="s">
        <v>26</v>
      </c>
      <c r="J8604" t="s">
        <v>27</v>
      </c>
      <c r="K8604">
        <v>949</v>
      </c>
      <c r="L8604">
        <v>9.5500000000000007</v>
      </c>
      <c r="M8604" t="s">
        <v>86</v>
      </c>
      <c r="N8604">
        <v>9.5500000000000007</v>
      </c>
      <c r="P8604" cm="1">
        <f t="array" ref="P8604">IF(Q8604&gt;0,INDEX(Q8604:Q30328,MATCH(TRUE,INDEX(Q8604:Q30328="",,),0)-1),"")</f>
        <v>10</v>
      </c>
      <c r="Q8604">
        <v>3</v>
      </c>
      <c r="R8604">
        <f t="shared" si="138"/>
        <v>0</v>
      </c>
    </row>
    <row r="8605" spans="1:18" x14ac:dyDescent="0.3">
      <c r="A8605" t="s">
        <v>603</v>
      </c>
      <c r="B8605" s="1">
        <v>38496</v>
      </c>
      <c r="C8605" t="s">
        <v>16</v>
      </c>
      <c r="D8605" t="s">
        <v>686</v>
      </c>
      <c r="E8605" t="s">
        <v>687</v>
      </c>
      <c r="G8605" t="s">
        <v>19</v>
      </c>
      <c r="H8605" t="s">
        <v>20</v>
      </c>
      <c r="I8605" t="s">
        <v>21</v>
      </c>
      <c r="J8605" t="s">
        <v>22</v>
      </c>
      <c r="K8605">
        <v>342.1</v>
      </c>
      <c r="L8605">
        <v>199</v>
      </c>
      <c r="M8605" t="s">
        <v>530</v>
      </c>
      <c r="N8605">
        <v>250</v>
      </c>
      <c r="P8605" cm="1">
        <f t="array" ref="P8605">IF(Q8605&gt;0,INDEX(Q8605:Q30329,MATCH(TRUE,INDEX(Q8605:Q30329="",,),0)-1),"")</f>
        <v>10</v>
      </c>
      <c r="Q8605">
        <v>4</v>
      </c>
      <c r="R8605">
        <f t="shared" si="138"/>
        <v>0</v>
      </c>
    </row>
    <row r="8606" spans="1:18" x14ac:dyDescent="0.3">
      <c r="A8606" t="s">
        <v>603</v>
      </c>
      <c r="B8606" s="1">
        <v>38496</v>
      </c>
      <c r="C8606" t="s">
        <v>16</v>
      </c>
      <c r="D8606" t="s">
        <v>686</v>
      </c>
      <c r="E8606" t="s">
        <v>687</v>
      </c>
      <c r="G8606" t="s">
        <v>19</v>
      </c>
      <c r="H8606" t="s">
        <v>53</v>
      </c>
      <c r="I8606" t="s">
        <v>26</v>
      </c>
      <c r="J8606" t="s">
        <v>27</v>
      </c>
      <c r="K8606">
        <v>548</v>
      </c>
      <c r="L8606">
        <v>20.7</v>
      </c>
      <c r="M8606" t="s">
        <v>530</v>
      </c>
      <c r="N8606">
        <v>100</v>
      </c>
      <c r="P8606" cm="1">
        <f t="array" ref="P8606">IF(Q8606&gt;0,INDEX(Q8606:Q30330,MATCH(TRUE,INDEX(Q8606:Q30330="",,),0)-1),"")</f>
        <v>10</v>
      </c>
      <c r="Q8606">
        <v>4</v>
      </c>
      <c r="R8606">
        <f t="shared" si="138"/>
        <v>0</v>
      </c>
    </row>
    <row r="8607" spans="1:18" x14ac:dyDescent="0.3">
      <c r="A8607" t="s">
        <v>603</v>
      </c>
      <c r="B8607" s="1">
        <v>38496</v>
      </c>
      <c r="C8607" t="s">
        <v>16</v>
      </c>
      <c r="D8607" t="s">
        <v>686</v>
      </c>
      <c r="E8607" t="s">
        <v>687</v>
      </c>
      <c r="G8607" s="6" t="s">
        <v>29</v>
      </c>
      <c r="H8607" t="s">
        <v>30</v>
      </c>
      <c r="I8607" t="s">
        <v>21</v>
      </c>
      <c r="J8607" t="s">
        <v>22</v>
      </c>
      <c r="K8607">
        <v>34.200000000000003</v>
      </c>
      <c r="L8607">
        <v>86</v>
      </c>
      <c r="M8607" t="s">
        <v>530</v>
      </c>
      <c r="N8607">
        <v>86</v>
      </c>
      <c r="P8607" cm="1">
        <f t="array" ref="P8607">IF(Q8607&gt;0,INDEX(Q8607:Q30331,MATCH(TRUE,INDEX(Q8607:Q30331="",,),0)-1),"")</f>
        <v>10</v>
      </c>
      <c r="Q8607">
        <v>4</v>
      </c>
      <c r="R8607">
        <f t="shared" si="138"/>
        <v>0</v>
      </c>
    </row>
    <row r="8608" spans="1:18" x14ac:dyDescent="0.3">
      <c r="A8608" t="s">
        <v>603</v>
      </c>
      <c r="B8608" s="1">
        <v>38496</v>
      </c>
      <c r="C8608" t="s">
        <v>16</v>
      </c>
      <c r="D8608" t="s">
        <v>686</v>
      </c>
      <c r="E8608" t="s">
        <v>687</v>
      </c>
      <c r="G8608" s="6" t="s">
        <v>29</v>
      </c>
      <c r="H8608" t="s">
        <v>53</v>
      </c>
      <c r="I8608" t="s">
        <v>21</v>
      </c>
      <c r="J8608" t="s">
        <v>22</v>
      </c>
      <c r="K8608">
        <v>107.7</v>
      </c>
      <c r="L8608">
        <v>46</v>
      </c>
      <c r="M8608" t="s">
        <v>530</v>
      </c>
      <c r="N8608">
        <v>46</v>
      </c>
      <c r="P8608" cm="1">
        <f t="array" ref="P8608">IF(Q8608&gt;0,INDEX(Q8608:Q30332,MATCH(TRUE,INDEX(Q8608:Q30332="",,),0)-1),"")</f>
        <v>10</v>
      </c>
      <c r="Q8608">
        <v>4</v>
      </c>
      <c r="R8608">
        <f t="shared" si="138"/>
        <v>0</v>
      </c>
    </row>
    <row r="8609" spans="1:18" x14ac:dyDescent="0.3">
      <c r="A8609" t="s">
        <v>603</v>
      </c>
      <c r="B8609" s="1">
        <v>38496</v>
      </c>
      <c r="C8609" t="s">
        <v>16</v>
      </c>
      <c r="D8609" t="s">
        <v>686</v>
      </c>
      <c r="E8609" t="s">
        <v>687</v>
      </c>
      <c r="G8609" s="6" t="s">
        <v>29</v>
      </c>
      <c r="H8609" t="s">
        <v>41</v>
      </c>
      <c r="I8609" t="s">
        <v>21</v>
      </c>
      <c r="J8609" t="s">
        <v>22</v>
      </c>
      <c r="K8609">
        <v>45.2</v>
      </c>
      <c r="L8609">
        <v>200</v>
      </c>
      <c r="M8609" t="s">
        <v>530</v>
      </c>
      <c r="N8609">
        <v>200</v>
      </c>
      <c r="P8609" cm="1">
        <f t="array" ref="P8609">IF(Q8609&gt;0,INDEX(Q8609:Q30333,MATCH(TRUE,INDEX(Q8609:Q30333="",,),0)-1),"")</f>
        <v>10</v>
      </c>
      <c r="Q8609">
        <v>4</v>
      </c>
      <c r="R8609">
        <f t="shared" si="138"/>
        <v>0</v>
      </c>
    </row>
    <row r="8610" spans="1:18" x14ac:dyDescent="0.3">
      <c r="A8610" t="s">
        <v>603</v>
      </c>
      <c r="B8610" s="1">
        <v>38496</v>
      </c>
      <c r="C8610" t="s">
        <v>16</v>
      </c>
      <c r="D8610" t="s">
        <v>686</v>
      </c>
      <c r="E8610" t="s">
        <v>687</v>
      </c>
      <c r="G8610" s="6" t="s">
        <v>29</v>
      </c>
      <c r="H8610" t="s">
        <v>69</v>
      </c>
      <c r="I8610" t="s">
        <v>26</v>
      </c>
      <c r="J8610" t="s">
        <v>27</v>
      </c>
      <c r="K8610">
        <v>42</v>
      </c>
      <c r="L8610">
        <v>12.65</v>
      </c>
      <c r="M8610" t="s">
        <v>530</v>
      </c>
      <c r="N8610">
        <v>12.65</v>
      </c>
      <c r="P8610" cm="1">
        <f t="array" ref="P8610">IF(Q8610&gt;0,INDEX(Q8610:Q30334,MATCH(TRUE,INDEX(Q8610:Q30334="",,),0)-1),"")</f>
        <v>10</v>
      </c>
      <c r="Q8610">
        <v>4</v>
      </c>
      <c r="R8610">
        <f t="shared" si="138"/>
        <v>0</v>
      </c>
    </row>
    <row r="8611" spans="1:18" x14ac:dyDescent="0.3">
      <c r="A8611" t="s">
        <v>603</v>
      </c>
      <c r="B8611" s="1">
        <v>38496</v>
      </c>
      <c r="C8611" t="s">
        <v>16</v>
      </c>
      <c r="D8611" t="s">
        <v>686</v>
      </c>
      <c r="E8611" t="s">
        <v>687</v>
      </c>
      <c r="G8611" s="6" t="s">
        <v>29</v>
      </c>
      <c r="H8611" t="s">
        <v>41</v>
      </c>
      <c r="I8611" t="s">
        <v>26</v>
      </c>
      <c r="J8611" t="s">
        <v>27</v>
      </c>
      <c r="K8611">
        <v>53</v>
      </c>
      <c r="L8611">
        <v>35.75</v>
      </c>
      <c r="M8611" t="s">
        <v>530</v>
      </c>
      <c r="N8611">
        <v>35.75</v>
      </c>
      <c r="P8611" cm="1">
        <f t="array" ref="P8611">IF(Q8611&gt;0,INDEX(Q8611:Q30335,MATCH(TRUE,INDEX(Q8611:Q30335="",,),0)-1),"")</f>
        <v>10</v>
      </c>
      <c r="Q8611">
        <v>4</v>
      </c>
      <c r="R8611">
        <f t="shared" si="138"/>
        <v>0</v>
      </c>
    </row>
    <row r="8612" spans="1:18" x14ac:dyDescent="0.3">
      <c r="A8612" t="s">
        <v>603</v>
      </c>
      <c r="B8612" s="1">
        <v>38496</v>
      </c>
      <c r="C8612" t="s">
        <v>16</v>
      </c>
      <c r="D8612" t="s">
        <v>686</v>
      </c>
      <c r="E8612" t="s">
        <v>687</v>
      </c>
      <c r="G8612" s="6" t="s">
        <v>29</v>
      </c>
      <c r="H8612" t="s">
        <v>28</v>
      </c>
      <c r="I8612" t="s">
        <v>26</v>
      </c>
      <c r="J8612" t="s">
        <v>27</v>
      </c>
      <c r="K8612">
        <v>4</v>
      </c>
      <c r="L8612">
        <v>27.65</v>
      </c>
      <c r="M8612" t="s">
        <v>530</v>
      </c>
      <c r="N8612">
        <v>27.65</v>
      </c>
      <c r="P8612" cm="1">
        <f t="array" ref="P8612">IF(Q8612&gt;0,INDEX(Q8612:Q30336,MATCH(TRUE,INDEX(Q8612:Q30336="",,),0)-1),"")</f>
        <v>10</v>
      </c>
      <c r="Q8612">
        <v>4</v>
      </c>
      <c r="R8612">
        <f t="shared" si="138"/>
        <v>0</v>
      </c>
    </row>
    <row r="8613" spans="1:18" x14ac:dyDescent="0.3">
      <c r="A8613" t="s">
        <v>603</v>
      </c>
      <c r="B8613" s="1">
        <v>38496</v>
      </c>
      <c r="C8613" t="s">
        <v>16</v>
      </c>
      <c r="D8613" t="s">
        <v>686</v>
      </c>
      <c r="E8613" t="s">
        <v>687</v>
      </c>
      <c r="G8613" s="6" t="s">
        <v>29</v>
      </c>
      <c r="H8613" t="s">
        <v>43</v>
      </c>
      <c r="I8613" t="s">
        <v>26</v>
      </c>
      <c r="J8613" t="s">
        <v>27</v>
      </c>
      <c r="K8613">
        <v>830</v>
      </c>
      <c r="L8613">
        <v>10.75</v>
      </c>
      <c r="M8613" t="s">
        <v>530</v>
      </c>
      <c r="N8613">
        <v>10.75</v>
      </c>
      <c r="P8613" cm="1">
        <f t="array" ref="P8613">IF(Q8613&gt;0,INDEX(Q8613:Q30337,MATCH(TRUE,INDEX(Q8613:Q30337="",,),0)-1),"")</f>
        <v>10</v>
      </c>
      <c r="Q8613">
        <v>4</v>
      </c>
      <c r="R8613">
        <f t="shared" si="138"/>
        <v>0</v>
      </c>
    </row>
    <row r="8614" spans="1:18" x14ac:dyDescent="0.3">
      <c r="A8614" t="s">
        <v>603</v>
      </c>
      <c r="B8614" s="1">
        <v>38496</v>
      </c>
      <c r="C8614" t="s">
        <v>16</v>
      </c>
      <c r="D8614" t="s">
        <v>686</v>
      </c>
      <c r="E8614" t="s">
        <v>687</v>
      </c>
      <c r="G8614" s="6" t="s">
        <v>29</v>
      </c>
      <c r="H8614" t="s">
        <v>64</v>
      </c>
      <c r="I8614" t="s">
        <v>26</v>
      </c>
      <c r="J8614" t="s">
        <v>27</v>
      </c>
      <c r="K8614">
        <v>949</v>
      </c>
      <c r="L8614">
        <v>9.5500000000000007</v>
      </c>
      <c r="M8614" t="s">
        <v>530</v>
      </c>
      <c r="N8614">
        <v>9.5500000000000007</v>
      </c>
      <c r="P8614" cm="1">
        <f t="array" ref="P8614">IF(Q8614&gt;0,INDEX(Q8614:Q30338,MATCH(TRUE,INDEX(Q8614:Q30338="",,),0)-1),"")</f>
        <v>10</v>
      </c>
      <c r="Q8614">
        <v>4</v>
      </c>
      <c r="R8614">
        <f t="shared" si="138"/>
        <v>0</v>
      </c>
    </row>
    <row r="8615" spans="1:18" x14ac:dyDescent="0.3">
      <c r="A8615" t="s">
        <v>603</v>
      </c>
      <c r="B8615" s="1">
        <v>38496</v>
      </c>
      <c r="C8615" t="s">
        <v>16</v>
      </c>
      <c r="D8615" t="s">
        <v>686</v>
      </c>
      <c r="E8615" t="s">
        <v>687</v>
      </c>
      <c r="G8615" t="s">
        <v>19</v>
      </c>
      <c r="H8615" t="s">
        <v>20</v>
      </c>
      <c r="I8615" t="s">
        <v>21</v>
      </c>
      <c r="J8615" t="s">
        <v>22</v>
      </c>
      <c r="K8615">
        <v>342.1</v>
      </c>
      <c r="L8615">
        <v>199</v>
      </c>
      <c r="M8615" t="s">
        <v>46</v>
      </c>
      <c r="N8615">
        <v>199</v>
      </c>
      <c r="P8615" cm="1">
        <f t="array" ref="P8615">IF(Q8615&gt;0,INDEX(Q8615:Q30339,MATCH(TRUE,INDEX(Q8615:Q30339="",,),0)-1),"")</f>
        <v>10</v>
      </c>
      <c r="Q8615">
        <v>5</v>
      </c>
      <c r="R8615">
        <f t="shared" si="138"/>
        <v>0</v>
      </c>
    </row>
    <row r="8616" spans="1:18" x14ac:dyDescent="0.3">
      <c r="A8616" t="s">
        <v>603</v>
      </c>
      <c r="B8616" s="1">
        <v>38496</v>
      </c>
      <c r="C8616" t="s">
        <v>16</v>
      </c>
      <c r="D8616" t="s">
        <v>686</v>
      </c>
      <c r="E8616" t="s">
        <v>687</v>
      </c>
      <c r="G8616" t="s">
        <v>19</v>
      </c>
      <c r="H8616" t="s">
        <v>53</v>
      </c>
      <c r="I8616" t="s">
        <v>26</v>
      </c>
      <c r="J8616" t="s">
        <v>27</v>
      </c>
      <c r="K8616">
        <v>548</v>
      </c>
      <c r="L8616">
        <v>20.7</v>
      </c>
      <c r="M8616" t="s">
        <v>46</v>
      </c>
      <c r="N8616">
        <v>103.7</v>
      </c>
      <c r="P8616" cm="1">
        <f t="array" ref="P8616">IF(Q8616&gt;0,INDEX(Q8616:Q30340,MATCH(TRUE,INDEX(Q8616:Q30340="",,),0)-1),"")</f>
        <v>10</v>
      </c>
      <c r="Q8616">
        <v>5</v>
      </c>
      <c r="R8616">
        <f t="shared" si="138"/>
        <v>0</v>
      </c>
    </row>
    <row r="8617" spans="1:18" x14ac:dyDescent="0.3">
      <c r="A8617" t="s">
        <v>603</v>
      </c>
      <c r="B8617" s="1">
        <v>38496</v>
      </c>
      <c r="C8617" t="s">
        <v>16</v>
      </c>
      <c r="D8617" t="s">
        <v>686</v>
      </c>
      <c r="E8617" t="s">
        <v>687</v>
      </c>
      <c r="G8617" s="6" t="s">
        <v>29</v>
      </c>
      <c r="H8617" t="s">
        <v>30</v>
      </c>
      <c r="I8617" t="s">
        <v>21</v>
      </c>
      <c r="J8617" t="s">
        <v>22</v>
      </c>
      <c r="K8617">
        <v>34.200000000000003</v>
      </c>
      <c r="L8617">
        <v>86</v>
      </c>
      <c r="M8617" t="s">
        <v>46</v>
      </c>
      <c r="N8617">
        <v>86</v>
      </c>
      <c r="P8617" cm="1">
        <f t="array" ref="P8617">IF(Q8617&gt;0,INDEX(Q8617:Q30341,MATCH(TRUE,INDEX(Q8617:Q30341="",,),0)-1),"")</f>
        <v>10</v>
      </c>
      <c r="Q8617">
        <v>5</v>
      </c>
      <c r="R8617">
        <f t="shared" si="138"/>
        <v>0</v>
      </c>
    </row>
    <row r="8618" spans="1:18" x14ac:dyDescent="0.3">
      <c r="A8618" t="s">
        <v>603</v>
      </c>
      <c r="B8618" s="1">
        <v>38496</v>
      </c>
      <c r="C8618" t="s">
        <v>16</v>
      </c>
      <c r="D8618" t="s">
        <v>686</v>
      </c>
      <c r="E8618" t="s">
        <v>687</v>
      </c>
      <c r="G8618" s="6" t="s">
        <v>29</v>
      </c>
      <c r="H8618" t="s">
        <v>53</v>
      </c>
      <c r="I8618" t="s">
        <v>21</v>
      </c>
      <c r="J8618" t="s">
        <v>22</v>
      </c>
      <c r="K8618">
        <v>107.7</v>
      </c>
      <c r="L8618">
        <v>46</v>
      </c>
      <c r="M8618" t="s">
        <v>46</v>
      </c>
      <c r="N8618">
        <v>46</v>
      </c>
      <c r="P8618" cm="1">
        <f t="array" ref="P8618">IF(Q8618&gt;0,INDEX(Q8618:Q30342,MATCH(TRUE,INDEX(Q8618:Q30342="",,),0)-1),"")</f>
        <v>10</v>
      </c>
      <c r="Q8618">
        <v>5</v>
      </c>
      <c r="R8618">
        <f t="shared" si="138"/>
        <v>0</v>
      </c>
    </row>
    <row r="8619" spans="1:18" x14ac:dyDescent="0.3">
      <c r="A8619" t="s">
        <v>603</v>
      </c>
      <c r="B8619" s="1">
        <v>38496</v>
      </c>
      <c r="C8619" t="s">
        <v>16</v>
      </c>
      <c r="D8619" t="s">
        <v>686</v>
      </c>
      <c r="E8619" t="s">
        <v>687</v>
      </c>
      <c r="G8619" s="6" t="s">
        <v>29</v>
      </c>
      <c r="H8619" t="s">
        <v>41</v>
      </c>
      <c r="I8619" t="s">
        <v>21</v>
      </c>
      <c r="J8619" t="s">
        <v>22</v>
      </c>
      <c r="K8619">
        <v>45.2</v>
      </c>
      <c r="L8619">
        <v>200</v>
      </c>
      <c r="M8619" t="s">
        <v>46</v>
      </c>
      <c r="N8619">
        <v>200</v>
      </c>
      <c r="P8619" cm="1">
        <f t="array" ref="P8619">IF(Q8619&gt;0,INDEX(Q8619:Q30343,MATCH(TRUE,INDEX(Q8619:Q30343="",,),0)-1),"")</f>
        <v>10</v>
      </c>
      <c r="Q8619">
        <v>5</v>
      </c>
      <c r="R8619">
        <f t="shared" si="138"/>
        <v>0</v>
      </c>
    </row>
    <row r="8620" spans="1:18" x14ac:dyDescent="0.3">
      <c r="A8620" t="s">
        <v>603</v>
      </c>
      <c r="B8620" s="1">
        <v>38496</v>
      </c>
      <c r="C8620" t="s">
        <v>16</v>
      </c>
      <c r="D8620" t="s">
        <v>686</v>
      </c>
      <c r="E8620" t="s">
        <v>687</v>
      </c>
      <c r="G8620" s="6" t="s">
        <v>29</v>
      </c>
      <c r="H8620" t="s">
        <v>69</v>
      </c>
      <c r="I8620" t="s">
        <v>26</v>
      </c>
      <c r="J8620" t="s">
        <v>27</v>
      </c>
      <c r="K8620">
        <v>42</v>
      </c>
      <c r="L8620">
        <v>12.65</v>
      </c>
      <c r="M8620" t="s">
        <v>46</v>
      </c>
      <c r="N8620">
        <v>12.65</v>
      </c>
      <c r="P8620" cm="1">
        <f t="array" ref="P8620">IF(Q8620&gt;0,INDEX(Q8620:Q30344,MATCH(TRUE,INDEX(Q8620:Q30344="",,),0)-1),"")</f>
        <v>10</v>
      </c>
      <c r="Q8620">
        <v>5</v>
      </c>
      <c r="R8620">
        <f t="shared" si="138"/>
        <v>0</v>
      </c>
    </row>
    <row r="8621" spans="1:18" x14ac:dyDescent="0.3">
      <c r="A8621" t="s">
        <v>603</v>
      </c>
      <c r="B8621" s="1">
        <v>38496</v>
      </c>
      <c r="C8621" t="s">
        <v>16</v>
      </c>
      <c r="D8621" t="s">
        <v>686</v>
      </c>
      <c r="E8621" t="s">
        <v>687</v>
      </c>
      <c r="G8621" s="6" t="s">
        <v>29</v>
      </c>
      <c r="H8621" t="s">
        <v>41</v>
      </c>
      <c r="I8621" t="s">
        <v>26</v>
      </c>
      <c r="J8621" t="s">
        <v>27</v>
      </c>
      <c r="K8621">
        <v>53</v>
      </c>
      <c r="L8621">
        <v>35.75</v>
      </c>
      <c r="M8621" t="s">
        <v>46</v>
      </c>
      <c r="N8621">
        <v>35.75</v>
      </c>
      <c r="P8621" cm="1">
        <f t="array" ref="P8621">IF(Q8621&gt;0,INDEX(Q8621:Q30345,MATCH(TRUE,INDEX(Q8621:Q30345="",,),0)-1),"")</f>
        <v>10</v>
      </c>
      <c r="Q8621">
        <v>5</v>
      </c>
      <c r="R8621">
        <f t="shared" si="138"/>
        <v>0</v>
      </c>
    </row>
    <row r="8622" spans="1:18" x14ac:dyDescent="0.3">
      <c r="A8622" t="s">
        <v>603</v>
      </c>
      <c r="B8622" s="1">
        <v>38496</v>
      </c>
      <c r="C8622" t="s">
        <v>16</v>
      </c>
      <c r="D8622" t="s">
        <v>686</v>
      </c>
      <c r="E8622" t="s">
        <v>687</v>
      </c>
      <c r="G8622" s="6" t="s">
        <v>29</v>
      </c>
      <c r="H8622" t="s">
        <v>28</v>
      </c>
      <c r="I8622" t="s">
        <v>26</v>
      </c>
      <c r="J8622" t="s">
        <v>27</v>
      </c>
      <c r="K8622">
        <v>4</v>
      </c>
      <c r="L8622">
        <v>27.65</v>
      </c>
      <c r="M8622" t="s">
        <v>46</v>
      </c>
      <c r="N8622">
        <v>27.65</v>
      </c>
      <c r="P8622" cm="1">
        <f t="array" ref="P8622">IF(Q8622&gt;0,INDEX(Q8622:Q30346,MATCH(TRUE,INDEX(Q8622:Q30346="",,),0)-1),"")</f>
        <v>10</v>
      </c>
      <c r="Q8622">
        <v>5</v>
      </c>
      <c r="R8622">
        <f t="shared" si="138"/>
        <v>0</v>
      </c>
    </row>
    <row r="8623" spans="1:18" x14ac:dyDescent="0.3">
      <c r="A8623" t="s">
        <v>603</v>
      </c>
      <c r="B8623" s="1">
        <v>38496</v>
      </c>
      <c r="C8623" t="s">
        <v>16</v>
      </c>
      <c r="D8623" t="s">
        <v>686</v>
      </c>
      <c r="E8623" t="s">
        <v>687</v>
      </c>
      <c r="G8623" s="6" t="s">
        <v>29</v>
      </c>
      <c r="H8623" t="s">
        <v>43</v>
      </c>
      <c r="I8623" t="s">
        <v>26</v>
      </c>
      <c r="J8623" t="s">
        <v>27</v>
      </c>
      <c r="K8623">
        <v>830</v>
      </c>
      <c r="L8623">
        <v>10.75</v>
      </c>
      <c r="M8623" t="s">
        <v>46</v>
      </c>
      <c r="N8623">
        <v>10.75</v>
      </c>
      <c r="P8623" cm="1">
        <f t="array" ref="P8623">IF(Q8623&gt;0,INDEX(Q8623:Q30347,MATCH(TRUE,INDEX(Q8623:Q30347="",,),0)-1),"")</f>
        <v>10</v>
      </c>
      <c r="Q8623">
        <v>5</v>
      </c>
      <c r="R8623">
        <f t="shared" si="138"/>
        <v>0</v>
      </c>
    </row>
    <row r="8624" spans="1:18" x14ac:dyDescent="0.3">
      <c r="A8624" t="s">
        <v>603</v>
      </c>
      <c r="B8624" s="1">
        <v>38496</v>
      </c>
      <c r="C8624" t="s">
        <v>16</v>
      </c>
      <c r="D8624" t="s">
        <v>686</v>
      </c>
      <c r="E8624" t="s">
        <v>687</v>
      </c>
      <c r="G8624" s="6" t="s">
        <v>29</v>
      </c>
      <c r="H8624" t="s">
        <v>64</v>
      </c>
      <c r="I8624" t="s">
        <v>26</v>
      </c>
      <c r="J8624" t="s">
        <v>27</v>
      </c>
      <c r="K8624">
        <v>949</v>
      </c>
      <c r="L8624">
        <v>9.5500000000000007</v>
      </c>
      <c r="M8624" t="s">
        <v>46</v>
      </c>
      <c r="N8624">
        <v>9.5500000000000007</v>
      </c>
      <c r="P8624" cm="1">
        <f t="array" ref="P8624">IF(Q8624&gt;0,INDEX(Q8624:Q30348,MATCH(TRUE,INDEX(Q8624:Q30348="",,),0)-1),"")</f>
        <v>10</v>
      </c>
      <c r="Q8624">
        <v>5</v>
      </c>
      <c r="R8624">
        <f t="shared" si="138"/>
        <v>0</v>
      </c>
    </row>
    <row r="8625" spans="1:18" x14ac:dyDescent="0.3">
      <c r="A8625" t="s">
        <v>603</v>
      </c>
      <c r="B8625" s="1">
        <v>38496</v>
      </c>
      <c r="C8625" t="s">
        <v>16</v>
      </c>
      <c r="D8625" t="s">
        <v>686</v>
      </c>
      <c r="E8625" t="s">
        <v>687</v>
      </c>
      <c r="G8625" t="s">
        <v>19</v>
      </c>
      <c r="H8625" t="s">
        <v>20</v>
      </c>
      <c r="I8625" t="s">
        <v>21</v>
      </c>
      <c r="J8625" t="s">
        <v>22</v>
      </c>
      <c r="K8625">
        <v>342.1</v>
      </c>
      <c r="L8625">
        <v>199</v>
      </c>
      <c r="M8625" t="s">
        <v>31</v>
      </c>
      <c r="N8625">
        <v>323.3</v>
      </c>
      <c r="P8625" cm="1">
        <f t="array" ref="P8625">IF(Q8625&gt;0,INDEX(Q8625:Q30349,MATCH(TRUE,INDEX(Q8625:Q30349="",,),0)-1),"")</f>
        <v>10</v>
      </c>
      <c r="Q8625">
        <v>6</v>
      </c>
      <c r="R8625">
        <f t="shared" si="138"/>
        <v>0</v>
      </c>
    </row>
    <row r="8626" spans="1:18" x14ac:dyDescent="0.3">
      <c r="A8626" t="s">
        <v>603</v>
      </c>
      <c r="B8626" s="1">
        <v>38496</v>
      </c>
      <c r="C8626" t="s">
        <v>16</v>
      </c>
      <c r="D8626" t="s">
        <v>686</v>
      </c>
      <c r="E8626" t="s">
        <v>687</v>
      </c>
      <c r="G8626" t="s">
        <v>19</v>
      </c>
      <c r="H8626" t="s">
        <v>53</v>
      </c>
      <c r="I8626" t="s">
        <v>26</v>
      </c>
      <c r="J8626" t="s">
        <v>27</v>
      </c>
      <c r="K8626">
        <v>548</v>
      </c>
      <c r="L8626">
        <v>20.7</v>
      </c>
      <c r="M8626" t="s">
        <v>31</v>
      </c>
      <c r="N8626">
        <v>20.7</v>
      </c>
      <c r="P8626" cm="1">
        <f t="array" ref="P8626">IF(Q8626&gt;0,INDEX(Q8626:Q30350,MATCH(TRUE,INDEX(Q8626:Q30350="",,),0)-1),"")</f>
        <v>10</v>
      </c>
      <c r="Q8626">
        <v>6</v>
      </c>
      <c r="R8626">
        <f t="shared" si="138"/>
        <v>0</v>
      </c>
    </row>
    <row r="8627" spans="1:18" x14ac:dyDescent="0.3">
      <c r="A8627" t="s">
        <v>603</v>
      </c>
      <c r="B8627" s="1">
        <v>38496</v>
      </c>
      <c r="C8627" t="s">
        <v>16</v>
      </c>
      <c r="D8627" t="s">
        <v>686</v>
      </c>
      <c r="E8627" t="s">
        <v>687</v>
      </c>
      <c r="G8627" s="6" t="s">
        <v>29</v>
      </c>
      <c r="H8627" t="s">
        <v>30</v>
      </c>
      <c r="I8627" t="s">
        <v>21</v>
      </c>
      <c r="J8627" t="s">
        <v>22</v>
      </c>
      <c r="K8627">
        <v>34.200000000000003</v>
      </c>
      <c r="L8627">
        <v>86</v>
      </c>
      <c r="M8627" t="s">
        <v>31</v>
      </c>
      <c r="N8627">
        <v>86</v>
      </c>
      <c r="P8627" cm="1">
        <f t="array" ref="P8627">IF(Q8627&gt;0,INDEX(Q8627:Q30351,MATCH(TRUE,INDEX(Q8627:Q30351="",,),0)-1),"")</f>
        <v>10</v>
      </c>
      <c r="Q8627">
        <v>6</v>
      </c>
      <c r="R8627">
        <f t="shared" si="138"/>
        <v>0</v>
      </c>
    </row>
    <row r="8628" spans="1:18" x14ac:dyDescent="0.3">
      <c r="A8628" t="s">
        <v>603</v>
      </c>
      <c r="B8628" s="1">
        <v>38496</v>
      </c>
      <c r="C8628" t="s">
        <v>16</v>
      </c>
      <c r="D8628" t="s">
        <v>686</v>
      </c>
      <c r="E8628" t="s">
        <v>687</v>
      </c>
      <c r="G8628" s="6" t="s">
        <v>29</v>
      </c>
      <c r="H8628" t="s">
        <v>53</v>
      </c>
      <c r="I8628" t="s">
        <v>21</v>
      </c>
      <c r="J8628" t="s">
        <v>22</v>
      </c>
      <c r="K8628">
        <v>107.7</v>
      </c>
      <c r="L8628">
        <v>46</v>
      </c>
      <c r="M8628" t="s">
        <v>31</v>
      </c>
      <c r="N8628">
        <v>46</v>
      </c>
      <c r="P8628" cm="1">
        <f t="array" ref="P8628">IF(Q8628&gt;0,INDEX(Q8628:Q30352,MATCH(TRUE,INDEX(Q8628:Q30352="",,),0)-1),"")</f>
        <v>10</v>
      </c>
      <c r="Q8628">
        <v>6</v>
      </c>
      <c r="R8628">
        <f t="shared" si="138"/>
        <v>0</v>
      </c>
    </row>
    <row r="8629" spans="1:18" x14ac:dyDescent="0.3">
      <c r="A8629" t="s">
        <v>603</v>
      </c>
      <c r="B8629" s="1">
        <v>38496</v>
      </c>
      <c r="C8629" t="s">
        <v>16</v>
      </c>
      <c r="D8629" t="s">
        <v>686</v>
      </c>
      <c r="E8629" t="s">
        <v>687</v>
      </c>
      <c r="G8629" s="6" t="s">
        <v>29</v>
      </c>
      <c r="H8629" t="s">
        <v>41</v>
      </c>
      <c r="I8629" t="s">
        <v>21</v>
      </c>
      <c r="J8629" t="s">
        <v>22</v>
      </c>
      <c r="K8629">
        <v>45.2</v>
      </c>
      <c r="L8629">
        <v>200</v>
      </c>
      <c r="M8629" t="s">
        <v>31</v>
      </c>
      <c r="N8629">
        <v>200</v>
      </c>
      <c r="P8629" cm="1">
        <f t="array" ref="P8629">IF(Q8629&gt;0,INDEX(Q8629:Q30353,MATCH(TRUE,INDEX(Q8629:Q30353="",,),0)-1),"")</f>
        <v>10</v>
      </c>
      <c r="Q8629">
        <v>6</v>
      </c>
      <c r="R8629">
        <f t="shared" si="138"/>
        <v>0</v>
      </c>
    </row>
    <row r="8630" spans="1:18" x14ac:dyDescent="0.3">
      <c r="A8630" t="s">
        <v>603</v>
      </c>
      <c r="B8630" s="1">
        <v>38496</v>
      </c>
      <c r="C8630" t="s">
        <v>16</v>
      </c>
      <c r="D8630" t="s">
        <v>686</v>
      </c>
      <c r="E8630" t="s">
        <v>687</v>
      </c>
      <c r="G8630" s="6" t="s">
        <v>29</v>
      </c>
      <c r="H8630" t="s">
        <v>69</v>
      </c>
      <c r="I8630" t="s">
        <v>26</v>
      </c>
      <c r="J8630" t="s">
        <v>27</v>
      </c>
      <c r="K8630">
        <v>42</v>
      </c>
      <c r="L8630">
        <v>12.65</v>
      </c>
      <c r="M8630" t="s">
        <v>31</v>
      </c>
      <c r="N8630">
        <v>12.65</v>
      </c>
      <c r="P8630" cm="1">
        <f t="array" ref="P8630">IF(Q8630&gt;0,INDEX(Q8630:Q30354,MATCH(TRUE,INDEX(Q8630:Q30354="",,),0)-1),"")</f>
        <v>10</v>
      </c>
      <c r="Q8630">
        <v>6</v>
      </c>
      <c r="R8630">
        <f t="shared" si="138"/>
        <v>0</v>
      </c>
    </row>
    <row r="8631" spans="1:18" x14ac:dyDescent="0.3">
      <c r="A8631" t="s">
        <v>603</v>
      </c>
      <c r="B8631" s="1">
        <v>38496</v>
      </c>
      <c r="C8631" t="s">
        <v>16</v>
      </c>
      <c r="D8631" t="s">
        <v>686</v>
      </c>
      <c r="E8631" t="s">
        <v>687</v>
      </c>
      <c r="G8631" s="6" t="s">
        <v>29</v>
      </c>
      <c r="H8631" t="s">
        <v>41</v>
      </c>
      <c r="I8631" t="s">
        <v>26</v>
      </c>
      <c r="J8631" t="s">
        <v>27</v>
      </c>
      <c r="K8631">
        <v>53</v>
      </c>
      <c r="L8631">
        <v>35.75</v>
      </c>
      <c r="M8631" t="s">
        <v>31</v>
      </c>
      <c r="N8631">
        <v>35.75</v>
      </c>
      <c r="P8631" cm="1">
        <f t="array" ref="P8631">IF(Q8631&gt;0,INDEX(Q8631:Q30355,MATCH(TRUE,INDEX(Q8631:Q30355="",,),0)-1),"")</f>
        <v>10</v>
      </c>
      <c r="Q8631">
        <v>6</v>
      </c>
      <c r="R8631">
        <f t="shared" si="138"/>
        <v>0</v>
      </c>
    </row>
    <row r="8632" spans="1:18" x14ac:dyDescent="0.3">
      <c r="A8632" t="s">
        <v>603</v>
      </c>
      <c r="B8632" s="1">
        <v>38496</v>
      </c>
      <c r="C8632" t="s">
        <v>16</v>
      </c>
      <c r="D8632" t="s">
        <v>686</v>
      </c>
      <c r="E8632" t="s">
        <v>687</v>
      </c>
      <c r="G8632" s="6" t="s">
        <v>29</v>
      </c>
      <c r="H8632" t="s">
        <v>28</v>
      </c>
      <c r="I8632" t="s">
        <v>26</v>
      </c>
      <c r="J8632" t="s">
        <v>27</v>
      </c>
      <c r="K8632">
        <v>4</v>
      </c>
      <c r="L8632">
        <v>27.65</v>
      </c>
      <c r="M8632" t="s">
        <v>31</v>
      </c>
      <c r="N8632">
        <v>27.65</v>
      </c>
      <c r="P8632" cm="1">
        <f t="array" ref="P8632">IF(Q8632&gt;0,INDEX(Q8632:Q30356,MATCH(TRUE,INDEX(Q8632:Q30356="",,),0)-1),"")</f>
        <v>10</v>
      </c>
      <c r="Q8632">
        <v>6</v>
      </c>
      <c r="R8632">
        <f t="shared" si="138"/>
        <v>0</v>
      </c>
    </row>
    <row r="8633" spans="1:18" x14ac:dyDescent="0.3">
      <c r="A8633" t="s">
        <v>603</v>
      </c>
      <c r="B8633" s="1">
        <v>38496</v>
      </c>
      <c r="C8633" t="s">
        <v>16</v>
      </c>
      <c r="D8633" t="s">
        <v>686</v>
      </c>
      <c r="E8633" t="s">
        <v>687</v>
      </c>
      <c r="G8633" s="6" t="s">
        <v>29</v>
      </c>
      <c r="H8633" t="s">
        <v>43</v>
      </c>
      <c r="I8633" t="s">
        <v>26</v>
      </c>
      <c r="J8633" t="s">
        <v>27</v>
      </c>
      <c r="K8633">
        <v>830</v>
      </c>
      <c r="L8633">
        <v>10.75</v>
      </c>
      <c r="M8633" t="s">
        <v>31</v>
      </c>
      <c r="N8633">
        <v>10.75</v>
      </c>
      <c r="P8633" cm="1">
        <f t="array" ref="P8633">IF(Q8633&gt;0,INDEX(Q8633:Q30357,MATCH(TRUE,INDEX(Q8633:Q30357="",,),0)-1),"")</f>
        <v>10</v>
      </c>
      <c r="Q8633">
        <v>6</v>
      </c>
      <c r="R8633">
        <f t="shared" si="138"/>
        <v>0</v>
      </c>
    </row>
    <row r="8634" spans="1:18" x14ac:dyDescent="0.3">
      <c r="A8634" t="s">
        <v>603</v>
      </c>
      <c r="B8634" s="1">
        <v>38496</v>
      </c>
      <c r="C8634" t="s">
        <v>16</v>
      </c>
      <c r="D8634" t="s">
        <v>686</v>
      </c>
      <c r="E8634" t="s">
        <v>687</v>
      </c>
      <c r="G8634" s="6" t="s">
        <v>29</v>
      </c>
      <c r="H8634" t="s">
        <v>64</v>
      </c>
      <c r="I8634" t="s">
        <v>26</v>
      </c>
      <c r="J8634" t="s">
        <v>27</v>
      </c>
      <c r="K8634">
        <v>949</v>
      </c>
      <c r="L8634">
        <v>9.5500000000000007</v>
      </c>
      <c r="M8634" t="s">
        <v>31</v>
      </c>
      <c r="N8634">
        <v>9.5500000000000007</v>
      </c>
      <c r="P8634" cm="1">
        <f t="array" ref="P8634">IF(Q8634&gt;0,INDEX(Q8634:Q30358,MATCH(TRUE,INDEX(Q8634:Q30358="",,),0)-1),"")</f>
        <v>10</v>
      </c>
      <c r="Q8634">
        <v>6</v>
      </c>
      <c r="R8634">
        <f t="shared" si="138"/>
        <v>0</v>
      </c>
    </row>
    <row r="8635" spans="1:18" x14ac:dyDescent="0.3">
      <c r="A8635" t="s">
        <v>603</v>
      </c>
      <c r="B8635" s="1">
        <v>38496</v>
      </c>
      <c r="C8635" t="s">
        <v>16</v>
      </c>
      <c r="D8635" t="s">
        <v>686</v>
      </c>
      <c r="E8635" t="s">
        <v>687</v>
      </c>
      <c r="G8635" t="s">
        <v>19</v>
      </c>
      <c r="H8635" t="s">
        <v>20</v>
      </c>
      <c r="I8635" t="s">
        <v>21</v>
      </c>
      <c r="J8635" t="s">
        <v>22</v>
      </c>
      <c r="K8635">
        <v>342.1</v>
      </c>
      <c r="L8635">
        <v>199</v>
      </c>
      <c r="M8635" t="s">
        <v>54</v>
      </c>
      <c r="N8635">
        <v>309</v>
      </c>
      <c r="P8635" cm="1">
        <f t="array" ref="P8635">IF(Q8635&gt;0,INDEX(Q8635:Q30359,MATCH(TRUE,INDEX(Q8635:Q30359="",,),0)-1),"")</f>
        <v>10</v>
      </c>
      <c r="Q8635">
        <v>7</v>
      </c>
      <c r="R8635">
        <f t="shared" si="138"/>
        <v>0</v>
      </c>
    </row>
    <row r="8636" spans="1:18" x14ac:dyDescent="0.3">
      <c r="A8636" t="s">
        <v>603</v>
      </c>
      <c r="B8636" s="1">
        <v>38496</v>
      </c>
      <c r="C8636" t="s">
        <v>16</v>
      </c>
      <c r="D8636" t="s">
        <v>686</v>
      </c>
      <c r="E8636" t="s">
        <v>687</v>
      </c>
      <c r="G8636" t="s">
        <v>19</v>
      </c>
      <c r="H8636" t="s">
        <v>53</v>
      </c>
      <c r="I8636" t="s">
        <v>26</v>
      </c>
      <c r="J8636" t="s">
        <v>27</v>
      </c>
      <c r="K8636">
        <v>548</v>
      </c>
      <c r="L8636">
        <v>20.7</v>
      </c>
      <c r="M8636" t="s">
        <v>54</v>
      </c>
      <c r="N8636">
        <v>22.7</v>
      </c>
      <c r="P8636" cm="1">
        <f t="array" ref="P8636">IF(Q8636&gt;0,INDEX(Q8636:Q30360,MATCH(TRUE,INDEX(Q8636:Q30360="",,),0)-1),"")</f>
        <v>10</v>
      </c>
      <c r="Q8636">
        <v>7</v>
      </c>
      <c r="R8636">
        <f t="shared" si="138"/>
        <v>0</v>
      </c>
    </row>
    <row r="8637" spans="1:18" x14ac:dyDescent="0.3">
      <c r="A8637" t="s">
        <v>603</v>
      </c>
      <c r="B8637" s="1">
        <v>38496</v>
      </c>
      <c r="C8637" t="s">
        <v>16</v>
      </c>
      <c r="D8637" t="s">
        <v>686</v>
      </c>
      <c r="E8637" t="s">
        <v>687</v>
      </c>
      <c r="G8637" s="6" t="s">
        <v>29</v>
      </c>
      <c r="H8637" t="s">
        <v>30</v>
      </c>
      <c r="I8637" t="s">
        <v>21</v>
      </c>
      <c r="J8637" t="s">
        <v>22</v>
      </c>
      <c r="K8637">
        <v>34.200000000000003</v>
      </c>
      <c r="L8637">
        <v>86</v>
      </c>
      <c r="M8637" t="s">
        <v>54</v>
      </c>
      <c r="N8637">
        <v>86</v>
      </c>
      <c r="P8637" cm="1">
        <f t="array" ref="P8637">IF(Q8637&gt;0,INDEX(Q8637:Q30361,MATCH(TRUE,INDEX(Q8637:Q30361="",,),0)-1),"")</f>
        <v>10</v>
      </c>
      <c r="Q8637">
        <v>7</v>
      </c>
      <c r="R8637">
        <f t="shared" si="138"/>
        <v>0</v>
      </c>
    </row>
    <row r="8638" spans="1:18" x14ac:dyDescent="0.3">
      <c r="A8638" t="s">
        <v>603</v>
      </c>
      <c r="B8638" s="1">
        <v>38496</v>
      </c>
      <c r="C8638" t="s">
        <v>16</v>
      </c>
      <c r="D8638" t="s">
        <v>686</v>
      </c>
      <c r="E8638" t="s">
        <v>687</v>
      </c>
      <c r="G8638" s="6" t="s">
        <v>29</v>
      </c>
      <c r="H8638" t="s">
        <v>53</v>
      </c>
      <c r="I8638" t="s">
        <v>21</v>
      </c>
      <c r="J8638" t="s">
        <v>22</v>
      </c>
      <c r="K8638">
        <v>107.7</v>
      </c>
      <c r="L8638">
        <v>46</v>
      </c>
      <c r="M8638" t="s">
        <v>54</v>
      </c>
      <c r="N8638">
        <v>46</v>
      </c>
      <c r="P8638" cm="1">
        <f t="array" ref="P8638">IF(Q8638&gt;0,INDEX(Q8638:Q30362,MATCH(TRUE,INDEX(Q8638:Q30362="",,),0)-1),"")</f>
        <v>10</v>
      </c>
      <c r="Q8638">
        <v>7</v>
      </c>
      <c r="R8638">
        <f t="shared" si="138"/>
        <v>0</v>
      </c>
    </row>
    <row r="8639" spans="1:18" x14ac:dyDescent="0.3">
      <c r="A8639" t="s">
        <v>603</v>
      </c>
      <c r="B8639" s="1">
        <v>38496</v>
      </c>
      <c r="C8639" t="s">
        <v>16</v>
      </c>
      <c r="D8639" t="s">
        <v>686</v>
      </c>
      <c r="E8639" t="s">
        <v>687</v>
      </c>
      <c r="G8639" s="6" t="s">
        <v>29</v>
      </c>
      <c r="H8639" t="s">
        <v>41</v>
      </c>
      <c r="I8639" t="s">
        <v>21</v>
      </c>
      <c r="J8639" t="s">
        <v>22</v>
      </c>
      <c r="K8639">
        <v>45.2</v>
      </c>
      <c r="L8639">
        <v>200</v>
      </c>
      <c r="M8639" t="s">
        <v>54</v>
      </c>
      <c r="N8639">
        <v>200</v>
      </c>
      <c r="P8639" cm="1">
        <f t="array" ref="P8639">IF(Q8639&gt;0,INDEX(Q8639:Q30363,MATCH(TRUE,INDEX(Q8639:Q30363="",,),0)-1),"")</f>
        <v>10</v>
      </c>
      <c r="Q8639">
        <v>7</v>
      </c>
      <c r="R8639">
        <f t="shared" si="138"/>
        <v>0</v>
      </c>
    </row>
    <row r="8640" spans="1:18" x14ac:dyDescent="0.3">
      <c r="A8640" t="s">
        <v>603</v>
      </c>
      <c r="B8640" s="1">
        <v>38496</v>
      </c>
      <c r="C8640" t="s">
        <v>16</v>
      </c>
      <c r="D8640" t="s">
        <v>686</v>
      </c>
      <c r="E8640" t="s">
        <v>687</v>
      </c>
      <c r="G8640" s="6" t="s">
        <v>29</v>
      </c>
      <c r="H8640" t="s">
        <v>69</v>
      </c>
      <c r="I8640" t="s">
        <v>26</v>
      </c>
      <c r="J8640" t="s">
        <v>27</v>
      </c>
      <c r="K8640">
        <v>42</v>
      </c>
      <c r="L8640">
        <v>12.65</v>
      </c>
      <c r="M8640" t="s">
        <v>54</v>
      </c>
      <c r="N8640">
        <v>12.65</v>
      </c>
      <c r="P8640" cm="1">
        <f t="array" ref="P8640">IF(Q8640&gt;0,INDEX(Q8640:Q30364,MATCH(TRUE,INDEX(Q8640:Q30364="",,),0)-1),"")</f>
        <v>10</v>
      </c>
      <c r="Q8640">
        <v>7</v>
      </c>
      <c r="R8640">
        <f t="shared" si="138"/>
        <v>0</v>
      </c>
    </row>
    <row r="8641" spans="1:18" x14ac:dyDescent="0.3">
      <c r="A8641" t="s">
        <v>603</v>
      </c>
      <c r="B8641" s="1">
        <v>38496</v>
      </c>
      <c r="C8641" t="s">
        <v>16</v>
      </c>
      <c r="D8641" t="s">
        <v>686</v>
      </c>
      <c r="E8641" t="s">
        <v>687</v>
      </c>
      <c r="G8641" s="6" t="s">
        <v>29</v>
      </c>
      <c r="H8641" t="s">
        <v>41</v>
      </c>
      <c r="I8641" t="s">
        <v>26</v>
      </c>
      <c r="J8641" t="s">
        <v>27</v>
      </c>
      <c r="K8641">
        <v>53</v>
      </c>
      <c r="L8641">
        <v>35.75</v>
      </c>
      <c r="M8641" t="s">
        <v>54</v>
      </c>
      <c r="N8641">
        <v>35.75</v>
      </c>
      <c r="P8641" cm="1">
        <f t="array" ref="P8641">IF(Q8641&gt;0,INDEX(Q8641:Q30365,MATCH(TRUE,INDEX(Q8641:Q30365="",,),0)-1),"")</f>
        <v>10</v>
      </c>
      <c r="Q8641">
        <v>7</v>
      </c>
      <c r="R8641">
        <f t="shared" si="138"/>
        <v>0</v>
      </c>
    </row>
    <row r="8642" spans="1:18" x14ac:dyDescent="0.3">
      <c r="A8642" t="s">
        <v>603</v>
      </c>
      <c r="B8642" s="1">
        <v>38496</v>
      </c>
      <c r="C8642" t="s">
        <v>16</v>
      </c>
      <c r="D8642" t="s">
        <v>686</v>
      </c>
      <c r="E8642" t="s">
        <v>687</v>
      </c>
      <c r="G8642" s="6" t="s">
        <v>29</v>
      </c>
      <c r="H8642" t="s">
        <v>28</v>
      </c>
      <c r="I8642" t="s">
        <v>26</v>
      </c>
      <c r="J8642" t="s">
        <v>27</v>
      </c>
      <c r="K8642">
        <v>4</v>
      </c>
      <c r="L8642">
        <v>27.65</v>
      </c>
      <c r="M8642" t="s">
        <v>54</v>
      </c>
      <c r="N8642">
        <v>27.65</v>
      </c>
      <c r="P8642" cm="1">
        <f t="array" ref="P8642">IF(Q8642&gt;0,INDEX(Q8642:Q30366,MATCH(TRUE,INDEX(Q8642:Q30366="",,),0)-1),"")</f>
        <v>10</v>
      </c>
      <c r="Q8642">
        <v>7</v>
      </c>
      <c r="R8642">
        <f t="shared" si="138"/>
        <v>0</v>
      </c>
    </row>
    <row r="8643" spans="1:18" x14ac:dyDescent="0.3">
      <c r="A8643" t="s">
        <v>603</v>
      </c>
      <c r="B8643" s="1">
        <v>38496</v>
      </c>
      <c r="C8643" t="s">
        <v>16</v>
      </c>
      <c r="D8643" t="s">
        <v>686</v>
      </c>
      <c r="E8643" t="s">
        <v>687</v>
      </c>
      <c r="G8643" s="6" t="s">
        <v>29</v>
      </c>
      <c r="H8643" t="s">
        <v>43</v>
      </c>
      <c r="I8643" t="s">
        <v>26</v>
      </c>
      <c r="J8643" t="s">
        <v>27</v>
      </c>
      <c r="K8643">
        <v>830</v>
      </c>
      <c r="L8643">
        <v>10.75</v>
      </c>
      <c r="M8643" t="s">
        <v>54</v>
      </c>
      <c r="N8643">
        <v>10.75</v>
      </c>
      <c r="P8643" cm="1">
        <f t="array" ref="P8643">IF(Q8643&gt;0,INDEX(Q8643:Q30367,MATCH(TRUE,INDEX(Q8643:Q30367="",,),0)-1),"")</f>
        <v>10</v>
      </c>
      <c r="Q8643">
        <v>7</v>
      </c>
      <c r="R8643">
        <f t="shared" si="138"/>
        <v>0</v>
      </c>
    </row>
    <row r="8644" spans="1:18" x14ac:dyDescent="0.3">
      <c r="A8644" t="s">
        <v>603</v>
      </c>
      <c r="B8644" s="1">
        <v>38496</v>
      </c>
      <c r="C8644" t="s">
        <v>16</v>
      </c>
      <c r="D8644" t="s">
        <v>686</v>
      </c>
      <c r="E8644" t="s">
        <v>687</v>
      </c>
      <c r="G8644" s="6" t="s">
        <v>29</v>
      </c>
      <c r="H8644" t="s">
        <v>64</v>
      </c>
      <c r="I8644" t="s">
        <v>26</v>
      </c>
      <c r="J8644" t="s">
        <v>27</v>
      </c>
      <c r="K8644">
        <v>949</v>
      </c>
      <c r="L8644">
        <v>9.5500000000000007</v>
      </c>
      <c r="M8644" t="s">
        <v>54</v>
      </c>
      <c r="N8644">
        <v>9.5500000000000007</v>
      </c>
      <c r="P8644" cm="1">
        <f t="array" ref="P8644">IF(Q8644&gt;0,INDEX(Q8644:Q30368,MATCH(TRUE,INDEX(Q8644:Q30368="",,),0)-1),"")</f>
        <v>10</v>
      </c>
      <c r="Q8644">
        <v>7</v>
      </c>
      <c r="R8644">
        <f t="shared" si="138"/>
        <v>0</v>
      </c>
    </row>
    <row r="8645" spans="1:18" x14ac:dyDescent="0.3">
      <c r="A8645" t="s">
        <v>603</v>
      </c>
      <c r="B8645" s="1">
        <v>38496</v>
      </c>
      <c r="C8645" t="s">
        <v>16</v>
      </c>
      <c r="D8645" t="s">
        <v>686</v>
      </c>
      <c r="E8645" t="s">
        <v>687</v>
      </c>
      <c r="G8645" t="s">
        <v>19</v>
      </c>
      <c r="H8645" t="s">
        <v>20</v>
      </c>
      <c r="I8645" t="s">
        <v>21</v>
      </c>
      <c r="J8645" t="s">
        <v>22</v>
      </c>
      <c r="K8645">
        <v>342.1</v>
      </c>
      <c r="L8645">
        <v>199</v>
      </c>
      <c r="M8645" t="s">
        <v>480</v>
      </c>
      <c r="N8645">
        <v>300</v>
      </c>
      <c r="P8645" cm="1">
        <f t="array" ref="P8645">IF(Q8645&gt;0,INDEX(Q8645:Q30369,MATCH(TRUE,INDEX(Q8645:Q30369="",,),0)-1),"")</f>
        <v>10</v>
      </c>
      <c r="Q8645">
        <v>8</v>
      </c>
      <c r="R8645">
        <f t="shared" si="138"/>
        <v>0</v>
      </c>
    </row>
    <row r="8646" spans="1:18" x14ac:dyDescent="0.3">
      <c r="A8646" t="s">
        <v>603</v>
      </c>
      <c r="B8646" s="1">
        <v>38496</v>
      </c>
      <c r="C8646" t="s">
        <v>16</v>
      </c>
      <c r="D8646" t="s">
        <v>686</v>
      </c>
      <c r="E8646" t="s">
        <v>687</v>
      </c>
      <c r="G8646" t="s">
        <v>19</v>
      </c>
      <c r="H8646" t="s">
        <v>53</v>
      </c>
      <c r="I8646" t="s">
        <v>26</v>
      </c>
      <c r="J8646" t="s">
        <v>27</v>
      </c>
      <c r="K8646">
        <v>548</v>
      </c>
      <c r="L8646">
        <v>20.7</v>
      </c>
      <c r="M8646" t="s">
        <v>480</v>
      </c>
      <c r="N8646">
        <v>22.91</v>
      </c>
      <c r="P8646" cm="1">
        <f t="array" ref="P8646">IF(Q8646&gt;0,INDEX(Q8646:Q30370,MATCH(TRUE,INDEX(Q8646:Q30370="",,),0)-1),"")</f>
        <v>10</v>
      </c>
      <c r="Q8646">
        <v>8</v>
      </c>
      <c r="R8646">
        <f t="shared" si="138"/>
        <v>0</v>
      </c>
    </row>
    <row r="8647" spans="1:18" x14ac:dyDescent="0.3">
      <c r="A8647" t="s">
        <v>603</v>
      </c>
      <c r="B8647" s="1">
        <v>38496</v>
      </c>
      <c r="C8647" t="s">
        <v>16</v>
      </c>
      <c r="D8647" t="s">
        <v>686</v>
      </c>
      <c r="E8647" t="s">
        <v>687</v>
      </c>
      <c r="G8647" s="6" t="s">
        <v>29</v>
      </c>
      <c r="H8647" t="s">
        <v>30</v>
      </c>
      <c r="I8647" t="s">
        <v>21</v>
      </c>
      <c r="J8647" t="s">
        <v>22</v>
      </c>
      <c r="K8647">
        <v>34.200000000000003</v>
      </c>
      <c r="L8647">
        <v>86</v>
      </c>
      <c r="M8647" t="s">
        <v>480</v>
      </c>
      <c r="N8647">
        <v>86</v>
      </c>
      <c r="P8647" cm="1">
        <f t="array" ref="P8647">IF(Q8647&gt;0,INDEX(Q8647:Q30371,MATCH(TRUE,INDEX(Q8647:Q30371="",,),0)-1),"")</f>
        <v>10</v>
      </c>
      <c r="Q8647">
        <v>8</v>
      </c>
      <c r="R8647">
        <f t="shared" si="138"/>
        <v>0</v>
      </c>
    </row>
    <row r="8648" spans="1:18" x14ac:dyDescent="0.3">
      <c r="A8648" t="s">
        <v>603</v>
      </c>
      <c r="B8648" s="1">
        <v>38496</v>
      </c>
      <c r="C8648" t="s">
        <v>16</v>
      </c>
      <c r="D8648" t="s">
        <v>686</v>
      </c>
      <c r="E8648" t="s">
        <v>687</v>
      </c>
      <c r="G8648" s="6" t="s">
        <v>29</v>
      </c>
      <c r="H8648" t="s">
        <v>53</v>
      </c>
      <c r="I8648" t="s">
        <v>21</v>
      </c>
      <c r="J8648" t="s">
        <v>22</v>
      </c>
      <c r="K8648">
        <v>107.7</v>
      </c>
      <c r="L8648">
        <v>46</v>
      </c>
      <c r="M8648" t="s">
        <v>480</v>
      </c>
      <c r="N8648">
        <v>46</v>
      </c>
      <c r="P8648" cm="1">
        <f t="array" ref="P8648">IF(Q8648&gt;0,INDEX(Q8648:Q30372,MATCH(TRUE,INDEX(Q8648:Q30372="",,),0)-1),"")</f>
        <v>10</v>
      </c>
      <c r="Q8648">
        <v>8</v>
      </c>
      <c r="R8648">
        <f t="shared" si="138"/>
        <v>0</v>
      </c>
    </row>
    <row r="8649" spans="1:18" x14ac:dyDescent="0.3">
      <c r="A8649" t="s">
        <v>603</v>
      </c>
      <c r="B8649" s="1">
        <v>38496</v>
      </c>
      <c r="C8649" t="s">
        <v>16</v>
      </c>
      <c r="D8649" t="s">
        <v>686</v>
      </c>
      <c r="E8649" t="s">
        <v>687</v>
      </c>
      <c r="G8649" s="6" t="s">
        <v>29</v>
      </c>
      <c r="H8649" t="s">
        <v>41</v>
      </c>
      <c r="I8649" t="s">
        <v>21</v>
      </c>
      <c r="J8649" t="s">
        <v>22</v>
      </c>
      <c r="K8649">
        <v>45.2</v>
      </c>
      <c r="L8649">
        <v>200</v>
      </c>
      <c r="M8649" t="s">
        <v>480</v>
      </c>
      <c r="N8649">
        <v>200</v>
      </c>
      <c r="P8649" cm="1">
        <f t="array" ref="P8649">IF(Q8649&gt;0,INDEX(Q8649:Q30373,MATCH(TRUE,INDEX(Q8649:Q30373="",,),0)-1),"")</f>
        <v>10</v>
      </c>
      <c r="Q8649">
        <v>8</v>
      </c>
      <c r="R8649">
        <f t="shared" si="138"/>
        <v>0</v>
      </c>
    </row>
    <row r="8650" spans="1:18" x14ac:dyDescent="0.3">
      <c r="A8650" t="s">
        <v>603</v>
      </c>
      <c r="B8650" s="1">
        <v>38496</v>
      </c>
      <c r="C8650" t="s">
        <v>16</v>
      </c>
      <c r="D8650" t="s">
        <v>686</v>
      </c>
      <c r="E8650" t="s">
        <v>687</v>
      </c>
      <c r="G8650" s="6" t="s">
        <v>29</v>
      </c>
      <c r="H8650" t="s">
        <v>69</v>
      </c>
      <c r="I8650" t="s">
        <v>26</v>
      </c>
      <c r="J8650" t="s">
        <v>27</v>
      </c>
      <c r="K8650">
        <v>42</v>
      </c>
      <c r="L8650">
        <v>12.65</v>
      </c>
      <c r="M8650" t="s">
        <v>480</v>
      </c>
      <c r="N8650">
        <v>12.65</v>
      </c>
      <c r="P8650" cm="1">
        <f t="array" ref="P8650">IF(Q8650&gt;0,INDEX(Q8650:Q30374,MATCH(TRUE,INDEX(Q8650:Q30374="",,),0)-1),"")</f>
        <v>10</v>
      </c>
      <c r="Q8650">
        <v>8</v>
      </c>
      <c r="R8650">
        <f t="shared" si="138"/>
        <v>0</v>
      </c>
    </row>
    <row r="8651" spans="1:18" x14ac:dyDescent="0.3">
      <c r="A8651" t="s">
        <v>603</v>
      </c>
      <c r="B8651" s="1">
        <v>38496</v>
      </c>
      <c r="C8651" t="s">
        <v>16</v>
      </c>
      <c r="D8651" t="s">
        <v>686</v>
      </c>
      <c r="E8651" t="s">
        <v>687</v>
      </c>
      <c r="G8651" s="6" t="s">
        <v>29</v>
      </c>
      <c r="H8651" t="s">
        <v>41</v>
      </c>
      <c r="I8651" t="s">
        <v>26</v>
      </c>
      <c r="J8651" t="s">
        <v>27</v>
      </c>
      <c r="K8651">
        <v>53</v>
      </c>
      <c r="L8651">
        <v>35.75</v>
      </c>
      <c r="M8651" t="s">
        <v>480</v>
      </c>
      <c r="N8651">
        <v>35.75</v>
      </c>
      <c r="P8651" cm="1">
        <f t="array" ref="P8651">IF(Q8651&gt;0,INDEX(Q8651:Q30375,MATCH(TRUE,INDEX(Q8651:Q30375="",,),0)-1),"")</f>
        <v>10</v>
      </c>
      <c r="Q8651">
        <v>8</v>
      </c>
      <c r="R8651">
        <f t="shared" si="138"/>
        <v>0</v>
      </c>
    </row>
    <row r="8652" spans="1:18" x14ac:dyDescent="0.3">
      <c r="A8652" t="s">
        <v>603</v>
      </c>
      <c r="B8652" s="1">
        <v>38496</v>
      </c>
      <c r="C8652" t="s">
        <v>16</v>
      </c>
      <c r="D8652" t="s">
        <v>686</v>
      </c>
      <c r="E8652" t="s">
        <v>687</v>
      </c>
      <c r="G8652" s="6" t="s">
        <v>29</v>
      </c>
      <c r="H8652" t="s">
        <v>28</v>
      </c>
      <c r="I8652" t="s">
        <v>26</v>
      </c>
      <c r="J8652" t="s">
        <v>27</v>
      </c>
      <c r="K8652">
        <v>4</v>
      </c>
      <c r="L8652">
        <v>27.65</v>
      </c>
      <c r="M8652" t="s">
        <v>480</v>
      </c>
      <c r="N8652">
        <v>27.65</v>
      </c>
      <c r="P8652" cm="1">
        <f t="array" ref="P8652">IF(Q8652&gt;0,INDEX(Q8652:Q30376,MATCH(TRUE,INDEX(Q8652:Q30376="",,),0)-1),"")</f>
        <v>10</v>
      </c>
      <c r="Q8652">
        <v>8</v>
      </c>
      <c r="R8652">
        <f t="shared" si="138"/>
        <v>0</v>
      </c>
    </row>
    <row r="8653" spans="1:18" x14ac:dyDescent="0.3">
      <c r="A8653" t="s">
        <v>603</v>
      </c>
      <c r="B8653" s="1">
        <v>38496</v>
      </c>
      <c r="C8653" t="s">
        <v>16</v>
      </c>
      <c r="D8653" t="s">
        <v>686</v>
      </c>
      <c r="E8653" t="s">
        <v>687</v>
      </c>
      <c r="G8653" s="6" t="s">
        <v>29</v>
      </c>
      <c r="H8653" t="s">
        <v>43</v>
      </c>
      <c r="I8653" t="s">
        <v>26</v>
      </c>
      <c r="J8653" t="s">
        <v>27</v>
      </c>
      <c r="K8653">
        <v>830</v>
      </c>
      <c r="L8653">
        <v>10.75</v>
      </c>
      <c r="M8653" t="s">
        <v>480</v>
      </c>
      <c r="N8653">
        <v>10.75</v>
      </c>
      <c r="P8653" cm="1">
        <f t="array" ref="P8653">IF(Q8653&gt;0,INDEX(Q8653:Q30377,MATCH(TRUE,INDEX(Q8653:Q30377="",,),0)-1),"")</f>
        <v>10</v>
      </c>
      <c r="Q8653">
        <v>8</v>
      </c>
      <c r="R8653">
        <f t="shared" si="138"/>
        <v>0</v>
      </c>
    </row>
    <row r="8654" spans="1:18" x14ac:dyDescent="0.3">
      <c r="A8654" t="s">
        <v>603</v>
      </c>
      <c r="B8654" s="1">
        <v>38496</v>
      </c>
      <c r="C8654" t="s">
        <v>16</v>
      </c>
      <c r="D8654" t="s">
        <v>686</v>
      </c>
      <c r="E8654" t="s">
        <v>687</v>
      </c>
      <c r="G8654" s="6" t="s">
        <v>29</v>
      </c>
      <c r="H8654" t="s">
        <v>64</v>
      </c>
      <c r="I8654" t="s">
        <v>26</v>
      </c>
      <c r="J8654" t="s">
        <v>27</v>
      </c>
      <c r="K8654">
        <v>949</v>
      </c>
      <c r="L8654">
        <v>9.5500000000000007</v>
      </c>
      <c r="M8654" t="s">
        <v>480</v>
      </c>
      <c r="N8654">
        <v>9.5500000000000007</v>
      </c>
      <c r="P8654" cm="1">
        <f t="array" ref="P8654">IF(Q8654&gt;0,INDEX(Q8654:Q30378,MATCH(TRUE,INDEX(Q8654:Q30378="",,),0)-1),"")</f>
        <v>10</v>
      </c>
      <c r="Q8654">
        <v>8</v>
      </c>
      <c r="R8654">
        <f t="shared" si="138"/>
        <v>0</v>
      </c>
    </row>
    <row r="8655" spans="1:18" x14ac:dyDescent="0.3">
      <c r="A8655" t="s">
        <v>603</v>
      </c>
      <c r="B8655" s="1">
        <v>38496</v>
      </c>
      <c r="C8655" t="s">
        <v>16</v>
      </c>
      <c r="D8655" t="s">
        <v>686</v>
      </c>
      <c r="E8655" t="s">
        <v>687</v>
      </c>
      <c r="G8655" t="s">
        <v>19</v>
      </c>
      <c r="H8655" t="s">
        <v>20</v>
      </c>
      <c r="I8655" t="s">
        <v>21</v>
      </c>
      <c r="J8655" t="s">
        <v>22</v>
      </c>
      <c r="K8655">
        <v>342.1</v>
      </c>
      <c r="L8655">
        <v>199</v>
      </c>
      <c r="M8655" t="s">
        <v>523</v>
      </c>
      <c r="N8655">
        <v>250</v>
      </c>
      <c r="P8655" cm="1">
        <f t="array" ref="P8655">IF(Q8655&gt;0,INDEX(Q8655:Q30379,MATCH(TRUE,INDEX(Q8655:Q30379="",,),0)-1),"")</f>
        <v>10</v>
      </c>
      <c r="Q8655">
        <v>9</v>
      </c>
      <c r="R8655">
        <f t="shared" si="138"/>
        <v>0</v>
      </c>
    </row>
    <row r="8656" spans="1:18" x14ac:dyDescent="0.3">
      <c r="A8656" t="s">
        <v>603</v>
      </c>
      <c r="B8656" s="1">
        <v>38496</v>
      </c>
      <c r="C8656" t="s">
        <v>16</v>
      </c>
      <c r="D8656" t="s">
        <v>686</v>
      </c>
      <c r="E8656" t="s">
        <v>687</v>
      </c>
      <c r="G8656" t="s">
        <v>19</v>
      </c>
      <c r="H8656" t="s">
        <v>53</v>
      </c>
      <c r="I8656" t="s">
        <v>26</v>
      </c>
      <c r="J8656" t="s">
        <v>27</v>
      </c>
      <c r="K8656">
        <v>548</v>
      </c>
      <c r="L8656">
        <v>20.7</v>
      </c>
      <c r="M8656" t="s">
        <v>523</v>
      </c>
      <c r="N8656">
        <v>20.7</v>
      </c>
      <c r="P8656" cm="1">
        <f t="array" ref="P8656">IF(Q8656&gt;0,INDEX(Q8656:Q30380,MATCH(TRUE,INDEX(Q8656:Q30380="",,),0)-1),"")</f>
        <v>10</v>
      </c>
      <c r="Q8656">
        <v>9</v>
      </c>
      <c r="R8656">
        <f t="shared" si="138"/>
        <v>0</v>
      </c>
    </row>
    <row r="8657" spans="1:18" x14ac:dyDescent="0.3">
      <c r="A8657" t="s">
        <v>603</v>
      </c>
      <c r="B8657" s="1">
        <v>38496</v>
      </c>
      <c r="C8657" t="s">
        <v>16</v>
      </c>
      <c r="D8657" t="s">
        <v>686</v>
      </c>
      <c r="E8657" t="s">
        <v>687</v>
      </c>
      <c r="G8657" s="6" t="s">
        <v>29</v>
      </c>
      <c r="H8657" t="s">
        <v>30</v>
      </c>
      <c r="I8657" t="s">
        <v>21</v>
      </c>
      <c r="J8657" t="s">
        <v>22</v>
      </c>
      <c r="K8657">
        <v>34.200000000000003</v>
      </c>
      <c r="L8657">
        <v>86</v>
      </c>
      <c r="M8657" t="s">
        <v>523</v>
      </c>
      <c r="N8657">
        <v>86</v>
      </c>
      <c r="P8657" cm="1">
        <f t="array" ref="P8657">IF(Q8657&gt;0,INDEX(Q8657:Q30381,MATCH(TRUE,INDEX(Q8657:Q30381="",,),0)-1),"")</f>
        <v>10</v>
      </c>
      <c r="Q8657">
        <v>9</v>
      </c>
      <c r="R8657">
        <f t="shared" si="138"/>
        <v>0</v>
      </c>
    </row>
    <row r="8658" spans="1:18" x14ac:dyDescent="0.3">
      <c r="A8658" t="s">
        <v>603</v>
      </c>
      <c r="B8658" s="1">
        <v>38496</v>
      </c>
      <c r="C8658" t="s">
        <v>16</v>
      </c>
      <c r="D8658" t="s">
        <v>686</v>
      </c>
      <c r="E8658" t="s">
        <v>687</v>
      </c>
      <c r="G8658" s="6" t="s">
        <v>29</v>
      </c>
      <c r="H8658" t="s">
        <v>53</v>
      </c>
      <c r="I8658" t="s">
        <v>21</v>
      </c>
      <c r="J8658" t="s">
        <v>22</v>
      </c>
      <c r="K8658">
        <v>107.7</v>
      </c>
      <c r="L8658">
        <v>46</v>
      </c>
      <c r="M8658" t="s">
        <v>523</v>
      </c>
      <c r="N8658">
        <v>46</v>
      </c>
      <c r="P8658" cm="1">
        <f t="array" ref="P8658">IF(Q8658&gt;0,INDEX(Q8658:Q30382,MATCH(TRUE,INDEX(Q8658:Q30382="",,),0)-1),"")</f>
        <v>10</v>
      </c>
      <c r="Q8658">
        <v>9</v>
      </c>
      <c r="R8658">
        <f t="shared" si="138"/>
        <v>0</v>
      </c>
    </row>
    <row r="8659" spans="1:18" x14ac:dyDescent="0.3">
      <c r="A8659" t="s">
        <v>603</v>
      </c>
      <c r="B8659" s="1">
        <v>38496</v>
      </c>
      <c r="C8659" t="s">
        <v>16</v>
      </c>
      <c r="D8659" t="s">
        <v>686</v>
      </c>
      <c r="E8659" t="s">
        <v>687</v>
      </c>
      <c r="G8659" s="6" t="s">
        <v>29</v>
      </c>
      <c r="H8659" t="s">
        <v>41</v>
      </c>
      <c r="I8659" t="s">
        <v>21</v>
      </c>
      <c r="J8659" t="s">
        <v>22</v>
      </c>
      <c r="K8659">
        <v>45.2</v>
      </c>
      <c r="L8659">
        <v>200</v>
      </c>
      <c r="M8659" t="s">
        <v>523</v>
      </c>
      <c r="N8659">
        <v>200</v>
      </c>
      <c r="P8659" cm="1">
        <f t="array" ref="P8659">IF(Q8659&gt;0,INDEX(Q8659:Q30383,MATCH(TRUE,INDEX(Q8659:Q30383="",,),0)-1),"")</f>
        <v>10</v>
      </c>
      <c r="Q8659">
        <v>9</v>
      </c>
      <c r="R8659">
        <f t="shared" si="138"/>
        <v>0</v>
      </c>
    </row>
    <row r="8660" spans="1:18" x14ac:dyDescent="0.3">
      <c r="A8660" t="s">
        <v>603</v>
      </c>
      <c r="B8660" s="1">
        <v>38496</v>
      </c>
      <c r="C8660" t="s">
        <v>16</v>
      </c>
      <c r="D8660" t="s">
        <v>686</v>
      </c>
      <c r="E8660" t="s">
        <v>687</v>
      </c>
      <c r="G8660" s="6" t="s">
        <v>29</v>
      </c>
      <c r="H8660" t="s">
        <v>69</v>
      </c>
      <c r="I8660" t="s">
        <v>26</v>
      </c>
      <c r="J8660" t="s">
        <v>27</v>
      </c>
      <c r="K8660">
        <v>42</v>
      </c>
      <c r="L8660">
        <v>12.65</v>
      </c>
      <c r="M8660" t="s">
        <v>523</v>
      </c>
      <c r="N8660">
        <v>12.65</v>
      </c>
      <c r="P8660" cm="1">
        <f t="array" ref="P8660">IF(Q8660&gt;0,INDEX(Q8660:Q30384,MATCH(TRUE,INDEX(Q8660:Q30384="",,),0)-1),"")</f>
        <v>10</v>
      </c>
      <c r="Q8660">
        <v>9</v>
      </c>
      <c r="R8660">
        <f t="shared" si="138"/>
        <v>0</v>
      </c>
    </row>
    <row r="8661" spans="1:18" x14ac:dyDescent="0.3">
      <c r="A8661" t="s">
        <v>603</v>
      </c>
      <c r="B8661" s="1">
        <v>38496</v>
      </c>
      <c r="C8661" t="s">
        <v>16</v>
      </c>
      <c r="D8661" t="s">
        <v>686</v>
      </c>
      <c r="E8661" t="s">
        <v>687</v>
      </c>
      <c r="G8661" s="6" t="s">
        <v>29</v>
      </c>
      <c r="H8661" t="s">
        <v>41</v>
      </c>
      <c r="I8661" t="s">
        <v>26</v>
      </c>
      <c r="J8661" t="s">
        <v>27</v>
      </c>
      <c r="K8661">
        <v>53</v>
      </c>
      <c r="L8661">
        <v>35.75</v>
      </c>
      <c r="M8661" t="s">
        <v>523</v>
      </c>
      <c r="N8661">
        <v>35.75</v>
      </c>
      <c r="P8661" cm="1">
        <f t="array" ref="P8661">IF(Q8661&gt;0,INDEX(Q8661:Q30385,MATCH(TRUE,INDEX(Q8661:Q30385="",,),0)-1),"")</f>
        <v>10</v>
      </c>
      <c r="Q8661">
        <v>9</v>
      </c>
      <c r="R8661">
        <f t="shared" si="138"/>
        <v>0</v>
      </c>
    </row>
    <row r="8662" spans="1:18" x14ac:dyDescent="0.3">
      <c r="A8662" t="s">
        <v>603</v>
      </c>
      <c r="B8662" s="1">
        <v>38496</v>
      </c>
      <c r="C8662" t="s">
        <v>16</v>
      </c>
      <c r="D8662" t="s">
        <v>686</v>
      </c>
      <c r="E8662" t="s">
        <v>687</v>
      </c>
      <c r="G8662" s="6" t="s">
        <v>29</v>
      </c>
      <c r="H8662" t="s">
        <v>28</v>
      </c>
      <c r="I8662" t="s">
        <v>26</v>
      </c>
      <c r="J8662" t="s">
        <v>27</v>
      </c>
      <c r="K8662">
        <v>4</v>
      </c>
      <c r="L8662">
        <v>27.65</v>
      </c>
      <c r="M8662" t="s">
        <v>523</v>
      </c>
      <c r="N8662">
        <v>27.65</v>
      </c>
      <c r="P8662" cm="1">
        <f t="array" ref="P8662">IF(Q8662&gt;0,INDEX(Q8662:Q30386,MATCH(TRUE,INDEX(Q8662:Q30386="",,),0)-1),"")</f>
        <v>10</v>
      </c>
      <c r="Q8662">
        <v>9</v>
      </c>
      <c r="R8662">
        <f t="shared" si="138"/>
        <v>0</v>
      </c>
    </row>
    <row r="8663" spans="1:18" x14ac:dyDescent="0.3">
      <c r="A8663" t="s">
        <v>603</v>
      </c>
      <c r="B8663" s="1">
        <v>38496</v>
      </c>
      <c r="C8663" t="s">
        <v>16</v>
      </c>
      <c r="D8663" t="s">
        <v>686</v>
      </c>
      <c r="E8663" t="s">
        <v>687</v>
      </c>
      <c r="G8663" s="6" t="s">
        <v>29</v>
      </c>
      <c r="H8663" t="s">
        <v>43</v>
      </c>
      <c r="I8663" t="s">
        <v>26</v>
      </c>
      <c r="J8663" t="s">
        <v>27</v>
      </c>
      <c r="K8663">
        <v>830</v>
      </c>
      <c r="L8663">
        <v>10.75</v>
      </c>
      <c r="M8663" t="s">
        <v>523</v>
      </c>
      <c r="N8663">
        <v>10.75</v>
      </c>
      <c r="P8663" cm="1">
        <f t="array" ref="P8663">IF(Q8663&gt;0,INDEX(Q8663:Q30387,MATCH(TRUE,INDEX(Q8663:Q30387="",,),0)-1),"")</f>
        <v>10</v>
      </c>
      <c r="Q8663">
        <v>9</v>
      </c>
      <c r="R8663">
        <f t="shared" si="138"/>
        <v>0</v>
      </c>
    </row>
    <row r="8664" spans="1:18" x14ac:dyDescent="0.3">
      <c r="A8664" t="s">
        <v>603</v>
      </c>
      <c r="B8664" s="1">
        <v>38496</v>
      </c>
      <c r="C8664" t="s">
        <v>16</v>
      </c>
      <c r="D8664" t="s">
        <v>686</v>
      </c>
      <c r="E8664" t="s">
        <v>687</v>
      </c>
      <c r="G8664" s="6" t="s">
        <v>29</v>
      </c>
      <c r="H8664" t="s">
        <v>64</v>
      </c>
      <c r="I8664" t="s">
        <v>26</v>
      </c>
      <c r="J8664" t="s">
        <v>27</v>
      </c>
      <c r="K8664">
        <v>949</v>
      </c>
      <c r="L8664">
        <v>9.5500000000000007</v>
      </c>
      <c r="M8664" t="s">
        <v>523</v>
      </c>
      <c r="N8664">
        <v>9.5500000000000007</v>
      </c>
      <c r="P8664" cm="1">
        <f t="array" ref="P8664">IF(Q8664&gt;0,INDEX(Q8664:Q30388,MATCH(TRUE,INDEX(Q8664:Q30388="",,),0)-1),"")</f>
        <v>10</v>
      </c>
      <c r="Q8664">
        <v>9</v>
      </c>
      <c r="R8664">
        <f t="shared" ref="R8664:R8727" si="139">IF(P8664="","",0)</f>
        <v>0</v>
      </c>
    </row>
    <row r="8665" spans="1:18" x14ac:dyDescent="0.3">
      <c r="A8665" t="s">
        <v>603</v>
      </c>
      <c r="B8665" s="1">
        <v>38496</v>
      </c>
      <c r="C8665" t="s">
        <v>16</v>
      </c>
      <c r="D8665" t="s">
        <v>686</v>
      </c>
      <c r="E8665" t="s">
        <v>687</v>
      </c>
      <c r="G8665" t="s">
        <v>19</v>
      </c>
      <c r="H8665" t="s">
        <v>20</v>
      </c>
      <c r="I8665" t="s">
        <v>21</v>
      </c>
      <c r="J8665" t="s">
        <v>22</v>
      </c>
      <c r="K8665">
        <v>342.1</v>
      </c>
      <c r="L8665">
        <v>199</v>
      </c>
      <c r="M8665" t="s">
        <v>607</v>
      </c>
      <c r="N8665">
        <v>232.62</v>
      </c>
      <c r="P8665" cm="1">
        <f t="array" ref="P8665">IF(Q8665&gt;0,INDEX(Q8665:Q30389,MATCH(TRUE,INDEX(Q8665:Q30389="",,),0)-1),"")</f>
        <v>10</v>
      </c>
      <c r="Q8665">
        <v>10</v>
      </c>
      <c r="R8665">
        <f t="shared" si="139"/>
        <v>0</v>
      </c>
    </row>
    <row r="8666" spans="1:18" x14ac:dyDescent="0.3">
      <c r="A8666" t="s">
        <v>603</v>
      </c>
      <c r="B8666" s="1">
        <v>38496</v>
      </c>
      <c r="C8666" t="s">
        <v>16</v>
      </c>
      <c r="D8666" t="s">
        <v>686</v>
      </c>
      <c r="E8666" t="s">
        <v>687</v>
      </c>
      <c r="G8666" t="s">
        <v>19</v>
      </c>
      <c r="H8666" t="s">
        <v>53</v>
      </c>
      <c r="I8666" t="s">
        <v>26</v>
      </c>
      <c r="J8666" t="s">
        <v>27</v>
      </c>
      <c r="K8666">
        <v>548</v>
      </c>
      <c r="L8666">
        <v>20.7</v>
      </c>
      <c r="M8666" t="s">
        <v>607</v>
      </c>
      <c r="N8666">
        <v>22.15</v>
      </c>
      <c r="P8666" cm="1">
        <f t="array" ref="P8666">IF(Q8666&gt;0,INDEX(Q8666:Q30390,MATCH(TRUE,INDEX(Q8666:Q30390="",,),0)-1),"")</f>
        <v>10</v>
      </c>
      <c r="Q8666">
        <v>10</v>
      </c>
      <c r="R8666">
        <f t="shared" si="139"/>
        <v>0</v>
      </c>
    </row>
    <row r="8667" spans="1:18" x14ac:dyDescent="0.3">
      <c r="A8667" t="s">
        <v>603</v>
      </c>
      <c r="B8667" s="1">
        <v>38496</v>
      </c>
      <c r="C8667" t="s">
        <v>16</v>
      </c>
      <c r="D8667" t="s">
        <v>686</v>
      </c>
      <c r="E8667" t="s">
        <v>687</v>
      </c>
      <c r="G8667" s="6" t="s">
        <v>29</v>
      </c>
      <c r="H8667" t="s">
        <v>30</v>
      </c>
      <c r="I8667" t="s">
        <v>21</v>
      </c>
      <c r="J8667" t="s">
        <v>22</v>
      </c>
      <c r="K8667">
        <v>34.200000000000003</v>
      </c>
      <c r="L8667">
        <v>86</v>
      </c>
      <c r="M8667" t="s">
        <v>607</v>
      </c>
      <c r="N8667">
        <v>86</v>
      </c>
      <c r="P8667" cm="1">
        <f t="array" ref="P8667">IF(Q8667&gt;0,INDEX(Q8667:Q30391,MATCH(TRUE,INDEX(Q8667:Q30391="",,),0)-1),"")</f>
        <v>10</v>
      </c>
      <c r="Q8667">
        <v>10</v>
      </c>
      <c r="R8667">
        <f t="shared" si="139"/>
        <v>0</v>
      </c>
    </row>
    <row r="8668" spans="1:18" x14ac:dyDescent="0.3">
      <c r="A8668" t="s">
        <v>603</v>
      </c>
      <c r="B8668" s="1">
        <v>38496</v>
      </c>
      <c r="C8668" t="s">
        <v>16</v>
      </c>
      <c r="D8668" t="s">
        <v>686</v>
      </c>
      <c r="E8668" t="s">
        <v>687</v>
      </c>
      <c r="G8668" s="6" t="s">
        <v>29</v>
      </c>
      <c r="H8668" t="s">
        <v>53</v>
      </c>
      <c r="I8668" t="s">
        <v>21</v>
      </c>
      <c r="J8668" t="s">
        <v>22</v>
      </c>
      <c r="K8668">
        <v>107.7</v>
      </c>
      <c r="L8668">
        <v>46</v>
      </c>
      <c r="M8668" t="s">
        <v>607</v>
      </c>
      <c r="N8668">
        <v>46</v>
      </c>
      <c r="P8668" cm="1">
        <f t="array" ref="P8668">IF(Q8668&gt;0,INDEX(Q8668:Q30392,MATCH(TRUE,INDEX(Q8668:Q30392="",,),0)-1),"")</f>
        <v>10</v>
      </c>
      <c r="Q8668">
        <v>10</v>
      </c>
      <c r="R8668">
        <f t="shared" si="139"/>
        <v>0</v>
      </c>
    </row>
    <row r="8669" spans="1:18" x14ac:dyDescent="0.3">
      <c r="A8669" t="s">
        <v>603</v>
      </c>
      <c r="B8669" s="1">
        <v>38496</v>
      </c>
      <c r="C8669" t="s">
        <v>16</v>
      </c>
      <c r="D8669" t="s">
        <v>686</v>
      </c>
      <c r="E8669" t="s">
        <v>687</v>
      </c>
      <c r="G8669" s="6" t="s">
        <v>29</v>
      </c>
      <c r="H8669" t="s">
        <v>41</v>
      </c>
      <c r="I8669" t="s">
        <v>21</v>
      </c>
      <c r="J8669" t="s">
        <v>22</v>
      </c>
      <c r="K8669">
        <v>45.2</v>
      </c>
      <c r="L8669">
        <v>200</v>
      </c>
      <c r="M8669" t="s">
        <v>607</v>
      </c>
      <c r="N8669">
        <v>200</v>
      </c>
      <c r="P8669" cm="1">
        <f t="array" ref="P8669">IF(Q8669&gt;0,INDEX(Q8669:Q30393,MATCH(TRUE,INDEX(Q8669:Q30393="",,),0)-1),"")</f>
        <v>10</v>
      </c>
      <c r="Q8669">
        <v>10</v>
      </c>
      <c r="R8669">
        <f t="shared" si="139"/>
        <v>0</v>
      </c>
    </row>
    <row r="8670" spans="1:18" x14ac:dyDescent="0.3">
      <c r="A8670" t="s">
        <v>603</v>
      </c>
      <c r="B8670" s="1">
        <v>38496</v>
      </c>
      <c r="C8670" t="s">
        <v>16</v>
      </c>
      <c r="D8670" t="s">
        <v>686</v>
      </c>
      <c r="E8670" t="s">
        <v>687</v>
      </c>
      <c r="G8670" s="6" t="s">
        <v>29</v>
      </c>
      <c r="H8670" t="s">
        <v>69</v>
      </c>
      <c r="I8670" t="s">
        <v>26</v>
      </c>
      <c r="J8670" t="s">
        <v>27</v>
      </c>
      <c r="K8670">
        <v>42</v>
      </c>
      <c r="L8670">
        <v>12.65</v>
      </c>
      <c r="M8670" t="s">
        <v>607</v>
      </c>
      <c r="N8670">
        <v>12.65</v>
      </c>
      <c r="P8670" cm="1">
        <f t="array" ref="P8670">IF(Q8670&gt;0,INDEX(Q8670:Q30394,MATCH(TRUE,INDEX(Q8670:Q30394="",,),0)-1),"")</f>
        <v>10</v>
      </c>
      <c r="Q8670">
        <v>10</v>
      </c>
      <c r="R8670">
        <f t="shared" si="139"/>
        <v>0</v>
      </c>
    </row>
    <row r="8671" spans="1:18" x14ac:dyDescent="0.3">
      <c r="A8671" t="s">
        <v>603</v>
      </c>
      <c r="B8671" s="1">
        <v>38496</v>
      </c>
      <c r="C8671" t="s">
        <v>16</v>
      </c>
      <c r="D8671" t="s">
        <v>686</v>
      </c>
      <c r="E8671" t="s">
        <v>687</v>
      </c>
      <c r="G8671" s="6" t="s">
        <v>29</v>
      </c>
      <c r="H8671" t="s">
        <v>41</v>
      </c>
      <c r="I8671" t="s">
        <v>26</v>
      </c>
      <c r="J8671" t="s">
        <v>27</v>
      </c>
      <c r="K8671">
        <v>53</v>
      </c>
      <c r="L8671">
        <v>35.75</v>
      </c>
      <c r="M8671" t="s">
        <v>607</v>
      </c>
      <c r="N8671">
        <v>35.75</v>
      </c>
      <c r="P8671" cm="1">
        <f t="array" ref="P8671">IF(Q8671&gt;0,INDEX(Q8671:Q30395,MATCH(TRUE,INDEX(Q8671:Q30395="",,),0)-1),"")</f>
        <v>10</v>
      </c>
      <c r="Q8671">
        <v>10</v>
      </c>
      <c r="R8671">
        <f t="shared" si="139"/>
        <v>0</v>
      </c>
    </row>
    <row r="8672" spans="1:18" x14ac:dyDescent="0.3">
      <c r="A8672" t="s">
        <v>603</v>
      </c>
      <c r="B8672" s="1">
        <v>38496</v>
      </c>
      <c r="C8672" t="s">
        <v>16</v>
      </c>
      <c r="D8672" t="s">
        <v>686</v>
      </c>
      <c r="E8672" t="s">
        <v>687</v>
      </c>
      <c r="G8672" s="6" t="s">
        <v>29</v>
      </c>
      <c r="H8672" t="s">
        <v>28</v>
      </c>
      <c r="I8672" t="s">
        <v>26</v>
      </c>
      <c r="J8672" t="s">
        <v>27</v>
      </c>
      <c r="K8672">
        <v>4</v>
      </c>
      <c r="L8672">
        <v>27.65</v>
      </c>
      <c r="M8672" t="s">
        <v>607</v>
      </c>
      <c r="N8672">
        <v>27.65</v>
      </c>
      <c r="P8672" cm="1">
        <f t="array" ref="P8672">IF(Q8672&gt;0,INDEX(Q8672:Q30396,MATCH(TRUE,INDEX(Q8672:Q30396="",,),0)-1),"")</f>
        <v>10</v>
      </c>
      <c r="Q8672">
        <v>10</v>
      </c>
      <c r="R8672">
        <f t="shared" si="139"/>
        <v>0</v>
      </c>
    </row>
    <row r="8673" spans="1:18" x14ac:dyDescent="0.3">
      <c r="A8673" t="s">
        <v>603</v>
      </c>
      <c r="B8673" s="1">
        <v>38496</v>
      </c>
      <c r="C8673" t="s">
        <v>16</v>
      </c>
      <c r="D8673" t="s">
        <v>686</v>
      </c>
      <c r="E8673" t="s">
        <v>687</v>
      </c>
      <c r="G8673" s="6" t="s">
        <v>29</v>
      </c>
      <c r="H8673" t="s">
        <v>43</v>
      </c>
      <c r="I8673" t="s">
        <v>26</v>
      </c>
      <c r="J8673" t="s">
        <v>27</v>
      </c>
      <c r="K8673">
        <v>830</v>
      </c>
      <c r="L8673">
        <v>10.75</v>
      </c>
      <c r="M8673" t="s">
        <v>607</v>
      </c>
      <c r="N8673">
        <v>10.75</v>
      </c>
      <c r="P8673" cm="1">
        <f t="array" ref="P8673">IF(Q8673&gt;0,INDEX(Q8673:Q30397,MATCH(TRUE,INDEX(Q8673:Q30397="",,),0)-1),"")</f>
        <v>10</v>
      </c>
      <c r="Q8673">
        <v>10</v>
      </c>
      <c r="R8673">
        <f t="shared" si="139"/>
        <v>0</v>
      </c>
    </row>
    <row r="8674" spans="1:18" x14ac:dyDescent="0.3">
      <c r="A8674" t="s">
        <v>603</v>
      </c>
      <c r="B8674" s="1">
        <v>38496</v>
      </c>
      <c r="C8674" t="s">
        <v>16</v>
      </c>
      <c r="D8674" t="s">
        <v>686</v>
      </c>
      <c r="E8674" t="s">
        <v>687</v>
      </c>
      <c r="G8674" s="6" t="s">
        <v>29</v>
      </c>
      <c r="H8674" t="s">
        <v>64</v>
      </c>
      <c r="I8674" t="s">
        <v>26</v>
      </c>
      <c r="J8674" t="s">
        <v>27</v>
      </c>
      <c r="K8674">
        <v>949</v>
      </c>
      <c r="L8674">
        <v>9.5500000000000007</v>
      </c>
      <c r="M8674" t="s">
        <v>607</v>
      </c>
      <c r="N8674">
        <v>9.5500000000000007</v>
      </c>
      <c r="P8674" cm="1">
        <f t="array" ref="P8674">IF(Q8674&gt;0,INDEX(Q8674:Q30398,MATCH(TRUE,INDEX(Q8674:Q30398="",,),0)-1),"")</f>
        <v>10</v>
      </c>
      <c r="Q8674">
        <v>10</v>
      </c>
      <c r="R8674">
        <f t="shared" si="139"/>
        <v>0</v>
      </c>
    </row>
    <row r="8675" spans="1:18" x14ac:dyDescent="0.3">
      <c r="P8675" t="str" cm="1">
        <f t="array" ref="P8675">IF(Q8675&gt;0,INDEX(Q8675:Q30399,MATCH(TRUE,INDEX(Q8675:Q30399="",,),0)-1),"")</f>
        <v/>
      </c>
      <c r="R8675" t="str">
        <f t="shared" si="139"/>
        <v/>
      </c>
    </row>
    <row r="8676" spans="1:18" x14ac:dyDescent="0.3">
      <c r="A8676" t="s">
        <v>603</v>
      </c>
      <c r="B8676" s="1">
        <v>38496</v>
      </c>
      <c r="C8676" t="s">
        <v>16</v>
      </c>
      <c r="D8676" t="s">
        <v>688</v>
      </c>
      <c r="E8676" t="s">
        <v>689</v>
      </c>
      <c r="G8676" t="s">
        <v>19</v>
      </c>
      <c r="H8676" t="s">
        <v>28</v>
      </c>
      <c r="I8676" t="s">
        <v>21</v>
      </c>
      <c r="J8676" t="s">
        <v>22</v>
      </c>
      <c r="K8676">
        <v>81</v>
      </c>
      <c r="L8676">
        <v>75</v>
      </c>
      <c r="M8676" t="s">
        <v>564</v>
      </c>
      <c r="N8676">
        <v>75</v>
      </c>
      <c r="O8676" t="s">
        <v>24</v>
      </c>
      <c r="P8676" cm="1">
        <f t="array" ref="P8676">IF(Q8676&gt;0,INDEX(Q8676:Q30400,MATCH(TRUE,INDEX(Q8676:Q30400="",,),0)-1),"")</f>
        <v>11</v>
      </c>
      <c r="Q8676">
        <v>1</v>
      </c>
      <c r="R8676">
        <f t="shared" si="139"/>
        <v>0</v>
      </c>
    </row>
    <row r="8677" spans="1:18" x14ac:dyDescent="0.3">
      <c r="A8677" t="s">
        <v>603</v>
      </c>
      <c r="B8677" s="1">
        <v>38496</v>
      </c>
      <c r="C8677" t="s">
        <v>16</v>
      </c>
      <c r="D8677" t="s">
        <v>688</v>
      </c>
      <c r="E8677" t="s">
        <v>689</v>
      </c>
      <c r="G8677" t="s">
        <v>19</v>
      </c>
      <c r="H8677" t="s">
        <v>28</v>
      </c>
      <c r="I8677" t="s">
        <v>26</v>
      </c>
      <c r="J8677" t="s">
        <v>27</v>
      </c>
      <c r="K8677">
        <v>731</v>
      </c>
      <c r="L8677">
        <v>20.65</v>
      </c>
      <c r="M8677" t="s">
        <v>564</v>
      </c>
      <c r="N8677">
        <v>68.33</v>
      </c>
      <c r="O8677" t="s">
        <v>24</v>
      </c>
      <c r="P8677" cm="1">
        <f t="array" ref="P8677">IF(Q8677&gt;0,INDEX(Q8677:Q30401,MATCH(TRUE,INDEX(Q8677:Q30401="",,),0)-1),"")</f>
        <v>11</v>
      </c>
      <c r="Q8677">
        <v>1</v>
      </c>
      <c r="R8677">
        <f t="shared" si="139"/>
        <v>0</v>
      </c>
    </row>
    <row r="8678" spans="1:18" x14ac:dyDescent="0.3">
      <c r="A8678" t="s">
        <v>603</v>
      </c>
      <c r="B8678" s="1">
        <v>38496</v>
      </c>
      <c r="C8678" t="s">
        <v>16</v>
      </c>
      <c r="D8678" t="s">
        <v>688</v>
      </c>
      <c r="E8678" t="s">
        <v>689</v>
      </c>
      <c r="G8678" s="6" t="s">
        <v>29</v>
      </c>
      <c r="H8678" t="s">
        <v>41</v>
      </c>
      <c r="I8678" t="s">
        <v>21</v>
      </c>
      <c r="J8678" t="s">
        <v>22</v>
      </c>
      <c r="K8678">
        <v>16</v>
      </c>
      <c r="L8678">
        <v>183</v>
      </c>
      <c r="M8678" t="s">
        <v>564</v>
      </c>
      <c r="N8678">
        <v>183</v>
      </c>
      <c r="O8678" t="s">
        <v>24</v>
      </c>
      <c r="P8678" cm="1">
        <f t="array" ref="P8678">IF(Q8678&gt;0,INDEX(Q8678:Q30402,MATCH(TRUE,INDEX(Q8678:Q30402="",,),0)-1),"")</f>
        <v>11</v>
      </c>
      <c r="Q8678">
        <v>1</v>
      </c>
      <c r="R8678">
        <f t="shared" si="139"/>
        <v>0</v>
      </c>
    </row>
    <row r="8679" spans="1:18" x14ac:dyDescent="0.3">
      <c r="A8679" t="s">
        <v>603</v>
      </c>
      <c r="B8679" s="1">
        <v>38496</v>
      </c>
      <c r="C8679" t="s">
        <v>16</v>
      </c>
      <c r="D8679" t="s">
        <v>688</v>
      </c>
      <c r="E8679" t="s">
        <v>689</v>
      </c>
      <c r="G8679" s="6" t="s">
        <v>29</v>
      </c>
      <c r="H8679" t="s">
        <v>43</v>
      </c>
      <c r="I8679" t="s">
        <v>21</v>
      </c>
      <c r="J8679" t="s">
        <v>22</v>
      </c>
      <c r="K8679">
        <v>23</v>
      </c>
      <c r="L8679">
        <v>132</v>
      </c>
      <c r="M8679" t="s">
        <v>564</v>
      </c>
      <c r="N8679">
        <v>132</v>
      </c>
      <c r="O8679" t="s">
        <v>24</v>
      </c>
      <c r="P8679" cm="1">
        <f t="array" ref="P8679">IF(Q8679&gt;0,INDEX(Q8679:Q30403,MATCH(TRUE,INDEX(Q8679:Q30403="",,),0)-1),"")</f>
        <v>11</v>
      </c>
      <c r="Q8679">
        <v>1</v>
      </c>
      <c r="R8679">
        <f t="shared" si="139"/>
        <v>0</v>
      </c>
    </row>
    <row r="8680" spans="1:18" x14ac:dyDescent="0.3">
      <c r="A8680" t="s">
        <v>603</v>
      </c>
      <c r="B8680" s="1">
        <v>38496</v>
      </c>
      <c r="C8680" t="s">
        <v>16</v>
      </c>
      <c r="D8680" t="s">
        <v>688</v>
      </c>
      <c r="E8680" t="s">
        <v>689</v>
      </c>
      <c r="G8680" s="6" t="s">
        <v>29</v>
      </c>
      <c r="H8680" t="s">
        <v>53</v>
      </c>
      <c r="I8680" t="s">
        <v>26</v>
      </c>
      <c r="J8680" t="s">
        <v>27</v>
      </c>
      <c r="K8680">
        <v>26</v>
      </c>
      <c r="L8680">
        <v>16.5</v>
      </c>
      <c r="M8680" t="s">
        <v>564</v>
      </c>
      <c r="N8680">
        <v>16.5</v>
      </c>
      <c r="O8680" t="s">
        <v>24</v>
      </c>
      <c r="P8680" cm="1">
        <f t="array" ref="P8680">IF(Q8680&gt;0,INDEX(Q8680:Q30404,MATCH(TRUE,INDEX(Q8680:Q30404="",,),0)-1),"")</f>
        <v>11</v>
      </c>
      <c r="Q8680">
        <v>1</v>
      </c>
      <c r="R8680">
        <f t="shared" si="139"/>
        <v>0</v>
      </c>
    </row>
    <row r="8681" spans="1:18" x14ac:dyDescent="0.3">
      <c r="A8681" t="s">
        <v>603</v>
      </c>
      <c r="B8681" s="1">
        <v>38496</v>
      </c>
      <c r="C8681" t="s">
        <v>16</v>
      </c>
      <c r="D8681" t="s">
        <v>688</v>
      </c>
      <c r="E8681" t="s">
        <v>689</v>
      </c>
      <c r="G8681" s="6" t="s">
        <v>29</v>
      </c>
      <c r="H8681" t="s">
        <v>25</v>
      </c>
      <c r="I8681" t="s">
        <v>26</v>
      </c>
      <c r="J8681" t="s">
        <v>27</v>
      </c>
      <c r="K8681">
        <v>61</v>
      </c>
      <c r="L8681">
        <v>15.9</v>
      </c>
      <c r="M8681" t="s">
        <v>564</v>
      </c>
      <c r="N8681">
        <v>15.9</v>
      </c>
      <c r="O8681" t="s">
        <v>24</v>
      </c>
      <c r="P8681" cm="1">
        <f t="array" ref="P8681">IF(Q8681&gt;0,INDEX(Q8681:Q30405,MATCH(TRUE,INDEX(Q8681:Q30405="",,),0)-1),"")</f>
        <v>11</v>
      </c>
      <c r="Q8681">
        <v>1</v>
      </c>
      <c r="R8681">
        <f t="shared" si="139"/>
        <v>0</v>
      </c>
    </row>
    <row r="8682" spans="1:18" x14ac:dyDescent="0.3">
      <c r="A8682" t="s">
        <v>603</v>
      </c>
      <c r="B8682" s="1">
        <v>38496</v>
      </c>
      <c r="C8682" t="s">
        <v>16</v>
      </c>
      <c r="D8682" t="s">
        <v>688</v>
      </c>
      <c r="E8682" t="s">
        <v>689</v>
      </c>
      <c r="G8682" s="6" t="s">
        <v>29</v>
      </c>
      <c r="H8682" t="s">
        <v>41</v>
      </c>
      <c r="I8682" t="s">
        <v>26</v>
      </c>
      <c r="J8682" t="s">
        <v>27</v>
      </c>
      <c r="K8682">
        <v>53</v>
      </c>
      <c r="L8682">
        <v>30.85</v>
      </c>
      <c r="M8682" t="s">
        <v>564</v>
      </c>
      <c r="N8682">
        <v>30.85</v>
      </c>
      <c r="O8682" t="s">
        <v>24</v>
      </c>
      <c r="P8682" cm="1">
        <f t="array" ref="P8682">IF(Q8682&gt;0,INDEX(Q8682:Q30406,MATCH(TRUE,INDEX(Q8682:Q30406="",,),0)-1),"")</f>
        <v>11</v>
      </c>
      <c r="Q8682">
        <v>1</v>
      </c>
      <c r="R8682">
        <f t="shared" si="139"/>
        <v>0</v>
      </c>
    </row>
    <row r="8683" spans="1:18" x14ac:dyDescent="0.3">
      <c r="A8683" t="s">
        <v>603</v>
      </c>
      <c r="B8683" s="1">
        <v>38496</v>
      </c>
      <c r="C8683" t="s">
        <v>16</v>
      </c>
      <c r="D8683" t="s">
        <v>688</v>
      </c>
      <c r="E8683" t="s">
        <v>689</v>
      </c>
      <c r="G8683" s="6" t="s">
        <v>29</v>
      </c>
      <c r="H8683" t="s">
        <v>43</v>
      </c>
      <c r="I8683" t="s">
        <v>26</v>
      </c>
      <c r="J8683" t="s">
        <v>27</v>
      </c>
      <c r="K8683">
        <v>156</v>
      </c>
      <c r="L8683">
        <v>9.5500000000000007</v>
      </c>
      <c r="M8683" t="s">
        <v>564</v>
      </c>
      <c r="N8683">
        <v>9.5500000000000007</v>
      </c>
      <c r="O8683" t="s">
        <v>24</v>
      </c>
      <c r="P8683" cm="1">
        <f t="array" ref="P8683">IF(Q8683&gt;0,INDEX(Q8683:Q30407,MATCH(TRUE,INDEX(Q8683:Q30407="",,),0)-1),"")</f>
        <v>11</v>
      </c>
      <c r="Q8683">
        <v>1</v>
      </c>
      <c r="R8683">
        <f t="shared" si="139"/>
        <v>0</v>
      </c>
    </row>
    <row r="8684" spans="1:18" x14ac:dyDescent="0.3">
      <c r="A8684" t="s">
        <v>603</v>
      </c>
      <c r="B8684" s="1">
        <v>38496</v>
      </c>
      <c r="C8684" t="s">
        <v>16</v>
      </c>
      <c r="D8684" t="s">
        <v>688</v>
      </c>
      <c r="E8684" t="s">
        <v>689</v>
      </c>
      <c r="G8684" t="s">
        <v>19</v>
      </c>
      <c r="H8684" t="s">
        <v>28</v>
      </c>
      <c r="I8684" t="s">
        <v>21</v>
      </c>
      <c r="J8684" t="s">
        <v>22</v>
      </c>
      <c r="K8684">
        <v>81</v>
      </c>
      <c r="L8684">
        <v>75</v>
      </c>
      <c r="M8684" t="s">
        <v>74</v>
      </c>
      <c r="N8684">
        <v>376.82</v>
      </c>
      <c r="P8684" cm="1">
        <f t="array" ref="P8684">IF(Q8684&gt;0,INDEX(Q8684:Q30408,MATCH(TRUE,INDEX(Q8684:Q30408="",,),0)-1),"")</f>
        <v>11</v>
      </c>
      <c r="Q8684">
        <v>2</v>
      </c>
      <c r="R8684">
        <f t="shared" si="139"/>
        <v>0</v>
      </c>
    </row>
    <row r="8685" spans="1:18" x14ac:dyDescent="0.3">
      <c r="A8685" t="s">
        <v>603</v>
      </c>
      <c r="B8685" s="1">
        <v>38496</v>
      </c>
      <c r="C8685" t="s">
        <v>16</v>
      </c>
      <c r="D8685" t="s">
        <v>688</v>
      </c>
      <c r="E8685" t="s">
        <v>689</v>
      </c>
      <c r="G8685" t="s">
        <v>19</v>
      </c>
      <c r="H8685" t="s">
        <v>28</v>
      </c>
      <c r="I8685" t="s">
        <v>26</v>
      </c>
      <c r="J8685" t="s">
        <v>27</v>
      </c>
      <c r="K8685">
        <v>731</v>
      </c>
      <c r="L8685">
        <v>20.65</v>
      </c>
      <c r="M8685" t="s">
        <v>74</v>
      </c>
      <c r="N8685">
        <v>20.65</v>
      </c>
      <c r="P8685" cm="1">
        <f t="array" ref="P8685">IF(Q8685&gt;0,INDEX(Q8685:Q30409,MATCH(TRUE,INDEX(Q8685:Q30409="",,),0)-1),"")</f>
        <v>11</v>
      </c>
      <c r="Q8685">
        <v>2</v>
      </c>
      <c r="R8685">
        <f t="shared" si="139"/>
        <v>0</v>
      </c>
    </row>
    <row r="8686" spans="1:18" x14ac:dyDescent="0.3">
      <c r="A8686" t="s">
        <v>603</v>
      </c>
      <c r="B8686" s="1">
        <v>38496</v>
      </c>
      <c r="C8686" t="s">
        <v>16</v>
      </c>
      <c r="D8686" t="s">
        <v>688</v>
      </c>
      <c r="E8686" t="s">
        <v>689</v>
      </c>
      <c r="G8686" s="6" t="s">
        <v>29</v>
      </c>
      <c r="H8686" t="s">
        <v>41</v>
      </c>
      <c r="I8686" t="s">
        <v>21</v>
      </c>
      <c r="J8686" t="s">
        <v>22</v>
      </c>
      <c r="K8686">
        <v>16</v>
      </c>
      <c r="L8686">
        <v>183</v>
      </c>
      <c r="M8686" t="s">
        <v>74</v>
      </c>
      <c r="N8686">
        <v>183</v>
      </c>
      <c r="P8686" cm="1">
        <f t="array" ref="P8686">IF(Q8686&gt;0,INDEX(Q8686:Q30410,MATCH(TRUE,INDEX(Q8686:Q30410="",,),0)-1),"")</f>
        <v>11</v>
      </c>
      <c r="Q8686">
        <v>2</v>
      </c>
      <c r="R8686">
        <f t="shared" si="139"/>
        <v>0</v>
      </c>
    </row>
    <row r="8687" spans="1:18" x14ac:dyDescent="0.3">
      <c r="A8687" t="s">
        <v>603</v>
      </c>
      <c r="B8687" s="1">
        <v>38496</v>
      </c>
      <c r="C8687" t="s">
        <v>16</v>
      </c>
      <c r="D8687" t="s">
        <v>688</v>
      </c>
      <c r="E8687" t="s">
        <v>689</v>
      </c>
      <c r="G8687" s="6" t="s">
        <v>29</v>
      </c>
      <c r="H8687" t="s">
        <v>43</v>
      </c>
      <c r="I8687" t="s">
        <v>21</v>
      </c>
      <c r="J8687" t="s">
        <v>22</v>
      </c>
      <c r="K8687">
        <v>23</v>
      </c>
      <c r="L8687">
        <v>132</v>
      </c>
      <c r="M8687" t="s">
        <v>74</v>
      </c>
      <c r="N8687">
        <v>132</v>
      </c>
      <c r="P8687" cm="1">
        <f t="array" ref="P8687">IF(Q8687&gt;0,INDEX(Q8687:Q30411,MATCH(TRUE,INDEX(Q8687:Q30411="",,),0)-1),"")</f>
        <v>11</v>
      </c>
      <c r="Q8687">
        <v>2</v>
      </c>
      <c r="R8687">
        <f t="shared" si="139"/>
        <v>0</v>
      </c>
    </row>
    <row r="8688" spans="1:18" x14ac:dyDescent="0.3">
      <c r="A8688" t="s">
        <v>603</v>
      </c>
      <c r="B8688" s="1">
        <v>38496</v>
      </c>
      <c r="C8688" t="s">
        <v>16</v>
      </c>
      <c r="D8688" t="s">
        <v>688</v>
      </c>
      <c r="E8688" t="s">
        <v>689</v>
      </c>
      <c r="G8688" s="6" t="s">
        <v>29</v>
      </c>
      <c r="H8688" t="s">
        <v>53</v>
      </c>
      <c r="I8688" t="s">
        <v>26</v>
      </c>
      <c r="J8688" t="s">
        <v>27</v>
      </c>
      <c r="K8688">
        <v>26</v>
      </c>
      <c r="L8688">
        <v>16.5</v>
      </c>
      <c r="M8688" t="s">
        <v>74</v>
      </c>
      <c r="N8688">
        <v>16.5</v>
      </c>
      <c r="P8688" cm="1">
        <f t="array" ref="P8688">IF(Q8688&gt;0,INDEX(Q8688:Q30412,MATCH(TRUE,INDEX(Q8688:Q30412="",,),0)-1),"")</f>
        <v>11</v>
      </c>
      <c r="Q8688">
        <v>2</v>
      </c>
      <c r="R8688">
        <f t="shared" si="139"/>
        <v>0</v>
      </c>
    </row>
    <row r="8689" spans="1:18" x14ac:dyDescent="0.3">
      <c r="A8689" t="s">
        <v>603</v>
      </c>
      <c r="B8689" s="1">
        <v>38496</v>
      </c>
      <c r="C8689" t="s">
        <v>16</v>
      </c>
      <c r="D8689" t="s">
        <v>688</v>
      </c>
      <c r="E8689" t="s">
        <v>689</v>
      </c>
      <c r="G8689" s="6" t="s">
        <v>29</v>
      </c>
      <c r="H8689" t="s">
        <v>25</v>
      </c>
      <c r="I8689" t="s">
        <v>26</v>
      </c>
      <c r="J8689" t="s">
        <v>27</v>
      </c>
      <c r="K8689">
        <v>61</v>
      </c>
      <c r="L8689">
        <v>15.9</v>
      </c>
      <c r="M8689" t="s">
        <v>74</v>
      </c>
      <c r="N8689">
        <v>15.9</v>
      </c>
      <c r="P8689" cm="1">
        <f t="array" ref="P8689">IF(Q8689&gt;0,INDEX(Q8689:Q30413,MATCH(TRUE,INDEX(Q8689:Q30413="",,),0)-1),"")</f>
        <v>11</v>
      </c>
      <c r="Q8689">
        <v>2</v>
      </c>
      <c r="R8689">
        <f t="shared" si="139"/>
        <v>0</v>
      </c>
    </row>
    <row r="8690" spans="1:18" x14ac:dyDescent="0.3">
      <c r="A8690" t="s">
        <v>603</v>
      </c>
      <c r="B8690" s="1">
        <v>38496</v>
      </c>
      <c r="C8690" t="s">
        <v>16</v>
      </c>
      <c r="D8690" t="s">
        <v>688</v>
      </c>
      <c r="E8690" t="s">
        <v>689</v>
      </c>
      <c r="G8690" s="6" t="s">
        <v>29</v>
      </c>
      <c r="H8690" t="s">
        <v>41</v>
      </c>
      <c r="I8690" t="s">
        <v>26</v>
      </c>
      <c r="J8690" t="s">
        <v>27</v>
      </c>
      <c r="K8690">
        <v>53</v>
      </c>
      <c r="L8690">
        <v>30.85</v>
      </c>
      <c r="M8690" t="s">
        <v>74</v>
      </c>
      <c r="N8690">
        <v>30.85</v>
      </c>
      <c r="P8690" cm="1">
        <f t="array" ref="P8690">IF(Q8690&gt;0,INDEX(Q8690:Q30414,MATCH(TRUE,INDEX(Q8690:Q30414="",,),0)-1),"")</f>
        <v>11</v>
      </c>
      <c r="Q8690">
        <v>2</v>
      </c>
      <c r="R8690">
        <f t="shared" si="139"/>
        <v>0</v>
      </c>
    </row>
    <row r="8691" spans="1:18" x14ac:dyDescent="0.3">
      <c r="A8691" t="s">
        <v>603</v>
      </c>
      <c r="B8691" s="1">
        <v>38496</v>
      </c>
      <c r="C8691" t="s">
        <v>16</v>
      </c>
      <c r="D8691" t="s">
        <v>688</v>
      </c>
      <c r="E8691" t="s">
        <v>689</v>
      </c>
      <c r="G8691" s="6" t="s">
        <v>29</v>
      </c>
      <c r="H8691" t="s">
        <v>43</v>
      </c>
      <c r="I8691" t="s">
        <v>26</v>
      </c>
      <c r="J8691" t="s">
        <v>27</v>
      </c>
      <c r="K8691">
        <v>156</v>
      </c>
      <c r="L8691">
        <v>9.5500000000000007</v>
      </c>
      <c r="M8691" t="s">
        <v>74</v>
      </c>
      <c r="N8691">
        <v>9.5500000000000007</v>
      </c>
      <c r="P8691" cm="1">
        <f t="array" ref="P8691">IF(Q8691&gt;0,INDEX(Q8691:Q30415,MATCH(TRUE,INDEX(Q8691:Q30415="",,),0)-1),"")</f>
        <v>11</v>
      </c>
      <c r="Q8691">
        <v>2</v>
      </c>
      <c r="R8691">
        <f t="shared" si="139"/>
        <v>0</v>
      </c>
    </row>
    <row r="8692" spans="1:18" x14ac:dyDescent="0.3">
      <c r="A8692" t="s">
        <v>603</v>
      </c>
      <c r="B8692" s="1">
        <v>38496</v>
      </c>
      <c r="C8692" t="s">
        <v>16</v>
      </c>
      <c r="D8692" t="s">
        <v>688</v>
      </c>
      <c r="E8692" t="s">
        <v>689</v>
      </c>
      <c r="G8692" t="s">
        <v>19</v>
      </c>
      <c r="H8692" t="s">
        <v>28</v>
      </c>
      <c r="I8692" t="s">
        <v>21</v>
      </c>
      <c r="J8692" t="s">
        <v>22</v>
      </c>
      <c r="K8692">
        <v>81</v>
      </c>
      <c r="L8692">
        <v>75</v>
      </c>
      <c r="M8692" t="s">
        <v>606</v>
      </c>
      <c r="N8692">
        <v>78</v>
      </c>
      <c r="P8692" cm="1">
        <f t="array" ref="P8692">IF(Q8692&gt;0,INDEX(Q8692:Q30416,MATCH(TRUE,INDEX(Q8692:Q30416="",,),0)-1),"")</f>
        <v>11</v>
      </c>
      <c r="Q8692">
        <v>3</v>
      </c>
      <c r="R8692">
        <f t="shared" si="139"/>
        <v>0</v>
      </c>
    </row>
    <row r="8693" spans="1:18" x14ac:dyDescent="0.3">
      <c r="A8693" t="s">
        <v>603</v>
      </c>
      <c r="B8693" s="1">
        <v>38496</v>
      </c>
      <c r="C8693" t="s">
        <v>16</v>
      </c>
      <c r="D8693" t="s">
        <v>688</v>
      </c>
      <c r="E8693" t="s">
        <v>689</v>
      </c>
      <c r="G8693" t="s">
        <v>19</v>
      </c>
      <c r="H8693" t="s">
        <v>28</v>
      </c>
      <c r="I8693" t="s">
        <v>26</v>
      </c>
      <c r="J8693" t="s">
        <v>27</v>
      </c>
      <c r="K8693">
        <v>731</v>
      </c>
      <c r="L8693">
        <v>20.65</v>
      </c>
      <c r="M8693" t="s">
        <v>606</v>
      </c>
      <c r="N8693">
        <v>52.5</v>
      </c>
      <c r="P8693" cm="1">
        <f t="array" ref="P8693">IF(Q8693&gt;0,INDEX(Q8693:Q30417,MATCH(TRUE,INDEX(Q8693:Q30417="",,),0)-1),"")</f>
        <v>11</v>
      </c>
      <c r="Q8693">
        <v>3</v>
      </c>
      <c r="R8693">
        <f t="shared" si="139"/>
        <v>0</v>
      </c>
    </row>
    <row r="8694" spans="1:18" x14ac:dyDescent="0.3">
      <c r="A8694" t="s">
        <v>603</v>
      </c>
      <c r="B8694" s="1">
        <v>38496</v>
      </c>
      <c r="C8694" t="s">
        <v>16</v>
      </c>
      <c r="D8694" t="s">
        <v>688</v>
      </c>
      <c r="E8694" t="s">
        <v>689</v>
      </c>
      <c r="G8694" s="6" t="s">
        <v>29</v>
      </c>
      <c r="H8694" t="s">
        <v>41</v>
      </c>
      <c r="I8694" t="s">
        <v>21</v>
      </c>
      <c r="J8694" t="s">
        <v>22</v>
      </c>
      <c r="K8694">
        <v>16</v>
      </c>
      <c r="L8694">
        <v>183</v>
      </c>
      <c r="M8694" t="s">
        <v>606</v>
      </c>
      <c r="N8694">
        <v>183</v>
      </c>
      <c r="P8694" cm="1">
        <f t="array" ref="P8694">IF(Q8694&gt;0,INDEX(Q8694:Q30418,MATCH(TRUE,INDEX(Q8694:Q30418="",,),0)-1),"")</f>
        <v>11</v>
      </c>
      <c r="Q8694">
        <v>3</v>
      </c>
      <c r="R8694">
        <f t="shared" si="139"/>
        <v>0</v>
      </c>
    </row>
    <row r="8695" spans="1:18" x14ac:dyDescent="0.3">
      <c r="A8695" t="s">
        <v>603</v>
      </c>
      <c r="B8695" s="1">
        <v>38496</v>
      </c>
      <c r="C8695" t="s">
        <v>16</v>
      </c>
      <c r="D8695" t="s">
        <v>688</v>
      </c>
      <c r="E8695" t="s">
        <v>689</v>
      </c>
      <c r="G8695" s="6" t="s">
        <v>29</v>
      </c>
      <c r="H8695" t="s">
        <v>43</v>
      </c>
      <c r="I8695" t="s">
        <v>21</v>
      </c>
      <c r="J8695" t="s">
        <v>22</v>
      </c>
      <c r="K8695">
        <v>23</v>
      </c>
      <c r="L8695">
        <v>132</v>
      </c>
      <c r="M8695" t="s">
        <v>606</v>
      </c>
      <c r="N8695">
        <v>132</v>
      </c>
      <c r="P8695" cm="1">
        <f t="array" ref="P8695">IF(Q8695&gt;0,INDEX(Q8695:Q30419,MATCH(TRUE,INDEX(Q8695:Q30419="",,),0)-1),"")</f>
        <v>11</v>
      </c>
      <c r="Q8695">
        <v>3</v>
      </c>
      <c r="R8695">
        <f t="shared" si="139"/>
        <v>0</v>
      </c>
    </row>
    <row r="8696" spans="1:18" x14ac:dyDescent="0.3">
      <c r="A8696" t="s">
        <v>603</v>
      </c>
      <c r="B8696" s="1">
        <v>38496</v>
      </c>
      <c r="C8696" t="s">
        <v>16</v>
      </c>
      <c r="D8696" t="s">
        <v>688</v>
      </c>
      <c r="E8696" t="s">
        <v>689</v>
      </c>
      <c r="G8696" s="6" t="s">
        <v>29</v>
      </c>
      <c r="H8696" t="s">
        <v>53</v>
      </c>
      <c r="I8696" t="s">
        <v>26</v>
      </c>
      <c r="J8696" t="s">
        <v>27</v>
      </c>
      <c r="K8696">
        <v>26</v>
      </c>
      <c r="L8696">
        <v>16.5</v>
      </c>
      <c r="M8696" t="s">
        <v>606</v>
      </c>
      <c r="N8696">
        <v>16.5</v>
      </c>
      <c r="P8696" cm="1">
        <f t="array" ref="P8696">IF(Q8696&gt;0,INDEX(Q8696:Q30420,MATCH(TRUE,INDEX(Q8696:Q30420="",,),0)-1),"")</f>
        <v>11</v>
      </c>
      <c r="Q8696">
        <v>3</v>
      </c>
      <c r="R8696">
        <f t="shared" si="139"/>
        <v>0</v>
      </c>
    </row>
    <row r="8697" spans="1:18" x14ac:dyDescent="0.3">
      <c r="A8697" t="s">
        <v>603</v>
      </c>
      <c r="B8697" s="1">
        <v>38496</v>
      </c>
      <c r="C8697" t="s">
        <v>16</v>
      </c>
      <c r="D8697" t="s">
        <v>688</v>
      </c>
      <c r="E8697" t="s">
        <v>689</v>
      </c>
      <c r="G8697" s="6" t="s">
        <v>29</v>
      </c>
      <c r="H8697" t="s">
        <v>25</v>
      </c>
      <c r="I8697" t="s">
        <v>26</v>
      </c>
      <c r="J8697" t="s">
        <v>27</v>
      </c>
      <c r="K8697">
        <v>61</v>
      </c>
      <c r="L8697">
        <v>15.9</v>
      </c>
      <c r="M8697" t="s">
        <v>606</v>
      </c>
      <c r="N8697">
        <v>15.9</v>
      </c>
      <c r="P8697" cm="1">
        <f t="array" ref="P8697">IF(Q8697&gt;0,INDEX(Q8697:Q30421,MATCH(TRUE,INDEX(Q8697:Q30421="",,),0)-1),"")</f>
        <v>11</v>
      </c>
      <c r="Q8697">
        <v>3</v>
      </c>
      <c r="R8697">
        <f t="shared" si="139"/>
        <v>0</v>
      </c>
    </row>
    <row r="8698" spans="1:18" x14ac:dyDescent="0.3">
      <c r="A8698" t="s">
        <v>603</v>
      </c>
      <c r="B8698" s="1">
        <v>38496</v>
      </c>
      <c r="C8698" t="s">
        <v>16</v>
      </c>
      <c r="D8698" t="s">
        <v>688</v>
      </c>
      <c r="E8698" t="s">
        <v>689</v>
      </c>
      <c r="G8698" s="6" t="s">
        <v>29</v>
      </c>
      <c r="H8698" t="s">
        <v>41</v>
      </c>
      <c r="I8698" t="s">
        <v>26</v>
      </c>
      <c r="J8698" t="s">
        <v>27</v>
      </c>
      <c r="K8698">
        <v>53</v>
      </c>
      <c r="L8698">
        <v>30.85</v>
      </c>
      <c r="M8698" t="s">
        <v>606</v>
      </c>
      <c r="N8698">
        <v>30.85</v>
      </c>
      <c r="P8698" cm="1">
        <f t="array" ref="P8698">IF(Q8698&gt;0,INDEX(Q8698:Q30422,MATCH(TRUE,INDEX(Q8698:Q30422="",,),0)-1),"")</f>
        <v>11</v>
      </c>
      <c r="Q8698">
        <v>3</v>
      </c>
      <c r="R8698">
        <f t="shared" si="139"/>
        <v>0</v>
      </c>
    </row>
    <row r="8699" spans="1:18" x14ac:dyDescent="0.3">
      <c r="A8699" t="s">
        <v>603</v>
      </c>
      <c r="B8699" s="1">
        <v>38496</v>
      </c>
      <c r="C8699" t="s">
        <v>16</v>
      </c>
      <c r="D8699" t="s">
        <v>688</v>
      </c>
      <c r="E8699" t="s">
        <v>689</v>
      </c>
      <c r="G8699" s="6" t="s">
        <v>29</v>
      </c>
      <c r="H8699" t="s">
        <v>43</v>
      </c>
      <c r="I8699" t="s">
        <v>26</v>
      </c>
      <c r="J8699" t="s">
        <v>27</v>
      </c>
      <c r="K8699">
        <v>156</v>
      </c>
      <c r="L8699">
        <v>9.5500000000000007</v>
      </c>
      <c r="M8699" t="s">
        <v>606</v>
      </c>
      <c r="N8699">
        <v>9.5500000000000007</v>
      </c>
      <c r="P8699" cm="1">
        <f t="array" ref="P8699">IF(Q8699&gt;0,INDEX(Q8699:Q30423,MATCH(TRUE,INDEX(Q8699:Q30423="",,),0)-1),"")</f>
        <v>11</v>
      </c>
      <c r="Q8699">
        <v>3</v>
      </c>
      <c r="R8699">
        <f t="shared" si="139"/>
        <v>0</v>
      </c>
    </row>
    <row r="8700" spans="1:18" x14ac:dyDescent="0.3">
      <c r="A8700" t="s">
        <v>603</v>
      </c>
      <c r="B8700" s="1">
        <v>38496</v>
      </c>
      <c r="C8700" t="s">
        <v>16</v>
      </c>
      <c r="D8700" t="s">
        <v>688</v>
      </c>
      <c r="E8700" t="s">
        <v>689</v>
      </c>
      <c r="G8700" t="s">
        <v>19</v>
      </c>
      <c r="H8700" t="s">
        <v>28</v>
      </c>
      <c r="I8700" t="s">
        <v>21</v>
      </c>
      <c r="J8700" t="s">
        <v>22</v>
      </c>
      <c r="K8700">
        <v>81</v>
      </c>
      <c r="L8700">
        <v>75</v>
      </c>
      <c r="M8700" t="s">
        <v>86</v>
      </c>
      <c r="N8700">
        <v>340.77</v>
      </c>
      <c r="P8700" cm="1">
        <f t="array" ref="P8700">IF(Q8700&gt;0,INDEX(Q8700:Q30424,MATCH(TRUE,INDEX(Q8700:Q30424="",,),0)-1),"")</f>
        <v>11</v>
      </c>
      <c r="Q8700">
        <v>4</v>
      </c>
      <c r="R8700">
        <f t="shared" si="139"/>
        <v>0</v>
      </c>
    </row>
    <row r="8701" spans="1:18" x14ac:dyDescent="0.3">
      <c r="A8701" t="s">
        <v>603</v>
      </c>
      <c r="B8701" s="1">
        <v>38496</v>
      </c>
      <c r="C8701" t="s">
        <v>16</v>
      </c>
      <c r="D8701" t="s">
        <v>688</v>
      </c>
      <c r="E8701" t="s">
        <v>689</v>
      </c>
      <c r="G8701" t="s">
        <v>19</v>
      </c>
      <c r="H8701" t="s">
        <v>28</v>
      </c>
      <c r="I8701" t="s">
        <v>26</v>
      </c>
      <c r="J8701" t="s">
        <v>27</v>
      </c>
      <c r="K8701">
        <v>731</v>
      </c>
      <c r="L8701">
        <v>20.65</v>
      </c>
      <c r="M8701" t="s">
        <v>86</v>
      </c>
      <c r="N8701">
        <v>20.65</v>
      </c>
      <c r="P8701" cm="1">
        <f t="array" ref="P8701">IF(Q8701&gt;0,INDEX(Q8701:Q30425,MATCH(TRUE,INDEX(Q8701:Q30425="",,),0)-1),"")</f>
        <v>11</v>
      </c>
      <c r="Q8701">
        <v>4</v>
      </c>
      <c r="R8701">
        <f t="shared" si="139"/>
        <v>0</v>
      </c>
    </row>
    <row r="8702" spans="1:18" x14ac:dyDescent="0.3">
      <c r="A8702" t="s">
        <v>603</v>
      </c>
      <c r="B8702" s="1">
        <v>38496</v>
      </c>
      <c r="C8702" t="s">
        <v>16</v>
      </c>
      <c r="D8702" t="s">
        <v>688</v>
      </c>
      <c r="E8702" t="s">
        <v>689</v>
      </c>
      <c r="G8702" s="6" t="s">
        <v>29</v>
      </c>
      <c r="H8702" t="s">
        <v>41</v>
      </c>
      <c r="I8702" t="s">
        <v>21</v>
      </c>
      <c r="J8702" t="s">
        <v>22</v>
      </c>
      <c r="K8702">
        <v>16</v>
      </c>
      <c r="L8702">
        <v>183</v>
      </c>
      <c r="M8702" t="s">
        <v>86</v>
      </c>
      <c r="N8702">
        <v>183</v>
      </c>
      <c r="P8702" cm="1">
        <f t="array" ref="P8702">IF(Q8702&gt;0,INDEX(Q8702:Q30426,MATCH(TRUE,INDEX(Q8702:Q30426="",,),0)-1),"")</f>
        <v>11</v>
      </c>
      <c r="Q8702">
        <v>4</v>
      </c>
      <c r="R8702">
        <f t="shared" si="139"/>
        <v>0</v>
      </c>
    </row>
    <row r="8703" spans="1:18" x14ac:dyDescent="0.3">
      <c r="A8703" t="s">
        <v>603</v>
      </c>
      <c r="B8703" s="1">
        <v>38496</v>
      </c>
      <c r="C8703" t="s">
        <v>16</v>
      </c>
      <c r="D8703" t="s">
        <v>688</v>
      </c>
      <c r="E8703" t="s">
        <v>689</v>
      </c>
      <c r="G8703" s="6" t="s">
        <v>29</v>
      </c>
      <c r="H8703" t="s">
        <v>43</v>
      </c>
      <c r="I8703" t="s">
        <v>21</v>
      </c>
      <c r="J8703" t="s">
        <v>22</v>
      </c>
      <c r="K8703">
        <v>23</v>
      </c>
      <c r="L8703">
        <v>132</v>
      </c>
      <c r="M8703" t="s">
        <v>86</v>
      </c>
      <c r="N8703">
        <v>132</v>
      </c>
      <c r="P8703" cm="1">
        <f t="array" ref="P8703">IF(Q8703&gt;0,INDEX(Q8703:Q30427,MATCH(TRUE,INDEX(Q8703:Q30427="",,),0)-1),"")</f>
        <v>11</v>
      </c>
      <c r="Q8703">
        <v>4</v>
      </c>
      <c r="R8703">
        <f t="shared" si="139"/>
        <v>0</v>
      </c>
    </row>
    <row r="8704" spans="1:18" x14ac:dyDescent="0.3">
      <c r="A8704" t="s">
        <v>603</v>
      </c>
      <c r="B8704" s="1">
        <v>38496</v>
      </c>
      <c r="C8704" t="s">
        <v>16</v>
      </c>
      <c r="D8704" t="s">
        <v>688</v>
      </c>
      <c r="E8704" t="s">
        <v>689</v>
      </c>
      <c r="G8704" s="6" t="s">
        <v>29</v>
      </c>
      <c r="H8704" t="s">
        <v>53</v>
      </c>
      <c r="I8704" t="s">
        <v>26</v>
      </c>
      <c r="J8704" t="s">
        <v>27</v>
      </c>
      <c r="K8704">
        <v>26</v>
      </c>
      <c r="L8704">
        <v>16.5</v>
      </c>
      <c r="M8704" t="s">
        <v>86</v>
      </c>
      <c r="N8704">
        <v>16.5</v>
      </c>
      <c r="P8704" cm="1">
        <f t="array" ref="P8704">IF(Q8704&gt;0,INDEX(Q8704:Q30428,MATCH(TRUE,INDEX(Q8704:Q30428="",,),0)-1),"")</f>
        <v>11</v>
      </c>
      <c r="Q8704">
        <v>4</v>
      </c>
      <c r="R8704">
        <f t="shared" si="139"/>
        <v>0</v>
      </c>
    </row>
    <row r="8705" spans="1:18" x14ac:dyDescent="0.3">
      <c r="A8705" t="s">
        <v>603</v>
      </c>
      <c r="B8705" s="1">
        <v>38496</v>
      </c>
      <c r="C8705" t="s">
        <v>16</v>
      </c>
      <c r="D8705" t="s">
        <v>688</v>
      </c>
      <c r="E8705" t="s">
        <v>689</v>
      </c>
      <c r="G8705" s="6" t="s">
        <v>29</v>
      </c>
      <c r="H8705" t="s">
        <v>25</v>
      </c>
      <c r="I8705" t="s">
        <v>26</v>
      </c>
      <c r="J8705" t="s">
        <v>27</v>
      </c>
      <c r="K8705">
        <v>61</v>
      </c>
      <c r="L8705">
        <v>15.9</v>
      </c>
      <c r="M8705" t="s">
        <v>86</v>
      </c>
      <c r="N8705">
        <v>15.9</v>
      </c>
      <c r="P8705" cm="1">
        <f t="array" ref="P8705">IF(Q8705&gt;0,INDEX(Q8705:Q30429,MATCH(TRUE,INDEX(Q8705:Q30429="",,),0)-1),"")</f>
        <v>11</v>
      </c>
      <c r="Q8705">
        <v>4</v>
      </c>
      <c r="R8705">
        <f t="shared" si="139"/>
        <v>0</v>
      </c>
    </row>
    <row r="8706" spans="1:18" x14ac:dyDescent="0.3">
      <c r="A8706" t="s">
        <v>603</v>
      </c>
      <c r="B8706" s="1">
        <v>38496</v>
      </c>
      <c r="C8706" t="s">
        <v>16</v>
      </c>
      <c r="D8706" t="s">
        <v>688</v>
      </c>
      <c r="E8706" t="s">
        <v>689</v>
      </c>
      <c r="G8706" s="6" t="s">
        <v>29</v>
      </c>
      <c r="H8706" t="s">
        <v>41</v>
      </c>
      <c r="I8706" t="s">
        <v>26</v>
      </c>
      <c r="J8706" t="s">
        <v>27</v>
      </c>
      <c r="K8706">
        <v>53</v>
      </c>
      <c r="L8706">
        <v>30.85</v>
      </c>
      <c r="M8706" t="s">
        <v>86</v>
      </c>
      <c r="N8706">
        <v>30.85</v>
      </c>
      <c r="P8706" cm="1">
        <f t="array" ref="P8706">IF(Q8706&gt;0,INDEX(Q8706:Q30430,MATCH(TRUE,INDEX(Q8706:Q30430="",,),0)-1),"")</f>
        <v>11</v>
      </c>
      <c r="Q8706">
        <v>4</v>
      </c>
      <c r="R8706">
        <f t="shared" si="139"/>
        <v>0</v>
      </c>
    </row>
    <row r="8707" spans="1:18" x14ac:dyDescent="0.3">
      <c r="A8707" t="s">
        <v>603</v>
      </c>
      <c r="B8707" s="1">
        <v>38496</v>
      </c>
      <c r="C8707" t="s">
        <v>16</v>
      </c>
      <c r="D8707" t="s">
        <v>688</v>
      </c>
      <c r="E8707" t="s">
        <v>689</v>
      </c>
      <c r="G8707" s="6" t="s">
        <v>29</v>
      </c>
      <c r="H8707" t="s">
        <v>43</v>
      </c>
      <c r="I8707" t="s">
        <v>26</v>
      </c>
      <c r="J8707" t="s">
        <v>27</v>
      </c>
      <c r="K8707">
        <v>156</v>
      </c>
      <c r="L8707">
        <v>9.5500000000000007</v>
      </c>
      <c r="M8707" t="s">
        <v>86</v>
      </c>
      <c r="N8707">
        <v>9.5500000000000007</v>
      </c>
      <c r="P8707" cm="1">
        <f t="array" ref="P8707">IF(Q8707&gt;0,INDEX(Q8707:Q30431,MATCH(TRUE,INDEX(Q8707:Q30431="",,),0)-1),"")</f>
        <v>11</v>
      </c>
      <c r="Q8707">
        <v>4</v>
      </c>
      <c r="R8707">
        <f t="shared" si="139"/>
        <v>0</v>
      </c>
    </row>
    <row r="8708" spans="1:18" x14ac:dyDescent="0.3">
      <c r="A8708" t="s">
        <v>603</v>
      </c>
      <c r="B8708" s="1">
        <v>38496</v>
      </c>
      <c r="C8708" t="s">
        <v>16</v>
      </c>
      <c r="D8708" t="s">
        <v>688</v>
      </c>
      <c r="E8708" t="s">
        <v>689</v>
      </c>
      <c r="G8708" t="s">
        <v>19</v>
      </c>
      <c r="H8708" t="s">
        <v>28</v>
      </c>
      <c r="I8708" t="s">
        <v>21</v>
      </c>
      <c r="J8708" t="s">
        <v>22</v>
      </c>
      <c r="K8708">
        <v>81</v>
      </c>
      <c r="L8708">
        <v>75</v>
      </c>
      <c r="M8708" t="s">
        <v>31</v>
      </c>
      <c r="N8708">
        <v>312.8</v>
      </c>
      <c r="P8708" cm="1">
        <f t="array" ref="P8708">IF(Q8708&gt;0,INDEX(Q8708:Q30432,MATCH(TRUE,INDEX(Q8708:Q30432="",,),0)-1),"")</f>
        <v>11</v>
      </c>
      <c r="Q8708">
        <v>5</v>
      </c>
      <c r="R8708">
        <f t="shared" si="139"/>
        <v>0</v>
      </c>
    </row>
    <row r="8709" spans="1:18" x14ac:dyDescent="0.3">
      <c r="A8709" t="s">
        <v>603</v>
      </c>
      <c r="B8709" s="1">
        <v>38496</v>
      </c>
      <c r="C8709" t="s">
        <v>16</v>
      </c>
      <c r="D8709" t="s">
        <v>688</v>
      </c>
      <c r="E8709" t="s">
        <v>689</v>
      </c>
      <c r="G8709" t="s">
        <v>19</v>
      </c>
      <c r="H8709" t="s">
        <v>28</v>
      </c>
      <c r="I8709" t="s">
        <v>26</v>
      </c>
      <c r="J8709" t="s">
        <v>27</v>
      </c>
      <c r="K8709">
        <v>731</v>
      </c>
      <c r="L8709">
        <v>20.65</v>
      </c>
      <c r="M8709" t="s">
        <v>31</v>
      </c>
      <c r="N8709">
        <v>20.65</v>
      </c>
      <c r="P8709" cm="1">
        <f t="array" ref="P8709">IF(Q8709&gt;0,INDEX(Q8709:Q30433,MATCH(TRUE,INDEX(Q8709:Q30433="",,),0)-1),"")</f>
        <v>11</v>
      </c>
      <c r="Q8709">
        <v>5</v>
      </c>
      <c r="R8709">
        <f t="shared" si="139"/>
        <v>0</v>
      </c>
    </row>
    <row r="8710" spans="1:18" x14ac:dyDescent="0.3">
      <c r="A8710" t="s">
        <v>603</v>
      </c>
      <c r="B8710" s="1">
        <v>38496</v>
      </c>
      <c r="C8710" t="s">
        <v>16</v>
      </c>
      <c r="D8710" t="s">
        <v>688</v>
      </c>
      <c r="E8710" t="s">
        <v>689</v>
      </c>
      <c r="G8710" s="6" t="s">
        <v>29</v>
      </c>
      <c r="H8710" t="s">
        <v>41</v>
      </c>
      <c r="I8710" t="s">
        <v>21</v>
      </c>
      <c r="J8710" t="s">
        <v>22</v>
      </c>
      <c r="K8710">
        <v>16</v>
      </c>
      <c r="L8710">
        <v>183</v>
      </c>
      <c r="M8710" t="s">
        <v>31</v>
      </c>
      <c r="N8710">
        <v>183</v>
      </c>
      <c r="P8710" cm="1">
        <f t="array" ref="P8710">IF(Q8710&gt;0,INDEX(Q8710:Q30434,MATCH(TRUE,INDEX(Q8710:Q30434="",,),0)-1),"")</f>
        <v>11</v>
      </c>
      <c r="Q8710">
        <v>5</v>
      </c>
      <c r="R8710">
        <f t="shared" si="139"/>
        <v>0</v>
      </c>
    </row>
    <row r="8711" spans="1:18" x14ac:dyDescent="0.3">
      <c r="A8711" t="s">
        <v>603</v>
      </c>
      <c r="B8711" s="1">
        <v>38496</v>
      </c>
      <c r="C8711" t="s">
        <v>16</v>
      </c>
      <c r="D8711" t="s">
        <v>688</v>
      </c>
      <c r="E8711" t="s">
        <v>689</v>
      </c>
      <c r="G8711" s="6" t="s">
        <v>29</v>
      </c>
      <c r="H8711" t="s">
        <v>43</v>
      </c>
      <c r="I8711" t="s">
        <v>21</v>
      </c>
      <c r="J8711" t="s">
        <v>22</v>
      </c>
      <c r="K8711">
        <v>23</v>
      </c>
      <c r="L8711">
        <v>132</v>
      </c>
      <c r="M8711" t="s">
        <v>31</v>
      </c>
      <c r="N8711">
        <v>132</v>
      </c>
      <c r="P8711" cm="1">
        <f t="array" ref="P8711">IF(Q8711&gt;0,INDEX(Q8711:Q30435,MATCH(TRUE,INDEX(Q8711:Q30435="",,),0)-1),"")</f>
        <v>11</v>
      </c>
      <c r="Q8711">
        <v>5</v>
      </c>
      <c r="R8711">
        <f t="shared" si="139"/>
        <v>0</v>
      </c>
    </row>
    <row r="8712" spans="1:18" x14ac:dyDescent="0.3">
      <c r="A8712" t="s">
        <v>603</v>
      </c>
      <c r="B8712" s="1">
        <v>38496</v>
      </c>
      <c r="C8712" t="s">
        <v>16</v>
      </c>
      <c r="D8712" t="s">
        <v>688</v>
      </c>
      <c r="E8712" t="s">
        <v>689</v>
      </c>
      <c r="G8712" s="6" t="s">
        <v>29</v>
      </c>
      <c r="H8712" t="s">
        <v>53</v>
      </c>
      <c r="I8712" t="s">
        <v>26</v>
      </c>
      <c r="J8712" t="s">
        <v>27</v>
      </c>
      <c r="K8712">
        <v>26</v>
      </c>
      <c r="L8712">
        <v>16.5</v>
      </c>
      <c r="M8712" t="s">
        <v>31</v>
      </c>
      <c r="N8712">
        <v>16.5</v>
      </c>
      <c r="P8712" cm="1">
        <f t="array" ref="P8712">IF(Q8712&gt;0,INDEX(Q8712:Q30436,MATCH(TRUE,INDEX(Q8712:Q30436="",,),0)-1),"")</f>
        <v>11</v>
      </c>
      <c r="Q8712">
        <v>5</v>
      </c>
      <c r="R8712">
        <f t="shared" si="139"/>
        <v>0</v>
      </c>
    </row>
    <row r="8713" spans="1:18" x14ac:dyDescent="0.3">
      <c r="A8713" t="s">
        <v>603</v>
      </c>
      <c r="B8713" s="1">
        <v>38496</v>
      </c>
      <c r="C8713" t="s">
        <v>16</v>
      </c>
      <c r="D8713" t="s">
        <v>688</v>
      </c>
      <c r="E8713" t="s">
        <v>689</v>
      </c>
      <c r="G8713" s="6" t="s">
        <v>29</v>
      </c>
      <c r="H8713" t="s">
        <v>25</v>
      </c>
      <c r="I8713" t="s">
        <v>26</v>
      </c>
      <c r="J8713" t="s">
        <v>27</v>
      </c>
      <c r="K8713">
        <v>61</v>
      </c>
      <c r="L8713">
        <v>15.9</v>
      </c>
      <c r="M8713" t="s">
        <v>31</v>
      </c>
      <c r="N8713">
        <v>15.9</v>
      </c>
      <c r="P8713" cm="1">
        <f t="array" ref="P8713">IF(Q8713&gt;0,INDEX(Q8713:Q30437,MATCH(TRUE,INDEX(Q8713:Q30437="",,),0)-1),"")</f>
        <v>11</v>
      </c>
      <c r="Q8713">
        <v>5</v>
      </c>
      <c r="R8713">
        <f t="shared" si="139"/>
        <v>0</v>
      </c>
    </row>
    <row r="8714" spans="1:18" x14ac:dyDescent="0.3">
      <c r="A8714" t="s">
        <v>603</v>
      </c>
      <c r="B8714" s="1">
        <v>38496</v>
      </c>
      <c r="C8714" t="s">
        <v>16</v>
      </c>
      <c r="D8714" t="s">
        <v>688</v>
      </c>
      <c r="E8714" t="s">
        <v>689</v>
      </c>
      <c r="G8714" s="6" t="s">
        <v>29</v>
      </c>
      <c r="H8714" t="s">
        <v>41</v>
      </c>
      <c r="I8714" t="s">
        <v>26</v>
      </c>
      <c r="J8714" t="s">
        <v>27</v>
      </c>
      <c r="K8714">
        <v>53</v>
      </c>
      <c r="L8714">
        <v>30.85</v>
      </c>
      <c r="M8714" t="s">
        <v>31</v>
      </c>
      <c r="N8714">
        <v>30.85</v>
      </c>
      <c r="P8714" cm="1">
        <f t="array" ref="P8714">IF(Q8714&gt;0,INDEX(Q8714:Q30438,MATCH(TRUE,INDEX(Q8714:Q30438="",,),0)-1),"")</f>
        <v>11</v>
      </c>
      <c r="Q8714">
        <v>5</v>
      </c>
      <c r="R8714">
        <f t="shared" si="139"/>
        <v>0</v>
      </c>
    </row>
    <row r="8715" spans="1:18" x14ac:dyDescent="0.3">
      <c r="A8715" t="s">
        <v>603</v>
      </c>
      <c r="B8715" s="1">
        <v>38496</v>
      </c>
      <c r="C8715" t="s">
        <v>16</v>
      </c>
      <c r="D8715" t="s">
        <v>688</v>
      </c>
      <c r="E8715" t="s">
        <v>689</v>
      </c>
      <c r="G8715" s="6" t="s">
        <v>29</v>
      </c>
      <c r="H8715" t="s">
        <v>43</v>
      </c>
      <c r="I8715" t="s">
        <v>26</v>
      </c>
      <c r="J8715" t="s">
        <v>27</v>
      </c>
      <c r="K8715">
        <v>156</v>
      </c>
      <c r="L8715">
        <v>9.5500000000000007</v>
      </c>
      <c r="M8715" t="s">
        <v>31</v>
      </c>
      <c r="N8715">
        <v>9.5500000000000007</v>
      </c>
      <c r="P8715" cm="1">
        <f t="array" ref="P8715">IF(Q8715&gt;0,INDEX(Q8715:Q30439,MATCH(TRUE,INDEX(Q8715:Q30439="",,),0)-1),"")</f>
        <v>11</v>
      </c>
      <c r="Q8715">
        <v>5</v>
      </c>
      <c r="R8715">
        <f t="shared" si="139"/>
        <v>0</v>
      </c>
    </row>
    <row r="8716" spans="1:18" x14ac:dyDescent="0.3">
      <c r="A8716" t="s">
        <v>603</v>
      </c>
      <c r="B8716" s="1">
        <v>38496</v>
      </c>
      <c r="C8716" t="s">
        <v>16</v>
      </c>
      <c r="D8716" t="s">
        <v>688</v>
      </c>
      <c r="E8716" t="s">
        <v>689</v>
      </c>
      <c r="G8716" t="s">
        <v>19</v>
      </c>
      <c r="H8716" t="s">
        <v>28</v>
      </c>
      <c r="I8716" t="s">
        <v>21</v>
      </c>
      <c r="J8716" t="s">
        <v>22</v>
      </c>
      <c r="K8716">
        <v>81</v>
      </c>
      <c r="L8716">
        <v>75</v>
      </c>
      <c r="M8716" t="s">
        <v>523</v>
      </c>
      <c r="N8716">
        <v>283</v>
      </c>
      <c r="P8716" cm="1">
        <f t="array" ref="P8716">IF(Q8716&gt;0,INDEX(Q8716:Q30440,MATCH(TRUE,INDEX(Q8716:Q30440="",,),0)-1),"")</f>
        <v>11</v>
      </c>
      <c r="Q8716">
        <v>6</v>
      </c>
      <c r="R8716">
        <f t="shared" si="139"/>
        <v>0</v>
      </c>
    </row>
    <row r="8717" spans="1:18" x14ac:dyDescent="0.3">
      <c r="A8717" t="s">
        <v>603</v>
      </c>
      <c r="B8717" s="1">
        <v>38496</v>
      </c>
      <c r="C8717" t="s">
        <v>16</v>
      </c>
      <c r="D8717" t="s">
        <v>688</v>
      </c>
      <c r="E8717" t="s">
        <v>689</v>
      </c>
      <c r="G8717" t="s">
        <v>19</v>
      </c>
      <c r="H8717" t="s">
        <v>28</v>
      </c>
      <c r="I8717" t="s">
        <v>26</v>
      </c>
      <c r="J8717" t="s">
        <v>27</v>
      </c>
      <c r="K8717">
        <v>731</v>
      </c>
      <c r="L8717">
        <v>20.65</v>
      </c>
      <c r="M8717" t="s">
        <v>523</v>
      </c>
      <c r="N8717">
        <v>20.65</v>
      </c>
      <c r="P8717" cm="1">
        <f t="array" ref="P8717">IF(Q8717&gt;0,INDEX(Q8717:Q30441,MATCH(TRUE,INDEX(Q8717:Q30441="",,),0)-1),"")</f>
        <v>11</v>
      </c>
      <c r="Q8717">
        <v>6</v>
      </c>
      <c r="R8717">
        <f t="shared" si="139"/>
        <v>0</v>
      </c>
    </row>
    <row r="8718" spans="1:18" x14ac:dyDescent="0.3">
      <c r="A8718" t="s">
        <v>603</v>
      </c>
      <c r="B8718" s="1">
        <v>38496</v>
      </c>
      <c r="C8718" t="s">
        <v>16</v>
      </c>
      <c r="D8718" t="s">
        <v>688</v>
      </c>
      <c r="E8718" t="s">
        <v>689</v>
      </c>
      <c r="G8718" s="6" t="s">
        <v>29</v>
      </c>
      <c r="H8718" t="s">
        <v>41</v>
      </c>
      <c r="I8718" t="s">
        <v>21</v>
      </c>
      <c r="J8718" t="s">
        <v>22</v>
      </c>
      <c r="K8718">
        <v>16</v>
      </c>
      <c r="L8718">
        <v>183</v>
      </c>
      <c r="M8718" t="s">
        <v>523</v>
      </c>
      <c r="N8718">
        <v>183</v>
      </c>
      <c r="P8718" cm="1">
        <f t="array" ref="P8718">IF(Q8718&gt;0,INDEX(Q8718:Q30442,MATCH(TRUE,INDEX(Q8718:Q30442="",,),0)-1),"")</f>
        <v>11</v>
      </c>
      <c r="Q8718">
        <v>6</v>
      </c>
      <c r="R8718">
        <f t="shared" si="139"/>
        <v>0</v>
      </c>
    </row>
    <row r="8719" spans="1:18" x14ac:dyDescent="0.3">
      <c r="A8719" t="s">
        <v>603</v>
      </c>
      <c r="B8719" s="1">
        <v>38496</v>
      </c>
      <c r="C8719" t="s">
        <v>16</v>
      </c>
      <c r="D8719" t="s">
        <v>688</v>
      </c>
      <c r="E8719" t="s">
        <v>689</v>
      </c>
      <c r="G8719" s="6" t="s">
        <v>29</v>
      </c>
      <c r="H8719" t="s">
        <v>43</v>
      </c>
      <c r="I8719" t="s">
        <v>21</v>
      </c>
      <c r="J8719" t="s">
        <v>22</v>
      </c>
      <c r="K8719">
        <v>23</v>
      </c>
      <c r="L8719">
        <v>132</v>
      </c>
      <c r="M8719" t="s">
        <v>523</v>
      </c>
      <c r="N8719">
        <v>132</v>
      </c>
      <c r="P8719" cm="1">
        <f t="array" ref="P8719">IF(Q8719&gt;0,INDEX(Q8719:Q30443,MATCH(TRUE,INDEX(Q8719:Q30443="",,),0)-1),"")</f>
        <v>11</v>
      </c>
      <c r="Q8719">
        <v>6</v>
      </c>
      <c r="R8719">
        <f t="shared" si="139"/>
        <v>0</v>
      </c>
    </row>
    <row r="8720" spans="1:18" x14ac:dyDescent="0.3">
      <c r="A8720" t="s">
        <v>603</v>
      </c>
      <c r="B8720" s="1">
        <v>38496</v>
      </c>
      <c r="C8720" t="s">
        <v>16</v>
      </c>
      <c r="D8720" t="s">
        <v>688</v>
      </c>
      <c r="E8720" t="s">
        <v>689</v>
      </c>
      <c r="G8720" s="6" t="s">
        <v>29</v>
      </c>
      <c r="H8720" t="s">
        <v>53</v>
      </c>
      <c r="I8720" t="s">
        <v>26</v>
      </c>
      <c r="J8720" t="s">
        <v>27</v>
      </c>
      <c r="K8720">
        <v>26</v>
      </c>
      <c r="L8720">
        <v>16.5</v>
      </c>
      <c r="M8720" t="s">
        <v>523</v>
      </c>
      <c r="N8720">
        <v>16.5</v>
      </c>
      <c r="P8720" cm="1">
        <f t="array" ref="P8720">IF(Q8720&gt;0,INDEX(Q8720:Q30444,MATCH(TRUE,INDEX(Q8720:Q30444="",,),0)-1),"")</f>
        <v>11</v>
      </c>
      <c r="Q8720">
        <v>6</v>
      </c>
      <c r="R8720">
        <f t="shared" si="139"/>
        <v>0</v>
      </c>
    </row>
    <row r="8721" spans="1:18" x14ac:dyDescent="0.3">
      <c r="A8721" t="s">
        <v>603</v>
      </c>
      <c r="B8721" s="1">
        <v>38496</v>
      </c>
      <c r="C8721" t="s">
        <v>16</v>
      </c>
      <c r="D8721" t="s">
        <v>688</v>
      </c>
      <c r="E8721" t="s">
        <v>689</v>
      </c>
      <c r="G8721" s="6" t="s">
        <v>29</v>
      </c>
      <c r="H8721" t="s">
        <v>25</v>
      </c>
      <c r="I8721" t="s">
        <v>26</v>
      </c>
      <c r="J8721" t="s">
        <v>27</v>
      </c>
      <c r="K8721">
        <v>61</v>
      </c>
      <c r="L8721">
        <v>15.9</v>
      </c>
      <c r="M8721" t="s">
        <v>523</v>
      </c>
      <c r="N8721">
        <v>15.9</v>
      </c>
      <c r="P8721" cm="1">
        <f t="array" ref="P8721">IF(Q8721&gt;0,INDEX(Q8721:Q30445,MATCH(TRUE,INDEX(Q8721:Q30445="",,),0)-1),"")</f>
        <v>11</v>
      </c>
      <c r="Q8721">
        <v>6</v>
      </c>
      <c r="R8721">
        <f t="shared" si="139"/>
        <v>0</v>
      </c>
    </row>
    <row r="8722" spans="1:18" x14ac:dyDescent="0.3">
      <c r="A8722" t="s">
        <v>603</v>
      </c>
      <c r="B8722" s="1">
        <v>38496</v>
      </c>
      <c r="C8722" t="s">
        <v>16</v>
      </c>
      <c r="D8722" t="s">
        <v>688</v>
      </c>
      <c r="E8722" t="s">
        <v>689</v>
      </c>
      <c r="G8722" s="6" t="s">
        <v>29</v>
      </c>
      <c r="H8722" t="s">
        <v>41</v>
      </c>
      <c r="I8722" t="s">
        <v>26</v>
      </c>
      <c r="J8722" t="s">
        <v>27</v>
      </c>
      <c r="K8722">
        <v>53</v>
      </c>
      <c r="L8722">
        <v>30.85</v>
      </c>
      <c r="M8722" t="s">
        <v>523</v>
      </c>
      <c r="N8722">
        <v>30.85</v>
      </c>
      <c r="P8722" cm="1">
        <f t="array" ref="P8722">IF(Q8722&gt;0,INDEX(Q8722:Q30446,MATCH(TRUE,INDEX(Q8722:Q30446="",,),0)-1),"")</f>
        <v>11</v>
      </c>
      <c r="Q8722">
        <v>6</v>
      </c>
      <c r="R8722">
        <f t="shared" si="139"/>
        <v>0</v>
      </c>
    </row>
    <row r="8723" spans="1:18" x14ac:dyDescent="0.3">
      <c r="A8723" t="s">
        <v>603</v>
      </c>
      <c r="B8723" s="1">
        <v>38496</v>
      </c>
      <c r="C8723" t="s">
        <v>16</v>
      </c>
      <c r="D8723" t="s">
        <v>688</v>
      </c>
      <c r="E8723" t="s">
        <v>689</v>
      </c>
      <c r="G8723" s="6" t="s">
        <v>29</v>
      </c>
      <c r="H8723" t="s">
        <v>43</v>
      </c>
      <c r="I8723" t="s">
        <v>26</v>
      </c>
      <c r="J8723" t="s">
        <v>27</v>
      </c>
      <c r="K8723">
        <v>156</v>
      </c>
      <c r="L8723">
        <v>9.5500000000000007</v>
      </c>
      <c r="M8723" t="s">
        <v>523</v>
      </c>
      <c r="N8723">
        <v>9.5500000000000007</v>
      </c>
      <c r="P8723" cm="1">
        <f t="array" ref="P8723">IF(Q8723&gt;0,INDEX(Q8723:Q30447,MATCH(TRUE,INDEX(Q8723:Q30447="",,),0)-1),"")</f>
        <v>11</v>
      </c>
      <c r="Q8723">
        <v>6</v>
      </c>
      <c r="R8723">
        <f t="shared" si="139"/>
        <v>0</v>
      </c>
    </row>
    <row r="8724" spans="1:18" x14ac:dyDescent="0.3">
      <c r="A8724" t="s">
        <v>603</v>
      </c>
      <c r="B8724" s="1">
        <v>38496</v>
      </c>
      <c r="C8724" t="s">
        <v>16</v>
      </c>
      <c r="D8724" t="s">
        <v>688</v>
      </c>
      <c r="E8724" t="s">
        <v>689</v>
      </c>
      <c r="G8724" t="s">
        <v>19</v>
      </c>
      <c r="H8724" t="s">
        <v>28</v>
      </c>
      <c r="I8724" t="s">
        <v>21</v>
      </c>
      <c r="J8724" t="s">
        <v>22</v>
      </c>
      <c r="K8724">
        <v>81</v>
      </c>
      <c r="L8724">
        <v>75</v>
      </c>
      <c r="M8724" t="s">
        <v>32</v>
      </c>
      <c r="N8724">
        <v>100</v>
      </c>
      <c r="P8724" cm="1">
        <f t="array" ref="P8724">IF(Q8724&gt;0,INDEX(Q8724:Q30448,MATCH(TRUE,INDEX(Q8724:Q30448="",,),0)-1),"")</f>
        <v>11</v>
      </c>
      <c r="Q8724">
        <v>7</v>
      </c>
      <c r="R8724">
        <f t="shared" si="139"/>
        <v>0</v>
      </c>
    </row>
    <row r="8725" spans="1:18" x14ac:dyDescent="0.3">
      <c r="A8725" t="s">
        <v>603</v>
      </c>
      <c r="B8725" s="1">
        <v>38496</v>
      </c>
      <c r="C8725" t="s">
        <v>16</v>
      </c>
      <c r="D8725" t="s">
        <v>688</v>
      </c>
      <c r="E8725" t="s">
        <v>689</v>
      </c>
      <c r="G8725" t="s">
        <v>19</v>
      </c>
      <c r="H8725" t="s">
        <v>28</v>
      </c>
      <c r="I8725" t="s">
        <v>26</v>
      </c>
      <c r="J8725" t="s">
        <v>27</v>
      </c>
      <c r="K8725">
        <v>731</v>
      </c>
      <c r="L8725">
        <v>20.65</v>
      </c>
      <c r="M8725" t="s">
        <v>32</v>
      </c>
      <c r="N8725">
        <v>37.049999999999997</v>
      </c>
      <c r="P8725" cm="1">
        <f t="array" ref="P8725">IF(Q8725&gt;0,INDEX(Q8725:Q30449,MATCH(TRUE,INDEX(Q8725:Q30449="",,),0)-1),"")</f>
        <v>11</v>
      </c>
      <c r="Q8725">
        <v>7</v>
      </c>
      <c r="R8725">
        <f t="shared" si="139"/>
        <v>0</v>
      </c>
    </row>
    <row r="8726" spans="1:18" x14ac:dyDescent="0.3">
      <c r="A8726" t="s">
        <v>603</v>
      </c>
      <c r="B8726" s="1">
        <v>38496</v>
      </c>
      <c r="C8726" t="s">
        <v>16</v>
      </c>
      <c r="D8726" t="s">
        <v>688</v>
      </c>
      <c r="E8726" t="s">
        <v>689</v>
      </c>
      <c r="G8726" s="6" t="s">
        <v>29</v>
      </c>
      <c r="H8726" t="s">
        <v>41</v>
      </c>
      <c r="I8726" t="s">
        <v>21</v>
      </c>
      <c r="J8726" t="s">
        <v>22</v>
      </c>
      <c r="K8726">
        <v>16</v>
      </c>
      <c r="L8726">
        <v>183</v>
      </c>
      <c r="M8726" t="s">
        <v>32</v>
      </c>
      <c r="N8726">
        <v>183</v>
      </c>
      <c r="P8726" cm="1">
        <f t="array" ref="P8726">IF(Q8726&gt;0,INDEX(Q8726:Q30450,MATCH(TRUE,INDEX(Q8726:Q30450="",,),0)-1),"")</f>
        <v>11</v>
      </c>
      <c r="Q8726">
        <v>7</v>
      </c>
      <c r="R8726">
        <f t="shared" si="139"/>
        <v>0</v>
      </c>
    </row>
    <row r="8727" spans="1:18" x14ac:dyDescent="0.3">
      <c r="A8727" t="s">
        <v>603</v>
      </c>
      <c r="B8727" s="1">
        <v>38496</v>
      </c>
      <c r="C8727" t="s">
        <v>16</v>
      </c>
      <c r="D8727" t="s">
        <v>688</v>
      </c>
      <c r="E8727" t="s">
        <v>689</v>
      </c>
      <c r="G8727" s="6" t="s">
        <v>29</v>
      </c>
      <c r="H8727" t="s">
        <v>43</v>
      </c>
      <c r="I8727" t="s">
        <v>21</v>
      </c>
      <c r="J8727" t="s">
        <v>22</v>
      </c>
      <c r="K8727">
        <v>23</v>
      </c>
      <c r="L8727">
        <v>132</v>
      </c>
      <c r="M8727" t="s">
        <v>32</v>
      </c>
      <c r="N8727">
        <v>132</v>
      </c>
      <c r="P8727" cm="1">
        <f t="array" ref="P8727">IF(Q8727&gt;0,INDEX(Q8727:Q30451,MATCH(TRUE,INDEX(Q8727:Q30451="",,),0)-1),"")</f>
        <v>11</v>
      </c>
      <c r="Q8727">
        <v>7</v>
      </c>
      <c r="R8727">
        <f t="shared" si="139"/>
        <v>0</v>
      </c>
    </row>
    <row r="8728" spans="1:18" x14ac:dyDescent="0.3">
      <c r="A8728" t="s">
        <v>603</v>
      </c>
      <c r="B8728" s="1">
        <v>38496</v>
      </c>
      <c r="C8728" t="s">
        <v>16</v>
      </c>
      <c r="D8728" t="s">
        <v>688</v>
      </c>
      <c r="E8728" t="s">
        <v>689</v>
      </c>
      <c r="G8728" s="6" t="s">
        <v>29</v>
      </c>
      <c r="H8728" t="s">
        <v>53</v>
      </c>
      <c r="I8728" t="s">
        <v>26</v>
      </c>
      <c r="J8728" t="s">
        <v>27</v>
      </c>
      <c r="K8728">
        <v>26</v>
      </c>
      <c r="L8728">
        <v>16.5</v>
      </c>
      <c r="M8728" t="s">
        <v>32</v>
      </c>
      <c r="N8728">
        <v>16.5</v>
      </c>
      <c r="P8728" cm="1">
        <f t="array" ref="P8728">IF(Q8728&gt;0,INDEX(Q8728:Q30452,MATCH(TRUE,INDEX(Q8728:Q30452="",,),0)-1),"")</f>
        <v>11</v>
      </c>
      <c r="Q8728">
        <v>7</v>
      </c>
      <c r="R8728">
        <f t="shared" ref="R8728:R8791" si="140">IF(P8728="","",0)</f>
        <v>0</v>
      </c>
    </row>
    <row r="8729" spans="1:18" x14ac:dyDescent="0.3">
      <c r="A8729" t="s">
        <v>603</v>
      </c>
      <c r="B8729" s="1">
        <v>38496</v>
      </c>
      <c r="C8729" t="s">
        <v>16</v>
      </c>
      <c r="D8729" t="s">
        <v>688</v>
      </c>
      <c r="E8729" t="s">
        <v>689</v>
      </c>
      <c r="G8729" s="6" t="s">
        <v>29</v>
      </c>
      <c r="H8729" t="s">
        <v>25</v>
      </c>
      <c r="I8729" t="s">
        <v>26</v>
      </c>
      <c r="J8729" t="s">
        <v>27</v>
      </c>
      <c r="K8729">
        <v>61</v>
      </c>
      <c r="L8729">
        <v>15.9</v>
      </c>
      <c r="M8729" t="s">
        <v>32</v>
      </c>
      <c r="N8729">
        <v>15.9</v>
      </c>
      <c r="P8729" cm="1">
        <f t="array" ref="P8729">IF(Q8729&gt;0,INDEX(Q8729:Q30453,MATCH(TRUE,INDEX(Q8729:Q30453="",,),0)-1),"")</f>
        <v>11</v>
      </c>
      <c r="Q8729">
        <v>7</v>
      </c>
      <c r="R8729">
        <f t="shared" si="140"/>
        <v>0</v>
      </c>
    </row>
    <row r="8730" spans="1:18" x14ac:dyDescent="0.3">
      <c r="A8730" t="s">
        <v>603</v>
      </c>
      <c r="B8730" s="1">
        <v>38496</v>
      </c>
      <c r="C8730" t="s">
        <v>16</v>
      </c>
      <c r="D8730" t="s">
        <v>688</v>
      </c>
      <c r="E8730" t="s">
        <v>689</v>
      </c>
      <c r="G8730" s="6" t="s">
        <v>29</v>
      </c>
      <c r="H8730" t="s">
        <v>41</v>
      </c>
      <c r="I8730" t="s">
        <v>26</v>
      </c>
      <c r="J8730" t="s">
        <v>27</v>
      </c>
      <c r="K8730">
        <v>53</v>
      </c>
      <c r="L8730">
        <v>30.85</v>
      </c>
      <c r="M8730" t="s">
        <v>32</v>
      </c>
      <c r="N8730">
        <v>30.85</v>
      </c>
      <c r="P8730" cm="1">
        <f t="array" ref="P8730">IF(Q8730&gt;0,INDEX(Q8730:Q30454,MATCH(TRUE,INDEX(Q8730:Q30454="",,),0)-1),"")</f>
        <v>11</v>
      </c>
      <c r="Q8730">
        <v>7</v>
      </c>
      <c r="R8730">
        <f t="shared" si="140"/>
        <v>0</v>
      </c>
    </row>
    <row r="8731" spans="1:18" x14ac:dyDescent="0.3">
      <c r="A8731" t="s">
        <v>603</v>
      </c>
      <c r="B8731" s="1">
        <v>38496</v>
      </c>
      <c r="C8731" t="s">
        <v>16</v>
      </c>
      <c r="D8731" t="s">
        <v>688</v>
      </c>
      <c r="E8731" t="s">
        <v>689</v>
      </c>
      <c r="G8731" s="6" t="s">
        <v>29</v>
      </c>
      <c r="H8731" t="s">
        <v>43</v>
      </c>
      <c r="I8731" t="s">
        <v>26</v>
      </c>
      <c r="J8731" t="s">
        <v>27</v>
      </c>
      <c r="K8731">
        <v>156</v>
      </c>
      <c r="L8731">
        <v>9.5500000000000007</v>
      </c>
      <c r="M8731" t="s">
        <v>32</v>
      </c>
      <c r="N8731">
        <v>9.5500000000000007</v>
      </c>
      <c r="P8731" cm="1">
        <f t="array" ref="P8731">IF(Q8731&gt;0,INDEX(Q8731:Q30455,MATCH(TRUE,INDEX(Q8731:Q30455="",,),0)-1),"")</f>
        <v>11</v>
      </c>
      <c r="Q8731">
        <v>7</v>
      </c>
      <c r="R8731">
        <f t="shared" si="140"/>
        <v>0</v>
      </c>
    </row>
    <row r="8732" spans="1:18" x14ac:dyDescent="0.3">
      <c r="A8732" t="s">
        <v>603</v>
      </c>
      <c r="B8732" s="1">
        <v>38496</v>
      </c>
      <c r="C8732" t="s">
        <v>16</v>
      </c>
      <c r="D8732" t="s">
        <v>688</v>
      </c>
      <c r="E8732" t="s">
        <v>689</v>
      </c>
      <c r="G8732" t="s">
        <v>19</v>
      </c>
      <c r="H8732" t="s">
        <v>28</v>
      </c>
      <c r="I8732" t="s">
        <v>21</v>
      </c>
      <c r="J8732" t="s">
        <v>22</v>
      </c>
      <c r="K8732">
        <v>81</v>
      </c>
      <c r="L8732">
        <v>75</v>
      </c>
      <c r="M8732" t="s">
        <v>44</v>
      </c>
      <c r="N8732">
        <v>75</v>
      </c>
      <c r="P8732" cm="1">
        <f t="array" ref="P8732">IF(Q8732&gt;0,INDEX(Q8732:Q30456,MATCH(TRUE,INDEX(Q8732:Q30456="",,),0)-1),"")</f>
        <v>11</v>
      </c>
      <c r="Q8732">
        <v>8</v>
      </c>
      <c r="R8732">
        <f t="shared" si="140"/>
        <v>0</v>
      </c>
    </row>
    <row r="8733" spans="1:18" x14ac:dyDescent="0.3">
      <c r="A8733" t="s">
        <v>603</v>
      </c>
      <c r="B8733" s="1">
        <v>38496</v>
      </c>
      <c r="C8733" t="s">
        <v>16</v>
      </c>
      <c r="D8733" t="s">
        <v>688</v>
      </c>
      <c r="E8733" t="s">
        <v>689</v>
      </c>
      <c r="G8733" t="s">
        <v>19</v>
      </c>
      <c r="H8733" t="s">
        <v>28</v>
      </c>
      <c r="I8733" t="s">
        <v>26</v>
      </c>
      <c r="J8733" t="s">
        <v>27</v>
      </c>
      <c r="K8733">
        <v>731</v>
      </c>
      <c r="L8733">
        <v>20.65</v>
      </c>
      <c r="M8733" t="s">
        <v>44</v>
      </c>
      <c r="N8733">
        <v>38.17</v>
      </c>
      <c r="P8733" cm="1">
        <f t="array" ref="P8733">IF(Q8733&gt;0,INDEX(Q8733:Q30457,MATCH(TRUE,INDEX(Q8733:Q30457="",,),0)-1),"")</f>
        <v>11</v>
      </c>
      <c r="Q8733">
        <v>8</v>
      </c>
      <c r="R8733">
        <f t="shared" si="140"/>
        <v>0</v>
      </c>
    </row>
    <row r="8734" spans="1:18" x14ac:dyDescent="0.3">
      <c r="A8734" t="s">
        <v>603</v>
      </c>
      <c r="B8734" s="1">
        <v>38496</v>
      </c>
      <c r="C8734" t="s">
        <v>16</v>
      </c>
      <c r="D8734" t="s">
        <v>688</v>
      </c>
      <c r="E8734" t="s">
        <v>689</v>
      </c>
      <c r="G8734" s="6" t="s">
        <v>29</v>
      </c>
      <c r="H8734" t="s">
        <v>41</v>
      </c>
      <c r="I8734" t="s">
        <v>21</v>
      </c>
      <c r="J8734" t="s">
        <v>22</v>
      </c>
      <c r="K8734">
        <v>16</v>
      </c>
      <c r="L8734">
        <v>183</v>
      </c>
      <c r="M8734" t="s">
        <v>44</v>
      </c>
      <c r="N8734">
        <v>183</v>
      </c>
      <c r="P8734" cm="1">
        <f t="array" ref="P8734">IF(Q8734&gt;0,INDEX(Q8734:Q30458,MATCH(TRUE,INDEX(Q8734:Q30458="",,),0)-1),"")</f>
        <v>11</v>
      </c>
      <c r="Q8734">
        <v>8</v>
      </c>
      <c r="R8734">
        <f t="shared" si="140"/>
        <v>0</v>
      </c>
    </row>
    <row r="8735" spans="1:18" x14ac:dyDescent="0.3">
      <c r="A8735" t="s">
        <v>603</v>
      </c>
      <c r="B8735" s="1">
        <v>38496</v>
      </c>
      <c r="C8735" t="s">
        <v>16</v>
      </c>
      <c r="D8735" t="s">
        <v>688</v>
      </c>
      <c r="E8735" t="s">
        <v>689</v>
      </c>
      <c r="G8735" s="6" t="s">
        <v>29</v>
      </c>
      <c r="H8735" t="s">
        <v>43</v>
      </c>
      <c r="I8735" t="s">
        <v>21</v>
      </c>
      <c r="J8735" t="s">
        <v>22</v>
      </c>
      <c r="K8735">
        <v>23</v>
      </c>
      <c r="L8735">
        <v>132</v>
      </c>
      <c r="M8735" t="s">
        <v>44</v>
      </c>
      <c r="N8735">
        <v>132</v>
      </c>
      <c r="P8735" cm="1">
        <f t="array" ref="P8735">IF(Q8735&gt;0,INDEX(Q8735:Q30459,MATCH(TRUE,INDEX(Q8735:Q30459="",,),0)-1),"")</f>
        <v>11</v>
      </c>
      <c r="Q8735">
        <v>8</v>
      </c>
      <c r="R8735">
        <f t="shared" si="140"/>
        <v>0</v>
      </c>
    </row>
    <row r="8736" spans="1:18" x14ac:dyDescent="0.3">
      <c r="A8736" t="s">
        <v>603</v>
      </c>
      <c r="B8736" s="1">
        <v>38496</v>
      </c>
      <c r="C8736" t="s">
        <v>16</v>
      </c>
      <c r="D8736" t="s">
        <v>688</v>
      </c>
      <c r="E8736" t="s">
        <v>689</v>
      </c>
      <c r="G8736" s="6" t="s">
        <v>29</v>
      </c>
      <c r="H8736" t="s">
        <v>53</v>
      </c>
      <c r="I8736" t="s">
        <v>26</v>
      </c>
      <c r="J8736" t="s">
        <v>27</v>
      </c>
      <c r="K8736">
        <v>26</v>
      </c>
      <c r="L8736">
        <v>16.5</v>
      </c>
      <c r="M8736" t="s">
        <v>44</v>
      </c>
      <c r="N8736">
        <v>16.5</v>
      </c>
      <c r="P8736" cm="1">
        <f t="array" ref="P8736">IF(Q8736&gt;0,INDEX(Q8736:Q30460,MATCH(TRUE,INDEX(Q8736:Q30460="",,),0)-1),"")</f>
        <v>11</v>
      </c>
      <c r="Q8736">
        <v>8</v>
      </c>
      <c r="R8736">
        <f t="shared" si="140"/>
        <v>0</v>
      </c>
    </row>
    <row r="8737" spans="1:18" x14ac:dyDescent="0.3">
      <c r="A8737" t="s">
        <v>603</v>
      </c>
      <c r="B8737" s="1">
        <v>38496</v>
      </c>
      <c r="C8737" t="s">
        <v>16</v>
      </c>
      <c r="D8737" t="s">
        <v>688</v>
      </c>
      <c r="E8737" t="s">
        <v>689</v>
      </c>
      <c r="G8737" s="6" t="s">
        <v>29</v>
      </c>
      <c r="H8737" t="s">
        <v>25</v>
      </c>
      <c r="I8737" t="s">
        <v>26</v>
      </c>
      <c r="J8737" t="s">
        <v>27</v>
      </c>
      <c r="K8737">
        <v>61</v>
      </c>
      <c r="L8737">
        <v>15.9</v>
      </c>
      <c r="M8737" t="s">
        <v>44</v>
      </c>
      <c r="N8737">
        <v>15.9</v>
      </c>
      <c r="P8737" cm="1">
        <f t="array" ref="P8737">IF(Q8737&gt;0,INDEX(Q8737:Q30461,MATCH(TRUE,INDEX(Q8737:Q30461="",,),0)-1),"")</f>
        <v>11</v>
      </c>
      <c r="Q8737">
        <v>8</v>
      </c>
      <c r="R8737">
        <f t="shared" si="140"/>
        <v>0</v>
      </c>
    </row>
    <row r="8738" spans="1:18" x14ac:dyDescent="0.3">
      <c r="A8738" t="s">
        <v>603</v>
      </c>
      <c r="B8738" s="1">
        <v>38496</v>
      </c>
      <c r="C8738" t="s">
        <v>16</v>
      </c>
      <c r="D8738" t="s">
        <v>688</v>
      </c>
      <c r="E8738" t="s">
        <v>689</v>
      </c>
      <c r="G8738" s="6" t="s">
        <v>29</v>
      </c>
      <c r="H8738" t="s">
        <v>41</v>
      </c>
      <c r="I8738" t="s">
        <v>26</v>
      </c>
      <c r="J8738" t="s">
        <v>27</v>
      </c>
      <c r="K8738">
        <v>53</v>
      </c>
      <c r="L8738">
        <v>30.85</v>
      </c>
      <c r="M8738" t="s">
        <v>44</v>
      </c>
      <c r="N8738">
        <v>30.85</v>
      </c>
      <c r="P8738" cm="1">
        <f t="array" ref="P8738">IF(Q8738&gt;0,INDEX(Q8738:Q30462,MATCH(TRUE,INDEX(Q8738:Q30462="",,),0)-1),"")</f>
        <v>11</v>
      </c>
      <c r="Q8738">
        <v>8</v>
      </c>
      <c r="R8738">
        <f t="shared" si="140"/>
        <v>0</v>
      </c>
    </row>
    <row r="8739" spans="1:18" x14ac:dyDescent="0.3">
      <c r="A8739" t="s">
        <v>603</v>
      </c>
      <c r="B8739" s="1">
        <v>38496</v>
      </c>
      <c r="C8739" t="s">
        <v>16</v>
      </c>
      <c r="D8739" t="s">
        <v>688</v>
      </c>
      <c r="E8739" t="s">
        <v>689</v>
      </c>
      <c r="G8739" s="6" t="s">
        <v>29</v>
      </c>
      <c r="H8739" t="s">
        <v>43</v>
      </c>
      <c r="I8739" t="s">
        <v>26</v>
      </c>
      <c r="J8739" t="s">
        <v>27</v>
      </c>
      <c r="K8739">
        <v>156</v>
      </c>
      <c r="L8739">
        <v>9.5500000000000007</v>
      </c>
      <c r="M8739" t="s">
        <v>44</v>
      </c>
      <c r="N8739">
        <v>9.5500000000000007</v>
      </c>
      <c r="P8739" cm="1">
        <f t="array" ref="P8739">IF(Q8739&gt;0,INDEX(Q8739:Q30463,MATCH(TRUE,INDEX(Q8739:Q30463="",,),0)-1),"")</f>
        <v>11</v>
      </c>
      <c r="Q8739">
        <v>8</v>
      </c>
      <c r="R8739">
        <f t="shared" si="140"/>
        <v>0</v>
      </c>
    </row>
    <row r="8740" spans="1:18" x14ac:dyDescent="0.3">
      <c r="A8740" t="s">
        <v>603</v>
      </c>
      <c r="B8740" s="1">
        <v>38496</v>
      </c>
      <c r="C8740" t="s">
        <v>16</v>
      </c>
      <c r="D8740" t="s">
        <v>688</v>
      </c>
      <c r="E8740" t="s">
        <v>689</v>
      </c>
      <c r="G8740" t="s">
        <v>19</v>
      </c>
      <c r="H8740" t="s">
        <v>28</v>
      </c>
      <c r="I8740" t="s">
        <v>21</v>
      </c>
      <c r="J8740" t="s">
        <v>22</v>
      </c>
      <c r="K8740">
        <v>81</v>
      </c>
      <c r="L8740">
        <v>75</v>
      </c>
      <c r="M8740" t="s">
        <v>530</v>
      </c>
      <c r="N8740">
        <v>80</v>
      </c>
      <c r="P8740" cm="1">
        <f t="array" ref="P8740">IF(Q8740&gt;0,INDEX(Q8740:Q30464,MATCH(TRUE,INDEX(Q8740:Q30464="",,),0)-1),"")</f>
        <v>11</v>
      </c>
      <c r="Q8740">
        <v>9</v>
      </c>
      <c r="R8740">
        <f t="shared" si="140"/>
        <v>0</v>
      </c>
    </row>
    <row r="8741" spans="1:18" x14ac:dyDescent="0.3">
      <c r="A8741" t="s">
        <v>603</v>
      </c>
      <c r="B8741" s="1">
        <v>38496</v>
      </c>
      <c r="C8741" t="s">
        <v>16</v>
      </c>
      <c r="D8741" t="s">
        <v>688</v>
      </c>
      <c r="E8741" t="s">
        <v>689</v>
      </c>
      <c r="G8741" t="s">
        <v>19</v>
      </c>
      <c r="H8741" t="s">
        <v>28</v>
      </c>
      <c r="I8741" t="s">
        <v>26</v>
      </c>
      <c r="J8741" t="s">
        <v>27</v>
      </c>
      <c r="K8741">
        <v>731</v>
      </c>
      <c r="L8741">
        <v>20.65</v>
      </c>
      <c r="M8741" t="s">
        <v>530</v>
      </c>
      <c r="N8741">
        <v>35.65</v>
      </c>
      <c r="P8741" cm="1">
        <f t="array" ref="P8741">IF(Q8741&gt;0,INDEX(Q8741:Q30465,MATCH(TRUE,INDEX(Q8741:Q30465="",,),0)-1),"")</f>
        <v>11</v>
      </c>
      <c r="Q8741">
        <v>9</v>
      </c>
      <c r="R8741">
        <f t="shared" si="140"/>
        <v>0</v>
      </c>
    </row>
    <row r="8742" spans="1:18" x14ac:dyDescent="0.3">
      <c r="A8742" t="s">
        <v>603</v>
      </c>
      <c r="B8742" s="1">
        <v>38496</v>
      </c>
      <c r="C8742" t="s">
        <v>16</v>
      </c>
      <c r="D8742" t="s">
        <v>688</v>
      </c>
      <c r="E8742" t="s">
        <v>689</v>
      </c>
      <c r="G8742" s="6" t="s">
        <v>29</v>
      </c>
      <c r="H8742" t="s">
        <v>41</v>
      </c>
      <c r="I8742" t="s">
        <v>21</v>
      </c>
      <c r="J8742" t="s">
        <v>22</v>
      </c>
      <c r="K8742">
        <v>16</v>
      </c>
      <c r="L8742">
        <v>183</v>
      </c>
      <c r="M8742" t="s">
        <v>530</v>
      </c>
      <c r="N8742">
        <v>183</v>
      </c>
      <c r="P8742" cm="1">
        <f t="array" ref="P8742">IF(Q8742&gt;0,INDEX(Q8742:Q30466,MATCH(TRUE,INDEX(Q8742:Q30466="",,),0)-1),"")</f>
        <v>11</v>
      </c>
      <c r="Q8742">
        <v>9</v>
      </c>
      <c r="R8742">
        <f t="shared" si="140"/>
        <v>0</v>
      </c>
    </row>
    <row r="8743" spans="1:18" x14ac:dyDescent="0.3">
      <c r="A8743" t="s">
        <v>603</v>
      </c>
      <c r="B8743" s="1">
        <v>38496</v>
      </c>
      <c r="C8743" t="s">
        <v>16</v>
      </c>
      <c r="D8743" t="s">
        <v>688</v>
      </c>
      <c r="E8743" t="s">
        <v>689</v>
      </c>
      <c r="G8743" s="6" t="s">
        <v>29</v>
      </c>
      <c r="H8743" t="s">
        <v>43</v>
      </c>
      <c r="I8743" t="s">
        <v>21</v>
      </c>
      <c r="J8743" t="s">
        <v>22</v>
      </c>
      <c r="K8743">
        <v>23</v>
      </c>
      <c r="L8743">
        <v>132</v>
      </c>
      <c r="M8743" t="s">
        <v>530</v>
      </c>
      <c r="N8743">
        <v>132</v>
      </c>
      <c r="P8743" cm="1">
        <f t="array" ref="P8743">IF(Q8743&gt;0,INDEX(Q8743:Q30467,MATCH(TRUE,INDEX(Q8743:Q30467="",,),0)-1),"")</f>
        <v>11</v>
      </c>
      <c r="Q8743">
        <v>9</v>
      </c>
      <c r="R8743">
        <f t="shared" si="140"/>
        <v>0</v>
      </c>
    </row>
    <row r="8744" spans="1:18" x14ac:dyDescent="0.3">
      <c r="A8744" t="s">
        <v>603</v>
      </c>
      <c r="B8744" s="1">
        <v>38496</v>
      </c>
      <c r="C8744" t="s">
        <v>16</v>
      </c>
      <c r="D8744" t="s">
        <v>688</v>
      </c>
      <c r="E8744" t="s">
        <v>689</v>
      </c>
      <c r="G8744" s="6" t="s">
        <v>29</v>
      </c>
      <c r="H8744" t="s">
        <v>53</v>
      </c>
      <c r="I8744" t="s">
        <v>26</v>
      </c>
      <c r="J8744" t="s">
        <v>27</v>
      </c>
      <c r="K8744">
        <v>26</v>
      </c>
      <c r="L8744">
        <v>16.5</v>
      </c>
      <c r="M8744" t="s">
        <v>530</v>
      </c>
      <c r="N8744">
        <v>16.5</v>
      </c>
      <c r="P8744" cm="1">
        <f t="array" ref="P8744">IF(Q8744&gt;0,INDEX(Q8744:Q30468,MATCH(TRUE,INDEX(Q8744:Q30468="",,),0)-1),"")</f>
        <v>11</v>
      </c>
      <c r="Q8744">
        <v>9</v>
      </c>
      <c r="R8744">
        <f t="shared" si="140"/>
        <v>0</v>
      </c>
    </row>
    <row r="8745" spans="1:18" x14ac:dyDescent="0.3">
      <c r="A8745" t="s">
        <v>603</v>
      </c>
      <c r="B8745" s="1">
        <v>38496</v>
      </c>
      <c r="C8745" t="s">
        <v>16</v>
      </c>
      <c r="D8745" t="s">
        <v>688</v>
      </c>
      <c r="E8745" t="s">
        <v>689</v>
      </c>
      <c r="G8745" s="6" t="s">
        <v>29</v>
      </c>
      <c r="H8745" t="s">
        <v>25</v>
      </c>
      <c r="I8745" t="s">
        <v>26</v>
      </c>
      <c r="J8745" t="s">
        <v>27</v>
      </c>
      <c r="K8745">
        <v>61</v>
      </c>
      <c r="L8745">
        <v>15.9</v>
      </c>
      <c r="M8745" t="s">
        <v>530</v>
      </c>
      <c r="N8745">
        <v>15.9</v>
      </c>
      <c r="P8745" cm="1">
        <f t="array" ref="P8745">IF(Q8745&gt;0,INDEX(Q8745:Q30469,MATCH(TRUE,INDEX(Q8745:Q30469="",,),0)-1),"")</f>
        <v>11</v>
      </c>
      <c r="Q8745">
        <v>9</v>
      </c>
      <c r="R8745">
        <f t="shared" si="140"/>
        <v>0</v>
      </c>
    </row>
    <row r="8746" spans="1:18" x14ac:dyDescent="0.3">
      <c r="A8746" t="s">
        <v>603</v>
      </c>
      <c r="B8746" s="1">
        <v>38496</v>
      </c>
      <c r="C8746" t="s">
        <v>16</v>
      </c>
      <c r="D8746" t="s">
        <v>688</v>
      </c>
      <c r="E8746" t="s">
        <v>689</v>
      </c>
      <c r="G8746" s="6" t="s">
        <v>29</v>
      </c>
      <c r="H8746" t="s">
        <v>41</v>
      </c>
      <c r="I8746" t="s">
        <v>26</v>
      </c>
      <c r="J8746" t="s">
        <v>27</v>
      </c>
      <c r="K8746">
        <v>53</v>
      </c>
      <c r="L8746">
        <v>30.85</v>
      </c>
      <c r="M8746" t="s">
        <v>530</v>
      </c>
      <c r="N8746">
        <v>30.85</v>
      </c>
      <c r="P8746" cm="1">
        <f t="array" ref="P8746">IF(Q8746&gt;0,INDEX(Q8746:Q30470,MATCH(TRUE,INDEX(Q8746:Q30470="",,),0)-1),"")</f>
        <v>11</v>
      </c>
      <c r="Q8746">
        <v>9</v>
      </c>
      <c r="R8746">
        <f t="shared" si="140"/>
        <v>0</v>
      </c>
    </row>
    <row r="8747" spans="1:18" x14ac:dyDescent="0.3">
      <c r="A8747" t="s">
        <v>603</v>
      </c>
      <c r="B8747" s="1">
        <v>38496</v>
      </c>
      <c r="C8747" t="s">
        <v>16</v>
      </c>
      <c r="D8747" t="s">
        <v>688</v>
      </c>
      <c r="E8747" t="s">
        <v>689</v>
      </c>
      <c r="G8747" s="6" t="s">
        <v>29</v>
      </c>
      <c r="H8747" t="s">
        <v>43</v>
      </c>
      <c r="I8747" t="s">
        <v>26</v>
      </c>
      <c r="J8747" t="s">
        <v>27</v>
      </c>
      <c r="K8747">
        <v>156</v>
      </c>
      <c r="L8747">
        <v>9.5500000000000007</v>
      </c>
      <c r="M8747" t="s">
        <v>530</v>
      </c>
      <c r="N8747">
        <v>9.5500000000000007</v>
      </c>
      <c r="P8747" cm="1">
        <f t="array" ref="P8747">IF(Q8747&gt;0,INDEX(Q8747:Q30471,MATCH(TRUE,INDEX(Q8747:Q30471="",,),0)-1),"")</f>
        <v>11</v>
      </c>
      <c r="Q8747">
        <v>9</v>
      </c>
      <c r="R8747">
        <f t="shared" si="140"/>
        <v>0</v>
      </c>
    </row>
    <row r="8748" spans="1:18" x14ac:dyDescent="0.3">
      <c r="A8748" t="s">
        <v>603</v>
      </c>
      <c r="B8748" s="1">
        <v>38496</v>
      </c>
      <c r="C8748" t="s">
        <v>16</v>
      </c>
      <c r="D8748" t="s">
        <v>688</v>
      </c>
      <c r="E8748" t="s">
        <v>689</v>
      </c>
      <c r="G8748" t="s">
        <v>19</v>
      </c>
      <c r="H8748" t="s">
        <v>28</v>
      </c>
      <c r="I8748" t="s">
        <v>21</v>
      </c>
      <c r="J8748" t="s">
        <v>22</v>
      </c>
      <c r="K8748">
        <v>81</v>
      </c>
      <c r="L8748">
        <v>75</v>
      </c>
      <c r="M8748" t="s">
        <v>54</v>
      </c>
      <c r="N8748">
        <v>150.19999999999999</v>
      </c>
      <c r="P8748" cm="1">
        <f t="array" ref="P8748">IF(Q8748&gt;0,INDEX(Q8748:Q30472,MATCH(TRUE,INDEX(Q8748:Q30472="",,),0)-1),"")</f>
        <v>11</v>
      </c>
      <c r="Q8748">
        <v>10</v>
      </c>
      <c r="R8748">
        <f t="shared" si="140"/>
        <v>0</v>
      </c>
    </row>
    <row r="8749" spans="1:18" x14ac:dyDescent="0.3">
      <c r="A8749" t="s">
        <v>603</v>
      </c>
      <c r="B8749" s="1">
        <v>38496</v>
      </c>
      <c r="C8749" t="s">
        <v>16</v>
      </c>
      <c r="D8749" t="s">
        <v>688</v>
      </c>
      <c r="E8749" t="s">
        <v>689</v>
      </c>
      <c r="G8749" t="s">
        <v>19</v>
      </c>
      <c r="H8749" t="s">
        <v>28</v>
      </c>
      <c r="I8749" t="s">
        <v>26</v>
      </c>
      <c r="J8749" t="s">
        <v>27</v>
      </c>
      <c r="K8749">
        <v>731</v>
      </c>
      <c r="L8749">
        <v>20.65</v>
      </c>
      <c r="M8749" t="s">
        <v>54</v>
      </c>
      <c r="N8749">
        <v>22.65</v>
      </c>
      <c r="P8749" cm="1">
        <f t="array" ref="P8749">IF(Q8749&gt;0,INDEX(Q8749:Q30473,MATCH(TRUE,INDEX(Q8749:Q30473="",,),0)-1),"")</f>
        <v>11</v>
      </c>
      <c r="Q8749">
        <v>10</v>
      </c>
      <c r="R8749">
        <f t="shared" si="140"/>
        <v>0</v>
      </c>
    </row>
    <row r="8750" spans="1:18" x14ac:dyDescent="0.3">
      <c r="A8750" t="s">
        <v>603</v>
      </c>
      <c r="B8750" s="1">
        <v>38496</v>
      </c>
      <c r="C8750" t="s">
        <v>16</v>
      </c>
      <c r="D8750" t="s">
        <v>688</v>
      </c>
      <c r="E8750" t="s">
        <v>689</v>
      </c>
      <c r="G8750" s="6" t="s">
        <v>29</v>
      </c>
      <c r="H8750" t="s">
        <v>41</v>
      </c>
      <c r="I8750" t="s">
        <v>21</v>
      </c>
      <c r="J8750" t="s">
        <v>22</v>
      </c>
      <c r="K8750">
        <v>16</v>
      </c>
      <c r="L8750">
        <v>183</v>
      </c>
      <c r="M8750" t="s">
        <v>54</v>
      </c>
      <c r="N8750">
        <v>183</v>
      </c>
      <c r="P8750" cm="1">
        <f t="array" ref="P8750">IF(Q8750&gt;0,INDEX(Q8750:Q30474,MATCH(TRUE,INDEX(Q8750:Q30474="",,),0)-1),"")</f>
        <v>11</v>
      </c>
      <c r="Q8750">
        <v>10</v>
      </c>
      <c r="R8750">
        <f t="shared" si="140"/>
        <v>0</v>
      </c>
    </row>
    <row r="8751" spans="1:18" x14ac:dyDescent="0.3">
      <c r="A8751" t="s">
        <v>603</v>
      </c>
      <c r="B8751" s="1">
        <v>38496</v>
      </c>
      <c r="C8751" t="s">
        <v>16</v>
      </c>
      <c r="D8751" t="s">
        <v>688</v>
      </c>
      <c r="E8751" t="s">
        <v>689</v>
      </c>
      <c r="G8751" s="6" t="s">
        <v>29</v>
      </c>
      <c r="H8751" t="s">
        <v>43</v>
      </c>
      <c r="I8751" t="s">
        <v>21</v>
      </c>
      <c r="J8751" t="s">
        <v>22</v>
      </c>
      <c r="K8751">
        <v>23</v>
      </c>
      <c r="L8751">
        <v>132</v>
      </c>
      <c r="M8751" t="s">
        <v>54</v>
      </c>
      <c r="N8751">
        <v>132</v>
      </c>
      <c r="P8751" cm="1">
        <f t="array" ref="P8751">IF(Q8751&gt;0,INDEX(Q8751:Q30475,MATCH(TRUE,INDEX(Q8751:Q30475="",,),0)-1),"")</f>
        <v>11</v>
      </c>
      <c r="Q8751">
        <v>10</v>
      </c>
      <c r="R8751">
        <f t="shared" si="140"/>
        <v>0</v>
      </c>
    </row>
    <row r="8752" spans="1:18" x14ac:dyDescent="0.3">
      <c r="A8752" t="s">
        <v>603</v>
      </c>
      <c r="B8752" s="1">
        <v>38496</v>
      </c>
      <c r="C8752" t="s">
        <v>16</v>
      </c>
      <c r="D8752" t="s">
        <v>688</v>
      </c>
      <c r="E8752" t="s">
        <v>689</v>
      </c>
      <c r="G8752" s="6" t="s">
        <v>29</v>
      </c>
      <c r="H8752" t="s">
        <v>53</v>
      </c>
      <c r="I8752" t="s">
        <v>26</v>
      </c>
      <c r="J8752" t="s">
        <v>27</v>
      </c>
      <c r="K8752">
        <v>26</v>
      </c>
      <c r="L8752">
        <v>16.5</v>
      </c>
      <c r="M8752" t="s">
        <v>54</v>
      </c>
      <c r="N8752">
        <v>16.5</v>
      </c>
      <c r="P8752" cm="1">
        <f t="array" ref="P8752">IF(Q8752&gt;0,INDEX(Q8752:Q30476,MATCH(TRUE,INDEX(Q8752:Q30476="",,),0)-1),"")</f>
        <v>11</v>
      </c>
      <c r="Q8752">
        <v>10</v>
      </c>
      <c r="R8752">
        <f t="shared" si="140"/>
        <v>0</v>
      </c>
    </row>
    <row r="8753" spans="1:18" x14ac:dyDescent="0.3">
      <c r="A8753" t="s">
        <v>603</v>
      </c>
      <c r="B8753" s="1">
        <v>38496</v>
      </c>
      <c r="C8753" t="s">
        <v>16</v>
      </c>
      <c r="D8753" t="s">
        <v>688</v>
      </c>
      <c r="E8753" t="s">
        <v>689</v>
      </c>
      <c r="G8753" s="6" t="s">
        <v>29</v>
      </c>
      <c r="H8753" t="s">
        <v>25</v>
      </c>
      <c r="I8753" t="s">
        <v>26</v>
      </c>
      <c r="J8753" t="s">
        <v>27</v>
      </c>
      <c r="K8753">
        <v>61</v>
      </c>
      <c r="L8753">
        <v>15.9</v>
      </c>
      <c r="M8753" t="s">
        <v>54</v>
      </c>
      <c r="N8753">
        <v>15.9</v>
      </c>
      <c r="P8753" cm="1">
        <f t="array" ref="P8753">IF(Q8753&gt;0,INDEX(Q8753:Q30477,MATCH(TRUE,INDEX(Q8753:Q30477="",,),0)-1),"")</f>
        <v>11</v>
      </c>
      <c r="Q8753">
        <v>10</v>
      </c>
      <c r="R8753">
        <f t="shared" si="140"/>
        <v>0</v>
      </c>
    </row>
    <row r="8754" spans="1:18" x14ac:dyDescent="0.3">
      <c r="A8754" t="s">
        <v>603</v>
      </c>
      <c r="B8754" s="1">
        <v>38496</v>
      </c>
      <c r="C8754" t="s">
        <v>16</v>
      </c>
      <c r="D8754" t="s">
        <v>688</v>
      </c>
      <c r="E8754" t="s">
        <v>689</v>
      </c>
      <c r="G8754" s="6" t="s">
        <v>29</v>
      </c>
      <c r="H8754" t="s">
        <v>41</v>
      </c>
      <c r="I8754" t="s">
        <v>26</v>
      </c>
      <c r="J8754" t="s">
        <v>27</v>
      </c>
      <c r="K8754">
        <v>53</v>
      </c>
      <c r="L8754">
        <v>30.85</v>
      </c>
      <c r="M8754" t="s">
        <v>54</v>
      </c>
      <c r="N8754">
        <v>30.85</v>
      </c>
      <c r="P8754" cm="1">
        <f t="array" ref="P8754">IF(Q8754&gt;0,INDEX(Q8754:Q30478,MATCH(TRUE,INDEX(Q8754:Q30478="",,),0)-1),"")</f>
        <v>11</v>
      </c>
      <c r="Q8754">
        <v>10</v>
      </c>
      <c r="R8754">
        <f t="shared" si="140"/>
        <v>0</v>
      </c>
    </row>
    <row r="8755" spans="1:18" x14ac:dyDescent="0.3">
      <c r="A8755" t="s">
        <v>603</v>
      </c>
      <c r="B8755" s="1">
        <v>38496</v>
      </c>
      <c r="C8755" t="s">
        <v>16</v>
      </c>
      <c r="D8755" t="s">
        <v>688</v>
      </c>
      <c r="E8755" t="s">
        <v>689</v>
      </c>
      <c r="G8755" s="6" t="s">
        <v>29</v>
      </c>
      <c r="H8755" t="s">
        <v>43</v>
      </c>
      <c r="I8755" t="s">
        <v>26</v>
      </c>
      <c r="J8755" t="s">
        <v>27</v>
      </c>
      <c r="K8755">
        <v>156</v>
      </c>
      <c r="L8755">
        <v>9.5500000000000007</v>
      </c>
      <c r="M8755" t="s">
        <v>54</v>
      </c>
      <c r="N8755">
        <v>9.5500000000000007</v>
      </c>
      <c r="P8755" cm="1">
        <f t="array" ref="P8755">IF(Q8755&gt;0,INDEX(Q8755:Q30479,MATCH(TRUE,INDEX(Q8755:Q30479="",,),0)-1),"")</f>
        <v>11</v>
      </c>
      <c r="Q8755">
        <v>10</v>
      </c>
      <c r="R8755">
        <f t="shared" si="140"/>
        <v>0</v>
      </c>
    </row>
    <row r="8756" spans="1:18" x14ac:dyDescent="0.3">
      <c r="A8756" t="s">
        <v>603</v>
      </c>
      <c r="B8756" s="1">
        <v>38496</v>
      </c>
      <c r="C8756" t="s">
        <v>16</v>
      </c>
      <c r="D8756" t="s">
        <v>688</v>
      </c>
      <c r="E8756" t="s">
        <v>689</v>
      </c>
      <c r="G8756" t="s">
        <v>19</v>
      </c>
      <c r="H8756" t="s">
        <v>28</v>
      </c>
      <c r="I8756" t="s">
        <v>21</v>
      </c>
      <c r="J8756" t="s">
        <v>22</v>
      </c>
      <c r="K8756">
        <v>81</v>
      </c>
      <c r="L8756">
        <v>75</v>
      </c>
      <c r="M8756" t="s">
        <v>34</v>
      </c>
      <c r="N8756">
        <v>100</v>
      </c>
      <c r="P8756" cm="1">
        <f t="array" ref="P8756">IF(Q8756&gt;0,INDEX(Q8756:Q30480,MATCH(TRUE,INDEX(Q8756:Q30480="",,),0)-1),"")</f>
        <v>11</v>
      </c>
      <c r="Q8756">
        <v>11</v>
      </c>
      <c r="R8756">
        <f t="shared" si="140"/>
        <v>0</v>
      </c>
    </row>
    <row r="8757" spans="1:18" x14ac:dyDescent="0.3">
      <c r="A8757" t="s">
        <v>603</v>
      </c>
      <c r="B8757" s="1">
        <v>38496</v>
      </c>
      <c r="C8757" t="s">
        <v>16</v>
      </c>
      <c r="D8757" t="s">
        <v>688</v>
      </c>
      <c r="E8757" t="s">
        <v>689</v>
      </c>
      <c r="G8757" t="s">
        <v>19</v>
      </c>
      <c r="H8757" t="s">
        <v>28</v>
      </c>
      <c r="I8757" t="s">
        <v>26</v>
      </c>
      <c r="J8757" t="s">
        <v>27</v>
      </c>
      <c r="K8757">
        <v>731</v>
      </c>
      <c r="L8757">
        <v>20.65</v>
      </c>
      <c r="M8757" t="s">
        <v>34</v>
      </c>
      <c r="N8757">
        <v>21.43</v>
      </c>
      <c r="P8757" cm="1">
        <f t="array" ref="P8757">IF(Q8757&gt;0,INDEX(Q8757:Q30481,MATCH(TRUE,INDEX(Q8757:Q30481="",,),0)-1),"")</f>
        <v>11</v>
      </c>
      <c r="Q8757">
        <v>11</v>
      </c>
      <c r="R8757">
        <f t="shared" si="140"/>
        <v>0</v>
      </c>
    </row>
    <row r="8758" spans="1:18" x14ac:dyDescent="0.3">
      <c r="A8758" t="s">
        <v>603</v>
      </c>
      <c r="B8758" s="1">
        <v>38496</v>
      </c>
      <c r="C8758" t="s">
        <v>16</v>
      </c>
      <c r="D8758" t="s">
        <v>688</v>
      </c>
      <c r="E8758" t="s">
        <v>689</v>
      </c>
      <c r="G8758" s="6" t="s">
        <v>29</v>
      </c>
      <c r="H8758" t="s">
        <v>41</v>
      </c>
      <c r="I8758" t="s">
        <v>21</v>
      </c>
      <c r="J8758" t="s">
        <v>22</v>
      </c>
      <c r="K8758">
        <v>16</v>
      </c>
      <c r="L8758">
        <v>183</v>
      </c>
      <c r="M8758" t="s">
        <v>34</v>
      </c>
      <c r="N8758">
        <v>183</v>
      </c>
      <c r="P8758" cm="1">
        <f t="array" ref="P8758">IF(Q8758&gt;0,INDEX(Q8758:Q30482,MATCH(TRUE,INDEX(Q8758:Q30482="",,),0)-1),"")</f>
        <v>11</v>
      </c>
      <c r="Q8758">
        <v>11</v>
      </c>
      <c r="R8758">
        <f t="shared" si="140"/>
        <v>0</v>
      </c>
    </row>
    <row r="8759" spans="1:18" x14ac:dyDescent="0.3">
      <c r="A8759" t="s">
        <v>603</v>
      </c>
      <c r="B8759" s="1">
        <v>38496</v>
      </c>
      <c r="C8759" t="s">
        <v>16</v>
      </c>
      <c r="D8759" t="s">
        <v>688</v>
      </c>
      <c r="E8759" t="s">
        <v>689</v>
      </c>
      <c r="G8759" s="6" t="s">
        <v>29</v>
      </c>
      <c r="H8759" t="s">
        <v>43</v>
      </c>
      <c r="I8759" t="s">
        <v>21</v>
      </c>
      <c r="J8759" t="s">
        <v>22</v>
      </c>
      <c r="K8759">
        <v>23</v>
      </c>
      <c r="L8759">
        <v>132</v>
      </c>
      <c r="M8759" t="s">
        <v>34</v>
      </c>
      <c r="N8759">
        <v>132</v>
      </c>
      <c r="P8759" cm="1">
        <f t="array" ref="P8759">IF(Q8759&gt;0,INDEX(Q8759:Q30483,MATCH(TRUE,INDEX(Q8759:Q30483="",,),0)-1),"")</f>
        <v>11</v>
      </c>
      <c r="Q8759">
        <v>11</v>
      </c>
      <c r="R8759">
        <f t="shared" si="140"/>
        <v>0</v>
      </c>
    </row>
    <row r="8760" spans="1:18" x14ac:dyDescent="0.3">
      <c r="A8760" t="s">
        <v>603</v>
      </c>
      <c r="B8760" s="1">
        <v>38496</v>
      </c>
      <c r="C8760" t="s">
        <v>16</v>
      </c>
      <c r="D8760" t="s">
        <v>688</v>
      </c>
      <c r="E8760" t="s">
        <v>689</v>
      </c>
      <c r="G8760" s="6" t="s">
        <v>29</v>
      </c>
      <c r="H8760" t="s">
        <v>53</v>
      </c>
      <c r="I8760" t="s">
        <v>26</v>
      </c>
      <c r="J8760" t="s">
        <v>27</v>
      </c>
      <c r="K8760">
        <v>26</v>
      </c>
      <c r="L8760">
        <v>16.5</v>
      </c>
      <c r="M8760" t="s">
        <v>34</v>
      </c>
      <c r="N8760">
        <v>16.5</v>
      </c>
      <c r="P8760" cm="1">
        <f t="array" ref="P8760">IF(Q8760&gt;0,INDEX(Q8760:Q30484,MATCH(TRUE,INDEX(Q8760:Q30484="",,),0)-1),"")</f>
        <v>11</v>
      </c>
      <c r="Q8760">
        <v>11</v>
      </c>
      <c r="R8760">
        <f t="shared" si="140"/>
        <v>0</v>
      </c>
    </row>
    <row r="8761" spans="1:18" x14ac:dyDescent="0.3">
      <c r="A8761" t="s">
        <v>603</v>
      </c>
      <c r="B8761" s="1">
        <v>38496</v>
      </c>
      <c r="C8761" t="s">
        <v>16</v>
      </c>
      <c r="D8761" t="s">
        <v>688</v>
      </c>
      <c r="E8761" t="s">
        <v>689</v>
      </c>
      <c r="G8761" s="6" t="s">
        <v>29</v>
      </c>
      <c r="H8761" t="s">
        <v>25</v>
      </c>
      <c r="I8761" t="s">
        <v>26</v>
      </c>
      <c r="J8761" t="s">
        <v>27</v>
      </c>
      <c r="K8761">
        <v>61</v>
      </c>
      <c r="L8761">
        <v>15.9</v>
      </c>
      <c r="M8761" t="s">
        <v>34</v>
      </c>
      <c r="N8761">
        <v>15.9</v>
      </c>
      <c r="P8761" cm="1">
        <f t="array" ref="P8761">IF(Q8761&gt;0,INDEX(Q8761:Q30485,MATCH(TRUE,INDEX(Q8761:Q30485="",,),0)-1),"")</f>
        <v>11</v>
      </c>
      <c r="Q8761">
        <v>11</v>
      </c>
      <c r="R8761">
        <f t="shared" si="140"/>
        <v>0</v>
      </c>
    </row>
    <row r="8762" spans="1:18" x14ac:dyDescent="0.3">
      <c r="A8762" t="s">
        <v>603</v>
      </c>
      <c r="B8762" s="1">
        <v>38496</v>
      </c>
      <c r="C8762" t="s">
        <v>16</v>
      </c>
      <c r="D8762" t="s">
        <v>688</v>
      </c>
      <c r="E8762" t="s">
        <v>689</v>
      </c>
      <c r="G8762" s="6" t="s">
        <v>29</v>
      </c>
      <c r="H8762" t="s">
        <v>41</v>
      </c>
      <c r="I8762" t="s">
        <v>26</v>
      </c>
      <c r="J8762" t="s">
        <v>27</v>
      </c>
      <c r="K8762">
        <v>53</v>
      </c>
      <c r="L8762">
        <v>30.85</v>
      </c>
      <c r="M8762" t="s">
        <v>34</v>
      </c>
      <c r="N8762">
        <v>30.85</v>
      </c>
      <c r="P8762" cm="1">
        <f t="array" ref="P8762">IF(Q8762&gt;0,INDEX(Q8762:Q30486,MATCH(TRUE,INDEX(Q8762:Q30486="",,),0)-1),"")</f>
        <v>11</v>
      </c>
      <c r="Q8762">
        <v>11</v>
      </c>
      <c r="R8762">
        <f t="shared" si="140"/>
        <v>0</v>
      </c>
    </row>
    <row r="8763" spans="1:18" x14ac:dyDescent="0.3">
      <c r="A8763" t="s">
        <v>603</v>
      </c>
      <c r="B8763" s="1">
        <v>38496</v>
      </c>
      <c r="C8763" t="s">
        <v>16</v>
      </c>
      <c r="D8763" t="s">
        <v>688</v>
      </c>
      <c r="E8763" t="s">
        <v>689</v>
      </c>
      <c r="G8763" s="6" t="s">
        <v>29</v>
      </c>
      <c r="H8763" t="s">
        <v>43</v>
      </c>
      <c r="I8763" t="s">
        <v>26</v>
      </c>
      <c r="J8763" t="s">
        <v>27</v>
      </c>
      <c r="K8763">
        <v>156</v>
      </c>
      <c r="L8763">
        <v>9.5500000000000007</v>
      </c>
      <c r="M8763" t="s">
        <v>34</v>
      </c>
      <c r="N8763">
        <v>9.5500000000000007</v>
      </c>
      <c r="P8763" cm="1">
        <f t="array" ref="P8763">IF(Q8763&gt;0,INDEX(Q8763:Q30487,MATCH(TRUE,INDEX(Q8763:Q30487="",,),0)-1),"")</f>
        <v>11</v>
      </c>
      <c r="Q8763">
        <v>11</v>
      </c>
      <c r="R8763">
        <f t="shared" si="140"/>
        <v>0</v>
      </c>
    </row>
    <row r="8764" spans="1:18" x14ac:dyDescent="0.3">
      <c r="P8764" t="str" cm="1">
        <f t="array" ref="P8764">IF(Q8764&gt;0,INDEX(Q8764:Q30488,MATCH(TRUE,INDEX(Q8764:Q30488="",,),0)-1),"")</f>
        <v/>
      </c>
      <c r="R8764" t="str">
        <f t="shared" si="140"/>
        <v/>
      </c>
    </row>
    <row r="8765" spans="1:18" x14ac:dyDescent="0.3">
      <c r="A8765" t="s">
        <v>603</v>
      </c>
      <c r="B8765" s="1">
        <v>38496</v>
      </c>
      <c r="C8765" t="s">
        <v>16</v>
      </c>
      <c r="D8765" t="s">
        <v>690</v>
      </c>
      <c r="E8765" t="s">
        <v>691</v>
      </c>
      <c r="G8765" t="s">
        <v>19</v>
      </c>
      <c r="H8765" t="s">
        <v>41</v>
      </c>
      <c r="I8765" t="s">
        <v>26</v>
      </c>
      <c r="J8765" t="s">
        <v>27</v>
      </c>
      <c r="K8765">
        <v>290</v>
      </c>
      <c r="L8765">
        <v>33.299999999999997</v>
      </c>
      <c r="M8765" t="s">
        <v>564</v>
      </c>
      <c r="N8765">
        <v>74.400000000000006</v>
      </c>
      <c r="O8765" t="s">
        <v>24</v>
      </c>
      <c r="P8765" cm="1">
        <f t="array" ref="P8765">IF(Q8765&gt;0,INDEX(Q8765:Q30489,MATCH(TRUE,INDEX(Q8765:Q30489="",,),0)-1),"")</f>
        <v>8</v>
      </c>
      <c r="Q8765">
        <v>1</v>
      </c>
      <c r="R8765">
        <f t="shared" si="140"/>
        <v>0</v>
      </c>
    </row>
    <row r="8766" spans="1:18" x14ac:dyDescent="0.3">
      <c r="A8766" t="s">
        <v>603</v>
      </c>
      <c r="B8766" s="1">
        <v>38496</v>
      </c>
      <c r="C8766" t="s">
        <v>16</v>
      </c>
      <c r="D8766" t="s">
        <v>690</v>
      </c>
      <c r="E8766" t="s">
        <v>691</v>
      </c>
      <c r="G8766" s="6" t="s">
        <v>29</v>
      </c>
      <c r="H8766" t="s">
        <v>41</v>
      </c>
      <c r="I8766" t="s">
        <v>21</v>
      </c>
      <c r="J8766" t="s">
        <v>22</v>
      </c>
      <c r="K8766">
        <v>6</v>
      </c>
      <c r="L8766">
        <v>196</v>
      </c>
      <c r="M8766" t="s">
        <v>564</v>
      </c>
      <c r="N8766">
        <v>196</v>
      </c>
      <c r="O8766" t="s">
        <v>24</v>
      </c>
      <c r="P8766" cm="1">
        <f t="array" ref="P8766">IF(Q8766&gt;0,INDEX(Q8766:Q30490,MATCH(TRUE,INDEX(Q8766:Q30490="",,),0)-1),"")</f>
        <v>8</v>
      </c>
      <c r="Q8766">
        <v>1</v>
      </c>
      <c r="R8766">
        <f t="shared" si="140"/>
        <v>0</v>
      </c>
    </row>
    <row r="8767" spans="1:18" x14ac:dyDescent="0.3">
      <c r="A8767" t="s">
        <v>603</v>
      </c>
      <c r="B8767" s="1">
        <v>38496</v>
      </c>
      <c r="C8767" t="s">
        <v>16</v>
      </c>
      <c r="D8767" t="s">
        <v>690</v>
      </c>
      <c r="E8767" t="s">
        <v>691</v>
      </c>
      <c r="G8767" s="6" t="s">
        <v>29</v>
      </c>
      <c r="H8767" t="s">
        <v>28</v>
      </c>
      <c r="I8767" t="s">
        <v>26</v>
      </c>
      <c r="J8767" t="s">
        <v>27</v>
      </c>
      <c r="K8767">
        <v>7</v>
      </c>
      <c r="L8767">
        <v>20.149999999999999</v>
      </c>
      <c r="M8767" t="s">
        <v>564</v>
      </c>
      <c r="N8767">
        <v>20.149999999999999</v>
      </c>
      <c r="O8767" t="s">
        <v>24</v>
      </c>
      <c r="P8767" cm="1">
        <f t="array" ref="P8767">IF(Q8767&gt;0,INDEX(Q8767:Q30491,MATCH(TRUE,INDEX(Q8767:Q30491="",,),0)-1),"")</f>
        <v>8</v>
      </c>
      <c r="Q8767">
        <v>1</v>
      </c>
      <c r="R8767">
        <f t="shared" si="140"/>
        <v>0</v>
      </c>
    </row>
    <row r="8768" spans="1:18" x14ac:dyDescent="0.3">
      <c r="A8768" t="s">
        <v>603</v>
      </c>
      <c r="B8768" s="1">
        <v>38496</v>
      </c>
      <c r="C8768" t="s">
        <v>16</v>
      </c>
      <c r="D8768" t="s">
        <v>690</v>
      </c>
      <c r="E8768" t="s">
        <v>691</v>
      </c>
      <c r="G8768" t="s">
        <v>19</v>
      </c>
      <c r="H8768" t="s">
        <v>41</v>
      </c>
      <c r="I8768" t="s">
        <v>26</v>
      </c>
      <c r="J8768" t="s">
        <v>27</v>
      </c>
      <c r="K8768">
        <v>290</v>
      </c>
      <c r="L8768">
        <v>33.299999999999997</v>
      </c>
      <c r="M8768" t="s">
        <v>44</v>
      </c>
      <c r="N8768">
        <v>64.61</v>
      </c>
      <c r="P8768" cm="1">
        <f t="array" ref="P8768">IF(Q8768&gt;0,INDEX(Q8768:Q30492,MATCH(TRUE,INDEX(Q8768:Q30492="",,),0)-1),"")</f>
        <v>8</v>
      </c>
      <c r="Q8768">
        <v>2</v>
      </c>
      <c r="R8768">
        <f t="shared" si="140"/>
        <v>0</v>
      </c>
    </row>
    <row r="8769" spans="1:18" x14ac:dyDescent="0.3">
      <c r="A8769" t="s">
        <v>603</v>
      </c>
      <c r="B8769" s="1">
        <v>38496</v>
      </c>
      <c r="C8769" t="s">
        <v>16</v>
      </c>
      <c r="D8769" t="s">
        <v>690</v>
      </c>
      <c r="E8769" t="s">
        <v>691</v>
      </c>
      <c r="G8769" s="6" t="s">
        <v>29</v>
      </c>
      <c r="H8769" t="s">
        <v>41</v>
      </c>
      <c r="I8769" t="s">
        <v>21</v>
      </c>
      <c r="J8769" t="s">
        <v>22</v>
      </c>
      <c r="K8769">
        <v>6</v>
      </c>
      <c r="L8769">
        <v>196</v>
      </c>
      <c r="M8769" t="s">
        <v>44</v>
      </c>
      <c r="N8769">
        <v>196</v>
      </c>
      <c r="P8769" cm="1">
        <f t="array" ref="P8769">IF(Q8769&gt;0,INDEX(Q8769:Q30493,MATCH(TRUE,INDEX(Q8769:Q30493="",,),0)-1),"")</f>
        <v>8</v>
      </c>
      <c r="Q8769">
        <v>2</v>
      </c>
      <c r="R8769">
        <f t="shared" si="140"/>
        <v>0</v>
      </c>
    </row>
    <row r="8770" spans="1:18" x14ac:dyDescent="0.3">
      <c r="A8770" t="s">
        <v>603</v>
      </c>
      <c r="B8770" s="1">
        <v>38496</v>
      </c>
      <c r="C8770" t="s">
        <v>16</v>
      </c>
      <c r="D8770" t="s">
        <v>690</v>
      </c>
      <c r="E8770" t="s">
        <v>691</v>
      </c>
      <c r="G8770" s="6" t="s">
        <v>29</v>
      </c>
      <c r="H8770" t="s">
        <v>28</v>
      </c>
      <c r="I8770" t="s">
        <v>26</v>
      </c>
      <c r="J8770" t="s">
        <v>27</v>
      </c>
      <c r="K8770">
        <v>7</v>
      </c>
      <c r="L8770">
        <v>20.149999999999999</v>
      </c>
      <c r="M8770" t="s">
        <v>44</v>
      </c>
      <c r="N8770">
        <v>20.149999999999999</v>
      </c>
      <c r="P8770" cm="1">
        <f t="array" ref="P8770">IF(Q8770&gt;0,INDEX(Q8770:Q30494,MATCH(TRUE,INDEX(Q8770:Q30494="",,),0)-1),"")</f>
        <v>8</v>
      </c>
      <c r="Q8770">
        <v>2</v>
      </c>
      <c r="R8770">
        <f t="shared" si="140"/>
        <v>0</v>
      </c>
    </row>
    <row r="8771" spans="1:18" x14ac:dyDescent="0.3">
      <c r="A8771" t="s">
        <v>603</v>
      </c>
      <c r="B8771" s="1">
        <v>38496</v>
      </c>
      <c r="C8771" t="s">
        <v>16</v>
      </c>
      <c r="D8771" t="s">
        <v>690</v>
      </c>
      <c r="E8771" t="s">
        <v>691</v>
      </c>
      <c r="G8771" t="s">
        <v>19</v>
      </c>
      <c r="H8771" t="s">
        <v>41</v>
      </c>
      <c r="I8771" t="s">
        <v>26</v>
      </c>
      <c r="J8771" t="s">
        <v>27</v>
      </c>
      <c r="K8771">
        <v>290</v>
      </c>
      <c r="L8771">
        <v>33.299999999999997</v>
      </c>
      <c r="M8771" t="s">
        <v>606</v>
      </c>
      <c r="N8771">
        <v>61.05</v>
      </c>
      <c r="P8771" cm="1">
        <f t="array" ref="P8771">IF(Q8771&gt;0,INDEX(Q8771:Q30495,MATCH(TRUE,INDEX(Q8771:Q30495="",,),0)-1),"")</f>
        <v>8</v>
      </c>
      <c r="Q8771">
        <v>3</v>
      </c>
      <c r="R8771">
        <f t="shared" si="140"/>
        <v>0</v>
      </c>
    </row>
    <row r="8772" spans="1:18" x14ac:dyDescent="0.3">
      <c r="A8772" t="s">
        <v>603</v>
      </c>
      <c r="B8772" s="1">
        <v>38496</v>
      </c>
      <c r="C8772" t="s">
        <v>16</v>
      </c>
      <c r="D8772" t="s">
        <v>690</v>
      </c>
      <c r="E8772" t="s">
        <v>691</v>
      </c>
      <c r="G8772" s="6" t="s">
        <v>29</v>
      </c>
      <c r="H8772" t="s">
        <v>41</v>
      </c>
      <c r="I8772" t="s">
        <v>21</v>
      </c>
      <c r="J8772" t="s">
        <v>22</v>
      </c>
      <c r="K8772">
        <v>6</v>
      </c>
      <c r="L8772">
        <v>196</v>
      </c>
      <c r="M8772" t="s">
        <v>606</v>
      </c>
      <c r="N8772">
        <v>196</v>
      </c>
      <c r="P8772" cm="1">
        <f t="array" ref="P8772">IF(Q8772&gt;0,INDEX(Q8772:Q30496,MATCH(TRUE,INDEX(Q8772:Q30496="",,),0)-1),"")</f>
        <v>8</v>
      </c>
      <c r="Q8772">
        <v>3</v>
      </c>
      <c r="R8772">
        <f t="shared" si="140"/>
        <v>0</v>
      </c>
    </row>
    <row r="8773" spans="1:18" x14ac:dyDescent="0.3">
      <c r="A8773" t="s">
        <v>603</v>
      </c>
      <c r="B8773" s="1">
        <v>38496</v>
      </c>
      <c r="C8773" t="s">
        <v>16</v>
      </c>
      <c r="D8773" t="s">
        <v>690</v>
      </c>
      <c r="E8773" t="s">
        <v>691</v>
      </c>
      <c r="G8773" s="6" t="s">
        <v>29</v>
      </c>
      <c r="H8773" t="s">
        <v>28</v>
      </c>
      <c r="I8773" t="s">
        <v>26</v>
      </c>
      <c r="J8773" t="s">
        <v>27</v>
      </c>
      <c r="K8773">
        <v>7</v>
      </c>
      <c r="L8773">
        <v>20.149999999999999</v>
      </c>
      <c r="M8773" t="s">
        <v>606</v>
      </c>
      <c r="N8773">
        <v>20.149999999999999</v>
      </c>
      <c r="P8773" cm="1">
        <f t="array" ref="P8773">IF(Q8773&gt;0,INDEX(Q8773:Q30497,MATCH(TRUE,INDEX(Q8773:Q30497="",,),0)-1),"")</f>
        <v>8</v>
      </c>
      <c r="Q8773">
        <v>3</v>
      </c>
      <c r="R8773">
        <f t="shared" si="140"/>
        <v>0</v>
      </c>
    </row>
    <row r="8774" spans="1:18" x14ac:dyDescent="0.3">
      <c r="A8774" t="s">
        <v>603</v>
      </c>
      <c r="B8774" s="1">
        <v>38496</v>
      </c>
      <c r="C8774" t="s">
        <v>16</v>
      </c>
      <c r="D8774" t="s">
        <v>690</v>
      </c>
      <c r="E8774" t="s">
        <v>691</v>
      </c>
      <c r="G8774" t="s">
        <v>19</v>
      </c>
      <c r="H8774" t="s">
        <v>41</v>
      </c>
      <c r="I8774" t="s">
        <v>26</v>
      </c>
      <c r="J8774" t="s">
        <v>27</v>
      </c>
      <c r="K8774">
        <v>290</v>
      </c>
      <c r="L8774">
        <v>33.299999999999997</v>
      </c>
      <c r="M8774" t="s">
        <v>607</v>
      </c>
      <c r="N8774">
        <v>51.35</v>
      </c>
      <c r="P8774" cm="1">
        <f t="array" ref="P8774">IF(Q8774&gt;0,INDEX(Q8774:Q30498,MATCH(TRUE,INDEX(Q8774:Q30498="",,),0)-1),"")</f>
        <v>8</v>
      </c>
      <c r="Q8774">
        <v>4</v>
      </c>
      <c r="R8774">
        <f t="shared" si="140"/>
        <v>0</v>
      </c>
    </row>
    <row r="8775" spans="1:18" x14ac:dyDescent="0.3">
      <c r="A8775" t="s">
        <v>603</v>
      </c>
      <c r="B8775" s="1">
        <v>38496</v>
      </c>
      <c r="C8775" t="s">
        <v>16</v>
      </c>
      <c r="D8775" t="s">
        <v>690</v>
      </c>
      <c r="E8775" t="s">
        <v>691</v>
      </c>
      <c r="G8775" s="6" t="s">
        <v>29</v>
      </c>
      <c r="H8775" t="s">
        <v>41</v>
      </c>
      <c r="I8775" t="s">
        <v>21</v>
      </c>
      <c r="J8775" t="s">
        <v>22</v>
      </c>
      <c r="K8775">
        <v>6</v>
      </c>
      <c r="L8775">
        <v>196</v>
      </c>
      <c r="M8775" t="s">
        <v>607</v>
      </c>
      <c r="N8775">
        <v>196</v>
      </c>
      <c r="P8775" cm="1">
        <f t="array" ref="P8775">IF(Q8775&gt;0,INDEX(Q8775:Q30499,MATCH(TRUE,INDEX(Q8775:Q30499="",,),0)-1),"")</f>
        <v>8</v>
      </c>
      <c r="Q8775">
        <v>4</v>
      </c>
      <c r="R8775">
        <f t="shared" si="140"/>
        <v>0</v>
      </c>
    </row>
    <row r="8776" spans="1:18" x14ac:dyDescent="0.3">
      <c r="A8776" t="s">
        <v>603</v>
      </c>
      <c r="B8776" s="1">
        <v>38496</v>
      </c>
      <c r="C8776" t="s">
        <v>16</v>
      </c>
      <c r="D8776" t="s">
        <v>690</v>
      </c>
      <c r="E8776" t="s">
        <v>691</v>
      </c>
      <c r="G8776" s="6" t="s">
        <v>29</v>
      </c>
      <c r="H8776" t="s">
        <v>28</v>
      </c>
      <c r="I8776" t="s">
        <v>26</v>
      </c>
      <c r="J8776" t="s">
        <v>27</v>
      </c>
      <c r="K8776">
        <v>7</v>
      </c>
      <c r="L8776">
        <v>20.149999999999999</v>
      </c>
      <c r="M8776" t="s">
        <v>607</v>
      </c>
      <c r="N8776">
        <v>20.149999999999999</v>
      </c>
      <c r="P8776" cm="1">
        <f t="array" ref="P8776">IF(Q8776&gt;0,INDEX(Q8776:Q30500,MATCH(TRUE,INDEX(Q8776:Q30500="",,),0)-1),"")</f>
        <v>8</v>
      </c>
      <c r="Q8776">
        <v>4</v>
      </c>
      <c r="R8776">
        <f t="shared" si="140"/>
        <v>0</v>
      </c>
    </row>
    <row r="8777" spans="1:18" x14ac:dyDescent="0.3">
      <c r="A8777" t="s">
        <v>603</v>
      </c>
      <c r="B8777" s="1">
        <v>38496</v>
      </c>
      <c r="C8777" t="s">
        <v>16</v>
      </c>
      <c r="D8777" t="s">
        <v>690</v>
      </c>
      <c r="E8777" t="s">
        <v>691</v>
      </c>
      <c r="G8777" t="s">
        <v>19</v>
      </c>
      <c r="H8777" t="s">
        <v>41</v>
      </c>
      <c r="I8777" t="s">
        <v>26</v>
      </c>
      <c r="J8777" t="s">
        <v>27</v>
      </c>
      <c r="K8777">
        <v>290</v>
      </c>
      <c r="L8777">
        <v>33.299999999999997</v>
      </c>
      <c r="M8777" t="s">
        <v>45</v>
      </c>
      <c r="N8777">
        <v>42.55</v>
      </c>
      <c r="P8777" cm="1">
        <f t="array" ref="P8777">IF(Q8777&gt;0,INDEX(Q8777:Q30501,MATCH(TRUE,INDEX(Q8777:Q30501="",,),0)-1),"")</f>
        <v>8</v>
      </c>
      <c r="Q8777">
        <v>5</v>
      </c>
      <c r="R8777">
        <f t="shared" si="140"/>
        <v>0</v>
      </c>
    </row>
    <row r="8778" spans="1:18" x14ac:dyDescent="0.3">
      <c r="A8778" t="s">
        <v>603</v>
      </c>
      <c r="B8778" s="1">
        <v>38496</v>
      </c>
      <c r="C8778" t="s">
        <v>16</v>
      </c>
      <c r="D8778" t="s">
        <v>690</v>
      </c>
      <c r="E8778" t="s">
        <v>691</v>
      </c>
      <c r="G8778" s="6" t="s">
        <v>29</v>
      </c>
      <c r="H8778" t="s">
        <v>41</v>
      </c>
      <c r="I8778" t="s">
        <v>21</v>
      </c>
      <c r="J8778" t="s">
        <v>22</v>
      </c>
      <c r="K8778">
        <v>6</v>
      </c>
      <c r="L8778">
        <v>196</v>
      </c>
      <c r="M8778" t="s">
        <v>45</v>
      </c>
      <c r="N8778">
        <v>196</v>
      </c>
      <c r="P8778" cm="1">
        <f t="array" ref="P8778">IF(Q8778&gt;0,INDEX(Q8778:Q30502,MATCH(TRUE,INDEX(Q8778:Q30502="",,),0)-1),"")</f>
        <v>8</v>
      </c>
      <c r="Q8778">
        <v>5</v>
      </c>
      <c r="R8778">
        <f t="shared" si="140"/>
        <v>0</v>
      </c>
    </row>
    <row r="8779" spans="1:18" x14ac:dyDescent="0.3">
      <c r="A8779" t="s">
        <v>603</v>
      </c>
      <c r="B8779" s="1">
        <v>38496</v>
      </c>
      <c r="C8779" t="s">
        <v>16</v>
      </c>
      <c r="D8779" t="s">
        <v>690</v>
      </c>
      <c r="E8779" t="s">
        <v>691</v>
      </c>
      <c r="G8779" s="6" t="s">
        <v>29</v>
      </c>
      <c r="H8779" t="s">
        <v>28</v>
      </c>
      <c r="I8779" t="s">
        <v>26</v>
      </c>
      <c r="J8779" t="s">
        <v>27</v>
      </c>
      <c r="K8779">
        <v>7</v>
      </c>
      <c r="L8779">
        <v>20.149999999999999</v>
      </c>
      <c r="M8779" t="s">
        <v>45</v>
      </c>
      <c r="N8779">
        <v>20.149999999999999</v>
      </c>
      <c r="P8779" cm="1">
        <f t="array" ref="P8779">IF(Q8779&gt;0,INDEX(Q8779:Q30503,MATCH(TRUE,INDEX(Q8779:Q30503="",,),0)-1),"")</f>
        <v>8</v>
      </c>
      <c r="Q8779">
        <v>5</v>
      </c>
      <c r="R8779">
        <f t="shared" si="140"/>
        <v>0</v>
      </c>
    </row>
    <row r="8780" spans="1:18" x14ac:dyDescent="0.3">
      <c r="A8780" t="s">
        <v>603</v>
      </c>
      <c r="B8780" s="1">
        <v>38496</v>
      </c>
      <c r="C8780" t="s">
        <v>16</v>
      </c>
      <c r="D8780" t="s">
        <v>690</v>
      </c>
      <c r="E8780" t="s">
        <v>691</v>
      </c>
      <c r="G8780" t="s">
        <v>19</v>
      </c>
      <c r="H8780" t="s">
        <v>41</v>
      </c>
      <c r="I8780" t="s">
        <v>26</v>
      </c>
      <c r="J8780" t="s">
        <v>27</v>
      </c>
      <c r="K8780">
        <v>290</v>
      </c>
      <c r="L8780">
        <v>33.299999999999997</v>
      </c>
      <c r="M8780" t="s">
        <v>46</v>
      </c>
      <c r="N8780">
        <v>42</v>
      </c>
      <c r="P8780" cm="1">
        <f t="array" ref="P8780">IF(Q8780&gt;0,INDEX(Q8780:Q30504,MATCH(TRUE,INDEX(Q8780:Q30504="",,),0)-1),"")</f>
        <v>8</v>
      </c>
      <c r="Q8780">
        <v>6</v>
      </c>
      <c r="R8780">
        <f t="shared" si="140"/>
        <v>0</v>
      </c>
    </row>
    <row r="8781" spans="1:18" x14ac:dyDescent="0.3">
      <c r="A8781" t="s">
        <v>603</v>
      </c>
      <c r="B8781" s="1">
        <v>38496</v>
      </c>
      <c r="C8781" t="s">
        <v>16</v>
      </c>
      <c r="D8781" t="s">
        <v>690</v>
      </c>
      <c r="E8781" t="s">
        <v>691</v>
      </c>
      <c r="G8781" s="6" t="s">
        <v>29</v>
      </c>
      <c r="H8781" t="s">
        <v>41</v>
      </c>
      <c r="I8781" t="s">
        <v>21</v>
      </c>
      <c r="J8781" t="s">
        <v>22</v>
      </c>
      <c r="K8781">
        <v>6</v>
      </c>
      <c r="L8781">
        <v>196</v>
      </c>
      <c r="M8781" t="s">
        <v>46</v>
      </c>
      <c r="N8781">
        <v>196</v>
      </c>
      <c r="P8781" cm="1">
        <f t="array" ref="P8781">IF(Q8781&gt;0,INDEX(Q8781:Q30505,MATCH(TRUE,INDEX(Q8781:Q30505="",,),0)-1),"")</f>
        <v>8</v>
      </c>
      <c r="Q8781">
        <v>6</v>
      </c>
      <c r="R8781">
        <f t="shared" si="140"/>
        <v>0</v>
      </c>
    </row>
    <row r="8782" spans="1:18" x14ac:dyDescent="0.3">
      <c r="A8782" t="s">
        <v>603</v>
      </c>
      <c r="B8782" s="1">
        <v>38496</v>
      </c>
      <c r="C8782" t="s">
        <v>16</v>
      </c>
      <c r="D8782" t="s">
        <v>690</v>
      </c>
      <c r="E8782" t="s">
        <v>691</v>
      </c>
      <c r="G8782" s="6" t="s">
        <v>29</v>
      </c>
      <c r="H8782" t="s">
        <v>28</v>
      </c>
      <c r="I8782" t="s">
        <v>26</v>
      </c>
      <c r="J8782" t="s">
        <v>27</v>
      </c>
      <c r="K8782">
        <v>7</v>
      </c>
      <c r="L8782">
        <v>20.149999999999999</v>
      </c>
      <c r="M8782" t="s">
        <v>46</v>
      </c>
      <c r="N8782">
        <v>20.149999999999999</v>
      </c>
      <c r="P8782" cm="1">
        <f t="array" ref="P8782">IF(Q8782&gt;0,INDEX(Q8782:Q30506,MATCH(TRUE,INDEX(Q8782:Q30506="",,),0)-1),"")</f>
        <v>8</v>
      </c>
      <c r="Q8782">
        <v>6</v>
      </c>
      <c r="R8782">
        <f t="shared" si="140"/>
        <v>0</v>
      </c>
    </row>
    <row r="8783" spans="1:18" x14ac:dyDescent="0.3">
      <c r="A8783" t="s">
        <v>603</v>
      </c>
      <c r="B8783" s="1">
        <v>38496</v>
      </c>
      <c r="C8783" t="s">
        <v>16</v>
      </c>
      <c r="D8783" t="s">
        <v>690</v>
      </c>
      <c r="E8783" t="s">
        <v>691</v>
      </c>
      <c r="G8783" t="s">
        <v>19</v>
      </c>
      <c r="H8783" t="s">
        <v>41</v>
      </c>
      <c r="I8783" t="s">
        <v>26</v>
      </c>
      <c r="J8783" t="s">
        <v>27</v>
      </c>
      <c r="K8783">
        <v>290</v>
      </c>
      <c r="L8783">
        <v>33.299999999999997</v>
      </c>
      <c r="M8783" t="s">
        <v>31</v>
      </c>
      <c r="N8783">
        <v>40.21</v>
      </c>
      <c r="P8783" cm="1">
        <f t="array" ref="P8783">IF(Q8783&gt;0,INDEX(Q8783:Q30507,MATCH(TRUE,INDEX(Q8783:Q30507="",,),0)-1),"")</f>
        <v>8</v>
      </c>
      <c r="Q8783">
        <v>7</v>
      </c>
      <c r="R8783">
        <f t="shared" si="140"/>
        <v>0</v>
      </c>
    </row>
    <row r="8784" spans="1:18" x14ac:dyDescent="0.3">
      <c r="A8784" t="s">
        <v>603</v>
      </c>
      <c r="B8784" s="1">
        <v>38496</v>
      </c>
      <c r="C8784" t="s">
        <v>16</v>
      </c>
      <c r="D8784" t="s">
        <v>690</v>
      </c>
      <c r="E8784" t="s">
        <v>691</v>
      </c>
      <c r="G8784" s="6" t="s">
        <v>29</v>
      </c>
      <c r="H8784" t="s">
        <v>41</v>
      </c>
      <c r="I8784" t="s">
        <v>21</v>
      </c>
      <c r="J8784" t="s">
        <v>22</v>
      </c>
      <c r="K8784">
        <v>6</v>
      </c>
      <c r="L8784">
        <v>196</v>
      </c>
      <c r="M8784" t="s">
        <v>31</v>
      </c>
      <c r="N8784">
        <v>196</v>
      </c>
      <c r="P8784" cm="1">
        <f t="array" ref="P8784">IF(Q8784&gt;0,INDEX(Q8784:Q30508,MATCH(TRUE,INDEX(Q8784:Q30508="",,),0)-1),"")</f>
        <v>8</v>
      </c>
      <c r="Q8784">
        <v>7</v>
      </c>
      <c r="R8784">
        <f t="shared" si="140"/>
        <v>0</v>
      </c>
    </row>
    <row r="8785" spans="1:18" x14ac:dyDescent="0.3">
      <c r="A8785" t="s">
        <v>603</v>
      </c>
      <c r="B8785" s="1">
        <v>38496</v>
      </c>
      <c r="C8785" t="s">
        <v>16</v>
      </c>
      <c r="D8785" t="s">
        <v>690</v>
      </c>
      <c r="E8785" t="s">
        <v>691</v>
      </c>
      <c r="G8785" s="6" t="s">
        <v>29</v>
      </c>
      <c r="H8785" t="s">
        <v>28</v>
      </c>
      <c r="I8785" t="s">
        <v>26</v>
      </c>
      <c r="J8785" t="s">
        <v>27</v>
      </c>
      <c r="K8785">
        <v>7</v>
      </c>
      <c r="L8785">
        <v>20.149999999999999</v>
      </c>
      <c r="M8785" t="s">
        <v>31</v>
      </c>
      <c r="N8785">
        <v>20.149999999999999</v>
      </c>
      <c r="P8785" cm="1">
        <f t="array" ref="P8785">IF(Q8785&gt;0,INDEX(Q8785:Q30509,MATCH(TRUE,INDEX(Q8785:Q30509="",,),0)-1),"")</f>
        <v>8</v>
      </c>
      <c r="Q8785">
        <v>7</v>
      </c>
      <c r="R8785">
        <f t="shared" si="140"/>
        <v>0</v>
      </c>
    </row>
    <row r="8786" spans="1:18" x14ac:dyDescent="0.3">
      <c r="A8786" t="s">
        <v>603</v>
      </c>
      <c r="B8786" s="1">
        <v>38496</v>
      </c>
      <c r="C8786" t="s">
        <v>16</v>
      </c>
      <c r="D8786" t="s">
        <v>690</v>
      </c>
      <c r="E8786" t="s">
        <v>691</v>
      </c>
      <c r="G8786" t="s">
        <v>19</v>
      </c>
      <c r="H8786" t="s">
        <v>41</v>
      </c>
      <c r="I8786" t="s">
        <v>26</v>
      </c>
      <c r="J8786" t="s">
        <v>27</v>
      </c>
      <c r="K8786">
        <v>290</v>
      </c>
      <c r="L8786">
        <v>33.299999999999997</v>
      </c>
      <c r="M8786" t="s">
        <v>530</v>
      </c>
      <c r="N8786">
        <v>35.5</v>
      </c>
      <c r="P8786" cm="1">
        <f t="array" ref="P8786">IF(Q8786&gt;0,INDEX(Q8786:Q30510,MATCH(TRUE,INDEX(Q8786:Q30510="",,),0)-1),"")</f>
        <v>8</v>
      </c>
      <c r="Q8786">
        <v>8</v>
      </c>
      <c r="R8786">
        <f t="shared" si="140"/>
        <v>0</v>
      </c>
    </row>
    <row r="8787" spans="1:18" x14ac:dyDescent="0.3">
      <c r="A8787" t="s">
        <v>603</v>
      </c>
      <c r="B8787" s="1">
        <v>38496</v>
      </c>
      <c r="C8787" t="s">
        <v>16</v>
      </c>
      <c r="D8787" t="s">
        <v>690</v>
      </c>
      <c r="E8787" t="s">
        <v>691</v>
      </c>
      <c r="G8787" s="6" t="s">
        <v>29</v>
      </c>
      <c r="H8787" t="s">
        <v>41</v>
      </c>
      <c r="I8787" t="s">
        <v>21</v>
      </c>
      <c r="J8787" t="s">
        <v>22</v>
      </c>
      <c r="K8787">
        <v>6</v>
      </c>
      <c r="L8787">
        <v>196</v>
      </c>
      <c r="M8787" t="s">
        <v>530</v>
      </c>
      <c r="N8787">
        <v>196</v>
      </c>
      <c r="P8787" cm="1">
        <f t="array" ref="P8787">IF(Q8787&gt;0,INDEX(Q8787:Q30511,MATCH(TRUE,INDEX(Q8787:Q30511="",,),0)-1),"")</f>
        <v>8</v>
      </c>
      <c r="Q8787">
        <v>8</v>
      </c>
      <c r="R8787">
        <f t="shared" si="140"/>
        <v>0</v>
      </c>
    </row>
    <row r="8788" spans="1:18" x14ac:dyDescent="0.3">
      <c r="A8788" t="s">
        <v>603</v>
      </c>
      <c r="B8788" s="1">
        <v>38496</v>
      </c>
      <c r="C8788" t="s">
        <v>16</v>
      </c>
      <c r="D8788" t="s">
        <v>690</v>
      </c>
      <c r="E8788" t="s">
        <v>691</v>
      </c>
      <c r="G8788" s="6" t="s">
        <v>29</v>
      </c>
      <c r="H8788" t="s">
        <v>28</v>
      </c>
      <c r="I8788" t="s">
        <v>26</v>
      </c>
      <c r="J8788" t="s">
        <v>27</v>
      </c>
      <c r="K8788">
        <v>7</v>
      </c>
      <c r="L8788">
        <v>20.149999999999999</v>
      </c>
      <c r="M8788" t="s">
        <v>530</v>
      </c>
      <c r="N8788">
        <v>20.149999999999999</v>
      </c>
      <c r="P8788" cm="1">
        <f t="array" ref="P8788">IF(Q8788&gt;0,INDEX(Q8788:Q30512,MATCH(TRUE,INDEX(Q8788:Q30512="",,),0)-1),"")</f>
        <v>8</v>
      </c>
      <c r="Q8788">
        <v>8</v>
      </c>
      <c r="R8788">
        <f t="shared" si="140"/>
        <v>0</v>
      </c>
    </row>
    <row r="8789" spans="1:18" x14ac:dyDescent="0.3">
      <c r="P8789" t="str" cm="1">
        <f t="array" ref="P8789">IF(Q8789&gt;0,INDEX(Q8789:Q30513,MATCH(TRUE,INDEX(Q8789:Q30513="",,),0)-1),"")</f>
        <v/>
      </c>
      <c r="R8789" t="str">
        <f t="shared" si="140"/>
        <v/>
      </c>
    </row>
    <row r="8790" spans="1:18" x14ac:dyDescent="0.3">
      <c r="A8790" t="s">
        <v>603</v>
      </c>
      <c r="B8790" s="1">
        <v>38484</v>
      </c>
      <c r="C8790" t="s">
        <v>16</v>
      </c>
      <c r="D8790" t="s">
        <v>692</v>
      </c>
      <c r="E8790" t="s">
        <v>693</v>
      </c>
      <c r="G8790" t="s">
        <v>19</v>
      </c>
      <c r="H8790" t="s">
        <v>20</v>
      </c>
      <c r="I8790" t="s">
        <v>21</v>
      </c>
      <c r="J8790" t="s">
        <v>22</v>
      </c>
      <c r="K8790">
        <v>86</v>
      </c>
      <c r="L8790">
        <v>222</v>
      </c>
      <c r="M8790" t="s">
        <v>523</v>
      </c>
      <c r="N8790">
        <v>1290</v>
      </c>
      <c r="O8790" t="s">
        <v>24</v>
      </c>
      <c r="P8790" cm="1">
        <f t="array" ref="P8790">IF(Q8790&gt;0,INDEX(Q8790:Q30514,MATCH(TRUE,INDEX(Q8790:Q30514="",,),0)-1),"")</f>
        <v>11</v>
      </c>
      <c r="Q8790">
        <v>1</v>
      </c>
      <c r="R8790">
        <f t="shared" si="140"/>
        <v>0</v>
      </c>
    </row>
    <row r="8791" spans="1:18" x14ac:dyDescent="0.3">
      <c r="A8791" t="s">
        <v>603</v>
      </c>
      <c r="B8791" s="1">
        <v>38484</v>
      </c>
      <c r="C8791" t="s">
        <v>16</v>
      </c>
      <c r="D8791" t="s">
        <v>692</v>
      </c>
      <c r="E8791" t="s">
        <v>693</v>
      </c>
      <c r="G8791" t="s">
        <v>19</v>
      </c>
      <c r="H8791" t="s">
        <v>25</v>
      </c>
      <c r="I8791" t="s">
        <v>21</v>
      </c>
      <c r="J8791" t="s">
        <v>22</v>
      </c>
      <c r="K8791">
        <v>110</v>
      </c>
      <c r="L8791">
        <v>55</v>
      </c>
      <c r="M8791" t="s">
        <v>523</v>
      </c>
      <c r="N8791">
        <v>55</v>
      </c>
      <c r="O8791" t="s">
        <v>24</v>
      </c>
      <c r="P8791" cm="1">
        <f t="array" ref="P8791">IF(Q8791&gt;0,INDEX(Q8791:Q30515,MATCH(TRUE,INDEX(Q8791:Q30515="",,),0)-1),"")</f>
        <v>11</v>
      </c>
      <c r="Q8791">
        <v>1</v>
      </c>
      <c r="R8791">
        <f t="shared" si="140"/>
        <v>0</v>
      </c>
    </row>
    <row r="8792" spans="1:18" x14ac:dyDescent="0.3">
      <c r="A8792" t="s">
        <v>603</v>
      </c>
      <c r="B8792" s="1">
        <v>38484</v>
      </c>
      <c r="C8792" t="s">
        <v>16</v>
      </c>
      <c r="D8792" t="s">
        <v>692</v>
      </c>
      <c r="E8792" t="s">
        <v>693</v>
      </c>
      <c r="G8792" t="s">
        <v>19</v>
      </c>
      <c r="H8792" t="s">
        <v>41</v>
      </c>
      <c r="I8792" t="s">
        <v>21</v>
      </c>
      <c r="J8792" t="s">
        <v>22</v>
      </c>
      <c r="K8792">
        <v>61</v>
      </c>
      <c r="L8792">
        <v>205</v>
      </c>
      <c r="M8792" t="s">
        <v>523</v>
      </c>
      <c r="N8792">
        <v>205</v>
      </c>
      <c r="O8792" t="s">
        <v>24</v>
      </c>
      <c r="P8792" cm="1">
        <f t="array" ref="P8792">IF(Q8792&gt;0,INDEX(Q8792:Q30516,MATCH(TRUE,INDEX(Q8792:Q30516="",,),0)-1),"")</f>
        <v>11</v>
      </c>
      <c r="Q8792">
        <v>1</v>
      </c>
      <c r="R8792">
        <f t="shared" ref="R8792:R8855" si="141">IF(P8792="","",0)</f>
        <v>0</v>
      </c>
    </row>
    <row r="8793" spans="1:18" x14ac:dyDescent="0.3">
      <c r="A8793" t="s">
        <v>603</v>
      </c>
      <c r="B8793" s="1">
        <v>38484</v>
      </c>
      <c r="C8793" t="s">
        <v>16</v>
      </c>
      <c r="D8793" t="s">
        <v>692</v>
      </c>
      <c r="E8793" t="s">
        <v>693</v>
      </c>
      <c r="G8793" t="s">
        <v>19</v>
      </c>
      <c r="H8793" t="s">
        <v>25</v>
      </c>
      <c r="I8793" t="s">
        <v>26</v>
      </c>
      <c r="J8793" t="s">
        <v>27</v>
      </c>
      <c r="K8793">
        <v>795</v>
      </c>
      <c r="L8793">
        <v>22.2</v>
      </c>
      <c r="M8793" t="s">
        <v>523</v>
      </c>
      <c r="N8793">
        <v>22.2</v>
      </c>
      <c r="O8793" t="s">
        <v>24</v>
      </c>
      <c r="P8793" cm="1">
        <f t="array" ref="P8793">IF(Q8793&gt;0,INDEX(Q8793:Q30517,MATCH(TRUE,INDEX(Q8793:Q30517="",,),0)-1),"")</f>
        <v>11</v>
      </c>
      <c r="Q8793">
        <v>1</v>
      </c>
      <c r="R8793">
        <f t="shared" si="141"/>
        <v>0</v>
      </c>
    </row>
    <row r="8794" spans="1:18" x14ac:dyDescent="0.3">
      <c r="A8794" t="s">
        <v>603</v>
      </c>
      <c r="B8794" s="1">
        <v>38484</v>
      </c>
      <c r="C8794" t="s">
        <v>16</v>
      </c>
      <c r="D8794" t="s">
        <v>692</v>
      </c>
      <c r="E8794" t="s">
        <v>693</v>
      </c>
      <c r="G8794" s="6" t="s">
        <v>29</v>
      </c>
      <c r="H8794" t="s">
        <v>69</v>
      </c>
      <c r="I8794" t="s">
        <v>21</v>
      </c>
      <c r="J8794" t="s">
        <v>22</v>
      </c>
      <c r="K8794">
        <v>27</v>
      </c>
      <c r="L8794">
        <v>68</v>
      </c>
      <c r="M8794" t="s">
        <v>523</v>
      </c>
      <c r="N8794">
        <v>68</v>
      </c>
      <c r="O8794" t="s">
        <v>24</v>
      </c>
      <c r="P8794" cm="1">
        <f t="array" ref="P8794">IF(Q8794&gt;0,INDEX(Q8794:Q30518,MATCH(TRUE,INDEX(Q8794:Q30518="",,),0)-1),"")</f>
        <v>11</v>
      </c>
      <c r="Q8794">
        <v>1</v>
      </c>
      <c r="R8794">
        <f t="shared" si="141"/>
        <v>0</v>
      </c>
    </row>
    <row r="8795" spans="1:18" x14ac:dyDescent="0.3">
      <c r="A8795" t="s">
        <v>603</v>
      </c>
      <c r="B8795" s="1">
        <v>38484</v>
      </c>
      <c r="C8795" t="s">
        <v>16</v>
      </c>
      <c r="D8795" t="s">
        <v>692</v>
      </c>
      <c r="E8795" t="s">
        <v>693</v>
      </c>
      <c r="G8795" s="6" t="s">
        <v>29</v>
      </c>
      <c r="H8795" t="s">
        <v>194</v>
      </c>
      <c r="I8795" t="s">
        <v>26</v>
      </c>
      <c r="J8795" t="s">
        <v>27</v>
      </c>
      <c r="K8795">
        <v>123</v>
      </c>
      <c r="L8795">
        <v>7.5</v>
      </c>
      <c r="M8795" t="s">
        <v>523</v>
      </c>
      <c r="N8795">
        <v>7.5</v>
      </c>
      <c r="O8795" t="s">
        <v>24</v>
      </c>
      <c r="P8795" cm="1">
        <f t="array" ref="P8795">IF(Q8795&gt;0,INDEX(Q8795:Q30519,MATCH(TRUE,INDEX(Q8795:Q30519="",,),0)-1),"")</f>
        <v>11</v>
      </c>
      <c r="Q8795">
        <v>1</v>
      </c>
      <c r="R8795">
        <f t="shared" si="141"/>
        <v>0</v>
      </c>
    </row>
    <row r="8796" spans="1:18" x14ac:dyDescent="0.3">
      <c r="A8796" t="s">
        <v>603</v>
      </c>
      <c r="B8796" s="1">
        <v>38484</v>
      </c>
      <c r="C8796" t="s">
        <v>16</v>
      </c>
      <c r="D8796" t="s">
        <v>692</v>
      </c>
      <c r="E8796" t="s">
        <v>693</v>
      </c>
      <c r="G8796" s="6" t="s">
        <v>29</v>
      </c>
      <c r="H8796" t="s">
        <v>30</v>
      </c>
      <c r="I8796" t="s">
        <v>26</v>
      </c>
      <c r="J8796" t="s">
        <v>27</v>
      </c>
      <c r="K8796">
        <v>413</v>
      </c>
      <c r="L8796">
        <v>10.7</v>
      </c>
      <c r="M8796" t="s">
        <v>523</v>
      </c>
      <c r="N8796">
        <v>10.7</v>
      </c>
      <c r="O8796" t="s">
        <v>24</v>
      </c>
      <c r="P8796" cm="1">
        <f t="array" ref="P8796">IF(Q8796&gt;0,INDEX(Q8796:Q30520,MATCH(TRUE,INDEX(Q8796:Q30520="",,),0)-1),"")</f>
        <v>11</v>
      </c>
      <c r="Q8796">
        <v>1</v>
      </c>
      <c r="R8796">
        <f t="shared" si="141"/>
        <v>0</v>
      </c>
    </row>
    <row r="8797" spans="1:18" x14ac:dyDescent="0.3">
      <c r="A8797" t="s">
        <v>603</v>
      </c>
      <c r="B8797" s="1">
        <v>38484</v>
      </c>
      <c r="C8797" t="s">
        <v>16</v>
      </c>
      <c r="D8797" t="s">
        <v>692</v>
      </c>
      <c r="E8797" t="s">
        <v>693</v>
      </c>
      <c r="G8797" s="6" t="s">
        <v>29</v>
      </c>
      <c r="H8797" t="s">
        <v>99</v>
      </c>
      <c r="I8797" t="s">
        <v>26</v>
      </c>
      <c r="J8797" t="s">
        <v>27</v>
      </c>
      <c r="K8797">
        <v>320</v>
      </c>
      <c r="L8797">
        <v>10.199999999999999</v>
      </c>
      <c r="M8797" t="s">
        <v>523</v>
      </c>
      <c r="N8797">
        <v>10.199999999999999</v>
      </c>
      <c r="O8797" t="s">
        <v>24</v>
      </c>
      <c r="P8797" cm="1">
        <f t="array" ref="P8797">IF(Q8797&gt;0,INDEX(Q8797:Q30521,MATCH(TRUE,INDEX(Q8797:Q30521="",,),0)-1),"")</f>
        <v>11</v>
      </c>
      <c r="Q8797">
        <v>1</v>
      </c>
      <c r="R8797">
        <f t="shared" si="141"/>
        <v>0</v>
      </c>
    </row>
    <row r="8798" spans="1:18" x14ac:dyDescent="0.3">
      <c r="A8798" t="s">
        <v>603</v>
      </c>
      <c r="B8798" s="1">
        <v>38484</v>
      </c>
      <c r="C8798" t="s">
        <v>16</v>
      </c>
      <c r="D8798" t="s">
        <v>692</v>
      </c>
      <c r="E8798" t="s">
        <v>693</v>
      </c>
      <c r="G8798" s="6" t="s">
        <v>29</v>
      </c>
      <c r="H8798" t="s">
        <v>69</v>
      </c>
      <c r="I8798" t="s">
        <v>26</v>
      </c>
      <c r="J8798" t="s">
        <v>27</v>
      </c>
      <c r="K8798">
        <v>129</v>
      </c>
      <c r="L8798">
        <v>13.7</v>
      </c>
      <c r="M8798" t="s">
        <v>523</v>
      </c>
      <c r="N8798">
        <v>13.7</v>
      </c>
      <c r="O8798" t="s">
        <v>24</v>
      </c>
      <c r="P8798" cm="1">
        <f t="array" ref="P8798">IF(Q8798&gt;0,INDEX(Q8798:Q30522,MATCH(TRUE,INDEX(Q8798:Q30522="",,),0)-1),"")</f>
        <v>11</v>
      </c>
      <c r="Q8798">
        <v>1</v>
      </c>
      <c r="R8798">
        <f t="shared" si="141"/>
        <v>0</v>
      </c>
    </row>
    <row r="8799" spans="1:18" x14ac:dyDescent="0.3">
      <c r="A8799" t="s">
        <v>603</v>
      </c>
      <c r="B8799" s="1">
        <v>38484</v>
      </c>
      <c r="C8799" t="s">
        <v>16</v>
      </c>
      <c r="D8799" t="s">
        <v>692</v>
      </c>
      <c r="E8799" t="s">
        <v>693</v>
      </c>
      <c r="G8799" s="6" t="s">
        <v>29</v>
      </c>
      <c r="H8799" t="s">
        <v>41</v>
      </c>
      <c r="I8799" t="s">
        <v>26</v>
      </c>
      <c r="J8799" t="s">
        <v>27</v>
      </c>
      <c r="K8799">
        <v>89</v>
      </c>
      <c r="L8799">
        <v>39.5</v>
      </c>
      <c r="M8799" t="s">
        <v>523</v>
      </c>
      <c r="N8799">
        <v>39.5</v>
      </c>
      <c r="O8799" t="s">
        <v>24</v>
      </c>
      <c r="P8799" cm="1">
        <f t="array" ref="P8799">IF(Q8799&gt;0,INDEX(Q8799:Q30523,MATCH(TRUE,INDEX(Q8799:Q30523="",,),0)-1),"")</f>
        <v>11</v>
      </c>
      <c r="Q8799">
        <v>1</v>
      </c>
      <c r="R8799">
        <f t="shared" si="141"/>
        <v>0</v>
      </c>
    </row>
    <row r="8800" spans="1:18" x14ac:dyDescent="0.3">
      <c r="A8800" t="s">
        <v>603</v>
      </c>
      <c r="B8800" s="1">
        <v>38484</v>
      </c>
      <c r="C8800" t="s">
        <v>16</v>
      </c>
      <c r="D8800" t="s">
        <v>692</v>
      </c>
      <c r="E8800" t="s">
        <v>693</v>
      </c>
      <c r="G8800" s="6" t="s">
        <v>29</v>
      </c>
      <c r="H8800" t="s">
        <v>43</v>
      </c>
      <c r="I8800" t="s">
        <v>26</v>
      </c>
      <c r="J8800" t="s">
        <v>27</v>
      </c>
      <c r="K8800">
        <v>220</v>
      </c>
      <c r="L8800">
        <v>12.7</v>
      </c>
      <c r="M8800" t="s">
        <v>523</v>
      </c>
      <c r="N8800">
        <v>12.7</v>
      </c>
      <c r="O8800" t="s">
        <v>24</v>
      </c>
      <c r="P8800" cm="1">
        <f t="array" ref="P8800">IF(Q8800&gt;0,INDEX(Q8800:Q30524,MATCH(TRUE,INDEX(Q8800:Q30524="",,),0)-1),"")</f>
        <v>11</v>
      </c>
      <c r="Q8800">
        <v>1</v>
      </c>
      <c r="R8800">
        <f t="shared" si="141"/>
        <v>0</v>
      </c>
    </row>
    <row r="8801" spans="1:18" x14ac:dyDescent="0.3">
      <c r="A8801" t="s">
        <v>603</v>
      </c>
      <c r="B8801" s="1">
        <v>38484</v>
      </c>
      <c r="C8801" t="s">
        <v>16</v>
      </c>
      <c r="D8801" t="s">
        <v>692</v>
      </c>
      <c r="E8801" t="s">
        <v>693</v>
      </c>
      <c r="G8801" t="s">
        <v>19</v>
      </c>
      <c r="H8801" t="s">
        <v>20</v>
      </c>
      <c r="I8801" t="s">
        <v>21</v>
      </c>
      <c r="J8801" t="s">
        <v>22</v>
      </c>
      <c r="K8801">
        <v>86</v>
      </c>
      <c r="L8801">
        <v>222</v>
      </c>
      <c r="M8801" t="s">
        <v>665</v>
      </c>
      <c r="N8801">
        <v>222</v>
      </c>
      <c r="P8801" cm="1">
        <f t="array" ref="P8801">IF(Q8801&gt;0,INDEX(Q8801:Q30525,MATCH(TRUE,INDEX(Q8801:Q30525="",,),0)-1),"")</f>
        <v>11</v>
      </c>
      <c r="Q8801">
        <v>2</v>
      </c>
      <c r="R8801">
        <f t="shared" si="141"/>
        <v>0</v>
      </c>
    </row>
    <row r="8802" spans="1:18" x14ac:dyDescent="0.3">
      <c r="A8802" t="s">
        <v>603</v>
      </c>
      <c r="B8802" s="1">
        <v>38484</v>
      </c>
      <c r="C8802" t="s">
        <v>16</v>
      </c>
      <c r="D8802" t="s">
        <v>692</v>
      </c>
      <c r="E8802" t="s">
        <v>693</v>
      </c>
      <c r="G8802" t="s">
        <v>19</v>
      </c>
      <c r="H8802" t="s">
        <v>25</v>
      </c>
      <c r="I8802" t="s">
        <v>21</v>
      </c>
      <c r="J8802" t="s">
        <v>22</v>
      </c>
      <c r="K8802">
        <v>110</v>
      </c>
      <c r="L8802">
        <v>55</v>
      </c>
      <c r="M8802" t="s">
        <v>665</v>
      </c>
      <c r="N8802">
        <v>55</v>
      </c>
      <c r="P8802" cm="1">
        <f t="array" ref="P8802">IF(Q8802&gt;0,INDEX(Q8802:Q30526,MATCH(TRUE,INDEX(Q8802:Q30526="",,),0)-1),"")</f>
        <v>11</v>
      </c>
      <c r="Q8802">
        <v>2</v>
      </c>
      <c r="R8802">
        <f t="shared" si="141"/>
        <v>0</v>
      </c>
    </row>
    <row r="8803" spans="1:18" x14ac:dyDescent="0.3">
      <c r="A8803" t="s">
        <v>603</v>
      </c>
      <c r="B8803" s="1">
        <v>38484</v>
      </c>
      <c r="C8803" t="s">
        <v>16</v>
      </c>
      <c r="D8803" t="s">
        <v>692</v>
      </c>
      <c r="E8803" t="s">
        <v>693</v>
      </c>
      <c r="G8803" t="s">
        <v>19</v>
      </c>
      <c r="H8803" t="s">
        <v>41</v>
      </c>
      <c r="I8803" t="s">
        <v>21</v>
      </c>
      <c r="J8803" t="s">
        <v>22</v>
      </c>
      <c r="K8803">
        <v>61</v>
      </c>
      <c r="L8803">
        <v>205</v>
      </c>
      <c r="M8803" t="s">
        <v>665</v>
      </c>
      <c r="N8803">
        <v>1415.06</v>
      </c>
      <c r="P8803" cm="1">
        <f t="array" ref="P8803">IF(Q8803&gt;0,INDEX(Q8803:Q30527,MATCH(TRUE,INDEX(Q8803:Q30527="",,),0)-1),"")</f>
        <v>11</v>
      </c>
      <c r="Q8803">
        <v>2</v>
      </c>
      <c r="R8803">
        <f t="shared" si="141"/>
        <v>0</v>
      </c>
    </row>
    <row r="8804" spans="1:18" x14ac:dyDescent="0.3">
      <c r="A8804" t="s">
        <v>603</v>
      </c>
      <c r="B8804" s="1">
        <v>38484</v>
      </c>
      <c r="C8804" t="s">
        <v>16</v>
      </c>
      <c r="D8804" t="s">
        <v>692</v>
      </c>
      <c r="E8804" t="s">
        <v>693</v>
      </c>
      <c r="G8804" t="s">
        <v>19</v>
      </c>
      <c r="H8804" t="s">
        <v>25</v>
      </c>
      <c r="I8804" t="s">
        <v>26</v>
      </c>
      <c r="J8804" t="s">
        <v>27</v>
      </c>
      <c r="K8804">
        <v>795</v>
      </c>
      <c r="L8804">
        <v>22.2</v>
      </c>
      <c r="M8804" t="s">
        <v>665</v>
      </c>
      <c r="N8804">
        <v>22.2</v>
      </c>
      <c r="P8804" cm="1">
        <f t="array" ref="P8804">IF(Q8804&gt;0,INDEX(Q8804:Q30528,MATCH(TRUE,INDEX(Q8804:Q30528="",,),0)-1),"")</f>
        <v>11</v>
      </c>
      <c r="Q8804">
        <v>2</v>
      </c>
      <c r="R8804">
        <f t="shared" si="141"/>
        <v>0</v>
      </c>
    </row>
    <row r="8805" spans="1:18" x14ac:dyDescent="0.3">
      <c r="A8805" t="s">
        <v>603</v>
      </c>
      <c r="B8805" s="1">
        <v>38484</v>
      </c>
      <c r="C8805" t="s">
        <v>16</v>
      </c>
      <c r="D8805" t="s">
        <v>692</v>
      </c>
      <c r="E8805" t="s">
        <v>693</v>
      </c>
      <c r="G8805" s="6" t="s">
        <v>29</v>
      </c>
      <c r="H8805" t="s">
        <v>69</v>
      </c>
      <c r="I8805" t="s">
        <v>21</v>
      </c>
      <c r="J8805" t="s">
        <v>22</v>
      </c>
      <c r="K8805">
        <v>27</v>
      </c>
      <c r="L8805">
        <v>68</v>
      </c>
      <c r="M8805" t="s">
        <v>665</v>
      </c>
      <c r="N8805">
        <v>68</v>
      </c>
      <c r="P8805" cm="1">
        <f t="array" ref="P8805">IF(Q8805&gt;0,INDEX(Q8805:Q30529,MATCH(TRUE,INDEX(Q8805:Q30529="",,),0)-1),"")</f>
        <v>11</v>
      </c>
      <c r="Q8805">
        <v>2</v>
      </c>
      <c r="R8805">
        <f t="shared" si="141"/>
        <v>0</v>
      </c>
    </row>
    <row r="8806" spans="1:18" x14ac:dyDescent="0.3">
      <c r="A8806" t="s">
        <v>603</v>
      </c>
      <c r="B8806" s="1">
        <v>38484</v>
      </c>
      <c r="C8806" t="s">
        <v>16</v>
      </c>
      <c r="D8806" t="s">
        <v>692</v>
      </c>
      <c r="E8806" t="s">
        <v>693</v>
      </c>
      <c r="G8806" s="6" t="s">
        <v>29</v>
      </c>
      <c r="H8806" t="s">
        <v>194</v>
      </c>
      <c r="I8806" t="s">
        <v>26</v>
      </c>
      <c r="J8806" t="s">
        <v>27</v>
      </c>
      <c r="K8806">
        <v>123</v>
      </c>
      <c r="L8806">
        <v>7.5</v>
      </c>
      <c r="M8806" t="s">
        <v>665</v>
      </c>
      <c r="N8806">
        <v>7.5</v>
      </c>
      <c r="P8806" cm="1">
        <f t="array" ref="P8806">IF(Q8806&gt;0,INDEX(Q8806:Q30530,MATCH(TRUE,INDEX(Q8806:Q30530="",,),0)-1),"")</f>
        <v>11</v>
      </c>
      <c r="Q8806">
        <v>2</v>
      </c>
      <c r="R8806">
        <f t="shared" si="141"/>
        <v>0</v>
      </c>
    </row>
    <row r="8807" spans="1:18" x14ac:dyDescent="0.3">
      <c r="A8807" t="s">
        <v>603</v>
      </c>
      <c r="B8807" s="1">
        <v>38484</v>
      </c>
      <c r="C8807" t="s">
        <v>16</v>
      </c>
      <c r="D8807" t="s">
        <v>692</v>
      </c>
      <c r="E8807" t="s">
        <v>693</v>
      </c>
      <c r="G8807" s="6" t="s">
        <v>29</v>
      </c>
      <c r="H8807" t="s">
        <v>30</v>
      </c>
      <c r="I8807" t="s">
        <v>26</v>
      </c>
      <c r="J8807" t="s">
        <v>27</v>
      </c>
      <c r="K8807">
        <v>413</v>
      </c>
      <c r="L8807">
        <v>10.7</v>
      </c>
      <c r="M8807" t="s">
        <v>665</v>
      </c>
      <c r="N8807">
        <v>10.7</v>
      </c>
      <c r="P8807" cm="1">
        <f t="array" ref="P8807">IF(Q8807&gt;0,INDEX(Q8807:Q30531,MATCH(TRUE,INDEX(Q8807:Q30531="",,),0)-1),"")</f>
        <v>11</v>
      </c>
      <c r="Q8807">
        <v>2</v>
      </c>
      <c r="R8807">
        <f t="shared" si="141"/>
        <v>0</v>
      </c>
    </row>
    <row r="8808" spans="1:18" x14ac:dyDescent="0.3">
      <c r="A8808" t="s">
        <v>603</v>
      </c>
      <c r="B8808" s="1">
        <v>38484</v>
      </c>
      <c r="C8808" t="s">
        <v>16</v>
      </c>
      <c r="D8808" t="s">
        <v>692</v>
      </c>
      <c r="E8808" t="s">
        <v>693</v>
      </c>
      <c r="G8808" s="6" t="s">
        <v>29</v>
      </c>
      <c r="H8808" t="s">
        <v>99</v>
      </c>
      <c r="I8808" t="s">
        <v>26</v>
      </c>
      <c r="J8808" t="s">
        <v>27</v>
      </c>
      <c r="K8808">
        <v>320</v>
      </c>
      <c r="L8808">
        <v>10.199999999999999</v>
      </c>
      <c r="M8808" t="s">
        <v>665</v>
      </c>
      <c r="N8808">
        <v>10.199999999999999</v>
      </c>
      <c r="P8808" cm="1">
        <f t="array" ref="P8808">IF(Q8808&gt;0,INDEX(Q8808:Q30532,MATCH(TRUE,INDEX(Q8808:Q30532="",,),0)-1),"")</f>
        <v>11</v>
      </c>
      <c r="Q8808">
        <v>2</v>
      </c>
      <c r="R8808">
        <f t="shared" si="141"/>
        <v>0</v>
      </c>
    </row>
    <row r="8809" spans="1:18" x14ac:dyDescent="0.3">
      <c r="A8809" t="s">
        <v>603</v>
      </c>
      <c r="B8809" s="1">
        <v>38484</v>
      </c>
      <c r="C8809" t="s">
        <v>16</v>
      </c>
      <c r="D8809" t="s">
        <v>692</v>
      </c>
      <c r="E8809" t="s">
        <v>693</v>
      </c>
      <c r="G8809" s="6" t="s">
        <v>29</v>
      </c>
      <c r="H8809" t="s">
        <v>69</v>
      </c>
      <c r="I8809" t="s">
        <v>26</v>
      </c>
      <c r="J8809" t="s">
        <v>27</v>
      </c>
      <c r="K8809">
        <v>129</v>
      </c>
      <c r="L8809">
        <v>13.7</v>
      </c>
      <c r="M8809" t="s">
        <v>665</v>
      </c>
      <c r="N8809">
        <v>13.7</v>
      </c>
      <c r="P8809" cm="1">
        <f t="array" ref="P8809">IF(Q8809&gt;0,INDEX(Q8809:Q30533,MATCH(TRUE,INDEX(Q8809:Q30533="",,),0)-1),"")</f>
        <v>11</v>
      </c>
      <c r="Q8809">
        <v>2</v>
      </c>
      <c r="R8809">
        <f t="shared" si="141"/>
        <v>0</v>
      </c>
    </row>
    <row r="8810" spans="1:18" x14ac:dyDescent="0.3">
      <c r="A8810" t="s">
        <v>603</v>
      </c>
      <c r="B8810" s="1">
        <v>38484</v>
      </c>
      <c r="C8810" t="s">
        <v>16</v>
      </c>
      <c r="D8810" t="s">
        <v>692</v>
      </c>
      <c r="E8810" t="s">
        <v>693</v>
      </c>
      <c r="G8810" s="6" t="s">
        <v>29</v>
      </c>
      <c r="H8810" t="s">
        <v>41</v>
      </c>
      <c r="I8810" t="s">
        <v>26</v>
      </c>
      <c r="J8810" t="s">
        <v>27</v>
      </c>
      <c r="K8810">
        <v>89</v>
      </c>
      <c r="L8810">
        <v>39.5</v>
      </c>
      <c r="M8810" t="s">
        <v>665</v>
      </c>
      <c r="N8810">
        <v>39.5</v>
      </c>
      <c r="P8810" cm="1">
        <f t="array" ref="P8810">IF(Q8810&gt;0,INDEX(Q8810:Q30534,MATCH(TRUE,INDEX(Q8810:Q30534="",,),0)-1),"")</f>
        <v>11</v>
      </c>
      <c r="Q8810">
        <v>2</v>
      </c>
      <c r="R8810">
        <f t="shared" si="141"/>
        <v>0</v>
      </c>
    </row>
    <row r="8811" spans="1:18" x14ac:dyDescent="0.3">
      <c r="A8811" t="s">
        <v>603</v>
      </c>
      <c r="B8811" s="1">
        <v>38484</v>
      </c>
      <c r="C8811" t="s">
        <v>16</v>
      </c>
      <c r="D8811" t="s">
        <v>692</v>
      </c>
      <c r="E8811" t="s">
        <v>693</v>
      </c>
      <c r="G8811" s="6" t="s">
        <v>29</v>
      </c>
      <c r="H8811" t="s">
        <v>43</v>
      </c>
      <c r="I8811" t="s">
        <v>26</v>
      </c>
      <c r="J8811" t="s">
        <v>27</v>
      </c>
      <c r="K8811">
        <v>220</v>
      </c>
      <c r="L8811">
        <v>12.7</v>
      </c>
      <c r="M8811" t="s">
        <v>665</v>
      </c>
      <c r="N8811">
        <v>12.7</v>
      </c>
      <c r="P8811" cm="1">
        <f t="array" ref="P8811">IF(Q8811&gt;0,INDEX(Q8811:Q30535,MATCH(TRUE,INDEX(Q8811:Q30535="",,),0)-1),"")</f>
        <v>11</v>
      </c>
      <c r="Q8811">
        <v>2</v>
      </c>
      <c r="R8811">
        <f t="shared" si="141"/>
        <v>0</v>
      </c>
    </row>
    <row r="8812" spans="1:18" x14ac:dyDescent="0.3">
      <c r="A8812" t="s">
        <v>603</v>
      </c>
      <c r="B8812" s="1">
        <v>38484</v>
      </c>
      <c r="C8812" t="s">
        <v>16</v>
      </c>
      <c r="D8812" t="s">
        <v>692</v>
      </c>
      <c r="E8812" t="s">
        <v>693</v>
      </c>
      <c r="G8812" t="s">
        <v>19</v>
      </c>
      <c r="H8812" t="s">
        <v>20</v>
      </c>
      <c r="I8812" t="s">
        <v>21</v>
      </c>
      <c r="J8812" t="s">
        <v>22</v>
      </c>
      <c r="K8812">
        <v>86</v>
      </c>
      <c r="L8812">
        <v>222</v>
      </c>
      <c r="M8812" t="s">
        <v>59</v>
      </c>
      <c r="N8812">
        <v>710</v>
      </c>
      <c r="P8812" cm="1">
        <f t="array" ref="P8812">IF(Q8812&gt;0,INDEX(Q8812:Q30536,MATCH(TRUE,INDEX(Q8812:Q30536="",,),0)-1),"")</f>
        <v>11</v>
      </c>
      <c r="Q8812">
        <v>3</v>
      </c>
      <c r="R8812">
        <f t="shared" si="141"/>
        <v>0</v>
      </c>
    </row>
    <row r="8813" spans="1:18" x14ac:dyDescent="0.3">
      <c r="A8813" t="s">
        <v>603</v>
      </c>
      <c r="B8813" s="1">
        <v>38484</v>
      </c>
      <c r="C8813" t="s">
        <v>16</v>
      </c>
      <c r="D8813" t="s">
        <v>692</v>
      </c>
      <c r="E8813" t="s">
        <v>693</v>
      </c>
      <c r="G8813" t="s">
        <v>19</v>
      </c>
      <c r="H8813" t="s">
        <v>25</v>
      </c>
      <c r="I8813" t="s">
        <v>21</v>
      </c>
      <c r="J8813" t="s">
        <v>22</v>
      </c>
      <c r="K8813">
        <v>110</v>
      </c>
      <c r="L8813">
        <v>55</v>
      </c>
      <c r="M8813" t="s">
        <v>59</v>
      </c>
      <c r="N8813">
        <v>105</v>
      </c>
      <c r="P8813" cm="1">
        <f t="array" ref="P8813">IF(Q8813&gt;0,INDEX(Q8813:Q30537,MATCH(TRUE,INDEX(Q8813:Q30537="",,),0)-1),"")</f>
        <v>11</v>
      </c>
      <c r="Q8813">
        <v>3</v>
      </c>
      <c r="R8813">
        <f t="shared" si="141"/>
        <v>0</v>
      </c>
    </row>
    <row r="8814" spans="1:18" x14ac:dyDescent="0.3">
      <c r="A8814" t="s">
        <v>603</v>
      </c>
      <c r="B8814" s="1">
        <v>38484</v>
      </c>
      <c r="C8814" t="s">
        <v>16</v>
      </c>
      <c r="D8814" t="s">
        <v>692</v>
      </c>
      <c r="E8814" t="s">
        <v>693</v>
      </c>
      <c r="G8814" t="s">
        <v>19</v>
      </c>
      <c r="H8814" t="s">
        <v>41</v>
      </c>
      <c r="I8814" t="s">
        <v>21</v>
      </c>
      <c r="J8814" t="s">
        <v>22</v>
      </c>
      <c r="K8814">
        <v>61</v>
      </c>
      <c r="L8814">
        <v>205</v>
      </c>
      <c r="M8814" t="s">
        <v>59</v>
      </c>
      <c r="N8814">
        <v>385</v>
      </c>
      <c r="P8814" cm="1">
        <f t="array" ref="P8814">IF(Q8814&gt;0,INDEX(Q8814:Q30538,MATCH(TRUE,INDEX(Q8814:Q30538="",,),0)-1),"")</f>
        <v>11</v>
      </c>
      <c r="Q8814">
        <v>3</v>
      </c>
      <c r="R8814">
        <f t="shared" si="141"/>
        <v>0</v>
      </c>
    </row>
    <row r="8815" spans="1:18" x14ac:dyDescent="0.3">
      <c r="A8815" t="s">
        <v>603</v>
      </c>
      <c r="B8815" s="1">
        <v>38484</v>
      </c>
      <c r="C8815" t="s">
        <v>16</v>
      </c>
      <c r="D8815" t="s">
        <v>692</v>
      </c>
      <c r="E8815" t="s">
        <v>693</v>
      </c>
      <c r="G8815" t="s">
        <v>19</v>
      </c>
      <c r="H8815" t="s">
        <v>25</v>
      </c>
      <c r="I8815" t="s">
        <v>26</v>
      </c>
      <c r="J8815" t="s">
        <v>27</v>
      </c>
      <c r="K8815">
        <v>795</v>
      </c>
      <c r="L8815">
        <v>22.2</v>
      </c>
      <c r="M8815" t="s">
        <v>59</v>
      </c>
      <c r="N8815">
        <v>30</v>
      </c>
      <c r="P8815" cm="1">
        <f t="array" ref="P8815">IF(Q8815&gt;0,INDEX(Q8815:Q30539,MATCH(TRUE,INDEX(Q8815:Q30539="",,),0)-1),"")</f>
        <v>11</v>
      </c>
      <c r="Q8815">
        <v>3</v>
      </c>
      <c r="R8815">
        <f t="shared" si="141"/>
        <v>0</v>
      </c>
    </row>
    <row r="8816" spans="1:18" x14ac:dyDescent="0.3">
      <c r="A8816" t="s">
        <v>603</v>
      </c>
      <c r="B8816" s="1">
        <v>38484</v>
      </c>
      <c r="C8816" t="s">
        <v>16</v>
      </c>
      <c r="D8816" t="s">
        <v>692</v>
      </c>
      <c r="E8816" t="s">
        <v>693</v>
      </c>
      <c r="G8816" s="6" t="s">
        <v>29</v>
      </c>
      <c r="H8816" t="s">
        <v>69</v>
      </c>
      <c r="I8816" t="s">
        <v>21</v>
      </c>
      <c r="J8816" t="s">
        <v>22</v>
      </c>
      <c r="K8816">
        <v>27</v>
      </c>
      <c r="L8816">
        <v>68</v>
      </c>
      <c r="M8816" t="s">
        <v>59</v>
      </c>
      <c r="N8816">
        <v>68</v>
      </c>
      <c r="P8816" cm="1">
        <f t="array" ref="P8816">IF(Q8816&gt;0,INDEX(Q8816:Q30540,MATCH(TRUE,INDEX(Q8816:Q30540="",,),0)-1),"")</f>
        <v>11</v>
      </c>
      <c r="Q8816">
        <v>3</v>
      </c>
      <c r="R8816">
        <f t="shared" si="141"/>
        <v>0</v>
      </c>
    </row>
    <row r="8817" spans="1:18" x14ac:dyDescent="0.3">
      <c r="A8817" t="s">
        <v>603</v>
      </c>
      <c r="B8817" s="1">
        <v>38484</v>
      </c>
      <c r="C8817" t="s">
        <v>16</v>
      </c>
      <c r="D8817" t="s">
        <v>692</v>
      </c>
      <c r="E8817" t="s">
        <v>693</v>
      </c>
      <c r="G8817" s="6" t="s">
        <v>29</v>
      </c>
      <c r="H8817" t="s">
        <v>194</v>
      </c>
      <c r="I8817" t="s">
        <v>26</v>
      </c>
      <c r="J8817" t="s">
        <v>27</v>
      </c>
      <c r="K8817">
        <v>123</v>
      </c>
      <c r="L8817">
        <v>7.5</v>
      </c>
      <c r="M8817" t="s">
        <v>59</v>
      </c>
      <c r="N8817">
        <v>7.5</v>
      </c>
      <c r="P8817" cm="1">
        <f t="array" ref="P8817">IF(Q8817&gt;0,INDEX(Q8817:Q30541,MATCH(TRUE,INDEX(Q8817:Q30541="",,),0)-1),"")</f>
        <v>11</v>
      </c>
      <c r="Q8817">
        <v>3</v>
      </c>
      <c r="R8817">
        <f t="shared" si="141"/>
        <v>0</v>
      </c>
    </row>
    <row r="8818" spans="1:18" x14ac:dyDescent="0.3">
      <c r="A8818" t="s">
        <v>603</v>
      </c>
      <c r="B8818" s="1">
        <v>38484</v>
      </c>
      <c r="C8818" t="s">
        <v>16</v>
      </c>
      <c r="D8818" t="s">
        <v>692</v>
      </c>
      <c r="E8818" t="s">
        <v>693</v>
      </c>
      <c r="G8818" s="6" t="s">
        <v>29</v>
      </c>
      <c r="H8818" t="s">
        <v>30</v>
      </c>
      <c r="I8818" t="s">
        <v>26</v>
      </c>
      <c r="J8818" t="s">
        <v>27</v>
      </c>
      <c r="K8818">
        <v>413</v>
      </c>
      <c r="L8818">
        <v>10.7</v>
      </c>
      <c r="M8818" t="s">
        <v>59</v>
      </c>
      <c r="N8818">
        <v>10.7</v>
      </c>
      <c r="P8818" cm="1">
        <f t="array" ref="P8818">IF(Q8818&gt;0,INDEX(Q8818:Q30542,MATCH(TRUE,INDEX(Q8818:Q30542="",,),0)-1),"")</f>
        <v>11</v>
      </c>
      <c r="Q8818">
        <v>3</v>
      </c>
      <c r="R8818">
        <f t="shared" si="141"/>
        <v>0</v>
      </c>
    </row>
    <row r="8819" spans="1:18" x14ac:dyDescent="0.3">
      <c r="A8819" t="s">
        <v>603</v>
      </c>
      <c r="B8819" s="1">
        <v>38484</v>
      </c>
      <c r="C8819" t="s">
        <v>16</v>
      </c>
      <c r="D8819" t="s">
        <v>692</v>
      </c>
      <c r="E8819" t="s">
        <v>693</v>
      </c>
      <c r="G8819" s="6" t="s">
        <v>29</v>
      </c>
      <c r="H8819" t="s">
        <v>99</v>
      </c>
      <c r="I8819" t="s">
        <v>26</v>
      </c>
      <c r="J8819" t="s">
        <v>27</v>
      </c>
      <c r="K8819">
        <v>320</v>
      </c>
      <c r="L8819">
        <v>10.199999999999999</v>
      </c>
      <c r="M8819" t="s">
        <v>59</v>
      </c>
      <c r="N8819">
        <v>10.199999999999999</v>
      </c>
      <c r="P8819" cm="1">
        <f t="array" ref="P8819">IF(Q8819&gt;0,INDEX(Q8819:Q30543,MATCH(TRUE,INDEX(Q8819:Q30543="",,),0)-1),"")</f>
        <v>11</v>
      </c>
      <c r="Q8819">
        <v>3</v>
      </c>
      <c r="R8819">
        <f t="shared" si="141"/>
        <v>0</v>
      </c>
    </row>
    <row r="8820" spans="1:18" x14ac:dyDescent="0.3">
      <c r="A8820" t="s">
        <v>603</v>
      </c>
      <c r="B8820" s="1">
        <v>38484</v>
      </c>
      <c r="C8820" t="s">
        <v>16</v>
      </c>
      <c r="D8820" t="s">
        <v>692</v>
      </c>
      <c r="E8820" t="s">
        <v>693</v>
      </c>
      <c r="G8820" s="6" t="s">
        <v>29</v>
      </c>
      <c r="H8820" t="s">
        <v>69</v>
      </c>
      <c r="I8820" t="s">
        <v>26</v>
      </c>
      <c r="J8820" t="s">
        <v>27</v>
      </c>
      <c r="K8820">
        <v>129</v>
      </c>
      <c r="L8820">
        <v>13.7</v>
      </c>
      <c r="M8820" t="s">
        <v>59</v>
      </c>
      <c r="N8820">
        <v>13.7</v>
      </c>
      <c r="P8820" cm="1">
        <f t="array" ref="P8820">IF(Q8820&gt;0,INDEX(Q8820:Q30544,MATCH(TRUE,INDEX(Q8820:Q30544="",,),0)-1),"")</f>
        <v>11</v>
      </c>
      <c r="Q8820">
        <v>3</v>
      </c>
      <c r="R8820">
        <f t="shared" si="141"/>
        <v>0</v>
      </c>
    </row>
    <row r="8821" spans="1:18" x14ac:dyDescent="0.3">
      <c r="A8821" t="s">
        <v>603</v>
      </c>
      <c r="B8821" s="1">
        <v>38484</v>
      </c>
      <c r="C8821" t="s">
        <v>16</v>
      </c>
      <c r="D8821" t="s">
        <v>692</v>
      </c>
      <c r="E8821" t="s">
        <v>693</v>
      </c>
      <c r="G8821" s="6" t="s">
        <v>29</v>
      </c>
      <c r="H8821" t="s">
        <v>41</v>
      </c>
      <c r="I8821" t="s">
        <v>26</v>
      </c>
      <c r="J8821" t="s">
        <v>27</v>
      </c>
      <c r="K8821">
        <v>89</v>
      </c>
      <c r="L8821">
        <v>39.5</v>
      </c>
      <c r="M8821" t="s">
        <v>59</v>
      </c>
      <c r="N8821">
        <v>39.5</v>
      </c>
      <c r="P8821" cm="1">
        <f t="array" ref="P8821">IF(Q8821&gt;0,INDEX(Q8821:Q30545,MATCH(TRUE,INDEX(Q8821:Q30545="",,),0)-1),"")</f>
        <v>11</v>
      </c>
      <c r="Q8821">
        <v>3</v>
      </c>
      <c r="R8821">
        <f t="shared" si="141"/>
        <v>0</v>
      </c>
    </row>
    <row r="8822" spans="1:18" x14ac:dyDescent="0.3">
      <c r="A8822" t="s">
        <v>603</v>
      </c>
      <c r="B8822" s="1">
        <v>38484</v>
      </c>
      <c r="C8822" t="s">
        <v>16</v>
      </c>
      <c r="D8822" t="s">
        <v>692</v>
      </c>
      <c r="E8822" t="s">
        <v>693</v>
      </c>
      <c r="G8822" s="6" t="s">
        <v>29</v>
      </c>
      <c r="H8822" t="s">
        <v>43</v>
      </c>
      <c r="I8822" t="s">
        <v>26</v>
      </c>
      <c r="J8822" t="s">
        <v>27</v>
      </c>
      <c r="K8822">
        <v>220</v>
      </c>
      <c r="L8822">
        <v>12.7</v>
      </c>
      <c r="M8822" t="s">
        <v>59</v>
      </c>
      <c r="N8822">
        <v>12.7</v>
      </c>
      <c r="P8822" cm="1">
        <f t="array" ref="P8822">IF(Q8822&gt;0,INDEX(Q8822:Q30546,MATCH(TRUE,INDEX(Q8822:Q30546="",,),0)-1),"")</f>
        <v>11</v>
      </c>
      <c r="Q8822">
        <v>3</v>
      </c>
      <c r="R8822">
        <f t="shared" si="141"/>
        <v>0</v>
      </c>
    </row>
    <row r="8823" spans="1:18" x14ac:dyDescent="0.3">
      <c r="A8823" t="s">
        <v>603</v>
      </c>
      <c r="B8823" s="1">
        <v>38484</v>
      </c>
      <c r="C8823" t="s">
        <v>16</v>
      </c>
      <c r="D8823" t="s">
        <v>692</v>
      </c>
      <c r="E8823" t="s">
        <v>693</v>
      </c>
      <c r="G8823" t="s">
        <v>19</v>
      </c>
      <c r="H8823" t="s">
        <v>20</v>
      </c>
      <c r="I8823" t="s">
        <v>21</v>
      </c>
      <c r="J8823" t="s">
        <v>22</v>
      </c>
      <c r="K8823">
        <v>86</v>
      </c>
      <c r="L8823">
        <v>222</v>
      </c>
      <c r="M8823" t="s">
        <v>86</v>
      </c>
      <c r="N8823">
        <v>865.73</v>
      </c>
      <c r="P8823" cm="1">
        <f t="array" ref="P8823">IF(Q8823&gt;0,INDEX(Q8823:Q30547,MATCH(TRUE,INDEX(Q8823:Q30547="",,),0)-1),"")</f>
        <v>11</v>
      </c>
      <c r="Q8823">
        <v>4</v>
      </c>
      <c r="R8823">
        <f t="shared" si="141"/>
        <v>0</v>
      </c>
    </row>
    <row r="8824" spans="1:18" x14ac:dyDescent="0.3">
      <c r="A8824" t="s">
        <v>603</v>
      </c>
      <c r="B8824" s="1">
        <v>38484</v>
      </c>
      <c r="C8824" t="s">
        <v>16</v>
      </c>
      <c r="D8824" t="s">
        <v>692</v>
      </c>
      <c r="E8824" t="s">
        <v>693</v>
      </c>
      <c r="G8824" t="s">
        <v>19</v>
      </c>
      <c r="H8824" t="s">
        <v>25</v>
      </c>
      <c r="I8824" t="s">
        <v>21</v>
      </c>
      <c r="J8824" t="s">
        <v>22</v>
      </c>
      <c r="K8824">
        <v>110</v>
      </c>
      <c r="L8824">
        <v>55</v>
      </c>
      <c r="M8824" t="s">
        <v>86</v>
      </c>
      <c r="N8824">
        <v>55</v>
      </c>
      <c r="P8824" cm="1">
        <f t="array" ref="P8824">IF(Q8824&gt;0,INDEX(Q8824:Q30548,MATCH(TRUE,INDEX(Q8824:Q30548="",,),0)-1),"")</f>
        <v>11</v>
      </c>
      <c r="Q8824">
        <v>4</v>
      </c>
      <c r="R8824">
        <f t="shared" si="141"/>
        <v>0</v>
      </c>
    </row>
    <row r="8825" spans="1:18" x14ac:dyDescent="0.3">
      <c r="A8825" t="s">
        <v>603</v>
      </c>
      <c r="B8825" s="1">
        <v>38484</v>
      </c>
      <c r="C8825" t="s">
        <v>16</v>
      </c>
      <c r="D8825" t="s">
        <v>692</v>
      </c>
      <c r="E8825" t="s">
        <v>693</v>
      </c>
      <c r="G8825" t="s">
        <v>19</v>
      </c>
      <c r="H8825" t="s">
        <v>41</v>
      </c>
      <c r="I8825" t="s">
        <v>21</v>
      </c>
      <c r="J8825" t="s">
        <v>22</v>
      </c>
      <c r="K8825">
        <v>61</v>
      </c>
      <c r="L8825">
        <v>205</v>
      </c>
      <c r="M8825" t="s">
        <v>86</v>
      </c>
      <c r="N8825">
        <v>205</v>
      </c>
      <c r="P8825" cm="1">
        <f t="array" ref="P8825">IF(Q8825&gt;0,INDEX(Q8825:Q30549,MATCH(TRUE,INDEX(Q8825:Q30549="",,),0)-1),"")</f>
        <v>11</v>
      </c>
      <c r="Q8825">
        <v>4</v>
      </c>
      <c r="R8825">
        <f t="shared" si="141"/>
        <v>0</v>
      </c>
    </row>
    <row r="8826" spans="1:18" x14ac:dyDescent="0.3">
      <c r="A8826" t="s">
        <v>603</v>
      </c>
      <c r="B8826" s="1">
        <v>38484</v>
      </c>
      <c r="C8826" t="s">
        <v>16</v>
      </c>
      <c r="D8826" t="s">
        <v>692</v>
      </c>
      <c r="E8826" t="s">
        <v>693</v>
      </c>
      <c r="G8826" t="s">
        <v>19</v>
      </c>
      <c r="H8826" t="s">
        <v>25</v>
      </c>
      <c r="I8826" t="s">
        <v>26</v>
      </c>
      <c r="J8826" t="s">
        <v>27</v>
      </c>
      <c r="K8826">
        <v>795</v>
      </c>
      <c r="L8826">
        <v>22.2</v>
      </c>
      <c r="M8826" t="s">
        <v>86</v>
      </c>
      <c r="N8826">
        <v>22.2</v>
      </c>
      <c r="P8826" cm="1">
        <f t="array" ref="P8826">IF(Q8826&gt;0,INDEX(Q8826:Q30550,MATCH(TRUE,INDEX(Q8826:Q30550="",,),0)-1),"")</f>
        <v>11</v>
      </c>
      <c r="Q8826">
        <v>4</v>
      </c>
      <c r="R8826">
        <f t="shared" si="141"/>
        <v>0</v>
      </c>
    </row>
    <row r="8827" spans="1:18" x14ac:dyDescent="0.3">
      <c r="A8827" t="s">
        <v>603</v>
      </c>
      <c r="B8827" s="1">
        <v>38484</v>
      </c>
      <c r="C8827" t="s">
        <v>16</v>
      </c>
      <c r="D8827" t="s">
        <v>692</v>
      </c>
      <c r="E8827" t="s">
        <v>693</v>
      </c>
      <c r="G8827" s="6" t="s">
        <v>29</v>
      </c>
      <c r="H8827" t="s">
        <v>69</v>
      </c>
      <c r="I8827" t="s">
        <v>21</v>
      </c>
      <c r="J8827" t="s">
        <v>22</v>
      </c>
      <c r="K8827">
        <v>27</v>
      </c>
      <c r="L8827">
        <v>68</v>
      </c>
      <c r="M8827" t="s">
        <v>86</v>
      </c>
      <c r="N8827">
        <v>68</v>
      </c>
      <c r="P8827" cm="1">
        <f t="array" ref="P8827">IF(Q8827&gt;0,INDEX(Q8827:Q30551,MATCH(TRUE,INDEX(Q8827:Q30551="",,),0)-1),"")</f>
        <v>11</v>
      </c>
      <c r="Q8827">
        <v>4</v>
      </c>
      <c r="R8827">
        <f t="shared" si="141"/>
        <v>0</v>
      </c>
    </row>
    <row r="8828" spans="1:18" x14ac:dyDescent="0.3">
      <c r="A8828" t="s">
        <v>603</v>
      </c>
      <c r="B8828" s="1">
        <v>38484</v>
      </c>
      <c r="C8828" t="s">
        <v>16</v>
      </c>
      <c r="D8828" t="s">
        <v>692</v>
      </c>
      <c r="E8828" t="s">
        <v>693</v>
      </c>
      <c r="G8828" s="6" t="s">
        <v>29</v>
      </c>
      <c r="H8828" t="s">
        <v>194</v>
      </c>
      <c r="I8828" t="s">
        <v>26</v>
      </c>
      <c r="J8828" t="s">
        <v>27</v>
      </c>
      <c r="K8828">
        <v>123</v>
      </c>
      <c r="L8828">
        <v>7.5</v>
      </c>
      <c r="M8828" t="s">
        <v>86</v>
      </c>
      <c r="N8828">
        <v>7.5</v>
      </c>
      <c r="P8828" cm="1">
        <f t="array" ref="P8828">IF(Q8828&gt;0,INDEX(Q8828:Q30552,MATCH(TRUE,INDEX(Q8828:Q30552="",,),0)-1),"")</f>
        <v>11</v>
      </c>
      <c r="Q8828">
        <v>4</v>
      </c>
      <c r="R8828">
        <f t="shared" si="141"/>
        <v>0</v>
      </c>
    </row>
    <row r="8829" spans="1:18" x14ac:dyDescent="0.3">
      <c r="A8829" t="s">
        <v>603</v>
      </c>
      <c r="B8829" s="1">
        <v>38484</v>
      </c>
      <c r="C8829" t="s">
        <v>16</v>
      </c>
      <c r="D8829" t="s">
        <v>692</v>
      </c>
      <c r="E8829" t="s">
        <v>693</v>
      </c>
      <c r="G8829" s="6" t="s">
        <v>29</v>
      </c>
      <c r="H8829" t="s">
        <v>30</v>
      </c>
      <c r="I8829" t="s">
        <v>26</v>
      </c>
      <c r="J8829" t="s">
        <v>27</v>
      </c>
      <c r="K8829">
        <v>413</v>
      </c>
      <c r="L8829">
        <v>10.7</v>
      </c>
      <c r="M8829" t="s">
        <v>86</v>
      </c>
      <c r="N8829">
        <v>10.7</v>
      </c>
      <c r="P8829" cm="1">
        <f t="array" ref="P8829">IF(Q8829&gt;0,INDEX(Q8829:Q30553,MATCH(TRUE,INDEX(Q8829:Q30553="",,),0)-1),"")</f>
        <v>11</v>
      </c>
      <c r="Q8829">
        <v>4</v>
      </c>
      <c r="R8829">
        <f t="shared" si="141"/>
        <v>0</v>
      </c>
    </row>
    <row r="8830" spans="1:18" x14ac:dyDescent="0.3">
      <c r="A8830" t="s">
        <v>603</v>
      </c>
      <c r="B8830" s="1">
        <v>38484</v>
      </c>
      <c r="C8830" t="s">
        <v>16</v>
      </c>
      <c r="D8830" t="s">
        <v>692</v>
      </c>
      <c r="E8830" t="s">
        <v>693</v>
      </c>
      <c r="G8830" s="6" t="s">
        <v>29</v>
      </c>
      <c r="H8830" t="s">
        <v>99</v>
      </c>
      <c r="I8830" t="s">
        <v>26</v>
      </c>
      <c r="J8830" t="s">
        <v>27</v>
      </c>
      <c r="K8830">
        <v>320</v>
      </c>
      <c r="L8830">
        <v>10.199999999999999</v>
      </c>
      <c r="M8830" t="s">
        <v>86</v>
      </c>
      <c r="N8830">
        <v>10.199999999999999</v>
      </c>
      <c r="P8830" cm="1">
        <f t="array" ref="P8830">IF(Q8830&gt;0,INDEX(Q8830:Q30554,MATCH(TRUE,INDEX(Q8830:Q30554="",,),0)-1),"")</f>
        <v>11</v>
      </c>
      <c r="Q8830">
        <v>4</v>
      </c>
      <c r="R8830">
        <f t="shared" si="141"/>
        <v>0</v>
      </c>
    </row>
    <row r="8831" spans="1:18" x14ac:dyDescent="0.3">
      <c r="A8831" t="s">
        <v>603</v>
      </c>
      <c r="B8831" s="1">
        <v>38484</v>
      </c>
      <c r="C8831" t="s">
        <v>16</v>
      </c>
      <c r="D8831" t="s">
        <v>692</v>
      </c>
      <c r="E8831" t="s">
        <v>693</v>
      </c>
      <c r="G8831" s="6" t="s">
        <v>29</v>
      </c>
      <c r="H8831" t="s">
        <v>69</v>
      </c>
      <c r="I8831" t="s">
        <v>26</v>
      </c>
      <c r="J8831" t="s">
        <v>27</v>
      </c>
      <c r="K8831">
        <v>129</v>
      </c>
      <c r="L8831">
        <v>13.7</v>
      </c>
      <c r="M8831" t="s">
        <v>86</v>
      </c>
      <c r="N8831">
        <v>13.7</v>
      </c>
      <c r="P8831" cm="1">
        <f t="array" ref="P8831">IF(Q8831&gt;0,INDEX(Q8831:Q30555,MATCH(TRUE,INDEX(Q8831:Q30555="",,),0)-1),"")</f>
        <v>11</v>
      </c>
      <c r="Q8831">
        <v>4</v>
      </c>
      <c r="R8831">
        <f t="shared" si="141"/>
        <v>0</v>
      </c>
    </row>
    <row r="8832" spans="1:18" x14ac:dyDescent="0.3">
      <c r="A8832" t="s">
        <v>603</v>
      </c>
      <c r="B8832" s="1">
        <v>38484</v>
      </c>
      <c r="C8832" t="s">
        <v>16</v>
      </c>
      <c r="D8832" t="s">
        <v>692</v>
      </c>
      <c r="E8832" t="s">
        <v>693</v>
      </c>
      <c r="G8832" s="6" t="s">
        <v>29</v>
      </c>
      <c r="H8832" t="s">
        <v>41</v>
      </c>
      <c r="I8832" t="s">
        <v>26</v>
      </c>
      <c r="J8832" t="s">
        <v>27</v>
      </c>
      <c r="K8832">
        <v>89</v>
      </c>
      <c r="L8832">
        <v>39.5</v>
      </c>
      <c r="M8832" t="s">
        <v>86</v>
      </c>
      <c r="N8832">
        <v>39.5</v>
      </c>
      <c r="P8832" cm="1">
        <f t="array" ref="P8832">IF(Q8832&gt;0,INDEX(Q8832:Q30556,MATCH(TRUE,INDEX(Q8832:Q30556="",,),0)-1),"")</f>
        <v>11</v>
      </c>
      <c r="Q8832">
        <v>4</v>
      </c>
      <c r="R8832">
        <f t="shared" si="141"/>
        <v>0</v>
      </c>
    </row>
    <row r="8833" spans="1:18" x14ac:dyDescent="0.3">
      <c r="A8833" t="s">
        <v>603</v>
      </c>
      <c r="B8833" s="1">
        <v>38484</v>
      </c>
      <c r="C8833" t="s">
        <v>16</v>
      </c>
      <c r="D8833" t="s">
        <v>692</v>
      </c>
      <c r="E8833" t="s">
        <v>693</v>
      </c>
      <c r="G8833" s="6" t="s">
        <v>29</v>
      </c>
      <c r="H8833" t="s">
        <v>43</v>
      </c>
      <c r="I8833" t="s">
        <v>26</v>
      </c>
      <c r="J8833" t="s">
        <v>27</v>
      </c>
      <c r="K8833">
        <v>220</v>
      </c>
      <c r="L8833">
        <v>12.7</v>
      </c>
      <c r="M8833" t="s">
        <v>86</v>
      </c>
      <c r="N8833">
        <v>12.7</v>
      </c>
      <c r="P8833" cm="1">
        <f t="array" ref="P8833">IF(Q8833&gt;0,INDEX(Q8833:Q30557,MATCH(TRUE,INDEX(Q8833:Q30557="",,),0)-1),"")</f>
        <v>11</v>
      </c>
      <c r="Q8833">
        <v>4</v>
      </c>
      <c r="R8833">
        <f t="shared" si="141"/>
        <v>0</v>
      </c>
    </row>
    <row r="8834" spans="1:18" x14ac:dyDescent="0.3">
      <c r="A8834" t="s">
        <v>603</v>
      </c>
      <c r="B8834" s="1">
        <v>38484</v>
      </c>
      <c r="C8834" t="s">
        <v>16</v>
      </c>
      <c r="D8834" t="s">
        <v>692</v>
      </c>
      <c r="E8834" t="s">
        <v>693</v>
      </c>
      <c r="G8834" t="s">
        <v>19</v>
      </c>
      <c r="H8834" t="s">
        <v>20</v>
      </c>
      <c r="I8834" t="s">
        <v>21</v>
      </c>
      <c r="J8834" t="s">
        <v>22</v>
      </c>
      <c r="K8834">
        <v>86</v>
      </c>
      <c r="L8834">
        <v>222</v>
      </c>
      <c r="M8834" t="s">
        <v>694</v>
      </c>
      <c r="N8834">
        <v>482</v>
      </c>
      <c r="P8834" cm="1">
        <f t="array" ref="P8834">IF(Q8834&gt;0,INDEX(Q8834:Q30558,MATCH(TRUE,INDEX(Q8834:Q30558="",,),0)-1),"")</f>
        <v>11</v>
      </c>
      <c r="Q8834">
        <v>5</v>
      </c>
      <c r="R8834">
        <f t="shared" si="141"/>
        <v>0</v>
      </c>
    </row>
    <row r="8835" spans="1:18" x14ac:dyDescent="0.3">
      <c r="A8835" t="s">
        <v>603</v>
      </c>
      <c r="B8835" s="1">
        <v>38484</v>
      </c>
      <c r="C8835" t="s">
        <v>16</v>
      </c>
      <c r="D8835" t="s">
        <v>692</v>
      </c>
      <c r="E8835" t="s">
        <v>693</v>
      </c>
      <c r="G8835" t="s">
        <v>19</v>
      </c>
      <c r="H8835" t="s">
        <v>25</v>
      </c>
      <c r="I8835" t="s">
        <v>21</v>
      </c>
      <c r="J8835" t="s">
        <v>22</v>
      </c>
      <c r="K8835">
        <v>110</v>
      </c>
      <c r="L8835">
        <v>55</v>
      </c>
      <c r="M8835" t="s">
        <v>694</v>
      </c>
      <c r="N8835">
        <v>55</v>
      </c>
      <c r="P8835" cm="1">
        <f t="array" ref="P8835">IF(Q8835&gt;0,INDEX(Q8835:Q30559,MATCH(TRUE,INDEX(Q8835:Q30559="",,),0)-1),"")</f>
        <v>11</v>
      </c>
      <c r="Q8835">
        <v>5</v>
      </c>
      <c r="R8835">
        <f t="shared" si="141"/>
        <v>0</v>
      </c>
    </row>
    <row r="8836" spans="1:18" x14ac:dyDescent="0.3">
      <c r="A8836" t="s">
        <v>603</v>
      </c>
      <c r="B8836" s="1">
        <v>38484</v>
      </c>
      <c r="C8836" t="s">
        <v>16</v>
      </c>
      <c r="D8836" t="s">
        <v>692</v>
      </c>
      <c r="E8836" t="s">
        <v>693</v>
      </c>
      <c r="G8836" t="s">
        <v>19</v>
      </c>
      <c r="H8836" t="s">
        <v>41</v>
      </c>
      <c r="I8836" t="s">
        <v>21</v>
      </c>
      <c r="J8836" t="s">
        <v>22</v>
      </c>
      <c r="K8836">
        <v>61</v>
      </c>
      <c r="L8836">
        <v>205</v>
      </c>
      <c r="M8836" t="s">
        <v>694</v>
      </c>
      <c r="N8836">
        <v>450</v>
      </c>
      <c r="P8836" cm="1">
        <f t="array" ref="P8836">IF(Q8836&gt;0,INDEX(Q8836:Q30560,MATCH(TRUE,INDEX(Q8836:Q30560="",,),0)-1),"")</f>
        <v>11</v>
      </c>
      <c r="Q8836">
        <v>5</v>
      </c>
      <c r="R8836">
        <f t="shared" si="141"/>
        <v>0</v>
      </c>
    </row>
    <row r="8837" spans="1:18" x14ac:dyDescent="0.3">
      <c r="A8837" t="s">
        <v>603</v>
      </c>
      <c r="B8837" s="1">
        <v>38484</v>
      </c>
      <c r="C8837" t="s">
        <v>16</v>
      </c>
      <c r="D8837" t="s">
        <v>692</v>
      </c>
      <c r="E8837" t="s">
        <v>693</v>
      </c>
      <c r="G8837" t="s">
        <v>19</v>
      </c>
      <c r="H8837" t="s">
        <v>25</v>
      </c>
      <c r="I8837" t="s">
        <v>26</v>
      </c>
      <c r="J8837" t="s">
        <v>27</v>
      </c>
      <c r="K8837">
        <v>795</v>
      </c>
      <c r="L8837">
        <v>22.2</v>
      </c>
      <c r="M8837" t="s">
        <v>694</v>
      </c>
      <c r="N8837">
        <v>42.5</v>
      </c>
      <c r="P8837" cm="1">
        <f t="array" ref="P8837">IF(Q8837&gt;0,INDEX(Q8837:Q30561,MATCH(TRUE,INDEX(Q8837:Q30561="",,),0)-1),"")</f>
        <v>11</v>
      </c>
      <c r="Q8837">
        <v>5</v>
      </c>
      <c r="R8837">
        <f t="shared" si="141"/>
        <v>0</v>
      </c>
    </row>
    <row r="8838" spans="1:18" x14ac:dyDescent="0.3">
      <c r="A8838" t="s">
        <v>603</v>
      </c>
      <c r="B8838" s="1">
        <v>38484</v>
      </c>
      <c r="C8838" t="s">
        <v>16</v>
      </c>
      <c r="D8838" t="s">
        <v>692</v>
      </c>
      <c r="E8838" t="s">
        <v>693</v>
      </c>
      <c r="G8838" s="6" t="s">
        <v>29</v>
      </c>
      <c r="H8838" t="s">
        <v>69</v>
      </c>
      <c r="I8838" t="s">
        <v>21</v>
      </c>
      <c r="J8838" t="s">
        <v>22</v>
      </c>
      <c r="K8838">
        <v>27</v>
      </c>
      <c r="L8838">
        <v>68</v>
      </c>
      <c r="M8838" t="s">
        <v>694</v>
      </c>
      <c r="N8838">
        <v>68</v>
      </c>
      <c r="P8838" cm="1">
        <f t="array" ref="P8838">IF(Q8838&gt;0,INDEX(Q8838:Q30562,MATCH(TRUE,INDEX(Q8838:Q30562="",,),0)-1),"")</f>
        <v>11</v>
      </c>
      <c r="Q8838">
        <v>5</v>
      </c>
      <c r="R8838">
        <f t="shared" si="141"/>
        <v>0</v>
      </c>
    </row>
    <row r="8839" spans="1:18" x14ac:dyDescent="0.3">
      <c r="A8839" t="s">
        <v>603</v>
      </c>
      <c r="B8839" s="1">
        <v>38484</v>
      </c>
      <c r="C8839" t="s">
        <v>16</v>
      </c>
      <c r="D8839" t="s">
        <v>692</v>
      </c>
      <c r="E8839" t="s">
        <v>693</v>
      </c>
      <c r="G8839" s="6" t="s">
        <v>29</v>
      </c>
      <c r="H8839" t="s">
        <v>194</v>
      </c>
      <c r="I8839" t="s">
        <v>26</v>
      </c>
      <c r="J8839" t="s">
        <v>27</v>
      </c>
      <c r="K8839">
        <v>123</v>
      </c>
      <c r="L8839">
        <v>7.5</v>
      </c>
      <c r="M8839" t="s">
        <v>694</v>
      </c>
      <c r="N8839">
        <v>7.5</v>
      </c>
      <c r="P8839" cm="1">
        <f t="array" ref="P8839">IF(Q8839&gt;0,INDEX(Q8839:Q30563,MATCH(TRUE,INDEX(Q8839:Q30563="",,),0)-1),"")</f>
        <v>11</v>
      </c>
      <c r="Q8839">
        <v>5</v>
      </c>
      <c r="R8839">
        <f t="shared" si="141"/>
        <v>0</v>
      </c>
    </row>
    <row r="8840" spans="1:18" x14ac:dyDescent="0.3">
      <c r="A8840" t="s">
        <v>603</v>
      </c>
      <c r="B8840" s="1">
        <v>38484</v>
      </c>
      <c r="C8840" t="s">
        <v>16</v>
      </c>
      <c r="D8840" t="s">
        <v>692</v>
      </c>
      <c r="E8840" t="s">
        <v>693</v>
      </c>
      <c r="G8840" s="6" t="s">
        <v>29</v>
      </c>
      <c r="H8840" t="s">
        <v>30</v>
      </c>
      <c r="I8840" t="s">
        <v>26</v>
      </c>
      <c r="J8840" t="s">
        <v>27</v>
      </c>
      <c r="K8840">
        <v>413</v>
      </c>
      <c r="L8840">
        <v>10.7</v>
      </c>
      <c r="M8840" t="s">
        <v>694</v>
      </c>
      <c r="N8840">
        <v>10.7</v>
      </c>
      <c r="P8840" cm="1">
        <f t="array" ref="P8840">IF(Q8840&gt;0,INDEX(Q8840:Q30564,MATCH(TRUE,INDEX(Q8840:Q30564="",,),0)-1),"")</f>
        <v>11</v>
      </c>
      <c r="Q8840">
        <v>5</v>
      </c>
      <c r="R8840">
        <f t="shared" si="141"/>
        <v>0</v>
      </c>
    </row>
    <row r="8841" spans="1:18" x14ac:dyDescent="0.3">
      <c r="A8841" t="s">
        <v>603</v>
      </c>
      <c r="B8841" s="1">
        <v>38484</v>
      </c>
      <c r="C8841" t="s">
        <v>16</v>
      </c>
      <c r="D8841" t="s">
        <v>692</v>
      </c>
      <c r="E8841" t="s">
        <v>693</v>
      </c>
      <c r="G8841" s="6" t="s">
        <v>29</v>
      </c>
      <c r="H8841" t="s">
        <v>99</v>
      </c>
      <c r="I8841" t="s">
        <v>26</v>
      </c>
      <c r="J8841" t="s">
        <v>27</v>
      </c>
      <c r="K8841">
        <v>320</v>
      </c>
      <c r="L8841">
        <v>10.199999999999999</v>
      </c>
      <c r="M8841" t="s">
        <v>694</v>
      </c>
      <c r="N8841">
        <v>10.199999999999999</v>
      </c>
      <c r="P8841" cm="1">
        <f t="array" ref="P8841">IF(Q8841&gt;0,INDEX(Q8841:Q30565,MATCH(TRUE,INDEX(Q8841:Q30565="",,),0)-1),"")</f>
        <v>11</v>
      </c>
      <c r="Q8841">
        <v>5</v>
      </c>
      <c r="R8841">
        <f t="shared" si="141"/>
        <v>0</v>
      </c>
    </row>
    <row r="8842" spans="1:18" x14ac:dyDescent="0.3">
      <c r="A8842" t="s">
        <v>603</v>
      </c>
      <c r="B8842" s="1">
        <v>38484</v>
      </c>
      <c r="C8842" t="s">
        <v>16</v>
      </c>
      <c r="D8842" t="s">
        <v>692</v>
      </c>
      <c r="E8842" t="s">
        <v>693</v>
      </c>
      <c r="G8842" s="6" t="s">
        <v>29</v>
      </c>
      <c r="H8842" t="s">
        <v>69</v>
      </c>
      <c r="I8842" t="s">
        <v>26</v>
      </c>
      <c r="J8842" t="s">
        <v>27</v>
      </c>
      <c r="K8842">
        <v>129</v>
      </c>
      <c r="L8842">
        <v>13.7</v>
      </c>
      <c r="M8842" t="s">
        <v>694</v>
      </c>
      <c r="N8842">
        <v>13.7</v>
      </c>
      <c r="P8842" cm="1">
        <f t="array" ref="P8842">IF(Q8842&gt;0,INDEX(Q8842:Q30566,MATCH(TRUE,INDEX(Q8842:Q30566="",,),0)-1),"")</f>
        <v>11</v>
      </c>
      <c r="Q8842">
        <v>5</v>
      </c>
      <c r="R8842">
        <f t="shared" si="141"/>
        <v>0</v>
      </c>
    </row>
    <row r="8843" spans="1:18" x14ac:dyDescent="0.3">
      <c r="A8843" t="s">
        <v>603</v>
      </c>
      <c r="B8843" s="1">
        <v>38484</v>
      </c>
      <c r="C8843" t="s">
        <v>16</v>
      </c>
      <c r="D8843" t="s">
        <v>692</v>
      </c>
      <c r="E8843" t="s">
        <v>693</v>
      </c>
      <c r="G8843" s="6" t="s">
        <v>29</v>
      </c>
      <c r="H8843" t="s">
        <v>41</v>
      </c>
      <c r="I8843" t="s">
        <v>26</v>
      </c>
      <c r="J8843" t="s">
        <v>27</v>
      </c>
      <c r="K8843">
        <v>89</v>
      </c>
      <c r="L8843">
        <v>39.5</v>
      </c>
      <c r="M8843" t="s">
        <v>694</v>
      </c>
      <c r="N8843">
        <v>39.5</v>
      </c>
      <c r="P8843" cm="1">
        <f t="array" ref="P8843">IF(Q8843&gt;0,INDEX(Q8843:Q30567,MATCH(TRUE,INDEX(Q8843:Q30567="",,),0)-1),"")</f>
        <v>11</v>
      </c>
      <c r="Q8843">
        <v>5</v>
      </c>
      <c r="R8843">
        <f t="shared" si="141"/>
        <v>0</v>
      </c>
    </row>
    <row r="8844" spans="1:18" x14ac:dyDescent="0.3">
      <c r="A8844" t="s">
        <v>603</v>
      </c>
      <c r="B8844" s="1">
        <v>38484</v>
      </c>
      <c r="C8844" t="s">
        <v>16</v>
      </c>
      <c r="D8844" t="s">
        <v>692</v>
      </c>
      <c r="E8844" t="s">
        <v>693</v>
      </c>
      <c r="G8844" s="6" t="s">
        <v>29</v>
      </c>
      <c r="H8844" t="s">
        <v>43</v>
      </c>
      <c r="I8844" t="s">
        <v>26</v>
      </c>
      <c r="J8844" t="s">
        <v>27</v>
      </c>
      <c r="K8844">
        <v>220</v>
      </c>
      <c r="L8844">
        <v>12.7</v>
      </c>
      <c r="M8844" t="s">
        <v>694</v>
      </c>
      <c r="N8844">
        <v>12.7</v>
      </c>
      <c r="P8844" cm="1">
        <f t="array" ref="P8844">IF(Q8844&gt;0,INDEX(Q8844:Q30568,MATCH(TRUE,INDEX(Q8844:Q30568="",,),0)-1),"")</f>
        <v>11</v>
      </c>
      <c r="Q8844">
        <v>5</v>
      </c>
      <c r="R8844">
        <f t="shared" si="141"/>
        <v>0</v>
      </c>
    </row>
    <row r="8845" spans="1:18" x14ac:dyDescent="0.3">
      <c r="A8845" t="s">
        <v>603</v>
      </c>
      <c r="B8845" s="1">
        <v>38484</v>
      </c>
      <c r="C8845" t="s">
        <v>16</v>
      </c>
      <c r="D8845" t="s">
        <v>692</v>
      </c>
      <c r="E8845" t="s">
        <v>693</v>
      </c>
      <c r="G8845" t="s">
        <v>19</v>
      </c>
      <c r="H8845" t="s">
        <v>20</v>
      </c>
      <c r="I8845" t="s">
        <v>21</v>
      </c>
      <c r="J8845" t="s">
        <v>22</v>
      </c>
      <c r="K8845">
        <v>86</v>
      </c>
      <c r="L8845">
        <v>222</v>
      </c>
      <c r="M8845" t="s">
        <v>607</v>
      </c>
      <c r="N8845">
        <v>223.86</v>
      </c>
      <c r="P8845" cm="1">
        <f t="array" ref="P8845">IF(Q8845&gt;0,INDEX(Q8845:Q30569,MATCH(TRUE,INDEX(Q8845:Q30569="",,),0)-1),"")</f>
        <v>11</v>
      </c>
      <c r="Q8845">
        <v>6</v>
      </c>
      <c r="R8845">
        <f t="shared" si="141"/>
        <v>0</v>
      </c>
    </row>
    <row r="8846" spans="1:18" x14ac:dyDescent="0.3">
      <c r="A8846" t="s">
        <v>603</v>
      </c>
      <c r="B8846" s="1">
        <v>38484</v>
      </c>
      <c r="C8846" t="s">
        <v>16</v>
      </c>
      <c r="D8846" t="s">
        <v>692</v>
      </c>
      <c r="E8846" t="s">
        <v>693</v>
      </c>
      <c r="G8846" t="s">
        <v>19</v>
      </c>
      <c r="H8846" t="s">
        <v>25</v>
      </c>
      <c r="I8846" t="s">
        <v>21</v>
      </c>
      <c r="J8846" t="s">
        <v>22</v>
      </c>
      <c r="K8846">
        <v>110</v>
      </c>
      <c r="L8846">
        <v>55</v>
      </c>
      <c r="M8846" t="s">
        <v>607</v>
      </c>
      <c r="N8846">
        <v>56.15</v>
      </c>
      <c r="P8846" cm="1">
        <f t="array" ref="P8846">IF(Q8846&gt;0,INDEX(Q8846:Q30570,MATCH(TRUE,INDEX(Q8846:Q30570="",,),0)-1),"")</f>
        <v>11</v>
      </c>
      <c r="Q8846">
        <v>6</v>
      </c>
      <c r="R8846">
        <f t="shared" si="141"/>
        <v>0</v>
      </c>
    </row>
    <row r="8847" spans="1:18" x14ac:dyDescent="0.3">
      <c r="A8847" t="s">
        <v>603</v>
      </c>
      <c r="B8847" s="1">
        <v>38484</v>
      </c>
      <c r="C8847" t="s">
        <v>16</v>
      </c>
      <c r="D8847" t="s">
        <v>692</v>
      </c>
      <c r="E8847" t="s">
        <v>693</v>
      </c>
      <c r="G8847" t="s">
        <v>19</v>
      </c>
      <c r="H8847" t="s">
        <v>41</v>
      </c>
      <c r="I8847" t="s">
        <v>21</v>
      </c>
      <c r="J8847" t="s">
        <v>22</v>
      </c>
      <c r="K8847">
        <v>61</v>
      </c>
      <c r="L8847">
        <v>205</v>
      </c>
      <c r="M8847" t="s">
        <v>607</v>
      </c>
      <c r="N8847">
        <v>958.27</v>
      </c>
      <c r="P8847" cm="1">
        <f t="array" ref="P8847">IF(Q8847&gt;0,INDEX(Q8847:Q30571,MATCH(TRUE,INDEX(Q8847:Q30571="",,),0)-1),"")</f>
        <v>11</v>
      </c>
      <c r="Q8847">
        <v>6</v>
      </c>
      <c r="R8847">
        <f t="shared" si="141"/>
        <v>0</v>
      </c>
    </row>
    <row r="8848" spans="1:18" x14ac:dyDescent="0.3">
      <c r="A8848" t="s">
        <v>603</v>
      </c>
      <c r="B8848" s="1">
        <v>38484</v>
      </c>
      <c r="C8848" t="s">
        <v>16</v>
      </c>
      <c r="D8848" t="s">
        <v>692</v>
      </c>
      <c r="E8848" t="s">
        <v>693</v>
      </c>
      <c r="G8848" t="s">
        <v>19</v>
      </c>
      <c r="H8848" t="s">
        <v>25</v>
      </c>
      <c r="I8848" t="s">
        <v>26</v>
      </c>
      <c r="J8848" t="s">
        <v>27</v>
      </c>
      <c r="K8848">
        <v>795</v>
      </c>
      <c r="L8848">
        <v>22.2</v>
      </c>
      <c r="M8848" t="s">
        <v>607</v>
      </c>
      <c r="N8848">
        <v>23.13</v>
      </c>
      <c r="P8848" cm="1">
        <f t="array" ref="P8848">IF(Q8848&gt;0,INDEX(Q8848:Q30572,MATCH(TRUE,INDEX(Q8848:Q30572="",,),0)-1),"")</f>
        <v>11</v>
      </c>
      <c r="Q8848">
        <v>6</v>
      </c>
      <c r="R8848">
        <f t="shared" si="141"/>
        <v>0</v>
      </c>
    </row>
    <row r="8849" spans="1:18" x14ac:dyDescent="0.3">
      <c r="A8849" t="s">
        <v>603</v>
      </c>
      <c r="B8849" s="1">
        <v>38484</v>
      </c>
      <c r="C8849" t="s">
        <v>16</v>
      </c>
      <c r="D8849" t="s">
        <v>692</v>
      </c>
      <c r="E8849" t="s">
        <v>693</v>
      </c>
      <c r="G8849" s="6" t="s">
        <v>29</v>
      </c>
      <c r="H8849" t="s">
        <v>69</v>
      </c>
      <c r="I8849" t="s">
        <v>21</v>
      </c>
      <c r="J8849" t="s">
        <v>22</v>
      </c>
      <c r="K8849">
        <v>27</v>
      </c>
      <c r="L8849">
        <v>68</v>
      </c>
      <c r="M8849" t="s">
        <v>607</v>
      </c>
      <c r="N8849">
        <v>68</v>
      </c>
      <c r="P8849" cm="1">
        <f t="array" ref="P8849">IF(Q8849&gt;0,INDEX(Q8849:Q30573,MATCH(TRUE,INDEX(Q8849:Q30573="",,),0)-1),"")</f>
        <v>11</v>
      </c>
      <c r="Q8849">
        <v>6</v>
      </c>
      <c r="R8849">
        <f t="shared" si="141"/>
        <v>0</v>
      </c>
    </row>
    <row r="8850" spans="1:18" x14ac:dyDescent="0.3">
      <c r="A8850" t="s">
        <v>603</v>
      </c>
      <c r="B8850" s="1">
        <v>38484</v>
      </c>
      <c r="C8850" t="s">
        <v>16</v>
      </c>
      <c r="D8850" t="s">
        <v>692</v>
      </c>
      <c r="E8850" t="s">
        <v>693</v>
      </c>
      <c r="G8850" s="6" t="s">
        <v>29</v>
      </c>
      <c r="H8850" t="s">
        <v>194</v>
      </c>
      <c r="I8850" t="s">
        <v>26</v>
      </c>
      <c r="J8850" t="s">
        <v>27</v>
      </c>
      <c r="K8850">
        <v>123</v>
      </c>
      <c r="L8850">
        <v>7.5</v>
      </c>
      <c r="M8850" t="s">
        <v>607</v>
      </c>
      <c r="N8850">
        <v>7.5</v>
      </c>
      <c r="P8850" cm="1">
        <f t="array" ref="P8850">IF(Q8850&gt;0,INDEX(Q8850:Q30574,MATCH(TRUE,INDEX(Q8850:Q30574="",,),0)-1),"")</f>
        <v>11</v>
      </c>
      <c r="Q8850">
        <v>6</v>
      </c>
      <c r="R8850">
        <f t="shared" si="141"/>
        <v>0</v>
      </c>
    </row>
    <row r="8851" spans="1:18" x14ac:dyDescent="0.3">
      <c r="A8851" t="s">
        <v>603</v>
      </c>
      <c r="B8851" s="1">
        <v>38484</v>
      </c>
      <c r="C8851" t="s">
        <v>16</v>
      </c>
      <c r="D8851" t="s">
        <v>692</v>
      </c>
      <c r="E8851" t="s">
        <v>693</v>
      </c>
      <c r="G8851" s="6" t="s">
        <v>29</v>
      </c>
      <c r="H8851" t="s">
        <v>30</v>
      </c>
      <c r="I8851" t="s">
        <v>26</v>
      </c>
      <c r="J8851" t="s">
        <v>27</v>
      </c>
      <c r="K8851">
        <v>413</v>
      </c>
      <c r="L8851">
        <v>10.7</v>
      </c>
      <c r="M8851" t="s">
        <v>607</v>
      </c>
      <c r="N8851">
        <v>10.7</v>
      </c>
      <c r="P8851" cm="1">
        <f t="array" ref="P8851">IF(Q8851&gt;0,INDEX(Q8851:Q30575,MATCH(TRUE,INDEX(Q8851:Q30575="",,),0)-1),"")</f>
        <v>11</v>
      </c>
      <c r="Q8851">
        <v>6</v>
      </c>
      <c r="R8851">
        <f t="shared" si="141"/>
        <v>0</v>
      </c>
    </row>
    <row r="8852" spans="1:18" x14ac:dyDescent="0.3">
      <c r="A8852" t="s">
        <v>603</v>
      </c>
      <c r="B8852" s="1">
        <v>38484</v>
      </c>
      <c r="C8852" t="s">
        <v>16</v>
      </c>
      <c r="D8852" t="s">
        <v>692</v>
      </c>
      <c r="E8852" t="s">
        <v>693</v>
      </c>
      <c r="G8852" s="6" t="s">
        <v>29</v>
      </c>
      <c r="H8852" t="s">
        <v>99</v>
      </c>
      <c r="I8852" t="s">
        <v>26</v>
      </c>
      <c r="J8852" t="s">
        <v>27</v>
      </c>
      <c r="K8852">
        <v>320</v>
      </c>
      <c r="L8852">
        <v>10.199999999999999</v>
      </c>
      <c r="M8852" t="s">
        <v>607</v>
      </c>
      <c r="N8852">
        <v>10.199999999999999</v>
      </c>
      <c r="P8852" cm="1">
        <f t="array" ref="P8852">IF(Q8852&gt;0,INDEX(Q8852:Q30576,MATCH(TRUE,INDEX(Q8852:Q30576="",,),0)-1),"")</f>
        <v>11</v>
      </c>
      <c r="Q8852">
        <v>6</v>
      </c>
      <c r="R8852">
        <f t="shared" si="141"/>
        <v>0</v>
      </c>
    </row>
    <row r="8853" spans="1:18" x14ac:dyDescent="0.3">
      <c r="A8853" t="s">
        <v>603</v>
      </c>
      <c r="B8853" s="1">
        <v>38484</v>
      </c>
      <c r="C8853" t="s">
        <v>16</v>
      </c>
      <c r="D8853" t="s">
        <v>692</v>
      </c>
      <c r="E8853" t="s">
        <v>693</v>
      </c>
      <c r="G8853" s="6" t="s">
        <v>29</v>
      </c>
      <c r="H8853" t="s">
        <v>69</v>
      </c>
      <c r="I8853" t="s">
        <v>26</v>
      </c>
      <c r="J8853" t="s">
        <v>27</v>
      </c>
      <c r="K8853">
        <v>129</v>
      </c>
      <c r="L8853">
        <v>13.7</v>
      </c>
      <c r="M8853" t="s">
        <v>607</v>
      </c>
      <c r="N8853">
        <v>13.7</v>
      </c>
      <c r="P8853" cm="1">
        <f t="array" ref="P8853">IF(Q8853&gt;0,INDEX(Q8853:Q30577,MATCH(TRUE,INDEX(Q8853:Q30577="",,),0)-1),"")</f>
        <v>11</v>
      </c>
      <c r="Q8853">
        <v>6</v>
      </c>
      <c r="R8853">
        <f t="shared" si="141"/>
        <v>0</v>
      </c>
    </row>
    <row r="8854" spans="1:18" x14ac:dyDescent="0.3">
      <c r="A8854" t="s">
        <v>603</v>
      </c>
      <c r="B8854" s="1">
        <v>38484</v>
      </c>
      <c r="C8854" t="s">
        <v>16</v>
      </c>
      <c r="D8854" t="s">
        <v>692</v>
      </c>
      <c r="E8854" t="s">
        <v>693</v>
      </c>
      <c r="G8854" s="6" t="s">
        <v>29</v>
      </c>
      <c r="H8854" t="s">
        <v>41</v>
      </c>
      <c r="I8854" t="s">
        <v>26</v>
      </c>
      <c r="J8854" t="s">
        <v>27</v>
      </c>
      <c r="K8854">
        <v>89</v>
      </c>
      <c r="L8854">
        <v>39.5</v>
      </c>
      <c r="M8854" t="s">
        <v>607</v>
      </c>
      <c r="N8854">
        <v>39.5</v>
      </c>
      <c r="P8854" cm="1">
        <f t="array" ref="P8854">IF(Q8854&gt;0,INDEX(Q8854:Q30578,MATCH(TRUE,INDEX(Q8854:Q30578="",,),0)-1),"")</f>
        <v>11</v>
      </c>
      <c r="Q8854">
        <v>6</v>
      </c>
      <c r="R8854">
        <f t="shared" si="141"/>
        <v>0</v>
      </c>
    </row>
    <row r="8855" spans="1:18" x14ac:dyDescent="0.3">
      <c r="A8855" t="s">
        <v>603</v>
      </c>
      <c r="B8855" s="1">
        <v>38484</v>
      </c>
      <c r="C8855" t="s">
        <v>16</v>
      </c>
      <c r="D8855" t="s">
        <v>692</v>
      </c>
      <c r="E8855" t="s">
        <v>693</v>
      </c>
      <c r="G8855" s="6" t="s">
        <v>29</v>
      </c>
      <c r="H8855" t="s">
        <v>43</v>
      </c>
      <c r="I8855" t="s">
        <v>26</v>
      </c>
      <c r="J8855" t="s">
        <v>27</v>
      </c>
      <c r="K8855">
        <v>220</v>
      </c>
      <c r="L8855">
        <v>12.7</v>
      </c>
      <c r="M8855" t="s">
        <v>607</v>
      </c>
      <c r="N8855">
        <v>12.7</v>
      </c>
      <c r="P8855" cm="1">
        <f t="array" ref="P8855">IF(Q8855&gt;0,INDEX(Q8855:Q30579,MATCH(TRUE,INDEX(Q8855:Q30579="",,),0)-1),"")</f>
        <v>11</v>
      </c>
      <c r="Q8855">
        <v>6</v>
      </c>
      <c r="R8855">
        <f t="shared" si="141"/>
        <v>0</v>
      </c>
    </row>
    <row r="8856" spans="1:18" x14ac:dyDescent="0.3">
      <c r="A8856" t="s">
        <v>603</v>
      </c>
      <c r="B8856" s="1">
        <v>38484</v>
      </c>
      <c r="C8856" t="s">
        <v>16</v>
      </c>
      <c r="D8856" t="s">
        <v>692</v>
      </c>
      <c r="E8856" t="s">
        <v>693</v>
      </c>
      <c r="G8856" t="s">
        <v>19</v>
      </c>
      <c r="H8856" t="s">
        <v>20</v>
      </c>
      <c r="I8856" t="s">
        <v>21</v>
      </c>
      <c r="J8856" t="s">
        <v>22</v>
      </c>
      <c r="K8856">
        <v>86</v>
      </c>
      <c r="L8856">
        <v>222</v>
      </c>
      <c r="M8856" t="s">
        <v>606</v>
      </c>
      <c r="N8856">
        <v>400</v>
      </c>
      <c r="P8856" cm="1">
        <f t="array" ref="P8856">IF(Q8856&gt;0,INDEX(Q8856:Q30580,MATCH(TRUE,INDEX(Q8856:Q30580="",,),0)-1),"")</f>
        <v>11</v>
      </c>
      <c r="Q8856">
        <v>7</v>
      </c>
      <c r="R8856">
        <f t="shared" ref="R8856:R8919" si="142">IF(P8856="","",0)</f>
        <v>0</v>
      </c>
    </row>
    <row r="8857" spans="1:18" x14ac:dyDescent="0.3">
      <c r="A8857" t="s">
        <v>603</v>
      </c>
      <c r="B8857" s="1">
        <v>38484</v>
      </c>
      <c r="C8857" t="s">
        <v>16</v>
      </c>
      <c r="D8857" t="s">
        <v>692</v>
      </c>
      <c r="E8857" t="s">
        <v>693</v>
      </c>
      <c r="G8857" t="s">
        <v>19</v>
      </c>
      <c r="H8857" t="s">
        <v>25</v>
      </c>
      <c r="I8857" t="s">
        <v>21</v>
      </c>
      <c r="J8857" t="s">
        <v>22</v>
      </c>
      <c r="K8857">
        <v>110</v>
      </c>
      <c r="L8857">
        <v>55</v>
      </c>
      <c r="M8857" t="s">
        <v>606</v>
      </c>
      <c r="N8857">
        <v>105</v>
      </c>
      <c r="P8857" cm="1">
        <f t="array" ref="P8857">IF(Q8857&gt;0,INDEX(Q8857:Q30581,MATCH(TRUE,INDEX(Q8857:Q30581="",,),0)-1),"")</f>
        <v>11</v>
      </c>
      <c r="Q8857">
        <v>7</v>
      </c>
      <c r="R8857">
        <f t="shared" si="142"/>
        <v>0</v>
      </c>
    </row>
    <row r="8858" spans="1:18" x14ac:dyDescent="0.3">
      <c r="A8858" t="s">
        <v>603</v>
      </c>
      <c r="B8858" s="1">
        <v>38484</v>
      </c>
      <c r="C8858" t="s">
        <v>16</v>
      </c>
      <c r="D8858" t="s">
        <v>692</v>
      </c>
      <c r="E8858" t="s">
        <v>693</v>
      </c>
      <c r="G8858" t="s">
        <v>19</v>
      </c>
      <c r="H8858" t="s">
        <v>41</v>
      </c>
      <c r="I8858" t="s">
        <v>21</v>
      </c>
      <c r="J8858" t="s">
        <v>22</v>
      </c>
      <c r="K8858">
        <v>61</v>
      </c>
      <c r="L8858">
        <v>205</v>
      </c>
      <c r="M8858" t="s">
        <v>606</v>
      </c>
      <c r="N8858">
        <v>400</v>
      </c>
      <c r="P8858" cm="1">
        <f t="array" ref="P8858">IF(Q8858&gt;0,INDEX(Q8858:Q30582,MATCH(TRUE,INDEX(Q8858:Q30582="",,),0)-1),"")</f>
        <v>11</v>
      </c>
      <c r="Q8858">
        <v>7</v>
      </c>
      <c r="R8858">
        <f t="shared" si="142"/>
        <v>0</v>
      </c>
    </row>
    <row r="8859" spans="1:18" x14ac:dyDescent="0.3">
      <c r="A8859" t="s">
        <v>603</v>
      </c>
      <c r="B8859" s="1">
        <v>38484</v>
      </c>
      <c r="C8859" t="s">
        <v>16</v>
      </c>
      <c r="D8859" t="s">
        <v>692</v>
      </c>
      <c r="E8859" t="s">
        <v>693</v>
      </c>
      <c r="G8859" t="s">
        <v>19</v>
      </c>
      <c r="H8859" t="s">
        <v>25</v>
      </c>
      <c r="I8859" t="s">
        <v>26</v>
      </c>
      <c r="J8859" t="s">
        <v>27</v>
      </c>
      <c r="K8859">
        <v>795</v>
      </c>
      <c r="L8859">
        <v>22.2</v>
      </c>
      <c r="M8859" t="s">
        <v>606</v>
      </c>
      <c r="N8859">
        <v>28.5</v>
      </c>
      <c r="P8859" cm="1">
        <f t="array" ref="P8859">IF(Q8859&gt;0,INDEX(Q8859:Q30583,MATCH(TRUE,INDEX(Q8859:Q30583="",,),0)-1),"")</f>
        <v>11</v>
      </c>
      <c r="Q8859">
        <v>7</v>
      </c>
      <c r="R8859">
        <f t="shared" si="142"/>
        <v>0</v>
      </c>
    </row>
    <row r="8860" spans="1:18" x14ac:dyDescent="0.3">
      <c r="A8860" t="s">
        <v>603</v>
      </c>
      <c r="B8860" s="1">
        <v>38484</v>
      </c>
      <c r="C8860" t="s">
        <v>16</v>
      </c>
      <c r="D8860" t="s">
        <v>692</v>
      </c>
      <c r="E8860" t="s">
        <v>693</v>
      </c>
      <c r="G8860" s="6" t="s">
        <v>29</v>
      </c>
      <c r="H8860" t="s">
        <v>69</v>
      </c>
      <c r="I8860" t="s">
        <v>21</v>
      </c>
      <c r="J8860" t="s">
        <v>22</v>
      </c>
      <c r="K8860">
        <v>27</v>
      </c>
      <c r="L8860">
        <v>68</v>
      </c>
      <c r="M8860" t="s">
        <v>606</v>
      </c>
      <c r="N8860">
        <v>68</v>
      </c>
      <c r="P8860" cm="1">
        <f t="array" ref="P8860">IF(Q8860&gt;0,INDEX(Q8860:Q30584,MATCH(TRUE,INDEX(Q8860:Q30584="",,),0)-1),"")</f>
        <v>11</v>
      </c>
      <c r="Q8860">
        <v>7</v>
      </c>
      <c r="R8860">
        <f t="shared" si="142"/>
        <v>0</v>
      </c>
    </row>
    <row r="8861" spans="1:18" x14ac:dyDescent="0.3">
      <c r="A8861" t="s">
        <v>603</v>
      </c>
      <c r="B8861" s="1">
        <v>38484</v>
      </c>
      <c r="C8861" t="s">
        <v>16</v>
      </c>
      <c r="D8861" t="s">
        <v>692</v>
      </c>
      <c r="E8861" t="s">
        <v>693</v>
      </c>
      <c r="G8861" s="6" t="s">
        <v>29</v>
      </c>
      <c r="H8861" t="s">
        <v>194</v>
      </c>
      <c r="I8861" t="s">
        <v>26</v>
      </c>
      <c r="J8861" t="s">
        <v>27</v>
      </c>
      <c r="K8861">
        <v>123</v>
      </c>
      <c r="L8861">
        <v>7.5</v>
      </c>
      <c r="M8861" t="s">
        <v>606</v>
      </c>
      <c r="N8861">
        <v>7.5</v>
      </c>
      <c r="P8861" cm="1">
        <f t="array" ref="P8861">IF(Q8861&gt;0,INDEX(Q8861:Q30585,MATCH(TRUE,INDEX(Q8861:Q30585="",,),0)-1),"")</f>
        <v>11</v>
      </c>
      <c r="Q8861">
        <v>7</v>
      </c>
      <c r="R8861">
        <f t="shared" si="142"/>
        <v>0</v>
      </c>
    </row>
    <row r="8862" spans="1:18" x14ac:dyDescent="0.3">
      <c r="A8862" t="s">
        <v>603</v>
      </c>
      <c r="B8862" s="1">
        <v>38484</v>
      </c>
      <c r="C8862" t="s">
        <v>16</v>
      </c>
      <c r="D8862" t="s">
        <v>692</v>
      </c>
      <c r="E8862" t="s">
        <v>693</v>
      </c>
      <c r="G8862" s="6" t="s">
        <v>29</v>
      </c>
      <c r="H8862" t="s">
        <v>30</v>
      </c>
      <c r="I8862" t="s">
        <v>26</v>
      </c>
      <c r="J8862" t="s">
        <v>27</v>
      </c>
      <c r="K8862">
        <v>413</v>
      </c>
      <c r="L8862">
        <v>10.7</v>
      </c>
      <c r="M8862" t="s">
        <v>606</v>
      </c>
      <c r="N8862">
        <v>10.7</v>
      </c>
      <c r="P8862" cm="1">
        <f t="array" ref="P8862">IF(Q8862&gt;0,INDEX(Q8862:Q30586,MATCH(TRUE,INDEX(Q8862:Q30586="",,),0)-1),"")</f>
        <v>11</v>
      </c>
      <c r="Q8862">
        <v>7</v>
      </c>
      <c r="R8862">
        <f t="shared" si="142"/>
        <v>0</v>
      </c>
    </row>
    <row r="8863" spans="1:18" x14ac:dyDescent="0.3">
      <c r="A8863" t="s">
        <v>603</v>
      </c>
      <c r="B8863" s="1">
        <v>38484</v>
      </c>
      <c r="C8863" t="s">
        <v>16</v>
      </c>
      <c r="D8863" t="s">
        <v>692</v>
      </c>
      <c r="E8863" t="s">
        <v>693</v>
      </c>
      <c r="G8863" s="6" t="s">
        <v>29</v>
      </c>
      <c r="H8863" t="s">
        <v>99</v>
      </c>
      <c r="I8863" t="s">
        <v>26</v>
      </c>
      <c r="J8863" t="s">
        <v>27</v>
      </c>
      <c r="K8863">
        <v>320</v>
      </c>
      <c r="L8863">
        <v>10.199999999999999</v>
      </c>
      <c r="M8863" t="s">
        <v>606</v>
      </c>
      <c r="N8863">
        <v>10.199999999999999</v>
      </c>
      <c r="P8863" cm="1">
        <f t="array" ref="P8863">IF(Q8863&gt;0,INDEX(Q8863:Q30587,MATCH(TRUE,INDEX(Q8863:Q30587="",,),0)-1),"")</f>
        <v>11</v>
      </c>
      <c r="Q8863">
        <v>7</v>
      </c>
      <c r="R8863">
        <f t="shared" si="142"/>
        <v>0</v>
      </c>
    </row>
    <row r="8864" spans="1:18" x14ac:dyDescent="0.3">
      <c r="A8864" t="s">
        <v>603</v>
      </c>
      <c r="B8864" s="1">
        <v>38484</v>
      </c>
      <c r="C8864" t="s">
        <v>16</v>
      </c>
      <c r="D8864" t="s">
        <v>692</v>
      </c>
      <c r="E8864" t="s">
        <v>693</v>
      </c>
      <c r="G8864" s="6" t="s">
        <v>29</v>
      </c>
      <c r="H8864" t="s">
        <v>69</v>
      </c>
      <c r="I8864" t="s">
        <v>26</v>
      </c>
      <c r="J8864" t="s">
        <v>27</v>
      </c>
      <c r="K8864">
        <v>129</v>
      </c>
      <c r="L8864">
        <v>13.7</v>
      </c>
      <c r="M8864" t="s">
        <v>606</v>
      </c>
      <c r="N8864">
        <v>13.7</v>
      </c>
      <c r="P8864" cm="1">
        <f t="array" ref="P8864">IF(Q8864&gt;0,INDEX(Q8864:Q30588,MATCH(TRUE,INDEX(Q8864:Q30588="",,),0)-1),"")</f>
        <v>11</v>
      </c>
      <c r="Q8864">
        <v>7</v>
      </c>
      <c r="R8864">
        <f t="shared" si="142"/>
        <v>0</v>
      </c>
    </row>
    <row r="8865" spans="1:18" x14ac:dyDescent="0.3">
      <c r="A8865" t="s">
        <v>603</v>
      </c>
      <c r="B8865" s="1">
        <v>38484</v>
      </c>
      <c r="C8865" t="s">
        <v>16</v>
      </c>
      <c r="D8865" t="s">
        <v>692</v>
      </c>
      <c r="E8865" t="s">
        <v>693</v>
      </c>
      <c r="G8865" s="6" t="s">
        <v>29</v>
      </c>
      <c r="H8865" t="s">
        <v>41</v>
      </c>
      <c r="I8865" t="s">
        <v>26</v>
      </c>
      <c r="J8865" t="s">
        <v>27</v>
      </c>
      <c r="K8865">
        <v>89</v>
      </c>
      <c r="L8865">
        <v>39.5</v>
      </c>
      <c r="M8865" t="s">
        <v>606</v>
      </c>
      <c r="N8865">
        <v>39.5</v>
      </c>
      <c r="P8865" cm="1">
        <f t="array" ref="P8865">IF(Q8865&gt;0,INDEX(Q8865:Q30589,MATCH(TRUE,INDEX(Q8865:Q30589="",,),0)-1),"")</f>
        <v>11</v>
      </c>
      <c r="Q8865">
        <v>7</v>
      </c>
      <c r="R8865">
        <f t="shared" si="142"/>
        <v>0</v>
      </c>
    </row>
    <row r="8866" spans="1:18" x14ac:dyDescent="0.3">
      <c r="A8866" t="s">
        <v>603</v>
      </c>
      <c r="B8866" s="1">
        <v>38484</v>
      </c>
      <c r="C8866" t="s">
        <v>16</v>
      </c>
      <c r="D8866" t="s">
        <v>692</v>
      </c>
      <c r="E8866" t="s">
        <v>693</v>
      </c>
      <c r="G8866" s="6" t="s">
        <v>29</v>
      </c>
      <c r="H8866" t="s">
        <v>43</v>
      </c>
      <c r="I8866" t="s">
        <v>26</v>
      </c>
      <c r="J8866" t="s">
        <v>27</v>
      </c>
      <c r="K8866">
        <v>220</v>
      </c>
      <c r="L8866">
        <v>12.7</v>
      </c>
      <c r="M8866" t="s">
        <v>606</v>
      </c>
      <c r="N8866">
        <v>12.7</v>
      </c>
      <c r="P8866" cm="1">
        <f t="array" ref="P8866">IF(Q8866&gt;0,INDEX(Q8866:Q30590,MATCH(TRUE,INDEX(Q8866:Q30590="",,),0)-1),"")</f>
        <v>11</v>
      </c>
      <c r="Q8866">
        <v>7</v>
      </c>
      <c r="R8866">
        <f t="shared" si="142"/>
        <v>0</v>
      </c>
    </row>
    <row r="8867" spans="1:18" x14ac:dyDescent="0.3">
      <c r="A8867" t="s">
        <v>603</v>
      </c>
      <c r="B8867" s="1">
        <v>38484</v>
      </c>
      <c r="C8867" t="s">
        <v>16</v>
      </c>
      <c r="D8867" t="s">
        <v>692</v>
      </c>
      <c r="E8867" t="s">
        <v>693</v>
      </c>
      <c r="G8867" t="s">
        <v>19</v>
      </c>
      <c r="H8867" t="s">
        <v>20</v>
      </c>
      <c r="I8867" t="s">
        <v>21</v>
      </c>
      <c r="J8867" t="s">
        <v>22</v>
      </c>
      <c r="K8867">
        <v>86</v>
      </c>
      <c r="L8867">
        <v>222</v>
      </c>
      <c r="M8867" t="s">
        <v>695</v>
      </c>
      <c r="N8867">
        <v>372.09</v>
      </c>
      <c r="P8867" cm="1">
        <f t="array" ref="P8867">IF(Q8867&gt;0,INDEX(Q8867:Q30591,MATCH(TRUE,INDEX(Q8867:Q30591="",,),0)-1),"")</f>
        <v>11</v>
      </c>
      <c r="Q8867">
        <v>8</v>
      </c>
      <c r="R8867">
        <f t="shared" si="142"/>
        <v>0</v>
      </c>
    </row>
    <row r="8868" spans="1:18" x14ac:dyDescent="0.3">
      <c r="A8868" t="s">
        <v>603</v>
      </c>
      <c r="B8868" s="1">
        <v>38484</v>
      </c>
      <c r="C8868" t="s">
        <v>16</v>
      </c>
      <c r="D8868" t="s">
        <v>692</v>
      </c>
      <c r="E8868" t="s">
        <v>693</v>
      </c>
      <c r="G8868" t="s">
        <v>19</v>
      </c>
      <c r="H8868" t="s">
        <v>25</v>
      </c>
      <c r="I8868" t="s">
        <v>21</v>
      </c>
      <c r="J8868" t="s">
        <v>22</v>
      </c>
      <c r="K8868">
        <v>110</v>
      </c>
      <c r="L8868">
        <v>55</v>
      </c>
      <c r="M8868" t="s">
        <v>695</v>
      </c>
      <c r="N8868">
        <v>100</v>
      </c>
      <c r="P8868" cm="1">
        <f t="array" ref="P8868">IF(Q8868&gt;0,INDEX(Q8868:Q30592,MATCH(TRUE,INDEX(Q8868:Q30592="",,),0)-1),"")</f>
        <v>11</v>
      </c>
      <c r="Q8868">
        <v>8</v>
      </c>
      <c r="R8868">
        <f t="shared" si="142"/>
        <v>0</v>
      </c>
    </row>
    <row r="8869" spans="1:18" x14ac:dyDescent="0.3">
      <c r="A8869" t="s">
        <v>603</v>
      </c>
      <c r="B8869" s="1">
        <v>38484</v>
      </c>
      <c r="C8869" t="s">
        <v>16</v>
      </c>
      <c r="D8869" t="s">
        <v>692</v>
      </c>
      <c r="E8869" t="s">
        <v>693</v>
      </c>
      <c r="G8869" t="s">
        <v>19</v>
      </c>
      <c r="H8869" t="s">
        <v>41</v>
      </c>
      <c r="I8869" t="s">
        <v>21</v>
      </c>
      <c r="J8869" t="s">
        <v>22</v>
      </c>
      <c r="K8869">
        <v>61</v>
      </c>
      <c r="L8869">
        <v>205</v>
      </c>
      <c r="M8869" t="s">
        <v>695</v>
      </c>
      <c r="N8869">
        <v>483.6</v>
      </c>
      <c r="P8869" cm="1">
        <f t="array" ref="P8869">IF(Q8869&gt;0,INDEX(Q8869:Q30593,MATCH(TRUE,INDEX(Q8869:Q30593="",,),0)-1),"")</f>
        <v>11</v>
      </c>
      <c r="Q8869">
        <v>8</v>
      </c>
      <c r="R8869">
        <f t="shared" si="142"/>
        <v>0</v>
      </c>
    </row>
    <row r="8870" spans="1:18" x14ac:dyDescent="0.3">
      <c r="A8870" t="s">
        <v>603</v>
      </c>
      <c r="B8870" s="1">
        <v>38484</v>
      </c>
      <c r="C8870" t="s">
        <v>16</v>
      </c>
      <c r="D8870" t="s">
        <v>692</v>
      </c>
      <c r="E8870" t="s">
        <v>693</v>
      </c>
      <c r="G8870" t="s">
        <v>19</v>
      </c>
      <c r="H8870" t="s">
        <v>25</v>
      </c>
      <c r="I8870" t="s">
        <v>26</v>
      </c>
      <c r="J8870" t="s">
        <v>27</v>
      </c>
      <c r="K8870">
        <v>795</v>
      </c>
      <c r="L8870">
        <v>22.2</v>
      </c>
      <c r="M8870" t="s">
        <v>695</v>
      </c>
      <c r="N8870">
        <v>22.2</v>
      </c>
      <c r="P8870" cm="1">
        <f t="array" ref="P8870">IF(Q8870&gt;0,INDEX(Q8870:Q30594,MATCH(TRUE,INDEX(Q8870:Q30594="",,),0)-1),"")</f>
        <v>11</v>
      </c>
      <c r="Q8870">
        <v>8</v>
      </c>
      <c r="R8870">
        <f t="shared" si="142"/>
        <v>0</v>
      </c>
    </row>
    <row r="8871" spans="1:18" x14ac:dyDescent="0.3">
      <c r="A8871" t="s">
        <v>603</v>
      </c>
      <c r="B8871" s="1">
        <v>38484</v>
      </c>
      <c r="C8871" t="s">
        <v>16</v>
      </c>
      <c r="D8871" t="s">
        <v>692</v>
      </c>
      <c r="E8871" t="s">
        <v>693</v>
      </c>
      <c r="G8871" s="6" t="s">
        <v>29</v>
      </c>
      <c r="H8871" t="s">
        <v>69</v>
      </c>
      <c r="I8871" t="s">
        <v>21</v>
      </c>
      <c r="J8871" t="s">
        <v>22</v>
      </c>
      <c r="K8871">
        <v>27</v>
      </c>
      <c r="L8871">
        <v>68</v>
      </c>
      <c r="M8871" t="s">
        <v>695</v>
      </c>
      <c r="N8871">
        <v>68</v>
      </c>
      <c r="P8871" cm="1">
        <f t="array" ref="P8871">IF(Q8871&gt;0,INDEX(Q8871:Q30595,MATCH(TRUE,INDEX(Q8871:Q30595="",,),0)-1),"")</f>
        <v>11</v>
      </c>
      <c r="Q8871">
        <v>8</v>
      </c>
      <c r="R8871">
        <f t="shared" si="142"/>
        <v>0</v>
      </c>
    </row>
    <row r="8872" spans="1:18" x14ac:dyDescent="0.3">
      <c r="A8872" t="s">
        <v>603</v>
      </c>
      <c r="B8872" s="1">
        <v>38484</v>
      </c>
      <c r="C8872" t="s">
        <v>16</v>
      </c>
      <c r="D8872" t="s">
        <v>692</v>
      </c>
      <c r="E8872" t="s">
        <v>693</v>
      </c>
      <c r="G8872" s="6" t="s">
        <v>29</v>
      </c>
      <c r="H8872" t="s">
        <v>194</v>
      </c>
      <c r="I8872" t="s">
        <v>26</v>
      </c>
      <c r="J8872" t="s">
        <v>27</v>
      </c>
      <c r="K8872">
        <v>123</v>
      </c>
      <c r="L8872">
        <v>7.5</v>
      </c>
      <c r="M8872" t="s">
        <v>695</v>
      </c>
      <c r="N8872">
        <v>7.5</v>
      </c>
      <c r="P8872" cm="1">
        <f t="array" ref="P8872">IF(Q8872&gt;0,INDEX(Q8872:Q30596,MATCH(TRUE,INDEX(Q8872:Q30596="",,),0)-1),"")</f>
        <v>11</v>
      </c>
      <c r="Q8872">
        <v>8</v>
      </c>
      <c r="R8872">
        <f t="shared" si="142"/>
        <v>0</v>
      </c>
    </row>
    <row r="8873" spans="1:18" x14ac:dyDescent="0.3">
      <c r="A8873" t="s">
        <v>603</v>
      </c>
      <c r="B8873" s="1">
        <v>38484</v>
      </c>
      <c r="C8873" t="s">
        <v>16</v>
      </c>
      <c r="D8873" t="s">
        <v>692</v>
      </c>
      <c r="E8873" t="s">
        <v>693</v>
      </c>
      <c r="G8873" s="6" t="s">
        <v>29</v>
      </c>
      <c r="H8873" t="s">
        <v>30</v>
      </c>
      <c r="I8873" t="s">
        <v>26</v>
      </c>
      <c r="J8873" t="s">
        <v>27</v>
      </c>
      <c r="K8873">
        <v>413</v>
      </c>
      <c r="L8873">
        <v>10.7</v>
      </c>
      <c r="M8873" t="s">
        <v>695</v>
      </c>
      <c r="N8873">
        <v>10.7</v>
      </c>
      <c r="P8873" cm="1">
        <f t="array" ref="P8873">IF(Q8873&gt;0,INDEX(Q8873:Q30597,MATCH(TRUE,INDEX(Q8873:Q30597="",,),0)-1),"")</f>
        <v>11</v>
      </c>
      <c r="Q8873">
        <v>8</v>
      </c>
      <c r="R8873">
        <f t="shared" si="142"/>
        <v>0</v>
      </c>
    </row>
    <row r="8874" spans="1:18" x14ac:dyDescent="0.3">
      <c r="A8874" t="s">
        <v>603</v>
      </c>
      <c r="B8874" s="1">
        <v>38484</v>
      </c>
      <c r="C8874" t="s">
        <v>16</v>
      </c>
      <c r="D8874" t="s">
        <v>692</v>
      </c>
      <c r="E8874" t="s">
        <v>693</v>
      </c>
      <c r="G8874" s="6" t="s">
        <v>29</v>
      </c>
      <c r="H8874" t="s">
        <v>99</v>
      </c>
      <c r="I8874" t="s">
        <v>26</v>
      </c>
      <c r="J8874" t="s">
        <v>27</v>
      </c>
      <c r="K8874">
        <v>320</v>
      </c>
      <c r="L8874">
        <v>10.199999999999999</v>
      </c>
      <c r="M8874" t="s">
        <v>695</v>
      </c>
      <c r="N8874">
        <v>10.199999999999999</v>
      </c>
      <c r="P8874" cm="1">
        <f t="array" ref="P8874">IF(Q8874&gt;0,INDEX(Q8874:Q30598,MATCH(TRUE,INDEX(Q8874:Q30598="",,),0)-1),"")</f>
        <v>11</v>
      </c>
      <c r="Q8874">
        <v>8</v>
      </c>
      <c r="R8874">
        <f t="shared" si="142"/>
        <v>0</v>
      </c>
    </row>
    <row r="8875" spans="1:18" x14ac:dyDescent="0.3">
      <c r="A8875" t="s">
        <v>603</v>
      </c>
      <c r="B8875" s="1">
        <v>38484</v>
      </c>
      <c r="C8875" t="s">
        <v>16</v>
      </c>
      <c r="D8875" t="s">
        <v>692</v>
      </c>
      <c r="E8875" t="s">
        <v>693</v>
      </c>
      <c r="G8875" s="6" t="s">
        <v>29</v>
      </c>
      <c r="H8875" t="s">
        <v>69</v>
      </c>
      <c r="I8875" t="s">
        <v>26</v>
      </c>
      <c r="J8875" t="s">
        <v>27</v>
      </c>
      <c r="K8875">
        <v>129</v>
      </c>
      <c r="L8875">
        <v>13.7</v>
      </c>
      <c r="M8875" t="s">
        <v>695</v>
      </c>
      <c r="N8875">
        <v>13.7</v>
      </c>
      <c r="P8875" cm="1">
        <f t="array" ref="P8875">IF(Q8875&gt;0,INDEX(Q8875:Q30599,MATCH(TRUE,INDEX(Q8875:Q30599="",,),0)-1),"")</f>
        <v>11</v>
      </c>
      <c r="Q8875">
        <v>8</v>
      </c>
      <c r="R8875">
        <f t="shared" si="142"/>
        <v>0</v>
      </c>
    </row>
    <row r="8876" spans="1:18" x14ac:dyDescent="0.3">
      <c r="A8876" t="s">
        <v>603</v>
      </c>
      <c r="B8876" s="1">
        <v>38484</v>
      </c>
      <c r="C8876" t="s">
        <v>16</v>
      </c>
      <c r="D8876" t="s">
        <v>692</v>
      </c>
      <c r="E8876" t="s">
        <v>693</v>
      </c>
      <c r="G8876" s="6" t="s">
        <v>29</v>
      </c>
      <c r="H8876" t="s">
        <v>41</v>
      </c>
      <c r="I8876" t="s">
        <v>26</v>
      </c>
      <c r="J8876" t="s">
        <v>27</v>
      </c>
      <c r="K8876">
        <v>89</v>
      </c>
      <c r="L8876">
        <v>39.5</v>
      </c>
      <c r="M8876" t="s">
        <v>695</v>
      </c>
      <c r="N8876">
        <v>39.5</v>
      </c>
      <c r="P8876" cm="1">
        <f t="array" ref="P8876">IF(Q8876&gt;0,INDEX(Q8876:Q30600,MATCH(TRUE,INDEX(Q8876:Q30600="",,),0)-1),"")</f>
        <v>11</v>
      </c>
      <c r="Q8876">
        <v>8</v>
      </c>
      <c r="R8876">
        <f t="shared" si="142"/>
        <v>0</v>
      </c>
    </row>
    <row r="8877" spans="1:18" x14ac:dyDescent="0.3">
      <c r="A8877" t="s">
        <v>603</v>
      </c>
      <c r="B8877" s="1">
        <v>38484</v>
      </c>
      <c r="C8877" t="s">
        <v>16</v>
      </c>
      <c r="D8877" t="s">
        <v>692</v>
      </c>
      <c r="E8877" t="s">
        <v>693</v>
      </c>
      <c r="G8877" s="6" t="s">
        <v>29</v>
      </c>
      <c r="H8877" t="s">
        <v>43</v>
      </c>
      <c r="I8877" t="s">
        <v>26</v>
      </c>
      <c r="J8877" t="s">
        <v>27</v>
      </c>
      <c r="K8877">
        <v>220</v>
      </c>
      <c r="L8877">
        <v>12.7</v>
      </c>
      <c r="M8877" t="s">
        <v>695</v>
      </c>
      <c r="N8877">
        <v>12.7</v>
      </c>
      <c r="P8877" cm="1">
        <f t="array" ref="P8877">IF(Q8877&gt;0,INDEX(Q8877:Q30601,MATCH(TRUE,INDEX(Q8877:Q30601="",,),0)-1),"")</f>
        <v>11</v>
      </c>
      <c r="Q8877">
        <v>8</v>
      </c>
      <c r="R8877">
        <f t="shared" si="142"/>
        <v>0</v>
      </c>
    </row>
    <row r="8878" spans="1:18" x14ac:dyDescent="0.3">
      <c r="A8878" t="s">
        <v>603</v>
      </c>
      <c r="B8878" s="1">
        <v>38484</v>
      </c>
      <c r="C8878" t="s">
        <v>16</v>
      </c>
      <c r="D8878" t="s">
        <v>692</v>
      </c>
      <c r="E8878" t="s">
        <v>693</v>
      </c>
      <c r="G8878" t="s">
        <v>19</v>
      </c>
      <c r="H8878" t="s">
        <v>20</v>
      </c>
      <c r="I8878" t="s">
        <v>21</v>
      </c>
      <c r="J8878" t="s">
        <v>22</v>
      </c>
      <c r="K8878">
        <v>86</v>
      </c>
      <c r="L8878">
        <v>222</v>
      </c>
      <c r="M8878" t="s">
        <v>54</v>
      </c>
      <c r="N8878">
        <v>299</v>
      </c>
      <c r="P8878" cm="1">
        <f t="array" ref="P8878">IF(Q8878&gt;0,INDEX(Q8878:Q30602,MATCH(TRUE,INDEX(Q8878:Q30602="",,),0)-1),"")</f>
        <v>11</v>
      </c>
      <c r="Q8878">
        <v>9</v>
      </c>
      <c r="R8878">
        <f t="shared" si="142"/>
        <v>0</v>
      </c>
    </row>
    <row r="8879" spans="1:18" x14ac:dyDescent="0.3">
      <c r="A8879" t="s">
        <v>603</v>
      </c>
      <c r="B8879" s="1">
        <v>38484</v>
      </c>
      <c r="C8879" t="s">
        <v>16</v>
      </c>
      <c r="D8879" t="s">
        <v>692</v>
      </c>
      <c r="E8879" t="s">
        <v>693</v>
      </c>
      <c r="G8879" t="s">
        <v>19</v>
      </c>
      <c r="H8879" t="s">
        <v>25</v>
      </c>
      <c r="I8879" t="s">
        <v>21</v>
      </c>
      <c r="J8879" t="s">
        <v>22</v>
      </c>
      <c r="K8879">
        <v>110</v>
      </c>
      <c r="L8879">
        <v>55</v>
      </c>
      <c r="M8879" t="s">
        <v>54</v>
      </c>
      <c r="N8879">
        <v>100</v>
      </c>
      <c r="P8879" cm="1">
        <f t="array" ref="P8879">IF(Q8879&gt;0,INDEX(Q8879:Q30603,MATCH(TRUE,INDEX(Q8879:Q30603="",,),0)-1),"")</f>
        <v>11</v>
      </c>
      <c r="Q8879">
        <v>9</v>
      </c>
      <c r="R8879">
        <f t="shared" si="142"/>
        <v>0</v>
      </c>
    </row>
    <row r="8880" spans="1:18" x14ac:dyDescent="0.3">
      <c r="A8880" t="s">
        <v>603</v>
      </c>
      <c r="B8880" s="1">
        <v>38484</v>
      </c>
      <c r="C8880" t="s">
        <v>16</v>
      </c>
      <c r="D8880" t="s">
        <v>692</v>
      </c>
      <c r="E8880" t="s">
        <v>693</v>
      </c>
      <c r="G8880" t="s">
        <v>19</v>
      </c>
      <c r="H8880" t="s">
        <v>41</v>
      </c>
      <c r="I8880" t="s">
        <v>21</v>
      </c>
      <c r="J8880" t="s">
        <v>22</v>
      </c>
      <c r="K8880">
        <v>61</v>
      </c>
      <c r="L8880">
        <v>205</v>
      </c>
      <c r="M8880" t="s">
        <v>54</v>
      </c>
      <c r="N8880">
        <v>220</v>
      </c>
      <c r="P8880" cm="1">
        <f t="array" ref="P8880">IF(Q8880&gt;0,INDEX(Q8880:Q30604,MATCH(TRUE,INDEX(Q8880:Q30604="",,),0)-1),"")</f>
        <v>11</v>
      </c>
      <c r="Q8880">
        <v>9</v>
      </c>
      <c r="R8880">
        <f t="shared" si="142"/>
        <v>0</v>
      </c>
    </row>
    <row r="8881" spans="1:18" x14ac:dyDescent="0.3">
      <c r="A8881" t="s">
        <v>603</v>
      </c>
      <c r="B8881" s="1">
        <v>38484</v>
      </c>
      <c r="C8881" t="s">
        <v>16</v>
      </c>
      <c r="D8881" t="s">
        <v>692</v>
      </c>
      <c r="E8881" t="s">
        <v>693</v>
      </c>
      <c r="G8881" t="s">
        <v>19</v>
      </c>
      <c r="H8881" t="s">
        <v>25</v>
      </c>
      <c r="I8881" t="s">
        <v>26</v>
      </c>
      <c r="J8881" t="s">
        <v>27</v>
      </c>
      <c r="K8881">
        <v>795</v>
      </c>
      <c r="L8881">
        <v>22.2</v>
      </c>
      <c r="M8881" t="s">
        <v>54</v>
      </c>
      <c r="N8881">
        <v>25.2</v>
      </c>
      <c r="P8881" cm="1">
        <f t="array" ref="P8881">IF(Q8881&gt;0,INDEX(Q8881:Q30605,MATCH(TRUE,INDEX(Q8881:Q30605="",,),0)-1),"")</f>
        <v>11</v>
      </c>
      <c r="Q8881">
        <v>9</v>
      </c>
      <c r="R8881">
        <f t="shared" si="142"/>
        <v>0</v>
      </c>
    </row>
    <row r="8882" spans="1:18" x14ac:dyDescent="0.3">
      <c r="A8882" t="s">
        <v>603</v>
      </c>
      <c r="B8882" s="1">
        <v>38484</v>
      </c>
      <c r="C8882" t="s">
        <v>16</v>
      </c>
      <c r="D8882" t="s">
        <v>692</v>
      </c>
      <c r="E8882" t="s">
        <v>693</v>
      </c>
      <c r="G8882" s="6" t="s">
        <v>29</v>
      </c>
      <c r="H8882" t="s">
        <v>69</v>
      </c>
      <c r="I8882" t="s">
        <v>21</v>
      </c>
      <c r="J8882" t="s">
        <v>22</v>
      </c>
      <c r="K8882">
        <v>27</v>
      </c>
      <c r="L8882">
        <v>68</v>
      </c>
      <c r="M8882" t="s">
        <v>54</v>
      </c>
      <c r="N8882">
        <v>68</v>
      </c>
      <c r="P8882" cm="1">
        <f t="array" ref="P8882">IF(Q8882&gt;0,INDEX(Q8882:Q30606,MATCH(TRUE,INDEX(Q8882:Q30606="",,),0)-1),"")</f>
        <v>11</v>
      </c>
      <c r="Q8882">
        <v>9</v>
      </c>
      <c r="R8882">
        <f t="shared" si="142"/>
        <v>0</v>
      </c>
    </row>
    <row r="8883" spans="1:18" x14ac:dyDescent="0.3">
      <c r="A8883" t="s">
        <v>603</v>
      </c>
      <c r="B8883" s="1">
        <v>38484</v>
      </c>
      <c r="C8883" t="s">
        <v>16</v>
      </c>
      <c r="D8883" t="s">
        <v>692</v>
      </c>
      <c r="E8883" t="s">
        <v>693</v>
      </c>
      <c r="G8883" s="6" t="s">
        <v>29</v>
      </c>
      <c r="H8883" t="s">
        <v>194</v>
      </c>
      <c r="I8883" t="s">
        <v>26</v>
      </c>
      <c r="J8883" t="s">
        <v>27</v>
      </c>
      <c r="K8883">
        <v>123</v>
      </c>
      <c r="L8883">
        <v>7.5</v>
      </c>
      <c r="M8883" t="s">
        <v>54</v>
      </c>
      <c r="N8883">
        <v>7.5</v>
      </c>
      <c r="P8883" cm="1">
        <f t="array" ref="P8883">IF(Q8883&gt;0,INDEX(Q8883:Q30607,MATCH(TRUE,INDEX(Q8883:Q30607="",,),0)-1),"")</f>
        <v>11</v>
      </c>
      <c r="Q8883">
        <v>9</v>
      </c>
      <c r="R8883">
        <f t="shared" si="142"/>
        <v>0</v>
      </c>
    </row>
    <row r="8884" spans="1:18" x14ac:dyDescent="0.3">
      <c r="A8884" t="s">
        <v>603</v>
      </c>
      <c r="B8884" s="1">
        <v>38484</v>
      </c>
      <c r="C8884" t="s">
        <v>16</v>
      </c>
      <c r="D8884" t="s">
        <v>692</v>
      </c>
      <c r="E8884" t="s">
        <v>693</v>
      </c>
      <c r="G8884" s="6" t="s">
        <v>29</v>
      </c>
      <c r="H8884" t="s">
        <v>30</v>
      </c>
      <c r="I8884" t="s">
        <v>26</v>
      </c>
      <c r="J8884" t="s">
        <v>27</v>
      </c>
      <c r="K8884">
        <v>413</v>
      </c>
      <c r="L8884">
        <v>10.7</v>
      </c>
      <c r="M8884" t="s">
        <v>54</v>
      </c>
      <c r="N8884">
        <v>10.7</v>
      </c>
      <c r="P8884" cm="1">
        <f t="array" ref="P8884">IF(Q8884&gt;0,INDEX(Q8884:Q30608,MATCH(TRUE,INDEX(Q8884:Q30608="",,),0)-1),"")</f>
        <v>11</v>
      </c>
      <c r="Q8884">
        <v>9</v>
      </c>
      <c r="R8884">
        <f t="shared" si="142"/>
        <v>0</v>
      </c>
    </row>
    <row r="8885" spans="1:18" x14ac:dyDescent="0.3">
      <c r="A8885" t="s">
        <v>603</v>
      </c>
      <c r="B8885" s="1">
        <v>38484</v>
      </c>
      <c r="C8885" t="s">
        <v>16</v>
      </c>
      <c r="D8885" t="s">
        <v>692</v>
      </c>
      <c r="E8885" t="s">
        <v>693</v>
      </c>
      <c r="G8885" s="6" t="s">
        <v>29</v>
      </c>
      <c r="H8885" t="s">
        <v>99</v>
      </c>
      <c r="I8885" t="s">
        <v>26</v>
      </c>
      <c r="J8885" t="s">
        <v>27</v>
      </c>
      <c r="K8885">
        <v>320</v>
      </c>
      <c r="L8885">
        <v>10.199999999999999</v>
      </c>
      <c r="M8885" t="s">
        <v>54</v>
      </c>
      <c r="N8885">
        <v>10.199999999999999</v>
      </c>
      <c r="P8885" cm="1">
        <f t="array" ref="P8885">IF(Q8885&gt;0,INDEX(Q8885:Q30609,MATCH(TRUE,INDEX(Q8885:Q30609="",,),0)-1),"")</f>
        <v>11</v>
      </c>
      <c r="Q8885">
        <v>9</v>
      </c>
      <c r="R8885">
        <f t="shared" si="142"/>
        <v>0</v>
      </c>
    </row>
    <row r="8886" spans="1:18" x14ac:dyDescent="0.3">
      <c r="A8886" t="s">
        <v>603</v>
      </c>
      <c r="B8886" s="1">
        <v>38484</v>
      </c>
      <c r="C8886" t="s">
        <v>16</v>
      </c>
      <c r="D8886" t="s">
        <v>692</v>
      </c>
      <c r="E8886" t="s">
        <v>693</v>
      </c>
      <c r="G8886" s="6" t="s">
        <v>29</v>
      </c>
      <c r="H8886" t="s">
        <v>69</v>
      </c>
      <c r="I8886" t="s">
        <v>26</v>
      </c>
      <c r="J8886" t="s">
        <v>27</v>
      </c>
      <c r="K8886">
        <v>129</v>
      </c>
      <c r="L8886">
        <v>13.7</v>
      </c>
      <c r="M8886" t="s">
        <v>54</v>
      </c>
      <c r="N8886">
        <v>13.7</v>
      </c>
      <c r="P8886" cm="1">
        <f t="array" ref="P8886">IF(Q8886&gt;0,INDEX(Q8886:Q30610,MATCH(TRUE,INDEX(Q8886:Q30610="",,),0)-1),"")</f>
        <v>11</v>
      </c>
      <c r="Q8886">
        <v>9</v>
      </c>
      <c r="R8886">
        <f t="shared" si="142"/>
        <v>0</v>
      </c>
    </row>
    <row r="8887" spans="1:18" x14ac:dyDescent="0.3">
      <c r="A8887" t="s">
        <v>603</v>
      </c>
      <c r="B8887" s="1">
        <v>38484</v>
      </c>
      <c r="C8887" t="s">
        <v>16</v>
      </c>
      <c r="D8887" t="s">
        <v>692</v>
      </c>
      <c r="E8887" t="s">
        <v>693</v>
      </c>
      <c r="G8887" s="6" t="s">
        <v>29</v>
      </c>
      <c r="H8887" t="s">
        <v>41</v>
      </c>
      <c r="I8887" t="s">
        <v>26</v>
      </c>
      <c r="J8887" t="s">
        <v>27</v>
      </c>
      <c r="K8887">
        <v>89</v>
      </c>
      <c r="L8887">
        <v>39.5</v>
      </c>
      <c r="M8887" t="s">
        <v>54</v>
      </c>
      <c r="N8887">
        <v>39.5</v>
      </c>
      <c r="P8887" cm="1">
        <f t="array" ref="P8887">IF(Q8887&gt;0,INDEX(Q8887:Q30611,MATCH(TRUE,INDEX(Q8887:Q30611="",,),0)-1),"")</f>
        <v>11</v>
      </c>
      <c r="Q8887">
        <v>9</v>
      </c>
      <c r="R8887">
        <f t="shared" si="142"/>
        <v>0</v>
      </c>
    </row>
    <row r="8888" spans="1:18" x14ac:dyDescent="0.3">
      <c r="A8888" t="s">
        <v>603</v>
      </c>
      <c r="B8888" s="1">
        <v>38484</v>
      </c>
      <c r="C8888" t="s">
        <v>16</v>
      </c>
      <c r="D8888" t="s">
        <v>692</v>
      </c>
      <c r="E8888" t="s">
        <v>693</v>
      </c>
      <c r="G8888" s="6" t="s">
        <v>29</v>
      </c>
      <c r="H8888" t="s">
        <v>43</v>
      </c>
      <c r="I8888" t="s">
        <v>26</v>
      </c>
      <c r="J8888" t="s">
        <v>27</v>
      </c>
      <c r="K8888">
        <v>220</v>
      </c>
      <c r="L8888">
        <v>12.7</v>
      </c>
      <c r="M8888" t="s">
        <v>54</v>
      </c>
      <c r="N8888">
        <v>12.7</v>
      </c>
      <c r="P8888" cm="1">
        <f t="array" ref="P8888">IF(Q8888&gt;0,INDEX(Q8888:Q30612,MATCH(TRUE,INDEX(Q8888:Q30612="",,),0)-1),"")</f>
        <v>11</v>
      </c>
      <c r="Q8888">
        <v>9</v>
      </c>
      <c r="R8888">
        <f t="shared" si="142"/>
        <v>0</v>
      </c>
    </row>
    <row r="8889" spans="1:18" x14ac:dyDescent="0.3">
      <c r="A8889" t="s">
        <v>603</v>
      </c>
      <c r="B8889" s="1">
        <v>38484</v>
      </c>
      <c r="C8889" t="s">
        <v>16</v>
      </c>
      <c r="D8889" t="s">
        <v>692</v>
      </c>
      <c r="E8889" t="s">
        <v>693</v>
      </c>
      <c r="G8889" t="s">
        <v>19</v>
      </c>
      <c r="H8889" t="s">
        <v>20</v>
      </c>
      <c r="I8889" t="s">
        <v>21</v>
      </c>
      <c r="J8889" t="s">
        <v>22</v>
      </c>
      <c r="K8889">
        <v>86</v>
      </c>
      <c r="L8889">
        <v>222</v>
      </c>
      <c r="M8889" t="s">
        <v>530</v>
      </c>
      <c r="N8889">
        <v>250</v>
      </c>
      <c r="P8889" cm="1">
        <f t="array" ref="P8889">IF(Q8889&gt;0,INDEX(Q8889:Q30613,MATCH(TRUE,INDEX(Q8889:Q30613="",,),0)-1),"")</f>
        <v>11</v>
      </c>
      <c r="Q8889">
        <v>10</v>
      </c>
      <c r="R8889">
        <f t="shared" si="142"/>
        <v>0</v>
      </c>
    </row>
    <row r="8890" spans="1:18" x14ac:dyDescent="0.3">
      <c r="A8890" t="s">
        <v>603</v>
      </c>
      <c r="B8890" s="1">
        <v>38484</v>
      </c>
      <c r="C8890" t="s">
        <v>16</v>
      </c>
      <c r="D8890" t="s">
        <v>692</v>
      </c>
      <c r="E8890" t="s">
        <v>693</v>
      </c>
      <c r="G8890" t="s">
        <v>19</v>
      </c>
      <c r="H8890" t="s">
        <v>25</v>
      </c>
      <c r="I8890" t="s">
        <v>21</v>
      </c>
      <c r="J8890" t="s">
        <v>22</v>
      </c>
      <c r="K8890">
        <v>110</v>
      </c>
      <c r="L8890">
        <v>55</v>
      </c>
      <c r="M8890" t="s">
        <v>530</v>
      </c>
      <c r="N8890">
        <v>57.5</v>
      </c>
      <c r="P8890" cm="1">
        <f t="array" ref="P8890">IF(Q8890&gt;0,INDEX(Q8890:Q30614,MATCH(TRUE,INDEX(Q8890:Q30614="",,),0)-1),"")</f>
        <v>11</v>
      </c>
      <c r="Q8890">
        <v>10</v>
      </c>
      <c r="R8890">
        <f t="shared" si="142"/>
        <v>0</v>
      </c>
    </row>
    <row r="8891" spans="1:18" x14ac:dyDescent="0.3">
      <c r="A8891" t="s">
        <v>603</v>
      </c>
      <c r="B8891" s="1">
        <v>38484</v>
      </c>
      <c r="C8891" t="s">
        <v>16</v>
      </c>
      <c r="D8891" t="s">
        <v>692</v>
      </c>
      <c r="E8891" t="s">
        <v>693</v>
      </c>
      <c r="G8891" t="s">
        <v>19</v>
      </c>
      <c r="H8891" t="s">
        <v>41</v>
      </c>
      <c r="I8891" t="s">
        <v>21</v>
      </c>
      <c r="J8891" t="s">
        <v>22</v>
      </c>
      <c r="K8891">
        <v>61</v>
      </c>
      <c r="L8891">
        <v>205</v>
      </c>
      <c r="M8891" t="s">
        <v>530</v>
      </c>
      <c r="N8891">
        <v>210</v>
      </c>
      <c r="P8891" cm="1">
        <f t="array" ref="P8891">IF(Q8891&gt;0,INDEX(Q8891:Q30615,MATCH(TRUE,INDEX(Q8891:Q30615="",,),0)-1),"")</f>
        <v>11</v>
      </c>
      <c r="Q8891">
        <v>10</v>
      </c>
      <c r="R8891">
        <f t="shared" si="142"/>
        <v>0</v>
      </c>
    </row>
    <row r="8892" spans="1:18" x14ac:dyDescent="0.3">
      <c r="A8892" t="s">
        <v>603</v>
      </c>
      <c r="B8892" s="1">
        <v>38484</v>
      </c>
      <c r="C8892" t="s">
        <v>16</v>
      </c>
      <c r="D8892" t="s">
        <v>692</v>
      </c>
      <c r="E8892" t="s">
        <v>693</v>
      </c>
      <c r="G8892" t="s">
        <v>19</v>
      </c>
      <c r="H8892" t="s">
        <v>25</v>
      </c>
      <c r="I8892" t="s">
        <v>26</v>
      </c>
      <c r="J8892" t="s">
        <v>27</v>
      </c>
      <c r="K8892">
        <v>795</v>
      </c>
      <c r="L8892">
        <v>22.2</v>
      </c>
      <c r="M8892" t="s">
        <v>530</v>
      </c>
      <c r="N8892">
        <v>30</v>
      </c>
      <c r="P8892" cm="1">
        <f t="array" ref="P8892">IF(Q8892&gt;0,INDEX(Q8892:Q30616,MATCH(TRUE,INDEX(Q8892:Q30616="",,),0)-1),"")</f>
        <v>11</v>
      </c>
      <c r="Q8892">
        <v>10</v>
      </c>
      <c r="R8892">
        <f t="shared" si="142"/>
        <v>0</v>
      </c>
    </row>
    <row r="8893" spans="1:18" x14ac:dyDescent="0.3">
      <c r="A8893" t="s">
        <v>603</v>
      </c>
      <c r="B8893" s="1">
        <v>38484</v>
      </c>
      <c r="C8893" t="s">
        <v>16</v>
      </c>
      <c r="D8893" t="s">
        <v>692</v>
      </c>
      <c r="E8893" t="s">
        <v>693</v>
      </c>
      <c r="G8893" s="6" t="s">
        <v>29</v>
      </c>
      <c r="H8893" t="s">
        <v>69</v>
      </c>
      <c r="I8893" t="s">
        <v>21</v>
      </c>
      <c r="J8893" t="s">
        <v>22</v>
      </c>
      <c r="K8893">
        <v>27</v>
      </c>
      <c r="L8893">
        <v>68</v>
      </c>
      <c r="M8893" t="s">
        <v>530</v>
      </c>
      <c r="N8893">
        <v>68</v>
      </c>
      <c r="P8893" cm="1">
        <f t="array" ref="P8893">IF(Q8893&gt;0,INDEX(Q8893:Q30617,MATCH(TRUE,INDEX(Q8893:Q30617="",,),0)-1),"")</f>
        <v>11</v>
      </c>
      <c r="Q8893">
        <v>10</v>
      </c>
      <c r="R8893">
        <f t="shared" si="142"/>
        <v>0</v>
      </c>
    </row>
    <row r="8894" spans="1:18" x14ac:dyDescent="0.3">
      <c r="A8894" t="s">
        <v>603</v>
      </c>
      <c r="B8894" s="1">
        <v>38484</v>
      </c>
      <c r="C8894" t="s">
        <v>16</v>
      </c>
      <c r="D8894" t="s">
        <v>692</v>
      </c>
      <c r="E8894" t="s">
        <v>693</v>
      </c>
      <c r="G8894" s="6" t="s">
        <v>29</v>
      </c>
      <c r="H8894" t="s">
        <v>194</v>
      </c>
      <c r="I8894" t="s">
        <v>26</v>
      </c>
      <c r="J8894" t="s">
        <v>27</v>
      </c>
      <c r="K8894">
        <v>123</v>
      </c>
      <c r="L8894">
        <v>7.5</v>
      </c>
      <c r="M8894" t="s">
        <v>530</v>
      </c>
      <c r="N8894">
        <v>7.5</v>
      </c>
      <c r="P8894" cm="1">
        <f t="array" ref="P8894">IF(Q8894&gt;0,INDEX(Q8894:Q30618,MATCH(TRUE,INDEX(Q8894:Q30618="",,),0)-1),"")</f>
        <v>11</v>
      </c>
      <c r="Q8894">
        <v>10</v>
      </c>
      <c r="R8894">
        <f t="shared" si="142"/>
        <v>0</v>
      </c>
    </row>
    <row r="8895" spans="1:18" x14ac:dyDescent="0.3">
      <c r="A8895" t="s">
        <v>603</v>
      </c>
      <c r="B8895" s="1">
        <v>38484</v>
      </c>
      <c r="C8895" t="s">
        <v>16</v>
      </c>
      <c r="D8895" t="s">
        <v>692</v>
      </c>
      <c r="E8895" t="s">
        <v>693</v>
      </c>
      <c r="G8895" s="6" t="s">
        <v>29</v>
      </c>
      <c r="H8895" t="s">
        <v>30</v>
      </c>
      <c r="I8895" t="s">
        <v>26</v>
      </c>
      <c r="J8895" t="s">
        <v>27</v>
      </c>
      <c r="K8895">
        <v>413</v>
      </c>
      <c r="L8895">
        <v>10.7</v>
      </c>
      <c r="M8895" t="s">
        <v>530</v>
      </c>
      <c r="N8895">
        <v>10.7</v>
      </c>
      <c r="P8895" cm="1">
        <f t="array" ref="P8895">IF(Q8895&gt;0,INDEX(Q8895:Q30619,MATCH(TRUE,INDEX(Q8895:Q30619="",,),0)-1),"")</f>
        <v>11</v>
      </c>
      <c r="Q8895">
        <v>10</v>
      </c>
      <c r="R8895">
        <f t="shared" si="142"/>
        <v>0</v>
      </c>
    </row>
    <row r="8896" spans="1:18" x14ac:dyDescent="0.3">
      <c r="A8896" t="s">
        <v>603</v>
      </c>
      <c r="B8896" s="1">
        <v>38484</v>
      </c>
      <c r="C8896" t="s">
        <v>16</v>
      </c>
      <c r="D8896" t="s">
        <v>692</v>
      </c>
      <c r="E8896" t="s">
        <v>693</v>
      </c>
      <c r="G8896" s="6" t="s">
        <v>29</v>
      </c>
      <c r="H8896" t="s">
        <v>99</v>
      </c>
      <c r="I8896" t="s">
        <v>26</v>
      </c>
      <c r="J8896" t="s">
        <v>27</v>
      </c>
      <c r="K8896">
        <v>320</v>
      </c>
      <c r="L8896">
        <v>10.199999999999999</v>
      </c>
      <c r="M8896" t="s">
        <v>530</v>
      </c>
      <c r="N8896">
        <v>10.199999999999999</v>
      </c>
      <c r="P8896" cm="1">
        <f t="array" ref="P8896">IF(Q8896&gt;0,INDEX(Q8896:Q30620,MATCH(TRUE,INDEX(Q8896:Q30620="",,),0)-1),"")</f>
        <v>11</v>
      </c>
      <c r="Q8896">
        <v>10</v>
      </c>
      <c r="R8896">
        <f t="shared" si="142"/>
        <v>0</v>
      </c>
    </row>
    <row r="8897" spans="1:18" x14ac:dyDescent="0.3">
      <c r="A8897" t="s">
        <v>603</v>
      </c>
      <c r="B8897" s="1">
        <v>38484</v>
      </c>
      <c r="C8897" t="s">
        <v>16</v>
      </c>
      <c r="D8897" t="s">
        <v>692</v>
      </c>
      <c r="E8897" t="s">
        <v>693</v>
      </c>
      <c r="G8897" s="6" t="s">
        <v>29</v>
      </c>
      <c r="H8897" t="s">
        <v>69</v>
      </c>
      <c r="I8897" t="s">
        <v>26</v>
      </c>
      <c r="J8897" t="s">
        <v>27</v>
      </c>
      <c r="K8897">
        <v>129</v>
      </c>
      <c r="L8897">
        <v>13.7</v>
      </c>
      <c r="M8897" t="s">
        <v>530</v>
      </c>
      <c r="N8897">
        <v>13.7</v>
      </c>
      <c r="P8897" cm="1">
        <f t="array" ref="P8897">IF(Q8897&gt;0,INDEX(Q8897:Q30621,MATCH(TRUE,INDEX(Q8897:Q30621="",,),0)-1),"")</f>
        <v>11</v>
      </c>
      <c r="Q8897">
        <v>10</v>
      </c>
      <c r="R8897">
        <f t="shared" si="142"/>
        <v>0</v>
      </c>
    </row>
    <row r="8898" spans="1:18" x14ac:dyDescent="0.3">
      <c r="A8898" t="s">
        <v>603</v>
      </c>
      <c r="B8898" s="1">
        <v>38484</v>
      </c>
      <c r="C8898" t="s">
        <v>16</v>
      </c>
      <c r="D8898" t="s">
        <v>692</v>
      </c>
      <c r="E8898" t="s">
        <v>693</v>
      </c>
      <c r="G8898" s="6" t="s">
        <v>29</v>
      </c>
      <c r="H8898" t="s">
        <v>41</v>
      </c>
      <c r="I8898" t="s">
        <v>26</v>
      </c>
      <c r="J8898" t="s">
        <v>27</v>
      </c>
      <c r="K8898">
        <v>89</v>
      </c>
      <c r="L8898">
        <v>39.5</v>
      </c>
      <c r="M8898" t="s">
        <v>530</v>
      </c>
      <c r="N8898">
        <v>39.5</v>
      </c>
      <c r="P8898" cm="1">
        <f t="array" ref="P8898">IF(Q8898&gt;0,INDEX(Q8898:Q30622,MATCH(TRUE,INDEX(Q8898:Q30622="",,),0)-1),"")</f>
        <v>11</v>
      </c>
      <c r="Q8898">
        <v>10</v>
      </c>
      <c r="R8898">
        <f t="shared" si="142"/>
        <v>0</v>
      </c>
    </row>
    <row r="8899" spans="1:18" x14ac:dyDescent="0.3">
      <c r="A8899" t="s">
        <v>603</v>
      </c>
      <c r="B8899" s="1">
        <v>38484</v>
      </c>
      <c r="C8899" t="s">
        <v>16</v>
      </c>
      <c r="D8899" t="s">
        <v>692</v>
      </c>
      <c r="E8899" t="s">
        <v>693</v>
      </c>
      <c r="G8899" s="6" t="s">
        <v>29</v>
      </c>
      <c r="H8899" t="s">
        <v>43</v>
      </c>
      <c r="I8899" t="s">
        <v>26</v>
      </c>
      <c r="J8899" t="s">
        <v>27</v>
      </c>
      <c r="K8899">
        <v>220</v>
      </c>
      <c r="L8899">
        <v>12.7</v>
      </c>
      <c r="M8899" t="s">
        <v>530</v>
      </c>
      <c r="N8899">
        <v>12.7</v>
      </c>
      <c r="P8899" cm="1">
        <f t="array" ref="P8899">IF(Q8899&gt;0,INDEX(Q8899:Q30623,MATCH(TRUE,INDEX(Q8899:Q30623="",,),0)-1),"")</f>
        <v>11</v>
      </c>
      <c r="Q8899">
        <v>10</v>
      </c>
      <c r="R8899">
        <f t="shared" si="142"/>
        <v>0</v>
      </c>
    </row>
    <row r="8900" spans="1:18" x14ac:dyDescent="0.3">
      <c r="A8900" t="s">
        <v>603</v>
      </c>
      <c r="B8900" s="1">
        <v>38484</v>
      </c>
      <c r="C8900" t="s">
        <v>16</v>
      </c>
      <c r="D8900" t="s">
        <v>692</v>
      </c>
      <c r="E8900" t="s">
        <v>693</v>
      </c>
      <c r="G8900" t="s">
        <v>19</v>
      </c>
      <c r="H8900" t="s">
        <v>20</v>
      </c>
      <c r="I8900" t="s">
        <v>21</v>
      </c>
      <c r="J8900" t="s">
        <v>22</v>
      </c>
      <c r="K8900">
        <v>86</v>
      </c>
      <c r="L8900">
        <v>222</v>
      </c>
      <c r="M8900" t="s">
        <v>149</v>
      </c>
      <c r="N8900">
        <v>225.15</v>
      </c>
      <c r="P8900" cm="1">
        <f t="array" ref="P8900">IF(Q8900&gt;0,INDEX(Q8900:Q30624,MATCH(TRUE,INDEX(Q8900:Q30624="",,),0)-1),"")</f>
        <v>11</v>
      </c>
      <c r="Q8900">
        <v>11</v>
      </c>
      <c r="R8900">
        <f t="shared" si="142"/>
        <v>0</v>
      </c>
    </row>
    <row r="8901" spans="1:18" x14ac:dyDescent="0.3">
      <c r="A8901" t="s">
        <v>603</v>
      </c>
      <c r="B8901" s="1">
        <v>38484</v>
      </c>
      <c r="C8901" t="s">
        <v>16</v>
      </c>
      <c r="D8901" t="s">
        <v>692</v>
      </c>
      <c r="E8901" t="s">
        <v>693</v>
      </c>
      <c r="G8901" t="s">
        <v>19</v>
      </c>
      <c r="H8901" t="s">
        <v>25</v>
      </c>
      <c r="I8901" t="s">
        <v>21</v>
      </c>
      <c r="J8901" t="s">
        <v>22</v>
      </c>
      <c r="K8901">
        <v>110</v>
      </c>
      <c r="L8901">
        <v>55</v>
      </c>
      <c r="M8901" t="s">
        <v>149</v>
      </c>
      <c r="N8901">
        <v>72.5</v>
      </c>
      <c r="P8901" cm="1">
        <f t="array" ref="P8901">IF(Q8901&gt;0,INDEX(Q8901:Q30625,MATCH(TRUE,INDEX(Q8901:Q30625="",,),0)-1),"")</f>
        <v>11</v>
      </c>
      <c r="Q8901">
        <v>11</v>
      </c>
      <c r="R8901">
        <f t="shared" si="142"/>
        <v>0</v>
      </c>
    </row>
    <row r="8902" spans="1:18" x14ac:dyDescent="0.3">
      <c r="A8902" t="s">
        <v>603</v>
      </c>
      <c r="B8902" s="1">
        <v>38484</v>
      </c>
      <c r="C8902" t="s">
        <v>16</v>
      </c>
      <c r="D8902" t="s">
        <v>692</v>
      </c>
      <c r="E8902" t="s">
        <v>693</v>
      </c>
      <c r="G8902" t="s">
        <v>19</v>
      </c>
      <c r="H8902" t="s">
        <v>41</v>
      </c>
      <c r="I8902" t="s">
        <v>21</v>
      </c>
      <c r="J8902" t="s">
        <v>22</v>
      </c>
      <c r="K8902">
        <v>61</v>
      </c>
      <c r="L8902">
        <v>205</v>
      </c>
      <c r="M8902" t="s">
        <v>149</v>
      </c>
      <c r="N8902">
        <v>210</v>
      </c>
      <c r="P8902" cm="1">
        <f t="array" ref="P8902">IF(Q8902&gt;0,INDEX(Q8902:Q30626,MATCH(TRUE,INDEX(Q8902:Q30626="",,),0)-1),"")</f>
        <v>11</v>
      </c>
      <c r="Q8902">
        <v>11</v>
      </c>
      <c r="R8902">
        <f t="shared" si="142"/>
        <v>0</v>
      </c>
    </row>
    <row r="8903" spans="1:18" x14ac:dyDescent="0.3">
      <c r="A8903" t="s">
        <v>603</v>
      </c>
      <c r="B8903" s="1">
        <v>38484</v>
      </c>
      <c r="C8903" t="s">
        <v>16</v>
      </c>
      <c r="D8903" t="s">
        <v>692</v>
      </c>
      <c r="E8903" t="s">
        <v>693</v>
      </c>
      <c r="G8903" t="s">
        <v>19</v>
      </c>
      <c r="H8903" t="s">
        <v>25</v>
      </c>
      <c r="I8903" t="s">
        <v>26</v>
      </c>
      <c r="J8903" t="s">
        <v>27</v>
      </c>
      <c r="K8903">
        <v>795</v>
      </c>
      <c r="L8903">
        <v>22.2</v>
      </c>
      <c r="M8903" t="s">
        <v>149</v>
      </c>
      <c r="N8903">
        <v>26.25</v>
      </c>
      <c r="P8903" cm="1">
        <f t="array" ref="P8903">IF(Q8903&gt;0,INDEX(Q8903:Q30627,MATCH(TRUE,INDEX(Q8903:Q30627="",,),0)-1),"")</f>
        <v>11</v>
      </c>
      <c r="Q8903">
        <v>11</v>
      </c>
      <c r="R8903">
        <f t="shared" si="142"/>
        <v>0</v>
      </c>
    </row>
    <row r="8904" spans="1:18" x14ac:dyDescent="0.3">
      <c r="A8904" t="s">
        <v>603</v>
      </c>
      <c r="B8904" s="1">
        <v>38484</v>
      </c>
      <c r="C8904" t="s">
        <v>16</v>
      </c>
      <c r="D8904" t="s">
        <v>692</v>
      </c>
      <c r="E8904" t="s">
        <v>693</v>
      </c>
      <c r="G8904" s="6" t="s">
        <v>29</v>
      </c>
      <c r="H8904" t="s">
        <v>69</v>
      </c>
      <c r="I8904" t="s">
        <v>21</v>
      </c>
      <c r="J8904" t="s">
        <v>22</v>
      </c>
      <c r="K8904">
        <v>27</v>
      </c>
      <c r="L8904">
        <v>68</v>
      </c>
      <c r="M8904" t="s">
        <v>149</v>
      </c>
      <c r="N8904">
        <v>68</v>
      </c>
      <c r="P8904" cm="1">
        <f t="array" ref="P8904">IF(Q8904&gt;0,INDEX(Q8904:Q30628,MATCH(TRUE,INDEX(Q8904:Q30628="",,),0)-1),"")</f>
        <v>11</v>
      </c>
      <c r="Q8904">
        <v>11</v>
      </c>
      <c r="R8904">
        <f t="shared" si="142"/>
        <v>0</v>
      </c>
    </row>
    <row r="8905" spans="1:18" x14ac:dyDescent="0.3">
      <c r="A8905" t="s">
        <v>603</v>
      </c>
      <c r="B8905" s="1">
        <v>38484</v>
      </c>
      <c r="C8905" t="s">
        <v>16</v>
      </c>
      <c r="D8905" t="s">
        <v>692</v>
      </c>
      <c r="E8905" t="s">
        <v>693</v>
      </c>
      <c r="G8905" s="6" t="s">
        <v>29</v>
      </c>
      <c r="H8905" t="s">
        <v>194</v>
      </c>
      <c r="I8905" t="s">
        <v>26</v>
      </c>
      <c r="J8905" t="s">
        <v>27</v>
      </c>
      <c r="K8905">
        <v>123</v>
      </c>
      <c r="L8905">
        <v>7.5</v>
      </c>
      <c r="M8905" t="s">
        <v>149</v>
      </c>
      <c r="N8905">
        <v>7.5</v>
      </c>
      <c r="P8905" cm="1">
        <f t="array" ref="P8905">IF(Q8905&gt;0,INDEX(Q8905:Q30629,MATCH(TRUE,INDEX(Q8905:Q30629="",,),0)-1),"")</f>
        <v>11</v>
      </c>
      <c r="Q8905">
        <v>11</v>
      </c>
      <c r="R8905">
        <f t="shared" si="142"/>
        <v>0</v>
      </c>
    </row>
    <row r="8906" spans="1:18" x14ac:dyDescent="0.3">
      <c r="A8906" t="s">
        <v>603</v>
      </c>
      <c r="B8906" s="1">
        <v>38484</v>
      </c>
      <c r="C8906" t="s">
        <v>16</v>
      </c>
      <c r="D8906" t="s">
        <v>692</v>
      </c>
      <c r="E8906" t="s">
        <v>693</v>
      </c>
      <c r="G8906" s="6" t="s">
        <v>29</v>
      </c>
      <c r="H8906" t="s">
        <v>30</v>
      </c>
      <c r="I8906" t="s">
        <v>26</v>
      </c>
      <c r="J8906" t="s">
        <v>27</v>
      </c>
      <c r="K8906">
        <v>413</v>
      </c>
      <c r="L8906">
        <v>10.7</v>
      </c>
      <c r="M8906" t="s">
        <v>149</v>
      </c>
      <c r="N8906">
        <v>10.7</v>
      </c>
      <c r="P8906" cm="1">
        <f t="array" ref="P8906">IF(Q8906&gt;0,INDEX(Q8906:Q30630,MATCH(TRUE,INDEX(Q8906:Q30630="",,),0)-1),"")</f>
        <v>11</v>
      </c>
      <c r="Q8906">
        <v>11</v>
      </c>
      <c r="R8906">
        <f t="shared" si="142"/>
        <v>0</v>
      </c>
    </row>
    <row r="8907" spans="1:18" x14ac:dyDescent="0.3">
      <c r="A8907" t="s">
        <v>603</v>
      </c>
      <c r="B8907" s="1">
        <v>38484</v>
      </c>
      <c r="C8907" t="s">
        <v>16</v>
      </c>
      <c r="D8907" t="s">
        <v>692</v>
      </c>
      <c r="E8907" t="s">
        <v>693</v>
      </c>
      <c r="G8907" s="6" t="s">
        <v>29</v>
      </c>
      <c r="H8907" t="s">
        <v>99</v>
      </c>
      <c r="I8907" t="s">
        <v>26</v>
      </c>
      <c r="J8907" t="s">
        <v>27</v>
      </c>
      <c r="K8907">
        <v>320</v>
      </c>
      <c r="L8907">
        <v>10.199999999999999</v>
      </c>
      <c r="M8907" t="s">
        <v>149</v>
      </c>
      <c r="N8907">
        <v>10.199999999999999</v>
      </c>
      <c r="P8907" cm="1">
        <f t="array" ref="P8907">IF(Q8907&gt;0,INDEX(Q8907:Q30631,MATCH(TRUE,INDEX(Q8907:Q30631="",,),0)-1),"")</f>
        <v>11</v>
      </c>
      <c r="Q8907">
        <v>11</v>
      </c>
      <c r="R8907">
        <f t="shared" si="142"/>
        <v>0</v>
      </c>
    </row>
    <row r="8908" spans="1:18" x14ac:dyDescent="0.3">
      <c r="A8908" t="s">
        <v>603</v>
      </c>
      <c r="B8908" s="1">
        <v>38484</v>
      </c>
      <c r="C8908" t="s">
        <v>16</v>
      </c>
      <c r="D8908" t="s">
        <v>692</v>
      </c>
      <c r="E8908" t="s">
        <v>693</v>
      </c>
      <c r="G8908" s="6" t="s">
        <v>29</v>
      </c>
      <c r="H8908" t="s">
        <v>69</v>
      </c>
      <c r="I8908" t="s">
        <v>26</v>
      </c>
      <c r="J8908" t="s">
        <v>27</v>
      </c>
      <c r="K8908">
        <v>129</v>
      </c>
      <c r="L8908">
        <v>13.7</v>
      </c>
      <c r="M8908" t="s">
        <v>149</v>
      </c>
      <c r="N8908">
        <v>13.7</v>
      </c>
      <c r="P8908" cm="1">
        <f t="array" ref="P8908">IF(Q8908&gt;0,INDEX(Q8908:Q30632,MATCH(TRUE,INDEX(Q8908:Q30632="",,),0)-1),"")</f>
        <v>11</v>
      </c>
      <c r="Q8908">
        <v>11</v>
      </c>
      <c r="R8908">
        <f t="shared" si="142"/>
        <v>0</v>
      </c>
    </row>
    <row r="8909" spans="1:18" x14ac:dyDescent="0.3">
      <c r="A8909" t="s">
        <v>603</v>
      </c>
      <c r="B8909" s="1">
        <v>38484</v>
      </c>
      <c r="C8909" t="s">
        <v>16</v>
      </c>
      <c r="D8909" t="s">
        <v>692</v>
      </c>
      <c r="E8909" t="s">
        <v>693</v>
      </c>
      <c r="G8909" s="6" t="s">
        <v>29</v>
      </c>
      <c r="H8909" t="s">
        <v>41</v>
      </c>
      <c r="I8909" t="s">
        <v>26</v>
      </c>
      <c r="J8909" t="s">
        <v>27</v>
      </c>
      <c r="K8909">
        <v>89</v>
      </c>
      <c r="L8909">
        <v>39.5</v>
      </c>
      <c r="M8909" t="s">
        <v>149</v>
      </c>
      <c r="N8909">
        <v>39.5</v>
      </c>
      <c r="P8909" cm="1">
        <f t="array" ref="P8909">IF(Q8909&gt;0,INDEX(Q8909:Q30633,MATCH(TRUE,INDEX(Q8909:Q30633="",,),0)-1),"")</f>
        <v>11</v>
      </c>
      <c r="Q8909">
        <v>11</v>
      </c>
      <c r="R8909">
        <f t="shared" si="142"/>
        <v>0</v>
      </c>
    </row>
    <row r="8910" spans="1:18" x14ac:dyDescent="0.3">
      <c r="A8910" t="s">
        <v>603</v>
      </c>
      <c r="B8910" s="1">
        <v>38484</v>
      </c>
      <c r="C8910" t="s">
        <v>16</v>
      </c>
      <c r="D8910" t="s">
        <v>692</v>
      </c>
      <c r="E8910" t="s">
        <v>693</v>
      </c>
      <c r="G8910" s="6" t="s">
        <v>29</v>
      </c>
      <c r="H8910" t="s">
        <v>43</v>
      </c>
      <c r="I8910" t="s">
        <v>26</v>
      </c>
      <c r="J8910" t="s">
        <v>27</v>
      </c>
      <c r="K8910">
        <v>220</v>
      </c>
      <c r="L8910">
        <v>12.7</v>
      </c>
      <c r="M8910" t="s">
        <v>149</v>
      </c>
      <c r="N8910">
        <v>12.7</v>
      </c>
      <c r="P8910" cm="1">
        <f t="array" ref="P8910">IF(Q8910&gt;0,INDEX(Q8910:Q30634,MATCH(TRUE,INDEX(Q8910:Q30634="",,),0)-1),"")</f>
        <v>11</v>
      </c>
      <c r="Q8910">
        <v>11</v>
      </c>
      <c r="R8910">
        <f t="shared" si="142"/>
        <v>0</v>
      </c>
    </row>
    <row r="8911" spans="1:18" x14ac:dyDescent="0.3">
      <c r="P8911" t="str" cm="1">
        <f t="array" ref="P8911">IF(Q8911&gt;0,INDEX(Q8911:Q30635,MATCH(TRUE,INDEX(Q8911:Q30635="",,),0)-1),"")</f>
        <v/>
      </c>
      <c r="R8911" t="str">
        <f t="shared" si="142"/>
        <v/>
      </c>
    </row>
    <row r="8912" spans="1:18" x14ac:dyDescent="0.3">
      <c r="A8912" t="s">
        <v>603</v>
      </c>
      <c r="B8912" s="1">
        <v>38484</v>
      </c>
      <c r="C8912" t="s">
        <v>16</v>
      </c>
      <c r="D8912" t="s">
        <v>696</v>
      </c>
      <c r="E8912" t="s">
        <v>697</v>
      </c>
      <c r="G8912" t="s">
        <v>19</v>
      </c>
      <c r="H8912" t="s">
        <v>20</v>
      </c>
      <c r="I8912" t="s">
        <v>21</v>
      </c>
      <c r="J8912" t="s">
        <v>22</v>
      </c>
      <c r="K8912">
        <v>45</v>
      </c>
      <c r="L8912">
        <v>243</v>
      </c>
      <c r="M8912" t="s">
        <v>480</v>
      </c>
      <c r="N8912">
        <v>243</v>
      </c>
      <c r="O8912" t="s">
        <v>24</v>
      </c>
      <c r="P8912" cm="1">
        <f t="array" ref="P8912">IF(Q8912&gt;0,INDEX(Q8912:Q30636,MATCH(TRUE,INDEX(Q8912:Q30636="",,),0)-1),"")</f>
        <v>12</v>
      </c>
      <c r="Q8912">
        <v>1</v>
      </c>
      <c r="R8912">
        <f t="shared" si="142"/>
        <v>0</v>
      </c>
    </row>
    <row r="8913" spans="1:18" x14ac:dyDescent="0.3">
      <c r="A8913" t="s">
        <v>603</v>
      </c>
      <c r="B8913" s="1">
        <v>38484</v>
      </c>
      <c r="C8913" t="s">
        <v>16</v>
      </c>
      <c r="D8913" t="s">
        <v>696</v>
      </c>
      <c r="E8913" t="s">
        <v>697</v>
      </c>
      <c r="G8913" t="s">
        <v>19</v>
      </c>
      <c r="H8913" t="s">
        <v>53</v>
      </c>
      <c r="I8913" t="s">
        <v>21</v>
      </c>
      <c r="J8913" t="s">
        <v>22</v>
      </c>
      <c r="K8913">
        <v>32</v>
      </c>
      <c r="L8913">
        <v>51</v>
      </c>
      <c r="M8913" t="s">
        <v>480</v>
      </c>
      <c r="N8913">
        <v>51</v>
      </c>
      <c r="O8913" t="s">
        <v>24</v>
      </c>
      <c r="P8913" cm="1">
        <f t="array" ref="P8913">IF(Q8913&gt;0,INDEX(Q8913:Q30637,MATCH(TRUE,INDEX(Q8913:Q30637="",,),0)-1),"")</f>
        <v>12</v>
      </c>
      <c r="Q8913">
        <v>1</v>
      </c>
      <c r="R8913">
        <f t="shared" si="142"/>
        <v>0</v>
      </c>
    </row>
    <row r="8914" spans="1:18" x14ac:dyDescent="0.3">
      <c r="A8914" t="s">
        <v>603</v>
      </c>
      <c r="B8914" s="1">
        <v>38484</v>
      </c>
      <c r="C8914" t="s">
        <v>16</v>
      </c>
      <c r="D8914" t="s">
        <v>696</v>
      </c>
      <c r="E8914" t="s">
        <v>697</v>
      </c>
      <c r="G8914" t="s">
        <v>19</v>
      </c>
      <c r="H8914" t="s">
        <v>25</v>
      </c>
      <c r="I8914" t="s">
        <v>21</v>
      </c>
      <c r="J8914" t="s">
        <v>22</v>
      </c>
      <c r="K8914">
        <v>37</v>
      </c>
      <c r="L8914">
        <v>61</v>
      </c>
      <c r="M8914" t="s">
        <v>480</v>
      </c>
      <c r="N8914">
        <v>61</v>
      </c>
      <c r="O8914" t="s">
        <v>24</v>
      </c>
      <c r="P8914" cm="1">
        <f t="array" ref="P8914">IF(Q8914&gt;0,INDEX(Q8914:Q30638,MATCH(TRUE,INDEX(Q8914:Q30638="",,),0)-1),"")</f>
        <v>12</v>
      </c>
      <c r="Q8914">
        <v>1</v>
      </c>
      <c r="R8914">
        <f t="shared" si="142"/>
        <v>0</v>
      </c>
    </row>
    <row r="8915" spans="1:18" x14ac:dyDescent="0.3">
      <c r="A8915" t="s">
        <v>603</v>
      </c>
      <c r="B8915" s="1">
        <v>38484</v>
      </c>
      <c r="C8915" t="s">
        <v>16</v>
      </c>
      <c r="D8915" t="s">
        <v>696</v>
      </c>
      <c r="E8915" t="s">
        <v>697</v>
      </c>
      <c r="G8915" t="s">
        <v>19</v>
      </c>
      <c r="H8915" t="s">
        <v>30</v>
      </c>
      <c r="I8915" t="s">
        <v>26</v>
      </c>
      <c r="J8915" t="s">
        <v>27</v>
      </c>
      <c r="K8915">
        <v>160</v>
      </c>
      <c r="L8915">
        <v>11.8</v>
      </c>
      <c r="M8915" t="s">
        <v>480</v>
      </c>
      <c r="N8915">
        <v>321.86</v>
      </c>
      <c r="O8915" t="s">
        <v>24</v>
      </c>
      <c r="P8915" cm="1">
        <f t="array" ref="P8915">IF(Q8915&gt;0,INDEX(Q8915:Q30639,MATCH(TRUE,INDEX(Q8915:Q30639="",,),0)-1),"")</f>
        <v>12</v>
      </c>
      <c r="Q8915">
        <v>1</v>
      </c>
      <c r="R8915">
        <f t="shared" si="142"/>
        <v>0</v>
      </c>
    </row>
    <row r="8916" spans="1:18" x14ac:dyDescent="0.3">
      <c r="A8916" t="s">
        <v>603</v>
      </c>
      <c r="B8916" s="1">
        <v>38484</v>
      </c>
      <c r="C8916" t="s">
        <v>16</v>
      </c>
      <c r="D8916" t="s">
        <v>696</v>
      </c>
      <c r="E8916" t="s">
        <v>697</v>
      </c>
      <c r="G8916" t="s">
        <v>19</v>
      </c>
      <c r="H8916" t="s">
        <v>53</v>
      </c>
      <c r="I8916" t="s">
        <v>26</v>
      </c>
      <c r="J8916" t="s">
        <v>27</v>
      </c>
      <c r="K8916">
        <v>488</v>
      </c>
      <c r="L8916">
        <v>20</v>
      </c>
      <c r="M8916" t="s">
        <v>480</v>
      </c>
      <c r="N8916">
        <v>20</v>
      </c>
      <c r="O8916" t="s">
        <v>24</v>
      </c>
      <c r="P8916" cm="1">
        <f t="array" ref="P8916">IF(Q8916&gt;0,INDEX(Q8916:Q30640,MATCH(TRUE,INDEX(Q8916:Q30640="",,),0)-1),"")</f>
        <v>12</v>
      </c>
      <c r="Q8916">
        <v>1</v>
      </c>
      <c r="R8916">
        <f t="shared" si="142"/>
        <v>0</v>
      </c>
    </row>
    <row r="8917" spans="1:18" x14ac:dyDescent="0.3">
      <c r="A8917" t="s">
        <v>603</v>
      </c>
      <c r="B8917" s="1">
        <v>38484</v>
      </c>
      <c r="C8917" t="s">
        <v>16</v>
      </c>
      <c r="D8917" t="s">
        <v>696</v>
      </c>
      <c r="E8917" t="s">
        <v>697</v>
      </c>
      <c r="G8917" t="s">
        <v>19</v>
      </c>
      <c r="H8917" t="s">
        <v>25</v>
      </c>
      <c r="I8917" t="s">
        <v>26</v>
      </c>
      <c r="J8917" t="s">
        <v>27</v>
      </c>
      <c r="K8917">
        <v>360</v>
      </c>
      <c r="L8917">
        <v>19</v>
      </c>
      <c r="M8917" t="s">
        <v>480</v>
      </c>
      <c r="N8917">
        <v>19</v>
      </c>
      <c r="O8917" t="s">
        <v>24</v>
      </c>
      <c r="P8917" cm="1">
        <f t="array" ref="P8917">IF(Q8917&gt;0,INDEX(Q8917:Q30641,MATCH(TRUE,INDEX(Q8917:Q30641="",,),0)-1),"")</f>
        <v>12</v>
      </c>
      <c r="Q8917">
        <v>1</v>
      </c>
      <c r="R8917">
        <f t="shared" si="142"/>
        <v>0</v>
      </c>
    </row>
    <row r="8918" spans="1:18" x14ac:dyDescent="0.3">
      <c r="A8918" t="s">
        <v>603</v>
      </c>
      <c r="B8918" s="1">
        <v>38484</v>
      </c>
      <c r="C8918" t="s">
        <v>16</v>
      </c>
      <c r="D8918" t="s">
        <v>696</v>
      </c>
      <c r="E8918" t="s">
        <v>697</v>
      </c>
      <c r="G8918" s="6" t="s">
        <v>29</v>
      </c>
      <c r="H8918" t="s">
        <v>30</v>
      </c>
      <c r="I8918" t="s">
        <v>21</v>
      </c>
      <c r="J8918" t="s">
        <v>22</v>
      </c>
      <c r="K8918">
        <v>11</v>
      </c>
      <c r="L8918">
        <v>71</v>
      </c>
      <c r="M8918" t="s">
        <v>480</v>
      </c>
      <c r="N8918">
        <v>71</v>
      </c>
      <c r="O8918" t="s">
        <v>24</v>
      </c>
      <c r="P8918" cm="1">
        <f t="array" ref="P8918">IF(Q8918&gt;0,INDEX(Q8918:Q30642,MATCH(TRUE,INDEX(Q8918:Q30642="",,),0)-1),"")</f>
        <v>12</v>
      </c>
      <c r="Q8918">
        <v>1</v>
      </c>
      <c r="R8918">
        <f t="shared" si="142"/>
        <v>0</v>
      </c>
    </row>
    <row r="8919" spans="1:18" x14ac:dyDescent="0.3">
      <c r="A8919" t="s">
        <v>603</v>
      </c>
      <c r="B8919" s="1">
        <v>38484</v>
      </c>
      <c r="C8919" t="s">
        <v>16</v>
      </c>
      <c r="D8919" t="s">
        <v>696</v>
      </c>
      <c r="E8919" t="s">
        <v>697</v>
      </c>
      <c r="G8919" s="6" t="s">
        <v>29</v>
      </c>
      <c r="H8919" t="s">
        <v>20</v>
      </c>
      <c r="I8919" t="s">
        <v>26</v>
      </c>
      <c r="J8919" t="s">
        <v>27</v>
      </c>
      <c r="K8919">
        <v>197</v>
      </c>
      <c r="L8919">
        <v>14.5</v>
      </c>
      <c r="M8919" t="s">
        <v>480</v>
      </c>
      <c r="N8919">
        <v>14.5</v>
      </c>
      <c r="O8919" t="s">
        <v>24</v>
      </c>
      <c r="P8919" cm="1">
        <f t="array" ref="P8919">IF(Q8919&gt;0,INDEX(Q8919:Q30643,MATCH(TRUE,INDEX(Q8919:Q30643="",,),0)-1),"")</f>
        <v>12</v>
      </c>
      <c r="Q8919">
        <v>1</v>
      </c>
      <c r="R8919">
        <f t="shared" si="142"/>
        <v>0</v>
      </c>
    </row>
    <row r="8920" spans="1:18" x14ac:dyDescent="0.3">
      <c r="A8920" t="s">
        <v>603</v>
      </c>
      <c r="B8920" s="1">
        <v>38484</v>
      </c>
      <c r="C8920" t="s">
        <v>16</v>
      </c>
      <c r="D8920" t="s">
        <v>696</v>
      </c>
      <c r="E8920" t="s">
        <v>697</v>
      </c>
      <c r="G8920" s="6" t="s">
        <v>29</v>
      </c>
      <c r="H8920" t="s">
        <v>533</v>
      </c>
      <c r="I8920" t="s">
        <v>26</v>
      </c>
      <c r="J8920" t="s">
        <v>27</v>
      </c>
      <c r="K8920">
        <v>86</v>
      </c>
      <c r="L8920">
        <v>7.2</v>
      </c>
      <c r="M8920" t="s">
        <v>480</v>
      </c>
      <c r="N8920">
        <v>7.2</v>
      </c>
      <c r="O8920" t="s">
        <v>24</v>
      </c>
      <c r="P8920" cm="1">
        <f t="array" ref="P8920">IF(Q8920&gt;0,INDEX(Q8920:Q30644,MATCH(TRUE,INDEX(Q8920:Q30644="",,),0)-1),"")</f>
        <v>12</v>
      </c>
      <c r="Q8920">
        <v>1</v>
      </c>
      <c r="R8920">
        <f t="shared" ref="R8920:R8983" si="143">IF(P8920="","",0)</f>
        <v>0</v>
      </c>
    </row>
    <row r="8921" spans="1:18" x14ac:dyDescent="0.3">
      <c r="A8921" t="s">
        <v>603</v>
      </c>
      <c r="B8921" s="1">
        <v>38484</v>
      </c>
      <c r="C8921" t="s">
        <v>16</v>
      </c>
      <c r="D8921" t="s">
        <v>696</v>
      </c>
      <c r="E8921" t="s">
        <v>697</v>
      </c>
      <c r="G8921" s="6" t="s">
        <v>29</v>
      </c>
      <c r="H8921" t="s">
        <v>154</v>
      </c>
      <c r="I8921" t="s">
        <v>26</v>
      </c>
      <c r="J8921" t="s">
        <v>27</v>
      </c>
      <c r="K8921">
        <v>55</v>
      </c>
      <c r="L8921">
        <v>5.5</v>
      </c>
      <c r="M8921" t="s">
        <v>480</v>
      </c>
      <c r="N8921">
        <v>5.5</v>
      </c>
      <c r="O8921" t="s">
        <v>24</v>
      </c>
      <c r="P8921" cm="1">
        <f t="array" ref="P8921">IF(Q8921&gt;0,INDEX(Q8921:Q30645,MATCH(TRUE,INDEX(Q8921:Q30645="",,),0)-1),"")</f>
        <v>12</v>
      </c>
      <c r="Q8921">
        <v>1</v>
      </c>
      <c r="R8921">
        <f t="shared" si="143"/>
        <v>0</v>
      </c>
    </row>
    <row r="8922" spans="1:18" x14ac:dyDescent="0.3">
      <c r="A8922" t="s">
        <v>603</v>
      </c>
      <c r="B8922" s="1">
        <v>38484</v>
      </c>
      <c r="C8922" t="s">
        <v>16</v>
      </c>
      <c r="D8922" t="s">
        <v>696</v>
      </c>
      <c r="E8922" t="s">
        <v>697</v>
      </c>
      <c r="G8922" t="s">
        <v>19</v>
      </c>
      <c r="H8922" t="s">
        <v>20</v>
      </c>
      <c r="I8922" t="s">
        <v>21</v>
      </c>
      <c r="J8922" t="s">
        <v>22</v>
      </c>
      <c r="K8922">
        <v>45</v>
      </c>
      <c r="L8922">
        <v>243</v>
      </c>
      <c r="M8922" t="s">
        <v>31</v>
      </c>
      <c r="N8922">
        <v>1095.8599999999999</v>
      </c>
      <c r="P8922" cm="1">
        <f t="array" ref="P8922">IF(Q8922&gt;0,INDEX(Q8922:Q30646,MATCH(TRUE,INDEX(Q8922:Q30646="",,),0)-1),"")</f>
        <v>12</v>
      </c>
      <c r="Q8922">
        <v>2</v>
      </c>
      <c r="R8922">
        <f t="shared" si="143"/>
        <v>0</v>
      </c>
    </row>
    <row r="8923" spans="1:18" x14ac:dyDescent="0.3">
      <c r="A8923" t="s">
        <v>603</v>
      </c>
      <c r="B8923" s="1">
        <v>38484</v>
      </c>
      <c r="C8923" t="s">
        <v>16</v>
      </c>
      <c r="D8923" t="s">
        <v>696</v>
      </c>
      <c r="E8923" t="s">
        <v>697</v>
      </c>
      <c r="G8923" t="s">
        <v>19</v>
      </c>
      <c r="H8923" t="s">
        <v>53</v>
      </c>
      <c r="I8923" t="s">
        <v>21</v>
      </c>
      <c r="J8923" t="s">
        <v>22</v>
      </c>
      <c r="K8923">
        <v>32</v>
      </c>
      <c r="L8923">
        <v>51</v>
      </c>
      <c r="M8923" t="s">
        <v>31</v>
      </c>
      <c r="N8923">
        <v>51</v>
      </c>
      <c r="P8923" cm="1">
        <f t="array" ref="P8923">IF(Q8923&gt;0,INDEX(Q8923:Q30647,MATCH(TRUE,INDEX(Q8923:Q30647="",,),0)-1),"")</f>
        <v>12</v>
      </c>
      <c r="Q8923">
        <v>2</v>
      </c>
      <c r="R8923">
        <f t="shared" si="143"/>
        <v>0</v>
      </c>
    </row>
    <row r="8924" spans="1:18" x14ac:dyDescent="0.3">
      <c r="A8924" t="s">
        <v>603</v>
      </c>
      <c r="B8924" s="1">
        <v>38484</v>
      </c>
      <c r="C8924" t="s">
        <v>16</v>
      </c>
      <c r="D8924" t="s">
        <v>696</v>
      </c>
      <c r="E8924" t="s">
        <v>697</v>
      </c>
      <c r="G8924" t="s">
        <v>19</v>
      </c>
      <c r="H8924" t="s">
        <v>25</v>
      </c>
      <c r="I8924" t="s">
        <v>21</v>
      </c>
      <c r="J8924" t="s">
        <v>22</v>
      </c>
      <c r="K8924">
        <v>37</v>
      </c>
      <c r="L8924">
        <v>61</v>
      </c>
      <c r="M8924" t="s">
        <v>31</v>
      </c>
      <c r="N8924">
        <v>61</v>
      </c>
      <c r="P8924" cm="1">
        <f t="array" ref="P8924">IF(Q8924&gt;0,INDEX(Q8924:Q30648,MATCH(TRUE,INDEX(Q8924:Q30648="",,),0)-1),"")</f>
        <v>12</v>
      </c>
      <c r="Q8924">
        <v>2</v>
      </c>
      <c r="R8924">
        <f t="shared" si="143"/>
        <v>0</v>
      </c>
    </row>
    <row r="8925" spans="1:18" x14ac:dyDescent="0.3">
      <c r="A8925" t="s">
        <v>603</v>
      </c>
      <c r="B8925" s="1">
        <v>38484</v>
      </c>
      <c r="C8925" t="s">
        <v>16</v>
      </c>
      <c r="D8925" t="s">
        <v>696</v>
      </c>
      <c r="E8925" t="s">
        <v>697</v>
      </c>
      <c r="G8925" t="s">
        <v>19</v>
      </c>
      <c r="H8925" t="s">
        <v>30</v>
      </c>
      <c r="I8925" t="s">
        <v>26</v>
      </c>
      <c r="J8925" t="s">
        <v>27</v>
      </c>
      <c r="K8925">
        <v>160</v>
      </c>
      <c r="L8925">
        <v>11.8</v>
      </c>
      <c r="M8925" t="s">
        <v>31</v>
      </c>
      <c r="N8925">
        <v>11.8</v>
      </c>
      <c r="P8925" cm="1">
        <f t="array" ref="P8925">IF(Q8925&gt;0,INDEX(Q8925:Q30649,MATCH(TRUE,INDEX(Q8925:Q30649="",,),0)-1),"")</f>
        <v>12</v>
      </c>
      <c r="Q8925">
        <v>2</v>
      </c>
      <c r="R8925">
        <f t="shared" si="143"/>
        <v>0</v>
      </c>
    </row>
    <row r="8926" spans="1:18" x14ac:dyDescent="0.3">
      <c r="A8926" t="s">
        <v>603</v>
      </c>
      <c r="B8926" s="1">
        <v>38484</v>
      </c>
      <c r="C8926" t="s">
        <v>16</v>
      </c>
      <c r="D8926" t="s">
        <v>696</v>
      </c>
      <c r="E8926" t="s">
        <v>697</v>
      </c>
      <c r="G8926" t="s">
        <v>19</v>
      </c>
      <c r="H8926" t="s">
        <v>53</v>
      </c>
      <c r="I8926" t="s">
        <v>26</v>
      </c>
      <c r="J8926" t="s">
        <v>27</v>
      </c>
      <c r="K8926">
        <v>488</v>
      </c>
      <c r="L8926">
        <v>20</v>
      </c>
      <c r="M8926" t="s">
        <v>31</v>
      </c>
      <c r="N8926">
        <v>20</v>
      </c>
      <c r="P8926" cm="1">
        <f t="array" ref="P8926">IF(Q8926&gt;0,INDEX(Q8926:Q30650,MATCH(TRUE,INDEX(Q8926:Q30650="",,),0)-1),"")</f>
        <v>12</v>
      </c>
      <c r="Q8926">
        <v>2</v>
      </c>
      <c r="R8926">
        <f t="shared" si="143"/>
        <v>0</v>
      </c>
    </row>
    <row r="8927" spans="1:18" x14ac:dyDescent="0.3">
      <c r="A8927" t="s">
        <v>603</v>
      </c>
      <c r="B8927" s="1">
        <v>38484</v>
      </c>
      <c r="C8927" t="s">
        <v>16</v>
      </c>
      <c r="D8927" t="s">
        <v>696</v>
      </c>
      <c r="E8927" t="s">
        <v>697</v>
      </c>
      <c r="G8927" t="s">
        <v>19</v>
      </c>
      <c r="H8927" t="s">
        <v>25</v>
      </c>
      <c r="I8927" t="s">
        <v>26</v>
      </c>
      <c r="J8927" t="s">
        <v>27</v>
      </c>
      <c r="K8927">
        <v>360</v>
      </c>
      <c r="L8927">
        <v>19</v>
      </c>
      <c r="M8927" t="s">
        <v>31</v>
      </c>
      <c r="N8927">
        <v>19</v>
      </c>
      <c r="P8927" cm="1">
        <f t="array" ref="P8927">IF(Q8927&gt;0,INDEX(Q8927:Q30651,MATCH(TRUE,INDEX(Q8927:Q30651="",,),0)-1),"")</f>
        <v>12</v>
      </c>
      <c r="Q8927">
        <v>2</v>
      </c>
      <c r="R8927">
        <f t="shared" si="143"/>
        <v>0</v>
      </c>
    </row>
    <row r="8928" spans="1:18" x14ac:dyDescent="0.3">
      <c r="A8928" t="s">
        <v>603</v>
      </c>
      <c r="B8928" s="1">
        <v>38484</v>
      </c>
      <c r="C8928" t="s">
        <v>16</v>
      </c>
      <c r="D8928" t="s">
        <v>696</v>
      </c>
      <c r="E8928" t="s">
        <v>697</v>
      </c>
      <c r="G8928" s="6" t="s">
        <v>29</v>
      </c>
      <c r="H8928" t="s">
        <v>30</v>
      </c>
      <c r="I8928" t="s">
        <v>21</v>
      </c>
      <c r="J8928" t="s">
        <v>22</v>
      </c>
      <c r="K8928">
        <v>11</v>
      </c>
      <c r="L8928">
        <v>71</v>
      </c>
      <c r="M8928" t="s">
        <v>31</v>
      </c>
      <c r="N8928">
        <v>71</v>
      </c>
      <c r="P8928" cm="1">
        <f t="array" ref="P8928">IF(Q8928&gt;0,INDEX(Q8928:Q30652,MATCH(TRUE,INDEX(Q8928:Q30652="",,),0)-1),"")</f>
        <v>12</v>
      </c>
      <c r="Q8928">
        <v>2</v>
      </c>
      <c r="R8928">
        <f t="shared" si="143"/>
        <v>0</v>
      </c>
    </row>
    <row r="8929" spans="1:18" x14ac:dyDescent="0.3">
      <c r="A8929" t="s">
        <v>603</v>
      </c>
      <c r="B8929" s="1">
        <v>38484</v>
      </c>
      <c r="C8929" t="s">
        <v>16</v>
      </c>
      <c r="D8929" t="s">
        <v>696</v>
      </c>
      <c r="E8929" t="s">
        <v>697</v>
      </c>
      <c r="G8929" s="6" t="s">
        <v>29</v>
      </c>
      <c r="H8929" t="s">
        <v>20</v>
      </c>
      <c r="I8929" t="s">
        <v>26</v>
      </c>
      <c r="J8929" t="s">
        <v>27</v>
      </c>
      <c r="K8929">
        <v>197</v>
      </c>
      <c r="L8929">
        <v>14.5</v>
      </c>
      <c r="M8929" t="s">
        <v>31</v>
      </c>
      <c r="N8929">
        <v>14.5</v>
      </c>
      <c r="P8929" cm="1">
        <f t="array" ref="P8929">IF(Q8929&gt;0,INDEX(Q8929:Q30653,MATCH(TRUE,INDEX(Q8929:Q30653="",,),0)-1),"")</f>
        <v>12</v>
      </c>
      <c r="Q8929">
        <v>2</v>
      </c>
      <c r="R8929">
        <f t="shared" si="143"/>
        <v>0</v>
      </c>
    </row>
    <row r="8930" spans="1:18" x14ac:dyDescent="0.3">
      <c r="A8930" t="s">
        <v>603</v>
      </c>
      <c r="B8930" s="1">
        <v>38484</v>
      </c>
      <c r="C8930" t="s">
        <v>16</v>
      </c>
      <c r="D8930" t="s">
        <v>696</v>
      </c>
      <c r="E8930" t="s">
        <v>697</v>
      </c>
      <c r="G8930" s="6" t="s">
        <v>29</v>
      </c>
      <c r="H8930" t="s">
        <v>533</v>
      </c>
      <c r="I8930" t="s">
        <v>26</v>
      </c>
      <c r="J8930" t="s">
        <v>27</v>
      </c>
      <c r="K8930">
        <v>86</v>
      </c>
      <c r="L8930">
        <v>7.2</v>
      </c>
      <c r="M8930" t="s">
        <v>31</v>
      </c>
      <c r="N8930">
        <v>7.2</v>
      </c>
      <c r="P8930" cm="1">
        <f t="array" ref="P8930">IF(Q8930&gt;0,INDEX(Q8930:Q30654,MATCH(TRUE,INDEX(Q8930:Q30654="",,),0)-1),"")</f>
        <v>12</v>
      </c>
      <c r="Q8930">
        <v>2</v>
      </c>
      <c r="R8930">
        <f t="shared" si="143"/>
        <v>0</v>
      </c>
    </row>
    <row r="8931" spans="1:18" x14ac:dyDescent="0.3">
      <c r="A8931" t="s">
        <v>603</v>
      </c>
      <c r="B8931" s="1">
        <v>38484</v>
      </c>
      <c r="C8931" t="s">
        <v>16</v>
      </c>
      <c r="D8931" t="s">
        <v>696</v>
      </c>
      <c r="E8931" t="s">
        <v>697</v>
      </c>
      <c r="G8931" s="6" t="s">
        <v>29</v>
      </c>
      <c r="H8931" t="s">
        <v>154</v>
      </c>
      <c r="I8931" t="s">
        <v>26</v>
      </c>
      <c r="J8931" t="s">
        <v>27</v>
      </c>
      <c r="K8931">
        <v>55</v>
      </c>
      <c r="L8931">
        <v>5.5</v>
      </c>
      <c r="M8931" t="s">
        <v>31</v>
      </c>
      <c r="N8931">
        <v>5.5</v>
      </c>
      <c r="P8931" cm="1">
        <f t="array" ref="P8931">IF(Q8931&gt;0,INDEX(Q8931:Q30655,MATCH(TRUE,INDEX(Q8931:Q30655="",,),0)-1),"")</f>
        <v>12</v>
      </c>
      <c r="Q8931">
        <v>2</v>
      </c>
      <c r="R8931">
        <f t="shared" si="143"/>
        <v>0</v>
      </c>
    </row>
    <row r="8932" spans="1:18" x14ac:dyDescent="0.3">
      <c r="A8932" t="s">
        <v>603</v>
      </c>
      <c r="B8932" s="1">
        <v>38484</v>
      </c>
      <c r="C8932" t="s">
        <v>16</v>
      </c>
      <c r="D8932" t="s">
        <v>696</v>
      </c>
      <c r="E8932" t="s">
        <v>697</v>
      </c>
      <c r="G8932" t="s">
        <v>19</v>
      </c>
      <c r="H8932" t="s">
        <v>20</v>
      </c>
      <c r="I8932" t="s">
        <v>21</v>
      </c>
      <c r="J8932" t="s">
        <v>22</v>
      </c>
      <c r="K8932">
        <v>45</v>
      </c>
      <c r="L8932">
        <v>243</v>
      </c>
      <c r="M8932" t="s">
        <v>606</v>
      </c>
      <c r="N8932">
        <v>500</v>
      </c>
      <c r="P8932" cm="1">
        <f t="array" ref="P8932">IF(Q8932&gt;0,INDEX(Q8932:Q30656,MATCH(TRUE,INDEX(Q8932:Q30656="",,),0)-1),"")</f>
        <v>12</v>
      </c>
      <c r="Q8932">
        <v>3</v>
      </c>
      <c r="R8932">
        <f t="shared" si="143"/>
        <v>0</v>
      </c>
    </row>
    <row r="8933" spans="1:18" x14ac:dyDescent="0.3">
      <c r="A8933" t="s">
        <v>603</v>
      </c>
      <c r="B8933" s="1">
        <v>38484</v>
      </c>
      <c r="C8933" t="s">
        <v>16</v>
      </c>
      <c r="D8933" t="s">
        <v>696</v>
      </c>
      <c r="E8933" t="s">
        <v>697</v>
      </c>
      <c r="G8933" t="s">
        <v>19</v>
      </c>
      <c r="H8933" t="s">
        <v>53</v>
      </c>
      <c r="I8933" t="s">
        <v>21</v>
      </c>
      <c r="J8933" t="s">
        <v>22</v>
      </c>
      <c r="K8933">
        <v>32</v>
      </c>
      <c r="L8933">
        <v>51</v>
      </c>
      <c r="M8933" t="s">
        <v>606</v>
      </c>
      <c r="N8933">
        <v>105</v>
      </c>
      <c r="P8933" cm="1">
        <f t="array" ref="P8933">IF(Q8933&gt;0,INDEX(Q8933:Q30657,MATCH(TRUE,INDEX(Q8933:Q30657="",,),0)-1),"")</f>
        <v>12</v>
      </c>
      <c r="Q8933">
        <v>3</v>
      </c>
      <c r="R8933">
        <f t="shared" si="143"/>
        <v>0</v>
      </c>
    </row>
    <row r="8934" spans="1:18" x14ac:dyDescent="0.3">
      <c r="A8934" t="s">
        <v>603</v>
      </c>
      <c r="B8934" s="1">
        <v>38484</v>
      </c>
      <c r="C8934" t="s">
        <v>16</v>
      </c>
      <c r="D8934" t="s">
        <v>696</v>
      </c>
      <c r="E8934" t="s">
        <v>697</v>
      </c>
      <c r="G8934" t="s">
        <v>19</v>
      </c>
      <c r="H8934" t="s">
        <v>25</v>
      </c>
      <c r="I8934" t="s">
        <v>21</v>
      </c>
      <c r="J8934" t="s">
        <v>22</v>
      </c>
      <c r="K8934">
        <v>37</v>
      </c>
      <c r="L8934">
        <v>61</v>
      </c>
      <c r="M8934" t="s">
        <v>606</v>
      </c>
      <c r="N8934">
        <v>125</v>
      </c>
      <c r="P8934" cm="1">
        <f t="array" ref="P8934">IF(Q8934&gt;0,INDEX(Q8934:Q30658,MATCH(TRUE,INDEX(Q8934:Q30658="",,),0)-1),"")</f>
        <v>12</v>
      </c>
      <c r="Q8934">
        <v>3</v>
      </c>
      <c r="R8934">
        <f t="shared" si="143"/>
        <v>0</v>
      </c>
    </row>
    <row r="8935" spans="1:18" x14ac:dyDescent="0.3">
      <c r="A8935" t="s">
        <v>603</v>
      </c>
      <c r="B8935" s="1">
        <v>38484</v>
      </c>
      <c r="C8935" t="s">
        <v>16</v>
      </c>
      <c r="D8935" t="s">
        <v>696</v>
      </c>
      <c r="E8935" t="s">
        <v>697</v>
      </c>
      <c r="G8935" t="s">
        <v>19</v>
      </c>
      <c r="H8935" t="s">
        <v>30</v>
      </c>
      <c r="I8935" t="s">
        <v>26</v>
      </c>
      <c r="J8935" t="s">
        <v>27</v>
      </c>
      <c r="K8935">
        <v>160</v>
      </c>
      <c r="L8935">
        <v>11.8</v>
      </c>
      <c r="M8935" t="s">
        <v>606</v>
      </c>
      <c r="N8935">
        <v>24</v>
      </c>
      <c r="P8935" cm="1">
        <f t="array" ref="P8935">IF(Q8935&gt;0,INDEX(Q8935:Q30659,MATCH(TRUE,INDEX(Q8935:Q30659="",,),0)-1),"")</f>
        <v>12</v>
      </c>
      <c r="Q8935">
        <v>3</v>
      </c>
      <c r="R8935">
        <f t="shared" si="143"/>
        <v>0</v>
      </c>
    </row>
    <row r="8936" spans="1:18" x14ac:dyDescent="0.3">
      <c r="A8936" t="s">
        <v>603</v>
      </c>
      <c r="B8936" s="1">
        <v>38484</v>
      </c>
      <c r="C8936" t="s">
        <v>16</v>
      </c>
      <c r="D8936" t="s">
        <v>696</v>
      </c>
      <c r="E8936" t="s">
        <v>697</v>
      </c>
      <c r="G8936" t="s">
        <v>19</v>
      </c>
      <c r="H8936" t="s">
        <v>53</v>
      </c>
      <c r="I8936" t="s">
        <v>26</v>
      </c>
      <c r="J8936" t="s">
        <v>27</v>
      </c>
      <c r="K8936">
        <v>488</v>
      </c>
      <c r="L8936">
        <v>20</v>
      </c>
      <c r="M8936" t="s">
        <v>606</v>
      </c>
      <c r="N8936">
        <v>42.5</v>
      </c>
      <c r="P8936" cm="1">
        <f t="array" ref="P8936">IF(Q8936&gt;0,INDEX(Q8936:Q30660,MATCH(TRUE,INDEX(Q8936:Q30660="",,),0)-1),"")</f>
        <v>12</v>
      </c>
      <c r="Q8936">
        <v>3</v>
      </c>
      <c r="R8936">
        <f t="shared" si="143"/>
        <v>0</v>
      </c>
    </row>
    <row r="8937" spans="1:18" x14ac:dyDescent="0.3">
      <c r="A8937" t="s">
        <v>603</v>
      </c>
      <c r="B8937" s="1">
        <v>38484</v>
      </c>
      <c r="C8937" t="s">
        <v>16</v>
      </c>
      <c r="D8937" t="s">
        <v>696</v>
      </c>
      <c r="E8937" t="s">
        <v>697</v>
      </c>
      <c r="G8937" t="s">
        <v>19</v>
      </c>
      <c r="H8937" t="s">
        <v>25</v>
      </c>
      <c r="I8937" t="s">
        <v>26</v>
      </c>
      <c r="J8937" t="s">
        <v>27</v>
      </c>
      <c r="K8937">
        <v>360</v>
      </c>
      <c r="L8937">
        <v>19</v>
      </c>
      <c r="M8937" t="s">
        <v>606</v>
      </c>
      <c r="N8937">
        <v>42.5</v>
      </c>
      <c r="P8937" cm="1">
        <f t="array" ref="P8937">IF(Q8937&gt;0,INDEX(Q8937:Q30661,MATCH(TRUE,INDEX(Q8937:Q30661="",,),0)-1),"")</f>
        <v>12</v>
      </c>
      <c r="Q8937">
        <v>3</v>
      </c>
      <c r="R8937">
        <f t="shared" si="143"/>
        <v>0</v>
      </c>
    </row>
    <row r="8938" spans="1:18" x14ac:dyDescent="0.3">
      <c r="A8938" t="s">
        <v>603</v>
      </c>
      <c r="B8938" s="1">
        <v>38484</v>
      </c>
      <c r="C8938" t="s">
        <v>16</v>
      </c>
      <c r="D8938" t="s">
        <v>696</v>
      </c>
      <c r="E8938" t="s">
        <v>697</v>
      </c>
      <c r="G8938" s="6" t="s">
        <v>29</v>
      </c>
      <c r="H8938" t="s">
        <v>30</v>
      </c>
      <c r="I8938" t="s">
        <v>21</v>
      </c>
      <c r="J8938" t="s">
        <v>22</v>
      </c>
      <c r="K8938">
        <v>11</v>
      </c>
      <c r="L8938">
        <v>71</v>
      </c>
      <c r="M8938" t="s">
        <v>606</v>
      </c>
      <c r="N8938">
        <v>71</v>
      </c>
      <c r="P8938" cm="1">
        <f t="array" ref="P8938">IF(Q8938&gt;0,INDEX(Q8938:Q30662,MATCH(TRUE,INDEX(Q8938:Q30662="",,),0)-1),"")</f>
        <v>12</v>
      </c>
      <c r="Q8938">
        <v>3</v>
      </c>
      <c r="R8938">
        <f t="shared" si="143"/>
        <v>0</v>
      </c>
    </row>
    <row r="8939" spans="1:18" x14ac:dyDescent="0.3">
      <c r="A8939" t="s">
        <v>603</v>
      </c>
      <c r="B8939" s="1">
        <v>38484</v>
      </c>
      <c r="C8939" t="s">
        <v>16</v>
      </c>
      <c r="D8939" t="s">
        <v>696</v>
      </c>
      <c r="E8939" t="s">
        <v>697</v>
      </c>
      <c r="G8939" s="6" t="s">
        <v>29</v>
      </c>
      <c r="H8939" t="s">
        <v>20</v>
      </c>
      <c r="I8939" t="s">
        <v>26</v>
      </c>
      <c r="J8939" t="s">
        <v>27</v>
      </c>
      <c r="K8939">
        <v>197</v>
      </c>
      <c r="L8939">
        <v>14.5</v>
      </c>
      <c r="M8939" t="s">
        <v>606</v>
      </c>
      <c r="N8939">
        <v>14.5</v>
      </c>
      <c r="P8939" cm="1">
        <f t="array" ref="P8939">IF(Q8939&gt;0,INDEX(Q8939:Q30663,MATCH(TRUE,INDEX(Q8939:Q30663="",,),0)-1),"")</f>
        <v>12</v>
      </c>
      <c r="Q8939">
        <v>3</v>
      </c>
      <c r="R8939">
        <f t="shared" si="143"/>
        <v>0</v>
      </c>
    </row>
    <row r="8940" spans="1:18" x14ac:dyDescent="0.3">
      <c r="A8940" t="s">
        <v>603</v>
      </c>
      <c r="B8940" s="1">
        <v>38484</v>
      </c>
      <c r="C8940" t="s">
        <v>16</v>
      </c>
      <c r="D8940" t="s">
        <v>696</v>
      </c>
      <c r="E8940" t="s">
        <v>697</v>
      </c>
      <c r="G8940" s="6" t="s">
        <v>29</v>
      </c>
      <c r="H8940" t="s">
        <v>533</v>
      </c>
      <c r="I8940" t="s">
        <v>26</v>
      </c>
      <c r="J8940" t="s">
        <v>27</v>
      </c>
      <c r="K8940">
        <v>86</v>
      </c>
      <c r="L8940">
        <v>7.2</v>
      </c>
      <c r="M8940" t="s">
        <v>606</v>
      </c>
      <c r="N8940">
        <v>7.2</v>
      </c>
      <c r="P8940" cm="1">
        <f t="array" ref="P8940">IF(Q8940&gt;0,INDEX(Q8940:Q30664,MATCH(TRUE,INDEX(Q8940:Q30664="",,),0)-1),"")</f>
        <v>12</v>
      </c>
      <c r="Q8940">
        <v>3</v>
      </c>
      <c r="R8940">
        <f t="shared" si="143"/>
        <v>0</v>
      </c>
    </row>
    <row r="8941" spans="1:18" x14ac:dyDescent="0.3">
      <c r="A8941" t="s">
        <v>603</v>
      </c>
      <c r="B8941" s="1">
        <v>38484</v>
      </c>
      <c r="C8941" t="s">
        <v>16</v>
      </c>
      <c r="D8941" t="s">
        <v>696</v>
      </c>
      <c r="E8941" t="s">
        <v>697</v>
      </c>
      <c r="G8941" s="6" t="s">
        <v>29</v>
      </c>
      <c r="H8941" t="s">
        <v>154</v>
      </c>
      <c r="I8941" t="s">
        <v>26</v>
      </c>
      <c r="J8941" t="s">
        <v>27</v>
      </c>
      <c r="K8941">
        <v>55</v>
      </c>
      <c r="L8941">
        <v>5.5</v>
      </c>
      <c r="M8941" t="s">
        <v>606</v>
      </c>
      <c r="N8941">
        <v>5.5</v>
      </c>
      <c r="P8941" cm="1">
        <f t="array" ref="P8941">IF(Q8941&gt;0,INDEX(Q8941:Q30665,MATCH(TRUE,INDEX(Q8941:Q30665="",,),0)-1),"")</f>
        <v>12</v>
      </c>
      <c r="Q8941">
        <v>3</v>
      </c>
      <c r="R8941">
        <f t="shared" si="143"/>
        <v>0</v>
      </c>
    </row>
    <row r="8942" spans="1:18" x14ac:dyDescent="0.3">
      <c r="A8942" t="s">
        <v>603</v>
      </c>
      <c r="B8942" s="1">
        <v>38484</v>
      </c>
      <c r="C8942" t="s">
        <v>16</v>
      </c>
      <c r="D8942" t="s">
        <v>696</v>
      </c>
      <c r="E8942" t="s">
        <v>697</v>
      </c>
      <c r="G8942" t="s">
        <v>19</v>
      </c>
      <c r="H8942" t="s">
        <v>20</v>
      </c>
      <c r="I8942" t="s">
        <v>21</v>
      </c>
      <c r="J8942" t="s">
        <v>22</v>
      </c>
      <c r="K8942">
        <v>45</v>
      </c>
      <c r="L8942">
        <v>243</v>
      </c>
      <c r="M8942" t="s">
        <v>86</v>
      </c>
      <c r="N8942">
        <v>916.26</v>
      </c>
      <c r="P8942" cm="1">
        <f t="array" ref="P8942">IF(Q8942&gt;0,INDEX(Q8942:Q30666,MATCH(TRUE,INDEX(Q8942:Q30666="",,),0)-1),"")</f>
        <v>12</v>
      </c>
      <c r="Q8942">
        <v>4</v>
      </c>
      <c r="R8942">
        <f t="shared" si="143"/>
        <v>0</v>
      </c>
    </row>
    <row r="8943" spans="1:18" x14ac:dyDescent="0.3">
      <c r="A8943" t="s">
        <v>603</v>
      </c>
      <c r="B8943" s="1">
        <v>38484</v>
      </c>
      <c r="C8943" t="s">
        <v>16</v>
      </c>
      <c r="D8943" t="s">
        <v>696</v>
      </c>
      <c r="E8943" t="s">
        <v>697</v>
      </c>
      <c r="G8943" t="s">
        <v>19</v>
      </c>
      <c r="H8943" t="s">
        <v>53</v>
      </c>
      <c r="I8943" t="s">
        <v>21</v>
      </c>
      <c r="J8943" t="s">
        <v>22</v>
      </c>
      <c r="K8943">
        <v>32</v>
      </c>
      <c r="L8943">
        <v>51</v>
      </c>
      <c r="M8943" t="s">
        <v>86</v>
      </c>
      <c r="N8943">
        <v>51</v>
      </c>
      <c r="P8943" cm="1">
        <f t="array" ref="P8943">IF(Q8943&gt;0,INDEX(Q8943:Q30667,MATCH(TRUE,INDEX(Q8943:Q30667="",,),0)-1),"")</f>
        <v>12</v>
      </c>
      <c r="Q8943">
        <v>4</v>
      </c>
      <c r="R8943">
        <f t="shared" si="143"/>
        <v>0</v>
      </c>
    </row>
    <row r="8944" spans="1:18" x14ac:dyDescent="0.3">
      <c r="A8944" t="s">
        <v>603</v>
      </c>
      <c r="B8944" s="1">
        <v>38484</v>
      </c>
      <c r="C8944" t="s">
        <v>16</v>
      </c>
      <c r="D8944" t="s">
        <v>696</v>
      </c>
      <c r="E8944" t="s">
        <v>697</v>
      </c>
      <c r="G8944" t="s">
        <v>19</v>
      </c>
      <c r="H8944" t="s">
        <v>25</v>
      </c>
      <c r="I8944" t="s">
        <v>21</v>
      </c>
      <c r="J8944" t="s">
        <v>22</v>
      </c>
      <c r="K8944">
        <v>37</v>
      </c>
      <c r="L8944">
        <v>61</v>
      </c>
      <c r="M8944" t="s">
        <v>86</v>
      </c>
      <c r="N8944">
        <v>61</v>
      </c>
      <c r="P8944" cm="1">
        <f t="array" ref="P8944">IF(Q8944&gt;0,INDEX(Q8944:Q30668,MATCH(TRUE,INDEX(Q8944:Q30668="",,),0)-1),"")</f>
        <v>12</v>
      </c>
      <c r="Q8944">
        <v>4</v>
      </c>
      <c r="R8944">
        <f t="shared" si="143"/>
        <v>0</v>
      </c>
    </row>
    <row r="8945" spans="1:18" x14ac:dyDescent="0.3">
      <c r="A8945" t="s">
        <v>603</v>
      </c>
      <c r="B8945" s="1">
        <v>38484</v>
      </c>
      <c r="C8945" t="s">
        <v>16</v>
      </c>
      <c r="D8945" t="s">
        <v>696</v>
      </c>
      <c r="E8945" t="s">
        <v>697</v>
      </c>
      <c r="G8945" t="s">
        <v>19</v>
      </c>
      <c r="H8945" t="s">
        <v>30</v>
      </c>
      <c r="I8945" t="s">
        <v>26</v>
      </c>
      <c r="J8945" t="s">
        <v>27</v>
      </c>
      <c r="K8945">
        <v>160</v>
      </c>
      <c r="L8945">
        <v>11.8</v>
      </c>
      <c r="M8945" t="s">
        <v>86</v>
      </c>
      <c r="N8945">
        <v>11.8</v>
      </c>
      <c r="P8945" cm="1">
        <f t="array" ref="P8945">IF(Q8945&gt;0,INDEX(Q8945:Q30669,MATCH(TRUE,INDEX(Q8945:Q30669="",,),0)-1),"")</f>
        <v>12</v>
      </c>
      <c r="Q8945">
        <v>4</v>
      </c>
      <c r="R8945">
        <f t="shared" si="143"/>
        <v>0</v>
      </c>
    </row>
    <row r="8946" spans="1:18" x14ac:dyDescent="0.3">
      <c r="A8946" t="s">
        <v>603</v>
      </c>
      <c r="B8946" s="1">
        <v>38484</v>
      </c>
      <c r="C8946" t="s">
        <v>16</v>
      </c>
      <c r="D8946" t="s">
        <v>696</v>
      </c>
      <c r="E8946" t="s">
        <v>697</v>
      </c>
      <c r="G8946" t="s">
        <v>19</v>
      </c>
      <c r="H8946" t="s">
        <v>53</v>
      </c>
      <c r="I8946" t="s">
        <v>26</v>
      </c>
      <c r="J8946" t="s">
        <v>27</v>
      </c>
      <c r="K8946">
        <v>488</v>
      </c>
      <c r="L8946">
        <v>20</v>
      </c>
      <c r="M8946" t="s">
        <v>86</v>
      </c>
      <c r="N8946">
        <v>20</v>
      </c>
      <c r="P8946" cm="1">
        <f t="array" ref="P8946">IF(Q8946&gt;0,INDEX(Q8946:Q30670,MATCH(TRUE,INDEX(Q8946:Q30670="",,),0)-1),"")</f>
        <v>12</v>
      </c>
      <c r="Q8946">
        <v>4</v>
      </c>
      <c r="R8946">
        <f t="shared" si="143"/>
        <v>0</v>
      </c>
    </row>
    <row r="8947" spans="1:18" x14ac:dyDescent="0.3">
      <c r="A8947" t="s">
        <v>603</v>
      </c>
      <c r="B8947" s="1">
        <v>38484</v>
      </c>
      <c r="C8947" t="s">
        <v>16</v>
      </c>
      <c r="D8947" t="s">
        <v>696</v>
      </c>
      <c r="E8947" t="s">
        <v>697</v>
      </c>
      <c r="G8947" t="s">
        <v>19</v>
      </c>
      <c r="H8947" t="s">
        <v>25</v>
      </c>
      <c r="I8947" t="s">
        <v>26</v>
      </c>
      <c r="J8947" t="s">
        <v>27</v>
      </c>
      <c r="K8947">
        <v>360</v>
      </c>
      <c r="L8947">
        <v>19</v>
      </c>
      <c r="M8947" t="s">
        <v>86</v>
      </c>
      <c r="N8947">
        <v>19</v>
      </c>
      <c r="P8947" cm="1">
        <f t="array" ref="P8947">IF(Q8947&gt;0,INDEX(Q8947:Q30671,MATCH(TRUE,INDEX(Q8947:Q30671="",,),0)-1),"")</f>
        <v>12</v>
      </c>
      <c r="Q8947">
        <v>4</v>
      </c>
      <c r="R8947">
        <f t="shared" si="143"/>
        <v>0</v>
      </c>
    </row>
    <row r="8948" spans="1:18" x14ac:dyDescent="0.3">
      <c r="A8948" t="s">
        <v>603</v>
      </c>
      <c r="B8948" s="1">
        <v>38484</v>
      </c>
      <c r="C8948" t="s">
        <v>16</v>
      </c>
      <c r="D8948" t="s">
        <v>696</v>
      </c>
      <c r="E8948" t="s">
        <v>697</v>
      </c>
      <c r="G8948" s="6" t="s">
        <v>29</v>
      </c>
      <c r="H8948" t="s">
        <v>30</v>
      </c>
      <c r="I8948" t="s">
        <v>21</v>
      </c>
      <c r="J8948" t="s">
        <v>22</v>
      </c>
      <c r="K8948">
        <v>11</v>
      </c>
      <c r="L8948">
        <v>71</v>
      </c>
      <c r="M8948" t="s">
        <v>86</v>
      </c>
      <c r="N8948">
        <v>71</v>
      </c>
      <c r="P8948" cm="1">
        <f t="array" ref="P8948">IF(Q8948&gt;0,INDEX(Q8948:Q30672,MATCH(TRUE,INDEX(Q8948:Q30672="",,),0)-1),"")</f>
        <v>12</v>
      </c>
      <c r="Q8948">
        <v>4</v>
      </c>
      <c r="R8948">
        <f t="shared" si="143"/>
        <v>0</v>
      </c>
    </row>
    <row r="8949" spans="1:18" x14ac:dyDescent="0.3">
      <c r="A8949" t="s">
        <v>603</v>
      </c>
      <c r="B8949" s="1">
        <v>38484</v>
      </c>
      <c r="C8949" t="s">
        <v>16</v>
      </c>
      <c r="D8949" t="s">
        <v>696</v>
      </c>
      <c r="E8949" t="s">
        <v>697</v>
      </c>
      <c r="G8949" s="6" t="s">
        <v>29</v>
      </c>
      <c r="H8949" t="s">
        <v>20</v>
      </c>
      <c r="I8949" t="s">
        <v>26</v>
      </c>
      <c r="J8949" t="s">
        <v>27</v>
      </c>
      <c r="K8949">
        <v>197</v>
      </c>
      <c r="L8949">
        <v>14.5</v>
      </c>
      <c r="M8949" t="s">
        <v>86</v>
      </c>
      <c r="N8949">
        <v>14.5</v>
      </c>
      <c r="P8949" cm="1">
        <f t="array" ref="P8949">IF(Q8949&gt;0,INDEX(Q8949:Q30673,MATCH(TRUE,INDEX(Q8949:Q30673="",,),0)-1),"")</f>
        <v>12</v>
      </c>
      <c r="Q8949">
        <v>4</v>
      </c>
      <c r="R8949">
        <f t="shared" si="143"/>
        <v>0</v>
      </c>
    </row>
    <row r="8950" spans="1:18" x14ac:dyDescent="0.3">
      <c r="A8950" t="s">
        <v>603</v>
      </c>
      <c r="B8950" s="1">
        <v>38484</v>
      </c>
      <c r="C8950" t="s">
        <v>16</v>
      </c>
      <c r="D8950" t="s">
        <v>696</v>
      </c>
      <c r="E8950" t="s">
        <v>697</v>
      </c>
      <c r="G8950" s="6" t="s">
        <v>29</v>
      </c>
      <c r="H8950" t="s">
        <v>533</v>
      </c>
      <c r="I8950" t="s">
        <v>26</v>
      </c>
      <c r="J8950" t="s">
        <v>27</v>
      </c>
      <c r="K8950">
        <v>86</v>
      </c>
      <c r="L8950">
        <v>7.2</v>
      </c>
      <c r="M8950" t="s">
        <v>86</v>
      </c>
      <c r="N8950">
        <v>7.2</v>
      </c>
      <c r="P8950" cm="1">
        <f t="array" ref="P8950">IF(Q8950&gt;0,INDEX(Q8950:Q30674,MATCH(TRUE,INDEX(Q8950:Q30674="",,),0)-1),"")</f>
        <v>12</v>
      </c>
      <c r="Q8950">
        <v>4</v>
      </c>
      <c r="R8950">
        <f t="shared" si="143"/>
        <v>0</v>
      </c>
    </row>
    <row r="8951" spans="1:18" x14ac:dyDescent="0.3">
      <c r="A8951" t="s">
        <v>603</v>
      </c>
      <c r="B8951" s="1">
        <v>38484</v>
      </c>
      <c r="C8951" t="s">
        <v>16</v>
      </c>
      <c r="D8951" t="s">
        <v>696</v>
      </c>
      <c r="E8951" t="s">
        <v>697</v>
      </c>
      <c r="G8951" s="6" t="s">
        <v>29</v>
      </c>
      <c r="H8951" t="s">
        <v>154</v>
      </c>
      <c r="I8951" t="s">
        <v>26</v>
      </c>
      <c r="J8951" t="s">
        <v>27</v>
      </c>
      <c r="K8951">
        <v>55</v>
      </c>
      <c r="L8951">
        <v>5.5</v>
      </c>
      <c r="M8951" t="s">
        <v>86</v>
      </c>
      <c r="N8951">
        <v>5.5</v>
      </c>
      <c r="P8951" cm="1">
        <f t="array" ref="P8951">IF(Q8951&gt;0,INDEX(Q8951:Q30675,MATCH(TRUE,INDEX(Q8951:Q30675="",,),0)-1),"")</f>
        <v>12</v>
      </c>
      <c r="Q8951">
        <v>4</v>
      </c>
      <c r="R8951">
        <f t="shared" si="143"/>
        <v>0</v>
      </c>
    </row>
    <row r="8952" spans="1:18" x14ac:dyDescent="0.3">
      <c r="A8952" t="s">
        <v>603</v>
      </c>
      <c r="B8952" s="1">
        <v>38484</v>
      </c>
      <c r="C8952" t="s">
        <v>16</v>
      </c>
      <c r="D8952" t="s">
        <v>696</v>
      </c>
      <c r="E8952" t="s">
        <v>697</v>
      </c>
      <c r="G8952" t="s">
        <v>19</v>
      </c>
      <c r="H8952" t="s">
        <v>20</v>
      </c>
      <c r="I8952" t="s">
        <v>21</v>
      </c>
      <c r="J8952" t="s">
        <v>22</v>
      </c>
      <c r="K8952">
        <v>45</v>
      </c>
      <c r="L8952">
        <v>243</v>
      </c>
      <c r="M8952" t="s">
        <v>59</v>
      </c>
      <c r="N8952">
        <v>524</v>
      </c>
      <c r="P8952" cm="1">
        <f t="array" ref="P8952">IF(Q8952&gt;0,INDEX(Q8952:Q30676,MATCH(TRUE,INDEX(Q8952:Q30676="",,),0)-1),"")</f>
        <v>12</v>
      </c>
      <c r="Q8952">
        <v>5</v>
      </c>
      <c r="R8952">
        <f t="shared" si="143"/>
        <v>0</v>
      </c>
    </row>
    <row r="8953" spans="1:18" x14ac:dyDescent="0.3">
      <c r="A8953" t="s">
        <v>603</v>
      </c>
      <c r="B8953" s="1">
        <v>38484</v>
      </c>
      <c r="C8953" t="s">
        <v>16</v>
      </c>
      <c r="D8953" t="s">
        <v>696</v>
      </c>
      <c r="E8953" t="s">
        <v>697</v>
      </c>
      <c r="G8953" t="s">
        <v>19</v>
      </c>
      <c r="H8953" t="s">
        <v>53</v>
      </c>
      <c r="I8953" t="s">
        <v>21</v>
      </c>
      <c r="J8953" t="s">
        <v>22</v>
      </c>
      <c r="K8953">
        <v>32</v>
      </c>
      <c r="L8953">
        <v>51</v>
      </c>
      <c r="M8953" t="s">
        <v>59</v>
      </c>
      <c r="N8953">
        <v>82</v>
      </c>
      <c r="P8953" cm="1">
        <f t="array" ref="P8953">IF(Q8953&gt;0,INDEX(Q8953:Q30677,MATCH(TRUE,INDEX(Q8953:Q30677="",,),0)-1),"")</f>
        <v>12</v>
      </c>
      <c r="Q8953">
        <v>5</v>
      </c>
      <c r="R8953">
        <f t="shared" si="143"/>
        <v>0</v>
      </c>
    </row>
    <row r="8954" spans="1:18" x14ac:dyDescent="0.3">
      <c r="A8954" t="s">
        <v>603</v>
      </c>
      <c r="B8954" s="1">
        <v>38484</v>
      </c>
      <c r="C8954" t="s">
        <v>16</v>
      </c>
      <c r="D8954" t="s">
        <v>696</v>
      </c>
      <c r="E8954" t="s">
        <v>697</v>
      </c>
      <c r="G8954" t="s">
        <v>19</v>
      </c>
      <c r="H8954" t="s">
        <v>25</v>
      </c>
      <c r="I8954" t="s">
        <v>21</v>
      </c>
      <c r="J8954" t="s">
        <v>22</v>
      </c>
      <c r="K8954">
        <v>37</v>
      </c>
      <c r="L8954">
        <v>61</v>
      </c>
      <c r="M8954" t="s">
        <v>59</v>
      </c>
      <c r="N8954">
        <v>98</v>
      </c>
      <c r="P8954" cm="1">
        <f t="array" ref="P8954">IF(Q8954&gt;0,INDEX(Q8954:Q30678,MATCH(TRUE,INDEX(Q8954:Q30678="",,),0)-1),"")</f>
        <v>12</v>
      </c>
      <c r="Q8954">
        <v>5</v>
      </c>
      <c r="R8954">
        <f t="shared" si="143"/>
        <v>0</v>
      </c>
    </row>
    <row r="8955" spans="1:18" x14ac:dyDescent="0.3">
      <c r="A8955" t="s">
        <v>603</v>
      </c>
      <c r="B8955" s="1">
        <v>38484</v>
      </c>
      <c r="C8955" t="s">
        <v>16</v>
      </c>
      <c r="D8955" t="s">
        <v>696</v>
      </c>
      <c r="E8955" t="s">
        <v>697</v>
      </c>
      <c r="G8955" t="s">
        <v>19</v>
      </c>
      <c r="H8955" t="s">
        <v>30</v>
      </c>
      <c r="I8955" t="s">
        <v>26</v>
      </c>
      <c r="J8955" t="s">
        <v>27</v>
      </c>
      <c r="K8955">
        <v>160</v>
      </c>
      <c r="L8955">
        <v>11.8</v>
      </c>
      <c r="M8955" t="s">
        <v>59</v>
      </c>
      <c r="N8955">
        <v>19</v>
      </c>
      <c r="P8955" cm="1">
        <f t="array" ref="P8955">IF(Q8955&gt;0,INDEX(Q8955:Q30679,MATCH(TRUE,INDEX(Q8955:Q30679="",,),0)-1),"")</f>
        <v>12</v>
      </c>
      <c r="Q8955">
        <v>5</v>
      </c>
      <c r="R8955">
        <f t="shared" si="143"/>
        <v>0</v>
      </c>
    </row>
    <row r="8956" spans="1:18" x14ac:dyDescent="0.3">
      <c r="A8956" t="s">
        <v>603</v>
      </c>
      <c r="B8956" s="1">
        <v>38484</v>
      </c>
      <c r="C8956" t="s">
        <v>16</v>
      </c>
      <c r="D8956" t="s">
        <v>696</v>
      </c>
      <c r="E8956" t="s">
        <v>697</v>
      </c>
      <c r="G8956" t="s">
        <v>19</v>
      </c>
      <c r="H8956" t="s">
        <v>53</v>
      </c>
      <c r="I8956" t="s">
        <v>26</v>
      </c>
      <c r="J8956" t="s">
        <v>27</v>
      </c>
      <c r="K8956">
        <v>488</v>
      </c>
      <c r="L8956">
        <v>20</v>
      </c>
      <c r="M8956" t="s">
        <v>59</v>
      </c>
      <c r="N8956">
        <v>32</v>
      </c>
      <c r="P8956" cm="1">
        <f t="array" ref="P8956">IF(Q8956&gt;0,INDEX(Q8956:Q30680,MATCH(TRUE,INDEX(Q8956:Q30680="",,),0)-1),"")</f>
        <v>12</v>
      </c>
      <c r="Q8956">
        <v>5</v>
      </c>
      <c r="R8956">
        <f t="shared" si="143"/>
        <v>0</v>
      </c>
    </row>
    <row r="8957" spans="1:18" x14ac:dyDescent="0.3">
      <c r="A8957" t="s">
        <v>603</v>
      </c>
      <c r="B8957" s="1">
        <v>38484</v>
      </c>
      <c r="C8957" t="s">
        <v>16</v>
      </c>
      <c r="D8957" t="s">
        <v>696</v>
      </c>
      <c r="E8957" t="s">
        <v>697</v>
      </c>
      <c r="G8957" t="s">
        <v>19</v>
      </c>
      <c r="H8957" t="s">
        <v>25</v>
      </c>
      <c r="I8957" t="s">
        <v>26</v>
      </c>
      <c r="J8957" t="s">
        <v>27</v>
      </c>
      <c r="K8957">
        <v>360</v>
      </c>
      <c r="L8957">
        <v>19</v>
      </c>
      <c r="M8957" t="s">
        <v>59</v>
      </c>
      <c r="N8957">
        <v>30</v>
      </c>
      <c r="P8957" cm="1">
        <f t="array" ref="P8957">IF(Q8957&gt;0,INDEX(Q8957:Q30681,MATCH(TRUE,INDEX(Q8957:Q30681="",,),0)-1),"")</f>
        <v>12</v>
      </c>
      <c r="Q8957">
        <v>5</v>
      </c>
      <c r="R8957">
        <f t="shared" si="143"/>
        <v>0</v>
      </c>
    </row>
    <row r="8958" spans="1:18" x14ac:dyDescent="0.3">
      <c r="A8958" t="s">
        <v>603</v>
      </c>
      <c r="B8958" s="1">
        <v>38484</v>
      </c>
      <c r="C8958" t="s">
        <v>16</v>
      </c>
      <c r="D8958" t="s">
        <v>696</v>
      </c>
      <c r="E8958" t="s">
        <v>697</v>
      </c>
      <c r="G8958" s="6" t="s">
        <v>29</v>
      </c>
      <c r="H8958" t="s">
        <v>30</v>
      </c>
      <c r="I8958" t="s">
        <v>21</v>
      </c>
      <c r="J8958" t="s">
        <v>22</v>
      </c>
      <c r="K8958">
        <v>11</v>
      </c>
      <c r="L8958">
        <v>71</v>
      </c>
      <c r="M8958" t="s">
        <v>59</v>
      </c>
      <c r="N8958">
        <v>71</v>
      </c>
      <c r="P8958" cm="1">
        <f t="array" ref="P8958">IF(Q8958&gt;0,INDEX(Q8958:Q30682,MATCH(TRUE,INDEX(Q8958:Q30682="",,),0)-1),"")</f>
        <v>12</v>
      </c>
      <c r="Q8958">
        <v>5</v>
      </c>
      <c r="R8958">
        <f t="shared" si="143"/>
        <v>0</v>
      </c>
    </row>
    <row r="8959" spans="1:18" x14ac:dyDescent="0.3">
      <c r="A8959" t="s">
        <v>603</v>
      </c>
      <c r="B8959" s="1">
        <v>38484</v>
      </c>
      <c r="C8959" t="s">
        <v>16</v>
      </c>
      <c r="D8959" t="s">
        <v>696</v>
      </c>
      <c r="E8959" t="s">
        <v>697</v>
      </c>
      <c r="G8959" s="6" t="s">
        <v>29</v>
      </c>
      <c r="H8959" t="s">
        <v>20</v>
      </c>
      <c r="I8959" t="s">
        <v>26</v>
      </c>
      <c r="J8959" t="s">
        <v>27</v>
      </c>
      <c r="K8959">
        <v>197</v>
      </c>
      <c r="L8959">
        <v>14.5</v>
      </c>
      <c r="M8959" t="s">
        <v>59</v>
      </c>
      <c r="N8959">
        <v>14.5</v>
      </c>
      <c r="P8959" cm="1">
        <f t="array" ref="P8959">IF(Q8959&gt;0,INDEX(Q8959:Q30683,MATCH(TRUE,INDEX(Q8959:Q30683="",,),0)-1),"")</f>
        <v>12</v>
      </c>
      <c r="Q8959">
        <v>5</v>
      </c>
      <c r="R8959">
        <f t="shared" si="143"/>
        <v>0</v>
      </c>
    </row>
    <row r="8960" spans="1:18" x14ac:dyDescent="0.3">
      <c r="A8960" t="s">
        <v>603</v>
      </c>
      <c r="B8960" s="1">
        <v>38484</v>
      </c>
      <c r="C8960" t="s">
        <v>16</v>
      </c>
      <c r="D8960" t="s">
        <v>696</v>
      </c>
      <c r="E8960" t="s">
        <v>697</v>
      </c>
      <c r="G8960" s="6" t="s">
        <v>29</v>
      </c>
      <c r="H8960" t="s">
        <v>533</v>
      </c>
      <c r="I8960" t="s">
        <v>26</v>
      </c>
      <c r="J8960" t="s">
        <v>27</v>
      </c>
      <c r="K8960">
        <v>86</v>
      </c>
      <c r="L8960">
        <v>7.2</v>
      </c>
      <c r="M8960" t="s">
        <v>59</v>
      </c>
      <c r="N8960">
        <v>7.2</v>
      </c>
      <c r="P8960" cm="1">
        <f t="array" ref="P8960">IF(Q8960&gt;0,INDEX(Q8960:Q30684,MATCH(TRUE,INDEX(Q8960:Q30684="",,),0)-1),"")</f>
        <v>12</v>
      </c>
      <c r="Q8960">
        <v>5</v>
      </c>
      <c r="R8960">
        <f t="shared" si="143"/>
        <v>0</v>
      </c>
    </row>
    <row r="8961" spans="1:18" x14ac:dyDescent="0.3">
      <c r="A8961" t="s">
        <v>603</v>
      </c>
      <c r="B8961" s="1">
        <v>38484</v>
      </c>
      <c r="C8961" t="s">
        <v>16</v>
      </c>
      <c r="D8961" t="s">
        <v>696</v>
      </c>
      <c r="E8961" t="s">
        <v>697</v>
      </c>
      <c r="G8961" s="6" t="s">
        <v>29</v>
      </c>
      <c r="H8961" t="s">
        <v>154</v>
      </c>
      <c r="I8961" t="s">
        <v>26</v>
      </c>
      <c r="J8961" t="s">
        <v>27</v>
      </c>
      <c r="K8961">
        <v>55</v>
      </c>
      <c r="L8961">
        <v>5.5</v>
      </c>
      <c r="M8961" t="s">
        <v>59</v>
      </c>
      <c r="N8961">
        <v>5.5</v>
      </c>
      <c r="P8961" cm="1">
        <f t="array" ref="P8961">IF(Q8961&gt;0,INDEX(Q8961:Q30685,MATCH(TRUE,INDEX(Q8961:Q30685="",,),0)-1),"")</f>
        <v>12</v>
      </c>
      <c r="Q8961">
        <v>5</v>
      </c>
      <c r="R8961">
        <f t="shared" si="143"/>
        <v>0</v>
      </c>
    </row>
    <row r="8962" spans="1:18" x14ac:dyDescent="0.3">
      <c r="A8962" t="s">
        <v>603</v>
      </c>
      <c r="B8962" s="1">
        <v>38484</v>
      </c>
      <c r="C8962" t="s">
        <v>16</v>
      </c>
      <c r="D8962" t="s">
        <v>696</v>
      </c>
      <c r="E8962" t="s">
        <v>697</v>
      </c>
      <c r="G8962" t="s">
        <v>19</v>
      </c>
      <c r="H8962" t="s">
        <v>20</v>
      </c>
      <c r="I8962" t="s">
        <v>21</v>
      </c>
      <c r="J8962" t="s">
        <v>22</v>
      </c>
      <c r="K8962">
        <v>45</v>
      </c>
      <c r="L8962">
        <v>243</v>
      </c>
      <c r="M8962" t="s">
        <v>74</v>
      </c>
      <c r="N8962">
        <v>243</v>
      </c>
      <c r="P8962" cm="1">
        <f t="array" ref="P8962">IF(Q8962&gt;0,INDEX(Q8962:Q30686,MATCH(TRUE,INDEX(Q8962:Q30686="",,),0)-1),"")</f>
        <v>12</v>
      </c>
      <c r="Q8962">
        <v>6</v>
      </c>
      <c r="R8962">
        <f t="shared" si="143"/>
        <v>0</v>
      </c>
    </row>
    <row r="8963" spans="1:18" x14ac:dyDescent="0.3">
      <c r="A8963" t="s">
        <v>603</v>
      </c>
      <c r="B8963" s="1">
        <v>38484</v>
      </c>
      <c r="C8963" t="s">
        <v>16</v>
      </c>
      <c r="D8963" t="s">
        <v>696</v>
      </c>
      <c r="E8963" t="s">
        <v>697</v>
      </c>
      <c r="G8963" t="s">
        <v>19</v>
      </c>
      <c r="H8963" t="s">
        <v>53</v>
      </c>
      <c r="I8963" t="s">
        <v>21</v>
      </c>
      <c r="J8963" t="s">
        <v>22</v>
      </c>
      <c r="K8963">
        <v>32</v>
      </c>
      <c r="L8963">
        <v>51</v>
      </c>
      <c r="M8963" t="s">
        <v>74</v>
      </c>
      <c r="N8963">
        <v>51</v>
      </c>
      <c r="P8963" cm="1">
        <f t="array" ref="P8963">IF(Q8963&gt;0,INDEX(Q8963:Q30687,MATCH(TRUE,INDEX(Q8963:Q30687="",,),0)-1),"")</f>
        <v>12</v>
      </c>
      <c r="Q8963">
        <v>6</v>
      </c>
      <c r="R8963">
        <f t="shared" si="143"/>
        <v>0</v>
      </c>
    </row>
    <row r="8964" spans="1:18" x14ac:dyDescent="0.3">
      <c r="A8964" t="s">
        <v>603</v>
      </c>
      <c r="B8964" s="1">
        <v>38484</v>
      </c>
      <c r="C8964" t="s">
        <v>16</v>
      </c>
      <c r="D8964" t="s">
        <v>696</v>
      </c>
      <c r="E8964" t="s">
        <v>697</v>
      </c>
      <c r="G8964" t="s">
        <v>19</v>
      </c>
      <c r="H8964" t="s">
        <v>25</v>
      </c>
      <c r="I8964" t="s">
        <v>21</v>
      </c>
      <c r="J8964" t="s">
        <v>22</v>
      </c>
      <c r="K8964">
        <v>37</v>
      </c>
      <c r="L8964">
        <v>61</v>
      </c>
      <c r="M8964" t="s">
        <v>74</v>
      </c>
      <c r="N8964">
        <v>61</v>
      </c>
      <c r="P8964" cm="1">
        <f t="array" ref="P8964">IF(Q8964&gt;0,INDEX(Q8964:Q30688,MATCH(TRUE,INDEX(Q8964:Q30688="",,),0)-1),"")</f>
        <v>12</v>
      </c>
      <c r="Q8964">
        <v>6</v>
      </c>
      <c r="R8964">
        <f t="shared" si="143"/>
        <v>0</v>
      </c>
    </row>
    <row r="8965" spans="1:18" x14ac:dyDescent="0.3">
      <c r="A8965" t="s">
        <v>603</v>
      </c>
      <c r="B8965" s="1">
        <v>38484</v>
      </c>
      <c r="C8965" t="s">
        <v>16</v>
      </c>
      <c r="D8965" t="s">
        <v>696</v>
      </c>
      <c r="E8965" t="s">
        <v>697</v>
      </c>
      <c r="G8965" t="s">
        <v>19</v>
      </c>
      <c r="H8965" t="s">
        <v>30</v>
      </c>
      <c r="I8965" t="s">
        <v>26</v>
      </c>
      <c r="J8965" t="s">
        <v>27</v>
      </c>
      <c r="K8965">
        <v>160</v>
      </c>
      <c r="L8965">
        <v>11.8</v>
      </c>
      <c r="M8965" t="s">
        <v>74</v>
      </c>
      <c r="N8965">
        <v>162.41999999999999</v>
      </c>
      <c r="P8965" cm="1">
        <f t="array" ref="P8965">IF(Q8965&gt;0,INDEX(Q8965:Q30689,MATCH(TRUE,INDEX(Q8965:Q30689="",,),0)-1),"")</f>
        <v>12</v>
      </c>
      <c r="Q8965">
        <v>6</v>
      </c>
      <c r="R8965">
        <f t="shared" si="143"/>
        <v>0</v>
      </c>
    </row>
    <row r="8966" spans="1:18" x14ac:dyDescent="0.3">
      <c r="A8966" t="s">
        <v>603</v>
      </c>
      <c r="B8966" s="1">
        <v>38484</v>
      </c>
      <c r="C8966" t="s">
        <v>16</v>
      </c>
      <c r="D8966" t="s">
        <v>696</v>
      </c>
      <c r="E8966" t="s">
        <v>697</v>
      </c>
      <c r="G8966" t="s">
        <v>19</v>
      </c>
      <c r="H8966" t="s">
        <v>53</v>
      </c>
      <c r="I8966" t="s">
        <v>26</v>
      </c>
      <c r="J8966" t="s">
        <v>27</v>
      </c>
      <c r="K8966">
        <v>488</v>
      </c>
      <c r="L8966">
        <v>20</v>
      </c>
      <c r="M8966" t="s">
        <v>74</v>
      </c>
      <c r="N8966">
        <v>20</v>
      </c>
      <c r="P8966" cm="1">
        <f t="array" ref="P8966">IF(Q8966&gt;0,INDEX(Q8966:Q30690,MATCH(TRUE,INDEX(Q8966:Q30690="",,),0)-1),"")</f>
        <v>12</v>
      </c>
      <c r="Q8966">
        <v>6</v>
      </c>
      <c r="R8966">
        <f t="shared" si="143"/>
        <v>0</v>
      </c>
    </row>
    <row r="8967" spans="1:18" x14ac:dyDescent="0.3">
      <c r="A8967" t="s">
        <v>603</v>
      </c>
      <c r="B8967" s="1">
        <v>38484</v>
      </c>
      <c r="C8967" t="s">
        <v>16</v>
      </c>
      <c r="D8967" t="s">
        <v>696</v>
      </c>
      <c r="E8967" t="s">
        <v>697</v>
      </c>
      <c r="G8967" t="s">
        <v>19</v>
      </c>
      <c r="H8967" t="s">
        <v>25</v>
      </c>
      <c r="I8967" t="s">
        <v>26</v>
      </c>
      <c r="J8967" t="s">
        <v>27</v>
      </c>
      <c r="K8967">
        <v>360</v>
      </c>
      <c r="L8967">
        <v>19</v>
      </c>
      <c r="M8967" t="s">
        <v>74</v>
      </c>
      <c r="N8967">
        <v>19</v>
      </c>
      <c r="P8967" cm="1">
        <f t="array" ref="P8967">IF(Q8967&gt;0,INDEX(Q8967:Q30691,MATCH(TRUE,INDEX(Q8967:Q30691="",,),0)-1),"")</f>
        <v>12</v>
      </c>
      <c r="Q8967">
        <v>6</v>
      </c>
      <c r="R8967">
        <f t="shared" si="143"/>
        <v>0</v>
      </c>
    </row>
    <row r="8968" spans="1:18" x14ac:dyDescent="0.3">
      <c r="A8968" t="s">
        <v>603</v>
      </c>
      <c r="B8968" s="1">
        <v>38484</v>
      </c>
      <c r="C8968" t="s">
        <v>16</v>
      </c>
      <c r="D8968" t="s">
        <v>696</v>
      </c>
      <c r="E8968" t="s">
        <v>697</v>
      </c>
      <c r="G8968" s="6" t="s">
        <v>29</v>
      </c>
      <c r="H8968" t="s">
        <v>30</v>
      </c>
      <c r="I8968" t="s">
        <v>21</v>
      </c>
      <c r="J8968" t="s">
        <v>22</v>
      </c>
      <c r="K8968">
        <v>11</v>
      </c>
      <c r="L8968">
        <v>71</v>
      </c>
      <c r="M8968" t="s">
        <v>74</v>
      </c>
      <c r="N8968">
        <v>71</v>
      </c>
      <c r="P8968" cm="1">
        <f t="array" ref="P8968">IF(Q8968&gt;0,INDEX(Q8968:Q30692,MATCH(TRUE,INDEX(Q8968:Q30692="",,),0)-1),"")</f>
        <v>12</v>
      </c>
      <c r="Q8968">
        <v>6</v>
      </c>
      <c r="R8968">
        <f t="shared" si="143"/>
        <v>0</v>
      </c>
    </row>
    <row r="8969" spans="1:18" x14ac:dyDescent="0.3">
      <c r="A8969" t="s">
        <v>603</v>
      </c>
      <c r="B8969" s="1">
        <v>38484</v>
      </c>
      <c r="C8969" t="s">
        <v>16</v>
      </c>
      <c r="D8969" t="s">
        <v>696</v>
      </c>
      <c r="E8969" t="s">
        <v>697</v>
      </c>
      <c r="G8969" s="6" t="s">
        <v>29</v>
      </c>
      <c r="H8969" t="s">
        <v>20</v>
      </c>
      <c r="I8969" t="s">
        <v>26</v>
      </c>
      <c r="J8969" t="s">
        <v>27</v>
      </c>
      <c r="K8969">
        <v>197</v>
      </c>
      <c r="L8969">
        <v>14.5</v>
      </c>
      <c r="M8969" t="s">
        <v>74</v>
      </c>
      <c r="N8969">
        <v>14.5</v>
      </c>
      <c r="P8969" cm="1">
        <f t="array" ref="P8969">IF(Q8969&gt;0,INDEX(Q8969:Q30693,MATCH(TRUE,INDEX(Q8969:Q30693="",,),0)-1),"")</f>
        <v>12</v>
      </c>
      <c r="Q8969">
        <v>6</v>
      </c>
      <c r="R8969">
        <f t="shared" si="143"/>
        <v>0</v>
      </c>
    </row>
    <row r="8970" spans="1:18" x14ac:dyDescent="0.3">
      <c r="A8970" t="s">
        <v>603</v>
      </c>
      <c r="B8970" s="1">
        <v>38484</v>
      </c>
      <c r="C8970" t="s">
        <v>16</v>
      </c>
      <c r="D8970" t="s">
        <v>696</v>
      </c>
      <c r="E8970" t="s">
        <v>697</v>
      </c>
      <c r="G8970" s="6" t="s">
        <v>29</v>
      </c>
      <c r="H8970" t="s">
        <v>533</v>
      </c>
      <c r="I8970" t="s">
        <v>26</v>
      </c>
      <c r="J8970" t="s">
        <v>27</v>
      </c>
      <c r="K8970">
        <v>86</v>
      </c>
      <c r="L8970">
        <v>7.2</v>
      </c>
      <c r="M8970" t="s">
        <v>74</v>
      </c>
      <c r="N8970">
        <v>7.2</v>
      </c>
      <c r="P8970" cm="1">
        <f t="array" ref="P8970">IF(Q8970&gt;0,INDEX(Q8970:Q30694,MATCH(TRUE,INDEX(Q8970:Q30694="",,),0)-1),"")</f>
        <v>12</v>
      </c>
      <c r="Q8970">
        <v>6</v>
      </c>
      <c r="R8970">
        <f t="shared" si="143"/>
        <v>0</v>
      </c>
    </row>
    <row r="8971" spans="1:18" x14ac:dyDescent="0.3">
      <c r="A8971" t="s">
        <v>603</v>
      </c>
      <c r="B8971" s="1">
        <v>38484</v>
      </c>
      <c r="C8971" t="s">
        <v>16</v>
      </c>
      <c r="D8971" t="s">
        <v>696</v>
      </c>
      <c r="E8971" t="s">
        <v>697</v>
      </c>
      <c r="G8971" s="6" t="s">
        <v>29</v>
      </c>
      <c r="H8971" t="s">
        <v>154</v>
      </c>
      <c r="I8971" t="s">
        <v>26</v>
      </c>
      <c r="J8971" t="s">
        <v>27</v>
      </c>
      <c r="K8971">
        <v>55</v>
      </c>
      <c r="L8971">
        <v>5.5</v>
      </c>
      <c r="M8971" t="s">
        <v>74</v>
      </c>
      <c r="N8971">
        <v>5.5</v>
      </c>
      <c r="P8971" cm="1">
        <f t="array" ref="P8971">IF(Q8971&gt;0,INDEX(Q8971:Q30695,MATCH(TRUE,INDEX(Q8971:Q30695="",,),0)-1),"")</f>
        <v>12</v>
      </c>
      <c r="Q8971">
        <v>6</v>
      </c>
      <c r="R8971">
        <f t="shared" si="143"/>
        <v>0</v>
      </c>
    </row>
    <row r="8972" spans="1:18" x14ac:dyDescent="0.3">
      <c r="A8972" t="s">
        <v>603</v>
      </c>
      <c r="B8972" s="1">
        <v>38484</v>
      </c>
      <c r="C8972" t="s">
        <v>16</v>
      </c>
      <c r="D8972" t="s">
        <v>696</v>
      </c>
      <c r="E8972" t="s">
        <v>697</v>
      </c>
      <c r="G8972" t="s">
        <v>19</v>
      </c>
      <c r="H8972" t="s">
        <v>20</v>
      </c>
      <c r="I8972" t="s">
        <v>21</v>
      </c>
      <c r="J8972" t="s">
        <v>22</v>
      </c>
      <c r="K8972">
        <v>45</v>
      </c>
      <c r="L8972">
        <v>243</v>
      </c>
      <c r="M8972" t="s">
        <v>54</v>
      </c>
      <c r="N8972">
        <v>243</v>
      </c>
      <c r="P8972" cm="1">
        <f t="array" ref="P8972">IF(Q8972&gt;0,INDEX(Q8972:Q30696,MATCH(TRUE,INDEX(Q8972:Q30696="",,),0)-1),"")</f>
        <v>12</v>
      </c>
      <c r="Q8972">
        <v>7</v>
      </c>
      <c r="R8972">
        <f t="shared" si="143"/>
        <v>0</v>
      </c>
    </row>
    <row r="8973" spans="1:18" x14ac:dyDescent="0.3">
      <c r="A8973" t="s">
        <v>603</v>
      </c>
      <c r="B8973" s="1">
        <v>38484</v>
      </c>
      <c r="C8973" t="s">
        <v>16</v>
      </c>
      <c r="D8973" t="s">
        <v>696</v>
      </c>
      <c r="E8973" t="s">
        <v>697</v>
      </c>
      <c r="G8973" t="s">
        <v>19</v>
      </c>
      <c r="H8973" t="s">
        <v>53</v>
      </c>
      <c r="I8973" t="s">
        <v>21</v>
      </c>
      <c r="J8973" t="s">
        <v>22</v>
      </c>
      <c r="K8973">
        <v>32</v>
      </c>
      <c r="L8973">
        <v>51</v>
      </c>
      <c r="M8973" t="s">
        <v>54</v>
      </c>
      <c r="N8973">
        <v>75</v>
      </c>
      <c r="P8973" cm="1">
        <f t="array" ref="P8973">IF(Q8973&gt;0,INDEX(Q8973:Q30697,MATCH(TRUE,INDEX(Q8973:Q30697="",,),0)-1),"")</f>
        <v>12</v>
      </c>
      <c r="Q8973">
        <v>7</v>
      </c>
      <c r="R8973">
        <f t="shared" si="143"/>
        <v>0</v>
      </c>
    </row>
    <row r="8974" spans="1:18" x14ac:dyDescent="0.3">
      <c r="A8974" t="s">
        <v>603</v>
      </c>
      <c r="B8974" s="1">
        <v>38484</v>
      </c>
      <c r="C8974" t="s">
        <v>16</v>
      </c>
      <c r="D8974" t="s">
        <v>696</v>
      </c>
      <c r="E8974" t="s">
        <v>697</v>
      </c>
      <c r="G8974" t="s">
        <v>19</v>
      </c>
      <c r="H8974" t="s">
        <v>25</v>
      </c>
      <c r="I8974" t="s">
        <v>21</v>
      </c>
      <c r="J8974" t="s">
        <v>22</v>
      </c>
      <c r="K8974">
        <v>37</v>
      </c>
      <c r="L8974">
        <v>61</v>
      </c>
      <c r="M8974" t="s">
        <v>54</v>
      </c>
      <c r="N8974">
        <v>75</v>
      </c>
      <c r="P8974" cm="1">
        <f t="array" ref="P8974">IF(Q8974&gt;0,INDEX(Q8974:Q30698,MATCH(TRUE,INDEX(Q8974:Q30698="",,),0)-1),"")</f>
        <v>12</v>
      </c>
      <c r="Q8974">
        <v>7</v>
      </c>
      <c r="R8974">
        <f t="shared" si="143"/>
        <v>0</v>
      </c>
    </row>
    <row r="8975" spans="1:18" x14ac:dyDescent="0.3">
      <c r="A8975" t="s">
        <v>603</v>
      </c>
      <c r="B8975" s="1">
        <v>38484</v>
      </c>
      <c r="C8975" t="s">
        <v>16</v>
      </c>
      <c r="D8975" t="s">
        <v>696</v>
      </c>
      <c r="E8975" t="s">
        <v>697</v>
      </c>
      <c r="G8975" t="s">
        <v>19</v>
      </c>
      <c r="H8975" t="s">
        <v>30</v>
      </c>
      <c r="I8975" t="s">
        <v>26</v>
      </c>
      <c r="J8975" t="s">
        <v>27</v>
      </c>
      <c r="K8975">
        <v>160</v>
      </c>
      <c r="L8975">
        <v>11.8</v>
      </c>
      <c r="M8975" t="s">
        <v>54</v>
      </c>
      <c r="N8975">
        <v>75</v>
      </c>
      <c r="P8975" cm="1">
        <f t="array" ref="P8975">IF(Q8975&gt;0,INDEX(Q8975:Q30699,MATCH(TRUE,INDEX(Q8975:Q30699="",,),0)-1),"")</f>
        <v>12</v>
      </c>
      <c r="Q8975">
        <v>7</v>
      </c>
      <c r="R8975">
        <f t="shared" si="143"/>
        <v>0</v>
      </c>
    </row>
    <row r="8976" spans="1:18" x14ac:dyDescent="0.3">
      <c r="A8976" t="s">
        <v>603</v>
      </c>
      <c r="B8976" s="1">
        <v>38484</v>
      </c>
      <c r="C8976" t="s">
        <v>16</v>
      </c>
      <c r="D8976" t="s">
        <v>696</v>
      </c>
      <c r="E8976" t="s">
        <v>697</v>
      </c>
      <c r="G8976" t="s">
        <v>19</v>
      </c>
      <c r="H8976" t="s">
        <v>53</v>
      </c>
      <c r="I8976" t="s">
        <v>26</v>
      </c>
      <c r="J8976" t="s">
        <v>27</v>
      </c>
      <c r="K8976">
        <v>488</v>
      </c>
      <c r="L8976">
        <v>20</v>
      </c>
      <c r="M8976" t="s">
        <v>54</v>
      </c>
      <c r="N8976">
        <v>29</v>
      </c>
      <c r="P8976" cm="1">
        <f t="array" ref="P8976">IF(Q8976&gt;0,INDEX(Q8976:Q30700,MATCH(TRUE,INDEX(Q8976:Q30700="",,),0)-1),"")</f>
        <v>12</v>
      </c>
      <c r="Q8976">
        <v>7</v>
      </c>
      <c r="R8976">
        <f t="shared" si="143"/>
        <v>0</v>
      </c>
    </row>
    <row r="8977" spans="1:18" x14ac:dyDescent="0.3">
      <c r="A8977" t="s">
        <v>603</v>
      </c>
      <c r="B8977" s="1">
        <v>38484</v>
      </c>
      <c r="C8977" t="s">
        <v>16</v>
      </c>
      <c r="D8977" t="s">
        <v>696</v>
      </c>
      <c r="E8977" t="s">
        <v>697</v>
      </c>
      <c r="G8977" t="s">
        <v>19</v>
      </c>
      <c r="H8977" t="s">
        <v>25</v>
      </c>
      <c r="I8977" t="s">
        <v>26</v>
      </c>
      <c r="J8977" t="s">
        <v>27</v>
      </c>
      <c r="K8977">
        <v>360</v>
      </c>
      <c r="L8977">
        <v>19</v>
      </c>
      <c r="M8977" t="s">
        <v>54</v>
      </c>
      <c r="N8977">
        <v>27</v>
      </c>
      <c r="P8977" cm="1">
        <f t="array" ref="P8977">IF(Q8977&gt;0,INDEX(Q8977:Q30701,MATCH(TRUE,INDEX(Q8977:Q30701="",,),0)-1),"")</f>
        <v>12</v>
      </c>
      <c r="Q8977">
        <v>7</v>
      </c>
      <c r="R8977">
        <f t="shared" si="143"/>
        <v>0</v>
      </c>
    </row>
    <row r="8978" spans="1:18" x14ac:dyDescent="0.3">
      <c r="A8978" t="s">
        <v>603</v>
      </c>
      <c r="B8978" s="1">
        <v>38484</v>
      </c>
      <c r="C8978" t="s">
        <v>16</v>
      </c>
      <c r="D8978" t="s">
        <v>696</v>
      </c>
      <c r="E8978" t="s">
        <v>697</v>
      </c>
      <c r="G8978" s="6" t="s">
        <v>29</v>
      </c>
      <c r="H8978" t="s">
        <v>30</v>
      </c>
      <c r="I8978" t="s">
        <v>21</v>
      </c>
      <c r="J8978" t="s">
        <v>22</v>
      </c>
      <c r="K8978">
        <v>11</v>
      </c>
      <c r="L8978">
        <v>71</v>
      </c>
      <c r="M8978" t="s">
        <v>54</v>
      </c>
      <c r="N8978">
        <v>71</v>
      </c>
      <c r="P8978" cm="1">
        <f t="array" ref="P8978">IF(Q8978&gt;0,INDEX(Q8978:Q30702,MATCH(TRUE,INDEX(Q8978:Q30702="",,),0)-1),"")</f>
        <v>12</v>
      </c>
      <c r="Q8978">
        <v>7</v>
      </c>
      <c r="R8978">
        <f t="shared" si="143"/>
        <v>0</v>
      </c>
    </row>
    <row r="8979" spans="1:18" x14ac:dyDescent="0.3">
      <c r="A8979" t="s">
        <v>603</v>
      </c>
      <c r="B8979" s="1">
        <v>38484</v>
      </c>
      <c r="C8979" t="s">
        <v>16</v>
      </c>
      <c r="D8979" t="s">
        <v>696</v>
      </c>
      <c r="E8979" t="s">
        <v>697</v>
      </c>
      <c r="G8979" s="6" t="s">
        <v>29</v>
      </c>
      <c r="H8979" t="s">
        <v>20</v>
      </c>
      <c r="I8979" t="s">
        <v>26</v>
      </c>
      <c r="J8979" t="s">
        <v>27</v>
      </c>
      <c r="K8979">
        <v>197</v>
      </c>
      <c r="L8979">
        <v>14.5</v>
      </c>
      <c r="M8979" t="s">
        <v>54</v>
      </c>
      <c r="N8979">
        <v>14.5</v>
      </c>
      <c r="P8979" cm="1">
        <f t="array" ref="P8979">IF(Q8979&gt;0,INDEX(Q8979:Q30703,MATCH(TRUE,INDEX(Q8979:Q30703="",,),0)-1),"")</f>
        <v>12</v>
      </c>
      <c r="Q8979">
        <v>7</v>
      </c>
      <c r="R8979">
        <f t="shared" si="143"/>
        <v>0</v>
      </c>
    </row>
    <row r="8980" spans="1:18" x14ac:dyDescent="0.3">
      <c r="A8980" t="s">
        <v>603</v>
      </c>
      <c r="B8980" s="1">
        <v>38484</v>
      </c>
      <c r="C8980" t="s">
        <v>16</v>
      </c>
      <c r="D8980" t="s">
        <v>696</v>
      </c>
      <c r="E8980" t="s">
        <v>697</v>
      </c>
      <c r="G8980" s="6" t="s">
        <v>29</v>
      </c>
      <c r="H8980" t="s">
        <v>533</v>
      </c>
      <c r="I8980" t="s">
        <v>26</v>
      </c>
      <c r="J8980" t="s">
        <v>27</v>
      </c>
      <c r="K8980">
        <v>86</v>
      </c>
      <c r="L8980">
        <v>7.2</v>
      </c>
      <c r="M8980" t="s">
        <v>54</v>
      </c>
      <c r="N8980">
        <v>7.2</v>
      </c>
      <c r="P8980" cm="1">
        <f t="array" ref="P8980">IF(Q8980&gt;0,INDEX(Q8980:Q30704,MATCH(TRUE,INDEX(Q8980:Q30704="",,),0)-1),"")</f>
        <v>12</v>
      </c>
      <c r="Q8980">
        <v>7</v>
      </c>
      <c r="R8980">
        <f t="shared" si="143"/>
        <v>0</v>
      </c>
    </row>
    <row r="8981" spans="1:18" x14ac:dyDescent="0.3">
      <c r="A8981" t="s">
        <v>603</v>
      </c>
      <c r="B8981" s="1">
        <v>38484</v>
      </c>
      <c r="C8981" t="s">
        <v>16</v>
      </c>
      <c r="D8981" t="s">
        <v>696</v>
      </c>
      <c r="E8981" t="s">
        <v>697</v>
      </c>
      <c r="G8981" s="6" t="s">
        <v>29</v>
      </c>
      <c r="H8981" t="s">
        <v>154</v>
      </c>
      <c r="I8981" t="s">
        <v>26</v>
      </c>
      <c r="J8981" t="s">
        <v>27</v>
      </c>
      <c r="K8981">
        <v>55</v>
      </c>
      <c r="L8981">
        <v>5.5</v>
      </c>
      <c r="M8981" t="s">
        <v>54</v>
      </c>
      <c r="N8981">
        <v>5.5</v>
      </c>
      <c r="P8981" cm="1">
        <f t="array" ref="P8981">IF(Q8981&gt;0,INDEX(Q8981:Q30705,MATCH(TRUE,INDEX(Q8981:Q30705="",,),0)-1),"")</f>
        <v>12</v>
      </c>
      <c r="Q8981">
        <v>7</v>
      </c>
      <c r="R8981">
        <f t="shared" si="143"/>
        <v>0</v>
      </c>
    </row>
    <row r="8982" spans="1:18" x14ac:dyDescent="0.3">
      <c r="A8982" t="s">
        <v>603</v>
      </c>
      <c r="B8982" s="1">
        <v>38484</v>
      </c>
      <c r="C8982" t="s">
        <v>16</v>
      </c>
      <c r="D8982" t="s">
        <v>696</v>
      </c>
      <c r="E8982" t="s">
        <v>697</v>
      </c>
      <c r="G8982" t="s">
        <v>19</v>
      </c>
      <c r="H8982" t="s">
        <v>20</v>
      </c>
      <c r="I8982" t="s">
        <v>21</v>
      </c>
      <c r="J8982" t="s">
        <v>22</v>
      </c>
      <c r="K8982">
        <v>45</v>
      </c>
      <c r="L8982">
        <v>243</v>
      </c>
      <c r="M8982" t="s">
        <v>34</v>
      </c>
      <c r="N8982">
        <v>483.26</v>
      </c>
      <c r="P8982" cm="1">
        <f t="array" ref="P8982">IF(Q8982&gt;0,INDEX(Q8982:Q30706,MATCH(TRUE,INDEX(Q8982:Q30706="",,),0)-1),"")</f>
        <v>12</v>
      </c>
      <c r="Q8982">
        <v>8</v>
      </c>
      <c r="R8982">
        <f t="shared" si="143"/>
        <v>0</v>
      </c>
    </row>
    <row r="8983" spans="1:18" x14ac:dyDescent="0.3">
      <c r="A8983" t="s">
        <v>603</v>
      </c>
      <c r="B8983" s="1">
        <v>38484</v>
      </c>
      <c r="C8983" t="s">
        <v>16</v>
      </c>
      <c r="D8983" t="s">
        <v>696</v>
      </c>
      <c r="E8983" t="s">
        <v>697</v>
      </c>
      <c r="G8983" t="s">
        <v>19</v>
      </c>
      <c r="H8983" t="s">
        <v>53</v>
      </c>
      <c r="I8983" t="s">
        <v>21</v>
      </c>
      <c r="J8983" t="s">
        <v>22</v>
      </c>
      <c r="K8983">
        <v>32</v>
      </c>
      <c r="L8983">
        <v>51</v>
      </c>
      <c r="M8983" t="s">
        <v>34</v>
      </c>
      <c r="N8983">
        <v>51</v>
      </c>
      <c r="P8983" cm="1">
        <f t="array" ref="P8983">IF(Q8983&gt;0,INDEX(Q8983:Q30707,MATCH(TRUE,INDEX(Q8983:Q30707="",,),0)-1),"")</f>
        <v>12</v>
      </c>
      <c r="Q8983">
        <v>8</v>
      </c>
      <c r="R8983">
        <f t="shared" si="143"/>
        <v>0</v>
      </c>
    </row>
    <row r="8984" spans="1:18" x14ac:dyDescent="0.3">
      <c r="A8984" t="s">
        <v>603</v>
      </c>
      <c r="B8984" s="1">
        <v>38484</v>
      </c>
      <c r="C8984" t="s">
        <v>16</v>
      </c>
      <c r="D8984" t="s">
        <v>696</v>
      </c>
      <c r="E8984" t="s">
        <v>697</v>
      </c>
      <c r="G8984" t="s">
        <v>19</v>
      </c>
      <c r="H8984" t="s">
        <v>25</v>
      </c>
      <c r="I8984" t="s">
        <v>21</v>
      </c>
      <c r="J8984" t="s">
        <v>22</v>
      </c>
      <c r="K8984">
        <v>37</v>
      </c>
      <c r="L8984">
        <v>61</v>
      </c>
      <c r="M8984" t="s">
        <v>34</v>
      </c>
      <c r="N8984">
        <v>61</v>
      </c>
      <c r="P8984" cm="1">
        <f t="array" ref="P8984">IF(Q8984&gt;0,INDEX(Q8984:Q30708,MATCH(TRUE,INDEX(Q8984:Q30708="",,),0)-1),"")</f>
        <v>12</v>
      </c>
      <c r="Q8984">
        <v>8</v>
      </c>
      <c r="R8984">
        <f t="shared" ref="R8984:R9047" si="144">IF(P8984="","",0)</f>
        <v>0</v>
      </c>
    </row>
    <row r="8985" spans="1:18" x14ac:dyDescent="0.3">
      <c r="A8985" t="s">
        <v>603</v>
      </c>
      <c r="B8985" s="1">
        <v>38484</v>
      </c>
      <c r="C8985" t="s">
        <v>16</v>
      </c>
      <c r="D8985" t="s">
        <v>696</v>
      </c>
      <c r="E8985" t="s">
        <v>697</v>
      </c>
      <c r="G8985" t="s">
        <v>19</v>
      </c>
      <c r="H8985" t="s">
        <v>30</v>
      </c>
      <c r="I8985" t="s">
        <v>26</v>
      </c>
      <c r="J8985" t="s">
        <v>27</v>
      </c>
      <c r="K8985">
        <v>160</v>
      </c>
      <c r="L8985">
        <v>11.8</v>
      </c>
      <c r="M8985" t="s">
        <v>34</v>
      </c>
      <c r="N8985">
        <v>12</v>
      </c>
      <c r="P8985" cm="1">
        <f t="array" ref="P8985">IF(Q8985&gt;0,INDEX(Q8985:Q30709,MATCH(TRUE,INDEX(Q8985:Q30709="",,),0)-1),"")</f>
        <v>12</v>
      </c>
      <c r="Q8985">
        <v>8</v>
      </c>
      <c r="R8985">
        <f t="shared" si="144"/>
        <v>0</v>
      </c>
    </row>
    <row r="8986" spans="1:18" x14ac:dyDescent="0.3">
      <c r="A8986" t="s">
        <v>603</v>
      </c>
      <c r="B8986" s="1">
        <v>38484</v>
      </c>
      <c r="C8986" t="s">
        <v>16</v>
      </c>
      <c r="D8986" t="s">
        <v>696</v>
      </c>
      <c r="E8986" t="s">
        <v>697</v>
      </c>
      <c r="G8986" t="s">
        <v>19</v>
      </c>
      <c r="H8986" t="s">
        <v>53</v>
      </c>
      <c r="I8986" t="s">
        <v>26</v>
      </c>
      <c r="J8986" t="s">
        <v>27</v>
      </c>
      <c r="K8986">
        <v>488</v>
      </c>
      <c r="L8986">
        <v>20</v>
      </c>
      <c r="M8986" t="s">
        <v>34</v>
      </c>
      <c r="N8986">
        <v>20</v>
      </c>
      <c r="P8986" cm="1">
        <f t="array" ref="P8986">IF(Q8986&gt;0,INDEX(Q8986:Q30710,MATCH(TRUE,INDEX(Q8986:Q30710="",,),0)-1),"")</f>
        <v>12</v>
      </c>
      <c r="Q8986">
        <v>8</v>
      </c>
      <c r="R8986">
        <f t="shared" si="144"/>
        <v>0</v>
      </c>
    </row>
    <row r="8987" spans="1:18" x14ac:dyDescent="0.3">
      <c r="A8987" t="s">
        <v>603</v>
      </c>
      <c r="B8987" s="1">
        <v>38484</v>
      </c>
      <c r="C8987" t="s">
        <v>16</v>
      </c>
      <c r="D8987" t="s">
        <v>696</v>
      </c>
      <c r="E8987" t="s">
        <v>697</v>
      </c>
      <c r="G8987" t="s">
        <v>19</v>
      </c>
      <c r="H8987" t="s">
        <v>25</v>
      </c>
      <c r="I8987" t="s">
        <v>26</v>
      </c>
      <c r="J8987" t="s">
        <v>27</v>
      </c>
      <c r="K8987">
        <v>360</v>
      </c>
      <c r="L8987">
        <v>19</v>
      </c>
      <c r="M8987" t="s">
        <v>34</v>
      </c>
      <c r="N8987">
        <v>20</v>
      </c>
      <c r="P8987" cm="1">
        <f t="array" ref="P8987">IF(Q8987&gt;0,INDEX(Q8987:Q30711,MATCH(TRUE,INDEX(Q8987:Q30711="",,),0)-1),"")</f>
        <v>12</v>
      </c>
      <c r="Q8987">
        <v>8</v>
      </c>
      <c r="R8987">
        <f t="shared" si="144"/>
        <v>0</v>
      </c>
    </row>
    <row r="8988" spans="1:18" x14ac:dyDescent="0.3">
      <c r="A8988" t="s">
        <v>603</v>
      </c>
      <c r="B8988" s="1">
        <v>38484</v>
      </c>
      <c r="C8988" t="s">
        <v>16</v>
      </c>
      <c r="D8988" t="s">
        <v>696</v>
      </c>
      <c r="E8988" t="s">
        <v>697</v>
      </c>
      <c r="G8988" s="6" t="s">
        <v>29</v>
      </c>
      <c r="H8988" t="s">
        <v>30</v>
      </c>
      <c r="I8988" t="s">
        <v>21</v>
      </c>
      <c r="J8988" t="s">
        <v>22</v>
      </c>
      <c r="K8988">
        <v>11</v>
      </c>
      <c r="L8988">
        <v>71</v>
      </c>
      <c r="M8988" t="s">
        <v>34</v>
      </c>
      <c r="N8988">
        <v>71</v>
      </c>
      <c r="P8988" cm="1">
        <f t="array" ref="P8988">IF(Q8988&gt;0,INDEX(Q8988:Q30712,MATCH(TRUE,INDEX(Q8988:Q30712="",,),0)-1),"")</f>
        <v>12</v>
      </c>
      <c r="Q8988">
        <v>8</v>
      </c>
      <c r="R8988">
        <f t="shared" si="144"/>
        <v>0</v>
      </c>
    </row>
    <row r="8989" spans="1:18" x14ac:dyDescent="0.3">
      <c r="A8989" t="s">
        <v>603</v>
      </c>
      <c r="B8989" s="1">
        <v>38484</v>
      </c>
      <c r="C8989" t="s">
        <v>16</v>
      </c>
      <c r="D8989" t="s">
        <v>696</v>
      </c>
      <c r="E8989" t="s">
        <v>697</v>
      </c>
      <c r="G8989" s="6" t="s">
        <v>29</v>
      </c>
      <c r="H8989" t="s">
        <v>20</v>
      </c>
      <c r="I8989" t="s">
        <v>26</v>
      </c>
      <c r="J8989" t="s">
        <v>27</v>
      </c>
      <c r="K8989">
        <v>197</v>
      </c>
      <c r="L8989">
        <v>14.5</v>
      </c>
      <c r="M8989" t="s">
        <v>34</v>
      </c>
      <c r="N8989">
        <v>14.5</v>
      </c>
      <c r="P8989" cm="1">
        <f t="array" ref="P8989">IF(Q8989&gt;0,INDEX(Q8989:Q30713,MATCH(TRUE,INDEX(Q8989:Q30713="",,),0)-1),"")</f>
        <v>12</v>
      </c>
      <c r="Q8989">
        <v>8</v>
      </c>
      <c r="R8989">
        <f t="shared" si="144"/>
        <v>0</v>
      </c>
    </row>
    <row r="8990" spans="1:18" x14ac:dyDescent="0.3">
      <c r="A8990" t="s">
        <v>603</v>
      </c>
      <c r="B8990" s="1">
        <v>38484</v>
      </c>
      <c r="C8990" t="s">
        <v>16</v>
      </c>
      <c r="D8990" t="s">
        <v>696</v>
      </c>
      <c r="E8990" t="s">
        <v>697</v>
      </c>
      <c r="G8990" s="6" t="s">
        <v>29</v>
      </c>
      <c r="H8990" t="s">
        <v>533</v>
      </c>
      <c r="I8990" t="s">
        <v>26</v>
      </c>
      <c r="J8990" t="s">
        <v>27</v>
      </c>
      <c r="K8990">
        <v>86</v>
      </c>
      <c r="L8990">
        <v>7.2</v>
      </c>
      <c r="M8990" t="s">
        <v>34</v>
      </c>
      <c r="N8990">
        <v>7.2</v>
      </c>
      <c r="P8990" cm="1">
        <f t="array" ref="P8990">IF(Q8990&gt;0,INDEX(Q8990:Q30714,MATCH(TRUE,INDEX(Q8990:Q30714="",,),0)-1),"")</f>
        <v>12</v>
      </c>
      <c r="Q8990">
        <v>8</v>
      </c>
      <c r="R8990">
        <f t="shared" si="144"/>
        <v>0</v>
      </c>
    </row>
    <row r="8991" spans="1:18" x14ac:dyDescent="0.3">
      <c r="A8991" t="s">
        <v>603</v>
      </c>
      <c r="B8991" s="1">
        <v>38484</v>
      </c>
      <c r="C8991" t="s">
        <v>16</v>
      </c>
      <c r="D8991" t="s">
        <v>696</v>
      </c>
      <c r="E8991" t="s">
        <v>697</v>
      </c>
      <c r="G8991" s="6" t="s">
        <v>29</v>
      </c>
      <c r="H8991" t="s">
        <v>154</v>
      </c>
      <c r="I8991" t="s">
        <v>26</v>
      </c>
      <c r="J8991" t="s">
        <v>27</v>
      </c>
      <c r="K8991">
        <v>55</v>
      </c>
      <c r="L8991">
        <v>5.5</v>
      </c>
      <c r="M8991" t="s">
        <v>34</v>
      </c>
      <c r="N8991">
        <v>5.5</v>
      </c>
      <c r="P8991" cm="1">
        <f t="array" ref="P8991">IF(Q8991&gt;0,INDEX(Q8991:Q30715,MATCH(TRUE,INDEX(Q8991:Q30715="",,),0)-1),"")</f>
        <v>12</v>
      </c>
      <c r="Q8991">
        <v>8</v>
      </c>
      <c r="R8991">
        <f t="shared" si="144"/>
        <v>0</v>
      </c>
    </row>
    <row r="8992" spans="1:18" x14ac:dyDescent="0.3">
      <c r="A8992" t="s">
        <v>603</v>
      </c>
      <c r="B8992" s="1">
        <v>38484</v>
      </c>
      <c r="C8992" t="s">
        <v>16</v>
      </c>
      <c r="D8992" t="s">
        <v>696</v>
      </c>
      <c r="E8992" t="s">
        <v>697</v>
      </c>
      <c r="G8992" t="s">
        <v>19</v>
      </c>
      <c r="H8992" t="s">
        <v>20</v>
      </c>
      <c r="I8992" t="s">
        <v>21</v>
      </c>
      <c r="J8992" t="s">
        <v>22</v>
      </c>
      <c r="K8992">
        <v>45</v>
      </c>
      <c r="L8992">
        <v>243</v>
      </c>
      <c r="M8992" t="s">
        <v>149</v>
      </c>
      <c r="N8992">
        <v>250</v>
      </c>
      <c r="P8992" cm="1">
        <f t="array" ref="P8992">IF(Q8992&gt;0,INDEX(Q8992:Q30716,MATCH(TRUE,INDEX(Q8992:Q30716="",,),0)-1),"")</f>
        <v>12</v>
      </c>
      <c r="Q8992">
        <v>9</v>
      </c>
      <c r="R8992">
        <f t="shared" si="144"/>
        <v>0</v>
      </c>
    </row>
    <row r="8993" spans="1:18" x14ac:dyDescent="0.3">
      <c r="A8993" t="s">
        <v>603</v>
      </c>
      <c r="B8993" s="1">
        <v>38484</v>
      </c>
      <c r="C8993" t="s">
        <v>16</v>
      </c>
      <c r="D8993" t="s">
        <v>696</v>
      </c>
      <c r="E8993" t="s">
        <v>697</v>
      </c>
      <c r="G8993" t="s">
        <v>19</v>
      </c>
      <c r="H8993" t="s">
        <v>53</v>
      </c>
      <c r="I8993" t="s">
        <v>21</v>
      </c>
      <c r="J8993" t="s">
        <v>22</v>
      </c>
      <c r="K8993">
        <v>32</v>
      </c>
      <c r="L8993">
        <v>51</v>
      </c>
      <c r="M8993" t="s">
        <v>149</v>
      </c>
      <c r="N8993">
        <v>100.5</v>
      </c>
      <c r="P8993" cm="1">
        <f t="array" ref="P8993">IF(Q8993&gt;0,INDEX(Q8993:Q30717,MATCH(TRUE,INDEX(Q8993:Q30717="",,),0)-1),"")</f>
        <v>12</v>
      </c>
      <c r="Q8993">
        <v>9</v>
      </c>
      <c r="R8993">
        <f t="shared" si="144"/>
        <v>0</v>
      </c>
    </row>
    <row r="8994" spans="1:18" x14ac:dyDescent="0.3">
      <c r="A8994" t="s">
        <v>603</v>
      </c>
      <c r="B8994" s="1">
        <v>38484</v>
      </c>
      <c r="C8994" t="s">
        <v>16</v>
      </c>
      <c r="D8994" t="s">
        <v>696</v>
      </c>
      <c r="E8994" t="s">
        <v>697</v>
      </c>
      <c r="G8994" t="s">
        <v>19</v>
      </c>
      <c r="H8994" t="s">
        <v>25</v>
      </c>
      <c r="I8994" t="s">
        <v>21</v>
      </c>
      <c r="J8994" t="s">
        <v>22</v>
      </c>
      <c r="K8994">
        <v>37</v>
      </c>
      <c r="L8994">
        <v>61</v>
      </c>
      <c r="M8994" t="s">
        <v>149</v>
      </c>
      <c r="N8994">
        <v>110.5</v>
      </c>
      <c r="P8994" cm="1">
        <f t="array" ref="P8994">IF(Q8994&gt;0,INDEX(Q8994:Q30718,MATCH(TRUE,INDEX(Q8994:Q30718="",,),0)-1),"")</f>
        <v>12</v>
      </c>
      <c r="Q8994">
        <v>9</v>
      </c>
      <c r="R8994">
        <f t="shared" si="144"/>
        <v>0</v>
      </c>
    </row>
    <row r="8995" spans="1:18" x14ac:dyDescent="0.3">
      <c r="A8995" t="s">
        <v>603</v>
      </c>
      <c r="B8995" s="1">
        <v>38484</v>
      </c>
      <c r="C8995" t="s">
        <v>16</v>
      </c>
      <c r="D8995" t="s">
        <v>696</v>
      </c>
      <c r="E8995" t="s">
        <v>697</v>
      </c>
      <c r="G8995" t="s">
        <v>19</v>
      </c>
      <c r="H8995" t="s">
        <v>30</v>
      </c>
      <c r="I8995" t="s">
        <v>26</v>
      </c>
      <c r="J8995" t="s">
        <v>27</v>
      </c>
      <c r="K8995">
        <v>160</v>
      </c>
      <c r="L8995">
        <v>11.8</v>
      </c>
      <c r="M8995" t="s">
        <v>149</v>
      </c>
      <c r="N8995">
        <v>15.25</v>
      </c>
      <c r="P8995" cm="1">
        <f t="array" ref="P8995">IF(Q8995&gt;0,INDEX(Q8995:Q30719,MATCH(TRUE,INDEX(Q8995:Q30719="",,),0)-1),"")</f>
        <v>12</v>
      </c>
      <c r="Q8995">
        <v>9</v>
      </c>
      <c r="R8995">
        <f t="shared" si="144"/>
        <v>0</v>
      </c>
    </row>
    <row r="8996" spans="1:18" x14ac:dyDescent="0.3">
      <c r="A8996" t="s">
        <v>603</v>
      </c>
      <c r="B8996" s="1">
        <v>38484</v>
      </c>
      <c r="C8996" t="s">
        <v>16</v>
      </c>
      <c r="D8996" t="s">
        <v>696</v>
      </c>
      <c r="E8996" t="s">
        <v>697</v>
      </c>
      <c r="G8996" t="s">
        <v>19</v>
      </c>
      <c r="H8996" t="s">
        <v>53</v>
      </c>
      <c r="I8996" t="s">
        <v>26</v>
      </c>
      <c r="J8996" t="s">
        <v>27</v>
      </c>
      <c r="K8996">
        <v>488</v>
      </c>
      <c r="L8996">
        <v>20</v>
      </c>
      <c r="M8996" t="s">
        <v>149</v>
      </c>
      <c r="N8996">
        <v>26.5</v>
      </c>
      <c r="P8996" cm="1">
        <f t="array" ref="P8996">IF(Q8996&gt;0,INDEX(Q8996:Q30720,MATCH(TRUE,INDEX(Q8996:Q30720="",,),0)-1),"")</f>
        <v>12</v>
      </c>
      <c r="Q8996">
        <v>9</v>
      </c>
      <c r="R8996">
        <f t="shared" si="144"/>
        <v>0</v>
      </c>
    </row>
    <row r="8997" spans="1:18" x14ac:dyDescent="0.3">
      <c r="A8997" t="s">
        <v>603</v>
      </c>
      <c r="B8997" s="1">
        <v>38484</v>
      </c>
      <c r="C8997" t="s">
        <v>16</v>
      </c>
      <c r="D8997" t="s">
        <v>696</v>
      </c>
      <c r="E8997" t="s">
        <v>697</v>
      </c>
      <c r="G8997" t="s">
        <v>19</v>
      </c>
      <c r="H8997" t="s">
        <v>25</v>
      </c>
      <c r="I8997" t="s">
        <v>26</v>
      </c>
      <c r="J8997" t="s">
        <v>27</v>
      </c>
      <c r="K8997">
        <v>360</v>
      </c>
      <c r="L8997">
        <v>19</v>
      </c>
      <c r="M8997" t="s">
        <v>149</v>
      </c>
      <c r="N8997">
        <v>27.05</v>
      </c>
      <c r="P8997" cm="1">
        <f t="array" ref="P8997">IF(Q8997&gt;0,INDEX(Q8997:Q30721,MATCH(TRUE,INDEX(Q8997:Q30721="",,),0)-1),"")</f>
        <v>12</v>
      </c>
      <c r="Q8997">
        <v>9</v>
      </c>
      <c r="R8997">
        <f t="shared" si="144"/>
        <v>0</v>
      </c>
    </row>
    <row r="8998" spans="1:18" x14ac:dyDescent="0.3">
      <c r="A8998" t="s">
        <v>603</v>
      </c>
      <c r="B8998" s="1">
        <v>38484</v>
      </c>
      <c r="C8998" t="s">
        <v>16</v>
      </c>
      <c r="D8998" t="s">
        <v>696</v>
      </c>
      <c r="E8998" t="s">
        <v>697</v>
      </c>
      <c r="G8998" s="6" t="s">
        <v>29</v>
      </c>
      <c r="H8998" t="s">
        <v>30</v>
      </c>
      <c r="I8998" t="s">
        <v>21</v>
      </c>
      <c r="J8998" t="s">
        <v>22</v>
      </c>
      <c r="K8998">
        <v>11</v>
      </c>
      <c r="L8998">
        <v>71</v>
      </c>
      <c r="M8998" t="s">
        <v>149</v>
      </c>
      <c r="N8998">
        <v>71</v>
      </c>
      <c r="P8998" cm="1">
        <f t="array" ref="P8998">IF(Q8998&gt;0,INDEX(Q8998:Q30722,MATCH(TRUE,INDEX(Q8998:Q30722="",,),0)-1),"")</f>
        <v>12</v>
      </c>
      <c r="Q8998">
        <v>9</v>
      </c>
      <c r="R8998">
        <f t="shared" si="144"/>
        <v>0</v>
      </c>
    </row>
    <row r="8999" spans="1:18" x14ac:dyDescent="0.3">
      <c r="A8999" t="s">
        <v>603</v>
      </c>
      <c r="B8999" s="1">
        <v>38484</v>
      </c>
      <c r="C8999" t="s">
        <v>16</v>
      </c>
      <c r="D8999" t="s">
        <v>696</v>
      </c>
      <c r="E8999" t="s">
        <v>697</v>
      </c>
      <c r="G8999" s="6" t="s">
        <v>29</v>
      </c>
      <c r="H8999" t="s">
        <v>20</v>
      </c>
      <c r="I8999" t="s">
        <v>26</v>
      </c>
      <c r="J8999" t="s">
        <v>27</v>
      </c>
      <c r="K8999">
        <v>197</v>
      </c>
      <c r="L8999">
        <v>14.5</v>
      </c>
      <c r="M8999" t="s">
        <v>149</v>
      </c>
      <c r="N8999">
        <v>14.5</v>
      </c>
      <c r="P8999" cm="1">
        <f t="array" ref="P8999">IF(Q8999&gt;0,INDEX(Q8999:Q30723,MATCH(TRUE,INDEX(Q8999:Q30723="",,),0)-1),"")</f>
        <v>12</v>
      </c>
      <c r="Q8999">
        <v>9</v>
      </c>
      <c r="R8999">
        <f t="shared" si="144"/>
        <v>0</v>
      </c>
    </row>
    <row r="9000" spans="1:18" x14ac:dyDescent="0.3">
      <c r="A9000" t="s">
        <v>603</v>
      </c>
      <c r="B9000" s="1">
        <v>38484</v>
      </c>
      <c r="C9000" t="s">
        <v>16</v>
      </c>
      <c r="D9000" t="s">
        <v>696</v>
      </c>
      <c r="E9000" t="s">
        <v>697</v>
      </c>
      <c r="G9000" s="6" t="s">
        <v>29</v>
      </c>
      <c r="H9000" t="s">
        <v>533</v>
      </c>
      <c r="I9000" t="s">
        <v>26</v>
      </c>
      <c r="J9000" t="s">
        <v>27</v>
      </c>
      <c r="K9000">
        <v>86</v>
      </c>
      <c r="L9000">
        <v>7.2</v>
      </c>
      <c r="M9000" t="s">
        <v>149</v>
      </c>
      <c r="N9000">
        <v>7.2</v>
      </c>
      <c r="P9000" cm="1">
        <f t="array" ref="P9000">IF(Q9000&gt;0,INDEX(Q9000:Q30724,MATCH(TRUE,INDEX(Q9000:Q30724="",,),0)-1),"")</f>
        <v>12</v>
      </c>
      <c r="Q9000">
        <v>9</v>
      </c>
      <c r="R9000">
        <f t="shared" si="144"/>
        <v>0</v>
      </c>
    </row>
    <row r="9001" spans="1:18" x14ac:dyDescent="0.3">
      <c r="A9001" t="s">
        <v>603</v>
      </c>
      <c r="B9001" s="1">
        <v>38484</v>
      </c>
      <c r="C9001" t="s">
        <v>16</v>
      </c>
      <c r="D9001" t="s">
        <v>696</v>
      </c>
      <c r="E9001" t="s">
        <v>697</v>
      </c>
      <c r="G9001" s="6" t="s">
        <v>29</v>
      </c>
      <c r="H9001" t="s">
        <v>154</v>
      </c>
      <c r="I9001" t="s">
        <v>26</v>
      </c>
      <c r="J9001" t="s">
        <v>27</v>
      </c>
      <c r="K9001">
        <v>55</v>
      </c>
      <c r="L9001">
        <v>5.5</v>
      </c>
      <c r="M9001" t="s">
        <v>149</v>
      </c>
      <c r="N9001">
        <v>5.5</v>
      </c>
      <c r="P9001" cm="1">
        <f t="array" ref="P9001">IF(Q9001&gt;0,INDEX(Q9001:Q30725,MATCH(TRUE,INDEX(Q9001:Q30725="",,),0)-1),"")</f>
        <v>12</v>
      </c>
      <c r="Q9001">
        <v>9</v>
      </c>
      <c r="R9001">
        <f t="shared" si="144"/>
        <v>0</v>
      </c>
    </row>
    <row r="9002" spans="1:18" x14ac:dyDescent="0.3">
      <c r="A9002" t="s">
        <v>603</v>
      </c>
      <c r="B9002" s="1">
        <v>38484</v>
      </c>
      <c r="C9002" t="s">
        <v>16</v>
      </c>
      <c r="D9002" t="s">
        <v>696</v>
      </c>
      <c r="E9002" t="s">
        <v>697</v>
      </c>
      <c r="G9002" t="s">
        <v>19</v>
      </c>
      <c r="H9002" t="s">
        <v>20</v>
      </c>
      <c r="I9002" t="s">
        <v>21</v>
      </c>
      <c r="J9002" t="s">
        <v>22</v>
      </c>
      <c r="K9002">
        <v>45</v>
      </c>
      <c r="L9002">
        <v>243</v>
      </c>
      <c r="M9002" t="s">
        <v>530</v>
      </c>
      <c r="N9002">
        <v>275</v>
      </c>
      <c r="P9002" cm="1">
        <f t="array" ref="P9002">IF(Q9002&gt;0,INDEX(Q9002:Q30726,MATCH(TRUE,INDEX(Q9002:Q30726="",,),0)-1),"")</f>
        <v>12</v>
      </c>
      <c r="Q9002">
        <v>10</v>
      </c>
      <c r="R9002">
        <f t="shared" si="144"/>
        <v>0</v>
      </c>
    </row>
    <row r="9003" spans="1:18" x14ac:dyDescent="0.3">
      <c r="A9003" t="s">
        <v>603</v>
      </c>
      <c r="B9003" s="1">
        <v>38484</v>
      </c>
      <c r="C9003" t="s">
        <v>16</v>
      </c>
      <c r="D9003" t="s">
        <v>696</v>
      </c>
      <c r="E9003" t="s">
        <v>697</v>
      </c>
      <c r="G9003" t="s">
        <v>19</v>
      </c>
      <c r="H9003" t="s">
        <v>53</v>
      </c>
      <c r="I9003" t="s">
        <v>21</v>
      </c>
      <c r="J9003" t="s">
        <v>22</v>
      </c>
      <c r="K9003">
        <v>32</v>
      </c>
      <c r="L9003">
        <v>51</v>
      </c>
      <c r="M9003" t="s">
        <v>530</v>
      </c>
      <c r="N9003">
        <v>80</v>
      </c>
      <c r="P9003" cm="1">
        <f t="array" ref="P9003">IF(Q9003&gt;0,INDEX(Q9003:Q30727,MATCH(TRUE,INDEX(Q9003:Q30727="",,),0)-1),"")</f>
        <v>12</v>
      </c>
      <c r="Q9003">
        <v>10</v>
      </c>
      <c r="R9003">
        <f t="shared" si="144"/>
        <v>0</v>
      </c>
    </row>
    <row r="9004" spans="1:18" x14ac:dyDescent="0.3">
      <c r="A9004" t="s">
        <v>603</v>
      </c>
      <c r="B9004" s="1">
        <v>38484</v>
      </c>
      <c r="C9004" t="s">
        <v>16</v>
      </c>
      <c r="D9004" t="s">
        <v>696</v>
      </c>
      <c r="E9004" t="s">
        <v>697</v>
      </c>
      <c r="G9004" t="s">
        <v>19</v>
      </c>
      <c r="H9004" t="s">
        <v>25</v>
      </c>
      <c r="I9004" t="s">
        <v>21</v>
      </c>
      <c r="J9004" t="s">
        <v>22</v>
      </c>
      <c r="K9004">
        <v>37</v>
      </c>
      <c r="L9004">
        <v>61</v>
      </c>
      <c r="M9004" t="s">
        <v>530</v>
      </c>
      <c r="N9004">
        <v>80</v>
      </c>
      <c r="P9004" cm="1">
        <f t="array" ref="P9004">IF(Q9004&gt;0,INDEX(Q9004:Q30728,MATCH(TRUE,INDEX(Q9004:Q30728="",,),0)-1),"")</f>
        <v>12</v>
      </c>
      <c r="Q9004">
        <v>10</v>
      </c>
      <c r="R9004">
        <f t="shared" si="144"/>
        <v>0</v>
      </c>
    </row>
    <row r="9005" spans="1:18" x14ac:dyDescent="0.3">
      <c r="A9005" t="s">
        <v>603</v>
      </c>
      <c r="B9005" s="1">
        <v>38484</v>
      </c>
      <c r="C9005" t="s">
        <v>16</v>
      </c>
      <c r="D9005" t="s">
        <v>696</v>
      </c>
      <c r="E9005" t="s">
        <v>697</v>
      </c>
      <c r="G9005" t="s">
        <v>19</v>
      </c>
      <c r="H9005" t="s">
        <v>30</v>
      </c>
      <c r="I9005" t="s">
        <v>26</v>
      </c>
      <c r="J9005" t="s">
        <v>27</v>
      </c>
      <c r="K9005">
        <v>160</v>
      </c>
      <c r="L9005">
        <v>11.8</v>
      </c>
      <c r="M9005" t="s">
        <v>530</v>
      </c>
      <c r="N9005">
        <v>22.8</v>
      </c>
      <c r="P9005" cm="1">
        <f t="array" ref="P9005">IF(Q9005&gt;0,INDEX(Q9005:Q30729,MATCH(TRUE,INDEX(Q9005:Q30729="",,),0)-1),"")</f>
        <v>12</v>
      </c>
      <c r="Q9005">
        <v>10</v>
      </c>
      <c r="R9005">
        <f t="shared" si="144"/>
        <v>0</v>
      </c>
    </row>
    <row r="9006" spans="1:18" x14ac:dyDescent="0.3">
      <c r="A9006" t="s">
        <v>603</v>
      </c>
      <c r="B9006" s="1">
        <v>38484</v>
      </c>
      <c r="C9006" t="s">
        <v>16</v>
      </c>
      <c r="D9006" t="s">
        <v>696</v>
      </c>
      <c r="E9006" t="s">
        <v>697</v>
      </c>
      <c r="G9006" t="s">
        <v>19</v>
      </c>
      <c r="H9006" t="s">
        <v>53</v>
      </c>
      <c r="I9006" t="s">
        <v>26</v>
      </c>
      <c r="J9006" t="s">
        <v>27</v>
      </c>
      <c r="K9006">
        <v>488</v>
      </c>
      <c r="L9006">
        <v>20</v>
      </c>
      <c r="M9006" t="s">
        <v>530</v>
      </c>
      <c r="N9006">
        <v>20</v>
      </c>
      <c r="P9006" cm="1">
        <f t="array" ref="P9006">IF(Q9006&gt;0,INDEX(Q9006:Q30730,MATCH(TRUE,INDEX(Q9006:Q30730="",,),0)-1),"")</f>
        <v>12</v>
      </c>
      <c r="Q9006">
        <v>10</v>
      </c>
      <c r="R9006">
        <f t="shared" si="144"/>
        <v>0</v>
      </c>
    </row>
    <row r="9007" spans="1:18" x14ac:dyDescent="0.3">
      <c r="A9007" t="s">
        <v>603</v>
      </c>
      <c r="B9007" s="1">
        <v>38484</v>
      </c>
      <c r="C9007" t="s">
        <v>16</v>
      </c>
      <c r="D9007" t="s">
        <v>696</v>
      </c>
      <c r="E9007" t="s">
        <v>697</v>
      </c>
      <c r="G9007" t="s">
        <v>19</v>
      </c>
      <c r="H9007" t="s">
        <v>25</v>
      </c>
      <c r="I9007" t="s">
        <v>26</v>
      </c>
      <c r="J9007" t="s">
        <v>27</v>
      </c>
      <c r="K9007">
        <v>360</v>
      </c>
      <c r="L9007">
        <v>19</v>
      </c>
      <c r="M9007" t="s">
        <v>530</v>
      </c>
      <c r="N9007">
        <v>20</v>
      </c>
      <c r="P9007" cm="1">
        <f t="array" ref="P9007">IF(Q9007&gt;0,INDEX(Q9007:Q30731,MATCH(TRUE,INDEX(Q9007:Q30731="",,),0)-1),"")</f>
        <v>12</v>
      </c>
      <c r="Q9007">
        <v>10</v>
      </c>
      <c r="R9007">
        <f t="shared" si="144"/>
        <v>0</v>
      </c>
    </row>
    <row r="9008" spans="1:18" x14ac:dyDescent="0.3">
      <c r="A9008" t="s">
        <v>603</v>
      </c>
      <c r="B9008" s="1">
        <v>38484</v>
      </c>
      <c r="C9008" t="s">
        <v>16</v>
      </c>
      <c r="D9008" t="s">
        <v>696</v>
      </c>
      <c r="E9008" t="s">
        <v>697</v>
      </c>
      <c r="G9008" s="6" t="s">
        <v>29</v>
      </c>
      <c r="H9008" t="s">
        <v>30</v>
      </c>
      <c r="I9008" t="s">
        <v>21</v>
      </c>
      <c r="J9008" t="s">
        <v>22</v>
      </c>
      <c r="K9008">
        <v>11</v>
      </c>
      <c r="L9008">
        <v>71</v>
      </c>
      <c r="M9008" t="s">
        <v>530</v>
      </c>
      <c r="N9008">
        <v>71</v>
      </c>
      <c r="P9008" cm="1">
        <f t="array" ref="P9008">IF(Q9008&gt;0,INDEX(Q9008:Q30732,MATCH(TRUE,INDEX(Q9008:Q30732="",,),0)-1),"")</f>
        <v>12</v>
      </c>
      <c r="Q9008">
        <v>10</v>
      </c>
      <c r="R9008">
        <f t="shared" si="144"/>
        <v>0</v>
      </c>
    </row>
    <row r="9009" spans="1:18" x14ac:dyDescent="0.3">
      <c r="A9009" t="s">
        <v>603</v>
      </c>
      <c r="B9009" s="1">
        <v>38484</v>
      </c>
      <c r="C9009" t="s">
        <v>16</v>
      </c>
      <c r="D9009" t="s">
        <v>696</v>
      </c>
      <c r="E9009" t="s">
        <v>697</v>
      </c>
      <c r="G9009" s="6" t="s">
        <v>29</v>
      </c>
      <c r="H9009" t="s">
        <v>20</v>
      </c>
      <c r="I9009" t="s">
        <v>26</v>
      </c>
      <c r="J9009" t="s">
        <v>27</v>
      </c>
      <c r="K9009">
        <v>197</v>
      </c>
      <c r="L9009">
        <v>14.5</v>
      </c>
      <c r="M9009" t="s">
        <v>530</v>
      </c>
      <c r="N9009">
        <v>14.5</v>
      </c>
      <c r="P9009" cm="1">
        <f t="array" ref="P9009">IF(Q9009&gt;0,INDEX(Q9009:Q30733,MATCH(TRUE,INDEX(Q9009:Q30733="",,),0)-1),"")</f>
        <v>12</v>
      </c>
      <c r="Q9009">
        <v>10</v>
      </c>
      <c r="R9009">
        <f t="shared" si="144"/>
        <v>0</v>
      </c>
    </row>
    <row r="9010" spans="1:18" x14ac:dyDescent="0.3">
      <c r="A9010" t="s">
        <v>603</v>
      </c>
      <c r="B9010" s="1">
        <v>38484</v>
      </c>
      <c r="C9010" t="s">
        <v>16</v>
      </c>
      <c r="D9010" t="s">
        <v>696</v>
      </c>
      <c r="E9010" t="s">
        <v>697</v>
      </c>
      <c r="G9010" s="6" t="s">
        <v>29</v>
      </c>
      <c r="H9010" t="s">
        <v>533</v>
      </c>
      <c r="I9010" t="s">
        <v>26</v>
      </c>
      <c r="J9010" t="s">
        <v>27</v>
      </c>
      <c r="K9010">
        <v>86</v>
      </c>
      <c r="L9010">
        <v>7.2</v>
      </c>
      <c r="M9010" t="s">
        <v>530</v>
      </c>
      <c r="N9010">
        <v>7.2</v>
      </c>
      <c r="P9010" cm="1">
        <f t="array" ref="P9010">IF(Q9010&gt;0,INDEX(Q9010:Q30734,MATCH(TRUE,INDEX(Q9010:Q30734="",,),0)-1),"")</f>
        <v>12</v>
      </c>
      <c r="Q9010">
        <v>10</v>
      </c>
      <c r="R9010">
        <f t="shared" si="144"/>
        <v>0</v>
      </c>
    </row>
    <row r="9011" spans="1:18" x14ac:dyDescent="0.3">
      <c r="A9011" t="s">
        <v>603</v>
      </c>
      <c r="B9011" s="1">
        <v>38484</v>
      </c>
      <c r="C9011" t="s">
        <v>16</v>
      </c>
      <c r="D9011" t="s">
        <v>696</v>
      </c>
      <c r="E9011" t="s">
        <v>697</v>
      </c>
      <c r="G9011" s="6" t="s">
        <v>29</v>
      </c>
      <c r="H9011" t="s">
        <v>154</v>
      </c>
      <c r="I9011" t="s">
        <v>26</v>
      </c>
      <c r="J9011" t="s">
        <v>27</v>
      </c>
      <c r="K9011">
        <v>55</v>
      </c>
      <c r="L9011">
        <v>5.5</v>
      </c>
      <c r="M9011" t="s">
        <v>530</v>
      </c>
      <c r="N9011">
        <v>5.5</v>
      </c>
      <c r="P9011" cm="1">
        <f t="array" ref="P9011">IF(Q9011&gt;0,INDEX(Q9011:Q30735,MATCH(TRUE,INDEX(Q9011:Q30735="",,),0)-1),"")</f>
        <v>12</v>
      </c>
      <c r="Q9011">
        <v>10</v>
      </c>
      <c r="R9011">
        <f t="shared" si="144"/>
        <v>0</v>
      </c>
    </row>
    <row r="9012" spans="1:18" x14ac:dyDescent="0.3">
      <c r="A9012" t="s">
        <v>603</v>
      </c>
      <c r="B9012" s="1">
        <v>38484</v>
      </c>
      <c r="C9012" t="s">
        <v>16</v>
      </c>
      <c r="D9012" t="s">
        <v>696</v>
      </c>
      <c r="E9012" t="s">
        <v>697</v>
      </c>
      <c r="G9012" t="s">
        <v>19</v>
      </c>
      <c r="H9012" t="s">
        <v>20</v>
      </c>
      <c r="I9012" t="s">
        <v>21</v>
      </c>
      <c r="J9012" t="s">
        <v>22</v>
      </c>
      <c r="K9012">
        <v>45</v>
      </c>
      <c r="L9012">
        <v>243</v>
      </c>
      <c r="M9012" t="s">
        <v>607</v>
      </c>
      <c r="N9012">
        <v>244.15</v>
      </c>
      <c r="P9012" cm="1">
        <f t="array" ref="P9012">IF(Q9012&gt;0,INDEX(Q9012:Q30736,MATCH(TRUE,INDEX(Q9012:Q30736="",,),0)-1),"")</f>
        <v>12</v>
      </c>
      <c r="Q9012">
        <v>11</v>
      </c>
      <c r="R9012">
        <f t="shared" si="144"/>
        <v>0</v>
      </c>
    </row>
    <row r="9013" spans="1:18" x14ac:dyDescent="0.3">
      <c r="A9013" t="s">
        <v>603</v>
      </c>
      <c r="B9013" s="1">
        <v>38484</v>
      </c>
      <c r="C9013" t="s">
        <v>16</v>
      </c>
      <c r="D9013" t="s">
        <v>696</v>
      </c>
      <c r="E9013" t="s">
        <v>697</v>
      </c>
      <c r="G9013" t="s">
        <v>19</v>
      </c>
      <c r="H9013" t="s">
        <v>53</v>
      </c>
      <c r="I9013" t="s">
        <v>21</v>
      </c>
      <c r="J9013" t="s">
        <v>22</v>
      </c>
      <c r="K9013">
        <v>32</v>
      </c>
      <c r="L9013">
        <v>51</v>
      </c>
      <c r="M9013" t="s">
        <v>607</v>
      </c>
      <c r="N9013">
        <v>52.18</v>
      </c>
      <c r="P9013" cm="1">
        <f t="array" ref="P9013">IF(Q9013&gt;0,INDEX(Q9013:Q30737,MATCH(TRUE,INDEX(Q9013:Q30737="",,),0)-1),"")</f>
        <v>12</v>
      </c>
      <c r="Q9013">
        <v>11</v>
      </c>
      <c r="R9013">
        <f t="shared" si="144"/>
        <v>0</v>
      </c>
    </row>
    <row r="9014" spans="1:18" x14ac:dyDescent="0.3">
      <c r="A9014" t="s">
        <v>603</v>
      </c>
      <c r="B9014" s="1">
        <v>38484</v>
      </c>
      <c r="C9014" t="s">
        <v>16</v>
      </c>
      <c r="D9014" t="s">
        <v>696</v>
      </c>
      <c r="E9014" t="s">
        <v>697</v>
      </c>
      <c r="G9014" t="s">
        <v>19</v>
      </c>
      <c r="H9014" t="s">
        <v>25</v>
      </c>
      <c r="I9014" t="s">
        <v>21</v>
      </c>
      <c r="J9014" t="s">
        <v>22</v>
      </c>
      <c r="K9014">
        <v>37</v>
      </c>
      <c r="L9014">
        <v>61</v>
      </c>
      <c r="M9014" t="s">
        <v>607</v>
      </c>
      <c r="N9014">
        <v>68.13</v>
      </c>
      <c r="P9014" cm="1">
        <f t="array" ref="P9014">IF(Q9014&gt;0,INDEX(Q9014:Q30738,MATCH(TRUE,INDEX(Q9014:Q30738="",,),0)-1),"")</f>
        <v>12</v>
      </c>
      <c r="Q9014">
        <v>11</v>
      </c>
      <c r="R9014">
        <f t="shared" si="144"/>
        <v>0</v>
      </c>
    </row>
    <row r="9015" spans="1:18" x14ac:dyDescent="0.3">
      <c r="A9015" t="s">
        <v>603</v>
      </c>
      <c r="B9015" s="1">
        <v>38484</v>
      </c>
      <c r="C9015" t="s">
        <v>16</v>
      </c>
      <c r="D9015" t="s">
        <v>696</v>
      </c>
      <c r="E9015" t="s">
        <v>697</v>
      </c>
      <c r="G9015" t="s">
        <v>19</v>
      </c>
      <c r="H9015" t="s">
        <v>30</v>
      </c>
      <c r="I9015" t="s">
        <v>26</v>
      </c>
      <c r="J9015" t="s">
        <v>27</v>
      </c>
      <c r="K9015">
        <v>160</v>
      </c>
      <c r="L9015">
        <v>11.8</v>
      </c>
      <c r="M9015" t="s">
        <v>607</v>
      </c>
      <c r="N9015">
        <v>11.83</v>
      </c>
      <c r="P9015" cm="1">
        <f t="array" ref="P9015">IF(Q9015&gt;0,INDEX(Q9015:Q30739,MATCH(TRUE,INDEX(Q9015:Q30739="",,),0)-1),"")</f>
        <v>12</v>
      </c>
      <c r="Q9015">
        <v>11</v>
      </c>
      <c r="R9015">
        <f t="shared" si="144"/>
        <v>0</v>
      </c>
    </row>
    <row r="9016" spans="1:18" x14ac:dyDescent="0.3">
      <c r="A9016" t="s">
        <v>603</v>
      </c>
      <c r="B9016" s="1">
        <v>38484</v>
      </c>
      <c r="C9016" t="s">
        <v>16</v>
      </c>
      <c r="D9016" t="s">
        <v>696</v>
      </c>
      <c r="E9016" t="s">
        <v>697</v>
      </c>
      <c r="G9016" t="s">
        <v>19</v>
      </c>
      <c r="H9016" t="s">
        <v>53</v>
      </c>
      <c r="I9016" t="s">
        <v>26</v>
      </c>
      <c r="J9016" t="s">
        <v>27</v>
      </c>
      <c r="K9016">
        <v>488</v>
      </c>
      <c r="L9016">
        <v>20</v>
      </c>
      <c r="M9016" t="s">
        <v>607</v>
      </c>
      <c r="N9016">
        <v>25.86</v>
      </c>
      <c r="P9016" cm="1">
        <f t="array" ref="P9016">IF(Q9016&gt;0,INDEX(Q9016:Q30740,MATCH(TRUE,INDEX(Q9016:Q30740="",,),0)-1),"")</f>
        <v>12</v>
      </c>
      <c r="Q9016">
        <v>11</v>
      </c>
      <c r="R9016">
        <f t="shared" si="144"/>
        <v>0</v>
      </c>
    </row>
    <row r="9017" spans="1:18" x14ac:dyDescent="0.3">
      <c r="A9017" t="s">
        <v>603</v>
      </c>
      <c r="B9017" s="1">
        <v>38484</v>
      </c>
      <c r="C9017" t="s">
        <v>16</v>
      </c>
      <c r="D9017" t="s">
        <v>696</v>
      </c>
      <c r="E9017" t="s">
        <v>697</v>
      </c>
      <c r="G9017" t="s">
        <v>19</v>
      </c>
      <c r="H9017" t="s">
        <v>25</v>
      </c>
      <c r="I9017" t="s">
        <v>26</v>
      </c>
      <c r="J9017" t="s">
        <v>27</v>
      </c>
      <c r="K9017">
        <v>360</v>
      </c>
      <c r="L9017">
        <v>19</v>
      </c>
      <c r="M9017" t="s">
        <v>607</v>
      </c>
      <c r="N9017">
        <v>19.55</v>
      </c>
      <c r="P9017" cm="1">
        <f t="array" ref="P9017">IF(Q9017&gt;0,INDEX(Q9017:Q30741,MATCH(TRUE,INDEX(Q9017:Q30741="",,),0)-1),"")</f>
        <v>12</v>
      </c>
      <c r="Q9017">
        <v>11</v>
      </c>
      <c r="R9017">
        <f t="shared" si="144"/>
        <v>0</v>
      </c>
    </row>
    <row r="9018" spans="1:18" x14ac:dyDescent="0.3">
      <c r="A9018" t="s">
        <v>603</v>
      </c>
      <c r="B9018" s="1">
        <v>38484</v>
      </c>
      <c r="C9018" t="s">
        <v>16</v>
      </c>
      <c r="D9018" t="s">
        <v>696</v>
      </c>
      <c r="E9018" t="s">
        <v>697</v>
      </c>
      <c r="G9018" s="6" t="s">
        <v>29</v>
      </c>
      <c r="H9018" t="s">
        <v>30</v>
      </c>
      <c r="I9018" t="s">
        <v>21</v>
      </c>
      <c r="J9018" t="s">
        <v>22</v>
      </c>
      <c r="K9018">
        <v>11</v>
      </c>
      <c r="L9018">
        <v>71</v>
      </c>
      <c r="M9018" t="s">
        <v>607</v>
      </c>
      <c r="N9018">
        <v>71</v>
      </c>
      <c r="P9018" cm="1">
        <f t="array" ref="P9018">IF(Q9018&gt;0,INDEX(Q9018:Q30742,MATCH(TRUE,INDEX(Q9018:Q30742="",,),0)-1),"")</f>
        <v>12</v>
      </c>
      <c r="Q9018">
        <v>11</v>
      </c>
      <c r="R9018">
        <f t="shared" si="144"/>
        <v>0</v>
      </c>
    </row>
    <row r="9019" spans="1:18" x14ac:dyDescent="0.3">
      <c r="A9019" t="s">
        <v>603</v>
      </c>
      <c r="B9019" s="1">
        <v>38484</v>
      </c>
      <c r="C9019" t="s">
        <v>16</v>
      </c>
      <c r="D9019" t="s">
        <v>696</v>
      </c>
      <c r="E9019" t="s">
        <v>697</v>
      </c>
      <c r="G9019" s="6" t="s">
        <v>29</v>
      </c>
      <c r="H9019" t="s">
        <v>20</v>
      </c>
      <c r="I9019" t="s">
        <v>26</v>
      </c>
      <c r="J9019" t="s">
        <v>27</v>
      </c>
      <c r="K9019">
        <v>197</v>
      </c>
      <c r="L9019">
        <v>14.5</v>
      </c>
      <c r="M9019" t="s">
        <v>607</v>
      </c>
      <c r="N9019">
        <v>14.5</v>
      </c>
      <c r="P9019" cm="1">
        <f t="array" ref="P9019">IF(Q9019&gt;0,INDEX(Q9019:Q30743,MATCH(TRUE,INDEX(Q9019:Q30743="",,),0)-1),"")</f>
        <v>12</v>
      </c>
      <c r="Q9019">
        <v>11</v>
      </c>
      <c r="R9019">
        <f t="shared" si="144"/>
        <v>0</v>
      </c>
    </row>
    <row r="9020" spans="1:18" x14ac:dyDescent="0.3">
      <c r="A9020" t="s">
        <v>603</v>
      </c>
      <c r="B9020" s="1">
        <v>38484</v>
      </c>
      <c r="C9020" t="s">
        <v>16</v>
      </c>
      <c r="D9020" t="s">
        <v>696</v>
      </c>
      <c r="E9020" t="s">
        <v>697</v>
      </c>
      <c r="G9020" s="6" t="s">
        <v>29</v>
      </c>
      <c r="H9020" t="s">
        <v>533</v>
      </c>
      <c r="I9020" t="s">
        <v>26</v>
      </c>
      <c r="J9020" t="s">
        <v>27</v>
      </c>
      <c r="K9020">
        <v>86</v>
      </c>
      <c r="L9020">
        <v>7.2</v>
      </c>
      <c r="M9020" t="s">
        <v>607</v>
      </c>
      <c r="N9020">
        <v>7.2</v>
      </c>
      <c r="P9020" cm="1">
        <f t="array" ref="P9020">IF(Q9020&gt;0,INDEX(Q9020:Q30744,MATCH(TRUE,INDEX(Q9020:Q30744="",,),0)-1),"")</f>
        <v>12</v>
      </c>
      <c r="Q9020">
        <v>11</v>
      </c>
      <c r="R9020">
        <f t="shared" si="144"/>
        <v>0</v>
      </c>
    </row>
    <row r="9021" spans="1:18" x14ac:dyDescent="0.3">
      <c r="A9021" t="s">
        <v>603</v>
      </c>
      <c r="B9021" s="1">
        <v>38484</v>
      </c>
      <c r="C9021" t="s">
        <v>16</v>
      </c>
      <c r="D9021" t="s">
        <v>696</v>
      </c>
      <c r="E9021" t="s">
        <v>697</v>
      </c>
      <c r="G9021" s="6" t="s">
        <v>29</v>
      </c>
      <c r="H9021" t="s">
        <v>154</v>
      </c>
      <c r="I9021" t="s">
        <v>26</v>
      </c>
      <c r="J9021" t="s">
        <v>27</v>
      </c>
      <c r="K9021">
        <v>55</v>
      </c>
      <c r="L9021">
        <v>5.5</v>
      </c>
      <c r="M9021" t="s">
        <v>607</v>
      </c>
      <c r="N9021">
        <v>5.5</v>
      </c>
      <c r="P9021" cm="1">
        <f t="array" ref="P9021">IF(Q9021&gt;0,INDEX(Q9021:Q30745,MATCH(TRUE,INDEX(Q9021:Q30745="",,),0)-1),"")</f>
        <v>12</v>
      </c>
      <c r="Q9021">
        <v>11</v>
      </c>
      <c r="R9021">
        <f t="shared" si="144"/>
        <v>0</v>
      </c>
    </row>
    <row r="9022" spans="1:18" x14ac:dyDescent="0.3">
      <c r="A9022" t="s">
        <v>603</v>
      </c>
      <c r="B9022" s="1">
        <v>38484</v>
      </c>
      <c r="C9022" t="s">
        <v>16</v>
      </c>
      <c r="D9022" t="s">
        <v>696</v>
      </c>
      <c r="E9022" t="s">
        <v>697</v>
      </c>
      <c r="G9022" t="s">
        <v>19</v>
      </c>
      <c r="H9022" t="s">
        <v>20</v>
      </c>
      <c r="I9022" t="s">
        <v>21</v>
      </c>
      <c r="J9022" t="s">
        <v>22</v>
      </c>
      <c r="K9022">
        <v>45</v>
      </c>
      <c r="L9022">
        <v>243</v>
      </c>
      <c r="M9022" t="s">
        <v>695</v>
      </c>
      <c r="N9022">
        <v>268</v>
      </c>
      <c r="P9022" cm="1">
        <f t="array" ref="P9022">IF(Q9022&gt;0,INDEX(Q9022:Q30746,MATCH(TRUE,INDEX(Q9022:Q30746="",,),0)-1),"")</f>
        <v>12</v>
      </c>
      <c r="Q9022">
        <v>12</v>
      </c>
      <c r="R9022">
        <f t="shared" si="144"/>
        <v>0</v>
      </c>
    </row>
    <row r="9023" spans="1:18" x14ac:dyDescent="0.3">
      <c r="A9023" t="s">
        <v>603</v>
      </c>
      <c r="B9023" s="1">
        <v>38484</v>
      </c>
      <c r="C9023" t="s">
        <v>16</v>
      </c>
      <c r="D9023" t="s">
        <v>696</v>
      </c>
      <c r="E9023" t="s">
        <v>697</v>
      </c>
      <c r="G9023" t="s">
        <v>19</v>
      </c>
      <c r="H9023" t="s">
        <v>53</v>
      </c>
      <c r="I9023" t="s">
        <v>21</v>
      </c>
      <c r="J9023" t="s">
        <v>22</v>
      </c>
      <c r="K9023">
        <v>32</v>
      </c>
      <c r="L9023">
        <v>51</v>
      </c>
      <c r="M9023" t="s">
        <v>695</v>
      </c>
      <c r="N9023">
        <v>51</v>
      </c>
      <c r="P9023" cm="1">
        <f t="array" ref="P9023">IF(Q9023&gt;0,INDEX(Q9023:Q30747,MATCH(TRUE,INDEX(Q9023:Q30747="",,),0)-1),"")</f>
        <v>12</v>
      </c>
      <c r="Q9023">
        <v>12</v>
      </c>
      <c r="R9023">
        <f t="shared" si="144"/>
        <v>0</v>
      </c>
    </row>
    <row r="9024" spans="1:18" x14ac:dyDescent="0.3">
      <c r="A9024" t="s">
        <v>603</v>
      </c>
      <c r="B9024" s="1">
        <v>38484</v>
      </c>
      <c r="C9024" t="s">
        <v>16</v>
      </c>
      <c r="D9024" t="s">
        <v>696</v>
      </c>
      <c r="E9024" t="s">
        <v>697</v>
      </c>
      <c r="G9024" t="s">
        <v>19</v>
      </c>
      <c r="H9024" t="s">
        <v>25</v>
      </c>
      <c r="I9024" t="s">
        <v>21</v>
      </c>
      <c r="J9024" t="s">
        <v>22</v>
      </c>
      <c r="K9024">
        <v>37</v>
      </c>
      <c r="L9024">
        <v>61</v>
      </c>
      <c r="M9024" t="s">
        <v>695</v>
      </c>
      <c r="N9024">
        <v>61</v>
      </c>
      <c r="P9024" cm="1">
        <f t="array" ref="P9024">IF(Q9024&gt;0,INDEX(Q9024:Q30748,MATCH(TRUE,INDEX(Q9024:Q30748="",,),0)-1),"")</f>
        <v>12</v>
      </c>
      <c r="Q9024">
        <v>12</v>
      </c>
      <c r="R9024">
        <f t="shared" si="144"/>
        <v>0</v>
      </c>
    </row>
    <row r="9025" spans="1:18" x14ac:dyDescent="0.3">
      <c r="A9025" t="s">
        <v>603</v>
      </c>
      <c r="B9025" s="1">
        <v>38484</v>
      </c>
      <c r="C9025" t="s">
        <v>16</v>
      </c>
      <c r="D9025" t="s">
        <v>696</v>
      </c>
      <c r="E9025" t="s">
        <v>697</v>
      </c>
      <c r="G9025" t="s">
        <v>19</v>
      </c>
      <c r="H9025" t="s">
        <v>30</v>
      </c>
      <c r="I9025" t="s">
        <v>26</v>
      </c>
      <c r="J9025" t="s">
        <v>27</v>
      </c>
      <c r="K9025">
        <v>160</v>
      </c>
      <c r="L9025">
        <v>11.8</v>
      </c>
      <c r="M9025" t="s">
        <v>695</v>
      </c>
      <c r="N9025">
        <v>11.8</v>
      </c>
      <c r="P9025" cm="1">
        <f t="array" ref="P9025">IF(Q9025&gt;0,INDEX(Q9025:Q30749,MATCH(TRUE,INDEX(Q9025:Q30749="",,),0)-1),"")</f>
        <v>12</v>
      </c>
      <c r="Q9025">
        <v>12</v>
      </c>
      <c r="R9025">
        <f t="shared" si="144"/>
        <v>0</v>
      </c>
    </row>
    <row r="9026" spans="1:18" x14ac:dyDescent="0.3">
      <c r="A9026" t="s">
        <v>603</v>
      </c>
      <c r="B9026" s="1">
        <v>38484</v>
      </c>
      <c r="C9026" t="s">
        <v>16</v>
      </c>
      <c r="D9026" t="s">
        <v>696</v>
      </c>
      <c r="E9026" t="s">
        <v>697</v>
      </c>
      <c r="G9026" t="s">
        <v>19</v>
      </c>
      <c r="H9026" t="s">
        <v>53</v>
      </c>
      <c r="I9026" t="s">
        <v>26</v>
      </c>
      <c r="J9026" t="s">
        <v>27</v>
      </c>
      <c r="K9026">
        <v>488</v>
      </c>
      <c r="L9026">
        <v>20</v>
      </c>
      <c r="M9026" t="s">
        <v>695</v>
      </c>
      <c r="N9026">
        <v>20</v>
      </c>
      <c r="P9026" cm="1">
        <f t="array" ref="P9026">IF(Q9026&gt;0,INDEX(Q9026:Q30750,MATCH(TRUE,INDEX(Q9026:Q30750="",,),0)-1),"")</f>
        <v>12</v>
      </c>
      <c r="Q9026">
        <v>12</v>
      </c>
      <c r="R9026">
        <f t="shared" si="144"/>
        <v>0</v>
      </c>
    </row>
    <row r="9027" spans="1:18" x14ac:dyDescent="0.3">
      <c r="A9027" t="s">
        <v>603</v>
      </c>
      <c r="B9027" s="1">
        <v>38484</v>
      </c>
      <c r="C9027" t="s">
        <v>16</v>
      </c>
      <c r="D9027" t="s">
        <v>696</v>
      </c>
      <c r="E9027" t="s">
        <v>697</v>
      </c>
      <c r="G9027" t="s">
        <v>19</v>
      </c>
      <c r="H9027" t="s">
        <v>25</v>
      </c>
      <c r="I9027" t="s">
        <v>26</v>
      </c>
      <c r="J9027" t="s">
        <v>27</v>
      </c>
      <c r="K9027">
        <v>360</v>
      </c>
      <c r="L9027">
        <v>19</v>
      </c>
      <c r="M9027" t="s">
        <v>695</v>
      </c>
      <c r="N9027">
        <v>19</v>
      </c>
      <c r="P9027" cm="1">
        <f t="array" ref="P9027">IF(Q9027&gt;0,INDEX(Q9027:Q30751,MATCH(TRUE,INDEX(Q9027:Q30751="",,),0)-1),"")</f>
        <v>12</v>
      </c>
      <c r="Q9027">
        <v>12</v>
      </c>
      <c r="R9027">
        <f t="shared" si="144"/>
        <v>0</v>
      </c>
    </row>
    <row r="9028" spans="1:18" x14ac:dyDescent="0.3">
      <c r="A9028" t="s">
        <v>603</v>
      </c>
      <c r="B9028" s="1">
        <v>38484</v>
      </c>
      <c r="C9028" t="s">
        <v>16</v>
      </c>
      <c r="D9028" t="s">
        <v>696</v>
      </c>
      <c r="E9028" t="s">
        <v>697</v>
      </c>
      <c r="G9028" s="6" t="s">
        <v>29</v>
      </c>
      <c r="H9028" t="s">
        <v>30</v>
      </c>
      <c r="I9028" t="s">
        <v>21</v>
      </c>
      <c r="J9028" t="s">
        <v>22</v>
      </c>
      <c r="K9028">
        <v>11</v>
      </c>
      <c r="L9028">
        <v>71</v>
      </c>
      <c r="M9028" t="s">
        <v>695</v>
      </c>
      <c r="N9028">
        <v>71</v>
      </c>
      <c r="P9028" cm="1">
        <f t="array" ref="P9028">IF(Q9028&gt;0,INDEX(Q9028:Q30752,MATCH(TRUE,INDEX(Q9028:Q30752="",,),0)-1),"")</f>
        <v>12</v>
      </c>
      <c r="Q9028">
        <v>12</v>
      </c>
      <c r="R9028">
        <f t="shared" si="144"/>
        <v>0</v>
      </c>
    </row>
    <row r="9029" spans="1:18" x14ac:dyDescent="0.3">
      <c r="A9029" t="s">
        <v>603</v>
      </c>
      <c r="B9029" s="1">
        <v>38484</v>
      </c>
      <c r="C9029" t="s">
        <v>16</v>
      </c>
      <c r="D9029" t="s">
        <v>696</v>
      </c>
      <c r="E9029" t="s">
        <v>697</v>
      </c>
      <c r="G9029" s="6" t="s">
        <v>29</v>
      </c>
      <c r="H9029" t="s">
        <v>20</v>
      </c>
      <c r="I9029" t="s">
        <v>26</v>
      </c>
      <c r="J9029" t="s">
        <v>27</v>
      </c>
      <c r="K9029">
        <v>197</v>
      </c>
      <c r="L9029">
        <v>14.5</v>
      </c>
      <c r="M9029" t="s">
        <v>695</v>
      </c>
      <c r="N9029">
        <v>14.5</v>
      </c>
      <c r="P9029" cm="1">
        <f t="array" ref="P9029">IF(Q9029&gt;0,INDEX(Q9029:Q30753,MATCH(TRUE,INDEX(Q9029:Q30753="",,),0)-1),"")</f>
        <v>12</v>
      </c>
      <c r="Q9029">
        <v>12</v>
      </c>
      <c r="R9029">
        <f t="shared" si="144"/>
        <v>0</v>
      </c>
    </row>
    <row r="9030" spans="1:18" x14ac:dyDescent="0.3">
      <c r="A9030" t="s">
        <v>603</v>
      </c>
      <c r="B9030" s="1">
        <v>38484</v>
      </c>
      <c r="C9030" t="s">
        <v>16</v>
      </c>
      <c r="D9030" t="s">
        <v>696</v>
      </c>
      <c r="E9030" t="s">
        <v>697</v>
      </c>
      <c r="G9030" s="6" t="s">
        <v>29</v>
      </c>
      <c r="H9030" t="s">
        <v>533</v>
      </c>
      <c r="I9030" t="s">
        <v>26</v>
      </c>
      <c r="J9030" t="s">
        <v>27</v>
      </c>
      <c r="K9030">
        <v>86</v>
      </c>
      <c r="L9030">
        <v>7.2</v>
      </c>
      <c r="M9030" t="s">
        <v>695</v>
      </c>
      <c r="N9030">
        <v>7.2</v>
      </c>
      <c r="P9030" cm="1">
        <f t="array" ref="P9030">IF(Q9030&gt;0,INDEX(Q9030:Q30754,MATCH(TRUE,INDEX(Q9030:Q30754="",,),0)-1),"")</f>
        <v>12</v>
      </c>
      <c r="Q9030">
        <v>12</v>
      </c>
      <c r="R9030">
        <f t="shared" si="144"/>
        <v>0</v>
      </c>
    </row>
    <row r="9031" spans="1:18" x14ac:dyDescent="0.3">
      <c r="A9031" t="s">
        <v>603</v>
      </c>
      <c r="B9031" s="1">
        <v>38484</v>
      </c>
      <c r="C9031" t="s">
        <v>16</v>
      </c>
      <c r="D9031" t="s">
        <v>696</v>
      </c>
      <c r="E9031" t="s">
        <v>697</v>
      </c>
      <c r="G9031" s="6" t="s">
        <v>29</v>
      </c>
      <c r="H9031" t="s">
        <v>154</v>
      </c>
      <c r="I9031" t="s">
        <v>26</v>
      </c>
      <c r="J9031" t="s">
        <v>27</v>
      </c>
      <c r="K9031">
        <v>55</v>
      </c>
      <c r="L9031">
        <v>5.5</v>
      </c>
      <c r="M9031" t="s">
        <v>695</v>
      </c>
      <c r="N9031">
        <v>5.5</v>
      </c>
      <c r="P9031" cm="1">
        <f t="array" ref="P9031">IF(Q9031&gt;0,INDEX(Q9031:Q30755,MATCH(TRUE,INDEX(Q9031:Q30755="",,),0)-1),"")</f>
        <v>12</v>
      </c>
      <c r="Q9031">
        <v>12</v>
      </c>
      <c r="R9031">
        <f t="shared" si="144"/>
        <v>0</v>
      </c>
    </row>
    <row r="9032" spans="1:18" x14ac:dyDescent="0.3">
      <c r="P9032" t="str" cm="1">
        <f t="array" ref="P9032">IF(Q9032&gt;0,INDEX(Q9032:Q30756,MATCH(TRUE,INDEX(Q9032:Q30756="",,),0)-1),"")</f>
        <v/>
      </c>
      <c r="R9032" t="str">
        <f t="shared" si="144"/>
        <v/>
      </c>
    </row>
    <row r="9033" spans="1:18" x14ac:dyDescent="0.3">
      <c r="A9033" t="s">
        <v>603</v>
      </c>
      <c r="B9033" s="1">
        <v>38484</v>
      </c>
      <c r="C9033" t="s">
        <v>16</v>
      </c>
      <c r="D9033" t="s">
        <v>698</v>
      </c>
      <c r="E9033" t="s">
        <v>699</v>
      </c>
      <c r="G9033" t="s">
        <v>19</v>
      </c>
      <c r="H9033" t="s">
        <v>41</v>
      </c>
      <c r="I9033" t="s">
        <v>21</v>
      </c>
      <c r="J9033" t="s">
        <v>22</v>
      </c>
      <c r="K9033">
        <v>239.6</v>
      </c>
      <c r="L9033">
        <v>230</v>
      </c>
      <c r="M9033" t="s">
        <v>606</v>
      </c>
      <c r="N9033">
        <v>360</v>
      </c>
      <c r="O9033" t="s">
        <v>24</v>
      </c>
      <c r="P9033" cm="1">
        <f t="array" ref="P9033">IF(Q9033&gt;0,INDEX(Q9033:Q30757,MATCH(TRUE,INDEX(Q9033:Q30757="",,),0)-1),"")</f>
        <v>3</v>
      </c>
      <c r="Q9033">
        <v>1</v>
      </c>
      <c r="R9033">
        <f t="shared" si="144"/>
        <v>0</v>
      </c>
    </row>
    <row r="9034" spans="1:18" x14ac:dyDescent="0.3">
      <c r="A9034" t="s">
        <v>603</v>
      </c>
      <c r="B9034" s="1">
        <v>38484</v>
      </c>
      <c r="C9034" t="s">
        <v>16</v>
      </c>
      <c r="D9034" t="s">
        <v>698</v>
      </c>
      <c r="E9034" t="s">
        <v>699</v>
      </c>
      <c r="G9034" s="6" t="s">
        <v>29</v>
      </c>
      <c r="H9034" t="s">
        <v>69</v>
      </c>
      <c r="I9034" t="s">
        <v>21</v>
      </c>
      <c r="J9034" t="s">
        <v>22</v>
      </c>
      <c r="K9034">
        <v>51.8</v>
      </c>
      <c r="L9034">
        <v>56</v>
      </c>
      <c r="M9034" t="s">
        <v>606</v>
      </c>
      <c r="N9034">
        <v>56</v>
      </c>
      <c r="O9034" t="s">
        <v>24</v>
      </c>
      <c r="P9034" cm="1">
        <f t="array" ref="P9034">IF(Q9034&gt;0,INDEX(Q9034:Q30758,MATCH(TRUE,INDEX(Q9034:Q30758="",,),0)-1),"")</f>
        <v>3</v>
      </c>
      <c r="Q9034">
        <v>1</v>
      </c>
      <c r="R9034">
        <f t="shared" si="144"/>
        <v>0</v>
      </c>
    </row>
    <row r="9035" spans="1:18" x14ac:dyDescent="0.3">
      <c r="A9035" t="s">
        <v>603</v>
      </c>
      <c r="B9035" s="1">
        <v>38484</v>
      </c>
      <c r="C9035" t="s">
        <v>16</v>
      </c>
      <c r="D9035" t="s">
        <v>698</v>
      </c>
      <c r="E9035" t="s">
        <v>699</v>
      </c>
      <c r="G9035" s="6" t="s">
        <v>29</v>
      </c>
      <c r="H9035" t="s">
        <v>28</v>
      </c>
      <c r="I9035" t="s">
        <v>21</v>
      </c>
      <c r="J9035" t="s">
        <v>22</v>
      </c>
      <c r="K9035">
        <v>40.299999999999997</v>
      </c>
      <c r="L9035">
        <v>72</v>
      </c>
      <c r="M9035" t="s">
        <v>606</v>
      </c>
      <c r="N9035">
        <v>72</v>
      </c>
      <c r="O9035" t="s">
        <v>24</v>
      </c>
      <c r="P9035" cm="1">
        <f t="array" ref="P9035">IF(Q9035&gt;0,INDEX(Q9035:Q30759,MATCH(TRUE,INDEX(Q9035:Q30759="",,),0)-1),"")</f>
        <v>3</v>
      </c>
      <c r="Q9035">
        <v>1</v>
      </c>
      <c r="R9035">
        <f t="shared" si="144"/>
        <v>0</v>
      </c>
    </row>
    <row r="9036" spans="1:18" x14ac:dyDescent="0.3">
      <c r="A9036" t="s">
        <v>603</v>
      </c>
      <c r="B9036" s="1">
        <v>38484</v>
      </c>
      <c r="C9036" t="s">
        <v>16</v>
      </c>
      <c r="D9036" t="s">
        <v>698</v>
      </c>
      <c r="E9036" t="s">
        <v>699</v>
      </c>
      <c r="G9036" s="6" t="s">
        <v>29</v>
      </c>
      <c r="H9036" t="s">
        <v>53</v>
      </c>
      <c r="I9036" t="s">
        <v>26</v>
      </c>
      <c r="J9036" t="s">
        <v>27</v>
      </c>
      <c r="K9036">
        <v>286</v>
      </c>
      <c r="L9036">
        <v>15</v>
      </c>
      <c r="M9036" t="s">
        <v>606</v>
      </c>
      <c r="N9036">
        <v>15</v>
      </c>
      <c r="O9036" t="s">
        <v>24</v>
      </c>
      <c r="P9036" cm="1">
        <f t="array" ref="P9036">IF(Q9036&gt;0,INDEX(Q9036:Q30760,MATCH(TRUE,INDEX(Q9036:Q30760="",,),0)-1),"")</f>
        <v>3</v>
      </c>
      <c r="Q9036">
        <v>1</v>
      </c>
      <c r="R9036">
        <f t="shared" si="144"/>
        <v>0</v>
      </c>
    </row>
    <row r="9037" spans="1:18" x14ac:dyDescent="0.3">
      <c r="A9037" t="s">
        <v>603</v>
      </c>
      <c r="B9037" s="1">
        <v>38484</v>
      </c>
      <c r="C9037" t="s">
        <v>16</v>
      </c>
      <c r="D9037" t="s">
        <v>698</v>
      </c>
      <c r="E9037" t="s">
        <v>699</v>
      </c>
      <c r="G9037" s="6" t="s">
        <v>29</v>
      </c>
      <c r="H9037" t="s">
        <v>69</v>
      </c>
      <c r="I9037" t="s">
        <v>26</v>
      </c>
      <c r="J9037" t="s">
        <v>27</v>
      </c>
      <c r="K9037">
        <v>82</v>
      </c>
      <c r="L9037">
        <v>9.1</v>
      </c>
      <c r="M9037" t="s">
        <v>606</v>
      </c>
      <c r="N9037">
        <v>9.1</v>
      </c>
      <c r="O9037" t="s">
        <v>24</v>
      </c>
      <c r="P9037" cm="1">
        <f t="array" ref="P9037">IF(Q9037&gt;0,INDEX(Q9037:Q30761,MATCH(TRUE,INDEX(Q9037:Q30761="",,),0)-1),"")</f>
        <v>3</v>
      </c>
      <c r="Q9037">
        <v>1</v>
      </c>
      <c r="R9037">
        <f t="shared" si="144"/>
        <v>0</v>
      </c>
    </row>
    <row r="9038" spans="1:18" x14ac:dyDescent="0.3">
      <c r="A9038" t="s">
        <v>603</v>
      </c>
      <c r="B9038" s="1">
        <v>38484</v>
      </c>
      <c r="C9038" t="s">
        <v>16</v>
      </c>
      <c r="D9038" t="s">
        <v>698</v>
      </c>
      <c r="E9038" t="s">
        <v>699</v>
      </c>
      <c r="G9038" s="6" t="s">
        <v>29</v>
      </c>
      <c r="H9038" t="s">
        <v>41</v>
      </c>
      <c r="I9038" t="s">
        <v>26</v>
      </c>
      <c r="J9038" t="s">
        <v>27</v>
      </c>
      <c r="K9038">
        <v>146</v>
      </c>
      <c r="L9038">
        <v>27.55</v>
      </c>
      <c r="M9038" t="s">
        <v>606</v>
      </c>
      <c r="N9038">
        <v>27.55</v>
      </c>
      <c r="O9038" t="s">
        <v>24</v>
      </c>
      <c r="P9038" cm="1">
        <f t="array" ref="P9038">IF(Q9038&gt;0,INDEX(Q9038:Q30762,MATCH(TRUE,INDEX(Q9038:Q30762="",,),0)-1),"")</f>
        <v>3</v>
      </c>
      <c r="Q9038">
        <v>1</v>
      </c>
      <c r="R9038">
        <f t="shared" si="144"/>
        <v>0</v>
      </c>
    </row>
    <row r="9039" spans="1:18" x14ac:dyDescent="0.3">
      <c r="A9039" t="s">
        <v>603</v>
      </c>
      <c r="B9039" s="1">
        <v>38484</v>
      </c>
      <c r="C9039" t="s">
        <v>16</v>
      </c>
      <c r="D9039" t="s">
        <v>698</v>
      </c>
      <c r="E9039" t="s">
        <v>699</v>
      </c>
      <c r="G9039" s="6" t="s">
        <v>29</v>
      </c>
      <c r="H9039" t="s">
        <v>28</v>
      </c>
      <c r="I9039" t="s">
        <v>26</v>
      </c>
      <c r="J9039" t="s">
        <v>27</v>
      </c>
      <c r="K9039">
        <v>116</v>
      </c>
      <c r="L9039">
        <v>17.600000000000001</v>
      </c>
      <c r="M9039" t="s">
        <v>606</v>
      </c>
      <c r="N9039">
        <v>17.600000000000001</v>
      </c>
      <c r="O9039" t="s">
        <v>24</v>
      </c>
      <c r="P9039" cm="1">
        <f t="array" ref="P9039">IF(Q9039&gt;0,INDEX(Q9039:Q30763,MATCH(TRUE,INDEX(Q9039:Q30763="",,),0)-1),"")</f>
        <v>3</v>
      </c>
      <c r="Q9039">
        <v>1</v>
      </c>
      <c r="R9039">
        <f t="shared" si="144"/>
        <v>0</v>
      </c>
    </row>
    <row r="9040" spans="1:18" x14ac:dyDescent="0.3">
      <c r="A9040" t="s">
        <v>603</v>
      </c>
      <c r="B9040" s="1">
        <v>38484</v>
      </c>
      <c r="C9040" t="s">
        <v>16</v>
      </c>
      <c r="D9040" t="s">
        <v>698</v>
      </c>
      <c r="E9040" t="s">
        <v>699</v>
      </c>
      <c r="G9040" s="6" t="s">
        <v>29</v>
      </c>
      <c r="H9040" t="s">
        <v>64</v>
      </c>
      <c r="I9040" t="s">
        <v>26</v>
      </c>
      <c r="J9040" t="s">
        <v>27</v>
      </c>
      <c r="K9040">
        <v>36</v>
      </c>
      <c r="L9040">
        <v>6.85</v>
      </c>
      <c r="M9040" t="s">
        <v>606</v>
      </c>
      <c r="N9040">
        <v>6.85</v>
      </c>
      <c r="O9040" t="s">
        <v>24</v>
      </c>
      <c r="P9040" cm="1">
        <f t="array" ref="P9040">IF(Q9040&gt;0,INDEX(Q9040:Q30764,MATCH(TRUE,INDEX(Q9040:Q30764="",,),0)-1),"")</f>
        <v>3</v>
      </c>
      <c r="Q9040">
        <v>1</v>
      </c>
      <c r="R9040">
        <f t="shared" si="144"/>
        <v>0</v>
      </c>
    </row>
    <row r="9041" spans="1:18" x14ac:dyDescent="0.3">
      <c r="A9041" t="s">
        <v>603</v>
      </c>
      <c r="B9041" s="1">
        <v>38484</v>
      </c>
      <c r="C9041" t="s">
        <v>16</v>
      </c>
      <c r="D9041" t="s">
        <v>698</v>
      </c>
      <c r="E9041" t="s">
        <v>699</v>
      </c>
      <c r="G9041" t="s">
        <v>19</v>
      </c>
      <c r="H9041" t="s">
        <v>41</v>
      </c>
      <c r="I9041" t="s">
        <v>21</v>
      </c>
      <c r="J9041" t="s">
        <v>22</v>
      </c>
      <c r="K9041">
        <v>239.6</v>
      </c>
      <c r="L9041">
        <v>230</v>
      </c>
      <c r="M9041" t="s">
        <v>113</v>
      </c>
      <c r="N9041">
        <v>271.92</v>
      </c>
      <c r="P9041" cm="1">
        <f t="array" ref="P9041">IF(Q9041&gt;0,INDEX(Q9041:Q30765,MATCH(TRUE,INDEX(Q9041:Q30765="",,),0)-1),"")</f>
        <v>3</v>
      </c>
      <c r="Q9041">
        <v>2</v>
      </c>
      <c r="R9041">
        <f t="shared" si="144"/>
        <v>0</v>
      </c>
    </row>
    <row r="9042" spans="1:18" x14ac:dyDescent="0.3">
      <c r="A9042" t="s">
        <v>603</v>
      </c>
      <c r="B9042" s="1">
        <v>38484</v>
      </c>
      <c r="C9042" t="s">
        <v>16</v>
      </c>
      <c r="D9042" t="s">
        <v>698</v>
      </c>
      <c r="E9042" t="s">
        <v>699</v>
      </c>
      <c r="G9042" s="6" t="s">
        <v>29</v>
      </c>
      <c r="H9042" t="s">
        <v>69</v>
      </c>
      <c r="I9042" t="s">
        <v>21</v>
      </c>
      <c r="J9042" t="s">
        <v>22</v>
      </c>
      <c r="K9042">
        <v>51.8</v>
      </c>
      <c r="L9042">
        <v>56</v>
      </c>
      <c r="M9042" t="s">
        <v>113</v>
      </c>
      <c r="N9042">
        <v>56</v>
      </c>
      <c r="P9042" cm="1">
        <f t="array" ref="P9042">IF(Q9042&gt;0,INDEX(Q9042:Q30766,MATCH(TRUE,INDEX(Q9042:Q30766="",,),0)-1),"")</f>
        <v>3</v>
      </c>
      <c r="Q9042">
        <v>2</v>
      </c>
      <c r="R9042">
        <f t="shared" si="144"/>
        <v>0</v>
      </c>
    </row>
    <row r="9043" spans="1:18" x14ac:dyDescent="0.3">
      <c r="A9043" t="s">
        <v>603</v>
      </c>
      <c r="B9043" s="1">
        <v>38484</v>
      </c>
      <c r="C9043" t="s">
        <v>16</v>
      </c>
      <c r="D9043" t="s">
        <v>698</v>
      </c>
      <c r="E9043" t="s">
        <v>699</v>
      </c>
      <c r="G9043" s="6" t="s">
        <v>29</v>
      </c>
      <c r="H9043" t="s">
        <v>28</v>
      </c>
      <c r="I9043" t="s">
        <v>21</v>
      </c>
      <c r="J9043" t="s">
        <v>22</v>
      </c>
      <c r="K9043">
        <v>40.299999999999997</v>
      </c>
      <c r="L9043">
        <v>72</v>
      </c>
      <c r="M9043" t="s">
        <v>113</v>
      </c>
      <c r="N9043">
        <v>72</v>
      </c>
      <c r="P9043" cm="1">
        <f t="array" ref="P9043">IF(Q9043&gt;0,INDEX(Q9043:Q30767,MATCH(TRUE,INDEX(Q9043:Q30767="",,),0)-1),"")</f>
        <v>3</v>
      </c>
      <c r="Q9043">
        <v>2</v>
      </c>
      <c r="R9043">
        <f t="shared" si="144"/>
        <v>0</v>
      </c>
    </row>
    <row r="9044" spans="1:18" x14ac:dyDescent="0.3">
      <c r="A9044" t="s">
        <v>603</v>
      </c>
      <c r="B9044" s="1">
        <v>38484</v>
      </c>
      <c r="C9044" t="s">
        <v>16</v>
      </c>
      <c r="D9044" t="s">
        <v>698</v>
      </c>
      <c r="E9044" t="s">
        <v>699</v>
      </c>
      <c r="G9044" s="6" t="s">
        <v>29</v>
      </c>
      <c r="H9044" t="s">
        <v>53</v>
      </c>
      <c r="I9044" t="s">
        <v>26</v>
      </c>
      <c r="J9044" t="s">
        <v>27</v>
      </c>
      <c r="K9044">
        <v>286</v>
      </c>
      <c r="L9044">
        <v>15</v>
      </c>
      <c r="M9044" t="s">
        <v>113</v>
      </c>
      <c r="N9044">
        <v>15</v>
      </c>
      <c r="P9044" cm="1">
        <f t="array" ref="P9044">IF(Q9044&gt;0,INDEX(Q9044:Q30768,MATCH(TRUE,INDEX(Q9044:Q30768="",,),0)-1),"")</f>
        <v>3</v>
      </c>
      <c r="Q9044">
        <v>2</v>
      </c>
      <c r="R9044">
        <f t="shared" si="144"/>
        <v>0</v>
      </c>
    </row>
    <row r="9045" spans="1:18" x14ac:dyDescent="0.3">
      <c r="A9045" t="s">
        <v>603</v>
      </c>
      <c r="B9045" s="1">
        <v>38484</v>
      </c>
      <c r="C9045" t="s">
        <v>16</v>
      </c>
      <c r="D9045" t="s">
        <v>698</v>
      </c>
      <c r="E9045" t="s">
        <v>699</v>
      </c>
      <c r="G9045" s="6" t="s">
        <v>29</v>
      </c>
      <c r="H9045" t="s">
        <v>69</v>
      </c>
      <c r="I9045" t="s">
        <v>26</v>
      </c>
      <c r="J9045" t="s">
        <v>27</v>
      </c>
      <c r="K9045">
        <v>82</v>
      </c>
      <c r="L9045">
        <v>9.1</v>
      </c>
      <c r="M9045" t="s">
        <v>113</v>
      </c>
      <c r="N9045">
        <v>9.1</v>
      </c>
      <c r="P9045" cm="1">
        <f t="array" ref="P9045">IF(Q9045&gt;0,INDEX(Q9045:Q30769,MATCH(TRUE,INDEX(Q9045:Q30769="",,),0)-1),"")</f>
        <v>3</v>
      </c>
      <c r="Q9045">
        <v>2</v>
      </c>
      <c r="R9045">
        <f t="shared" si="144"/>
        <v>0</v>
      </c>
    </row>
    <row r="9046" spans="1:18" x14ac:dyDescent="0.3">
      <c r="A9046" t="s">
        <v>603</v>
      </c>
      <c r="B9046" s="1">
        <v>38484</v>
      </c>
      <c r="C9046" t="s">
        <v>16</v>
      </c>
      <c r="D9046" t="s">
        <v>698</v>
      </c>
      <c r="E9046" t="s">
        <v>699</v>
      </c>
      <c r="G9046" s="6" t="s">
        <v>29</v>
      </c>
      <c r="H9046" t="s">
        <v>41</v>
      </c>
      <c r="I9046" t="s">
        <v>26</v>
      </c>
      <c r="J9046" t="s">
        <v>27</v>
      </c>
      <c r="K9046">
        <v>146</v>
      </c>
      <c r="L9046">
        <v>27.55</v>
      </c>
      <c r="M9046" t="s">
        <v>113</v>
      </c>
      <c r="N9046">
        <v>27.55</v>
      </c>
      <c r="P9046" cm="1">
        <f t="array" ref="P9046">IF(Q9046&gt;0,INDEX(Q9046:Q30770,MATCH(TRUE,INDEX(Q9046:Q30770="",,),0)-1),"")</f>
        <v>3</v>
      </c>
      <c r="Q9046">
        <v>2</v>
      </c>
      <c r="R9046">
        <f t="shared" si="144"/>
        <v>0</v>
      </c>
    </row>
    <row r="9047" spans="1:18" x14ac:dyDescent="0.3">
      <c r="A9047" t="s">
        <v>603</v>
      </c>
      <c r="B9047" s="1">
        <v>38484</v>
      </c>
      <c r="C9047" t="s">
        <v>16</v>
      </c>
      <c r="D9047" t="s">
        <v>698</v>
      </c>
      <c r="E9047" t="s">
        <v>699</v>
      </c>
      <c r="G9047" s="6" t="s">
        <v>29</v>
      </c>
      <c r="H9047" t="s">
        <v>28</v>
      </c>
      <c r="I9047" t="s">
        <v>26</v>
      </c>
      <c r="J9047" t="s">
        <v>27</v>
      </c>
      <c r="K9047">
        <v>116</v>
      </c>
      <c r="L9047">
        <v>17.600000000000001</v>
      </c>
      <c r="M9047" t="s">
        <v>113</v>
      </c>
      <c r="N9047">
        <v>17.600000000000001</v>
      </c>
      <c r="P9047" cm="1">
        <f t="array" ref="P9047">IF(Q9047&gt;0,INDEX(Q9047:Q30771,MATCH(TRUE,INDEX(Q9047:Q30771="",,),0)-1),"")</f>
        <v>3</v>
      </c>
      <c r="Q9047">
        <v>2</v>
      </c>
      <c r="R9047">
        <f t="shared" si="144"/>
        <v>0</v>
      </c>
    </row>
    <row r="9048" spans="1:18" x14ac:dyDescent="0.3">
      <c r="A9048" t="s">
        <v>603</v>
      </c>
      <c r="B9048" s="1">
        <v>38484</v>
      </c>
      <c r="C9048" t="s">
        <v>16</v>
      </c>
      <c r="D9048" t="s">
        <v>698</v>
      </c>
      <c r="E9048" t="s">
        <v>699</v>
      </c>
      <c r="G9048" s="6" t="s">
        <v>29</v>
      </c>
      <c r="H9048" t="s">
        <v>64</v>
      </c>
      <c r="I9048" t="s">
        <v>26</v>
      </c>
      <c r="J9048" t="s">
        <v>27</v>
      </c>
      <c r="K9048">
        <v>36</v>
      </c>
      <c r="L9048">
        <v>6.85</v>
      </c>
      <c r="M9048" t="s">
        <v>113</v>
      </c>
      <c r="N9048">
        <v>6.85</v>
      </c>
      <c r="P9048" cm="1">
        <f t="array" ref="P9048">IF(Q9048&gt;0,INDEX(Q9048:Q30772,MATCH(TRUE,INDEX(Q9048:Q30772="",,),0)-1),"")</f>
        <v>3</v>
      </c>
      <c r="Q9048">
        <v>2</v>
      </c>
      <c r="R9048">
        <f t="shared" ref="R9048:R9111" si="145">IF(P9048="","",0)</f>
        <v>0</v>
      </c>
    </row>
    <row r="9049" spans="1:18" x14ac:dyDescent="0.3">
      <c r="A9049" t="s">
        <v>603</v>
      </c>
      <c r="B9049" s="1">
        <v>38484</v>
      </c>
      <c r="C9049" t="s">
        <v>16</v>
      </c>
      <c r="D9049" t="s">
        <v>698</v>
      </c>
      <c r="E9049" t="s">
        <v>699</v>
      </c>
      <c r="G9049" t="s">
        <v>19</v>
      </c>
      <c r="H9049" t="s">
        <v>41</v>
      </c>
      <c r="I9049" t="s">
        <v>21</v>
      </c>
      <c r="J9049" t="s">
        <v>22</v>
      </c>
      <c r="K9049">
        <v>239.6</v>
      </c>
      <c r="L9049">
        <v>230</v>
      </c>
      <c r="M9049" t="s">
        <v>530</v>
      </c>
      <c r="N9049">
        <v>268.5</v>
      </c>
      <c r="P9049" cm="1">
        <f t="array" ref="P9049">IF(Q9049&gt;0,INDEX(Q9049:Q30773,MATCH(TRUE,INDEX(Q9049:Q30773="",,),0)-1),"")</f>
        <v>3</v>
      </c>
      <c r="Q9049">
        <v>3</v>
      </c>
      <c r="R9049">
        <f t="shared" si="145"/>
        <v>0</v>
      </c>
    </row>
    <row r="9050" spans="1:18" x14ac:dyDescent="0.3">
      <c r="A9050" t="s">
        <v>603</v>
      </c>
      <c r="B9050" s="1">
        <v>38484</v>
      </c>
      <c r="C9050" t="s">
        <v>16</v>
      </c>
      <c r="D9050" t="s">
        <v>698</v>
      </c>
      <c r="E9050" t="s">
        <v>699</v>
      </c>
      <c r="G9050" s="6" t="s">
        <v>29</v>
      </c>
      <c r="H9050" t="s">
        <v>69</v>
      </c>
      <c r="I9050" t="s">
        <v>21</v>
      </c>
      <c r="J9050" t="s">
        <v>22</v>
      </c>
      <c r="K9050">
        <v>51.8</v>
      </c>
      <c r="L9050">
        <v>56</v>
      </c>
      <c r="M9050" t="s">
        <v>530</v>
      </c>
      <c r="N9050">
        <v>56</v>
      </c>
      <c r="P9050" cm="1">
        <f t="array" ref="P9050">IF(Q9050&gt;0,INDEX(Q9050:Q30774,MATCH(TRUE,INDEX(Q9050:Q30774="",,),0)-1),"")</f>
        <v>3</v>
      </c>
      <c r="Q9050">
        <v>3</v>
      </c>
      <c r="R9050">
        <f t="shared" si="145"/>
        <v>0</v>
      </c>
    </row>
    <row r="9051" spans="1:18" x14ac:dyDescent="0.3">
      <c r="A9051" t="s">
        <v>603</v>
      </c>
      <c r="B9051" s="1">
        <v>38484</v>
      </c>
      <c r="C9051" t="s">
        <v>16</v>
      </c>
      <c r="D9051" t="s">
        <v>698</v>
      </c>
      <c r="E9051" t="s">
        <v>699</v>
      </c>
      <c r="G9051" s="6" t="s">
        <v>29</v>
      </c>
      <c r="H9051" t="s">
        <v>28</v>
      </c>
      <c r="I9051" t="s">
        <v>21</v>
      </c>
      <c r="J9051" t="s">
        <v>22</v>
      </c>
      <c r="K9051">
        <v>40.299999999999997</v>
      </c>
      <c r="L9051">
        <v>72</v>
      </c>
      <c r="M9051" t="s">
        <v>530</v>
      </c>
      <c r="N9051">
        <v>72</v>
      </c>
      <c r="P9051" cm="1">
        <f t="array" ref="P9051">IF(Q9051&gt;0,INDEX(Q9051:Q30775,MATCH(TRUE,INDEX(Q9051:Q30775="",,),0)-1),"")</f>
        <v>3</v>
      </c>
      <c r="Q9051">
        <v>3</v>
      </c>
      <c r="R9051">
        <f t="shared" si="145"/>
        <v>0</v>
      </c>
    </row>
    <row r="9052" spans="1:18" x14ac:dyDescent="0.3">
      <c r="A9052" t="s">
        <v>603</v>
      </c>
      <c r="B9052" s="1">
        <v>38484</v>
      </c>
      <c r="C9052" t="s">
        <v>16</v>
      </c>
      <c r="D9052" t="s">
        <v>698</v>
      </c>
      <c r="E9052" t="s">
        <v>699</v>
      </c>
      <c r="G9052" s="6" t="s">
        <v>29</v>
      </c>
      <c r="H9052" t="s">
        <v>53</v>
      </c>
      <c r="I9052" t="s">
        <v>26</v>
      </c>
      <c r="J9052" t="s">
        <v>27</v>
      </c>
      <c r="K9052">
        <v>286</v>
      </c>
      <c r="L9052">
        <v>15</v>
      </c>
      <c r="M9052" t="s">
        <v>530</v>
      </c>
      <c r="N9052">
        <v>15</v>
      </c>
      <c r="P9052" cm="1">
        <f t="array" ref="P9052">IF(Q9052&gt;0,INDEX(Q9052:Q30776,MATCH(TRUE,INDEX(Q9052:Q30776="",,),0)-1),"")</f>
        <v>3</v>
      </c>
      <c r="Q9052">
        <v>3</v>
      </c>
      <c r="R9052">
        <f t="shared" si="145"/>
        <v>0</v>
      </c>
    </row>
    <row r="9053" spans="1:18" x14ac:dyDescent="0.3">
      <c r="A9053" t="s">
        <v>603</v>
      </c>
      <c r="B9053" s="1">
        <v>38484</v>
      </c>
      <c r="C9053" t="s">
        <v>16</v>
      </c>
      <c r="D9053" t="s">
        <v>698</v>
      </c>
      <c r="E9053" t="s">
        <v>699</v>
      </c>
      <c r="G9053" s="6" t="s">
        <v>29</v>
      </c>
      <c r="H9053" t="s">
        <v>69</v>
      </c>
      <c r="I9053" t="s">
        <v>26</v>
      </c>
      <c r="J9053" t="s">
        <v>27</v>
      </c>
      <c r="K9053">
        <v>82</v>
      </c>
      <c r="L9053">
        <v>9.1</v>
      </c>
      <c r="M9053" t="s">
        <v>530</v>
      </c>
      <c r="N9053">
        <v>9.1</v>
      </c>
      <c r="P9053" cm="1">
        <f t="array" ref="P9053">IF(Q9053&gt;0,INDEX(Q9053:Q30777,MATCH(TRUE,INDEX(Q9053:Q30777="",,),0)-1),"")</f>
        <v>3</v>
      </c>
      <c r="Q9053">
        <v>3</v>
      </c>
      <c r="R9053">
        <f t="shared" si="145"/>
        <v>0</v>
      </c>
    </row>
    <row r="9054" spans="1:18" x14ac:dyDescent="0.3">
      <c r="A9054" t="s">
        <v>603</v>
      </c>
      <c r="B9054" s="1">
        <v>38484</v>
      </c>
      <c r="C9054" t="s">
        <v>16</v>
      </c>
      <c r="D9054" t="s">
        <v>698</v>
      </c>
      <c r="E9054" t="s">
        <v>699</v>
      </c>
      <c r="G9054" s="6" t="s">
        <v>29</v>
      </c>
      <c r="H9054" t="s">
        <v>41</v>
      </c>
      <c r="I9054" t="s">
        <v>26</v>
      </c>
      <c r="J9054" t="s">
        <v>27</v>
      </c>
      <c r="K9054">
        <v>146</v>
      </c>
      <c r="L9054">
        <v>27.55</v>
      </c>
      <c r="M9054" t="s">
        <v>530</v>
      </c>
      <c r="N9054">
        <v>27.55</v>
      </c>
      <c r="P9054" cm="1">
        <f t="array" ref="P9054">IF(Q9054&gt;0,INDEX(Q9054:Q30778,MATCH(TRUE,INDEX(Q9054:Q30778="",,),0)-1),"")</f>
        <v>3</v>
      </c>
      <c r="Q9054">
        <v>3</v>
      </c>
      <c r="R9054">
        <f t="shared" si="145"/>
        <v>0</v>
      </c>
    </row>
    <row r="9055" spans="1:18" x14ac:dyDescent="0.3">
      <c r="A9055" t="s">
        <v>603</v>
      </c>
      <c r="B9055" s="1">
        <v>38484</v>
      </c>
      <c r="C9055" t="s">
        <v>16</v>
      </c>
      <c r="D9055" t="s">
        <v>698</v>
      </c>
      <c r="E9055" t="s">
        <v>699</v>
      </c>
      <c r="G9055" s="6" t="s">
        <v>29</v>
      </c>
      <c r="H9055" t="s">
        <v>28</v>
      </c>
      <c r="I9055" t="s">
        <v>26</v>
      </c>
      <c r="J9055" t="s">
        <v>27</v>
      </c>
      <c r="K9055">
        <v>116</v>
      </c>
      <c r="L9055">
        <v>17.600000000000001</v>
      </c>
      <c r="M9055" t="s">
        <v>530</v>
      </c>
      <c r="N9055">
        <v>17.600000000000001</v>
      </c>
      <c r="P9055" cm="1">
        <f t="array" ref="P9055">IF(Q9055&gt;0,INDEX(Q9055:Q30779,MATCH(TRUE,INDEX(Q9055:Q30779="",,),0)-1),"")</f>
        <v>3</v>
      </c>
      <c r="Q9055">
        <v>3</v>
      </c>
      <c r="R9055">
        <f t="shared" si="145"/>
        <v>0</v>
      </c>
    </row>
    <row r="9056" spans="1:18" x14ac:dyDescent="0.3">
      <c r="A9056" t="s">
        <v>603</v>
      </c>
      <c r="B9056" s="1">
        <v>38484</v>
      </c>
      <c r="C9056" t="s">
        <v>16</v>
      </c>
      <c r="D9056" t="s">
        <v>698</v>
      </c>
      <c r="E9056" t="s">
        <v>699</v>
      </c>
      <c r="G9056" s="6" t="s">
        <v>29</v>
      </c>
      <c r="H9056" t="s">
        <v>64</v>
      </c>
      <c r="I9056" t="s">
        <v>26</v>
      </c>
      <c r="J9056" t="s">
        <v>27</v>
      </c>
      <c r="K9056">
        <v>36</v>
      </c>
      <c r="L9056">
        <v>6.85</v>
      </c>
      <c r="M9056" t="s">
        <v>530</v>
      </c>
      <c r="N9056">
        <v>6.85</v>
      </c>
      <c r="P9056" cm="1">
        <f t="array" ref="P9056">IF(Q9056&gt;0,INDEX(Q9056:Q30780,MATCH(TRUE,INDEX(Q9056:Q30780="",,),0)-1),"")</f>
        <v>3</v>
      </c>
      <c r="Q9056">
        <v>3</v>
      </c>
      <c r="R9056">
        <f t="shared" si="145"/>
        <v>0</v>
      </c>
    </row>
    <row r="9057" spans="1:18" x14ac:dyDescent="0.3">
      <c r="P9057" t="str" cm="1">
        <f t="array" ref="P9057">IF(Q9057&gt;0,INDEX(Q9057:Q30781,MATCH(TRUE,INDEX(Q9057:Q30781="",,),0)-1),"")</f>
        <v/>
      </c>
      <c r="R9057" t="str">
        <f t="shared" si="145"/>
        <v/>
      </c>
    </row>
    <row r="9058" spans="1:18" x14ac:dyDescent="0.3">
      <c r="A9058" t="s">
        <v>603</v>
      </c>
      <c r="B9058" s="1">
        <v>38484</v>
      </c>
      <c r="C9058" t="s">
        <v>16</v>
      </c>
      <c r="D9058" t="s">
        <v>700</v>
      </c>
      <c r="E9058" t="s">
        <v>701</v>
      </c>
      <c r="G9058" t="s">
        <v>19</v>
      </c>
      <c r="H9058" t="s">
        <v>20</v>
      </c>
      <c r="I9058" t="s">
        <v>21</v>
      </c>
      <c r="J9058" t="s">
        <v>22</v>
      </c>
      <c r="K9058">
        <v>68</v>
      </c>
      <c r="L9058">
        <v>243</v>
      </c>
      <c r="M9058" t="s">
        <v>480</v>
      </c>
      <c r="N9058">
        <v>243</v>
      </c>
      <c r="O9058" t="s">
        <v>24</v>
      </c>
      <c r="P9058" cm="1">
        <f t="array" ref="P9058">IF(Q9058&gt;0,INDEX(Q9058:Q30782,MATCH(TRUE,INDEX(Q9058:Q30782="",,),0)-1),"")</f>
        <v>11</v>
      </c>
      <c r="Q9058">
        <v>1</v>
      </c>
      <c r="R9058">
        <f t="shared" si="145"/>
        <v>0</v>
      </c>
    </row>
    <row r="9059" spans="1:18" x14ac:dyDescent="0.3">
      <c r="A9059" t="s">
        <v>603</v>
      </c>
      <c r="B9059" s="1">
        <v>38484</v>
      </c>
      <c r="C9059" t="s">
        <v>16</v>
      </c>
      <c r="D9059" t="s">
        <v>700</v>
      </c>
      <c r="E9059" t="s">
        <v>701</v>
      </c>
      <c r="G9059" t="s">
        <v>19</v>
      </c>
      <c r="H9059" t="s">
        <v>25</v>
      </c>
      <c r="I9059" t="s">
        <v>21</v>
      </c>
      <c r="J9059" t="s">
        <v>22</v>
      </c>
      <c r="K9059">
        <v>68</v>
      </c>
      <c r="L9059">
        <v>54</v>
      </c>
      <c r="M9059" t="s">
        <v>480</v>
      </c>
      <c r="N9059">
        <v>54</v>
      </c>
      <c r="O9059" t="s">
        <v>24</v>
      </c>
      <c r="P9059" cm="1">
        <f t="array" ref="P9059">IF(Q9059&gt;0,INDEX(Q9059:Q30783,MATCH(TRUE,INDEX(Q9059:Q30783="",,),0)-1),"")</f>
        <v>11</v>
      </c>
      <c r="Q9059">
        <v>1</v>
      </c>
      <c r="R9059">
        <f t="shared" si="145"/>
        <v>0</v>
      </c>
    </row>
    <row r="9060" spans="1:18" x14ac:dyDescent="0.3">
      <c r="A9060" t="s">
        <v>603</v>
      </c>
      <c r="B9060" s="1">
        <v>38484</v>
      </c>
      <c r="C9060" t="s">
        <v>16</v>
      </c>
      <c r="D9060" t="s">
        <v>700</v>
      </c>
      <c r="E9060" t="s">
        <v>701</v>
      </c>
      <c r="G9060" t="s">
        <v>19</v>
      </c>
      <c r="H9060" t="s">
        <v>30</v>
      </c>
      <c r="I9060" t="s">
        <v>26</v>
      </c>
      <c r="J9060" t="s">
        <v>27</v>
      </c>
      <c r="K9060">
        <v>254</v>
      </c>
      <c r="L9060">
        <v>9.1999999999999993</v>
      </c>
      <c r="M9060" t="s">
        <v>480</v>
      </c>
      <c r="N9060">
        <v>9.1999999999999993</v>
      </c>
      <c r="O9060" t="s">
        <v>24</v>
      </c>
      <c r="P9060" cm="1">
        <f t="array" ref="P9060">IF(Q9060&gt;0,INDEX(Q9060:Q30784,MATCH(TRUE,INDEX(Q9060:Q30784="",,),0)-1),"")</f>
        <v>11</v>
      </c>
      <c r="Q9060">
        <v>1</v>
      </c>
      <c r="R9060">
        <f t="shared" si="145"/>
        <v>0</v>
      </c>
    </row>
    <row r="9061" spans="1:18" x14ac:dyDescent="0.3">
      <c r="A9061" t="s">
        <v>603</v>
      </c>
      <c r="B9061" s="1">
        <v>38484</v>
      </c>
      <c r="C9061" t="s">
        <v>16</v>
      </c>
      <c r="D9061" t="s">
        <v>700</v>
      </c>
      <c r="E9061" t="s">
        <v>701</v>
      </c>
      <c r="G9061" t="s">
        <v>19</v>
      </c>
      <c r="H9061" t="s">
        <v>53</v>
      </c>
      <c r="I9061" t="s">
        <v>26</v>
      </c>
      <c r="J9061" t="s">
        <v>27</v>
      </c>
      <c r="K9061">
        <v>122</v>
      </c>
      <c r="L9061">
        <v>16.3</v>
      </c>
      <c r="M9061" t="s">
        <v>480</v>
      </c>
      <c r="N9061">
        <v>16.3</v>
      </c>
      <c r="O9061" t="s">
        <v>24</v>
      </c>
      <c r="P9061" cm="1">
        <f t="array" ref="P9061">IF(Q9061&gt;0,INDEX(Q9061:Q30785,MATCH(TRUE,INDEX(Q9061:Q30785="",,),0)-1),"")</f>
        <v>11</v>
      </c>
      <c r="Q9061">
        <v>1</v>
      </c>
      <c r="R9061">
        <f t="shared" si="145"/>
        <v>0</v>
      </c>
    </row>
    <row r="9062" spans="1:18" x14ac:dyDescent="0.3">
      <c r="A9062" t="s">
        <v>603</v>
      </c>
      <c r="B9062" s="1">
        <v>38484</v>
      </c>
      <c r="C9062" t="s">
        <v>16</v>
      </c>
      <c r="D9062" t="s">
        <v>700</v>
      </c>
      <c r="E9062" t="s">
        <v>701</v>
      </c>
      <c r="G9062" t="s">
        <v>19</v>
      </c>
      <c r="H9062" t="s">
        <v>25</v>
      </c>
      <c r="I9062" t="s">
        <v>26</v>
      </c>
      <c r="J9062" t="s">
        <v>27</v>
      </c>
      <c r="K9062">
        <v>421</v>
      </c>
      <c r="L9062">
        <v>15.5</v>
      </c>
      <c r="M9062" t="s">
        <v>480</v>
      </c>
      <c r="N9062">
        <v>15.5</v>
      </c>
      <c r="O9062" t="s">
        <v>24</v>
      </c>
      <c r="P9062" cm="1">
        <f t="array" ref="P9062">IF(Q9062&gt;0,INDEX(Q9062:Q30786,MATCH(TRUE,INDEX(Q9062:Q30786="",,),0)-1),"")</f>
        <v>11</v>
      </c>
      <c r="Q9062">
        <v>1</v>
      </c>
      <c r="R9062">
        <f t="shared" si="145"/>
        <v>0</v>
      </c>
    </row>
    <row r="9063" spans="1:18" x14ac:dyDescent="0.3">
      <c r="A9063" t="s">
        <v>603</v>
      </c>
      <c r="B9063" s="1">
        <v>38484</v>
      </c>
      <c r="C9063" t="s">
        <v>16</v>
      </c>
      <c r="D9063" t="s">
        <v>700</v>
      </c>
      <c r="E9063" t="s">
        <v>701</v>
      </c>
      <c r="G9063" t="s">
        <v>19</v>
      </c>
      <c r="H9063" t="s">
        <v>43</v>
      </c>
      <c r="I9063" t="s">
        <v>26</v>
      </c>
      <c r="J9063" t="s">
        <v>27</v>
      </c>
      <c r="K9063">
        <v>240</v>
      </c>
      <c r="L9063">
        <v>8.8000000000000007</v>
      </c>
      <c r="M9063" t="s">
        <v>480</v>
      </c>
      <c r="N9063">
        <v>266.32</v>
      </c>
      <c r="O9063" t="s">
        <v>24</v>
      </c>
      <c r="P9063" cm="1">
        <f t="array" ref="P9063">IF(Q9063&gt;0,INDEX(Q9063:Q30787,MATCH(TRUE,INDEX(Q9063:Q30787="",,),0)-1),"")</f>
        <v>11</v>
      </c>
      <c r="Q9063">
        <v>1</v>
      </c>
      <c r="R9063">
        <f t="shared" si="145"/>
        <v>0</v>
      </c>
    </row>
    <row r="9064" spans="1:18" x14ac:dyDescent="0.3">
      <c r="A9064" t="s">
        <v>603</v>
      </c>
      <c r="B9064" s="1">
        <v>38484</v>
      </c>
      <c r="C9064" t="s">
        <v>16</v>
      </c>
      <c r="D9064" t="s">
        <v>700</v>
      </c>
      <c r="E9064" t="s">
        <v>701</v>
      </c>
      <c r="G9064" s="6" t="s">
        <v>29</v>
      </c>
      <c r="H9064" t="s">
        <v>30</v>
      </c>
      <c r="I9064" t="s">
        <v>21</v>
      </c>
      <c r="J9064" t="s">
        <v>22</v>
      </c>
      <c r="K9064">
        <v>11</v>
      </c>
      <c r="L9064">
        <v>66</v>
      </c>
      <c r="M9064" t="s">
        <v>480</v>
      </c>
      <c r="N9064">
        <v>66</v>
      </c>
      <c r="O9064" t="s">
        <v>24</v>
      </c>
      <c r="P9064" cm="1">
        <f t="array" ref="P9064">IF(Q9064&gt;0,INDEX(Q9064:Q30788,MATCH(TRUE,INDEX(Q9064:Q30788="",,),0)-1),"")</f>
        <v>11</v>
      </c>
      <c r="Q9064">
        <v>1</v>
      </c>
      <c r="R9064">
        <f t="shared" si="145"/>
        <v>0</v>
      </c>
    </row>
    <row r="9065" spans="1:18" x14ac:dyDescent="0.3">
      <c r="A9065" t="s">
        <v>603</v>
      </c>
      <c r="B9065" s="1">
        <v>38484</v>
      </c>
      <c r="C9065" t="s">
        <v>16</v>
      </c>
      <c r="D9065" t="s">
        <v>700</v>
      </c>
      <c r="E9065" t="s">
        <v>701</v>
      </c>
      <c r="G9065" s="6" t="s">
        <v>29</v>
      </c>
      <c r="H9065" t="s">
        <v>99</v>
      </c>
      <c r="I9065" t="s">
        <v>21</v>
      </c>
      <c r="J9065" t="s">
        <v>22</v>
      </c>
      <c r="K9065">
        <v>9</v>
      </c>
      <c r="L9065">
        <v>57</v>
      </c>
      <c r="M9065" t="s">
        <v>480</v>
      </c>
      <c r="N9065">
        <v>57</v>
      </c>
      <c r="O9065" t="s">
        <v>24</v>
      </c>
      <c r="P9065" cm="1">
        <f t="array" ref="P9065">IF(Q9065&gt;0,INDEX(Q9065:Q30789,MATCH(TRUE,INDEX(Q9065:Q30789="",,),0)-1),"")</f>
        <v>11</v>
      </c>
      <c r="Q9065">
        <v>1</v>
      </c>
      <c r="R9065">
        <f t="shared" si="145"/>
        <v>0</v>
      </c>
    </row>
    <row r="9066" spans="1:18" x14ac:dyDescent="0.3">
      <c r="A9066" t="s">
        <v>603</v>
      </c>
      <c r="B9066" s="1">
        <v>38484</v>
      </c>
      <c r="C9066" t="s">
        <v>16</v>
      </c>
      <c r="D9066" t="s">
        <v>700</v>
      </c>
      <c r="E9066" t="s">
        <v>701</v>
      </c>
      <c r="G9066" s="6" t="s">
        <v>29</v>
      </c>
      <c r="H9066" t="s">
        <v>53</v>
      </c>
      <c r="I9066" t="s">
        <v>21</v>
      </c>
      <c r="J9066" t="s">
        <v>22</v>
      </c>
      <c r="K9066">
        <v>15</v>
      </c>
      <c r="L9066">
        <v>43</v>
      </c>
      <c r="M9066" t="s">
        <v>480</v>
      </c>
      <c r="N9066">
        <v>43</v>
      </c>
      <c r="O9066" t="s">
        <v>24</v>
      </c>
      <c r="P9066" cm="1">
        <f t="array" ref="P9066">IF(Q9066&gt;0,INDEX(Q9066:Q30790,MATCH(TRUE,INDEX(Q9066:Q30790="",,),0)-1),"")</f>
        <v>11</v>
      </c>
      <c r="Q9066">
        <v>1</v>
      </c>
      <c r="R9066">
        <f t="shared" si="145"/>
        <v>0</v>
      </c>
    </row>
    <row r="9067" spans="1:18" x14ac:dyDescent="0.3">
      <c r="A9067" t="s">
        <v>603</v>
      </c>
      <c r="B9067" s="1">
        <v>38484</v>
      </c>
      <c r="C9067" t="s">
        <v>16</v>
      </c>
      <c r="D9067" t="s">
        <v>700</v>
      </c>
      <c r="E9067" t="s">
        <v>701</v>
      </c>
      <c r="G9067" s="6" t="s">
        <v>29</v>
      </c>
      <c r="H9067" t="s">
        <v>41</v>
      </c>
      <c r="I9067" t="s">
        <v>21</v>
      </c>
      <c r="J9067" t="s">
        <v>22</v>
      </c>
      <c r="K9067">
        <v>13</v>
      </c>
      <c r="L9067">
        <v>217</v>
      </c>
      <c r="M9067" t="s">
        <v>480</v>
      </c>
      <c r="N9067">
        <v>217</v>
      </c>
      <c r="O9067" t="s">
        <v>24</v>
      </c>
      <c r="P9067" cm="1">
        <f t="array" ref="P9067">IF(Q9067&gt;0,INDEX(Q9067:Q30791,MATCH(TRUE,INDEX(Q9067:Q30791="",,),0)-1),"")</f>
        <v>11</v>
      </c>
      <c r="Q9067">
        <v>1</v>
      </c>
      <c r="R9067">
        <f t="shared" si="145"/>
        <v>0</v>
      </c>
    </row>
    <row r="9068" spans="1:18" x14ac:dyDescent="0.3">
      <c r="A9068" t="s">
        <v>603</v>
      </c>
      <c r="B9068" s="1">
        <v>38484</v>
      </c>
      <c r="C9068" t="s">
        <v>16</v>
      </c>
      <c r="D9068" t="s">
        <v>700</v>
      </c>
      <c r="E9068" t="s">
        <v>701</v>
      </c>
      <c r="G9068" s="6" t="s">
        <v>29</v>
      </c>
      <c r="H9068" t="s">
        <v>99</v>
      </c>
      <c r="I9068" t="s">
        <v>26</v>
      </c>
      <c r="J9068" t="s">
        <v>27</v>
      </c>
      <c r="K9068">
        <v>122</v>
      </c>
      <c r="L9068">
        <v>8.5</v>
      </c>
      <c r="M9068" t="s">
        <v>480</v>
      </c>
      <c r="N9068">
        <v>8.5</v>
      </c>
      <c r="O9068" t="s">
        <v>24</v>
      </c>
      <c r="P9068" cm="1">
        <f t="array" ref="P9068">IF(Q9068&gt;0,INDEX(Q9068:Q30792,MATCH(TRUE,INDEX(Q9068:Q30792="",,),0)-1),"")</f>
        <v>11</v>
      </c>
      <c r="Q9068">
        <v>1</v>
      </c>
      <c r="R9068">
        <f t="shared" si="145"/>
        <v>0</v>
      </c>
    </row>
    <row r="9069" spans="1:18" x14ac:dyDescent="0.3">
      <c r="A9069" t="s">
        <v>603</v>
      </c>
      <c r="B9069" s="1">
        <v>38484</v>
      </c>
      <c r="C9069" t="s">
        <v>16</v>
      </c>
      <c r="D9069" t="s">
        <v>700</v>
      </c>
      <c r="E9069" t="s">
        <v>701</v>
      </c>
      <c r="G9069" s="6" t="s">
        <v>29</v>
      </c>
      <c r="H9069" t="s">
        <v>69</v>
      </c>
      <c r="I9069" t="s">
        <v>26</v>
      </c>
      <c r="J9069" t="s">
        <v>27</v>
      </c>
      <c r="K9069">
        <v>105</v>
      </c>
      <c r="L9069">
        <v>10</v>
      </c>
      <c r="M9069" t="s">
        <v>480</v>
      </c>
      <c r="N9069">
        <v>10</v>
      </c>
      <c r="O9069" t="s">
        <v>24</v>
      </c>
      <c r="P9069" cm="1">
        <f t="array" ref="P9069">IF(Q9069&gt;0,INDEX(Q9069:Q30793,MATCH(TRUE,INDEX(Q9069:Q30793="",,),0)-1),"")</f>
        <v>11</v>
      </c>
      <c r="Q9069">
        <v>1</v>
      </c>
      <c r="R9069">
        <f t="shared" si="145"/>
        <v>0</v>
      </c>
    </row>
    <row r="9070" spans="1:18" x14ac:dyDescent="0.3">
      <c r="A9070" t="s">
        <v>603</v>
      </c>
      <c r="B9070" s="1">
        <v>38484</v>
      </c>
      <c r="C9070" t="s">
        <v>16</v>
      </c>
      <c r="D9070" t="s">
        <v>700</v>
      </c>
      <c r="E9070" t="s">
        <v>701</v>
      </c>
      <c r="G9070" s="6" t="s">
        <v>29</v>
      </c>
      <c r="H9070" t="s">
        <v>41</v>
      </c>
      <c r="I9070" t="s">
        <v>26</v>
      </c>
      <c r="J9070" t="s">
        <v>27</v>
      </c>
      <c r="K9070">
        <v>24</v>
      </c>
      <c r="L9070">
        <v>29.2</v>
      </c>
      <c r="M9070" t="s">
        <v>480</v>
      </c>
      <c r="N9070">
        <v>29.2</v>
      </c>
      <c r="O9070" t="s">
        <v>24</v>
      </c>
      <c r="P9070" cm="1">
        <f t="array" ref="P9070">IF(Q9070&gt;0,INDEX(Q9070:Q30794,MATCH(TRUE,INDEX(Q9070:Q30794="",,),0)-1),"")</f>
        <v>11</v>
      </c>
      <c r="Q9070">
        <v>1</v>
      </c>
      <c r="R9070">
        <f t="shared" si="145"/>
        <v>0</v>
      </c>
    </row>
    <row r="9071" spans="1:18" x14ac:dyDescent="0.3">
      <c r="A9071" t="s">
        <v>603</v>
      </c>
      <c r="B9071" s="1">
        <v>38484</v>
      </c>
      <c r="C9071" t="s">
        <v>16</v>
      </c>
      <c r="D9071" t="s">
        <v>700</v>
      </c>
      <c r="E9071" t="s">
        <v>701</v>
      </c>
      <c r="G9071" t="s">
        <v>19</v>
      </c>
      <c r="H9071" t="s">
        <v>20</v>
      </c>
      <c r="I9071" t="s">
        <v>21</v>
      </c>
      <c r="J9071" t="s">
        <v>22</v>
      </c>
      <c r="K9071">
        <v>68</v>
      </c>
      <c r="L9071">
        <v>243</v>
      </c>
      <c r="M9071" t="s">
        <v>31</v>
      </c>
      <c r="N9071">
        <v>947.39</v>
      </c>
      <c r="P9071" cm="1">
        <f t="array" ref="P9071">IF(Q9071&gt;0,INDEX(Q9071:Q30795,MATCH(TRUE,INDEX(Q9071:Q30795="",,),0)-1),"")</f>
        <v>11</v>
      </c>
      <c r="Q9071">
        <v>2</v>
      </c>
      <c r="R9071">
        <f t="shared" si="145"/>
        <v>0</v>
      </c>
    </row>
    <row r="9072" spans="1:18" x14ac:dyDescent="0.3">
      <c r="A9072" t="s">
        <v>603</v>
      </c>
      <c r="B9072" s="1">
        <v>38484</v>
      </c>
      <c r="C9072" t="s">
        <v>16</v>
      </c>
      <c r="D9072" t="s">
        <v>700</v>
      </c>
      <c r="E9072" t="s">
        <v>701</v>
      </c>
      <c r="G9072" t="s">
        <v>19</v>
      </c>
      <c r="H9072" t="s">
        <v>25</v>
      </c>
      <c r="I9072" t="s">
        <v>21</v>
      </c>
      <c r="J9072" t="s">
        <v>22</v>
      </c>
      <c r="K9072">
        <v>68</v>
      </c>
      <c r="L9072">
        <v>54</v>
      </c>
      <c r="M9072" t="s">
        <v>31</v>
      </c>
      <c r="N9072">
        <v>54</v>
      </c>
      <c r="P9072" cm="1">
        <f t="array" ref="P9072">IF(Q9072&gt;0,INDEX(Q9072:Q30796,MATCH(TRUE,INDEX(Q9072:Q30796="",,),0)-1),"")</f>
        <v>11</v>
      </c>
      <c r="Q9072">
        <v>2</v>
      </c>
      <c r="R9072">
        <f t="shared" si="145"/>
        <v>0</v>
      </c>
    </row>
    <row r="9073" spans="1:18" x14ac:dyDescent="0.3">
      <c r="A9073" t="s">
        <v>603</v>
      </c>
      <c r="B9073" s="1">
        <v>38484</v>
      </c>
      <c r="C9073" t="s">
        <v>16</v>
      </c>
      <c r="D9073" t="s">
        <v>700</v>
      </c>
      <c r="E9073" t="s">
        <v>701</v>
      </c>
      <c r="G9073" t="s">
        <v>19</v>
      </c>
      <c r="H9073" t="s">
        <v>30</v>
      </c>
      <c r="I9073" t="s">
        <v>26</v>
      </c>
      <c r="J9073" t="s">
        <v>27</v>
      </c>
      <c r="K9073">
        <v>254</v>
      </c>
      <c r="L9073">
        <v>9.1999999999999993</v>
      </c>
      <c r="M9073" t="s">
        <v>31</v>
      </c>
      <c r="N9073">
        <v>9.1999999999999993</v>
      </c>
      <c r="P9073" cm="1">
        <f t="array" ref="P9073">IF(Q9073&gt;0,INDEX(Q9073:Q30797,MATCH(TRUE,INDEX(Q9073:Q30797="",,),0)-1),"")</f>
        <v>11</v>
      </c>
      <c r="Q9073">
        <v>2</v>
      </c>
      <c r="R9073">
        <f t="shared" si="145"/>
        <v>0</v>
      </c>
    </row>
    <row r="9074" spans="1:18" x14ac:dyDescent="0.3">
      <c r="A9074" t="s">
        <v>603</v>
      </c>
      <c r="B9074" s="1">
        <v>38484</v>
      </c>
      <c r="C9074" t="s">
        <v>16</v>
      </c>
      <c r="D9074" t="s">
        <v>700</v>
      </c>
      <c r="E9074" t="s">
        <v>701</v>
      </c>
      <c r="G9074" t="s">
        <v>19</v>
      </c>
      <c r="H9074" t="s">
        <v>53</v>
      </c>
      <c r="I9074" t="s">
        <v>26</v>
      </c>
      <c r="J9074" t="s">
        <v>27</v>
      </c>
      <c r="K9074">
        <v>122</v>
      </c>
      <c r="L9074">
        <v>16.3</v>
      </c>
      <c r="M9074" t="s">
        <v>31</v>
      </c>
      <c r="N9074">
        <v>16.3</v>
      </c>
      <c r="P9074" cm="1">
        <f t="array" ref="P9074">IF(Q9074&gt;0,INDEX(Q9074:Q30798,MATCH(TRUE,INDEX(Q9074:Q30798="",,),0)-1),"")</f>
        <v>11</v>
      </c>
      <c r="Q9074">
        <v>2</v>
      </c>
      <c r="R9074">
        <f t="shared" si="145"/>
        <v>0</v>
      </c>
    </row>
    <row r="9075" spans="1:18" x14ac:dyDescent="0.3">
      <c r="A9075" t="s">
        <v>603</v>
      </c>
      <c r="B9075" s="1">
        <v>38484</v>
      </c>
      <c r="C9075" t="s">
        <v>16</v>
      </c>
      <c r="D9075" t="s">
        <v>700</v>
      </c>
      <c r="E9075" t="s">
        <v>701</v>
      </c>
      <c r="G9075" t="s">
        <v>19</v>
      </c>
      <c r="H9075" t="s">
        <v>25</v>
      </c>
      <c r="I9075" t="s">
        <v>26</v>
      </c>
      <c r="J9075" t="s">
        <v>27</v>
      </c>
      <c r="K9075">
        <v>421</v>
      </c>
      <c r="L9075">
        <v>15.5</v>
      </c>
      <c r="M9075" t="s">
        <v>31</v>
      </c>
      <c r="N9075">
        <v>15.5</v>
      </c>
      <c r="P9075" cm="1">
        <f t="array" ref="P9075">IF(Q9075&gt;0,INDEX(Q9075:Q30799,MATCH(TRUE,INDEX(Q9075:Q30799="",,),0)-1),"")</f>
        <v>11</v>
      </c>
      <c r="Q9075">
        <v>2</v>
      </c>
      <c r="R9075">
        <f t="shared" si="145"/>
        <v>0</v>
      </c>
    </row>
    <row r="9076" spans="1:18" x14ac:dyDescent="0.3">
      <c r="A9076" t="s">
        <v>603</v>
      </c>
      <c r="B9076" s="1">
        <v>38484</v>
      </c>
      <c r="C9076" t="s">
        <v>16</v>
      </c>
      <c r="D9076" t="s">
        <v>700</v>
      </c>
      <c r="E9076" t="s">
        <v>701</v>
      </c>
      <c r="G9076" t="s">
        <v>19</v>
      </c>
      <c r="H9076" t="s">
        <v>43</v>
      </c>
      <c r="I9076" t="s">
        <v>26</v>
      </c>
      <c r="J9076" t="s">
        <v>27</v>
      </c>
      <c r="K9076">
        <v>240</v>
      </c>
      <c r="L9076">
        <v>8.8000000000000007</v>
      </c>
      <c r="M9076" t="s">
        <v>31</v>
      </c>
      <c r="N9076">
        <v>8.8000000000000007</v>
      </c>
      <c r="P9076" cm="1">
        <f t="array" ref="P9076">IF(Q9076&gt;0,INDEX(Q9076:Q30800,MATCH(TRUE,INDEX(Q9076:Q30800="",,),0)-1),"")</f>
        <v>11</v>
      </c>
      <c r="Q9076">
        <v>2</v>
      </c>
      <c r="R9076">
        <f t="shared" si="145"/>
        <v>0</v>
      </c>
    </row>
    <row r="9077" spans="1:18" x14ac:dyDescent="0.3">
      <c r="A9077" t="s">
        <v>603</v>
      </c>
      <c r="B9077" s="1">
        <v>38484</v>
      </c>
      <c r="C9077" t="s">
        <v>16</v>
      </c>
      <c r="D9077" t="s">
        <v>700</v>
      </c>
      <c r="E9077" t="s">
        <v>701</v>
      </c>
      <c r="G9077" s="6" t="s">
        <v>29</v>
      </c>
      <c r="H9077" t="s">
        <v>30</v>
      </c>
      <c r="I9077" t="s">
        <v>21</v>
      </c>
      <c r="J9077" t="s">
        <v>22</v>
      </c>
      <c r="K9077">
        <v>11</v>
      </c>
      <c r="L9077">
        <v>66</v>
      </c>
      <c r="M9077" t="s">
        <v>31</v>
      </c>
      <c r="N9077">
        <v>66</v>
      </c>
      <c r="P9077" cm="1">
        <f t="array" ref="P9077">IF(Q9077&gt;0,INDEX(Q9077:Q30801,MATCH(TRUE,INDEX(Q9077:Q30801="",,),0)-1),"")</f>
        <v>11</v>
      </c>
      <c r="Q9077">
        <v>2</v>
      </c>
      <c r="R9077">
        <f t="shared" si="145"/>
        <v>0</v>
      </c>
    </row>
    <row r="9078" spans="1:18" x14ac:dyDescent="0.3">
      <c r="A9078" t="s">
        <v>603</v>
      </c>
      <c r="B9078" s="1">
        <v>38484</v>
      </c>
      <c r="C9078" t="s">
        <v>16</v>
      </c>
      <c r="D9078" t="s">
        <v>700</v>
      </c>
      <c r="E9078" t="s">
        <v>701</v>
      </c>
      <c r="G9078" s="6" t="s">
        <v>29</v>
      </c>
      <c r="H9078" t="s">
        <v>99</v>
      </c>
      <c r="I9078" t="s">
        <v>21</v>
      </c>
      <c r="J9078" t="s">
        <v>22</v>
      </c>
      <c r="K9078">
        <v>9</v>
      </c>
      <c r="L9078">
        <v>57</v>
      </c>
      <c r="M9078" t="s">
        <v>31</v>
      </c>
      <c r="N9078">
        <v>57</v>
      </c>
      <c r="P9078" cm="1">
        <f t="array" ref="P9078">IF(Q9078&gt;0,INDEX(Q9078:Q30802,MATCH(TRUE,INDEX(Q9078:Q30802="",,),0)-1),"")</f>
        <v>11</v>
      </c>
      <c r="Q9078">
        <v>2</v>
      </c>
      <c r="R9078">
        <f t="shared" si="145"/>
        <v>0</v>
      </c>
    </row>
    <row r="9079" spans="1:18" x14ac:dyDescent="0.3">
      <c r="A9079" t="s">
        <v>603</v>
      </c>
      <c r="B9079" s="1">
        <v>38484</v>
      </c>
      <c r="C9079" t="s">
        <v>16</v>
      </c>
      <c r="D9079" t="s">
        <v>700</v>
      </c>
      <c r="E9079" t="s">
        <v>701</v>
      </c>
      <c r="G9079" s="6" t="s">
        <v>29</v>
      </c>
      <c r="H9079" t="s">
        <v>53</v>
      </c>
      <c r="I9079" t="s">
        <v>21</v>
      </c>
      <c r="J9079" t="s">
        <v>22</v>
      </c>
      <c r="K9079">
        <v>15</v>
      </c>
      <c r="L9079">
        <v>43</v>
      </c>
      <c r="M9079" t="s">
        <v>31</v>
      </c>
      <c r="N9079">
        <v>43</v>
      </c>
      <c r="P9079" cm="1">
        <f t="array" ref="P9079">IF(Q9079&gt;0,INDEX(Q9079:Q30803,MATCH(TRUE,INDEX(Q9079:Q30803="",,),0)-1),"")</f>
        <v>11</v>
      </c>
      <c r="Q9079">
        <v>2</v>
      </c>
      <c r="R9079">
        <f t="shared" si="145"/>
        <v>0</v>
      </c>
    </row>
    <row r="9080" spans="1:18" x14ac:dyDescent="0.3">
      <c r="A9080" t="s">
        <v>603</v>
      </c>
      <c r="B9080" s="1">
        <v>38484</v>
      </c>
      <c r="C9080" t="s">
        <v>16</v>
      </c>
      <c r="D9080" t="s">
        <v>700</v>
      </c>
      <c r="E9080" t="s">
        <v>701</v>
      </c>
      <c r="G9080" s="6" t="s">
        <v>29</v>
      </c>
      <c r="H9080" t="s">
        <v>41</v>
      </c>
      <c r="I9080" t="s">
        <v>21</v>
      </c>
      <c r="J9080" t="s">
        <v>22</v>
      </c>
      <c r="K9080">
        <v>13</v>
      </c>
      <c r="L9080">
        <v>217</v>
      </c>
      <c r="M9080" t="s">
        <v>31</v>
      </c>
      <c r="N9080">
        <v>217</v>
      </c>
      <c r="P9080" cm="1">
        <f t="array" ref="P9080">IF(Q9080&gt;0,INDEX(Q9080:Q30804,MATCH(TRUE,INDEX(Q9080:Q30804="",,),0)-1),"")</f>
        <v>11</v>
      </c>
      <c r="Q9080">
        <v>2</v>
      </c>
      <c r="R9080">
        <f t="shared" si="145"/>
        <v>0</v>
      </c>
    </row>
    <row r="9081" spans="1:18" x14ac:dyDescent="0.3">
      <c r="A9081" t="s">
        <v>603</v>
      </c>
      <c r="B9081" s="1">
        <v>38484</v>
      </c>
      <c r="C9081" t="s">
        <v>16</v>
      </c>
      <c r="D9081" t="s">
        <v>700</v>
      </c>
      <c r="E9081" t="s">
        <v>701</v>
      </c>
      <c r="G9081" s="6" t="s">
        <v>29</v>
      </c>
      <c r="H9081" t="s">
        <v>99</v>
      </c>
      <c r="I9081" t="s">
        <v>26</v>
      </c>
      <c r="J9081" t="s">
        <v>27</v>
      </c>
      <c r="K9081">
        <v>122</v>
      </c>
      <c r="L9081">
        <v>8.5</v>
      </c>
      <c r="M9081" t="s">
        <v>31</v>
      </c>
      <c r="N9081">
        <v>8.5</v>
      </c>
      <c r="P9081" cm="1">
        <f t="array" ref="P9081">IF(Q9081&gt;0,INDEX(Q9081:Q30805,MATCH(TRUE,INDEX(Q9081:Q30805="",,),0)-1),"")</f>
        <v>11</v>
      </c>
      <c r="Q9081">
        <v>2</v>
      </c>
      <c r="R9081">
        <f t="shared" si="145"/>
        <v>0</v>
      </c>
    </row>
    <row r="9082" spans="1:18" x14ac:dyDescent="0.3">
      <c r="A9082" t="s">
        <v>603</v>
      </c>
      <c r="B9082" s="1">
        <v>38484</v>
      </c>
      <c r="C9082" t="s">
        <v>16</v>
      </c>
      <c r="D9082" t="s">
        <v>700</v>
      </c>
      <c r="E9082" t="s">
        <v>701</v>
      </c>
      <c r="G9082" s="6" t="s">
        <v>29</v>
      </c>
      <c r="H9082" t="s">
        <v>69</v>
      </c>
      <c r="I9082" t="s">
        <v>26</v>
      </c>
      <c r="J9082" t="s">
        <v>27</v>
      </c>
      <c r="K9082">
        <v>105</v>
      </c>
      <c r="L9082">
        <v>10</v>
      </c>
      <c r="M9082" t="s">
        <v>31</v>
      </c>
      <c r="N9082">
        <v>10</v>
      </c>
      <c r="P9082" cm="1">
        <f t="array" ref="P9082">IF(Q9082&gt;0,INDEX(Q9082:Q30806,MATCH(TRUE,INDEX(Q9082:Q30806="",,),0)-1),"")</f>
        <v>11</v>
      </c>
      <c r="Q9082">
        <v>2</v>
      </c>
      <c r="R9082">
        <f t="shared" si="145"/>
        <v>0</v>
      </c>
    </row>
    <row r="9083" spans="1:18" x14ac:dyDescent="0.3">
      <c r="A9083" t="s">
        <v>603</v>
      </c>
      <c r="B9083" s="1">
        <v>38484</v>
      </c>
      <c r="C9083" t="s">
        <v>16</v>
      </c>
      <c r="D9083" t="s">
        <v>700</v>
      </c>
      <c r="E9083" t="s">
        <v>701</v>
      </c>
      <c r="G9083" s="6" t="s">
        <v>29</v>
      </c>
      <c r="H9083" t="s">
        <v>41</v>
      </c>
      <c r="I9083" t="s">
        <v>26</v>
      </c>
      <c r="J9083" t="s">
        <v>27</v>
      </c>
      <c r="K9083">
        <v>24</v>
      </c>
      <c r="L9083">
        <v>29.2</v>
      </c>
      <c r="M9083" t="s">
        <v>31</v>
      </c>
      <c r="N9083">
        <v>29.2</v>
      </c>
      <c r="P9083" cm="1">
        <f t="array" ref="P9083">IF(Q9083&gt;0,INDEX(Q9083:Q30807,MATCH(TRUE,INDEX(Q9083:Q30807="",,),0)-1),"")</f>
        <v>11</v>
      </c>
      <c r="Q9083">
        <v>2</v>
      </c>
      <c r="R9083">
        <f t="shared" si="145"/>
        <v>0</v>
      </c>
    </row>
    <row r="9084" spans="1:18" x14ac:dyDescent="0.3">
      <c r="A9084" t="s">
        <v>603</v>
      </c>
      <c r="B9084" s="1">
        <v>38484</v>
      </c>
      <c r="C9084" t="s">
        <v>16</v>
      </c>
      <c r="D9084" t="s">
        <v>700</v>
      </c>
      <c r="E9084" t="s">
        <v>701</v>
      </c>
      <c r="G9084" t="s">
        <v>19</v>
      </c>
      <c r="H9084" t="s">
        <v>20</v>
      </c>
      <c r="I9084" t="s">
        <v>21</v>
      </c>
      <c r="J9084" t="s">
        <v>22</v>
      </c>
      <c r="K9084">
        <v>68</v>
      </c>
      <c r="L9084">
        <v>243</v>
      </c>
      <c r="M9084" t="s">
        <v>59</v>
      </c>
      <c r="N9084">
        <v>690</v>
      </c>
      <c r="P9084" cm="1">
        <f t="array" ref="P9084">IF(Q9084&gt;0,INDEX(Q9084:Q30808,MATCH(TRUE,INDEX(Q9084:Q30808="",,),0)-1),"")</f>
        <v>11</v>
      </c>
      <c r="Q9084">
        <v>3</v>
      </c>
      <c r="R9084">
        <f t="shared" si="145"/>
        <v>0</v>
      </c>
    </row>
    <row r="9085" spans="1:18" x14ac:dyDescent="0.3">
      <c r="A9085" t="s">
        <v>603</v>
      </c>
      <c r="B9085" s="1">
        <v>38484</v>
      </c>
      <c r="C9085" t="s">
        <v>16</v>
      </c>
      <c r="D9085" t="s">
        <v>700</v>
      </c>
      <c r="E9085" t="s">
        <v>701</v>
      </c>
      <c r="G9085" t="s">
        <v>19</v>
      </c>
      <c r="H9085" t="s">
        <v>25</v>
      </c>
      <c r="I9085" t="s">
        <v>21</v>
      </c>
      <c r="J9085" t="s">
        <v>22</v>
      </c>
      <c r="K9085">
        <v>68</v>
      </c>
      <c r="L9085">
        <v>54</v>
      </c>
      <c r="M9085" t="s">
        <v>59</v>
      </c>
      <c r="N9085">
        <v>110</v>
      </c>
      <c r="P9085" cm="1">
        <f t="array" ref="P9085">IF(Q9085&gt;0,INDEX(Q9085:Q30809,MATCH(TRUE,INDEX(Q9085:Q30809="",,),0)-1),"")</f>
        <v>11</v>
      </c>
      <c r="Q9085">
        <v>3</v>
      </c>
      <c r="R9085">
        <f t="shared" si="145"/>
        <v>0</v>
      </c>
    </row>
    <row r="9086" spans="1:18" x14ac:dyDescent="0.3">
      <c r="A9086" t="s">
        <v>603</v>
      </c>
      <c r="B9086" s="1">
        <v>38484</v>
      </c>
      <c r="C9086" t="s">
        <v>16</v>
      </c>
      <c r="D9086" t="s">
        <v>700</v>
      </c>
      <c r="E9086" t="s">
        <v>701</v>
      </c>
      <c r="G9086" t="s">
        <v>19</v>
      </c>
      <c r="H9086" t="s">
        <v>30</v>
      </c>
      <c r="I9086" t="s">
        <v>26</v>
      </c>
      <c r="J9086" t="s">
        <v>27</v>
      </c>
      <c r="K9086">
        <v>254</v>
      </c>
      <c r="L9086">
        <v>9.1999999999999993</v>
      </c>
      <c r="M9086" t="s">
        <v>59</v>
      </c>
      <c r="N9086">
        <v>20</v>
      </c>
      <c r="P9086" cm="1">
        <f t="array" ref="P9086">IF(Q9086&gt;0,INDEX(Q9086:Q30810,MATCH(TRUE,INDEX(Q9086:Q30810="",,),0)-1),"")</f>
        <v>11</v>
      </c>
      <c r="Q9086">
        <v>3</v>
      </c>
      <c r="R9086">
        <f t="shared" si="145"/>
        <v>0</v>
      </c>
    </row>
    <row r="9087" spans="1:18" x14ac:dyDescent="0.3">
      <c r="A9087" t="s">
        <v>603</v>
      </c>
      <c r="B9087" s="1">
        <v>38484</v>
      </c>
      <c r="C9087" t="s">
        <v>16</v>
      </c>
      <c r="D9087" t="s">
        <v>700</v>
      </c>
      <c r="E9087" t="s">
        <v>701</v>
      </c>
      <c r="G9087" t="s">
        <v>19</v>
      </c>
      <c r="H9087" t="s">
        <v>53</v>
      </c>
      <c r="I9087" t="s">
        <v>26</v>
      </c>
      <c r="J9087" t="s">
        <v>27</v>
      </c>
      <c r="K9087">
        <v>122</v>
      </c>
      <c r="L9087">
        <v>16.3</v>
      </c>
      <c r="M9087" t="s">
        <v>59</v>
      </c>
      <c r="N9087">
        <v>30</v>
      </c>
      <c r="P9087" cm="1">
        <f t="array" ref="P9087">IF(Q9087&gt;0,INDEX(Q9087:Q30811,MATCH(TRUE,INDEX(Q9087:Q30811="",,),0)-1),"")</f>
        <v>11</v>
      </c>
      <c r="Q9087">
        <v>3</v>
      </c>
      <c r="R9087">
        <f t="shared" si="145"/>
        <v>0</v>
      </c>
    </row>
    <row r="9088" spans="1:18" x14ac:dyDescent="0.3">
      <c r="A9088" t="s">
        <v>603</v>
      </c>
      <c r="B9088" s="1">
        <v>38484</v>
      </c>
      <c r="C9088" t="s">
        <v>16</v>
      </c>
      <c r="D9088" t="s">
        <v>700</v>
      </c>
      <c r="E9088" t="s">
        <v>701</v>
      </c>
      <c r="G9088" t="s">
        <v>19</v>
      </c>
      <c r="H9088" t="s">
        <v>25</v>
      </c>
      <c r="I9088" t="s">
        <v>26</v>
      </c>
      <c r="J9088" t="s">
        <v>27</v>
      </c>
      <c r="K9088">
        <v>421</v>
      </c>
      <c r="L9088">
        <v>15.5</v>
      </c>
      <c r="M9088" t="s">
        <v>59</v>
      </c>
      <c r="N9088">
        <v>30</v>
      </c>
      <c r="P9088" cm="1">
        <f t="array" ref="P9088">IF(Q9088&gt;0,INDEX(Q9088:Q30812,MATCH(TRUE,INDEX(Q9088:Q30812="",,),0)-1),"")</f>
        <v>11</v>
      </c>
      <c r="Q9088">
        <v>3</v>
      </c>
      <c r="R9088">
        <f t="shared" si="145"/>
        <v>0</v>
      </c>
    </row>
    <row r="9089" spans="1:18" x14ac:dyDescent="0.3">
      <c r="A9089" t="s">
        <v>603</v>
      </c>
      <c r="B9089" s="1">
        <v>38484</v>
      </c>
      <c r="C9089" t="s">
        <v>16</v>
      </c>
      <c r="D9089" t="s">
        <v>700</v>
      </c>
      <c r="E9089" t="s">
        <v>701</v>
      </c>
      <c r="G9089" t="s">
        <v>19</v>
      </c>
      <c r="H9089" t="s">
        <v>43</v>
      </c>
      <c r="I9089" t="s">
        <v>26</v>
      </c>
      <c r="J9089" t="s">
        <v>27</v>
      </c>
      <c r="K9089">
        <v>240</v>
      </c>
      <c r="L9089">
        <v>8.8000000000000007</v>
      </c>
      <c r="M9089" t="s">
        <v>59</v>
      </c>
      <c r="N9089">
        <v>12</v>
      </c>
      <c r="P9089" cm="1">
        <f t="array" ref="P9089">IF(Q9089&gt;0,INDEX(Q9089:Q30813,MATCH(TRUE,INDEX(Q9089:Q30813="",,),0)-1),"")</f>
        <v>11</v>
      </c>
      <c r="Q9089">
        <v>3</v>
      </c>
      <c r="R9089">
        <f t="shared" si="145"/>
        <v>0</v>
      </c>
    </row>
    <row r="9090" spans="1:18" x14ac:dyDescent="0.3">
      <c r="A9090" t="s">
        <v>603</v>
      </c>
      <c r="B9090" s="1">
        <v>38484</v>
      </c>
      <c r="C9090" t="s">
        <v>16</v>
      </c>
      <c r="D9090" t="s">
        <v>700</v>
      </c>
      <c r="E9090" t="s">
        <v>701</v>
      </c>
      <c r="G9090" s="6" t="s">
        <v>29</v>
      </c>
      <c r="H9090" t="s">
        <v>30</v>
      </c>
      <c r="I9090" t="s">
        <v>21</v>
      </c>
      <c r="J9090" t="s">
        <v>22</v>
      </c>
      <c r="K9090">
        <v>11</v>
      </c>
      <c r="L9090">
        <v>66</v>
      </c>
      <c r="M9090" t="s">
        <v>59</v>
      </c>
      <c r="N9090">
        <v>66</v>
      </c>
      <c r="P9090" cm="1">
        <f t="array" ref="P9090">IF(Q9090&gt;0,INDEX(Q9090:Q30814,MATCH(TRUE,INDEX(Q9090:Q30814="",,),0)-1),"")</f>
        <v>11</v>
      </c>
      <c r="Q9090">
        <v>3</v>
      </c>
      <c r="R9090">
        <f t="shared" si="145"/>
        <v>0</v>
      </c>
    </row>
    <row r="9091" spans="1:18" x14ac:dyDescent="0.3">
      <c r="A9091" t="s">
        <v>603</v>
      </c>
      <c r="B9091" s="1">
        <v>38484</v>
      </c>
      <c r="C9091" t="s">
        <v>16</v>
      </c>
      <c r="D9091" t="s">
        <v>700</v>
      </c>
      <c r="E9091" t="s">
        <v>701</v>
      </c>
      <c r="G9091" s="6" t="s">
        <v>29</v>
      </c>
      <c r="H9091" t="s">
        <v>99</v>
      </c>
      <c r="I9091" t="s">
        <v>21</v>
      </c>
      <c r="J9091" t="s">
        <v>22</v>
      </c>
      <c r="K9091">
        <v>9</v>
      </c>
      <c r="L9091">
        <v>57</v>
      </c>
      <c r="M9091" t="s">
        <v>59</v>
      </c>
      <c r="N9091">
        <v>57</v>
      </c>
      <c r="P9091" cm="1">
        <f t="array" ref="P9091">IF(Q9091&gt;0,INDEX(Q9091:Q30815,MATCH(TRUE,INDEX(Q9091:Q30815="",,),0)-1),"")</f>
        <v>11</v>
      </c>
      <c r="Q9091">
        <v>3</v>
      </c>
      <c r="R9091">
        <f t="shared" si="145"/>
        <v>0</v>
      </c>
    </row>
    <row r="9092" spans="1:18" x14ac:dyDescent="0.3">
      <c r="A9092" t="s">
        <v>603</v>
      </c>
      <c r="B9092" s="1">
        <v>38484</v>
      </c>
      <c r="C9092" t="s">
        <v>16</v>
      </c>
      <c r="D9092" t="s">
        <v>700</v>
      </c>
      <c r="E9092" t="s">
        <v>701</v>
      </c>
      <c r="G9092" s="6" t="s">
        <v>29</v>
      </c>
      <c r="H9092" t="s">
        <v>53</v>
      </c>
      <c r="I9092" t="s">
        <v>21</v>
      </c>
      <c r="J9092" t="s">
        <v>22</v>
      </c>
      <c r="K9092">
        <v>15</v>
      </c>
      <c r="L9092">
        <v>43</v>
      </c>
      <c r="M9092" t="s">
        <v>59</v>
      </c>
      <c r="N9092">
        <v>43</v>
      </c>
      <c r="P9092" cm="1">
        <f t="array" ref="P9092">IF(Q9092&gt;0,INDEX(Q9092:Q30816,MATCH(TRUE,INDEX(Q9092:Q30816="",,),0)-1),"")</f>
        <v>11</v>
      </c>
      <c r="Q9092">
        <v>3</v>
      </c>
      <c r="R9092">
        <f t="shared" si="145"/>
        <v>0</v>
      </c>
    </row>
    <row r="9093" spans="1:18" x14ac:dyDescent="0.3">
      <c r="A9093" t="s">
        <v>603</v>
      </c>
      <c r="B9093" s="1">
        <v>38484</v>
      </c>
      <c r="C9093" t="s">
        <v>16</v>
      </c>
      <c r="D9093" t="s">
        <v>700</v>
      </c>
      <c r="E9093" t="s">
        <v>701</v>
      </c>
      <c r="G9093" s="6" t="s">
        <v>29</v>
      </c>
      <c r="H9093" t="s">
        <v>41</v>
      </c>
      <c r="I9093" t="s">
        <v>21</v>
      </c>
      <c r="J9093" t="s">
        <v>22</v>
      </c>
      <c r="K9093">
        <v>13</v>
      </c>
      <c r="L9093">
        <v>217</v>
      </c>
      <c r="M9093" t="s">
        <v>59</v>
      </c>
      <c r="N9093">
        <v>217</v>
      </c>
      <c r="P9093" cm="1">
        <f t="array" ref="P9093">IF(Q9093&gt;0,INDEX(Q9093:Q30817,MATCH(TRUE,INDEX(Q9093:Q30817="",,),0)-1),"")</f>
        <v>11</v>
      </c>
      <c r="Q9093">
        <v>3</v>
      </c>
      <c r="R9093">
        <f t="shared" si="145"/>
        <v>0</v>
      </c>
    </row>
    <row r="9094" spans="1:18" x14ac:dyDescent="0.3">
      <c r="A9094" t="s">
        <v>603</v>
      </c>
      <c r="B9094" s="1">
        <v>38484</v>
      </c>
      <c r="C9094" t="s">
        <v>16</v>
      </c>
      <c r="D9094" t="s">
        <v>700</v>
      </c>
      <c r="E9094" t="s">
        <v>701</v>
      </c>
      <c r="G9094" s="6" t="s">
        <v>29</v>
      </c>
      <c r="H9094" t="s">
        <v>99</v>
      </c>
      <c r="I9094" t="s">
        <v>26</v>
      </c>
      <c r="J9094" t="s">
        <v>27</v>
      </c>
      <c r="K9094">
        <v>122</v>
      </c>
      <c r="L9094">
        <v>8.5</v>
      </c>
      <c r="M9094" t="s">
        <v>59</v>
      </c>
      <c r="N9094">
        <v>8.5</v>
      </c>
      <c r="P9094" cm="1">
        <f t="array" ref="P9094">IF(Q9094&gt;0,INDEX(Q9094:Q30818,MATCH(TRUE,INDEX(Q9094:Q30818="",,),0)-1),"")</f>
        <v>11</v>
      </c>
      <c r="Q9094">
        <v>3</v>
      </c>
      <c r="R9094">
        <f t="shared" si="145"/>
        <v>0</v>
      </c>
    </row>
    <row r="9095" spans="1:18" x14ac:dyDescent="0.3">
      <c r="A9095" t="s">
        <v>603</v>
      </c>
      <c r="B9095" s="1">
        <v>38484</v>
      </c>
      <c r="C9095" t="s">
        <v>16</v>
      </c>
      <c r="D9095" t="s">
        <v>700</v>
      </c>
      <c r="E9095" t="s">
        <v>701</v>
      </c>
      <c r="G9095" s="6" t="s">
        <v>29</v>
      </c>
      <c r="H9095" t="s">
        <v>69</v>
      </c>
      <c r="I9095" t="s">
        <v>26</v>
      </c>
      <c r="J9095" t="s">
        <v>27</v>
      </c>
      <c r="K9095">
        <v>105</v>
      </c>
      <c r="L9095">
        <v>10</v>
      </c>
      <c r="M9095" t="s">
        <v>59</v>
      </c>
      <c r="N9095">
        <v>10</v>
      </c>
      <c r="P9095" cm="1">
        <f t="array" ref="P9095">IF(Q9095&gt;0,INDEX(Q9095:Q30819,MATCH(TRUE,INDEX(Q9095:Q30819="",,),0)-1),"")</f>
        <v>11</v>
      </c>
      <c r="Q9095">
        <v>3</v>
      </c>
      <c r="R9095">
        <f t="shared" si="145"/>
        <v>0</v>
      </c>
    </row>
    <row r="9096" spans="1:18" x14ac:dyDescent="0.3">
      <c r="A9096" t="s">
        <v>603</v>
      </c>
      <c r="B9096" s="1">
        <v>38484</v>
      </c>
      <c r="C9096" t="s">
        <v>16</v>
      </c>
      <c r="D9096" t="s">
        <v>700</v>
      </c>
      <c r="E9096" t="s">
        <v>701</v>
      </c>
      <c r="G9096" s="6" t="s">
        <v>29</v>
      </c>
      <c r="H9096" t="s">
        <v>41</v>
      </c>
      <c r="I9096" t="s">
        <v>26</v>
      </c>
      <c r="J9096" t="s">
        <v>27</v>
      </c>
      <c r="K9096">
        <v>24</v>
      </c>
      <c r="L9096">
        <v>29.2</v>
      </c>
      <c r="M9096" t="s">
        <v>59</v>
      </c>
      <c r="N9096">
        <v>29.2</v>
      </c>
      <c r="P9096" cm="1">
        <f t="array" ref="P9096">IF(Q9096&gt;0,INDEX(Q9096:Q30820,MATCH(TRUE,INDEX(Q9096:Q30820="",,),0)-1),"")</f>
        <v>11</v>
      </c>
      <c r="Q9096">
        <v>3</v>
      </c>
      <c r="R9096">
        <f t="shared" si="145"/>
        <v>0</v>
      </c>
    </row>
    <row r="9097" spans="1:18" x14ac:dyDescent="0.3">
      <c r="A9097" t="s">
        <v>603</v>
      </c>
      <c r="B9097" s="1">
        <v>38484</v>
      </c>
      <c r="C9097" t="s">
        <v>16</v>
      </c>
      <c r="D9097" t="s">
        <v>700</v>
      </c>
      <c r="E9097" t="s">
        <v>701</v>
      </c>
      <c r="G9097" t="s">
        <v>19</v>
      </c>
      <c r="H9097" t="s">
        <v>20</v>
      </c>
      <c r="I9097" t="s">
        <v>21</v>
      </c>
      <c r="J9097" t="s">
        <v>22</v>
      </c>
      <c r="K9097">
        <v>68</v>
      </c>
      <c r="L9097">
        <v>243</v>
      </c>
      <c r="M9097" t="s">
        <v>606</v>
      </c>
      <c r="N9097">
        <v>486.2</v>
      </c>
      <c r="P9097" cm="1">
        <f t="array" ref="P9097">IF(Q9097&gt;0,INDEX(Q9097:Q30821,MATCH(TRUE,INDEX(Q9097:Q30821="",,),0)-1),"")</f>
        <v>11</v>
      </c>
      <c r="Q9097">
        <v>4</v>
      </c>
      <c r="R9097">
        <f t="shared" si="145"/>
        <v>0</v>
      </c>
    </row>
    <row r="9098" spans="1:18" x14ac:dyDescent="0.3">
      <c r="A9098" t="s">
        <v>603</v>
      </c>
      <c r="B9098" s="1">
        <v>38484</v>
      </c>
      <c r="C9098" t="s">
        <v>16</v>
      </c>
      <c r="D9098" t="s">
        <v>700</v>
      </c>
      <c r="E9098" t="s">
        <v>701</v>
      </c>
      <c r="G9098" t="s">
        <v>19</v>
      </c>
      <c r="H9098" t="s">
        <v>25</v>
      </c>
      <c r="I9098" t="s">
        <v>21</v>
      </c>
      <c r="J9098" t="s">
        <v>22</v>
      </c>
      <c r="K9098">
        <v>68</v>
      </c>
      <c r="L9098">
        <v>54</v>
      </c>
      <c r="M9098" t="s">
        <v>606</v>
      </c>
      <c r="N9098">
        <v>72.5</v>
      </c>
      <c r="P9098" cm="1">
        <f t="array" ref="P9098">IF(Q9098&gt;0,INDEX(Q9098:Q30822,MATCH(TRUE,INDEX(Q9098:Q30822="",,),0)-1),"")</f>
        <v>11</v>
      </c>
      <c r="Q9098">
        <v>4</v>
      </c>
      <c r="R9098">
        <f t="shared" si="145"/>
        <v>0</v>
      </c>
    </row>
    <row r="9099" spans="1:18" x14ac:dyDescent="0.3">
      <c r="A9099" t="s">
        <v>603</v>
      </c>
      <c r="B9099" s="1">
        <v>38484</v>
      </c>
      <c r="C9099" t="s">
        <v>16</v>
      </c>
      <c r="D9099" t="s">
        <v>700</v>
      </c>
      <c r="E9099" t="s">
        <v>701</v>
      </c>
      <c r="G9099" t="s">
        <v>19</v>
      </c>
      <c r="H9099" t="s">
        <v>30</v>
      </c>
      <c r="I9099" t="s">
        <v>26</v>
      </c>
      <c r="J9099" t="s">
        <v>27</v>
      </c>
      <c r="K9099">
        <v>254</v>
      </c>
      <c r="L9099">
        <v>9.1999999999999993</v>
      </c>
      <c r="M9099" t="s">
        <v>606</v>
      </c>
      <c r="N9099">
        <v>22.5</v>
      </c>
      <c r="P9099" cm="1">
        <f t="array" ref="P9099">IF(Q9099&gt;0,INDEX(Q9099:Q30823,MATCH(TRUE,INDEX(Q9099:Q30823="",,),0)-1),"")</f>
        <v>11</v>
      </c>
      <c r="Q9099">
        <v>4</v>
      </c>
      <c r="R9099">
        <f t="shared" si="145"/>
        <v>0</v>
      </c>
    </row>
    <row r="9100" spans="1:18" x14ac:dyDescent="0.3">
      <c r="A9100" t="s">
        <v>603</v>
      </c>
      <c r="B9100" s="1">
        <v>38484</v>
      </c>
      <c r="C9100" t="s">
        <v>16</v>
      </c>
      <c r="D9100" t="s">
        <v>700</v>
      </c>
      <c r="E9100" t="s">
        <v>701</v>
      </c>
      <c r="G9100" t="s">
        <v>19</v>
      </c>
      <c r="H9100" t="s">
        <v>53</v>
      </c>
      <c r="I9100" t="s">
        <v>26</v>
      </c>
      <c r="J9100" t="s">
        <v>27</v>
      </c>
      <c r="K9100">
        <v>122</v>
      </c>
      <c r="L9100">
        <v>16.3</v>
      </c>
      <c r="M9100" t="s">
        <v>606</v>
      </c>
      <c r="N9100">
        <v>35</v>
      </c>
      <c r="P9100" cm="1">
        <f t="array" ref="P9100">IF(Q9100&gt;0,INDEX(Q9100:Q30824,MATCH(TRUE,INDEX(Q9100:Q30824="",,),0)-1),"")</f>
        <v>11</v>
      </c>
      <c r="Q9100">
        <v>4</v>
      </c>
      <c r="R9100">
        <f t="shared" si="145"/>
        <v>0</v>
      </c>
    </row>
    <row r="9101" spans="1:18" x14ac:dyDescent="0.3">
      <c r="A9101" t="s">
        <v>603</v>
      </c>
      <c r="B9101" s="1">
        <v>38484</v>
      </c>
      <c r="C9101" t="s">
        <v>16</v>
      </c>
      <c r="D9101" t="s">
        <v>700</v>
      </c>
      <c r="E9101" t="s">
        <v>701</v>
      </c>
      <c r="G9101" t="s">
        <v>19</v>
      </c>
      <c r="H9101" t="s">
        <v>25</v>
      </c>
      <c r="I9101" t="s">
        <v>26</v>
      </c>
      <c r="J9101" t="s">
        <v>27</v>
      </c>
      <c r="K9101">
        <v>421</v>
      </c>
      <c r="L9101">
        <v>15.5</v>
      </c>
      <c r="M9101" t="s">
        <v>606</v>
      </c>
      <c r="N9101">
        <v>31</v>
      </c>
      <c r="P9101" cm="1">
        <f t="array" ref="P9101">IF(Q9101&gt;0,INDEX(Q9101:Q30825,MATCH(TRUE,INDEX(Q9101:Q30825="",,),0)-1),"")</f>
        <v>11</v>
      </c>
      <c r="Q9101">
        <v>4</v>
      </c>
      <c r="R9101">
        <f t="shared" si="145"/>
        <v>0</v>
      </c>
    </row>
    <row r="9102" spans="1:18" x14ac:dyDescent="0.3">
      <c r="A9102" t="s">
        <v>603</v>
      </c>
      <c r="B9102" s="1">
        <v>38484</v>
      </c>
      <c r="C9102" t="s">
        <v>16</v>
      </c>
      <c r="D9102" t="s">
        <v>700</v>
      </c>
      <c r="E9102" t="s">
        <v>701</v>
      </c>
      <c r="G9102" t="s">
        <v>19</v>
      </c>
      <c r="H9102" t="s">
        <v>43</v>
      </c>
      <c r="I9102" t="s">
        <v>26</v>
      </c>
      <c r="J9102" t="s">
        <v>27</v>
      </c>
      <c r="K9102">
        <v>240</v>
      </c>
      <c r="L9102">
        <v>8.8000000000000007</v>
      </c>
      <c r="M9102" t="s">
        <v>606</v>
      </c>
      <c r="N9102">
        <v>9</v>
      </c>
      <c r="P9102" cm="1">
        <f t="array" ref="P9102">IF(Q9102&gt;0,INDEX(Q9102:Q30826,MATCH(TRUE,INDEX(Q9102:Q30826="",,),0)-1),"")</f>
        <v>11</v>
      </c>
      <c r="Q9102">
        <v>4</v>
      </c>
      <c r="R9102">
        <f t="shared" si="145"/>
        <v>0</v>
      </c>
    </row>
    <row r="9103" spans="1:18" x14ac:dyDescent="0.3">
      <c r="A9103" t="s">
        <v>603</v>
      </c>
      <c r="B9103" s="1">
        <v>38484</v>
      </c>
      <c r="C9103" t="s">
        <v>16</v>
      </c>
      <c r="D9103" t="s">
        <v>700</v>
      </c>
      <c r="E9103" t="s">
        <v>701</v>
      </c>
      <c r="G9103" s="6" t="s">
        <v>29</v>
      </c>
      <c r="H9103" t="s">
        <v>30</v>
      </c>
      <c r="I9103" t="s">
        <v>21</v>
      </c>
      <c r="J9103" t="s">
        <v>22</v>
      </c>
      <c r="K9103">
        <v>11</v>
      </c>
      <c r="L9103">
        <v>66</v>
      </c>
      <c r="M9103" t="s">
        <v>606</v>
      </c>
      <c r="N9103">
        <v>66</v>
      </c>
      <c r="P9103" cm="1">
        <f t="array" ref="P9103">IF(Q9103&gt;0,INDEX(Q9103:Q30827,MATCH(TRUE,INDEX(Q9103:Q30827="",,),0)-1),"")</f>
        <v>11</v>
      </c>
      <c r="Q9103">
        <v>4</v>
      </c>
      <c r="R9103">
        <f t="shared" si="145"/>
        <v>0</v>
      </c>
    </row>
    <row r="9104" spans="1:18" x14ac:dyDescent="0.3">
      <c r="A9104" t="s">
        <v>603</v>
      </c>
      <c r="B9104" s="1">
        <v>38484</v>
      </c>
      <c r="C9104" t="s">
        <v>16</v>
      </c>
      <c r="D9104" t="s">
        <v>700</v>
      </c>
      <c r="E9104" t="s">
        <v>701</v>
      </c>
      <c r="G9104" s="6" t="s">
        <v>29</v>
      </c>
      <c r="H9104" t="s">
        <v>99</v>
      </c>
      <c r="I9104" t="s">
        <v>21</v>
      </c>
      <c r="J9104" t="s">
        <v>22</v>
      </c>
      <c r="K9104">
        <v>9</v>
      </c>
      <c r="L9104">
        <v>57</v>
      </c>
      <c r="M9104" t="s">
        <v>606</v>
      </c>
      <c r="N9104">
        <v>57</v>
      </c>
      <c r="P9104" cm="1">
        <f t="array" ref="P9104">IF(Q9104&gt;0,INDEX(Q9104:Q30828,MATCH(TRUE,INDEX(Q9104:Q30828="",,),0)-1),"")</f>
        <v>11</v>
      </c>
      <c r="Q9104">
        <v>4</v>
      </c>
      <c r="R9104">
        <f t="shared" si="145"/>
        <v>0</v>
      </c>
    </row>
    <row r="9105" spans="1:18" x14ac:dyDescent="0.3">
      <c r="A9105" t="s">
        <v>603</v>
      </c>
      <c r="B9105" s="1">
        <v>38484</v>
      </c>
      <c r="C9105" t="s">
        <v>16</v>
      </c>
      <c r="D9105" t="s">
        <v>700</v>
      </c>
      <c r="E9105" t="s">
        <v>701</v>
      </c>
      <c r="G9105" s="6" t="s">
        <v>29</v>
      </c>
      <c r="H9105" t="s">
        <v>53</v>
      </c>
      <c r="I9105" t="s">
        <v>21</v>
      </c>
      <c r="J9105" t="s">
        <v>22</v>
      </c>
      <c r="K9105">
        <v>15</v>
      </c>
      <c r="L9105">
        <v>43</v>
      </c>
      <c r="M9105" t="s">
        <v>606</v>
      </c>
      <c r="N9105">
        <v>43</v>
      </c>
      <c r="P9105" cm="1">
        <f t="array" ref="P9105">IF(Q9105&gt;0,INDEX(Q9105:Q30829,MATCH(TRUE,INDEX(Q9105:Q30829="",,),0)-1),"")</f>
        <v>11</v>
      </c>
      <c r="Q9105">
        <v>4</v>
      </c>
      <c r="R9105">
        <f t="shared" si="145"/>
        <v>0</v>
      </c>
    </row>
    <row r="9106" spans="1:18" x14ac:dyDescent="0.3">
      <c r="A9106" t="s">
        <v>603</v>
      </c>
      <c r="B9106" s="1">
        <v>38484</v>
      </c>
      <c r="C9106" t="s">
        <v>16</v>
      </c>
      <c r="D9106" t="s">
        <v>700</v>
      </c>
      <c r="E9106" t="s">
        <v>701</v>
      </c>
      <c r="G9106" s="6" t="s">
        <v>29</v>
      </c>
      <c r="H9106" t="s">
        <v>41</v>
      </c>
      <c r="I9106" t="s">
        <v>21</v>
      </c>
      <c r="J9106" t="s">
        <v>22</v>
      </c>
      <c r="K9106">
        <v>13</v>
      </c>
      <c r="L9106">
        <v>217</v>
      </c>
      <c r="M9106" t="s">
        <v>606</v>
      </c>
      <c r="N9106">
        <v>217</v>
      </c>
      <c r="P9106" cm="1">
        <f t="array" ref="P9106">IF(Q9106&gt;0,INDEX(Q9106:Q30830,MATCH(TRUE,INDEX(Q9106:Q30830="",,),0)-1),"")</f>
        <v>11</v>
      </c>
      <c r="Q9106">
        <v>4</v>
      </c>
      <c r="R9106">
        <f t="shared" si="145"/>
        <v>0</v>
      </c>
    </row>
    <row r="9107" spans="1:18" x14ac:dyDescent="0.3">
      <c r="A9107" t="s">
        <v>603</v>
      </c>
      <c r="B9107" s="1">
        <v>38484</v>
      </c>
      <c r="C9107" t="s">
        <v>16</v>
      </c>
      <c r="D9107" t="s">
        <v>700</v>
      </c>
      <c r="E9107" t="s">
        <v>701</v>
      </c>
      <c r="G9107" s="6" t="s">
        <v>29</v>
      </c>
      <c r="H9107" t="s">
        <v>99</v>
      </c>
      <c r="I9107" t="s">
        <v>26</v>
      </c>
      <c r="J9107" t="s">
        <v>27</v>
      </c>
      <c r="K9107">
        <v>122</v>
      </c>
      <c r="L9107">
        <v>8.5</v>
      </c>
      <c r="M9107" t="s">
        <v>606</v>
      </c>
      <c r="N9107">
        <v>8.5</v>
      </c>
      <c r="P9107" cm="1">
        <f t="array" ref="P9107">IF(Q9107&gt;0,INDEX(Q9107:Q30831,MATCH(TRUE,INDEX(Q9107:Q30831="",,),0)-1),"")</f>
        <v>11</v>
      </c>
      <c r="Q9107">
        <v>4</v>
      </c>
      <c r="R9107">
        <f t="shared" si="145"/>
        <v>0</v>
      </c>
    </row>
    <row r="9108" spans="1:18" x14ac:dyDescent="0.3">
      <c r="A9108" t="s">
        <v>603</v>
      </c>
      <c r="B9108" s="1">
        <v>38484</v>
      </c>
      <c r="C9108" t="s">
        <v>16</v>
      </c>
      <c r="D9108" t="s">
        <v>700</v>
      </c>
      <c r="E9108" t="s">
        <v>701</v>
      </c>
      <c r="G9108" s="6" t="s">
        <v>29</v>
      </c>
      <c r="H9108" t="s">
        <v>69</v>
      </c>
      <c r="I9108" t="s">
        <v>26</v>
      </c>
      <c r="J9108" t="s">
        <v>27</v>
      </c>
      <c r="K9108">
        <v>105</v>
      </c>
      <c r="L9108">
        <v>10</v>
      </c>
      <c r="M9108" t="s">
        <v>606</v>
      </c>
      <c r="N9108">
        <v>10</v>
      </c>
      <c r="P9108" cm="1">
        <f t="array" ref="P9108">IF(Q9108&gt;0,INDEX(Q9108:Q30832,MATCH(TRUE,INDEX(Q9108:Q30832="",,),0)-1),"")</f>
        <v>11</v>
      </c>
      <c r="Q9108">
        <v>4</v>
      </c>
      <c r="R9108">
        <f t="shared" si="145"/>
        <v>0</v>
      </c>
    </row>
    <row r="9109" spans="1:18" x14ac:dyDescent="0.3">
      <c r="A9109" t="s">
        <v>603</v>
      </c>
      <c r="B9109" s="1">
        <v>38484</v>
      </c>
      <c r="C9109" t="s">
        <v>16</v>
      </c>
      <c r="D9109" t="s">
        <v>700</v>
      </c>
      <c r="E9109" t="s">
        <v>701</v>
      </c>
      <c r="G9109" s="6" t="s">
        <v>29</v>
      </c>
      <c r="H9109" t="s">
        <v>41</v>
      </c>
      <c r="I9109" t="s">
        <v>26</v>
      </c>
      <c r="J9109" t="s">
        <v>27</v>
      </c>
      <c r="K9109">
        <v>24</v>
      </c>
      <c r="L9109">
        <v>29.2</v>
      </c>
      <c r="M9109" t="s">
        <v>606</v>
      </c>
      <c r="N9109">
        <v>29.2</v>
      </c>
      <c r="P9109" cm="1">
        <f t="array" ref="P9109">IF(Q9109&gt;0,INDEX(Q9109:Q30833,MATCH(TRUE,INDEX(Q9109:Q30833="",,),0)-1),"")</f>
        <v>11</v>
      </c>
      <c r="Q9109">
        <v>4</v>
      </c>
      <c r="R9109">
        <f t="shared" si="145"/>
        <v>0</v>
      </c>
    </row>
    <row r="9110" spans="1:18" x14ac:dyDescent="0.3">
      <c r="A9110" t="s">
        <v>603</v>
      </c>
      <c r="B9110" s="1">
        <v>38484</v>
      </c>
      <c r="C9110" t="s">
        <v>16</v>
      </c>
      <c r="D9110" t="s">
        <v>700</v>
      </c>
      <c r="E9110" t="s">
        <v>701</v>
      </c>
      <c r="G9110" t="s">
        <v>19</v>
      </c>
      <c r="H9110" t="s">
        <v>20</v>
      </c>
      <c r="I9110" t="s">
        <v>21</v>
      </c>
      <c r="J9110" t="s">
        <v>22</v>
      </c>
      <c r="K9110">
        <v>68</v>
      </c>
      <c r="L9110">
        <v>243</v>
      </c>
      <c r="M9110" t="s">
        <v>86</v>
      </c>
      <c r="N9110">
        <v>631.58000000000004</v>
      </c>
      <c r="P9110" cm="1">
        <f t="array" ref="P9110">IF(Q9110&gt;0,INDEX(Q9110:Q30834,MATCH(TRUE,INDEX(Q9110:Q30834="",,),0)-1),"")</f>
        <v>11</v>
      </c>
      <c r="Q9110">
        <v>5</v>
      </c>
      <c r="R9110">
        <f t="shared" si="145"/>
        <v>0</v>
      </c>
    </row>
    <row r="9111" spans="1:18" x14ac:dyDescent="0.3">
      <c r="A9111" t="s">
        <v>603</v>
      </c>
      <c r="B9111" s="1">
        <v>38484</v>
      </c>
      <c r="C9111" t="s">
        <v>16</v>
      </c>
      <c r="D9111" t="s">
        <v>700</v>
      </c>
      <c r="E9111" t="s">
        <v>701</v>
      </c>
      <c r="G9111" t="s">
        <v>19</v>
      </c>
      <c r="H9111" t="s">
        <v>25</v>
      </c>
      <c r="I9111" t="s">
        <v>21</v>
      </c>
      <c r="J9111" t="s">
        <v>22</v>
      </c>
      <c r="K9111">
        <v>68</v>
      </c>
      <c r="L9111">
        <v>54</v>
      </c>
      <c r="M9111" t="s">
        <v>86</v>
      </c>
      <c r="N9111">
        <v>54</v>
      </c>
      <c r="P9111" cm="1">
        <f t="array" ref="P9111">IF(Q9111&gt;0,INDEX(Q9111:Q30835,MATCH(TRUE,INDEX(Q9111:Q30835="",,),0)-1),"")</f>
        <v>11</v>
      </c>
      <c r="Q9111">
        <v>5</v>
      </c>
      <c r="R9111">
        <f t="shared" si="145"/>
        <v>0</v>
      </c>
    </row>
    <row r="9112" spans="1:18" x14ac:dyDescent="0.3">
      <c r="A9112" t="s">
        <v>603</v>
      </c>
      <c r="B9112" s="1">
        <v>38484</v>
      </c>
      <c r="C9112" t="s">
        <v>16</v>
      </c>
      <c r="D9112" t="s">
        <v>700</v>
      </c>
      <c r="E9112" t="s">
        <v>701</v>
      </c>
      <c r="G9112" t="s">
        <v>19</v>
      </c>
      <c r="H9112" t="s">
        <v>30</v>
      </c>
      <c r="I9112" t="s">
        <v>26</v>
      </c>
      <c r="J9112" t="s">
        <v>27</v>
      </c>
      <c r="K9112">
        <v>254</v>
      </c>
      <c r="L9112">
        <v>9.1999999999999993</v>
      </c>
      <c r="M9112" t="s">
        <v>86</v>
      </c>
      <c r="N9112">
        <v>9.1999999999999993</v>
      </c>
      <c r="P9112" cm="1">
        <f t="array" ref="P9112">IF(Q9112&gt;0,INDEX(Q9112:Q30836,MATCH(TRUE,INDEX(Q9112:Q30836="",,),0)-1),"")</f>
        <v>11</v>
      </c>
      <c r="Q9112">
        <v>5</v>
      </c>
      <c r="R9112">
        <f t="shared" ref="R9112:R9175" si="146">IF(P9112="","",0)</f>
        <v>0</v>
      </c>
    </row>
    <row r="9113" spans="1:18" x14ac:dyDescent="0.3">
      <c r="A9113" t="s">
        <v>603</v>
      </c>
      <c r="B9113" s="1">
        <v>38484</v>
      </c>
      <c r="C9113" t="s">
        <v>16</v>
      </c>
      <c r="D9113" t="s">
        <v>700</v>
      </c>
      <c r="E9113" t="s">
        <v>701</v>
      </c>
      <c r="G9113" t="s">
        <v>19</v>
      </c>
      <c r="H9113" t="s">
        <v>53</v>
      </c>
      <c r="I9113" t="s">
        <v>26</v>
      </c>
      <c r="J9113" t="s">
        <v>27</v>
      </c>
      <c r="K9113">
        <v>122</v>
      </c>
      <c r="L9113">
        <v>16.3</v>
      </c>
      <c r="M9113" t="s">
        <v>86</v>
      </c>
      <c r="N9113">
        <v>16.3</v>
      </c>
      <c r="P9113" cm="1">
        <f t="array" ref="P9113">IF(Q9113&gt;0,INDEX(Q9113:Q30837,MATCH(TRUE,INDEX(Q9113:Q30837="",,),0)-1),"")</f>
        <v>11</v>
      </c>
      <c r="Q9113">
        <v>5</v>
      </c>
      <c r="R9113">
        <f t="shared" si="146"/>
        <v>0</v>
      </c>
    </row>
    <row r="9114" spans="1:18" x14ac:dyDescent="0.3">
      <c r="A9114" t="s">
        <v>603</v>
      </c>
      <c r="B9114" s="1">
        <v>38484</v>
      </c>
      <c r="C9114" t="s">
        <v>16</v>
      </c>
      <c r="D9114" t="s">
        <v>700</v>
      </c>
      <c r="E9114" t="s">
        <v>701</v>
      </c>
      <c r="G9114" t="s">
        <v>19</v>
      </c>
      <c r="H9114" t="s">
        <v>25</v>
      </c>
      <c r="I9114" t="s">
        <v>26</v>
      </c>
      <c r="J9114" t="s">
        <v>27</v>
      </c>
      <c r="K9114">
        <v>421</v>
      </c>
      <c r="L9114">
        <v>15.5</v>
      </c>
      <c r="M9114" t="s">
        <v>86</v>
      </c>
      <c r="N9114">
        <v>15.5</v>
      </c>
      <c r="P9114" cm="1">
        <f t="array" ref="P9114">IF(Q9114&gt;0,INDEX(Q9114:Q30838,MATCH(TRUE,INDEX(Q9114:Q30838="",,),0)-1),"")</f>
        <v>11</v>
      </c>
      <c r="Q9114">
        <v>5</v>
      </c>
      <c r="R9114">
        <f t="shared" si="146"/>
        <v>0</v>
      </c>
    </row>
    <row r="9115" spans="1:18" x14ac:dyDescent="0.3">
      <c r="A9115" t="s">
        <v>603</v>
      </c>
      <c r="B9115" s="1">
        <v>38484</v>
      </c>
      <c r="C9115" t="s">
        <v>16</v>
      </c>
      <c r="D9115" t="s">
        <v>700</v>
      </c>
      <c r="E9115" t="s">
        <v>701</v>
      </c>
      <c r="G9115" t="s">
        <v>19</v>
      </c>
      <c r="H9115" t="s">
        <v>43</v>
      </c>
      <c r="I9115" t="s">
        <v>26</v>
      </c>
      <c r="J9115" t="s">
        <v>27</v>
      </c>
      <c r="K9115">
        <v>240</v>
      </c>
      <c r="L9115">
        <v>8.8000000000000007</v>
      </c>
      <c r="M9115" t="s">
        <v>86</v>
      </c>
      <c r="N9115">
        <v>8.8000000000000007</v>
      </c>
      <c r="P9115" cm="1">
        <f t="array" ref="P9115">IF(Q9115&gt;0,INDEX(Q9115:Q30839,MATCH(TRUE,INDEX(Q9115:Q30839="",,),0)-1),"")</f>
        <v>11</v>
      </c>
      <c r="Q9115">
        <v>5</v>
      </c>
      <c r="R9115">
        <f t="shared" si="146"/>
        <v>0</v>
      </c>
    </row>
    <row r="9116" spans="1:18" x14ac:dyDescent="0.3">
      <c r="A9116" t="s">
        <v>603</v>
      </c>
      <c r="B9116" s="1">
        <v>38484</v>
      </c>
      <c r="C9116" t="s">
        <v>16</v>
      </c>
      <c r="D9116" t="s">
        <v>700</v>
      </c>
      <c r="E9116" t="s">
        <v>701</v>
      </c>
      <c r="G9116" s="6" t="s">
        <v>29</v>
      </c>
      <c r="H9116" t="s">
        <v>30</v>
      </c>
      <c r="I9116" t="s">
        <v>21</v>
      </c>
      <c r="J9116" t="s">
        <v>22</v>
      </c>
      <c r="K9116">
        <v>11</v>
      </c>
      <c r="L9116">
        <v>66</v>
      </c>
      <c r="M9116" t="s">
        <v>86</v>
      </c>
      <c r="N9116">
        <v>66</v>
      </c>
      <c r="P9116" cm="1">
        <f t="array" ref="P9116">IF(Q9116&gt;0,INDEX(Q9116:Q30840,MATCH(TRUE,INDEX(Q9116:Q30840="",,),0)-1),"")</f>
        <v>11</v>
      </c>
      <c r="Q9116">
        <v>5</v>
      </c>
      <c r="R9116">
        <f t="shared" si="146"/>
        <v>0</v>
      </c>
    </row>
    <row r="9117" spans="1:18" x14ac:dyDescent="0.3">
      <c r="A9117" t="s">
        <v>603</v>
      </c>
      <c r="B9117" s="1">
        <v>38484</v>
      </c>
      <c r="C9117" t="s">
        <v>16</v>
      </c>
      <c r="D9117" t="s">
        <v>700</v>
      </c>
      <c r="E9117" t="s">
        <v>701</v>
      </c>
      <c r="G9117" s="6" t="s">
        <v>29</v>
      </c>
      <c r="H9117" t="s">
        <v>99</v>
      </c>
      <c r="I9117" t="s">
        <v>21</v>
      </c>
      <c r="J9117" t="s">
        <v>22</v>
      </c>
      <c r="K9117">
        <v>9</v>
      </c>
      <c r="L9117">
        <v>57</v>
      </c>
      <c r="M9117" t="s">
        <v>86</v>
      </c>
      <c r="N9117">
        <v>57</v>
      </c>
      <c r="P9117" cm="1">
        <f t="array" ref="P9117">IF(Q9117&gt;0,INDEX(Q9117:Q30841,MATCH(TRUE,INDEX(Q9117:Q30841="",,),0)-1),"")</f>
        <v>11</v>
      </c>
      <c r="Q9117">
        <v>5</v>
      </c>
      <c r="R9117">
        <f t="shared" si="146"/>
        <v>0</v>
      </c>
    </row>
    <row r="9118" spans="1:18" x14ac:dyDescent="0.3">
      <c r="A9118" t="s">
        <v>603</v>
      </c>
      <c r="B9118" s="1">
        <v>38484</v>
      </c>
      <c r="C9118" t="s">
        <v>16</v>
      </c>
      <c r="D9118" t="s">
        <v>700</v>
      </c>
      <c r="E9118" t="s">
        <v>701</v>
      </c>
      <c r="G9118" s="6" t="s">
        <v>29</v>
      </c>
      <c r="H9118" t="s">
        <v>53</v>
      </c>
      <c r="I9118" t="s">
        <v>21</v>
      </c>
      <c r="J9118" t="s">
        <v>22</v>
      </c>
      <c r="K9118">
        <v>15</v>
      </c>
      <c r="L9118">
        <v>43</v>
      </c>
      <c r="M9118" t="s">
        <v>86</v>
      </c>
      <c r="N9118">
        <v>43</v>
      </c>
      <c r="P9118" cm="1">
        <f t="array" ref="P9118">IF(Q9118&gt;0,INDEX(Q9118:Q30842,MATCH(TRUE,INDEX(Q9118:Q30842="",,),0)-1),"")</f>
        <v>11</v>
      </c>
      <c r="Q9118">
        <v>5</v>
      </c>
      <c r="R9118">
        <f t="shared" si="146"/>
        <v>0</v>
      </c>
    </row>
    <row r="9119" spans="1:18" x14ac:dyDescent="0.3">
      <c r="A9119" t="s">
        <v>603</v>
      </c>
      <c r="B9119" s="1">
        <v>38484</v>
      </c>
      <c r="C9119" t="s">
        <v>16</v>
      </c>
      <c r="D9119" t="s">
        <v>700</v>
      </c>
      <c r="E9119" t="s">
        <v>701</v>
      </c>
      <c r="G9119" s="6" t="s">
        <v>29</v>
      </c>
      <c r="H9119" t="s">
        <v>41</v>
      </c>
      <c r="I9119" t="s">
        <v>21</v>
      </c>
      <c r="J9119" t="s">
        <v>22</v>
      </c>
      <c r="K9119">
        <v>13</v>
      </c>
      <c r="L9119">
        <v>217</v>
      </c>
      <c r="M9119" t="s">
        <v>86</v>
      </c>
      <c r="N9119">
        <v>217</v>
      </c>
      <c r="P9119" cm="1">
        <f t="array" ref="P9119">IF(Q9119&gt;0,INDEX(Q9119:Q30843,MATCH(TRUE,INDEX(Q9119:Q30843="",,),0)-1),"")</f>
        <v>11</v>
      </c>
      <c r="Q9119">
        <v>5</v>
      </c>
      <c r="R9119">
        <f t="shared" si="146"/>
        <v>0</v>
      </c>
    </row>
    <row r="9120" spans="1:18" x14ac:dyDescent="0.3">
      <c r="A9120" t="s">
        <v>603</v>
      </c>
      <c r="B9120" s="1">
        <v>38484</v>
      </c>
      <c r="C9120" t="s">
        <v>16</v>
      </c>
      <c r="D9120" t="s">
        <v>700</v>
      </c>
      <c r="E9120" t="s">
        <v>701</v>
      </c>
      <c r="G9120" s="6" t="s">
        <v>29</v>
      </c>
      <c r="H9120" t="s">
        <v>99</v>
      </c>
      <c r="I9120" t="s">
        <v>26</v>
      </c>
      <c r="J9120" t="s">
        <v>27</v>
      </c>
      <c r="K9120">
        <v>122</v>
      </c>
      <c r="L9120">
        <v>8.5</v>
      </c>
      <c r="M9120" t="s">
        <v>86</v>
      </c>
      <c r="N9120">
        <v>8.5</v>
      </c>
      <c r="P9120" cm="1">
        <f t="array" ref="P9120">IF(Q9120&gt;0,INDEX(Q9120:Q30844,MATCH(TRUE,INDEX(Q9120:Q30844="",,),0)-1),"")</f>
        <v>11</v>
      </c>
      <c r="Q9120">
        <v>5</v>
      </c>
      <c r="R9120">
        <f t="shared" si="146"/>
        <v>0</v>
      </c>
    </row>
    <row r="9121" spans="1:18" x14ac:dyDescent="0.3">
      <c r="A9121" t="s">
        <v>603</v>
      </c>
      <c r="B9121" s="1">
        <v>38484</v>
      </c>
      <c r="C9121" t="s">
        <v>16</v>
      </c>
      <c r="D9121" t="s">
        <v>700</v>
      </c>
      <c r="E9121" t="s">
        <v>701</v>
      </c>
      <c r="G9121" s="6" t="s">
        <v>29</v>
      </c>
      <c r="H9121" t="s">
        <v>69</v>
      </c>
      <c r="I9121" t="s">
        <v>26</v>
      </c>
      <c r="J9121" t="s">
        <v>27</v>
      </c>
      <c r="K9121">
        <v>105</v>
      </c>
      <c r="L9121">
        <v>10</v>
      </c>
      <c r="M9121" t="s">
        <v>86</v>
      </c>
      <c r="N9121">
        <v>10</v>
      </c>
      <c r="P9121" cm="1">
        <f t="array" ref="P9121">IF(Q9121&gt;0,INDEX(Q9121:Q30845,MATCH(TRUE,INDEX(Q9121:Q30845="",,),0)-1),"")</f>
        <v>11</v>
      </c>
      <c r="Q9121">
        <v>5</v>
      </c>
      <c r="R9121">
        <f t="shared" si="146"/>
        <v>0</v>
      </c>
    </row>
    <row r="9122" spans="1:18" x14ac:dyDescent="0.3">
      <c r="A9122" t="s">
        <v>603</v>
      </c>
      <c r="B9122" s="1">
        <v>38484</v>
      </c>
      <c r="C9122" t="s">
        <v>16</v>
      </c>
      <c r="D9122" t="s">
        <v>700</v>
      </c>
      <c r="E9122" t="s">
        <v>701</v>
      </c>
      <c r="G9122" s="6" t="s">
        <v>29</v>
      </c>
      <c r="H9122" t="s">
        <v>41</v>
      </c>
      <c r="I9122" t="s">
        <v>26</v>
      </c>
      <c r="J9122" t="s">
        <v>27</v>
      </c>
      <c r="K9122">
        <v>24</v>
      </c>
      <c r="L9122">
        <v>29.2</v>
      </c>
      <c r="M9122" t="s">
        <v>86</v>
      </c>
      <c r="N9122">
        <v>29.2</v>
      </c>
      <c r="P9122" cm="1">
        <f t="array" ref="P9122">IF(Q9122&gt;0,INDEX(Q9122:Q30846,MATCH(TRUE,INDEX(Q9122:Q30846="",,),0)-1),"")</f>
        <v>11</v>
      </c>
      <c r="Q9122">
        <v>5</v>
      </c>
      <c r="R9122">
        <f t="shared" si="146"/>
        <v>0</v>
      </c>
    </row>
    <row r="9123" spans="1:18" x14ac:dyDescent="0.3">
      <c r="A9123" t="s">
        <v>603</v>
      </c>
      <c r="B9123" s="1">
        <v>38484</v>
      </c>
      <c r="C9123" t="s">
        <v>16</v>
      </c>
      <c r="D9123" t="s">
        <v>700</v>
      </c>
      <c r="E9123" t="s">
        <v>701</v>
      </c>
      <c r="G9123" t="s">
        <v>19</v>
      </c>
      <c r="H9123" t="s">
        <v>20</v>
      </c>
      <c r="I9123" t="s">
        <v>21</v>
      </c>
      <c r="J9123" t="s">
        <v>22</v>
      </c>
      <c r="K9123">
        <v>68</v>
      </c>
      <c r="L9123">
        <v>243</v>
      </c>
      <c r="M9123" t="s">
        <v>695</v>
      </c>
      <c r="N9123">
        <v>300</v>
      </c>
      <c r="P9123" cm="1">
        <f t="array" ref="P9123">IF(Q9123&gt;0,INDEX(Q9123:Q30847,MATCH(TRUE,INDEX(Q9123:Q30847="",,),0)-1),"")</f>
        <v>11</v>
      </c>
      <c r="Q9123">
        <v>6</v>
      </c>
      <c r="R9123">
        <f t="shared" si="146"/>
        <v>0</v>
      </c>
    </row>
    <row r="9124" spans="1:18" x14ac:dyDescent="0.3">
      <c r="A9124" t="s">
        <v>603</v>
      </c>
      <c r="B9124" s="1">
        <v>38484</v>
      </c>
      <c r="C9124" t="s">
        <v>16</v>
      </c>
      <c r="D9124" t="s">
        <v>700</v>
      </c>
      <c r="E9124" t="s">
        <v>701</v>
      </c>
      <c r="G9124" t="s">
        <v>19</v>
      </c>
      <c r="H9124" t="s">
        <v>25</v>
      </c>
      <c r="I9124" t="s">
        <v>21</v>
      </c>
      <c r="J9124" t="s">
        <v>22</v>
      </c>
      <c r="K9124">
        <v>68</v>
      </c>
      <c r="L9124">
        <v>54</v>
      </c>
      <c r="M9124" t="s">
        <v>695</v>
      </c>
      <c r="N9124">
        <v>150</v>
      </c>
      <c r="P9124" cm="1">
        <f t="array" ref="P9124">IF(Q9124&gt;0,INDEX(Q9124:Q30848,MATCH(TRUE,INDEX(Q9124:Q30848="",,),0)-1),"")</f>
        <v>11</v>
      </c>
      <c r="Q9124">
        <v>6</v>
      </c>
      <c r="R9124">
        <f t="shared" si="146"/>
        <v>0</v>
      </c>
    </row>
    <row r="9125" spans="1:18" x14ac:dyDescent="0.3">
      <c r="A9125" t="s">
        <v>603</v>
      </c>
      <c r="B9125" s="1">
        <v>38484</v>
      </c>
      <c r="C9125" t="s">
        <v>16</v>
      </c>
      <c r="D9125" t="s">
        <v>700</v>
      </c>
      <c r="E9125" t="s">
        <v>701</v>
      </c>
      <c r="G9125" t="s">
        <v>19</v>
      </c>
      <c r="H9125" t="s">
        <v>30</v>
      </c>
      <c r="I9125" t="s">
        <v>26</v>
      </c>
      <c r="J9125" t="s">
        <v>27</v>
      </c>
      <c r="K9125">
        <v>254</v>
      </c>
      <c r="L9125">
        <v>9.1999999999999993</v>
      </c>
      <c r="M9125" t="s">
        <v>695</v>
      </c>
      <c r="N9125">
        <v>25</v>
      </c>
      <c r="P9125" cm="1">
        <f t="array" ref="P9125">IF(Q9125&gt;0,INDEX(Q9125:Q30849,MATCH(TRUE,INDEX(Q9125:Q30849="",,),0)-1),"")</f>
        <v>11</v>
      </c>
      <c r="Q9125">
        <v>6</v>
      </c>
      <c r="R9125">
        <f t="shared" si="146"/>
        <v>0</v>
      </c>
    </row>
    <row r="9126" spans="1:18" x14ac:dyDescent="0.3">
      <c r="A9126" t="s">
        <v>603</v>
      </c>
      <c r="B9126" s="1">
        <v>38484</v>
      </c>
      <c r="C9126" t="s">
        <v>16</v>
      </c>
      <c r="D9126" t="s">
        <v>700</v>
      </c>
      <c r="E9126" t="s">
        <v>701</v>
      </c>
      <c r="G9126" t="s">
        <v>19</v>
      </c>
      <c r="H9126" t="s">
        <v>53</v>
      </c>
      <c r="I9126" t="s">
        <v>26</v>
      </c>
      <c r="J9126" t="s">
        <v>27</v>
      </c>
      <c r="K9126">
        <v>122</v>
      </c>
      <c r="L9126">
        <v>16.3</v>
      </c>
      <c r="M9126" t="s">
        <v>695</v>
      </c>
      <c r="N9126">
        <v>35</v>
      </c>
      <c r="P9126" cm="1">
        <f t="array" ref="P9126">IF(Q9126&gt;0,INDEX(Q9126:Q30850,MATCH(TRUE,INDEX(Q9126:Q30850="",,),0)-1),"")</f>
        <v>11</v>
      </c>
      <c r="Q9126">
        <v>6</v>
      </c>
      <c r="R9126">
        <f t="shared" si="146"/>
        <v>0</v>
      </c>
    </row>
    <row r="9127" spans="1:18" x14ac:dyDescent="0.3">
      <c r="A9127" t="s">
        <v>603</v>
      </c>
      <c r="B9127" s="1">
        <v>38484</v>
      </c>
      <c r="C9127" t="s">
        <v>16</v>
      </c>
      <c r="D9127" t="s">
        <v>700</v>
      </c>
      <c r="E9127" t="s">
        <v>701</v>
      </c>
      <c r="G9127" t="s">
        <v>19</v>
      </c>
      <c r="H9127" t="s">
        <v>25</v>
      </c>
      <c r="I9127" t="s">
        <v>26</v>
      </c>
      <c r="J9127" t="s">
        <v>27</v>
      </c>
      <c r="K9127">
        <v>421</v>
      </c>
      <c r="L9127">
        <v>15.5</v>
      </c>
      <c r="M9127" t="s">
        <v>695</v>
      </c>
      <c r="N9127">
        <v>35</v>
      </c>
      <c r="P9127" cm="1">
        <f t="array" ref="P9127">IF(Q9127&gt;0,INDEX(Q9127:Q30851,MATCH(TRUE,INDEX(Q9127:Q30851="",,),0)-1),"")</f>
        <v>11</v>
      </c>
      <c r="Q9127">
        <v>6</v>
      </c>
      <c r="R9127">
        <f t="shared" si="146"/>
        <v>0</v>
      </c>
    </row>
    <row r="9128" spans="1:18" x14ac:dyDescent="0.3">
      <c r="A9128" t="s">
        <v>603</v>
      </c>
      <c r="B9128" s="1">
        <v>38484</v>
      </c>
      <c r="C9128" t="s">
        <v>16</v>
      </c>
      <c r="D9128" t="s">
        <v>700</v>
      </c>
      <c r="E9128" t="s">
        <v>701</v>
      </c>
      <c r="G9128" t="s">
        <v>19</v>
      </c>
      <c r="H9128" t="s">
        <v>43</v>
      </c>
      <c r="I9128" t="s">
        <v>26</v>
      </c>
      <c r="J9128" t="s">
        <v>27</v>
      </c>
      <c r="K9128">
        <v>240</v>
      </c>
      <c r="L9128">
        <v>8.8000000000000007</v>
      </c>
      <c r="M9128" t="s">
        <v>695</v>
      </c>
      <c r="N9128">
        <v>12.5</v>
      </c>
      <c r="P9128" cm="1">
        <f t="array" ref="P9128">IF(Q9128&gt;0,INDEX(Q9128:Q30852,MATCH(TRUE,INDEX(Q9128:Q30852="",,),0)-1),"")</f>
        <v>11</v>
      </c>
      <c r="Q9128">
        <v>6</v>
      </c>
      <c r="R9128">
        <f t="shared" si="146"/>
        <v>0</v>
      </c>
    </row>
    <row r="9129" spans="1:18" x14ac:dyDescent="0.3">
      <c r="A9129" t="s">
        <v>603</v>
      </c>
      <c r="B9129" s="1">
        <v>38484</v>
      </c>
      <c r="C9129" t="s">
        <v>16</v>
      </c>
      <c r="D9129" t="s">
        <v>700</v>
      </c>
      <c r="E9129" t="s">
        <v>701</v>
      </c>
      <c r="G9129" s="6" t="s">
        <v>29</v>
      </c>
      <c r="H9129" t="s">
        <v>30</v>
      </c>
      <c r="I9129" t="s">
        <v>21</v>
      </c>
      <c r="J9129" t="s">
        <v>22</v>
      </c>
      <c r="K9129">
        <v>11</v>
      </c>
      <c r="L9129">
        <v>66</v>
      </c>
      <c r="M9129" t="s">
        <v>695</v>
      </c>
      <c r="N9129">
        <v>66</v>
      </c>
      <c r="P9129" cm="1">
        <f t="array" ref="P9129">IF(Q9129&gt;0,INDEX(Q9129:Q30853,MATCH(TRUE,INDEX(Q9129:Q30853="",,),0)-1),"")</f>
        <v>11</v>
      </c>
      <c r="Q9129">
        <v>6</v>
      </c>
      <c r="R9129">
        <f t="shared" si="146"/>
        <v>0</v>
      </c>
    </row>
    <row r="9130" spans="1:18" x14ac:dyDescent="0.3">
      <c r="A9130" t="s">
        <v>603</v>
      </c>
      <c r="B9130" s="1">
        <v>38484</v>
      </c>
      <c r="C9130" t="s">
        <v>16</v>
      </c>
      <c r="D9130" t="s">
        <v>700</v>
      </c>
      <c r="E9130" t="s">
        <v>701</v>
      </c>
      <c r="G9130" s="6" t="s">
        <v>29</v>
      </c>
      <c r="H9130" t="s">
        <v>99</v>
      </c>
      <c r="I9130" t="s">
        <v>21</v>
      </c>
      <c r="J9130" t="s">
        <v>22</v>
      </c>
      <c r="K9130">
        <v>9</v>
      </c>
      <c r="L9130">
        <v>57</v>
      </c>
      <c r="M9130" t="s">
        <v>695</v>
      </c>
      <c r="N9130">
        <v>57</v>
      </c>
      <c r="P9130" cm="1">
        <f t="array" ref="P9130">IF(Q9130&gt;0,INDEX(Q9130:Q30854,MATCH(TRUE,INDEX(Q9130:Q30854="",,),0)-1),"")</f>
        <v>11</v>
      </c>
      <c r="Q9130">
        <v>6</v>
      </c>
      <c r="R9130">
        <f t="shared" si="146"/>
        <v>0</v>
      </c>
    </row>
    <row r="9131" spans="1:18" x14ac:dyDescent="0.3">
      <c r="A9131" t="s">
        <v>603</v>
      </c>
      <c r="B9131" s="1">
        <v>38484</v>
      </c>
      <c r="C9131" t="s">
        <v>16</v>
      </c>
      <c r="D9131" t="s">
        <v>700</v>
      </c>
      <c r="E9131" t="s">
        <v>701</v>
      </c>
      <c r="G9131" s="6" t="s">
        <v>29</v>
      </c>
      <c r="H9131" t="s">
        <v>53</v>
      </c>
      <c r="I9131" t="s">
        <v>21</v>
      </c>
      <c r="J9131" t="s">
        <v>22</v>
      </c>
      <c r="K9131">
        <v>15</v>
      </c>
      <c r="L9131">
        <v>43</v>
      </c>
      <c r="M9131" t="s">
        <v>695</v>
      </c>
      <c r="N9131">
        <v>43</v>
      </c>
      <c r="P9131" cm="1">
        <f t="array" ref="P9131">IF(Q9131&gt;0,INDEX(Q9131:Q30855,MATCH(TRUE,INDEX(Q9131:Q30855="",,),0)-1),"")</f>
        <v>11</v>
      </c>
      <c r="Q9131">
        <v>6</v>
      </c>
      <c r="R9131">
        <f t="shared" si="146"/>
        <v>0</v>
      </c>
    </row>
    <row r="9132" spans="1:18" x14ac:dyDescent="0.3">
      <c r="A9132" t="s">
        <v>603</v>
      </c>
      <c r="B9132" s="1">
        <v>38484</v>
      </c>
      <c r="C9132" t="s">
        <v>16</v>
      </c>
      <c r="D9132" t="s">
        <v>700</v>
      </c>
      <c r="E9132" t="s">
        <v>701</v>
      </c>
      <c r="G9132" s="6" t="s">
        <v>29</v>
      </c>
      <c r="H9132" t="s">
        <v>41</v>
      </c>
      <c r="I9132" t="s">
        <v>21</v>
      </c>
      <c r="J9132" t="s">
        <v>22</v>
      </c>
      <c r="K9132">
        <v>13</v>
      </c>
      <c r="L9132">
        <v>217</v>
      </c>
      <c r="M9132" t="s">
        <v>695</v>
      </c>
      <c r="N9132">
        <v>217</v>
      </c>
      <c r="P9132" cm="1">
        <f t="array" ref="P9132">IF(Q9132&gt;0,INDEX(Q9132:Q30856,MATCH(TRUE,INDEX(Q9132:Q30856="",,),0)-1),"")</f>
        <v>11</v>
      </c>
      <c r="Q9132">
        <v>6</v>
      </c>
      <c r="R9132">
        <f t="shared" si="146"/>
        <v>0</v>
      </c>
    </row>
    <row r="9133" spans="1:18" x14ac:dyDescent="0.3">
      <c r="A9133" t="s">
        <v>603</v>
      </c>
      <c r="B9133" s="1">
        <v>38484</v>
      </c>
      <c r="C9133" t="s">
        <v>16</v>
      </c>
      <c r="D9133" t="s">
        <v>700</v>
      </c>
      <c r="E9133" t="s">
        <v>701</v>
      </c>
      <c r="G9133" s="6" t="s">
        <v>29</v>
      </c>
      <c r="H9133" t="s">
        <v>99</v>
      </c>
      <c r="I9133" t="s">
        <v>26</v>
      </c>
      <c r="J9133" t="s">
        <v>27</v>
      </c>
      <c r="K9133">
        <v>122</v>
      </c>
      <c r="L9133">
        <v>8.5</v>
      </c>
      <c r="M9133" t="s">
        <v>695</v>
      </c>
      <c r="N9133">
        <v>8.5</v>
      </c>
      <c r="P9133" cm="1">
        <f t="array" ref="P9133">IF(Q9133&gt;0,INDEX(Q9133:Q30857,MATCH(TRUE,INDEX(Q9133:Q30857="",,),0)-1),"")</f>
        <v>11</v>
      </c>
      <c r="Q9133">
        <v>6</v>
      </c>
      <c r="R9133">
        <f t="shared" si="146"/>
        <v>0</v>
      </c>
    </row>
    <row r="9134" spans="1:18" x14ac:dyDescent="0.3">
      <c r="A9134" t="s">
        <v>603</v>
      </c>
      <c r="B9134" s="1">
        <v>38484</v>
      </c>
      <c r="C9134" t="s">
        <v>16</v>
      </c>
      <c r="D9134" t="s">
        <v>700</v>
      </c>
      <c r="E9134" t="s">
        <v>701</v>
      </c>
      <c r="G9134" s="6" t="s">
        <v>29</v>
      </c>
      <c r="H9134" t="s">
        <v>69</v>
      </c>
      <c r="I9134" t="s">
        <v>26</v>
      </c>
      <c r="J9134" t="s">
        <v>27</v>
      </c>
      <c r="K9134">
        <v>105</v>
      </c>
      <c r="L9134">
        <v>10</v>
      </c>
      <c r="M9134" t="s">
        <v>695</v>
      </c>
      <c r="N9134">
        <v>10</v>
      </c>
      <c r="P9134" cm="1">
        <f t="array" ref="P9134">IF(Q9134&gt;0,INDEX(Q9134:Q30858,MATCH(TRUE,INDEX(Q9134:Q30858="",,),0)-1),"")</f>
        <v>11</v>
      </c>
      <c r="Q9134">
        <v>6</v>
      </c>
      <c r="R9134">
        <f t="shared" si="146"/>
        <v>0</v>
      </c>
    </row>
    <row r="9135" spans="1:18" x14ac:dyDescent="0.3">
      <c r="A9135" t="s">
        <v>603</v>
      </c>
      <c r="B9135" s="1">
        <v>38484</v>
      </c>
      <c r="C9135" t="s">
        <v>16</v>
      </c>
      <c r="D9135" t="s">
        <v>700</v>
      </c>
      <c r="E9135" t="s">
        <v>701</v>
      </c>
      <c r="G9135" s="6" t="s">
        <v>29</v>
      </c>
      <c r="H9135" t="s">
        <v>41</v>
      </c>
      <c r="I9135" t="s">
        <v>26</v>
      </c>
      <c r="J9135" t="s">
        <v>27</v>
      </c>
      <c r="K9135">
        <v>24</v>
      </c>
      <c r="L9135">
        <v>29.2</v>
      </c>
      <c r="M9135" t="s">
        <v>695</v>
      </c>
      <c r="N9135">
        <v>29.2</v>
      </c>
      <c r="P9135" cm="1">
        <f t="array" ref="P9135">IF(Q9135&gt;0,INDEX(Q9135:Q30859,MATCH(TRUE,INDEX(Q9135:Q30859="",,),0)-1),"")</f>
        <v>11</v>
      </c>
      <c r="Q9135">
        <v>6</v>
      </c>
      <c r="R9135">
        <f t="shared" si="146"/>
        <v>0</v>
      </c>
    </row>
    <row r="9136" spans="1:18" x14ac:dyDescent="0.3">
      <c r="A9136" t="s">
        <v>603</v>
      </c>
      <c r="B9136" s="1">
        <v>38484</v>
      </c>
      <c r="C9136" t="s">
        <v>16</v>
      </c>
      <c r="D9136" t="s">
        <v>700</v>
      </c>
      <c r="E9136" t="s">
        <v>701</v>
      </c>
      <c r="G9136" t="s">
        <v>19</v>
      </c>
      <c r="H9136" t="s">
        <v>20</v>
      </c>
      <c r="I9136" t="s">
        <v>21</v>
      </c>
      <c r="J9136" t="s">
        <v>22</v>
      </c>
      <c r="K9136">
        <v>68</v>
      </c>
      <c r="L9136">
        <v>243</v>
      </c>
      <c r="M9136" t="s">
        <v>607</v>
      </c>
      <c r="N9136">
        <v>245.13</v>
      </c>
      <c r="P9136" cm="1">
        <f t="array" ref="P9136">IF(Q9136&gt;0,INDEX(Q9136:Q30860,MATCH(TRUE,INDEX(Q9136:Q30860="",,),0)-1),"")</f>
        <v>11</v>
      </c>
      <c r="Q9136">
        <v>7</v>
      </c>
      <c r="R9136">
        <f t="shared" si="146"/>
        <v>0</v>
      </c>
    </row>
    <row r="9137" spans="1:18" x14ac:dyDescent="0.3">
      <c r="A9137" t="s">
        <v>603</v>
      </c>
      <c r="B9137" s="1">
        <v>38484</v>
      </c>
      <c r="C9137" t="s">
        <v>16</v>
      </c>
      <c r="D9137" t="s">
        <v>700</v>
      </c>
      <c r="E9137" t="s">
        <v>701</v>
      </c>
      <c r="G9137" t="s">
        <v>19</v>
      </c>
      <c r="H9137" t="s">
        <v>25</v>
      </c>
      <c r="I9137" t="s">
        <v>21</v>
      </c>
      <c r="J9137" t="s">
        <v>22</v>
      </c>
      <c r="K9137">
        <v>68</v>
      </c>
      <c r="L9137">
        <v>54</v>
      </c>
      <c r="M9137" t="s">
        <v>607</v>
      </c>
      <c r="N9137">
        <v>55.63</v>
      </c>
      <c r="P9137" cm="1">
        <f t="array" ref="P9137">IF(Q9137&gt;0,INDEX(Q9137:Q30861,MATCH(TRUE,INDEX(Q9137:Q30861="",,),0)-1),"")</f>
        <v>11</v>
      </c>
      <c r="Q9137">
        <v>7</v>
      </c>
      <c r="R9137">
        <f t="shared" si="146"/>
        <v>0</v>
      </c>
    </row>
    <row r="9138" spans="1:18" x14ac:dyDescent="0.3">
      <c r="A9138" t="s">
        <v>603</v>
      </c>
      <c r="B9138" s="1">
        <v>38484</v>
      </c>
      <c r="C9138" t="s">
        <v>16</v>
      </c>
      <c r="D9138" t="s">
        <v>700</v>
      </c>
      <c r="E9138" t="s">
        <v>701</v>
      </c>
      <c r="G9138" t="s">
        <v>19</v>
      </c>
      <c r="H9138" t="s">
        <v>30</v>
      </c>
      <c r="I9138" t="s">
        <v>26</v>
      </c>
      <c r="J9138" t="s">
        <v>27</v>
      </c>
      <c r="K9138">
        <v>254</v>
      </c>
      <c r="L9138">
        <v>9.1999999999999993</v>
      </c>
      <c r="M9138" t="s">
        <v>607</v>
      </c>
      <c r="N9138">
        <v>9.36</v>
      </c>
      <c r="P9138" cm="1">
        <f t="array" ref="P9138">IF(Q9138&gt;0,INDEX(Q9138:Q30862,MATCH(TRUE,INDEX(Q9138:Q30862="",,),0)-1),"")</f>
        <v>11</v>
      </c>
      <c r="Q9138">
        <v>7</v>
      </c>
      <c r="R9138">
        <f t="shared" si="146"/>
        <v>0</v>
      </c>
    </row>
    <row r="9139" spans="1:18" x14ac:dyDescent="0.3">
      <c r="A9139" t="s">
        <v>603</v>
      </c>
      <c r="B9139" s="1">
        <v>38484</v>
      </c>
      <c r="C9139" t="s">
        <v>16</v>
      </c>
      <c r="D9139" t="s">
        <v>700</v>
      </c>
      <c r="E9139" t="s">
        <v>701</v>
      </c>
      <c r="G9139" t="s">
        <v>19</v>
      </c>
      <c r="H9139" t="s">
        <v>53</v>
      </c>
      <c r="I9139" t="s">
        <v>26</v>
      </c>
      <c r="J9139" t="s">
        <v>27</v>
      </c>
      <c r="K9139">
        <v>122</v>
      </c>
      <c r="L9139">
        <v>16.3</v>
      </c>
      <c r="M9139" t="s">
        <v>607</v>
      </c>
      <c r="N9139">
        <v>16.850000000000001</v>
      </c>
      <c r="P9139" cm="1">
        <f t="array" ref="P9139">IF(Q9139&gt;0,INDEX(Q9139:Q30863,MATCH(TRUE,INDEX(Q9139:Q30863="",,),0)-1),"")</f>
        <v>11</v>
      </c>
      <c r="Q9139">
        <v>7</v>
      </c>
      <c r="R9139">
        <f t="shared" si="146"/>
        <v>0</v>
      </c>
    </row>
    <row r="9140" spans="1:18" x14ac:dyDescent="0.3">
      <c r="A9140" t="s">
        <v>603</v>
      </c>
      <c r="B9140" s="1">
        <v>38484</v>
      </c>
      <c r="C9140" t="s">
        <v>16</v>
      </c>
      <c r="D9140" t="s">
        <v>700</v>
      </c>
      <c r="E9140" t="s">
        <v>701</v>
      </c>
      <c r="G9140" t="s">
        <v>19</v>
      </c>
      <c r="H9140" t="s">
        <v>25</v>
      </c>
      <c r="I9140" t="s">
        <v>26</v>
      </c>
      <c r="J9140" t="s">
        <v>27</v>
      </c>
      <c r="K9140">
        <v>421</v>
      </c>
      <c r="L9140">
        <v>15.5</v>
      </c>
      <c r="M9140" t="s">
        <v>607</v>
      </c>
      <c r="N9140">
        <v>52.46</v>
      </c>
      <c r="P9140" cm="1">
        <f t="array" ref="P9140">IF(Q9140&gt;0,INDEX(Q9140:Q30864,MATCH(TRUE,INDEX(Q9140:Q30864="",,),0)-1),"")</f>
        <v>11</v>
      </c>
      <c r="Q9140">
        <v>7</v>
      </c>
      <c r="R9140">
        <f t="shared" si="146"/>
        <v>0</v>
      </c>
    </row>
    <row r="9141" spans="1:18" x14ac:dyDescent="0.3">
      <c r="A9141" t="s">
        <v>603</v>
      </c>
      <c r="B9141" s="1">
        <v>38484</v>
      </c>
      <c r="C9141" t="s">
        <v>16</v>
      </c>
      <c r="D9141" t="s">
        <v>700</v>
      </c>
      <c r="E9141" t="s">
        <v>701</v>
      </c>
      <c r="G9141" t="s">
        <v>19</v>
      </c>
      <c r="H9141" t="s">
        <v>43</v>
      </c>
      <c r="I9141" t="s">
        <v>26</v>
      </c>
      <c r="J9141" t="s">
        <v>27</v>
      </c>
      <c r="K9141">
        <v>240</v>
      </c>
      <c r="L9141">
        <v>8.8000000000000007</v>
      </c>
      <c r="M9141" t="s">
        <v>607</v>
      </c>
      <c r="N9141">
        <v>8.86</v>
      </c>
      <c r="P9141" cm="1">
        <f t="array" ref="P9141">IF(Q9141&gt;0,INDEX(Q9141:Q30865,MATCH(TRUE,INDEX(Q9141:Q30865="",,),0)-1),"")</f>
        <v>11</v>
      </c>
      <c r="Q9141">
        <v>7</v>
      </c>
      <c r="R9141">
        <f t="shared" si="146"/>
        <v>0</v>
      </c>
    </row>
    <row r="9142" spans="1:18" x14ac:dyDescent="0.3">
      <c r="A9142" t="s">
        <v>603</v>
      </c>
      <c r="B9142" s="1">
        <v>38484</v>
      </c>
      <c r="C9142" t="s">
        <v>16</v>
      </c>
      <c r="D9142" t="s">
        <v>700</v>
      </c>
      <c r="E9142" t="s">
        <v>701</v>
      </c>
      <c r="G9142" s="6" t="s">
        <v>29</v>
      </c>
      <c r="H9142" t="s">
        <v>30</v>
      </c>
      <c r="I9142" t="s">
        <v>21</v>
      </c>
      <c r="J9142" t="s">
        <v>22</v>
      </c>
      <c r="K9142">
        <v>11</v>
      </c>
      <c r="L9142">
        <v>66</v>
      </c>
      <c r="M9142" t="s">
        <v>607</v>
      </c>
      <c r="N9142">
        <v>66</v>
      </c>
      <c r="P9142" cm="1">
        <f t="array" ref="P9142">IF(Q9142&gt;0,INDEX(Q9142:Q30866,MATCH(TRUE,INDEX(Q9142:Q30866="",,),0)-1),"")</f>
        <v>11</v>
      </c>
      <c r="Q9142">
        <v>7</v>
      </c>
      <c r="R9142">
        <f t="shared" si="146"/>
        <v>0</v>
      </c>
    </row>
    <row r="9143" spans="1:18" x14ac:dyDescent="0.3">
      <c r="A9143" t="s">
        <v>603</v>
      </c>
      <c r="B9143" s="1">
        <v>38484</v>
      </c>
      <c r="C9143" t="s">
        <v>16</v>
      </c>
      <c r="D9143" t="s">
        <v>700</v>
      </c>
      <c r="E9143" t="s">
        <v>701</v>
      </c>
      <c r="G9143" s="6" t="s">
        <v>29</v>
      </c>
      <c r="H9143" t="s">
        <v>99</v>
      </c>
      <c r="I9143" t="s">
        <v>21</v>
      </c>
      <c r="J9143" t="s">
        <v>22</v>
      </c>
      <c r="K9143">
        <v>9</v>
      </c>
      <c r="L9143">
        <v>57</v>
      </c>
      <c r="M9143" t="s">
        <v>607</v>
      </c>
      <c r="N9143">
        <v>57</v>
      </c>
      <c r="P9143" cm="1">
        <f t="array" ref="P9143">IF(Q9143&gt;0,INDEX(Q9143:Q30867,MATCH(TRUE,INDEX(Q9143:Q30867="",,),0)-1),"")</f>
        <v>11</v>
      </c>
      <c r="Q9143">
        <v>7</v>
      </c>
      <c r="R9143">
        <f t="shared" si="146"/>
        <v>0</v>
      </c>
    </row>
    <row r="9144" spans="1:18" x14ac:dyDescent="0.3">
      <c r="A9144" t="s">
        <v>603</v>
      </c>
      <c r="B9144" s="1">
        <v>38484</v>
      </c>
      <c r="C9144" t="s">
        <v>16</v>
      </c>
      <c r="D9144" t="s">
        <v>700</v>
      </c>
      <c r="E9144" t="s">
        <v>701</v>
      </c>
      <c r="G9144" s="6" t="s">
        <v>29</v>
      </c>
      <c r="H9144" t="s">
        <v>53</v>
      </c>
      <c r="I9144" t="s">
        <v>21</v>
      </c>
      <c r="J9144" t="s">
        <v>22</v>
      </c>
      <c r="K9144">
        <v>15</v>
      </c>
      <c r="L9144">
        <v>43</v>
      </c>
      <c r="M9144" t="s">
        <v>607</v>
      </c>
      <c r="N9144">
        <v>43</v>
      </c>
      <c r="P9144" cm="1">
        <f t="array" ref="P9144">IF(Q9144&gt;0,INDEX(Q9144:Q30868,MATCH(TRUE,INDEX(Q9144:Q30868="",,),0)-1),"")</f>
        <v>11</v>
      </c>
      <c r="Q9144">
        <v>7</v>
      </c>
      <c r="R9144">
        <f t="shared" si="146"/>
        <v>0</v>
      </c>
    </row>
    <row r="9145" spans="1:18" x14ac:dyDescent="0.3">
      <c r="A9145" t="s">
        <v>603</v>
      </c>
      <c r="B9145" s="1">
        <v>38484</v>
      </c>
      <c r="C9145" t="s">
        <v>16</v>
      </c>
      <c r="D9145" t="s">
        <v>700</v>
      </c>
      <c r="E9145" t="s">
        <v>701</v>
      </c>
      <c r="G9145" s="6" t="s">
        <v>29</v>
      </c>
      <c r="H9145" t="s">
        <v>41</v>
      </c>
      <c r="I9145" t="s">
        <v>21</v>
      </c>
      <c r="J9145" t="s">
        <v>22</v>
      </c>
      <c r="K9145">
        <v>13</v>
      </c>
      <c r="L9145">
        <v>217</v>
      </c>
      <c r="M9145" t="s">
        <v>607</v>
      </c>
      <c r="N9145">
        <v>217</v>
      </c>
      <c r="P9145" cm="1">
        <f t="array" ref="P9145">IF(Q9145&gt;0,INDEX(Q9145:Q30869,MATCH(TRUE,INDEX(Q9145:Q30869="",,),0)-1),"")</f>
        <v>11</v>
      </c>
      <c r="Q9145">
        <v>7</v>
      </c>
      <c r="R9145">
        <f t="shared" si="146"/>
        <v>0</v>
      </c>
    </row>
    <row r="9146" spans="1:18" x14ac:dyDescent="0.3">
      <c r="A9146" t="s">
        <v>603</v>
      </c>
      <c r="B9146" s="1">
        <v>38484</v>
      </c>
      <c r="C9146" t="s">
        <v>16</v>
      </c>
      <c r="D9146" t="s">
        <v>700</v>
      </c>
      <c r="E9146" t="s">
        <v>701</v>
      </c>
      <c r="G9146" s="6" t="s">
        <v>29</v>
      </c>
      <c r="H9146" t="s">
        <v>99</v>
      </c>
      <c r="I9146" t="s">
        <v>26</v>
      </c>
      <c r="J9146" t="s">
        <v>27</v>
      </c>
      <c r="K9146">
        <v>122</v>
      </c>
      <c r="L9146">
        <v>8.5</v>
      </c>
      <c r="M9146" t="s">
        <v>607</v>
      </c>
      <c r="N9146">
        <v>8.5</v>
      </c>
      <c r="P9146" cm="1">
        <f t="array" ref="P9146">IF(Q9146&gt;0,INDEX(Q9146:Q30870,MATCH(TRUE,INDEX(Q9146:Q30870="",,),0)-1),"")</f>
        <v>11</v>
      </c>
      <c r="Q9146">
        <v>7</v>
      </c>
      <c r="R9146">
        <f t="shared" si="146"/>
        <v>0</v>
      </c>
    </row>
    <row r="9147" spans="1:18" x14ac:dyDescent="0.3">
      <c r="A9147" t="s">
        <v>603</v>
      </c>
      <c r="B9147" s="1">
        <v>38484</v>
      </c>
      <c r="C9147" t="s">
        <v>16</v>
      </c>
      <c r="D9147" t="s">
        <v>700</v>
      </c>
      <c r="E9147" t="s">
        <v>701</v>
      </c>
      <c r="G9147" s="6" t="s">
        <v>29</v>
      </c>
      <c r="H9147" t="s">
        <v>69</v>
      </c>
      <c r="I9147" t="s">
        <v>26</v>
      </c>
      <c r="J9147" t="s">
        <v>27</v>
      </c>
      <c r="K9147">
        <v>105</v>
      </c>
      <c r="L9147">
        <v>10</v>
      </c>
      <c r="M9147" t="s">
        <v>607</v>
      </c>
      <c r="N9147">
        <v>10</v>
      </c>
      <c r="P9147" cm="1">
        <f t="array" ref="P9147">IF(Q9147&gt;0,INDEX(Q9147:Q30871,MATCH(TRUE,INDEX(Q9147:Q30871="",,),0)-1),"")</f>
        <v>11</v>
      </c>
      <c r="Q9147">
        <v>7</v>
      </c>
      <c r="R9147">
        <f t="shared" si="146"/>
        <v>0</v>
      </c>
    </row>
    <row r="9148" spans="1:18" x14ac:dyDescent="0.3">
      <c r="A9148" t="s">
        <v>603</v>
      </c>
      <c r="B9148" s="1">
        <v>38484</v>
      </c>
      <c r="C9148" t="s">
        <v>16</v>
      </c>
      <c r="D9148" t="s">
        <v>700</v>
      </c>
      <c r="E9148" t="s">
        <v>701</v>
      </c>
      <c r="G9148" s="6" t="s">
        <v>29</v>
      </c>
      <c r="H9148" t="s">
        <v>41</v>
      </c>
      <c r="I9148" t="s">
        <v>26</v>
      </c>
      <c r="J9148" t="s">
        <v>27</v>
      </c>
      <c r="K9148">
        <v>24</v>
      </c>
      <c r="L9148">
        <v>29.2</v>
      </c>
      <c r="M9148" t="s">
        <v>607</v>
      </c>
      <c r="N9148">
        <v>29.2</v>
      </c>
      <c r="P9148" cm="1">
        <f t="array" ref="P9148">IF(Q9148&gt;0,INDEX(Q9148:Q30872,MATCH(TRUE,INDEX(Q9148:Q30872="",,),0)-1),"")</f>
        <v>11</v>
      </c>
      <c r="Q9148">
        <v>7</v>
      </c>
      <c r="R9148">
        <f t="shared" si="146"/>
        <v>0</v>
      </c>
    </row>
    <row r="9149" spans="1:18" x14ac:dyDescent="0.3">
      <c r="A9149" t="s">
        <v>603</v>
      </c>
      <c r="B9149" s="1">
        <v>38484</v>
      </c>
      <c r="C9149" t="s">
        <v>16</v>
      </c>
      <c r="D9149" t="s">
        <v>700</v>
      </c>
      <c r="E9149" t="s">
        <v>701</v>
      </c>
      <c r="G9149" t="s">
        <v>19</v>
      </c>
      <c r="H9149" t="s">
        <v>20</v>
      </c>
      <c r="I9149" t="s">
        <v>21</v>
      </c>
      <c r="J9149" t="s">
        <v>22</v>
      </c>
      <c r="K9149">
        <v>68</v>
      </c>
      <c r="L9149">
        <v>243</v>
      </c>
      <c r="M9149" t="s">
        <v>530</v>
      </c>
      <c r="N9149">
        <v>275</v>
      </c>
      <c r="P9149" cm="1">
        <f t="array" ref="P9149">IF(Q9149&gt;0,INDEX(Q9149:Q30873,MATCH(TRUE,INDEX(Q9149:Q30873="",,),0)-1),"")</f>
        <v>11</v>
      </c>
      <c r="Q9149">
        <v>8</v>
      </c>
      <c r="R9149">
        <f t="shared" si="146"/>
        <v>0</v>
      </c>
    </row>
    <row r="9150" spans="1:18" x14ac:dyDescent="0.3">
      <c r="A9150" t="s">
        <v>603</v>
      </c>
      <c r="B9150" s="1">
        <v>38484</v>
      </c>
      <c r="C9150" t="s">
        <v>16</v>
      </c>
      <c r="D9150" t="s">
        <v>700</v>
      </c>
      <c r="E9150" t="s">
        <v>701</v>
      </c>
      <c r="G9150" t="s">
        <v>19</v>
      </c>
      <c r="H9150" t="s">
        <v>25</v>
      </c>
      <c r="I9150" t="s">
        <v>21</v>
      </c>
      <c r="J9150" t="s">
        <v>22</v>
      </c>
      <c r="K9150">
        <v>68</v>
      </c>
      <c r="L9150">
        <v>54</v>
      </c>
      <c r="M9150" t="s">
        <v>530</v>
      </c>
      <c r="N9150">
        <v>84</v>
      </c>
      <c r="P9150" cm="1">
        <f t="array" ref="P9150">IF(Q9150&gt;0,INDEX(Q9150:Q30874,MATCH(TRUE,INDEX(Q9150:Q30874="",,),0)-1),"")</f>
        <v>11</v>
      </c>
      <c r="Q9150">
        <v>8</v>
      </c>
      <c r="R9150">
        <f t="shared" si="146"/>
        <v>0</v>
      </c>
    </row>
    <row r="9151" spans="1:18" x14ac:dyDescent="0.3">
      <c r="A9151" t="s">
        <v>603</v>
      </c>
      <c r="B9151" s="1">
        <v>38484</v>
      </c>
      <c r="C9151" t="s">
        <v>16</v>
      </c>
      <c r="D9151" t="s">
        <v>700</v>
      </c>
      <c r="E9151" t="s">
        <v>701</v>
      </c>
      <c r="G9151" t="s">
        <v>19</v>
      </c>
      <c r="H9151" t="s">
        <v>30</v>
      </c>
      <c r="I9151" t="s">
        <v>26</v>
      </c>
      <c r="J9151" t="s">
        <v>27</v>
      </c>
      <c r="K9151">
        <v>254</v>
      </c>
      <c r="L9151">
        <v>9.1999999999999993</v>
      </c>
      <c r="M9151" t="s">
        <v>530</v>
      </c>
      <c r="N9151">
        <v>20.2</v>
      </c>
      <c r="P9151" cm="1">
        <f t="array" ref="P9151">IF(Q9151&gt;0,INDEX(Q9151:Q30875,MATCH(TRUE,INDEX(Q9151:Q30875="",,),0)-1),"")</f>
        <v>11</v>
      </c>
      <c r="Q9151">
        <v>8</v>
      </c>
      <c r="R9151">
        <f t="shared" si="146"/>
        <v>0</v>
      </c>
    </row>
    <row r="9152" spans="1:18" x14ac:dyDescent="0.3">
      <c r="A9152" t="s">
        <v>603</v>
      </c>
      <c r="B9152" s="1">
        <v>38484</v>
      </c>
      <c r="C9152" t="s">
        <v>16</v>
      </c>
      <c r="D9152" t="s">
        <v>700</v>
      </c>
      <c r="E9152" t="s">
        <v>701</v>
      </c>
      <c r="G9152" t="s">
        <v>19</v>
      </c>
      <c r="H9152" t="s">
        <v>53</v>
      </c>
      <c r="I9152" t="s">
        <v>26</v>
      </c>
      <c r="J9152" t="s">
        <v>27</v>
      </c>
      <c r="K9152">
        <v>122</v>
      </c>
      <c r="L9152">
        <v>16.3</v>
      </c>
      <c r="M9152" t="s">
        <v>530</v>
      </c>
      <c r="N9152">
        <v>16.3</v>
      </c>
      <c r="P9152" cm="1">
        <f t="array" ref="P9152">IF(Q9152&gt;0,INDEX(Q9152:Q30876,MATCH(TRUE,INDEX(Q9152:Q30876="",,),0)-1),"")</f>
        <v>11</v>
      </c>
      <c r="Q9152">
        <v>8</v>
      </c>
      <c r="R9152">
        <f t="shared" si="146"/>
        <v>0</v>
      </c>
    </row>
    <row r="9153" spans="1:18" x14ac:dyDescent="0.3">
      <c r="A9153" t="s">
        <v>603</v>
      </c>
      <c r="B9153" s="1">
        <v>38484</v>
      </c>
      <c r="C9153" t="s">
        <v>16</v>
      </c>
      <c r="D9153" t="s">
        <v>700</v>
      </c>
      <c r="E9153" t="s">
        <v>701</v>
      </c>
      <c r="G9153" t="s">
        <v>19</v>
      </c>
      <c r="H9153" t="s">
        <v>25</v>
      </c>
      <c r="I9153" t="s">
        <v>26</v>
      </c>
      <c r="J9153" t="s">
        <v>27</v>
      </c>
      <c r="K9153">
        <v>421</v>
      </c>
      <c r="L9153">
        <v>15.5</v>
      </c>
      <c r="M9153" t="s">
        <v>530</v>
      </c>
      <c r="N9153">
        <v>22.5</v>
      </c>
      <c r="P9153" cm="1">
        <f t="array" ref="P9153">IF(Q9153&gt;0,INDEX(Q9153:Q30877,MATCH(TRUE,INDEX(Q9153:Q30877="",,),0)-1),"")</f>
        <v>11</v>
      </c>
      <c r="Q9153">
        <v>8</v>
      </c>
      <c r="R9153">
        <f t="shared" si="146"/>
        <v>0</v>
      </c>
    </row>
    <row r="9154" spans="1:18" x14ac:dyDescent="0.3">
      <c r="A9154" t="s">
        <v>603</v>
      </c>
      <c r="B9154" s="1">
        <v>38484</v>
      </c>
      <c r="C9154" t="s">
        <v>16</v>
      </c>
      <c r="D9154" t="s">
        <v>700</v>
      </c>
      <c r="E9154" t="s">
        <v>701</v>
      </c>
      <c r="G9154" t="s">
        <v>19</v>
      </c>
      <c r="H9154" t="s">
        <v>43</v>
      </c>
      <c r="I9154" t="s">
        <v>26</v>
      </c>
      <c r="J9154" t="s">
        <v>27</v>
      </c>
      <c r="K9154">
        <v>240</v>
      </c>
      <c r="L9154">
        <v>8.8000000000000007</v>
      </c>
      <c r="M9154" t="s">
        <v>530</v>
      </c>
      <c r="N9154">
        <v>22.5</v>
      </c>
      <c r="P9154" cm="1">
        <f t="array" ref="P9154">IF(Q9154&gt;0,INDEX(Q9154:Q30878,MATCH(TRUE,INDEX(Q9154:Q30878="",,),0)-1),"")</f>
        <v>11</v>
      </c>
      <c r="Q9154">
        <v>8</v>
      </c>
      <c r="R9154">
        <f t="shared" si="146"/>
        <v>0</v>
      </c>
    </row>
    <row r="9155" spans="1:18" x14ac:dyDescent="0.3">
      <c r="A9155" t="s">
        <v>603</v>
      </c>
      <c r="B9155" s="1">
        <v>38484</v>
      </c>
      <c r="C9155" t="s">
        <v>16</v>
      </c>
      <c r="D9155" t="s">
        <v>700</v>
      </c>
      <c r="E9155" t="s">
        <v>701</v>
      </c>
      <c r="G9155" s="6" t="s">
        <v>29</v>
      </c>
      <c r="H9155" t="s">
        <v>30</v>
      </c>
      <c r="I9155" t="s">
        <v>21</v>
      </c>
      <c r="J9155" t="s">
        <v>22</v>
      </c>
      <c r="K9155">
        <v>11</v>
      </c>
      <c r="L9155">
        <v>66</v>
      </c>
      <c r="M9155" t="s">
        <v>530</v>
      </c>
      <c r="N9155">
        <v>66</v>
      </c>
      <c r="P9155" cm="1">
        <f t="array" ref="P9155">IF(Q9155&gt;0,INDEX(Q9155:Q30879,MATCH(TRUE,INDEX(Q9155:Q30879="",,),0)-1),"")</f>
        <v>11</v>
      </c>
      <c r="Q9155">
        <v>8</v>
      </c>
      <c r="R9155">
        <f t="shared" si="146"/>
        <v>0</v>
      </c>
    </row>
    <row r="9156" spans="1:18" x14ac:dyDescent="0.3">
      <c r="A9156" t="s">
        <v>603</v>
      </c>
      <c r="B9156" s="1">
        <v>38484</v>
      </c>
      <c r="C9156" t="s">
        <v>16</v>
      </c>
      <c r="D9156" t="s">
        <v>700</v>
      </c>
      <c r="E9156" t="s">
        <v>701</v>
      </c>
      <c r="G9156" s="6" t="s">
        <v>29</v>
      </c>
      <c r="H9156" t="s">
        <v>99</v>
      </c>
      <c r="I9156" t="s">
        <v>21</v>
      </c>
      <c r="J9156" t="s">
        <v>22</v>
      </c>
      <c r="K9156">
        <v>9</v>
      </c>
      <c r="L9156">
        <v>57</v>
      </c>
      <c r="M9156" t="s">
        <v>530</v>
      </c>
      <c r="N9156">
        <v>57</v>
      </c>
      <c r="P9156" cm="1">
        <f t="array" ref="P9156">IF(Q9156&gt;0,INDEX(Q9156:Q30880,MATCH(TRUE,INDEX(Q9156:Q30880="",,),0)-1),"")</f>
        <v>11</v>
      </c>
      <c r="Q9156">
        <v>8</v>
      </c>
      <c r="R9156">
        <f t="shared" si="146"/>
        <v>0</v>
      </c>
    </row>
    <row r="9157" spans="1:18" x14ac:dyDescent="0.3">
      <c r="A9157" t="s">
        <v>603</v>
      </c>
      <c r="B9157" s="1">
        <v>38484</v>
      </c>
      <c r="C9157" t="s">
        <v>16</v>
      </c>
      <c r="D9157" t="s">
        <v>700</v>
      </c>
      <c r="E9157" t="s">
        <v>701</v>
      </c>
      <c r="G9157" s="6" t="s">
        <v>29</v>
      </c>
      <c r="H9157" t="s">
        <v>53</v>
      </c>
      <c r="I9157" t="s">
        <v>21</v>
      </c>
      <c r="J9157" t="s">
        <v>22</v>
      </c>
      <c r="K9157">
        <v>15</v>
      </c>
      <c r="L9157">
        <v>43</v>
      </c>
      <c r="M9157" t="s">
        <v>530</v>
      </c>
      <c r="N9157">
        <v>43</v>
      </c>
      <c r="P9157" cm="1">
        <f t="array" ref="P9157">IF(Q9157&gt;0,INDEX(Q9157:Q30881,MATCH(TRUE,INDEX(Q9157:Q30881="",,),0)-1),"")</f>
        <v>11</v>
      </c>
      <c r="Q9157">
        <v>8</v>
      </c>
      <c r="R9157">
        <f t="shared" si="146"/>
        <v>0</v>
      </c>
    </row>
    <row r="9158" spans="1:18" x14ac:dyDescent="0.3">
      <c r="A9158" t="s">
        <v>603</v>
      </c>
      <c r="B9158" s="1">
        <v>38484</v>
      </c>
      <c r="C9158" t="s">
        <v>16</v>
      </c>
      <c r="D9158" t="s">
        <v>700</v>
      </c>
      <c r="E9158" t="s">
        <v>701</v>
      </c>
      <c r="G9158" s="6" t="s">
        <v>29</v>
      </c>
      <c r="H9158" t="s">
        <v>41</v>
      </c>
      <c r="I9158" t="s">
        <v>21</v>
      </c>
      <c r="J9158" t="s">
        <v>22</v>
      </c>
      <c r="K9158">
        <v>13</v>
      </c>
      <c r="L9158">
        <v>217</v>
      </c>
      <c r="M9158" t="s">
        <v>530</v>
      </c>
      <c r="N9158">
        <v>217</v>
      </c>
      <c r="P9158" cm="1">
        <f t="array" ref="P9158">IF(Q9158&gt;0,INDEX(Q9158:Q30882,MATCH(TRUE,INDEX(Q9158:Q30882="",,),0)-1),"")</f>
        <v>11</v>
      </c>
      <c r="Q9158">
        <v>8</v>
      </c>
      <c r="R9158">
        <f t="shared" si="146"/>
        <v>0</v>
      </c>
    </row>
    <row r="9159" spans="1:18" x14ac:dyDescent="0.3">
      <c r="A9159" t="s">
        <v>603</v>
      </c>
      <c r="B9159" s="1">
        <v>38484</v>
      </c>
      <c r="C9159" t="s">
        <v>16</v>
      </c>
      <c r="D9159" t="s">
        <v>700</v>
      </c>
      <c r="E9159" t="s">
        <v>701</v>
      </c>
      <c r="G9159" s="6" t="s">
        <v>29</v>
      </c>
      <c r="H9159" t="s">
        <v>99</v>
      </c>
      <c r="I9159" t="s">
        <v>26</v>
      </c>
      <c r="J9159" t="s">
        <v>27</v>
      </c>
      <c r="K9159">
        <v>122</v>
      </c>
      <c r="L9159">
        <v>8.5</v>
      </c>
      <c r="M9159" t="s">
        <v>530</v>
      </c>
      <c r="N9159">
        <v>8.5</v>
      </c>
      <c r="P9159" cm="1">
        <f t="array" ref="P9159">IF(Q9159&gt;0,INDEX(Q9159:Q30883,MATCH(TRUE,INDEX(Q9159:Q30883="",,),0)-1),"")</f>
        <v>11</v>
      </c>
      <c r="Q9159">
        <v>8</v>
      </c>
      <c r="R9159">
        <f t="shared" si="146"/>
        <v>0</v>
      </c>
    </row>
    <row r="9160" spans="1:18" x14ac:dyDescent="0.3">
      <c r="A9160" t="s">
        <v>603</v>
      </c>
      <c r="B9160" s="1">
        <v>38484</v>
      </c>
      <c r="C9160" t="s">
        <v>16</v>
      </c>
      <c r="D9160" t="s">
        <v>700</v>
      </c>
      <c r="E9160" t="s">
        <v>701</v>
      </c>
      <c r="G9160" s="6" t="s">
        <v>29</v>
      </c>
      <c r="H9160" t="s">
        <v>69</v>
      </c>
      <c r="I9160" t="s">
        <v>26</v>
      </c>
      <c r="J9160" t="s">
        <v>27</v>
      </c>
      <c r="K9160">
        <v>105</v>
      </c>
      <c r="L9160">
        <v>10</v>
      </c>
      <c r="M9160" t="s">
        <v>530</v>
      </c>
      <c r="N9160">
        <v>10</v>
      </c>
      <c r="P9160" cm="1">
        <f t="array" ref="P9160">IF(Q9160&gt;0,INDEX(Q9160:Q30884,MATCH(TRUE,INDEX(Q9160:Q30884="",,),0)-1),"")</f>
        <v>11</v>
      </c>
      <c r="Q9160">
        <v>8</v>
      </c>
      <c r="R9160">
        <f t="shared" si="146"/>
        <v>0</v>
      </c>
    </row>
    <row r="9161" spans="1:18" x14ac:dyDescent="0.3">
      <c r="A9161" t="s">
        <v>603</v>
      </c>
      <c r="B9161" s="1">
        <v>38484</v>
      </c>
      <c r="C9161" t="s">
        <v>16</v>
      </c>
      <c r="D9161" t="s">
        <v>700</v>
      </c>
      <c r="E9161" t="s">
        <v>701</v>
      </c>
      <c r="G9161" s="6" t="s">
        <v>29</v>
      </c>
      <c r="H9161" t="s">
        <v>41</v>
      </c>
      <c r="I9161" t="s">
        <v>26</v>
      </c>
      <c r="J9161" t="s">
        <v>27</v>
      </c>
      <c r="K9161">
        <v>24</v>
      </c>
      <c r="L9161">
        <v>29.2</v>
      </c>
      <c r="M9161" t="s">
        <v>530</v>
      </c>
      <c r="N9161">
        <v>29.2</v>
      </c>
      <c r="P9161" cm="1">
        <f t="array" ref="P9161">IF(Q9161&gt;0,INDEX(Q9161:Q30885,MATCH(TRUE,INDEX(Q9161:Q30885="",,),0)-1),"")</f>
        <v>11</v>
      </c>
      <c r="Q9161">
        <v>8</v>
      </c>
      <c r="R9161">
        <f t="shared" si="146"/>
        <v>0</v>
      </c>
    </row>
    <row r="9162" spans="1:18" x14ac:dyDescent="0.3">
      <c r="A9162" t="s">
        <v>603</v>
      </c>
      <c r="B9162" s="1">
        <v>38484</v>
      </c>
      <c r="C9162" t="s">
        <v>16</v>
      </c>
      <c r="D9162" t="s">
        <v>700</v>
      </c>
      <c r="E9162" t="s">
        <v>701</v>
      </c>
      <c r="G9162" t="s">
        <v>19</v>
      </c>
      <c r="H9162" t="s">
        <v>20</v>
      </c>
      <c r="I9162" t="s">
        <v>21</v>
      </c>
      <c r="J9162" t="s">
        <v>22</v>
      </c>
      <c r="K9162">
        <v>68</v>
      </c>
      <c r="L9162">
        <v>243</v>
      </c>
      <c r="M9162" t="s">
        <v>149</v>
      </c>
      <c r="N9162">
        <v>250</v>
      </c>
      <c r="P9162" cm="1">
        <f t="array" ref="P9162">IF(Q9162&gt;0,INDEX(Q9162:Q30886,MATCH(TRUE,INDEX(Q9162:Q30886="",,),0)-1),"")</f>
        <v>11</v>
      </c>
      <c r="Q9162">
        <v>9</v>
      </c>
      <c r="R9162">
        <f t="shared" si="146"/>
        <v>0</v>
      </c>
    </row>
    <row r="9163" spans="1:18" x14ac:dyDescent="0.3">
      <c r="A9163" t="s">
        <v>603</v>
      </c>
      <c r="B9163" s="1">
        <v>38484</v>
      </c>
      <c r="C9163" t="s">
        <v>16</v>
      </c>
      <c r="D9163" t="s">
        <v>700</v>
      </c>
      <c r="E9163" t="s">
        <v>701</v>
      </c>
      <c r="G9163" t="s">
        <v>19</v>
      </c>
      <c r="H9163" t="s">
        <v>25</v>
      </c>
      <c r="I9163" t="s">
        <v>21</v>
      </c>
      <c r="J9163" t="s">
        <v>22</v>
      </c>
      <c r="K9163">
        <v>68</v>
      </c>
      <c r="L9163">
        <v>54</v>
      </c>
      <c r="M9163" t="s">
        <v>149</v>
      </c>
      <c r="N9163">
        <v>110</v>
      </c>
      <c r="P9163" cm="1">
        <f t="array" ref="P9163">IF(Q9163&gt;0,INDEX(Q9163:Q30887,MATCH(TRUE,INDEX(Q9163:Q30887="",,),0)-1),"")</f>
        <v>11</v>
      </c>
      <c r="Q9163">
        <v>9</v>
      </c>
      <c r="R9163">
        <f t="shared" si="146"/>
        <v>0</v>
      </c>
    </row>
    <row r="9164" spans="1:18" x14ac:dyDescent="0.3">
      <c r="A9164" t="s">
        <v>603</v>
      </c>
      <c r="B9164" s="1">
        <v>38484</v>
      </c>
      <c r="C9164" t="s">
        <v>16</v>
      </c>
      <c r="D9164" t="s">
        <v>700</v>
      </c>
      <c r="E9164" t="s">
        <v>701</v>
      </c>
      <c r="G9164" t="s">
        <v>19</v>
      </c>
      <c r="H9164" t="s">
        <v>30</v>
      </c>
      <c r="I9164" t="s">
        <v>26</v>
      </c>
      <c r="J9164" t="s">
        <v>27</v>
      </c>
      <c r="K9164">
        <v>254</v>
      </c>
      <c r="L9164">
        <v>9.1999999999999993</v>
      </c>
      <c r="M9164" t="s">
        <v>149</v>
      </c>
      <c r="N9164">
        <v>15.5</v>
      </c>
      <c r="P9164" cm="1">
        <f t="array" ref="P9164">IF(Q9164&gt;0,INDEX(Q9164:Q30888,MATCH(TRUE,INDEX(Q9164:Q30888="",,),0)-1),"")</f>
        <v>11</v>
      </c>
      <c r="Q9164">
        <v>9</v>
      </c>
      <c r="R9164">
        <f t="shared" si="146"/>
        <v>0</v>
      </c>
    </row>
    <row r="9165" spans="1:18" x14ac:dyDescent="0.3">
      <c r="A9165" t="s">
        <v>603</v>
      </c>
      <c r="B9165" s="1">
        <v>38484</v>
      </c>
      <c r="C9165" t="s">
        <v>16</v>
      </c>
      <c r="D9165" t="s">
        <v>700</v>
      </c>
      <c r="E9165" t="s">
        <v>701</v>
      </c>
      <c r="G9165" t="s">
        <v>19</v>
      </c>
      <c r="H9165" t="s">
        <v>53</v>
      </c>
      <c r="I9165" t="s">
        <v>26</v>
      </c>
      <c r="J9165" t="s">
        <v>27</v>
      </c>
      <c r="K9165">
        <v>122</v>
      </c>
      <c r="L9165">
        <v>16.3</v>
      </c>
      <c r="M9165" t="s">
        <v>149</v>
      </c>
      <c r="N9165">
        <v>21</v>
      </c>
      <c r="P9165" cm="1">
        <f t="array" ref="P9165">IF(Q9165&gt;0,INDEX(Q9165:Q30889,MATCH(TRUE,INDEX(Q9165:Q30889="",,),0)-1),"")</f>
        <v>11</v>
      </c>
      <c r="Q9165">
        <v>9</v>
      </c>
      <c r="R9165">
        <f t="shared" si="146"/>
        <v>0</v>
      </c>
    </row>
    <row r="9166" spans="1:18" x14ac:dyDescent="0.3">
      <c r="A9166" t="s">
        <v>603</v>
      </c>
      <c r="B9166" s="1">
        <v>38484</v>
      </c>
      <c r="C9166" t="s">
        <v>16</v>
      </c>
      <c r="D9166" t="s">
        <v>700</v>
      </c>
      <c r="E9166" t="s">
        <v>701</v>
      </c>
      <c r="G9166" t="s">
        <v>19</v>
      </c>
      <c r="H9166" t="s">
        <v>25</v>
      </c>
      <c r="I9166" t="s">
        <v>26</v>
      </c>
      <c r="J9166" t="s">
        <v>27</v>
      </c>
      <c r="K9166">
        <v>421</v>
      </c>
      <c r="L9166">
        <v>15.5</v>
      </c>
      <c r="M9166" t="s">
        <v>149</v>
      </c>
      <c r="N9166">
        <v>22</v>
      </c>
      <c r="P9166" cm="1">
        <f t="array" ref="P9166">IF(Q9166&gt;0,INDEX(Q9166:Q30890,MATCH(TRUE,INDEX(Q9166:Q30890="",,),0)-1),"")</f>
        <v>11</v>
      </c>
      <c r="Q9166">
        <v>9</v>
      </c>
      <c r="R9166">
        <f t="shared" si="146"/>
        <v>0</v>
      </c>
    </row>
    <row r="9167" spans="1:18" x14ac:dyDescent="0.3">
      <c r="A9167" t="s">
        <v>603</v>
      </c>
      <c r="B9167" s="1">
        <v>38484</v>
      </c>
      <c r="C9167" t="s">
        <v>16</v>
      </c>
      <c r="D9167" t="s">
        <v>700</v>
      </c>
      <c r="E9167" t="s">
        <v>701</v>
      </c>
      <c r="G9167" t="s">
        <v>19</v>
      </c>
      <c r="H9167" t="s">
        <v>43</v>
      </c>
      <c r="I9167" t="s">
        <v>26</v>
      </c>
      <c r="J9167" t="s">
        <v>27</v>
      </c>
      <c r="K9167">
        <v>240</v>
      </c>
      <c r="L9167">
        <v>8.8000000000000007</v>
      </c>
      <c r="M9167" t="s">
        <v>149</v>
      </c>
      <c r="N9167">
        <v>12</v>
      </c>
      <c r="P9167" cm="1">
        <f t="array" ref="P9167">IF(Q9167&gt;0,INDEX(Q9167:Q30891,MATCH(TRUE,INDEX(Q9167:Q30891="",,),0)-1),"")</f>
        <v>11</v>
      </c>
      <c r="Q9167">
        <v>9</v>
      </c>
      <c r="R9167">
        <f t="shared" si="146"/>
        <v>0</v>
      </c>
    </row>
    <row r="9168" spans="1:18" x14ac:dyDescent="0.3">
      <c r="A9168" t="s">
        <v>603</v>
      </c>
      <c r="B9168" s="1">
        <v>38484</v>
      </c>
      <c r="C9168" t="s">
        <v>16</v>
      </c>
      <c r="D9168" t="s">
        <v>700</v>
      </c>
      <c r="E9168" t="s">
        <v>701</v>
      </c>
      <c r="G9168" s="6" t="s">
        <v>29</v>
      </c>
      <c r="H9168" t="s">
        <v>30</v>
      </c>
      <c r="I9168" t="s">
        <v>21</v>
      </c>
      <c r="J9168" t="s">
        <v>22</v>
      </c>
      <c r="K9168">
        <v>11</v>
      </c>
      <c r="L9168">
        <v>66</v>
      </c>
      <c r="M9168" t="s">
        <v>149</v>
      </c>
      <c r="N9168">
        <v>66</v>
      </c>
      <c r="P9168" cm="1">
        <f t="array" ref="P9168">IF(Q9168&gt;0,INDEX(Q9168:Q30892,MATCH(TRUE,INDEX(Q9168:Q30892="",,),0)-1),"")</f>
        <v>11</v>
      </c>
      <c r="Q9168">
        <v>9</v>
      </c>
      <c r="R9168">
        <f t="shared" si="146"/>
        <v>0</v>
      </c>
    </row>
    <row r="9169" spans="1:18" x14ac:dyDescent="0.3">
      <c r="A9169" t="s">
        <v>603</v>
      </c>
      <c r="B9169" s="1">
        <v>38484</v>
      </c>
      <c r="C9169" t="s">
        <v>16</v>
      </c>
      <c r="D9169" t="s">
        <v>700</v>
      </c>
      <c r="E9169" t="s">
        <v>701</v>
      </c>
      <c r="G9169" s="6" t="s">
        <v>29</v>
      </c>
      <c r="H9169" t="s">
        <v>99</v>
      </c>
      <c r="I9169" t="s">
        <v>21</v>
      </c>
      <c r="J9169" t="s">
        <v>22</v>
      </c>
      <c r="K9169">
        <v>9</v>
      </c>
      <c r="L9169">
        <v>57</v>
      </c>
      <c r="M9169" t="s">
        <v>149</v>
      </c>
      <c r="N9169">
        <v>57</v>
      </c>
      <c r="P9169" cm="1">
        <f t="array" ref="P9169">IF(Q9169&gt;0,INDEX(Q9169:Q30893,MATCH(TRUE,INDEX(Q9169:Q30893="",,),0)-1),"")</f>
        <v>11</v>
      </c>
      <c r="Q9169">
        <v>9</v>
      </c>
      <c r="R9169">
        <f t="shared" si="146"/>
        <v>0</v>
      </c>
    </row>
    <row r="9170" spans="1:18" x14ac:dyDescent="0.3">
      <c r="A9170" t="s">
        <v>603</v>
      </c>
      <c r="B9170" s="1">
        <v>38484</v>
      </c>
      <c r="C9170" t="s">
        <v>16</v>
      </c>
      <c r="D9170" t="s">
        <v>700</v>
      </c>
      <c r="E9170" t="s">
        <v>701</v>
      </c>
      <c r="G9170" s="6" t="s">
        <v>29</v>
      </c>
      <c r="H9170" t="s">
        <v>53</v>
      </c>
      <c r="I9170" t="s">
        <v>21</v>
      </c>
      <c r="J9170" t="s">
        <v>22</v>
      </c>
      <c r="K9170">
        <v>15</v>
      </c>
      <c r="L9170">
        <v>43</v>
      </c>
      <c r="M9170" t="s">
        <v>149</v>
      </c>
      <c r="N9170">
        <v>43</v>
      </c>
      <c r="P9170" cm="1">
        <f t="array" ref="P9170">IF(Q9170&gt;0,INDEX(Q9170:Q30894,MATCH(TRUE,INDEX(Q9170:Q30894="",,),0)-1),"")</f>
        <v>11</v>
      </c>
      <c r="Q9170">
        <v>9</v>
      </c>
      <c r="R9170">
        <f t="shared" si="146"/>
        <v>0</v>
      </c>
    </row>
    <row r="9171" spans="1:18" x14ac:dyDescent="0.3">
      <c r="A9171" t="s">
        <v>603</v>
      </c>
      <c r="B9171" s="1">
        <v>38484</v>
      </c>
      <c r="C9171" t="s">
        <v>16</v>
      </c>
      <c r="D9171" t="s">
        <v>700</v>
      </c>
      <c r="E9171" t="s">
        <v>701</v>
      </c>
      <c r="G9171" s="6" t="s">
        <v>29</v>
      </c>
      <c r="H9171" t="s">
        <v>41</v>
      </c>
      <c r="I9171" t="s">
        <v>21</v>
      </c>
      <c r="J9171" t="s">
        <v>22</v>
      </c>
      <c r="K9171">
        <v>13</v>
      </c>
      <c r="L9171">
        <v>217</v>
      </c>
      <c r="M9171" t="s">
        <v>149</v>
      </c>
      <c r="N9171">
        <v>217</v>
      </c>
      <c r="P9171" cm="1">
        <f t="array" ref="P9171">IF(Q9171&gt;0,INDEX(Q9171:Q30895,MATCH(TRUE,INDEX(Q9171:Q30895="",,),0)-1),"")</f>
        <v>11</v>
      </c>
      <c r="Q9171">
        <v>9</v>
      </c>
      <c r="R9171">
        <f t="shared" si="146"/>
        <v>0</v>
      </c>
    </row>
    <row r="9172" spans="1:18" x14ac:dyDescent="0.3">
      <c r="A9172" t="s">
        <v>603</v>
      </c>
      <c r="B9172" s="1">
        <v>38484</v>
      </c>
      <c r="C9172" t="s">
        <v>16</v>
      </c>
      <c r="D9172" t="s">
        <v>700</v>
      </c>
      <c r="E9172" t="s">
        <v>701</v>
      </c>
      <c r="G9172" s="6" t="s">
        <v>29</v>
      </c>
      <c r="H9172" t="s">
        <v>99</v>
      </c>
      <c r="I9172" t="s">
        <v>26</v>
      </c>
      <c r="J9172" t="s">
        <v>27</v>
      </c>
      <c r="K9172">
        <v>122</v>
      </c>
      <c r="L9172">
        <v>8.5</v>
      </c>
      <c r="M9172" t="s">
        <v>149</v>
      </c>
      <c r="N9172">
        <v>8.5</v>
      </c>
      <c r="P9172" cm="1">
        <f t="array" ref="P9172">IF(Q9172&gt;0,INDEX(Q9172:Q30896,MATCH(TRUE,INDEX(Q9172:Q30896="",,),0)-1),"")</f>
        <v>11</v>
      </c>
      <c r="Q9172">
        <v>9</v>
      </c>
      <c r="R9172">
        <f t="shared" si="146"/>
        <v>0</v>
      </c>
    </row>
    <row r="9173" spans="1:18" x14ac:dyDescent="0.3">
      <c r="A9173" t="s">
        <v>603</v>
      </c>
      <c r="B9173" s="1">
        <v>38484</v>
      </c>
      <c r="C9173" t="s">
        <v>16</v>
      </c>
      <c r="D9173" t="s">
        <v>700</v>
      </c>
      <c r="E9173" t="s">
        <v>701</v>
      </c>
      <c r="G9173" s="6" t="s">
        <v>29</v>
      </c>
      <c r="H9173" t="s">
        <v>69</v>
      </c>
      <c r="I9173" t="s">
        <v>26</v>
      </c>
      <c r="J9173" t="s">
        <v>27</v>
      </c>
      <c r="K9173">
        <v>105</v>
      </c>
      <c r="L9173">
        <v>10</v>
      </c>
      <c r="M9173" t="s">
        <v>149</v>
      </c>
      <c r="N9173">
        <v>10</v>
      </c>
      <c r="P9173" cm="1">
        <f t="array" ref="P9173">IF(Q9173&gt;0,INDEX(Q9173:Q30897,MATCH(TRUE,INDEX(Q9173:Q30897="",,),0)-1),"")</f>
        <v>11</v>
      </c>
      <c r="Q9173">
        <v>9</v>
      </c>
      <c r="R9173">
        <f t="shared" si="146"/>
        <v>0</v>
      </c>
    </row>
    <row r="9174" spans="1:18" x14ac:dyDescent="0.3">
      <c r="A9174" t="s">
        <v>603</v>
      </c>
      <c r="B9174" s="1">
        <v>38484</v>
      </c>
      <c r="C9174" t="s">
        <v>16</v>
      </c>
      <c r="D9174" t="s">
        <v>700</v>
      </c>
      <c r="E9174" t="s">
        <v>701</v>
      </c>
      <c r="G9174" s="6" t="s">
        <v>29</v>
      </c>
      <c r="H9174" t="s">
        <v>41</v>
      </c>
      <c r="I9174" t="s">
        <v>26</v>
      </c>
      <c r="J9174" t="s">
        <v>27</v>
      </c>
      <c r="K9174">
        <v>24</v>
      </c>
      <c r="L9174">
        <v>29.2</v>
      </c>
      <c r="M9174" t="s">
        <v>149</v>
      </c>
      <c r="N9174">
        <v>29.2</v>
      </c>
      <c r="P9174" cm="1">
        <f t="array" ref="P9174">IF(Q9174&gt;0,INDEX(Q9174:Q30898,MATCH(TRUE,INDEX(Q9174:Q30898="",,),0)-1),"")</f>
        <v>11</v>
      </c>
      <c r="Q9174">
        <v>9</v>
      </c>
      <c r="R9174">
        <f t="shared" si="146"/>
        <v>0</v>
      </c>
    </row>
    <row r="9175" spans="1:18" x14ac:dyDescent="0.3">
      <c r="A9175" t="s">
        <v>603</v>
      </c>
      <c r="B9175" s="1">
        <v>38484</v>
      </c>
      <c r="C9175" t="s">
        <v>16</v>
      </c>
      <c r="D9175" t="s">
        <v>700</v>
      </c>
      <c r="E9175" t="s">
        <v>701</v>
      </c>
      <c r="G9175" t="s">
        <v>19</v>
      </c>
      <c r="H9175" t="s">
        <v>20</v>
      </c>
      <c r="I9175" t="s">
        <v>21</v>
      </c>
      <c r="J9175" t="s">
        <v>22</v>
      </c>
      <c r="K9175">
        <v>68</v>
      </c>
      <c r="L9175">
        <v>243</v>
      </c>
      <c r="M9175" t="s">
        <v>54</v>
      </c>
      <c r="N9175">
        <v>250</v>
      </c>
      <c r="P9175" cm="1">
        <f t="array" ref="P9175">IF(Q9175&gt;0,INDEX(Q9175:Q30899,MATCH(TRUE,INDEX(Q9175:Q30899="",,),0)-1),"")</f>
        <v>11</v>
      </c>
      <c r="Q9175">
        <v>10</v>
      </c>
      <c r="R9175">
        <f t="shared" si="146"/>
        <v>0</v>
      </c>
    </row>
    <row r="9176" spans="1:18" x14ac:dyDescent="0.3">
      <c r="A9176" t="s">
        <v>603</v>
      </c>
      <c r="B9176" s="1">
        <v>38484</v>
      </c>
      <c r="C9176" t="s">
        <v>16</v>
      </c>
      <c r="D9176" t="s">
        <v>700</v>
      </c>
      <c r="E9176" t="s">
        <v>701</v>
      </c>
      <c r="G9176" t="s">
        <v>19</v>
      </c>
      <c r="H9176" t="s">
        <v>25</v>
      </c>
      <c r="I9176" t="s">
        <v>21</v>
      </c>
      <c r="J9176" t="s">
        <v>22</v>
      </c>
      <c r="K9176">
        <v>68</v>
      </c>
      <c r="L9176">
        <v>54</v>
      </c>
      <c r="M9176" t="s">
        <v>54</v>
      </c>
      <c r="N9176">
        <v>75</v>
      </c>
      <c r="P9176" cm="1">
        <f t="array" ref="P9176">IF(Q9176&gt;0,INDEX(Q9176:Q30900,MATCH(TRUE,INDEX(Q9176:Q30900="",,),0)-1),"")</f>
        <v>11</v>
      </c>
      <c r="Q9176">
        <v>10</v>
      </c>
      <c r="R9176">
        <f t="shared" ref="R9176:R9239" si="147">IF(P9176="","",0)</f>
        <v>0</v>
      </c>
    </row>
    <row r="9177" spans="1:18" x14ac:dyDescent="0.3">
      <c r="A9177" t="s">
        <v>603</v>
      </c>
      <c r="B9177" s="1">
        <v>38484</v>
      </c>
      <c r="C9177" t="s">
        <v>16</v>
      </c>
      <c r="D9177" t="s">
        <v>700</v>
      </c>
      <c r="E9177" t="s">
        <v>701</v>
      </c>
      <c r="G9177" t="s">
        <v>19</v>
      </c>
      <c r="H9177" t="s">
        <v>30</v>
      </c>
      <c r="I9177" t="s">
        <v>26</v>
      </c>
      <c r="J9177" t="s">
        <v>27</v>
      </c>
      <c r="K9177">
        <v>254</v>
      </c>
      <c r="L9177">
        <v>9.1999999999999993</v>
      </c>
      <c r="M9177" t="s">
        <v>54</v>
      </c>
      <c r="N9177">
        <v>30</v>
      </c>
      <c r="P9177" cm="1">
        <f t="array" ref="P9177">IF(Q9177&gt;0,INDEX(Q9177:Q30901,MATCH(TRUE,INDEX(Q9177:Q30901="",,),0)-1),"")</f>
        <v>11</v>
      </c>
      <c r="Q9177">
        <v>10</v>
      </c>
      <c r="R9177">
        <f t="shared" si="147"/>
        <v>0</v>
      </c>
    </row>
    <row r="9178" spans="1:18" x14ac:dyDescent="0.3">
      <c r="A9178" t="s">
        <v>603</v>
      </c>
      <c r="B9178" s="1">
        <v>38484</v>
      </c>
      <c r="C9178" t="s">
        <v>16</v>
      </c>
      <c r="D9178" t="s">
        <v>700</v>
      </c>
      <c r="E9178" t="s">
        <v>701</v>
      </c>
      <c r="G9178" t="s">
        <v>19</v>
      </c>
      <c r="H9178" t="s">
        <v>53</v>
      </c>
      <c r="I9178" t="s">
        <v>26</v>
      </c>
      <c r="J9178" t="s">
        <v>27</v>
      </c>
      <c r="K9178">
        <v>122</v>
      </c>
      <c r="L9178">
        <v>16.3</v>
      </c>
      <c r="M9178" t="s">
        <v>54</v>
      </c>
      <c r="N9178">
        <v>18.5</v>
      </c>
      <c r="P9178" cm="1">
        <f t="array" ref="P9178">IF(Q9178&gt;0,INDEX(Q9178:Q30902,MATCH(TRUE,INDEX(Q9178:Q30902="",,),0)-1),"")</f>
        <v>11</v>
      </c>
      <c r="Q9178">
        <v>10</v>
      </c>
      <c r="R9178">
        <f t="shared" si="147"/>
        <v>0</v>
      </c>
    </row>
    <row r="9179" spans="1:18" x14ac:dyDescent="0.3">
      <c r="A9179" t="s">
        <v>603</v>
      </c>
      <c r="B9179" s="1">
        <v>38484</v>
      </c>
      <c r="C9179" t="s">
        <v>16</v>
      </c>
      <c r="D9179" t="s">
        <v>700</v>
      </c>
      <c r="E9179" t="s">
        <v>701</v>
      </c>
      <c r="G9179" t="s">
        <v>19</v>
      </c>
      <c r="H9179" t="s">
        <v>25</v>
      </c>
      <c r="I9179" t="s">
        <v>26</v>
      </c>
      <c r="J9179" t="s">
        <v>27</v>
      </c>
      <c r="K9179">
        <v>421</v>
      </c>
      <c r="L9179">
        <v>15.5</v>
      </c>
      <c r="M9179" t="s">
        <v>54</v>
      </c>
      <c r="N9179">
        <v>18.5</v>
      </c>
      <c r="P9179" cm="1">
        <f t="array" ref="P9179">IF(Q9179&gt;0,INDEX(Q9179:Q30903,MATCH(TRUE,INDEX(Q9179:Q30903="",,),0)-1),"")</f>
        <v>11</v>
      </c>
      <c r="Q9179">
        <v>10</v>
      </c>
      <c r="R9179">
        <f t="shared" si="147"/>
        <v>0</v>
      </c>
    </row>
    <row r="9180" spans="1:18" x14ac:dyDescent="0.3">
      <c r="A9180" t="s">
        <v>603</v>
      </c>
      <c r="B9180" s="1">
        <v>38484</v>
      </c>
      <c r="C9180" t="s">
        <v>16</v>
      </c>
      <c r="D9180" t="s">
        <v>700</v>
      </c>
      <c r="E9180" t="s">
        <v>701</v>
      </c>
      <c r="G9180" t="s">
        <v>19</v>
      </c>
      <c r="H9180" t="s">
        <v>43</v>
      </c>
      <c r="I9180" t="s">
        <v>26</v>
      </c>
      <c r="J9180" t="s">
        <v>27</v>
      </c>
      <c r="K9180">
        <v>240</v>
      </c>
      <c r="L9180">
        <v>8.8000000000000007</v>
      </c>
      <c r="M9180" t="s">
        <v>54</v>
      </c>
      <c r="N9180">
        <v>10</v>
      </c>
      <c r="P9180" cm="1">
        <f t="array" ref="P9180">IF(Q9180&gt;0,INDEX(Q9180:Q30904,MATCH(TRUE,INDEX(Q9180:Q30904="",,),0)-1),"")</f>
        <v>11</v>
      </c>
      <c r="Q9180">
        <v>10</v>
      </c>
      <c r="R9180">
        <f t="shared" si="147"/>
        <v>0</v>
      </c>
    </row>
    <row r="9181" spans="1:18" x14ac:dyDescent="0.3">
      <c r="A9181" t="s">
        <v>603</v>
      </c>
      <c r="B9181" s="1">
        <v>38484</v>
      </c>
      <c r="C9181" t="s">
        <v>16</v>
      </c>
      <c r="D9181" t="s">
        <v>700</v>
      </c>
      <c r="E9181" t="s">
        <v>701</v>
      </c>
      <c r="G9181" s="6" t="s">
        <v>29</v>
      </c>
      <c r="H9181" t="s">
        <v>30</v>
      </c>
      <c r="I9181" t="s">
        <v>21</v>
      </c>
      <c r="J9181" t="s">
        <v>22</v>
      </c>
      <c r="K9181">
        <v>11</v>
      </c>
      <c r="L9181">
        <v>66</v>
      </c>
      <c r="M9181" t="s">
        <v>54</v>
      </c>
      <c r="N9181">
        <v>66</v>
      </c>
      <c r="P9181" cm="1">
        <f t="array" ref="P9181">IF(Q9181&gt;0,INDEX(Q9181:Q30905,MATCH(TRUE,INDEX(Q9181:Q30905="",,),0)-1),"")</f>
        <v>11</v>
      </c>
      <c r="Q9181">
        <v>10</v>
      </c>
      <c r="R9181">
        <f t="shared" si="147"/>
        <v>0</v>
      </c>
    </row>
    <row r="9182" spans="1:18" x14ac:dyDescent="0.3">
      <c r="A9182" t="s">
        <v>603</v>
      </c>
      <c r="B9182" s="1">
        <v>38484</v>
      </c>
      <c r="C9182" t="s">
        <v>16</v>
      </c>
      <c r="D9182" t="s">
        <v>700</v>
      </c>
      <c r="E9182" t="s">
        <v>701</v>
      </c>
      <c r="G9182" s="6" t="s">
        <v>29</v>
      </c>
      <c r="H9182" t="s">
        <v>99</v>
      </c>
      <c r="I9182" t="s">
        <v>21</v>
      </c>
      <c r="J9182" t="s">
        <v>22</v>
      </c>
      <c r="K9182">
        <v>9</v>
      </c>
      <c r="L9182">
        <v>57</v>
      </c>
      <c r="M9182" t="s">
        <v>54</v>
      </c>
      <c r="N9182">
        <v>57</v>
      </c>
      <c r="P9182" cm="1">
        <f t="array" ref="P9182">IF(Q9182&gt;0,INDEX(Q9182:Q30906,MATCH(TRUE,INDEX(Q9182:Q30906="",,),0)-1),"")</f>
        <v>11</v>
      </c>
      <c r="Q9182">
        <v>10</v>
      </c>
      <c r="R9182">
        <f t="shared" si="147"/>
        <v>0</v>
      </c>
    </row>
    <row r="9183" spans="1:18" x14ac:dyDescent="0.3">
      <c r="A9183" t="s">
        <v>603</v>
      </c>
      <c r="B9183" s="1">
        <v>38484</v>
      </c>
      <c r="C9183" t="s">
        <v>16</v>
      </c>
      <c r="D9183" t="s">
        <v>700</v>
      </c>
      <c r="E9183" t="s">
        <v>701</v>
      </c>
      <c r="G9183" s="6" t="s">
        <v>29</v>
      </c>
      <c r="H9183" t="s">
        <v>53</v>
      </c>
      <c r="I9183" t="s">
        <v>21</v>
      </c>
      <c r="J9183" t="s">
        <v>22</v>
      </c>
      <c r="K9183">
        <v>15</v>
      </c>
      <c r="L9183">
        <v>43</v>
      </c>
      <c r="M9183" t="s">
        <v>54</v>
      </c>
      <c r="N9183">
        <v>43</v>
      </c>
      <c r="P9183" cm="1">
        <f t="array" ref="P9183">IF(Q9183&gt;0,INDEX(Q9183:Q30907,MATCH(TRUE,INDEX(Q9183:Q30907="",,),0)-1),"")</f>
        <v>11</v>
      </c>
      <c r="Q9183">
        <v>10</v>
      </c>
      <c r="R9183">
        <f t="shared" si="147"/>
        <v>0</v>
      </c>
    </row>
    <row r="9184" spans="1:18" x14ac:dyDescent="0.3">
      <c r="A9184" t="s">
        <v>603</v>
      </c>
      <c r="B9184" s="1">
        <v>38484</v>
      </c>
      <c r="C9184" t="s">
        <v>16</v>
      </c>
      <c r="D9184" t="s">
        <v>700</v>
      </c>
      <c r="E9184" t="s">
        <v>701</v>
      </c>
      <c r="G9184" s="6" t="s">
        <v>29</v>
      </c>
      <c r="H9184" t="s">
        <v>41</v>
      </c>
      <c r="I9184" t="s">
        <v>21</v>
      </c>
      <c r="J9184" t="s">
        <v>22</v>
      </c>
      <c r="K9184">
        <v>13</v>
      </c>
      <c r="L9184">
        <v>217</v>
      </c>
      <c r="M9184" t="s">
        <v>54</v>
      </c>
      <c r="N9184">
        <v>217</v>
      </c>
      <c r="P9184" cm="1">
        <f t="array" ref="P9184">IF(Q9184&gt;0,INDEX(Q9184:Q30908,MATCH(TRUE,INDEX(Q9184:Q30908="",,),0)-1),"")</f>
        <v>11</v>
      </c>
      <c r="Q9184">
        <v>10</v>
      </c>
      <c r="R9184">
        <f t="shared" si="147"/>
        <v>0</v>
      </c>
    </row>
    <row r="9185" spans="1:18" x14ac:dyDescent="0.3">
      <c r="A9185" t="s">
        <v>603</v>
      </c>
      <c r="B9185" s="1">
        <v>38484</v>
      </c>
      <c r="C9185" t="s">
        <v>16</v>
      </c>
      <c r="D9185" t="s">
        <v>700</v>
      </c>
      <c r="E9185" t="s">
        <v>701</v>
      </c>
      <c r="G9185" s="6" t="s">
        <v>29</v>
      </c>
      <c r="H9185" t="s">
        <v>99</v>
      </c>
      <c r="I9185" t="s">
        <v>26</v>
      </c>
      <c r="J9185" t="s">
        <v>27</v>
      </c>
      <c r="K9185">
        <v>122</v>
      </c>
      <c r="L9185">
        <v>8.5</v>
      </c>
      <c r="M9185" t="s">
        <v>54</v>
      </c>
      <c r="N9185">
        <v>8.5</v>
      </c>
      <c r="P9185" cm="1">
        <f t="array" ref="P9185">IF(Q9185&gt;0,INDEX(Q9185:Q30909,MATCH(TRUE,INDEX(Q9185:Q30909="",,),0)-1),"")</f>
        <v>11</v>
      </c>
      <c r="Q9185">
        <v>10</v>
      </c>
      <c r="R9185">
        <f t="shared" si="147"/>
        <v>0</v>
      </c>
    </row>
    <row r="9186" spans="1:18" x14ac:dyDescent="0.3">
      <c r="A9186" t="s">
        <v>603</v>
      </c>
      <c r="B9186" s="1">
        <v>38484</v>
      </c>
      <c r="C9186" t="s">
        <v>16</v>
      </c>
      <c r="D9186" t="s">
        <v>700</v>
      </c>
      <c r="E9186" t="s">
        <v>701</v>
      </c>
      <c r="G9186" s="6" t="s">
        <v>29</v>
      </c>
      <c r="H9186" t="s">
        <v>69</v>
      </c>
      <c r="I9186" t="s">
        <v>26</v>
      </c>
      <c r="J9186" t="s">
        <v>27</v>
      </c>
      <c r="K9186">
        <v>105</v>
      </c>
      <c r="L9186">
        <v>10</v>
      </c>
      <c r="M9186" t="s">
        <v>54</v>
      </c>
      <c r="N9186">
        <v>10</v>
      </c>
      <c r="P9186" cm="1">
        <f t="array" ref="P9186">IF(Q9186&gt;0,INDEX(Q9186:Q30910,MATCH(TRUE,INDEX(Q9186:Q30910="",,),0)-1),"")</f>
        <v>11</v>
      </c>
      <c r="Q9186">
        <v>10</v>
      </c>
      <c r="R9186">
        <f t="shared" si="147"/>
        <v>0</v>
      </c>
    </row>
    <row r="9187" spans="1:18" x14ac:dyDescent="0.3">
      <c r="A9187" t="s">
        <v>603</v>
      </c>
      <c r="B9187" s="1">
        <v>38484</v>
      </c>
      <c r="C9187" t="s">
        <v>16</v>
      </c>
      <c r="D9187" t="s">
        <v>700</v>
      </c>
      <c r="E9187" t="s">
        <v>701</v>
      </c>
      <c r="G9187" s="6" t="s">
        <v>29</v>
      </c>
      <c r="H9187" t="s">
        <v>41</v>
      </c>
      <c r="I9187" t="s">
        <v>26</v>
      </c>
      <c r="J9187" t="s">
        <v>27</v>
      </c>
      <c r="K9187">
        <v>24</v>
      </c>
      <c r="L9187">
        <v>29.2</v>
      </c>
      <c r="M9187" t="s">
        <v>54</v>
      </c>
      <c r="N9187">
        <v>29.2</v>
      </c>
      <c r="P9187" cm="1">
        <f t="array" ref="P9187">IF(Q9187&gt;0,INDEX(Q9187:Q30911,MATCH(TRUE,INDEX(Q9187:Q30911="",,),0)-1),"")</f>
        <v>11</v>
      </c>
      <c r="Q9187">
        <v>10</v>
      </c>
      <c r="R9187">
        <f t="shared" si="147"/>
        <v>0</v>
      </c>
    </row>
    <row r="9188" spans="1:18" x14ac:dyDescent="0.3">
      <c r="A9188" t="s">
        <v>603</v>
      </c>
      <c r="B9188" s="1">
        <v>38484</v>
      </c>
      <c r="C9188" t="s">
        <v>16</v>
      </c>
      <c r="D9188" t="s">
        <v>700</v>
      </c>
      <c r="E9188" t="s">
        <v>701</v>
      </c>
      <c r="G9188" t="s">
        <v>19</v>
      </c>
      <c r="H9188" t="s">
        <v>20</v>
      </c>
      <c r="I9188" t="s">
        <v>21</v>
      </c>
      <c r="J9188" t="s">
        <v>22</v>
      </c>
      <c r="K9188">
        <v>68</v>
      </c>
      <c r="L9188">
        <v>243</v>
      </c>
      <c r="M9188" t="s">
        <v>34</v>
      </c>
      <c r="N9188">
        <v>257.39</v>
      </c>
      <c r="P9188" cm="1">
        <f t="array" ref="P9188">IF(Q9188&gt;0,INDEX(Q9188:Q30912,MATCH(TRUE,INDEX(Q9188:Q30912="",,),0)-1),"")</f>
        <v>11</v>
      </c>
      <c r="Q9188">
        <v>11</v>
      </c>
      <c r="R9188">
        <f t="shared" si="147"/>
        <v>0</v>
      </c>
    </row>
    <row r="9189" spans="1:18" x14ac:dyDescent="0.3">
      <c r="A9189" t="s">
        <v>603</v>
      </c>
      <c r="B9189" s="1">
        <v>38484</v>
      </c>
      <c r="C9189" t="s">
        <v>16</v>
      </c>
      <c r="D9189" t="s">
        <v>700</v>
      </c>
      <c r="E9189" t="s">
        <v>701</v>
      </c>
      <c r="G9189" t="s">
        <v>19</v>
      </c>
      <c r="H9189" t="s">
        <v>25</v>
      </c>
      <c r="I9189" t="s">
        <v>21</v>
      </c>
      <c r="J9189" t="s">
        <v>22</v>
      </c>
      <c r="K9189">
        <v>68</v>
      </c>
      <c r="L9189">
        <v>54</v>
      </c>
      <c r="M9189" t="s">
        <v>34</v>
      </c>
      <c r="N9189">
        <v>54</v>
      </c>
      <c r="P9189" cm="1">
        <f t="array" ref="P9189">IF(Q9189&gt;0,INDEX(Q9189:Q30913,MATCH(TRUE,INDEX(Q9189:Q30913="",,),0)-1),"")</f>
        <v>11</v>
      </c>
      <c r="Q9189">
        <v>11</v>
      </c>
      <c r="R9189">
        <f t="shared" si="147"/>
        <v>0</v>
      </c>
    </row>
    <row r="9190" spans="1:18" x14ac:dyDescent="0.3">
      <c r="A9190" t="s">
        <v>603</v>
      </c>
      <c r="B9190" s="1">
        <v>38484</v>
      </c>
      <c r="C9190" t="s">
        <v>16</v>
      </c>
      <c r="D9190" t="s">
        <v>700</v>
      </c>
      <c r="E9190" t="s">
        <v>701</v>
      </c>
      <c r="G9190" t="s">
        <v>19</v>
      </c>
      <c r="H9190" t="s">
        <v>30</v>
      </c>
      <c r="I9190" t="s">
        <v>26</v>
      </c>
      <c r="J9190" t="s">
        <v>27</v>
      </c>
      <c r="K9190">
        <v>254</v>
      </c>
      <c r="L9190">
        <v>9.1999999999999993</v>
      </c>
      <c r="M9190" t="s">
        <v>34</v>
      </c>
      <c r="N9190">
        <v>10</v>
      </c>
      <c r="P9190" cm="1">
        <f t="array" ref="P9190">IF(Q9190&gt;0,INDEX(Q9190:Q30914,MATCH(TRUE,INDEX(Q9190:Q30914="",,),0)-1),"")</f>
        <v>11</v>
      </c>
      <c r="Q9190">
        <v>11</v>
      </c>
      <c r="R9190">
        <f t="shared" si="147"/>
        <v>0</v>
      </c>
    </row>
    <row r="9191" spans="1:18" x14ac:dyDescent="0.3">
      <c r="A9191" t="s">
        <v>603</v>
      </c>
      <c r="B9191" s="1">
        <v>38484</v>
      </c>
      <c r="C9191" t="s">
        <v>16</v>
      </c>
      <c r="D9191" t="s">
        <v>700</v>
      </c>
      <c r="E9191" t="s">
        <v>701</v>
      </c>
      <c r="G9191" t="s">
        <v>19</v>
      </c>
      <c r="H9191" t="s">
        <v>53</v>
      </c>
      <c r="I9191" t="s">
        <v>26</v>
      </c>
      <c r="J9191" t="s">
        <v>27</v>
      </c>
      <c r="K9191">
        <v>122</v>
      </c>
      <c r="L9191">
        <v>16.3</v>
      </c>
      <c r="M9191" t="s">
        <v>34</v>
      </c>
      <c r="N9191">
        <v>20</v>
      </c>
      <c r="P9191" cm="1">
        <f t="array" ref="P9191">IF(Q9191&gt;0,INDEX(Q9191:Q30915,MATCH(TRUE,INDEX(Q9191:Q30915="",,),0)-1),"")</f>
        <v>11</v>
      </c>
      <c r="Q9191">
        <v>11</v>
      </c>
      <c r="R9191">
        <f t="shared" si="147"/>
        <v>0</v>
      </c>
    </row>
    <row r="9192" spans="1:18" x14ac:dyDescent="0.3">
      <c r="A9192" t="s">
        <v>603</v>
      </c>
      <c r="B9192" s="1">
        <v>38484</v>
      </c>
      <c r="C9192" t="s">
        <v>16</v>
      </c>
      <c r="D9192" t="s">
        <v>700</v>
      </c>
      <c r="E9192" t="s">
        <v>701</v>
      </c>
      <c r="G9192" t="s">
        <v>19</v>
      </c>
      <c r="H9192" t="s">
        <v>25</v>
      </c>
      <c r="I9192" t="s">
        <v>26</v>
      </c>
      <c r="J9192" t="s">
        <v>27</v>
      </c>
      <c r="K9192">
        <v>421</v>
      </c>
      <c r="L9192">
        <v>15.5</v>
      </c>
      <c r="M9192" t="s">
        <v>34</v>
      </c>
      <c r="N9192">
        <v>20</v>
      </c>
      <c r="P9192" cm="1">
        <f t="array" ref="P9192">IF(Q9192&gt;0,INDEX(Q9192:Q30916,MATCH(TRUE,INDEX(Q9192:Q30916="",,),0)-1),"")</f>
        <v>11</v>
      </c>
      <c r="Q9192">
        <v>11</v>
      </c>
      <c r="R9192">
        <f t="shared" si="147"/>
        <v>0</v>
      </c>
    </row>
    <row r="9193" spans="1:18" x14ac:dyDescent="0.3">
      <c r="A9193" t="s">
        <v>603</v>
      </c>
      <c r="B9193" s="1">
        <v>38484</v>
      </c>
      <c r="C9193" t="s">
        <v>16</v>
      </c>
      <c r="D9193" t="s">
        <v>700</v>
      </c>
      <c r="E9193" t="s">
        <v>701</v>
      </c>
      <c r="G9193" t="s">
        <v>19</v>
      </c>
      <c r="H9193" t="s">
        <v>43</v>
      </c>
      <c r="I9193" t="s">
        <v>26</v>
      </c>
      <c r="J9193" t="s">
        <v>27</v>
      </c>
      <c r="K9193">
        <v>240</v>
      </c>
      <c r="L9193">
        <v>8.8000000000000007</v>
      </c>
      <c r="M9193" t="s">
        <v>34</v>
      </c>
      <c r="N9193">
        <v>10</v>
      </c>
      <c r="P9193" cm="1">
        <f t="array" ref="P9193">IF(Q9193&gt;0,INDEX(Q9193:Q30917,MATCH(TRUE,INDEX(Q9193:Q30917="",,),0)-1),"")</f>
        <v>11</v>
      </c>
      <c r="Q9193">
        <v>11</v>
      </c>
      <c r="R9193">
        <f t="shared" si="147"/>
        <v>0</v>
      </c>
    </row>
    <row r="9194" spans="1:18" x14ac:dyDescent="0.3">
      <c r="A9194" t="s">
        <v>603</v>
      </c>
      <c r="B9194" s="1">
        <v>38484</v>
      </c>
      <c r="C9194" t="s">
        <v>16</v>
      </c>
      <c r="D9194" t="s">
        <v>700</v>
      </c>
      <c r="E9194" t="s">
        <v>701</v>
      </c>
      <c r="G9194" s="6" t="s">
        <v>29</v>
      </c>
      <c r="H9194" t="s">
        <v>30</v>
      </c>
      <c r="I9194" t="s">
        <v>21</v>
      </c>
      <c r="J9194" t="s">
        <v>22</v>
      </c>
      <c r="K9194">
        <v>11</v>
      </c>
      <c r="L9194">
        <v>66</v>
      </c>
      <c r="M9194" t="s">
        <v>34</v>
      </c>
      <c r="N9194">
        <v>66</v>
      </c>
      <c r="P9194" cm="1">
        <f t="array" ref="P9194">IF(Q9194&gt;0,INDEX(Q9194:Q30918,MATCH(TRUE,INDEX(Q9194:Q30918="",,),0)-1),"")</f>
        <v>11</v>
      </c>
      <c r="Q9194">
        <v>11</v>
      </c>
      <c r="R9194">
        <f t="shared" si="147"/>
        <v>0</v>
      </c>
    </row>
    <row r="9195" spans="1:18" x14ac:dyDescent="0.3">
      <c r="A9195" t="s">
        <v>603</v>
      </c>
      <c r="B9195" s="1">
        <v>38484</v>
      </c>
      <c r="C9195" t="s">
        <v>16</v>
      </c>
      <c r="D9195" t="s">
        <v>700</v>
      </c>
      <c r="E9195" t="s">
        <v>701</v>
      </c>
      <c r="G9195" s="6" t="s">
        <v>29</v>
      </c>
      <c r="H9195" t="s">
        <v>99</v>
      </c>
      <c r="I9195" t="s">
        <v>21</v>
      </c>
      <c r="J9195" t="s">
        <v>22</v>
      </c>
      <c r="K9195">
        <v>9</v>
      </c>
      <c r="L9195">
        <v>57</v>
      </c>
      <c r="M9195" t="s">
        <v>34</v>
      </c>
      <c r="N9195">
        <v>57</v>
      </c>
      <c r="P9195" cm="1">
        <f t="array" ref="P9195">IF(Q9195&gt;0,INDEX(Q9195:Q30919,MATCH(TRUE,INDEX(Q9195:Q30919="",,),0)-1),"")</f>
        <v>11</v>
      </c>
      <c r="Q9195">
        <v>11</v>
      </c>
      <c r="R9195">
        <f t="shared" si="147"/>
        <v>0</v>
      </c>
    </row>
    <row r="9196" spans="1:18" x14ac:dyDescent="0.3">
      <c r="A9196" t="s">
        <v>603</v>
      </c>
      <c r="B9196" s="1">
        <v>38484</v>
      </c>
      <c r="C9196" t="s">
        <v>16</v>
      </c>
      <c r="D9196" t="s">
        <v>700</v>
      </c>
      <c r="E9196" t="s">
        <v>701</v>
      </c>
      <c r="G9196" s="6" t="s">
        <v>29</v>
      </c>
      <c r="H9196" t="s">
        <v>53</v>
      </c>
      <c r="I9196" t="s">
        <v>21</v>
      </c>
      <c r="J9196" t="s">
        <v>22</v>
      </c>
      <c r="K9196">
        <v>15</v>
      </c>
      <c r="L9196">
        <v>43</v>
      </c>
      <c r="M9196" t="s">
        <v>34</v>
      </c>
      <c r="N9196">
        <v>43</v>
      </c>
      <c r="P9196" cm="1">
        <f t="array" ref="P9196">IF(Q9196&gt;0,INDEX(Q9196:Q30920,MATCH(TRUE,INDEX(Q9196:Q30920="",,),0)-1),"")</f>
        <v>11</v>
      </c>
      <c r="Q9196">
        <v>11</v>
      </c>
      <c r="R9196">
        <f t="shared" si="147"/>
        <v>0</v>
      </c>
    </row>
    <row r="9197" spans="1:18" x14ac:dyDescent="0.3">
      <c r="A9197" t="s">
        <v>603</v>
      </c>
      <c r="B9197" s="1">
        <v>38484</v>
      </c>
      <c r="C9197" t="s">
        <v>16</v>
      </c>
      <c r="D9197" t="s">
        <v>700</v>
      </c>
      <c r="E9197" t="s">
        <v>701</v>
      </c>
      <c r="G9197" s="6" t="s">
        <v>29</v>
      </c>
      <c r="H9197" t="s">
        <v>41</v>
      </c>
      <c r="I9197" t="s">
        <v>21</v>
      </c>
      <c r="J9197" t="s">
        <v>22</v>
      </c>
      <c r="K9197">
        <v>13</v>
      </c>
      <c r="L9197">
        <v>217</v>
      </c>
      <c r="M9197" t="s">
        <v>34</v>
      </c>
      <c r="N9197">
        <v>217</v>
      </c>
      <c r="P9197" cm="1">
        <f t="array" ref="P9197">IF(Q9197&gt;0,INDEX(Q9197:Q30921,MATCH(TRUE,INDEX(Q9197:Q30921="",,),0)-1),"")</f>
        <v>11</v>
      </c>
      <c r="Q9197">
        <v>11</v>
      </c>
      <c r="R9197">
        <f t="shared" si="147"/>
        <v>0</v>
      </c>
    </row>
    <row r="9198" spans="1:18" x14ac:dyDescent="0.3">
      <c r="A9198" t="s">
        <v>603</v>
      </c>
      <c r="B9198" s="1">
        <v>38484</v>
      </c>
      <c r="C9198" t="s">
        <v>16</v>
      </c>
      <c r="D9198" t="s">
        <v>700</v>
      </c>
      <c r="E9198" t="s">
        <v>701</v>
      </c>
      <c r="G9198" s="6" t="s">
        <v>29</v>
      </c>
      <c r="H9198" t="s">
        <v>99</v>
      </c>
      <c r="I9198" t="s">
        <v>26</v>
      </c>
      <c r="J9198" t="s">
        <v>27</v>
      </c>
      <c r="K9198">
        <v>122</v>
      </c>
      <c r="L9198">
        <v>8.5</v>
      </c>
      <c r="M9198" t="s">
        <v>34</v>
      </c>
      <c r="N9198">
        <v>8.5</v>
      </c>
      <c r="P9198" cm="1">
        <f t="array" ref="P9198">IF(Q9198&gt;0,INDEX(Q9198:Q30922,MATCH(TRUE,INDEX(Q9198:Q30922="",,),0)-1),"")</f>
        <v>11</v>
      </c>
      <c r="Q9198">
        <v>11</v>
      </c>
      <c r="R9198">
        <f t="shared" si="147"/>
        <v>0</v>
      </c>
    </row>
    <row r="9199" spans="1:18" x14ac:dyDescent="0.3">
      <c r="A9199" t="s">
        <v>603</v>
      </c>
      <c r="B9199" s="1">
        <v>38484</v>
      </c>
      <c r="C9199" t="s">
        <v>16</v>
      </c>
      <c r="D9199" t="s">
        <v>700</v>
      </c>
      <c r="E9199" t="s">
        <v>701</v>
      </c>
      <c r="G9199" s="6" t="s">
        <v>29</v>
      </c>
      <c r="H9199" t="s">
        <v>69</v>
      </c>
      <c r="I9199" t="s">
        <v>26</v>
      </c>
      <c r="J9199" t="s">
        <v>27</v>
      </c>
      <c r="K9199">
        <v>105</v>
      </c>
      <c r="L9199">
        <v>10</v>
      </c>
      <c r="M9199" t="s">
        <v>34</v>
      </c>
      <c r="N9199">
        <v>10</v>
      </c>
      <c r="P9199" cm="1">
        <f t="array" ref="P9199">IF(Q9199&gt;0,INDEX(Q9199:Q30923,MATCH(TRUE,INDEX(Q9199:Q30923="",,),0)-1),"")</f>
        <v>11</v>
      </c>
      <c r="Q9199">
        <v>11</v>
      </c>
      <c r="R9199">
        <f t="shared" si="147"/>
        <v>0</v>
      </c>
    </row>
    <row r="9200" spans="1:18" x14ac:dyDescent="0.3">
      <c r="A9200" t="s">
        <v>603</v>
      </c>
      <c r="B9200" s="1">
        <v>38484</v>
      </c>
      <c r="C9200" t="s">
        <v>16</v>
      </c>
      <c r="D9200" t="s">
        <v>700</v>
      </c>
      <c r="E9200" t="s">
        <v>701</v>
      </c>
      <c r="G9200" s="6" t="s">
        <v>29</v>
      </c>
      <c r="H9200" t="s">
        <v>41</v>
      </c>
      <c r="I9200" t="s">
        <v>26</v>
      </c>
      <c r="J9200" t="s">
        <v>27</v>
      </c>
      <c r="K9200">
        <v>24</v>
      </c>
      <c r="L9200">
        <v>29.2</v>
      </c>
      <c r="M9200" t="s">
        <v>34</v>
      </c>
      <c r="N9200">
        <v>29.2</v>
      </c>
      <c r="P9200" cm="1">
        <f t="array" ref="P9200">IF(Q9200&gt;0,INDEX(Q9200:Q30924,MATCH(TRUE,INDEX(Q9200:Q30924="",,),0)-1),"")</f>
        <v>11</v>
      </c>
      <c r="Q9200">
        <v>11</v>
      </c>
      <c r="R9200">
        <f t="shared" si="147"/>
        <v>0</v>
      </c>
    </row>
    <row r="9201" spans="1:18" x14ac:dyDescent="0.3">
      <c r="P9201" t="str" cm="1">
        <f t="array" ref="P9201">IF(Q9201&gt;0,INDEX(Q9201:Q30925,MATCH(TRUE,INDEX(Q9201:Q30925="",,),0)-1),"")</f>
        <v/>
      </c>
      <c r="R9201" t="str">
        <f t="shared" si="147"/>
        <v/>
      </c>
    </row>
    <row r="9202" spans="1:18" x14ac:dyDescent="0.3">
      <c r="A9202" t="s">
        <v>603</v>
      </c>
      <c r="B9202" s="1">
        <v>38484</v>
      </c>
      <c r="C9202" t="s">
        <v>16</v>
      </c>
      <c r="D9202" t="s">
        <v>702</v>
      </c>
      <c r="E9202" t="s">
        <v>703</v>
      </c>
      <c r="G9202" t="s">
        <v>19</v>
      </c>
      <c r="H9202" t="s">
        <v>20</v>
      </c>
      <c r="I9202" t="s">
        <v>21</v>
      </c>
      <c r="J9202" t="s">
        <v>22</v>
      </c>
      <c r="K9202">
        <v>29</v>
      </c>
      <c r="L9202">
        <v>213</v>
      </c>
      <c r="M9202" t="s">
        <v>31</v>
      </c>
      <c r="N9202">
        <v>213</v>
      </c>
      <c r="O9202" t="s">
        <v>24</v>
      </c>
      <c r="P9202" cm="1">
        <f t="array" ref="P9202">IF(Q9202&gt;0,INDEX(Q9202:Q30926,MATCH(TRUE,INDEX(Q9202:Q30926="",,),0)-1),"")</f>
        <v>8</v>
      </c>
      <c r="Q9202">
        <v>1</v>
      </c>
      <c r="R9202">
        <f t="shared" si="147"/>
        <v>0</v>
      </c>
    </row>
    <row r="9203" spans="1:18" x14ac:dyDescent="0.3">
      <c r="A9203" t="s">
        <v>603</v>
      </c>
      <c r="B9203" s="1">
        <v>38484</v>
      </c>
      <c r="C9203" t="s">
        <v>16</v>
      </c>
      <c r="D9203" t="s">
        <v>702</v>
      </c>
      <c r="E9203" t="s">
        <v>703</v>
      </c>
      <c r="G9203" t="s">
        <v>19</v>
      </c>
      <c r="H9203" t="s">
        <v>41</v>
      </c>
      <c r="I9203" t="s">
        <v>21</v>
      </c>
      <c r="J9203" t="s">
        <v>22</v>
      </c>
      <c r="K9203">
        <v>21</v>
      </c>
      <c r="L9203">
        <v>203</v>
      </c>
      <c r="M9203" t="s">
        <v>31</v>
      </c>
      <c r="N9203">
        <v>927.96</v>
      </c>
      <c r="O9203" t="s">
        <v>24</v>
      </c>
      <c r="P9203" cm="1">
        <f t="array" ref="P9203">IF(Q9203&gt;0,INDEX(Q9203:Q30927,MATCH(TRUE,INDEX(Q9203:Q30927="",,),0)-1),"")</f>
        <v>8</v>
      </c>
      <c r="Q9203">
        <v>1</v>
      </c>
      <c r="R9203">
        <f t="shared" si="147"/>
        <v>0</v>
      </c>
    </row>
    <row r="9204" spans="1:18" x14ac:dyDescent="0.3">
      <c r="A9204" t="s">
        <v>603</v>
      </c>
      <c r="B9204" s="1">
        <v>38484</v>
      </c>
      <c r="C9204" t="s">
        <v>16</v>
      </c>
      <c r="D9204" t="s">
        <v>702</v>
      </c>
      <c r="E9204" t="s">
        <v>703</v>
      </c>
      <c r="G9204" t="s">
        <v>19</v>
      </c>
      <c r="H9204" t="s">
        <v>30</v>
      </c>
      <c r="I9204" t="s">
        <v>26</v>
      </c>
      <c r="J9204" t="s">
        <v>27</v>
      </c>
      <c r="K9204">
        <v>177</v>
      </c>
      <c r="L9204">
        <v>10.35</v>
      </c>
      <c r="M9204" t="s">
        <v>31</v>
      </c>
      <c r="N9204">
        <v>10.35</v>
      </c>
      <c r="O9204" t="s">
        <v>24</v>
      </c>
      <c r="P9204" cm="1">
        <f t="array" ref="P9204">IF(Q9204&gt;0,INDEX(Q9204:Q30928,MATCH(TRUE,INDEX(Q9204:Q30928="",,),0)-1),"")</f>
        <v>8</v>
      </c>
      <c r="Q9204">
        <v>1</v>
      </c>
      <c r="R9204">
        <f t="shared" si="147"/>
        <v>0</v>
      </c>
    </row>
    <row r="9205" spans="1:18" x14ac:dyDescent="0.3">
      <c r="A9205" t="s">
        <v>603</v>
      </c>
      <c r="B9205" s="1">
        <v>38484</v>
      </c>
      <c r="C9205" t="s">
        <v>16</v>
      </c>
      <c r="D9205" t="s">
        <v>702</v>
      </c>
      <c r="E9205" t="s">
        <v>703</v>
      </c>
      <c r="G9205" t="s">
        <v>19</v>
      </c>
      <c r="H9205" t="s">
        <v>43</v>
      </c>
      <c r="I9205" t="s">
        <v>26</v>
      </c>
      <c r="J9205" t="s">
        <v>27</v>
      </c>
      <c r="K9205">
        <v>130</v>
      </c>
      <c r="L9205">
        <v>9.85</v>
      </c>
      <c r="M9205" t="s">
        <v>31</v>
      </c>
      <c r="N9205">
        <v>9.85</v>
      </c>
      <c r="O9205" t="s">
        <v>24</v>
      </c>
      <c r="P9205" cm="1">
        <f t="array" ref="P9205">IF(Q9205&gt;0,INDEX(Q9205:Q30929,MATCH(TRUE,INDEX(Q9205:Q30929="",,),0)-1),"")</f>
        <v>8</v>
      </c>
      <c r="Q9205">
        <v>1</v>
      </c>
      <c r="R9205">
        <f t="shared" si="147"/>
        <v>0</v>
      </c>
    </row>
    <row r="9206" spans="1:18" x14ac:dyDescent="0.3">
      <c r="A9206" t="s">
        <v>603</v>
      </c>
      <c r="B9206" s="1">
        <v>38484</v>
      </c>
      <c r="C9206" t="s">
        <v>16</v>
      </c>
      <c r="D9206" t="s">
        <v>702</v>
      </c>
      <c r="E9206" t="s">
        <v>703</v>
      </c>
      <c r="G9206" s="6" t="s">
        <v>29</v>
      </c>
      <c r="H9206" t="s">
        <v>30</v>
      </c>
      <c r="I9206" t="s">
        <v>21</v>
      </c>
      <c r="J9206" t="s">
        <v>22</v>
      </c>
      <c r="K9206">
        <v>7</v>
      </c>
      <c r="L9206">
        <v>78</v>
      </c>
      <c r="M9206" t="s">
        <v>31</v>
      </c>
      <c r="N9206">
        <v>78</v>
      </c>
      <c r="O9206" t="s">
        <v>24</v>
      </c>
      <c r="P9206" cm="1">
        <f t="array" ref="P9206">IF(Q9206&gt;0,INDEX(Q9206:Q30930,MATCH(TRUE,INDEX(Q9206:Q30930="",,),0)-1),"")</f>
        <v>8</v>
      </c>
      <c r="Q9206">
        <v>1</v>
      </c>
      <c r="R9206">
        <f t="shared" si="147"/>
        <v>0</v>
      </c>
    </row>
    <row r="9207" spans="1:18" x14ac:dyDescent="0.3">
      <c r="A9207" t="s">
        <v>603</v>
      </c>
      <c r="B9207" s="1">
        <v>38484</v>
      </c>
      <c r="C9207" t="s">
        <v>16</v>
      </c>
      <c r="D9207" t="s">
        <v>702</v>
      </c>
      <c r="E9207" t="s">
        <v>703</v>
      </c>
      <c r="G9207" s="6" t="s">
        <v>29</v>
      </c>
      <c r="H9207" t="s">
        <v>53</v>
      </c>
      <c r="I9207" t="s">
        <v>26</v>
      </c>
      <c r="J9207" t="s">
        <v>27</v>
      </c>
      <c r="K9207">
        <v>43</v>
      </c>
      <c r="L9207">
        <v>17.399999999999999</v>
      </c>
      <c r="M9207" t="s">
        <v>31</v>
      </c>
      <c r="N9207">
        <v>17.399999999999999</v>
      </c>
      <c r="O9207" t="s">
        <v>24</v>
      </c>
      <c r="P9207" cm="1">
        <f t="array" ref="P9207">IF(Q9207&gt;0,INDEX(Q9207:Q30931,MATCH(TRUE,INDEX(Q9207:Q30931="",,),0)-1),"")</f>
        <v>8</v>
      </c>
      <c r="Q9207">
        <v>1</v>
      </c>
      <c r="R9207">
        <f t="shared" si="147"/>
        <v>0</v>
      </c>
    </row>
    <row r="9208" spans="1:18" x14ac:dyDescent="0.3">
      <c r="A9208" t="s">
        <v>603</v>
      </c>
      <c r="B9208" s="1">
        <v>38484</v>
      </c>
      <c r="C9208" t="s">
        <v>16</v>
      </c>
      <c r="D9208" t="s">
        <v>702</v>
      </c>
      <c r="E9208" t="s">
        <v>703</v>
      </c>
      <c r="G9208" s="6" t="s">
        <v>29</v>
      </c>
      <c r="H9208" t="s">
        <v>41</v>
      </c>
      <c r="I9208" t="s">
        <v>26</v>
      </c>
      <c r="J9208" t="s">
        <v>27</v>
      </c>
      <c r="K9208">
        <v>11</v>
      </c>
      <c r="L9208">
        <v>32.5</v>
      </c>
      <c r="M9208" t="s">
        <v>31</v>
      </c>
      <c r="N9208">
        <v>32.5</v>
      </c>
      <c r="O9208" t="s">
        <v>24</v>
      </c>
      <c r="P9208" cm="1">
        <f t="array" ref="P9208">IF(Q9208&gt;0,INDEX(Q9208:Q30932,MATCH(TRUE,INDEX(Q9208:Q30932="",,),0)-1),"")</f>
        <v>8</v>
      </c>
      <c r="Q9208">
        <v>1</v>
      </c>
      <c r="R9208">
        <f t="shared" si="147"/>
        <v>0</v>
      </c>
    </row>
    <row r="9209" spans="1:18" x14ac:dyDescent="0.3">
      <c r="A9209" t="s">
        <v>603</v>
      </c>
      <c r="B9209" s="1">
        <v>38484</v>
      </c>
      <c r="C9209" t="s">
        <v>16</v>
      </c>
      <c r="D9209" t="s">
        <v>702</v>
      </c>
      <c r="E9209" t="s">
        <v>703</v>
      </c>
      <c r="G9209" s="6" t="s">
        <v>29</v>
      </c>
      <c r="H9209" t="s">
        <v>28</v>
      </c>
      <c r="I9209" t="s">
        <v>26</v>
      </c>
      <c r="J9209" t="s">
        <v>27</v>
      </c>
      <c r="K9209">
        <v>11</v>
      </c>
      <c r="L9209">
        <v>20.149999999999999</v>
      </c>
      <c r="M9209" t="s">
        <v>31</v>
      </c>
      <c r="N9209">
        <v>20.149999999999999</v>
      </c>
      <c r="O9209" t="s">
        <v>24</v>
      </c>
      <c r="P9209" cm="1">
        <f t="array" ref="P9209">IF(Q9209&gt;0,INDEX(Q9209:Q30933,MATCH(TRUE,INDEX(Q9209:Q30933="",,),0)-1),"")</f>
        <v>8</v>
      </c>
      <c r="Q9209">
        <v>1</v>
      </c>
      <c r="R9209">
        <f t="shared" si="147"/>
        <v>0</v>
      </c>
    </row>
    <row r="9210" spans="1:18" x14ac:dyDescent="0.3">
      <c r="A9210" t="s">
        <v>603</v>
      </c>
      <c r="B9210" s="1">
        <v>38484</v>
      </c>
      <c r="C9210" t="s">
        <v>16</v>
      </c>
      <c r="D9210" t="s">
        <v>702</v>
      </c>
      <c r="E9210" t="s">
        <v>703</v>
      </c>
      <c r="G9210" t="s">
        <v>19</v>
      </c>
      <c r="H9210" t="s">
        <v>20</v>
      </c>
      <c r="I9210" t="s">
        <v>21</v>
      </c>
      <c r="J9210" t="s">
        <v>22</v>
      </c>
      <c r="K9210">
        <v>29</v>
      </c>
      <c r="L9210">
        <v>213</v>
      </c>
      <c r="M9210" t="s">
        <v>59</v>
      </c>
      <c r="N9210">
        <v>647</v>
      </c>
      <c r="P9210" cm="1">
        <f t="array" ref="P9210">IF(Q9210&gt;0,INDEX(Q9210:Q30934,MATCH(TRUE,INDEX(Q9210:Q30934="",,),0)-1),"")</f>
        <v>8</v>
      </c>
      <c r="Q9210">
        <v>2</v>
      </c>
      <c r="R9210">
        <f t="shared" si="147"/>
        <v>0</v>
      </c>
    </row>
    <row r="9211" spans="1:18" x14ac:dyDescent="0.3">
      <c r="A9211" t="s">
        <v>603</v>
      </c>
      <c r="B9211" s="1">
        <v>38484</v>
      </c>
      <c r="C9211" t="s">
        <v>16</v>
      </c>
      <c r="D9211" t="s">
        <v>702</v>
      </c>
      <c r="E9211" t="s">
        <v>703</v>
      </c>
      <c r="G9211" t="s">
        <v>19</v>
      </c>
      <c r="H9211" t="s">
        <v>41</v>
      </c>
      <c r="I9211" t="s">
        <v>21</v>
      </c>
      <c r="J9211" t="s">
        <v>22</v>
      </c>
      <c r="K9211">
        <v>21</v>
      </c>
      <c r="L9211">
        <v>203</v>
      </c>
      <c r="M9211" t="s">
        <v>59</v>
      </c>
      <c r="N9211">
        <v>203</v>
      </c>
      <c r="P9211" cm="1">
        <f t="array" ref="P9211">IF(Q9211&gt;0,INDEX(Q9211:Q30935,MATCH(TRUE,INDEX(Q9211:Q30935="",,),0)-1),"")</f>
        <v>8</v>
      </c>
      <c r="Q9211">
        <v>2</v>
      </c>
      <c r="R9211">
        <f t="shared" si="147"/>
        <v>0</v>
      </c>
    </row>
    <row r="9212" spans="1:18" x14ac:dyDescent="0.3">
      <c r="A9212" t="s">
        <v>603</v>
      </c>
      <c r="B9212" s="1">
        <v>38484</v>
      </c>
      <c r="C9212" t="s">
        <v>16</v>
      </c>
      <c r="D9212" t="s">
        <v>702</v>
      </c>
      <c r="E9212" t="s">
        <v>703</v>
      </c>
      <c r="G9212" t="s">
        <v>19</v>
      </c>
      <c r="H9212" t="s">
        <v>30</v>
      </c>
      <c r="I9212" t="s">
        <v>26</v>
      </c>
      <c r="J9212" t="s">
        <v>27</v>
      </c>
      <c r="K9212">
        <v>177</v>
      </c>
      <c r="L9212">
        <v>10.35</v>
      </c>
      <c r="M9212" t="s">
        <v>59</v>
      </c>
      <c r="N9212">
        <v>10.35</v>
      </c>
      <c r="P9212" cm="1">
        <f t="array" ref="P9212">IF(Q9212&gt;0,INDEX(Q9212:Q30936,MATCH(TRUE,INDEX(Q9212:Q30936="",,),0)-1),"")</f>
        <v>8</v>
      </c>
      <c r="Q9212">
        <v>2</v>
      </c>
      <c r="R9212">
        <f t="shared" si="147"/>
        <v>0</v>
      </c>
    </row>
    <row r="9213" spans="1:18" x14ac:dyDescent="0.3">
      <c r="A9213" t="s">
        <v>603</v>
      </c>
      <c r="B9213" s="1">
        <v>38484</v>
      </c>
      <c r="C9213" t="s">
        <v>16</v>
      </c>
      <c r="D9213" t="s">
        <v>702</v>
      </c>
      <c r="E9213" t="s">
        <v>703</v>
      </c>
      <c r="G9213" t="s">
        <v>19</v>
      </c>
      <c r="H9213" t="s">
        <v>43</v>
      </c>
      <c r="I9213" t="s">
        <v>26</v>
      </c>
      <c r="J9213" t="s">
        <v>27</v>
      </c>
      <c r="K9213">
        <v>130</v>
      </c>
      <c r="L9213">
        <v>9.85</v>
      </c>
      <c r="M9213" t="s">
        <v>59</v>
      </c>
      <c r="N9213">
        <v>9.85</v>
      </c>
      <c r="P9213" cm="1">
        <f t="array" ref="P9213">IF(Q9213&gt;0,INDEX(Q9213:Q30937,MATCH(TRUE,INDEX(Q9213:Q30937="",,),0)-1),"")</f>
        <v>8</v>
      </c>
      <c r="Q9213">
        <v>2</v>
      </c>
      <c r="R9213">
        <f t="shared" si="147"/>
        <v>0</v>
      </c>
    </row>
    <row r="9214" spans="1:18" x14ac:dyDescent="0.3">
      <c r="A9214" t="s">
        <v>603</v>
      </c>
      <c r="B9214" s="1">
        <v>38484</v>
      </c>
      <c r="C9214" t="s">
        <v>16</v>
      </c>
      <c r="D9214" t="s">
        <v>702</v>
      </c>
      <c r="E9214" t="s">
        <v>703</v>
      </c>
      <c r="G9214" s="6" t="s">
        <v>29</v>
      </c>
      <c r="H9214" t="s">
        <v>30</v>
      </c>
      <c r="I9214" t="s">
        <v>21</v>
      </c>
      <c r="J9214" t="s">
        <v>22</v>
      </c>
      <c r="K9214">
        <v>7</v>
      </c>
      <c r="L9214">
        <v>78</v>
      </c>
      <c r="M9214" t="s">
        <v>59</v>
      </c>
      <c r="N9214">
        <v>78</v>
      </c>
      <c r="P9214" cm="1">
        <f t="array" ref="P9214">IF(Q9214&gt;0,INDEX(Q9214:Q30938,MATCH(TRUE,INDEX(Q9214:Q30938="",,),0)-1),"")</f>
        <v>8</v>
      </c>
      <c r="Q9214">
        <v>2</v>
      </c>
      <c r="R9214">
        <f t="shared" si="147"/>
        <v>0</v>
      </c>
    </row>
    <row r="9215" spans="1:18" x14ac:dyDescent="0.3">
      <c r="A9215" t="s">
        <v>603</v>
      </c>
      <c r="B9215" s="1">
        <v>38484</v>
      </c>
      <c r="C9215" t="s">
        <v>16</v>
      </c>
      <c r="D9215" t="s">
        <v>702</v>
      </c>
      <c r="E9215" t="s">
        <v>703</v>
      </c>
      <c r="G9215" s="6" t="s">
        <v>29</v>
      </c>
      <c r="H9215" t="s">
        <v>53</v>
      </c>
      <c r="I9215" t="s">
        <v>26</v>
      </c>
      <c r="J9215" t="s">
        <v>27</v>
      </c>
      <c r="K9215">
        <v>43</v>
      </c>
      <c r="L9215">
        <v>17.399999999999999</v>
      </c>
      <c r="M9215" t="s">
        <v>59</v>
      </c>
      <c r="N9215">
        <v>17.399999999999999</v>
      </c>
      <c r="P9215" cm="1">
        <f t="array" ref="P9215">IF(Q9215&gt;0,INDEX(Q9215:Q30939,MATCH(TRUE,INDEX(Q9215:Q30939="",,),0)-1),"")</f>
        <v>8</v>
      </c>
      <c r="Q9215">
        <v>2</v>
      </c>
      <c r="R9215">
        <f t="shared" si="147"/>
        <v>0</v>
      </c>
    </row>
    <row r="9216" spans="1:18" x14ac:dyDescent="0.3">
      <c r="A9216" t="s">
        <v>603</v>
      </c>
      <c r="B9216" s="1">
        <v>38484</v>
      </c>
      <c r="C9216" t="s">
        <v>16</v>
      </c>
      <c r="D9216" t="s">
        <v>702</v>
      </c>
      <c r="E9216" t="s">
        <v>703</v>
      </c>
      <c r="G9216" s="6" t="s">
        <v>29</v>
      </c>
      <c r="H9216" t="s">
        <v>41</v>
      </c>
      <c r="I9216" t="s">
        <v>26</v>
      </c>
      <c r="J9216" t="s">
        <v>27</v>
      </c>
      <c r="K9216">
        <v>11</v>
      </c>
      <c r="L9216">
        <v>32.5</v>
      </c>
      <c r="M9216" t="s">
        <v>59</v>
      </c>
      <c r="N9216">
        <v>32.5</v>
      </c>
      <c r="P9216" cm="1">
        <f t="array" ref="P9216">IF(Q9216&gt;0,INDEX(Q9216:Q30940,MATCH(TRUE,INDEX(Q9216:Q30940="",,),0)-1),"")</f>
        <v>8</v>
      </c>
      <c r="Q9216">
        <v>2</v>
      </c>
      <c r="R9216">
        <f t="shared" si="147"/>
        <v>0</v>
      </c>
    </row>
    <row r="9217" spans="1:18" x14ac:dyDescent="0.3">
      <c r="A9217" t="s">
        <v>603</v>
      </c>
      <c r="B9217" s="1">
        <v>38484</v>
      </c>
      <c r="C9217" t="s">
        <v>16</v>
      </c>
      <c r="D9217" t="s">
        <v>702</v>
      </c>
      <c r="E9217" t="s">
        <v>703</v>
      </c>
      <c r="G9217" s="6" t="s">
        <v>29</v>
      </c>
      <c r="H9217" t="s">
        <v>28</v>
      </c>
      <c r="I9217" t="s">
        <v>26</v>
      </c>
      <c r="J9217" t="s">
        <v>27</v>
      </c>
      <c r="K9217">
        <v>11</v>
      </c>
      <c r="L9217">
        <v>20.149999999999999</v>
      </c>
      <c r="M9217" t="s">
        <v>59</v>
      </c>
      <c r="N9217">
        <v>20.149999999999999</v>
      </c>
      <c r="P9217" cm="1">
        <f t="array" ref="P9217">IF(Q9217&gt;0,INDEX(Q9217:Q30941,MATCH(TRUE,INDEX(Q9217:Q30941="",,),0)-1),"")</f>
        <v>8</v>
      </c>
      <c r="Q9217">
        <v>2</v>
      </c>
      <c r="R9217">
        <f t="shared" si="147"/>
        <v>0</v>
      </c>
    </row>
    <row r="9218" spans="1:18" x14ac:dyDescent="0.3">
      <c r="A9218" t="s">
        <v>603</v>
      </c>
      <c r="B9218" s="1">
        <v>38484</v>
      </c>
      <c r="C9218" t="s">
        <v>16</v>
      </c>
      <c r="D9218" t="s">
        <v>702</v>
      </c>
      <c r="E9218" t="s">
        <v>703</v>
      </c>
      <c r="G9218" t="s">
        <v>19</v>
      </c>
      <c r="H9218" t="s">
        <v>20</v>
      </c>
      <c r="I9218" t="s">
        <v>21</v>
      </c>
      <c r="J9218" t="s">
        <v>22</v>
      </c>
      <c r="K9218">
        <v>29</v>
      </c>
      <c r="L9218">
        <v>213</v>
      </c>
      <c r="M9218" t="s">
        <v>695</v>
      </c>
      <c r="N9218">
        <v>213</v>
      </c>
      <c r="P9218" cm="1">
        <f t="array" ref="P9218">IF(Q9218&gt;0,INDEX(Q9218:Q30942,MATCH(TRUE,INDEX(Q9218:Q30942="",,),0)-1),"")</f>
        <v>8</v>
      </c>
      <c r="Q9218">
        <v>3</v>
      </c>
      <c r="R9218">
        <f t="shared" si="147"/>
        <v>0</v>
      </c>
    </row>
    <row r="9219" spans="1:18" x14ac:dyDescent="0.3">
      <c r="A9219" t="s">
        <v>603</v>
      </c>
      <c r="B9219" s="1">
        <v>38484</v>
      </c>
      <c r="C9219" t="s">
        <v>16</v>
      </c>
      <c r="D9219" t="s">
        <v>702</v>
      </c>
      <c r="E9219" t="s">
        <v>703</v>
      </c>
      <c r="G9219" t="s">
        <v>19</v>
      </c>
      <c r="H9219" t="s">
        <v>41</v>
      </c>
      <c r="I9219" t="s">
        <v>21</v>
      </c>
      <c r="J9219" t="s">
        <v>22</v>
      </c>
      <c r="K9219">
        <v>21</v>
      </c>
      <c r="L9219">
        <v>203</v>
      </c>
      <c r="M9219" t="s">
        <v>695</v>
      </c>
      <c r="N9219">
        <v>330</v>
      </c>
      <c r="P9219" cm="1">
        <f t="array" ref="P9219">IF(Q9219&gt;0,INDEX(Q9219:Q30943,MATCH(TRUE,INDEX(Q9219:Q30943="",,),0)-1),"")</f>
        <v>8</v>
      </c>
      <c r="Q9219">
        <v>3</v>
      </c>
      <c r="R9219">
        <f t="shared" si="147"/>
        <v>0</v>
      </c>
    </row>
    <row r="9220" spans="1:18" x14ac:dyDescent="0.3">
      <c r="A9220" t="s">
        <v>603</v>
      </c>
      <c r="B9220" s="1">
        <v>38484</v>
      </c>
      <c r="C9220" t="s">
        <v>16</v>
      </c>
      <c r="D9220" t="s">
        <v>702</v>
      </c>
      <c r="E9220" t="s">
        <v>703</v>
      </c>
      <c r="G9220" t="s">
        <v>19</v>
      </c>
      <c r="H9220" t="s">
        <v>30</v>
      </c>
      <c r="I9220" t="s">
        <v>26</v>
      </c>
      <c r="J9220" t="s">
        <v>27</v>
      </c>
      <c r="K9220">
        <v>177</v>
      </c>
      <c r="L9220">
        <v>10.35</v>
      </c>
      <c r="M9220" t="s">
        <v>695</v>
      </c>
      <c r="N9220">
        <v>30</v>
      </c>
      <c r="P9220" cm="1">
        <f t="array" ref="P9220">IF(Q9220&gt;0,INDEX(Q9220:Q30944,MATCH(TRUE,INDEX(Q9220:Q30944="",,),0)-1),"")</f>
        <v>8</v>
      </c>
      <c r="Q9220">
        <v>3</v>
      </c>
      <c r="R9220">
        <f t="shared" si="147"/>
        <v>0</v>
      </c>
    </row>
    <row r="9221" spans="1:18" x14ac:dyDescent="0.3">
      <c r="A9221" t="s">
        <v>603</v>
      </c>
      <c r="B9221" s="1">
        <v>38484</v>
      </c>
      <c r="C9221" t="s">
        <v>16</v>
      </c>
      <c r="D9221" t="s">
        <v>702</v>
      </c>
      <c r="E9221" t="s">
        <v>703</v>
      </c>
      <c r="G9221" t="s">
        <v>19</v>
      </c>
      <c r="H9221" t="s">
        <v>43</v>
      </c>
      <c r="I9221" t="s">
        <v>26</v>
      </c>
      <c r="J9221" t="s">
        <v>27</v>
      </c>
      <c r="K9221">
        <v>130</v>
      </c>
      <c r="L9221">
        <v>9.85</v>
      </c>
      <c r="M9221" t="s">
        <v>695</v>
      </c>
      <c r="N9221">
        <v>20</v>
      </c>
      <c r="P9221" cm="1">
        <f t="array" ref="P9221">IF(Q9221&gt;0,INDEX(Q9221:Q30945,MATCH(TRUE,INDEX(Q9221:Q30945="",,),0)-1),"")</f>
        <v>8</v>
      </c>
      <c r="Q9221">
        <v>3</v>
      </c>
      <c r="R9221">
        <f t="shared" si="147"/>
        <v>0</v>
      </c>
    </row>
    <row r="9222" spans="1:18" x14ac:dyDescent="0.3">
      <c r="A9222" t="s">
        <v>603</v>
      </c>
      <c r="B9222" s="1">
        <v>38484</v>
      </c>
      <c r="C9222" t="s">
        <v>16</v>
      </c>
      <c r="D9222" t="s">
        <v>702</v>
      </c>
      <c r="E9222" t="s">
        <v>703</v>
      </c>
      <c r="G9222" s="6" t="s">
        <v>29</v>
      </c>
      <c r="H9222" t="s">
        <v>30</v>
      </c>
      <c r="I9222" t="s">
        <v>21</v>
      </c>
      <c r="J9222" t="s">
        <v>22</v>
      </c>
      <c r="K9222">
        <v>7</v>
      </c>
      <c r="L9222">
        <v>78</v>
      </c>
      <c r="M9222" t="s">
        <v>695</v>
      </c>
      <c r="N9222">
        <v>78</v>
      </c>
      <c r="P9222" cm="1">
        <f t="array" ref="P9222">IF(Q9222&gt;0,INDEX(Q9222:Q30946,MATCH(TRUE,INDEX(Q9222:Q30946="",,),0)-1),"")</f>
        <v>8</v>
      </c>
      <c r="Q9222">
        <v>3</v>
      </c>
      <c r="R9222">
        <f t="shared" si="147"/>
        <v>0</v>
      </c>
    </row>
    <row r="9223" spans="1:18" x14ac:dyDescent="0.3">
      <c r="A9223" t="s">
        <v>603</v>
      </c>
      <c r="B9223" s="1">
        <v>38484</v>
      </c>
      <c r="C9223" t="s">
        <v>16</v>
      </c>
      <c r="D9223" t="s">
        <v>702</v>
      </c>
      <c r="E9223" t="s">
        <v>703</v>
      </c>
      <c r="G9223" s="6" t="s">
        <v>29</v>
      </c>
      <c r="H9223" t="s">
        <v>53</v>
      </c>
      <c r="I9223" t="s">
        <v>26</v>
      </c>
      <c r="J9223" t="s">
        <v>27</v>
      </c>
      <c r="K9223">
        <v>43</v>
      </c>
      <c r="L9223">
        <v>17.399999999999999</v>
      </c>
      <c r="M9223" t="s">
        <v>695</v>
      </c>
      <c r="N9223">
        <v>17.399999999999999</v>
      </c>
      <c r="P9223" cm="1">
        <f t="array" ref="P9223">IF(Q9223&gt;0,INDEX(Q9223:Q30947,MATCH(TRUE,INDEX(Q9223:Q30947="",,),0)-1),"")</f>
        <v>8</v>
      </c>
      <c r="Q9223">
        <v>3</v>
      </c>
      <c r="R9223">
        <f t="shared" si="147"/>
        <v>0</v>
      </c>
    </row>
    <row r="9224" spans="1:18" x14ac:dyDescent="0.3">
      <c r="A9224" t="s">
        <v>603</v>
      </c>
      <c r="B9224" s="1">
        <v>38484</v>
      </c>
      <c r="C9224" t="s">
        <v>16</v>
      </c>
      <c r="D9224" t="s">
        <v>702</v>
      </c>
      <c r="E9224" t="s">
        <v>703</v>
      </c>
      <c r="G9224" s="6" t="s">
        <v>29</v>
      </c>
      <c r="H9224" t="s">
        <v>41</v>
      </c>
      <c r="I9224" t="s">
        <v>26</v>
      </c>
      <c r="J9224" t="s">
        <v>27</v>
      </c>
      <c r="K9224">
        <v>11</v>
      </c>
      <c r="L9224">
        <v>32.5</v>
      </c>
      <c r="M9224" t="s">
        <v>695</v>
      </c>
      <c r="N9224">
        <v>32.5</v>
      </c>
      <c r="P9224" cm="1">
        <f t="array" ref="P9224">IF(Q9224&gt;0,INDEX(Q9224:Q30948,MATCH(TRUE,INDEX(Q9224:Q30948="",,),0)-1),"")</f>
        <v>8</v>
      </c>
      <c r="Q9224">
        <v>3</v>
      </c>
      <c r="R9224">
        <f t="shared" si="147"/>
        <v>0</v>
      </c>
    </row>
    <row r="9225" spans="1:18" x14ac:dyDescent="0.3">
      <c r="A9225" t="s">
        <v>603</v>
      </c>
      <c r="B9225" s="1">
        <v>38484</v>
      </c>
      <c r="C9225" t="s">
        <v>16</v>
      </c>
      <c r="D9225" t="s">
        <v>702</v>
      </c>
      <c r="E9225" t="s">
        <v>703</v>
      </c>
      <c r="G9225" s="6" t="s">
        <v>29</v>
      </c>
      <c r="H9225" t="s">
        <v>28</v>
      </c>
      <c r="I9225" t="s">
        <v>26</v>
      </c>
      <c r="J9225" t="s">
        <v>27</v>
      </c>
      <c r="K9225">
        <v>11</v>
      </c>
      <c r="L9225">
        <v>20.149999999999999</v>
      </c>
      <c r="M9225" t="s">
        <v>695</v>
      </c>
      <c r="N9225">
        <v>20.149999999999999</v>
      </c>
      <c r="P9225" cm="1">
        <f t="array" ref="P9225">IF(Q9225&gt;0,INDEX(Q9225:Q30949,MATCH(TRUE,INDEX(Q9225:Q30949="",,),0)-1),"")</f>
        <v>8</v>
      </c>
      <c r="Q9225">
        <v>3</v>
      </c>
      <c r="R9225">
        <f t="shared" si="147"/>
        <v>0</v>
      </c>
    </row>
    <row r="9226" spans="1:18" x14ac:dyDescent="0.3">
      <c r="A9226" t="s">
        <v>603</v>
      </c>
      <c r="B9226" s="1">
        <v>38484</v>
      </c>
      <c r="C9226" t="s">
        <v>16</v>
      </c>
      <c r="D9226" t="s">
        <v>702</v>
      </c>
      <c r="E9226" t="s">
        <v>703</v>
      </c>
      <c r="G9226" t="s">
        <v>19</v>
      </c>
      <c r="H9226" t="s">
        <v>20</v>
      </c>
      <c r="I9226" t="s">
        <v>21</v>
      </c>
      <c r="J9226" t="s">
        <v>22</v>
      </c>
      <c r="K9226">
        <v>29</v>
      </c>
      <c r="L9226">
        <v>213</v>
      </c>
      <c r="M9226" t="s">
        <v>86</v>
      </c>
      <c r="N9226">
        <v>452.36</v>
      </c>
      <c r="P9226" cm="1">
        <f t="array" ref="P9226">IF(Q9226&gt;0,INDEX(Q9226:Q30950,MATCH(TRUE,INDEX(Q9226:Q30950="",,),0)-1),"")</f>
        <v>8</v>
      </c>
      <c r="Q9226">
        <v>4</v>
      </c>
      <c r="R9226">
        <f t="shared" si="147"/>
        <v>0</v>
      </c>
    </row>
    <row r="9227" spans="1:18" x14ac:dyDescent="0.3">
      <c r="A9227" t="s">
        <v>603</v>
      </c>
      <c r="B9227" s="1">
        <v>38484</v>
      </c>
      <c r="C9227" t="s">
        <v>16</v>
      </c>
      <c r="D9227" t="s">
        <v>702</v>
      </c>
      <c r="E9227" t="s">
        <v>703</v>
      </c>
      <c r="G9227" t="s">
        <v>19</v>
      </c>
      <c r="H9227" t="s">
        <v>41</v>
      </c>
      <c r="I9227" t="s">
        <v>21</v>
      </c>
      <c r="J9227" t="s">
        <v>22</v>
      </c>
      <c r="K9227">
        <v>21</v>
      </c>
      <c r="L9227">
        <v>203</v>
      </c>
      <c r="M9227" t="s">
        <v>86</v>
      </c>
      <c r="N9227">
        <v>203</v>
      </c>
      <c r="P9227" cm="1">
        <f t="array" ref="P9227">IF(Q9227&gt;0,INDEX(Q9227:Q30951,MATCH(TRUE,INDEX(Q9227:Q30951="",,),0)-1),"")</f>
        <v>8</v>
      </c>
      <c r="Q9227">
        <v>4</v>
      </c>
      <c r="R9227">
        <f t="shared" si="147"/>
        <v>0</v>
      </c>
    </row>
    <row r="9228" spans="1:18" x14ac:dyDescent="0.3">
      <c r="A9228" t="s">
        <v>603</v>
      </c>
      <c r="B9228" s="1">
        <v>38484</v>
      </c>
      <c r="C9228" t="s">
        <v>16</v>
      </c>
      <c r="D9228" t="s">
        <v>702</v>
      </c>
      <c r="E9228" t="s">
        <v>703</v>
      </c>
      <c r="G9228" t="s">
        <v>19</v>
      </c>
      <c r="H9228" t="s">
        <v>30</v>
      </c>
      <c r="I9228" t="s">
        <v>26</v>
      </c>
      <c r="J9228" t="s">
        <v>27</v>
      </c>
      <c r="K9228">
        <v>177</v>
      </c>
      <c r="L9228">
        <v>10.35</v>
      </c>
      <c r="M9228" t="s">
        <v>86</v>
      </c>
      <c r="N9228">
        <v>10.35</v>
      </c>
      <c r="P9228" cm="1">
        <f t="array" ref="P9228">IF(Q9228&gt;0,INDEX(Q9228:Q30952,MATCH(TRUE,INDEX(Q9228:Q30952="",,),0)-1),"")</f>
        <v>8</v>
      </c>
      <c r="Q9228">
        <v>4</v>
      </c>
      <c r="R9228">
        <f t="shared" si="147"/>
        <v>0</v>
      </c>
    </row>
    <row r="9229" spans="1:18" x14ac:dyDescent="0.3">
      <c r="A9229" t="s">
        <v>603</v>
      </c>
      <c r="B9229" s="1">
        <v>38484</v>
      </c>
      <c r="C9229" t="s">
        <v>16</v>
      </c>
      <c r="D9229" t="s">
        <v>702</v>
      </c>
      <c r="E9229" t="s">
        <v>703</v>
      </c>
      <c r="G9229" t="s">
        <v>19</v>
      </c>
      <c r="H9229" t="s">
        <v>43</v>
      </c>
      <c r="I9229" t="s">
        <v>26</v>
      </c>
      <c r="J9229" t="s">
        <v>27</v>
      </c>
      <c r="K9229">
        <v>130</v>
      </c>
      <c r="L9229">
        <v>9.85</v>
      </c>
      <c r="M9229" t="s">
        <v>86</v>
      </c>
      <c r="N9229">
        <v>9.85</v>
      </c>
      <c r="P9229" cm="1">
        <f t="array" ref="P9229">IF(Q9229&gt;0,INDEX(Q9229:Q30953,MATCH(TRUE,INDEX(Q9229:Q30953="",,),0)-1),"")</f>
        <v>8</v>
      </c>
      <c r="Q9229">
        <v>4</v>
      </c>
      <c r="R9229">
        <f t="shared" si="147"/>
        <v>0</v>
      </c>
    </row>
    <row r="9230" spans="1:18" x14ac:dyDescent="0.3">
      <c r="A9230" t="s">
        <v>603</v>
      </c>
      <c r="B9230" s="1">
        <v>38484</v>
      </c>
      <c r="C9230" t="s">
        <v>16</v>
      </c>
      <c r="D9230" t="s">
        <v>702</v>
      </c>
      <c r="E9230" t="s">
        <v>703</v>
      </c>
      <c r="G9230" s="6" t="s">
        <v>29</v>
      </c>
      <c r="H9230" t="s">
        <v>30</v>
      </c>
      <c r="I9230" t="s">
        <v>21</v>
      </c>
      <c r="J9230" t="s">
        <v>22</v>
      </c>
      <c r="K9230">
        <v>7</v>
      </c>
      <c r="L9230">
        <v>78</v>
      </c>
      <c r="M9230" t="s">
        <v>86</v>
      </c>
      <c r="N9230">
        <v>78</v>
      </c>
      <c r="P9230" cm="1">
        <f t="array" ref="P9230">IF(Q9230&gt;0,INDEX(Q9230:Q30954,MATCH(TRUE,INDEX(Q9230:Q30954="",,),0)-1),"")</f>
        <v>8</v>
      </c>
      <c r="Q9230">
        <v>4</v>
      </c>
      <c r="R9230">
        <f t="shared" si="147"/>
        <v>0</v>
      </c>
    </row>
    <row r="9231" spans="1:18" x14ac:dyDescent="0.3">
      <c r="A9231" t="s">
        <v>603</v>
      </c>
      <c r="B9231" s="1">
        <v>38484</v>
      </c>
      <c r="C9231" t="s">
        <v>16</v>
      </c>
      <c r="D9231" t="s">
        <v>702</v>
      </c>
      <c r="E9231" t="s">
        <v>703</v>
      </c>
      <c r="G9231" s="6" t="s">
        <v>29</v>
      </c>
      <c r="H9231" t="s">
        <v>53</v>
      </c>
      <c r="I9231" t="s">
        <v>26</v>
      </c>
      <c r="J9231" t="s">
        <v>27</v>
      </c>
      <c r="K9231">
        <v>43</v>
      </c>
      <c r="L9231">
        <v>17.399999999999999</v>
      </c>
      <c r="M9231" t="s">
        <v>86</v>
      </c>
      <c r="N9231">
        <v>17.399999999999999</v>
      </c>
      <c r="P9231" cm="1">
        <f t="array" ref="P9231">IF(Q9231&gt;0,INDEX(Q9231:Q30955,MATCH(TRUE,INDEX(Q9231:Q30955="",,),0)-1),"")</f>
        <v>8</v>
      </c>
      <c r="Q9231">
        <v>4</v>
      </c>
      <c r="R9231">
        <f t="shared" si="147"/>
        <v>0</v>
      </c>
    </row>
    <row r="9232" spans="1:18" x14ac:dyDescent="0.3">
      <c r="A9232" t="s">
        <v>603</v>
      </c>
      <c r="B9232" s="1">
        <v>38484</v>
      </c>
      <c r="C9232" t="s">
        <v>16</v>
      </c>
      <c r="D9232" t="s">
        <v>702</v>
      </c>
      <c r="E9232" t="s">
        <v>703</v>
      </c>
      <c r="G9232" s="6" t="s">
        <v>29</v>
      </c>
      <c r="H9232" t="s">
        <v>41</v>
      </c>
      <c r="I9232" t="s">
        <v>26</v>
      </c>
      <c r="J9232" t="s">
        <v>27</v>
      </c>
      <c r="K9232">
        <v>11</v>
      </c>
      <c r="L9232">
        <v>32.5</v>
      </c>
      <c r="M9232" t="s">
        <v>86</v>
      </c>
      <c r="N9232">
        <v>32.5</v>
      </c>
      <c r="P9232" cm="1">
        <f t="array" ref="P9232">IF(Q9232&gt;0,INDEX(Q9232:Q30956,MATCH(TRUE,INDEX(Q9232:Q30956="",,),0)-1),"")</f>
        <v>8</v>
      </c>
      <c r="Q9232">
        <v>4</v>
      </c>
      <c r="R9232">
        <f t="shared" si="147"/>
        <v>0</v>
      </c>
    </row>
    <row r="9233" spans="1:18" x14ac:dyDescent="0.3">
      <c r="A9233" t="s">
        <v>603</v>
      </c>
      <c r="B9233" s="1">
        <v>38484</v>
      </c>
      <c r="C9233" t="s">
        <v>16</v>
      </c>
      <c r="D9233" t="s">
        <v>702</v>
      </c>
      <c r="E9233" t="s">
        <v>703</v>
      </c>
      <c r="G9233" s="6" t="s">
        <v>29</v>
      </c>
      <c r="H9233" t="s">
        <v>28</v>
      </c>
      <c r="I9233" t="s">
        <v>26</v>
      </c>
      <c r="J9233" t="s">
        <v>27</v>
      </c>
      <c r="K9233">
        <v>11</v>
      </c>
      <c r="L9233">
        <v>20.149999999999999</v>
      </c>
      <c r="M9233" t="s">
        <v>86</v>
      </c>
      <c r="N9233">
        <v>20.149999999999999</v>
      </c>
      <c r="P9233" cm="1">
        <f t="array" ref="P9233">IF(Q9233&gt;0,INDEX(Q9233:Q30957,MATCH(TRUE,INDEX(Q9233:Q30957="",,),0)-1),"")</f>
        <v>8</v>
      </c>
      <c r="Q9233">
        <v>4</v>
      </c>
      <c r="R9233">
        <f t="shared" si="147"/>
        <v>0</v>
      </c>
    </row>
    <row r="9234" spans="1:18" x14ac:dyDescent="0.3">
      <c r="A9234" t="s">
        <v>603</v>
      </c>
      <c r="B9234" s="1">
        <v>38484</v>
      </c>
      <c r="C9234" t="s">
        <v>16</v>
      </c>
      <c r="D9234" t="s">
        <v>702</v>
      </c>
      <c r="E9234" t="s">
        <v>703</v>
      </c>
      <c r="G9234" t="s">
        <v>19</v>
      </c>
      <c r="H9234" t="s">
        <v>20</v>
      </c>
      <c r="I9234" t="s">
        <v>21</v>
      </c>
      <c r="J9234" t="s">
        <v>22</v>
      </c>
      <c r="K9234">
        <v>29</v>
      </c>
      <c r="L9234">
        <v>213</v>
      </c>
      <c r="M9234" t="s">
        <v>530</v>
      </c>
      <c r="N9234">
        <v>275.5</v>
      </c>
      <c r="P9234" cm="1">
        <f t="array" ref="P9234">IF(Q9234&gt;0,INDEX(Q9234:Q30958,MATCH(TRUE,INDEX(Q9234:Q30958="",,),0)-1),"")</f>
        <v>8</v>
      </c>
      <c r="Q9234">
        <v>5</v>
      </c>
      <c r="R9234">
        <f t="shared" si="147"/>
        <v>0</v>
      </c>
    </row>
    <row r="9235" spans="1:18" x14ac:dyDescent="0.3">
      <c r="A9235" t="s">
        <v>603</v>
      </c>
      <c r="B9235" s="1">
        <v>38484</v>
      </c>
      <c r="C9235" t="s">
        <v>16</v>
      </c>
      <c r="D9235" t="s">
        <v>702</v>
      </c>
      <c r="E9235" t="s">
        <v>703</v>
      </c>
      <c r="G9235" t="s">
        <v>19</v>
      </c>
      <c r="H9235" t="s">
        <v>41</v>
      </c>
      <c r="I9235" t="s">
        <v>21</v>
      </c>
      <c r="J9235" t="s">
        <v>22</v>
      </c>
      <c r="K9235">
        <v>21</v>
      </c>
      <c r="L9235">
        <v>203</v>
      </c>
      <c r="M9235" t="s">
        <v>530</v>
      </c>
      <c r="N9235">
        <v>275</v>
      </c>
      <c r="P9235" cm="1">
        <f t="array" ref="P9235">IF(Q9235&gt;0,INDEX(Q9235:Q30959,MATCH(TRUE,INDEX(Q9235:Q30959="",,),0)-1),"")</f>
        <v>8</v>
      </c>
      <c r="Q9235">
        <v>5</v>
      </c>
      <c r="R9235">
        <f t="shared" si="147"/>
        <v>0</v>
      </c>
    </row>
    <row r="9236" spans="1:18" x14ac:dyDescent="0.3">
      <c r="A9236" t="s">
        <v>603</v>
      </c>
      <c r="B9236" s="1">
        <v>38484</v>
      </c>
      <c r="C9236" t="s">
        <v>16</v>
      </c>
      <c r="D9236" t="s">
        <v>702</v>
      </c>
      <c r="E9236" t="s">
        <v>703</v>
      </c>
      <c r="G9236" t="s">
        <v>19</v>
      </c>
      <c r="H9236" t="s">
        <v>30</v>
      </c>
      <c r="I9236" t="s">
        <v>26</v>
      </c>
      <c r="J9236" t="s">
        <v>27</v>
      </c>
      <c r="K9236">
        <v>177</v>
      </c>
      <c r="L9236">
        <v>10.35</v>
      </c>
      <c r="M9236" t="s">
        <v>530</v>
      </c>
      <c r="N9236">
        <v>20.350000000000001</v>
      </c>
      <c r="P9236" cm="1">
        <f t="array" ref="P9236">IF(Q9236&gt;0,INDEX(Q9236:Q30960,MATCH(TRUE,INDEX(Q9236:Q30960="",,),0)-1),"")</f>
        <v>8</v>
      </c>
      <c r="Q9236">
        <v>5</v>
      </c>
      <c r="R9236">
        <f t="shared" si="147"/>
        <v>0</v>
      </c>
    </row>
    <row r="9237" spans="1:18" x14ac:dyDescent="0.3">
      <c r="A9237" t="s">
        <v>603</v>
      </c>
      <c r="B9237" s="1">
        <v>38484</v>
      </c>
      <c r="C9237" t="s">
        <v>16</v>
      </c>
      <c r="D9237" t="s">
        <v>702</v>
      </c>
      <c r="E9237" t="s">
        <v>703</v>
      </c>
      <c r="G9237" t="s">
        <v>19</v>
      </c>
      <c r="H9237" t="s">
        <v>43</v>
      </c>
      <c r="I9237" t="s">
        <v>26</v>
      </c>
      <c r="J9237" t="s">
        <v>27</v>
      </c>
      <c r="K9237">
        <v>130</v>
      </c>
      <c r="L9237">
        <v>9.85</v>
      </c>
      <c r="M9237" t="s">
        <v>530</v>
      </c>
      <c r="N9237">
        <v>19.850000000000001</v>
      </c>
      <c r="P9237" cm="1">
        <f t="array" ref="P9237">IF(Q9237&gt;0,INDEX(Q9237:Q30961,MATCH(TRUE,INDEX(Q9237:Q30961="",,),0)-1),"")</f>
        <v>8</v>
      </c>
      <c r="Q9237">
        <v>5</v>
      </c>
      <c r="R9237">
        <f t="shared" si="147"/>
        <v>0</v>
      </c>
    </row>
    <row r="9238" spans="1:18" x14ac:dyDescent="0.3">
      <c r="A9238" t="s">
        <v>603</v>
      </c>
      <c r="B9238" s="1">
        <v>38484</v>
      </c>
      <c r="C9238" t="s">
        <v>16</v>
      </c>
      <c r="D9238" t="s">
        <v>702</v>
      </c>
      <c r="E9238" t="s">
        <v>703</v>
      </c>
      <c r="G9238" s="6" t="s">
        <v>29</v>
      </c>
      <c r="H9238" t="s">
        <v>30</v>
      </c>
      <c r="I9238" t="s">
        <v>21</v>
      </c>
      <c r="J9238" t="s">
        <v>22</v>
      </c>
      <c r="K9238">
        <v>7</v>
      </c>
      <c r="L9238">
        <v>78</v>
      </c>
      <c r="M9238" t="s">
        <v>530</v>
      </c>
      <c r="N9238">
        <v>78</v>
      </c>
      <c r="P9238" cm="1">
        <f t="array" ref="P9238">IF(Q9238&gt;0,INDEX(Q9238:Q30962,MATCH(TRUE,INDEX(Q9238:Q30962="",,),0)-1),"")</f>
        <v>8</v>
      </c>
      <c r="Q9238">
        <v>5</v>
      </c>
      <c r="R9238">
        <f t="shared" si="147"/>
        <v>0</v>
      </c>
    </row>
    <row r="9239" spans="1:18" x14ac:dyDescent="0.3">
      <c r="A9239" t="s">
        <v>603</v>
      </c>
      <c r="B9239" s="1">
        <v>38484</v>
      </c>
      <c r="C9239" t="s">
        <v>16</v>
      </c>
      <c r="D9239" t="s">
        <v>702</v>
      </c>
      <c r="E9239" t="s">
        <v>703</v>
      </c>
      <c r="G9239" s="6" t="s">
        <v>29</v>
      </c>
      <c r="H9239" t="s">
        <v>53</v>
      </c>
      <c r="I9239" t="s">
        <v>26</v>
      </c>
      <c r="J9239" t="s">
        <v>27</v>
      </c>
      <c r="K9239">
        <v>43</v>
      </c>
      <c r="L9239">
        <v>17.399999999999999</v>
      </c>
      <c r="M9239" t="s">
        <v>530</v>
      </c>
      <c r="N9239">
        <v>17.399999999999999</v>
      </c>
      <c r="P9239" cm="1">
        <f t="array" ref="P9239">IF(Q9239&gt;0,INDEX(Q9239:Q30963,MATCH(TRUE,INDEX(Q9239:Q30963="",,),0)-1),"")</f>
        <v>8</v>
      </c>
      <c r="Q9239">
        <v>5</v>
      </c>
      <c r="R9239">
        <f t="shared" si="147"/>
        <v>0</v>
      </c>
    </row>
    <row r="9240" spans="1:18" x14ac:dyDescent="0.3">
      <c r="A9240" t="s">
        <v>603</v>
      </c>
      <c r="B9240" s="1">
        <v>38484</v>
      </c>
      <c r="C9240" t="s">
        <v>16</v>
      </c>
      <c r="D9240" t="s">
        <v>702</v>
      </c>
      <c r="E9240" t="s">
        <v>703</v>
      </c>
      <c r="G9240" s="6" t="s">
        <v>29</v>
      </c>
      <c r="H9240" t="s">
        <v>41</v>
      </c>
      <c r="I9240" t="s">
        <v>26</v>
      </c>
      <c r="J9240" t="s">
        <v>27</v>
      </c>
      <c r="K9240">
        <v>11</v>
      </c>
      <c r="L9240">
        <v>32.5</v>
      </c>
      <c r="M9240" t="s">
        <v>530</v>
      </c>
      <c r="N9240">
        <v>32.5</v>
      </c>
      <c r="P9240" cm="1">
        <f t="array" ref="P9240">IF(Q9240&gt;0,INDEX(Q9240:Q30964,MATCH(TRUE,INDEX(Q9240:Q30964="",,),0)-1),"")</f>
        <v>8</v>
      </c>
      <c r="Q9240">
        <v>5</v>
      </c>
      <c r="R9240">
        <f t="shared" ref="R9240:R9303" si="148">IF(P9240="","",0)</f>
        <v>0</v>
      </c>
    </row>
    <row r="9241" spans="1:18" x14ac:dyDescent="0.3">
      <c r="A9241" t="s">
        <v>603</v>
      </c>
      <c r="B9241" s="1">
        <v>38484</v>
      </c>
      <c r="C9241" t="s">
        <v>16</v>
      </c>
      <c r="D9241" t="s">
        <v>702</v>
      </c>
      <c r="E9241" t="s">
        <v>703</v>
      </c>
      <c r="G9241" s="6" t="s">
        <v>29</v>
      </c>
      <c r="H9241" t="s">
        <v>28</v>
      </c>
      <c r="I9241" t="s">
        <v>26</v>
      </c>
      <c r="J9241" t="s">
        <v>27</v>
      </c>
      <c r="K9241">
        <v>11</v>
      </c>
      <c r="L9241">
        <v>20.149999999999999</v>
      </c>
      <c r="M9241" t="s">
        <v>530</v>
      </c>
      <c r="N9241">
        <v>20.149999999999999</v>
      </c>
      <c r="P9241" cm="1">
        <f t="array" ref="P9241">IF(Q9241&gt;0,INDEX(Q9241:Q30965,MATCH(TRUE,INDEX(Q9241:Q30965="",,),0)-1),"")</f>
        <v>8</v>
      </c>
      <c r="Q9241">
        <v>5</v>
      </c>
      <c r="R9241">
        <f t="shared" si="148"/>
        <v>0</v>
      </c>
    </row>
    <row r="9242" spans="1:18" x14ac:dyDescent="0.3">
      <c r="A9242" t="s">
        <v>603</v>
      </c>
      <c r="B9242" s="1">
        <v>38484</v>
      </c>
      <c r="C9242" t="s">
        <v>16</v>
      </c>
      <c r="D9242" t="s">
        <v>702</v>
      </c>
      <c r="E9242" t="s">
        <v>703</v>
      </c>
      <c r="G9242" t="s">
        <v>19</v>
      </c>
      <c r="H9242" t="s">
        <v>20</v>
      </c>
      <c r="I9242" t="s">
        <v>21</v>
      </c>
      <c r="J9242" t="s">
        <v>22</v>
      </c>
      <c r="K9242">
        <v>29</v>
      </c>
      <c r="L9242">
        <v>213</v>
      </c>
      <c r="M9242" t="s">
        <v>606</v>
      </c>
      <c r="N9242">
        <v>305</v>
      </c>
      <c r="P9242" cm="1">
        <f t="array" ref="P9242">IF(Q9242&gt;0,INDEX(Q9242:Q30966,MATCH(TRUE,INDEX(Q9242:Q30966="",,),0)-1),"")</f>
        <v>8</v>
      </c>
      <c r="Q9242">
        <v>6</v>
      </c>
      <c r="R9242">
        <f t="shared" si="148"/>
        <v>0</v>
      </c>
    </row>
    <row r="9243" spans="1:18" x14ac:dyDescent="0.3">
      <c r="A9243" t="s">
        <v>603</v>
      </c>
      <c r="B9243" s="1">
        <v>38484</v>
      </c>
      <c r="C9243" t="s">
        <v>16</v>
      </c>
      <c r="D9243" t="s">
        <v>702</v>
      </c>
      <c r="E9243" t="s">
        <v>703</v>
      </c>
      <c r="G9243" t="s">
        <v>19</v>
      </c>
      <c r="H9243" t="s">
        <v>41</v>
      </c>
      <c r="I9243" t="s">
        <v>21</v>
      </c>
      <c r="J9243" t="s">
        <v>22</v>
      </c>
      <c r="K9243">
        <v>21</v>
      </c>
      <c r="L9243">
        <v>203</v>
      </c>
      <c r="M9243" t="s">
        <v>606</v>
      </c>
      <c r="N9243">
        <v>207</v>
      </c>
      <c r="P9243" cm="1">
        <f t="array" ref="P9243">IF(Q9243&gt;0,INDEX(Q9243:Q30967,MATCH(TRUE,INDEX(Q9243:Q30967="",,),0)-1),"")</f>
        <v>8</v>
      </c>
      <c r="Q9243">
        <v>6</v>
      </c>
      <c r="R9243">
        <f t="shared" si="148"/>
        <v>0</v>
      </c>
    </row>
    <row r="9244" spans="1:18" x14ac:dyDescent="0.3">
      <c r="A9244" t="s">
        <v>603</v>
      </c>
      <c r="B9244" s="1">
        <v>38484</v>
      </c>
      <c r="C9244" t="s">
        <v>16</v>
      </c>
      <c r="D9244" t="s">
        <v>702</v>
      </c>
      <c r="E9244" t="s">
        <v>703</v>
      </c>
      <c r="G9244" t="s">
        <v>19</v>
      </c>
      <c r="H9244" t="s">
        <v>30</v>
      </c>
      <c r="I9244" t="s">
        <v>26</v>
      </c>
      <c r="J9244" t="s">
        <v>27</v>
      </c>
      <c r="K9244">
        <v>177</v>
      </c>
      <c r="L9244">
        <v>10.35</v>
      </c>
      <c r="M9244" t="s">
        <v>606</v>
      </c>
      <c r="N9244">
        <v>22.5</v>
      </c>
      <c r="P9244" cm="1">
        <f t="array" ref="P9244">IF(Q9244&gt;0,INDEX(Q9244:Q30968,MATCH(TRUE,INDEX(Q9244:Q30968="",,),0)-1),"")</f>
        <v>8</v>
      </c>
      <c r="Q9244">
        <v>6</v>
      </c>
      <c r="R9244">
        <f t="shared" si="148"/>
        <v>0</v>
      </c>
    </row>
    <row r="9245" spans="1:18" x14ac:dyDescent="0.3">
      <c r="A9245" t="s">
        <v>603</v>
      </c>
      <c r="B9245" s="1">
        <v>38484</v>
      </c>
      <c r="C9245" t="s">
        <v>16</v>
      </c>
      <c r="D9245" t="s">
        <v>702</v>
      </c>
      <c r="E9245" t="s">
        <v>703</v>
      </c>
      <c r="G9245" t="s">
        <v>19</v>
      </c>
      <c r="H9245" t="s">
        <v>43</v>
      </c>
      <c r="I9245" t="s">
        <v>26</v>
      </c>
      <c r="J9245" t="s">
        <v>27</v>
      </c>
      <c r="K9245">
        <v>130</v>
      </c>
      <c r="L9245">
        <v>9.85</v>
      </c>
      <c r="M9245" t="s">
        <v>606</v>
      </c>
      <c r="N9245">
        <v>12.5</v>
      </c>
      <c r="P9245" cm="1">
        <f t="array" ref="P9245">IF(Q9245&gt;0,INDEX(Q9245:Q30969,MATCH(TRUE,INDEX(Q9245:Q30969="",,),0)-1),"")</f>
        <v>8</v>
      </c>
      <c r="Q9245">
        <v>6</v>
      </c>
      <c r="R9245">
        <f t="shared" si="148"/>
        <v>0</v>
      </c>
    </row>
    <row r="9246" spans="1:18" x14ac:dyDescent="0.3">
      <c r="A9246" t="s">
        <v>603</v>
      </c>
      <c r="B9246" s="1">
        <v>38484</v>
      </c>
      <c r="C9246" t="s">
        <v>16</v>
      </c>
      <c r="D9246" t="s">
        <v>702</v>
      </c>
      <c r="E9246" t="s">
        <v>703</v>
      </c>
      <c r="G9246" s="6" t="s">
        <v>29</v>
      </c>
      <c r="H9246" t="s">
        <v>30</v>
      </c>
      <c r="I9246" t="s">
        <v>21</v>
      </c>
      <c r="J9246" t="s">
        <v>22</v>
      </c>
      <c r="K9246">
        <v>7</v>
      </c>
      <c r="L9246">
        <v>78</v>
      </c>
      <c r="M9246" t="s">
        <v>606</v>
      </c>
      <c r="N9246">
        <v>78</v>
      </c>
      <c r="P9246" cm="1">
        <f t="array" ref="P9246">IF(Q9246&gt;0,INDEX(Q9246:Q30970,MATCH(TRUE,INDEX(Q9246:Q30970="",,),0)-1),"")</f>
        <v>8</v>
      </c>
      <c r="Q9246">
        <v>6</v>
      </c>
      <c r="R9246">
        <f t="shared" si="148"/>
        <v>0</v>
      </c>
    </row>
    <row r="9247" spans="1:18" x14ac:dyDescent="0.3">
      <c r="A9247" t="s">
        <v>603</v>
      </c>
      <c r="B9247" s="1">
        <v>38484</v>
      </c>
      <c r="C9247" t="s">
        <v>16</v>
      </c>
      <c r="D9247" t="s">
        <v>702</v>
      </c>
      <c r="E9247" t="s">
        <v>703</v>
      </c>
      <c r="G9247" s="6" t="s">
        <v>29</v>
      </c>
      <c r="H9247" t="s">
        <v>53</v>
      </c>
      <c r="I9247" t="s">
        <v>26</v>
      </c>
      <c r="J9247" t="s">
        <v>27</v>
      </c>
      <c r="K9247">
        <v>43</v>
      </c>
      <c r="L9247">
        <v>17.399999999999999</v>
      </c>
      <c r="M9247" t="s">
        <v>606</v>
      </c>
      <c r="N9247">
        <v>17.399999999999999</v>
      </c>
      <c r="P9247" cm="1">
        <f t="array" ref="P9247">IF(Q9247&gt;0,INDEX(Q9247:Q30971,MATCH(TRUE,INDEX(Q9247:Q30971="",,),0)-1),"")</f>
        <v>8</v>
      </c>
      <c r="Q9247">
        <v>6</v>
      </c>
      <c r="R9247">
        <f t="shared" si="148"/>
        <v>0</v>
      </c>
    </row>
    <row r="9248" spans="1:18" x14ac:dyDescent="0.3">
      <c r="A9248" t="s">
        <v>603</v>
      </c>
      <c r="B9248" s="1">
        <v>38484</v>
      </c>
      <c r="C9248" t="s">
        <v>16</v>
      </c>
      <c r="D9248" t="s">
        <v>702</v>
      </c>
      <c r="E9248" t="s">
        <v>703</v>
      </c>
      <c r="G9248" s="6" t="s">
        <v>29</v>
      </c>
      <c r="H9248" t="s">
        <v>41</v>
      </c>
      <c r="I9248" t="s">
        <v>26</v>
      </c>
      <c r="J9248" t="s">
        <v>27</v>
      </c>
      <c r="K9248">
        <v>11</v>
      </c>
      <c r="L9248">
        <v>32.5</v>
      </c>
      <c r="M9248" t="s">
        <v>606</v>
      </c>
      <c r="N9248">
        <v>32.5</v>
      </c>
      <c r="P9248" cm="1">
        <f t="array" ref="P9248">IF(Q9248&gt;0,INDEX(Q9248:Q30972,MATCH(TRUE,INDEX(Q9248:Q30972="",,),0)-1),"")</f>
        <v>8</v>
      </c>
      <c r="Q9248">
        <v>6</v>
      </c>
      <c r="R9248">
        <f t="shared" si="148"/>
        <v>0</v>
      </c>
    </row>
    <row r="9249" spans="1:18" x14ac:dyDescent="0.3">
      <c r="A9249" t="s">
        <v>603</v>
      </c>
      <c r="B9249" s="1">
        <v>38484</v>
      </c>
      <c r="C9249" t="s">
        <v>16</v>
      </c>
      <c r="D9249" t="s">
        <v>702</v>
      </c>
      <c r="E9249" t="s">
        <v>703</v>
      </c>
      <c r="G9249" s="6" t="s">
        <v>29</v>
      </c>
      <c r="H9249" t="s">
        <v>28</v>
      </c>
      <c r="I9249" t="s">
        <v>26</v>
      </c>
      <c r="J9249" t="s">
        <v>27</v>
      </c>
      <c r="K9249">
        <v>11</v>
      </c>
      <c r="L9249">
        <v>20.149999999999999</v>
      </c>
      <c r="M9249" t="s">
        <v>606</v>
      </c>
      <c r="N9249">
        <v>20.149999999999999</v>
      </c>
      <c r="P9249" cm="1">
        <f t="array" ref="P9249">IF(Q9249&gt;0,INDEX(Q9249:Q30973,MATCH(TRUE,INDEX(Q9249:Q30973="",,),0)-1),"")</f>
        <v>8</v>
      </c>
      <c r="Q9249">
        <v>6</v>
      </c>
      <c r="R9249">
        <f t="shared" si="148"/>
        <v>0</v>
      </c>
    </row>
    <row r="9250" spans="1:18" x14ac:dyDescent="0.3">
      <c r="A9250" t="s">
        <v>603</v>
      </c>
      <c r="B9250" s="1">
        <v>38484</v>
      </c>
      <c r="C9250" t="s">
        <v>16</v>
      </c>
      <c r="D9250" t="s">
        <v>702</v>
      </c>
      <c r="E9250" t="s">
        <v>703</v>
      </c>
      <c r="G9250" t="s">
        <v>19</v>
      </c>
      <c r="H9250" t="s">
        <v>20</v>
      </c>
      <c r="I9250" t="s">
        <v>21</v>
      </c>
      <c r="J9250" t="s">
        <v>22</v>
      </c>
      <c r="K9250">
        <v>29</v>
      </c>
      <c r="L9250">
        <v>213</v>
      </c>
      <c r="M9250" t="s">
        <v>607</v>
      </c>
      <c r="N9250">
        <v>221</v>
      </c>
      <c r="P9250" cm="1">
        <f t="array" ref="P9250">IF(Q9250&gt;0,INDEX(Q9250:Q30974,MATCH(TRUE,INDEX(Q9250:Q30974="",,),0)-1),"")</f>
        <v>8</v>
      </c>
      <c r="Q9250">
        <v>7</v>
      </c>
      <c r="R9250">
        <f t="shared" si="148"/>
        <v>0</v>
      </c>
    </row>
    <row r="9251" spans="1:18" x14ac:dyDescent="0.3">
      <c r="A9251" t="s">
        <v>603</v>
      </c>
      <c r="B9251" s="1">
        <v>38484</v>
      </c>
      <c r="C9251" t="s">
        <v>16</v>
      </c>
      <c r="D9251" t="s">
        <v>702</v>
      </c>
      <c r="E9251" t="s">
        <v>703</v>
      </c>
      <c r="G9251" t="s">
        <v>19</v>
      </c>
      <c r="H9251" t="s">
        <v>41</v>
      </c>
      <c r="I9251" t="s">
        <v>21</v>
      </c>
      <c r="J9251" t="s">
        <v>22</v>
      </c>
      <c r="K9251">
        <v>21</v>
      </c>
      <c r="L9251">
        <v>203</v>
      </c>
      <c r="M9251" t="s">
        <v>607</v>
      </c>
      <c r="N9251">
        <v>345.85</v>
      </c>
      <c r="P9251" cm="1">
        <f t="array" ref="P9251">IF(Q9251&gt;0,INDEX(Q9251:Q30975,MATCH(TRUE,INDEX(Q9251:Q30975="",,),0)-1),"")</f>
        <v>8</v>
      </c>
      <c r="Q9251">
        <v>7</v>
      </c>
      <c r="R9251">
        <f t="shared" si="148"/>
        <v>0</v>
      </c>
    </row>
    <row r="9252" spans="1:18" x14ac:dyDescent="0.3">
      <c r="A9252" t="s">
        <v>603</v>
      </c>
      <c r="B9252" s="1">
        <v>38484</v>
      </c>
      <c r="C9252" t="s">
        <v>16</v>
      </c>
      <c r="D9252" t="s">
        <v>702</v>
      </c>
      <c r="E9252" t="s">
        <v>703</v>
      </c>
      <c r="G9252" t="s">
        <v>19</v>
      </c>
      <c r="H9252" t="s">
        <v>30</v>
      </c>
      <c r="I9252" t="s">
        <v>26</v>
      </c>
      <c r="J9252" t="s">
        <v>27</v>
      </c>
      <c r="K9252">
        <v>177</v>
      </c>
      <c r="L9252">
        <v>10.35</v>
      </c>
      <c r="M9252" t="s">
        <v>607</v>
      </c>
      <c r="N9252">
        <v>10.86</v>
      </c>
      <c r="P9252" cm="1">
        <f t="array" ref="P9252">IF(Q9252&gt;0,INDEX(Q9252:Q30976,MATCH(TRUE,INDEX(Q9252:Q30976="",,),0)-1),"")</f>
        <v>8</v>
      </c>
      <c r="Q9252">
        <v>7</v>
      </c>
      <c r="R9252">
        <f t="shared" si="148"/>
        <v>0</v>
      </c>
    </row>
    <row r="9253" spans="1:18" x14ac:dyDescent="0.3">
      <c r="A9253" t="s">
        <v>603</v>
      </c>
      <c r="B9253" s="1">
        <v>38484</v>
      </c>
      <c r="C9253" t="s">
        <v>16</v>
      </c>
      <c r="D9253" t="s">
        <v>702</v>
      </c>
      <c r="E9253" t="s">
        <v>703</v>
      </c>
      <c r="G9253" t="s">
        <v>19</v>
      </c>
      <c r="H9253" t="s">
        <v>43</v>
      </c>
      <c r="I9253" t="s">
        <v>26</v>
      </c>
      <c r="J9253" t="s">
        <v>27</v>
      </c>
      <c r="K9253">
        <v>130</v>
      </c>
      <c r="L9253">
        <v>9.85</v>
      </c>
      <c r="M9253" t="s">
        <v>607</v>
      </c>
      <c r="N9253">
        <v>10.35</v>
      </c>
      <c r="P9253" cm="1">
        <f t="array" ref="P9253">IF(Q9253&gt;0,INDEX(Q9253:Q30977,MATCH(TRUE,INDEX(Q9253:Q30977="",,),0)-1),"")</f>
        <v>8</v>
      </c>
      <c r="Q9253">
        <v>7</v>
      </c>
      <c r="R9253">
        <f t="shared" si="148"/>
        <v>0</v>
      </c>
    </row>
    <row r="9254" spans="1:18" x14ac:dyDescent="0.3">
      <c r="A9254" t="s">
        <v>603</v>
      </c>
      <c r="B9254" s="1">
        <v>38484</v>
      </c>
      <c r="C9254" t="s">
        <v>16</v>
      </c>
      <c r="D9254" t="s">
        <v>702</v>
      </c>
      <c r="E9254" t="s">
        <v>703</v>
      </c>
      <c r="G9254" s="6" t="s">
        <v>29</v>
      </c>
      <c r="H9254" t="s">
        <v>30</v>
      </c>
      <c r="I9254" t="s">
        <v>21</v>
      </c>
      <c r="J9254" t="s">
        <v>22</v>
      </c>
      <c r="K9254">
        <v>7</v>
      </c>
      <c r="L9254">
        <v>78</v>
      </c>
      <c r="M9254" t="s">
        <v>607</v>
      </c>
      <c r="N9254">
        <v>78</v>
      </c>
      <c r="P9254" cm="1">
        <f t="array" ref="P9254">IF(Q9254&gt;0,INDEX(Q9254:Q30978,MATCH(TRUE,INDEX(Q9254:Q30978="",,),0)-1),"")</f>
        <v>8</v>
      </c>
      <c r="Q9254">
        <v>7</v>
      </c>
      <c r="R9254">
        <f t="shared" si="148"/>
        <v>0</v>
      </c>
    </row>
    <row r="9255" spans="1:18" x14ac:dyDescent="0.3">
      <c r="A9255" t="s">
        <v>603</v>
      </c>
      <c r="B9255" s="1">
        <v>38484</v>
      </c>
      <c r="C9255" t="s">
        <v>16</v>
      </c>
      <c r="D9255" t="s">
        <v>702</v>
      </c>
      <c r="E9255" t="s">
        <v>703</v>
      </c>
      <c r="G9255" s="6" t="s">
        <v>29</v>
      </c>
      <c r="H9255" t="s">
        <v>53</v>
      </c>
      <c r="I9255" t="s">
        <v>26</v>
      </c>
      <c r="J9255" t="s">
        <v>27</v>
      </c>
      <c r="K9255">
        <v>43</v>
      </c>
      <c r="L9255">
        <v>17.399999999999999</v>
      </c>
      <c r="M9255" t="s">
        <v>607</v>
      </c>
      <c r="N9255">
        <v>17.399999999999999</v>
      </c>
      <c r="P9255" cm="1">
        <f t="array" ref="P9255">IF(Q9255&gt;0,INDEX(Q9255:Q30979,MATCH(TRUE,INDEX(Q9255:Q30979="",,),0)-1),"")</f>
        <v>8</v>
      </c>
      <c r="Q9255">
        <v>7</v>
      </c>
      <c r="R9255">
        <f t="shared" si="148"/>
        <v>0</v>
      </c>
    </row>
    <row r="9256" spans="1:18" x14ac:dyDescent="0.3">
      <c r="A9256" t="s">
        <v>603</v>
      </c>
      <c r="B9256" s="1">
        <v>38484</v>
      </c>
      <c r="C9256" t="s">
        <v>16</v>
      </c>
      <c r="D9256" t="s">
        <v>702</v>
      </c>
      <c r="E9256" t="s">
        <v>703</v>
      </c>
      <c r="G9256" s="6" t="s">
        <v>29</v>
      </c>
      <c r="H9256" t="s">
        <v>41</v>
      </c>
      <c r="I9256" t="s">
        <v>26</v>
      </c>
      <c r="J9256" t="s">
        <v>27</v>
      </c>
      <c r="K9256">
        <v>11</v>
      </c>
      <c r="L9256">
        <v>32.5</v>
      </c>
      <c r="M9256" t="s">
        <v>607</v>
      </c>
      <c r="N9256">
        <v>32.5</v>
      </c>
      <c r="P9256" cm="1">
        <f t="array" ref="P9256">IF(Q9256&gt;0,INDEX(Q9256:Q30980,MATCH(TRUE,INDEX(Q9256:Q30980="",,),0)-1),"")</f>
        <v>8</v>
      </c>
      <c r="Q9256">
        <v>7</v>
      </c>
      <c r="R9256">
        <f t="shared" si="148"/>
        <v>0</v>
      </c>
    </row>
    <row r="9257" spans="1:18" x14ac:dyDescent="0.3">
      <c r="A9257" t="s">
        <v>603</v>
      </c>
      <c r="B9257" s="1">
        <v>38484</v>
      </c>
      <c r="C9257" t="s">
        <v>16</v>
      </c>
      <c r="D9257" t="s">
        <v>702</v>
      </c>
      <c r="E9257" t="s">
        <v>703</v>
      </c>
      <c r="G9257" s="6" t="s">
        <v>29</v>
      </c>
      <c r="H9257" t="s">
        <v>28</v>
      </c>
      <c r="I9257" t="s">
        <v>26</v>
      </c>
      <c r="J9257" t="s">
        <v>27</v>
      </c>
      <c r="K9257">
        <v>11</v>
      </c>
      <c r="L9257">
        <v>20.149999999999999</v>
      </c>
      <c r="M9257" t="s">
        <v>607</v>
      </c>
      <c r="N9257">
        <v>20.149999999999999</v>
      </c>
      <c r="P9257" cm="1">
        <f t="array" ref="P9257">IF(Q9257&gt;0,INDEX(Q9257:Q30981,MATCH(TRUE,INDEX(Q9257:Q30981="",,),0)-1),"")</f>
        <v>8</v>
      </c>
      <c r="Q9257">
        <v>7</v>
      </c>
      <c r="R9257">
        <f t="shared" si="148"/>
        <v>0</v>
      </c>
    </row>
    <row r="9258" spans="1:18" x14ac:dyDescent="0.3">
      <c r="A9258" t="s">
        <v>603</v>
      </c>
      <c r="B9258" s="1">
        <v>38484</v>
      </c>
      <c r="C9258" t="s">
        <v>16</v>
      </c>
      <c r="D9258" t="s">
        <v>702</v>
      </c>
      <c r="E9258" t="s">
        <v>703</v>
      </c>
      <c r="G9258" t="s">
        <v>19</v>
      </c>
      <c r="H9258" t="s">
        <v>20</v>
      </c>
      <c r="I9258" t="s">
        <v>21</v>
      </c>
      <c r="J9258" t="s">
        <v>22</v>
      </c>
      <c r="K9258">
        <v>29</v>
      </c>
      <c r="L9258">
        <v>213</v>
      </c>
      <c r="M9258" t="s">
        <v>54</v>
      </c>
      <c r="N9258">
        <v>222</v>
      </c>
      <c r="P9258" cm="1">
        <f t="array" ref="P9258">IF(Q9258&gt;0,INDEX(Q9258:Q30982,MATCH(TRUE,INDEX(Q9258:Q30982="",,),0)-1),"")</f>
        <v>8</v>
      </c>
      <c r="Q9258">
        <v>8</v>
      </c>
      <c r="R9258">
        <f t="shared" si="148"/>
        <v>0</v>
      </c>
    </row>
    <row r="9259" spans="1:18" x14ac:dyDescent="0.3">
      <c r="A9259" t="s">
        <v>603</v>
      </c>
      <c r="B9259" s="1">
        <v>38484</v>
      </c>
      <c r="C9259" t="s">
        <v>16</v>
      </c>
      <c r="D9259" t="s">
        <v>702</v>
      </c>
      <c r="E9259" t="s">
        <v>703</v>
      </c>
      <c r="G9259" t="s">
        <v>19</v>
      </c>
      <c r="H9259" t="s">
        <v>41</v>
      </c>
      <c r="I9259" t="s">
        <v>21</v>
      </c>
      <c r="J9259" t="s">
        <v>22</v>
      </c>
      <c r="K9259">
        <v>21</v>
      </c>
      <c r="L9259">
        <v>203</v>
      </c>
      <c r="M9259" t="s">
        <v>54</v>
      </c>
      <c r="N9259">
        <v>229</v>
      </c>
      <c r="P9259" cm="1">
        <f t="array" ref="P9259">IF(Q9259&gt;0,INDEX(Q9259:Q30983,MATCH(TRUE,INDEX(Q9259:Q30983="",,),0)-1),"")</f>
        <v>8</v>
      </c>
      <c r="Q9259">
        <v>8</v>
      </c>
      <c r="R9259">
        <f t="shared" si="148"/>
        <v>0</v>
      </c>
    </row>
    <row r="9260" spans="1:18" x14ac:dyDescent="0.3">
      <c r="A9260" t="s">
        <v>603</v>
      </c>
      <c r="B9260" s="1">
        <v>38484</v>
      </c>
      <c r="C9260" t="s">
        <v>16</v>
      </c>
      <c r="D9260" t="s">
        <v>702</v>
      </c>
      <c r="E9260" t="s">
        <v>703</v>
      </c>
      <c r="G9260" t="s">
        <v>19</v>
      </c>
      <c r="H9260" t="s">
        <v>30</v>
      </c>
      <c r="I9260" t="s">
        <v>26</v>
      </c>
      <c r="J9260" t="s">
        <v>27</v>
      </c>
      <c r="K9260">
        <v>177</v>
      </c>
      <c r="L9260">
        <v>10.35</v>
      </c>
      <c r="M9260" t="s">
        <v>54</v>
      </c>
      <c r="N9260">
        <v>10.35</v>
      </c>
      <c r="P9260" cm="1">
        <f t="array" ref="P9260">IF(Q9260&gt;0,INDEX(Q9260:Q30984,MATCH(TRUE,INDEX(Q9260:Q30984="",,),0)-1),"")</f>
        <v>8</v>
      </c>
      <c r="Q9260">
        <v>8</v>
      </c>
      <c r="R9260">
        <f t="shared" si="148"/>
        <v>0</v>
      </c>
    </row>
    <row r="9261" spans="1:18" x14ac:dyDescent="0.3">
      <c r="A9261" t="s">
        <v>603</v>
      </c>
      <c r="B9261" s="1">
        <v>38484</v>
      </c>
      <c r="C9261" t="s">
        <v>16</v>
      </c>
      <c r="D9261" t="s">
        <v>702</v>
      </c>
      <c r="E9261" t="s">
        <v>703</v>
      </c>
      <c r="G9261" t="s">
        <v>19</v>
      </c>
      <c r="H9261" t="s">
        <v>43</v>
      </c>
      <c r="I9261" t="s">
        <v>26</v>
      </c>
      <c r="J9261" t="s">
        <v>27</v>
      </c>
      <c r="K9261">
        <v>130</v>
      </c>
      <c r="L9261">
        <v>9.85</v>
      </c>
      <c r="M9261" t="s">
        <v>54</v>
      </c>
      <c r="N9261">
        <v>10</v>
      </c>
      <c r="P9261" cm="1">
        <f t="array" ref="P9261">IF(Q9261&gt;0,INDEX(Q9261:Q30985,MATCH(TRUE,INDEX(Q9261:Q30985="",,),0)-1),"")</f>
        <v>8</v>
      </c>
      <c r="Q9261">
        <v>8</v>
      </c>
      <c r="R9261">
        <f t="shared" si="148"/>
        <v>0</v>
      </c>
    </row>
    <row r="9262" spans="1:18" x14ac:dyDescent="0.3">
      <c r="A9262" t="s">
        <v>603</v>
      </c>
      <c r="B9262" s="1">
        <v>38484</v>
      </c>
      <c r="C9262" t="s">
        <v>16</v>
      </c>
      <c r="D9262" t="s">
        <v>702</v>
      </c>
      <c r="E9262" t="s">
        <v>703</v>
      </c>
      <c r="G9262" s="6" t="s">
        <v>29</v>
      </c>
      <c r="H9262" t="s">
        <v>30</v>
      </c>
      <c r="I9262" t="s">
        <v>21</v>
      </c>
      <c r="J9262" t="s">
        <v>22</v>
      </c>
      <c r="K9262">
        <v>7</v>
      </c>
      <c r="L9262">
        <v>78</v>
      </c>
      <c r="M9262" t="s">
        <v>54</v>
      </c>
      <c r="N9262">
        <v>78</v>
      </c>
      <c r="P9262" cm="1">
        <f t="array" ref="P9262">IF(Q9262&gt;0,INDEX(Q9262:Q30986,MATCH(TRUE,INDEX(Q9262:Q30986="",,),0)-1),"")</f>
        <v>8</v>
      </c>
      <c r="Q9262">
        <v>8</v>
      </c>
      <c r="R9262">
        <f t="shared" si="148"/>
        <v>0</v>
      </c>
    </row>
    <row r="9263" spans="1:18" x14ac:dyDescent="0.3">
      <c r="A9263" t="s">
        <v>603</v>
      </c>
      <c r="B9263" s="1">
        <v>38484</v>
      </c>
      <c r="C9263" t="s">
        <v>16</v>
      </c>
      <c r="D9263" t="s">
        <v>702</v>
      </c>
      <c r="E9263" t="s">
        <v>703</v>
      </c>
      <c r="G9263" s="6" t="s">
        <v>29</v>
      </c>
      <c r="H9263" t="s">
        <v>53</v>
      </c>
      <c r="I9263" t="s">
        <v>26</v>
      </c>
      <c r="J9263" t="s">
        <v>27</v>
      </c>
      <c r="K9263">
        <v>43</v>
      </c>
      <c r="L9263">
        <v>17.399999999999999</v>
      </c>
      <c r="M9263" t="s">
        <v>54</v>
      </c>
      <c r="N9263">
        <v>17.399999999999999</v>
      </c>
      <c r="P9263" cm="1">
        <f t="array" ref="P9263">IF(Q9263&gt;0,INDEX(Q9263:Q30987,MATCH(TRUE,INDEX(Q9263:Q30987="",,),0)-1),"")</f>
        <v>8</v>
      </c>
      <c r="Q9263">
        <v>8</v>
      </c>
      <c r="R9263">
        <f t="shared" si="148"/>
        <v>0</v>
      </c>
    </row>
    <row r="9264" spans="1:18" x14ac:dyDescent="0.3">
      <c r="A9264" t="s">
        <v>603</v>
      </c>
      <c r="B9264" s="1">
        <v>38484</v>
      </c>
      <c r="C9264" t="s">
        <v>16</v>
      </c>
      <c r="D9264" t="s">
        <v>702</v>
      </c>
      <c r="E9264" t="s">
        <v>703</v>
      </c>
      <c r="G9264" s="6" t="s">
        <v>29</v>
      </c>
      <c r="H9264" t="s">
        <v>41</v>
      </c>
      <c r="I9264" t="s">
        <v>26</v>
      </c>
      <c r="J9264" t="s">
        <v>27</v>
      </c>
      <c r="K9264">
        <v>11</v>
      </c>
      <c r="L9264">
        <v>32.5</v>
      </c>
      <c r="M9264" t="s">
        <v>54</v>
      </c>
      <c r="N9264">
        <v>32.5</v>
      </c>
      <c r="P9264" cm="1">
        <f t="array" ref="P9264">IF(Q9264&gt;0,INDEX(Q9264:Q30988,MATCH(TRUE,INDEX(Q9264:Q30988="",,),0)-1),"")</f>
        <v>8</v>
      </c>
      <c r="Q9264">
        <v>8</v>
      </c>
      <c r="R9264">
        <f t="shared" si="148"/>
        <v>0</v>
      </c>
    </row>
    <row r="9265" spans="1:18" x14ac:dyDescent="0.3">
      <c r="A9265" t="s">
        <v>603</v>
      </c>
      <c r="B9265" s="1">
        <v>38484</v>
      </c>
      <c r="C9265" t="s">
        <v>16</v>
      </c>
      <c r="D9265" t="s">
        <v>702</v>
      </c>
      <c r="E9265" t="s">
        <v>703</v>
      </c>
      <c r="G9265" s="6" t="s">
        <v>29</v>
      </c>
      <c r="H9265" t="s">
        <v>28</v>
      </c>
      <c r="I9265" t="s">
        <v>26</v>
      </c>
      <c r="J9265" t="s">
        <v>27</v>
      </c>
      <c r="K9265">
        <v>11</v>
      </c>
      <c r="L9265">
        <v>20.149999999999999</v>
      </c>
      <c r="M9265" t="s">
        <v>54</v>
      </c>
      <c r="N9265">
        <v>20.149999999999999</v>
      </c>
      <c r="P9265" cm="1">
        <f t="array" ref="P9265">IF(Q9265&gt;0,INDEX(Q9265:Q30989,MATCH(TRUE,INDEX(Q9265:Q30989="",,),0)-1),"")</f>
        <v>8</v>
      </c>
      <c r="Q9265">
        <v>8</v>
      </c>
      <c r="R9265">
        <f t="shared" si="148"/>
        <v>0</v>
      </c>
    </row>
    <row r="9266" spans="1:18" x14ac:dyDescent="0.3">
      <c r="P9266" t="str" cm="1">
        <f t="array" ref="P9266">IF(Q9266&gt;0,INDEX(Q9266:Q30990,MATCH(TRUE,INDEX(Q9266:Q30990="",,),0)-1),"")</f>
        <v/>
      </c>
      <c r="R9266" t="str">
        <f t="shared" si="148"/>
        <v/>
      </c>
    </row>
    <row r="9267" spans="1:18" x14ac:dyDescent="0.3">
      <c r="A9267" t="s">
        <v>603</v>
      </c>
      <c r="B9267" s="1">
        <v>38468</v>
      </c>
      <c r="C9267" t="s">
        <v>16</v>
      </c>
      <c r="D9267" t="s">
        <v>704</v>
      </c>
      <c r="E9267" t="s">
        <v>705</v>
      </c>
      <c r="G9267" t="s">
        <v>19</v>
      </c>
      <c r="H9267" t="s">
        <v>41</v>
      </c>
      <c r="I9267" t="s">
        <v>21</v>
      </c>
      <c r="J9267" t="s">
        <v>22</v>
      </c>
      <c r="K9267">
        <v>36.5</v>
      </c>
      <c r="L9267">
        <v>205</v>
      </c>
      <c r="M9267" t="s">
        <v>665</v>
      </c>
      <c r="N9267">
        <v>892.42</v>
      </c>
      <c r="O9267" t="s">
        <v>24</v>
      </c>
      <c r="P9267" cm="1">
        <f t="array" ref="P9267">IF(Q9267&gt;0,INDEX(Q9267:Q30991,MATCH(TRUE,INDEX(Q9267:Q30991="",,),0)-1),"")</f>
        <v>9</v>
      </c>
      <c r="Q9267">
        <f>INT((ROW()-9267)/9)+1</f>
        <v>1</v>
      </c>
      <c r="R9267">
        <f t="shared" si="148"/>
        <v>0</v>
      </c>
    </row>
    <row r="9268" spans="1:18" x14ac:dyDescent="0.3">
      <c r="A9268" t="s">
        <v>603</v>
      </c>
      <c r="B9268" s="1">
        <v>38468</v>
      </c>
      <c r="C9268" t="s">
        <v>16</v>
      </c>
      <c r="D9268" t="s">
        <v>704</v>
      </c>
      <c r="E9268" t="s">
        <v>705</v>
      </c>
      <c r="G9268" t="s">
        <v>19</v>
      </c>
      <c r="H9268" t="s">
        <v>25</v>
      </c>
      <c r="I9268" t="s">
        <v>26</v>
      </c>
      <c r="J9268" t="s">
        <v>27</v>
      </c>
      <c r="K9268">
        <v>220</v>
      </c>
      <c r="L9268">
        <v>18.45</v>
      </c>
      <c r="M9268" t="s">
        <v>665</v>
      </c>
      <c r="N9268">
        <v>18.45</v>
      </c>
      <c r="O9268" t="s">
        <v>24</v>
      </c>
      <c r="P9268" cm="1">
        <f t="array" ref="P9268">IF(Q9268&gt;0,INDEX(Q9268:Q30992,MATCH(TRUE,INDEX(Q9268:Q30992="",,),0)-1),"")</f>
        <v>9</v>
      </c>
      <c r="Q9268">
        <f t="shared" ref="Q9268:Q9331" si="149">INT((ROW()-9267)/9)+1</f>
        <v>1</v>
      </c>
      <c r="R9268">
        <f t="shared" si="148"/>
        <v>0</v>
      </c>
    </row>
    <row r="9269" spans="1:18" x14ac:dyDescent="0.3">
      <c r="A9269" t="s">
        <v>603</v>
      </c>
      <c r="B9269" s="1">
        <v>38468</v>
      </c>
      <c r="C9269" t="s">
        <v>16</v>
      </c>
      <c r="D9269" t="s">
        <v>704</v>
      </c>
      <c r="E9269" t="s">
        <v>705</v>
      </c>
      <c r="G9269" t="s">
        <v>19</v>
      </c>
      <c r="H9269" t="s">
        <v>28</v>
      </c>
      <c r="I9269" t="s">
        <v>26</v>
      </c>
      <c r="J9269" t="s">
        <v>27</v>
      </c>
      <c r="K9269">
        <v>255</v>
      </c>
      <c r="L9269">
        <v>24.7</v>
      </c>
      <c r="M9269" t="s">
        <v>665</v>
      </c>
      <c r="N9269">
        <v>24.7</v>
      </c>
      <c r="O9269" t="s">
        <v>24</v>
      </c>
      <c r="P9269" cm="1">
        <f t="array" ref="P9269">IF(Q9269&gt;0,INDEX(Q9269:Q30993,MATCH(TRUE,INDEX(Q9269:Q30993="",,),0)-1),"")</f>
        <v>9</v>
      </c>
      <c r="Q9269">
        <f t="shared" si="149"/>
        <v>1</v>
      </c>
      <c r="R9269">
        <f t="shared" si="148"/>
        <v>0</v>
      </c>
    </row>
    <row r="9270" spans="1:18" x14ac:dyDescent="0.3">
      <c r="A9270" t="s">
        <v>603</v>
      </c>
      <c r="B9270" s="1">
        <v>38468</v>
      </c>
      <c r="C9270" t="s">
        <v>16</v>
      </c>
      <c r="D9270" t="s">
        <v>704</v>
      </c>
      <c r="E9270" t="s">
        <v>705</v>
      </c>
      <c r="G9270" s="6" t="s">
        <v>29</v>
      </c>
      <c r="H9270" t="s">
        <v>126</v>
      </c>
      <c r="I9270" t="s">
        <v>21</v>
      </c>
      <c r="J9270" t="s">
        <v>22</v>
      </c>
      <c r="K9270">
        <v>18.399999999999999</v>
      </c>
      <c r="L9270">
        <v>41</v>
      </c>
      <c r="M9270" t="s">
        <v>665</v>
      </c>
      <c r="N9270">
        <v>41</v>
      </c>
      <c r="O9270" t="s">
        <v>24</v>
      </c>
      <c r="P9270" cm="1">
        <f t="array" ref="P9270">IF(Q9270&gt;0,INDEX(Q9270:Q30994,MATCH(TRUE,INDEX(Q9270:Q30994="",,),0)-1),"")</f>
        <v>9</v>
      </c>
      <c r="Q9270">
        <f t="shared" si="149"/>
        <v>1</v>
      </c>
      <c r="R9270">
        <f t="shared" si="148"/>
        <v>0</v>
      </c>
    </row>
    <row r="9271" spans="1:18" x14ac:dyDescent="0.3">
      <c r="A9271" t="s">
        <v>603</v>
      </c>
      <c r="B9271" s="1">
        <v>38468</v>
      </c>
      <c r="C9271" t="s">
        <v>16</v>
      </c>
      <c r="D9271" t="s">
        <v>704</v>
      </c>
      <c r="E9271" t="s">
        <v>705</v>
      </c>
      <c r="G9271" s="6" t="s">
        <v>29</v>
      </c>
      <c r="H9271" t="s">
        <v>28</v>
      </c>
      <c r="I9271" t="s">
        <v>21</v>
      </c>
      <c r="J9271" t="s">
        <v>22</v>
      </c>
      <c r="K9271">
        <v>28.1</v>
      </c>
      <c r="L9271">
        <v>83</v>
      </c>
      <c r="M9271" t="s">
        <v>665</v>
      </c>
      <c r="N9271">
        <v>83</v>
      </c>
      <c r="O9271" t="s">
        <v>24</v>
      </c>
      <c r="P9271" cm="1">
        <f t="array" ref="P9271">IF(Q9271&gt;0,INDEX(Q9271:Q30995,MATCH(TRUE,INDEX(Q9271:Q30995="",,),0)-1),"")</f>
        <v>9</v>
      </c>
      <c r="Q9271">
        <f t="shared" si="149"/>
        <v>1</v>
      </c>
      <c r="R9271">
        <f t="shared" si="148"/>
        <v>0</v>
      </c>
    </row>
    <row r="9272" spans="1:18" x14ac:dyDescent="0.3">
      <c r="A9272" t="s">
        <v>603</v>
      </c>
      <c r="B9272" s="1">
        <v>38468</v>
      </c>
      <c r="C9272" t="s">
        <v>16</v>
      </c>
      <c r="D9272" t="s">
        <v>704</v>
      </c>
      <c r="E9272" t="s">
        <v>705</v>
      </c>
      <c r="G9272" s="6" t="s">
        <v>29</v>
      </c>
      <c r="H9272" t="s">
        <v>43</v>
      </c>
      <c r="I9272" t="s">
        <v>21</v>
      </c>
      <c r="J9272" t="s">
        <v>22</v>
      </c>
      <c r="K9272">
        <v>16.600000000000001</v>
      </c>
      <c r="L9272">
        <v>121</v>
      </c>
      <c r="M9272" t="s">
        <v>665</v>
      </c>
      <c r="N9272">
        <v>121</v>
      </c>
      <c r="O9272" t="s">
        <v>24</v>
      </c>
      <c r="P9272" cm="1">
        <f t="array" ref="P9272">IF(Q9272&gt;0,INDEX(Q9272:Q30996,MATCH(TRUE,INDEX(Q9272:Q30996="",,),0)-1),"")</f>
        <v>9</v>
      </c>
      <c r="Q9272">
        <f t="shared" si="149"/>
        <v>1</v>
      </c>
      <c r="R9272">
        <f t="shared" si="148"/>
        <v>0</v>
      </c>
    </row>
    <row r="9273" spans="1:18" x14ac:dyDescent="0.3">
      <c r="A9273" t="s">
        <v>603</v>
      </c>
      <c r="B9273" s="1">
        <v>38468</v>
      </c>
      <c r="C9273" t="s">
        <v>16</v>
      </c>
      <c r="D9273" t="s">
        <v>704</v>
      </c>
      <c r="E9273" t="s">
        <v>705</v>
      </c>
      <c r="G9273" s="6" t="s">
        <v>29</v>
      </c>
      <c r="H9273" t="s">
        <v>30</v>
      </c>
      <c r="I9273" t="s">
        <v>26</v>
      </c>
      <c r="J9273" t="s">
        <v>27</v>
      </c>
      <c r="K9273">
        <v>118</v>
      </c>
      <c r="L9273">
        <v>7.4</v>
      </c>
      <c r="M9273" t="s">
        <v>665</v>
      </c>
      <c r="N9273">
        <v>7.4</v>
      </c>
      <c r="O9273" t="s">
        <v>24</v>
      </c>
      <c r="P9273" cm="1">
        <f t="array" ref="P9273">IF(Q9273&gt;0,INDEX(Q9273:Q30997,MATCH(TRUE,INDEX(Q9273:Q30997="",,),0)-1),"")</f>
        <v>9</v>
      </c>
      <c r="Q9273">
        <f t="shared" si="149"/>
        <v>1</v>
      </c>
      <c r="R9273">
        <f t="shared" si="148"/>
        <v>0</v>
      </c>
    </row>
    <row r="9274" spans="1:18" x14ac:dyDescent="0.3">
      <c r="A9274" t="s">
        <v>603</v>
      </c>
      <c r="B9274" s="1">
        <v>38468</v>
      </c>
      <c r="C9274" t="s">
        <v>16</v>
      </c>
      <c r="D9274" t="s">
        <v>704</v>
      </c>
      <c r="E9274" t="s">
        <v>705</v>
      </c>
      <c r="G9274" s="6" t="s">
        <v>29</v>
      </c>
      <c r="H9274" t="s">
        <v>41</v>
      </c>
      <c r="I9274" t="s">
        <v>26</v>
      </c>
      <c r="J9274" t="s">
        <v>27</v>
      </c>
      <c r="K9274">
        <v>87</v>
      </c>
      <c r="L9274">
        <v>31.75</v>
      </c>
      <c r="M9274" t="s">
        <v>665</v>
      </c>
      <c r="N9274">
        <v>31.75</v>
      </c>
      <c r="O9274" t="s">
        <v>24</v>
      </c>
      <c r="P9274" cm="1">
        <f t="array" ref="P9274">IF(Q9274&gt;0,INDEX(Q9274:Q30998,MATCH(TRUE,INDEX(Q9274:Q30998="",,),0)-1),"")</f>
        <v>9</v>
      </c>
      <c r="Q9274">
        <f t="shared" si="149"/>
        <v>1</v>
      </c>
      <c r="R9274">
        <f t="shared" si="148"/>
        <v>0</v>
      </c>
    </row>
    <row r="9275" spans="1:18" x14ac:dyDescent="0.3">
      <c r="A9275" t="s">
        <v>603</v>
      </c>
      <c r="B9275" s="1">
        <v>38468</v>
      </c>
      <c r="C9275" t="s">
        <v>16</v>
      </c>
      <c r="D9275" t="s">
        <v>704</v>
      </c>
      <c r="E9275" t="s">
        <v>705</v>
      </c>
      <c r="G9275" s="6" t="s">
        <v>29</v>
      </c>
      <c r="H9275" t="s">
        <v>43</v>
      </c>
      <c r="I9275" t="s">
        <v>26</v>
      </c>
      <c r="J9275" t="s">
        <v>27</v>
      </c>
      <c r="K9275">
        <v>311</v>
      </c>
      <c r="L9275">
        <v>9.4</v>
      </c>
      <c r="M9275" t="s">
        <v>665</v>
      </c>
      <c r="N9275">
        <v>9.4</v>
      </c>
      <c r="O9275" t="s">
        <v>24</v>
      </c>
      <c r="P9275" cm="1">
        <f t="array" ref="P9275">IF(Q9275&gt;0,INDEX(Q9275:Q30999,MATCH(TRUE,INDEX(Q9275:Q30999="",,),0)-1),"")</f>
        <v>9</v>
      </c>
      <c r="Q9275">
        <f t="shared" si="149"/>
        <v>1</v>
      </c>
      <c r="R9275">
        <f t="shared" si="148"/>
        <v>0</v>
      </c>
    </row>
    <row r="9276" spans="1:18" x14ac:dyDescent="0.3">
      <c r="A9276" t="s">
        <v>603</v>
      </c>
      <c r="B9276" s="1">
        <v>38468</v>
      </c>
      <c r="C9276" t="s">
        <v>16</v>
      </c>
      <c r="D9276" t="s">
        <v>704</v>
      </c>
      <c r="E9276" t="s">
        <v>705</v>
      </c>
      <c r="G9276" t="s">
        <v>19</v>
      </c>
      <c r="H9276" t="s">
        <v>41</v>
      </c>
      <c r="I9276" t="s">
        <v>21</v>
      </c>
      <c r="J9276" t="s">
        <v>22</v>
      </c>
      <c r="K9276">
        <v>36.5</v>
      </c>
      <c r="L9276">
        <v>205</v>
      </c>
      <c r="M9276" t="s">
        <v>86</v>
      </c>
      <c r="N9276">
        <v>730.23</v>
      </c>
      <c r="P9276" cm="1">
        <f t="array" ref="P9276">IF(Q9276&gt;0,INDEX(Q9276:Q31000,MATCH(TRUE,INDEX(Q9276:Q31000="",,),0)-1),"")</f>
        <v>9</v>
      </c>
      <c r="Q9276">
        <f t="shared" si="149"/>
        <v>2</v>
      </c>
      <c r="R9276">
        <f t="shared" si="148"/>
        <v>0</v>
      </c>
    </row>
    <row r="9277" spans="1:18" x14ac:dyDescent="0.3">
      <c r="A9277" t="s">
        <v>603</v>
      </c>
      <c r="B9277" s="1">
        <v>38468</v>
      </c>
      <c r="C9277" t="s">
        <v>16</v>
      </c>
      <c r="D9277" t="s">
        <v>704</v>
      </c>
      <c r="E9277" t="s">
        <v>705</v>
      </c>
      <c r="G9277" t="s">
        <v>19</v>
      </c>
      <c r="H9277" t="s">
        <v>25</v>
      </c>
      <c r="I9277" t="s">
        <v>26</v>
      </c>
      <c r="J9277" t="s">
        <v>27</v>
      </c>
      <c r="K9277">
        <v>220</v>
      </c>
      <c r="L9277">
        <v>18.45</v>
      </c>
      <c r="M9277" t="s">
        <v>86</v>
      </c>
      <c r="N9277">
        <v>18.45</v>
      </c>
      <c r="P9277" cm="1">
        <f t="array" ref="P9277">IF(Q9277&gt;0,INDEX(Q9277:Q31001,MATCH(TRUE,INDEX(Q9277:Q31001="",,),0)-1),"")</f>
        <v>9</v>
      </c>
      <c r="Q9277">
        <f t="shared" si="149"/>
        <v>2</v>
      </c>
      <c r="R9277">
        <f t="shared" si="148"/>
        <v>0</v>
      </c>
    </row>
    <row r="9278" spans="1:18" x14ac:dyDescent="0.3">
      <c r="A9278" t="s">
        <v>603</v>
      </c>
      <c r="B9278" s="1">
        <v>38468</v>
      </c>
      <c r="C9278" t="s">
        <v>16</v>
      </c>
      <c r="D9278" t="s">
        <v>704</v>
      </c>
      <c r="E9278" t="s">
        <v>705</v>
      </c>
      <c r="G9278" t="s">
        <v>19</v>
      </c>
      <c r="H9278" t="s">
        <v>28</v>
      </c>
      <c r="I9278" t="s">
        <v>26</v>
      </c>
      <c r="J9278" t="s">
        <v>27</v>
      </c>
      <c r="K9278">
        <v>255</v>
      </c>
      <c r="L9278">
        <v>24.7</v>
      </c>
      <c r="M9278" t="s">
        <v>86</v>
      </c>
      <c r="N9278">
        <v>24.7</v>
      </c>
      <c r="P9278" cm="1">
        <f t="array" ref="P9278">IF(Q9278&gt;0,INDEX(Q9278:Q31002,MATCH(TRUE,INDEX(Q9278:Q31002="",,),0)-1),"")</f>
        <v>9</v>
      </c>
      <c r="Q9278">
        <f t="shared" si="149"/>
        <v>2</v>
      </c>
      <c r="R9278">
        <f t="shared" si="148"/>
        <v>0</v>
      </c>
    </row>
    <row r="9279" spans="1:18" x14ac:dyDescent="0.3">
      <c r="A9279" t="s">
        <v>603</v>
      </c>
      <c r="B9279" s="1">
        <v>38468</v>
      </c>
      <c r="C9279" t="s">
        <v>16</v>
      </c>
      <c r="D9279" t="s">
        <v>704</v>
      </c>
      <c r="E9279" t="s">
        <v>705</v>
      </c>
      <c r="G9279" s="6" t="s">
        <v>29</v>
      </c>
      <c r="H9279" t="s">
        <v>126</v>
      </c>
      <c r="I9279" t="s">
        <v>21</v>
      </c>
      <c r="J9279" t="s">
        <v>22</v>
      </c>
      <c r="K9279">
        <v>18.399999999999999</v>
      </c>
      <c r="L9279">
        <v>41</v>
      </c>
      <c r="M9279" t="s">
        <v>86</v>
      </c>
      <c r="N9279">
        <v>41</v>
      </c>
      <c r="P9279" cm="1">
        <f t="array" ref="P9279">IF(Q9279&gt;0,INDEX(Q9279:Q31003,MATCH(TRUE,INDEX(Q9279:Q31003="",,),0)-1),"")</f>
        <v>9</v>
      </c>
      <c r="Q9279">
        <f t="shared" si="149"/>
        <v>2</v>
      </c>
      <c r="R9279">
        <f t="shared" si="148"/>
        <v>0</v>
      </c>
    </row>
    <row r="9280" spans="1:18" x14ac:dyDescent="0.3">
      <c r="A9280" t="s">
        <v>603</v>
      </c>
      <c r="B9280" s="1">
        <v>38468</v>
      </c>
      <c r="C9280" t="s">
        <v>16</v>
      </c>
      <c r="D9280" t="s">
        <v>704</v>
      </c>
      <c r="E9280" t="s">
        <v>705</v>
      </c>
      <c r="G9280" s="6" t="s">
        <v>29</v>
      </c>
      <c r="H9280" t="s">
        <v>28</v>
      </c>
      <c r="I9280" t="s">
        <v>21</v>
      </c>
      <c r="J9280" t="s">
        <v>22</v>
      </c>
      <c r="K9280">
        <v>28.1</v>
      </c>
      <c r="L9280">
        <v>83</v>
      </c>
      <c r="M9280" t="s">
        <v>86</v>
      </c>
      <c r="N9280">
        <v>83</v>
      </c>
      <c r="P9280" cm="1">
        <f t="array" ref="P9280">IF(Q9280&gt;0,INDEX(Q9280:Q31004,MATCH(TRUE,INDEX(Q9280:Q31004="",,),0)-1),"")</f>
        <v>9</v>
      </c>
      <c r="Q9280">
        <f t="shared" si="149"/>
        <v>2</v>
      </c>
      <c r="R9280">
        <f t="shared" si="148"/>
        <v>0</v>
      </c>
    </row>
    <row r="9281" spans="1:18" x14ac:dyDescent="0.3">
      <c r="A9281" t="s">
        <v>603</v>
      </c>
      <c r="B9281" s="1">
        <v>38468</v>
      </c>
      <c r="C9281" t="s">
        <v>16</v>
      </c>
      <c r="D9281" t="s">
        <v>704</v>
      </c>
      <c r="E9281" t="s">
        <v>705</v>
      </c>
      <c r="G9281" s="6" t="s">
        <v>29</v>
      </c>
      <c r="H9281" t="s">
        <v>43</v>
      </c>
      <c r="I9281" t="s">
        <v>21</v>
      </c>
      <c r="J9281" t="s">
        <v>22</v>
      </c>
      <c r="K9281">
        <v>16.600000000000001</v>
      </c>
      <c r="L9281">
        <v>121</v>
      </c>
      <c r="M9281" t="s">
        <v>86</v>
      </c>
      <c r="N9281">
        <v>121</v>
      </c>
      <c r="P9281" cm="1">
        <f t="array" ref="P9281">IF(Q9281&gt;0,INDEX(Q9281:Q31005,MATCH(TRUE,INDEX(Q9281:Q31005="",,),0)-1),"")</f>
        <v>9</v>
      </c>
      <c r="Q9281">
        <f t="shared" si="149"/>
        <v>2</v>
      </c>
      <c r="R9281">
        <f t="shared" si="148"/>
        <v>0</v>
      </c>
    </row>
    <row r="9282" spans="1:18" x14ac:dyDescent="0.3">
      <c r="A9282" t="s">
        <v>603</v>
      </c>
      <c r="B9282" s="1">
        <v>38468</v>
      </c>
      <c r="C9282" t="s">
        <v>16</v>
      </c>
      <c r="D9282" t="s">
        <v>704</v>
      </c>
      <c r="E9282" t="s">
        <v>705</v>
      </c>
      <c r="G9282" s="6" t="s">
        <v>29</v>
      </c>
      <c r="H9282" t="s">
        <v>30</v>
      </c>
      <c r="I9282" t="s">
        <v>26</v>
      </c>
      <c r="J9282" t="s">
        <v>27</v>
      </c>
      <c r="K9282">
        <v>118</v>
      </c>
      <c r="L9282">
        <v>7.4</v>
      </c>
      <c r="M9282" t="s">
        <v>86</v>
      </c>
      <c r="N9282">
        <v>7.4</v>
      </c>
      <c r="P9282" cm="1">
        <f t="array" ref="P9282">IF(Q9282&gt;0,INDEX(Q9282:Q31006,MATCH(TRUE,INDEX(Q9282:Q31006="",,),0)-1),"")</f>
        <v>9</v>
      </c>
      <c r="Q9282">
        <f t="shared" si="149"/>
        <v>2</v>
      </c>
      <c r="R9282">
        <f t="shared" si="148"/>
        <v>0</v>
      </c>
    </row>
    <row r="9283" spans="1:18" x14ac:dyDescent="0.3">
      <c r="A9283" t="s">
        <v>603</v>
      </c>
      <c r="B9283" s="1">
        <v>38468</v>
      </c>
      <c r="C9283" t="s">
        <v>16</v>
      </c>
      <c r="D9283" t="s">
        <v>704</v>
      </c>
      <c r="E9283" t="s">
        <v>705</v>
      </c>
      <c r="G9283" s="6" t="s">
        <v>29</v>
      </c>
      <c r="H9283" t="s">
        <v>41</v>
      </c>
      <c r="I9283" t="s">
        <v>26</v>
      </c>
      <c r="J9283" t="s">
        <v>27</v>
      </c>
      <c r="K9283">
        <v>87</v>
      </c>
      <c r="L9283">
        <v>31.75</v>
      </c>
      <c r="M9283" t="s">
        <v>86</v>
      </c>
      <c r="N9283">
        <v>31.75</v>
      </c>
      <c r="P9283" cm="1">
        <f t="array" ref="P9283">IF(Q9283&gt;0,INDEX(Q9283:Q31007,MATCH(TRUE,INDEX(Q9283:Q31007="",,),0)-1),"")</f>
        <v>9</v>
      </c>
      <c r="Q9283">
        <f t="shared" si="149"/>
        <v>2</v>
      </c>
      <c r="R9283">
        <f t="shared" si="148"/>
        <v>0</v>
      </c>
    </row>
    <row r="9284" spans="1:18" x14ac:dyDescent="0.3">
      <c r="A9284" t="s">
        <v>603</v>
      </c>
      <c r="B9284" s="1">
        <v>38468</v>
      </c>
      <c r="C9284" t="s">
        <v>16</v>
      </c>
      <c r="D9284" t="s">
        <v>704</v>
      </c>
      <c r="E9284" t="s">
        <v>705</v>
      </c>
      <c r="G9284" s="6" t="s">
        <v>29</v>
      </c>
      <c r="H9284" t="s">
        <v>43</v>
      </c>
      <c r="I9284" t="s">
        <v>26</v>
      </c>
      <c r="J9284" t="s">
        <v>27</v>
      </c>
      <c r="K9284">
        <v>311</v>
      </c>
      <c r="L9284">
        <v>9.4</v>
      </c>
      <c r="M9284" t="s">
        <v>86</v>
      </c>
      <c r="N9284">
        <v>9.4</v>
      </c>
      <c r="P9284" cm="1">
        <f t="array" ref="P9284">IF(Q9284&gt;0,INDEX(Q9284:Q31008,MATCH(TRUE,INDEX(Q9284:Q31008="",,),0)-1),"")</f>
        <v>9</v>
      </c>
      <c r="Q9284">
        <f t="shared" si="149"/>
        <v>2</v>
      </c>
      <c r="R9284">
        <f t="shared" si="148"/>
        <v>0</v>
      </c>
    </row>
    <row r="9285" spans="1:18" x14ac:dyDescent="0.3">
      <c r="A9285" t="s">
        <v>603</v>
      </c>
      <c r="B9285" s="1">
        <v>38468</v>
      </c>
      <c r="C9285" t="s">
        <v>16</v>
      </c>
      <c r="D9285" t="s">
        <v>704</v>
      </c>
      <c r="E9285" t="s">
        <v>705</v>
      </c>
      <c r="G9285" t="s">
        <v>19</v>
      </c>
      <c r="H9285" t="s">
        <v>41</v>
      </c>
      <c r="I9285" t="s">
        <v>21</v>
      </c>
      <c r="J9285" t="s">
        <v>22</v>
      </c>
      <c r="K9285">
        <v>36.5</v>
      </c>
      <c r="L9285">
        <v>205</v>
      </c>
      <c r="M9285" t="s">
        <v>31</v>
      </c>
      <c r="N9285">
        <v>650.29999999999995</v>
      </c>
      <c r="P9285" cm="1">
        <f t="array" ref="P9285">IF(Q9285&gt;0,INDEX(Q9285:Q31009,MATCH(TRUE,INDEX(Q9285:Q31009="",,),0)-1),"")</f>
        <v>9</v>
      </c>
      <c r="Q9285">
        <f t="shared" si="149"/>
        <v>3</v>
      </c>
      <c r="R9285">
        <f t="shared" si="148"/>
        <v>0</v>
      </c>
    </row>
    <row r="9286" spans="1:18" x14ac:dyDescent="0.3">
      <c r="A9286" t="s">
        <v>603</v>
      </c>
      <c r="B9286" s="1">
        <v>38468</v>
      </c>
      <c r="C9286" t="s">
        <v>16</v>
      </c>
      <c r="D9286" t="s">
        <v>704</v>
      </c>
      <c r="E9286" t="s">
        <v>705</v>
      </c>
      <c r="G9286" t="s">
        <v>19</v>
      </c>
      <c r="H9286" t="s">
        <v>25</v>
      </c>
      <c r="I9286" t="s">
        <v>26</v>
      </c>
      <c r="J9286" t="s">
        <v>27</v>
      </c>
      <c r="K9286">
        <v>220</v>
      </c>
      <c r="L9286">
        <v>18.45</v>
      </c>
      <c r="M9286" t="s">
        <v>31</v>
      </c>
      <c r="N9286">
        <v>18.45</v>
      </c>
      <c r="P9286" cm="1">
        <f t="array" ref="P9286">IF(Q9286&gt;0,INDEX(Q9286:Q31010,MATCH(TRUE,INDEX(Q9286:Q31010="",,),0)-1),"")</f>
        <v>9</v>
      </c>
      <c r="Q9286">
        <f t="shared" si="149"/>
        <v>3</v>
      </c>
      <c r="R9286">
        <f t="shared" si="148"/>
        <v>0</v>
      </c>
    </row>
    <row r="9287" spans="1:18" x14ac:dyDescent="0.3">
      <c r="A9287" t="s">
        <v>603</v>
      </c>
      <c r="B9287" s="1">
        <v>38468</v>
      </c>
      <c r="C9287" t="s">
        <v>16</v>
      </c>
      <c r="D9287" t="s">
        <v>704</v>
      </c>
      <c r="E9287" t="s">
        <v>705</v>
      </c>
      <c r="G9287" t="s">
        <v>19</v>
      </c>
      <c r="H9287" t="s">
        <v>28</v>
      </c>
      <c r="I9287" t="s">
        <v>26</v>
      </c>
      <c r="J9287" t="s">
        <v>27</v>
      </c>
      <c r="K9287">
        <v>255</v>
      </c>
      <c r="L9287">
        <v>24.7</v>
      </c>
      <c r="M9287" t="s">
        <v>31</v>
      </c>
      <c r="N9287">
        <v>24.7</v>
      </c>
      <c r="P9287" cm="1">
        <f t="array" ref="P9287">IF(Q9287&gt;0,INDEX(Q9287:Q31011,MATCH(TRUE,INDEX(Q9287:Q31011="",,),0)-1),"")</f>
        <v>9</v>
      </c>
      <c r="Q9287">
        <f t="shared" si="149"/>
        <v>3</v>
      </c>
      <c r="R9287">
        <f t="shared" si="148"/>
        <v>0</v>
      </c>
    </row>
    <row r="9288" spans="1:18" x14ac:dyDescent="0.3">
      <c r="A9288" t="s">
        <v>603</v>
      </c>
      <c r="B9288" s="1">
        <v>38468</v>
      </c>
      <c r="C9288" t="s">
        <v>16</v>
      </c>
      <c r="D9288" t="s">
        <v>704</v>
      </c>
      <c r="E9288" t="s">
        <v>705</v>
      </c>
      <c r="G9288" s="6" t="s">
        <v>29</v>
      </c>
      <c r="H9288" t="s">
        <v>126</v>
      </c>
      <c r="I9288" t="s">
        <v>21</v>
      </c>
      <c r="J9288" t="s">
        <v>22</v>
      </c>
      <c r="K9288">
        <v>18.399999999999999</v>
      </c>
      <c r="L9288">
        <v>41</v>
      </c>
      <c r="M9288" t="s">
        <v>31</v>
      </c>
      <c r="N9288">
        <v>41</v>
      </c>
      <c r="P9288" cm="1">
        <f t="array" ref="P9288">IF(Q9288&gt;0,INDEX(Q9288:Q31012,MATCH(TRUE,INDEX(Q9288:Q31012="",,),0)-1),"")</f>
        <v>9</v>
      </c>
      <c r="Q9288">
        <f t="shared" si="149"/>
        <v>3</v>
      </c>
      <c r="R9288">
        <f t="shared" si="148"/>
        <v>0</v>
      </c>
    </row>
    <row r="9289" spans="1:18" x14ac:dyDescent="0.3">
      <c r="A9289" t="s">
        <v>603</v>
      </c>
      <c r="B9289" s="1">
        <v>38468</v>
      </c>
      <c r="C9289" t="s">
        <v>16</v>
      </c>
      <c r="D9289" t="s">
        <v>704</v>
      </c>
      <c r="E9289" t="s">
        <v>705</v>
      </c>
      <c r="G9289" s="6" t="s">
        <v>29</v>
      </c>
      <c r="H9289" t="s">
        <v>28</v>
      </c>
      <c r="I9289" t="s">
        <v>21</v>
      </c>
      <c r="J9289" t="s">
        <v>22</v>
      </c>
      <c r="K9289">
        <v>28.1</v>
      </c>
      <c r="L9289">
        <v>83</v>
      </c>
      <c r="M9289" t="s">
        <v>31</v>
      </c>
      <c r="N9289">
        <v>83</v>
      </c>
      <c r="P9289" cm="1">
        <f t="array" ref="P9289">IF(Q9289&gt;0,INDEX(Q9289:Q31013,MATCH(TRUE,INDEX(Q9289:Q31013="",,),0)-1),"")</f>
        <v>9</v>
      </c>
      <c r="Q9289">
        <f t="shared" si="149"/>
        <v>3</v>
      </c>
      <c r="R9289">
        <f t="shared" si="148"/>
        <v>0</v>
      </c>
    </row>
    <row r="9290" spans="1:18" x14ac:dyDescent="0.3">
      <c r="A9290" t="s">
        <v>603</v>
      </c>
      <c r="B9290" s="1">
        <v>38468</v>
      </c>
      <c r="C9290" t="s">
        <v>16</v>
      </c>
      <c r="D9290" t="s">
        <v>704</v>
      </c>
      <c r="E9290" t="s">
        <v>705</v>
      </c>
      <c r="G9290" s="6" t="s">
        <v>29</v>
      </c>
      <c r="H9290" t="s">
        <v>43</v>
      </c>
      <c r="I9290" t="s">
        <v>21</v>
      </c>
      <c r="J9290" t="s">
        <v>22</v>
      </c>
      <c r="K9290">
        <v>16.600000000000001</v>
      </c>
      <c r="L9290">
        <v>121</v>
      </c>
      <c r="M9290" t="s">
        <v>31</v>
      </c>
      <c r="N9290">
        <v>121</v>
      </c>
      <c r="P9290" cm="1">
        <f t="array" ref="P9290">IF(Q9290&gt;0,INDEX(Q9290:Q31014,MATCH(TRUE,INDEX(Q9290:Q31014="",,),0)-1),"")</f>
        <v>9</v>
      </c>
      <c r="Q9290">
        <f t="shared" si="149"/>
        <v>3</v>
      </c>
      <c r="R9290">
        <f t="shared" si="148"/>
        <v>0</v>
      </c>
    </row>
    <row r="9291" spans="1:18" x14ac:dyDescent="0.3">
      <c r="A9291" t="s">
        <v>603</v>
      </c>
      <c r="B9291" s="1">
        <v>38468</v>
      </c>
      <c r="C9291" t="s">
        <v>16</v>
      </c>
      <c r="D9291" t="s">
        <v>704</v>
      </c>
      <c r="E9291" t="s">
        <v>705</v>
      </c>
      <c r="G9291" s="6" t="s">
        <v>29</v>
      </c>
      <c r="H9291" t="s">
        <v>30</v>
      </c>
      <c r="I9291" t="s">
        <v>26</v>
      </c>
      <c r="J9291" t="s">
        <v>27</v>
      </c>
      <c r="K9291">
        <v>118</v>
      </c>
      <c r="L9291">
        <v>7.4</v>
      </c>
      <c r="M9291" t="s">
        <v>31</v>
      </c>
      <c r="N9291">
        <v>7.4</v>
      </c>
      <c r="P9291" cm="1">
        <f t="array" ref="P9291">IF(Q9291&gt;0,INDEX(Q9291:Q31015,MATCH(TRUE,INDEX(Q9291:Q31015="",,),0)-1),"")</f>
        <v>9</v>
      </c>
      <c r="Q9291">
        <f t="shared" si="149"/>
        <v>3</v>
      </c>
      <c r="R9291">
        <f t="shared" si="148"/>
        <v>0</v>
      </c>
    </row>
    <row r="9292" spans="1:18" x14ac:dyDescent="0.3">
      <c r="A9292" t="s">
        <v>603</v>
      </c>
      <c r="B9292" s="1">
        <v>38468</v>
      </c>
      <c r="C9292" t="s">
        <v>16</v>
      </c>
      <c r="D9292" t="s">
        <v>704</v>
      </c>
      <c r="E9292" t="s">
        <v>705</v>
      </c>
      <c r="G9292" s="6" t="s">
        <v>29</v>
      </c>
      <c r="H9292" t="s">
        <v>41</v>
      </c>
      <c r="I9292" t="s">
        <v>26</v>
      </c>
      <c r="J9292" t="s">
        <v>27</v>
      </c>
      <c r="K9292">
        <v>87</v>
      </c>
      <c r="L9292">
        <v>31.75</v>
      </c>
      <c r="M9292" t="s">
        <v>31</v>
      </c>
      <c r="N9292">
        <v>31.75</v>
      </c>
      <c r="P9292" cm="1">
        <f t="array" ref="P9292">IF(Q9292&gt;0,INDEX(Q9292:Q31016,MATCH(TRUE,INDEX(Q9292:Q31016="",,),0)-1),"")</f>
        <v>9</v>
      </c>
      <c r="Q9292">
        <f t="shared" si="149"/>
        <v>3</v>
      </c>
      <c r="R9292">
        <f t="shared" si="148"/>
        <v>0</v>
      </c>
    </row>
    <row r="9293" spans="1:18" x14ac:dyDescent="0.3">
      <c r="A9293" t="s">
        <v>603</v>
      </c>
      <c r="B9293" s="1">
        <v>38468</v>
      </c>
      <c r="C9293" t="s">
        <v>16</v>
      </c>
      <c r="D9293" t="s">
        <v>704</v>
      </c>
      <c r="E9293" t="s">
        <v>705</v>
      </c>
      <c r="G9293" s="6" t="s">
        <v>29</v>
      </c>
      <c r="H9293" t="s">
        <v>43</v>
      </c>
      <c r="I9293" t="s">
        <v>26</v>
      </c>
      <c r="J9293" t="s">
        <v>27</v>
      </c>
      <c r="K9293">
        <v>311</v>
      </c>
      <c r="L9293">
        <v>9.4</v>
      </c>
      <c r="M9293" t="s">
        <v>31</v>
      </c>
      <c r="N9293">
        <v>9.4</v>
      </c>
      <c r="P9293" cm="1">
        <f t="array" ref="P9293">IF(Q9293&gt;0,INDEX(Q9293:Q31017,MATCH(TRUE,INDEX(Q9293:Q31017="",,),0)-1),"")</f>
        <v>9</v>
      </c>
      <c r="Q9293">
        <f t="shared" si="149"/>
        <v>3</v>
      </c>
      <c r="R9293">
        <f t="shared" si="148"/>
        <v>0</v>
      </c>
    </row>
    <row r="9294" spans="1:18" x14ac:dyDescent="0.3">
      <c r="A9294" t="s">
        <v>603</v>
      </c>
      <c r="B9294" s="1">
        <v>38468</v>
      </c>
      <c r="C9294" t="s">
        <v>16</v>
      </c>
      <c r="D9294" t="s">
        <v>704</v>
      </c>
      <c r="E9294" t="s">
        <v>705</v>
      </c>
      <c r="G9294" t="s">
        <v>19</v>
      </c>
      <c r="H9294" t="s">
        <v>41</v>
      </c>
      <c r="I9294" t="s">
        <v>21</v>
      </c>
      <c r="J9294" t="s">
        <v>22</v>
      </c>
      <c r="K9294">
        <v>36.5</v>
      </c>
      <c r="L9294">
        <v>205</v>
      </c>
      <c r="M9294" t="s">
        <v>518</v>
      </c>
      <c r="N9294">
        <v>585</v>
      </c>
      <c r="P9294" cm="1">
        <f t="array" ref="P9294">IF(Q9294&gt;0,INDEX(Q9294:Q31018,MATCH(TRUE,INDEX(Q9294:Q31018="",,),0)-1),"")</f>
        <v>9</v>
      </c>
      <c r="Q9294">
        <f t="shared" si="149"/>
        <v>4</v>
      </c>
      <c r="R9294">
        <f t="shared" si="148"/>
        <v>0</v>
      </c>
    </row>
    <row r="9295" spans="1:18" x14ac:dyDescent="0.3">
      <c r="A9295" t="s">
        <v>603</v>
      </c>
      <c r="B9295" s="1">
        <v>38468</v>
      </c>
      <c r="C9295" t="s">
        <v>16</v>
      </c>
      <c r="D9295" t="s">
        <v>704</v>
      </c>
      <c r="E9295" t="s">
        <v>705</v>
      </c>
      <c r="G9295" t="s">
        <v>19</v>
      </c>
      <c r="H9295" t="s">
        <v>25</v>
      </c>
      <c r="I9295" t="s">
        <v>26</v>
      </c>
      <c r="J9295" t="s">
        <v>27</v>
      </c>
      <c r="K9295">
        <v>220</v>
      </c>
      <c r="L9295">
        <v>18.45</v>
      </c>
      <c r="M9295" t="s">
        <v>518</v>
      </c>
      <c r="N9295">
        <v>18.45</v>
      </c>
      <c r="P9295" cm="1">
        <f t="array" ref="P9295">IF(Q9295&gt;0,INDEX(Q9295:Q31019,MATCH(TRUE,INDEX(Q9295:Q31019="",,),0)-1),"")</f>
        <v>9</v>
      </c>
      <c r="Q9295">
        <f t="shared" si="149"/>
        <v>4</v>
      </c>
      <c r="R9295">
        <f t="shared" si="148"/>
        <v>0</v>
      </c>
    </row>
    <row r="9296" spans="1:18" x14ac:dyDescent="0.3">
      <c r="A9296" t="s">
        <v>603</v>
      </c>
      <c r="B9296" s="1">
        <v>38468</v>
      </c>
      <c r="C9296" t="s">
        <v>16</v>
      </c>
      <c r="D9296" t="s">
        <v>704</v>
      </c>
      <c r="E9296" t="s">
        <v>705</v>
      </c>
      <c r="G9296" t="s">
        <v>19</v>
      </c>
      <c r="H9296" t="s">
        <v>28</v>
      </c>
      <c r="I9296" t="s">
        <v>26</v>
      </c>
      <c r="J9296" t="s">
        <v>27</v>
      </c>
      <c r="K9296">
        <v>255</v>
      </c>
      <c r="L9296">
        <v>24.7</v>
      </c>
      <c r="M9296" t="s">
        <v>518</v>
      </c>
      <c r="N9296">
        <v>24.7</v>
      </c>
      <c r="P9296" cm="1">
        <f t="array" ref="P9296">IF(Q9296&gt;0,INDEX(Q9296:Q31020,MATCH(TRUE,INDEX(Q9296:Q31020="",,),0)-1),"")</f>
        <v>9</v>
      </c>
      <c r="Q9296">
        <f t="shared" si="149"/>
        <v>4</v>
      </c>
      <c r="R9296">
        <f t="shared" si="148"/>
        <v>0</v>
      </c>
    </row>
    <row r="9297" spans="1:18" x14ac:dyDescent="0.3">
      <c r="A9297" t="s">
        <v>603</v>
      </c>
      <c r="B9297" s="1">
        <v>38468</v>
      </c>
      <c r="C9297" t="s">
        <v>16</v>
      </c>
      <c r="D9297" t="s">
        <v>704</v>
      </c>
      <c r="E9297" t="s">
        <v>705</v>
      </c>
      <c r="G9297" s="6" t="s">
        <v>29</v>
      </c>
      <c r="H9297" t="s">
        <v>126</v>
      </c>
      <c r="I9297" t="s">
        <v>21</v>
      </c>
      <c r="J9297" t="s">
        <v>22</v>
      </c>
      <c r="K9297">
        <v>18.399999999999999</v>
      </c>
      <c r="L9297">
        <v>41</v>
      </c>
      <c r="M9297" t="s">
        <v>518</v>
      </c>
      <c r="N9297">
        <v>41</v>
      </c>
      <c r="P9297" cm="1">
        <f t="array" ref="P9297">IF(Q9297&gt;0,INDEX(Q9297:Q31021,MATCH(TRUE,INDEX(Q9297:Q31021="",,),0)-1),"")</f>
        <v>9</v>
      </c>
      <c r="Q9297">
        <f t="shared" si="149"/>
        <v>4</v>
      </c>
      <c r="R9297">
        <f t="shared" si="148"/>
        <v>0</v>
      </c>
    </row>
    <row r="9298" spans="1:18" x14ac:dyDescent="0.3">
      <c r="A9298" t="s">
        <v>603</v>
      </c>
      <c r="B9298" s="1">
        <v>38468</v>
      </c>
      <c r="C9298" t="s">
        <v>16</v>
      </c>
      <c r="D9298" t="s">
        <v>704</v>
      </c>
      <c r="E9298" t="s">
        <v>705</v>
      </c>
      <c r="G9298" s="6" t="s">
        <v>29</v>
      </c>
      <c r="H9298" t="s">
        <v>28</v>
      </c>
      <c r="I9298" t="s">
        <v>21</v>
      </c>
      <c r="J9298" t="s">
        <v>22</v>
      </c>
      <c r="K9298">
        <v>28.1</v>
      </c>
      <c r="L9298">
        <v>83</v>
      </c>
      <c r="M9298" t="s">
        <v>518</v>
      </c>
      <c r="N9298">
        <v>83</v>
      </c>
      <c r="P9298" cm="1">
        <f t="array" ref="P9298">IF(Q9298&gt;0,INDEX(Q9298:Q31022,MATCH(TRUE,INDEX(Q9298:Q31022="",,),0)-1),"")</f>
        <v>9</v>
      </c>
      <c r="Q9298">
        <f t="shared" si="149"/>
        <v>4</v>
      </c>
      <c r="R9298">
        <f t="shared" si="148"/>
        <v>0</v>
      </c>
    </row>
    <row r="9299" spans="1:18" x14ac:dyDescent="0.3">
      <c r="A9299" t="s">
        <v>603</v>
      </c>
      <c r="B9299" s="1">
        <v>38468</v>
      </c>
      <c r="C9299" t="s">
        <v>16</v>
      </c>
      <c r="D9299" t="s">
        <v>704</v>
      </c>
      <c r="E9299" t="s">
        <v>705</v>
      </c>
      <c r="G9299" s="6" t="s">
        <v>29</v>
      </c>
      <c r="H9299" t="s">
        <v>43</v>
      </c>
      <c r="I9299" t="s">
        <v>21</v>
      </c>
      <c r="J9299" t="s">
        <v>22</v>
      </c>
      <c r="K9299">
        <v>16.600000000000001</v>
      </c>
      <c r="L9299">
        <v>121</v>
      </c>
      <c r="M9299" t="s">
        <v>518</v>
      </c>
      <c r="N9299">
        <v>121</v>
      </c>
      <c r="P9299" cm="1">
        <f t="array" ref="P9299">IF(Q9299&gt;0,INDEX(Q9299:Q31023,MATCH(TRUE,INDEX(Q9299:Q31023="",,),0)-1),"")</f>
        <v>9</v>
      </c>
      <c r="Q9299">
        <f t="shared" si="149"/>
        <v>4</v>
      </c>
      <c r="R9299">
        <f t="shared" si="148"/>
        <v>0</v>
      </c>
    </row>
    <row r="9300" spans="1:18" x14ac:dyDescent="0.3">
      <c r="A9300" t="s">
        <v>603</v>
      </c>
      <c r="B9300" s="1">
        <v>38468</v>
      </c>
      <c r="C9300" t="s">
        <v>16</v>
      </c>
      <c r="D9300" t="s">
        <v>704</v>
      </c>
      <c r="E9300" t="s">
        <v>705</v>
      </c>
      <c r="G9300" s="6" t="s">
        <v>29</v>
      </c>
      <c r="H9300" t="s">
        <v>30</v>
      </c>
      <c r="I9300" t="s">
        <v>26</v>
      </c>
      <c r="J9300" t="s">
        <v>27</v>
      </c>
      <c r="K9300">
        <v>118</v>
      </c>
      <c r="L9300">
        <v>7.4</v>
      </c>
      <c r="M9300" t="s">
        <v>518</v>
      </c>
      <c r="N9300">
        <v>7.4</v>
      </c>
      <c r="P9300" cm="1">
        <f t="array" ref="P9300">IF(Q9300&gt;0,INDEX(Q9300:Q31024,MATCH(TRUE,INDEX(Q9300:Q31024="",,),0)-1),"")</f>
        <v>9</v>
      </c>
      <c r="Q9300">
        <f t="shared" si="149"/>
        <v>4</v>
      </c>
      <c r="R9300">
        <f t="shared" si="148"/>
        <v>0</v>
      </c>
    </row>
    <row r="9301" spans="1:18" x14ac:dyDescent="0.3">
      <c r="A9301" t="s">
        <v>603</v>
      </c>
      <c r="B9301" s="1">
        <v>38468</v>
      </c>
      <c r="C9301" t="s">
        <v>16</v>
      </c>
      <c r="D9301" t="s">
        <v>704</v>
      </c>
      <c r="E9301" t="s">
        <v>705</v>
      </c>
      <c r="G9301" s="6" t="s">
        <v>29</v>
      </c>
      <c r="H9301" t="s">
        <v>41</v>
      </c>
      <c r="I9301" t="s">
        <v>26</v>
      </c>
      <c r="J9301" t="s">
        <v>27</v>
      </c>
      <c r="K9301">
        <v>87</v>
      </c>
      <c r="L9301">
        <v>31.75</v>
      </c>
      <c r="M9301" t="s">
        <v>518</v>
      </c>
      <c r="N9301">
        <v>31.75</v>
      </c>
      <c r="P9301" cm="1">
        <f t="array" ref="P9301">IF(Q9301&gt;0,INDEX(Q9301:Q31025,MATCH(TRUE,INDEX(Q9301:Q31025="",,),0)-1),"")</f>
        <v>9</v>
      </c>
      <c r="Q9301">
        <f t="shared" si="149"/>
        <v>4</v>
      </c>
      <c r="R9301">
        <f t="shared" si="148"/>
        <v>0</v>
      </c>
    </row>
    <row r="9302" spans="1:18" x14ac:dyDescent="0.3">
      <c r="A9302" t="s">
        <v>603</v>
      </c>
      <c r="B9302" s="1">
        <v>38468</v>
      </c>
      <c r="C9302" t="s">
        <v>16</v>
      </c>
      <c r="D9302" t="s">
        <v>704</v>
      </c>
      <c r="E9302" t="s">
        <v>705</v>
      </c>
      <c r="G9302" s="6" t="s">
        <v>29</v>
      </c>
      <c r="H9302" t="s">
        <v>43</v>
      </c>
      <c r="I9302" t="s">
        <v>26</v>
      </c>
      <c r="J9302" t="s">
        <v>27</v>
      </c>
      <c r="K9302">
        <v>311</v>
      </c>
      <c r="L9302">
        <v>9.4</v>
      </c>
      <c r="M9302" t="s">
        <v>518</v>
      </c>
      <c r="N9302">
        <v>9.4</v>
      </c>
      <c r="P9302" cm="1">
        <f t="array" ref="P9302">IF(Q9302&gt;0,INDEX(Q9302:Q31026,MATCH(TRUE,INDEX(Q9302:Q31026="",,),0)-1),"")</f>
        <v>9</v>
      </c>
      <c r="Q9302">
        <f t="shared" si="149"/>
        <v>4</v>
      </c>
      <c r="R9302">
        <f t="shared" si="148"/>
        <v>0</v>
      </c>
    </row>
    <row r="9303" spans="1:18" x14ac:dyDescent="0.3">
      <c r="A9303" t="s">
        <v>603</v>
      </c>
      <c r="B9303" s="1">
        <v>38468</v>
      </c>
      <c r="C9303" t="s">
        <v>16</v>
      </c>
      <c r="D9303" t="s">
        <v>704</v>
      </c>
      <c r="E9303" t="s">
        <v>705</v>
      </c>
      <c r="G9303" t="s">
        <v>19</v>
      </c>
      <c r="H9303" t="s">
        <v>41</v>
      </c>
      <c r="I9303" t="s">
        <v>21</v>
      </c>
      <c r="J9303" t="s">
        <v>22</v>
      </c>
      <c r="K9303">
        <v>36.5</v>
      </c>
      <c r="L9303">
        <v>205</v>
      </c>
      <c r="M9303" t="s">
        <v>74</v>
      </c>
      <c r="N9303">
        <v>582.96</v>
      </c>
      <c r="P9303" cm="1">
        <f t="array" ref="P9303">IF(Q9303&gt;0,INDEX(Q9303:Q31027,MATCH(TRUE,INDEX(Q9303:Q31027="",,),0)-1),"")</f>
        <v>9</v>
      </c>
      <c r="Q9303">
        <f t="shared" si="149"/>
        <v>5</v>
      </c>
      <c r="R9303">
        <f t="shared" si="148"/>
        <v>0</v>
      </c>
    </row>
    <row r="9304" spans="1:18" x14ac:dyDescent="0.3">
      <c r="A9304" t="s">
        <v>603</v>
      </c>
      <c r="B9304" s="1">
        <v>38468</v>
      </c>
      <c r="C9304" t="s">
        <v>16</v>
      </c>
      <c r="D9304" t="s">
        <v>704</v>
      </c>
      <c r="E9304" t="s">
        <v>705</v>
      </c>
      <c r="G9304" t="s">
        <v>19</v>
      </c>
      <c r="H9304" t="s">
        <v>25</v>
      </c>
      <c r="I9304" t="s">
        <v>26</v>
      </c>
      <c r="J9304" t="s">
        <v>27</v>
      </c>
      <c r="K9304">
        <v>220</v>
      </c>
      <c r="L9304">
        <v>18.45</v>
      </c>
      <c r="M9304" t="s">
        <v>74</v>
      </c>
      <c r="N9304">
        <v>18.45</v>
      </c>
      <c r="P9304" cm="1">
        <f t="array" ref="P9304">IF(Q9304&gt;0,INDEX(Q9304:Q31028,MATCH(TRUE,INDEX(Q9304:Q31028="",,),0)-1),"")</f>
        <v>9</v>
      </c>
      <c r="Q9304">
        <f t="shared" si="149"/>
        <v>5</v>
      </c>
      <c r="R9304">
        <f t="shared" ref="R9304:R9367" si="150">IF(P9304="","",0)</f>
        <v>0</v>
      </c>
    </row>
    <row r="9305" spans="1:18" x14ac:dyDescent="0.3">
      <c r="A9305" t="s">
        <v>603</v>
      </c>
      <c r="B9305" s="1">
        <v>38468</v>
      </c>
      <c r="C9305" t="s">
        <v>16</v>
      </c>
      <c r="D9305" t="s">
        <v>704</v>
      </c>
      <c r="E9305" t="s">
        <v>705</v>
      </c>
      <c r="G9305" t="s">
        <v>19</v>
      </c>
      <c r="H9305" t="s">
        <v>28</v>
      </c>
      <c r="I9305" t="s">
        <v>26</v>
      </c>
      <c r="J9305" t="s">
        <v>27</v>
      </c>
      <c r="K9305">
        <v>255</v>
      </c>
      <c r="L9305">
        <v>24.7</v>
      </c>
      <c r="M9305" t="s">
        <v>74</v>
      </c>
      <c r="N9305">
        <v>24.7</v>
      </c>
      <c r="P9305" cm="1">
        <f t="array" ref="P9305">IF(Q9305&gt;0,INDEX(Q9305:Q31029,MATCH(TRUE,INDEX(Q9305:Q31029="",,),0)-1),"")</f>
        <v>9</v>
      </c>
      <c r="Q9305">
        <f t="shared" si="149"/>
        <v>5</v>
      </c>
      <c r="R9305">
        <f t="shared" si="150"/>
        <v>0</v>
      </c>
    </row>
    <row r="9306" spans="1:18" x14ac:dyDescent="0.3">
      <c r="A9306" t="s">
        <v>603</v>
      </c>
      <c r="B9306" s="1">
        <v>38468</v>
      </c>
      <c r="C9306" t="s">
        <v>16</v>
      </c>
      <c r="D9306" t="s">
        <v>704</v>
      </c>
      <c r="E9306" t="s">
        <v>705</v>
      </c>
      <c r="G9306" s="6" t="s">
        <v>29</v>
      </c>
      <c r="H9306" t="s">
        <v>126</v>
      </c>
      <c r="I9306" t="s">
        <v>21</v>
      </c>
      <c r="J9306" t="s">
        <v>22</v>
      </c>
      <c r="K9306">
        <v>18.399999999999999</v>
      </c>
      <c r="L9306">
        <v>41</v>
      </c>
      <c r="M9306" t="s">
        <v>74</v>
      </c>
      <c r="N9306">
        <v>41</v>
      </c>
      <c r="P9306" cm="1">
        <f t="array" ref="P9306">IF(Q9306&gt;0,INDEX(Q9306:Q31030,MATCH(TRUE,INDEX(Q9306:Q31030="",,),0)-1),"")</f>
        <v>9</v>
      </c>
      <c r="Q9306">
        <f t="shared" si="149"/>
        <v>5</v>
      </c>
      <c r="R9306">
        <f t="shared" si="150"/>
        <v>0</v>
      </c>
    </row>
    <row r="9307" spans="1:18" x14ac:dyDescent="0.3">
      <c r="A9307" t="s">
        <v>603</v>
      </c>
      <c r="B9307" s="1">
        <v>38468</v>
      </c>
      <c r="C9307" t="s">
        <v>16</v>
      </c>
      <c r="D9307" t="s">
        <v>704</v>
      </c>
      <c r="E9307" t="s">
        <v>705</v>
      </c>
      <c r="G9307" s="6" t="s">
        <v>29</v>
      </c>
      <c r="H9307" t="s">
        <v>28</v>
      </c>
      <c r="I9307" t="s">
        <v>21</v>
      </c>
      <c r="J9307" t="s">
        <v>22</v>
      </c>
      <c r="K9307">
        <v>28.1</v>
      </c>
      <c r="L9307">
        <v>83</v>
      </c>
      <c r="M9307" t="s">
        <v>74</v>
      </c>
      <c r="N9307">
        <v>83</v>
      </c>
      <c r="P9307" cm="1">
        <f t="array" ref="P9307">IF(Q9307&gt;0,INDEX(Q9307:Q31031,MATCH(TRUE,INDEX(Q9307:Q31031="",,),0)-1),"")</f>
        <v>9</v>
      </c>
      <c r="Q9307">
        <f t="shared" si="149"/>
        <v>5</v>
      </c>
      <c r="R9307">
        <f t="shared" si="150"/>
        <v>0</v>
      </c>
    </row>
    <row r="9308" spans="1:18" x14ac:dyDescent="0.3">
      <c r="A9308" t="s">
        <v>603</v>
      </c>
      <c r="B9308" s="1">
        <v>38468</v>
      </c>
      <c r="C9308" t="s">
        <v>16</v>
      </c>
      <c r="D9308" t="s">
        <v>704</v>
      </c>
      <c r="E9308" t="s">
        <v>705</v>
      </c>
      <c r="G9308" s="6" t="s">
        <v>29</v>
      </c>
      <c r="H9308" t="s">
        <v>43</v>
      </c>
      <c r="I9308" t="s">
        <v>21</v>
      </c>
      <c r="J9308" t="s">
        <v>22</v>
      </c>
      <c r="K9308">
        <v>16.600000000000001</v>
      </c>
      <c r="L9308">
        <v>121</v>
      </c>
      <c r="M9308" t="s">
        <v>74</v>
      </c>
      <c r="N9308">
        <v>121</v>
      </c>
      <c r="P9308" cm="1">
        <f t="array" ref="P9308">IF(Q9308&gt;0,INDEX(Q9308:Q31032,MATCH(TRUE,INDEX(Q9308:Q31032="",,),0)-1),"")</f>
        <v>9</v>
      </c>
      <c r="Q9308">
        <f t="shared" si="149"/>
        <v>5</v>
      </c>
      <c r="R9308">
        <f t="shared" si="150"/>
        <v>0</v>
      </c>
    </row>
    <row r="9309" spans="1:18" x14ac:dyDescent="0.3">
      <c r="A9309" t="s">
        <v>603</v>
      </c>
      <c r="B9309" s="1">
        <v>38468</v>
      </c>
      <c r="C9309" t="s">
        <v>16</v>
      </c>
      <c r="D9309" t="s">
        <v>704</v>
      </c>
      <c r="E9309" t="s">
        <v>705</v>
      </c>
      <c r="G9309" s="6" t="s">
        <v>29</v>
      </c>
      <c r="H9309" t="s">
        <v>30</v>
      </c>
      <c r="I9309" t="s">
        <v>26</v>
      </c>
      <c r="J9309" t="s">
        <v>27</v>
      </c>
      <c r="K9309">
        <v>118</v>
      </c>
      <c r="L9309">
        <v>7.4</v>
      </c>
      <c r="M9309" t="s">
        <v>74</v>
      </c>
      <c r="N9309">
        <v>7.4</v>
      </c>
      <c r="P9309" cm="1">
        <f t="array" ref="P9309">IF(Q9309&gt;0,INDEX(Q9309:Q31033,MATCH(TRUE,INDEX(Q9309:Q31033="",,),0)-1),"")</f>
        <v>9</v>
      </c>
      <c r="Q9309">
        <f t="shared" si="149"/>
        <v>5</v>
      </c>
      <c r="R9309">
        <f t="shared" si="150"/>
        <v>0</v>
      </c>
    </row>
    <row r="9310" spans="1:18" x14ac:dyDescent="0.3">
      <c r="A9310" t="s">
        <v>603</v>
      </c>
      <c r="B9310" s="1">
        <v>38468</v>
      </c>
      <c r="C9310" t="s">
        <v>16</v>
      </c>
      <c r="D9310" t="s">
        <v>704</v>
      </c>
      <c r="E9310" t="s">
        <v>705</v>
      </c>
      <c r="G9310" s="6" t="s">
        <v>29</v>
      </c>
      <c r="H9310" t="s">
        <v>41</v>
      </c>
      <c r="I9310" t="s">
        <v>26</v>
      </c>
      <c r="J9310" t="s">
        <v>27</v>
      </c>
      <c r="K9310">
        <v>87</v>
      </c>
      <c r="L9310">
        <v>31.75</v>
      </c>
      <c r="M9310" t="s">
        <v>74</v>
      </c>
      <c r="N9310">
        <v>31.75</v>
      </c>
      <c r="P9310" cm="1">
        <f t="array" ref="P9310">IF(Q9310&gt;0,INDEX(Q9310:Q31034,MATCH(TRUE,INDEX(Q9310:Q31034="",,),0)-1),"")</f>
        <v>9</v>
      </c>
      <c r="Q9310">
        <f t="shared" si="149"/>
        <v>5</v>
      </c>
      <c r="R9310">
        <f t="shared" si="150"/>
        <v>0</v>
      </c>
    </row>
    <row r="9311" spans="1:18" x14ac:dyDescent="0.3">
      <c r="A9311" t="s">
        <v>603</v>
      </c>
      <c r="B9311" s="1">
        <v>38468</v>
      </c>
      <c r="C9311" t="s">
        <v>16</v>
      </c>
      <c r="D9311" t="s">
        <v>704</v>
      </c>
      <c r="E9311" t="s">
        <v>705</v>
      </c>
      <c r="G9311" s="6" t="s">
        <v>29</v>
      </c>
      <c r="H9311" t="s">
        <v>43</v>
      </c>
      <c r="I9311" t="s">
        <v>26</v>
      </c>
      <c r="J9311" t="s">
        <v>27</v>
      </c>
      <c r="K9311">
        <v>311</v>
      </c>
      <c r="L9311">
        <v>9.4</v>
      </c>
      <c r="M9311" t="s">
        <v>74</v>
      </c>
      <c r="N9311">
        <v>9.4</v>
      </c>
      <c r="P9311" cm="1">
        <f t="array" ref="P9311">IF(Q9311&gt;0,INDEX(Q9311:Q31035,MATCH(TRUE,INDEX(Q9311:Q31035="",,),0)-1),"")</f>
        <v>9</v>
      </c>
      <c r="Q9311">
        <f t="shared" si="149"/>
        <v>5</v>
      </c>
      <c r="R9311">
        <f t="shared" si="150"/>
        <v>0</v>
      </c>
    </row>
    <row r="9312" spans="1:18" x14ac:dyDescent="0.3">
      <c r="A9312" t="s">
        <v>603</v>
      </c>
      <c r="B9312" s="1">
        <v>38468</v>
      </c>
      <c r="C9312" t="s">
        <v>16</v>
      </c>
      <c r="D9312" t="s">
        <v>704</v>
      </c>
      <c r="E9312" t="s">
        <v>705</v>
      </c>
      <c r="G9312" t="s">
        <v>19</v>
      </c>
      <c r="H9312" t="s">
        <v>41</v>
      </c>
      <c r="I9312" t="s">
        <v>21</v>
      </c>
      <c r="J9312" t="s">
        <v>22</v>
      </c>
      <c r="K9312">
        <v>36.5</v>
      </c>
      <c r="L9312">
        <v>205</v>
      </c>
      <c r="M9312" t="s">
        <v>32</v>
      </c>
      <c r="N9312">
        <v>367.59</v>
      </c>
      <c r="P9312" cm="1">
        <f t="array" ref="P9312">IF(Q9312&gt;0,INDEX(Q9312:Q31036,MATCH(TRUE,INDEX(Q9312:Q31036="",,),0)-1),"")</f>
        <v>9</v>
      </c>
      <c r="Q9312">
        <f t="shared" si="149"/>
        <v>6</v>
      </c>
      <c r="R9312">
        <f t="shared" si="150"/>
        <v>0</v>
      </c>
    </row>
    <row r="9313" spans="1:18" x14ac:dyDescent="0.3">
      <c r="A9313" t="s">
        <v>603</v>
      </c>
      <c r="B9313" s="1">
        <v>38468</v>
      </c>
      <c r="C9313" t="s">
        <v>16</v>
      </c>
      <c r="D9313" t="s">
        <v>704</v>
      </c>
      <c r="E9313" t="s">
        <v>705</v>
      </c>
      <c r="G9313" t="s">
        <v>19</v>
      </c>
      <c r="H9313" t="s">
        <v>25</v>
      </c>
      <c r="I9313" t="s">
        <v>26</v>
      </c>
      <c r="J9313" t="s">
        <v>27</v>
      </c>
      <c r="K9313">
        <v>220</v>
      </c>
      <c r="L9313">
        <v>18.45</v>
      </c>
      <c r="M9313" t="s">
        <v>32</v>
      </c>
      <c r="N9313">
        <v>32.07</v>
      </c>
      <c r="P9313" cm="1">
        <f t="array" ref="P9313">IF(Q9313&gt;0,INDEX(Q9313:Q31037,MATCH(TRUE,INDEX(Q9313:Q31037="",,),0)-1),"")</f>
        <v>9</v>
      </c>
      <c r="Q9313">
        <f t="shared" si="149"/>
        <v>6</v>
      </c>
      <c r="R9313">
        <f t="shared" si="150"/>
        <v>0</v>
      </c>
    </row>
    <row r="9314" spans="1:18" x14ac:dyDescent="0.3">
      <c r="A9314" t="s">
        <v>603</v>
      </c>
      <c r="B9314" s="1">
        <v>38468</v>
      </c>
      <c r="C9314" t="s">
        <v>16</v>
      </c>
      <c r="D9314" t="s">
        <v>704</v>
      </c>
      <c r="E9314" t="s">
        <v>705</v>
      </c>
      <c r="G9314" t="s">
        <v>19</v>
      </c>
      <c r="H9314" t="s">
        <v>28</v>
      </c>
      <c r="I9314" t="s">
        <v>26</v>
      </c>
      <c r="J9314" t="s">
        <v>27</v>
      </c>
      <c r="K9314">
        <v>255</v>
      </c>
      <c r="L9314">
        <v>24.7</v>
      </c>
      <c r="M9314" t="s">
        <v>32</v>
      </c>
      <c r="N9314">
        <v>41</v>
      </c>
      <c r="P9314" cm="1">
        <f t="array" ref="P9314">IF(Q9314&gt;0,INDEX(Q9314:Q31038,MATCH(TRUE,INDEX(Q9314:Q31038="",,),0)-1),"")</f>
        <v>9</v>
      </c>
      <c r="Q9314">
        <f t="shared" si="149"/>
        <v>6</v>
      </c>
      <c r="R9314">
        <f t="shared" si="150"/>
        <v>0</v>
      </c>
    </row>
    <row r="9315" spans="1:18" x14ac:dyDescent="0.3">
      <c r="A9315" t="s">
        <v>603</v>
      </c>
      <c r="B9315" s="1">
        <v>38468</v>
      </c>
      <c r="C9315" t="s">
        <v>16</v>
      </c>
      <c r="D9315" t="s">
        <v>704</v>
      </c>
      <c r="E9315" t="s">
        <v>705</v>
      </c>
      <c r="G9315" s="6" t="s">
        <v>29</v>
      </c>
      <c r="H9315" t="s">
        <v>126</v>
      </c>
      <c r="I9315" t="s">
        <v>21</v>
      </c>
      <c r="J9315" t="s">
        <v>22</v>
      </c>
      <c r="K9315">
        <v>18.399999999999999</v>
      </c>
      <c r="L9315">
        <v>41</v>
      </c>
      <c r="M9315" t="s">
        <v>32</v>
      </c>
      <c r="N9315">
        <v>41</v>
      </c>
      <c r="P9315" cm="1">
        <f t="array" ref="P9315">IF(Q9315&gt;0,INDEX(Q9315:Q31039,MATCH(TRUE,INDEX(Q9315:Q31039="",,),0)-1),"")</f>
        <v>9</v>
      </c>
      <c r="Q9315">
        <f t="shared" si="149"/>
        <v>6</v>
      </c>
      <c r="R9315">
        <f t="shared" si="150"/>
        <v>0</v>
      </c>
    </row>
    <row r="9316" spans="1:18" x14ac:dyDescent="0.3">
      <c r="A9316" t="s">
        <v>603</v>
      </c>
      <c r="B9316" s="1">
        <v>38468</v>
      </c>
      <c r="C9316" t="s">
        <v>16</v>
      </c>
      <c r="D9316" t="s">
        <v>704</v>
      </c>
      <c r="E9316" t="s">
        <v>705</v>
      </c>
      <c r="G9316" s="6" t="s">
        <v>29</v>
      </c>
      <c r="H9316" t="s">
        <v>28</v>
      </c>
      <c r="I9316" t="s">
        <v>21</v>
      </c>
      <c r="J9316" t="s">
        <v>22</v>
      </c>
      <c r="K9316">
        <v>28.1</v>
      </c>
      <c r="L9316">
        <v>83</v>
      </c>
      <c r="M9316" t="s">
        <v>32</v>
      </c>
      <c r="N9316">
        <v>83</v>
      </c>
      <c r="P9316" cm="1">
        <f t="array" ref="P9316">IF(Q9316&gt;0,INDEX(Q9316:Q31040,MATCH(TRUE,INDEX(Q9316:Q31040="",,),0)-1),"")</f>
        <v>9</v>
      </c>
      <c r="Q9316">
        <f t="shared" si="149"/>
        <v>6</v>
      </c>
      <c r="R9316">
        <f t="shared" si="150"/>
        <v>0</v>
      </c>
    </row>
    <row r="9317" spans="1:18" x14ac:dyDescent="0.3">
      <c r="A9317" t="s">
        <v>603</v>
      </c>
      <c r="B9317" s="1">
        <v>38468</v>
      </c>
      <c r="C9317" t="s">
        <v>16</v>
      </c>
      <c r="D9317" t="s">
        <v>704</v>
      </c>
      <c r="E9317" t="s">
        <v>705</v>
      </c>
      <c r="G9317" s="6" t="s">
        <v>29</v>
      </c>
      <c r="H9317" t="s">
        <v>43</v>
      </c>
      <c r="I9317" t="s">
        <v>21</v>
      </c>
      <c r="J9317" t="s">
        <v>22</v>
      </c>
      <c r="K9317">
        <v>16.600000000000001</v>
      </c>
      <c r="L9317">
        <v>121</v>
      </c>
      <c r="M9317" t="s">
        <v>32</v>
      </c>
      <c r="N9317">
        <v>121</v>
      </c>
      <c r="P9317" cm="1">
        <f t="array" ref="P9317">IF(Q9317&gt;0,INDEX(Q9317:Q31041,MATCH(TRUE,INDEX(Q9317:Q31041="",,),0)-1),"")</f>
        <v>9</v>
      </c>
      <c r="Q9317">
        <f t="shared" si="149"/>
        <v>6</v>
      </c>
      <c r="R9317">
        <f t="shared" si="150"/>
        <v>0</v>
      </c>
    </row>
    <row r="9318" spans="1:18" x14ac:dyDescent="0.3">
      <c r="A9318" t="s">
        <v>603</v>
      </c>
      <c r="B9318" s="1">
        <v>38468</v>
      </c>
      <c r="C9318" t="s">
        <v>16</v>
      </c>
      <c r="D9318" t="s">
        <v>704</v>
      </c>
      <c r="E9318" t="s">
        <v>705</v>
      </c>
      <c r="G9318" s="6" t="s">
        <v>29</v>
      </c>
      <c r="H9318" t="s">
        <v>30</v>
      </c>
      <c r="I9318" t="s">
        <v>26</v>
      </c>
      <c r="J9318" t="s">
        <v>27</v>
      </c>
      <c r="K9318">
        <v>118</v>
      </c>
      <c r="L9318">
        <v>7.4</v>
      </c>
      <c r="M9318" t="s">
        <v>32</v>
      </c>
      <c r="N9318">
        <v>7.4</v>
      </c>
      <c r="P9318" cm="1">
        <f t="array" ref="P9318">IF(Q9318&gt;0,INDEX(Q9318:Q31042,MATCH(TRUE,INDEX(Q9318:Q31042="",,),0)-1),"")</f>
        <v>9</v>
      </c>
      <c r="Q9318">
        <f t="shared" si="149"/>
        <v>6</v>
      </c>
      <c r="R9318">
        <f t="shared" si="150"/>
        <v>0</v>
      </c>
    </row>
    <row r="9319" spans="1:18" x14ac:dyDescent="0.3">
      <c r="A9319" t="s">
        <v>603</v>
      </c>
      <c r="B9319" s="1">
        <v>38468</v>
      </c>
      <c r="C9319" t="s">
        <v>16</v>
      </c>
      <c r="D9319" t="s">
        <v>704</v>
      </c>
      <c r="E9319" t="s">
        <v>705</v>
      </c>
      <c r="G9319" s="6" t="s">
        <v>29</v>
      </c>
      <c r="H9319" t="s">
        <v>41</v>
      </c>
      <c r="I9319" t="s">
        <v>26</v>
      </c>
      <c r="J9319" t="s">
        <v>27</v>
      </c>
      <c r="K9319">
        <v>87</v>
      </c>
      <c r="L9319">
        <v>31.75</v>
      </c>
      <c r="M9319" t="s">
        <v>32</v>
      </c>
      <c r="N9319">
        <v>31.75</v>
      </c>
      <c r="P9319" cm="1">
        <f t="array" ref="P9319">IF(Q9319&gt;0,INDEX(Q9319:Q31043,MATCH(TRUE,INDEX(Q9319:Q31043="",,),0)-1),"")</f>
        <v>9</v>
      </c>
      <c r="Q9319">
        <f t="shared" si="149"/>
        <v>6</v>
      </c>
      <c r="R9319">
        <f t="shared" si="150"/>
        <v>0</v>
      </c>
    </row>
    <row r="9320" spans="1:18" x14ac:dyDescent="0.3">
      <c r="A9320" t="s">
        <v>603</v>
      </c>
      <c r="B9320" s="1">
        <v>38468</v>
      </c>
      <c r="C9320" t="s">
        <v>16</v>
      </c>
      <c r="D9320" t="s">
        <v>704</v>
      </c>
      <c r="E9320" t="s">
        <v>705</v>
      </c>
      <c r="G9320" s="6" t="s">
        <v>29</v>
      </c>
      <c r="H9320" t="s">
        <v>43</v>
      </c>
      <c r="I9320" t="s">
        <v>26</v>
      </c>
      <c r="J9320" t="s">
        <v>27</v>
      </c>
      <c r="K9320">
        <v>311</v>
      </c>
      <c r="L9320">
        <v>9.4</v>
      </c>
      <c r="M9320" t="s">
        <v>32</v>
      </c>
      <c r="N9320">
        <v>9.4</v>
      </c>
      <c r="P9320" cm="1">
        <f t="array" ref="P9320">IF(Q9320&gt;0,INDEX(Q9320:Q31044,MATCH(TRUE,INDEX(Q9320:Q31044="",,),0)-1),"")</f>
        <v>9</v>
      </c>
      <c r="Q9320">
        <f t="shared" si="149"/>
        <v>6</v>
      </c>
      <c r="R9320">
        <f t="shared" si="150"/>
        <v>0</v>
      </c>
    </row>
    <row r="9321" spans="1:18" x14ac:dyDescent="0.3">
      <c r="A9321" t="s">
        <v>603</v>
      </c>
      <c r="B9321" s="1">
        <v>38468</v>
      </c>
      <c r="C9321" t="s">
        <v>16</v>
      </c>
      <c r="D9321" t="s">
        <v>704</v>
      </c>
      <c r="E9321" t="s">
        <v>705</v>
      </c>
      <c r="G9321" t="s">
        <v>19</v>
      </c>
      <c r="H9321" t="s">
        <v>41</v>
      </c>
      <c r="I9321" t="s">
        <v>21</v>
      </c>
      <c r="J9321" t="s">
        <v>22</v>
      </c>
      <c r="K9321">
        <v>36.5</v>
      </c>
      <c r="L9321">
        <v>205</v>
      </c>
      <c r="M9321" t="s">
        <v>59</v>
      </c>
      <c r="N9321">
        <v>492</v>
      </c>
      <c r="P9321" cm="1">
        <f t="array" ref="P9321">IF(Q9321&gt;0,INDEX(Q9321:Q31045,MATCH(TRUE,INDEX(Q9321:Q31045="",,),0)-1),"")</f>
        <v>9</v>
      </c>
      <c r="Q9321">
        <f t="shared" si="149"/>
        <v>7</v>
      </c>
      <c r="R9321">
        <f t="shared" si="150"/>
        <v>0</v>
      </c>
    </row>
    <row r="9322" spans="1:18" x14ac:dyDescent="0.3">
      <c r="A9322" t="s">
        <v>603</v>
      </c>
      <c r="B9322" s="1">
        <v>38468</v>
      </c>
      <c r="C9322" t="s">
        <v>16</v>
      </c>
      <c r="D9322" t="s">
        <v>704</v>
      </c>
      <c r="E9322" t="s">
        <v>705</v>
      </c>
      <c r="G9322" t="s">
        <v>19</v>
      </c>
      <c r="H9322" t="s">
        <v>25</v>
      </c>
      <c r="I9322" t="s">
        <v>26</v>
      </c>
      <c r="J9322" t="s">
        <v>27</v>
      </c>
      <c r="K9322">
        <v>220</v>
      </c>
      <c r="L9322">
        <v>18.45</v>
      </c>
      <c r="M9322" t="s">
        <v>59</v>
      </c>
      <c r="N9322">
        <v>18.45</v>
      </c>
      <c r="P9322" cm="1">
        <f t="array" ref="P9322">IF(Q9322&gt;0,INDEX(Q9322:Q31046,MATCH(TRUE,INDEX(Q9322:Q31046="",,),0)-1),"")</f>
        <v>9</v>
      </c>
      <c r="Q9322">
        <f t="shared" si="149"/>
        <v>7</v>
      </c>
      <c r="R9322">
        <f t="shared" si="150"/>
        <v>0</v>
      </c>
    </row>
    <row r="9323" spans="1:18" x14ac:dyDescent="0.3">
      <c r="A9323" t="s">
        <v>603</v>
      </c>
      <c r="B9323" s="1">
        <v>38468</v>
      </c>
      <c r="C9323" t="s">
        <v>16</v>
      </c>
      <c r="D9323" t="s">
        <v>704</v>
      </c>
      <c r="E9323" t="s">
        <v>705</v>
      </c>
      <c r="G9323" t="s">
        <v>19</v>
      </c>
      <c r="H9323" t="s">
        <v>28</v>
      </c>
      <c r="I9323" t="s">
        <v>26</v>
      </c>
      <c r="J9323" t="s">
        <v>27</v>
      </c>
      <c r="K9323">
        <v>255</v>
      </c>
      <c r="L9323">
        <v>24.7</v>
      </c>
      <c r="M9323" t="s">
        <v>59</v>
      </c>
      <c r="N9323">
        <v>24.7</v>
      </c>
      <c r="P9323" cm="1">
        <f t="array" ref="P9323">IF(Q9323&gt;0,INDEX(Q9323:Q31047,MATCH(TRUE,INDEX(Q9323:Q31047="",,),0)-1),"")</f>
        <v>9</v>
      </c>
      <c r="Q9323">
        <f t="shared" si="149"/>
        <v>7</v>
      </c>
      <c r="R9323">
        <f t="shared" si="150"/>
        <v>0</v>
      </c>
    </row>
    <row r="9324" spans="1:18" x14ac:dyDescent="0.3">
      <c r="A9324" t="s">
        <v>603</v>
      </c>
      <c r="B9324" s="1">
        <v>38468</v>
      </c>
      <c r="C9324" t="s">
        <v>16</v>
      </c>
      <c r="D9324" t="s">
        <v>704</v>
      </c>
      <c r="E9324" t="s">
        <v>705</v>
      </c>
      <c r="G9324" s="6" t="s">
        <v>29</v>
      </c>
      <c r="H9324" t="s">
        <v>126</v>
      </c>
      <c r="I9324" t="s">
        <v>21</v>
      </c>
      <c r="J9324" t="s">
        <v>22</v>
      </c>
      <c r="K9324">
        <v>18.399999999999999</v>
      </c>
      <c r="L9324">
        <v>41</v>
      </c>
      <c r="M9324" t="s">
        <v>59</v>
      </c>
      <c r="N9324">
        <v>41</v>
      </c>
      <c r="P9324" cm="1">
        <f t="array" ref="P9324">IF(Q9324&gt;0,INDEX(Q9324:Q31048,MATCH(TRUE,INDEX(Q9324:Q31048="",,),0)-1),"")</f>
        <v>9</v>
      </c>
      <c r="Q9324">
        <f t="shared" si="149"/>
        <v>7</v>
      </c>
      <c r="R9324">
        <f t="shared" si="150"/>
        <v>0</v>
      </c>
    </row>
    <row r="9325" spans="1:18" x14ac:dyDescent="0.3">
      <c r="A9325" t="s">
        <v>603</v>
      </c>
      <c r="B9325" s="1">
        <v>38468</v>
      </c>
      <c r="C9325" t="s">
        <v>16</v>
      </c>
      <c r="D9325" t="s">
        <v>704</v>
      </c>
      <c r="E9325" t="s">
        <v>705</v>
      </c>
      <c r="G9325" s="6" t="s">
        <v>29</v>
      </c>
      <c r="H9325" t="s">
        <v>28</v>
      </c>
      <c r="I9325" t="s">
        <v>21</v>
      </c>
      <c r="J9325" t="s">
        <v>22</v>
      </c>
      <c r="K9325">
        <v>28.1</v>
      </c>
      <c r="L9325">
        <v>83</v>
      </c>
      <c r="M9325" t="s">
        <v>59</v>
      </c>
      <c r="N9325">
        <v>83</v>
      </c>
      <c r="P9325" cm="1">
        <f t="array" ref="P9325">IF(Q9325&gt;0,INDEX(Q9325:Q31049,MATCH(TRUE,INDEX(Q9325:Q31049="",,),0)-1),"")</f>
        <v>9</v>
      </c>
      <c r="Q9325">
        <f t="shared" si="149"/>
        <v>7</v>
      </c>
      <c r="R9325">
        <f t="shared" si="150"/>
        <v>0</v>
      </c>
    </row>
    <row r="9326" spans="1:18" x14ac:dyDescent="0.3">
      <c r="A9326" t="s">
        <v>603</v>
      </c>
      <c r="B9326" s="1">
        <v>38468</v>
      </c>
      <c r="C9326" t="s">
        <v>16</v>
      </c>
      <c r="D9326" t="s">
        <v>704</v>
      </c>
      <c r="E9326" t="s">
        <v>705</v>
      </c>
      <c r="G9326" s="6" t="s">
        <v>29</v>
      </c>
      <c r="H9326" t="s">
        <v>43</v>
      </c>
      <c r="I9326" t="s">
        <v>21</v>
      </c>
      <c r="J9326" t="s">
        <v>22</v>
      </c>
      <c r="K9326">
        <v>16.600000000000001</v>
      </c>
      <c r="L9326">
        <v>121</v>
      </c>
      <c r="M9326" t="s">
        <v>59</v>
      </c>
      <c r="N9326">
        <v>121</v>
      </c>
      <c r="P9326" cm="1">
        <f t="array" ref="P9326">IF(Q9326&gt;0,INDEX(Q9326:Q31050,MATCH(TRUE,INDEX(Q9326:Q31050="",,),0)-1),"")</f>
        <v>9</v>
      </c>
      <c r="Q9326">
        <f t="shared" si="149"/>
        <v>7</v>
      </c>
      <c r="R9326">
        <f t="shared" si="150"/>
        <v>0</v>
      </c>
    </row>
    <row r="9327" spans="1:18" x14ac:dyDescent="0.3">
      <c r="A9327" t="s">
        <v>603</v>
      </c>
      <c r="B9327" s="1">
        <v>38468</v>
      </c>
      <c r="C9327" t="s">
        <v>16</v>
      </c>
      <c r="D9327" t="s">
        <v>704</v>
      </c>
      <c r="E9327" t="s">
        <v>705</v>
      </c>
      <c r="G9327" s="6" t="s">
        <v>29</v>
      </c>
      <c r="H9327" t="s">
        <v>30</v>
      </c>
      <c r="I9327" t="s">
        <v>26</v>
      </c>
      <c r="J9327" t="s">
        <v>27</v>
      </c>
      <c r="K9327">
        <v>118</v>
      </c>
      <c r="L9327">
        <v>7.4</v>
      </c>
      <c r="M9327" t="s">
        <v>59</v>
      </c>
      <c r="N9327">
        <v>7.4</v>
      </c>
      <c r="P9327" cm="1">
        <f t="array" ref="P9327">IF(Q9327&gt;0,INDEX(Q9327:Q31051,MATCH(TRUE,INDEX(Q9327:Q31051="",,),0)-1),"")</f>
        <v>9</v>
      </c>
      <c r="Q9327">
        <f t="shared" si="149"/>
        <v>7</v>
      </c>
      <c r="R9327">
        <f t="shared" si="150"/>
        <v>0</v>
      </c>
    </row>
    <row r="9328" spans="1:18" x14ac:dyDescent="0.3">
      <c r="A9328" t="s">
        <v>603</v>
      </c>
      <c r="B9328" s="1">
        <v>38468</v>
      </c>
      <c r="C9328" t="s">
        <v>16</v>
      </c>
      <c r="D9328" t="s">
        <v>704</v>
      </c>
      <c r="E9328" t="s">
        <v>705</v>
      </c>
      <c r="G9328" s="6" t="s">
        <v>29</v>
      </c>
      <c r="H9328" t="s">
        <v>41</v>
      </c>
      <c r="I9328" t="s">
        <v>26</v>
      </c>
      <c r="J9328" t="s">
        <v>27</v>
      </c>
      <c r="K9328">
        <v>87</v>
      </c>
      <c r="L9328">
        <v>31.75</v>
      </c>
      <c r="M9328" t="s">
        <v>59</v>
      </c>
      <c r="N9328">
        <v>31.75</v>
      </c>
      <c r="P9328" cm="1">
        <f t="array" ref="P9328">IF(Q9328&gt;0,INDEX(Q9328:Q31052,MATCH(TRUE,INDEX(Q9328:Q31052="",,),0)-1),"")</f>
        <v>9</v>
      </c>
      <c r="Q9328">
        <f t="shared" si="149"/>
        <v>7</v>
      </c>
      <c r="R9328">
        <f t="shared" si="150"/>
        <v>0</v>
      </c>
    </row>
    <row r="9329" spans="1:18" x14ac:dyDescent="0.3">
      <c r="A9329" t="s">
        <v>603</v>
      </c>
      <c r="B9329" s="1">
        <v>38468</v>
      </c>
      <c r="C9329" t="s">
        <v>16</v>
      </c>
      <c r="D9329" t="s">
        <v>704</v>
      </c>
      <c r="E9329" t="s">
        <v>705</v>
      </c>
      <c r="G9329" s="6" t="s">
        <v>29</v>
      </c>
      <c r="H9329" t="s">
        <v>43</v>
      </c>
      <c r="I9329" t="s">
        <v>26</v>
      </c>
      <c r="J9329" t="s">
        <v>27</v>
      </c>
      <c r="K9329">
        <v>311</v>
      </c>
      <c r="L9329">
        <v>9.4</v>
      </c>
      <c r="M9329" t="s">
        <v>59</v>
      </c>
      <c r="N9329">
        <v>9.4</v>
      </c>
      <c r="P9329" cm="1">
        <f t="array" ref="P9329">IF(Q9329&gt;0,INDEX(Q9329:Q31053,MATCH(TRUE,INDEX(Q9329:Q31053="",,),0)-1),"")</f>
        <v>9</v>
      </c>
      <c r="Q9329">
        <f t="shared" si="149"/>
        <v>7</v>
      </c>
      <c r="R9329">
        <f t="shared" si="150"/>
        <v>0</v>
      </c>
    </row>
    <row r="9330" spans="1:18" x14ac:dyDescent="0.3">
      <c r="A9330" t="s">
        <v>603</v>
      </c>
      <c r="B9330" s="1">
        <v>38468</v>
      </c>
      <c r="C9330" t="s">
        <v>16</v>
      </c>
      <c r="D9330" t="s">
        <v>704</v>
      </c>
      <c r="E9330" t="s">
        <v>705</v>
      </c>
      <c r="G9330" t="s">
        <v>19</v>
      </c>
      <c r="H9330" t="s">
        <v>41</v>
      </c>
      <c r="I9330" t="s">
        <v>21</v>
      </c>
      <c r="J9330" t="s">
        <v>22</v>
      </c>
      <c r="K9330">
        <v>36.5</v>
      </c>
      <c r="L9330">
        <v>205</v>
      </c>
      <c r="M9330" t="s">
        <v>564</v>
      </c>
      <c r="N9330">
        <v>205</v>
      </c>
      <c r="P9330" cm="1">
        <f t="array" ref="P9330">IF(Q9330&gt;0,INDEX(Q9330:Q31054,MATCH(TRUE,INDEX(Q9330:Q31054="",,),0)-1),"")</f>
        <v>9</v>
      </c>
      <c r="Q9330">
        <f t="shared" si="149"/>
        <v>8</v>
      </c>
      <c r="R9330">
        <f t="shared" si="150"/>
        <v>0</v>
      </c>
    </row>
    <row r="9331" spans="1:18" x14ac:dyDescent="0.3">
      <c r="A9331" t="s">
        <v>603</v>
      </c>
      <c r="B9331" s="1">
        <v>38468</v>
      </c>
      <c r="C9331" t="s">
        <v>16</v>
      </c>
      <c r="D9331" t="s">
        <v>704</v>
      </c>
      <c r="E9331" t="s">
        <v>705</v>
      </c>
      <c r="G9331" t="s">
        <v>19</v>
      </c>
      <c r="H9331" t="s">
        <v>25</v>
      </c>
      <c r="I9331" t="s">
        <v>26</v>
      </c>
      <c r="J9331" t="s">
        <v>27</v>
      </c>
      <c r="K9331">
        <v>220</v>
      </c>
      <c r="L9331">
        <v>18.45</v>
      </c>
      <c r="M9331" t="s">
        <v>564</v>
      </c>
      <c r="N9331">
        <v>18.45</v>
      </c>
      <c r="P9331" cm="1">
        <f t="array" ref="P9331">IF(Q9331&gt;0,INDEX(Q9331:Q31055,MATCH(TRUE,INDEX(Q9331:Q31055="",,),0)-1),"")</f>
        <v>9</v>
      </c>
      <c r="Q9331">
        <f t="shared" si="149"/>
        <v>8</v>
      </c>
      <c r="R9331">
        <f t="shared" si="150"/>
        <v>0</v>
      </c>
    </row>
    <row r="9332" spans="1:18" x14ac:dyDescent="0.3">
      <c r="A9332" t="s">
        <v>603</v>
      </c>
      <c r="B9332" s="1">
        <v>38468</v>
      </c>
      <c r="C9332" t="s">
        <v>16</v>
      </c>
      <c r="D9332" t="s">
        <v>704</v>
      </c>
      <c r="E9332" t="s">
        <v>705</v>
      </c>
      <c r="G9332" t="s">
        <v>19</v>
      </c>
      <c r="H9332" t="s">
        <v>28</v>
      </c>
      <c r="I9332" t="s">
        <v>26</v>
      </c>
      <c r="J9332" t="s">
        <v>27</v>
      </c>
      <c r="K9332">
        <v>255</v>
      </c>
      <c r="L9332">
        <v>24.7</v>
      </c>
      <c r="M9332" t="s">
        <v>564</v>
      </c>
      <c r="N9332">
        <v>61.32</v>
      </c>
      <c r="P9332" cm="1">
        <f t="array" ref="P9332">IF(Q9332&gt;0,INDEX(Q9332:Q31056,MATCH(TRUE,INDEX(Q9332:Q31056="",,),0)-1),"")</f>
        <v>9</v>
      </c>
      <c r="Q9332">
        <f t="shared" ref="Q9332:Q9346" si="151">INT((ROW()-9267)/9)+1</f>
        <v>8</v>
      </c>
      <c r="R9332">
        <f t="shared" si="150"/>
        <v>0</v>
      </c>
    </row>
    <row r="9333" spans="1:18" x14ac:dyDescent="0.3">
      <c r="A9333" t="s">
        <v>603</v>
      </c>
      <c r="B9333" s="1">
        <v>38468</v>
      </c>
      <c r="C9333" t="s">
        <v>16</v>
      </c>
      <c r="D9333" t="s">
        <v>704</v>
      </c>
      <c r="E9333" t="s">
        <v>705</v>
      </c>
      <c r="G9333" s="6" t="s">
        <v>29</v>
      </c>
      <c r="H9333" t="s">
        <v>126</v>
      </c>
      <c r="I9333" t="s">
        <v>21</v>
      </c>
      <c r="J9333" t="s">
        <v>22</v>
      </c>
      <c r="K9333">
        <v>18.399999999999999</v>
      </c>
      <c r="L9333">
        <v>41</v>
      </c>
      <c r="M9333" t="s">
        <v>564</v>
      </c>
      <c r="N9333">
        <v>41</v>
      </c>
      <c r="P9333" cm="1">
        <f t="array" ref="P9333">IF(Q9333&gt;0,INDEX(Q9333:Q31057,MATCH(TRUE,INDEX(Q9333:Q31057="",,),0)-1),"")</f>
        <v>9</v>
      </c>
      <c r="Q9333">
        <f t="shared" si="151"/>
        <v>8</v>
      </c>
      <c r="R9333">
        <f t="shared" si="150"/>
        <v>0</v>
      </c>
    </row>
    <row r="9334" spans="1:18" x14ac:dyDescent="0.3">
      <c r="A9334" t="s">
        <v>603</v>
      </c>
      <c r="B9334" s="1">
        <v>38468</v>
      </c>
      <c r="C9334" t="s">
        <v>16</v>
      </c>
      <c r="D9334" t="s">
        <v>704</v>
      </c>
      <c r="E9334" t="s">
        <v>705</v>
      </c>
      <c r="G9334" s="6" t="s">
        <v>29</v>
      </c>
      <c r="H9334" t="s">
        <v>28</v>
      </c>
      <c r="I9334" t="s">
        <v>21</v>
      </c>
      <c r="J9334" t="s">
        <v>22</v>
      </c>
      <c r="K9334">
        <v>28.1</v>
      </c>
      <c r="L9334">
        <v>83</v>
      </c>
      <c r="M9334" t="s">
        <v>564</v>
      </c>
      <c r="N9334">
        <v>83</v>
      </c>
      <c r="P9334" cm="1">
        <f t="array" ref="P9334">IF(Q9334&gt;0,INDEX(Q9334:Q31058,MATCH(TRUE,INDEX(Q9334:Q31058="",,),0)-1),"")</f>
        <v>9</v>
      </c>
      <c r="Q9334">
        <f t="shared" si="151"/>
        <v>8</v>
      </c>
      <c r="R9334">
        <f t="shared" si="150"/>
        <v>0</v>
      </c>
    </row>
    <row r="9335" spans="1:18" x14ac:dyDescent="0.3">
      <c r="A9335" t="s">
        <v>603</v>
      </c>
      <c r="B9335" s="1">
        <v>38468</v>
      </c>
      <c r="C9335" t="s">
        <v>16</v>
      </c>
      <c r="D9335" t="s">
        <v>704</v>
      </c>
      <c r="E9335" t="s">
        <v>705</v>
      </c>
      <c r="G9335" s="6" t="s">
        <v>29</v>
      </c>
      <c r="H9335" t="s">
        <v>43</v>
      </c>
      <c r="I9335" t="s">
        <v>21</v>
      </c>
      <c r="J9335" t="s">
        <v>22</v>
      </c>
      <c r="K9335">
        <v>16.600000000000001</v>
      </c>
      <c r="L9335">
        <v>121</v>
      </c>
      <c r="M9335" t="s">
        <v>564</v>
      </c>
      <c r="N9335">
        <v>121</v>
      </c>
      <c r="P9335" cm="1">
        <f t="array" ref="P9335">IF(Q9335&gt;0,INDEX(Q9335:Q31059,MATCH(TRUE,INDEX(Q9335:Q31059="",,),0)-1),"")</f>
        <v>9</v>
      </c>
      <c r="Q9335">
        <f t="shared" si="151"/>
        <v>8</v>
      </c>
      <c r="R9335">
        <f t="shared" si="150"/>
        <v>0</v>
      </c>
    </row>
    <row r="9336" spans="1:18" x14ac:dyDescent="0.3">
      <c r="A9336" t="s">
        <v>603</v>
      </c>
      <c r="B9336" s="1">
        <v>38468</v>
      </c>
      <c r="C9336" t="s">
        <v>16</v>
      </c>
      <c r="D9336" t="s">
        <v>704</v>
      </c>
      <c r="E9336" t="s">
        <v>705</v>
      </c>
      <c r="G9336" s="6" t="s">
        <v>29</v>
      </c>
      <c r="H9336" t="s">
        <v>30</v>
      </c>
      <c r="I9336" t="s">
        <v>26</v>
      </c>
      <c r="J9336" t="s">
        <v>27</v>
      </c>
      <c r="K9336">
        <v>118</v>
      </c>
      <c r="L9336">
        <v>7.4</v>
      </c>
      <c r="M9336" t="s">
        <v>564</v>
      </c>
      <c r="N9336">
        <v>7.4</v>
      </c>
      <c r="P9336" cm="1">
        <f t="array" ref="P9336">IF(Q9336&gt;0,INDEX(Q9336:Q31060,MATCH(TRUE,INDEX(Q9336:Q31060="",,),0)-1),"")</f>
        <v>9</v>
      </c>
      <c r="Q9336">
        <f t="shared" si="151"/>
        <v>8</v>
      </c>
      <c r="R9336">
        <f t="shared" si="150"/>
        <v>0</v>
      </c>
    </row>
    <row r="9337" spans="1:18" x14ac:dyDescent="0.3">
      <c r="A9337" t="s">
        <v>603</v>
      </c>
      <c r="B9337" s="1">
        <v>38468</v>
      </c>
      <c r="C9337" t="s">
        <v>16</v>
      </c>
      <c r="D9337" t="s">
        <v>704</v>
      </c>
      <c r="E9337" t="s">
        <v>705</v>
      </c>
      <c r="G9337" s="6" t="s">
        <v>29</v>
      </c>
      <c r="H9337" t="s">
        <v>41</v>
      </c>
      <c r="I9337" t="s">
        <v>26</v>
      </c>
      <c r="J9337" t="s">
        <v>27</v>
      </c>
      <c r="K9337">
        <v>87</v>
      </c>
      <c r="L9337">
        <v>31.75</v>
      </c>
      <c r="M9337" t="s">
        <v>564</v>
      </c>
      <c r="N9337">
        <v>31.75</v>
      </c>
      <c r="P9337" cm="1">
        <f t="array" ref="P9337">IF(Q9337&gt;0,INDEX(Q9337:Q31061,MATCH(TRUE,INDEX(Q9337:Q31061="",,),0)-1),"")</f>
        <v>9</v>
      </c>
      <c r="Q9337">
        <f t="shared" si="151"/>
        <v>8</v>
      </c>
      <c r="R9337">
        <f t="shared" si="150"/>
        <v>0</v>
      </c>
    </row>
    <row r="9338" spans="1:18" x14ac:dyDescent="0.3">
      <c r="A9338" t="s">
        <v>603</v>
      </c>
      <c r="B9338" s="1">
        <v>38468</v>
      </c>
      <c r="C9338" t="s">
        <v>16</v>
      </c>
      <c r="D9338" t="s">
        <v>704</v>
      </c>
      <c r="E9338" t="s">
        <v>705</v>
      </c>
      <c r="G9338" s="6" t="s">
        <v>29</v>
      </c>
      <c r="H9338" t="s">
        <v>43</v>
      </c>
      <c r="I9338" t="s">
        <v>26</v>
      </c>
      <c r="J9338" t="s">
        <v>27</v>
      </c>
      <c r="K9338">
        <v>311</v>
      </c>
      <c r="L9338">
        <v>9.4</v>
      </c>
      <c r="M9338" t="s">
        <v>564</v>
      </c>
      <c r="N9338">
        <v>9.4</v>
      </c>
      <c r="P9338" cm="1">
        <f t="array" ref="P9338">IF(Q9338&gt;0,INDEX(Q9338:Q31062,MATCH(TRUE,INDEX(Q9338:Q31062="",,),0)-1),"")</f>
        <v>9</v>
      </c>
      <c r="Q9338">
        <f t="shared" si="151"/>
        <v>8</v>
      </c>
      <c r="R9338">
        <f t="shared" si="150"/>
        <v>0</v>
      </c>
    </row>
    <row r="9339" spans="1:18" x14ac:dyDescent="0.3">
      <c r="A9339" t="s">
        <v>603</v>
      </c>
      <c r="B9339" s="1">
        <v>38468</v>
      </c>
      <c r="C9339" t="s">
        <v>16</v>
      </c>
      <c r="D9339" t="s">
        <v>704</v>
      </c>
      <c r="E9339" t="s">
        <v>705</v>
      </c>
      <c r="G9339" t="s">
        <v>19</v>
      </c>
      <c r="H9339" t="s">
        <v>41</v>
      </c>
      <c r="I9339" t="s">
        <v>21</v>
      </c>
      <c r="J9339" t="s">
        <v>22</v>
      </c>
      <c r="K9339">
        <v>36.5</v>
      </c>
      <c r="L9339">
        <v>205</v>
      </c>
      <c r="M9339" t="s">
        <v>44</v>
      </c>
      <c r="N9339">
        <v>205</v>
      </c>
      <c r="P9339" cm="1">
        <f t="array" ref="P9339">IF(Q9339&gt;0,INDEX(Q9339:Q31063,MATCH(TRUE,INDEX(Q9339:Q31063="",,),0)-1),"")</f>
        <v>9</v>
      </c>
      <c r="Q9339">
        <f t="shared" si="151"/>
        <v>9</v>
      </c>
      <c r="R9339">
        <f t="shared" si="150"/>
        <v>0</v>
      </c>
    </row>
    <row r="9340" spans="1:18" x14ac:dyDescent="0.3">
      <c r="A9340" t="s">
        <v>603</v>
      </c>
      <c r="B9340" s="1">
        <v>38468</v>
      </c>
      <c r="C9340" t="s">
        <v>16</v>
      </c>
      <c r="D9340" t="s">
        <v>704</v>
      </c>
      <c r="E9340" t="s">
        <v>705</v>
      </c>
      <c r="G9340" t="s">
        <v>19</v>
      </c>
      <c r="H9340" t="s">
        <v>25</v>
      </c>
      <c r="I9340" t="s">
        <v>26</v>
      </c>
      <c r="J9340" t="s">
        <v>27</v>
      </c>
      <c r="K9340">
        <v>220</v>
      </c>
      <c r="L9340">
        <v>18.45</v>
      </c>
      <c r="M9340" t="s">
        <v>44</v>
      </c>
      <c r="N9340">
        <v>42.61</v>
      </c>
      <c r="P9340" cm="1">
        <f t="array" ref="P9340">IF(Q9340&gt;0,INDEX(Q9340:Q31064,MATCH(TRUE,INDEX(Q9340:Q31064="",,),0)-1),"")</f>
        <v>9</v>
      </c>
      <c r="Q9340">
        <f t="shared" si="151"/>
        <v>9</v>
      </c>
      <c r="R9340">
        <f t="shared" si="150"/>
        <v>0</v>
      </c>
    </row>
    <row r="9341" spans="1:18" x14ac:dyDescent="0.3">
      <c r="A9341" t="s">
        <v>603</v>
      </c>
      <c r="B9341" s="1">
        <v>38468</v>
      </c>
      <c r="C9341" t="s">
        <v>16</v>
      </c>
      <c r="D9341" t="s">
        <v>704</v>
      </c>
      <c r="E9341" t="s">
        <v>705</v>
      </c>
      <c r="G9341" t="s">
        <v>19</v>
      </c>
      <c r="H9341" t="s">
        <v>28</v>
      </c>
      <c r="I9341" t="s">
        <v>26</v>
      </c>
      <c r="J9341" t="s">
        <v>27</v>
      </c>
      <c r="K9341">
        <v>255</v>
      </c>
      <c r="L9341">
        <v>24.7</v>
      </c>
      <c r="M9341" t="s">
        <v>44</v>
      </c>
      <c r="N9341">
        <v>24.7</v>
      </c>
      <c r="P9341" cm="1">
        <f t="array" ref="P9341">IF(Q9341&gt;0,INDEX(Q9341:Q31065,MATCH(TRUE,INDEX(Q9341:Q31065="",,),0)-1),"")</f>
        <v>9</v>
      </c>
      <c r="Q9341">
        <f t="shared" si="151"/>
        <v>9</v>
      </c>
      <c r="R9341">
        <f t="shared" si="150"/>
        <v>0</v>
      </c>
    </row>
    <row r="9342" spans="1:18" x14ac:dyDescent="0.3">
      <c r="A9342" t="s">
        <v>603</v>
      </c>
      <c r="B9342" s="1">
        <v>38468</v>
      </c>
      <c r="C9342" t="s">
        <v>16</v>
      </c>
      <c r="D9342" t="s">
        <v>704</v>
      </c>
      <c r="E9342" t="s">
        <v>705</v>
      </c>
      <c r="G9342" s="6" t="s">
        <v>29</v>
      </c>
      <c r="H9342" t="s">
        <v>126</v>
      </c>
      <c r="I9342" t="s">
        <v>21</v>
      </c>
      <c r="J9342" t="s">
        <v>22</v>
      </c>
      <c r="K9342">
        <v>18.399999999999999</v>
      </c>
      <c r="L9342">
        <v>41</v>
      </c>
      <c r="M9342" t="s">
        <v>44</v>
      </c>
      <c r="N9342">
        <v>41</v>
      </c>
      <c r="P9342" cm="1">
        <f t="array" ref="P9342">IF(Q9342&gt;0,INDEX(Q9342:Q31066,MATCH(TRUE,INDEX(Q9342:Q31066="",,),0)-1),"")</f>
        <v>9</v>
      </c>
      <c r="Q9342">
        <f t="shared" si="151"/>
        <v>9</v>
      </c>
      <c r="R9342">
        <f t="shared" si="150"/>
        <v>0</v>
      </c>
    </row>
    <row r="9343" spans="1:18" x14ac:dyDescent="0.3">
      <c r="A9343" t="s">
        <v>603</v>
      </c>
      <c r="B9343" s="1">
        <v>38468</v>
      </c>
      <c r="C9343" t="s">
        <v>16</v>
      </c>
      <c r="D9343" t="s">
        <v>704</v>
      </c>
      <c r="E9343" t="s">
        <v>705</v>
      </c>
      <c r="G9343" s="6" t="s">
        <v>29</v>
      </c>
      <c r="H9343" t="s">
        <v>28</v>
      </c>
      <c r="I9343" t="s">
        <v>21</v>
      </c>
      <c r="J9343" t="s">
        <v>22</v>
      </c>
      <c r="K9343">
        <v>28.1</v>
      </c>
      <c r="L9343">
        <v>83</v>
      </c>
      <c r="M9343" t="s">
        <v>44</v>
      </c>
      <c r="N9343">
        <v>83</v>
      </c>
      <c r="P9343" cm="1">
        <f t="array" ref="P9343">IF(Q9343&gt;0,INDEX(Q9343:Q31067,MATCH(TRUE,INDEX(Q9343:Q31067="",,),0)-1),"")</f>
        <v>9</v>
      </c>
      <c r="Q9343">
        <f t="shared" si="151"/>
        <v>9</v>
      </c>
      <c r="R9343">
        <f t="shared" si="150"/>
        <v>0</v>
      </c>
    </row>
    <row r="9344" spans="1:18" x14ac:dyDescent="0.3">
      <c r="A9344" t="s">
        <v>603</v>
      </c>
      <c r="B9344" s="1">
        <v>38468</v>
      </c>
      <c r="C9344" t="s">
        <v>16</v>
      </c>
      <c r="D9344" t="s">
        <v>704</v>
      </c>
      <c r="E9344" t="s">
        <v>705</v>
      </c>
      <c r="G9344" s="6" t="s">
        <v>29</v>
      </c>
      <c r="H9344" t="s">
        <v>43</v>
      </c>
      <c r="I9344" t="s">
        <v>21</v>
      </c>
      <c r="J9344" t="s">
        <v>22</v>
      </c>
      <c r="K9344">
        <v>16.600000000000001</v>
      </c>
      <c r="L9344">
        <v>121</v>
      </c>
      <c r="M9344" t="s">
        <v>44</v>
      </c>
      <c r="N9344">
        <v>121</v>
      </c>
      <c r="P9344" cm="1">
        <f t="array" ref="P9344">IF(Q9344&gt;0,INDEX(Q9344:Q31068,MATCH(TRUE,INDEX(Q9344:Q31068="",,),0)-1),"")</f>
        <v>9</v>
      </c>
      <c r="Q9344">
        <f t="shared" si="151"/>
        <v>9</v>
      </c>
      <c r="R9344">
        <f t="shared" si="150"/>
        <v>0</v>
      </c>
    </row>
    <row r="9345" spans="1:18" x14ac:dyDescent="0.3">
      <c r="A9345" t="s">
        <v>603</v>
      </c>
      <c r="B9345" s="1">
        <v>38468</v>
      </c>
      <c r="C9345" t="s">
        <v>16</v>
      </c>
      <c r="D9345" t="s">
        <v>704</v>
      </c>
      <c r="E9345" t="s">
        <v>705</v>
      </c>
      <c r="G9345" s="6" t="s">
        <v>29</v>
      </c>
      <c r="H9345" t="s">
        <v>30</v>
      </c>
      <c r="I9345" t="s">
        <v>26</v>
      </c>
      <c r="J9345" t="s">
        <v>27</v>
      </c>
      <c r="K9345">
        <v>118</v>
      </c>
      <c r="L9345">
        <v>7.4</v>
      </c>
      <c r="M9345" t="s">
        <v>44</v>
      </c>
      <c r="N9345">
        <v>7.4</v>
      </c>
      <c r="P9345" cm="1">
        <f t="array" ref="P9345">IF(Q9345&gt;0,INDEX(Q9345:Q31069,MATCH(TRUE,INDEX(Q9345:Q31069="",,),0)-1),"")</f>
        <v>9</v>
      </c>
      <c r="Q9345">
        <f t="shared" si="151"/>
        <v>9</v>
      </c>
      <c r="R9345">
        <f t="shared" si="150"/>
        <v>0</v>
      </c>
    </row>
    <row r="9346" spans="1:18" x14ac:dyDescent="0.3">
      <c r="A9346" t="s">
        <v>603</v>
      </c>
      <c r="B9346" s="1">
        <v>38468</v>
      </c>
      <c r="C9346" t="s">
        <v>16</v>
      </c>
      <c r="D9346" t="s">
        <v>704</v>
      </c>
      <c r="E9346" t="s">
        <v>705</v>
      </c>
      <c r="G9346" s="6" t="s">
        <v>29</v>
      </c>
      <c r="H9346" t="s">
        <v>41</v>
      </c>
      <c r="I9346" t="s">
        <v>26</v>
      </c>
      <c r="J9346" t="s">
        <v>27</v>
      </c>
      <c r="K9346">
        <v>87</v>
      </c>
      <c r="L9346">
        <v>31.75</v>
      </c>
      <c r="M9346" t="s">
        <v>44</v>
      </c>
      <c r="N9346">
        <v>31.75</v>
      </c>
      <c r="P9346" cm="1">
        <f t="array" ref="P9346">IF(Q9346&gt;0,INDEX(Q9346:Q31070,MATCH(TRUE,INDEX(Q9346:Q31070="",,),0)-1),"")</f>
        <v>9</v>
      </c>
      <c r="Q9346">
        <f t="shared" si="151"/>
        <v>9</v>
      </c>
      <c r="R9346">
        <f t="shared" si="150"/>
        <v>0</v>
      </c>
    </row>
    <row r="9347" spans="1:18" x14ac:dyDescent="0.3">
      <c r="A9347" t="s">
        <v>603</v>
      </c>
      <c r="B9347" s="1">
        <v>38468</v>
      </c>
      <c r="C9347" t="s">
        <v>16</v>
      </c>
      <c r="D9347" t="s">
        <v>704</v>
      </c>
      <c r="E9347" t="s">
        <v>705</v>
      </c>
      <c r="G9347" s="6" t="s">
        <v>29</v>
      </c>
      <c r="H9347" t="s">
        <v>43</v>
      </c>
      <c r="I9347" t="s">
        <v>26</v>
      </c>
      <c r="J9347" t="s">
        <v>27</v>
      </c>
      <c r="K9347">
        <v>311</v>
      </c>
      <c r="L9347">
        <v>9.4</v>
      </c>
      <c r="M9347" t="s">
        <v>44</v>
      </c>
      <c r="N9347">
        <v>9.4</v>
      </c>
      <c r="P9347" cm="1">
        <f t="array" ref="P9347">IF(Q9347&gt;0,INDEX(Q9347:Q31071,MATCH(TRUE,INDEX(Q9347:Q31071="",,),0)-1),"")</f>
        <v>9</v>
      </c>
      <c r="Q9347">
        <f>INT((ROW()-9267)/9)+1</f>
        <v>9</v>
      </c>
      <c r="R9347">
        <f t="shared" si="150"/>
        <v>0</v>
      </c>
    </row>
    <row r="9348" spans="1:18" x14ac:dyDescent="0.3">
      <c r="P9348" t="str" cm="1">
        <f t="array" ref="P9348">IF(Q9348&gt;0,INDEX(Q9348:Q31072,MATCH(TRUE,INDEX(Q9348:Q31072="",,),0)-1),"")</f>
        <v/>
      </c>
      <c r="R9348" t="str">
        <f t="shared" si="150"/>
        <v/>
      </c>
    </row>
    <row r="9349" spans="1:18" x14ac:dyDescent="0.3">
      <c r="A9349" t="s">
        <v>603</v>
      </c>
      <c r="B9349" s="1">
        <v>38468</v>
      </c>
      <c r="C9349" t="s">
        <v>16</v>
      </c>
      <c r="D9349" t="s">
        <v>706</v>
      </c>
      <c r="E9349" t="s">
        <v>707</v>
      </c>
      <c r="G9349" t="s">
        <v>19</v>
      </c>
      <c r="H9349" t="s">
        <v>20</v>
      </c>
      <c r="I9349" t="s">
        <v>21</v>
      </c>
      <c r="J9349" t="s">
        <v>22</v>
      </c>
      <c r="K9349">
        <v>124.6</v>
      </c>
      <c r="L9349">
        <v>207</v>
      </c>
      <c r="M9349" t="s">
        <v>59</v>
      </c>
      <c r="N9349">
        <v>490</v>
      </c>
      <c r="O9349" t="s">
        <v>24</v>
      </c>
      <c r="P9349" cm="1">
        <f t="array" ref="P9349">IF(Q9349&gt;0,INDEX(Q9349:Q31073,MATCH(TRUE,INDEX(Q9349:Q31073="",,),0)-1),"")</f>
        <v>10</v>
      </c>
      <c r="Q9349">
        <f>INT((ROW()-9349)/8)+1</f>
        <v>1</v>
      </c>
      <c r="R9349">
        <f t="shared" si="150"/>
        <v>0</v>
      </c>
    </row>
    <row r="9350" spans="1:18" x14ac:dyDescent="0.3">
      <c r="A9350" t="s">
        <v>603</v>
      </c>
      <c r="B9350" s="1">
        <v>38468</v>
      </c>
      <c r="C9350" t="s">
        <v>16</v>
      </c>
      <c r="D9350" t="s">
        <v>706</v>
      </c>
      <c r="E9350" t="s">
        <v>707</v>
      </c>
      <c r="G9350" t="s">
        <v>19</v>
      </c>
      <c r="H9350" t="s">
        <v>25</v>
      </c>
      <c r="I9350" t="s">
        <v>21</v>
      </c>
      <c r="J9350" t="s">
        <v>22</v>
      </c>
      <c r="K9350">
        <v>178</v>
      </c>
      <c r="L9350">
        <v>49</v>
      </c>
      <c r="M9350" t="s">
        <v>59</v>
      </c>
      <c r="N9350">
        <v>100</v>
      </c>
      <c r="O9350" t="s">
        <v>24</v>
      </c>
      <c r="P9350" cm="1">
        <f t="array" ref="P9350">IF(Q9350&gt;0,INDEX(Q9350:Q31074,MATCH(TRUE,INDEX(Q9350:Q31074="",,),0)-1),"")</f>
        <v>10</v>
      </c>
      <c r="Q9350">
        <f>INT((ROW()-9349)/8)+1</f>
        <v>1</v>
      </c>
      <c r="R9350">
        <f t="shared" si="150"/>
        <v>0</v>
      </c>
    </row>
    <row r="9351" spans="1:18" x14ac:dyDescent="0.3">
      <c r="A9351" t="s">
        <v>603</v>
      </c>
      <c r="B9351" s="1">
        <v>38468</v>
      </c>
      <c r="C9351" t="s">
        <v>16</v>
      </c>
      <c r="D9351" t="s">
        <v>706</v>
      </c>
      <c r="E9351" t="s">
        <v>707</v>
      </c>
      <c r="G9351" t="s">
        <v>19</v>
      </c>
      <c r="H9351" t="s">
        <v>25</v>
      </c>
      <c r="I9351" t="s">
        <v>26</v>
      </c>
      <c r="J9351" t="s">
        <v>27</v>
      </c>
      <c r="K9351">
        <v>412</v>
      </c>
      <c r="L9351">
        <v>15.9</v>
      </c>
      <c r="M9351" t="s">
        <v>59</v>
      </c>
      <c r="N9351">
        <v>32</v>
      </c>
      <c r="O9351" t="s">
        <v>24</v>
      </c>
      <c r="P9351" cm="1">
        <f t="array" ref="P9351">IF(Q9351&gt;0,INDEX(Q9351:Q31075,MATCH(TRUE,INDEX(Q9351:Q31075="",,),0)-1),"")</f>
        <v>10</v>
      </c>
      <c r="Q9351">
        <f t="shared" ref="Q9351:Q9414" si="152">INT((ROW()-9349)/8)+1</f>
        <v>1</v>
      </c>
      <c r="R9351">
        <f t="shared" si="150"/>
        <v>0</v>
      </c>
    </row>
    <row r="9352" spans="1:18" x14ac:dyDescent="0.3">
      <c r="A9352" t="s">
        <v>603</v>
      </c>
      <c r="B9352" s="1">
        <v>38468</v>
      </c>
      <c r="C9352" t="s">
        <v>16</v>
      </c>
      <c r="D9352" t="s">
        <v>706</v>
      </c>
      <c r="E9352" t="s">
        <v>707</v>
      </c>
      <c r="G9352" t="s">
        <v>19</v>
      </c>
      <c r="H9352" t="s">
        <v>43</v>
      </c>
      <c r="I9352" t="s">
        <v>26</v>
      </c>
      <c r="J9352" t="s">
        <v>27</v>
      </c>
      <c r="K9352">
        <v>1096</v>
      </c>
      <c r="L9352">
        <v>9.3000000000000007</v>
      </c>
      <c r="M9352" t="s">
        <v>59</v>
      </c>
      <c r="N9352">
        <v>20</v>
      </c>
      <c r="O9352" t="s">
        <v>24</v>
      </c>
      <c r="P9352" cm="1">
        <f t="array" ref="P9352">IF(Q9352&gt;0,INDEX(Q9352:Q31076,MATCH(TRUE,INDEX(Q9352:Q31076="",,),0)-1),"")</f>
        <v>10</v>
      </c>
      <c r="Q9352">
        <f t="shared" si="152"/>
        <v>1</v>
      </c>
      <c r="R9352">
        <f t="shared" si="150"/>
        <v>0</v>
      </c>
    </row>
    <row r="9353" spans="1:18" x14ac:dyDescent="0.3">
      <c r="A9353" t="s">
        <v>603</v>
      </c>
      <c r="B9353" s="1">
        <v>38468</v>
      </c>
      <c r="C9353" t="s">
        <v>16</v>
      </c>
      <c r="D9353" t="s">
        <v>706</v>
      </c>
      <c r="E9353" t="s">
        <v>707</v>
      </c>
      <c r="G9353" s="6" t="s">
        <v>29</v>
      </c>
      <c r="H9353" t="s">
        <v>30</v>
      </c>
      <c r="I9353" t="s">
        <v>21</v>
      </c>
      <c r="J9353" t="s">
        <v>22</v>
      </c>
      <c r="K9353">
        <v>33.299999999999997</v>
      </c>
      <c r="L9353">
        <v>72</v>
      </c>
      <c r="M9353" t="s">
        <v>59</v>
      </c>
      <c r="N9353">
        <v>72</v>
      </c>
      <c r="O9353" t="s">
        <v>24</v>
      </c>
      <c r="P9353" cm="1">
        <f t="array" ref="P9353">IF(Q9353&gt;0,INDEX(Q9353:Q31077,MATCH(TRUE,INDEX(Q9353:Q31077="",,),0)-1),"")</f>
        <v>10</v>
      </c>
      <c r="Q9353">
        <f t="shared" si="152"/>
        <v>1</v>
      </c>
      <c r="R9353">
        <f t="shared" si="150"/>
        <v>0</v>
      </c>
    </row>
    <row r="9354" spans="1:18" x14ac:dyDescent="0.3">
      <c r="A9354" t="s">
        <v>603</v>
      </c>
      <c r="B9354" s="1">
        <v>38468</v>
      </c>
      <c r="C9354" t="s">
        <v>16</v>
      </c>
      <c r="D9354" t="s">
        <v>706</v>
      </c>
      <c r="E9354" t="s">
        <v>707</v>
      </c>
      <c r="G9354" s="6" t="s">
        <v>29</v>
      </c>
      <c r="H9354" t="s">
        <v>126</v>
      </c>
      <c r="I9354" t="s">
        <v>21</v>
      </c>
      <c r="J9354" t="s">
        <v>22</v>
      </c>
      <c r="K9354">
        <v>126.2</v>
      </c>
      <c r="L9354">
        <v>40</v>
      </c>
      <c r="M9354" t="s">
        <v>59</v>
      </c>
      <c r="N9354">
        <v>40</v>
      </c>
      <c r="O9354" t="s">
        <v>24</v>
      </c>
      <c r="P9354" cm="1">
        <f t="array" ref="P9354">IF(Q9354&gt;0,INDEX(Q9354:Q31078,MATCH(TRUE,INDEX(Q9354:Q31078="",,),0)-1),"")</f>
        <v>10</v>
      </c>
      <c r="Q9354">
        <f t="shared" si="152"/>
        <v>1</v>
      </c>
      <c r="R9354">
        <f t="shared" si="150"/>
        <v>0</v>
      </c>
    </row>
    <row r="9355" spans="1:18" x14ac:dyDescent="0.3">
      <c r="A9355" t="s">
        <v>603</v>
      </c>
      <c r="B9355" s="1">
        <v>38468</v>
      </c>
      <c r="C9355" t="s">
        <v>16</v>
      </c>
      <c r="D9355" t="s">
        <v>706</v>
      </c>
      <c r="E9355" t="s">
        <v>707</v>
      </c>
      <c r="G9355" s="6" t="s">
        <v>29</v>
      </c>
      <c r="H9355" t="s">
        <v>43</v>
      </c>
      <c r="I9355" t="s">
        <v>21</v>
      </c>
      <c r="J9355" t="s">
        <v>22</v>
      </c>
      <c r="K9355">
        <v>16.899999999999999</v>
      </c>
      <c r="L9355">
        <v>126</v>
      </c>
      <c r="M9355" t="s">
        <v>59</v>
      </c>
      <c r="N9355">
        <v>126</v>
      </c>
      <c r="O9355" t="s">
        <v>24</v>
      </c>
      <c r="P9355" cm="1">
        <f t="array" ref="P9355">IF(Q9355&gt;0,INDEX(Q9355:Q31079,MATCH(TRUE,INDEX(Q9355:Q31079="",,),0)-1),"")</f>
        <v>10</v>
      </c>
      <c r="Q9355">
        <f t="shared" si="152"/>
        <v>1</v>
      </c>
      <c r="R9355">
        <f t="shared" si="150"/>
        <v>0</v>
      </c>
    </row>
    <row r="9356" spans="1:18" x14ac:dyDescent="0.3">
      <c r="A9356" t="s">
        <v>603</v>
      </c>
      <c r="B9356" s="1">
        <v>38468</v>
      </c>
      <c r="C9356" t="s">
        <v>16</v>
      </c>
      <c r="D9356" t="s">
        <v>706</v>
      </c>
      <c r="E9356" t="s">
        <v>707</v>
      </c>
      <c r="G9356" s="6" t="s">
        <v>29</v>
      </c>
      <c r="H9356" t="s">
        <v>30</v>
      </c>
      <c r="I9356" t="s">
        <v>26</v>
      </c>
      <c r="J9356" t="s">
        <v>27</v>
      </c>
      <c r="K9356">
        <v>183</v>
      </c>
      <c r="L9356">
        <v>9.6</v>
      </c>
      <c r="M9356" t="s">
        <v>59</v>
      </c>
      <c r="N9356">
        <v>9.6</v>
      </c>
      <c r="O9356" t="s">
        <v>24</v>
      </c>
      <c r="P9356" cm="1">
        <f t="array" ref="P9356">IF(Q9356&gt;0,INDEX(Q9356:Q31080,MATCH(TRUE,INDEX(Q9356:Q31080="",,),0)-1),"")</f>
        <v>10</v>
      </c>
      <c r="Q9356">
        <f t="shared" si="152"/>
        <v>1</v>
      </c>
      <c r="R9356">
        <f t="shared" si="150"/>
        <v>0</v>
      </c>
    </row>
    <row r="9357" spans="1:18" x14ac:dyDescent="0.3">
      <c r="A9357" t="s">
        <v>603</v>
      </c>
      <c r="B9357" s="1">
        <v>38468</v>
      </c>
      <c r="C9357" t="s">
        <v>16</v>
      </c>
      <c r="D9357" t="s">
        <v>706</v>
      </c>
      <c r="E9357" t="s">
        <v>707</v>
      </c>
      <c r="G9357" t="s">
        <v>19</v>
      </c>
      <c r="H9357" t="s">
        <v>20</v>
      </c>
      <c r="I9357" t="s">
        <v>21</v>
      </c>
      <c r="J9357" t="s">
        <v>22</v>
      </c>
      <c r="K9357">
        <v>124.6</v>
      </c>
      <c r="L9357">
        <v>207</v>
      </c>
      <c r="M9357" t="s">
        <v>518</v>
      </c>
      <c r="N9357">
        <v>710</v>
      </c>
      <c r="P9357" cm="1">
        <f t="array" ref="P9357">IF(Q9357&gt;0,INDEX(Q9357:Q31081,MATCH(TRUE,INDEX(Q9357:Q31081="",,),0)-1),"")</f>
        <v>10</v>
      </c>
      <c r="Q9357">
        <f t="shared" si="152"/>
        <v>2</v>
      </c>
      <c r="R9357">
        <f t="shared" si="150"/>
        <v>0</v>
      </c>
    </row>
    <row r="9358" spans="1:18" x14ac:dyDescent="0.3">
      <c r="A9358" t="s">
        <v>603</v>
      </c>
      <c r="B9358" s="1">
        <v>38468</v>
      </c>
      <c r="C9358" t="s">
        <v>16</v>
      </c>
      <c r="D9358" t="s">
        <v>706</v>
      </c>
      <c r="E9358" t="s">
        <v>707</v>
      </c>
      <c r="G9358" t="s">
        <v>19</v>
      </c>
      <c r="H9358" t="s">
        <v>25</v>
      </c>
      <c r="I9358" t="s">
        <v>21</v>
      </c>
      <c r="J9358" t="s">
        <v>22</v>
      </c>
      <c r="K9358">
        <v>178</v>
      </c>
      <c r="L9358">
        <v>49</v>
      </c>
      <c r="M9358" t="s">
        <v>518</v>
      </c>
      <c r="N9358">
        <v>49</v>
      </c>
      <c r="P9358" cm="1">
        <f t="array" ref="P9358">IF(Q9358&gt;0,INDEX(Q9358:Q31082,MATCH(TRUE,INDEX(Q9358:Q31082="",,),0)-1),"")</f>
        <v>10</v>
      </c>
      <c r="Q9358">
        <f t="shared" si="152"/>
        <v>2</v>
      </c>
      <c r="R9358">
        <f t="shared" si="150"/>
        <v>0</v>
      </c>
    </row>
    <row r="9359" spans="1:18" x14ac:dyDescent="0.3">
      <c r="A9359" t="s">
        <v>603</v>
      </c>
      <c r="B9359" s="1">
        <v>38468</v>
      </c>
      <c r="C9359" t="s">
        <v>16</v>
      </c>
      <c r="D9359" t="s">
        <v>706</v>
      </c>
      <c r="E9359" t="s">
        <v>707</v>
      </c>
      <c r="G9359" t="s">
        <v>19</v>
      </c>
      <c r="H9359" t="s">
        <v>25</v>
      </c>
      <c r="I9359" t="s">
        <v>26</v>
      </c>
      <c r="J9359" t="s">
        <v>27</v>
      </c>
      <c r="K9359">
        <v>412</v>
      </c>
      <c r="L9359">
        <v>15.9</v>
      </c>
      <c r="M9359" t="s">
        <v>518</v>
      </c>
      <c r="N9359">
        <v>15.9</v>
      </c>
      <c r="P9359" cm="1">
        <f t="array" ref="P9359">IF(Q9359&gt;0,INDEX(Q9359:Q31083,MATCH(TRUE,INDEX(Q9359:Q31083="",,),0)-1),"")</f>
        <v>10</v>
      </c>
      <c r="Q9359">
        <f t="shared" si="152"/>
        <v>2</v>
      </c>
      <c r="R9359">
        <f t="shared" si="150"/>
        <v>0</v>
      </c>
    </row>
    <row r="9360" spans="1:18" x14ac:dyDescent="0.3">
      <c r="A9360" t="s">
        <v>603</v>
      </c>
      <c r="B9360" s="1">
        <v>38468</v>
      </c>
      <c r="C9360" t="s">
        <v>16</v>
      </c>
      <c r="D9360" t="s">
        <v>706</v>
      </c>
      <c r="E9360" t="s">
        <v>707</v>
      </c>
      <c r="G9360" t="s">
        <v>19</v>
      </c>
      <c r="H9360" t="s">
        <v>43</v>
      </c>
      <c r="I9360" t="s">
        <v>26</v>
      </c>
      <c r="J9360" t="s">
        <v>27</v>
      </c>
      <c r="K9360">
        <v>1096</v>
      </c>
      <c r="L9360">
        <v>9.3000000000000007</v>
      </c>
      <c r="M9360" t="s">
        <v>518</v>
      </c>
      <c r="N9360">
        <v>9.3000000000000007</v>
      </c>
      <c r="P9360" cm="1">
        <f t="array" ref="P9360">IF(Q9360&gt;0,INDEX(Q9360:Q31084,MATCH(TRUE,INDEX(Q9360:Q31084="",,),0)-1),"")</f>
        <v>10</v>
      </c>
      <c r="Q9360">
        <f t="shared" si="152"/>
        <v>2</v>
      </c>
      <c r="R9360">
        <f t="shared" si="150"/>
        <v>0</v>
      </c>
    </row>
    <row r="9361" spans="1:18" x14ac:dyDescent="0.3">
      <c r="A9361" t="s">
        <v>603</v>
      </c>
      <c r="B9361" s="1">
        <v>38468</v>
      </c>
      <c r="C9361" t="s">
        <v>16</v>
      </c>
      <c r="D9361" t="s">
        <v>706</v>
      </c>
      <c r="E9361" t="s">
        <v>707</v>
      </c>
      <c r="G9361" s="6" t="s">
        <v>29</v>
      </c>
      <c r="H9361" t="s">
        <v>30</v>
      </c>
      <c r="I9361" t="s">
        <v>21</v>
      </c>
      <c r="J9361" t="s">
        <v>22</v>
      </c>
      <c r="K9361">
        <v>33.299999999999997</v>
      </c>
      <c r="L9361">
        <v>72</v>
      </c>
      <c r="M9361" t="s">
        <v>518</v>
      </c>
      <c r="N9361">
        <v>72</v>
      </c>
      <c r="P9361" cm="1">
        <f t="array" ref="P9361">IF(Q9361&gt;0,INDEX(Q9361:Q31085,MATCH(TRUE,INDEX(Q9361:Q31085="",,),0)-1),"")</f>
        <v>10</v>
      </c>
      <c r="Q9361">
        <f t="shared" si="152"/>
        <v>2</v>
      </c>
      <c r="R9361">
        <f t="shared" si="150"/>
        <v>0</v>
      </c>
    </row>
    <row r="9362" spans="1:18" x14ac:dyDescent="0.3">
      <c r="A9362" t="s">
        <v>603</v>
      </c>
      <c r="B9362" s="1">
        <v>38468</v>
      </c>
      <c r="C9362" t="s">
        <v>16</v>
      </c>
      <c r="D9362" t="s">
        <v>706</v>
      </c>
      <c r="E9362" t="s">
        <v>707</v>
      </c>
      <c r="G9362" s="6" t="s">
        <v>29</v>
      </c>
      <c r="H9362" t="s">
        <v>126</v>
      </c>
      <c r="I9362" t="s">
        <v>21</v>
      </c>
      <c r="J9362" t="s">
        <v>22</v>
      </c>
      <c r="K9362">
        <v>126.2</v>
      </c>
      <c r="L9362">
        <v>40</v>
      </c>
      <c r="M9362" t="s">
        <v>518</v>
      </c>
      <c r="N9362">
        <v>40</v>
      </c>
      <c r="P9362" cm="1">
        <f t="array" ref="P9362">IF(Q9362&gt;0,INDEX(Q9362:Q31086,MATCH(TRUE,INDEX(Q9362:Q31086="",,),0)-1),"")</f>
        <v>10</v>
      </c>
      <c r="Q9362">
        <f t="shared" si="152"/>
        <v>2</v>
      </c>
      <c r="R9362">
        <f t="shared" si="150"/>
        <v>0</v>
      </c>
    </row>
    <row r="9363" spans="1:18" x14ac:dyDescent="0.3">
      <c r="A9363" t="s">
        <v>603</v>
      </c>
      <c r="B9363" s="1">
        <v>38468</v>
      </c>
      <c r="C9363" t="s">
        <v>16</v>
      </c>
      <c r="D9363" t="s">
        <v>706</v>
      </c>
      <c r="E9363" t="s">
        <v>707</v>
      </c>
      <c r="G9363" s="6" t="s">
        <v>29</v>
      </c>
      <c r="H9363" t="s">
        <v>43</v>
      </c>
      <c r="I9363" t="s">
        <v>21</v>
      </c>
      <c r="J9363" t="s">
        <v>22</v>
      </c>
      <c r="K9363">
        <v>16.899999999999999</v>
      </c>
      <c r="L9363">
        <v>126</v>
      </c>
      <c r="M9363" t="s">
        <v>518</v>
      </c>
      <c r="N9363">
        <v>126</v>
      </c>
      <c r="P9363" cm="1">
        <f t="array" ref="P9363">IF(Q9363&gt;0,INDEX(Q9363:Q31087,MATCH(TRUE,INDEX(Q9363:Q31087="",,),0)-1),"")</f>
        <v>10</v>
      </c>
      <c r="Q9363">
        <f t="shared" si="152"/>
        <v>2</v>
      </c>
      <c r="R9363">
        <f t="shared" si="150"/>
        <v>0</v>
      </c>
    </row>
    <row r="9364" spans="1:18" x14ac:dyDescent="0.3">
      <c r="A9364" t="s">
        <v>603</v>
      </c>
      <c r="B9364" s="1">
        <v>38468</v>
      </c>
      <c r="C9364" t="s">
        <v>16</v>
      </c>
      <c r="D9364" t="s">
        <v>706</v>
      </c>
      <c r="E9364" t="s">
        <v>707</v>
      </c>
      <c r="G9364" s="6" t="s">
        <v>29</v>
      </c>
      <c r="H9364" t="s">
        <v>30</v>
      </c>
      <c r="I9364" t="s">
        <v>26</v>
      </c>
      <c r="J9364" t="s">
        <v>27</v>
      </c>
      <c r="K9364">
        <v>183</v>
      </c>
      <c r="L9364">
        <v>9.6</v>
      </c>
      <c r="M9364" t="s">
        <v>518</v>
      </c>
      <c r="N9364">
        <v>9.6</v>
      </c>
      <c r="P9364" cm="1">
        <f t="array" ref="P9364">IF(Q9364&gt;0,INDEX(Q9364:Q31088,MATCH(TRUE,INDEX(Q9364:Q31088="",,),0)-1),"")</f>
        <v>10</v>
      </c>
      <c r="Q9364">
        <f t="shared" si="152"/>
        <v>2</v>
      </c>
      <c r="R9364">
        <f t="shared" si="150"/>
        <v>0</v>
      </c>
    </row>
    <row r="9365" spans="1:18" x14ac:dyDescent="0.3">
      <c r="A9365" t="s">
        <v>603</v>
      </c>
      <c r="B9365" s="1">
        <v>38468</v>
      </c>
      <c r="C9365" t="s">
        <v>16</v>
      </c>
      <c r="D9365" t="s">
        <v>706</v>
      </c>
      <c r="E9365" t="s">
        <v>707</v>
      </c>
      <c r="G9365" t="s">
        <v>19</v>
      </c>
      <c r="H9365" t="s">
        <v>20</v>
      </c>
      <c r="I9365" t="s">
        <v>21</v>
      </c>
      <c r="J9365" t="s">
        <v>22</v>
      </c>
      <c r="K9365">
        <v>124.6</v>
      </c>
      <c r="L9365">
        <v>207</v>
      </c>
      <c r="M9365" t="s">
        <v>665</v>
      </c>
      <c r="N9365">
        <v>680.16</v>
      </c>
      <c r="P9365" cm="1">
        <f t="array" ref="P9365">IF(Q9365&gt;0,INDEX(Q9365:Q31089,MATCH(TRUE,INDEX(Q9365:Q31089="",,),0)-1),"")</f>
        <v>10</v>
      </c>
      <c r="Q9365">
        <f t="shared" si="152"/>
        <v>3</v>
      </c>
      <c r="R9365">
        <f t="shared" si="150"/>
        <v>0</v>
      </c>
    </row>
    <row r="9366" spans="1:18" x14ac:dyDescent="0.3">
      <c r="A9366" t="s">
        <v>603</v>
      </c>
      <c r="B9366" s="1">
        <v>38468</v>
      </c>
      <c r="C9366" t="s">
        <v>16</v>
      </c>
      <c r="D9366" t="s">
        <v>706</v>
      </c>
      <c r="E9366" t="s">
        <v>707</v>
      </c>
      <c r="G9366" t="s">
        <v>19</v>
      </c>
      <c r="H9366" t="s">
        <v>25</v>
      </c>
      <c r="I9366" t="s">
        <v>21</v>
      </c>
      <c r="J9366" t="s">
        <v>22</v>
      </c>
      <c r="K9366">
        <v>178</v>
      </c>
      <c r="L9366">
        <v>49</v>
      </c>
      <c r="M9366" t="s">
        <v>665</v>
      </c>
      <c r="N9366">
        <v>49</v>
      </c>
      <c r="P9366" cm="1">
        <f t="array" ref="P9366">IF(Q9366&gt;0,INDEX(Q9366:Q31090,MATCH(TRUE,INDEX(Q9366:Q31090="",,),0)-1),"")</f>
        <v>10</v>
      </c>
      <c r="Q9366">
        <f t="shared" si="152"/>
        <v>3</v>
      </c>
      <c r="R9366">
        <f t="shared" si="150"/>
        <v>0</v>
      </c>
    </row>
    <row r="9367" spans="1:18" x14ac:dyDescent="0.3">
      <c r="A9367" t="s">
        <v>603</v>
      </c>
      <c r="B9367" s="1">
        <v>38468</v>
      </c>
      <c r="C9367" t="s">
        <v>16</v>
      </c>
      <c r="D9367" t="s">
        <v>706</v>
      </c>
      <c r="E9367" t="s">
        <v>707</v>
      </c>
      <c r="G9367" t="s">
        <v>19</v>
      </c>
      <c r="H9367" t="s">
        <v>25</v>
      </c>
      <c r="I9367" t="s">
        <v>26</v>
      </c>
      <c r="J9367" t="s">
        <v>27</v>
      </c>
      <c r="K9367">
        <v>412</v>
      </c>
      <c r="L9367">
        <v>15.9</v>
      </c>
      <c r="M9367" t="s">
        <v>665</v>
      </c>
      <c r="N9367">
        <v>15.9</v>
      </c>
      <c r="P9367" cm="1">
        <f t="array" ref="P9367">IF(Q9367&gt;0,INDEX(Q9367:Q31091,MATCH(TRUE,INDEX(Q9367:Q31091="",,),0)-1),"")</f>
        <v>10</v>
      </c>
      <c r="Q9367">
        <f t="shared" si="152"/>
        <v>3</v>
      </c>
      <c r="R9367">
        <f t="shared" si="150"/>
        <v>0</v>
      </c>
    </row>
    <row r="9368" spans="1:18" x14ac:dyDescent="0.3">
      <c r="A9368" t="s">
        <v>603</v>
      </c>
      <c r="B9368" s="1">
        <v>38468</v>
      </c>
      <c r="C9368" t="s">
        <v>16</v>
      </c>
      <c r="D9368" t="s">
        <v>706</v>
      </c>
      <c r="E9368" t="s">
        <v>707</v>
      </c>
      <c r="G9368" t="s">
        <v>19</v>
      </c>
      <c r="H9368" t="s">
        <v>43</v>
      </c>
      <c r="I9368" t="s">
        <v>26</v>
      </c>
      <c r="J9368" t="s">
        <v>27</v>
      </c>
      <c r="K9368">
        <v>1096</v>
      </c>
      <c r="L9368">
        <v>9.3000000000000007</v>
      </c>
      <c r="M9368" t="s">
        <v>665</v>
      </c>
      <c r="N9368">
        <v>9.3000000000000007</v>
      </c>
      <c r="P9368" cm="1">
        <f t="array" ref="P9368">IF(Q9368&gt;0,INDEX(Q9368:Q31092,MATCH(TRUE,INDEX(Q9368:Q31092="",,),0)-1),"")</f>
        <v>10</v>
      </c>
      <c r="Q9368">
        <f t="shared" si="152"/>
        <v>3</v>
      </c>
      <c r="R9368">
        <f t="shared" ref="R9368:R9431" si="153">IF(P9368="","",0)</f>
        <v>0</v>
      </c>
    </row>
    <row r="9369" spans="1:18" x14ac:dyDescent="0.3">
      <c r="A9369" t="s">
        <v>603</v>
      </c>
      <c r="B9369" s="1">
        <v>38468</v>
      </c>
      <c r="C9369" t="s">
        <v>16</v>
      </c>
      <c r="D9369" t="s">
        <v>706</v>
      </c>
      <c r="E9369" t="s">
        <v>707</v>
      </c>
      <c r="G9369" s="6" t="s">
        <v>29</v>
      </c>
      <c r="H9369" t="s">
        <v>30</v>
      </c>
      <c r="I9369" t="s">
        <v>21</v>
      </c>
      <c r="J9369" t="s">
        <v>22</v>
      </c>
      <c r="K9369">
        <v>33.299999999999997</v>
      </c>
      <c r="L9369">
        <v>72</v>
      </c>
      <c r="M9369" t="s">
        <v>665</v>
      </c>
      <c r="N9369">
        <v>72</v>
      </c>
      <c r="P9369" cm="1">
        <f t="array" ref="P9369">IF(Q9369&gt;0,INDEX(Q9369:Q31093,MATCH(TRUE,INDEX(Q9369:Q31093="",,),0)-1),"")</f>
        <v>10</v>
      </c>
      <c r="Q9369">
        <f t="shared" si="152"/>
        <v>3</v>
      </c>
      <c r="R9369">
        <f t="shared" si="153"/>
        <v>0</v>
      </c>
    </row>
    <row r="9370" spans="1:18" x14ac:dyDescent="0.3">
      <c r="A9370" t="s">
        <v>603</v>
      </c>
      <c r="B9370" s="1">
        <v>38468</v>
      </c>
      <c r="C9370" t="s">
        <v>16</v>
      </c>
      <c r="D9370" t="s">
        <v>706</v>
      </c>
      <c r="E9370" t="s">
        <v>707</v>
      </c>
      <c r="G9370" s="6" t="s">
        <v>29</v>
      </c>
      <c r="H9370" t="s">
        <v>126</v>
      </c>
      <c r="I9370" t="s">
        <v>21</v>
      </c>
      <c r="J9370" t="s">
        <v>22</v>
      </c>
      <c r="K9370">
        <v>126.2</v>
      </c>
      <c r="L9370">
        <v>40</v>
      </c>
      <c r="M9370" t="s">
        <v>665</v>
      </c>
      <c r="N9370">
        <v>40</v>
      </c>
      <c r="P9370" cm="1">
        <f t="array" ref="P9370">IF(Q9370&gt;0,INDEX(Q9370:Q31094,MATCH(TRUE,INDEX(Q9370:Q31094="",,),0)-1),"")</f>
        <v>10</v>
      </c>
      <c r="Q9370">
        <f t="shared" si="152"/>
        <v>3</v>
      </c>
      <c r="R9370">
        <f t="shared" si="153"/>
        <v>0</v>
      </c>
    </row>
    <row r="9371" spans="1:18" x14ac:dyDescent="0.3">
      <c r="A9371" t="s">
        <v>603</v>
      </c>
      <c r="B9371" s="1">
        <v>38468</v>
      </c>
      <c r="C9371" t="s">
        <v>16</v>
      </c>
      <c r="D9371" t="s">
        <v>706</v>
      </c>
      <c r="E9371" t="s">
        <v>707</v>
      </c>
      <c r="G9371" s="6" t="s">
        <v>29</v>
      </c>
      <c r="H9371" t="s">
        <v>43</v>
      </c>
      <c r="I9371" t="s">
        <v>21</v>
      </c>
      <c r="J9371" t="s">
        <v>22</v>
      </c>
      <c r="K9371">
        <v>16.899999999999999</v>
      </c>
      <c r="L9371">
        <v>126</v>
      </c>
      <c r="M9371" t="s">
        <v>665</v>
      </c>
      <c r="N9371">
        <v>126</v>
      </c>
      <c r="P9371" cm="1">
        <f t="array" ref="P9371">IF(Q9371&gt;0,INDEX(Q9371:Q31095,MATCH(TRUE,INDEX(Q9371:Q31095="",,),0)-1),"")</f>
        <v>10</v>
      </c>
      <c r="Q9371">
        <f t="shared" si="152"/>
        <v>3</v>
      </c>
      <c r="R9371">
        <f t="shared" si="153"/>
        <v>0</v>
      </c>
    </row>
    <row r="9372" spans="1:18" x14ac:dyDescent="0.3">
      <c r="A9372" t="s">
        <v>603</v>
      </c>
      <c r="B9372" s="1">
        <v>38468</v>
      </c>
      <c r="C9372" t="s">
        <v>16</v>
      </c>
      <c r="D9372" t="s">
        <v>706</v>
      </c>
      <c r="E9372" t="s">
        <v>707</v>
      </c>
      <c r="G9372" s="6" t="s">
        <v>29</v>
      </c>
      <c r="H9372" t="s">
        <v>30</v>
      </c>
      <c r="I9372" t="s">
        <v>26</v>
      </c>
      <c r="J9372" t="s">
        <v>27</v>
      </c>
      <c r="K9372">
        <v>183</v>
      </c>
      <c r="L9372">
        <v>9.6</v>
      </c>
      <c r="M9372" t="s">
        <v>665</v>
      </c>
      <c r="N9372">
        <v>9.6</v>
      </c>
      <c r="P9372" cm="1">
        <f t="array" ref="P9372">IF(Q9372&gt;0,INDEX(Q9372:Q31096,MATCH(TRUE,INDEX(Q9372:Q31096="",,),0)-1),"")</f>
        <v>10</v>
      </c>
      <c r="Q9372">
        <f t="shared" si="152"/>
        <v>3</v>
      </c>
      <c r="R9372">
        <f t="shared" si="153"/>
        <v>0</v>
      </c>
    </row>
    <row r="9373" spans="1:18" x14ac:dyDescent="0.3">
      <c r="A9373" t="s">
        <v>603</v>
      </c>
      <c r="B9373" s="1">
        <v>38468</v>
      </c>
      <c r="C9373" t="s">
        <v>16</v>
      </c>
      <c r="D9373" t="s">
        <v>706</v>
      </c>
      <c r="E9373" t="s">
        <v>707</v>
      </c>
      <c r="G9373" t="s">
        <v>19</v>
      </c>
      <c r="H9373" t="s">
        <v>20</v>
      </c>
      <c r="I9373" t="s">
        <v>21</v>
      </c>
      <c r="J9373" t="s">
        <v>22</v>
      </c>
      <c r="K9373">
        <v>124.6</v>
      </c>
      <c r="L9373">
        <v>207</v>
      </c>
      <c r="M9373" t="s">
        <v>480</v>
      </c>
      <c r="N9373">
        <v>207</v>
      </c>
      <c r="P9373" cm="1">
        <f t="array" ref="P9373">IF(Q9373&gt;0,INDEX(Q9373:Q31097,MATCH(TRUE,INDEX(Q9373:Q31097="",,),0)-1),"")</f>
        <v>10</v>
      </c>
      <c r="Q9373">
        <f t="shared" si="152"/>
        <v>4</v>
      </c>
      <c r="R9373">
        <f t="shared" si="153"/>
        <v>0</v>
      </c>
    </row>
    <row r="9374" spans="1:18" x14ac:dyDescent="0.3">
      <c r="A9374" t="s">
        <v>603</v>
      </c>
      <c r="B9374" s="1">
        <v>38468</v>
      </c>
      <c r="C9374" t="s">
        <v>16</v>
      </c>
      <c r="D9374" t="s">
        <v>706</v>
      </c>
      <c r="E9374" t="s">
        <v>707</v>
      </c>
      <c r="G9374" t="s">
        <v>19</v>
      </c>
      <c r="H9374" t="s">
        <v>25</v>
      </c>
      <c r="I9374" t="s">
        <v>21</v>
      </c>
      <c r="J9374" t="s">
        <v>22</v>
      </c>
      <c r="K9374">
        <v>178</v>
      </c>
      <c r="L9374">
        <v>49</v>
      </c>
      <c r="M9374" t="s">
        <v>480</v>
      </c>
      <c r="N9374">
        <v>49</v>
      </c>
      <c r="P9374" cm="1">
        <f t="array" ref="P9374">IF(Q9374&gt;0,INDEX(Q9374:Q31098,MATCH(TRUE,INDEX(Q9374:Q31098="",,),0)-1),"")</f>
        <v>10</v>
      </c>
      <c r="Q9374">
        <f t="shared" si="152"/>
        <v>4</v>
      </c>
      <c r="R9374">
        <f t="shared" si="153"/>
        <v>0</v>
      </c>
    </row>
    <row r="9375" spans="1:18" x14ac:dyDescent="0.3">
      <c r="A9375" t="s">
        <v>603</v>
      </c>
      <c r="B9375" s="1">
        <v>38468</v>
      </c>
      <c r="C9375" t="s">
        <v>16</v>
      </c>
      <c r="D9375" t="s">
        <v>706</v>
      </c>
      <c r="E9375" t="s">
        <v>707</v>
      </c>
      <c r="G9375" t="s">
        <v>19</v>
      </c>
      <c r="H9375" t="s">
        <v>25</v>
      </c>
      <c r="I9375" t="s">
        <v>26</v>
      </c>
      <c r="J9375" t="s">
        <v>27</v>
      </c>
      <c r="K9375">
        <v>412</v>
      </c>
      <c r="L9375">
        <v>15.9</v>
      </c>
      <c r="M9375" t="s">
        <v>480</v>
      </c>
      <c r="N9375">
        <v>15.9</v>
      </c>
      <c r="P9375" cm="1">
        <f t="array" ref="P9375">IF(Q9375&gt;0,INDEX(Q9375:Q31099,MATCH(TRUE,INDEX(Q9375:Q31099="",,),0)-1),"")</f>
        <v>10</v>
      </c>
      <c r="Q9375">
        <f t="shared" si="152"/>
        <v>4</v>
      </c>
      <c r="R9375">
        <f t="shared" si="153"/>
        <v>0</v>
      </c>
    </row>
    <row r="9376" spans="1:18" x14ac:dyDescent="0.3">
      <c r="A9376" t="s">
        <v>603</v>
      </c>
      <c r="B9376" s="1">
        <v>38468</v>
      </c>
      <c r="C9376" t="s">
        <v>16</v>
      </c>
      <c r="D9376" t="s">
        <v>706</v>
      </c>
      <c r="E9376" t="s">
        <v>707</v>
      </c>
      <c r="G9376" t="s">
        <v>19</v>
      </c>
      <c r="H9376" t="s">
        <v>43</v>
      </c>
      <c r="I9376" t="s">
        <v>26</v>
      </c>
      <c r="J9376" t="s">
        <v>27</v>
      </c>
      <c r="K9376">
        <v>1096</v>
      </c>
      <c r="L9376">
        <v>9.3000000000000007</v>
      </c>
      <c r="M9376" t="s">
        <v>480</v>
      </c>
      <c r="N9376">
        <v>59.07</v>
      </c>
      <c r="P9376" cm="1">
        <f t="array" ref="P9376">IF(Q9376&gt;0,INDEX(Q9376:Q31100,MATCH(TRUE,INDEX(Q9376:Q31100="",,),0)-1),"")</f>
        <v>10</v>
      </c>
      <c r="Q9376">
        <f t="shared" si="152"/>
        <v>4</v>
      </c>
      <c r="R9376">
        <f t="shared" si="153"/>
        <v>0</v>
      </c>
    </row>
    <row r="9377" spans="1:18" x14ac:dyDescent="0.3">
      <c r="A9377" t="s">
        <v>603</v>
      </c>
      <c r="B9377" s="1">
        <v>38468</v>
      </c>
      <c r="C9377" t="s">
        <v>16</v>
      </c>
      <c r="D9377" t="s">
        <v>706</v>
      </c>
      <c r="E9377" t="s">
        <v>707</v>
      </c>
      <c r="G9377" s="6" t="s">
        <v>29</v>
      </c>
      <c r="H9377" t="s">
        <v>30</v>
      </c>
      <c r="I9377" t="s">
        <v>21</v>
      </c>
      <c r="J9377" t="s">
        <v>22</v>
      </c>
      <c r="K9377">
        <v>33.299999999999997</v>
      </c>
      <c r="L9377">
        <v>72</v>
      </c>
      <c r="M9377" t="s">
        <v>480</v>
      </c>
      <c r="N9377">
        <v>72</v>
      </c>
      <c r="P9377" cm="1">
        <f t="array" ref="P9377">IF(Q9377&gt;0,INDEX(Q9377:Q31101,MATCH(TRUE,INDEX(Q9377:Q31101="",,),0)-1),"")</f>
        <v>10</v>
      </c>
      <c r="Q9377">
        <f t="shared" si="152"/>
        <v>4</v>
      </c>
      <c r="R9377">
        <f t="shared" si="153"/>
        <v>0</v>
      </c>
    </row>
    <row r="9378" spans="1:18" x14ac:dyDescent="0.3">
      <c r="A9378" t="s">
        <v>603</v>
      </c>
      <c r="B9378" s="1">
        <v>38468</v>
      </c>
      <c r="C9378" t="s">
        <v>16</v>
      </c>
      <c r="D9378" t="s">
        <v>706</v>
      </c>
      <c r="E9378" t="s">
        <v>707</v>
      </c>
      <c r="G9378" s="6" t="s">
        <v>29</v>
      </c>
      <c r="H9378" t="s">
        <v>126</v>
      </c>
      <c r="I9378" t="s">
        <v>21</v>
      </c>
      <c r="J9378" t="s">
        <v>22</v>
      </c>
      <c r="K9378">
        <v>126.2</v>
      </c>
      <c r="L9378">
        <v>40</v>
      </c>
      <c r="M9378" t="s">
        <v>480</v>
      </c>
      <c r="N9378">
        <v>40</v>
      </c>
      <c r="P9378" cm="1">
        <f t="array" ref="P9378">IF(Q9378&gt;0,INDEX(Q9378:Q31102,MATCH(TRUE,INDEX(Q9378:Q31102="",,),0)-1),"")</f>
        <v>10</v>
      </c>
      <c r="Q9378">
        <f t="shared" si="152"/>
        <v>4</v>
      </c>
      <c r="R9378">
        <f t="shared" si="153"/>
        <v>0</v>
      </c>
    </row>
    <row r="9379" spans="1:18" x14ac:dyDescent="0.3">
      <c r="A9379" t="s">
        <v>603</v>
      </c>
      <c r="B9379" s="1">
        <v>38468</v>
      </c>
      <c r="C9379" t="s">
        <v>16</v>
      </c>
      <c r="D9379" t="s">
        <v>706</v>
      </c>
      <c r="E9379" t="s">
        <v>707</v>
      </c>
      <c r="G9379" s="6" t="s">
        <v>29</v>
      </c>
      <c r="H9379" t="s">
        <v>43</v>
      </c>
      <c r="I9379" t="s">
        <v>21</v>
      </c>
      <c r="J9379" t="s">
        <v>22</v>
      </c>
      <c r="K9379">
        <v>16.899999999999999</v>
      </c>
      <c r="L9379">
        <v>126</v>
      </c>
      <c r="M9379" t="s">
        <v>480</v>
      </c>
      <c r="N9379">
        <v>126</v>
      </c>
      <c r="P9379" cm="1">
        <f t="array" ref="P9379">IF(Q9379&gt;0,INDEX(Q9379:Q31103,MATCH(TRUE,INDEX(Q9379:Q31103="",,),0)-1),"")</f>
        <v>10</v>
      </c>
      <c r="Q9379">
        <f t="shared" si="152"/>
        <v>4</v>
      </c>
      <c r="R9379">
        <f t="shared" si="153"/>
        <v>0</v>
      </c>
    </row>
    <row r="9380" spans="1:18" x14ac:dyDescent="0.3">
      <c r="A9380" t="s">
        <v>603</v>
      </c>
      <c r="B9380" s="1">
        <v>38468</v>
      </c>
      <c r="C9380" t="s">
        <v>16</v>
      </c>
      <c r="D9380" t="s">
        <v>706</v>
      </c>
      <c r="E9380" t="s">
        <v>707</v>
      </c>
      <c r="G9380" s="6" t="s">
        <v>29</v>
      </c>
      <c r="H9380" t="s">
        <v>30</v>
      </c>
      <c r="I9380" t="s">
        <v>26</v>
      </c>
      <c r="J9380" t="s">
        <v>27</v>
      </c>
      <c r="K9380">
        <v>183</v>
      </c>
      <c r="L9380">
        <v>9.6</v>
      </c>
      <c r="M9380" t="s">
        <v>480</v>
      </c>
      <c r="N9380">
        <v>9.6</v>
      </c>
      <c r="P9380" cm="1">
        <f t="array" ref="P9380">IF(Q9380&gt;0,INDEX(Q9380:Q31104,MATCH(TRUE,INDEX(Q9380:Q31104="",,),0)-1),"")</f>
        <v>10</v>
      </c>
      <c r="Q9380">
        <f t="shared" si="152"/>
        <v>4</v>
      </c>
      <c r="R9380">
        <f t="shared" si="153"/>
        <v>0</v>
      </c>
    </row>
    <row r="9381" spans="1:18" x14ac:dyDescent="0.3">
      <c r="A9381" t="s">
        <v>603</v>
      </c>
      <c r="B9381" s="1">
        <v>38468</v>
      </c>
      <c r="C9381" t="s">
        <v>16</v>
      </c>
      <c r="D9381" t="s">
        <v>706</v>
      </c>
      <c r="E9381" t="s">
        <v>707</v>
      </c>
      <c r="G9381" t="s">
        <v>19</v>
      </c>
      <c r="H9381" t="s">
        <v>20</v>
      </c>
      <c r="I9381" t="s">
        <v>21</v>
      </c>
      <c r="J9381" t="s">
        <v>22</v>
      </c>
      <c r="K9381">
        <v>124.6</v>
      </c>
      <c r="L9381">
        <v>207</v>
      </c>
      <c r="M9381" t="s">
        <v>32</v>
      </c>
      <c r="N9381">
        <v>378</v>
      </c>
      <c r="P9381" cm="1">
        <f t="array" ref="P9381">IF(Q9381&gt;0,INDEX(Q9381:Q31105,MATCH(TRUE,INDEX(Q9381:Q31105="",,),0)-1),"")</f>
        <v>10</v>
      </c>
      <c r="Q9381">
        <f t="shared" si="152"/>
        <v>5</v>
      </c>
      <c r="R9381">
        <f t="shared" si="153"/>
        <v>0</v>
      </c>
    </row>
    <row r="9382" spans="1:18" x14ac:dyDescent="0.3">
      <c r="A9382" t="s">
        <v>603</v>
      </c>
      <c r="B9382" s="1">
        <v>38468</v>
      </c>
      <c r="C9382" t="s">
        <v>16</v>
      </c>
      <c r="D9382" t="s">
        <v>706</v>
      </c>
      <c r="E9382" t="s">
        <v>707</v>
      </c>
      <c r="G9382" t="s">
        <v>19</v>
      </c>
      <c r="H9382" t="s">
        <v>25</v>
      </c>
      <c r="I9382" t="s">
        <v>21</v>
      </c>
      <c r="J9382" t="s">
        <v>22</v>
      </c>
      <c r="K9382">
        <v>178</v>
      </c>
      <c r="L9382">
        <v>49</v>
      </c>
      <c r="M9382" t="s">
        <v>32</v>
      </c>
      <c r="N9382">
        <v>90</v>
      </c>
      <c r="P9382" cm="1">
        <f t="array" ref="P9382">IF(Q9382&gt;0,INDEX(Q9382:Q31106,MATCH(TRUE,INDEX(Q9382:Q31106="",,),0)-1),"")</f>
        <v>10</v>
      </c>
      <c r="Q9382">
        <f t="shared" si="152"/>
        <v>5</v>
      </c>
      <c r="R9382">
        <f t="shared" si="153"/>
        <v>0</v>
      </c>
    </row>
    <row r="9383" spans="1:18" x14ac:dyDescent="0.3">
      <c r="A9383" t="s">
        <v>603</v>
      </c>
      <c r="B9383" s="1">
        <v>38468</v>
      </c>
      <c r="C9383" t="s">
        <v>16</v>
      </c>
      <c r="D9383" t="s">
        <v>706</v>
      </c>
      <c r="E9383" t="s">
        <v>707</v>
      </c>
      <c r="G9383" t="s">
        <v>19</v>
      </c>
      <c r="H9383" t="s">
        <v>25</v>
      </c>
      <c r="I9383" t="s">
        <v>26</v>
      </c>
      <c r="J9383" t="s">
        <v>27</v>
      </c>
      <c r="K9383">
        <v>412</v>
      </c>
      <c r="L9383">
        <v>15.9</v>
      </c>
      <c r="M9383" t="s">
        <v>32</v>
      </c>
      <c r="N9383">
        <v>42</v>
      </c>
      <c r="P9383" cm="1">
        <f t="array" ref="P9383">IF(Q9383&gt;0,INDEX(Q9383:Q31107,MATCH(TRUE,INDEX(Q9383:Q31107="",,),0)-1),"")</f>
        <v>10</v>
      </c>
      <c r="Q9383">
        <f t="shared" si="152"/>
        <v>5</v>
      </c>
      <c r="R9383">
        <f t="shared" si="153"/>
        <v>0</v>
      </c>
    </row>
    <row r="9384" spans="1:18" x14ac:dyDescent="0.3">
      <c r="A9384" t="s">
        <v>603</v>
      </c>
      <c r="B9384" s="1">
        <v>38468</v>
      </c>
      <c r="C9384" t="s">
        <v>16</v>
      </c>
      <c r="D9384" t="s">
        <v>706</v>
      </c>
      <c r="E9384" t="s">
        <v>707</v>
      </c>
      <c r="G9384" t="s">
        <v>19</v>
      </c>
      <c r="H9384" t="s">
        <v>43</v>
      </c>
      <c r="I9384" t="s">
        <v>26</v>
      </c>
      <c r="J9384" t="s">
        <v>27</v>
      </c>
      <c r="K9384">
        <v>1096</v>
      </c>
      <c r="L9384">
        <v>9.3000000000000007</v>
      </c>
      <c r="M9384" t="s">
        <v>32</v>
      </c>
      <c r="N9384">
        <v>21.05</v>
      </c>
      <c r="P9384" cm="1">
        <f t="array" ref="P9384">IF(Q9384&gt;0,INDEX(Q9384:Q31108,MATCH(TRUE,INDEX(Q9384:Q31108="",,),0)-1),"")</f>
        <v>10</v>
      </c>
      <c r="Q9384">
        <f t="shared" si="152"/>
        <v>5</v>
      </c>
      <c r="R9384">
        <f t="shared" si="153"/>
        <v>0</v>
      </c>
    </row>
    <row r="9385" spans="1:18" x14ac:dyDescent="0.3">
      <c r="A9385" t="s">
        <v>603</v>
      </c>
      <c r="B9385" s="1">
        <v>38468</v>
      </c>
      <c r="C9385" t="s">
        <v>16</v>
      </c>
      <c r="D9385" t="s">
        <v>706</v>
      </c>
      <c r="E9385" t="s">
        <v>707</v>
      </c>
      <c r="G9385" s="6" t="s">
        <v>29</v>
      </c>
      <c r="H9385" t="s">
        <v>30</v>
      </c>
      <c r="I9385" t="s">
        <v>21</v>
      </c>
      <c r="J9385" t="s">
        <v>22</v>
      </c>
      <c r="K9385">
        <v>33.299999999999997</v>
      </c>
      <c r="L9385">
        <v>72</v>
      </c>
      <c r="M9385" t="s">
        <v>32</v>
      </c>
      <c r="N9385">
        <v>72</v>
      </c>
      <c r="P9385" cm="1">
        <f t="array" ref="P9385">IF(Q9385&gt;0,INDEX(Q9385:Q31109,MATCH(TRUE,INDEX(Q9385:Q31109="",,),0)-1),"")</f>
        <v>10</v>
      </c>
      <c r="Q9385">
        <f t="shared" si="152"/>
        <v>5</v>
      </c>
      <c r="R9385">
        <f t="shared" si="153"/>
        <v>0</v>
      </c>
    </row>
    <row r="9386" spans="1:18" x14ac:dyDescent="0.3">
      <c r="A9386" t="s">
        <v>603</v>
      </c>
      <c r="B9386" s="1">
        <v>38468</v>
      </c>
      <c r="C9386" t="s">
        <v>16</v>
      </c>
      <c r="D9386" t="s">
        <v>706</v>
      </c>
      <c r="E9386" t="s">
        <v>707</v>
      </c>
      <c r="G9386" s="6" t="s">
        <v>29</v>
      </c>
      <c r="H9386" t="s">
        <v>126</v>
      </c>
      <c r="I9386" t="s">
        <v>21</v>
      </c>
      <c r="J9386" t="s">
        <v>22</v>
      </c>
      <c r="K9386">
        <v>126.2</v>
      </c>
      <c r="L9386">
        <v>40</v>
      </c>
      <c r="M9386" t="s">
        <v>32</v>
      </c>
      <c r="N9386">
        <v>40</v>
      </c>
      <c r="P9386" cm="1">
        <f t="array" ref="P9386">IF(Q9386&gt;0,INDEX(Q9386:Q31110,MATCH(TRUE,INDEX(Q9386:Q31110="",,),0)-1),"")</f>
        <v>10</v>
      </c>
      <c r="Q9386">
        <f t="shared" si="152"/>
        <v>5</v>
      </c>
      <c r="R9386">
        <f t="shared" si="153"/>
        <v>0</v>
      </c>
    </row>
    <row r="9387" spans="1:18" x14ac:dyDescent="0.3">
      <c r="A9387" t="s">
        <v>603</v>
      </c>
      <c r="B9387" s="1">
        <v>38468</v>
      </c>
      <c r="C9387" t="s">
        <v>16</v>
      </c>
      <c r="D9387" t="s">
        <v>706</v>
      </c>
      <c r="E9387" t="s">
        <v>707</v>
      </c>
      <c r="G9387" s="6" t="s">
        <v>29</v>
      </c>
      <c r="H9387" t="s">
        <v>43</v>
      </c>
      <c r="I9387" t="s">
        <v>21</v>
      </c>
      <c r="J9387" t="s">
        <v>22</v>
      </c>
      <c r="K9387">
        <v>16.899999999999999</v>
      </c>
      <c r="L9387">
        <v>126</v>
      </c>
      <c r="M9387" t="s">
        <v>32</v>
      </c>
      <c r="N9387">
        <v>126</v>
      </c>
      <c r="P9387" cm="1">
        <f t="array" ref="P9387">IF(Q9387&gt;0,INDEX(Q9387:Q31111,MATCH(TRUE,INDEX(Q9387:Q31111="",,),0)-1),"")</f>
        <v>10</v>
      </c>
      <c r="Q9387">
        <f t="shared" si="152"/>
        <v>5</v>
      </c>
      <c r="R9387">
        <f t="shared" si="153"/>
        <v>0</v>
      </c>
    </row>
    <row r="9388" spans="1:18" x14ac:dyDescent="0.3">
      <c r="A9388" t="s">
        <v>603</v>
      </c>
      <c r="B9388" s="1">
        <v>38468</v>
      </c>
      <c r="C9388" t="s">
        <v>16</v>
      </c>
      <c r="D9388" t="s">
        <v>706</v>
      </c>
      <c r="E9388" t="s">
        <v>707</v>
      </c>
      <c r="G9388" s="6" t="s">
        <v>29</v>
      </c>
      <c r="H9388" t="s">
        <v>30</v>
      </c>
      <c r="I9388" t="s">
        <v>26</v>
      </c>
      <c r="J9388" t="s">
        <v>27</v>
      </c>
      <c r="K9388">
        <v>183</v>
      </c>
      <c r="L9388">
        <v>9.6</v>
      </c>
      <c r="M9388" t="s">
        <v>32</v>
      </c>
      <c r="N9388">
        <v>9.6</v>
      </c>
      <c r="P9388" cm="1">
        <f t="array" ref="P9388">IF(Q9388&gt;0,INDEX(Q9388:Q31112,MATCH(TRUE,INDEX(Q9388:Q31112="",,),0)-1),"")</f>
        <v>10</v>
      </c>
      <c r="Q9388">
        <f t="shared" si="152"/>
        <v>5</v>
      </c>
      <c r="R9388">
        <f t="shared" si="153"/>
        <v>0</v>
      </c>
    </row>
    <row r="9389" spans="1:18" x14ac:dyDescent="0.3">
      <c r="A9389" t="s">
        <v>603</v>
      </c>
      <c r="B9389" s="1">
        <v>38468</v>
      </c>
      <c r="C9389" t="s">
        <v>16</v>
      </c>
      <c r="D9389" t="s">
        <v>706</v>
      </c>
      <c r="E9389" t="s">
        <v>707</v>
      </c>
      <c r="G9389" t="s">
        <v>19</v>
      </c>
      <c r="H9389" t="s">
        <v>20</v>
      </c>
      <c r="I9389" t="s">
        <v>21</v>
      </c>
      <c r="J9389" t="s">
        <v>22</v>
      </c>
      <c r="K9389">
        <v>124.6</v>
      </c>
      <c r="L9389">
        <v>207</v>
      </c>
      <c r="M9389" t="s">
        <v>31</v>
      </c>
      <c r="N9389">
        <v>575.86</v>
      </c>
      <c r="P9389" cm="1">
        <f t="array" ref="P9389">IF(Q9389&gt;0,INDEX(Q9389:Q31113,MATCH(TRUE,INDEX(Q9389:Q31113="",,),0)-1),"")</f>
        <v>10</v>
      </c>
      <c r="Q9389">
        <f t="shared" si="152"/>
        <v>6</v>
      </c>
      <c r="R9389">
        <f t="shared" si="153"/>
        <v>0</v>
      </c>
    </row>
    <row r="9390" spans="1:18" x14ac:dyDescent="0.3">
      <c r="A9390" t="s">
        <v>603</v>
      </c>
      <c r="B9390" s="1">
        <v>38468</v>
      </c>
      <c r="C9390" t="s">
        <v>16</v>
      </c>
      <c r="D9390" t="s">
        <v>706</v>
      </c>
      <c r="E9390" t="s">
        <v>707</v>
      </c>
      <c r="G9390" t="s">
        <v>19</v>
      </c>
      <c r="H9390" t="s">
        <v>25</v>
      </c>
      <c r="I9390" t="s">
        <v>21</v>
      </c>
      <c r="J9390" t="s">
        <v>22</v>
      </c>
      <c r="K9390">
        <v>178</v>
      </c>
      <c r="L9390">
        <v>49</v>
      </c>
      <c r="M9390" t="s">
        <v>31</v>
      </c>
      <c r="N9390">
        <v>49</v>
      </c>
      <c r="P9390" cm="1">
        <f t="array" ref="P9390">IF(Q9390&gt;0,INDEX(Q9390:Q31114,MATCH(TRUE,INDEX(Q9390:Q31114="",,),0)-1),"")</f>
        <v>10</v>
      </c>
      <c r="Q9390">
        <f t="shared" si="152"/>
        <v>6</v>
      </c>
      <c r="R9390">
        <f t="shared" si="153"/>
        <v>0</v>
      </c>
    </row>
    <row r="9391" spans="1:18" x14ac:dyDescent="0.3">
      <c r="A9391" t="s">
        <v>603</v>
      </c>
      <c r="B9391" s="1">
        <v>38468</v>
      </c>
      <c r="C9391" t="s">
        <v>16</v>
      </c>
      <c r="D9391" t="s">
        <v>706</v>
      </c>
      <c r="E9391" t="s">
        <v>707</v>
      </c>
      <c r="G9391" t="s">
        <v>19</v>
      </c>
      <c r="H9391" t="s">
        <v>25</v>
      </c>
      <c r="I9391" t="s">
        <v>26</v>
      </c>
      <c r="J9391" t="s">
        <v>27</v>
      </c>
      <c r="K9391">
        <v>412</v>
      </c>
      <c r="L9391">
        <v>15.9</v>
      </c>
      <c r="M9391" t="s">
        <v>31</v>
      </c>
      <c r="N9391">
        <v>15.9</v>
      </c>
      <c r="P9391" cm="1">
        <f t="array" ref="P9391">IF(Q9391&gt;0,INDEX(Q9391:Q31115,MATCH(TRUE,INDEX(Q9391:Q31115="",,),0)-1),"")</f>
        <v>10</v>
      </c>
      <c r="Q9391">
        <f t="shared" si="152"/>
        <v>6</v>
      </c>
      <c r="R9391">
        <f t="shared" si="153"/>
        <v>0</v>
      </c>
    </row>
    <row r="9392" spans="1:18" x14ac:dyDescent="0.3">
      <c r="A9392" t="s">
        <v>603</v>
      </c>
      <c r="B9392" s="1">
        <v>38468</v>
      </c>
      <c r="C9392" t="s">
        <v>16</v>
      </c>
      <c r="D9392" t="s">
        <v>706</v>
      </c>
      <c r="E9392" t="s">
        <v>707</v>
      </c>
      <c r="G9392" t="s">
        <v>19</v>
      </c>
      <c r="H9392" t="s">
        <v>43</v>
      </c>
      <c r="I9392" t="s">
        <v>26</v>
      </c>
      <c r="J9392" t="s">
        <v>27</v>
      </c>
      <c r="K9392">
        <v>1096</v>
      </c>
      <c r="L9392">
        <v>9.3000000000000007</v>
      </c>
      <c r="M9392" t="s">
        <v>31</v>
      </c>
      <c r="N9392">
        <v>9.3000000000000007</v>
      </c>
      <c r="P9392" cm="1">
        <f t="array" ref="P9392">IF(Q9392&gt;0,INDEX(Q9392:Q31116,MATCH(TRUE,INDEX(Q9392:Q31116="",,),0)-1),"")</f>
        <v>10</v>
      </c>
      <c r="Q9392">
        <f t="shared" si="152"/>
        <v>6</v>
      </c>
      <c r="R9392">
        <f t="shared" si="153"/>
        <v>0</v>
      </c>
    </row>
    <row r="9393" spans="1:18" x14ac:dyDescent="0.3">
      <c r="A9393" t="s">
        <v>603</v>
      </c>
      <c r="B9393" s="1">
        <v>38468</v>
      </c>
      <c r="C9393" t="s">
        <v>16</v>
      </c>
      <c r="D9393" t="s">
        <v>706</v>
      </c>
      <c r="E9393" t="s">
        <v>707</v>
      </c>
      <c r="G9393" s="6" t="s">
        <v>29</v>
      </c>
      <c r="H9393" t="s">
        <v>30</v>
      </c>
      <c r="I9393" t="s">
        <v>21</v>
      </c>
      <c r="J9393" t="s">
        <v>22</v>
      </c>
      <c r="K9393">
        <v>33.299999999999997</v>
      </c>
      <c r="L9393">
        <v>72</v>
      </c>
      <c r="M9393" t="s">
        <v>31</v>
      </c>
      <c r="N9393">
        <v>72</v>
      </c>
      <c r="P9393" cm="1">
        <f t="array" ref="P9393">IF(Q9393&gt;0,INDEX(Q9393:Q31117,MATCH(TRUE,INDEX(Q9393:Q31117="",,),0)-1),"")</f>
        <v>10</v>
      </c>
      <c r="Q9393">
        <f t="shared" si="152"/>
        <v>6</v>
      </c>
      <c r="R9393">
        <f t="shared" si="153"/>
        <v>0</v>
      </c>
    </row>
    <row r="9394" spans="1:18" x14ac:dyDescent="0.3">
      <c r="A9394" t="s">
        <v>603</v>
      </c>
      <c r="B9394" s="1">
        <v>38468</v>
      </c>
      <c r="C9394" t="s">
        <v>16</v>
      </c>
      <c r="D9394" t="s">
        <v>706</v>
      </c>
      <c r="E9394" t="s">
        <v>707</v>
      </c>
      <c r="G9394" s="6" t="s">
        <v>29</v>
      </c>
      <c r="H9394" t="s">
        <v>126</v>
      </c>
      <c r="I9394" t="s">
        <v>21</v>
      </c>
      <c r="J9394" t="s">
        <v>22</v>
      </c>
      <c r="K9394">
        <v>126.2</v>
      </c>
      <c r="L9394">
        <v>40</v>
      </c>
      <c r="M9394" t="s">
        <v>31</v>
      </c>
      <c r="N9394">
        <v>40</v>
      </c>
      <c r="P9394" cm="1">
        <f t="array" ref="P9394">IF(Q9394&gt;0,INDEX(Q9394:Q31118,MATCH(TRUE,INDEX(Q9394:Q31118="",,),0)-1),"")</f>
        <v>10</v>
      </c>
      <c r="Q9394">
        <f t="shared" si="152"/>
        <v>6</v>
      </c>
      <c r="R9394">
        <f t="shared" si="153"/>
        <v>0</v>
      </c>
    </row>
    <row r="9395" spans="1:18" x14ac:dyDescent="0.3">
      <c r="A9395" t="s">
        <v>603</v>
      </c>
      <c r="B9395" s="1">
        <v>38468</v>
      </c>
      <c r="C9395" t="s">
        <v>16</v>
      </c>
      <c r="D9395" t="s">
        <v>706</v>
      </c>
      <c r="E9395" t="s">
        <v>707</v>
      </c>
      <c r="G9395" s="6" t="s">
        <v>29</v>
      </c>
      <c r="H9395" t="s">
        <v>43</v>
      </c>
      <c r="I9395" t="s">
        <v>21</v>
      </c>
      <c r="J9395" t="s">
        <v>22</v>
      </c>
      <c r="K9395">
        <v>16.899999999999999</v>
      </c>
      <c r="L9395">
        <v>126</v>
      </c>
      <c r="M9395" t="s">
        <v>31</v>
      </c>
      <c r="N9395">
        <v>126</v>
      </c>
      <c r="P9395" cm="1">
        <f t="array" ref="P9395">IF(Q9395&gt;0,INDEX(Q9395:Q31119,MATCH(TRUE,INDEX(Q9395:Q31119="",,),0)-1),"")</f>
        <v>10</v>
      </c>
      <c r="Q9395">
        <f t="shared" si="152"/>
        <v>6</v>
      </c>
      <c r="R9395">
        <f t="shared" si="153"/>
        <v>0</v>
      </c>
    </row>
    <row r="9396" spans="1:18" x14ac:dyDescent="0.3">
      <c r="A9396" t="s">
        <v>603</v>
      </c>
      <c r="B9396" s="1">
        <v>38468</v>
      </c>
      <c r="C9396" t="s">
        <v>16</v>
      </c>
      <c r="D9396" t="s">
        <v>706</v>
      </c>
      <c r="E9396" t="s">
        <v>707</v>
      </c>
      <c r="G9396" s="6" t="s">
        <v>29</v>
      </c>
      <c r="H9396" t="s">
        <v>30</v>
      </c>
      <c r="I9396" t="s">
        <v>26</v>
      </c>
      <c r="J9396" t="s">
        <v>27</v>
      </c>
      <c r="K9396">
        <v>183</v>
      </c>
      <c r="L9396">
        <v>9.6</v>
      </c>
      <c r="M9396" t="s">
        <v>31</v>
      </c>
      <c r="N9396">
        <v>9.6</v>
      </c>
      <c r="P9396" cm="1">
        <f t="array" ref="P9396">IF(Q9396&gt;0,INDEX(Q9396:Q31120,MATCH(TRUE,INDEX(Q9396:Q31120="",,),0)-1),"")</f>
        <v>10</v>
      </c>
      <c r="Q9396">
        <f t="shared" si="152"/>
        <v>6</v>
      </c>
      <c r="R9396">
        <f t="shared" si="153"/>
        <v>0</v>
      </c>
    </row>
    <row r="9397" spans="1:18" x14ac:dyDescent="0.3">
      <c r="A9397" t="s">
        <v>603</v>
      </c>
      <c r="B9397" s="1">
        <v>38468</v>
      </c>
      <c r="C9397" t="s">
        <v>16</v>
      </c>
      <c r="D9397" t="s">
        <v>706</v>
      </c>
      <c r="E9397" t="s">
        <v>707</v>
      </c>
      <c r="G9397" t="s">
        <v>19</v>
      </c>
      <c r="H9397" t="s">
        <v>20</v>
      </c>
      <c r="I9397" t="s">
        <v>21</v>
      </c>
      <c r="J9397" t="s">
        <v>22</v>
      </c>
      <c r="K9397">
        <v>124.6</v>
      </c>
      <c r="L9397">
        <v>207</v>
      </c>
      <c r="M9397" t="s">
        <v>86</v>
      </c>
      <c r="N9397">
        <v>485.53</v>
      </c>
      <c r="P9397" cm="1">
        <f t="array" ref="P9397">IF(Q9397&gt;0,INDEX(Q9397:Q31121,MATCH(TRUE,INDEX(Q9397:Q31121="",,),0)-1),"")</f>
        <v>10</v>
      </c>
      <c r="Q9397">
        <f t="shared" si="152"/>
        <v>7</v>
      </c>
      <c r="R9397">
        <f t="shared" si="153"/>
        <v>0</v>
      </c>
    </row>
    <row r="9398" spans="1:18" x14ac:dyDescent="0.3">
      <c r="A9398" t="s">
        <v>603</v>
      </c>
      <c r="B9398" s="1">
        <v>38468</v>
      </c>
      <c r="C9398" t="s">
        <v>16</v>
      </c>
      <c r="D9398" t="s">
        <v>706</v>
      </c>
      <c r="E9398" t="s">
        <v>707</v>
      </c>
      <c r="G9398" t="s">
        <v>19</v>
      </c>
      <c r="H9398" t="s">
        <v>25</v>
      </c>
      <c r="I9398" t="s">
        <v>21</v>
      </c>
      <c r="J9398" t="s">
        <v>22</v>
      </c>
      <c r="K9398">
        <v>178</v>
      </c>
      <c r="L9398">
        <v>49</v>
      </c>
      <c r="M9398" t="s">
        <v>86</v>
      </c>
      <c r="N9398">
        <v>65</v>
      </c>
      <c r="P9398" cm="1">
        <f t="array" ref="P9398">IF(Q9398&gt;0,INDEX(Q9398:Q31122,MATCH(TRUE,INDEX(Q9398:Q31122="",,),0)-1),"")</f>
        <v>10</v>
      </c>
      <c r="Q9398">
        <f t="shared" si="152"/>
        <v>7</v>
      </c>
      <c r="R9398">
        <f t="shared" si="153"/>
        <v>0</v>
      </c>
    </row>
    <row r="9399" spans="1:18" x14ac:dyDescent="0.3">
      <c r="A9399" t="s">
        <v>603</v>
      </c>
      <c r="B9399" s="1">
        <v>38468</v>
      </c>
      <c r="C9399" t="s">
        <v>16</v>
      </c>
      <c r="D9399" t="s">
        <v>706</v>
      </c>
      <c r="E9399" t="s">
        <v>707</v>
      </c>
      <c r="G9399" t="s">
        <v>19</v>
      </c>
      <c r="H9399" t="s">
        <v>25</v>
      </c>
      <c r="I9399" t="s">
        <v>26</v>
      </c>
      <c r="J9399" t="s">
        <v>27</v>
      </c>
      <c r="K9399">
        <v>412</v>
      </c>
      <c r="L9399">
        <v>15.9</v>
      </c>
      <c r="M9399" t="s">
        <v>86</v>
      </c>
      <c r="N9399">
        <v>15.9</v>
      </c>
      <c r="P9399" cm="1">
        <f t="array" ref="P9399">IF(Q9399&gt;0,INDEX(Q9399:Q31123,MATCH(TRUE,INDEX(Q9399:Q31123="",,),0)-1),"")</f>
        <v>10</v>
      </c>
      <c r="Q9399">
        <f t="shared" si="152"/>
        <v>7</v>
      </c>
      <c r="R9399">
        <f t="shared" si="153"/>
        <v>0</v>
      </c>
    </row>
    <row r="9400" spans="1:18" x14ac:dyDescent="0.3">
      <c r="A9400" t="s">
        <v>603</v>
      </c>
      <c r="B9400" s="1">
        <v>38468</v>
      </c>
      <c r="C9400" t="s">
        <v>16</v>
      </c>
      <c r="D9400" t="s">
        <v>706</v>
      </c>
      <c r="E9400" t="s">
        <v>707</v>
      </c>
      <c r="G9400" t="s">
        <v>19</v>
      </c>
      <c r="H9400" t="s">
        <v>43</v>
      </c>
      <c r="I9400" t="s">
        <v>26</v>
      </c>
      <c r="J9400" t="s">
        <v>27</v>
      </c>
      <c r="K9400">
        <v>1096</v>
      </c>
      <c r="L9400">
        <v>9.3000000000000007</v>
      </c>
      <c r="M9400" t="s">
        <v>86</v>
      </c>
      <c r="N9400">
        <v>9.3000000000000007</v>
      </c>
      <c r="P9400" cm="1">
        <f t="array" ref="P9400">IF(Q9400&gt;0,INDEX(Q9400:Q31124,MATCH(TRUE,INDEX(Q9400:Q31124="",,),0)-1),"")</f>
        <v>10</v>
      </c>
      <c r="Q9400">
        <f t="shared" si="152"/>
        <v>7</v>
      </c>
      <c r="R9400">
        <f t="shared" si="153"/>
        <v>0</v>
      </c>
    </row>
    <row r="9401" spans="1:18" x14ac:dyDescent="0.3">
      <c r="A9401" t="s">
        <v>603</v>
      </c>
      <c r="B9401" s="1">
        <v>38468</v>
      </c>
      <c r="C9401" t="s">
        <v>16</v>
      </c>
      <c r="D9401" t="s">
        <v>706</v>
      </c>
      <c r="E9401" t="s">
        <v>707</v>
      </c>
      <c r="G9401" s="6" t="s">
        <v>29</v>
      </c>
      <c r="H9401" t="s">
        <v>30</v>
      </c>
      <c r="I9401" t="s">
        <v>21</v>
      </c>
      <c r="J9401" t="s">
        <v>22</v>
      </c>
      <c r="K9401">
        <v>33.299999999999997</v>
      </c>
      <c r="L9401">
        <v>72</v>
      </c>
      <c r="M9401" t="s">
        <v>86</v>
      </c>
      <c r="N9401">
        <v>72</v>
      </c>
      <c r="P9401" cm="1">
        <f t="array" ref="P9401">IF(Q9401&gt;0,INDEX(Q9401:Q31125,MATCH(TRUE,INDEX(Q9401:Q31125="",,),0)-1),"")</f>
        <v>10</v>
      </c>
      <c r="Q9401">
        <f t="shared" si="152"/>
        <v>7</v>
      </c>
      <c r="R9401">
        <f t="shared" si="153"/>
        <v>0</v>
      </c>
    </row>
    <row r="9402" spans="1:18" x14ac:dyDescent="0.3">
      <c r="A9402" t="s">
        <v>603</v>
      </c>
      <c r="B9402" s="1">
        <v>38468</v>
      </c>
      <c r="C9402" t="s">
        <v>16</v>
      </c>
      <c r="D9402" t="s">
        <v>706</v>
      </c>
      <c r="E9402" t="s">
        <v>707</v>
      </c>
      <c r="G9402" s="6" t="s">
        <v>29</v>
      </c>
      <c r="H9402" t="s">
        <v>126</v>
      </c>
      <c r="I9402" t="s">
        <v>21</v>
      </c>
      <c r="J9402" t="s">
        <v>22</v>
      </c>
      <c r="K9402">
        <v>126.2</v>
      </c>
      <c r="L9402">
        <v>40</v>
      </c>
      <c r="M9402" t="s">
        <v>86</v>
      </c>
      <c r="N9402">
        <v>40</v>
      </c>
      <c r="P9402" cm="1">
        <f t="array" ref="P9402">IF(Q9402&gt;0,INDEX(Q9402:Q31126,MATCH(TRUE,INDEX(Q9402:Q31126="",,),0)-1),"")</f>
        <v>10</v>
      </c>
      <c r="Q9402">
        <f t="shared" si="152"/>
        <v>7</v>
      </c>
      <c r="R9402">
        <f t="shared" si="153"/>
        <v>0</v>
      </c>
    </row>
    <row r="9403" spans="1:18" x14ac:dyDescent="0.3">
      <c r="A9403" t="s">
        <v>603</v>
      </c>
      <c r="B9403" s="1">
        <v>38468</v>
      </c>
      <c r="C9403" t="s">
        <v>16</v>
      </c>
      <c r="D9403" t="s">
        <v>706</v>
      </c>
      <c r="E9403" t="s">
        <v>707</v>
      </c>
      <c r="G9403" s="6" t="s">
        <v>29</v>
      </c>
      <c r="H9403" t="s">
        <v>43</v>
      </c>
      <c r="I9403" t="s">
        <v>21</v>
      </c>
      <c r="J9403" t="s">
        <v>22</v>
      </c>
      <c r="K9403">
        <v>16.899999999999999</v>
      </c>
      <c r="L9403">
        <v>126</v>
      </c>
      <c r="M9403" t="s">
        <v>86</v>
      </c>
      <c r="N9403">
        <v>126</v>
      </c>
      <c r="P9403" cm="1">
        <f t="array" ref="P9403">IF(Q9403&gt;0,INDEX(Q9403:Q31127,MATCH(TRUE,INDEX(Q9403:Q31127="",,),0)-1),"")</f>
        <v>10</v>
      </c>
      <c r="Q9403">
        <f t="shared" si="152"/>
        <v>7</v>
      </c>
      <c r="R9403">
        <f t="shared" si="153"/>
        <v>0</v>
      </c>
    </row>
    <row r="9404" spans="1:18" x14ac:dyDescent="0.3">
      <c r="A9404" t="s">
        <v>603</v>
      </c>
      <c r="B9404" s="1">
        <v>38468</v>
      </c>
      <c r="C9404" t="s">
        <v>16</v>
      </c>
      <c r="D9404" t="s">
        <v>706</v>
      </c>
      <c r="E9404" t="s">
        <v>707</v>
      </c>
      <c r="G9404" s="6" t="s">
        <v>29</v>
      </c>
      <c r="H9404" t="s">
        <v>30</v>
      </c>
      <c r="I9404" t="s">
        <v>26</v>
      </c>
      <c r="J9404" t="s">
        <v>27</v>
      </c>
      <c r="K9404">
        <v>183</v>
      </c>
      <c r="L9404">
        <v>9.6</v>
      </c>
      <c r="M9404" t="s">
        <v>86</v>
      </c>
      <c r="N9404">
        <v>9.6</v>
      </c>
      <c r="P9404" cm="1">
        <f t="array" ref="P9404">IF(Q9404&gt;0,INDEX(Q9404:Q31128,MATCH(TRUE,INDEX(Q9404:Q31128="",,),0)-1),"")</f>
        <v>10</v>
      </c>
      <c r="Q9404">
        <f t="shared" si="152"/>
        <v>7</v>
      </c>
      <c r="R9404">
        <f t="shared" si="153"/>
        <v>0</v>
      </c>
    </row>
    <row r="9405" spans="1:18" x14ac:dyDescent="0.3">
      <c r="A9405" t="s">
        <v>603</v>
      </c>
      <c r="B9405" s="1">
        <v>38468</v>
      </c>
      <c r="C9405" t="s">
        <v>16</v>
      </c>
      <c r="D9405" t="s">
        <v>706</v>
      </c>
      <c r="E9405" t="s">
        <v>707</v>
      </c>
      <c r="G9405" t="s">
        <v>19</v>
      </c>
      <c r="H9405" t="s">
        <v>20</v>
      </c>
      <c r="I9405" t="s">
        <v>21</v>
      </c>
      <c r="J9405" t="s">
        <v>22</v>
      </c>
      <c r="K9405">
        <v>124.6</v>
      </c>
      <c r="L9405">
        <v>207</v>
      </c>
      <c r="M9405" t="s">
        <v>564</v>
      </c>
      <c r="N9405">
        <v>207</v>
      </c>
      <c r="P9405" cm="1">
        <f t="array" ref="P9405">IF(Q9405&gt;0,INDEX(Q9405:Q31129,MATCH(TRUE,INDEX(Q9405:Q31129="",,),0)-1),"")</f>
        <v>10</v>
      </c>
      <c r="Q9405">
        <f t="shared" si="152"/>
        <v>8</v>
      </c>
      <c r="R9405">
        <f t="shared" si="153"/>
        <v>0</v>
      </c>
    </row>
    <row r="9406" spans="1:18" x14ac:dyDescent="0.3">
      <c r="A9406" t="s">
        <v>603</v>
      </c>
      <c r="B9406" s="1">
        <v>38468</v>
      </c>
      <c r="C9406" t="s">
        <v>16</v>
      </c>
      <c r="D9406" t="s">
        <v>706</v>
      </c>
      <c r="E9406" t="s">
        <v>707</v>
      </c>
      <c r="G9406" t="s">
        <v>19</v>
      </c>
      <c r="H9406" t="s">
        <v>25</v>
      </c>
      <c r="I9406" t="s">
        <v>21</v>
      </c>
      <c r="J9406" t="s">
        <v>22</v>
      </c>
      <c r="K9406">
        <v>178</v>
      </c>
      <c r="L9406">
        <v>49</v>
      </c>
      <c r="M9406" t="s">
        <v>564</v>
      </c>
      <c r="N9406">
        <v>49</v>
      </c>
      <c r="P9406" cm="1">
        <f t="array" ref="P9406">IF(Q9406&gt;0,INDEX(Q9406:Q31130,MATCH(TRUE,INDEX(Q9406:Q31130="",,),0)-1),"")</f>
        <v>10</v>
      </c>
      <c r="Q9406">
        <f t="shared" si="152"/>
        <v>8</v>
      </c>
      <c r="R9406">
        <f t="shared" si="153"/>
        <v>0</v>
      </c>
    </row>
    <row r="9407" spans="1:18" x14ac:dyDescent="0.3">
      <c r="A9407" t="s">
        <v>603</v>
      </c>
      <c r="B9407" s="1">
        <v>38468</v>
      </c>
      <c r="C9407" t="s">
        <v>16</v>
      </c>
      <c r="D9407" t="s">
        <v>706</v>
      </c>
      <c r="E9407" t="s">
        <v>707</v>
      </c>
      <c r="G9407" t="s">
        <v>19</v>
      </c>
      <c r="H9407" t="s">
        <v>25</v>
      </c>
      <c r="I9407" t="s">
        <v>26</v>
      </c>
      <c r="J9407" t="s">
        <v>27</v>
      </c>
      <c r="K9407">
        <v>412</v>
      </c>
      <c r="L9407">
        <v>15.9</v>
      </c>
      <c r="M9407" t="s">
        <v>564</v>
      </c>
      <c r="N9407">
        <v>15.9</v>
      </c>
      <c r="P9407" cm="1">
        <f t="array" ref="P9407">IF(Q9407&gt;0,INDEX(Q9407:Q31131,MATCH(TRUE,INDEX(Q9407:Q31131="",,),0)-1),"")</f>
        <v>10</v>
      </c>
      <c r="Q9407">
        <f t="shared" si="152"/>
        <v>8</v>
      </c>
      <c r="R9407">
        <f t="shared" si="153"/>
        <v>0</v>
      </c>
    </row>
    <row r="9408" spans="1:18" x14ac:dyDescent="0.3">
      <c r="A9408" t="s">
        <v>603</v>
      </c>
      <c r="B9408" s="1">
        <v>38468</v>
      </c>
      <c r="C9408" t="s">
        <v>16</v>
      </c>
      <c r="D9408" t="s">
        <v>706</v>
      </c>
      <c r="E9408" t="s">
        <v>707</v>
      </c>
      <c r="G9408" t="s">
        <v>19</v>
      </c>
      <c r="H9408" t="s">
        <v>43</v>
      </c>
      <c r="I9408" t="s">
        <v>26</v>
      </c>
      <c r="J9408" t="s">
        <v>27</v>
      </c>
      <c r="K9408">
        <v>1096</v>
      </c>
      <c r="L9408">
        <v>9.3000000000000007</v>
      </c>
      <c r="M9408" t="s">
        <v>564</v>
      </c>
      <c r="N9408">
        <v>41.83</v>
      </c>
      <c r="P9408" cm="1">
        <f t="array" ref="P9408">IF(Q9408&gt;0,INDEX(Q9408:Q31132,MATCH(TRUE,INDEX(Q9408:Q31132="",,),0)-1),"")</f>
        <v>10</v>
      </c>
      <c r="Q9408">
        <f t="shared" si="152"/>
        <v>8</v>
      </c>
      <c r="R9408">
        <f t="shared" si="153"/>
        <v>0</v>
      </c>
    </row>
    <row r="9409" spans="1:18" x14ac:dyDescent="0.3">
      <c r="A9409" t="s">
        <v>603</v>
      </c>
      <c r="B9409" s="1">
        <v>38468</v>
      </c>
      <c r="C9409" t="s">
        <v>16</v>
      </c>
      <c r="D9409" t="s">
        <v>706</v>
      </c>
      <c r="E9409" t="s">
        <v>707</v>
      </c>
      <c r="G9409" s="6" t="s">
        <v>29</v>
      </c>
      <c r="H9409" t="s">
        <v>30</v>
      </c>
      <c r="I9409" t="s">
        <v>21</v>
      </c>
      <c r="J9409" t="s">
        <v>22</v>
      </c>
      <c r="K9409">
        <v>33.299999999999997</v>
      </c>
      <c r="L9409">
        <v>72</v>
      </c>
      <c r="M9409" t="s">
        <v>564</v>
      </c>
      <c r="N9409">
        <v>72</v>
      </c>
      <c r="P9409" cm="1">
        <f t="array" ref="P9409">IF(Q9409&gt;0,INDEX(Q9409:Q31133,MATCH(TRUE,INDEX(Q9409:Q31133="",,),0)-1),"")</f>
        <v>10</v>
      </c>
      <c r="Q9409">
        <f t="shared" si="152"/>
        <v>8</v>
      </c>
      <c r="R9409">
        <f t="shared" si="153"/>
        <v>0</v>
      </c>
    </row>
    <row r="9410" spans="1:18" x14ac:dyDescent="0.3">
      <c r="A9410" t="s">
        <v>603</v>
      </c>
      <c r="B9410" s="1">
        <v>38468</v>
      </c>
      <c r="C9410" t="s">
        <v>16</v>
      </c>
      <c r="D9410" t="s">
        <v>706</v>
      </c>
      <c r="E9410" t="s">
        <v>707</v>
      </c>
      <c r="G9410" s="6" t="s">
        <v>29</v>
      </c>
      <c r="H9410" t="s">
        <v>126</v>
      </c>
      <c r="I9410" t="s">
        <v>21</v>
      </c>
      <c r="J9410" t="s">
        <v>22</v>
      </c>
      <c r="K9410">
        <v>126.2</v>
      </c>
      <c r="L9410">
        <v>40</v>
      </c>
      <c r="M9410" t="s">
        <v>564</v>
      </c>
      <c r="N9410">
        <v>40</v>
      </c>
      <c r="P9410" cm="1">
        <f t="array" ref="P9410">IF(Q9410&gt;0,INDEX(Q9410:Q31134,MATCH(TRUE,INDEX(Q9410:Q31134="",,),0)-1),"")</f>
        <v>10</v>
      </c>
      <c r="Q9410">
        <f t="shared" si="152"/>
        <v>8</v>
      </c>
      <c r="R9410">
        <f t="shared" si="153"/>
        <v>0</v>
      </c>
    </row>
    <row r="9411" spans="1:18" x14ac:dyDescent="0.3">
      <c r="A9411" t="s">
        <v>603</v>
      </c>
      <c r="B9411" s="1">
        <v>38468</v>
      </c>
      <c r="C9411" t="s">
        <v>16</v>
      </c>
      <c r="D9411" t="s">
        <v>706</v>
      </c>
      <c r="E9411" t="s">
        <v>707</v>
      </c>
      <c r="G9411" s="6" t="s">
        <v>29</v>
      </c>
      <c r="H9411" t="s">
        <v>43</v>
      </c>
      <c r="I9411" t="s">
        <v>21</v>
      </c>
      <c r="J9411" t="s">
        <v>22</v>
      </c>
      <c r="K9411">
        <v>16.899999999999999</v>
      </c>
      <c r="L9411">
        <v>126</v>
      </c>
      <c r="M9411" t="s">
        <v>564</v>
      </c>
      <c r="N9411">
        <v>126</v>
      </c>
      <c r="P9411" cm="1">
        <f t="array" ref="P9411">IF(Q9411&gt;0,INDEX(Q9411:Q31135,MATCH(TRUE,INDEX(Q9411:Q31135="",,),0)-1),"")</f>
        <v>10</v>
      </c>
      <c r="Q9411">
        <f t="shared" si="152"/>
        <v>8</v>
      </c>
      <c r="R9411">
        <f t="shared" si="153"/>
        <v>0</v>
      </c>
    </row>
    <row r="9412" spans="1:18" x14ac:dyDescent="0.3">
      <c r="A9412" t="s">
        <v>603</v>
      </c>
      <c r="B9412" s="1">
        <v>38468</v>
      </c>
      <c r="C9412" t="s">
        <v>16</v>
      </c>
      <c r="D9412" t="s">
        <v>706</v>
      </c>
      <c r="E9412" t="s">
        <v>707</v>
      </c>
      <c r="G9412" s="6" t="s">
        <v>29</v>
      </c>
      <c r="H9412" t="s">
        <v>30</v>
      </c>
      <c r="I9412" t="s">
        <v>26</v>
      </c>
      <c r="J9412" t="s">
        <v>27</v>
      </c>
      <c r="K9412">
        <v>183</v>
      </c>
      <c r="L9412">
        <v>9.6</v>
      </c>
      <c r="M9412" t="s">
        <v>564</v>
      </c>
      <c r="N9412">
        <v>9.6</v>
      </c>
      <c r="P9412" cm="1">
        <f t="array" ref="P9412">IF(Q9412&gt;0,INDEX(Q9412:Q31136,MATCH(TRUE,INDEX(Q9412:Q31136="",,),0)-1),"")</f>
        <v>10</v>
      </c>
      <c r="Q9412">
        <f t="shared" si="152"/>
        <v>8</v>
      </c>
      <c r="R9412">
        <f t="shared" si="153"/>
        <v>0</v>
      </c>
    </row>
    <row r="9413" spans="1:18" x14ac:dyDescent="0.3">
      <c r="A9413" t="s">
        <v>603</v>
      </c>
      <c r="B9413" s="1">
        <v>38468</v>
      </c>
      <c r="C9413" t="s">
        <v>16</v>
      </c>
      <c r="D9413" t="s">
        <v>706</v>
      </c>
      <c r="E9413" t="s">
        <v>707</v>
      </c>
      <c r="G9413" t="s">
        <v>19</v>
      </c>
      <c r="H9413" t="s">
        <v>20</v>
      </c>
      <c r="I9413" t="s">
        <v>21</v>
      </c>
      <c r="J9413" t="s">
        <v>22</v>
      </c>
      <c r="K9413">
        <v>124.6</v>
      </c>
      <c r="L9413">
        <v>207</v>
      </c>
      <c r="M9413" t="s">
        <v>708</v>
      </c>
      <c r="N9413">
        <v>250</v>
      </c>
      <c r="P9413" cm="1">
        <f t="array" ref="P9413">IF(Q9413&gt;0,INDEX(Q9413:Q31137,MATCH(TRUE,INDEX(Q9413:Q31137="",,),0)-1),"")</f>
        <v>10</v>
      </c>
      <c r="Q9413">
        <f t="shared" si="152"/>
        <v>9</v>
      </c>
      <c r="R9413">
        <f t="shared" si="153"/>
        <v>0</v>
      </c>
    </row>
    <row r="9414" spans="1:18" x14ac:dyDescent="0.3">
      <c r="A9414" t="s">
        <v>603</v>
      </c>
      <c r="B9414" s="1">
        <v>38468</v>
      </c>
      <c r="C9414" t="s">
        <v>16</v>
      </c>
      <c r="D9414" t="s">
        <v>706</v>
      </c>
      <c r="E9414" t="s">
        <v>707</v>
      </c>
      <c r="G9414" t="s">
        <v>19</v>
      </c>
      <c r="H9414" t="s">
        <v>25</v>
      </c>
      <c r="I9414" t="s">
        <v>21</v>
      </c>
      <c r="J9414" t="s">
        <v>22</v>
      </c>
      <c r="K9414">
        <v>178</v>
      </c>
      <c r="L9414">
        <v>49</v>
      </c>
      <c r="M9414" t="s">
        <v>708</v>
      </c>
      <c r="N9414">
        <v>72</v>
      </c>
      <c r="P9414" cm="1">
        <f t="array" ref="P9414">IF(Q9414&gt;0,INDEX(Q9414:Q31138,MATCH(TRUE,INDEX(Q9414:Q31138="",,),0)-1),"")</f>
        <v>10</v>
      </c>
      <c r="Q9414">
        <f t="shared" si="152"/>
        <v>9</v>
      </c>
      <c r="R9414">
        <f t="shared" si="153"/>
        <v>0</v>
      </c>
    </row>
    <row r="9415" spans="1:18" x14ac:dyDescent="0.3">
      <c r="A9415" t="s">
        <v>603</v>
      </c>
      <c r="B9415" s="1">
        <v>38468</v>
      </c>
      <c r="C9415" t="s">
        <v>16</v>
      </c>
      <c r="D9415" t="s">
        <v>706</v>
      </c>
      <c r="E9415" t="s">
        <v>707</v>
      </c>
      <c r="G9415" t="s">
        <v>19</v>
      </c>
      <c r="H9415" t="s">
        <v>25</v>
      </c>
      <c r="I9415" t="s">
        <v>26</v>
      </c>
      <c r="J9415" t="s">
        <v>27</v>
      </c>
      <c r="K9415">
        <v>412</v>
      </c>
      <c r="L9415">
        <v>15.9</v>
      </c>
      <c r="M9415" t="s">
        <v>708</v>
      </c>
      <c r="N9415">
        <v>20.25</v>
      </c>
      <c r="P9415" cm="1">
        <f t="array" ref="P9415">IF(Q9415&gt;0,INDEX(Q9415:Q31139,MATCH(TRUE,INDEX(Q9415:Q31139="",,),0)-1),"")</f>
        <v>10</v>
      </c>
      <c r="Q9415">
        <f t="shared" ref="Q9415:Q9428" si="154">INT((ROW()-9349)/8)+1</f>
        <v>9</v>
      </c>
      <c r="R9415">
        <f t="shared" si="153"/>
        <v>0</v>
      </c>
    </row>
    <row r="9416" spans="1:18" x14ac:dyDescent="0.3">
      <c r="A9416" t="s">
        <v>603</v>
      </c>
      <c r="B9416" s="1">
        <v>38468</v>
      </c>
      <c r="C9416" t="s">
        <v>16</v>
      </c>
      <c r="D9416" t="s">
        <v>706</v>
      </c>
      <c r="E9416" t="s">
        <v>707</v>
      </c>
      <c r="G9416" t="s">
        <v>19</v>
      </c>
      <c r="H9416" t="s">
        <v>43</v>
      </c>
      <c r="I9416" t="s">
        <v>26</v>
      </c>
      <c r="J9416" t="s">
        <v>27</v>
      </c>
      <c r="K9416">
        <v>1096</v>
      </c>
      <c r="L9416">
        <v>9.3000000000000007</v>
      </c>
      <c r="M9416" t="s">
        <v>708</v>
      </c>
      <c r="N9416">
        <v>18.25</v>
      </c>
      <c r="P9416" cm="1">
        <f t="array" ref="P9416">IF(Q9416&gt;0,INDEX(Q9416:Q31140,MATCH(TRUE,INDEX(Q9416:Q31140="",,),0)-1),"")</f>
        <v>10</v>
      </c>
      <c r="Q9416">
        <f t="shared" si="154"/>
        <v>9</v>
      </c>
      <c r="R9416">
        <f t="shared" si="153"/>
        <v>0</v>
      </c>
    </row>
    <row r="9417" spans="1:18" x14ac:dyDescent="0.3">
      <c r="A9417" t="s">
        <v>603</v>
      </c>
      <c r="B9417" s="1">
        <v>38468</v>
      </c>
      <c r="C9417" t="s">
        <v>16</v>
      </c>
      <c r="D9417" t="s">
        <v>706</v>
      </c>
      <c r="E9417" t="s">
        <v>707</v>
      </c>
      <c r="G9417" s="6" t="s">
        <v>29</v>
      </c>
      <c r="H9417" t="s">
        <v>30</v>
      </c>
      <c r="I9417" t="s">
        <v>21</v>
      </c>
      <c r="J9417" t="s">
        <v>22</v>
      </c>
      <c r="K9417">
        <v>33.299999999999997</v>
      </c>
      <c r="L9417">
        <v>72</v>
      </c>
      <c r="M9417" t="s">
        <v>708</v>
      </c>
      <c r="N9417">
        <v>72</v>
      </c>
      <c r="P9417" cm="1">
        <f t="array" ref="P9417">IF(Q9417&gt;0,INDEX(Q9417:Q31141,MATCH(TRUE,INDEX(Q9417:Q31141="",,),0)-1),"")</f>
        <v>10</v>
      </c>
      <c r="Q9417">
        <f t="shared" si="154"/>
        <v>9</v>
      </c>
      <c r="R9417">
        <f t="shared" si="153"/>
        <v>0</v>
      </c>
    </row>
    <row r="9418" spans="1:18" x14ac:dyDescent="0.3">
      <c r="A9418" t="s">
        <v>603</v>
      </c>
      <c r="B9418" s="1">
        <v>38468</v>
      </c>
      <c r="C9418" t="s">
        <v>16</v>
      </c>
      <c r="D9418" t="s">
        <v>706</v>
      </c>
      <c r="E9418" t="s">
        <v>707</v>
      </c>
      <c r="G9418" s="6" t="s">
        <v>29</v>
      </c>
      <c r="H9418" t="s">
        <v>126</v>
      </c>
      <c r="I9418" t="s">
        <v>21</v>
      </c>
      <c r="J9418" t="s">
        <v>22</v>
      </c>
      <c r="K9418">
        <v>126.2</v>
      </c>
      <c r="L9418">
        <v>40</v>
      </c>
      <c r="M9418" t="s">
        <v>708</v>
      </c>
      <c r="N9418">
        <v>40</v>
      </c>
      <c r="P9418" cm="1">
        <f t="array" ref="P9418">IF(Q9418&gt;0,INDEX(Q9418:Q31142,MATCH(TRUE,INDEX(Q9418:Q31142="",,),0)-1),"")</f>
        <v>10</v>
      </c>
      <c r="Q9418">
        <f t="shared" si="154"/>
        <v>9</v>
      </c>
      <c r="R9418">
        <f t="shared" si="153"/>
        <v>0</v>
      </c>
    </row>
    <row r="9419" spans="1:18" x14ac:dyDescent="0.3">
      <c r="A9419" t="s">
        <v>603</v>
      </c>
      <c r="B9419" s="1">
        <v>38468</v>
      </c>
      <c r="C9419" t="s">
        <v>16</v>
      </c>
      <c r="D9419" t="s">
        <v>706</v>
      </c>
      <c r="E9419" t="s">
        <v>707</v>
      </c>
      <c r="G9419" s="6" t="s">
        <v>29</v>
      </c>
      <c r="H9419" t="s">
        <v>43</v>
      </c>
      <c r="I9419" t="s">
        <v>21</v>
      </c>
      <c r="J9419" t="s">
        <v>22</v>
      </c>
      <c r="K9419">
        <v>16.899999999999999</v>
      </c>
      <c r="L9419">
        <v>126</v>
      </c>
      <c r="M9419" t="s">
        <v>708</v>
      </c>
      <c r="N9419">
        <v>126</v>
      </c>
      <c r="P9419" cm="1">
        <f t="array" ref="P9419">IF(Q9419&gt;0,INDEX(Q9419:Q31143,MATCH(TRUE,INDEX(Q9419:Q31143="",,),0)-1),"")</f>
        <v>10</v>
      </c>
      <c r="Q9419">
        <f t="shared" si="154"/>
        <v>9</v>
      </c>
      <c r="R9419">
        <f t="shared" si="153"/>
        <v>0</v>
      </c>
    </row>
    <row r="9420" spans="1:18" x14ac:dyDescent="0.3">
      <c r="A9420" t="s">
        <v>603</v>
      </c>
      <c r="B9420" s="1">
        <v>38468</v>
      </c>
      <c r="C9420" t="s">
        <v>16</v>
      </c>
      <c r="D9420" t="s">
        <v>706</v>
      </c>
      <c r="E9420" t="s">
        <v>707</v>
      </c>
      <c r="G9420" s="6" t="s">
        <v>29</v>
      </c>
      <c r="H9420" t="s">
        <v>30</v>
      </c>
      <c r="I9420" t="s">
        <v>26</v>
      </c>
      <c r="J9420" t="s">
        <v>27</v>
      </c>
      <c r="K9420">
        <v>183</v>
      </c>
      <c r="L9420">
        <v>9.6</v>
      </c>
      <c r="M9420" t="s">
        <v>708</v>
      </c>
      <c r="N9420">
        <v>9.6</v>
      </c>
      <c r="P9420" cm="1">
        <f t="array" ref="P9420">IF(Q9420&gt;0,INDEX(Q9420:Q31144,MATCH(TRUE,INDEX(Q9420:Q31144="",,),0)-1),"")</f>
        <v>10</v>
      </c>
      <c r="Q9420">
        <f t="shared" si="154"/>
        <v>9</v>
      </c>
      <c r="R9420">
        <f t="shared" si="153"/>
        <v>0</v>
      </c>
    </row>
    <row r="9421" spans="1:18" x14ac:dyDescent="0.3">
      <c r="A9421" t="s">
        <v>603</v>
      </c>
      <c r="B9421" s="1">
        <v>38468</v>
      </c>
      <c r="C9421" t="s">
        <v>16</v>
      </c>
      <c r="D9421" t="s">
        <v>706</v>
      </c>
      <c r="E9421" t="s">
        <v>707</v>
      </c>
      <c r="G9421" t="s">
        <v>19</v>
      </c>
      <c r="H9421" t="s">
        <v>20</v>
      </c>
      <c r="I9421" t="s">
        <v>21</v>
      </c>
      <c r="J9421" t="s">
        <v>22</v>
      </c>
      <c r="K9421">
        <v>124.6</v>
      </c>
      <c r="L9421">
        <v>207</v>
      </c>
      <c r="M9421" t="s">
        <v>44</v>
      </c>
      <c r="N9421">
        <v>207</v>
      </c>
      <c r="P9421" cm="1">
        <f t="array" ref="P9421">IF(Q9421&gt;0,INDEX(Q9421:Q31145,MATCH(TRUE,INDEX(Q9421:Q31145="",,),0)-1),"")</f>
        <v>10</v>
      </c>
      <c r="Q9421">
        <f t="shared" si="154"/>
        <v>10</v>
      </c>
      <c r="R9421">
        <f t="shared" si="153"/>
        <v>0</v>
      </c>
    </row>
    <row r="9422" spans="1:18" x14ac:dyDescent="0.3">
      <c r="A9422" t="s">
        <v>603</v>
      </c>
      <c r="B9422" s="1">
        <v>38468</v>
      </c>
      <c r="C9422" t="s">
        <v>16</v>
      </c>
      <c r="D9422" t="s">
        <v>706</v>
      </c>
      <c r="E9422" t="s">
        <v>707</v>
      </c>
      <c r="G9422" t="s">
        <v>19</v>
      </c>
      <c r="H9422" t="s">
        <v>25</v>
      </c>
      <c r="I9422" t="s">
        <v>21</v>
      </c>
      <c r="J9422" t="s">
        <v>22</v>
      </c>
      <c r="K9422">
        <v>178</v>
      </c>
      <c r="L9422">
        <v>49</v>
      </c>
      <c r="M9422" t="s">
        <v>44</v>
      </c>
      <c r="N9422">
        <v>60.11</v>
      </c>
      <c r="P9422" cm="1">
        <f t="array" ref="P9422">IF(Q9422&gt;0,INDEX(Q9422:Q31146,MATCH(TRUE,INDEX(Q9422:Q31146="",,),0)-1),"")</f>
        <v>10</v>
      </c>
      <c r="Q9422">
        <f t="shared" si="154"/>
        <v>10</v>
      </c>
      <c r="R9422">
        <f t="shared" si="153"/>
        <v>0</v>
      </c>
    </row>
    <row r="9423" spans="1:18" x14ac:dyDescent="0.3">
      <c r="A9423" t="s">
        <v>603</v>
      </c>
      <c r="B9423" s="1">
        <v>38468</v>
      </c>
      <c r="C9423" t="s">
        <v>16</v>
      </c>
      <c r="D9423" t="s">
        <v>706</v>
      </c>
      <c r="E9423" t="s">
        <v>707</v>
      </c>
      <c r="G9423" t="s">
        <v>19</v>
      </c>
      <c r="H9423" t="s">
        <v>25</v>
      </c>
      <c r="I9423" t="s">
        <v>26</v>
      </c>
      <c r="J9423" t="s">
        <v>27</v>
      </c>
      <c r="K9423">
        <v>412</v>
      </c>
      <c r="L9423">
        <v>15.9</v>
      </c>
      <c r="M9423" t="s">
        <v>44</v>
      </c>
      <c r="N9423">
        <v>20.84</v>
      </c>
      <c r="P9423" cm="1">
        <f t="array" ref="P9423">IF(Q9423&gt;0,INDEX(Q9423:Q31147,MATCH(TRUE,INDEX(Q9423:Q31147="",,),0)-1),"")</f>
        <v>10</v>
      </c>
      <c r="Q9423">
        <f t="shared" si="154"/>
        <v>10</v>
      </c>
      <c r="R9423">
        <f t="shared" si="153"/>
        <v>0</v>
      </c>
    </row>
    <row r="9424" spans="1:18" x14ac:dyDescent="0.3">
      <c r="A9424" t="s">
        <v>603</v>
      </c>
      <c r="B9424" s="1">
        <v>38468</v>
      </c>
      <c r="C9424" t="s">
        <v>16</v>
      </c>
      <c r="D9424" t="s">
        <v>706</v>
      </c>
      <c r="E9424" t="s">
        <v>707</v>
      </c>
      <c r="G9424" t="s">
        <v>19</v>
      </c>
      <c r="H9424" t="s">
        <v>43</v>
      </c>
      <c r="I9424" t="s">
        <v>26</v>
      </c>
      <c r="J9424" t="s">
        <v>27</v>
      </c>
      <c r="K9424">
        <v>1096</v>
      </c>
      <c r="L9424">
        <v>9.3000000000000007</v>
      </c>
      <c r="M9424" t="s">
        <v>44</v>
      </c>
      <c r="N9424">
        <v>11.15</v>
      </c>
      <c r="P9424" cm="1">
        <f t="array" ref="P9424">IF(Q9424&gt;0,INDEX(Q9424:Q31148,MATCH(TRUE,INDEX(Q9424:Q31148="",,),0)-1),"")</f>
        <v>10</v>
      </c>
      <c r="Q9424">
        <f t="shared" si="154"/>
        <v>10</v>
      </c>
      <c r="R9424">
        <f t="shared" si="153"/>
        <v>0</v>
      </c>
    </row>
    <row r="9425" spans="1:18" x14ac:dyDescent="0.3">
      <c r="A9425" t="s">
        <v>603</v>
      </c>
      <c r="B9425" s="1">
        <v>38468</v>
      </c>
      <c r="C9425" t="s">
        <v>16</v>
      </c>
      <c r="D9425" t="s">
        <v>706</v>
      </c>
      <c r="E9425" t="s">
        <v>707</v>
      </c>
      <c r="G9425" s="6" t="s">
        <v>29</v>
      </c>
      <c r="H9425" t="s">
        <v>30</v>
      </c>
      <c r="I9425" t="s">
        <v>21</v>
      </c>
      <c r="J9425" t="s">
        <v>22</v>
      </c>
      <c r="K9425">
        <v>33.299999999999997</v>
      </c>
      <c r="L9425">
        <v>72</v>
      </c>
      <c r="M9425" t="s">
        <v>44</v>
      </c>
      <c r="N9425">
        <v>72</v>
      </c>
      <c r="P9425" cm="1">
        <f t="array" ref="P9425">IF(Q9425&gt;0,INDEX(Q9425:Q31149,MATCH(TRUE,INDEX(Q9425:Q31149="",,),0)-1),"")</f>
        <v>10</v>
      </c>
      <c r="Q9425">
        <f t="shared" si="154"/>
        <v>10</v>
      </c>
      <c r="R9425">
        <f t="shared" si="153"/>
        <v>0</v>
      </c>
    </row>
    <row r="9426" spans="1:18" x14ac:dyDescent="0.3">
      <c r="A9426" t="s">
        <v>603</v>
      </c>
      <c r="B9426" s="1">
        <v>38468</v>
      </c>
      <c r="C9426" t="s">
        <v>16</v>
      </c>
      <c r="D9426" t="s">
        <v>706</v>
      </c>
      <c r="E9426" t="s">
        <v>707</v>
      </c>
      <c r="G9426" s="6" t="s">
        <v>29</v>
      </c>
      <c r="H9426" t="s">
        <v>126</v>
      </c>
      <c r="I9426" t="s">
        <v>21</v>
      </c>
      <c r="J9426" t="s">
        <v>22</v>
      </c>
      <c r="K9426">
        <v>126.2</v>
      </c>
      <c r="L9426">
        <v>40</v>
      </c>
      <c r="M9426" t="s">
        <v>44</v>
      </c>
      <c r="N9426">
        <v>40</v>
      </c>
      <c r="P9426" cm="1">
        <f t="array" ref="P9426">IF(Q9426&gt;0,INDEX(Q9426:Q31150,MATCH(TRUE,INDEX(Q9426:Q31150="",,),0)-1),"")</f>
        <v>10</v>
      </c>
      <c r="Q9426">
        <f t="shared" si="154"/>
        <v>10</v>
      </c>
      <c r="R9426">
        <f t="shared" si="153"/>
        <v>0</v>
      </c>
    </row>
    <row r="9427" spans="1:18" x14ac:dyDescent="0.3">
      <c r="A9427" t="s">
        <v>603</v>
      </c>
      <c r="B9427" s="1">
        <v>38468</v>
      </c>
      <c r="C9427" t="s">
        <v>16</v>
      </c>
      <c r="D9427" t="s">
        <v>706</v>
      </c>
      <c r="E9427" t="s">
        <v>707</v>
      </c>
      <c r="G9427" s="6" t="s">
        <v>29</v>
      </c>
      <c r="H9427" t="s">
        <v>43</v>
      </c>
      <c r="I9427" t="s">
        <v>21</v>
      </c>
      <c r="J9427" t="s">
        <v>22</v>
      </c>
      <c r="K9427">
        <v>16.899999999999999</v>
      </c>
      <c r="L9427">
        <v>126</v>
      </c>
      <c r="M9427" t="s">
        <v>44</v>
      </c>
      <c r="N9427">
        <v>126</v>
      </c>
      <c r="P9427" cm="1">
        <f t="array" ref="P9427">IF(Q9427&gt;0,INDEX(Q9427:Q31151,MATCH(TRUE,INDEX(Q9427:Q31151="",,),0)-1),"")</f>
        <v>10</v>
      </c>
      <c r="Q9427">
        <f t="shared" si="154"/>
        <v>10</v>
      </c>
      <c r="R9427">
        <f t="shared" si="153"/>
        <v>0</v>
      </c>
    </row>
    <row r="9428" spans="1:18" x14ac:dyDescent="0.3">
      <c r="A9428" t="s">
        <v>603</v>
      </c>
      <c r="B9428" s="1">
        <v>38468</v>
      </c>
      <c r="C9428" t="s">
        <v>16</v>
      </c>
      <c r="D9428" t="s">
        <v>706</v>
      </c>
      <c r="E9428" t="s">
        <v>707</v>
      </c>
      <c r="G9428" s="6" t="s">
        <v>29</v>
      </c>
      <c r="H9428" t="s">
        <v>30</v>
      </c>
      <c r="I9428" t="s">
        <v>26</v>
      </c>
      <c r="J9428" t="s">
        <v>27</v>
      </c>
      <c r="K9428">
        <v>183</v>
      </c>
      <c r="L9428">
        <v>9.6</v>
      </c>
      <c r="M9428" t="s">
        <v>44</v>
      </c>
      <c r="N9428">
        <v>9.6</v>
      </c>
      <c r="P9428" cm="1">
        <f t="array" ref="P9428">IF(Q9428&gt;0,INDEX(Q9428:Q31152,MATCH(TRUE,INDEX(Q9428:Q31152="",,),0)-1),"")</f>
        <v>10</v>
      </c>
      <c r="Q9428">
        <f t="shared" si="154"/>
        <v>10</v>
      </c>
      <c r="R9428">
        <f t="shared" si="153"/>
        <v>0</v>
      </c>
    </row>
    <row r="9429" spans="1:18" x14ac:dyDescent="0.3">
      <c r="P9429" t="str" cm="1">
        <f t="array" ref="P9429">IF(Q9429&gt;0,INDEX(Q9429:Q31153,MATCH(TRUE,INDEX(Q9429:Q31153="",,),0)-1),"")</f>
        <v/>
      </c>
      <c r="R9429" t="str">
        <f t="shared" si="153"/>
        <v/>
      </c>
    </row>
    <row r="9430" spans="1:18" x14ac:dyDescent="0.3">
      <c r="A9430" t="s">
        <v>603</v>
      </c>
      <c r="B9430" s="1">
        <v>38468</v>
      </c>
      <c r="C9430" t="s">
        <v>16</v>
      </c>
      <c r="D9430" t="s">
        <v>709</v>
      </c>
      <c r="E9430" t="s">
        <v>710</v>
      </c>
      <c r="G9430" t="s">
        <v>19</v>
      </c>
      <c r="H9430" t="s">
        <v>20</v>
      </c>
      <c r="I9430" t="s">
        <v>21</v>
      </c>
      <c r="J9430" t="s">
        <v>22</v>
      </c>
      <c r="K9430">
        <v>21</v>
      </c>
      <c r="L9430">
        <v>204</v>
      </c>
      <c r="M9430" t="s">
        <v>31</v>
      </c>
      <c r="N9430">
        <v>935.75</v>
      </c>
      <c r="O9430" t="s">
        <v>24</v>
      </c>
      <c r="P9430" cm="1">
        <f t="array" ref="P9430">IF(Q9430&gt;0,INDEX(Q9430:Q31154,MATCH(TRUE,INDEX(Q9430:Q31154="",,),0)-1),"")</f>
        <v>6</v>
      </c>
      <c r="Q9430">
        <f>INT((ROW()-9430)/6)+1</f>
        <v>1</v>
      </c>
      <c r="R9430">
        <f t="shared" si="153"/>
        <v>0</v>
      </c>
    </row>
    <row r="9431" spans="1:18" x14ac:dyDescent="0.3">
      <c r="A9431" t="s">
        <v>603</v>
      </c>
      <c r="B9431" s="1">
        <v>38468</v>
      </c>
      <c r="C9431" t="s">
        <v>16</v>
      </c>
      <c r="D9431" t="s">
        <v>709</v>
      </c>
      <c r="E9431" t="s">
        <v>710</v>
      </c>
      <c r="G9431" t="s">
        <v>19</v>
      </c>
      <c r="H9431" t="s">
        <v>25</v>
      </c>
      <c r="I9431" t="s">
        <v>21</v>
      </c>
      <c r="J9431" t="s">
        <v>22</v>
      </c>
      <c r="K9431">
        <v>30.5</v>
      </c>
      <c r="L9431">
        <v>52</v>
      </c>
      <c r="M9431" t="s">
        <v>31</v>
      </c>
      <c r="N9431">
        <v>52</v>
      </c>
      <c r="O9431" t="s">
        <v>24</v>
      </c>
      <c r="P9431" cm="1">
        <f t="array" ref="P9431">IF(Q9431&gt;0,INDEX(Q9431:Q31155,MATCH(TRUE,INDEX(Q9431:Q31155="",,),0)-1),"")</f>
        <v>6</v>
      </c>
      <c r="Q9431">
        <f t="shared" ref="Q9431:Q9465" si="155">INT((ROW()-9430)/6)+1</f>
        <v>1</v>
      </c>
      <c r="R9431">
        <f t="shared" si="153"/>
        <v>0</v>
      </c>
    </row>
    <row r="9432" spans="1:18" x14ac:dyDescent="0.3">
      <c r="A9432" t="s">
        <v>603</v>
      </c>
      <c r="B9432" s="1">
        <v>38468</v>
      </c>
      <c r="C9432" t="s">
        <v>16</v>
      </c>
      <c r="D9432" t="s">
        <v>709</v>
      </c>
      <c r="E9432" t="s">
        <v>710</v>
      </c>
      <c r="G9432" t="s">
        <v>19</v>
      </c>
      <c r="H9432" t="s">
        <v>25</v>
      </c>
      <c r="I9432" t="s">
        <v>26</v>
      </c>
      <c r="J9432" t="s">
        <v>27</v>
      </c>
      <c r="K9432">
        <v>251</v>
      </c>
      <c r="L9432">
        <v>16.100000000000001</v>
      </c>
      <c r="M9432" t="s">
        <v>31</v>
      </c>
      <c r="N9432">
        <v>16.100000000000001</v>
      </c>
      <c r="O9432" t="s">
        <v>24</v>
      </c>
      <c r="P9432" cm="1">
        <f t="array" ref="P9432">IF(Q9432&gt;0,INDEX(Q9432:Q31156,MATCH(TRUE,INDEX(Q9432:Q31156="",,),0)-1),"")</f>
        <v>6</v>
      </c>
      <c r="Q9432">
        <f t="shared" si="155"/>
        <v>1</v>
      </c>
      <c r="R9432">
        <f t="shared" ref="R9432:R9495" si="156">IF(P9432="","",0)</f>
        <v>0</v>
      </c>
    </row>
    <row r="9433" spans="1:18" x14ac:dyDescent="0.3">
      <c r="A9433" t="s">
        <v>603</v>
      </c>
      <c r="B9433" s="1">
        <v>38468</v>
      </c>
      <c r="C9433" t="s">
        <v>16</v>
      </c>
      <c r="D9433" t="s">
        <v>709</v>
      </c>
      <c r="E9433" t="s">
        <v>710</v>
      </c>
      <c r="G9433" t="s">
        <v>19</v>
      </c>
      <c r="H9433" t="s">
        <v>43</v>
      </c>
      <c r="I9433" t="s">
        <v>26</v>
      </c>
      <c r="J9433" t="s">
        <v>27</v>
      </c>
      <c r="K9433">
        <v>332</v>
      </c>
      <c r="L9433">
        <v>9.4</v>
      </c>
      <c r="M9433" t="s">
        <v>31</v>
      </c>
      <c r="N9433">
        <v>9.4</v>
      </c>
      <c r="O9433" t="s">
        <v>24</v>
      </c>
      <c r="P9433" cm="1">
        <f t="array" ref="P9433">IF(Q9433&gt;0,INDEX(Q9433:Q31157,MATCH(TRUE,INDEX(Q9433:Q31157="",,),0)-1),"")</f>
        <v>6</v>
      </c>
      <c r="Q9433">
        <f t="shared" si="155"/>
        <v>1</v>
      </c>
      <c r="R9433">
        <f t="shared" si="156"/>
        <v>0</v>
      </c>
    </row>
    <row r="9434" spans="1:18" x14ac:dyDescent="0.3">
      <c r="A9434" t="s">
        <v>603</v>
      </c>
      <c r="B9434" s="1">
        <v>38468</v>
      </c>
      <c r="C9434" t="s">
        <v>16</v>
      </c>
      <c r="D9434" t="s">
        <v>709</v>
      </c>
      <c r="E9434" t="s">
        <v>710</v>
      </c>
      <c r="G9434" s="6" t="s">
        <v>29</v>
      </c>
      <c r="H9434" t="s">
        <v>126</v>
      </c>
      <c r="I9434" t="s">
        <v>21</v>
      </c>
      <c r="J9434" t="s">
        <v>22</v>
      </c>
      <c r="K9434">
        <v>11.9</v>
      </c>
      <c r="L9434">
        <v>43</v>
      </c>
      <c r="M9434" t="s">
        <v>31</v>
      </c>
      <c r="N9434">
        <v>43</v>
      </c>
      <c r="O9434" t="s">
        <v>24</v>
      </c>
      <c r="P9434" cm="1">
        <f t="array" ref="P9434">IF(Q9434&gt;0,INDEX(Q9434:Q31158,MATCH(TRUE,INDEX(Q9434:Q31158="",,),0)-1),"")</f>
        <v>6</v>
      </c>
      <c r="Q9434">
        <f t="shared" si="155"/>
        <v>1</v>
      </c>
      <c r="R9434">
        <f t="shared" si="156"/>
        <v>0</v>
      </c>
    </row>
    <row r="9435" spans="1:18" x14ac:dyDescent="0.3">
      <c r="A9435" t="s">
        <v>603</v>
      </c>
      <c r="B9435" s="1">
        <v>38468</v>
      </c>
      <c r="C9435" t="s">
        <v>16</v>
      </c>
      <c r="D9435" t="s">
        <v>709</v>
      </c>
      <c r="E9435" t="s">
        <v>710</v>
      </c>
      <c r="G9435" s="6" t="s">
        <v>29</v>
      </c>
      <c r="H9435" t="s">
        <v>30</v>
      </c>
      <c r="I9435" t="s">
        <v>26</v>
      </c>
      <c r="J9435" t="s">
        <v>27</v>
      </c>
      <c r="K9435">
        <v>100</v>
      </c>
      <c r="L9435">
        <v>9.8000000000000007</v>
      </c>
      <c r="M9435" t="s">
        <v>31</v>
      </c>
      <c r="N9435">
        <v>9.8000000000000007</v>
      </c>
      <c r="O9435" t="s">
        <v>24</v>
      </c>
      <c r="P9435" cm="1">
        <f t="array" ref="P9435">IF(Q9435&gt;0,INDEX(Q9435:Q31159,MATCH(TRUE,INDEX(Q9435:Q31159="",,),0)-1),"")</f>
        <v>6</v>
      </c>
      <c r="Q9435">
        <f t="shared" si="155"/>
        <v>1</v>
      </c>
      <c r="R9435">
        <f t="shared" si="156"/>
        <v>0</v>
      </c>
    </row>
    <row r="9436" spans="1:18" x14ac:dyDescent="0.3">
      <c r="A9436" t="s">
        <v>603</v>
      </c>
      <c r="B9436" s="1">
        <v>38468</v>
      </c>
      <c r="C9436" t="s">
        <v>16</v>
      </c>
      <c r="D9436" t="s">
        <v>709</v>
      </c>
      <c r="E9436" t="s">
        <v>710</v>
      </c>
      <c r="G9436" t="s">
        <v>19</v>
      </c>
      <c r="H9436" t="s">
        <v>20</v>
      </c>
      <c r="I9436" t="s">
        <v>21</v>
      </c>
      <c r="J9436" t="s">
        <v>22</v>
      </c>
      <c r="K9436">
        <v>21</v>
      </c>
      <c r="L9436">
        <v>204</v>
      </c>
      <c r="M9436" t="s">
        <v>564</v>
      </c>
      <c r="N9436">
        <v>204</v>
      </c>
      <c r="P9436" cm="1">
        <f t="array" ref="P9436">IF(Q9436&gt;0,INDEX(Q9436:Q31160,MATCH(TRUE,INDEX(Q9436:Q31160="",,),0)-1),"")</f>
        <v>6</v>
      </c>
      <c r="Q9436">
        <f t="shared" si="155"/>
        <v>2</v>
      </c>
      <c r="R9436">
        <f t="shared" si="156"/>
        <v>0</v>
      </c>
    </row>
    <row r="9437" spans="1:18" x14ac:dyDescent="0.3">
      <c r="A9437" t="s">
        <v>603</v>
      </c>
      <c r="B9437" s="1">
        <v>38468</v>
      </c>
      <c r="C9437" t="s">
        <v>16</v>
      </c>
      <c r="D9437" t="s">
        <v>709</v>
      </c>
      <c r="E9437" t="s">
        <v>710</v>
      </c>
      <c r="G9437" t="s">
        <v>19</v>
      </c>
      <c r="H9437" t="s">
        <v>25</v>
      </c>
      <c r="I9437" t="s">
        <v>21</v>
      </c>
      <c r="J9437" t="s">
        <v>22</v>
      </c>
      <c r="K9437">
        <v>30.5</v>
      </c>
      <c r="L9437">
        <v>52</v>
      </c>
      <c r="M9437" t="s">
        <v>564</v>
      </c>
      <c r="N9437">
        <v>52</v>
      </c>
      <c r="P9437" cm="1">
        <f t="array" ref="P9437">IF(Q9437&gt;0,INDEX(Q9437:Q31161,MATCH(TRUE,INDEX(Q9437:Q31161="",,),0)-1),"")</f>
        <v>6</v>
      </c>
      <c r="Q9437">
        <f t="shared" si="155"/>
        <v>2</v>
      </c>
      <c r="R9437">
        <f t="shared" si="156"/>
        <v>0</v>
      </c>
    </row>
    <row r="9438" spans="1:18" x14ac:dyDescent="0.3">
      <c r="A9438" t="s">
        <v>603</v>
      </c>
      <c r="B9438" s="1">
        <v>38468</v>
      </c>
      <c r="C9438" t="s">
        <v>16</v>
      </c>
      <c r="D9438" t="s">
        <v>709</v>
      </c>
      <c r="E9438" t="s">
        <v>710</v>
      </c>
      <c r="G9438" t="s">
        <v>19</v>
      </c>
      <c r="H9438" t="s">
        <v>25</v>
      </c>
      <c r="I9438" t="s">
        <v>26</v>
      </c>
      <c r="J9438" t="s">
        <v>27</v>
      </c>
      <c r="K9438">
        <v>251</v>
      </c>
      <c r="L9438">
        <v>16.100000000000001</v>
      </c>
      <c r="M9438" t="s">
        <v>564</v>
      </c>
      <c r="N9438">
        <v>16.100000000000001</v>
      </c>
      <c r="P9438" cm="1">
        <f t="array" ref="P9438">IF(Q9438&gt;0,INDEX(Q9438:Q31162,MATCH(TRUE,INDEX(Q9438:Q31162="",,),0)-1),"")</f>
        <v>6</v>
      </c>
      <c r="Q9438">
        <f t="shared" si="155"/>
        <v>2</v>
      </c>
      <c r="R9438">
        <f t="shared" si="156"/>
        <v>0</v>
      </c>
    </row>
    <row r="9439" spans="1:18" x14ac:dyDescent="0.3">
      <c r="A9439" t="s">
        <v>603</v>
      </c>
      <c r="B9439" s="1">
        <v>38468</v>
      </c>
      <c r="C9439" t="s">
        <v>16</v>
      </c>
      <c r="D9439" t="s">
        <v>709</v>
      </c>
      <c r="E9439" t="s">
        <v>710</v>
      </c>
      <c r="G9439" t="s">
        <v>19</v>
      </c>
      <c r="H9439" t="s">
        <v>43</v>
      </c>
      <c r="I9439" t="s">
        <v>26</v>
      </c>
      <c r="J9439" t="s">
        <v>27</v>
      </c>
      <c r="K9439">
        <v>332</v>
      </c>
      <c r="L9439">
        <v>9.4</v>
      </c>
      <c r="M9439" t="s">
        <v>564</v>
      </c>
      <c r="N9439">
        <v>49.8</v>
      </c>
      <c r="P9439" cm="1">
        <f t="array" ref="P9439">IF(Q9439&gt;0,INDEX(Q9439:Q31163,MATCH(TRUE,INDEX(Q9439:Q31163="",,),0)-1),"")</f>
        <v>6</v>
      </c>
      <c r="Q9439">
        <f t="shared" si="155"/>
        <v>2</v>
      </c>
      <c r="R9439">
        <f t="shared" si="156"/>
        <v>0</v>
      </c>
    </row>
    <row r="9440" spans="1:18" x14ac:dyDescent="0.3">
      <c r="A9440" t="s">
        <v>603</v>
      </c>
      <c r="B9440" s="1">
        <v>38468</v>
      </c>
      <c r="C9440" t="s">
        <v>16</v>
      </c>
      <c r="D9440" t="s">
        <v>709</v>
      </c>
      <c r="E9440" t="s">
        <v>710</v>
      </c>
      <c r="G9440" s="6" t="s">
        <v>29</v>
      </c>
      <c r="H9440" t="s">
        <v>126</v>
      </c>
      <c r="I9440" t="s">
        <v>21</v>
      </c>
      <c r="J9440" t="s">
        <v>22</v>
      </c>
      <c r="K9440">
        <v>11.9</v>
      </c>
      <c r="L9440">
        <v>43</v>
      </c>
      <c r="M9440" t="s">
        <v>564</v>
      </c>
      <c r="N9440">
        <v>43</v>
      </c>
      <c r="P9440" cm="1">
        <f t="array" ref="P9440">IF(Q9440&gt;0,INDEX(Q9440:Q31164,MATCH(TRUE,INDEX(Q9440:Q31164="",,),0)-1),"")</f>
        <v>6</v>
      </c>
      <c r="Q9440">
        <f t="shared" si="155"/>
        <v>2</v>
      </c>
      <c r="R9440">
        <f t="shared" si="156"/>
        <v>0</v>
      </c>
    </row>
    <row r="9441" spans="1:18" x14ac:dyDescent="0.3">
      <c r="A9441" t="s">
        <v>603</v>
      </c>
      <c r="B9441" s="1">
        <v>38468</v>
      </c>
      <c r="C9441" t="s">
        <v>16</v>
      </c>
      <c r="D9441" t="s">
        <v>709</v>
      </c>
      <c r="E9441" t="s">
        <v>710</v>
      </c>
      <c r="G9441" s="6" t="s">
        <v>29</v>
      </c>
      <c r="H9441" t="s">
        <v>30</v>
      </c>
      <c r="I9441" t="s">
        <v>26</v>
      </c>
      <c r="J9441" t="s">
        <v>27</v>
      </c>
      <c r="K9441">
        <v>100</v>
      </c>
      <c r="L9441">
        <v>9.8000000000000007</v>
      </c>
      <c r="M9441" t="s">
        <v>564</v>
      </c>
      <c r="N9441">
        <v>9.8000000000000007</v>
      </c>
      <c r="P9441" cm="1">
        <f t="array" ref="P9441">IF(Q9441&gt;0,INDEX(Q9441:Q31165,MATCH(TRUE,INDEX(Q9441:Q31165="",,),0)-1),"")</f>
        <v>6</v>
      </c>
      <c r="Q9441">
        <f t="shared" si="155"/>
        <v>2</v>
      </c>
      <c r="R9441">
        <f t="shared" si="156"/>
        <v>0</v>
      </c>
    </row>
    <row r="9442" spans="1:18" x14ac:dyDescent="0.3">
      <c r="A9442" t="s">
        <v>603</v>
      </c>
      <c r="B9442" s="1">
        <v>38468</v>
      </c>
      <c r="C9442" t="s">
        <v>16</v>
      </c>
      <c r="D9442" t="s">
        <v>709</v>
      </c>
      <c r="E9442" t="s">
        <v>710</v>
      </c>
      <c r="G9442" t="s">
        <v>19</v>
      </c>
      <c r="H9442" t="s">
        <v>20</v>
      </c>
      <c r="I9442" t="s">
        <v>21</v>
      </c>
      <c r="J9442" t="s">
        <v>22</v>
      </c>
      <c r="K9442">
        <v>21</v>
      </c>
      <c r="L9442">
        <v>204</v>
      </c>
      <c r="M9442" t="s">
        <v>523</v>
      </c>
      <c r="N9442">
        <v>815</v>
      </c>
      <c r="P9442" cm="1">
        <f t="array" ref="P9442">IF(Q9442&gt;0,INDEX(Q9442:Q31166,MATCH(TRUE,INDEX(Q9442:Q31166="",,),0)-1),"")</f>
        <v>6</v>
      </c>
      <c r="Q9442">
        <f t="shared" si="155"/>
        <v>3</v>
      </c>
      <c r="R9442">
        <f t="shared" si="156"/>
        <v>0</v>
      </c>
    </row>
    <row r="9443" spans="1:18" x14ac:dyDescent="0.3">
      <c r="A9443" t="s">
        <v>603</v>
      </c>
      <c r="B9443" s="1">
        <v>38468</v>
      </c>
      <c r="C9443" t="s">
        <v>16</v>
      </c>
      <c r="D9443" t="s">
        <v>709</v>
      </c>
      <c r="E9443" t="s">
        <v>710</v>
      </c>
      <c r="G9443" t="s">
        <v>19</v>
      </c>
      <c r="H9443" t="s">
        <v>25</v>
      </c>
      <c r="I9443" t="s">
        <v>21</v>
      </c>
      <c r="J9443" t="s">
        <v>22</v>
      </c>
      <c r="K9443">
        <v>30.5</v>
      </c>
      <c r="L9443">
        <v>52</v>
      </c>
      <c r="M9443" t="s">
        <v>523</v>
      </c>
      <c r="N9443">
        <v>52</v>
      </c>
      <c r="P9443" cm="1">
        <f t="array" ref="P9443">IF(Q9443&gt;0,INDEX(Q9443:Q31167,MATCH(TRUE,INDEX(Q9443:Q31167="",,),0)-1),"")</f>
        <v>6</v>
      </c>
      <c r="Q9443">
        <f t="shared" si="155"/>
        <v>3</v>
      </c>
      <c r="R9443">
        <f t="shared" si="156"/>
        <v>0</v>
      </c>
    </row>
    <row r="9444" spans="1:18" x14ac:dyDescent="0.3">
      <c r="A9444" t="s">
        <v>603</v>
      </c>
      <c r="B9444" s="1">
        <v>38468</v>
      </c>
      <c r="C9444" t="s">
        <v>16</v>
      </c>
      <c r="D9444" t="s">
        <v>709</v>
      </c>
      <c r="E9444" t="s">
        <v>710</v>
      </c>
      <c r="G9444" t="s">
        <v>19</v>
      </c>
      <c r="H9444" t="s">
        <v>25</v>
      </c>
      <c r="I9444" t="s">
        <v>26</v>
      </c>
      <c r="J9444" t="s">
        <v>27</v>
      </c>
      <c r="K9444">
        <v>251</v>
      </c>
      <c r="L9444">
        <v>16.100000000000001</v>
      </c>
      <c r="M9444" t="s">
        <v>523</v>
      </c>
      <c r="N9444">
        <v>16.100000000000001</v>
      </c>
      <c r="P9444" cm="1">
        <f t="array" ref="P9444">IF(Q9444&gt;0,INDEX(Q9444:Q31168,MATCH(TRUE,INDEX(Q9444:Q31168="",,),0)-1),"")</f>
        <v>6</v>
      </c>
      <c r="Q9444">
        <f t="shared" si="155"/>
        <v>3</v>
      </c>
      <c r="R9444">
        <f t="shared" si="156"/>
        <v>0</v>
      </c>
    </row>
    <row r="9445" spans="1:18" x14ac:dyDescent="0.3">
      <c r="A9445" t="s">
        <v>603</v>
      </c>
      <c r="B9445" s="1">
        <v>38468</v>
      </c>
      <c r="C9445" t="s">
        <v>16</v>
      </c>
      <c r="D9445" t="s">
        <v>709</v>
      </c>
      <c r="E9445" t="s">
        <v>710</v>
      </c>
      <c r="G9445" t="s">
        <v>19</v>
      </c>
      <c r="H9445" t="s">
        <v>43</v>
      </c>
      <c r="I9445" t="s">
        <v>26</v>
      </c>
      <c r="J9445" t="s">
        <v>27</v>
      </c>
      <c r="K9445">
        <v>332</v>
      </c>
      <c r="L9445">
        <v>9.4</v>
      </c>
      <c r="M9445" t="s">
        <v>523</v>
      </c>
      <c r="N9445">
        <v>9.4</v>
      </c>
      <c r="P9445" cm="1">
        <f t="array" ref="P9445">IF(Q9445&gt;0,INDEX(Q9445:Q31169,MATCH(TRUE,INDEX(Q9445:Q31169="",,),0)-1),"")</f>
        <v>6</v>
      </c>
      <c r="Q9445">
        <f t="shared" si="155"/>
        <v>3</v>
      </c>
      <c r="R9445">
        <f t="shared" si="156"/>
        <v>0</v>
      </c>
    </row>
    <row r="9446" spans="1:18" x14ac:dyDescent="0.3">
      <c r="A9446" t="s">
        <v>603</v>
      </c>
      <c r="B9446" s="1">
        <v>38468</v>
      </c>
      <c r="C9446" t="s">
        <v>16</v>
      </c>
      <c r="D9446" t="s">
        <v>709</v>
      </c>
      <c r="E9446" t="s">
        <v>710</v>
      </c>
      <c r="G9446" s="6" t="s">
        <v>29</v>
      </c>
      <c r="H9446" t="s">
        <v>126</v>
      </c>
      <c r="I9446" t="s">
        <v>21</v>
      </c>
      <c r="J9446" t="s">
        <v>22</v>
      </c>
      <c r="K9446">
        <v>11.9</v>
      </c>
      <c r="L9446">
        <v>43</v>
      </c>
      <c r="M9446" t="s">
        <v>523</v>
      </c>
      <c r="N9446">
        <v>43</v>
      </c>
      <c r="P9446" cm="1">
        <f t="array" ref="P9446">IF(Q9446&gt;0,INDEX(Q9446:Q31170,MATCH(TRUE,INDEX(Q9446:Q31170="",,),0)-1),"")</f>
        <v>6</v>
      </c>
      <c r="Q9446">
        <f t="shared" si="155"/>
        <v>3</v>
      </c>
      <c r="R9446">
        <f t="shared" si="156"/>
        <v>0</v>
      </c>
    </row>
    <row r="9447" spans="1:18" x14ac:dyDescent="0.3">
      <c r="A9447" t="s">
        <v>603</v>
      </c>
      <c r="B9447" s="1">
        <v>38468</v>
      </c>
      <c r="C9447" t="s">
        <v>16</v>
      </c>
      <c r="D9447" t="s">
        <v>709</v>
      </c>
      <c r="E9447" t="s">
        <v>710</v>
      </c>
      <c r="G9447" s="6" t="s">
        <v>29</v>
      </c>
      <c r="H9447" t="s">
        <v>30</v>
      </c>
      <c r="I9447" t="s">
        <v>26</v>
      </c>
      <c r="J9447" t="s">
        <v>27</v>
      </c>
      <c r="K9447">
        <v>100</v>
      </c>
      <c r="L9447">
        <v>9.8000000000000007</v>
      </c>
      <c r="M9447" t="s">
        <v>523</v>
      </c>
      <c r="N9447">
        <v>9.8000000000000007</v>
      </c>
      <c r="P9447" cm="1">
        <f t="array" ref="P9447">IF(Q9447&gt;0,INDEX(Q9447:Q31171,MATCH(TRUE,INDEX(Q9447:Q31171="",,),0)-1),"")</f>
        <v>6</v>
      </c>
      <c r="Q9447">
        <f t="shared" si="155"/>
        <v>3</v>
      </c>
      <c r="R9447">
        <f t="shared" si="156"/>
        <v>0</v>
      </c>
    </row>
    <row r="9448" spans="1:18" x14ac:dyDescent="0.3">
      <c r="A9448" t="s">
        <v>603</v>
      </c>
      <c r="B9448" s="1">
        <v>38468</v>
      </c>
      <c r="C9448" t="s">
        <v>16</v>
      </c>
      <c r="D9448" t="s">
        <v>709</v>
      </c>
      <c r="E9448" t="s">
        <v>710</v>
      </c>
      <c r="G9448" t="s">
        <v>19</v>
      </c>
      <c r="H9448" t="s">
        <v>20</v>
      </c>
      <c r="I9448" t="s">
        <v>21</v>
      </c>
      <c r="J9448" t="s">
        <v>22</v>
      </c>
      <c r="K9448">
        <v>21</v>
      </c>
      <c r="L9448">
        <v>204</v>
      </c>
      <c r="M9448" t="s">
        <v>59</v>
      </c>
      <c r="N9448">
        <v>705</v>
      </c>
      <c r="P9448" cm="1">
        <f t="array" ref="P9448">IF(Q9448&gt;0,INDEX(Q9448:Q31172,MATCH(TRUE,INDEX(Q9448:Q31172="",,),0)-1),"")</f>
        <v>6</v>
      </c>
      <c r="Q9448">
        <f t="shared" si="155"/>
        <v>4</v>
      </c>
      <c r="R9448">
        <f t="shared" si="156"/>
        <v>0</v>
      </c>
    </row>
    <row r="9449" spans="1:18" x14ac:dyDescent="0.3">
      <c r="A9449" t="s">
        <v>603</v>
      </c>
      <c r="B9449" s="1">
        <v>38468</v>
      </c>
      <c r="C9449" t="s">
        <v>16</v>
      </c>
      <c r="D9449" t="s">
        <v>709</v>
      </c>
      <c r="E9449" t="s">
        <v>710</v>
      </c>
      <c r="G9449" t="s">
        <v>19</v>
      </c>
      <c r="H9449" t="s">
        <v>25</v>
      </c>
      <c r="I9449" t="s">
        <v>21</v>
      </c>
      <c r="J9449" t="s">
        <v>22</v>
      </c>
      <c r="K9449">
        <v>30.5</v>
      </c>
      <c r="L9449">
        <v>52</v>
      </c>
      <c r="M9449" t="s">
        <v>59</v>
      </c>
      <c r="N9449">
        <v>52</v>
      </c>
      <c r="P9449" cm="1">
        <f t="array" ref="P9449">IF(Q9449&gt;0,INDEX(Q9449:Q31173,MATCH(TRUE,INDEX(Q9449:Q31173="",,),0)-1),"")</f>
        <v>6</v>
      </c>
      <c r="Q9449">
        <f t="shared" si="155"/>
        <v>4</v>
      </c>
      <c r="R9449">
        <f t="shared" si="156"/>
        <v>0</v>
      </c>
    </row>
    <row r="9450" spans="1:18" x14ac:dyDescent="0.3">
      <c r="A9450" t="s">
        <v>603</v>
      </c>
      <c r="B9450" s="1">
        <v>38468</v>
      </c>
      <c r="C9450" t="s">
        <v>16</v>
      </c>
      <c r="D9450" t="s">
        <v>709</v>
      </c>
      <c r="E9450" t="s">
        <v>710</v>
      </c>
      <c r="G9450" t="s">
        <v>19</v>
      </c>
      <c r="H9450" t="s">
        <v>25</v>
      </c>
      <c r="I9450" t="s">
        <v>26</v>
      </c>
      <c r="J9450" t="s">
        <v>27</v>
      </c>
      <c r="K9450">
        <v>251</v>
      </c>
      <c r="L9450">
        <v>16.100000000000001</v>
      </c>
      <c r="M9450" t="s">
        <v>59</v>
      </c>
      <c r="N9450">
        <v>16.100000000000001</v>
      </c>
      <c r="P9450" cm="1">
        <f t="array" ref="P9450">IF(Q9450&gt;0,INDEX(Q9450:Q31174,MATCH(TRUE,INDEX(Q9450:Q31174="",,),0)-1),"")</f>
        <v>6</v>
      </c>
      <c r="Q9450">
        <f t="shared" si="155"/>
        <v>4</v>
      </c>
      <c r="R9450">
        <f t="shared" si="156"/>
        <v>0</v>
      </c>
    </row>
    <row r="9451" spans="1:18" x14ac:dyDescent="0.3">
      <c r="A9451" t="s">
        <v>603</v>
      </c>
      <c r="B9451" s="1">
        <v>38468</v>
      </c>
      <c r="C9451" t="s">
        <v>16</v>
      </c>
      <c r="D9451" t="s">
        <v>709</v>
      </c>
      <c r="E9451" t="s">
        <v>710</v>
      </c>
      <c r="G9451" t="s">
        <v>19</v>
      </c>
      <c r="H9451" t="s">
        <v>43</v>
      </c>
      <c r="I9451" t="s">
        <v>26</v>
      </c>
      <c r="J9451" t="s">
        <v>27</v>
      </c>
      <c r="K9451">
        <v>332</v>
      </c>
      <c r="L9451">
        <v>9.4</v>
      </c>
      <c r="M9451" t="s">
        <v>59</v>
      </c>
      <c r="N9451">
        <v>9.4</v>
      </c>
      <c r="P9451" cm="1">
        <f t="array" ref="P9451">IF(Q9451&gt;0,INDEX(Q9451:Q31175,MATCH(TRUE,INDEX(Q9451:Q31175="",,),0)-1),"")</f>
        <v>6</v>
      </c>
      <c r="Q9451">
        <f t="shared" si="155"/>
        <v>4</v>
      </c>
      <c r="R9451">
        <f t="shared" si="156"/>
        <v>0</v>
      </c>
    </row>
    <row r="9452" spans="1:18" x14ac:dyDescent="0.3">
      <c r="A9452" t="s">
        <v>603</v>
      </c>
      <c r="B9452" s="1">
        <v>38468</v>
      </c>
      <c r="C9452" t="s">
        <v>16</v>
      </c>
      <c r="D9452" t="s">
        <v>709</v>
      </c>
      <c r="E9452" t="s">
        <v>710</v>
      </c>
      <c r="G9452" s="6" t="s">
        <v>29</v>
      </c>
      <c r="H9452" t="s">
        <v>126</v>
      </c>
      <c r="I9452" t="s">
        <v>21</v>
      </c>
      <c r="J9452" t="s">
        <v>22</v>
      </c>
      <c r="K9452">
        <v>11.9</v>
      </c>
      <c r="L9452">
        <v>43</v>
      </c>
      <c r="M9452" t="s">
        <v>59</v>
      </c>
      <c r="N9452">
        <v>43</v>
      </c>
      <c r="P9452" cm="1">
        <f t="array" ref="P9452">IF(Q9452&gt;0,INDEX(Q9452:Q31176,MATCH(TRUE,INDEX(Q9452:Q31176="",,),0)-1),"")</f>
        <v>6</v>
      </c>
      <c r="Q9452">
        <f t="shared" si="155"/>
        <v>4</v>
      </c>
      <c r="R9452">
        <f t="shared" si="156"/>
        <v>0</v>
      </c>
    </row>
    <row r="9453" spans="1:18" x14ac:dyDescent="0.3">
      <c r="A9453" t="s">
        <v>603</v>
      </c>
      <c r="B9453" s="1">
        <v>38468</v>
      </c>
      <c r="C9453" t="s">
        <v>16</v>
      </c>
      <c r="D9453" t="s">
        <v>709</v>
      </c>
      <c r="E9453" t="s">
        <v>710</v>
      </c>
      <c r="G9453" s="6" t="s">
        <v>29</v>
      </c>
      <c r="H9453" t="s">
        <v>30</v>
      </c>
      <c r="I9453" t="s">
        <v>26</v>
      </c>
      <c r="J9453" t="s">
        <v>27</v>
      </c>
      <c r="K9453">
        <v>100</v>
      </c>
      <c r="L9453">
        <v>9.8000000000000007</v>
      </c>
      <c r="M9453" t="s">
        <v>59</v>
      </c>
      <c r="N9453">
        <v>9.8000000000000007</v>
      </c>
      <c r="P9453" cm="1">
        <f t="array" ref="P9453">IF(Q9453&gt;0,INDEX(Q9453:Q31177,MATCH(TRUE,INDEX(Q9453:Q31177="",,),0)-1),"")</f>
        <v>6</v>
      </c>
      <c r="Q9453">
        <f t="shared" si="155"/>
        <v>4</v>
      </c>
      <c r="R9453">
        <f t="shared" si="156"/>
        <v>0</v>
      </c>
    </row>
    <row r="9454" spans="1:18" x14ac:dyDescent="0.3">
      <c r="A9454" t="s">
        <v>603</v>
      </c>
      <c r="B9454" s="1">
        <v>38468</v>
      </c>
      <c r="C9454" t="s">
        <v>16</v>
      </c>
      <c r="D9454" t="s">
        <v>709</v>
      </c>
      <c r="E9454" t="s">
        <v>710</v>
      </c>
      <c r="G9454" t="s">
        <v>19</v>
      </c>
      <c r="H9454" t="s">
        <v>20</v>
      </c>
      <c r="I9454" t="s">
        <v>21</v>
      </c>
      <c r="J9454" t="s">
        <v>22</v>
      </c>
      <c r="K9454">
        <v>21</v>
      </c>
      <c r="L9454">
        <v>204</v>
      </c>
      <c r="M9454" t="s">
        <v>86</v>
      </c>
      <c r="N9454">
        <v>669.23</v>
      </c>
      <c r="P9454" cm="1">
        <f t="array" ref="P9454">IF(Q9454&gt;0,INDEX(Q9454:Q31178,MATCH(TRUE,INDEX(Q9454:Q31178="",,),0)-1),"")</f>
        <v>6</v>
      </c>
      <c r="Q9454">
        <f t="shared" si="155"/>
        <v>5</v>
      </c>
      <c r="R9454">
        <f t="shared" si="156"/>
        <v>0</v>
      </c>
    </row>
    <row r="9455" spans="1:18" x14ac:dyDescent="0.3">
      <c r="A9455" t="s">
        <v>603</v>
      </c>
      <c r="B9455" s="1">
        <v>38468</v>
      </c>
      <c r="C9455" t="s">
        <v>16</v>
      </c>
      <c r="D9455" t="s">
        <v>709</v>
      </c>
      <c r="E9455" t="s">
        <v>710</v>
      </c>
      <c r="G9455" t="s">
        <v>19</v>
      </c>
      <c r="H9455" t="s">
        <v>25</v>
      </c>
      <c r="I9455" t="s">
        <v>21</v>
      </c>
      <c r="J9455" t="s">
        <v>22</v>
      </c>
      <c r="K9455">
        <v>30.5</v>
      </c>
      <c r="L9455">
        <v>52</v>
      </c>
      <c r="M9455" t="s">
        <v>86</v>
      </c>
      <c r="N9455">
        <v>65</v>
      </c>
      <c r="P9455" cm="1">
        <f t="array" ref="P9455">IF(Q9455&gt;0,INDEX(Q9455:Q31179,MATCH(TRUE,INDEX(Q9455:Q31179="",,),0)-1),"")</f>
        <v>6</v>
      </c>
      <c r="Q9455">
        <f t="shared" si="155"/>
        <v>5</v>
      </c>
      <c r="R9455">
        <f t="shared" si="156"/>
        <v>0</v>
      </c>
    </row>
    <row r="9456" spans="1:18" x14ac:dyDescent="0.3">
      <c r="A9456" t="s">
        <v>603</v>
      </c>
      <c r="B9456" s="1">
        <v>38468</v>
      </c>
      <c r="C9456" t="s">
        <v>16</v>
      </c>
      <c r="D9456" t="s">
        <v>709</v>
      </c>
      <c r="E9456" t="s">
        <v>710</v>
      </c>
      <c r="G9456" t="s">
        <v>19</v>
      </c>
      <c r="H9456" t="s">
        <v>25</v>
      </c>
      <c r="I9456" t="s">
        <v>26</v>
      </c>
      <c r="J9456" t="s">
        <v>27</v>
      </c>
      <c r="K9456">
        <v>251</v>
      </c>
      <c r="L9456">
        <v>16.100000000000001</v>
      </c>
      <c r="M9456" t="s">
        <v>86</v>
      </c>
      <c r="N9456">
        <v>16.100000000000001</v>
      </c>
      <c r="P9456" cm="1">
        <f t="array" ref="P9456">IF(Q9456&gt;0,INDEX(Q9456:Q31180,MATCH(TRUE,INDEX(Q9456:Q31180="",,),0)-1),"")</f>
        <v>6</v>
      </c>
      <c r="Q9456">
        <f t="shared" si="155"/>
        <v>5</v>
      </c>
      <c r="R9456">
        <f t="shared" si="156"/>
        <v>0</v>
      </c>
    </row>
    <row r="9457" spans="1:18" x14ac:dyDescent="0.3">
      <c r="A9457" t="s">
        <v>603</v>
      </c>
      <c r="B9457" s="1">
        <v>38468</v>
      </c>
      <c r="C9457" t="s">
        <v>16</v>
      </c>
      <c r="D9457" t="s">
        <v>709</v>
      </c>
      <c r="E9457" t="s">
        <v>710</v>
      </c>
      <c r="G9457" t="s">
        <v>19</v>
      </c>
      <c r="H9457" t="s">
        <v>43</v>
      </c>
      <c r="I9457" t="s">
        <v>26</v>
      </c>
      <c r="J9457" t="s">
        <v>27</v>
      </c>
      <c r="K9457">
        <v>332</v>
      </c>
      <c r="L9457">
        <v>9.4</v>
      </c>
      <c r="M9457" t="s">
        <v>86</v>
      </c>
      <c r="N9457">
        <v>9.4</v>
      </c>
      <c r="P9457" cm="1">
        <f t="array" ref="P9457">IF(Q9457&gt;0,INDEX(Q9457:Q31181,MATCH(TRUE,INDEX(Q9457:Q31181="",,),0)-1),"")</f>
        <v>6</v>
      </c>
      <c r="Q9457">
        <f t="shared" si="155"/>
        <v>5</v>
      </c>
      <c r="R9457">
        <f t="shared" si="156"/>
        <v>0</v>
      </c>
    </row>
    <row r="9458" spans="1:18" x14ac:dyDescent="0.3">
      <c r="A9458" t="s">
        <v>603</v>
      </c>
      <c r="B9458" s="1">
        <v>38468</v>
      </c>
      <c r="C9458" t="s">
        <v>16</v>
      </c>
      <c r="D9458" t="s">
        <v>709</v>
      </c>
      <c r="E9458" t="s">
        <v>710</v>
      </c>
      <c r="G9458" s="6" t="s">
        <v>29</v>
      </c>
      <c r="H9458" t="s">
        <v>126</v>
      </c>
      <c r="I9458" t="s">
        <v>21</v>
      </c>
      <c r="J9458" t="s">
        <v>22</v>
      </c>
      <c r="K9458">
        <v>11.9</v>
      </c>
      <c r="L9458">
        <v>43</v>
      </c>
      <c r="M9458" t="s">
        <v>86</v>
      </c>
      <c r="N9458">
        <v>43</v>
      </c>
      <c r="P9458" cm="1">
        <f t="array" ref="P9458">IF(Q9458&gt;0,INDEX(Q9458:Q31182,MATCH(TRUE,INDEX(Q9458:Q31182="",,),0)-1),"")</f>
        <v>6</v>
      </c>
      <c r="Q9458">
        <f t="shared" si="155"/>
        <v>5</v>
      </c>
      <c r="R9458">
        <f t="shared" si="156"/>
        <v>0</v>
      </c>
    </row>
    <row r="9459" spans="1:18" x14ac:dyDescent="0.3">
      <c r="A9459" t="s">
        <v>603</v>
      </c>
      <c r="B9459" s="1">
        <v>38468</v>
      </c>
      <c r="C9459" t="s">
        <v>16</v>
      </c>
      <c r="D9459" t="s">
        <v>709</v>
      </c>
      <c r="E9459" t="s">
        <v>710</v>
      </c>
      <c r="G9459" s="6" t="s">
        <v>29</v>
      </c>
      <c r="H9459" t="s">
        <v>30</v>
      </c>
      <c r="I9459" t="s">
        <v>26</v>
      </c>
      <c r="J9459" t="s">
        <v>27</v>
      </c>
      <c r="K9459">
        <v>100</v>
      </c>
      <c r="L9459">
        <v>9.8000000000000007</v>
      </c>
      <c r="M9459" t="s">
        <v>86</v>
      </c>
      <c r="N9459">
        <v>9.8000000000000007</v>
      </c>
      <c r="P9459" cm="1">
        <f t="array" ref="P9459">IF(Q9459&gt;0,INDEX(Q9459:Q31183,MATCH(TRUE,INDEX(Q9459:Q31183="",,),0)-1),"")</f>
        <v>6</v>
      </c>
      <c r="Q9459">
        <f t="shared" si="155"/>
        <v>5</v>
      </c>
      <c r="R9459">
        <f t="shared" si="156"/>
        <v>0</v>
      </c>
    </row>
    <row r="9460" spans="1:18" x14ac:dyDescent="0.3">
      <c r="A9460" t="s">
        <v>603</v>
      </c>
      <c r="B9460" s="1">
        <v>38468</v>
      </c>
      <c r="C9460" t="s">
        <v>16</v>
      </c>
      <c r="D9460" t="s">
        <v>709</v>
      </c>
      <c r="E9460" t="s">
        <v>710</v>
      </c>
      <c r="G9460" t="s">
        <v>19</v>
      </c>
      <c r="H9460" t="s">
        <v>20</v>
      </c>
      <c r="I9460" t="s">
        <v>21</v>
      </c>
      <c r="J9460" t="s">
        <v>22</v>
      </c>
      <c r="K9460">
        <v>21</v>
      </c>
      <c r="L9460">
        <v>204</v>
      </c>
      <c r="M9460" t="s">
        <v>32</v>
      </c>
      <c r="N9460">
        <v>220</v>
      </c>
      <c r="P9460" cm="1">
        <f t="array" ref="P9460">IF(Q9460&gt;0,INDEX(Q9460:Q31184,MATCH(TRUE,INDEX(Q9460:Q31184="",,),0)-1),"")</f>
        <v>6</v>
      </c>
      <c r="Q9460">
        <f t="shared" si="155"/>
        <v>6</v>
      </c>
      <c r="R9460">
        <f t="shared" si="156"/>
        <v>0</v>
      </c>
    </row>
    <row r="9461" spans="1:18" x14ac:dyDescent="0.3">
      <c r="A9461" t="s">
        <v>603</v>
      </c>
      <c r="B9461" s="1">
        <v>38468</v>
      </c>
      <c r="C9461" t="s">
        <v>16</v>
      </c>
      <c r="D9461" t="s">
        <v>709</v>
      </c>
      <c r="E9461" t="s">
        <v>710</v>
      </c>
      <c r="G9461" t="s">
        <v>19</v>
      </c>
      <c r="H9461" t="s">
        <v>25</v>
      </c>
      <c r="I9461" t="s">
        <v>21</v>
      </c>
      <c r="J9461" t="s">
        <v>22</v>
      </c>
      <c r="K9461">
        <v>30.5</v>
      </c>
      <c r="L9461">
        <v>52</v>
      </c>
      <c r="M9461" t="s">
        <v>32</v>
      </c>
      <c r="N9461">
        <v>85</v>
      </c>
      <c r="P9461" cm="1">
        <f t="array" ref="P9461">IF(Q9461&gt;0,INDEX(Q9461:Q31185,MATCH(TRUE,INDEX(Q9461:Q31185="",,),0)-1),"")</f>
        <v>6</v>
      </c>
      <c r="Q9461">
        <f t="shared" si="155"/>
        <v>6</v>
      </c>
      <c r="R9461">
        <f t="shared" si="156"/>
        <v>0</v>
      </c>
    </row>
    <row r="9462" spans="1:18" x14ac:dyDescent="0.3">
      <c r="A9462" t="s">
        <v>603</v>
      </c>
      <c r="B9462" s="1">
        <v>38468</v>
      </c>
      <c r="C9462" t="s">
        <v>16</v>
      </c>
      <c r="D9462" t="s">
        <v>709</v>
      </c>
      <c r="E9462" t="s">
        <v>710</v>
      </c>
      <c r="G9462" t="s">
        <v>19</v>
      </c>
      <c r="H9462" t="s">
        <v>25</v>
      </c>
      <c r="I9462" t="s">
        <v>26</v>
      </c>
      <c r="J9462" t="s">
        <v>27</v>
      </c>
      <c r="K9462">
        <v>251</v>
      </c>
      <c r="L9462">
        <v>16.100000000000001</v>
      </c>
      <c r="M9462" t="s">
        <v>32</v>
      </c>
      <c r="N9462">
        <v>26</v>
      </c>
      <c r="P9462" cm="1">
        <f t="array" ref="P9462">IF(Q9462&gt;0,INDEX(Q9462:Q31186,MATCH(TRUE,INDEX(Q9462:Q31186="",,),0)-1),"")</f>
        <v>6</v>
      </c>
      <c r="Q9462">
        <f t="shared" si="155"/>
        <v>6</v>
      </c>
      <c r="R9462">
        <f t="shared" si="156"/>
        <v>0</v>
      </c>
    </row>
    <row r="9463" spans="1:18" x14ac:dyDescent="0.3">
      <c r="A9463" t="s">
        <v>603</v>
      </c>
      <c r="B9463" s="1">
        <v>38468</v>
      </c>
      <c r="C9463" t="s">
        <v>16</v>
      </c>
      <c r="D9463" t="s">
        <v>709</v>
      </c>
      <c r="E9463" t="s">
        <v>710</v>
      </c>
      <c r="G9463" t="s">
        <v>19</v>
      </c>
      <c r="H9463" t="s">
        <v>43</v>
      </c>
      <c r="I9463" t="s">
        <v>26</v>
      </c>
      <c r="J9463" t="s">
        <v>27</v>
      </c>
      <c r="K9463">
        <v>332</v>
      </c>
      <c r="L9463">
        <v>9.4</v>
      </c>
      <c r="M9463" t="s">
        <v>32</v>
      </c>
      <c r="N9463">
        <v>19.52</v>
      </c>
      <c r="P9463" cm="1">
        <f t="array" ref="P9463">IF(Q9463&gt;0,INDEX(Q9463:Q31187,MATCH(TRUE,INDEX(Q9463:Q31187="",,),0)-1),"")</f>
        <v>6</v>
      </c>
      <c r="Q9463">
        <f t="shared" si="155"/>
        <v>6</v>
      </c>
      <c r="R9463">
        <f t="shared" si="156"/>
        <v>0</v>
      </c>
    </row>
    <row r="9464" spans="1:18" x14ac:dyDescent="0.3">
      <c r="A9464" t="s">
        <v>603</v>
      </c>
      <c r="B9464" s="1">
        <v>38468</v>
      </c>
      <c r="C9464" t="s">
        <v>16</v>
      </c>
      <c r="D9464" t="s">
        <v>709</v>
      </c>
      <c r="E9464" t="s">
        <v>710</v>
      </c>
      <c r="G9464" s="6" t="s">
        <v>29</v>
      </c>
      <c r="H9464" t="s">
        <v>126</v>
      </c>
      <c r="I9464" t="s">
        <v>21</v>
      </c>
      <c r="J9464" t="s">
        <v>22</v>
      </c>
      <c r="K9464">
        <v>11.9</v>
      </c>
      <c r="L9464">
        <v>43</v>
      </c>
      <c r="M9464" t="s">
        <v>32</v>
      </c>
      <c r="N9464">
        <v>43</v>
      </c>
      <c r="P9464" cm="1">
        <f t="array" ref="P9464">IF(Q9464&gt;0,INDEX(Q9464:Q31188,MATCH(TRUE,INDEX(Q9464:Q31188="",,),0)-1),"")</f>
        <v>6</v>
      </c>
      <c r="Q9464">
        <f t="shared" si="155"/>
        <v>6</v>
      </c>
      <c r="R9464">
        <f t="shared" si="156"/>
        <v>0</v>
      </c>
    </row>
    <row r="9465" spans="1:18" x14ac:dyDescent="0.3">
      <c r="A9465" t="s">
        <v>603</v>
      </c>
      <c r="B9465" s="1">
        <v>38468</v>
      </c>
      <c r="C9465" t="s">
        <v>16</v>
      </c>
      <c r="D9465" t="s">
        <v>709</v>
      </c>
      <c r="E9465" t="s">
        <v>710</v>
      </c>
      <c r="G9465" s="6" t="s">
        <v>29</v>
      </c>
      <c r="H9465" t="s">
        <v>30</v>
      </c>
      <c r="I9465" t="s">
        <v>26</v>
      </c>
      <c r="J9465" t="s">
        <v>27</v>
      </c>
      <c r="K9465">
        <v>100</v>
      </c>
      <c r="L9465">
        <v>9.8000000000000007</v>
      </c>
      <c r="M9465" t="s">
        <v>32</v>
      </c>
      <c r="N9465">
        <v>9.8000000000000007</v>
      </c>
      <c r="P9465" cm="1">
        <f t="array" ref="P9465">IF(Q9465&gt;0,INDEX(Q9465:Q31189,MATCH(TRUE,INDEX(Q9465:Q31189="",,),0)-1),"")</f>
        <v>6</v>
      </c>
      <c r="Q9465">
        <f t="shared" si="155"/>
        <v>6</v>
      </c>
      <c r="R9465">
        <f t="shared" si="156"/>
        <v>0</v>
      </c>
    </row>
    <row r="9466" spans="1:18" x14ac:dyDescent="0.3">
      <c r="P9466" t="str" cm="1">
        <f t="array" ref="P9466">IF(Q9466&gt;0,INDEX(Q9466:Q31190,MATCH(TRUE,INDEX(Q9466:Q31190="",,),0)-1),"")</f>
        <v/>
      </c>
      <c r="R9466" t="str">
        <f t="shared" si="156"/>
        <v/>
      </c>
    </row>
    <row r="9467" spans="1:18" x14ac:dyDescent="0.3">
      <c r="A9467" t="s">
        <v>603</v>
      </c>
      <c r="B9467" s="1">
        <v>38468</v>
      </c>
      <c r="C9467" t="s">
        <v>16</v>
      </c>
      <c r="D9467" t="s">
        <v>711</v>
      </c>
      <c r="E9467" t="s">
        <v>712</v>
      </c>
      <c r="G9467" t="s">
        <v>19</v>
      </c>
      <c r="H9467" t="s">
        <v>126</v>
      </c>
      <c r="I9467" t="s">
        <v>21</v>
      </c>
      <c r="J9467" t="s">
        <v>22</v>
      </c>
      <c r="K9467">
        <v>23.1</v>
      </c>
      <c r="L9467">
        <v>34</v>
      </c>
      <c r="M9467" t="s">
        <v>518</v>
      </c>
      <c r="N9467">
        <v>34</v>
      </c>
      <c r="O9467" t="s">
        <v>24</v>
      </c>
      <c r="P9467" cm="1">
        <f t="array" ref="P9467">IF(Q9467&gt;0,INDEX(Q9467:Q31191,MATCH(TRUE,INDEX(Q9467:Q31191="",,),0)-1),"")</f>
        <v>5</v>
      </c>
      <c r="Q9467">
        <f>INT((ROW()-9467)/6)+1</f>
        <v>1</v>
      </c>
      <c r="R9467">
        <f t="shared" si="156"/>
        <v>0</v>
      </c>
    </row>
    <row r="9468" spans="1:18" x14ac:dyDescent="0.3">
      <c r="A9468" t="s">
        <v>603</v>
      </c>
      <c r="B9468" s="1">
        <v>38468</v>
      </c>
      <c r="C9468" t="s">
        <v>16</v>
      </c>
      <c r="D9468" t="s">
        <v>711</v>
      </c>
      <c r="E9468" t="s">
        <v>712</v>
      </c>
      <c r="G9468" t="s">
        <v>19</v>
      </c>
      <c r="H9468" t="s">
        <v>41</v>
      </c>
      <c r="I9468" t="s">
        <v>21</v>
      </c>
      <c r="J9468" t="s">
        <v>22</v>
      </c>
      <c r="K9468">
        <v>9.6</v>
      </c>
      <c r="L9468">
        <v>176</v>
      </c>
      <c r="M9468" t="s">
        <v>518</v>
      </c>
      <c r="N9468">
        <v>1090</v>
      </c>
      <c r="O9468" t="s">
        <v>24</v>
      </c>
      <c r="P9468" cm="1">
        <f t="array" ref="P9468">IF(Q9468&gt;0,INDEX(Q9468:Q31192,MATCH(TRUE,INDEX(Q9468:Q31192="",,),0)-1),"")</f>
        <v>5</v>
      </c>
      <c r="Q9468">
        <f t="shared" ref="Q9468:Q9496" si="157">INT((ROW()-9467)/6)+1</f>
        <v>1</v>
      </c>
      <c r="R9468">
        <f t="shared" si="156"/>
        <v>0</v>
      </c>
    </row>
    <row r="9469" spans="1:18" x14ac:dyDescent="0.3">
      <c r="A9469" t="s">
        <v>603</v>
      </c>
      <c r="B9469" s="1">
        <v>38468</v>
      </c>
      <c r="C9469" t="s">
        <v>16</v>
      </c>
      <c r="D9469" t="s">
        <v>711</v>
      </c>
      <c r="E9469" t="s">
        <v>712</v>
      </c>
      <c r="G9469" t="s">
        <v>19</v>
      </c>
      <c r="H9469" t="s">
        <v>28</v>
      </c>
      <c r="I9469" t="s">
        <v>26</v>
      </c>
      <c r="J9469" t="s">
        <v>27</v>
      </c>
      <c r="K9469">
        <v>94</v>
      </c>
      <c r="L9469">
        <v>17.3</v>
      </c>
      <c r="M9469" t="s">
        <v>518</v>
      </c>
      <c r="N9469">
        <v>17.3</v>
      </c>
      <c r="O9469" t="s">
        <v>24</v>
      </c>
      <c r="P9469" cm="1">
        <f t="array" ref="P9469">IF(Q9469&gt;0,INDEX(Q9469:Q31193,MATCH(TRUE,INDEX(Q9469:Q31193="",,),0)-1),"")</f>
        <v>5</v>
      </c>
      <c r="Q9469">
        <f t="shared" si="157"/>
        <v>1</v>
      </c>
      <c r="R9469">
        <f t="shared" si="156"/>
        <v>0</v>
      </c>
    </row>
    <row r="9470" spans="1:18" x14ac:dyDescent="0.3">
      <c r="A9470" t="s">
        <v>603</v>
      </c>
      <c r="B9470" s="1">
        <v>38468</v>
      </c>
      <c r="C9470" t="s">
        <v>16</v>
      </c>
      <c r="D9470" t="s">
        <v>711</v>
      </c>
      <c r="E9470" t="s">
        <v>712</v>
      </c>
      <c r="G9470" t="s">
        <v>19</v>
      </c>
      <c r="H9470" t="s">
        <v>43</v>
      </c>
      <c r="I9470" t="s">
        <v>26</v>
      </c>
      <c r="J9470" t="s">
        <v>27</v>
      </c>
      <c r="K9470">
        <v>229</v>
      </c>
      <c r="L9470">
        <v>8.1</v>
      </c>
      <c r="M9470" t="s">
        <v>518</v>
      </c>
      <c r="N9470">
        <v>8.1</v>
      </c>
      <c r="O9470" t="s">
        <v>24</v>
      </c>
      <c r="P9470" cm="1">
        <f t="array" ref="P9470">IF(Q9470&gt;0,INDEX(Q9470:Q31194,MATCH(TRUE,INDEX(Q9470:Q31194="",,),0)-1),"")</f>
        <v>5</v>
      </c>
      <c r="Q9470">
        <f t="shared" si="157"/>
        <v>1</v>
      </c>
      <c r="R9470">
        <f t="shared" si="156"/>
        <v>0</v>
      </c>
    </row>
    <row r="9471" spans="1:18" x14ac:dyDescent="0.3">
      <c r="A9471" t="s">
        <v>603</v>
      </c>
      <c r="B9471" s="1">
        <v>38468</v>
      </c>
      <c r="C9471" t="s">
        <v>16</v>
      </c>
      <c r="D9471" t="s">
        <v>711</v>
      </c>
      <c r="E9471" t="s">
        <v>712</v>
      </c>
      <c r="G9471" s="6" t="s">
        <v>29</v>
      </c>
      <c r="H9471" t="s">
        <v>25</v>
      </c>
      <c r="I9471" t="s">
        <v>26</v>
      </c>
      <c r="J9471" t="s">
        <v>27</v>
      </c>
      <c r="K9471">
        <v>17</v>
      </c>
      <c r="L9471">
        <v>14.65</v>
      </c>
      <c r="M9471" t="s">
        <v>518</v>
      </c>
      <c r="N9471">
        <v>14.65</v>
      </c>
      <c r="O9471" t="s">
        <v>24</v>
      </c>
      <c r="P9471" cm="1">
        <f t="array" ref="P9471">IF(Q9471&gt;0,INDEX(Q9471:Q31195,MATCH(TRUE,INDEX(Q9471:Q31195="",,),0)-1),"")</f>
        <v>5</v>
      </c>
      <c r="Q9471">
        <f t="shared" si="157"/>
        <v>1</v>
      </c>
      <c r="R9471">
        <f t="shared" si="156"/>
        <v>0</v>
      </c>
    </row>
    <row r="9472" spans="1:18" x14ac:dyDescent="0.3">
      <c r="A9472" t="s">
        <v>603</v>
      </c>
      <c r="B9472" s="1">
        <v>38468</v>
      </c>
      <c r="C9472" t="s">
        <v>16</v>
      </c>
      <c r="D9472" t="s">
        <v>711</v>
      </c>
      <c r="E9472" t="s">
        <v>712</v>
      </c>
      <c r="G9472" s="6" t="s">
        <v>29</v>
      </c>
      <c r="H9472" t="s">
        <v>41</v>
      </c>
      <c r="I9472" t="s">
        <v>26</v>
      </c>
      <c r="J9472" t="s">
        <v>27</v>
      </c>
      <c r="K9472">
        <v>10</v>
      </c>
      <c r="L9472">
        <v>26.75</v>
      </c>
      <c r="M9472" t="s">
        <v>518</v>
      </c>
      <c r="N9472">
        <v>26.75</v>
      </c>
      <c r="O9472" t="s">
        <v>24</v>
      </c>
      <c r="P9472" cm="1">
        <f t="array" ref="P9472">IF(Q9472&gt;0,INDEX(Q9472:Q31196,MATCH(TRUE,INDEX(Q9472:Q31196="",,),0)-1),"")</f>
        <v>5</v>
      </c>
      <c r="Q9472">
        <f t="shared" si="157"/>
        <v>1</v>
      </c>
      <c r="R9472">
        <f t="shared" si="156"/>
        <v>0</v>
      </c>
    </row>
    <row r="9473" spans="1:18" x14ac:dyDescent="0.3">
      <c r="A9473" t="s">
        <v>603</v>
      </c>
      <c r="B9473" s="1">
        <v>38468</v>
      </c>
      <c r="C9473" t="s">
        <v>16</v>
      </c>
      <c r="D9473" t="s">
        <v>711</v>
      </c>
      <c r="E9473" t="s">
        <v>712</v>
      </c>
      <c r="G9473" t="s">
        <v>19</v>
      </c>
      <c r="H9473" t="s">
        <v>126</v>
      </c>
      <c r="I9473" t="s">
        <v>21</v>
      </c>
      <c r="J9473" t="s">
        <v>22</v>
      </c>
      <c r="K9473">
        <v>23.1</v>
      </c>
      <c r="L9473">
        <v>34</v>
      </c>
      <c r="M9473" t="s">
        <v>564</v>
      </c>
      <c r="N9473">
        <v>34</v>
      </c>
      <c r="P9473" cm="1">
        <f t="array" ref="P9473">IF(Q9473&gt;0,INDEX(Q9473:Q31197,MATCH(TRUE,INDEX(Q9473:Q31197="",,),0)-1),"")</f>
        <v>5</v>
      </c>
      <c r="Q9473">
        <f t="shared" si="157"/>
        <v>2</v>
      </c>
      <c r="R9473">
        <f t="shared" si="156"/>
        <v>0</v>
      </c>
    </row>
    <row r="9474" spans="1:18" x14ac:dyDescent="0.3">
      <c r="A9474" t="s">
        <v>603</v>
      </c>
      <c r="B9474" s="1">
        <v>38468</v>
      </c>
      <c r="C9474" t="s">
        <v>16</v>
      </c>
      <c r="D9474" t="s">
        <v>711</v>
      </c>
      <c r="E9474" t="s">
        <v>712</v>
      </c>
      <c r="G9474" t="s">
        <v>19</v>
      </c>
      <c r="H9474" t="s">
        <v>41</v>
      </c>
      <c r="I9474" t="s">
        <v>21</v>
      </c>
      <c r="J9474" t="s">
        <v>22</v>
      </c>
      <c r="K9474">
        <v>9.6</v>
      </c>
      <c r="L9474">
        <v>176</v>
      </c>
      <c r="M9474" t="s">
        <v>564</v>
      </c>
      <c r="N9474">
        <v>176</v>
      </c>
      <c r="P9474" cm="1">
        <f t="array" ref="P9474">IF(Q9474&gt;0,INDEX(Q9474:Q31198,MATCH(TRUE,INDEX(Q9474:Q31198="",,),0)-1),"")</f>
        <v>5</v>
      </c>
      <c r="Q9474">
        <f t="shared" si="157"/>
        <v>2</v>
      </c>
      <c r="R9474">
        <f t="shared" si="156"/>
        <v>0</v>
      </c>
    </row>
    <row r="9475" spans="1:18" x14ac:dyDescent="0.3">
      <c r="A9475" t="s">
        <v>603</v>
      </c>
      <c r="B9475" s="1">
        <v>38468</v>
      </c>
      <c r="C9475" t="s">
        <v>16</v>
      </c>
      <c r="D9475" t="s">
        <v>711</v>
      </c>
      <c r="E9475" t="s">
        <v>712</v>
      </c>
      <c r="G9475" t="s">
        <v>19</v>
      </c>
      <c r="H9475" t="s">
        <v>28</v>
      </c>
      <c r="I9475" t="s">
        <v>26</v>
      </c>
      <c r="J9475" t="s">
        <v>27</v>
      </c>
      <c r="K9475">
        <v>94</v>
      </c>
      <c r="L9475">
        <v>17.3</v>
      </c>
      <c r="M9475" t="s">
        <v>564</v>
      </c>
      <c r="N9475">
        <v>17.3</v>
      </c>
      <c r="P9475" cm="1">
        <f t="array" ref="P9475">IF(Q9475&gt;0,INDEX(Q9475:Q31199,MATCH(TRUE,INDEX(Q9475:Q31199="",,),0)-1),"")</f>
        <v>5</v>
      </c>
      <c r="Q9475">
        <f t="shared" si="157"/>
        <v>2</v>
      </c>
      <c r="R9475">
        <f t="shared" si="156"/>
        <v>0</v>
      </c>
    </row>
    <row r="9476" spans="1:18" x14ac:dyDescent="0.3">
      <c r="A9476" t="s">
        <v>603</v>
      </c>
      <c r="B9476" s="1">
        <v>38468</v>
      </c>
      <c r="C9476" t="s">
        <v>16</v>
      </c>
      <c r="D9476" t="s">
        <v>711</v>
      </c>
      <c r="E9476" t="s">
        <v>712</v>
      </c>
      <c r="G9476" t="s">
        <v>19</v>
      </c>
      <c r="H9476" t="s">
        <v>43</v>
      </c>
      <c r="I9476" t="s">
        <v>26</v>
      </c>
      <c r="J9476" t="s">
        <v>27</v>
      </c>
      <c r="K9476">
        <v>229</v>
      </c>
      <c r="L9476">
        <v>8.1</v>
      </c>
      <c r="M9476" t="s">
        <v>564</v>
      </c>
      <c r="N9476">
        <v>36.020000000000003</v>
      </c>
      <c r="P9476" cm="1">
        <f t="array" ref="P9476">IF(Q9476&gt;0,INDEX(Q9476:Q31200,MATCH(TRUE,INDEX(Q9476:Q31200="",,),0)-1),"")</f>
        <v>5</v>
      </c>
      <c r="Q9476">
        <f t="shared" si="157"/>
        <v>2</v>
      </c>
      <c r="R9476">
        <f t="shared" si="156"/>
        <v>0</v>
      </c>
    </row>
    <row r="9477" spans="1:18" x14ac:dyDescent="0.3">
      <c r="A9477" t="s">
        <v>603</v>
      </c>
      <c r="B9477" s="1">
        <v>38468</v>
      </c>
      <c r="C9477" t="s">
        <v>16</v>
      </c>
      <c r="D9477" t="s">
        <v>711</v>
      </c>
      <c r="E9477" t="s">
        <v>712</v>
      </c>
      <c r="G9477" s="6" t="s">
        <v>29</v>
      </c>
      <c r="H9477" t="s">
        <v>25</v>
      </c>
      <c r="I9477" t="s">
        <v>26</v>
      </c>
      <c r="J9477" t="s">
        <v>27</v>
      </c>
      <c r="K9477">
        <v>17</v>
      </c>
      <c r="L9477">
        <v>14.65</v>
      </c>
      <c r="M9477" t="s">
        <v>564</v>
      </c>
      <c r="N9477">
        <v>14.65</v>
      </c>
      <c r="P9477" cm="1">
        <f t="array" ref="P9477">IF(Q9477&gt;0,INDEX(Q9477:Q31201,MATCH(TRUE,INDEX(Q9477:Q31201="",,),0)-1),"")</f>
        <v>5</v>
      </c>
      <c r="Q9477">
        <f t="shared" si="157"/>
        <v>2</v>
      </c>
      <c r="R9477">
        <f t="shared" si="156"/>
        <v>0</v>
      </c>
    </row>
    <row r="9478" spans="1:18" x14ac:dyDescent="0.3">
      <c r="A9478" t="s">
        <v>603</v>
      </c>
      <c r="B9478" s="1">
        <v>38468</v>
      </c>
      <c r="C9478" t="s">
        <v>16</v>
      </c>
      <c r="D9478" t="s">
        <v>711</v>
      </c>
      <c r="E9478" t="s">
        <v>712</v>
      </c>
      <c r="G9478" s="6" t="s">
        <v>29</v>
      </c>
      <c r="H9478" t="s">
        <v>41</v>
      </c>
      <c r="I9478" t="s">
        <v>26</v>
      </c>
      <c r="J9478" t="s">
        <v>27</v>
      </c>
      <c r="K9478">
        <v>10</v>
      </c>
      <c r="L9478">
        <v>26.75</v>
      </c>
      <c r="M9478" t="s">
        <v>564</v>
      </c>
      <c r="N9478">
        <v>26.75</v>
      </c>
      <c r="P9478" cm="1">
        <f t="array" ref="P9478">IF(Q9478&gt;0,INDEX(Q9478:Q31202,MATCH(TRUE,INDEX(Q9478:Q31202="",,),0)-1),"")</f>
        <v>5</v>
      </c>
      <c r="Q9478">
        <f t="shared" si="157"/>
        <v>2</v>
      </c>
      <c r="R9478">
        <f t="shared" si="156"/>
        <v>0</v>
      </c>
    </row>
    <row r="9479" spans="1:18" x14ac:dyDescent="0.3">
      <c r="A9479" t="s">
        <v>603</v>
      </c>
      <c r="B9479" s="1">
        <v>38468</v>
      </c>
      <c r="C9479" t="s">
        <v>16</v>
      </c>
      <c r="D9479" t="s">
        <v>711</v>
      </c>
      <c r="E9479" t="s">
        <v>712</v>
      </c>
      <c r="G9479" t="s">
        <v>19</v>
      </c>
      <c r="H9479" t="s">
        <v>126</v>
      </c>
      <c r="I9479" t="s">
        <v>21</v>
      </c>
      <c r="J9479" t="s">
        <v>22</v>
      </c>
      <c r="K9479">
        <v>23.1</v>
      </c>
      <c r="L9479">
        <v>34</v>
      </c>
      <c r="M9479" t="s">
        <v>86</v>
      </c>
      <c r="N9479">
        <v>216.13</v>
      </c>
      <c r="P9479" cm="1">
        <f t="array" ref="P9479">IF(Q9479&gt;0,INDEX(Q9479:Q31203,MATCH(TRUE,INDEX(Q9479:Q31203="",,),0)-1),"")</f>
        <v>5</v>
      </c>
      <c r="Q9479">
        <f t="shared" si="157"/>
        <v>3</v>
      </c>
      <c r="R9479">
        <f t="shared" si="156"/>
        <v>0</v>
      </c>
    </row>
    <row r="9480" spans="1:18" x14ac:dyDescent="0.3">
      <c r="A9480" t="s">
        <v>603</v>
      </c>
      <c r="B9480" s="1">
        <v>38468</v>
      </c>
      <c r="C9480" t="s">
        <v>16</v>
      </c>
      <c r="D9480" t="s">
        <v>711</v>
      </c>
      <c r="E9480" t="s">
        <v>712</v>
      </c>
      <c r="G9480" t="s">
        <v>19</v>
      </c>
      <c r="H9480" t="s">
        <v>41</v>
      </c>
      <c r="I9480" t="s">
        <v>21</v>
      </c>
      <c r="J9480" t="s">
        <v>22</v>
      </c>
      <c r="K9480">
        <v>9.6</v>
      </c>
      <c r="L9480">
        <v>176</v>
      </c>
      <c r="M9480" t="s">
        <v>86</v>
      </c>
      <c r="N9480">
        <v>176</v>
      </c>
      <c r="P9480" cm="1">
        <f t="array" ref="P9480">IF(Q9480&gt;0,INDEX(Q9480:Q31204,MATCH(TRUE,INDEX(Q9480:Q31204="",,),0)-1),"")</f>
        <v>5</v>
      </c>
      <c r="Q9480">
        <f t="shared" si="157"/>
        <v>3</v>
      </c>
      <c r="R9480">
        <f t="shared" si="156"/>
        <v>0</v>
      </c>
    </row>
    <row r="9481" spans="1:18" x14ac:dyDescent="0.3">
      <c r="A9481" t="s">
        <v>603</v>
      </c>
      <c r="B9481" s="1">
        <v>38468</v>
      </c>
      <c r="C9481" t="s">
        <v>16</v>
      </c>
      <c r="D9481" t="s">
        <v>711</v>
      </c>
      <c r="E9481" t="s">
        <v>712</v>
      </c>
      <c r="G9481" t="s">
        <v>19</v>
      </c>
      <c r="H9481" t="s">
        <v>28</v>
      </c>
      <c r="I9481" t="s">
        <v>26</v>
      </c>
      <c r="J9481" t="s">
        <v>27</v>
      </c>
      <c r="K9481">
        <v>94</v>
      </c>
      <c r="L9481">
        <v>17.3</v>
      </c>
      <c r="M9481" t="s">
        <v>86</v>
      </c>
      <c r="N9481">
        <v>17.3</v>
      </c>
      <c r="P9481" cm="1">
        <f t="array" ref="P9481">IF(Q9481&gt;0,INDEX(Q9481:Q31205,MATCH(TRUE,INDEX(Q9481:Q31205="",,),0)-1),"")</f>
        <v>5</v>
      </c>
      <c r="Q9481">
        <f t="shared" si="157"/>
        <v>3</v>
      </c>
      <c r="R9481">
        <f t="shared" si="156"/>
        <v>0</v>
      </c>
    </row>
    <row r="9482" spans="1:18" x14ac:dyDescent="0.3">
      <c r="A9482" t="s">
        <v>603</v>
      </c>
      <c r="B9482" s="1">
        <v>38468</v>
      </c>
      <c r="C9482" t="s">
        <v>16</v>
      </c>
      <c r="D9482" t="s">
        <v>711</v>
      </c>
      <c r="E9482" t="s">
        <v>712</v>
      </c>
      <c r="G9482" t="s">
        <v>19</v>
      </c>
      <c r="H9482" t="s">
        <v>43</v>
      </c>
      <c r="I9482" t="s">
        <v>26</v>
      </c>
      <c r="J9482" t="s">
        <v>27</v>
      </c>
      <c r="K9482">
        <v>229</v>
      </c>
      <c r="L9482">
        <v>8.1</v>
      </c>
      <c r="M9482" t="s">
        <v>86</v>
      </c>
      <c r="N9482">
        <v>8.1</v>
      </c>
      <c r="P9482" cm="1">
        <f t="array" ref="P9482">IF(Q9482&gt;0,INDEX(Q9482:Q31206,MATCH(TRUE,INDEX(Q9482:Q31206="",,),0)-1),"")</f>
        <v>5</v>
      </c>
      <c r="Q9482">
        <f t="shared" si="157"/>
        <v>3</v>
      </c>
      <c r="R9482">
        <f t="shared" si="156"/>
        <v>0</v>
      </c>
    </row>
    <row r="9483" spans="1:18" x14ac:dyDescent="0.3">
      <c r="A9483" t="s">
        <v>603</v>
      </c>
      <c r="B9483" s="1">
        <v>38468</v>
      </c>
      <c r="C9483" t="s">
        <v>16</v>
      </c>
      <c r="D9483" t="s">
        <v>711</v>
      </c>
      <c r="E9483" t="s">
        <v>712</v>
      </c>
      <c r="G9483" s="6" t="s">
        <v>29</v>
      </c>
      <c r="H9483" t="s">
        <v>25</v>
      </c>
      <c r="I9483" t="s">
        <v>26</v>
      </c>
      <c r="J9483" t="s">
        <v>27</v>
      </c>
      <c r="K9483">
        <v>17</v>
      </c>
      <c r="L9483">
        <v>14.65</v>
      </c>
      <c r="M9483" t="s">
        <v>86</v>
      </c>
      <c r="N9483">
        <v>14.65</v>
      </c>
      <c r="P9483" cm="1">
        <f t="array" ref="P9483">IF(Q9483&gt;0,INDEX(Q9483:Q31207,MATCH(TRUE,INDEX(Q9483:Q31207="",,),0)-1),"")</f>
        <v>5</v>
      </c>
      <c r="Q9483">
        <f t="shared" si="157"/>
        <v>3</v>
      </c>
      <c r="R9483">
        <f t="shared" si="156"/>
        <v>0</v>
      </c>
    </row>
    <row r="9484" spans="1:18" x14ac:dyDescent="0.3">
      <c r="A9484" t="s">
        <v>603</v>
      </c>
      <c r="B9484" s="1">
        <v>38468</v>
      </c>
      <c r="C9484" t="s">
        <v>16</v>
      </c>
      <c r="D9484" t="s">
        <v>711</v>
      </c>
      <c r="E9484" t="s">
        <v>712</v>
      </c>
      <c r="G9484" s="6" t="s">
        <v>29</v>
      </c>
      <c r="H9484" t="s">
        <v>41</v>
      </c>
      <c r="I9484" t="s">
        <v>26</v>
      </c>
      <c r="J9484" t="s">
        <v>27</v>
      </c>
      <c r="K9484">
        <v>10</v>
      </c>
      <c r="L9484">
        <v>26.75</v>
      </c>
      <c r="M9484" t="s">
        <v>86</v>
      </c>
      <c r="N9484">
        <v>26.75</v>
      </c>
      <c r="P9484" cm="1">
        <f t="array" ref="P9484">IF(Q9484&gt;0,INDEX(Q9484:Q31208,MATCH(TRUE,INDEX(Q9484:Q31208="",,),0)-1),"")</f>
        <v>5</v>
      </c>
      <c r="Q9484">
        <f t="shared" si="157"/>
        <v>3</v>
      </c>
      <c r="R9484">
        <f t="shared" si="156"/>
        <v>0</v>
      </c>
    </row>
    <row r="9485" spans="1:18" x14ac:dyDescent="0.3">
      <c r="A9485" t="s">
        <v>603</v>
      </c>
      <c r="B9485" s="1">
        <v>38468</v>
      </c>
      <c r="C9485" t="s">
        <v>16</v>
      </c>
      <c r="D9485" t="s">
        <v>711</v>
      </c>
      <c r="E9485" t="s">
        <v>712</v>
      </c>
      <c r="G9485" t="s">
        <v>19</v>
      </c>
      <c r="H9485" t="s">
        <v>126</v>
      </c>
      <c r="I9485" t="s">
        <v>21</v>
      </c>
      <c r="J9485" t="s">
        <v>22</v>
      </c>
      <c r="K9485">
        <v>23.1</v>
      </c>
      <c r="L9485">
        <v>34</v>
      </c>
      <c r="M9485" t="s">
        <v>59</v>
      </c>
      <c r="N9485">
        <v>150</v>
      </c>
      <c r="P9485" cm="1">
        <f t="array" ref="P9485">IF(Q9485&gt;0,INDEX(Q9485:Q31209,MATCH(TRUE,INDEX(Q9485:Q31209="",,),0)-1),"")</f>
        <v>5</v>
      </c>
      <c r="Q9485">
        <f t="shared" si="157"/>
        <v>4</v>
      </c>
      <c r="R9485">
        <f t="shared" si="156"/>
        <v>0</v>
      </c>
    </row>
    <row r="9486" spans="1:18" x14ac:dyDescent="0.3">
      <c r="A9486" t="s">
        <v>603</v>
      </c>
      <c r="B9486" s="1">
        <v>38468</v>
      </c>
      <c r="C9486" t="s">
        <v>16</v>
      </c>
      <c r="D9486" t="s">
        <v>711</v>
      </c>
      <c r="E9486" t="s">
        <v>712</v>
      </c>
      <c r="G9486" t="s">
        <v>19</v>
      </c>
      <c r="H9486" t="s">
        <v>41</v>
      </c>
      <c r="I9486" t="s">
        <v>21</v>
      </c>
      <c r="J9486" t="s">
        <v>22</v>
      </c>
      <c r="K9486">
        <v>9.6</v>
      </c>
      <c r="L9486">
        <v>176</v>
      </c>
      <c r="M9486" t="s">
        <v>59</v>
      </c>
      <c r="N9486">
        <v>176</v>
      </c>
      <c r="P9486" cm="1">
        <f t="array" ref="P9486">IF(Q9486&gt;0,INDEX(Q9486:Q31210,MATCH(TRUE,INDEX(Q9486:Q31210="",,),0)-1),"")</f>
        <v>5</v>
      </c>
      <c r="Q9486">
        <f t="shared" si="157"/>
        <v>4</v>
      </c>
      <c r="R9486">
        <f t="shared" si="156"/>
        <v>0</v>
      </c>
    </row>
    <row r="9487" spans="1:18" x14ac:dyDescent="0.3">
      <c r="A9487" t="s">
        <v>603</v>
      </c>
      <c r="B9487" s="1">
        <v>38468</v>
      </c>
      <c r="C9487" t="s">
        <v>16</v>
      </c>
      <c r="D9487" t="s">
        <v>711</v>
      </c>
      <c r="E9487" t="s">
        <v>712</v>
      </c>
      <c r="G9487" t="s">
        <v>19</v>
      </c>
      <c r="H9487" t="s">
        <v>28</v>
      </c>
      <c r="I9487" t="s">
        <v>26</v>
      </c>
      <c r="J9487" t="s">
        <v>27</v>
      </c>
      <c r="K9487">
        <v>94</v>
      </c>
      <c r="L9487">
        <v>17.3</v>
      </c>
      <c r="M9487" t="s">
        <v>59</v>
      </c>
      <c r="N9487">
        <v>17.3</v>
      </c>
      <c r="P9487" cm="1">
        <f t="array" ref="P9487">IF(Q9487&gt;0,INDEX(Q9487:Q31211,MATCH(TRUE,INDEX(Q9487:Q31211="",,),0)-1),"")</f>
        <v>5</v>
      </c>
      <c r="Q9487">
        <f t="shared" si="157"/>
        <v>4</v>
      </c>
      <c r="R9487">
        <f t="shared" si="156"/>
        <v>0</v>
      </c>
    </row>
    <row r="9488" spans="1:18" x14ac:dyDescent="0.3">
      <c r="A9488" t="s">
        <v>603</v>
      </c>
      <c r="B9488" s="1">
        <v>38468</v>
      </c>
      <c r="C9488" t="s">
        <v>16</v>
      </c>
      <c r="D9488" t="s">
        <v>711</v>
      </c>
      <c r="E9488" t="s">
        <v>712</v>
      </c>
      <c r="G9488" t="s">
        <v>19</v>
      </c>
      <c r="H9488" t="s">
        <v>43</v>
      </c>
      <c r="I9488" t="s">
        <v>26</v>
      </c>
      <c r="J9488" t="s">
        <v>27</v>
      </c>
      <c r="K9488">
        <v>229</v>
      </c>
      <c r="L9488">
        <v>8.1</v>
      </c>
      <c r="M9488" t="s">
        <v>59</v>
      </c>
      <c r="N9488">
        <v>8.1</v>
      </c>
      <c r="P9488" cm="1">
        <f t="array" ref="P9488">IF(Q9488&gt;0,INDEX(Q9488:Q31212,MATCH(TRUE,INDEX(Q9488:Q31212="",,),0)-1),"")</f>
        <v>5</v>
      </c>
      <c r="Q9488">
        <f t="shared" si="157"/>
        <v>4</v>
      </c>
      <c r="R9488">
        <f t="shared" si="156"/>
        <v>0</v>
      </c>
    </row>
    <row r="9489" spans="1:18" x14ac:dyDescent="0.3">
      <c r="A9489" t="s">
        <v>603</v>
      </c>
      <c r="B9489" s="1">
        <v>38468</v>
      </c>
      <c r="C9489" t="s">
        <v>16</v>
      </c>
      <c r="D9489" t="s">
        <v>711</v>
      </c>
      <c r="E9489" t="s">
        <v>712</v>
      </c>
      <c r="G9489" s="6" t="s">
        <v>29</v>
      </c>
      <c r="H9489" t="s">
        <v>25</v>
      </c>
      <c r="I9489" t="s">
        <v>26</v>
      </c>
      <c r="J9489" t="s">
        <v>27</v>
      </c>
      <c r="K9489">
        <v>17</v>
      </c>
      <c r="L9489">
        <v>14.65</v>
      </c>
      <c r="M9489" t="s">
        <v>59</v>
      </c>
      <c r="N9489">
        <v>14.65</v>
      </c>
      <c r="P9489" cm="1">
        <f t="array" ref="P9489">IF(Q9489&gt;0,INDEX(Q9489:Q31213,MATCH(TRUE,INDEX(Q9489:Q31213="",,),0)-1),"")</f>
        <v>5</v>
      </c>
      <c r="Q9489">
        <f t="shared" si="157"/>
        <v>4</v>
      </c>
      <c r="R9489">
        <f t="shared" si="156"/>
        <v>0</v>
      </c>
    </row>
    <row r="9490" spans="1:18" x14ac:dyDescent="0.3">
      <c r="A9490" t="s">
        <v>603</v>
      </c>
      <c r="B9490" s="1">
        <v>38468</v>
      </c>
      <c r="C9490" t="s">
        <v>16</v>
      </c>
      <c r="D9490" t="s">
        <v>711</v>
      </c>
      <c r="E9490" t="s">
        <v>712</v>
      </c>
      <c r="G9490" s="6" t="s">
        <v>29</v>
      </c>
      <c r="H9490" t="s">
        <v>41</v>
      </c>
      <c r="I9490" t="s">
        <v>26</v>
      </c>
      <c r="J9490" t="s">
        <v>27</v>
      </c>
      <c r="K9490">
        <v>10</v>
      </c>
      <c r="L9490">
        <v>26.75</v>
      </c>
      <c r="M9490" t="s">
        <v>59</v>
      </c>
      <c r="N9490">
        <v>26.75</v>
      </c>
      <c r="P9490" cm="1">
        <f t="array" ref="P9490">IF(Q9490&gt;0,INDEX(Q9490:Q31214,MATCH(TRUE,INDEX(Q9490:Q31214="",,),0)-1),"")</f>
        <v>5</v>
      </c>
      <c r="Q9490">
        <f t="shared" si="157"/>
        <v>4</v>
      </c>
      <c r="R9490">
        <f t="shared" si="156"/>
        <v>0</v>
      </c>
    </row>
    <row r="9491" spans="1:18" x14ac:dyDescent="0.3">
      <c r="A9491" t="s">
        <v>603</v>
      </c>
      <c r="B9491" s="1">
        <v>38468</v>
      </c>
      <c r="C9491" t="s">
        <v>16</v>
      </c>
      <c r="D9491" t="s">
        <v>711</v>
      </c>
      <c r="E9491" t="s">
        <v>712</v>
      </c>
      <c r="G9491" t="s">
        <v>19</v>
      </c>
      <c r="H9491" t="s">
        <v>126</v>
      </c>
      <c r="I9491" t="s">
        <v>21</v>
      </c>
      <c r="J9491" t="s">
        <v>22</v>
      </c>
      <c r="K9491">
        <v>23.1</v>
      </c>
      <c r="L9491">
        <v>34</v>
      </c>
      <c r="M9491" t="s">
        <v>31</v>
      </c>
      <c r="N9491">
        <v>62.02</v>
      </c>
      <c r="P9491" cm="1">
        <f t="array" ref="P9491">IF(Q9491&gt;0,INDEX(Q9491:Q31215,MATCH(TRUE,INDEX(Q9491:Q31215="",,),0)-1),"")</f>
        <v>5</v>
      </c>
      <c r="Q9491">
        <f t="shared" si="157"/>
        <v>5</v>
      </c>
      <c r="R9491">
        <f t="shared" si="156"/>
        <v>0</v>
      </c>
    </row>
    <row r="9492" spans="1:18" x14ac:dyDescent="0.3">
      <c r="A9492" t="s">
        <v>603</v>
      </c>
      <c r="B9492" s="1">
        <v>38468</v>
      </c>
      <c r="C9492" t="s">
        <v>16</v>
      </c>
      <c r="D9492" t="s">
        <v>711</v>
      </c>
      <c r="E9492" t="s">
        <v>712</v>
      </c>
      <c r="G9492" t="s">
        <v>19</v>
      </c>
      <c r="H9492" t="s">
        <v>41</v>
      </c>
      <c r="I9492" t="s">
        <v>21</v>
      </c>
      <c r="J9492" t="s">
        <v>22</v>
      </c>
      <c r="K9492">
        <v>9.6</v>
      </c>
      <c r="L9492">
        <v>176</v>
      </c>
      <c r="M9492" t="s">
        <v>31</v>
      </c>
      <c r="N9492">
        <v>176</v>
      </c>
      <c r="P9492" cm="1">
        <f t="array" ref="P9492">IF(Q9492&gt;0,INDEX(Q9492:Q31216,MATCH(TRUE,INDEX(Q9492:Q31216="",,),0)-1),"")</f>
        <v>5</v>
      </c>
      <c r="Q9492">
        <f t="shared" si="157"/>
        <v>5</v>
      </c>
      <c r="R9492">
        <f t="shared" si="156"/>
        <v>0</v>
      </c>
    </row>
    <row r="9493" spans="1:18" x14ac:dyDescent="0.3">
      <c r="A9493" t="s">
        <v>603</v>
      </c>
      <c r="B9493" s="1">
        <v>38468</v>
      </c>
      <c r="C9493" t="s">
        <v>16</v>
      </c>
      <c r="D9493" t="s">
        <v>711</v>
      </c>
      <c r="E9493" t="s">
        <v>712</v>
      </c>
      <c r="G9493" t="s">
        <v>19</v>
      </c>
      <c r="H9493" t="s">
        <v>28</v>
      </c>
      <c r="I9493" t="s">
        <v>26</v>
      </c>
      <c r="J9493" t="s">
        <v>27</v>
      </c>
      <c r="K9493">
        <v>94</v>
      </c>
      <c r="L9493">
        <v>17.3</v>
      </c>
      <c r="M9493" t="s">
        <v>31</v>
      </c>
      <c r="N9493">
        <v>17.3</v>
      </c>
      <c r="P9493" cm="1">
        <f t="array" ref="P9493">IF(Q9493&gt;0,INDEX(Q9493:Q31217,MATCH(TRUE,INDEX(Q9493:Q31217="",,),0)-1),"")</f>
        <v>5</v>
      </c>
      <c r="Q9493">
        <f t="shared" si="157"/>
        <v>5</v>
      </c>
      <c r="R9493">
        <f t="shared" si="156"/>
        <v>0</v>
      </c>
    </row>
    <row r="9494" spans="1:18" x14ac:dyDescent="0.3">
      <c r="A9494" t="s">
        <v>603</v>
      </c>
      <c r="B9494" s="1">
        <v>38468</v>
      </c>
      <c r="C9494" t="s">
        <v>16</v>
      </c>
      <c r="D9494" t="s">
        <v>711</v>
      </c>
      <c r="E9494" t="s">
        <v>712</v>
      </c>
      <c r="G9494" t="s">
        <v>19</v>
      </c>
      <c r="H9494" t="s">
        <v>43</v>
      </c>
      <c r="I9494" t="s">
        <v>26</v>
      </c>
      <c r="J9494" t="s">
        <v>27</v>
      </c>
      <c r="K9494">
        <v>229</v>
      </c>
      <c r="L9494">
        <v>8.1</v>
      </c>
      <c r="M9494" t="s">
        <v>31</v>
      </c>
      <c r="N9494">
        <v>8.1</v>
      </c>
      <c r="P9494" cm="1">
        <f t="array" ref="P9494">IF(Q9494&gt;0,INDEX(Q9494:Q31218,MATCH(TRUE,INDEX(Q9494:Q31218="",,),0)-1),"")</f>
        <v>5</v>
      </c>
      <c r="Q9494">
        <f t="shared" si="157"/>
        <v>5</v>
      </c>
      <c r="R9494">
        <f t="shared" si="156"/>
        <v>0</v>
      </c>
    </row>
    <row r="9495" spans="1:18" x14ac:dyDescent="0.3">
      <c r="A9495" t="s">
        <v>603</v>
      </c>
      <c r="B9495" s="1">
        <v>38468</v>
      </c>
      <c r="C9495" t="s">
        <v>16</v>
      </c>
      <c r="D9495" t="s">
        <v>711</v>
      </c>
      <c r="E9495" t="s">
        <v>712</v>
      </c>
      <c r="G9495" s="6" t="s">
        <v>29</v>
      </c>
      <c r="H9495" t="s">
        <v>25</v>
      </c>
      <c r="I9495" t="s">
        <v>26</v>
      </c>
      <c r="J9495" t="s">
        <v>27</v>
      </c>
      <c r="K9495">
        <v>17</v>
      </c>
      <c r="L9495">
        <v>14.65</v>
      </c>
      <c r="M9495" t="s">
        <v>31</v>
      </c>
      <c r="N9495">
        <v>14.65</v>
      </c>
      <c r="P9495" cm="1">
        <f t="array" ref="P9495">IF(Q9495&gt;0,INDEX(Q9495:Q31219,MATCH(TRUE,INDEX(Q9495:Q31219="",,),0)-1),"")</f>
        <v>5</v>
      </c>
      <c r="Q9495">
        <f t="shared" si="157"/>
        <v>5</v>
      </c>
      <c r="R9495">
        <f t="shared" si="156"/>
        <v>0</v>
      </c>
    </row>
    <row r="9496" spans="1:18" x14ac:dyDescent="0.3">
      <c r="A9496" t="s">
        <v>603</v>
      </c>
      <c r="B9496" s="1">
        <v>38468</v>
      </c>
      <c r="C9496" t="s">
        <v>16</v>
      </c>
      <c r="D9496" t="s">
        <v>711</v>
      </c>
      <c r="E9496" t="s">
        <v>712</v>
      </c>
      <c r="G9496" s="6" t="s">
        <v>29</v>
      </c>
      <c r="H9496" t="s">
        <v>41</v>
      </c>
      <c r="I9496" t="s">
        <v>26</v>
      </c>
      <c r="J9496" t="s">
        <v>27</v>
      </c>
      <c r="K9496">
        <v>10</v>
      </c>
      <c r="L9496">
        <v>26.75</v>
      </c>
      <c r="M9496" t="s">
        <v>31</v>
      </c>
      <c r="N9496">
        <v>26.75</v>
      </c>
      <c r="P9496" cm="1">
        <f t="array" ref="P9496">IF(Q9496&gt;0,INDEX(Q9496:Q31220,MATCH(TRUE,INDEX(Q9496:Q31220="",,),0)-1),"")</f>
        <v>5</v>
      </c>
      <c r="Q9496">
        <f t="shared" si="157"/>
        <v>5</v>
      </c>
      <c r="R9496">
        <f t="shared" ref="R9496:R9559" si="158">IF(P9496="","",0)</f>
        <v>0</v>
      </c>
    </row>
    <row r="9497" spans="1:18" x14ac:dyDescent="0.3">
      <c r="P9497" t="str" cm="1">
        <f t="array" ref="P9497">IF(Q9497&gt;0,INDEX(Q9497:Q31221,MATCH(TRUE,INDEX(Q9497:Q31221="",,),0)-1),"")</f>
        <v/>
      </c>
      <c r="R9497" t="str">
        <f t="shared" si="158"/>
        <v/>
      </c>
    </row>
    <row r="9498" spans="1:18" x14ac:dyDescent="0.3">
      <c r="A9498" t="s">
        <v>603</v>
      </c>
      <c r="B9498" s="1">
        <v>38468</v>
      </c>
      <c r="C9498" t="s">
        <v>16</v>
      </c>
      <c r="D9498" t="s">
        <v>713</v>
      </c>
      <c r="E9498" t="s">
        <v>714</v>
      </c>
      <c r="G9498" t="s">
        <v>19</v>
      </c>
      <c r="H9498" t="s">
        <v>20</v>
      </c>
      <c r="I9498" t="s">
        <v>21</v>
      </c>
      <c r="J9498" t="s">
        <v>22</v>
      </c>
      <c r="K9498">
        <v>325</v>
      </c>
      <c r="L9498">
        <v>214</v>
      </c>
      <c r="M9498" t="s">
        <v>665</v>
      </c>
      <c r="N9498">
        <v>822.16</v>
      </c>
      <c r="O9498" t="s">
        <v>24</v>
      </c>
      <c r="P9498" cm="1">
        <f t="array" ref="P9498">IF(Q9498&gt;0,INDEX(Q9498:Q31222,MATCH(TRUE,INDEX(Q9498:Q31222="",,),0)-1),"")</f>
        <v>8</v>
      </c>
      <c r="Q9498">
        <f>INT((ROW()-9498)/11)+1</f>
        <v>1</v>
      </c>
      <c r="R9498">
        <f t="shared" si="158"/>
        <v>0</v>
      </c>
    </row>
    <row r="9499" spans="1:18" x14ac:dyDescent="0.3">
      <c r="A9499" t="s">
        <v>603</v>
      </c>
      <c r="B9499" s="1">
        <v>38468</v>
      </c>
      <c r="C9499" t="s">
        <v>16</v>
      </c>
      <c r="D9499" t="s">
        <v>713</v>
      </c>
      <c r="E9499" t="s">
        <v>714</v>
      </c>
      <c r="G9499" t="s">
        <v>19</v>
      </c>
      <c r="H9499" t="s">
        <v>25</v>
      </c>
      <c r="I9499" t="s">
        <v>21</v>
      </c>
      <c r="J9499" t="s">
        <v>22</v>
      </c>
      <c r="K9499">
        <v>308</v>
      </c>
      <c r="L9499">
        <v>54</v>
      </c>
      <c r="M9499" t="s">
        <v>665</v>
      </c>
      <c r="N9499">
        <v>54</v>
      </c>
      <c r="O9499" t="s">
        <v>24</v>
      </c>
      <c r="P9499" cm="1">
        <f t="array" ref="P9499">IF(Q9499&gt;0,INDEX(Q9499:Q31223,MATCH(TRUE,INDEX(Q9499:Q31223="",,),0)-1),"")</f>
        <v>8</v>
      </c>
      <c r="Q9499">
        <f t="shared" ref="Q9499:Q9562" si="159">INT((ROW()-9498)/11)+1</f>
        <v>1</v>
      </c>
      <c r="R9499">
        <f t="shared" si="158"/>
        <v>0</v>
      </c>
    </row>
    <row r="9500" spans="1:18" x14ac:dyDescent="0.3">
      <c r="A9500" t="s">
        <v>603</v>
      </c>
      <c r="B9500" s="1">
        <v>38468</v>
      </c>
      <c r="C9500" t="s">
        <v>16</v>
      </c>
      <c r="D9500" t="s">
        <v>713</v>
      </c>
      <c r="E9500" t="s">
        <v>714</v>
      </c>
      <c r="G9500" t="s">
        <v>19</v>
      </c>
      <c r="H9500" t="s">
        <v>30</v>
      </c>
      <c r="I9500" t="s">
        <v>26</v>
      </c>
      <c r="J9500" t="s">
        <v>27</v>
      </c>
      <c r="K9500">
        <v>1294</v>
      </c>
      <c r="L9500">
        <v>8.75</v>
      </c>
      <c r="M9500" t="s">
        <v>665</v>
      </c>
      <c r="N9500">
        <v>8.75</v>
      </c>
      <c r="O9500" t="s">
        <v>24</v>
      </c>
      <c r="P9500" cm="1">
        <f t="array" ref="P9500">IF(Q9500&gt;0,INDEX(Q9500:Q31224,MATCH(TRUE,INDEX(Q9500:Q31224="",,),0)-1),"")</f>
        <v>8</v>
      </c>
      <c r="Q9500">
        <f t="shared" si="159"/>
        <v>1</v>
      </c>
      <c r="R9500">
        <f t="shared" si="158"/>
        <v>0</v>
      </c>
    </row>
    <row r="9501" spans="1:18" x14ac:dyDescent="0.3">
      <c r="A9501" t="s">
        <v>603</v>
      </c>
      <c r="B9501" s="1">
        <v>38468</v>
      </c>
      <c r="C9501" t="s">
        <v>16</v>
      </c>
      <c r="D9501" t="s">
        <v>713</v>
      </c>
      <c r="E9501" t="s">
        <v>714</v>
      </c>
      <c r="G9501" t="s">
        <v>19</v>
      </c>
      <c r="H9501" t="s">
        <v>25</v>
      </c>
      <c r="I9501" t="s">
        <v>26</v>
      </c>
      <c r="J9501" t="s">
        <v>27</v>
      </c>
      <c r="K9501">
        <v>914</v>
      </c>
      <c r="L9501">
        <v>15.7</v>
      </c>
      <c r="M9501" t="s">
        <v>665</v>
      </c>
      <c r="N9501">
        <v>15.7</v>
      </c>
      <c r="O9501" t="s">
        <v>24</v>
      </c>
      <c r="P9501" cm="1">
        <f t="array" ref="P9501">IF(Q9501&gt;0,INDEX(Q9501:Q31225,MATCH(TRUE,INDEX(Q9501:Q31225="",,),0)-1),"")</f>
        <v>8</v>
      </c>
      <c r="Q9501">
        <f t="shared" si="159"/>
        <v>1</v>
      </c>
      <c r="R9501">
        <f t="shared" si="158"/>
        <v>0</v>
      </c>
    </row>
    <row r="9502" spans="1:18" x14ac:dyDescent="0.3">
      <c r="A9502" t="s">
        <v>603</v>
      </c>
      <c r="B9502" s="1">
        <v>38468</v>
      </c>
      <c r="C9502" t="s">
        <v>16</v>
      </c>
      <c r="D9502" t="s">
        <v>713</v>
      </c>
      <c r="E9502" t="s">
        <v>714</v>
      </c>
      <c r="G9502" t="s">
        <v>19</v>
      </c>
      <c r="H9502" t="s">
        <v>43</v>
      </c>
      <c r="I9502" t="s">
        <v>26</v>
      </c>
      <c r="J9502" t="s">
        <v>27</v>
      </c>
      <c r="K9502">
        <v>2893</v>
      </c>
      <c r="L9502">
        <v>9</v>
      </c>
      <c r="M9502" t="s">
        <v>665</v>
      </c>
      <c r="N9502">
        <v>9</v>
      </c>
      <c r="O9502" t="s">
        <v>24</v>
      </c>
      <c r="P9502" cm="1">
        <f t="array" ref="P9502">IF(Q9502&gt;0,INDEX(Q9502:Q31226,MATCH(TRUE,INDEX(Q9502:Q31226="",,),0)-1),"")</f>
        <v>8</v>
      </c>
      <c r="Q9502">
        <f t="shared" si="159"/>
        <v>1</v>
      </c>
      <c r="R9502">
        <f t="shared" si="158"/>
        <v>0</v>
      </c>
    </row>
    <row r="9503" spans="1:18" x14ac:dyDescent="0.3">
      <c r="A9503" t="s">
        <v>603</v>
      </c>
      <c r="B9503" s="1">
        <v>38468</v>
      </c>
      <c r="C9503" t="s">
        <v>16</v>
      </c>
      <c r="D9503" t="s">
        <v>713</v>
      </c>
      <c r="E9503" t="s">
        <v>714</v>
      </c>
      <c r="G9503" s="6" t="s">
        <v>29</v>
      </c>
      <c r="H9503" t="s">
        <v>30</v>
      </c>
      <c r="I9503" t="s">
        <v>21</v>
      </c>
      <c r="J9503" t="s">
        <v>22</v>
      </c>
      <c r="K9503">
        <v>51</v>
      </c>
      <c r="L9503">
        <v>76</v>
      </c>
      <c r="M9503" t="s">
        <v>665</v>
      </c>
      <c r="N9503">
        <v>76</v>
      </c>
      <c r="O9503" t="s">
        <v>24</v>
      </c>
      <c r="P9503" cm="1">
        <f t="array" ref="P9503">IF(Q9503&gt;0,INDEX(Q9503:Q31227,MATCH(TRUE,INDEX(Q9503:Q31227="",,),0)-1),"")</f>
        <v>8</v>
      </c>
      <c r="Q9503">
        <f t="shared" si="159"/>
        <v>1</v>
      </c>
      <c r="R9503">
        <f t="shared" si="158"/>
        <v>0</v>
      </c>
    </row>
    <row r="9504" spans="1:18" x14ac:dyDescent="0.3">
      <c r="A9504" t="s">
        <v>603</v>
      </c>
      <c r="B9504" s="1">
        <v>38468</v>
      </c>
      <c r="C9504" t="s">
        <v>16</v>
      </c>
      <c r="D9504" t="s">
        <v>713</v>
      </c>
      <c r="E9504" t="s">
        <v>714</v>
      </c>
      <c r="G9504" s="6" t="s">
        <v>29</v>
      </c>
      <c r="H9504" t="s">
        <v>126</v>
      </c>
      <c r="I9504" t="s">
        <v>21</v>
      </c>
      <c r="J9504" t="s">
        <v>22</v>
      </c>
      <c r="K9504">
        <v>44</v>
      </c>
      <c r="L9504">
        <v>42</v>
      </c>
      <c r="M9504" t="s">
        <v>665</v>
      </c>
      <c r="N9504">
        <v>42</v>
      </c>
      <c r="O9504" t="s">
        <v>24</v>
      </c>
      <c r="P9504" cm="1">
        <f t="array" ref="P9504">IF(Q9504&gt;0,INDEX(Q9504:Q31228,MATCH(TRUE,INDEX(Q9504:Q31228="",,),0)-1),"")</f>
        <v>8</v>
      </c>
      <c r="Q9504">
        <f t="shared" si="159"/>
        <v>1</v>
      </c>
      <c r="R9504">
        <f t="shared" si="158"/>
        <v>0</v>
      </c>
    </row>
    <row r="9505" spans="1:18" x14ac:dyDescent="0.3">
      <c r="A9505" t="s">
        <v>603</v>
      </c>
      <c r="B9505" s="1">
        <v>38468</v>
      </c>
      <c r="C9505" t="s">
        <v>16</v>
      </c>
      <c r="D9505" t="s">
        <v>713</v>
      </c>
      <c r="E9505" t="s">
        <v>714</v>
      </c>
      <c r="G9505" s="6" t="s">
        <v>29</v>
      </c>
      <c r="H9505" t="s">
        <v>41</v>
      </c>
      <c r="I9505" t="s">
        <v>21</v>
      </c>
      <c r="J9505" t="s">
        <v>22</v>
      </c>
      <c r="K9505">
        <v>19</v>
      </c>
      <c r="L9505">
        <v>196</v>
      </c>
      <c r="M9505" t="s">
        <v>665</v>
      </c>
      <c r="N9505">
        <v>196</v>
      </c>
      <c r="O9505" t="s">
        <v>24</v>
      </c>
      <c r="P9505" cm="1">
        <f t="array" ref="P9505">IF(Q9505&gt;0,INDEX(Q9505:Q31229,MATCH(TRUE,INDEX(Q9505:Q31229="",,),0)-1),"")</f>
        <v>8</v>
      </c>
      <c r="Q9505">
        <f t="shared" si="159"/>
        <v>1</v>
      </c>
      <c r="R9505">
        <f t="shared" si="158"/>
        <v>0</v>
      </c>
    </row>
    <row r="9506" spans="1:18" x14ac:dyDescent="0.3">
      <c r="A9506" t="s">
        <v>603</v>
      </c>
      <c r="B9506" s="1">
        <v>38468</v>
      </c>
      <c r="C9506" t="s">
        <v>16</v>
      </c>
      <c r="D9506" t="s">
        <v>713</v>
      </c>
      <c r="E9506" t="s">
        <v>714</v>
      </c>
      <c r="G9506" s="6" t="s">
        <v>29</v>
      </c>
      <c r="H9506" t="s">
        <v>43</v>
      </c>
      <c r="I9506" t="s">
        <v>21</v>
      </c>
      <c r="J9506" t="s">
        <v>22</v>
      </c>
      <c r="K9506">
        <v>11</v>
      </c>
      <c r="L9506">
        <v>137</v>
      </c>
      <c r="M9506" t="s">
        <v>665</v>
      </c>
      <c r="N9506">
        <v>137</v>
      </c>
      <c r="O9506" t="s">
        <v>24</v>
      </c>
      <c r="P9506" cm="1">
        <f t="array" ref="P9506">IF(Q9506&gt;0,INDEX(Q9506:Q31230,MATCH(TRUE,INDEX(Q9506:Q31230="",,),0)-1),"")</f>
        <v>8</v>
      </c>
      <c r="Q9506">
        <f t="shared" si="159"/>
        <v>1</v>
      </c>
      <c r="R9506">
        <f t="shared" si="158"/>
        <v>0</v>
      </c>
    </row>
    <row r="9507" spans="1:18" x14ac:dyDescent="0.3">
      <c r="A9507" t="s">
        <v>603</v>
      </c>
      <c r="B9507" s="1">
        <v>38468</v>
      </c>
      <c r="C9507" t="s">
        <v>16</v>
      </c>
      <c r="D9507" t="s">
        <v>713</v>
      </c>
      <c r="E9507" t="s">
        <v>714</v>
      </c>
      <c r="G9507" s="6" t="s">
        <v>29</v>
      </c>
      <c r="H9507" t="s">
        <v>69</v>
      </c>
      <c r="I9507" t="s">
        <v>26</v>
      </c>
      <c r="J9507" t="s">
        <v>27</v>
      </c>
      <c r="K9507">
        <v>7</v>
      </c>
      <c r="L9507">
        <v>9.1</v>
      </c>
      <c r="M9507" t="s">
        <v>665</v>
      </c>
      <c r="N9507">
        <v>9.1</v>
      </c>
      <c r="O9507" t="s">
        <v>24</v>
      </c>
      <c r="P9507" cm="1">
        <f t="array" ref="P9507">IF(Q9507&gt;0,INDEX(Q9507:Q31231,MATCH(TRUE,INDEX(Q9507:Q31231="",,),0)-1),"")</f>
        <v>8</v>
      </c>
      <c r="Q9507">
        <f t="shared" si="159"/>
        <v>1</v>
      </c>
      <c r="R9507">
        <f t="shared" si="158"/>
        <v>0</v>
      </c>
    </row>
    <row r="9508" spans="1:18" x14ac:dyDescent="0.3">
      <c r="A9508" t="s">
        <v>603</v>
      </c>
      <c r="B9508" s="1">
        <v>38468</v>
      </c>
      <c r="C9508" t="s">
        <v>16</v>
      </c>
      <c r="D9508" t="s">
        <v>713</v>
      </c>
      <c r="E9508" t="s">
        <v>714</v>
      </c>
      <c r="G9508" s="6" t="s">
        <v>29</v>
      </c>
      <c r="H9508" t="s">
        <v>41</v>
      </c>
      <c r="I9508" t="s">
        <v>26</v>
      </c>
      <c r="J9508" t="s">
        <v>27</v>
      </c>
      <c r="K9508">
        <v>13</v>
      </c>
      <c r="L9508">
        <v>27.55</v>
      </c>
      <c r="M9508" t="s">
        <v>665</v>
      </c>
      <c r="N9508">
        <v>27.55</v>
      </c>
      <c r="O9508" t="s">
        <v>24</v>
      </c>
      <c r="P9508" cm="1">
        <f t="array" ref="P9508">IF(Q9508&gt;0,INDEX(Q9508:Q31232,MATCH(TRUE,INDEX(Q9508:Q31232="",,),0)-1),"")</f>
        <v>8</v>
      </c>
      <c r="Q9508">
        <f t="shared" si="159"/>
        <v>1</v>
      </c>
      <c r="R9508">
        <f t="shared" si="158"/>
        <v>0</v>
      </c>
    </row>
    <row r="9509" spans="1:18" x14ac:dyDescent="0.3">
      <c r="A9509" t="s">
        <v>603</v>
      </c>
      <c r="B9509" s="1">
        <v>38468</v>
      </c>
      <c r="C9509" t="s">
        <v>16</v>
      </c>
      <c r="D9509" t="s">
        <v>713</v>
      </c>
      <c r="E9509" t="s">
        <v>714</v>
      </c>
      <c r="G9509" t="s">
        <v>19</v>
      </c>
      <c r="H9509" t="s">
        <v>20</v>
      </c>
      <c r="I9509" t="s">
        <v>21</v>
      </c>
      <c r="J9509" t="s">
        <v>22</v>
      </c>
      <c r="K9509">
        <v>325</v>
      </c>
      <c r="L9509">
        <v>214</v>
      </c>
      <c r="M9509" t="s">
        <v>59</v>
      </c>
      <c r="N9509">
        <v>565</v>
      </c>
      <c r="P9509" cm="1">
        <f t="array" ref="P9509">IF(Q9509&gt;0,INDEX(Q9509:Q31233,MATCH(TRUE,INDEX(Q9509:Q31233="",,),0)-1),"")</f>
        <v>8</v>
      </c>
      <c r="Q9509">
        <f t="shared" si="159"/>
        <v>2</v>
      </c>
      <c r="R9509">
        <f t="shared" si="158"/>
        <v>0</v>
      </c>
    </row>
    <row r="9510" spans="1:18" x14ac:dyDescent="0.3">
      <c r="A9510" t="s">
        <v>603</v>
      </c>
      <c r="B9510" s="1">
        <v>38468</v>
      </c>
      <c r="C9510" t="s">
        <v>16</v>
      </c>
      <c r="D9510" t="s">
        <v>713</v>
      </c>
      <c r="E9510" t="s">
        <v>714</v>
      </c>
      <c r="G9510" t="s">
        <v>19</v>
      </c>
      <c r="H9510" t="s">
        <v>25</v>
      </c>
      <c r="I9510" t="s">
        <v>21</v>
      </c>
      <c r="J9510" t="s">
        <v>22</v>
      </c>
      <c r="K9510">
        <v>308</v>
      </c>
      <c r="L9510">
        <v>54</v>
      </c>
      <c r="M9510" t="s">
        <v>59</v>
      </c>
      <c r="N9510">
        <v>105</v>
      </c>
      <c r="P9510" cm="1">
        <f t="array" ref="P9510">IF(Q9510&gt;0,INDEX(Q9510:Q31234,MATCH(TRUE,INDEX(Q9510:Q31234="",,),0)-1),"")</f>
        <v>8</v>
      </c>
      <c r="Q9510">
        <f t="shared" si="159"/>
        <v>2</v>
      </c>
      <c r="R9510">
        <f t="shared" si="158"/>
        <v>0</v>
      </c>
    </row>
    <row r="9511" spans="1:18" x14ac:dyDescent="0.3">
      <c r="A9511" t="s">
        <v>603</v>
      </c>
      <c r="B9511" s="1">
        <v>38468</v>
      </c>
      <c r="C9511" t="s">
        <v>16</v>
      </c>
      <c r="D9511" t="s">
        <v>713</v>
      </c>
      <c r="E9511" t="s">
        <v>714</v>
      </c>
      <c r="G9511" t="s">
        <v>19</v>
      </c>
      <c r="H9511" t="s">
        <v>30</v>
      </c>
      <c r="I9511" t="s">
        <v>26</v>
      </c>
      <c r="J9511" t="s">
        <v>27</v>
      </c>
      <c r="K9511">
        <v>1294</v>
      </c>
      <c r="L9511">
        <v>8.75</v>
      </c>
      <c r="M9511" t="s">
        <v>59</v>
      </c>
      <c r="N9511">
        <v>18</v>
      </c>
      <c r="P9511" cm="1">
        <f t="array" ref="P9511">IF(Q9511&gt;0,INDEX(Q9511:Q31235,MATCH(TRUE,INDEX(Q9511:Q31235="",,),0)-1),"")</f>
        <v>8</v>
      </c>
      <c r="Q9511">
        <f t="shared" si="159"/>
        <v>2</v>
      </c>
      <c r="R9511">
        <f t="shared" si="158"/>
        <v>0</v>
      </c>
    </row>
    <row r="9512" spans="1:18" x14ac:dyDescent="0.3">
      <c r="A9512" t="s">
        <v>603</v>
      </c>
      <c r="B9512" s="1">
        <v>38468</v>
      </c>
      <c r="C9512" t="s">
        <v>16</v>
      </c>
      <c r="D9512" t="s">
        <v>713</v>
      </c>
      <c r="E9512" t="s">
        <v>714</v>
      </c>
      <c r="G9512" t="s">
        <v>19</v>
      </c>
      <c r="H9512" t="s">
        <v>25</v>
      </c>
      <c r="I9512" t="s">
        <v>26</v>
      </c>
      <c r="J9512" t="s">
        <v>27</v>
      </c>
      <c r="K9512">
        <v>914</v>
      </c>
      <c r="L9512">
        <v>15.7</v>
      </c>
      <c r="M9512" t="s">
        <v>59</v>
      </c>
      <c r="N9512">
        <v>30</v>
      </c>
      <c r="P9512" cm="1">
        <f t="array" ref="P9512">IF(Q9512&gt;0,INDEX(Q9512:Q31236,MATCH(TRUE,INDEX(Q9512:Q31236="",,),0)-1),"")</f>
        <v>8</v>
      </c>
      <c r="Q9512">
        <f t="shared" si="159"/>
        <v>2</v>
      </c>
      <c r="R9512">
        <f t="shared" si="158"/>
        <v>0</v>
      </c>
    </row>
    <row r="9513" spans="1:18" x14ac:dyDescent="0.3">
      <c r="A9513" t="s">
        <v>603</v>
      </c>
      <c r="B9513" s="1">
        <v>38468</v>
      </c>
      <c r="C9513" t="s">
        <v>16</v>
      </c>
      <c r="D9513" t="s">
        <v>713</v>
      </c>
      <c r="E9513" t="s">
        <v>714</v>
      </c>
      <c r="G9513" t="s">
        <v>19</v>
      </c>
      <c r="H9513" t="s">
        <v>43</v>
      </c>
      <c r="I9513" t="s">
        <v>26</v>
      </c>
      <c r="J9513" t="s">
        <v>27</v>
      </c>
      <c r="K9513">
        <v>2893</v>
      </c>
      <c r="L9513">
        <v>9</v>
      </c>
      <c r="M9513" t="s">
        <v>59</v>
      </c>
      <c r="N9513">
        <v>18</v>
      </c>
      <c r="P9513" cm="1">
        <f t="array" ref="P9513">IF(Q9513&gt;0,INDEX(Q9513:Q31237,MATCH(TRUE,INDEX(Q9513:Q31237="",,),0)-1),"")</f>
        <v>8</v>
      </c>
      <c r="Q9513">
        <f t="shared" si="159"/>
        <v>2</v>
      </c>
      <c r="R9513">
        <f t="shared" si="158"/>
        <v>0</v>
      </c>
    </row>
    <row r="9514" spans="1:18" x14ac:dyDescent="0.3">
      <c r="A9514" t="s">
        <v>603</v>
      </c>
      <c r="B9514" s="1">
        <v>38468</v>
      </c>
      <c r="C9514" t="s">
        <v>16</v>
      </c>
      <c r="D9514" t="s">
        <v>713</v>
      </c>
      <c r="E9514" t="s">
        <v>714</v>
      </c>
      <c r="G9514" s="6" t="s">
        <v>29</v>
      </c>
      <c r="H9514" t="s">
        <v>30</v>
      </c>
      <c r="I9514" t="s">
        <v>21</v>
      </c>
      <c r="J9514" t="s">
        <v>22</v>
      </c>
      <c r="K9514">
        <v>51</v>
      </c>
      <c r="L9514">
        <v>76</v>
      </c>
      <c r="M9514" t="s">
        <v>59</v>
      </c>
      <c r="N9514">
        <v>76</v>
      </c>
      <c r="P9514" cm="1">
        <f t="array" ref="P9514">IF(Q9514&gt;0,INDEX(Q9514:Q31238,MATCH(TRUE,INDEX(Q9514:Q31238="",,),0)-1),"")</f>
        <v>8</v>
      </c>
      <c r="Q9514">
        <f t="shared" si="159"/>
        <v>2</v>
      </c>
      <c r="R9514">
        <f t="shared" si="158"/>
        <v>0</v>
      </c>
    </row>
    <row r="9515" spans="1:18" x14ac:dyDescent="0.3">
      <c r="A9515" t="s">
        <v>603</v>
      </c>
      <c r="B9515" s="1">
        <v>38468</v>
      </c>
      <c r="C9515" t="s">
        <v>16</v>
      </c>
      <c r="D9515" t="s">
        <v>713</v>
      </c>
      <c r="E9515" t="s">
        <v>714</v>
      </c>
      <c r="G9515" s="6" t="s">
        <v>29</v>
      </c>
      <c r="H9515" t="s">
        <v>126</v>
      </c>
      <c r="I9515" t="s">
        <v>21</v>
      </c>
      <c r="J9515" t="s">
        <v>22</v>
      </c>
      <c r="K9515">
        <v>44</v>
      </c>
      <c r="L9515">
        <v>42</v>
      </c>
      <c r="M9515" t="s">
        <v>59</v>
      </c>
      <c r="N9515">
        <v>42</v>
      </c>
      <c r="P9515" cm="1">
        <f t="array" ref="P9515">IF(Q9515&gt;0,INDEX(Q9515:Q31239,MATCH(TRUE,INDEX(Q9515:Q31239="",,),0)-1),"")</f>
        <v>8</v>
      </c>
      <c r="Q9515">
        <f t="shared" si="159"/>
        <v>2</v>
      </c>
      <c r="R9515">
        <f t="shared" si="158"/>
        <v>0</v>
      </c>
    </row>
    <row r="9516" spans="1:18" x14ac:dyDescent="0.3">
      <c r="A9516" t="s">
        <v>603</v>
      </c>
      <c r="B9516" s="1">
        <v>38468</v>
      </c>
      <c r="C9516" t="s">
        <v>16</v>
      </c>
      <c r="D9516" t="s">
        <v>713</v>
      </c>
      <c r="E9516" t="s">
        <v>714</v>
      </c>
      <c r="G9516" s="6" t="s">
        <v>29</v>
      </c>
      <c r="H9516" t="s">
        <v>41</v>
      </c>
      <c r="I9516" t="s">
        <v>21</v>
      </c>
      <c r="J9516" t="s">
        <v>22</v>
      </c>
      <c r="K9516">
        <v>19</v>
      </c>
      <c r="L9516">
        <v>196</v>
      </c>
      <c r="M9516" t="s">
        <v>59</v>
      </c>
      <c r="N9516">
        <v>196</v>
      </c>
      <c r="P9516" cm="1">
        <f t="array" ref="P9516">IF(Q9516&gt;0,INDEX(Q9516:Q31240,MATCH(TRUE,INDEX(Q9516:Q31240="",,),0)-1),"")</f>
        <v>8</v>
      </c>
      <c r="Q9516">
        <f t="shared" si="159"/>
        <v>2</v>
      </c>
      <c r="R9516">
        <f t="shared" si="158"/>
        <v>0</v>
      </c>
    </row>
    <row r="9517" spans="1:18" x14ac:dyDescent="0.3">
      <c r="A9517" t="s">
        <v>603</v>
      </c>
      <c r="B9517" s="1">
        <v>38468</v>
      </c>
      <c r="C9517" t="s">
        <v>16</v>
      </c>
      <c r="D9517" t="s">
        <v>713</v>
      </c>
      <c r="E9517" t="s">
        <v>714</v>
      </c>
      <c r="G9517" s="6" t="s">
        <v>29</v>
      </c>
      <c r="H9517" t="s">
        <v>43</v>
      </c>
      <c r="I9517" t="s">
        <v>21</v>
      </c>
      <c r="J9517" t="s">
        <v>22</v>
      </c>
      <c r="K9517">
        <v>11</v>
      </c>
      <c r="L9517">
        <v>137</v>
      </c>
      <c r="M9517" t="s">
        <v>59</v>
      </c>
      <c r="N9517">
        <v>137</v>
      </c>
      <c r="P9517" cm="1">
        <f t="array" ref="P9517">IF(Q9517&gt;0,INDEX(Q9517:Q31241,MATCH(TRUE,INDEX(Q9517:Q31241="",,),0)-1),"")</f>
        <v>8</v>
      </c>
      <c r="Q9517">
        <f t="shared" si="159"/>
        <v>2</v>
      </c>
      <c r="R9517">
        <f t="shared" si="158"/>
        <v>0</v>
      </c>
    </row>
    <row r="9518" spans="1:18" x14ac:dyDescent="0.3">
      <c r="A9518" t="s">
        <v>603</v>
      </c>
      <c r="B9518" s="1">
        <v>38468</v>
      </c>
      <c r="C9518" t="s">
        <v>16</v>
      </c>
      <c r="D9518" t="s">
        <v>713</v>
      </c>
      <c r="E9518" t="s">
        <v>714</v>
      </c>
      <c r="G9518" s="6" t="s">
        <v>29</v>
      </c>
      <c r="H9518" t="s">
        <v>69</v>
      </c>
      <c r="I9518" t="s">
        <v>26</v>
      </c>
      <c r="J9518" t="s">
        <v>27</v>
      </c>
      <c r="K9518">
        <v>7</v>
      </c>
      <c r="L9518">
        <v>9.1</v>
      </c>
      <c r="M9518" t="s">
        <v>59</v>
      </c>
      <c r="N9518">
        <v>9.1</v>
      </c>
      <c r="P9518" cm="1">
        <f t="array" ref="P9518">IF(Q9518&gt;0,INDEX(Q9518:Q31242,MATCH(TRUE,INDEX(Q9518:Q31242="",,),0)-1),"")</f>
        <v>8</v>
      </c>
      <c r="Q9518">
        <f t="shared" si="159"/>
        <v>2</v>
      </c>
      <c r="R9518">
        <f t="shared" si="158"/>
        <v>0</v>
      </c>
    </row>
    <row r="9519" spans="1:18" x14ac:dyDescent="0.3">
      <c r="A9519" t="s">
        <v>603</v>
      </c>
      <c r="B9519" s="1">
        <v>38468</v>
      </c>
      <c r="C9519" t="s">
        <v>16</v>
      </c>
      <c r="D9519" t="s">
        <v>713</v>
      </c>
      <c r="E9519" t="s">
        <v>714</v>
      </c>
      <c r="G9519" s="6" t="s">
        <v>29</v>
      </c>
      <c r="H9519" t="s">
        <v>41</v>
      </c>
      <c r="I9519" t="s">
        <v>26</v>
      </c>
      <c r="J9519" t="s">
        <v>27</v>
      </c>
      <c r="K9519">
        <v>13</v>
      </c>
      <c r="L9519">
        <v>27.55</v>
      </c>
      <c r="M9519" t="s">
        <v>59</v>
      </c>
      <c r="N9519">
        <v>27.55</v>
      </c>
      <c r="P9519" cm="1">
        <f t="array" ref="P9519">IF(Q9519&gt;0,INDEX(Q9519:Q31243,MATCH(TRUE,INDEX(Q9519:Q31243="",,),0)-1),"")</f>
        <v>8</v>
      </c>
      <c r="Q9519">
        <f t="shared" si="159"/>
        <v>2</v>
      </c>
      <c r="R9519">
        <f t="shared" si="158"/>
        <v>0</v>
      </c>
    </row>
    <row r="9520" spans="1:18" x14ac:dyDescent="0.3">
      <c r="A9520" t="s">
        <v>603</v>
      </c>
      <c r="B9520" s="1">
        <v>38468</v>
      </c>
      <c r="C9520" t="s">
        <v>16</v>
      </c>
      <c r="D9520" t="s">
        <v>713</v>
      </c>
      <c r="E9520" t="s">
        <v>714</v>
      </c>
      <c r="G9520" t="s">
        <v>19</v>
      </c>
      <c r="H9520" t="s">
        <v>20</v>
      </c>
      <c r="I9520" t="s">
        <v>21</v>
      </c>
      <c r="J9520" t="s">
        <v>22</v>
      </c>
      <c r="K9520">
        <v>325</v>
      </c>
      <c r="L9520">
        <v>214</v>
      </c>
      <c r="M9520" t="s">
        <v>518</v>
      </c>
      <c r="N9520">
        <v>710</v>
      </c>
      <c r="P9520" cm="1">
        <f t="array" ref="P9520">IF(Q9520&gt;0,INDEX(Q9520:Q31244,MATCH(TRUE,INDEX(Q9520:Q31244="",,),0)-1),"")</f>
        <v>8</v>
      </c>
      <c r="Q9520">
        <f t="shared" si="159"/>
        <v>3</v>
      </c>
      <c r="R9520">
        <f t="shared" si="158"/>
        <v>0</v>
      </c>
    </row>
    <row r="9521" spans="1:18" x14ac:dyDescent="0.3">
      <c r="A9521" t="s">
        <v>603</v>
      </c>
      <c r="B9521" s="1">
        <v>38468</v>
      </c>
      <c r="C9521" t="s">
        <v>16</v>
      </c>
      <c r="D9521" t="s">
        <v>713</v>
      </c>
      <c r="E9521" t="s">
        <v>714</v>
      </c>
      <c r="G9521" t="s">
        <v>19</v>
      </c>
      <c r="H9521" t="s">
        <v>25</v>
      </c>
      <c r="I9521" t="s">
        <v>21</v>
      </c>
      <c r="J9521" t="s">
        <v>22</v>
      </c>
      <c r="K9521">
        <v>308</v>
      </c>
      <c r="L9521">
        <v>54</v>
      </c>
      <c r="M9521" t="s">
        <v>518</v>
      </c>
      <c r="N9521">
        <v>54</v>
      </c>
      <c r="P9521" cm="1">
        <f t="array" ref="P9521">IF(Q9521&gt;0,INDEX(Q9521:Q31245,MATCH(TRUE,INDEX(Q9521:Q31245="",,),0)-1),"")</f>
        <v>8</v>
      </c>
      <c r="Q9521">
        <f t="shared" si="159"/>
        <v>3</v>
      </c>
      <c r="R9521">
        <f t="shared" si="158"/>
        <v>0</v>
      </c>
    </row>
    <row r="9522" spans="1:18" x14ac:dyDescent="0.3">
      <c r="A9522" t="s">
        <v>603</v>
      </c>
      <c r="B9522" s="1">
        <v>38468</v>
      </c>
      <c r="C9522" t="s">
        <v>16</v>
      </c>
      <c r="D9522" t="s">
        <v>713</v>
      </c>
      <c r="E9522" t="s">
        <v>714</v>
      </c>
      <c r="G9522" t="s">
        <v>19</v>
      </c>
      <c r="H9522" t="s">
        <v>30</v>
      </c>
      <c r="I9522" t="s">
        <v>26</v>
      </c>
      <c r="J9522" t="s">
        <v>27</v>
      </c>
      <c r="K9522">
        <v>1294</v>
      </c>
      <c r="L9522">
        <v>8.75</v>
      </c>
      <c r="M9522" t="s">
        <v>518</v>
      </c>
      <c r="N9522">
        <v>8.75</v>
      </c>
      <c r="P9522" cm="1">
        <f t="array" ref="P9522">IF(Q9522&gt;0,INDEX(Q9522:Q31246,MATCH(TRUE,INDEX(Q9522:Q31246="",,),0)-1),"")</f>
        <v>8</v>
      </c>
      <c r="Q9522">
        <f t="shared" si="159"/>
        <v>3</v>
      </c>
      <c r="R9522">
        <f t="shared" si="158"/>
        <v>0</v>
      </c>
    </row>
    <row r="9523" spans="1:18" x14ac:dyDescent="0.3">
      <c r="A9523" t="s">
        <v>603</v>
      </c>
      <c r="B9523" s="1">
        <v>38468</v>
      </c>
      <c r="C9523" t="s">
        <v>16</v>
      </c>
      <c r="D9523" t="s">
        <v>713</v>
      </c>
      <c r="E9523" t="s">
        <v>714</v>
      </c>
      <c r="G9523" t="s">
        <v>19</v>
      </c>
      <c r="H9523" t="s">
        <v>25</v>
      </c>
      <c r="I9523" t="s">
        <v>26</v>
      </c>
      <c r="J9523" t="s">
        <v>27</v>
      </c>
      <c r="K9523">
        <v>914</v>
      </c>
      <c r="L9523">
        <v>15.7</v>
      </c>
      <c r="M9523" t="s">
        <v>518</v>
      </c>
      <c r="N9523">
        <v>15.7</v>
      </c>
      <c r="P9523" cm="1">
        <f t="array" ref="P9523">IF(Q9523&gt;0,INDEX(Q9523:Q31247,MATCH(TRUE,INDEX(Q9523:Q31247="",,),0)-1),"")</f>
        <v>8</v>
      </c>
      <c r="Q9523">
        <f t="shared" si="159"/>
        <v>3</v>
      </c>
      <c r="R9523">
        <f t="shared" si="158"/>
        <v>0</v>
      </c>
    </row>
    <row r="9524" spans="1:18" x14ac:dyDescent="0.3">
      <c r="A9524" t="s">
        <v>603</v>
      </c>
      <c r="B9524" s="1">
        <v>38468</v>
      </c>
      <c r="C9524" t="s">
        <v>16</v>
      </c>
      <c r="D9524" t="s">
        <v>713</v>
      </c>
      <c r="E9524" t="s">
        <v>714</v>
      </c>
      <c r="G9524" t="s">
        <v>19</v>
      </c>
      <c r="H9524" t="s">
        <v>43</v>
      </c>
      <c r="I9524" t="s">
        <v>26</v>
      </c>
      <c r="J9524" t="s">
        <v>27</v>
      </c>
      <c r="K9524">
        <v>2893</v>
      </c>
      <c r="L9524">
        <v>9</v>
      </c>
      <c r="M9524" t="s">
        <v>518</v>
      </c>
      <c r="N9524">
        <v>9</v>
      </c>
      <c r="P9524" cm="1">
        <f t="array" ref="P9524">IF(Q9524&gt;0,INDEX(Q9524:Q31248,MATCH(TRUE,INDEX(Q9524:Q31248="",,),0)-1),"")</f>
        <v>8</v>
      </c>
      <c r="Q9524">
        <f t="shared" si="159"/>
        <v>3</v>
      </c>
      <c r="R9524">
        <f t="shared" si="158"/>
        <v>0</v>
      </c>
    </row>
    <row r="9525" spans="1:18" x14ac:dyDescent="0.3">
      <c r="A9525" t="s">
        <v>603</v>
      </c>
      <c r="B9525" s="1">
        <v>38468</v>
      </c>
      <c r="C9525" t="s">
        <v>16</v>
      </c>
      <c r="D9525" t="s">
        <v>713</v>
      </c>
      <c r="E9525" t="s">
        <v>714</v>
      </c>
      <c r="G9525" s="6" t="s">
        <v>29</v>
      </c>
      <c r="H9525" t="s">
        <v>30</v>
      </c>
      <c r="I9525" t="s">
        <v>21</v>
      </c>
      <c r="J9525" t="s">
        <v>22</v>
      </c>
      <c r="K9525">
        <v>51</v>
      </c>
      <c r="L9525">
        <v>76</v>
      </c>
      <c r="M9525" t="s">
        <v>518</v>
      </c>
      <c r="N9525">
        <v>76</v>
      </c>
      <c r="P9525" cm="1">
        <f t="array" ref="P9525">IF(Q9525&gt;0,INDEX(Q9525:Q31249,MATCH(TRUE,INDEX(Q9525:Q31249="",,),0)-1),"")</f>
        <v>8</v>
      </c>
      <c r="Q9525">
        <f t="shared" si="159"/>
        <v>3</v>
      </c>
      <c r="R9525">
        <f t="shared" si="158"/>
        <v>0</v>
      </c>
    </row>
    <row r="9526" spans="1:18" x14ac:dyDescent="0.3">
      <c r="A9526" t="s">
        <v>603</v>
      </c>
      <c r="B9526" s="1">
        <v>38468</v>
      </c>
      <c r="C9526" t="s">
        <v>16</v>
      </c>
      <c r="D9526" t="s">
        <v>713</v>
      </c>
      <c r="E9526" t="s">
        <v>714</v>
      </c>
      <c r="G9526" s="6" t="s">
        <v>29</v>
      </c>
      <c r="H9526" t="s">
        <v>126</v>
      </c>
      <c r="I9526" t="s">
        <v>21</v>
      </c>
      <c r="J9526" t="s">
        <v>22</v>
      </c>
      <c r="K9526">
        <v>44</v>
      </c>
      <c r="L9526">
        <v>42</v>
      </c>
      <c r="M9526" t="s">
        <v>518</v>
      </c>
      <c r="N9526">
        <v>42</v>
      </c>
      <c r="P9526" cm="1">
        <f t="array" ref="P9526">IF(Q9526&gt;0,INDEX(Q9526:Q31250,MATCH(TRUE,INDEX(Q9526:Q31250="",,),0)-1),"")</f>
        <v>8</v>
      </c>
      <c r="Q9526">
        <f t="shared" si="159"/>
        <v>3</v>
      </c>
      <c r="R9526">
        <f t="shared" si="158"/>
        <v>0</v>
      </c>
    </row>
    <row r="9527" spans="1:18" x14ac:dyDescent="0.3">
      <c r="A9527" t="s">
        <v>603</v>
      </c>
      <c r="B9527" s="1">
        <v>38468</v>
      </c>
      <c r="C9527" t="s">
        <v>16</v>
      </c>
      <c r="D9527" t="s">
        <v>713</v>
      </c>
      <c r="E9527" t="s">
        <v>714</v>
      </c>
      <c r="G9527" s="6" t="s">
        <v>29</v>
      </c>
      <c r="H9527" t="s">
        <v>41</v>
      </c>
      <c r="I9527" t="s">
        <v>21</v>
      </c>
      <c r="J9527" t="s">
        <v>22</v>
      </c>
      <c r="K9527">
        <v>19</v>
      </c>
      <c r="L9527">
        <v>196</v>
      </c>
      <c r="M9527" t="s">
        <v>518</v>
      </c>
      <c r="N9527">
        <v>196</v>
      </c>
      <c r="P9527" cm="1">
        <f t="array" ref="P9527">IF(Q9527&gt;0,INDEX(Q9527:Q31251,MATCH(TRUE,INDEX(Q9527:Q31251="",,),0)-1),"")</f>
        <v>8</v>
      </c>
      <c r="Q9527">
        <f t="shared" si="159"/>
        <v>3</v>
      </c>
      <c r="R9527">
        <f t="shared" si="158"/>
        <v>0</v>
      </c>
    </row>
    <row r="9528" spans="1:18" x14ac:dyDescent="0.3">
      <c r="A9528" t="s">
        <v>603</v>
      </c>
      <c r="B9528" s="1">
        <v>38468</v>
      </c>
      <c r="C9528" t="s">
        <v>16</v>
      </c>
      <c r="D9528" t="s">
        <v>713</v>
      </c>
      <c r="E9528" t="s">
        <v>714</v>
      </c>
      <c r="G9528" s="6" t="s">
        <v>29</v>
      </c>
      <c r="H9528" t="s">
        <v>43</v>
      </c>
      <c r="I9528" t="s">
        <v>21</v>
      </c>
      <c r="J9528" t="s">
        <v>22</v>
      </c>
      <c r="K9528">
        <v>11</v>
      </c>
      <c r="L9528">
        <v>137</v>
      </c>
      <c r="M9528" t="s">
        <v>518</v>
      </c>
      <c r="N9528">
        <v>137</v>
      </c>
      <c r="P9528" cm="1">
        <f t="array" ref="P9528">IF(Q9528&gt;0,INDEX(Q9528:Q31252,MATCH(TRUE,INDEX(Q9528:Q31252="",,),0)-1),"")</f>
        <v>8</v>
      </c>
      <c r="Q9528">
        <f t="shared" si="159"/>
        <v>3</v>
      </c>
      <c r="R9528">
        <f t="shared" si="158"/>
        <v>0</v>
      </c>
    </row>
    <row r="9529" spans="1:18" x14ac:dyDescent="0.3">
      <c r="A9529" t="s">
        <v>603</v>
      </c>
      <c r="B9529" s="1">
        <v>38468</v>
      </c>
      <c r="C9529" t="s">
        <v>16</v>
      </c>
      <c r="D9529" t="s">
        <v>713</v>
      </c>
      <c r="E9529" t="s">
        <v>714</v>
      </c>
      <c r="G9529" s="6" t="s">
        <v>29</v>
      </c>
      <c r="H9529" t="s">
        <v>69</v>
      </c>
      <c r="I9529" t="s">
        <v>26</v>
      </c>
      <c r="J9529" t="s">
        <v>27</v>
      </c>
      <c r="K9529">
        <v>7</v>
      </c>
      <c r="L9529">
        <v>9.1</v>
      </c>
      <c r="M9529" t="s">
        <v>518</v>
      </c>
      <c r="N9529">
        <v>9.1</v>
      </c>
      <c r="P9529" cm="1">
        <f t="array" ref="P9529">IF(Q9529&gt;0,INDEX(Q9529:Q31253,MATCH(TRUE,INDEX(Q9529:Q31253="",,),0)-1),"")</f>
        <v>8</v>
      </c>
      <c r="Q9529">
        <f t="shared" si="159"/>
        <v>3</v>
      </c>
      <c r="R9529">
        <f t="shared" si="158"/>
        <v>0</v>
      </c>
    </row>
    <row r="9530" spans="1:18" x14ac:dyDescent="0.3">
      <c r="A9530" t="s">
        <v>603</v>
      </c>
      <c r="B9530" s="1">
        <v>38468</v>
      </c>
      <c r="C9530" t="s">
        <v>16</v>
      </c>
      <c r="D9530" t="s">
        <v>713</v>
      </c>
      <c r="E9530" t="s">
        <v>714</v>
      </c>
      <c r="G9530" s="6" t="s">
        <v>29</v>
      </c>
      <c r="H9530" t="s">
        <v>41</v>
      </c>
      <c r="I9530" t="s">
        <v>26</v>
      </c>
      <c r="J9530" t="s">
        <v>27</v>
      </c>
      <c r="K9530">
        <v>13</v>
      </c>
      <c r="L9530">
        <v>27.55</v>
      </c>
      <c r="M9530" t="s">
        <v>518</v>
      </c>
      <c r="N9530">
        <v>27.55</v>
      </c>
      <c r="P9530" cm="1">
        <f t="array" ref="P9530">IF(Q9530&gt;0,INDEX(Q9530:Q31254,MATCH(TRUE,INDEX(Q9530:Q31254="",,),0)-1),"")</f>
        <v>8</v>
      </c>
      <c r="Q9530">
        <f t="shared" si="159"/>
        <v>3</v>
      </c>
      <c r="R9530">
        <f t="shared" si="158"/>
        <v>0</v>
      </c>
    </row>
    <row r="9531" spans="1:18" x14ac:dyDescent="0.3">
      <c r="A9531" t="s">
        <v>603</v>
      </c>
      <c r="B9531" s="1">
        <v>38468</v>
      </c>
      <c r="C9531" t="s">
        <v>16</v>
      </c>
      <c r="D9531" t="s">
        <v>713</v>
      </c>
      <c r="E9531" t="s">
        <v>714</v>
      </c>
      <c r="G9531" t="s">
        <v>19</v>
      </c>
      <c r="H9531" t="s">
        <v>20</v>
      </c>
      <c r="I9531" t="s">
        <v>21</v>
      </c>
      <c r="J9531" t="s">
        <v>22</v>
      </c>
      <c r="K9531">
        <v>325</v>
      </c>
      <c r="L9531">
        <v>214</v>
      </c>
      <c r="M9531" t="s">
        <v>31</v>
      </c>
      <c r="N9531">
        <v>561.6</v>
      </c>
      <c r="P9531" cm="1">
        <f t="array" ref="P9531">IF(Q9531&gt;0,INDEX(Q9531:Q31255,MATCH(TRUE,INDEX(Q9531:Q31255="",,),0)-1),"")</f>
        <v>8</v>
      </c>
      <c r="Q9531">
        <f t="shared" si="159"/>
        <v>4</v>
      </c>
      <c r="R9531">
        <f t="shared" si="158"/>
        <v>0</v>
      </c>
    </row>
    <row r="9532" spans="1:18" x14ac:dyDescent="0.3">
      <c r="A9532" t="s">
        <v>603</v>
      </c>
      <c r="B9532" s="1">
        <v>38468</v>
      </c>
      <c r="C9532" t="s">
        <v>16</v>
      </c>
      <c r="D9532" t="s">
        <v>713</v>
      </c>
      <c r="E9532" t="s">
        <v>714</v>
      </c>
      <c r="G9532" t="s">
        <v>19</v>
      </c>
      <c r="H9532" t="s">
        <v>25</v>
      </c>
      <c r="I9532" t="s">
        <v>21</v>
      </c>
      <c r="J9532" t="s">
        <v>22</v>
      </c>
      <c r="K9532">
        <v>308</v>
      </c>
      <c r="L9532">
        <v>54</v>
      </c>
      <c r="M9532" t="s">
        <v>31</v>
      </c>
      <c r="N9532">
        <v>54</v>
      </c>
      <c r="P9532" cm="1">
        <f t="array" ref="P9532">IF(Q9532&gt;0,INDEX(Q9532:Q31256,MATCH(TRUE,INDEX(Q9532:Q31256="",,),0)-1),"")</f>
        <v>8</v>
      </c>
      <c r="Q9532">
        <f t="shared" si="159"/>
        <v>4</v>
      </c>
      <c r="R9532">
        <f t="shared" si="158"/>
        <v>0</v>
      </c>
    </row>
    <row r="9533" spans="1:18" x14ac:dyDescent="0.3">
      <c r="A9533" t="s">
        <v>603</v>
      </c>
      <c r="B9533" s="1">
        <v>38468</v>
      </c>
      <c r="C9533" t="s">
        <v>16</v>
      </c>
      <c r="D9533" t="s">
        <v>713</v>
      </c>
      <c r="E9533" t="s">
        <v>714</v>
      </c>
      <c r="G9533" t="s">
        <v>19</v>
      </c>
      <c r="H9533" t="s">
        <v>30</v>
      </c>
      <c r="I9533" t="s">
        <v>26</v>
      </c>
      <c r="J9533" t="s">
        <v>27</v>
      </c>
      <c r="K9533">
        <v>1294</v>
      </c>
      <c r="L9533">
        <v>8.75</v>
      </c>
      <c r="M9533" t="s">
        <v>31</v>
      </c>
      <c r="N9533">
        <v>8.75</v>
      </c>
      <c r="P9533" cm="1">
        <f t="array" ref="P9533">IF(Q9533&gt;0,INDEX(Q9533:Q31257,MATCH(TRUE,INDEX(Q9533:Q31257="",,),0)-1),"")</f>
        <v>8</v>
      </c>
      <c r="Q9533">
        <f t="shared" si="159"/>
        <v>4</v>
      </c>
      <c r="R9533">
        <f t="shared" si="158"/>
        <v>0</v>
      </c>
    </row>
    <row r="9534" spans="1:18" x14ac:dyDescent="0.3">
      <c r="A9534" t="s">
        <v>603</v>
      </c>
      <c r="B9534" s="1">
        <v>38468</v>
      </c>
      <c r="C9534" t="s">
        <v>16</v>
      </c>
      <c r="D9534" t="s">
        <v>713</v>
      </c>
      <c r="E9534" t="s">
        <v>714</v>
      </c>
      <c r="G9534" t="s">
        <v>19</v>
      </c>
      <c r="H9534" t="s">
        <v>25</v>
      </c>
      <c r="I9534" t="s">
        <v>26</v>
      </c>
      <c r="J9534" t="s">
        <v>27</v>
      </c>
      <c r="K9534">
        <v>914</v>
      </c>
      <c r="L9534">
        <v>15.7</v>
      </c>
      <c r="M9534" t="s">
        <v>31</v>
      </c>
      <c r="N9534">
        <v>15.7</v>
      </c>
      <c r="P9534" cm="1">
        <f t="array" ref="P9534">IF(Q9534&gt;0,INDEX(Q9534:Q31258,MATCH(TRUE,INDEX(Q9534:Q31258="",,),0)-1),"")</f>
        <v>8</v>
      </c>
      <c r="Q9534">
        <f t="shared" si="159"/>
        <v>4</v>
      </c>
      <c r="R9534">
        <f t="shared" si="158"/>
        <v>0</v>
      </c>
    </row>
    <row r="9535" spans="1:18" x14ac:dyDescent="0.3">
      <c r="A9535" t="s">
        <v>603</v>
      </c>
      <c r="B9535" s="1">
        <v>38468</v>
      </c>
      <c r="C9535" t="s">
        <v>16</v>
      </c>
      <c r="D9535" t="s">
        <v>713</v>
      </c>
      <c r="E9535" t="s">
        <v>714</v>
      </c>
      <c r="G9535" t="s">
        <v>19</v>
      </c>
      <c r="H9535" t="s">
        <v>43</v>
      </c>
      <c r="I9535" t="s">
        <v>26</v>
      </c>
      <c r="J9535" t="s">
        <v>27</v>
      </c>
      <c r="K9535">
        <v>2893</v>
      </c>
      <c r="L9535">
        <v>9</v>
      </c>
      <c r="M9535" t="s">
        <v>31</v>
      </c>
      <c r="N9535">
        <v>9</v>
      </c>
      <c r="P9535" cm="1">
        <f t="array" ref="P9535">IF(Q9535&gt;0,INDEX(Q9535:Q31259,MATCH(TRUE,INDEX(Q9535:Q31259="",,),0)-1),"")</f>
        <v>8</v>
      </c>
      <c r="Q9535">
        <f t="shared" si="159"/>
        <v>4</v>
      </c>
      <c r="R9535">
        <f t="shared" si="158"/>
        <v>0</v>
      </c>
    </row>
    <row r="9536" spans="1:18" x14ac:dyDescent="0.3">
      <c r="A9536" t="s">
        <v>603</v>
      </c>
      <c r="B9536" s="1">
        <v>38468</v>
      </c>
      <c r="C9536" t="s">
        <v>16</v>
      </c>
      <c r="D9536" t="s">
        <v>713</v>
      </c>
      <c r="E9536" t="s">
        <v>714</v>
      </c>
      <c r="G9536" s="6" t="s">
        <v>29</v>
      </c>
      <c r="H9536" t="s">
        <v>30</v>
      </c>
      <c r="I9536" t="s">
        <v>21</v>
      </c>
      <c r="J9536" t="s">
        <v>22</v>
      </c>
      <c r="K9536">
        <v>51</v>
      </c>
      <c r="L9536">
        <v>76</v>
      </c>
      <c r="M9536" t="s">
        <v>31</v>
      </c>
      <c r="N9536">
        <v>76</v>
      </c>
      <c r="P9536" cm="1">
        <f t="array" ref="P9536">IF(Q9536&gt;0,INDEX(Q9536:Q31260,MATCH(TRUE,INDEX(Q9536:Q31260="",,),0)-1),"")</f>
        <v>8</v>
      </c>
      <c r="Q9536">
        <f t="shared" si="159"/>
        <v>4</v>
      </c>
      <c r="R9536">
        <f t="shared" si="158"/>
        <v>0</v>
      </c>
    </row>
    <row r="9537" spans="1:18" x14ac:dyDescent="0.3">
      <c r="A9537" t="s">
        <v>603</v>
      </c>
      <c r="B9537" s="1">
        <v>38468</v>
      </c>
      <c r="C9537" t="s">
        <v>16</v>
      </c>
      <c r="D9537" t="s">
        <v>713</v>
      </c>
      <c r="E9537" t="s">
        <v>714</v>
      </c>
      <c r="G9537" s="6" t="s">
        <v>29</v>
      </c>
      <c r="H9537" t="s">
        <v>126</v>
      </c>
      <c r="I9537" t="s">
        <v>21</v>
      </c>
      <c r="J9537" t="s">
        <v>22</v>
      </c>
      <c r="K9537">
        <v>44</v>
      </c>
      <c r="L9537">
        <v>42</v>
      </c>
      <c r="M9537" t="s">
        <v>31</v>
      </c>
      <c r="N9537">
        <v>42</v>
      </c>
      <c r="P9537" cm="1">
        <f t="array" ref="P9537">IF(Q9537&gt;0,INDEX(Q9537:Q31261,MATCH(TRUE,INDEX(Q9537:Q31261="",,),0)-1),"")</f>
        <v>8</v>
      </c>
      <c r="Q9537">
        <f t="shared" si="159"/>
        <v>4</v>
      </c>
      <c r="R9537">
        <f t="shared" si="158"/>
        <v>0</v>
      </c>
    </row>
    <row r="9538" spans="1:18" x14ac:dyDescent="0.3">
      <c r="A9538" t="s">
        <v>603</v>
      </c>
      <c r="B9538" s="1">
        <v>38468</v>
      </c>
      <c r="C9538" t="s">
        <v>16</v>
      </c>
      <c r="D9538" t="s">
        <v>713</v>
      </c>
      <c r="E9538" t="s">
        <v>714</v>
      </c>
      <c r="G9538" s="6" t="s">
        <v>29</v>
      </c>
      <c r="H9538" t="s">
        <v>41</v>
      </c>
      <c r="I9538" t="s">
        <v>21</v>
      </c>
      <c r="J9538" t="s">
        <v>22</v>
      </c>
      <c r="K9538">
        <v>19</v>
      </c>
      <c r="L9538">
        <v>196</v>
      </c>
      <c r="M9538" t="s">
        <v>31</v>
      </c>
      <c r="N9538">
        <v>196</v>
      </c>
      <c r="P9538" cm="1">
        <f t="array" ref="P9538">IF(Q9538&gt;0,INDEX(Q9538:Q31262,MATCH(TRUE,INDEX(Q9538:Q31262="",,),0)-1),"")</f>
        <v>8</v>
      </c>
      <c r="Q9538">
        <f t="shared" si="159"/>
        <v>4</v>
      </c>
      <c r="R9538">
        <f t="shared" si="158"/>
        <v>0</v>
      </c>
    </row>
    <row r="9539" spans="1:18" x14ac:dyDescent="0.3">
      <c r="A9539" t="s">
        <v>603</v>
      </c>
      <c r="B9539" s="1">
        <v>38468</v>
      </c>
      <c r="C9539" t="s">
        <v>16</v>
      </c>
      <c r="D9539" t="s">
        <v>713</v>
      </c>
      <c r="E9539" t="s">
        <v>714</v>
      </c>
      <c r="G9539" s="6" t="s">
        <v>29</v>
      </c>
      <c r="H9539" t="s">
        <v>43</v>
      </c>
      <c r="I9539" t="s">
        <v>21</v>
      </c>
      <c r="J9539" t="s">
        <v>22</v>
      </c>
      <c r="K9539">
        <v>11</v>
      </c>
      <c r="L9539">
        <v>137</v>
      </c>
      <c r="M9539" t="s">
        <v>31</v>
      </c>
      <c r="N9539">
        <v>137</v>
      </c>
      <c r="P9539" cm="1">
        <f t="array" ref="P9539">IF(Q9539&gt;0,INDEX(Q9539:Q31263,MATCH(TRUE,INDEX(Q9539:Q31263="",,),0)-1),"")</f>
        <v>8</v>
      </c>
      <c r="Q9539">
        <f t="shared" si="159"/>
        <v>4</v>
      </c>
      <c r="R9539">
        <f t="shared" si="158"/>
        <v>0</v>
      </c>
    </row>
    <row r="9540" spans="1:18" x14ac:dyDescent="0.3">
      <c r="A9540" t="s">
        <v>603</v>
      </c>
      <c r="B9540" s="1">
        <v>38468</v>
      </c>
      <c r="C9540" t="s">
        <v>16</v>
      </c>
      <c r="D9540" t="s">
        <v>713</v>
      </c>
      <c r="E9540" t="s">
        <v>714</v>
      </c>
      <c r="G9540" s="6" t="s">
        <v>29</v>
      </c>
      <c r="H9540" t="s">
        <v>69</v>
      </c>
      <c r="I9540" t="s">
        <v>26</v>
      </c>
      <c r="J9540" t="s">
        <v>27</v>
      </c>
      <c r="K9540">
        <v>7</v>
      </c>
      <c r="L9540">
        <v>9.1</v>
      </c>
      <c r="M9540" t="s">
        <v>31</v>
      </c>
      <c r="N9540">
        <v>9.1</v>
      </c>
      <c r="P9540" cm="1">
        <f t="array" ref="P9540">IF(Q9540&gt;0,INDEX(Q9540:Q31264,MATCH(TRUE,INDEX(Q9540:Q31264="",,),0)-1),"")</f>
        <v>8</v>
      </c>
      <c r="Q9540">
        <f t="shared" si="159"/>
        <v>4</v>
      </c>
      <c r="R9540">
        <f t="shared" si="158"/>
        <v>0</v>
      </c>
    </row>
    <row r="9541" spans="1:18" x14ac:dyDescent="0.3">
      <c r="A9541" t="s">
        <v>603</v>
      </c>
      <c r="B9541" s="1">
        <v>38468</v>
      </c>
      <c r="C9541" t="s">
        <v>16</v>
      </c>
      <c r="D9541" t="s">
        <v>713</v>
      </c>
      <c r="E9541" t="s">
        <v>714</v>
      </c>
      <c r="G9541" s="6" t="s">
        <v>29</v>
      </c>
      <c r="H9541" t="s">
        <v>41</v>
      </c>
      <c r="I9541" t="s">
        <v>26</v>
      </c>
      <c r="J9541" t="s">
        <v>27</v>
      </c>
      <c r="K9541">
        <v>13</v>
      </c>
      <c r="L9541">
        <v>27.55</v>
      </c>
      <c r="M9541" t="s">
        <v>31</v>
      </c>
      <c r="N9541">
        <v>27.55</v>
      </c>
      <c r="P9541" cm="1">
        <f t="array" ref="P9541">IF(Q9541&gt;0,INDEX(Q9541:Q31265,MATCH(TRUE,INDEX(Q9541:Q31265="",,),0)-1),"")</f>
        <v>8</v>
      </c>
      <c r="Q9541">
        <f t="shared" si="159"/>
        <v>4</v>
      </c>
      <c r="R9541">
        <f t="shared" si="158"/>
        <v>0</v>
      </c>
    </row>
    <row r="9542" spans="1:18" x14ac:dyDescent="0.3">
      <c r="A9542" t="s">
        <v>603</v>
      </c>
      <c r="B9542" s="1">
        <v>38468</v>
      </c>
      <c r="C9542" t="s">
        <v>16</v>
      </c>
      <c r="D9542" t="s">
        <v>713</v>
      </c>
      <c r="E9542" t="s">
        <v>714</v>
      </c>
      <c r="G9542" t="s">
        <v>19</v>
      </c>
      <c r="H9542" t="s">
        <v>20</v>
      </c>
      <c r="I9542" t="s">
        <v>21</v>
      </c>
      <c r="J9542" t="s">
        <v>22</v>
      </c>
      <c r="K9542">
        <v>325</v>
      </c>
      <c r="L9542">
        <v>214</v>
      </c>
      <c r="M9542" t="s">
        <v>32</v>
      </c>
      <c r="N9542">
        <v>306</v>
      </c>
      <c r="P9542" cm="1">
        <f t="array" ref="P9542">IF(Q9542&gt;0,INDEX(Q9542:Q31266,MATCH(TRUE,INDEX(Q9542:Q31266="",,),0)-1),"")</f>
        <v>8</v>
      </c>
      <c r="Q9542">
        <f t="shared" si="159"/>
        <v>5</v>
      </c>
      <c r="R9542">
        <f t="shared" si="158"/>
        <v>0</v>
      </c>
    </row>
    <row r="9543" spans="1:18" x14ac:dyDescent="0.3">
      <c r="A9543" t="s">
        <v>603</v>
      </c>
      <c r="B9543" s="1">
        <v>38468</v>
      </c>
      <c r="C9543" t="s">
        <v>16</v>
      </c>
      <c r="D9543" t="s">
        <v>713</v>
      </c>
      <c r="E9543" t="s">
        <v>714</v>
      </c>
      <c r="G9543" t="s">
        <v>19</v>
      </c>
      <c r="H9543" t="s">
        <v>25</v>
      </c>
      <c r="I9543" t="s">
        <v>21</v>
      </c>
      <c r="J9543" t="s">
        <v>22</v>
      </c>
      <c r="K9543">
        <v>308</v>
      </c>
      <c r="L9543">
        <v>54</v>
      </c>
      <c r="M9543" t="s">
        <v>32</v>
      </c>
      <c r="N9543">
        <v>90</v>
      </c>
      <c r="P9543" cm="1">
        <f t="array" ref="P9543">IF(Q9543&gt;0,INDEX(Q9543:Q31267,MATCH(TRUE,INDEX(Q9543:Q31267="",,),0)-1),"")</f>
        <v>8</v>
      </c>
      <c r="Q9543">
        <f t="shared" si="159"/>
        <v>5</v>
      </c>
      <c r="R9543">
        <f t="shared" si="158"/>
        <v>0</v>
      </c>
    </row>
    <row r="9544" spans="1:18" x14ac:dyDescent="0.3">
      <c r="A9544" t="s">
        <v>603</v>
      </c>
      <c r="B9544" s="1">
        <v>38468</v>
      </c>
      <c r="C9544" t="s">
        <v>16</v>
      </c>
      <c r="D9544" t="s">
        <v>713</v>
      </c>
      <c r="E9544" t="s">
        <v>714</v>
      </c>
      <c r="G9544" t="s">
        <v>19</v>
      </c>
      <c r="H9544" t="s">
        <v>30</v>
      </c>
      <c r="I9544" t="s">
        <v>26</v>
      </c>
      <c r="J9544" t="s">
        <v>27</v>
      </c>
      <c r="K9544">
        <v>1294</v>
      </c>
      <c r="L9544">
        <v>8.75</v>
      </c>
      <c r="M9544" t="s">
        <v>32</v>
      </c>
      <c r="N9544">
        <v>32</v>
      </c>
      <c r="P9544" cm="1">
        <f t="array" ref="P9544">IF(Q9544&gt;0,INDEX(Q9544:Q31268,MATCH(TRUE,INDEX(Q9544:Q31268="",,),0)-1),"")</f>
        <v>8</v>
      </c>
      <c r="Q9544">
        <f t="shared" si="159"/>
        <v>5</v>
      </c>
      <c r="R9544">
        <f t="shared" si="158"/>
        <v>0</v>
      </c>
    </row>
    <row r="9545" spans="1:18" x14ac:dyDescent="0.3">
      <c r="A9545" t="s">
        <v>603</v>
      </c>
      <c r="B9545" s="1">
        <v>38468</v>
      </c>
      <c r="C9545" t="s">
        <v>16</v>
      </c>
      <c r="D9545" t="s">
        <v>713</v>
      </c>
      <c r="E9545" t="s">
        <v>714</v>
      </c>
      <c r="G9545" t="s">
        <v>19</v>
      </c>
      <c r="H9545" t="s">
        <v>25</v>
      </c>
      <c r="I9545" t="s">
        <v>26</v>
      </c>
      <c r="J9545" t="s">
        <v>27</v>
      </c>
      <c r="K9545">
        <v>914</v>
      </c>
      <c r="L9545">
        <v>15.7</v>
      </c>
      <c r="M9545" t="s">
        <v>32</v>
      </c>
      <c r="N9545">
        <v>35</v>
      </c>
      <c r="P9545" cm="1">
        <f t="array" ref="P9545">IF(Q9545&gt;0,INDEX(Q9545:Q31269,MATCH(TRUE,INDEX(Q9545:Q31269="",,),0)-1),"")</f>
        <v>8</v>
      </c>
      <c r="Q9545">
        <f t="shared" si="159"/>
        <v>5</v>
      </c>
      <c r="R9545">
        <f t="shared" si="158"/>
        <v>0</v>
      </c>
    </row>
    <row r="9546" spans="1:18" x14ac:dyDescent="0.3">
      <c r="A9546" t="s">
        <v>603</v>
      </c>
      <c r="B9546" s="1">
        <v>38468</v>
      </c>
      <c r="C9546" t="s">
        <v>16</v>
      </c>
      <c r="D9546" t="s">
        <v>713</v>
      </c>
      <c r="E9546" t="s">
        <v>714</v>
      </c>
      <c r="G9546" t="s">
        <v>19</v>
      </c>
      <c r="H9546" t="s">
        <v>43</v>
      </c>
      <c r="I9546" t="s">
        <v>26</v>
      </c>
      <c r="J9546" t="s">
        <v>27</v>
      </c>
      <c r="K9546">
        <v>2893</v>
      </c>
      <c r="L9546">
        <v>9</v>
      </c>
      <c r="M9546" t="s">
        <v>32</v>
      </c>
      <c r="N9546">
        <v>15.08</v>
      </c>
      <c r="P9546" cm="1">
        <f t="array" ref="P9546">IF(Q9546&gt;0,INDEX(Q9546:Q31270,MATCH(TRUE,INDEX(Q9546:Q31270="",,),0)-1),"")</f>
        <v>8</v>
      </c>
      <c r="Q9546">
        <f t="shared" si="159"/>
        <v>5</v>
      </c>
      <c r="R9546">
        <f t="shared" si="158"/>
        <v>0</v>
      </c>
    </row>
    <row r="9547" spans="1:18" x14ac:dyDescent="0.3">
      <c r="A9547" t="s">
        <v>603</v>
      </c>
      <c r="B9547" s="1">
        <v>38468</v>
      </c>
      <c r="C9547" t="s">
        <v>16</v>
      </c>
      <c r="D9547" t="s">
        <v>713</v>
      </c>
      <c r="E9547" t="s">
        <v>714</v>
      </c>
      <c r="G9547" s="6" t="s">
        <v>29</v>
      </c>
      <c r="H9547" t="s">
        <v>30</v>
      </c>
      <c r="I9547" t="s">
        <v>21</v>
      </c>
      <c r="J9547" t="s">
        <v>22</v>
      </c>
      <c r="K9547">
        <v>51</v>
      </c>
      <c r="L9547">
        <v>76</v>
      </c>
      <c r="M9547" t="s">
        <v>32</v>
      </c>
      <c r="N9547">
        <v>76</v>
      </c>
      <c r="P9547" cm="1">
        <f t="array" ref="P9547">IF(Q9547&gt;0,INDEX(Q9547:Q31271,MATCH(TRUE,INDEX(Q9547:Q31271="",,),0)-1),"")</f>
        <v>8</v>
      </c>
      <c r="Q9547">
        <f t="shared" si="159"/>
        <v>5</v>
      </c>
      <c r="R9547">
        <f t="shared" si="158"/>
        <v>0</v>
      </c>
    </row>
    <row r="9548" spans="1:18" x14ac:dyDescent="0.3">
      <c r="A9548" t="s">
        <v>603</v>
      </c>
      <c r="B9548" s="1">
        <v>38468</v>
      </c>
      <c r="C9548" t="s">
        <v>16</v>
      </c>
      <c r="D9548" t="s">
        <v>713</v>
      </c>
      <c r="E9548" t="s">
        <v>714</v>
      </c>
      <c r="G9548" s="6" t="s">
        <v>29</v>
      </c>
      <c r="H9548" t="s">
        <v>126</v>
      </c>
      <c r="I9548" t="s">
        <v>21</v>
      </c>
      <c r="J9548" t="s">
        <v>22</v>
      </c>
      <c r="K9548">
        <v>44</v>
      </c>
      <c r="L9548">
        <v>42</v>
      </c>
      <c r="M9548" t="s">
        <v>32</v>
      </c>
      <c r="N9548">
        <v>42</v>
      </c>
      <c r="P9548" cm="1">
        <f t="array" ref="P9548">IF(Q9548&gt;0,INDEX(Q9548:Q31272,MATCH(TRUE,INDEX(Q9548:Q31272="",,),0)-1),"")</f>
        <v>8</v>
      </c>
      <c r="Q9548">
        <f t="shared" si="159"/>
        <v>5</v>
      </c>
      <c r="R9548">
        <f t="shared" si="158"/>
        <v>0</v>
      </c>
    </row>
    <row r="9549" spans="1:18" x14ac:dyDescent="0.3">
      <c r="A9549" t="s">
        <v>603</v>
      </c>
      <c r="B9549" s="1">
        <v>38468</v>
      </c>
      <c r="C9549" t="s">
        <v>16</v>
      </c>
      <c r="D9549" t="s">
        <v>713</v>
      </c>
      <c r="E9549" t="s">
        <v>714</v>
      </c>
      <c r="G9549" s="6" t="s">
        <v>29</v>
      </c>
      <c r="H9549" t="s">
        <v>41</v>
      </c>
      <c r="I9549" t="s">
        <v>21</v>
      </c>
      <c r="J9549" t="s">
        <v>22</v>
      </c>
      <c r="K9549">
        <v>19</v>
      </c>
      <c r="L9549">
        <v>196</v>
      </c>
      <c r="M9549" t="s">
        <v>32</v>
      </c>
      <c r="N9549">
        <v>196</v>
      </c>
      <c r="P9549" cm="1">
        <f t="array" ref="P9549">IF(Q9549&gt;0,INDEX(Q9549:Q31273,MATCH(TRUE,INDEX(Q9549:Q31273="",,),0)-1),"")</f>
        <v>8</v>
      </c>
      <c r="Q9549">
        <f t="shared" si="159"/>
        <v>5</v>
      </c>
      <c r="R9549">
        <f t="shared" si="158"/>
        <v>0</v>
      </c>
    </row>
    <row r="9550" spans="1:18" x14ac:dyDescent="0.3">
      <c r="A9550" t="s">
        <v>603</v>
      </c>
      <c r="B9550" s="1">
        <v>38468</v>
      </c>
      <c r="C9550" t="s">
        <v>16</v>
      </c>
      <c r="D9550" t="s">
        <v>713</v>
      </c>
      <c r="E9550" t="s">
        <v>714</v>
      </c>
      <c r="G9550" s="6" t="s">
        <v>29</v>
      </c>
      <c r="H9550" t="s">
        <v>43</v>
      </c>
      <c r="I9550" t="s">
        <v>21</v>
      </c>
      <c r="J9550" t="s">
        <v>22</v>
      </c>
      <c r="K9550">
        <v>11</v>
      </c>
      <c r="L9550">
        <v>137</v>
      </c>
      <c r="M9550" t="s">
        <v>32</v>
      </c>
      <c r="N9550">
        <v>137</v>
      </c>
      <c r="P9550" cm="1">
        <f t="array" ref="P9550">IF(Q9550&gt;0,INDEX(Q9550:Q31274,MATCH(TRUE,INDEX(Q9550:Q31274="",,),0)-1),"")</f>
        <v>8</v>
      </c>
      <c r="Q9550">
        <f t="shared" si="159"/>
        <v>5</v>
      </c>
      <c r="R9550">
        <f t="shared" si="158"/>
        <v>0</v>
      </c>
    </row>
    <row r="9551" spans="1:18" x14ac:dyDescent="0.3">
      <c r="A9551" t="s">
        <v>603</v>
      </c>
      <c r="B9551" s="1">
        <v>38468</v>
      </c>
      <c r="C9551" t="s">
        <v>16</v>
      </c>
      <c r="D9551" t="s">
        <v>713</v>
      </c>
      <c r="E9551" t="s">
        <v>714</v>
      </c>
      <c r="G9551" s="6" t="s">
        <v>29</v>
      </c>
      <c r="H9551" t="s">
        <v>69</v>
      </c>
      <c r="I9551" t="s">
        <v>26</v>
      </c>
      <c r="J9551" t="s">
        <v>27</v>
      </c>
      <c r="K9551">
        <v>7</v>
      </c>
      <c r="L9551">
        <v>9.1</v>
      </c>
      <c r="M9551" t="s">
        <v>32</v>
      </c>
      <c r="N9551">
        <v>9.1</v>
      </c>
      <c r="P9551" cm="1">
        <f t="array" ref="P9551">IF(Q9551&gt;0,INDEX(Q9551:Q31275,MATCH(TRUE,INDEX(Q9551:Q31275="",,),0)-1),"")</f>
        <v>8</v>
      </c>
      <c r="Q9551">
        <f t="shared" si="159"/>
        <v>5</v>
      </c>
      <c r="R9551">
        <f t="shared" si="158"/>
        <v>0</v>
      </c>
    </row>
    <row r="9552" spans="1:18" x14ac:dyDescent="0.3">
      <c r="A9552" t="s">
        <v>603</v>
      </c>
      <c r="B9552" s="1">
        <v>38468</v>
      </c>
      <c r="C9552" t="s">
        <v>16</v>
      </c>
      <c r="D9552" t="s">
        <v>713</v>
      </c>
      <c r="E9552" t="s">
        <v>714</v>
      </c>
      <c r="G9552" s="6" t="s">
        <v>29</v>
      </c>
      <c r="H9552" t="s">
        <v>41</v>
      </c>
      <c r="I9552" t="s">
        <v>26</v>
      </c>
      <c r="J9552" t="s">
        <v>27</v>
      </c>
      <c r="K9552">
        <v>13</v>
      </c>
      <c r="L9552">
        <v>27.55</v>
      </c>
      <c r="M9552" t="s">
        <v>32</v>
      </c>
      <c r="N9552">
        <v>27.55</v>
      </c>
      <c r="P9552" cm="1">
        <f t="array" ref="P9552">IF(Q9552&gt;0,INDEX(Q9552:Q31276,MATCH(TRUE,INDEX(Q9552:Q31276="",,),0)-1),"")</f>
        <v>8</v>
      </c>
      <c r="Q9552">
        <f t="shared" si="159"/>
        <v>5</v>
      </c>
      <c r="R9552">
        <f t="shared" si="158"/>
        <v>0</v>
      </c>
    </row>
    <row r="9553" spans="1:18" x14ac:dyDescent="0.3">
      <c r="A9553" t="s">
        <v>603</v>
      </c>
      <c r="B9553" s="1">
        <v>38468</v>
      </c>
      <c r="C9553" t="s">
        <v>16</v>
      </c>
      <c r="D9553" t="s">
        <v>713</v>
      </c>
      <c r="E9553" t="s">
        <v>714</v>
      </c>
      <c r="G9553" t="s">
        <v>19</v>
      </c>
      <c r="H9553" t="s">
        <v>20</v>
      </c>
      <c r="I9553" t="s">
        <v>21</v>
      </c>
      <c r="J9553" t="s">
        <v>22</v>
      </c>
      <c r="K9553">
        <v>325</v>
      </c>
      <c r="L9553">
        <v>214</v>
      </c>
      <c r="M9553" t="s">
        <v>564</v>
      </c>
      <c r="N9553">
        <v>214</v>
      </c>
      <c r="P9553" cm="1">
        <f t="array" ref="P9553">IF(Q9553&gt;0,INDEX(Q9553:Q31277,MATCH(TRUE,INDEX(Q9553:Q31277="",,),0)-1),"")</f>
        <v>8</v>
      </c>
      <c r="Q9553">
        <f t="shared" si="159"/>
        <v>6</v>
      </c>
      <c r="R9553">
        <f t="shared" si="158"/>
        <v>0</v>
      </c>
    </row>
    <row r="9554" spans="1:18" x14ac:dyDescent="0.3">
      <c r="A9554" t="s">
        <v>603</v>
      </c>
      <c r="B9554" s="1">
        <v>38468</v>
      </c>
      <c r="C9554" t="s">
        <v>16</v>
      </c>
      <c r="D9554" t="s">
        <v>713</v>
      </c>
      <c r="E9554" t="s">
        <v>714</v>
      </c>
      <c r="G9554" t="s">
        <v>19</v>
      </c>
      <c r="H9554" t="s">
        <v>25</v>
      </c>
      <c r="I9554" t="s">
        <v>21</v>
      </c>
      <c r="J9554" t="s">
        <v>22</v>
      </c>
      <c r="K9554">
        <v>308</v>
      </c>
      <c r="L9554">
        <v>54</v>
      </c>
      <c r="M9554" t="s">
        <v>564</v>
      </c>
      <c r="N9554">
        <v>54</v>
      </c>
      <c r="P9554" cm="1">
        <f t="array" ref="P9554">IF(Q9554&gt;0,INDEX(Q9554:Q31278,MATCH(TRUE,INDEX(Q9554:Q31278="",,),0)-1),"")</f>
        <v>8</v>
      </c>
      <c r="Q9554">
        <f t="shared" si="159"/>
        <v>6</v>
      </c>
      <c r="R9554">
        <f t="shared" si="158"/>
        <v>0</v>
      </c>
    </row>
    <row r="9555" spans="1:18" x14ac:dyDescent="0.3">
      <c r="A9555" t="s">
        <v>603</v>
      </c>
      <c r="B9555" s="1">
        <v>38468</v>
      </c>
      <c r="C9555" t="s">
        <v>16</v>
      </c>
      <c r="D9555" t="s">
        <v>713</v>
      </c>
      <c r="E9555" t="s">
        <v>714</v>
      </c>
      <c r="G9555" t="s">
        <v>19</v>
      </c>
      <c r="H9555" t="s">
        <v>30</v>
      </c>
      <c r="I9555" t="s">
        <v>26</v>
      </c>
      <c r="J9555" t="s">
        <v>27</v>
      </c>
      <c r="K9555">
        <v>1294</v>
      </c>
      <c r="L9555">
        <v>8.75</v>
      </c>
      <c r="M9555" t="s">
        <v>564</v>
      </c>
      <c r="N9555">
        <v>8.75</v>
      </c>
      <c r="P9555" cm="1">
        <f t="array" ref="P9555">IF(Q9555&gt;0,INDEX(Q9555:Q31279,MATCH(TRUE,INDEX(Q9555:Q31279="",,),0)-1),"")</f>
        <v>8</v>
      </c>
      <c r="Q9555">
        <f t="shared" si="159"/>
        <v>6</v>
      </c>
      <c r="R9555">
        <f t="shared" si="158"/>
        <v>0</v>
      </c>
    </row>
    <row r="9556" spans="1:18" x14ac:dyDescent="0.3">
      <c r="A9556" t="s">
        <v>603</v>
      </c>
      <c r="B9556" s="1">
        <v>38468</v>
      </c>
      <c r="C9556" t="s">
        <v>16</v>
      </c>
      <c r="D9556" t="s">
        <v>713</v>
      </c>
      <c r="E9556" t="s">
        <v>714</v>
      </c>
      <c r="G9556" t="s">
        <v>19</v>
      </c>
      <c r="H9556" t="s">
        <v>25</v>
      </c>
      <c r="I9556" t="s">
        <v>26</v>
      </c>
      <c r="J9556" t="s">
        <v>27</v>
      </c>
      <c r="K9556">
        <v>914</v>
      </c>
      <c r="L9556">
        <v>15.7</v>
      </c>
      <c r="M9556" t="s">
        <v>564</v>
      </c>
      <c r="N9556">
        <v>15.7</v>
      </c>
      <c r="P9556" cm="1">
        <f t="array" ref="P9556">IF(Q9556&gt;0,INDEX(Q9556:Q31280,MATCH(TRUE,INDEX(Q9556:Q31280="",,),0)-1),"")</f>
        <v>8</v>
      </c>
      <c r="Q9556">
        <f t="shared" si="159"/>
        <v>6</v>
      </c>
      <c r="R9556">
        <f t="shared" si="158"/>
        <v>0</v>
      </c>
    </row>
    <row r="9557" spans="1:18" x14ac:dyDescent="0.3">
      <c r="A9557" t="s">
        <v>603</v>
      </c>
      <c r="B9557" s="1">
        <v>38468</v>
      </c>
      <c r="C9557" t="s">
        <v>16</v>
      </c>
      <c r="D9557" t="s">
        <v>713</v>
      </c>
      <c r="E9557" t="s">
        <v>714</v>
      </c>
      <c r="G9557" t="s">
        <v>19</v>
      </c>
      <c r="H9557" t="s">
        <v>43</v>
      </c>
      <c r="I9557" t="s">
        <v>26</v>
      </c>
      <c r="J9557" t="s">
        <v>27</v>
      </c>
      <c r="K9557">
        <v>2893</v>
      </c>
      <c r="L9557">
        <v>9</v>
      </c>
      <c r="M9557" t="s">
        <v>564</v>
      </c>
      <c r="N9557">
        <v>42.4</v>
      </c>
      <c r="P9557" cm="1">
        <f t="array" ref="P9557">IF(Q9557&gt;0,INDEX(Q9557:Q31281,MATCH(TRUE,INDEX(Q9557:Q31281="",,),0)-1),"")</f>
        <v>8</v>
      </c>
      <c r="Q9557">
        <f t="shared" si="159"/>
        <v>6</v>
      </c>
      <c r="R9557">
        <f t="shared" si="158"/>
        <v>0</v>
      </c>
    </row>
    <row r="9558" spans="1:18" x14ac:dyDescent="0.3">
      <c r="A9558" t="s">
        <v>603</v>
      </c>
      <c r="B9558" s="1">
        <v>38468</v>
      </c>
      <c r="C9558" t="s">
        <v>16</v>
      </c>
      <c r="D9558" t="s">
        <v>713</v>
      </c>
      <c r="E9558" t="s">
        <v>714</v>
      </c>
      <c r="G9558" s="6" t="s">
        <v>29</v>
      </c>
      <c r="H9558" t="s">
        <v>30</v>
      </c>
      <c r="I9558" t="s">
        <v>21</v>
      </c>
      <c r="J9558" t="s">
        <v>22</v>
      </c>
      <c r="K9558">
        <v>51</v>
      </c>
      <c r="L9558">
        <v>76</v>
      </c>
      <c r="M9558" t="s">
        <v>564</v>
      </c>
      <c r="N9558">
        <v>76</v>
      </c>
      <c r="P9558" cm="1">
        <f t="array" ref="P9558">IF(Q9558&gt;0,INDEX(Q9558:Q31282,MATCH(TRUE,INDEX(Q9558:Q31282="",,),0)-1),"")</f>
        <v>8</v>
      </c>
      <c r="Q9558">
        <f t="shared" si="159"/>
        <v>6</v>
      </c>
      <c r="R9558">
        <f t="shared" si="158"/>
        <v>0</v>
      </c>
    </row>
    <row r="9559" spans="1:18" x14ac:dyDescent="0.3">
      <c r="A9559" t="s">
        <v>603</v>
      </c>
      <c r="B9559" s="1">
        <v>38468</v>
      </c>
      <c r="C9559" t="s">
        <v>16</v>
      </c>
      <c r="D9559" t="s">
        <v>713</v>
      </c>
      <c r="E9559" t="s">
        <v>714</v>
      </c>
      <c r="G9559" s="6" t="s">
        <v>29</v>
      </c>
      <c r="H9559" t="s">
        <v>126</v>
      </c>
      <c r="I9559" t="s">
        <v>21</v>
      </c>
      <c r="J9559" t="s">
        <v>22</v>
      </c>
      <c r="K9559">
        <v>44</v>
      </c>
      <c r="L9559">
        <v>42</v>
      </c>
      <c r="M9559" t="s">
        <v>564</v>
      </c>
      <c r="N9559">
        <v>42</v>
      </c>
      <c r="P9559" cm="1">
        <f t="array" ref="P9559">IF(Q9559&gt;0,INDEX(Q9559:Q31283,MATCH(TRUE,INDEX(Q9559:Q31283="",,),0)-1),"")</f>
        <v>8</v>
      </c>
      <c r="Q9559">
        <f t="shared" si="159"/>
        <v>6</v>
      </c>
      <c r="R9559">
        <f t="shared" si="158"/>
        <v>0</v>
      </c>
    </row>
    <row r="9560" spans="1:18" x14ac:dyDescent="0.3">
      <c r="A9560" t="s">
        <v>603</v>
      </c>
      <c r="B9560" s="1">
        <v>38468</v>
      </c>
      <c r="C9560" t="s">
        <v>16</v>
      </c>
      <c r="D9560" t="s">
        <v>713</v>
      </c>
      <c r="E9560" t="s">
        <v>714</v>
      </c>
      <c r="G9560" s="6" t="s">
        <v>29</v>
      </c>
      <c r="H9560" t="s">
        <v>41</v>
      </c>
      <c r="I9560" t="s">
        <v>21</v>
      </c>
      <c r="J9560" t="s">
        <v>22</v>
      </c>
      <c r="K9560">
        <v>19</v>
      </c>
      <c r="L9560">
        <v>196</v>
      </c>
      <c r="M9560" t="s">
        <v>564</v>
      </c>
      <c r="N9560">
        <v>196</v>
      </c>
      <c r="P9560" cm="1">
        <f t="array" ref="P9560">IF(Q9560&gt;0,INDEX(Q9560:Q31284,MATCH(TRUE,INDEX(Q9560:Q31284="",,),0)-1),"")</f>
        <v>8</v>
      </c>
      <c r="Q9560">
        <f t="shared" si="159"/>
        <v>6</v>
      </c>
      <c r="R9560">
        <f t="shared" ref="R9560:R9623" si="160">IF(P9560="","",0)</f>
        <v>0</v>
      </c>
    </row>
    <row r="9561" spans="1:18" x14ac:dyDescent="0.3">
      <c r="A9561" t="s">
        <v>603</v>
      </c>
      <c r="B9561" s="1">
        <v>38468</v>
      </c>
      <c r="C9561" t="s">
        <v>16</v>
      </c>
      <c r="D9561" t="s">
        <v>713</v>
      </c>
      <c r="E9561" t="s">
        <v>714</v>
      </c>
      <c r="G9561" s="6" t="s">
        <v>29</v>
      </c>
      <c r="H9561" t="s">
        <v>43</v>
      </c>
      <c r="I9561" t="s">
        <v>21</v>
      </c>
      <c r="J9561" t="s">
        <v>22</v>
      </c>
      <c r="K9561">
        <v>11</v>
      </c>
      <c r="L9561">
        <v>137</v>
      </c>
      <c r="M9561" t="s">
        <v>564</v>
      </c>
      <c r="N9561">
        <v>137</v>
      </c>
      <c r="P9561" cm="1">
        <f t="array" ref="P9561">IF(Q9561&gt;0,INDEX(Q9561:Q31285,MATCH(TRUE,INDEX(Q9561:Q31285="",,),0)-1),"")</f>
        <v>8</v>
      </c>
      <c r="Q9561">
        <f t="shared" si="159"/>
        <v>6</v>
      </c>
      <c r="R9561">
        <f t="shared" si="160"/>
        <v>0</v>
      </c>
    </row>
    <row r="9562" spans="1:18" x14ac:dyDescent="0.3">
      <c r="A9562" t="s">
        <v>603</v>
      </c>
      <c r="B9562" s="1">
        <v>38468</v>
      </c>
      <c r="C9562" t="s">
        <v>16</v>
      </c>
      <c r="D9562" t="s">
        <v>713</v>
      </c>
      <c r="E9562" t="s">
        <v>714</v>
      </c>
      <c r="G9562" s="6" t="s">
        <v>29</v>
      </c>
      <c r="H9562" t="s">
        <v>69</v>
      </c>
      <c r="I9562" t="s">
        <v>26</v>
      </c>
      <c r="J9562" t="s">
        <v>27</v>
      </c>
      <c r="K9562">
        <v>7</v>
      </c>
      <c r="L9562">
        <v>9.1</v>
      </c>
      <c r="M9562" t="s">
        <v>564</v>
      </c>
      <c r="N9562">
        <v>9.1</v>
      </c>
      <c r="P9562" cm="1">
        <f t="array" ref="P9562">IF(Q9562&gt;0,INDEX(Q9562:Q31286,MATCH(TRUE,INDEX(Q9562:Q31286="",,),0)-1),"")</f>
        <v>8</v>
      </c>
      <c r="Q9562">
        <f t="shared" si="159"/>
        <v>6</v>
      </c>
      <c r="R9562">
        <f t="shared" si="160"/>
        <v>0</v>
      </c>
    </row>
    <row r="9563" spans="1:18" x14ac:dyDescent="0.3">
      <c r="A9563" t="s">
        <v>603</v>
      </c>
      <c r="B9563" s="1">
        <v>38468</v>
      </c>
      <c r="C9563" t="s">
        <v>16</v>
      </c>
      <c r="D9563" t="s">
        <v>713</v>
      </c>
      <c r="E9563" t="s">
        <v>714</v>
      </c>
      <c r="G9563" s="6" t="s">
        <v>29</v>
      </c>
      <c r="H9563" t="s">
        <v>41</v>
      </c>
      <c r="I9563" t="s">
        <v>26</v>
      </c>
      <c r="J9563" t="s">
        <v>27</v>
      </c>
      <c r="K9563">
        <v>13</v>
      </c>
      <c r="L9563">
        <v>27.55</v>
      </c>
      <c r="M9563" t="s">
        <v>564</v>
      </c>
      <c r="N9563">
        <v>27.55</v>
      </c>
      <c r="P9563" cm="1">
        <f t="array" ref="P9563">IF(Q9563&gt;0,INDEX(Q9563:Q31287,MATCH(TRUE,INDEX(Q9563:Q31287="",,),0)-1),"")</f>
        <v>8</v>
      </c>
      <c r="Q9563">
        <f t="shared" ref="Q9563:Q9584" si="161">INT((ROW()-9498)/11)+1</f>
        <v>6</v>
      </c>
      <c r="R9563">
        <f t="shared" si="160"/>
        <v>0</v>
      </c>
    </row>
    <row r="9564" spans="1:18" x14ac:dyDescent="0.3">
      <c r="A9564" t="s">
        <v>603</v>
      </c>
      <c r="B9564" s="1">
        <v>38468</v>
      </c>
      <c r="C9564" t="s">
        <v>16</v>
      </c>
      <c r="D9564" t="s">
        <v>713</v>
      </c>
      <c r="E9564" t="s">
        <v>714</v>
      </c>
      <c r="G9564" t="s">
        <v>19</v>
      </c>
      <c r="H9564" t="s">
        <v>20</v>
      </c>
      <c r="I9564" t="s">
        <v>21</v>
      </c>
      <c r="J9564" t="s">
        <v>22</v>
      </c>
      <c r="K9564">
        <v>325</v>
      </c>
      <c r="L9564">
        <v>214</v>
      </c>
      <c r="M9564" t="s">
        <v>86</v>
      </c>
      <c r="N9564">
        <v>479.14</v>
      </c>
      <c r="P9564" cm="1">
        <f t="array" ref="P9564">IF(Q9564&gt;0,INDEX(Q9564:Q31288,MATCH(TRUE,INDEX(Q9564:Q31288="",,),0)-1),"")</f>
        <v>8</v>
      </c>
      <c r="Q9564">
        <f t="shared" si="161"/>
        <v>7</v>
      </c>
      <c r="R9564">
        <f t="shared" si="160"/>
        <v>0</v>
      </c>
    </row>
    <row r="9565" spans="1:18" x14ac:dyDescent="0.3">
      <c r="A9565" t="s">
        <v>603</v>
      </c>
      <c r="B9565" s="1">
        <v>38468</v>
      </c>
      <c r="C9565" t="s">
        <v>16</v>
      </c>
      <c r="D9565" t="s">
        <v>713</v>
      </c>
      <c r="E9565" t="s">
        <v>714</v>
      </c>
      <c r="G9565" t="s">
        <v>19</v>
      </c>
      <c r="H9565" t="s">
        <v>25</v>
      </c>
      <c r="I9565" t="s">
        <v>21</v>
      </c>
      <c r="J9565" t="s">
        <v>22</v>
      </c>
      <c r="K9565">
        <v>308</v>
      </c>
      <c r="L9565">
        <v>54</v>
      </c>
      <c r="M9565" t="s">
        <v>86</v>
      </c>
      <c r="N9565">
        <v>65</v>
      </c>
      <c r="P9565" cm="1">
        <f t="array" ref="P9565">IF(Q9565&gt;0,INDEX(Q9565:Q31289,MATCH(TRUE,INDEX(Q9565:Q31289="",,),0)-1),"")</f>
        <v>8</v>
      </c>
      <c r="Q9565">
        <f t="shared" si="161"/>
        <v>7</v>
      </c>
      <c r="R9565">
        <f t="shared" si="160"/>
        <v>0</v>
      </c>
    </row>
    <row r="9566" spans="1:18" x14ac:dyDescent="0.3">
      <c r="A9566" t="s">
        <v>603</v>
      </c>
      <c r="B9566" s="1">
        <v>38468</v>
      </c>
      <c r="C9566" t="s">
        <v>16</v>
      </c>
      <c r="D9566" t="s">
        <v>713</v>
      </c>
      <c r="E9566" t="s">
        <v>714</v>
      </c>
      <c r="G9566" t="s">
        <v>19</v>
      </c>
      <c r="H9566" t="s">
        <v>30</v>
      </c>
      <c r="I9566" t="s">
        <v>26</v>
      </c>
      <c r="J9566" t="s">
        <v>27</v>
      </c>
      <c r="K9566">
        <v>1294</v>
      </c>
      <c r="L9566">
        <v>8.75</v>
      </c>
      <c r="M9566" t="s">
        <v>86</v>
      </c>
      <c r="N9566">
        <v>8.75</v>
      </c>
      <c r="P9566" cm="1">
        <f t="array" ref="P9566">IF(Q9566&gt;0,INDEX(Q9566:Q31290,MATCH(TRUE,INDEX(Q9566:Q31290="",,),0)-1),"")</f>
        <v>8</v>
      </c>
      <c r="Q9566">
        <f t="shared" si="161"/>
        <v>7</v>
      </c>
      <c r="R9566">
        <f t="shared" si="160"/>
        <v>0</v>
      </c>
    </row>
    <row r="9567" spans="1:18" x14ac:dyDescent="0.3">
      <c r="A9567" t="s">
        <v>603</v>
      </c>
      <c r="B9567" s="1">
        <v>38468</v>
      </c>
      <c r="C9567" t="s">
        <v>16</v>
      </c>
      <c r="D9567" t="s">
        <v>713</v>
      </c>
      <c r="E9567" t="s">
        <v>714</v>
      </c>
      <c r="G9567" t="s">
        <v>19</v>
      </c>
      <c r="H9567" t="s">
        <v>25</v>
      </c>
      <c r="I9567" t="s">
        <v>26</v>
      </c>
      <c r="J9567" t="s">
        <v>27</v>
      </c>
      <c r="K9567">
        <v>914</v>
      </c>
      <c r="L9567">
        <v>15.7</v>
      </c>
      <c r="M9567" t="s">
        <v>86</v>
      </c>
      <c r="N9567">
        <v>15.7</v>
      </c>
      <c r="P9567" cm="1">
        <f t="array" ref="P9567">IF(Q9567&gt;0,INDEX(Q9567:Q31291,MATCH(TRUE,INDEX(Q9567:Q31291="",,),0)-1),"")</f>
        <v>8</v>
      </c>
      <c r="Q9567">
        <f t="shared" si="161"/>
        <v>7</v>
      </c>
      <c r="R9567">
        <f t="shared" si="160"/>
        <v>0</v>
      </c>
    </row>
    <row r="9568" spans="1:18" x14ac:dyDescent="0.3">
      <c r="A9568" t="s">
        <v>603</v>
      </c>
      <c r="B9568" s="1">
        <v>38468</v>
      </c>
      <c r="C9568" t="s">
        <v>16</v>
      </c>
      <c r="D9568" t="s">
        <v>713</v>
      </c>
      <c r="E9568" t="s">
        <v>714</v>
      </c>
      <c r="G9568" t="s">
        <v>19</v>
      </c>
      <c r="H9568" t="s">
        <v>43</v>
      </c>
      <c r="I9568" t="s">
        <v>26</v>
      </c>
      <c r="J9568" t="s">
        <v>27</v>
      </c>
      <c r="K9568">
        <v>2893</v>
      </c>
      <c r="L9568">
        <v>9</v>
      </c>
      <c r="M9568" t="s">
        <v>86</v>
      </c>
      <c r="N9568">
        <v>9</v>
      </c>
      <c r="P9568" cm="1">
        <f t="array" ref="P9568">IF(Q9568&gt;0,INDEX(Q9568:Q31292,MATCH(TRUE,INDEX(Q9568:Q31292="",,),0)-1),"")</f>
        <v>8</v>
      </c>
      <c r="Q9568">
        <f t="shared" si="161"/>
        <v>7</v>
      </c>
      <c r="R9568">
        <f t="shared" si="160"/>
        <v>0</v>
      </c>
    </row>
    <row r="9569" spans="1:18" x14ac:dyDescent="0.3">
      <c r="A9569" t="s">
        <v>603</v>
      </c>
      <c r="B9569" s="1">
        <v>38468</v>
      </c>
      <c r="C9569" t="s">
        <v>16</v>
      </c>
      <c r="D9569" t="s">
        <v>713</v>
      </c>
      <c r="E9569" t="s">
        <v>714</v>
      </c>
      <c r="G9569" s="6" t="s">
        <v>29</v>
      </c>
      <c r="H9569" t="s">
        <v>30</v>
      </c>
      <c r="I9569" t="s">
        <v>21</v>
      </c>
      <c r="J9569" t="s">
        <v>22</v>
      </c>
      <c r="K9569">
        <v>51</v>
      </c>
      <c r="L9569">
        <v>76</v>
      </c>
      <c r="M9569" t="s">
        <v>86</v>
      </c>
      <c r="N9569">
        <v>76</v>
      </c>
      <c r="P9569" cm="1">
        <f t="array" ref="P9569">IF(Q9569&gt;0,INDEX(Q9569:Q31293,MATCH(TRUE,INDEX(Q9569:Q31293="",,),0)-1),"")</f>
        <v>8</v>
      </c>
      <c r="Q9569">
        <f t="shared" si="161"/>
        <v>7</v>
      </c>
      <c r="R9569">
        <f t="shared" si="160"/>
        <v>0</v>
      </c>
    </row>
    <row r="9570" spans="1:18" x14ac:dyDescent="0.3">
      <c r="A9570" t="s">
        <v>603</v>
      </c>
      <c r="B9570" s="1">
        <v>38468</v>
      </c>
      <c r="C9570" t="s">
        <v>16</v>
      </c>
      <c r="D9570" t="s">
        <v>713</v>
      </c>
      <c r="E9570" t="s">
        <v>714</v>
      </c>
      <c r="G9570" s="6" t="s">
        <v>29</v>
      </c>
      <c r="H9570" t="s">
        <v>126</v>
      </c>
      <c r="I9570" t="s">
        <v>21</v>
      </c>
      <c r="J9570" t="s">
        <v>22</v>
      </c>
      <c r="K9570">
        <v>44</v>
      </c>
      <c r="L9570">
        <v>42</v>
      </c>
      <c r="M9570" t="s">
        <v>86</v>
      </c>
      <c r="N9570">
        <v>42</v>
      </c>
      <c r="P9570" cm="1">
        <f t="array" ref="P9570">IF(Q9570&gt;0,INDEX(Q9570:Q31294,MATCH(TRUE,INDEX(Q9570:Q31294="",,),0)-1),"")</f>
        <v>8</v>
      </c>
      <c r="Q9570">
        <f t="shared" si="161"/>
        <v>7</v>
      </c>
      <c r="R9570">
        <f t="shared" si="160"/>
        <v>0</v>
      </c>
    </row>
    <row r="9571" spans="1:18" x14ac:dyDescent="0.3">
      <c r="A9571" t="s">
        <v>603</v>
      </c>
      <c r="B9571" s="1">
        <v>38468</v>
      </c>
      <c r="C9571" t="s">
        <v>16</v>
      </c>
      <c r="D9571" t="s">
        <v>713</v>
      </c>
      <c r="E9571" t="s">
        <v>714</v>
      </c>
      <c r="G9571" s="6" t="s">
        <v>29</v>
      </c>
      <c r="H9571" t="s">
        <v>41</v>
      </c>
      <c r="I9571" t="s">
        <v>21</v>
      </c>
      <c r="J9571" t="s">
        <v>22</v>
      </c>
      <c r="K9571">
        <v>19</v>
      </c>
      <c r="L9571">
        <v>196</v>
      </c>
      <c r="M9571" t="s">
        <v>86</v>
      </c>
      <c r="N9571">
        <v>196</v>
      </c>
      <c r="P9571" cm="1">
        <f t="array" ref="P9571">IF(Q9571&gt;0,INDEX(Q9571:Q31295,MATCH(TRUE,INDEX(Q9571:Q31295="",,),0)-1),"")</f>
        <v>8</v>
      </c>
      <c r="Q9571">
        <f t="shared" si="161"/>
        <v>7</v>
      </c>
      <c r="R9571">
        <f t="shared" si="160"/>
        <v>0</v>
      </c>
    </row>
    <row r="9572" spans="1:18" x14ac:dyDescent="0.3">
      <c r="A9572" t="s">
        <v>603</v>
      </c>
      <c r="B9572" s="1">
        <v>38468</v>
      </c>
      <c r="C9572" t="s">
        <v>16</v>
      </c>
      <c r="D9572" t="s">
        <v>713</v>
      </c>
      <c r="E9572" t="s">
        <v>714</v>
      </c>
      <c r="G9572" s="6" t="s">
        <v>29</v>
      </c>
      <c r="H9572" t="s">
        <v>43</v>
      </c>
      <c r="I9572" t="s">
        <v>21</v>
      </c>
      <c r="J9572" t="s">
        <v>22</v>
      </c>
      <c r="K9572">
        <v>11</v>
      </c>
      <c r="L9572">
        <v>137</v>
      </c>
      <c r="M9572" t="s">
        <v>86</v>
      </c>
      <c r="N9572">
        <v>137</v>
      </c>
      <c r="P9572" cm="1">
        <f t="array" ref="P9572">IF(Q9572&gt;0,INDEX(Q9572:Q31296,MATCH(TRUE,INDEX(Q9572:Q31296="",,),0)-1),"")</f>
        <v>8</v>
      </c>
      <c r="Q9572">
        <f t="shared" si="161"/>
        <v>7</v>
      </c>
      <c r="R9572">
        <f t="shared" si="160"/>
        <v>0</v>
      </c>
    </row>
    <row r="9573" spans="1:18" x14ac:dyDescent="0.3">
      <c r="A9573" t="s">
        <v>603</v>
      </c>
      <c r="B9573" s="1">
        <v>38468</v>
      </c>
      <c r="C9573" t="s">
        <v>16</v>
      </c>
      <c r="D9573" t="s">
        <v>713</v>
      </c>
      <c r="E9573" t="s">
        <v>714</v>
      </c>
      <c r="G9573" s="6" t="s">
        <v>29</v>
      </c>
      <c r="H9573" t="s">
        <v>69</v>
      </c>
      <c r="I9573" t="s">
        <v>26</v>
      </c>
      <c r="J9573" t="s">
        <v>27</v>
      </c>
      <c r="K9573">
        <v>7</v>
      </c>
      <c r="L9573">
        <v>9.1</v>
      </c>
      <c r="M9573" t="s">
        <v>86</v>
      </c>
      <c r="N9573">
        <v>9.1</v>
      </c>
      <c r="P9573" cm="1">
        <f t="array" ref="P9573">IF(Q9573&gt;0,INDEX(Q9573:Q31297,MATCH(TRUE,INDEX(Q9573:Q31297="",,),0)-1),"")</f>
        <v>8</v>
      </c>
      <c r="Q9573">
        <f t="shared" si="161"/>
        <v>7</v>
      </c>
      <c r="R9573">
        <f t="shared" si="160"/>
        <v>0</v>
      </c>
    </row>
    <row r="9574" spans="1:18" x14ac:dyDescent="0.3">
      <c r="A9574" t="s">
        <v>603</v>
      </c>
      <c r="B9574" s="1">
        <v>38468</v>
      </c>
      <c r="C9574" t="s">
        <v>16</v>
      </c>
      <c r="D9574" t="s">
        <v>713</v>
      </c>
      <c r="E9574" t="s">
        <v>714</v>
      </c>
      <c r="G9574" s="6" t="s">
        <v>29</v>
      </c>
      <c r="H9574" t="s">
        <v>41</v>
      </c>
      <c r="I9574" t="s">
        <v>26</v>
      </c>
      <c r="J9574" t="s">
        <v>27</v>
      </c>
      <c r="K9574">
        <v>13</v>
      </c>
      <c r="L9574">
        <v>27.55</v>
      </c>
      <c r="M9574" t="s">
        <v>86</v>
      </c>
      <c r="N9574">
        <v>27.55</v>
      </c>
      <c r="P9574" cm="1">
        <f t="array" ref="P9574">IF(Q9574&gt;0,INDEX(Q9574:Q31298,MATCH(TRUE,INDEX(Q9574:Q31298="",,),0)-1),"")</f>
        <v>8</v>
      </c>
      <c r="Q9574">
        <f t="shared" si="161"/>
        <v>7</v>
      </c>
      <c r="R9574">
        <f t="shared" si="160"/>
        <v>0</v>
      </c>
    </row>
    <row r="9575" spans="1:18" x14ac:dyDescent="0.3">
      <c r="A9575" t="s">
        <v>603</v>
      </c>
      <c r="B9575" s="1">
        <v>38468</v>
      </c>
      <c r="C9575" t="s">
        <v>16</v>
      </c>
      <c r="D9575" t="s">
        <v>713</v>
      </c>
      <c r="E9575" t="s">
        <v>714</v>
      </c>
      <c r="G9575" t="s">
        <v>19</v>
      </c>
      <c r="H9575" t="s">
        <v>20</v>
      </c>
      <c r="I9575" t="s">
        <v>21</v>
      </c>
      <c r="J9575" t="s">
        <v>22</v>
      </c>
      <c r="K9575">
        <v>325</v>
      </c>
      <c r="L9575">
        <v>214</v>
      </c>
      <c r="M9575" t="s">
        <v>88</v>
      </c>
      <c r="N9575">
        <v>214</v>
      </c>
      <c r="P9575" cm="1">
        <f t="array" ref="P9575">IF(Q9575&gt;0,INDEX(Q9575:Q31299,MATCH(TRUE,INDEX(Q9575:Q31299="",,),0)-1),"")</f>
        <v>8</v>
      </c>
      <c r="Q9575">
        <f t="shared" si="161"/>
        <v>8</v>
      </c>
      <c r="R9575">
        <f t="shared" si="160"/>
        <v>0</v>
      </c>
    </row>
    <row r="9576" spans="1:18" x14ac:dyDescent="0.3">
      <c r="A9576" t="s">
        <v>603</v>
      </c>
      <c r="B9576" s="1">
        <v>38468</v>
      </c>
      <c r="C9576" t="s">
        <v>16</v>
      </c>
      <c r="D9576" t="s">
        <v>713</v>
      </c>
      <c r="E9576" t="s">
        <v>714</v>
      </c>
      <c r="G9576" t="s">
        <v>19</v>
      </c>
      <c r="H9576" t="s">
        <v>25</v>
      </c>
      <c r="I9576" t="s">
        <v>21</v>
      </c>
      <c r="J9576" t="s">
        <v>22</v>
      </c>
      <c r="K9576">
        <v>308</v>
      </c>
      <c r="L9576">
        <v>54</v>
      </c>
      <c r="M9576" t="s">
        <v>88</v>
      </c>
      <c r="N9576">
        <v>69</v>
      </c>
      <c r="P9576" cm="1">
        <f t="array" ref="P9576">IF(Q9576&gt;0,INDEX(Q9576:Q31300,MATCH(TRUE,INDEX(Q9576:Q31300="",,),0)-1),"")</f>
        <v>8</v>
      </c>
      <c r="Q9576">
        <f t="shared" si="161"/>
        <v>8</v>
      </c>
      <c r="R9576">
        <f t="shared" si="160"/>
        <v>0</v>
      </c>
    </row>
    <row r="9577" spans="1:18" x14ac:dyDescent="0.3">
      <c r="A9577" t="s">
        <v>603</v>
      </c>
      <c r="B9577" s="1">
        <v>38468</v>
      </c>
      <c r="C9577" t="s">
        <v>16</v>
      </c>
      <c r="D9577" t="s">
        <v>713</v>
      </c>
      <c r="E9577" t="s">
        <v>714</v>
      </c>
      <c r="G9577" t="s">
        <v>19</v>
      </c>
      <c r="H9577" t="s">
        <v>30</v>
      </c>
      <c r="I9577" t="s">
        <v>26</v>
      </c>
      <c r="J9577" t="s">
        <v>27</v>
      </c>
      <c r="K9577">
        <v>1294</v>
      </c>
      <c r="L9577">
        <v>8.75</v>
      </c>
      <c r="M9577" t="s">
        <v>88</v>
      </c>
      <c r="N9577">
        <v>22.75</v>
      </c>
      <c r="P9577" cm="1">
        <f t="array" ref="P9577">IF(Q9577&gt;0,INDEX(Q9577:Q31301,MATCH(TRUE,INDEX(Q9577:Q31301="",,),0)-1),"")</f>
        <v>8</v>
      </c>
      <c r="Q9577">
        <f t="shared" si="161"/>
        <v>8</v>
      </c>
      <c r="R9577">
        <f t="shared" si="160"/>
        <v>0</v>
      </c>
    </row>
    <row r="9578" spans="1:18" x14ac:dyDescent="0.3">
      <c r="A9578" t="s">
        <v>603</v>
      </c>
      <c r="B9578" s="1">
        <v>38468</v>
      </c>
      <c r="C9578" t="s">
        <v>16</v>
      </c>
      <c r="D9578" t="s">
        <v>713</v>
      </c>
      <c r="E9578" t="s">
        <v>714</v>
      </c>
      <c r="G9578" t="s">
        <v>19</v>
      </c>
      <c r="H9578" t="s">
        <v>25</v>
      </c>
      <c r="I9578" t="s">
        <v>26</v>
      </c>
      <c r="J9578" t="s">
        <v>27</v>
      </c>
      <c r="K9578">
        <v>914</v>
      </c>
      <c r="L9578">
        <v>15.7</v>
      </c>
      <c r="M9578" t="s">
        <v>88</v>
      </c>
      <c r="N9578">
        <v>22.75</v>
      </c>
      <c r="P9578" cm="1">
        <f t="array" ref="P9578">IF(Q9578&gt;0,INDEX(Q9578:Q31302,MATCH(TRUE,INDEX(Q9578:Q31302="",,),0)-1),"")</f>
        <v>8</v>
      </c>
      <c r="Q9578">
        <f t="shared" si="161"/>
        <v>8</v>
      </c>
      <c r="R9578">
        <f t="shared" si="160"/>
        <v>0</v>
      </c>
    </row>
    <row r="9579" spans="1:18" x14ac:dyDescent="0.3">
      <c r="A9579" t="s">
        <v>603</v>
      </c>
      <c r="B9579" s="1">
        <v>38468</v>
      </c>
      <c r="C9579" t="s">
        <v>16</v>
      </c>
      <c r="D9579" t="s">
        <v>713</v>
      </c>
      <c r="E9579" t="s">
        <v>714</v>
      </c>
      <c r="G9579" t="s">
        <v>19</v>
      </c>
      <c r="H9579" t="s">
        <v>43</v>
      </c>
      <c r="I9579" t="s">
        <v>26</v>
      </c>
      <c r="J9579" t="s">
        <v>27</v>
      </c>
      <c r="K9579">
        <v>2893</v>
      </c>
      <c r="L9579">
        <v>9</v>
      </c>
      <c r="M9579" t="s">
        <v>88</v>
      </c>
      <c r="N9579">
        <v>12</v>
      </c>
      <c r="P9579" cm="1">
        <f t="array" ref="P9579">IF(Q9579&gt;0,INDEX(Q9579:Q31303,MATCH(TRUE,INDEX(Q9579:Q31303="",,),0)-1),"")</f>
        <v>8</v>
      </c>
      <c r="Q9579">
        <f t="shared" si="161"/>
        <v>8</v>
      </c>
      <c r="R9579">
        <f t="shared" si="160"/>
        <v>0</v>
      </c>
    </row>
    <row r="9580" spans="1:18" x14ac:dyDescent="0.3">
      <c r="A9580" t="s">
        <v>603</v>
      </c>
      <c r="B9580" s="1">
        <v>38468</v>
      </c>
      <c r="C9580" t="s">
        <v>16</v>
      </c>
      <c r="D9580" t="s">
        <v>713</v>
      </c>
      <c r="E9580" t="s">
        <v>714</v>
      </c>
      <c r="G9580" s="6" t="s">
        <v>29</v>
      </c>
      <c r="H9580" t="s">
        <v>30</v>
      </c>
      <c r="I9580" t="s">
        <v>21</v>
      </c>
      <c r="J9580" t="s">
        <v>22</v>
      </c>
      <c r="K9580">
        <v>51</v>
      </c>
      <c r="L9580">
        <v>76</v>
      </c>
      <c r="M9580" t="s">
        <v>88</v>
      </c>
      <c r="N9580">
        <v>76</v>
      </c>
      <c r="P9580" cm="1">
        <f t="array" ref="P9580">IF(Q9580&gt;0,INDEX(Q9580:Q31304,MATCH(TRUE,INDEX(Q9580:Q31304="",,),0)-1),"")</f>
        <v>8</v>
      </c>
      <c r="Q9580">
        <f t="shared" si="161"/>
        <v>8</v>
      </c>
      <c r="R9580">
        <f t="shared" si="160"/>
        <v>0</v>
      </c>
    </row>
    <row r="9581" spans="1:18" x14ac:dyDescent="0.3">
      <c r="A9581" t="s">
        <v>603</v>
      </c>
      <c r="B9581" s="1">
        <v>38468</v>
      </c>
      <c r="C9581" t="s">
        <v>16</v>
      </c>
      <c r="D9581" t="s">
        <v>713</v>
      </c>
      <c r="E9581" t="s">
        <v>714</v>
      </c>
      <c r="G9581" s="6" t="s">
        <v>29</v>
      </c>
      <c r="H9581" t="s">
        <v>126</v>
      </c>
      <c r="I9581" t="s">
        <v>21</v>
      </c>
      <c r="J9581" t="s">
        <v>22</v>
      </c>
      <c r="K9581">
        <v>44</v>
      </c>
      <c r="L9581">
        <v>42</v>
      </c>
      <c r="M9581" t="s">
        <v>88</v>
      </c>
      <c r="N9581">
        <v>42</v>
      </c>
      <c r="P9581" cm="1">
        <f t="array" ref="P9581">IF(Q9581&gt;0,INDEX(Q9581:Q31305,MATCH(TRUE,INDEX(Q9581:Q31305="",,),0)-1),"")</f>
        <v>8</v>
      </c>
      <c r="Q9581">
        <f t="shared" si="161"/>
        <v>8</v>
      </c>
      <c r="R9581">
        <f t="shared" si="160"/>
        <v>0</v>
      </c>
    </row>
    <row r="9582" spans="1:18" x14ac:dyDescent="0.3">
      <c r="A9582" t="s">
        <v>603</v>
      </c>
      <c r="B9582" s="1">
        <v>38468</v>
      </c>
      <c r="C9582" t="s">
        <v>16</v>
      </c>
      <c r="D9582" t="s">
        <v>713</v>
      </c>
      <c r="E9582" t="s">
        <v>714</v>
      </c>
      <c r="G9582" s="6" t="s">
        <v>29</v>
      </c>
      <c r="H9582" t="s">
        <v>41</v>
      </c>
      <c r="I9582" t="s">
        <v>21</v>
      </c>
      <c r="J9582" t="s">
        <v>22</v>
      </c>
      <c r="K9582">
        <v>19</v>
      </c>
      <c r="L9582">
        <v>196</v>
      </c>
      <c r="M9582" t="s">
        <v>88</v>
      </c>
      <c r="N9582">
        <v>196</v>
      </c>
      <c r="P9582" cm="1">
        <f t="array" ref="P9582">IF(Q9582&gt;0,INDEX(Q9582:Q31306,MATCH(TRUE,INDEX(Q9582:Q31306="",,),0)-1),"")</f>
        <v>8</v>
      </c>
      <c r="Q9582">
        <f t="shared" si="161"/>
        <v>8</v>
      </c>
      <c r="R9582">
        <f t="shared" si="160"/>
        <v>0</v>
      </c>
    </row>
    <row r="9583" spans="1:18" x14ac:dyDescent="0.3">
      <c r="A9583" t="s">
        <v>603</v>
      </c>
      <c r="B9583" s="1">
        <v>38468</v>
      </c>
      <c r="C9583" t="s">
        <v>16</v>
      </c>
      <c r="D9583" t="s">
        <v>713</v>
      </c>
      <c r="E9583" t="s">
        <v>714</v>
      </c>
      <c r="G9583" s="6" t="s">
        <v>29</v>
      </c>
      <c r="H9583" t="s">
        <v>43</v>
      </c>
      <c r="I9583" t="s">
        <v>21</v>
      </c>
      <c r="J9583" t="s">
        <v>22</v>
      </c>
      <c r="K9583">
        <v>11</v>
      </c>
      <c r="L9583">
        <v>137</v>
      </c>
      <c r="M9583" t="s">
        <v>88</v>
      </c>
      <c r="N9583">
        <v>137</v>
      </c>
      <c r="P9583" cm="1">
        <f t="array" ref="P9583">IF(Q9583&gt;0,INDEX(Q9583:Q31307,MATCH(TRUE,INDEX(Q9583:Q31307="",,),0)-1),"")</f>
        <v>8</v>
      </c>
      <c r="Q9583">
        <f t="shared" si="161"/>
        <v>8</v>
      </c>
      <c r="R9583">
        <f t="shared" si="160"/>
        <v>0</v>
      </c>
    </row>
    <row r="9584" spans="1:18" x14ac:dyDescent="0.3">
      <c r="A9584" t="s">
        <v>603</v>
      </c>
      <c r="B9584" s="1">
        <v>38468</v>
      </c>
      <c r="C9584" t="s">
        <v>16</v>
      </c>
      <c r="D9584" t="s">
        <v>713</v>
      </c>
      <c r="E9584" t="s">
        <v>714</v>
      </c>
      <c r="G9584" s="6" t="s">
        <v>29</v>
      </c>
      <c r="H9584" t="s">
        <v>69</v>
      </c>
      <c r="I9584" t="s">
        <v>26</v>
      </c>
      <c r="J9584" t="s">
        <v>27</v>
      </c>
      <c r="K9584">
        <v>7</v>
      </c>
      <c r="L9584">
        <v>9.1</v>
      </c>
      <c r="M9584" t="s">
        <v>88</v>
      </c>
      <c r="N9584">
        <v>9.1</v>
      </c>
      <c r="P9584" cm="1">
        <f t="array" ref="P9584">IF(Q9584&gt;0,INDEX(Q9584:Q31308,MATCH(TRUE,INDEX(Q9584:Q31308="",,),0)-1),"")</f>
        <v>8</v>
      </c>
      <c r="Q9584">
        <f t="shared" si="161"/>
        <v>8</v>
      </c>
      <c r="R9584">
        <f t="shared" si="160"/>
        <v>0</v>
      </c>
    </row>
    <row r="9585" spans="1:18" x14ac:dyDescent="0.3">
      <c r="A9585" t="s">
        <v>603</v>
      </c>
      <c r="B9585" s="1">
        <v>38468</v>
      </c>
      <c r="C9585" t="s">
        <v>16</v>
      </c>
      <c r="D9585" t="s">
        <v>713</v>
      </c>
      <c r="E9585" t="s">
        <v>714</v>
      </c>
      <c r="G9585" s="6" t="s">
        <v>29</v>
      </c>
      <c r="H9585" t="s">
        <v>41</v>
      </c>
      <c r="I9585" t="s">
        <v>26</v>
      </c>
      <c r="J9585" t="s">
        <v>27</v>
      </c>
      <c r="K9585">
        <v>13</v>
      </c>
      <c r="L9585">
        <v>27.55</v>
      </c>
      <c r="M9585" t="s">
        <v>88</v>
      </c>
      <c r="N9585">
        <v>27.55</v>
      </c>
      <c r="P9585" cm="1">
        <f t="array" ref="P9585">IF(Q9585&gt;0,INDEX(Q9585:Q31309,MATCH(TRUE,INDEX(Q9585:Q31309="",,),0)-1),"")</f>
        <v>8</v>
      </c>
      <c r="Q9585">
        <f>INT((ROW()-9498)/11)+1</f>
        <v>8</v>
      </c>
      <c r="R9585">
        <f t="shared" si="160"/>
        <v>0</v>
      </c>
    </row>
    <row r="9586" spans="1:18" x14ac:dyDescent="0.3">
      <c r="P9586" t="str" cm="1">
        <f t="array" ref="P9586">IF(Q9586&gt;0,INDEX(Q9586:Q31310,MATCH(TRUE,INDEX(Q9586:Q31310="",,),0)-1),"")</f>
        <v/>
      </c>
      <c r="R9586" t="str">
        <f t="shared" si="160"/>
        <v/>
      </c>
    </row>
    <row r="9587" spans="1:18" x14ac:dyDescent="0.3">
      <c r="A9587" t="s">
        <v>603</v>
      </c>
      <c r="B9587" s="1">
        <v>38468</v>
      </c>
      <c r="C9587" t="s">
        <v>16</v>
      </c>
      <c r="D9587" t="s">
        <v>715</v>
      </c>
      <c r="E9587" t="s">
        <v>716</v>
      </c>
      <c r="G9587" t="s">
        <v>19</v>
      </c>
      <c r="H9587" t="s">
        <v>20</v>
      </c>
      <c r="I9587" t="s">
        <v>21</v>
      </c>
      <c r="J9587" t="s">
        <v>22</v>
      </c>
      <c r="K9587">
        <v>31</v>
      </c>
      <c r="L9587">
        <v>174</v>
      </c>
      <c r="M9587" t="s">
        <v>523</v>
      </c>
      <c r="N9587">
        <v>174</v>
      </c>
      <c r="O9587" t="s">
        <v>24</v>
      </c>
      <c r="P9587" cm="1">
        <f t="array" ref="P9587">IF(Q9587&gt;0,INDEX(Q9587:Q31311,MATCH(TRUE,INDEX(Q9587:Q31311="",,),0)-1),"")</f>
        <v>8</v>
      </c>
      <c r="Q9587">
        <f>INT((ROW()-9587)/10)+1</f>
        <v>1</v>
      </c>
      <c r="R9587">
        <f t="shared" si="160"/>
        <v>0</v>
      </c>
    </row>
    <row r="9588" spans="1:18" x14ac:dyDescent="0.3">
      <c r="A9588" t="s">
        <v>603</v>
      </c>
      <c r="B9588" s="1">
        <v>38468</v>
      </c>
      <c r="C9588" t="s">
        <v>16</v>
      </c>
      <c r="D9588" t="s">
        <v>715</v>
      </c>
      <c r="E9588" t="s">
        <v>716</v>
      </c>
      <c r="G9588" t="s">
        <v>19</v>
      </c>
      <c r="H9588" t="s">
        <v>53</v>
      </c>
      <c r="I9588" t="s">
        <v>21</v>
      </c>
      <c r="J9588" t="s">
        <v>22</v>
      </c>
      <c r="K9588">
        <v>83</v>
      </c>
      <c r="L9588">
        <v>39</v>
      </c>
      <c r="M9588" t="s">
        <v>523</v>
      </c>
      <c r="N9588">
        <v>39</v>
      </c>
      <c r="O9588" t="s">
        <v>24</v>
      </c>
      <c r="P9588" cm="1">
        <f t="array" ref="P9588">IF(Q9588&gt;0,INDEX(Q9588:Q31312,MATCH(TRUE,INDEX(Q9588:Q31312="",,),0)-1),"")</f>
        <v>8</v>
      </c>
      <c r="Q9588">
        <f t="shared" ref="Q9588:Q9651" si="162">INT((ROW()-9587)/10)+1</f>
        <v>1</v>
      </c>
      <c r="R9588">
        <f t="shared" si="160"/>
        <v>0</v>
      </c>
    </row>
    <row r="9589" spans="1:18" x14ac:dyDescent="0.3">
      <c r="A9589" t="s">
        <v>603</v>
      </c>
      <c r="B9589" s="1">
        <v>38468</v>
      </c>
      <c r="C9589" t="s">
        <v>16</v>
      </c>
      <c r="D9589" t="s">
        <v>715</v>
      </c>
      <c r="E9589" t="s">
        <v>716</v>
      </c>
      <c r="G9589" t="s">
        <v>19</v>
      </c>
      <c r="H9589" t="s">
        <v>41</v>
      </c>
      <c r="I9589" t="s">
        <v>21</v>
      </c>
      <c r="J9589" t="s">
        <v>22</v>
      </c>
      <c r="K9589">
        <v>25</v>
      </c>
      <c r="L9589">
        <v>159</v>
      </c>
      <c r="M9589" t="s">
        <v>523</v>
      </c>
      <c r="N9589">
        <v>1860</v>
      </c>
      <c r="O9589" t="s">
        <v>24</v>
      </c>
      <c r="P9589" cm="1">
        <f t="array" ref="P9589">IF(Q9589&gt;0,INDEX(Q9589:Q31313,MATCH(TRUE,INDEX(Q9589:Q31313="",,),0)-1),"")</f>
        <v>8</v>
      </c>
      <c r="Q9589">
        <f t="shared" si="162"/>
        <v>1</v>
      </c>
      <c r="R9589">
        <f t="shared" si="160"/>
        <v>0</v>
      </c>
    </row>
    <row r="9590" spans="1:18" x14ac:dyDescent="0.3">
      <c r="A9590" t="s">
        <v>603</v>
      </c>
      <c r="B9590" s="1">
        <v>38468</v>
      </c>
      <c r="C9590" t="s">
        <v>16</v>
      </c>
      <c r="D9590" t="s">
        <v>715</v>
      </c>
      <c r="E9590" t="s">
        <v>716</v>
      </c>
      <c r="G9590" t="s">
        <v>19</v>
      </c>
      <c r="H9590" t="s">
        <v>43</v>
      </c>
      <c r="I9590" t="s">
        <v>21</v>
      </c>
      <c r="J9590" t="s">
        <v>22</v>
      </c>
      <c r="K9590">
        <v>22</v>
      </c>
      <c r="L9590">
        <v>121</v>
      </c>
      <c r="M9590" t="s">
        <v>523</v>
      </c>
      <c r="N9590">
        <v>121</v>
      </c>
      <c r="O9590" t="s">
        <v>24</v>
      </c>
      <c r="P9590" cm="1">
        <f t="array" ref="P9590">IF(Q9590&gt;0,INDEX(Q9590:Q31314,MATCH(TRUE,INDEX(Q9590:Q31314="",,),0)-1),"")</f>
        <v>8</v>
      </c>
      <c r="Q9590">
        <f t="shared" si="162"/>
        <v>1</v>
      </c>
      <c r="R9590">
        <f t="shared" si="160"/>
        <v>0</v>
      </c>
    </row>
    <row r="9591" spans="1:18" x14ac:dyDescent="0.3">
      <c r="A9591" t="s">
        <v>603</v>
      </c>
      <c r="B9591" s="1">
        <v>38468</v>
      </c>
      <c r="C9591" t="s">
        <v>16</v>
      </c>
      <c r="D9591" t="s">
        <v>715</v>
      </c>
      <c r="E9591" t="s">
        <v>716</v>
      </c>
      <c r="G9591" t="s">
        <v>19</v>
      </c>
      <c r="H9591" t="s">
        <v>30</v>
      </c>
      <c r="I9591" t="s">
        <v>26</v>
      </c>
      <c r="J9591" t="s">
        <v>27</v>
      </c>
      <c r="K9591">
        <v>250</v>
      </c>
      <c r="L9591">
        <v>9.75</v>
      </c>
      <c r="M9591" t="s">
        <v>523</v>
      </c>
      <c r="N9591">
        <v>9.75</v>
      </c>
      <c r="O9591" t="s">
        <v>24</v>
      </c>
      <c r="P9591" cm="1">
        <f t="array" ref="P9591">IF(Q9591&gt;0,INDEX(Q9591:Q31315,MATCH(TRUE,INDEX(Q9591:Q31315="",,),0)-1),"")</f>
        <v>8</v>
      </c>
      <c r="Q9591">
        <f t="shared" si="162"/>
        <v>1</v>
      </c>
      <c r="R9591">
        <f t="shared" si="160"/>
        <v>0</v>
      </c>
    </row>
    <row r="9592" spans="1:18" x14ac:dyDescent="0.3">
      <c r="A9592" t="s">
        <v>603</v>
      </c>
      <c r="B9592" s="1">
        <v>38468</v>
      </c>
      <c r="C9592" t="s">
        <v>16</v>
      </c>
      <c r="D9592" t="s">
        <v>715</v>
      </c>
      <c r="E9592" t="s">
        <v>716</v>
      </c>
      <c r="G9592" t="s">
        <v>19</v>
      </c>
      <c r="H9592" t="s">
        <v>53</v>
      </c>
      <c r="I9592" t="s">
        <v>26</v>
      </c>
      <c r="J9592" t="s">
        <v>27</v>
      </c>
      <c r="K9592">
        <v>361</v>
      </c>
      <c r="L9592">
        <v>19.100000000000001</v>
      </c>
      <c r="M9592" t="s">
        <v>523</v>
      </c>
      <c r="N9592">
        <v>19.100000000000001</v>
      </c>
      <c r="O9592" t="s">
        <v>24</v>
      </c>
      <c r="P9592" cm="1">
        <f t="array" ref="P9592">IF(Q9592&gt;0,INDEX(Q9592:Q31316,MATCH(TRUE,INDEX(Q9592:Q31316="",,),0)-1),"")</f>
        <v>8</v>
      </c>
      <c r="Q9592">
        <f t="shared" si="162"/>
        <v>1</v>
      </c>
      <c r="R9592">
        <f t="shared" si="160"/>
        <v>0</v>
      </c>
    </row>
    <row r="9593" spans="1:18" x14ac:dyDescent="0.3">
      <c r="A9593" t="s">
        <v>603</v>
      </c>
      <c r="B9593" s="1">
        <v>38468</v>
      </c>
      <c r="C9593" t="s">
        <v>16</v>
      </c>
      <c r="D9593" t="s">
        <v>715</v>
      </c>
      <c r="E9593" t="s">
        <v>716</v>
      </c>
      <c r="G9593" t="s">
        <v>19</v>
      </c>
      <c r="H9593" t="s">
        <v>43</v>
      </c>
      <c r="I9593" t="s">
        <v>26</v>
      </c>
      <c r="J9593" t="s">
        <v>27</v>
      </c>
      <c r="K9593">
        <v>483</v>
      </c>
      <c r="L9593">
        <v>9.4</v>
      </c>
      <c r="M9593" t="s">
        <v>523</v>
      </c>
      <c r="N9593">
        <v>9.4</v>
      </c>
      <c r="O9593" t="s">
        <v>24</v>
      </c>
      <c r="P9593" cm="1">
        <f t="array" ref="P9593">IF(Q9593&gt;0,INDEX(Q9593:Q31317,MATCH(TRUE,INDEX(Q9593:Q31317="",,),0)-1),"")</f>
        <v>8</v>
      </c>
      <c r="Q9593">
        <f t="shared" si="162"/>
        <v>1</v>
      </c>
      <c r="R9593">
        <f t="shared" si="160"/>
        <v>0</v>
      </c>
    </row>
    <row r="9594" spans="1:18" x14ac:dyDescent="0.3">
      <c r="A9594" t="s">
        <v>603</v>
      </c>
      <c r="B9594" s="1">
        <v>38468</v>
      </c>
      <c r="C9594" t="s">
        <v>16</v>
      </c>
      <c r="D9594" t="s">
        <v>715</v>
      </c>
      <c r="E9594" t="s">
        <v>716</v>
      </c>
      <c r="G9594" s="6" t="s">
        <v>29</v>
      </c>
      <c r="H9594" t="s">
        <v>126</v>
      </c>
      <c r="I9594" t="s">
        <v>21</v>
      </c>
      <c r="J9594" t="s">
        <v>22</v>
      </c>
      <c r="K9594">
        <v>10</v>
      </c>
      <c r="L9594">
        <v>35</v>
      </c>
      <c r="M9594" t="s">
        <v>523</v>
      </c>
      <c r="N9594">
        <v>35</v>
      </c>
      <c r="O9594" t="s">
        <v>24</v>
      </c>
      <c r="P9594" cm="1">
        <f t="array" ref="P9594">IF(Q9594&gt;0,INDEX(Q9594:Q31318,MATCH(TRUE,INDEX(Q9594:Q31318="",,),0)-1),"")</f>
        <v>8</v>
      </c>
      <c r="Q9594">
        <f t="shared" si="162"/>
        <v>1</v>
      </c>
      <c r="R9594">
        <f t="shared" si="160"/>
        <v>0</v>
      </c>
    </row>
    <row r="9595" spans="1:18" x14ac:dyDescent="0.3">
      <c r="A9595" t="s">
        <v>603</v>
      </c>
      <c r="B9595" s="1">
        <v>38468</v>
      </c>
      <c r="C9595" t="s">
        <v>16</v>
      </c>
      <c r="D9595" t="s">
        <v>715</v>
      </c>
      <c r="E9595" t="s">
        <v>716</v>
      </c>
      <c r="G9595" s="6" t="s">
        <v>29</v>
      </c>
      <c r="H9595" t="s">
        <v>69</v>
      </c>
      <c r="I9595" t="s">
        <v>26</v>
      </c>
      <c r="J9595" t="s">
        <v>27</v>
      </c>
      <c r="K9595">
        <v>13</v>
      </c>
      <c r="L9595">
        <v>13.65</v>
      </c>
      <c r="M9595" t="s">
        <v>523</v>
      </c>
      <c r="N9595">
        <v>13.65</v>
      </c>
      <c r="O9595" t="s">
        <v>24</v>
      </c>
      <c r="P9595" cm="1">
        <f t="array" ref="P9595">IF(Q9595&gt;0,INDEX(Q9595:Q31319,MATCH(TRUE,INDEX(Q9595:Q31319="",,),0)-1),"")</f>
        <v>8</v>
      </c>
      <c r="Q9595">
        <f t="shared" si="162"/>
        <v>1</v>
      </c>
      <c r="R9595">
        <f t="shared" si="160"/>
        <v>0</v>
      </c>
    </row>
    <row r="9596" spans="1:18" x14ac:dyDescent="0.3">
      <c r="A9596" t="s">
        <v>603</v>
      </c>
      <c r="B9596" s="1">
        <v>38468</v>
      </c>
      <c r="C9596" t="s">
        <v>16</v>
      </c>
      <c r="D9596" t="s">
        <v>715</v>
      </c>
      <c r="E9596" t="s">
        <v>716</v>
      </c>
      <c r="G9596" s="6" t="s">
        <v>29</v>
      </c>
      <c r="H9596" t="s">
        <v>41</v>
      </c>
      <c r="I9596" t="s">
        <v>26</v>
      </c>
      <c r="J9596" t="s">
        <v>27</v>
      </c>
      <c r="K9596">
        <v>17</v>
      </c>
      <c r="L9596">
        <v>34</v>
      </c>
      <c r="M9596" t="s">
        <v>523</v>
      </c>
      <c r="N9596">
        <v>34</v>
      </c>
      <c r="O9596" t="s">
        <v>24</v>
      </c>
      <c r="P9596" cm="1">
        <f t="array" ref="P9596">IF(Q9596&gt;0,INDEX(Q9596:Q31320,MATCH(TRUE,INDEX(Q9596:Q31320="",,),0)-1),"")</f>
        <v>8</v>
      </c>
      <c r="Q9596">
        <f t="shared" si="162"/>
        <v>1</v>
      </c>
      <c r="R9596">
        <f t="shared" si="160"/>
        <v>0</v>
      </c>
    </row>
    <row r="9597" spans="1:18" x14ac:dyDescent="0.3">
      <c r="A9597" t="s">
        <v>603</v>
      </c>
      <c r="B9597" s="1">
        <v>38468</v>
      </c>
      <c r="C9597" t="s">
        <v>16</v>
      </c>
      <c r="D9597" t="s">
        <v>715</v>
      </c>
      <c r="E9597" t="s">
        <v>716</v>
      </c>
      <c r="G9597" t="s">
        <v>19</v>
      </c>
      <c r="H9597" t="s">
        <v>20</v>
      </c>
      <c r="I9597" t="s">
        <v>21</v>
      </c>
      <c r="J9597" t="s">
        <v>22</v>
      </c>
      <c r="K9597">
        <v>31</v>
      </c>
      <c r="L9597">
        <v>174</v>
      </c>
      <c r="M9597" t="s">
        <v>59</v>
      </c>
      <c r="N9597">
        <v>500</v>
      </c>
      <c r="P9597" cm="1">
        <f t="array" ref="P9597">IF(Q9597&gt;0,INDEX(Q9597:Q31321,MATCH(TRUE,INDEX(Q9597:Q31321="",,),0)-1),"")</f>
        <v>8</v>
      </c>
      <c r="Q9597">
        <f t="shared" si="162"/>
        <v>2</v>
      </c>
      <c r="R9597">
        <f t="shared" si="160"/>
        <v>0</v>
      </c>
    </row>
    <row r="9598" spans="1:18" x14ac:dyDescent="0.3">
      <c r="A9598" t="s">
        <v>603</v>
      </c>
      <c r="B9598" s="1">
        <v>38468</v>
      </c>
      <c r="C9598" t="s">
        <v>16</v>
      </c>
      <c r="D9598" t="s">
        <v>715</v>
      </c>
      <c r="E9598" t="s">
        <v>716</v>
      </c>
      <c r="G9598" t="s">
        <v>19</v>
      </c>
      <c r="H9598" t="s">
        <v>53</v>
      </c>
      <c r="I9598" t="s">
        <v>21</v>
      </c>
      <c r="J9598" t="s">
        <v>22</v>
      </c>
      <c r="K9598">
        <v>83</v>
      </c>
      <c r="L9598">
        <v>39</v>
      </c>
      <c r="M9598" t="s">
        <v>59</v>
      </c>
      <c r="N9598">
        <v>80</v>
      </c>
      <c r="P9598" cm="1">
        <f t="array" ref="P9598">IF(Q9598&gt;0,INDEX(Q9598:Q31322,MATCH(TRUE,INDEX(Q9598:Q31322="",,),0)-1),"")</f>
        <v>8</v>
      </c>
      <c r="Q9598">
        <f t="shared" si="162"/>
        <v>2</v>
      </c>
      <c r="R9598">
        <f t="shared" si="160"/>
        <v>0</v>
      </c>
    </row>
    <row r="9599" spans="1:18" x14ac:dyDescent="0.3">
      <c r="A9599" t="s">
        <v>603</v>
      </c>
      <c r="B9599" s="1">
        <v>38468</v>
      </c>
      <c r="C9599" t="s">
        <v>16</v>
      </c>
      <c r="D9599" t="s">
        <v>715</v>
      </c>
      <c r="E9599" t="s">
        <v>716</v>
      </c>
      <c r="G9599" t="s">
        <v>19</v>
      </c>
      <c r="H9599" t="s">
        <v>41</v>
      </c>
      <c r="I9599" t="s">
        <v>21</v>
      </c>
      <c r="J9599" t="s">
        <v>22</v>
      </c>
      <c r="K9599">
        <v>25</v>
      </c>
      <c r="L9599">
        <v>159</v>
      </c>
      <c r="M9599" t="s">
        <v>59</v>
      </c>
      <c r="N9599">
        <v>320</v>
      </c>
      <c r="P9599" cm="1">
        <f t="array" ref="P9599">IF(Q9599&gt;0,INDEX(Q9599:Q31323,MATCH(TRUE,INDEX(Q9599:Q31323="",,),0)-1),"")</f>
        <v>8</v>
      </c>
      <c r="Q9599">
        <f t="shared" si="162"/>
        <v>2</v>
      </c>
      <c r="R9599">
        <f t="shared" si="160"/>
        <v>0</v>
      </c>
    </row>
    <row r="9600" spans="1:18" x14ac:dyDescent="0.3">
      <c r="A9600" t="s">
        <v>603</v>
      </c>
      <c r="B9600" s="1">
        <v>38468</v>
      </c>
      <c r="C9600" t="s">
        <v>16</v>
      </c>
      <c r="D9600" t="s">
        <v>715</v>
      </c>
      <c r="E9600" t="s">
        <v>716</v>
      </c>
      <c r="G9600" t="s">
        <v>19</v>
      </c>
      <c r="H9600" t="s">
        <v>43</v>
      </c>
      <c r="I9600" t="s">
        <v>21</v>
      </c>
      <c r="J9600" t="s">
        <v>22</v>
      </c>
      <c r="K9600">
        <v>22</v>
      </c>
      <c r="L9600">
        <v>121</v>
      </c>
      <c r="M9600" t="s">
        <v>59</v>
      </c>
      <c r="N9600">
        <v>220</v>
      </c>
      <c r="P9600" cm="1">
        <f t="array" ref="P9600">IF(Q9600&gt;0,INDEX(Q9600:Q31324,MATCH(TRUE,INDEX(Q9600:Q31324="",,),0)-1),"")</f>
        <v>8</v>
      </c>
      <c r="Q9600">
        <f t="shared" si="162"/>
        <v>2</v>
      </c>
      <c r="R9600">
        <f t="shared" si="160"/>
        <v>0</v>
      </c>
    </row>
    <row r="9601" spans="1:18" x14ac:dyDescent="0.3">
      <c r="A9601" t="s">
        <v>603</v>
      </c>
      <c r="B9601" s="1">
        <v>38468</v>
      </c>
      <c r="C9601" t="s">
        <v>16</v>
      </c>
      <c r="D9601" t="s">
        <v>715</v>
      </c>
      <c r="E9601" t="s">
        <v>716</v>
      </c>
      <c r="G9601" t="s">
        <v>19</v>
      </c>
      <c r="H9601" t="s">
        <v>30</v>
      </c>
      <c r="I9601" t="s">
        <v>26</v>
      </c>
      <c r="J9601" t="s">
        <v>27</v>
      </c>
      <c r="K9601">
        <v>250</v>
      </c>
      <c r="L9601">
        <v>9.75</v>
      </c>
      <c r="M9601" t="s">
        <v>59</v>
      </c>
      <c r="N9601">
        <v>18</v>
      </c>
      <c r="P9601" cm="1">
        <f t="array" ref="P9601">IF(Q9601&gt;0,INDEX(Q9601:Q31325,MATCH(TRUE,INDEX(Q9601:Q31325="",,),0)-1),"")</f>
        <v>8</v>
      </c>
      <c r="Q9601">
        <f t="shared" si="162"/>
        <v>2</v>
      </c>
      <c r="R9601">
        <f t="shared" si="160"/>
        <v>0</v>
      </c>
    </row>
    <row r="9602" spans="1:18" x14ac:dyDescent="0.3">
      <c r="A9602" t="s">
        <v>603</v>
      </c>
      <c r="B9602" s="1">
        <v>38468</v>
      </c>
      <c r="C9602" t="s">
        <v>16</v>
      </c>
      <c r="D9602" t="s">
        <v>715</v>
      </c>
      <c r="E9602" t="s">
        <v>716</v>
      </c>
      <c r="G9602" t="s">
        <v>19</v>
      </c>
      <c r="H9602" t="s">
        <v>53</v>
      </c>
      <c r="I9602" t="s">
        <v>26</v>
      </c>
      <c r="J9602" t="s">
        <v>27</v>
      </c>
      <c r="K9602">
        <v>361</v>
      </c>
      <c r="L9602">
        <v>19.100000000000001</v>
      </c>
      <c r="M9602" t="s">
        <v>59</v>
      </c>
      <c r="N9602">
        <v>30</v>
      </c>
      <c r="P9602" cm="1">
        <f t="array" ref="P9602">IF(Q9602&gt;0,INDEX(Q9602:Q31326,MATCH(TRUE,INDEX(Q9602:Q31326="",,),0)-1),"")</f>
        <v>8</v>
      </c>
      <c r="Q9602">
        <f t="shared" si="162"/>
        <v>2</v>
      </c>
      <c r="R9602">
        <f t="shared" si="160"/>
        <v>0</v>
      </c>
    </row>
    <row r="9603" spans="1:18" x14ac:dyDescent="0.3">
      <c r="A9603" t="s">
        <v>603</v>
      </c>
      <c r="B9603" s="1">
        <v>38468</v>
      </c>
      <c r="C9603" t="s">
        <v>16</v>
      </c>
      <c r="D9603" t="s">
        <v>715</v>
      </c>
      <c r="E9603" t="s">
        <v>716</v>
      </c>
      <c r="G9603" t="s">
        <v>19</v>
      </c>
      <c r="H9603" t="s">
        <v>43</v>
      </c>
      <c r="I9603" t="s">
        <v>26</v>
      </c>
      <c r="J9603" t="s">
        <v>27</v>
      </c>
      <c r="K9603">
        <v>483</v>
      </c>
      <c r="L9603">
        <v>9.4</v>
      </c>
      <c r="M9603" t="s">
        <v>59</v>
      </c>
      <c r="N9603">
        <v>18</v>
      </c>
      <c r="P9603" cm="1">
        <f t="array" ref="P9603">IF(Q9603&gt;0,INDEX(Q9603:Q31327,MATCH(TRUE,INDEX(Q9603:Q31327="",,),0)-1),"")</f>
        <v>8</v>
      </c>
      <c r="Q9603">
        <f t="shared" si="162"/>
        <v>2</v>
      </c>
      <c r="R9603">
        <f t="shared" si="160"/>
        <v>0</v>
      </c>
    </row>
    <row r="9604" spans="1:18" x14ac:dyDescent="0.3">
      <c r="A9604" t="s">
        <v>603</v>
      </c>
      <c r="B9604" s="1">
        <v>38468</v>
      </c>
      <c r="C9604" t="s">
        <v>16</v>
      </c>
      <c r="D9604" t="s">
        <v>715</v>
      </c>
      <c r="E9604" t="s">
        <v>716</v>
      </c>
      <c r="G9604" s="6" t="s">
        <v>29</v>
      </c>
      <c r="H9604" t="s">
        <v>126</v>
      </c>
      <c r="I9604" t="s">
        <v>21</v>
      </c>
      <c r="J9604" t="s">
        <v>22</v>
      </c>
      <c r="K9604">
        <v>10</v>
      </c>
      <c r="L9604">
        <v>35</v>
      </c>
      <c r="M9604" t="s">
        <v>59</v>
      </c>
      <c r="N9604">
        <v>35</v>
      </c>
      <c r="P9604" cm="1">
        <f t="array" ref="P9604">IF(Q9604&gt;0,INDEX(Q9604:Q31328,MATCH(TRUE,INDEX(Q9604:Q31328="",,),0)-1),"")</f>
        <v>8</v>
      </c>
      <c r="Q9604">
        <f t="shared" si="162"/>
        <v>2</v>
      </c>
      <c r="R9604">
        <f t="shared" si="160"/>
        <v>0</v>
      </c>
    </row>
    <row r="9605" spans="1:18" x14ac:dyDescent="0.3">
      <c r="A9605" t="s">
        <v>603</v>
      </c>
      <c r="B9605" s="1">
        <v>38468</v>
      </c>
      <c r="C9605" t="s">
        <v>16</v>
      </c>
      <c r="D9605" t="s">
        <v>715</v>
      </c>
      <c r="E9605" t="s">
        <v>716</v>
      </c>
      <c r="G9605" s="6" t="s">
        <v>29</v>
      </c>
      <c r="H9605" t="s">
        <v>69</v>
      </c>
      <c r="I9605" t="s">
        <v>26</v>
      </c>
      <c r="J9605" t="s">
        <v>27</v>
      </c>
      <c r="K9605">
        <v>13</v>
      </c>
      <c r="L9605">
        <v>13.65</v>
      </c>
      <c r="M9605" t="s">
        <v>59</v>
      </c>
      <c r="N9605">
        <v>13.65</v>
      </c>
      <c r="P9605" cm="1">
        <f t="array" ref="P9605">IF(Q9605&gt;0,INDEX(Q9605:Q31329,MATCH(TRUE,INDEX(Q9605:Q31329="",,),0)-1),"")</f>
        <v>8</v>
      </c>
      <c r="Q9605">
        <f t="shared" si="162"/>
        <v>2</v>
      </c>
      <c r="R9605">
        <f t="shared" si="160"/>
        <v>0</v>
      </c>
    </row>
    <row r="9606" spans="1:18" x14ac:dyDescent="0.3">
      <c r="A9606" t="s">
        <v>603</v>
      </c>
      <c r="B9606" s="1">
        <v>38468</v>
      </c>
      <c r="C9606" t="s">
        <v>16</v>
      </c>
      <c r="D9606" t="s">
        <v>715</v>
      </c>
      <c r="E9606" t="s">
        <v>716</v>
      </c>
      <c r="G9606" s="6" t="s">
        <v>29</v>
      </c>
      <c r="H9606" t="s">
        <v>41</v>
      </c>
      <c r="I9606" t="s">
        <v>26</v>
      </c>
      <c r="J9606" t="s">
        <v>27</v>
      </c>
      <c r="K9606">
        <v>17</v>
      </c>
      <c r="L9606">
        <v>34</v>
      </c>
      <c r="M9606" t="s">
        <v>59</v>
      </c>
      <c r="N9606">
        <v>34</v>
      </c>
      <c r="P9606" cm="1">
        <f t="array" ref="P9606">IF(Q9606&gt;0,INDEX(Q9606:Q31330,MATCH(TRUE,INDEX(Q9606:Q31330="",,),0)-1),"")</f>
        <v>8</v>
      </c>
      <c r="Q9606">
        <f t="shared" si="162"/>
        <v>2</v>
      </c>
      <c r="R9606">
        <f t="shared" si="160"/>
        <v>0</v>
      </c>
    </row>
    <row r="9607" spans="1:18" x14ac:dyDescent="0.3">
      <c r="A9607" t="s">
        <v>603</v>
      </c>
      <c r="B9607" s="1">
        <v>38468</v>
      </c>
      <c r="C9607" t="s">
        <v>16</v>
      </c>
      <c r="D9607" t="s">
        <v>715</v>
      </c>
      <c r="E9607" t="s">
        <v>716</v>
      </c>
      <c r="G9607" t="s">
        <v>19</v>
      </c>
      <c r="H9607" t="s">
        <v>20</v>
      </c>
      <c r="I9607" t="s">
        <v>21</v>
      </c>
      <c r="J9607" t="s">
        <v>22</v>
      </c>
      <c r="K9607">
        <v>31</v>
      </c>
      <c r="L9607">
        <v>174</v>
      </c>
      <c r="M9607" t="s">
        <v>31</v>
      </c>
      <c r="N9607">
        <v>1090</v>
      </c>
      <c r="P9607" cm="1">
        <f t="array" ref="P9607">IF(Q9607&gt;0,INDEX(Q9607:Q31331,MATCH(TRUE,INDEX(Q9607:Q31331="",,),0)-1),"")</f>
        <v>8</v>
      </c>
      <c r="Q9607">
        <f t="shared" si="162"/>
        <v>3</v>
      </c>
      <c r="R9607">
        <f t="shared" si="160"/>
        <v>0</v>
      </c>
    </row>
    <row r="9608" spans="1:18" x14ac:dyDescent="0.3">
      <c r="A9608" t="s">
        <v>603</v>
      </c>
      <c r="B9608" s="1">
        <v>38468</v>
      </c>
      <c r="C9608" t="s">
        <v>16</v>
      </c>
      <c r="D9608" t="s">
        <v>715</v>
      </c>
      <c r="E9608" t="s">
        <v>716</v>
      </c>
      <c r="G9608" t="s">
        <v>19</v>
      </c>
      <c r="H9608" t="s">
        <v>53</v>
      </c>
      <c r="I9608" t="s">
        <v>21</v>
      </c>
      <c r="J9608" t="s">
        <v>22</v>
      </c>
      <c r="K9608">
        <v>83</v>
      </c>
      <c r="L9608">
        <v>39</v>
      </c>
      <c r="M9608" t="s">
        <v>31</v>
      </c>
      <c r="N9608">
        <v>39</v>
      </c>
      <c r="P9608" cm="1">
        <f t="array" ref="P9608">IF(Q9608&gt;0,INDEX(Q9608:Q31332,MATCH(TRUE,INDEX(Q9608:Q31332="",,),0)-1),"")</f>
        <v>8</v>
      </c>
      <c r="Q9608">
        <f t="shared" si="162"/>
        <v>3</v>
      </c>
      <c r="R9608">
        <f t="shared" si="160"/>
        <v>0</v>
      </c>
    </row>
    <row r="9609" spans="1:18" x14ac:dyDescent="0.3">
      <c r="A9609" t="s">
        <v>603</v>
      </c>
      <c r="B9609" s="1">
        <v>38468</v>
      </c>
      <c r="C9609" t="s">
        <v>16</v>
      </c>
      <c r="D9609" t="s">
        <v>715</v>
      </c>
      <c r="E9609" t="s">
        <v>716</v>
      </c>
      <c r="G9609" t="s">
        <v>19</v>
      </c>
      <c r="H9609" t="s">
        <v>41</v>
      </c>
      <c r="I9609" t="s">
        <v>21</v>
      </c>
      <c r="J9609" t="s">
        <v>22</v>
      </c>
      <c r="K9609">
        <v>25</v>
      </c>
      <c r="L9609">
        <v>159</v>
      </c>
      <c r="M9609" t="s">
        <v>31</v>
      </c>
      <c r="N9609">
        <v>159</v>
      </c>
      <c r="P9609" cm="1">
        <f t="array" ref="P9609">IF(Q9609&gt;0,INDEX(Q9609:Q31333,MATCH(TRUE,INDEX(Q9609:Q31333="",,),0)-1),"")</f>
        <v>8</v>
      </c>
      <c r="Q9609">
        <f t="shared" si="162"/>
        <v>3</v>
      </c>
      <c r="R9609">
        <f t="shared" si="160"/>
        <v>0</v>
      </c>
    </row>
    <row r="9610" spans="1:18" x14ac:dyDescent="0.3">
      <c r="A9610" t="s">
        <v>603</v>
      </c>
      <c r="B9610" s="1">
        <v>38468</v>
      </c>
      <c r="C9610" t="s">
        <v>16</v>
      </c>
      <c r="D9610" t="s">
        <v>715</v>
      </c>
      <c r="E9610" t="s">
        <v>716</v>
      </c>
      <c r="G9610" t="s">
        <v>19</v>
      </c>
      <c r="H9610" t="s">
        <v>43</v>
      </c>
      <c r="I9610" t="s">
        <v>21</v>
      </c>
      <c r="J9610" t="s">
        <v>22</v>
      </c>
      <c r="K9610">
        <v>22</v>
      </c>
      <c r="L9610">
        <v>121</v>
      </c>
      <c r="M9610" t="s">
        <v>31</v>
      </c>
      <c r="N9610">
        <v>121</v>
      </c>
      <c r="P9610" cm="1">
        <f t="array" ref="P9610">IF(Q9610&gt;0,INDEX(Q9610:Q31334,MATCH(TRUE,INDEX(Q9610:Q31334="",,),0)-1),"")</f>
        <v>8</v>
      </c>
      <c r="Q9610">
        <f t="shared" si="162"/>
        <v>3</v>
      </c>
      <c r="R9610">
        <f t="shared" si="160"/>
        <v>0</v>
      </c>
    </row>
    <row r="9611" spans="1:18" x14ac:dyDescent="0.3">
      <c r="A9611" t="s">
        <v>603</v>
      </c>
      <c r="B9611" s="1">
        <v>38468</v>
      </c>
      <c r="C9611" t="s">
        <v>16</v>
      </c>
      <c r="D9611" t="s">
        <v>715</v>
      </c>
      <c r="E9611" t="s">
        <v>716</v>
      </c>
      <c r="G9611" t="s">
        <v>19</v>
      </c>
      <c r="H9611" t="s">
        <v>30</v>
      </c>
      <c r="I9611" t="s">
        <v>26</v>
      </c>
      <c r="J9611" t="s">
        <v>27</v>
      </c>
      <c r="K9611">
        <v>250</v>
      </c>
      <c r="L9611">
        <v>9.75</v>
      </c>
      <c r="M9611" t="s">
        <v>31</v>
      </c>
      <c r="N9611">
        <v>9.75</v>
      </c>
      <c r="P9611" cm="1">
        <f t="array" ref="P9611">IF(Q9611&gt;0,INDEX(Q9611:Q31335,MATCH(TRUE,INDEX(Q9611:Q31335="",,),0)-1),"")</f>
        <v>8</v>
      </c>
      <c r="Q9611">
        <f t="shared" si="162"/>
        <v>3</v>
      </c>
      <c r="R9611">
        <f t="shared" si="160"/>
        <v>0</v>
      </c>
    </row>
    <row r="9612" spans="1:18" x14ac:dyDescent="0.3">
      <c r="A9612" t="s">
        <v>603</v>
      </c>
      <c r="B9612" s="1">
        <v>38468</v>
      </c>
      <c r="C9612" t="s">
        <v>16</v>
      </c>
      <c r="D9612" t="s">
        <v>715</v>
      </c>
      <c r="E9612" t="s">
        <v>716</v>
      </c>
      <c r="G9612" t="s">
        <v>19</v>
      </c>
      <c r="H9612" t="s">
        <v>53</v>
      </c>
      <c r="I9612" t="s">
        <v>26</v>
      </c>
      <c r="J9612" t="s">
        <v>27</v>
      </c>
      <c r="K9612">
        <v>361</v>
      </c>
      <c r="L9612">
        <v>19.100000000000001</v>
      </c>
      <c r="M9612" t="s">
        <v>31</v>
      </c>
      <c r="N9612">
        <v>19.100000000000001</v>
      </c>
      <c r="P9612" cm="1">
        <f t="array" ref="P9612">IF(Q9612&gt;0,INDEX(Q9612:Q31336,MATCH(TRUE,INDEX(Q9612:Q31336="",,),0)-1),"")</f>
        <v>8</v>
      </c>
      <c r="Q9612">
        <f t="shared" si="162"/>
        <v>3</v>
      </c>
      <c r="R9612">
        <f t="shared" si="160"/>
        <v>0</v>
      </c>
    </row>
    <row r="9613" spans="1:18" x14ac:dyDescent="0.3">
      <c r="A9613" t="s">
        <v>603</v>
      </c>
      <c r="B9613" s="1">
        <v>38468</v>
      </c>
      <c r="C9613" t="s">
        <v>16</v>
      </c>
      <c r="D9613" t="s">
        <v>715</v>
      </c>
      <c r="E9613" t="s">
        <v>716</v>
      </c>
      <c r="G9613" t="s">
        <v>19</v>
      </c>
      <c r="H9613" t="s">
        <v>43</v>
      </c>
      <c r="I9613" t="s">
        <v>26</v>
      </c>
      <c r="J9613" t="s">
        <v>27</v>
      </c>
      <c r="K9613">
        <v>483</v>
      </c>
      <c r="L9613">
        <v>9.4</v>
      </c>
      <c r="M9613" t="s">
        <v>31</v>
      </c>
      <c r="N9613">
        <v>9.4</v>
      </c>
      <c r="P9613" cm="1">
        <f t="array" ref="P9613">IF(Q9613&gt;0,INDEX(Q9613:Q31337,MATCH(TRUE,INDEX(Q9613:Q31337="",,),0)-1),"")</f>
        <v>8</v>
      </c>
      <c r="Q9613">
        <f t="shared" si="162"/>
        <v>3</v>
      </c>
      <c r="R9613">
        <f t="shared" si="160"/>
        <v>0</v>
      </c>
    </row>
    <row r="9614" spans="1:18" x14ac:dyDescent="0.3">
      <c r="A9614" t="s">
        <v>603</v>
      </c>
      <c r="B9614" s="1">
        <v>38468</v>
      </c>
      <c r="C9614" t="s">
        <v>16</v>
      </c>
      <c r="D9614" t="s">
        <v>715</v>
      </c>
      <c r="E9614" t="s">
        <v>716</v>
      </c>
      <c r="G9614" s="6" t="s">
        <v>29</v>
      </c>
      <c r="H9614" t="s">
        <v>126</v>
      </c>
      <c r="I9614" t="s">
        <v>21</v>
      </c>
      <c r="J9614" t="s">
        <v>22</v>
      </c>
      <c r="K9614">
        <v>10</v>
      </c>
      <c r="L9614">
        <v>35</v>
      </c>
      <c r="M9614" t="s">
        <v>31</v>
      </c>
      <c r="N9614">
        <v>35</v>
      </c>
      <c r="P9614" cm="1">
        <f t="array" ref="P9614">IF(Q9614&gt;0,INDEX(Q9614:Q31338,MATCH(TRUE,INDEX(Q9614:Q31338="",,),0)-1),"")</f>
        <v>8</v>
      </c>
      <c r="Q9614">
        <f t="shared" si="162"/>
        <v>3</v>
      </c>
      <c r="R9614">
        <f t="shared" si="160"/>
        <v>0</v>
      </c>
    </row>
    <row r="9615" spans="1:18" x14ac:dyDescent="0.3">
      <c r="A9615" t="s">
        <v>603</v>
      </c>
      <c r="B9615" s="1">
        <v>38468</v>
      </c>
      <c r="C9615" t="s">
        <v>16</v>
      </c>
      <c r="D9615" t="s">
        <v>715</v>
      </c>
      <c r="E9615" t="s">
        <v>716</v>
      </c>
      <c r="G9615" s="6" t="s">
        <v>29</v>
      </c>
      <c r="H9615" t="s">
        <v>69</v>
      </c>
      <c r="I9615" t="s">
        <v>26</v>
      </c>
      <c r="J9615" t="s">
        <v>27</v>
      </c>
      <c r="K9615">
        <v>13</v>
      </c>
      <c r="L9615">
        <v>13.65</v>
      </c>
      <c r="M9615" t="s">
        <v>31</v>
      </c>
      <c r="N9615">
        <v>13.65</v>
      </c>
      <c r="P9615" cm="1">
        <f t="array" ref="P9615">IF(Q9615&gt;0,INDEX(Q9615:Q31339,MATCH(TRUE,INDEX(Q9615:Q31339="",,),0)-1),"")</f>
        <v>8</v>
      </c>
      <c r="Q9615">
        <f t="shared" si="162"/>
        <v>3</v>
      </c>
      <c r="R9615">
        <f t="shared" si="160"/>
        <v>0</v>
      </c>
    </row>
    <row r="9616" spans="1:18" x14ac:dyDescent="0.3">
      <c r="A9616" t="s">
        <v>603</v>
      </c>
      <c r="B9616" s="1">
        <v>38468</v>
      </c>
      <c r="C9616" t="s">
        <v>16</v>
      </c>
      <c r="D9616" t="s">
        <v>715</v>
      </c>
      <c r="E9616" t="s">
        <v>716</v>
      </c>
      <c r="G9616" s="6" t="s">
        <v>29</v>
      </c>
      <c r="H9616" t="s">
        <v>41</v>
      </c>
      <c r="I9616" t="s">
        <v>26</v>
      </c>
      <c r="J9616" t="s">
        <v>27</v>
      </c>
      <c r="K9616">
        <v>17</v>
      </c>
      <c r="L9616">
        <v>34</v>
      </c>
      <c r="M9616" t="s">
        <v>31</v>
      </c>
      <c r="N9616">
        <v>34</v>
      </c>
      <c r="P9616" cm="1">
        <f t="array" ref="P9616">IF(Q9616&gt;0,INDEX(Q9616:Q31340,MATCH(TRUE,INDEX(Q9616:Q31340="",,),0)-1),"")</f>
        <v>8</v>
      </c>
      <c r="Q9616">
        <f t="shared" si="162"/>
        <v>3</v>
      </c>
      <c r="R9616">
        <f t="shared" si="160"/>
        <v>0</v>
      </c>
    </row>
    <row r="9617" spans="1:18" x14ac:dyDescent="0.3">
      <c r="A9617" t="s">
        <v>603</v>
      </c>
      <c r="B9617" s="1">
        <v>38468</v>
      </c>
      <c r="C9617" t="s">
        <v>16</v>
      </c>
      <c r="D9617" t="s">
        <v>715</v>
      </c>
      <c r="E9617" t="s">
        <v>716</v>
      </c>
      <c r="G9617" t="s">
        <v>19</v>
      </c>
      <c r="H9617" t="s">
        <v>20</v>
      </c>
      <c r="I9617" t="s">
        <v>21</v>
      </c>
      <c r="J9617" t="s">
        <v>22</v>
      </c>
      <c r="K9617">
        <v>31</v>
      </c>
      <c r="L9617">
        <v>174</v>
      </c>
      <c r="M9617" t="s">
        <v>564</v>
      </c>
      <c r="N9617">
        <v>174</v>
      </c>
      <c r="P9617" cm="1">
        <f t="array" ref="P9617">IF(Q9617&gt;0,INDEX(Q9617:Q31341,MATCH(TRUE,INDEX(Q9617:Q31341="",,),0)-1),"")</f>
        <v>8</v>
      </c>
      <c r="Q9617">
        <f t="shared" si="162"/>
        <v>4</v>
      </c>
      <c r="R9617">
        <f t="shared" si="160"/>
        <v>0</v>
      </c>
    </row>
    <row r="9618" spans="1:18" x14ac:dyDescent="0.3">
      <c r="A9618" t="s">
        <v>603</v>
      </c>
      <c r="B9618" s="1">
        <v>38468</v>
      </c>
      <c r="C9618" t="s">
        <v>16</v>
      </c>
      <c r="D9618" t="s">
        <v>715</v>
      </c>
      <c r="E9618" t="s">
        <v>716</v>
      </c>
      <c r="G9618" t="s">
        <v>19</v>
      </c>
      <c r="H9618" t="s">
        <v>53</v>
      </c>
      <c r="I9618" t="s">
        <v>21</v>
      </c>
      <c r="J9618" t="s">
        <v>22</v>
      </c>
      <c r="K9618">
        <v>83</v>
      </c>
      <c r="L9618">
        <v>39</v>
      </c>
      <c r="M9618" t="s">
        <v>564</v>
      </c>
      <c r="N9618">
        <v>39</v>
      </c>
      <c r="P9618" cm="1">
        <f t="array" ref="P9618">IF(Q9618&gt;0,INDEX(Q9618:Q31342,MATCH(TRUE,INDEX(Q9618:Q31342="",,),0)-1),"")</f>
        <v>8</v>
      </c>
      <c r="Q9618">
        <f t="shared" si="162"/>
        <v>4</v>
      </c>
      <c r="R9618">
        <f t="shared" si="160"/>
        <v>0</v>
      </c>
    </row>
    <row r="9619" spans="1:18" x14ac:dyDescent="0.3">
      <c r="A9619" t="s">
        <v>603</v>
      </c>
      <c r="B9619" s="1">
        <v>38468</v>
      </c>
      <c r="C9619" t="s">
        <v>16</v>
      </c>
      <c r="D9619" t="s">
        <v>715</v>
      </c>
      <c r="E9619" t="s">
        <v>716</v>
      </c>
      <c r="G9619" t="s">
        <v>19</v>
      </c>
      <c r="H9619" t="s">
        <v>41</v>
      </c>
      <c r="I9619" t="s">
        <v>21</v>
      </c>
      <c r="J9619" t="s">
        <v>22</v>
      </c>
      <c r="K9619">
        <v>25</v>
      </c>
      <c r="L9619">
        <v>159</v>
      </c>
      <c r="M9619" t="s">
        <v>564</v>
      </c>
      <c r="N9619">
        <v>159</v>
      </c>
      <c r="P9619" cm="1">
        <f t="array" ref="P9619">IF(Q9619&gt;0,INDEX(Q9619:Q31343,MATCH(TRUE,INDEX(Q9619:Q31343="",,),0)-1),"")</f>
        <v>8</v>
      </c>
      <c r="Q9619">
        <f t="shared" si="162"/>
        <v>4</v>
      </c>
      <c r="R9619">
        <f t="shared" si="160"/>
        <v>0</v>
      </c>
    </row>
    <row r="9620" spans="1:18" x14ac:dyDescent="0.3">
      <c r="A9620" t="s">
        <v>603</v>
      </c>
      <c r="B9620" s="1">
        <v>38468</v>
      </c>
      <c r="C9620" t="s">
        <v>16</v>
      </c>
      <c r="D9620" t="s">
        <v>715</v>
      </c>
      <c r="E9620" t="s">
        <v>716</v>
      </c>
      <c r="G9620" t="s">
        <v>19</v>
      </c>
      <c r="H9620" t="s">
        <v>43</v>
      </c>
      <c r="I9620" t="s">
        <v>21</v>
      </c>
      <c r="J9620" t="s">
        <v>22</v>
      </c>
      <c r="K9620">
        <v>22</v>
      </c>
      <c r="L9620">
        <v>121</v>
      </c>
      <c r="M9620" t="s">
        <v>564</v>
      </c>
      <c r="N9620">
        <v>121</v>
      </c>
      <c r="P9620" cm="1">
        <f t="array" ref="P9620">IF(Q9620&gt;0,INDEX(Q9620:Q31344,MATCH(TRUE,INDEX(Q9620:Q31344="",,),0)-1),"")</f>
        <v>8</v>
      </c>
      <c r="Q9620">
        <f t="shared" si="162"/>
        <v>4</v>
      </c>
      <c r="R9620">
        <f t="shared" si="160"/>
        <v>0</v>
      </c>
    </row>
    <row r="9621" spans="1:18" x14ac:dyDescent="0.3">
      <c r="A9621" t="s">
        <v>603</v>
      </c>
      <c r="B9621" s="1">
        <v>38468</v>
      </c>
      <c r="C9621" t="s">
        <v>16</v>
      </c>
      <c r="D9621" t="s">
        <v>715</v>
      </c>
      <c r="E9621" t="s">
        <v>716</v>
      </c>
      <c r="G9621" t="s">
        <v>19</v>
      </c>
      <c r="H9621" t="s">
        <v>30</v>
      </c>
      <c r="I9621" t="s">
        <v>26</v>
      </c>
      <c r="J9621" t="s">
        <v>27</v>
      </c>
      <c r="K9621">
        <v>250</v>
      </c>
      <c r="L9621">
        <v>9.75</v>
      </c>
      <c r="M9621" t="s">
        <v>564</v>
      </c>
      <c r="N9621">
        <v>9.75</v>
      </c>
      <c r="P9621" cm="1">
        <f t="array" ref="P9621">IF(Q9621&gt;0,INDEX(Q9621:Q31345,MATCH(TRUE,INDEX(Q9621:Q31345="",,),0)-1),"")</f>
        <v>8</v>
      </c>
      <c r="Q9621">
        <f t="shared" si="162"/>
        <v>4</v>
      </c>
      <c r="R9621">
        <f t="shared" si="160"/>
        <v>0</v>
      </c>
    </row>
    <row r="9622" spans="1:18" x14ac:dyDescent="0.3">
      <c r="A9622" t="s">
        <v>603</v>
      </c>
      <c r="B9622" s="1">
        <v>38468</v>
      </c>
      <c r="C9622" t="s">
        <v>16</v>
      </c>
      <c r="D9622" t="s">
        <v>715</v>
      </c>
      <c r="E9622" t="s">
        <v>716</v>
      </c>
      <c r="G9622" t="s">
        <v>19</v>
      </c>
      <c r="H9622" t="s">
        <v>53</v>
      </c>
      <c r="I9622" t="s">
        <v>26</v>
      </c>
      <c r="J9622" t="s">
        <v>27</v>
      </c>
      <c r="K9622">
        <v>361</v>
      </c>
      <c r="L9622">
        <v>19.100000000000001</v>
      </c>
      <c r="M9622" t="s">
        <v>564</v>
      </c>
      <c r="N9622">
        <v>19.100000000000001</v>
      </c>
      <c r="P9622" cm="1">
        <f t="array" ref="P9622">IF(Q9622&gt;0,INDEX(Q9622:Q31346,MATCH(TRUE,INDEX(Q9622:Q31346="",,),0)-1),"")</f>
        <v>8</v>
      </c>
      <c r="Q9622">
        <f t="shared" si="162"/>
        <v>4</v>
      </c>
      <c r="R9622">
        <f t="shared" si="160"/>
        <v>0</v>
      </c>
    </row>
    <row r="9623" spans="1:18" x14ac:dyDescent="0.3">
      <c r="A9623" t="s">
        <v>603</v>
      </c>
      <c r="B9623" s="1">
        <v>38468</v>
      </c>
      <c r="C9623" t="s">
        <v>16</v>
      </c>
      <c r="D9623" t="s">
        <v>715</v>
      </c>
      <c r="E9623" t="s">
        <v>716</v>
      </c>
      <c r="G9623" t="s">
        <v>19</v>
      </c>
      <c r="H9623" t="s">
        <v>43</v>
      </c>
      <c r="I9623" t="s">
        <v>26</v>
      </c>
      <c r="J9623" t="s">
        <v>27</v>
      </c>
      <c r="K9623">
        <v>483</v>
      </c>
      <c r="L9623">
        <v>9.4</v>
      </c>
      <c r="M9623" t="s">
        <v>564</v>
      </c>
      <c r="N9623">
        <v>59.15</v>
      </c>
      <c r="P9623" cm="1">
        <f t="array" ref="P9623">IF(Q9623&gt;0,INDEX(Q9623:Q31347,MATCH(TRUE,INDEX(Q9623:Q31347="",,),0)-1),"")</f>
        <v>8</v>
      </c>
      <c r="Q9623">
        <f t="shared" si="162"/>
        <v>4</v>
      </c>
      <c r="R9623">
        <f t="shared" si="160"/>
        <v>0</v>
      </c>
    </row>
    <row r="9624" spans="1:18" x14ac:dyDescent="0.3">
      <c r="A9624" t="s">
        <v>603</v>
      </c>
      <c r="B9624" s="1">
        <v>38468</v>
      </c>
      <c r="C9624" t="s">
        <v>16</v>
      </c>
      <c r="D9624" t="s">
        <v>715</v>
      </c>
      <c r="E9624" t="s">
        <v>716</v>
      </c>
      <c r="G9624" s="6" t="s">
        <v>29</v>
      </c>
      <c r="H9624" t="s">
        <v>126</v>
      </c>
      <c r="I9624" t="s">
        <v>21</v>
      </c>
      <c r="J9624" t="s">
        <v>22</v>
      </c>
      <c r="K9624">
        <v>10</v>
      </c>
      <c r="L9624">
        <v>35</v>
      </c>
      <c r="M9624" t="s">
        <v>564</v>
      </c>
      <c r="N9624">
        <v>35</v>
      </c>
      <c r="P9624" cm="1">
        <f t="array" ref="P9624">IF(Q9624&gt;0,INDEX(Q9624:Q31348,MATCH(TRUE,INDEX(Q9624:Q31348="",,),0)-1),"")</f>
        <v>8</v>
      </c>
      <c r="Q9624">
        <f t="shared" si="162"/>
        <v>4</v>
      </c>
      <c r="R9624">
        <f t="shared" ref="R9624:R9687" si="163">IF(P9624="","",0)</f>
        <v>0</v>
      </c>
    </row>
    <row r="9625" spans="1:18" x14ac:dyDescent="0.3">
      <c r="A9625" t="s">
        <v>603</v>
      </c>
      <c r="B9625" s="1">
        <v>38468</v>
      </c>
      <c r="C9625" t="s">
        <v>16</v>
      </c>
      <c r="D9625" t="s">
        <v>715</v>
      </c>
      <c r="E9625" t="s">
        <v>716</v>
      </c>
      <c r="G9625" s="6" t="s">
        <v>29</v>
      </c>
      <c r="H9625" t="s">
        <v>69</v>
      </c>
      <c r="I9625" t="s">
        <v>26</v>
      </c>
      <c r="J9625" t="s">
        <v>27</v>
      </c>
      <c r="K9625">
        <v>13</v>
      </c>
      <c r="L9625">
        <v>13.65</v>
      </c>
      <c r="M9625" t="s">
        <v>564</v>
      </c>
      <c r="N9625">
        <v>13.65</v>
      </c>
      <c r="P9625" cm="1">
        <f t="array" ref="P9625">IF(Q9625&gt;0,INDEX(Q9625:Q31349,MATCH(TRUE,INDEX(Q9625:Q31349="",,),0)-1),"")</f>
        <v>8</v>
      </c>
      <c r="Q9625">
        <f t="shared" si="162"/>
        <v>4</v>
      </c>
      <c r="R9625">
        <f t="shared" si="163"/>
        <v>0</v>
      </c>
    </row>
    <row r="9626" spans="1:18" x14ac:dyDescent="0.3">
      <c r="A9626" t="s">
        <v>603</v>
      </c>
      <c r="B9626" s="1">
        <v>38468</v>
      </c>
      <c r="C9626" t="s">
        <v>16</v>
      </c>
      <c r="D9626" t="s">
        <v>715</v>
      </c>
      <c r="E9626" t="s">
        <v>716</v>
      </c>
      <c r="G9626" s="6" t="s">
        <v>29</v>
      </c>
      <c r="H9626" t="s">
        <v>41</v>
      </c>
      <c r="I9626" t="s">
        <v>26</v>
      </c>
      <c r="J9626" t="s">
        <v>27</v>
      </c>
      <c r="K9626">
        <v>17</v>
      </c>
      <c r="L9626">
        <v>34</v>
      </c>
      <c r="M9626" t="s">
        <v>564</v>
      </c>
      <c r="N9626">
        <v>34</v>
      </c>
      <c r="P9626" cm="1">
        <f t="array" ref="P9626">IF(Q9626&gt;0,INDEX(Q9626:Q31350,MATCH(TRUE,INDEX(Q9626:Q31350="",,),0)-1),"")</f>
        <v>8</v>
      </c>
      <c r="Q9626">
        <f t="shared" si="162"/>
        <v>4</v>
      </c>
      <c r="R9626">
        <f t="shared" si="163"/>
        <v>0</v>
      </c>
    </row>
    <row r="9627" spans="1:18" x14ac:dyDescent="0.3">
      <c r="A9627" t="s">
        <v>603</v>
      </c>
      <c r="B9627" s="1">
        <v>38468</v>
      </c>
      <c r="C9627" t="s">
        <v>16</v>
      </c>
      <c r="D9627" t="s">
        <v>715</v>
      </c>
      <c r="E9627" t="s">
        <v>716</v>
      </c>
      <c r="G9627" t="s">
        <v>19</v>
      </c>
      <c r="H9627" t="s">
        <v>20</v>
      </c>
      <c r="I9627" t="s">
        <v>21</v>
      </c>
      <c r="J9627" t="s">
        <v>22</v>
      </c>
      <c r="K9627">
        <v>31</v>
      </c>
      <c r="L9627">
        <v>174</v>
      </c>
      <c r="M9627" t="s">
        <v>86</v>
      </c>
      <c r="N9627">
        <v>189</v>
      </c>
      <c r="P9627" cm="1">
        <f t="array" ref="P9627">IF(Q9627&gt;0,INDEX(Q9627:Q31351,MATCH(TRUE,INDEX(Q9627:Q31351="",,),0)-1),"")</f>
        <v>8</v>
      </c>
      <c r="Q9627">
        <f t="shared" si="162"/>
        <v>5</v>
      </c>
      <c r="R9627">
        <f t="shared" si="163"/>
        <v>0</v>
      </c>
    </row>
    <row r="9628" spans="1:18" x14ac:dyDescent="0.3">
      <c r="A9628" t="s">
        <v>603</v>
      </c>
      <c r="B9628" s="1">
        <v>38468</v>
      </c>
      <c r="C9628" t="s">
        <v>16</v>
      </c>
      <c r="D9628" t="s">
        <v>715</v>
      </c>
      <c r="E9628" t="s">
        <v>716</v>
      </c>
      <c r="G9628" t="s">
        <v>19</v>
      </c>
      <c r="H9628" t="s">
        <v>53</v>
      </c>
      <c r="I9628" t="s">
        <v>21</v>
      </c>
      <c r="J9628" t="s">
        <v>22</v>
      </c>
      <c r="K9628">
        <v>83</v>
      </c>
      <c r="L9628">
        <v>39</v>
      </c>
      <c r="M9628" t="s">
        <v>86</v>
      </c>
      <c r="N9628">
        <v>65</v>
      </c>
      <c r="P9628" cm="1">
        <f t="array" ref="P9628">IF(Q9628&gt;0,INDEX(Q9628:Q31352,MATCH(TRUE,INDEX(Q9628:Q31352="",,),0)-1),"")</f>
        <v>8</v>
      </c>
      <c r="Q9628">
        <f t="shared" si="162"/>
        <v>5</v>
      </c>
      <c r="R9628">
        <f t="shared" si="163"/>
        <v>0</v>
      </c>
    </row>
    <row r="9629" spans="1:18" x14ac:dyDescent="0.3">
      <c r="A9629" t="s">
        <v>603</v>
      </c>
      <c r="B9629" s="1">
        <v>38468</v>
      </c>
      <c r="C9629" t="s">
        <v>16</v>
      </c>
      <c r="D9629" t="s">
        <v>715</v>
      </c>
      <c r="E9629" t="s">
        <v>716</v>
      </c>
      <c r="G9629" t="s">
        <v>19</v>
      </c>
      <c r="H9629" t="s">
        <v>41</v>
      </c>
      <c r="I9629" t="s">
        <v>21</v>
      </c>
      <c r="J9629" t="s">
        <v>22</v>
      </c>
      <c r="K9629">
        <v>25</v>
      </c>
      <c r="L9629">
        <v>159</v>
      </c>
      <c r="M9629" t="s">
        <v>86</v>
      </c>
      <c r="N9629">
        <v>944.74</v>
      </c>
      <c r="P9629" cm="1">
        <f t="array" ref="P9629">IF(Q9629&gt;0,INDEX(Q9629:Q31353,MATCH(TRUE,INDEX(Q9629:Q31353="",,),0)-1),"")</f>
        <v>8</v>
      </c>
      <c r="Q9629">
        <f t="shared" si="162"/>
        <v>5</v>
      </c>
      <c r="R9629">
        <f t="shared" si="163"/>
        <v>0</v>
      </c>
    </row>
    <row r="9630" spans="1:18" x14ac:dyDescent="0.3">
      <c r="A9630" t="s">
        <v>603</v>
      </c>
      <c r="B9630" s="1">
        <v>38468</v>
      </c>
      <c r="C9630" t="s">
        <v>16</v>
      </c>
      <c r="D9630" t="s">
        <v>715</v>
      </c>
      <c r="E9630" t="s">
        <v>716</v>
      </c>
      <c r="G9630" t="s">
        <v>19</v>
      </c>
      <c r="H9630" t="s">
        <v>43</v>
      </c>
      <c r="I9630" t="s">
        <v>21</v>
      </c>
      <c r="J9630" t="s">
        <v>22</v>
      </c>
      <c r="K9630">
        <v>22</v>
      </c>
      <c r="L9630">
        <v>121</v>
      </c>
      <c r="M9630" t="s">
        <v>86</v>
      </c>
      <c r="N9630">
        <v>140</v>
      </c>
      <c r="P9630" cm="1">
        <f t="array" ref="P9630">IF(Q9630&gt;0,INDEX(Q9630:Q31354,MATCH(TRUE,INDEX(Q9630:Q31354="",,),0)-1),"")</f>
        <v>8</v>
      </c>
      <c r="Q9630">
        <f t="shared" si="162"/>
        <v>5</v>
      </c>
      <c r="R9630">
        <f t="shared" si="163"/>
        <v>0</v>
      </c>
    </row>
    <row r="9631" spans="1:18" x14ac:dyDescent="0.3">
      <c r="A9631" t="s">
        <v>603</v>
      </c>
      <c r="B9631" s="1">
        <v>38468</v>
      </c>
      <c r="C9631" t="s">
        <v>16</v>
      </c>
      <c r="D9631" t="s">
        <v>715</v>
      </c>
      <c r="E9631" t="s">
        <v>716</v>
      </c>
      <c r="G9631" t="s">
        <v>19</v>
      </c>
      <c r="H9631" t="s">
        <v>30</v>
      </c>
      <c r="I9631" t="s">
        <v>26</v>
      </c>
      <c r="J9631" t="s">
        <v>27</v>
      </c>
      <c r="K9631">
        <v>250</v>
      </c>
      <c r="L9631">
        <v>9.75</v>
      </c>
      <c r="M9631" t="s">
        <v>86</v>
      </c>
      <c r="N9631">
        <v>9.75</v>
      </c>
      <c r="P9631" cm="1">
        <f t="array" ref="P9631">IF(Q9631&gt;0,INDEX(Q9631:Q31355,MATCH(TRUE,INDEX(Q9631:Q31355="",,),0)-1),"")</f>
        <v>8</v>
      </c>
      <c r="Q9631">
        <f t="shared" si="162"/>
        <v>5</v>
      </c>
      <c r="R9631">
        <f t="shared" si="163"/>
        <v>0</v>
      </c>
    </row>
    <row r="9632" spans="1:18" x14ac:dyDescent="0.3">
      <c r="A9632" t="s">
        <v>603</v>
      </c>
      <c r="B9632" s="1">
        <v>38468</v>
      </c>
      <c r="C9632" t="s">
        <v>16</v>
      </c>
      <c r="D9632" t="s">
        <v>715</v>
      </c>
      <c r="E9632" t="s">
        <v>716</v>
      </c>
      <c r="G9632" t="s">
        <v>19</v>
      </c>
      <c r="H9632" t="s">
        <v>53</v>
      </c>
      <c r="I9632" t="s">
        <v>26</v>
      </c>
      <c r="J9632" t="s">
        <v>27</v>
      </c>
      <c r="K9632">
        <v>361</v>
      </c>
      <c r="L9632">
        <v>19.100000000000001</v>
      </c>
      <c r="M9632" t="s">
        <v>86</v>
      </c>
      <c r="N9632">
        <v>19.100000000000001</v>
      </c>
      <c r="P9632" cm="1">
        <f t="array" ref="P9632">IF(Q9632&gt;0,INDEX(Q9632:Q31356,MATCH(TRUE,INDEX(Q9632:Q31356="",,),0)-1),"")</f>
        <v>8</v>
      </c>
      <c r="Q9632">
        <f t="shared" si="162"/>
        <v>5</v>
      </c>
      <c r="R9632">
        <f t="shared" si="163"/>
        <v>0</v>
      </c>
    </row>
    <row r="9633" spans="1:18" x14ac:dyDescent="0.3">
      <c r="A9633" t="s">
        <v>603</v>
      </c>
      <c r="B9633" s="1">
        <v>38468</v>
      </c>
      <c r="C9633" t="s">
        <v>16</v>
      </c>
      <c r="D9633" t="s">
        <v>715</v>
      </c>
      <c r="E9633" t="s">
        <v>716</v>
      </c>
      <c r="G9633" t="s">
        <v>19</v>
      </c>
      <c r="H9633" t="s">
        <v>43</v>
      </c>
      <c r="I9633" t="s">
        <v>26</v>
      </c>
      <c r="J9633" t="s">
        <v>27</v>
      </c>
      <c r="K9633">
        <v>483</v>
      </c>
      <c r="L9633">
        <v>9.4</v>
      </c>
      <c r="M9633" t="s">
        <v>86</v>
      </c>
      <c r="N9633">
        <v>9.4</v>
      </c>
      <c r="P9633" cm="1">
        <f t="array" ref="P9633">IF(Q9633&gt;0,INDEX(Q9633:Q31357,MATCH(TRUE,INDEX(Q9633:Q31357="",,),0)-1),"")</f>
        <v>8</v>
      </c>
      <c r="Q9633">
        <f t="shared" si="162"/>
        <v>5</v>
      </c>
      <c r="R9633">
        <f t="shared" si="163"/>
        <v>0</v>
      </c>
    </row>
    <row r="9634" spans="1:18" x14ac:dyDescent="0.3">
      <c r="A9634" t="s">
        <v>603</v>
      </c>
      <c r="B9634" s="1">
        <v>38468</v>
      </c>
      <c r="C9634" t="s">
        <v>16</v>
      </c>
      <c r="D9634" t="s">
        <v>715</v>
      </c>
      <c r="E9634" t="s">
        <v>716</v>
      </c>
      <c r="G9634" s="6" t="s">
        <v>29</v>
      </c>
      <c r="H9634" t="s">
        <v>126</v>
      </c>
      <c r="I9634" t="s">
        <v>21</v>
      </c>
      <c r="J9634" t="s">
        <v>22</v>
      </c>
      <c r="K9634">
        <v>10</v>
      </c>
      <c r="L9634">
        <v>35</v>
      </c>
      <c r="M9634" t="s">
        <v>86</v>
      </c>
      <c r="N9634">
        <v>35</v>
      </c>
      <c r="P9634" cm="1">
        <f t="array" ref="P9634">IF(Q9634&gt;0,INDEX(Q9634:Q31358,MATCH(TRUE,INDEX(Q9634:Q31358="",,),0)-1),"")</f>
        <v>8</v>
      </c>
      <c r="Q9634">
        <f t="shared" si="162"/>
        <v>5</v>
      </c>
      <c r="R9634">
        <f t="shared" si="163"/>
        <v>0</v>
      </c>
    </row>
    <row r="9635" spans="1:18" x14ac:dyDescent="0.3">
      <c r="A9635" t="s">
        <v>603</v>
      </c>
      <c r="B9635" s="1">
        <v>38468</v>
      </c>
      <c r="C9635" t="s">
        <v>16</v>
      </c>
      <c r="D9635" t="s">
        <v>715</v>
      </c>
      <c r="E9635" t="s">
        <v>716</v>
      </c>
      <c r="G9635" s="6" t="s">
        <v>29</v>
      </c>
      <c r="H9635" t="s">
        <v>69</v>
      </c>
      <c r="I9635" t="s">
        <v>26</v>
      </c>
      <c r="J9635" t="s">
        <v>27</v>
      </c>
      <c r="K9635">
        <v>13</v>
      </c>
      <c r="L9635">
        <v>13.65</v>
      </c>
      <c r="M9635" t="s">
        <v>86</v>
      </c>
      <c r="N9635">
        <v>13.65</v>
      </c>
      <c r="P9635" cm="1">
        <f t="array" ref="P9635">IF(Q9635&gt;0,INDEX(Q9635:Q31359,MATCH(TRUE,INDEX(Q9635:Q31359="",,),0)-1),"")</f>
        <v>8</v>
      </c>
      <c r="Q9635">
        <f t="shared" si="162"/>
        <v>5</v>
      </c>
      <c r="R9635">
        <f t="shared" si="163"/>
        <v>0</v>
      </c>
    </row>
    <row r="9636" spans="1:18" x14ac:dyDescent="0.3">
      <c r="A9636" t="s">
        <v>603</v>
      </c>
      <c r="B9636" s="1">
        <v>38468</v>
      </c>
      <c r="C9636" t="s">
        <v>16</v>
      </c>
      <c r="D9636" t="s">
        <v>715</v>
      </c>
      <c r="E9636" t="s">
        <v>716</v>
      </c>
      <c r="G9636" s="6" t="s">
        <v>29</v>
      </c>
      <c r="H9636" t="s">
        <v>41</v>
      </c>
      <c r="I9636" t="s">
        <v>26</v>
      </c>
      <c r="J9636" t="s">
        <v>27</v>
      </c>
      <c r="K9636">
        <v>17</v>
      </c>
      <c r="L9636">
        <v>34</v>
      </c>
      <c r="M9636" t="s">
        <v>86</v>
      </c>
      <c r="N9636">
        <v>34</v>
      </c>
      <c r="P9636" cm="1">
        <f t="array" ref="P9636">IF(Q9636&gt;0,INDEX(Q9636:Q31360,MATCH(TRUE,INDEX(Q9636:Q31360="",,),0)-1),"")</f>
        <v>8</v>
      </c>
      <c r="Q9636">
        <f t="shared" si="162"/>
        <v>5</v>
      </c>
      <c r="R9636">
        <f t="shared" si="163"/>
        <v>0</v>
      </c>
    </row>
    <row r="9637" spans="1:18" x14ac:dyDescent="0.3">
      <c r="A9637" t="s">
        <v>603</v>
      </c>
      <c r="B9637" s="1">
        <v>38468</v>
      </c>
      <c r="C9637" t="s">
        <v>16</v>
      </c>
      <c r="D9637" t="s">
        <v>715</v>
      </c>
      <c r="E9637" t="s">
        <v>716</v>
      </c>
      <c r="G9637" t="s">
        <v>19</v>
      </c>
      <c r="H9637" t="s">
        <v>20</v>
      </c>
      <c r="I9637" t="s">
        <v>21</v>
      </c>
      <c r="J9637" t="s">
        <v>22</v>
      </c>
      <c r="K9637">
        <v>31</v>
      </c>
      <c r="L9637">
        <v>174</v>
      </c>
      <c r="M9637" t="s">
        <v>177</v>
      </c>
      <c r="N9637">
        <v>897</v>
      </c>
      <c r="P9637" cm="1">
        <f t="array" ref="P9637">IF(Q9637&gt;0,INDEX(Q9637:Q31361,MATCH(TRUE,INDEX(Q9637:Q31361="",,),0)-1),"")</f>
        <v>8</v>
      </c>
      <c r="Q9637">
        <f t="shared" si="162"/>
        <v>6</v>
      </c>
      <c r="R9637">
        <f t="shared" si="163"/>
        <v>0</v>
      </c>
    </row>
    <row r="9638" spans="1:18" x14ac:dyDescent="0.3">
      <c r="A9638" t="s">
        <v>603</v>
      </c>
      <c r="B9638" s="1">
        <v>38468</v>
      </c>
      <c r="C9638" t="s">
        <v>16</v>
      </c>
      <c r="D9638" t="s">
        <v>715</v>
      </c>
      <c r="E9638" t="s">
        <v>716</v>
      </c>
      <c r="G9638" t="s">
        <v>19</v>
      </c>
      <c r="H9638" t="s">
        <v>53</v>
      </c>
      <c r="I9638" t="s">
        <v>21</v>
      </c>
      <c r="J9638" t="s">
        <v>22</v>
      </c>
      <c r="K9638">
        <v>83</v>
      </c>
      <c r="L9638">
        <v>39</v>
      </c>
      <c r="M9638" t="s">
        <v>177</v>
      </c>
      <c r="N9638">
        <v>39</v>
      </c>
      <c r="P9638" cm="1">
        <f t="array" ref="P9638">IF(Q9638&gt;0,INDEX(Q9638:Q31362,MATCH(TRUE,INDEX(Q9638:Q31362="",,),0)-1),"")</f>
        <v>8</v>
      </c>
      <c r="Q9638">
        <f t="shared" si="162"/>
        <v>6</v>
      </c>
      <c r="R9638">
        <f t="shared" si="163"/>
        <v>0</v>
      </c>
    </row>
    <row r="9639" spans="1:18" x14ac:dyDescent="0.3">
      <c r="A9639" t="s">
        <v>603</v>
      </c>
      <c r="B9639" s="1">
        <v>38468</v>
      </c>
      <c r="C9639" t="s">
        <v>16</v>
      </c>
      <c r="D9639" t="s">
        <v>715</v>
      </c>
      <c r="E9639" t="s">
        <v>716</v>
      </c>
      <c r="G9639" t="s">
        <v>19</v>
      </c>
      <c r="H9639" t="s">
        <v>41</v>
      </c>
      <c r="I9639" t="s">
        <v>21</v>
      </c>
      <c r="J9639" t="s">
        <v>22</v>
      </c>
      <c r="K9639">
        <v>25</v>
      </c>
      <c r="L9639">
        <v>159</v>
      </c>
      <c r="M9639" t="s">
        <v>177</v>
      </c>
      <c r="N9639">
        <v>159</v>
      </c>
      <c r="P9639" cm="1">
        <f t="array" ref="P9639">IF(Q9639&gt;0,INDEX(Q9639:Q31363,MATCH(TRUE,INDEX(Q9639:Q31363="",,),0)-1),"")</f>
        <v>8</v>
      </c>
      <c r="Q9639">
        <f t="shared" si="162"/>
        <v>6</v>
      </c>
      <c r="R9639">
        <f t="shared" si="163"/>
        <v>0</v>
      </c>
    </row>
    <row r="9640" spans="1:18" x14ac:dyDescent="0.3">
      <c r="A9640" t="s">
        <v>603</v>
      </c>
      <c r="B9640" s="1">
        <v>38468</v>
      </c>
      <c r="C9640" t="s">
        <v>16</v>
      </c>
      <c r="D9640" t="s">
        <v>715</v>
      </c>
      <c r="E9640" t="s">
        <v>716</v>
      </c>
      <c r="G9640" t="s">
        <v>19</v>
      </c>
      <c r="H9640" t="s">
        <v>43</v>
      </c>
      <c r="I9640" t="s">
        <v>21</v>
      </c>
      <c r="J9640" t="s">
        <v>22</v>
      </c>
      <c r="K9640">
        <v>22</v>
      </c>
      <c r="L9640">
        <v>121</v>
      </c>
      <c r="M9640" t="s">
        <v>177</v>
      </c>
      <c r="N9640">
        <v>121</v>
      </c>
      <c r="P9640" cm="1">
        <f t="array" ref="P9640">IF(Q9640&gt;0,INDEX(Q9640:Q31364,MATCH(TRUE,INDEX(Q9640:Q31364="",,),0)-1),"")</f>
        <v>8</v>
      </c>
      <c r="Q9640">
        <f t="shared" si="162"/>
        <v>6</v>
      </c>
      <c r="R9640">
        <f t="shared" si="163"/>
        <v>0</v>
      </c>
    </row>
    <row r="9641" spans="1:18" x14ac:dyDescent="0.3">
      <c r="A9641" t="s">
        <v>603</v>
      </c>
      <c r="B9641" s="1">
        <v>38468</v>
      </c>
      <c r="C9641" t="s">
        <v>16</v>
      </c>
      <c r="D9641" t="s">
        <v>715</v>
      </c>
      <c r="E9641" t="s">
        <v>716</v>
      </c>
      <c r="G9641" t="s">
        <v>19</v>
      </c>
      <c r="H9641" t="s">
        <v>30</v>
      </c>
      <c r="I9641" t="s">
        <v>26</v>
      </c>
      <c r="J9641" t="s">
        <v>27</v>
      </c>
      <c r="K9641">
        <v>250</v>
      </c>
      <c r="L9641">
        <v>9.75</v>
      </c>
      <c r="M9641" t="s">
        <v>177</v>
      </c>
      <c r="N9641">
        <v>9.75</v>
      </c>
      <c r="P9641" cm="1">
        <f t="array" ref="P9641">IF(Q9641&gt;0,INDEX(Q9641:Q31365,MATCH(TRUE,INDEX(Q9641:Q31365="",,),0)-1),"")</f>
        <v>8</v>
      </c>
      <c r="Q9641">
        <f t="shared" si="162"/>
        <v>6</v>
      </c>
      <c r="R9641">
        <f t="shared" si="163"/>
        <v>0</v>
      </c>
    </row>
    <row r="9642" spans="1:18" x14ac:dyDescent="0.3">
      <c r="A9642" t="s">
        <v>603</v>
      </c>
      <c r="B9642" s="1">
        <v>38468</v>
      </c>
      <c r="C9642" t="s">
        <v>16</v>
      </c>
      <c r="D9642" t="s">
        <v>715</v>
      </c>
      <c r="E9642" t="s">
        <v>716</v>
      </c>
      <c r="G9642" t="s">
        <v>19</v>
      </c>
      <c r="H9642" t="s">
        <v>53</v>
      </c>
      <c r="I9642" t="s">
        <v>26</v>
      </c>
      <c r="J9642" t="s">
        <v>27</v>
      </c>
      <c r="K9642">
        <v>361</v>
      </c>
      <c r="L9642">
        <v>19.100000000000001</v>
      </c>
      <c r="M9642" t="s">
        <v>177</v>
      </c>
      <c r="N9642">
        <v>19.100000000000001</v>
      </c>
      <c r="P9642" cm="1">
        <f t="array" ref="P9642">IF(Q9642&gt;0,INDEX(Q9642:Q31366,MATCH(TRUE,INDEX(Q9642:Q31366="",,),0)-1),"")</f>
        <v>8</v>
      </c>
      <c r="Q9642">
        <f t="shared" si="162"/>
        <v>6</v>
      </c>
      <c r="R9642">
        <f t="shared" si="163"/>
        <v>0</v>
      </c>
    </row>
    <row r="9643" spans="1:18" x14ac:dyDescent="0.3">
      <c r="A9643" t="s">
        <v>603</v>
      </c>
      <c r="B9643" s="1">
        <v>38468</v>
      </c>
      <c r="C9643" t="s">
        <v>16</v>
      </c>
      <c r="D9643" t="s">
        <v>715</v>
      </c>
      <c r="E9643" t="s">
        <v>716</v>
      </c>
      <c r="G9643" t="s">
        <v>19</v>
      </c>
      <c r="H9643" t="s">
        <v>43</v>
      </c>
      <c r="I9643" t="s">
        <v>26</v>
      </c>
      <c r="J9643" t="s">
        <v>27</v>
      </c>
      <c r="K9643">
        <v>483</v>
      </c>
      <c r="L9643">
        <v>9.4</v>
      </c>
      <c r="M9643" t="s">
        <v>177</v>
      </c>
      <c r="N9643">
        <v>9.4</v>
      </c>
      <c r="P9643" cm="1">
        <f t="array" ref="P9643">IF(Q9643&gt;0,INDEX(Q9643:Q31367,MATCH(TRUE,INDEX(Q9643:Q31367="",,),0)-1),"")</f>
        <v>8</v>
      </c>
      <c r="Q9643">
        <f t="shared" si="162"/>
        <v>6</v>
      </c>
      <c r="R9643">
        <f t="shared" si="163"/>
        <v>0</v>
      </c>
    </row>
    <row r="9644" spans="1:18" x14ac:dyDescent="0.3">
      <c r="A9644" t="s">
        <v>603</v>
      </c>
      <c r="B9644" s="1">
        <v>38468</v>
      </c>
      <c r="C9644" t="s">
        <v>16</v>
      </c>
      <c r="D9644" t="s">
        <v>715</v>
      </c>
      <c r="E9644" t="s">
        <v>716</v>
      </c>
      <c r="G9644" s="6" t="s">
        <v>29</v>
      </c>
      <c r="H9644" t="s">
        <v>126</v>
      </c>
      <c r="I9644" t="s">
        <v>21</v>
      </c>
      <c r="J9644" t="s">
        <v>22</v>
      </c>
      <c r="K9644">
        <v>10</v>
      </c>
      <c r="L9644">
        <v>35</v>
      </c>
      <c r="M9644" t="s">
        <v>177</v>
      </c>
      <c r="N9644">
        <v>35</v>
      </c>
      <c r="P9644" cm="1">
        <f t="array" ref="P9644">IF(Q9644&gt;0,INDEX(Q9644:Q31368,MATCH(TRUE,INDEX(Q9644:Q31368="",,),0)-1),"")</f>
        <v>8</v>
      </c>
      <c r="Q9644">
        <f t="shared" si="162"/>
        <v>6</v>
      </c>
      <c r="R9644">
        <f t="shared" si="163"/>
        <v>0</v>
      </c>
    </row>
    <row r="9645" spans="1:18" x14ac:dyDescent="0.3">
      <c r="A9645" t="s">
        <v>603</v>
      </c>
      <c r="B9645" s="1">
        <v>38468</v>
      </c>
      <c r="C9645" t="s">
        <v>16</v>
      </c>
      <c r="D9645" t="s">
        <v>715</v>
      </c>
      <c r="E9645" t="s">
        <v>716</v>
      </c>
      <c r="G9645" s="6" t="s">
        <v>29</v>
      </c>
      <c r="H9645" t="s">
        <v>69</v>
      </c>
      <c r="I9645" t="s">
        <v>26</v>
      </c>
      <c r="J9645" t="s">
        <v>27</v>
      </c>
      <c r="K9645">
        <v>13</v>
      </c>
      <c r="L9645">
        <v>13.65</v>
      </c>
      <c r="M9645" t="s">
        <v>177</v>
      </c>
      <c r="N9645">
        <v>13.65</v>
      </c>
      <c r="P9645" cm="1">
        <f t="array" ref="P9645">IF(Q9645&gt;0,INDEX(Q9645:Q31369,MATCH(TRUE,INDEX(Q9645:Q31369="",,),0)-1),"")</f>
        <v>8</v>
      </c>
      <c r="Q9645">
        <f t="shared" si="162"/>
        <v>6</v>
      </c>
      <c r="R9645">
        <f t="shared" si="163"/>
        <v>0</v>
      </c>
    </row>
    <row r="9646" spans="1:18" x14ac:dyDescent="0.3">
      <c r="A9646" t="s">
        <v>603</v>
      </c>
      <c r="B9646" s="1">
        <v>38468</v>
      </c>
      <c r="C9646" t="s">
        <v>16</v>
      </c>
      <c r="D9646" t="s">
        <v>715</v>
      </c>
      <c r="E9646" t="s">
        <v>716</v>
      </c>
      <c r="G9646" s="6" t="s">
        <v>29</v>
      </c>
      <c r="H9646" t="s">
        <v>41</v>
      </c>
      <c r="I9646" t="s">
        <v>26</v>
      </c>
      <c r="J9646" t="s">
        <v>27</v>
      </c>
      <c r="K9646">
        <v>17</v>
      </c>
      <c r="L9646">
        <v>34</v>
      </c>
      <c r="M9646" t="s">
        <v>177</v>
      </c>
      <c r="N9646">
        <v>34</v>
      </c>
      <c r="P9646" cm="1">
        <f t="array" ref="P9646">IF(Q9646&gt;0,INDEX(Q9646:Q31370,MATCH(TRUE,INDEX(Q9646:Q31370="",,),0)-1),"")</f>
        <v>8</v>
      </c>
      <c r="Q9646">
        <f t="shared" si="162"/>
        <v>6</v>
      </c>
      <c r="R9646">
        <f t="shared" si="163"/>
        <v>0</v>
      </c>
    </row>
    <row r="9647" spans="1:18" x14ac:dyDescent="0.3">
      <c r="A9647" t="s">
        <v>603</v>
      </c>
      <c r="B9647" s="1">
        <v>38468</v>
      </c>
      <c r="C9647" t="s">
        <v>16</v>
      </c>
      <c r="D9647" t="s">
        <v>715</v>
      </c>
      <c r="E9647" t="s">
        <v>716</v>
      </c>
      <c r="G9647" t="s">
        <v>19</v>
      </c>
      <c r="H9647" t="s">
        <v>20</v>
      </c>
      <c r="I9647" t="s">
        <v>21</v>
      </c>
      <c r="J9647" t="s">
        <v>22</v>
      </c>
      <c r="K9647">
        <v>31</v>
      </c>
      <c r="L9647">
        <v>174</v>
      </c>
      <c r="M9647" t="s">
        <v>32</v>
      </c>
      <c r="N9647">
        <v>200</v>
      </c>
      <c r="P9647" cm="1">
        <f t="array" ref="P9647">IF(Q9647&gt;0,INDEX(Q9647:Q31371,MATCH(TRUE,INDEX(Q9647:Q31371="",,),0)-1),"")</f>
        <v>8</v>
      </c>
      <c r="Q9647">
        <f t="shared" si="162"/>
        <v>7</v>
      </c>
      <c r="R9647">
        <f t="shared" si="163"/>
        <v>0</v>
      </c>
    </row>
    <row r="9648" spans="1:18" x14ac:dyDescent="0.3">
      <c r="A9648" t="s">
        <v>603</v>
      </c>
      <c r="B9648" s="1">
        <v>38468</v>
      </c>
      <c r="C9648" t="s">
        <v>16</v>
      </c>
      <c r="D9648" t="s">
        <v>715</v>
      </c>
      <c r="E9648" t="s">
        <v>716</v>
      </c>
      <c r="G9648" t="s">
        <v>19</v>
      </c>
      <c r="H9648" t="s">
        <v>53</v>
      </c>
      <c r="I9648" t="s">
        <v>21</v>
      </c>
      <c r="J9648" t="s">
        <v>22</v>
      </c>
      <c r="K9648">
        <v>83</v>
      </c>
      <c r="L9648">
        <v>39</v>
      </c>
      <c r="M9648" t="s">
        <v>32</v>
      </c>
      <c r="N9648">
        <v>90</v>
      </c>
      <c r="P9648" cm="1">
        <f t="array" ref="P9648">IF(Q9648&gt;0,INDEX(Q9648:Q31372,MATCH(TRUE,INDEX(Q9648:Q31372="",,),0)-1),"")</f>
        <v>8</v>
      </c>
      <c r="Q9648">
        <f t="shared" si="162"/>
        <v>7</v>
      </c>
      <c r="R9648">
        <f t="shared" si="163"/>
        <v>0</v>
      </c>
    </row>
    <row r="9649" spans="1:18" x14ac:dyDescent="0.3">
      <c r="A9649" t="s">
        <v>603</v>
      </c>
      <c r="B9649" s="1">
        <v>38468</v>
      </c>
      <c r="C9649" t="s">
        <v>16</v>
      </c>
      <c r="D9649" t="s">
        <v>715</v>
      </c>
      <c r="E9649" t="s">
        <v>716</v>
      </c>
      <c r="G9649" t="s">
        <v>19</v>
      </c>
      <c r="H9649" t="s">
        <v>41</v>
      </c>
      <c r="I9649" t="s">
        <v>21</v>
      </c>
      <c r="J9649" t="s">
        <v>22</v>
      </c>
      <c r="K9649">
        <v>25</v>
      </c>
      <c r="L9649">
        <v>159</v>
      </c>
      <c r="M9649" t="s">
        <v>32</v>
      </c>
      <c r="N9649">
        <v>180</v>
      </c>
      <c r="P9649" cm="1">
        <f t="array" ref="P9649">IF(Q9649&gt;0,INDEX(Q9649:Q31373,MATCH(TRUE,INDEX(Q9649:Q31373="",,),0)-1),"")</f>
        <v>8</v>
      </c>
      <c r="Q9649">
        <f t="shared" si="162"/>
        <v>7</v>
      </c>
      <c r="R9649">
        <f t="shared" si="163"/>
        <v>0</v>
      </c>
    </row>
    <row r="9650" spans="1:18" x14ac:dyDescent="0.3">
      <c r="A9650" t="s">
        <v>603</v>
      </c>
      <c r="B9650" s="1">
        <v>38468</v>
      </c>
      <c r="C9650" t="s">
        <v>16</v>
      </c>
      <c r="D9650" t="s">
        <v>715</v>
      </c>
      <c r="E9650" t="s">
        <v>716</v>
      </c>
      <c r="G9650" t="s">
        <v>19</v>
      </c>
      <c r="H9650" t="s">
        <v>43</v>
      </c>
      <c r="I9650" t="s">
        <v>21</v>
      </c>
      <c r="J9650" t="s">
        <v>22</v>
      </c>
      <c r="K9650">
        <v>22</v>
      </c>
      <c r="L9650">
        <v>121</v>
      </c>
      <c r="M9650" t="s">
        <v>32</v>
      </c>
      <c r="N9650">
        <v>150</v>
      </c>
      <c r="P9650" cm="1">
        <f t="array" ref="P9650">IF(Q9650&gt;0,INDEX(Q9650:Q31374,MATCH(TRUE,INDEX(Q9650:Q31374="",,),0)-1),"")</f>
        <v>8</v>
      </c>
      <c r="Q9650">
        <f t="shared" si="162"/>
        <v>7</v>
      </c>
      <c r="R9650">
        <f t="shared" si="163"/>
        <v>0</v>
      </c>
    </row>
    <row r="9651" spans="1:18" x14ac:dyDescent="0.3">
      <c r="A9651" t="s">
        <v>603</v>
      </c>
      <c r="B9651" s="1">
        <v>38468</v>
      </c>
      <c r="C9651" t="s">
        <v>16</v>
      </c>
      <c r="D9651" t="s">
        <v>715</v>
      </c>
      <c r="E9651" t="s">
        <v>716</v>
      </c>
      <c r="G9651" t="s">
        <v>19</v>
      </c>
      <c r="H9651" t="s">
        <v>30</v>
      </c>
      <c r="I9651" t="s">
        <v>26</v>
      </c>
      <c r="J9651" t="s">
        <v>27</v>
      </c>
      <c r="K9651">
        <v>250</v>
      </c>
      <c r="L9651">
        <v>9.75</v>
      </c>
      <c r="M9651" t="s">
        <v>32</v>
      </c>
      <c r="N9651">
        <v>32</v>
      </c>
      <c r="P9651" cm="1">
        <f t="array" ref="P9651">IF(Q9651&gt;0,INDEX(Q9651:Q31375,MATCH(TRUE,INDEX(Q9651:Q31375="",,),0)-1),"")</f>
        <v>8</v>
      </c>
      <c r="Q9651">
        <f t="shared" si="162"/>
        <v>7</v>
      </c>
      <c r="R9651">
        <f t="shared" si="163"/>
        <v>0</v>
      </c>
    </row>
    <row r="9652" spans="1:18" x14ac:dyDescent="0.3">
      <c r="A9652" t="s">
        <v>603</v>
      </c>
      <c r="B9652" s="1">
        <v>38468</v>
      </c>
      <c r="C9652" t="s">
        <v>16</v>
      </c>
      <c r="D9652" t="s">
        <v>715</v>
      </c>
      <c r="E9652" t="s">
        <v>716</v>
      </c>
      <c r="G9652" t="s">
        <v>19</v>
      </c>
      <c r="H9652" t="s">
        <v>53</v>
      </c>
      <c r="I9652" t="s">
        <v>26</v>
      </c>
      <c r="J9652" t="s">
        <v>27</v>
      </c>
      <c r="K9652">
        <v>361</v>
      </c>
      <c r="L9652">
        <v>19.100000000000001</v>
      </c>
      <c r="M9652" t="s">
        <v>32</v>
      </c>
      <c r="N9652">
        <v>35</v>
      </c>
      <c r="P9652" cm="1">
        <f t="array" ref="P9652">IF(Q9652&gt;0,INDEX(Q9652:Q31376,MATCH(TRUE,INDEX(Q9652:Q31376="",,),0)-1),"")</f>
        <v>8</v>
      </c>
      <c r="Q9652">
        <f t="shared" ref="Q9652:Q9666" si="164">INT((ROW()-9587)/10)+1</f>
        <v>7</v>
      </c>
      <c r="R9652">
        <f t="shared" si="163"/>
        <v>0</v>
      </c>
    </row>
    <row r="9653" spans="1:18" x14ac:dyDescent="0.3">
      <c r="A9653" t="s">
        <v>603</v>
      </c>
      <c r="B9653" s="1">
        <v>38468</v>
      </c>
      <c r="C9653" t="s">
        <v>16</v>
      </c>
      <c r="D9653" t="s">
        <v>715</v>
      </c>
      <c r="E9653" t="s">
        <v>716</v>
      </c>
      <c r="G9653" t="s">
        <v>19</v>
      </c>
      <c r="H9653" t="s">
        <v>43</v>
      </c>
      <c r="I9653" t="s">
        <v>26</v>
      </c>
      <c r="J9653" t="s">
        <v>27</v>
      </c>
      <c r="K9653">
        <v>483</v>
      </c>
      <c r="L9653">
        <v>9.4</v>
      </c>
      <c r="M9653" t="s">
        <v>32</v>
      </c>
      <c r="N9653">
        <v>16</v>
      </c>
      <c r="P9653" cm="1">
        <f t="array" ref="P9653">IF(Q9653&gt;0,INDEX(Q9653:Q31377,MATCH(TRUE,INDEX(Q9653:Q31377="",,),0)-1),"")</f>
        <v>8</v>
      </c>
      <c r="Q9653">
        <f t="shared" si="164"/>
        <v>7</v>
      </c>
      <c r="R9653">
        <f t="shared" si="163"/>
        <v>0</v>
      </c>
    </row>
    <row r="9654" spans="1:18" x14ac:dyDescent="0.3">
      <c r="A9654" t="s">
        <v>603</v>
      </c>
      <c r="B9654" s="1">
        <v>38468</v>
      </c>
      <c r="C9654" t="s">
        <v>16</v>
      </c>
      <c r="D9654" t="s">
        <v>715</v>
      </c>
      <c r="E9654" t="s">
        <v>716</v>
      </c>
      <c r="G9654" s="6" t="s">
        <v>29</v>
      </c>
      <c r="H9654" t="s">
        <v>126</v>
      </c>
      <c r="I9654" t="s">
        <v>21</v>
      </c>
      <c r="J9654" t="s">
        <v>22</v>
      </c>
      <c r="K9654">
        <v>10</v>
      </c>
      <c r="L9654">
        <v>35</v>
      </c>
      <c r="M9654" t="s">
        <v>32</v>
      </c>
      <c r="N9654">
        <v>35</v>
      </c>
      <c r="P9654" cm="1">
        <f t="array" ref="P9654">IF(Q9654&gt;0,INDEX(Q9654:Q31378,MATCH(TRUE,INDEX(Q9654:Q31378="",,),0)-1),"")</f>
        <v>8</v>
      </c>
      <c r="Q9654">
        <f t="shared" si="164"/>
        <v>7</v>
      </c>
      <c r="R9654">
        <f t="shared" si="163"/>
        <v>0</v>
      </c>
    </row>
    <row r="9655" spans="1:18" x14ac:dyDescent="0.3">
      <c r="A9655" t="s">
        <v>603</v>
      </c>
      <c r="B9655" s="1">
        <v>38468</v>
      </c>
      <c r="C9655" t="s">
        <v>16</v>
      </c>
      <c r="D9655" t="s">
        <v>715</v>
      </c>
      <c r="E9655" t="s">
        <v>716</v>
      </c>
      <c r="G9655" s="6" t="s">
        <v>29</v>
      </c>
      <c r="H9655" t="s">
        <v>69</v>
      </c>
      <c r="I9655" t="s">
        <v>26</v>
      </c>
      <c r="J9655" t="s">
        <v>27</v>
      </c>
      <c r="K9655">
        <v>13</v>
      </c>
      <c r="L9655">
        <v>13.65</v>
      </c>
      <c r="M9655" t="s">
        <v>32</v>
      </c>
      <c r="N9655">
        <v>13.65</v>
      </c>
      <c r="P9655" cm="1">
        <f t="array" ref="P9655">IF(Q9655&gt;0,INDEX(Q9655:Q31379,MATCH(TRUE,INDEX(Q9655:Q31379="",,),0)-1),"")</f>
        <v>8</v>
      </c>
      <c r="Q9655">
        <f t="shared" si="164"/>
        <v>7</v>
      </c>
      <c r="R9655">
        <f t="shared" si="163"/>
        <v>0</v>
      </c>
    </row>
    <row r="9656" spans="1:18" x14ac:dyDescent="0.3">
      <c r="A9656" t="s">
        <v>603</v>
      </c>
      <c r="B9656" s="1">
        <v>38468</v>
      </c>
      <c r="C9656" t="s">
        <v>16</v>
      </c>
      <c r="D9656" t="s">
        <v>715</v>
      </c>
      <c r="E9656" t="s">
        <v>716</v>
      </c>
      <c r="G9656" s="6" t="s">
        <v>29</v>
      </c>
      <c r="H9656" t="s">
        <v>41</v>
      </c>
      <c r="I9656" t="s">
        <v>26</v>
      </c>
      <c r="J9656" t="s">
        <v>27</v>
      </c>
      <c r="K9656">
        <v>17</v>
      </c>
      <c r="L9656">
        <v>34</v>
      </c>
      <c r="M9656" t="s">
        <v>32</v>
      </c>
      <c r="N9656">
        <v>34</v>
      </c>
      <c r="P9656" cm="1">
        <f t="array" ref="P9656">IF(Q9656&gt;0,INDEX(Q9656:Q31380,MATCH(TRUE,INDEX(Q9656:Q31380="",,),0)-1),"")</f>
        <v>8</v>
      </c>
      <c r="Q9656">
        <f t="shared" si="164"/>
        <v>7</v>
      </c>
      <c r="R9656">
        <f t="shared" si="163"/>
        <v>0</v>
      </c>
    </row>
    <row r="9657" spans="1:18" x14ac:dyDescent="0.3">
      <c r="A9657" t="s">
        <v>603</v>
      </c>
      <c r="B9657" s="1">
        <v>38468</v>
      </c>
      <c r="C9657" t="s">
        <v>16</v>
      </c>
      <c r="D9657" t="s">
        <v>715</v>
      </c>
      <c r="E9657" t="s">
        <v>716</v>
      </c>
      <c r="G9657" t="s">
        <v>19</v>
      </c>
      <c r="H9657" t="s">
        <v>20</v>
      </c>
      <c r="I9657" t="s">
        <v>21</v>
      </c>
      <c r="J9657" t="s">
        <v>22</v>
      </c>
      <c r="K9657">
        <v>31</v>
      </c>
      <c r="L9657">
        <v>174</v>
      </c>
      <c r="M9657" t="s">
        <v>606</v>
      </c>
      <c r="N9657">
        <v>200</v>
      </c>
      <c r="P9657" cm="1">
        <f t="array" ref="P9657">IF(Q9657&gt;0,INDEX(Q9657:Q31381,MATCH(TRUE,INDEX(Q9657:Q31381="",,),0)-1),"")</f>
        <v>8</v>
      </c>
      <c r="Q9657">
        <f t="shared" si="164"/>
        <v>8</v>
      </c>
      <c r="R9657">
        <f t="shared" si="163"/>
        <v>0</v>
      </c>
    </row>
    <row r="9658" spans="1:18" x14ac:dyDescent="0.3">
      <c r="A9658" t="s">
        <v>603</v>
      </c>
      <c r="B9658" s="1">
        <v>38468</v>
      </c>
      <c r="C9658" t="s">
        <v>16</v>
      </c>
      <c r="D9658" t="s">
        <v>715</v>
      </c>
      <c r="E9658" t="s">
        <v>716</v>
      </c>
      <c r="G9658" t="s">
        <v>19</v>
      </c>
      <c r="H9658" t="s">
        <v>53</v>
      </c>
      <c r="I9658" t="s">
        <v>21</v>
      </c>
      <c r="J9658" t="s">
        <v>22</v>
      </c>
      <c r="K9658">
        <v>83</v>
      </c>
      <c r="L9658">
        <v>39</v>
      </c>
      <c r="M9658" t="s">
        <v>606</v>
      </c>
      <c r="N9658">
        <v>40</v>
      </c>
      <c r="P9658" cm="1">
        <f t="array" ref="P9658">IF(Q9658&gt;0,INDEX(Q9658:Q31382,MATCH(TRUE,INDEX(Q9658:Q31382="",,),0)-1),"")</f>
        <v>8</v>
      </c>
      <c r="Q9658">
        <f t="shared" si="164"/>
        <v>8</v>
      </c>
      <c r="R9658">
        <f t="shared" si="163"/>
        <v>0</v>
      </c>
    </row>
    <row r="9659" spans="1:18" x14ac:dyDescent="0.3">
      <c r="A9659" t="s">
        <v>603</v>
      </c>
      <c r="B9659" s="1">
        <v>38468</v>
      </c>
      <c r="C9659" t="s">
        <v>16</v>
      </c>
      <c r="D9659" t="s">
        <v>715</v>
      </c>
      <c r="E9659" t="s">
        <v>716</v>
      </c>
      <c r="G9659" t="s">
        <v>19</v>
      </c>
      <c r="H9659" t="s">
        <v>41</v>
      </c>
      <c r="I9659" t="s">
        <v>21</v>
      </c>
      <c r="J9659" t="s">
        <v>22</v>
      </c>
      <c r="K9659">
        <v>25</v>
      </c>
      <c r="L9659">
        <v>159</v>
      </c>
      <c r="M9659" t="s">
        <v>606</v>
      </c>
      <c r="N9659">
        <v>160</v>
      </c>
      <c r="P9659" cm="1">
        <f t="array" ref="P9659">IF(Q9659&gt;0,INDEX(Q9659:Q31383,MATCH(TRUE,INDEX(Q9659:Q31383="",,),0)-1),"")</f>
        <v>8</v>
      </c>
      <c r="Q9659">
        <f t="shared" si="164"/>
        <v>8</v>
      </c>
      <c r="R9659">
        <f t="shared" si="163"/>
        <v>0</v>
      </c>
    </row>
    <row r="9660" spans="1:18" x14ac:dyDescent="0.3">
      <c r="A9660" t="s">
        <v>603</v>
      </c>
      <c r="B9660" s="1">
        <v>38468</v>
      </c>
      <c r="C9660" t="s">
        <v>16</v>
      </c>
      <c r="D9660" t="s">
        <v>715</v>
      </c>
      <c r="E9660" t="s">
        <v>716</v>
      </c>
      <c r="G9660" t="s">
        <v>19</v>
      </c>
      <c r="H9660" t="s">
        <v>43</v>
      </c>
      <c r="I9660" t="s">
        <v>21</v>
      </c>
      <c r="J9660" t="s">
        <v>22</v>
      </c>
      <c r="K9660">
        <v>22</v>
      </c>
      <c r="L9660">
        <v>121</v>
      </c>
      <c r="M9660" t="s">
        <v>606</v>
      </c>
      <c r="N9660">
        <v>121</v>
      </c>
      <c r="P9660" cm="1">
        <f t="array" ref="P9660">IF(Q9660&gt;0,INDEX(Q9660:Q31384,MATCH(TRUE,INDEX(Q9660:Q31384="",,),0)-1),"")</f>
        <v>8</v>
      </c>
      <c r="Q9660">
        <f t="shared" si="164"/>
        <v>8</v>
      </c>
      <c r="R9660">
        <f t="shared" si="163"/>
        <v>0</v>
      </c>
    </row>
    <row r="9661" spans="1:18" x14ac:dyDescent="0.3">
      <c r="A9661" t="s">
        <v>603</v>
      </c>
      <c r="B9661" s="1">
        <v>38468</v>
      </c>
      <c r="C9661" t="s">
        <v>16</v>
      </c>
      <c r="D9661" t="s">
        <v>715</v>
      </c>
      <c r="E9661" t="s">
        <v>716</v>
      </c>
      <c r="G9661" t="s">
        <v>19</v>
      </c>
      <c r="H9661" t="s">
        <v>30</v>
      </c>
      <c r="I9661" t="s">
        <v>26</v>
      </c>
      <c r="J9661" t="s">
        <v>27</v>
      </c>
      <c r="K9661">
        <v>250</v>
      </c>
      <c r="L9661">
        <v>9.75</v>
      </c>
      <c r="M9661" t="s">
        <v>606</v>
      </c>
      <c r="N9661">
        <v>15.6</v>
      </c>
      <c r="P9661" cm="1">
        <f t="array" ref="P9661">IF(Q9661&gt;0,INDEX(Q9661:Q31385,MATCH(TRUE,INDEX(Q9661:Q31385="",,),0)-1),"")</f>
        <v>8</v>
      </c>
      <c r="Q9661">
        <f t="shared" si="164"/>
        <v>8</v>
      </c>
      <c r="R9661">
        <f t="shared" si="163"/>
        <v>0</v>
      </c>
    </row>
    <row r="9662" spans="1:18" x14ac:dyDescent="0.3">
      <c r="A9662" t="s">
        <v>603</v>
      </c>
      <c r="B9662" s="1">
        <v>38468</v>
      </c>
      <c r="C9662" t="s">
        <v>16</v>
      </c>
      <c r="D9662" t="s">
        <v>715</v>
      </c>
      <c r="E9662" t="s">
        <v>716</v>
      </c>
      <c r="G9662" t="s">
        <v>19</v>
      </c>
      <c r="H9662" t="s">
        <v>53</v>
      </c>
      <c r="I9662" t="s">
        <v>26</v>
      </c>
      <c r="J9662" t="s">
        <v>27</v>
      </c>
      <c r="K9662">
        <v>361</v>
      </c>
      <c r="L9662">
        <v>19.100000000000001</v>
      </c>
      <c r="M9662" t="s">
        <v>606</v>
      </c>
      <c r="N9662">
        <v>32.5</v>
      </c>
      <c r="P9662" cm="1">
        <f t="array" ref="P9662">IF(Q9662&gt;0,INDEX(Q9662:Q31386,MATCH(TRUE,INDEX(Q9662:Q31386="",,),0)-1),"")</f>
        <v>8</v>
      </c>
      <c r="Q9662">
        <f t="shared" si="164"/>
        <v>8</v>
      </c>
      <c r="R9662">
        <f t="shared" si="163"/>
        <v>0</v>
      </c>
    </row>
    <row r="9663" spans="1:18" x14ac:dyDescent="0.3">
      <c r="A9663" t="s">
        <v>603</v>
      </c>
      <c r="B9663" s="1">
        <v>38468</v>
      </c>
      <c r="C9663" t="s">
        <v>16</v>
      </c>
      <c r="D9663" t="s">
        <v>715</v>
      </c>
      <c r="E9663" t="s">
        <v>716</v>
      </c>
      <c r="G9663" t="s">
        <v>19</v>
      </c>
      <c r="H9663" t="s">
        <v>43</v>
      </c>
      <c r="I9663" t="s">
        <v>26</v>
      </c>
      <c r="J9663" t="s">
        <v>27</v>
      </c>
      <c r="K9663">
        <v>483</v>
      </c>
      <c r="L9663">
        <v>9.4</v>
      </c>
      <c r="M9663" t="s">
        <v>606</v>
      </c>
      <c r="N9663">
        <v>32.5</v>
      </c>
      <c r="P9663" cm="1">
        <f t="array" ref="P9663">IF(Q9663&gt;0,INDEX(Q9663:Q31387,MATCH(TRUE,INDEX(Q9663:Q31387="",,),0)-1),"")</f>
        <v>8</v>
      </c>
      <c r="Q9663">
        <f t="shared" si="164"/>
        <v>8</v>
      </c>
      <c r="R9663">
        <f t="shared" si="163"/>
        <v>0</v>
      </c>
    </row>
    <row r="9664" spans="1:18" x14ac:dyDescent="0.3">
      <c r="A9664" t="s">
        <v>603</v>
      </c>
      <c r="B9664" s="1">
        <v>38468</v>
      </c>
      <c r="C9664" t="s">
        <v>16</v>
      </c>
      <c r="D9664" t="s">
        <v>715</v>
      </c>
      <c r="E9664" t="s">
        <v>716</v>
      </c>
      <c r="G9664" s="6" t="s">
        <v>29</v>
      </c>
      <c r="H9664" t="s">
        <v>126</v>
      </c>
      <c r="I9664" t="s">
        <v>21</v>
      </c>
      <c r="J9664" t="s">
        <v>22</v>
      </c>
      <c r="K9664">
        <v>10</v>
      </c>
      <c r="L9664">
        <v>35</v>
      </c>
      <c r="M9664" t="s">
        <v>606</v>
      </c>
      <c r="N9664">
        <v>35</v>
      </c>
      <c r="P9664" cm="1">
        <f t="array" ref="P9664">IF(Q9664&gt;0,INDEX(Q9664:Q31388,MATCH(TRUE,INDEX(Q9664:Q31388="",,),0)-1),"")</f>
        <v>8</v>
      </c>
      <c r="Q9664">
        <f t="shared" si="164"/>
        <v>8</v>
      </c>
      <c r="R9664">
        <f t="shared" si="163"/>
        <v>0</v>
      </c>
    </row>
    <row r="9665" spans="1:18" x14ac:dyDescent="0.3">
      <c r="A9665" t="s">
        <v>603</v>
      </c>
      <c r="B9665" s="1">
        <v>38468</v>
      </c>
      <c r="C9665" t="s">
        <v>16</v>
      </c>
      <c r="D9665" t="s">
        <v>715</v>
      </c>
      <c r="E9665" t="s">
        <v>716</v>
      </c>
      <c r="G9665" s="6" t="s">
        <v>29</v>
      </c>
      <c r="H9665" t="s">
        <v>69</v>
      </c>
      <c r="I9665" t="s">
        <v>26</v>
      </c>
      <c r="J9665" t="s">
        <v>27</v>
      </c>
      <c r="K9665">
        <v>13</v>
      </c>
      <c r="L9665">
        <v>13.65</v>
      </c>
      <c r="M9665" t="s">
        <v>606</v>
      </c>
      <c r="N9665">
        <v>13.65</v>
      </c>
      <c r="P9665" cm="1">
        <f t="array" ref="P9665">IF(Q9665&gt;0,INDEX(Q9665:Q31389,MATCH(TRUE,INDEX(Q9665:Q31389="",,),0)-1),"")</f>
        <v>8</v>
      </c>
      <c r="Q9665">
        <f t="shared" si="164"/>
        <v>8</v>
      </c>
      <c r="R9665">
        <f t="shared" si="163"/>
        <v>0</v>
      </c>
    </row>
    <row r="9666" spans="1:18" x14ac:dyDescent="0.3">
      <c r="A9666" t="s">
        <v>603</v>
      </c>
      <c r="B9666" s="1">
        <v>38468</v>
      </c>
      <c r="C9666" t="s">
        <v>16</v>
      </c>
      <c r="D9666" t="s">
        <v>715</v>
      </c>
      <c r="E9666" t="s">
        <v>716</v>
      </c>
      <c r="G9666" s="6" t="s">
        <v>29</v>
      </c>
      <c r="H9666" t="s">
        <v>41</v>
      </c>
      <c r="I9666" t="s">
        <v>26</v>
      </c>
      <c r="J9666" t="s">
        <v>27</v>
      </c>
      <c r="K9666">
        <v>17</v>
      </c>
      <c r="L9666">
        <v>34</v>
      </c>
      <c r="M9666" t="s">
        <v>606</v>
      </c>
      <c r="N9666">
        <v>34</v>
      </c>
      <c r="P9666" cm="1">
        <f t="array" ref="P9666">IF(Q9666&gt;0,INDEX(Q9666:Q31390,MATCH(TRUE,INDEX(Q9666:Q31390="",,),0)-1),"")</f>
        <v>8</v>
      </c>
      <c r="Q9666">
        <f t="shared" si="164"/>
        <v>8</v>
      </c>
      <c r="R9666">
        <f t="shared" si="163"/>
        <v>0</v>
      </c>
    </row>
    <row r="9667" spans="1:18" x14ac:dyDescent="0.3">
      <c r="P9667" t="str" cm="1">
        <f t="array" ref="P9667">IF(Q9667&gt;0,INDEX(Q9667:Q31391,MATCH(TRUE,INDEX(Q9667:Q31391="",,),0)-1),"")</f>
        <v/>
      </c>
      <c r="R9667" t="str">
        <f t="shared" si="163"/>
        <v/>
      </c>
    </row>
    <row r="9668" spans="1:18" x14ac:dyDescent="0.3">
      <c r="A9668" t="s">
        <v>603</v>
      </c>
      <c r="B9668" s="1">
        <v>38264</v>
      </c>
      <c r="C9668" t="s">
        <v>16</v>
      </c>
      <c r="D9668" t="s">
        <v>717</v>
      </c>
      <c r="E9668" t="s">
        <v>718</v>
      </c>
      <c r="G9668" t="s">
        <v>19</v>
      </c>
      <c r="H9668" t="s">
        <v>20</v>
      </c>
      <c r="I9668" t="s">
        <v>21</v>
      </c>
      <c r="J9668" t="s">
        <v>22</v>
      </c>
      <c r="K9668">
        <v>337</v>
      </c>
      <c r="L9668">
        <v>237</v>
      </c>
      <c r="M9668" t="s">
        <v>59</v>
      </c>
      <c r="N9668">
        <v>300</v>
      </c>
      <c r="O9668" t="s">
        <v>24</v>
      </c>
      <c r="P9668" cm="1">
        <f t="array" ref="P9668">IF(Q9668&gt;0,INDEX(Q9668:Q31392,MATCH(TRUE,INDEX(Q9668:Q31392="",,),0)-1),"")</f>
        <v>3</v>
      </c>
      <c r="Q9668">
        <f>INT((ROW()-9668)/10)+1</f>
        <v>1</v>
      </c>
      <c r="R9668">
        <f t="shared" si="163"/>
        <v>0</v>
      </c>
    </row>
    <row r="9669" spans="1:18" x14ac:dyDescent="0.3">
      <c r="A9669" t="s">
        <v>603</v>
      </c>
      <c r="B9669" s="1">
        <v>38264</v>
      </c>
      <c r="C9669" t="s">
        <v>16</v>
      </c>
      <c r="D9669" t="s">
        <v>717</v>
      </c>
      <c r="E9669" t="s">
        <v>718</v>
      </c>
      <c r="G9669" t="s">
        <v>19</v>
      </c>
      <c r="H9669" t="s">
        <v>25</v>
      </c>
      <c r="I9669" t="s">
        <v>26</v>
      </c>
      <c r="J9669" t="s">
        <v>27</v>
      </c>
      <c r="K9669">
        <v>1399</v>
      </c>
      <c r="L9669">
        <v>17.3</v>
      </c>
      <c r="M9669" t="s">
        <v>59</v>
      </c>
      <c r="N9669">
        <v>20</v>
      </c>
      <c r="O9669" t="s">
        <v>24</v>
      </c>
      <c r="P9669" cm="1">
        <f t="array" ref="P9669">IF(Q9669&gt;0,INDEX(Q9669:Q31393,MATCH(TRUE,INDEX(Q9669:Q31393="",,),0)-1),"")</f>
        <v>3</v>
      </c>
      <c r="Q9669">
        <f t="shared" ref="Q9669:Q9697" si="165">INT((ROW()-9668)/10)+1</f>
        <v>1</v>
      </c>
      <c r="R9669">
        <f t="shared" si="163"/>
        <v>0</v>
      </c>
    </row>
    <row r="9670" spans="1:18" x14ac:dyDescent="0.3">
      <c r="A9670" t="s">
        <v>603</v>
      </c>
      <c r="B9670" s="1">
        <v>38264</v>
      </c>
      <c r="C9670" t="s">
        <v>16</v>
      </c>
      <c r="D9670" t="s">
        <v>717</v>
      </c>
      <c r="E9670" t="s">
        <v>718</v>
      </c>
      <c r="G9670" t="s">
        <v>19</v>
      </c>
      <c r="H9670" t="s">
        <v>43</v>
      </c>
      <c r="I9670" t="s">
        <v>26</v>
      </c>
      <c r="J9670" t="s">
        <v>27</v>
      </c>
      <c r="K9670">
        <v>1547</v>
      </c>
      <c r="L9670">
        <v>10.9</v>
      </c>
      <c r="M9670" t="s">
        <v>59</v>
      </c>
      <c r="N9670">
        <v>47.2</v>
      </c>
      <c r="O9670" t="s">
        <v>24</v>
      </c>
      <c r="P9670" cm="1">
        <f t="array" ref="P9670">IF(Q9670&gt;0,INDEX(Q9670:Q31394,MATCH(TRUE,INDEX(Q9670:Q31394="",,),0)-1),"")</f>
        <v>3</v>
      </c>
      <c r="Q9670">
        <f t="shared" si="165"/>
        <v>1</v>
      </c>
      <c r="R9670">
        <f t="shared" si="163"/>
        <v>0</v>
      </c>
    </row>
    <row r="9671" spans="1:18" x14ac:dyDescent="0.3">
      <c r="A9671" t="s">
        <v>603</v>
      </c>
      <c r="B9671" s="1">
        <v>38264</v>
      </c>
      <c r="C9671" t="s">
        <v>16</v>
      </c>
      <c r="D9671" t="s">
        <v>717</v>
      </c>
      <c r="E9671" t="s">
        <v>718</v>
      </c>
      <c r="G9671" s="6" t="s">
        <v>29</v>
      </c>
      <c r="H9671" t="s">
        <v>126</v>
      </c>
      <c r="I9671" t="s">
        <v>21</v>
      </c>
      <c r="J9671" t="s">
        <v>22</v>
      </c>
      <c r="K9671">
        <v>16.5</v>
      </c>
      <c r="L9671">
        <v>42</v>
      </c>
      <c r="M9671" t="s">
        <v>59</v>
      </c>
      <c r="N9671">
        <v>42</v>
      </c>
      <c r="O9671" t="s">
        <v>24</v>
      </c>
      <c r="P9671" cm="1">
        <f t="array" ref="P9671">IF(Q9671&gt;0,INDEX(Q9671:Q31395,MATCH(TRUE,INDEX(Q9671:Q31395="",,),0)-1),"")</f>
        <v>3</v>
      </c>
      <c r="Q9671">
        <f t="shared" si="165"/>
        <v>1</v>
      </c>
      <c r="R9671">
        <f t="shared" si="163"/>
        <v>0</v>
      </c>
    </row>
    <row r="9672" spans="1:18" x14ac:dyDescent="0.3">
      <c r="A9672" t="s">
        <v>603</v>
      </c>
      <c r="B9672" s="1">
        <v>38264</v>
      </c>
      <c r="C9672" t="s">
        <v>16</v>
      </c>
      <c r="D9672" t="s">
        <v>717</v>
      </c>
      <c r="E9672" t="s">
        <v>718</v>
      </c>
      <c r="G9672" s="6" t="s">
        <v>29</v>
      </c>
      <c r="H9672" t="s">
        <v>25</v>
      </c>
      <c r="I9672" t="s">
        <v>21</v>
      </c>
      <c r="J9672" t="s">
        <v>22</v>
      </c>
      <c r="K9672">
        <v>126.5</v>
      </c>
      <c r="L9672">
        <v>48</v>
      </c>
      <c r="M9672" t="s">
        <v>59</v>
      </c>
      <c r="N9672">
        <v>48</v>
      </c>
      <c r="O9672" t="s">
        <v>24</v>
      </c>
      <c r="P9672" cm="1">
        <f t="array" ref="P9672">IF(Q9672&gt;0,INDEX(Q9672:Q31396,MATCH(TRUE,INDEX(Q9672:Q31396="",,),0)-1),"")</f>
        <v>3</v>
      </c>
      <c r="Q9672">
        <f t="shared" si="165"/>
        <v>1</v>
      </c>
      <c r="R9672">
        <f t="shared" si="163"/>
        <v>0</v>
      </c>
    </row>
    <row r="9673" spans="1:18" x14ac:dyDescent="0.3">
      <c r="A9673" t="s">
        <v>603</v>
      </c>
      <c r="B9673" s="1">
        <v>38264</v>
      </c>
      <c r="C9673" t="s">
        <v>16</v>
      </c>
      <c r="D9673" t="s">
        <v>717</v>
      </c>
      <c r="E9673" t="s">
        <v>718</v>
      </c>
      <c r="G9673" s="6" t="s">
        <v>29</v>
      </c>
      <c r="H9673" t="s">
        <v>41</v>
      </c>
      <c r="I9673" t="s">
        <v>21</v>
      </c>
      <c r="J9673" t="s">
        <v>22</v>
      </c>
      <c r="K9673">
        <v>27.7</v>
      </c>
      <c r="L9673">
        <v>178</v>
      </c>
      <c r="M9673" t="s">
        <v>59</v>
      </c>
      <c r="N9673">
        <v>178</v>
      </c>
      <c r="O9673" t="s">
        <v>24</v>
      </c>
      <c r="P9673" cm="1">
        <f t="array" ref="P9673">IF(Q9673&gt;0,INDEX(Q9673:Q31397,MATCH(TRUE,INDEX(Q9673:Q31397="",,),0)-1),"")</f>
        <v>3</v>
      </c>
      <c r="Q9673">
        <f t="shared" si="165"/>
        <v>1</v>
      </c>
      <c r="R9673">
        <f t="shared" si="163"/>
        <v>0</v>
      </c>
    </row>
    <row r="9674" spans="1:18" x14ac:dyDescent="0.3">
      <c r="A9674" t="s">
        <v>603</v>
      </c>
      <c r="B9674" s="1">
        <v>38264</v>
      </c>
      <c r="C9674" t="s">
        <v>16</v>
      </c>
      <c r="D9674" t="s">
        <v>717</v>
      </c>
      <c r="E9674" t="s">
        <v>718</v>
      </c>
      <c r="G9674" s="6" t="s">
        <v>29</v>
      </c>
      <c r="H9674" t="s">
        <v>28</v>
      </c>
      <c r="I9674" t="s">
        <v>21</v>
      </c>
      <c r="J9674" t="s">
        <v>22</v>
      </c>
      <c r="K9674">
        <v>32.200000000000003</v>
      </c>
      <c r="L9674">
        <v>95</v>
      </c>
      <c r="M9674" t="s">
        <v>59</v>
      </c>
      <c r="N9674">
        <v>95</v>
      </c>
      <c r="O9674" t="s">
        <v>24</v>
      </c>
      <c r="P9674" cm="1">
        <f t="array" ref="P9674">IF(Q9674&gt;0,INDEX(Q9674:Q31398,MATCH(TRUE,INDEX(Q9674:Q31398="",,),0)-1),"")</f>
        <v>3</v>
      </c>
      <c r="Q9674">
        <f t="shared" si="165"/>
        <v>1</v>
      </c>
      <c r="R9674">
        <f t="shared" si="163"/>
        <v>0</v>
      </c>
    </row>
    <row r="9675" spans="1:18" x14ac:dyDescent="0.3">
      <c r="A9675" t="s">
        <v>603</v>
      </c>
      <c r="B9675" s="1">
        <v>38264</v>
      </c>
      <c r="C9675" t="s">
        <v>16</v>
      </c>
      <c r="D9675" t="s">
        <v>717</v>
      </c>
      <c r="E9675" t="s">
        <v>718</v>
      </c>
      <c r="G9675" s="6" t="s">
        <v>29</v>
      </c>
      <c r="H9675" t="s">
        <v>30</v>
      </c>
      <c r="I9675" t="s">
        <v>26</v>
      </c>
      <c r="J9675" t="s">
        <v>27</v>
      </c>
      <c r="K9675">
        <v>187</v>
      </c>
      <c r="L9675">
        <v>10.85</v>
      </c>
      <c r="M9675" t="s">
        <v>59</v>
      </c>
      <c r="N9675">
        <v>10.85</v>
      </c>
      <c r="O9675" t="s">
        <v>24</v>
      </c>
      <c r="P9675" cm="1">
        <f t="array" ref="P9675">IF(Q9675&gt;0,INDEX(Q9675:Q31399,MATCH(TRUE,INDEX(Q9675:Q31399="",,),0)-1),"")</f>
        <v>3</v>
      </c>
      <c r="Q9675">
        <f t="shared" si="165"/>
        <v>1</v>
      </c>
      <c r="R9675">
        <f t="shared" si="163"/>
        <v>0</v>
      </c>
    </row>
    <row r="9676" spans="1:18" x14ac:dyDescent="0.3">
      <c r="A9676" t="s">
        <v>603</v>
      </c>
      <c r="B9676" s="1">
        <v>38264</v>
      </c>
      <c r="C9676" t="s">
        <v>16</v>
      </c>
      <c r="D9676" t="s">
        <v>717</v>
      </c>
      <c r="E9676" t="s">
        <v>718</v>
      </c>
      <c r="G9676" s="6" t="s">
        <v>29</v>
      </c>
      <c r="H9676" t="s">
        <v>41</v>
      </c>
      <c r="I9676" t="s">
        <v>26</v>
      </c>
      <c r="J9676" t="s">
        <v>27</v>
      </c>
      <c r="K9676">
        <v>80</v>
      </c>
      <c r="L9676">
        <v>30.05</v>
      </c>
      <c r="M9676" t="s">
        <v>59</v>
      </c>
      <c r="N9676">
        <v>30.05</v>
      </c>
      <c r="O9676" t="s">
        <v>24</v>
      </c>
      <c r="P9676" cm="1">
        <f t="array" ref="P9676">IF(Q9676&gt;0,INDEX(Q9676:Q31400,MATCH(TRUE,INDEX(Q9676:Q31400="",,),0)-1),"")</f>
        <v>3</v>
      </c>
      <c r="Q9676">
        <f t="shared" si="165"/>
        <v>1</v>
      </c>
      <c r="R9676">
        <f t="shared" si="163"/>
        <v>0</v>
      </c>
    </row>
    <row r="9677" spans="1:18" x14ac:dyDescent="0.3">
      <c r="A9677" t="s">
        <v>603</v>
      </c>
      <c r="B9677" s="1">
        <v>38264</v>
      </c>
      <c r="C9677" t="s">
        <v>16</v>
      </c>
      <c r="D9677" t="s">
        <v>717</v>
      </c>
      <c r="E9677" t="s">
        <v>718</v>
      </c>
      <c r="G9677" s="6" t="s">
        <v>29</v>
      </c>
      <c r="H9677" t="s">
        <v>28</v>
      </c>
      <c r="I9677" t="s">
        <v>26</v>
      </c>
      <c r="J9677" t="s">
        <v>27</v>
      </c>
      <c r="K9677">
        <v>228</v>
      </c>
      <c r="L9677">
        <v>21.35</v>
      </c>
      <c r="M9677" t="s">
        <v>59</v>
      </c>
      <c r="N9677">
        <v>21.35</v>
      </c>
      <c r="O9677" t="s">
        <v>24</v>
      </c>
      <c r="P9677" cm="1">
        <f t="array" ref="P9677">IF(Q9677&gt;0,INDEX(Q9677:Q31401,MATCH(TRUE,INDEX(Q9677:Q31401="",,),0)-1),"")</f>
        <v>3</v>
      </c>
      <c r="Q9677">
        <f t="shared" si="165"/>
        <v>1</v>
      </c>
      <c r="R9677">
        <f t="shared" si="163"/>
        <v>0</v>
      </c>
    </row>
    <row r="9678" spans="1:18" x14ac:dyDescent="0.3">
      <c r="A9678" t="s">
        <v>603</v>
      </c>
      <c r="B9678" s="1">
        <v>38264</v>
      </c>
      <c r="C9678" t="s">
        <v>16</v>
      </c>
      <c r="D9678" t="s">
        <v>717</v>
      </c>
      <c r="E9678" t="s">
        <v>718</v>
      </c>
      <c r="G9678" t="s">
        <v>19</v>
      </c>
      <c r="H9678" t="s">
        <v>20</v>
      </c>
      <c r="I9678" t="s">
        <v>21</v>
      </c>
      <c r="J9678" t="s">
        <v>22</v>
      </c>
      <c r="K9678">
        <v>337</v>
      </c>
      <c r="L9678">
        <v>237</v>
      </c>
      <c r="M9678" t="s">
        <v>480</v>
      </c>
      <c r="N9678">
        <v>237</v>
      </c>
      <c r="P9678" cm="1">
        <f t="array" ref="P9678">IF(Q9678&gt;0,INDEX(Q9678:Q31402,MATCH(TRUE,INDEX(Q9678:Q31402="",,),0)-1),"")</f>
        <v>3</v>
      </c>
      <c r="Q9678">
        <f t="shared" si="165"/>
        <v>2</v>
      </c>
      <c r="R9678">
        <f t="shared" si="163"/>
        <v>0</v>
      </c>
    </row>
    <row r="9679" spans="1:18" x14ac:dyDescent="0.3">
      <c r="A9679" t="s">
        <v>603</v>
      </c>
      <c r="B9679" s="1">
        <v>38264</v>
      </c>
      <c r="C9679" t="s">
        <v>16</v>
      </c>
      <c r="D9679" t="s">
        <v>717</v>
      </c>
      <c r="E9679" t="s">
        <v>718</v>
      </c>
      <c r="G9679" t="s">
        <v>19</v>
      </c>
      <c r="H9679" t="s">
        <v>25</v>
      </c>
      <c r="I9679" t="s">
        <v>26</v>
      </c>
      <c r="J9679" t="s">
        <v>27</v>
      </c>
      <c r="K9679">
        <v>1399</v>
      </c>
      <c r="L9679">
        <v>17.3</v>
      </c>
      <c r="M9679" t="s">
        <v>480</v>
      </c>
      <c r="N9679">
        <v>17.3</v>
      </c>
      <c r="P9679" cm="1">
        <f t="array" ref="P9679">IF(Q9679&gt;0,INDEX(Q9679:Q31403,MATCH(TRUE,INDEX(Q9679:Q31403="",,),0)-1),"")</f>
        <v>3</v>
      </c>
      <c r="Q9679">
        <f t="shared" si="165"/>
        <v>2</v>
      </c>
      <c r="R9679">
        <f t="shared" si="163"/>
        <v>0</v>
      </c>
    </row>
    <row r="9680" spans="1:18" x14ac:dyDescent="0.3">
      <c r="A9680" t="s">
        <v>603</v>
      </c>
      <c r="B9680" s="1">
        <v>38264</v>
      </c>
      <c r="C9680" t="s">
        <v>16</v>
      </c>
      <c r="D9680" t="s">
        <v>717</v>
      </c>
      <c r="E9680" t="s">
        <v>718</v>
      </c>
      <c r="G9680" t="s">
        <v>19</v>
      </c>
      <c r="H9680" t="s">
        <v>43</v>
      </c>
      <c r="I9680" t="s">
        <v>26</v>
      </c>
      <c r="J9680" t="s">
        <v>27</v>
      </c>
      <c r="K9680">
        <v>1547</v>
      </c>
      <c r="L9680">
        <v>10.9</v>
      </c>
      <c r="M9680" t="s">
        <v>480</v>
      </c>
      <c r="N9680">
        <v>37.04</v>
      </c>
      <c r="P9680" cm="1">
        <f t="array" ref="P9680">IF(Q9680&gt;0,INDEX(Q9680:Q31404,MATCH(TRUE,INDEX(Q9680:Q31404="",,),0)-1),"")</f>
        <v>3</v>
      </c>
      <c r="Q9680">
        <f t="shared" si="165"/>
        <v>2</v>
      </c>
      <c r="R9680">
        <f t="shared" si="163"/>
        <v>0</v>
      </c>
    </row>
    <row r="9681" spans="1:18" x14ac:dyDescent="0.3">
      <c r="A9681" t="s">
        <v>603</v>
      </c>
      <c r="B9681" s="1">
        <v>38264</v>
      </c>
      <c r="C9681" t="s">
        <v>16</v>
      </c>
      <c r="D9681" t="s">
        <v>717</v>
      </c>
      <c r="E9681" t="s">
        <v>718</v>
      </c>
      <c r="G9681" s="6" t="s">
        <v>29</v>
      </c>
      <c r="H9681" t="s">
        <v>126</v>
      </c>
      <c r="I9681" t="s">
        <v>21</v>
      </c>
      <c r="J9681" t="s">
        <v>22</v>
      </c>
      <c r="K9681">
        <v>16.5</v>
      </c>
      <c r="L9681">
        <v>42</v>
      </c>
      <c r="M9681" t="s">
        <v>480</v>
      </c>
      <c r="N9681">
        <v>42</v>
      </c>
      <c r="P9681" cm="1">
        <f t="array" ref="P9681">IF(Q9681&gt;0,INDEX(Q9681:Q31405,MATCH(TRUE,INDEX(Q9681:Q31405="",,),0)-1),"")</f>
        <v>3</v>
      </c>
      <c r="Q9681">
        <f t="shared" si="165"/>
        <v>2</v>
      </c>
      <c r="R9681">
        <f t="shared" si="163"/>
        <v>0</v>
      </c>
    </row>
    <row r="9682" spans="1:18" x14ac:dyDescent="0.3">
      <c r="A9682" t="s">
        <v>603</v>
      </c>
      <c r="B9682" s="1">
        <v>38264</v>
      </c>
      <c r="C9682" t="s">
        <v>16</v>
      </c>
      <c r="D9682" t="s">
        <v>717</v>
      </c>
      <c r="E9682" t="s">
        <v>718</v>
      </c>
      <c r="G9682" s="6" t="s">
        <v>29</v>
      </c>
      <c r="H9682" t="s">
        <v>25</v>
      </c>
      <c r="I9682" t="s">
        <v>21</v>
      </c>
      <c r="J9682" t="s">
        <v>22</v>
      </c>
      <c r="K9682">
        <v>126.5</v>
      </c>
      <c r="L9682">
        <v>48</v>
      </c>
      <c r="M9682" t="s">
        <v>480</v>
      </c>
      <c r="N9682">
        <v>48</v>
      </c>
      <c r="P9682" cm="1">
        <f t="array" ref="P9682">IF(Q9682&gt;0,INDEX(Q9682:Q31406,MATCH(TRUE,INDEX(Q9682:Q31406="",,),0)-1),"")</f>
        <v>3</v>
      </c>
      <c r="Q9682">
        <f t="shared" si="165"/>
        <v>2</v>
      </c>
      <c r="R9682">
        <f t="shared" si="163"/>
        <v>0</v>
      </c>
    </row>
    <row r="9683" spans="1:18" x14ac:dyDescent="0.3">
      <c r="A9683" t="s">
        <v>603</v>
      </c>
      <c r="B9683" s="1">
        <v>38264</v>
      </c>
      <c r="C9683" t="s">
        <v>16</v>
      </c>
      <c r="D9683" t="s">
        <v>717</v>
      </c>
      <c r="E9683" t="s">
        <v>718</v>
      </c>
      <c r="G9683" s="6" t="s">
        <v>29</v>
      </c>
      <c r="H9683" t="s">
        <v>41</v>
      </c>
      <c r="I9683" t="s">
        <v>21</v>
      </c>
      <c r="J9683" t="s">
        <v>22</v>
      </c>
      <c r="K9683">
        <v>27.7</v>
      </c>
      <c r="L9683">
        <v>178</v>
      </c>
      <c r="M9683" t="s">
        <v>480</v>
      </c>
      <c r="N9683">
        <v>178</v>
      </c>
      <c r="P9683" cm="1">
        <f t="array" ref="P9683">IF(Q9683&gt;0,INDEX(Q9683:Q31407,MATCH(TRUE,INDEX(Q9683:Q31407="",,),0)-1),"")</f>
        <v>3</v>
      </c>
      <c r="Q9683">
        <f t="shared" si="165"/>
        <v>2</v>
      </c>
      <c r="R9683">
        <f t="shared" si="163"/>
        <v>0</v>
      </c>
    </row>
    <row r="9684" spans="1:18" x14ac:dyDescent="0.3">
      <c r="A9684" t="s">
        <v>603</v>
      </c>
      <c r="B9684" s="1">
        <v>38264</v>
      </c>
      <c r="C9684" t="s">
        <v>16</v>
      </c>
      <c r="D9684" t="s">
        <v>717</v>
      </c>
      <c r="E9684" t="s">
        <v>718</v>
      </c>
      <c r="G9684" s="6" t="s">
        <v>29</v>
      </c>
      <c r="H9684" t="s">
        <v>28</v>
      </c>
      <c r="I9684" t="s">
        <v>21</v>
      </c>
      <c r="J9684" t="s">
        <v>22</v>
      </c>
      <c r="K9684">
        <v>32.200000000000003</v>
      </c>
      <c r="L9684">
        <v>95</v>
      </c>
      <c r="M9684" t="s">
        <v>480</v>
      </c>
      <c r="N9684">
        <v>95</v>
      </c>
      <c r="P9684" cm="1">
        <f t="array" ref="P9684">IF(Q9684&gt;0,INDEX(Q9684:Q31408,MATCH(TRUE,INDEX(Q9684:Q31408="",,),0)-1),"")</f>
        <v>3</v>
      </c>
      <c r="Q9684">
        <f t="shared" si="165"/>
        <v>2</v>
      </c>
      <c r="R9684">
        <f t="shared" si="163"/>
        <v>0</v>
      </c>
    </row>
    <row r="9685" spans="1:18" x14ac:dyDescent="0.3">
      <c r="A9685" t="s">
        <v>603</v>
      </c>
      <c r="B9685" s="1">
        <v>38264</v>
      </c>
      <c r="C9685" t="s">
        <v>16</v>
      </c>
      <c r="D9685" t="s">
        <v>717</v>
      </c>
      <c r="E9685" t="s">
        <v>718</v>
      </c>
      <c r="G9685" s="6" t="s">
        <v>29</v>
      </c>
      <c r="H9685" t="s">
        <v>30</v>
      </c>
      <c r="I9685" t="s">
        <v>26</v>
      </c>
      <c r="J9685" t="s">
        <v>27</v>
      </c>
      <c r="K9685">
        <v>187</v>
      </c>
      <c r="L9685">
        <v>10.85</v>
      </c>
      <c r="M9685" t="s">
        <v>480</v>
      </c>
      <c r="N9685">
        <v>10.85</v>
      </c>
      <c r="P9685" cm="1">
        <f t="array" ref="P9685">IF(Q9685&gt;0,INDEX(Q9685:Q31409,MATCH(TRUE,INDEX(Q9685:Q31409="",,),0)-1),"")</f>
        <v>3</v>
      </c>
      <c r="Q9685">
        <f t="shared" si="165"/>
        <v>2</v>
      </c>
      <c r="R9685">
        <f t="shared" si="163"/>
        <v>0</v>
      </c>
    </row>
    <row r="9686" spans="1:18" x14ac:dyDescent="0.3">
      <c r="A9686" t="s">
        <v>603</v>
      </c>
      <c r="B9686" s="1">
        <v>38264</v>
      </c>
      <c r="C9686" t="s">
        <v>16</v>
      </c>
      <c r="D9686" t="s">
        <v>717</v>
      </c>
      <c r="E9686" t="s">
        <v>718</v>
      </c>
      <c r="G9686" s="6" t="s">
        <v>29</v>
      </c>
      <c r="H9686" t="s">
        <v>41</v>
      </c>
      <c r="I9686" t="s">
        <v>26</v>
      </c>
      <c r="J9686" t="s">
        <v>27</v>
      </c>
      <c r="K9686">
        <v>80</v>
      </c>
      <c r="L9686">
        <v>30.05</v>
      </c>
      <c r="M9686" t="s">
        <v>480</v>
      </c>
      <c r="N9686">
        <v>30.05</v>
      </c>
      <c r="P9686" cm="1">
        <f t="array" ref="P9686">IF(Q9686&gt;0,INDEX(Q9686:Q31410,MATCH(TRUE,INDEX(Q9686:Q31410="",,),0)-1),"")</f>
        <v>3</v>
      </c>
      <c r="Q9686">
        <f t="shared" si="165"/>
        <v>2</v>
      </c>
      <c r="R9686">
        <f t="shared" si="163"/>
        <v>0</v>
      </c>
    </row>
    <row r="9687" spans="1:18" x14ac:dyDescent="0.3">
      <c r="A9687" t="s">
        <v>603</v>
      </c>
      <c r="B9687" s="1">
        <v>38264</v>
      </c>
      <c r="C9687" t="s">
        <v>16</v>
      </c>
      <c r="D9687" t="s">
        <v>717</v>
      </c>
      <c r="E9687" t="s">
        <v>718</v>
      </c>
      <c r="G9687" s="6" t="s">
        <v>29</v>
      </c>
      <c r="H9687" t="s">
        <v>28</v>
      </c>
      <c r="I9687" t="s">
        <v>26</v>
      </c>
      <c r="J9687" t="s">
        <v>27</v>
      </c>
      <c r="K9687">
        <v>228</v>
      </c>
      <c r="L9687">
        <v>21.35</v>
      </c>
      <c r="M9687" t="s">
        <v>480</v>
      </c>
      <c r="N9687">
        <v>21.35</v>
      </c>
      <c r="P9687" cm="1">
        <f t="array" ref="P9687">IF(Q9687&gt;0,INDEX(Q9687:Q31411,MATCH(TRUE,INDEX(Q9687:Q31411="",,),0)-1),"")</f>
        <v>3</v>
      </c>
      <c r="Q9687">
        <f t="shared" si="165"/>
        <v>2</v>
      </c>
      <c r="R9687">
        <f t="shared" si="163"/>
        <v>0</v>
      </c>
    </row>
    <row r="9688" spans="1:18" x14ac:dyDescent="0.3">
      <c r="A9688" t="s">
        <v>603</v>
      </c>
      <c r="B9688" s="1">
        <v>38264</v>
      </c>
      <c r="C9688" t="s">
        <v>16</v>
      </c>
      <c r="D9688" t="s">
        <v>717</v>
      </c>
      <c r="E9688" t="s">
        <v>718</v>
      </c>
      <c r="G9688" t="s">
        <v>19</v>
      </c>
      <c r="H9688" t="s">
        <v>20</v>
      </c>
      <c r="I9688" t="s">
        <v>21</v>
      </c>
      <c r="J9688" t="s">
        <v>22</v>
      </c>
      <c r="K9688">
        <v>337</v>
      </c>
      <c r="L9688">
        <v>237</v>
      </c>
      <c r="M9688" t="s">
        <v>606</v>
      </c>
      <c r="N9688">
        <v>300</v>
      </c>
      <c r="P9688" cm="1">
        <f t="array" ref="P9688">IF(Q9688&gt;0,INDEX(Q9688:Q31412,MATCH(TRUE,INDEX(Q9688:Q31412="",,),0)-1),"")</f>
        <v>3</v>
      </c>
      <c r="Q9688">
        <f t="shared" si="165"/>
        <v>3</v>
      </c>
      <c r="R9688">
        <f t="shared" ref="R9688:R9705" si="166">IF(P9688="","",0)</f>
        <v>0</v>
      </c>
    </row>
    <row r="9689" spans="1:18" x14ac:dyDescent="0.3">
      <c r="A9689" t="s">
        <v>603</v>
      </c>
      <c r="B9689" s="1">
        <v>38264</v>
      </c>
      <c r="C9689" t="s">
        <v>16</v>
      </c>
      <c r="D9689" t="s">
        <v>717</v>
      </c>
      <c r="E9689" t="s">
        <v>718</v>
      </c>
      <c r="G9689" t="s">
        <v>19</v>
      </c>
      <c r="H9689" t="s">
        <v>25</v>
      </c>
      <c r="I9689" t="s">
        <v>26</v>
      </c>
      <c r="J9689" t="s">
        <v>27</v>
      </c>
      <c r="K9689">
        <v>1399</v>
      </c>
      <c r="L9689">
        <v>17.3</v>
      </c>
      <c r="M9689" t="s">
        <v>606</v>
      </c>
      <c r="N9689">
        <v>22</v>
      </c>
      <c r="P9689" cm="1">
        <f t="array" ref="P9689">IF(Q9689&gt;0,INDEX(Q9689:Q31413,MATCH(TRUE,INDEX(Q9689:Q31413="",,),0)-1),"")</f>
        <v>3</v>
      </c>
      <c r="Q9689">
        <f t="shared" si="165"/>
        <v>3</v>
      </c>
      <c r="R9689">
        <f t="shared" si="166"/>
        <v>0</v>
      </c>
    </row>
    <row r="9690" spans="1:18" x14ac:dyDescent="0.3">
      <c r="A9690" t="s">
        <v>603</v>
      </c>
      <c r="B9690" s="1">
        <v>38264</v>
      </c>
      <c r="C9690" t="s">
        <v>16</v>
      </c>
      <c r="D9690" t="s">
        <v>717</v>
      </c>
      <c r="E9690" t="s">
        <v>718</v>
      </c>
      <c r="G9690" t="s">
        <v>19</v>
      </c>
      <c r="H9690" t="s">
        <v>43</v>
      </c>
      <c r="I9690" t="s">
        <v>26</v>
      </c>
      <c r="J9690" t="s">
        <v>27</v>
      </c>
      <c r="K9690">
        <v>1547</v>
      </c>
      <c r="L9690">
        <v>10.9</v>
      </c>
      <c r="M9690" t="s">
        <v>606</v>
      </c>
      <c r="N9690">
        <v>12</v>
      </c>
      <c r="P9690" cm="1">
        <f t="array" ref="P9690">IF(Q9690&gt;0,INDEX(Q9690:Q31414,MATCH(TRUE,INDEX(Q9690:Q31414="",,),0)-1),"")</f>
        <v>3</v>
      </c>
      <c r="Q9690">
        <f t="shared" si="165"/>
        <v>3</v>
      </c>
      <c r="R9690">
        <f t="shared" si="166"/>
        <v>0</v>
      </c>
    </row>
    <row r="9691" spans="1:18" x14ac:dyDescent="0.3">
      <c r="A9691" t="s">
        <v>603</v>
      </c>
      <c r="B9691" s="1">
        <v>38264</v>
      </c>
      <c r="C9691" t="s">
        <v>16</v>
      </c>
      <c r="D9691" t="s">
        <v>717</v>
      </c>
      <c r="E9691" t="s">
        <v>718</v>
      </c>
      <c r="G9691" s="6" t="s">
        <v>29</v>
      </c>
      <c r="H9691" t="s">
        <v>126</v>
      </c>
      <c r="I9691" t="s">
        <v>21</v>
      </c>
      <c r="J9691" t="s">
        <v>22</v>
      </c>
      <c r="K9691">
        <v>16.5</v>
      </c>
      <c r="L9691">
        <v>42</v>
      </c>
      <c r="M9691" t="s">
        <v>606</v>
      </c>
      <c r="N9691">
        <v>42</v>
      </c>
      <c r="P9691" cm="1">
        <f t="array" ref="P9691">IF(Q9691&gt;0,INDEX(Q9691:Q31415,MATCH(TRUE,INDEX(Q9691:Q31415="",,),0)-1),"")</f>
        <v>3</v>
      </c>
      <c r="Q9691">
        <f t="shared" si="165"/>
        <v>3</v>
      </c>
      <c r="R9691">
        <f t="shared" si="166"/>
        <v>0</v>
      </c>
    </row>
    <row r="9692" spans="1:18" x14ac:dyDescent="0.3">
      <c r="A9692" t="s">
        <v>603</v>
      </c>
      <c r="B9692" s="1">
        <v>38264</v>
      </c>
      <c r="C9692" t="s">
        <v>16</v>
      </c>
      <c r="D9692" t="s">
        <v>717</v>
      </c>
      <c r="E9692" t="s">
        <v>718</v>
      </c>
      <c r="G9692" s="6" t="s">
        <v>29</v>
      </c>
      <c r="H9692" t="s">
        <v>25</v>
      </c>
      <c r="I9692" t="s">
        <v>21</v>
      </c>
      <c r="J9692" t="s">
        <v>22</v>
      </c>
      <c r="K9692">
        <v>126.5</v>
      </c>
      <c r="L9692">
        <v>48</v>
      </c>
      <c r="M9692" t="s">
        <v>606</v>
      </c>
      <c r="N9692">
        <v>48</v>
      </c>
      <c r="P9692" cm="1">
        <f t="array" ref="P9692">IF(Q9692&gt;0,INDEX(Q9692:Q31416,MATCH(TRUE,INDEX(Q9692:Q31416="",,),0)-1),"")</f>
        <v>3</v>
      </c>
      <c r="Q9692">
        <f t="shared" si="165"/>
        <v>3</v>
      </c>
      <c r="R9692">
        <f t="shared" si="166"/>
        <v>0</v>
      </c>
    </row>
    <row r="9693" spans="1:18" x14ac:dyDescent="0.3">
      <c r="A9693" t="s">
        <v>603</v>
      </c>
      <c r="B9693" s="1">
        <v>38264</v>
      </c>
      <c r="C9693" t="s">
        <v>16</v>
      </c>
      <c r="D9693" t="s">
        <v>717</v>
      </c>
      <c r="E9693" t="s">
        <v>718</v>
      </c>
      <c r="G9693" s="6" t="s">
        <v>29</v>
      </c>
      <c r="H9693" t="s">
        <v>41</v>
      </c>
      <c r="I9693" t="s">
        <v>21</v>
      </c>
      <c r="J9693" t="s">
        <v>22</v>
      </c>
      <c r="K9693">
        <v>27.7</v>
      </c>
      <c r="L9693">
        <v>178</v>
      </c>
      <c r="M9693" t="s">
        <v>606</v>
      </c>
      <c r="N9693">
        <v>178</v>
      </c>
      <c r="P9693" cm="1">
        <f t="array" ref="P9693">IF(Q9693&gt;0,INDEX(Q9693:Q31417,MATCH(TRUE,INDEX(Q9693:Q31417="",,),0)-1),"")</f>
        <v>3</v>
      </c>
      <c r="Q9693">
        <f t="shared" si="165"/>
        <v>3</v>
      </c>
      <c r="R9693">
        <f t="shared" si="166"/>
        <v>0</v>
      </c>
    </row>
    <row r="9694" spans="1:18" x14ac:dyDescent="0.3">
      <c r="A9694" t="s">
        <v>603</v>
      </c>
      <c r="B9694" s="1">
        <v>38264</v>
      </c>
      <c r="C9694" t="s">
        <v>16</v>
      </c>
      <c r="D9694" t="s">
        <v>717</v>
      </c>
      <c r="E9694" t="s">
        <v>718</v>
      </c>
      <c r="G9694" s="6" t="s">
        <v>29</v>
      </c>
      <c r="H9694" t="s">
        <v>28</v>
      </c>
      <c r="I9694" t="s">
        <v>21</v>
      </c>
      <c r="J9694" t="s">
        <v>22</v>
      </c>
      <c r="K9694">
        <v>32.200000000000003</v>
      </c>
      <c r="L9694">
        <v>95</v>
      </c>
      <c r="M9694" t="s">
        <v>606</v>
      </c>
      <c r="N9694">
        <v>95</v>
      </c>
      <c r="P9694" cm="1">
        <f t="array" ref="P9694">IF(Q9694&gt;0,INDEX(Q9694:Q31418,MATCH(TRUE,INDEX(Q9694:Q31418="",,),0)-1),"")</f>
        <v>3</v>
      </c>
      <c r="Q9694">
        <f t="shared" si="165"/>
        <v>3</v>
      </c>
      <c r="R9694">
        <f t="shared" si="166"/>
        <v>0</v>
      </c>
    </row>
    <row r="9695" spans="1:18" x14ac:dyDescent="0.3">
      <c r="A9695" t="s">
        <v>603</v>
      </c>
      <c r="B9695" s="1">
        <v>38264</v>
      </c>
      <c r="C9695" t="s">
        <v>16</v>
      </c>
      <c r="D9695" t="s">
        <v>717</v>
      </c>
      <c r="E9695" t="s">
        <v>718</v>
      </c>
      <c r="G9695" s="6" t="s">
        <v>29</v>
      </c>
      <c r="H9695" t="s">
        <v>30</v>
      </c>
      <c r="I9695" t="s">
        <v>26</v>
      </c>
      <c r="J9695" t="s">
        <v>27</v>
      </c>
      <c r="K9695">
        <v>187</v>
      </c>
      <c r="L9695">
        <v>10.85</v>
      </c>
      <c r="M9695" t="s">
        <v>606</v>
      </c>
      <c r="N9695">
        <v>10.85</v>
      </c>
      <c r="P9695" cm="1">
        <f t="array" ref="P9695">IF(Q9695&gt;0,INDEX(Q9695:Q31419,MATCH(TRUE,INDEX(Q9695:Q31419="",,),0)-1),"")</f>
        <v>3</v>
      </c>
      <c r="Q9695">
        <f t="shared" si="165"/>
        <v>3</v>
      </c>
      <c r="R9695">
        <f t="shared" si="166"/>
        <v>0</v>
      </c>
    </row>
    <row r="9696" spans="1:18" x14ac:dyDescent="0.3">
      <c r="A9696" t="s">
        <v>603</v>
      </c>
      <c r="B9696" s="1">
        <v>38264</v>
      </c>
      <c r="C9696" t="s">
        <v>16</v>
      </c>
      <c r="D9696" t="s">
        <v>717</v>
      </c>
      <c r="E9696" t="s">
        <v>718</v>
      </c>
      <c r="G9696" s="6" t="s">
        <v>29</v>
      </c>
      <c r="H9696" t="s">
        <v>41</v>
      </c>
      <c r="I9696" t="s">
        <v>26</v>
      </c>
      <c r="J9696" t="s">
        <v>27</v>
      </c>
      <c r="K9696">
        <v>80</v>
      </c>
      <c r="L9696">
        <v>30.05</v>
      </c>
      <c r="M9696" t="s">
        <v>606</v>
      </c>
      <c r="N9696">
        <v>30.05</v>
      </c>
      <c r="P9696" cm="1">
        <f t="array" ref="P9696">IF(Q9696&gt;0,INDEX(Q9696:Q31420,MATCH(TRUE,INDEX(Q9696:Q31420="",,),0)-1),"")</f>
        <v>3</v>
      </c>
      <c r="Q9696">
        <f t="shared" si="165"/>
        <v>3</v>
      </c>
      <c r="R9696">
        <f t="shared" si="166"/>
        <v>0</v>
      </c>
    </row>
    <row r="9697" spans="1:18" x14ac:dyDescent="0.3">
      <c r="A9697" t="s">
        <v>603</v>
      </c>
      <c r="B9697" s="1">
        <v>38264</v>
      </c>
      <c r="C9697" t="s">
        <v>16</v>
      </c>
      <c r="D9697" t="s">
        <v>717</v>
      </c>
      <c r="E9697" t="s">
        <v>718</v>
      </c>
      <c r="G9697" s="6" t="s">
        <v>29</v>
      </c>
      <c r="H9697" t="s">
        <v>28</v>
      </c>
      <c r="I9697" t="s">
        <v>26</v>
      </c>
      <c r="J9697" t="s">
        <v>27</v>
      </c>
      <c r="K9697">
        <v>228</v>
      </c>
      <c r="L9697">
        <v>21.35</v>
      </c>
      <c r="M9697" t="s">
        <v>606</v>
      </c>
      <c r="N9697">
        <v>21.35</v>
      </c>
      <c r="P9697" cm="1">
        <f t="array" ref="P9697">IF(Q9697&gt;0,INDEX(Q9697:Q31421,MATCH(TRUE,INDEX(Q9697:Q31421="",,),0)-1),"")</f>
        <v>3</v>
      </c>
      <c r="Q9697">
        <f t="shared" si="165"/>
        <v>3</v>
      </c>
      <c r="R9697">
        <f t="shared" si="166"/>
        <v>0</v>
      </c>
    </row>
    <row r="9698" spans="1:18" x14ac:dyDescent="0.3">
      <c r="P9698" t="str" cm="1">
        <f t="array" ref="P9698">IF(Q9698&gt;0,INDEX(Q9698:Q31422,MATCH(TRUE,INDEX(Q9698:Q31422="",,),0)-1),"")</f>
        <v/>
      </c>
      <c r="R9698" t="str">
        <f t="shared" si="166"/>
        <v/>
      </c>
    </row>
    <row r="9699" spans="1:18" x14ac:dyDescent="0.3">
      <c r="A9699" t="s">
        <v>603</v>
      </c>
      <c r="B9699" s="1">
        <v>38264</v>
      </c>
      <c r="C9699" t="s">
        <v>16</v>
      </c>
      <c r="D9699" t="s">
        <v>719</v>
      </c>
      <c r="E9699" t="s">
        <v>720</v>
      </c>
      <c r="G9699" t="s">
        <v>19</v>
      </c>
      <c r="H9699" t="s">
        <v>28</v>
      </c>
      <c r="I9699" t="s">
        <v>21</v>
      </c>
      <c r="J9699" t="s">
        <v>22</v>
      </c>
      <c r="K9699">
        <v>66.3</v>
      </c>
      <c r="L9699">
        <v>89</v>
      </c>
      <c r="M9699" t="s">
        <v>518</v>
      </c>
      <c r="N9699">
        <v>415</v>
      </c>
      <c r="O9699" t="s">
        <v>24</v>
      </c>
      <c r="P9699" cm="1">
        <f t="array" ref="P9699">IF(Q9699&gt;0,INDEX(Q9699:Q31423,MATCH(TRUE,INDEX(Q9699:Q31423="",,),0)-1),"")</f>
        <v>2</v>
      </c>
      <c r="Q9699">
        <v>1</v>
      </c>
      <c r="R9699">
        <f t="shared" si="166"/>
        <v>0</v>
      </c>
    </row>
    <row r="9700" spans="1:18" x14ac:dyDescent="0.3">
      <c r="A9700" t="s">
        <v>603</v>
      </c>
      <c r="B9700" s="1">
        <v>38264</v>
      </c>
      <c r="C9700" t="s">
        <v>16</v>
      </c>
      <c r="D9700" t="s">
        <v>719</v>
      </c>
      <c r="E9700" t="s">
        <v>720</v>
      </c>
      <c r="G9700" t="s">
        <v>19</v>
      </c>
      <c r="H9700" t="s">
        <v>28</v>
      </c>
      <c r="I9700" t="s">
        <v>26</v>
      </c>
      <c r="J9700" t="s">
        <v>27</v>
      </c>
      <c r="K9700">
        <v>1787</v>
      </c>
      <c r="L9700">
        <v>22.75</v>
      </c>
      <c r="M9700" t="s">
        <v>518</v>
      </c>
      <c r="N9700">
        <v>22.75</v>
      </c>
      <c r="O9700" t="s">
        <v>24</v>
      </c>
      <c r="P9700" cm="1">
        <f t="array" ref="P9700">IF(Q9700&gt;0,INDEX(Q9700:Q31424,MATCH(TRUE,INDEX(Q9700:Q31424="",,),0)-1),"")</f>
        <v>2</v>
      </c>
      <c r="Q9700">
        <v>1</v>
      </c>
      <c r="R9700">
        <f t="shared" si="166"/>
        <v>0</v>
      </c>
    </row>
    <row r="9701" spans="1:18" x14ac:dyDescent="0.3">
      <c r="A9701" t="s">
        <v>603</v>
      </c>
      <c r="B9701" s="1">
        <v>38264</v>
      </c>
      <c r="C9701" t="s">
        <v>16</v>
      </c>
      <c r="D9701" t="s">
        <v>719</v>
      </c>
      <c r="E9701" t="s">
        <v>720</v>
      </c>
      <c r="G9701" s="6" t="s">
        <v>29</v>
      </c>
      <c r="H9701" t="s">
        <v>43</v>
      </c>
      <c r="I9701" t="s">
        <v>26</v>
      </c>
      <c r="J9701" t="s">
        <v>27</v>
      </c>
      <c r="K9701">
        <v>47</v>
      </c>
      <c r="L9701">
        <v>9.5</v>
      </c>
      <c r="M9701" t="s">
        <v>518</v>
      </c>
      <c r="N9701">
        <v>9.5</v>
      </c>
      <c r="O9701" t="s">
        <v>24</v>
      </c>
      <c r="P9701" cm="1">
        <f t="array" ref="P9701">IF(Q9701&gt;0,INDEX(Q9701:Q31425,MATCH(TRUE,INDEX(Q9701:Q31425="",,),0)-1),"")</f>
        <v>2</v>
      </c>
      <c r="Q9701">
        <v>1</v>
      </c>
      <c r="R9701">
        <f t="shared" si="166"/>
        <v>0</v>
      </c>
    </row>
    <row r="9702" spans="1:18" x14ac:dyDescent="0.3">
      <c r="A9702" t="s">
        <v>603</v>
      </c>
      <c r="B9702" s="1">
        <v>38264</v>
      </c>
      <c r="C9702" t="s">
        <v>16</v>
      </c>
      <c r="D9702" t="s">
        <v>719</v>
      </c>
      <c r="E9702" t="s">
        <v>720</v>
      </c>
      <c r="G9702" t="s">
        <v>19</v>
      </c>
      <c r="H9702" t="s">
        <v>28</v>
      </c>
      <c r="I9702" t="s">
        <v>21</v>
      </c>
      <c r="J9702" t="s">
        <v>22</v>
      </c>
      <c r="K9702">
        <v>66.3</v>
      </c>
      <c r="L9702">
        <v>89</v>
      </c>
      <c r="M9702" t="s">
        <v>44</v>
      </c>
      <c r="N9702">
        <v>89</v>
      </c>
      <c r="P9702" cm="1">
        <f t="array" ref="P9702">IF(Q9702&gt;0,INDEX(Q9702:Q31426,MATCH(TRUE,INDEX(Q9702:Q31426="",,),0)-1),"")</f>
        <v>2</v>
      </c>
      <c r="Q9702">
        <v>2</v>
      </c>
      <c r="R9702">
        <f t="shared" si="166"/>
        <v>0</v>
      </c>
    </row>
    <row r="9703" spans="1:18" x14ac:dyDescent="0.3">
      <c r="A9703" t="s">
        <v>603</v>
      </c>
      <c r="B9703" s="1">
        <v>38264</v>
      </c>
      <c r="C9703" t="s">
        <v>16</v>
      </c>
      <c r="D9703" t="s">
        <v>719</v>
      </c>
      <c r="E9703" t="s">
        <v>720</v>
      </c>
      <c r="G9703" t="s">
        <v>19</v>
      </c>
      <c r="H9703" t="s">
        <v>28</v>
      </c>
      <c r="I9703" t="s">
        <v>26</v>
      </c>
      <c r="J9703" t="s">
        <v>27</v>
      </c>
      <c r="K9703">
        <v>1787</v>
      </c>
      <c r="L9703">
        <v>22.75</v>
      </c>
      <c r="M9703" t="s">
        <v>44</v>
      </c>
      <c r="N9703">
        <v>23.89</v>
      </c>
      <c r="P9703" cm="1">
        <f t="array" ref="P9703">IF(Q9703&gt;0,INDEX(Q9703:Q31427,MATCH(TRUE,INDEX(Q9703:Q31427="",,),0)-1),"")</f>
        <v>2</v>
      </c>
      <c r="Q9703">
        <v>2</v>
      </c>
      <c r="R9703">
        <f t="shared" si="166"/>
        <v>0</v>
      </c>
    </row>
    <row r="9704" spans="1:18" x14ac:dyDescent="0.3">
      <c r="A9704" t="s">
        <v>603</v>
      </c>
      <c r="B9704" s="1">
        <v>38264</v>
      </c>
      <c r="C9704" t="s">
        <v>16</v>
      </c>
      <c r="D9704" t="s">
        <v>719</v>
      </c>
      <c r="E9704" t="s">
        <v>720</v>
      </c>
      <c r="G9704" s="6" t="s">
        <v>29</v>
      </c>
      <c r="H9704" t="s">
        <v>43</v>
      </c>
      <c r="I9704" t="s">
        <v>26</v>
      </c>
      <c r="J9704" t="s">
        <v>27</v>
      </c>
      <c r="K9704">
        <v>47</v>
      </c>
      <c r="L9704">
        <v>9.5</v>
      </c>
      <c r="M9704" t="s">
        <v>44</v>
      </c>
      <c r="N9704">
        <v>9.5</v>
      </c>
      <c r="P9704" cm="1">
        <f t="array" ref="P9704">IF(Q9704&gt;0,INDEX(Q9704:Q31428,MATCH(TRUE,INDEX(Q9704:Q31428="",,),0)-1),"")</f>
        <v>2</v>
      </c>
      <c r="Q9704">
        <v>2</v>
      </c>
      <c r="R9704">
        <f t="shared" si="166"/>
        <v>0</v>
      </c>
    </row>
    <row r="9705" spans="1:18" x14ac:dyDescent="0.3">
      <c r="P9705" t="str" cm="1">
        <f t="array" ref="P9705">IF(Q9705&gt;0,INDEX(Q9705:Q31429,MATCH(TRUE,INDEX(Q9705:Q31429="",,),0)-1),"")</f>
        <v/>
      </c>
      <c r="R9705" t="str">
        <f t="shared" si="166"/>
        <v/>
      </c>
    </row>
    <row r="9706" spans="1:18" x14ac:dyDescent="0.3">
      <c r="A9706" s="3" t="s">
        <v>603</v>
      </c>
      <c r="B9706" s="4">
        <v>38264</v>
      </c>
      <c r="C9706" s="3" t="s">
        <v>16</v>
      </c>
      <c r="D9706" s="3" t="s">
        <v>721</v>
      </c>
      <c r="E9706" s="3" t="s">
        <v>722</v>
      </c>
      <c r="F9706" s="3" t="s">
        <v>172</v>
      </c>
      <c r="G9706" s="3" t="s">
        <v>19</v>
      </c>
      <c r="H9706" s="3" t="s">
        <v>41</v>
      </c>
      <c r="I9706" s="3" t="s">
        <v>21</v>
      </c>
      <c r="J9706" s="3" t="s">
        <v>22</v>
      </c>
      <c r="K9706" s="3">
        <v>35</v>
      </c>
      <c r="L9706" s="3">
        <v>220</v>
      </c>
      <c r="M9706" s="3" t="s">
        <v>173</v>
      </c>
      <c r="N9706" s="3"/>
      <c r="O9706" s="3"/>
      <c r="P9706" s="3" t="str" cm="1">
        <f t="array" ref="P9706">IF(Q9706&gt;0,INDEX(Q9706:Q31430,MATCH(TRUE,INDEX(Q9706:Q31430="",,),0)-1),"")</f>
        <v/>
      </c>
      <c r="Q9706" s="3"/>
      <c r="R9706">
        <v>0</v>
      </c>
    </row>
    <row r="9707" spans="1:18" x14ac:dyDescent="0.3">
      <c r="A9707" t="s">
        <v>603</v>
      </c>
      <c r="B9707" s="1">
        <v>38264</v>
      </c>
      <c r="C9707" t="s">
        <v>16</v>
      </c>
      <c r="D9707" t="s">
        <v>721</v>
      </c>
      <c r="E9707" t="s">
        <v>722</v>
      </c>
      <c r="F9707" t="s">
        <v>172</v>
      </c>
      <c r="G9707" t="s">
        <v>19</v>
      </c>
      <c r="H9707" t="s">
        <v>41</v>
      </c>
      <c r="I9707" t="s">
        <v>26</v>
      </c>
      <c r="J9707" t="s">
        <v>27</v>
      </c>
      <c r="K9707">
        <v>54</v>
      </c>
      <c r="L9707">
        <v>30.45</v>
      </c>
      <c r="M9707" t="s">
        <v>173</v>
      </c>
      <c r="P9707" t="str" cm="1">
        <f t="array" ref="P9707">IF(Q9707&gt;0,INDEX(Q9707:Q31431,MATCH(TRUE,INDEX(Q9707:Q31431="",,),0)-1),"")</f>
        <v/>
      </c>
      <c r="R9707">
        <v>0</v>
      </c>
    </row>
    <row r="9708" spans="1:18" x14ac:dyDescent="0.3">
      <c r="A9708" t="s">
        <v>603</v>
      </c>
      <c r="B9708" s="1">
        <v>38264</v>
      </c>
      <c r="C9708" t="s">
        <v>16</v>
      </c>
      <c r="D9708" t="s">
        <v>721</v>
      </c>
      <c r="E9708" t="s">
        <v>722</v>
      </c>
      <c r="F9708" t="s">
        <v>172</v>
      </c>
      <c r="G9708" t="s">
        <v>19</v>
      </c>
      <c r="H9708" t="s">
        <v>63</v>
      </c>
      <c r="I9708" t="s">
        <v>26</v>
      </c>
      <c r="J9708" t="s">
        <v>27</v>
      </c>
      <c r="K9708">
        <v>63</v>
      </c>
      <c r="L9708">
        <v>15.5</v>
      </c>
      <c r="M9708" t="s">
        <v>173</v>
      </c>
      <c r="P9708" t="str" cm="1">
        <f t="array" ref="P9708">IF(Q9708&gt;0,INDEX(Q9708:Q31432,MATCH(TRUE,INDEX(Q9708:Q31432="",,),0)-1),"")</f>
        <v/>
      </c>
      <c r="R9708">
        <v>0</v>
      </c>
    </row>
    <row r="9709" spans="1:18" x14ac:dyDescent="0.3">
      <c r="A9709" t="s">
        <v>603</v>
      </c>
      <c r="B9709" s="1">
        <v>38264</v>
      </c>
      <c r="C9709" t="s">
        <v>16</v>
      </c>
      <c r="D9709" t="s">
        <v>721</v>
      </c>
      <c r="E9709" t="s">
        <v>722</v>
      </c>
      <c r="F9709" t="s">
        <v>172</v>
      </c>
      <c r="G9709" s="6" t="s">
        <v>29</v>
      </c>
      <c r="H9709" t="s">
        <v>30</v>
      </c>
      <c r="I9709" t="s">
        <v>26</v>
      </c>
      <c r="J9709" t="s">
        <v>27</v>
      </c>
      <c r="K9709">
        <v>2</v>
      </c>
      <c r="L9709">
        <v>9</v>
      </c>
      <c r="M9709" t="s">
        <v>173</v>
      </c>
      <c r="P9709" t="str" cm="1">
        <f t="array" ref="P9709">IF(Q9709&gt;0,INDEX(Q9709:Q31433,MATCH(TRUE,INDEX(Q9709:Q31433="",,),0)-1),"")</f>
        <v/>
      </c>
      <c r="R9709">
        <v>0</v>
      </c>
    </row>
    <row r="9710" spans="1:18" x14ac:dyDescent="0.3">
      <c r="A9710" t="s">
        <v>603</v>
      </c>
      <c r="B9710" s="1">
        <v>38264</v>
      </c>
      <c r="C9710" t="s">
        <v>16</v>
      </c>
      <c r="D9710" t="s">
        <v>721</v>
      </c>
      <c r="E9710" t="s">
        <v>722</v>
      </c>
      <c r="F9710" t="s">
        <v>172</v>
      </c>
      <c r="G9710" s="6" t="s">
        <v>29</v>
      </c>
      <c r="H9710" t="s">
        <v>69</v>
      </c>
      <c r="I9710" t="s">
        <v>26</v>
      </c>
      <c r="J9710" t="s">
        <v>27</v>
      </c>
      <c r="K9710">
        <v>4</v>
      </c>
      <c r="L9710">
        <v>5</v>
      </c>
      <c r="M9710" t="s">
        <v>173</v>
      </c>
      <c r="P9710" t="str" cm="1">
        <f t="array" ref="P9710">IF(Q9710&gt;0,INDEX(Q9710:Q31434,MATCH(TRUE,INDEX(Q9710:Q31434="",,),0)-1),"")</f>
        <v/>
      </c>
      <c r="R9710">
        <v>0</v>
      </c>
    </row>
    <row r="9711" spans="1:18" x14ac:dyDescent="0.3">
      <c r="P9711" t="str" cm="1">
        <f t="array" ref="P9711">IF(Q9711&gt;0,INDEX(Q9711:Q31435,MATCH(TRUE,INDEX(Q9711:Q31435="",,),0)-1),"")</f>
        <v/>
      </c>
      <c r="R9711" t="str">
        <f>IF(P9711="","",0)</f>
        <v/>
      </c>
    </row>
    <row r="9712" spans="1:18" x14ac:dyDescent="0.3">
      <c r="A9712" s="3" t="s">
        <v>603</v>
      </c>
      <c r="B9712" s="4">
        <v>38264</v>
      </c>
      <c r="C9712" s="3" t="s">
        <v>16</v>
      </c>
      <c r="D9712" s="3" t="s">
        <v>723</v>
      </c>
      <c r="E9712" s="3" t="s">
        <v>724</v>
      </c>
      <c r="F9712" s="3" t="s">
        <v>172</v>
      </c>
      <c r="G9712" s="3" t="s">
        <v>19</v>
      </c>
      <c r="H9712" s="3" t="s">
        <v>41</v>
      </c>
      <c r="I9712" s="3" t="s">
        <v>21</v>
      </c>
      <c r="J9712" s="3" t="s">
        <v>22</v>
      </c>
      <c r="K9712" s="3">
        <v>43</v>
      </c>
      <c r="L9712" s="3">
        <v>248</v>
      </c>
      <c r="M9712" s="3" t="s">
        <v>173</v>
      </c>
      <c r="N9712" s="3"/>
      <c r="O9712" s="3"/>
      <c r="P9712" s="3" t="str" cm="1">
        <f t="array" ref="P9712">IF(Q9712&gt;0,INDEX(Q9712:Q31436,MATCH(TRUE,INDEX(Q9712:Q31436="",,),0)-1),"")</f>
        <v/>
      </c>
      <c r="Q9712" s="3"/>
      <c r="R9712">
        <v>0</v>
      </c>
    </row>
    <row r="9713" spans="1:18" x14ac:dyDescent="0.3">
      <c r="A9713" t="s">
        <v>603</v>
      </c>
      <c r="B9713" s="1">
        <v>38264</v>
      </c>
      <c r="C9713" t="s">
        <v>16</v>
      </c>
      <c r="D9713" t="s">
        <v>723</v>
      </c>
      <c r="E9713" t="s">
        <v>724</v>
      </c>
      <c r="F9713" t="s">
        <v>172</v>
      </c>
      <c r="G9713" t="s">
        <v>19</v>
      </c>
      <c r="H9713" t="s">
        <v>41</v>
      </c>
      <c r="I9713" t="s">
        <v>26</v>
      </c>
      <c r="J9713" t="s">
        <v>27</v>
      </c>
      <c r="K9713">
        <v>59</v>
      </c>
      <c r="L9713">
        <v>44.6</v>
      </c>
      <c r="M9713" t="s">
        <v>173</v>
      </c>
      <c r="P9713" t="str" cm="1">
        <f t="array" ref="P9713">IF(Q9713&gt;0,INDEX(Q9713:Q31437,MATCH(TRUE,INDEX(Q9713:Q31437="",,),0)-1),"")</f>
        <v/>
      </c>
      <c r="R9713">
        <v>0</v>
      </c>
    </row>
    <row r="9714" spans="1:18" x14ac:dyDescent="0.3">
      <c r="A9714" t="s">
        <v>603</v>
      </c>
      <c r="B9714" s="1">
        <v>38264</v>
      </c>
      <c r="C9714" t="s">
        <v>16</v>
      </c>
      <c r="D9714" t="s">
        <v>723</v>
      </c>
      <c r="E9714" t="s">
        <v>724</v>
      </c>
      <c r="F9714" t="s">
        <v>172</v>
      </c>
      <c r="G9714" s="6" t="s">
        <v>29</v>
      </c>
      <c r="H9714" t="s">
        <v>28</v>
      </c>
      <c r="I9714" t="s">
        <v>26</v>
      </c>
      <c r="J9714" t="s">
        <v>27</v>
      </c>
      <c r="K9714">
        <v>19</v>
      </c>
      <c r="L9714">
        <v>22.3</v>
      </c>
      <c r="M9714" t="s">
        <v>173</v>
      </c>
      <c r="P9714" t="str" cm="1">
        <f t="array" ref="P9714">IF(Q9714&gt;0,INDEX(Q9714:Q31438,MATCH(TRUE,INDEX(Q9714:Q31438="",,),0)-1),"")</f>
        <v/>
      </c>
      <c r="R9714">
        <v>0</v>
      </c>
    </row>
    <row r="9715" spans="1:18" x14ac:dyDescent="0.3">
      <c r="A9715" t="s">
        <v>603</v>
      </c>
      <c r="B9715" s="1">
        <v>38264</v>
      </c>
      <c r="C9715" t="s">
        <v>16</v>
      </c>
      <c r="D9715" t="s">
        <v>723</v>
      </c>
      <c r="E9715" t="s">
        <v>724</v>
      </c>
      <c r="F9715" t="s">
        <v>172</v>
      </c>
      <c r="G9715" s="6" t="s">
        <v>29</v>
      </c>
      <c r="H9715" t="s">
        <v>43</v>
      </c>
      <c r="I9715" t="s">
        <v>26</v>
      </c>
      <c r="J9715" t="s">
        <v>27</v>
      </c>
      <c r="K9715">
        <v>13</v>
      </c>
      <c r="L9715">
        <v>8.3000000000000007</v>
      </c>
      <c r="M9715" t="s">
        <v>173</v>
      </c>
      <c r="P9715" t="str" cm="1">
        <f t="array" ref="P9715">IF(Q9715&gt;0,INDEX(Q9715:Q31439,MATCH(TRUE,INDEX(Q9715:Q31439="",,),0)-1),"")</f>
        <v/>
      </c>
      <c r="R9715">
        <v>0</v>
      </c>
    </row>
    <row r="9716" spans="1:18" x14ac:dyDescent="0.3">
      <c r="P9716" t="str" cm="1">
        <f t="array" ref="P9716">IF(Q9716&gt;0,INDEX(Q9716:Q31440,MATCH(TRUE,INDEX(Q9716:Q31440="",,),0)-1),"")</f>
        <v/>
      </c>
      <c r="R9716" t="str">
        <f t="shared" ref="R9716:R9779" si="167">IF(P9716="","",0)</f>
        <v/>
      </c>
    </row>
    <row r="9717" spans="1:18" x14ac:dyDescent="0.3">
      <c r="A9717" t="s">
        <v>603</v>
      </c>
      <c r="B9717" s="1">
        <v>38341</v>
      </c>
      <c r="C9717" t="s">
        <v>16</v>
      </c>
      <c r="D9717" t="s">
        <v>725</v>
      </c>
      <c r="E9717" t="s">
        <v>726</v>
      </c>
      <c r="G9717" t="s">
        <v>19</v>
      </c>
      <c r="H9717" t="s">
        <v>20</v>
      </c>
      <c r="I9717" t="s">
        <v>21</v>
      </c>
      <c r="J9717" t="s">
        <v>22</v>
      </c>
      <c r="K9717">
        <v>60</v>
      </c>
      <c r="L9717">
        <v>280</v>
      </c>
      <c r="M9717" t="s">
        <v>177</v>
      </c>
      <c r="N9717">
        <v>983</v>
      </c>
      <c r="O9717" t="s">
        <v>24</v>
      </c>
      <c r="P9717" cm="1">
        <f t="array" ref="P9717">IF(Q9717&gt;0,INDEX(Q9717:Q31441,MATCH(TRUE,INDEX(Q9717:Q31441="",,),0)-1),"")</f>
        <v>6</v>
      </c>
      <c r="Q9717">
        <f>INT((ROW()-9717)/7)+1</f>
        <v>1</v>
      </c>
      <c r="R9717">
        <f t="shared" si="167"/>
        <v>0</v>
      </c>
    </row>
    <row r="9718" spans="1:18" x14ac:dyDescent="0.3">
      <c r="A9718" t="s">
        <v>603</v>
      </c>
      <c r="B9718" s="1">
        <v>38341</v>
      </c>
      <c r="C9718" t="s">
        <v>16</v>
      </c>
      <c r="D9718" t="s">
        <v>725</v>
      </c>
      <c r="E9718" t="s">
        <v>726</v>
      </c>
      <c r="G9718" t="s">
        <v>19</v>
      </c>
      <c r="H9718" t="s">
        <v>30</v>
      </c>
      <c r="I9718" t="s">
        <v>26</v>
      </c>
      <c r="J9718" t="s">
        <v>27</v>
      </c>
      <c r="K9718">
        <v>258</v>
      </c>
      <c r="L9718">
        <v>11</v>
      </c>
      <c r="M9718" t="s">
        <v>177</v>
      </c>
      <c r="N9718">
        <v>11</v>
      </c>
      <c r="O9718" t="s">
        <v>24</v>
      </c>
      <c r="P9718" cm="1">
        <f t="array" ref="P9718">IF(Q9718&gt;0,INDEX(Q9718:Q31442,MATCH(TRUE,INDEX(Q9718:Q31442="",,),0)-1),"")</f>
        <v>6</v>
      </c>
      <c r="Q9718">
        <f t="shared" ref="Q9718:Q9758" si="168">INT((ROW()-9717)/7)+1</f>
        <v>1</v>
      </c>
      <c r="R9718">
        <f t="shared" si="167"/>
        <v>0</v>
      </c>
    </row>
    <row r="9719" spans="1:18" x14ac:dyDescent="0.3">
      <c r="A9719" t="s">
        <v>603</v>
      </c>
      <c r="B9719" s="1">
        <v>38341</v>
      </c>
      <c r="C9719" t="s">
        <v>16</v>
      </c>
      <c r="D9719" t="s">
        <v>725</v>
      </c>
      <c r="E9719" t="s">
        <v>726</v>
      </c>
      <c r="G9719" t="s">
        <v>19</v>
      </c>
      <c r="H9719" t="s">
        <v>20</v>
      </c>
      <c r="I9719" t="s">
        <v>26</v>
      </c>
      <c r="J9719" t="s">
        <v>27</v>
      </c>
      <c r="K9719">
        <v>309</v>
      </c>
      <c r="L9719">
        <v>12.6</v>
      </c>
      <c r="M9719" t="s">
        <v>177</v>
      </c>
      <c r="N9719">
        <v>12.6</v>
      </c>
      <c r="O9719" t="s">
        <v>24</v>
      </c>
      <c r="P9719" cm="1">
        <f t="array" ref="P9719">IF(Q9719&gt;0,INDEX(Q9719:Q31443,MATCH(TRUE,INDEX(Q9719:Q31443="",,),0)-1),"")</f>
        <v>6</v>
      </c>
      <c r="Q9719">
        <f t="shared" si="168"/>
        <v>1</v>
      </c>
      <c r="R9719">
        <f t="shared" si="167"/>
        <v>0</v>
      </c>
    </row>
    <row r="9720" spans="1:18" x14ac:dyDescent="0.3">
      <c r="A9720" t="s">
        <v>603</v>
      </c>
      <c r="B9720" s="1">
        <v>38341</v>
      </c>
      <c r="C9720" t="s">
        <v>16</v>
      </c>
      <c r="D9720" t="s">
        <v>725</v>
      </c>
      <c r="E9720" t="s">
        <v>726</v>
      </c>
      <c r="G9720" t="s">
        <v>19</v>
      </c>
      <c r="H9720" t="s">
        <v>25</v>
      </c>
      <c r="I9720" t="s">
        <v>26</v>
      </c>
      <c r="J9720" t="s">
        <v>27</v>
      </c>
      <c r="K9720">
        <v>478</v>
      </c>
      <c r="L9720">
        <v>20</v>
      </c>
      <c r="M9720" t="s">
        <v>177</v>
      </c>
      <c r="N9720">
        <v>20</v>
      </c>
      <c r="O9720" t="s">
        <v>24</v>
      </c>
      <c r="P9720" cm="1">
        <f t="array" ref="P9720">IF(Q9720&gt;0,INDEX(Q9720:Q31444,MATCH(TRUE,INDEX(Q9720:Q31444="",,),0)-1),"")</f>
        <v>6</v>
      </c>
      <c r="Q9720">
        <f t="shared" si="168"/>
        <v>1</v>
      </c>
      <c r="R9720">
        <f t="shared" si="167"/>
        <v>0</v>
      </c>
    </row>
    <row r="9721" spans="1:18" x14ac:dyDescent="0.3">
      <c r="A9721" t="s">
        <v>603</v>
      </c>
      <c r="B9721" s="1">
        <v>38341</v>
      </c>
      <c r="C9721" t="s">
        <v>16</v>
      </c>
      <c r="D9721" t="s">
        <v>725</v>
      </c>
      <c r="E9721" t="s">
        <v>726</v>
      </c>
      <c r="G9721" s="6" t="s">
        <v>29</v>
      </c>
      <c r="H9721" t="s">
        <v>25</v>
      </c>
      <c r="I9721" t="s">
        <v>21</v>
      </c>
      <c r="J9721" t="s">
        <v>22</v>
      </c>
      <c r="K9721">
        <v>22</v>
      </c>
      <c r="L9721">
        <v>60</v>
      </c>
      <c r="M9721" t="s">
        <v>177</v>
      </c>
      <c r="N9721">
        <v>60</v>
      </c>
      <c r="O9721" t="s">
        <v>24</v>
      </c>
      <c r="P9721" cm="1">
        <f t="array" ref="P9721">IF(Q9721&gt;0,INDEX(Q9721:Q31445,MATCH(TRUE,INDEX(Q9721:Q31445="",,),0)-1),"")</f>
        <v>6</v>
      </c>
      <c r="Q9721">
        <f t="shared" si="168"/>
        <v>1</v>
      </c>
      <c r="R9721">
        <f t="shared" si="167"/>
        <v>0</v>
      </c>
    </row>
    <row r="9722" spans="1:18" x14ac:dyDescent="0.3">
      <c r="A9722" t="s">
        <v>603</v>
      </c>
      <c r="B9722" s="1">
        <v>38341</v>
      </c>
      <c r="C9722" t="s">
        <v>16</v>
      </c>
      <c r="D9722" t="s">
        <v>725</v>
      </c>
      <c r="E9722" t="s">
        <v>726</v>
      </c>
      <c r="G9722" s="6" t="s">
        <v>29</v>
      </c>
      <c r="H9722" t="s">
        <v>99</v>
      </c>
      <c r="I9722" t="s">
        <v>26</v>
      </c>
      <c r="J9722" t="s">
        <v>27</v>
      </c>
      <c r="K9722">
        <v>92</v>
      </c>
      <c r="L9722">
        <v>9.85</v>
      </c>
      <c r="M9722" t="s">
        <v>177</v>
      </c>
      <c r="N9722">
        <v>9.85</v>
      </c>
      <c r="O9722" t="s">
        <v>24</v>
      </c>
      <c r="P9722" cm="1">
        <f t="array" ref="P9722">IF(Q9722&gt;0,INDEX(Q9722:Q31446,MATCH(TRUE,INDEX(Q9722:Q31446="",,),0)-1),"")</f>
        <v>6</v>
      </c>
      <c r="Q9722">
        <f t="shared" si="168"/>
        <v>1</v>
      </c>
      <c r="R9722">
        <f t="shared" si="167"/>
        <v>0</v>
      </c>
    </row>
    <row r="9723" spans="1:18" x14ac:dyDescent="0.3">
      <c r="A9723" t="s">
        <v>603</v>
      </c>
      <c r="B9723" s="1">
        <v>38341</v>
      </c>
      <c r="C9723" t="s">
        <v>16</v>
      </c>
      <c r="D9723" t="s">
        <v>725</v>
      </c>
      <c r="E9723" t="s">
        <v>726</v>
      </c>
      <c r="G9723" s="6" t="s">
        <v>29</v>
      </c>
      <c r="H9723" t="s">
        <v>41</v>
      </c>
      <c r="I9723" t="s">
        <v>26</v>
      </c>
      <c r="J9723" t="s">
        <v>27</v>
      </c>
      <c r="K9723">
        <v>3</v>
      </c>
      <c r="L9723">
        <v>33.200000000000003</v>
      </c>
      <c r="M9723" t="s">
        <v>177</v>
      </c>
      <c r="N9723">
        <v>33.200000000000003</v>
      </c>
      <c r="O9723" t="s">
        <v>24</v>
      </c>
      <c r="P9723" cm="1">
        <f t="array" ref="P9723">IF(Q9723&gt;0,INDEX(Q9723:Q31447,MATCH(TRUE,INDEX(Q9723:Q31447="",,),0)-1),"")</f>
        <v>6</v>
      </c>
      <c r="Q9723">
        <f t="shared" si="168"/>
        <v>1</v>
      </c>
      <c r="R9723">
        <f t="shared" si="167"/>
        <v>0</v>
      </c>
    </row>
    <row r="9724" spans="1:18" x14ac:dyDescent="0.3">
      <c r="A9724" t="s">
        <v>603</v>
      </c>
      <c r="B9724" s="1">
        <v>38341</v>
      </c>
      <c r="C9724" t="s">
        <v>16</v>
      </c>
      <c r="D9724" t="s">
        <v>725</v>
      </c>
      <c r="E9724" t="s">
        <v>726</v>
      </c>
      <c r="G9724" t="s">
        <v>19</v>
      </c>
      <c r="H9724" t="s">
        <v>20</v>
      </c>
      <c r="I9724" t="s">
        <v>21</v>
      </c>
      <c r="J9724" t="s">
        <v>22</v>
      </c>
      <c r="K9724">
        <v>60</v>
      </c>
      <c r="L9724">
        <v>280</v>
      </c>
      <c r="M9724" t="s">
        <v>518</v>
      </c>
      <c r="N9724">
        <v>730</v>
      </c>
      <c r="P9724" cm="1">
        <f t="array" ref="P9724">IF(Q9724&gt;0,INDEX(Q9724:Q31448,MATCH(TRUE,INDEX(Q9724:Q31448="",,),0)-1),"")</f>
        <v>6</v>
      </c>
      <c r="Q9724">
        <f t="shared" si="168"/>
        <v>2</v>
      </c>
      <c r="R9724">
        <f t="shared" si="167"/>
        <v>0</v>
      </c>
    </row>
    <row r="9725" spans="1:18" x14ac:dyDescent="0.3">
      <c r="A9725" t="s">
        <v>603</v>
      </c>
      <c r="B9725" s="1">
        <v>38341</v>
      </c>
      <c r="C9725" t="s">
        <v>16</v>
      </c>
      <c r="D9725" t="s">
        <v>725</v>
      </c>
      <c r="E9725" t="s">
        <v>726</v>
      </c>
      <c r="G9725" t="s">
        <v>19</v>
      </c>
      <c r="H9725" t="s">
        <v>30</v>
      </c>
      <c r="I9725" t="s">
        <v>26</v>
      </c>
      <c r="J9725" t="s">
        <v>27</v>
      </c>
      <c r="K9725">
        <v>258</v>
      </c>
      <c r="L9725">
        <v>11</v>
      </c>
      <c r="M9725" t="s">
        <v>518</v>
      </c>
      <c r="N9725">
        <v>11</v>
      </c>
      <c r="P9725" cm="1">
        <f t="array" ref="P9725">IF(Q9725&gt;0,INDEX(Q9725:Q31449,MATCH(TRUE,INDEX(Q9725:Q31449="",,),0)-1),"")</f>
        <v>6</v>
      </c>
      <c r="Q9725">
        <f t="shared" si="168"/>
        <v>2</v>
      </c>
      <c r="R9725">
        <f t="shared" si="167"/>
        <v>0</v>
      </c>
    </row>
    <row r="9726" spans="1:18" x14ac:dyDescent="0.3">
      <c r="A9726" t="s">
        <v>603</v>
      </c>
      <c r="B9726" s="1">
        <v>38341</v>
      </c>
      <c r="C9726" t="s">
        <v>16</v>
      </c>
      <c r="D9726" t="s">
        <v>725</v>
      </c>
      <c r="E9726" t="s">
        <v>726</v>
      </c>
      <c r="G9726" t="s">
        <v>19</v>
      </c>
      <c r="H9726" t="s">
        <v>20</v>
      </c>
      <c r="I9726" t="s">
        <v>26</v>
      </c>
      <c r="J9726" t="s">
        <v>27</v>
      </c>
      <c r="K9726">
        <v>309</v>
      </c>
      <c r="L9726">
        <v>12.6</v>
      </c>
      <c r="M9726" t="s">
        <v>518</v>
      </c>
      <c r="N9726">
        <v>12.6</v>
      </c>
      <c r="P9726" cm="1">
        <f t="array" ref="P9726">IF(Q9726&gt;0,INDEX(Q9726:Q31450,MATCH(TRUE,INDEX(Q9726:Q31450="",,),0)-1),"")</f>
        <v>6</v>
      </c>
      <c r="Q9726">
        <f t="shared" si="168"/>
        <v>2</v>
      </c>
      <c r="R9726">
        <f t="shared" si="167"/>
        <v>0</v>
      </c>
    </row>
    <row r="9727" spans="1:18" x14ac:dyDescent="0.3">
      <c r="A9727" t="s">
        <v>603</v>
      </c>
      <c r="B9727" s="1">
        <v>38341</v>
      </c>
      <c r="C9727" t="s">
        <v>16</v>
      </c>
      <c r="D9727" t="s">
        <v>725</v>
      </c>
      <c r="E9727" t="s">
        <v>726</v>
      </c>
      <c r="G9727" t="s">
        <v>19</v>
      </c>
      <c r="H9727" t="s">
        <v>25</v>
      </c>
      <c r="I9727" t="s">
        <v>26</v>
      </c>
      <c r="J9727" t="s">
        <v>27</v>
      </c>
      <c r="K9727">
        <v>478</v>
      </c>
      <c r="L9727">
        <v>20</v>
      </c>
      <c r="M9727" t="s">
        <v>518</v>
      </c>
      <c r="N9727">
        <v>20</v>
      </c>
      <c r="P9727" cm="1">
        <f t="array" ref="P9727">IF(Q9727&gt;0,INDEX(Q9727:Q31451,MATCH(TRUE,INDEX(Q9727:Q31451="",,),0)-1),"")</f>
        <v>6</v>
      </c>
      <c r="Q9727">
        <f t="shared" si="168"/>
        <v>2</v>
      </c>
      <c r="R9727">
        <f t="shared" si="167"/>
        <v>0</v>
      </c>
    </row>
    <row r="9728" spans="1:18" x14ac:dyDescent="0.3">
      <c r="A9728" t="s">
        <v>603</v>
      </c>
      <c r="B9728" s="1">
        <v>38341</v>
      </c>
      <c r="C9728" t="s">
        <v>16</v>
      </c>
      <c r="D9728" t="s">
        <v>725</v>
      </c>
      <c r="E9728" t="s">
        <v>726</v>
      </c>
      <c r="G9728" s="6" t="s">
        <v>29</v>
      </c>
      <c r="H9728" t="s">
        <v>25</v>
      </c>
      <c r="I9728" t="s">
        <v>21</v>
      </c>
      <c r="J9728" t="s">
        <v>22</v>
      </c>
      <c r="K9728">
        <v>22</v>
      </c>
      <c r="L9728">
        <v>60</v>
      </c>
      <c r="M9728" t="s">
        <v>518</v>
      </c>
      <c r="N9728">
        <v>60</v>
      </c>
      <c r="P9728" cm="1">
        <f t="array" ref="P9728">IF(Q9728&gt;0,INDEX(Q9728:Q31452,MATCH(TRUE,INDEX(Q9728:Q31452="",,),0)-1),"")</f>
        <v>6</v>
      </c>
      <c r="Q9728">
        <f t="shared" si="168"/>
        <v>2</v>
      </c>
      <c r="R9728">
        <f t="shared" si="167"/>
        <v>0</v>
      </c>
    </row>
    <row r="9729" spans="1:18" x14ac:dyDescent="0.3">
      <c r="A9729" t="s">
        <v>603</v>
      </c>
      <c r="B9729" s="1">
        <v>38341</v>
      </c>
      <c r="C9729" t="s">
        <v>16</v>
      </c>
      <c r="D9729" t="s">
        <v>725</v>
      </c>
      <c r="E9729" t="s">
        <v>726</v>
      </c>
      <c r="G9729" s="6" t="s">
        <v>29</v>
      </c>
      <c r="H9729" t="s">
        <v>99</v>
      </c>
      <c r="I9729" t="s">
        <v>26</v>
      </c>
      <c r="J9729" t="s">
        <v>27</v>
      </c>
      <c r="K9729">
        <v>92</v>
      </c>
      <c r="L9729">
        <v>9.85</v>
      </c>
      <c r="M9729" t="s">
        <v>518</v>
      </c>
      <c r="N9729">
        <v>9.85</v>
      </c>
      <c r="P9729" cm="1">
        <f t="array" ref="P9729">IF(Q9729&gt;0,INDEX(Q9729:Q31453,MATCH(TRUE,INDEX(Q9729:Q31453="",,),0)-1),"")</f>
        <v>6</v>
      </c>
      <c r="Q9729">
        <f t="shared" si="168"/>
        <v>2</v>
      </c>
      <c r="R9729">
        <f t="shared" si="167"/>
        <v>0</v>
      </c>
    </row>
    <row r="9730" spans="1:18" x14ac:dyDescent="0.3">
      <c r="A9730" t="s">
        <v>603</v>
      </c>
      <c r="B9730" s="1">
        <v>38341</v>
      </c>
      <c r="C9730" t="s">
        <v>16</v>
      </c>
      <c r="D9730" t="s">
        <v>725</v>
      </c>
      <c r="E9730" t="s">
        <v>726</v>
      </c>
      <c r="G9730" s="6" t="s">
        <v>29</v>
      </c>
      <c r="H9730" t="s">
        <v>41</v>
      </c>
      <c r="I9730" t="s">
        <v>26</v>
      </c>
      <c r="J9730" t="s">
        <v>27</v>
      </c>
      <c r="K9730">
        <v>3</v>
      </c>
      <c r="L9730">
        <v>33.200000000000003</v>
      </c>
      <c r="M9730" t="s">
        <v>518</v>
      </c>
      <c r="N9730">
        <v>33.200000000000003</v>
      </c>
      <c r="P9730" cm="1">
        <f t="array" ref="P9730">IF(Q9730&gt;0,INDEX(Q9730:Q31454,MATCH(TRUE,INDEX(Q9730:Q31454="",,),0)-1),"")</f>
        <v>6</v>
      </c>
      <c r="Q9730">
        <f t="shared" si="168"/>
        <v>2</v>
      </c>
      <c r="R9730">
        <f t="shared" si="167"/>
        <v>0</v>
      </c>
    </row>
    <row r="9731" spans="1:18" x14ac:dyDescent="0.3">
      <c r="A9731" t="s">
        <v>603</v>
      </c>
      <c r="B9731" s="1">
        <v>38341</v>
      </c>
      <c r="C9731" t="s">
        <v>16</v>
      </c>
      <c r="D9731" t="s">
        <v>725</v>
      </c>
      <c r="E9731" t="s">
        <v>726</v>
      </c>
      <c r="G9731" t="s">
        <v>19</v>
      </c>
      <c r="H9731" t="s">
        <v>20</v>
      </c>
      <c r="I9731" t="s">
        <v>21</v>
      </c>
      <c r="J9731" t="s">
        <v>22</v>
      </c>
      <c r="K9731">
        <v>60</v>
      </c>
      <c r="L9731">
        <v>280</v>
      </c>
      <c r="M9731" t="s">
        <v>59</v>
      </c>
      <c r="N9731">
        <v>520</v>
      </c>
      <c r="P9731" cm="1">
        <f t="array" ref="P9731">IF(Q9731&gt;0,INDEX(Q9731:Q31455,MATCH(TRUE,INDEX(Q9731:Q31455="",,),0)-1),"")</f>
        <v>6</v>
      </c>
      <c r="Q9731">
        <f t="shared" si="168"/>
        <v>3</v>
      </c>
      <c r="R9731">
        <f t="shared" si="167"/>
        <v>0</v>
      </c>
    </row>
    <row r="9732" spans="1:18" x14ac:dyDescent="0.3">
      <c r="A9732" t="s">
        <v>603</v>
      </c>
      <c r="B9732" s="1">
        <v>38341</v>
      </c>
      <c r="C9732" t="s">
        <v>16</v>
      </c>
      <c r="D9732" t="s">
        <v>725</v>
      </c>
      <c r="E9732" t="s">
        <v>726</v>
      </c>
      <c r="G9732" t="s">
        <v>19</v>
      </c>
      <c r="H9732" t="s">
        <v>30</v>
      </c>
      <c r="I9732" t="s">
        <v>26</v>
      </c>
      <c r="J9732" t="s">
        <v>27</v>
      </c>
      <c r="K9732">
        <v>258</v>
      </c>
      <c r="L9732">
        <v>11</v>
      </c>
      <c r="M9732" t="s">
        <v>59</v>
      </c>
      <c r="N9732">
        <v>18</v>
      </c>
      <c r="P9732" cm="1">
        <f t="array" ref="P9732">IF(Q9732&gt;0,INDEX(Q9732:Q31456,MATCH(TRUE,INDEX(Q9732:Q31456="",,),0)-1),"")</f>
        <v>6</v>
      </c>
      <c r="Q9732">
        <f t="shared" si="168"/>
        <v>3</v>
      </c>
      <c r="R9732">
        <f t="shared" si="167"/>
        <v>0</v>
      </c>
    </row>
    <row r="9733" spans="1:18" x14ac:dyDescent="0.3">
      <c r="A9733" t="s">
        <v>603</v>
      </c>
      <c r="B9733" s="1">
        <v>38341</v>
      </c>
      <c r="C9733" t="s">
        <v>16</v>
      </c>
      <c r="D9733" t="s">
        <v>725</v>
      </c>
      <c r="E9733" t="s">
        <v>726</v>
      </c>
      <c r="G9733" t="s">
        <v>19</v>
      </c>
      <c r="H9733" t="s">
        <v>20</v>
      </c>
      <c r="I9733" t="s">
        <v>26</v>
      </c>
      <c r="J9733" t="s">
        <v>27</v>
      </c>
      <c r="K9733">
        <v>309</v>
      </c>
      <c r="L9733">
        <v>12.6</v>
      </c>
      <c r="M9733" t="s">
        <v>59</v>
      </c>
      <c r="N9733">
        <v>15</v>
      </c>
      <c r="P9733" cm="1">
        <f t="array" ref="P9733">IF(Q9733&gt;0,INDEX(Q9733:Q31457,MATCH(TRUE,INDEX(Q9733:Q31457="",,),0)-1),"")</f>
        <v>6</v>
      </c>
      <c r="Q9733">
        <f t="shared" si="168"/>
        <v>3</v>
      </c>
      <c r="R9733">
        <f t="shared" si="167"/>
        <v>0</v>
      </c>
    </row>
    <row r="9734" spans="1:18" x14ac:dyDescent="0.3">
      <c r="A9734" t="s">
        <v>603</v>
      </c>
      <c r="B9734" s="1">
        <v>38341</v>
      </c>
      <c r="C9734" t="s">
        <v>16</v>
      </c>
      <c r="D9734" t="s">
        <v>725</v>
      </c>
      <c r="E9734" t="s">
        <v>726</v>
      </c>
      <c r="G9734" t="s">
        <v>19</v>
      </c>
      <c r="H9734" t="s">
        <v>25</v>
      </c>
      <c r="I9734" t="s">
        <v>26</v>
      </c>
      <c r="J9734" t="s">
        <v>27</v>
      </c>
      <c r="K9734">
        <v>478</v>
      </c>
      <c r="L9734">
        <v>20</v>
      </c>
      <c r="M9734" t="s">
        <v>59</v>
      </c>
      <c r="N9734">
        <v>25</v>
      </c>
      <c r="P9734" cm="1">
        <f t="array" ref="P9734">IF(Q9734&gt;0,INDEX(Q9734:Q31458,MATCH(TRUE,INDEX(Q9734:Q31458="",,),0)-1),"")</f>
        <v>6</v>
      </c>
      <c r="Q9734">
        <f t="shared" si="168"/>
        <v>3</v>
      </c>
      <c r="R9734">
        <f t="shared" si="167"/>
        <v>0</v>
      </c>
    </row>
    <row r="9735" spans="1:18" x14ac:dyDescent="0.3">
      <c r="A9735" t="s">
        <v>603</v>
      </c>
      <c r="B9735" s="1">
        <v>38341</v>
      </c>
      <c r="C9735" t="s">
        <v>16</v>
      </c>
      <c r="D9735" t="s">
        <v>725</v>
      </c>
      <c r="E9735" t="s">
        <v>726</v>
      </c>
      <c r="G9735" s="6" t="s">
        <v>29</v>
      </c>
      <c r="H9735" t="s">
        <v>25</v>
      </c>
      <c r="I9735" t="s">
        <v>21</v>
      </c>
      <c r="J9735" t="s">
        <v>22</v>
      </c>
      <c r="K9735">
        <v>22</v>
      </c>
      <c r="L9735">
        <v>60</v>
      </c>
      <c r="M9735" t="s">
        <v>59</v>
      </c>
      <c r="N9735">
        <v>60</v>
      </c>
      <c r="P9735" cm="1">
        <f t="array" ref="P9735">IF(Q9735&gt;0,INDEX(Q9735:Q31459,MATCH(TRUE,INDEX(Q9735:Q31459="",,),0)-1),"")</f>
        <v>6</v>
      </c>
      <c r="Q9735">
        <f t="shared" si="168"/>
        <v>3</v>
      </c>
      <c r="R9735">
        <f t="shared" si="167"/>
        <v>0</v>
      </c>
    </row>
    <row r="9736" spans="1:18" x14ac:dyDescent="0.3">
      <c r="A9736" t="s">
        <v>603</v>
      </c>
      <c r="B9736" s="1">
        <v>38341</v>
      </c>
      <c r="C9736" t="s">
        <v>16</v>
      </c>
      <c r="D9736" t="s">
        <v>725</v>
      </c>
      <c r="E9736" t="s">
        <v>726</v>
      </c>
      <c r="G9736" s="6" t="s">
        <v>29</v>
      </c>
      <c r="H9736" t="s">
        <v>99</v>
      </c>
      <c r="I9736" t="s">
        <v>26</v>
      </c>
      <c r="J9736" t="s">
        <v>27</v>
      </c>
      <c r="K9736">
        <v>92</v>
      </c>
      <c r="L9736">
        <v>9.85</v>
      </c>
      <c r="M9736" t="s">
        <v>59</v>
      </c>
      <c r="N9736">
        <v>9.85</v>
      </c>
      <c r="P9736" cm="1">
        <f t="array" ref="P9736">IF(Q9736&gt;0,INDEX(Q9736:Q31460,MATCH(TRUE,INDEX(Q9736:Q31460="",,),0)-1),"")</f>
        <v>6</v>
      </c>
      <c r="Q9736">
        <f t="shared" si="168"/>
        <v>3</v>
      </c>
      <c r="R9736">
        <f t="shared" si="167"/>
        <v>0</v>
      </c>
    </row>
    <row r="9737" spans="1:18" x14ac:dyDescent="0.3">
      <c r="A9737" t="s">
        <v>603</v>
      </c>
      <c r="B9737" s="1">
        <v>38341</v>
      </c>
      <c r="C9737" t="s">
        <v>16</v>
      </c>
      <c r="D9737" t="s">
        <v>725</v>
      </c>
      <c r="E9737" t="s">
        <v>726</v>
      </c>
      <c r="G9737" s="6" t="s">
        <v>29</v>
      </c>
      <c r="H9737" t="s">
        <v>41</v>
      </c>
      <c r="I9737" t="s">
        <v>26</v>
      </c>
      <c r="J9737" t="s">
        <v>27</v>
      </c>
      <c r="K9737">
        <v>3</v>
      </c>
      <c r="L9737">
        <v>33.200000000000003</v>
      </c>
      <c r="M9737" t="s">
        <v>59</v>
      </c>
      <c r="N9737">
        <v>33.200000000000003</v>
      </c>
      <c r="P9737" cm="1">
        <f t="array" ref="P9737">IF(Q9737&gt;0,INDEX(Q9737:Q31461,MATCH(TRUE,INDEX(Q9737:Q31461="",,),0)-1),"")</f>
        <v>6</v>
      </c>
      <c r="Q9737">
        <f t="shared" si="168"/>
        <v>3</v>
      </c>
      <c r="R9737">
        <f t="shared" si="167"/>
        <v>0</v>
      </c>
    </row>
    <row r="9738" spans="1:18" x14ac:dyDescent="0.3">
      <c r="A9738" t="s">
        <v>603</v>
      </c>
      <c r="B9738" s="1">
        <v>38341</v>
      </c>
      <c r="C9738" t="s">
        <v>16</v>
      </c>
      <c r="D9738" t="s">
        <v>725</v>
      </c>
      <c r="E9738" t="s">
        <v>726</v>
      </c>
      <c r="G9738" t="s">
        <v>19</v>
      </c>
      <c r="H9738" t="s">
        <v>20</v>
      </c>
      <c r="I9738" t="s">
        <v>21</v>
      </c>
      <c r="J9738" t="s">
        <v>22</v>
      </c>
      <c r="K9738">
        <v>60</v>
      </c>
      <c r="L9738">
        <v>280</v>
      </c>
      <c r="M9738" t="s">
        <v>484</v>
      </c>
      <c r="N9738">
        <v>554.15</v>
      </c>
      <c r="P9738" cm="1">
        <f t="array" ref="P9738">IF(Q9738&gt;0,INDEX(Q9738:Q31462,MATCH(TRUE,INDEX(Q9738:Q31462="",,),0)-1),"")</f>
        <v>6</v>
      </c>
      <c r="Q9738">
        <f t="shared" si="168"/>
        <v>4</v>
      </c>
      <c r="R9738">
        <f t="shared" si="167"/>
        <v>0</v>
      </c>
    </row>
    <row r="9739" spans="1:18" x14ac:dyDescent="0.3">
      <c r="A9739" t="s">
        <v>603</v>
      </c>
      <c r="B9739" s="1">
        <v>38341</v>
      </c>
      <c r="C9739" t="s">
        <v>16</v>
      </c>
      <c r="D9739" t="s">
        <v>725</v>
      </c>
      <c r="E9739" t="s">
        <v>726</v>
      </c>
      <c r="G9739" t="s">
        <v>19</v>
      </c>
      <c r="H9739" t="s">
        <v>30</v>
      </c>
      <c r="I9739" t="s">
        <v>26</v>
      </c>
      <c r="J9739" t="s">
        <v>27</v>
      </c>
      <c r="K9739">
        <v>258</v>
      </c>
      <c r="L9739">
        <v>11</v>
      </c>
      <c r="M9739" t="s">
        <v>484</v>
      </c>
      <c r="N9739">
        <v>11</v>
      </c>
      <c r="P9739" cm="1">
        <f t="array" ref="P9739">IF(Q9739&gt;0,INDEX(Q9739:Q31463,MATCH(TRUE,INDEX(Q9739:Q31463="",,),0)-1),"")</f>
        <v>6</v>
      </c>
      <c r="Q9739">
        <f t="shared" si="168"/>
        <v>4</v>
      </c>
      <c r="R9739">
        <f t="shared" si="167"/>
        <v>0</v>
      </c>
    </row>
    <row r="9740" spans="1:18" x14ac:dyDescent="0.3">
      <c r="A9740" t="s">
        <v>603</v>
      </c>
      <c r="B9740" s="1">
        <v>38341</v>
      </c>
      <c r="C9740" t="s">
        <v>16</v>
      </c>
      <c r="D9740" t="s">
        <v>725</v>
      </c>
      <c r="E9740" t="s">
        <v>726</v>
      </c>
      <c r="G9740" t="s">
        <v>19</v>
      </c>
      <c r="H9740" t="s">
        <v>20</v>
      </c>
      <c r="I9740" t="s">
        <v>26</v>
      </c>
      <c r="J9740" t="s">
        <v>27</v>
      </c>
      <c r="K9740">
        <v>309</v>
      </c>
      <c r="L9740">
        <v>12.6</v>
      </c>
      <c r="M9740" t="s">
        <v>484</v>
      </c>
      <c r="N9740">
        <v>12.6</v>
      </c>
      <c r="P9740" cm="1">
        <f t="array" ref="P9740">IF(Q9740&gt;0,INDEX(Q9740:Q31464,MATCH(TRUE,INDEX(Q9740:Q31464="",,),0)-1),"")</f>
        <v>6</v>
      </c>
      <c r="Q9740">
        <f t="shared" si="168"/>
        <v>4</v>
      </c>
      <c r="R9740">
        <f t="shared" si="167"/>
        <v>0</v>
      </c>
    </row>
    <row r="9741" spans="1:18" x14ac:dyDescent="0.3">
      <c r="A9741" t="s">
        <v>603</v>
      </c>
      <c r="B9741" s="1">
        <v>38341</v>
      </c>
      <c r="C9741" t="s">
        <v>16</v>
      </c>
      <c r="D9741" t="s">
        <v>725</v>
      </c>
      <c r="E9741" t="s">
        <v>726</v>
      </c>
      <c r="G9741" t="s">
        <v>19</v>
      </c>
      <c r="H9741" t="s">
        <v>25</v>
      </c>
      <c r="I9741" t="s">
        <v>26</v>
      </c>
      <c r="J9741" t="s">
        <v>27</v>
      </c>
      <c r="K9741">
        <v>478</v>
      </c>
      <c r="L9741">
        <v>20</v>
      </c>
      <c r="M9741" t="s">
        <v>484</v>
      </c>
      <c r="N9741">
        <v>20</v>
      </c>
      <c r="P9741" cm="1">
        <f t="array" ref="P9741">IF(Q9741&gt;0,INDEX(Q9741:Q31465,MATCH(TRUE,INDEX(Q9741:Q31465="",,),0)-1),"")</f>
        <v>6</v>
      </c>
      <c r="Q9741">
        <f t="shared" si="168"/>
        <v>4</v>
      </c>
      <c r="R9741">
        <f t="shared" si="167"/>
        <v>0</v>
      </c>
    </row>
    <row r="9742" spans="1:18" x14ac:dyDescent="0.3">
      <c r="A9742" t="s">
        <v>603</v>
      </c>
      <c r="B9742" s="1">
        <v>38341</v>
      </c>
      <c r="C9742" t="s">
        <v>16</v>
      </c>
      <c r="D9742" t="s">
        <v>725</v>
      </c>
      <c r="E9742" t="s">
        <v>726</v>
      </c>
      <c r="G9742" s="6" t="s">
        <v>29</v>
      </c>
      <c r="H9742" t="s">
        <v>25</v>
      </c>
      <c r="I9742" t="s">
        <v>21</v>
      </c>
      <c r="J9742" t="s">
        <v>22</v>
      </c>
      <c r="K9742">
        <v>22</v>
      </c>
      <c r="L9742">
        <v>60</v>
      </c>
      <c r="M9742" t="s">
        <v>484</v>
      </c>
      <c r="N9742">
        <v>60</v>
      </c>
      <c r="P9742" cm="1">
        <f t="array" ref="P9742">IF(Q9742&gt;0,INDEX(Q9742:Q31466,MATCH(TRUE,INDEX(Q9742:Q31466="",,),0)-1),"")</f>
        <v>6</v>
      </c>
      <c r="Q9742">
        <f t="shared" si="168"/>
        <v>4</v>
      </c>
      <c r="R9742">
        <f t="shared" si="167"/>
        <v>0</v>
      </c>
    </row>
    <row r="9743" spans="1:18" x14ac:dyDescent="0.3">
      <c r="A9743" t="s">
        <v>603</v>
      </c>
      <c r="B9743" s="1">
        <v>38341</v>
      </c>
      <c r="C9743" t="s">
        <v>16</v>
      </c>
      <c r="D9743" t="s">
        <v>725</v>
      </c>
      <c r="E9743" t="s">
        <v>726</v>
      </c>
      <c r="G9743" s="6" t="s">
        <v>29</v>
      </c>
      <c r="H9743" t="s">
        <v>99</v>
      </c>
      <c r="I9743" t="s">
        <v>26</v>
      </c>
      <c r="J9743" t="s">
        <v>27</v>
      </c>
      <c r="K9743">
        <v>92</v>
      </c>
      <c r="L9743">
        <v>9.85</v>
      </c>
      <c r="M9743" t="s">
        <v>484</v>
      </c>
      <c r="N9743">
        <v>9.85</v>
      </c>
      <c r="P9743" cm="1">
        <f t="array" ref="P9743">IF(Q9743&gt;0,INDEX(Q9743:Q31467,MATCH(TRUE,INDEX(Q9743:Q31467="",,),0)-1),"")</f>
        <v>6</v>
      </c>
      <c r="Q9743">
        <f t="shared" si="168"/>
        <v>4</v>
      </c>
      <c r="R9743">
        <f t="shared" si="167"/>
        <v>0</v>
      </c>
    </row>
    <row r="9744" spans="1:18" x14ac:dyDescent="0.3">
      <c r="A9744" t="s">
        <v>603</v>
      </c>
      <c r="B9744" s="1">
        <v>38341</v>
      </c>
      <c r="C9744" t="s">
        <v>16</v>
      </c>
      <c r="D9744" t="s">
        <v>725</v>
      </c>
      <c r="E9744" t="s">
        <v>726</v>
      </c>
      <c r="G9744" s="6" t="s">
        <v>29</v>
      </c>
      <c r="H9744" t="s">
        <v>41</v>
      </c>
      <c r="I9744" t="s">
        <v>26</v>
      </c>
      <c r="J9744" t="s">
        <v>27</v>
      </c>
      <c r="K9744">
        <v>3</v>
      </c>
      <c r="L9744">
        <v>33.200000000000003</v>
      </c>
      <c r="M9744" t="s">
        <v>484</v>
      </c>
      <c r="N9744">
        <v>33.200000000000003</v>
      </c>
      <c r="P9744" cm="1">
        <f t="array" ref="P9744">IF(Q9744&gt;0,INDEX(Q9744:Q31468,MATCH(TRUE,INDEX(Q9744:Q31468="",,),0)-1),"")</f>
        <v>6</v>
      </c>
      <c r="Q9744">
        <f t="shared" si="168"/>
        <v>4</v>
      </c>
      <c r="R9744">
        <f t="shared" si="167"/>
        <v>0</v>
      </c>
    </row>
    <row r="9745" spans="1:18" x14ac:dyDescent="0.3">
      <c r="A9745" t="s">
        <v>603</v>
      </c>
      <c r="B9745" s="1">
        <v>38341</v>
      </c>
      <c r="C9745" t="s">
        <v>16</v>
      </c>
      <c r="D9745" t="s">
        <v>725</v>
      </c>
      <c r="E9745" t="s">
        <v>726</v>
      </c>
      <c r="G9745" t="s">
        <v>19</v>
      </c>
      <c r="H9745" t="s">
        <v>20</v>
      </c>
      <c r="I9745" t="s">
        <v>21</v>
      </c>
      <c r="J9745" t="s">
        <v>22</v>
      </c>
      <c r="K9745">
        <v>60</v>
      </c>
      <c r="L9745">
        <v>280</v>
      </c>
      <c r="M9745" t="s">
        <v>31</v>
      </c>
      <c r="N9745">
        <v>522.21</v>
      </c>
      <c r="P9745" cm="1">
        <f t="array" ref="P9745">IF(Q9745&gt;0,INDEX(Q9745:Q31469,MATCH(TRUE,INDEX(Q9745:Q31469="",,),0)-1),"")</f>
        <v>6</v>
      </c>
      <c r="Q9745">
        <f t="shared" si="168"/>
        <v>5</v>
      </c>
      <c r="R9745">
        <f t="shared" si="167"/>
        <v>0</v>
      </c>
    </row>
    <row r="9746" spans="1:18" x14ac:dyDescent="0.3">
      <c r="A9746" t="s">
        <v>603</v>
      </c>
      <c r="B9746" s="1">
        <v>38341</v>
      </c>
      <c r="C9746" t="s">
        <v>16</v>
      </c>
      <c r="D9746" t="s">
        <v>725</v>
      </c>
      <c r="E9746" t="s">
        <v>726</v>
      </c>
      <c r="G9746" t="s">
        <v>19</v>
      </c>
      <c r="H9746" t="s">
        <v>30</v>
      </c>
      <c r="I9746" t="s">
        <v>26</v>
      </c>
      <c r="J9746" t="s">
        <v>27</v>
      </c>
      <c r="K9746">
        <v>258</v>
      </c>
      <c r="L9746">
        <v>11</v>
      </c>
      <c r="M9746" t="s">
        <v>31</v>
      </c>
      <c r="N9746">
        <v>11</v>
      </c>
      <c r="P9746" cm="1">
        <f t="array" ref="P9746">IF(Q9746&gt;0,INDEX(Q9746:Q31470,MATCH(TRUE,INDEX(Q9746:Q31470="",,),0)-1),"")</f>
        <v>6</v>
      </c>
      <c r="Q9746">
        <f t="shared" si="168"/>
        <v>5</v>
      </c>
      <c r="R9746">
        <f t="shared" si="167"/>
        <v>0</v>
      </c>
    </row>
    <row r="9747" spans="1:18" x14ac:dyDescent="0.3">
      <c r="A9747" t="s">
        <v>603</v>
      </c>
      <c r="B9747" s="1">
        <v>38341</v>
      </c>
      <c r="C9747" t="s">
        <v>16</v>
      </c>
      <c r="D9747" t="s">
        <v>725</v>
      </c>
      <c r="E9747" t="s">
        <v>726</v>
      </c>
      <c r="G9747" t="s">
        <v>19</v>
      </c>
      <c r="H9747" t="s">
        <v>20</v>
      </c>
      <c r="I9747" t="s">
        <v>26</v>
      </c>
      <c r="J9747" t="s">
        <v>27</v>
      </c>
      <c r="K9747">
        <v>309</v>
      </c>
      <c r="L9747">
        <v>12.6</v>
      </c>
      <c r="M9747" t="s">
        <v>31</v>
      </c>
      <c r="N9747">
        <v>12.6</v>
      </c>
      <c r="P9747" cm="1">
        <f t="array" ref="P9747">IF(Q9747&gt;0,INDEX(Q9747:Q31471,MATCH(TRUE,INDEX(Q9747:Q31471="",,),0)-1),"")</f>
        <v>6</v>
      </c>
      <c r="Q9747">
        <f t="shared" si="168"/>
        <v>5</v>
      </c>
      <c r="R9747">
        <f t="shared" si="167"/>
        <v>0</v>
      </c>
    </row>
    <row r="9748" spans="1:18" x14ac:dyDescent="0.3">
      <c r="A9748" t="s">
        <v>603</v>
      </c>
      <c r="B9748" s="1">
        <v>38341</v>
      </c>
      <c r="C9748" t="s">
        <v>16</v>
      </c>
      <c r="D9748" t="s">
        <v>725</v>
      </c>
      <c r="E9748" t="s">
        <v>726</v>
      </c>
      <c r="G9748" t="s">
        <v>19</v>
      </c>
      <c r="H9748" t="s">
        <v>25</v>
      </c>
      <c r="I9748" t="s">
        <v>26</v>
      </c>
      <c r="J9748" t="s">
        <v>27</v>
      </c>
      <c r="K9748">
        <v>478</v>
      </c>
      <c r="L9748">
        <v>20</v>
      </c>
      <c r="M9748" t="s">
        <v>31</v>
      </c>
      <c r="N9748">
        <v>20</v>
      </c>
      <c r="P9748" cm="1">
        <f t="array" ref="P9748">IF(Q9748&gt;0,INDEX(Q9748:Q31472,MATCH(TRUE,INDEX(Q9748:Q31472="",,),0)-1),"")</f>
        <v>6</v>
      </c>
      <c r="Q9748">
        <f t="shared" si="168"/>
        <v>5</v>
      </c>
      <c r="R9748">
        <f t="shared" si="167"/>
        <v>0</v>
      </c>
    </row>
    <row r="9749" spans="1:18" x14ac:dyDescent="0.3">
      <c r="A9749" t="s">
        <v>603</v>
      </c>
      <c r="B9749" s="1">
        <v>38341</v>
      </c>
      <c r="C9749" t="s">
        <v>16</v>
      </c>
      <c r="D9749" t="s">
        <v>725</v>
      </c>
      <c r="E9749" t="s">
        <v>726</v>
      </c>
      <c r="G9749" s="6" t="s">
        <v>29</v>
      </c>
      <c r="H9749" t="s">
        <v>25</v>
      </c>
      <c r="I9749" t="s">
        <v>21</v>
      </c>
      <c r="J9749" t="s">
        <v>22</v>
      </c>
      <c r="K9749">
        <v>22</v>
      </c>
      <c r="L9749">
        <v>60</v>
      </c>
      <c r="M9749" t="s">
        <v>31</v>
      </c>
      <c r="N9749">
        <v>60</v>
      </c>
      <c r="P9749" cm="1">
        <f t="array" ref="P9749">IF(Q9749&gt;0,INDEX(Q9749:Q31473,MATCH(TRUE,INDEX(Q9749:Q31473="",,),0)-1),"")</f>
        <v>6</v>
      </c>
      <c r="Q9749">
        <f t="shared" si="168"/>
        <v>5</v>
      </c>
      <c r="R9749">
        <f t="shared" si="167"/>
        <v>0</v>
      </c>
    </row>
    <row r="9750" spans="1:18" x14ac:dyDescent="0.3">
      <c r="A9750" t="s">
        <v>603</v>
      </c>
      <c r="B9750" s="1">
        <v>38341</v>
      </c>
      <c r="C9750" t="s">
        <v>16</v>
      </c>
      <c r="D9750" t="s">
        <v>725</v>
      </c>
      <c r="E9750" t="s">
        <v>726</v>
      </c>
      <c r="G9750" s="6" t="s">
        <v>29</v>
      </c>
      <c r="H9750" t="s">
        <v>99</v>
      </c>
      <c r="I9750" t="s">
        <v>26</v>
      </c>
      <c r="J9750" t="s">
        <v>27</v>
      </c>
      <c r="K9750">
        <v>92</v>
      </c>
      <c r="L9750">
        <v>9.85</v>
      </c>
      <c r="M9750" t="s">
        <v>31</v>
      </c>
      <c r="N9750">
        <v>9.85</v>
      </c>
      <c r="P9750" cm="1">
        <f t="array" ref="P9750">IF(Q9750&gt;0,INDEX(Q9750:Q31474,MATCH(TRUE,INDEX(Q9750:Q31474="",,),0)-1),"")</f>
        <v>6</v>
      </c>
      <c r="Q9750">
        <f t="shared" si="168"/>
        <v>5</v>
      </c>
      <c r="R9750">
        <f t="shared" si="167"/>
        <v>0</v>
      </c>
    </row>
    <row r="9751" spans="1:18" x14ac:dyDescent="0.3">
      <c r="A9751" t="s">
        <v>603</v>
      </c>
      <c r="B9751" s="1">
        <v>38341</v>
      </c>
      <c r="C9751" t="s">
        <v>16</v>
      </c>
      <c r="D9751" t="s">
        <v>725</v>
      </c>
      <c r="E9751" t="s">
        <v>726</v>
      </c>
      <c r="G9751" s="6" t="s">
        <v>29</v>
      </c>
      <c r="H9751" t="s">
        <v>41</v>
      </c>
      <c r="I9751" t="s">
        <v>26</v>
      </c>
      <c r="J9751" t="s">
        <v>27</v>
      </c>
      <c r="K9751">
        <v>3</v>
      </c>
      <c r="L9751">
        <v>33.200000000000003</v>
      </c>
      <c r="M9751" t="s">
        <v>31</v>
      </c>
      <c r="N9751">
        <v>33.200000000000003</v>
      </c>
      <c r="P9751" cm="1">
        <f t="array" ref="P9751">IF(Q9751&gt;0,INDEX(Q9751:Q31475,MATCH(TRUE,INDEX(Q9751:Q31475="",,),0)-1),"")</f>
        <v>6</v>
      </c>
      <c r="Q9751">
        <f t="shared" si="168"/>
        <v>5</v>
      </c>
      <c r="R9751">
        <f t="shared" si="167"/>
        <v>0</v>
      </c>
    </row>
    <row r="9752" spans="1:18" x14ac:dyDescent="0.3">
      <c r="A9752" t="s">
        <v>603</v>
      </c>
      <c r="B9752" s="1">
        <v>38341</v>
      </c>
      <c r="C9752" t="s">
        <v>16</v>
      </c>
      <c r="D9752" t="s">
        <v>725</v>
      </c>
      <c r="E9752" t="s">
        <v>726</v>
      </c>
      <c r="G9752" t="s">
        <v>19</v>
      </c>
      <c r="H9752" t="s">
        <v>20</v>
      </c>
      <c r="I9752" t="s">
        <v>21</v>
      </c>
      <c r="J9752" t="s">
        <v>22</v>
      </c>
      <c r="K9752">
        <v>60</v>
      </c>
      <c r="L9752">
        <v>280</v>
      </c>
      <c r="M9752" t="s">
        <v>86</v>
      </c>
      <c r="N9752">
        <v>510.58</v>
      </c>
      <c r="P9752" cm="1">
        <f t="array" ref="P9752">IF(Q9752&gt;0,INDEX(Q9752:Q31476,MATCH(TRUE,INDEX(Q9752:Q31476="",,),0)-1),"")</f>
        <v>6</v>
      </c>
      <c r="Q9752">
        <f t="shared" si="168"/>
        <v>6</v>
      </c>
      <c r="R9752">
        <f t="shared" si="167"/>
        <v>0</v>
      </c>
    </row>
    <row r="9753" spans="1:18" x14ac:dyDescent="0.3">
      <c r="A9753" t="s">
        <v>603</v>
      </c>
      <c r="B9753" s="1">
        <v>38341</v>
      </c>
      <c r="C9753" t="s">
        <v>16</v>
      </c>
      <c r="D9753" t="s">
        <v>725</v>
      </c>
      <c r="E9753" t="s">
        <v>726</v>
      </c>
      <c r="G9753" t="s">
        <v>19</v>
      </c>
      <c r="H9753" t="s">
        <v>30</v>
      </c>
      <c r="I9753" t="s">
        <v>26</v>
      </c>
      <c r="J9753" t="s">
        <v>27</v>
      </c>
      <c r="K9753">
        <v>258</v>
      </c>
      <c r="L9753">
        <v>11</v>
      </c>
      <c r="M9753" t="s">
        <v>86</v>
      </c>
      <c r="N9753">
        <v>11</v>
      </c>
      <c r="P9753" cm="1">
        <f t="array" ref="P9753">IF(Q9753&gt;0,INDEX(Q9753:Q31477,MATCH(TRUE,INDEX(Q9753:Q31477="",,),0)-1),"")</f>
        <v>6</v>
      </c>
      <c r="Q9753">
        <f t="shared" si="168"/>
        <v>6</v>
      </c>
      <c r="R9753">
        <f t="shared" si="167"/>
        <v>0</v>
      </c>
    </row>
    <row r="9754" spans="1:18" x14ac:dyDescent="0.3">
      <c r="A9754" t="s">
        <v>603</v>
      </c>
      <c r="B9754" s="1">
        <v>38341</v>
      </c>
      <c r="C9754" t="s">
        <v>16</v>
      </c>
      <c r="D9754" t="s">
        <v>725</v>
      </c>
      <c r="E9754" t="s">
        <v>726</v>
      </c>
      <c r="G9754" t="s">
        <v>19</v>
      </c>
      <c r="H9754" t="s">
        <v>20</v>
      </c>
      <c r="I9754" t="s">
        <v>26</v>
      </c>
      <c r="J9754" t="s">
        <v>27</v>
      </c>
      <c r="K9754">
        <v>309</v>
      </c>
      <c r="L9754">
        <v>12.6</v>
      </c>
      <c r="M9754" t="s">
        <v>86</v>
      </c>
      <c r="N9754">
        <v>12.6</v>
      </c>
      <c r="P9754" cm="1">
        <f t="array" ref="P9754">IF(Q9754&gt;0,INDEX(Q9754:Q31478,MATCH(TRUE,INDEX(Q9754:Q31478="",,),0)-1),"")</f>
        <v>6</v>
      </c>
      <c r="Q9754">
        <f t="shared" si="168"/>
        <v>6</v>
      </c>
      <c r="R9754">
        <f t="shared" si="167"/>
        <v>0</v>
      </c>
    </row>
    <row r="9755" spans="1:18" x14ac:dyDescent="0.3">
      <c r="A9755" t="s">
        <v>603</v>
      </c>
      <c r="B9755" s="1">
        <v>38341</v>
      </c>
      <c r="C9755" t="s">
        <v>16</v>
      </c>
      <c r="D9755" t="s">
        <v>725</v>
      </c>
      <c r="E9755" t="s">
        <v>726</v>
      </c>
      <c r="G9755" t="s">
        <v>19</v>
      </c>
      <c r="H9755" t="s">
        <v>25</v>
      </c>
      <c r="I9755" t="s">
        <v>26</v>
      </c>
      <c r="J9755" t="s">
        <v>27</v>
      </c>
      <c r="K9755">
        <v>478</v>
      </c>
      <c r="L9755">
        <v>20</v>
      </c>
      <c r="M9755" t="s">
        <v>86</v>
      </c>
      <c r="N9755">
        <v>20</v>
      </c>
      <c r="P9755" cm="1">
        <f t="array" ref="P9755">IF(Q9755&gt;0,INDEX(Q9755:Q31479,MATCH(TRUE,INDEX(Q9755:Q31479="",,),0)-1),"")</f>
        <v>6</v>
      </c>
      <c r="Q9755">
        <f t="shared" si="168"/>
        <v>6</v>
      </c>
      <c r="R9755">
        <f t="shared" si="167"/>
        <v>0</v>
      </c>
    </row>
    <row r="9756" spans="1:18" x14ac:dyDescent="0.3">
      <c r="A9756" t="s">
        <v>603</v>
      </c>
      <c r="B9756" s="1">
        <v>38341</v>
      </c>
      <c r="C9756" t="s">
        <v>16</v>
      </c>
      <c r="D9756" t="s">
        <v>725</v>
      </c>
      <c r="E9756" t="s">
        <v>726</v>
      </c>
      <c r="G9756" s="6" t="s">
        <v>29</v>
      </c>
      <c r="H9756" t="s">
        <v>25</v>
      </c>
      <c r="I9756" t="s">
        <v>21</v>
      </c>
      <c r="J9756" t="s">
        <v>22</v>
      </c>
      <c r="K9756">
        <v>22</v>
      </c>
      <c r="L9756">
        <v>60</v>
      </c>
      <c r="M9756" t="s">
        <v>86</v>
      </c>
      <c r="N9756">
        <v>60</v>
      </c>
      <c r="P9756" cm="1">
        <f t="array" ref="P9756">IF(Q9756&gt;0,INDEX(Q9756:Q31480,MATCH(TRUE,INDEX(Q9756:Q31480="",,),0)-1),"")</f>
        <v>6</v>
      </c>
      <c r="Q9756">
        <f t="shared" si="168"/>
        <v>6</v>
      </c>
      <c r="R9756">
        <f t="shared" si="167"/>
        <v>0</v>
      </c>
    </row>
    <row r="9757" spans="1:18" x14ac:dyDescent="0.3">
      <c r="A9757" t="s">
        <v>603</v>
      </c>
      <c r="B9757" s="1">
        <v>38341</v>
      </c>
      <c r="C9757" t="s">
        <v>16</v>
      </c>
      <c r="D9757" t="s">
        <v>725</v>
      </c>
      <c r="E9757" t="s">
        <v>726</v>
      </c>
      <c r="G9757" s="6" t="s">
        <v>29</v>
      </c>
      <c r="H9757" t="s">
        <v>99</v>
      </c>
      <c r="I9757" t="s">
        <v>26</v>
      </c>
      <c r="J9757" t="s">
        <v>27</v>
      </c>
      <c r="K9757">
        <v>92</v>
      </c>
      <c r="L9757">
        <v>9.85</v>
      </c>
      <c r="M9757" t="s">
        <v>86</v>
      </c>
      <c r="N9757">
        <v>9.85</v>
      </c>
      <c r="P9757" cm="1">
        <f t="array" ref="P9757">IF(Q9757&gt;0,INDEX(Q9757:Q31481,MATCH(TRUE,INDEX(Q9757:Q31481="",,),0)-1),"")</f>
        <v>6</v>
      </c>
      <c r="Q9757">
        <f t="shared" si="168"/>
        <v>6</v>
      </c>
      <c r="R9757">
        <f t="shared" si="167"/>
        <v>0</v>
      </c>
    </row>
    <row r="9758" spans="1:18" x14ac:dyDescent="0.3">
      <c r="A9758" t="s">
        <v>603</v>
      </c>
      <c r="B9758" s="1">
        <v>38341</v>
      </c>
      <c r="C9758" t="s">
        <v>16</v>
      </c>
      <c r="D9758" t="s">
        <v>725</v>
      </c>
      <c r="E9758" t="s">
        <v>726</v>
      </c>
      <c r="G9758" s="6" t="s">
        <v>29</v>
      </c>
      <c r="H9758" t="s">
        <v>41</v>
      </c>
      <c r="I9758" t="s">
        <v>26</v>
      </c>
      <c r="J9758" t="s">
        <v>27</v>
      </c>
      <c r="K9758">
        <v>3</v>
      </c>
      <c r="L9758">
        <v>33.200000000000003</v>
      </c>
      <c r="M9758" t="s">
        <v>86</v>
      </c>
      <c r="N9758">
        <v>33.200000000000003</v>
      </c>
      <c r="P9758" cm="1">
        <f t="array" ref="P9758">IF(Q9758&gt;0,INDEX(Q9758:Q31482,MATCH(TRUE,INDEX(Q9758:Q31482="",,),0)-1),"")</f>
        <v>6</v>
      </c>
      <c r="Q9758">
        <f t="shared" si="168"/>
        <v>6</v>
      </c>
      <c r="R9758">
        <f t="shared" si="167"/>
        <v>0</v>
      </c>
    </row>
    <row r="9759" spans="1:18" x14ac:dyDescent="0.3">
      <c r="P9759" t="str" cm="1">
        <f t="array" ref="P9759">IF(Q9759&gt;0,INDEX(Q9759:Q31483,MATCH(TRUE,INDEX(Q9759:Q31483="",,),0)-1),"")</f>
        <v/>
      </c>
      <c r="R9759" t="str">
        <f t="shared" si="167"/>
        <v/>
      </c>
    </row>
    <row r="9760" spans="1:18" x14ac:dyDescent="0.3">
      <c r="A9760" t="s">
        <v>603</v>
      </c>
      <c r="B9760" s="1">
        <v>38341</v>
      </c>
      <c r="C9760" t="s">
        <v>16</v>
      </c>
      <c r="D9760" t="s">
        <v>727</v>
      </c>
      <c r="E9760" t="s">
        <v>728</v>
      </c>
      <c r="G9760" t="s">
        <v>19</v>
      </c>
      <c r="H9760" t="s">
        <v>30</v>
      </c>
      <c r="I9760" t="s">
        <v>26</v>
      </c>
      <c r="J9760" t="s">
        <v>27</v>
      </c>
      <c r="K9760">
        <v>157</v>
      </c>
      <c r="L9760">
        <v>10.7</v>
      </c>
      <c r="M9760" t="s">
        <v>177</v>
      </c>
      <c r="N9760">
        <v>10.7</v>
      </c>
      <c r="O9760" t="s">
        <v>24</v>
      </c>
      <c r="P9760" cm="1">
        <f t="array" ref="P9760">IF(Q9760&gt;0,INDEX(Q9760:Q31484,MATCH(TRUE,INDEX(Q9760:Q31484="",,),0)-1),"")</f>
        <v>5</v>
      </c>
      <c r="Q9760">
        <f>INT((ROW()-9760)/4)+1</f>
        <v>1</v>
      </c>
      <c r="R9760">
        <f t="shared" si="167"/>
        <v>0</v>
      </c>
    </row>
    <row r="9761" spans="1:18" x14ac:dyDescent="0.3">
      <c r="A9761" t="s">
        <v>603</v>
      </c>
      <c r="B9761" s="1">
        <v>38341</v>
      </c>
      <c r="C9761" t="s">
        <v>16</v>
      </c>
      <c r="D9761" t="s">
        <v>727</v>
      </c>
      <c r="E9761" t="s">
        <v>728</v>
      </c>
      <c r="G9761" t="s">
        <v>19</v>
      </c>
      <c r="H9761" t="s">
        <v>25</v>
      </c>
      <c r="I9761" t="s">
        <v>26</v>
      </c>
      <c r="J9761" t="s">
        <v>27</v>
      </c>
      <c r="K9761">
        <v>571</v>
      </c>
      <c r="L9761">
        <v>21.4</v>
      </c>
      <c r="M9761" t="s">
        <v>177</v>
      </c>
      <c r="N9761">
        <v>71</v>
      </c>
      <c r="O9761" t="s">
        <v>24</v>
      </c>
      <c r="P9761" cm="1">
        <f t="array" ref="P9761">IF(Q9761&gt;0,INDEX(Q9761:Q31485,MATCH(TRUE,INDEX(Q9761:Q31485="",,),0)-1),"")</f>
        <v>5</v>
      </c>
      <c r="Q9761">
        <f t="shared" ref="Q9761:Q9779" si="169">INT((ROW()-9760)/4)+1</f>
        <v>1</v>
      </c>
      <c r="R9761">
        <f t="shared" si="167"/>
        <v>0</v>
      </c>
    </row>
    <row r="9762" spans="1:18" x14ac:dyDescent="0.3">
      <c r="A9762" t="s">
        <v>603</v>
      </c>
      <c r="B9762" s="1">
        <v>38341</v>
      </c>
      <c r="C9762" t="s">
        <v>16</v>
      </c>
      <c r="D9762" t="s">
        <v>727</v>
      </c>
      <c r="E9762" t="s">
        <v>728</v>
      </c>
      <c r="G9762" s="6" t="s">
        <v>29</v>
      </c>
      <c r="H9762" t="s">
        <v>25</v>
      </c>
      <c r="I9762" t="s">
        <v>21</v>
      </c>
      <c r="J9762" t="s">
        <v>22</v>
      </c>
      <c r="K9762">
        <v>21</v>
      </c>
      <c r="L9762">
        <v>61</v>
      </c>
      <c r="M9762" t="s">
        <v>177</v>
      </c>
      <c r="N9762">
        <v>61</v>
      </c>
      <c r="O9762" t="s">
        <v>24</v>
      </c>
      <c r="P9762" cm="1">
        <f t="array" ref="P9762">IF(Q9762&gt;0,INDEX(Q9762:Q31486,MATCH(TRUE,INDEX(Q9762:Q31486="",,),0)-1),"")</f>
        <v>5</v>
      </c>
      <c r="Q9762">
        <f t="shared" si="169"/>
        <v>1</v>
      </c>
      <c r="R9762">
        <f t="shared" si="167"/>
        <v>0</v>
      </c>
    </row>
    <row r="9763" spans="1:18" x14ac:dyDescent="0.3">
      <c r="A9763" t="s">
        <v>603</v>
      </c>
      <c r="B9763" s="1">
        <v>38341</v>
      </c>
      <c r="C9763" t="s">
        <v>16</v>
      </c>
      <c r="D9763" t="s">
        <v>727</v>
      </c>
      <c r="E9763" t="s">
        <v>728</v>
      </c>
      <c r="G9763" s="6" t="s">
        <v>29</v>
      </c>
      <c r="H9763" t="s">
        <v>53</v>
      </c>
      <c r="I9763" t="s">
        <v>26</v>
      </c>
      <c r="J9763" t="s">
        <v>27</v>
      </c>
      <c r="K9763">
        <v>49</v>
      </c>
      <c r="L9763">
        <v>20.399999999999999</v>
      </c>
      <c r="M9763" t="s">
        <v>177</v>
      </c>
      <c r="N9763">
        <v>20.399999999999999</v>
      </c>
      <c r="O9763" t="s">
        <v>24</v>
      </c>
      <c r="P9763" cm="1">
        <f t="array" ref="P9763">IF(Q9763&gt;0,INDEX(Q9763:Q31487,MATCH(TRUE,INDEX(Q9763:Q31487="",,),0)-1),"")</f>
        <v>5</v>
      </c>
      <c r="Q9763">
        <f t="shared" si="169"/>
        <v>1</v>
      </c>
      <c r="R9763">
        <f t="shared" si="167"/>
        <v>0</v>
      </c>
    </row>
    <row r="9764" spans="1:18" x14ac:dyDescent="0.3">
      <c r="A9764" t="s">
        <v>603</v>
      </c>
      <c r="B9764" s="1">
        <v>38341</v>
      </c>
      <c r="C9764" t="s">
        <v>16</v>
      </c>
      <c r="D9764" t="s">
        <v>727</v>
      </c>
      <c r="E9764" t="s">
        <v>728</v>
      </c>
      <c r="G9764" t="s">
        <v>19</v>
      </c>
      <c r="H9764" t="s">
        <v>30</v>
      </c>
      <c r="I9764" t="s">
        <v>26</v>
      </c>
      <c r="J9764" t="s">
        <v>27</v>
      </c>
      <c r="K9764">
        <v>157</v>
      </c>
      <c r="L9764">
        <v>10.7</v>
      </c>
      <c r="M9764" t="s">
        <v>484</v>
      </c>
      <c r="N9764">
        <v>10.7</v>
      </c>
      <c r="P9764" cm="1">
        <f t="array" ref="P9764">IF(Q9764&gt;0,INDEX(Q9764:Q31488,MATCH(TRUE,INDEX(Q9764:Q31488="",,),0)-1),"")</f>
        <v>5</v>
      </c>
      <c r="Q9764">
        <f t="shared" si="169"/>
        <v>2</v>
      </c>
      <c r="R9764">
        <f t="shared" si="167"/>
        <v>0</v>
      </c>
    </row>
    <row r="9765" spans="1:18" x14ac:dyDescent="0.3">
      <c r="A9765" t="s">
        <v>603</v>
      </c>
      <c r="B9765" s="1">
        <v>38341</v>
      </c>
      <c r="C9765" t="s">
        <v>16</v>
      </c>
      <c r="D9765" t="s">
        <v>727</v>
      </c>
      <c r="E9765" t="s">
        <v>728</v>
      </c>
      <c r="G9765" t="s">
        <v>19</v>
      </c>
      <c r="H9765" t="s">
        <v>25</v>
      </c>
      <c r="I9765" t="s">
        <v>26</v>
      </c>
      <c r="J9765" t="s">
        <v>27</v>
      </c>
      <c r="K9765">
        <v>571</v>
      </c>
      <c r="L9765">
        <v>21.4</v>
      </c>
      <c r="M9765" t="s">
        <v>484</v>
      </c>
      <c r="N9765">
        <v>55.14</v>
      </c>
      <c r="P9765" cm="1">
        <f t="array" ref="P9765">IF(Q9765&gt;0,INDEX(Q9765:Q31489,MATCH(TRUE,INDEX(Q9765:Q31489="",,),0)-1),"")</f>
        <v>5</v>
      </c>
      <c r="Q9765">
        <f t="shared" si="169"/>
        <v>2</v>
      </c>
      <c r="R9765">
        <f t="shared" si="167"/>
        <v>0</v>
      </c>
    </row>
    <row r="9766" spans="1:18" x14ac:dyDescent="0.3">
      <c r="A9766" t="s">
        <v>603</v>
      </c>
      <c r="B9766" s="1">
        <v>38341</v>
      </c>
      <c r="C9766" t="s">
        <v>16</v>
      </c>
      <c r="D9766" t="s">
        <v>727</v>
      </c>
      <c r="E9766" t="s">
        <v>728</v>
      </c>
      <c r="G9766" s="6" t="s">
        <v>29</v>
      </c>
      <c r="H9766" t="s">
        <v>25</v>
      </c>
      <c r="I9766" t="s">
        <v>21</v>
      </c>
      <c r="J9766" t="s">
        <v>22</v>
      </c>
      <c r="K9766">
        <v>21</v>
      </c>
      <c r="L9766">
        <v>61</v>
      </c>
      <c r="M9766" t="s">
        <v>484</v>
      </c>
      <c r="N9766">
        <v>61</v>
      </c>
      <c r="P9766" cm="1">
        <f t="array" ref="P9766">IF(Q9766&gt;0,INDEX(Q9766:Q31490,MATCH(TRUE,INDEX(Q9766:Q31490="",,),0)-1),"")</f>
        <v>5</v>
      </c>
      <c r="Q9766">
        <f t="shared" si="169"/>
        <v>2</v>
      </c>
      <c r="R9766">
        <f t="shared" si="167"/>
        <v>0</v>
      </c>
    </row>
    <row r="9767" spans="1:18" x14ac:dyDescent="0.3">
      <c r="A9767" t="s">
        <v>603</v>
      </c>
      <c r="B9767" s="1">
        <v>38341</v>
      </c>
      <c r="C9767" t="s">
        <v>16</v>
      </c>
      <c r="D9767" t="s">
        <v>727</v>
      </c>
      <c r="E9767" t="s">
        <v>728</v>
      </c>
      <c r="G9767" s="6" t="s">
        <v>29</v>
      </c>
      <c r="H9767" t="s">
        <v>53</v>
      </c>
      <c r="I9767" t="s">
        <v>26</v>
      </c>
      <c r="J9767" t="s">
        <v>27</v>
      </c>
      <c r="K9767">
        <v>49</v>
      </c>
      <c r="L9767">
        <v>20.399999999999999</v>
      </c>
      <c r="M9767" t="s">
        <v>484</v>
      </c>
      <c r="N9767">
        <v>20.399999999999999</v>
      </c>
      <c r="P9767" cm="1">
        <f t="array" ref="P9767">IF(Q9767&gt;0,INDEX(Q9767:Q31491,MATCH(TRUE,INDEX(Q9767:Q31491="",,),0)-1),"")</f>
        <v>5</v>
      </c>
      <c r="Q9767">
        <f t="shared" si="169"/>
        <v>2</v>
      </c>
      <c r="R9767">
        <f t="shared" si="167"/>
        <v>0</v>
      </c>
    </row>
    <row r="9768" spans="1:18" x14ac:dyDescent="0.3">
      <c r="A9768" t="s">
        <v>603</v>
      </c>
      <c r="B9768" s="1">
        <v>38341</v>
      </c>
      <c r="C9768" t="s">
        <v>16</v>
      </c>
      <c r="D9768" t="s">
        <v>727</v>
      </c>
      <c r="E9768" t="s">
        <v>728</v>
      </c>
      <c r="G9768" t="s">
        <v>19</v>
      </c>
      <c r="H9768" t="s">
        <v>30</v>
      </c>
      <c r="I9768" t="s">
        <v>26</v>
      </c>
      <c r="J9768" t="s">
        <v>27</v>
      </c>
      <c r="K9768">
        <v>157</v>
      </c>
      <c r="L9768">
        <v>10.7</v>
      </c>
      <c r="M9768" t="s">
        <v>518</v>
      </c>
      <c r="N9768">
        <v>105</v>
      </c>
      <c r="P9768" cm="1">
        <f t="array" ref="P9768">IF(Q9768&gt;0,INDEX(Q9768:Q31492,MATCH(TRUE,INDEX(Q9768:Q31492="",,),0)-1),"")</f>
        <v>5</v>
      </c>
      <c r="Q9768">
        <f t="shared" si="169"/>
        <v>3</v>
      </c>
      <c r="R9768">
        <f t="shared" si="167"/>
        <v>0</v>
      </c>
    </row>
    <row r="9769" spans="1:18" x14ac:dyDescent="0.3">
      <c r="A9769" t="s">
        <v>603</v>
      </c>
      <c r="B9769" s="1">
        <v>38341</v>
      </c>
      <c r="C9769" t="s">
        <v>16</v>
      </c>
      <c r="D9769" t="s">
        <v>727</v>
      </c>
      <c r="E9769" t="s">
        <v>728</v>
      </c>
      <c r="G9769" t="s">
        <v>19</v>
      </c>
      <c r="H9769" t="s">
        <v>25</v>
      </c>
      <c r="I9769" t="s">
        <v>26</v>
      </c>
      <c r="J9769" t="s">
        <v>27</v>
      </c>
      <c r="K9769">
        <v>571</v>
      </c>
      <c r="L9769">
        <v>21.4</v>
      </c>
      <c r="M9769" t="s">
        <v>518</v>
      </c>
      <c r="N9769">
        <v>21.4</v>
      </c>
      <c r="P9769" cm="1">
        <f t="array" ref="P9769">IF(Q9769&gt;0,INDEX(Q9769:Q31493,MATCH(TRUE,INDEX(Q9769:Q31493="",,),0)-1),"")</f>
        <v>5</v>
      </c>
      <c r="Q9769">
        <f t="shared" si="169"/>
        <v>3</v>
      </c>
      <c r="R9769">
        <f t="shared" si="167"/>
        <v>0</v>
      </c>
    </row>
    <row r="9770" spans="1:18" x14ac:dyDescent="0.3">
      <c r="A9770" t="s">
        <v>603</v>
      </c>
      <c r="B9770" s="1">
        <v>38341</v>
      </c>
      <c r="C9770" t="s">
        <v>16</v>
      </c>
      <c r="D9770" t="s">
        <v>727</v>
      </c>
      <c r="E9770" t="s">
        <v>728</v>
      </c>
      <c r="G9770" s="6" t="s">
        <v>29</v>
      </c>
      <c r="H9770" t="s">
        <v>25</v>
      </c>
      <c r="I9770" t="s">
        <v>21</v>
      </c>
      <c r="J9770" t="s">
        <v>22</v>
      </c>
      <c r="K9770">
        <v>21</v>
      </c>
      <c r="L9770">
        <v>61</v>
      </c>
      <c r="M9770" t="s">
        <v>518</v>
      </c>
      <c r="N9770">
        <v>61</v>
      </c>
      <c r="P9770" cm="1">
        <f t="array" ref="P9770">IF(Q9770&gt;0,INDEX(Q9770:Q31494,MATCH(TRUE,INDEX(Q9770:Q31494="",,),0)-1),"")</f>
        <v>5</v>
      </c>
      <c r="Q9770">
        <f t="shared" si="169"/>
        <v>3</v>
      </c>
      <c r="R9770">
        <f t="shared" si="167"/>
        <v>0</v>
      </c>
    </row>
    <row r="9771" spans="1:18" x14ac:dyDescent="0.3">
      <c r="A9771" t="s">
        <v>603</v>
      </c>
      <c r="B9771" s="1">
        <v>38341</v>
      </c>
      <c r="C9771" t="s">
        <v>16</v>
      </c>
      <c r="D9771" t="s">
        <v>727</v>
      </c>
      <c r="E9771" t="s">
        <v>728</v>
      </c>
      <c r="G9771" s="6" t="s">
        <v>29</v>
      </c>
      <c r="H9771" t="s">
        <v>53</v>
      </c>
      <c r="I9771" t="s">
        <v>26</v>
      </c>
      <c r="J9771" t="s">
        <v>27</v>
      </c>
      <c r="K9771">
        <v>49</v>
      </c>
      <c r="L9771">
        <v>20.399999999999999</v>
      </c>
      <c r="M9771" t="s">
        <v>518</v>
      </c>
      <c r="N9771">
        <v>20.399999999999999</v>
      </c>
      <c r="P9771" cm="1">
        <f t="array" ref="P9771">IF(Q9771&gt;0,INDEX(Q9771:Q31495,MATCH(TRUE,INDEX(Q9771:Q31495="",,),0)-1),"")</f>
        <v>5</v>
      </c>
      <c r="Q9771">
        <f t="shared" si="169"/>
        <v>3</v>
      </c>
      <c r="R9771">
        <f t="shared" si="167"/>
        <v>0</v>
      </c>
    </row>
    <row r="9772" spans="1:18" x14ac:dyDescent="0.3">
      <c r="A9772" t="s">
        <v>603</v>
      </c>
      <c r="B9772" s="1">
        <v>38341</v>
      </c>
      <c r="C9772" t="s">
        <v>16</v>
      </c>
      <c r="D9772" t="s">
        <v>727</v>
      </c>
      <c r="E9772" t="s">
        <v>728</v>
      </c>
      <c r="G9772" t="s">
        <v>19</v>
      </c>
      <c r="H9772" t="s">
        <v>30</v>
      </c>
      <c r="I9772" t="s">
        <v>26</v>
      </c>
      <c r="J9772" t="s">
        <v>27</v>
      </c>
      <c r="K9772">
        <v>157</v>
      </c>
      <c r="L9772">
        <v>10.7</v>
      </c>
      <c r="M9772" t="s">
        <v>74</v>
      </c>
      <c r="N9772">
        <v>98.49</v>
      </c>
      <c r="P9772" cm="1">
        <f t="array" ref="P9772">IF(Q9772&gt;0,INDEX(Q9772:Q31496,MATCH(TRUE,INDEX(Q9772:Q31496="",,),0)-1),"")</f>
        <v>5</v>
      </c>
      <c r="Q9772">
        <f t="shared" si="169"/>
        <v>4</v>
      </c>
      <c r="R9772">
        <f t="shared" si="167"/>
        <v>0</v>
      </c>
    </row>
    <row r="9773" spans="1:18" x14ac:dyDescent="0.3">
      <c r="A9773" t="s">
        <v>603</v>
      </c>
      <c r="B9773" s="1">
        <v>38341</v>
      </c>
      <c r="C9773" t="s">
        <v>16</v>
      </c>
      <c r="D9773" t="s">
        <v>727</v>
      </c>
      <c r="E9773" t="s">
        <v>728</v>
      </c>
      <c r="G9773" t="s">
        <v>19</v>
      </c>
      <c r="H9773" t="s">
        <v>25</v>
      </c>
      <c r="I9773" t="s">
        <v>26</v>
      </c>
      <c r="J9773" t="s">
        <v>27</v>
      </c>
      <c r="K9773">
        <v>571</v>
      </c>
      <c r="L9773">
        <v>21.4</v>
      </c>
      <c r="M9773" t="s">
        <v>74</v>
      </c>
      <c r="N9773">
        <v>21.4</v>
      </c>
      <c r="P9773" cm="1">
        <f t="array" ref="P9773">IF(Q9773&gt;0,INDEX(Q9773:Q31497,MATCH(TRUE,INDEX(Q9773:Q31497="",,),0)-1),"")</f>
        <v>5</v>
      </c>
      <c r="Q9773">
        <f t="shared" si="169"/>
        <v>4</v>
      </c>
      <c r="R9773">
        <f t="shared" si="167"/>
        <v>0</v>
      </c>
    </row>
    <row r="9774" spans="1:18" x14ac:dyDescent="0.3">
      <c r="A9774" t="s">
        <v>603</v>
      </c>
      <c r="B9774" s="1">
        <v>38341</v>
      </c>
      <c r="C9774" t="s">
        <v>16</v>
      </c>
      <c r="D9774" t="s">
        <v>727</v>
      </c>
      <c r="E9774" t="s">
        <v>728</v>
      </c>
      <c r="G9774" s="6" t="s">
        <v>29</v>
      </c>
      <c r="H9774" t="s">
        <v>25</v>
      </c>
      <c r="I9774" t="s">
        <v>21</v>
      </c>
      <c r="J9774" t="s">
        <v>22</v>
      </c>
      <c r="K9774">
        <v>21</v>
      </c>
      <c r="L9774">
        <v>61</v>
      </c>
      <c r="M9774" t="s">
        <v>74</v>
      </c>
      <c r="N9774">
        <v>61</v>
      </c>
      <c r="P9774" cm="1">
        <f t="array" ref="P9774">IF(Q9774&gt;0,INDEX(Q9774:Q31498,MATCH(TRUE,INDEX(Q9774:Q31498="",,),0)-1),"")</f>
        <v>5</v>
      </c>
      <c r="Q9774">
        <f t="shared" si="169"/>
        <v>4</v>
      </c>
      <c r="R9774">
        <f t="shared" si="167"/>
        <v>0</v>
      </c>
    </row>
    <row r="9775" spans="1:18" x14ac:dyDescent="0.3">
      <c r="A9775" t="s">
        <v>603</v>
      </c>
      <c r="B9775" s="1">
        <v>38341</v>
      </c>
      <c r="C9775" t="s">
        <v>16</v>
      </c>
      <c r="D9775" t="s">
        <v>727</v>
      </c>
      <c r="E9775" t="s">
        <v>728</v>
      </c>
      <c r="G9775" s="6" t="s">
        <v>29</v>
      </c>
      <c r="H9775" t="s">
        <v>53</v>
      </c>
      <c r="I9775" t="s">
        <v>26</v>
      </c>
      <c r="J9775" t="s">
        <v>27</v>
      </c>
      <c r="K9775">
        <v>49</v>
      </c>
      <c r="L9775">
        <v>20.399999999999999</v>
      </c>
      <c r="M9775" t="s">
        <v>74</v>
      </c>
      <c r="N9775">
        <v>20.399999999999999</v>
      </c>
      <c r="P9775" cm="1">
        <f t="array" ref="P9775">IF(Q9775&gt;0,INDEX(Q9775:Q31499,MATCH(TRUE,INDEX(Q9775:Q31499="",,),0)-1),"")</f>
        <v>5</v>
      </c>
      <c r="Q9775">
        <f t="shared" si="169"/>
        <v>4</v>
      </c>
      <c r="R9775">
        <f t="shared" si="167"/>
        <v>0</v>
      </c>
    </row>
    <row r="9776" spans="1:18" x14ac:dyDescent="0.3">
      <c r="A9776" t="s">
        <v>603</v>
      </c>
      <c r="B9776" s="1">
        <v>38341</v>
      </c>
      <c r="C9776" t="s">
        <v>16</v>
      </c>
      <c r="D9776" t="s">
        <v>727</v>
      </c>
      <c r="E9776" t="s">
        <v>728</v>
      </c>
      <c r="G9776" t="s">
        <v>19</v>
      </c>
      <c r="H9776" t="s">
        <v>30</v>
      </c>
      <c r="I9776" t="s">
        <v>26</v>
      </c>
      <c r="J9776" t="s">
        <v>27</v>
      </c>
      <c r="K9776">
        <v>157</v>
      </c>
      <c r="L9776">
        <v>10.7</v>
      </c>
      <c r="M9776" t="s">
        <v>86</v>
      </c>
      <c r="N9776">
        <v>53.83</v>
      </c>
      <c r="P9776" cm="1">
        <f t="array" ref="P9776">IF(Q9776&gt;0,INDEX(Q9776:Q31500,MATCH(TRUE,INDEX(Q9776:Q31500="",,),0)-1),"")</f>
        <v>5</v>
      </c>
      <c r="Q9776">
        <f t="shared" si="169"/>
        <v>5</v>
      </c>
      <c r="R9776">
        <f t="shared" si="167"/>
        <v>0</v>
      </c>
    </row>
    <row r="9777" spans="1:18" x14ac:dyDescent="0.3">
      <c r="A9777" t="s">
        <v>603</v>
      </c>
      <c r="B9777" s="1">
        <v>38341</v>
      </c>
      <c r="C9777" t="s">
        <v>16</v>
      </c>
      <c r="D9777" t="s">
        <v>727</v>
      </c>
      <c r="E9777" t="s">
        <v>728</v>
      </c>
      <c r="G9777" t="s">
        <v>19</v>
      </c>
      <c r="H9777" t="s">
        <v>25</v>
      </c>
      <c r="I9777" t="s">
        <v>26</v>
      </c>
      <c r="J9777" t="s">
        <v>27</v>
      </c>
      <c r="K9777">
        <v>571</v>
      </c>
      <c r="L9777">
        <v>21.4</v>
      </c>
      <c r="M9777" t="s">
        <v>86</v>
      </c>
      <c r="N9777">
        <v>21.4</v>
      </c>
      <c r="P9777" cm="1">
        <f t="array" ref="P9777">IF(Q9777&gt;0,INDEX(Q9777:Q31501,MATCH(TRUE,INDEX(Q9777:Q31501="",,),0)-1),"")</f>
        <v>5</v>
      </c>
      <c r="Q9777">
        <f t="shared" si="169"/>
        <v>5</v>
      </c>
      <c r="R9777">
        <f t="shared" si="167"/>
        <v>0</v>
      </c>
    </row>
    <row r="9778" spans="1:18" x14ac:dyDescent="0.3">
      <c r="A9778" t="s">
        <v>603</v>
      </c>
      <c r="B9778" s="1">
        <v>38341</v>
      </c>
      <c r="C9778" t="s">
        <v>16</v>
      </c>
      <c r="D9778" t="s">
        <v>727</v>
      </c>
      <c r="E9778" t="s">
        <v>728</v>
      </c>
      <c r="G9778" s="6" t="s">
        <v>29</v>
      </c>
      <c r="H9778" t="s">
        <v>25</v>
      </c>
      <c r="I9778" t="s">
        <v>21</v>
      </c>
      <c r="J9778" t="s">
        <v>22</v>
      </c>
      <c r="K9778">
        <v>21</v>
      </c>
      <c r="L9778">
        <v>61</v>
      </c>
      <c r="M9778" t="s">
        <v>86</v>
      </c>
      <c r="N9778">
        <v>61</v>
      </c>
      <c r="P9778" cm="1">
        <f t="array" ref="P9778">IF(Q9778&gt;0,INDEX(Q9778:Q31502,MATCH(TRUE,INDEX(Q9778:Q31502="",,),0)-1),"")</f>
        <v>5</v>
      </c>
      <c r="Q9778">
        <f t="shared" si="169"/>
        <v>5</v>
      </c>
      <c r="R9778">
        <f t="shared" si="167"/>
        <v>0</v>
      </c>
    </row>
    <row r="9779" spans="1:18" x14ac:dyDescent="0.3">
      <c r="A9779" t="s">
        <v>603</v>
      </c>
      <c r="B9779" s="1">
        <v>38341</v>
      </c>
      <c r="C9779" t="s">
        <v>16</v>
      </c>
      <c r="D9779" t="s">
        <v>727</v>
      </c>
      <c r="E9779" t="s">
        <v>728</v>
      </c>
      <c r="G9779" s="6" t="s">
        <v>29</v>
      </c>
      <c r="H9779" t="s">
        <v>53</v>
      </c>
      <c r="I9779" t="s">
        <v>26</v>
      </c>
      <c r="J9779" t="s">
        <v>27</v>
      </c>
      <c r="K9779">
        <v>49</v>
      </c>
      <c r="L9779">
        <v>20.399999999999999</v>
      </c>
      <c r="M9779" t="s">
        <v>86</v>
      </c>
      <c r="N9779">
        <v>20.399999999999999</v>
      </c>
      <c r="P9779" cm="1">
        <f t="array" ref="P9779">IF(Q9779&gt;0,INDEX(Q9779:Q31503,MATCH(TRUE,INDEX(Q9779:Q31503="",,),0)-1),"")</f>
        <v>5</v>
      </c>
      <c r="Q9779">
        <f t="shared" si="169"/>
        <v>5</v>
      </c>
      <c r="R9779">
        <f t="shared" si="167"/>
        <v>0</v>
      </c>
    </row>
    <row r="9780" spans="1:18" x14ac:dyDescent="0.3">
      <c r="P9780" t="str" cm="1">
        <f t="array" ref="P9780">IF(Q9780&gt;0,INDEX(Q9780:Q31504,MATCH(TRUE,INDEX(Q9780:Q31504="",,),0)-1),"")</f>
        <v/>
      </c>
      <c r="R9780" t="str">
        <f t="shared" ref="R9780:R9843" si="170">IF(P9780="","",0)</f>
        <v/>
      </c>
    </row>
    <row r="9781" spans="1:18" x14ac:dyDescent="0.3">
      <c r="A9781" t="s">
        <v>603</v>
      </c>
      <c r="B9781" s="1">
        <v>38341</v>
      </c>
      <c r="C9781" t="s">
        <v>16</v>
      </c>
      <c r="D9781" t="s">
        <v>729</v>
      </c>
      <c r="E9781" t="s">
        <v>730</v>
      </c>
      <c r="G9781" t="s">
        <v>19</v>
      </c>
      <c r="H9781" t="s">
        <v>20</v>
      </c>
      <c r="I9781" t="s">
        <v>21</v>
      </c>
      <c r="J9781" t="s">
        <v>22</v>
      </c>
      <c r="K9781">
        <v>93.8</v>
      </c>
      <c r="L9781">
        <v>230</v>
      </c>
      <c r="M9781" t="s">
        <v>480</v>
      </c>
      <c r="N9781">
        <v>230</v>
      </c>
      <c r="O9781" t="s">
        <v>24</v>
      </c>
      <c r="P9781" cm="1">
        <f t="array" ref="P9781">IF(Q9781&gt;0,INDEX(Q9781:Q31505,MATCH(TRUE,INDEX(Q9781:Q31505="",,),0)-1),"")</f>
        <v>6</v>
      </c>
      <c r="Q9781">
        <f>INT((ROW()-9781)/10)+1</f>
        <v>1</v>
      </c>
      <c r="R9781">
        <f t="shared" si="170"/>
        <v>0</v>
      </c>
    </row>
    <row r="9782" spans="1:18" x14ac:dyDescent="0.3">
      <c r="A9782" t="s">
        <v>603</v>
      </c>
      <c r="B9782" s="1">
        <v>38341</v>
      </c>
      <c r="C9782" t="s">
        <v>16</v>
      </c>
      <c r="D9782" t="s">
        <v>729</v>
      </c>
      <c r="E9782" t="s">
        <v>730</v>
      </c>
      <c r="G9782" t="s">
        <v>19</v>
      </c>
      <c r="H9782" t="s">
        <v>53</v>
      </c>
      <c r="I9782" t="s">
        <v>26</v>
      </c>
      <c r="J9782" t="s">
        <v>27</v>
      </c>
      <c r="K9782">
        <v>572</v>
      </c>
      <c r="L9782">
        <v>16.75</v>
      </c>
      <c r="M9782" t="s">
        <v>480</v>
      </c>
      <c r="N9782">
        <v>16.75</v>
      </c>
      <c r="O9782" t="s">
        <v>24</v>
      </c>
      <c r="P9782" cm="1">
        <f t="array" ref="P9782">IF(Q9782&gt;0,INDEX(Q9782:Q31506,MATCH(TRUE,INDEX(Q9782:Q31506="",,),0)-1),"")</f>
        <v>6</v>
      </c>
      <c r="Q9782">
        <f t="shared" ref="Q9782:Q9840" si="171">INT((ROW()-9781)/10)+1</f>
        <v>1</v>
      </c>
      <c r="R9782">
        <f t="shared" si="170"/>
        <v>0</v>
      </c>
    </row>
    <row r="9783" spans="1:18" x14ac:dyDescent="0.3">
      <c r="A9783" t="s">
        <v>603</v>
      </c>
      <c r="B9783" s="1">
        <v>38341</v>
      </c>
      <c r="C9783" t="s">
        <v>16</v>
      </c>
      <c r="D9783" t="s">
        <v>729</v>
      </c>
      <c r="E9783" t="s">
        <v>730</v>
      </c>
      <c r="G9783" t="s">
        <v>19</v>
      </c>
      <c r="H9783" t="s">
        <v>64</v>
      </c>
      <c r="I9783" t="s">
        <v>26</v>
      </c>
      <c r="J9783" t="s">
        <v>27</v>
      </c>
      <c r="K9783">
        <v>614</v>
      </c>
      <c r="L9783">
        <v>8.9</v>
      </c>
      <c r="M9783" t="s">
        <v>480</v>
      </c>
      <c r="N9783">
        <v>168.39</v>
      </c>
      <c r="O9783" t="s">
        <v>24</v>
      </c>
      <c r="P9783" cm="1">
        <f t="array" ref="P9783">IF(Q9783&gt;0,INDEX(Q9783:Q31507,MATCH(TRUE,INDEX(Q9783:Q31507="",,),0)-1),"")</f>
        <v>6</v>
      </c>
      <c r="Q9783">
        <f t="shared" si="171"/>
        <v>1</v>
      </c>
      <c r="R9783">
        <f t="shared" si="170"/>
        <v>0</v>
      </c>
    </row>
    <row r="9784" spans="1:18" x14ac:dyDescent="0.3">
      <c r="A9784" t="s">
        <v>603</v>
      </c>
      <c r="B9784" s="1">
        <v>38341</v>
      </c>
      <c r="C9784" t="s">
        <v>16</v>
      </c>
      <c r="D9784" t="s">
        <v>729</v>
      </c>
      <c r="E9784" t="s">
        <v>730</v>
      </c>
      <c r="G9784" s="6" t="s">
        <v>29</v>
      </c>
      <c r="H9784" t="s">
        <v>194</v>
      </c>
      <c r="I9784" t="s">
        <v>21</v>
      </c>
      <c r="J9784" t="s">
        <v>22</v>
      </c>
      <c r="K9784">
        <v>14.6</v>
      </c>
      <c r="L9784">
        <v>126</v>
      </c>
      <c r="M9784" t="s">
        <v>480</v>
      </c>
      <c r="N9784">
        <v>126</v>
      </c>
      <c r="O9784" t="s">
        <v>24</v>
      </c>
      <c r="P9784" cm="1">
        <f t="array" ref="P9784">IF(Q9784&gt;0,INDEX(Q9784:Q31508,MATCH(TRUE,INDEX(Q9784:Q31508="",,),0)-1),"")</f>
        <v>6</v>
      </c>
      <c r="Q9784">
        <f t="shared" si="171"/>
        <v>1</v>
      </c>
      <c r="R9784">
        <f t="shared" si="170"/>
        <v>0</v>
      </c>
    </row>
    <row r="9785" spans="1:18" x14ac:dyDescent="0.3">
      <c r="A9785" t="s">
        <v>603</v>
      </c>
      <c r="B9785" s="1">
        <v>38341</v>
      </c>
      <c r="C9785" t="s">
        <v>16</v>
      </c>
      <c r="D9785" t="s">
        <v>729</v>
      </c>
      <c r="E9785" t="s">
        <v>730</v>
      </c>
      <c r="G9785" s="6" t="s">
        <v>29</v>
      </c>
      <c r="H9785" t="s">
        <v>30</v>
      </c>
      <c r="I9785" t="s">
        <v>21</v>
      </c>
      <c r="J9785" t="s">
        <v>22</v>
      </c>
      <c r="K9785">
        <v>5.6</v>
      </c>
      <c r="L9785">
        <v>70</v>
      </c>
      <c r="M9785" t="s">
        <v>480</v>
      </c>
      <c r="N9785">
        <v>70</v>
      </c>
      <c r="O9785" t="s">
        <v>24</v>
      </c>
      <c r="P9785" cm="1">
        <f t="array" ref="P9785">IF(Q9785&gt;0,INDEX(Q9785:Q31509,MATCH(TRUE,INDEX(Q9785:Q31509="",,),0)-1),"")</f>
        <v>6</v>
      </c>
      <c r="Q9785">
        <f t="shared" si="171"/>
        <v>1</v>
      </c>
      <c r="R9785">
        <f t="shared" si="170"/>
        <v>0</v>
      </c>
    </row>
    <row r="9786" spans="1:18" x14ac:dyDescent="0.3">
      <c r="A9786" t="s">
        <v>603</v>
      </c>
      <c r="B9786" s="1">
        <v>38341</v>
      </c>
      <c r="C9786" t="s">
        <v>16</v>
      </c>
      <c r="D9786" t="s">
        <v>729</v>
      </c>
      <c r="E9786" t="s">
        <v>730</v>
      </c>
      <c r="G9786" s="6" t="s">
        <v>29</v>
      </c>
      <c r="H9786" t="s">
        <v>206</v>
      </c>
      <c r="I9786" t="s">
        <v>21</v>
      </c>
      <c r="J9786" t="s">
        <v>22</v>
      </c>
      <c r="K9786">
        <v>5.7</v>
      </c>
      <c r="L9786">
        <v>74</v>
      </c>
      <c r="M9786" t="s">
        <v>480</v>
      </c>
      <c r="N9786">
        <v>74</v>
      </c>
      <c r="O9786" t="s">
        <v>24</v>
      </c>
      <c r="P9786" cm="1">
        <f t="array" ref="P9786">IF(Q9786&gt;0,INDEX(Q9786:Q31510,MATCH(TRUE,INDEX(Q9786:Q31510="",,),0)-1),"")</f>
        <v>6</v>
      </c>
      <c r="Q9786">
        <f t="shared" si="171"/>
        <v>1</v>
      </c>
      <c r="R9786">
        <f t="shared" si="170"/>
        <v>0</v>
      </c>
    </row>
    <row r="9787" spans="1:18" x14ac:dyDescent="0.3">
      <c r="A9787" t="s">
        <v>603</v>
      </c>
      <c r="B9787" s="1">
        <v>38341</v>
      </c>
      <c r="C9787" t="s">
        <v>16</v>
      </c>
      <c r="D9787" t="s">
        <v>729</v>
      </c>
      <c r="E9787" t="s">
        <v>730</v>
      </c>
      <c r="G9787" s="6" t="s">
        <v>29</v>
      </c>
      <c r="H9787" t="s">
        <v>53</v>
      </c>
      <c r="I9787" t="s">
        <v>21</v>
      </c>
      <c r="J9787" t="s">
        <v>22</v>
      </c>
      <c r="K9787">
        <v>56.7</v>
      </c>
      <c r="L9787">
        <v>40</v>
      </c>
      <c r="M9787" t="s">
        <v>480</v>
      </c>
      <c r="N9787">
        <v>40</v>
      </c>
      <c r="O9787" t="s">
        <v>24</v>
      </c>
      <c r="P9787" cm="1">
        <f t="array" ref="P9787">IF(Q9787&gt;0,INDEX(Q9787:Q31511,MATCH(TRUE,INDEX(Q9787:Q31511="",,),0)-1),"")</f>
        <v>6</v>
      </c>
      <c r="Q9787">
        <f t="shared" si="171"/>
        <v>1</v>
      </c>
      <c r="R9787">
        <f t="shared" si="170"/>
        <v>0</v>
      </c>
    </row>
    <row r="9788" spans="1:18" x14ac:dyDescent="0.3">
      <c r="A9788" t="s">
        <v>603</v>
      </c>
      <c r="B9788" s="1">
        <v>38341</v>
      </c>
      <c r="C9788" t="s">
        <v>16</v>
      </c>
      <c r="D9788" t="s">
        <v>729</v>
      </c>
      <c r="E9788" t="s">
        <v>730</v>
      </c>
      <c r="G9788" s="6" t="s">
        <v>29</v>
      </c>
      <c r="H9788" t="s">
        <v>25</v>
      </c>
      <c r="I9788" t="s">
        <v>21</v>
      </c>
      <c r="J9788" t="s">
        <v>22</v>
      </c>
      <c r="K9788">
        <v>27.5</v>
      </c>
      <c r="L9788">
        <v>50</v>
      </c>
      <c r="M9788" t="s">
        <v>480</v>
      </c>
      <c r="N9788">
        <v>50</v>
      </c>
      <c r="O9788" t="s">
        <v>24</v>
      </c>
      <c r="P9788" cm="1">
        <f t="array" ref="P9788">IF(Q9788&gt;0,INDEX(Q9788:Q31512,MATCH(TRUE,INDEX(Q9788:Q31512="",,),0)-1),"")</f>
        <v>6</v>
      </c>
      <c r="Q9788">
        <f t="shared" si="171"/>
        <v>1</v>
      </c>
      <c r="R9788">
        <f t="shared" si="170"/>
        <v>0</v>
      </c>
    </row>
    <row r="9789" spans="1:18" x14ac:dyDescent="0.3">
      <c r="A9789" t="s">
        <v>603</v>
      </c>
      <c r="B9789" s="1">
        <v>38341</v>
      </c>
      <c r="C9789" t="s">
        <v>16</v>
      </c>
      <c r="D9789" t="s">
        <v>729</v>
      </c>
      <c r="E9789" t="s">
        <v>730</v>
      </c>
      <c r="G9789" s="6" t="s">
        <v>29</v>
      </c>
      <c r="H9789" t="s">
        <v>20</v>
      </c>
      <c r="I9789" t="s">
        <v>26</v>
      </c>
      <c r="J9789" t="s">
        <v>27</v>
      </c>
      <c r="K9789">
        <v>269</v>
      </c>
      <c r="L9789">
        <v>13.25</v>
      </c>
      <c r="M9789" t="s">
        <v>480</v>
      </c>
      <c r="N9789">
        <v>13.25</v>
      </c>
      <c r="O9789" t="s">
        <v>24</v>
      </c>
      <c r="P9789" cm="1">
        <f t="array" ref="P9789">IF(Q9789&gt;0,INDEX(Q9789:Q31513,MATCH(TRUE,INDEX(Q9789:Q31513="",,),0)-1),"")</f>
        <v>6</v>
      </c>
      <c r="Q9789">
        <f t="shared" si="171"/>
        <v>1</v>
      </c>
      <c r="R9789">
        <f t="shared" si="170"/>
        <v>0</v>
      </c>
    </row>
    <row r="9790" spans="1:18" x14ac:dyDescent="0.3">
      <c r="A9790" t="s">
        <v>603</v>
      </c>
      <c r="B9790" s="1">
        <v>38341</v>
      </c>
      <c r="C9790" t="s">
        <v>16</v>
      </c>
      <c r="D9790" t="s">
        <v>729</v>
      </c>
      <c r="E9790" t="s">
        <v>730</v>
      </c>
      <c r="G9790" s="6" t="s">
        <v>29</v>
      </c>
      <c r="H9790" t="s">
        <v>25</v>
      </c>
      <c r="I9790" t="s">
        <v>26</v>
      </c>
      <c r="J9790" t="s">
        <v>27</v>
      </c>
      <c r="K9790">
        <v>199</v>
      </c>
      <c r="L9790">
        <v>15.9</v>
      </c>
      <c r="M9790" t="s">
        <v>480</v>
      </c>
      <c r="N9790">
        <v>15.9</v>
      </c>
      <c r="O9790" t="s">
        <v>24</v>
      </c>
      <c r="P9790" cm="1">
        <f t="array" ref="P9790">IF(Q9790&gt;0,INDEX(Q9790:Q31514,MATCH(TRUE,INDEX(Q9790:Q31514="",,),0)-1),"")</f>
        <v>6</v>
      </c>
      <c r="Q9790">
        <f t="shared" si="171"/>
        <v>1</v>
      </c>
      <c r="R9790">
        <f t="shared" si="170"/>
        <v>0</v>
      </c>
    </row>
    <row r="9791" spans="1:18" x14ac:dyDescent="0.3">
      <c r="A9791" t="s">
        <v>603</v>
      </c>
      <c r="B9791" s="1">
        <v>38341</v>
      </c>
      <c r="C9791" t="s">
        <v>16</v>
      </c>
      <c r="D9791" t="s">
        <v>729</v>
      </c>
      <c r="E9791" t="s">
        <v>730</v>
      </c>
      <c r="G9791" t="s">
        <v>19</v>
      </c>
      <c r="H9791" t="s">
        <v>20</v>
      </c>
      <c r="I9791" t="s">
        <v>21</v>
      </c>
      <c r="J9791" t="s">
        <v>22</v>
      </c>
      <c r="K9791">
        <v>93.8</v>
      </c>
      <c r="L9791">
        <v>230</v>
      </c>
      <c r="M9791" t="s">
        <v>59</v>
      </c>
      <c r="N9791">
        <v>700</v>
      </c>
      <c r="P9791" cm="1">
        <f t="array" ref="P9791">IF(Q9791&gt;0,INDEX(Q9791:Q31515,MATCH(TRUE,INDEX(Q9791:Q31515="",,),0)-1),"")</f>
        <v>6</v>
      </c>
      <c r="Q9791">
        <f t="shared" si="171"/>
        <v>2</v>
      </c>
      <c r="R9791">
        <f t="shared" si="170"/>
        <v>0</v>
      </c>
    </row>
    <row r="9792" spans="1:18" x14ac:dyDescent="0.3">
      <c r="A9792" t="s">
        <v>603</v>
      </c>
      <c r="B9792" s="1">
        <v>38341</v>
      </c>
      <c r="C9792" t="s">
        <v>16</v>
      </c>
      <c r="D9792" t="s">
        <v>729</v>
      </c>
      <c r="E9792" t="s">
        <v>730</v>
      </c>
      <c r="G9792" t="s">
        <v>19</v>
      </c>
      <c r="H9792" t="s">
        <v>53</v>
      </c>
      <c r="I9792" t="s">
        <v>26</v>
      </c>
      <c r="J9792" t="s">
        <v>27</v>
      </c>
      <c r="K9792">
        <v>572</v>
      </c>
      <c r="L9792">
        <v>16.75</v>
      </c>
      <c r="M9792" t="s">
        <v>59</v>
      </c>
      <c r="N9792">
        <v>30</v>
      </c>
      <c r="P9792" cm="1">
        <f t="array" ref="P9792">IF(Q9792&gt;0,INDEX(Q9792:Q31516,MATCH(TRUE,INDEX(Q9792:Q31516="",,),0)-1),"")</f>
        <v>6</v>
      </c>
      <c r="Q9792">
        <f t="shared" si="171"/>
        <v>2</v>
      </c>
      <c r="R9792">
        <f t="shared" si="170"/>
        <v>0</v>
      </c>
    </row>
    <row r="9793" spans="1:18" x14ac:dyDescent="0.3">
      <c r="A9793" t="s">
        <v>603</v>
      </c>
      <c r="B9793" s="1">
        <v>38341</v>
      </c>
      <c r="C9793" t="s">
        <v>16</v>
      </c>
      <c r="D9793" t="s">
        <v>729</v>
      </c>
      <c r="E9793" t="s">
        <v>730</v>
      </c>
      <c r="G9793" t="s">
        <v>19</v>
      </c>
      <c r="H9793" t="s">
        <v>64</v>
      </c>
      <c r="I9793" t="s">
        <v>26</v>
      </c>
      <c r="J9793" t="s">
        <v>27</v>
      </c>
      <c r="K9793">
        <v>614</v>
      </c>
      <c r="L9793">
        <v>8.9</v>
      </c>
      <c r="M9793" t="s">
        <v>59</v>
      </c>
      <c r="N9793">
        <v>25</v>
      </c>
      <c r="P9793" cm="1">
        <f t="array" ref="P9793">IF(Q9793&gt;0,INDEX(Q9793:Q31517,MATCH(TRUE,INDEX(Q9793:Q31517="",,),0)-1),"")</f>
        <v>6</v>
      </c>
      <c r="Q9793">
        <f t="shared" si="171"/>
        <v>2</v>
      </c>
      <c r="R9793">
        <f t="shared" si="170"/>
        <v>0</v>
      </c>
    </row>
    <row r="9794" spans="1:18" x14ac:dyDescent="0.3">
      <c r="A9794" t="s">
        <v>603</v>
      </c>
      <c r="B9794" s="1">
        <v>38341</v>
      </c>
      <c r="C9794" t="s">
        <v>16</v>
      </c>
      <c r="D9794" t="s">
        <v>729</v>
      </c>
      <c r="E9794" t="s">
        <v>730</v>
      </c>
      <c r="G9794" s="6" t="s">
        <v>29</v>
      </c>
      <c r="H9794" t="s">
        <v>194</v>
      </c>
      <c r="I9794" t="s">
        <v>21</v>
      </c>
      <c r="J9794" t="s">
        <v>22</v>
      </c>
      <c r="K9794">
        <v>14.6</v>
      </c>
      <c r="L9794">
        <v>126</v>
      </c>
      <c r="M9794" t="s">
        <v>59</v>
      </c>
      <c r="N9794">
        <v>126</v>
      </c>
      <c r="P9794" cm="1">
        <f t="array" ref="P9794">IF(Q9794&gt;0,INDEX(Q9794:Q31518,MATCH(TRUE,INDEX(Q9794:Q31518="",,),0)-1),"")</f>
        <v>6</v>
      </c>
      <c r="Q9794">
        <f t="shared" si="171"/>
        <v>2</v>
      </c>
      <c r="R9794">
        <f t="shared" si="170"/>
        <v>0</v>
      </c>
    </row>
    <row r="9795" spans="1:18" x14ac:dyDescent="0.3">
      <c r="A9795" t="s">
        <v>603</v>
      </c>
      <c r="B9795" s="1">
        <v>38341</v>
      </c>
      <c r="C9795" t="s">
        <v>16</v>
      </c>
      <c r="D9795" t="s">
        <v>729</v>
      </c>
      <c r="E9795" t="s">
        <v>730</v>
      </c>
      <c r="G9795" s="6" t="s">
        <v>29</v>
      </c>
      <c r="H9795" t="s">
        <v>30</v>
      </c>
      <c r="I9795" t="s">
        <v>21</v>
      </c>
      <c r="J9795" t="s">
        <v>22</v>
      </c>
      <c r="K9795">
        <v>5.6</v>
      </c>
      <c r="L9795">
        <v>70</v>
      </c>
      <c r="M9795" t="s">
        <v>59</v>
      </c>
      <c r="N9795">
        <v>70</v>
      </c>
      <c r="P9795" cm="1">
        <f t="array" ref="P9795">IF(Q9795&gt;0,INDEX(Q9795:Q31519,MATCH(TRUE,INDEX(Q9795:Q31519="",,),0)-1),"")</f>
        <v>6</v>
      </c>
      <c r="Q9795">
        <f t="shared" si="171"/>
        <v>2</v>
      </c>
      <c r="R9795">
        <f t="shared" si="170"/>
        <v>0</v>
      </c>
    </row>
    <row r="9796" spans="1:18" x14ac:dyDescent="0.3">
      <c r="A9796" t="s">
        <v>603</v>
      </c>
      <c r="B9796" s="1">
        <v>38341</v>
      </c>
      <c r="C9796" t="s">
        <v>16</v>
      </c>
      <c r="D9796" t="s">
        <v>729</v>
      </c>
      <c r="E9796" t="s">
        <v>730</v>
      </c>
      <c r="G9796" s="6" t="s">
        <v>29</v>
      </c>
      <c r="H9796" t="s">
        <v>206</v>
      </c>
      <c r="I9796" t="s">
        <v>21</v>
      </c>
      <c r="J9796" t="s">
        <v>22</v>
      </c>
      <c r="K9796">
        <v>5.7</v>
      </c>
      <c r="L9796">
        <v>74</v>
      </c>
      <c r="M9796" t="s">
        <v>59</v>
      </c>
      <c r="N9796">
        <v>74</v>
      </c>
      <c r="P9796" cm="1">
        <f t="array" ref="P9796">IF(Q9796&gt;0,INDEX(Q9796:Q31520,MATCH(TRUE,INDEX(Q9796:Q31520="",,),0)-1),"")</f>
        <v>6</v>
      </c>
      <c r="Q9796">
        <f t="shared" si="171"/>
        <v>2</v>
      </c>
      <c r="R9796">
        <f t="shared" si="170"/>
        <v>0</v>
      </c>
    </row>
    <row r="9797" spans="1:18" x14ac:dyDescent="0.3">
      <c r="A9797" t="s">
        <v>603</v>
      </c>
      <c r="B9797" s="1">
        <v>38341</v>
      </c>
      <c r="C9797" t="s">
        <v>16</v>
      </c>
      <c r="D9797" t="s">
        <v>729</v>
      </c>
      <c r="E9797" t="s">
        <v>730</v>
      </c>
      <c r="G9797" s="6" t="s">
        <v>29</v>
      </c>
      <c r="H9797" t="s">
        <v>53</v>
      </c>
      <c r="I9797" t="s">
        <v>21</v>
      </c>
      <c r="J9797" t="s">
        <v>22</v>
      </c>
      <c r="K9797">
        <v>56.7</v>
      </c>
      <c r="L9797">
        <v>40</v>
      </c>
      <c r="M9797" t="s">
        <v>59</v>
      </c>
      <c r="N9797">
        <v>40</v>
      </c>
      <c r="P9797" cm="1">
        <f t="array" ref="P9797">IF(Q9797&gt;0,INDEX(Q9797:Q31521,MATCH(TRUE,INDEX(Q9797:Q31521="",,),0)-1),"")</f>
        <v>6</v>
      </c>
      <c r="Q9797">
        <f t="shared" si="171"/>
        <v>2</v>
      </c>
      <c r="R9797">
        <f t="shared" si="170"/>
        <v>0</v>
      </c>
    </row>
    <row r="9798" spans="1:18" x14ac:dyDescent="0.3">
      <c r="A9798" t="s">
        <v>603</v>
      </c>
      <c r="B9798" s="1">
        <v>38341</v>
      </c>
      <c r="C9798" t="s">
        <v>16</v>
      </c>
      <c r="D9798" t="s">
        <v>729</v>
      </c>
      <c r="E9798" t="s">
        <v>730</v>
      </c>
      <c r="G9798" s="6" t="s">
        <v>29</v>
      </c>
      <c r="H9798" t="s">
        <v>25</v>
      </c>
      <c r="I9798" t="s">
        <v>21</v>
      </c>
      <c r="J9798" t="s">
        <v>22</v>
      </c>
      <c r="K9798">
        <v>27.5</v>
      </c>
      <c r="L9798">
        <v>50</v>
      </c>
      <c r="M9798" t="s">
        <v>59</v>
      </c>
      <c r="N9798">
        <v>50</v>
      </c>
      <c r="P9798" cm="1">
        <f t="array" ref="P9798">IF(Q9798&gt;0,INDEX(Q9798:Q31522,MATCH(TRUE,INDEX(Q9798:Q31522="",,),0)-1),"")</f>
        <v>6</v>
      </c>
      <c r="Q9798">
        <f t="shared" si="171"/>
        <v>2</v>
      </c>
      <c r="R9798">
        <f t="shared" si="170"/>
        <v>0</v>
      </c>
    </row>
    <row r="9799" spans="1:18" x14ac:dyDescent="0.3">
      <c r="A9799" t="s">
        <v>603</v>
      </c>
      <c r="B9799" s="1">
        <v>38341</v>
      </c>
      <c r="C9799" t="s">
        <v>16</v>
      </c>
      <c r="D9799" t="s">
        <v>729</v>
      </c>
      <c r="E9799" t="s">
        <v>730</v>
      </c>
      <c r="G9799" s="6" t="s">
        <v>29</v>
      </c>
      <c r="H9799" t="s">
        <v>20</v>
      </c>
      <c r="I9799" t="s">
        <v>26</v>
      </c>
      <c r="J9799" t="s">
        <v>27</v>
      </c>
      <c r="K9799">
        <v>269</v>
      </c>
      <c r="L9799">
        <v>13.25</v>
      </c>
      <c r="M9799" t="s">
        <v>59</v>
      </c>
      <c r="N9799">
        <v>13.25</v>
      </c>
      <c r="P9799" cm="1">
        <f t="array" ref="P9799">IF(Q9799&gt;0,INDEX(Q9799:Q31523,MATCH(TRUE,INDEX(Q9799:Q31523="",,),0)-1),"")</f>
        <v>6</v>
      </c>
      <c r="Q9799">
        <f t="shared" si="171"/>
        <v>2</v>
      </c>
      <c r="R9799">
        <f t="shared" si="170"/>
        <v>0</v>
      </c>
    </row>
    <row r="9800" spans="1:18" x14ac:dyDescent="0.3">
      <c r="A9800" t="s">
        <v>603</v>
      </c>
      <c r="B9800" s="1">
        <v>38341</v>
      </c>
      <c r="C9800" t="s">
        <v>16</v>
      </c>
      <c r="D9800" t="s">
        <v>729</v>
      </c>
      <c r="E9800" t="s">
        <v>730</v>
      </c>
      <c r="G9800" s="6" t="s">
        <v>29</v>
      </c>
      <c r="H9800" t="s">
        <v>25</v>
      </c>
      <c r="I9800" t="s">
        <v>26</v>
      </c>
      <c r="J9800" t="s">
        <v>27</v>
      </c>
      <c r="K9800">
        <v>199</v>
      </c>
      <c r="L9800">
        <v>15.9</v>
      </c>
      <c r="M9800" t="s">
        <v>59</v>
      </c>
      <c r="N9800">
        <v>15.9</v>
      </c>
      <c r="P9800" cm="1">
        <f t="array" ref="P9800">IF(Q9800&gt;0,INDEX(Q9800:Q31524,MATCH(TRUE,INDEX(Q9800:Q31524="",,),0)-1),"")</f>
        <v>6</v>
      </c>
      <c r="Q9800">
        <f t="shared" si="171"/>
        <v>2</v>
      </c>
      <c r="R9800">
        <f t="shared" si="170"/>
        <v>0</v>
      </c>
    </row>
    <row r="9801" spans="1:18" x14ac:dyDescent="0.3">
      <c r="A9801" t="s">
        <v>603</v>
      </c>
      <c r="B9801" s="1">
        <v>38341</v>
      </c>
      <c r="C9801" t="s">
        <v>16</v>
      </c>
      <c r="D9801" t="s">
        <v>729</v>
      </c>
      <c r="E9801" t="s">
        <v>730</v>
      </c>
      <c r="G9801" t="s">
        <v>19</v>
      </c>
      <c r="H9801" t="s">
        <v>20</v>
      </c>
      <c r="I9801" t="s">
        <v>21</v>
      </c>
      <c r="J9801" t="s">
        <v>22</v>
      </c>
      <c r="K9801">
        <v>93.8</v>
      </c>
      <c r="L9801">
        <v>230</v>
      </c>
      <c r="M9801" t="s">
        <v>177</v>
      </c>
      <c r="N9801">
        <v>854</v>
      </c>
      <c r="P9801" cm="1">
        <f t="array" ref="P9801">IF(Q9801&gt;0,INDEX(Q9801:Q31525,MATCH(TRUE,INDEX(Q9801:Q31525="",,),0)-1),"")</f>
        <v>6</v>
      </c>
      <c r="Q9801">
        <f t="shared" si="171"/>
        <v>3</v>
      </c>
      <c r="R9801">
        <f t="shared" si="170"/>
        <v>0</v>
      </c>
    </row>
    <row r="9802" spans="1:18" x14ac:dyDescent="0.3">
      <c r="A9802" t="s">
        <v>603</v>
      </c>
      <c r="B9802" s="1">
        <v>38341</v>
      </c>
      <c r="C9802" t="s">
        <v>16</v>
      </c>
      <c r="D9802" t="s">
        <v>729</v>
      </c>
      <c r="E9802" t="s">
        <v>730</v>
      </c>
      <c r="G9802" t="s">
        <v>19</v>
      </c>
      <c r="H9802" t="s">
        <v>53</v>
      </c>
      <c r="I9802" t="s">
        <v>26</v>
      </c>
      <c r="J9802" t="s">
        <v>27</v>
      </c>
      <c r="K9802">
        <v>572</v>
      </c>
      <c r="L9802">
        <v>16.75</v>
      </c>
      <c r="M9802" t="s">
        <v>177</v>
      </c>
      <c r="N9802">
        <v>16.75</v>
      </c>
      <c r="P9802" cm="1">
        <f t="array" ref="P9802">IF(Q9802&gt;0,INDEX(Q9802:Q31526,MATCH(TRUE,INDEX(Q9802:Q31526="",,),0)-1),"")</f>
        <v>6</v>
      </c>
      <c r="Q9802">
        <f t="shared" si="171"/>
        <v>3</v>
      </c>
      <c r="R9802">
        <f t="shared" si="170"/>
        <v>0</v>
      </c>
    </row>
    <row r="9803" spans="1:18" x14ac:dyDescent="0.3">
      <c r="A9803" t="s">
        <v>603</v>
      </c>
      <c r="B9803" s="1">
        <v>38341</v>
      </c>
      <c r="C9803" t="s">
        <v>16</v>
      </c>
      <c r="D9803" t="s">
        <v>729</v>
      </c>
      <c r="E9803" t="s">
        <v>730</v>
      </c>
      <c r="G9803" t="s">
        <v>19</v>
      </c>
      <c r="H9803" t="s">
        <v>64</v>
      </c>
      <c r="I9803" t="s">
        <v>26</v>
      </c>
      <c r="J9803" t="s">
        <v>27</v>
      </c>
      <c r="K9803">
        <v>614</v>
      </c>
      <c r="L9803">
        <v>8.9</v>
      </c>
      <c r="M9803" t="s">
        <v>177</v>
      </c>
      <c r="N9803">
        <v>8.9</v>
      </c>
      <c r="P9803" cm="1">
        <f t="array" ref="P9803">IF(Q9803&gt;0,INDEX(Q9803:Q31527,MATCH(TRUE,INDEX(Q9803:Q31527="",,),0)-1),"")</f>
        <v>6</v>
      </c>
      <c r="Q9803">
        <f t="shared" si="171"/>
        <v>3</v>
      </c>
      <c r="R9803">
        <f t="shared" si="170"/>
        <v>0</v>
      </c>
    </row>
    <row r="9804" spans="1:18" x14ac:dyDescent="0.3">
      <c r="A9804" t="s">
        <v>603</v>
      </c>
      <c r="B9804" s="1">
        <v>38341</v>
      </c>
      <c r="C9804" t="s">
        <v>16</v>
      </c>
      <c r="D9804" t="s">
        <v>729</v>
      </c>
      <c r="E9804" t="s">
        <v>730</v>
      </c>
      <c r="G9804" s="6" t="s">
        <v>29</v>
      </c>
      <c r="H9804" t="s">
        <v>194</v>
      </c>
      <c r="I9804" t="s">
        <v>21</v>
      </c>
      <c r="J9804" t="s">
        <v>22</v>
      </c>
      <c r="K9804">
        <v>14.6</v>
      </c>
      <c r="L9804">
        <v>126</v>
      </c>
      <c r="M9804" t="s">
        <v>177</v>
      </c>
      <c r="N9804">
        <v>126</v>
      </c>
      <c r="P9804" cm="1">
        <f t="array" ref="P9804">IF(Q9804&gt;0,INDEX(Q9804:Q31528,MATCH(TRUE,INDEX(Q9804:Q31528="",,),0)-1),"")</f>
        <v>6</v>
      </c>
      <c r="Q9804">
        <f t="shared" si="171"/>
        <v>3</v>
      </c>
      <c r="R9804">
        <f t="shared" si="170"/>
        <v>0</v>
      </c>
    </row>
    <row r="9805" spans="1:18" x14ac:dyDescent="0.3">
      <c r="A9805" t="s">
        <v>603</v>
      </c>
      <c r="B9805" s="1">
        <v>38341</v>
      </c>
      <c r="C9805" t="s">
        <v>16</v>
      </c>
      <c r="D9805" t="s">
        <v>729</v>
      </c>
      <c r="E9805" t="s">
        <v>730</v>
      </c>
      <c r="G9805" s="6" t="s">
        <v>29</v>
      </c>
      <c r="H9805" t="s">
        <v>30</v>
      </c>
      <c r="I9805" t="s">
        <v>21</v>
      </c>
      <c r="J9805" t="s">
        <v>22</v>
      </c>
      <c r="K9805">
        <v>5.6</v>
      </c>
      <c r="L9805">
        <v>70</v>
      </c>
      <c r="M9805" t="s">
        <v>177</v>
      </c>
      <c r="N9805">
        <v>70</v>
      </c>
      <c r="P9805" cm="1">
        <f t="array" ref="P9805">IF(Q9805&gt;0,INDEX(Q9805:Q31529,MATCH(TRUE,INDEX(Q9805:Q31529="",,),0)-1),"")</f>
        <v>6</v>
      </c>
      <c r="Q9805">
        <f t="shared" si="171"/>
        <v>3</v>
      </c>
      <c r="R9805">
        <f t="shared" si="170"/>
        <v>0</v>
      </c>
    </row>
    <row r="9806" spans="1:18" x14ac:dyDescent="0.3">
      <c r="A9806" t="s">
        <v>603</v>
      </c>
      <c r="B9806" s="1">
        <v>38341</v>
      </c>
      <c r="C9806" t="s">
        <v>16</v>
      </c>
      <c r="D9806" t="s">
        <v>729</v>
      </c>
      <c r="E9806" t="s">
        <v>730</v>
      </c>
      <c r="G9806" s="6" t="s">
        <v>29</v>
      </c>
      <c r="H9806" t="s">
        <v>206</v>
      </c>
      <c r="I9806" t="s">
        <v>21</v>
      </c>
      <c r="J9806" t="s">
        <v>22</v>
      </c>
      <c r="K9806">
        <v>5.7</v>
      </c>
      <c r="L9806">
        <v>74</v>
      </c>
      <c r="M9806" t="s">
        <v>177</v>
      </c>
      <c r="N9806">
        <v>74</v>
      </c>
      <c r="P9806" cm="1">
        <f t="array" ref="P9806">IF(Q9806&gt;0,INDEX(Q9806:Q31530,MATCH(TRUE,INDEX(Q9806:Q31530="",,),0)-1),"")</f>
        <v>6</v>
      </c>
      <c r="Q9806">
        <f t="shared" si="171"/>
        <v>3</v>
      </c>
      <c r="R9806">
        <f t="shared" si="170"/>
        <v>0</v>
      </c>
    </row>
    <row r="9807" spans="1:18" x14ac:dyDescent="0.3">
      <c r="A9807" t="s">
        <v>603</v>
      </c>
      <c r="B9807" s="1">
        <v>38341</v>
      </c>
      <c r="C9807" t="s">
        <v>16</v>
      </c>
      <c r="D9807" t="s">
        <v>729</v>
      </c>
      <c r="E9807" t="s">
        <v>730</v>
      </c>
      <c r="G9807" s="6" t="s">
        <v>29</v>
      </c>
      <c r="H9807" t="s">
        <v>53</v>
      </c>
      <c r="I9807" t="s">
        <v>21</v>
      </c>
      <c r="J9807" t="s">
        <v>22</v>
      </c>
      <c r="K9807">
        <v>56.7</v>
      </c>
      <c r="L9807">
        <v>40</v>
      </c>
      <c r="M9807" t="s">
        <v>177</v>
      </c>
      <c r="N9807">
        <v>40</v>
      </c>
      <c r="P9807" cm="1">
        <f t="array" ref="P9807">IF(Q9807&gt;0,INDEX(Q9807:Q31531,MATCH(TRUE,INDEX(Q9807:Q31531="",,),0)-1),"")</f>
        <v>6</v>
      </c>
      <c r="Q9807">
        <f t="shared" si="171"/>
        <v>3</v>
      </c>
      <c r="R9807">
        <f t="shared" si="170"/>
        <v>0</v>
      </c>
    </row>
    <row r="9808" spans="1:18" x14ac:dyDescent="0.3">
      <c r="A9808" t="s">
        <v>603</v>
      </c>
      <c r="B9808" s="1">
        <v>38341</v>
      </c>
      <c r="C9808" t="s">
        <v>16</v>
      </c>
      <c r="D9808" t="s">
        <v>729</v>
      </c>
      <c r="E9808" t="s">
        <v>730</v>
      </c>
      <c r="G9808" s="6" t="s">
        <v>29</v>
      </c>
      <c r="H9808" t="s">
        <v>25</v>
      </c>
      <c r="I9808" t="s">
        <v>21</v>
      </c>
      <c r="J9808" t="s">
        <v>22</v>
      </c>
      <c r="K9808">
        <v>27.5</v>
      </c>
      <c r="L9808">
        <v>50</v>
      </c>
      <c r="M9808" t="s">
        <v>177</v>
      </c>
      <c r="N9808">
        <v>50</v>
      </c>
      <c r="P9808" cm="1">
        <f t="array" ref="P9808">IF(Q9808&gt;0,INDEX(Q9808:Q31532,MATCH(TRUE,INDEX(Q9808:Q31532="",,),0)-1),"")</f>
        <v>6</v>
      </c>
      <c r="Q9808">
        <f t="shared" si="171"/>
        <v>3</v>
      </c>
      <c r="R9808">
        <f t="shared" si="170"/>
        <v>0</v>
      </c>
    </row>
    <row r="9809" spans="1:18" x14ac:dyDescent="0.3">
      <c r="A9809" t="s">
        <v>603</v>
      </c>
      <c r="B9809" s="1">
        <v>38341</v>
      </c>
      <c r="C9809" t="s">
        <v>16</v>
      </c>
      <c r="D9809" t="s">
        <v>729</v>
      </c>
      <c r="E9809" t="s">
        <v>730</v>
      </c>
      <c r="G9809" s="6" t="s">
        <v>29</v>
      </c>
      <c r="H9809" t="s">
        <v>20</v>
      </c>
      <c r="I9809" t="s">
        <v>26</v>
      </c>
      <c r="J9809" t="s">
        <v>27</v>
      </c>
      <c r="K9809">
        <v>269</v>
      </c>
      <c r="L9809">
        <v>13.25</v>
      </c>
      <c r="M9809" t="s">
        <v>177</v>
      </c>
      <c r="N9809">
        <v>13.25</v>
      </c>
      <c r="P9809" cm="1">
        <f t="array" ref="P9809">IF(Q9809&gt;0,INDEX(Q9809:Q31533,MATCH(TRUE,INDEX(Q9809:Q31533="",,),0)-1),"")</f>
        <v>6</v>
      </c>
      <c r="Q9809">
        <f t="shared" si="171"/>
        <v>3</v>
      </c>
      <c r="R9809">
        <f t="shared" si="170"/>
        <v>0</v>
      </c>
    </row>
    <row r="9810" spans="1:18" x14ac:dyDescent="0.3">
      <c r="A9810" t="s">
        <v>603</v>
      </c>
      <c r="B9810" s="1">
        <v>38341</v>
      </c>
      <c r="C9810" t="s">
        <v>16</v>
      </c>
      <c r="D9810" t="s">
        <v>729</v>
      </c>
      <c r="E9810" t="s">
        <v>730</v>
      </c>
      <c r="G9810" s="6" t="s">
        <v>29</v>
      </c>
      <c r="H9810" t="s">
        <v>25</v>
      </c>
      <c r="I9810" t="s">
        <v>26</v>
      </c>
      <c r="J9810" t="s">
        <v>27</v>
      </c>
      <c r="K9810">
        <v>199</v>
      </c>
      <c r="L9810">
        <v>15.9</v>
      </c>
      <c r="M9810" t="s">
        <v>177</v>
      </c>
      <c r="N9810">
        <v>15.9</v>
      </c>
      <c r="P9810" cm="1">
        <f t="array" ref="P9810">IF(Q9810&gt;0,INDEX(Q9810:Q31534,MATCH(TRUE,INDEX(Q9810:Q31534="",,),0)-1),"")</f>
        <v>6</v>
      </c>
      <c r="Q9810">
        <f t="shared" si="171"/>
        <v>3</v>
      </c>
      <c r="R9810">
        <f t="shared" si="170"/>
        <v>0</v>
      </c>
    </row>
    <row r="9811" spans="1:18" x14ac:dyDescent="0.3">
      <c r="A9811" t="s">
        <v>603</v>
      </c>
      <c r="B9811" s="1">
        <v>38341</v>
      </c>
      <c r="C9811" t="s">
        <v>16</v>
      </c>
      <c r="D9811" t="s">
        <v>729</v>
      </c>
      <c r="E9811" t="s">
        <v>730</v>
      </c>
      <c r="G9811" t="s">
        <v>19</v>
      </c>
      <c r="H9811" t="s">
        <v>20</v>
      </c>
      <c r="I9811" t="s">
        <v>21</v>
      </c>
      <c r="J9811" t="s">
        <v>22</v>
      </c>
      <c r="K9811">
        <v>93.8</v>
      </c>
      <c r="L9811">
        <v>230</v>
      </c>
      <c r="M9811" t="s">
        <v>523</v>
      </c>
      <c r="N9811">
        <v>785</v>
      </c>
      <c r="P9811" cm="1">
        <f t="array" ref="P9811">IF(Q9811&gt;0,INDEX(Q9811:Q31535,MATCH(TRUE,INDEX(Q9811:Q31535="",,),0)-1),"")</f>
        <v>6</v>
      </c>
      <c r="Q9811">
        <f t="shared" si="171"/>
        <v>4</v>
      </c>
      <c r="R9811">
        <f t="shared" si="170"/>
        <v>0</v>
      </c>
    </row>
    <row r="9812" spans="1:18" x14ac:dyDescent="0.3">
      <c r="A9812" t="s">
        <v>603</v>
      </c>
      <c r="B9812" s="1">
        <v>38341</v>
      </c>
      <c r="C9812" t="s">
        <v>16</v>
      </c>
      <c r="D9812" t="s">
        <v>729</v>
      </c>
      <c r="E9812" t="s">
        <v>730</v>
      </c>
      <c r="G9812" t="s">
        <v>19</v>
      </c>
      <c r="H9812" t="s">
        <v>53</v>
      </c>
      <c r="I9812" t="s">
        <v>26</v>
      </c>
      <c r="J9812" t="s">
        <v>27</v>
      </c>
      <c r="K9812">
        <v>572</v>
      </c>
      <c r="L9812">
        <v>16.75</v>
      </c>
      <c r="M9812" t="s">
        <v>523</v>
      </c>
      <c r="N9812">
        <v>16.75</v>
      </c>
      <c r="P9812" cm="1">
        <f t="array" ref="P9812">IF(Q9812&gt;0,INDEX(Q9812:Q31536,MATCH(TRUE,INDEX(Q9812:Q31536="",,),0)-1),"")</f>
        <v>6</v>
      </c>
      <c r="Q9812">
        <f t="shared" si="171"/>
        <v>4</v>
      </c>
      <c r="R9812">
        <f t="shared" si="170"/>
        <v>0</v>
      </c>
    </row>
    <row r="9813" spans="1:18" x14ac:dyDescent="0.3">
      <c r="A9813" t="s">
        <v>603</v>
      </c>
      <c r="B9813" s="1">
        <v>38341</v>
      </c>
      <c r="C9813" t="s">
        <v>16</v>
      </c>
      <c r="D9813" t="s">
        <v>729</v>
      </c>
      <c r="E9813" t="s">
        <v>730</v>
      </c>
      <c r="G9813" t="s">
        <v>19</v>
      </c>
      <c r="H9813" t="s">
        <v>64</v>
      </c>
      <c r="I9813" t="s">
        <v>26</v>
      </c>
      <c r="J9813" t="s">
        <v>27</v>
      </c>
      <c r="K9813">
        <v>614</v>
      </c>
      <c r="L9813">
        <v>8.9</v>
      </c>
      <c r="M9813" t="s">
        <v>523</v>
      </c>
      <c r="N9813">
        <v>8.9</v>
      </c>
      <c r="P9813" cm="1">
        <f t="array" ref="P9813">IF(Q9813&gt;0,INDEX(Q9813:Q31537,MATCH(TRUE,INDEX(Q9813:Q31537="",,),0)-1),"")</f>
        <v>6</v>
      </c>
      <c r="Q9813">
        <f t="shared" si="171"/>
        <v>4</v>
      </c>
      <c r="R9813">
        <f t="shared" si="170"/>
        <v>0</v>
      </c>
    </row>
    <row r="9814" spans="1:18" x14ac:dyDescent="0.3">
      <c r="A9814" t="s">
        <v>603</v>
      </c>
      <c r="B9814" s="1">
        <v>38341</v>
      </c>
      <c r="C9814" t="s">
        <v>16</v>
      </c>
      <c r="D9814" t="s">
        <v>729</v>
      </c>
      <c r="E9814" t="s">
        <v>730</v>
      </c>
      <c r="G9814" s="6" t="s">
        <v>29</v>
      </c>
      <c r="H9814" t="s">
        <v>194</v>
      </c>
      <c r="I9814" t="s">
        <v>21</v>
      </c>
      <c r="J9814" t="s">
        <v>22</v>
      </c>
      <c r="K9814">
        <v>14.6</v>
      </c>
      <c r="L9814">
        <v>126</v>
      </c>
      <c r="M9814" t="s">
        <v>523</v>
      </c>
      <c r="N9814">
        <v>126</v>
      </c>
      <c r="P9814" cm="1">
        <f t="array" ref="P9814">IF(Q9814&gt;0,INDEX(Q9814:Q31538,MATCH(TRUE,INDEX(Q9814:Q31538="",,),0)-1),"")</f>
        <v>6</v>
      </c>
      <c r="Q9814">
        <f t="shared" si="171"/>
        <v>4</v>
      </c>
      <c r="R9814">
        <f t="shared" si="170"/>
        <v>0</v>
      </c>
    </row>
    <row r="9815" spans="1:18" x14ac:dyDescent="0.3">
      <c r="A9815" t="s">
        <v>603</v>
      </c>
      <c r="B9815" s="1">
        <v>38341</v>
      </c>
      <c r="C9815" t="s">
        <v>16</v>
      </c>
      <c r="D9815" t="s">
        <v>729</v>
      </c>
      <c r="E9815" t="s">
        <v>730</v>
      </c>
      <c r="G9815" s="6" t="s">
        <v>29</v>
      </c>
      <c r="H9815" t="s">
        <v>30</v>
      </c>
      <c r="I9815" t="s">
        <v>21</v>
      </c>
      <c r="J9815" t="s">
        <v>22</v>
      </c>
      <c r="K9815">
        <v>5.6</v>
      </c>
      <c r="L9815">
        <v>70</v>
      </c>
      <c r="M9815" t="s">
        <v>523</v>
      </c>
      <c r="N9815">
        <v>70</v>
      </c>
      <c r="P9815" cm="1">
        <f t="array" ref="P9815">IF(Q9815&gt;0,INDEX(Q9815:Q31539,MATCH(TRUE,INDEX(Q9815:Q31539="",,),0)-1),"")</f>
        <v>6</v>
      </c>
      <c r="Q9815">
        <f t="shared" si="171"/>
        <v>4</v>
      </c>
      <c r="R9815">
        <f t="shared" si="170"/>
        <v>0</v>
      </c>
    </row>
    <row r="9816" spans="1:18" x14ac:dyDescent="0.3">
      <c r="A9816" t="s">
        <v>603</v>
      </c>
      <c r="B9816" s="1">
        <v>38341</v>
      </c>
      <c r="C9816" t="s">
        <v>16</v>
      </c>
      <c r="D9816" t="s">
        <v>729</v>
      </c>
      <c r="E9816" t="s">
        <v>730</v>
      </c>
      <c r="G9816" s="6" t="s">
        <v>29</v>
      </c>
      <c r="H9816" t="s">
        <v>206</v>
      </c>
      <c r="I9816" t="s">
        <v>21</v>
      </c>
      <c r="J9816" t="s">
        <v>22</v>
      </c>
      <c r="K9816">
        <v>5.7</v>
      </c>
      <c r="L9816">
        <v>74</v>
      </c>
      <c r="M9816" t="s">
        <v>523</v>
      </c>
      <c r="N9816">
        <v>74</v>
      </c>
      <c r="P9816" cm="1">
        <f t="array" ref="P9816">IF(Q9816&gt;0,INDEX(Q9816:Q31540,MATCH(TRUE,INDEX(Q9816:Q31540="",,),0)-1),"")</f>
        <v>6</v>
      </c>
      <c r="Q9816">
        <f t="shared" si="171"/>
        <v>4</v>
      </c>
      <c r="R9816">
        <f t="shared" si="170"/>
        <v>0</v>
      </c>
    </row>
    <row r="9817" spans="1:18" x14ac:dyDescent="0.3">
      <c r="A9817" t="s">
        <v>603</v>
      </c>
      <c r="B9817" s="1">
        <v>38341</v>
      </c>
      <c r="C9817" t="s">
        <v>16</v>
      </c>
      <c r="D9817" t="s">
        <v>729</v>
      </c>
      <c r="E9817" t="s">
        <v>730</v>
      </c>
      <c r="G9817" s="6" t="s">
        <v>29</v>
      </c>
      <c r="H9817" t="s">
        <v>53</v>
      </c>
      <c r="I9817" t="s">
        <v>21</v>
      </c>
      <c r="J9817" t="s">
        <v>22</v>
      </c>
      <c r="K9817">
        <v>56.7</v>
      </c>
      <c r="L9817">
        <v>40</v>
      </c>
      <c r="M9817" t="s">
        <v>523</v>
      </c>
      <c r="N9817">
        <v>40</v>
      </c>
      <c r="P9817" cm="1">
        <f t="array" ref="P9817">IF(Q9817&gt;0,INDEX(Q9817:Q31541,MATCH(TRUE,INDEX(Q9817:Q31541="",,),0)-1),"")</f>
        <v>6</v>
      </c>
      <c r="Q9817">
        <f t="shared" si="171"/>
        <v>4</v>
      </c>
      <c r="R9817">
        <f t="shared" si="170"/>
        <v>0</v>
      </c>
    </row>
    <row r="9818" spans="1:18" x14ac:dyDescent="0.3">
      <c r="A9818" t="s">
        <v>603</v>
      </c>
      <c r="B9818" s="1">
        <v>38341</v>
      </c>
      <c r="C9818" t="s">
        <v>16</v>
      </c>
      <c r="D9818" t="s">
        <v>729</v>
      </c>
      <c r="E9818" t="s">
        <v>730</v>
      </c>
      <c r="G9818" s="6" t="s">
        <v>29</v>
      </c>
      <c r="H9818" t="s">
        <v>25</v>
      </c>
      <c r="I9818" t="s">
        <v>21</v>
      </c>
      <c r="J9818" t="s">
        <v>22</v>
      </c>
      <c r="K9818">
        <v>27.5</v>
      </c>
      <c r="L9818">
        <v>50</v>
      </c>
      <c r="M9818" t="s">
        <v>523</v>
      </c>
      <c r="N9818">
        <v>50</v>
      </c>
      <c r="P9818" cm="1">
        <f t="array" ref="P9818">IF(Q9818&gt;0,INDEX(Q9818:Q31542,MATCH(TRUE,INDEX(Q9818:Q31542="",,),0)-1),"")</f>
        <v>6</v>
      </c>
      <c r="Q9818">
        <f t="shared" si="171"/>
        <v>4</v>
      </c>
      <c r="R9818">
        <f t="shared" si="170"/>
        <v>0</v>
      </c>
    </row>
    <row r="9819" spans="1:18" x14ac:dyDescent="0.3">
      <c r="A9819" t="s">
        <v>603</v>
      </c>
      <c r="B9819" s="1">
        <v>38341</v>
      </c>
      <c r="C9819" t="s">
        <v>16</v>
      </c>
      <c r="D9819" t="s">
        <v>729</v>
      </c>
      <c r="E9819" t="s">
        <v>730</v>
      </c>
      <c r="G9819" s="6" t="s">
        <v>29</v>
      </c>
      <c r="H9819" t="s">
        <v>20</v>
      </c>
      <c r="I9819" t="s">
        <v>26</v>
      </c>
      <c r="J9819" t="s">
        <v>27</v>
      </c>
      <c r="K9819">
        <v>269</v>
      </c>
      <c r="L9819">
        <v>13.25</v>
      </c>
      <c r="M9819" t="s">
        <v>523</v>
      </c>
      <c r="N9819">
        <v>13.25</v>
      </c>
      <c r="P9819" cm="1">
        <f t="array" ref="P9819">IF(Q9819&gt;0,INDEX(Q9819:Q31543,MATCH(TRUE,INDEX(Q9819:Q31543="",,),0)-1),"")</f>
        <v>6</v>
      </c>
      <c r="Q9819">
        <f t="shared" si="171"/>
        <v>4</v>
      </c>
      <c r="R9819">
        <f t="shared" si="170"/>
        <v>0</v>
      </c>
    </row>
    <row r="9820" spans="1:18" x14ac:dyDescent="0.3">
      <c r="A9820" t="s">
        <v>603</v>
      </c>
      <c r="B9820" s="1">
        <v>38341</v>
      </c>
      <c r="C9820" t="s">
        <v>16</v>
      </c>
      <c r="D9820" t="s">
        <v>729</v>
      </c>
      <c r="E9820" t="s">
        <v>730</v>
      </c>
      <c r="G9820" s="6" t="s">
        <v>29</v>
      </c>
      <c r="H9820" t="s">
        <v>25</v>
      </c>
      <c r="I9820" t="s">
        <v>26</v>
      </c>
      <c r="J9820" t="s">
        <v>27</v>
      </c>
      <c r="K9820">
        <v>199</v>
      </c>
      <c r="L9820">
        <v>15.9</v>
      </c>
      <c r="M9820" t="s">
        <v>523</v>
      </c>
      <c r="N9820">
        <v>15.9</v>
      </c>
      <c r="P9820" cm="1">
        <f t="array" ref="P9820">IF(Q9820&gt;0,INDEX(Q9820:Q31544,MATCH(TRUE,INDEX(Q9820:Q31544="",,),0)-1),"")</f>
        <v>6</v>
      </c>
      <c r="Q9820">
        <f t="shared" si="171"/>
        <v>4</v>
      </c>
      <c r="R9820">
        <f t="shared" si="170"/>
        <v>0</v>
      </c>
    </row>
    <row r="9821" spans="1:18" x14ac:dyDescent="0.3">
      <c r="A9821" t="s">
        <v>603</v>
      </c>
      <c r="B9821" s="1">
        <v>38341</v>
      </c>
      <c r="C9821" t="s">
        <v>16</v>
      </c>
      <c r="D9821" t="s">
        <v>729</v>
      </c>
      <c r="E9821" t="s">
        <v>730</v>
      </c>
      <c r="G9821" t="s">
        <v>19</v>
      </c>
      <c r="H9821" t="s">
        <v>20</v>
      </c>
      <c r="I9821" t="s">
        <v>21</v>
      </c>
      <c r="J9821" t="s">
        <v>22</v>
      </c>
      <c r="K9821">
        <v>93.8</v>
      </c>
      <c r="L9821">
        <v>230</v>
      </c>
      <c r="M9821" t="s">
        <v>86</v>
      </c>
      <c r="N9821">
        <v>560.13</v>
      </c>
      <c r="P9821" cm="1">
        <f t="array" ref="P9821">IF(Q9821&gt;0,INDEX(Q9821:Q31545,MATCH(TRUE,INDEX(Q9821:Q31545="",,),0)-1),"")</f>
        <v>6</v>
      </c>
      <c r="Q9821">
        <f t="shared" si="171"/>
        <v>5</v>
      </c>
      <c r="R9821">
        <f t="shared" si="170"/>
        <v>0</v>
      </c>
    </row>
    <row r="9822" spans="1:18" x14ac:dyDescent="0.3">
      <c r="A9822" t="s">
        <v>603</v>
      </c>
      <c r="B9822" s="1">
        <v>38341</v>
      </c>
      <c r="C9822" t="s">
        <v>16</v>
      </c>
      <c r="D9822" t="s">
        <v>729</v>
      </c>
      <c r="E9822" t="s">
        <v>730</v>
      </c>
      <c r="G9822" t="s">
        <v>19</v>
      </c>
      <c r="H9822" t="s">
        <v>53</v>
      </c>
      <c r="I9822" t="s">
        <v>26</v>
      </c>
      <c r="J9822" t="s">
        <v>27</v>
      </c>
      <c r="K9822">
        <v>572</v>
      </c>
      <c r="L9822">
        <v>16.75</v>
      </c>
      <c r="M9822" t="s">
        <v>86</v>
      </c>
      <c r="N9822">
        <v>16.75</v>
      </c>
      <c r="P9822" cm="1">
        <f t="array" ref="P9822">IF(Q9822&gt;0,INDEX(Q9822:Q31546,MATCH(TRUE,INDEX(Q9822:Q31546="",,),0)-1),"")</f>
        <v>6</v>
      </c>
      <c r="Q9822">
        <f t="shared" si="171"/>
        <v>5</v>
      </c>
      <c r="R9822">
        <f t="shared" si="170"/>
        <v>0</v>
      </c>
    </row>
    <row r="9823" spans="1:18" x14ac:dyDescent="0.3">
      <c r="A9823" t="s">
        <v>603</v>
      </c>
      <c r="B9823" s="1">
        <v>38341</v>
      </c>
      <c r="C9823" t="s">
        <v>16</v>
      </c>
      <c r="D9823" t="s">
        <v>729</v>
      </c>
      <c r="E9823" t="s">
        <v>730</v>
      </c>
      <c r="G9823" t="s">
        <v>19</v>
      </c>
      <c r="H9823" t="s">
        <v>64</v>
      </c>
      <c r="I9823" t="s">
        <v>26</v>
      </c>
      <c r="J9823" t="s">
        <v>27</v>
      </c>
      <c r="K9823">
        <v>614</v>
      </c>
      <c r="L9823">
        <v>8.9</v>
      </c>
      <c r="M9823" t="s">
        <v>86</v>
      </c>
      <c r="N9823">
        <v>8.9</v>
      </c>
      <c r="P9823" cm="1">
        <f t="array" ref="P9823">IF(Q9823&gt;0,INDEX(Q9823:Q31547,MATCH(TRUE,INDEX(Q9823:Q31547="",,),0)-1),"")</f>
        <v>6</v>
      </c>
      <c r="Q9823">
        <f t="shared" si="171"/>
        <v>5</v>
      </c>
      <c r="R9823">
        <f t="shared" si="170"/>
        <v>0</v>
      </c>
    </row>
    <row r="9824" spans="1:18" x14ac:dyDescent="0.3">
      <c r="A9824" t="s">
        <v>603</v>
      </c>
      <c r="B9824" s="1">
        <v>38341</v>
      </c>
      <c r="C9824" t="s">
        <v>16</v>
      </c>
      <c r="D9824" t="s">
        <v>729</v>
      </c>
      <c r="E9824" t="s">
        <v>730</v>
      </c>
      <c r="G9824" s="6" t="s">
        <v>29</v>
      </c>
      <c r="H9824" t="s">
        <v>194</v>
      </c>
      <c r="I9824" t="s">
        <v>21</v>
      </c>
      <c r="J9824" t="s">
        <v>22</v>
      </c>
      <c r="K9824">
        <v>14.6</v>
      </c>
      <c r="L9824">
        <v>126</v>
      </c>
      <c r="M9824" t="s">
        <v>86</v>
      </c>
      <c r="N9824">
        <v>126</v>
      </c>
      <c r="P9824" cm="1">
        <f t="array" ref="P9824">IF(Q9824&gt;0,INDEX(Q9824:Q31548,MATCH(TRUE,INDEX(Q9824:Q31548="",,),0)-1),"")</f>
        <v>6</v>
      </c>
      <c r="Q9824">
        <f t="shared" si="171"/>
        <v>5</v>
      </c>
      <c r="R9824">
        <f t="shared" si="170"/>
        <v>0</v>
      </c>
    </row>
    <row r="9825" spans="1:18" x14ac:dyDescent="0.3">
      <c r="A9825" t="s">
        <v>603</v>
      </c>
      <c r="B9825" s="1">
        <v>38341</v>
      </c>
      <c r="C9825" t="s">
        <v>16</v>
      </c>
      <c r="D9825" t="s">
        <v>729</v>
      </c>
      <c r="E9825" t="s">
        <v>730</v>
      </c>
      <c r="G9825" s="6" t="s">
        <v>29</v>
      </c>
      <c r="H9825" t="s">
        <v>30</v>
      </c>
      <c r="I9825" t="s">
        <v>21</v>
      </c>
      <c r="J9825" t="s">
        <v>22</v>
      </c>
      <c r="K9825">
        <v>5.6</v>
      </c>
      <c r="L9825">
        <v>70</v>
      </c>
      <c r="M9825" t="s">
        <v>86</v>
      </c>
      <c r="N9825">
        <v>70</v>
      </c>
      <c r="P9825" cm="1">
        <f t="array" ref="P9825">IF(Q9825&gt;0,INDEX(Q9825:Q31549,MATCH(TRUE,INDEX(Q9825:Q31549="",,),0)-1),"")</f>
        <v>6</v>
      </c>
      <c r="Q9825">
        <f t="shared" si="171"/>
        <v>5</v>
      </c>
      <c r="R9825">
        <f t="shared" si="170"/>
        <v>0</v>
      </c>
    </row>
    <row r="9826" spans="1:18" x14ac:dyDescent="0.3">
      <c r="A9826" t="s">
        <v>603</v>
      </c>
      <c r="B9826" s="1">
        <v>38341</v>
      </c>
      <c r="C9826" t="s">
        <v>16</v>
      </c>
      <c r="D9826" t="s">
        <v>729</v>
      </c>
      <c r="E9826" t="s">
        <v>730</v>
      </c>
      <c r="G9826" s="6" t="s">
        <v>29</v>
      </c>
      <c r="H9826" t="s">
        <v>206</v>
      </c>
      <c r="I9826" t="s">
        <v>21</v>
      </c>
      <c r="J9826" t="s">
        <v>22</v>
      </c>
      <c r="K9826">
        <v>5.7</v>
      </c>
      <c r="L9826">
        <v>74</v>
      </c>
      <c r="M9826" t="s">
        <v>86</v>
      </c>
      <c r="N9826">
        <v>74</v>
      </c>
      <c r="P9826" cm="1">
        <f t="array" ref="P9826">IF(Q9826&gt;0,INDEX(Q9826:Q31550,MATCH(TRUE,INDEX(Q9826:Q31550="",,),0)-1),"")</f>
        <v>6</v>
      </c>
      <c r="Q9826">
        <f t="shared" si="171"/>
        <v>5</v>
      </c>
      <c r="R9826">
        <f t="shared" si="170"/>
        <v>0</v>
      </c>
    </row>
    <row r="9827" spans="1:18" x14ac:dyDescent="0.3">
      <c r="A9827" t="s">
        <v>603</v>
      </c>
      <c r="B9827" s="1">
        <v>38341</v>
      </c>
      <c r="C9827" t="s">
        <v>16</v>
      </c>
      <c r="D9827" t="s">
        <v>729</v>
      </c>
      <c r="E9827" t="s">
        <v>730</v>
      </c>
      <c r="G9827" s="6" t="s">
        <v>29</v>
      </c>
      <c r="H9827" t="s">
        <v>53</v>
      </c>
      <c r="I9827" t="s">
        <v>21</v>
      </c>
      <c r="J9827" t="s">
        <v>22</v>
      </c>
      <c r="K9827">
        <v>56.7</v>
      </c>
      <c r="L9827">
        <v>40</v>
      </c>
      <c r="M9827" t="s">
        <v>86</v>
      </c>
      <c r="N9827">
        <v>40</v>
      </c>
      <c r="P9827" cm="1">
        <f t="array" ref="P9827">IF(Q9827&gt;0,INDEX(Q9827:Q31551,MATCH(TRUE,INDEX(Q9827:Q31551="",,),0)-1),"")</f>
        <v>6</v>
      </c>
      <c r="Q9827">
        <f t="shared" si="171"/>
        <v>5</v>
      </c>
      <c r="R9827">
        <f t="shared" si="170"/>
        <v>0</v>
      </c>
    </row>
    <row r="9828" spans="1:18" x14ac:dyDescent="0.3">
      <c r="A9828" t="s">
        <v>603</v>
      </c>
      <c r="B9828" s="1">
        <v>38341</v>
      </c>
      <c r="C9828" t="s">
        <v>16</v>
      </c>
      <c r="D9828" t="s">
        <v>729</v>
      </c>
      <c r="E9828" t="s">
        <v>730</v>
      </c>
      <c r="G9828" s="6" t="s">
        <v>29</v>
      </c>
      <c r="H9828" t="s">
        <v>25</v>
      </c>
      <c r="I9828" t="s">
        <v>21</v>
      </c>
      <c r="J9828" t="s">
        <v>22</v>
      </c>
      <c r="K9828">
        <v>27.5</v>
      </c>
      <c r="L9828">
        <v>50</v>
      </c>
      <c r="M9828" t="s">
        <v>86</v>
      </c>
      <c r="N9828">
        <v>50</v>
      </c>
      <c r="P9828" cm="1">
        <f t="array" ref="P9828">IF(Q9828&gt;0,INDEX(Q9828:Q31552,MATCH(TRUE,INDEX(Q9828:Q31552="",,),0)-1),"")</f>
        <v>6</v>
      </c>
      <c r="Q9828">
        <f t="shared" si="171"/>
        <v>5</v>
      </c>
      <c r="R9828">
        <f t="shared" si="170"/>
        <v>0</v>
      </c>
    </row>
    <row r="9829" spans="1:18" x14ac:dyDescent="0.3">
      <c r="A9829" t="s">
        <v>603</v>
      </c>
      <c r="B9829" s="1">
        <v>38341</v>
      </c>
      <c r="C9829" t="s">
        <v>16</v>
      </c>
      <c r="D9829" t="s">
        <v>729</v>
      </c>
      <c r="E9829" t="s">
        <v>730</v>
      </c>
      <c r="G9829" s="6" t="s">
        <v>29</v>
      </c>
      <c r="H9829" t="s">
        <v>20</v>
      </c>
      <c r="I9829" t="s">
        <v>26</v>
      </c>
      <c r="J9829" t="s">
        <v>27</v>
      </c>
      <c r="K9829">
        <v>269</v>
      </c>
      <c r="L9829">
        <v>13.25</v>
      </c>
      <c r="M9829" t="s">
        <v>86</v>
      </c>
      <c r="N9829">
        <v>13.25</v>
      </c>
      <c r="P9829" cm="1">
        <f t="array" ref="P9829">IF(Q9829&gt;0,INDEX(Q9829:Q31553,MATCH(TRUE,INDEX(Q9829:Q31553="",,),0)-1),"")</f>
        <v>6</v>
      </c>
      <c r="Q9829">
        <f t="shared" si="171"/>
        <v>5</v>
      </c>
      <c r="R9829">
        <f t="shared" si="170"/>
        <v>0</v>
      </c>
    </row>
    <row r="9830" spans="1:18" x14ac:dyDescent="0.3">
      <c r="A9830" t="s">
        <v>603</v>
      </c>
      <c r="B9830" s="1">
        <v>38341</v>
      </c>
      <c r="C9830" t="s">
        <v>16</v>
      </c>
      <c r="D9830" t="s">
        <v>729</v>
      </c>
      <c r="E9830" t="s">
        <v>730</v>
      </c>
      <c r="G9830" s="6" t="s">
        <v>29</v>
      </c>
      <c r="H9830" t="s">
        <v>25</v>
      </c>
      <c r="I9830" t="s">
        <v>26</v>
      </c>
      <c r="J9830" t="s">
        <v>27</v>
      </c>
      <c r="K9830">
        <v>199</v>
      </c>
      <c r="L9830">
        <v>15.9</v>
      </c>
      <c r="M9830" t="s">
        <v>86</v>
      </c>
      <c r="N9830">
        <v>15.9</v>
      </c>
      <c r="P9830" cm="1">
        <f t="array" ref="P9830">IF(Q9830&gt;0,INDEX(Q9830:Q31554,MATCH(TRUE,INDEX(Q9830:Q31554="",,),0)-1),"")</f>
        <v>6</v>
      </c>
      <c r="Q9830">
        <f t="shared" si="171"/>
        <v>5</v>
      </c>
      <c r="R9830">
        <f t="shared" si="170"/>
        <v>0</v>
      </c>
    </row>
    <row r="9831" spans="1:18" x14ac:dyDescent="0.3">
      <c r="A9831" t="s">
        <v>603</v>
      </c>
      <c r="B9831" s="1">
        <v>38341</v>
      </c>
      <c r="C9831" t="s">
        <v>16</v>
      </c>
      <c r="D9831" t="s">
        <v>729</v>
      </c>
      <c r="E9831" t="s">
        <v>730</v>
      </c>
      <c r="G9831" t="s">
        <v>19</v>
      </c>
      <c r="H9831" t="s">
        <v>20</v>
      </c>
      <c r="I9831" t="s">
        <v>21</v>
      </c>
      <c r="J9831" t="s">
        <v>22</v>
      </c>
      <c r="K9831">
        <v>93.8</v>
      </c>
      <c r="L9831">
        <v>230</v>
      </c>
      <c r="M9831" t="s">
        <v>31</v>
      </c>
      <c r="N9831">
        <v>476.65</v>
      </c>
      <c r="P9831" cm="1">
        <f t="array" ref="P9831">IF(Q9831&gt;0,INDEX(Q9831:Q31555,MATCH(TRUE,INDEX(Q9831:Q31555="",,),0)-1),"")</f>
        <v>6</v>
      </c>
      <c r="Q9831">
        <f t="shared" si="171"/>
        <v>6</v>
      </c>
      <c r="R9831">
        <f t="shared" si="170"/>
        <v>0</v>
      </c>
    </row>
    <row r="9832" spans="1:18" x14ac:dyDescent="0.3">
      <c r="A9832" t="s">
        <v>603</v>
      </c>
      <c r="B9832" s="1">
        <v>38341</v>
      </c>
      <c r="C9832" t="s">
        <v>16</v>
      </c>
      <c r="D9832" t="s">
        <v>729</v>
      </c>
      <c r="E9832" t="s">
        <v>730</v>
      </c>
      <c r="G9832" t="s">
        <v>19</v>
      </c>
      <c r="H9832" t="s">
        <v>53</v>
      </c>
      <c r="I9832" t="s">
        <v>26</v>
      </c>
      <c r="J9832" t="s">
        <v>27</v>
      </c>
      <c r="K9832">
        <v>572</v>
      </c>
      <c r="L9832">
        <v>16.75</v>
      </c>
      <c r="M9832" t="s">
        <v>31</v>
      </c>
      <c r="N9832">
        <v>16.75</v>
      </c>
      <c r="P9832" cm="1">
        <f t="array" ref="P9832">IF(Q9832&gt;0,INDEX(Q9832:Q31556,MATCH(TRUE,INDEX(Q9832:Q31556="",,),0)-1),"")</f>
        <v>6</v>
      </c>
      <c r="Q9832">
        <f t="shared" si="171"/>
        <v>6</v>
      </c>
      <c r="R9832">
        <f t="shared" si="170"/>
        <v>0</v>
      </c>
    </row>
    <row r="9833" spans="1:18" x14ac:dyDescent="0.3">
      <c r="A9833" t="s">
        <v>603</v>
      </c>
      <c r="B9833" s="1">
        <v>38341</v>
      </c>
      <c r="C9833" t="s">
        <v>16</v>
      </c>
      <c r="D9833" t="s">
        <v>729</v>
      </c>
      <c r="E9833" t="s">
        <v>730</v>
      </c>
      <c r="G9833" t="s">
        <v>19</v>
      </c>
      <c r="H9833" t="s">
        <v>64</v>
      </c>
      <c r="I9833" t="s">
        <v>26</v>
      </c>
      <c r="J9833" t="s">
        <v>27</v>
      </c>
      <c r="K9833">
        <v>614</v>
      </c>
      <c r="L9833">
        <v>8.9</v>
      </c>
      <c r="M9833" t="s">
        <v>31</v>
      </c>
      <c r="N9833">
        <v>8.9</v>
      </c>
      <c r="P9833" cm="1">
        <f t="array" ref="P9833">IF(Q9833&gt;0,INDEX(Q9833:Q31557,MATCH(TRUE,INDEX(Q9833:Q31557="",,),0)-1),"")</f>
        <v>6</v>
      </c>
      <c r="Q9833">
        <f t="shared" si="171"/>
        <v>6</v>
      </c>
      <c r="R9833">
        <f t="shared" si="170"/>
        <v>0</v>
      </c>
    </row>
    <row r="9834" spans="1:18" x14ac:dyDescent="0.3">
      <c r="A9834" t="s">
        <v>603</v>
      </c>
      <c r="B9834" s="1">
        <v>38341</v>
      </c>
      <c r="C9834" t="s">
        <v>16</v>
      </c>
      <c r="D9834" t="s">
        <v>729</v>
      </c>
      <c r="E9834" t="s">
        <v>730</v>
      </c>
      <c r="G9834" s="6" t="s">
        <v>29</v>
      </c>
      <c r="H9834" t="s">
        <v>194</v>
      </c>
      <c r="I9834" t="s">
        <v>21</v>
      </c>
      <c r="J9834" t="s">
        <v>22</v>
      </c>
      <c r="K9834">
        <v>14.6</v>
      </c>
      <c r="L9834">
        <v>126</v>
      </c>
      <c r="M9834" t="s">
        <v>31</v>
      </c>
      <c r="N9834">
        <v>126</v>
      </c>
      <c r="P9834" cm="1">
        <f t="array" ref="P9834">IF(Q9834&gt;0,INDEX(Q9834:Q31558,MATCH(TRUE,INDEX(Q9834:Q31558="",,),0)-1),"")</f>
        <v>6</v>
      </c>
      <c r="Q9834">
        <f t="shared" si="171"/>
        <v>6</v>
      </c>
      <c r="R9834">
        <f t="shared" si="170"/>
        <v>0</v>
      </c>
    </row>
    <row r="9835" spans="1:18" x14ac:dyDescent="0.3">
      <c r="A9835" t="s">
        <v>603</v>
      </c>
      <c r="B9835" s="1">
        <v>38341</v>
      </c>
      <c r="C9835" t="s">
        <v>16</v>
      </c>
      <c r="D9835" t="s">
        <v>729</v>
      </c>
      <c r="E9835" t="s">
        <v>730</v>
      </c>
      <c r="G9835" s="6" t="s">
        <v>29</v>
      </c>
      <c r="H9835" t="s">
        <v>30</v>
      </c>
      <c r="I9835" t="s">
        <v>21</v>
      </c>
      <c r="J9835" t="s">
        <v>22</v>
      </c>
      <c r="K9835">
        <v>5.6</v>
      </c>
      <c r="L9835">
        <v>70</v>
      </c>
      <c r="M9835" t="s">
        <v>31</v>
      </c>
      <c r="N9835">
        <v>70</v>
      </c>
      <c r="P9835" cm="1">
        <f t="array" ref="P9835">IF(Q9835&gt;0,INDEX(Q9835:Q31559,MATCH(TRUE,INDEX(Q9835:Q31559="",,),0)-1),"")</f>
        <v>6</v>
      </c>
      <c r="Q9835">
        <f t="shared" si="171"/>
        <v>6</v>
      </c>
      <c r="R9835">
        <f t="shared" si="170"/>
        <v>0</v>
      </c>
    </row>
    <row r="9836" spans="1:18" x14ac:dyDescent="0.3">
      <c r="A9836" t="s">
        <v>603</v>
      </c>
      <c r="B9836" s="1">
        <v>38341</v>
      </c>
      <c r="C9836" t="s">
        <v>16</v>
      </c>
      <c r="D9836" t="s">
        <v>729</v>
      </c>
      <c r="E9836" t="s">
        <v>730</v>
      </c>
      <c r="G9836" s="6" t="s">
        <v>29</v>
      </c>
      <c r="H9836" t="s">
        <v>206</v>
      </c>
      <c r="I9836" t="s">
        <v>21</v>
      </c>
      <c r="J9836" t="s">
        <v>22</v>
      </c>
      <c r="K9836">
        <v>5.7</v>
      </c>
      <c r="L9836">
        <v>74</v>
      </c>
      <c r="M9836" t="s">
        <v>31</v>
      </c>
      <c r="N9836">
        <v>74</v>
      </c>
      <c r="P9836" cm="1">
        <f t="array" ref="P9836">IF(Q9836&gt;0,INDEX(Q9836:Q31560,MATCH(TRUE,INDEX(Q9836:Q31560="",,),0)-1),"")</f>
        <v>6</v>
      </c>
      <c r="Q9836">
        <f t="shared" si="171"/>
        <v>6</v>
      </c>
      <c r="R9836">
        <f t="shared" si="170"/>
        <v>0</v>
      </c>
    </row>
    <row r="9837" spans="1:18" x14ac:dyDescent="0.3">
      <c r="A9837" t="s">
        <v>603</v>
      </c>
      <c r="B9837" s="1">
        <v>38341</v>
      </c>
      <c r="C9837" t="s">
        <v>16</v>
      </c>
      <c r="D9837" t="s">
        <v>729</v>
      </c>
      <c r="E9837" t="s">
        <v>730</v>
      </c>
      <c r="G9837" s="6" t="s">
        <v>29</v>
      </c>
      <c r="H9837" t="s">
        <v>53</v>
      </c>
      <c r="I9837" t="s">
        <v>21</v>
      </c>
      <c r="J9837" t="s">
        <v>22</v>
      </c>
      <c r="K9837">
        <v>56.7</v>
      </c>
      <c r="L9837">
        <v>40</v>
      </c>
      <c r="M9837" t="s">
        <v>31</v>
      </c>
      <c r="N9837">
        <v>40</v>
      </c>
      <c r="P9837" cm="1">
        <f t="array" ref="P9837">IF(Q9837&gt;0,INDEX(Q9837:Q31561,MATCH(TRUE,INDEX(Q9837:Q31561="",,),0)-1),"")</f>
        <v>6</v>
      </c>
      <c r="Q9837">
        <f t="shared" si="171"/>
        <v>6</v>
      </c>
      <c r="R9837">
        <f t="shared" si="170"/>
        <v>0</v>
      </c>
    </row>
    <row r="9838" spans="1:18" x14ac:dyDescent="0.3">
      <c r="A9838" t="s">
        <v>603</v>
      </c>
      <c r="B9838" s="1">
        <v>38341</v>
      </c>
      <c r="C9838" t="s">
        <v>16</v>
      </c>
      <c r="D9838" t="s">
        <v>729</v>
      </c>
      <c r="E9838" t="s">
        <v>730</v>
      </c>
      <c r="G9838" s="6" t="s">
        <v>29</v>
      </c>
      <c r="H9838" t="s">
        <v>25</v>
      </c>
      <c r="I9838" t="s">
        <v>21</v>
      </c>
      <c r="J9838" t="s">
        <v>22</v>
      </c>
      <c r="K9838">
        <v>27.5</v>
      </c>
      <c r="L9838">
        <v>50</v>
      </c>
      <c r="M9838" t="s">
        <v>31</v>
      </c>
      <c r="N9838">
        <v>50</v>
      </c>
      <c r="P9838" cm="1">
        <f t="array" ref="P9838">IF(Q9838&gt;0,INDEX(Q9838:Q31562,MATCH(TRUE,INDEX(Q9838:Q31562="",,),0)-1),"")</f>
        <v>6</v>
      </c>
      <c r="Q9838">
        <f t="shared" si="171"/>
        <v>6</v>
      </c>
      <c r="R9838">
        <f t="shared" si="170"/>
        <v>0</v>
      </c>
    </row>
    <row r="9839" spans="1:18" x14ac:dyDescent="0.3">
      <c r="A9839" t="s">
        <v>603</v>
      </c>
      <c r="B9839" s="1">
        <v>38341</v>
      </c>
      <c r="C9839" t="s">
        <v>16</v>
      </c>
      <c r="D9839" t="s">
        <v>729</v>
      </c>
      <c r="E9839" t="s">
        <v>730</v>
      </c>
      <c r="G9839" s="6" t="s">
        <v>29</v>
      </c>
      <c r="H9839" t="s">
        <v>20</v>
      </c>
      <c r="I9839" t="s">
        <v>26</v>
      </c>
      <c r="J9839" t="s">
        <v>27</v>
      </c>
      <c r="K9839">
        <v>269</v>
      </c>
      <c r="L9839">
        <v>13.25</v>
      </c>
      <c r="M9839" t="s">
        <v>31</v>
      </c>
      <c r="N9839">
        <v>13.25</v>
      </c>
      <c r="P9839" cm="1">
        <f t="array" ref="P9839">IF(Q9839&gt;0,INDEX(Q9839:Q31563,MATCH(TRUE,INDEX(Q9839:Q31563="",,),0)-1),"")</f>
        <v>6</v>
      </c>
      <c r="Q9839">
        <f t="shared" si="171"/>
        <v>6</v>
      </c>
      <c r="R9839">
        <f t="shared" si="170"/>
        <v>0</v>
      </c>
    </row>
    <row r="9840" spans="1:18" x14ac:dyDescent="0.3">
      <c r="A9840" t="s">
        <v>603</v>
      </c>
      <c r="B9840" s="1">
        <v>38341</v>
      </c>
      <c r="C9840" t="s">
        <v>16</v>
      </c>
      <c r="D9840" t="s">
        <v>729</v>
      </c>
      <c r="E9840" t="s">
        <v>730</v>
      </c>
      <c r="G9840" s="6" t="s">
        <v>29</v>
      </c>
      <c r="H9840" t="s">
        <v>25</v>
      </c>
      <c r="I9840" t="s">
        <v>26</v>
      </c>
      <c r="J9840" t="s">
        <v>27</v>
      </c>
      <c r="K9840">
        <v>199</v>
      </c>
      <c r="L9840">
        <v>15.9</v>
      </c>
      <c r="M9840" t="s">
        <v>31</v>
      </c>
      <c r="N9840">
        <v>15.9</v>
      </c>
      <c r="P9840" cm="1">
        <f t="array" ref="P9840">IF(Q9840&gt;0,INDEX(Q9840:Q31564,MATCH(TRUE,INDEX(Q9840:Q31564="",,),0)-1),"")</f>
        <v>6</v>
      </c>
      <c r="Q9840">
        <f t="shared" si="171"/>
        <v>6</v>
      </c>
      <c r="R9840">
        <f t="shared" si="170"/>
        <v>0</v>
      </c>
    </row>
    <row r="9841" spans="1:18" x14ac:dyDescent="0.3">
      <c r="P9841" t="str" cm="1">
        <f t="array" ref="P9841">IF(Q9841&gt;0,INDEX(Q9841:Q31565,MATCH(TRUE,INDEX(Q9841:Q31565="",,),0)-1),"")</f>
        <v/>
      </c>
      <c r="R9841" t="str">
        <f t="shared" si="170"/>
        <v/>
      </c>
    </row>
    <row r="9842" spans="1:18" x14ac:dyDescent="0.3">
      <c r="A9842" t="s">
        <v>603</v>
      </c>
      <c r="B9842" s="1">
        <v>38341</v>
      </c>
      <c r="C9842" t="s">
        <v>16</v>
      </c>
      <c r="D9842" t="s">
        <v>731</v>
      </c>
      <c r="E9842" t="s">
        <v>732</v>
      </c>
      <c r="G9842" t="s">
        <v>19</v>
      </c>
      <c r="H9842" t="s">
        <v>53</v>
      </c>
      <c r="I9842" t="s">
        <v>21</v>
      </c>
      <c r="J9842" t="s">
        <v>22</v>
      </c>
      <c r="K9842">
        <v>318</v>
      </c>
      <c r="L9842">
        <v>40</v>
      </c>
      <c r="M9842" t="s">
        <v>59</v>
      </c>
      <c r="N9842">
        <v>100</v>
      </c>
      <c r="O9842" t="s">
        <v>24</v>
      </c>
      <c r="P9842" cm="1">
        <f t="array" ref="P9842">IF(Q9842&gt;0,INDEX(Q9842:Q31566,MATCH(TRUE,INDEX(Q9842:Q31566="",,),0)-1),"")</f>
        <v>3</v>
      </c>
      <c r="Q9842">
        <f>INT((ROW()-9842)/10)+1</f>
        <v>1</v>
      </c>
      <c r="R9842">
        <f t="shared" si="170"/>
        <v>0</v>
      </c>
    </row>
    <row r="9843" spans="1:18" x14ac:dyDescent="0.3">
      <c r="A9843" t="s">
        <v>603</v>
      </c>
      <c r="B9843" s="1">
        <v>38341</v>
      </c>
      <c r="C9843" t="s">
        <v>16</v>
      </c>
      <c r="D9843" t="s">
        <v>731</v>
      </c>
      <c r="E9843" t="s">
        <v>732</v>
      </c>
      <c r="G9843" t="s">
        <v>19</v>
      </c>
      <c r="H9843" t="s">
        <v>194</v>
      </c>
      <c r="I9843" t="s">
        <v>26</v>
      </c>
      <c r="J9843" t="s">
        <v>27</v>
      </c>
      <c r="K9843">
        <v>241</v>
      </c>
      <c r="L9843">
        <v>5.25</v>
      </c>
      <c r="M9843" t="s">
        <v>59</v>
      </c>
      <c r="N9843">
        <v>15</v>
      </c>
      <c r="O9843" t="s">
        <v>24</v>
      </c>
      <c r="P9843" cm="1">
        <f t="array" ref="P9843">IF(Q9843&gt;0,INDEX(Q9843:Q31567,MATCH(TRUE,INDEX(Q9843:Q31567="",,),0)-1),"")</f>
        <v>3</v>
      </c>
      <c r="Q9843">
        <f t="shared" ref="Q9843:Q9871" si="172">INT((ROW()-9842)/10)+1</f>
        <v>1</v>
      </c>
      <c r="R9843">
        <f t="shared" si="170"/>
        <v>0</v>
      </c>
    </row>
    <row r="9844" spans="1:18" x14ac:dyDescent="0.3">
      <c r="A9844" t="s">
        <v>603</v>
      </c>
      <c r="B9844" s="1">
        <v>38341</v>
      </c>
      <c r="C9844" t="s">
        <v>16</v>
      </c>
      <c r="D9844" t="s">
        <v>731</v>
      </c>
      <c r="E9844" t="s">
        <v>732</v>
      </c>
      <c r="G9844" t="s">
        <v>19</v>
      </c>
      <c r="H9844" t="s">
        <v>53</v>
      </c>
      <c r="I9844" t="s">
        <v>26</v>
      </c>
      <c r="J9844" t="s">
        <v>27</v>
      </c>
      <c r="K9844">
        <v>585</v>
      </c>
      <c r="L9844">
        <v>14.85</v>
      </c>
      <c r="M9844" t="s">
        <v>59</v>
      </c>
      <c r="N9844">
        <v>25</v>
      </c>
      <c r="O9844" t="s">
        <v>24</v>
      </c>
      <c r="P9844" cm="1">
        <f t="array" ref="P9844">IF(Q9844&gt;0,INDEX(Q9844:Q31568,MATCH(TRUE,INDEX(Q9844:Q31568="",,),0)-1),"")</f>
        <v>3</v>
      </c>
      <c r="Q9844">
        <f t="shared" si="172"/>
        <v>1</v>
      </c>
      <c r="R9844">
        <f t="shared" ref="R9844:R9907" si="173">IF(P9844="","",0)</f>
        <v>0</v>
      </c>
    </row>
    <row r="9845" spans="1:18" x14ac:dyDescent="0.3">
      <c r="A9845" t="s">
        <v>603</v>
      </c>
      <c r="B9845" s="1">
        <v>38341</v>
      </c>
      <c r="C9845" t="s">
        <v>16</v>
      </c>
      <c r="D9845" t="s">
        <v>731</v>
      </c>
      <c r="E9845" t="s">
        <v>732</v>
      </c>
      <c r="G9845" s="6" t="s">
        <v>29</v>
      </c>
      <c r="H9845" t="s">
        <v>194</v>
      </c>
      <c r="I9845" t="s">
        <v>21</v>
      </c>
      <c r="J9845" t="s">
        <v>22</v>
      </c>
      <c r="K9845">
        <v>32.4</v>
      </c>
      <c r="L9845">
        <v>106</v>
      </c>
      <c r="M9845" t="s">
        <v>59</v>
      </c>
      <c r="N9845">
        <v>106</v>
      </c>
      <c r="O9845" t="s">
        <v>24</v>
      </c>
      <c r="P9845" cm="1">
        <f t="array" ref="P9845">IF(Q9845&gt;0,INDEX(Q9845:Q31569,MATCH(TRUE,INDEX(Q9845:Q31569="",,),0)-1),"")</f>
        <v>3</v>
      </c>
      <c r="Q9845">
        <f t="shared" si="172"/>
        <v>1</v>
      </c>
      <c r="R9845">
        <f t="shared" si="173"/>
        <v>0</v>
      </c>
    </row>
    <row r="9846" spans="1:18" x14ac:dyDescent="0.3">
      <c r="A9846" t="s">
        <v>603</v>
      </c>
      <c r="B9846" s="1">
        <v>38341</v>
      </c>
      <c r="C9846" t="s">
        <v>16</v>
      </c>
      <c r="D9846" t="s">
        <v>731</v>
      </c>
      <c r="E9846" t="s">
        <v>732</v>
      </c>
      <c r="G9846" s="6" t="s">
        <v>29</v>
      </c>
      <c r="H9846" t="s">
        <v>206</v>
      </c>
      <c r="I9846" t="s">
        <v>21</v>
      </c>
      <c r="J9846" t="s">
        <v>22</v>
      </c>
      <c r="K9846">
        <v>28</v>
      </c>
      <c r="L9846">
        <v>86</v>
      </c>
      <c r="M9846" t="s">
        <v>59</v>
      </c>
      <c r="N9846">
        <v>86</v>
      </c>
      <c r="O9846" t="s">
        <v>24</v>
      </c>
      <c r="P9846" cm="1">
        <f t="array" ref="P9846">IF(Q9846&gt;0,INDEX(Q9846:Q31570,MATCH(TRUE,INDEX(Q9846:Q31570="",,),0)-1),"")</f>
        <v>3</v>
      </c>
      <c r="Q9846">
        <f t="shared" si="172"/>
        <v>1</v>
      </c>
      <c r="R9846">
        <f t="shared" si="173"/>
        <v>0</v>
      </c>
    </row>
    <row r="9847" spans="1:18" x14ac:dyDescent="0.3">
      <c r="A9847" t="s">
        <v>603</v>
      </c>
      <c r="B9847" s="1">
        <v>38341</v>
      </c>
      <c r="C9847" t="s">
        <v>16</v>
      </c>
      <c r="D9847" t="s">
        <v>731</v>
      </c>
      <c r="E9847" t="s">
        <v>732</v>
      </c>
      <c r="G9847" s="6" t="s">
        <v>29</v>
      </c>
      <c r="H9847" t="s">
        <v>30</v>
      </c>
      <c r="I9847" t="s">
        <v>26</v>
      </c>
      <c r="J9847" t="s">
        <v>27</v>
      </c>
      <c r="K9847">
        <v>120</v>
      </c>
      <c r="L9847">
        <v>8.1999999999999993</v>
      </c>
      <c r="M9847" t="s">
        <v>59</v>
      </c>
      <c r="N9847">
        <v>8.1999999999999993</v>
      </c>
      <c r="O9847" t="s">
        <v>24</v>
      </c>
      <c r="P9847" cm="1">
        <f t="array" ref="P9847">IF(Q9847&gt;0,INDEX(Q9847:Q31571,MATCH(TRUE,INDEX(Q9847:Q31571="",,),0)-1),"")</f>
        <v>3</v>
      </c>
      <c r="Q9847">
        <f t="shared" si="172"/>
        <v>1</v>
      </c>
      <c r="R9847">
        <f t="shared" si="173"/>
        <v>0</v>
      </c>
    </row>
    <row r="9848" spans="1:18" x14ac:dyDescent="0.3">
      <c r="A9848" t="s">
        <v>603</v>
      </c>
      <c r="B9848" s="1">
        <v>38341</v>
      </c>
      <c r="C9848" t="s">
        <v>16</v>
      </c>
      <c r="D9848" t="s">
        <v>731</v>
      </c>
      <c r="E9848" t="s">
        <v>732</v>
      </c>
      <c r="G9848" s="6" t="s">
        <v>29</v>
      </c>
      <c r="H9848" t="s">
        <v>206</v>
      </c>
      <c r="I9848" t="s">
        <v>26</v>
      </c>
      <c r="J9848" t="s">
        <v>27</v>
      </c>
      <c r="K9848">
        <v>46</v>
      </c>
      <c r="L9848">
        <v>3</v>
      </c>
      <c r="M9848" t="s">
        <v>59</v>
      </c>
      <c r="N9848">
        <v>3</v>
      </c>
      <c r="O9848" t="s">
        <v>24</v>
      </c>
      <c r="P9848" cm="1">
        <f t="array" ref="P9848">IF(Q9848&gt;0,INDEX(Q9848:Q31572,MATCH(TRUE,INDEX(Q9848:Q31572="",,),0)-1),"")</f>
        <v>3</v>
      </c>
      <c r="Q9848">
        <f t="shared" si="172"/>
        <v>1</v>
      </c>
      <c r="R9848">
        <f t="shared" si="173"/>
        <v>0</v>
      </c>
    </row>
    <row r="9849" spans="1:18" x14ac:dyDescent="0.3">
      <c r="A9849" t="s">
        <v>603</v>
      </c>
      <c r="B9849" s="1">
        <v>38341</v>
      </c>
      <c r="C9849" t="s">
        <v>16</v>
      </c>
      <c r="D9849" t="s">
        <v>731</v>
      </c>
      <c r="E9849" t="s">
        <v>732</v>
      </c>
      <c r="G9849" s="6" t="s">
        <v>29</v>
      </c>
      <c r="H9849" t="s">
        <v>406</v>
      </c>
      <c r="I9849" t="s">
        <v>26</v>
      </c>
      <c r="J9849" t="s">
        <v>27</v>
      </c>
      <c r="K9849">
        <v>44</v>
      </c>
      <c r="L9849">
        <v>1.7</v>
      </c>
      <c r="M9849" t="s">
        <v>59</v>
      </c>
      <c r="N9849">
        <v>1.7</v>
      </c>
      <c r="O9849" t="s">
        <v>24</v>
      </c>
      <c r="P9849" cm="1">
        <f t="array" ref="P9849">IF(Q9849&gt;0,INDEX(Q9849:Q31573,MATCH(TRUE,INDEX(Q9849:Q31573="",,),0)-1),"")</f>
        <v>3</v>
      </c>
      <c r="Q9849">
        <f t="shared" si="172"/>
        <v>1</v>
      </c>
      <c r="R9849">
        <f t="shared" si="173"/>
        <v>0</v>
      </c>
    </row>
    <row r="9850" spans="1:18" x14ac:dyDescent="0.3">
      <c r="A9850" t="s">
        <v>603</v>
      </c>
      <c r="B9850" s="1">
        <v>38341</v>
      </c>
      <c r="C9850" t="s">
        <v>16</v>
      </c>
      <c r="D9850" t="s">
        <v>731</v>
      </c>
      <c r="E9850" t="s">
        <v>732</v>
      </c>
      <c r="G9850" s="6" t="s">
        <v>29</v>
      </c>
      <c r="H9850" t="s">
        <v>733</v>
      </c>
      <c r="I9850" t="s">
        <v>26</v>
      </c>
      <c r="J9850" t="s">
        <v>27</v>
      </c>
      <c r="K9850">
        <v>45</v>
      </c>
      <c r="L9850">
        <v>3.85</v>
      </c>
      <c r="M9850" t="s">
        <v>59</v>
      </c>
      <c r="N9850">
        <v>3.85</v>
      </c>
      <c r="O9850" t="s">
        <v>24</v>
      </c>
      <c r="P9850" cm="1">
        <f t="array" ref="P9850">IF(Q9850&gt;0,INDEX(Q9850:Q31574,MATCH(TRUE,INDEX(Q9850:Q31574="",,),0)-1),"")</f>
        <v>3</v>
      </c>
      <c r="Q9850">
        <f t="shared" si="172"/>
        <v>1</v>
      </c>
      <c r="R9850">
        <f t="shared" si="173"/>
        <v>0</v>
      </c>
    </row>
    <row r="9851" spans="1:18" x14ac:dyDescent="0.3">
      <c r="A9851" t="s">
        <v>603</v>
      </c>
      <c r="B9851" s="1">
        <v>38341</v>
      </c>
      <c r="C9851" t="s">
        <v>16</v>
      </c>
      <c r="D9851" t="s">
        <v>731</v>
      </c>
      <c r="E9851" t="s">
        <v>732</v>
      </c>
      <c r="G9851" s="6" t="s">
        <v>29</v>
      </c>
      <c r="H9851" t="s">
        <v>43</v>
      </c>
      <c r="I9851" t="s">
        <v>26</v>
      </c>
      <c r="J9851" t="s">
        <v>27</v>
      </c>
      <c r="K9851">
        <v>57</v>
      </c>
      <c r="L9851">
        <v>7.95</v>
      </c>
      <c r="M9851" t="s">
        <v>59</v>
      </c>
      <c r="N9851">
        <v>7.95</v>
      </c>
      <c r="O9851" t="s">
        <v>24</v>
      </c>
      <c r="P9851" cm="1">
        <f t="array" ref="P9851">IF(Q9851&gt;0,INDEX(Q9851:Q31575,MATCH(TRUE,INDEX(Q9851:Q31575="",,),0)-1),"")</f>
        <v>3</v>
      </c>
      <c r="Q9851">
        <f t="shared" si="172"/>
        <v>1</v>
      </c>
      <c r="R9851">
        <f t="shared" si="173"/>
        <v>0</v>
      </c>
    </row>
    <row r="9852" spans="1:18" x14ac:dyDescent="0.3">
      <c r="A9852" t="s">
        <v>603</v>
      </c>
      <c r="B9852" s="1">
        <v>38341</v>
      </c>
      <c r="C9852" t="s">
        <v>16</v>
      </c>
      <c r="D9852" t="s">
        <v>731</v>
      </c>
      <c r="E9852" t="s">
        <v>732</v>
      </c>
      <c r="G9852" t="s">
        <v>19</v>
      </c>
      <c r="H9852" t="s">
        <v>53</v>
      </c>
      <c r="I9852" t="s">
        <v>21</v>
      </c>
      <c r="J9852" t="s">
        <v>22</v>
      </c>
      <c r="K9852">
        <v>318</v>
      </c>
      <c r="L9852">
        <v>40</v>
      </c>
      <c r="M9852" t="s">
        <v>523</v>
      </c>
      <c r="N9852">
        <v>115</v>
      </c>
      <c r="P9852" cm="1">
        <f t="array" ref="P9852">IF(Q9852&gt;0,INDEX(Q9852:Q31576,MATCH(TRUE,INDEX(Q9852:Q31576="",,),0)-1),"")</f>
        <v>3</v>
      </c>
      <c r="Q9852">
        <f t="shared" si="172"/>
        <v>2</v>
      </c>
      <c r="R9852">
        <f t="shared" si="173"/>
        <v>0</v>
      </c>
    </row>
    <row r="9853" spans="1:18" x14ac:dyDescent="0.3">
      <c r="A9853" t="s">
        <v>603</v>
      </c>
      <c r="B9853" s="1">
        <v>38341</v>
      </c>
      <c r="C9853" t="s">
        <v>16</v>
      </c>
      <c r="D9853" t="s">
        <v>731</v>
      </c>
      <c r="E9853" t="s">
        <v>732</v>
      </c>
      <c r="G9853" t="s">
        <v>19</v>
      </c>
      <c r="H9853" t="s">
        <v>194</v>
      </c>
      <c r="I9853" t="s">
        <v>26</v>
      </c>
      <c r="J9853" t="s">
        <v>27</v>
      </c>
      <c r="K9853">
        <v>241</v>
      </c>
      <c r="L9853">
        <v>5.25</v>
      </c>
      <c r="M9853" t="s">
        <v>523</v>
      </c>
      <c r="N9853">
        <v>5.25</v>
      </c>
      <c r="P9853" cm="1">
        <f t="array" ref="P9853">IF(Q9853&gt;0,INDEX(Q9853:Q31577,MATCH(TRUE,INDEX(Q9853:Q31577="",,),0)-1),"")</f>
        <v>3</v>
      </c>
      <c r="Q9853">
        <f t="shared" si="172"/>
        <v>2</v>
      </c>
      <c r="R9853">
        <f t="shared" si="173"/>
        <v>0</v>
      </c>
    </row>
    <row r="9854" spans="1:18" x14ac:dyDescent="0.3">
      <c r="A9854" t="s">
        <v>603</v>
      </c>
      <c r="B9854" s="1">
        <v>38341</v>
      </c>
      <c r="C9854" t="s">
        <v>16</v>
      </c>
      <c r="D9854" t="s">
        <v>731</v>
      </c>
      <c r="E9854" t="s">
        <v>732</v>
      </c>
      <c r="G9854" t="s">
        <v>19</v>
      </c>
      <c r="H9854" t="s">
        <v>53</v>
      </c>
      <c r="I9854" t="s">
        <v>26</v>
      </c>
      <c r="J9854" t="s">
        <v>27</v>
      </c>
      <c r="K9854">
        <v>585</v>
      </c>
      <c r="L9854">
        <v>14.85</v>
      </c>
      <c r="M9854" t="s">
        <v>523</v>
      </c>
      <c r="N9854">
        <v>14.85</v>
      </c>
      <c r="P9854" cm="1">
        <f t="array" ref="P9854">IF(Q9854&gt;0,INDEX(Q9854:Q31578,MATCH(TRUE,INDEX(Q9854:Q31578="",,),0)-1),"")</f>
        <v>3</v>
      </c>
      <c r="Q9854">
        <f t="shared" si="172"/>
        <v>2</v>
      </c>
      <c r="R9854">
        <f t="shared" si="173"/>
        <v>0</v>
      </c>
    </row>
    <row r="9855" spans="1:18" x14ac:dyDescent="0.3">
      <c r="A9855" t="s">
        <v>603</v>
      </c>
      <c r="B9855" s="1">
        <v>38341</v>
      </c>
      <c r="C9855" t="s">
        <v>16</v>
      </c>
      <c r="D9855" t="s">
        <v>731</v>
      </c>
      <c r="E9855" t="s">
        <v>732</v>
      </c>
      <c r="G9855" s="6" t="s">
        <v>29</v>
      </c>
      <c r="H9855" t="s">
        <v>194</v>
      </c>
      <c r="I9855" t="s">
        <v>21</v>
      </c>
      <c r="J9855" t="s">
        <v>22</v>
      </c>
      <c r="K9855">
        <v>32.4</v>
      </c>
      <c r="L9855">
        <v>106</v>
      </c>
      <c r="M9855" t="s">
        <v>523</v>
      </c>
      <c r="N9855">
        <v>106</v>
      </c>
      <c r="P9855" cm="1">
        <f t="array" ref="P9855">IF(Q9855&gt;0,INDEX(Q9855:Q31579,MATCH(TRUE,INDEX(Q9855:Q31579="",,),0)-1),"")</f>
        <v>3</v>
      </c>
      <c r="Q9855">
        <f t="shared" si="172"/>
        <v>2</v>
      </c>
      <c r="R9855">
        <f t="shared" si="173"/>
        <v>0</v>
      </c>
    </row>
    <row r="9856" spans="1:18" x14ac:dyDescent="0.3">
      <c r="A9856" t="s">
        <v>603</v>
      </c>
      <c r="B9856" s="1">
        <v>38341</v>
      </c>
      <c r="C9856" t="s">
        <v>16</v>
      </c>
      <c r="D9856" t="s">
        <v>731</v>
      </c>
      <c r="E9856" t="s">
        <v>732</v>
      </c>
      <c r="G9856" s="6" t="s">
        <v>29</v>
      </c>
      <c r="H9856" t="s">
        <v>206</v>
      </c>
      <c r="I9856" t="s">
        <v>21</v>
      </c>
      <c r="J9856" t="s">
        <v>22</v>
      </c>
      <c r="K9856">
        <v>28</v>
      </c>
      <c r="L9856">
        <v>86</v>
      </c>
      <c r="M9856" t="s">
        <v>523</v>
      </c>
      <c r="N9856">
        <v>86</v>
      </c>
      <c r="P9856" cm="1">
        <f t="array" ref="P9856">IF(Q9856&gt;0,INDEX(Q9856:Q31580,MATCH(TRUE,INDEX(Q9856:Q31580="",,),0)-1),"")</f>
        <v>3</v>
      </c>
      <c r="Q9856">
        <f t="shared" si="172"/>
        <v>2</v>
      </c>
      <c r="R9856">
        <f t="shared" si="173"/>
        <v>0</v>
      </c>
    </row>
    <row r="9857" spans="1:18" x14ac:dyDescent="0.3">
      <c r="A9857" t="s">
        <v>603</v>
      </c>
      <c r="B9857" s="1">
        <v>38341</v>
      </c>
      <c r="C9857" t="s">
        <v>16</v>
      </c>
      <c r="D9857" t="s">
        <v>731</v>
      </c>
      <c r="E9857" t="s">
        <v>732</v>
      </c>
      <c r="G9857" s="6" t="s">
        <v>29</v>
      </c>
      <c r="H9857" t="s">
        <v>30</v>
      </c>
      <c r="I9857" t="s">
        <v>26</v>
      </c>
      <c r="J9857" t="s">
        <v>27</v>
      </c>
      <c r="K9857">
        <v>120</v>
      </c>
      <c r="L9857">
        <v>8.1999999999999993</v>
      </c>
      <c r="M9857" t="s">
        <v>523</v>
      </c>
      <c r="N9857">
        <v>8.1999999999999993</v>
      </c>
      <c r="P9857" cm="1">
        <f t="array" ref="P9857">IF(Q9857&gt;0,INDEX(Q9857:Q31581,MATCH(TRUE,INDEX(Q9857:Q31581="",,),0)-1),"")</f>
        <v>3</v>
      </c>
      <c r="Q9857">
        <f t="shared" si="172"/>
        <v>2</v>
      </c>
      <c r="R9857">
        <f t="shared" si="173"/>
        <v>0</v>
      </c>
    </row>
    <row r="9858" spans="1:18" x14ac:dyDescent="0.3">
      <c r="A9858" t="s">
        <v>603</v>
      </c>
      <c r="B9858" s="1">
        <v>38341</v>
      </c>
      <c r="C9858" t="s">
        <v>16</v>
      </c>
      <c r="D9858" t="s">
        <v>731</v>
      </c>
      <c r="E9858" t="s">
        <v>732</v>
      </c>
      <c r="G9858" s="6" t="s">
        <v>29</v>
      </c>
      <c r="H9858" t="s">
        <v>206</v>
      </c>
      <c r="I9858" t="s">
        <v>26</v>
      </c>
      <c r="J9858" t="s">
        <v>27</v>
      </c>
      <c r="K9858">
        <v>46</v>
      </c>
      <c r="L9858">
        <v>3</v>
      </c>
      <c r="M9858" t="s">
        <v>523</v>
      </c>
      <c r="N9858">
        <v>3</v>
      </c>
      <c r="P9858" cm="1">
        <f t="array" ref="P9858">IF(Q9858&gt;0,INDEX(Q9858:Q31582,MATCH(TRUE,INDEX(Q9858:Q31582="",,),0)-1),"")</f>
        <v>3</v>
      </c>
      <c r="Q9858">
        <f t="shared" si="172"/>
        <v>2</v>
      </c>
      <c r="R9858">
        <f t="shared" si="173"/>
        <v>0</v>
      </c>
    </row>
    <row r="9859" spans="1:18" x14ac:dyDescent="0.3">
      <c r="A9859" t="s">
        <v>603</v>
      </c>
      <c r="B9859" s="1">
        <v>38341</v>
      </c>
      <c r="C9859" t="s">
        <v>16</v>
      </c>
      <c r="D9859" t="s">
        <v>731</v>
      </c>
      <c r="E9859" t="s">
        <v>732</v>
      </c>
      <c r="G9859" s="6" t="s">
        <v>29</v>
      </c>
      <c r="H9859" t="s">
        <v>406</v>
      </c>
      <c r="I9859" t="s">
        <v>26</v>
      </c>
      <c r="J9859" t="s">
        <v>27</v>
      </c>
      <c r="K9859">
        <v>44</v>
      </c>
      <c r="L9859">
        <v>1.7</v>
      </c>
      <c r="M9859" t="s">
        <v>523</v>
      </c>
      <c r="N9859">
        <v>1.7</v>
      </c>
      <c r="P9859" cm="1">
        <f t="array" ref="P9859">IF(Q9859&gt;0,INDEX(Q9859:Q31583,MATCH(TRUE,INDEX(Q9859:Q31583="",,),0)-1),"")</f>
        <v>3</v>
      </c>
      <c r="Q9859">
        <f t="shared" si="172"/>
        <v>2</v>
      </c>
      <c r="R9859">
        <f t="shared" si="173"/>
        <v>0</v>
      </c>
    </row>
    <row r="9860" spans="1:18" x14ac:dyDescent="0.3">
      <c r="A9860" t="s">
        <v>603</v>
      </c>
      <c r="B9860" s="1">
        <v>38341</v>
      </c>
      <c r="C9860" t="s">
        <v>16</v>
      </c>
      <c r="D9860" t="s">
        <v>731</v>
      </c>
      <c r="E9860" t="s">
        <v>732</v>
      </c>
      <c r="G9860" s="6" t="s">
        <v>29</v>
      </c>
      <c r="H9860" t="s">
        <v>733</v>
      </c>
      <c r="I9860" t="s">
        <v>26</v>
      </c>
      <c r="J9860" t="s">
        <v>27</v>
      </c>
      <c r="K9860">
        <v>45</v>
      </c>
      <c r="L9860">
        <v>3.85</v>
      </c>
      <c r="M9860" t="s">
        <v>523</v>
      </c>
      <c r="N9860">
        <v>3.85</v>
      </c>
      <c r="P9860" cm="1">
        <f t="array" ref="P9860">IF(Q9860&gt;0,INDEX(Q9860:Q31584,MATCH(TRUE,INDEX(Q9860:Q31584="",,),0)-1),"")</f>
        <v>3</v>
      </c>
      <c r="Q9860">
        <f t="shared" si="172"/>
        <v>2</v>
      </c>
      <c r="R9860">
        <f t="shared" si="173"/>
        <v>0</v>
      </c>
    </row>
    <row r="9861" spans="1:18" x14ac:dyDescent="0.3">
      <c r="A9861" t="s">
        <v>603</v>
      </c>
      <c r="B9861" s="1">
        <v>38341</v>
      </c>
      <c r="C9861" t="s">
        <v>16</v>
      </c>
      <c r="D9861" t="s">
        <v>731</v>
      </c>
      <c r="E9861" t="s">
        <v>732</v>
      </c>
      <c r="G9861" s="6" t="s">
        <v>29</v>
      </c>
      <c r="H9861" t="s">
        <v>43</v>
      </c>
      <c r="I9861" t="s">
        <v>26</v>
      </c>
      <c r="J9861" t="s">
        <v>27</v>
      </c>
      <c r="K9861">
        <v>57</v>
      </c>
      <c r="L9861">
        <v>7.95</v>
      </c>
      <c r="M9861" t="s">
        <v>523</v>
      </c>
      <c r="N9861">
        <v>7.95</v>
      </c>
      <c r="P9861" cm="1">
        <f t="array" ref="P9861">IF(Q9861&gt;0,INDEX(Q9861:Q31585,MATCH(TRUE,INDEX(Q9861:Q31585="",,),0)-1),"")</f>
        <v>3</v>
      </c>
      <c r="Q9861">
        <f t="shared" si="172"/>
        <v>2</v>
      </c>
      <c r="R9861">
        <f t="shared" si="173"/>
        <v>0</v>
      </c>
    </row>
    <row r="9862" spans="1:18" x14ac:dyDescent="0.3">
      <c r="A9862" t="s">
        <v>603</v>
      </c>
      <c r="B9862" s="1">
        <v>38341</v>
      </c>
      <c r="C9862" t="s">
        <v>16</v>
      </c>
      <c r="D9862" t="s">
        <v>731</v>
      </c>
      <c r="E9862" t="s">
        <v>732</v>
      </c>
      <c r="G9862" t="s">
        <v>19</v>
      </c>
      <c r="H9862" t="s">
        <v>53</v>
      </c>
      <c r="I9862" t="s">
        <v>21</v>
      </c>
      <c r="J9862" t="s">
        <v>22</v>
      </c>
      <c r="K9862">
        <v>318</v>
      </c>
      <c r="L9862">
        <v>40</v>
      </c>
      <c r="M9862" t="s">
        <v>86</v>
      </c>
      <c r="N9862">
        <v>79.38</v>
      </c>
      <c r="P9862" cm="1">
        <f t="array" ref="P9862">IF(Q9862&gt;0,INDEX(Q9862:Q31586,MATCH(TRUE,INDEX(Q9862:Q31586="",,),0)-1),"")</f>
        <v>3</v>
      </c>
      <c r="Q9862">
        <f t="shared" si="172"/>
        <v>3</v>
      </c>
      <c r="R9862">
        <f t="shared" si="173"/>
        <v>0</v>
      </c>
    </row>
    <row r="9863" spans="1:18" x14ac:dyDescent="0.3">
      <c r="A9863" t="s">
        <v>603</v>
      </c>
      <c r="B9863" s="1">
        <v>38341</v>
      </c>
      <c r="C9863" t="s">
        <v>16</v>
      </c>
      <c r="D9863" t="s">
        <v>731</v>
      </c>
      <c r="E9863" t="s">
        <v>732</v>
      </c>
      <c r="G9863" t="s">
        <v>19</v>
      </c>
      <c r="H9863" t="s">
        <v>194</v>
      </c>
      <c r="I9863" t="s">
        <v>26</v>
      </c>
      <c r="J9863" t="s">
        <v>27</v>
      </c>
      <c r="K9863">
        <v>241</v>
      </c>
      <c r="L9863">
        <v>5.25</v>
      </c>
      <c r="M9863" t="s">
        <v>86</v>
      </c>
      <c r="N9863">
        <v>5.25</v>
      </c>
      <c r="P9863" cm="1">
        <f t="array" ref="P9863">IF(Q9863&gt;0,INDEX(Q9863:Q31587,MATCH(TRUE,INDEX(Q9863:Q31587="",,),0)-1),"")</f>
        <v>3</v>
      </c>
      <c r="Q9863">
        <f t="shared" si="172"/>
        <v>3</v>
      </c>
      <c r="R9863">
        <f t="shared" si="173"/>
        <v>0</v>
      </c>
    </row>
    <row r="9864" spans="1:18" x14ac:dyDescent="0.3">
      <c r="A9864" t="s">
        <v>603</v>
      </c>
      <c r="B9864" s="1">
        <v>38341</v>
      </c>
      <c r="C9864" t="s">
        <v>16</v>
      </c>
      <c r="D9864" t="s">
        <v>731</v>
      </c>
      <c r="E9864" t="s">
        <v>732</v>
      </c>
      <c r="G9864" t="s">
        <v>19</v>
      </c>
      <c r="H9864" t="s">
        <v>53</v>
      </c>
      <c r="I9864" t="s">
        <v>26</v>
      </c>
      <c r="J9864" t="s">
        <v>27</v>
      </c>
      <c r="K9864">
        <v>585</v>
      </c>
      <c r="L9864">
        <v>14.85</v>
      </c>
      <c r="M9864" t="s">
        <v>86</v>
      </c>
      <c r="N9864">
        <v>14.85</v>
      </c>
      <c r="P9864" cm="1">
        <f t="array" ref="P9864">IF(Q9864&gt;0,INDEX(Q9864:Q31588,MATCH(TRUE,INDEX(Q9864:Q31588="",,),0)-1),"")</f>
        <v>3</v>
      </c>
      <c r="Q9864">
        <f t="shared" si="172"/>
        <v>3</v>
      </c>
      <c r="R9864">
        <f t="shared" si="173"/>
        <v>0</v>
      </c>
    </row>
    <row r="9865" spans="1:18" x14ac:dyDescent="0.3">
      <c r="A9865" t="s">
        <v>603</v>
      </c>
      <c r="B9865" s="1">
        <v>38341</v>
      </c>
      <c r="C9865" t="s">
        <v>16</v>
      </c>
      <c r="D9865" t="s">
        <v>731</v>
      </c>
      <c r="E9865" t="s">
        <v>732</v>
      </c>
      <c r="G9865" s="6" t="s">
        <v>29</v>
      </c>
      <c r="H9865" t="s">
        <v>194</v>
      </c>
      <c r="I9865" t="s">
        <v>21</v>
      </c>
      <c r="J9865" t="s">
        <v>22</v>
      </c>
      <c r="K9865">
        <v>32.4</v>
      </c>
      <c r="L9865">
        <v>106</v>
      </c>
      <c r="M9865" t="s">
        <v>86</v>
      </c>
      <c r="N9865">
        <v>106</v>
      </c>
      <c r="P9865" cm="1">
        <f t="array" ref="P9865">IF(Q9865&gt;0,INDEX(Q9865:Q31589,MATCH(TRUE,INDEX(Q9865:Q31589="",,),0)-1),"")</f>
        <v>3</v>
      </c>
      <c r="Q9865">
        <f t="shared" si="172"/>
        <v>3</v>
      </c>
      <c r="R9865">
        <f t="shared" si="173"/>
        <v>0</v>
      </c>
    </row>
    <row r="9866" spans="1:18" x14ac:dyDescent="0.3">
      <c r="A9866" t="s">
        <v>603</v>
      </c>
      <c r="B9866" s="1">
        <v>38341</v>
      </c>
      <c r="C9866" t="s">
        <v>16</v>
      </c>
      <c r="D9866" t="s">
        <v>731</v>
      </c>
      <c r="E9866" t="s">
        <v>732</v>
      </c>
      <c r="G9866" s="6" t="s">
        <v>29</v>
      </c>
      <c r="H9866" t="s">
        <v>206</v>
      </c>
      <c r="I9866" t="s">
        <v>21</v>
      </c>
      <c r="J9866" t="s">
        <v>22</v>
      </c>
      <c r="K9866">
        <v>28</v>
      </c>
      <c r="L9866">
        <v>86</v>
      </c>
      <c r="M9866" t="s">
        <v>86</v>
      </c>
      <c r="N9866">
        <v>86</v>
      </c>
      <c r="P9866" cm="1">
        <f t="array" ref="P9866">IF(Q9866&gt;0,INDEX(Q9866:Q31590,MATCH(TRUE,INDEX(Q9866:Q31590="",,),0)-1),"")</f>
        <v>3</v>
      </c>
      <c r="Q9866">
        <f t="shared" si="172"/>
        <v>3</v>
      </c>
      <c r="R9866">
        <f t="shared" si="173"/>
        <v>0</v>
      </c>
    </row>
    <row r="9867" spans="1:18" x14ac:dyDescent="0.3">
      <c r="A9867" t="s">
        <v>603</v>
      </c>
      <c r="B9867" s="1">
        <v>38341</v>
      </c>
      <c r="C9867" t="s">
        <v>16</v>
      </c>
      <c r="D9867" t="s">
        <v>731</v>
      </c>
      <c r="E9867" t="s">
        <v>732</v>
      </c>
      <c r="G9867" s="6" t="s">
        <v>29</v>
      </c>
      <c r="H9867" t="s">
        <v>30</v>
      </c>
      <c r="I9867" t="s">
        <v>26</v>
      </c>
      <c r="J9867" t="s">
        <v>27</v>
      </c>
      <c r="K9867">
        <v>120</v>
      </c>
      <c r="L9867">
        <v>8.1999999999999993</v>
      </c>
      <c r="M9867" t="s">
        <v>86</v>
      </c>
      <c r="N9867">
        <v>8.1999999999999993</v>
      </c>
      <c r="P9867" cm="1">
        <f t="array" ref="P9867">IF(Q9867&gt;0,INDEX(Q9867:Q31591,MATCH(TRUE,INDEX(Q9867:Q31591="",,),0)-1),"")</f>
        <v>3</v>
      </c>
      <c r="Q9867">
        <f t="shared" si="172"/>
        <v>3</v>
      </c>
      <c r="R9867">
        <f t="shared" si="173"/>
        <v>0</v>
      </c>
    </row>
    <row r="9868" spans="1:18" x14ac:dyDescent="0.3">
      <c r="A9868" t="s">
        <v>603</v>
      </c>
      <c r="B9868" s="1">
        <v>38341</v>
      </c>
      <c r="C9868" t="s">
        <v>16</v>
      </c>
      <c r="D9868" t="s">
        <v>731</v>
      </c>
      <c r="E9868" t="s">
        <v>732</v>
      </c>
      <c r="G9868" s="6" t="s">
        <v>29</v>
      </c>
      <c r="H9868" t="s">
        <v>206</v>
      </c>
      <c r="I9868" t="s">
        <v>26</v>
      </c>
      <c r="J9868" t="s">
        <v>27</v>
      </c>
      <c r="K9868">
        <v>46</v>
      </c>
      <c r="L9868">
        <v>3</v>
      </c>
      <c r="M9868" t="s">
        <v>86</v>
      </c>
      <c r="N9868">
        <v>3</v>
      </c>
      <c r="P9868" cm="1">
        <f t="array" ref="P9868">IF(Q9868&gt;0,INDEX(Q9868:Q31592,MATCH(TRUE,INDEX(Q9868:Q31592="",,),0)-1),"")</f>
        <v>3</v>
      </c>
      <c r="Q9868">
        <f t="shared" si="172"/>
        <v>3</v>
      </c>
      <c r="R9868">
        <f t="shared" si="173"/>
        <v>0</v>
      </c>
    </row>
    <row r="9869" spans="1:18" x14ac:dyDescent="0.3">
      <c r="A9869" t="s">
        <v>603</v>
      </c>
      <c r="B9869" s="1">
        <v>38341</v>
      </c>
      <c r="C9869" t="s">
        <v>16</v>
      </c>
      <c r="D9869" t="s">
        <v>731</v>
      </c>
      <c r="E9869" t="s">
        <v>732</v>
      </c>
      <c r="G9869" s="6" t="s">
        <v>29</v>
      </c>
      <c r="H9869" t="s">
        <v>406</v>
      </c>
      <c r="I9869" t="s">
        <v>26</v>
      </c>
      <c r="J9869" t="s">
        <v>27</v>
      </c>
      <c r="K9869">
        <v>44</v>
      </c>
      <c r="L9869">
        <v>1.7</v>
      </c>
      <c r="M9869" t="s">
        <v>86</v>
      </c>
      <c r="N9869">
        <v>1.7</v>
      </c>
      <c r="P9869" cm="1">
        <f t="array" ref="P9869">IF(Q9869&gt;0,INDEX(Q9869:Q31593,MATCH(TRUE,INDEX(Q9869:Q31593="",,),0)-1),"")</f>
        <v>3</v>
      </c>
      <c r="Q9869">
        <f t="shared" si="172"/>
        <v>3</v>
      </c>
      <c r="R9869">
        <f t="shared" si="173"/>
        <v>0</v>
      </c>
    </row>
    <row r="9870" spans="1:18" x14ac:dyDescent="0.3">
      <c r="A9870" t="s">
        <v>603</v>
      </c>
      <c r="B9870" s="1">
        <v>38341</v>
      </c>
      <c r="C9870" t="s">
        <v>16</v>
      </c>
      <c r="D9870" t="s">
        <v>731</v>
      </c>
      <c r="E9870" t="s">
        <v>732</v>
      </c>
      <c r="G9870" s="6" t="s">
        <v>29</v>
      </c>
      <c r="H9870" t="s">
        <v>733</v>
      </c>
      <c r="I9870" t="s">
        <v>26</v>
      </c>
      <c r="J9870" t="s">
        <v>27</v>
      </c>
      <c r="K9870">
        <v>45</v>
      </c>
      <c r="L9870">
        <v>3.85</v>
      </c>
      <c r="M9870" t="s">
        <v>86</v>
      </c>
      <c r="N9870">
        <v>3.85</v>
      </c>
      <c r="P9870" cm="1">
        <f t="array" ref="P9870">IF(Q9870&gt;0,INDEX(Q9870:Q31594,MATCH(TRUE,INDEX(Q9870:Q31594="",,),0)-1),"")</f>
        <v>3</v>
      </c>
      <c r="Q9870">
        <f t="shared" si="172"/>
        <v>3</v>
      </c>
      <c r="R9870">
        <f t="shared" si="173"/>
        <v>0</v>
      </c>
    </row>
    <row r="9871" spans="1:18" x14ac:dyDescent="0.3">
      <c r="A9871" t="s">
        <v>603</v>
      </c>
      <c r="B9871" s="1">
        <v>38341</v>
      </c>
      <c r="C9871" t="s">
        <v>16</v>
      </c>
      <c r="D9871" t="s">
        <v>731</v>
      </c>
      <c r="E9871" t="s">
        <v>732</v>
      </c>
      <c r="G9871" s="6" t="s">
        <v>29</v>
      </c>
      <c r="H9871" t="s">
        <v>43</v>
      </c>
      <c r="I9871" t="s">
        <v>26</v>
      </c>
      <c r="J9871" t="s">
        <v>27</v>
      </c>
      <c r="K9871">
        <v>57</v>
      </c>
      <c r="L9871">
        <v>7.95</v>
      </c>
      <c r="M9871" t="s">
        <v>86</v>
      </c>
      <c r="N9871">
        <v>7.95</v>
      </c>
      <c r="P9871" cm="1">
        <f t="array" ref="P9871">IF(Q9871&gt;0,INDEX(Q9871:Q31595,MATCH(TRUE,INDEX(Q9871:Q31595="",,),0)-1),"")</f>
        <v>3</v>
      </c>
      <c r="Q9871">
        <f t="shared" si="172"/>
        <v>3</v>
      </c>
      <c r="R9871">
        <f t="shared" si="173"/>
        <v>0</v>
      </c>
    </row>
    <row r="9872" spans="1:18" x14ac:dyDescent="0.3">
      <c r="P9872" t="str" cm="1">
        <f t="array" ref="P9872">IF(Q9872&gt;0,INDEX(Q9872:Q31596,MATCH(TRUE,INDEX(Q9872:Q31596="",,),0)-1),"")</f>
        <v/>
      </c>
      <c r="R9872" t="str">
        <f t="shared" si="173"/>
        <v/>
      </c>
    </row>
    <row r="9873" spans="1:18" x14ac:dyDescent="0.3">
      <c r="A9873" t="s">
        <v>603</v>
      </c>
      <c r="B9873" s="1">
        <v>38335</v>
      </c>
      <c r="C9873" t="s">
        <v>16</v>
      </c>
      <c r="D9873" t="s">
        <v>734</v>
      </c>
      <c r="E9873" t="s">
        <v>735</v>
      </c>
      <c r="G9873" t="s">
        <v>19</v>
      </c>
      <c r="H9873" t="s">
        <v>28</v>
      </c>
      <c r="I9873" t="s">
        <v>21</v>
      </c>
      <c r="J9873" t="s">
        <v>22</v>
      </c>
      <c r="K9873">
        <v>194.5</v>
      </c>
      <c r="L9873">
        <v>77</v>
      </c>
      <c r="M9873" t="s">
        <v>484</v>
      </c>
      <c r="N9873">
        <v>209.32</v>
      </c>
      <c r="O9873" t="s">
        <v>24</v>
      </c>
      <c r="P9873" cm="1">
        <f t="array" ref="P9873">IF(Q9873&gt;0,INDEX(Q9873:Q31597,MATCH(TRUE,INDEX(Q9873:Q31597="",,),0)-1),"")</f>
        <v>8</v>
      </c>
      <c r="Q9873">
        <f>INT((ROW()-9873)/3)+1</f>
        <v>1</v>
      </c>
      <c r="R9873">
        <f t="shared" si="173"/>
        <v>0</v>
      </c>
    </row>
    <row r="9874" spans="1:18" x14ac:dyDescent="0.3">
      <c r="A9874" t="s">
        <v>603</v>
      </c>
      <c r="B9874" s="1">
        <v>38335</v>
      </c>
      <c r="C9874" t="s">
        <v>16</v>
      </c>
      <c r="D9874" t="s">
        <v>734</v>
      </c>
      <c r="E9874" t="s">
        <v>735</v>
      </c>
      <c r="G9874" t="s">
        <v>19</v>
      </c>
      <c r="H9874" t="s">
        <v>28</v>
      </c>
      <c r="I9874" t="s">
        <v>26</v>
      </c>
      <c r="J9874" t="s">
        <v>27</v>
      </c>
      <c r="K9874">
        <v>1747</v>
      </c>
      <c r="L9874">
        <v>20.149999999999999</v>
      </c>
      <c r="M9874" t="s">
        <v>484</v>
      </c>
      <c r="N9874">
        <v>31.37</v>
      </c>
      <c r="O9874" t="s">
        <v>24</v>
      </c>
      <c r="P9874" cm="1">
        <f t="array" ref="P9874">IF(Q9874&gt;0,INDEX(Q9874:Q31598,MATCH(TRUE,INDEX(Q9874:Q31598="",,),0)-1),"")</f>
        <v>8</v>
      </c>
      <c r="Q9874">
        <f t="shared" ref="Q9874:Q9896" si="174">INT((ROW()-9873)/3)+1</f>
        <v>1</v>
      </c>
      <c r="R9874">
        <f t="shared" si="173"/>
        <v>0</v>
      </c>
    </row>
    <row r="9875" spans="1:18" x14ac:dyDescent="0.3">
      <c r="A9875" t="s">
        <v>603</v>
      </c>
      <c r="B9875" s="1">
        <v>38335</v>
      </c>
      <c r="C9875" t="s">
        <v>16</v>
      </c>
      <c r="D9875" t="s">
        <v>734</v>
      </c>
      <c r="E9875" t="s">
        <v>735</v>
      </c>
      <c r="G9875" s="6" t="s">
        <v>29</v>
      </c>
      <c r="H9875" t="s">
        <v>43</v>
      </c>
      <c r="I9875" t="s">
        <v>26</v>
      </c>
      <c r="J9875" t="s">
        <v>27</v>
      </c>
      <c r="K9875">
        <v>18</v>
      </c>
      <c r="L9875">
        <v>9.15</v>
      </c>
      <c r="M9875" t="s">
        <v>484</v>
      </c>
      <c r="N9875">
        <v>9.15</v>
      </c>
      <c r="O9875" t="s">
        <v>24</v>
      </c>
      <c r="P9875" cm="1">
        <f t="array" ref="P9875">IF(Q9875&gt;0,INDEX(Q9875:Q31599,MATCH(TRUE,INDEX(Q9875:Q31599="",,),0)-1),"")</f>
        <v>8</v>
      </c>
      <c r="Q9875">
        <f t="shared" si="174"/>
        <v>1</v>
      </c>
      <c r="R9875">
        <f t="shared" si="173"/>
        <v>0</v>
      </c>
    </row>
    <row r="9876" spans="1:18" x14ac:dyDescent="0.3">
      <c r="A9876" t="s">
        <v>603</v>
      </c>
      <c r="B9876" s="1">
        <v>38335</v>
      </c>
      <c r="C9876" t="s">
        <v>16</v>
      </c>
      <c r="D9876" t="s">
        <v>734</v>
      </c>
      <c r="E9876" t="s">
        <v>735</v>
      </c>
      <c r="G9876" t="s">
        <v>19</v>
      </c>
      <c r="H9876" t="s">
        <v>28</v>
      </c>
      <c r="I9876" t="s">
        <v>21</v>
      </c>
      <c r="J9876" t="s">
        <v>22</v>
      </c>
      <c r="K9876">
        <v>194.5</v>
      </c>
      <c r="L9876">
        <v>77</v>
      </c>
      <c r="M9876" t="s">
        <v>34</v>
      </c>
      <c r="N9876">
        <v>308.06</v>
      </c>
      <c r="P9876" cm="1">
        <f t="array" ref="P9876">IF(Q9876&gt;0,INDEX(Q9876:Q31600,MATCH(TRUE,INDEX(Q9876:Q31600="",,),0)-1),"")</f>
        <v>8</v>
      </c>
      <c r="Q9876">
        <f t="shared" si="174"/>
        <v>2</v>
      </c>
      <c r="R9876">
        <f t="shared" si="173"/>
        <v>0</v>
      </c>
    </row>
    <row r="9877" spans="1:18" x14ac:dyDescent="0.3">
      <c r="A9877" t="s">
        <v>603</v>
      </c>
      <c r="B9877" s="1">
        <v>38335</v>
      </c>
      <c r="C9877" t="s">
        <v>16</v>
      </c>
      <c r="D9877" t="s">
        <v>734</v>
      </c>
      <c r="E9877" t="s">
        <v>735</v>
      </c>
      <c r="G9877" t="s">
        <v>19</v>
      </c>
      <c r="H9877" t="s">
        <v>28</v>
      </c>
      <c r="I9877" t="s">
        <v>26</v>
      </c>
      <c r="J9877" t="s">
        <v>27</v>
      </c>
      <c r="K9877">
        <v>1747</v>
      </c>
      <c r="L9877">
        <v>20.149999999999999</v>
      </c>
      <c r="M9877" t="s">
        <v>34</v>
      </c>
      <c r="N9877">
        <v>20.149999999999999</v>
      </c>
      <c r="P9877" cm="1">
        <f t="array" ref="P9877">IF(Q9877&gt;0,INDEX(Q9877:Q31601,MATCH(TRUE,INDEX(Q9877:Q31601="",,),0)-1),"")</f>
        <v>8</v>
      </c>
      <c r="Q9877">
        <f t="shared" si="174"/>
        <v>2</v>
      </c>
      <c r="R9877">
        <f t="shared" si="173"/>
        <v>0</v>
      </c>
    </row>
    <row r="9878" spans="1:18" x14ac:dyDescent="0.3">
      <c r="A9878" t="s">
        <v>603</v>
      </c>
      <c r="B9878" s="1">
        <v>38335</v>
      </c>
      <c r="C9878" t="s">
        <v>16</v>
      </c>
      <c r="D9878" t="s">
        <v>734</v>
      </c>
      <c r="E9878" t="s">
        <v>735</v>
      </c>
      <c r="G9878" s="6" t="s">
        <v>29</v>
      </c>
      <c r="H9878" t="s">
        <v>43</v>
      </c>
      <c r="I9878" t="s">
        <v>26</v>
      </c>
      <c r="J9878" t="s">
        <v>27</v>
      </c>
      <c r="K9878">
        <v>18</v>
      </c>
      <c r="L9878">
        <v>9.15</v>
      </c>
      <c r="M9878" t="s">
        <v>34</v>
      </c>
      <c r="N9878">
        <v>9.15</v>
      </c>
      <c r="P9878" cm="1">
        <f t="array" ref="P9878">IF(Q9878&gt;0,INDEX(Q9878:Q31602,MATCH(TRUE,INDEX(Q9878:Q31602="",,),0)-1),"")</f>
        <v>8</v>
      </c>
      <c r="Q9878">
        <f t="shared" si="174"/>
        <v>2</v>
      </c>
      <c r="R9878">
        <f t="shared" si="173"/>
        <v>0</v>
      </c>
    </row>
    <row r="9879" spans="1:18" x14ac:dyDescent="0.3">
      <c r="A9879" t="s">
        <v>603</v>
      </c>
      <c r="B9879" s="1">
        <v>38335</v>
      </c>
      <c r="C9879" t="s">
        <v>16</v>
      </c>
      <c r="D9879" t="s">
        <v>734</v>
      </c>
      <c r="E9879" t="s">
        <v>735</v>
      </c>
      <c r="G9879" t="s">
        <v>19</v>
      </c>
      <c r="H9879" t="s">
        <v>28</v>
      </c>
      <c r="I9879" t="s">
        <v>21</v>
      </c>
      <c r="J9879" t="s">
        <v>22</v>
      </c>
      <c r="K9879">
        <v>194.5</v>
      </c>
      <c r="L9879">
        <v>77</v>
      </c>
      <c r="M9879" t="s">
        <v>86</v>
      </c>
      <c r="N9879">
        <v>77</v>
      </c>
      <c r="P9879" cm="1">
        <f t="array" ref="P9879">IF(Q9879&gt;0,INDEX(Q9879:Q31603,MATCH(TRUE,INDEX(Q9879:Q31603="",,),0)-1),"")</f>
        <v>8</v>
      </c>
      <c r="Q9879">
        <f t="shared" si="174"/>
        <v>3</v>
      </c>
      <c r="R9879">
        <f t="shared" si="173"/>
        <v>0</v>
      </c>
    </row>
    <row r="9880" spans="1:18" x14ac:dyDescent="0.3">
      <c r="A9880" t="s">
        <v>603</v>
      </c>
      <c r="B9880" s="1">
        <v>38335</v>
      </c>
      <c r="C9880" t="s">
        <v>16</v>
      </c>
      <c r="D9880" t="s">
        <v>734</v>
      </c>
      <c r="E9880" t="s">
        <v>735</v>
      </c>
      <c r="G9880" t="s">
        <v>19</v>
      </c>
      <c r="H9880" t="s">
        <v>28</v>
      </c>
      <c r="I9880" t="s">
        <v>26</v>
      </c>
      <c r="J9880" t="s">
        <v>27</v>
      </c>
      <c r="K9880">
        <v>1747</v>
      </c>
      <c r="L9880">
        <v>20.149999999999999</v>
      </c>
      <c r="M9880" t="s">
        <v>86</v>
      </c>
      <c r="N9880">
        <v>43.26</v>
      </c>
      <c r="P9880" cm="1">
        <f t="array" ref="P9880">IF(Q9880&gt;0,INDEX(Q9880:Q31604,MATCH(TRUE,INDEX(Q9880:Q31604="",,),0)-1),"")</f>
        <v>8</v>
      </c>
      <c r="Q9880">
        <f t="shared" si="174"/>
        <v>3</v>
      </c>
      <c r="R9880">
        <f t="shared" si="173"/>
        <v>0</v>
      </c>
    </row>
    <row r="9881" spans="1:18" x14ac:dyDescent="0.3">
      <c r="A9881" t="s">
        <v>603</v>
      </c>
      <c r="B9881" s="1">
        <v>38335</v>
      </c>
      <c r="C9881" t="s">
        <v>16</v>
      </c>
      <c r="D9881" t="s">
        <v>734</v>
      </c>
      <c r="E9881" t="s">
        <v>735</v>
      </c>
      <c r="G9881" s="6" t="s">
        <v>29</v>
      </c>
      <c r="H9881" t="s">
        <v>43</v>
      </c>
      <c r="I9881" t="s">
        <v>26</v>
      </c>
      <c r="J9881" t="s">
        <v>27</v>
      </c>
      <c r="K9881">
        <v>18</v>
      </c>
      <c r="L9881">
        <v>9.15</v>
      </c>
      <c r="M9881" t="s">
        <v>86</v>
      </c>
      <c r="N9881">
        <v>9.15</v>
      </c>
      <c r="P9881" cm="1">
        <f t="array" ref="P9881">IF(Q9881&gt;0,INDEX(Q9881:Q31605,MATCH(TRUE,INDEX(Q9881:Q31605="",,),0)-1),"")</f>
        <v>8</v>
      </c>
      <c r="Q9881">
        <f t="shared" si="174"/>
        <v>3</v>
      </c>
      <c r="R9881">
        <f t="shared" si="173"/>
        <v>0</v>
      </c>
    </row>
    <row r="9882" spans="1:18" x14ac:dyDescent="0.3">
      <c r="A9882" t="s">
        <v>603</v>
      </c>
      <c r="B9882" s="1">
        <v>38335</v>
      </c>
      <c r="C9882" t="s">
        <v>16</v>
      </c>
      <c r="D9882" t="s">
        <v>734</v>
      </c>
      <c r="E9882" t="s">
        <v>735</v>
      </c>
      <c r="G9882" t="s">
        <v>19</v>
      </c>
      <c r="H9882" t="s">
        <v>28</v>
      </c>
      <c r="I9882" t="s">
        <v>21</v>
      </c>
      <c r="J9882" t="s">
        <v>22</v>
      </c>
      <c r="K9882">
        <v>194.5</v>
      </c>
      <c r="L9882">
        <v>77</v>
      </c>
      <c r="M9882" t="s">
        <v>518</v>
      </c>
      <c r="N9882">
        <v>271</v>
      </c>
      <c r="P9882" cm="1">
        <f t="array" ref="P9882">IF(Q9882&gt;0,INDEX(Q9882:Q31606,MATCH(TRUE,INDEX(Q9882:Q31606="",,),0)-1),"")</f>
        <v>8</v>
      </c>
      <c r="Q9882">
        <f t="shared" si="174"/>
        <v>4</v>
      </c>
      <c r="R9882">
        <f t="shared" si="173"/>
        <v>0</v>
      </c>
    </row>
    <row r="9883" spans="1:18" x14ac:dyDescent="0.3">
      <c r="A9883" t="s">
        <v>603</v>
      </c>
      <c r="B9883" s="1">
        <v>38335</v>
      </c>
      <c r="C9883" t="s">
        <v>16</v>
      </c>
      <c r="D9883" t="s">
        <v>734</v>
      </c>
      <c r="E9883" t="s">
        <v>735</v>
      </c>
      <c r="G9883" t="s">
        <v>19</v>
      </c>
      <c r="H9883" t="s">
        <v>28</v>
      </c>
      <c r="I9883" t="s">
        <v>26</v>
      </c>
      <c r="J9883" t="s">
        <v>27</v>
      </c>
      <c r="K9883">
        <v>1747</v>
      </c>
      <c r="L9883">
        <v>20.149999999999999</v>
      </c>
      <c r="M9883" t="s">
        <v>518</v>
      </c>
      <c r="N9883">
        <v>20.149999999999999</v>
      </c>
      <c r="P9883" cm="1">
        <f t="array" ref="P9883">IF(Q9883&gt;0,INDEX(Q9883:Q31607,MATCH(TRUE,INDEX(Q9883:Q31607="",,),0)-1),"")</f>
        <v>8</v>
      </c>
      <c r="Q9883">
        <f t="shared" si="174"/>
        <v>4</v>
      </c>
      <c r="R9883">
        <f t="shared" si="173"/>
        <v>0</v>
      </c>
    </row>
    <row r="9884" spans="1:18" x14ac:dyDescent="0.3">
      <c r="A9884" t="s">
        <v>603</v>
      </c>
      <c r="B9884" s="1">
        <v>38335</v>
      </c>
      <c r="C9884" t="s">
        <v>16</v>
      </c>
      <c r="D9884" t="s">
        <v>734</v>
      </c>
      <c r="E9884" t="s">
        <v>735</v>
      </c>
      <c r="G9884" s="6" t="s">
        <v>29</v>
      </c>
      <c r="H9884" t="s">
        <v>43</v>
      </c>
      <c r="I9884" t="s">
        <v>26</v>
      </c>
      <c r="J9884" t="s">
        <v>27</v>
      </c>
      <c r="K9884">
        <v>18</v>
      </c>
      <c r="L9884">
        <v>9.15</v>
      </c>
      <c r="M9884" t="s">
        <v>518</v>
      </c>
      <c r="N9884">
        <v>9.15</v>
      </c>
      <c r="P9884" cm="1">
        <f t="array" ref="P9884">IF(Q9884&gt;0,INDEX(Q9884:Q31608,MATCH(TRUE,INDEX(Q9884:Q31608="",,),0)-1),"")</f>
        <v>8</v>
      </c>
      <c r="Q9884">
        <f t="shared" si="174"/>
        <v>4</v>
      </c>
      <c r="R9884">
        <f t="shared" si="173"/>
        <v>0</v>
      </c>
    </row>
    <row r="9885" spans="1:18" x14ac:dyDescent="0.3">
      <c r="A9885" t="s">
        <v>603</v>
      </c>
      <c r="B9885" s="1">
        <v>38335</v>
      </c>
      <c r="C9885" t="s">
        <v>16</v>
      </c>
      <c r="D9885" t="s">
        <v>734</v>
      </c>
      <c r="E9885" t="s">
        <v>735</v>
      </c>
      <c r="G9885" t="s">
        <v>19</v>
      </c>
      <c r="H9885" t="s">
        <v>28</v>
      </c>
      <c r="I9885" t="s">
        <v>21</v>
      </c>
      <c r="J9885" t="s">
        <v>22</v>
      </c>
      <c r="K9885">
        <v>194.5</v>
      </c>
      <c r="L9885">
        <v>77</v>
      </c>
      <c r="M9885" t="s">
        <v>74</v>
      </c>
      <c r="N9885">
        <v>261.93</v>
      </c>
      <c r="P9885" cm="1">
        <f t="array" ref="P9885">IF(Q9885&gt;0,INDEX(Q9885:Q31609,MATCH(TRUE,INDEX(Q9885:Q31609="",,),0)-1),"")</f>
        <v>8</v>
      </c>
      <c r="Q9885">
        <f t="shared" si="174"/>
        <v>5</v>
      </c>
      <c r="R9885">
        <f t="shared" si="173"/>
        <v>0</v>
      </c>
    </row>
    <row r="9886" spans="1:18" x14ac:dyDescent="0.3">
      <c r="A9886" t="s">
        <v>603</v>
      </c>
      <c r="B9886" s="1">
        <v>38335</v>
      </c>
      <c r="C9886" t="s">
        <v>16</v>
      </c>
      <c r="D9886" t="s">
        <v>734</v>
      </c>
      <c r="E9886" t="s">
        <v>735</v>
      </c>
      <c r="G9886" t="s">
        <v>19</v>
      </c>
      <c r="H9886" t="s">
        <v>28</v>
      </c>
      <c r="I9886" t="s">
        <v>26</v>
      </c>
      <c r="J9886" t="s">
        <v>27</v>
      </c>
      <c r="K9886">
        <v>1747</v>
      </c>
      <c r="L9886">
        <v>20.149999999999999</v>
      </c>
      <c r="M9886" t="s">
        <v>74</v>
      </c>
      <c r="N9886">
        <v>20.149999999999999</v>
      </c>
      <c r="P9886" cm="1">
        <f t="array" ref="P9886">IF(Q9886&gt;0,INDEX(Q9886:Q31610,MATCH(TRUE,INDEX(Q9886:Q31610="",,),0)-1),"")</f>
        <v>8</v>
      </c>
      <c r="Q9886">
        <f t="shared" si="174"/>
        <v>5</v>
      </c>
      <c r="R9886">
        <f t="shared" si="173"/>
        <v>0</v>
      </c>
    </row>
    <row r="9887" spans="1:18" x14ac:dyDescent="0.3">
      <c r="A9887" t="s">
        <v>603</v>
      </c>
      <c r="B9887" s="1">
        <v>38335</v>
      </c>
      <c r="C9887" t="s">
        <v>16</v>
      </c>
      <c r="D9887" t="s">
        <v>734</v>
      </c>
      <c r="E9887" t="s">
        <v>735</v>
      </c>
      <c r="G9887" s="6" t="s">
        <v>29</v>
      </c>
      <c r="H9887" t="s">
        <v>43</v>
      </c>
      <c r="I9887" t="s">
        <v>26</v>
      </c>
      <c r="J9887" t="s">
        <v>27</v>
      </c>
      <c r="K9887">
        <v>18</v>
      </c>
      <c r="L9887">
        <v>9.15</v>
      </c>
      <c r="M9887" t="s">
        <v>74</v>
      </c>
      <c r="N9887">
        <v>9.15</v>
      </c>
      <c r="P9887" cm="1">
        <f t="array" ref="P9887">IF(Q9887&gt;0,INDEX(Q9887:Q31611,MATCH(TRUE,INDEX(Q9887:Q31611="",,),0)-1),"")</f>
        <v>8</v>
      </c>
      <c r="Q9887">
        <f t="shared" si="174"/>
        <v>5</v>
      </c>
      <c r="R9887">
        <f t="shared" si="173"/>
        <v>0</v>
      </c>
    </row>
    <row r="9888" spans="1:18" x14ac:dyDescent="0.3">
      <c r="A9888" t="s">
        <v>603</v>
      </c>
      <c r="B9888" s="1">
        <v>38335</v>
      </c>
      <c r="C9888" t="s">
        <v>16</v>
      </c>
      <c r="D9888" t="s">
        <v>734</v>
      </c>
      <c r="E9888" t="s">
        <v>735</v>
      </c>
      <c r="G9888" t="s">
        <v>19</v>
      </c>
      <c r="H9888" t="s">
        <v>28</v>
      </c>
      <c r="I9888" t="s">
        <v>21</v>
      </c>
      <c r="J9888" t="s">
        <v>22</v>
      </c>
      <c r="K9888">
        <v>194.5</v>
      </c>
      <c r="L9888">
        <v>77</v>
      </c>
      <c r="M9888" t="s">
        <v>44</v>
      </c>
      <c r="N9888">
        <v>123.97</v>
      </c>
      <c r="P9888" cm="1">
        <f t="array" ref="P9888">IF(Q9888&gt;0,INDEX(Q9888:Q31612,MATCH(TRUE,INDEX(Q9888:Q31612="",,),0)-1),"")</f>
        <v>8</v>
      </c>
      <c r="Q9888">
        <f t="shared" si="174"/>
        <v>6</v>
      </c>
      <c r="R9888">
        <f t="shared" si="173"/>
        <v>0</v>
      </c>
    </row>
    <row r="9889" spans="1:18" x14ac:dyDescent="0.3">
      <c r="A9889" t="s">
        <v>603</v>
      </c>
      <c r="B9889" s="1">
        <v>38335</v>
      </c>
      <c r="C9889" t="s">
        <v>16</v>
      </c>
      <c r="D9889" t="s">
        <v>734</v>
      </c>
      <c r="E9889" t="s">
        <v>735</v>
      </c>
      <c r="G9889" t="s">
        <v>19</v>
      </c>
      <c r="H9889" t="s">
        <v>28</v>
      </c>
      <c r="I9889" t="s">
        <v>26</v>
      </c>
      <c r="J9889" t="s">
        <v>27</v>
      </c>
      <c r="K9889">
        <v>1747</v>
      </c>
      <c r="L9889">
        <v>20.149999999999999</v>
      </c>
      <c r="M9889" t="s">
        <v>44</v>
      </c>
      <c r="N9889">
        <v>30</v>
      </c>
      <c r="P9889" cm="1">
        <f t="array" ref="P9889">IF(Q9889&gt;0,INDEX(Q9889:Q31613,MATCH(TRUE,INDEX(Q9889:Q31613="",,),0)-1),"")</f>
        <v>8</v>
      </c>
      <c r="Q9889">
        <f t="shared" si="174"/>
        <v>6</v>
      </c>
      <c r="R9889">
        <f t="shared" si="173"/>
        <v>0</v>
      </c>
    </row>
    <row r="9890" spans="1:18" x14ac:dyDescent="0.3">
      <c r="A9890" t="s">
        <v>603</v>
      </c>
      <c r="B9890" s="1">
        <v>38335</v>
      </c>
      <c r="C9890" t="s">
        <v>16</v>
      </c>
      <c r="D9890" t="s">
        <v>734</v>
      </c>
      <c r="E9890" t="s">
        <v>735</v>
      </c>
      <c r="G9890" s="6" t="s">
        <v>29</v>
      </c>
      <c r="H9890" t="s">
        <v>43</v>
      </c>
      <c r="I9890" t="s">
        <v>26</v>
      </c>
      <c r="J9890" t="s">
        <v>27</v>
      </c>
      <c r="K9890">
        <v>18</v>
      </c>
      <c r="L9890">
        <v>9.15</v>
      </c>
      <c r="M9890" t="s">
        <v>44</v>
      </c>
      <c r="N9890">
        <v>9.15</v>
      </c>
      <c r="P9890" cm="1">
        <f t="array" ref="P9890">IF(Q9890&gt;0,INDEX(Q9890:Q31614,MATCH(TRUE,INDEX(Q9890:Q31614="",,),0)-1),"")</f>
        <v>8</v>
      </c>
      <c r="Q9890">
        <f t="shared" si="174"/>
        <v>6</v>
      </c>
      <c r="R9890">
        <f t="shared" si="173"/>
        <v>0</v>
      </c>
    </row>
    <row r="9891" spans="1:18" x14ac:dyDescent="0.3">
      <c r="A9891" t="s">
        <v>603</v>
      </c>
      <c r="B9891" s="1">
        <v>38335</v>
      </c>
      <c r="C9891" t="s">
        <v>16</v>
      </c>
      <c r="D9891" t="s">
        <v>734</v>
      </c>
      <c r="E9891" t="s">
        <v>735</v>
      </c>
      <c r="G9891" t="s">
        <v>19</v>
      </c>
      <c r="H9891" t="s">
        <v>28</v>
      </c>
      <c r="I9891" t="s">
        <v>21</v>
      </c>
      <c r="J9891" t="s">
        <v>22</v>
      </c>
      <c r="K9891">
        <v>194.5</v>
      </c>
      <c r="L9891">
        <v>77</v>
      </c>
      <c r="M9891" t="s">
        <v>564</v>
      </c>
      <c r="N9891">
        <v>179.48</v>
      </c>
      <c r="P9891" cm="1">
        <f t="array" ref="P9891">IF(Q9891&gt;0,INDEX(Q9891:Q31615,MATCH(TRUE,INDEX(Q9891:Q31615="",,),0)-1),"")</f>
        <v>8</v>
      </c>
      <c r="Q9891">
        <f t="shared" si="174"/>
        <v>7</v>
      </c>
      <c r="R9891">
        <f t="shared" si="173"/>
        <v>0</v>
      </c>
    </row>
    <row r="9892" spans="1:18" x14ac:dyDescent="0.3">
      <c r="A9892" t="s">
        <v>603</v>
      </c>
      <c r="B9892" s="1">
        <v>38335</v>
      </c>
      <c r="C9892" t="s">
        <v>16</v>
      </c>
      <c r="D9892" t="s">
        <v>734</v>
      </c>
      <c r="E9892" t="s">
        <v>735</v>
      </c>
      <c r="G9892" t="s">
        <v>19</v>
      </c>
      <c r="H9892" t="s">
        <v>28</v>
      </c>
      <c r="I9892" t="s">
        <v>26</v>
      </c>
      <c r="J9892" t="s">
        <v>27</v>
      </c>
      <c r="K9892">
        <v>1747</v>
      </c>
      <c r="L9892">
        <v>20.149999999999999</v>
      </c>
      <c r="M9892" t="s">
        <v>564</v>
      </c>
      <c r="N9892">
        <v>20.149999999999999</v>
      </c>
      <c r="P9892" cm="1">
        <f t="array" ref="P9892">IF(Q9892&gt;0,INDEX(Q9892:Q31616,MATCH(TRUE,INDEX(Q9892:Q31616="",,),0)-1),"")</f>
        <v>8</v>
      </c>
      <c r="Q9892">
        <f t="shared" si="174"/>
        <v>7</v>
      </c>
      <c r="R9892">
        <f t="shared" si="173"/>
        <v>0</v>
      </c>
    </row>
    <row r="9893" spans="1:18" x14ac:dyDescent="0.3">
      <c r="A9893" t="s">
        <v>603</v>
      </c>
      <c r="B9893" s="1">
        <v>38335</v>
      </c>
      <c r="C9893" t="s">
        <v>16</v>
      </c>
      <c r="D9893" t="s">
        <v>734</v>
      </c>
      <c r="E9893" t="s">
        <v>735</v>
      </c>
      <c r="G9893" s="6" t="s">
        <v>29</v>
      </c>
      <c r="H9893" t="s">
        <v>43</v>
      </c>
      <c r="I9893" t="s">
        <v>26</v>
      </c>
      <c r="J9893" t="s">
        <v>27</v>
      </c>
      <c r="K9893">
        <v>18</v>
      </c>
      <c r="L9893">
        <v>9.15</v>
      </c>
      <c r="M9893" t="s">
        <v>564</v>
      </c>
      <c r="N9893">
        <v>9.15</v>
      </c>
      <c r="P9893" cm="1">
        <f t="array" ref="P9893">IF(Q9893&gt;0,INDEX(Q9893:Q31617,MATCH(TRUE,INDEX(Q9893:Q31617="",,),0)-1),"")</f>
        <v>8</v>
      </c>
      <c r="Q9893">
        <f t="shared" si="174"/>
        <v>7</v>
      </c>
      <c r="R9893">
        <f t="shared" si="173"/>
        <v>0</v>
      </c>
    </row>
    <row r="9894" spans="1:18" x14ac:dyDescent="0.3">
      <c r="A9894" t="s">
        <v>603</v>
      </c>
      <c r="B9894" s="1">
        <v>38335</v>
      </c>
      <c r="C9894" t="s">
        <v>16</v>
      </c>
      <c r="D9894" t="s">
        <v>734</v>
      </c>
      <c r="E9894" t="s">
        <v>735</v>
      </c>
      <c r="G9894" t="s">
        <v>19</v>
      </c>
      <c r="H9894" t="s">
        <v>28</v>
      </c>
      <c r="I9894" t="s">
        <v>21</v>
      </c>
      <c r="J9894" t="s">
        <v>22</v>
      </c>
      <c r="K9894">
        <v>194.5</v>
      </c>
      <c r="L9894">
        <v>77</v>
      </c>
      <c r="M9894" t="s">
        <v>100</v>
      </c>
      <c r="N9894">
        <v>80</v>
      </c>
      <c r="P9894" cm="1">
        <f t="array" ref="P9894">IF(Q9894&gt;0,INDEX(Q9894:Q31618,MATCH(TRUE,INDEX(Q9894:Q31618="",,),0)-1),"")</f>
        <v>8</v>
      </c>
      <c r="Q9894">
        <f t="shared" si="174"/>
        <v>8</v>
      </c>
      <c r="R9894">
        <f t="shared" si="173"/>
        <v>0</v>
      </c>
    </row>
    <row r="9895" spans="1:18" x14ac:dyDescent="0.3">
      <c r="A9895" t="s">
        <v>603</v>
      </c>
      <c r="B9895" s="1">
        <v>38335</v>
      </c>
      <c r="C9895" t="s">
        <v>16</v>
      </c>
      <c r="D9895" t="s">
        <v>734</v>
      </c>
      <c r="E9895" t="s">
        <v>735</v>
      </c>
      <c r="G9895" t="s">
        <v>19</v>
      </c>
      <c r="H9895" t="s">
        <v>28</v>
      </c>
      <c r="I9895" t="s">
        <v>26</v>
      </c>
      <c r="J9895" t="s">
        <v>27</v>
      </c>
      <c r="K9895">
        <v>1747</v>
      </c>
      <c r="L9895">
        <v>20.149999999999999</v>
      </c>
      <c r="M9895" t="s">
        <v>100</v>
      </c>
      <c r="N9895">
        <v>26.17</v>
      </c>
      <c r="P9895" cm="1">
        <f t="array" ref="P9895">IF(Q9895&gt;0,INDEX(Q9895:Q31619,MATCH(TRUE,INDEX(Q9895:Q31619="",,),0)-1),"")</f>
        <v>8</v>
      </c>
      <c r="Q9895">
        <f t="shared" si="174"/>
        <v>8</v>
      </c>
      <c r="R9895">
        <f t="shared" si="173"/>
        <v>0</v>
      </c>
    </row>
    <row r="9896" spans="1:18" x14ac:dyDescent="0.3">
      <c r="A9896" t="s">
        <v>603</v>
      </c>
      <c r="B9896" s="1">
        <v>38335</v>
      </c>
      <c r="C9896" t="s">
        <v>16</v>
      </c>
      <c r="D9896" t="s">
        <v>734</v>
      </c>
      <c r="E9896" t="s">
        <v>735</v>
      </c>
      <c r="G9896" s="6" t="s">
        <v>29</v>
      </c>
      <c r="H9896" t="s">
        <v>43</v>
      </c>
      <c r="I9896" t="s">
        <v>26</v>
      </c>
      <c r="J9896" t="s">
        <v>27</v>
      </c>
      <c r="K9896">
        <v>18</v>
      </c>
      <c r="L9896">
        <v>9.15</v>
      </c>
      <c r="M9896" t="s">
        <v>100</v>
      </c>
      <c r="N9896">
        <v>9.15</v>
      </c>
      <c r="P9896" cm="1">
        <f t="array" ref="P9896">IF(Q9896&gt;0,INDEX(Q9896:Q31620,MATCH(TRUE,INDEX(Q9896:Q31620="",,),0)-1),"")</f>
        <v>8</v>
      </c>
      <c r="Q9896">
        <f t="shared" si="174"/>
        <v>8</v>
      </c>
      <c r="R9896">
        <f t="shared" si="173"/>
        <v>0</v>
      </c>
    </row>
    <row r="9897" spans="1:18" x14ac:dyDescent="0.3">
      <c r="P9897" t="str" cm="1">
        <f t="array" ref="P9897">IF(Q9897&gt;0,INDEX(Q9897:Q31621,MATCH(TRUE,INDEX(Q9897:Q31621="",,),0)-1),"")</f>
        <v/>
      </c>
      <c r="R9897" t="str">
        <f t="shared" si="173"/>
        <v/>
      </c>
    </row>
    <row r="9898" spans="1:18" x14ac:dyDescent="0.3">
      <c r="A9898" t="s">
        <v>603</v>
      </c>
      <c r="B9898" s="1">
        <v>38335</v>
      </c>
      <c r="C9898" t="s">
        <v>16</v>
      </c>
      <c r="D9898" t="s">
        <v>736</v>
      </c>
      <c r="E9898" t="s">
        <v>737</v>
      </c>
      <c r="G9898" t="s">
        <v>19</v>
      </c>
      <c r="H9898" t="s">
        <v>43</v>
      </c>
      <c r="I9898" t="s">
        <v>21</v>
      </c>
      <c r="J9898" t="s">
        <v>22</v>
      </c>
      <c r="K9898">
        <v>166.8</v>
      </c>
      <c r="L9898">
        <v>152</v>
      </c>
      <c r="M9898" t="s">
        <v>59</v>
      </c>
      <c r="N9898">
        <v>565</v>
      </c>
      <c r="O9898" t="s">
        <v>24</v>
      </c>
      <c r="P9898" cm="1">
        <f t="array" ref="P9898">IF(Q9898&gt;0,INDEX(Q9898:Q31622,MATCH(TRUE,INDEX(Q9898:Q31622="",,),0)-1),"")</f>
        <v>7</v>
      </c>
      <c r="Q9898">
        <f>INT((ROW()-9898)/12)+1</f>
        <v>1</v>
      </c>
      <c r="R9898">
        <f t="shared" si="173"/>
        <v>0</v>
      </c>
    </row>
    <row r="9899" spans="1:18" x14ac:dyDescent="0.3">
      <c r="A9899" t="s">
        <v>603</v>
      </c>
      <c r="B9899" s="1">
        <v>38335</v>
      </c>
      <c r="C9899" t="s">
        <v>16</v>
      </c>
      <c r="D9899" t="s">
        <v>736</v>
      </c>
      <c r="E9899" t="s">
        <v>737</v>
      </c>
      <c r="G9899" t="s">
        <v>19</v>
      </c>
      <c r="H9899" t="s">
        <v>28</v>
      </c>
      <c r="I9899" t="s">
        <v>26</v>
      </c>
      <c r="J9899" t="s">
        <v>27</v>
      </c>
      <c r="K9899">
        <v>400</v>
      </c>
      <c r="L9899">
        <v>25</v>
      </c>
      <c r="M9899" t="s">
        <v>59</v>
      </c>
      <c r="N9899">
        <v>35</v>
      </c>
      <c r="O9899" t="s">
        <v>24</v>
      </c>
      <c r="P9899" cm="1">
        <f t="array" ref="P9899">IF(Q9899&gt;0,INDEX(Q9899:Q31623,MATCH(TRUE,INDEX(Q9899:Q31623="",,),0)-1),"")</f>
        <v>7</v>
      </c>
      <c r="Q9899">
        <f t="shared" ref="Q9899:Q9962" si="175">INT((ROW()-9898)/12)+1</f>
        <v>1</v>
      </c>
      <c r="R9899">
        <f t="shared" si="173"/>
        <v>0</v>
      </c>
    </row>
    <row r="9900" spans="1:18" x14ac:dyDescent="0.3">
      <c r="A9900" t="s">
        <v>603</v>
      </c>
      <c r="B9900" s="1">
        <v>38335</v>
      </c>
      <c r="C9900" t="s">
        <v>16</v>
      </c>
      <c r="D9900" t="s">
        <v>736</v>
      </c>
      <c r="E9900" t="s">
        <v>737</v>
      </c>
      <c r="G9900" t="s">
        <v>19</v>
      </c>
      <c r="H9900" t="s">
        <v>43</v>
      </c>
      <c r="I9900" t="s">
        <v>26</v>
      </c>
      <c r="J9900" t="s">
        <v>27</v>
      </c>
      <c r="K9900">
        <v>1195</v>
      </c>
      <c r="L9900">
        <v>12.4</v>
      </c>
      <c r="M9900" t="s">
        <v>59</v>
      </c>
      <c r="N9900">
        <v>18</v>
      </c>
      <c r="O9900" t="s">
        <v>24</v>
      </c>
      <c r="P9900" cm="1">
        <f t="array" ref="P9900">IF(Q9900&gt;0,INDEX(Q9900:Q31624,MATCH(TRUE,INDEX(Q9900:Q31624="",,),0)-1),"")</f>
        <v>7</v>
      </c>
      <c r="Q9900">
        <f t="shared" si="175"/>
        <v>1</v>
      </c>
      <c r="R9900">
        <f t="shared" si="173"/>
        <v>0</v>
      </c>
    </row>
    <row r="9901" spans="1:18" x14ac:dyDescent="0.3">
      <c r="A9901" t="s">
        <v>603</v>
      </c>
      <c r="B9901" s="1">
        <v>38335</v>
      </c>
      <c r="C9901" t="s">
        <v>16</v>
      </c>
      <c r="D9901" t="s">
        <v>736</v>
      </c>
      <c r="E9901" t="s">
        <v>737</v>
      </c>
      <c r="G9901" s="6" t="s">
        <v>29</v>
      </c>
      <c r="H9901" t="s">
        <v>30</v>
      </c>
      <c r="I9901" t="s">
        <v>21</v>
      </c>
      <c r="J9901" t="s">
        <v>22</v>
      </c>
      <c r="K9901">
        <v>23.2</v>
      </c>
      <c r="L9901">
        <v>80</v>
      </c>
      <c r="M9901" t="s">
        <v>59</v>
      </c>
      <c r="N9901">
        <v>80</v>
      </c>
      <c r="O9901" t="s">
        <v>24</v>
      </c>
      <c r="P9901" cm="1">
        <f t="array" ref="P9901">IF(Q9901&gt;0,INDEX(Q9901:Q31625,MATCH(TRUE,INDEX(Q9901:Q31625="",,),0)-1),"")</f>
        <v>7</v>
      </c>
      <c r="Q9901">
        <f t="shared" si="175"/>
        <v>1</v>
      </c>
      <c r="R9901">
        <f t="shared" si="173"/>
        <v>0</v>
      </c>
    </row>
    <row r="9902" spans="1:18" x14ac:dyDescent="0.3">
      <c r="A9902" t="s">
        <v>603</v>
      </c>
      <c r="B9902" s="1">
        <v>38335</v>
      </c>
      <c r="C9902" t="s">
        <v>16</v>
      </c>
      <c r="D9902" t="s">
        <v>736</v>
      </c>
      <c r="E9902" t="s">
        <v>737</v>
      </c>
      <c r="G9902" s="6" t="s">
        <v>29</v>
      </c>
      <c r="H9902" t="s">
        <v>126</v>
      </c>
      <c r="I9902" t="s">
        <v>21</v>
      </c>
      <c r="J9902" t="s">
        <v>22</v>
      </c>
      <c r="K9902">
        <v>36.1</v>
      </c>
      <c r="L9902">
        <v>43</v>
      </c>
      <c r="M9902" t="s">
        <v>59</v>
      </c>
      <c r="N9902">
        <v>43</v>
      </c>
      <c r="O9902" t="s">
        <v>24</v>
      </c>
      <c r="P9902" cm="1">
        <f t="array" ref="P9902">IF(Q9902&gt;0,INDEX(Q9902:Q31626,MATCH(TRUE,INDEX(Q9902:Q31626="",,),0)-1),"")</f>
        <v>7</v>
      </c>
      <c r="Q9902">
        <f t="shared" si="175"/>
        <v>1</v>
      </c>
      <c r="R9902">
        <f t="shared" si="173"/>
        <v>0</v>
      </c>
    </row>
    <row r="9903" spans="1:18" x14ac:dyDescent="0.3">
      <c r="A9903" t="s">
        <v>603</v>
      </c>
      <c r="B9903" s="1">
        <v>38335</v>
      </c>
      <c r="C9903" t="s">
        <v>16</v>
      </c>
      <c r="D9903" t="s">
        <v>736</v>
      </c>
      <c r="E9903" t="s">
        <v>737</v>
      </c>
      <c r="G9903" s="6" t="s">
        <v>29</v>
      </c>
      <c r="H9903" t="s">
        <v>25</v>
      </c>
      <c r="I9903" t="s">
        <v>21</v>
      </c>
      <c r="J9903" t="s">
        <v>22</v>
      </c>
      <c r="K9903">
        <v>55.4</v>
      </c>
      <c r="L9903">
        <v>56</v>
      </c>
      <c r="M9903" t="s">
        <v>59</v>
      </c>
      <c r="N9903">
        <v>56</v>
      </c>
      <c r="O9903" t="s">
        <v>24</v>
      </c>
      <c r="P9903" cm="1">
        <f t="array" ref="P9903">IF(Q9903&gt;0,INDEX(Q9903:Q31627,MATCH(TRUE,INDEX(Q9903:Q31627="",,),0)-1),"")</f>
        <v>7</v>
      </c>
      <c r="Q9903">
        <f t="shared" si="175"/>
        <v>1</v>
      </c>
      <c r="R9903">
        <f t="shared" si="173"/>
        <v>0</v>
      </c>
    </row>
    <row r="9904" spans="1:18" x14ac:dyDescent="0.3">
      <c r="A9904" t="s">
        <v>603</v>
      </c>
      <c r="B9904" s="1">
        <v>38335</v>
      </c>
      <c r="C9904" t="s">
        <v>16</v>
      </c>
      <c r="D9904" t="s">
        <v>736</v>
      </c>
      <c r="E9904" t="s">
        <v>737</v>
      </c>
      <c r="G9904" s="6" t="s">
        <v>29</v>
      </c>
      <c r="H9904" t="s">
        <v>41</v>
      </c>
      <c r="I9904" t="s">
        <v>21</v>
      </c>
      <c r="J9904" t="s">
        <v>22</v>
      </c>
      <c r="K9904">
        <v>8.9</v>
      </c>
      <c r="L9904">
        <v>181</v>
      </c>
      <c r="M9904" t="s">
        <v>59</v>
      </c>
      <c r="N9904">
        <v>181</v>
      </c>
      <c r="O9904" t="s">
        <v>24</v>
      </c>
      <c r="P9904" cm="1">
        <f t="array" ref="P9904">IF(Q9904&gt;0,INDEX(Q9904:Q31628,MATCH(TRUE,INDEX(Q9904:Q31628="",,),0)-1),"")</f>
        <v>7</v>
      </c>
      <c r="Q9904">
        <f t="shared" si="175"/>
        <v>1</v>
      </c>
      <c r="R9904">
        <f t="shared" si="173"/>
        <v>0</v>
      </c>
    </row>
    <row r="9905" spans="1:18" x14ac:dyDescent="0.3">
      <c r="A9905" t="s">
        <v>603</v>
      </c>
      <c r="B9905" s="1">
        <v>38335</v>
      </c>
      <c r="C9905" t="s">
        <v>16</v>
      </c>
      <c r="D9905" t="s">
        <v>736</v>
      </c>
      <c r="E9905" t="s">
        <v>737</v>
      </c>
      <c r="G9905" s="6" t="s">
        <v>29</v>
      </c>
      <c r="H9905" t="s">
        <v>28</v>
      </c>
      <c r="I9905" t="s">
        <v>21</v>
      </c>
      <c r="J9905" t="s">
        <v>22</v>
      </c>
      <c r="K9905">
        <v>60.1</v>
      </c>
      <c r="L9905">
        <v>73</v>
      </c>
      <c r="M9905" t="s">
        <v>59</v>
      </c>
      <c r="N9905">
        <v>73</v>
      </c>
      <c r="O9905" t="s">
        <v>24</v>
      </c>
      <c r="P9905" cm="1">
        <f t="array" ref="P9905">IF(Q9905&gt;0,INDEX(Q9905:Q31629,MATCH(TRUE,INDEX(Q9905:Q31629="",,),0)-1),"")</f>
        <v>7</v>
      </c>
      <c r="Q9905">
        <f t="shared" si="175"/>
        <v>1</v>
      </c>
      <c r="R9905">
        <f t="shared" si="173"/>
        <v>0</v>
      </c>
    </row>
    <row r="9906" spans="1:18" x14ac:dyDescent="0.3">
      <c r="A9906" t="s">
        <v>603</v>
      </c>
      <c r="B9906" s="1">
        <v>38335</v>
      </c>
      <c r="C9906" t="s">
        <v>16</v>
      </c>
      <c r="D9906" t="s">
        <v>736</v>
      </c>
      <c r="E9906" t="s">
        <v>737</v>
      </c>
      <c r="G9906" s="6" t="s">
        <v>29</v>
      </c>
      <c r="H9906" t="s">
        <v>30</v>
      </c>
      <c r="I9906" t="s">
        <v>26</v>
      </c>
      <c r="J9906" t="s">
        <v>27</v>
      </c>
      <c r="K9906">
        <v>386</v>
      </c>
      <c r="L9906">
        <v>12.75</v>
      </c>
      <c r="M9906" t="s">
        <v>59</v>
      </c>
      <c r="N9906">
        <v>12.75</v>
      </c>
      <c r="O9906" t="s">
        <v>24</v>
      </c>
      <c r="P9906" cm="1">
        <f t="array" ref="P9906">IF(Q9906&gt;0,INDEX(Q9906:Q31630,MATCH(TRUE,INDEX(Q9906:Q31630="",,),0)-1),"")</f>
        <v>7</v>
      </c>
      <c r="Q9906">
        <f t="shared" si="175"/>
        <v>1</v>
      </c>
      <c r="R9906">
        <f t="shared" si="173"/>
        <v>0</v>
      </c>
    </row>
    <row r="9907" spans="1:18" x14ac:dyDescent="0.3">
      <c r="A9907" t="s">
        <v>603</v>
      </c>
      <c r="B9907" s="1">
        <v>38335</v>
      </c>
      <c r="C9907" t="s">
        <v>16</v>
      </c>
      <c r="D9907" t="s">
        <v>736</v>
      </c>
      <c r="E9907" t="s">
        <v>737</v>
      </c>
      <c r="G9907" s="6" t="s">
        <v>29</v>
      </c>
      <c r="H9907" t="s">
        <v>25</v>
      </c>
      <c r="I9907" t="s">
        <v>26</v>
      </c>
      <c r="J9907" t="s">
        <v>27</v>
      </c>
      <c r="K9907">
        <v>335</v>
      </c>
      <c r="L9907">
        <v>21.05</v>
      </c>
      <c r="M9907" t="s">
        <v>59</v>
      </c>
      <c r="N9907">
        <v>21.05</v>
      </c>
      <c r="O9907" t="s">
        <v>24</v>
      </c>
      <c r="P9907" cm="1">
        <f t="array" ref="P9907">IF(Q9907&gt;0,INDEX(Q9907:Q31631,MATCH(TRUE,INDEX(Q9907:Q31631="",,),0)-1),"")</f>
        <v>7</v>
      </c>
      <c r="Q9907">
        <f t="shared" si="175"/>
        <v>1</v>
      </c>
      <c r="R9907">
        <f t="shared" si="173"/>
        <v>0</v>
      </c>
    </row>
    <row r="9908" spans="1:18" x14ac:dyDescent="0.3">
      <c r="A9908" t="s">
        <v>603</v>
      </c>
      <c r="B9908" s="1">
        <v>38335</v>
      </c>
      <c r="C9908" t="s">
        <v>16</v>
      </c>
      <c r="D9908" t="s">
        <v>736</v>
      </c>
      <c r="E9908" t="s">
        <v>737</v>
      </c>
      <c r="G9908" s="6" t="s">
        <v>29</v>
      </c>
      <c r="H9908" t="s">
        <v>69</v>
      </c>
      <c r="I9908" t="s">
        <v>26</v>
      </c>
      <c r="J9908" t="s">
        <v>27</v>
      </c>
      <c r="K9908">
        <v>86</v>
      </c>
      <c r="L9908">
        <v>12.8</v>
      </c>
      <c r="M9908" t="s">
        <v>59</v>
      </c>
      <c r="N9908">
        <v>12.8</v>
      </c>
      <c r="O9908" t="s">
        <v>24</v>
      </c>
      <c r="P9908" cm="1">
        <f t="array" ref="P9908">IF(Q9908&gt;0,INDEX(Q9908:Q31632,MATCH(TRUE,INDEX(Q9908:Q31632="",,),0)-1),"")</f>
        <v>7</v>
      </c>
      <c r="Q9908">
        <f t="shared" si="175"/>
        <v>1</v>
      </c>
      <c r="R9908">
        <f t="shared" ref="R9908:R9971" si="176">IF(P9908="","",0)</f>
        <v>0</v>
      </c>
    </row>
    <row r="9909" spans="1:18" x14ac:dyDescent="0.3">
      <c r="A9909" t="s">
        <v>603</v>
      </c>
      <c r="B9909" s="1">
        <v>38335</v>
      </c>
      <c r="C9909" t="s">
        <v>16</v>
      </c>
      <c r="D9909" t="s">
        <v>736</v>
      </c>
      <c r="E9909" t="s">
        <v>737</v>
      </c>
      <c r="G9909" s="6" t="s">
        <v>29</v>
      </c>
      <c r="H9909" t="s">
        <v>41</v>
      </c>
      <c r="I9909" t="s">
        <v>26</v>
      </c>
      <c r="J9909" t="s">
        <v>27</v>
      </c>
      <c r="K9909">
        <v>11</v>
      </c>
      <c r="L9909">
        <v>39.5</v>
      </c>
      <c r="M9909" t="s">
        <v>59</v>
      </c>
      <c r="N9909">
        <v>39.5</v>
      </c>
      <c r="O9909" t="s">
        <v>24</v>
      </c>
      <c r="P9909" cm="1">
        <f t="array" ref="P9909">IF(Q9909&gt;0,INDEX(Q9909:Q31633,MATCH(TRUE,INDEX(Q9909:Q31633="",,),0)-1),"")</f>
        <v>7</v>
      </c>
      <c r="Q9909">
        <f t="shared" si="175"/>
        <v>1</v>
      </c>
      <c r="R9909">
        <f t="shared" si="176"/>
        <v>0</v>
      </c>
    </row>
    <row r="9910" spans="1:18" x14ac:dyDescent="0.3">
      <c r="A9910" t="s">
        <v>603</v>
      </c>
      <c r="B9910" s="1">
        <v>38335</v>
      </c>
      <c r="C9910" t="s">
        <v>16</v>
      </c>
      <c r="D9910" t="s">
        <v>736</v>
      </c>
      <c r="E9910" t="s">
        <v>737</v>
      </c>
      <c r="G9910" t="s">
        <v>19</v>
      </c>
      <c r="H9910" t="s">
        <v>43</v>
      </c>
      <c r="I9910" t="s">
        <v>21</v>
      </c>
      <c r="J9910" t="s">
        <v>22</v>
      </c>
      <c r="K9910">
        <v>166.8</v>
      </c>
      <c r="L9910">
        <v>152</v>
      </c>
      <c r="M9910" t="s">
        <v>86</v>
      </c>
      <c r="N9910">
        <v>429.64</v>
      </c>
      <c r="P9910" cm="1">
        <f t="array" ref="P9910">IF(Q9910&gt;0,INDEX(Q9910:Q31634,MATCH(TRUE,INDEX(Q9910:Q31634="",,),0)-1),"")</f>
        <v>7</v>
      </c>
      <c r="Q9910">
        <f t="shared" si="175"/>
        <v>2</v>
      </c>
      <c r="R9910">
        <f t="shared" si="176"/>
        <v>0</v>
      </c>
    </row>
    <row r="9911" spans="1:18" x14ac:dyDescent="0.3">
      <c r="A9911" t="s">
        <v>603</v>
      </c>
      <c r="B9911" s="1">
        <v>38335</v>
      </c>
      <c r="C9911" t="s">
        <v>16</v>
      </c>
      <c r="D9911" t="s">
        <v>736</v>
      </c>
      <c r="E9911" t="s">
        <v>737</v>
      </c>
      <c r="G9911" t="s">
        <v>19</v>
      </c>
      <c r="H9911" t="s">
        <v>28</v>
      </c>
      <c r="I9911" t="s">
        <v>26</v>
      </c>
      <c r="J9911" t="s">
        <v>27</v>
      </c>
      <c r="K9911">
        <v>400</v>
      </c>
      <c r="L9911">
        <v>25</v>
      </c>
      <c r="M9911" t="s">
        <v>86</v>
      </c>
      <c r="N9911">
        <v>25</v>
      </c>
      <c r="P9911" cm="1">
        <f t="array" ref="P9911">IF(Q9911&gt;0,INDEX(Q9911:Q31635,MATCH(TRUE,INDEX(Q9911:Q31635="",,),0)-1),"")</f>
        <v>7</v>
      </c>
      <c r="Q9911">
        <f t="shared" si="175"/>
        <v>2</v>
      </c>
      <c r="R9911">
        <f t="shared" si="176"/>
        <v>0</v>
      </c>
    </row>
    <row r="9912" spans="1:18" x14ac:dyDescent="0.3">
      <c r="A9912" t="s">
        <v>603</v>
      </c>
      <c r="B9912" s="1">
        <v>38335</v>
      </c>
      <c r="C9912" t="s">
        <v>16</v>
      </c>
      <c r="D9912" t="s">
        <v>736</v>
      </c>
      <c r="E9912" t="s">
        <v>737</v>
      </c>
      <c r="G9912" t="s">
        <v>19</v>
      </c>
      <c r="H9912" t="s">
        <v>43</v>
      </c>
      <c r="I9912" t="s">
        <v>26</v>
      </c>
      <c r="J9912" t="s">
        <v>27</v>
      </c>
      <c r="K9912">
        <v>1195</v>
      </c>
      <c r="L9912">
        <v>12.4</v>
      </c>
      <c r="M9912" t="s">
        <v>86</v>
      </c>
      <c r="N9912">
        <v>12.4</v>
      </c>
      <c r="P9912" cm="1">
        <f t="array" ref="P9912">IF(Q9912&gt;0,INDEX(Q9912:Q31636,MATCH(TRUE,INDEX(Q9912:Q31636="",,),0)-1),"")</f>
        <v>7</v>
      </c>
      <c r="Q9912">
        <f t="shared" si="175"/>
        <v>2</v>
      </c>
      <c r="R9912">
        <f t="shared" si="176"/>
        <v>0</v>
      </c>
    </row>
    <row r="9913" spans="1:18" x14ac:dyDescent="0.3">
      <c r="A9913" t="s">
        <v>603</v>
      </c>
      <c r="B9913" s="1">
        <v>38335</v>
      </c>
      <c r="C9913" t="s">
        <v>16</v>
      </c>
      <c r="D9913" t="s">
        <v>736</v>
      </c>
      <c r="E9913" t="s">
        <v>737</v>
      </c>
      <c r="G9913" s="6" t="s">
        <v>29</v>
      </c>
      <c r="H9913" t="s">
        <v>30</v>
      </c>
      <c r="I9913" t="s">
        <v>21</v>
      </c>
      <c r="J9913" t="s">
        <v>22</v>
      </c>
      <c r="K9913">
        <v>23.2</v>
      </c>
      <c r="L9913">
        <v>80</v>
      </c>
      <c r="M9913" t="s">
        <v>86</v>
      </c>
      <c r="N9913">
        <v>80</v>
      </c>
      <c r="P9913" cm="1">
        <f t="array" ref="P9913">IF(Q9913&gt;0,INDEX(Q9913:Q31637,MATCH(TRUE,INDEX(Q9913:Q31637="",,),0)-1),"")</f>
        <v>7</v>
      </c>
      <c r="Q9913">
        <f t="shared" si="175"/>
        <v>2</v>
      </c>
      <c r="R9913">
        <f t="shared" si="176"/>
        <v>0</v>
      </c>
    </row>
    <row r="9914" spans="1:18" x14ac:dyDescent="0.3">
      <c r="A9914" t="s">
        <v>603</v>
      </c>
      <c r="B9914" s="1">
        <v>38335</v>
      </c>
      <c r="C9914" t="s">
        <v>16</v>
      </c>
      <c r="D9914" t="s">
        <v>736</v>
      </c>
      <c r="E9914" t="s">
        <v>737</v>
      </c>
      <c r="G9914" s="6" t="s">
        <v>29</v>
      </c>
      <c r="H9914" t="s">
        <v>126</v>
      </c>
      <c r="I9914" t="s">
        <v>21</v>
      </c>
      <c r="J9914" t="s">
        <v>22</v>
      </c>
      <c r="K9914">
        <v>36.1</v>
      </c>
      <c r="L9914">
        <v>43</v>
      </c>
      <c r="M9914" t="s">
        <v>86</v>
      </c>
      <c r="N9914">
        <v>43</v>
      </c>
      <c r="P9914" cm="1">
        <f t="array" ref="P9914">IF(Q9914&gt;0,INDEX(Q9914:Q31638,MATCH(TRUE,INDEX(Q9914:Q31638="",,),0)-1),"")</f>
        <v>7</v>
      </c>
      <c r="Q9914">
        <f t="shared" si="175"/>
        <v>2</v>
      </c>
      <c r="R9914">
        <f t="shared" si="176"/>
        <v>0</v>
      </c>
    </row>
    <row r="9915" spans="1:18" x14ac:dyDescent="0.3">
      <c r="A9915" t="s">
        <v>603</v>
      </c>
      <c r="B9915" s="1">
        <v>38335</v>
      </c>
      <c r="C9915" t="s">
        <v>16</v>
      </c>
      <c r="D9915" t="s">
        <v>736</v>
      </c>
      <c r="E9915" t="s">
        <v>737</v>
      </c>
      <c r="G9915" s="6" t="s">
        <v>29</v>
      </c>
      <c r="H9915" t="s">
        <v>25</v>
      </c>
      <c r="I9915" t="s">
        <v>21</v>
      </c>
      <c r="J9915" t="s">
        <v>22</v>
      </c>
      <c r="K9915">
        <v>55.4</v>
      </c>
      <c r="L9915">
        <v>56</v>
      </c>
      <c r="M9915" t="s">
        <v>86</v>
      </c>
      <c r="N9915">
        <v>56</v>
      </c>
      <c r="P9915" cm="1">
        <f t="array" ref="P9915">IF(Q9915&gt;0,INDEX(Q9915:Q31639,MATCH(TRUE,INDEX(Q9915:Q31639="",,),0)-1),"")</f>
        <v>7</v>
      </c>
      <c r="Q9915">
        <f t="shared" si="175"/>
        <v>2</v>
      </c>
      <c r="R9915">
        <f t="shared" si="176"/>
        <v>0</v>
      </c>
    </row>
    <row r="9916" spans="1:18" x14ac:dyDescent="0.3">
      <c r="A9916" t="s">
        <v>603</v>
      </c>
      <c r="B9916" s="1">
        <v>38335</v>
      </c>
      <c r="C9916" t="s">
        <v>16</v>
      </c>
      <c r="D9916" t="s">
        <v>736</v>
      </c>
      <c r="E9916" t="s">
        <v>737</v>
      </c>
      <c r="G9916" s="6" t="s">
        <v>29</v>
      </c>
      <c r="H9916" t="s">
        <v>41</v>
      </c>
      <c r="I9916" t="s">
        <v>21</v>
      </c>
      <c r="J9916" t="s">
        <v>22</v>
      </c>
      <c r="K9916">
        <v>8.9</v>
      </c>
      <c r="L9916">
        <v>181</v>
      </c>
      <c r="M9916" t="s">
        <v>86</v>
      </c>
      <c r="N9916">
        <v>181</v>
      </c>
      <c r="P9916" cm="1">
        <f t="array" ref="P9916">IF(Q9916&gt;0,INDEX(Q9916:Q31640,MATCH(TRUE,INDEX(Q9916:Q31640="",,),0)-1),"")</f>
        <v>7</v>
      </c>
      <c r="Q9916">
        <f t="shared" si="175"/>
        <v>2</v>
      </c>
      <c r="R9916">
        <f t="shared" si="176"/>
        <v>0</v>
      </c>
    </row>
    <row r="9917" spans="1:18" x14ac:dyDescent="0.3">
      <c r="A9917" t="s">
        <v>603</v>
      </c>
      <c r="B9917" s="1">
        <v>38335</v>
      </c>
      <c r="C9917" t="s">
        <v>16</v>
      </c>
      <c r="D9917" t="s">
        <v>736</v>
      </c>
      <c r="E9917" t="s">
        <v>737</v>
      </c>
      <c r="G9917" s="6" t="s">
        <v>29</v>
      </c>
      <c r="H9917" t="s">
        <v>28</v>
      </c>
      <c r="I9917" t="s">
        <v>21</v>
      </c>
      <c r="J9917" t="s">
        <v>22</v>
      </c>
      <c r="K9917">
        <v>60.1</v>
      </c>
      <c r="L9917">
        <v>73</v>
      </c>
      <c r="M9917" t="s">
        <v>86</v>
      </c>
      <c r="N9917">
        <v>73</v>
      </c>
      <c r="P9917" cm="1">
        <f t="array" ref="P9917">IF(Q9917&gt;0,INDEX(Q9917:Q31641,MATCH(TRUE,INDEX(Q9917:Q31641="",,),0)-1),"")</f>
        <v>7</v>
      </c>
      <c r="Q9917">
        <f t="shared" si="175"/>
        <v>2</v>
      </c>
      <c r="R9917">
        <f t="shared" si="176"/>
        <v>0</v>
      </c>
    </row>
    <row r="9918" spans="1:18" x14ac:dyDescent="0.3">
      <c r="A9918" t="s">
        <v>603</v>
      </c>
      <c r="B9918" s="1">
        <v>38335</v>
      </c>
      <c r="C9918" t="s">
        <v>16</v>
      </c>
      <c r="D9918" t="s">
        <v>736</v>
      </c>
      <c r="E9918" t="s">
        <v>737</v>
      </c>
      <c r="G9918" s="6" t="s">
        <v>29</v>
      </c>
      <c r="H9918" t="s">
        <v>30</v>
      </c>
      <c r="I9918" t="s">
        <v>26</v>
      </c>
      <c r="J9918" t="s">
        <v>27</v>
      </c>
      <c r="K9918">
        <v>386</v>
      </c>
      <c r="L9918">
        <v>12.75</v>
      </c>
      <c r="M9918" t="s">
        <v>86</v>
      </c>
      <c r="N9918">
        <v>12.75</v>
      </c>
      <c r="P9918" cm="1">
        <f t="array" ref="P9918">IF(Q9918&gt;0,INDEX(Q9918:Q31642,MATCH(TRUE,INDEX(Q9918:Q31642="",,),0)-1),"")</f>
        <v>7</v>
      </c>
      <c r="Q9918">
        <f t="shared" si="175"/>
        <v>2</v>
      </c>
      <c r="R9918">
        <f t="shared" si="176"/>
        <v>0</v>
      </c>
    </row>
    <row r="9919" spans="1:18" x14ac:dyDescent="0.3">
      <c r="A9919" t="s">
        <v>603</v>
      </c>
      <c r="B9919" s="1">
        <v>38335</v>
      </c>
      <c r="C9919" t="s">
        <v>16</v>
      </c>
      <c r="D9919" t="s">
        <v>736</v>
      </c>
      <c r="E9919" t="s">
        <v>737</v>
      </c>
      <c r="G9919" s="6" t="s">
        <v>29</v>
      </c>
      <c r="H9919" t="s">
        <v>25</v>
      </c>
      <c r="I9919" t="s">
        <v>26</v>
      </c>
      <c r="J9919" t="s">
        <v>27</v>
      </c>
      <c r="K9919">
        <v>335</v>
      </c>
      <c r="L9919">
        <v>21.05</v>
      </c>
      <c r="M9919" t="s">
        <v>86</v>
      </c>
      <c r="N9919">
        <v>21.05</v>
      </c>
      <c r="P9919" cm="1">
        <f t="array" ref="P9919">IF(Q9919&gt;0,INDEX(Q9919:Q31643,MATCH(TRUE,INDEX(Q9919:Q31643="",,),0)-1),"")</f>
        <v>7</v>
      </c>
      <c r="Q9919">
        <f t="shared" si="175"/>
        <v>2</v>
      </c>
      <c r="R9919">
        <f t="shared" si="176"/>
        <v>0</v>
      </c>
    </row>
    <row r="9920" spans="1:18" x14ac:dyDescent="0.3">
      <c r="A9920" t="s">
        <v>603</v>
      </c>
      <c r="B9920" s="1">
        <v>38335</v>
      </c>
      <c r="C9920" t="s">
        <v>16</v>
      </c>
      <c r="D9920" t="s">
        <v>736</v>
      </c>
      <c r="E9920" t="s">
        <v>737</v>
      </c>
      <c r="G9920" s="6" t="s">
        <v>29</v>
      </c>
      <c r="H9920" t="s">
        <v>69</v>
      </c>
      <c r="I9920" t="s">
        <v>26</v>
      </c>
      <c r="J9920" t="s">
        <v>27</v>
      </c>
      <c r="K9920">
        <v>86</v>
      </c>
      <c r="L9920">
        <v>12.8</v>
      </c>
      <c r="M9920" t="s">
        <v>86</v>
      </c>
      <c r="N9920">
        <v>12.8</v>
      </c>
      <c r="P9920" cm="1">
        <f t="array" ref="P9920">IF(Q9920&gt;0,INDEX(Q9920:Q31644,MATCH(TRUE,INDEX(Q9920:Q31644="",,),0)-1),"")</f>
        <v>7</v>
      </c>
      <c r="Q9920">
        <f t="shared" si="175"/>
        <v>2</v>
      </c>
      <c r="R9920">
        <f t="shared" si="176"/>
        <v>0</v>
      </c>
    </row>
    <row r="9921" spans="1:18" x14ac:dyDescent="0.3">
      <c r="A9921" t="s">
        <v>603</v>
      </c>
      <c r="B9921" s="1">
        <v>38335</v>
      </c>
      <c r="C9921" t="s">
        <v>16</v>
      </c>
      <c r="D9921" t="s">
        <v>736</v>
      </c>
      <c r="E9921" t="s">
        <v>737</v>
      </c>
      <c r="G9921" s="6" t="s">
        <v>29</v>
      </c>
      <c r="H9921" t="s">
        <v>41</v>
      </c>
      <c r="I9921" t="s">
        <v>26</v>
      </c>
      <c r="J9921" t="s">
        <v>27</v>
      </c>
      <c r="K9921">
        <v>11</v>
      </c>
      <c r="L9921">
        <v>39.5</v>
      </c>
      <c r="M9921" t="s">
        <v>86</v>
      </c>
      <c r="N9921">
        <v>39.5</v>
      </c>
      <c r="P9921" cm="1">
        <f t="array" ref="P9921">IF(Q9921&gt;0,INDEX(Q9921:Q31645,MATCH(TRUE,INDEX(Q9921:Q31645="",,),0)-1),"")</f>
        <v>7</v>
      </c>
      <c r="Q9921">
        <f t="shared" si="175"/>
        <v>2</v>
      </c>
      <c r="R9921">
        <f t="shared" si="176"/>
        <v>0</v>
      </c>
    </row>
    <row r="9922" spans="1:18" x14ac:dyDescent="0.3">
      <c r="A9922" t="s">
        <v>603</v>
      </c>
      <c r="B9922" s="1">
        <v>38335</v>
      </c>
      <c r="C9922" t="s">
        <v>16</v>
      </c>
      <c r="D9922" t="s">
        <v>736</v>
      </c>
      <c r="E9922" t="s">
        <v>737</v>
      </c>
      <c r="G9922" t="s">
        <v>19</v>
      </c>
      <c r="H9922" t="s">
        <v>43</v>
      </c>
      <c r="I9922" t="s">
        <v>21</v>
      </c>
      <c r="J9922" t="s">
        <v>22</v>
      </c>
      <c r="K9922">
        <v>166.8</v>
      </c>
      <c r="L9922">
        <v>152</v>
      </c>
      <c r="M9922" t="s">
        <v>484</v>
      </c>
      <c r="N9922">
        <v>393.9</v>
      </c>
      <c r="P9922" cm="1">
        <f t="array" ref="P9922">IF(Q9922&gt;0,INDEX(Q9922:Q31646,MATCH(TRUE,INDEX(Q9922:Q31646="",,),0)-1),"")</f>
        <v>7</v>
      </c>
      <c r="Q9922">
        <f t="shared" si="175"/>
        <v>3</v>
      </c>
      <c r="R9922">
        <f t="shared" si="176"/>
        <v>0</v>
      </c>
    </row>
    <row r="9923" spans="1:18" x14ac:dyDescent="0.3">
      <c r="A9923" t="s">
        <v>603</v>
      </c>
      <c r="B9923" s="1">
        <v>38335</v>
      </c>
      <c r="C9923" t="s">
        <v>16</v>
      </c>
      <c r="D9923" t="s">
        <v>736</v>
      </c>
      <c r="E9923" t="s">
        <v>737</v>
      </c>
      <c r="G9923" t="s">
        <v>19</v>
      </c>
      <c r="H9923" t="s">
        <v>28</v>
      </c>
      <c r="I9923" t="s">
        <v>26</v>
      </c>
      <c r="J9923" t="s">
        <v>27</v>
      </c>
      <c r="K9923">
        <v>400</v>
      </c>
      <c r="L9923">
        <v>25</v>
      </c>
      <c r="M9923" t="s">
        <v>484</v>
      </c>
      <c r="N9923">
        <v>25</v>
      </c>
      <c r="P9923" cm="1">
        <f t="array" ref="P9923">IF(Q9923&gt;0,INDEX(Q9923:Q31647,MATCH(TRUE,INDEX(Q9923:Q31647="",,),0)-1),"")</f>
        <v>7</v>
      </c>
      <c r="Q9923">
        <f t="shared" si="175"/>
        <v>3</v>
      </c>
      <c r="R9923">
        <f t="shared" si="176"/>
        <v>0</v>
      </c>
    </row>
    <row r="9924" spans="1:18" x14ac:dyDescent="0.3">
      <c r="A9924" t="s">
        <v>603</v>
      </c>
      <c r="B9924" s="1">
        <v>38335</v>
      </c>
      <c r="C9924" t="s">
        <v>16</v>
      </c>
      <c r="D9924" t="s">
        <v>736</v>
      </c>
      <c r="E9924" t="s">
        <v>737</v>
      </c>
      <c r="G9924" t="s">
        <v>19</v>
      </c>
      <c r="H9924" t="s">
        <v>43</v>
      </c>
      <c r="I9924" t="s">
        <v>26</v>
      </c>
      <c r="J9924" t="s">
        <v>27</v>
      </c>
      <c r="K9924">
        <v>1195</v>
      </c>
      <c r="L9924">
        <v>12.4</v>
      </c>
      <c r="M9924" t="s">
        <v>484</v>
      </c>
      <c r="N9924">
        <v>12.4</v>
      </c>
      <c r="P9924" cm="1">
        <f t="array" ref="P9924">IF(Q9924&gt;0,INDEX(Q9924:Q31648,MATCH(TRUE,INDEX(Q9924:Q31648="",,),0)-1),"")</f>
        <v>7</v>
      </c>
      <c r="Q9924">
        <f t="shared" si="175"/>
        <v>3</v>
      </c>
      <c r="R9924">
        <f t="shared" si="176"/>
        <v>0</v>
      </c>
    </row>
    <row r="9925" spans="1:18" x14ac:dyDescent="0.3">
      <c r="A9925" t="s">
        <v>603</v>
      </c>
      <c r="B9925" s="1">
        <v>38335</v>
      </c>
      <c r="C9925" t="s">
        <v>16</v>
      </c>
      <c r="D9925" t="s">
        <v>736</v>
      </c>
      <c r="E9925" t="s">
        <v>737</v>
      </c>
      <c r="G9925" s="6" t="s">
        <v>29</v>
      </c>
      <c r="H9925" t="s">
        <v>30</v>
      </c>
      <c r="I9925" t="s">
        <v>21</v>
      </c>
      <c r="J9925" t="s">
        <v>22</v>
      </c>
      <c r="K9925">
        <v>23.2</v>
      </c>
      <c r="L9925">
        <v>80</v>
      </c>
      <c r="M9925" t="s">
        <v>484</v>
      </c>
      <c r="N9925">
        <v>80</v>
      </c>
      <c r="P9925" cm="1">
        <f t="array" ref="P9925">IF(Q9925&gt;0,INDEX(Q9925:Q31649,MATCH(TRUE,INDEX(Q9925:Q31649="",,),0)-1),"")</f>
        <v>7</v>
      </c>
      <c r="Q9925">
        <f t="shared" si="175"/>
        <v>3</v>
      </c>
      <c r="R9925">
        <f t="shared" si="176"/>
        <v>0</v>
      </c>
    </row>
    <row r="9926" spans="1:18" x14ac:dyDescent="0.3">
      <c r="A9926" t="s">
        <v>603</v>
      </c>
      <c r="B9926" s="1">
        <v>38335</v>
      </c>
      <c r="C9926" t="s">
        <v>16</v>
      </c>
      <c r="D9926" t="s">
        <v>736</v>
      </c>
      <c r="E9926" t="s">
        <v>737</v>
      </c>
      <c r="G9926" s="6" t="s">
        <v>29</v>
      </c>
      <c r="H9926" t="s">
        <v>126</v>
      </c>
      <c r="I9926" t="s">
        <v>21</v>
      </c>
      <c r="J9926" t="s">
        <v>22</v>
      </c>
      <c r="K9926">
        <v>36.1</v>
      </c>
      <c r="L9926">
        <v>43</v>
      </c>
      <c r="M9926" t="s">
        <v>484</v>
      </c>
      <c r="N9926">
        <v>43</v>
      </c>
      <c r="P9926" cm="1">
        <f t="array" ref="P9926">IF(Q9926&gt;0,INDEX(Q9926:Q31650,MATCH(TRUE,INDEX(Q9926:Q31650="",,),0)-1),"")</f>
        <v>7</v>
      </c>
      <c r="Q9926">
        <f t="shared" si="175"/>
        <v>3</v>
      </c>
      <c r="R9926">
        <f t="shared" si="176"/>
        <v>0</v>
      </c>
    </row>
    <row r="9927" spans="1:18" x14ac:dyDescent="0.3">
      <c r="A9927" t="s">
        <v>603</v>
      </c>
      <c r="B9927" s="1">
        <v>38335</v>
      </c>
      <c r="C9927" t="s">
        <v>16</v>
      </c>
      <c r="D9927" t="s">
        <v>736</v>
      </c>
      <c r="E9927" t="s">
        <v>737</v>
      </c>
      <c r="G9927" s="6" t="s">
        <v>29</v>
      </c>
      <c r="H9927" t="s">
        <v>25</v>
      </c>
      <c r="I9927" t="s">
        <v>21</v>
      </c>
      <c r="J9927" t="s">
        <v>22</v>
      </c>
      <c r="K9927">
        <v>55.4</v>
      </c>
      <c r="L9927">
        <v>56</v>
      </c>
      <c r="M9927" t="s">
        <v>484</v>
      </c>
      <c r="N9927">
        <v>56</v>
      </c>
      <c r="P9927" cm="1">
        <f t="array" ref="P9927">IF(Q9927&gt;0,INDEX(Q9927:Q31651,MATCH(TRUE,INDEX(Q9927:Q31651="",,),0)-1),"")</f>
        <v>7</v>
      </c>
      <c r="Q9927">
        <f t="shared" si="175"/>
        <v>3</v>
      </c>
      <c r="R9927">
        <f t="shared" si="176"/>
        <v>0</v>
      </c>
    </row>
    <row r="9928" spans="1:18" x14ac:dyDescent="0.3">
      <c r="A9928" t="s">
        <v>603</v>
      </c>
      <c r="B9928" s="1">
        <v>38335</v>
      </c>
      <c r="C9928" t="s">
        <v>16</v>
      </c>
      <c r="D9928" t="s">
        <v>736</v>
      </c>
      <c r="E9928" t="s">
        <v>737</v>
      </c>
      <c r="G9928" s="6" t="s">
        <v>29</v>
      </c>
      <c r="H9928" t="s">
        <v>41</v>
      </c>
      <c r="I9928" t="s">
        <v>21</v>
      </c>
      <c r="J9928" t="s">
        <v>22</v>
      </c>
      <c r="K9928">
        <v>8.9</v>
      </c>
      <c r="L9928">
        <v>181</v>
      </c>
      <c r="M9928" t="s">
        <v>484</v>
      </c>
      <c r="N9928">
        <v>181</v>
      </c>
      <c r="P9928" cm="1">
        <f t="array" ref="P9928">IF(Q9928&gt;0,INDEX(Q9928:Q31652,MATCH(TRUE,INDEX(Q9928:Q31652="",,),0)-1),"")</f>
        <v>7</v>
      </c>
      <c r="Q9928">
        <f t="shared" si="175"/>
        <v>3</v>
      </c>
      <c r="R9928">
        <f t="shared" si="176"/>
        <v>0</v>
      </c>
    </row>
    <row r="9929" spans="1:18" x14ac:dyDescent="0.3">
      <c r="A9929" t="s">
        <v>603</v>
      </c>
      <c r="B9929" s="1">
        <v>38335</v>
      </c>
      <c r="C9929" t="s">
        <v>16</v>
      </c>
      <c r="D9929" t="s">
        <v>736</v>
      </c>
      <c r="E9929" t="s">
        <v>737</v>
      </c>
      <c r="G9929" s="6" t="s">
        <v>29</v>
      </c>
      <c r="H9929" t="s">
        <v>28</v>
      </c>
      <c r="I9929" t="s">
        <v>21</v>
      </c>
      <c r="J9929" t="s">
        <v>22</v>
      </c>
      <c r="K9929">
        <v>60.1</v>
      </c>
      <c r="L9929">
        <v>73</v>
      </c>
      <c r="M9929" t="s">
        <v>484</v>
      </c>
      <c r="N9929">
        <v>73</v>
      </c>
      <c r="P9929" cm="1">
        <f t="array" ref="P9929">IF(Q9929&gt;0,INDEX(Q9929:Q31653,MATCH(TRUE,INDEX(Q9929:Q31653="",,),0)-1),"")</f>
        <v>7</v>
      </c>
      <c r="Q9929">
        <f t="shared" si="175"/>
        <v>3</v>
      </c>
      <c r="R9929">
        <f t="shared" si="176"/>
        <v>0</v>
      </c>
    </row>
    <row r="9930" spans="1:18" x14ac:dyDescent="0.3">
      <c r="A9930" t="s">
        <v>603</v>
      </c>
      <c r="B9930" s="1">
        <v>38335</v>
      </c>
      <c r="C9930" t="s">
        <v>16</v>
      </c>
      <c r="D9930" t="s">
        <v>736</v>
      </c>
      <c r="E9930" t="s">
        <v>737</v>
      </c>
      <c r="G9930" s="6" t="s">
        <v>29</v>
      </c>
      <c r="H9930" t="s">
        <v>30</v>
      </c>
      <c r="I9930" t="s">
        <v>26</v>
      </c>
      <c r="J9930" t="s">
        <v>27</v>
      </c>
      <c r="K9930">
        <v>386</v>
      </c>
      <c r="L9930">
        <v>12.75</v>
      </c>
      <c r="M9930" t="s">
        <v>484</v>
      </c>
      <c r="N9930">
        <v>12.75</v>
      </c>
      <c r="P9930" cm="1">
        <f t="array" ref="P9930">IF(Q9930&gt;0,INDEX(Q9930:Q31654,MATCH(TRUE,INDEX(Q9930:Q31654="",,),0)-1),"")</f>
        <v>7</v>
      </c>
      <c r="Q9930">
        <f t="shared" si="175"/>
        <v>3</v>
      </c>
      <c r="R9930">
        <f t="shared" si="176"/>
        <v>0</v>
      </c>
    </row>
    <row r="9931" spans="1:18" x14ac:dyDescent="0.3">
      <c r="A9931" t="s">
        <v>603</v>
      </c>
      <c r="B9931" s="1">
        <v>38335</v>
      </c>
      <c r="C9931" t="s">
        <v>16</v>
      </c>
      <c r="D9931" t="s">
        <v>736</v>
      </c>
      <c r="E9931" t="s">
        <v>737</v>
      </c>
      <c r="G9931" s="6" t="s">
        <v>29</v>
      </c>
      <c r="H9931" t="s">
        <v>25</v>
      </c>
      <c r="I9931" t="s">
        <v>26</v>
      </c>
      <c r="J9931" t="s">
        <v>27</v>
      </c>
      <c r="K9931">
        <v>335</v>
      </c>
      <c r="L9931">
        <v>21.05</v>
      </c>
      <c r="M9931" t="s">
        <v>484</v>
      </c>
      <c r="N9931">
        <v>21.05</v>
      </c>
      <c r="P9931" cm="1">
        <f t="array" ref="P9931">IF(Q9931&gt;0,INDEX(Q9931:Q31655,MATCH(TRUE,INDEX(Q9931:Q31655="",,),0)-1),"")</f>
        <v>7</v>
      </c>
      <c r="Q9931">
        <f t="shared" si="175"/>
        <v>3</v>
      </c>
      <c r="R9931">
        <f t="shared" si="176"/>
        <v>0</v>
      </c>
    </row>
    <row r="9932" spans="1:18" x14ac:dyDescent="0.3">
      <c r="A9932" t="s">
        <v>603</v>
      </c>
      <c r="B9932" s="1">
        <v>38335</v>
      </c>
      <c r="C9932" t="s">
        <v>16</v>
      </c>
      <c r="D9932" t="s">
        <v>736</v>
      </c>
      <c r="E9932" t="s">
        <v>737</v>
      </c>
      <c r="G9932" s="6" t="s">
        <v>29</v>
      </c>
      <c r="H9932" t="s">
        <v>69</v>
      </c>
      <c r="I9932" t="s">
        <v>26</v>
      </c>
      <c r="J9932" t="s">
        <v>27</v>
      </c>
      <c r="K9932">
        <v>86</v>
      </c>
      <c r="L9932">
        <v>12.8</v>
      </c>
      <c r="M9932" t="s">
        <v>484</v>
      </c>
      <c r="N9932">
        <v>12.8</v>
      </c>
      <c r="P9932" cm="1">
        <f t="array" ref="P9932">IF(Q9932&gt;0,INDEX(Q9932:Q31656,MATCH(TRUE,INDEX(Q9932:Q31656="",,),0)-1),"")</f>
        <v>7</v>
      </c>
      <c r="Q9932">
        <f t="shared" si="175"/>
        <v>3</v>
      </c>
      <c r="R9932">
        <f t="shared" si="176"/>
        <v>0</v>
      </c>
    </row>
    <row r="9933" spans="1:18" x14ac:dyDescent="0.3">
      <c r="A9933" t="s">
        <v>603</v>
      </c>
      <c r="B9933" s="1">
        <v>38335</v>
      </c>
      <c r="C9933" t="s">
        <v>16</v>
      </c>
      <c r="D9933" t="s">
        <v>736</v>
      </c>
      <c r="E9933" t="s">
        <v>737</v>
      </c>
      <c r="G9933" s="6" t="s">
        <v>29</v>
      </c>
      <c r="H9933" t="s">
        <v>41</v>
      </c>
      <c r="I9933" t="s">
        <v>26</v>
      </c>
      <c r="J9933" t="s">
        <v>27</v>
      </c>
      <c r="K9933">
        <v>11</v>
      </c>
      <c r="L9933">
        <v>39.5</v>
      </c>
      <c r="M9933" t="s">
        <v>484</v>
      </c>
      <c r="N9933">
        <v>39.5</v>
      </c>
      <c r="P9933" cm="1">
        <f t="array" ref="P9933">IF(Q9933&gt;0,INDEX(Q9933:Q31657,MATCH(TRUE,INDEX(Q9933:Q31657="",,),0)-1),"")</f>
        <v>7</v>
      </c>
      <c r="Q9933">
        <f t="shared" si="175"/>
        <v>3</v>
      </c>
      <c r="R9933">
        <f t="shared" si="176"/>
        <v>0</v>
      </c>
    </row>
    <row r="9934" spans="1:18" x14ac:dyDescent="0.3">
      <c r="A9934" t="s">
        <v>603</v>
      </c>
      <c r="B9934" s="1">
        <v>38335</v>
      </c>
      <c r="C9934" t="s">
        <v>16</v>
      </c>
      <c r="D9934" t="s">
        <v>736</v>
      </c>
      <c r="E9934" t="s">
        <v>737</v>
      </c>
      <c r="G9934" t="s">
        <v>19</v>
      </c>
      <c r="H9934" t="s">
        <v>43</v>
      </c>
      <c r="I9934" t="s">
        <v>21</v>
      </c>
      <c r="J9934" t="s">
        <v>22</v>
      </c>
      <c r="K9934">
        <v>166.8</v>
      </c>
      <c r="L9934">
        <v>152</v>
      </c>
      <c r="M9934" t="s">
        <v>518</v>
      </c>
      <c r="N9934">
        <v>358</v>
      </c>
      <c r="P9934" cm="1">
        <f t="array" ref="P9934">IF(Q9934&gt;0,INDEX(Q9934:Q31658,MATCH(TRUE,INDEX(Q9934:Q31658="",,),0)-1),"")</f>
        <v>7</v>
      </c>
      <c r="Q9934">
        <f t="shared" si="175"/>
        <v>4</v>
      </c>
      <c r="R9934">
        <f t="shared" si="176"/>
        <v>0</v>
      </c>
    </row>
    <row r="9935" spans="1:18" x14ac:dyDescent="0.3">
      <c r="A9935" t="s">
        <v>603</v>
      </c>
      <c r="B9935" s="1">
        <v>38335</v>
      </c>
      <c r="C9935" t="s">
        <v>16</v>
      </c>
      <c r="D9935" t="s">
        <v>736</v>
      </c>
      <c r="E9935" t="s">
        <v>737</v>
      </c>
      <c r="G9935" t="s">
        <v>19</v>
      </c>
      <c r="H9935" t="s">
        <v>28</v>
      </c>
      <c r="I9935" t="s">
        <v>26</v>
      </c>
      <c r="J9935" t="s">
        <v>27</v>
      </c>
      <c r="K9935">
        <v>400</v>
      </c>
      <c r="L9935">
        <v>25</v>
      </c>
      <c r="M9935" t="s">
        <v>518</v>
      </c>
      <c r="N9935">
        <v>25</v>
      </c>
      <c r="P9935" cm="1">
        <f t="array" ref="P9935">IF(Q9935&gt;0,INDEX(Q9935:Q31659,MATCH(TRUE,INDEX(Q9935:Q31659="",,),0)-1),"")</f>
        <v>7</v>
      </c>
      <c r="Q9935">
        <f t="shared" si="175"/>
        <v>4</v>
      </c>
      <c r="R9935">
        <f t="shared" si="176"/>
        <v>0</v>
      </c>
    </row>
    <row r="9936" spans="1:18" x14ac:dyDescent="0.3">
      <c r="A9936" t="s">
        <v>603</v>
      </c>
      <c r="B9936" s="1">
        <v>38335</v>
      </c>
      <c r="C9936" t="s">
        <v>16</v>
      </c>
      <c r="D9936" t="s">
        <v>736</v>
      </c>
      <c r="E9936" t="s">
        <v>737</v>
      </c>
      <c r="G9936" t="s">
        <v>19</v>
      </c>
      <c r="H9936" t="s">
        <v>43</v>
      </c>
      <c r="I9936" t="s">
        <v>26</v>
      </c>
      <c r="J9936" t="s">
        <v>27</v>
      </c>
      <c r="K9936">
        <v>1195</v>
      </c>
      <c r="L9936">
        <v>12.4</v>
      </c>
      <c r="M9936" t="s">
        <v>518</v>
      </c>
      <c r="N9936">
        <v>12.4</v>
      </c>
      <c r="P9936" cm="1">
        <f t="array" ref="P9936">IF(Q9936&gt;0,INDEX(Q9936:Q31660,MATCH(TRUE,INDEX(Q9936:Q31660="",,),0)-1),"")</f>
        <v>7</v>
      </c>
      <c r="Q9936">
        <f t="shared" si="175"/>
        <v>4</v>
      </c>
      <c r="R9936">
        <f t="shared" si="176"/>
        <v>0</v>
      </c>
    </row>
    <row r="9937" spans="1:18" x14ac:dyDescent="0.3">
      <c r="A9937" t="s">
        <v>603</v>
      </c>
      <c r="B9937" s="1">
        <v>38335</v>
      </c>
      <c r="C9937" t="s">
        <v>16</v>
      </c>
      <c r="D9937" t="s">
        <v>736</v>
      </c>
      <c r="E9937" t="s">
        <v>737</v>
      </c>
      <c r="G9937" s="6" t="s">
        <v>29</v>
      </c>
      <c r="H9937" t="s">
        <v>30</v>
      </c>
      <c r="I9937" t="s">
        <v>21</v>
      </c>
      <c r="J9937" t="s">
        <v>22</v>
      </c>
      <c r="K9937">
        <v>23.2</v>
      </c>
      <c r="L9937">
        <v>80</v>
      </c>
      <c r="M9937" t="s">
        <v>518</v>
      </c>
      <c r="N9937">
        <v>80</v>
      </c>
      <c r="P9937" cm="1">
        <f t="array" ref="P9937">IF(Q9937&gt;0,INDEX(Q9937:Q31661,MATCH(TRUE,INDEX(Q9937:Q31661="",,),0)-1),"")</f>
        <v>7</v>
      </c>
      <c r="Q9937">
        <f t="shared" si="175"/>
        <v>4</v>
      </c>
      <c r="R9937">
        <f t="shared" si="176"/>
        <v>0</v>
      </c>
    </row>
    <row r="9938" spans="1:18" x14ac:dyDescent="0.3">
      <c r="A9938" t="s">
        <v>603</v>
      </c>
      <c r="B9938" s="1">
        <v>38335</v>
      </c>
      <c r="C9938" t="s">
        <v>16</v>
      </c>
      <c r="D9938" t="s">
        <v>736</v>
      </c>
      <c r="E9938" t="s">
        <v>737</v>
      </c>
      <c r="G9938" s="6" t="s">
        <v>29</v>
      </c>
      <c r="H9938" t="s">
        <v>126</v>
      </c>
      <c r="I9938" t="s">
        <v>21</v>
      </c>
      <c r="J9938" t="s">
        <v>22</v>
      </c>
      <c r="K9938">
        <v>36.1</v>
      </c>
      <c r="L9938">
        <v>43</v>
      </c>
      <c r="M9938" t="s">
        <v>518</v>
      </c>
      <c r="N9938">
        <v>43</v>
      </c>
      <c r="P9938" cm="1">
        <f t="array" ref="P9938">IF(Q9938&gt;0,INDEX(Q9938:Q31662,MATCH(TRUE,INDEX(Q9938:Q31662="",,),0)-1),"")</f>
        <v>7</v>
      </c>
      <c r="Q9938">
        <f t="shared" si="175"/>
        <v>4</v>
      </c>
      <c r="R9938">
        <f t="shared" si="176"/>
        <v>0</v>
      </c>
    </row>
    <row r="9939" spans="1:18" x14ac:dyDescent="0.3">
      <c r="A9939" t="s">
        <v>603</v>
      </c>
      <c r="B9939" s="1">
        <v>38335</v>
      </c>
      <c r="C9939" t="s">
        <v>16</v>
      </c>
      <c r="D9939" t="s">
        <v>736</v>
      </c>
      <c r="E9939" t="s">
        <v>737</v>
      </c>
      <c r="G9939" s="6" t="s">
        <v>29</v>
      </c>
      <c r="H9939" t="s">
        <v>25</v>
      </c>
      <c r="I9939" t="s">
        <v>21</v>
      </c>
      <c r="J9939" t="s">
        <v>22</v>
      </c>
      <c r="K9939">
        <v>55.4</v>
      </c>
      <c r="L9939">
        <v>56</v>
      </c>
      <c r="M9939" t="s">
        <v>518</v>
      </c>
      <c r="N9939">
        <v>56</v>
      </c>
      <c r="P9939" cm="1">
        <f t="array" ref="P9939">IF(Q9939&gt;0,INDEX(Q9939:Q31663,MATCH(TRUE,INDEX(Q9939:Q31663="",,),0)-1),"")</f>
        <v>7</v>
      </c>
      <c r="Q9939">
        <f t="shared" si="175"/>
        <v>4</v>
      </c>
      <c r="R9939">
        <f t="shared" si="176"/>
        <v>0</v>
      </c>
    </row>
    <row r="9940" spans="1:18" x14ac:dyDescent="0.3">
      <c r="A9940" t="s">
        <v>603</v>
      </c>
      <c r="B9940" s="1">
        <v>38335</v>
      </c>
      <c r="C9940" t="s">
        <v>16</v>
      </c>
      <c r="D9940" t="s">
        <v>736</v>
      </c>
      <c r="E9940" t="s">
        <v>737</v>
      </c>
      <c r="G9940" s="6" t="s">
        <v>29</v>
      </c>
      <c r="H9940" t="s">
        <v>41</v>
      </c>
      <c r="I9940" t="s">
        <v>21</v>
      </c>
      <c r="J9940" t="s">
        <v>22</v>
      </c>
      <c r="K9940">
        <v>8.9</v>
      </c>
      <c r="L9940">
        <v>181</v>
      </c>
      <c r="M9940" t="s">
        <v>518</v>
      </c>
      <c r="N9940">
        <v>181</v>
      </c>
      <c r="P9940" cm="1">
        <f t="array" ref="P9940">IF(Q9940&gt;0,INDEX(Q9940:Q31664,MATCH(TRUE,INDEX(Q9940:Q31664="",,),0)-1),"")</f>
        <v>7</v>
      </c>
      <c r="Q9940">
        <f t="shared" si="175"/>
        <v>4</v>
      </c>
      <c r="R9940">
        <f t="shared" si="176"/>
        <v>0</v>
      </c>
    </row>
    <row r="9941" spans="1:18" x14ac:dyDescent="0.3">
      <c r="A9941" t="s">
        <v>603</v>
      </c>
      <c r="B9941" s="1">
        <v>38335</v>
      </c>
      <c r="C9941" t="s">
        <v>16</v>
      </c>
      <c r="D9941" t="s">
        <v>736</v>
      </c>
      <c r="E9941" t="s">
        <v>737</v>
      </c>
      <c r="G9941" s="6" t="s">
        <v>29</v>
      </c>
      <c r="H9941" t="s">
        <v>28</v>
      </c>
      <c r="I9941" t="s">
        <v>21</v>
      </c>
      <c r="J9941" t="s">
        <v>22</v>
      </c>
      <c r="K9941">
        <v>60.1</v>
      </c>
      <c r="L9941">
        <v>73</v>
      </c>
      <c r="M9941" t="s">
        <v>518</v>
      </c>
      <c r="N9941">
        <v>73</v>
      </c>
      <c r="P9941" cm="1">
        <f t="array" ref="P9941">IF(Q9941&gt;0,INDEX(Q9941:Q31665,MATCH(TRUE,INDEX(Q9941:Q31665="",,),0)-1),"")</f>
        <v>7</v>
      </c>
      <c r="Q9941">
        <f t="shared" si="175"/>
        <v>4</v>
      </c>
      <c r="R9941">
        <f t="shared" si="176"/>
        <v>0</v>
      </c>
    </row>
    <row r="9942" spans="1:18" x14ac:dyDescent="0.3">
      <c r="A9942" t="s">
        <v>603</v>
      </c>
      <c r="B9942" s="1">
        <v>38335</v>
      </c>
      <c r="C9942" t="s">
        <v>16</v>
      </c>
      <c r="D9942" t="s">
        <v>736</v>
      </c>
      <c r="E9942" t="s">
        <v>737</v>
      </c>
      <c r="G9942" s="6" t="s">
        <v>29</v>
      </c>
      <c r="H9942" t="s">
        <v>30</v>
      </c>
      <c r="I9942" t="s">
        <v>26</v>
      </c>
      <c r="J9942" t="s">
        <v>27</v>
      </c>
      <c r="K9942">
        <v>386</v>
      </c>
      <c r="L9942">
        <v>12.75</v>
      </c>
      <c r="M9942" t="s">
        <v>518</v>
      </c>
      <c r="N9942">
        <v>12.75</v>
      </c>
      <c r="P9942" cm="1">
        <f t="array" ref="P9942">IF(Q9942&gt;0,INDEX(Q9942:Q31666,MATCH(TRUE,INDEX(Q9942:Q31666="",,),0)-1),"")</f>
        <v>7</v>
      </c>
      <c r="Q9942">
        <f t="shared" si="175"/>
        <v>4</v>
      </c>
      <c r="R9942">
        <f t="shared" si="176"/>
        <v>0</v>
      </c>
    </row>
    <row r="9943" spans="1:18" x14ac:dyDescent="0.3">
      <c r="A9943" t="s">
        <v>603</v>
      </c>
      <c r="B9943" s="1">
        <v>38335</v>
      </c>
      <c r="C9943" t="s">
        <v>16</v>
      </c>
      <c r="D9943" t="s">
        <v>736</v>
      </c>
      <c r="E9943" t="s">
        <v>737</v>
      </c>
      <c r="G9943" s="6" t="s">
        <v>29</v>
      </c>
      <c r="H9943" t="s">
        <v>25</v>
      </c>
      <c r="I9943" t="s">
        <v>26</v>
      </c>
      <c r="J9943" t="s">
        <v>27</v>
      </c>
      <c r="K9943">
        <v>335</v>
      </c>
      <c r="L9943">
        <v>21.05</v>
      </c>
      <c r="M9943" t="s">
        <v>518</v>
      </c>
      <c r="N9943">
        <v>21.05</v>
      </c>
      <c r="P9943" cm="1">
        <f t="array" ref="P9943">IF(Q9943&gt;0,INDEX(Q9943:Q31667,MATCH(TRUE,INDEX(Q9943:Q31667="",,),0)-1),"")</f>
        <v>7</v>
      </c>
      <c r="Q9943">
        <f t="shared" si="175"/>
        <v>4</v>
      </c>
      <c r="R9943">
        <f t="shared" si="176"/>
        <v>0</v>
      </c>
    </row>
    <row r="9944" spans="1:18" x14ac:dyDescent="0.3">
      <c r="A9944" t="s">
        <v>603</v>
      </c>
      <c r="B9944" s="1">
        <v>38335</v>
      </c>
      <c r="C9944" t="s">
        <v>16</v>
      </c>
      <c r="D9944" t="s">
        <v>736</v>
      </c>
      <c r="E9944" t="s">
        <v>737</v>
      </c>
      <c r="G9944" s="6" t="s">
        <v>29</v>
      </c>
      <c r="H9944" t="s">
        <v>69</v>
      </c>
      <c r="I9944" t="s">
        <v>26</v>
      </c>
      <c r="J9944" t="s">
        <v>27</v>
      </c>
      <c r="K9944">
        <v>86</v>
      </c>
      <c r="L9944">
        <v>12.8</v>
      </c>
      <c r="M9944" t="s">
        <v>518</v>
      </c>
      <c r="N9944">
        <v>12.8</v>
      </c>
      <c r="P9944" cm="1">
        <f t="array" ref="P9944">IF(Q9944&gt;0,INDEX(Q9944:Q31668,MATCH(TRUE,INDEX(Q9944:Q31668="",,),0)-1),"")</f>
        <v>7</v>
      </c>
      <c r="Q9944">
        <f t="shared" si="175"/>
        <v>4</v>
      </c>
      <c r="R9944">
        <f t="shared" si="176"/>
        <v>0</v>
      </c>
    </row>
    <row r="9945" spans="1:18" x14ac:dyDescent="0.3">
      <c r="A9945" t="s">
        <v>603</v>
      </c>
      <c r="B9945" s="1">
        <v>38335</v>
      </c>
      <c r="C9945" t="s">
        <v>16</v>
      </c>
      <c r="D9945" t="s">
        <v>736</v>
      </c>
      <c r="E9945" t="s">
        <v>737</v>
      </c>
      <c r="G9945" s="6" t="s">
        <v>29</v>
      </c>
      <c r="H9945" t="s">
        <v>41</v>
      </c>
      <c r="I9945" t="s">
        <v>26</v>
      </c>
      <c r="J9945" t="s">
        <v>27</v>
      </c>
      <c r="K9945">
        <v>11</v>
      </c>
      <c r="L9945">
        <v>39.5</v>
      </c>
      <c r="M9945" t="s">
        <v>518</v>
      </c>
      <c r="N9945">
        <v>39.5</v>
      </c>
      <c r="P9945" cm="1">
        <f t="array" ref="P9945">IF(Q9945&gt;0,INDEX(Q9945:Q31669,MATCH(TRUE,INDEX(Q9945:Q31669="",,),0)-1),"")</f>
        <v>7</v>
      </c>
      <c r="Q9945">
        <f t="shared" si="175"/>
        <v>4</v>
      </c>
      <c r="R9945">
        <f t="shared" si="176"/>
        <v>0</v>
      </c>
    </row>
    <row r="9946" spans="1:18" x14ac:dyDescent="0.3">
      <c r="A9946" t="s">
        <v>603</v>
      </c>
      <c r="B9946" s="1">
        <v>38335</v>
      </c>
      <c r="C9946" t="s">
        <v>16</v>
      </c>
      <c r="D9946" t="s">
        <v>736</v>
      </c>
      <c r="E9946" t="s">
        <v>737</v>
      </c>
      <c r="G9946" t="s">
        <v>19</v>
      </c>
      <c r="H9946" t="s">
        <v>43</v>
      </c>
      <c r="I9946" t="s">
        <v>21</v>
      </c>
      <c r="J9946" t="s">
        <v>22</v>
      </c>
      <c r="K9946">
        <v>166.8</v>
      </c>
      <c r="L9946">
        <v>152</v>
      </c>
      <c r="M9946" t="s">
        <v>100</v>
      </c>
      <c r="N9946">
        <v>250</v>
      </c>
      <c r="P9946" cm="1">
        <f t="array" ref="P9946">IF(Q9946&gt;0,INDEX(Q9946:Q31670,MATCH(TRUE,INDEX(Q9946:Q31670="",,),0)-1),"")</f>
        <v>7</v>
      </c>
      <c r="Q9946">
        <f t="shared" si="175"/>
        <v>5</v>
      </c>
      <c r="R9946">
        <f t="shared" si="176"/>
        <v>0</v>
      </c>
    </row>
    <row r="9947" spans="1:18" x14ac:dyDescent="0.3">
      <c r="A9947" t="s">
        <v>603</v>
      </c>
      <c r="B9947" s="1">
        <v>38335</v>
      </c>
      <c r="C9947" t="s">
        <v>16</v>
      </c>
      <c r="D9947" t="s">
        <v>736</v>
      </c>
      <c r="E9947" t="s">
        <v>737</v>
      </c>
      <c r="G9947" t="s">
        <v>19</v>
      </c>
      <c r="H9947" t="s">
        <v>28</v>
      </c>
      <c r="I9947" t="s">
        <v>26</v>
      </c>
      <c r="J9947" t="s">
        <v>27</v>
      </c>
      <c r="K9947">
        <v>400</v>
      </c>
      <c r="L9947">
        <v>25</v>
      </c>
      <c r="M9947" t="s">
        <v>100</v>
      </c>
      <c r="N9947">
        <v>32</v>
      </c>
      <c r="P9947" cm="1">
        <f t="array" ref="P9947">IF(Q9947&gt;0,INDEX(Q9947:Q31671,MATCH(TRUE,INDEX(Q9947:Q31671="",,),0)-1),"")</f>
        <v>7</v>
      </c>
      <c r="Q9947">
        <f t="shared" si="175"/>
        <v>5</v>
      </c>
      <c r="R9947">
        <f t="shared" si="176"/>
        <v>0</v>
      </c>
    </row>
    <row r="9948" spans="1:18" x14ac:dyDescent="0.3">
      <c r="A9948" t="s">
        <v>603</v>
      </c>
      <c r="B9948" s="1">
        <v>38335</v>
      </c>
      <c r="C9948" t="s">
        <v>16</v>
      </c>
      <c r="D9948" t="s">
        <v>736</v>
      </c>
      <c r="E9948" t="s">
        <v>737</v>
      </c>
      <c r="G9948" t="s">
        <v>19</v>
      </c>
      <c r="H9948" t="s">
        <v>43</v>
      </c>
      <c r="I9948" t="s">
        <v>26</v>
      </c>
      <c r="J9948" t="s">
        <v>27</v>
      </c>
      <c r="K9948">
        <v>1195</v>
      </c>
      <c r="L9948">
        <v>12.4</v>
      </c>
      <c r="M9948" t="s">
        <v>100</v>
      </c>
      <c r="N9948">
        <v>25.02</v>
      </c>
      <c r="P9948" cm="1">
        <f t="array" ref="P9948">IF(Q9948&gt;0,INDEX(Q9948:Q31672,MATCH(TRUE,INDEX(Q9948:Q31672="",,),0)-1),"")</f>
        <v>7</v>
      </c>
      <c r="Q9948">
        <f t="shared" si="175"/>
        <v>5</v>
      </c>
      <c r="R9948">
        <f t="shared" si="176"/>
        <v>0</v>
      </c>
    </row>
    <row r="9949" spans="1:18" x14ac:dyDescent="0.3">
      <c r="A9949" t="s">
        <v>603</v>
      </c>
      <c r="B9949" s="1">
        <v>38335</v>
      </c>
      <c r="C9949" t="s">
        <v>16</v>
      </c>
      <c r="D9949" t="s">
        <v>736</v>
      </c>
      <c r="E9949" t="s">
        <v>737</v>
      </c>
      <c r="G9949" s="6" t="s">
        <v>29</v>
      </c>
      <c r="H9949" t="s">
        <v>30</v>
      </c>
      <c r="I9949" t="s">
        <v>21</v>
      </c>
      <c r="J9949" t="s">
        <v>22</v>
      </c>
      <c r="K9949">
        <v>23.2</v>
      </c>
      <c r="L9949">
        <v>80</v>
      </c>
      <c r="M9949" t="s">
        <v>100</v>
      </c>
      <c r="N9949">
        <v>80</v>
      </c>
      <c r="P9949" cm="1">
        <f t="array" ref="P9949">IF(Q9949&gt;0,INDEX(Q9949:Q31673,MATCH(TRUE,INDEX(Q9949:Q31673="",,),0)-1),"")</f>
        <v>7</v>
      </c>
      <c r="Q9949">
        <f t="shared" si="175"/>
        <v>5</v>
      </c>
      <c r="R9949">
        <f t="shared" si="176"/>
        <v>0</v>
      </c>
    </row>
    <row r="9950" spans="1:18" x14ac:dyDescent="0.3">
      <c r="A9950" t="s">
        <v>603</v>
      </c>
      <c r="B9950" s="1">
        <v>38335</v>
      </c>
      <c r="C9950" t="s">
        <v>16</v>
      </c>
      <c r="D9950" t="s">
        <v>736</v>
      </c>
      <c r="E9950" t="s">
        <v>737</v>
      </c>
      <c r="G9950" s="6" t="s">
        <v>29</v>
      </c>
      <c r="H9950" t="s">
        <v>126</v>
      </c>
      <c r="I9950" t="s">
        <v>21</v>
      </c>
      <c r="J9950" t="s">
        <v>22</v>
      </c>
      <c r="K9950">
        <v>36.1</v>
      </c>
      <c r="L9950">
        <v>43</v>
      </c>
      <c r="M9950" t="s">
        <v>100</v>
      </c>
      <c r="N9950">
        <v>43</v>
      </c>
      <c r="P9950" cm="1">
        <f t="array" ref="P9950">IF(Q9950&gt;0,INDEX(Q9950:Q31674,MATCH(TRUE,INDEX(Q9950:Q31674="",,),0)-1),"")</f>
        <v>7</v>
      </c>
      <c r="Q9950">
        <f t="shared" si="175"/>
        <v>5</v>
      </c>
      <c r="R9950">
        <f t="shared" si="176"/>
        <v>0</v>
      </c>
    </row>
    <row r="9951" spans="1:18" x14ac:dyDescent="0.3">
      <c r="A9951" t="s">
        <v>603</v>
      </c>
      <c r="B9951" s="1">
        <v>38335</v>
      </c>
      <c r="C9951" t="s">
        <v>16</v>
      </c>
      <c r="D9951" t="s">
        <v>736</v>
      </c>
      <c r="E9951" t="s">
        <v>737</v>
      </c>
      <c r="G9951" s="6" t="s">
        <v>29</v>
      </c>
      <c r="H9951" t="s">
        <v>25</v>
      </c>
      <c r="I9951" t="s">
        <v>21</v>
      </c>
      <c r="J9951" t="s">
        <v>22</v>
      </c>
      <c r="K9951">
        <v>55.4</v>
      </c>
      <c r="L9951">
        <v>56</v>
      </c>
      <c r="M9951" t="s">
        <v>100</v>
      </c>
      <c r="N9951">
        <v>56</v>
      </c>
      <c r="P9951" cm="1">
        <f t="array" ref="P9951">IF(Q9951&gt;0,INDEX(Q9951:Q31675,MATCH(TRUE,INDEX(Q9951:Q31675="",,),0)-1),"")</f>
        <v>7</v>
      </c>
      <c r="Q9951">
        <f t="shared" si="175"/>
        <v>5</v>
      </c>
      <c r="R9951">
        <f t="shared" si="176"/>
        <v>0</v>
      </c>
    </row>
    <row r="9952" spans="1:18" x14ac:dyDescent="0.3">
      <c r="A9952" t="s">
        <v>603</v>
      </c>
      <c r="B9952" s="1">
        <v>38335</v>
      </c>
      <c r="C9952" t="s">
        <v>16</v>
      </c>
      <c r="D9952" t="s">
        <v>736</v>
      </c>
      <c r="E9952" t="s">
        <v>737</v>
      </c>
      <c r="G9952" s="6" t="s">
        <v>29</v>
      </c>
      <c r="H9952" t="s">
        <v>41</v>
      </c>
      <c r="I9952" t="s">
        <v>21</v>
      </c>
      <c r="J9952" t="s">
        <v>22</v>
      </c>
      <c r="K9952">
        <v>8.9</v>
      </c>
      <c r="L9952">
        <v>181</v>
      </c>
      <c r="M9952" t="s">
        <v>100</v>
      </c>
      <c r="N9952">
        <v>181</v>
      </c>
      <c r="P9952" cm="1">
        <f t="array" ref="P9952">IF(Q9952&gt;0,INDEX(Q9952:Q31676,MATCH(TRUE,INDEX(Q9952:Q31676="",,),0)-1),"")</f>
        <v>7</v>
      </c>
      <c r="Q9952">
        <f t="shared" si="175"/>
        <v>5</v>
      </c>
      <c r="R9952">
        <f t="shared" si="176"/>
        <v>0</v>
      </c>
    </row>
    <row r="9953" spans="1:18" x14ac:dyDescent="0.3">
      <c r="A9953" t="s">
        <v>603</v>
      </c>
      <c r="B9953" s="1">
        <v>38335</v>
      </c>
      <c r="C9953" t="s">
        <v>16</v>
      </c>
      <c r="D9953" t="s">
        <v>736</v>
      </c>
      <c r="E9953" t="s">
        <v>737</v>
      </c>
      <c r="G9953" s="6" t="s">
        <v>29</v>
      </c>
      <c r="H9953" t="s">
        <v>28</v>
      </c>
      <c r="I9953" t="s">
        <v>21</v>
      </c>
      <c r="J9953" t="s">
        <v>22</v>
      </c>
      <c r="K9953">
        <v>60.1</v>
      </c>
      <c r="L9953">
        <v>73</v>
      </c>
      <c r="M9953" t="s">
        <v>100</v>
      </c>
      <c r="N9953">
        <v>73</v>
      </c>
      <c r="P9953" cm="1">
        <f t="array" ref="P9953">IF(Q9953&gt;0,INDEX(Q9953:Q31677,MATCH(TRUE,INDEX(Q9953:Q31677="",,),0)-1),"")</f>
        <v>7</v>
      </c>
      <c r="Q9953">
        <f t="shared" si="175"/>
        <v>5</v>
      </c>
      <c r="R9953">
        <f t="shared" si="176"/>
        <v>0</v>
      </c>
    </row>
    <row r="9954" spans="1:18" x14ac:dyDescent="0.3">
      <c r="A9954" t="s">
        <v>603</v>
      </c>
      <c r="B9954" s="1">
        <v>38335</v>
      </c>
      <c r="C9954" t="s">
        <v>16</v>
      </c>
      <c r="D9954" t="s">
        <v>736</v>
      </c>
      <c r="E9954" t="s">
        <v>737</v>
      </c>
      <c r="G9954" s="6" t="s">
        <v>29</v>
      </c>
      <c r="H9954" t="s">
        <v>30</v>
      </c>
      <c r="I9954" t="s">
        <v>26</v>
      </c>
      <c r="J9954" t="s">
        <v>27</v>
      </c>
      <c r="K9954">
        <v>386</v>
      </c>
      <c r="L9954">
        <v>12.75</v>
      </c>
      <c r="M9954" t="s">
        <v>100</v>
      </c>
      <c r="N9954">
        <v>12.75</v>
      </c>
      <c r="P9954" cm="1">
        <f t="array" ref="P9954">IF(Q9954&gt;0,INDEX(Q9954:Q31678,MATCH(TRUE,INDEX(Q9954:Q31678="",,),0)-1),"")</f>
        <v>7</v>
      </c>
      <c r="Q9954">
        <f t="shared" si="175"/>
        <v>5</v>
      </c>
      <c r="R9954">
        <f t="shared" si="176"/>
        <v>0</v>
      </c>
    </row>
    <row r="9955" spans="1:18" x14ac:dyDescent="0.3">
      <c r="A9955" t="s">
        <v>603</v>
      </c>
      <c r="B9955" s="1">
        <v>38335</v>
      </c>
      <c r="C9955" t="s">
        <v>16</v>
      </c>
      <c r="D9955" t="s">
        <v>736</v>
      </c>
      <c r="E9955" t="s">
        <v>737</v>
      </c>
      <c r="G9955" s="6" t="s">
        <v>29</v>
      </c>
      <c r="H9955" t="s">
        <v>25</v>
      </c>
      <c r="I9955" t="s">
        <v>26</v>
      </c>
      <c r="J9955" t="s">
        <v>27</v>
      </c>
      <c r="K9955">
        <v>335</v>
      </c>
      <c r="L9955">
        <v>21.05</v>
      </c>
      <c r="M9955" t="s">
        <v>100</v>
      </c>
      <c r="N9955">
        <v>21.05</v>
      </c>
      <c r="P9955" cm="1">
        <f t="array" ref="P9955">IF(Q9955&gt;0,INDEX(Q9955:Q31679,MATCH(TRUE,INDEX(Q9955:Q31679="",,),0)-1),"")</f>
        <v>7</v>
      </c>
      <c r="Q9955">
        <f t="shared" si="175"/>
        <v>5</v>
      </c>
      <c r="R9955">
        <f t="shared" si="176"/>
        <v>0</v>
      </c>
    </row>
    <row r="9956" spans="1:18" x14ac:dyDescent="0.3">
      <c r="A9956" t="s">
        <v>603</v>
      </c>
      <c r="B9956" s="1">
        <v>38335</v>
      </c>
      <c r="C9956" t="s">
        <v>16</v>
      </c>
      <c r="D9956" t="s">
        <v>736</v>
      </c>
      <c r="E9956" t="s">
        <v>737</v>
      </c>
      <c r="G9956" s="6" t="s">
        <v>29</v>
      </c>
      <c r="H9956" t="s">
        <v>69</v>
      </c>
      <c r="I9956" t="s">
        <v>26</v>
      </c>
      <c r="J9956" t="s">
        <v>27</v>
      </c>
      <c r="K9956">
        <v>86</v>
      </c>
      <c r="L9956">
        <v>12.8</v>
      </c>
      <c r="M9956" t="s">
        <v>100</v>
      </c>
      <c r="N9956">
        <v>12.8</v>
      </c>
      <c r="P9956" cm="1">
        <f t="array" ref="P9956">IF(Q9956&gt;0,INDEX(Q9956:Q31680,MATCH(TRUE,INDEX(Q9956:Q31680="",,),0)-1),"")</f>
        <v>7</v>
      </c>
      <c r="Q9956">
        <f t="shared" si="175"/>
        <v>5</v>
      </c>
      <c r="R9956">
        <f t="shared" si="176"/>
        <v>0</v>
      </c>
    </row>
    <row r="9957" spans="1:18" x14ac:dyDescent="0.3">
      <c r="A9957" t="s">
        <v>603</v>
      </c>
      <c r="B9957" s="1">
        <v>38335</v>
      </c>
      <c r="C9957" t="s">
        <v>16</v>
      </c>
      <c r="D9957" t="s">
        <v>736</v>
      </c>
      <c r="E9957" t="s">
        <v>737</v>
      </c>
      <c r="G9957" s="6" t="s">
        <v>29</v>
      </c>
      <c r="H9957" t="s">
        <v>41</v>
      </c>
      <c r="I9957" t="s">
        <v>26</v>
      </c>
      <c r="J9957" t="s">
        <v>27</v>
      </c>
      <c r="K9957">
        <v>11</v>
      </c>
      <c r="L9957">
        <v>39.5</v>
      </c>
      <c r="M9957" t="s">
        <v>100</v>
      </c>
      <c r="N9957">
        <v>39.5</v>
      </c>
      <c r="P9957" cm="1">
        <f t="array" ref="P9957">IF(Q9957&gt;0,INDEX(Q9957:Q31681,MATCH(TRUE,INDEX(Q9957:Q31681="",,),0)-1),"")</f>
        <v>7</v>
      </c>
      <c r="Q9957">
        <f t="shared" si="175"/>
        <v>5</v>
      </c>
      <c r="R9957">
        <f t="shared" si="176"/>
        <v>0</v>
      </c>
    </row>
    <row r="9958" spans="1:18" x14ac:dyDescent="0.3">
      <c r="A9958" t="s">
        <v>603</v>
      </c>
      <c r="B9958" s="1">
        <v>38335</v>
      </c>
      <c r="C9958" t="s">
        <v>16</v>
      </c>
      <c r="D9958" t="s">
        <v>736</v>
      </c>
      <c r="E9958" t="s">
        <v>737</v>
      </c>
      <c r="G9958" t="s">
        <v>19</v>
      </c>
      <c r="H9958" t="s">
        <v>43</v>
      </c>
      <c r="I9958" t="s">
        <v>21</v>
      </c>
      <c r="J9958" t="s">
        <v>22</v>
      </c>
      <c r="K9958">
        <v>166.8</v>
      </c>
      <c r="L9958">
        <v>152</v>
      </c>
      <c r="M9958" t="s">
        <v>564</v>
      </c>
      <c r="N9958">
        <v>239.04</v>
      </c>
      <c r="P9958" cm="1">
        <f t="array" ref="P9958">IF(Q9958&gt;0,INDEX(Q9958:Q31682,MATCH(TRUE,INDEX(Q9958:Q31682="",,),0)-1),"")</f>
        <v>7</v>
      </c>
      <c r="Q9958">
        <f t="shared" si="175"/>
        <v>6</v>
      </c>
      <c r="R9958">
        <f t="shared" si="176"/>
        <v>0</v>
      </c>
    </row>
    <row r="9959" spans="1:18" x14ac:dyDescent="0.3">
      <c r="A9959" t="s">
        <v>603</v>
      </c>
      <c r="B9959" s="1">
        <v>38335</v>
      </c>
      <c r="C9959" t="s">
        <v>16</v>
      </c>
      <c r="D9959" t="s">
        <v>736</v>
      </c>
      <c r="E9959" t="s">
        <v>737</v>
      </c>
      <c r="G9959" t="s">
        <v>19</v>
      </c>
      <c r="H9959" t="s">
        <v>28</v>
      </c>
      <c r="I9959" t="s">
        <v>26</v>
      </c>
      <c r="J9959" t="s">
        <v>27</v>
      </c>
      <c r="K9959">
        <v>400</v>
      </c>
      <c r="L9959">
        <v>25</v>
      </c>
      <c r="M9959" t="s">
        <v>564</v>
      </c>
      <c r="N9959">
        <v>25</v>
      </c>
      <c r="P9959" cm="1">
        <f t="array" ref="P9959">IF(Q9959&gt;0,INDEX(Q9959:Q31683,MATCH(TRUE,INDEX(Q9959:Q31683="",,),0)-1),"")</f>
        <v>7</v>
      </c>
      <c r="Q9959">
        <f t="shared" si="175"/>
        <v>6</v>
      </c>
      <c r="R9959">
        <f t="shared" si="176"/>
        <v>0</v>
      </c>
    </row>
    <row r="9960" spans="1:18" x14ac:dyDescent="0.3">
      <c r="A9960" t="s">
        <v>603</v>
      </c>
      <c r="B9960" s="1">
        <v>38335</v>
      </c>
      <c r="C9960" t="s">
        <v>16</v>
      </c>
      <c r="D9960" t="s">
        <v>736</v>
      </c>
      <c r="E9960" t="s">
        <v>737</v>
      </c>
      <c r="G9960" t="s">
        <v>19</v>
      </c>
      <c r="H9960" t="s">
        <v>43</v>
      </c>
      <c r="I9960" t="s">
        <v>26</v>
      </c>
      <c r="J9960" t="s">
        <v>27</v>
      </c>
      <c r="K9960">
        <v>1195</v>
      </c>
      <c r="L9960">
        <v>12.4</v>
      </c>
      <c r="M9960" t="s">
        <v>564</v>
      </c>
      <c r="N9960">
        <v>12.4</v>
      </c>
      <c r="P9960" cm="1">
        <f t="array" ref="P9960">IF(Q9960&gt;0,INDEX(Q9960:Q31684,MATCH(TRUE,INDEX(Q9960:Q31684="",,),0)-1),"")</f>
        <v>7</v>
      </c>
      <c r="Q9960">
        <f t="shared" si="175"/>
        <v>6</v>
      </c>
      <c r="R9960">
        <f t="shared" si="176"/>
        <v>0</v>
      </c>
    </row>
    <row r="9961" spans="1:18" x14ac:dyDescent="0.3">
      <c r="A9961" t="s">
        <v>603</v>
      </c>
      <c r="B9961" s="1">
        <v>38335</v>
      </c>
      <c r="C9961" t="s">
        <v>16</v>
      </c>
      <c r="D9961" t="s">
        <v>736</v>
      </c>
      <c r="E9961" t="s">
        <v>737</v>
      </c>
      <c r="G9961" s="6" t="s">
        <v>29</v>
      </c>
      <c r="H9961" t="s">
        <v>30</v>
      </c>
      <c r="I9961" t="s">
        <v>21</v>
      </c>
      <c r="J9961" t="s">
        <v>22</v>
      </c>
      <c r="K9961">
        <v>23.2</v>
      </c>
      <c r="L9961">
        <v>80</v>
      </c>
      <c r="M9961" t="s">
        <v>564</v>
      </c>
      <c r="N9961">
        <v>80</v>
      </c>
      <c r="P9961" cm="1">
        <f t="array" ref="P9961">IF(Q9961&gt;0,INDEX(Q9961:Q31685,MATCH(TRUE,INDEX(Q9961:Q31685="",,),0)-1),"")</f>
        <v>7</v>
      </c>
      <c r="Q9961">
        <f t="shared" si="175"/>
        <v>6</v>
      </c>
      <c r="R9961">
        <f t="shared" si="176"/>
        <v>0</v>
      </c>
    </row>
    <row r="9962" spans="1:18" x14ac:dyDescent="0.3">
      <c r="A9962" t="s">
        <v>603</v>
      </c>
      <c r="B9962" s="1">
        <v>38335</v>
      </c>
      <c r="C9962" t="s">
        <v>16</v>
      </c>
      <c r="D9962" t="s">
        <v>736</v>
      </c>
      <c r="E9962" t="s">
        <v>737</v>
      </c>
      <c r="G9962" s="6" t="s">
        <v>29</v>
      </c>
      <c r="H9962" t="s">
        <v>126</v>
      </c>
      <c r="I9962" t="s">
        <v>21</v>
      </c>
      <c r="J9962" t="s">
        <v>22</v>
      </c>
      <c r="K9962">
        <v>36.1</v>
      </c>
      <c r="L9962">
        <v>43</v>
      </c>
      <c r="M9962" t="s">
        <v>564</v>
      </c>
      <c r="N9962">
        <v>43</v>
      </c>
      <c r="P9962" cm="1">
        <f t="array" ref="P9962">IF(Q9962&gt;0,INDEX(Q9962:Q31686,MATCH(TRUE,INDEX(Q9962:Q31686="",,),0)-1),"")</f>
        <v>7</v>
      </c>
      <c r="Q9962">
        <f t="shared" si="175"/>
        <v>6</v>
      </c>
      <c r="R9962">
        <f t="shared" si="176"/>
        <v>0</v>
      </c>
    </row>
    <row r="9963" spans="1:18" x14ac:dyDescent="0.3">
      <c r="A9963" t="s">
        <v>603</v>
      </c>
      <c r="B9963" s="1">
        <v>38335</v>
      </c>
      <c r="C9963" t="s">
        <v>16</v>
      </c>
      <c r="D9963" t="s">
        <v>736</v>
      </c>
      <c r="E9963" t="s">
        <v>737</v>
      </c>
      <c r="G9963" s="6" t="s">
        <v>29</v>
      </c>
      <c r="H9963" t="s">
        <v>25</v>
      </c>
      <c r="I9963" t="s">
        <v>21</v>
      </c>
      <c r="J9963" t="s">
        <v>22</v>
      </c>
      <c r="K9963">
        <v>55.4</v>
      </c>
      <c r="L9963">
        <v>56</v>
      </c>
      <c r="M9963" t="s">
        <v>564</v>
      </c>
      <c r="N9963">
        <v>56</v>
      </c>
      <c r="P9963" cm="1">
        <f t="array" ref="P9963">IF(Q9963&gt;0,INDEX(Q9963:Q31687,MATCH(TRUE,INDEX(Q9963:Q31687="",,),0)-1),"")</f>
        <v>7</v>
      </c>
      <c r="Q9963">
        <f t="shared" ref="Q9963:Q9981" si="177">INT((ROW()-9898)/12)+1</f>
        <v>6</v>
      </c>
      <c r="R9963">
        <f t="shared" si="176"/>
        <v>0</v>
      </c>
    </row>
    <row r="9964" spans="1:18" x14ac:dyDescent="0.3">
      <c r="A9964" t="s">
        <v>603</v>
      </c>
      <c r="B9964" s="1">
        <v>38335</v>
      </c>
      <c r="C9964" t="s">
        <v>16</v>
      </c>
      <c r="D9964" t="s">
        <v>736</v>
      </c>
      <c r="E9964" t="s">
        <v>737</v>
      </c>
      <c r="G9964" s="6" t="s">
        <v>29</v>
      </c>
      <c r="H9964" t="s">
        <v>41</v>
      </c>
      <c r="I9964" t="s">
        <v>21</v>
      </c>
      <c r="J9964" t="s">
        <v>22</v>
      </c>
      <c r="K9964">
        <v>8.9</v>
      </c>
      <c r="L9964">
        <v>181</v>
      </c>
      <c r="M9964" t="s">
        <v>564</v>
      </c>
      <c r="N9964">
        <v>181</v>
      </c>
      <c r="P9964" cm="1">
        <f t="array" ref="P9964">IF(Q9964&gt;0,INDEX(Q9964:Q31688,MATCH(TRUE,INDEX(Q9964:Q31688="",,),0)-1),"")</f>
        <v>7</v>
      </c>
      <c r="Q9964">
        <f t="shared" si="177"/>
        <v>6</v>
      </c>
      <c r="R9964">
        <f t="shared" si="176"/>
        <v>0</v>
      </c>
    </row>
    <row r="9965" spans="1:18" x14ac:dyDescent="0.3">
      <c r="A9965" t="s">
        <v>603</v>
      </c>
      <c r="B9965" s="1">
        <v>38335</v>
      </c>
      <c r="C9965" t="s">
        <v>16</v>
      </c>
      <c r="D9965" t="s">
        <v>736</v>
      </c>
      <c r="E9965" t="s">
        <v>737</v>
      </c>
      <c r="G9965" s="6" t="s">
        <v>29</v>
      </c>
      <c r="H9965" t="s">
        <v>28</v>
      </c>
      <c r="I9965" t="s">
        <v>21</v>
      </c>
      <c r="J9965" t="s">
        <v>22</v>
      </c>
      <c r="K9965">
        <v>60.1</v>
      </c>
      <c r="L9965">
        <v>73</v>
      </c>
      <c r="M9965" t="s">
        <v>564</v>
      </c>
      <c r="N9965">
        <v>73</v>
      </c>
      <c r="P9965" cm="1">
        <f t="array" ref="P9965">IF(Q9965&gt;0,INDEX(Q9965:Q31689,MATCH(TRUE,INDEX(Q9965:Q31689="",,),0)-1),"")</f>
        <v>7</v>
      </c>
      <c r="Q9965">
        <f t="shared" si="177"/>
        <v>6</v>
      </c>
      <c r="R9965">
        <f t="shared" si="176"/>
        <v>0</v>
      </c>
    </row>
    <row r="9966" spans="1:18" x14ac:dyDescent="0.3">
      <c r="A9966" t="s">
        <v>603</v>
      </c>
      <c r="B9966" s="1">
        <v>38335</v>
      </c>
      <c r="C9966" t="s">
        <v>16</v>
      </c>
      <c r="D9966" t="s">
        <v>736</v>
      </c>
      <c r="E9966" t="s">
        <v>737</v>
      </c>
      <c r="G9966" s="6" t="s">
        <v>29</v>
      </c>
      <c r="H9966" t="s">
        <v>30</v>
      </c>
      <c r="I9966" t="s">
        <v>26</v>
      </c>
      <c r="J9966" t="s">
        <v>27</v>
      </c>
      <c r="K9966">
        <v>386</v>
      </c>
      <c r="L9966">
        <v>12.75</v>
      </c>
      <c r="M9966" t="s">
        <v>564</v>
      </c>
      <c r="N9966">
        <v>12.75</v>
      </c>
      <c r="P9966" cm="1">
        <f t="array" ref="P9966">IF(Q9966&gt;0,INDEX(Q9966:Q31690,MATCH(TRUE,INDEX(Q9966:Q31690="",,),0)-1),"")</f>
        <v>7</v>
      </c>
      <c r="Q9966">
        <f t="shared" si="177"/>
        <v>6</v>
      </c>
      <c r="R9966">
        <f t="shared" si="176"/>
        <v>0</v>
      </c>
    </row>
    <row r="9967" spans="1:18" x14ac:dyDescent="0.3">
      <c r="A9967" t="s">
        <v>603</v>
      </c>
      <c r="B9967" s="1">
        <v>38335</v>
      </c>
      <c r="C9967" t="s">
        <v>16</v>
      </c>
      <c r="D9967" t="s">
        <v>736</v>
      </c>
      <c r="E9967" t="s">
        <v>737</v>
      </c>
      <c r="G9967" s="6" t="s">
        <v>29</v>
      </c>
      <c r="H9967" t="s">
        <v>25</v>
      </c>
      <c r="I9967" t="s">
        <v>26</v>
      </c>
      <c r="J9967" t="s">
        <v>27</v>
      </c>
      <c r="K9967">
        <v>335</v>
      </c>
      <c r="L9967">
        <v>21.05</v>
      </c>
      <c r="M9967" t="s">
        <v>564</v>
      </c>
      <c r="N9967">
        <v>21.05</v>
      </c>
      <c r="P9967" cm="1">
        <f t="array" ref="P9967">IF(Q9967&gt;0,INDEX(Q9967:Q31691,MATCH(TRUE,INDEX(Q9967:Q31691="",,),0)-1),"")</f>
        <v>7</v>
      </c>
      <c r="Q9967">
        <f t="shared" si="177"/>
        <v>6</v>
      </c>
      <c r="R9967">
        <f t="shared" si="176"/>
        <v>0</v>
      </c>
    </row>
    <row r="9968" spans="1:18" x14ac:dyDescent="0.3">
      <c r="A9968" t="s">
        <v>603</v>
      </c>
      <c r="B9968" s="1">
        <v>38335</v>
      </c>
      <c r="C9968" t="s">
        <v>16</v>
      </c>
      <c r="D9968" t="s">
        <v>736</v>
      </c>
      <c r="E9968" t="s">
        <v>737</v>
      </c>
      <c r="G9968" s="6" t="s">
        <v>29</v>
      </c>
      <c r="H9968" t="s">
        <v>69</v>
      </c>
      <c r="I9968" t="s">
        <v>26</v>
      </c>
      <c r="J9968" t="s">
        <v>27</v>
      </c>
      <c r="K9968">
        <v>86</v>
      </c>
      <c r="L9968">
        <v>12.8</v>
      </c>
      <c r="M9968" t="s">
        <v>564</v>
      </c>
      <c r="N9968">
        <v>12.8</v>
      </c>
      <c r="P9968" cm="1">
        <f t="array" ref="P9968">IF(Q9968&gt;0,INDEX(Q9968:Q31692,MATCH(TRUE,INDEX(Q9968:Q31692="",,),0)-1),"")</f>
        <v>7</v>
      </c>
      <c r="Q9968">
        <f t="shared" si="177"/>
        <v>6</v>
      </c>
      <c r="R9968">
        <f t="shared" si="176"/>
        <v>0</v>
      </c>
    </row>
    <row r="9969" spans="1:18" x14ac:dyDescent="0.3">
      <c r="A9969" t="s">
        <v>603</v>
      </c>
      <c r="B9969" s="1">
        <v>38335</v>
      </c>
      <c r="C9969" t="s">
        <v>16</v>
      </c>
      <c r="D9969" t="s">
        <v>736</v>
      </c>
      <c r="E9969" t="s">
        <v>737</v>
      </c>
      <c r="G9969" s="6" t="s">
        <v>29</v>
      </c>
      <c r="H9969" t="s">
        <v>41</v>
      </c>
      <c r="I9969" t="s">
        <v>26</v>
      </c>
      <c r="J9969" t="s">
        <v>27</v>
      </c>
      <c r="K9969">
        <v>11</v>
      </c>
      <c r="L9969">
        <v>39.5</v>
      </c>
      <c r="M9969" t="s">
        <v>564</v>
      </c>
      <c r="N9969">
        <v>39.5</v>
      </c>
      <c r="P9969" cm="1">
        <f t="array" ref="P9969">IF(Q9969&gt;0,INDEX(Q9969:Q31693,MATCH(TRUE,INDEX(Q9969:Q31693="",,),0)-1),"")</f>
        <v>7</v>
      </c>
      <c r="Q9969">
        <f t="shared" si="177"/>
        <v>6</v>
      </c>
      <c r="R9969">
        <f t="shared" si="176"/>
        <v>0</v>
      </c>
    </row>
    <row r="9970" spans="1:18" x14ac:dyDescent="0.3">
      <c r="A9970" t="s">
        <v>603</v>
      </c>
      <c r="B9970" s="1">
        <v>38335</v>
      </c>
      <c r="C9970" t="s">
        <v>16</v>
      </c>
      <c r="D9970" t="s">
        <v>736</v>
      </c>
      <c r="E9970" t="s">
        <v>737</v>
      </c>
      <c r="G9970" t="s">
        <v>19</v>
      </c>
      <c r="H9970" t="s">
        <v>43</v>
      </c>
      <c r="I9970" t="s">
        <v>21</v>
      </c>
      <c r="J9970" t="s">
        <v>22</v>
      </c>
      <c r="K9970">
        <v>166.8</v>
      </c>
      <c r="L9970">
        <v>152</v>
      </c>
      <c r="M9970" t="s">
        <v>44</v>
      </c>
      <c r="N9970">
        <v>200</v>
      </c>
      <c r="P9970" cm="1">
        <f t="array" ref="P9970">IF(Q9970&gt;0,INDEX(Q9970:Q31694,MATCH(TRUE,INDEX(Q9970:Q31694="",,),0)-1),"")</f>
        <v>7</v>
      </c>
      <c r="Q9970">
        <f t="shared" si="177"/>
        <v>7</v>
      </c>
      <c r="R9970">
        <f t="shared" si="176"/>
        <v>0</v>
      </c>
    </row>
    <row r="9971" spans="1:18" x14ac:dyDescent="0.3">
      <c r="A9971" t="s">
        <v>603</v>
      </c>
      <c r="B9971" s="1">
        <v>38335</v>
      </c>
      <c r="C9971" t="s">
        <v>16</v>
      </c>
      <c r="D9971" t="s">
        <v>736</v>
      </c>
      <c r="E9971" t="s">
        <v>737</v>
      </c>
      <c r="G9971" t="s">
        <v>19</v>
      </c>
      <c r="H9971" t="s">
        <v>28</v>
      </c>
      <c r="I9971" t="s">
        <v>26</v>
      </c>
      <c r="J9971" t="s">
        <v>27</v>
      </c>
      <c r="K9971">
        <v>400</v>
      </c>
      <c r="L9971">
        <v>25</v>
      </c>
      <c r="M9971" t="s">
        <v>44</v>
      </c>
      <c r="N9971">
        <v>30</v>
      </c>
      <c r="P9971" cm="1">
        <f t="array" ref="P9971">IF(Q9971&gt;0,INDEX(Q9971:Q31695,MATCH(TRUE,INDEX(Q9971:Q31695="",,),0)-1),"")</f>
        <v>7</v>
      </c>
      <c r="Q9971">
        <f t="shared" si="177"/>
        <v>7</v>
      </c>
      <c r="R9971">
        <f t="shared" si="176"/>
        <v>0</v>
      </c>
    </row>
    <row r="9972" spans="1:18" x14ac:dyDescent="0.3">
      <c r="A9972" t="s">
        <v>603</v>
      </c>
      <c r="B9972" s="1">
        <v>38335</v>
      </c>
      <c r="C9972" t="s">
        <v>16</v>
      </c>
      <c r="D9972" t="s">
        <v>736</v>
      </c>
      <c r="E9972" t="s">
        <v>737</v>
      </c>
      <c r="G9972" t="s">
        <v>19</v>
      </c>
      <c r="H9972" t="s">
        <v>43</v>
      </c>
      <c r="I9972" t="s">
        <v>26</v>
      </c>
      <c r="J9972" t="s">
        <v>27</v>
      </c>
      <c r="K9972">
        <v>1195</v>
      </c>
      <c r="L9972">
        <v>12.4</v>
      </c>
      <c r="M9972" t="s">
        <v>44</v>
      </c>
      <c r="N9972">
        <v>14.06</v>
      </c>
      <c r="P9972" cm="1">
        <f t="array" ref="P9972">IF(Q9972&gt;0,INDEX(Q9972:Q31696,MATCH(TRUE,INDEX(Q9972:Q31696="",,),0)-1),"")</f>
        <v>7</v>
      </c>
      <c r="Q9972">
        <f t="shared" si="177"/>
        <v>7</v>
      </c>
      <c r="R9972">
        <f t="shared" ref="R9972:R10035" si="178">IF(P9972="","",0)</f>
        <v>0</v>
      </c>
    </row>
    <row r="9973" spans="1:18" x14ac:dyDescent="0.3">
      <c r="A9973" t="s">
        <v>603</v>
      </c>
      <c r="B9973" s="1">
        <v>38335</v>
      </c>
      <c r="C9973" t="s">
        <v>16</v>
      </c>
      <c r="D9973" t="s">
        <v>736</v>
      </c>
      <c r="E9973" t="s">
        <v>737</v>
      </c>
      <c r="G9973" s="6" t="s">
        <v>29</v>
      </c>
      <c r="H9973" t="s">
        <v>30</v>
      </c>
      <c r="I9973" t="s">
        <v>21</v>
      </c>
      <c r="J9973" t="s">
        <v>22</v>
      </c>
      <c r="K9973">
        <v>23.2</v>
      </c>
      <c r="L9973">
        <v>80</v>
      </c>
      <c r="M9973" t="s">
        <v>44</v>
      </c>
      <c r="N9973">
        <v>80</v>
      </c>
      <c r="P9973" cm="1">
        <f t="array" ref="P9973">IF(Q9973&gt;0,INDEX(Q9973:Q31697,MATCH(TRUE,INDEX(Q9973:Q31697="",,),0)-1),"")</f>
        <v>7</v>
      </c>
      <c r="Q9973">
        <f t="shared" si="177"/>
        <v>7</v>
      </c>
      <c r="R9973">
        <f t="shared" si="178"/>
        <v>0</v>
      </c>
    </row>
    <row r="9974" spans="1:18" x14ac:dyDescent="0.3">
      <c r="A9974" t="s">
        <v>603</v>
      </c>
      <c r="B9974" s="1">
        <v>38335</v>
      </c>
      <c r="C9974" t="s">
        <v>16</v>
      </c>
      <c r="D9974" t="s">
        <v>736</v>
      </c>
      <c r="E9974" t="s">
        <v>737</v>
      </c>
      <c r="G9974" s="6" t="s">
        <v>29</v>
      </c>
      <c r="H9974" t="s">
        <v>126</v>
      </c>
      <c r="I9974" t="s">
        <v>21</v>
      </c>
      <c r="J9974" t="s">
        <v>22</v>
      </c>
      <c r="K9974">
        <v>36.1</v>
      </c>
      <c r="L9974">
        <v>43</v>
      </c>
      <c r="M9974" t="s">
        <v>44</v>
      </c>
      <c r="N9974">
        <v>43</v>
      </c>
      <c r="P9974" cm="1">
        <f t="array" ref="P9974">IF(Q9974&gt;0,INDEX(Q9974:Q31698,MATCH(TRUE,INDEX(Q9974:Q31698="",,),0)-1),"")</f>
        <v>7</v>
      </c>
      <c r="Q9974">
        <f t="shared" si="177"/>
        <v>7</v>
      </c>
      <c r="R9974">
        <f t="shared" si="178"/>
        <v>0</v>
      </c>
    </row>
    <row r="9975" spans="1:18" x14ac:dyDescent="0.3">
      <c r="A9975" t="s">
        <v>603</v>
      </c>
      <c r="B9975" s="1">
        <v>38335</v>
      </c>
      <c r="C9975" t="s">
        <v>16</v>
      </c>
      <c r="D9975" t="s">
        <v>736</v>
      </c>
      <c r="E9975" t="s">
        <v>737</v>
      </c>
      <c r="G9975" s="6" t="s">
        <v>29</v>
      </c>
      <c r="H9975" t="s">
        <v>25</v>
      </c>
      <c r="I9975" t="s">
        <v>21</v>
      </c>
      <c r="J9975" t="s">
        <v>22</v>
      </c>
      <c r="K9975">
        <v>55.4</v>
      </c>
      <c r="L9975">
        <v>56</v>
      </c>
      <c r="M9975" t="s">
        <v>44</v>
      </c>
      <c r="N9975">
        <v>56</v>
      </c>
      <c r="P9975" cm="1">
        <f t="array" ref="P9975">IF(Q9975&gt;0,INDEX(Q9975:Q31699,MATCH(TRUE,INDEX(Q9975:Q31699="",,),0)-1),"")</f>
        <v>7</v>
      </c>
      <c r="Q9975">
        <f t="shared" si="177"/>
        <v>7</v>
      </c>
      <c r="R9975">
        <f t="shared" si="178"/>
        <v>0</v>
      </c>
    </row>
    <row r="9976" spans="1:18" x14ac:dyDescent="0.3">
      <c r="A9976" t="s">
        <v>603</v>
      </c>
      <c r="B9976" s="1">
        <v>38335</v>
      </c>
      <c r="C9976" t="s">
        <v>16</v>
      </c>
      <c r="D9976" t="s">
        <v>736</v>
      </c>
      <c r="E9976" t="s">
        <v>737</v>
      </c>
      <c r="G9976" s="6" t="s">
        <v>29</v>
      </c>
      <c r="H9976" t="s">
        <v>41</v>
      </c>
      <c r="I9976" t="s">
        <v>21</v>
      </c>
      <c r="J9976" t="s">
        <v>22</v>
      </c>
      <c r="K9976">
        <v>8.9</v>
      </c>
      <c r="L9976">
        <v>181</v>
      </c>
      <c r="M9976" t="s">
        <v>44</v>
      </c>
      <c r="N9976">
        <v>181</v>
      </c>
      <c r="P9976" cm="1">
        <f t="array" ref="P9976">IF(Q9976&gt;0,INDEX(Q9976:Q31700,MATCH(TRUE,INDEX(Q9976:Q31700="",,),0)-1),"")</f>
        <v>7</v>
      </c>
      <c r="Q9976">
        <f t="shared" si="177"/>
        <v>7</v>
      </c>
      <c r="R9976">
        <f t="shared" si="178"/>
        <v>0</v>
      </c>
    </row>
    <row r="9977" spans="1:18" x14ac:dyDescent="0.3">
      <c r="A9977" t="s">
        <v>603</v>
      </c>
      <c r="B9977" s="1">
        <v>38335</v>
      </c>
      <c r="C9977" t="s">
        <v>16</v>
      </c>
      <c r="D9977" t="s">
        <v>736</v>
      </c>
      <c r="E9977" t="s">
        <v>737</v>
      </c>
      <c r="G9977" s="6" t="s">
        <v>29</v>
      </c>
      <c r="H9977" t="s">
        <v>28</v>
      </c>
      <c r="I9977" t="s">
        <v>21</v>
      </c>
      <c r="J9977" t="s">
        <v>22</v>
      </c>
      <c r="K9977">
        <v>60.1</v>
      </c>
      <c r="L9977">
        <v>73</v>
      </c>
      <c r="M9977" t="s">
        <v>44</v>
      </c>
      <c r="N9977">
        <v>73</v>
      </c>
      <c r="P9977" cm="1">
        <f t="array" ref="P9977">IF(Q9977&gt;0,INDEX(Q9977:Q31701,MATCH(TRUE,INDEX(Q9977:Q31701="",,),0)-1),"")</f>
        <v>7</v>
      </c>
      <c r="Q9977">
        <f t="shared" si="177"/>
        <v>7</v>
      </c>
      <c r="R9977">
        <f t="shared" si="178"/>
        <v>0</v>
      </c>
    </row>
    <row r="9978" spans="1:18" x14ac:dyDescent="0.3">
      <c r="A9978" t="s">
        <v>603</v>
      </c>
      <c r="B9978" s="1">
        <v>38335</v>
      </c>
      <c r="C9978" t="s">
        <v>16</v>
      </c>
      <c r="D9978" t="s">
        <v>736</v>
      </c>
      <c r="E9978" t="s">
        <v>737</v>
      </c>
      <c r="G9978" s="6" t="s">
        <v>29</v>
      </c>
      <c r="H9978" t="s">
        <v>30</v>
      </c>
      <c r="I9978" t="s">
        <v>26</v>
      </c>
      <c r="J9978" t="s">
        <v>27</v>
      </c>
      <c r="K9978">
        <v>386</v>
      </c>
      <c r="L9978">
        <v>12.75</v>
      </c>
      <c r="M9978" t="s">
        <v>44</v>
      </c>
      <c r="N9978">
        <v>12.75</v>
      </c>
      <c r="P9978" cm="1">
        <f t="array" ref="P9978">IF(Q9978&gt;0,INDEX(Q9978:Q31702,MATCH(TRUE,INDEX(Q9978:Q31702="",,),0)-1),"")</f>
        <v>7</v>
      </c>
      <c r="Q9978">
        <f t="shared" si="177"/>
        <v>7</v>
      </c>
      <c r="R9978">
        <f t="shared" si="178"/>
        <v>0</v>
      </c>
    </row>
    <row r="9979" spans="1:18" x14ac:dyDescent="0.3">
      <c r="A9979" t="s">
        <v>603</v>
      </c>
      <c r="B9979" s="1">
        <v>38335</v>
      </c>
      <c r="C9979" t="s">
        <v>16</v>
      </c>
      <c r="D9979" t="s">
        <v>736</v>
      </c>
      <c r="E9979" t="s">
        <v>737</v>
      </c>
      <c r="G9979" s="6" t="s">
        <v>29</v>
      </c>
      <c r="H9979" t="s">
        <v>25</v>
      </c>
      <c r="I9979" t="s">
        <v>26</v>
      </c>
      <c r="J9979" t="s">
        <v>27</v>
      </c>
      <c r="K9979">
        <v>335</v>
      </c>
      <c r="L9979">
        <v>21.05</v>
      </c>
      <c r="M9979" t="s">
        <v>44</v>
      </c>
      <c r="N9979">
        <v>21.05</v>
      </c>
      <c r="P9979" cm="1">
        <f t="array" ref="P9979">IF(Q9979&gt;0,INDEX(Q9979:Q31703,MATCH(TRUE,INDEX(Q9979:Q31703="",,),0)-1),"")</f>
        <v>7</v>
      </c>
      <c r="Q9979">
        <f t="shared" si="177"/>
        <v>7</v>
      </c>
      <c r="R9979">
        <f t="shared" si="178"/>
        <v>0</v>
      </c>
    </row>
    <row r="9980" spans="1:18" x14ac:dyDescent="0.3">
      <c r="A9980" t="s">
        <v>603</v>
      </c>
      <c r="B9980" s="1">
        <v>38335</v>
      </c>
      <c r="C9980" t="s">
        <v>16</v>
      </c>
      <c r="D9980" t="s">
        <v>736</v>
      </c>
      <c r="E9980" t="s">
        <v>737</v>
      </c>
      <c r="G9980" s="6" t="s">
        <v>29</v>
      </c>
      <c r="H9980" t="s">
        <v>69</v>
      </c>
      <c r="I9980" t="s">
        <v>26</v>
      </c>
      <c r="J9980" t="s">
        <v>27</v>
      </c>
      <c r="K9980">
        <v>86</v>
      </c>
      <c r="L9980">
        <v>12.8</v>
      </c>
      <c r="M9980" t="s">
        <v>44</v>
      </c>
      <c r="N9980">
        <v>12.8</v>
      </c>
      <c r="P9980" cm="1">
        <f t="array" ref="P9980">IF(Q9980&gt;0,INDEX(Q9980:Q31704,MATCH(TRUE,INDEX(Q9980:Q31704="",,),0)-1),"")</f>
        <v>7</v>
      </c>
      <c r="Q9980">
        <f t="shared" si="177"/>
        <v>7</v>
      </c>
      <c r="R9980">
        <f t="shared" si="178"/>
        <v>0</v>
      </c>
    </row>
    <row r="9981" spans="1:18" x14ac:dyDescent="0.3">
      <c r="A9981" t="s">
        <v>603</v>
      </c>
      <c r="B9981" s="1">
        <v>38335</v>
      </c>
      <c r="C9981" t="s">
        <v>16</v>
      </c>
      <c r="D9981" t="s">
        <v>736</v>
      </c>
      <c r="E9981" t="s">
        <v>737</v>
      </c>
      <c r="G9981" s="6" t="s">
        <v>29</v>
      </c>
      <c r="H9981" t="s">
        <v>41</v>
      </c>
      <c r="I9981" t="s">
        <v>26</v>
      </c>
      <c r="J9981" t="s">
        <v>27</v>
      </c>
      <c r="K9981">
        <v>11</v>
      </c>
      <c r="L9981">
        <v>39.5</v>
      </c>
      <c r="M9981" t="s">
        <v>44</v>
      </c>
      <c r="N9981">
        <v>39.5</v>
      </c>
      <c r="P9981" cm="1">
        <f t="array" ref="P9981">IF(Q9981&gt;0,INDEX(Q9981:Q31705,MATCH(TRUE,INDEX(Q9981:Q31705="",,),0)-1),"")</f>
        <v>7</v>
      </c>
      <c r="Q9981">
        <f t="shared" si="177"/>
        <v>7</v>
      </c>
      <c r="R9981">
        <f t="shared" si="178"/>
        <v>0</v>
      </c>
    </row>
    <row r="9982" spans="1:18" x14ac:dyDescent="0.3">
      <c r="P9982" t="str" cm="1">
        <f t="array" ref="P9982">IF(Q9982&gt;0,INDEX(Q9982:Q31706,MATCH(TRUE,INDEX(Q9982:Q31706="",,),0)-1),"")</f>
        <v/>
      </c>
      <c r="R9982" t="str">
        <f t="shared" si="178"/>
        <v/>
      </c>
    </row>
    <row r="9983" spans="1:18" x14ac:dyDescent="0.3">
      <c r="A9983" t="s">
        <v>603</v>
      </c>
      <c r="B9983" s="1">
        <v>38335</v>
      </c>
      <c r="C9983" t="s">
        <v>16</v>
      </c>
      <c r="D9983" t="s">
        <v>738</v>
      </c>
      <c r="E9983" t="s">
        <v>739</v>
      </c>
      <c r="G9983" t="s">
        <v>19</v>
      </c>
      <c r="H9983" t="s">
        <v>43</v>
      </c>
      <c r="I9983" t="s">
        <v>21</v>
      </c>
      <c r="J9983" t="s">
        <v>22</v>
      </c>
      <c r="K9983">
        <v>90.3</v>
      </c>
      <c r="L9983">
        <v>121</v>
      </c>
      <c r="M9983" t="s">
        <v>59</v>
      </c>
      <c r="N9983">
        <v>322</v>
      </c>
      <c r="O9983" t="s">
        <v>24</v>
      </c>
      <c r="P9983" cm="1">
        <f t="array" ref="P9983">IF(Q9983&gt;0,INDEX(Q9983:Q31707,MATCH(TRUE,INDEX(Q9983:Q31707="",,),0)-1),"")</f>
        <v>5</v>
      </c>
      <c r="Q9983">
        <f>INT((ROW()-9983)/6)+1</f>
        <v>1</v>
      </c>
      <c r="R9983">
        <f t="shared" si="178"/>
        <v>0</v>
      </c>
    </row>
    <row r="9984" spans="1:18" x14ac:dyDescent="0.3">
      <c r="A9984" t="s">
        <v>603</v>
      </c>
      <c r="B9984" s="1">
        <v>38335</v>
      </c>
      <c r="C9984" t="s">
        <v>16</v>
      </c>
      <c r="D9984" t="s">
        <v>738</v>
      </c>
      <c r="E9984" t="s">
        <v>739</v>
      </c>
      <c r="G9984" t="s">
        <v>19</v>
      </c>
      <c r="H9984" t="s">
        <v>43</v>
      </c>
      <c r="I9984" t="s">
        <v>26</v>
      </c>
      <c r="J9984" t="s">
        <v>27</v>
      </c>
      <c r="K9984">
        <v>528</v>
      </c>
      <c r="L9984">
        <v>10.15</v>
      </c>
      <c r="M9984" t="s">
        <v>59</v>
      </c>
      <c r="N9984">
        <v>10.15</v>
      </c>
      <c r="O9984" t="s">
        <v>24</v>
      </c>
      <c r="P9984" cm="1">
        <f t="array" ref="P9984">IF(Q9984&gt;0,INDEX(Q9984:Q31708,MATCH(TRUE,INDEX(Q9984:Q31708="",,),0)-1),"")</f>
        <v>5</v>
      </c>
      <c r="Q9984">
        <f t="shared" ref="Q9984:Q10012" si="179">INT((ROW()-9983)/6)+1</f>
        <v>1</v>
      </c>
      <c r="R9984">
        <f t="shared" si="178"/>
        <v>0</v>
      </c>
    </row>
    <row r="9985" spans="1:18" x14ac:dyDescent="0.3">
      <c r="A9985" t="s">
        <v>603</v>
      </c>
      <c r="B9985" s="1">
        <v>38335</v>
      </c>
      <c r="C9985" t="s">
        <v>16</v>
      </c>
      <c r="D9985" t="s">
        <v>738</v>
      </c>
      <c r="E9985" t="s">
        <v>739</v>
      </c>
      <c r="G9985" s="6" t="s">
        <v>29</v>
      </c>
      <c r="H9985" t="s">
        <v>53</v>
      </c>
      <c r="I9985" t="s">
        <v>21</v>
      </c>
      <c r="J9985" t="s">
        <v>22</v>
      </c>
      <c r="K9985">
        <v>8.1</v>
      </c>
      <c r="L9985">
        <v>39</v>
      </c>
      <c r="M9985" t="s">
        <v>59</v>
      </c>
      <c r="N9985">
        <v>39</v>
      </c>
      <c r="O9985" t="s">
        <v>24</v>
      </c>
      <c r="P9985" cm="1">
        <f t="array" ref="P9985">IF(Q9985&gt;0,INDEX(Q9985:Q31709,MATCH(TRUE,INDEX(Q9985:Q31709="",,),0)-1),"")</f>
        <v>5</v>
      </c>
      <c r="Q9985">
        <f t="shared" si="179"/>
        <v>1</v>
      </c>
      <c r="R9985">
        <f t="shared" si="178"/>
        <v>0</v>
      </c>
    </row>
    <row r="9986" spans="1:18" x14ac:dyDescent="0.3">
      <c r="A9986" t="s">
        <v>603</v>
      </c>
      <c r="B9986" s="1">
        <v>38335</v>
      </c>
      <c r="C9986" t="s">
        <v>16</v>
      </c>
      <c r="D9986" t="s">
        <v>738</v>
      </c>
      <c r="E9986" t="s">
        <v>739</v>
      </c>
      <c r="G9986" s="6" t="s">
        <v>29</v>
      </c>
      <c r="H9986" t="s">
        <v>30</v>
      </c>
      <c r="I9986" t="s">
        <v>26</v>
      </c>
      <c r="J9986" t="s">
        <v>27</v>
      </c>
      <c r="K9986">
        <v>46</v>
      </c>
      <c r="L9986">
        <v>9.15</v>
      </c>
      <c r="M9986" t="s">
        <v>59</v>
      </c>
      <c r="N9986">
        <v>9.15</v>
      </c>
      <c r="O9986" t="s">
        <v>24</v>
      </c>
      <c r="P9986" cm="1">
        <f t="array" ref="P9986">IF(Q9986&gt;0,INDEX(Q9986:Q31710,MATCH(TRUE,INDEX(Q9986:Q31710="",,),0)-1),"")</f>
        <v>5</v>
      </c>
      <c r="Q9986">
        <f t="shared" si="179"/>
        <v>1</v>
      </c>
      <c r="R9986">
        <f t="shared" si="178"/>
        <v>0</v>
      </c>
    </row>
    <row r="9987" spans="1:18" x14ac:dyDescent="0.3">
      <c r="A9987" t="s">
        <v>603</v>
      </c>
      <c r="B9987" s="1">
        <v>38335</v>
      </c>
      <c r="C9987" t="s">
        <v>16</v>
      </c>
      <c r="D9987" t="s">
        <v>738</v>
      </c>
      <c r="E9987" t="s">
        <v>739</v>
      </c>
      <c r="G9987" s="6" t="s">
        <v>29</v>
      </c>
      <c r="H9987" t="s">
        <v>53</v>
      </c>
      <c r="I9987" t="s">
        <v>26</v>
      </c>
      <c r="J9987" t="s">
        <v>27</v>
      </c>
      <c r="K9987">
        <v>52</v>
      </c>
      <c r="L9987">
        <v>15.9</v>
      </c>
      <c r="M9987" t="s">
        <v>59</v>
      </c>
      <c r="N9987">
        <v>15.9</v>
      </c>
      <c r="O9987" t="s">
        <v>24</v>
      </c>
      <c r="P9987" cm="1">
        <f t="array" ref="P9987">IF(Q9987&gt;0,INDEX(Q9987:Q31711,MATCH(TRUE,INDEX(Q9987:Q31711="",,),0)-1),"")</f>
        <v>5</v>
      </c>
      <c r="Q9987">
        <f t="shared" si="179"/>
        <v>1</v>
      </c>
      <c r="R9987">
        <f t="shared" si="178"/>
        <v>0</v>
      </c>
    </row>
    <row r="9988" spans="1:18" x14ac:dyDescent="0.3">
      <c r="A9988" t="s">
        <v>603</v>
      </c>
      <c r="B9988" s="1">
        <v>38335</v>
      </c>
      <c r="C9988" t="s">
        <v>16</v>
      </c>
      <c r="D9988" t="s">
        <v>738</v>
      </c>
      <c r="E9988" t="s">
        <v>739</v>
      </c>
      <c r="G9988" s="6" t="s">
        <v>29</v>
      </c>
      <c r="H9988" t="s">
        <v>70</v>
      </c>
      <c r="I9988" t="s">
        <v>26</v>
      </c>
      <c r="J9988" t="s">
        <v>27</v>
      </c>
      <c r="K9988">
        <v>74</v>
      </c>
      <c r="L9988">
        <v>6.3</v>
      </c>
      <c r="M9988" t="s">
        <v>59</v>
      </c>
      <c r="N9988">
        <v>6.3</v>
      </c>
      <c r="O9988" t="s">
        <v>24</v>
      </c>
      <c r="P9988" cm="1">
        <f t="array" ref="P9988">IF(Q9988&gt;0,INDEX(Q9988:Q31712,MATCH(TRUE,INDEX(Q9988:Q31712="",,),0)-1),"")</f>
        <v>5</v>
      </c>
      <c r="Q9988">
        <f t="shared" si="179"/>
        <v>1</v>
      </c>
      <c r="R9988">
        <f t="shared" si="178"/>
        <v>0</v>
      </c>
    </row>
    <row r="9989" spans="1:18" x14ac:dyDescent="0.3">
      <c r="A9989" t="s">
        <v>603</v>
      </c>
      <c r="B9989" s="1">
        <v>38335</v>
      </c>
      <c r="C9989" t="s">
        <v>16</v>
      </c>
      <c r="D9989" t="s">
        <v>738</v>
      </c>
      <c r="E9989" t="s">
        <v>739</v>
      </c>
      <c r="G9989" t="s">
        <v>19</v>
      </c>
      <c r="H9989" t="s">
        <v>43</v>
      </c>
      <c r="I9989" t="s">
        <v>21</v>
      </c>
      <c r="J9989" t="s">
        <v>22</v>
      </c>
      <c r="K9989">
        <v>90.3</v>
      </c>
      <c r="L9989">
        <v>121</v>
      </c>
      <c r="M9989" t="s">
        <v>100</v>
      </c>
      <c r="N9989">
        <v>155</v>
      </c>
      <c r="P9989" cm="1">
        <f t="array" ref="P9989">IF(Q9989&gt;0,INDEX(Q9989:Q31713,MATCH(TRUE,INDEX(Q9989:Q31713="",,),0)-1),"")</f>
        <v>5</v>
      </c>
      <c r="Q9989">
        <f t="shared" si="179"/>
        <v>2</v>
      </c>
      <c r="R9989">
        <f t="shared" si="178"/>
        <v>0</v>
      </c>
    </row>
    <row r="9990" spans="1:18" x14ac:dyDescent="0.3">
      <c r="A9990" t="s">
        <v>603</v>
      </c>
      <c r="B9990" s="1">
        <v>38335</v>
      </c>
      <c r="C9990" t="s">
        <v>16</v>
      </c>
      <c r="D9990" t="s">
        <v>738</v>
      </c>
      <c r="E9990" t="s">
        <v>739</v>
      </c>
      <c r="G9990" t="s">
        <v>19</v>
      </c>
      <c r="H9990" t="s">
        <v>43</v>
      </c>
      <c r="I9990" t="s">
        <v>26</v>
      </c>
      <c r="J9990" t="s">
        <v>27</v>
      </c>
      <c r="K9990">
        <v>528</v>
      </c>
      <c r="L9990">
        <v>10.15</v>
      </c>
      <c r="M9990" t="s">
        <v>100</v>
      </c>
      <c r="N9990">
        <v>22.16</v>
      </c>
      <c r="P9990" cm="1">
        <f t="array" ref="P9990">IF(Q9990&gt;0,INDEX(Q9990:Q31714,MATCH(TRUE,INDEX(Q9990:Q31714="",,),0)-1),"")</f>
        <v>5</v>
      </c>
      <c r="Q9990">
        <f t="shared" si="179"/>
        <v>2</v>
      </c>
      <c r="R9990">
        <f t="shared" si="178"/>
        <v>0</v>
      </c>
    </row>
    <row r="9991" spans="1:18" x14ac:dyDescent="0.3">
      <c r="A9991" t="s">
        <v>603</v>
      </c>
      <c r="B9991" s="1">
        <v>38335</v>
      </c>
      <c r="C9991" t="s">
        <v>16</v>
      </c>
      <c r="D9991" t="s">
        <v>738</v>
      </c>
      <c r="E9991" t="s">
        <v>739</v>
      </c>
      <c r="G9991" s="6" t="s">
        <v>29</v>
      </c>
      <c r="H9991" t="s">
        <v>53</v>
      </c>
      <c r="I9991" t="s">
        <v>21</v>
      </c>
      <c r="J9991" t="s">
        <v>22</v>
      </c>
      <c r="K9991">
        <v>8.1</v>
      </c>
      <c r="L9991">
        <v>39</v>
      </c>
      <c r="M9991" t="s">
        <v>100</v>
      </c>
      <c r="N9991">
        <v>39</v>
      </c>
      <c r="P9991" cm="1">
        <f t="array" ref="P9991">IF(Q9991&gt;0,INDEX(Q9991:Q31715,MATCH(TRUE,INDEX(Q9991:Q31715="",,),0)-1),"")</f>
        <v>5</v>
      </c>
      <c r="Q9991">
        <f t="shared" si="179"/>
        <v>2</v>
      </c>
      <c r="R9991">
        <f t="shared" si="178"/>
        <v>0</v>
      </c>
    </row>
    <row r="9992" spans="1:18" x14ac:dyDescent="0.3">
      <c r="A9992" t="s">
        <v>603</v>
      </c>
      <c r="B9992" s="1">
        <v>38335</v>
      </c>
      <c r="C9992" t="s">
        <v>16</v>
      </c>
      <c r="D9992" t="s">
        <v>738</v>
      </c>
      <c r="E9992" t="s">
        <v>739</v>
      </c>
      <c r="G9992" s="6" t="s">
        <v>29</v>
      </c>
      <c r="H9992" t="s">
        <v>30</v>
      </c>
      <c r="I9992" t="s">
        <v>26</v>
      </c>
      <c r="J9992" t="s">
        <v>27</v>
      </c>
      <c r="K9992">
        <v>46</v>
      </c>
      <c r="L9992">
        <v>9.15</v>
      </c>
      <c r="M9992" t="s">
        <v>100</v>
      </c>
      <c r="N9992">
        <v>9.15</v>
      </c>
      <c r="P9992" cm="1">
        <f t="array" ref="P9992">IF(Q9992&gt;0,INDEX(Q9992:Q31716,MATCH(TRUE,INDEX(Q9992:Q31716="",,),0)-1),"")</f>
        <v>5</v>
      </c>
      <c r="Q9992">
        <f t="shared" si="179"/>
        <v>2</v>
      </c>
      <c r="R9992">
        <f t="shared" si="178"/>
        <v>0</v>
      </c>
    </row>
    <row r="9993" spans="1:18" x14ac:dyDescent="0.3">
      <c r="A9993" t="s">
        <v>603</v>
      </c>
      <c r="B9993" s="1">
        <v>38335</v>
      </c>
      <c r="C9993" t="s">
        <v>16</v>
      </c>
      <c r="D9993" t="s">
        <v>738</v>
      </c>
      <c r="E9993" t="s">
        <v>739</v>
      </c>
      <c r="G9993" s="6" t="s">
        <v>29</v>
      </c>
      <c r="H9993" t="s">
        <v>53</v>
      </c>
      <c r="I9993" t="s">
        <v>26</v>
      </c>
      <c r="J9993" t="s">
        <v>27</v>
      </c>
      <c r="K9993">
        <v>52</v>
      </c>
      <c r="L9993">
        <v>15.9</v>
      </c>
      <c r="M9993" t="s">
        <v>100</v>
      </c>
      <c r="N9993">
        <v>15.9</v>
      </c>
      <c r="P9993" cm="1">
        <f t="array" ref="P9993">IF(Q9993&gt;0,INDEX(Q9993:Q31717,MATCH(TRUE,INDEX(Q9993:Q31717="",,),0)-1),"")</f>
        <v>5</v>
      </c>
      <c r="Q9993">
        <f t="shared" si="179"/>
        <v>2</v>
      </c>
      <c r="R9993">
        <f t="shared" si="178"/>
        <v>0</v>
      </c>
    </row>
    <row r="9994" spans="1:18" x14ac:dyDescent="0.3">
      <c r="A9994" t="s">
        <v>603</v>
      </c>
      <c r="B9994" s="1">
        <v>38335</v>
      </c>
      <c r="C9994" t="s">
        <v>16</v>
      </c>
      <c r="D9994" t="s">
        <v>738</v>
      </c>
      <c r="E9994" t="s">
        <v>739</v>
      </c>
      <c r="G9994" s="6" t="s">
        <v>29</v>
      </c>
      <c r="H9994" t="s">
        <v>70</v>
      </c>
      <c r="I9994" t="s">
        <v>26</v>
      </c>
      <c r="J9994" t="s">
        <v>27</v>
      </c>
      <c r="K9994">
        <v>74</v>
      </c>
      <c r="L9994">
        <v>6.3</v>
      </c>
      <c r="M9994" t="s">
        <v>100</v>
      </c>
      <c r="N9994">
        <v>6.3</v>
      </c>
      <c r="P9994" cm="1">
        <f t="array" ref="P9994">IF(Q9994&gt;0,INDEX(Q9994:Q31718,MATCH(TRUE,INDEX(Q9994:Q31718="",,),0)-1),"")</f>
        <v>5</v>
      </c>
      <c r="Q9994">
        <f t="shared" si="179"/>
        <v>2</v>
      </c>
      <c r="R9994">
        <f t="shared" si="178"/>
        <v>0</v>
      </c>
    </row>
    <row r="9995" spans="1:18" x14ac:dyDescent="0.3">
      <c r="A9995" t="s">
        <v>603</v>
      </c>
      <c r="B9995" s="1">
        <v>38335</v>
      </c>
      <c r="C9995" t="s">
        <v>16</v>
      </c>
      <c r="D9995" t="s">
        <v>738</v>
      </c>
      <c r="E9995" t="s">
        <v>739</v>
      </c>
      <c r="G9995" t="s">
        <v>19</v>
      </c>
      <c r="H9995" t="s">
        <v>43</v>
      </c>
      <c r="I9995" t="s">
        <v>21</v>
      </c>
      <c r="J9995" t="s">
        <v>22</v>
      </c>
      <c r="K9995">
        <v>90.3</v>
      </c>
      <c r="L9995">
        <v>121</v>
      </c>
      <c r="M9995" t="s">
        <v>86</v>
      </c>
      <c r="N9995">
        <v>185.11</v>
      </c>
      <c r="P9995" cm="1">
        <f t="array" ref="P9995">IF(Q9995&gt;0,INDEX(Q9995:Q31719,MATCH(TRUE,INDEX(Q9995:Q31719="",,),0)-1),"")</f>
        <v>5</v>
      </c>
      <c r="Q9995">
        <f t="shared" si="179"/>
        <v>3</v>
      </c>
      <c r="R9995">
        <f t="shared" si="178"/>
        <v>0</v>
      </c>
    </row>
    <row r="9996" spans="1:18" x14ac:dyDescent="0.3">
      <c r="A9996" t="s">
        <v>603</v>
      </c>
      <c r="B9996" s="1">
        <v>38335</v>
      </c>
      <c r="C9996" t="s">
        <v>16</v>
      </c>
      <c r="D9996" t="s">
        <v>738</v>
      </c>
      <c r="E9996" t="s">
        <v>739</v>
      </c>
      <c r="G9996" t="s">
        <v>19</v>
      </c>
      <c r="H9996" t="s">
        <v>43</v>
      </c>
      <c r="I9996" t="s">
        <v>26</v>
      </c>
      <c r="J9996" t="s">
        <v>27</v>
      </c>
      <c r="K9996">
        <v>528</v>
      </c>
      <c r="L9996">
        <v>10.15</v>
      </c>
      <c r="M9996" t="s">
        <v>86</v>
      </c>
      <c r="N9996">
        <v>10.15</v>
      </c>
      <c r="P9996" cm="1">
        <f t="array" ref="P9996">IF(Q9996&gt;0,INDEX(Q9996:Q31720,MATCH(TRUE,INDEX(Q9996:Q31720="",,),0)-1),"")</f>
        <v>5</v>
      </c>
      <c r="Q9996">
        <f t="shared" si="179"/>
        <v>3</v>
      </c>
      <c r="R9996">
        <f t="shared" si="178"/>
        <v>0</v>
      </c>
    </row>
    <row r="9997" spans="1:18" x14ac:dyDescent="0.3">
      <c r="A9997" t="s">
        <v>603</v>
      </c>
      <c r="B9997" s="1">
        <v>38335</v>
      </c>
      <c r="C9997" t="s">
        <v>16</v>
      </c>
      <c r="D9997" t="s">
        <v>738</v>
      </c>
      <c r="E9997" t="s">
        <v>739</v>
      </c>
      <c r="G9997" s="6" t="s">
        <v>29</v>
      </c>
      <c r="H9997" t="s">
        <v>53</v>
      </c>
      <c r="I9997" t="s">
        <v>21</v>
      </c>
      <c r="J9997" t="s">
        <v>22</v>
      </c>
      <c r="K9997">
        <v>8.1</v>
      </c>
      <c r="L9997">
        <v>39</v>
      </c>
      <c r="M9997" t="s">
        <v>86</v>
      </c>
      <c r="N9997">
        <v>39</v>
      </c>
      <c r="P9997" cm="1">
        <f t="array" ref="P9997">IF(Q9997&gt;0,INDEX(Q9997:Q31721,MATCH(TRUE,INDEX(Q9997:Q31721="",,),0)-1),"")</f>
        <v>5</v>
      </c>
      <c r="Q9997">
        <f t="shared" si="179"/>
        <v>3</v>
      </c>
      <c r="R9997">
        <f t="shared" si="178"/>
        <v>0</v>
      </c>
    </row>
    <row r="9998" spans="1:18" x14ac:dyDescent="0.3">
      <c r="A9998" t="s">
        <v>603</v>
      </c>
      <c r="B9998" s="1">
        <v>38335</v>
      </c>
      <c r="C9998" t="s">
        <v>16</v>
      </c>
      <c r="D9998" t="s">
        <v>738</v>
      </c>
      <c r="E9998" t="s">
        <v>739</v>
      </c>
      <c r="G9998" s="6" t="s">
        <v>29</v>
      </c>
      <c r="H9998" t="s">
        <v>30</v>
      </c>
      <c r="I9998" t="s">
        <v>26</v>
      </c>
      <c r="J9998" t="s">
        <v>27</v>
      </c>
      <c r="K9998">
        <v>46</v>
      </c>
      <c r="L9998">
        <v>9.15</v>
      </c>
      <c r="M9998" t="s">
        <v>86</v>
      </c>
      <c r="N9998">
        <v>9.15</v>
      </c>
      <c r="P9998" cm="1">
        <f t="array" ref="P9998">IF(Q9998&gt;0,INDEX(Q9998:Q31722,MATCH(TRUE,INDEX(Q9998:Q31722="",,),0)-1),"")</f>
        <v>5</v>
      </c>
      <c r="Q9998">
        <f t="shared" si="179"/>
        <v>3</v>
      </c>
      <c r="R9998">
        <f t="shared" si="178"/>
        <v>0</v>
      </c>
    </row>
    <row r="9999" spans="1:18" x14ac:dyDescent="0.3">
      <c r="A9999" t="s">
        <v>603</v>
      </c>
      <c r="B9999" s="1">
        <v>38335</v>
      </c>
      <c r="C9999" t="s">
        <v>16</v>
      </c>
      <c r="D9999" t="s">
        <v>738</v>
      </c>
      <c r="E9999" t="s">
        <v>739</v>
      </c>
      <c r="G9999" s="6" t="s">
        <v>29</v>
      </c>
      <c r="H9999" t="s">
        <v>53</v>
      </c>
      <c r="I9999" t="s">
        <v>26</v>
      </c>
      <c r="J9999" t="s">
        <v>27</v>
      </c>
      <c r="K9999">
        <v>52</v>
      </c>
      <c r="L9999">
        <v>15.9</v>
      </c>
      <c r="M9999" t="s">
        <v>86</v>
      </c>
      <c r="N9999">
        <v>15.9</v>
      </c>
      <c r="P9999" cm="1">
        <f t="array" ref="P9999">IF(Q9999&gt;0,INDEX(Q9999:Q31723,MATCH(TRUE,INDEX(Q9999:Q31723="",,),0)-1),"")</f>
        <v>5</v>
      </c>
      <c r="Q9999">
        <f t="shared" si="179"/>
        <v>3</v>
      </c>
      <c r="R9999">
        <f t="shared" si="178"/>
        <v>0</v>
      </c>
    </row>
    <row r="10000" spans="1:18" x14ac:dyDescent="0.3">
      <c r="A10000" t="s">
        <v>603</v>
      </c>
      <c r="B10000" s="1">
        <v>38335</v>
      </c>
      <c r="C10000" t="s">
        <v>16</v>
      </c>
      <c r="D10000" t="s">
        <v>738</v>
      </c>
      <c r="E10000" t="s">
        <v>739</v>
      </c>
      <c r="G10000" s="6" t="s">
        <v>29</v>
      </c>
      <c r="H10000" t="s">
        <v>70</v>
      </c>
      <c r="I10000" t="s">
        <v>26</v>
      </c>
      <c r="J10000" t="s">
        <v>27</v>
      </c>
      <c r="K10000">
        <v>74</v>
      </c>
      <c r="L10000">
        <v>6.3</v>
      </c>
      <c r="M10000" t="s">
        <v>86</v>
      </c>
      <c r="N10000">
        <v>6.3</v>
      </c>
      <c r="P10000" cm="1">
        <f t="array" ref="P10000">IF(Q10000&gt;0,INDEX(Q10000:Q31724,MATCH(TRUE,INDEX(Q10000:Q31724="",,),0)-1),"")</f>
        <v>5</v>
      </c>
      <c r="Q10000">
        <f t="shared" si="179"/>
        <v>3</v>
      </c>
      <c r="R10000">
        <f t="shared" si="178"/>
        <v>0</v>
      </c>
    </row>
    <row r="10001" spans="1:18" x14ac:dyDescent="0.3">
      <c r="A10001" t="s">
        <v>603</v>
      </c>
      <c r="B10001" s="1">
        <v>38335</v>
      </c>
      <c r="C10001" t="s">
        <v>16</v>
      </c>
      <c r="D10001" t="s">
        <v>738</v>
      </c>
      <c r="E10001" t="s">
        <v>739</v>
      </c>
      <c r="G10001" t="s">
        <v>19</v>
      </c>
      <c r="H10001" t="s">
        <v>43</v>
      </c>
      <c r="I10001" t="s">
        <v>21</v>
      </c>
      <c r="J10001" t="s">
        <v>22</v>
      </c>
      <c r="K10001">
        <v>90.3</v>
      </c>
      <c r="L10001">
        <v>121</v>
      </c>
      <c r="M10001" t="s">
        <v>518</v>
      </c>
      <c r="N10001">
        <v>180</v>
      </c>
      <c r="P10001" cm="1">
        <f t="array" ref="P10001">IF(Q10001&gt;0,INDEX(Q10001:Q31725,MATCH(TRUE,INDEX(Q10001:Q31725="",,),0)-1),"")</f>
        <v>5</v>
      </c>
      <c r="Q10001">
        <f t="shared" si="179"/>
        <v>4</v>
      </c>
      <c r="R10001">
        <f t="shared" si="178"/>
        <v>0</v>
      </c>
    </row>
    <row r="10002" spans="1:18" x14ac:dyDescent="0.3">
      <c r="A10002" t="s">
        <v>603</v>
      </c>
      <c r="B10002" s="1">
        <v>38335</v>
      </c>
      <c r="C10002" t="s">
        <v>16</v>
      </c>
      <c r="D10002" t="s">
        <v>738</v>
      </c>
      <c r="E10002" t="s">
        <v>739</v>
      </c>
      <c r="G10002" t="s">
        <v>19</v>
      </c>
      <c r="H10002" t="s">
        <v>43</v>
      </c>
      <c r="I10002" t="s">
        <v>26</v>
      </c>
      <c r="J10002" t="s">
        <v>27</v>
      </c>
      <c r="K10002">
        <v>528</v>
      </c>
      <c r="L10002">
        <v>10.15</v>
      </c>
      <c r="M10002" t="s">
        <v>518</v>
      </c>
      <c r="N10002">
        <v>10.15</v>
      </c>
      <c r="P10002" cm="1">
        <f t="array" ref="P10002">IF(Q10002&gt;0,INDEX(Q10002:Q31726,MATCH(TRUE,INDEX(Q10002:Q31726="",,),0)-1),"")</f>
        <v>5</v>
      </c>
      <c r="Q10002">
        <f t="shared" si="179"/>
        <v>4</v>
      </c>
      <c r="R10002">
        <f t="shared" si="178"/>
        <v>0</v>
      </c>
    </row>
    <row r="10003" spans="1:18" x14ac:dyDescent="0.3">
      <c r="A10003" t="s">
        <v>603</v>
      </c>
      <c r="B10003" s="1">
        <v>38335</v>
      </c>
      <c r="C10003" t="s">
        <v>16</v>
      </c>
      <c r="D10003" t="s">
        <v>738</v>
      </c>
      <c r="E10003" t="s">
        <v>739</v>
      </c>
      <c r="G10003" s="6" t="s">
        <v>29</v>
      </c>
      <c r="H10003" t="s">
        <v>53</v>
      </c>
      <c r="I10003" t="s">
        <v>21</v>
      </c>
      <c r="J10003" t="s">
        <v>22</v>
      </c>
      <c r="K10003">
        <v>8.1</v>
      </c>
      <c r="L10003">
        <v>39</v>
      </c>
      <c r="M10003" t="s">
        <v>518</v>
      </c>
      <c r="N10003">
        <v>39</v>
      </c>
      <c r="P10003" cm="1">
        <f t="array" ref="P10003">IF(Q10003&gt;0,INDEX(Q10003:Q31727,MATCH(TRUE,INDEX(Q10003:Q31727="",,),0)-1),"")</f>
        <v>5</v>
      </c>
      <c r="Q10003">
        <f t="shared" si="179"/>
        <v>4</v>
      </c>
      <c r="R10003">
        <f t="shared" si="178"/>
        <v>0</v>
      </c>
    </row>
    <row r="10004" spans="1:18" x14ac:dyDescent="0.3">
      <c r="A10004" t="s">
        <v>603</v>
      </c>
      <c r="B10004" s="1">
        <v>38335</v>
      </c>
      <c r="C10004" t="s">
        <v>16</v>
      </c>
      <c r="D10004" t="s">
        <v>738</v>
      </c>
      <c r="E10004" t="s">
        <v>739</v>
      </c>
      <c r="G10004" s="6" t="s">
        <v>29</v>
      </c>
      <c r="H10004" t="s">
        <v>30</v>
      </c>
      <c r="I10004" t="s">
        <v>26</v>
      </c>
      <c r="J10004" t="s">
        <v>27</v>
      </c>
      <c r="K10004">
        <v>46</v>
      </c>
      <c r="L10004">
        <v>9.15</v>
      </c>
      <c r="M10004" t="s">
        <v>518</v>
      </c>
      <c r="N10004">
        <v>9.15</v>
      </c>
      <c r="P10004" cm="1">
        <f t="array" ref="P10004">IF(Q10004&gt;0,INDEX(Q10004:Q31728,MATCH(TRUE,INDEX(Q10004:Q31728="",,),0)-1),"")</f>
        <v>5</v>
      </c>
      <c r="Q10004">
        <f t="shared" si="179"/>
        <v>4</v>
      </c>
      <c r="R10004">
        <f t="shared" si="178"/>
        <v>0</v>
      </c>
    </row>
    <row r="10005" spans="1:18" x14ac:dyDescent="0.3">
      <c r="A10005" t="s">
        <v>603</v>
      </c>
      <c r="B10005" s="1">
        <v>38335</v>
      </c>
      <c r="C10005" t="s">
        <v>16</v>
      </c>
      <c r="D10005" t="s">
        <v>738</v>
      </c>
      <c r="E10005" t="s">
        <v>739</v>
      </c>
      <c r="G10005" s="6" t="s">
        <v>29</v>
      </c>
      <c r="H10005" t="s">
        <v>53</v>
      </c>
      <c r="I10005" t="s">
        <v>26</v>
      </c>
      <c r="J10005" t="s">
        <v>27</v>
      </c>
      <c r="K10005">
        <v>52</v>
      </c>
      <c r="L10005">
        <v>15.9</v>
      </c>
      <c r="M10005" t="s">
        <v>518</v>
      </c>
      <c r="N10005">
        <v>15.9</v>
      </c>
      <c r="P10005" cm="1">
        <f t="array" ref="P10005">IF(Q10005&gt;0,INDEX(Q10005:Q31729,MATCH(TRUE,INDEX(Q10005:Q31729="",,),0)-1),"")</f>
        <v>5</v>
      </c>
      <c r="Q10005">
        <f t="shared" si="179"/>
        <v>4</v>
      </c>
      <c r="R10005">
        <f t="shared" si="178"/>
        <v>0</v>
      </c>
    </row>
    <row r="10006" spans="1:18" x14ac:dyDescent="0.3">
      <c r="A10006" t="s">
        <v>603</v>
      </c>
      <c r="B10006" s="1">
        <v>38335</v>
      </c>
      <c r="C10006" t="s">
        <v>16</v>
      </c>
      <c r="D10006" t="s">
        <v>738</v>
      </c>
      <c r="E10006" t="s">
        <v>739</v>
      </c>
      <c r="G10006" s="6" t="s">
        <v>29</v>
      </c>
      <c r="H10006" t="s">
        <v>70</v>
      </c>
      <c r="I10006" t="s">
        <v>26</v>
      </c>
      <c r="J10006" t="s">
        <v>27</v>
      </c>
      <c r="K10006">
        <v>74</v>
      </c>
      <c r="L10006">
        <v>6.3</v>
      </c>
      <c r="M10006" t="s">
        <v>518</v>
      </c>
      <c r="N10006">
        <v>6.3</v>
      </c>
      <c r="P10006" cm="1">
        <f t="array" ref="P10006">IF(Q10006&gt;0,INDEX(Q10006:Q31730,MATCH(TRUE,INDEX(Q10006:Q31730="",,),0)-1),"")</f>
        <v>5</v>
      </c>
      <c r="Q10006">
        <f t="shared" si="179"/>
        <v>4</v>
      </c>
      <c r="R10006">
        <f t="shared" si="178"/>
        <v>0</v>
      </c>
    </row>
    <row r="10007" spans="1:18" x14ac:dyDescent="0.3">
      <c r="A10007" t="s">
        <v>603</v>
      </c>
      <c r="B10007" s="1">
        <v>38335</v>
      </c>
      <c r="C10007" t="s">
        <v>16</v>
      </c>
      <c r="D10007" t="s">
        <v>738</v>
      </c>
      <c r="E10007" t="s">
        <v>739</v>
      </c>
      <c r="G10007" t="s">
        <v>19</v>
      </c>
      <c r="H10007" t="s">
        <v>43</v>
      </c>
      <c r="I10007" t="s">
        <v>21</v>
      </c>
      <c r="J10007" t="s">
        <v>22</v>
      </c>
      <c r="K10007">
        <v>90.3</v>
      </c>
      <c r="L10007">
        <v>121</v>
      </c>
      <c r="M10007" t="s">
        <v>564</v>
      </c>
      <c r="N10007">
        <v>128.58000000000001</v>
      </c>
      <c r="P10007" cm="1">
        <f t="array" ref="P10007">IF(Q10007&gt;0,INDEX(Q10007:Q31731,MATCH(TRUE,INDEX(Q10007:Q31731="",,),0)-1),"")</f>
        <v>5</v>
      </c>
      <c r="Q10007">
        <f t="shared" si="179"/>
        <v>5</v>
      </c>
      <c r="R10007">
        <f t="shared" si="178"/>
        <v>0</v>
      </c>
    </row>
    <row r="10008" spans="1:18" x14ac:dyDescent="0.3">
      <c r="A10008" t="s">
        <v>603</v>
      </c>
      <c r="B10008" s="1">
        <v>38335</v>
      </c>
      <c r="C10008" t="s">
        <v>16</v>
      </c>
      <c r="D10008" t="s">
        <v>738</v>
      </c>
      <c r="E10008" t="s">
        <v>739</v>
      </c>
      <c r="G10008" t="s">
        <v>19</v>
      </c>
      <c r="H10008" t="s">
        <v>43</v>
      </c>
      <c r="I10008" t="s">
        <v>26</v>
      </c>
      <c r="J10008" t="s">
        <v>27</v>
      </c>
      <c r="K10008">
        <v>528</v>
      </c>
      <c r="L10008">
        <v>10.15</v>
      </c>
      <c r="M10008" t="s">
        <v>564</v>
      </c>
      <c r="N10008">
        <v>10.15</v>
      </c>
      <c r="P10008" cm="1">
        <f t="array" ref="P10008">IF(Q10008&gt;0,INDEX(Q10008:Q31732,MATCH(TRUE,INDEX(Q10008:Q31732="",,),0)-1),"")</f>
        <v>5</v>
      </c>
      <c r="Q10008">
        <f t="shared" si="179"/>
        <v>5</v>
      </c>
      <c r="R10008">
        <f t="shared" si="178"/>
        <v>0</v>
      </c>
    </row>
    <row r="10009" spans="1:18" x14ac:dyDescent="0.3">
      <c r="A10009" t="s">
        <v>603</v>
      </c>
      <c r="B10009" s="1">
        <v>38335</v>
      </c>
      <c r="C10009" t="s">
        <v>16</v>
      </c>
      <c r="D10009" t="s">
        <v>738</v>
      </c>
      <c r="E10009" t="s">
        <v>739</v>
      </c>
      <c r="G10009" s="6" t="s">
        <v>29</v>
      </c>
      <c r="H10009" t="s">
        <v>53</v>
      </c>
      <c r="I10009" t="s">
        <v>21</v>
      </c>
      <c r="J10009" t="s">
        <v>22</v>
      </c>
      <c r="K10009">
        <v>8.1</v>
      </c>
      <c r="L10009">
        <v>39</v>
      </c>
      <c r="M10009" t="s">
        <v>564</v>
      </c>
      <c r="N10009">
        <v>39</v>
      </c>
      <c r="P10009" cm="1">
        <f t="array" ref="P10009">IF(Q10009&gt;0,INDEX(Q10009:Q31733,MATCH(TRUE,INDEX(Q10009:Q31733="",,),0)-1),"")</f>
        <v>5</v>
      </c>
      <c r="Q10009">
        <f t="shared" si="179"/>
        <v>5</v>
      </c>
      <c r="R10009">
        <f t="shared" si="178"/>
        <v>0</v>
      </c>
    </row>
    <row r="10010" spans="1:18" x14ac:dyDescent="0.3">
      <c r="A10010" t="s">
        <v>603</v>
      </c>
      <c r="B10010" s="1">
        <v>38335</v>
      </c>
      <c r="C10010" t="s">
        <v>16</v>
      </c>
      <c r="D10010" t="s">
        <v>738</v>
      </c>
      <c r="E10010" t="s">
        <v>739</v>
      </c>
      <c r="G10010" s="6" t="s">
        <v>29</v>
      </c>
      <c r="H10010" t="s">
        <v>30</v>
      </c>
      <c r="I10010" t="s">
        <v>26</v>
      </c>
      <c r="J10010" t="s">
        <v>27</v>
      </c>
      <c r="K10010">
        <v>46</v>
      </c>
      <c r="L10010">
        <v>9.15</v>
      </c>
      <c r="M10010" t="s">
        <v>564</v>
      </c>
      <c r="N10010">
        <v>9.15</v>
      </c>
      <c r="P10010" cm="1">
        <f t="array" ref="P10010">IF(Q10010&gt;0,INDEX(Q10010:Q31734,MATCH(TRUE,INDEX(Q10010:Q31734="",,),0)-1),"")</f>
        <v>5</v>
      </c>
      <c r="Q10010">
        <f t="shared" si="179"/>
        <v>5</v>
      </c>
      <c r="R10010">
        <f t="shared" si="178"/>
        <v>0</v>
      </c>
    </row>
    <row r="10011" spans="1:18" x14ac:dyDescent="0.3">
      <c r="A10011" t="s">
        <v>603</v>
      </c>
      <c r="B10011" s="1">
        <v>38335</v>
      </c>
      <c r="C10011" t="s">
        <v>16</v>
      </c>
      <c r="D10011" t="s">
        <v>738</v>
      </c>
      <c r="E10011" t="s">
        <v>739</v>
      </c>
      <c r="G10011" s="6" t="s">
        <v>29</v>
      </c>
      <c r="H10011" t="s">
        <v>53</v>
      </c>
      <c r="I10011" t="s">
        <v>26</v>
      </c>
      <c r="J10011" t="s">
        <v>27</v>
      </c>
      <c r="K10011">
        <v>52</v>
      </c>
      <c r="L10011">
        <v>15.9</v>
      </c>
      <c r="M10011" t="s">
        <v>564</v>
      </c>
      <c r="N10011">
        <v>15.9</v>
      </c>
      <c r="P10011" cm="1">
        <f t="array" ref="P10011">IF(Q10011&gt;0,INDEX(Q10011:Q31735,MATCH(TRUE,INDEX(Q10011:Q31735="",,),0)-1),"")</f>
        <v>5</v>
      </c>
      <c r="Q10011">
        <f t="shared" si="179"/>
        <v>5</v>
      </c>
      <c r="R10011">
        <f t="shared" si="178"/>
        <v>0</v>
      </c>
    </row>
    <row r="10012" spans="1:18" x14ac:dyDescent="0.3">
      <c r="A10012" t="s">
        <v>603</v>
      </c>
      <c r="B10012" s="1">
        <v>38335</v>
      </c>
      <c r="C10012" t="s">
        <v>16</v>
      </c>
      <c r="D10012" t="s">
        <v>738</v>
      </c>
      <c r="E10012" t="s">
        <v>739</v>
      </c>
      <c r="G10012" s="6" t="s">
        <v>29</v>
      </c>
      <c r="H10012" t="s">
        <v>70</v>
      </c>
      <c r="I10012" t="s">
        <v>26</v>
      </c>
      <c r="J10012" t="s">
        <v>27</v>
      </c>
      <c r="K10012">
        <v>74</v>
      </c>
      <c r="L10012">
        <v>6.3</v>
      </c>
      <c r="M10012" t="s">
        <v>564</v>
      </c>
      <c r="N10012">
        <v>6.3</v>
      </c>
      <c r="P10012" cm="1">
        <f t="array" ref="P10012">IF(Q10012&gt;0,INDEX(Q10012:Q31736,MATCH(TRUE,INDEX(Q10012:Q31736="",,),0)-1),"")</f>
        <v>5</v>
      </c>
      <c r="Q10012">
        <f t="shared" si="179"/>
        <v>5</v>
      </c>
      <c r="R10012">
        <f t="shared" si="178"/>
        <v>0</v>
      </c>
    </row>
    <row r="10013" spans="1:18" x14ac:dyDescent="0.3">
      <c r="P10013" t="str" cm="1">
        <f t="array" ref="P10013">IF(Q10013&gt;0,INDEX(Q10013:Q31737,MATCH(TRUE,INDEX(Q10013:Q31737="",,),0)-1),"")</f>
        <v/>
      </c>
      <c r="R10013" t="str">
        <f t="shared" si="178"/>
        <v/>
      </c>
    </row>
    <row r="10014" spans="1:18" x14ac:dyDescent="0.3">
      <c r="A10014" t="s">
        <v>603</v>
      </c>
      <c r="B10014" s="1">
        <v>38280</v>
      </c>
      <c r="C10014" t="s">
        <v>16</v>
      </c>
      <c r="D10014" t="s">
        <v>740</v>
      </c>
      <c r="E10014" t="s">
        <v>741</v>
      </c>
      <c r="G10014" t="s">
        <v>19</v>
      </c>
      <c r="H10014" t="s">
        <v>20</v>
      </c>
      <c r="I10014" t="s">
        <v>21</v>
      </c>
      <c r="J10014" t="s">
        <v>22</v>
      </c>
      <c r="K10014">
        <v>6</v>
      </c>
      <c r="L10014">
        <v>189</v>
      </c>
      <c r="M10014" t="s">
        <v>526</v>
      </c>
      <c r="N10014">
        <v>350</v>
      </c>
      <c r="O10014" t="s">
        <v>24</v>
      </c>
      <c r="P10014" cm="1">
        <f t="array" ref="P10014">IF(Q10014&gt;0,INDEX(Q10014:Q31738,MATCH(TRUE,INDEX(Q10014:Q31738="",,),0)-1),"")</f>
        <v>2</v>
      </c>
      <c r="Q10014">
        <f>INT((ROW()-10014)/6)+1</f>
        <v>1</v>
      </c>
      <c r="R10014">
        <f t="shared" si="178"/>
        <v>0</v>
      </c>
    </row>
    <row r="10015" spans="1:18" x14ac:dyDescent="0.3">
      <c r="A10015" t="s">
        <v>603</v>
      </c>
      <c r="B10015" s="1">
        <v>38280</v>
      </c>
      <c r="C10015" t="s">
        <v>16</v>
      </c>
      <c r="D10015" t="s">
        <v>740</v>
      </c>
      <c r="E10015" t="s">
        <v>741</v>
      </c>
      <c r="G10015" t="s">
        <v>19</v>
      </c>
      <c r="H10015" t="s">
        <v>25</v>
      </c>
      <c r="I10015" t="s">
        <v>26</v>
      </c>
      <c r="J10015" t="s">
        <v>27</v>
      </c>
      <c r="K10015">
        <v>53</v>
      </c>
      <c r="L10015">
        <v>18.25</v>
      </c>
      <c r="M10015" t="s">
        <v>526</v>
      </c>
      <c r="N10015">
        <v>20</v>
      </c>
      <c r="O10015" t="s">
        <v>24</v>
      </c>
      <c r="P10015" cm="1">
        <f t="array" ref="P10015">IF(Q10015&gt;0,INDEX(Q10015:Q31739,MATCH(TRUE,INDEX(Q10015:Q31739="",,),0)-1),"")</f>
        <v>2</v>
      </c>
      <c r="Q10015">
        <f t="shared" ref="Q10015:Q10025" si="180">INT((ROW()-10014)/6)+1</f>
        <v>1</v>
      </c>
      <c r="R10015">
        <f t="shared" si="178"/>
        <v>0</v>
      </c>
    </row>
    <row r="10016" spans="1:18" x14ac:dyDescent="0.3">
      <c r="A10016" t="s">
        <v>603</v>
      </c>
      <c r="B10016" s="1">
        <v>38280</v>
      </c>
      <c r="C10016" t="s">
        <v>16</v>
      </c>
      <c r="D10016" t="s">
        <v>740</v>
      </c>
      <c r="E10016" t="s">
        <v>741</v>
      </c>
      <c r="G10016" t="s">
        <v>19</v>
      </c>
      <c r="H10016" t="s">
        <v>43</v>
      </c>
      <c r="I10016" t="s">
        <v>26</v>
      </c>
      <c r="J10016" t="s">
        <v>27</v>
      </c>
      <c r="K10016">
        <v>55</v>
      </c>
      <c r="L10016">
        <v>10.3</v>
      </c>
      <c r="M10016" t="s">
        <v>526</v>
      </c>
      <c r="N10016">
        <v>12.5</v>
      </c>
      <c r="O10016" t="s">
        <v>24</v>
      </c>
      <c r="P10016" cm="1">
        <f t="array" ref="P10016">IF(Q10016&gt;0,INDEX(Q10016:Q31740,MATCH(TRUE,INDEX(Q10016:Q31740="",,),0)-1),"")</f>
        <v>2</v>
      </c>
      <c r="Q10016">
        <f t="shared" si="180"/>
        <v>1</v>
      </c>
      <c r="R10016">
        <f t="shared" si="178"/>
        <v>0</v>
      </c>
    </row>
    <row r="10017" spans="1:18" x14ac:dyDescent="0.3">
      <c r="A10017" t="s">
        <v>603</v>
      </c>
      <c r="B10017" s="1">
        <v>38280</v>
      </c>
      <c r="C10017" t="s">
        <v>16</v>
      </c>
      <c r="D10017" t="s">
        <v>740</v>
      </c>
      <c r="E10017" t="s">
        <v>741</v>
      </c>
      <c r="G10017" s="6" t="s">
        <v>29</v>
      </c>
      <c r="H10017" t="s">
        <v>43</v>
      </c>
      <c r="I10017" t="s">
        <v>21</v>
      </c>
      <c r="J10017" t="s">
        <v>22</v>
      </c>
      <c r="K10017">
        <v>7</v>
      </c>
      <c r="L10017">
        <v>123</v>
      </c>
      <c r="M10017" t="s">
        <v>526</v>
      </c>
      <c r="N10017">
        <v>123</v>
      </c>
      <c r="O10017" t="s">
        <v>24</v>
      </c>
      <c r="P10017" cm="1">
        <f t="array" ref="P10017">IF(Q10017&gt;0,INDEX(Q10017:Q31741,MATCH(TRUE,INDEX(Q10017:Q31741="",,),0)-1),"")</f>
        <v>2</v>
      </c>
      <c r="Q10017">
        <f t="shared" si="180"/>
        <v>1</v>
      </c>
      <c r="R10017">
        <f t="shared" si="178"/>
        <v>0</v>
      </c>
    </row>
    <row r="10018" spans="1:18" x14ac:dyDescent="0.3">
      <c r="A10018" t="s">
        <v>603</v>
      </c>
      <c r="B10018" s="1">
        <v>38280</v>
      </c>
      <c r="C10018" t="s">
        <v>16</v>
      </c>
      <c r="D10018" t="s">
        <v>740</v>
      </c>
      <c r="E10018" t="s">
        <v>741</v>
      </c>
      <c r="G10018" s="6" t="s">
        <v>29</v>
      </c>
      <c r="H10018" t="s">
        <v>30</v>
      </c>
      <c r="I10018" t="s">
        <v>26</v>
      </c>
      <c r="J10018" t="s">
        <v>27</v>
      </c>
      <c r="K10018">
        <v>38</v>
      </c>
      <c r="L10018">
        <v>11.5</v>
      </c>
      <c r="M10018" t="s">
        <v>526</v>
      </c>
      <c r="N10018">
        <v>11.5</v>
      </c>
      <c r="O10018" t="s">
        <v>24</v>
      </c>
      <c r="P10018" cm="1">
        <f t="array" ref="P10018">IF(Q10018&gt;0,INDEX(Q10018:Q31742,MATCH(TRUE,INDEX(Q10018:Q31742="",,),0)-1),"")</f>
        <v>2</v>
      </c>
      <c r="Q10018">
        <f t="shared" si="180"/>
        <v>1</v>
      </c>
      <c r="R10018">
        <f t="shared" si="178"/>
        <v>0</v>
      </c>
    </row>
    <row r="10019" spans="1:18" x14ac:dyDescent="0.3">
      <c r="A10019" t="s">
        <v>603</v>
      </c>
      <c r="B10019" s="1">
        <v>38280</v>
      </c>
      <c r="C10019" t="s">
        <v>16</v>
      </c>
      <c r="D10019" t="s">
        <v>740</v>
      </c>
      <c r="E10019" t="s">
        <v>741</v>
      </c>
      <c r="G10019" s="6" t="s">
        <v>29</v>
      </c>
      <c r="H10019" t="s">
        <v>41</v>
      </c>
      <c r="I10019" t="s">
        <v>26</v>
      </c>
      <c r="J10019" t="s">
        <v>27</v>
      </c>
      <c r="K10019">
        <v>2</v>
      </c>
      <c r="L10019">
        <v>30.9</v>
      </c>
      <c r="M10019" t="s">
        <v>526</v>
      </c>
      <c r="N10019">
        <v>30.9</v>
      </c>
      <c r="O10019" t="s">
        <v>24</v>
      </c>
      <c r="P10019" cm="1">
        <f t="array" ref="P10019">IF(Q10019&gt;0,INDEX(Q10019:Q31743,MATCH(TRUE,INDEX(Q10019:Q31743="",,),0)-1),"")</f>
        <v>2</v>
      </c>
      <c r="Q10019">
        <f t="shared" si="180"/>
        <v>1</v>
      </c>
      <c r="R10019">
        <f t="shared" si="178"/>
        <v>0</v>
      </c>
    </row>
    <row r="10020" spans="1:18" x14ac:dyDescent="0.3">
      <c r="A10020" t="s">
        <v>603</v>
      </c>
      <c r="B10020" s="1">
        <v>38280</v>
      </c>
      <c r="C10020" t="s">
        <v>16</v>
      </c>
      <c r="D10020" t="s">
        <v>740</v>
      </c>
      <c r="E10020" t="s">
        <v>741</v>
      </c>
      <c r="G10020" t="s">
        <v>19</v>
      </c>
      <c r="H10020" t="s">
        <v>20</v>
      </c>
      <c r="I10020" t="s">
        <v>21</v>
      </c>
      <c r="J10020" t="s">
        <v>22</v>
      </c>
      <c r="K10020">
        <v>6</v>
      </c>
      <c r="L10020">
        <v>189</v>
      </c>
      <c r="M10020" t="s">
        <v>44</v>
      </c>
      <c r="N10020">
        <v>189</v>
      </c>
      <c r="P10020" cm="1">
        <f t="array" ref="P10020">IF(Q10020&gt;0,INDEX(Q10020:Q31744,MATCH(TRUE,INDEX(Q10020:Q31744="",,),0)-1),"")</f>
        <v>2</v>
      </c>
      <c r="Q10020">
        <f t="shared" si="180"/>
        <v>2</v>
      </c>
      <c r="R10020">
        <f t="shared" si="178"/>
        <v>0</v>
      </c>
    </row>
    <row r="10021" spans="1:18" x14ac:dyDescent="0.3">
      <c r="A10021" t="s">
        <v>603</v>
      </c>
      <c r="B10021" s="1">
        <v>38280</v>
      </c>
      <c r="C10021" t="s">
        <v>16</v>
      </c>
      <c r="D10021" t="s">
        <v>740</v>
      </c>
      <c r="E10021" t="s">
        <v>741</v>
      </c>
      <c r="G10021" t="s">
        <v>19</v>
      </c>
      <c r="H10021" t="s">
        <v>25</v>
      </c>
      <c r="I10021" t="s">
        <v>26</v>
      </c>
      <c r="J10021" t="s">
        <v>27</v>
      </c>
      <c r="K10021">
        <v>53</v>
      </c>
      <c r="L10021">
        <v>18.25</v>
      </c>
      <c r="M10021" t="s">
        <v>44</v>
      </c>
      <c r="N10021">
        <v>20.45</v>
      </c>
      <c r="P10021" cm="1">
        <f t="array" ref="P10021">IF(Q10021&gt;0,INDEX(Q10021:Q31745,MATCH(TRUE,INDEX(Q10021:Q31745="",,),0)-1),"")</f>
        <v>2</v>
      </c>
      <c r="Q10021">
        <f t="shared" si="180"/>
        <v>2</v>
      </c>
      <c r="R10021">
        <f t="shared" si="178"/>
        <v>0</v>
      </c>
    </row>
    <row r="10022" spans="1:18" x14ac:dyDescent="0.3">
      <c r="A10022" t="s">
        <v>603</v>
      </c>
      <c r="B10022" s="1">
        <v>38280</v>
      </c>
      <c r="C10022" t="s">
        <v>16</v>
      </c>
      <c r="D10022" t="s">
        <v>740</v>
      </c>
      <c r="E10022" t="s">
        <v>741</v>
      </c>
      <c r="G10022" t="s">
        <v>19</v>
      </c>
      <c r="H10022" t="s">
        <v>43</v>
      </c>
      <c r="I10022" t="s">
        <v>26</v>
      </c>
      <c r="J10022" t="s">
        <v>27</v>
      </c>
      <c r="K10022">
        <v>55</v>
      </c>
      <c r="L10022">
        <v>10.3</v>
      </c>
      <c r="M10022" t="s">
        <v>44</v>
      </c>
      <c r="N10022">
        <v>10.3</v>
      </c>
      <c r="P10022" cm="1">
        <f t="array" ref="P10022">IF(Q10022&gt;0,INDEX(Q10022:Q31746,MATCH(TRUE,INDEX(Q10022:Q31746="",,),0)-1),"")</f>
        <v>2</v>
      </c>
      <c r="Q10022">
        <f t="shared" si="180"/>
        <v>2</v>
      </c>
      <c r="R10022">
        <f t="shared" si="178"/>
        <v>0</v>
      </c>
    </row>
    <row r="10023" spans="1:18" x14ac:dyDescent="0.3">
      <c r="A10023" t="s">
        <v>603</v>
      </c>
      <c r="B10023" s="1">
        <v>38280</v>
      </c>
      <c r="C10023" t="s">
        <v>16</v>
      </c>
      <c r="D10023" t="s">
        <v>740</v>
      </c>
      <c r="E10023" t="s">
        <v>741</v>
      </c>
      <c r="G10023" s="6" t="s">
        <v>29</v>
      </c>
      <c r="H10023" t="s">
        <v>43</v>
      </c>
      <c r="I10023" t="s">
        <v>21</v>
      </c>
      <c r="J10023" t="s">
        <v>22</v>
      </c>
      <c r="K10023">
        <v>7</v>
      </c>
      <c r="L10023">
        <v>123</v>
      </c>
      <c r="M10023" t="s">
        <v>44</v>
      </c>
      <c r="N10023">
        <v>123</v>
      </c>
      <c r="P10023" cm="1">
        <f t="array" ref="P10023">IF(Q10023&gt;0,INDEX(Q10023:Q31747,MATCH(TRUE,INDEX(Q10023:Q31747="",,),0)-1),"")</f>
        <v>2</v>
      </c>
      <c r="Q10023">
        <f t="shared" si="180"/>
        <v>2</v>
      </c>
      <c r="R10023">
        <f t="shared" si="178"/>
        <v>0</v>
      </c>
    </row>
    <row r="10024" spans="1:18" x14ac:dyDescent="0.3">
      <c r="A10024" t="s">
        <v>603</v>
      </c>
      <c r="B10024" s="1">
        <v>38280</v>
      </c>
      <c r="C10024" t="s">
        <v>16</v>
      </c>
      <c r="D10024" t="s">
        <v>740</v>
      </c>
      <c r="E10024" t="s">
        <v>741</v>
      </c>
      <c r="G10024" s="6" t="s">
        <v>29</v>
      </c>
      <c r="H10024" t="s">
        <v>30</v>
      </c>
      <c r="I10024" t="s">
        <v>26</v>
      </c>
      <c r="J10024" t="s">
        <v>27</v>
      </c>
      <c r="K10024">
        <v>38</v>
      </c>
      <c r="L10024">
        <v>11.5</v>
      </c>
      <c r="M10024" t="s">
        <v>44</v>
      </c>
      <c r="N10024">
        <v>11.5</v>
      </c>
      <c r="P10024" cm="1">
        <f t="array" ref="P10024">IF(Q10024&gt;0,INDEX(Q10024:Q31748,MATCH(TRUE,INDEX(Q10024:Q31748="",,),0)-1),"")</f>
        <v>2</v>
      </c>
      <c r="Q10024">
        <f t="shared" si="180"/>
        <v>2</v>
      </c>
      <c r="R10024">
        <f t="shared" si="178"/>
        <v>0</v>
      </c>
    </row>
    <row r="10025" spans="1:18" x14ac:dyDescent="0.3">
      <c r="A10025" t="s">
        <v>603</v>
      </c>
      <c r="B10025" s="1">
        <v>38280</v>
      </c>
      <c r="C10025" t="s">
        <v>16</v>
      </c>
      <c r="D10025" t="s">
        <v>740</v>
      </c>
      <c r="E10025" t="s">
        <v>741</v>
      </c>
      <c r="G10025" s="6" t="s">
        <v>29</v>
      </c>
      <c r="H10025" t="s">
        <v>41</v>
      </c>
      <c r="I10025" t="s">
        <v>26</v>
      </c>
      <c r="J10025" t="s">
        <v>27</v>
      </c>
      <c r="K10025">
        <v>2</v>
      </c>
      <c r="L10025">
        <v>30.9</v>
      </c>
      <c r="M10025" t="s">
        <v>44</v>
      </c>
      <c r="N10025">
        <v>30.9</v>
      </c>
      <c r="P10025" cm="1">
        <f t="array" ref="P10025">IF(Q10025&gt;0,INDEX(Q10025:Q31749,MATCH(TRUE,INDEX(Q10025:Q31749="",,),0)-1),"")</f>
        <v>2</v>
      </c>
      <c r="Q10025">
        <f t="shared" si="180"/>
        <v>2</v>
      </c>
      <c r="R10025">
        <f t="shared" si="178"/>
        <v>0</v>
      </c>
    </row>
    <row r="10026" spans="1:18" x14ac:dyDescent="0.3">
      <c r="P10026" t="str" cm="1">
        <f t="array" ref="P10026">IF(Q10026&gt;0,INDEX(Q10026:Q31750,MATCH(TRUE,INDEX(Q10026:Q31750="",,),0)-1),"")</f>
        <v/>
      </c>
      <c r="R10026" t="str">
        <f t="shared" si="178"/>
        <v/>
      </c>
    </row>
    <row r="10027" spans="1:18" x14ac:dyDescent="0.3">
      <c r="A10027" t="s">
        <v>603</v>
      </c>
      <c r="B10027" s="1">
        <v>38280</v>
      </c>
      <c r="C10027" t="s">
        <v>16</v>
      </c>
      <c r="D10027" t="s">
        <v>742</v>
      </c>
      <c r="E10027" t="s">
        <v>743</v>
      </c>
      <c r="G10027" t="s">
        <v>19</v>
      </c>
      <c r="H10027" t="s">
        <v>25</v>
      </c>
      <c r="I10027" t="s">
        <v>26</v>
      </c>
      <c r="J10027" t="s">
        <v>27</v>
      </c>
      <c r="K10027">
        <v>1537</v>
      </c>
      <c r="L10027">
        <v>25.5</v>
      </c>
      <c r="M10027" t="s">
        <v>480</v>
      </c>
      <c r="N10027">
        <v>88.56</v>
      </c>
      <c r="O10027" t="s">
        <v>24</v>
      </c>
      <c r="P10027" cm="1">
        <f t="array" ref="P10027">IF(Q10027&gt;0,INDEX(Q10027:Q31751,MATCH(TRUE,INDEX(Q10027:Q31751="",,),0)-1),"")</f>
        <v>7</v>
      </c>
      <c r="Q10027">
        <f>INT((ROW()-10027)/9)+1</f>
        <v>1</v>
      </c>
      <c r="R10027">
        <f t="shared" si="178"/>
        <v>0</v>
      </c>
    </row>
    <row r="10028" spans="1:18" x14ac:dyDescent="0.3">
      <c r="A10028" t="s">
        <v>603</v>
      </c>
      <c r="B10028" s="1">
        <v>38280</v>
      </c>
      <c r="C10028" t="s">
        <v>16</v>
      </c>
      <c r="D10028" t="s">
        <v>742</v>
      </c>
      <c r="E10028" t="s">
        <v>743</v>
      </c>
      <c r="G10028" s="6" t="s">
        <v>29</v>
      </c>
      <c r="H10028" t="s">
        <v>20</v>
      </c>
      <c r="I10028" t="s">
        <v>21</v>
      </c>
      <c r="J10028" t="s">
        <v>22</v>
      </c>
      <c r="K10028">
        <v>24.5</v>
      </c>
      <c r="L10028">
        <v>237</v>
      </c>
      <c r="M10028" t="s">
        <v>480</v>
      </c>
      <c r="N10028">
        <v>237</v>
      </c>
      <c r="O10028" t="s">
        <v>24</v>
      </c>
      <c r="P10028" cm="1">
        <f t="array" ref="P10028">IF(Q10028&gt;0,INDEX(Q10028:Q31752,MATCH(TRUE,INDEX(Q10028:Q31752="",,),0)-1),"")</f>
        <v>7</v>
      </c>
      <c r="Q10028">
        <f t="shared" ref="Q10028:Q10089" si="181">INT((ROW()-10027)/9)+1</f>
        <v>1</v>
      </c>
      <c r="R10028">
        <f t="shared" si="178"/>
        <v>0</v>
      </c>
    </row>
    <row r="10029" spans="1:18" x14ac:dyDescent="0.3">
      <c r="A10029" t="s">
        <v>603</v>
      </c>
      <c r="B10029" s="1">
        <v>38280</v>
      </c>
      <c r="C10029" t="s">
        <v>16</v>
      </c>
      <c r="D10029" t="s">
        <v>742</v>
      </c>
      <c r="E10029" t="s">
        <v>743</v>
      </c>
      <c r="G10029" s="6" t="s">
        <v>29</v>
      </c>
      <c r="H10029" t="s">
        <v>126</v>
      </c>
      <c r="I10029" t="s">
        <v>21</v>
      </c>
      <c r="J10029" t="s">
        <v>22</v>
      </c>
      <c r="K10029">
        <v>34.6</v>
      </c>
      <c r="L10029">
        <v>42</v>
      </c>
      <c r="M10029" t="s">
        <v>480</v>
      </c>
      <c r="N10029">
        <v>42</v>
      </c>
      <c r="O10029" t="s">
        <v>24</v>
      </c>
      <c r="P10029" cm="1">
        <f t="array" ref="P10029">IF(Q10029&gt;0,INDEX(Q10029:Q31753,MATCH(TRUE,INDEX(Q10029:Q31753="",,),0)-1),"")</f>
        <v>7</v>
      </c>
      <c r="Q10029">
        <f t="shared" si="181"/>
        <v>1</v>
      </c>
      <c r="R10029">
        <f t="shared" si="178"/>
        <v>0</v>
      </c>
    </row>
    <row r="10030" spans="1:18" x14ac:dyDescent="0.3">
      <c r="A10030" t="s">
        <v>603</v>
      </c>
      <c r="B10030" s="1">
        <v>38280</v>
      </c>
      <c r="C10030" t="s">
        <v>16</v>
      </c>
      <c r="D10030" t="s">
        <v>742</v>
      </c>
      <c r="E10030" t="s">
        <v>743</v>
      </c>
      <c r="G10030" s="6" t="s">
        <v>29</v>
      </c>
      <c r="H10030" t="s">
        <v>25</v>
      </c>
      <c r="I10030" t="s">
        <v>21</v>
      </c>
      <c r="J10030" t="s">
        <v>22</v>
      </c>
      <c r="K10030">
        <v>37.799999999999997</v>
      </c>
      <c r="L10030">
        <v>61</v>
      </c>
      <c r="M10030" t="s">
        <v>480</v>
      </c>
      <c r="N10030">
        <v>61</v>
      </c>
      <c r="O10030" t="s">
        <v>24</v>
      </c>
      <c r="P10030" cm="1">
        <f t="array" ref="P10030">IF(Q10030&gt;0,INDEX(Q10030:Q31754,MATCH(TRUE,INDEX(Q10030:Q31754="",,),0)-1),"")</f>
        <v>7</v>
      </c>
      <c r="Q10030">
        <f t="shared" si="181"/>
        <v>1</v>
      </c>
      <c r="R10030">
        <f t="shared" si="178"/>
        <v>0</v>
      </c>
    </row>
    <row r="10031" spans="1:18" x14ac:dyDescent="0.3">
      <c r="A10031" t="s">
        <v>603</v>
      </c>
      <c r="B10031" s="1">
        <v>38280</v>
      </c>
      <c r="C10031" t="s">
        <v>16</v>
      </c>
      <c r="D10031" t="s">
        <v>742</v>
      </c>
      <c r="E10031" t="s">
        <v>743</v>
      </c>
      <c r="G10031" s="6" t="s">
        <v>29</v>
      </c>
      <c r="H10031" t="s">
        <v>43</v>
      </c>
      <c r="I10031" t="s">
        <v>21</v>
      </c>
      <c r="J10031" t="s">
        <v>22</v>
      </c>
      <c r="K10031">
        <v>10.5</v>
      </c>
      <c r="L10031">
        <v>118</v>
      </c>
      <c r="M10031" t="s">
        <v>480</v>
      </c>
      <c r="N10031">
        <v>118</v>
      </c>
      <c r="O10031" t="s">
        <v>24</v>
      </c>
      <c r="P10031" cm="1">
        <f t="array" ref="P10031">IF(Q10031&gt;0,INDEX(Q10031:Q31755,MATCH(TRUE,INDEX(Q10031:Q31755="",,),0)-1),"")</f>
        <v>7</v>
      </c>
      <c r="Q10031">
        <f t="shared" si="181"/>
        <v>1</v>
      </c>
      <c r="R10031">
        <f t="shared" si="178"/>
        <v>0</v>
      </c>
    </row>
    <row r="10032" spans="1:18" x14ac:dyDescent="0.3">
      <c r="A10032" t="s">
        <v>603</v>
      </c>
      <c r="B10032" s="1">
        <v>38280</v>
      </c>
      <c r="C10032" t="s">
        <v>16</v>
      </c>
      <c r="D10032" t="s">
        <v>742</v>
      </c>
      <c r="E10032" t="s">
        <v>743</v>
      </c>
      <c r="G10032" s="6" t="s">
        <v>29</v>
      </c>
      <c r="H10032" t="s">
        <v>30</v>
      </c>
      <c r="I10032" t="s">
        <v>26</v>
      </c>
      <c r="J10032" t="s">
        <v>27</v>
      </c>
      <c r="K10032">
        <v>314</v>
      </c>
      <c r="L10032">
        <v>8.9</v>
      </c>
      <c r="M10032" t="s">
        <v>480</v>
      </c>
      <c r="N10032">
        <v>8.9</v>
      </c>
      <c r="O10032" t="s">
        <v>24</v>
      </c>
      <c r="P10032" cm="1">
        <f t="array" ref="P10032">IF(Q10032&gt;0,INDEX(Q10032:Q31756,MATCH(TRUE,INDEX(Q10032:Q31756="",,),0)-1),"")</f>
        <v>7</v>
      </c>
      <c r="Q10032">
        <f t="shared" si="181"/>
        <v>1</v>
      </c>
      <c r="R10032">
        <f t="shared" si="178"/>
        <v>0</v>
      </c>
    </row>
    <row r="10033" spans="1:18" x14ac:dyDescent="0.3">
      <c r="A10033" t="s">
        <v>603</v>
      </c>
      <c r="B10033" s="1">
        <v>38280</v>
      </c>
      <c r="C10033" t="s">
        <v>16</v>
      </c>
      <c r="D10033" t="s">
        <v>742</v>
      </c>
      <c r="E10033" t="s">
        <v>743</v>
      </c>
      <c r="G10033" s="6" t="s">
        <v>29</v>
      </c>
      <c r="H10033" t="s">
        <v>53</v>
      </c>
      <c r="I10033" t="s">
        <v>26</v>
      </c>
      <c r="J10033" t="s">
        <v>27</v>
      </c>
      <c r="K10033">
        <v>111</v>
      </c>
      <c r="L10033">
        <v>18</v>
      </c>
      <c r="M10033" t="s">
        <v>480</v>
      </c>
      <c r="N10033">
        <v>18</v>
      </c>
      <c r="O10033" t="s">
        <v>24</v>
      </c>
      <c r="P10033" cm="1">
        <f t="array" ref="P10033">IF(Q10033&gt;0,INDEX(Q10033:Q31757,MATCH(TRUE,INDEX(Q10033:Q31757="",,),0)-1),"")</f>
        <v>7</v>
      </c>
      <c r="Q10033">
        <f t="shared" si="181"/>
        <v>1</v>
      </c>
      <c r="R10033">
        <f t="shared" si="178"/>
        <v>0</v>
      </c>
    </row>
    <row r="10034" spans="1:18" x14ac:dyDescent="0.3">
      <c r="A10034" t="s">
        <v>603</v>
      </c>
      <c r="B10034" s="1">
        <v>38280</v>
      </c>
      <c r="C10034" t="s">
        <v>16</v>
      </c>
      <c r="D10034" t="s">
        <v>742</v>
      </c>
      <c r="E10034" t="s">
        <v>743</v>
      </c>
      <c r="G10034" s="6" t="s">
        <v>29</v>
      </c>
      <c r="H10034" t="s">
        <v>41</v>
      </c>
      <c r="I10034" t="s">
        <v>26</v>
      </c>
      <c r="J10034" t="s">
        <v>27</v>
      </c>
      <c r="K10034">
        <v>24</v>
      </c>
      <c r="L10034">
        <v>29.7</v>
      </c>
      <c r="M10034" t="s">
        <v>480</v>
      </c>
      <c r="N10034">
        <v>29.7</v>
      </c>
      <c r="O10034" t="s">
        <v>24</v>
      </c>
      <c r="P10034" cm="1">
        <f t="array" ref="P10034">IF(Q10034&gt;0,INDEX(Q10034:Q31758,MATCH(TRUE,INDEX(Q10034:Q31758="",,),0)-1),"")</f>
        <v>7</v>
      </c>
      <c r="Q10034">
        <f t="shared" si="181"/>
        <v>1</v>
      </c>
      <c r="R10034">
        <f t="shared" si="178"/>
        <v>0</v>
      </c>
    </row>
    <row r="10035" spans="1:18" x14ac:dyDescent="0.3">
      <c r="A10035" t="s">
        <v>603</v>
      </c>
      <c r="B10035" s="1">
        <v>38280</v>
      </c>
      <c r="C10035" t="s">
        <v>16</v>
      </c>
      <c r="D10035" t="s">
        <v>742</v>
      </c>
      <c r="E10035" t="s">
        <v>743</v>
      </c>
      <c r="G10035" s="6" t="s">
        <v>29</v>
      </c>
      <c r="H10035" t="s">
        <v>43</v>
      </c>
      <c r="I10035" t="s">
        <v>26</v>
      </c>
      <c r="J10035" t="s">
        <v>27</v>
      </c>
      <c r="K10035">
        <v>450</v>
      </c>
      <c r="L10035">
        <v>8.8000000000000007</v>
      </c>
      <c r="M10035" t="s">
        <v>480</v>
      </c>
      <c r="N10035">
        <v>8.8000000000000007</v>
      </c>
      <c r="O10035" t="s">
        <v>24</v>
      </c>
      <c r="P10035" cm="1">
        <f t="array" ref="P10035">IF(Q10035&gt;0,INDEX(Q10035:Q31759,MATCH(TRUE,INDEX(Q10035:Q31759="",,),0)-1),"")</f>
        <v>7</v>
      </c>
      <c r="Q10035">
        <f t="shared" si="181"/>
        <v>1</v>
      </c>
      <c r="R10035">
        <f t="shared" si="178"/>
        <v>0</v>
      </c>
    </row>
    <row r="10036" spans="1:18" x14ac:dyDescent="0.3">
      <c r="A10036" t="s">
        <v>603</v>
      </c>
      <c r="B10036" s="1">
        <v>38280</v>
      </c>
      <c r="C10036" t="s">
        <v>16</v>
      </c>
      <c r="D10036" t="s">
        <v>742</v>
      </c>
      <c r="E10036" t="s">
        <v>743</v>
      </c>
      <c r="G10036" t="s">
        <v>19</v>
      </c>
      <c r="H10036" t="s">
        <v>25</v>
      </c>
      <c r="I10036" t="s">
        <v>26</v>
      </c>
      <c r="J10036" t="s">
        <v>27</v>
      </c>
      <c r="K10036">
        <v>1537</v>
      </c>
      <c r="L10036">
        <v>25.5</v>
      </c>
      <c r="M10036" t="s">
        <v>177</v>
      </c>
      <c r="N10036">
        <v>66.38</v>
      </c>
      <c r="P10036" cm="1">
        <f t="array" ref="P10036">IF(Q10036&gt;0,INDEX(Q10036:Q31760,MATCH(TRUE,INDEX(Q10036:Q31760="",,),0)-1),"")</f>
        <v>7</v>
      </c>
      <c r="Q10036">
        <f t="shared" si="181"/>
        <v>2</v>
      </c>
      <c r="R10036">
        <f t="shared" ref="R10036:R10099" si="182">IF(P10036="","",0)</f>
        <v>0</v>
      </c>
    </row>
    <row r="10037" spans="1:18" x14ac:dyDescent="0.3">
      <c r="A10037" t="s">
        <v>603</v>
      </c>
      <c r="B10037" s="1">
        <v>38280</v>
      </c>
      <c r="C10037" t="s">
        <v>16</v>
      </c>
      <c r="D10037" t="s">
        <v>742</v>
      </c>
      <c r="E10037" t="s">
        <v>743</v>
      </c>
      <c r="G10037" s="6" t="s">
        <v>29</v>
      </c>
      <c r="H10037" t="s">
        <v>20</v>
      </c>
      <c r="I10037" t="s">
        <v>21</v>
      </c>
      <c r="J10037" t="s">
        <v>22</v>
      </c>
      <c r="K10037">
        <v>24.5</v>
      </c>
      <c r="L10037">
        <v>237</v>
      </c>
      <c r="M10037" t="s">
        <v>177</v>
      </c>
      <c r="N10037">
        <v>237</v>
      </c>
      <c r="P10037" cm="1">
        <f t="array" ref="P10037">IF(Q10037&gt;0,INDEX(Q10037:Q31761,MATCH(TRUE,INDEX(Q10037:Q31761="",,),0)-1),"")</f>
        <v>7</v>
      </c>
      <c r="Q10037">
        <f t="shared" si="181"/>
        <v>2</v>
      </c>
      <c r="R10037">
        <f t="shared" si="182"/>
        <v>0</v>
      </c>
    </row>
    <row r="10038" spans="1:18" x14ac:dyDescent="0.3">
      <c r="A10038" t="s">
        <v>603</v>
      </c>
      <c r="B10038" s="1">
        <v>38280</v>
      </c>
      <c r="C10038" t="s">
        <v>16</v>
      </c>
      <c r="D10038" t="s">
        <v>742</v>
      </c>
      <c r="E10038" t="s">
        <v>743</v>
      </c>
      <c r="G10038" s="6" t="s">
        <v>29</v>
      </c>
      <c r="H10038" t="s">
        <v>126</v>
      </c>
      <c r="I10038" t="s">
        <v>21</v>
      </c>
      <c r="J10038" t="s">
        <v>22</v>
      </c>
      <c r="K10038">
        <v>34.6</v>
      </c>
      <c r="L10038">
        <v>42</v>
      </c>
      <c r="M10038" t="s">
        <v>177</v>
      </c>
      <c r="N10038">
        <v>42</v>
      </c>
      <c r="P10038" cm="1">
        <f t="array" ref="P10038">IF(Q10038&gt;0,INDEX(Q10038:Q31762,MATCH(TRUE,INDEX(Q10038:Q31762="",,),0)-1),"")</f>
        <v>7</v>
      </c>
      <c r="Q10038">
        <f t="shared" si="181"/>
        <v>2</v>
      </c>
      <c r="R10038">
        <f t="shared" si="182"/>
        <v>0</v>
      </c>
    </row>
    <row r="10039" spans="1:18" x14ac:dyDescent="0.3">
      <c r="A10039" t="s">
        <v>603</v>
      </c>
      <c r="B10039" s="1">
        <v>38280</v>
      </c>
      <c r="C10039" t="s">
        <v>16</v>
      </c>
      <c r="D10039" t="s">
        <v>742</v>
      </c>
      <c r="E10039" t="s">
        <v>743</v>
      </c>
      <c r="G10039" s="6" t="s">
        <v>29</v>
      </c>
      <c r="H10039" t="s">
        <v>25</v>
      </c>
      <c r="I10039" t="s">
        <v>21</v>
      </c>
      <c r="J10039" t="s">
        <v>22</v>
      </c>
      <c r="K10039">
        <v>37.799999999999997</v>
      </c>
      <c r="L10039">
        <v>61</v>
      </c>
      <c r="M10039" t="s">
        <v>177</v>
      </c>
      <c r="N10039">
        <v>61</v>
      </c>
      <c r="P10039" cm="1">
        <f t="array" ref="P10039">IF(Q10039&gt;0,INDEX(Q10039:Q31763,MATCH(TRUE,INDEX(Q10039:Q31763="",,),0)-1),"")</f>
        <v>7</v>
      </c>
      <c r="Q10039">
        <f t="shared" si="181"/>
        <v>2</v>
      </c>
      <c r="R10039">
        <f t="shared" si="182"/>
        <v>0</v>
      </c>
    </row>
    <row r="10040" spans="1:18" x14ac:dyDescent="0.3">
      <c r="A10040" t="s">
        <v>603</v>
      </c>
      <c r="B10040" s="1">
        <v>38280</v>
      </c>
      <c r="C10040" t="s">
        <v>16</v>
      </c>
      <c r="D10040" t="s">
        <v>742</v>
      </c>
      <c r="E10040" t="s">
        <v>743</v>
      </c>
      <c r="G10040" s="6" t="s">
        <v>29</v>
      </c>
      <c r="H10040" t="s">
        <v>43</v>
      </c>
      <c r="I10040" t="s">
        <v>21</v>
      </c>
      <c r="J10040" t="s">
        <v>22</v>
      </c>
      <c r="K10040">
        <v>10.5</v>
      </c>
      <c r="L10040">
        <v>118</v>
      </c>
      <c r="M10040" t="s">
        <v>177</v>
      </c>
      <c r="N10040">
        <v>118</v>
      </c>
      <c r="P10040" cm="1">
        <f t="array" ref="P10040">IF(Q10040&gt;0,INDEX(Q10040:Q31764,MATCH(TRUE,INDEX(Q10040:Q31764="",,),0)-1),"")</f>
        <v>7</v>
      </c>
      <c r="Q10040">
        <f t="shared" si="181"/>
        <v>2</v>
      </c>
      <c r="R10040">
        <f t="shared" si="182"/>
        <v>0</v>
      </c>
    </row>
    <row r="10041" spans="1:18" x14ac:dyDescent="0.3">
      <c r="A10041" t="s">
        <v>603</v>
      </c>
      <c r="B10041" s="1">
        <v>38280</v>
      </c>
      <c r="C10041" t="s">
        <v>16</v>
      </c>
      <c r="D10041" t="s">
        <v>742</v>
      </c>
      <c r="E10041" t="s">
        <v>743</v>
      </c>
      <c r="G10041" s="6" t="s">
        <v>29</v>
      </c>
      <c r="H10041" t="s">
        <v>30</v>
      </c>
      <c r="I10041" t="s">
        <v>26</v>
      </c>
      <c r="J10041" t="s">
        <v>27</v>
      </c>
      <c r="K10041">
        <v>314</v>
      </c>
      <c r="L10041">
        <v>8.9</v>
      </c>
      <c r="M10041" t="s">
        <v>177</v>
      </c>
      <c r="N10041">
        <v>8.9</v>
      </c>
      <c r="P10041" cm="1">
        <f t="array" ref="P10041">IF(Q10041&gt;0,INDEX(Q10041:Q31765,MATCH(TRUE,INDEX(Q10041:Q31765="",,),0)-1),"")</f>
        <v>7</v>
      </c>
      <c r="Q10041">
        <f t="shared" si="181"/>
        <v>2</v>
      </c>
      <c r="R10041">
        <f t="shared" si="182"/>
        <v>0</v>
      </c>
    </row>
    <row r="10042" spans="1:18" x14ac:dyDescent="0.3">
      <c r="A10042" t="s">
        <v>603</v>
      </c>
      <c r="B10042" s="1">
        <v>38280</v>
      </c>
      <c r="C10042" t="s">
        <v>16</v>
      </c>
      <c r="D10042" t="s">
        <v>742</v>
      </c>
      <c r="E10042" t="s">
        <v>743</v>
      </c>
      <c r="G10042" s="6" t="s">
        <v>29</v>
      </c>
      <c r="H10042" t="s">
        <v>53</v>
      </c>
      <c r="I10042" t="s">
        <v>26</v>
      </c>
      <c r="J10042" t="s">
        <v>27</v>
      </c>
      <c r="K10042">
        <v>111</v>
      </c>
      <c r="L10042">
        <v>18</v>
      </c>
      <c r="M10042" t="s">
        <v>177</v>
      </c>
      <c r="N10042">
        <v>18</v>
      </c>
      <c r="P10042" cm="1">
        <f t="array" ref="P10042">IF(Q10042&gt;0,INDEX(Q10042:Q31766,MATCH(TRUE,INDEX(Q10042:Q31766="",,),0)-1),"")</f>
        <v>7</v>
      </c>
      <c r="Q10042">
        <f t="shared" si="181"/>
        <v>2</v>
      </c>
      <c r="R10042">
        <f t="shared" si="182"/>
        <v>0</v>
      </c>
    </row>
    <row r="10043" spans="1:18" x14ac:dyDescent="0.3">
      <c r="A10043" t="s">
        <v>603</v>
      </c>
      <c r="B10043" s="1">
        <v>38280</v>
      </c>
      <c r="C10043" t="s">
        <v>16</v>
      </c>
      <c r="D10043" t="s">
        <v>742</v>
      </c>
      <c r="E10043" t="s">
        <v>743</v>
      </c>
      <c r="G10043" s="6" t="s">
        <v>29</v>
      </c>
      <c r="H10043" t="s">
        <v>41</v>
      </c>
      <c r="I10043" t="s">
        <v>26</v>
      </c>
      <c r="J10043" t="s">
        <v>27</v>
      </c>
      <c r="K10043">
        <v>24</v>
      </c>
      <c r="L10043">
        <v>29.7</v>
      </c>
      <c r="M10043" t="s">
        <v>177</v>
      </c>
      <c r="N10043">
        <v>29.7</v>
      </c>
      <c r="P10043" cm="1">
        <f t="array" ref="P10043">IF(Q10043&gt;0,INDEX(Q10043:Q31767,MATCH(TRUE,INDEX(Q10043:Q31767="",,),0)-1),"")</f>
        <v>7</v>
      </c>
      <c r="Q10043">
        <f t="shared" si="181"/>
        <v>2</v>
      </c>
      <c r="R10043">
        <f t="shared" si="182"/>
        <v>0</v>
      </c>
    </row>
    <row r="10044" spans="1:18" x14ac:dyDescent="0.3">
      <c r="A10044" t="s">
        <v>603</v>
      </c>
      <c r="B10044" s="1">
        <v>38280</v>
      </c>
      <c r="C10044" t="s">
        <v>16</v>
      </c>
      <c r="D10044" t="s">
        <v>742</v>
      </c>
      <c r="E10044" t="s">
        <v>743</v>
      </c>
      <c r="G10044" s="6" t="s">
        <v>29</v>
      </c>
      <c r="H10044" t="s">
        <v>43</v>
      </c>
      <c r="I10044" t="s">
        <v>26</v>
      </c>
      <c r="J10044" t="s">
        <v>27</v>
      </c>
      <c r="K10044">
        <v>450</v>
      </c>
      <c r="L10044">
        <v>8.8000000000000007</v>
      </c>
      <c r="M10044" t="s">
        <v>177</v>
      </c>
      <c r="N10044">
        <v>8.8000000000000007</v>
      </c>
      <c r="P10044" cm="1">
        <f t="array" ref="P10044">IF(Q10044&gt;0,INDEX(Q10044:Q31768,MATCH(TRUE,INDEX(Q10044:Q31768="",,),0)-1),"")</f>
        <v>7</v>
      </c>
      <c r="Q10044">
        <f t="shared" si="181"/>
        <v>2</v>
      </c>
      <c r="R10044">
        <f t="shared" si="182"/>
        <v>0</v>
      </c>
    </row>
    <row r="10045" spans="1:18" x14ac:dyDescent="0.3">
      <c r="A10045" t="s">
        <v>603</v>
      </c>
      <c r="B10045" s="1">
        <v>38280</v>
      </c>
      <c r="C10045" t="s">
        <v>16</v>
      </c>
      <c r="D10045" t="s">
        <v>742</v>
      </c>
      <c r="E10045" t="s">
        <v>743</v>
      </c>
      <c r="G10045" t="s">
        <v>19</v>
      </c>
      <c r="H10045" t="s">
        <v>25</v>
      </c>
      <c r="I10045" t="s">
        <v>26</v>
      </c>
      <c r="J10045" t="s">
        <v>27</v>
      </c>
      <c r="K10045">
        <v>1537</v>
      </c>
      <c r="L10045">
        <v>25.5</v>
      </c>
      <c r="M10045" t="s">
        <v>59</v>
      </c>
      <c r="N10045">
        <v>65.25</v>
      </c>
      <c r="P10045" cm="1">
        <f t="array" ref="P10045">IF(Q10045&gt;0,INDEX(Q10045:Q31769,MATCH(TRUE,INDEX(Q10045:Q31769="",,),0)-1),"")</f>
        <v>7</v>
      </c>
      <c r="Q10045">
        <f t="shared" si="181"/>
        <v>3</v>
      </c>
      <c r="R10045">
        <f t="shared" si="182"/>
        <v>0</v>
      </c>
    </row>
    <row r="10046" spans="1:18" x14ac:dyDescent="0.3">
      <c r="A10046" t="s">
        <v>603</v>
      </c>
      <c r="B10046" s="1">
        <v>38280</v>
      </c>
      <c r="C10046" t="s">
        <v>16</v>
      </c>
      <c r="D10046" t="s">
        <v>742</v>
      </c>
      <c r="E10046" t="s">
        <v>743</v>
      </c>
      <c r="G10046" s="6" t="s">
        <v>29</v>
      </c>
      <c r="H10046" t="s">
        <v>20</v>
      </c>
      <c r="I10046" t="s">
        <v>21</v>
      </c>
      <c r="J10046" t="s">
        <v>22</v>
      </c>
      <c r="K10046">
        <v>24.5</v>
      </c>
      <c r="L10046">
        <v>237</v>
      </c>
      <c r="M10046" t="s">
        <v>59</v>
      </c>
      <c r="N10046">
        <v>237</v>
      </c>
      <c r="P10046" cm="1">
        <f t="array" ref="P10046">IF(Q10046&gt;0,INDEX(Q10046:Q31770,MATCH(TRUE,INDEX(Q10046:Q31770="",,),0)-1),"")</f>
        <v>7</v>
      </c>
      <c r="Q10046">
        <f t="shared" si="181"/>
        <v>3</v>
      </c>
      <c r="R10046">
        <f t="shared" si="182"/>
        <v>0</v>
      </c>
    </row>
    <row r="10047" spans="1:18" x14ac:dyDescent="0.3">
      <c r="A10047" t="s">
        <v>603</v>
      </c>
      <c r="B10047" s="1">
        <v>38280</v>
      </c>
      <c r="C10047" t="s">
        <v>16</v>
      </c>
      <c r="D10047" t="s">
        <v>742</v>
      </c>
      <c r="E10047" t="s">
        <v>743</v>
      </c>
      <c r="G10047" s="6" t="s">
        <v>29</v>
      </c>
      <c r="H10047" t="s">
        <v>126</v>
      </c>
      <c r="I10047" t="s">
        <v>21</v>
      </c>
      <c r="J10047" t="s">
        <v>22</v>
      </c>
      <c r="K10047">
        <v>34.6</v>
      </c>
      <c r="L10047">
        <v>42</v>
      </c>
      <c r="M10047" t="s">
        <v>59</v>
      </c>
      <c r="N10047">
        <v>42</v>
      </c>
      <c r="P10047" cm="1">
        <f t="array" ref="P10047">IF(Q10047&gt;0,INDEX(Q10047:Q31771,MATCH(TRUE,INDEX(Q10047:Q31771="",,),0)-1),"")</f>
        <v>7</v>
      </c>
      <c r="Q10047">
        <f t="shared" si="181"/>
        <v>3</v>
      </c>
      <c r="R10047">
        <f t="shared" si="182"/>
        <v>0</v>
      </c>
    </row>
    <row r="10048" spans="1:18" x14ac:dyDescent="0.3">
      <c r="A10048" t="s">
        <v>603</v>
      </c>
      <c r="B10048" s="1">
        <v>38280</v>
      </c>
      <c r="C10048" t="s">
        <v>16</v>
      </c>
      <c r="D10048" t="s">
        <v>742</v>
      </c>
      <c r="E10048" t="s">
        <v>743</v>
      </c>
      <c r="G10048" s="6" t="s">
        <v>29</v>
      </c>
      <c r="H10048" t="s">
        <v>25</v>
      </c>
      <c r="I10048" t="s">
        <v>21</v>
      </c>
      <c r="J10048" t="s">
        <v>22</v>
      </c>
      <c r="K10048">
        <v>37.799999999999997</v>
      </c>
      <c r="L10048">
        <v>61</v>
      </c>
      <c r="M10048" t="s">
        <v>59</v>
      </c>
      <c r="N10048">
        <v>61</v>
      </c>
      <c r="P10048" cm="1">
        <f t="array" ref="P10048">IF(Q10048&gt;0,INDEX(Q10048:Q31772,MATCH(TRUE,INDEX(Q10048:Q31772="",,),0)-1),"")</f>
        <v>7</v>
      </c>
      <c r="Q10048">
        <f t="shared" si="181"/>
        <v>3</v>
      </c>
      <c r="R10048">
        <f t="shared" si="182"/>
        <v>0</v>
      </c>
    </row>
    <row r="10049" spans="1:18" x14ac:dyDescent="0.3">
      <c r="A10049" t="s">
        <v>603</v>
      </c>
      <c r="B10049" s="1">
        <v>38280</v>
      </c>
      <c r="C10049" t="s">
        <v>16</v>
      </c>
      <c r="D10049" t="s">
        <v>742</v>
      </c>
      <c r="E10049" t="s">
        <v>743</v>
      </c>
      <c r="G10049" s="6" t="s">
        <v>29</v>
      </c>
      <c r="H10049" t="s">
        <v>43</v>
      </c>
      <c r="I10049" t="s">
        <v>21</v>
      </c>
      <c r="J10049" t="s">
        <v>22</v>
      </c>
      <c r="K10049">
        <v>10.5</v>
      </c>
      <c r="L10049">
        <v>118</v>
      </c>
      <c r="M10049" t="s">
        <v>59</v>
      </c>
      <c r="N10049">
        <v>118</v>
      </c>
      <c r="P10049" cm="1">
        <f t="array" ref="P10049">IF(Q10049&gt;0,INDEX(Q10049:Q31773,MATCH(TRUE,INDEX(Q10049:Q31773="",,),0)-1),"")</f>
        <v>7</v>
      </c>
      <c r="Q10049">
        <f t="shared" si="181"/>
        <v>3</v>
      </c>
      <c r="R10049">
        <f t="shared" si="182"/>
        <v>0</v>
      </c>
    </row>
    <row r="10050" spans="1:18" x14ac:dyDescent="0.3">
      <c r="A10050" t="s">
        <v>603</v>
      </c>
      <c r="B10050" s="1">
        <v>38280</v>
      </c>
      <c r="C10050" t="s">
        <v>16</v>
      </c>
      <c r="D10050" t="s">
        <v>742</v>
      </c>
      <c r="E10050" t="s">
        <v>743</v>
      </c>
      <c r="G10050" s="6" t="s">
        <v>29</v>
      </c>
      <c r="H10050" t="s">
        <v>30</v>
      </c>
      <c r="I10050" t="s">
        <v>26</v>
      </c>
      <c r="J10050" t="s">
        <v>27</v>
      </c>
      <c r="K10050">
        <v>314</v>
      </c>
      <c r="L10050">
        <v>8.9</v>
      </c>
      <c r="M10050" t="s">
        <v>59</v>
      </c>
      <c r="N10050">
        <v>8.9</v>
      </c>
      <c r="P10050" cm="1">
        <f t="array" ref="P10050">IF(Q10050&gt;0,INDEX(Q10050:Q31774,MATCH(TRUE,INDEX(Q10050:Q31774="",,),0)-1),"")</f>
        <v>7</v>
      </c>
      <c r="Q10050">
        <f t="shared" si="181"/>
        <v>3</v>
      </c>
      <c r="R10050">
        <f t="shared" si="182"/>
        <v>0</v>
      </c>
    </row>
    <row r="10051" spans="1:18" x14ac:dyDescent="0.3">
      <c r="A10051" t="s">
        <v>603</v>
      </c>
      <c r="B10051" s="1">
        <v>38280</v>
      </c>
      <c r="C10051" t="s">
        <v>16</v>
      </c>
      <c r="D10051" t="s">
        <v>742</v>
      </c>
      <c r="E10051" t="s">
        <v>743</v>
      </c>
      <c r="G10051" s="6" t="s">
        <v>29</v>
      </c>
      <c r="H10051" t="s">
        <v>53</v>
      </c>
      <c r="I10051" t="s">
        <v>26</v>
      </c>
      <c r="J10051" t="s">
        <v>27</v>
      </c>
      <c r="K10051">
        <v>111</v>
      </c>
      <c r="L10051">
        <v>18</v>
      </c>
      <c r="M10051" t="s">
        <v>59</v>
      </c>
      <c r="N10051">
        <v>18</v>
      </c>
      <c r="P10051" cm="1">
        <f t="array" ref="P10051">IF(Q10051&gt;0,INDEX(Q10051:Q31775,MATCH(TRUE,INDEX(Q10051:Q31775="",,),0)-1),"")</f>
        <v>7</v>
      </c>
      <c r="Q10051">
        <f t="shared" si="181"/>
        <v>3</v>
      </c>
      <c r="R10051">
        <f t="shared" si="182"/>
        <v>0</v>
      </c>
    </row>
    <row r="10052" spans="1:18" x14ac:dyDescent="0.3">
      <c r="A10052" t="s">
        <v>603</v>
      </c>
      <c r="B10052" s="1">
        <v>38280</v>
      </c>
      <c r="C10052" t="s">
        <v>16</v>
      </c>
      <c r="D10052" t="s">
        <v>742</v>
      </c>
      <c r="E10052" t="s">
        <v>743</v>
      </c>
      <c r="G10052" s="6" t="s">
        <v>29</v>
      </c>
      <c r="H10052" t="s">
        <v>41</v>
      </c>
      <c r="I10052" t="s">
        <v>26</v>
      </c>
      <c r="J10052" t="s">
        <v>27</v>
      </c>
      <c r="K10052">
        <v>24</v>
      </c>
      <c r="L10052">
        <v>29.7</v>
      </c>
      <c r="M10052" t="s">
        <v>59</v>
      </c>
      <c r="N10052">
        <v>29.7</v>
      </c>
      <c r="P10052" cm="1">
        <f t="array" ref="P10052">IF(Q10052&gt;0,INDEX(Q10052:Q31776,MATCH(TRUE,INDEX(Q10052:Q31776="",,),0)-1),"")</f>
        <v>7</v>
      </c>
      <c r="Q10052">
        <f t="shared" si="181"/>
        <v>3</v>
      </c>
      <c r="R10052">
        <f t="shared" si="182"/>
        <v>0</v>
      </c>
    </row>
    <row r="10053" spans="1:18" x14ac:dyDescent="0.3">
      <c r="A10053" t="s">
        <v>603</v>
      </c>
      <c r="B10053" s="1">
        <v>38280</v>
      </c>
      <c r="C10053" t="s">
        <v>16</v>
      </c>
      <c r="D10053" t="s">
        <v>742</v>
      </c>
      <c r="E10053" t="s">
        <v>743</v>
      </c>
      <c r="G10053" s="6" t="s">
        <v>29</v>
      </c>
      <c r="H10053" t="s">
        <v>43</v>
      </c>
      <c r="I10053" t="s">
        <v>26</v>
      </c>
      <c r="J10053" t="s">
        <v>27</v>
      </c>
      <c r="K10053">
        <v>450</v>
      </c>
      <c r="L10053">
        <v>8.8000000000000007</v>
      </c>
      <c r="M10053" t="s">
        <v>59</v>
      </c>
      <c r="N10053">
        <v>8.8000000000000007</v>
      </c>
      <c r="P10053" cm="1">
        <f t="array" ref="P10053">IF(Q10053&gt;0,INDEX(Q10053:Q31777,MATCH(TRUE,INDEX(Q10053:Q31777="",,),0)-1),"")</f>
        <v>7</v>
      </c>
      <c r="Q10053">
        <f t="shared" si="181"/>
        <v>3</v>
      </c>
      <c r="R10053">
        <f t="shared" si="182"/>
        <v>0</v>
      </c>
    </row>
    <row r="10054" spans="1:18" x14ac:dyDescent="0.3">
      <c r="A10054" t="s">
        <v>603</v>
      </c>
      <c r="B10054" s="1">
        <v>38280</v>
      </c>
      <c r="C10054" t="s">
        <v>16</v>
      </c>
      <c r="D10054" t="s">
        <v>742</v>
      </c>
      <c r="E10054" t="s">
        <v>743</v>
      </c>
      <c r="G10054" t="s">
        <v>19</v>
      </c>
      <c r="H10054" t="s">
        <v>25</v>
      </c>
      <c r="I10054" t="s">
        <v>26</v>
      </c>
      <c r="J10054" t="s">
        <v>27</v>
      </c>
      <c r="K10054">
        <v>1537</v>
      </c>
      <c r="L10054">
        <v>25.5</v>
      </c>
      <c r="M10054" t="s">
        <v>665</v>
      </c>
      <c r="N10054">
        <v>63.38</v>
      </c>
      <c r="P10054" cm="1">
        <f t="array" ref="P10054">IF(Q10054&gt;0,INDEX(Q10054:Q31778,MATCH(TRUE,INDEX(Q10054:Q31778="",,),0)-1),"")</f>
        <v>7</v>
      </c>
      <c r="Q10054">
        <f t="shared" si="181"/>
        <v>4</v>
      </c>
      <c r="R10054">
        <f t="shared" si="182"/>
        <v>0</v>
      </c>
    </row>
    <row r="10055" spans="1:18" x14ac:dyDescent="0.3">
      <c r="A10055" t="s">
        <v>603</v>
      </c>
      <c r="B10055" s="1">
        <v>38280</v>
      </c>
      <c r="C10055" t="s">
        <v>16</v>
      </c>
      <c r="D10055" t="s">
        <v>742</v>
      </c>
      <c r="E10055" t="s">
        <v>743</v>
      </c>
      <c r="G10055" s="6" t="s">
        <v>29</v>
      </c>
      <c r="H10055" t="s">
        <v>20</v>
      </c>
      <c r="I10055" t="s">
        <v>21</v>
      </c>
      <c r="J10055" t="s">
        <v>22</v>
      </c>
      <c r="K10055">
        <v>24.5</v>
      </c>
      <c r="L10055">
        <v>237</v>
      </c>
      <c r="M10055" t="s">
        <v>665</v>
      </c>
      <c r="N10055">
        <v>237</v>
      </c>
      <c r="P10055" cm="1">
        <f t="array" ref="P10055">IF(Q10055&gt;0,INDEX(Q10055:Q31779,MATCH(TRUE,INDEX(Q10055:Q31779="",,),0)-1),"")</f>
        <v>7</v>
      </c>
      <c r="Q10055">
        <f t="shared" si="181"/>
        <v>4</v>
      </c>
      <c r="R10055">
        <f t="shared" si="182"/>
        <v>0</v>
      </c>
    </row>
    <row r="10056" spans="1:18" x14ac:dyDescent="0.3">
      <c r="A10056" t="s">
        <v>603</v>
      </c>
      <c r="B10056" s="1">
        <v>38280</v>
      </c>
      <c r="C10056" t="s">
        <v>16</v>
      </c>
      <c r="D10056" t="s">
        <v>742</v>
      </c>
      <c r="E10056" t="s">
        <v>743</v>
      </c>
      <c r="G10056" s="6" t="s">
        <v>29</v>
      </c>
      <c r="H10056" t="s">
        <v>126</v>
      </c>
      <c r="I10056" t="s">
        <v>21</v>
      </c>
      <c r="J10056" t="s">
        <v>22</v>
      </c>
      <c r="K10056">
        <v>34.6</v>
      </c>
      <c r="L10056">
        <v>42</v>
      </c>
      <c r="M10056" t="s">
        <v>665</v>
      </c>
      <c r="N10056">
        <v>42</v>
      </c>
      <c r="P10056" cm="1">
        <f t="array" ref="P10056">IF(Q10056&gt;0,INDEX(Q10056:Q31780,MATCH(TRUE,INDEX(Q10056:Q31780="",,),0)-1),"")</f>
        <v>7</v>
      </c>
      <c r="Q10056">
        <f t="shared" si="181"/>
        <v>4</v>
      </c>
      <c r="R10056">
        <f t="shared" si="182"/>
        <v>0</v>
      </c>
    </row>
    <row r="10057" spans="1:18" x14ac:dyDescent="0.3">
      <c r="A10057" t="s">
        <v>603</v>
      </c>
      <c r="B10057" s="1">
        <v>38280</v>
      </c>
      <c r="C10057" t="s">
        <v>16</v>
      </c>
      <c r="D10057" t="s">
        <v>742</v>
      </c>
      <c r="E10057" t="s">
        <v>743</v>
      </c>
      <c r="G10057" s="6" t="s">
        <v>29</v>
      </c>
      <c r="H10057" t="s">
        <v>25</v>
      </c>
      <c r="I10057" t="s">
        <v>21</v>
      </c>
      <c r="J10057" t="s">
        <v>22</v>
      </c>
      <c r="K10057">
        <v>37.799999999999997</v>
      </c>
      <c r="L10057">
        <v>61</v>
      </c>
      <c r="M10057" t="s">
        <v>665</v>
      </c>
      <c r="N10057">
        <v>61</v>
      </c>
      <c r="P10057" cm="1">
        <f t="array" ref="P10057">IF(Q10057&gt;0,INDEX(Q10057:Q31781,MATCH(TRUE,INDEX(Q10057:Q31781="",,),0)-1),"")</f>
        <v>7</v>
      </c>
      <c r="Q10057">
        <f t="shared" si="181"/>
        <v>4</v>
      </c>
      <c r="R10057">
        <f t="shared" si="182"/>
        <v>0</v>
      </c>
    </row>
    <row r="10058" spans="1:18" x14ac:dyDescent="0.3">
      <c r="A10058" t="s">
        <v>603</v>
      </c>
      <c r="B10058" s="1">
        <v>38280</v>
      </c>
      <c r="C10058" t="s">
        <v>16</v>
      </c>
      <c r="D10058" t="s">
        <v>742</v>
      </c>
      <c r="E10058" t="s">
        <v>743</v>
      </c>
      <c r="G10058" s="6" t="s">
        <v>29</v>
      </c>
      <c r="H10058" t="s">
        <v>43</v>
      </c>
      <c r="I10058" t="s">
        <v>21</v>
      </c>
      <c r="J10058" t="s">
        <v>22</v>
      </c>
      <c r="K10058">
        <v>10.5</v>
      </c>
      <c r="L10058">
        <v>118</v>
      </c>
      <c r="M10058" t="s">
        <v>665</v>
      </c>
      <c r="N10058">
        <v>118</v>
      </c>
      <c r="P10058" cm="1">
        <f t="array" ref="P10058">IF(Q10058&gt;0,INDEX(Q10058:Q31782,MATCH(TRUE,INDEX(Q10058:Q31782="",,),0)-1),"")</f>
        <v>7</v>
      </c>
      <c r="Q10058">
        <f t="shared" si="181"/>
        <v>4</v>
      </c>
      <c r="R10058">
        <f t="shared" si="182"/>
        <v>0</v>
      </c>
    </row>
    <row r="10059" spans="1:18" x14ac:dyDescent="0.3">
      <c r="A10059" t="s">
        <v>603</v>
      </c>
      <c r="B10059" s="1">
        <v>38280</v>
      </c>
      <c r="C10059" t="s">
        <v>16</v>
      </c>
      <c r="D10059" t="s">
        <v>742</v>
      </c>
      <c r="E10059" t="s">
        <v>743</v>
      </c>
      <c r="G10059" s="6" t="s">
        <v>29</v>
      </c>
      <c r="H10059" t="s">
        <v>30</v>
      </c>
      <c r="I10059" t="s">
        <v>26</v>
      </c>
      <c r="J10059" t="s">
        <v>27</v>
      </c>
      <c r="K10059">
        <v>314</v>
      </c>
      <c r="L10059">
        <v>8.9</v>
      </c>
      <c r="M10059" t="s">
        <v>665</v>
      </c>
      <c r="N10059">
        <v>8.9</v>
      </c>
      <c r="P10059" cm="1">
        <f t="array" ref="P10059">IF(Q10059&gt;0,INDEX(Q10059:Q31783,MATCH(TRUE,INDEX(Q10059:Q31783="",,),0)-1),"")</f>
        <v>7</v>
      </c>
      <c r="Q10059">
        <f t="shared" si="181"/>
        <v>4</v>
      </c>
      <c r="R10059">
        <f t="shared" si="182"/>
        <v>0</v>
      </c>
    </row>
    <row r="10060" spans="1:18" x14ac:dyDescent="0.3">
      <c r="A10060" t="s">
        <v>603</v>
      </c>
      <c r="B10060" s="1">
        <v>38280</v>
      </c>
      <c r="C10060" t="s">
        <v>16</v>
      </c>
      <c r="D10060" t="s">
        <v>742</v>
      </c>
      <c r="E10060" t="s">
        <v>743</v>
      </c>
      <c r="G10060" s="6" t="s">
        <v>29</v>
      </c>
      <c r="H10060" t="s">
        <v>53</v>
      </c>
      <c r="I10060" t="s">
        <v>26</v>
      </c>
      <c r="J10060" t="s">
        <v>27</v>
      </c>
      <c r="K10060">
        <v>111</v>
      </c>
      <c r="L10060">
        <v>18</v>
      </c>
      <c r="M10060" t="s">
        <v>665</v>
      </c>
      <c r="N10060">
        <v>18</v>
      </c>
      <c r="P10060" cm="1">
        <f t="array" ref="P10060">IF(Q10060&gt;0,INDEX(Q10060:Q31784,MATCH(TRUE,INDEX(Q10060:Q31784="",,),0)-1),"")</f>
        <v>7</v>
      </c>
      <c r="Q10060">
        <f t="shared" si="181"/>
        <v>4</v>
      </c>
      <c r="R10060">
        <f t="shared" si="182"/>
        <v>0</v>
      </c>
    </row>
    <row r="10061" spans="1:18" x14ac:dyDescent="0.3">
      <c r="A10061" t="s">
        <v>603</v>
      </c>
      <c r="B10061" s="1">
        <v>38280</v>
      </c>
      <c r="C10061" t="s">
        <v>16</v>
      </c>
      <c r="D10061" t="s">
        <v>742</v>
      </c>
      <c r="E10061" t="s">
        <v>743</v>
      </c>
      <c r="G10061" s="6" t="s">
        <v>29</v>
      </c>
      <c r="H10061" t="s">
        <v>41</v>
      </c>
      <c r="I10061" t="s">
        <v>26</v>
      </c>
      <c r="J10061" t="s">
        <v>27</v>
      </c>
      <c r="K10061">
        <v>24</v>
      </c>
      <c r="L10061">
        <v>29.7</v>
      </c>
      <c r="M10061" t="s">
        <v>665</v>
      </c>
      <c r="N10061">
        <v>29.7</v>
      </c>
      <c r="P10061" cm="1">
        <f t="array" ref="P10061">IF(Q10061&gt;0,INDEX(Q10061:Q31785,MATCH(TRUE,INDEX(Q10061:Q31785="",,),0)-1),"")</f>
        <v>7</v>
      </c>
      <c r="Q10061">
        <f t="shared" si="181"/>
        <v>4</v>
      </c>
      <c r="R10061">
        <f t="shared" si="182"/>
        <v>0</v>
      </c>
    </row>
    <row r="10062" spans="1:18" x14ac:dyDescent="0.3">
      <c r="A10062" t="s">
        <v>603</v>
      </c>
      <c r="B10062" s="1">
        <v>38280</v>
      </c>
      <c r="C10062" t="s">
        <v>16</v>
      </c>
      <c r="D10062" t="s">
        <v>742</v>
      </c>
      <c r="E10062" t="s">
        <v>743</v>
      </c>
      <c r="G10062" s="6" t="s">
        <v>29</v>
      </c>
      <c r="H10062" t="s">
        <v>43</v>
      </c>
      <c r="I10062" t="s">
        <v>26</v>
      </c>
      <c r="J10062" t="s">
        <v>27</v>
      </c>
      <c r="K10062">
        <v>450</v>
      </c>
      <c r="L10062">
        <v>8.8000000000000007</v>
      </c>
      <c r="M10062" t="s">
        <v>665</v>
      </c>
      <c r="N10062">
        <v>8.8000000000000007</v>
      </c>
      <c r="P10062" cm="1">
        <f t="array" ref="P10062">IF(Q10062&gt;0,INDEX(Q10062:Q31786,MATCH(TRUE,INDEX(Q10062:Q31786="",,),0)-1),"")</f>
        <v>7</v>
      </c>
      <c r="Q10062">
        <f t="shared" si="181"/>
        <v>4</v>
      </c>
      <c r="R10062">
        <f t="shared" si="182"/>
        <v>0</v>
      </c>
    </row>
    <row r="10063" spans="1:18" x14ac:dyDescent="0.3">
      <c r="A10063" t="s">
        <v>603</v>
      </c>
      <c r="B10063" s="1">
        <v>38280</v>
      </c>
      <c r="C10063" t="s">
        <v>16</v>
      </c>
      <c r="D10063" t="s">
        <v>742</v>
      </c>
      <c r="E10063" t="s">
        <v>743</v>
      </c>
      <c r="G10063" t="s">
        <v>19</v>
      </c>
      <c r="H10063" t="s">
        <v>25</v>
      </c>
      <c r="I10063" t="s">
        <v>26</v>
      </c>
      <c r="J10063" t="s">
        <v>27</v>
      </c>
      <c r="K10063">
        <v>1537</v>
      </c>
      <c r="L10063">
        <v>25.5</v>
      </c>
      <c r="M10063" t="s">
        <v>518</v>
      </c>
      <c r="N10063">
        <v>52.8</v>
      </c>
      <c r="P10063" cm="1">
        <f t="array" ref="P10063">IF(Q10063&gt;0,INDEX(Q10063:Q31787,MATCH(TRUE,INDEX(Q10063:Q31787="",,),0)-1),"")</f>
        <v>7</v>
      </c>
      <c r="Q10063">
        <f t="shared" si="181"/>
        <v>5</v>
      </c>
      <c r="R10063">
        <f t="shared" si="182"/>
        <v>0</v>
      </c>
    </row>
    <row r="10064" spans="1:18" x14ac:dyDescent="0.3">
      <c r="A10064" t="s">
        <v>603</v>
      </c>
      <c r="B10064" s="1">
        <v>38280</v>
      </c>
      <c r="C10064" t="s">
        <v>16</v>
      </c>
      <c r="D10064" t="s">
        <v>742</v>
      </c>
      <c r="E10064" t="s">
        <v>743</v>
      </c>
      <c r="G10064" s="6" t="s">
        <v>29</v>
      </c>
      <c r="H10064" t="s">
        <v>20</v>
      </c>
      <c r="I10064" t="s">
        <v>21</v>
      </c>
      <c r="J10064" t="s">
        <v>22</v>
      </c>
      <c r="K10064">
        <v>24.5</v>
      </c>
      <c r="L10064">
        <v>237</v>
      </c>
      <c r="M10064" t="s">
        <v>518</v>
      </c>
      <c r="N10064">
        <v>237</v>
      </c>
      <c r="P10064" cm="1">
        <f t="array" ref="P10064">IF(Q10064&gt;0,INDEX(Q10064:Q31788,MATCH(TRUE,INDEX(Q10064:Q31788="",,),0)-1),"")</f>
        <v>7</v>
      </c>
      <c r="Q10064">
        <f t="shared" si="181"/>
        <v>5</v>
      </c>
      <c r="R10064">
        <f t="shared" si="182"/>
        <v>0</v>
      </c>
    </row>
    <row r="10065" spans="1:18" x14ac:dyDescent="0.3">
      <c r="A10065" t="s">
        <v>603</v>
      </c>
      <c r="B10065" s="1">
        <v>38280</v>
      </c>
      <c r="C10065" t="s">
        <v>16</v>
      </c>
      <c r="D10065" t="s">
        <v>742</v>
      </c>
      <c r="E10065" t="s">
        <v>743</v>
      </c>
      <c r="G10065" s="6" t="s">
        <v>29</v>
      </c>
      <c r="H10065" t="s">
        <v>126</v>
      </c>
      <c r="I10065" t="s">
        <v>21</v>
      </c>
      <c r="J10065" t="s">
        <v>22</v>
      </c>
      <c r="K10065">
        <v>34.6</v>
      </c>
      <c r="L10065">
        <v>42</v>
      </c>
      <c r="M10065" t="s">
        <v>518</v>
      </c>
      <c r="N10065">
        <v>42</v>
      </c>
      <c r="P10065" cm="1">
        <f t="array" ref="P10065">IF(Q10065&gt;0,INDEX(Q10065:Q31789,MATCH(TRUE,INDEX(Q10065:Q31789="",,),0)-1),"")</f>
        <v>7</v>
      </c>
      <c r="Q10065">
        <f t="shared" si="181"/>
        <v>5</v>
      </c>
      <c r="R10065">
        <f t="shared" si="182"/>
        <v>0</v>
      </c>
    </row>
    <row r="10066" spans="1:18" x14ac:dyDescent="0.3">
      <c r="A10066" t="s">
        <v>603</v>
      </c>
      <c r="B10066" s="1">
        <v>38280</v>
      </c>
      <c r="C10066" t="s">
        <v>16</v>
      </c>
      <c r="D10066" t="s">
        <v>742</v>
      </c>
      <c r="E10066" t="s">
        <v>743</v>
      </c>
      <c r="G10066" s="6" t="s">
        <v>29</v>
      </c>
      <c r="H10066" t="s">
        <v>25</v>
      </c>
      <c r="I10066" t="s">
        <v>21</v>
      </c>
      <c r="J10066" t="s">
        <v>22</v>
      </c>
      <c r="K10066">
        <v>37.799999999999997</v>
      </c>
      <c r="L10066">
        <v>61</v>
      </c>
      <c r="M10066" t="s">
        <v>518</v>
      </c>
      <c r="N10066">
        <v>61</v>
      </c>
      <c r="P10066" cm="1">
        <f t="array" ref="P10066">IF(Q10066&gt;0,INDEX(Q10066:Q31790,MATCH(TRUE,INDEX(Q10066:Q31790="",,),0)-1),"")</f>
        <v>7</v>
      </c>
      <c r="Q10066">
        <f t="shared" si="181"/>
        <v>5</v>
      </c>
      <c r="R10066">
        <f t="shared" si="182"/>
        <v>0</v>
      </c>
    </row>
    <row r="10067" spans="1:18" x14ac:dyDescent="0.3">
      <c r="A10067" t="s">
        <v>603</v>
      </c>
      <c r="B10067" s="1">
        <v>38280</v>
      </c>
      <c r="C10067" t="s">
        <v>16</v>
      </c>
      <c r="D10067" t="s">
        <v>742</v>
      </c>
      <c r="E10067" t="s">
        <v>743</v>
      </c>
      <c r="G10067" s="6" t="s">
        <v>29</v>
      </c>
      <c r="H10067" t="s">
        <v>43</v>
      </c>
      <c r="I10067" t="s">
        <v>21</v>
      </c>
      <c r="J10067" t="s">
        <v>22</v>
      </c>
      <c r="K10067">
        <v>10.5</v>
      </c>
      <c r="L10067">
        <v>118</v>
      </c>
      <c r="M10067" t="s">
        <v>518</v>
      </c>
      <c r="N10067">
        <v>118</v>
      </c>
      <c r="P10067" cm="1">
        <f t="array" ref="P10067">IF(Q10067&gt;0,INDEX(Q10067:Q31791,MATCH(TRUE,INDEX(Q10067:Q31791="",,),0)-1),"")</f>
        <v>7</v>
      </c>
      <c r="Q10067">
        <f t="shared" si="181"/>
        <v>5</v>
      </c>
      <c r="R10067">
        <f t="shared" si="182"/>
        <v>0</v>
      </c>
    </row>
    <row r="10068" spans="1:18" x14ac:dyDescent="0.3">
      <c r="A10068" t="s">
        <v>603</v>
      </c>
      <c r="B10068" s="1">
        <v>38280</v>
      </c>
      <c r="C10068" t="s">
        <v>16</v>
      </c>
      <c r="D10068" t="s">
        <v>742</v>
      </c>
      <c r="E10068" t="s">
        <v>743</v>
      </c>
      <c r="G10068" s="6" t="s">
        <v>29</v>
      </c>
      <c r="H10068" t="s">
        <v>30</v>
      </c>
      <c r="I10068" t="s">
        <v>26</v>
      </c>
      <c r="J10068" t="s">
        <v>27</v>
      </c>
      <c r="K10068">
        <v>314</v>
      </c>
      <c r="L10068">
        <v>8.9</v>
      </c>
      <c r="M10068" t="s">
        <v>518</v>
      </c>
      <c r="N10068">
        <v>8.9</v>
      </c>
      <c r="P10068" cm="1">
        <f t="array" ref="P10068">IF(Q10068&gt;0,INDEX(Q10068:Q31792,MATCH(TRUE,INDEX(Q10068:Q31792="",,),0)-1),"")</f>
        <v>7</v>
      </c>
      <c r="Q10068">
        <f t="shared" si="181"/>
        <v>5</v>
      </c>
      <c r="R10068">
        <f t="shared" si="182"/>
        <v>0</v>
      </c>
    </row>
    <row r="10069" spans="1:18" x14ac:dyDescent="0.3">
      <c r="A10069" t="s">
        <v>603</v>
      </c>
      <c r="B10069" s="1">
        <v>38280</v>
      </c>
      <c r="C10069" t="s">
        <v>16</v>
      </c>
      <c r="D10069" t="s">
        <v>742</v>
      </c>
      <c r="E10069" t="s">
        <v>743</v>
      </c>
      <c r="G10069" s="6" t="s">
        <v>29</v>
      </c>
      <c r="H10069" t="s">
        <v>53</v>
      </c>
      <c r="I10069" t="s">
        <v>26</v>
      </c>
      <c r="J10069" t="s">
        <v>27</v>
      </c>
      <c r="K10069">
        <v>111</v>
      </c>
      <c r="L10069">
        <v>18</v>
      </c>
      <c r="M10069" t="s">
        <v>518</v>
      </c>
      <c r="N10069">
        <v>18</v>
      </c>
      <c r="P10069" cm="1">
        <f t="array" ref="P10069">IF(Q10069&gt;0,INDEX(Q10069:Q31793,MATCH(TRUE,INDEX(Q10069:Q31793="",,),0)-1),"")</f>
        <v>7</v>
      </c>
      <c r="Q10069">
        <f t="shared" si="181"/>
        <v>5</v>
      </c>
      <c r="R10069">
        <f t="shared" si="182"/>
        <v>0</v>
      </c>
    </row>
    <row r="10070" spans="1:18" x14ac:dyDescent="0.3">
      <c r="A10070" t="s">
        <v>603</v>
      </c>
      <c r="B10070" s="1">
        <v>38280</v>
      </c>
      <c r="C10070" t="s">
        <v>16</v>
      </c>
      <c r="D10070" t="s">
        <v>742</v>
      </c>
      <c r="E10070" t="s">
        <v>743</v>
      </c>
      <c r="G10070" s="6" t="s">
        <v>29</v>
      </c>
      <c r="H10070" t="s">
        <v>41</v>
      </c>
      <c r="I10070" t="s">
        <v>26</v>
      </c>
      <c r="J10070" t="s">
        <v>27</v>
      </c>
      <c r="K10070">
        <v>24</v>
      </c>
      <c r="L10070">
        <v>29.7</v>
      </c>
      <c r="M10070" t="s">
        <v>518</v>
      </c>
      <c r="N10070">
        <v>29.7</v>
      </c>
      <c r="P10070" cm="1">
        <f t="array" ref="P10070">IF(Q10070&gt;0,INDEX(Q10070:Q31794,MATCH(TRUE,INDEX(Q10070:Q31794="",,),0)-1),"")</f>
        <v>7</v>
      </c>
      <c r="Q10070">
        <f t="shared" si="181"/>
        <v>5</v>
      </c>
      <c r="R10070">
        <f t="shared" si="182"/>
        <v>0</v>
      </c>
    </row>
    <row r="10071" spans="1:18" x14ac:dyDescent="0.3">
      <c r="A10071" t="s">
        <v>603</v>
      </c>
      <c r="B10071" s="1">
        <v>38280</v>
      </c>
      <c r="C10071" t="s">
        <v>16</v>
      </c>
      <c r="D10071" t="s">
        <v>742</v>
      </c>
      <c r="E10071" t="s">
        <v>743</v>
      </c>
      <c r="G10071" s="6" t="s">
        <v>29</v>
      </c>
      <c r="H10071" t="s">
        <v>43</v>
      </c>
      <c r="I10071" t="s">
        <v>26</v>
      </c>
      <c r="J10071" t="s">
        <v>27</v>
      </c>
      <c r="K10071">
        <v>450</v>
      </c>
      <c r="L10071">
        <v>8.8000000000000007</v>
      </c>
      <c r="M10071" t="s">
        <v>518</v>
      </c>
      <c r="N10071">
        <v>8.8000000000000007</v>
      </c>
      <c r="P10071" cm="1">
        <f t="array" ref="P10071">IF(Q10071&gt;0,INDEX(Q10071:Q31795,MATCH(TRUE,INDEX(Q10071:Q31795="",,),0)-1),"")</f>
        <v>7</v>
      </c>
      <c r="Q10071">
        <f t="shared" si="181"/>
        <v>5</v>
      </c>
      <c r="R10071">
        <f t="shared" si="182"/>
        <v>0</v>
      </c>
    </row>
    <row r="10072" spans="1:18" x14ac:dyDescent="0.3">
      <c r="A10072" t="s">
        <v>603</v>
      </c>
      <c r="B10072" s="1">
        <v>38280</v>
      </c>
      <c r="C10072" t="s">
        <v>16</v>
      </c>
      <c r="D10072" t="s">
        <v>742</v>
      </c>
      <c r="E10072" t="s">
        <v>743</v>
      </c>
      <c r="G10072" t="s">
        <v>19</v>
      </c>
      <c r="H10072" t="s">
        <v>25</v>
      </c>
      <c r="I10072" t="s">
        <v>26</v>
      </c>
      <c r="J10072" t="s">
        <v>27</v>
      </c>
      <c r="K10072">
        <v>1537</v>
      </c>
      <c r="L10072">
        <v>25.5</v>
      </c>
      <c r="M10072" t="s">
        <v>44</v>
      </c>
      <c r="N10072">
        <v>49.01</v>
      </c>
      <c r="P10072" cm="1">
        <f t="array" ref="P10072">IF(Q10072&gt;0,INDEX(Q10072:Q31796,MATCH(TRUE,INDEX(Q10072:Q31796="",,),0)-1),"")</f>
        <v>7</v>
      </c>
      <c r="Q10072">
        <f t="shared" si="181"/>
        <v>6</v>
      </c>
      <c r="R10072">
        <f t="shared" si="182"/>
        <v>0</v>
      </c>
    </row>
    <row r="10073" spans="1:18" x14ac:dyDescent="0.3">
      <c r="A10073" t="s">
        <v>603</v>
      </c>
      <c r="B10073" s="1">
        <v>38280</v>
      </c>
      <c r="C10073" t="s">
        <v>16</v>
      </c>
      <c r="D10073" t="s">
        <v>742</v>
      </c>
      <c r="E10073" t="s">
        <v>743</v>
      </c>
      <c r="G10073" s="6" t="s">
        <v>29</v>
      </c>
      <c r="H10073" t="s">
        <v>20</v>
      </c>
      <c r="I10073" t="s">
        <v>21</v>
      </c>
      <c r="J10073" t="s">
        <v>22</v>
      </c>
      <c r="K10073">
        <v>24.5</v>
      </c>
      <c r="L10073">
        <v>237</v>
      </c>
      <c r="M10073" t="s">
        <v>44</v>
      </c>
      <c r="N10073">
        <v>237</v>
      </c>
      <c r="P10073" cm="1">
        <f t="array" ref="P10073">IF(Q10073&gt;0,INDEX(Q10073:Q31797,MATCH(TRUE,INDEX(Q10073:Q31797="",,),0)-1),"")</f>
        <v>7</v>
      </c>
      <c r="Q10073">
        <f t="shared" si="181"/>
        <v>6</v>
      </c>
      <c r="R10073">
        <f t="shared" si="182"/>
        <v>0</v>
      </c>
    </row>
    <row r="10074" spans="1:18" x14ac:dyDescent="0.3">
      <c r="A10074" t="s">
        <v>603</v>
      </c>
      <c r="B10074" s="1">
        <v>38280</v>
      </c>
      <c r="C10074" t="s">
        <v>16</v>
      </c>
      <c r="D10074" t="s">
        <v>742</v>
      </c>
      <c r="E10074" t="s">
        <v>743</v>
      </c>
      <c r="G10074" s="6" t="s">
        <v>29</v>
      </c>
      <c r="H10074" t="s">
        <v>126</v>
      </c>
      <c r="I10074" t="s">
        <v>21</v>
      </c>
      <c r="J10074" t="s">
        <v>22</v>
      </c>
      <c r="K10074">
        <v>34.6</v>
      </c>
      <c r="L10074">
        <v>42</v>
      </c>
      <c r="M10074" t="s">
        <v>44</v>
      </c>
      <c r="N10074">
        <v>42</v>
      </c>
      <c r="P10074" cm="1">
        <f t="array" ref="P10074">IF(Q10074&gt;0,INDEX(Q10074:Q31798,MATCH(TRUE,INDEX(Q10074:Q31798="",,),0)-1),"")</f>
        <v>7</v>
      </c>
      <c r="Q10074">
        <f t="shared" si="181"/>
        <v>6</v>
      </c>
      <c r="R10074">
        <f t="shared" si="182"/>
        <v>0</v>
      </c>
    </row>
    <row r="10075" spans="1:18" x14ac:dyDescent="0.3">
      <c r="A10075" t="s">
        <v>603</v>
      </c>
      <c r="B10075" s="1">
        <v>38280</v>
      </c>
      <c r="C10075" t="s">
        <v>16</v>
      </c>
      <c r="D10075" t="s">
        <v>742</v>
      </c>
      <c r="E10075" t="s">
        <v>743</v>
      </c>
      <c r="G10075" s="6" t="s">
        <v>29</v>
      </c>
      <c r="H10075" t="s">
        <v>25</v>
      </c>
      <c r="I10075" t="s">
        <v>21</v>
      </c>
      <c r="J10075" t="s">
        <v>22</v>
      </c>
      <c r="K10075">
        <v>37.799999999999997</v>
      </c>
      <c r="L10075">
        <v>61</v>
      </c>
      <c r="M10075" t="s">
        <v>44</v>
      </c>
      <c r="N10075">
        <v>61</v>
      </c>
      <c r="P10075" cm="1">
        <f t="array" ref="P10075">IF(Q10075&gt;0,INDEX(Q10075:Q31799,MATCH(TRUE,INDEX(Q10075:Q31799="",,),0)-1),"")</f>
        <v>7</v>
      </c>
      <c r="Q10075">
        <f t="shared" si="181"/>
        <v>6</v>
      </c>
      <c r="R10075">
        <f t="shared" si="182"/>
        <v>0</v>
      </c>
    </row>
    <row r="10076" spans="1:18" x14ac:dyDescent="0.3">
      <c r="A10076" t="s">
        <v>603</v>
      </c>
      <c r="B10076" s="1">
        <v>38280</v>
      </c>
      <c r="C10076" t="s">
        <v>16</v>
      </c>
      <c r="D10076" t="s">
        <v>742</v>
      </c>
      <c r="E10076" t="s">
        <v>743</v>
      </c>
      <c r="G10076" s="6" t="s">
        <v>29</v>
      </c>
      <c r="H10076" t="s">
        <v>43</v>
      </c>
      <c r="I10076" t="s">
        <v>21</v>
      </c>
      <c r="J10076" t="s">
        <v>22</v>
      </c>
      <c r="K10076">
        <v>10.5</v>
      </c>
      <c r="L10076">
        <v>118</v>
      </c>
      <c r="M10076" t="s">
        <v>44</v>
      </c>
      <c r="N10076">
        <v>118</v>
      </c>
      <c r="P10076" cm="1">
        <f t="array" ref="P10076">IF(Q10076&gt;0,INDEX(Q10076:Q31800,MATCH(TRUE,INDEX(Q10076:Q31800="",,),0)-1),"")</f>
        <v>7</v>
      </c>
      <c r="Q10076">
        <f t="shared" si="181"/>
        <v>6</v>
      </c>
      <c r="R10076">
        <f t="shared" si="182"/>
        <v>0</v>
      </c>
    </row>
    <row r="10077" spans="1:18" x14ac:dyDescent="0.3">
      <c r="A10077" t="s">
        <v>603</v>
      </c>
      <c r="B10077" s="1">
        <v>38280</v>
      </c>
      <c r="C10077" t="s">
        <v>16</v>
      </c>
      <c r="D10077" t="s">
        <v>742</v>
      </c>
      <c r="E10077" t="s">
        <v>743</v>
      </c>
      <c r="G10077" s="6" t="s">
        <v>29</v>
      </c>
      <c r="H10077" t="s">
        <v>30</v>
      </c>
      <c r="I10077" t="s">
        <v>26</v>
      </c>
      <c r="J10077" t="s">
        <v>27</v>
      </c>
      <c r="K10077">
        <v>314</v>
      </c>
      <c r="L10077">
        <v>8.9</v>
      </c>
      <c r="M10077" t="s">
        <v>44</v>
      </c>
      <c r="N10077">
        <v>8.9</v>
      </c>
      <c r="P10077" cm="1">
        <f t="array" ref="P10077">IF(Q10077&gt;0,INDEX(Q10077:Q31801,MATCH(TRUE,INDEX(Q10077:Q31801="",,),0)-1),"")</f>
        <v>7</v>
      </c>
      <c r="Q10077">
        <f t="shared" si="181"/>
        <v>6</v>
      </c>
      <c r="R10077">
        <f t="shared" si="182"/>
        <v>0</v>
      </c>
    </row>
    <row r="10078" spans="1:18" x14ac:dyDescent="0.3">
      <c r="A10078" t="s">
        <v>603</v>
      </c>
      <c r="B10078" s="1">
        <v>38280</v>
      </c>
      <c r="C10078" t="s">
        <v>16</v>
      </c>
      <c r="D10078" t="s">
        <v>742</v>
      </c>
      <c r="E10078" t="s">
        <v>743</v>
      </c>
      <c r="G10078" s="6" t="s">
        <v>29</v>
      </c>
      <c r="H10078" t="s">
        <v>53</v>
      </c>
      <c r="I10078" t="s">
        <v>26</v>
      </c>
      <c r="J10078" t="s">
        <v>27</v>
      </c>
      <c r="K10078">
        <v>111</v>
      </c>
      <c r="L10078">
        <v>18</v>
      </c>
      <c r="M10078" t="s">
        <v>44</v>
      </c>
      <c r="N10078">
        <v>18</v>
      </c>
      <c r="P10078" cm="1">
        <f t="array" ref="P10078">IF(Q10078&gt;0,INDEX(Q10078:Q31802,MATCH(TRUE,INDEX(Q10078:Q31802="",,),0)-1),"")</f>
        <v>7</v>
      </c>
      <c r="Q10078">
        <f t="shared" si="181"/>
        <v>6</v>
      </c>
      <c r="R10078">
        <f t="shared" si="182"/>
        <v>0</v>
      </c>
    </row>
    <row r="10079" spans="1:18" x14ac:dyDescent="0.3">
      <c r="A10079" t="s">
        <v>603</v>
      </c>
      <c r="B10079" s="1">
        <v>38280</v>
      </c>
      <c r="C10079" t="s">
        <v>16</v>
      </c>
      <c r="D10079" t="s">
        <v>742</v>
      </c>
      <c r="E10079" t="s">
        <v>743</v>
      </c>
      <c r="G10079" s="6" t="s">
        <v>29</v>
      </c>
      <c r="H10079" t="s">
        <v>41</v>
      </c>
      <c r="I10079" t="s">
        <v>26</v>
      </c>
      <c r="J10079" t="s">
        <v>27</v>
      </c>
      <c r="K10079">
        <v>24</v>
      </c>
      <c r="L10079">
        <v>29.7</v>
      </c>
      <c r="M10079" t="s">
        <v>44</v>
      </c>
      <c r="N10079">
        <v>29.7</v>
      </c>
      <c r="P10079" cm="1">
        <f t="array" ref="P10079">IF(Q10079&gt;0,INDEX(Q10079:Q31803,MATCH(TRUE,INDEX(Q10079:Q31803="",,),0)-1),"")</f>
        <v>7</v>
      </c>
      <c r="Q10079">
        <f t="shared" si="181"/>
        <v>6</v>
      </c>
      <c r="R10079">
        <f t="shared" si="182"/>
        <v>0</v>
      </c>
    </row>
    <row r="10080" spans="1:18" x14ac:dyDescent="0.3">
      <c r="A10080" t="s">
        <v>603</v>
      </c>
      <c r="B10080" s="1">
        <v>38280</v>
      </c>
      <c r="C10080" t="s">
        <v>16</v>
      </c>
      <c r="D10080" t="s">
        <v>742</v>
      </c>
      <c r="E10080" t="s">
        <v>743</v>
      </c>
      <c r="G10080" s="6" t="s">
        <v>29</v>
      </c>
      <c r="H10080" t="s">
        <v>43</v>
      </c>
      <c r="I10080" t="s">
        <v>26</v>
      </c>
      <c r="J10080" t="s">
        <v>27</v>
      </c>
      <c r="K10080">
        <v>450</v>
      </c>
      <c r="L10080">
        <v>8.8000000000000007</v>
      </c>
      <c r="M10080" t="s">
        <v>44</v>
      </c>
      <c r="N10080">
        <v>8.8000000000000007</v>
      </c>
      <c r="P10080" cm="1">
        <f t="array" ref="P10080">IF(Q10080&gt;0,INDEX(Q10080:Q31804,MATCH(TRUE,INDEX(Q10080:Q31804="",,),0)-1),"")</f>
        <v>7</v>
      </c>
      <c r="Q10080">
        <f t="shared" si="181"/>
        <v>6</v>
      </c>
      <c r="R10080">
        <f t="shared" si="182"/>
        <v>0</v>
      </c>
    </row>
    <row r="10081" spans="1:18" x14ac:dyDescent="0.3">
      <c r="A10081" t="s">
        <v>603</v>
      </c>
      <c r="B10081" s="1">
        <v>38280</v>
      </c>
      <c r="C10081" t="s">
        <v>16</v>
      </c>
      <c r="D10081" t="s">
        <v>742</v>
      </c>
      <c r="E10081" t="s">
        <v>743</v>
      </c>
      <c r="G10081" t="s">
        <v>19</v>
      </c>
      <c r="H10081" t="s">
        <v>25</v>
      </c>
      <c r="I10081" t="s">
        <v>26</v>
      </c>
      <c r="J10081" t="s">
        <v>27</v>
      </c>
      <c r="K10081">
        <v>1537</v>
      </c>
      <c r="L10081">
        <v>25.5</v>
      </c>
      <c r="M10081" t="s">
        <v>31</v>
      </c>
      <c r="N10081">
        <v>46.07</v>
      </c>
      <c r="P10081" cm="1">
        <f t="array" ref="P10081">IF(Q10081&gt;0,INDEX(Q10081:Q31805,MATCH(TRUE,INDEX(Q10081:Q31805="",,),0)-1),"")</f>
        <v>7</v>
      </c>
      <c r="Q10081">
        <f t="shared" si="181"/>
        <v>7</v>
      </c>
      <c r="R10081">
        <f t="shared" si="182"/>
        <v>0</v>
      </c>
    </row>
    <row r="10082" spans="1:18" x14ac:dyDescent="0.3">
      <c r="A10082" t="s">
        <v>603</v>
      </c>
      <c r="B10082" s="1">
        <v>38280</v>
      </c>
      <c r="C10082" t="s">
        <v>16</v>
      </c>
      <c r="D10082" t="s">
        <v>742</v>
      </c>
      <c r="E10082" t="s">
        <v>743</v>
      </c>
      <c r="G10082" s="6" t="s">
        <v>29</v>
      </c>
      <c r="H10082" t="s">
        <v>20</v>
      </c>
      <c r="I10082" t="s">
        <v>21</v>
      </c>
      <c r="J10082" t="s">
        <v>22</v>
      </c>
      <c r="K10082">
        <v>24.5</v>
      </c>
      <c r="L10082">
        <v>237</v>
      </c>
      <c r="M10082" t="s">
        <v>31</v>
      </c>
      <c r="N10082">
        <v>237</v>
      </c>
      <c r="P10082" cm="1">
        <f t="array" ref="P10082">IF(Q10082&gt;0,INDEX(Q10082:Q31806,MATCH(TRUE,INDEX(Q10082:Q31806="",,),0)-1),"")</f>
        <v>7</v>
      </c>
      <c r="Q10082">
        <f t="shared" si="181"/>
        <v>7</v>
      </c>
      <c r="R10082">
        <f t="shared" si="182"/>
        <v>0</v>
      </c>
    </row>
    <row r="10083" spans="1:18" x14ac:dyDescent="0.3">
      <c r="A10083" t="s">
        <v>603</v>
      </c>
      <c r="B10083" s="1">
        <v>38280</v>
      </c>
      <c r="C10083" t="s">
        <v>16</v>
      </c>
      <c r="D10083" t="s">
        <v>742</v>
      </c>
      <c r="E10083" t="s">
        <v>743</v>
      </c>
      <c r="G10083" s="6" t="s">
        <v>29</v>
      </c>
      <c r="H10083" t="s">
        <v>126</v>
      </c>
      <c r="I10083" t="s">
        <v>21</v>
      </c>
      <c r="J10083" t="s">
        <v>22</v>
      </c>
      <c r="K10083">
        <v>34.6</v>
      </c>
      <c r="L10083">
        <v>42</v>
      </c>
      <c r="M10083" t="s">
        <v>31</v>
      </c>
      <c r="N10083">
        <v>42</v>
      </c>
      <c r="P10083" cm="1">
        <f t="array" ref="P10083">IF(Q10083&gt;0,INDEX(Q10083:Q31807,MATCH(TRUE,INDEX(Q10083:Q31807="",,),0)-1),"")</f>
        <v>7</v>
      </c>
      <c r="Q10083">
        <f t="shared" si="181"/>
        <v>7</v>
      </c>
      <c r="R10083">
        <f t="shared" si="182"/>
        <v>0</v>
      </c>
    </row>
    <row r="10084" spans="1:18" x14ac:dyDescent="0.3">
      <c r="A10084" t="s">
        <v>603</v>
      </c>
      <c r="B10084" s="1">
        <v>38280</v>
      </c>
      <c r="C10084" t="s">
        <v>16</v>
      </c>
      <c r="D10084" t="s">
        <v>742</v>
      </c>
      <c r="E10084" t="s">
        <v>743</v>
      </c>
      <c r="G10084" s="6" t="s">
        <v>29</v>
      </c>
      <c r="H10084" t="s">
        <v>25</v>
      </c>
      <c r="I10084" t="s">
        <v>21</v>
      </c>
      <c r="J10084" t="s">
        <v>22</v>
      </c>
      <c r="K10084">
        <v>37.799999999999997</v>
      </c>
      <c r="L10084">
        <v>61</v>
      </c>
      <c r="M10084" t="s">
        <v>31</v>
      </c>
      <c r="N10084">
        <v>61</v>
      </c>
      <c r="P10084" cm="1">
        <f t="array" ref="P10084">IF(Q10084&gt;0,INDEX(Q10084:Q31808,MATCH(TRUE,INDEX(Q10084:Q31808="",,),0)-1),"")</f>
        <v>7</v>
      </c>
      <c r="Q10084">
        <f t="shared" si="181"/>
        <v>7</v>
      </c>
      <c r="R10084">
        <f t="shared" si="182"/>
        <v>0</v>
      </c>
    </row>
    <row r="10085" spans="1:18" x14ac:dyDescent="0.3">
      <c r="A10085" t="s">
        <v>603</v>
      </c>
      <c r="B10085" s="1">
        <v>38280</v>
      </c>
      <c r="C10085" t="s">
        <v>16</v>
      </c>
      <c r="D10085" t="s">
        <v>742</v>
      </c>
      <c r="E10085" t="s">
        <v>743</v>
      </c>
      <c r="G10085" s="6" t="s">
        <v>29</v>
      </c>
      <c r="H10085" t="s">
        <v>43</v>
      </c>
      <c r="I10085" t="s">
        <v>21</v>
      </c>
      <c r="J10085" t="s">
        <v>22</v>
      </c>
      <c r="K10085">
        <v>10.5</v>
      </c>
      <c r="L10085">
        <v>118</v>
      </c>
      <c r="M10085" t="s">
        <v>31</v>
      </c>
      <c r="N10085">
        <v>118</v>
      </c>
      <c r="P10085" cm="1">
        <f t="array" ref="P10085">IF(Q10085&gt;0,INDEX(Q10085:Q31809,MATCH(TRUE,INDEX(Q10085:Q31809="",,),0)-1),"")</f>
        <v>7</v>
      </c>
      <c r="Q10085">
        <f t="shared" si="181"/>
        <v>7</v>
      </c>
      <c r="R10085">
        <f t="shared" si="182"/>
        <v>0</v>
      </c>
    </row>
    <row r="10086" spans="1:18" x14ac:dyDescent="0.3">
      <c r="A10086" t="s">
        <v>603</v>
      </c>
      <c r="B10086" s="1">
        <v>38280</v>
      </c>
      <c r="C10086" t="s">
        <v>16</v>
      </c>
      <c r="D10086" t="s">
        <v>742</v>
      </c>
      <c r="E10086" t="s">
        <v>743</v>
      </c>
      <c r="G10086" s="6" t="s">
        <v>29</v>
      </c>
      <c r="H10086" t="s">
        <v>30</v>
      </c>
      <c r="I10086" t="s">
        <v>26</v>
      </c>
      <c r="J10086" t="s">
        <v>27</v>
      </c>
      <c r="K10086">
        <v>314</v>
      </c>
      <c r="L10086">
        <v>8.9</v>
      </c>
      <c r="M10086" t="s">
        <v>31</v>
      </c>
      <c r="N10086">
        <v>8.9</v>
      </c>
      <c r="P10086" cm="1">
        <f t="array" ref="P10086">IF(Q10086&gt;0,INDEX(Q10086:Q31810,MATCH(TRUE,INDEX(Q10086:Q31810="",,),0)-1),"")</f>
        <v>7</v>
      </c>
      <c r="Q10086">
        <f t="shared" si="181"/>
        <v>7</v>
      </c>
      <c r="R10086">
        <f t="shared" si="182"/>
        <v>0</v>
      </c>
    </row>
    <row r="10087" spans="1:18" x14ac:dyDescent="0.3">
      <c r="A10087" t="s">
        <v>603</v>
      </c>
      <c r="B10087" s="1">
        <v>38280</v>
      </c>
      <c r="C10087" t="s">
        <v>16</v>
      </c>
      <c r="D10087" t="s">
        <v>742</v>
      </c>
      <c r="E10087" t="s">
        <v>743</v>
      </c>
      <c r="G10087" s="6" t="s">
        <v>29</v>
      </c>
      <c r="H10087" t="s">
        <v>53</v>
      </c>
      <c r="I10087" t="s">
        <v>26</v>
      </c>
      <c r="J10087" t="s">
        <v>27</v>
      </c>
      <c r="K10087">
        <v>111</v>
      </c>
      <c r="L10087">
        <v>18</v>
      </c>
      <c r="M10087" t="s">
        <v>31</v>
      </c>
      <c r="N10087">
        <v>18</v>
      </c>
      <c r="P10087" cm="1">
        <f t="array" ref="P10087">IF(Q10087&gt;0,INDEX(Q10087:Q31811,MATCH(TRUE,INDEX(Q10087:Q31811="",,),0)-1),"")</f>
        <v>7</v>
      </c>
      <c r="Q10087">
        <f t="shared" si="181"/>
        <v>7</v>
      </c>
      <c r="R10087">
        <f t="shared" si="182"/>
        <v>0</v>
      </c>
    </row>
    <row r="10088" spans="1:18" x14ac:dyDescent="0.3">
      <c r="A10088" t="s">
        <v>603</v>
      </c>
      <c r="B10088" s="1">
        <v>38280</v>
      </c>
      <c r="C10088" t="s">
        <v>16</v>
      </c>
      <c r="D10088" t="s">
        <v>742</v>
      </c>
      <c r="E10088" t="s">
        <v>743</v>
      </c>
      <c r="G10088" s="6" t="s">
        <v>29</v>
      </c>
      <c r="H10088" t="s">
        <v>41</v>
      </c>
      <c r="I10088" t="s">
        <v>26</v>
      </c>
      <c r="J10088" t="s">
        <v>27</v>
      </c>
      <c r="K10088">
        <v>24</v>
      </c>
      <c r="L10088">
        <v>29.7</v>
      </c>
      <c r="M10088" t="s">
        <v>31</v>
      </c>
      <c r="N10088">
        <v>29.7</v>
      </c>
      <c r="P10088" cm="1">
        <f t="array" ref="P10088">IF(Q10088&gt;0,INDEX(Q10088:Q31812,MATCH(TRUE,INDEX(Q10088:Q31812="",,),0)-1),"")</f>
        <v>7</v>
      </c>
      <c r="Q10088">
        <f t="shared" si="181"/>
        <v>7</v>
      </c>
      <c r="R10088">
        <f t="shared" si="182"/>
        <v>0</v>
      </c>
    </row>
    <row r="10089" spans="1:18" x14ac:dyDescent="0.3">
      <c r="A10089" t="s">
        <v>603</v>
      </c>
      <c r="B10089" s="1">
        <v>38280</v>
      </c>
      <c r="C10089" t="s">
        <v>16</v>
      </c>
      <c r="D10089" t="s">
        <v>742</v>
      </c>
      <c r="E10089" t="s">
        <v>743</v>
      </c>
      <c r="G10089" s="6" t="s">
        <v>29</v>
      </c>
      <c r="H10089" t="s">
        <v>43</v>
      </c>
      <c r="I10089" t="s">
        <v>26</v>
      </c>
      <c r="J10089" t="s">
        <v>27</v>
      </c>
      <c r="K10089">
        <v>450</v>
      </c>
      <c r="L10089">
        <v>8.8000000000000007</v>
      </c>
      <c r="M10089" t="s">
        <v>31</v>
      </c>
      <c r="N10089">
        <v>8.8000000000000007</v>
      </c>
      <c r="P10089" cm="1">
        <f t="array" ref="P10089">IF(Q10089&gt;0,INDEX(Q10089:Q31813,MATCH(TRUE,INDEX(Q10089:Q31813="",,),0)-1),"")</f>
        <v>7</v>
      </c>
      <c r="Q10089">
        <f t="shared" si="181"/>
        <v>7</v>
      </c>
      <c r="R10089">
        <f t="shared" si="182"/>
        <v>0</v>
      </c>
    </row>
    <row r="10090" spans="1:18" x14ac:dyDescent="0.3">
      <c r="P10090" t="str" cm="1">
        <f t="array" ref="P10090">IF(Q10090&gt;0,INDEX(Q10090:Q31814,MATCH(TRUE,INDEX(Q10090:Q31814="",,),0)-1),"")</f>
        <v/>
      </c>
      <c r="R10090" t="str">
        <f t="shared" si="182"/>
        <v/>
      </c>
    </row>
    <row r="10091" spans="1:18" x14ac:dyDescent="0.3">
      <c r="A10091" t="s">
        <v>603</v>
      </c>
      <c r="B10091" s="1">
        <v>38280</v>
      </c>
      <c r="C10091" t="s">
        <v>16</v>
      </c>
      <c r="D10091" t="s">
        <v>744</v>
      </c>
      <c r="E10091" t="s">
        <v>745</v>
      </c>
      <c r="G10091" t="s">
        <v>19</v>
      </c>
      <c r="H10091" t="s">
        <v>41</v>
      </c>
      <c r="I10091" t="s">
        <v>21</v>
      </c>
      <c r="J10091" t="s">
        <v>22</v>
      </c>
      <c r="K10091">
        <v>149.5</v>
      </c>
      <c r="L10091">
        <v>196</v>
      </c>
      <c r="M10091" t="s">
        <v>523</v>
      </c>
      <c r="N10091">
        <v>237</v>
      </c>
      <c r="O10091" t="s">
        <v>24</v>
      </c>
      <c r="P10091" cm="1">
        <f t="array" ref="P10091">IF(Q10091&gt;0,INDEX(Q10091:Q31815,MATCH(TRUE,INDEX(Q10091:Q31815="",,),0)-1),"")</f>
        <v>2</v>
      </c>
      <c r="Q10091">
        <f>INT((ROW()-10091)/6)+1</f>
        <v>1</v>
      </c>
      <c r="R10091">
        <f t="shared" si="182"/>
        <v>0</v>
      </c>
    </row>
    <row r="10092" spans="1:18" x14ac:dyDescent="0.3">
      <c r="A10092" t="s">
        <v>603</v>
      </c>
      <c r="B10092" s="1">
        <v>38280</v>
      </c>
      <c r="C10092" t="s">
        <v>16</v>
      </c>
      <c r="D10092" t="s">
        <v>744</v>
      </c>
      <c r="E10092" t="s">
        <v>745</v>
      </c>
      <c r="G10092" t="s">
        <v>19</v>
      </c>
      <c r="H10092" t="s">
        <v>41</v>
      </c>
      <c r="I10092" t="s">
        <v>26</v>
      </c>
      <c r="J10092" t="s">
        <v>27</v>
      </c>
      <c r="K10092">
        <v>192</v>
      </c>
      <c r="L10092">
        <v>32.1</v>
      </c>
      <c r="M10092" t="s">
        <v>523</v>
      </c>
      <c r="N10092">
        <v>32.1</v>
      </c>
      <c r="O10092" t="s">
        <v>24</v>
      </c>
      <c r="P10092" cm="1">
        <f t="array" ref="P10092">IF(Q10092&gt;0,INDEX(Q10092:Q31816,MATCH(TRUE,INDEX(Q10092:Q31816="",,),0)-1),"")</f>
        <v>2</v>
      </c>
      <c r="Q10092">
        <f t="shared" ref="Q10092:Q10102" si="183">INT((ROW()-10091)/6)+1</f>
        <v>1</v>
      </c>
      <c r="R10092">
        <f t="shared" si="182"/>
        <v>0</v>
      </c>
    </row>
    <row r="10093" spans="1:18" x14ac:dyDescent="0.3">
      <c r="A10093" t="s">
        <v>603</v>
      </c>
      <c r="B10093" s="1">
        <v>38280</v>
      </c>
      <c r="C10093" t="s">
        <v>16</v>
      </c>
      <c r="D10093" t="s">
        <v>744</v>
      </c>
      <c r="E10093" t="s">
        <v>745</v>
      </c>
      <c r="G10093" s="6" t="s">
        <v>29</v>
      </c>
      <c r="H10093" t="s">
        <v>30</v>
      </c>
      <c r="I10093" t="s">
        <v>21</v>
      </c>
      <c r="J10093" t="s">
        <v>22</v>
      </c>
      <c r="K10093">
        <v>26</v>
      </c>
      <c r="L10093">
        <v>89</v>
      </c>
      <c r="M10093" t="s">
        <v>523</v>
      </c>
      <c r="N10093">
        <v>89</v>
      </c>
      <c r="O10093" t="s">
        <v>24</v>
      </c>
      <c r="P10093" cm="1">
        <f t="array" ref="P10093">IF(Q10093&gt;0,INDEX(Q10093:Q31817,MATCH(TRUE,INDEX(Q10093:Q31817="",,),0)-1),"")</f>
        <v>2</v>
      </c>
      <c r="Q10093">
        <f t="shared" si="183"/>
        <v>1</v>
      </c>
      <c r="R10093">
        <f t="shared" si="182"/>
        <v>0</v>
      </c>
    </row>
    <row r="10094" spans="1:18" x14ac:dyDescent="0.3">
      <c r="A10094" t="s">
        <v>603</v>
      </c>
      <c r="B10094" s="1">
        <v>38280</v>
      </c>
      <c r="C10094" t="s">
        <v>16</v>
      </c>
      <c r="D10094" t="s">
        <v>744</v>
      </c>
      <c r="E10094" t="s">
        <v>745</v>
      </c>
      <c r="G10094" s="6" t="s">
        <v>29</v>
      </c>
      <c r="H10094" t="s">
        <v>30</v>
      </c>
      <c r="I10094" t="s">
        <v>26</v>
      </c>
      <c r="J10094" t="s">
        <v>27</v>
      </c>
      <c r="K10094">
        <v>61</v>
      </c>
      <c r="L10094">
        <v>9</v>
      </c>
      <c r="M10094" t="s">
        <v>523</v>
      </c>
      <c r="N10094">
        <v>9</v>
      </c>
      <c r="O10094" t="s">
        <v>24</v>
      </c>
      <c r="P10094" cm="1">
        <f t="array" ref="P10094">IF(Q10094&gt;0,INDEX(Q10094:Q31818,MATCH(TRUE,INDEX(Q10094:Q31818="",,),0)-1),"")</f>
        <v>2</v>
      </c>
      <c r="Q10094">
        <f t="shared" si="183"/>
        <v>1</v>
      </c>
      <c r="R10094">
        <f t="shared" si="182"/>
        <v>0</v>
      </c>
    </row>
    <row r="10095" spans="1:18" x14ac:dyDescent="0.3">
      <c r="A10095" t="s">
        <v>603</v>
      </c>
      <c r="B10095" s="1">
        <v>38280</v>
      </c>
      <c r="C10095" t="s">
        <v>16</v>
      </c>
      <c r="D10095" t="s">
        <v>744</v>
      </c>
      <c r="E10095" t="s">
        <v>745</v>
      </c>
      <c r="G10095" s="6" t="s">
        <v>29</v>
      </c>
      <c r="H10095" t="s">
        <v>53</v>
      </c>
      <c r="I10095" t="s">
        <v>26</v>
      </c>
      <c r="J10095" t="s">
        <v>27</v>
      </c>
      <c r="K10095">
        <v>60</v>
      </c>
      <c r="L10095">
        <v>14.6</v>
      </c>
      <c r="M10095" t="s">
        <v>523</v>
      </c>
      <c r="N10095">
        <v>14.6</v>
      </c>
      <c r="O10095" t="s">
        <v>24</v>
      </c>
      <c r="P10095" cm="1">
        <f t="array" ref="P10095">IF(Q10095&gt;0,INDEX(Q10095:Q31819,MATCH(TRUE,INDEX(Q10095:Q31819="",,),0)-1),"")</f>
        <v>2</v>
      </c>
      <c r="Q10095">
        <f t="shared" si="183"/>
        <v>1</v>
      </c>
      <c r="R10095">
        <f t="shared" si="182"/>
        <v>0</v>
      </c>
    </row>
    <row r="10096" spans="1:18" x14ac:dyDescent="0.3">
      <c r="A10096" t="s">
        <v>603</v>
      </c>
      <c r="B10096" s="1">
        <v>38280</v>
      </c>
      <c r="C10096" t="s">
        <v>16</v>
      </c>
      <c r="D10096" t="s">
        <v>744</v>
      </c>
      <c r="E10096" t="s">
        <v>745</v>
      </c>
      <c r="G10096" s="6" t="s">
        <v>29</v>
      </c>
      <c r="H10096" t="s">
        <v>69</v>
      </c>
      <c r="I10096" t="s">
        <v>26</v>
      </c>
      <c r="J10096" t="s">
        <v>27</v>
      </c>
      <c r="K10096">
        <v>13</v>
      </c>
      <c r="L10096">
        <v>8.6999999999999993</v>
      </c>
      <c r="M10096" t="s">
        <v>523</v>
      </c>
      <c r="N10096">
        <v>8.6999999999999993</v>
      </c>
      <c r="O10096" t="s">
        <v>24</v>
      </c>
      <c r="P10096" cm="1">
        <f t="array" ref="P10096">IF(Q10096&gt;0,INDEX(Q10096:Q31820,MATCH(TRUE,INDEX(Q10096:Q31820="",,),0)-1),"")</f>
        <v>2</v>
      </c>
      <c r="Q10096">
        <f t="shared" si="183"/>
        <v>1</v>
      </c>
      <c r="R10096">
        <f t="shared" si="182"/>
        <v>0</v>
      </c>
    </row>
    <row r="10097" spans="1:18" x14ac:dyDescent="0.3">
      <c r="A10097" t="s">
        <v>603</v>
      </c>
      <c r="B10097" s="1">
        <v>38280</v>
      </c>
      <c r="C10097" t="s">
        <v>16</v>
      </c>
      <c r="D10097" t="s">
        <v>744</v>
      </c>
      <c r="E10097" t="s">
        <v>745</v>
      </c>
      <c r="G10097" t="s">
        <v>19</v>
      </c>
      <c r="H10097" t="s">
        <v>41</v>
      </c>
      <c r="I10097" t="s">
        <v>21</v>
      </c>
      <c r="J10097" t="s">
        <v>22</v>
      </c>
      <c r="K10097">
        <v>149.5</v>
      </c>
      <c r="L10097">
        <v>196</v>
      </c>
      <c r="M10097" t="s">
        <v>45</v>
      </c>
      <c r="N10097">
        <v>196</v>
      </c>
      <c r="P10097" cm="1">
        <f t="array" ref="P10097">IF(Q10097&gt;0,INDEX(Q10097:Q31821,MATCH(TRUE,INDEX(Q10097:Q31821="",,),0)-1),"")</f>
        <v>2</v>
      </c>
      <c r="Q10097">
        <f t="shared" si="183"/>
        <v>2</v>
      </c>
      <c r="R10097">
        <f t="shared" si="182"/>
        <v>0</v>
      </c>
    </row>
    <row r="10098" spans="1:18" x14ac:dyDescent="0.3">
      <c r="A10098" t="s">
        <v>603</v>
      </c>
      <c r="B10098" s="1">
        <v>38280</v>
      </c>
      <c r="C10098" t="s">
        <v>16</v>
      </c>
      <c r="D10098" t="s">
        <v>744</v>
      </c>
      <c r="E10098" t="s">
        <v>745</v>
      </c>
      <c r="G10098" t="s">
        <v>19</v>
      </c>
      <c r="H10098" t="s">
        <v>41</v>
      </c>
      <c r="I10098" t="s">
        <v>26</v>
      </c>
      <c r="J10098" t="s">
        <v>27</v>
      </c>
      <c r="K10098">
        <v>192</v>
      </c>
      <c r="L10098">
        <v>32.1</v>
      </c>
      <c r="M10098" t="s">
        <v>45</v>
      </c>
      <c r="N10098">
        <v>45</v>
      </c>
      <c r="P10098" cm="1">
        <f t="array" ref="P10098">IF(Q10098&gt;0,INDEX(Q10098:Q31822,MATCH(TRUE,INDEX(Q10098:Q31822="",,),0)-1),"")</f>
        <v>2</v>
      </c>
      <c r="Q10098">
        <f t="shared" si="183"/>
        <v>2</v>
      </c>
      <c r="R10098">
        <f t="shared" si="182"/>
        <v>0</v>
      </c>
    </row>
    <row r="10099" spans="1:18" x14ac:dyDescent="0.3">
      <c r="A10099" t="s">
        <v>603</v>
      </c>
      <c r="B10099" s="1">
        <v>38280</v>
      </c>
      <c r="C10099" t="s">
        <v>16</v>
      </c>
      <c r="D10099" t="s">
        <v>744</v>
      </c>
      <c r="E10099" t="s">
        <v>745</v>
      </c>
      <c r="G10099" s="6" t="s">
        <v>29</v>
      </c>
      <c r="H10099" t="s">
        <v>30</v>
      </c>
      <c r="I10099" t="s">
        <v>21</v>
      </c>
      <c r="J10099" t="s">
        <v>22</v>
      </c>
      <c r="K10099">
        <v>26</v>
      </c>
      <c r="L10099">
        <v>89</v>
      </c>
      <c r="M10099" t="s">
        <v>45</v>
      </c>
      <c r="N10099">
        <v>89</v>
      </c>
      <c r="P10099" cm="1">
        <f t="array" ref="P10099">IF(Q10099&gt;0,INDEX(Q10099:Q31823,MATCH(TRUE,INDEX(Q10099:Q31823="",,),0)-1),"")</f>
        <v>2</v>
      </c>
      <c r="Q10099">
        <f t="shared" si="183"/>
        <v>2</v>
      </c>
      <c r="R10099">
        <f t="shared" si="182"/>
        <v>0</v>
      </c>
    </row>
    <row r="10100" spans="1:18" x14ac:dyDescent="0.3">
      <c r="A10100" t="s">
        <v>603</v>
      </c>
      <c r="B10100" s="1">
        <v>38280</v>
      </c>
      <c r="C10100" t="s">
        <v>16</v>
      </c>
      <c r="D10100" t="s">
        <v>744</v>
      </c>
      <c r="E10100" t="s">
        <v>745</v>
      </c>
      <c r="G10100" s="6" t="s">
        <v>29</v>
      </c>
      <c r="H10100" t="s">
        <v>30</v>
      </c>
      <c r="I10100" t="s">
        <v>26</v>
      </c>
      <c r="J10100" t="s">
        <v>27</v>
      </c>
      <c r="K10100">
        <v>61</v>
      </c>
      <c r="L10100">
        <v>9</v>
      </c>
      <c r="M10100" t="s">
        <v>45</v>
      </c>
      <c r="N10100">
        <v>9</v>
      </c>
      <c r="P10100" cm="1">
        <f t="array" ref="P10100">IF(Q10100&gt;0,INDEX(Q10100:Q31824,MATCH(TRUE,INDEX(Q10100:Q31824="",,),0)-1),"")</f>
        <v>2</v>
      </c>
      <c r="Q10100">
        <f t="shared" si="183"/>
        <v>2</v>
      </c>
      <c r="R10100">
        <f t="shared" ref="R10100:R10163" si="184">IF(P10100="","",0)</f>
        <v>0</v>
      </c>
    </row>
    <row r="10101" spans="1:18" x14ac:dyDescent="0.3">
      <c r="A10101" t="s">
        <v>603</v>
      </c>
      <c r="B10101" s="1">
        <v>38280</v>
      </c>
      <c r="C10101" t="s">
        <v>16</v>
      </c>
      <c r="D10101" t="s">
        <v>744</v>
      </c>
      <c r="E10101" t="s">
        <v>745</v>
      </c>
      <c r="G10101" s="6" t="s">
        <v>29</v>
      </c>
      <c r="H10101" t="s">
        <v>53</v>
      </c>
      <c r="I10101" t="s">
        <v>26</v>
      </c>
      <c r="J10101" t="s">
        <v>27</v>
      </c>
      <c r="K10101">
        <v>60</v>
      </c>
      <c r="L10101">
        <v>14.6</v>
      </c>
      <c r="M10101" t="s">
        <v>45</v>
      </c>
      <c r="N10101">
        <v>14.6</v>
      </c>
      <c r="P10101" cm="1">
        <f t="array" ref="P10101">IF(Q10101&gt;0,INDEX(Q10101:Q31825,MATCH(TRUE,INDEX(Q10101:Q31825="",,),0)-1),"")</f>
        <v>2</v>
      </c>
      <c r="Q10101">
        <f t="shared" si="183"/>
        <v>2</v>
      </c>
      <c r="R10101">
        <f t="shared" si="184"/>
        <v>0</v>
      </c>
    </row>
    <row r="10102" spans="1:18" x14ac:dyDescent="0.3">
      <c r="A10102" t="s">
        <v>603</v>
      </c>
      <c r="B10102" s="1">
        <v>38280</v>
      </c>
      <c r="C10102" t="s">
        <v>16</v>
      </c>
      <c r="D10102" t="s">
        <v>744</v>
      </c>
      <c r="E10102" t="s">
        <v>745</v>
      </c>
      <c r="G10102" s="6" t="s">
        <v>29</v>
      </c>
      <c r="H10102" t="s">
        <v>69</v>
      </c>
      <c r="I10102" t="s">
        <v>26</v>
      </c>
      <c r="J10102" t="s">
        <v>27</v>
      </c>
      <c r="K10102">
        <v>13</v>
      </c>
      <c r="L10102">
        <v>8.6999999999999993</v>
      </c>
      <c r="M10102" t="s">
        <v>45</v>
      </c>
      <c r="N10102">
        <v>8.6999999999999993</v>
      </c>
      <c r="P10102" cm="1">
        <f t="array" ref="P10102">IF(Q10102&gt;0,INDEX(Q10102:Q31826,MATCH(TRUE,INDEX(Q10102:Q31826="",,),0)-1),"")</f>
        <v>2</v>
      </c>
      <c r="Q10102">
        <f t="shared" si="183"/>
        <v>2</v>
      </c>
      <c r="R10102">
        <f t="shared" si="184"/>
        <v>0</v>
      </c>
    </row>
    <row r="10103" spans="1:18" x14ac:dyDescent="0.3">
      <c r="P10103" t="str" cm="1">
        <f t="array" ref="P10103">IF(Q10103&gt;0,INDEX(Q10103:Q31827,MATCH(TRUE,INDEX(Q10103:Q31827="",,),0)-1),"")</f>
        <v/>
      </c>
      <c r="R10103" t="str">
        <f t="shared" si="184"/>
        <v/>
      </c>
    </row>
    <row r="10104" spans="1:18" x14ac:dyDescent="0.3">
      <c r="A10104" t="s">
        <v>603</v>
      </c>
      <c r="B10104" s="1">
        <v>38280</v>
      </c>
      <c r="C10104" t="s">
        <v>16</v>
      </c>
      <c r="D10104" t="s">
        <v>746</v>
      </c>
      <c r="E10104" t="s">
        <v>747</v>
      </c>
      <c r="G10104" t="s">
        <v>19</v>
      </c>
      <c r="H10104" t="s">
        <v>28</v>
      </c>
      <c r="I10104" t="s">
        <v>21</v>
      </c>
      <c r="J10104" t="s">
        <v>22</v>
      </c>
      <c r="K10104">
        <v>21</v>
      </c>
      <c r="L10104">
        <v>73</v>
      </c>
      <c r="M10104" t="s">
        <v>518</v>
      </c>
      <c r="N10104">
        <v>352.5</v>
      </c>
      <c r="O10104" t="s">
        <v>24</v>
      </c>
      <c r="P10104" cm="1">
        <f t="array" ref="P10104">IF(Q10104&gt;0,INDEX(Q10104:Q31828,MATCH(TRUE,INDEX(Q10104:Q31828="",,),0)-1),"")</f>
        <v>5</v>
      </c>
      <c r="Q10104">
        <f>INT((ROW()-10104)/7)+1</f>
        <v>1</v>
      </c>
      <c r="R10104">
        <f t="shared" si="184"/>
        <v>0</v>
      </c>
    </row>
    <row r="10105" spans="1:18" x14ac:dyDescent="0.3">
      <c r="A10105" t="s">
        <v>603</v>
      </c>
      <c r="B10105" s="1">
        <v>38280</v>
      </c>
      <c r="C10105" t="s">
        <v>16</v>
      </c>
      <c r="D10105" t="s">
        <v>746</v>
      </c>
      <c r="E10105" t="s">
        <v>747</v>
      </c>
      <c r="G10105" t="s">
        <v>19</v>
      </c>
      <c r="H10105" t="s">
        <v>53</v>
      </c>
      <c r="I10105" t="s">
        <v>26</v>
      </c>
      <c r="J10105" t="s">
        <v>27</v>
      </c>
      <c r="K10105">
        <v>57</v>
      </c>
      <c r="L10105">
        <v>16.95</v>
      </c>
      <c r="M10105" t="s">
        <v>518</v>
      </c>
      <c r="N10105">
        <v>16.95</v>
      </c>
      <c r="O10105" t="s">
        <v>24</v>
      </c>
      <c r="P10105" cm="1">
        <f t="array" ref="P10105">IF(Q10105&gt;0,INDEX(Q10105:Q31829,MATCH(TRUE,INDEX(Q10105:Q31829="",,),0)-1),"")</f>
        <v>5</v>
      </c>
      <c r="Q10105">
        <f t="shared" ref="Q10105:Q10138" si="185">INT((ROW()-10104)/7)+1</f>
        <v>1</v>
      </c>
      <c r="R10105">
        <f t="shared" si="184"/>
        <v>0</v>
      </c>
    </row>
    <row r="10106" spans="1:18" x14ac:dyDescent="0.3">
      <c r="A10106" t="s">
        <v>603</v>
      </c>
      <c r="B10106" s="1">
        <v>38280</v>
      </c>
      <c r="C10106" t="s">
        <v>16</v>
      </c>
      <c r="D10106" t="s">
        <v>746</v>
      </c>
      <c r="E10106" t="s">
        <v>747</v>
      </c>
      <c r="G10106" t="s">
        <v>19</v>
      </c>
      <c r="H10106" t="s">
        <v>28</v>
      </c>
      <c r="I10106" t="s">
        <v>26</v>
      </c>
      <c r="J10106" t="s">
        <v>27</v>
      </c>
      <c r="K10106">
        <v>212</v>
      </c>
      <c r="L10106">
        <v>20.100000000000001</v>
      </c>
      <c r="M10106" t="s">
        <v>518</v>
      </c>
      <c r="N10106">
        <v>20.100000000000001</v>
      </c>
      <c r="O10106" t="s">
        <v>24</v>
      </c>
      <c r="P10106" cm="1">
        <f t="array" ref="P10106">IF(Q10106&gt;0,INDEX(Q10106:Q31830,MATCH(TRUE,INDEX(Q10106:Q31830="",,),0)-1),"")</f>
        <v>5</v>
      </c>
      <c r="Q10106">
        <f t="shared" si="185"/>
        <v>1</v>
      </c>
      <c r="R10106">
        <f t="shared" si="184"/>
        <v>0</v>
      </c>
    </row>
    <row r="10107" spans="1:18" x14ac:dyDescent="0.3">
      <c r="A10107" t="s">
        <v>603</v>
      </c>
      <c r="B10107" s="1">
        <v>38280</v>
      </c>
      <c r="C10107" t="s">
        <v>16</v>
      </c>
      <c r="D10107" t="s">
        <v>746</v>
      </c>
      <c r="E10107" t="s">
        <v>747</v>
      </c>
      <c r="G10107" s="6" t="s">
        <v>29</v>
      </c>
      <c r="H10107" t="s">
        <v>25</v>
      </c>
      <c r="I10107" t="s">
        <v>26</v>
      </c>
      <c r="J10107" t="s">
        <v>27</v>
      </c>
      <c r="K10107">
        <v>15</v>
      </c>
      <c r="L10107">
        <v>16.100000000000001</v>
      </c>
      <c r="M10107" t="s">
        <v>518</v>
      </c>
      <c r="N10107">
        <v>16.100000000000001</v>
      </c>
      <c r="O10107" t="s">
        <v>24</v>
      </c>
      <c r="P10107" cm="1">
        <f t="array" ref="P10107">IF(Q10107&gt;0,INDEX(Q10107:Q31831,MATCH(TRUE,INDEX(Q10107:Q31831="",,),0)-1),"")</f>
        <v>5</v>
      </c>
      <c r="Q10107">
        <f t="shared" si="185"/>
        <v>1</v>
      </c>
      <c r="R10107">
        <f t="shared" si="184"/>
        <v>0</v>
      </c>
    </row>
    <row r="10108" spans="1:18" x14ac:dyDescent="0.3">
      <c r="A10108" t="s">
        <v>603</v>
      </c>
      <c r="B10108" s="1">
        <v>38280</v>
      </c>
      <c r="C10108" t="s">
        <v>16</v>
      </c>
      <c r="D10108" t="s">
        <v>746</v>
      </c>
      <c r="E10108" t="s">
        <v>747</v>
      </c>
      <c r="G10108" s="6" t="s">
        <v>29</v>
      </c>
      <c r="H10108" t="s">
        <v>43</v>
      </c>
      <c r="I10108" t="s">
        <v>26</v>
      </c>
      <c r="J10108" t="s">
        <v>27</v>
      </c>
      <c r="K10108">
        <v>24</v>
      </c>
      <c r="L10108">
        <v>9.25</v>
      </c>
      <c r="M10108" t="s">
        <v>518</v>
      </c>
      <c r="N10108">
        <v>9.25</v>
      </c>
      <c r="O10108" t="s">
        <v>24</v>
      </c>
      <c r="P10108" cm="1">
        <f t="array" ref="P10108">IF(Q10108&gt;0,INDEX(Q10108:Q31832,MATCH(TRUE,INDEX(Q10108:Q31832="",,),0)-1),"")</f>
        <v>5</v>
      </c>
      <c r="Q10108">
        <f t="shared" si="185"/>
        <v>1</v>
      </c>
      <c r="R10108">
        <f t="shared" si="184"/>
        <v>0</v>
      </c>
    </row>
    <row r="10109" spans="1:18" x14ac:dyDescent="0.3">
      <c r="A10109" t="s">
        <v>603</v>
      </c>
      <c r="B10109" s="1">
        <v>38280</v>
      </c>
      <c r="C10109" t="s">
        <v>16</v>
      </c>
      <c r="D10109" t="s">
        <v>746</v>
      </c>
      <c r="E10109" t="s">
        <v>747</v>
      </c>
      <c r="G10109" s="6" t="s">
        <v>29</v>
      </c>
      <c r="H10109" t="s">
        <v>70</v>
      </c>
      <c r="I10109" t="s">
        <v>26</v>
      </c>
      <c r="J10109" t="s">
        <v>27</v>
      </c>
      <c r="K10109">
        <v>13</v>
      </c>
      <c r="L10109">
        <v>6.7</v>
      </c>
      <c r="M10109" t="s">
        <v>518</v>
      </c>
      <c r="N10109">
        <v>6.7</v>
      </c>
      <c r="O10109" t="s">
        <v>24</v>
      </c>
      <c r="P10109" cm="1">
        <f t="array" ref="P10109">IF(Q10109&gt;0,INDEX(Q10109:Q31833,MATCH(TRUE,INDEX(Q10109:Q31833="",,),0)-1),"")</f>
        <v>5</v>
      </c>
      <c r="Q10109">
        <f t="shared" si="185"/>
        <v>1</v>
      </c>
      <c r="R10109">
        <f t="shared" si="184"/>
        <v>0</v>
      </c>
    </row>
    <row r="10110" spans="1:18" x14ac:dyDescent="0.3">
      <c r="A10110" t="s">
        <v>603</v>
      </c>
      <c r="B10110" s="1">
        <v>38280</v>
      </c>
      <c r="C10110" t="s">
        <v>16</v>
      </c>
      <c r="D10110" t="s">
        <v>746</v>
      </c>
      <c r="E10110" t="s">
        <v>747</v>
      </c>
      <c r="G10110" s="6" t="s">
        <v>29</v>
      </c>
      <c r="H10110" t="s">
        <v>64</v>
      </c>
      <c r="I10110" t="s">
        <v>26</v>
      </c>
      <c r="J10110" t="s">
        <v>27</v>
      </c>
      <c r="K10110">
        <v>10</v>
      </c>
      <c r="L10110">
        <v>8.6</v>
      </c>
      <c r="M10110" t="s">
        <v>518</v>
      </c>
      <c r="N10110">
        <v>8.6</v>
      </c>
      <c r="O10110" t="s">
        <v>24</v>
      </c>
      <c r="P10110" cm="1">
        <f t="array" ref="P10110">IF(Q10110&gt;0,INDEX(Q10110:Q31834,MATCH(TRUE,INDEX(Q10110:Q31834="",,),0)-1),"")</f>
        <v>5</v>
      </c>
      <c r="Q10110">
        <f t="shared" si="185"/>
        <v>1</v>
      </c>
      <c r="R10110">
        <f t="shared" si="184"/>
        <v>0</v>
      </c>
    </row>
    <row r="10111" spans="1:18" x14ac:dyDescent="0.3">
      <c r="A10111" t="s">
        <v>603</v>
      </c>
      <c r="B10111" s="1">
        <v>38280</v>
      </c>
      <c r="C10111" t="s">
        <v>16</v>
      </c>
      <c r="D10111" t="s">
        <v>746</v>
      </c>
      <c r="E10111" t="s">
        <v>747</v>
      </c>
      <c r="G10111" t="s">
        <v>19</v>
      </c>
      <c r="H10111" t="s">
        <v>28</v>
      </c>
      <c r="I10111" t="s">
        <v>21</v>
      </c>
      <c r="J10111" t="s">
        <v>22</v>
      </c>
      <c r="K10111">
        <v>21</v>
      </c>
      <c r="L10111">
        <v>73</v>
      </c>
      <c r="M10111" t="s">
        <v>59</v>
      </c>
      <c r="N10111">
        <v>100</v>
      </c>
      <c r="P10111" cm="1">
        <f t="array" ref="P10111">IF(Q10111&gt;0,INDEX(Q10111:Q31835,MATCH(TRUE,INDEX(Q10111:Q31835="",,),0)-1),"")</f>
        <v>5</v>
      </c>
      <c r="Q10111">
        <f t="shared" si="185"/>
        <v>2</v>
      </c>
      <c r="R10111">
        <f t="shared" si="184"/>
        <v>0</v>
      </c>
    </row>
    <row r="10112" spans="1:18" x14ac:dyDescent="0.3">
      <c r="A10112" t="s">
        <v>603</v>
      </c>
      <c r="B10112" s="1">
        <v>38280</v>
      </c>
      <c r="C10112" t="s">
        <v>16</v>
      </c>
      <c r="D10112" t="s">
        <v>746</v>
      </c>
      <c r="E10112" t="s">
        <v>747</v>
      </c>
      <c r="G10112" t="s">
        <v>19</v>
      </c>
      <c r="H10112" t="s">
        <v>53</v>
      </c>
      <c r="I10112" t="s">
        <v>26</v>
      </c>
      <c r="J10112" t="s">
        <v>27</v>
      </c>
      <c r="K10112">
        <v>57</v>
      </c>
      <c r="L10112">
        <v>16.95</v>
      </c>
      <c r="M10112" t="s">
        <v>59</v>
      </c>
      <c r="N10112">
        <v>17</v>
      </c>
      <c r="P10112" cm="1">
        <f t="array" ref="P10112">IF(Q10112&gt;0,INDEX(Q10112:Q31836,MATCH(TRUE,INDEX(Q10112:Q31836="",,),0)-1),"")</f>
        <v>5</v>
      </c>
      <c r="Q10112">
        <f t="shared" si="185"/>
        <v>2</v>
      </c>
      <c r="R10112">
        <f t="shared" si="184"/>
        <v>0</v>
      </c>
    </row>
    <row r="10113" spans="1:18" x14ac:dyDescent="0.3">
      <c r="A10113" t="s">
        <v>603</v>
      </c>
      <c r="B10113" s="1">
        <v>38280</v>
      </c>
      <c r="C10113" t="s">
        <v>16</v>
      </c>
      <c r="D10113" t="s">
        <v>746</v>
      </c>
      <c r="E10113" t="s">
        <v>747</v>
      </c>
      <c r="G10113" t="s">
        <v>19</v>
      </c>
      <c r="H10113" t="s">
        <v>28</v>
      </c>
      <c r="I10113" t="s">
        <v>26</v>
      </c>
      <c r="J10113" t="s">
        <v>27</v>
      </c>
      <c r="K10113">
        <v>212</v>
      </c>
      <c r="L10113">
        <v>20.100000000000001</v>
      </c>
      <c r="M10113" t="s">
        <v>59</v>
      </c>
      <c r="N10113">
        <v>40</v>
      </c>
      <c r="P10113" cm="1">
        <f t="array" ref="P10113">IF(Q10113&gt;0,INDEX(Q10113:Q31837,MATCH(TRUE,INDEX(Q10113:Q31837="",,),0)-1),"")</f>
        <v>5</v>
      </c>
      <c r="Q10113">
        <f t="shared" si="185"/>
        <v>2</v>
      </c>
      <c r="R10113">
        <f t="shared" si="184"/>
        <v>0</v>
      </c>
    </row>
    <row r="10114" spans="1:18" x14ac:dyDescent="0.3">
      <c r="A10114" t="s">
        <v>603</v>
      </c>
      <c r="B10114" s="1">
        <v>38280</v>
      </c>
      <c r="C10114" t="s">
        <v>16</v>
      </c>
      <c r="D10114" t="s">
        <v>746</v>
      </c>
      <c r="E10114" t="s">
        <v>747</v>
      </c>
      <c r="G10114" s="6" t="s">
        <v>29</v>
      </c>
      <c r="H10114" t="s">
        <v>25</v>
      </c>
      <c r="I10114" t="s">
        <v>26</v>
      </c>
      <c r="J10114" t="s">
        <v>27</v>
      </c>
      <c r="K10114">
        <v>15</v>
      </c>
      <c r="L10114">
        <v>16.100000000000001</v>
      </c>
      <c r="M10114" t="s">
        <v>59</v>
      </c>
      <c r="N10114">
        <v>16.100000000000001</v>
      </c>
      <c r="P10114" cm="1">
        <f t="array" ref="P10114">IF(Q10114&gt;0,INDEX(Q10114:Q31838,MATCH(TRUE,INDEX(Q10114:Q31838="",,),0)-1),"")</f>
        <v>5</v>
      </c>
      <c r="Q10114">
        <f t="shared" si="185"/>
        <v>2</v>
      </c>
      <c r="R10114">
        <f t="shared" si="184"/>
        <v>0</v>
      </c>
    </row>
    <row r="10115" spans="1:18" x14ac:dyDescent="0.3">
      <c r="A10115" t="s">
        <v>603</v>
      </c>
      <c r="B10115" s="1">
        <v>38280</v>
      </c>
      <c r="C10115" t="s">
        <v>16</v>
      </c>
      <c r="D10115" t="s">
        <v>746</v>
      </c>
      <c r="E10115" t="s">
        <v>747</v>
      </c>
      <c r="G10115" s="6" t="s">
        <v>29</v>
      </c>
      <c r="H10115" t="s">
        <v>43</v>
      </c>
      <c r="I10115" t="s">
        <v>26</v>
      </c>
      <c r="J10115" t="s">
        <v>27</v>
      </c>
      <c r="K10115">
        <v>24</v>
      </c>
      <c r="L10115">
        <v>9.25</v>
      </c>
      <c r="M10115" t="s">
        <v>59</v>
      </c>
      <c r="N10115">
        <v>9.25</v>
      </c>
      <c r="P10115" cm="1">
        <f t="array" ref="P10115">IF(Q10115&gt;0,INDEX(Q10115:Q31839,MATCH(TRUE,INDEX(Q10115:Q31839="",,),0)-1),"")</f>
        <v>5</v>
      </c>
      <c r="Q10115">
        <f t="shared" si="185"/>
        <v>2</v>
      </c>
      <c r="R10115">
        <f t="shared" si="184"/>
        <v>0</v>
      </c>
    </row>
    <row r="10116" spans="1:18" x14ac:dyDescent="0.3">
      <c r="A10116" t="s">
        <v>603</v>
      </c>
      <c r="B10116" s="1">
        <v>38280</v>
      </c>
      <c r="C10116" t="s">
        <v>16</v>
      </c>
      <c r="D10116" t="s">
        <v>746</v>
      </c>
      <c r="E10116" t="s">
        <v>747</v>
      </c>
      <c r="G10116" s="6" t="s">
        <v>29</v>
      </c>
      <c r="H10116" t="s">
        <v>70</v>
      </c>
      <c r="I10116" t="s">
        <v>26</v>
      </c>
      <c r="J10116" t="s">
        <v>27</v>
      </c>
      <c r="K10116">
        <v>13</v>
      </c>
      <c r="L10116">
        <v>6.7</v>
      </c>
      <c r="M10116" t="s">
        <v>59</v>
      </c>
      <c r="N10116">
        <v>6.7</v>
      </c>
      <c r="P10116" cm="1">
        <f t="array" ref="P10116">IF(Q10116&gt;0,INDEX(Q10116:Q31840,MATCH(TRUE,INDEX(Q10116:Q31840="",,),0)-1),"")</f>
        <v>5</v>
      </c>
      <c r="Q10116">
        <f t="shared" si="185"/>
        <v>2</v>
      </c>
      <c r="R10116">
        <f t="shared" si="184"/>
        <v>0</v>
      </c>
    </row>
    <row r="10117" spans="1:18" x14ac:dyDescent="0.3">
      <c r="A10117" t="s">
        <v>603</v>
      </c>
      <c r="B10117" s="1">
        <v>38280</v>
      </c>
      <c r="C10117" t="s">
        <v>16</v>
      </c>
      <c r="D10117" t="s">
        <v>746</v>
      </c>
      <c r="E10117" t="s">
        <v>747</v>
      </c>
      <c r="G10117" s="6" t="s">
        <v>29</v>
      </c>
      <c r="H10117" t="s">
        <v>64</v>
      </c>
      <c r="I10117" t="s">
        <v>26</v>
      </c>
      <c r="J10117" t="s">
        <v>27</v>
      </c>
      <c r="K10117">
        <v>10</v>
      </c>
      <c r="L10117">
        <v>8.6</v>
      </c>
      <c r="M10117" t="s">
        <v>59</v>
      </c>
      <c r="N10117">
        <v>8.6</v>
      </c>
      <c r="P10117" cm="1">
        <f t="array" ref="P10117">IF(Q10117&gt;0,INDEX(Q10117:Q31841,MATCH(TRUE,INDEX(Q10117:Q31841="",,),0)-1),"")</f>
        <v>5</v>
      </c>
      <c r="Q10117">
        <f t="shared" si="185"/>
        <v>2</v>
      </c>
      <c r="R10117">
        <f t="shared" si="184"/>
        <v>0</v>
      </c>
    </row>
    <row r="10118" spans="1:18" x14ac:dyDescent="0.3">
      <c r="A10118" t="s">
        <v>603</v>
      </c>
      <c r="B10118" s="1">
        <v>38280</v>
      </c>
      <c r="C10118" t="s">
        <v>16</v>
      </c>
      <c r="D10118" t="s">
        <v>746</v>
      </c>
      <c r="E10118" t="s">
        <v>747</v>
      </c>
      <c r="G10118" t="s">
        <v>19</v>
      </c>
      <c r="H10118" t="s">
        <v>28</v>
      </c>
      <c r="I10118" t="s">
        <v>21</v>
      </c>
      <c r="J10118" t="s">
        <v>22</v>
      </c>
      <c r="K10118">
        <v>21</v>
      </c>
      <c r="L10118">
        <v>73</v>
      </c>
      <c r="M10118" t="s">
        <v>74</v>
      </c>
      <c r="N10118">
        <v>297.52999999999997</v>
      </c>
      <c r="P10118" cm="1">
        <f t="array" ref="P10118">IF(Q10118&gt;0,INDEX(Q10118:Q31842,MATCH(TRUE,INDEX(Q10118:Q31842="",,),0)-1),"")</f>
        <v>5</v>
      </c>
      <c r="Q10118">
        <f t="shared" si="185"/>
        <v>3</v>
      </c>
      <c r="R10118">
        <f t="shared" si="184"/>
        <v>0</v>
      </c>
    </row>
    <row r="10119" spans="1:18" x14ac:dyDescent="0.3">
      <c r="A10119" t="s">
        <v>603</v>
      </c>
      <c r="B10119" s="1">
        <v>38280</v>
      </c>
      <c r="C10119" t="s">
        <v>16</v>
      </c>
      <c r="D10119" t="s">
        <v>746</v>
      </c>
      <c r="E10119" t="s">
        <v>747</v>
      </c>
      <c r="G10119" t="s">
        <v>19</v>
      </c>
      <c r="H10119" t="s">
        <v>53</v>
      </c>
      <c r="I10119" t="s">
        <v>26</v>
      </c>
      <c r="J10119" t="s">
        <v>27</v>
      </c>
      <c r="K10119">
        <v>57</v>
      </c>
      <c r="L10119">
        <v>16.95</v>
      </c>
      <c r="M10119" t="s">
        <v>74</v>
      </c>
      <c r="N10119">
        <v>16.95</v>
      </c>
      <c r="P10119" cm="1">
        <f t="array" ref="P10119">IF(Q10119&gt;0,INDEX(Q10119:Q31843,MATCH(TRUE,INDEX(Q10119:Q31843="",,),0)-1),"")</f>
        <v>5</v>
      </c>
      <c r="Q10119">
        <f t="shared" si="185"/>
        <v>3</v>
      </c>
      <c r="R10119">
        <f t="shared" si="184"/>
        <v>0</v>
      </c>
    </row>
    <row r="10120" spans="1:18" x14ac:dyDescent="0.3">
      <c r="A10120" t="s">
        <v>603</v>
      </c>
      <c r="B10120" s="1">
        <v>38280</v>
      </c>
      <c r="C10120" t="s">
        <v>16</v>
      </c>
      <c r="D10120" t="s">
        <v>746</v>
      </c>
      <c r="E10120" t="s">
        <v>747</v>
      </c>
      <c r="G10120" t="s">
        <v>19</v>
      </c>
      <c r="H10120" t="s">
        <v>28</v>
      </c>
      <c r="I10120" t="s">
        <v>26</v>
      </c>
      <c r="J10120" t="s">
        <v>27</v>
      </c>
      <c r="K10120">
        <v>212</v>
      </c>
      <c r="L10120">
        <v>20.100000000000001</v>
      </c>
      <c r="M10120" t="s">
        <v>74</v>
      </c>
      <c r="N10120">
        <v>20.100000000000001</v>
      </c>
      <c r="P10120" cm="1">
        <f t="array" ref="P10120">IF(Q10120&gt;0,INDEX(Q10120:Q31844,MATCH(TRUE,INDEX(Q10120:Q31844="",,),0)-1),"")</f>
        <v>5</v>
      </c>
      <c r="Q10120">
        <f t="shared" si="185"/>
        <v>3</v>
      </c>
      <c r="R10120">
        <f t="shared" si="184"/>
        <v>0</v>
      </c>
    </row>
    <row r="10121" spans="1:18" x14ac:dyDescent="0.3">
      <c r="A10121" t="s">
        <v>603</v>
      </c>
      <c r="B10121" s="1">
        <v>38280</v>
      </c>
      <c r="C10121" t="s">
        <v>16</v>
      </c>
      <c r="D10121" t="s">
        <v>746</v>
      </c>
      <c r="E10121" t="s">
        <v>747</v>
      </c>
      <c r="G10121" s="6" t="s">
        <v>29</v>
      </c>
      <c r="H10121" t="s">
        <v>25</v>
      </c>
      <c r="I10121" t="s">
        <v>26</v>
      </c>
      <c r="J10121" t="s">
        <v>27</v>
      </c>
      <c r="K10121">
        <v>15</v>
      </c>
      <c r="L10121">
        <v>16.100000000000001</v>
      </c>
      <c r="M10121" t="s">
        <v>74</v>
      </c>
      <c r="N10121">
        <v>16.100000000000001</v>
      </c>
      <c r="P10121" cm="1">
        <f t="array" ref="P10121">IF(Q10121&gt;0,INDEX(Q10121:Q31845,MATCH(TRUE,INDEX(Q10121:Q31845="",,),0)-1),"")</f>
        <v>5</v>
      </c>
      <c r="Q10121">
        <f t="shared" si="185"/>
        <v>3</v>
      </c>
      <c r="R10121">
        <f t="shared" si="184"/>
        <v>0</v>
      </c>
    </row>
    <row r="10122" spans="1:18" x14ac:dyDescent="0.3">
      <c r="A10122" t="s">
        <v>603</v>
      </c>
      <c r="B10122" s="1">
        <v>38280</v>
      </c>
      <c r="C10122" t="s">
        <v>16</v>
      </c>
      <c r="D10122" t="s">
        <v>746</v>
      </c>
      <c r="E10122" t="s">
        <v>747</v>
      </c>
      <c r="G10122" s="6" t="s">
        <v>29</v>
      </c>
      <c r="H10122" t="s">
        <v>43</v>
      </c>
      <c r="I10122" t="s">
        <v>26</v>
      </c>
      <c r="J10122" t="s">
        <v>27</v>
      </c>
      <c r="K10122">
        <v>24</v>
      </c>
      <c r="L10122">
        <v>9.25</v>
      </c>
      <c r="M10122" t="s">
        <v>74</v>
      </c>
      <c r="N10122">
        <v>9.25</v>
      </c>
      <c r="P10122" cm="1">
        <f t="array" ref="P10122">IF(Q10122&gt;0,INDEX(Q10122:Q31846,MATCH(TRUE,INDEX(Q10122:Q31846="",,),0)-1),"")</f>
        <v>5</v>
      </c>
      <c r="Q10122">
        <f t="shared" si="185"/>
        <v>3</v>
      </c>
      <c r="R10122">
        <f t="shared" si="184"/>
        <v>0</v>
      </c>
    </row>
    <row r="10123" spans="1:18" x14ac:dyDescent="0.3">
      <c r="A10123" t="s">
        <v>603</v>
      </c>
      <c r="B10123" s="1">
        <v>38280</v>
      </c>
      <c r="C10123" t="s">
        <v>16</v>
      </c>
      <c r="D10123" t="s">
        <v>746</v>
      </c>
      <c r="E10123" t="s">
        <v>747</v>
      </c>
      <c r="G10123" s="6" t="s">
        <v>29</v>
      </c>
      <c r="H10123" t="s">
        <v>70</v>
      </c>
      <c r="I10123" t="s">
        <v>26</v>
      </c>
      <c r="J10123" t="s">
        <v>27</v>
      </c>
      <c r="K10123">
        <v>13</v>
      </c>
      <c r="L10123">
        <v>6.7</v>
      </c>
      <c r="M10123" t="s">
        <v>74</v>
      </c>
      <c r="N10123">
        <v>6.7</v>
      </c>
      <c r="P10123" cm="1">
        <f t="array" ref="P10123">IF(Q10123&gt;0,INDEX(Q10123:Q31847,MATCH(TRUE,INDEX(Q10123:Q31847="",,),0)-1),"")</f>
        <v>5</v>
      </c>
      <c r="Q10123">
        <f t="shared" si="185"/>
        <v>3</v>
      </c>
      <c r="R10123">
        <f t="shared" si="184"/>
        <v>0</v>
      </c>
    </row>
    <row r="10124" spans="1:18" x14ac:dyDescent="0.3">
      <c r="A10124" t="s">
        <v>603</v>
      </c>
      <c r="B10124" s="1">
        <v>38280</v>
      </c>
      <c r="C10124" t="s">
        <v>16</v>
      </c>
      <c r="D10124" t="s">
        <v>746</v>
      </c>
      <c r="E10124" t="s">
        <v>747</v>
      </c>
      <c r="G10124" s="6" t="s">
        <v>29</v>
      </c>
      <c r="H10124" t="s">
        <v>64</v>
      </c>
      <c r="I10124" t="s">
        <v>26</v>
      </c>
      <c r="J10124" t="s">
        <v>27</v>
      </c>
      <c r="K10124">
        <v>10</v>
      </c>
      <c r="L10124">
        <v>8.6</v>
      </c>
      <c r="M10124" t="s">
        <v>74</v>
      </c>
      <c r="N10124">
        <v>8.6</v>
      </c>
      <c r="P10124" cm="1">
        <f t="array" ref="P10124">IF(Q10124&gt;0,INDEX(Q10124:Q31848,MATCH(TRUE,INDEX(Q10124:Q31848="",,),0)-1),"")</f>
        <v>5</v>
      </c>
      <c r="Q10124">
        <f t="shared" si="185"/>
        <v>3</v>
      </c>
      <c r="R10124">
        <f t="shared" si="184"/>
        <v>0</v>
      </c>
    </row>
    <row r="10125" spans="1:18" x14ac:dyDescent="0.3">
      <c r="A10125" t="s">
        <v>603</v>
      </c>
      <c r="B10125" s="1">
        <v>38280</v>
      </c>
      <c r="C10125" t="s">
        <v>16</v>
      </c>
      <c r="D10125" t="s">
        <v>746</v>
      </c>
      <c r="E10125" t="s">
        <v>747</v>
      </c>
      <c r="G10125" t="s">
        <v>19</v>
      </c>
      <c r="H10125" t="s">
        <v>28</v>
      </c>
      <c r="I10125" t="s">
        <v>21</v>
      </c>
      <c r="J10125" t="s">
        <v>22</v>
      </c>
      <c r="K10125">
        <v>21</v>
      </c>
      <c r="L10125">
        <v>73</v>
      </c>
      <c r="M10125" t="s">
        <v>44</v>
      </c>
      <c r="N10125">
        <v>150</v>
      </c>
      <c r="P10125" cm="1">
        <f t="array" ref="P10125">IF(Q10125&gt;0,INDEX(Q10125:Q31849,MATCH(TRUE,INDEX(Q10125:Q31849="",,),0)-1),"")</f>
        <v>5</v>
      </c>
      <c r="Q10125">
        <f t="shared" si="185"/>
        <v>4</v>
      </c>
      <c r="R10125">
        <f t="shared" si="184"/>
        <v>0</v>
      </c>
    </row>
    <row r="10126" spans="1:18" x14ac:dyDescent="0.3">
      <c r="A10126" t="s">
        <v>603</v>
      </c>
      <c r="B10126" s="1">
        <v>38280</v>
      </c>
      <c r="C10126" t="s">
        <v>16</v>
      </c>
      <c r="D10126" t="s">
        <v>746</v>
      </c>
      <c r="E10126" t="s">
        <v>747</v>
      </c>
      <c r="G10126" t="s">
        <v>19</v>
      </c>
      <c r="H10126" t="s">
        <v>53</v>
      </c>
      <c r="I10126" t="s">
        <v>26</v>
      </c>
      <c r="J10126" t="s">
        <v>27</v>
      </c>
      <c r="K10126">
        <v>57</v>
      </c>
      <c r="L10126">
        <v>16.95</v>
      </c>
      <c r="M10126" t="s">
        <v>44</v>
      </c>
      <c r="N10126">
        <v>26</v>
      </c>
      <c r="P10126" cm="1">
        <f t="array" ref="P10126">IF(Q10126&gt;0,INDEX(Q10126:Q31850,MATCH(TRUE,INDEX(Q10126:Q31850="",,),0)-1),"")</f>
        <v>5</v>
      </c>
      <c r="Q10126">
        <f t="shared" si="185"/>
        <v>4</v>
      </c>
      <c r="R10126">
        <f t="shared" si="184"/>
        <v>0</v>
      </c>
    </row>
    <row r="10127" spans="1:18" x14ac:dyDescent="0.3">
      <c r="A10127" t="s">
        <v>603</v>
      </c>
      <c r="B10127" s="1">
        <v>38280</v>
      </c>
      <c r="C10127" t="s">
        <v>16</v>
      </c>
      <c r="D10127" t="s">
        <v>746</v>
      </c>
      <c r="E10127" t="s">
        <v>747</v>
      </c>
      <c r="G10127" t="s">
        <v>19</v>
      </c>
      <c r="H10127" t="s">
        <v>28</v>
      </c>
      <c r="I10127" t="s">
        <v>26</v>
      </c>
      <c r="J10127" t="s">
        <v>27</v>
      </c>
      <c r="K10127">
        <v>212</v>
      </c>
      <c r="L10127">
        <v>20.100000000000001</v>
      </c>
      <c r="M10127" t="s">
        <v>44</v>
      </c>
      <c r="N10127">
        <v>30</v>
      </c>
      <c r="P10127" cm="1">
        <f t="array" ref="P10127">IF(Q10127&gt;0,INDEX(Q10127:Q31851,MATCH(TRUE,INDEX(Q10127:Q31851="",,),0)-1),"")</f>
        <v>5</v>
      </c>
      <c r="Q10127">
        <f t="shared" si="185"/>
        <v>4</v>
      </c>
      <c r="R10127">
        <f t="shared" si="184"/>
        <v>0</v>
      </c>
    </row>
    <row r="10128" spans="1:18" x14ac:dyDescent="0.3">
      <c r="A10128" t="s">
        <v>603</v>
      </c>
      <c r="B10128" s="1">
        <v>38280</v>
      </c>
      <c r="C10128" t="s">
        <v>16</v>
      </c>
      <c r="D10128" t="s">
        <v>746</v>
      </c>
      <c r="E10128" t="s">
        <v>747</v>
      </c>
      <c r="G10128" s="6" t="s">
        <v>29</v>
      </c>
      <c r="H10128" t="s">
        <v>25</v>
      </c>
      <c r="I10128" t="s">
        <v>26</v>
      </c>
      <c r="J10128" t="s">
        <v>27</v>
      </c>
      <c r="K10128">
        <v>15</v>
      </c>
      <c r="L10128">
        <v>16.100000000000001</v>
      </c>
      <c r="M10128" t="s">
        <v>44</v>
      </c>
      <c r="N10128">
        <v>16.100000000000001</v>
      </c>
      <c r="P10128" cm="1">
        <f t="array" ref="P10128">IF(Q10128&gt;0,INDEX(Q10128:Q31852,MATCH(TRUE,INDEX(Q10128:Q31852="",,),0)-1),"")</f>
        <v>5</v>
      </c>
      <c r="Q10128">
        <f t="shared" si="185"/>
        <v>4</v>
      </c>
      <c r="R10128">
        <f t="shared" si="184"/>
        <v>0</v>
      </c>
    </row>
    <row r="10129" spans="1:18" x14ac:dyDescent="0.3">
      <c r="A10129" t="s">
        <v>603</v>
      </c>
      <c r="B10129" s="1">
        <v>38280</v>
      </c>
      <c r="C10129" t="s">
        <v>16</v>
      </c>
      <c r="D10129" t="s">
        <v>746</v>
      </c>
      <c r="E10129" t="s">
        <v>747</v>
      </c>
      <c r="G10129" s="6" t="s">
        <v>29</v>
      </c>
      <c r="H10129" t="s">
        <v>43</v>
      </c>
      <c r="I10129" t="s">
        <v>26</v>
      </c>
      <c r="J10129" t="s">
        <v>27</v>
      </c>
      <c r="K10129">
        <v>24</v>
      </c>
      <c r="L10129">
        <v>9.25</v>
      </c>
      <c r="M10129" t="s">
        <v>44</v>
      </c>
      <c r="N10129">
        <v>9.25</v>
      </c>
      <c r="P10129" cm="1">
        <f t="array" ref="P10129">IF(Q10129&gt;0,INDEX(Q10129:Q31853,MATCH(TRUE,INDEX(Q10129:Q31853="",,),0)-1),"")</f>
        <v>5</v>
      </c>
      <c r="Q10129">
        <f t="shared" si="185"/>
        <v>4</v>
      </c>
      <c r="R10129">
        <f t="shared" si="184"/>
        <v>0</v>
      </c>
    </row>
    <row r="10130" spans="1:18" x14ac:dyDescent="0.3">
      <c r="A10130" t="s">
        <v>603</v>
      </c>
      <c r="B10130" s="1">
        <v>38280</v>
      </c>
      <c r="C10130" t="s">
        <v>16</v>
      </c>
      <c r="D10130" t="s">
        <v>746</v>
      </c>
      <c r="E10130" t="s">
        <v>747</v>
      </c>
      <c r="G10130" s="6" t="s">
        <v>29</v>
      </c>
      <c r="H10130" t="s">
        <v>70</v>
      </c>
      <c r="I10130" t="s">
        <v>26</v>
      </c>
      <c r="J10130" t="s">
        <v>27</v>
      </c>
      <c r="K10130">
        <v>13</v>
      </c>
      <c r="L10130">
        <v>6.7</v>
      </c>
      <c r="M10130" t="s">
        <v>44</v>
      </c>
      <c r="N10130">
        <v>6.7</v>
      </c>
      <c r="P10130" cm="1">
        <f t="array" ref="P10130">IF(Q10130&gt;0,INDEX(Q10130:Q31854,MATCH(TRUE,INDEX(Q10130:Q31854="",,),0)-1),"")</f>
        <v>5</v>
      </c>
      <c r="Q10130">
        <f t="shared" si="185"/>
        <v>4</v>
      </c>
      <c r="R10130">
        <f t="shared" si="184"/>
        <v>0</v>
      </c>
    </row>
    <row r="10131" spans="1:18" x14ac:dyDescent="0.3">
      <c r="A10131" t="s">
        <v>603</v>
      </c>
      <c r="B10131" s="1">
        <v>38280</v>
      </c>
      <c r="C10131" t="s">
        <v>16</v>
      </c>
      <c r="D10131" t="s">
        <v>746</v>
      </c>
      <c r="E10131" t="s">
        <v>747</v>
      </c>
      <c r="G10131" s="6" t="s">
        <v>29</v>
      </c>
      <c r="H10131" t="s">
        <v>64</v>
      </c>
      <c r="I10131" t="s">
        <v>26</v>
      </c>
      <c r="J10131" t="s">
        <v>27</v>
      </c>
      <c r="K10131">
        <v>10</v>
      </c>
      <c r="L10131">
        <v>8.6</v>
      </c>
      <c r="M10131" t="s">
        <v>44</v>
      </c>
      <c r="N10131">
        <v>8.6</v>
      </c>
      <c r="P10131" cm="1">
        <f t="array" ref="P10131">IF(Q10131&gt;0,INDEX(Q10131:Q31855,MATCH(TRUE,INDEX(Q10131:Q31855="",,),0)-1),"")</f>
        <v>5</v>
      </c>
      <c r="Q10131">
        <f t="shared" si="185"/>
        <v>4</v>
      </c>
      <c r="R10131">
        <f t="shared" si="184"/>
        <v>0</v>
      </c>
    </row>
    <row r="10132" spans="1:18" x14ac:dyDescent="0.3">
      <c r="A10132" t="s">
        <v>603</v>
      </c>
      <c r="B10132" s="1">
        <v>38280</v>
      </c>
      <c r="C10132" t="s">
        <v>16</v>
      </c>
      <c r="D10132" t="s">
        <v>746</v>
      </c>
      <c r="E10132" t="s">
        <v>747</v>
      </c>
      <c r="G10132" t="s">
        <v>19</v>
      </c>
      <c r="H10132" t="s">
        <v>28</v>
      </c>
      <c r="I10132" t="s">
        <v>21</v>
      </c>
      <c r="J10132" t="s">
        <v>22</v>
      </c>
      <c r="K10132">
        <v>21</v>
      </c>
      <c r="L10132">
        <v>73</v>
      </c>
      <c r="M10132" t="s">
        <v>665</v>
      </c>
      <c r="N10132">
        <v>73</v>
      </c>
      <c r="P10132" cm="1">
        <f t="array" ref="P10132">IF(Q10132&gt;0,INDEX(Q10132:Q31856,MATCH(TRUE,INDEX(Q10132:Q31856="",,),0)-1),"")</f>
        <v>5</v>
      </c>
      <c r="Q10132">
        <f t="shared" si="185"/>
        <v>5</v>
      </c>
      <c r="R10132">
        <f t="shared" si="184"/>
        <v>0</v>
      </c>
    </row>
    <row r="10133" spans="1:18" x14ac:dyDescent="0.3">
      <c r="A10133" t="s">
        <v>603</v>
      </c>
      <c r="B10133" s="1">
        <v>38280</v>
      </c>
      <c r="C10133" t="s">
        <v>16</v>
      </c>
      <c r="D10133" t="s">
        <v>746</v>
      </c>
      <c r="E10133" t="s">
        <v>747</v>
      </c>
      <c r="G10133" t="s">
        <v>19</v>
      </c>
      <c r="H10133" t="s">
        <v>53</v>
      </c>
      <c r="I10133" t="s">
        <v>26</v>
      </c>
      <c r="J10133" t="s">
        <v>27</v>
      </c>
      <c r="K10133">
        <v>57</v>
      </c>
      <c r="L10133">
        <v>16.95</v>
      </c>
      <c r="M10133" t="s">
        <v>665</v>
      </c>
      <c r="N10133">
        <v>59.28</v>
      </c>
      <c r="P10133" cm="1">
        <f t="array" ref="P10133">IF(Q10133&gt;0,INDEX(Q10133:Q31857,MATCH(TRUE,INDEX(Q10133:Q31857="",,),0)-1),"")</f>
        <v>5</v>
      </c>
      <c r="Q10133">
        <f t="shared" si="185"/>
        <v>5</v>
      </c>
      <c r="R10133">
        <f t="shared" si="184"/>
        <v>0</v>
      </c>
    </row>
    <row r="10134" spans="1:18" x14ac:dyDescent="0.3">
      <c r="A10134" t="s">
        <v>603</v>
      </c>
      <c r="B10134" s="1">
        <v>38280</v>
      </c>
      <c r="C10134" t="s">
        <v>16</v>
      </c>
      <c r="D10134" t="s">
        <v>746</v>
      </c>
      <c r="E10134" t="s">
        <v>747</v>
      </c>
      <c r="G10134" t="s">
        <v>19</v>
      </c>
      <c r="H10134" t="s">
        <v>28</v>
      </c>
      <c r="I10134" t="s">
        <v>26</v>
      </c>
      <c r="J10134" t="s">
        <v>27</v>
      </c>
      <c r="K10134">
        <v>212</v>
      </c>
      <c r="L10134">
        <v>20.100000000000001</v>
      </c>
      <c r="M10134" t="s">
        <v>665</v>
      </c>
      <c r="N10134">
        <v>20.100000000000001</v>
      </c>
      <c r="P10134" cm="1">
        <f t="array" ref="P10134">IF(Q10134&gt;0,INDEX(Q10134:Q31858,MATCH(TRUE,INDEX(Q10134:Q31858="",,),0)-1),"")</f>
        <v>5</v>
      </c>
      <c r="Q10134">
        <f t="shared" si="185"/>
        <v>5</v>
      </c>
      <c r="R10134">
        <f t="shared" si="184"/>
        <v>0</v>
      </c>
    </row>
    <row r="10135" spans="1:18" x14ac:dyDescent="0.3">
      <c r="A10135" t="s">
        <v>603</v>
      </c>
      <c r="B10135" s="1">
        <v>38280</v>
      </c>
      <c r="C10135" t="s">
        <v>16</v>
      </c>
      <c r="D10135" t="s">
        <v>746</v>
      </c>
      <c r="E10135" t="s">
        <v>747</v>
      </c>
      <c r="G10135" s="6" t="s">
        <v>29</v>
      </c>
      <c r="H10135" t="s">
        <v>25</v>
      </c>
      <c r="I10135" t="s">
        <v>26</v>
      </c>
      <c r="J10135" t="s">
        <v>27</v>
      </c>
      <c r="K10135">
        <v>15</v>
      </c>
      <c r="L10135">
        <v>16.100000000000001</v>
      </c>
      <c r="M10135" t="s">
        <v>665</v>
      </c>
      <c r="N10135">
        <v>16.100000000000001</v>
      </c>
      <c r="P10135" cm="1">
        <f t="array" ref="P10135">IF(Q10135&gt;0,INDEX(Q10135:Q31859,MATCH(TRUE,INDEX(Q10135:Q31859="",,),0)-1),"")</f>
        <v>5</v>
      </c>
      <c r="Q10135">
        <f t="shared" si="185"/>
        <v>5</v>
      </c>
      <c r="R10135">
        <f t="shared" si="184"/>
        <v>0</v>
      </c>
    </row>
    <row r="10136" spans="1:18" x14ac:dyDescent="0.3">
      <c r="A10136" t="s">
        <v>603</v>
      </c>
      <c r="B10136" s="1">
        <v>38280</v>
      </c>
      <c r="C10136" t="s">
        <v>16</v>
      </c>
      <c r="D10136" t="s">
        <v>746</v>
      </c>
      <c r="E10136" t="s">
        <v>747</v>
      </c>
      <c r="G10136" s="6" t="s">
        <v>29</v>
      </c>
      <c r="H10136" t="s">
        <v>43</v>
      </c>
      <c r="I10136" t="s">
        <v>26</v>
      </c>
      <c r="J10136" t="s">
        <v>27</v>
      </c>
      <c r="K10136">
        <v>24</v>
      </c>
      <c r="L10136">
        <v>9.25</v>
      </c>
      <c r="M10136" t="s">
        <v>665</v>
      </c>
      <c r="N10136">
        <v>9.25</v>
      </c>
      <c r="P10136" cm="1">
        <f t="array" ref="P10136">IF(Q10136&gt;0,INDEX(Q10136:Q31860,MATCH(TRUE,INDEX(Q10136:Q31860="",,),0)-1),"")</f>
        <v>5</v>
      </c>
      <c r="Q10136">
        <f t="shared" si="185"/>
        <v>5</v>
      </c>
      <c r="R10136">
        <f t="shared" si="184"/>
        <v>0</v>
      </c>
    </row>
    <row r="10137" spans="1:18" x14ac:dyDescent="0.3">
      <c r="A10137" t="s">
        <v>603</v>
      </c>
      <c r="B10137" s="1">
        <v>38280</v>
      </c>
      <c r="C10137" t="s">
        <v>16</v>
      </c>
      <c r="D10137" t="s">
        <v>746</v>
      </c>
      <c r="E10137" t="s">
        <v>747</v>
      </c>
      <c r="G10137" s="6" t="s">
        <v>29</v>
      </c>
      <c r="H10137" t="s">
        <v>70</v>
      </c>
      <c r="I10137" t="s">
        <v>26</v>
      </c>
      <c r="J10137" t="s">
        <v>27</v>
      </c>
      <c r="K10137">
        <v>13</v>
      </c>
      <c r="L10137">
        <v>6.7</v>
      </c>
      <c r="M10137" t="s">
        <v>665</v>
      </c>
      <c r="N10137">
        <v>6.7</v>
      </c>
      <c r="P10137" cm="1">
        <f t="array" ref="P10137">IF(Q10137&gt;0,INDEX(Q10137:Q31861,MATCH(TRUE,INDEX(Q10137:Q31861="",,),0)-1),"")</f>
        <v>5</v>
      </c>
      <c r="Q10137">
        <f t="shared" si="185"/>
        <v>5</v>
      </c>
      <c r="R10137">
        <f t="shared" si="184"/>
        <v>0</v>
      </c>
    </row>
    <row r="10138" spans="1:18" x14ac:dyDescent="0.3">
      <c r="A10138" t="s">
        <v>603</v>
      </c>
      <c r="B10138" s="1">
        <v>38280</v>
      </c>
      <c r="C10138" t="s">
        <v>16</v>
      </c>
      <c r="D10138" t="s">
        <v>746</v>
      </c>
      <c r="E10138" t="s">
        <v>747</v>
      </c>
      <c r="G10138" s="6" t="s">
        <v>29</v>
      </c>
      <c r="H10138" t="s">
        <v>64</v>
      </c>
      <c r="I10138" t="s">
        <v>26</v>
      </c>
      <c r="J10138" t="s">
        <v>27</v>
      </c>
      <c r="K10138">
        <v>10</v>
      </c>
      <c r="L10138">
        <v>8.6</v>
      </c>
      <c r="M10138" t="s">
        <v>665</v>
      </c>
      <c r="N10138">
        <v>8.6</v>
      </c>
      <c r="P10138" cm="1">
        <f t="array" ref="P10138">IF(Q10138&gt;0,INDEX(Q10138:Q31862,MATCH(TRUE,INDEX(Q10138:Q31862="",,),0)-1),"")</f>
        <v>5</v>
      </c>
      <c r="Q10138">
        <f t="shared" si="185"/>
        <v>5</v>
      </c>
      <c r="R10138">
        <f t="shared" si="184"/>
        <v>0</v>
      </c>
    </row>
    <row r="10139" spans="1:18" x14ac:dyDescent="0.3">
      <c r="P10139" t="str" cm="1">
        <f t="array" ref="P10139">IF(Q10139&gt;0,INDEX(Q10139:Q31863,MATCH(TRUE,INDEX(Q10139:Q31863="",,),0)-1),"")</f>
        <v/>
      </c>
      <c r="R10139" t="str">
        <f t="shared" si="184"/>
        <v/>
      </c>
    </row>
    <row r="10140" spans="1:18" x14ac:dyDescent="0.3">
      <c r="A10140" t="s">
        <v>603</v>
      </c>
      <c r="B10140" s="1">
        <v>38280</v>
      </c>
      <c r="C10140" t="s">
        <v>16</v>
      </c>
      <c r="D10140" t="s">
        <v>748</v>
      </c>
      <c r="E10140" t="s">
        <v>749</v>
      </c>
      <c r="G10140" t="s">
        <v>19</v>
      </c>
      <c r="H10140" t="s">
        <v>53</v>
      </c>
      <c r="I10140" t="s">
        <v>26</v>
      </c>
      <c r="J10140" t="s">
        <v>27</v>
      </c>
      <c r="K10140">
        <v>351</v>
      </c>
      <c r="L10140">
        <v>17.399999999999999</v>
      </c>
      <c r="M10140" t="s">
        <v>480</v>
      </c>
      <c r="N10140">
        <v>17.399999999999999</v>
      </c>
      <c r="O10140" t="s">
        <v>24</v>
      </c>
      <c r="P10140" cm="1">
        <f t="array" ref="P10140">IF(Q10140&gt;0,INDEX(Q10140:Q31864,MATCH(TRUE,INDEX(Q10140:Q31864="",,),0)-1),"")</f>
        <v>6</v>
      </c>
      <c r="Q10140">
        <f>INT((ROW()-10140)/10)+1</f>
        <v>1</v>
      </c>
      <c r="R10140">
        <f t="shared" si="184"/>
        <v>0</v>
      </c>
    </row>
    <row r="10141" spans="1:18" x14ac:dyDescent="0.3">
      <c r="A10141" t="s">
        <v>603</v>
      </c>
      <c r="B10141" s="1">
        <v>38280</v>
      </c>
      <c r="C10141" t="s">
        <v>16</v>
      </c>
      <c r="D10141" t="s">
        <v>748</v>
      </c>
      <c r="E10141" t="s">
        <v>749</v>
      </c>
      <c r="G10141" t="s">
        <v>19</v>
      </c>
      <c r="H10141" t="s">
        <v>28</v>
      </c>
      <c r="I10141" t="s">
        <v>26</v>
      </c>
      <c r="J10141" t="s">
        <v>27</v>
      </c>
      <c r="K10141">
        <v>203</v>
      </c>
      <c r="L10141">
        <v>19.899999999999999</v>
      </c>
      <c r="M10141" t="s">
        <v>480</v>
      </c>
      <c r="N10141">
        <v>112.27</v>
      </c>
      <c r="O10141" t="s">
        <v>24</v>
      </c>
      <c r="P10141" cm="1">
        <f t="array" ref="P10141">IF(Q10141&gt;0,INDEX(Q10141:Q31865,MATCH(TRUE,INDEX(Q10141:Q31865="",,),0)-1),"")</f>
        <v>6</v>
      </c>
      <c r="Q10141">
        <f t="shared" ref="Q10141:Q10199" si="186">INT((ROW()-10140)/10)+1</f>
        <v>1</v>
      </c>
      <c r="R10141">
        <f t="shared" si="184"/>
        <v>0</v>
      </c>
    </row>
    <row r="10142" spans="1:18" x14ac:dyDescent="0.3">
      <c r="A10142" t="s">
        <v>603</v>
      </c>
      <c r="B10142" s="1">
        <v>38280</v>
      </c>
      <c r="C10142" t="s">
        <v>16</v>
      </c>
      <c r="D10142" t="s">
        <v>748</v>
      </c>
      <c r="E10142" t="s">
        <v>749</v>
      </c>
      <c r="G10142" s="6" t="s">
        <v>29</v>
      </c>
      <c r="H10142" t="s">
        <v>53</v>
      </c>
      <c r="I10142" t="s">
        <v>21</v>
      </c>
      <c r="J10142" t="s">
        <v>22</v>
      </c>
      <c r="K10142">
        <v>17</v>
      </c>
      <c r="L10142">
        <v>41</v>
      </c>
      <c r="M10142" t="s">
        <v>480</v>
      </c>
      <c r="N10142">
        <v>41</v>
      </c>
      <c r="O10142" t="s">
        <v>24</v>
      </c>
      <c r="P10142" cm="1">
        <f t="array" ref="P10142">IF(Q10142&gt;0,INDEX(Q10142:Q31866,MATCH(TRUE,INDEX(Q10142:Q31866="",,),0)-1),"")</f>
        <v>6</v>
      </c>
      <c r="Q10142">
        <f t="shared" si="186"/>
        <v>1</v>
      </c>
      <c r="R10142">
        <f t="shared" si="184"/>
        <v>0</v>
      </c>
    </row>
    <row r="10143" spans="1:18" x14ac:dyDescent="0.3">
      <c r="A10143" t="s">
        <v>603</v>
      </c>
      <c r="B10143" s="1">
        <v>38280</v>
      </c>
      <c r="C10143" t="s">
        <v>16</v>
      </c>
      <c r="D10143" t="s">
        <v>748</v>
      </c>
      <c r="E10143" t="s">
        <v>749</v>
      </c>
      <c r="G10143" s="6" t="s">
        <v>29</v>
      </c>
      <c r="H10143" t="s">
        <v>28</v>
      </c>
      <c r="I10143" t="s">
        <v>21</v>
      </c>
      <c r="J10143" t="s">
        <v>22</v>
      </c>
      <c r="K10143">
        <v>19</v>
      </c>
      <c r="L10143">
        <v>73</v>
      </c>
      <c r="M10143" t="s">
        <v>480</v>
      </c>
      <c r="N10143">
        <v>73</v>
      </c>
      <c r="O10143" t="s">
        <v>24</v>
      </c>
      <c r="P10143" cm="1">
        <f t="array" ref="P10143">IF(Q10143&gt;0,INDEX(Q10143:Q31867,MATCH(TRUE,INDEX(Q10143:Q31867="",,),0)-1),"")</f>
        <v>6</v>
      </c>
      <c r="Q10143">
        <f t="shared" si="186"/>
        <v>1</v>
      </c>
      <c r="R10143">
        <f t="shared" si="184"/>
        <v>0</v>
      </c>
    </row>
    <row r="10144" spans="1:18" x14ac:dyDescent="0.3">
      <c r="A10144" t="s">
        <v>603</v>
      </c>
      <c r="B10144" s="1">
        <v>38280</v>
      </c>
      <c r="C10144" t="s">
        <v>16</v>
      </c>
      <c r="D10144" t="s">
        <v>748</v>
      </c>
      <c r="E10144" t="s">
        <v>749</v>
      </c>
      <c r="G10144" s="6" t="s">
        <v>29</v>
      </c>
      <c r="H10144" t="s">
        <v>43</v>
      </c>
      <c r="I10144" t="s">
        <v>21</v>
      </c>
      <c r="J10144" t="s">
        <v>22</v>
      </c>
      <c r="K10144">
        <v>9.5</v>
      </c>
      <c r="L10144">
        <v>134</v>
      </c>
      <c r="M10144" t="s">
        <v>480</v>
      </c>
      <c r="N10144">
        <v>134</v>
      </c>
      <c r="O10144" t="s">
        <v>24</v>
      </c>
      <c r="P10144" cm="1">
        <f t="array" ref="P10144">IF(Q10144&gt;0,INDEX(Q10144:Q31868,MATCH(TRUE,INDEX(Q10144:Q31868="",,),0)-1),"")</f>
        <v>6</v>
      </c>
      <c r="Q10144">
        <f t="shared" si="186"/>
        <v>1</v>
      </c>
      <c r="R10144">
        <f t="shared" si="184"/>
        <v>0</v>
      </c>
    </row>
    <row r="10145" spans="1:18" x14ac:dyDescent="0.3">
      <c r="A10145" t="s">
        <v>603</v>
      </c>
      <c r="B10145" s="1">
        <v>38280</v>
      </c>
      <c r="C10145" t="s">
        <v>16</v>
      </c>
      <c r="D10145" t="s">
        <v>748</v>
      </c>
      <c r="E10145" t="s">
        <v>749</v>
      </c>
      <c r="G10145" s="6" t="s">
        <v>29</v>
      </c>
      <c r="H10145" t="s">
        <v>30</v>
      </c>
      <c r="I10145" t="s">
        <v>26</v>
      </c>
      <c r="J10145" t="s">
        <v>27</v>
      </c>
      <c r="K10145">
        <v>45</v>
      </c>
      <c r="L10145">
        <v>9.6</v>
      </c>
      <c r="M10145" t="s">
        <v>480</v>
      </c>
      <c r="N10145">
        <v>9.6</v>
      </c>
      <c r="O10145" t="s">
        <v>24</v>
      </c>
      <c r="P10145" cm="1">
        <f t="array" ref="P10145">IF(Q10145&gt;0,INDEX(Q10145:Q31869,MATCH(TRUE,INDEX(Q10145:Q31869="",,),0)-1),"")</f>
        <v>6</v>
      </c>
      <c r="Q10145">
        <f t="shared" si="186"/>
        <v>1</v>
      </c>
      <c r="R10145">
        <f t="shared" si="184"/>
        <v>0</v>
      </c>
    </row>
    <row r="10146" spans="1:18" x14ac:dyDescent="0.3">
      <c r="A10146" t="s">
        <v>603</v>
      </c>
      <c r="B10146" s="1">
        <v>38280</v>
      </c>
      <c r="C10146" t="s">
        <v>16</v>
      </c>
      <c r="D10146" t="s">
        <v>748</v>
      </c>
      <c r="E10146" t="s">
        <v>749</v>
      </c>
      <c r="G10146" s="6" t="s">
        <v>29</v>
      </c>
      <c r="H10146" t="s">
        <v>69</v>
      </c>
      <c r="I10146" t="s">
        <v>26</v>
      </c>
      <c r="J10146" t="s">
        <v>27</v>
      </c>
      <c r="K10146">
        <v>34</v>
      </c>
      <c r="L10146">
        <v>9.6999999999999993</v>
      </c>
      <c r="M10146" t="s">
        <v>480</v>
      </c>
      <c r="N10146">
        <v>9.6999999999999993</v>
      </c>
      <c r="O10146" t="s">
        <v>24</v>
      </c>
      <c r="P10146" cm="1">
        <f t="array" ref="P10146">IF(Q10146&gt;0,INDEX(Q10146:Q31870,MATCH(TRUE,INDEX(Q10146:Q31870="",,),0)-1),"")</f>
        <v>6</v>
      </c>
      <c r="Q10146">
        <f t="shared" si="186"/>
        <v>1</v>
      </c>
      <c r="R10146">
        <f t="shared" si="184"/>
        <v>0</v>
      </c>
    </row>
    <row r="10147" spans="1:18" x14ac:dyDescent="0.3">
      <c r="A10147" t="s">
        <v>603</v>
      </c>
      <c r="B10147" s="1">
        <v>38280</v>
      </c>
      <c r="C10147" t="s">
        <v>16</v>
      </c>
      <c r="D10147" t="s">
        <v>748</v>
      </c>
      <c r="E10147" t="s">
        <v>749</v>
      </c>
      <c r="G10147" s="6" t="s">
        <v>29</v>
      </c>
      <c r="H10147" t="s">
        <v>41</v>
      </c>
      <c r="I10147" t="s">
        <v>26</v>
      </c>
      <c r="J10147" t="s">
        <v>27</v>
      </c>
      <c r="K10147">
        <v>15</v>
      </c>
      <c r="L10147">
        <v>31.3</v>
      </c>
      <c r="M10147" t="s">
        <v>480</v>
      </c>
      <c r="N10147">
        <v>31.3</v>
      </c>
      <c r="O10147" t="s">
        <v>24</v>
      </c>
      <c r="P10147" cm="1">
        <f t="array" ref="P10147">IF(Q10147&gt;0,INDEX(Q10147:Q31871,MATCH(TRUE,INDEX(Q10147:Q31871="",,),0)-1),"")</f>
        <v>6</v>
      </c>
      <c r="Q10147">
        <f t="shared" si="186"/>
        <v>1</v>
      </c>
      <c r="R10147">
        <f t="shared" si="184"/>
        <v>0</v>
      </c>
    </row>
    <row r="10148" spans="1:18" x14ac:dyDescent="0.3">
      <c r="A10148" t="s">
        <v>603</v>
      </c>
      <c r="B10148" s="1">
        <v>38280</v>
      </c>
      <c r="C10148" t="s">
        <v>16</v>
      </c>
      <c r="D10148" t="s">
        <v>748</v>
      </c>
      <c r="E10148" t="s">
        <v>749</v>
      </c>
      <c r="G10148" s="6" t="s">
        <v>29</v>
      </c>
      <c r="H10148" t="s">
        <v>154</v>
      </c>
      <c r="I10148" t="s">
        <v>26</v>
      </c>
      <c r="J10148" t="s">
        <v>27</v>
      </c>
      <c r="K10148">
        <v>12</v>
      </c>
      <c r="L10148">
        <v>3.5</v>
      </c>
      <c r="M10148" t="s">
        <v>480</v>
      </c>
      <c r="N10148">
        <v>3.5</v>
      </c>
      <c r="O10148" t="s">
        <v>24</v>
      </c>
      <c r="P10148" cm="1">
        <f t="array" ref="P10148">IF(Q10148&gt;0,INDEX(Q10148:Q31872,MATCH(TRUE,INDEX(Q10148:Q31872="",,),0)-1),"")</f>
        <v>6</v>
      </c>
      <c r="Q10148">
        <f t="shared" si="186"/>
        <v>1</v>
      </c>
      <c r="R10148">
        <f t="shared" si="184"/>
        <v>0</v>
      </c>
    </row>
    <row r="10149" spans="1:18" x14ac:dyDescent="0.3">
      <c r="A10149" t="s">
        <v>603</v>
      </c>
      <c r="B10149" s="1">
        <v>38280</v>
      </c>
      <c r="C10149" t="s">
        <v>16</v>
      </c>
      <c r="D10149" t="s">
        <v>748</v>
      </c>
      <c r="E10149" t="s">
        <v>749</v>
      </c>
      <c r="G10149" s="6" t="s">
        <v>29</v>
      </c>
      <c r="H10149" t="s">
        <v>43</v>
      </c>
      <c r="I10149" t="s">
        <v>26</v>
      </c>
      <c r="J10149" t="s">
        <v>27</v>
      </c>
      <c r="K10149">
        <v>79</v>
      </c>
      <c r="L10149">
        <v>8.6999999999999993</v>
      </c>
      <c r="M10149" t="s">
        <v>480</v>
      </c>
      <c r="N10149">
        <v>8.6999999999999993</v>
      </c>
      <c r="O10149" t="s">
        <v>24</v>
      </c>
      <c r="P10149" cm="1">
        <f t="array" ref="P10149">IF(Q10149&gt;0,INDEX(Q10149:Q31873,MATCH(TRUE,INDEX(Q10149:Q31873="",,),0)-1),"")</f>
        <v>6</v>
      </c>
      <c r="Q10149">
        <f t="shared" si="186"/>
        <v>1</v>
      </c>
      <c r="R10149">
        <f t="shared" si="184"/>
        <v>0</v>
      </c>
    </row>
    <row r="10150" spans="1:18" x14ac:dyDescent="0.3">
      <c r="A10150" t="s">
        <v>603</v>
      </c>
      <c r="B10150" s="1">
        <v>38280</v>
      </c>
      <c r="C10150" t="s">
        <v>16</v>
      </c>
      <c r="D10150" t="s">
        <v>748</v>
      </c>
      <c r="E10150" t="s">
        <v>749</v>
      </c>
      <c r="G10150" t="s">
        <v>19</v>
      </c>
      <c r="H10150" t="s">
        <v>53</v>
      </c>
      <c r="I10150" t="s">
        <v>26</v>
      </c>
      <c r="J10150" t="s">
        <v>27</v>
      </c>
      <c r="K10150">
        <v>351</v>
      </c>
      <c r="L10150">
        <v>17.399999999999999</v>
      </c>
      <c r="M10150" t="s">
        <v>523</v>
      </c>
      <c r="N10150">
        <v>17.399999999999999</v>
      </c>
      <c r="P10150" cm="1">
        <f t="array" ref="P10150">IF(Q10150&gt;0,INDEX(Q10150:Q31874,MATCH(TRUE,INDEX(Q10150:Q31874="",,),0)-1),"")</f>
        <v>6</v>
      </c>
      <c r="Q10150">
        <f t="shared" si="186"/>
        <v>2</v>
      </c>
      <c r="R10150">
        <f t="shared" si="184"/>
        <v>0</v>
      </c>
    </row>
    <row r="10151" spans="1:18" x14ac:dyDescent="0.3">
      <c r="A10151" t="s">
        <v>603</v>
      </c>
      <c r="B10151" s="1">
        <v>38280</v>
      </c>
      <c r="C10151" t="s">
        <v>16</v>
      </c>
      <c r="D10151" t="s">
        <v>748</v>
      </c>
      <c r="E10151" t="s">
        <v>749</v>
      </c>
      <c r="G10151" t="s">
        <v>19</v>
      </c>
      <c r="H10151" t="s">
        <v>28</v>
      </c>
      <c r="I10151" t="s">
        <v>26</v>
      </c>
      <c r="J10151" t="s">
        <v>27</v>
      </c>
      <c r="K10151">
        <v>203</v>
      </c>
      <c r="L10151">
        <v>19.899999999999999</v>
      </c>
      <c r="M10151" t="s">
        <v>523</v>
      </c>
      <c r="N10151">
        <v>85</v>
      </c>
      <c r="P10151" cm="1">
        <f t="array" ref="P10151">IF(Q10151&gt;0,INDEX(Q10151:Q31875,MATCH(TRUE,INDEX(Q10151:Q31875="",,),0)-1),"")</f>
        <v>6</v>
      </c>
      <c r="Q10151">
        <f t="shared" si="186"/>
        <v>2</v>
      </c>
      <c r="R10151">
        <f t="shared" si="184"/>
        <v>0</v>
      </c>
    </row>
    <row r="10152" spans="1:18" x14ac:dyDescent="0.3">
      <c r="A10152" t="s">
        <v>603</v>
      </c>
      <c r="B10152" s="1">
        <v>38280</v>
      </c>
      <c r="C10152" t="s">
        <v>16</v>
      </c>
      <c r="D10152" t="s">
        <v>748</v>
      </c>
      <c r="E10152" t="s">
        <v>749</v>
      </c>
      <c r="G10152" s="6" t="s">
        <v>29</v>
      </c>
      <c r="H10152" t="s">
        <v>53</v>
      </c>
      <c r="I10152" t="s">
        <v>21</v>
      </c>
      <c r="J10152" t="s">
        <v>22</v>
      </c>
      <c r="K10152">
        <v>17</v>
      </c>
      <c r="L10152">
        <v>41</v>
      </c>
      <c r="M10152" t="s">
        <v>523</v>
      </c>
      <c r="N10152">
        <v>41</v>
      </c>
      <c r="P10152" cm="1">
        <f t="array" ref="P10152">IF(Q10152&gt;0,INDEX(Q10152:Q31876,MATCH(TRUE,INDEX(Q10152:Q31876="",,),0)-1),"")</f>
        <v>6</v>
      </c>
      <c r="Q10152">
        <f t="shared" si="186"/>
        <v>2</v>
      </c>
      <c r="R10152">
        <f t="shared" si="184"/>
        <v>0</v>
      </c>
    </row>
    <row r="10153" spans="1:18" x14ac:dyDescent="0.3">
      <c r="A10153" t="s">
        <v>603</v>
      </c>
      <c r="B10153" s="1">
        <v>38280</v>
      </c>
      <c r="C10153" t="s">
        <v>16</v>
      </c>
      <c r="D10153" t="s">
        <v>748</v>
      </c>
      <c r="E10153" t="s">
        <v>749</v>
      </c>
      <c r="G10153" s="6" t="s">
        <v>29</v>
      </c>
      <c r="H10153" t="s">
        <v>28</v>
      </c>
      <c r="I10153" t="s">
        <v>21</v>
      </c>
      <c r="J10153" t="s">
        <v>22</v>
      </c>
      <c r="K10153">
        <v>19</v>
      </c>
      <c r="L10153">
        <v>73</v>
      </c>
      <c r="M10153" t="s">
        <v>523</v>
      </c>
      <c r="N10153">
        <v>73</v>
      </c>
      <c r="P10153" cm="1">
        <f t="array" ref="P10153">IF(Q10153&gt;0,INDEX(Q10153:Q31877,MATCH(TRUE,INDEX(Q10153:Q31877="",,),0)-1),"")</f>
        <v>6</v>
      </c>
      <c r="Q10153">
        <f t="shared" si="186"/>
        <v>2</v>
      </c>
      <c r="R10153">
        <f t="shared" si="184"/>
        <v>0</v>
      </c>
    </row>
    <row r="10154" spans="1:18" x14ac:dyDescent="0.3">
      <c r="A10154" t="s">
        <v>603</v>
      </c>
      <c r="B10154" s="1">
        <v>38280</v>
      </c>
      <c r="C10154" t="s">
        <v>16</v>
      </c>
      <c r="D10154" t="s">
        <v>748</v>
      </c>
      <c r="E10154" t="s">
        <v>749</v>
      </c>
      <c r="G10154" s="6" t="s">
        <v>29</v>
      </c>
      <c r="H10154" t="s">
        <v>43</v>
      </c>
      <c r="I10154" t="s">
        <v>21</v>
      </c>
      <c r="J10154" t="s">
        <v>22</v>
      </c>
      <c r="K10154">
        <v>9.5</v>
      </c>
      <c r="L10154">
        <v>134</v>
      </c>
      <c r="M10154" t="s">
        <v>523</v>
      </c>
      <c r="N10154">
        <v>134</v>
      </c>
      <c r="P10154" cm="1">
        <f t="array" ref="P10154">IF(Q10154&gt;0,INDEX(Q10154:Q31878,MATCH(TRUE,INDEX(Q10154:Q31878="",,),0)-1),"")</f>
        <v>6</v>
      </c>
      <c r="Q10154">
        <f t="shared" si="186"/>
        <v>2</v>
      </c>
      <c r="R10154">
        <f t="shared" si="184"/>
        <v>0</v>
      </c>
    </row>
    <row r="10155" spans="1:18" x14ac:dyDescent="0.3">
      <c r="A10155" t="s">
        <v>603</v>
      </c>
      <c r="B10155" s="1">
        <v>38280</v>
      </c>
      <c r="C10155" t="s">
        <v>16</v>
      </c>
      <c r="D10155" t="s">
        <v>748</v>
      </c>
      <c r="E10155" t="s">
        <v>749</v>
      </c>
      <c r="G10155" s="6" t="s">
        <v>29</v>
      </c>
      <c r="H10155" t="s">
        <v>30</v>
      </c>
      <c r="I10155" t="s">
        <v>26</v>
      </c>
      <c r="J10155" t="s">
        <v>27</v>
      </c>
      <c r="K10155">
        <v>45</v>
      </c>
      <c r="L10155">
        <v>9.6</v>
      </c>
      <c r="M10155" t="s">
        <v>523</v>
      </c>
      <c r="N10155">
        <v>9.6</v>
      </c>
      <c r="P10155" cm="1">
        <f t="array" ref="P10155">IF(Q10155&gt;0,INDEX(Q10155:Q31879,MATCH(TRUE,INDEX(Q10155:Q31879="",,),0)-1),"")</f>
        <v>6</v>
      </c>
      <c r="Q10155">
        <f t="shared" si="186"/>
        <v>2</v>
      </c>
      <c r="R10155">
        <f t="shared" si="184"/>
        <v>0</v>
      </c>
    </row>
    <row r="10156" spans="1:18" x14ac:dyDescent="0.3">
      <c r="A10156" t="s">
        <v>603</v>
      </c>
      <c r="B10156" s="1">
        <v>38280</v>
      </c>
      <c r="C10156" t="s">
        <v>16</v>
      </c>
      <c r="D10156" t="s">
        <v>748</v>
      </c>
      <c r="E10156" t="s">
        <v>749</v>
      </c>
      <c r="G10156" s="6" t="s">
        <v>29</v>
      </c>
      <c r="H10156" t="s">
        <v>69</v>
      </c>
      <c r="I10156" t="s">
        <v>26</v>
      </c>
      <c r="J10156" t="s">
        <v>27</v>
      </c>
      <c r="K10156">
        <v>34</v>
      </c>
      <c r="L10156">
        <v>9.6999999999999993</v>
      </c>
      <c r="M10156" t="s">
        <v>523</v>
      </c>
      <c r="N10156">
        <v>9.6999999999999993</v>
      </c>
      <c r="P10156" cm="1">
        <f t="array" ref="P10156">IF(Q10156&gt;0,INDEX(Q10156:Q31880,MATCH(TRUE,INDEX(Q10156:Q31880="",,),0)-1),"")</f>
        <v>6</v>
      </c>
      <c r="Q10156">
        <f t="shared" si="186"/>
        <v>2</v>
      </c>
      <c r="R10156">
        <f t="shared" si="184"/>
        <v>0</v>
      </c>
    </row>
    <row r="10157" spans="1:18" x14ac:dyDescent="0.3">
      <c r="A10157" t="s">
        <v>603</v>
      </c>
      <c r="B10157" s="1">
        <v>38280</v>
      </c>
      <c r="C10157" t="s">
        <v>16</v>
      </c>
      <c r="D10157" t="s">
        <v>748</v>
      </c>
      <c r="E10157" t="s">
        <v>749</v>
      </c>
      <c r="G10157" s="6" t="s">
        <v>29</v>
      </c>
      <c r="H10157" t="s">
        <v>41</v>
      </c>
      <c r="I10157" t="s">
        <v>26</v>
      </c>
      <c r="J10157" t="s">
        <v>27</v>
      </c>
      <c r="K10157">
        <v>15</v>
      </c>
      <c r="L10157">
        <v>31.3</v>
      </c>
      <c r="M10157" t="s">
        <v>523</v>
      </c>
      <c r="N10157">
        <v>31.3</v>
      </c>
      <c r="P10157" cm="1">
        <f t="array" ref="P10157">IF(Q10157&gt;0,INDEX(Q10157:Q31881,MATCH(TRUE,INDEX(Q10157:Q31881="",,),0)-1),"")</f>
        <v>6</v>
      </c>
      <c r="Q10157">
        <f t="shared" si="186"/>
        <v>2</v>
      </c>
      <c r="R10157">
        <f t="shared" si="184"/>
        <v>0</v>
      </c>
    </row>
    <row r="10158" spans="1:18" x14ac:dyDescent="0.3">
      <c r="A10158" t="s">
        <v>603</v>
      </c>
      <c r="B10158" s="1">
        <v>38280</v>
      </c>
      <c r="C10158" t="s">
        <v>16</v>
      </c>
      <c r="D10158" t="s">
        <v>748</v>
      </c>
      <c r="E10158" t="s">
        <v>749</v>
      </c>
      <c r="G10158" s="6" t="s">
        <v>29</v>
      </c>
      <c r="H10158" t="s">
        <v>154</v>
      </c>
      <c r="I10158" t="s">
        <v>26</v>
      </c>
      <c r="J10158" t="s">
        <v>27</v>
      </c>
      <c r="K10158">
        <v>12</v>
      </c>
      <c r="L10158">
        <v>3.5</v>
      </c>
      <c r="M10158" t="s">
        <v>523</v>
      </c>
      <c r="N10158">
        <v>3.5</v>
      </c>
      <c r="P10158" cm="1">
        <f t="array" ref="P10158">IF(Q10158&gt;0,INDEX(Q10158:Q31882,MATCH(TRUE,INDEX(Q10158:Q31882="",,),0)-1),"")</f>
        <v>6</v>
      </c>
      <c r="Q10158">
        <f t="shared" si="186"/>
        <v>2</v>
      </c>
      <c r="R10158">
        <f t="shared" si="184"/>
        <v>0</v>
      </c>
    </row>
    <row r="10159" spans="1:18" x14ac:dyDescent="0.3">
      <c r="A10159" t="s">
        <v>603</v>
      </c>
      <c r="B10159" s="1">
        <v>38280</v>
      </c>
      <c r="C10159" t="s">
        <v>16</v>
      </c>
      <c r="D10159" t="s">
        <v>748</v>
      </c>
      <c r="E10159" t="s">
        <v>749</v>
      </c>
      <c r="G10159" s="6" t="s">
        <v>29</v>
      </c>
      <c r="H10159" t="s">
        <v>43</v>
      </c>
      <c r="I10159" t="s">
        <v>26</v>
      </c>
      <c r="J10159" t="s">
        <v>27</v>
      </c>
      <c r="K10159">
        <v>79</v>
      </c>
      <c r="L10159">
        <v>8.6999999999999993</v>
      </c>
      <c r="M10159" t="s">
        <v>523</v>
      </c>
      <c r="N10159">
        <v>8.6999999999999993</v>
      </c>
      <c r="P10159" cm="1">
        <f t="array" ref="P10159">IF(Q10159&gt;0,INDEX(Q10159:Q31883,MATCH(TRUE,INDEX(Q10159:Q31883="",,),0)-1),"")</f>
        <v>6</v>
      </c>
      <c r="Q10159">
        <f t="shared" si="186"/>
        <v>2</v>
      </c>
      <c r="R10159">
        <f t="shared" si="184"/>
        <v>0</v>
      </c>
    </row>
    <row r="10160" spans="1:18" x14ac:dyDescent="0.3">
      <c r="A10160" t="s">
        <v>603</v>
      </c>
      <c r="B10160" s="1">
        <v>38280</v>
      </c>
      <c r="C10160" t="s">
        <v>16</v>
      </c>
      <c r="D10160" t="s">
        <v>748</v>
      </c>
      <c r="E10160" t="s">
        <v>749</v>
      </c>
      <c r="G10160" t="s">
        <v>19</v>
      </c>
      <c r="H10160" t="s">
        <v>53</v>
      </c>
      <c r="I10160" t="s">
        <v>26</v>
      </c>
      <c r="J10160" t="s">
        <v>27</v>
      </c>
      <c r="K10160">
        <v>351</v>
      </c>
      <c r="L10160">
        <v>17.399999999999999</v>
      </c>
      <c r="M10160" t="s">
        <v>59</v>
      </c>
      <c r="N10160">
        <v>18</v>
      </c>
      <c r="P10160" cm="1">
        <f t="array" ref="P10160">IF(Q10160&gt;0,INDEX(Q10160:Q31884,MATCH(TRUE,INDEX(Q10160:Q31884="",,),0)-1),"")</f>
        <v>6</v>
      </c>
      <c r="Q10160">
        <f t="shared" si="186"/>
        <v>3</v>
      </c>
      <c r="R10160">
        <f t="shared" si="184"/>
        <v>0</v>
      </c>
    </row>
    <row r="10161" spans="1:18" x14ac:dyDescent="0.3">
      <c r="A10161" t="s">
        <v>603</v>
      </c>
      <c r="B10161" s="1">
        <v>38280</v>
      </c>
      <c r="C10161" t="s">
        <v>16</v>
      </c>
      <c r="D10161" t="s">
        <v>748</v>
      </c>
      <c r="E10161" t="s">
        <v>749</v>
      </c>
      <c r="G10161" t="s">
        <v>19</v>
      </c>
      <c r="H10161" t="s">
        <v>28</v>
      </c>
      <c r="I10161" t="s">
        <v>26</v>
      </c>
      <c r="J10161" t="s">
        <v>27</v>
      </c>
      <c r="K10161">
        <v>203</v>
      </c>
      <c r="L10161">
        <v>19.899999999999999</v>
      </c>
      <c r="M10161" t="s">
        <v>59</v>
      </c>
      <c r="N10161">
        <v>73</v>
      </c>
      <c r="P10161" cm="1">
        <f t="array" ref="P10161">IF(Q10161&gt;0,INDEX(Q10161:Q31885,MATCH(TRUE,INDEX(Q10161:Q31885="",,),0)-1),"")</f>
        <v>6</v>
      </c>
      <c r="Q10161">
        <f t="shared" si="186"/>
        <v>3</v>
      </c>
      <c r="R10161">
        <f t="shared" si="184"/>
        <v>0</v>
      </c>
    </row>
    <row r="10162" spans="1:18" x14ac:dyDescent="0.3">
      <c r="A10162" t="s">
        <v>603</v>
      </c>
      <c r="B10162" s="1">
        <v>38280</v>
      </c>
      <c r="C10162" t="s">
        <v>16</v>
      </c>
      <c r="D10162" t="s">
        <v>748</v>
      </c>
      <c r="E10162" t="s">
        <v>749</v>
      </c>
      <c r="G10162" s="6" t="s">
        <v>29</v>
      </c>
      <c r="H10162" t="s">
        <v>53</v>
      </c>
      <c r="I10162" t="s">
        <v>21</v>
      </c>
      <c r="J10162" t="s">
        <v>22</v>
      </c>
      <c r="K10162">
        <v>17</v>
      </c>
      <c r="L10162">
        <v>41</v>
      </c>
      <c r="M10162" t="s">
        <v>59</v>
      </c>
      <c r="N10162">
        <v>41</v>
      </c>
      <c r="P10162" cm="1">
        <f t="array" ref="P10162">IF(Q10162&gt;0,INDEX(Q10162:Q31886,MATCH(TRUE,INDEX(Q10162:Q31886="",,),0)-1),"")</f>
        <v>6</v>
      </c>
      <c r="Q10162">
        <f t="shared" si="186"/>
        <v>3</v>
      </c>
      <c r="R10162">
        <f t="shared" si="184"/>
        <v>0</v>
      </c>
    </row>
    <row r="10163" spans="1:18" x14ac:dyDescent="0.3">
      <c r="A10163" t="s">
        <v>603</v>
      </c>
      <c r="B10163" s="1">
        <v>38280</v>
      </c>
      <c r="C10163" t="s">
        <v>16</v>
      </c>
      <c r="D10163" t="s">
        <v>748</v>
      </c>
      <c r="E10163" t="s">
        <v>749</v>
      </c>
      <c r="G10163" s="6" t="s">
        <v>29</v>
      </c>
      <c r="H10163" t="s">
        <v>28</v>
      </c>
      <c r="I10163" t="s">
        <v>21</v>
      </c>
      <c r="J10163" t="s">
        <v>22</v>
      </c>
      <c r="K10163">
        <v>19</v>
      </c>
      <c r="L10163">
        <v>73</v>
      </c>
      <c r="M10163" t="s">
        <v>59</v>
      </c>
      <c r="N10163">
        <v>73</v>
      </c>
      <c r="P10163" cm="1">
        <f t="array" ref="P10163">IF(Q10163&gt;0,INDEX(Q10163:Q31887,MATCH(TRUE,INDEX(Q10163:Q31887="",,),0)-1),"")</f>
        <v>6</v>
      </c>
      <c r="Q10163">
        <f t="shared" si="186"/>
        <v>3</v>
      </c>
      <c r="R10163">
        <f t="shared" si="184"/>
        <v>0</v>
      </c>
    </row>
    <row r="10164" spans="1:18" x14ac:dyDescent="0.3">
      <c r="A10164" t="s">
        <v>603</v>
      </c>
      <c r="B10164" s="1">
        <v>38280</v>
      </c>
      <c r="C10164" t="s">
        <v>16</v>
      </c>
      <c r="D10164" t="s">
        <v>748</v>
      </c>
      <c r="E10164" t="s">
        <v>749</v>
      </c>
      <c r="G10164" s="6" t="s">
        <v>29</v>
      </c>
      <c r="H10164" t="s">
        <v>43</v>
      </c>
      <c r="I10164" t="s">
        <v>21</v>
      </c>
      <c r="J10164" t="s">
        <v>22</v>
      </c>
      <c r="K10164">
        <v>9.5</v>
      </c>
      <c r="L10164">
        <v>134</v>
      </c>
      <c r="M10164" t="s">
        <v>59</v>
      </c>
      <c r="N10164">
        <v>134</v>
      </c>
      <c r="P10164" cm="1">
        <f t="array" ref="P10164">IF(Q10164&gt;0,INDEX(Q10164:Q31888,MATCH(TRUE,INDEX(Q10164:Q31888="",,),0)-1),"")</f>
        <v>6</v>
      </c>
      <c r="Q10164">
        <f t="shared" si="186"/>
        <v>3</v>
      </c>
      <c r="R10164">
        <f t="shared" ref="R10164:R10227" si="187">IF(P10164="","",0)</f>
        <v>0</v>
      </c>
    </row>
    <row r="10165" spans="1:18" x14ac:dyDescent="0.3">
      <c r="A10165" t="s">
        <v>603</v>
      </c>
      <c r="B10165" s="1">
        <v>38280</v>
      </c>
      <c r="C10165" t="s">
        <v>16</v>
      </c>
      <c r="D10165" t="s">
        <v>748</v>
      </c>
      <c r="E10165" t="s">
        <v>749</v>
      </c>
      <c r="G10165" s="6" t="s">
        <v>29</v>
      </c>
      <c r="H10165" t="s">
        <v>30</v>
      </c>
      <c r="I10165" t="s">
        <v>26</v>
      </c>
      <c r="J10165" t="s">
        <v>27</v>
      </c>
      <c r="K10165">
        <v>45</v>
      </c>
      <c r="L10165">
        <v>9.6</v>
      </c>
      <c r="M10165" t="s">
        <v>59</v>
      </c>
      <c r="N10165">
        <v>9.6</v>
      </c>
      <c r="P10165" cm="1">
        <f t="array" ref="P10165">IF(Q10165&gt;0,INDEX(Q10165:Q31889,MATCH(TRUE,INDEX(Q10165:Q31889="",,),0)-1),"")</f>
        <v>6</v>
      </c>
      <c r="Q10165">
        <f t="shared" si="186"/>
        <v>3</v>
      </c>
      <c r="R10165">
        <f t="shared" si="187"/>
        <v>0</v>
      </c>
    </row>
    <row r="10166" spans="1:18" x14ac:dyDescent="0.3">
      <c r="A10166" t="s">
        <v>603</v>
      </c>
      <c r="B10166" s="1">
        <v>38280</v>
      </c>
      <c r="C10166" t="s">
        <v>16</v>
      </c>
      <c r="D10166" t="s">
        <v>748</v>
      </c>
      <c r="E10166" t="s">
        <v>749</v>
      </c>
      <c r="G10166" s="6" t="s">
        <v>29</v>
      </c>
      <c r="H10166" t="s">
        <v>69</v>
      </c>
      <c r="I10166" t="s">
        <v>26</v>
      </c>
      <c r="J10166" t="s">
        <v>27</v>
      </c>
      <c r="K10166">
        <v>34</v>
      </c>
      <c r="L10166">
        <v>9.6999999999999993</v>
      </c>
      <c r="M10166" t="s">
        <v>59</v>
      </c>
      <c r="N10166">
        <v>9.6999999999999993</v>
      </c>
      <c r="P10166" cm="1">
        <f t="array" ref="P10166">IF(Q10166&gt;0,INDEX(Q10166:Q31890,MATCH(TRUE,INDEX(Q10166:Q31890="",,),0)-1),"")</f>
        <v>6</v>
      </c>
      <c r="Q10166">
        <f t="shared" si="186"/>
        <v>3</v>
      </c>
      <c r="R10166">
        <f t="shared" si="187"/>
        <v>0</v>
      </c>
    </row>
    <row r="10167" spans="1:18" x14ac:dyDescent="0.3">
      <c r="A10167" t="s">
        <v>603</v>
      </c>
      <c r="B10167" s="1">
        <v>38280</v>
      </c>
      <c r="C10167" t="s">
        <v>16</v>
      </c>
      <c r="D10167" t="s">
        <v>748</v>
      </c>
      <c r="E10167" t="s">
        <v>749</v>
      </c>
      <c r="G10167" s="6" t="s">
        <v>29</v>
      </c>
      <c r="H10167" t="s">
        <v>41</v>
      </c>
      <c r="I10167" t="s">
        <v>26</v>
      </c>
      <c r="J10167" t="s">
        <v>27</v>
      </c>
      <c r="K10167">
        <v>15</v>
      </c>
      <c r="L10167">
        <v>31.3</v>
      </c>
      <c r="M10167" t="s">
        <v>59</v>
      </c>
      <c r="N10167">
        <v>31.3</v>
      </c>
      <c r="P10167" cm="1">
        <f t="array" ref="P10167">IF(Q10167&gt;0,INDEX(Q10167:Q31891,MATCH(TRUE,INDEX(Q10167:Q31891="",,),0)-1),"")</f>
        <v>6</v>
      </c>
      <c r="Q10167">
        <f t="shared" si="186"/>
        <v>3</v>
      </c>
      <c r="R10167">
        <f t="shared" si="187"/>
        <v>0</v>
      </c>
    </row>
    <row r="10168" spans="1:18" x14ac:dyDescent="0.3">
      <c r="A10168" t="s">
        <v>603</v>
      </c>
      <c r="B10168" s="1">
        <v>38280</v>
      </c>
      <c r="C10168" t="s">
        <v>16</v>
      </c>
      <c r="D10168" t="s">
        <v>748</v>
      </c>
      <c r="E10168" t="s">
        <v>749</v>
      </c>
      <c r="G10168" s="6" t="s">
        <v>29</v>
      </c>
      <c r="H10168" t="s">
        <v>154</v>
      </c>
      <c r="I10168" t="s">
        <v>26</v>
      </c>
      <c r="J10168" t="s">
        <v>27</v>
      </c>
      <c r="K10168">
        <v>12</v>
      </c>
      <c r="L10168">
        <v>3.5</v>
      </c>
      <c r="M10168" t="s">
        <v>59</v>
      </c>
      <c r="N10168">
        <v>3.5</v>
      </c>
      <c r="P10168" cm="1">
        <f t="array" ref="P10168">IF(Q10168&gt;0,INDEX(Q10168:Q31892,MATCH(TRUE,INDEX(Q10168:Q31892="",,),0)-1),"")</f>
        <v>6</v>
      </c>
      <c r="Q10168">
        <f t="shared" si="186"/>
        <v>3</v>
      </c>
      <c r="R10168">
        <f t="shared" si="187"/>
        <v>0</v>
      </c>
    </row>
    <row r="10169" spans="1:18" x14ac:dyDescent="0.3">
      <c r="A10169" t="s">
        <v>603</v>
      </c>
      <c r="B10169" s="1">
        <v>38280</v>
      </c>
      <c r="C10169" t="s">
        <v>16</v>
      </c>
      <c r="D10169" t="s">
        <v>748</v>
      </c>
      <c r="E10169" t="s">
        <v>749</v>
      </c>
      <c r="G10169" s="6" t="s">
        <v>29</v>
      </c>
      <c r="H10169" t="s">
        <v>43</v>
      </c>
      <c r="I10169" t="s">
        <v>26</v>
      </c>
      <c r="J10169" t="s">
        <v>27</v>
      </c>
      <c r="K10169">
        <v>79</v>
      </c>
      <c r="L10169">
        <v>8.6999999999999993</v>
      </c>
      <c r="M10169" t="s">
        <v>59</v>
      </c>
      <c r="N10169">
        <v>8.6999999999999993</v>
      </c>
      <c r="P10169" cm="1">
        <f t="array" ref="P10169">IF(Q10169&gt;0,INDEX(Q10169:Q31893,MATCH(TRUE,INDEX(Q10169:Q31893="",,),0)-1),"")</f>
        <v>6</v>
      </c>
      <c r="Q10169">
        <f t="shared" si="186"/>
        <v>3</v>
      </c>
      <c r="R10169">
        <f t="shared" si="187"/>
        <v>0</v>
      </c>
    </row>
    <row r="10170" spans="1:18" x14ac:dyDescent="0.3">
      <c r="A10170" t="s">
        <v>603</v>
      </c>
      <c r="B10170" s="1">
        <v>38280</v>
      </c>
      <c r="C10170" t="s">
        <v>16</v>
      </c>
      <c r="D10170" t="s">
        <v>748</v>
      </c>
      <c r="E10170" t="s">
        <v>749</v>
      </c>
      <c r="G10170" t="s">
        <v>19</v>
      </c>
      <c r="H10170" t="s">
        <v>53</v>
      </c>
      <c r="I10170" t="s">
        <v>26</v>
      </c>
      <c r="J10170" t="s">
        <v>27</v>
      </c>
      <c r="K10170">
        <v>351</v>
      </c>
      <c r="L10170">
        <v>17.399999999999999</v>
      </c>
      <c r="M10170" t="s">
        <v>44</v>
      </c>
      <c r="N10170">
        <v>30</v>
      </c>
      <c r="P10170" cm="1">
        <f t="array" ref="P10170">IF(Q10170&gt;0,INDEX(Q10170:Q31894,MATCH(TRUE,INDEX(Q10170:Q31894="",,),0)-1),"")</f>
        <v>6</v>
      </c>
      <c r="Q10170">
        <f t="shared" si="186"/>
        <v>4</v>
      </c>
      <c r="R10170">
        <f t="shared" si="187"/>
        <v>0</v>
      </c>
    </row>
    <row r="10171" spans="1:18" x14ac:dyDescent="0.3">
      <c r="A10171" t="s">
        <v>603</v>
      </c>
      <c r="B10171" s="1">
        <v>38280</v>
      </c>
      <c r="C10171" t="s">
        <v>16</v>
      </c>
      <c r="D10171" t="s">
        <v>748</v>
      </c>
      <c r="E10171" t="s">
        <v>749</v>
      </c>
      <c r="G10171" t="s">
        <v>19</v>
      </c>
      <c r="H10171" t="s">
        <v>28</v>
      </c>
      <c r="I10171" t="s">
        <v>26</v>
      </c>
      <c r="J10171" t="s">
        <v>27</v>
      </c>
      <c r="K10171">
        <v>203</v>
      </c>
      <c r="L10171">
        <v>19.899999999999999</v>
      </c>
      <c r="M10171" t="s">
        <v>44</v>
      </c>
      <c r="N10171">
        <v>28.84</v>
      </c>
      <c r="P10171" cm="1">
        <f t="array" ref="P10171">IF(Q10171&gt;0,INDEX(Q10171:Q31895,MATCH(TRUE,INDEX(Q10171:Q31895="",,),0)-1),"")</f>
        <v>6</v>
      </c>
      <c r="Q10171">
        <f t="shared" si="186"/>
        <v>4</v>
      </c>
      <c r="R10171">
        <f t="shared" si="187"/>
        <v>0</v>
      </c>
    </row>
    <row r="10172" spans="1:18" x14ac:dyDescent="0.3">
      <c r="A10172" t="s">
        <v>603</v>
      </c>
      <c r="B10172" s="1">
        <v>38280</v>
      </c>
      <c r="C10172" t="s">
        <v>16</v>
      </c>
      <c r="D10172" t="s">
        <v>748</v>
      </c>
      <c r="E10172" t="s">
        <v>749</v>
      </c>
      <c r="G10172" s="6" t="s">
        <v>29</v>
      </c>
      <c r="H10172" t="s">
        <v>53</v>
      </c>
      <c r="I10172" t="s">
        <v>21</v>
      </c>
      <c r="J10172" t="s">
        <v>22</v>
      </c>
      <c r="K10172">
        <v>17</v>
      </c>
      <c r="L10172">
        <v>41</v>
      </c>
      <c r="M10172" t="s">
        <v>44</v>
      </c>
      <c r="N10172">
        <v>41</v>
      </c>
      <c r="P10172" cm="1">
        <f t="array" ref="P10172">IF(Q10172&gt;0,INDEX(Q10172:Q31896,MATCH(TRUE,INDEX(Q10172:Q31896="",,),0)-1),"")</f>
        <v>6</v>
      </c>
      <c r="Q10172">
        <f t="shared" si="186"/>
        <v>4</v>
      </c>
      <c r="R10172">
        <f t="shared" si="187"/>
        <v>0</v>
      </c>
    </row>
    <row r="10173" spans="1:18" x14ac:dyDescent="0.3">
      <c r="A10173" t="s">
        <v>603</v>
      </c>
      <c r="B10173" s="1">
        <v>38280</v>
      </c>
      <c r="C10173" t="s">
        <v>16</v>
      </c>
      <c r="D10173" t="s">
        <v>748</v>
      </c>
      <c r="E10173" t="s">
        <v>749</v>
      </c>
      <c r="G10173" s="6" t="s">
        <v>29</v>
      </c>
      <c r="H10173" t="s">
        <v>28</v>
      </c>
      <c r="I10173" t="s">
        <v>21</v>
      </c>
      <c r="J10173" t="s">
        <v>22</v>
      </c>
      <c r="K10173">
        <v>19</v>
      </c>
      <c r="L10173">
        <v>73</v>
      </c>
      <c r="M10173" t="s">
        <v>44</v>
      </c>
      <c r="N10173">
        <v>73</v>
      </c>
      <c r="P10173" cm="1">
        <f t="array" ref="P10173">IF(Q10173&gt;0,INDEX(Q10173:Q31897,MATCH(TRUE,INDEX(Q10173:Q31897="",,),0)-1),"")</f>
        <v>6</v>
      </c>
      <c r="Q10173">
        <f t="shared" si="186"/>
        <v>4</v>
      </c>
      <c r="R10173">
        <f t="shared" si="187"/>
        <v>0</v>
      </c>
    </row>
    <row r="10174" spans="1:18" x14ac:dyDescent="0.3">
      <c r="A10174" t="s">
        <v>603</v>
      </c>
      <c r="B10174" s="1">
        <v>38280</v>
      </c>
      <c r="C10174" t="s">
        <v>16</v>
      </c>
      <c r="D10174" t="s">
        <v>748</v>
      </c>
      <c r="E10174" t="s">
        <v>749</v>
      </c>
      <c r="G10174" s="6" t="s">
        <v>29</v>
      </c>
      <c r="H10174" t="s">
        <v>43</v>
      </c>
      <c r="I10174" t="s">
        <v>21</v>
      </c>
      <c r="J10174" t="s">
        <v>22</v>
      </c>
      <c r="K10174">
        <v>9.5</v>
      </c>
      <c r="L10174">
        <v>134</v>
      </c>
      <c r="M10174" t="s">
        <v>44</v>
      </c>
      <c r="N10174">
        <v>134</v>
      </c>
      <c r="P10174" cm="1">
        <f t="array" ref="P10174">IF(Q10174&gt;0,INDEX(Q10174:Q31898,MATCH(TRUE,INDEX(Q10174:Q31898="",,),0)-1),"")</f>
        <v>6</v>
      </c>
      <c r="Q10174">
        <f t="shared" si="186"/>
        <v>4</v>
      </c>
      <c r="R10174">
        <f t="shared" si="187"/>
        <v>0</v>
      </c>
    </row>
    <row r="10175" spans="1:18" x14ac:dyDescent="0.3">
      <c r="A10175" t="s">
        <v>603</v>
      </c>
      <c r="B10175" s="1">
        <v>38280</v>
      </c>
      <c r="C10175" t="s">
        <v>16</v>
      </c>
      <c r="D10175" t="s">
        <v>748</v>
      </c>
      <c r="E10175" t="s">
        <v>749</v>
      </c>
      <c r="G10175" s="6" t="s">
        <v>29</v>
      </c>
      <c r="H10175" t="s">
        <v>30</v>
      </c>
      <c r="I10175" t="s">
        <v>26</v>
      </c>
      <c r="J10175" t="s">
        <v>27</v>
      </c>
      <c r="K10175">
        <v>45</v>
      </c>
      <c r="L10175">
        <v>9.6</v>
      </c>
      <c r="M10175" t="s">
        <v>44</v>
      </c>
      <c r="N10175">
        <v>9.6</v>
      </c>
      <c r="P10175" cm="1">
        <f t="array" ref="P10175">IF(Q10175&gt;0,INDEX(Q10175:Q31899,MATCH(TRUE,INDEX(Q10175:Q31899="",,),0)-1),"")</f>
        <v>6</v>
      </c>
      <c r="Q10175">
        <f t="shared" si="186"/>
        <v>4</v>
      </c>
      <c r="R10175">
        <f t="shared" si="187"/>
        <v>0</v>
      </c>
    </row>
    <row r="10176" spans="1:18" x14ac:dyDescent="0.3">
      <c r="A10176" t="s">
        <v>603</v>
      </c>
      <c r="B10176" s="1">
        <v>38280</v>
      </c>
      <c r="C10176" t="s">
        <v>16</v>
      </c>
      <c r="D10176" t="s">
        <v>748</v>
      </c>
      <c r="E10176" t="s">
        <v>749</v>
      </c>
      <c r="G10176" s="6" t="s">
        <v>29</v>
      </c>
      <c r="H10176" t="s">
        <v>69</v>
      </c>
      <c r="I10176" t="s">
        <v>26</v>
      </c>
      <c r="J10176" t="s">
        <v>27</v>
      </c>
      <c r="K10176">
        <v>34</v>
      </c>
      <c r="L10176">
        <v>9.6999999999999993</v>
      </c>
      <c r="M10176" t="s">
        <v>44</v>
      </c>
      <c r="N10176">
        <v>9.6999999999999993</v>
      </c>
      <c r="P10176" cm="1">
        <f t="array" ref="P10176">IF(Q10176&gt;0,INDEX(Q10176:Q31900,MATCH(TRUE,INDEX(Q10176:Q31900="",,),0)-1),"")</f>
        <v>6</v>
      </c>
      <c r="Q10176">
        <f t="shared" si="186"/>
        <v>4</v>
      </c>
      <c r="R10176">
        <f t="shared" si="187"/>
        <v>0</v>
      </c>
    </row>
    <row r="10177" spans="1:18" x14ac:dyDescent="0.3">
      <c r="A10177" t="s">
        <v>603</v>
      </c>
      <c r="B10177" s="1">
        <v>38280</v>
      </c>
      <c r="C10177" t="s">
        <v>16</v>
      </c>
      <c r="D10177" t="s">
        <v>748</v>
      </c>
      <c r="E10177" t="s">
        <v>749</v>
      </c>
      <c r="G10177" s="6" t="s">
        <v>29</v>
      </c>
      <c r="H10177" t="s">
        <v>41</v>
      </c>
      <c r="I10177" t="s">
        <v>26</v>
      </c>
      <c r="J10177" t="s">
        <v>27</v>
      </c>
      <c r="K10177">
        <v>15</v>
      </c>
      <c r="L10177">
        <v>31.3</v>
      </c>
      <c r="M10177" t="s">
        <v>44</v>
      </c>
      <c r="N10177">
        <v>31.3</v>
      </c>
      <c r="P10177" cm="1">
        <f t="array" ref="P10177">IF(Q10177&gt;0,INDEX(Q10177:Q31901,MATCH(TRUE,INDEX(Q10177:Q31901="",,),0)-1),"")</f>
        <v>6</v>
      </c>
      <c r="Q10177">
        <f t="shared" si="186"/>
        <v>4</v>
      </c>
      <c r="R10177">
        <f t="shared" si="187"/>
        <v>0</v>
      </c>
    </row>
    <row r="10178" spans="1:18" x14ac:dyDescent="0.3">
      <c r="A10178" t="s">
        <v>603</v>
      </c>
      <c r="B10178" s="1">
        <v>38280</v>
      </c>
      <c r="C10178" t="s">
        <v>16</v>
      </c>
      <c r="D10178" t="s">
        <v>748</v>
      </c>
      <c r="E10178" t="s">
        <v>749</v>
      </c>
      <c r="G10178" s="6" t="s">
        <v>29</v>
      </c>
      <c r="H10178" t="s">
        <v>154</v>
      </c>
      <c r="I10178" t="s">
        <v>26</v>
      </c>
      <c r="J10178" t="s">
        <v>27</v>
      </c>
      <c r="K10178">
        <v>12</v>
      </c>
      <c r="L10178">
        <v>3.5</v>
      </c>
      <c r="M10178" t="s">
        <v>44</v>
      </c>
      <c r="N10178">
        <v>3.5</v>
      </c>
      <c r="P10178" cm="1">
        <f t="array" ref="P10178">IF(Q10178&gt;0,INDEX(Q10178:Q31902,MATCH(TRUE,INDEX(Q10178:Q31902="",,),0)-1),"")</f>
        <v>6</v>
      </c>
      <c r="Q10178">
        <f t="shared" si="186"/>
        <v>4</v>
      </c>
      <c r="R10178">
        <f t="shared" si="187"/>
        <v>0</v>
      </c>
    </row>
    <row r="10179" spans="1:18" x14ac:dyDescent="0.3">
      <c r="A10179" t="s">
        <v>603</v>
      </c>
      <c r="B10179" s="1">
        <v>38280</v>
      </c>
      <c r="C10179" t="s">
        <v>16</v>
      </c>
      <c r="D10179" t="s">
        <v>748</v>
      </c>
      <c r="E10179" t="s">
        <v>749</v>
      </c>
      <c r="G10179" s="6" t="s">
        <v>29</v>
      </c>
      <c r="H10179" t="s">
        <v>43</v>
      </c>
      <c r="I10179" t="s">
        <v>26</v>
      </c>
      <c r="J10179" t="s">
        <v>27</v>
      </c>
      <c r="K10179">
        <v>79</v>
      </c>
      <c r="L10179">
        <v>8.6999999999999993</v>
      </c>
      <c r="M10179" t="s">
        <v>44</v>
      </c>
      <c r="N10179">
        <v>8.6999999999999993</v>
      </c>
      <c r="P10179" cm="1">
        <f t="array" ref="P10179">IF(Q10179&gt;0,INDEX(Q10179:Q31903,MATCH(TRUE,INDEX(Q10179:Q31903="",,),0)-1),"")</f>
        <v>6</v>
      </c>
      <c r="Q10179">
        <f t="shared" si="186"/>
        <v>4</v>
      </c>
      <c r="R10179">
        <f t="shared" si="187"/>
        <v>0</v>
      </c>
    </row>
    <row r="10180" spans="1:18" x14ac:dyDescent="0.3">
      <c r="A10180" t="s">
        <v>603</v>
      </c>
      <c r="B10180" s="1">
        <v>38280</v>
      </c>
      <c r="C10180" t="s">
        <v>16</v>
      </c>
      <c r="D10180" t="s">
        <v>748</v>
      </c>
      <c r="E10180" t="s">
        <v>749</v>
      </c>
      <c r="G10180" t="s">
        <v>19</v>
      </c>
      <c r="H10180" t="s">
        <v>53</v>
      </c>
      <c r="I10180" t="s">
        <v>26</v>
      </c>
      <c r="J10180" t="s">
        <v>27</v>
      </c>
      <c r="K10180">
        <v>351</v>
      </c>
      <c r="L10180">
        <v>17.399999999999999</v>
      </c>
      <c r="M10180" t="s">
        <v>665</v>
      </c>
      <c r="N10180">
        <v>28</v>
      </c>
      <c r="P10180" cm="1">
        <f t="array" ref="P10180">IF(Q10180&gt;0,INDEX(Q10180:Q31904,MATCH(TRUE,INDEX(Q10180:Q31904="",,),0)-1),"")</f>
        <v>6</v>
      </c>
      <c r="Q10180">
        <f t="shared" si="186"/>
        <v>5</v>
      </c>
      <c r="R10180">
        <f t="shared" si="187"/>
        <v>0</v>
      </c>
    </row>
    <row r="10181" spans="1:18" x14ac:dyDescent="0.3">
      <c r="A10181" t="s">
        <v>603</v>
      </c>
      <c r="B10181" s="1">
        <v>38280</v>
      </c>
      <c r="C10181" t="s">
        <v>16</v>
      </c>
      <c r="D10181" t="s">
        <v>748</v>
      </c>
      <c r="E10181" t="s">
        <v>749</v>
      </c>
      <c r="G10181" t="s">
        <v>19</v>
      </c>
      <c r="H10181" t="s">
        <v>28</v>
      </c>
      <c r="I10181" t="s">
        <v>26</v>
      </c>
      <c r="J10181" t="s">
        <v>27</v>
      </c>
      <c r="K10181">
        <v>203</v>
      </c>
      <c r="L10181">
        <v>19.899999999999999</v>
      </c>
      <c r="M10181" t="s">
        <v>665</v>
      </c>
      <c r="N10181">
        <v>19.899999999999999</v>
      </c>
      <c r="P10181" cm="1">
        <f t="array" ref="P10181">IF(Q10181&gt;0,INDEX(Q10181:Q31905,MATCH(TRUE,INDEX(Q10181:Q31905="",,),0)-1),"")</f>
        <v>6</v>
      </c>
      <c r="Q10181">
        <f t="shared" si="186"/>
        <v>5</v>
      </c>
      <c r="R10181">
        <f t="shared" si="187"/>
        <v>0</v>
      </c>
    </row>
    <row r="10182" spans="1:18" x14ac:dyDescent="0.3">
      <c r="A10182" t="s">
        <v>603</v>
      </c>
      <c r="B10182" s="1">
        <v>38280</v>
      </c>
      <c r="C10182" t="s">
        <v>16</v>
      </c>
      <c r="D10182" t="s">
        <v>748</v>
      </c>
      <c r="E10182" t="s">
        <v>749</v>
      </c>
      <c r="G10182" s="6" t="s">
        <v>29</v>
      </c>
      <c r="H10182" t="s">
        <v>53</v>
      </c>
      <c r="I10182" t="s">
        <v>21</v>
      </c>
      <c r="J10182" t="s">
        <v>22</v>
      </c>
      <c r="K10182">
        <v>17</v>
      </c>
      <c r="L10182">
        <v>41</v>
      </c>
      <c r="M10182" t="s">
        <v>665</v>
      </c>
      <c r="N10182">
        <v>41</v>
      </c>
      <c r="P10182" cm="1">
        <f t="array" ref="P10182">IF(Q10182&gt;0,INDEX(Q10182:Q31906,MATCH(TRUE,INDEX(Q10182:Q31906="",,),0)-1),"")</f>
        <v>6</v>
      </c>
      <c r="Q10182">
        <f t="shared" si="186"/>
        <v>5</v>
      </c>
      <c r="R10182">
        <f t="shared" si="187"/>
        <v>0</v>
      </c>
    </row>
    <row r="10183" spans="1:18" x14ac:dyDescent="0.3">
      <c r="A10183" t="s">
        <v>603</v>
      </c>
      <c r="B10183" s="1">
        <v>38280</v>
      </c>
      <c r="C10183" t="s">
        <v>16</v>
      </c>
      <c r="D10183" t="s">
        <v>748</v>
      </c>
      <c r="E10183" t="s">
        <v>749</v>
      </c>
      <c r="G10183" s="6" t="s">
        <v>29</v>
      </c>
      <c r="H10183" t="s">
        <v>28</v>
      </c>
      <c r="I10183" t="s">
        <v>21</v>
      </c>
      <c r="J10183" t="s">
        <v>22</v>
      </c>
      <c r="K10183">
        <v>19</v>
      </c>
      <c r="L10183">
        <v>73</v>
      </c>
      <c r="M10183" t="s">
        <v>665</v>
      </c>
      <c r="N10183">
        <v>73</v>
      </c>
      <c r="P10183" cm="1">
        <f t="array" ref="P10183">IF(Q10183&gt;0,INDEX(Q10183:Q31907,MATCH(TRUE,INDEX(Q10183:Q31907="",,),0)-1),"")</f>
        <v>6</v>
      </c>
      <c r="Q10183">
        <f t="shared" si="186"/>
        <v>5</v>
      </c>
      <c r="R10183">
        <f t="shared" si="187"/>
        <v>0</v>
      </c>
    </row>
    <row r="10184" spans="1:18" x14ac:dyDescent="0.3">
      <c r="A10184" t="s">
        <v>603</v>
      </c>
      <c r="B10184" s="1">
        <v>38280</v>
      </c>
      <c r="C10184" t="s">
        <v>16</v>
      </c>
      <c r="D10184" t="s">
        <v>748</v>
      </c>
      <c r="E10184" t="s">
        <v>749</v>
      </c>
      <c r="G10184" s="6" t="s">
        <v>29</v>
      </c>
      <c r="H10184" t="s">
        <v>43</v>
      </c>
      <c r="I10184" t="s">
        <v>21</v>
      </c>
      <c r="J10184" t="s">
        <v>22</v>
      </c>
      <c r="K10184">
        <v>9.5</v>
      </c>
      <c r="L10184">
        <v>134</v>
      </c>
      <c r="M10184" t="s">
        <v>665</v>
      </c>
      <c r="N10184">
        <v>134</v>
      </c>
      <c r="P10184" cm="1">
        <f t="array" ref="P10184">IF(Q10184&gt;0,INDEX(Q10184:Q31908,MATCH(TRUE,INDEX(Q10184:Q31908="",,),0)-1),"")</f>
        <v>6</v>
      </c>
      <c r="Q10184">
        <f t="shared" si="186"/>
        <v>5</v>
      </c>
      <c r="R10184">
        <f t="shared" si="187"/>
        <v>0</v>
      </c>
    </row>
    <row r="10185" spans="1:18" x14ac:dyDescent="0.3">
      <c r="A10185" t="s">
        <v>603</v>
      </c>
      <c r="B10185" s="1">
        <v>38280</v>
      </c>
      <c r="C10185" t="s">
        <v>16</v>
      </c>
      <c r="D10185" t="s">
        <v>748</v>
      </c>
      <c r="E10185" t="s">
        <v>749</v>
      </c>
      <c r="G10185" s="6" t="s">
        <v>29</v>
      </c>
      <c r="H10185" t="s">
        <v>30</v>
      </c>
      <c r="I10185" t="s">
        <v>26</v>
      </c>
      <c r="J10185" t="s">
        <v>27</v>
      </c>
      <c r="K10185">
        <v>45</v>
      </c>
      <c r="L10185">
        <v>9.6</v>
      </c>
      <c r="M10185" t="s">
        <v>665</v>
      </c>
      <c r="N10185">
        <v>9.6</v>
      </c>
      <c r="P10185" cm="1">
        <f t="array" ref="P10185">IF(Q10185&gt;0,INDEX(Q10185:Q31909,MATCH(TRUE,INDEX(Q10185:Q31909="",,),0)-1),"")</f>
        <v>6</v>
      </c>
      <c r="Q10185">
        <f t="shared" si="186"/>
        <v>5</v>
      </c>
      <c r="R10185">
        <f t="shared" si="187"/>
        <v>0</v>
      </c>
    </row>
    <row r="10186" spans="1:18" x14ac:dyDescent="0.3">
      <c r="A10186" t="s">
        <v>603</v>
      </c>
      <c r="B10186" s="1">
        <v>38280</v>
      </c>
      <c r="C10186" t="s">
        <v>16</v>
      </c>
      <c r="D10186" t="s">
        <v>748</v>
      </c>
      <c r="E10186" t="s">
        <v>749</v>
      </c>
      <c r="G10186" s="6" t="s">
        <v>29</v>
      </c>
      <c r="H10186" t="s">
        <v>69</v>
      </c>
      <c r="I10186" t="s">
        <v>26</v>
      </c>
      <c r="J10186" t="s">
        <v>27</v>
      </c>
      <c r="K10186">
        <v>34</v>
      </c>
      <c r="L10186">
        <v>9.6999999999999993</v>
      </c>
      <c r="M10186" t="s">
        <v>665</v>
      </c>
      <c r="N10186">
        <v>9.6999999999999993</v>
      </c>
      <c r="P10186" cm="1">
        <f t="array" ref="P10186">IF(Q10186&gt;0,INDEX(Q10186:Q31910,MATCH(TRUE,INDEX(Q10186:Q31910="",,),0)-1),"")</f>
        <v>6</v>
      </c>
      <c r="Q10186">
        <f t="shared" si="186"/>
        <v>5</v>
      </c>
      <c r="R10186">
        <f t="shared" si="187"/>
        <v>0</v>
      </c>
    </row>
    <row r="10187" spans="1:18" x14ac:dyDescent="0.3">
      <c r="A10187" t="s">
        <v>603</v>
      </c>
      <c r="B10187" s="1">
        <v>38280</v>
      </c>
      <c r="C10187" t="s">
        <v>16</v>
      </c>
      <c r="D10187" t="s">
        <v>748</v>
      </c>
      <c r="E10187" t="s">
        <v>749</v>
      </c>
      <c r="G10187" s="6" t="s">
        <v>29</v>
      </c>
      <c r="H10187" t="s">
        <v>41</v>
      </c>
      <c r="I10187" t="s">
        <v>26</v>
      </c>
      <c r="J10187" t="s">
        <v>27</v>
      </c>
      <c r="K10187">
        <v>15</v>
      </c>
      <c r="L10187">
        <v>31.3</v>
      </c>
      <c r="M10187" t="s">
        <v>665</v>
      </c>
      <c r="N10187">
        <v>31.3</v>
      </c>
      <c r="P10187" cm="1">
        <f t="array" ref="P10187">IF(Q10187&gt;0,INDEX(Q10187:Q31911,MATCH(TRUE,INDEX(Q10187:Q31911="",,),0)-1),"")</f>
        <v>6</v>
      </c>
      <c r="Q10187">
        <f t="shared" si="186"/>
        <v>5</v>
      </c>
      <c r="R10187">
        <f t="shared" si="187"/>
        <v>0</v>
      </c>
    </row>
    <row r="10188" spans="1:18" x14ac:dyDescent="0.3">
      <c r="A10188" t="s">
        <v>603</v>
      </c>
      <c r="B10188" s="1">
        <v>38280</v>
      </c>
      <c r="C10188" t="s">
        <v>16</v>
      </c>
      <c r="D10188" t="s">
        <v>748</v>
      </c>
      <c r="E10188" t="s">
        <v>749</v>
      </c>
      <c r="G10188" s="6" t="s">
        <v>29</v>
      </c>
      <c r="H10188" t="s">
        <v>154</v>
      </c>
      <c r="I10188" t="s">
        <v>26</v>
      </c>
      <c r="J10188" t="s">
        <v>27</v>
      </c>
      <c r="K10188">
        <v>12</v>
      </c>
      <c r="L10188">
        <v>3.5</v>
      </c>
      <c r="M10188" t="s">
        <v>665</v>
      </c>
      <c r="N10188">
        <v>3.5</v>
      </c>
      <c r="P10188" cm="1">
        <f t="array" ref="P10188">IF(Q10188&gt;0,INDEX(Q10188:Q31912,MATCH(TRUE,INDEX(Q10188:Q31912="",,),0)-1),"")</f>
        <v>6</v>
      </c>
      <c r="Q10188">
        <f t="shared" si="186"/>
        <v>5</v>
      </c>
      <c r="R10188">
        <f t="shared" si="187"/>
        <v>0</v>
      </c>
    </row>
    <row r="10189" spans="1:18" x14ac:dyDescent="0.3">
      <c r="A10189" t="s">
        <v>603</v>
      </c>
      <c r="B10189" s="1">
        <v>38280</v>
      </c>
      <c r="C10189" t="s">
        <v>16</v>
      </c>
      <c r="D10189" t="s">
        <v>748</v>
      </c>
      <c r="E10189" t="s">
        <v>749</v>
      </c>
      <c r="G10189" s="6" t="s">
        <v>29</v>
      </c>
      <c r="H10189" t="s">
        <v>43</v>
      </c>
      <c r="I10189" t="s">
        <v>26</v>
      </c>
      <c r="J10189" t="s">
        <v>27</v>
      </c>
      <c r="K10189">
        <v>79</v>
      </c>
      <c r="L10189">
        <v>8.6999999999999993</v>
      </c>
      <c r="M10189" t="s">
        <v>665</v>
      </c>
      <c r="N10189">
        <v>8.6999999999999993</v>
      </c>
      <c r="P10189" cm="1">
        <f t="array" ref="P10189">IF(Q10189&gt;0,INDEX(Q10189:Q31913,MATCH(TRUE,INDEX(Q10189:Q31913="",,),0)-1),"")</f>
        <v>6</v>
      </c>
      <c r="Q10189">
        <f t="shared" si="186"/>
        <v>5</v>
      </c>
      <c r="R10189">
        <f t="shared" si="187"/>
        <v>0</v>
      </c>
    </row>
    <row r="10190" spans="1:18" x14ac:dyDescent="0.3">
      <c r="A10190" t="s">
        <v>603</v>
      </c>
      <c r="B10190" s="1">
        <v>38280</v>
      </c>
      <c r="C10190" t="s">
        <v>16</v>
      </c>
      <c r="D10190" t="s">
        <v>748</v>
      </c>
      <c r="E10190" t="s">
        <v>749</v>
      </c>
      <c r="G10190" t="s">
        <v>19</v>
      </c>
      <c r="H10190" t="s">
        <v>53</v>
      </c>
      <c r="I10190" t="s">
        <v>26</v>
      </c>
      <c r="J10190" t="s">
        <v>27</v>
      </c>
      <c r="K10190">
        <v>351</v>
      </c>
      <c r="L10190">
        <v>17.399999999999999</v>
      </c>
      <c r="M10190" t="s">
        <v>34</v>
      </c>
      <c r="N10190">
        <v>20</v>
      </c>
      <c r="P10190" cm="1">
        <f t="array" ref="P10190">IF(Q10190&gt;0,INDEX(Q10190:Q31914,MATCH(TRUE,INDEX(Q10190:Q31914="",,),0)-1),"")</f>
        <v>6</v>
      </c>
      <c r="Q10190">
        <f t="shared" si="186"/>
        <v>6</v>
      </c>
      <c r="R10190">
        <f t="shared" si="187"/>
        <v>0</v>
      </c>
    </row>
    <row r="10191" spans="1:18" x14ac:dyDescent="0.3">
      <c r="A10191" t="s">
        <v>603</v>
      </c>
      <c r="B10191" s="1">
        <v>38280</v>
      </c>
      <c r="C10191" t="s">
        <v>16</v>
      </c>
      <c r="D10191" t="s">
        <v>748</v>
      </c>
      <c r="E10191" t="s">
        <v>749</v>
      </c>
      <c r="G10191" t="s">
        <v>19</v>
      </c>
      <c r="H10191" t="s">
        <v>28</v>
      </c>
      <c r="I10191" t="s">
        <v>26</v>
      </c>
      <c r="J10191" t="s">
        <v>27</v>
      </c>
      <c r="K10191">
        <v>203</v>
      </c>
      <c r="L10191">
        <v>19.899999999999999</v>
      </c>
      <c r="M10191" t="s">
        <v>34</v>
      </c>
      <c r="N10191">
        <v>23</v>
      </c>
      <c r="P10191" cm="1">
        <f t="array" ref="P10191">IF(Q10191&gt;0,INDEX(Q10191:Q31915,MATCH(TRUE,INDEX(Q10191:Q31915="",,),0)-1),"")</f>
        <v>6</v>
      </c>
      <c r="Q10191">
        <f t="shared" si="186"/>
        <v>6</v>
      </c>
      <c r="R10191">
        <f t="shared" si="187"/>
        <v>0</v>
      </c>
    </row>
    <row r="10192" spans="1:18" x14ac:dyDescent="0.3">
      <c r="A10192" t="s">
        <v>603</v>
      </c>
      <c r="B10192" s="1">
        <v>38280</v>
      </c>
      <c r="C10192" t="s">
        <v>16</v>
      </c>
      <c r="D10192" t="s">
        <v>748</v>
      </c>
      <c r="E10192" t="s">
        <v>749</v>
      </c>
      <c r="G10192" s="6" t="s">
        <v>29</v>
      </c>
      <c r="H10192" t="s">
        <v>53</v>
      </c>
      <c r="I10192" t="s">
        <v>21</v>
      </c>
      <c r="J10192" t="s">
        <v>22</v>
      </c>
      <c r="K10192">
        <v>17</v>
      </c>
      <c r="L10192">
        <v>41</v>
      </c>
      <c r="M10192" t="s">
        <v>34</v>
      </c>
      <c r="N10192">
        <v>41</v>
      </c>
      <c r="P10192" cm="1">
        <f t="array" ref="P10192">IF(Q10192&gt;0,INDEX(Q10192:Q31916,MATCH(TRUE,INDEX(Q10192:Q31916="",,),0)-1),"")</f>
        <v>6</v>
      </c>
      <c r="Q10192">
        <f t="shared" si="186"/>
        <v>6</v>
      </c>
      <c r="R10192">
        <f t="shared" si="187"/>
        <v>0</v>
      </c>
    </row>
    <row r="10193" spans="1:18" x14ac:dyDescent="0.3">
      <c r="A10193" t="s">
        <v>603</v>
      </c>
      <c r="B10193" s="1">
        <v>38280</v>
      </c>
      <c r="C10193" t="s">
        <v>16</v>
      </c>
      <c r="D10193" t="s">
        <v>748</v>
      </c>
      <c r="E10193" t="s">
        <v>749</v>
      </c>
      <c r="G10193" s="6" t="s">
        <v>29</v>
      </c>
      <c r="H10193" t="s">
        <v>28</v>
      </c>
      <c r="I10193" t="s">
        <v>21</v>
      </c>
      <c r="J10193" t="s">
        <v>22</v>
      </c>
      <c r="K10193">
        <v>19</v>
      </c>
      <c r="L10193">
        <v>73</v>
      </c>
      <c r="M10193" t="s">
        <v>34</v>
      </c>
      <c r="N10193">
        <v>73</v>
      </c>
      <c r="P10193" cm="1">
        <f t="array" ref="P10193">IF(Q10193&gt;0,INDEX(Q10193:Q31917,MATCH(TRUE,INDEX(Q10193:Q31917="",,),0)-1),"")</f>
        <v>6</v>
      </c>
      <c r="Q10193">
        <f t="shared" si="186"/>
        <v>6</v>
      </c>
      <c r="R10193">
        <f t="shared" si="187"/>
        <v>0</v>
      </c>
    </row>
    <row r="10194" spans="1:18" x14ac:dyDescent="0.3">
      <c r="A10194" t="s">
        <v>603</v>
      </c>
      <c r="B10194" s="1">
        <v>38280</v>
      </c>
      <c r="C10194" t="s">
        <v>16</v>
      </c>
      <c r="D10194" t="s">
        <v>748</v>
      </c>
      <c r="E10194" t="s">
        <v>749</v>
      </c>
      <c r="G10194" s="6" t="s">
        <v>29</v>
      </c>
      <c r="H10194" t="s">
        <v>43</v>
      </c>
      <c r="I10194" t="s">
        <v>21</v>
      </c>
      <c r="J10194" t="s">
        <v>22</v>
      </c>
      <c r="K10194">
        <v>9.5</v>
      </c>
      <c r="L10194">
        <v>134</v>
      </c>
      <c r="M10194" t="s">
        <v>34</v>
      </c>
      <c r="N10194">
        <v>134</v>
      </c>
      <c r="P10194" cm="1">
        <f t="array" ref="P10194">IF(Q10194&gt;0,INDEX(Q10194:Q31918,MATCH(TRUE,INDEX(Q10194:Q31918="",,),0)-1),"")</f>
        <v>6</v>
      </c>
      <c r="Q10194">
        <f t="shared" si="186"/>
        <v>6</v>
      </c>
      <c r="R10194">
        <f t="shared" si="187"/>
        <v>0</v>
      </c>
    </row>
    <row r="10195" spans="1:18" x14ac:dyDescent="0.3">
      <c r="A10195" t="s">
        <v>603</v>
      </c>
      <c r="B10195" s="1">
        <v>38280</v>
      </c>
      <c r="C10195" t="s">
        <v>16</v>
      </c>
      <c r="D10195" t="s">
        <v>748</v>
      </c>
      <c r="E10195" t="s">
        <v>749</v>
      </c>
      <c r="G10195" s="6" t="s">
        <v>29</v>
      </c>
      <c r="H10195" t="s">
        <v>30</v>
      </c>
      <c r="I10195" t="s">
        <v>26</v>
      </c>
      <c r="J10195" t="s">
        <v>27</v>
      </c>
      <c r="K10195">
        <v>45</v>
      </c>
      <c r="L10195">
        <v>9.6</v>
      </c>
      <c r="M10195" t="s">
        <v>34</v>
      </c>
      <c r="N10195">
        <v>9.6</v>
      </c>
      <c r="P10195" cm="1">
        <f t="array" ref="P10195">IF(Q10195&gt;0,INDEX(Q10195:Q31919,MATCH(TRUE,INDEX(Q10195:Q31919="",,),0)-1),"")</f>
        <v>6</v>
      </c>
      <c r="Q10195">
        <f t="shared" si="186"/>
        <v>6</v>
      </c>
      <c r="R10195">
        <f t="shared" si="187"/>
        <v>0</v>
      </c>
    </row>
    <row r="10196" spans="1:18" x14ac:dyDescent="0.3">
      <c r="A10196" t="s">
        <v>603</v>
      </c>
      <c r="B10196" s="1">
        <v>38280</v>
      </c>
      <c r="C10196" t="s">
        <v>16</v>
      </c>
      <c r="D10196" t="s">
        <v>748</v>
      </c>
      <c r="E10196" t="s">
        <v>749</v>
      </c>
      <c r="G10196" s="6" t="s">
        <v>29</v>
      </c>
      <c r="H10196" t="s">
        <v>69</v>
      </c>
      <c r="I10196" t="s">
        <v>26</v>
      </c>
      <c r="J10196" t="s">
        <v>27</v>
      </c>
      <c r="K10196">
        <v>34</v>
      </c>
      <c r="L10196">
        <v>9.6999999999999993</v>
      </c>
      <c r="M10196" t="s">
        <v>34</v>
      </c>
      <c r="N10196">
        <v>9.6999999999999993</v>
      </c>
      <c r="P10196" cm="1">
        <f t="array" ref="P10196">IF(Q10196&gt;0,INDEX(Q10196:Q31920,MATCH(TRUE,INDEX(Q10196:Q31920="",,),0)-1),"")</f>
        <v>6</v>
      </c>
      <c r="Q10196">
        <f t="shared" si="186"/>
        <v>6</v>
      </c>
      <c r="R10196">
        <f t="shared" si="187"/>
        <v>0</v>
      </c>
    </row>
    <row r="10197" spans="1:18" x14ac:dyDescent="0.3">
      <c r="A10197" t="s">
        <v>603</v>
      </c>
      <c r="B10197" s="1">
        <v>38280</v>
      </c>
      <c r="C10197" t="s">
        <v>16</v>
      </c>
      <c r="D10197" t="s">
        <v>748</v>
      </c>
      <c r="E10197" t="s">
        <v>749</v>
      </c>
      <c r="G10197" s="6" t="s">
        <v>29</v>
      </c>
      <c r="H10197" t="s">
        <v>41</v>
      </c>
      <c r="I10197" t="s">
        <v>26</v>
      </c>
      <c r="J10197" t="s">
        <v>27</v>
      </c>
      <c r="K10197">
        <v>15</v>
      </c>
      <c r="L10197">
        <v>31.3</v>
      </c>
      <c r="M10197" t="s">
        <v>34</v>
      </c>
      <c r="N10197">
        <v>31.3</v>
      </c>
      <c r="P10197" cm="1">
        <f t="array" ref="P10197">IF(Q10197&gt;0,INDEX(Q10197:Q31921,MATCH(TRUE,INDEX(Q10197:Q31921="",,),0)-1),"")</f>
        <v>6</v>
      </c>
      <c r="Q10197">
        <f t="shared" si="186"/>
        <v>6</v>
      </c>
      <c r="R10197">
        <f t="shared" si="187"/>
        <v>0</v>
      </c>
    </row>
    <row r="10198" spans="1:18" x14ac:dyDescent="0.3">
      <c r="A10198" t="s">
        <v>603</v>
      </c>
      <c r="B10198" s="1">
        <v>38280</v>
      </c>
      <c r="C10198" t="s">
        <v>16</v>
      </c>
      <c r="D10198" t="s">
        <v>748</v>
      </c>
      <c r="E10198" t="s">
        <v>749</v>
      </c>
      <c r="G10198" s="6" t="s">
        <v>29</v>
      </c>
      <c r="H10198" t="s">
        <v>154</v>
      </c>
      <c r="I10198" t="s">
        <v>26</v>
      </c>
      <c r="J10198" t="s">
        <v>27</v>
      </c>
      <c r="K10198">
        <v>12</v>
      </c>
      <c r="L10198">
        <v>3.5</v>
      </c>
      <c r="M10198" t="s">
        <v>34</v>
      </c>
      <c r="N10198">
        <v>3.5</v>
      </c>
      <c r="P10198" cm="1">
        <f t="array" ref="P10198">IF(Q10198&gt;0,INDEX(Q10198:Q31922,MATCH(TRUE,INDEX(Q10198:Q31922="",,),0)-1),"")</f>
        <v>6</v>
      </c>
      <c r="Q10198">
        <f t="shared" si="186"/>
        <v>6</v>
      </c>
      <c r="R10198">
        <f t="shared" si="187"/>
        <v>0</v>
      </c>
    </row>
    <row r="10199" spans="1:18" x14ac:dyDescent="0.3">
      <c r="A10199" t="s">
        <v>603</v>
      </c>
      <c r="B10199" s="1">
        <v>38280</v>
      </c>
      <c r="C10199" t="s">
        <v>16</v>
      </c>
      <c r="D10199" t="s">
        <v>748</v>
      </c>
      <c r="E10199" t="s">
        <v>749</v>
      </c>
      <c r="G10199" s="6" t="s">
        <v>29</v>
      </c>
      <c r="H10199" t="s">
        <v>43</v>
      </c>
      <c r="I10199" t="s">
        <v>26</v>
      </c>
      <c r="J10199" t="s">
        <v>27</v>
      </c>
      <c r="K10199">
        <v>79</v>
      </c>
      <c r="L10199">
        <v>8.6999999999999993</v>
      </c>
      <c r="M10199" t="s">
        <v>34</v>
      </c>
      <c r="N10199">
        <v>8.6999999999999993</v>
      </c>
      <c r="P10199" cm="1">
        <f t="array" ref="P10199">IF(Q10199&gt;0,INDEX(Q10199:Q31923,MATCH(TRUE,INDEX(Q10199:Q31923="",,),0)-1),"")</f>
        <v>6</v>
      </c>
      <c r="Q10199">
        <f t="shared" si="186"/>
        <v>6</v>
      </c>
      <c r="R10199">
        <f t="shared" si="187"/>
        <v>0</v>
      </c>
    </row>
    <row r="10200" spans="1:18" x14ac:dyDescent="0.3">
      <c r="P10200" t="str" cm="1">
        <f t="array" ref="P10200">IF(Q10200&gt;0,INDEX(Q10200:Q31924,MATCH(TRUE,INDEX(Q10200:Q31924="",,),0)-1),"")</f>
        <v/>
      </c>
      <c r="R10200" t="str">
        <f t="shared" si="187"/>
        <v/>
      </c>
    </row>
    <row r="10201" spans="1:18" x14ac:dyDescent="0.3">
      <c r="A10201" t="s">
        <v>750</v>
      </c>
      <c r="B10201" s="1">
        <v>38516</v>
      </c>
      <c r="C10201" t="s">
        <v>16</v>
      </c>
      <c r="D10201" t="s">
        <v>751</v>
      </c>
      <c r="E10201" t="s">
        <v>752</v>
      </c>
      <c r="G10201" t="s">
        <v>19</v>
      </c>
      <c r="H10201" t="s">
        <v>53</v>
      </c>
      <c r="I10201" t="s">
        <v>26</v>
      </c>
      <c r="J10201" t="s">
        <v>27</v>
      </c>
      <c r="K10201">
        <v>637.9</v>
      </c>
      <c r="L10201">
        <v>29.2</v>
      </c>
      <c r="M10201" t="s">
        <v>220</v>
      </c>
      <c r="N10201">
        <v>29.2</v>
      </c>
      <c r="O10201" t="s">
        <v>24</v>
      </c>
      <c r="P10201" cm="1">
        <f t="array" ref="P10201">IF(Q10201&gt;0,INDEX(Q10201:Q31925,MATCH(TRUE,INDEX(Q10201:Q31925="",,),0)-1),"")</f>
        <v>5</v>
      </c>
      <c r="Q10201">
        <f>INT((ROW()-10201)/7)+1</f>
        <v>1</v>
      </c>
      <c r="R10201">
        <f t="shared" si="187"/>
        <v>0</v>
      </c>
    </row>
    <row r="10202" spans="1:18" x14ac:dyDescent="0.3">
      <c r="A10202" t="s">
        <v>750</v>
      </c>
      <c r="B10202" s="1">
        <v>38516</v>
      </c>
      <c r="C10202" t="s">
        <v>16</v>
      </c>
      <c r="D10202" t="s">
        <v>751</v>
      </c>
      <c r="E10202" t="s">
        <v>752</v>
      </c>
      <c r="G10202" t="s">
        <v>19</v>
      </c>
      <c r="H10202" t="s">
        <v>28</v>
      </c>
      <c r="I10202" t="s">
        <v>26</v>
      </c>
      <c r="J10202" t="s">
        <v>27</v>
      </c>
      <c r="K10202">
        <v>1021.8</v>
      </c>
      <c r="L10202">
        <v>57.6</v>
      </c>
      <c r="M10202" t="s">
        <v>220</v>
      </c>
      <c r="N10202">
        <v>79.89</v>
      </c>
      <c r="O10202" t="s">
        <v>24</v>
      </c>
      <c r="P10202" cm="1">
        <f t="array" ref="P10202">IF(Q10202&gt;0,INDEX(Q10202:Q31926,MATCH(TRUE,INDEX(Q10202:Q31926="",,),0)-1),"")</f>
        <v>5</v>
      </c>
      <c r="Q10202">
        <f t="shared" ref="Q10202:Q10235" si="188">INT((ROW()-10201)/7)+1</f>
        <v>1</v>
      </c>
      <c r="R10202">
        <f t="shared" si="187"/>
        <v>0</v>
      </c>
    </row>
    <row r="10203" spans="1:18" x14ac:dyDescent="0.3">
      <c r="A10203" t="s">
        <v>750</v>
      </c>
      <c r="B10203" s="1">
        <v>38516</v>
      </c>
      <c r="C10203" t="s">
        <v>16</v>
      </c>
      <c r="D10203" t="s">
        <v>751</v>
      </c>
      <c r="E10203" t="s">
        <v>752</v>
      </c>
      <c r="G10203" s="6" t="s">
        <v>29</v>
      </c>
      <c r="H10203" t="s">
        <v>30</v>
      </c>
      <c r="I10203" t="s">
        <v>21</v>
      </c>
      <c r="J10203" t="s">
        <v>22</v>
      </c>
      <c r="K10203">
        <v>1.7</v>
      </c>
      <c r="L10203">
        <v>109</v>
      </c>
      <c r="M10203" t="s">
        <v>220</v>
      </c>
      <c r="N10203">
        <v>109</v>
      </c>
      <c r="O10203" t="s">
        <v>24</v>
      </c>
      <c r="P10203" cm="1">
        <f t="array" ref="P10203">IF(Q10203&gt;0,INDEX(Q10203:Q31927,MATCH(TRUE,INDEX(Q10203:Q31927="",,),0)-1),"")</f>
        <v>5</v>
      </c>
      <c r="Q10203">
        <f t="shared" si="188"/>
        <v>1</v>
      </c>
      <c r="R10203">
        <f t="shared" si="187"/>
        <v>0</v>
      </c>
    </row>
    <row r="10204" spans="1:18" x14ac:dyDescent="0.3">
      <c r="A10204" t="s">
        <v>750</v>
      </c>
      <c r="B10204" s="1">
        <v>38516</v>
      </c>
      <c r="C10204" t="s">
        <v>16</v>
      </c>
      <c r="D10204" t="s">
        <v>751</v>
      </c>
      <c r="E10204" t="s">
        <v>752</v>
      </c>
      <c r="G10204" s="6" t="s">
        <v>29</v>
      </c>
      <c r="H10204" t="s">
        <v>99</v>
      </c>
      <c r="I10204" t="s">
        <v>26</v>
      </c>
      <c r="J10204" t="s">
        <v>27</v>
      </c>
      <c r="K10204">
        <v>75.7</v>
      </c>
      <c r="L10204">
        <v>15</v>
      </c>
      <c r="M10204" t="s">
        <v>220</v>
      </c>
      <c r="N10204">
        <v>15</v>
      </c>
      <c r="O10204" t="s">
        <v>24</v>
      </c>
      <c r="P10204" cm="1">
        <f t="array" ref="P10204">IF(Q10204&gt;0,INDEX(Q10204:Q31928,MATCH(TRUE,INDEX(Q10204:Q31928="",,),0)-1),"")</f>
        <v>5</v>
      </c>
      <c r="Q10204">
        <f t="shared" si="188"/>
        <v>1</v>
      </c>
      <c r="R10204">
        <f t="shared" si="187"/>
        <v>0</v>
      </c>
    </row>
    <row r="10205" spans="1:18" x14ac:dyDescent="0.3">
      <c r="A10205" t="s">
        <v>750</v>
      </c>
      <c r="B10205" s="1">
        <v>38516</v>
      </c>
      <c r="C10205" t="s">
        <v>16</v>
      </c>
      <c r="D10205" t="s">
        <v>751</v>
      </c>
      <c r="E10205" t="s">
        <v>752</v>
      </c>
      <c r="G10205" s="6" t="s">
        <v>29</v>
      </c>
      <c r="H10205" t="s">
        <v>148</v>
      </c>
      <c r="I10205" t="s">
        <v>26</v>
      </c>
      <c r="J10205" t="s">
        <v>27</v>
      </c>
      <c r="K10205">
        <v>38.200000000000003</v>
      </c>
      <c r="L10205">
        <v>23.25</v>
      </c>
      <c r="M10205" t="s">
        <v>220</v>
      </c>
      <c r="N10205">
        <v>23.25</v>
      </c>
      <c r="O10205" t="s">
        <v>24</v>
      </c>
      <c r="P10205" cm="1">
        <f t="array" ref="P10205">IF(Q10205&gt;0,INDEX(Q10205:Q31929,MATCH(TRUE,INDEX(Q10205:Q31929="",,),0)-1),"")</f>
        <v>5</v>
      </c>
      <c r="Q10205">
        <f t="shared" si="188"/>
        <v>1</v>
      </c>
      <c r="R10205">
        <f t="shared" si="187"/>
        <v>0</v>
      </c>
    </row>
    <row r="10206" spans="1:18" x14ac:dyDescent="0.3">
      <c r="A10206" t="s">
        <v>750</v>
      </c>
      <c r="B10206" s="1">
        <v>38516</v>
      </c>
      <c r="C10206" t="s">
        <v>16</v>
      </c>
      <c r="D10206" t="s">
        <v>751</v>
      </c>
      <c r="E10206" t="s">
        <v>752</v>
      </c>
      <c r="G10206" s="6" t="s">
        <v>29</v>
      </c>
      <c r="H10206" t="s">
        <v>122</v>
      </c>
      <c r="I10206" t="s">
        <v>26</v>
      </c>
      <c r="J10206" t="s">
        <v>27</v>
      </c>
      <c r="K10206">
        <v>80.8</v>
      </c>
      <c r="L10206">
        <v>30.75</v>
      </c>
      <c r="M10206" t="s">
        <v>220</v>
      </c>
      <c r="N10206">
        <v>30.75</v>
      </c>
      <c r="O10206" t="s">
        <v>24</v>
      </c>
      <c r="P10206" cm="1">
        <f t="array" ref="P10206">IF(Q10206&gt;0,INDEX(Q10206:Q31930,MATCH(TRUE,INDEX(Q10206:Q31930="",,),0)-1),"")</f>
        <v>5</v>
      </c>
      <c r="Q10206">
        <f t="shared" si="188"/>
        <v>1</v>
      </c>
      <c r="R10206">
        <f t="shared" si="187"/>
        <v>0</v>
      </c>
    </row>
    <row r="10207" spans="1:18" x14ac:dyDescent="0.3">
      <c r="A10207" t="s">
        <v>750</v>
      </c>
      <c r="B10207" s="1">
        <v>38516</v>
      </c>
      <c r="C10207" t="s">
        <v>16</v>
      </c>
      <c r="D10207" t="s">
        <v>751</v>
      </c>
      <c r="E10207" t="s">
        <v>752</v>
      </c>
      <c r="G10207" s="6" t="s">
        <v>29</v>
      </c>
      <c r="H10207" t="s">
        <v>64</v>
      </c>
      <c r="I10207" t="s">
        <v>26</v>
      </c>
      <c r="J10207" t="s">
        <v>27</v>
      </c>
      <c r="K10207">
        <v>187</v>
      </c>
      <c r="L10207">
        <v>12.35</v>
      </c>
      <c r="M10207" t="s">
        <v>220</v>
      </c>
      <c r="N10207">
        <v>12.35</v>
      </c>
      <c r="O10207" t="s">
        <v>24</v>
      </c>
      <c r="P10207" cm="1">
        <f t="array" ref="P10207">IF(Q10207&gt;0,INDEX(Q10207:Q31931,MATCH(TRUE,INDEX(Q10207:Q31931="",,),0)-1),"")</f>
        <v>5</v>
      </c>
      <c r="Q10207">
        <f t="shared" si="188"/>
        <v>1</v>
      </c>
      <c r="R10207">
        <f t="shared" si="187"/>
        <v>0</v>
      </c>
    </row>
    <row r="10208" spans="1:18" x14ac:dyDescent="0.3">
      <c r="A10208" t="s">
        <v>750</v>
      </c>
      <c r="B10208" s="1">
        <v>38516</v>
      </c>
      <c r="C10208" t="s">
        <v>16</v>
      </c>
      <c r="D10208" t="s">
        <v>751</v>
      </c>
      <c r="E10208" t="s">
        <v>752</v>
      </c>
      <c r="G10208" t="s">
        <v>19</v>
      </c>
      <c r="H10208" t="s">
        <v>53</v>
      </c>
      <c r="I10208" t="s">
        <v>26</v>
      </c>
      <c r="J10208" t="s">
        <v>27</v>
      </c>
      <c r="K10208">
        <v>637.9</v>
      </c>
      <c r="L10208">
        <v>29.2</v>
      </c>
      <c r="M10208" t="s">
        <v>287</v>
      </c>
      <c r="N10208">
        <v>30</v>
      </c>
      <c r="P10208" cm="1">
        <f t="array" ref="P10208">IF(Q10208&gt;0,INDEX(Q10208:Q31932,MATCH(TRUE,INDEX(Q10208:Q31932="",,),0)-1),"")</f>
        <v>5</v>
      </c>
      <c r="Q10208">
        <f t="shared" si="188"/>
        <v>2</v>
      </c>
      <c r="R10208">
        <f t="shared" si="187"/>
        <v>0</v>
      </c>
    </row>
    <row r="10209" spans="1:18" x14ac:dyDescent="0.3">
      <c r="A10209" t="s">
        <v>750</v>
      </c>
      <c r="B10209" s="1">
        <v>38516</v>
      </c>
      <c r="C10209" t="s">
        <v>16</v>
      </c>
      <c r="D10209" t="s">
        <v>751</v>
      </c>
      <c r="E10209" t="s">
        <v>752</v>
      </c>
      <c r="G10209" t="s">
        <v>19</v>
      </c>
      <c r="H10209" t="s">
        <v>28</v>
      </c>
      <c r="I10209" t="s">
        <v>26</v>
      </c>
      <c r="J10209" t="s">
        <v>27</v>
      </c>
      <c r="K10209">
        <v>1021.8</v>
      </c>
      <c r="L10209">
        <v>57.6</v>
      </c>
      <c r="M10209" t="s">
        <v>287</v>
      </c>
      <c r="N10209">
        <v>73.25</v>
      </c>
      <c r="P10209" cm="1">
        <f t="array" ref="P10209">IF(Q10209&gt;0,INDEX(Q10209:Q31933,MATCH(TRUE,INDEX(Q10209:Q31933="",,),0)-1),"")</f>
        <v>5</v>
      </c>
      <c r="Q10209">
        <f t="shared" si="188"/>
        <v>2</v>
      </c>
      <c r="R10209">
        <f t="shared" si="187"/>
        <v>0</v>
      </c>
    </row>
    <row r="10210" spans="1:18" x14ac:dyDescent="0.3">
      <c r="A10210" t="s">
        <v>750</v>
      </c>
      <c r="B10210" s="1">
        <v>38516</v>
      </c>
      <c r="C10210" t="s">
        <v>16</v>
      </c>
      <c r="D10210" t="s">
        <v>751</v>
      </c>
      <c r="E10210" t="s">
        <v>752</v>
      </c>
      <c r="G10210" s="6" t="s">
        <v>29</v>
      </c>
      <c r="H10210" t="s">
        <v>30</v>
      </c>
      <c r="I10210" t="s">
        <v>21</v>
      </c>
      <c r="J10210" t="s">
        <v>22</v>
      </c>
      <c r="K10210">
        <v>1.7</v>
      </c>
      <c r="L10210">
        <v>109</v>
      </c>
      <c r="M10210" t="s">
        <v>287</v>
      </c>
      <c r="N10210">
        <v>109</v>
      </c>
      <c r="P10210" cm="1">
        <f t="array" ref="P10210">IF(Q10210&gt;0,INDEX(Q10210:Q31934,MATCH(TRUE,INDEX(Q10210:Q31934="",,),0)-1),"")</f>
        <v>5</v>
      </c>
      <c r="Q10210">
        <f t="shared" si="188"/>
        <v>2</v>
      </c>
      <c r="R10210">
        <f t="shared" si="187"/>
        <v>0</v>
      </c>
    </row>
    <row r="10211" spans="1:18" x14ac:dyDescent="0.3">
      <c r="A10211" t="s">
        <v>750</v>
      </c>
      <c r="B10211" s="1">
        <v>38516</v>
      </c>
      <c r="C10211" t="s">
        <v>16</v>
      </c>
      <c r="D10211" t="s">
        <v>751</v>
      </c>
      <c r="E10211" t="s">
        <v>752</v>
      </c>
      <c r="G10211" s="6" t="s">
        <v>29</v>
      </c>
      <c r="H10211" t="s">
        <v>99</v>
      </c>
      <c r="I10211" t="s">
        <v>26</v>
      </c>
      <c r="J10211" t="s">
        <v>27</v>
      </c>
      <c r="K10211">
        <v>75.7</v>
      </c>
      <c r="L10211">
        <v>15</v>
      </c>
      <c r="M10211" t="s">
        <v>287</v>
      </c>
      <c r="N10211">
        <v>15</v>
      </c>
      <c r="P10211" cm="1">
        <f t="array" ref="P10211">IF(Q10211&gt;0,INDEX(Q10211:Q31935,MATCH(TRUE,INDEX(Q10211:Q31935="",,),0)-1),"")</f>
        <v>5</v>
      </c>
      <c r="Q10211">
        <f t="shared" si="188"/>
        <v>2</v>
      </c>
      <c r="R10211">
        <f t="shared" si="187"/>
        <v>0</v>
      </c>
    </row>
    <row r="10212" spans="1:18" x14ac:dyDescent="0.3">
      <c r="A10212" t="s">
        <v>750</v>
      </c>
      <c r="B10212" s="1">
        <v>38516</v>
      </c>
      <c r="C10212" t="s">
        <v>16</v>
      </c>
      <c r="D10212" t="s">
        <v>751</v>
      </c>
      <c r="E10212" t="s">
        <v>752</v>
      </c>
      <c r="G10212" s="6" t="s">
        <v>29</v>
      </c>
      <c r="H10212" t="s">
        <v>148</v>
      </c>
      <c r="I10212" t="s">
        <v>26</v>
      </c>
      <c r="J10212" t="s">
        <v>27</v>
      </c>
      <c r="K10212">
        <v>38.200000000000003</v>
      </c>
      <c r="L10212">
        <v>23.25</v>
      </c>
      <c r="M10212" t="s">
        <v>287</v>
      </c>
      <c r="N10212">
        <v>23.25</v>
      </c>
      <c r="P10212" cm="1">
        <f t="array" ref="P10212">IF(Q10212&gt;0,INDEX(Q10212:Q31936,MATCH(TRUE,INDEX(Q10212:Q31936="",,),0)-1),"")</f>
        <v>5</v>
      </c>
      <c r="Q10212">
        <f t="shared" si="188"/>
        <v>2</v>
      </c>
      <c r="R10212">
        <f t="shared" si="187"/>
        <v>0</v>
      </c>
    </row>
    <row r="10213" spans="1:18" x14ac:dyDescent="0.3">
      <c r="A10213" t="s">
        <v>750</v>
      </c>
      <c r="B10213" s="1">
        <v>38516</v>
      </c>
      <c r="C10213" t="s">
        <v>16</v>
      </c>
      <c r="D10213" t="s">
        <v>751</v>
      </c>
      <c r="E10213" t="s">
        <v>752</v>
      </c>
      <c r="G10213" s="6" t="s">
        <v>29</v>
      </c>
      <c r="H10213" t="s">
        <v>122</v>
      </c>
      <c r="I10213" t="s">
        <v>26</v>
      </c>
      <c r="J10213" t="s">
        <v>27</v>
      </c>
      <c r="K10213">
        <v>80.8</v>
      </c>
      <c r="L10213">
        <v>30.75</v>
      </c>
      <c r="M10213" t="s">
        <v>287</v>
      </c>
      <c r="N10213">
        <v>30.75</v>
      </c>
      <c r="P10213" cm="1">
        <f t="array" ref="P10213">IF(Q10213&gt;0,INDEX(Q10213:Q31937,MATCH(TRUE,INDEX(Q10213:Q31937="",,),0)-1),"")</f>
        <v>5</v>
      </c>
      <c r="Q10213">
        <f t="shared" si="188"/>
        <v>2</v>
      </c>
      <c r="R10213">
        <f t="shared" si="187"/>
        <v>0</v>
      </c>
    </row>
    <row r="10214" spans="1:18" x14ac:dyDescent="0.3">
      <c r="A10214" t="s">
        <v>750</v>
      </c>
      <c r="B10214" s="1">
        <v>38516</v>
      </c>
      <c r="C10214" t="s">
        <v>16</v>
      </c>
      <c r="D10214" t="s">
        <v>751</v>
      </c>
      <c r="E10214" t="s">
        <v>752</v>
      </c>
      <c r="G10214" s="6" t="s">
        <v>29</v>
      </c>
      <c r="H10214" t="s">
        <v>64</v>
      </c>
      <c r="I10214" t="s">
        <v>26</v>
      </c>
      <c r="J10214" t="s">
        <v>27</v>
      </c>
      <c r="K10214">
        <v>187</v>
      </c>
      <c r="L10214">
        <v>12.35</v>
      </c>
      <c r="M10214" t="s">
        <v>287</v>
      </c>
      <c r="N10214">
        <v>12.35</v>
      </c>
      <c r="P10214" cm="1">
        <f t="array" ref="P10214">IF(Q10214&gt;0,INDEX(Q10214:Q31938,MATCH(TRUE,INDEX(Q10214:Q31938="",,),0)-1),"")</f>
        <v>5</v>
      </c>
      <c r="Q10214">
        <f t="shared" si="188"/>
        <v>2</v>
      </c>
      <c r="R10214">
        <f t="shared" si="187"/>
        <v>0</v>
      </c>
    </row>
    <row r="10215" spans="1:18" x14ac:dyDescent="0.3">
      <c r="A10215" t="s">
        <v>750</v>
      </c>
      <c r="B10215" s="1">
        <v>38516</v>
      </c>
      <c r="C10215" t="s">
        <v>16</v>
      </c>
      <c r="D10215" t="s">
        <v>751</v>
      </c>
      <c r="E10215" t="s">
        <v>752</v>
      </c>
      <c r="G10215" t="s">
        <v>19</v>
      </c>
      <c r="H10215" t="s">
        <v>53</v>
      </c>
      <c r="I10215" t="s">
        <v>26</v>
      </c>
      <c r="J10215" t="s">
        <v>27</v>
      </c>
      <c r="K10215">
        <v>637.9</v>
      </c>
      <c r="L10215">
        <v>29.2</v>
      </c>
      <c r="M10215" t="s">
        <v>233</v>
      </c>
      <c r="N10215">
        <v>35.29</v>
      </c>
      <c r="P10215" cm="1">
        <f t="array" ref="P10215">IF(Q10215&gt;0,INDEX(Q10215:Q31939,MATCH(TRUE,INDEX(Q10215:Q31939="",,),0)-1),"")</f>
        <v>5</v>
      </c>
      <c r="Q10215">
        <f t="shared" si="188"/>
        <v>3</v>
      </c>
      <c r="R10215">
        <f t="shared" si="187"/>
        <v>0</v>
      </c>
    </row>
    <row r="10216" spans="1:18" x14ac:dyDescent="0.3">
      <c r="A10216" t="s">
        <v>750</v>
      </c>
      <c r="B10216" s="1">
        <v>38516</v>
      </c>
      <c r="C10216" t="s">
        <v>16</v>
      </c>
      <c r="D10216" t="s">
        <v>751</v>
      </c>
      <c r="E10216" t="s">
        <v>752</v>
      </c>
      <c r="G10216" t="s">
        <v>19</v>
      </c>
      <c r="H10216" t="s">
        <v>28</v>
      </c>
      <c r="I10216" t="s">
        <v>26</v>
      </c>
      <c r="J10216" t="s">
        <v>27</v>
      </c>
      <c r="K10216">
        <v>1021.8</v>
      </c>
      <c r="L10216">
        <v>57.6</v>
      </c>
      <c r="M10216" t="s">
        <v>233</v>
      </c>
      <c r="N10216">
        <v>69.61</v>
      </c>
      <c r="P10216" cm="1">
        <f t="array" ref="P10216">IF(Q10216&gt;0,INDEX(Q10216:Q31940,MATCH(TRUE,INDEX(Q10216:Q31940="",,),0)-1),"")</f>
        <v>5</v>
      </c>
      <c r="Q10216">
        <f t="shared" si="188"/>
        <v>3</v>
      </c>
      <c r="R10216">
        <f t="shared" si="187"/>
        <v>0</v>
      </c>
    </row>
    <row r="10217" spans="1:18" x14ac:dyDescent="0.3">
      <c r="A10217" t="s">
        <v>750</v>
      </c>
      <c r="B10217" s="1">
        <v>38516</v>
      </c>
      <c r="C10217" t="s">
        <v>16</v>
      </c>
      <c r="D10217" t="s">
        <v>751</v>
      </c>
      <c r="E10217" t="s">
        <v>752</v>
      </c>
      <c r="G10217" s="6" t="s">
        <v>29</v>
      </c>
      <c r="H10217" t="s">
        <v>30</v>
      </c>
      <c r="I10217" t="s">
        <v>21</v>
      </c>
      <c r="J10217" t="s">
        <v>22</v>
      </c>
      <c r="K10217">
        <v>1.7</v>
      </c>
      <c r="L10217">
        <v>109</v>
      </c>
      <c r="M10217" t="s">
        <v>233</v>
      </c>
      <c r="N10217">
        <v>109</v>
      </c>
      <c r="P10217" cm="1">
        <f t="array" ref="P10217">IF(Q10217&gt;0,INDEX(Q10217:Q31941,MATCH(TRUE,INDEX(Q10217:Q31941="",,),0)-1),"")</f>
        <v>5</v>
      </c>
      <c r="Q10217">
        <f t="shared" si="188"/>
        <v>3</v>
      </c>
      <c r="R10217">
        <f t="shared" si="187"/>
        <v>0</v>
      </c>
    </row>
    <row r="10218" spans="1:18" x14ac:dyDescent="0.3">
      <c r="A10218" t="s">
        <v>750</v>
      </c>
      <c r="B10218" s="1">
        <v>38516</v>
      </c>
      <c r="C10218" t="s">
        <v>16</v>
      </c>
      <c r="D10218" t="s">
        <v>751</v>
      </c>
      <c r="E10218" t="s">
        <v>752</v>
      </c>
      <c r="G10218" s="6" t="s">
        <v>29</v>
      </c>
      <c r="H10218" t="s">
        <v>99</v>
      </c>
      <c r="I10218" t="s">
        <v>26</v>
      </c>
      <c r="J10218" t="s">
        <v>27</v>
      </c>
      <c r="K10218">
        <v>75.7</v>
      </c>
      <c r="L10218">
        <v>15</v>
      </c>
      <c r="M10218" t="s">
        <v>233</v>
      </c>
      <c r="N10218">
        <v>15</v>
      </c>
      <c r="P10218" cm="1">
        <f t="array" ref="P10218">IF(Q10218&gt;0,INDEX(Q10218:Q31942,MATCH(TRUE,INDEX(Q10218:Q31942="",,),0)-1),"")</f>
        <v>5</v>
      </c>
      <c r="Q10218">
        <f t="shared" si="188"/>
        <v>3</v>
      </c>
      <c r="R10218">
        <f t="shared" si="187"/>
        <v>0</v>
      </c>
    </row>
    <row r="10219" spans="1:18" x14ac:dyDescent="0.3">
      <c r="A10219" t="s">
        <v>750</v>
      </c>
      <c r="B10219" s="1">
        <v>38516</v>
      </c>
      <c r="C10219" t="s">
        <v>16</v>
      </c>
      <c r="D10219" t="s">
        <v>751</v>
      </c>
      <c r="E10219" t="s">
        <v>752</v>
      </c>
      <c r="G10219" s="6" t="s">
        <v>29</v>
      </c>
      <c r="H10219" t="s">
        <v>148</v>
      </c>
      <c r="I10219" t="s">
        <v>26</v>
      </c>
      <c r="J10219" t="s">
        <v>27</v>
      </c>
      <c r="K10219">
        <v>38.200000000000003</v>
      </c>
      <c r="L10219">
        <v>23.25</v>
      </c>
      <c r="M10219" t="s">
        <v>233</v>
      </c>
      <c r="N10219">
        <v>23.25</v>
      </c>
      <c r="P10219" cm="1">
        <f t="array" ref="P10219">IF(Q10219&gt;0,INDEX(Q10219:Q31943,MATCH(TRUE,INDEX(Q10219:Q31943="",,),0)-1),"")</f>
        <v>5</v>
      </c>
      <c r="Q10219">
        <f t="shared" si="188"/>
        <v>3</v>
      </c>
      <c r="R10219">
        <f t="shared" si="187"/>
        <v>0</v>
      </c>
    </row>
    <row r="10220" spans="1:18" x14ac:dyDescent="0.3">
      <c r="A10220" t="s">
        <v>750</v>
      </c>
      <c r="B10220" s="1">
        <v>38516</v>
      </c>
      <c r="C10220" t="s">
        <v>16</v>
      </c>
      <c r="D10220" t="s">
        <v>751</v>
      </c>
      <c r="E10220" t="s">
        <v>752</v>
      </c>
      <c r="G10220" s="6" t="s">
        <v>29</v>
      </c>
      <c r="H10220" t="s">
        <v>122</v>
      </c>
      <c r="I10220" t="s">
        <v>26</v>
      </c>
      <c r="J10220" t="s">
        <v>27</v>
      </c>
      <c r="K10220">
        <v>80.8</v>
      </c>
      <c r="L10220">
        <v>30.75</v>
      </c>
      <c r="M10220" t="s">
        <v>233</v>
      </c>
      <c r="N10220">
        <v>30.75</v>
      </c>
      <c r="P10220" cm="1">
        <f t="array" ref="P10220">IF(Q10220&gt;0,INDEX(Q10220:Q31944,MATCH(TRUE,INDEX(Q10220:Q31944="",,),0)-1),"")</f>
        <v>5</v>
      </c>
      <c r="Q10220">
        <f t="shared" si="188"/>
        <v>3</v>
      </c>
      <c r="R10220">
        <f t="shared" si="187"/>
        <v>0</v>
      </c>
    </row>
    <row r="10221" spans="1:18" x14ac:dyDescent="0.3">
      <c r="A10221" t="s">
        <v>750</v>
      </c>
      <c r="B10221" s="1">
        <v>38516</v>
      </c>
      <c r="C10221" t="s">
        <v>16</v>
      </c>
      <c r="D10221" t="s">
        <v>751</v>
      </c>
      <c r="E10221" t="s">
        <v>752</v>
      </c>
      <c r="G10221" s="6" t="s">
        <v>29</v>
      </c>
      <c r="H10221" t="s">
        <v>64</v>
      </c>
      <c r="I10221" t="s">
        <v>26</v>
      </c>
      <c r="J10221" t="s">
        <v>27</v>
      </c>
      <c r="K10221">
        <v>187</v>
      </c>
      <c r="L10221">
        <v>12.35</v>
      </c>
      <c r="M10221" t="s">
        <v>233</v>
      </c>
      <c r="N10221">
        <v>12.35</v>
      </c>
      <c r="P10221" cm="1">
        <f t="array" ref="P10221">IF(Q10221&gt;0,INDEX(Q10221:Q31945,MATCH(TRUE,INDEX(Q10221:Q31945="",,),0)-1),"")</f>
        <v>5</v>
      </c>
      <c r="Q10221">
        <f t="shared" si="188"/>
        <v>3</v>
      </c>
      <c r="R10221">
        <f t="shared" si="187"/>
        <v>0</v>
      </c>
    </row>
    <row r="10222" spans="1:18" x14ac:dyDescent="0.3">
      <c r="A10222" t="s">
        <v>750</v>
      </c>
      <c r="B10222" s="1">
        <v>38516</v>
      </c>
      <c r="C10222" t="s">
        <v>16</v>
      </c>
      <c r="D10222" t="s">
        <v>751</v>
      </c>
      <c r="E10222" t="s">
        <v>752</v>
      </c>
      <c r="G10222" t="s">
        <v>19</v>
      </c>
      <c r="H10222" t="s">
        <v>53</v>
      </c>
      <c r="I10222" t="s">
        <v>26</v>
      </c>
      <c r="J10222" t="s">
        <v>27</v>
      </c>
      <c r="K10222">
        <v>637.9</v>
      </c>
      <c r="L10222">
        <v>29.2</v>
      </c>
      <c r="M10222" t="s">
        <v>385</v>
      </c>
      <c r="N10222">
        <v>42.6</v>
      </c>
      <c r="P10222" cm="1">
        <f t="array" ref="P10222">IF(Q10222&gt;0,INDEX(Q10222:Q31946,MATCH(TRUE,INDEX(Q10222:Q31946="",,),0)-1),"")</f>
        <v>5</v>
      </c>
      <c r="Q10222">
        <f t="shared" si="188"/>
        <v>4</v>
      </c>
      <c r="R10222">
        <f t="shared" si="187"/>
        <v>0</v>
      </c>
    </row>
    <row r="10223" spans="1:18" x14ac:dyDescent="0.3">
      <c r="A10223" t="s">
        <v>750</v>
      </c>
      <c r="B10223" s="1">
        <v>38516</v>
      </c>
      <c r="C10223" t="s">
        <v>16</v>
      </c>
      <c r="D10223" t="s">
        <v>751</v>
      </c>
      <c r="E10223" t="s">
        <v>752</v>
      </c>
      <c r="G10223" t="s">
        <v>19</v>
      </c>
      <c r="H10223" t="s">
        <v>28</v>
      </c>
      <c r="I10223" t="s">
        <v>26</v>
      </c>
      <c r="J10223" t="s">
        <v>27</v>
      </c>
      <c r="K10223">
        <v>1021.8</v>
      </c>
      <c r="L10223">
        <v>57.6</v>
      </c>
      <c r="M10223" t="s">
        <v>385</v>
      </c>
      <c r="N10223">
        <v>63.1</v>
      </c>
      <c r="P10223" cm="1">
        <f t="array" ref="P10223">IF(Q10223&gt;0,INDEX(Q10223:Q31947,MATCH(TRUE,INDEX(Q10223:Q31947="",,),0)-1),"")</f>
        <v>5</v>
      </c>
      <c r="Q10223">
        <f t="shared" si="188"/>
        <v>4</v>
      </c>
      <c r="R10223">
        <f t="shared" si="187"/>
        <v>0</v>
      </c>
    </row>
    <row r="10224" spans="1:18" x14ac:dyDescent="0.3">
      <c r="A10224" t="s">
        <v>750</v>
      </c>
      <c r="B10224" s="1">
        <v>38516</v>
      </c>
      <c r="C10224" t="s">
        <v>16</v>
      </c>
      <c r="D10224" t="s">
        <v>751</v>
      </c>
      <c r="E10224" t="s">
        <v>752</v>
      </c>
      <c r="G10224" s="6" t="s">
        <v>29</v>
      </c>
      <c r="H10224" t="s">
        <v>30</v>
      </c>
      <c r="I10224" t="s">
        <v>21</v>
      </c>
      <c r="J10224" t="s">
        <v>22</v>
      </c>
      <c r="K10224">
        <v>1.7</v>
      </c>
      <c r="L10224">
        <v>109</v>
      </c>
      <c r="M10224" t="s">
        <v>385</v>
      </c>
      <c r="N10224">
        <v>109</v>
      </c>
      <c r="P10224" cm="1">
        <f t="array" ref="P10224">IF(Q10224&gt;0,INDEX(Q10224:Q31948,MATCH(TRUE,INDEX(Q10224:Q31948="",,),0)-1),"")</f>
        <v>5</v>
      </c>
      <c r="Q10224">
        <f t="shared" si="188"/>
        <v>4</v>
      </c>
      <c r="R10224">
        <f t="shared" si="187"/>
        <v>0</v>
      </c>
    </row>
    <row r="10225" spans="1:18" x14ac:dyDescent="0.3">
      <c r="A10225" t="s">
        <v>750</v>
      </c>
      <c r="B10225" s="1">
        <v>38516</v>
      </c>
      <c r="C10225" t="s">
        <v>16</v>
      </c>
      <c r="D10225" t="s">
        <v>751</v>
      </c>
      <c r="E10225" t="s">
        <v>752</v>
      </c>
      <c r="G10225" s="6" t="s">
        <v>29</v>
      </c>
      <c r="H10225" t="s">
        <v>99</v>
      </c>
      <c r="I10225" t="s">
        <v>26</v>
      </c>
      <c r="J10225" t="s">
        <v>27</v>
      </c>
      <c r="K10225">
        <v>75.7</v>
      </c>
      <c r="L10225">
        <v>15</v>
      </c>
      <c r="M10225" t="s">
        <v>385</v>
      </c>
      <c r="N10225">
        <v>15</v>
      </c>
      <c r="P10225" cm="1">
        <f t="array" ref="P10225">IF(Q10225&gt;0,INDEX(Q10225:Q31949,MATCH(TRUE,INDEX(Q10225:Q31949="",,),0)-1),"")</f>
        <v>5</v>
      </c>
      <c r="Q10225">
        <f t="shared" si="188"/>
        <v>4</v>
      </c>
      <c r="R10225">
        <f t="shared" si="187"/>
        <v>0</v>
      </c>
    </row>
    <row r="10226" spans="1:18" x14ac:dyDescent="0.3">
      <c r="A10226" t="s">
        <v>750</v>
      </c>
      <c r="B10226" s="1">
        <v>38516</v>
      </c>
      <c r="C10226" t="s">
        <v>16</v>
      </c>
      <c r="D10226" t="s">
        <v>751</v>
      </c>
      <c r="E10226" t="s">
        <v>752</v>
      </c>
      <c r="G10226" s="6" t="s">
        <v>29</v>
      </c>
      <c r="H10226" t="s">
        <v>148</v>
      </c>
      <c r="I10226" t="s">
        <v>26</v>
      </c>
      <c r="J10226" t="s">
        <v>27</v>
      </c>
      <c r="K10226">
        <v>38.200000000000003</v>
      </c>
      <c r="L10226">
        <v>23.25</v>
      </c>
      <c r="M10226" t="s">
        <v>385</v>
      </c>
      <c r="N10226">
        <v>23.25</v>
      </c>
      <c r="P10226" cm="1">
        <f t="array" ref="P10226">IF(Q10226&gt;0,INDEX(Q10226:Q31950,MATCH(TRUE,INDEX(Q10226:Q31950="",,),0)-1),"")</f>
        <v>5</v>
      </c>
      <c r="Q10226">
        <f t="shared" si="188"/>
        <v>4</v>
      </c>
      <c r="R10226">
        <f t="shared" si="187"/>
        <v>0</v>
      </c>
    </row>
    <row r="10227" spans="1:18" x14ac:dyDescent="0.3">
      <c r="A10227" t="s">
        <v>750</v>
      </c>
      <c r="B10227" s="1">
        <v>38516</v>
      </c>
      <c r="C10227" t="s">
        <v>16</v>
      </c>
      <c r="D10227" t="s">
        <v>751</v>
      </c>
      <c r="E10227" t="s">
        <v>752</v>
      </c>
      <c r="G10227" s="6" t="s">
        <v>29</v>
      </c>
      <c r="H10227" t="s">
        <v>122</v>
      </c>
      <c r="I10227" t="s">
        <v>26</v>
      </c>
      <c r="J10227" t="s">
        <v>27</v>
      </c>
      <c r="K10227">
        <v>80.8</v>
      </c>
      <c r="L10227">
        <v>30.75</v>
      </c>
      <c r="M10227" t="s">
        <v>385</v>
      </c>
      <c r="N10227">
        <v>30.75</v>
      </c>
      <c r="P10227" cm="1">
        <f t="array" ref="P10227">IF(Q10227&gt;0,INDEX(Q10227:Q31951,MATCH(TRUE,INDEX(Q10227:Q31951="",,),0)-1),"")</f>
        <v>5</v>
      </c>
      <c r="Q10227">
        <f t="shared" si="188"/>
        <v>4</v>
      </c>
      <c r="R10227">
        <f t="shared" si="187"/>
        <v>0</v>
      </c>
    </row>
    <row r="10228" spans="1:18" x14ac:dyDescent="0.3">
      <c r="A10228" t="s">
        <v>750</v>
      </c>
      <c r="B10228" s="1">
        <v>38516</v>
      </c>
      <c r="C10228" t="s">
        <v>16</v>
      </c>
      <c r="D10228" t="s">
        <v>751</v>
      </c>
      <c r="E10228" t="s">
        <v>752</v>
      </c>
      <c r="G10228" s="6" t="s">
        <v>29</v>
      </c>
      <c r="H10228" t="s">
        <v>64</v>
      </c>
      <c r="I10228" t="s">
        <v>26</v>
      </c>
      <c r="J10228" t="s">
        <v>27</v>
      </c>
      <c r="K10228">
        <v>187</v>
      </c>
      <c r="L10228">
        <v>12.35</v>
      </c>
      <c r="M10228" t="s">
        <v>385</v>
      </c>
      <c r="N10228">
        <v>12.35</v>
      </c>
      <c r="P10228" cm="1">
        <f t="array" ref="P10228">IF(Q10228&gt;0,INDEX(Q10228:Q31952,MATCH(TRUE,INDEX(Q10228:Q31952="",,),0)-1),"")</f>
        <v>5</v>
      </c>
      <c r="Q10228">
        <f t="shared" si="188"/>
        <v>4</v>
      </c>
      <c r="R10228">
        <f t="shared" ref="R10228:R10291" si="189">IF(P10228="","",0)</f>
        <v>0</v>
      </c>
    </row>
    <row r="10229" spans="1:18" x14ac:dyDescent="0.3">
      <c r="A10229" t="s">
        <v>750</v>
      </c>
      <c r="B10229" s="1">
        <v>38516</v>
      </c>
      <c r="C10229" t="s">
        <v>16</v>
      </c>
      <c r="D10229" t="s">
        <v>751</v>
      </c>
      <c r="E10229" t="s">
        <v>752</v>
      </c>
      <c r="G10229" t="s">
        <v>19</v>
      </c>
      <c r="H10229" t="s">
        <v>53</v>
      </c>
      <c r="I10229" t="s">
        <v>26</v>
      </c>
      <c r="J10229" t="s">
        <v>27</v>
      </c>
      <c r="K10229">
        <v>637.9</v>
      </c>
      <c r="L10229">
        <v>29.2</v>
      </c>
      <c r="M10229" t="s">
        <v>753</v>
      </c>
      <c r="N10229">
        <v>38</v>
      </c>
      <c r="P10229" cm="1">
        <f t="array" ref="P10229">IF(Q10229&gt;0,INDEX(Q10229:Q31953,MATCH(TRUE,INDEX(Q10229:Q31953="",,),0)-1),"")</f>
        <v>5</v>
      </c>
      <c r="Q10229">
        <f t="shared" si="188"/>
        <v>5</v>
      </c>
      <c r="R10229">
        <f t="shared" si="189"/>
        <v>0</v>
      </c>
    </row>
    <row r="10230" spans="1:18" x14ac:dyDescent="0.3">
      <c r="A10230" t="s">
        <v>750</v>
      </c>
      <c r="B10230" s="1">
        <v>38516</v>
      </c>
      <c r="C10230" t="s">
        <v>16</v>
      </c>
      <c r="D10230" t="s">
        <v>751</v>
      </c>
      <c r="E10230" t="s">
        <v>752</v>
      </c>
      <c r="G10230" t="s">
        <v>19</v>
      </c>
      <c r="H10230" t="s">
        <v>28</v>
      </c>
      <c r="I10230" t="s">
        <v>26</v>
      </c>
      <c r="J10230" t="s">
        <v>27</v>
      </c>
      <c r="K10230">
        <v>1021.8</v>
      </c>
      <c r="L10230">
        <v>57.6</v>
      </c>
      <c r="M10230" t="s">
        <v>753</v>
      </c>
      <c r="N10230">
        <v>62</v>
      </c>
      <c r="P10230" cm="1">
        <f t="array" ref="P10230">IF(Q10230&gt;0,INDEX(Q10230:Q31954,MATCH(TRUE,INDEX(Q10230:Q31954="",,),0)-1),"")</f>
        <v>5</v>
      </c>
      <c r="Q10230">
        <f t="shared" si="188"/>
        <v>5</v>
      </c>
      <c r="R10230">
        <f t="shared" si="189"/>
        <v>0</v>
      </c>
    </row>
    <row r="10231" spans="1:18" x14ac:dyDescent="0.3">
      <c r="A10231" t="s">
        <v>750</v>
      </c>
      <c r="B10231" s="1">
        <v>38516</v>
      </c>
      <c r="C10231" t="s">
        <v>16</v>
      </c>
      <c r="D10231" t="s">
        <v>751</v>
      </c>
      <c r="E10231" t="s">
        <v>752</v>
      </c>
      <c r="G10231" s="6" t="s">
        <v>29</v>
      </c>
      <c r="H10231" t="s">
        <v>30</v>
      </c>
      <c r="I10231" t="s">
        <v>21</v>
      </c>
      <c r="J10231" t="s">
        <v>22</v>
      </c>
      <c r="K10231">
        <v>1.7</v>
      </c>
      <c r="L10231">
        <v>109</v>
      </c>
      <c r="M10231" t="s">
        <v>753</v>
      </c>
      <c r="N10231">
        <v>109</v>
      </c>
      <c r="P10231" cm="1">
        <f t="array" ref="P10231">IF(Q10231&gt;0,INDEX(Q10231:Q31955,MATCH(TRUE,INDEX(Q10231:Q31955="",,),0)-1),"")</f>
        <v>5</v>
      </c>
      <c r="Q10231">
        <f t="shared" si="188"/>
        <v>5</v>
      </c>
      <c r="R10231">
        <f t="shared" si="189"/>
        <v>0</v>
      </c>
    </row>
    <row r="10232" spans="1:18" x14ac:dyDescent="0.3">
      <c r="A10232" t="s">
        <v>750</v>
      </c>
      <c r="B10232" s="1">
        <v>38516</v>
      </c>
      <c r="C10232" t="s">
        <v>16</v>
      </c>
      <c r="D10232" t="s">
        <v>751</v>
      </c>
      <c r="E10232" t="s">
        <v>752</v>
      </c>
      <c r="G10232" s="6" t="s">
        <v>29</v>
      </c>
      <c r="H10232" t="s">
        <v>99</v>
      </c>
      <c r="I10232" t="s">
        <v>26</v>
      </c>
      <c r="J10232" t="s">
        <v>27</v>
      </c>
      <c r="K10232">
        <v>75.7</v>
      </c>
      <c r="L10232">
        <v>15</v>
      </c>
      <c r="M10232" t="s">
        <v>753</v>
      </c>
      <c r="N10232">
        <v>15</v>
      </c>
      <c r="P10232" cm="1">
        <f t="array" ref="P10232">IF(Q10232&gt;0,INDEX(Q10232:Q31956,MATCH(TRUE,INDEX(Q10232:Q31956="",,),0)-1),"")</f>
        <v>5</v>
      </c>
      <c r="Q10232">
        <f t="shared" si="188"/>
        <v>5</v>
      </c>
      <c r="R10232">
        <f t="shared" si="189"/>
        <v>0</v>
      </c>
    </row>
    <row r="10233" spans="1:18" x14ac:dyDescent="0.3">
      <c r="A10233" t="s">
        <v>750</v>
      </c>
      <c r="B10233" s="1">
        <v>38516</v>
      </c>
      <c r="C10233" t="s">
        <v>16</v>
      </c>
      <c r="D10233" t="s">
        <v>751</v>
      </c>
      <c r="E10233" t="s">
        <v>752</v>
      </c>
      <c r="G10233" s="6" t="s">
        <v>29</v>
      </c>
      <c r="H10233" t="s">
        <v>148</v>
      </c>
      <c r="I10233" t="s">
        <v>26</v>
      </c>
      <c r="J10233" t="s">
        <v>27</v>
      </c>
      <c r="K10233">
        <v>38.200000000000003</v>
      </c>
      <c r="L10233">
        <v>23.25</v>
      </c>
      <c r="M10233" t="s">
        <v>753</v>
      </c>
      <c r="N10233">
        <v>23.25</v>
      </c>
      <c r="P10233" cm="1">
        <f t="array" ref="P10233">IF(Q10233&gt;0,INDEX(Q10233:Q31957,MATCH(TRUE,INDEX(Q10233:Q31957="",,),0)-1),"")</f>
        <v>5</v>
      </c>
      <c r="Q10233">
        <f t="shared" si="188"/>
        <v>5</v>
      </c>
      <c r="R10233">
        <f t="shared" si="189"/>
        <v>0</v>
      </c>
    </row>
    <row r="10234" spans="1:18" x14ac:dyDescent="0.3">
      <c r="A10234" t="s">
        <v>750</v>
      </c>
      <c r="B10234" s="1">
        <v>38516</v>
      </c>
      <c r="C10234" t="s">
        <v>16</v>
      </c>
      <c r="D10234" t="s">
        <v>751</v>
      </c>
      <c r="E10234" t="s">
        <v>752</v>
      </c>
      <c r="G10234" s="6" t="s">
        <v>29</v>
      </c>
      <c r="H10234" t="s">
        <v>122</v>
      </c>
      <c r="I10234" t="s">
        <v>26</v>
      </c>
      <c r="J10234" t="s">
        <v>27</v>
      </c>
      <c r="K10234">
        <v>80.8</v>
      </c>
      <c r="L10234">
        <v>30.75</v>
      </c>
      <c r="M10234" t="s">
        <v>753</v>
      </c>
      <c r="N10234">
        <v>30.75</v>
      </c>
      <c r="P10234" cm="1">
        <f t="array" ref="P10234">IF(Q10234&gt;0,INDEX(Q10234:Q31958,MATCH(TRUE,INDEX(Q10234:Q31958="",,),0)-1),"")</f>
        <v>5</v>
      </c>
      <c r="Q10234">
        <f t="shared" si="188"/>
        <v>5</v>
      </c>
      <c r="R10234">
        <f t="shared" si="189"/>
        <v>0</v>
      </c>
    </row>
    <row r="10235" spans="1:18" x14ac:dyDescent="0.3">
      <c r="A10235" t="s">
        <v>750</v>
      </c>
      <c r="B10235" s="1">
        <v>38516</v>
      </c>
      <c r="C10235" t="s">
        <v>16</v>
      </c>
      <c r="D10235" t="s">
        <v>751</v>
      </c>
      <c r="E10235" t="s">
        <v>752</v>
      </c>
      <c r="G10235" s="6" t="s">
        <v>29</v>
      </c>
      <c r="H10235" t="s">
        <v>64</v>
      </c>
      <c r="I10235" t="s">
        <v>26</v>
      </c>
      <c r="J10235" t="s">
        <v>27</v>
      </c>
      <c r="K10235">
        <v>187</v>
      </c>
      <c r="L10235">
        <v>12.35</v>
      </c>
      <c r="M10235" t="s">
        <v>753</v>
      </c>
      <c r="N10235">
        <v>12.35</v>
      </c>
      <c r="P10235" cm="1">
        <f t="array" ref="P10235">IF(Q10235&gt;0,INDEX(Q10235:Q31959,MATCH(TRUE,INDEX(Q10235:Q31959="",,),0)-1),"")</f>
        <v>5</v>
      </c>
      <c r="Q10235">
        <f t="shared" si="188"/>
        <v>5</v>
      </c>
      <c r="R10235">
        <f t="shared" si="189"/>
        <v>0</v>
      </c>
    </row>
    <row r="10236" spans="1:18" x14ac:dyDescent="0.3">
      <c r="P10236" t="str" cm="1">
        <f t="array" ref="P10236">IF(Q10236&gt;0,INDEX(Q10236:Q31960,MATCH(TRUE,INDEX(Q10236:Q31960="",,),0)-1),"")</f>
        <v/>
      </c>
      <c r="R10236" t="str">
        <f t="shared" si="189"/>
        <v/>
      </c>
    </row>
    <row r="10237" spans="1:18" x14ac:dyDescent="0.3">
      <c r="A10237" t="s">
        <v>750</v>
      </c>
      <c r="B10237" s="1">
        <v>38516</v>
      </c>
      <c r="C10237" t="s">
        <v>16</v>
      </c>
      <c r="D10237" t="s">
        <v>754</v>
      </c>
      <c r="E10237" t="s">
        <v>755</v>
      </c>
      <c r="G10237" t="s">
        <v>19</v>
      </c>
      <c r="H10237" t="s">
        <v>194</v>
      </c>
      <c r="I10237" t="s">
        <v>21</v>
      </c>
      <c r="J10237" t="s">
        <v>22</v>
      </c>
      <c r="K10237">
        <v>48.4</v>
      </c>
      <c r="L10237">
        <v>336</v>
      </c>
      <c r="M10237" t="s">
        <v>756</v>
      </c>
      <c r="N10237">
        <v>952</v>
      </c>
      <c r="O10237" t="s">
        <v>24</v>
      </c>
      <c r="P10237" cm="1">
        <f t="array" ref="P10237">IF(Q10237&gt;0,INDEX(Q10237:Q31961,MATCH(TRUE,INDEX(Q10237:Q31961="",,),0)-1),"")</f>
        <v>7</v>
      </c>
      <c r="Q10237">
        <f>INT((ROW()-10237)/7)+1</f>
        <v>1</v>
      </c>
      <c r="R10237">
        <f t="shared" si="189"/>
        <v>0</v>
      </c>
    </row>
    <row r="10238" spans="1:18" x14ac:dyDescent="0.3">
      <c r="A10238" t="s">
        <v>750</v>
      </c>
      <c r="B10238" s="1">
        <v>38516</v>
      </c>
      <c r="C10238" t="s">
        <v>16</v>
      </c>
      <c r="D10238" t="s">
        <v>754</v>
      </c>
      <c r="E10238" t="s">
        <v>755</v>
      </c>
      <c r="G10238" t="s">
        <v>19</v>
      </c>
      <c r="H10238" t="s">
        <v>30</v>
      </c>
      <c r="I10238" t="s">
        <v>21</v>
      </c>
      <c r="J10238" t="s">
        <v>22</v>
      </c>
      <c r="K10238">
        <v>16.8</v>
      </c>
      <c r="L10238">
        <v>124</v>
      </c>
      <c r="M10238" t="s">
        <v>756</v>
      </c>
      <c r="N10238">
        <v>189</v>
      </c>
      <c r="O10238" t="s">
        <v>24</v>
      </c>
      <c r="P10238" cm="1">
        <f t="array" ref="P10238">IF(Q10238&gt;0,INDEX(Q10238:Q31962,MATCH(TRUE,INDEX(Q10238:Q31962="",,),0)-1),"")</f>
        <v>7</v>
      </c>
      <c r="Q10238">
        <f t="shared" ref="Q10238:Q10285" si="190">INT((ROW()-10237)/7)+1</f>
        <v>1</v>
      </c>
      <c r="R10238">
        <f t="shared" si="189"/>
        <v>0</v>
      </c>
    </row>
    <row r="10239" spans="1:18" x14ac:dyDescent="0.3">
      <c r="A10239" t="s">
        <v>750</v>
      </c>
      <c r="B10239" s="1">
        <v>38516</v>
      </c>
      <c r="C10239" t="s">
        <v>16</v>
      </c>
      <c r="D10239" t="s">
        <v>754</v>
      </c>
      <c r="E10239" t="s">
        <v>755</v>
      </c>
      <c r="G10239" t="s">
        <v>19</v>
      </c>
      <c r="H10239" t="s">
        <v>154</v>
      </c>
      <c r="I10239" t="s">
        <v>21</v>
      </c>
      <c r="J10239" t="s">
        <v>22</v>
      </c>
      <c r="K10239">
        <v>14</v>
      </c>
      <c r="L10239">
        <v>212</v>
      </c>
      <c r="M10239" t="s">
        <v>756</v>
      </c>
      <c r="N10239">
        <v>565</v>
      </c>
      <c r="O10239" t="s">
        <v>24</v>
      </c>
      <c r="P10239" cm="1">
        <f t="array" ref="P10239">IF(Q10239&gt;0,INDEX(Q10239:Q31963,MATCH(TRUE,INDEX(Q10239:Q31963="",,),0)-1),"")</f>
        <v>7</v>
      </c>
      <c r="Q10239">
        <f t="shared" si="190"/>
        <v>1</v>
      </c>
      <c r="R10239">
        <f t="shared" si="189"/>
        <v>0</v>
      </c>
    </row>
    <row r="10240" spans="1:18" x14ac:dyDescent="0.3">
      <c r="A10240" t="s">
        <v>750</v>
      </c>
      <c r="B10240" s="1">
        <v>38516</v>
      </c>
      <c r="C10240" t="s">
        <v>16</v>
      </c>
      <c r="D10240" t="s">
        <v>754</v>
      </c>
      <c r="E10240" t="s">
        <v>755</v>
      </c>
      <c r="G10240" t="s">
        <v>19</v>
      </c>
      <c r="H10240" t="s">
        <v>64</v>
      </c>
      <c r="I10240" t="s">
        <v>26</v>
      </c>
      <c r="J10240" t="s">
        <v>27</v>
      </c>
      <c r="K10240">
        <v>2955.3</v>
      </c>
      <c r="L10240">
        <v>16.600000000000001</v>
      </c>
      <c r="M10240" t="s">
        <v>756</v>
      </c>
      <c r="N10240">
        <v>37.53</v>
      </c>
      <c r="O10240" t="s">
        <v>24</v>
      </c>
      <c r="P10240" cm="1">
        <f t="array" ref="P10240">IF(Q10240&gt;0,INDEX(Q10240:Q31964,MATCH(TRUE,INDEX(Q10240:Q31964="",,),0)-1),"")</f>
        <v>7</v>
      </c>
      <c r="Q10240">
        <f t="shared" si="190"/>
        <v>1</v>
      </c>
      <c r="R10240">
        <f t="shared" si="189"/>
        <v>0</v>
      </c>
    </row>
    <row r="10241" spans="1:18" x14ac:dyDescent="0.3">
      <c r="A10241" t="s">
        <v>750</v>
      </c>
      <c r="B10241" s="1">
        <v>38516</v>
      </c>
      <c r="C10241" t="s">
        <v>16</v>
      </c>
      <c r="D10241" t="s">
        <v>754</v>
      </c>
      <c r="E10241" t="s">
        <v>755</v>
      </c>
      <c r="G10241" s="6" t="s">
        <v>29</v>
      </c>
      <c r="H10241" t="s">
        <v>196</v>
      </c>
      <c r="I10241" t="s">
        <v>21</v>
      </c>
      <c r="J10241" t="s">
        <v>22</v>
      </c>
      <c r="K10241">
        <v>4.2</v>
      </c>
      <c r="L10241">
        <v>174</v>
      </c>
      <c r="M10241" t="s">
        <v>756</v>
      </c>
      <c r="N10241">
        <v>174</v>
      </c>
      <c r="O10241" t="s">
        <v>24</v>
      </c>
      <c r="P10241" cm="1">
        <f t="array" ref="P10241">IF(Q10241&gt;0,INDEX(Q10241:Q31965,MATCH(TRUE,INDEX(Q10241:Q31965="",,),0)-1),"")</f>
        <v>7</v>
      </c>
      <c r="Q10241">
        <f t="shared" si="190"/>
        <v>1</v>
      </c>
      <c r="R10241">
        <f t="shared" si="189"/>
        <v>0</v>
      </c>
    </row>
    <row r="10242" spans="1:18" x14ac:dyDescent="0.3">
      <c r="A10242" t="s">
        <v>750</v>
      </c>
      <c r="B10242" s="1">
        <v>38516</v>
      </c>
      <c r="C10242" t="s">
        <v>16</v>
      </c>
      <c r="D10242" t="s">
        <v>754</v>
      </c>
      <c r="E10242" t="s">
        <v>755</v>
      </c>
      <c r="G10242" s="6" t="s">
        <v>29</v>
      </c>
      <c r="H10242" t="s">
        <v>53</v>
      </c>
      <c r="I10242" t="s">
        <v>26</v>
      </c>
      <c r="J10242" t="s">
        <v>27</v>
      </c>
      <c r="K10242">
        <v>76.400000000000006</v>
      </c>
      <c r="L10242">
        <v>26</v>
      </c>
      <c r="M10242" t="s">
        <v>756</v>
      </c>
      <c r="N10242">
        <v>26</v>
      </c>
      <c r="O10242" t="s">
        <v>24</v>
      </c>
      <c r="P10242" cm="1">
        <f t="array" ref="P10242">IF(Q10242&gt;0,INDEX(Q10242:Q31966,MATCH(TRUE,INDEX(Q10242:Q31966="",,),0)-1),"")</f>
        <v>7</v>
      </c>
      <c r="Q10242">
        <f t="shared" si="190"/>
        <v>1</v>
      </c>
      <c r="R10242">
        <f t="shared" si="189"/>
        <v>0</v>
      </c>
    </row>
    <row r="10243" spans="1:18" x14ac:dyDescent="0.3">
      <c r="A10243" t="s">
        <v>750</v>
      </c>
      <c r="B10243" s="1">
        <v>38516</v>
      </c>
      <c r="C10243" t="s">
        <v>16</v>
      </c>
      <c r="D10243" t="s">
        <v>754</v>
      </c>
      <c r="E10243" t="s">
        <v>755</v>
      </c>
      <c r="G10243" s="6" t="s">
        <v>29</v>
      </c>
      <c r="H10243" t="s">
        <v>70</v>
      </c>
      <c r="I10243" t="s">
        <v>26</v>
      </c>
      <c r="J10243" t="s">
        <v>27</v>
      </c>
      <c r="K10243">
        <v>80</v>
      </c>
      <c r="L10243">
        <v>21</v>
      </c>
      <c r="M10243" t="s">
        <v>756</v>
      </c>
      <c r="N10243">
        <v>21</v>
      </c>
      <c r="O10243" t="s">
        <v>24</v>
      </c>
      <c r="P10243" cm="1">
        <f t="array" ref="P10243">IF(Q10243&gt;0,INDEX(Q10243:Q31967,MATCH(TRUE,INDEX(Q10243:Q31967="",,),0)-1),"")</f>
        <v>7</v>
      </c>
      <c r="Q10243">
        <f t="shared" si="190"/>
        <v>1</v>
      </c>
      <c r="R10243">
        <f t="shared" si="189"/>
        <v>0</v>
      </c>
    </row>
    <row r="10244" spans="1:18" x14ac:dyDescent="0.3">
      <c r="A10244" t="s">
        <v>750</v>
      </c>
      <c r="B10244" s="1">
        <v>38516</v>
      </c>
      <c r="C10244" t="s">
        <v>16</v>
      </c>
      <c r="D10244" t="s">
        <v>754</v>
      </c>
      <c r="E10244" t="s">
        <v>755</v>
      </c>
      <c r="G10244" t="s">
        <v>19</v>
      </c>
      <c r="H10244" t="s">
        <v>194</v>
      </c>
      <c r="I10244" t="s">
        <v>21</v>
      </c>
      <c r="J10244" t="s">
        <v>22</v>
      </c>
      <c r="K10244">
        <v>48.4</v>
      </c>
      <c r="L10244">
        <v>336</v>
      </c>
      <c r="M10244" t="s">
        <v>757</v>
      </c>
      <c r="N10244">
        <v>600</v>
      </c>
      <c r="P10244" cm="1">
        <f t="array" ref="P10244">IF(Q10244&gt;0,INDEX(Q10244:Q31968,MATCH(TRUE,INDEX(Q10244:Q31968="",,),0)-1),"")</f>
        <v>7</v>
      </c>
      <c r="Q10244">
        <f t="shared" si="190"/>
        <v>2</v>
      </c>
      <c r="R10244">
        <f t="shared" si="189"/>
        <v>0</v>
      </c>
    </row>
    <row r="10245" spans="1:18" x14ac:dyDescent="0.3">
      <c r="A10245" t="s">
        <v>750</v>
      </c>
      <c r="B10245" s="1">
        <v>38516</v>
      </c>
      <c r="C10245" t="s">
        <v>16</v>
      </c>
      <c r="D10245" t="s">
        <v>754</v>
      </c>
      <c r="E10245" t="s">
        <v>755</v>
      </c>
      <c r="G10245" t="s">
        <v>19</v>
      </c>
      <c r="H10245" t="s">
        <v>30</v>
      </c>
      <c r="I10245" t="s">
        <v>21</v>
      </c>
      <c r="J10245" t="s">
        <v>22</v>
      </c>
      <c r="K10245">
        <v>16.8</v>
      </c>
      <c r="L10245">
        <v>124</v>
      </c>
      <c r="M10245" t="s">
        <v>757</v>
      </c>
      <c r="N10245">
        <v>225</v>
      </c>
      <c r="P10245" cm="1">
        <f t="array" ref="P10245">IF(Q10245&gt;0,INDEX(Q10245:Q31969,MATCH(TRUE,INDEX(Q10245:Q31969="",,),0)-1),"")</f>
        <v>7</v>
      </c>
      <c r="Q10245">
        <f t="shared" si="190"/>
        <v>2</v>
      </c>
      <c r="R10245">
        <f t="shared" si="189"/>
        <v>0</v>
      </c>
    </row>
    <row r="10246" spans="1:18" x14ac:dyDescent="0.3">
      <c r="A10246" t="s">
        <v>750</v>
      </c>
      <c r="B10246" s="1">
        <v>38516</v>
      </c>
      <c r="C10246" t="s">
        <v>16</v>
      </c>
      <c r="D10246" t="s">
        <v>754</v>
      </c>
      <c r="E10246" t="s">
        <v>755</v>
      </c>
      <c r="G10246" t="s">
        <v>19</v>
      </c>
      <c r="H10246" t="s">
        <v>154</v>
      </c>
      <c r="I10246" t="s">
        <v>21</v>
      </c>
      <c r="J10246" t="s">
        <v>22</v>
      </c>
      <c r="K10246">
        <v>14</v>
      </c>
      <c r="L10246">
        <v>212</v>
      </c>
      <c r="M10246" t="s">
        <v>757</v>
      </c>
      <c r="N10246">
        <v>600</v>
      </c>
      <c r="P10246" cm="1">
        <f t="array" ref="P10246">IF(Q10246&gt;0,INDEX(Q10246:Q31970,MATCH(TRUE,INDEX(Q10246:Q31970="",,),0)-1),"")</f>
        <v>7</v>
      </c>
      <c r="Q10246">
        <f t="shared" si="190"/>
        <v>2</v>
      </c>
      <c r="R10246">
        <f t="shared" si="189"/>
        <v>0</v>
      </c>
    </row>
    <row r="10247" spans="1:18" x14ac:dyDescent="0.3">
      <c r="A10247" t="s">
        <v>750</v>
      </c>
      <c r="B10247" s="1">
        <v>38516</v>
      </c>
      <c r="C10247" t="s">
        <v>16</v>
      </c>
      <c r="D10247" t="s">
        <v>754</v>
      </c>
      <c r="E10247" t="s">
        <v>755</v>
      </c>
      <c r="G10247" t="s">
        <v>19</v>
      </c>
      <c r="H10247" t="s">
        <v>64</v>
      </c>
      <c r="I10247" t="s">
        <v>26</v>
      </c>
      <c r="J10247" t="s">
        <v>27</v>
      </c>
      <c r="K10247">
        <v>2955.3</v>
      </c>
      <c r="L10247">
        <v>16.600000000000001</v>
      </c>
      <c r="M10247" t="s">
        <v>757</v>
      </c>
      <c r="N10247">
        <v>40</v>
      </c>
      <c r="P10247" cm="1">
        <f t="array" ref="P10247">IF(Q10247&gt;0,INDEX(Q10247:Q31971,MATCH(TRUE,INDEX(Q10247:Q31971="",,),0)-1),"")</f>
        <v>7</v>
      </c>
      <c r="Q10247">
        <f t="shared" si="190"/>
        <v>2</v>
      </c>
      <c r="R10247">
        <f t="shared" si="189"/>
        <v>0</v>
      </c>
    </row>
    <row r="10248" spans="1:18" x14ac:dyDescent="0.3">
      <c r="A10248" t="s">
        <v>750</v>
      </c>
      <c r="B10248" s="1">
        <v>38516</v>
      </c>
      <c r="C10248" t="s">
        <v>16</v>
      </c>
      <c r="D10248" t="s">
        <v>754</v>
      </c>
      <c r="E10248" t="s">
        <v>755</v>
      </c>
      <c r="G10248" s="6" t="s">
        <v>29</v>
      </c>
      <c r="H10248" t="s">
        <v>196</v>
      </c>
      <c r="I10248" t="s">
        <v>21</v>
      </c>
      <c r="J10248" t="s">
        <v>22</v>
      </c>
      <c r="K10248">
        <v>4.2</v>
      </c>
      <c r="L10248">
        <v>174</v>
      </c>
      <c r="M10248" t="s">
        <v>757</v>
      </c>
      <c r="N10248">
        <v>174</v>
      </c>
      <c r="P10248" cm="1">
        <f t="array" ref="P10248">IF(Q10248&gt;0,INDEX(Q10248:Q31972,MATCH(TRUE,INDEX(Q10248:Q31972="",,),0)-1),"")</f>
        <v>7</v>
      </c>
      <c r="Q10248">
        <f t="shared" si="190"/>
        <v>2</v>
      </c>
      <c r="R10248">
        <f t="shared" si="189"/>
        <v>0</v>
      </c>
    </row>
    <row r="10249" spans="1:18" x14ac:dyDescent="0.3">
      <c r="A10249" t="s">
        <v>750</v>
      </c>
      <c r="B10249" s="1">
        <v>38516</v>
      </c>
      <c r="C10249" t="s">
        <v>16</v>
      </c>
      <c r="D10249" t="s">
        <v>754</v>
      </c>
      <c r="E10249" t="s">
        <v>755</v>
      </c>
      <c r="G10249" s="6" t="s">
        <v>29</v>
      </c>
      <c r="H10249" t="s">
        <v>53</v>
      </c>
      <c r="I10249" t="s">
        <v>26</v>
      </c>
      <c r="J10249" t="s">
        <v>27</v>
      </c>
      <c r="K10249">
        <v>76.400000000000006</v>
      </c>
      <c r="L10249">
        <v>26</v>
      </c>
      <c r="M10249" t="s">
        <v>757</v>
      </c>
      <c r="N10249">
        <v>26</v>
      </c>
      <c r="P10249" cm="1">
        <f t="array" ref="P10249">IF(Q10249&gt;0,INDEX(Q10249:Q31973,MATCH(TRUE,INDEX(Q10249:Q31973="",,),0)-1),"")</f>
        <v>7</v>
      </c>
      <c r="Q10249">
        <f t="shared" si="190"/>
        <v>2</v>
      </c>
      <c r="R10249">
        <f t="shared" si="189"/>
        <v>0</v>
      </c>
    </row>
    <row r="10250" spans="1:18" x14ac:dyDescent="0.3">
      <c r="A10250" t="s">
        <v>750</v>
      </c>
      <c r="B10250" s="1">
        <v>38516</v>
      </c>
      <c r="C10250" t="s">
        <v>16</v>
      </c>
      <c r="D10250" t="s">
        <v>754</v>
      </c>
      <c r="E10250" t="s">
        <v>755</v>
      </c>
      <c r="G10250" s="6" t="s">
        <v>29</v>
      </c>
      <c r="H10250" t="s">
        <v>70</v>
      </c>
      <c r="I10250" t="s">
        <v>26</v>
      </c>
      <c r="J10250" t="s">
        <v>27</v>
      </c>
      <c r="K10250">
        <v>80</v>
      </c>
      <c r="L10250">
        <v>21</v>
      </c>
      <c r="M10250" t="s">
        <v>757</v>
      </c>
      <c r="N10250">
        <v>21</v>
      </c>
      <c r="P10250" cm="1">
        <f t="array" ref="P10250">IF(Q10250&gt;0,INDEX(Q10250:Q31974,MATCH(TRUE,INDEX(Q10250:Q31974="",,),0)-1),"")</f>
        <v>7</v>
      </c>
      <c r="Q10250">
        <f t="shared" si="190"/>
        <v>2</v>
      </c>
      <c r="R10250">
        <f t="shared" si="189"/>
        <v>0</v>
      </c>
    </row>
    <row r="10251" spans="1:18" x14ac:dyDescent="0.3">
      <c r="A10251" t="s">
        <v>750</v>
      </c>
      <c r="B10251" s="1">
        <v>38516</v>
      </c>
      <c r="C10251" t="s">
        <v>16</v>
      </c>
      <c r="D10251" t="s">
        <v>754</v>
      </c>
      <c r="E10251" t="s">
        <v>755</v>
      </c>
      <c r="G10251" t="s">
        <v>19</v>
      </c>
      <c r="H10251" t="s">
        <v>194</v>
      </c>
      <c r="I10251" t="s">
        <v>21</v>
      </c>
      <c r="J10251" t="s">
        <v>22</v>
      </c>
      <c r="K10251">
        <v>48.4</v>
      </c>
      <c r="L10251">
        <v>336</v>
      </c>
      <c r="M10251" t="s">
        <v>753</v>
      </c>
      <c r="N10251">
        <v>650</v>
      </c>
      <c r="P10251" cm="1">
        <f t="array" ref="P10251">IF(Q10251&gt;0,INDEX(Q10251:Q31975,MATCH(TRUE,INDEX(Q10251:Q31975="",,),0)-1),"")</f>
        <v>7</v>
      </c>
      <c r="Q10251">
        <f t="shared" si="190"/>
        <v>3</v>
      </c>
      <c r="R10251">
        <f t="shared" si="189"/>
        <v>0</v>
      </c>
    </row>
    <row r="10252" spans="1:18" x14ac:dyDescent="0.3">
      <c r="A10252" t="s">
        <v>750</v>
      </c>
      <c r="B10252" s="1">
        <v>38516</v>
      </c>
      <c r="C10252" t="s">
        <v>16</v>
      </c>
      <c r="D10252" t="s">
        <v>754</v>
      </c>
      <c r="E10252" t="s">
        <v>755</v>
      </c>
      <c r="G10252" t="s">
        <v>19</v>
      </c>
      <c r="H10252" t="s">
        <v>30</v>
      </c>
      <c r="I10252" t="s">
        <v>21</v>
      </c>
      <c r="J10252" t="s">
        <v>22</v>
      </c>
      <c r="K10252">
        <v>16.8</v>
      </c>
      <c r="L10252">
        <v>124</v>
      </c>
      <c r="M10252" t="s">
        <v>753</v>
      </c>
      <c r="N10252">
        <v>250</v>
      </c>
      <c r="P10252" cm="1">
        <f t="array" ref="P10252">IF(Q10252&gt;0,INDEX(Q10252:Q31976,MATCH(TRUE,INDEX(Q10252:Q31976="",,),0)-1),"")</f>
        <v>7</v>
      </c>
      <c r="Q10252">
        <f t="shared" si="190"/>
        <v>3</v>
      </c>
      <c r="R10252">
        <f t="shared" si="189"/>
        <v>0</v>
      </c>
    </row>
    <row r="10253" spans="1:18" x14ac:dyDescent="0.3">
      <c r="A10253" t="s">
        <v>750</v>
      </c>
      <c r="B10253" s="1">
        <v>38516</v>
      </c>
      <c r="C10253" t="s">
        <v>16</v>
      </c>
      <c r="D10253" t="s">
        <v>754</v>
      </c>
      <c r="E10253" t="s">
        <v>755</v>
      </c>
      <c r="G10253" t="s">
        <v>19</v>
      </c>
      <c r="H10253" t="s">
        <v>154</v>
      </c>
      <c r="I10253" t="s">
        <v>21</v>
      </c>
      <c r="J10253" t="s">
        <v>22</v>
      </c>
      <c r="K10253">
        <v>14</v>
      </c>
      <c r="L10253">
        <v>212</v>
      </c>
      <c r="M10253" t="s">
        <v>753</v>
      </c>
      <c r="N10253">
        <v>650</v>
      </c>
      <c r="P10253" cm="1">
        <f t="array" ref="P10253">IF(Q10253&gt;0,INDEX(Q10253:Q31977,MATCH(TRUE,INDEX(Q10253:Q31977="",,),0)-1),"")</f>
        <v>7</v>
      </c>
      <c r="Q10253">
        <f t="shared" si="190"/>
        <v>3</v>
      </c>
      <c r="R10253">
        <f t="shared" si="189"/>
        <v>0</v>
      </c>
    </row>
    <row r="10254" spans="1:18" x14ac:dyDescent="0.3">
      <c r="A10254" t="s">
        <v>750</v>
      </c>
      <c r="B10254" s="1">
        <v>38516</v>
      </c>
      <c r="C10254" t="s">
        <v>16</v>
      </c>
      <c r="D10254" t="s">
        <v>754</v>
      </c>
      <c r="E10254" t="s">
        <v>755</v>
      </c>
      <c r="G10254" t="s">
        <v>19</v>
      </c>
      <c r="H10254" t="s">
        <v>64</v>
      </c>
      <c r="I10254" t="s">
        <v>26</v>
      </c>
      <c r="J10254" t="s">
        <v>27</v>
      </c>
      <c r="K10254">
        <v>2955.3</v>
      </c>
      <c r="L10254">
        <v>16.600000000000001</v>
      </c>
      <c r="M10254" t="s">
        <v>753</v>
      </c>
      <c r="N10254">
        <v>33</v>
      </c>
      <c r="P10254" cm="1">
        <f t="array" ref="P10254">IF(Q10254&gt;0,INDEX(Q10254:Q31978,MATCH(TRUE,INDEX(Q10254:Q31978="",,),0)-1),"")</f>
        <v>7</v>
      </c>
      <c r="Q10254">
        <f t="shared" si="190"/>
        <v>3</v>
      </c>
      <c r="R10254">
        <f t="shared" si="189"/>
        <v>0</v>
      </c>
    </row>
    <row r="10255" spans="1:18" x14ac:dyDescent="0.3">
      <c r="A10255" t="s">
        <v>750</v>
      </c>
      <c r="B10255" s="1">
        <v>38516</v>
      </c>
      <c r="C10255" t="s">
        <v>16</v>
      </c>
      <c r="D10255" t="s">
        <v>754</v>
      </c>
      <c r="E10255" t="s">
        <v>755</v>
      </c>
      <c r="G10255" s="6" t="s">
        <v>29</v>
      </c>
      <c r="H10255" t="s">
        <v>196</v>
      </c>
      <c r="I10255" t="s">
        <v>21</v>
      </c>
      <c r="J10255" t="s">
        <v>22</v>
      </c>
      <c r="K10255">
        <v>4.2</v>
      </c>
      <c r="L10255">
        <v>174</v>
      </c>
      <c r="M10255" t="s">
        <v>753</v>
      </c>
      <c r="N10255">
        <v>174</v>
      </c>
      <c r="P10255" cm="1">
        <f t="array" ref="P10255">IF(Q10255&gt;0,INDEX(Q10255:Q31979,MATCH(TRUE,INDEX(Q10255:Q31979="",,),0)-1),"")</f>
        <v>7</v>
      </c>
      <c r="Q10255">
        <f t="shared" si="190"/>
        <v>3</v>
      </c>
      <c r="R10255">
        <f t="shared" si="189"/>
        <v>0</v>
      </c>
    </row>
    <row r="10256" spans="1:18" x14ac:dyDescent="0.3">
      <c r="A10256" t="s">
        <v>750</v>
      </c>
      <c r="B10256" s="1">
        <v>38516</v>
      </c>
      <c r="C10256" t="s">
        <v>16</v>
      </c>
      <c r="D10256" t="s">
        <v>754</v>
      </c>
      <c r="E10256" t="s">
        <v>755</v>
      </c>
      <c r="G10256" s="6" t="s">
        <v>29</v>
      </c>
      <c r="H10256" t="s">
        <v>53</v>
      </c>
      <c r="I10256" t="s">
        <v>26</v>
      </c>
      <c r="J10256" t="s">
        <v>27</v>
      </c>
      <c r="K10256">
        <v>76.400000000000006</v>
      </c>
      <c r="L10256">
        <v>26</v>
      </c>
      <c r="M10256" t="s">
        <v>753</v>
      </c>
      <c r="N10256">
        <v>26</v>
      </c>
      <c r="P10256" cm="1">
        <f t="array" ref="P10256">IF(Q10256&gt;0,INDEX(Q10256:Q31980,MATCH(TRUE,INDEX(Q10256:Q31980="",,),0)-1),"")</f>
        <v>7</v>
      </c>
      <c r="Q10256">
        <f t="shared" si="190"/>
        <v>3</v>
      </c>
      <c r="R10256">
        <f t="shared" si="189"/>
        <v>0</v>
      </c>
    </row>
    <row r="10257" spans="1:18" x14ac:dyDescent="0.3">
      <c r="A10257" t="s">
        <v>750</v>
      </c>
      <c r="B10257" s="1">
        <v>38516</v>
      </c>
      <c r="C10257" t="s">
        <v>16</v>
      </c>
      <c r="D10257" t="s">
        <v>754</v>
      </c>
      <c r="E10257" t="s">
        <v>755</v>
      </c>
      <c r="G10257" s="6" t="s">
        <v>29</v>
      </c>
      <c r="H10257" t="s">
        <v>70</v>
      </c>
      <c r="I10257" t="s">
        <v>26</v>
      </c>
      <c r="J10257" t="s">
        <v>27</v>
      </c>
      <c r="K10257">
        <v>80</v>
      </c>
      <c r="L10257">
        <v>21</v>
      </c>
      <c r="M10257" t="s">
        <v>753</v>
      </c>
      <c r="N10257">
        <v>21</v>
      </c>
      <c r="P10257" cm="1">
        <f t="array" ref="P10257">IF(Q10257&gt;0,INDEX(Q10257:Q31981,MATCH(TRUE,INDEX(Q10257:Q31981="",,),0)-1),"")</f>
        <v>7</v>
      </c>
      <c r="Q10257">
        <f t="shared" si="190"/>
        <v>3</v>
      </c>
      <c r="R10257">
        <f t="shared" si="189"/>
        <v>0</v>
      </c>
    </row>
    <row r="10258" spans="1:18" x14ac:dyDescent="0.3">
      <c r="A10258" t="s">
        <v>750</v>
      </c>
      <c r="B10258" s="1">
        <v>38516</v>
      </c>
      <c r="C10258" t="s">
        <v>16</v>
      </c>
      <c r="D10258" t="s">
        <v>754</v>
      </c>
      <c r="E10258" t="s">
        <v>755</v>
      </c>
      <c r="G10258" t="s">
        <v>19</v>
      </c>
      <c r="H10258" t="s">
        <v>194</v>
      </c>
      <c r="I10258" t="s">
        <v>21</v>
      </c>
      <c r="J10258" t="s">
        <v>22</v>
      </c>
      <c r="K10258">
        <v>48.4</v>
      </c>
      <c r="L10258">
        <v>336</v>
      </c>
      <c r="M10258" t="s">
        <v>272</v>
      </c>
      <c r="N10258">
        <v>1582</v>
      </c>
      <c r="P10258" cm="1">
        <f t="array" ref="P10258">IF(Q10258&gt;0,INDEX(Q10258:Q31982,MATCH(TRUE,INDEX(Q10258:Q31982="",,),0)-1),"")</f>
        <v>7</v>
      </c>
      <c r="Q10258">
        <f t="shared" si="190"/>
        <v>4</v>
      </c>
      <c r="R10258">
        <f t="shared" si="189"/>
        <v>0</v>
      </c>
    </row>
    <row r="10259" spans="1:18" x14ac:dyDescent="0.3">
      <c r="A10259" t="s">
        <v>750</v>
      </c>
      <c r="B10259" s="1">
        <v>38516</v>
      </c>
      <c r="C10259" t="s">
        <v>16</v>
      </c>
      <c r="D10259" t="s">
        <v>754</v>
      </c>
      <c r="E10259" t="s">
        <v>755</v>
      </c>
      <c r="G10259" t="s">
        <v>19</v>
      </c>
      <c r="H10259" t="s">
        <v>30</v>
      </c>
      <c r="I10259" t="s">
        <v>21</v>
      </c>
      <c r="J10259" t="s">
        <v>22</v>
      </c>
      <c r="K10259">
        <v>16.8</v>
      </c>
      <c r="L10259">
        <v>124</v>
      </c>
      <c r="M10259" t="s">
        <v>272</v>
      </c>
      <c r="N10259">
        <v>400</v>
      </c>
      <c r="P10259" cm="1">
        <f t="array" ref="P10259">IF(Q10259&gt;0,INDEX(Q10259:Q31983,MATCH(TRUE,INDEX(Q10259:Q31983="",,),0)-1),"")</f>
        <v>7</v>
      </c>
      <c r="Q10259">
        <f t="shared" si="190"/>
        <v>4</v>
      </c>
      <c r="R10259">
        <f t="shared" si="189"/>
        <v>0</v>
      </c>
    </row>
    <row r="10260" spans="1:18" x14ac:dyDescent="0.3">
      <c r="A10260" t="s">
        <v>750</v>
      </c>
      <c r="B10260" s="1">
        <v>38516</v>
      </c>
      <c r="C10260" t="s">
        <v>16</v>
      </c>
      <c r="D10260" t="s">
        <v>754</v>
      </c>
      <c r="E10260" t="s">
        <v>755</v>
      </c>
      <c r="G10260" t="s">
        <v>19</v>
      </c>
      <c r="H10260" t="s">
        <v>154</v>
      </c>
      <c r="I10260" t="s">
        <v>21</v>
      </c>
      <c r="J10260" t="s">
        <v>22</v>
      </c>
      <c r="K10260">
        <v>14</v>
      </c>
      <c r="L10260">
        <v>212</v>
      </c>
      <c r="M10260" t="s">
        <v>272</v>
      </c>
      <c r="N10260">
        <v>550</v>
      </c>
      <c r="P10260" cm="1">
        <f t="array" ref="P10260">IF(Q10260&gt;0,INDEX(Q10260:Q31984,MATCH(TRUE,INDEX(Q10260:Q31984="",,),0)-1),"")</f>
        <v>7</v>
      </c>
      <c r="Q10260">
        <f t="shared" si="190"/>
        <v>4</v>
      </c>
      <c r="R10260">
        <f t="shared" si="189"/>
        <v>0</v>
      </c>
    </row>
    <row r="10261" spans="1:18" x14ac:dyDescent="0.3">
      <c r="A10261" t="s">
        <v>750</v>
      </c>
      <c r="B10261" s="1">
        <v>38516</v>
      </c>
      <c r="C10261" t="s">
        <v>16</v>
      </c>
      <c r="D10261" t="s">
        <v>754</v>
      </c>
      <c r="E10261" t="s">
        <v>755</v>
      </c>
      <c r="G10261" t="s">
        <v>19</v>
      </c>
      <c r="H10261" t="s">
        <v>64</v>
      </c>
      <c r="I10261" t="s">
        <v>26</v>
      </c>
      <c r="J10261" t="s">
        <v>27</v>
      </c>
      <c r="K10261">
        <v>2955.3</v>
      </c>
      <c r="L10261">
        <v>16.600000000000001</v>
      </c>
      <c r="M10261" t="s">
        <v>272</v>
      </c>
      <c r="N10261">
        <v>16.600000000000001</v>
      </c>
      <c r="P10261" cm="1">
        <f t="array" ref="P10261">IF(Q10261&gt;0,INDEX(Q10261:Q31985,MATCH(TRUE,INDEX(Q10261:Q31985="",,),0)-1),"")</f>
        <v>7</v>
      </c>
      <c r="Q10261">
        <f t="shared" si="190"/>
        <v>4</v>
      </c>
      <c r="R10261">
        <f t="shared" si="189"/>
        <v>0</v>
      </c>
    </row>
    <row r="10262" spans="1:18" x14ac:dyDescent="0.3">
      <c r="A10262" t="s">
        <v>750</v>
      </c>
      <c r="B10262" s="1">
        <v>38516</v>
      </c>
      <c r="C10262" t="s">
        <v>16</v>
      </c>
      <c r="D10262" t="s">
        <v>754</v>
      </c>
      <c r="E10262" t="s">
        <v>755</v>
      </c>
      <c r="G10262" s="6" t="s">
        <v>29</v>
      </c>
      <c r="H10262" t="s">
        <v>196</v>
      </c>
      <c r="I10262" t="s">
        <v>21</v>
      </c>
      <c r="J10262" t="s">
        <v>22</v>
      </c>
      <c r="K10262">
        <v>4.2</v>
      </c>
      <c r="L10262">
        <v>174</v>
      </c>
      <c r="M10262" t="s">
        <v>272</v>
      </c>
      <c r="N10262">
        <v>174</v>
      </c>
      <c r="P10262" cm="1">
        <f t="array" ref="P10262">IF(Q10262&gt;0,INDEX(Q10262:Q31986,MATCH(TRUE,INDEX(Q10262:Q31986="",,),0)-1),"")</f>
        <v>7</v>
      </c>
      <c r="Q10262">
        <f t="shared" si="190"/>
        <v>4</v>
      </c>
      <c r="R10262">
        <f t="shared" si="189"/>
        <v>0</v>
      </c>
    </row>
    <row r="10263" spans="1:18" x14ac:dyDescent="0.3">
      <c r="A10263" t="s">
        <v>750</v>
      </c>
      <c r="B10263" s="1">
        <v>38516</v>
      </c>
      <c r="C10263" t="s">
        <v>16</v>
      </c>
      <c r="D10263" t="s">
        <v>754</v>
      </c>
      <c r="E10263" t="s">
        <v>755</v>
      </c>
      <c r="G10263" s="6" t="s">
        <v>29</v>
      </c>
      <c r="H10263" t="s">
        <v>53</v>
      </c>
      <c r="I10263" t="s">
        <v>26</v>
      </c>
      <c r="J10263" t="s">
        <v>27</v>
      </c>
      <c r="K10263">
        <v>76.400000000000006</v>
      </c>
      <c r="L10263">
        <v>26</v>
      </c>
      <c r="M10263" t="s">
        <v>272</v>
      </c>
      <c r="N10263">
        <v>26</v>
      </c>
      <c r="P10263" cm="1">
        <f t="array" ref="P10263">IF(Q10263&gt;0,INDEX(Q10263:Q31987,MATCH(TRUE,INDEX(Q10263:Q31987="",,),0)-1),"")</f>
        <v>7</v>
      </c>
      <c r="Q10263">
        <f t="shared" si="190"/>
        <v>4</v>
      </c>
      <c r="R10263">
        <f t="shared" si="189"/>
        <v>0</v>
      </c>
    </row>
    <row r="10264" spans="1:18" x14ac:dyDescent="0.3">
      <c r="A10264" t="s">
        <v>750</v>
      </c>
      <c r="B10264" s="1">
        <v>38516</v>
      </c>
      <c r="C10264" t="s">
        <v>16</v>
      </c>
      <c r="D10264" t="s">
        <v>754</v>
      </c>
      <c r="E10264" t="s">
        <v>755</v>
      </c>
      <c r="G10264" s="6" t="s">
        <v>29</v>
      </c>
      <c r="H10264" t="s">
        <v>70</v>
      </c>
      <c r="I10264" t="s">
        <v>26</v>
      </c>
      <c r="J10264" t="s">
        <v>27</v>
      </c>
      <c r="K10264">
        <v>80</v>
      </c>
      <c r="L10264">
        <v>21</v>
      </c>
      <c r="M10264" t="s">
        <v>272</v>
      </c>
      <c r="N10264">
        <v>21</v>
      </c>
      <c r="P10264" cm="1">
        <f t="array" ref="P10264">IF(Q10264&gt;0,INDEX(Q10264:Q31988,MATCH(TRUE,INDEX(Q10264:Q31988="",,),0)-1),"")</f>
        <v>7</v>
      </c>
      <c r="Q10264">
        <f t="shared" si="190"/>
        <v>4</v>
      </c>
      <c r="R10264">
        <f t="shared" si="189"/>
        <v>0</v>
      </c>
    </row>
    <row r="10265" spans="1:18" x14ac:dyDescent="0.3">
      <c r="A10265" t="s">
        <v>750</v>
      </c>
      <c r="B10265" s="1">
        <v>38516</v>
      </c>
      <c r="C10265" t="s">
        <v>16</v>
      </c>
      <c r="D10265" t="s">
        <v>754</v>
      </c>
      <c r="E10265" t="s">
        <v>755</v>
      </c>
      <c r="G10265" t="s">
        <v>19</v>
      </c>
      <c r="H10265" t="s">
        <v>194</v>
      </c>
      <c r="I10265" t="s">
        <v>21</v>
      </c>
      <c r="J10265" t="s">
        <v>22</v>
      </c>
      <c r="K10265">
        <v>48.4</v>
      </c>
      <c r="L10265">
        <v>336</v>
      </c>
      <c r="M10265" t="s">
        <v>758</v>
      </c>
      <c r="N10265">
        <v>501</v>
      </c>
      <c r="P10265" cm="1">
        <f t="array" ref="P10265">IF(Q10265&gt;0,INDEX(Q10265:Q31989,MATCH(TRUE,INDEX(Q10265:Q31989="",,),0)-1),"")</f>
        <v>7</v>
      </c>
      <c r="Q10265">
        <f t="shared" si="190"/>
        <v>5</v>
      </c>
      <c r="R10265">
        <f t="shared" si="189"/>
        <v>0</v>
      </c>
    </row>
    <row r="10266" spans="1:18" x14ac:dyDescent="0.3">
      <c r="A10266" t="s">
        <v>750</v>
      </c>
      <c r="B10266" s="1">
        <v>38516</v>
      </c>
      <c r="C10266" t="s">
        <v>16</v>
      </c>
      <c r="D10266" t="s">
        <v>754</v>
      </c>
      <c r="E10266" t="s">
        <v>755</v>
      </c>
      <c r="G10266" t="s">
        <v>19</v>
      </c>
      <c r="H10266" t="s">
        <v>30</v>
      </c>
      <c r="I10266" t="s">
        <v>21</v>
      </c>
      <c r="J10266" t="s">
        <v>22</v>
      </c>
      <c r="K10266">
        <v>16.8</v>
      </c>
      <c r="L10266">
        <v>124</v>
      </c>
      <c r="M10266" t="s">
        <v>758</v>
      </c>
      <c r="N10266">
        <v>200</v>
      </c>
      <c r="P10266" cm="1">
        <f t="array" ref="P10266">IF(Q10266&gt;0,INDEX(Q10266:Q31990,MATCH(TRUE,INDEX(Q10266:Q31990="",,),0)-1),"")</f>
        <v>7</v>
      </c>
      <c r="Q10266">
        <f t="shared" si="190"/>
        <v>5</v>
      </c>
      <c r="R10266">
        <f t="shared" si="189"/>
        <v>0</v>
      </c>
    </row>
    <row r="10267" spans="1:18" x14ac:dyDescent="0.3">
      <c r="A10267" t="s">
        <v>750</v>
      </c>
      <c r="B10267" s="1">
        <v>38516</v>
      </c>
      <c r="C10267" t="s">
        <v>16</v>
      </c>
      <c r="D10267" t="s">
        <v>754</v>
      </c>
      <c r="E10267" t="s">
        <v>755</v>
      </c>
      <c r="G10267" t="s">
        <v>19</v>
      </c>
      <c r="H10267" t="s">
        <v>154</v>
      </c>
      <c r="I10267" t="s">
        <v>21</v>
      </c>
      <c r="J10267" t="s">
        <v>22</v>
      </c>
      <c r="K10267">
        <v>14</v>
      </c>
      <c r="L10267">
        <v>212</v>
      </c>
      <c r="M10267" t="s">
        <v>758</v>
      </c>
      <c r="N10267">
        <v>512</v>
      </c>
      <c r="P10267" cm="1">
        <f t="array" ref="P10267">IF(Q10267&gt;0,INDEX(Q10267:Q31991,MATCH(TRUE,INDEX(Q10267:Q31991="",,),0)-1),"")</f>
        <v>7</v>
      </c>
      <c r="Q10267">
        <f t="shared" si="190"/>
        <v>5</v>
      </c>
      <c r="R10267">
        <f t="shared" si="189"/>
        <v>0</v>
      </c>
    </row>
    <row r="10268" spans="1:18" x14ac:dyDescent="0.3">
      <c r="A10268" t="s">
        <v>750</v>
      </c>
      <c r="B10268" s="1">
        <v>38516</v>
      </c>
      <c r="C10268" t="s">
        <v>16</v>
      </c>
      <c r="D10268" t="s">
        <v>754</v>
      </c>
      <c r="E10268" t="s">
        <v>755</v>
      </c>
      <c r="G10268" t="s">
        <v>19</v>
      </c>
      <c r="H10268" t="s">
        <v>64</v>
      </c>
      <c r="I10268" t="s">
        <v>26</v>
      </c>
      <c r="J10268" t="s">
        <v>27</v>
      </c>
      <c r="K10268">
        <v>2955.3</v>
      </c>
      <c r="L10268">
        <v>16.600000000000001</v>
      </c>
      <c r="M10268" t="s">
        <v>758</v>
      </c>
      <c r="N10268">
        <v>34</v>
      </c>
      <c r="P10268" cm="1">
        <f t="array" ref="P10268">IF(Q10268&gt;0,INDEX(Q10268:Q31992,MATCH(TRUE,INDEX(Q10268:Q31992="",,),0)-1),"")</f>
        <v>7</v>
      </c>
      <c r="Q10268">
        <f t="shared" si="190"/>
        <v>5</v>
      </c>
      <c r="R10268">
        <f t="shared" si="189"/>
        <v>0</v>
      </c>
    </row>
    <row r="10269" spans="1:18" x14ac:dyDescent="0.3">
      <c r="A10269" t="s">
        <v>750</v>
      </c>
      <c r="B10269" s="1">
        <v>38516</v>
      </c>
      <c r="C10269" t="s">
        <v>16</v>
      </c>
      <c r="D10269" t="s">
        <v>754</v>
      </c>
      <c r="E10269" t="s">
        <v>755</v>
      </c>
      <c r="G10269" s="6" t="s">
        <v>29</v>
      </c>
      <c r="H10269" t="s">
        <v>196</v>
      </c>
      <c r="I10269" t="s">
        <v>21</v>
      </c>
      <c r="J10269" t="s">
        <v>22</v>
      </c>
      <c r="K10269">
        <v>4.2</v>
      </c>
      <c r="L10269">
        <v>174</v>
      </c>
      <c r="M10269" t="s">
        <v>758</v>
      </c>
      <c r="N10269">
        <v>174</v>
      </c>
      <c r="P10269" cm="1">
        <f t="array" ref="P10269">IF(Q10269&gt;0,INDEX(Q10269:Q31993,MATCH(TRUE,INDEX(Q10269:Q31993="",,),0)-1),"")</f>
        <v>7</v>
      </c>
      <c r="Q10269">
        <f t="shared" si="190"/>
        <v>5</v>
      </c>
      <c r="R10269">
        <f t="shared" si="189"/>
        <v>0</v>
      </c>
    </row>
    <row r="10270" spans="1:18" x14ac:dyDescent="0.3">
      <c r="A10270" t="s">
        <v>750</v>
      </c>
      <c r="B10270" s="1">
        <v>38516</v>
      </c>
      <c r="C10270" t="s">
        <v>16</v>
      </c>
      <c r="D10270" t="s">
        <v>754</v>
      </c>
      <c r="E10270" t="s">
        <v>755</v>
      </c>
      <c r="G10270" s="6" t="s">
        <v>29</v>
      </c>
      <c r="H10270" t="s">
        <v>53</v>
      </c>
      <c r="I10270" t="s">
        <v>26</v>
      </c>
      <c r="J10270" t="s">
        <v>27</v>
      </c>
      <c r="K10270">
        <v>76.400000000000006</v>
      </c>
      <c r="L10270">
        <v>26</v>
      </c>
      <c r="M10270" t="s">
        <v>758</v>
      </c>
      <c r="N10270">
        <v>26</v>
      </c>
      <c r="P10270" cm="1">
        <f t="array" ref="P10270">IF(Q10270&gt;0,INDEX(Q10270:Q31994,MATCH(TRUE,INDEX(Q10270:Q31994="",,),0)-1),"")</f>
        <v>7</v>
      </c>
      <c r="Q10270">
        <f t="shared" si="190"/>
        <v>5</v>
      </c>
      <c r="R10270">
        <f t="shared" si="189"/>
        <v>0</v>
      </c>
    </row>
    <row r="10271" spans="1:18" x14ac:dyDescent="0.3">
      <c r="A10271" t="s">
        <v>750</v>
      </c>
      <c r="B10271" s="1">
        <v>38516</v>
      </c>
      <c r="C10271" t="s">
        <v>16</v>
      </c>
      <c r="D10271" t="s">
        <v>754</v>
      </c>
      <c r="E10271" t="s">
        <v>755</v>
      </c>
      <c r="G10271" s="6" t="s">
        <v>29</v>
      </c>
      <c r="H10271" t="s">
        <v>70</v>
      </c>
      <c r="I10271" t="s">
        <v>26</v>
      </c>
      <c r="J10271" t="s">
        <v>27</v>
      </c>
      <c r="K10271">
        <v>80</v>
      </c>
      <c r="L10271">
        <v>21</v>
      </c>
      <c r="M10271" t="s">
        <v>758</v>
      </c>
      <c r="N10271">
        <v>21</v>
      </c>
      <c r="P10271" cm="1">
        <f t="array" ref="P10271">IF(Q10271&gt;0,INDEX(Q10271:Q31995,MATCH(TRUE,INDEX(Q10271:Q31995="",,),0)-1),"")</f>
        <v>7</v>
      </c>
      <c r="Q10271">
        <f t="shared" si="190"/>
        <v>5</v>
      </c>
      <c r="R10271">
        <f t="shared" si="189"/>
        <v>0</v>
      </c>
    </row>
    <row r="10272" spans="1:18" x14ac:dyDescent="0.3">
      <c r="A10272" t="s">
        <v>750</v>
      </c>
      <c r="B10272" s="1">
        <v>38516</v>
      </c>
      <c r="C10272" t="s">
        <v>16</v>
      </c>
      <c r="D10272" t="s">
        <v>754</v>
      </c>
      <c r="E10272" t="s">
        <v>755</v>
      </c>
      <c r="G10272" t="s">
        <v>19</v>
      </c>
      <c r="H10272" t="s">
        <v>194</v>
      </c>
      <c r="I10272" t="s">
        <v>21</v>
      </c>
      <c r="J10272" t="s">
        <v>22</v>
      </c>
      <c r="K10272">
        <v>48.4</v>
      </c>
      <c r="L10272">
        <v>336</v>
      </c>
      <c r="M10272" t="s">
        <v>385</v>
      </c>
      <c r="N10272">
        <v>450</v>
      </c>
      <c r="P10272" cm="1">
        <f t="array" ref="P10272">IF(Q10272&gt;0,INDEX(Q10272:Q31996,MATCH(TRUE,INDEX(Q10272:Q31996="",,),0)-1),"")</f>
        <v>7</v>
      </c>
      <c r="Q10272">
        <f t="shared" si="190"/>
        <v>6</v>
      </c>
      <c r="R10272">
        <f t="shared" si="189"/>
        <v>0</v>
      </c>
    </row>
    <row r="10273" spans="1:18" x14ac:dyDescent="0.3">
      <c r="A10273" t="s">
        <v>750</v>
      </c>
      <c r="B10273" s="1">
        <v>38516</v>
      </c>
      <c r="C10273" t="s">
        <v>16</v>
      </c>
      <c r="D10273" t="s">
        <v>754</v>
      </c>
      <c r="E10273" t="s">
        <v>755</v>
      </c>
      <c r="G10273" t="s">
        <v>19</v>
      </c>
      <c r="H10273" t="s">
        <v>30</v>
      </c>
      <c r="I10273" t="s">
        <v>21</v>
      </c>
      <c r="J10273" t="s">
        <v>22</v>
      </c>
      <c r="K10273">
        <v>16.8</v>
      </c>
      <c r="L10273">
        <v>124</v>
      </c>
      <c r="M10273" t="s">
        <v>385</v>
      </c>
      <c r="N10273">
        <v>275</v>
      </c>
      <c r="P10273" cm="1">
        <f t="array" ref="P10273">IF(Q10273&gt;0,INDEX(Q10273:Q31997,MATCH(TRUE,INDEX(Q10273:Q31997="",,),0)-1),"")</f>
        <v>7</v>
      </c>
      <c r="Q10273">
        <f t="shared" si="190"/>
        <v>6</v>
      </c>
      <c r="R10273">
        <f t="shared" si="189"/>
        <v>0</v>
      </c>
    </row>
    <row r="10274" spans="1:18" x14ac:dyDescent="0.3">
      <c r="A10274" t="s">
        <v>750</v>
      </c>
      <c r="B10274" s="1">
        <v>38516</v>
      </c>
      <c r="C10274" t="s">
        <v>16</v>
      </c>
      <c r="D10274" t="s">
        <v>754</v>
      </c>
      <c r="E10274" t="s">
        <v>755</v>
      </c>
      <c r="G10274" t="s">
        <v>19</v>
      </c>
      <c r="H10274" t="s">
        <v>154</v>
      </c>
      <c r="I10274" t="s">
        <v>21</v>
      </c>
      <c r="J10274" t="s">
        <v>22</v>
      </c>
      <c r="K10274">
        <v>14</v>
      </c>
      <c r="L10274">
        <v>212</v>
      </c>
      <c r="M10274" t="s">
        <v>385</v>
      </c>
      <c r="N10274">
        <v>275</v>
      </c>
      <c r="P10274" cm="1">
        <f t="array" ref="P10274">IF(Q10274&gt;0,INDEX(Q10274:Q31998,MATCH(TRUE,INDEX(Q10274:Q31998="",,),0)-1),"")</f>
        <v>7</v>
      </c>
      <c r="Q10274">
        <f t="shared" si="190"/>
        <v>6</v>
      </c>
      <c r="R10274">
        <f t="shared" si="189"/>
        <v>0</v>
      </c>
    </row>
    <row r="10275" spans="1:18" x14ac:dyDescent="0.3">
      <c r="A10275" t="s">
        <v>750</v>
      </c>
      <c r="B10275" s="1">
        <v>38516</v>
      </c>
      <c r="C10275" t="s">
        <v>16</v>
      </c>
      <c r="D10275" t="s">
        <v>754</v>
      </c>
      <c r="E10275" t="s">
        <v>755</v>
      </c>
      <c r="G10275" t="s">
        <v>19</v>
      </c>
      <c r="H10275" t="s">
        <v>64</v>
      </c>
      <c r="I10275" t="s">
        <v>26</v>
      </c>
      <c r="J10275" t="s">
        <v>27</v>
      </c>
      <c r="K10275">
        <v>2955.3</v>
      </c>
      <c r="L10275">
        <v>16.600000000000001</v>
      </c>
      <c r="M10275" t="s">
        <v>385</v>
      </c>
      <c r="N10275">
        <v>31.4</v>
      </c>
      <c r="P10275" cm="1">
        <f t="array" ref="P10275">IF(Q10275&gt;0,INDEX(Q10275:Q31999,MATCH(TRUE,INDEX(Q10275:Q31999="",,),0)-1),"")</f>
        <v>7</v>
      </c>
      <c r="Q10275">
        <f t="shared" si="190"/>
        <v>6</v>
      </c>
      <c r="R10275">
        <f t="shared" si="189"/>
        <v>0</v>
      </c>
    </row>
    <row r="10276" spans="1:18" x14ac:dyDescent="0.3">
      <c r="A10276" t="s">
        <v>750</v>
      </c>
      <c r="B10276" s="1">
        <v>38516</v>
      </c>
      <c r="C10276" t="s">
        <v>16</v>
      </c>
      <c r="D10276" t="s">
        <v>754</v>
      </c>
      <c r="E10276" t="s">
        <v>755</v>
      </c>
      <c r="G10276" s="6" t="s">
        <v>29</v>
      </c>
      <c r="H10276" t="s">
        <v>196</v>
      </c>
      <c r="I10276" t="s">
        <v>21</v>
      </c>
      <c r="J10276" t="s">
        <v>22</v>
      </c>
      <c r="K10276">
        <v>4.2</v>
      </c>
      <c r="L10276">
        <v>174</v>
      </c>
      <c r="M10276" t="s">
        <v>385</v>
      </c>
      <c r="N10276">
        <v>174</v>
      </c>
      <c r="P10276" cm="1">
        <f t="array" ref="P10276">IF(Q10276&gt;0,INDEX(Q10276:Q32000,MATCH(TRUE,INDEX(Q10276:Q32000="",,),0)-1),"")</f>
        <v>7</v>
      </c>
      <c r="Q10276">
        <f t="shared" si="190"/>
        <v>6</v>
      </c>
      <c r="R10276">
        <f t="shared" si="189"/>
        <v>0</v>
      </c>
    </row>
    <row r="10277" spans="1:18" x14ac:dyDescent="0.3">
      <c r="A10277" t="s">
        <v>750</v>
      </c>
      <c r="B10277" s="1">
        <v>38516</v>
      </c>
      <c r="C10277" t="s">
        <v>16</v>
      </c>
      <c r="D10277" t="s">
        <v>754</v>
      </c>
      <c r="E10277" t="s">
        <v>755</v>
      </c>
      <c r="G10277" s="6" t="s">
        <v>29</v>
      </c>
      <c r="H10277" t="s">
        <v>53</v>
      </c>
      <c r="I10277" t="s">
        <v>26</v>
      </c>
      <c r="J10277" t="s">
        <v>27</v>
      </c>
      <c r="K10277">
        <v>76.400000000000006</v>
      </c>
      <c r="L10277">
        <v>26</v>
      </c>
      <c r="M10277" t="s">
        <v>385</v>
      </c>
      <c r="N10277">
        <v>26</v>
      </c>
      <c r="P10277" cm="1">
        <f t="array" ref="P10277">IF(Q10277&gt;0,INDEX(Q10277:Q32001,MATCH(TRUE,INDEX(Q10277:Q32001="",,),0)-1),"")</f>
        <v>7</v>
      </c>
      <c r="Q10277">
        <f t="shared" si="190"/>
        <v>6</v>
      </c>
      <c r="R10277">
        <f t="shared" si="189"/>
        <v>0</v>
      </c>
    </row>
    <row r="10278" spans="1:18" x14ac:dyDescent="0.3">
      <c r="A10278" t="s">
        <v>750</v>
      </c>
      <c r="B10278" s="1">
        <v>38516</v>
      </c>
      <c r="C10278" t="s">
        <v>16</v>
      </c>
      <c r="D10278" t="s">
        <v>754</v>
      </c>
      <c r="E10278" t="s">
        <v>755</v>
      </c>
      <c r="G10278" s="6" t="s">
        <v>29</v>
      </c>
      <c r="H10278" t="s">
        <v>70</v>
      </c>
      <c r="I10278" t="s">
        <v>26</v>
      </c>
      <c r="J10278" t="s">
        <v>27</v>
      </c>
      <c r="K10278">
        <v>80</v>
      </c>
      <c r="L10278">
        <v>21</v>
      </c>
      <c r="M10278" t="s">
        <v>385</v>
      </c>
      <c r="N10278">
        <v>21</v>
      </c>
      <c r="P10278" cm="1">
        <f t="array" ref="P10278">IF(Q10278&gt;0,INDEX(Q10278:Q32002,MATCH(TRUE,INDEX(Q10278:Q32002="",,),0)-1),"")</f>
        <v>7</v>
      </c>
      <c r="Q10278">
        <f t="shared" si="190"/>
        <v>6</v>
      </c>
      <c r="R10278">
        <f t="shared" si="189"/>
        <v>0</v>
      </c>
    </row>
    <row r="10279" spans="1:18" x14ac:dyDescent="0.3">
      <c r="A10279" t="s">
        <v>750</v>
      </c>
      <c r="B10279" s="1">
        <v>38516</v>
      </c>
      <c r="C10279" t="s">
        <v>16</v>
      </c>
      <c r="D10279" t="s">
        <v>754</v>
      </c>
      <c r="E10279" t="s">
        <v>755</v>
      </c>
      <c r="G10279" t="s">
        <v>19</v>
      </c>
      <c r="H10279" t="s">
        <v>194</v>
      </c>
      <c r="I10279" t="s">
        <v>21</v>
      </c>
      <c r="J10279" t="s">
        <v>22</v>
      </c>
      <c r="K10279">
        <v>48.4</v>
      </c>
      <c r="L10279">
        <v>336</v>
      </c>
      <c r="M10279" t="s">
        <v>326</v>
      </c>
      <c r="N10279">
        <v>600</v>
      </c>
      <c r="P10279" cm="1">
        <f t="array" ref="P10279">IF(Q10279&gt;0,INDEX(Q10279:Q32003,MATCH(TRUE,INDEX(Q10279:Q32003="",,),0)-1),"")</f>
        <v>7</v>
      </c>
      <c r="Q10279">
        <f t="shared" si="190"/>
        <v>7</v>
      </c>
      <c r="R10279">
        <f t="shared" si="189"/>
        <v>0</v>
      </c>
    </row>
    <row r="10280" spans="1:18" x14ac:dyDescent="0.3">
      <c r="A10280" t="s">
        <v>750</v>
      </c>
      <c r="B10280" s="1">
        <v>38516</v>
      </c>
      <c r="C10280" t="s">
        <v>16</v>
      </c>
      <c r="D10280" t="s">
        <v>754</v>
      </c>
      <c r="E10280" t="s">
        <v>755</v>
      </c>
      <c r="G10280" t="s">
        <v>19</v>
      </c>
      <c r="H10280" t="s">
        <v>30</v>
      </c>
      <c r="I10280" t="s">
        <v>21</v>
      </c>
      <c r="J10280" t="s">
        <v>22</v>
      </c>
      <c r="K10280">
        <v>16.8</v>
      </c>
      <c r="L10280">
        <v>124</v>
      </c>
      <c r="M10280" t="s">
        <v>326</v>
      </c>
      <c r="N10280">
        <v>200</v>
      </c>
      <c r="P10280" cm="1">
        <f t="array" ref="P10280">IF(Q10280&gt;0,INDEX(Q10280:Q32004,MATCH(TRUE,INDEX(Q10280:Q32004="",,),0)-1),"")</f>
        <v>7</v>
      </c>
      <c r="Q10280">
        <f t="shared" si="190"/>
        <v>7</v>
      </c>
      <c r="R10280">
        <f t="shared" si="189"/>
        <v>0</v>
      </c>
    </row>
    <row r="10281" spans="1:18" x14ac:dyDescent="0.3">
      <c r="A10281" t="s">
        <v>750</v>
      </c>
      <c r="B10281" s="1">
        <v>38516</v>
      </c>
      <c r="C10281" t="s">
        <v>16</v>
      </c>
      <c r="D10281" t="s">
        <v>754</v>
      </c>
      <c r="E10281" t="s">
        <v>755</v>
      </c>
      <c r="G10281" t="s">
        <v>19</v>
      </c>
      <c r="H10281" t="s">
        <v>154</v>
      </c>
      <c r="I10281" t="s">
        <v>21</v>
      </c>
      <c r="J10281" t="s">
        <v>22</v>
      </c>
      <c r="K10281">
        <v>14</v>
      </c>
      <c r="L10281">
        <v>212</v>
      </c>
      <c r="M10281" t="s">
        <v>326</v>
      </c>
      <c r="N10281">
        <v>300</v>
      </c>
      <c r="P10281" cm="1">
        <f t="array" ref="P10281">IF(Q10281&gt;0,INDEX(Q10281:Q32005,MATCH(TRUE,INDEX(Q10281:Q32005="",,),0)-1),"")</f>
        <v>7</v>
      </c>
      <c r="Q10281">
        <f t="shared" si="190"/>
        <v>7</v>
      </c>
      <c r="R10281">
        <f t="shared" si="189"/>
        <v>0</v>
      </c>
    </row>
    <row r="10282" spans="1:18" x14ac:dyDescent="0.3">
      <c r="A10282" t="s">
        <v>750</v>
      </c>
      <c r="B10282" s="1">
        <v>38516</v>
      </c>
      <c r="C10282" t="s">
        <v>16</v>
      </c>
      <c r="D10282" t="s">
        <v>754</v>
      </c>
      <c r="E10282" t="s">
        <v>755</v>
      </c>
      <c r="G10282" t="s">
        <v>19</v>
      </c>
      <c r="H10282" t="s">
        <v>64</v>
      </c>
      <c r="I10282" t="s">
        <v>26</v>
      </c>
      <c r="J10282" t="s">
        <v>27</v>
      </c>
      <c r="K10282">
        <v>2955.3</v>
      </c>
      <c r="L10282">
        <v>16.600000000000001</v>
      </c>
      <c r="M10282" t="s">
        <v>326</v>
      </c>
      <c r="N10282">
        <v>25.25</v>
      </c>
      <c r="P10282" cm="1">
        <f t="array" ref="P10282">IF(Q10282&gt;0,INDEX(Q10282:Q32006,MATCH(TRUE,INDEX(Q10282:Q32006="",,),0)-1),"")</f>
        <v>7</v>
      </c>
      <c r="Q10282">
        <f t="shared" si="190"/>
        <v>7</v>
      </c>
      <c r="R10282">
        <f t="shared" si="189"/>
        <v>0</v>
      </c>
    </row>
    <row r="10283" spans="1:18" x14ac:dyDescent="0.3">
      <c r="A10283" t="s">
        <v>750</v>
      </c>
      <c r="B10283" s="1">
        <v>38516</v>
      </c>
      <c r="C10283" t="s">
        <v>16</v>
      </c>
      <c r="D10283" t="s">
        <v>754</v>
      </c>
      <c r="E10283" t="s">
        <v>755</v>
      </c>
      <c r="G10283" s="6" t="s">
        <v>29</v>
      </c>
      <c r="H10283" t="s">
        <v>196</v>
      </c>
      <c r="I10283" t="s">
        <v>21</v>
      </c>
      <c r="J10283" t="s">
        <v>22</v>
      </c>
      <c r="K10283">
        <v>4.2</v>
      </c>
      <c r="L10283">
        <v>174</v>
      </c>
      <c r="M10283" t="s">
        <v>326</v>
      </c>
      <c r="N10283">
        <v>174</v>
      </c>
      <c r="P10283" cm="1">
        <f t="array" ref="P10283">IF(Q10283&gt;0,INDEX(Q10283:Q32007,MATCH(TRUE,INDEX(Q10283:Q32007="",,),0)-1),"")</f>
        <v>7</v>
      </c>
      <c r="Q10283">
        <f t="shared" si="190"/>
        <v>7</v>
      </c>
      <c r="R10283">
        <f t="shared" si="189"/>
        <v>0</v>
      </c>
    </row>
    <row r="10284" spans="1:18" x14ac:dyDescent="0.3">
      <c r="A10284" t="s">
        <v>750</v>
      </c>
      <c r="B10284" s="1">
        <v>38516</v>
      </c>
      <c r="C10284" t="s">
        <v>16</v>
      </c>
      <c r="D10284" t="s">
        <v>754</v>
      </c>
      <c r="E10284" t="s">
        <v>755</v>
      </c>
      <c r="G10284" s="6" t="s">
        <v>29</v>
      </c>
      <c r="H10284" t="s">
        <v>53</v>
      </c>
      <c r="I10284" t="s">
        <v>26</v>
      </c>
      <c r="J10284" t="s">
        <v>27</v>
      </c>
      <c r="K10284">
        <v>76.400000000000006</v>
      </c>
      <c r="L10284">
        <v>26</v>
      </c>
      <c r="M10284" t="s">
        <v>326</v>
      </c>
      <c r="N10284">
        <v>26</v>
      </c>
      <c r="P10284" cm="1">
        <f t="array" ref="P10284">IF(Q10284&gt;0,INDEX(Q10284:Q32008,MATCH(TRUE,INDEX(Q10284:Q32008="",,),0)-1),"")</f>
        <v>7</v>
      </c>
      <c r="Q10284">
        <f t="shared" si="190"/>
        <v>7</v>
      </c>
      <c r="R10284">
        <f t="shared" si="189"/>
        <v>0</v>
      </c>
    </row>
    <row r="10285" spans="1:18" x14ac:dyDescent="0.3">
      <c r="A10285" t="s">
        <v>750</v>
      </c>
      <c r="B10285" s="1">
        <v>38516</v>
      </c>
      <c r="C10285" t="s">
        <v>16</v>
      </c>
      <c r="D10285" t="s">
        <v>754</v>
      </c>
      <c r="E10285" t="s">
        <v>755</v>
      </c>
      <c r="G10285" s="6" t="s">
        <v>29</v>
      </c>
      <c r="H10285" t="s">
        <v>70</v>
      </c>
      <c r="I10285" t="s">
        <v>26</v>
      </c>
      <c r="J10285" t="s">
        <v>27</v>
      </c>
      <c r="K10285">
        <v>80</v>
      </c>
      <c r="L10285">
        <v>21</v>
      </c>
      <c r="M10285" t="s">
        <v>326</v>
      </c>
      <c r="N10285">
        <v>21</v>
      </c>
      <c r="P10285" cm="1">
        <f t="array" ref="P10285">IF(Q10285&gt;0,INDEX(Q10285:Q32009,MATCH(TRUE,INDEX(Q10285:Q32009="",,),0)-1),"")</f>
        <v>7</v>
      </c>
      <c r="Q10285">
        <f t="shared" si="190"/>
        <v>7</v>
      </c>
      <c r="R10285">
        <f t="shared" si="189"/>
        <v>0</v>
      </c>
    </row>
    <row r="10286" spans="1:18" x14ac:dyDescent="0.3">
      <c r="P10286" t="str" cm="1">
        <f t="array" ref="P10286">IF(Q10286&gt;0,INDEX(Q10286:Q32010,MATCH(TRUE,INDEX(Q10286:Q32010="",,),0)-1),"")</f>
        <v/>
      </c>
      <c r="R10286" t="str">
        <f t="shared" si="189"/>
        <v/>
      </c>
    </row>
    <row r="10287" spans="1:18" x14ac:dyDescent="0.3">
      <c r="A10287" t="s">
        <v>750</v>
      </c>
      <c r="B10287" s="1">
        <v>38516</v>
      </c>
      <c r="C10287" t="s">
        <v>16</v>
      </c>
      <c r="D10287" t="s">
        <v>759</v>
      </c>
      <c r="E10287" t="s">
        <v>760</v>
      </c>
      <c r="G10287" t="s">
        <v>19</v>
      </c>
      <c r="H10287" t="s">
        <v>53</v>
      </c>
      <c r="I10287" t="s">
        <v>26</v>
      </c>
      <c r="J10287" t="s">
        <v>27</v>
      </c>
      <c r="K10287">
        <v>308.89999999999998</v>
      </c>
      <c r="L10287">
        <v>26</v>
      </c>
      <c r="M10287" t="s">
        <v>287</v>
      </c>
      <c r="N10287">
        <v>45</v>
      </c>
      <c r="O10287" t="s">
        <v>24</v>
      </c>
      <c r="P10287" cm="1">
        <f t="array" ref="P10287">IF(Q10287&gt;0,INDEX(Q10287:Q32011,MATCH(TRUE,INDEX(Q10287:Q32011="",,),0)-1),"")</f>
        <v>6</v>
      </c>
      <c r="Q10287">
        <f>INT((ROW()-10287)/5)+1</f>
        <v>1</v>
      </c>
      <c r="R10287">
        <f t="shared" si="189"/>
        <v>0</v>
      </c>
    </row>
    <row r="10288" spans="1:18" x14ac:dyDescent="0.3">
      <c r="A10288" t="s">
        <v>750</v>
      </c>
      <c r="B10288" s="1">
        <v>38516</v>
      </c>
      <c r="C10288" t="s">
        <v>16</v>
      </c>
      <c r="D10288" t="s">
        <v>759</v>
      </c>
      <c r="E10288" t="s">
        <v>760</v>
      </c>
      <c r="G10288" t="s">
        <v>19</v>
      </c>
      <c r="H10288" t="s">
        <v>64</v>
      </c>
      <c r="I10288" t="s">
        <v>26</v>
      </c>
      <c r="J10288" t="s">
        <v>27</v>
      </c>
      <c r="K10288">
        <v>171.8</v>
      </c>
      <c r="L10288">
        <v>16.600000000000001</v>
      </c>
      <c r="M10288" t="s">
        <v>287</v>
      </c>
      <c r="N10288">
        <v>36.99</v>
      </c>
      <c r="O10288" t="s">
        <v>24</v>
      </c>
      <c r="P10288" cm="1">
        <f t="array" ref="P10288">IF(Q10288&gt;0,INDEX(Q10288:Q32012,MATCH(TRUE,INDEX(Q10288:Q32012="",,),0)-1),"")</f>
        <v>6</v>
      </c>
      <c r="Q10288">
        <f t="shared" ref="Q10288:Q10316" si="191">INT((ROW()-10287)/5)+1</f>
        <v>1</v>
      </c>
      <c r="R10288">
        <f t="shared" si="189"/>
        <v>0</v>
      </c>
    </row>
    <row r="10289" spans="1:18" x14ac:dyDescent="0.3">
      <c r="A10289" t="s">
        <v>750</v>
      </c>
      <c r="B10289" s="1">
        <v>38516</v>
      </c>
      <c r="C10289" t="s">
        <v>16</v>
      </c>
      <c r="D10289" t="s">
        <v>759</v>
      </c>
      <c r="E10289" t="s">
        <v>760</v>
      </c>
      <c r="G10289" s="6" t="s">
        <v>29</v>
      </c>
      <c r="H10289" t="s">
        <v>194</v>
      </c>
      <c r="I10289" t="s">
        <v>21</v>
      </c>
      <c r="J10289" t="s">
        <v>22</v>
      </c>
      <c r="K10289">
        <v>1.9</v>
      </c>
      <c r="L10289">
        <v>336</v>
      </c>
      <c r="M10289" t="s">
        <v>287</v>
      </c>
      <c r="N10289">
        <v>336</v>
      </c>
      <c r="O10289" t="s">
        <v>24</v>
      </c>
      <c r="P10289" cm="1">
        <f t="array" ref="P10289">IF(Q10289&gt;0,INDEX(Q10289:Q32013,MATCH(TRUE,INDEX(Q10289:Q32013="",,),0)-1),"")</f>
        <v>6</v>
      </c>
      <c r="Q10289">
        <f t="shared" si="191"/>
        <v>1</v>
      </c>
      <c r="R10289">
        <f t="shared" si="189"/>
        <v>0</v>
      </c>
    </row>
    <row r="10290" spans="1:18" x14ac:dyDescent="0.3">
      <c r="A10290" t="s">
        <v>750</v>
      </c>
      <c r="B10290" s="1">
        <v>38516</v>
      </c>
      <c r="C10290" t="s">
        <v>16</v>
      </c>
      <c r="D10290" t="s">
        <v>759</v>
      </c>
      <c r="E10290" t="s">
        <v>760</v>
      </c>
      <c r="G10290" s="6" t="s">
        <v>29</v>
      </c>
      <c r="H10290" t="s">
        <v>30</v>
      </c>
      <c r="I10290" t="s">
        <v>21</v>
      </c>
      <c r="J10290" t="s">
        <v>22</v>
      </c>
      <c r="K10290">
        <v>1.5</v>
      </c>
      <c r="L10290">
        <v>124</v>
      </c>
      <c r="M10290" t="s">
        <v>287</v>
      </c>
      <c r="N10290">
        <v>124</v>
      </c>
      <c r="O10290" t="s">
        <v>24</v>
      </c>
      <c r="P10290" cm="1">
        <f t="array" ref="P10290">IF(Q10290&gt;0,INDEX(Q10290:Q32014,MATCH(TRUE,INDEX(Q10290:Q32014="",,),0)-1),"")</f>
        <v>6</v>
      </c>
      <c r="Q10290">
        <f t="shared" si="191"/>
        <v>1</v>
      </c>
      <c r="R10290">
        <f t="shared" si="189"/>
        <v>0</v>
      </c>
    </row>
    <row r="10291" spans="1:18" x14ac:dyDescent="0.3">
      <c r="A10291" t="s">
        <v>750</v>
      </c>
      <c r="B10291" s="1">
        <v>38516</v>
      </c>
      <c r="C10291" t="s">
        <v>16</v>
      </c>
      <c r="D10291" t="s">
        <v>759</v>
      </c>
      <c r="E10291" t="s">
        <v>760</v>
      </c>
      <c r="G10291" s="6" t="s">
        <v>29</v>
      </c>
      <c r="H10291" t="s">
        <v>154</v>
      </c>
      <c r="I10291" t="s">
        <v>21</v>
      </c>
      <c r="J10291" t="s">
        <v>22</v>
      </c>
      <c r="K10291">
        <v>1.7</v>
      </c>
      <c r="L10291">
        <v>212</v>
      </c>
      <c r="M10291" t="s">
        <v>287</v>
      </c>
      <c r="N10291">
        <v>212</v>
      </c>
      <c r="O10291" t="s">
        <v>24</v>
      </c>
      <c r="P10291" cm="1">
        <f t="array" ref="P10291">IF(Q10291&gt;0,INDEX(Q10291:Q32015,MATCH(TRUE,INDEX(Q10291:Q32015="",,),0)-1),"")</f>
        <v>6</v>
      </c>
      <c r="Q10291">
        <f t="shared" si="191"/>
        <v>1</v>
      </c>
      <c r="R10291">
        <f t="shared" si="189"/>
        <v>0</v>
      </c>
    </row>
    <row r="10292" spans="1:18" x14ac:dyDescent="0.3">
      <c r="A10292" t="s">
        <v>750</v>
      </c>
      <c r="B10292" s="1">
        <v>38516</v>
      </c>
      <c r="C10292" t="s">
        <v>16</v>
      </c>
      <c r="D10292" t="s">
        <v>759</v>
      </c>
      <c r="E10292" t="s">
        <v>760</v>
      </c>
      <c r="G10292" t="s">
        <v>19</v>
      </c>
      <c r="H10292" t="s">
        <v>53</v>
      </c>
      <c r="I10292" t="s">
        <v>26</v>
      </c>
      <c r="J10292" t="s">
        <v>27</v>
      </c>
      <c r="K10292">
        <v>308.89999999999998</v>
      </c>
      <c r="L10292">
        <v>26</v>
      </c>
      <c r="M10292" t="s">
        <v>757</v>
      </c>
      <c r="N10292">
        <v>40</v>
      </c>
      <c r="P10292" cm="1">
        <f t="array" ref="P10292">IF(Q10292&gt;0,INDEX(Q10292:Q32016,MATCH(TRUE,INDEX(Q10292:Q32016="",,),0)-1),"")</f>
        <v>6</v>
      </c>
      <c r="Q10292">
        <f t="shared" si="191"/>
        <v>2</v>
      </c>
      <c r="R10292">
        <f t="shared" ref="R10292:R10355" si="192">IF(P10292="","",0)</f>
        <v>0</v>
      </c>
    </row>
    <row r="10293" spans="1:18" x14ac:dyDescent="0.3">
      <c r="A10293" t="s">
        <v>750</v>
      </c>
      <c r="B10293" s="1">
        <v>38516</v>
      </c>
      <c r="C10293" t="s">
        <v>16</v>
      </c>
      <c r="D10293" t="s">
        <v>759</v>
      </c>
      <c r="E10293" t="s">
        <v>760</v>
      </c>
      <c r="G10293" t="s">
        <v>19</v>
      </c>
      <c r="H10293" t="s">
        <v>64</v>
      </c>
      <c r="I10293" t="s">
        <v>26</v>
      </c>
      <c r="J10293" t="s">
        <v>27</v>
      </c>
      <c r="K10293">
        <v>171.8</v>
      </c>
      <c r="L10293">
        <v>16.600000000000001</v>
      </c>
      <c r="M10293" t="s">
        <v>757</v>
      </c>
      <c r="N10293">
        <v>40</v>
      </c>
      <c r="P10293" cm="1">
        <f t="array" ref="P10293">IF(Q10293&gt;0,INDEX(Q10293:Q32017,MATCH(TRUE,INDEX(Q10293:Q32017="",,),0)-1),"")</f>
        <v>6</v>
      </c>
      <c r="Q10293">
        <f t="shared" si="191"/>
        <v>2</v>
      </c>
      <c r="R10293">
        <f t="shared" si="192"/>
        <v>0</v>
      </c>
    </row>
    <row r="10294" spans="1:18" x14ac:dyDescent="0.3">
      <c r="A10294" t="s">
        <v>750</v>
      </c>
      <c r="B10294" s="1">
        <v>38516</v>
      </c>
      <c r="C10294" t="s">
        <v>16</v>
      </c>
      <c r="D10294" t="s">
        <v>759</v>
      </c>
      <c r="E10294" t="s">
        <v>760</v>
      </c>
      <c r="G10294" s="6" t="s">
        <v>29</v>
      </c>
      <c r="H10294" t="s">
        <v>194</v>
      </c>
      <c r="I10294" t="s">
        <v>21</v>
      </c>
      <c r="J10294" t="s">
        <v>22</v>
      </c>
      <c r="K10294">
        <v>1.9</v>
      </c>
      <c r="L10294">
        <v>336</v>
      </c>
      <c r="M10294" t="s">
        <v>757</v>
      </c>
      <c r="N10294">
        <v>336</v>
      </c>
      <c r="P10294" cm="1">
        <f t="array" ref="P10294">IF(Q10294&gt;0,INDEX(Q10294:Q32018,MATCH(TRUE,INDEX(Q10294:Q32018="",,),0)-1),"")</f>
        <v>6</v>
      </c>
      <c r="Q10294">
        <f t="shared" si="191"/>
        <v>2</v>
      </c>
      <c r="R10294">
        <f t="shared" si="192"/>
        <v>0</v>
      </c>
    </row>
    <row r="10295" spans="1:18" x14ac:dyDescent="0.3">
      <c r="A10295" t="s">
        <v>750</v>
      </c>
      <c r="B10295" s="1">
        <v>38516</v>
      </c>
      <c r="C10295" t="s">
        <v>16</v>
      </c>
      <c r="D10295" t="s">
        <v>759</v>
      </c>
      <c r="E10295" t="s">
        <v>760</v>
      </c>
      <c r="G10295" s="6" t="s">
        <v>29</v>
      </c>
      <c r="H10295" t="s">
        <v>30</v>
      </c>
      <c r="I10295" t="s">
        <v>21</v>
      </c>
      <c r="J10295" t="s">
        <v>22</v>
      </c>
      <c r="K10295">
        <v>1.5</v>
      </c>
      <c r="L10295">
        <v>124</v>
      </c>
      <c r="M10295" t="s">
        <v>757</v>
      </c>
      <c r="N10295">
        <v>124</v>
      </c>
      <c r="P10295" cm="1">
        <f t="array" ref="P10295">IF(Q10295&gt;0,INDEX(Q10295:Q32019,MATCH(TRUE,INDEX(Q10295:Q32019="",,),0)-1),"")</f>
        <v>6</v>
      </c>
      <c r="Q10295">
        <f t="shared" si="191"/>
        <v>2</v>
      </c>
      <c r="R10295">
        <f t="shared" si="192"/>
        <v>0</v>
      </c>
    </row>
    <row r="10296" spans="1:18" x14ac:dyDescent="0.3">
      <c r="A10296" t="s">
        <v>750</v>
      </c>
      <c r="B10296" s="1">
        <v>38516</v>
      </c>
      <c r="C10296" t="s">
        <v>16</v>
      </c>
      <c r="D10296" t="s">
        <v>759</v>
      </c>
      <c r="E10296" t="s">
        <v>760</v>
      </c>
      <c r="G10296" s="6" t="s">
        <v>29</v>
      </c>
      <c r="H10296" t="s">
        <v>154</v>
      </c>
      <c r="I10296" t="s">
        <v>21</v>
      </c>
      <c r="J10296" t="s">
        <v>22</v>
      </c>
      <c r="K10296">
        <v>1.7</v>
      </c>
      <c r="L10296">
        <v>212</v>
      </c>
      <c r="M10296" t="s">
        <v>757</v>
      </c>
      <c r="N10296">
        <v>212</v>
      </c>
      <c r="P10296" cm="1">
        <f t="array" ref="P10296">IF(Q10296&gt;0,INDEX(Q10296:Q32020,MATCH(TRUE,INDEX(Q10296:Q32020="",,),0)-1),"")</f>
        <v>6</v>
      </c>
      <c r="Q10296">
        <f t="shared" si="191"/>
        <v>2</v>
      </c>
      <c r="R10296">
        <f t="shared" si="192"/>
        <v>0</v>
      </c>
    </row>
    <row r="10297" spans="1:18" x14ac:dyDescent="0.3">
      <c r="A10297" t="s">
        <v>750</v>
      </c>
      <c r="B10297" s="1">
        <v>38516</v>
      </c>
      <c r="C10297" t="s">
        <v>16</v>
      </c>
      <c r="D10297" t="s">
        <v>759</v>
      </c>
      <c r="E10297" t="s">
        <v>760</v>
      </c>
      <c r="G10297" t="s">
        <v>19</v>
      </c>
      <c r="H10297" t="s">
        <v>53</v>
      </c>
      <c r="I10297" t="s">
        <v>26</v>
      </c>
      <c r="J10297" t="s">
        <v>27</v>
      </c>
      <c r="K10297">
        <v>308.89999999999998</v>
      </c>
      <c r="L10297">
        <v>26</v>
      </c>
      <c r="M10297" t="s">
        <v>449</v>
      </c>
      <c r="N10297">
        <v>42.1</v>
      </c>
      <c r="P10297" cm="1">
        <f t="array" ref="P10297">IF(Q10297&gt;0,INDEX(Q10297:Q32021,MATCH(TRUE,INDEX(Q10297:Q32021="",,),0)-1),"")</f>
        <v>6</v>
      </c>
      <c r="Q10297">
        <f t="shared" si="191"/>
        <v>3</v>
      </c>
      <c r="R10297">
        <f t="shared" si="192"/>
        <v>0</v>
      </c>
    </row>
    <row r="10298" spans="1:18" x14ac:dyDescent="0.3">
      <c r="A10298" t="s">
        <v>750</v>
      </c>
      <c r="B10298" s="1">
        <v>38516</v>
      </c>
      <c r="C10298" t="s">
        <v>16</v>
      </c>
      <c r="D10298" t="s">
        <v>759</v>
      </c>
      <c r="E10298" t="s">
        <v>760</v>
      </c>
      <c r="G10298" t="s">
        <v>19</v>
      </c>
      <c r="H10298" t="s">
        <v>64</v>
      </c>
      <c r="I10298" t="s">
        <v>26</v>
      </c>
      <c r="J10298" t="s">
        <v>27</v>
      </c>
      <c r="K10298">
        <v>171.8</v>
      </c>
      <c r="L10298">
        <v>16.600000000000001</v>
      </c>
      <c r="M10298" t="s">
        <v>449</v>
      </c>
      <c r="N10298">
        <v>33.03</v>
      </c>
      <c r="P10298" cm="1">
        <f t="array" ref="P10298">IF(Q10298&gt;0,INDEX(Q10298:Q32022,MATCH(TRUE,INDEX(Q10298:Q32022="",,),0)-1),"")</f>
        <v>6</v>
      </c>
      <c r="Q10298">
        <f t="shared" si="191"/>
        <v>3</v>
      </c>
      <c r="R10298">
        <f t="shared" si="192"/>
        <v>0</v>
      </c>
    </row>
    <row r="10299" spans="1:18" x14ac:dyDescent="0.3">
      <c r="A10299" t="s">
        <v>750</v>
      </c>
      <c r="B10299" s="1">
        <v>38516</v>
      </c>
      <c r="C10299" t="s">
        <v>16</v>
      </c>
      <c r="D10299" t="s">
        <v>759</v>
      </c>
      <c r="E10299" t="s">
        <v>760</v>
      </c>
      <c r="G10299" s="6" t="s">
        <v>29</v>
      </c>
      <c r="H10299" t="s">
        <v>194</v>
      </c>
      <c r="I10299" t="s">
        <v>21</v>
      </c>
      <c r="J10299" t="s">
        <v>22</v>
      </c>
      <c r="K10299">
        <v>1.9</v>
      </c>
      <c r="L10299">
        <v>336</v>
      </c>
      <c r="M10299" t="s">
        <v>449</v>
      </c>
      <c r="N10299">
        <v>336</v>
      </c>
      <c r="P10299" cm="1">
        <f t="array" ref="P10299">IF(Q10299&gt;0,INDEX(Q10299:Q32023,MATCH(TRUE,INDEX(Q10299:Q32023="",,),0)-1),"")</f>
        <v>6</v>
      </c>
      <c r="Q10299">
        <f t="shared" si="191"/>
        <v>3</v>
      </c>
      <c r="R10299">
        <f t="shared" si="192"/>
        <v>0</v>
      </c>
    </row>
    <row r="10300" spans="1:18" x14ac:dyDescent="0.3">
      <c r="A10300" t="s">
        <v>750</v>
      </c>
      <c r="B10300" s="1">
        <v>38516</v>
      </c>
      <c r="C10300" t="s">
        <v>16</v>
      </c>
      <c r="D10300" t="s">
        <v>759</v>
      </c>
      <c r="E10300" t="s">
        <v>760</v>
      </c>
      <c r="G10300" s="6" t="s">
        <v>29</v>
      </c>
      <c r="H10300" t="s">
        <v>30</v>
      </c>
      <c r="I10300" t="s">
        <v>21</v>
      </c>
      <c r="J10300" t="s">
        <v>22</v>
      </c>
      <c r="K10300">
        <v>1.5</v>
      </c>
      <c r="L10300">
        <v>124</v>
      </c>
      <c r="M10300" t="s">
        <v>449</v>
      </c>
      <c r="N10300">
        <v>124</v>
      </c>
      <c r="P10300" cm="1">
        <f t="array" ref="P10300">IF(Q10300&gt;0,INDEX(Q10300:Q32024,MATCH(TRUE,INDEX(Q10300:Q32024="",,),0)-1),"")</f>
        <v>6</v>
      </c>
      <c r="Q10300">
        <f t="shared" si="191"/>
        <v>3</v>
      </c>
      <c r="R10300">
        <f t="shared" si="192"/>
        <v>0</v>
      </c>
    </row>
    <row r="10301" spans="1:18" x14ac:dyDescent="0.3">
      <c r="A10301" t="s">
        <v>750</v>
      </c>
      <c r="B10301" s="1">
        <v>38516</v>
      </c>
      <c r="C10301" t="s">
        <v>16</v>
      </c>
      <c r="D10301" t="s">
        <v>759</v>
      </c>
      <c r="E10301" t="s">
        <v>760</v>
      </c>
      <c r="G10301" s="6" t="s">
        <v>29</v>
      </c>
      <c r="H10301" t="s">
        <v>154</v>
      </c>
      <c r="I10301" t="s">
        <v>21</v>
      </c>
      <c r="J10301" t="s">
        <v>22</v>
      </c>
      <c r="K10301">
        <v>1.7</v>
      </c>
      <c r="L10301">
        <v>212</v>
      </c>
      <c r="M10301" t="s">
        <v>449</v>
      </c>
      <c r="N10301">
        <v>212</v>
      </c>
      <c r="P10301" cm="1">
        <f t="array" ref="P10301">IF(Q10301&gt;0,INDEX(Q10301:Q32025,MATCH(TRUE,INDEX(Q10301:Q32025="",,),0)-1),"")</f>
        <v>6</v>
      </c>
      <c r="Q10301">
        <f t="shared" si="191"/>
        <v>3</v>
      </c>
      <c r="R10301">
        <f t="shared" si="192"/>
        <v>0</v>
      </c>
    </row>
    <row r="10302" spans="1:18" x14ac:dyDescent="0.3">
      <c r="A10302" t="s">
        <v>750</v>
      </c>
      <c r="B10302" s="1">
        <v>38516</v>
      </c>
      <c r="C10302" t="s">
        <v>16</v>
      </c>
      <c r="D10302" t="s">
        <v>759</v>
      </c>
      <c r="E10302" t="s">
        <v>760</v>
      </c>
      <c r="G10302" t="s">
        <v>19</v>
      </c>
      <c r="H10302" t="s">
        <v>53</v>
      </c>
      <c r="I10302" t="s">
        <v>26</v>
      </c>
      <c r="J10302" t="s">
        <v>27</v>
      </c>
      <c r="K10302">
        <v>308.89999999999998</v>
      </c>
      <c r="L10302">
        <v>26</v>
      </c>
      <c r="M10302" t="s">
        <v>319</v>
      </c>
      <c r="N10302">
        <v>40</v>
      </c>
      <c r="P10302" cm="1">
        <f t="array" ref="P10302">IF(Q10302&gt;0,INDEX(Q10302:Q32026,MATCH(TRUE,INDEX(Q10302:Q32026="",,),0)-1),"")</f>
        <v>6</v>
      </c>
      <c r="Q10302">
        <f t="shared" si="191"/>
        <v>4</v>
      </c>
      <c r="R10302">
        <f t="shared" si="192"/>
        <v>0</v>
      </c>
    </row>
    <row r="10303" spans="1:18" x14ac:dyDescent="0.3">
      <c r="A10303" t="s">
        <v>750</v>
      </c>
      <c r="B10303" s="1">
        <v>38516</v>
      </c>
      <c r="C10303" t="s">
        <v>16</v>
      </c>
      <c r="D10303" t="s">
        <v>759</v>
      </c>
      <c r="E10303" t="s">
        <v>760</v>
      </c>
      <c r="G10303" t="s">
        <v>19</v>
      </c>
      <c r="H10303" t="s">
        <v>64</v>
      </c>
      <c r="I10303" t="s">
        <v>26</v>
      </c>
      <c r="J10303" t="s">
        <v>27</v>
      </c>
      <c r="K10303">
        <v>171.8</v>
      </c>
      <c r="L10303">
        <v>16.600000000000001</v>
      </c>
      <c r="M10303" t="s">
        <v>319</v>
      </c>
      <c r="N10303">
        <v>36</v>
      </c>
      <c r="P10303" cm="1">
        <f t="array" ref="P10303">IF(Q10303&gt;0,INDEX(Q10303:Q32027,MATCH(TRUE,INDEX(Q10303:Q32027="",,),0)-1),"")</f>
        <v>6</v>
      </c>
      <c r="Q10303">
        <f t="shared" si="191"/>
        <v>4</v>
      </c>
      <c r="R10303">
        <f t="shared" si="192"/>
        <v>0</v>
      </c>
    </row>
    <row r="10304" spans="1:18" x14ac:dyDescent="0.3">
      <c r="A10304" t="s">
        <v>750</v>
      </c>
      <c r="B10304" s="1">
        <v>38516</v>
      </c>
      <c r="C10304" t="s">
        <v>16</v>
      </c>
      <c r="D10304" t="s">
        <v>759</v>
      </c>
      <c r="E10304" t="s">
        <v>760</v>
      </c>
      <c r="G10304" s="6" t="s">
        <v>29</v>
      </c>
      <c r="H10304" t="s">
        <v>194</v>
      </c>
      <c r="I10304" t="s">
        <v>21</v>
      </c>
      <c r="J10304" t="s">
        <v>22</v>
      </c>
      <c r="K10304">
        <v>1.9</v>
      </c>
      <c r="L10304">
        <v>336</v>
      </c>
      <c r="M10304" t="s">
        <v>319</v>
      </c>
      <c r="N10304">
        <v>336</v>
      </c>
      <c r="P10304" cm="1">
        <f t="array" ref="P10304">IF(Q10304&gt;0,INDEX(Q10304:Q32028,MATCH(TRUE,INDEX(Q10304:Q32028="",,),0)-1),"")</f>
        <v>6</v>
      </c>
      <c r="Q10304">
        <f t="shared" si="191"/>
        <v>4</v>
      </c>
      <c r="R10304">
        <f t="shared" si="192"/>
        <v>0</v>
      </c>
    </row>
    <row r="10305" spans="1:18" x14ac:dyDescent="0.3">
      <c r="A10305" t="s">
        <v>750</v>
      </c>
      <c r="B10305" s="1">
        <v>38516</v>
      </c>
      <c r="C10305" t="s">
        <v>16</v>
      </c>
      <c r="D10305" t="s">
        <v>759</v>
      </c>
      <c r="E10305" t="s">
        <v>760</v>
      </c>
      <c r="G10305" s="6" t="s">
        <v>29</v>
      </c>
      <c r="H10305" t="s">
        <v>30</v>
      </c>
      <c r="I10305" t="s">
        <v>21</v>
      </c>
      <c r="J10305" t="s">
        <v>22</v>
      </c>
      <c r="K10305">
        <v>1.5</v>
      </c>
      <c r="L10305">
        <v>124</v>
      </c>
      <c r="M10305" t="s">
        <v>319</v>
      </c>
      <c r="N10305">
        <v>124</v>
      </c>
      <c r="P10305" cm="1">
        <f t="array" ref="P10305">IF(Q10305&gt;0,INDEX(Q10305:Q32029,MATCH(TRUE,INDEX(Q10305:Q32029="",,),0)-1),"")</f>
        <v>6</v>
      </c>
      <c r="Q10305">
        <f t="shared" si="191"/>
        <v>4</v>
      </c>
      <c r="R10305">
        <f t="shared" si="192"/>
        <v>0</v>
      </c>
    </row>
    <row r="10306" spans="1:18" x14ac:dyDescent="0.3">
      <c r="A10306" t="s">
        <v>750</v>
      </c>
      <c r="B10306" s="1">
        <v>38516</v>
      </c>
      <c r="C10306" t="s">
        <v>16</v>
      </c>
      <c r="D10306" t="s">
        <v>759</v>
      </c>
      <c r="E10306" t="s">
        <v>760</v>
      </c>
      <c r="G10306" s="6" t="s">
        <v>29</v>
      </c>
      <c r="H10306" t="s">
        <v>154</v>
      </c>
      <c r="I10306" t="s">
        <v>21</v>
      </c>
      <c r="J10306" t="s">
        <v>22</v>
      </c>
      <c r="K10306">
        <v>1.7</v>
      </c>
      <c r="L10306">
        <v>212</v>
      </c>
      <c r="M10306" t="s">
        <v>319</v>
      </c>
      <c r="N10306">
        <v>212</v>
      </c>
      <c r="P10306" cm="1">
        <f t="array" ref="P10306">IF(Q10306&gt;0,INDEX(Q10306:Q32030,MATCH(TRUE,INDEX(Q10306:Q32030="",,),0)-1),"")</f>
        <v>6</v>
      </c>
      <c r="Q10306">
        <f t="shared" si="191"/>
        <v>4</v>
      </c>
      <c r="R10306">
        <f t="shared" si="192"/>
        <v>0</v>
      </c>
    </row>
    <row r="10307" spans="1:18" x14ac:dyDescent="0.3">
      <c r="A10307" t="s">
        <v>750</v>
      </c>
      <c r="B10307" s="1">
        <v>38516</v>
      </c>
      <c r="C10307" t="s">
        <v>16</v>
      </c>
      <c r="D10307" t="s">
        <v>759</v>
      </c>
      <c r="E10307" t="s">
        <v>760</v>
      </c>
      <c r="G10307" t="s">
        <v>19</v>
      </c>
      <c r="H10307" t="s">
        <v>53</v>
      </c>
      <c r="I10307" t="s">
        <v>26</v>
      </c>
      <c r="J10307" t="s">
        <v>27</v>
      </c>
      <c r="K10307">
        <v>308.89999999999998</v>
      </c>
      <c r="L10307">
        <v>26</v>
      </c>
      <c r="M10307" t="s">
        <v>753</v>
      </c>
      <c r="N10307">
        <v>38</v>
      </c>
      <c r="P10307" cm="1">
        <f t="array" ref="P10307">IF(Q10307&gt;0,INDEX(Q10307:Q32031,MATCH(TRUE,INDEX(Q10307:Q32031="",,),0)-1),"")</f>
        <v>6</v>
      </c>
      <c r="Q10307">
        <f t="shared" si="191"/>
        <v>5</v>
      </c>
      <c r="R10307">
        <f t="shared" si="192"/>
        <v>0</v>
      </c>
    </row>
    <row r="10308" spans="1:18" x14ac:dyDescent="0.3">
      <c r="A10308" t="s">
        <v>750</v>
      </c>
      <c r="B10308" s="1">
        <v>38516</v>
      </c>
      <c r="C10308" t="s">
        <v>16</v>
      </c>
      <c r="D10308" t="s">
        <v>759</v>
      </c>
      <c r="E10308" t="s">
        <v>760</v>
      </c>
      <c r="G10308" t="s">
        <v>19</v>
      </c>
      <c r="H10308" t="s">
        <v>64</v>
      </c>
      <c r="I10308" t="s">
        <v>26</v>
      </c>
      <c r="J10308" t="s">
        <v>27</v>
      </c>
      <c r="K10308">
        <v>171.8</v>
      </c>
      <c r="L10308">
        <v>16.600000000000001</v>
      </c>
      <c r="M10308" t="s">
        <v>753</v>
      </c>
      <c r="N10308">
        <v>38</v>
      </c>
      <c r="P10308" cm="1">
        <f t="array" ref="P10308">IF(Q10308&gt;0,INDEX(Q10308:Q32032,MATCH(TRUE,INDEX(Q10308:Q32032="",,),0)-1),"")</f>
        <v>6</v>
      </c>
      <c r="Q10308">
        <f t="shared" si="191"/>
        <v>5</v>
      </c>
      <c r="R10308">
        <f t="shared" si="192"/>
        <v>0</v>
      </c>
    </row>
    <row r="10309" spans="1:18" x14ac:dyDescent="0.3">
      <c r="A10309" t="s">
        <v>750</v>
      </c>
      <c r="B10309" s="1">
        <v>38516</v>
      </c>
      <c r="C10309" t="s">
        <v>16</v>
      </c>
      <c r="D10309" t="s">
        <v>759</v>
      </c>
      <c r="E10309" t="s">
        <v>760</v>
      </c>
      <c r="G10309" s="6" t="s">
        <v>29</v>
      </c>
      <c r="H10309" t="s">
        <v>194</v>
      </c>
      <c r="I10309" t="s">
        <v>21</v>
      </c>
      <c r="J10309" t="s">
        <v>22</v>
      </c>
      <c r="K10309">
        <v>1.9</v>
      </c>
      <c r="L10309">
        <v>336</v>
      </c>
      <c r="M10309" t="s">
        <v>753</v>
      </c>
      <c r="N10309">
        <v>336</v>
      </c>
      <c r="P10309" cm="1">
        <f t="array" ref="P10309">IF(Q10309&gt;0,INDEX(Q10309:Q32033,MATCH(TRUE,INDEX(Q10309:Q32033="",,),0)-1),"")</f>
        <v>6</v>
      </c>
      <c r="Q10309">
        <f t="shared" si="191"/>
        <v>5</v>
      </c>
      <c r="R10309">
        <f t="shared" si="192"/>
        <v>0</v>
      </c>
    </row>
    <row r="10310" spans="1:18" x14ac:dyDescent="0.3">
      <c r="A10310" t="s">
        <v>750</v>
      </c>
      <c r="B10310" s="1">
        <v>38516</v>
      </c>
      <c r="C10310" t="s">
        <v>16</v>
      </c>
      <c r="D10310" t="s">
        <v>759</v>
      </c>
      <c r="E10310" t="s">
        <v>760</v>
      </c>
      <c r="G10310" s="6" t="s">
        <v>29</v>
      </c>
      <c r="H10310" t="s">
        <v>30</v>
      </c>
      <c r="I10310" t="s">
        <v>21</v>
      </c>
      <c r="J10310" t="s">
        <v>22</v>
      </c>
      <c r="K10310">
        <v>1.5</v>
      </c>
      <c r="L10310">
        <v>124</v>
      </c>
      <c r="M10310" t="s">
        <v>753</v>
      </c>
      <c r="N10310">
        <v>124</v>
      </c>
      <c r="P10310" cm="1">
        <f t="array" ref="P10310">IF(Q10310&gt;0,INDEX(Q10310:Q32034,MATCH(TRUE,INDEX(Q10310:Q32034="",,),0)-1),"")</f>
        <v>6</v>
      </c>
      <c r="Q10310">
        <f t="shared" si="191"/>
        <v>5</v>
      </c>
      <c r="R10310">
        <f t="shared" si="192"/>
        <v>0</v>
      </c>
    </row>
    <row r="10311" spans="1:18" x14ac:dyDescent="0.3">
      <c r="A10311" t="s">
        <v>750</v>
      </c>
      <c r="B10311" s="1">
        <v>38516</v>
      </c>
      <c r="C10311" t="s">
        <v>16</v>
      </c>
      <c r="D10311" t="s">
        <v>759</v>
      </c>
      <c r="E10311" t="s">
        <v>760</v>
      </c>
      <c r="G10311" s="6" t="s">
        <v>29</v>
      </c>
      <c r="H10311" t="s">
        <v>154</v>
      </c>
      <c r="I10311" t="s">
        <v>21</v>
      </c>
      <c r="J10311" t="s">
        <v>22</v>
      </c>
      <c r="K10311">
        <v>1.7</v>
      </c>
      <c r="L10311">
        <v>212</v>
      </c>
      <c r="M10311" t="s">
        <v>753</v>
      </c>
      <c r="N10311">
        <v>212</v>
      </c>
      <c r="P10311" cm="1">
        <f t="array" ref="P10311">IF(Q10311&gt;0,INDEX(Q10311:Q32035,MATCH(TRUE,INDEX(Q10311:Q32035="",,),0)-1),"")</f>
        <v>6</v>
      </c>
      <c r="Q10311">
        <f t="shared" si="191"/>
        <v>5</v>
      </c>
      <c r="R10311">
        <f t="shared" si="192"/>
        <v>0</v>
      </c>
    </row>
    <row r="10312" spans="1:18" x14ac:dyDescent="0.3">
      <c r="A10312" t="s">
        <v>750</v>
      </c>
      <c r="B10312" s="1">
        <v>38516</v>
      </c>
      <c r="C10312" t="s">
        <v>16</v>
      </c>
      <c r="D10312" t="s">
        <v>759</v>
      </c>
      <c r="E10312" t="s">
        <v>760</v>
      </c>
      <c r="G10312" t="s">
        <v>19</v>
      </c>
      <c r="H10312" t="s">
        <v>53</v>
      </c>
      <c r="I10312" t="s">
        <v>26</v>
      </c>
      <c r="J10312" t="s">
        <v>27</v>
      </c>
      <c r="K10312">
        <v>308.89999999999998</v>
      </c>
      <c r="L10312">
        <v>26</v>
      </c>
      <c r="M10312" t="s">
        <v>220</v>
      </c>
      <c r="N10312">
        <v>29</v>
      </c>
      <c r="P10312" cm="1">
        <f t="array" ref="P10312">IF(Q10312&gt;0,INDEX(Q10312:Q32036,MATCH(TRUE,INDEX(Q10312:Q32036="",,),0)-1),"")</f>
        <v>6</v>
      </c>
      <c r="Q10312">
        <f t="shared" si="191"/>
        <v>6</v>
      </c>
      <c r="R10312">
        <f t="shared" si="192"/>
        <v>0</v>
      </c>
    </row>
    <row r="10313" spans="1:18" x14ac:dyDescent="0.3">
      <c r="A10313" t="s">
        <v>750</v>
      </c>
      <c r="B10313" s="1">
        <v>38516</v>
      </c>
      <c r="C10313" t="s">
        <v>16</v>
      </c>
      <c r="D10313" t="s">
        <v>759</v>
      </c>
      <c r="E10313" t="s">
        <v>760</v>
      </c>
      <c r="G10313" t="s">
        <v>19</v>
      </c>
      <c r="H10313" t="s">
        <v>64</v>
      </c>
      <c r="I10313" t="s">
        <v>26</v>
      </c>
      <c r="J10313" t="s">
        <v>27</v>
      </c>
      <c r="K10313">
        <v>171.8</v>
      </c>
      <c r="L10313">
        <v>16.600000000000001</v>
      </c>
      <c r="M10313" t="s">
        <v>220</v>
      </c>
      <c r="N10313">
        <v>16.600000000000001</v>
      </c>
      <c r="P10313" cm="1">
        <f t="array" ref="P10313">IF(Q10313&gt;0,INDEX(Q10313:Q32037,MATCH(TRUE,INDEX(Q10313:Q32037="",,),0)-1),"")</f>
        <v>6</v>
      </c>
      <c r="Q10313">
        <f t="shared" si="191"/>
        <v>6</v>
      </c>
      <c r="R10313">
        <f t="shared" si="192"/>
        <v>0</v>
      </c>
    </row>
    <row r="10314" spans="1:18" x14ac:dyDescent="0.3">
      <c r="A10314" t="s">
        <v>750</v>
      </c>
      <c r="B10314" s="1">
        <v>38516</v>
      </c>
      <c r="C10314" t="s">
        <v>16</v>
      </c>
      <c r="D10314" t="s">
        <v>759</v>
      </c>
      <c r="E10314" t="s">
        <v>760</v>
      </c>
      <c r="G10314" s="6" t="s">
        <v>29</v>
      </c>
      <c r="H10314" t="s">
        <v>194</v>
      </c>
      <c r="I10314" t="s">
        <v>21</v>
      </c>
      <c r="J10314" t="s">
        <v>22</v>
      </c>
      <c r="K10314">
        <v>1.9</v>
      </c>
      <c r="L10314">
        <v>336</v>
      </c>
      <c r="M10314" t="s">
        <v>220</v>
      </c>
      <c r="N10314">
        <v>336</v>
      </c>
      <c r="P10314" cm="1">
        <f t="array" ref="P10314">IF(Q10314&gt;0,INDEX(Q10314:Q32038,MATCH(TRUE,INDEX(Q10314:Q32038="",,),0)-1),"")</f>
        <v>6</v>
      </c>
      <c r="Q10314">
        <f t="shared" si="191"/>
        <v>6</v>
      </c>
      <c r="R10314">
        <f t="shared" si="192"/>
        <v>0</v>
      </c>
    </row>
    <row r="10315" spans="1:18" x14ac:dyDescent="0.3">
      <c r="A10315" t="s">
        <v>750</v>
      </c>
      <c r="B10315" s="1">
        <v>38516</v>
      </c>
      <c r="C10315" t="s">
        <v>16</v>
      </c>
      <c r="D10315" t="s">
        <v>759</v>
      </c>
      <c r="E10315" t="s">
        <v>760</v>
      </c>
      <c r="G10315" s="6" t="s">
        <v>29</v>
      </c>
      <c r="H10315" t="s">
        <v>30</v>
      </c>
      <c r="I10315" t="s">
        <v>21</v>
      </c>
      <c r="J10315" t="s">
        <v>22</v>
      </c>
      <c r="K10315">
        <v>1.5</v>
      </c>
      <c r="L10315">
        <v>124</v>
      </c>
      <c r="M10315" t="s">
        <v>220</v>
      </c>
      <c r="N10315">
        <v>124</v>
      </c>
      <c r="P10315" cm="1">
        <f t="array" ref="P10315">IF(Q10315&gt;0,INDEX(Q10315:Q32039,MATCH(TRUE,INDEX(Q10315:Q32039="",,),0)-1),"")</f>
        <v>6</v>
      </c>
      <c r="Q10315">
        <f t="shared" si="191"/>
        <v>6</v>
      </c>
      <c r="R10315">
        <f t="shared" si="192"/>
        <v>0</v>
      </c>
    </row>
    <row r="10316" spans="1:18" x14ac:dyDescent="0.3">
      <c r="A10316" t="s">
        <v>750</v>
      </c>
      <c r="B10316" s="1">
        <v>38516</v>
      </c>
      <c r="C10316" t="s">
        <v>16</v>
      </c>
      <c r="D10316" t="s">
        <v>759</v>
      </c>
      <c r="E10316" t="s">
        <v>760</v>
      </c>
      <c r="G10316" s="6" t="s">
        <v>29</v>
      </c>
      <c r="H10316" t="s">
        <v>154</v>
      </c>
      <c r="I10316" t="s">
        <v>21</v>
      </c>
      <c r="J10316" t="s">
        <v>22</v>
      </c>
      <c r="K10316">
        <v>1.7</v>
      </c>
      <c r="L10316">
        <v>212</v>
      </c>
      <c r="M10316" t="s">
        <v>220</v>
      </c>
      <c r="N10316">
        <v>212</v>
      </c>
      <c r="P10316" cm="1">
        <f t="array" ref="P10316">IF(Q10316&gt;0,INDEX(Q10316:Q32040,MATCH(TRUE,INDEX(Q10316:Q32040="",,),0)-1),"")</f>
        <v>6</v>
      </c>
      <c r="Q10316">
        <f t="shared" si="191"/>
        <v>6</v>
      </c>
      <c r="R10316">
        <f t="shared" si="192"/>
        <v>0</v>
      </c>
    </row>
    <row r="10317" spans="1:18" x14ac:dyDescent="0.3">
      <c r="P10317" t="str" cm="1">
        <f t="array" ref="P10317">IF(Q10317&gt;0,INDEX(Q10317:Q32041,MATCH(TRUE,INDEX(Q10317:Q32041="",,),0)-1),"")</f>
        <v/>
      </c>
      <c r="R10317" t="str">
        <f t="shared" si="192"/>
        <v/>
      </c>
    </row>
    <row r="10318" spans="1:18" x14ac:dyDescent="0.3">
      <c r="A10318" t="s">
        <v>750</v>
      </c>
      <c r="B10318" s="1">
        <v>38516</v>
      </c>
      <c r="C10318" t="s">
        <v>16</v>
      </c>
      <c r="D10318" t="s">
        <v>761</v>
      </c>
      <c r="E10318" t="s">
        <v>762</v>
      </c>
      <c r="G10318" t="s">
        <v>19</v>
      </c>
      <c r="H10318" t="s">
        <v>194</v>
      </c>
      <c r="I10318" t="s">
        <v>21</v>
      </c>
      <c r="J10318" t="s">
        <v>22</v>
      </c>
      <c r="K10318">
        <v>12.8</v>
      </c>
      <c r="L10318">
        <v>336</v>
      </c>
      <c r="M10318" t="s">
        <v>242</v>
      </c>
      <c r="N10318">
        <v>690.86</v>
      </c>
      <c r="O10318" t="s">
        <v>24</v>
      </c>
      <c r="P10318" cm="1">
        <f t="array" ref="P10318">IF(Q10318&gt;0,INDEX(Q10318:Q32042,MATCH(TRUE,INDEX(Q10318:Q32042="",,),0)-1),"")</f>
        <v>9</v>
      </c>
      <c r="Q10318">
        <f>INT((ROW()-10318)/7)+1</f>
        <v>1</v>
      </c>
      <c r="R10318">
        <f t="shared" si="192"/>
        <v>0</v>
      </c>
    </row>
    <row r="10319" spans="1:18" x14ac:dyDescent="0.3">
      <c r="A10319" t="s">
        <v>750</v>
      </c>
      <c r="B10319" s="1">
        <v>38516</v>
      </c>
      <c r="C10319" t="s">
        <v>16</v>
      </c>
      <c r="D10319" t="s">
        <v>761</v>
      </c>
      <c r="E10319" t="s">
        <v>762</v>
      </c>
      <c r="G10319" t="s">
        <v>19</v>
      </c>
      <c r="H10319" t="s">
        <v>30</v>
      </c>
      <c r="I10319" t="s">
        <v>21</v>
      </c>
      <c r="J10319" t="s">
        <v>22</v>
      </c>
      <c r="K10319">
        <v>5.6</v>
      </c>
      <c r="L10319">
        <v>124</v>
      </c>
      <c r="M10319" t="s">
        <v>242</v>
      </c>
      <c r="N10319">
        <v>323.60000000000002</v>
      </c>
      <c r="O10319" t="s">
        <v>24</v>
      </c>
      <c r="P10319" cm="1">
        <f t="array" ref="P10319">IF(Q10319&gt;0,INDEX(Q10319:Q32043,MATCH(TRUE,INDEX(Q10319:Q32043="",,),0)-1),"")</f>
        <v>9</v>
      </c>
      <c r="Q10319">
        <f t="shared" ref="Q10319:Q10380" si="193">INT((ROW()-10318)/7)+1</f>
        <v>1</v>
      </c>
      <c r="R10319">
        <f t="shared" si="192"/>
        <v>0</v>
      </c>
    </row>
    <row r="10320" spans="1:18" x14ac:dyDescent="0.3">
      <c r="A10320" t="s">
        <v>750</v>
      </c>
      <c r="B10320" s="1">
        <v>38516</v>
      </c>
      <c r="C10320" t="s">
        <v>16</v>
      </c>
      <c r="D10320" t="s">
        <v>761</v>
      </c>
      <c r="E10320" t="s">
        <v>762</v>
      </c>
      <c r="G10320" t="s">
        <v>19</v>
      </c>
      <c r="H10320" t="s">
        <v>64</v>
      </c>
      <c r="I10320" t="s">
        <v>26</v>
      </c>
      <c r="J10320" t="s">
        <v>27</v>
      </c>
      <c r="K10320">
        <v>457.7</v>
      </c>
      <c r="L10320">
        <v>16.8</v>
      </c>
      <c r="M10320" t="s">
        <v>242</v>
      </c>
      <c r="N10320">
        <v>56.2</v>
      </c>
      <c r="O10320" t="s">
        <v>24</v>
      </c>
      <c r="P10320" cm="1">
        <f t="array" ref="P10320">IF(Q10320&gt;0,INDEX(Q10320:Q32044,MATCH(TRUE,INDEX(Q10320:Q32044="",,),0)-1),"")</f>
        <v>9</v>
      </c>
      <c r="Q10320">
        <f t="shared" si="193"/>
        <v>1</v>
      </c>
      <c r="R10320">
        <f t="shared" si="192"/>
        <v>0</v>
      </c>
    </row>
    <row r="10321" spans="1:18" x14ac:dyDescent="0.3">
      <c r="A10321" t="s">
        <v>750</v>
      </c>
      <c r="B10321" s="1">
        <v>38516</v>
      </c>
      <c r="C10321" t="s">
        <v>16</v>
      </c>
      <c r="D10321" t="s">
        <v>761</v>
      </c>
      <c r="E10321" t="s">
        <v>762</v>
      </c>
      <c r="G10321" s="6" t="s">
        <v>29</v>
      </c>
      <c r="H10321" t="s">
        <v>196</v>
      </c>
      <c r="I10321" t="s">
        <v>21</v>
      </c>
      <c r="J10321" t="s">
        <v>22</v>
      </c>
      <c r="K10321">
        <v>0.3</v>
      </c>
      <c r="L10321">
        <v>174</v>
      </c>
      <c r="M10321" t="s">
        <v>242</v>
      </c>
      <c r="N10321">
        <v>174</v>
      </c>
      <c r="O10321" t="s">
        <v>24</v>
      </c>
      <c r="P10321" cm="1">
        <f t="array" ref="P10321">IF(Q10321&gt;0,INDEX(Q10321:Q32045,MATCH(TRUE,INDEX(Q10321:Q32045="",,),0)-1),"")</f>
        <v>9</v>
      </c>
      <c r="Q10321">
        <f t="shared" si="193"/>
        <v>1</v>
      </c>
      <c r="R10321">
        <f t="shared" si="192"/>
        <v>0</v>
      </c>
    </row>
    <row r="10322" spans="1:18" x14ac:dyDescent="0.3">
      <c r="A10322" t="s">
        <v>750</v>
      </c>
      <c r="B10322" s="1">
        <v>38516</v>
      </c>
      <c r="C10322" t="s">
        <v>16</v>
      </c>
      <c r="D10322" t="s">
        <v>761</v>
      </c>
      <c r="E10322" t="s">
        <v>762</v>
      </c>
      <c r="G10322" s="6" t="s">
        <v>29</v>
      </c>
      <c r="H10322" t="s">
        <v>99</v>
      </c>
      <c r="I10322" t="s">
        <v>21</v>
      </c>
      <c r="J10322" t="s">
        <v>22</v>
      </c>
      <c r="K10322">
        <v>0.1</v>
      </c>
      <c r="L10322">
        <v>236</v>
      </c>
      <c r="M10322" t="s">
        <v>242</v>
      </c>
      <c r="N10322">
        <v>236</v>
      </c>
      <c r="O10322" t="s">
        <v>24</v>
      </c>
      <c r="P10322" cm="1">
        <f t="array" ref="P10322">IF(Q10322&gt;0,INDEX(Q10322:Q32046,MATCH(TRUE,INDEX(Q10322:Q32046="",,),0)-1),"")</f>
        <v>9</v>
      </c>
      <c r="Q10322">
        <f t="shared" si="193"/>
        <v>1</v>
      </c>
      <c r="R10322">
        <f t="shared" si="192"/>
        <v>0</v>
      </c>
    </row>
    <row r="10323" spans="1:18" x14ac:dyDescent="0.3">
      <c r="A10323" t="s">
        <v>750</v>
      </c>
      <c r="B10323" s="1">
        <v>38516</v>
      </c>
      <c r="C10323" t="s">
        <v>16</v>
      </c>
      <c r="D10323" t="s">
        <v>761</v>
      </c>
      <c r="E10323" t="s">
        <v>762</v>
      </c>
      <c r="G10323" s="6" t="s">
        <v>29</v>
      </c>
      <c r="H10323" t="s">
        <v>154</v>
      </c>
      <c r="I10323" t="s">
        <v>21</v>
      </c>
      <c r="J10323" t="s">
        <v>22</v>
      </c>
      <c r="K10323">
        <v>0.1</v>
      </c>
      <c r="L10323">
        <v>212</v>
      </c>
      <c r="M10323" t="s">
        <v>242</v>
      </c>
      <c r="N10323">
        <v>212</v>
      </c>
      <c r="O10323" t="s">
        <v>24</v>
      </c>
      <c r="P10323" cm="1">
        <f t="array" ref="P10323">IF(Q10323&gt;0,INDEX(Q10323:Q32047,MATCH(TRUE,INDEX(Q10323:Q32047="",,),0)-1),"")</f>
        <v>9</v>
      </c>
      <c r="Q10323">
        <f t="shared" si="193"/>
        <v>1</v>
      </c>
      <c r="R10323">
        <f t="shared" si="192"/>
        <v>0</v>
      </c>
    </row>
    <row r="10324" spans="1:18" x14ac:dyDescent="0.3">
      <c r="A10324" t="s">
        <v>750</v>
      </c>
      <c r="B10324" s="1">
        <v>38516</v>
      </c>
      <c r="C10324" t="s">
        <v>16</v>
      </c>
      <c r="D10324" t="s">
        <v>761</v>
      </c>
      <c r="E10324" t="s">
        <v>762</v>
      </c>
      <c r="G10324" s="6" t="s">
        <v>29</v>
      </c>
      <c r="H10324" t="s">
        <v>148</v>
      </c>
      <c r="I10324" t="s">
        <v>26</v>
      </c>
      <c r="J10324" t="s">
        <v>27</v>
      </c>
      <c r="K10324">
        <v>5.5</v>
      </c>
      <c r="L10324">
        <v>24.6</v>
      </c>
      <c r="M10324" t="s">
        <v>242</v>
      </c>
      <c r="N10324">
        <v>24.6</v>
      </c>
      <c r="O10324" t="s">
        <v>24</v>
      </c>
      <c r="P10324" cm="1">
        <f t="array" ref="P10324">IF(Q10324&gt;0,INDEX(Q10324:Q32048,MATCH(TRUE,INDEX(Q10324:Q32048="",,),0)-1),"")</f>
        <v>9</v>
      </c>
      <c r="Q10324">
        <f t="shared" si="193"/>
        <v>1</v>
      </c>
      <c r="R10324">
        <f t="shared" si="192"/>
        <v>0</v>
      </c>
    </row>
    <row r="10325" spans="1:18" x14ac:dyDescent="0.3">
      <c r="A10325" t="s">
        <v>750</v>
      </c>
      <c r="B10325" s="1">
        <v>38516</v>
      </c>
      <c r="C10325" t="s">
        <v>16</v>
      </c>
      <c r="D10325" t="s">
        <v>761</v>
      </c>
      <c r="E10325" t="s">
        <v>762</v>
      </c>
      <c r="G10325" t="s">
        <v>19</v>
      </c>
      <c r="H10325" t="s">
        <v>194</v>
      </c>
      <c r="I10325" t="s">
        <v>21</v>
      </c>
      <c r="J10325" t="s">
        <v>22</v>
      </c>
      <c r="K10325">
        <v>12.8</v>
      </c>
      <c r="L10325">
        <v>336</v>
      </c>
      <c r="M10325" t="s">
        <v>319</v>
      </c>
      <c r="N10325">
        <v>500</v>
      </c>
      <c r="P10325" cm="1">
        <f t="array" ref="P10325">IF(Q10325&gt;0,INDEX(Q10325:Q32049,MATCH(TRUE,INDEX(Q10325:Q32049="",,),0)-1),"")</f>
        <v>9</v>
      </c>
      <c r="Q10325">
        <f t="shared" si="193"/>
        <v>2</v>
      </c>
      <c r="R10325">
        <f t="shared" si="192"/>
        <v>0</v>
      </c>
    </row>
    <row r="10326" spans="1:18" x14ac:dyDescent="0.3">
      <c r="A10326" t="s">
        <v>750</v>
      </c>
      <c r="B10326" s="1">
        <v>38516</v>
      </c>
      <c r="C10326" t="s">
        <v>16</v>
      </c>
      <c r="D10326" t="s">
        <v>761</v>
      </c>
      <c r="E10326" t="s">
        <v>762</v>
      </c>
      <c r="G10326" t="s">
        <v>19</v>
      </c>
      <c r="H10326" t="s">
        <v>30</v>
      </c>
      <c r="I10326" t="s">
        <v>21</v>
      </c>
      <c r="J10326" t="s">
        <v>22</v>
      </c>
      <c r="K10326">
        <v>5.6</v>
      </c>
      <c r="L10326">
        <v>124</v>
      </c>
      <c r="M10326" t="s">
        <v>319</v>
      </c>
      <c r="N10326">
        <v>150</v>
      </c>
      <c r="P10326" cm="1">
        <f t="array" ref="P10326">IF(Q10326&gt;0,INDEX(Q10326:Q32050,MATCH(TRUE,INDEX(Q10326:Q32050="",,),0)-1),"")</f>
        <v>9</v>
      </c>
      <c r="Q10326">
        <f t="shared" si="193"/>
        <v>2</v>
      </c>
      <c r="R10326">
        <f t="shared" si="192"/>
        <v>0</v>
      </c>
    </row>
    <row r="10327" spans="1:18" x14ac:dyDescent="0.3">
      <c r="A10327" t="s">
        <v>750</v>
      </c>
      <c r="B10327" s="1">
        <v>38516</v>
      </c>
      <c r="C10327" t="s">
        <v>16</v>
      </c>
      <c r="D10327" t="s">
        <v>761</v>
      </c>
      <c r="E10327" t="s">
        <v>762</v>
      </c>
      <c r="G10327" t="s">
        <v>19</v>
      </c>
      <c r="H10327" t="s">
        <v>64</v>
      </c>
      <c r="I10327" t="s">
        <v>26</v>
      </c>
      <c r="J10327" t="s">
        <v>27</v>
      </c>
      <c r="K10327">
        <v>457.7</v>
      </c>
      <c r="L10327">
        <v>16.8</v>
      </c>
      <c r="M10327" t="s">
        <v>319</v>
      </c>
      <c r="N10327">
        <v>41</v>
      </c>
      <c r="P10327" cm="1">
        <f t="array" ref="P10327">IF(Q10327&gt;0,INDEX(Q10327:Q32051,MATCH(TRUE,INDEX(Q10327:Q32051="",,),0)-1),"")</f>
        <v>9</v>
      </c>
      <c r="Q10327">
        <f t="shared" si="193"/>
        <v>2</v>
      </c>
      <c r="R10327">
        <f t="shared" si="192"/>
        <v>0</v>
      </c>
    </row>
    <row r="10328" spans="1:18" x14ac:dyDescent="0.3">
      <c r="A10328" t="s">
        <v>750</v>
      </c>
      <c r="B10328" s="1">
        <v>38516</v>
      </c>
      <c r="C10328" t="s">
        <v>16</v>
      </c>
      <c r="D10328" t="s">
        <v>761</v>
      </c>
      <c r="E10328" t="s">
        <v>762</v>
      </c>
      <c r="G10328" s="6" t="s">
        <v>29</v>
      </c>
      <c r="H10328" t="s">
        <v>196</v>
      </c>
      <c r="I10328" t="s">
        <v>21</v>
      </c>
      <c r="J10328" t="s">
        <v>22</v>
      </c>
      <c r="K10328">
        <v>0.3</v>
      </c>
      <c r="L10328">
        <v>174</v>
      </c>
      <c r="M10328" t="s">
        <v>319</v>
      </c>
      <c r="N10328">
        <v>174</v>
      </c>
      <c r="P10328" cm="1">
        <f t="array" ref="P10328">IF(Q10328&gt;0,INDEX(Q10328:Q32052,MATCH(TRUE,INDEX(Q10328:Q32052="",,),0)-1),"")</f>
        <v>9</v>
      </c>
      <c r="Q10328">
        <f t="shared" si="193"/>
        <v>2</v>
      </c>
      <c r="R10328">
        <f t="shared" si="192"/>
        <v>0</v>
      </c>
    </row>
    <row r="10329" spans="1:18" x14ac:dyDescent="0.3">
      <c r="A10329" t="s">
        <v>750</v>
      </c>
      <c r="B10329" s="1">
        <v>38516</v>
      </c>
      <c r="C10329" t="s">
        <v>16</v>
      </c>
      <c r="D10329" t="s">
        <v>761</v>
      </c>
      <c r="E10329" t="s">
        <v>762</v>
      </c>
      <c r="G10329" s="6" t="s">
        <v>29</v>
      </c>
      <c r="H10329" t="s">
        <v>99</v>
      </c>
      <c r="I10329" t="s">
        <v>21</v>
      </c>
      <c r="J10329" t="s">
        <v>22</v>
      </c>
      <c r="K10329">
        <v>0.1</v>
      </c>
      <c r="L10329">
        <v>236</v>
      </c>
      <c r="M10329" t="s">
        <v>319</v>
      </c>
      <c r="N10329">
        <v>236</v>
      </c>
      <c r="P10329" cm="1">
        <f t="array" ref="P10329">IF(Q10329&gt;0,INDEX(Q10329:Q32053,MATCH(TRUE,INDEX(Q10329:Q32053="",,),0)-1),"")</f>
        <v>9</v>
      </c>
      <c r="Q10329">
        <f t="shared" si="193"/>
        <v>2</v>
      </c>
      <c r="R10329">
        <f t="shared" si="192"/>
        <v>0</v>
      </c>
    </row>
    <row r="10330" spans="1:18" x14ac:dyDescent="0.3">
      <c r="A10330" t="s">
        <v>750</v>
      </c>
      <c r="B10330" s="1">
        <v>38516</v>
      </c>
      <c r="C10330" t="s">
        <v>16</v>
      </c>
      <c r="D10330" t="s">
        <v>761</v>
      </c>
      <c r="E10330" t="s">
        <v>762</v>
      </c>
      <c r="G10330" s="6" t="s">
        <v>29</v>
      </c>
      <c r="H10330" t="s">
        <v>154</v>
      </c>
      <c r="I10330" t="s">
        <v>21</v>
      </c>
      <c r="J10330" t="s">
        <v>22</v>
      </c>
      <c r="K10330">
        <v>0.1</v>
      </c>
      <c r="L10330">
        <v>212</v>
      </c>
      <c r="M10330" t="s">
        <v>319</v>
      </c>
      <c r="N10330">
        <v>212</v>
      </c>
      <c r="P10330" cm="1">
        <f t="array" ref="P10330">IF(Q10330&gt;0,INDEX(Q10330:Q32054,MATCH(TRUE,INDEX(Q10330:Q32054="",,),0)-1),"")</f>
        <v>9</v>
      </c>
      <c r="Q10330">
        <f t="shared" si="193"/>
        <v>2</v>
      </c>
      <c r="R10330">
        <f t="shared" si="192"/>
        <v>0</v>
      </c>
    </row>
    <row r="10331" spans="1:18" x14ac:dyDescent="0.3">
      <c r="A10331" t="s">
        <v>750</v>
      </c>
      <c r="B10331" s="1">
        <v>38516</v>
      </c>
      <c r="C10331" t="s">
        <v>16</v>
      </c>
      <c r="D10331" t="s">
        <v>761</v>
      </c>
      <c r="E10331" t="s">
        <v>762</v>
      </c>
      <c r="G10331" s="6" t="s">
        <v>29</v>
      </c>
      <c r="H10331" t="s">
        <v>148</v>
      </c>
      <c r="I10331" t="s">
        <v>26</v>
      </c>
      <c r="J10331" t="s">
        <v>27</v>
      </c>
      <c r="K10331">
        <v>5.5</v>
      </c>
      <c r="L10331">
        <v>24.6</v>
      </c>
      <c r="M10331" t="s">
        <v>319</v>
      </c>
      <c r="N10331">
        <v>24.6</v>
      </c>
      <c r="P10331" cm="1">
        <f t="array" ref="P10331">IF(Q10331&gt;0,INDEX(Q10331:Q32055,MATCH(TRUE,INDEX(Q10331:Q32055="",,),0)-1),"")</f>
        <v>9</v>
      </c>
      <c r="Q10331">
        <f t="shared" si="193"/>
        <v>2</v>
      </c>
      <c r="R10331">
        <f t="shared" si="192"/>
        <v>0</v>
      </c>
    </row>
    <row r="10332" spans="1:18" x14ac:dyDescent="0.3">
      <c r="A10332" t="s">
        <v>750</v>
      </c>
      <c r="B10332" s="1">
        <v>38516</v>
      </c>
      <c r="C10332" t="s">
        <v>16</v>
      </c>
      <c r="D10332" t="s">
        <v>761</v>
      </c>
      <c r="E10332" t="s">
        <v>762</v>
      </c>
      <c r="G10332" t="s">
        <v>19</v>
      </c>
      <c r="H10332" t="s">
        <v>194</v>
      </c>
      <c r="I10332" t="s">
        <v>21</v>
      </c>
      <c r="J10332" t="s">
        <v>22</v>
      </c>
      <c r="K10332">
        <v>12.8</v>
      </c>
      <c r="L10332">
        <v>336</v>
      </c>
      <c r="M10332" t="s">
        <v>753</v>
      </c>
      <c r="N10332">
        <v>705</v>
      </c>
      <c r="P10332" cm="1">
        <f t="array" ref="P10332">IF(Q10332&gt;0,INDEX(Q10332:Q32056,MATCH(TRUE,INDEX(Q10332:Q32056="",,),0)-1),"")</f>
        <v>9</v>
      </c>
      <c r="Q10332">
        <f t="shared" si="193"/>
        <v>3</v>
      </c>
      <c r="R10332">
        <f t="shared" si="192"/>
        <v>0</v>
      </c>
    </row>
    <row r="10333" spans="1:18" x14ac:dyDescent="0.3">
      <c r="A10333" t="s">
        <v>750</v>
      </c>
      <c r="B10333" s="1">
        <v>38516</v>
      </c>
      <c r="C10333" t="s">
        <v>16</v>
      </c>
      <c r="D10333" t="s">
        <v>761</v>
      </c>
      <c r="E10333" t="s">
        <v>762</v>
      </c>
      <c r="G10333" t="s">
        <v>19</v>
      </c>
      <c r="H10333" t="s">
        <v>30</v>
      </c>
      <c r="I10333" t="s">
        <v>21</v>
      </c>
      <c r="J10333" t="s">
        <v>22</v>
      </c>
      <c r="K10333">
        <v>5.6</v>
      </c>
      <c r="L10333">
        <v>124</v>
      </c>
      <c r="M10333" t="s">
        <v>753</v>
      </c>
      <c r="N10333">
        <v>225</v>
      </c>
      <c r="P10333" cm="1">
        <f t="array" ref="P10333">IF(Q10333&gt;0,INDEX(Q10333:Q32057,MATCH(TRUE,INDEX(Q10333:Q32057="",,),0)-1),"")</f>
        <v>9</v>
      </c>
      <c r="Q10333">
        <f t="shared" si="193"/>
        <v>3</v>
      </c>
      <c r="R10333">
        <f t="shared" si="192"/>
        <v>0</v>
      </c>
    </row>
    <row r="10334" spans="1:18" x14ac:dyDescent="0.3">
      <c r="A10334" t="s">
        <v>750</v>
      </c>
      <c r="B10334" s="1">
        <v>38516</v>
      </c>
      <c r="C10334" t="s">
        <v>16</v>
      </c>
      <c r="D10334" t="s">
        <v>761</v>
      </c>
      <c r="E10334" t="s">
        <v>762</v>
      </c>
      <c r="G10334" t="s">
        <v>19</v>
      </c>
      <c r="H10334" t="s">
        <v>64</v>
      </c>
      <c r="I10334" t="s">
        <v>26</v>
      </c>
      <c r="J10334" t="s">
        <v>27</v>
      </c>
      <c r="K10334">
        <v>457.7</v>
      </c>
      <c r="L10334">
        <v>16.8</v>
      </c>
      <c r="M10334" t="s">
        <v>753</v>
      </c>
      <c r="N10334">
        <v>33</v>
      </c>
      <c r="P10334" cm="1">
        <f t="array" ref="P10334">IF(Q10334&gt;0,INDEX(Q10334:Q32058,MATCH(TRUE,INDEX(Q10334:Q32058="",,),0)-1),"")</f>
        <v>9</v>
      </c>
      <c r="Q10334">
        <f t="shared" si="193"/>
        <v>3</v>
      </c>
      <c r="R10334">
        <f t="shared" si="192"/>
        <v>0</v>
      </c>
    </row>
    <row r="10335" spans="1:18" x14ac:dyDescent="0.3">
      <c r="A10335" t="s">
        <v>750</v>
      </c>
      <c r="B10335" s="1">
        <v>38516</v>
      </c>
      <c r="C10335" t="s">
        <v>16</v>
      </c>
      <c r="D10335" t="s">
        <v>761</v>
      </c>
      <c r="E10335" t="s">
        <v>762</v>
      </c>
      <c r="G10335" s="6" t="s">
        <v>29</v>
      </c>
      <c r="H10335" t="s">
        <v>196</v>
      </c>
      <c r="I10335" t="s">
        <v>21</v>
      </c>
      <c r="J10335" t="s">
        <v>22</v>
      </c>
      <c r="K10335">
        <v>0.3</v>
      </c>
      <c r="L10335">
        <v>174</v>
      </c>
      <c r="M10335" t="s">
        <v>753</v>
      </c>
      <c r="N10335">
        <v>174</v>
      </c>
      <c r="P10335" cm="1">
        <f t="array" ref="P10335">IF(Q10335&gt;0,INDEX(Q10335:Q32059,MATCH(TRUE,INDEX(Q10335:Q32059="",,),0)-1),"")</f>
        <v>9</v>
      </c>
      <c r="Q10335">
        <f t="shared" si="193"/>
        <v>3</v>
      </c>
      <c r="R10335">
        <f t="shared" si="192"/>
        <v>0</v>
      </c>
    </row>
    <row r="10336" spans="1:18" x14ac:dyDescent="0.3">
      <c r="A10336" t="s">
        <v>750</v>
      </c>
      <c r="B10336" s="1">
        <v>38516</v>
      </c>
      <c r="C10336" t="s">
        <v>16</v>
      </c>
      <c r="D10336" t="s">
        <v>761</v>
      </c>
      <c r="E10336" t="s">
        <v>762</v>
      </c>
      <c r="G10336" s="6" t="s">
        <v>29</v>
      </c>
      <c r="H10336" t="s">
        <v>99</v>
      </c>
      <c r="I10336" t="s">
        <v>21</v>
      </c>
      <c r="J10336" t="s">
        <v>22</v>
      </c>
      <c r="K10336">
        <v>0.1</v>
      </c>
      <c r="L10336">
        <v>236</v>
      </c>
      <c r="M10336" t="s">
        <v>753</v>
      </c>
      <c r="N10336">
        <v>236</v>
      </c>
      <c r="P10336" cm="1">
        <f t="array" ref="P10336">IF(Q10336&gt;0,INDEX(Q10336:Q32060,MATCH(TRUE,INDEX(Q10336:Q32060="",,),0)-1),"")</f>
        <v>9</v>
      </c>
      <c r="Q10336">
        <f t="shared" si="193"/>
        <v>3</v>
      </c>
      <c r="R10336">
        <f t="shared" si="192"/>
        <v>0</v>
      </c>
    </row>
    <row r="10337" spans="1:18" x14ac:dyDescent="0.3">
      <c r="A10337" t="s">
        <v>750</v>
      </c>
      <c r="B10337" s="1">
        <v>38516</v>
      </c>
      <c r="C10337" t="s">
        <v>16</v>
      </c>
      <c r="D10337" t="s">
        <v>761</v>
      </c>
      <c r="E10337" t="s">
        <v>762</v>
      </c>
      <c r="G10337" s="6" t="s">
        <v>29</v>
      </c>
      <c r="H10337" t="s">
        <v>154</v>
      </c>
      <c r="I10337" t="s">
        <v>21</v>
      </c>
      <c r="J10337" t="s">
        <v>22</v>
      </c>
      <c r="K10337">
        <v>0.1</v>
      </c>
      <c r="L10337">
        <v>212</v>
      </c>
      <c r="M10337" t="s">
        <v>753</v>
      </c>
      <c r="N10337">
        <v>212</v>
      </c>
      <c r="P10337" cm="1">
        <f t="array" ref="P10337">IF(Q10337&gt;0,INDEX(Q10337:Q32061,MATCH(TRUE,INDEX(Q10337:Q32061="",,),0)-1),"")</f>
        <v>9</v>
      </c>
      <c r="Q10337">
        <f t="shared" si="193"/>
        <v>3</v>
      </c>
      <c r="R10337">
        <f t="shared" si="192"/>
        <v>0</v>
      </c>
    </row>
    <row r="10338" spans="1:18" x14ac:dyDescent="0.3">
      <c r="A10338" t="s">
        <v>750</v>
      </c>
      <c r="B10338" s="1">
        <v>38516</v>
      </c>
      <c r="C10338" t="s">
        <v>16</v>
      </c>
      <c r="D10338" t="s">
        <v>761</v>
      </c>
      <c r="E10338" t="s">
        <v>762</v>
      </c>
      <c r="G10338" s="6" t="s">
        <v>29</v>
      </c>
      <c r="H10338" t="s">
        <v>148</v>
      </c>
      <c r="I10338" t="s">
        <v>26</v>
      </c>
      <c r="J10338" t="s">
        <v>27</v>
      </c>
      <c r="K10338">
        <v>5.5</v>
      </c>
      <c r="L10338">
        <v>24.6</v>
      </c>
      <c r="M10338" t="s">
        <v>753</v>
      </c>
      <c r="N10338">
        <v>24.6</v>
      </c>
      <c r="P10338" cm="1">
        <f t="array" ref="P10338">IF(Q10338&gt;0,INDEX(Q10338:Q32062,MATCH(TRUE,INDEX(Q10338:Q32062="",,),0)-1),"")</f>
        <v>9</v>
      </c>
      <c r="Q10338">
        <f t="shared" si="193"/>
        <v>3</v>
      </c>
      <c r="R10338">
        <f t="shared" si="192"/>
        <v>0</v>
      </c>
    </row>
    <row r="10339" spans="1:18" x14ac:dyDescent="0.3">
      <c r="A10339" t="s">
        <v>750</v>
      </c>
      <c r="B10339" s="1">
        <v>38516</v>
      </c>
      <c r="C10339" t="s">
        <v>16</v>
      </c>
      <c r="D10339" t="s">
        <v>761</v>
      </c>
      <c r="E10339" t="s">
        <v>762</v>
      </c>
      <c r="G10339" t="s">
        <v>19</v>
      </c>
      <c r="H10339" t="s">
        <v>194</v>
      </c>
      <c r="I10339" t="s">
        <v>21</v>
      </c>
      <c r="J10339" t="s">
        <v>22</v>
      </c>
      <c r="K10339">
        <v>12.8</v>
      </c>
      <c r="L10339">
        <v>336</v>
      </c>
      <c r="M10339" t="s">
        <v>287</v>
      </c>
      <c r="N10339">
        <v>600</v>
      </c>
      <c r="P10339" cm="1">
        <f t="array" ref="P10339">IF(Q10339&gt;0,INDEX(Q10339:Q32063,MATCH(TRUE,INDEX(Q10339:Q32063="",,),0)-1),"")</f>
        <v>9</v>
      </c>
      <c r="Q10339">
        <f t="shared" si="193"/>
        <v>4</v>
      </c>
      <c r="R10339">
        <f t="shared" si="192"/>
        <v>0</v>
      </c>
    </row>
    <row r="10340" spans="1:18" x14ac:dyDescent="0.3">
      <c r="A10340" t="s">
        <v>750</v>
      </c>
      <c r="B10340" s="1">
        <v>38516</v>
      </c>
      <c r="C10340" t="s">
        <v>16</v>
      </c>
      <c r="D10340" t="s">
        <v>761</v>
      </c>
      <c r="E10340" t="s">
        <v>762</v>
      </c>
      <c r="G10340" t="s">
        <v>19</v>
      </c>
      <c r="H10340" t="s">
        <v>30</v>
      </c>
      <c r="I10340" t="s">
        <v>21</v>
      </c>
      <c r="J10340" t="s">
        <v>22</v>
      </c>
      <c r="K10340">
        <v>5.6</v>
      </c>
      <c r="L10340">
        <v>124</v>
      </c>
      <c r="M10340" t="s">
        <v>287</v>
      </c>
      <c r="N10340">
        <v>300</v>
      </c>
      <c r="P10340" cm="1">
        <f t="array" ref="P10340">IF(Q10340&gt;0,INDEX(Q10340:Q32064,MATCH(TRUE,INDEX(Q10340:Q32064="",,),0)-1),"")</f>
        <v>9</v>
      </c>
      <c r="Q10340">
        <f t="shared" si="193"/>
        <v>4</v>
      </c>
      <c r="R10340">
        <f t="shared" si="192"/>
        <v>0</v>
      </c>
    </row>
    <row r="10341" spans="1:18" x14ac:dyDescent="0.3">
      <c r="A10341" t="s">
        <v>750</v>
      </c>
      <c r="B10341" s="1">
        <v>38516</v>
      </c>
      <c r="C10341" t="s">
        <v>16</v>
      </c>
      <c r="D10341" t="s">
        <v>761</v>
      </c>
      <c r="E10341" t="s">
        <v>762</v>
      </c>
      <c r="G10341" t="s">
        <v>19</v>
      </c>
      <c r="H10341" t="s">
        <v>64</v>
      </c>
      <c r="I10341" t="s">
        <v>26</v>
      </c>
      <c r="J10341" t="s">
        <v>27</v>
      </c>
      <c r="K10341">
        <v>457.7</v>
      </c>
      <c r="L10341">
        <v>16.8</v>
      </c>
      <c r="M10341" t="s">
        <v>287</v>
      </c>
      <c r="N10341">
        <v>35</v>
      </c>
      <c r="P10341" cm="1">
        <f t="array" ref="P10341">IF(Q10341&gt;0,INDEX(Q10341:Q32065,MATCH(TRUE,INDEX(Q10341:Q32065="",,),0)-1),"")</f>
        <v>9</v>
      </c>
      <c r="Q10341">
        <f t="shared" si="193"/>
        <v>4</v>
      </c>
      <c r="R10341">
        <f t="shared" si="192"/>
        <v>0</v>
      </c>
    </row>
    <row r="10342" spans="1:18" x14ac:dyDescent="0.3">
      <c r="A10342" t="s">
        <v>750</v>
      </c>
      <c r="B10342" s="1">
        <v>38516</v>
      </c>
      <c r="C10342" t="s">
        <v>16</v>
      </c>
      <c r="D10342" t="s">
        <v>761</v>
      </c>
      <c r="E10342" t="s">
        <v>762</v>
      </c>
      <c r="G10342" s="6" t="s">
        <v>29</v>
      </c>
      <c r="H10342" t="s">
        <v>196</v>
      </c>
      <c r="I10342" t="s">
        <v>21</v>
      </c>
      <c r="J10342" t="s">
        <v>22</v>
      </c>
      <c r="K10342">
        <v>0.3</v>
      </c>
      <c r="L10342">
        <v>174</v>
      </c>
      <c r="M10342" t="s">
        <v>287</v>
      </c>
      <c r="N10342">
        <v>174</v>
      </c>
      <c r="P10342" cm="1">
        <f t="array" ref="P10342">IF(Q10342&gt;0,INDEX(Q10342:Q32066,MATCH(TRUE,INDEX(Q10342:Q32066="",,),0)-1),"")</f>
        <v>9</v>
      </c>
      <c r="Q10342">
        <f t="shared" si="193"/>
        <v>4</v>
      </c>
      <c r="R10342">
        <f t="shared" si="192"/>
        <v>0</v>
      </c>
    </row>
    <row r="10343" spans="1:18" x14ac:dyDescent="0.3">
      <c r="A10343" t="s">
        <v>750</v>
      </c>
      <c r="B10343" s="1">
        <v>38516</v>
      </c>
      <c r="C10343" t="s">
        <v>16</v>
      </c>
      <c r="D10343" t="s">
        <v>761</v>
      </c>
      <c r="E10343" t="s">
        <v>762</v>
      </c>
      <c r="G10343" s="6" t="s">
        <v>29</v>
      </c>
      <c r="H10343" t="s">
        <v>99</v>
      </c>
      <c r="I10343" t="s">
        <v>21</v>
      </c>
      <c r="J10343" t="s">
        <v>22</v>
      </c>
      <c r="K10343">
        <v>0.1</v>
      </c>
      <c r="L10343">
        <v>236</v>
      </c>
      <c r="M10343" t="s">
        <v>287</v>
      </c>
      <c r="N10343">
        <v>236</v>
      </c>
      <c r="P10343" cm="1">
        <f t="array" ref="P10343">IF(Q10343&gt;0,INDEX(Q10343:Q32067,MATCH(TRUE,INDEX(Q10343:Q32067="",,),0)-1),"")</f>
        <v>9</v>
      </c>
      <c r="Q10343">
        <f t="shared" si="193"/>
        <v>4</v>
      </c>
      <c r="R10343">
        <f t="shared" si="192"/>
        <v>0</v>
      </c>
    </row>
    <row r="10344" spans="1:18" x14ac:dyDescent="0.3">
      <c r="A10344" t="s">
        <v>750</v>
      </c>
      <c r="B10344" s="1">
        <v>38516</v>
      </c>
      <c r="C10344" t="s">
        <v>16</v>
      </c>
      <c r="D10344" t="s">
        <v>761</v>
      </c>
      <c r="E10344" t="s">
        <v>762</v>
      </c>
      <c r="G10344" s="6" t="s">
        <v>29</v>
      </c>
      <c r="H10344" t="s">
        <v>154</v>
      </c>
      <c r="I10344" t="s">
        <v>21</v>
      </c>
      <c r="J10344" t="s">
        <v>22</v>
      </c>
      <c r="K10344">
        <v>0.1</v>
      </c>
      <c r="L10344">
        <v>212</v>
      </c>
      <c r="M10344" t="s">
        <v>287</v>
      </c>
      <c r="N10344">
        <v>212</v>
      </c>
      <c r="P10344" cm="1">
        <f t="array" ref="P10344">IF(Q10344&gt;0,INDEX(Q10344:Q32068,MATCH(TRUE,INDEX(Q10344:Q32068="",,),0)-1),"")</f>
        <v>9</v>
      </c>
      <c r="Q10344">
        <f t="shared" si="193"/>
        <v>4</v>
      </c>
      <c r="R10344">
        <f t="shared" si="192"/>
        <v>0</v>
      </c>
    </row>
    <row r="10345" spans="1:18" x14ac:dyDescent="0.3">
      <c r="A10345" t="s">
        <v>750</v>
      </c>
      <c r="B10345" s="1">
        <v>38516</v>
      </c>
      <c r="C10345" t="s">
        <v>16</v>
      </c>
      <c r="D10345" t="s">
        <v>761</v>
      </c>
      <c r="E10345" t="s">
        <v>762</v>
      </c>
      <c r="G10345" s="6" t="s">
        <v>29</v>
      </c>
      <c r="H10345" t="s">
        <v>148</v>
      </c>
      <c r="I10345" t="s">
        <v>26</v>
      </c>
      <c r="J10345" t="s">
        <v>27</v>
      </c>
      <c r="K10345">
        <v>5.5</v>
      </c>
      <c r="L10345">
        <v>24.6</v>
      </c>
      <c r="M10345" t="s">
        <v>287</v>
      </c>
      <c r="N10345">
        <v>24.6</v>
      </c>
      <c r="P10345" cm="1">
        <f t="array" ref="P10345">IF(Q10345&gt;0,INDEX(Q10345:Q32069,MATCH(TRUE,INDEX(Q10345:Q32069="",,),0)-1),"")</f>
        <v>9</v>
      </c>
      <c r="Q10345">
        <f t="shared" si="193"/>
        <v>4</v>
      </c>
      <c r="R10345">
        <f t="shared" si="192"/>
        <v>0</v>
      </c>
    </row>
    <row r="10346" spans="1:18" x14ac:dyDescent="0.3">
      <c r="A10346" t="s">
        <v>750</v>
      </c>
      <c r="B10346" s="1">
        <v>38516</v>
      </c>
      <c r="C10346" t="s">
        <v>16</v>
      </c>
      <c r="D10346" t="s">
        <v>761</v>
      </c>
      <c r="E10346" t="s">
        <v>762</v>
      </c>
      <c r="G10346" t="s">
        <v>19</v>
      </c>
      <c r="H10346" t="s">
        <v>194</v>
      </c>
      <c r="I10346" t="s">
        <v>21</v>
      </c>
      <c r="J10346" t="s">
        <v>22</v>
      </c>
      <c r="K10346">
        <v>12.8</v>
      </c>
      <c r="L10346">
        <v>336</v>
      </c>
      <c r="M10346" t="s">
        <v>449</v>
      </c>
      <c r="N10346">
        <v>510</v>
      </c>
      <c r="P10346" cm="1">
        <f t="array" ref="P10346">IF(Q10346&gt;0,INDEX(Q10346:Q32070,MATCH(TRUE,INDEX(Q10346:Q32070="",,),0)-1),"")</f>
        <v>9</v>
      </c>
      <c r="Q10346">
        <f t="shared" si="193"/>
        <v>5</v>
      </c>
      <c r="R10346">
        <f t="shared" si="192"/>
        <v>0</v>
      </c>
    </row>
    <row r="10347" spans="1:18" x14ac:dyDescent="0.3">
      <c r="A10347" t="s">
        <v>750</v>
      </c>
      <c r="B10347" s="1">
        <v>38516</v>
      </c>
      <c r="C10347" t="s">
        <v>16</v>
      </c>
      <c r="D10347" t="s">
        <v>761</v>
      </c>
      <c r="E10347" t="s">
        <v>762</v>
      </c>
      <c r="G10347" t="s">
        <v>19</v>
      </c>
      <c r="H10347" t="s">
        <v>30</v>
      </c>
      <c r="I10347" t="s">
        <v>21</v>
      </c>
      <c r="J10347" t="s">
        <v>22</v>
      </c>
      <c r="K10347">
        <v>5.6</v>
      </c>
      <c r="L10347">
        <v>124</v>
      </c>
      <c r="M10347" t="s">
        <v>449</v>
      </c>
      <c r="N10347">
        <v>143</v>
      </c>
      <c r="P10347" cm="1">
        <f t="array" ref="P10347">IF(Q10347&gt;0,INDEX(Q10347:Q32071,MATCH(TRUE,INDEX(Q10347:Q32071="",,),0)-1),"")</f>
        <v>9</v>
      </c>
      <c r="Q10347">
        <f t="shared" si="193"/>
        <v>5</v>
      </c>
      <c r="R10347">
        <f t="shared" si="192"/>
        <v>0</v>
      </c>
    </row>
    <row r="10348" spans="1:18" x14ac:dyDescent="0.3">
      <c r="A10348" t="s">
        <v>750</v>
      </c>
      <c r="B10348" s="1">
        <v>38516</v>
      </c>
      <c r="C10348" t="s">
        <v>16</v>
      </c>
      <c r="D10348" t="s">
        <v>761</v>
      </c>
      <c r="E10348" t="s">
        <v>762</v>
      </c>
      <c r="G10348" t="s">
        <v>19</v>
      </c>
      <c r="H10348" t="s">
        <v>64</v>
      </c>
      <c r="I10348" t="s">
        <v>26</v>
      </c>
      <c r="J10348" t="s">
        <v>27</v>
      </c>
      <c r="K10348">
        <v>457.7</v>
      </c>
      <c r="L10348">
        <v>16.8</v>
      </c>
      <c r="M10348" t="s">
        <v>449</v>
      </c>
      <c r="N10348">
        <v>36.1</v>
      </c>
      <c r="P10348" cm="1">
        <f t="array" ref="P10348">IF(Q10348&gt;0,INDEX(Q10348:Q32072,MATCH(TRUE,INDEX(Q10348:Q32072="",,),0)-1),"")</f>
        <v>9</v>
      </c>
      <c r="Q10348">
        <f t="shared" si="193"/>
        <v>5</v>
      </c>
      <c r="R10348">
        <f t="shared" si="192"/>
        <v>0</v>
      </c>
    </row>
    <row r="10349" spans="1:18" x14ac:dyDescent="0.3">
      <c r="A10349" t="s">
        <v>750</v>
      </c>
      <c r="B10349" s="1">
        <v>38516</v>
      </c>
      <c r="C10349" t="s">
        <v>16</v>
      </c>
      <c r="D10349" t="s">
        <v>761</v>
      </c>
      <c r="E10349" t="s">
        <v>762</v>
      </c>
      <c r="G10349" s="6" t="s">
        <v>29</v>
      </c>
      <c r="H10349" t="s">
        <v>196</v>
      </c>
      <c r="I10349" t="s">
        <v>21</v>
      </c>
      <c r="J10349" t="s">
        <v>22</v>
      </c>
      <c r="K10349">
        <v>0.3</v>
      </c>
      <c r="L10349">
        <v>174</v>
      </c>
      <c r="M10349" t="s">
        <v>449</v>
      </c>
      <c r="N10349">
        <v>174</v>
      </c>
      <c r="P10349" cm="1">
        <f t="array" ref="P10349">IF(Q10349&gt;0,INDEX(Q10349:Q32073,MATCH(TRUE,INDEX(Q10349:Q32073="",,),0)-1),"")</f>
        <v>9</v>
      </c>
      <c r="Q10349">
        <f t="shared" si="193"/>
        <v>5</v>
      </c>
      <c r="R10349">
        <f t="shared" si="192"/>
        <v>0</v>
      </c>
    </row>
    <row r="10350" spans="1:18" x14ac:dyDescent="0.3">
      <c r="A10350" t="s">
        <v>750</v>
      </c>
      <c r="B10350" s="1">
        <v>38516</v>
      </c>
      <c r="C10350" t="s">
        <v>16</v>
      </c>
      <c r="D10350" t="s">
        <v>761</v>
      </c>
      <c r="E10350" t="s">
        <v>762</v>
      </c>
      <c r="G10350" s="6" t="s">
        <v>29</v>
      </c>
      <c r="H10350" t="s">
        <v>99</v>
      </c>
      <c r="I10350" t="s">
        <v>21</v>
      </c>
      <c r="J10350" t="s">
        <v>22</v>
      </c>
      <c r="K10350">
        <v>0.1</v>
      </c>
      <c r="L10350">
        <v>236</v>
      </c>
      <c r="M10350" t="s">
        <v>449</v>
      </c>
      <c r="N10350">
        <v>236</v>
      </c>
      <c r="P10350" cm="1">
        <f t="array" ref="P10350">IF(Q10350&gt;0,INDEX(Q10350:Q32074,MATCH(TRUE,INDEX(Q10350:Q32074="",,),0)-1),"")</f>
        <v>9</v>
      </c>
      <c r="Q10350">
        <f t="shared" si="193"/>
        <v>5</v>
      </c>
      <c r="R10350">
        <f t="shared" si="192"/>
        <v>0</v>
      </c>
    </row>
    <row r="10351" spans="1:18" x14ac:dyDescent="0.3">
      <c r="A10351" t="s">
        <v>750</v>
      </c>
      <c r="B10351" s="1">
        <v>38516</v>
      </c>
      <c r="C10351" t="s">
        <v>16</v>
      </c>
      <c r="D10351" t="s">
        <v>761</v>
      </c>
      <c r="E10351" t="s">
        <v>762</v>
      </c>
      <c r="G10351" s="6" t="s">
        <v>29</v>
      </c>
      <c r="H10351" t="s">
        <v>154</v>
      </c>
      <c r="I10351" t="s">
        <v>21</v>
      </c>
      <c r="J10351" t="s">
        <v>22</v>
      </c>
      <c r="K10351">
        <v>0.1</v>
      </c>
      <c r="L10351">
        <v>212</v>
      </c>
      <c r="M10351" t="s">
        <v>449</v>
      </c>
      <c r="N10351">
        <v>212</v>
      </c>
      <c r="P10351" cm="1">
        <f t="array" ref="P10351">IF(Q10351&gt;0,INDEX(Q10351:Q32075,MATCH(TRUE,INDEX(Q10351:Q32075="",,),0)-1),"")</f>
        <v>9</v>
      </c>
      <c r="Q10351">
        <f t="shared" si="193"/>
        <v>5</v>
      </c>
      <c r="R10351">
        <f t="shared" si="192"/>
        <v>0</v>
      </c>
    </row>
    <row r="10352" spans="1:18" x14ac:dyDescent="0.3">
      <c r="A10352" t="s">
        <v>750</v>
      </c>
      <c r="B10352" s="1">
        <v>38516</v>
      </c>
      <c r="C10352" t="s">
        <v>16</v>
      </c>
      <c r="D10352" t="s">
        <v>761</v>
      </c>
      <c r="E10352" t="s">
        <v>762</v>
      </c>
      <c r="G10352" s="6" t="s">
        <v>29</v>
      </c>
      <c r="H10352" t="s">
        <v>148</v>
      </c>
      <c r="I10352" t="s">
        <v>26</v>
      </c>
      <c r="J10352" t="s">
        <v>27</v>
      </c>
      <c r="K10352">
        <v>5.5</v>
      </c>
      <c r="L10352">
        <v>24.6</v>
      </c>
      <c r="M10352" t="s">
        <v>449</v>
      </c>
      <c r="N10352">
        <v>24.6</v>
      </c>
      <c r="P10352" cm="1">
        <f t="array" ref="P10352">IF(Q10352&gt;0,INDEX(Q10352:Q32076,MATCH(TRUE,INDEX(Q10352:Q32076="",,),0)-1),"")</f>
        <v>9</v>
      </c>
      <c r="Q10352">
        <f t="shared" si="193"/>
        <v>5</v>
      </c>
      <c r="R10352">
        <f t="shared" si="192"/>
        <v>0</v>
      </c>
    </row>
    <row r="10353" spans="1:18" x14ac:dyDescent="0.3">
      <c r="A10353" t="s">
        <v>750</v>
      </c>
      <c r="B10353" s="1">
        <v>38516</v>
      </c>
      <c r="C10353" t="s">
        <v>16</v>
      </c>
      <c r="D10353" t="s">
        <v>761</v>
      </c>
      <c r="E10353" t="s">
        <v>762</v>
      </c>
      <c r="G10353" t="s">
        <v>19</v>
      </c>
      <c r="H10353" t="s">
        <v>194</v>
      </c>
      <c r="I10353" t="s">
        <v>21</v>
      </c>
      <c r="J10353" t="s">
        <v>22</v>
      </c>
      <c r="K10353">
        <v>12.8</v>
      </c>
      <c r="L10353">
        <v>336</v>
      </c>
      <c r="M10353" t="s">
        <v>385</v>
      </c>
      <c r="N10353">
        <v>450</v>
      </c>
      <c r="P10353" cm="1">
        <f t="array" ref="P10353">IF(Q10353&gt;0,INDEX(Q10353:Q32077,MATCH(TRUE,INDEX(Q10353:Q32077="",,),0)-1),"")</f>
        <v>9</v>
      </c>
      <c r="Q10353">
        <f t="shared" si="193"/>
        <v>6</v>
      </c>
      <c r="R10353">
        <f t="shared" si="192"/>
        <v>0</v>
      </c>
    </row>
    <row r="10354" spans="1:18" x14ac:dyDescent="0.3">
      <c r="A10354" t="s">
        <v>750</v>
      </c>
      <c r="B10354" s="1">
        <v>38516</v>
      </c>
      <c r="C10354" t="s">
        <v>16</v>
      </c>
      <c r="D10354" t="s">
        <v>761</v>
      </c>
      <c r="E10354" t="s">
        <v>762</v>
      </c>
      <c r="G10354" t="s">
        <v>19</v>
      </c>
      <c r="H10354" t="s">
        <v>30</v>
      </c>
      <c r="I10354" t="s">
        <v>21</v>
      </c>
      <c r="J10354" t="s">
        <v>22</v>
      </c>
      <c r="K10354">
        <v>5.6</v>
      </c>
      <c r="L10354">
        <v>124</v>
      </c>
      <c r="M10354" t="s">
        <v>385</v>
      </c>
      <c r="N10354">
        <v>225</v>
      </c>
      <c r="P10354" cm="1">
        <f t="array" ref="P10354">IF(Q10354&gt;0,INDEX(Q10354:Q32078,MATCH(TRUE,INDEX(Q10354:Q32078="",,),0)-1),"")</f>
        <v>9</v>
      </c>
      <c r="Q10354">
        <f t="shared" si="193"/>
        <v>6</v>
      </c>
      <c r="R10354">
        <f t="shared" si="192"/>
        <v>0</v>
      </c>
    </row>
    <row r="10355" spans="1:18" x14ac:dyDescent="0.3">
      <c r="A10355" t="s">
        <v>750</v>
      </c>
      <c r="B10355" s="1">
        <v>38516</v>
      </c>
      <c r="C10355" t="s">
        <v>16</v>
      </c>
      <c r="D10355" t="s">
        <v>761</v>
      </c>
      <c r="E10355" t="s">
        <v>762</v>
      </c>
      <c r="G10355" t="s">
        <v>19</v>
      </c>
      <c r="H10355" t="s">
        <v>64</v>
      </c>
      <c r="I10355" t="s">
        <v>26</v>
      </c>
      <c r="J10355" t="s">
        <v>27</v>
      </c>
      <c r="K10355">
        <v>457.7</v>
      </c>
      <c r="L10355">
        <v>16.8</v>
      </c>
      <c r="M10355" t="s">
        <v>385</v>
      </c>
      <c r="N10355">
        <v>32.4</v>
      </c>
      <c r="P10355" cm="1">
        <f t="array" ref="P10355">IF(Q10355&gt;0,INDEX(Q10355:Q32079,MATCH(TRUE,INDEX(Q10355:Q32079="",,),0)-1),"")</f>
        <v>9</v>
      </c>
      <c r="Q10355">
        <f t="shared" si="193"/>
        <v>6</v>
      </c>
      <c r="R10355">
        <f t="shared" si="192"/>
        <v>0</v>
      </c>
    </row>
    <row r="10356" spans="1:18" x14ac:dyDescent="0.3">
      <c r="A10356" t="s">
        <v>750</v>
      </c>
      <c r="B10356" s="1">
        <v>38516</v>
      </c>
      <c r="C10356" t="s">
        <v>16</v>
      </c>
      <c r="D10356" t="s">
        <v>761</v>
      </c>
      <c r="E10356" t="s">
        <v>762</v>
      </c>
      <c r="G10356" s="6" t="s">
        <v>29</v>
      </c>
      <c r="H10356" t="s">
        <v>196</v>
      </c>
      <c r="I10356" t="s">
        <v>21</v>
      </c>
      <c r="J10356" t="s">
        <v>22</v>
      </c>
      <c r="K10356">
        <v>0.3</v>
      </c>
      <c r="L10356">
        <v>174</v>
      </c>
      <c r="M10356" t="s">
        <v>385</v>
      </c>
      <c r="N10356">
        <v>174</v>
      </c>
      <c r="P10356" cm="1">
        <f t="array" ref="P10356">IF(Q10356&gt;0,INDEX(Q10356:Q32080,MATCH(TRUE,INDEX(Q10356:Q32080="",,),0)-1),"")</f>
        <v>9</v>
      </c>
      <c r="Q10356">
        <f t="shared" si="193"/>
        <v>6</v>
      </c>
      <c r="R10356">
        <f t="shared" ref="R10356:R10419" si="194">IF(P10356="","",0)</f>
        <v>0</v>
      </c>
    </row>
    <row r="10357" spans="1:18" x14ac:dyDescent="0.3">
      <c r="A10357" t="s">
        <v>750</v>
      </c>
      <c r="B10357" s="1">
        <v>38516</v>
      </c>
      <c r="C10357" t="s">
        <v>16</v>
      </c>
      <c r="D10357" t="s">
        <v>761</v>
      </c>
      <c r="E10357" t="s">
        <v>762</v>
      </c>
      <c r="G10357" s="6" t="s">
        <v>29</v>
      </c>
      <c r="H10357" t="s">
        <v>99</v>
      </c>
      <c r="I10357" t="s">
        <v>21</v>
      </c>
      <c r="J10357" t="s">
        <v>22</v>
      </c>
      <c r="K10357">
        <v>0.1</v>
      </c>
      <c r="L10357">
        <v>236</v>
      </c>
      <c r="M10357" t="s">
        <v>385</v>
      </c>
      <c r="N10357">
        <v>236</v>
      </c>
      <c r="P10357" cm="1">
        <f t="array" ref="P10357">IF(Q10357&gt;0,INDEX(Q10357:Q32081,MATCH(TRUE,INDEX(Q10357:Q32081="",,),0)-1),"")</f>
        <v>9</v>
      </c>
      <c r="Q10357">
        <f t="shared" si="193"/>
        <v>6</v>
      </c>
      <c r="R10357">
        <f t="shared" si="194"/>
        <v>0</v>
      </c>
    </row>
    <row r="10358" spans="1:18" x14ac:dyDescent="0.3">
      <c r="A10358" t="s">
        <v>750</v>
      </c>
      <c r="B10358" s="1">
        <v>38516</v>
      </c>
      <c r="C10358" t="s">
        <v>16</v>
      </c>
      <c r="D10358" t="s">
        <v>761</v>
      </c>
      <c r="E10358" t="s">
        <v>762</v>
      </c>
      <c r="G10358" s="6" t="s">
        <v>29</v>
      </c>
      <c r="H10358" t="s">
        <v>154</v>
      </c>
      <c r="I10358" t="s">
        <v>21</v>
      </c>
      <c r="J10358" t="s">
        <v>22</v>
      </c>
      <c r="K10358">
        <v>0.1</v>
      </c>
      <c r="L10358">
        <v>212</v>
      </c>
      <c r="M10358" t="s">
        <v>385</v>
      </c>
      <c r="N10358">
        <v>212</v>
      </c>
      <c r="P10358" cm="1">
        <f t="array" ref="P10358">IF(Q10358&gt;0,INDEX(Q10358:Q32082,MATCH(TRUE,INDEX(Q10358:Q32082="",,),0)-1),"")</f>
        <v>9</v>
      </c>
      <c r="Q10358">
        <f t="shared" si="193"/>
        <v>6</v>
      </c>
      <c r="R10358">
        <f t="shared" si="194"/>
        <v>0</v>
      </c>
    </row>
    <row r="10359" spans="1:18" x14ac:dyDescent="0.3">
      <c r="A10359" t="s">
        <v>750</v>
      </c>
      <c r="B10359" s="1">
        <v>38516</v>
      </c>
      <c r="C10359" t="s">
        <v>16</v>
      </c>
      <c r="D10359" t="s">
        <v>761</v>
      </c>
      <c r="E10359" t="s">
        <v>762</v>
      </c>
      <c r="G10359" s="6" t="s">
        <v>29</v>
      </c>
      <c r="H10359" t="s">
        <v>148</v>
      </c>
      <c r="I10359" t="s">
        <v>26</v>
      </c>
      <c r="J10359" t="s">
        <v>27</v>
      </c>
      <c r="K10359">
        <v>5.5</v>
      </c>
      <c r="L10359">
        <v>24.6</v>
      </c>
      <c r="M10359" t="s">
        <v>385</v>
      </c>
      <c r="N10359">
        <v>24.6</v>
      </c>
      <c r="P10359" cm="1">
        <f t="array" ref="P10359">IF(Q10359&gt;0,INDEX(Q10359:Q32083,MATCH(TRUE,INDEX(Q10359:Q32083="",,),0)-1),"")</f>
        <v>9</v>
      </c>
      <c r="Q10359">
        <f t="shared" si="193"/>
        <v>6</v>
      </c>
      <c r="R10359">
        <f t="shared" si="194"/>
        <v>0</v>
      </c>
    </row>
    <row r="10360" spans="1:18" x14ac:dyDescent="0.3">
      <c r="A10360" t="s">
        <v>750</v>
      </c>
      <c r="B10360" s="1">
        <v>38516</v>
      </c>
      <c r="C10360" t="s">
        <v>16</v>
      </c>
      <c r="D10360" t="s">
        <v>761</v>
      </c>
      <c r="E10360" t="s">
        <v>762</v>
      </c>
      <c r="G10360" t="s">
        <v>19</v>
      </c>
      <c r="H10360" t="s">
        <v>194</v>
      </c>
      <c r="I10360" t="s">
        <v>21</v>
      </c>
      <c r="J10360" t="s">
        <v>22</v>
      </c>
      <c r="K10360">
        <v>12.8</v>
      </c>
      <c r="L10360">
        <v>336</v>
      </c>
      <c r="M10360" t="s">
        <v>758</v>
      </c>
      <c r="N10360">
        <v>475</v>
      </c>
      <c r="P10360" cm="1">
        <f t="array" ref="P10360">IF(Q10360&gt;0,INDEX(Q10360:Q32084,MATCH(TRUE,INDEX(Q10360:Q32084="",,),0)-1),"")</f>
        <v>9</v>
      </c>
      <c r="Q10360">
        <f t="shared" si="193"/>
        <v>7</v>
      </c>
      <c r="R10360">
        <f t="shared" si="194"/>
        <v>0</v>
      </c>
    </row>
    <row r="10361" spans="1:18" x14ac:dyDescent="0.3">
      <c r="A10361" t="s">
        <v>750</v>
      </c>
      <c r="B10361" s="1">
        <v>38516</v>
      </c>
      <c r="C10361" t="s">
        <v>16</v>
      </c>
      <c r="D10361" t="s">
        <v>761</v>
      </c>
      <c r="E10361" t="s">
        <v>762</v>
      </c>
      <c r="G10361" t="s">
        <v>19</v>
      </c>
      <c r="H10361" t="s">
        <v>30</v>
      </c>
      <c r="I10361" t="s">
        <v>21</v>
      </c>
      <c r="J10361" t="s">
        <v>22</v>
      </c>
      <c r="K10361">
        <v>5.6</v>
      </c>
      <c r="L10361">
        <v>124</v>
      </c>
      <c r="M10361" t="s">
        <v>758</v>
      </c>
      <c r="N10361">
        <v>200</v>
      </c>
      <c r="P10361" cm="1">
        <f t="array" ref="P10361">IF(Q10361&gt;0,INDEX(Q10361:Q32085,MATCH(TRUE,INDEX(Q10361:Q32085="",,),0)-1),"")</f>
        <v>9</v>
      </c>
      <c r="Q10361">
        <f t="shared" si="193"/>
        <v>7</v>
      </c>
      <c r="R10361">
        <f t="shared" si="194"/>
        <v>0</v>
      </c>
    </row>
    <row r="10362" spans="1:18" x14ac:dyDescent="0.3">
      <c r="A10362" t="s">
        <v>750</v>
      </c>
      <c r="B10362" s="1">
        <v>38516</v>
      </c>
      <c r="C10362" t="s">
        <v>16</v>
      </c>
      <c r="D10362" t="s">
        <v>761</v>
      </c>
      <c r="E10362" t="s">
        <v>762</v>
      </c>
      <c r="G10362" t="s">
        <v>19</v>
      </c>
      <c r="H10362" t="s">
        <v>64</v>
      </c>
      <c r="I10362" t="s">
        <v>26</v>
      </c>
      <c r="J10362" t="s">
        <v>27</v>
      </c>
      <c r="K10362">
        <v>457.7</v>
      </c>
      <c r="L10362">
        <v>16.8</v>
      </c>
      <c r="M10362" t="s">
        <v>758</v>
      </c>
      <c r="N10362">
        <v>30.9</v>
      </c>
      <c r="P10362" cm="1">
        <f t="array" ref="P10362">IF(Q10362&gt;0,INDEX(Q10362:Q32086,MATCH(TRUE,INDEX(Q10362:Q32086="",,),0)-1),"")</f>
        <v>9</v>
      </c>
      <c r="Q10362">
        <f t="shared" si="193"/>
        <v>7</v>
      </c>
      <c r="R10362">
        <f t="shared" si="194"/>
        <v>0</v>
      </c>
    </row>
    <row r="10363" spans="1:18" x14ac:dyDescent="0.3">
      <c r="A10363" t="s">
        <v>750</v>
      </c>
      <c r="B10363" s="1">
        <v>38516</v>
      </c>
      <c r="C10363" t="s">
        <v>16</v>
      </c>
      <c r="D10363" t="s">
        <v>761</v>
      </c>
      <c r="E10363" t="s">
        <v>762</v>
      </c>
      <c r="G10363" s="6" t="s">
        <v>29</v>
      </c>
      <c r="H10363" t="s">
        <v>196</v>
      </c>
      <c r="I10363" t="s">
        <v>21</v>
      </c>
      <c r="J10363" t="s">
        <v>22</v>
      </c>
      <c r="K10363">
        <v>0.3</v>
      </c>
      <c r="L10363">
        <v>174</v>
      </c>
      <c r="M10363" t="s">
        <v>758</v>
      </c>
      <c r="N10363">
        <v>174</v>
      </c>
      <c r="P10363" cm="1">
        <f t="array" ref="P10363">IF(Q10363&gt;0,INDEX(Q10363:Q32087,MATCH(TRUE,INDEX(Q10363:Q32087="",,),0)-1),"")</f>
        <v>9</v>
      </c>
      <c r="Q10363">
        <f t="shared" si="193"/>
        <v>7</v>
      </c>
      <c r="R10363">
        <f t="shared" si="194"/>
        <v>0</v>
      </c>
    </row>
    <row r="10364" spans="1:18" x14ac:dyDescent="0.3">
      <c r="A10364" t="s">
        <v>750</v>
      </c>
      <c r="B10364" s="1">
        <v>38516</v>
      </c>
      <c r="C10364" t="s">
        <v>16</v>
      </c>
      <c r="D10364" t="s">
        <v>761</v>
      </c>
      <c r="E10364" t="s">
        <v>762</v>
      </c>
      <c r="G10364" s="6" t="s">
        <v>29</v>
      </c>
      <c r="H10364" t="s">
        <v>99</v>
      </c>
      <c r="I10364" t="s">
        <v>21</v>
      </c>
      <c r="J10364" t="s">
        <v>22</v>
      </c>
      <c r="K10364">
        <v>0.1</v>
      </c>
      <c r="L10364">
        <v>236</v>
      </c>
      <c r="M10364" t="s">
        <v>758</v>
      </c>
      <c r="N10364">
        <v>236</v>
      </c>
      <c r="P10364" cm="1">
        <f t="array" ref="P10364">IF(Q10364&gt;0,INDEX(Q10364:Q32088,MATCH(TRUE,INDEX(Q10364:Q32088="",,),0)-1),"")</f>
        <v>9</v>
      </c>
      <c r="Q10364">
        <f t="shared" si="193"/>
        <v>7</v>
      </c>
      <c r="R10364">
        <f t="shared" si="194"/>
        <v>0</v>
      </c>
    </row>
    <row r="10365" spans="1:18" x14ac:dyDescent="0.3">
      <c r="A10365" t="s">
        <v>750</v>
      </c>
      <c r="B10365" s="1">
        <v>38516</v>
      </c>
      <c r="C10365" t="s">
        <v>16</v>
      </c>
      <c r="D10365" t="s">
        <v>761</v>
      </c>
      <c r="E10365" t="s">
        <v>762</v>
      </c>
      <c r="G10365" s="6" t="s">
        <v>29</v>
      </c>
      <c r="H10365" t="s">
        <v>154</v>
      </c>
      <c r="I10365" t="s">
        <v>21</v>
      </c>
      <c r="J10365" t="s">
        <v>22</v>
      </c>
      <c r="K10365">
        <v>0.1</v>
      </c>
      <c r="L10365">
        <v>212</v>
      </c>
      <c r="M10365" t="s">
        <v>758</v>
      </c>
      <c r="N10365">
        <v>212</v>
      </c>
      <c r="P10365" cm="1">
        <f t="array" ref="P10365">IF(Q10365&gt;0,INDEX(Q10365:Q32089,MATCH(TRUE,INDEX(Q10365:Q32089="",,),0)-1),"")</f>
        <v>9</v>
      </c>
      <c r="Q10365">
        <f t="shared" si="193"/>
        <v>7</v>
      </c>
      <c r="R10365">
        <f t="shared" si="194"/>
        <v>0</v>
      </c>
    </row>
    <row r="10366" spans="1:18" x14ac:dyDescent="0.3">
      <c r="A10366" t="s">
        <v>750</v>
      </c>
      <c r="B10366" s="1">
        <v>38516</v>
      </c>
      <c r="C10366" t="s">
        <v>16</v>
      </c>
      <c r="D10366" t="s">
        <v>761</v>
      </c>
      <c r="E10366" t="s">
        <v>762</v>
      </c>
      <c r="G10366" s="6" t="s">
        <v>29</v>
      </c>
      <c r="H10366" t="s">
        <v>148</v>
      </c>
      <c r="I10366" t="s">
        <v>26</v>
      </c>
      <c r="J10366" t="s">
        <v>27</v>
      </c>
      <c r="K10366">
        <v>5.5</v>
      </c>
      <c r="L10366">
        <v>24.6</v>
      </c>
      <c r="M10366" t="s">
        <v>758</v>
      </c>
      <c r="N10366">
        <v>24.6</v>
      </c>
      <c r="P10366" cm="1">
        <f t="array" ref="P10366">IF(Q10366&gt;0,INDEX(Q10366:Q32090,MATCH(TRUE,INDEX(Q10366:Q32090="",,),0)-1),"")</f>
        <v>9</v>
      </c>
      <c r="Q10366">
        <f t="shared" si="193"/>
        <v>7</v>
      </c>
      <c r="R10366">
        <f t="shared" si="194"/>
        <v>0</v>
      </c>
    </row>
    <row r="10367" spans="1:18" x14ac:dyDescent="0.3">
      <c r="A10367" t="s">
        <v>750</v>
      </c>
      <c r="B10367" s="1">
        <v>38516</v>
      </c>
      <c r="C10367" t="s">
        <v>16</v>
      </c>
      <c r="D10367" t="s">
        <v>761</v>
      </c>
      <c r="E10367" t="s">
        <v>762</v>
      </c>
      <c r="G10367" t="s">
        <v>19</v>
      </c>
      <c r="H10367" t="s">
        <v>194</v>
      </c>
      <c r="I10367" t="s">
        <v>21</v>
      </c>
      <c r="J10367" t="s">
        <v>22</v>
      </c>
      <c r="K10367">
        <v>12.8</v>
      </c>
      <c r="L10367">
        <v>336</v>
      </c>
      <c r="M10367" t="s">
        <v>326</v>
      </c>
      <c r="N10367">
        <v>525</v>
      </c>
      <c r="P10367" cm="1">
        <f t="array" ref="P10367">IF(Q10367&gt;0,INDEX(Q10367:Q32091,MATCH(TRUE,INDEX(Q10367:Q32091="",,),0)-1),"")</f>
        <v>9</v>
      </c>
      <c r="Q10367">
        <f t="shared" si="193"/>
        <v>8</v>
      </c>
      <c r="R10367">
        <f t="shared" si="194"/>
        <v>0</v>
      </c>
    </row>
    <row r="10368" spans="1:18" x14ac:dyDescent="0.3">
      <c r="A10368" t="s">
        <v>750</v>
      </c>
      <c r="B10368" s="1">
        <v>38516</v>
      </c>
      <c r="C10368" t="s">
        <v>16</v>
      </c>
      <c r="D10368" t="s">
        <v>761</v>
      </c>
      <c r="E10368" t="s">
        <v>762</v>
      </c>
      <c r="G10368" t="s">
        <v>19</v>
      </c>
      <c r="H10368" t="s">
        <v>30</v>
      </c>
      <c r="I10368" t="s">
        <v>21</v>
      </c>
      <c r="J10368" t="s">
        <v>22</v>
      </c>
      <c r="K10368">
        <v>5.6</v>
      </c>
      <c r="L10368">
        <v>124</v>
      </c>
      <c r="M10368" t="s">
        <v>326</v>
      </c>
      <c r="N10368">
        <v>150</v>
      </c>
      <c r="P10368" cm="1">
        <f t="array" ref="P10368">IF(Q10368&gt;0,INDEX(Q10368:Q32092,MATCH(TRUE,INDEX(Q10368:Q32092="",,),0)-1),"")</f>
        <v>9</v>
      </c>
      <c r="Q10368">
        <f t="shared" si="193"/>
        <v>8</v>
      </c>
      <c r="R10368">
        <f t="shared" si="194"/>
        <v>0</v>
      </c>
    </row>
    <row r="10369" spans="1:18" x14ac:dyDescent="0.3">
      <c r="A10369" t="s">
        <v>750</v>
      </c>
      <c r="B10369" s="1">
        <v>38516</v>
      </c>
      <c r="C10369" t="s">
        <v>16</v>
      </c>
      <c r="D10369" t="s">
        <v>761</v>
      </c>
      <c r="E10369" t="s">
        <v>762</v>
      </c>
      <c r="G10369" t="s">
        <v>19</v>
      </c>
      <c r="H10369" t="s">
        <v>64</v>
      </c>
      <c r="I10369" t="s">
        <v>26</v>
      </c>
      <c r="J10369" t="s">
        <v>27</v>
      </c>
      <c r="K10369">
        <v>457.7</v>
      </c>
      <c r="L10369">
        <v>16.8</v>
      </c>
      <c r="M10369" t="s">
        <v>326</v>
      </c>
      <c r="N10369">
        <v>23</v>
      </c>
      <c r="P10369" cm="1">
        <f t="array" ref="P10369">IF(Q10369&gt;0,INDEX(Q10369:Q32093,MATCH(TRUE,INDEX(Q10369:Q32093="",,),0)-1),"")</f>
        <v>9</v>
      </c>
      <c r="Q10369">
        <f t="shared" si="193"/>
        <v>8</v>
      </c>
      <c r="R10369">
        <f t="shared" si="194"/>
        <v>0</v>
      </c>
    </row>
    <row r="10370" spans="1:18" x14ac:dyDescent="0.3">
      <c r="A10370" t="s">
        <v>750</v>
      </c>
      <c r="B10370" s="1">
        <v>38516</v>
      </c>
      <c r="C10370" t="s">
        <v>16</v>
      </c>
      <c r="D10370" t="s">
        <v>761</v>
      </c>
      <c r="E10370" t="s">
        <v>762</v>
      </c>
      <c r="G10370" s="6" t="s">
        <v>29</v>
      </c>
      <c r="H10370" t="s">
        <v>196</v>
      </c>
      <c r="I10370" t="s">
        <v>21</v>
      </c>
      <c r="J10370" t="s">
        <v>22</v>
      </c>
      <c r="K10370">
        <v>0.3</v>
      </c>
      <c r="L10370">
        <v>174</v>
      </c>
      <c r="M10370" t="s">
        <v>326</v>
      </c>
      <c r="N10370">
        <v>174</v>
      </c>
      <c r="P10370" cm="1">
        <f t="array" ref="P10370">IF(Q10370&gt;0,INDEX(Q10370:Q32094,MATCH(TRUE,INDEX(Q10370:Q32094="",,),0)-1),"")</f>
        <v>9</v>
      </c>
      <c r="Q10370">
        <f t="shared" si="193"/>
        <v>8</v>
      </c>
      <c r="R10370">
        <f t="shared" si="194"/>
        <v>0</v>
      </c>
    </row>
    <row r="10371" spans="1:18" x14ac:dyDescent="0.3">
      <c r="A10371" t="s">
        <v>750</v>
      </c>
      <c r="B10371" s="1">
        <v>38516</v>
      </c>
      <c r="C10371" t="s">
        <v>16</v>
      </c>
      <c r="D10371" t="s">
        <v>761</v>
      </c>
      <c r="E10371" t="s">
        <v>762</v>
      </c>
      <c r="G10371" s="6" t="s">
        <v>29</v>
      </c>
      <c r="H10371" t="s">
        <v>99</v>
      </c>
      <c r="I10371" t="s">
        <v>21</v>
      </c>
      <c r="J10371" t="s">
        <v>22</v>
      </c>
      <c r="K10371">
        <v>0.1</v>
      </c>
      <c r="L10371">
        <v>236</v>
      </c>
      <c r="M10371" t="s">
        <v>326</v>
      </c>
      <c r="N10371">
        <v>236</v>
      </c>
      <c r="P10371" cm="1">
        <f t="array" ref="P10371">IF(Q10371&gt;0,INDEX(Q10371:Q32095,MATCH(TRUE,INDEX(Q10371:Q32095="",,),0)-1),"")</f>
        <v>9</v>
      </c>
      <c r="Q10371">
        <f t="shared" si="193"/>
        <v>8</v>
      </c>
      <c r="R10371">
        <f t="shared" si="194"/>
        <v>0</v>
      </c>
    </row>
    <row r="10372" spans="1:18" x14ac:dyDescent="0.3">
      <c r="A10372" t="s">
        <v>750</v>
      </c>
      <c r="B10372" s="1">
        <v>38516</v>
      </c>
      <c r="C10372" t="s">
        <v>16</v>
      </c>
      <c r="D10372" t="s">
        <v>761</v>
      </c>
      <c r="E10372" t="s">
        <v>762</v>
      </c>
      <c r="G10372" s="6" t="s">
        <v>29</v>
      </c>
      <c r="H10372" t="s">
        <v>154</v>
      </c>
      <c r="I10372" t="s">
        <v>21</v>
      </c>
      <c r="J10372" t="s">
        <v>22</v>
      </c>
      <c r="K10372">
        <v>0.1</v>
      </c>
      <c r="L10372">
        <v>212</v>
      </c>
      <c r="M10372" t="s">
        <v>326</v>
      </c>
      <c r="N10372">
        <v>212</v>
      </c>
      <c r="P10372" cm="1">
        <f t="array" ref="P10372">IF(Q10372&gt;0,INDEX(Q10372:Q32096,MATCH(TRUE,INDEX(Q10372:Q32096="",,),0)-1),"")</f>
        <v>9</v>
      </c>
      <c r="Q10372">
        <f t="shared" si="193"/>
        <v>8</v>
      </c>
      <c r="R10372">
        <f t="shared" si="194"/>
        <v>0</v>
      </c>
    </row>
    <row r="10373" spans="1:18" x14ac:dyDescent="0.3">
      <c r="A10373" t="s">
        <v>750</v>
      </c>
      <c r="B10373" s="1">
        <v>38516</v>
      </c>
      <c r="C10373" t="s">
        <v>16</v>
      </c>
      <c r="D10373" t="s">
        <v>761</v>
      </c>
      <c r="E10373" t="s">
        <v>762</v>
      </c>
      <c r="G10373" s="6" t="s">
        <v>29</v>
      </c>
      <c r="H10373" t="s">
        <v>148</v>
      </c>
      <c r="I10373" t="s">
        <v>26</v>
      </c>
      <c r="J10373" t="s">
        <v>27</v>
      </c>
      <c r="K10373">
        <v>5.5</v>
      </c>
      <c r="L10373">
        <v>24.6</v>
      </c>
      <c r="M10373" t="s">
        <v>326</v>
      </c>
      <c r="N10373">
        <v>24.6</v>
      </c>
      <c r="P10373" cm="1">
        <f t="array" ref="P10373">IF(Q10373&gt;0,INDEX(Q10373:Q32097,MATCH(TRUE,INDEX(Q10373:Q32097="",,),0)-1),"")</f>
        <v>9</v>
      </c>
      <c r="Q10373">
        <f t="shared" si="193"/>
        <v>8</v>
      </c>
      <c r="R10373">
        <f t="shared" si="194"/>
        <v>0</v>
      </c>
    </row>
    <row r="10374" spans="1:18" x14ac:dyDescent="0.3">
      <c r="A10374" t="s">
        <v>750</v>
      </c>
      <c r="B10374" s="1">
        <v>38516</v>
      </c>
      <c r="C10374" t="s">
        <v>16</v>
      </c>
      <c r="D10374" t="s">
        <v>761</v>
      </c>
      <c r="E10374" t="s">
        <v>762</v>
      </c>
      <c r="G10374" t="s">
        <v>19</v>
      </c>
      <c r="H10374" t="s">
        <v>194</v>
      </c>
      <c r="I10374" t="s">
        <v>21</v>
      </c>
      <c r="J10374" t="s">
        <v>22</v>
      </c>
      <c r="K10374">
        <v>12.8</v>
      </c>
      <c r="L10374">
        <v>336</v>
      </c>
      <c r="M10374" t="s">
        <v>763</v>
      </c>
      <c r="N10374">
        <v>340</v>
      </c>
      <c r="P10374" cm="1">
        <f t="array" ref="P10374">IF(Q10374&gt;0,INDEX(Q10374:Q32098,MATCH(TRUE,INDEX(Q10374:Q32098="",,),0)-1),"")</f>
        <v>9</v>
      </c>
      <c r="Q10374">
        <f t="shared" si="193"/>
        <v>9</v>
      </c>
      <c r="R10374">
        <f t="shared" si="194"/>
        <v>0</v>
      </c>
    </row>
    <row r="10375" spans="1:18" x14ac:dyDescent="0.3">
      <c r="A10375" t="s">
        <v>750</v>
      </c>
      <c r="B10375" s="1">
        <v>38516</v>
      </c>
      <c r="C10375" t="s">
        <v>16</v>
      </c>
      <c r="D10375" t="s">
        <v>761</v>
      </c>
      <c r="E10375" t="s">
        <v>762</v>
      </c>
      <c r="G10375" t="s">
        <v>19</v>
      </c>
      <c r="H10375" t="s">
        <v>30</v>
      </c>
      <c r="I10375" t="s">
        <v>21</v>
      </c>
      <c r="J10375" t="s">
        <v>22</v>
      </c>
      <c r="K10375">
        <v>5.6</v>
      </c>
      <c r="L10375">
        <v>124</v>
      </c>
      <c r="M10375" t="s">
        <v>763</v>
      </c>
      <c r="N10375">
        <v>140</v>
      </c>
      <c r="P10375" cm="1">
        <f t="array" ref="P10375">IF(Q10375&gt;0,INDEX(Q10375:Q32099,MATCH(TRUE,INDEX(Q10375:Q32099="",,),0)-1),"")</f>
        <v>9</v>
      </c>
      <c r="Q10375">
        <f t="shared" si="193"/>
        <v>9</v>
      </c>
      <c r="R10375">
        <f t="shared" si="194"/>
        <v>0</v>
      </c>
    </row>
    <row r="10376" spans="1:18" x14ac:dyDescent="0.3">
      <c r="A10376" t="s">
        <v>750</v>
      </c>
      <c r="B10376" s="1">
        <v>38516</v>
      </c>
      <c r="C10376" t="s">
        <v>16</v>
      </c>
      <c r="D10376" t="s">
        <v>761</v>
      </c>
      <c r="E10376" t="s">
        <v>762</v>
      </c>
      <c r="G10376" t="s">
        <v>19</v>
      </c>
      <c r="H10376" t="s">
        <v>64</v>
      </c>
      <c r="I10376" t="s">
        <v>26</v>
      </c>
      <c r="J10376" t="s">
        <v>27</v>
      </c>
      <c r="K10376">
        <v>457.7</v>
      </c>
      <c r="L10376">
        <v>16.8</v>
      </c>
      <c r="M10376" t="s">
        <v>763</v>
      </c>
      <c r="N10376">
        <v>18</v>
      </c>
      <c r="P10376" cm="1">
        <f t="array" ref="P10376">IF(Q10376&gt;0,INDEX(Q10376:Q32100,MATCH(TRUE,INDEX(Q10376:Q32100="",,),0)-1),"")</f>
        <v>9</v>
      </c>
      <c r="Q10376">
        <f t="shared" si="193"/>
        <v>9</v>
      </c>
      <c r="R10376">
        <f t="shared" si="194"/>
        <v>0</v>
      </c>
    </row>
    <row r="10377" spans="1:18" x14ac:dyDescent="0.3">
      <c r="A10377" t="s">
        <v>750</v>
      </c>
      <c r="B10377" s="1">
        <v>38516</v>
      </c>
      <c r="C10377" t="s">
        <v>16</v>
      </c>
      <c r="D10377" t="s">
        <v>761</v>
      </c>
      <c r="E10377" t="s">
        <v>762</v>
      </c>
      <c r="G10377" s="6" t="s">
        <v>29</v>
      </c>
      <c r="H10377" t="s">
        <v>196</v>
      </c>
      <c r="I10377" t="s">
        <v>21</v>
      </c>
      <c r="J10377" t="s">
        <v>22</v>
      </c>
      <c r="K10377">
        <v>0.3</v>
      </c>
      <c r="L10377">
        <v>174</v>
      </c>
      <c r="M10377" t="s">
        <v>763</v>
      </c>
      <c r="N10377">
        <v>174</v>
      </c>
      <c r="P10377" cm="1">
        <f t="array" ref="P10377">IF(Q10377&gt;0,INDEX(Q10377:Q32101,MATCH(TRUE,INDEX(Q10377:Q32101="",,),0)-1),"")</f>
        <v>9</v>
      </c>
      <c r="Q10377">
        <f t="shared" si="193"/>
        <v>9</v>
      </c>
      <c r="R10377">
        <f t="shared" si="194"/>
        <v>0</v>
      </c>
    </row>
    <row r="10378" spans="1:18" x14ac:dyDescent="0.3">
      <c r="A10378" t="s">
        <v>750</v>
      </c>
      <c r="B10378" s="1">
        <v>38516</v>
      </c>
      <c r="C10378" t="s">
        <v>16</v>
      </c>
      <c r="D10378" t="s">
        <v>761</v>
      </c>
      <c r="E10378" t="s">
        <v>762</v>
      </c>
      <c r="G10378" s="6" t="s">
        <v>29</v>
      </c>
      <c r="H10378" t="s">
        <v>99</v>
      </c>
      <c r="I10378" t="s">
        <v>21</v>
      </c>
      <c r="J10378" t="s">
        <v>22</v>
      </c>
      <c r="K10378">
        <v>0.1</v>
      </c>
      <c r="L10378">
        <v>236</v>
      </c>
      <c r="M10378" t="s">
        <v>763</v>
      </c>
      <c r="N10378">
        <v>236</v>
      </c>
      <c r="P10378" cm="1">
        <f t="array" ref="P10378">IF(Q10378&gt;0,INDEX(Q10378:Q32102,MATCH(TRUE,INDEX(Q10378:Q32102="",,),0)-1),"")</f>
        <v>9</v>
      </c>
      <c r="Q10378">
        <f t="shared" si="193"/>
        <v>9</v>
      </c>
      <c r="R10378">
        <f t="shared" si="194"/>
        <v>0</v>
      </c>
    </row>
    <row r="10379" spans="1:18" x14ac:dyDescent="0.3">
      <c r="A10379" t="s">
        <v>750</v>
      </c>
      <c r="B10379" s="1">
        <v>38516</v>
      </c>
      <c r="C10379" t="s">
        <v>16</v>
      </c>
      <c r="D10379" t="s">
        <v>761</v>
      </c>
      <c r="E10379" t="s">
        <v>762</v>
      </c>
      <c r="G10379" s="6" t="s">
        <v>29</v>
      </c>
      <c r="H10379" t="s">
        <v>154</v>
      </c>
      <c r="I10379" t="s">
        <v>21</v>
      </c>
      <c r="J10379" t="s">
        <v>22</v>
      </c>
      <c r="K10379">
        <v>0.1</v>
      </c>
      <c r="L10379">
        <v>212</v>
      </c>
      <c r="M10379" t="s">
        <v>763</v>
      </c>
      <c r="N10379">
        <v>212</v>
      </c>
      <c r="P10379" cm="1">
        <f t="array" ref="P10379">IF(Q10379&gt;0,INDEX(Q10379:Q32103,MATCH(TRUE,INDEX(Q10379:Q32103="",,),0)-1),"")</f>
        <v>9</v>
      </c>
      <c r="Q10379">
        <f t="shared" si="193"/>
        <v>9</v>
      </c>
      <c r="R10379">
        <f t="shared" si="194"/>
        <v>0</v>
      </c>
    </row>
    <row r="10380" spans="1:18" x14ac:dyDescent="0.3">
      <c r="A10380" t="s">
        <v>750</v>
      </c>
      <c r="B10380" s="1">
        <v>38516</v>
      </c>
      <c r="C10380" t="s">
        <v>16</v>
      </c>
      <c r="D10380" t="s">
        <v>761</v>
      </c>
      <c r="E10380" t="s">
        <v>762</v>
      </c>
      <c r="G10380" s="6" t="s">
        <v>29</v>
      </c>
      <c r="H10380" t="s">
        <v>148</v>
      </c>
      <c r="I10380" t="s">
        <v>26</v>
      </c>
      <c r="J10380" t="s">
        <v>27</v>
      </c>
      <c r="K10380">
        <v>5.5</v>
      </c>
      <c r="L10380">
        <v>24.6</v>
      </c>
      <c r="M10380" t="s">
        <v>763</v>
      </c>
      <c r="N10380">
        <v>24.6</v>
      </c>
      <c r="P10380" cm="1">
        <f t="array" ref="P10380">IF(Q10380&gt;0,INDEX(Q10380:Q32104,MATCH(TRUE,INDEX(Q10380:Q32104="",,),0)-1),"")</f>
        <v>9</v>
      </c>
      <c r="Q10380">
        <f t="shared" si="193"/>
        <v>9</v>
      </c>
      <c r="R10380">
        <f t="shared" si="194"/>
        <v>0</v>
      </c>
    </row>
    <row r="10381" spans="1:18" x14ac:dyDescent="0.3">
      <c r="P10381" t="str" cm="1">
        <f t="array" ref="P10381">IF(Q10381&gt;0,INDEX(Q10381:Q32105,MATCH(TRUE,INDEX(Q10381:Q32105="",,),0)-1),"")</f>
        <v/>
      </c>
      <c r="R10381" t="str">
        <f t="shared" si="194"/>
        <v/>
      </c>
    </row>
    <row r="10382" spans="1:18" x14ac:dyDescent="0.3">
      <c r="A10382" t="s">
        <v>750</v>
      </c>
      <c r="B10382" s="1">
        <v>38558</v>
      </c>
      <c r="C10382" t="s">
        <v>16</v>
      </c>
      <c r="D10382" t="s">
        <v>764</v>
      </c>
      <c r="E10382" t="s">
        <v>765</v>
      </c>
      <c r="G10382" t="s">
        <v>19</v>
      </c>
      <c r="H10382" t="s">
        <v>194</v>
      </c>
      <c r="I10382" t="s">
        <v>21</v>
      </c>
      <c r="J10382" t="s">
        <v>22</v>
      </c>
      <c r="K10382">
        <v>25.6</v>
      </c>
      <c r="L10382">
        <v>540</v>
      </c>
      <c r="M10382" t="s">
        <v>223</v>
      </c>
      <c r="N10382">
        <v>939</v>
      </c>
      <c r="O10382" t="s">
        <v>24</v>
      </c>
      <c r="P10382" cm="1">
        <f t="array" ref="P10382">IF(Q10382&gt;0,INDEX(Q10382:Q32106,MATCH(TRUE,INDEX(Q10382:Q32106="",,),0)-1),"")</f>
        <v>11</v>
      </c>
      <c r="Q10382">
        <f>INT((ROW()-10382)/6)+1</f>
        <v>1</v>
      </c>
      <c r="R10382">
        <f t="shared" si="194"/>
        <v>0</v>
      </c>
    </row>
    <row r="10383" spans="1:18" x14ac:dyDescent="0.3">
      <c r="A10383" t="s">
        <v>750</v>
      </c>
      <c r="B10383" s="1">
        <v>38558</v>
      </c>
      <c r="C10383" t="s">
        <v>16</v>
      </c>
      <c r="D10383" t="s">
        <v>764</v>
      </c>
      <c r="E10383" t="s">
        <v>765</v>
      </c>
      <c r="G10383" t="s">
        <v>19</v>
      </c>
      <c r="H10383" t="s">
        <v>196</v>
      </c>
      <c r="I10383" t="s">
        <v>21</v>
      </c>
      <c r="J10383" t="s">
        <v>22</v>
      </c>
      <c r="K10383">
        <v>6.6</v>
      </c>
      <c r="L10383">
        <v>273</v>
      </c>
      <c r="M10383" t="s">
        <v>223</v>
      </c>
      <c r="N10383">
        <v>379</v>
      </c>
      <c r="O10383" t="s">
        <v>24</v>
      </c>
      <c r="P10383" cm="1">
        <f t="array" ref="P10383">IF(Q10383&gt;0,INDEX(Q10383:Q32107,MATCH(TRUE,INDEX(Q10383:Q32107="",,),0)-1),"")</f>
        <v>11</v>
      </c>
      <c r="Q10383">
        <f t="shared" ref="Q10383:Q10446" si="195">INT((ROW()-10382)/6)+1</f>
        <v>1</v>
      </c>
      <c r="R10383">
        <f t="shared" si="194"/>
        <v>0</v>
      </c>
    </row>
    <row r="10384" spans="1:18" x14ac:dyDescent="0.3">
      <c r="A10384" t="s">
        <v>750</v>
      </c>
      <c r="B10384" s="1">
        <v>38558</v>
      </c>
      <c r="C10384" t="s">
        <v>16</v>
      </c>
      <c r="D10384" t="s">
        <v>764</v>
      </c>
      <c r="E10384" t="s">
        <v>765</v>
      </c>
      <c r="G10384" t="s">
        <v>19</v>
      </c>
      <c r="H10384" t="s">
        <v>206</v>
      </c>
      <c r="I10384" t="s">
        <v>21</v>
      </c>
      <c r="J10384" t="s">
        <v>22</v>
      </c>
      <c r="K10384">
        <v>23.7</v>
      </c>
      <c r="L10384">
        <v>163.80000000000001</v>
      </c>
      <c r="M10384" t="s">
        <v>223</v>
      </c>
      <c r="N10384">
        <v>299</v>
      </c>
      <c r="O10384" t="s">
        <v>24</v>
      </c>
      <c r="P10384" cm="1">
        <f t="array" ref="P10384">IF(Q10384&gt;0,INDEX(Q10384:Q32108,MATCH(TRUE,INDEX(Q10384:Q32108="",,),0)-1),"")</f>
        <v>11</v>
      </c>
      <c r="Q10384">
        <f t="shared" si="195"/>
        <v>1</v>
      </c>
      <c r="R10384">
        <f t="shared" si="194"/>
        <v>0</v>
      </c>
    </row>
    <row r="10385" spans="1:18" x14ac:dyDescent="0.3">
      <c r="A10385" t="s">
        <v>750</v>
      </c>
      <c r="B10385" s="1">
        <v>38558</v>
      </c>
      <c r="C10385" t="s">
        <v>16</v>
      </c>
      <c r="D10385" t="s">
        <v>764</v>
      </c>
      <c r="E10385" t="s">
        <v>765</v>
      </c>
      <c r="G10385" t="s">
        <v>19</v>
      </c>
      <c r="H10385" t="s">
        <v>64</v>
      </c>
      <c r="I10385" t="s">
        <v>26</v>
      </c>
      <c r="J10385" t="s">
        <v>27</v>
      </c>
      <c r="K10385">
        <v>454.4</v>
      </c>
      <c r="L10385">
        <v>14.9</v>
      </c>
      <c r="M10385" t="s">
        <v>223</v>
      </c>
      <c r="N10385">
        <v>26.99</v>
      </c>
      <c r="O10385" t="s">
        <v>24</v>
      </c>
      <c r="P10385" cm="1">
        <f t="array" ref="P10385">IF(Q10385&gt;0,INDEX(Q10385:Q32109,MATCH(TRUE,INDEX(Q10385:Q32109="",,),0)-1),"")</f>
        <v>11</v>
      </c>
      <c r="Q10385">
        <f t="shared" si="195"/>
        <v>1</v>
      </c>
      <c r="R10385">
        <f t="shared" si="194"/>
        <v>0</v>
      </c>
    </row>
    <row r="10386" spans="1:18" x14ac:dyDescent="0.3">
      <c r="A10386" t="s">
        <v>750</v>
      </c>
      <c r="B10386" s="1">
        <v>38558</v>
      </c>
      <c r="C10386" t="s">
        <v>16</v>
      </c>
      <c r="D10386" t="s">
        <v>764</v>
      </c>
      <c r="E10386" t="s">
        <v>765</v>
      </c>
      <c r="G10386" s="6" t="s">
        <v>29</v>
      </c>
      <c r="H10386" t="s">
        <v>30</v>
      </c>
      <c r="I10386" t="s">
        <v>21</v>
      </c>
      <c r="J10386" t="s">
        <v>22</v>
      </c>
      <c r="K10386">
        <v>0.5</v>
      </c>
      <c r="L10386">
        <v>136.5</v>
      </c>
      <c r="M10386" t="s">
        <v>223</v>
      </c>
      <c r="N10386">
        <v>136.5</v>
      </c>
      <c r="O10386" t="s">
        <v>24</v>
      </c>
      <c r="P10386" cm="1">
        <f t="array" ref="P10386">IF(Q10386&gt;0,INDEX(Q10386:Q32110,MATCH(TRUE,INDEX(Q10386:Q32110="",,),0)-1),"")</f>
        <v>11</v>
      </c>
      <c r="Q10386">
        <f t="shared" si="195"/>
        <v>1</v>
      </c>
      <c r="R10386">
        <f t="shared" si="194"/>
        <v>0</v>
      </c>
    </row>
    <row r="10387" spans="1:18" x14ac:dyDescent="0.3">
      <c r="A10387" t="s">
        <v>750</v>
      </c>
      <c r="B10387" s="1">
        <v>38558</v>
      </c>
      <c r="C10387" t="s">
        <v>16</v>
      </c>
      <c r="D10387" t="s">
        <v>764</v>
      </c>
      <c r="E10387" t="s">
        <v>765</v>
      </c>
      <c r="G10387" s="6" t="s">
        <v>29</v>
      </c>
      <c r="H10387" t="s">
        <v>53</v>
      </c>
      <c r="I10387" t="s">
        <v>26</v>
      </c>
      <c r="J10387" t="s">
        <v>27</v>
      </c>
      <c r="K10387">
        <v>38.1</v>
      </c>
      <c r="L10387">
        <v>22.9</v>
      </c>
      <c r="M10387" t="s">
        <v>223</v>
      </c>
      <c r="N10387">
        <v>22.9</v>
      </c>
      <c r="O10387" t="s">
        <v>24</v>
      </c>
      <c r="P10387" cm="1">
        <f t="array" ref="P10387">IF(Q10387&gt;0,INDEX(Q10387:Q32111,MATCH(TRUE,INDEX(Q10387:Q32111="",,),0)-1),"")</f>
        <v>11</v>
      </c>
      <c r="Q10387">
        <f t="shared" si="195"/>
        <v>1</v>
      </c>
      <c r="R10387">
        <f t="shared" si="194"/>
        <v>0</v>
      </c>
    </row>
    <row r="10388" spans="1:18" x14ac:dyDescent="0.3">
      <c r="A10388" t="s">
        <v>750</v>
      </c>
      <c r="B10388" s="1">
        <v>38558</v>
      </c>
      <c r="C10388" t="s">
        <v>16</v>
      </c>
      <c r="D10388" t="s">
        <v>764</v>
      </c>
      <c r="E10388" t="s">
        <v>765</v>
      </c>
      <c r="G10388" t="s">
        <v>19</v>
      </c>
      <c r="H10388" t="s">
        <v>194</v>
      </c>
      <c r="I10388" t="s">
        <v>21</v>
      </c>
      <c r="J10388" t="s">
        <v>22</v>
      </c>
      <c r="K10388">
        <v>25.6</v>
      </c>
      <c r="L10388">
        <v>540</v>
      </c>
      <c r="M10388" t="s">
        <v>417</v>
      </c>
      <c r="N10388">
        <v>660</v>
      </c>
      <c r="P10388" cm="1">
        <f t="array" ref="P10388">IF(Q10388&gt;0,INDEX(Q10388:Q32112,MATCH(TRUE,INDEX(Q10388:Q32112="",,),0)-1),"")</f>
        <v>11</v>
      </c>
      <c r="Q10388">
        <f t="shared" si="195"/>
        <v>2</v>
      </c>
      <c r="R10388">
        <f t="shared" si="194"/>
        <v>0</v>
      </c>
    </row>
    <row r="10389" spans="1:18" x14ac:dyDescent="0.3">
      <c r="A10389" t="s">
        <v>750</v>
      </c>
      <c r="B10389" s="1">
        <v>38558</v>
      </c>
      <c r="C10389" t="s">
        <v>16</v>
      </c>
      <c r="D10389" t="s">
        <v>764</v>
      </c>
      <c r="E10389" t="s">
        <v>765</v>
      </c>
      <c r="G10389" t="s">
        <v>19</v>
      </c>
      <c r="H10389" t="s">
        <v>196</v>
      </c>
      <c r="I10389" t="s">
        <v>21</v>
      </c>
      <c r="J10389" t="s">
        <v>22</v>
      </c>
      <c r="K10389">
        <v>6.6</v>
      </c>
      <c r="L10389">
        <v>273</v>
      </c>
      <c r="M10389" t="s">
        <v>417</v>
      </c>
      <c r="N10389">
        <v>300</v>
      </c>
      <c r="P10389" cm="1">
        <f t="array" ref="P10389">IF(Q10389&gt;0,INDEX(Q10389:Q32113,MATCH(TRUE,INDEX(Q10389:Q32113="",,),0)-1),"")</f>
        <v>11</v>
      </c>
      <c r="Q10389">
        <f t="shared" si="195"/>
        <v>2</v>
      </c>
      <c r="R10389">
        <f t="shared" si="194"/>
        <v>0</v>
      </c>
    </row>
    <row r="10390" spans="1:18" x14ac:dyDescent="0.3">
      <c r="A10390" t="s">
        <v>750</v>
      </c>
      <c r="B10390" s="1">
        <v>38558</v>
      </c>
      <c r="C10390" t="s">
        <v>16</v>
      </c>
      <c r="D10390" t="s">
        <v>764</v>
      </c>
      <c r="E10390" t="s">
        <v>765</v>
      </c>
      <c r="G10390" t="s">
        <v>19</v>
      </c>
      <c r="H10390" t="s">
        <v>206</v>
      </c>
      <c r="I10390" t="s">
        <v>21</v>
      </c>
      <c r="J10390" t="s">
        <v>22</v>
      </c>
      <c r="K10390">
        <v>23.7</v>
      </c>
      <c r="L10390">
        <v>163.80000000000001</v>
      </c>
      <c r="M10390" t="s">
        <v>417</v>
      </c>
      <c r="N10390">
        <v>200</v>
      </c>
      <c r="P10390" cm="1">
        <f t="array" ref="P10390">IF(Q10390&gt;0,INDEX(Q10390:Q32114,MATCH(TRUE,INDEX(Q10390:Q32114="",,),0)-1),"")</f>
        <v>11</v>
      </c>
      <c r="Q10390">
        <f t="shared" si="195"/>
        <v>2</v>
      </c>
      <c r="R10390">
        <f t="shared" si="194"/>
        <v>0</v>
      </c>
    </row>
    <row r="10391" spans="1:18" x14ac:dyDescent="0.3">
      <c r="A10391" t="s">
        <v>750</v>
      </c>
      <c r="B10391" s="1">
        <v>38558</v>
      </c>
      <c r="C10391" t="s">
        <v>16</v>
      </c>
      <c r="D10391" t="s">
        <v>764</v>
      </c>
      <c r="E10391" t="s">
        <v>765</v>
      </c>
      <c r="G10391" t="s">
        <v>19</v>
      </c>
      <c r="H10391" t="s">
        <v>64</v>
      </c>
      <c r="I10391" t="s">
        <v>26</v>
      </c>
      <c r="J10391" t="s">
        <v>27</v>
      </c>
      <c r="K10391">
        <v>454.4</v>
      </c>
      <c r="L10391">
        <v>14.9</v>
      </c>
      <c r="M10391" t="s">
        <v>417</v>
      </c>
      <c r="N10391">
        <v>45</v>
      </c>
      <c r="P10391" cm="1">
        <f t="array" ref="P10391">IF(Q10391&gt;0,INDEX(Q10391:Q32115,MATCH(TRUE,INDEX(Q10391:Q32115="",,),0)-1),"")</f>
        <v>11</v>
      </c>
      <c r="Q10391">
        <f t="shared" si="195"/>
        <v>2</v>
      </c>
      <c r="R10391">
        <f t="shared" si="194"/>
        <v>0</v>
      </c>
    </row>
    <row r="10392" spans="1:18" x14ac:dyDescent="0.3">
      <c r="A10392" t="s">
        <v>750</v>
      </c>
      <c r="B10392" s="1">
        <v>38558</v>
      </c>
      <c r="C10392" t="s">
        <v>16</v>
      </c>
      <c r="D10392" t="s">
        <v>764</v>
      </c>
      <c r="E10392" t="s">
        <v>765</v>
      </c>
      <c r="G10392" s="6" t="s">
        <v>29</v>
      </c>
      <c r="H10392" t="s">
        <v>30</v>
      </c>
      <c r="I10392" t="s">
        <v>21</v>
      </c>
      <c r="J10392" t="s">
        <v>22</v>
      </c>
      <c r="K10392">
        <v>0.5</v>
      </c>
      <c r="L10392">
        <v>136.5</v>
      </c>
      <c r="M10392" t="s">
        <v>417</v>
      </c>
      <c r="N10392">
        <v>136.5</v>
      </c>
      <c r="P10392" cm="1">
        <f t="array" ref="P10392">IF(Q10392&gt;0,INDEX(Q10392:Q32116,MATCH(TRUE,INDEX(Q10392:Q32116="",,),0)-1),"")</f>
        <v>11</v>
      </c>
      <c r="Q10392">
        <f t="shared" si="195"/>
        <v>2</v>
      </c>
      <c r="R10392">
        <f t="shared" si="194"/>
        <v>0</v>
      </c>
    </row>
    <row r="10393" spans="1:18" x14ac:dyDescent="0.3">
      <c r="A10393" t="s">
        <v>750</v>
      </c>
      <c r="B10393" s="1">
        <v>38558</v>
      </c>
      <c r="C10393" t="s">
        <v>16</v>
      </c>
      <c r="D10393" t="s">
        <v>764</v>
      </c>
      <c r="E10393" t="s">
        <v>765</v>
      </c>
      <c r="G10393" s="6" t="s">
        <v>29</v>
      </c>
      <c r="H10393" t="s">
        <v>53</v>
      </c>
      <c r="I10393" t="s">
        <v>26</v>
      </c>
      <c r="J10393" t="s">
        <v>27</v>
      </c>
      <c r="K10393">
        <v>38.1</v>
      </c>
      <c r="L10393">
        <v>22.9</v>
      </c>
      <c r="M10393" t="s">
        <v>417</v>
      </c>
      <c r="N10393">
        <v>22.9</v>
      </c>
      <c r="P10393" cm="1">
        <f t="array" ref="P10393">IF(Q10393&gt;0,INDEX(Q10393:Q32117,MATCH(TRUE,INDEX(Q10393:Q32117="",,),0)-1),"")</f>
        <v>11</v>
      </c>
      <c r="Q10393">
        <f t="shared" si="195"/>
        <v>2</v>
      </c>
      <c r="R10393">
        <f t="shared" si="194"/>
        <v>0</v>
      </c>
    </row>
    <row r="10394" spans="1:18" x14ac:dyDescent="0.3">
      <c r="A10394" t="s">
        <v>750</v>
      </c>
      <c r="B10394" s="1">
        <v>38558</v>
      </c>
      <c r="C10394" t="s">
        <v>16</v>
      </c>
      <c r="D10394" t="s">
        <v>764</v>
      </c>
      <c r="E10394" t="s">
        <v>765</v>
      </c>
      <c r="G10394" t="s">
        <v>19</v>
      </c>
      <c r="H10394" t="s">
        <v>194</v>
      </c>
      <c r="I10394" t="s">
        <v>21</v>
      </c>
      <c r="J10394" t="s">
        <v>22</v>
      </c>
      <c r="K10394">
        <v>25.6</v>
      </c>
      <c r="L10394">
        <v>540</v>
      </c>
      <c r="M10394" t="s">
        <v>385</v>
      </c>
      <c r="N10394">
        <v>615</v>
      </c>
      <c r="P10394" cm="1">
        <f t="array" ref="P10394">IF(Q10394&gt;0,INDEX(Q10394:Q32118,MATCH(TRUE,INDEX(Q10394:Q32118="",,),0)-1),"")</f>
        <v>11</v>
      </c>
      <c r="Q10394">
        <f t="shared" si="195"/>
        <v>3</v>
      </c>
      <c r="R10394">
        <f t="shared" si="194"/>
        <v>0</v>
      </c>
    </row>
    <row r="10395" spans="1:18" x14ac:dyDescent="0.3">
      <c r="A10395" t="s">
        <v>750</v>
      </c>
      <c r="B10395" s="1">
        <v>38558</v>
      </c>
      <c r="C10395" t="s">
        <v>16</v>
      </c>
      <c r="D10395" t="s">
        <v>764</v>
      </c>
      <c r="E10395" t="s">
        <v>765</v>
      </c>
      <c r="G10395" t="s">
        <v>19</v>
      </c>
      <c r="H10395" t="s">
        <v>196</v>
      </c>
      <c r="I10395" t="s">
        <v>21</v>
      </c>
      <c r="J10395" t="s">
        <v>22</v>
      </c>
      <c r="K10395">
        <v>6.6</v>
      </c>
      <c r="L10395">
        <v>273</v>
      </c>
      <c r="M10395" t="s">
        <v>385</v>
      </c>
      <c r="N10395">
        <v>1200</v>
      </c>
      <c r="P10395" cm="1">
        <f t="array" ref="P10395">IF(Q10395&gt;0,INDEX(Q10395:Q32119,MATCH(TRUE,INDEX(Q10395:Q32119="",,),0)-1),"")</f>
        <v>11</v>
      </c>
      <c r="Q10395">
        <f t="shared" si="195"/>
        <v>3</v>
      </c>
      <c r="R10395">
        <f t="shared" si="194"/>
        <v>0</v>
      </c>
    </row>
    <row r="10396" spans="1:18" x14ac:dyDescent="0.3">
      <c r="A10396" t="s">
        <v>750</v>
      </c>
      <c r="B10396" s="1">
        <v>38558</v>
      </c>
      <c r="C10396" t="s">
        <v>16</v>
      </c>
      <c r="D10396" t="s">
        <v>764</v>
      </c>
      <c r="E10396" t="s">
        <v>765</v>
      </c>
      <c r="G10396" t="s">
        <v>19</v>
      </c>
      <c r="H10396" t="s">
        <v>206</v>
      </c>
      <c r="I10396" t="s">
        <v>21</v>
      </c>
      <c r="J10396" t="s">
        <v>22</v>
      </c>
      <c r="K10396">
        <v>23.7</v>
      </c>
      <c r="L10396">
        <v>163.80000000000001</v>
      </c>
      <c r="M10396" t="s">
        <v>385</v>
      </c>
      <c r="N10396">
        <v>176</v>
      </c>
      <c r="P10396" cm="1">
        <f t="array" ref="P10396">IF(Q10396&gt;0,INDEX(Q10396:Q32120,MATCH(TRUE,INDEX(Q10396:Q32120="",,),0)-1),"")</f>
        <v>11</v>
      </c>
      <c r="Q10396">
        <f t="shared" si="195"/>
        <v>3</v>
      </c>
      <c r="R10396">
        <f t="shared" si="194"/>
        <v>0</v>
      </c>
    </row>
    <row r="10397" spans="1:18" x14ac:dyDescent="0.3">
      <c r="A10397" t="s">
        <v>750</v>
      </c>
      <c r="B10397" s="1">
        <v>38558</v>
      </c>
      <c r="C10397" t="s">
        <v>16</v>
      </c>
      <c r="D10397" t="s">
        <v>764</v>
      </c>
      <c r="E10397" t="s">
        <v>765</v>
      </c>
      <c r="G10397" t="s">
        <v>19</v>
      </c>
      <c r="H10397" t="s">
        <v>64</v>
      </c>
      <c r="I10397" t="s">
        <v>26</v>
      </c>
      <c r="J10397" t="s">
        <v>27</v>
      </c>
      <c r="K10397">
        <v>454.4</v>
      </c>
      <c r="L10397">
        <v>14.9</v>
      </c>
      <c r="M10397" t="s">
        <v>385</v>
      </c>
      <c r="N10397">
        <v>32</v>
      </c>
      <c r="P10397" cm="1">
        <f t="array" ref="P10397">IF(Q10397&gt;0,INDEX(Q10397:Q32121,MATCH(TRUE,INDEX(Q10397:Q32121="",,),0)-1),"")</f>
        <v>11</v>
      </c>
      <c r="Q10397">
        <f t="shared" si="195"/>
        <v>3</v>
      </c>
      <c r="R10397">
        <f t="shared" si="194"/>
        <v>0</v>
      </c>
    </row>
    <row r="10398" spans="1:18" x14ac:dyDescent="0.3">
      <c r="A10398" t="s">
        <v>750</v>
      </c>
      <c r="B10398" s="1">
        <v>38558</v>
      </c>
      <c r="C10398" t="s">
        <v>16</v>
      </c>
      <c r="D10398" t="s">
        <v>764</v>
      </c>
      <c r="E10398" t="s">
        <v>765</v>
      </c>
      <c r="G10398" s="6" t="s">
        <v>29</v>
      </c>
      <c r="H10398" t="s">
        <v>30</v>
      </c>
      <c r="I10398" t="s">
        <v>21</v>
      </c>
      <c r="J10398" t="s">
        <v>22</v>
      </c>
      <c r="K10398">
        <v>0.5</v>
      </c>
      <c r="L10398">
        <v>136.5</v>
      </c>
      <c r="M10398" t="s">
        <v>385</v>
      </c>
      <c r="N10398">
        <v>136.5</v>
      </c>
      <c r="P10398" cm="1">
        <f t="array" ref="P10398">IF(Q10398&gt;0,INDEX(Q10398:Q32122,MATCH(TRUE,INDEX(Q10398:Q32122="",,),0)-1),"")</f>
        <v>11</v>
      </c>
      <c r="Q10398">
        <f t="shared" si="195"/>
        <v>3</v>
      </c>
      <c r="R10398">
        <f t="shared" si="194"/>
        <v>0</v>
      </c>
    </row>
    <row r="10399" spans="1:18" x14ac:dyDescent="0.3">
      <c r="A10399" t="s">
        <v>750</v>
      </c>
      <c r="B10399" s="1">
        <v>38558</v>
      </c>
      <c r="C10399" t="s">
        <v>16</v>
      </c>
      <c r="D10399" t="s">
        <v>764</v>
      </c>
      <c r="E10399" t="s">
        <v>765</v>
      </c>
      <c r="G10399" s="6" t="s">
        <v>29</v>
      </c>
      <c r="H10399" t="s">
        <v>53</v>
      </c>
      <c r="I10399" t="s">
        <v>26</v>
      </c>
      <c r="J10399" t="s">
        <v>27</v>
      </c>
      <c r="K10399">
        <v>38.1</v>
      </c>
      <c r="L10399">
        <v>22.9</v>
      </c>
      <c r="M10399" t="s">
        <v>385</v>
      </c>
      <c r="N10399">
        <v>22.9</v>
      </c>
      <c r="P10399" cm="1">
        <f t="array" ref="P10399">IF(Q10399&gt;0,INDEX(Q10399:Q32123,MATCH(TRUE,INDEX(Q10399:Q32123="",,),0)-1),"")</f>
        <v>11</v>
      </c>
      <c r="Q10399">
        <f t="shared" si="195"/>
        <v>3</v>
      </c>
      <c r="R10399">
        <f t="shared" si="194"/>
        <v>0</v>
      </c>
    </row>
    <row r="10400" spans="1:18" x14ac:dyDescent="0.3">
      <c r="A10400" t="s">
        <v>750</v>
      </c>
      <c r="B10400" s="1">
        <v>38558</v>
      </c>
      <c r="C10400" t="s">
        <v>16</v>
      </c>
      <c r="D10400" t="s">
        <v>764</v>
      </c>
      <c r="E10400" t="s">
        <v>765</v>
      </c>
      <c r="G10400" t="s">
        <v>19</v>
      </c>
      <c r="H10400" t="s">
        <v>194</v>
      </c>
      <c r="I10400" t="s">
        <v>21</v>
      </c>
      <c r="J10400" t="s">
        <v>22</v>
      </c>
      <c r="K10400">
        <v>25.6</v>
      </c>
      <c r="L10400">
        <v>540</v>
      </c>
      <c r="M10400" t="s">
        <v>766</v>
      </c>
      <c r="N10400">
        <v>540</v>
      </c>
      <c r="P10400" cm="1">
        <f t="array" ref="P10400">IF(Q10400&gt;0,INDEX(Q10400:Q32124,MATCH(TRUE,INDEX(Q10400:Q32124="",,),0)-1),"")</f>
        <v>11</v>
      </c>
      <c r="Q10400">
        <f t="shared" si="195"/>
        <v>4</v>
      </c>
      <c r="R10400">
        <f t="shared" si="194"/>
        <v>0</v>
      </c>
    </row>
    <row r="10401" spans="1:18" x14ac:dyDescent="0.3">
      <c r="A10401" t="s">
        <v>750</v>
      </c>
      <c r="B10401" s="1">
        <v>38558</v>
      </c>
      <c r="C10401" t="s">
        <v>16</v>
      </c>
      <c r="D10401" t="s">
        <v>764</v>
      </c>
      <c r="E10401" t="s">
        <v>765</v>
      </c>
      <c r="G10401" t="s">
        <v>19</v>
      </c>
      <c r="H10401" t="s">
        <v>196</v>
      </c>
      <c r="I10401" t="s">
        <v>21</v>
      </c>
      <c r="J10401" t="s">
        <v>22</v>
      </c>
      <c r="K10401">
        <v>6.6</v>
      </c>
      <c r="L10401">
        <v>273</v>
      </c>
      <c r="M10401" t="s">
        <v>766</v>
      </c>
      <c r="N10401">
        <v>2615.6</v>
      </c>
      <c r="P10401" cm="1">
        <f t="array" ref="P10401">IF(Q10401&gt;0,INDEX(Q10401:Q32125,MATCH(TRUE,INDEX(Q10401:Q32125="",,),0)-1),"")</f>
        <v>11</v>
      </c>
      <c r="Q10401">
        <f t="shared" si="195"/>
        <v>4</v>
      </c>
      <c r="R10401">
        <f t="shared" si="194"/>
        <v>0</v>
      </c>
    </row>
    <row r="10402" spans="1:18" x14ac:dyDescent="0.3">
      <c r="A10402" t="s">
        <v>750</v>
      </c>
      <c r="B10402" s="1">
        <v>38558</v>
      </c>
      <c r="C10402" t="s">
        <v>16</v>
      </c>
      <c r="D10402" t="s">
        <v>764</v>
      </c>
      <c r="E10402" t="s">
        <v>765</v>
      </c>
      <c r="G10402" t="s">
        <v>19</v>
      </c>
      <c r="H10402" t="s">
        <v>206</v>
      </c>
      <c r="I10402" t="s">
        <v>21</v>
      </c>
      <c r="J10402" t="s">
        <v>22</v>
      </c>
      <c r="K10402">
        <v>23.7</v>
      </c>
      <c r="L10402">
        <v>163.80000000000001</v>
      </c>
      <c r="M10402" t="s">
        <v>766</v>
      </c>
      <c r="N10402">
        <v>163.80000000000001</v>
      </c>
      <c r="P10402" cm="1">
        <f t="array" ref="P10402">IF(Q10402&gt;0,INDEX(Q10402:Q32126,MATCH(TRUE,INDEX(Q10402:Q32126="",,),0)-1),"")</f>
        <v>11</v>
      </c>
      <c r="Q10402">
        <f t="shared" si="195"/>
        <v>4</v>
      </c>
      <c r="R10402">
        <f t="shared" si="194"/>
        <v>0</v>
      </c>
    </row>
    <row r="10403" spans="1:18" x14ac:dyDescent="0.3">
      <c r="A10403" t="s">
        <v>750</v>
      </c>
      <c r="B10403" s="1">
        <v>38558</v>
      </c>
      <c r="C10403" t="s">
        <v>16</v>
      </c>
      <c r="D10403" t="s">
        <v>764</v>
      </c>
      <c r="E10403" t="s">
        <v>765</v>
      </c>
      <c r="G10403" t="s">
        <v>19</v>
      </c>
      <c r="H10403" t="s">
        <v>64</v>
      </c>
      <c r="I10403" t="s">
        <v>26</v>
      </c>
      <c r="J10403" t="s">
        <v>27</v>
      </c>
      <c r="K10403">
        <v>454.4</v>
      </c>
      <c r="L10403">
        <v>14.9</v>
      </c>
      <c r="M10403" t="s">
        <v>766</v>
      </c>
      <c r="N10403">
        <v>14.9</v>
      </c>
      <c r="P10403" cm="1">
        <f t="array" ref="P10403">IF(Q10403&gt;0,INDEX(Q10403:Q32127,MATCH(TRUE,INDEX(Q10403:Q32127="",,),0)-1),"")</f>
        <v>11</v>
      </c>
      <c r="Q10403">
        <f t="shared" si="195"/>
        <v>4</v>
      </c>
      <c r="R10403">
        <f t="shared" si="194"/>
        <v>0</v>
      </c>
    </row>
    <row r="10404" spans="1:18" x14ac:dyDescent="0.3">
      <c r="A10404" t="s">
        <v>750</v>
      </c>
      <c r="B10404" s="1">
        <v>38558</v>
      </c>
      <c r="C10404" t="s">
        <v>16</v>
      </c>
      <c r="D10404" t="s">
        <v>764</v>
      </c>
      <c r="E10404" t="s">
        <v>765</v>
      </c>
      <c r="G10404" s="6" t="s">
        <v>29</v>
      </c>
      <c r="H10404" t="s">
        <v>30</v>
      </c>
      <c r="I10404" t="s">
        <v>21</v>
      </c>
      <c r="J10404" t="s">
        <v>22</v>
      </c>
      <c r="K10404">
        <v>0.5</v>
      </c>
      <c r="L10404">
        <v>136.5</v>
      </c>
      <c r="M10404" t="s">
        <v>766</v>
      </c>
      <c r="N10404">
        <v>136.5</v>
      </c>
      <c r="P10404" cm="1">
        <f t="array" ref="P10404">IF(Q10404&gt;0,INDEX(Q10404:Q32128,MATCH(TRUE,INDEX(Q10404:Q32128="",,),0)-1),"")</f>
        <v>11</v>
      </c>
      <c r="Q10404">
        <f t="shared" si="195"/>
        <v>4</v>
      </c>
      <c r="R10404">
        <f t="shared" si="194"/>
        <v>0</v>
      </c>
    </row>
    <row r="10405" spans="1:18" x14ac:dyDescent="0.3">
      <c r="A10405" t="s">
        <v>750</v>
      </c>
      <c r="B10405" s="1">
        <v>38558</v>
      </c>
      <c r="C10405" t="s">
        <v>16</v>
      </c>
      <c r="D10405" t="s">
        <v>764</v>
      </c>
      <c r="E10405" t="s">
        <v>765</v>
      </c>
      <c r="G10405" s="6" t="s">
        <v>29</v>
      </c>
      <c r="H10405" t="s">
        <v>53</v>
      </c>
      <c r="I10405" t="s">
        <v>26</v>
      </c>
      <c r="J10405" t="s">
        <v>27</v>
      </c>
      <c r="K10405">
        <v>38.1</v>
      </c>
      <c r="L10405">
        <v>22.9</v>
      </c>
      <c r="M10405" t="s">
        <v>766</v>
      </c>
      <c r="N10405">
        <v>22.9</v>
      </c>
      <c r="P10405" cm="1">
        <f t="array" ref="P10405">IF(Q10405&gt;0,INDEX(Q10405:Q32129,MATCH(TRUE,INDEX(Q10405:Q32129="",,),0)-1),"")</f>
        <v>11</v>
      </c>
      <c r="Q10405">
        <f t="shared" si="195"/>
        <v>4</v>
      </c>
      <c r="R10405">
        <f t="shared" si="194"/>
        <v>0</v>
      </c>
    </row>
    <row r="10406" spans="1:18" x14ac:dyDescent="0.3">
      <c r="A10406" t="s">
        <v>750</v>
      </c>
      <c r="B10406" s="1">
        <v>38558</v>
      </c>
      <c r="C10406" t="s">
        <v>16</v>
      </c>
      <c r="D10406" t="s">
        <v>764</v>
      </c>
      <c r="E10406" t="s">
        <v>765</v>
      </c>
      <c r="G10406" t="s">
        <v>19</v>
      </c>
      <c r="H10406" t="s">
        <v>194</v>
      </c>
      <c r="I10406" t="s">
        <v>21</v>
      </c>
      <c r="J10406" t="s">
        <v>22</v>
      </c>
      <c r="K10406">
        <v>25.6</v>
      </c>
      <c r="L10406">
        <v>540</v>
      </c>
      <c r="M10406" t="s">
        <v>767</v>
      </c>
      <c r="N10406">
        <v>700</v>
      </c>
      <c r="P10406" cm="1">
        <f t="array" ref="P10406">IF(Q10406&gt;0,INDEX(Q10406:Q32130,MATCH(TRUE,INDEX(Q10406:Q32130="",,),0)-1),"")</f>
        <v>11</v>
      </c>
      <c r="Q10406">
        <f t="shared" si="195"/>
        <v>5</v>
      </c>
      <c r="R10406">
        <f t="shared" si="194"/>
        <v>0</v>
      </c>
    </row>
    <row r="10407" spans="1:18" x14ac:dyDescent="0.3">
      <c r="A10407" t="s">
        <v>750</v>
      </c>
      <c r="B10407" s="1">
        <v>38558</v>
      </c>
      <c r="C10407" t="s">
        <v>16</v>
      </c>
      <c r="D10407" t="s">
        <v>764</v>
      </c>
      <c r="E10407" t="s">
        <v>765</v>
      </c>
      <c r="G10407" t="s">
        <v>19</v>
      </c>
      <c r="H10407" t="s">
        <v>196</v>
      </c>
      <c r="I10407" t="s">
        <v>21</v>
      </c>
      <c r="J10407" t="s">
        <v>22</v>
      </c>
      <c r="K10407">
        <v>6.6</v>
      </c>
      <c r="L10407">
        <v>273</v>
      </c>
      <c r="M10407" t="s">
        <v>767</v>
      </c>
      <c r="N10407">
        <v>500</v>
      </c>
      <c r="P10407" cm="1">
        <f t="array" ref="P10407">IF(Q10407&gt;0,INDEX(Q10407:Q32131,MATCH(TRUE,INDEX(Q10407:Q32131="",,),0)-1),"")</f>
        <v>11</v>
      </c>
      <c r="Q10407">
        <f t="shared" si="195"/>
        <v>5</v>
      </c>
      <c r="R10407">
        <f t="shared" si="194"/>
        <v>0</v>
      </c>
    </row>
    <row r="10408" spans="1:18" x14ac:dyDescent="0.3">
      <c r="A10408" t="s">
        <v>750</v>
      </c>
      <c r="B10408" s="1">
        <v>38558</v>
      </c>
      <c r="C10408" t="s">
        <v>16</v>
      </c>
      <c r="D10408" t="s">
        <v>764</v>
      </c>
      <c r="E10408" t="s">
        <v>765</v>
      </c>
      <c r="G10408" t="s">
        <v>19</v>
      </c>
      <c r="H10408" t="s">
        <v>206</v>
      </c>
      <c r="I10408" t="s">
        <v>21</v>
      </c>
      <c r="J10408" t="s">
        <v>22</v>
      </c>
      <c r="K10408">
        <v>23.7</v>
      </c>
      <c r="L10408">
        <v>163.80000000000001</v>
      </c>
      <c r="M10408" t="s">
        <v>767</v>
      </c>
      <c r="N10408">
        <v>300</v>
      </c>
      <c r="P10408" cm="1">
        <f t="array" ref="P10408">IF(Q10408&gt;0,INDEX(Q10408:Q32132,MATCH(TRUE,INDEX(Q10408:Q32132="",,),0)-1),"")</f>
        <v>11</v>
      </c>
      <c r="Q10408">
        <f t="shared" si="195"/>
        <v>5</v>
      </c>
      <c r="R10408">
        <f t="shared" si="194"/>
        <v>0</v>
      </c>
    </row>
    <row r="10409" spans="1:18" x14ac:dyDescent="0.3">
      <c r="A10409" t="s">
        <v>750</v>
      </c>
      <c r="B10409" s="1">
        <v>38558</v>
      </c>
      <c r="C10409" t="s">
        <v>16</v>
      </c>
      <c r="D10409" t="s">
        <v>764</v>
      </c>
      <c r="E10409" t="s">
        <v>765</v>
      </c>
      <c r="G10409" t="s">
        <v>19</v>
      </c>
      <c r="H10409" t="s">
        <v>64</v>
      </c>
      <c r="I10409" t="s">
        <v>26</v>
      </c>
      <c r="J10409" t="s">
        <v>27</v>
      </c>
      <c r="K10409">
        <v>454.4</v>
      </c>
      <c r="L10409">
        <v>14.9</v>
      </c>
      <c r="M10409" t="s">
        <v>767</v>
      </c>
      <c r="N10409">
        <v>22</v>
      </c>
      <c r="P10409" cm="1">
        <f t="array" ref="P10409">IF(Q10409&gt;0,INDEX(Q10409:Q32133,MATCH(TRUE,INDEX(Q10409:Q32133="",,),0)-1),"")</f>
        <v>11</v>
      </c>
      <c r="Q10409">
        <f t="shared" si="195"/>
        <v>5</v>
      </c>
      <c r="R10409">
        <f t="shared" si="194"/>
        <v>0</v>
      </c>
    </row>
    <row r="10410" spans="1:18" x14ac:dyDescent="0.3">
      <c r="A10410" t="s">
        <v>750</v>
      </c>
      <c r="B10410" s="1">
        <v>38558</v>
      </c>
      <c r="C10410" t="s">
        <v>16</v>
      </c>
      <c r="D10410" t="s">
        <v>764</v>
      </c>
      <c r="E10410" t="s">
        <v>765</v>
      </c>
      <c r="G10410" s="6" t="s">
        <v>29</v>
      </c>
      <c r="H10410" t="s">
        <v>30</v>
      </c>
      <c r="I10410" t="s">
        <v>21</v>
      </c>
      <c r="J10410" t="s">
        <v>22</v>
      </c>
      <c r="K10410">
        <v>0.5</v>
      </c>
      <c r="L10410">
        <v>136.5</v>
      </c>
      <c r="M10410" t="s">
        <v>767</v>
      </c>
      <c r="N10410">
        <v>136.5</v>
      </c>
      <c r="P10410" cm="1">
        <f t="array" ref="P10410">IF(Q10410&gt;0,INDEX(Q10410:Q32134,MATCH(TRUE,INDEX(Q10410:Q32134="",,),0)-1),"")</f>
        <v>11</v>
      </c>
      <c r="Q10410">
        <f t="shared" si="195"/>
        <v>5</v>
      </c>
      <c r="R10410">
        <f t="shared" si="194"/>
        <v>0</v>
      </c>
    </row>
    <row r="10411" spans="1:18" x14ac:dyDescent="0.3">
      <c r="A10411" t="s">
        <v>750</v>
      </c>
      <c r="B10411" s="1">
        <v>38558</v>
      </c>
      <c r="C10411" t="s">
        <v>16</v>
      </c>
      <c r="D10411" t="s">
        <v>764</v>
      </c>
      <c r="E10411" t="s">
        <v>765</v>
      </c>
      <c r="G10411" s="6" t="s">
        <v>29</v>
      </c>
      <c r="H10411" t="s">
        <v>53</v>
      </c>
      <c r="I10411" t="s">
        <v>26</v>
      </c>
      <c r="J10411" t="s">
        <v>27</v>
      </c>
      <c r="K10411">
        <v>38.1</v>
      </c>
      <c r="L10411">
        <v>22.9</v>
      </c>
      <c r="M10411" t="s">
        <v>767</v>
      </c>
      <c r="N10411">
        <v>22.9</v>
      </c>
      <c r="P10411" cm="1">
        <f t="array" ref="P10411">IF(Q10411&gt;0,INDEX(Q10411:Q32135,MATCH(TRUE,INDEX(Q10411:Q32135="",,),0)-1),"")</f>
        <v>11</v>
      </c>
      <c r="Q10411">
        <f t="shared" si="195"/>
        <v>5</v>
      </c>
      <c r="R10411">
        <f t="shared" si="194"/>
        <v>0</v>
      </c>
    </row>
    <row r="10412" spans="1:18" x14ac:dyDescent="0.3">
      <c r="A10412" t="s">
        <v>750</v>
      </c>
      <c r="B10412" s="1">
        <v>38558</v>
      </c>
      <c r="C10412" t="s">
        <v>16</v>
      </c>
      <c r="D10412" t="s">
        <v>764</v>
      </c>
      <c r="E10412" t="s">
        <v>765</v>
      </c>
      <c r="G10412" t="s">
        <v>19</v>
      </c>
      <c r="H10412" t="s">
        <v>194</v>
      </c>
      <c r="I10412" t="s">
        <v>21</v>
      </c>
      <c r="J10412" t="s">
        <v>22</v>
      </c>
      <c r="K10412">
        <v>25.6</v>
      </c>
      <c r="L10412">
        <v>540</v>
      </c>
      <c r="M10412" t="s">
        <v>768</v>
      </c>
      <c r="N10412">
        <v>700</v>
      </c>
      <c r="P10412" cm="1">
        <f t="array" ref="P10412">IF(Q10412&gt;0,INDEX(Q10412:Q32136,MATCH(TRUE,INDEX(Q10412:Q32136="",,),0)-1),"")</f>
        <v>11</v>
      </c>
      <c r="Q10412">
        <f t="shared" si="195"/>
        <v>6</v>
      </c>
      <c r="R10412">
        <f t="shared" si="194"/>
        <v>0</v>
      </c>
    </row>
    <row r="10413" spans="1:18" x14ac:dyDescent="0.3">
      <c r="A10413" t="s">
        <v>750</v>
      </c>
      <c r="B10413" s="1">
        <v>38558</v>
      </c>
      <c r="C10413" t="s">
        <v>16</v>
      </c>
      <c r="D10413" t="s">
        <v>764</v>
      </c>
      <c r="E10413" t="s">
        <v>765</v>
      </c>
      <c r="G10413" t="s">
        <v>19</v>
      </c>
      <c r="H10413" t="s">
        <v>196</v>
      </c>
      <c r="I10413" t="s">
        <v>21</v>
      </c>
      <c r="J10413" t="s">
        <v>22</v>
      </c>
      <c r="K10413">
        <v>6.6</v>
      </c>
      <c r="L10413">
        <v>273</v>
      </c>
      <c r="M10413" t="s">
        <v>768</v>
      </c>
      <c r="N10413">
        <v>350</v>
      </c>
      <c r="P10413" cm="1">
        <f t="array" ref="P10413">IF(Q10413&gt;0,INDEX(Q10413:Q32137,MATCH(TRUE,INDEX(Q10413:Q32137="",,),0)-1),"")</f>
        <v>11</v>
      </c>
      <c r="Q10413">
        <f t="shared" si="195"/>
        <v>6</v>
      </c>
      <c r="R10413">
        <f t="shared" si="194"/>
        <v>0</v>
      </c>
    </row>
    <row r="10414" spans="1:18" x14ac:dyDescent="0.3">
      <c r="A10414" t="s">
        <v>750</v>
      </c>
      <c r="B10414" s="1">
        <v>38558</v>
      </c>
      <c r="C10414" t="s">
        <v>16</v>
      </c>
      <c r="D10414" t="s">
        <v>764</v>
      </c>
      <c r="E10414" t="s">
        <v>765</v>
      </c>
      <c r="G10414" t="s">
        <v>19</v>
      </c>
      <c r="H10414" t="s">
        <v>206</v>
      </c>
      <c r="I10414" t="s">
        <v>21</v>
      </c>
      <c r="J10414" t="s">
        <v>22</v>
      </c>
      <c r="K10414">
        <v>23.7</v>
      </c>
      <c r="L10414">
        <v>163.80000000000001</v>
      </c>
      <c r="M10414" t="s">
        <v>768</v>
      </c>
      <c r="N10414">
        <v>170</v>
      </c>
      <c r="P10414" cm="1">
        <f t="array" ref="P10414">IF(Q10414&gt;0,INDEX(Q10414:Q32138,MATCH(TRUE,INDEX(Q10414:Q32138="",,),0)-1),"")</f>
        <v>11</v>
      </c>
      <c r="Q10414">
        <f t="shared" si="195"/>
        <v>6</v>
      </c>
      <c r="R10414">
        <f t="shared" si="194"/>
        <v>0</v>
      </c>
    </row>
    <row r="10415" spans="1:18" x14ac:dyDescent="0.3">
      <c r="A10415" t="s">
        <v>750</v>
      </c>
      <c r="B10415" s="1">
        <v>38558</v>
      </c>
      <c r="C10415" t="s">
        <v>16</v>
      </c>
      <c r="D10415" t="s">
        <v>764</v>
      </c>
      <c r="E10415" t="s">
        <v>765</v>
      </c>
      <c r="G10415" t="s">
        <v>19</v>
      </c>
      <c r="H10415" t="s">
        <v>64</v>
      </c>
      <c r="I10415" t="s">
        <v>26</v>
      </c>
      <c r="J10415" t="s">
        <v>27</v>
      </c>
      <c r="K10415">
        <v>454.4</v>
      </c>
      <c r="L10415">
        <v>14.9</v>
      </c>
      <c r="M10415" t="s">
        <v>768</v>
      </c>
      <c r="N10415">
        <v>27.5</v>
      </c>
      <c r="P10415" cm="1">
        <f t="array" ref="P10415">IF(Q10415&gt;0,INDEX(Q10415:Q32139,MATCH(TRUE,INDEX(Q10415:Q32139="",,),0)-1),"")</f>
        <v>11</v>
      </c>
      <c r="Q10415">
        <f t="shared" si="195"/>
        <v>6</v>
      </c>
      <c r="R10415">
        <f t="shared" si="194"/>
        <v>0</v>
      </c>
    </row>
    <row r="10416" spans="1:18" x14ac:dyDescent="0.3">
      <c r="A10416" t="s">
        <v>750</v>
      </c>
      <c r="B10416" s="1">
        <v>38558</v>
      </c>
      <c r="C10416" t="s">
        <v>16</v>
      </c>
      <c r="D10416" t="s">
        <v>764</v>
      </c>
      <c r="E10416" t="s">
        <v>765</v>
      </c>
      <c r="G10416" s="6" t="s">
        <v>29</v>
      </c>
      <c r="H10416" t="s">
        <v>30</v>
      </c>
      <c r="I10416" t="s">
        <v>21</v>
      </c>
      <c r="J10416" t="s">
        <v>22</v>
      </c>
      <c r="K10416">
        <v>0.5</v>
      </c>
      <c r="L10416">
        <v>136.5</v>
      </c>
      <c r="M10416" t="s">
        <v>768</v>
      </c>
      <c r="N10416">
        <v>136.5</v>
      </c>
      <c r="P10416" cm="1">
        <f t="array" ref="P10416">IF(Q10416&gt;0,INDEX(Q10416:Q32140,MATCH(TRUE,INDEX(Q10416:Q32140="",,),0)-1),"")</f>
        <v>11</v>
      </c>
      <c r="Q10416">
        <f t="shared" si="195"/>
        <v>6</v>
      </c>
      <c r="R10416">
        <f t="shared" si="194"/>
        <v>0</v>
      </c>
    </row>
    <row r="10417" spans="1:18" x14ac:dyDescent="0.3">
      <c r="A10417" t="s">
        <v>750</v>
      </c>
      <c r="B10417" s="1">
        <v>38558</v>
      </c>
      <c r="C10417" t="s">
        <v>16</v>
      </c>
      <c r="D10417" t="s">
        <v>764</v>
      </c>
      <c r="E10417" t="s">
        <v>765</v>
      </c>
      <c r="G10417" s="6" t="s">
        <v>29</v>
      </c>
      <c r="H10417" t="s">
        <v>53</v>
      </c>
      <c r="I10417" t="s">
        <v>26</v>
      </c>
      <c r="J10417" t="s">
        <v>27</v>
      </c>
      <c r="K10417">
        <v>38.1</v>
      </c>
      <c r="L10417">
        <v>22.9</v>
      </c>
      <c r="M10417" t="s">
        <v>768</v>
      </c>
      <c r="N10417">
        <v>22.9</v>
      </c>
      <c r="P10417" cm="1">
        <f t="array" ref="P10417">IF(Q10417&gt;0,INDEX(Q10417:Q32141,MATCH(TRUE,INDEX(Q10417:Q32141="",,),0)-1),"")</f>
        <v>11</v>
      </c>
      <c r="Q10417">
        <f t="shared" si="195"/>
        <v>6</v>
      </c>
      <c r="R10417">
        <f t="shared" si="194"/>
        <v>0</v>
      </c>
    </row>
    <row r="10418" spans="1:18" x14ac:dyDescent="0.3">
      <c r="A10418" t="s">
        <v>750</v>
      </c>
      <c r="B10418" s="1">
        <v>38558</v>
      </c>
      <c r="C10418" t="s">
        <v>16</v>
      </c>
      <c r="D10418" t="s">
        <v>764</v>
      </c>
      <c r="E10418" t="s">
        <v>765</v>
      </c>
      <c r="G10418" t="s">
        <v>19</v>
      </c>
      <c r="H10418" t="s">
        <v>194</v>
      </c>
      <c r="I10418" t="s">
        <v>21</v>
      </c>
      <c r="J10418" t="s">
        <v>22</v>
      </c>
      <c r="K10418">
        <v>25.6</v>
      </c>
      <c r="L10418">
        <v>540</v>
      </c>
      <c r="M10418" t="s">
        <v>436</v>
      </c>
      <c r="N10418">
        <v>605.96</v>
      </c>
      <c r="P10418" cm="1">
        <f t="array" ref="P10418">IF(Q10418&gt;0,INDEX(Q10418:Q32142,MATCH(TRUE,INDEX(Q10418:Q32142="",,),0)-1),"")</f>
        <v>11</v>
      </c>
      <c r="Q10418">
        <f t="shared" si="195"/>
        <v>7</v>
      </c>
      <c r="R10418">
        <f t="shared" si="194"/>
        <v>0</v>
      </c>
    </row>
    <row r="10419" spans="1:18" x14ac:dyDescent="0.3">
      <c r="A10419" t="s">
        <v>750</v>
      </c>
      <c r="B10419" s="1">
        <v>38558</v>
      </c>
      <c r="C10419" t="s">
        <v>16</v>
      </c>
      <c r="D10419" t="s">
        <v>764</v>
      </c>
      <c r="E10419" t="s">
        <v>765</v>
      </c>
      <c r="G10419" t="s">
        <v>19</v>
      </c>
      <c r="H10419" t="s">
        <v>196</v>
      </c>
      <c r="I10419" t="s">
        <v>21</v>
      </c>
      <c r="J10419" t="s">
        <v>22</v>
      </c>
      <c r="K10419">
        <v>6.6</v>
      </c>
      <c r="L10419">
        <v>273</v>
      </c>
      <c r="M10419" t="s">
        <v>436</v>
      </c>
      <c r="N10419">
        <v>306</v>
      </c>
      <c r="P10419" cm="1">
        <f t="array" ref="P10419">IF(Q10419&gt;0,INDEX(Q10419:Q32143,MATCH(TRUE,INDEX(Q10419:Q32143="",,),0)-1),"")</f>
        <v>11</v>
      </c>
      <c r="Q10419">
        <f t="shared" si="195"/>
        <v>7</v>
      </c>
      <c r="R10419">
        <f t="shared" si="194"/>
        <v>0</v>
      </c>
    </row>
    <row r="10420" spans="1:18" x14ac:dyDescent="0.3">
      <c r="A10420" t="s">
        <v>750</v>
      </c>
      <c r="B10420" s="1">
        <v>38558</v>
      </c>
      <c r="C10420" t="s">
        <v>16</v>
      </c>
      <c r="D10420" t="s">
        <v>764</v>
      </c>
      <c r="E10420" t="s">
        <v>765</v>
      </c>
      <c r="G10420" t="s">
        <v>19</v>
      </c>
      <c r="H10420" t="s">
        <v>206</v>
      </c>
      <c r="I10420" t="s">
        <v>21</v>
      </c>
      <c r="J10420" t="s">
        <v>22</v>
      </c>
      <c r="K10420">
        <v>23.7</v>
      </c>
      <c r="L10420">
        <v>163.80000000000001</v>
      </c>
      <c r="M10420" t="s">
        <v>436</v>
      </c>
      <c r="N10420">
        <v>181.62</v>
      </c>
      <c r="P10420" cm="1">
        <f t="array" ref="P10420">IF(Q10420&gt;0,INDEX(Q10420:Q32144,MATCH(TRUE,INDEX(Q10420:Q32144="",,),0)-1),"")</f>
        <v>11</v>
      </c>
      <c r="Q10420">
        <f t="shared" si="195"/>
        <v>7</v>
      </c>
      <c r="R10420">
        <f t="shared" ref="R10420:R10483" si="196">IF(P10420="","",0)</f>
        <v>0</v>
      </c>
    </row>
    <row r="10421" spans="1:18" x14ac:dyDescent="0.3">
      <c r="A10421" t="s">
        <v>750</v>
      </c>
      <c r="B10421" s="1">
        <v>38558</v>
      </c>
      <c r="C10421" t="s">
        <v>16</v>
      </c>
      <c r="D10421" t="s">
        <v>764</v>
      </c>
      <c r="E10421" t="s">
        <v>765</v>
      </c>
      <c r="G10421" t="s">
        <v>19</v>
      </c>
      <c r="H10421" t="s">
        <v>64</v>
      </c>
      <c r="I10421" t="s">
        <v>26</v>
      </c>
      <c r="J10421" t="s">
        <v>27</v>
      </c>
      <c r="K10421">
        <v>454.4</v>
      </c>
      <c r="L10421">
        <v>14.9</v>
      </c>
      <c r="M10421" t="s">
        <v>436</v>
      </c>
      <c r="N10421">
        <v>25.96</v>
      </c>
      <c r="P10421" cm="1">
        <f t="array" ref="P10421">IF(Q10421&gt;0,INDEX(Q10421:Q32145,MATCH(TRUE,INDEX(Q10421:Q32145="",,),0)-1),"")</f>
        <v>11</v>
      </c>
      <c r="Q10421">
        <f t="shared" si="195"/>
        <v>7</v>
      </c>
      <c r="R10421">
        <f t="shared" si="196"/>
        <v>0</v>
      </c>
    </row>
    <row r="10422" spans="1:18" x14ac:dyDescent="0.3">
      <c r="A10422" t="s">
        <v>750</v>
      </c>
      <c r="B10422" s="1">
        <v>38558</v>
      </c>
      <c r="C10422" t="s">
        <v>16</v>
      </c>
      <c r="D10422" t="s">
        <v>764</v>
      </c>
      <c r="E10422" t="s">
        <v>765</v>
      </c>
      <c r="G10422" s="6" t="s">
        <v>29</v>
      </c>
      <c r="H10422" t="s">
        <v>30</v>
      </c>
      <c r="I10422" t="s">
        <v>21</v>
      </c>
      <c r="J10422" t="s">
        <v>22</v>
      </c>
      <c r="K10422">
        <v>0.5</v>
      </c>
      <c r="L10422">
        <v>136.5</v>
      </c>
      <c r="M10422" t="s">
        <v>436</v>
      </c>
      <c r="N10422">
        <v>136.5</v>
      </c>
      <c r="P10422" cm="1">
        <f t="array" ref="P10422">IF(Q10422&gt;0,INDEX(Q10422:Q32146,MATCH(TRUE,INDEX(Q10422:Q32146="",,),0)-1),"")</f>
        <v>11</v>
      </c>
      <c r="Q10422">
        <f t="shared" si="195"/>
        <v>7</v>
      </c>
      <c r="R10422">
        <f t="shared" si="196"/>
        <v>0</v>
      </c>
    </row>
    <row r="10423" spans="1:18" x14ac:dyDescent="0.3">
      <c r="A10423" t="s">
        <v>750</v>
      </c>
      <c r="B10423" s="1">
        <v>38558</v>
      </c>
      <c r="C10423" t="s">
        <v>16</v>
      </c>
      <c r="D10423" t="s">
        <v>764</v>
      </c>
      <c r="E10423" t="s">
        <v>765</v>
      </c>
      <c r="G10423" s="6" t="s">
        <v>29</v>
      </c>
      <c r="H10423" t="s">
        <v>53</v>
      </c>
      <c r="I10423" t="s">
        <v>26</v>
      </c>
      <c r="J10423" t="s">
        <v>27</v>
      </c>
      <c r="K10423">
        <v>38.1</v>
      </c>
      <c r="L10423">
        <v>22.9</v>
      </c>
      <c r="M10423" t="s">
        <v>436</v>
      </c>
      <c r="N10423">
        <v>22.9</v>
      </c>
      <c r="P10423" cm="1">
        <f t="array" ref="P10423">IF(Q10423&gt;0,INDEX(Q10423:Q32147,MATCH(TRUE,INDEX(Q10423:Q32147="",,),0)-1),"")</f>
        <v>11</v>
      </c>
      <c r="Q10423">
        <f t="shared" si="195"/>
        <v>7</v>
      </c>
      <c r="R10423">
        <f t="shared" si="196"/>
        <v>0</v>
      </c>
    </row>
    <row r="10424" spans="1:18" x14ac:dyDescent="0.3">
      <c r="A10424" t="s">
        <v>750</v>
      </c>
      <c r="B10424" s="1">
        <v>38558</v>
      </c>
      <c r="C10424" t="s">
        <v>16</v>
      </c>
      <c r="D10424" t="s">
        <v>764</v>
      </c>
      <c r="E10424" t="s">
        <v>765</v>
      </c>
      <c r="G10424" t="s">
        <v>19</v>
      </c>
      <c r="H10424" t="s">
        <v>194</v>
      </c>
      <c r="I10424" t="s">
        <v>21</v>
      </c>
      <c r="J10424" t="s">
        <v>22</v>
      </c>
      <c r="K10424">
        <v>25.6</v>
      </c>
      <c r="L10424">
        <v>540</v>
      </c>
      <c r="M10424" t="s">
        <v>319</v>
      </c>
      <c r="N10424">
        <v>540</v>
      </c>
      <c r="P10424" cm="1">
        <f t="array" ref="P10424">IF(Q10424&gt;0,INDEX(Q10424:Q32148,MATCH(TRUE,INDEX(Q10424:Q32148="",,),0)-1),"")</f>
        <v>11</v>
      </c>
      <c r="Q10424">
        <f t="shared" si="195"/>
        <v>8</v>
      </c>
      <c r="R10424">
        <f t="shared" si="196"/>
        <v>0</v>
      </c>
    </row>
    <row r="10425" spans="1:18" x14ac:dyDescent="0.3">
      <c r="A10425" t="s">
        <v>750</v>
      </c>
      <c r="B10425" s="1">
        <v>38558</v>
      </c>
      <c r="C10425" t="s">
        <v>16</v>
      </c>
      <c r="D10425" t="s">
        <v>764</v>
      </c>
      <c r="E10425" t="s">
        <v>765</v>
      </c>
      <c r="G10425" t="s">
        <v>19</v>
      </c>
      <c r="H10425" t="s">
        <v>196</v>
      </c>
      <c r="I10425" t="s">
        <v>21</v>
      </c>
      <c r="J10425" t="s">
        <v>22</v>
      </c>
      <c r="K10425">
        <v>6.6</v>
      </c>
      <c r="L10425">
        <v>273</v>
      </c>
      <c r="M10425" t="s">
        <v>319</v>
      </c>
      <c r="N10425">
        <v>273</v>
      </c>
      <c r="P10425" cm="1">
        <f t="array" ref="P10425">IF(Q10425&gt;0,INDEX(Q10425:Q32149,MATCH(TRUE,INDEX(Q10425:Q32149="",,),0)-1),"")</f>
        <v>11</v>
      </c>
      <c r="Q10425">
        <f t="shared" si="195"/>
        <v>8</v>
      </c>
      <c r="R10425">
        <f t="shared" si="196"/>
        <v>0</v>
      </c>
    </row>
    <row r="10426" spans="1:18" x14ac:dyDescent="0.3">
      <c r="A10426" t="s">
        <v>750</v>
      </c>
      <c r="B10426" s="1">
        <v>38558</v>
      </c>
      <c r="C10426" t="s">
        <v>16</v>
      </c>
      <c r="D10426" t="s">
        <v>764</v>
      </c>
      <c r="E10426" t="s">
        <v>765</v>
      </c>
      <c r="G10426" t="s">
        <v>19</v>
      </c>
      <c r="H10426" t="s">
        <v>206</v>
      </c>
      <c r="I10426" t="s">
        <v>21</v>
      </c>
      <c r="J10426" t="s">
        <v>22</v>
      </c>
      <c r="K10426">
        <v>23.7</v>
      </c>
      <c r="L10426">
        <v>163.80000000000001</v>
      </c>
      <c r="M10426" t="s">
        <v>319</v>
      </c>
      <c r="N10426">
        <v>163.80000000000001</v>
      </c>
      <c r="P10426" cm="1">
        <f t="array" ref="P10426">IF(Q10426&gt;0,INDEX(Q10426:Q32150,MATCH(TRUE,INDEX(Q10426:Q32150="",,),0)-1),"")</f>
        <v>11</v>
      </c>
      <c r="Q10426">
        <f t="shared" si="195"/>
        <v>8</v>
      </c>
      <c r="R10426">
        <f t="shared" si="196"/>
        <v>0</v>
      </c>
    </row>
    <row r="10427" spans="1:18" x14ac:dyDescent="0.3">
      <c r="A10427" t="s">
        <v>750</v>
      </c>
      <c r="B10427" s="1">
        <v>38558</v>
      </c>
      <c r="C10427" t="s">
        <v>16</v>
      </c>
      <c r="D10427" t="s">
        <v>764</v>
      </c>
      <c r="E10427" t="s">
        <v>765</v>
      </c>
      <c r="G10427" t="s">
        <v>19</v>
      </c>
      <c r="H10427" t="s">
        <v>64</v>
      </c>
      <c r="I10427" t="s">
        <v>26</v>
      </c>
      <c r="J10427" t="s">
        <v>27</v>
      </c>
      <c r="K10427">
        <v>454.4</v>
      </c>
      <c r="L10427">
        <v>14.9</v>
      </c>
      <c r="M10427" t="s">
        <v>319</v>
      </c>
      <c r="N10427">
        <v>28</v>
      </c>
      <c r="P10427" cm="1">
        <f t="array" ref="P10427">IF(Q10427&gt;0,INDEX(Q10427:Q32151,MATCH(TRUE,INDEX(Q10427:Q32151="",,),0)-1),"")</f>
        <v>11</v>
      </c>
      <c r="Q10427">
        <f t="shared" si="195"/>
        <v>8</v>
      </c>
      <c r="R10427">
        <f t="shared" si="196"/>
        <v>0</v>
      </c>
    </row>
    <row r="10428" spans="1:18" x14ac:dyDescent="0.3">
      <c r="A10428" t="s">
        <v>750</v>
      </c>
      <c r="B10428" s="1">
        <v>38558</v>
      </c>
      <c r="C10428" t="s">
        <v>16</v>
      </c>
      <c r="D10428" t="s">
        <v>764</v>
      </c>
      <c r="E10428" t="s">
        <v>765</v>
      </c>
      <c r="G10428" s="6" t="s">
        <v>29</v>
      </c>
      <c r="H10428" t="s">
        <v>30</v>
      </c>
      <c r="I10428" t="s">
        <v>21</v>
      </c>
      <c r="J10428" t="s">
        <v>22</v>
      </c>
      <c r="K10428">
        <v>0.5</v>
      </c>
      <c r="L10428">
        <v>136.5</v>
      </c>
      <c r="M10428" t="s">
        <v>319</v>
      </c>
      <c r="N10428">
        <v>136.5</v>
      </c>
      <c r="P10428" cm="1">
        <f t="array" ref="P10428">IF(Q10428&gt;0,INDEX(Q10428:Q32152,MATCH(TRUE,INDEX(Q10428:Q32152="",,),0)-1),"")</f>
        <v>11</v>
      </c>
      <c r="Q10428">
        <f t="shared" si="195"/>
        <v>8</v>
      </c>
      <c r="R10428">
        <f t="shared" si="196"/>
        <v>0</v>
      </c>
    </row>
    <row r="10429" spans="1:18" x14ac:dyDescent="0.3">
      <c r="A10429" t="s">
        <v>750</v>
      </c>
      <c r="B10429" s="1">
        <v>38558</v>
      </c>
      <c r="C10429" t="s">
        <v>16</v>
      </c>
      <c r="D10429" t="s">
        <v>764</v>
      </c>
      <c r="E10429" t="s">
        <v>765</v>
      </c>
      <c r="G10429" s="6" t="s">
        <v>29</v>
      </c>
      <c r="H10429" t="s">
        <v>53</v>
      </c>
      <c r="I10429" t="s">
        <v>26</v>
      </c>
      <c r="J10429" t="s">
        <v>27</v>
      </c>
      <c r="K10429">
        <v>38.1</v>
      </c>
      <c r="L10429">
        <v>22.9</v>
      </c>
      <c r="M10429" t="s">
        <v>319</v>
      </c>
      <c r="N10429">
        <v>22.9</v>
      </c>
      <c r="P10429" cm="1">
        <f t="array" ref="P10429">IF(Q10429&gt;0,INDEX(Q10429:Q32153,MATCH(TRUE,INDEX(Q10429:Q32153="",,),0)-1),"")</f>
        <v>11</v>
      </c>
      <c r="Q10429">
        <f t="shared" si="195"/>
        <v>8</v>
      </c>
      <c r="R10429">
        <f t="shared" si="196"/>
        <v>0</v>
      </c>
    </row>
    <row r="10430" spans="1:18" x14ac:dyDescent="0.3">
      <c r="A10430" t="s">
        <v>750</v>
      </c>
      <c r="B10430" s="1">
        <v>38558</v>
      </c>
      <c r="C10430" t="s">
        <v>16</v>
      </c>
      <c r="D10430" t="s">
        <v>764</v>
      </c>
      <c r="E10430" t="s">
        <v>765</v>
      </c>
      <c r="G10430" t="s">
        <v>19</v>
      </c>
      <c r="H10430" t="s">
        <v>194</v>
      </c>
      <c r="I10430" t="s">
        <v>21</v>
      </c>
      <c r="J10430" t="s">
        <v>22</v>
      </c>
      <c r="K10430">
        <v>25.6</v>
      </c>
      <c r="L10430">
        <v>540</v>
      </c>
      <c r="M10430" t="s">
        <v>202</v>
      </c>
      <c r="N10430">
        <v>650</v>
      </c>
      <c r="P10430" cm="1">
        <f t="array" ref="P10430">IF(Q10430&gt;0,INDEX(Q10430:Q32154,MATCH(TRUE,INDEX(Q10430:Q32154="",,),0)-1),"")</f>
        <v>11</v>
      </c>
      <c r="Q10430">
        <f t="shared" si="195"/>
        <v>9</v>
      </c>
      <c r="R10430">
        <f t="shared" si="196"/>
        <v>0</v>
      </c>
    </row>
    <row r="10431" spans="1:18" x14ac:dyDescent="0.3">
      <c r="A10431" t="s">
        <v>750</v>
      </c>
      <c r="B10431" s="1">
        <v>38558</v>
      </c>
      <c r="C10431" t="s">
        <v>16</v>
      </c>
      <c r="D10431" t="s">
        <v>764</v>
      </c>
      <c r="E10431" t="s">
        <v>765</v>
      </c>
      <c r="G10431" t="s">
        <v>19</v>
      </c>
      <c r="H10431" t="s">
        <v>196</v>
      </c>
      <c r="I10431" t="s">
        <v>21</v>
      </c>
      <c r="J10431" t="s">
        <v>22</v>
      </c>
      <c r="K10431">
        <v>6.6</v>
      </c>
      <c r="L10431">
        <v>273</v>
      </c>
      <c r="M10431" t="s">
        <v>202</v>
      </c>
      <c r="N10431">
        <v>300</v>
      </c>
      <c r="P10431" cm="1">
        <f t="array" ref="P10431">IF(Q10431&gt;0,INDEX(Q10431:Q32155,MATCH(TRUE,INDEX(Q10431:Q32155="",,),0)-1),"")</f>
        <v>11</v>
      </c>
      <c r="Q10431">
        <f t="shared" si="195"/>
        <v>9</v>
      </c>
      <c r="R10431">
        <f t="shared" si="196"/>
        <v>0</v>
      </c>
    </row>
    <row r="10432" spans="1:18" x14ac:dyDescent="0.3">
      <c r="A10432" t="s">
        <v>750</v>
      </c>
      <c r="B10432" s="1">
        <v>38558</v>
      </c>
      <c r="C10432" t="s">
        <v>16</v>
      </c>
      <c r="D10432" t="s">
        <v>764</v>
      </c>
      <c r="E10432" t="s">
        <v>765</v>
      </c>
      <c r="G10432" t="s">
        <v>19</v>
      </c>
      <c r="H10432" t="s">
        <v>206</v>
      </c>
      <c r="I10432" t="s">
        <v>21</v>
      </c>
      <c r="J10432" t="s">
        <v>22</v>
      </c>
      <c r="K10432">
        <v>23.7</v>
      </c>
      <c r="L10432">
        <v>163.80000000000001</v>
      </c>
      <c r="M10432" t="s">
        <v>202</v>
      </c>
      <c r="N10432">
        <v>165</v>
      </c>
      <c r="P10432" cm="1">
        <f t="array" ref="P10432">IF(Q10432&gt;0,INDEX(Q10432:Q32156,MATCH(TRUE,INDEX(Q10432:Q32156="",,),0)-1),"")</f>
        <v>11</v>
      </c>
      <c r="Q10432">
        <f t="shared" si="195"/>
        <v>9</v>
      </c>
      <c r="R10432">
        <f t="shared" si="196"/>
        <v>0</v>
      </c>
    </row>
    <row r="10433" spans="1:18" x14ac:dyDescent="0.3">
      <c r="A10433" t="s">
        <v>750</v>
      </c>
      <c r="B10433" s="1">
        <v>38558</v>
      </c>
      <c r="C10433" t="s">
        <v>16</v>
      </c>
      <c r="D10433" t="s">
        <v>764</v>
      </c>
      <c r="E10433" t="s">
        <v>765</v>
      </c>
      <c r="G10433" t="s">
        <v>19</v>
      </c>
      <c r="H10433" t="s">
        <v>64</v>
      </c>
      <c r="I10433" t="s">
        <v>26</v>
      </c>
      <c r="J10433" t="s">
        <v>27</v>
      </c>
      <c r="K10433">
        <v>454.4</v>
      </c>
      <c r="L10433">
        <v>14.9</v>
      </c>
      <c r="M10433" t="s">
        <v>202</v>
      </c>
      <c r="N10433">
        <v>19</v>
      </c>
      <c r="P10433" cm="1">
        <f t="array" ref="P10433">IF(Q10433&gt;0,INDEX(Q10433:Q32157,MATCH(TRUE,INDEX(Q10433:Q32157="",,),0)-1),"")</f>
        <v>11</v>
      </c>
      <c r="Q10433">
        <f t="shared" si="195"/>
        <v>9</v>
      </c>
      <c r="R10433">
        <f t="shared" si="196"/>
        <v>0</v>
      </c>
    </row>
    <row r="10434" spans="1:18" x14ac:dyDescent="0.3">
      <c r="A10434" t="s">
        <v>750</v>
      </c>
      <c r="B10434" s="1">
        <v>38558</v>
      </c>
      <c r="C10434" t="s">
        <v>16</v>
      </c>
      <c r="D10434" t="s">
        <v>764</v>
      </c>
      <c r="E10434" t="s">
        <v>765</v>
      </c>
      <c r="G10434" s="6" t="s">
        <v>29</v>
      </c>
      <c r="H10434" t="s">
        <v>30</v>
      </c>
      <c r="I10434" t="s">
        <v>21</v>
      </c>
      <c r="J10434" t="s">
        <v>22</v>
      </c>
      <c r="K10434">
        <v>0.5</v>
      </c>
      <c r="L10434">
        <v>136.5</v>
      </c>
      <c r="M10434" t="s">
        <v>202</v>
      </c>
      <c r="N10434">
        <v>136.5</v>
      </c>
      <c r="P10434" cm="1">
        <f t="array" ref="P10434">IF(Q10434&gt;0,INDEX(Q10434:Q32158,MATCH(TRUE,INDEX(Q10434:Q32158="",,),0)-1),"")</f>
        <v>11</v>
      </c>
      <c r="Q10434">
        <f t="shared" si="195"/>
        <v>9</v>
      </c>
      <c r="R10434">
        <f t="shared" si="196"/>
        <v>0</v>
      </c>
    </row>
    <row r="10435" spans="1:18" x14ac:dyDescent="0.3">
      <c r="A10435" t="s">
        <v>750</v>
      </c>
      <c r="B10435" s="1">
        <v>38558</v>
      </c>
      <c r="C10435" t="s">
        <v>16</v>
      </c>
      <c r="D10435" t="s">
        <v>764</v>
      </c>
      <c r="E10435" t="s">
        <v>765</v>
      </c>
      <c r="G10435" s="6" t="s">
        <v>29</v>
      </c>
      <c r="H10435" t="s">
        <v>53</v>
      </c>
      <c r="I10435" t="s">
        <v>26</v>
      </c>
      <c r="J10435" t="s">
        <v>27</v>
      </c>
      <c r="K10435">
        <v>38.1</v>
      </c>
      <c r="L10435">
        <v>22.9</v>
      </c>
      <c r="M10435" t="s">
        <v>202</v>
      </c>
      <c r="N10435">
        <v>22.9</v>
      </c>
      <c r="P10435" cm="1">
        <f t="array" ref="P10435">IF(Q10435&gt;0,INDEX(Q10435:Q32159,MATCH(TRUE,INDEX(Q10435:Q32159="",,),0)-1),"")</f>
        <v>11</v>
      </c>
      <c r="Q10435">
        <f t="shared" si="195"/>
        <v>9</v>
      </c>
      <c r="R10435">
        <f t="shared" si="196"/>
        <v>0</v>
      </c>
    </row>
    <row r="10436" spans="1:18" x14ac:dyDescent="0.3">
      <c r="A10436" t="s">
        <v>750</v>
      </c>
      <c r="B10436" s="1">
        <v>38558</v>
      </c>
      <c r="C10436" t="s">
        <v>16</v>
      </c>
      <c r="D10436" t="s">
        <v>764</v>
      </c>
      <c r="E10436" t="s">
        <v>765</v>
      </c>
      <c r="G10436" t="s">
        <v>19</v>
      </c>
      <c r="H10436" t="s">
        <v>194</v>
      </c>
      <c r="I10436" t="s">
        <v>21</v>
      </c>
      <c r="J10436" t="s">
        <v>22</v>
      </c>
      <c r="K10436">
        <v>25.6</v>
      </c>
      <c r="L10436">
        <v>540</v>
      </c>
      <c r="M10436" t="s">
        <v>769</v>
      </c>
      <c r="N10436">
        <v>678</v>
      </c>
      <c r="P10436" cm="1">
        <f t="array" ref="P10436">IF(Q10436&gt;0,INDEX(Q10436:Q32160,MATCH(TRUE,INDEX(Q10436:Q32160="",,),0)-1),"")</f>
        <v>11</v>
      </c>
      <c r="Q10436">
        <f t="shared" si="195"/>
        <v>10</v>
      </c>
      <c r="R10436">
        <f t="shared" si="196"/>
        <v>0</v>
      </c>
    </row>
    <row r="10437" spans="1:18" x14ac:dyDescent="0.3">
      <c r="A10437" t="s">
        <v>750</v>
      </c>
      <c r="B10437" s="1">
        <v>38558</v>
      </c>
      <c r="C10437" t="s">
        <v>16</v>
      </c>
      <c r="D10437" t="s">
        <v>764</v>
      </c>
      <c r="E10437" t="s">
        <v>765</v>
      </c>
      <c r="G10437" t="s">
        <v>19</v>
      </c>
      <c r="H10437" t="s">
        <v>196</v>
      </c>
      <c r="I10437" t="s">
        <v>21</v>
      </c>
      <c r="J10437" t="s">
        <v>22</v>
      </c>
      <c r="K10437">
        <v>6.6</v>
      </c>
      <c r="L10437">
        <v>273</v>
      </c>
      <c r="M10437" t="s">
        <v>769</v>
      </c>
      <c r="N10437">
        <v>275</v>
      </c>
      <c r="P10437" cm="1">
        <f t="array" ref="P10437">IF(Q10437&gt;0,INDEX(Q10437:Q32161,MATCH(TRUE,INDEX(Q10437:Q32161="",,),0)-1),"")</f>
        <v>11</v>
      </c>
      <c r="Q10437">
        <f t="shared" si="195"/>
        <v>10</v>
      </c>
      <c r="R10437">
        <f t="shared" si="196"/>
        <v>0</v>
      </c>
    </row>
    <row r="10438" spans="1:18" x14ac:dyDescent="0.3">
      <c r="A10438" t="s">
        <v>750</v>
      </c>
      <c r="B10438" s="1">
        <v>38558</v>
      </c>
      <c r="C10438" t="s">
        <v>16</v>
      </c>
      <c r="D10438" t="s">
        <v>764</v>
      </c>
      <c r="E10438" t="s">
        <v>765</v>
      </c>
      <c r="G10438" t="s">
        <v>19</v>
      </c>
      <c r="H10438" t="s">
        <v>206</v>
      </c>
      <c r="I10438" t="s">
        <v>21</v>
      </c>
      <c r="J10438" t="s">
        <v>22</v>
      </c>
      <c r="K10438">
        <v>23.7</v>
      </c>
      <c r="L10438">
        <v>163.80000000000001</v>
      </c>
      <c r="M10438" t="s">
        <v>769</v>
      </c>
      <c r="N10438">
        <v>163.80000000000001</v>
      </c>
      <c r="P10438" cm="1">
        <f t="array" ref="P10438">IF(Q10438&gt;0,INDEX(Q10438:Q32162,MATCH(TRUE,INDEX(Q10438:Q32162="",,),0)-1),"")</f>
        <v>11</v>
      </c>
      <c r="Q10438">
        <f t="shared" si="195"/>
        <v>10</v>
      </c>
      <c r="R10438">
        <f t="shared" si="196"/>
        <v>0</v>
      </c>
    </row>
    <row r="10439" spans="1:18" x14ac:dyDescent="0.3">
      <c r="A10439" t="s">
        <v>750</v>
      </c>
      <c r="B10439" s="1">
        <v>38558</v>
      </c>
      <c r="C10439" t="s">
        <v>16</v>
      </c>
      <c r="D10439" t="s">
        <v>764</v>
      </c>
      <c r="E10439" t="s">
        <v>765</v>
      </c>
      <c r="G10439" t="s">
        <v>19</v>
      </c>
      <c r="H10439" t="s">
        <v>64</v>
      </c>
      <c r="I10439" t="s">
        <v>26</v>
      </c>
      <c r="J10439" t="s">
        <v>27</v>
      </c>
      <c r="K10439">
        <v>454.4</v>
      </c>
      <c r="L10439">
        <v>14.9</v>
      </c>
      <c r="M10439" t="s">
        <v>769</v>
      </c>
      <c r="N10439">
        <v>15</v>
      </c>
      <c r="P10439" cm="1">
        <f t="array" ref="P10439">IF(Q10439&gt;0,INDEX(Q10439:Q32163,MATCH(TRUE,INDEX(Q10439:Q32163="",,),0)-1),"")</f>
        <v>11</v>
      </c>
      <c r="Q10439">
        <f t="shared" si="195"/>
        <v>10</v>
      </c>
      <c r="R10439">
        <f t="shared" si="196"/>
        <v>0</v>
      </c>
    </row>
    <row r="10440" spans="1:18" x14ac:dyDescent="0.3">
      <c r="A10440" t="s">
        <v>750</v>
      </c>
      <c r="B10440" s="1">
        <v>38558</v>
      </c>
      <c r="C10440" t="s">
        <v>16</v>
      </c>
      <c r="D10440" t="s">
        <v>764</v>
      </c>
      <c r="E10440" t="s">
        <v>765</v>
      </c>
      <c r="G10440" s="6" t="s">
        <v>29</v>
      </c>
      <c r="H10440" t="s">
        <v>30</v>
      </c>
      <c r="I10440" t="s">
        <v>21</v>
      </c>
      <c r="J10440" t="s">
        <v>22</v>
      </c>
      <c r="K10440">
        <v>0.5</v>
      </c>
      <c r="L10440">
        <v>136.5</v>
      </c>
      <c r="M10440" t="s">
        <v>769</v>
      </c>
      <c r="N10440">
        <v>136.5</v>
      </c>
      <c r="P10440" cm="1">
        <f t="array" ref="P10440">IF(Q10440&gt;0,INDEX(Q10440:Q32164,MATCH(TRUE,INDEX(Q10440:Q32164="",,),0)-1),"")</f>
        <v>11</v>
      </c>
      <c r="Q10440">
        <f t="shared" si="195"/>
        <v>10</v>
      </c>
      <c r="R10440">
        <f t="shared" si="196"/>
        <v>0</v>
      </c>
    </row>
    <row r="10441" spans="1:18" x14ac:dyDescent="0.3">
      <c r="A10441" t="s">
        <v>750</v>
      </c>
      <c r="B10441" s="1">
        <v>38558</v>
      </c>
      <c r="C10441" t="s">
        <v>16</v>
      </c>
      <c r="D10441" t="s">
        <v>764</v>
      </c>
      <c r="E10441" t="s">
        <v>765</v>
      </c>
      <c r="G10441" s="6" t="s">
        <v>29</v>
      </c>
      <c r="H10441" t="s">
        <v>53</v>
      </c>
      <c r="I10441" t="s">
        <v>26</v>
      </c>
      <c r="J10441" t="s">
        <v>27</v>
      </c>
      <c r="K10441">
        <v>38.1</v>
      </c>
      <c r="L10441">
        <v>22.9</v>
      </c>
      <c r="M10441" t="s">
        <v>769</v>
      </c>
      <c r="N10441">
        <v>22.9</v>
      </c>
      <c r="P10441" cm="1">
        <f t="array" ref="P10441">IF(Q10441&gt;0,INDEX(Q10441:Q32165,MATCH(TRUE,INDEX(Q10441:Q32165="",,),0)-1),"")</f>
        <v>11</v>
      </c>
      <c r="Q10441">
        <f t="shared" si="195"/>
        <v>10</v>
      </c>
      <c r="R10441">
        <f t="shared" si="196"/>
        <v>0</v>
      </c>
    </row>
    <row r="10442" spans="1:18" x14ac:dyDescent="0.3">
      <c r="A10442" t="s">
        <v>750</v>
      </c>
      <c r="B10442" s="1">
        <v>38558</v>
      </c>
      <c r="C10442" t="s">
        <v>16</v>
      </c>
      <c r="D10442" t="s">
        <v>764</v>
      </c>
      <c r="E10442" t="s">
        <v>765</v>
      </c>
      <c r="G10442" t="s">
        <v>19</v>
      </c>
      <c r="H10442" t="s">
        <v>194</v>
      </c>
      <c r="I10442" t="s">
        <v>21</v>
      </c>
      <c r="J10442" t="s">
        <v>22</v>
      </c>
      <c r="K10442">
        <v>25.6</v>
      </c>
      <c r="L10442">
        <v>540</v>
      </c>
      <c r="M10442" t="s">
        <v>287</v>
      </c>
      <c r="N10442">
        <v>647.64</v>
      </c>
      <c r="P10442" cm="1">
        <f t="array" ref="P10442">IF(Q10442&gt;0,INDEX(Q10442:Q32166,MATCH(TRUE,INDEX(Q10442:Q32166="",,),0)-1),"")</f>
        <v>11</v>
      </c>
      <c r="Q10442">
        <f t="shared" si="195"/>
        <v>11</v>
      </c>
      <c r="R10442">
        <f t="shared" si="196"/>
        <v>0</v>
      </c>
    </row>
    <row r="10443" spans="1:18" x14ac:dyDescent="0.3">
      <c r="A10443" t="s">
        <v>750</v>
      </c>
      <c r="B10443" s="1">
        <v>38558</v>
      </c>
      <c r="C10443" t="s">
        <v>16</v>
      </c>
      <c r="D10443" t="s">
        <v>764</v>
      </c>
      <c r="E10443" t="s">
        <v>765</v>
      </c>
      <c r="G10443" t="s">
        <v>19</v>
      </c>
      <c r="H10443" t="s">
        <v>196</v>
      </c>
      <c r="I10443" t="s">
        <v>21</v>
      </c>
      <c r="J10443" t="s">
        <v>22</v>
      </c>
      <c r="K10443">
        <v>6.6</v>
      </c>
      <c r="L10443">
        <v>273</v>
      </c>
      <c r="M10443" t="s">
        <v>287</v>
      </c>
      <c r="N10443">
        <v>273</v>
      </c>
      <c r="P10443" cm="1">
        <f t="array" ref="P10443">IF(Q10443&gt;0,INDEX(Q10443:Q32167,MATCH(TRUE,INDEX(Q10443:Q32167="",,),0)-1),"")</f>
        <v>11</v>
      </c>
      <c r="Q10443">
        <f t="shared" si="195"/>
        <v>11</v>
      </c>
      <c r="R10443">
        <f t="shared" si="196"/>
        <v>0</v>
      </c>
    </row>
    <row r="10444" spans="1:18" x14ac:dyDescent="0.3">
      <c r="A10444" t="s">
        <v>750</v>
      </c>
      <c r="B10444" s="1">
        <v>38558</v>
      </c>
      <c r="C10444" t="s">
        <v>16</v>
      </c>
      <c r="D10444" t="s">
        <v>764</v>
      </c>
      <c r="E10444" t="s">
        <v>765</v>
      </c>
      <c r="G10444" t="s">
        <v>19</v>
      </c>
      <c r="H10444" t="s">
        <v>206</v>
      </c>
      <c r="I10444" t="s">
        <v>21</v>
      </c>
      <c r="J10444" t="s">
        <v>22</v>
      </c>
      <c r="K10444">
        <v>23.7</v>
      </c>
      <c r="L10444">
        <v>163.80000000000001</v>
      </c>
      <c r="M10444" t="s">
        <v>287</v>
      </c>
      <c r="N10444">
        <v>163.80000000000001</v>
      </c>
      <c r="P10444" cm="1">
        <f t="array" ref="P10444">IF(Q10444&gt;0,INDEX(Q10444:Q32168,MATCH(TRUE,INDEX(Q10444:Q32168="",,),0)-1),"")</f>
        <v>11</v>
      </c>
      <c r="Q10444">
        <f t="shared" si="195"/>
        <v>11</v>
      </c>
      <c r="R10444">
        <f t="shared" si="196"/>
        <v>0</v>
      </c>
    </row>
    <row r="10445" spans="1:18" x14ac:dyDescent="0.3">
      <c r="A10445" t="s">
        <v>750</v>
      </c>
      <c r="B10445" s="1">
        <v>38558</v>
      </c>
      <c r="C10445" t="s">
        <v>16</v>
      </c>
      <c r="D10445" t="s">
        <v>764</v>
      </c>
      <c r="E10445" t="s">
        <v>765</v>
      </c>
      <c r="G10445" t="s">
        <v>19</v>
      </c>
      <c r="H10445" t="s">
        <v>64</v>
      </c>
      <c r="I10445" t="s">
        <v>26</v>
      </c>
      <c r="J10445" t="s">
        <v>27</v>
      </c>
      <c r="K10445">
        <v>454.4</v>
      </c>
      <c r="L10445">
        <v>14.9</v>
      </c>
      <c r="M10445" t="s">
        <v>287</v>
      </c>
      <c r="N10445">
        <v>14.9</v>
      </c>
      <c r="P10445" cm="1">
        <f t="array" ref="P10445">IF(Q10445&gt;0,INDEX(Q10445:Q32169,MATCH(TRUE,INDEX(Q10445:Q32169="",,),0)-1),"")</f>
        <v>11</v>
      </c>
      <c r="Q10445">
        <f t="shared" si="195"/>
        <v>11</v>
      </c>
      <c r="R10445">
        <f t="shared" si="196"/>
        <v>0</v>
      </c>
    </row>
    <row r="10446" spans="1:18" x14ac:dyDescent="0.3">
      <c r="A10446" t="s">
        <v>750</v>
      </c>
      <c r="B10446" s="1">
        <v>38558</v>
      </c>
      <c r="C10446" t="s">
        <v>16</v>
      </c>
      <c r="D10446" t="s">
        <v>764</v>
      </c>
      <c r="E10446" t="s">
        <v>765</v>
      </c>
      <c r="G10446" s="6" t="s">
        <v>29</v>
      </c>
      <c r="H10446" t="s">
        <v>30</v>
      </c>
      <c r="I10446" t="s">
        <v>21</v>
      </c>
      <c r="J10446" t="s">
        <v>22</v>
      </c>
      <c r="K10446">
        <v>0.5</v>
      </c>
      <c r="L10446">
        <v>136.5</v>
      </c>
      <c r="M10446" t="s">
        <v>287</v>
      </c>
      <c r="N10446">
        <v>136.5</v>
      </c>
      <c r="P10446" cm="1">
        <f t="array" ref="P10446">IF(Q10446&gt;0,INDEX(Q10446:Q32170,MATCH(TRUE,INDEX(Q10446:Q32170="",,),0)-1),"")</f>
        <v>11</v>
      </c>
      <c r="Q10446">
        <f t="shared" si="195"/>
        <v>11</v>
      </c>
      <c r="R10446">
        <f t="shared" si="196"/>
        <v>0</v>
      </c>
    </row>
    <row r="10447" spans="1:18" x14ac:dyDescent="0.3">
      <c r="A10447" t="s">
        <v>750</v>
      </c>
      <c r="B10447" s="1">
        <v>38558</v>
      </c>
      <c r="C10447" t="s">
        <v>16</v>
      </c>
      <c r="D10447" t="s">
        <v>764</v>
      </c>
      <c r="E10447" t="s">
        <v>765</v>
      </c>
      <c r="G10447" s="6" t="s">
        <v>29</v>
      </c>
      <c r="H10447" t="s">
        <v>53</v>
      </c>
      <c r="I10447" t="s">
        <v>26</v>
      </c>
      <c r="J10447" t="s">
        <v>27</v>
      </c>
      <c r="K10447">
        <v>38.1</v>
      </c>
      <c r="L10447">
        <v>22.9</v>
      </c>
      <c r="M10447" t="s">
        <v>287</v>
      </c>
      <c r="N10447">
        <v>22.9</v>
      </c>
      <c r="P10447" cm="1">
        <f t="array" ref="P10447">IF(Q10447&gt;0,INDEX(Q10447:Q32171,MATCH(TRUE,INDEX(Q10447:Q32171="",,),0)-1),"")</f>
        <v>11</v>
      </c>
      <c r="Q10447">
        <f t="shared" ref="Q10447" si="197">INT((ROW()-10382)/6)+1</f>
        <v>11</v>
      </c>
      <c r="R10447">
        <f t="shared" si="196"/>
        <v>0</v>
      </c>
    </row>
    <row r="10448" spans="1:18" x14ac:dyDescent="0.3">
      <c r="P10448" t="str" cm="1">
        <f t="array" ref="P10448">IF(Q10448&gt;0,INDEX(Q10448:Q32172,MATCH(TRUE,INDEX(Q10448:Q32172="",,),0)-1),"")</f>
        <v/>
      </c>
      <c r="R10448" t="str">
        <f t="shared" si="196"/>
        <v/>
      </c>
    </row>
    <row r="10449" spans="1:18" x14ac:dyDescent="0.3">
      <c r="A10449" t="s">
        <v>750</v>
      </c>
      <c r="B10449" s="1">
        <v>38558</v>
      </c>
      <c r="C10449" t="s">
        <v>16</v>
      </c>
      <c r="D10449" t="s">
        <v>770</v>
      </c>
      <c r="E10449" t="s">
        <v>771</v>
      </c>
      <c r="G10449" t="s">
        <v>19</v>
      </c>
      <c r="H10449" t="s">
        <v>53</v>
      </c>
      <c r="I10449" t="s">
        <v>26</v>
      </c>
      <c r="J10449" t="s">
        <v>27</v>
      </c>
      <c r="K10449">
        <v>1189.5</v>
      </c>
      <c r="L10449">
        <v>30</v>
      </c>
      <c r="M10449" t="s">
        <v>772</v>
      </c>
      <c r="N10449">
        <v>30</v>
      </c>
      <c r="O10449" t="s">
        <v>24</v>
      </c>
      <c r="P10449" cm="1">
        <f t="array" ref="P10449">IF(Q10449&gt;0,INDEX(Q10449:Q32173,MATCH(TRUE,INDEX(Q10449:Q32173="",,),0)-1),"")</f>
        <v>7</v>
      </c>
      <c r="Q10449">
        <f>INT((ROW()-10449)/5)+1</f>
        <v>1</v>
      </c>
      <c r="R10449">
        <f t="shared" si="196"/>
        <v>0</v>
      </c>
    </row>
    <row r="10450" spans="1:18" x14ac:dyDescent="0.3">
      <c r="A10450" t="s">
        <v>750</v>
      </c>
      <c r="B10450" s="1">
        <v>38558</v>
      </c>
      <c r="C10450" t="s">
        <v>16</v>
      </c>
      <c r="D10450" t="s">
        <v>770</v>
      </c>
      <c r="E10450" t="s">
        <v>771</v>
      </c>
      <c r="G10450" t="s">
        <v>19</v>
      </c>
      <c r="H10450" t="s">
        <v>148</v>
      </c>
      <c r="I10450" t="s">
        <v>26</v>
      </c>
      <c r="J10450" t="s">
        <v>27</v>
      </c>
      <c r="K10450">
        <v>281.3</v>
      </c>
      <c r="L10450">
        <v>22.85</v>
      </c>
      <c r="M10450" t="s">
        <v>772</v>
      </c>
      <c r="N10450">
        <v>210.16</v>
      </c>
      <c r="O10450" t="s">
        <v>24</v>
      </c>
      <c r="P10450" cm="1">
        <f t="array" ref="P10450">IF(Q10450&gt;0,INDEX(Q10450:Q32174,MATCH(TRUE,INDEX(Q10450:Q32174="",,),0)-1),"")</f>
        <v>7</v>
      </c>
      <c r="Q10450">
        <f t="shared" ref="Q10450:Q10483" si="198">INT((ROW()-10449)/5)+1</f>
        <v>1</v>
      </c>
      <c r="R10450">
        <f t="shared" si="196"/>
        <v>0</v>
      </c>
    </row>
    <row r="10451" spans="1:18" x14ac:dyDescent="0.3">
      <c r="A10451" t="s">
        <v>750</v>
      </c>
      <c r="B10451" s="1">
        <v>38558</v>
      </c>
      <c r="C10451" t="s">
        <v>16</v>
      </c>
      <c r="D10451" t="s">
        <v>770</v>
      </c>
      <c r="E10451" t="s">
        <v>771</v>
      </c>
      <c r="G10451" s="6" t="s">
        <v>29</v>
      </c>
      <c r="H10451" t="s">
        <v>99</v>
      </c>
      <c r="I10451" t="s">
        <v>26</v>
      </c>
      <c r="J10451" t="s">
        <v>27</v>
      </c>
      <c r="K10451">
        <v>16.399999999999999</v>
      </c>
      <c r="L10451">
        <v>17.25</v>
      </c>
      <c r="M10451" t="s">
        <v>772</v>
      </c>
      <c r="N10451">
        <v>17.25</v>
      </c>
      <c r="O10451" t="s">
        <v>24</v>
      </c>
      <c r="P10451" cm="1">
        <f t="array" ref="P10451">IF(Q10451&gt;0,INDEX(Q10451:Q32175,MATCH(TRUE,INDEX(Q10451:Q32175="",,),0)-1),"")</f>
        <v>7</v>
      </c>
      <c r="Q10451">
        <f t="shared" si="198"/>
        <v>1</v>
      </c>
      <c r="R10451">
        <f t="shared" si="196"/>
        <v>0</v>
      </c>
    </row>
    <row r="10452" spans="1:18" x14ac:dyDescent="0.3">
      <c r="A10452" t="s">
        <v>750</v>
      </c>
      <c r="B10452" s="1">
        <v>38558</v>
      </c>
      <c r="C10452" t="s">
        <v>16</v>
      </c>
      <c r="D10452" t="s">
        <v>770</v>
      </c>
      <c r="E10452" t="s">
        <v>771</v>
      </c>
      <c r="G10452" s="6" t="s">
        <v>29</v>
      </c>
      <c r="H10452" t="s">
        <v>122</v>
      </c>
      <c r="I10452" t="s">
        <v>26</v>
      </c>
      <c r="J10452" t="s">
        <v>27</v>
      </c>
      <c r="K10452">
        <v>71.5</v>
      </c>
      <c r="L10452">
        <v>31.25</v>
      </c>
      <c r="M10452" t="s">
        <v>772</v>
      </c>
      <c r="N10452">
        <v>31.25</v>
      </c>
      <c r="O10452" t="s">
        <v>24</v>
      </c>
      <c r="P10452" cm="1">
        <f t="array" ref="P10452">IF(Q10452&gt;0,INDEX(Q10452:Q32176,MATCH(TRUE,INDEX(Q10452:Q32176="",,),0)-1),"")</f>
        <v>7</v>
      </c>
      <c r="Q10452">
        <f t="shared" si="198"/>
        <v>1</v>
      </c>
      <c r="R10452">
        <f t="shared" si="196"/>
        <v>0</v>
      </c>
    </row>
    <row r="10453" spans="1:18" x14ac:dyDescent="0.3">
      <c r="A10453" t="s">
        <v>750</v>
      </c>
      <c r="B10453" s="1">
        <v>38558</v>
      </c>
      <c r="C10453" t="s">
        <v>16</v>
      </c>
      <c r="D10453" t="s">
        <v>770</v>
      </c>
      <c r="E10453" t="s">
        <v>771</v>
      </c>
      <c r="G10453" s="6" t="s">
        <v>29</v>
      </c>
      <c r="H10453" t="s">
        <v>64</v>
      </c>
      <c r="I10453" t="s">
        <v>26</v>
      </c>
      <c r="J10453" t="s">
        <v>27</v>
      </c>
      <c r="K10453">
        <v>57.6</v>
      </c>
      <c r="L10453">
        <v>17.5</v>
      </c>
      <c r="M10453" t="s">
        <v>772</v>
      </c>
      <c r="N10453">
        <v>17.5</v>
      </c>
      <c r="O10453" t="s">
        <v>24</v>
      </c>
      <c r="P10453" cm="1">
        <f t="array" ref="P10453">IF(Q10453&gt;0,INDEX(Q10453:Q32177,MATCH(TRUE,INDEX(Q10453:Q32177="",,),0)-1),"")</f>
        <v>7</v>
      </c>
      <c r="Q10453">
        <f t="shared" si="198"/>
        <v>1</v>
      </c>
      <c r="R10453">
        <f t="shared" si="196"/>
        <v>0</v>
      </c>
    </row>
    <row r="10454" spans="1:18" x14ac:dyDescent="0.3">
      <c r="A10454" t="s">
        <v>750</v>
      </c>
      <c r="B10454" s="1">
        <v>38558</v>
      </c>
      <c r="C10454" t="s">
        <v>16</v>
      </c>
      <c r="D10454" t="s">
        <v>770</v>
      </c>
      <c r="E10454" t="s">
        <v>771</v>
      </c>
      <c r="G10454" t="s">
        <v>19</v>
      </c>
      <c r="H10454" t="s">
        <v>53</v>
      </c>
      <c r="I10454" t="s">
        <v>26</v>
      </c>
      <c r="J10454" t="s">
        <v>27</v>
      </c>
      <c r="K10454">
        <v>1189.5</v>
      </c>
      <c r="L10454">
        <v>30</v>
      </c>
      <c r="M10454" t="s">
        <v>287</v>
      </c>
      <c r="N10454">
        <v>30</v>
      </c>
      <c r="P10454" cm="1">
        <f t="array" ref="P10454">IF(Q10454&gt;0,INDEX(Q10454:Q32178,MATCH(TRUE,INDEX(Q10454:Q32178="",,),0)-1),"")</f>
        <v>7</v>
      </c>
      <c r="Q10454">
        <f t="shared" si="198"/>
        <v>2</v>
      </c>
      <c r="R10454">
        <f t="shared" si="196"/>
        <v>0</v>
      </c>
    </row>
    <row r="10455" spans="1:18" x14ac:dyDescent="0.3">
      <c r="A10455" t="s">
        <v>750</v>
      </c>
      <c r="B10455" s="1">
        <v>38558</v>
      </c>
      <c r="C10455" t="s">
        <v>16</v>
      </c>
      <c r="D10455" t="s">
        <v>770</v>
      </c>
      <c r="E10455" t="s">
        <v>771</v>
      </c>
      <c r="G10455" t="s">
        <v>19</v>
      </c>
      <c r="H10455" t="s">
        <v>148</v>
      </c>
      <c r="I10455" t="s">
        <v>26</v>
      </c>
      <c r="J10455" t="s">
        <v>27</v>
      </c>
      <c r="K10455">
        <v>281.3</v>
      </c>
      <c r="L10455">
        <v>22.85</v>
      </c>
      <c r="M10455" t="s">
        <v>287</v>
      </c>
      <c r="N10455">
        <v>197.1</v>
      </c>
      <c r="P10455" cm="1">
        <f t="array" ref="P10455">IF(Q10455&gt;0,INDEX(Q10455:Q32179,MATCH(TRUE,INDEX(Q10455:Q32179="",,),0)-1),"")</f>
        <v>7</v>
      </c>
      <c r="Q10455">
        <f t="shared" si="198"/>
        <v>2</v>
      </c>
      <c r="R10455">
        <f t="shared" si="196"/>
        <v>0</v>
      </c>
    </row>
    <row r="10456" spans="1:18" x14ac:dyDescent="0.3">
      <c r="A10456" t="s">
        <v>750</v>
      </c>
      <c r="B10456" s="1">
        <v>38558</v>
      </c>
      <c r="C10456" t="s">
        <v>16</v>
      </c>
      <c r="D10456" t="s">
        <v>770</v>
      </c>
      <c r="E10456" t="s">
        <v>771</v>
      </c>
      <c r="G10456" s="6" t="s">
        <v>29</v>
      </c>
      <c r="H10456" t="s">
        <v>99</v>
      </c>
      <c r="I10456" t="s">
        <v>26</v>
      </c>
      <c r="J10456" t="s">
        <v>27</v>
      </c>
      <c r="K10456">
        <v>16.399999999999999</v>
      </c>
      <c r="L10456">
        <v>17.25</v>
      </c>
      <c r="M10456" t="s">
        <v>287</v>
      </c>
      <c r="N10456">
        <v>17.25</v>
      </c>
      <c r="P10456" cm="1">
        <f t="array" ref="P10456">IF(Q10456&gt;0,INDEX(Q10456:Q32180,MATCH(TRUE,INDEX(Q10456:Q32180="",,),0)-1),"")</f>
        <v>7</v>
      </c>
      <c r="Q10456">
        <f t="shared" si="198"/>
        <v>2</v>
      </c>
      <c r="R10456">
        <f t="shared" si="196"/>
        <v>0</v>
      </c>
    </row>
    <row r="10457" spans="1:18" x14ac:dyDescent="0.3">
      <c r="A10457" t="s">
        <v>750</v>
      </c>
      <c r="B10457" s="1">
        <v>38558</v>
      </c>
      <c r="C10457" t="s">
        <v>16</v>
      </c>
      <c r="D10457" t="s">
        <v>770</v>
      </c>
      <c r="E10457" t="s">
        <v>771</v>
      </c>
      <c r="G10457" s="6" t="s">
        <v>29</v>
      </c>
      <c r="H10457" t="s">
        <v>122</v>
      </c>
      <c r="I10457" t="s">
        <v>26</v>
      </c>
      <c r="J10457" t="s">
        <v>27</v>
      </c>
      <c r="K10457">
        <v>71.5</v>
      </c>
      <c r="L10457">
        <v>31.25</v>
      </c>
      <c r="M10457" t="s">
        <v>287</v>
      </c>
      <c r="N10457">
        <v>31.25</v>
      </c>
      <c r="P10457" cm="1">
        <f t="array" ref="P10457">IF(Q10457&gt;0,INDEX(Q10457:Q32181,MATCH(TRUE,INDEX(Q10457:Q32181="",,),0)-1),"")</f>
        <v>7</v>
      </c>
      <c r="Q10457">
        <f t="shared" si="198"/>
        <v>2</v>
      </c>
      <c r="R10457">
        <f t="shared" si="196"/>
        <v>0</v>
      </c>
    </row>
    <row r="10458" spans="1:18" x14ac:dyDescent="0.3">
      <c r="A10458" t="s">
        <v>750</v>
      </c>
      <c r="B10458" s="1">
        <v>38558</v>
      </c>
      <c r="C10458" t="s">
        <v>16</v>
      </c>
      <c r="D10458" t="s">
        <v>770</v>
      </c>
      <c r="E10458" t="s">
        <v>771</v>
      </c>
      <c r="G10458" s="6" t="s">
        <v>29</v>
      </c>
      <c r="H10458" t="s">
        <v>64</v>
      </c>
      <c r="I10458" t="s">
        <v>26</v>
      </c>
      <c r="J10458" t="s">
        <v>27</v>
      </c>
      <c r="K10458">
        <v>57.6</v>
      </c>
      <c r="L10458">
        <v>17.5</v>
      </c>
      <c r="M10458" t="s">
        <v>287</v>
      </c>
      <c r="N10458">
        <v>17.5</v>
      </c>
      <c r="P10458" cm="1">
        <f t="array" ref="P10458">IF(Q10458&gt;0,INDEX(Q10458:Q32182,MATCH(TRUE,INDEX(Q10458:Q32182="",,),0)-1),"")</f>
        <v>7</v>
      </c>
      <c r="Q10458">
        <f t="shared" si="198"/>
        <v>2</v>
      </c>
      <c r="R10458">
        <f t="shared" si="196"/>
        <v>0</v>
      </c>
    </row>
    <row r="10459" spans="1:18" x14ac:dyDescent="0.3">
      <c r="A10459" t="s">
        <v>750</v>
      </c>
      <c r="B10459" s="1">
        <v>38558</v>
      </c>
      <c r="C10459" t="s">
        <v>16</v>
      </c>
      <c r="D10459" t="s">
        <v>770</v>
      </c>
      <c r="E10459" t="s">
        <v>771</v>
      </c>
      <c r="G10459" t="s">
        <v>19</v>
      </c>
      <c r="H10459" t="s">
        <v>53</v>
      </c>
      <c r="I10459" t="s">
        <v>26</v>
      </c>
      <c r="J10459" t="s">
        <v>27</v>
      </c>
      <c r="K10459">
        <v>1189.5</v>
      </c>
      <c r="L10459">
        <v>30</v>
      </c>
      <c r="M10459" t="s">
        <v>385</v>
      </c>
      <c r="N10459">
        <v>30</v>
      </c>
      <c r="P10459" cm="1">
        <f t="array" ref="P10459">IF(Q10459&gt;0,INDEX(Q10459:Q32183,MATCH(TRUE,INDEX(Q10459:Q32183="",,),0)-1),"")</f>
        <v>7</v>
      </c>
      <c r="Q10459">
        <f t="shared" si="198"/>
        <v>3</v>
      </c>
      <c r="R10459">
        <f t="shared" si="196"/>
        <v>0</v>
      </c>
    </row>
    <row r="10460" spans="1:18" x14ac:dyDescent="0.3">
      <c r="A10460" t="s">
        <v>750</v>
      </c>
      <c r="B10460" s="1">
        <v>38558</v>
      </c>
      <c r="C10460" t="s">
        <v>16</v>
      </c>
      <c r="D10460" t="s">
        <v>770</v>
      </c>
      <c r="E10460" t="s">
        <v>771</v>
      </c>
      <c r="G10460" t="s">
        <v>19</v>
      </c>
      <c r="H10460" t="s">
        <v>148</v>
      </c>
      <c r="I10460" t="s">
        <v>26</v>
      </c>
      <c r="J10460" t="s">
        <v>27</v>
      </c>
      <c r="K10460">
        <v>281.3</v>
      </c>
      <c r="L10460">
        <v>22.85</v>
      </c>
      <c r="M10460" t="s">
        <v>385</v>
      </c>
      <c r="N10460">
        <v>138</v>
      </c>
      <c r="P10460" cm="1">
        <f t="array" ref="P10460">IF(Q10460&gt;0,INDEX(Q10460:Q32184,MATCH(TRUE,INDEX(Q10460:Q32184="",,),0)-1),"")</f>
        <v>7</v>
      </c>
      <c r="Q10460">
        <f t="shared" si="198"/>
        <v>3</v>
      </c>
      <c r="R10460">
        <f t="shared" si="196"/>
        <v>0</v>
      </c>
    </row>
    <row r="10461" spans="1:18" x14ac:dyDescent="0.3">
      <c r="A10461" t="s">
        <v>750</v>
      </c>
      <c r="B10461" s="1">
        <v>38558</v>
      </c>
      <c r="C10461" t="s">
        <v>16</v>
      </c>
      <c r="D10461" t="s">
        <v>770</v>
      </c>
      <c r="E10461" t="s">
        <v>771</v>
      </c>
      <c r="G10461" s="6" t="s">
        <v>29</v>
      </c>
      <c r="H10461" t="s">
        <v>99</v>
      </c>
      <c r="I10461" t="s">
        <v>26</v>
      </c>
      <c r="J10461" t="s">
        <v>27</v>
      </c>
      <c r="K10461">
        <v>16.399999999999999</v>
      </c>
      <c r="L10461">
        <v>17.25</v>
      </c>
      <c r="M10461" t="s">
        <v>385</v>
      </c>
      <c r="N10461">
        <v>17.25</v>
      </c>
      <c r="P10461" cm="1">
        <f t="array" ref="P10461">IF(Q10461&gt;0,INDEX(Q10461:Q32185,MATCH(TRUE,INDEX(Q10461:Q32185="",,),0)-1),"")</f>
        <v>7</v>
      </c>
      <c r="Q10461">
        <f t="shared" si="198"/>
        <v>3</v>
      </c>
      <c r="R10461">
        <f t="shared" si="196"/>
        <v>0</v>
      </c>
    </row>
    <row r="10462" spans="1:18" x14ac:dyDescent="0.3">
      <c r="A10462" t="s">
        <v>750</v>
      </c>
      <c r="B10462" s="1">
        <v>38558</v>
      </c>
      <c r="C10462" t="s">
        <v>16</v>
      </c>
      <c r="D10462" t="s">
        <v>770</v>
      </c>
      <c r="E10462" t="s">
        <v>771</v>
      </c>
      <c r="G10462" s="6" t="s">
        <v>29</v>
      </c>
      <c r="H10462" t="s">
        <v>122</v>
      </c>
      <c r="I10462" t="s">
        <v>26</v>
      </c>
      <c r="J10462" t="s">
        <v>27</v>
      </c>
      <c r="K10462">
        <v>71.5</v>
      </c>
      <c r="L10462">
        <v>31.25</v>
      </c>
      <c r="M10462" t="s">
        <v>385</v>
      </c>
      <c r="N10462">
        <v>31.25</v>
      </c>
      <c r="P10462" cm="1">
        <f t="array" ref="P10462">IF(Q10462&gt;0,INDEX(Q10462:Q32186,MATCH(TRUE,INDEX(Q10462:Q32186="",,),0)-1),"")</f>
        <v>7</v>
      </c>
      <c r="Q10462">
        <f t="shared" si="198"/>
        <v>3</v>
      </c>
      <c r="R10462">
        <f t="shared" si="196"/>
        <v>0</v>
      </c>
    </row>
    <row r="10463" spans="1:18" x14ac:dyDescent="0.3">
      <c r="A10463" t="s">
        <v>750</v>
      </c>
      <c r="B10463" s="1">
        <v>38558</v>
      </c>
      <c r="C10463" t="s">
        <v>16</v>
      </c>
      <c r="D10463" t="s">
        <v>770</v>
      </c>
      <c r="E10463" t="s">
        <v>771</v>
      </c>
      <c r="G10463" s="6" t="s">
        <v>29</v>
      </c>
      <c r="H10463" t="s">
        <v>64</v>
      </c>
      <c r="I10463" t="s">
        <v>26</v>
      </c>
      <c r="J10463" t="s">
        <v>27</v>
      </c>
      <c r="K10463">
        <v>57.6</v>
      </c>
      <c r="L10463">
        <v>17.5</v>
      </c>
      <c r="M10463" t="s">
        <v>385</v>
      </c>
      <c r="N10463">
        <v>17.5</v>
      </c>
      <c r="P10463" cm="1">
        <f t="array" ref="P10463">IF(Q10463&gt;0,INDEX(Q10463:Q32187,MATCH(TRUE,INDEX(Q10463:Q32187="",,),0)-1),"")</f>
        <v>7</v>
      </c>
      <c r="Q10463">
        <f t="shared" si="198"/>
        <v>3</v>
      </c>
      <c r="R10463">
        <f t="shared" si="196"/>
        <v>0</v>
      </c>
    </row>
    <row r="10464" spans="1:18" x14ac:dyDescent="0.3">
      <c r="A10464" t="s">
        <v>750</v>
      </c>
      <c r="B10464" s="1">
        <v>38558</v>
      </c>
      <c r="C10464" t="s">
        <v>16</v>
      </c>
      <c r="D10464" t="s">
        <v>770</v>
      </c>
      <c r="E10464" t="s">
        <v>771</v>
      </c>
      <c r="G10464" t="s">
        <v>19</v>
      </c>
      <c r="H10464" t="s">
        <v>53</v>
      </c>
      <c r="I10464" t="s">
        <v>26</v>
      </c>
      <c r="J10464" t="s">
        <v>27</v>
      </c>
      <c r="K10464">
        <v>1189.5</v>
      </c>
      <c r="L10464">
        <v>30</v>
      </c>
      <c r="M10464" t="s">
        <v>766</v>
      </c>
      <c r="N10464">
        <v>30</v>
      </c>
      <c r="P10464" cm="1">
        <f t="array" ref="P10464">IF(Q10464&gt;0,INDEX(Q10464:Q32188,MATCH(TRUE,INDEX(Q10464:Q32188="",,),0)-1),"")</f>
        <v>7</v>
      </c>
      <c r="Q10464">
        <f t="shared" si="198"/>
        <v>4</v>
      </c>
      <c r="R10464">
        <f t="shared" si="196"/>
        <v>0</v>
      </c>
    </row>
    <row r="10465" spans="1:18" x14ac:dyDescent="0.3">
      <c r="A10465" t="s">
        <v>750</v>
      </c>
      <c r="B10465" s="1">
        <v>38558</v>
      </c>
      <c r="C10465" t="s">
        <v>16</v>
      </c>
      <c r="D10465" t="s">
        <v>770</v>
      </c>
      <c r="E10465" t="s">
        <v>771</v>
      </c>
      <c r="G10465" t="s">
        <v>19</v>
      </c>
      <c r="H10465" t="s">
        <v>148</v>
      </c>
      <c r="I10465" t="s">
        <v>26</v>
      </c>
      <c r="J10465" t="s">
        <v>27</v>
      </c>
      <c r="K10465">
        <v>281.3</v>
      </c>
      <c r="L10465">
        <v>22.85</v>
      </c>
      <c r="M10465" t="s">
        <v>766</v>
      </c>
      <c r="N10465">
        <v>105.43</v>
      </c>
      <c r="P10465" cm="1">
        <f t="array" ref="P10465">IF(Q10465&gt;0,INDEX(Q10465:Q32189,MATCH(TRUE,INDEX(Q10465:Q32189="",,),0)-1),"")</f>
        <v>7</v>
      </c>
      <c r="Q10465">
        <f t="shared" si="198"/>
        <v>4</v>
      </c>
      <c r="R10465">
        <f t="shared" si="196"/>
        <v>0</v>
      </c>
    </row>
    <row r="10466" spans="1:18" x14ac:dyDescent="0.3">
      <c r="A10466" t="s">
        <v>750</v>
      </c>
      <c r="B10466" s="1">
        <v>38558</v>
      </c>
      <c r="C10466" t="s">
        <v>16</v>
      </c>
      <c r="D10466" t="s">
        <v>770</v>
      </c>
      <c r="E10466" t="s">
        <v>771</v>
      </c>
      <c r="G10466" s="6" t="s">
        <v>29</v>
      </c>
      <c r="H10466" t="s">
        <v>99</v>
      </c>
      <c r="I10466" t="s">
        <v>26</v>
      </c>
      <c r="J10466" t="s">
        <v>27</v>
      </c>
      <c r="K10466">
        <v>16.399999999999999</v>
      </c>
      <c r="L10466">
        <v>17.25</v>
      </c>
      <c r="M10466" t="s">
        <v>766</v>
      </c>
      <c r="N10466">
        <v>17.25</v>
      </c>
      <c r="P10466" cm="1">
        <f t="array" ref="P10466">IF(Q10466&gt;0,INDEX(Q10466:Q32190,MATCH(TRUE,INDEX(Q10466:Q32190="",,),0)-1),"")</f>
        <v>7</v>
      </c>
      <c r="Q10466">
        <f t="shared" si="198"/>
        <v>4</v>
      </c>
      <c r="R10466">
        <f t="shared" si="196"/>
        <v>0</v>
      </c>
    </row>
    <row r="10467" spans="1:18" x14ac:dyDescent="0.3">
      <c r="A10467" t="s">
        <v>750</v>
      </c>
      <c r="B10467" s="1">
        <v>38558</v>
      </c>
      <c r="C10467" t="s">
        <v>16</v>
      </c>
      <c r="D10467" t="s">
        <v>770</v>
      </c>
      <c r="E10467" t="s">
        <v>771</v>
      </c>
      <c r="G10467" s="6" t="s">
        <v>29</v>
      </c>
      <c r="H10467" t="s">
        <v>122</v>
      </c>
      <c r="I10467" t="s">
        <v>26</v>
      </c>
      <c r="J10467" t="s">
        <v>27</v>
      </c>
      <c r="K10467">
        <v>71.5</v>
      </c>
      <c r="L10467">
        <v>31.25</v>
      </c>
      <c r="M10467" t="s">
        <v>766</v>
      </c>
      <c r="N10467">
        <v>31.25</v>
      </c>
      <c r="P10467" cm="1">
        <f t="array" ref="P10467">IF(Q10467&gt;0,INDEX(Q10467:Q32191,MATCH(TRUE,INDEX(Q10467:Q32191="",,),0)-1),"")</f>
        <v>7</v>
      </c>
      <c r="Q10467">
        <f t="shared" si="198"/>
        <v>4</v>
      </c>
      <c r="R10467">
        <f t="shared" si="196"/>
        <v>0</v>
      </c>
    </row>
    <row r="10468" spans="1:18" x14ac:dyDescent="0.3">
      <c r="A10468" t="s">
        <v>750</v>
      </c>
      <c r="B10468" s="1">
        <v>38558</v>
      </c>
      <c r="C10468" t="s">
        <v>16</v>
      </c>
      <c r="D10468" t="s">
        <v>770</v>
      </c>
      <c r="E10468" t="s">
        <v>771</v>
      </c>
      <c r="G10468" s="6" t="s">
        <v>29</v>
      </c>
      <c r="H10468" t="s">
        <v>64</v>
      </c>
      <c r="I10468" t="s">
        <v>26</v>
      </c>
      <c r="J10468" t="s">
        <v>27</v>
      </c>
      <c r="K10468">
        <v>57.6</v>
      </c>
      <c r="L10468">
        <v>17.5</v>
      </c>
      <c r="M10468" t="s">
        <v>766</v>
      </c>
      <c r="N10468">
        <v>17.5</v>
      </c>
      <c r="P10468" cm="1">
        <f t="array" ref="P10468">IF(Q10468&gt;0,INDEX(Q10468:Q32192,MATCH(TRUE,INDEX(Q10468:Q32192="",,),0)-1),"")</f>
        <v>7</v>
      </c>
      <c r="Q10468">
        <f t="shared" si="198"/>
        <v>4</v>
      </c>
      <c r="R10468">
        <f t="shared" si="196"/>
        <v>0</v>
      </c>
    </row>
    <row r="10469" spans="1:18" x14ac:dyDescent="0.3">
      <c r="A10469" t="s">
        <v>750</v>
      </c>
      <c r="B10469" s="1">
        <v>38558</v>
      </c>
      <c r="C10469" t="s">
        <v>16</v>
      </c>
      <c r="D10469" t="s">
        <v>770</v>
      </c>
      <c r="E10469" t="s">
        <v>771</v>
      </c>
      <c r="G10469" t="s">
        <v>19</v>
      </c>
      <c r="H10469" t="s">
        <v>53</v>
      </c>
      <c r="I10469" t="s">
        <v>26</v>
      </c>
      <c r="J10469" t="s">
        <v>27</v>
      </c>
      <c r="K10469">
        <v>1189.5</v>
      </c>
      <c r="L10469">
        <v>30</v>
      </c>
      <c r="M10469" t="s">
        <v>767</v>
      </c>
      <c r="N10469">
        <v>43.5</v>
      </c>
      <c r="P10469" cm="1">
        <f t="array" ref="P10469">IF(Q10469&gt;0,INDEX(Q10469:Q32193,MATCH(TRUE,INDEX(Q10469:Q32193="",,),0)-1),"")</f>
        <v>7</v>
      </c>
      <c r="Q10469">
        <f t="shared" si="198"/>
        <v>5</v>
      </c>
      <c r="R10469">
        <f t="shared" si="196"/>
        <v>0</v>
      </c>
    </row>
    <row r="10470" spans="1:18" x14ac:dyDescent="0.3">
      <c r="A10470" t="s">
        <v>750</v>
      </c>
      <c r="B10470" s="1">
        <v>38558</v>
      </c>
      <c r="C10470" t="s">
        <v>16</v>
      </c>
      <c r="D10470" t="s">
        <v>770</v>
      </c>
      <c r="E10470" t="s">
        <v>771</v>
      </c>
      <c r="G10470" t="s">
        <v>19</v>
      </c>
      <c r="H10470" t="s">
        <v>148</v>
      </c>
      <c r="I10470" t="s">
        <v>26</v>
      </c>
      <c r="J10470" t="s">
        <v>27</v>
      </c>
      <c r="K10470">
        <v>281.3</v>
      </c>
      <c r="L10470">
        <v>22.85</v>
      </c>
      <c r="M10470" t="s">
        <v>767</v>
      </c>
      <c r="N10470">
        <v>38</v>
      </c>
      <c r="P10470" cm="1">
        <f t="array" ref="P10470">IF(Q10470&gt;0,INDEX(Q10470:Q32194,MATCH(TRUE,INDEX(Q10470:Q32194="",,),0)-1),"")</f>
        <v>7</v>
      </c>
      <c r="Q10470">
        <f t="shared" si="198"/>
        <v>5</v>
      </c>
      <c r="R10470">
        <f t="shared" si="196"/>
        <v>0</v>
      </c>
    </row>
    <row r="10471" spans="1:18" x14ac:dyDescent="0.3">
      <c r="A10471" t="s">
        <v>750</v>
      </c>
      <c r="B10471" s="1">
        <v>38558</v>
      </c>
      <c r="C10471" t="s">
        <v>16</v>
      </c>
      <c r="D10471" t="s">
        <v>770</v>
      </c>
      <c r="E10471" t="s">
        <v>771</v>
      </c>
      <c r="G10471" s="6" t="s">
        <v>29</v>
      </c>
      <c r="H10471" t="s">
        <v>99</v>
      </c>
      <c r="I10471" t="s">
        <v>26</v>
      </c>
      <c r="J10471" t="s">
        <v>27</v>
      </c>
      <c r="K10471">
        <v>16.399999999999999</v>
      </c>
      <c r="L10471">
        <v>17.25</v>
      </c>
      <c r="M10471" t="s">
        <v>767</v>
      </c>
      <c r="N10471">
        <v>17.25</v>
      </c>
      <c r="P10471" cm="1">
        <f t="array" ref="P10471">IF(Q10471&gt;0,INDEX(Q10471:Q32195,MATCH(TRUE,INDEX(Q10471:Q32195="",,),0)-1),"")</f>
        <v>7</v>
      </c>
      <c r="Q10471">
        <f t="shared" si="198"/>
        <v>5</v>
      </c>
      <c r="R10471">
        <f t="shared" si="196"/>
        <v>0</v>
      </c>
    </row>
    <row r="10472" spans="1:18" x14ac:dyDescent="0.3">
      <c r="A10472" t="s">
        <v>750</v>
      </c>
      <c r="B10472" s="1">
        <v>38558</v>
      </c>
      <c r="C10472" t="s">
        <v>16</v>
      </c>
      <c r="D10472" t="s">
        <v>770</v>
      </c>
      <c r="E10472" t="s">
        <v>771</v>
      </c>
      <c r="G10472" s="6" t="s">
        <v>29</v>
      </c>
      <c r="H10472" t="s">
        <v>122</v>
      </c>
      <c r="I10472" t="s">
        <v>26</v>
      </c>
      <c r="J10472" t="s">
        <v>27</v>
      </c>
      <c r="K10472">
        <v>71.5</v>
      </c>
      <c r="L10472">
        <v>31.25</v>
      </c>
      <c r="M10472" t="s">
        <v>767</v>
      </c>
      <c r="N10472">
        <v>31.25</v>
      </c>
      <c r="P10472" cm="1">
        <f t="array" ref="P10472">IF(Q10472&gt;0,INDEX(Q10472:Q32196,MATCH(TRUE,INDEX(Q10472:Q32196="",,),0)-1),"")</f>
        <v>7</v>
      </c>
      <c r="Q10472">
        <f t="shared" si="198"/>
        <v>5</v>
      </c>
      <c r="R10472">
        <f t="shared" si="196"/>
        <v>0</v>
      </c>
    </row>
    <row r="10473" spans="1:18" x14ac:dyDescent="0.3">
      <c r="A10473" t="s">
        <v>750</v>
      </c>
      <c r="B10473" s="1">
        <v>38558</v>
      </c>
      <c r="C10473" t="s">
        <v>16</v>
      </c>
      <c r="D10473" t="s">
        <v>770</v>
      </c>
      <c r="E10473" t="s">
        <v>771</v>
      </c>
      <c r="G10473" s="6" t="s">
        <v>29</v>
      </c>
      <c r="H10473" t="s">
        <v>64</v>
      </c>
      <c r="I10473" t="s">
        <v>26</v>
      </c>
      <c r="J10473" t="s">
        <v>27</v>
      </c>
      <c r="K10473">
        <v>57.6</v>
      </c>
      <c r="L10473">
        <v>17.5</v>
      </c>
      <c r="M10473" t="s">
        <v>767</v>
      </c>
      <c r="N10473">
        <v>17.5</v>
      </c>
      <c r="P10473" cm="1">
        <f t="array" ref="P10473">IF(Q10473&gt;0,INDEX(Q10473:Q32197,MATCH(TRUE,INDEX(Q10473:Q32197="",,),0)-1),"")</f>
        <v>7</v>
      </c>
      <c r="Q10473">
        <f t="shared" si="198"/>
        <v>5</v>
      </c>
      <c r="R10473">
        <f t="shared" si="196"/>
        <v>0</v>
      </c>
    </row>
    <row r="10474" spans="1:18" x14ac:dyDescent="0.3">
      <c r="A10474" t="s">
        <v>750</v>
      </c>
      <c r="B10474" s="1">
        <v>38558</v>
      </c>
      <c r="C10474" t="s">
        <v>16</v>
      </c>
      <c r="D10474" t="s">
        <v>770</v>
      </c>
      <c r="E10474" t="s">
        <v>771</v>
      </c>
      <c r="G10474" t="s">
        <v>19</v>
      </c>
      <c r="H10474" t="s">
        <v>53</v>
      </c>
      <c r="I10474" t="s">
        <v>26</v>
      </c>
      <c r="J10474" t="s">
        <v>27</v>
      </c>
      <c r="K10474">
        <v>1189.5</v>
      </c>
      <c r="L10474">
        <v>30</v>
      </c>
      <c r="M10474" t="s">
        <v>436</v>
      </c>
      <c r="N10474">
        <v>36.26</v>
      </c>
      <c r="P10474" cm="1">
        <f t="array" ref="P10474">IF(Q10474&gt;0,INDEX(Q10474:Q32198,MATCH(TRUE,INDEX(Q10474:Q32198="",,),0)-1),"")</f>
        <v>7</v>
      </c>
      <c r="Q10474">
        <f t="shared" si="198"/>
        <v>6</v>
      </c>
      <c r="R10474">
        <f t="shared" si="196"/>
        <v>0</v>
      </c>
    </row>
    <row r="10475" spans="1:18" x14ac:dyDescent="0.3">
      <c r="A10475" t="s">
        <v>750</v>
      </c>
      <c r="B10475" s="1">
        <v>38558</v>
      </c>
      <c r="C10475" t="s">
        <v>16</v>
      </c>
      <c r="D10475" t="s">
        <v>770</v>
      </c>
      <c r="E10475" t="s">
        <v>771</v>
      </c>
      <c r="G10475" t="s">
        <v>19</v>
      </c>
      <c r="H10475" t="s">
        <v>148</v>
      </c>
      <c r="I10475" t="s">
        <v>26</v>
      </c>
      <c r="J10475" t="s">
        <v>27</v>
      </c>
      <c r="K10475">
        <v>281.3</v>
      </c>
      <c r="L10475">
        <v>22.85</v>
      </c>
      <c r="M10475" t="s">
        <v>436</v>
      </c>
      <c r="N10475">
        <v>29.57</v>
      </c>
      <c r="P10475" cm="1">
        <f t="array" ref="P10475">IF(Q10475&gt;0,INDEX(Q10475:Q32199,MATCH(TRUE,INDEX(Q10475:Q32199="",,),0)-1),"")</f>
        <v>7</v>
      </c>
      <c r="Q10475">
        <f t="shared" si="198"/>
        <v>6</v>
      </c>
      <c r="R10475">
        <f t="shared" si="196"/>
        <v>0</v>
      </c>
    </row>
    <row r="10476" spans="1:18" x14ac:dyDescent="0.3">
      <c r="A10476" t="s">
        <v>750</v>
      </c>
      <c r="B10476" s="1">
        <v>38558</v>
      </c>
      <c r="C10476" t="s">
        <v>16</v>
      </c>
      <c r="D10476" t="s">
        <v>770</v>
      </c>
      <c r="E10476" t="s">
        <v>771</v>
      </c>
      <c r="G10476" s="6" t="s">
        <v>29</v>
      </c>
      <c r="H10476" t="s">
        <v>99</v>
      </c>
      <c r="I10476" t="s">
        <v>26</v>
      </c>
      <c r="J10476" t="s">
        <v>27</v>
      </c>
      <c r="K10476">
        <v>16.399999999999999</v>
      </c>
      <c r="L10476">
        <v>17.25</v>
      </c>
      <c r="M10476" t="s">
        <v>436</v>
      </c>
      <c r="N10476">
        <v>17.25</v>
      </c>
      <c r="P10476" cm="1">
        <f t="array" ref="P10476">IF(Q10476&gt;0,INDEX(Q10476:Q32200,MATCH(TRUE,INDEX(Q10476:Q32200="",,),0)-1),"")</f>
        <v>7</v>
      </c>
      <c r="Q10476">
        <f t="shared" si="198"/>
        <v>6</v>
      </c>
      <c r="R10476">
        <f t="shared" si="196"/>
        <v>0</v>
      </c>
    </row>
    <row r="10477" spans="1:18" x14ac:dyDescent="0.3">
      <c r="A10477" t="s">
        <v>750</v>
      </c>
      <c r="B10477" s="1">
        <v>38558</v>
      </c>
      <c r="C10477" t="s">
        <v>16</v>
      </c>
      <c r="D10477" t="s">
        <v>770</v>
      </c>
      <c r="E10477" t="s">
        <v>771</v>
      </c>
      <c r="G10477" s="6" t="s">
        <v>29</v>
      </c>
      <c r="H10477" t="s">
        <v>122</v>
      </c>
      <c r="I10477" t="s">
        <v>26</v>
      </c>
      <c r="J10477" t="s">
        <v>27</v>
      </c>
      <c r="K10477">
        <v>71.5</v>
      </c>
      <c r="L10477">
        <v>31.25</v>
      </c>
      <c r="M10477" t="s">
        <v>436</v>
      </c>
      <c r="N10477">
        <v>31.25</v>
      </c>
      <c r="P10477" cm="1">
        <f t="array" ref="P10477">IF(Q10477&gt;0,INDEX(Q10477:Q32201,MATCH(TRUE,INDEX(Q10477:Q32201="",,),0)-1),"")</f>
        <v>7</v>
      </c>
      <c r="Q10477">
        <f t="shared" si="198"/>
        <v>6</v>
      </c>
      <c r="R10477">
        <f t="shared" si="196"/>
        <v>0</v>
      </c>
    </row>
    <row r="10478" spans="1:18" x14ac:dyDescent="0.3">
      <c r="A10478" t="s">
        <v>750</v>
      </c>
      <c r="B10478" s="1">
        <v>38558</v>
      </c>
      <c r="C10478" t="s">
        <v>16</v>
      </c>
      <c r="D10478" t="s">
        <v>770</v>
      </c>
      <c r="E10478" t="s">
        <v>771</v>
      </c>
      <c r="G10478" s="6" t="s">
        <v>29</v>
      </c>
      <c r="H10478" t="s">
        <v>64</v>
      </c>
      <c r="I10478" t="s">
        <v>26</v>
      </c>
      <c r="J10478" t="s">
        <v>27</v>
      </c>
      <c r="K10478">
        <v>57.6</v>
      </c>
      <c r="L10478">
        <v>17.5</v>
      </c>
      <c r="M10478" t="s">
        <v>436</v>
      </c>
      <c r="N10478">
        <v>17.5</v>
      </c>
      <c r="P10478" cm="1">
        <f t="array" ref="P10478">IF(Q10478&gt;0,INDEX(Q10478:Q32202,MATCH(TRUE,INDEX(Q10478:Q32202="",,),0)-1),"")</f>
        <v>7</v>
      </c>
      <c r="Q10478">
        <f t="shared" si="198"/>
        <v>6</v>
      </c>
      <c r="R10478">
        <f t="shared" si="196"/>
        <v>0</v>
      </c>
    </row>
    <row r="10479" spans="1:18" x14ac:dyDescent="0.3">
      <c r="A10479" t="s">
        <v>750</v>
      </c>
      <c r="B10479" s="1">
        <v>38558</v>
      </c>
      <c r="C10479" t="s">
        <v>16</v>
      </c>
      <c r="D10479" t="s">
        <v>770</v>
      </c>
      <c r="E10479" t="s">
        <v>771</v>
      </c>
      <c r="G10479" t="s">
        <v>19</v>
      </c>
      <c r="H10479" t="s">
        <v>53</v>
      </c>
      <c r="I10479" t="s">
        <v>26</v>
      </c>
      <c r="J10479" t="s">
        <v>27</v>
      </c>
      <c r="K10479">
        <v>1189.5</v>
      </c>
      <c r="L10479">
        <v>30</v>
      </c>
      <c r="M10479" t="s">
        <v>773</v>
      </c>
      <c r="N10479">
        <v>30</v>
      </c>
      <c r="P10479" cm="1">
        <f t="array" ref="P10479">IF(Q10479&gt;0,INDEX(Q10479:Q32203,MATCH(TRUE,INDEX(Q10479:Q32203="",,),0)-1),"")</f>
        <v>7</v>
      </c>
      <c r="Q10479">
        <f t="shared" si="198"/>
        <v>7</v>
      </c>
      <c r="R10479">
        <f t="shared" si="196"/>
        <v>0</v>
      </c>
    </row>
    <row r="10480" spans="1:18" x14ac:dyDescent="0.3">
      <c r="A10480" t="s">
        <v>750</v>
      </c>
      <c r="B10480" s="1">
        <v>38558</v>
      </c>
      <c r="C10480" t="s">
        <v>16</v>
      </c>
      <c r="D10480" t="s">
        <v>770</v>
      </c>
      <c r="E10480" t="s">
        <v>771</v>
      </c>
      <c r="G10480" t="s">
        <v>19</v>
      </c>
      <c r="H10480" t="s">
        <v>148</v>
      </c>
      <c r="I10480" t="s">
        <v>26</v>
      </c>
      <c r="J10480" t="s">
        <v>27</v>
      </c>
      <c r="K10480">
        <v>281.3</v>
      </c>
      <c r="L10480">
        <v>22.85</v>
      </c>
      <c r="M10480" t="s">
        <v>773</v>
      </c>
      <c r="N10480">
        <v>25.85</v>
      </c>
      <c r="P10480" cm="1">
        <f t="array" ref="P10480">IF(Q10480&gt;0,INDEX(Q10480:Q32204,MATCH(TRUE,INDEX(Q10480:Q32204="",,),0)-1),"")</f>
        <v>7</v>
      </c>
      <c r="Q10480">
        <f t="shared" si="198"/>
        <v>7</v>
      </c>
      <c r="R10480">
        <f t="shared" si="196"/>
        <v>0</v>
      </c>
    </row>
    <row r="10481" spans="1:18" x14ac:dyDescent="0.3">
      <c r="A10481" t="s">
        <v>750</v>
      </c>
      <c r="B10481" s="1">
        <v>38558</v>
      </c>
      <c r="C10481" t="s">
        <v>16</v>
      </c>
      <c r="D10481" t="s">
        <v>770</v>
      </c>
      <c r="E10481" t="s">
        <v>771</v>
      </c>
      <c r="G10481" s="6" t="s">
        <v>29</v>
      </c>
      <c r="H10481" t="s">
        <v>99</v>
      </c>
      <c r="I10481" t="s">
        <v>26</v>
      </c>
      <c r="J10481" t="s">
        <v>27</v>
      </c>
      <c r="K10481">
        <v>16.399999999999999</v>
      </c>
      <c r="L10481">
        <v>17.25</v>
      </c>
      <c r="M10481" t="s">
        <v>773</v>
      </c>
      <c r="N10481">
        <v>17.25</v>
      </c>
      <c r="P10481" cm="1">
        <f t="array" ref="P10481">IF(Q10481&gt;0,INDEX(Q10481:Q32205,MATCH(TRUE,INDEX(Q10481:Q32205="",,),0)-1),"")</f>
        <v>7</v>
      </c>
      <c r="Q10481">
        <f t="shared" si="198"/>
        <v>7</v>
      </c>
      <c r="R10481">
        <f t="shared" si="196"/>
        <v>0</v>
      </c>
    </row>
    <row r="10482" spans="1:18" x14ac:dyDescent="0.3">
      <c r="A10482" t="s">
        <v>750</v>
      </c>
      <c r="B10482" s="1">
        <v>38558</v>
      </c>
      <c r="C10482" t="s">
        <v>16</v>
      </c>
      <c r="D10482" t="s">
        <v>770</v>
      </c>
      <c r="E10482" t="s">
        <v>771</v>
      </c>
      <c r="G10482" s="6" t="s">
        <v>29</v>
      </c>
      <c r="H10482" t="s">
        <v>122</v>
      </c>
      <c r="I10482" t="s">
        <v>26</v>
      </c>
      <c r="J10482" t="s">
        <v>27</v>
      </c>
      <c r="K10482">
        <v>71.5</v>
      </c>
      <c r="L10482">
        <v>31.25</v>
      </c>
      <c r="M10482" t="s">
        <v>773</v>
      </c>
      <c r="N10482">
        <v>31.25</v>
      </c>
      <c r="P10482" cm="1">
        <f t="array" ref="P10482">IF(Q10482&gt;0,INDEX(Q10482:Q32206,MATCH(TRUE,INDEX(Q10482:Q32206="",,),0)-1),"")</f>
        <v>7</v>
      </c>
      <c r="Q10482">
        <f t="shared" si="198"/>
        <v>7</v>
      </c>
      <c r="R10482">
        <f t="shared" si="196"/>
        <v>0</v>
      </c>
    </row>
    <row r="10483" spans="1:18" x14ac:dyDescent="0.3">
      <c r="A10483" t="s">
        <v>750</v>
      </c>
      <c r="B10483" s="1">
        <v>38558</v>
      </c>
      <c r="C10483" t="s">
        <v>16</v>
      </c>
      <c r="D10483" t="s">
        <v>770</v>
      </c>
      <c r="E10483" t="s">
        <v>771</v>
      </c>
      <c r="G10483" s="6" t="s">
        <v>29</v>
      </c>
      <c r="H10483" t="s">
        <v>64</v>
      </c>
      <c r="I10483" t="s">
        <v>26</v>
      </c>
      <c r="J10483" t="s">
        <v>27</v>
      </c>
      <c r="K10483">
        <v>57.6</v>
      </c>
      <c r="L10483">
        <v>17.5</v>
      </c>
      <c r="M10483" t="s">
        <v>773</v>
      </c>
      <c r="N10483">
        <v>17.5</v>
      </c>
      <c r="P10483" cm="1">
        <f t="array" ref="P10483">IF(Q10483&gt;0,INDEX(Q10483:Q32207,MATCH(TRUE,INDEX(Q10483:Q32207="",,),0)-1),"")</f>
        <v>7</v>
      </c>
      <c r="Q10483">
        <f t="shared" si="198"/>
        <v>7</v>
      </c>
      <c r="R10483">
        <f t="shared" si="196"/>
        <v>0</v>
      </c>
    </row>
    <row r="10484" spans="1:18" x14ac:dyDescent="0.3">
      <c r="P10484" t="str" cm="1">
        <f t="array" ref="P10484">IF(Q10484&gt;0,INDEX(Q10484:Q32208,MATCH(TRUE,INDEX(Q10484:Q32208="",,),0)-1),"")</f>
        <v/>
      </c>
      <c r="R10484" t="str">
        <f t="shared" ref="R10484:R10547" si="199">IF(P10484="","",0)</f>
        <v/>
      </c>
    </row>
    <row r="10485" spans="1:18" x14ac:dyDescent="0.3">
      <c r="A10485" t="s">
        <v>750</v>
      </c>
      <c r="B10485" s="1">
        <v>38558</v>
      </c>
      <c r="C10485" t="s">
        <v>16</v>
      </c>
      <c r="D10485" t="s">
        <v>774</v>
      </c>
      <c r="E10485" t="s">
        <v>775</v>
      </c>
      <c r="G10485" t="s">
        <v>19</v>
      </c>
      <c r="H10485" t="s">
        <v>99</v>
      </c>
      <c r="I10485" t="s">
        <v>26</v>
      </c>
      <c r="J10485" t="s">
        <v>27</v>
      </c>
      <c r="K10485">
        <v>97.2</v>
      </c>
      <c r="L10485">
        <v>20.8</v>
      </c>
      <c r="M10485" t="s">
        <v>287</v>
      </c>
      <c r="N10485">
        <v>180.19</v>
      </c>
      <c r="O10485" t="s">
        <v>24</v>
      </c>
      <c r="P10485" cm="1">
        <f t="array" ref="P10485">IF(Q10485&gt;0,INDEX(Q10485:Q32209,MATCH(TRUE,INDEX(Q10485:Q32209="",,),0)-1),"")</f>
        <v>7</v>
      </c>
      <c r="Q10485">
        <f>INT((ROW()-10485)/5)+1</f>
        <v>1</v>
      </c>
      <c r="R10485">
        <f t="shared" si="199"/>
        <v>0</v>
      </c>
    </row>
    <row r="10486" spans="1:18" x14ac:dyDescent="0.3">
      <c r="A10486" t="s">
        <v>750</v>
      </c>
      <c r="B10486" s="1">
        <v>38558</v>
      </c>
      <c r="C10486" t="s">
        <v>16</v>
      </c>
      <c r="D10486" t="s">
        <v>774</v>
      </c>
      <c r="E10486" t="s">
        <v>775</v>
      </c>
      <c r="G10486" t="s">
        <v>19</v>
      </c>
      <c r="H10486" t="s">
        <v>53</v>
      </c>
      <c r="I10486" t="s">
        <v>26</v>
      </c>
      <c r="J10486" t="s">
        <v>27</v>
      </c>
      <c r="K10486">
        <v>279.2</v>
      </c>
      <c r="L10486">
        <v>30.7</v>
      </c>
      <c r="M10486" t="s">
        <v>287</v>
      </c>
      <c r="N10486">
        <v>30.7</v>
      </c>
      <c r="O10486" t="s">
        <v>24</v>
      </c>
      <c r="P10486" cm="1">
        <f t="array" ref="P10486">IF(Q10486&gt;0,INDEX(Q10486:Q32210,MATCH(TRUE,INDEX(Q10486:Q32210="",,),0)-1),"")</f>
        <v>7</v>
      </c>
      <c r="Q10486">
        <f t="shared" ref="Q10486:Q10519" si="200">INT((ROW()-10485)/5)+1</f>
        <v>1</v>
      </c>
      <c r="R10486">
        <f t="shared" si="199"/>
        <v>0</v>
      </c>
    </row>
    <row r="10487" spans="1:18" x14ac:dyDescent="0.3">
      <c r="A10487" t="s">
        <v>750</v>
      </c>
      <c r="B10487" s="1">
        <v>38558</v>
      </c>
      <c r="C10487" t="s">
        <v>16</v>
      </c>
      <c r="D10487" t="s">
        <v>774</v>
      </c>
      <c r="E10487" t="s">
        <v>775</v>
      </c>
      <c r="G10487" t="s">
        <v>19</v>
      </c>
      <c r="H10487" t="s">
        <v>148</v>
      </c>
      <c r="I10487" t="s">
        <v>26</v>
      </c>
      <c r="J10487" t="s">
        <v>27</v>
      </c>
      <c r="K10487">
        <v>88</v>
      </c>
      <c r="L10487">
        <v>26.2</v>
      </c>
      <c r="M10487" t="s">
        <v>287</v>
      </c>
      <c r="N10487">
        <v>26.2</v>
      </c>
      <c r="O10487" t="s">
        <v>24</v>
      </c>
      <c r="P10487" cm="1">
        <f t="array" ref="P10487">IF(Q10487&gt;0,INDEX(Q10487:Q32211,MATCH(TRUE,INDEX(Q10487:Q32211="",,),0)-1),"")</f>
        <v>7</v>
      </c>
      <c r="Q10487">
        <f t="shared" si="200"/>
        <v>1</v>
      </c>
      <c r="R10487">
        <f t="shared" si="199"/>
        <v>0</v>
      </c>
    </row>
    <row r="10488" spans="1:18" x14ac:dyDescent="0.3">
      <c r="A10488" t="s">
        <v>750</v>
      </c>
      <c r="B10488" s="1">
        <v>38558</v>
      </c>
      <c r="C10488" t="s">
        <v>16</v>
      </c>
      <c r="D10488" t="s">
        <v>774</v>
      </c>
      <c r="E10488" t="s">
        <v>775</v>
      </c>
      <c r="G10488" s="6" t="s">
        <v>29</v>
      </c>
      <c r="H10488" t="s">
        <v>197</v>
      </c>
      <c r="I10488" t="s">
        <v>26</v>
      </c>
      <c r="J10488" t="s">
        <v>27</v>
      </c>
      <c r="K10488">
        <v>9.1999999999999993</v>
      </c>
      <c r="L10488">
        <v>34.4</v>
      </c>
      <c r="M10488" t="s">
        <v>287</v>
      </c>
      <c r="N10488">
        <v>34.4</v>
      </c>
      <c r="O10488" t="s">
        <v>24</v>
      </c>
      <c r="P10488" cm="1">
        <f t="array" ref="P10488">IF(Q10488&gt;0,INDEX(Q10488:Q32212,MATCH(TRUE,INDEX(Q10488:Q32212="",,),0)-1),"")</f>
        <v>7</v>
      </c>
      <c r="Q10488">
        <f t="shared" si="200"/>
        <v>1</v>
      </c>
      <c r="R10488">
        <f t="shared" si="199"/>
        <v>0</v>
      </c>
    </row>
    <row r="10489" spans="1:18" x14ac:dyDescent="0.3">
      <c r="A10489" t="s">
        <v>750</v>
      </c>
      <c r="B10489" s="1">
        <v>38558</v>
      </c>
      <c r="C10489" t="s">
        <v>16</v>
      </c>
      <c r="D10489" t="s">
        <v>774</v>
      </c>
      <c r="E10489" t="s">
        <v>775</v>
      </c>
      <c r="G10489" s="6" t="s">
        <v>29</v>
      </c>
      <c r="H10489" t="s">
        <v>64</v>
      </c>
      <c r="I10489" t="s">
        <v>26</v>
      </c>
      <c r="J10489" t="s">
        <v>27</v>
      </c>
      <c r="K10489">
        <v>18.899999999999999</v>
      </c>
      <c r="L10489">
        <v>20</v>
      </c>
      <c r="M10489" t="s">
        <v>287</v>
      </c>
      <c r="N10489">
        <v>20</v>
      </c>
      <c r="O10489" t="s">
        <v>24</v>
      </c>
      <c r="P10489" cm="1">
        <f t="array" ref="P10489">IF(Q10489&gt;0,INDEX(Q10489:Q32213,MATCH(TRUE,INDEX(Q10489:Q32213="",,),0)-1),"")</f>
        <v>7</v>
      </c>
      <c r="Q10489">
        <f t="shared" si="200"/>
        <v>1</v>
      </c>
      <c r="R10489">
        <f t="shared" si="199"/>
        <v>0</v>
      </c>
    </row>
    <row r="10490" spans="1:18" x14ac:dyDescent="0.3">
      <c r="A10490" t="s">
        <v>750</v>
      </c>
      <c r="B10490" s="1">
        <v>38558</v>
      </c>
      <c r="C10490" t="s">
        <v>16</v>
      </c>
      <c r="D10490" t="s">
        <v>774</v>
      </c>
      <c r="E10490" t="s">
        <v>775</v>
      </c>
      <c r="G10490" t="s">
        <v>19</v>
      </c>
      <c r="H10490" t="s">
        <v>99</v>
      </c>
      <c r="I10490" t="s">
        <v>26</v>
      </c>
      <c r="J10490" t="s">
        <v>27</v>
      </c>
      <c r="K10490">
        <v>97.2</v>
      </c>
      <c r="L10490">
        <v>20.8</v>
      </c>
      <c r="M10490" t="s">
        <v>772</v>
      </c>
      <c r="N10490">
        <v>20.8</v>
      </c>
      <c r="P10490" cm="1">
        <f t="array" ref="P10490">IF(Q10490&gt;0,INDEX(Q10490:Q32214,MATCH(TRUE,INDEX(Q10490:Q32214="",,),0)-1),"")</f>
        <v>7</v>
      </c>
      <c r="Q10490">
        <f t="shared" si="200"/>
        <v>2</v>
      </c>
      <c r="R10490">
        <f t="shared" si="199"/>
        <v>0</v>
      </c>
    </row>
    <row r="10491" spans="1:18" x14ac:dyDescent="0.3">
      <c r="A10491" t="s">
        <v>750</v>
      </c>
      <c r="B10491" s="1">
        <v>38558</v>
      </c>
      <c r="C10491" t="s">
        <v>16</v>
      </c>
      <c r="D10491" t="s">
        <v>774</v>
      </c>
      <c r="E10491" t="s">
        <v>775</v>
      </c>
      <c r="G10491" t="s">
        <v>19</v>
      </c>
      <c r="H10491" t="s">
        <v>53</v>
      </c>
      <c r="I10491" t="s">
        <v>26</v>
      </c>
      <c r="J10491" t="s">
        <v>27</v>
      </c>
      <c r="K10491">
        <v>279.2</v>
      </c>
      <c r="L10491">
        <v>30.7</v>
      </c>
      <c r="M10491" t="s">
        <v>772</v>
      </c>
      <c r="N10491">
        <v>30.7</v>
      </c>
      <c r="P10491" cm="1">
        <f t="array" ref="P10491">IF(Q10491&gt;0,INDEX(Q10491:Q32215,MATCH(TRUE,INDEX(Q10491:Q32215="",,),0)-1),"")</f>
        <v>7</v>
      </c>
      <c r="Q10491">
        <f t="shared" si="200"/>
        <v>2</v>
      </c>
      <c r="R10491">
        <f t="shared" si="199"/>
        <v>0</v>
      </c>
    </row>
    <row r="10492" spans="1:18" x14ac:dyDescent="0.3">
      <c r="A10492" t="s">
        <v>750</v>
      </c>
      <c r="B10492" s="1">
        <v>38558</v>
      </c>
      <c r="C10492" t="s">
        <v>16</v>
      </c>
      <c r="D10492" t="s">
        <v>774</v>
      </c>
      <c r="E10492" t="s">
        <v>775</v>
      </c>
      <c r="G10492" t="s">
        <v>19</v>
      </c>
      <c r="H10492" t="s">
        <v>148</v>
      </c>
      <c r="I10492" t="s">
        <v>26</v>
      </c>
      <c r="J10492" t="s">
        <v>27</v>
      </c>
      <c r="K10492">
        <v>88</v>
      </c>
      <c r="L10492">
        <v>26.2</v>
      </c>
      <c r="M10492" t="s">
        <v>772</v>
      </c>
      <c r="N10492">
        <v>176.13</v>
      </c>
      <c r="P10492" cm="1">
        <f t="array" ref="P10492">IF(Q10492&gt;0,INDEX(Q10492:Q32216,MATCH(TRUE,INDEX(Q10492:Q32216="",,),0)-1),"")</f>
        <v>7</v>
      </c>
      <c r="Q10492">
        <f t="shared" si="200"/>
        <v>2</v>
      </c>
      <c r="R10492">
        <f t="shared" si="199"/>
        <v>0</v>
      </c>
    </row>
    <row r="10493" spans="1:18" x14ac:dyDescent="0.3">
      <c r="A10493" t="s">
        <v>750</v>
      </c>
      <c r="B10493" s="1">
        <v>38558</v>
      </c>
      <c r="C10493" t="s">
        <v>16</v>
      </c>
      <c r="D10493" t="s">
        <v>774</v>
      </c>
      <c r="E10493" t="s">
        <v>775</v>
      </c>
      <c r="G10493" s="6" t="s">
        <v>29</v>
      </c>
      <c r="H10493" t="s">
        <v>197</v>
      </c>
      <c r="I10493" t="s">
        <v>26</v>
      </c>
      <c r="J10493" t="s">
        <v>27</v>
      </c>
      <c r="K10493">
        <v>9.1999999999999993</v>
      </c>
      <c r="L10493">
        <v>34.4</v>
      </c>
      <c r="M10493" t="s">
        <v>772</v>
      </c>
      <c r="N10493">
        <v>34.4</v>
      </c>
      <c r="P10493" cm="1">
        <f t="array" ref="P10493">IF(Q10493&gt;0,INDEX(Q10493:Q32217,MATCH(TRUE,INDEX(Q10493:Q32217="",,),0)-1),"")</f>
        <v>7</v>
      </c>
      <c r="Q10493">
        <f t="shared" si="200"/>
        <v>2</v>
      </c>
      <c r="R10493">
        <f t="shared" si="199"/>
        <v>0</v>
      </c>
    </row>
    <row r="10494" spans="1:18" x14ac:dyDescent="0.3">
      <c r="A10494" t="s">
        <v>750</v>
      </c>
      <c r="B10494" s="1">
        <v>38558</v>
      </c>
      <c r="C10494" t="s">
        <v>16</v>
      </c>
      <c r="D10494" t="s">
        <v>774</v>
      </c>
      <c r="E10494" t="s">
        <v>775</v>
      </c>
      <c r="G10494" s="6" t="s">
        <v>29</v>
      </c>
      <c r="H10494" t="s">
        <v>64</v>
      </c>
      <c r="I10494" t="s">
        <v>26</v>
      </c>
      <c r="J10494" t="s">
        <v>27</v>
      </c>
      <c r="K10494">
        <v>18.899999999999999</v>
      </c>
      <c r="L10494">
        <v>20</v>
      </c>
      <c r="M10494" t="s">
        <v>772</v>
      </c>
      <c r="N10494">
        <v>20</v>
      </c>
      <c r="P10494" cm="1">
        <f t="array" ref="P10494">IF(Q10494&gt;0,INDEX(Q10494:Q32218,MATCH(TRUE,INDEX(Q10494:Q32218="",,),0)-1),"")</f>
        <v>7</v>
      </c>
      <c r="Q10494">
        <f t="shared" si="200"/>
        <v>2</v>
      </c>
      <c r="R10494">
        <f t="shared" si="199"/>
        <v>0</v>
      </c>
    </row>
    <row r="10495" spans="1:18" x14ac:dyDescent="0.3">
      <c r="A10495" t="s">
        <v>750</v>
      </c>
      <c r="B10495" s="1">
        <v>38558</v>
      </c>
      <c r="C10495" t="s">
        <v>16</v>
      </c>
      <c r="D10495" t="s">
        <v>774</v>
      </c>
      <c r="E10495" t="s">
        <v>775</v>
      </c>
      <c r="G10495" t="s">
        <v>19</v>
      </c>
      <c r="H10495" t="s">
        <v>99</v>
      </c>
      <c r="I10495" t="s">
        <v>26</v>
      </c>
      <c r="J10495" t="s">
        <v>27</v>
      </c>
      <c r="K10495">
        <v>97.2</v>
      </c>
      <c r="L10495">
        <v>20.8</v>
      </c>
      <c r="M10495" t="s">
        <v>766</v>
      </c>
      <c r="N10495">
        <v>20.8</v>
      </c>
      <c r="P10495" cm="1">
        <f t="array" ref="P10495">IF(Q10495&gt;0,INDEX(Q10495:Q32219,MATCH(TRUE,INDEX(Q10495:Q32219="",,),0)-1),"")</f>
        <v>7</v>
      </c>
      <c r="Q10495">
        <f t="shared" si="200"/>
        <v>3</v>
      </c>
      <c r="R10495">
        <f t="shared" si="199"/>
        <v>0</v>
      </c>
    </row>
    <row r="10496" spans="1:18" x14ac:dyDescent="0.3">
      <c r="A10496" t="s">
        <v>750</v>
      </c>
      <c r="B10496" s="1">
        <v>38558</v>
      </c>
      <c r="C10496" t="s">
        <v>16</v>
      </c>
      <c r="D10496" t="s">
        <v>774</v>
      </c>
      <c r="E10496" t="s">
        <v>775</v>
      </c>
      <c r="G10496" t="s">
        <v>19</v>
      </c>
      <c r="H10496" t="s">
        <v>53</v>
      </c>
      <c r="I10496" t="s">
        <v>26</v>
      </c>
      <c r="J10496" t="s">
        <v>27</v>
      </c>
      <c r="K10496">
        <v>279.2</v>
      </c>
      <c r="L10496">
        <v>30.7</v>
      </c>
      <c r="M10496" t="s">
        <v>766</v>
      </c>
      <c r="N10496">
        <v>30.7</v>
      </c>
      <c r="P10496" cm="1">
        <f t="array" ref="P10496">IF(Q10496&gt;0,INDEX(Q10496:Q32220,MATCH(TRUE,INDEX(Q10496:Q32220="",,),0)-1),"")</f>
        <v>7</v>
      </c>
      <c r="Q10496">
        <f t="shared" si="200"/>
        <v>3</v>
      </c>
      <c r="R10496">
        <f t="shared" si="199"/>
        <v>0</v>
      </c>
    </row>
    <row r="10497" spans="1:18" x14ac:dyDescent="0.3">
      <c r="A10497" t="s">
        <v>750</v>
      </c>
      <c r="B10497" s="1">
        <v>38558</v>
      </c>
      <c r="C10497" t="s">
        <v>16</v>
      </c>
      <c r="D10497" t="s">
        <v>774</v>
      </c>
      <c r="E10497" t="s">
        <v>775</v>
      </c>
      <c r="G10497" t="s">
        <v>19</v>
      </c>
      <c r="H10497" t="s">
        <v>148</v>
      </c>
      <c r="I10497" t="s">
        <v>26</v>
      </c>
      <c r="J10497" t="s">
        <v>27</v>
      </c>
      <c r="K10497">
        <v>88</v>
      </c>
      <c r="L10497">
        <v>26.2</v>
      </c>
      <c r="M10497" t="s">
        <v>766</v>
      </c>
      <c r="N10497">
        <v>134.84</v>
      </c>
      <c r="P10497" cm="1">
        <f t="array" ref="P10497">IF(Q10497&gt;0,INDEX(Q10497:Q32221,MATCH(TRUE,INDEX(Q10497:Q32221="",,),0)-1),"")</f>
        <v>7</v>
      </c>
      <c r="Q10497">
        <f t="shared" si="200"/>
        <v>3</v>
      </c>
      <c r="R10497">
        <f t="shared" si="199"/>
        <v>0</v>
      </c>
    </row>
    <row r="10498" spans="1:18" x14ac:dyDescent="0.3">
      <c r="A10498" t="s">
        <v>750</v>
      </c>
      <c r="B10498" s="1">
        <v>38558</v>
      </c>
      <c r="C10498" t="s">
        <v>16</v>
      </c>
      <c r="D10498" t="s">
        <v>774</v>
      </c>
      <c r="E10498" t="s">
        <v>775</v>
      </c>
      <c r="G10498" s="6" t="s">
        <v>29</v>
      </c>
      <c r="H10498" t="s">
        <v>197</v>
      </c>
      <c r="I10498" t="s">
        <v>26</v>
      </c>
      <c r="J10498" t="s">
        <v>27</v>
      </c>
      <c r="K10498">
        <v>9.1999999999999993</v>
      </c>
      <c r="L10498">
        <v>34.4</v>
      </c>
      <c r="M10498" t="s">
        <v>766</v>
      </c>
      <c r="N10498">
        <v>34.4</v>
      </c>
      <c r="P10498" cm="1">
        <f t="array" ref="P10498">IF(Q10498&gt;0,INDEX(Q10498:Q32222,MATCH(TRUE,INDEX(Q10498:Q32222="",,),0)-1),"")</f>
        <v>7</v>
      </c>
      <c r="Q10498">
        <f t="shared" si="200"/>
        <v>3</v>
      </c>
      <c r="R10498">
        <f t="shared" si="199"/>
        <v>0</v>
      </c>
    </row>
    <row r="10499" spans="1:18" x14ac:dyDescent="0.3">
      <c r="A10499" t="s">
        <v>750</v>
      </c>
      <c r="B10499" s="1">
        <v>38558</v>
      </c>
      <c r="C10499" t="s">
        <v>16</v>
      </c>
      <c r="D10499" t="s">
        <v>774</v>
      </c>
      <c r="E10499" t="s">
        <v>775</v>
      </c>
      <c r="G10499" s="6" t="s">
        <v>29</v>
      </c>
      <c r="H10499" t="s">
        <v>64</v>
      </c>
      <c r="I10499" t="s">
        <v>26</v>
      </c>
      <c r="J10499" t="s">
        <v>27</v>
      </c>
      <c r="K10499">
        <v>18.899999999999999</v>
      </c>
      <c r="L10499">
        <v>20</v>
      </c>
      <c r="M10499" t="s">
        <v>766</v>
      </c>
      <c r="N10499">
        <v>20</v>
      </c>
      <c r="P10499" cm="1">
        <f t="array" ref="P10499">IF(Q10499&gt;0,INDEX(Q10499:Q32223,MATCH(TRUE,INDEX(Q10499:Q32223="",,),0)-1),"")</f>
        <v>7</v>
      </c>
      <c r="Q10499">
        <f t="shared" si="200"/>
        <v>3</v>
      </c>
      <c r="R10499">
        <f t="shared" si="199"/>
        <v>0</v>
      </c>
    </row>
    <row r="10500" spans="1:18" x14ac:dyDescent="0.3">
      <c r="A10500" t="s">
        <v>750</v>
      </c>
      <c r="B10500" s="1">
        <v>38558</v>
      </c>
      <c r="C10500" t="s">
        <v>16</v>
      </c>
      <c r="D10500" t="s">
        <v>774</v>
      </c>
      <c r="E10500" t="s">
        <v>775</v>
      </c>
      <c r="G10500" t="s">
        <v>19</v>
      </c>
      <c r="H10500" t="s">
        <v>99</v>
      </c>
      <c r="I10500" t="s">
        <v>26</v>
      </c>
      <c r="J10500" t="s">
        <v>27</v>
      </c>
      <c r="K10500">
        <v>97.2</v>
      </c>
      <c r="L10500">
        <v>20.8</v>
      </c>
      <c r="M10500" t="s">
        <v>315</v>
      </c>
      <c r="N10500">
        <v>40</v>
      </c>
      <c r="P10500" cm="1">
        <f t="array" ref="P10500">IF(Q10500&gt;0,INDEX(Q10500:Q32224,MATCH(TRUE,INDEX(Q10500:Q32224="",,),0)-1),"")</f>
        <v>7</v>
      </c>
      <c r="Q10500">
        <f t="shared" si="200"/>
        <v>4</v>
      </c>
      <c r="R10500">
        <f t="shared" si="199"/>
        <v>0</v>
      </c>
    </row>
    <row r="10501" spans="1:18" x14ac:dyDescent="0.3">
      <c r="A10501" t="s">
        <v>750</v>
      </c>
      <c r="B10501" s="1">
        <v>38558</v>
      </c>
      <c r="C10501" t="s">
        <v>16</v>
      </c>
      <c r="D10501" t="s">
        <v>774</v>
      </c>
      <c r="E10501" t="s">
        <v>775</v>
      </c>
      <c r="G10501" t="s">
        <v>19</v>
      </c>
      <c r="H10501" t="s">
        <v>53</v>
      </c>
      <c r="I10501" t="s">
        <v>26</v>
      </c>
      <c r="J10501" t="s">
        <v>27</v>
      </c>
      <c r="K10501">
        <v>279.2</v>
      </c>
      <c r="L10501">
        <v>30.7</v>
      </c>
      <c r="M10501" t="s">
        <v>315</v>
      </c>
      <c r="N10501">
        <v>46</v>
      </c>
      <c r="P10501" cm="1">
        <f t="array" ref="P10501">IF(Q10501&gt;0,INDEX(Q10501:Q32225,MATCH(TRUE,INDEX(Q10501:Q32225="",,),0)-1),"")</f>
        <v>7</v>
      </c>
      <c r="Q10501">
        <f t="shared" si="200"/>
        <v>4</v>
      </c>
      <c r="R10501">
        <f t="shared" si="199"/>
        <v>0</v>
      </c>
    </row>
    <row r="10502" spans="1:18" x14ac:dyDescent="0.3">
      <c r="A10502" t="s">
        <v>750</v>
      </c>
      <c r="B10502" s="1">
        <v>38558</v>
      </c>
      <c r="C10502" t="s">
        <v>16</v>
      </c>
      <c r="D10502" t="s">
        <v>774</v>
      </c>
      <c r="E10502" t="s">
        <v>775</v>
      </c>
      <c r="G10502" t="s">
        <v>19</v>
      </c>
      <c r="H10502" t="s">
        <v>148</v>
      </c>
      <c r="I10502" t="s">
        <v>26</v>
      </c>
      <c r="J10502" t="s">
        <v>27</v>
      </c>
      <c r="K10502">
        <v>88</v>
      </c>
      <c r="L10502">
        <v>26.2</v>
      </c>
      <c r="M10502" t="s">
        <v>315</v>
      </c>
      <c r="N10502">
        <v>42</v>
      </c>
      <c r="P10502" cm="1">
        <f t="array" ref="P10502">IF(Q10502&gt;0,INDEX(Q10502:Q32226,MATCH(TRUE,INDEX(Q10502:Q32226="",,),0)-1),"")</f>
        <v>7</v>
      </c>
      <c r="Q10502">
        <f t="shared" si="200"/>
        <v>4</v>
      </c>
      <c r="R10502">
        <f t="shared" si="199"/>
        <v>0</v>
      </c>
    </row>
    <row r="10503" spans="1:18" x14ac:dyDescent="0.3">
      <c r="A10503" t="s">
        <v>750</v>
      </c>
      <c r="B10503" s="1">
        <v>38558</v>
      </c>
      <c r="C10503" t="s">
        <v>16</v>
      </c>
      <c r="D10503" t="s">
        <v>774</v>
      </c>
      <c r="E10503" t="s">
        <v>775</v>
      </c>
      <c r="G10503" s="6" t="s">
        <v>29</v>
      </c>
      <c r="H10503" t="s">
        <v>197</v>
      </c>
      <c r="I10503" t="s">
        <v>26</v>
      </c>
      <c r="J10503" t="s">
        <v>27</v>
      </c>
      <c r="K10503">
        <v>9.1999999999999993</v>
      </c>
      <c r="L10503">
        <v>34.4</v>
      </c>
      <c r="M10503" t="s">
        <v>315</v>
      </c>
      <c r="N10503">
        <v>34.4</v>
      </c>
      <c r="P10503" cm="1">
        <f t="array" ref="P10503">IF(Q10503&gt;0,INDEX(Q10503:Q32227,MATCH(TRUE,INDEX(Q10503:Q32227="",,),0)-1),"")</f>
        <v>7</v>
      </c>
      <c r="Q10503">
        <f t="shared" si="200"/>
        <v>4</v>
      </c>
      <c r="R10503">
        <f t="shared" si="199"/>
        <v>0</v>
      </c>
    </row>
    <row r="10504" spans="1:18" x14ac:dyDescent="0.3">
      <c r="A10504" t="s">
        <v>750</v>
      </c>
      <c r="B10504" s="1">
        <v>38558</v>
      </c>
      <c r="C10504" t="s">
        <v>16</v>
      </c>
      <c r="D10504" t="s">
        <v>774</v>
      </c>
      <c r="E10504" t="s">
        <v>775</v>
      </c>
      <c r="G10504" s="6" t="s">
        <v>29</v>
      </c>
      <c r="H10504" t="s">
        <v>64</v>
      </c>
      <c r="I10504" t="s">
        <v>26</v>
      </c>
      <c r="J10504" t="s">
        <v>27</v>
      </c>
      <c r="K10504">
        <v>18.899999999999999</v>
      </c>
      <c r="L10504">
        <v>20</v>
      </c>
      <c r="M10504" t="s">
        <v>315</v>
      </c>
      <c r="N10504">
        <v>20</v>
      </c>
      <c r="P10504" cm="1">
        <f t="array" ref="P10504">IF(Q10504&gt;0,INDEX(Q10504:Q32228,MATCH(TRUE,INDEX(Q10504:Q32228="",,),0)-1),"")</f>
        <v>7</v>
      </c>
      <c r="Q10504">
        <f t="shared" si="200"/>
        <v>4</v>
      </c>
      <c r="R10504">
        <f t="shared" si="199"/>
        <v>0</v>
      </c>
    </row>
    <row r="10505" spans="1:18" x14ac:dyDescent="0.3">
      <c r="A10505" t="s">
        <v>750</v>
      </c>
      <c r="B10505" s="1">
        <v>38558</v>
      </c>
      <c r="C10505" t="s">
        <v>16</v>
      </c>
      <c r="D10505" t="s">
        <v>774</v>
      </c>
      <c r="E10505" t="s">
        <v>775</v>
      </c>
      <c r="G10505" t="s">
        <v>19</v>
      </c>
      <c r="H10505" t="s">
        <v>99</v>
      </c>
      <c r="I10505" t="s">
        <v>26</v>
      </c>
      <c r="J10505" t="s">
        <v>27</v>
      </c>
      <c r="K10505">
        <v>97.2</v>
      </c>
      <c r="L10505">
        <v>20.8</v>
      </c>
      <c r="M10505" t="s">
        <v>767</v>
      </c>
      <c r="N10505">
        <v>39.5</v>
      </c>
      <c r="P10505" cm="1">
        <f t="array" ref="P10505">IF(Q10505&gt;0,INDEX(Q10505:Q32229,MATCH(TRUE,INDEX(Q10505:Q32229="",,),0)-1),"")</f>
        <v>7</v>
      </c>
      <c r="Q10505">
        <f t="shared" si="200"/>
        <v>5</v>
      </c>
      <c r="R10505">
        <f t="shared" si="199"/>
        <v>0</v>
      </c>
    </row>
    <row r="10506" spans="1:18" x14ac:dyDescent="0.3">
      <c r="A10506" t="s">
        <v>750</v>
      </c>
      <c r="B10506" s="1">
        <v>38558</v>
      </c>
      <c r="C10506" t="s">
        <v>16</v>
      </c>
      <c r="D10506" t="s">
        <v>774</v>
      </c>
      <c r="E10506" t="s">
        <v>775</v>
      </c>
      <c r="G10506" t="s">
        <v>19</v>
      </c>
      <c r="H10506" t="s">
        <v>53</v>
      </c>
      <c r="I10506" t="s">
        <v>26</v>
      </c>
      <c r="J10506" t="s">
        <v>27</v>
      </c>
      <c r="K10506">
        <v>279.2</v>
      </c>
      <c r="L10506">
        <v>30.7</v>
      </c>
      <c r="M10506" t="s">
        <v>767</v>
      </c>
      <c r="N10506">
        <v>43.5</v>
      </c>
      <c r="P10506" cm="1">
        <f t="array" ref="P10506">IF(Q10506&gt;0,INDEX(Q10506:Q32230,MATCH(TRUE,INDEX(Q10506:Q32230="",,),0)-1),"")</f>
        <v>7</v>
      </c>
      <c r="Q10506">
        <f t="shared" si="200"/>
        <v>5</v>
      </c>
      <c r="R10506">
        <f t="shared" si="199"/>
        <v>0</v>
      </c>
    </row>
    <row r="10507" spans="1:18" x14ac:dyDescent="0.3">
      <c r="A10507" t="s">
        <v>750</v>
      </c>
      <c r="B10507" s="1">
        <v>38558</v>
      </c>
      <c r="C10507" t="s">
        <v>16</v>
      </c>
      <c r="D10507" t="s">
        <v>774</v>
      </c>
      <c r="E10507" t="s">
        <v>775</v>
      </c>
      <c r="G10507" t="s">
        <v>19</v>
      </c>
      <c r="H10507" t="s">
        <v>148</v>
      </c>
      <c r="I10507" t="s">
        <v>26</v>
      </c>
      <c r="J10507" t="s">
        <v>27</v>
      </c>
      <c r="K10507">
        <v>88</v>
      </c>
      <c r="L10507">
        <v>26.2</v>
      </c>
      <c r="M10507" t="s">
        <v>767</v>
      </c>
      <c r="N10507">
        <v>40</v>
      </c>
      <c r="P10507" cm="1">
        <f t="array" ref="P10507">IF(Q10507&gt;0,INDEX(Q10507:Q32231,MATCH(TRUE,INDEX(Q10507:Q32231="",,),0)-1),"")</f>
        <v>7</v>
      </c>
      <c r="Q10507">
        <f t="shared" si="200"/>
        <v>5</v>
      </c>
      <c r="R10507">
        <f t="shared" si="199"/>
        <v>0</v>
      </c>
    </row>
    <row r="10508" spans="1:18" x14ac:dyDescent="0.3">
      <c r="A10508" t="s">
        <v>750</v>
      </c>
      <c r="B10508" s="1">
        <v>38558</v>
      </c>
      <c r="C10508" t="s">
        <v>16</v>
      </c>
      <c r="D10508" t="s">
        <v>774</v>
      </c>
      <c r="E10508" t="s">
        <v>775</v>
      </c>
      <c r="G10508" s="6" t="s">
        <v>29</v>
      </c>
      <c r="H10508" t="s">
        <v>197</v>
      </c>
      <c r="I10508" t="s">
        <v>26</v>
      </c>
      <c r="J10508" t="s">
        <v>27</v>
      </c>
      <c r="K10508">
        <v>9.1999999999999993</v>
      </c>
      <c r="L10508">
        <v>34.4</v>
      </c>
      <c r="M10508" t="s">
        <v>767</v>
      </c>
      <c r="N10508">
        <v>34.4</v>
      </c>
      <c r="P10508" cm="1">
        <f t="array" ref="P10508">IF(Q10508&gt;0,INDEX(Q10508:Q32232,MATCH(TRUE,INDEX(Q10508:Q32232="",,),0)-1),"")</f>
        <v>7</v>
      </c>
      <c r="Q10508">
        <f t="shared" si="200"/>
        <v>5</v>
      </c>
      <c r="R10508">
        <f t="shared" si="199"/>
        <v>0</v>
      </c>
    </row>
    <row r="10509" spans="1:18" x14ac:dyDescent="0.3">
      <c r="A10509" t="s">
        <v>750</v>
      </c>
      <c r="B10509" s="1">
        <v>38558</v>
      </c>
      <c r="C10509" t="s">
        <v>16</v>
      </c>
      <c r="D10509" t="s">
        <v>774</v>
      </c>
      <c r="E10509" t="s">
        <v>775</v>
      </c>
      <c r="G10509" s="6" t="s">
        <v>29</v>
      </c>
      <c r="H10509" t="s">
        <v>64</v>
      </c>
      <c r="I10509" t="s">
        <v>26</v>
      </c>
      <c r="J10509" t="s">
        <v>27</v>
      </c>
      <c r="K10509">
        <v>18.899999999999999</v>
      </c>
      <c r="L10509">
        <v>20</v>
      </c>
      <c r="M10509" t="s">
        <v>767</v>
      </c>
      <c r="N10509">
        <v>20</v>
      </c>
      <c r="P10509" cm="1">
        <f t="array" ref="P10509">IF(Q10509&gt;0,INDEX(Q10509:Q32233,MATCH(TRUE,INDEX(Q10509:Q32233="",,),0)-1),"")</f>
        <v>7</v>
      </c>
      <c r="Q10509">
        <f t="shared" si="200"/>
        <v>5</v>
      </c>
      <c r="R10509">
        <f t="shared" si="199"/>
        <v>0</v>
      </c>
    </row>
    <row r="10510" spans="1:18" x14ac:dyDescent="0.3">
      <c r="A10510" t="s">
        <v>750</v>
      </c>
      <c r="B10510" s="1">
        <v>38558</v>
      </c>
      <c r="C10510" t="s">
        <v>16</v>
      </c>
      <c r="D10510" t="s">
        <v>774</v>
      </c>
      <c r="E10510" t="s">
        <v>775</v>
      </c>
      <c r="G10510" t="s">
        <v>19</v>
      </c>
      <c r="H10510" t="s">
        <v>99</v>
      </c>
      <c r="I10510" t="s">
        <v>26</v>
      </c>
      <c r="J10510" t="s">
        <v>27</v>
      </c>
      <c r="K10510">
        <v>97.2</v>
      </c>
      <c r="L10510">
        <v>20.8</v>
      </c>
      <c r="M10510" t="s">
        <v>436</v>
      </c>
      <c r="N10510">
        <v>26.82</v>
      </c>
      <c r="P10510" cm="1">
        <f t="array" ref="P10510">IF(Q10510&gt;0,INDEX(Q10510:Q32234,MATCH(TRUE,INDEX(Q10510:Q32234="",,),0)-1),"")</f>
        <v>7</v>
      </c>
      <c r="Q10510">
        <f t="shared" si="200"/>
        <v>6</v>
      </c>
      <c r="R10510">
        <f t="shared" si="199"/>
        <v>0</v>
      </c>
    </row>
    <row r="10511" spans="1:18" x14ac:dyDescent="0.3">
      <c r="A10511" t="s">
        <v>750</v>
      </c>
      <c r="B10511" s="1">
        <v>38558</v>
      </c>
      <c r="C10511" t="s">
        <v>16</v>
      </c>
      <c r="D10511" t="s">
        <v>774</v>
      </c>
      <c r="E10511" t="s">
        <v>775</v>
      </c>
      <c r="G10511" t="s">
        <v>19</v>
      </c>
      <c r="H10511" t="s">
        <v>53</v>
      </c>
      <c r="I10511" t="s">
        <v>26</v>
      </c>
      <c r="J10511" t="s">
        <v>27</v>
      </c>
      <c r="K10511">
        <v>279.2</v>
      </c>
      <c r="L10511">
        <v>30.7</v>
      </c>
      <c r="M10511" t="s">
        <v>436</v>
      </c>
      <c r="N10511">
        <v>36.96</v>
      </c>
      <c r="P10511" cm="1">
        <f t="array" ref="P10511">IF(Q10511&gt;0,INDEX(Q10511:Q32235,MATCH(TRUE,INDEX(Q10511:Q32235="",,),0)-1),"")</f>
        <v>7</v>
      </c>
      <c r="Q10511">
        <f t="shared" si="200"/>
        <v>6</v>
      </c>
      <c r="R10511">
        <f t="shared" si="199"/>
        <v>0</v>
      </c>
    </row>
    <row r="10512" spans="1:18" x14ac:dyDescent="0.3">
      <c r="A10512" t="s">
        <v>750</v>
      </c>
      <c r="B10512" s="1">
        <v>38558</v>
      </c>
      <c r="C10512" t="s">
        <v>16</v>
      </c>
      <c r="D10512" t="s">
        <v>774</v>
      </c>
      <c r="E10512" t="s">
        <v>775</v>
      </c>
      <c r="G10512" t="s">
        <v>19</v>
      </c>
      <c r="H10512" t="s">
        <v>148</v>
      </c>
      <c r="I10512" t="s">
        <v>26</v>
      </c>
      <c r="J10512" t="s">
        <v>27</v>
      </c>
      <c r="K10512">
        <v>88</v>
      </c>
      <c r="L10512">
        <v>26.2</v>
      </c>
      <c r="M10512" t="s">
        <v>436</v>
      </c>
      <c r="N10512">
        <v>31.52</v>
      </c>
      <c r="P10512" cm="1">
        <f t="array" ref="P10512">IF(Q10512&gt;0,INDEX(Q10512:Q32236,MATCH(TRUE,INDEX(Q10512:Q32236="",,),0)-1),"")</f>
        <v>7</v>
      </c>
      <c r="Q10512">
        <f t="shared" si="200"/>
        <v>6</v>
      </c>
      <c r="R10512">
        <f t="shared" si="199"/>
        <v>0</v>
      </c>
    </row>
    <row r="10513" spans="1:18" x14ac:dyDescent="0.3">
      <c r="A10513" t="s">
        <v>750</v>
      </c>
      <c r="B10513" s="1">
        <v>38558</v>
      </c>
      <c r="C10513" t="s">
        <v>16</v>
      </c>
      <c r="D10513" t="s">
        <v>774</v>
      </c>
      <c r="E10513" t="s">
        <v>775</v>
      </c>
      <c r="G10513" s="6" t="s">
        <v>29</v>
      </c>
      <c r="H10513" t="s">
        <v>197</v>
      </c>
      <c r="I10513" t="s">
        <v>26</v>
      </c>
      <c r="J10513" t="s">
        <v>27</v>
      </c>
      <c r="K10513">
        <v>9.1999999999999993</v>
      </c>
      <c r="L10513">
        <v>34.4</v>
      </c>
      <c r="M10513" t="s">
        <v>436</v>
      </c>
      <c r="N10513">
        <v>34.4</v>
      </c>
      <c r="P10513" cm="1">
        <f t="array" ref="P10513">IF(Q10513&gt;0,INDEX(Q10513:Q32237,MATCH(TRUE,INDEX(Q10513:Q32237="",,),0)-1),"")</f>
        <v>7</v>
      </c>
      <c r="Q10513">
        <f t="shared" si="200"/>
        <v>6</v>
      </c>
      <c r="R10513">
        <f t="shared" si="199"/>
        <v>0</v>
      </c>
    </row>
    <row r="10514" spans="1:18" x14ac:dyDescent="0.3">
      <c r="A10514" t="s">
        <v>750</v>
      </c>
      <c r="B10514" s="1">
        <v>38558</v>
      </c>
      <c r="C10514" t="s">
        <v>16</v>
      </c>
      <c r="D10514" t="s">
        <v>774</v>
      </c>
      <c r="E10514" t="s">
        <v>775</v>
      </c>
      <c r="G10514" s="6" t="s">
        <v>29</v>
      </c>
      <c r="H10514" t="s">
        <v>64</v>
      </c>
      <c r="I10514" t="s">
        <v>26</v>
      </c>
      <c r="J10514" t="s">
        <v>27</v>
      </c>
      <c r="K10514">
        <v>18.899999999999999</v>
      </c>
      <c r="L10514">
        <v>20</v>
      </c>
      <c r="M10514" t="s">
        <v>436</v>
      </c>
      <c r="N10514">
        <v>20</v>
      </c>
      <c r="P10514" cm="1">
        <f t="array" ref="P10514">IF(Q10514&gt;0,INDEX(Q10514:Q32238,MATCH(TRUE,INDEX(Q10514:Q32238="",,),0)-1),"")</f>
        <v>7</v>
      </c>
      <c r="Q10514">
        <f t="shared" si="200"/>
        <v>6</v>
      </c>
      <c r="R10514">
        <f t="shared" si="199"/>
        <v>0</v>
      </c>
    </row>
    <row r="10515" spans="1:18" x14ac:dyDescent="0.3">
      <c r="A10515" t="s">
        <v>750</v>
      </c>
      <c r="B10515" s="1">
        <v>38558</v>
      </c>
      <c r="C10515" t="s">
        <v>16</v>
      </c>
      <c r="D10515" t="s">
        <v>774</v>
      </c>
      <c r="E10515" t="s">
        <v>775</v>
      </c>
      <c r="G10515" t="s">
        <v>19</v>
      </c>
      <c r="H10515" t="s">
        <v>99</v>
      </c>
      <c r="I10515" t="s">
        <v>26</v>
      </c>
      <c r="J10515" t="s">
        <v>27</v>
      </c>
      <c r="K10515">
        <v>97.2</v>
      </c>
      <c r="L10515">
        <v>20.8</v>
      </c>
      <c r="M10515" t="s">
        <v>319</v>
      </c>
      <c r="N10515">
        <v>32</v>
      </c>
      <c r="P10515" cm="1">
        <f t="array" ref="P10515">IF(Q10515&gt;0,INDEX(Q10515:Q32239,MATCH(TRUE,INDEX(Q10515:Q32239="",,),0)-1),"")</f>
        <v>7</v>
      </c>
      <c r="Q10515">
        <f t="shared" si="200"/>
        <v>7</v>
      </c>
      <c r="R10515">
        <f t="shared" si="199"/>
        <v>0</v>
      </c>
    </row>
    <row r="10516" spans="1:18" x14ac:dyDescent="0.3">
      <c r="A10516" t="s">
        <v>750</v>
      </c>
      <c r="B10516" s="1">
        <v>38558</v>
      </c>
      <c r="C10516" t="s">
        <v>16</v>
      </c>
      <c r="D10516" t="s">
        <v>774</v>
      </c>
      <c r="E10516" t="s">
        <v>775</v>
      </c>
      <c r="G10516" t="s">
        <v>19</v>
      </c>
      <c r="H10516" t="s">
        <v>53</v>
      </c>
      <c r="I10516" t="s">
        <v>26</v>
      </c>
      <c r="J10516" t="s">
        <v>27</v>
      </c>
      <c r="K10516">
        <v>279.2</v>
      </c>
      <c r="L10516">
        <v>30.7</v>
      </c>
      <c r="M10516" t="s">
        <v>319</v>
      </c>
      <c r="N10516">
        <v>32</v>
      </c>
      <c r="P10516" cm="1">
        <f t="array" ref="P10516">IF(Q10516&gt;0,INDEX(Q10516:Q32240,MATCH(TRUE,INDEX(Q10516:Q32240="",,),0)-1),"")</f>
        <v>7</v>
      </c>
      <c r="Q10516">
        <f t="shared" si="200"/>
        <v>7</v>
      </c>
      <c r="R10516">
        <f t="shared" si="199"/>
        <v>0</v>
      </c>
    </row>
    <row r="10517" spans="1:18" x14ac:dyDescent="0.3">
      <c r="A10517" t="s">
        <v>750</v>
      </c>
      <c r="B10517" s="1">
        <v>38558</v>
      </c>
      <c r="C10517" t="s">
        <v>16</v>
      </c>
      <c r="D10517" t="s">
        <v>774</v>
      </c>
      <c r="E10517" t="s">
        <v>775</v>
      </c>
      <c r="G10517" t="s">
        <v>19</v>
      </c>
      <c r="H10517" t="s">
        <v>148</v>
      </c>
      <c r="I10517" t="s">
        <v>26</v>
      </c>
      <c r="J10517" t="s">
        <v>27</v>
      </c>
      <c r="K10517">
        <v>88</v>
      </c>
      <c r="L10517">
        <v>26.2</v>
      </c>
      <c r="M10517" t="s">
        <v>319</v>
      </c>
      <c r="N10517">
        <v>32</v>
      </c>
      <c r="P10517" cm="1">
        <f t="array" ref="P10517">IF(Q10517&gt;0,INDEX(Q10517:Q32241,MATCH(TRUE,INDEX(Q10517:Q32241="",,),0)-1),"")</f>
        <v>7</v>
      </c>
      <c r="Q10517">
        <f t="shared" si="200"/>
        <v>7</v>
      </c>
      <c r="R10517">
        <f t="shared" si="199"/>
        <v>0</v>
      </c>
    </row>
    <row r="10518" spans="1:18" x14ac:dyDescent="0.3">
      <c r="A10518" t="s">
        <v>750</v>
      </c>
      <c r="B10518" s="1">
        <v>38558</v>
      </c>
      <c r="C10518" t="s">
        <v>16</v>
      </c>
      <c r="D10518" t="s">
        <v>774</v>
      </c>
      <c r="E10518" t="s">
        <v>775</v>
      </c>
      <c r="G10518" s="6" t="s">
        <v>29</v>
      </c>
      <c r="H10518" t="s">
        <v>197</v>
      </c>
      <c r="I10518" t="s">
        <v>26</v>
      </c>
      <c r="J10518" t="s">
        <v>27</v>
      </c>
      <c r="K10518">
        <v>9.1999999999999993</v>
      </c>
      <c r="L10518">
        <v>34.4</v>
      </c>
      <c r="M10518" t="s">
        <v>319</v>
      </c>
      <c r="N10518">
        <v>34.4</v>
      </c>
      <c r="P10518" cm="1">
        <f t="array" ref="P10518">IF(Q10518&gt;0,INDEX(Q10518:Q32242,MATCH(TRUE,INDEX(Q10518:Q32242="",,),0)-1),"")</f>
        <v>7</v>
      </c>
      <c r="Q10518">
        <f t="shared" si="200"/>
        <v>7</v>
      </c>
      <c r="R10518">
        <f t="shared" si="199"/>
        <v>0</v>
      </c>
    </row>
    <row r="10519" spans="1:18" x14ac:dyDescent="0.3">
      <c r="A10519" t="s">
        <v>750</v>
      </c>
      <c r="B10519" s="1">
        <v>38558</v>
      </c>
      <c r="C10519" t="s">
        <v>16</v>
      </c>
      <c r="D10519" t="s">
        <v>774</v>
      </c>
      <c r="E10519" t="s">
        <v>775</v>
      </c>
      <c r="G10519" s="6" t="s">
        <v>29</v>
      </c>
      <c r="H10519" t="s">
        <v>64</v>
      </c>
      <c r="I10519" t="s">
        <v>26</v>
      </c>
      <c r="J10519" t="s">
        <v>27</v>
      </c>
      <c r="K10519">
        <v>18.899999999999999</v>
      </c>
      <c r="L10519">
        <v>20</v>
      </c>
      <c r="M10519" t="s">
        <v>319</v>
      </c>
      <c r="N10519">
        <v>20</v>
      </c>
      <c r="P10519" cm="1">
        <f t="array" ref="P10519">IF(Q10519&gt;0,INDEX(Q10519:Q32243,MATCH(TRUE,INDEX(Q10519:Q32243="",,),0)-1),"")</f>
        <v>7</v>
      </c>
      <c r="Q10519">
        <f t="shared" si="200"/>
        <v>7</v>
      </c>
      <c r="R10519">
        <f t="shared" si="199"/>
        <v>0</v>
      </c>
    </row>
    <row r="10520" spans="1:18" x14ac:dyDescent="0.3">
      <c r="P10520" t="str" cm="1">
        <f t="array" ref="P10520">IF(Q10520&gt;0,INDEX(Q10520:Q32244,MATCH(TRUE,INDEX(Q10520:Q32244="",,),0)-1),"")</f>
        <v/>
      </c>
      <c r="R10520" t="str">
        <f t="shared" si="199"/>
        <v/>
      </c>
    </row>
    <row r="10521" spans="1:18" x14ac:dyDescent="0.3">
      <c r="A10521" t="s">
        <v>750</v>
      </c>
      <c r="B10521" s="1">
        <v>38544</v>
      </c>
      <c r="C10521" t="s">
        <v>16</v>
      </c>
      <c r="D10521" t="s">
        <v>776</v>
      </c>
      <c r="E10521" t="s">
        <v>777</v>
      </c>
      <c r="G10521" t="s">
        <v>19</v>
      </c>
      <c r="H10521" t="s">
        <v>99</v>
      </c>
      <c r="I10521" t="s">
        <v>26</v>
      </c>
      <c r="J10521" t="s">
        <v>27</v>
      </c>
      <c r="K10521">
        <v>438</v>
      </c>
      <c r="L10521">
        <v>17.95</v>
      </c>
      <c r="M10521" t="s">
        <v>772</v>
      </c>
      <c r="N10521">
        <v>17.95</v>
      </c>
      <c r="O10521" t="s">
        <v>24</v>
      </c>
      <c r="P10521" cm="1">
        <f t="array" ref="P10521">IF(Q10521&gt;0,INDEX(Q10521:Q32245,MATCH(TRUE,INDEX(Q10521:Q32245="",,),0)-1),"")</f>
        <v>8</v>
      </c>
      <c r="Q10521">
        <f>INT((ROW()-10521)/6)+1</f>
        <v>1</v>
      </c>
      <c r="R10521">
        <f t="shared" si="199"/>
        <v>0</v>
      </c>
    </row>
    <row r="10522" spans="1:18" x14ac:dyDescent="0.3">
      <c r="A10522" t="s">
        <v>750</v>
      </c>
      <c r="B10522" s="1">
        <v>38544</v>
      </c>
      <c r="C10522" t="s">
        <v>16</v>
      </c>
      <c r="D10522" t="s">
        <v>776</v>
      </c>
      <c r="E10522" t="s">
        <v>777</v>
      </c>
      <c r="G10522" t="s">
        <v>19</v>
      </c>
      <c r="H10522" t="s">
        <v>148</v>
      </c>
      <c r="I10522" t="s">
        <v>26</v>
      </c>
      <c r="J10522" t="s">
        <v>27</v>
      </c>
      <c r="K10522">
        <v>152</v>
      </c>
      <c r="L10522">
        <v>22.55</v>
      </c>
      <c r="M10522" t="s">
        <v>772</v>
      </c>
      <c r="N10522">
        <v>22.55</v>
      </c>
      <c r="O10522" t="s">
        <v>24</v>
      </c>
      <c r="P10522" cm="1">
        <f t="array" ref="P10522">IF(Q10522&gt;0,INDEX(Q10522:Q32246,MATCH(TRUE,INDEX(Q10522:Q32246="",,),0)-1),"")</f>
        <v>8</v>
      </c>
      <c r="Q10522">
        <f t="shared" ref="Q10522:Q10568" si="201">INT((ROW()-10521)/6)+1</f>
        <v>1</v>
      </c>
      <c r="R10522">
        <f t="shared" si="199"/>
        <v>0</v>
      </c>
    </row>
    <row r="10523" spans="1:18" x14ac:dyDescent="0.3">
      <c r="A10523" t="s">
        <v>750</v>
      </c>
      <c r="B10523" s="1">
        <v>38544</v>
      </c>
      <c r="C10523" t="s">
        <v>16</v>
      </c>
      <c r="D10523" t="s">
        <v>776</v>
      </c>
      <c r="E10523" t="s">
        <v>777</v>
      </c>
      <c r="G10523" t="s">
        <v>19</v>
      </c>
      <c r="H10523" t="s">
        <v>28</v>
      </c>
      <c r="I10523" t="s">
        <v>26</v>
      </c>
      <c r="J10523" t="s">
        <v>27</v>
      </c>
      <c r="K10523">
        <v>104</v>
      </c>
      <c r="L10523">
        <v>50.35</v>
      </c>
      <c r="M10523" t="s">
        <v>772</v>
      </c>
      <c r="N10523">
        <v>50.35</v>
      </c>
      <c r="O10523" t="s">
        <v>24</v>
      </c>
      <c r="P10523" cm="1">
        <f t="array" ref="P10523">IF(Q10523&gt;0,INDEX(Q10523:Q32247,MATCH(TRUE,INDEX(Q10523:Q32247="",,),0)-1),"")</f>
        <v>8</v>
      </c>
      <c r="Q10523">
        <f t="shared" si="201"/>
        <v>1</v>
      </c>
      <c r="R10523">
        <f t="shared" si="199"/>
        <v>0</v>
      </c>
    </row>
    <row r="10524" spans="1:18" x14ac:dyDescent="0.3">
      <c r="A10524" t="s">
        <v>750</v>
      </c>
      <c r="B10524" s="1">
        <v>38544</v>
      </c>
      <c r="C10524" t="s">
        <v>16</v>
      </c>
      <c r="D10524" t="s">
        <v>776</v>
      </c>
      <c r="E10524" t="s">
        <v>777</v>
      </c>
      <c r="G10524" t="s">
        <v>19</v>
      </c>
      <c r="H10524" t="s">
        <v>63</v>
      </c>
      <c r="I10524" t="s">
        <v>26</v>
      </c>
      <c r="J10524" t="s">
        <v>27</v>
      </c>
      <c r="K10524">
        <v>404</v>
      </c>
      <c r="L10524">
        <v>21.1</v>
      </c>
      <c r="M10524" t="s">
        <v>772</v>
      </c>
      <c r="N10524">
        <v>21.1</v>
      </c>
      <c r="O10524" t="s">
        <v>24</v>
      </c>
      <c r="P10524" cm="1">
        <f t="array" ref="P10524">IF(Q10524&gt;0,INDEX(Q10524:Q32248,MATCH(TRUE,INDEX(Q10524:Q32248="",,),0)-1),"")</f>
        <v>8</v>
      </c>
      <c r="Q10524">
        <f t="shared" si="201"/>
        <v>1</v>
      </c>
      <c r="R10524">
        <f t="shared" si="199"/>
        <v>0</v>
      </c>
    </row>
    <row r="10525" spans="1:18" x14ac:dyDescent="0.3">
      <c r="A10525" t="s">
        <v>750</v>
      </c>
      <c r="B10525" s="1">
        <v>38544</v>
      </c>
      <c r="C10525" t="s">
        <v>16</v>
      </c>
      <c r="D10525" t="s">
        <v>776</v>
      </c>
      <c r="E10525" t="s">
        <v>777</v>
      </c>
      <c r="G10525" t="s">
        <v>19</v>
      </c>
      <c r="H10525" t="s">
        <v>70</v>
      </c>
      <c r="I10525" t="s">
        <v>26</v>
      </c>
      <c r="J10525" t="s">
        <v>27</v>
      </c>
      <c r="K10525">
        <v>214</v>
      </c>
      <c r="L10525">
        <v>17.3</v>
      </c>
      <c r="M10525" t="s">
        <v>772</v>
      </c>
      <c r="N10525">
        <v>221.72</v>
      </c>
      <c r="O10525" t="s">
        <v>24</v>
      </c>
      <c r="P10525" cm="1">
        <f t="array" ref="P10525">IF(Q10525&gt;0,INDEX(Q10525:Q32249,MATCH(TRUE,INDEX(Q10525:Q32249="",,),0)-1),"")</f>
        <v>8</v>
      </c>
      <c r="Q10525">
        <f t="shared" si="201"/>
        <v>1</v>
      </c>
      <c r="R10525">
        <f t="shared" si="199"/>
        <v>0</v>
      </c>
    </row>
    <row r="10526" spans="1:18" x14ac:dyDescent="0.3">
      <c r="A10526" t="s">
        <v>750</v>
      </c>
      <c r="B10526" s="1">
        <v>38544</v>
      </c>
      <c r="C10526" t="s">
        <v>16</v>
      </c>
      <c r="D10526" t="s">
        <v>776</v>
      </c>
      <c r="E10526" t="s">
        <v>777</v>
      </c>
      <c r="G10526" s="6" t="s">
        <v>29</v>
      </c>
      <c r="H10526" t="s">
        <v>30</v>
      </c>
      <c r="I10526" t="s">
        <v>26</v>
      </c>
      <c r="J10526" t="s">
        <v>27</v>
      </c>
      <c r="K10526">
        <v>141</v>
      </c>
      <c r="L10526">
        <v>9.9499999999999993</v>
      </c>
      <c r="M10526" t="s">
        <v>772</v>
      </c>
      <c r="N10526">
        <v>9.9499999999999993</v>
      </c>
      <c r="O10526" t="s">
        <v>24</v>
      </c>
      <c r="P10526" cm="1">
        <f t="array" ref="P10526">IF(Q10526&gt;0,INDEX(Q10526:Q32250,MATCH(TRUE,INDEX(Q10526:Q32250="",,),0)-1),"")</f>
        <v>8</v>
      </c>
      <c r="Q10526">
        <f t="shared" si="201"/>
        <v>1</v>
      </c>
      <c r="R10526">
        <f t="shared" si="199"/>
        <v>0</v>
      </c>
    </row>
    <row r="10527" spans="1:18" x14ac:dyDescent="0.3">
      <c r="A10527" t="s">
        <v>750</v>
      </c>
      <c r="B10527" s="1">
        <v>38544</v>
      </c>
      <c r="C10527" t="s">
        <v>16</v>
      </c>
      <c r="D10527" t="s">
        <v>776</v>
      </c>
      <c r="E10527" t="s">
        <v>777</v>
      </c>
      <c r="G10527" t="s">
        <v>19</v>
      </c>
      <c r="H10527" t="s">
        <v>99</v>
      </c>
      <c r="I10527" t="s">
        <v>26</v>
      </c>
      <c r="J10527" t="s">
        <v>27</v>
      </c>
      <c r="K10527">
        <v>438</v>
      </c>
      <c r="L10527">
        <v>17.95</v>
      </c>
      <c r="M10527" t="s">
        <v>287</v>
      </c>
      <c r="N10527">
        <v>17.95</v>
      </c>
      <c r="P10527" cm="1">
        <f t="array" ref="P10527">IF(Q10527&gt;0,INDEX(Q10527:Q32251,MATCH(TRUE,INDEX(Q10527:Q32251="",,),0)-1),"")</f>
        <v>8</v>
      </c>
      <c r="Q10527">
        <f t="shared" si="201"/>
        <v>2</v>
      </c>
      <c r="R10527">
        <f t="shared" si="199"/>
        <v>0</v>
      </c>
    </row>
    <row r="10528" spans="1:18" x14ac:dyDescent="0.3">
      <c r="A10528" t="s">
        <v>750</v>
      </c>
      <c r="B10528" s="1">
        <v>38544</v>
      </c>
      <c r="C10528" t="s">
        <v>16</v>
      </c>
      <c r="D10528" t="s">
        <v>776</v>
      </c>
      <c r="E10528" t="s">
        <v>777</v>
      </c>
      <c r="G10528" t="s">
        <v>19</v>
      </c>
      <c r="H10528" t="s">
        <v>148</v>
      </c>
      <c r="I10528" t="s">
        <v>26</v>
      </c>
      <c r="J10528" t="s">
        <v>27</v>
      </c>
      <c r="K10528">
        <v>152</v>
      </c>
      <c r="L10528">
        <v>22.55</v>
      </c>
      <c r="M10528" t="s">
        <v>287</v>
      </c>
      <c r="N10528">
        <v>282.45999999999998</v>
      </c>
      <c r="P10528" cm="1">
        <f t="array" ref="P10528">IF(Q10528&gt;0,INDEX(Q10528:Q32252,MATCH(TRUE,INDEX(Q10528:Q32252="",,),0)-1),"")</f>
        <v>8</v>
      </c>
      <c r="Q10528">
        <f t="shared" si="201"/>
        <v>2</v>
      </c>
      <c r="R10528">
        <f t="shared" si="199"/>
        <v>0</v>
      </c>
    </row>
    <row r="10529" spans="1:18" x14ac:dyDescent="0.3">
      <c r="A10529" t="s">
        <v>750</v>
      </c>
      <c r="B10529" s="1">
        <v>38544</v>
      </c>
      <c r="C10529" t="s">
        <v>16</v>
      </c>
      <c r="D10529" t="s">
        <v>776</v>
      </c>
      <c r="E10529" t="s">
        <v>777</v>
      </c>
      <c r="G10529" t="s">
        <v>19</v>
      </c>
      <c r="H10529" t="s">
        <v>28</v>
      </c>
      <c r="I10529" t="s">
        <v>26</v>
      </c>
      <c r="J10529" t="s">
        <v>27</v>
      </c>
      <c r="K10529">
        <v>104</v>
      </c>
      <c r="L10529">
        <v>50.35</v>
      </c>
      <c r="M10529" t="s">
        <v>287</v>
      </c>
      <c r="N10529">
        <v>50.35</v>
      </c>
      <c r="P10529" cm="1">
        <f t="array" ref="P10529">IF(Q10529&gt;0,INDEX(Q10529:Q32253,MATCH(TRUE,INDEX(Q10529:Q32253="",,),0)-1),"")</f>
        <v>8</v>
      </c>
      <c r="Q10529">
        <f t="shared" si="201"/>
        <v>2</v>
      </c>
      <c r="R10529">
        <f t="shared" si="199"/>
        <v>0</v>
      </c>
    </row>
    <row r="10530" spans="1:18" x14ac:dyDescent="0.3">
      <c r="A10530" t="s">
        <v>750</v>
      </c>
      <c r="B10530" s="1">
        <v>38544</v>
      </c>
      <c r="C10530" t="s">
        <v>16</v>
      </c>
      <c r="D10530" t="s">
        <v>776</v>
      </c>
      <c r="E10530" t="s">
        <v>777</v>
      </c>
      <c r="G10530" t="s">
        <v>19</v>
      </c>
      <c r="H10530" t="s">
        <v>63</v>
      </c>
      <c r="I10530" t="s">
        <v>26</v>
      </c>
      <c r="J10530" t="s">
        <v>27</v>
      </c>
      <c r="K10530">
        <v>404</v>
      </c>
      <c r="L10530">
        <v>21.1</v>
      </c>
      <c r="M10530" t="s">
        <v>287</v>
      </c>
      <c r="N10530">
        <v>21.1</v>
      </c>
      <c r="P10530" cm="1">
        <f t="array" ref="P10530">IF(Q10530&gt;0,INDEX(Q10530:Q32254,MATCH(TRUE,INDEX(Q10530:Q32254="",,),0)-1),"")</f>
        <v>8</v>
      </c>
      <c r="Q10530">
        <f t="shared" si="201"/>
        <v>2</v>
      </c>
      <c r="R10530">
        <f t="shared" si="199"/>
        <v>0</v>
      </c>
    </row>
    <row r="10531" spans="1:18" x14ac:dyDescent="0.3">
      <c r="A10531" t="s">
        <v>750</v>
      </c>
      <c r="B10531" s="1">
        <v>38544</v>
      </c>
      <c r="C10531" t="s">
        <v>16</v>
      </c>
      <c r="D10531" t="s">
        <v>776</v>
      </c>
      <c r="E10531" t="s">
        <v>777</v>
      </c>
      <c r="G10531" t="s">
        <v>19</v>
      </c>
      <c r="H10531" t="s">
        <v>70</v>
      </c>
      <c r="I10531" t="s">
        <v>26</v>
      </c>
      <c r="J10531" t="s">
        <v>27</v>
      </c>
      <c r="K10531">
        <v>214</v>
      </c>
      <c r="L10531">
        <v>17.3</v>
      </c>
      <c r="M10531" t="s">
        <v>287</v>
      </c>
      <c r="N10531">
        <v>17.3</v>
      </c>
      <c r="P10531" cm="1">
        <f t="array" ref="P10531">IF(Q10531&gt;0,INDEX(Q10531:Q32255,MATCH(TRUE,INDEX(Q10531:Q32255="",,),0)-1),"")</f>
        <v>8</v>
      </c>
      <c r="Q10531">
        <f t="shared" si="201"/>
        <v>2</v>
      </c>
      <c r="R10531">
        <f t="shared" si="199"/>
        <v>0</v>
      </c>
    </row>
    <row r="10532" spans="1:18" x14ac:dyDescent="0.3">
      <c r="A10532" t="s">
        <v>750</v>
      </c>
      <c r="B10532" s="1">
        <v>38544</v>
      </c>
      <c r="C10532" t="s">
        <v>16</v>
      </c>
      <c r="D10532" t="s">
        <v>776</v>
      </c>
      <c r="E10532" t="s">
        <v>777</v>
      </c>
      <c r="G10532" s="6" t="s">
        <v>29</v>
      </c>
      <c r="H10532" t="s">
        <v>30</v>
      </c>
      <c r="I10532" t="s">
        <v>26</v>
      </c>
      <c r="J10532" t="s">
        <v>27</v>
      </c>
      <c r="K10532">
        <v>141</v>
      </c>
      <c r="L10532">
        <v>9.9499999999999993</v>
      </c>
      <c r="M10532" t="s">
        <v>287</v>
      </c>
      <c r="N10532">
        <v>9.9499999999999993</v>
      </c>
      <c r="P10532" cm="1">
        <f t="array" ref="P10532">IF(Q10532&gt;0,INDEX(Q10532:Q32256,MATCH(TRUE,INDEX(Q10532:Q32256="",,),0)-1),"")</f>
        <v>8</v>
      </c>
      <c r="Q10532">
        <f t="shared" si="201"/>
        <v>2</v>
      </c>
      <c r="R10532">
        <f t="shared" si="199"/>
        <v>0</v>
      </c>
    </row>
    <row r="10533" spans="1:18" x14ac:dyDescent="0.3">
      <c r="A10533" t="s">
        <v>750</v>
      </c>
      <c r="B10533" s="1">
        <v>38544</v>
      </c>
      <c r="C10533" t="s">
        <v>16</v>
      </c>
      <c r="D10533" t="s">
        <v>776</v>
      </c>
      <c r="E10533" t="s">
        <v>777</v>
      </c>
      <c r="G10533" t="s">
        <v>19</v>
      </c>
      <c r="H10533" t="s">
        <v>99</v>
      </c>
      <c r="I10533" t="s">
        <v>26</v>
      </c>
      <c r="J10533" t="s">
        <v>27</v>
      </c>
      <c r="K10533">
        <v>438</v>
      </c>
      <c r="L10533">
        <v>17.95</v>
      </c>
      <c r="M10533" t="s">
        <v>415</v>
      </c>
      <c r="N10533">
        <v>45</v>
      </c>
      <c r="P10533" cm="1">
        <f t="array" ref="P10533">IF(Q10533&gt;0,INDEX(Q10533:Q32257,MATCH(TRUE,INDEX(Q10533:Q32257="",,),0)-1),"")</f>
        <v>8</v>
      </c>
      <c r="Q10533">
        <f t="shared" si="201"/>
        <v>3</v>
      </c>
      <c r="R10533">
        <f t="shared" si="199"/>
        <v>0</v>
      </c>
    </row>
    <row r="10534" spans="1:18" x14ac:dyDescent="0.3">
      <c r="A10534" t="s">
        <v>750</v>
      </c>
      <c r="B10534" s="1">
        <v>38544</v>
      </c>
      <c r="C10534" t="s">
        <v>16</v>
      </c>
      <c r="D10534" t="s">
        <v>776</v>
      </c>
      <c r="E10534" t="s">
        <v>777</v>
      </c>
      <c r="G10534" t="s">
        <v>19</v>
      </c>
      <c r="H10534" t="s">
        <v>148</v>
      </c>
      <c r="I10534" t="s">
        <v>26</v>
      </c>
      <c r="J10534" t="s">
        <v>27</v>
      </c>
      <c r="K10534">
        <v>152</v>
      </c>
      <c r="L10534">
        <v>22.55</v>
      </c>
      <c r="M10534" t="s">
        <v>415</v>
      </c>
      <c r="N10534">
        <v>44</v>
      </c>
      <c r="P10534" cm="1">
        <f t="array" ref="P10534">IF(Q10534&gt;0,INDEX(Q10534:Q32258,MATCH(TRUE,INDEX(Q10534:Q32258="",,),0)-1),"")</f>
        <v>8</v>
      </c>
      <c r="Q10534">
        <f t="shared" si="201"/>
        <v>3</v>
      </c>
      <c r="R10534">
        <f t="shared" si="199"/>
        <v>0</v>
      </c>
    </row>
    <row r="10535" spans="1:18" x14ac:dyDescent="0.3">
      <c r="A10535" t="s">
        <v>750</v>
      </c>
      <c r="B10535" s="1">
        <v>38544</v>
      </c>
      <c r="C10535" t="s">
        <v>16</v>
      </c>
      <c r="D10535" t="s">
        <v>776</v>
      </c>
      <c r="E10535" t="s">
        <v>777</v>
      </c>
      <c r="G10535" t="s">
        <v>19</v>
      </c>
      <c r="H10535" t="s">
        <v>28</v>
      </c>
      <c r="I10535" t="s">
        <v>26</v>
      </c>
      <c r="J10535" t="s">
        <v>27</v>
      </c>
      <c r="K10535">
        <v>104</v>
      </c>
      <c r="L10535">
        <v>50.35</v>
      </c>
      <c r="M10535" t="s">
        <v>415</v>
      </c>
      <c r="N10535">
        <v>57</v>
      </c>
      <c r="P10535" cm="1">
        <f t="array" ref="P10535">IF(Q10535&gt;0,INDEX(Q10535:Q32259,MATCH(TRUE,INDEX(Q10535:Q32259="",,),0)-1),"")</f>
        <v>8</v>
      </c>
      <c r="Q10535">
        <f t="shared" si="201"/>
        <v>3</v>
      </c>
      <c r="R10535">
        <f t="shared" si="199"/>
        <v>0</v>
      </c>
    </row>
    <row r="10536" spans="1:18" x14ac:dyDescent="0.3">
      <c r="A10536" t="s">
        <v>750</v>
      </c>
      <c r="B10536" s="1">
        <v>38544</v>
      </c>
      <c r="C10536" t="s">
        <v>16</v>
      </c>
      <c r="D10536" t="s">
        <v>776</v>
      </c>
      <c r="E10536" t="s">
        <v>777</v>
      </c>
      <c r="G10536" t="s">
        <v>19</v>
      </c>
      <c r="H10536" t="s">
        <v>63</v>
      </c>
      <c r="I10536" t="s">
        <v>26</v>
      </c>
      <c r="J10536" t="s">
        <v>27</v>
      </c>
      <c r="K10536">
        <v>404</v>
      </c>
      <c r="L10536">
        <v>21.1</v>
      </c>
      <c r="M10536" t="s">
        <v>415</v>
      </c>
      <c r="N10536">
        <v>50</v>
      </c>
      <c r="P10536" cm="1">
        <f t="array" ref="P10536">IF(Q10536&gt;0,INDEX(Q10536:Q32260,MATCH(TRUE,INDEX(Q10536:Q32260="",,),0)-1),"")</f>
        <v>8</v>
      </c>
      <c r="Q10536">
        <f t="shared" si="201"/>
        <v>3</v>
      </c>
      <c r="R10536">
        <f t="shared" si="199"/>
        <v>0</v>
      </c>
    </row>
    <row r="10537" spans="1:18" x14ac:dyDescent="0.3">
      <c r="A10537" t="s">
        <v>750</v>
      </c>
      <c r="B10537" s="1">
        <v>38544</v>
      </c>
      <c r="C10537" t="s">
        <v>16</v>
      </c>
      <c r="D10537" t="s">
        <v>776</v>
      </c>
      <c r="E10537" t="s">
        <v>777</v>
      </c>
      <c r="G10537" t="s">
        <v>19</v>
      </c>
      <c r="H10537" t="s">
        <v>70</v>
      </c>
      <c r="I10537" t="s">
        <v>26</v>
      </c>
      <c r="J10537" t="s">
        <v>27</v>
      </c>
      <c r="K10537">
        <v>214</v>
      </c>
      <c r="L10537">
        <v>17.3</v>
      </c>
      <c r="M10537" t="s">
        <v>415</v>
      </c>
      <c r="N10537">
        <v>31</v>
      </c>
      <c r="P10537" cm="1">
        <f t="array" ref="P10537">IF(Q10537&gt;0,INDEX(Q10537:Q32261,MATCH(TRUE,INDEX(Q10537:Q32261="",,),0)-1),"")</f>
        <v>8</v>
      </c>
      <c r="Q10537">
        <f t="shared" si="201"/>
        <v>3</v>
      </c>
      <c r="R10537">
        <f t="shared" si="199"/>
        <v>0</v>
      </c>
    </row>
    <row r="10538" spans="1:18" x14ac:dyDescent="0.3">
      <c r="A10538" t="s">
        <v>750</v>
      </c>
      <c r="B10538" s="1">
        <v>38544</v>
      </c>
      <c r="C10538" t="s">
        <v>16</v>
      </c>
      <c r="D10538" t="s">
        <v>776</v>
      </c>
      <c r="E10538" t="s">
        <v>777</v>
      </c>
      <c r="G10538" s="6" t="s">
        <v>29</v>
      </c>
      <c r="H10538" t="s">
        <v>30</v>
      </c>
      <c r="I10538" t="s">
        <v>26</v>
      </c>
      <c r="J10538" t="s">
        <v>27</v>
      </c>
      <c r="K10538">
        <v>141</v>
      </c>
      <c r="L10538">
        <v>9.9499999999999993</v>
      </c>
      <c r="M10538" t="s">
        <v>415</v>
      </c>
      <c r="N10538">
        <v>9.9499999999999993</v>
      </c>
      <c r="P10538" cm="1">
        <f t="array" ref="P10538">IF(Q10538&gt;0,INDEX(Q10538:Q32262,MATCH(TRUE,INDEX(Q10538:Q32262="",,),0)-1),"")</f>
        <v>8</v>
      </c>
      <c r="Q10538">
        <f t="shared" si="201"/>
        <v>3</v>
      </c>
      <c r="R10538">
        <f t="shared" si="199"/>
        <v>0</v>
      </c>
    </row>
    <row r="10539" spans="1:18" x14ac:dyDescent="0.3">
      <c r="A10539" t="s">
        <v>750</v>
      </c>
      <c r="B10539" s="1">
        <v>38544</v>
      </c>
      <c r="C10539" t="s">
        <v>16</v>
      </c>
      <c r="D10539" t="s">
        <v>776</v>
      </c>
      <c r="E10539" t="s">
        <v>777</v>
      </c>
      <c r="G10539" t="s">
        <v>19</v>
      </c>
      <c r="H10539" t="s">
        <v>99</v>
      </c>
      <c r="I10539" t="s">
        <v>26</v>
      </c>
      <c r="J10539" t="s">
        <v>27</v>
      </c>
      <c r="K10539">
        <v>438</v>
      </c>
      <c r="L10539">
        <v>17.95</v>
      </c>
      <c r="M10539" t="s">
        <v>757</v>
      </c>
      <c r="N10539">
        <v>42</v>
      </c>
      <c r="P10539" cm="1">
        <f t="array" ref="P10539">IF(Q10539&gt;0,INDEX(Q10539:Q32263,MATCH(TRUE,INDEX(Q10539:Q32263="",,),0)-1),"")</f>
        <v>8</v>
      </c>
      <c r="Q10539">
        <f t="shared" si="201"/>
        <v>4</v>
      </c>
      <c r="R10539">
        <f t="shared" si="199"/>
        <v>0</v>
      </c>
    </row>
    <row r="10540" spans="1:18" x14ac:dyDescent="0.3">
      <c r="A10540" t="s">
        <v>750</v>
      </c>
      <c r="B10540" s="1">
        <v>38544</v>
      </c>
      <c r="C10540" t="s">
        <v>16</v>
      </c>
      <c r="D10540" t="s">
        <v>776</v>
      </c>
      <c r="E10540" t="s">
        <v>777</v>
      </c>
      <c r="G10540" t="s">
        <v>19</v>
      </c>
      <c r="H10540" t="s">
        <v>148</v>
      </c>
      <c r="I10540" t="s">
        <v>26</v>
      </c>
      <c r="J10540" t="s">
        <v>27</v>
      </c>
      <c r="K10540">
        <v>152</v>
      </c>
      <c r="L10540">
        <v>22.55</v>
      </c>
      <c r="M10540" t="s">
        <v>757</v>
      </c>
      <c r="N10540">
        <v>25</v>
      </c>
      <c r="P10540" cm="1">
        <f t="array" ref="P10540">IF(Q10540&gt;0,INDEX(Q10540:Q32264,MATCH(TRUE,INDEX(Q10540:Q32264="",,),0)-1),"")</f>
        <v>8</v>
      </c>
      <c r="Q10540">
        <f t="shared" si="201"/>
        <v>4</v>
      </c>
      <c r="R10540">
        <f t="shared" si="199"/>
        <v>0</v>
      </c>
    </row>
    <row r="10541" spans="1:18" x14ac:dyDescent="0.3">
      <c r="A10541" t="s">
        <v>750</v>
      </c>
      <c r="B10541" s="1">
        <v>38544</v>
      </c>
      <c r="C10541" t="s">
        <v>16</v>
      </c>
      <c r="D10541" t="s">
        <v>776</v>
      </c>
      <c r="E10541" t="s">
        <v>777</v>
      </c>
      <c r="G10541" t="s">
        <v>19</v>
      </c>
      <c r="H10541" t="s">
        <v>28</v>
      </c>
      <c r="I10541" t="s">
        <v>26</v>
      </c>
      <c r="J10541" t="s">
        <v>27</v>
      </c>
      <c r="K10541">
        <v>104</v>
      </c>
      <c r="L10541">
        <v>50.35</v>
      </c>
      <c r="M10541" t="s">
        <v>757</v>
      </c>
      <c r="N10541">
        <v>65</v>
      </c>
      <c r="P10541" cm="1">
        <f t="array" ref="P10541">IF(Q10541&gt;0,INDEX(Q10541:Q32265,MATCH(TRUE,INDEX(Q10541:Q32265="",,),0)-1),"")</f>
        <v>8</v>
      </c>
      <c r="Q10541">
        <f t="shared" si="201"/>
        <v>4</v>
      </c>
      <c r="R10541">
        <f t="shared" si="199"/>
        <v>0</v>
      </c>
    </row>
    <row r="10542" spans="1:18" x14ac:dyDescent="0.3">
      <c r="A10542" t="s">
        <v>750</v>
      </c>
      <c r="B10542" s="1">
        <v>38544</v>
      </c>
      <c r="C10542" t="s">
        <v>16</v>
      </c>
      <c r="D10542" t="s">
        <v>776</v>
      </c>
      <c r="E10542" t="s">
        <v>777</v>
      </c>
      <c r="G10542" t="s">
        <v>19</v>
      </c>
      <c r="H10542" t="s">
        <v>63</v>
      </c>
      <c r="I10542" t="s">
        <v>26</v>
      </c>
      <c r="J10542" t="s">
        <v>27</v>
      </c>
      <c r="K10542">
        <v>404</v>
      </c>
      <c r="L10542">
        <v>21.1</v>
      </c>
      <c r="M10542" t="s">
        <v>757</v>
      </c>
      <c r="N10542">
        <v>45</v>
      </c>
      <c r="P10542" cm="1">
        <f t="array" ref="P10542">IF(Q10542&gt;0,INDEX(Q10542:Q32266,MATCH(TRUE,INDEX(Q10542:Q32266="",,),0)-1),"")</f>
        <v>8</v>
      </c>
      <c r="Q10542">
        <f t="shared" si="201"/>
        <v>4</v>
      </c>
      <c r="R10542">
        <f t="shared" si="199"/>
        <v>0</v>
      </c>
    </row>
    <row r="10543" spans="1:18" x14ac:dyDescent="0.3">
      <c r="A10543" t="s">
        <v>750</v>
      </c>
      <c r="B10543" s="1">
        <v>38544</v>
      </c>
      <c r="C10543" t="s">
        <v>16</v>
      </c>
      <c r="D10543" t="s">
        <v>776</v>
      </c>
      <c r="E10543" t="s">
        <v>777</v>
      </c>
      <c r="G10543" t="s">
        <v>19</v>
      </c>
      <c r="H10543" t="s">
        <v>70</v>
      </c>
      <c r="I10543" t="s">
        <v>26</v>
      </c>
      <c r="J10543" t="s">
        <v>27</v>
      </c>
      <c r="K10543">
        <v>214</v>
      </c>
      <c r="L10543">
        <v>17.3</v>
      </c>
      <c r="M10543" t="s">
        <v>757</v>
      </c>
      <c r="N10543">
        <v>30</v>
      </c>
      <c r="P10543" cm="1">
        <f t="array" ref="P10543">IF(Q10543&gt;0,INDEX(Q10543:Q32267,MATCH(TRUE,INDEX(Q10543:Q32267="",,),0)-1),"")</f>
        <v>8</v>
      </c>
      <c r="Q10543">
        <f t="shared" si="201"/>
        <v>4</v>
      </c>
      <c r="R10543">
        <f t="shared" si="199"/>
        <v>0</v>
      </c>
    </row>
    <row r="10544" spans="1:18" x14ac:dyDescent="0.3">
      <c r="A10544" t="s">
        <v>750</v>
      </c>
      <c r="B10544" s="1">
        <v>38544</v>
      </c>
      <c r="C10544" t="s">
        <v>16</v>
      </c>
      <c r="D10544" t="s">
        <v>776</v>
      </c>
      <c r="E10544" t="s">
        <v>777</v>
      </c>
      <c r="G10544" s="6" t="s">
        <v>29</v>
      </c>
      <c r="H10544" t="s">
        <v>30</v>
      </c>
      <c r="I10544" t="s">
        <v>26</v>
      </c>
      <c r="J10544" t="s">
        <v>27</v>
      </c>
      <c r="K10544">
        <v>141</v>
      </c>
      <c r="L10544">
        <v>9.9499999999999993</v>
      </c>
      <c r="M10544" t="s">
        <v>757</v>
      </c>
      <c r="N10544">
        <v>9.9499999999999993</v>
      </c>
      <c r="P10544" cm="1">
        <f t="array" ref="P10544">IF(Q10544&gt;0,INDEX(Q10544:Q32268,MATCH(TRUE,INDEX(Q10544:Q32268="",,),0)-1),"")</f>
        <v>8</v>
      </c>
      <c r="Q10544">
        <f t="shared" si="201"/>
        <v>4</v>
      </c>
      <c r="R10544">
        <f t="shared" si="199"/>
        <v>0</v>
      </c>
    </row>
    <row r="10545" spans="1:18" x14ac:dyDescent="0.3">
      <c r="A10545" t="s">
        <v>750</v>
      </c>
      <c r="B10545" s="1">
        <v>38544</v>
      </c>
      <c r="C10545" t="s">
        <v>16</v>
      </c>
      <c r="D10545" t="s">
        <v>776</v>
      </c>
      <c r="E10545" t="s">
        <v>777</v>
      </c>
      <c r="G10545" t="s">
        <v>19</v>
      </c>
      <c r="H10545" t="s">
        <v>99</v>
      </c>
      <c r="I10545" t="s">
        <v>26</v>
      </c>
      <c r="J10545" t="s">
        <v>27</v>
      </c>
      <c r="K10545">
        <v>438</v>
      </c>
      <c r="L10545">
        <v>17.95</v>
      </c>
      <c r="M10545" t="s">
        <v>220</v>
      </c>
      <c r="N10545">
        <v>19</v>
      </c>
      <c r="P10545" cm="1">
        <f t="array" ref="P10545">IF(Q10545&gt;0,INDEX(Q10545:Q32269,MATCH(TRUE,INDEX(Q10545:Q32269="",,),0)-1),"")</f>
        <v>8</v>
      </c>
      <c r="Q10545">
        <f t="shared" si="201"/>
        <v>5</v>
      </c>
      <c r="R10545">
        <f t="shared" si="199"/>
        <v>0</v>
      </c>
    </row>
    <row r="10546" spans="1:18" x14ac:dyDescent="0.3">
      <c r="A10546" t="s">
        <v>750</v>
      </c>
      <c r="B10546" s="1">
        <v>38544</v>
      </c>
      <c r="C10546" t="s">
        <v>16</v>
      </c>
      <c r="D10546" t="s">
        <v>776</v>
      </c>
      <c r="E10546" t="s">
        <v>777</v>
      </c>
      <c r="G10546" t="s">
        <v>19</v>
      </c>
      <c r="H10546" t="s">
        <v>148</v>
      </c>
      <c r="I10546" t="s">
        <v>26</v>
      </c>
      <c r="J10546" t="s">
        <v>27</v>
      </c>
      <c r="K10546">
        <v>152</v>
      </c>
      <c r="L10546">
        <v>22.55</v>
      </c>
      <c r="M10546" t="s">
        <v>220</v>
      </c>
      <c r="N10546">
        <v>22.55</v>
      </c>
      <c r="P10546" cm="1">
        <f t="array" ref="P10546">IF(Q10546&gt;0,INDEX(Q10546:Q32270,MATCH(TRUE,INDEX(Q10546:Q32270="",,),0)-1),"")</f>
        <v>8</v>
      </c>
      <c r="Q10546">
        <f t="shared" si="201"/>
        <v>5</v>
      </c>
      <c r="R10546">
        <f t="shared" si="199"/>
        <v>0</v>
      </c>
    </row>
    <row r="10547" spans="1:18" x14ac:dyDescent="0.3">
      <c r="A10547" t="s">
        <v>750</v>
      </c>
      <c r="B10547" s="1">
        <v>38544</v>
      </c>
      <c r="C10547" t="s">
        <v>16</v>
      </c>
      <c r="D10547" t="s">
        <v>776</v>
      </c>
      <c r="E10547" t="s">
        <v>777</v>
      </c>
      <c r="G10547" t="s">
        <v>19</v>
      </c>
      <c r="H10547" t="s">
        <v>28</v>
      </c>
      <c r="I10547" t="s">
        <v>26</v>
      </c>
      <c r="J10547" t="s">
        <v>27</v>
      </c>
      <c r="K10547">
        <v>104</v>
      </c>
      <c r="L10547">
        <v>50.35</v>
      </c>
      <c r="M10547" t="s">
        <v>220</v>
      </c>
      <c r="N10547">
        <v>50.35</v>
      </c>
      <c r="P10547" cm="1">
        <f t="array" ref="P10547">IF(Q10547&gt;0,INDEX(Q10547:Q32271,MATCH(TRUE,INDEX(Q10547:Q32271="",,),0)-1),"")</f>
        <v>8</v>
      </c>
      <c r="Q10547">
        <f t="shared" si="201"/>
        <v>5</v>
      </c>
      <c r="R10547">
        <f t="shared" si="199"/>
        <v>0</v>
      </c>
    </row>
    <row r="10548" spans="1:18" x14ac:dyDescent="0.3">
      <c r="A10548" t="s">
        <v>750</v>
      </c>
      <c r="B10548" s="1">
        <v>38544</v>
      </c>
      <c r="C10548" t="s">
        <v>16</v>
      </c>
      <c r="D10548" t="s">
        <v>776</v>
      </c>
      <c r="E10548" t="s">
        <v>777</v>
      </c>
      <c r="G10548" t="s">
        <v>19</v>
      </c>
      <c r="H10548" t="s">
        <v>63</v>
      </c>
      <c r="I10548" t="s">
        <v>26</v>
      </c>
      <c r="J10548" t="s">
        <v>27</v>
      </c>
      <c r="K10548">
        <v>404</v>
      </c>
      <c r="L10548">
        <v>21.1</v>
      </c>
      <c r="M10548" t="s">
        <v>220</v>
      </c>
      <c r="N10548">
        <v>21.1</v>
      </c>
      <c r="P10548" cm="1">
        <f t="array" ref="P10548">IF(Q10548&gt;0,INDEX(Q10548:Q32272,MATCH(TRUE,INDEX(Q10548:Q32272="",,),0)-1),"")</f>
        <v>8</v>
      </c>
      <c r="Q10548">
        <f t="shared" si="201"/>
        <v>5</v>
      </c>
      <c r="R10548">
        <f t="shared" ref="R10548:R10611" si="202">IF(P10548="","",0)</f>
        <v>0</v>
      </c>
    </row>
    <row r="10549" spans="1:18" x14ac:dyDescent="0.3">
      <c r="A10549" t="s">
        <v>750</v>
      </c>
      <c r="B10549" s="1">
        <v>38544</v>
      </c>
      <c r="C10549" t="s">
        <v>16</v>
      </c>
      <c r="D10549" t="s">
        <v>776</v>
      </c>
      <c r="E10549" t="s">
        <v>777</v>
      </c>
      <c r="G10549" t="s">
        <v>19</v>
      </c>
      <c r="H10549" t="s">
        <v>70</v>
      </c>
      <c r="I10549" t="s">
        <v>26</v>
      </c>
      <c r="J10549" t="s">
        <v>27</v>
      </c>
      <c r="K10549">
        <v>214</v>
      </c>
      <c r="L10549">
        <v>17.3</v>
      </c>
      <c r="M10549" t="s">
        <v>220</v>
      </c>
      <c r="N10549">
        <v>126.48</v>
      </c>
      <c r="P10549" cm="1">
        <f t="array" ref="P10549">IF(Q10549&gt;0,INDEX(Q10549:Q32273,MATCH(TRUE,INDEX(Q10549:Q32273="",,),0)-1),"")</f>
        <v>8</v>
      </c>
      <c r="Q10549">
        <f t="shared" si="201"/>
        <v>5</v>
      </c>
      <c r="R10549">
        <f t="shared" si="202"/>
        <v>0</v>
      </c>
    </row>
    <row r="10550" spans="1:18" x14ac:dyDescent="0.3">
      <c r="A10550" t="s">
        <v>750</v>
      </c>
      <c r="B10550" s="1">
        <v>38544</v>
      </c>
      <c r="C10550" t="s">
        <v>16</v>
      </c>
      <c r="D10550" t="s">
        <v>776</v>
      </c>
      <c r="E10550" t="s">
        <v>777</v>
      </c>
      <c r="G10550" s="6" t="s">
        <v>29</v>
      </c>
      <c r="H10550" t="s">
        <v>30</v>
      </c>
      <c r="I10550" t="s">
        <v>26</v>
      </c>
      <c r="J10550" t="s">
        <v>27</v>
      </c>
      <c r="K10550">
        <v>141</v>
      </c>
      <c r="L10550">
        <v>9.9499999999999993</v>
      </c>
      <c r="M10550" t="s">
        <v>220</v>
      </c>
      <c r="N10550">
        <v>9.9499999999999993</v>
      </c>
      <c r="P10550" cm="1">
        <f t="array" ref="P10550">IF(Q10550&gt;0,INDEX(Q10550:Q32274,MATCH(TRUE,INDEX(Q10550:Q32274="",,),0)-1),"")</f>
        <v>8</v>
      </c>
      <c r="Q10550">
        <f t="shared" si="201"/>
        <v>5</v>
      </c>
      <c r="R10550">
        <f t="shared" si="202"/>
        <v>0</v>
      </c>
    </row>
    <row r="10551" spans="1:18" x14ac:dyDescent="0.3">
      <c r="A10551" t="s">
        <v>750</v>
      </c>
      <c r="B10551" s="1">
        <v>38544</v>
      </c>
      <c r="C10551" t="s">
        <v>16</v>
      </c>
      <c r="D10551" t="s">
        <v>776</v>
      </c>
      <c r="E10551" t="s">
        <v>777</v>
      </c>
      <c r="G10551" t="s">
        <v>19</v>
      </c>
      <c r="H10551" t="s">
        <v>99</v>
      </c>
      <c r="I10551" t="s">
        <v>26</v>
      </c>
      <c r="J10551" t="s">
        <v>27</v>
      </c>
      <c r="K10551">
        <v>438</v>
      </c>
      <c r="L10551">
        <v>17.95</v>
      </c>
      <c r="M10551" t="s">
        <v>233</v>
      </c>
      <c r="N10551">
        <v>29.59</v>
      </c>
      <c r="P10551" cm="1">
        <f t="array" ref="P10551">IF(Q10551&gt;0,INDEX(Q10551:Q32275,MATCH(TRUE,INDEX(Q10551:Q32275="",,),0)-1),"")</f>
        <v>8</v>
      </c>
      <c r="Q10551">
        <f t="shared" si="201"/>
        <v>6</v>
      </c>
      <c r="R10551">
        <f t="shared" si="202"/>
        <v>0</v>
      </c>
    </row>
    <row r="10552" spans="1:18" x14ac:dyDescent="0.3">
      <c r="A10552" t="s">
        <v>750</v>
      </c>
      <c r="B10552" s="1">
        <v>38544</v>
      </c>
      <c r="C10552" t="s">
        <v>16</v>
      </c>
      <c r="D10552" t="s">
        <v>776</v>
      </c>
      <c r="E10552" t="s">
        <v>777</v>
      </c>
      <c r="G10552" t="s">
        <v>19</v>
      </c>
      <c r="H10552" t="s">
        <v>148</v>
      </c>
      <c r="I10552" t="s">
        <v>26</v>
      </c>
      <c r="J10552" t="s">
        <v>27</v>
      </c>
      <c r="K10552">
        <v>152</v>
      </c>
      <c r="L10552">
        <v>22.55</v>
      </c>
      <c r="M10552" t="s">
        <v>233</v>
      </c>
      <c r="N10552">
        <v>29.19</v>
      </c>
      <c r="P10552" cm="1">
        <f t="array" ref="P10552">IF(Q10552&gt;0,INDEX(Q10552:Q32276,MATCH(TRUE,INDEX(Q10552:Q32276="",,),0)-1),"")</f>
        <v>8</v>
      </c>
      <c r="Q10552">
        <f t="shared" si="201"/>
        <v>6</v>
      </c>
      <c r="R10552">
        <f t="shared" si="202"/>
        <v>0</v>
      </c>
    </row>
    <row r="10553" spans="1:18" x14ac:dyDescent="0.3">
      <c r="A10553" t="s">
        <v>750</v>
      </c>
      <c r="B10553" s="1">
        <v>38544</v>
      </c>
      <c r="C10553" t="s">
        <v>16</v>
      </c>
      <c r="D10553" t="s">
        <v>776</v>
      </c>
      <c r="E10553" t="s">
        <v>777</v>
      </c>
      <c r="G10553" t="s">
        <v>19</v>
      </c>
      <c r="H10553" t="s">
        <v>28</v>
      </c>
      <c r="I10553" t="s">
        <v>26</v>
      </c>
      <c r="J10553" t="s">
        <v>27</v>
      </c>
      <c r="K10553">
        <v>104</v>
      </c>
      <c r="L10553">
        <v>50.35</v>
      </c>
      <c r="M10553" t="s">
        <v>233</v>
      </c>
      <c r="N10553">
        <v>70.290000000000006</v>
      </c>
      <c r="P10553" cm="1">
        <f t="array" ref="P10553">IF(Q10553&gt;0,INDEX(Q10553:Q32277,MATCH(TRUE,INDEX(Q10553:Q32277="",,),0)-1),"")</f>
        <v>8</v>
      </c>
      <c r="Q10553">
        <f t="shared" si="201"/>
        <v>6</v>
      </c>
      <c r="R10553">
        <f t="shared" si="202"/>
        <v>0</v>
      </c>
    </row>
    <row r="10554" spans="1:18" x14ac:dyDescent="0.3">
      <c r="A10554" t="s">
        <v>750</v>
      </c>
      <c r="B10554" s="1">
        <v>38544</v>
      </c>
      <c r="C10554" t="s">
        <v>16</v>
      </c>
      <c r="D10554" t="s">
        <v>776</v>
      </c>
      <c r="E10554" t="s">
        <v>777</v>
      </c>
      <c r="G10554" t="s">
        <v>19</v>
      </c>
      <c r="H10554" t="s">
        <v>63</v>
      </c>
      <c r="I10554" t="s">
        <v>26</v>
      </c>
      <c r="J10554" t="s">
        <v>27</v>
      </c>
      <c r="K10554">
        <v>404</v>
      </c>
      <c r="L10554">
        <v>21.1</v>
      </c>
      <c r="M10554" t="s">
        <v>233</v>
      </c>
      <c r="N10554">
        <v>38.69</v>
      </c>
      <c r="P10554" cm="1">
        <f t="array" ref="P10554">IF(Q10554&gt;0,INDEX(Q10554:Q32278,MATCH(TRUE,INDEX(Q10554:Q32278="",,),0)-1),"")</f>
        <v>8</v>
      </c>
      <c r="Q10554">
        <f t="shared" si="201"/>
        <v>6</v>
      </c>
      <c r="R10554">
        <f t="shared" si="202"/>
        <v>0</v>
      </c>
    </row>
    <row r="10555" spans="1:18" x14ac:dyDescent="0.3">
      <c r="A10555" t="s">
        <v>750</v>
      </c>
      <c r="B10555" s="1">
        <v>38544</v>
      </c>
      <c r="C10555" t="s">
        <v>16</v>
      </c>
      <c r="D10555" t="s">
        <v>776</v>
      </c>
      <c r="E10555" t="s">
        <v>777</v>
      </c>
      <c r="G10555" t="s">
        <v>19</v>
      </c>
      <c r="H10555" t="s">
        <v>70</v>
      </c>
      <c r="I10555" t="s">
        <v>26</v>
      </c>
      <c r="J10555" t="s">
        <v>27</v>
      </c>
      <c r="K10555">
        <v>214</v>
      </c>
      <c r="L10555">
        <v>17.3</v>
      </c>
      <c r="M10555" t="s">
        <v>233</v>
      </c>
      <c r="N10555">
        <v>38.79</v>
      </c>
      <c r="P10555" cm="1">
        <f t="array" ref="P10555">IF(Q10555&gt;0,INDEX(Q10555:Q32279,MATCH(TRUE,INDEX(Q10555:Q32279="",,),0)-1),"")</f>
        <v>8</v>
      </c>
      <c r="Q10555">
        <f t="shared" si="201"/>
        <v>6</v>
      </c>
      <c r="R10555">
        <f t="shared" si="202"/>
        <v>0</v>
      </c>
    </row>
    <row r="10556" spans="1:18" x14ac:dyDescent="0.3">
      <c r="A10556" t="s">
        <v>750</v>
      </c>
      <c r="B10556" s="1">
        <v>38544</v>
      </c>
      <c r="C10556" t="s">
        <v>16</v>
      </c>
      <c r="D10556" t="s">
        <v>776</v>
      </c>
      <c r="E10556" t="s">
        <v>777</v>
      </c>
      <c r="G10556" s="6" t="s">
        <v>29</v>
      </c>
      <c r="H10556" t="s">
        <v>30</v>
      </c>
      <c r="I10556" t="s">
        <v>26</v>
      </c>
      <c r="J10556" t="s">
        <v>27</v>
      </c>
      <c r="K10556">
        <v>141</v>
      </c>
      <c r="L10556">
        <v>9.9499999999999993</v>
      </c>
      <c r="M10556" t="s">
        <v>233</v>
      </c>
      <c r="N10556">
        <v>9.9499999999999993</v>
      </c>
      <c r="P10556" cm="1">
        <f t="array" ref="P10556">IF(Q10556&gt;0,INDEX(Q10556:Q32280,MATCH(TRUE,INDEX(Q10556:Q32280="",,),0)-1),"")</f>
        <v>8</v>
      </c>
      <c r="Q10556">
        <f t="shared" si="201"/>
        <v>6</v>
      </c>
      <c r="R10556">
        <f t="shared" si="202"/>
        <v>0</v>
      </c>
    </row>
    <row r="10557" spans="1:18" x14ac:dyDescent="0.3">
      <c r="A10557" t="s">
        <v>750</v>
      </c>
      <c r="B10557" s="1">
        <v>38544</v>
      </c>
      <c r="C10557" t="s">
        <v>16</v>
      </c>
      <c r="D10557" t="s">
        <v>776</v>
      </c>
      <c r="E10557" t="s">
        <v>777</v>
      </c>
      <c r="G10557" t="s">
        <v>19</v>
      </c>
      <c r="H10557" t="s">
        <v>99</v>
      </c>
      <c r="I10557" t="s">
        <v>26</v>
      </c>
      <c r="J10557" t="s">
        <v>27</v>
      </c>
      <c r="K10557">
        <v>438</v>
      </c>
      <c r="L10557">
        <v>17.95</v>
      </c>
      <c r="M10557" t="s">
        <v>385</v>
      </c>
      <c r="N10557">
        <v>29.95</v>
      </c>
      <c r="P10557" cm="1">
        <f t="array" ref="P10557">IF(Q10557&gt;0,INDEX(Q10557:Q32281,MATCH(TRUE,INDEX(Q10557:Q32281="",,),0)-1),"")</f>
        <v>8</v>
      </c>
      <c r="Q10557">
        <f t="shared" si="201"/>
        <v>7</v>
      </c>
      <c r="R10557">
        <f t="shared" si="202"/>
        <v>0</v>
      </c>
    </row>
    <row r="10558" spans="1:18" x14ac:dyDescent="0.3">
      <c r="A10558" t="s">
        <v>750</v>
      </c>
      <c r="B10558" s="1">
        <v>38544</v>
      </c>
      <c r="C10558" t="s">
        <v>16</v>
      </c>
      <c r="D10558" t="s">
        <v>776</v>
      </c>
      <c r="E10558" t="s">
        <v>777</v>
      </c>
      <c r="G10558" t="s">
        <v>19</v>
      </c>
      <c r="H10558" t="s">
        <v>148</v>
      </c>
      <c r="I10558" t="s">
        <v>26</v>
      </c>
      <c r="J10558" t="s">
        <v>27</v>
      </c>
      <c r="K10558">
        <v>152</v>
      </c>
      <c r="L10558">
        <v>22.55</v>
      </c>
      <c r="M10558" t="s">
        <v>385</v>
      </c>
      <c r="N10558">
        <v>29.55</v>
      </c>
      <c r="P10558" cm="1">
        <f t="array" ref="P10558">IF(Q10558&gt;0,INDEX(Q10558:Q32282,MATCH(TRUE,INDEX(Q10558:Q32282="",,),0)-1),"")</f>
        <v>8</v>
      </c>
      <c r="Q10558">
        <f t="shared" si="201"/>
        <v>7</v>
      </c>
      <c r="R10558">
        <f t="shared" si="202"/>
        <v>0</v>
      </c>
    </row>
    <row r="10559" spans="1:18" x14ac:dyDescent="0.3">
      <c r="A10559" t="s">
        <v>750</v>
      </c>
      <c r="B10559" s="1">
        <v>38544</v>
      </c>
      <c r="C10559" t="s">
        <v>16</v>
      </c>
      <c r="D10559" t="s">
        <v>776</v>
      </c>
      <c r="E10559" t="s">
        <v>777</v>
      </c>
      <c r="G10559" t="s">
        <v>19</v>
      </c>
      <c r="H10559" t="s">
        <v>28</v>
      </c>
      <c r="I10559" t="s">
        <v>26</v>
      </c>
      <c r="J10559" t="s">
        <v>27</v>
      </c>
      <c r="K10559">
        <v>104</v>
      </c>
      <c r="L10559">
        <v>50.35</v>
      </c>
      <c r="M10559" t="s">
        <v>385</v>
      </c>
      <c r="N10559">
        <v>57.35</v>
      </c>
      <c r="P10559" cm="1">
        <f t="array" ref="P10559">IF(Q10559&gt;0,INDEX(Q10559:Q32283,MATCH(TRUE,INDEX(Q10559:Q32283="",,),0)-1),"")</f>
        <v>8</v>
      </c>
      <c r="Q10559">
        <f t="shared" si="201"/>
        <v>7</v>
      </c>
      <c r="R10559">
        <f t="shared" si="202"/>
        <v>0</v>
      </c>
    </row>
    <row r="10560" spans="1:18" x14ac:dyDescent="0.3">
      <c r="A10560" t="s">
        <v>750</v>
      </c>
      <c r="B10560" s="1">
        <v>38544</v>
      </c>
      <c r="C10560" t="s">
        <v>16</v>
      </c>
      <c r="D10560" t="s">
        <v>776</v>
      </c>
      <c r="E10560" t="s">
        <v>777</v>
      </c>
      <c r="G10560" t="s">
        <v>19</v>
      </c>
      <c r="H10560" t="s">
        <v>63</v>
      </c>
      <c r="I10560" t="s">
        <v>26</v>
      </c>
      <c r="J10560" t="s">
        <v>27</v>
      </c>
      <c r="K10560">
        <v>404</v>
      </c>
      <c r="L10560">
        <v>21.1</v>
      </c>
      <c r="M10560" t="s">
        <v>385</v>
      </c>
      <c r="N10560">
        <v>31.1</v>
      </c>
      <c r="P10560" cm="1">
        <f t="array" ref="P10560">IF(Q10560&gt;0,INDEX(Q10560:Q32284,MATCH(TRUE,INDEX(Q10560:Q32284="",,),0)-1),"")</f>
        <v>8</v>
      </c>
      <c r="Q10560">
        <f t="shared" si="201"/>
        <v>7</v>
      </c>
      <c r="R10560">
        <f t="shared" si="202"/>
        <v>0</v>
      </c>
    </row>
    <row r="10561" spans="1:18" x14ac:dyDescent="0.3">
      <c r="A10561" t="s">
        <v>750</v>
      </c>
      <c r="B10561" s="1">
        <v>38544</v>
      </c>
      <c r="C10561" t="s">
        <v>16</v>
      </c>
      <c r="D10561" t="s">
        <v>776</v>
      </c>
      <c r="E10561" t="s">
        <v>777</v>
      </c>
      <c r="G10561" t="s">
        <v>19</v>
      </c>
      <c r="H10561" t="s">
        <v>70</v>
      </c>
      <c r="I10561" t="s">
        <v>26</v>
      </c>
      <c r="J10561" t="s">
        <v>27</v>
      </c>
      <c r="K10561">
        <v>214</v>
      </c>
      <c r="L10561">
        <v>17.3</v>
      </c>
      <c r="M10561" t="s">
        <v>385</v>
      </c>
      <c r="N10561">
        <v>23.8</v>
      </c>
      <c r="P10561" cm="1">
        <f t="array" ref="P10561">IF(Q10561&gt;0,INDEX(Q10561:Q32285,MATCH(TRUE,INDEX(Q10561:Q32285="",,),0)-1),"")</f>
        <v>8</v>
      </c>
      <c r="Q10561">
        <f t="shared" si="201"/>
        <v>7</v>
      </c>
      <c r="R10561">
        <f t="shared" si="202"/>
        <v>0</v>
      </c>
    </row>
    <row r="10562" spans="1:18" x14ac:dyDescent="0.3">
      <c r="A10562" t="s">
        <v>750</v>
      </c>
      <c r="B10562" s="1">
        <v>38544</v>
      </c>
      <c r="C10562" t="s">
        <v>16</v>
      </c>
      <c r="D10562" t="s">
        <v>776</v>
      </c>
      <c r="E10562" t="s">
        <v>777</v>
      </c>
      <c r="G10562" s="6" t="s">
        <v>29</v>
      </c>
      <c r="H10562" t="s">
        <v>30</v>
      </c>
      <c r="I10562" t="s">
        <v>26</v>
      </c>
      <c r="J10562" t="s">
        <v>27</v>
      </c>
      <c r="K10562">
        <v>141</v>
      </c>
      <c r="L10562">
        <v>9.9499999999999993</v>
      </c>
      <c r="M10562" t="s">
        <v>385</v>
      </c>
      <c r="N10562">
        <v>9.9499999999999993</v>
      </c>
      <c r="P10562" cm="1">
        <f t="array" ref="P10562">IF(Q10562&gt;0,INDEX(Q10562:Q32286,MATCH(TRUE,INDEX(Q10562:Q32286="",,),0)-1),"")</f>
        <v>8</v>
      </c>
      <c r="Q10562">
        <f t="shared" si="201"/>
        <v>7</v>
      </c>
      <c r="R10562">
        <f t="shared" si="202"/>
        <v>0</v>
      </c>
    </row>
    <row r="10563" spans="1:18" x14ac:dyDescent="0.3">
      <c r="A10563" t="s">
        <v>750</v>
      </c>
      <c r="B10563" s="1">
        <v>38544</v>
      </c>
      <c r="C10563" t="s">
        <v>16</v>
      </c>
      <c r="D10563" t="s">
        <v>776</v>
      </c>
      <c r="E10563" t="s">
        <v>777</v>
      </c>
      <c r="G10563" t="s">
        <v>19</v>
      </c>
      <c r="H10563" t="s">
        <v>99</v>
      </c>
      <c r="I10563" t="s">
        <v>26</v>
      </c>
      <c r="J10563" t="s">
        <v>27</v>
      </c>
      <c r="K10563">
        <v>438</v>
      </c>
      <c r="L10563">
        <v>17.95</v>
      </c>
      <c r="M10563" t="s">
        <v>202</v>
      </c>
      <c r="N10563">
        <v>18</v>
      </c>
      <c r="P10563" cm="1">
        <f t="array" ref="P10563">IF(Q10563&gt;0,INDEX(Q10563:Q32287,MATCH(TRUE,INDEX(Q10563:Q32287="",,),0)-1),"")</f>
        <v>8</v>
      </c>
      <c r="Q10563">
        <f t="shared" si="201"/>
        <v>8</v>
      </c>
      <c r="R10563">
        <f t="shared" si="202"/>
        <v>0</v>
      </c>
    </row>
    <row r="10564" spans="1:18" x14ac:dyDescent="0.3">
      <c r="A10564" t="s">
        <v>750</v>
      </c>
      <c r="B10564" s="1">
        <v>38544</v>
      </c>
      <c r="C10564" t="s">
        <v>16</v>
      </c>
      <c r="D10564" t="s">
        <v>776</v>
      </c>
      <c r="E10564" t="s">
        <v>777</v>
      </c>
      <c r="G10564" t="s">
        <v>19</v>
      </c>
      <c r="H10564" t="s">
        <v>148</v>
      </c>
      <c r="I10564" t="s">
        <v>26</v>
      </c>
      <c r="J10564" t="s">
        <v>27</v>
      </c>
      <c r="K10564">
        <v>152</v>
      </c>
      <c r="L10564">
        <v>22.55</v>
      </c>
      <c r="M10564" t="s">
        <v>202</v>
      </c>
      <c r="N10564">
        <v>23</v>
      </c>
      <c r="P10564" cm="1">
        <f t="array" ref="P10564">IF(Q10564&gt;0,INDEX(Q10564:Q32288,MATCH(TRUE,INDEX(Q10564:Q32288="",,),0)-1),"")</f>
        <v>8</v>
      </c>
      <c r="Q10564">
        <f t="shared" si="201"/>
        <v>8</v>
      </c>
      <c r="R10564">
        <f t="shared" si="202"/>
        <v>0</v>
      </c>
    </row>
    <row r="10565" spans="1:18" x14ac:dyDescent="0.3">
      <c r="A10565" t="s">
        <v>750</v>
      </c>
      <c r="B10565" s="1">
        <v>38544</v>
      </c>
      <c r="C10565" t="s">
        <v>16</v>
      </c>
      <c r="D10565" t="s">
        <v>776</v>
      </c>
      <c r="E10565" t="s">
        <v>777</v>
      </c>
      <c r="G10565" t="s">
        <v>19</v>
      </c>
      <c r="H10565" t="s">
        <v>28</v>
      </c>
      <c r="I10565" t="s">
        <v>26</v>
      </c>
      <c r="J10565" t="s">
        <v>27</v>
      </c>
      <c r="K10565">
        <v>104</v>
      </c>
      <c r="L10565">
        <v>50.35</v>
      </c>
      <c r="M10565" t="s">
        <v>202</v>
      </c>
      <c r="N10565">
        <v>51</v>
      </c>
      <c r="P10565" cm="1">
        <f t="array" ref="P10565">IF(Q10565&gt;0,INDEX(Q10565:Q32289,MATCH(TRUE,INDEX(Q10565:Q32289="",,),0)-1),"")</f>
        <v>8</v>
      </c>
      <c r="Q10565">
        <f t="shared" si="201"/>
        <v>8</v>
      </c>
      <c r="R10565">
        <f t="shared" si="202"/>
        <v>0</v>
      </c>
    </row>
    <row r="10566" spans="1:18" x14ac:dyDescent="0.3">
      <c r="A10566" t="s">
        <v>750</v>
      </c>
      <c r="B10566" s="1">
        <v>38544</v>
      </c>
      <c r="C10566" t="s">
        <v>16</v>
      </c>
      <c r="D10566" t="s">
        <v>776</v>
      </c>
      <c r="E10566" t="s">
        <v>777</v>
      </c>
      <c r="G10566" t="s">
        <v>19</v>
      </c>
      <c r="H10566" t="s">
        <v>63</v>
      </c>
      <c r="I10566" t="s">
        <v>26</v>
      </c>
      <c r="J10566" t="s">
        <v>27</v>
      </c>
      <c r="K10566">
        <v>404</v>
      </c>
      <c r="L10566">
        <v>21.1</v>
      </c>
      <c r="M10566" t="s">
        <v>202</v>
      </c>
      <c r="N10566">
        <v>22</v>
      </c>
      <c r="P10566" cm="1">
        <f t="array" ref="P10566">IF(Q10566&gt;0,INDEX(Q10566:Q32290,MATCH(TRUE,INDEX(Q10566:Q32290="",,),0)-1),"")</f>
        <v>8</v>
      </c>
      <c r="Q10566">
        <f t="shared" si="201"/>
        <v>8</v>
      </c>
      <c r="R10566">
        <f t="shared" si="202"/>
        <v>0</v>
      </c>
    </row>
    <row r="10567" spans="1:18" x14ac:dyDescent="0.3">
      <c r="A10567" t="s">
        <v>750</v>
      </c>
      <c r="B10567" s="1">
        <v>38544</v>
      </c>
      <c r="C10567" t="s">
        <v>16</v>
      </c>
      <c r="D10567" t="s">
        <v>776</v>
      </c>
      <c r="E10567" t="s">
        <v>777</v>
      </c>
      <c r="G10567" t="s">
        <v>19</v>
      </c>
      <c r="H10567" t="s">
        <v>70</v>
      </c>
      <c r="I10567" t="s">
        <v>26</v>
      </c>
      <c r="J10567" t="s">
        <v>27</v>
      </c>
      <c r="K10567">
        <v>214</v>
      </c>
      <c r="L10567">
        <v>17.3</v>
      </c>
      <c r="M10567" t="s">
        <v>202</v>
      </c>
      <c r="N10567">
        <v>18</v>
      </c>
      <c r="P10567" cm="1">
        <f t="array" ref="P10567">IF(Q10567&gt;0,INDEX(Q10567:Q32291,MATCH(TRUE,INDEX(Q10567:Q32291="",,),0)-1),"")</f>
        <v>8</v>
      </c>
      <c r="Q10567">
        <f t="shared" si="201"/>
        <v>8</v>
      </c>
      <c r="R10567">
        <f t="shared" si="202"/>
        <v>0</v>
      </c>
    </row>
    <row r="10568" spans="1:18" x14ac:dyDescent="0.3">
      <c r="A10568" t="s">
        <v>750</v>
      </c>
      <c r="B10568" s="1">
        <v>38544</v>
      </c>
      <c r="C10568" t="s">
        <v>16</v>
      </c>
      <c r="D10568" t="s">
        <v>776</v>
      </c>
      <c r="E10568" t="s">
        <v>777</v>
      </c>
      <c r="G10568" s="6" t="s">
        <v>29</v>
      </c>
      <c r="H10568" t="s">
        <v>30</v>
      </c>
      <c r="I10568" t="s">
        <v>26</v>
      </c>
      <c r="J10568" t="s">
        <v>27</v>
      </c>
      <c r="K10568">
        <v>141</v>
      </c>
      <c r="L10568">
        <v>9.9499999999999993</v>
      </c>
      <c r="M10568" t="s">
        <v>202</v>
      </c>
      <c r="N10568">
        <v>9.9499999999999993</v>
      </c>
      <c r="P10568" cm="1">
        <f t="array" ref="P10568">IF(Q10568&gt;0,INDEX(Q10568:Q32292,MATCH(TRUE,INDEX(Q10568:Q32292="",,),0)-1),"")</f>
        <v>8</v>
      </c>
      <c r="Q10568">
        <f t="shared" si="201"/>
        <v>8</v>
      </c>
      <c r="R10568">
        <f t="shared" si="202"/>
        <v>0</v>
      </c>
    </row>
    <row r="10569" spans="1:18" x14ac:dyDescent="0.3">
      <c r="P10569" t="str" cm="1">
        <f t="array" ref="P10569">IF(Q10569&gt;0,INDEX(Q10569:Q32293,MATCH(TRUE,INDEX(Q10569:Q32293="",,),0)-1),"")</f>
        <v/>
      </c>
      <c r="R10569" t="str">
        <f t="shared" si="202"/>
        <v/>
      </c>
    </row>
    <row r="10570" spans="1:18" x14ac:dyDescent="0.3">
      <c r="A10570" t="s">
        <v>750</v>
      </c>
      <c r="B10570" s="1">
        <v>38544</v>
      </c>
      <c r="C10570" t="s">
        <v>16</v>
      </c>
      <c r="D10570" t="s">
        <v>778</v>
      </c>
      <c r="E10570" t="s">
        <v>779</v>
      </c>
      <c r="G10570" t="s">
        <v>19</v>
      </c>
      <c r="H10570" t="s">
        <v>28</v>
      </c>
      <c r="I10570" t="s">
        <v>26</v>
      </c>
      <c r="J10570" t="s">
        <v>27</v>
      </c>
      <c r="K10570">
        <v>610</v>
      </c>
      <c r="L10570">
        <v>51</v>
      </c>
      <c r="M10570" t="s">
        <v>233</v>
      </c>
      <c r="N10570">
        <v>70.290000000000006</v>
      </c>
      <c r="O10570" t="s">
        <v>24</v>
      </c>
      <c r="P10570" cm="1">
        <f t="array" ref="P10570">IF(Q10570&gt;0,INDEX(Q10570:Q32294,MATCH(TRUE,INDEX(Q10570:Q32294="",,),0)-1),"")</f>
        <v>6</v>
      </c>
      <c r="Q10570">
        <f>INT((ROW()-10570)/4)+1</f>
        <v>1</v>
      </c>
      <c r="R10570">
        <f t="shared" si="202"/>
        <v>0</v>
      </c>
    </row>
    <row r="10571" spans="1:18" x14ac:dyDescent="0.3">
      <c r="A10571" t="s">
        <v>750</v>
      </c>
      <c r="B10571" s="1">
        <v>38544</v>
      </c>
      <c r="C10571" t="s">
        <v>16</v>
      </c>
      <c r="D10571" t="s">
        <v>778</v>
      </c>
      <c r="E10571" t="s">
        <v>779</v>
      </c>
      <c r="G10571" s="6" t="s">
        <v>29</v>
      </c>
      <c r="H10571" t="s">
        <v>30</v>
      </c>
      <c r="I10571" t="s">
        <v>26</v>
      </c>
      <c r="J10571" t="s">
        <v>27</v>
      </c>
      <c r="K10571">
        <v>7</v>
      </c>
      <c r="L10571">
        <v>10.5</v>
      </c>
      <c r="M10571" t="s">
        <v>233</v>
      </c>
      <c r="N10571">
        <v>10.5</v>
      </c>
      <c r="O10571" t="s">
        <v>24</v>
      </c>
      <c r="P10571" cm="1">
        <f t="array" ref="P10571">IF(Q10571&gt;0,INDEX(Q10571:Q32295,MATCH(TRUE,INDEX(Q10571:Q32295="",,),0)-1),"")</f>
        <v>6</v>
      </c>
      <c r="Q10571">
        <f t="shared" ref="Q10571:Q10593" si="203">INT((ROW()-10570)/4)+1</f>
        <v>1</v>
      </c>
      <c r="R10571">
        <f t="shared" si="202"/>
        <v>0</v>
      </c>
    </row>
    <row r="10572" spans="1:18" x14ac:dyDescent="0.3">
      <c r="A10572" t="s">
        <v>750</v>
      </c>
      <c r="B10572" s="1">
        <v>38544</v>
      </c>
      <c r="C10572" t="s">
        <v>16</v>
      </c>
      <c r="D10572" t="s">
        <v>778</v>
      </c>
      <c r="E10572" t="s">
        <v>779</v>
      </c>
      <c r="G10572" s="6" t="s">
        <v>29</v>
      </c>
      <c r="H10572" t="s">
        <v>63</v>
      </c>
      <c r="I10572" t="s">
        <v>26</v>
      </c>
      <c r="J10572" t="s">
        <v>27</v>
      </c>
      <c r="K10572">
        <v>34</v>
      </c>
      <c r="L10572">
        <v>21.35</v>
      </c>
      <c r="M10572" t="s">
        <v>233</v>
      </c>
      <c r="N10572">
        <v>21.35</v>
      </c>
      <c r="O10572" t="s">
        <v>24</v>
      </c>
      <c r="P10572" cm="1">
        <f t="array" ref="P10572">IF(Q10572&gt;0,INDEX(Q10572:Q32296,MATCH(TRUE,INDEX(Q10572:Q32296="",,),0)-1),"")</f>
        <v>6</v>
      </c>
      <c r="Q10572">
        <f t="shared" si="203"/>
        <v>1</v>
      </c>
      <c r="R10572">
        <f t="shared" si="202"/>
        <v>0</v>
      </c>
    </row>
    <row r="10573" spans="1:18" x14ac:dyDescent="0.3">
      <c r="A10573" t="s">
        <v>750</v>
      </c>
      <c r="B10573" s="1">
        <v>38544</v>
      </c>
      <c r="C10573" t="s">
        <v>16</v>
      </c>
      <c r="D10573" t="s">
        <v>778</v>
      </c>
      <c r="E10573" t="s">
        <v>779</v>
      </c>
      <c r="G10573" s="6" t="s">
        <v>29</v>
      </c>
      <c r="H10573" t="s">
        <v>70</v>
      </c>
      <c r="I10573" t="s">
        <v>26</v>
      </c>
      <c r="J10573" t="s">
        <v>27</v>
      </c>
      <c r="K10573">
        <v>5</v>
      </c>
      <c r="L10573">
        <v>17.55</v>
      </c>
      <c r="M10573" t="s">
        <v>233</v>
      </c>
      <c r="N10573">
        <v>17.55</v>
      </c>
      <c r="O10573" t="s">
        <v>24</v>
      </c>
      <c r="P10573" cm="1">
        <f t="array" ref="P10573">IF(Q10573&gt;0,INDEX(Q10573:Q32297,MATCH(TRUE,INDEX(Q10573:Q32297="",,),0)-1),"")</f>
        <v>6</v>
      </c>
      <c r="Q10573">
        <f t="shared" si="203"/>
        <v>1</v>
      </c>
      <c r="R10573">
        <f t="shared" si="202"/>
        <v>0</v>
      </c>
    </row>
    <row r="10574" spans="1:18" x14ac:dyDescent="0.3">
      <c r="A10574" t="s">
        <v>750</v>
      </c>
      <c r="B10574" s="1">
        <v>38544</v>
      </c>
      <c r="C10574" t="s">
        <v>16</v>
      </c>
      <c r="D10574" t="s">
        <v>778</v>
      </c>
      <c r="E10574" t="s">
        <v>779</v>
      </c>
      <c r="G10574" t="s">
        <v>19</v>
      </c>
      <c r="H10574" t="s">
        <v>28</v>
      </c>
      <c r="I10574" t="s">
        <v>26</v>
      </c>
      <c r="J10574" t="s">
        <v>27</v>
      </c>
      <c r="K10574">
        <v>610</v>
      </c>
      <c r="L10574">
        <v>51</v>
      </c>
      <c r="M10574" t="s">
        <v>314</v>
      </c>
      <c r="N10574">
        <v>70.28</v>
      </c>
      <c r="P10574" cm="1">
        <f t="array" ref="P10574">IF(Q10574&gt;0,INDEX(Q10574:Q32298,MATCH(TRUE,INDEX(Q10574:Q32298="",,),0)-1),"")</f>
        <v>6</v>
      </c>
      <c r="Q10574">
        <f t="shared" si="203"/>
        <v>2</v>
      </c>
      <c r="R10574">
        <f t="shared" si="202"/>
        <v>0</v>
      </c>
    </row>
    <row r="10575" spans="1:18" x14ac:dyDescent="0.3">
      <c r="A10575" t="s">
        <v>750</v>
      </c>
      <c r="B10575" s="1">
        <v>38544</v>
      </c>
      <c r="C10575" t="s">
        <v>16</v>
      </c>
      <c r="D10575" t="s">
        <v>778</v>
      </c>
      <c r="E10575" t="s">
        <v>779</v>
      </c>
      <c r="G10575" s="6" t="s">
        <v>29</v>
      </c>
      <c r="H10575" t="s">
        <v>30</v>
      </c>
      <c r="I10575" t="s">
        <v>26</v>
      </c>
      <c r="J10575" t="s">
        <v>27</v>
      </c>
      <c r="K10575">
        <v>7</v>
      </c>
      <c r="L10575">
        <v>10.5</v>
      </c>
      <c r="M10575" t="s">
        <v>314</v>
      </c>
      <c r="N10575">
        <v>10.5</v>
      </c>
      <c r="P10575" cm="1">
        <f t="array" ref="P10575">IF(Q10575&gt;0,INDEX(Q10575:Q32299,MATCH(TRUE,INDEX(Q10575:Q32299="",,),0)-1),"")</f>
        <v>6</v>
      </c>
      <c r="Q10575">
        <f t="shared" si="203"/>
        <v>2</v>
      </c>
      <c r="R10575">
        <f t="shared" si="202"/>
        <v>0</v>
      </c>
    </row>
    <row r="10576" spans="1:18" x14ac:dyDescent="0.3">
      <c r="A10576" t="s">
        <v>750</v>
      </c>
      <c r="B10576" s="1">
        <v>38544</v>
      </c>
      <c r="C10576" t="s">
        <v>16</v>
      </c>
      <c r="D10576" t="s">
        <v>778</v>
      </c>
      <c r="E10576" t="s">
        <v>779</v>
      </c>
      <c r="G10576" s="6" t="s">
        <v>29</v>
      </c>
      <c r="H10576" t="s">
        <v>63</v>
      </c>
      <c r="I10576" t="s">
        <v>26</v>
      </c>
      <c r="J10576" t="s">
        <v>27</v>
      </c>
      <c r="K10576">
        <v>34</v>
      </c>
      <c r="L10576">
        <v>21.35</v>
      </c>
      <c r="M10576" t="s">
        <v>314</v>
      </c>
      <c r="N10576">
        <v>21.35</v>
      </c>
      <c r="P10576" cm="1">
        <f t="array" ref="P10576">IF(Q10576&gt;0,INDEX(Q10576:Q32300,MATCH(TRUE,INDEX(Q10576:Q32300="",,),0)-1),"")</f>
        <v>6</v>
      </c>
      <c r="Q10576">
        <f t="shared" si="203"/>
        <v>2</v>
      </c>
      <c r="R10576">
        <f t="shared" si="202"/>
        <v>0</v>
      </c>
    </row>
    <row r="10577" spans="1:18" x14ac:dyDescent="0.3">
      <c r="A10577" t="s">
        <v>750</v>
      </c>
      <c r="B10577" s="1">
        <v>38544</v>
      </c>
      <c r="C10577" t="s">
        <v>16</v>
      </c>
      <c r="D10577" t="s">
        <v>778</v>
      </c>
      <c r="E10577" t="s">
        <v>779</v>
      </c>
      <c r="G10577" s="6" t="s">
        <v>29</v>
      </c>
      <c r="H10577" t="s">
        <v>70</v>
      </c>
      <c r="I10577" t="s">
        <v>26</v>
      </c>
      <c r="J10577" t="s">
        <v>27</v>
      </c>
      <c r="K10577">
        <v>5</v>
      </c>
      <c r="L10577">
        <v>17.55</v>
      </c>
      <c r="M10577" t="s">
        <v>314</v>
      </c>
      <c r="N10577">
        <v>17.55</v>
      </c>
      <c r="P10577" cm="1">
        <f t="array" ref="P10577">IF(Q10577&gt;0,INDEX(Q10577:Q32301,MATCH(TRUE,INDEX(Q10577:Q32301="",,),0)-1),"")</f>
        <v>6</v>
      </c>
      <c r="Q10577">
        <f t="shared" si="203"/>
        <v>2</v>
      </c>
      <c r="R10577">
        <f t="shared" si="202"/>
        <v>0</v>
      </c>
    </row>
    <row r="10578" spans="1:18" x14ac:dyDescent="0.3">
      <c r="A10578" t="s">
        <v>750</v>
      </c>
      <c r="B10578" s="1">
        <v>38544</v>
      </c>
      <c r="C10578" t="s">
        <v>16</v>
      </c>
      <c r="D10578" t="s">
        <v>778</v>
      </c>
      <c r="E10578" t="s">
        <v>779</v>
      </c>
      <c r="G10578" t="s">
        <v>19</v>
      </c>
      <c r="H10578" t="s">
        <v>28</v>
      </c>
      <c r="I10578" t="s">
        <v>26</v>
      </c>
      <c r="J10578" t="s">
        <v>27</v>
      </c>
      <c r="K10578">
        <v>610</v>
      </c>
      <c r="L10578">
        <v>51</v>
      </c>
      <c r="M10578" t="s">
        <v>757</v>
      </c>
      <c r="N10578">
        <v>65</v>
      </c>
      <c r="P10578" cm="1">
        <f t="array" ref="P10578">IF(Q10578&gt;0,INDEX(Q10578:Q32302,MATCH(TRUE,INDEX(Q10578:Q32302="",,),0)-1),"")</f>
        <v>6</v>
      </c>
      <c r="Q10578">
        <f t="shared" si="203"/>
        <v>3</v>
      </c>
      <c r="R10578">
        <f t="shared" si="202"/>
        <v>0</v>
      </c>
    </row>
    <row r="10579" spans="1:18" x14ac:dyDescent="0.3">
      <c r="A10579" t="s">
        <v>750</v>
      </c>
      <c r="B10579" s="1">
        <v>38544</v>
      </c>
      <c r="C10579" t="s">
        <v>16</v>
      </c>
      <c r="D10579" t="s">
        <v>778</v>
      </c>
      <c r="E10579" t="s">
        <v>779</v>
      </c>
      <c r="G10579" s="6" t="s">
        <v>29</v>
      </c>
      <c r="H10579" t="s">
        <v>30</v>
      </c>
      <c r="I10579" t="s">
        <v>26</v>
      </c>
      <c r="J10579" t="s">
        <v>27</v>
      </c>
      <c r="K10579">
        <v>7</v>
      </c>
      <c r="L10579">
        <v>10.5</v>
      </c>
      <c r="M10579" t="s">
        <v>757</v>
      </c>
      <c r="N10579">
        <v>10.5</v>
      </c>
      <c r="P10579" cm="1">
        <f t="array" ref="P10579">IF(Q10579&gt;0,INDEX(Q10579:Q32303,MATCH(TRUE,INDEX(Q10579:Q32303="",,),0)-1),"")</f>
        <v>6</v>
      </c>
      <c r="Q10579">
        <f t="shared" si="203"/>
        <v>3</v>
      </c>
      <c r="R10579">
        <f t="shared" si="202"/>
        <v>0</v>
      </c>
    </row>
    <row r="10580" spans="1:18" x14ac:dyDescent="0.3">
      <c r="A10580" t="s">
        <v>750</v>
      </c>
      <c r="B10580" s="1">
        <v>38544</v>
      </c>
      <c r="C10580" t="s">
        <v>16</v>
      </c>
      <c r="D10580" t="s">
        <v>778</v>
      </c>
      <c r="E10580" t="s">
        <v>779</v>
      </c>
      <c r="G10580" s="6" t="s">
        <v>29</v>
      </c>
      <c r="H10580" t="s">
        <v>63</v>
      </c>
      <c r="I10580" t="s">
        <v>26</v>
      </c>
      <c r="J10580" t="s">
        <v>27</v>
      </c>
      <c r="K10580">
        <v>34</v>
      </c>
      <c r="L10580">
        <v>21.35</v>
      </c>
      <c r="M10580" t="s">
        <v>757</v>
      </c>
      <c r="N10580">
        <v>21.35</v>
      </c>
      <c r="P10580" cm="1">
        <f t="array" ref="P10580">IF(Q10580&gt;0,INDEX(Q10580:Q32304,MATCH(TRUE,INDEX(Q10580:Q32304="",,),0)-1),"")</f>
        <v>6</v>
      </c>
      <c r="Q10580">
        <f t="shared" si="203"/>
        <v>3</v>
      </c>
      <c r="R10580">
        <f t="shared" si="202"/>
        <v>0</v>
      </c>
    </row>
    <row r="10581" spans="1:18" x14ac:dyDescent="0.3">
      <c r="A10581" t="s">
        <v>750</v>
      </c>
      <c r="B10581" s="1">
        <v>38544</v>
      </c>
      <c r="C10581" t="s">
        <v>16</v>
      </c>
      <c r="D10581" t="s">
        <v>778</v>
      </c>
      <c r="E10581" t="s">
        <v>779</v>
      </c>
      <c r="G10581" s="6" t="s">
        <v>29</v>
      </c>
      <c r="H10581" t="s">
        <v>70</v>
      </c>
      <c r="I10581" t="s">
        <v>26</v>
      </c>
      <c r="J10581" t="s">
        <v>27</v>
      </c>
      <c r="K10581">
        <v>5</v>
      </c>
      <c r="L10581">
        <v>17.55</v>
      </c>
      <c r="M10581" t="s">
        <v>757</v>
      </c>
      <c r="N10581">
        <v>17.55</v>
      </c>
      <c r="P10581" cm="1">
        <f t="array" ref="P10581">IF(Q10581&gt;0,INDEX(Q10581:Q32305,MATCH(TRUE,INDEX(Q10581:Q32305="",,),0)-1),"")</f>
        <v>6</v>
      </c>
      <c r="Q10581">
        <f t="shared" si="203"/>
        <v>3</v>
      </c>
      <c r="R10581">
        <f t="shared" si="202"/>
        <v>0</v>
      </c>
    </row>
    <row r="10582" spans="1:18" x14ac:dyDescent="0.3">
      <c r="A10582" t="s">
        <v>750</v>
      </c>
      <c r="B10582" s="1">
        <v>38544</v>
      </c>
      <c r="C10582" t="s">
        <v>16</v>
      </c>
      <c r="D10582" t="s">
        <v>778</v>
      </c>
      <c r="E10582" t="s">
        <v>779</v>
      </c>
      <c r="G10582" t="s">
        <v>19</v>
      </c>
      <c r="H10582" t="s">
        <v>28</v>
      </c>
      <c r="I10582" t="s">
        <v>26</v>
      </c>
      <c r="J10582" t="s">
        <v>27</v>
      </c>
      <c r="K10582">
        <v>610</v>
      </c>
      <c r="L10582">
        <v>51</v>
      </c>
      <c r="M10582" t="s">
        <v>220</v>
      </c>
      <c r="N10582">
        <v>64.92</v>
      </c>
      <c r="P10582" cm="1">
        <f t="array" ref="P10582">IF(Q10582&gt;0,INDEX(Q10582:Q32306,MATCH(TRUE,INDEX(Q10582:Q32306="",,),0)-1),"")</f>
        <v>6</v>
      </c>
      <c r="Q10582">
        <f t="shared" si="203"/>
        <v>4</v>
      </c>
      <c r="R10582">
        <f t="shared" si="202"/>
        <v>0</v>
      </c>
    </row>
    <row r="10583" spans="1:18" x14ac:dyDescent="0.3">
      <c r="A10583" t="s">
        <v>750</v>
      </c>
      <c r="B10583" s="1">
        <v>38544</v>
      </c>
      <c r="C10583" t="s">
        <v>16</v>
      </c>
      <c r="D10583" t="s">
        <v>778</v>
      </c>
      <c r="E10583" t="s">
        <v>779</v>
      </c>
      <c r="G10583" s="6" t="s">
        <v>29</v>
      </c>
      <c r="H10583" t="s">
        <v>30</v>
      </c>
      <c r="I10583" t="s">
        <v>26</v>
      </c>
      <c r="J10583" t="s">
        <v>27</v>
      </c>
      <c r="K10583">
        <v>7</v>
      </c>
      <c r="L10583">
        <v>10.5</v>
      </c>
      <c r="M10583" t="s">
        <v>220</v>
      </c>
      <c r="N10583">
        <v>10.5</v>
      </c>
      <c r="P10583" cm="1">
        <f t="array" ref="P10583">IF(Q10583&gt;0,INDEX(Q10583:Q32307,MATCH(TRUE,INDEX(Q10583:Q32307="",,),0)-1),"")</f>
        <v>6</v>
      </c>
      <c r="Q10583">
        <f t="shared" si="203"/>
        <v>4</v>
      </c>
      <c r="R10583">
        <f t="shared" si="202"/>
        <v>0</v>
      </c>
    </row>
    <row r="10584" spans="1:18" x14ac:dyDescent="0.3">
      <c r="A10584" t="s">
        <v>750</v>
      </c>
      <c r="B10584" s="1">
        <v>38544</v>
      </c>
      <c r="C10584" t="s">
        <v>16</v>
      </c>
      <c r="D10584" t="s">
        <v>778</v>
      </c>
      <c r="E10584" t="s">
        <v>779</v>
      </c>
      <c r="G10584" s="6" t="s">
        <v>29</v>
      </c>
      <c r="H10584" t="s">
        <v>63</v>
      </c>
      <c r="I10584" t="s">
        <v>26</v>
      </c>
      <c r="J10584" t="s">
        <v>27</v>
      </c>
      <c r="K10584">
        <v>34</v>
      </c>
      <c r="L10584">
        <v>21.35</v>
      </c>
      <c r="M10584" t="s">
        <v>220</v>
      </c>
      <c r="N10584">
        <v>21.35</v>
      </c>
      <c r="P10584" cm="1">
        <f t="array" ref="P10584">IF(Q10584&gt;0,INDEX(Q10584:Q32308,MATCH(TRUE,INDEX(Q10584:Q32308="",,),0)-1),"")</f>
        <v>6</v>
      </c>
      <c r="Q10584">
        <f t="shared" si="203"/>
        <v>4</v>
      </c>
      <c r="R10584">
        <f t="shared" si="202"/>
        <v>0</v>
      </c>
    </row>
    <row r="10585" spans="1:18" x14ac:dyDescent="0.3">
      <c r="A10585" t="s">
        <v>750</v>
      </c>
      <c r="B10585" s="1">
        <v>38544</v>
      </c>
      <c r="C10585" t="s">
        <v>16</v>
      </c>
      <c r="D10585" t="s">
        <v>778</v>
      </c>
      <c r="E10585" t="s">
        <v>779</v>
      </c>
      <c r="G10585" s="6" t="s">
        <v>29</v>
      </c>
      <c r="H10585" t="s">
        <v>70</v>
      </c>
      <c r="I10585" t="s">
        <v>26</v>
      </c>
      <c r="J10585" t="s">
        <v>27</v>
      </c>
      <c r="K10585">
        <v>5</v>
      </c>
      <c r="L10585">
        <v>17.55</v>
      </c>
      <c r="M10585" t="s">
        <v>220</v>
      </c>
      <c r="N10585">
        <v>17.55</v>
      </c>
      <c r="P10585" cm="1">
        <f t="array" ref="P10585">IF(Q10585&gt;0,INDEX(Q10585:Q32309,MATCH(TRUE,INDEX(Q10585:Q32309="",,),0)-1),"")</f>
        <v>6</v>
      </c>
      <c r="Q10585">
        <f t="shared" si="203"/>
        <v>4</v>
      </c>
      <c r="R10585">
        <f t="shared" si="202"/>
        <v>0</v>
      </c>
    </row>
    <row r="10586" spans="1:18" x14ac:dyDescent="0.3">
      <c r="A10586" t="s">
        <v>750</v>
      </c>
      <c r="B10586" s="1">
        <v>38544</v>
      </c>
      <c r="C10586" t="s">
        <v>16</v>
      </c>
      <c r="D10586" t="s">
        <v>778</v>
      </c>
      <c r="E10586" t="s">
        <v>779</v>
      </c>
      <c r="G10586" t="s">
        <v>19</v>
      </c>
      <c r="H10586" t="s">
        <v>28</v>
      </c>
      <c r="I10586" t="s">
        <v>26</v>
      </c>
      <c r="J10586" t="s">
        <v>27</v>
      </c>
      <c r="K10586">
        <v>610</v>
      </c>
      <c r="L10586">
        <v>51</v>
      </c>
      <c r="M10586" t="s">
        <v>287</v>
      </c>
      <c r="N10586">
        <v>64.77</v>
      </c>
      <c r="P10586" cm="1">
        <f t="array" ref="P10586">IF(Q10586&gt;0,INDEX(Q10586:Q32310,MATCH(TRUE,INDEX(Q10586:Q32310="",,),0)-1),"")</f>
        <v>6</v>
      </c>
      <c r="Q10586">
        <f t="shared" si="203"/>
        <v>5</v>
      </c>
      <c r="R10586">
        <f t="shared" si="202"/>
        <v>0</v>
      </c>
    </row>
    <row r="10587" spans="1:18" x14ac:dyDescent="0.3">
      <c r="A10587" t="s">
        <v>750</v>
      </c>
      <c r="B10587" s="1">
        <v>38544</v>
      </c>
      <c r="C10587" t="s">
        <v>16</v>
      </c>
      <c r="D10587" t="s">
        <v>778</v>
      </c>
      <c r="E10587" t="s">
        <v>779</v>
      </c>
      <c r="G10587" s="6" t="s">
        <v>29</v>
      </c>
      <c r="H10587" t="s">
        <v>30</v>
      </c>
      <c r="I10587" t="s">
        <v>26</v>
      </c>
      <c r="J10587" t="s">
        <v>27</v>
      </c>
      <c r="K10587">
        <v>7</v>
      </c>
      <c r="L10587">
        <v>10.5</v>
      </c>
      <c r="M10587" t="s">
        <v>287</v>
      </c>
      <c r="N10587">
        <v>10.5</v>
      </c>
      <c r="P10587" cm="1">
        <f t="array" ref="P10587">IF(Q10587&gt;0,INDEX(Q10587:Q32311,MATCH(TRUE,INDEX(Q10587:Q32311="",,),0)-1),"")</f>
        <v>6</v>
      </c>
      <c r="Q10587">
        <f t="shared" si="203"/>
        <v>5</v>
      </c>
      <c r="R10587">
        <f t="shared" si="202"/>
        <v>0</v>
      </c>
    </row>
    <row r="10588" spans="1:18" x14ac:dyDescent="0.3">
      <c r="A10588" t="s">
        <v>750</v>
      </c>
      <c r="B10588" s="1">
        <v>38544</v>
      </c>
      <c r="C10588" t="s">
        <v>16</v>
      </c>
      <c r="D10588" t="s">
        <v>778</v>
      </c>
      <c r="E10588" t="s">
        <v>779</v>
      </c>
      <c r="G10588" s="6" t="s">
        <v>29</v>
      </c>
      <c r="H10588" t="s">
        <v>63</v>
      </c>
      <c r="I10588" t="s">
        <v>26</v>
      </c>
      <c r="J10588" t="s">
        <v>27</v>
      </c>
      <c r="K10588">
        <v>34</v>
      </c>
      <c r="L10588">
        <v>21.35</v>
      </c>
      <c r="M10588" t="s">
        <v>287</v>
      </c>
      <c r="N10588">
        <v>21.35</v>
      </c>
      <c r="P10588" cm="1">
        <f t="array" ref="P10588">IF(Q10588&gt;0,INDEX(Q10588:Q32312,MATCH(TRUE,INDEX(Q10588:Q32312="",,),0)-1),"")</f>
        <v>6</v>
      </c>
      <c r="Q10588">
        <f t="shared" si="203"/>
        <v>5</v>
      </c>
      <c r="R10588">
        <f t="shared" si="202"/>
        <v>0</v>
      </c>
    </row>
    <row r="10589" spans="1:18" x14ac:dyDescent="0.3">
      <c r="A10589" t="s">
        <v>750</v>
      </c>
      <c r="B10589" s="1">
        <v>38544</v>
      </c>
      <c r="C10589" t="s">
        <v>16</v>
      </c>
      <c r="D10589" t="s">
        <v>778</v>
      </c>
      <c r="E10589" t="s">
        <v>779</v>
      </c>
      <c r="G10589" s="6" t="s">
        <v>29</v>
      </c>
      <c r="H10589" t="s">
        <v>70</v>
      </c>
      <c r="I10589" t="s">
        <v>26</v>
      </c>
      <c r="J10589" t="s">
        <v>27</v>
      </c>
      <c r="K10589">
        <v>5</v>
      </c>
      <c r="L10589">
        <v>17.55</v>
      </c>
      <c r="M10589" t="s">
        <v>287</v>
      </c>
      <c r="N10589">
        <v>17.55</v>
      </c>
      <c r="P10589" cm="1">
        <f t="array" ref="P10589">IF(Q10589&gt;0,INDEX(Q10589:Q32313,MATCH(TRUE,INDEX(Q10589:Q32313="",,),0)-1),"")</f>
        <v>6</v>
      </c>
      <c r="Q10589">
        <f t="shared" si="203"/>
        <v>5</v>
      </c>
      <c r="R10589">
        <f t="shared" si="202"/>
        <v>0</v>
      </c>
    </row>
    <row r="10590" spans="1:18" x14ac:dyDescent="0.3">
      <c r="A10590" t="s">
        <v>750</v>
      </c>
      <c r="B10590" s="1">
        <v>38544</v>
      </c>
      <c r="C10590" t="s">
        <v>16</v>
      </c>
      <c r="D10590" t="s">
        <v>778</v>
      </c>
      <c r="E10590" t="s">
        <v>779</v>
      </c>
      <c r="G10590" t="s">
        <v>19</v>
      </c>
      <c r="H10590" t="s">
        <v>28</v>
      </c>
      <c r="I10590" t="s">
        <v>26</v>
      </c>
      <c r="J10590" t="s">
        <v>27</v>
      </c>
      <c r="K10590">
        <v>610</v>
      </c>
      <c r="L10590">
        <v>51</v>
      </c>
      <c r="M10590" t="s">
        <v>385</v>
      </c>
      <c r="N10590">
        <v>61.1</v>
      </c>
      <c r="P10590" cm="1">
        <f t="array" ref="P10590">IF(Q10590&gt;0,INDEX(Q10590:Q32314,MATCH(TRUE,INDEX(Q10590:Q32314="",,),0)-1),"")</f>
        <v>6</v>
      </c>
      <c r="Q10590">
        <f t="shared" si="203"/>
        <v>6</v>
      </c>
      <c r="R10590">
        <f t="shared" si="202"/>
        <v>0</v>
      </c>
    </row>
    <row r="10591" spans="1:18" x14ac:dyDescent="0.3">
      <c r="A10591" t="s">
        <v>750</v>
      </c>
      <c r="B10591" s="1">
        <v>38544</v>
      </c>
      <c r="C10591" t="s">
        <v>16</v>
      </c>
      <c r="D10591" t="s">
        <v>778</v>
      </c>
      <c r="E10591" t="s">
        <v>779</v>
      </c>
      <c r="G10591" s="6" t="s">
        <v>29</v>
      </c>
      <c r="H10591" t="s">
        <v>30</v>
      </c>
      <c r="I10591" t="s">
        <v>26</v>
      </c>
      <c r="J10591" t="s">
        <v>27</v>
      </c>
      <c r="K10591">
        <v>7</v>
      </c>
      <c r="L10591">
        <v>10.5</v>
      </c>
      <c r="M10591" t="s">
        <v>385</v>
      </c>
      <c r="N10591">
        <v>10.5</v>
      </c>
      <c r="P10591" cm="1">
        <f t="array" ref="P10591">IF(Q10591&gt;0,INDEX(Q10591:Q32315,MATCH(TRUE,INDEX(Q10591:Q32315="",,),0)-1),"")</f>
        <v>6</v>
      </c>
      <c r="Q10591">
        <f t="shared" si="203"/>
        <v>6</v>
      </c>
      <c r="R10591">
        <f t="shared" si="202"/>
        <v>0</v>
      </c>
    </row>
    <row r="10592" spans="1:18" x14ac:dyDescent="0.3">
      <c r="A10592" t="s">
        <v>750</v>
      </c>
      <c r="B10592" s="1">
        <v>38544</v>
      </c>
      <c r="C10592" t="s">
        <v>16</v>
      </c>
      <c r="D10592" t="s">
        <v>778</v>
      </c>
      <c r="E10592" t="s">
        <v>779</v>
      </c>
      <c r="G10592" s="6" t="s">
        <v>29</v>
      </c>
      <c r="H10592" t="s">
        <v>63</v>
      </c>
      <c r="I10592" t="s">
        <v>26</v>
      </c>
      <c r="J10592" t="s">
        <v>27</v>
      </c>
      <c r="K10592">
        <v>34</v>
      </c>
      <c r="L10592">
        <v>21.35</v>
      </c>
      <c r="M10592" t="s">
        <v>385</v>
      </c>
      <c r="N10592">
        <v>21.35</v>
      </c>
      <c r="P10592" cm="1">
        <f t="array" ref="P10592">IF(Q10592&gt;0,INDEX(Q10592:Q32316,MATCH(TRUE,INDEX(Q10592:Q32316="",,),0)-1),"")</f>
        <v>6</v>
      </c>
      <c r="Q10592">
        <f t="shared" si="203"/>
        <v>6</v>
      </c>
      <c r="R10592">
        <f t="shared" si="202"/>
        <v>0</v>
      </c>
    </row>
    <row r="10593" spans="1:18" x14ac:dyDescent="0.3">
      <c r="A10593" t="s">
        <v>750</v>
      </c>
      <c r="B10593" s="1">
        <v>38544</v>
      </c>
      <c r="C10593" t="s">
        <v>16</v>
      </c>
      <c r="D10593" t="s">
        <v>778</v>
      </c>
      <c r="E10593" t="s">
        <v>779</v>
      </c>
      <c r="G10593" s="6" t="s">
        <v>29</v>
      </c>
      <c r="H10593" t="s">
        <v>70</v>
      </c>
      <c r="I10593" t="s">
        <v>26</v>
      </c>
      <c r="J10593" t="s">
        <v>27</v>
      </c>
      <c r="K10593">
        <v>5</v>
      </c>
      <c r="L10593">
        <v>17.55</v>
      </c>
      <c r="M10593" t="s">
        <v>385</v>
      </c>
      <c r="N10593">
        <v>17.55</v>
      </c>
      <c r="P10593" cm="1">
        <f t="array" ref="P10593">IF(Q10593&gt;0,INDEX(Q10593:Q32317,MATCH(TRUE,INDEX(Q10593:Q32317="",,),0)-1),"")</f>
        <v>6</v>
      </c>
      <c r="Q10593">
        <f t="shared" si="203"/>
        <v>6</v>
      </c>
      <c r="R10593">
        <f t="shared" si="202"/>
        <v>0</v>
      </c>
    </row>
    <row r="10594" spans="1:18" x14ac:dyDescent="0.3">
      <c r="P10594" t="str" cm="1">
        <f t="array" ref="P10594">IF(Q10594&gt;0,INDEX(Q10594:Q32318,MATCH(TRUE,INDEX(Q10594:Q32318="",,),0)-1),"")</f>
        <v/>
      </c>
      <c r="R10594" t="str">
        <f t="shared" si="202"/>
        <v/>
      </c>
    </row>
    <row r="10595" spans="1:18" x14ac:dyDescent="0.3">
      <c r="A10595" t="s">
        <v>750</v>
      </c>
      <c r="B10595" s="1">
        <v>38544</v>
      </c>
      <c r="C10595" t="s">
        <v>16</v>
      </c>
      <c r="D10595" t="s">
        <v>780</v>
      </c>
      <c r="E10595" t="s">
        <v>781</v>
      </c>
      <c r="G10595" t="s">
        <v>19</v>
      </c>
      <c r="H10595" t="s">
        <v>25</v>
      </c>
      <c r="I10595" t="s">
        <v>26</v>
      </c>
      <c r="J10595" t="s">
        <v>27</v>
      </c>
      <c r="K10595">
        <v>308</v>
      </c>
      <c r="L10595">
        <v>18.899999999999999</v>
      </c>
      <c r="M10595" t="s">
        <v>287</v>
      </c>
      <c r="N10595">
        <v>18.899999999999999</v>
      </c>
      <c r="O10595" t="s">
        <v>24</v>
      </c>
      <c r="P10595" cm="1">
        <f t="array" ref="P10595">IF(Q10595&gt;0,INDEX(Q10595:Q32319,MATCH(TRUE,INDEX(Q10595:Q32319="",,),0)-1),"")</f>
        <v>5</v>
      </c>
      <c r="Q10595">
        <f>INT((ROW()-10595)/4)+1</f>
        <v>1</v>
      </c>
      <c r="R10595">
        <f t="shared" si="202"/>
        <v>0</v>
      </c>
    </row>
    <row r="10596" spans="1:18" x14ac:dyDescent="0.3">
      <c r="A10596" t="s">
        <v>750</v>
      </c>
      <c r="B10596" s="1">
        <v>38544</v>
      </c>
      <c r="C10596" t="s">
        <v>16</v>
      </c>
      <c r="D10596" t="s">
        <v>780</v>
      </c>
      <c r="E10596" t="s">
        <v>781</v>
      </c>
      <c r="G10596" t="s">
        <v>19</v>
      </c>
      <c r="H10596" t="s">
        <v>28</v>
      </c>
      <c r="I10596" t="s">
        <v>26</v>
      </c>
      <c r="J10596" t="s">
        <v>27</v>
      </c>
      <c r="K10596">
        <v>629</v>
      </c>
      <c r="L10596">
        <v>55.95</v>
      </c>
      <c r="M10596" t="s">
        <v>287</v>
      </c>
      <c r="N10596">
        <v>82.81</v>
      </c>
      <c r="O10596" t="s">
        <v>24</v>
      </c>
      <c r="P10596" cm="1">
        <f t="array" ref="P10596">IF(Q10596&gt;0,INDEX(Q10596:Q32320,MATCH(TRUE,INDEX(Q10596:Q32320="",,),0)-1),"")</f>
        <v>5</v>
      </c>
      <c r="Q10596">
        <f t="shared" ref="Q10596:Q10614" si="204">INT((ROW()-10595)/4)+1</f>
        <v>1</v>
      </c>
      <c r="R10596">
        <f t="shared" si="202"/>
        <v>0</v>
      </c>
    </row>
    <row r="10597" spans="1:18" x14ac:dyDescent="0.3">
      <c r="A10597" t="s">
        <v>750</v>
      </c>
      <c r="B10597" s="1">
        <v>38544</v>
      </c>
      <c r="C10597" t="s">
        <v>16</v>
      </c>
      <c r="D10597" t="s">
        <v>780</v>
      </c>
      <c r="E10597" t="s">
        <v>781</v>
      </c>
      <c r="G10597" s="6" t="s">
        <v>29</v>
      </c>
      <c r="H10597" t="s">
        <v>30</v>
      </c>
      <c r="I10597" t="s">
        <v>26</v>
      </c>
      <c r="J10597" t="s">
        <v>27</v>
      </c>
      <c r="K10597">
        <v>44</v>
      </c>
      <c r="L10597">
        <v>9.5500000000000007</v>
      </c>
      <c r="M10597" t="s">
        <v>287</v>
      </c>
      <c r="N10597">
        <v>9.5500000000000007</v>
      </c>
      <c r="O10597" t="s">
        <v>24</v>
      </c>
      <c r="P10597" cm="1">
        <f t="array" ref="P10597">IF(Q10597&gt;0,INDEX(Q10597:Q32321,MATCH(TRUE,INDEX(Q10597:Q32321="",,),0)-1),"")</f>
        <v>5</v>
      </c>
      <c r="Q10597">
        <f t="shared" si="204"/>
        <v>1</v>
      </c>
      <c r="R10597">
        <f t="shared" si="202"/>
        <v>0</v>
      </c>
    </row>
    <row r="10598" spans="1:18" x14ac:dyDescent="0.3">
      <c r="A10598" t="s">
        <v>750</v>
      </c>
      <c r="B10598" s="1">
        <v>38544</v>
      </c>
      <c r="C10598" t="s">
        <v>16</v>
      </c>
      <c r="D10598" t="s">
        <v>780</v>
      </c>
      <c r="E10598" t="s">
        <v>781</v>
      </c>
      <c r="G10598" s="6" t="s">
        <v>29</v>
      </c>
      <c r="H10598" t="s">
        <v>99</v>
      </c>
      <c r="I10598" t="s">
        <v>26</v>
      </c>
      <c r="J10598" t="s">
        <v>27</v>
      </c>
      <c r="K10598">
        <v>69</v>
      </c>
      <c r="L10598">
        <v>19.05</v>
      </c>
      <c r="M10598" t="s">
        <v>287</v>
      </c>
      <c r="N10598">
        <v>19.05</v>
      </c>
      <c r="O10598" t="s">
        <v>24</v>
      </c>
      <c r="P10598" cm="1">
        <f t="array" ref="P10598">IF(Q10598&gt;0,INDEX(Q10598:Q32322,MATCH(TRUE,INDEX(Q10598:Q32322="",,),0)-1),"")</f>
        <v>5</v>
      </c>
      <c r="Q10598">
        <f t="shared" si="204"/>
        <v>1</v>
      </c>
      <c r="R10598">
        <f t="shared" si="202"/>
        <v>0</v>
      </c>
    </row>
    <row r="10599" spans="1:18" x14ac:dyDescent="0.3">
      <c r="A10599" t="s">
        <v>750</v>
      </c>
      <c r="B10599" s="1">
        <v>38544</v>
      </c>
      <c r="C10599" t="s">
        <v>16</v>
      </c>
      <c r="D10599" t="s">
        <v>780</v>
      </c>
      <c r="E10599" t="s">
        <v>781</v>
      </c>
      <c r="G10599" t="s">
        <v>19</v>
      </c>
      <c r="H10599" t="s">
        <v>25</v>
      </c>
      <c r="I10599" t="s">
        <v>26</v>
      </c>
      <c r="J10599" t="s">
        <v>27</v>
      </c>
      <c r="K10599">
        <v>308</v>
      </c>
      <c r="L10599">
        <v>18.899999999999999</v>
      </c>
      <c r="M10599" t="s">
        <v>220</v>
      </c>
      <c r="N10599">
        <v>18.899999999999999</v>
      </c>
      <c r="P10599" cm="1">
        <f t="array" ref="P10599">IF(Q10599&gt;0,INDEX(Q10599:Q32323,MATCH(TRUE,INDEX(Q10599:Q32323="",,),0)-1),"")</f>
        <v>5</v>
      </c>
      <c r="Q10599">
        <f t="shared" si="204"/>
        <v>2</v>
      </c>
      <c r="R10599">
        <f t="shared" si="202"/>
        <v>0</v>
      </c>
    </row>
    <row r="10600" spans="1:18" x14ac:dyDescent="0.3">
      <c r="A10600" t="s">
        <v>750</v>
      </c>
      <c r="B10600" s="1">
        <v>38544</v>
      </c>
      <c r="C10600" t="s">
        <v>16</v>
      </c>
      <c r="D10600" t="s">
        <v>780</v>
      </c>
      <c r="E10600" t="s">
        <v>781</v>
      </c>
      <c r="G10600" t="s">
        <v>19</v>
      </c>
      <c r="H10600" t="s">
        <v>28</v>
      </c>
      <c r="I10600" t="s">
        <v>26</v>
      </c>
      <c r="J10600" t="s">
        <v>27</v>
      </c>
      <c r="K10600">
        <v>629</v>
      </c>
      <c r="L10600">
        <v>55.95</v>
      </c>
      <c r="M10600" t="s">
        <v>220</v>
      </c>
      <c r="N10600">
        <v>82.31</v>
      </c>
      <c r="P10600" cm="1">
        <f t="array" ref="P10600">IF(Q10600&gt;0,INDEX(Q10600:Q32324,MATCH(TRUE,INDEX(Q10600:Q32324="",,),0)-1),"")</f>
        <v>5</v>
      </c>
      <c r="Q10600">
        <f t="shared" si="204"/>
        <v>2</v>
      </c>
      <c r="R10600">
        <f t="shared" si="202"/>
        <v>0</v>
      </c>
    </row>
    <row r="10601" spans="1:18" x14ac:dyDescent="0.3">
      <c r="A10601" t="s">
        <v>750</v>
      </c>
      <c r="B10601" s="1">
        <v>38544</v>
      </c>
      <c r="C10601" t="s">
        <v>16</v>
      </c>
      <c r="D10601" t="s">
        <v>780</v>
      </c>
      <c r="E10601" t="s">
        <v>781</v>
      </c>
      <c r="G10601" s="6" t="s">
        <v>29</v>
      </c>
      <c r="H10601" t="s">
        <v>30</v>
      </c>
      <c r="I10601" t="s">
        <v>26</v>
      </c>
      <c r="J10601" t="s">
        <v>27</v>
      </c>
      <c r="K10601">
        <v>44</v>
      </c>
      <c r="L10601">
        <v>9.5500000000000007</v>
      </c>
      <c r="M10601" t="s">
        <v>220</v>
      </c>
      <c r="N10601">
        <v>9.5500000000000007</v>
      </c>
      <c r="P10601" cm="1">
        <f t="array" ref="P10601">IF(Q10601&gt;0,INDEX(Q10601:Q32325,MATCH(TRUE,INDEX(Q10601:Q32325="",,),0)-1),"")</f>
        <v>5</v>
      </c>
      <c r="Q10601">
        <f t="shared" si="204"/>
        <v>2</v>
      </c>
      <c r="R10601">
        <f t="shared" si="202"/>
        <v>0</v>
      </c>
    </row>
    <row r="10602" spans="1:18" x14ac:dyDescent="0.3">
      <c r="A10602" t="s">
        <v>750</v>
      </c>
      <c r="B10602" s="1">
        <v>38544</v>
      </c>
      <c r="C10602" t="s">
        <v>16</v>
      </c>
      <c r="D10602" t="s">
        <v>780</v>
      </c>
      <c r="E10602" t="s">
        <v>781</v>
      </c>
      <c r="G10602" s="6" t="s">
        <v>29</v>
      </c>
      <c r="H10602" t="s">
        <v>99</v>
      </c>
      <c r="I10602" t="s">
        <v>26</v>
      </c>
      <c r="J10602" t="s">
        <v>27</v>
      </c>
      <c r="K10602">
        <v>69</v>
      </c>
      <c r="L10602">
        <v>19.05</v>
      </c>
      <c r="M10602" t="s">
        <v>220</v>
      </c>
      <c r="N10602">
        <v>19.05</v>
      </c>
      <c r="P10602" cm="1">
        <f t="array" ref="P10602">IF(Q10602&gt;0,INDEX(Q10602:Q32326,MATCH(TRUE,INDEX(Q10602:Q32326="",,),0)-1),"")</f>
        <v>5</v>
      </c>
      <c r="Q10602">
        <f t="shared" si="204"/>
        <v>2</v>
      </c>
      <c r="R10602">
        <f t="shared" si="202"/>
        <v>0</v>
      </c>
    </row>
    <row r="10603" spans="1:18" x14ac:dyDescent="0.3">
      <c r="A10603" t="s">
        <v>750</v>
      </c>
      <c r="B10603" s="1">
        <v>38544</v>
      </c>
      <c r="C10603" t="s">
        <v>16</v>
      </c>
      <c r="D10603" t="s">
        <v>780</v>
      </c>
      <c r="E10603" t="s">
        <v>781</v>
      </c>
      <c r="G10603" t="s">
        <v>19</v>
      </c>
      <c r="H10603" t="s">
        <v>25</v>
      </c>
      <c r="I10603" t="s">
        <v>26</v>
      </c>
      <c r="J10603" t="s">
        <v>27</v>
      </c>
      <c r="K10603">
        <v>308</v>
      </c>
      <c r="L10603">
        <v>18.899999999999999</v>
      </c>
      <c r="M10603" t="s">
        <v>233</v>
      </c>
      <c r="N10603">
        <v>38.69</v>
      </c>
      <c r="P10603" cm="1">
        <f t="array" ref="P10603">IF(Q10603&gt;0,INDEX(Q10603:Q32327,MATCH(TRUE,INDEX(Q10603:Q32327="",,),0)-1),"")</f>
        <v>5</v>
      </c>
      <c r="Q10603">
        <f t="shared" si="204"/>
        <v>3</v>
      </c>
      <c r="R10603">
        <f t="shared" si="202"/>
        <v>0</v>
      </c>
    </row>
    <row r="10604" spans="1:18" x14ac:dyDescent="0.3">
      <c r="A10604" t="s">
        <v>750</v>
      </c>
      <c r="B10604" s="1">
        <v>38544</v>
      </c>
      <c r="C10604" t="s">
        <v>16</v>
      </c>
      <c r="D10604" t="s">
        <v>780</v>
      </c>
      <c r="E10604" t="s">
        <v>781</v>
      </c>
      <c r="G10604" t="s">
        <v>19</v>
      </c>
      <c r="H10604" t="s">
        <v>28</v>
      </c>
      <c r="I10604" t="s">
        <v>26</v>
      </c>
      <c r="J10604" t="s">
        <v>27</v>
      </c>
      <c r="K10604">
        <v>629</v>
      </c>
      <c r="L10604">
        <v>55.95</v>
      </c>
      <c r="M10604" t="s">
        <v>233</v>
      </c>
      <c r="N10604">
        <v>70.290000000000006</v>
      </c>
      <c r="P10604" cm="1">
        <f t="array" ref="P10604">IF(Q10604&gt;0,INDEX(Q10604:Q32328,MATCH(TRUE,INDEX(Q10604:Q32328="",,),0)-1),"")</f>
        <v>5</v>
      </c>
      <c r="Q10604">
        <f t="shared" si="204"/>
        <v>3</v>
      </c>
      <c r="R10604">
        <f t="shared" si="202"/>
        <v>0</v>
      </c>
    </row>
    <row r="10605" spans="1:18" x14ac:dyDescent="0.3">
      <c r="A10605" t="s">
        <v>750</v>
      </c>
      <c r="B10605" s="1">
        <v>38544</v>
      </c>
      <c r="C10605" t="s">
        <v>16</v>
      </c>
      <c r="D10605" t="s">
        <v>780</v>
      </c>
      <c r="E10605" t="s">
        <v>781</v>
      </c>
      <c r="G10605" s="6" t="s">
        <v>29</v>
      </c>
      <c r="H10605" t="s">
        <v>30</v>
      </c>
      <c r="I10605" t="s">
        <v>26</v>
      </c>
      <c r="J10605" t="s">
        <v>27</v>
      </c>
      <c r="K10605">
        <v>44</v>
      </c>
      <c r="L10605">
        <v>9.5500000000000007</v>
      </c>
      <c r="M10605" t="s">
        <v>233</v>
      </c>
      <c r="N10605">
        <v>9.5500000000000007</v>
      </c>
      <c r="P10605" cm="1">
        <f t="array" ref="P10605">IF(Q10605&gt;0,INDEX(Q10605:Q32329,MATCH(TRUE,INDEX(Q10605:Q32329="",,),0)-1),"")</f>
        <v>5</v>
      </c>
      <c r="Q10605">
        <f t="shared" si="204"/>
        <v>3</v>
      </c>
      <c r="R10605">
        <f t="shared" si="202"/>
        <v>0</v>
      </c>
    </row>
    <row r="10606" spans="1:18" x14ac:dyDescent="0.3">
      <c r="A10606" t="s">
        <v>750</v>
      </c>
      <c r="B10606" s="1">
        <v>38544</v>
      </c>
      <c r="C10606" t="s">
        <v>16</v>
      </c>
      <c r="D10606" t="s">
        <v>780</v>
      </c>
      <c r="E10606" t="s">
        <v>781</v>
      </c>
      <c r="G10606" s="6" t="s">
        <v>29</v>
      </c>
      <c r="H10606" t="s">
        <v>99</v>
      </c>
      <c r="I10606" t="s">
        <v>26</v>
      </c>
      <c r="J10606" t="s">
        <v>27</v>
      </c>
      <c r="K10606">
        <v>69</v>
      </c>
      <c r="L10606">
        <v>19.05</v>
      </c>
      <c r="M10606" t="s">
        <v>233</v>
      </c>
      <c r="N10606">
        <v>19.05</v>
      </c>
      <c r="P10606" cm="1">
        <f t="array" ref="P10606">IF(Q10606&gt;0,INDEX(Q10606:Q32330,MATCH(TRUE,INDEX(Q10606:Q32330="",,),0)-1),"")</f>
        <v>5</v>
      </c>
      <c r="Q10606">
        <f t="shared" si="204"/>
        <v>3</v>
      </c>
      <c r="R10606">
        <f t="shared" si="202"/>
        <v>0</v>
      </c>
    </row>
    <row r="10607" spans="1:18" x14ac:dyDescent="0.3">
      <c r="A10607" t="s">
        <v>750</v>
      </c>
      <c r="B10607" s="1">
        <v>38544</v>
      </c>
      <c r="C10607" t="s">
        <v>16</v>
      </c>
      <c r="D10607" t="s">
        <v>780</v>
      </c>
      <c r="E10607" t="s">
        <v>781</v>
      </c>
      <c r="G10607" t="s">
        <v>19</v>
      </c>
      <c r="H10607" t="s">
        <v>25</v>
      </c>
      <c r="I10607" t="s">
        <v>26</v>
      </c>
      <c r="J10607" t="s">
        <v>27</v>
      </c>
      <c r="K10607">
        <v>308</v>
      </c>
      <c r="L10607">
        <v>18.899999999999999</v>
      </c>
      <c r="M10607" t="s">
        <v>314</v>
      </c>
      <c r="N10607">
        <v>34</v>
      </c>
      <c r="P10607" cm="1">
        <f t="array" ref="P10607">IF(Q10607&gt;0,INDEX(Q10607:Q32331,MATCH(TRUE,INDEX(Q10607:Q32331="",,),0)-1),"")</f>
        <v>5</v>
      </c>
      <c r="Q10607">
        <f t="shared" si="204"/>
        <v>4</v>
      </c>
      <c r="R10607">
        <f t="shared" si="202"/>
        <v>0</v>
      </c>
    </row>
    <row r="10608" spans="1:18" x14ac:dyDescent="0.3">
      <c r="A10608" t="s">
        <v>750</v>
      </c>
      <c r="B10608" s="1">
        <v>38544</v>
      </c>
      <c r="C10608" t="s">
        <v>16</v>
      </c>
      <c r="D10608" t="s">
        <v>780</v>
      </c>
      <c r="E10608" t="s">
        <v>781</v>
      </c>
      <c r="G10608" t="s">
        <v>19</v>
      </c>
      <c r="H10608" t="s">
        <v>28</v>
      </c>
      <c r="I10608" t="s">
        <v>26</v>
      </c>
      <c r="J10608" t="s">
        <v>27</v>
      </c>
      <c r="K10608">
        <v>629</v>
      </c>
      <c r="L10608">
        <v>55.95</v>
      </c>
      <c r="M10608" t="s">
        <v>314</v>
      </c>
      <c r="N10608">
        <v>71</v>
      </c>
      <c r="P10608" cm="1">
        <f t="array" ref="P10608">IF(Q10608&gt;0,INDEX(Q10608:Q32332,MATCH(TRUE,INDEX(Q10608:Q32332="",,),0)-1),"")</f>
        <v>5</v>
      </c>
      <c r="Q10608">
        <f t="shared" si="204"/>
        <v>4</v>
      </c>
      <c r="R10608">
        <f t="shared" si="202"/>
        <v>0</v>
      </c>
    </row>
    <row r="10609" spans="1:18" x14ac:dyDescent="0.3">
      <c r="A10609" t="s">
        <v>750</v>
      </c>
      <c r="B10609" s="1">
        <v>38544</v>
      </c>
      <c r="C10609" t="s">
        <v>16</v>
      </c>
      <c r="D10609" t="s">
        <v>780</v>
      </c>
      <c r="E10609" t="s">
        <v>781</v>
      </c>
      <c r="G10609" s="6" t="s">
        <v>29</v>
      </c>
      <c r="H10609" t="s">
        <v>30</v>
      </c>
      <c r="I10609" t="s">
        <v>26</v>
      </c>
      <c r="J10609" t="s">
        <v>27</v>
      </c>
      <c r="K10609">
        <v>44</v>
      </c>
      <c r="L10609">
        <v>9.5500000000000007</v>
      </c>
      <c r="M10609" t="s">
        <v>314</v>
      </c>
      <c r="N10609">
        <v>9.5500000000000007</v>
      </c>
      <c r="P10609" cm="1">
        <f t="array" ref="P10609">IF(Q10609&gt;0,INDEX(Q10609:Q32333,MATCH(TRUE,INDEX(Q10609:Q32333="",,),0)-1),"")</f>
        <v>5</v>
      </c>
      <c r="Q10609">
        <f t="shared" si="204"/>
        <v>4</v>
      </c>
      <c r="R10609">
        <f t="shared" si="202"/>
        <v>0</v>
      </c>
    </row>
    <row r="10610" spans="1:18" x14ac:dyDescent="0.3">
      <c r="A10610" t="s">
        <v>750</v>
      </c>
      <c r="B10610" s="1">
        <v>38544</v>
      </c>
      <c r="C10610" t="s">
        <v>16</v>
      </c>
      <c r="D10610" t="s">
        <v>780</v>
      </c>
      <c r="E10610" t="s">
        <v>781</v>
      </c>
      <c r="G10610" s="6" t="s">
        <v>29</v>
      </c>
      <c r="H10610" t="s">
        <v>99</v>
      </c>
      <c r="I10610" t="s">
        <v>26</v>
      </c>
      <c r="J10610" t="s">
        <v>27</v>
      </c>
      <c r="K10610">
        <v>69</v>
      </c>
      <c r="L10610">
        <v>19.05</v>
      </c>
      <c r="M10610" t="s">
        <v>314</v>
      </c>
      <c r="N10610">
        <v>19.05</v>
      </c>
      <c r="P10610" cm="1">
        <f t="array" ref="P10610">IF(Q10610&gt;0,INDEX(Q10610:Q32334,MATCH(TRUE,INDEX(Q10610:Q32334="",,),0)-1),"")</f>
        <v>5</v>
      </c>
      <c r="Q10610">
        <f t="shared" si="204"/>
        <v>4</v>
      </c>
      <c r="R10610">
        <f t="shared" si="202"/>
        <v>0</v>
      </c>
    </row>
    <row r="10611" spans="1:18" x14ac:dyDescent="0.3">
      <c r="A10611" t="s">
        <v>750</v>
      </c>
      <c r="B10611" s="1">
        <v>38544</v>
      </c>
      <c r="C10611" t="s">
        <v>16</v>
      </c>
      <c r="D10611" t="s">
        <v>780</v>
      </c>
      <c r="E10611" t="s">
        <v>781</v>
      </c>
      <c r="G10611" t="s">
        <v>19</v>
      </c>
      <c r="H10611" t="s">
        <v>25</v>
      </c>
      <c r="I10611" t="s">
        <v>26</v>
      </c>
      <c r="J10611" t="s">
        <v>27</v>
      </c>
      <c r="K10611">
        <v>308</v>
      </c>
      <c r="L10611">
        <v>18.899999999999999</v>
      </c>
      <c r="M10611" t="s">
        <v>385</v>
      </c>
      <c r="N10611">
        <v>28.9</v>
      </c>
      <c r="P10611" cm="1">
        <f t="array" ref="P10611">IF(Q10611&gt;0,INDEX(Q10611:Q32335,MATCH(TRUE,INDEX(Q10611:Q32335="",,),0)-1),"")</f>
        <v>5</v>
      </c>
      <c r="Q10611">
        <f t="shared" si="204"/>
        <v>5</v>
      </c>
      <c r="R10611">
        <f t="shared" si="202"/>
        <v>0</v>
      </c>
    </row>
    <row r="10612" spans="1:18" x14ac:dyDescent="0.3">
      <c r="A10612" t="s">
        <v>750</v>
      </c>
      <c r="B10612" s="1">
        <v>38544</v>
      </c>
      <c r="C10612" t="s">
        <v>16</v>
      </c>
      <c r="D10612" t="s">
        <v>780</v>
      </c>
      <c r="E10612" t="s">
        <v>781</v>
      </c>
      <c r="G10612" t="s">
        <v>19</v>
      </c>
      <c r="H10612" t="s">
        <v>28</v>
      </c>
      <c r="I10612" t="s">
        <v>26</v>
      </c>
      <c r="J10612" t="s">
        <v>27</v>
      </c>
      <c r="K10612">
        <v>629</v>
      </c>
      <c r="L10612">
        <v>55.95</v>
      </c>
      <c r="M10612" t="s">
        <v>385</v>
      </c>
      <c r="N10612">
        <v>63.95</v>
      </c>
      <c r="P10612" cm="1">
        <f t="array" ref="P10612">IF(Q10612&gt;0,INDEX(Q10612:Q32336,MATCH(TRUE,INDEX(Q10612:Q32336="",,),0)-1),"")</f>
        <v>5</v>
      </c>
      <c r="Q10612">
        <f t="shared" si="204"/>
        <v>5</v>
      </c>
      <c r="R10612">
        <f t="shared" ref="R10612:R10675" si="205">IF(P10612="","",0)</f>
        <v>0</v>
      </c>
    </row>
    <row r="10613" spans="1:18" x14ac:dyDescent="0.3">
      <c r="A10613" t="s">
        <v>750</v>
      </c>
      <c r="B10613" s="1">
        <v>38544</v>
      </c>
      <c r="C10613" t="s">
        <v>16</v>
      </c>
      <c r="D10613" t="s">
        <v>780</v>
      </c>
      <c r="E10613" t="s">
        <v>781</v>
      </c>
      <c r="G10613" s="6" t="s">
        <v>29</v>
      </c>
      <c r="H10613" t="s">
        <v>30</v>
      </c>
      <c r="I10613" t="s">
        <v>26</v>
      </c>
      <c r="J10613" t="s">
        <v>27</v>
      </c>
      <c r="K10613">
        <v>44</v>
      </c>
      <c r="L10613">
        <v>9.5500000000000007</v>
      </c>
      <c r="M10613" t="s">
        <v>385</v>
      </c>
      <c r="N10613">
        <v>9.5500000000000007</v>
      </c>
      <c r="P10613" cm="1">
        <f t="array" ref="P10613">IF(Q10613&gt;0,INDEX(Q10613:Q32337,MATCH(TRUE,INDEX(Q10613:Q32337="",,),0)-1),"")</f>
        <v>5</v>
      </c>
      <c r="Q10613">
        <f t="shared" si="204"/>
        <v>5</v>
      </c>
      <c r="R10613">
        <f t="shared" si="205"/>
        <v>0</v>
      </c>
    </row>
    <row r="10614" spans="1:18" x14ac:dyDescent="0.3">
      <c r="A10614" t="s">
        <v>750</v>
      </c>
      <c r="B10614" s="1">
        <v>38544</v>
      </c>
      <c r="C10614" t="s">
        <v>16</v>
      </c>
      <c r="D10614" t="s">
        <v>780</v>
      </c>
      <c r="E10614" t="s">
        <v>781</v>
      </c>
      <c r="G10614" s="6" t="s">
        <v>29</v>
      </c>
      <c r="H10614" t="s">
        <v>99</v>
      </c>
      <c r="I10614" t="s">
        <v>26</v>
      </c>
      <c r="J10614" t="s">
        <v>27</v>
      </c>
      <c r="K10614">
        <v>69</v>
      </c>
      <c r="L10614">
        <v>19.05</v>
      </c>
      <c r="M10614" t="s">
        <v>385</v>
      </c>
      <c r="N10614">
        <v>19.05</v>
      </c>
      <c r="P10614" cm="1">
        <f t="array" ref="P10614">IF(Q10614&gt;0,INDEX(Q10614:Q32338,MATCH(TRUE,INDEX(Q10614:Q32338="",,),0)-1),"")</f>
        <v>5</v>
      </c>
      <c r="Q10614">
        <f t="shared" si="204"/>
        <v>5</v>
      </c>
      <c r="R10614">
        <f t="shared" si="205"/>
        <v>0</v>
      </c>
    </row>
    <row r="10615" spans="1:18" x14ac:dyDescent="0.3">
      <c r="P10615" t="str" cm="1">
        <f t="array" ref="P10615">IF(Q10615&gt;0,INDEX(Q10615:Q32339,MATCH(TRUE,INDEX(Q10615:Q32339="",,),0)-1),"")</f>
        <v/>
      </c>
      <c r="R10615" t="str">
        <f t="shared" si="205"/>
        <v/>
      </c>
    </row>
    <row r="10616" spans="1:18" x14ac:dyDescent="0.3">
      <c r="A10616" t="s">
        <v>750</v>
      </c>
      <c r="B10616" s="1">
        <v>38530</v>
      </c>
      <c r="C10616" t="s">
        <v>16</v>
      </c>
      <c r="D10616" t="s">
        <v>782</v>
      </c>
      <c r="E10616" t="s">
        <v>783</v>
      </c>
      <c r="G10616" t="s">
        <v>19</v>
      </c>
      <c r="H10616" t="s">
        <v>194</v>
      </c>
      <c r="I10616" t="s">
        <v>21</v>
      </c>
      <c r="J10616" t="s">
        <v>22</v>
      </c>
      <c r="K10616">
        <v>3.1</v>
      </c>
      <c r="L10616">
        <v>386</v>
      </c>
      <c r="M10616" t="s">
        <v>784</v>
      </c>
      <c r="N10616">
        <v>700</v>
      </c>
      <c r="O10616" t="s">
        <v>24</v>
      </c>
      <c r="P10616" cm="1">
        <f t="array" ref="P10616">IF(Q10616&gt;0,INDEX(Q10616:Q32340,MATCH(TRUE,INDEX(Q10616:Q32340="",,),0)-1),"")</f>
        <v>5</v>
      </c>
      <c r="Q10616">
        <f>INT((ROW()-10616)/6)+1</f>
        <v>1</v>
      </c>
      <c r="R10616">
        <f t="shared" si="205"/>
        <v>0</v>
      </c>
    </row>
    <row r="10617" spans="1:18" x14ac:dyDescent="0.3">
      <c r="A10617" t="s">
        <v>750</v>
      </c>
      <c r="B10617" s="1">
        <v>38530</v>
      </c>
      <c r="C10617" t="s">
        <v>16</v>
      </c>
      <c r="D10617" t="s">
        <v>782</v>
      </c>
      <c r="E10617" t="s">
        <v>783</v>
      </c>
      <c r="G10617" t="s">
        <v>19</v>
      </c>
      <c r="H10617" t="s">
        <v>64</v>
      </c>
      <c r="I10617" t="s">
        <v>26</v>
      </c>
      <c r="J10617" t="s">
        <v>27</v>
      </c>
      <c r="K10617">
        <v>61.4</v>
      </c>
      <c r="L10617">
        <v>10.9</v>
      </c>
      <c r="M10617" t="s">
        <v>784</v>
      </c>
      <c r="N10617">
        <v>42.34</v>
      </c>
      <c r="O10617" t="s">
        <v>24</v>
      </c>
      <c r="P10617" cm="1">
        <f t="array" ref="P10617">IF(Q10617&gt;0,INDEX(Q10617:Q32341,MATCH(TRUE,INDEX(Q10617:Q32341="",,),0)-1),"")</f>
        <v>5</v>
      </c>
      <c r="Q10617">
        <f t="shared" ref="Q10617:Q10645" si="206">INT((ROW()-10616)/6)+1</f>
        <v>1</v>
      </c>
      <c r="R10617">
        <f t="shared" si="205"/>
        <v>0</v>
      </c>
    </row>
    <row r="10618" spans="1:18" x14ac:dyDescent="0.3">
      <c r="A10618" t="s">
        <v>750</v>
      </c>
      <c r="B10618" s="1">
        <v>38530</v>
      </c>
      <c r="C10618" t="s">
        <v>16</v>
      </c>
      <c r="D10618" t="s">
        <v>782</v>
      </c>
      <c r="E10618" t="s">
        <v>783</v>
      </c>
      <c r="G10618" s="6" t="s">
        <v>29</v>
      </c>
      <c r="H10618" t="s">
        <v>206</v>
      </c>
      <c r="I10618" t="s">
        <v>21</v>
      </c>
      <c r="J10618" t="s">
        <v>22</v>
      </c>
      <c r="K10618">
        <v>1.4</v>
      </c>
      <c r="L10618">
        <v>87</v>
      </c>
      <c r="M10618" t="s">
        <v>784</v>
      </c>
      <c r="N10618">
        <v>87</v>
      </c>
      <c r="O10618" t="s">
        <v>24</v>
      </c>
      <c r="P10618" cm="1">
        <f t="array" ref="P10618">IF(Q10618&gt;0,INDEX(Q10618:Q32342,MATCH(TRUE,INDEX(Q10618:Q32342="",,),0)-1),"")</f>
        <v>5</v>
      </c>
      <c r="Q10618">
        <f t="shared" si="206"/>
        <v>1</v>
      </c>
      <c r="R10618">
        <f t="shared" si="205"/>
        <v>0</v>
      </c>
    </row>
    <row r="10619" spans="1:18" x14ac:dyDescent="0.3">
      <c r="A10619" t="s">
        <v>750</v>
      </c>
      <c r="B10619" s="1">
        <v>38530</v>
      </c>
      <c r="C10619" t="s">
        <v>16</v>
      </c>
      <c r="D10619" t="s">
        <v>782</v>
      </c>
      <c r="E10619" t="s">
        <v>783</v>
      </c>
      <c r="G10619" s="6" t="s">
        <v>29</v>
      </c>
      <c r="H10619" t="s">
        <v>99</v>
      </c>
      <c r="I10619" t="s">
        <v>21</v>
      </c>
      <c r="J10619" t="s">
        <v>22</v>
      </c>
      <c r="K10619">
        <v>0.1</v>
      </c>
      <c r="L10619">
        <v>39</v>
      </c>
      <c r="M10619" t="s">
        <v>784</v>
      </c>
      <c r="N10619">
        <v>39</v>
      </c>
      <c r="O10619" t="s">
        <v>24</v>
      </c>
      <c r="P10619" cm="1">
        <f t="array" ref="P10619">IF(Q10619&gt;0,INDEX(Q10619:Q32343,MATCH(TRUE,INDEX(Q10619:Q32343="",,),0)-1),"")</f>
        <v>5</v>
      </c>
      <c r="Q10619">
        <f t="shared" si="206"/>
        <v>1</v>
      </c>
      <c r="R10619">
        <f t="shared" si="205"/>
        <v>0</v>
      </c>
    </row>
    <row r="10620" spans="1:18" x14ac:dyDescent="0.3">
      <c r="A10620" t="s">
        <v>750</v>
      </c>
      <c r="B10620" s="1">
        <v>38530</v>
      </c>
      <c r="C10620" t="s">
        <v>16</v>
      </c>
      <c r="D10620" t="s">
        <v>782</v>
      </c>
      <c r="E10620" t="s">
        <v>783</v>
      </c>
      <c r="G10620" s="6" t="s">
        <v>29</v>
      </c>
      <c r="H10620" t="s">
        <v>99</v>
      </c>
      <c r="I10620" t="s">
        <v>26</v>
      </c>
      <c r="J10620" t="s">
        <v>27</v>
      </c>
      <c r="K10620">
        <v>6.3</v>
      </c>
      <c r="L10620">
        <v>11.6</v>
      </c>
      <c r="M10620" t="s">
        <v>784</v>
      </c>
      <c r="N10620">
        <v>11.6</v>
      </c>
      <c r="O10620" t="s">
        <v>24</v>
      </c>
      <c r="P10620" cm="1">
        <f t="array" ref="P10620">IF(Q10620&gt;0,INDEX(Q10620:Q32344,MATCH(TRUE,INDEX(Q10620:Q32344="",,),0)-1),"")</f>
        <v>5</v>
      </c>
      <c r="Q10620">
        <f t="shared" si="206"/>
        <v>1</v>
      </c>
      <c r="R10620">
        <f t="shared" si="205"/>
        <v>0</v>
      </c>
    </row>
    <row r="10621" spans="1:18" x14ac:dyDescent="0.3">
      <c r="A10621" t="s">
        <v>750</v>
      </c>
      <c r="B10621" s="1">
        <v>38530</v>
      </c>
      <c r="C10621" t="s">
        <v>16</v>
      </c>
      <c r="D10621" t="s">
        <v>782</v>
      </c>
      <c r="E10621" t="s">
        <v>783</v>
      </c>
      <c r="G10621" s="6" t="s">
        <v>29</v>
      </c>
      <c r="H10621" t="s">
        <v>148</v>
      </c>
      <c r="I10621" t="s">
        <v>26</v>
      </c>
      <c r="J10621" t="s">
        <v>27</v>
      </c>
      <c r="K10621">
        <v>2.1</v>
      </c>
      <c r="L10621">
        <v>19.8</v>
      </c>
      <c r="M10621" t="s">
        <v>784</v>
      </c>
      <c r="N10621">
        <v>19.8</v>
      </c>
      <c r="O10621" t="s">
        <v>24</v>
      </c>
      <c r="P10621" cm="1">
        <f t="array" ref="P10621">IF(Q10621&gt;0,INDEX(Q10621:Q32345,MATCH(TRUE,INDEX(Q10621:Q32345="",,),0)-1),"")</f>
        <v>5</v>
      </c>
      <c r="Q10621">
        <f t="shared" si="206"/>
        <v>1</v>
      </c>
      <c r="R10621">
        <f t="shared" si="205"/>
        <v>0</v>
      </c>
    </row>
    <row r="10622" spans="1:18" x14ac:dyDescent="0.3">
      <c r="A10622" t="s">
        <v>750</v>
      </c>
      <c r="B10622" s="1">
        <v>38530</v>
      </c>
      <c r="C10622" t="s">
        <v>16</v>
      </c>
      <c r="D10622" t="s">
        <v>782</v>
      </c>
      <c r="E10622" t="s">
        <v>783</v>
      </c>
      <c r="G10622" t="s">
        <v>19</v>
      </c>
      <c r="H10622" t="s">
        <v>194</v>
      </c>
      <c r="I10622" t="s">
        <v>21</v>
      </c>
      <c r="J10622" t="s">
        <v>22</v>
      </c>
      <c r="K10622">
        <v>3.1</v>
      </c>
      <c r="L10622">
        <v>386</v>
      </c>
      <c r="M10622" t="s">
        <v>449</v>
      </c>
      <c r="N10622">
        <v>407</v>
      </c>
      <c r="P10622" cm="1">
        <f t="array" ref="P10622">IF(Q10622&gt;0,INDEX(Q10622:Q32346,MATCH(TRUE,INDEX(Q10622:Q32346="",,),0)-1),"")</f>
        <v>5</v>
      </c>
      <c r="Q10622">
        <f t="shared" si="206"/>
        <v>2</v>
      </c>
      <c r="R10622">
        <f t="shared" si="205"/>
        <v>0</v>
      </c>
    </row>
    <row r="10623" spans="1:18" x14ac:dyDescent="0.3">
      <c r="A10623" t="s">
        <v>750</v>
      </c>
      <c r="B10623" s="1">
        <v>38530</v>
      </c>
      <c r="C10623" t="s">
        <v>16</v>
      </c>
      <c r="D10623" t="s">
        <v>782</v>
      </c>
      <c r="E10623" t="s">
        <v>783</v>
      </c>
      <c r="G10623" t="s">
        <v>19</v>
      </c>
      <c r="H10623" t="s">
        <v>64</v>
      </c>
      <c r="I10623" t="s">
        <v>26</v>
      </c>
      <c r="J10623" t="s">
        <v>27</v>
      </c>
      <c r="K10623">
        <v>61.4</v>
      </c>
      <c r="L10623">
        <v>10.9</v>
      </c>
      <c r="M10623" t="s">
        <v>449</v>
      </c>
      <c r="N10623">
        <v>22.12</v>
      </c>
      <c r="P10623" cm="1">
        <f t="array" ref="P10623">IF(Q10623&gt;0,INDEX(Q10623:Q32347,MATCH(TRUE,INDEX(Q10623:Q32347="",,),0)-1),"")</f>
        <v>5</v>
      </c>
      <c r="Q10623">
        <f t="shared" si="206"/>
        <v>2</v>
      </c>
      <c r="R10623">
        <f t="shared" si="205"/>
        <v>0</v>
      </c>
    </row>
    <row r="10624" spans="1:18" x14ac:dyDescent="0.3">
      <c r="A10624" t="s">
        <v>750</v>
      </c>
      <c r="B10624" s="1">
        <v>38530</v>
      </c>
      <c r="C10624" t="s">
        <v>16</v>
      </c>
      <c r="D10624" t="s">
        <v>782</v>
      </c>
      <c r="E10624" t="s">
        <v>783</v>
      </c>
      <c r="G10624" s="6" t="s">
        <v>29</v>
      </c>
      <c r="H10624" t="s">
        <v>206</v>
      </c>
      <c r="I10624" t="s">
        <v>21</v>
      </c>
      <c r="J10624" t="s">
        <v>22</v>
      </c>
      <c r="K10624">
        <v>1.4</v>
      </c>
      <c r="L10624">
        <v>87</v>
      </c>
      <c r="M10624" t="s">
        <v>449</v>
      </c>
      <c r="N10624">
        <v>87</v>
      </c>
      <c r="P10624" cm="1">
        <f t="array" ref="P10624">IF(Q10624&gt;0,INDEX(Q10624:Q32348,MATCH(TRUE,INDEX(Q10624:Q32348="",,),0)-1),"")</f>
        <v>5</v>
      </c>
      <c r="Q10624">
        <f t="shared" si="206"/>
        <v>2</v>
      </c>
      <c r="R10624">
        <f t="shared" si="205"/>
        <v>0</v>
      </c>
    </row>
    <row r="10625" spans="1:18" x14ac:dyDescent="0.3">
      <c r="A10625" t="s">
        <v>750</v>
      </c>
      <c r="B10625" s="1">
        <v>38530</v>
      </c>
      <c r="C10625" t="s">
        <v>16</v>
      </c>
      <c r="D10625" t="s">
        <v>782</v>
      </c>
      <c r="E10625" t="s">
        <v>783</v>
      </c>
      <c r="G10625" s="6" t="s">
        <v>29</v>
      </c>
      <c r="H10625" t="s">
        <v>99</v>
      </c>
      <c r="I10625" t="s">
        <v>21</v>
      </c>
      <c r="J10625" t="s">
        <v>22</v>
      </c>
      <c r="K10625">
        <v>0.1</v>
      </c>
      <c r="L10625">
        <v>39</v>
      </c>
      <c r="M10625" t="s">
        <v>449</v>
      </c>
      <c r="N10625">
        <v>39</v>
      </c>
      <c r="P10625" cm="1">
        <f t="array" ref="P10625">IF(Q10625&gt;0,INDEX(Q10625:Q32349,MATCH(TRUE,INDEX(Q10625:Q32349="",,),0)-1),"")</f>
        <v>5</v>
      </c>
      <c r="Q10625">
        <f t="shared" si="206"/>
        <v>2</v>
      </c>
      <c r="R10625">
        <f t="shared" si="205"/>
        <v>0</v>
      </c>
    </row>
    <row r="10626" spans="1:18" x14ac:dyDescent="0.3">
      <c r="A10626" t="s">
        <v>750</v>
      </c>
      <c r="B10626" s="1">
        <v>38530</v>
      </c>
      <c r="C10626" t="s">
        <v>16</v>
      </c>
      <c r="D10626" t="s">
        <v>782</v>
      </c>
      <c r="E10626" t="s">
        <v>783</v>
      </c>
      <c r="G10626" s="6" t="s">
        <v>29</v>
      </c>
      <c r="H10626" t="s">
        <v>99</v>
      </c>
      <c r="I10626" t="s">
        <v>26</v>
      </c>
      <c r="J10626" t="s">
        <v>27</v>
      </c>
      <c r="K10626">
        <v>6.3</v>
      </c>
      <c r="L10626">
        <v>11.6</v>
      </c>
      <c r="M10626" t="s">
        <v>449</v>
      </c>
      <c r="N10626">
        <v>11.6</v>
      </c>
      <c r="P10626" cm="1">
        <f t="array" ref="P10626">IF(Q10626&gt;0,INDEX(Q10626:Q32350,MATCH(TRUE,INDEX(Q10626:Q32350="",,),0)-1),"")</f>
        <v>5</v>
      </c>
      <c r="Q10626">
        <f t="shared" si="206"/>
        <v>2</v>
      </c>
      <c r="R10626">
        <f t="shared" si="205"/>
        <v>0</v>
      </c>
    </row>
    <row r="10627" spans="1:18" x14ac:dyDescent="0.3">
      <c r="A10627" t="s">
        <v>750</v>
      </c>
      <c r="B10627" s="1">
        <v>38530</v>
      </c>
      <c r="C10627" t="s">
        <v>16</v>
      </c>
      <c r="D10627" t="s">
        <v>782</v>
      </c>
      <c r="E10627" t="s">
        <v>783</v>
      </c>
      <c r="G10627" s="6" t="s">
        <v>29</v>
      </c>
      <c r="H10627" t="s">
        <v>148</v>
      </c>
      <c r="I10627" t="s">
        <v>26</v>
      </c>
      <c r="J10627" t="s">
        <v>27</v>
      </c>
      <c r="K10627">
        <v>2.1</v>
      </c>
      <c r="L10627">
        <v>19.8</v>
      </c>
      <c r="M10627" t="s">
        <v>449</v>
      </c>
      <c r="N10627">
        <v>19.8</v>
      </c>
      <c r="P10627" cm="1">
        <f t="array" ref="P10627">IF(Q10627&gt;0,INDEX(Q10627:Q32351,MATCH(TRUE,INDEX(Q10627:Q32351="",,),0)-1),"")</f>
        <v>5</v>
      </c>
      <c r="Q10627">
        <f t="shared" si="206"/>
        <v>2</v>
      </c>
      <c r="R10627">
        <f t="shared" si="205"/>
        <v>0</v>
      </c>
    </row>
    <row r="10628" spans="1:18" x14ac:dyDescent="0.3">
      <c r="A10628" t="s">
        <v>750</v>
      </c>
      <c r="B10628" s="1">
        <v>38530</v>
      </c>
      <c r="C10628" t="s">
        <v>16</v>
      </c>
      <c r="D10628" t="s">
        <v>782</v>
      </c>
      <c r="E10628" t="s">
        <v>783</v>
      </c>
      <c r="G10628" t="s">
        <v>19</v>
      </c>
      <c r="H10628" t="s">
        <v>194</v>
      </c>
      <c r="I10628" t="s">
        <v>21</v>
      </c>
      <c r="J10628" t="s">
        <v>22</v>
      </c>
      <c r="K10628">
        <v>3.1</v>
      </c>
      <c r="L10628">
        <v>386</v>
      </c>
      <c r="M10628" t="s">
        <v>385</v>
      </c>
      <c r="N10628">
        <v>400</v>
      </c>
      <c r="P10628" cm="1">
        <f t="array" ref="P10628">IF(Q10628&gt;0,INDEX(Q10628:Q32352,MATCH(TRUE,INDEX(Q10628:Q32352="",,),0)-1),"")</f>
        <v>5</v>
      </c>
      <c r="Q10628">
        <f t="shared" si="206"/>
        <v>3</v>
      </c>
      <c r="R10628">
        <f t="shared" si="205"/>
        <v>0</v>
      </c>
    </row>
    <row r="10629" spans="1:18" x14ac:dyDescent="0.3">
      <c r="A10629" t="s">
        <v>750</v>
      </c>
      <c r="B10629" s="1">
        <v>38530</v>
      </c>
      <c r="C10629" t="s">
        <v>16</v>
      </c>
      <c r="D10629" t="s">
        <v>782</v>
      </c>
      <c r="E10629" t="s">
        <v>783</v>
      </c>
      <c r="G10629" t="s">
        <v>19</v>
      </c>
      <c r="H10629" t="s">
        <v>64</v>
      </c>
      <c r="I10629" t="s">
        <v>26</v>
      </c>
      <c r="J10629" t="s">
        <v>27</v>
      </c>
      <c r="K10629">
        <v>61.4</v>
      </c>
      <c r="L10629">
        <v>10.9</v>
      </c>
      <c r="M10629" t="s">
        <v>385</v>
      </c>
      <c r="N10629">
        <v>21.1</v>
      </c>
      <c r="P10629" cm="1">
        <f t="array" ref="P10629">IF(Q10629&gt;0,INDEX(Q10629:Q32353,MATCH(TRUE,INDEX(Q10629:Q32353="",,),0)-1),"")</f>
        <v>5</v>
      </c>
      <c r="Q10629">
        <f t="shared" si="206"/>
        <v>3</v>
      </c>
      <c r="R10629">
        <f t="shared" si="205"/>
        <v>0</v>
      </c>
    </row>
    <row r="10630" spans="1:18" x14ac:dyDescent="0.3">
      <c r="A10630" t="s">
        <v>750</v>
      </c>
      <c r="B10630" s="1">
        <v>38530</v>
      </c>
      <c r="C10630" t="s">
        <v>16</v>
      </c>
      <c r="D10630" t="s">
        <v>782</v>
      </c>
      <c r="E10630" t="s">
        <v>783</v>
      </c>
      <c r="G10630" s="6" t="s">
        <v>29</v>
      </c>
      <c r="H10630" t="s">
        <v>206</v>
      </c>
      <c r="I10630" t="s">
        <v>21</v>
      </c>
      <c r="J10630" t="s">
        <v>22</v>
      </c>
      <c r="K10630">
        <v>1.4</v>
      </c>
      <c r="L10630">
        <v>87</v>
      </c>
      <c r="M10630" t="s">
        <v>385</v>
      </c>
      <c r="N10630">
        <v>87</v>
      </c>
      <c r="P10630" cm="1">
        <f t="array" ref="P10630">IF(Q10630&gt;0,INDEX(Q10630:Q32354,MATCH(TRUE,INDEX(Q10630:Q32354="",,),0)-1),"")</f>
        <v>5</v>
      </c>
      <c r="Q10630">
        <f t="shared" si="206"/>
        <v>3</v>
      </c>
      <c r="R10630">
        <f t="shared" si="205"/>
        <v>0</v>
      </c>
    </row>
    <row r="10631" spans="1:18" x14ac:dyDescent="0.3">
      <c r="A10631" t="s">
        <v>750</v>
      </c>
      <c r="B10631" s="1">
        <v>38530</v>
      </c>
      <c r="C10631" t="s">
        <v>16</v>
      </c>
      <c r="D10631" t="s">
        <v>782</v>
      </c>
      <c r="E10631" t="s">
        <v>783</v>
      </c>
      <c r="G10631" s="6" t="s">
        <v>29</v>
      </c>
      <c r="H10631" t="s">
        <v>99</v>
      </c>
      <c r="I10631" t="s">
        <v>21</v>
      </c>
      <c r="J10631" t="s">
        <v>22</v>
      </c>
      <c r="K10631">
        <v>0.1</v>
      </c>
      <c r="L10631">
        <v>39</v>
      </c>
      <c r="M10631" t="s">
        <v>385</v>
      </c>
      <c r="N10631">
        <v>39</v>
      </c>
      <c r="P10631" cm="1">
        <f t="array" ref="P10631">IF(Q10631&gt;0,INDEX(Q10631:Q32355,MATCH(TRUE,INDEX(Q10631:Q32355="",,),0)-1),"")</f>
        <v>5</v>
      </c>
      <c r="Q10631">
        <f t="shared" si="206"/>
        <v>3</v>
      </c>
      <c r="R10631">
        <f t="shared" si="205"/>
        <v>0</v>
      </c>
    </row>
    <row r="10632" spans="1:18" x14ac:dyDescent="0.3">
      <c r="A10632" t="s">
        <v>750</v>
      </c>
      <c r="B10632" s="1">
        <v>38530</v>
      </c>
      <c r="C10632" t="s">
        <v>16</v>
      </c>
      <c r="D10632" t="s">
        <v>782</v>
      </c>
      <c r="E10632" t="s">
        <v>783</v>
      </c>
      <c r="G10632" s="6" t="s">
        <v>29</v>
      </c>
      <c r="H10632" t="s">
        <v>99</v>
      </c>
      <c r="I10632" t="s">
        <v>26</v>
      </c>
      <c r="J10632" t="s">
        <v>27</v>
      </c>
      <c r="K10632">
        <v>6.3</v>
      </c>
      <c r="L10632">
        <v>11.6</v>
      </c>
      <c r="M10632" t="s">
        <v>385</v>
      </c>
      <c r="N10632">
        <v>11.6</v>
      </c>
      <c r="P10632" cm="1">
        <f t="array" ref="P10632">IF(Q10632&gt;0,INDEX(Q10632:Q32356,MATCH(TRUE,INDEX(Q10632:Q32356="",,),0)-1),"")</f>
        <v>5</v>
      </c>
      <c r="Q10632">
        <f t="shared" si="206"/>
        <v>3</v>
      </c>
      <c r="R10632">
        <f t="shared" si="205"/>
        <v>0</v>
      </c>
    </row>
    <row r="10633" spans="1:18" x14ac:dyDescent="0.3">
      <c r="A10633" t="s">
        <v>750</v>
      </c>
      <c r="B10633" s="1">
        <v>38530</v>
      </c>
      <c r="C10633" t="s">
        <v>16</v>
      </c>
      <c r="D10633" t="s">
        <v>782</v>
      </c>
      <c r="E10633" t="s">
        <v>783</v>
      </c>
      <c r="G10633" s="6" t="s">
        <v>29</v>
      </c>
      <c r="H10633" t="s">
        <v>148</v>
      </c>
      <c r="I10633" t="s">
        <v>26</v>
      </c>
      <c r="J10633" t="s">
        <v>27</v>
      </c>
      <c r="K10633">
        <v>2.1</v>
      </c>
      <c r="L10633">
        <v>19.8</v>
      </c>
      <c r="M10633" t="s">
        <v>385</v>
      </c>
      <c r="N10633">
        <v>19.8</v>
      </c>
      <c r="P10633" cm="1">
        <f t="array" ref="P10633">IF(Q10633&gt;0,INDEX(Q10633:Q32357,MATCH(TRUE,INDEX(Q10633:Q32357="",,),0)-1),"")</f>
        <v>5</v>
      </c>
      <c r="Q10633">
        <f t="shared" si="206"/>
        <v>3</v>
      </c>
      <c r="R10633">
        <f t="shared" si="205"/>
        <v>0</v>
      </c>
    </row>
    <row r="10634" spans="1:18" x14ac:dyDescent="0.3">
      <c r="A10634" t="s">
        <v>750</v>
      </c>
      <c r="B10634" s="1">
        <v>38530</v>
      </c>
      <c r="C10634" t="s">
        <v>16</v>
      </c>
      <c r="D10634" t="s">
        <v>782</v>
      </c>
      <c r="E10634" t="s">
        <v>783</v>
      </c>
      <c r="G10634" t="s">
        <v>19</v>
      </c>
      <c r="H10634" t="s">
        <v>194</v>
      </c>
      <c r="I10634" t="s">
        <v>21</v>
      </c>
      <c r="J10634" t="s">
        <v>22</v>
      </c>
      <c r="K10634">
        <v>3.1</v>
      </c>
      <c r="L10634">
        <v>386</v>
      </c>
      <c r="M10634" t="s">
        <v>768</v>
      </c>
      <c r="N10634">
        <v>386</v>
      </c>
      <c r="P10634" cm="1">
        <f t="array" ref="P10634">IF(Q10634&gt;0,INDEX(Q10634:Q32358,MATCH(TRUE,INDEX(Q10634:Q32358="",,),0)-1),"")</f>
        <v>5</v>
      </c>
      <c r="Q10634">
        <f t="shared" si="206"/>
        <v>4</v>
      </c>
      <c r="R10634">
        <f t="shared" si="205"/>
        <v>0</v>
      </c>
    </row>
    <row r="10635" spans="1:18" x14ac:dyDescent="0.3">
      <c r="A10635" t="s">
        <v>750</v>
      </c>
      <c r="B10635" s="1">
        <v>38530</v>
      </c>
      <c r="C10635" t="s">
        <v>16</v>
      </c>
      <c r="D10635" t="s">
        <v>782</v>
      </c>
      <c r="E10635" t="s">
        <v>783</v>
      </c>
      <c r="G10635" t="s">
        <v>19</v>
      </c>
      <c r="H10635" t="s">
        <v>64</v>
      </c>
      <c r="I10635" t="s">
        <v>26</v>
      </c>
      <c r="J10635" t="s">
        <v>27</v>
      </c>
      <c r="K10635">
        <v>61.4</v>
      </c>
      <c r="L10635">
        <v>10.9</v>
      </c>
      <c r="M10635" t="s">
        <v>768</v>
      </c>
      <c r="N10635">
        <v>16</v>
      </c>
      <c r="P10635" cm="1">
        <f t="array" ref="P10635">IF(Q10635&gt;0,INDEX(Q10635:Q32359,MATCH(TRUE,INDEX(Q10635:Q32359="",,),0)-1),"")</f>
        <v>5</v>
      </c>
      <c r="Q10635">
        <f t="shared" si="206"/>
        <v>4</v>
      </c>
      <c r="R10635">
        <f t="shared" si="205"/>
        <v>0</v>
      </c>
    </row>
    <row r="10636" spans="1:18" x14ac:dyDescent="0.3">
      <c r="A10636" t="s">
        <v>750</v>
      </c>
      <c r="B10636" s="1">
        <v>38530</v>
      </c>
      <c r="C10636" t="s">
        <v>16</v>
      </c>
      <c r="D10636" t="s">
        <v>782</v>
      </c>
      <c r="E10636" t="s">
        <v>783</v>
      </c>
      <c r="G10636" s="6" t="s">
        <v>29</v>
      </c>
      <c r="H10636" t="s">
        <v>206</v>
      </c>
      <c r="I10636" t="s">
        <v>21</v>
      </c>
      <c r="J10636" t="s">
        <v>22</v>
      </c>
      <c r="K10636">
        <v>1.4</v>
      </c>
      <c r="L10636">
        <v>87</v>
      </c>
      <c r="M10636" t="s">
        <v>768</v>
      </c>
      <c r="N10636">
        <v>87</v>
      </c>
      <c r="P10636" cm="1">
        <f t="array" ref="P10636">IF(Q10636&gt;0,INDEX(Q10636:Q32360,MATCH(TRUE,INDEX(Q10636:Q32360="",,),0)-1),"")</f>
        <v>5</v>
      </c>
      <c r="Q10636">
        <f t="shared" si="206"/>
        <v>4</v>
      </c>
      <c r="R10636">
        <f t="shared" si="205"/>
        <v>0</v>
      </c>
    </row>
    <row r="10637" spans="1:18" x14ac:dyDescent="0.3">
      <c r="A10637" t="s">
        <v>750</v>
      </c>
      <c r="B10637" s="1">
        <v>38530</v>
      </c>
      <c r="C10637" t="s">
        <v>16</v>
      </c>
      <c r="D10637" t="s">
        <v>782</v>
      </c>
      <c r="E10637" t="s">
        <v>783</v>
      </c>
      <c r="G10637" s="6" t="s">
        <v>29</v>
      </c>
      <c r="H10637" t="s">
        <v>99</v>
      </c>
      <c r="I10637" t="s">
        <v>21</v>
      </c>
      <c r="J10637" t="s">
        <v>22</v>
      </c>
      <c r="K10637">
        <v>0.1</v>
      </c>
      <c r="L10637">
        <v>39</v>
      </c>
      <c r="M10637" t="s">
        <v>768</v>
      </c>
      <c r="N10637">
        <v>39</v>
      </c>
      <c r="P10637" cm="1">
        <f t="array" ref="P10637">IF(Q10637&gt;0,INDEX(Q10637:Q32361,MATCH(TRUE,INDEX(Q10637:Q32361="",,),0)-1),"")</f>
        <v>5</v>
      </c>
      <c r="Q10637">
        <f t="shared" si="206"/>
        <v>4</v>
      </c>
      <c r="R10637">
        <f t="shared" si="205"/>
        <v>0</v>
      </c>
    </row>
    <row r="10638" spans="1:18" x14ac:dyDescent="0.3">
      <c r="A10638" t="s">
        <v>750</v>
      </c>
      <c r="B10638" s="1">
        <v>38530</v>
      </c>
      <c r="C10638" t="s">
        <v>16</v>
      </c>
      <c r="D10638" t="s">
        <v>782</v>
      </c>
      <c r="E10638" t="s">
        <v>783</v>
      </c>
      <c r="G10638" s="6" t="s">
        <v>29</v>
      </c>
      <c r="H10638" t="s">
        <v>99</v>
      </c>
      <c r="I10638" t="s">
        <v>26</v>
      </c>
      <c r="J10638" t="s">
        <v>27</v>
      </c>
      <c r="K10638">
        <v>6.3</v>
      </c>
      <c r="L10638">
        <v>11.6</v>
      </c>
      <c r="M10638" t="s">
        <v>768</v>
      </c>
      <c r="N10638">
        <v>11.6</v>
      </c>
      <c r="P10638" cm="1">
        <f t="array" ref="P10638">IF(Q10638&gt;0,INDEX(Q10638:Q32362,MATCH(TRUE,INDEX(Q10638:Q32362="",,),0)-1),"")</f>
        <v>5</v>
      </c>
      <c r="Q10638">
        <f t="shared" si="206"/>
        <v>4</v>
      </c>
      <c r="R10638">
        <f t="shared" si="205"/>
        <v>0</v>
      </c>
    </row>
    <row r="10639" spans="1:18" x14ac:dyDescent="0.3">
      <c r="A10639" t="s">
        <v>750</v>
      </c>
      <c r="B10639" s="1">
        <v>38530</v>
      </c>
      <c r="C10639" t="s">
        <v>16</v>
      </c>
      <c r="D10639" t="s">
        <v>782</v>
      </c>
      <c r="E10639" t="s">
        <v>783</v>
      </c>
      <c r="G10639" s="6" t="s">
        <v>29</v>
      </c>
      <c r="H10639" t="s">
        <v>148</v>
      </c>
      <c r="I10639" t="s">
        <v>26</v>
      </c>
      <c r="J10639" t="s">
        <v>27</v>
      </c>
      <c r="K10639">
        <v>2.1</v>
      </c>
      <c r="L10639">
        <v>19.8</v>
      </c>
      <c r="M10639" t="s">
        <v>768</v>
      </c>
      <c r="N10639">
        <v>19.8</v>
      </c>
      <c r="P10639" cm="1">
        <f t="array" ref="P10639">IF(Q10639&gt;0,INDEX(Q10639:Q32363,MATCH(TRUE,INDEX(Q10639:Q32363="",,),0)-1),"")</f>
        <v>5</v>
      </c>
      <c r="Q10639">
        <f t="shared" si="206"/>
        <v>4</v>
      </c>
      <c r="R10639">
        <f t="shared" si="205"/>
        <v>0</v>
      </c>
    </row>
    <row r="10640" spans="1:18" x14ac:dyDescent="0.3">
      <c r="A10640" t="s">
        <v>750</v>
      </c>
      <c r="B10640" s="1">
        <v>38530</v>
      </c>
      <c r="C10640" t="s">
        <v>16</v>
      </c>
      <c r="D10640" t="s">
        <v>782</v>
      </c>
      <c r="E10640" t="s">
        <v>783</v>
      </c>
      <c r="G10640" t="s">
        <v>19</v>
      </c>
      <c r="H10640" t="s">
        <v>194</v>
      </c>
      <c r="I10640" t="s">
        <v>21</v>
      </c>
      <c r="J10640" t="s">
        <v>22</v>
      </c>
      <c r="K10640">
        <v>3.1</v>
      </c>
      <c r="L10640">
        <v>386</v>
      </c>
      <c r="M10640" t="s">
        <v>785</v>
      </c>
      <c r="N10640">
        <v>390</v>
      </c>
      <c r="P10640" cm="1">
        <f t="array" ref="P10640">IF(Q10640&gt;0,INDEX(Q10640:Q32364,MATCH(TRUE,INDEX(Q10640:Q32364="",,),0)-1),"")</f>
        <v>5</v>
      </c>
      <c r="Q10640">
        <f t="shared" si="206"/>
        <v>5</v>
      </c>
      <c r="R10640">
        <f t="shared" si="205"/>
        <v>0</v>
      </c>
    </row>
    <row r="10641" spans="1:18" x14ac:dyDescent="0.3">
      <c r="A10641" t="s">
        <v>750</v>
      </c>
      <c r="B10641" s="1">
        <v>38530</v>
      </c>
      <c r="C10641" t="s">
        <v>16</v>
      </c>
      <c r="D10641" t="s">
        <v>782</v>
      </c>
      <c r="E10641" t="s">
        <v>783</v>
      </c>
      <c r="G10641" t="s">
        <v>19</v>
      </c>
      <c r="H10641" t="s">
        <v>64</v>
      </c>
      <c r="I10641" t="s">
        <v>26</v>
      </c>
      <c r="J10641" t="s">
        <v>27</v>
      </c>
      <c r="K10641">
        <v>61.4</v>
      </c>
      <c r="L10641">
        <v>10.9</v>
      </c>
      <c r="M10641" t="s">
        <v>785</v>
      </c>
      <c r="N10641">
        <v>12.5</v>
      </c>
      <c r="P10641" cm="1">
        <f t="array" ref="P10641">IF(Q10641&gt;0,INDEX(Q10641:Q32365,MATCH(TRUE,INDEX(Q10641:Q32365="",,),0)-1),"")</f>
        <v>5</v>
      </c>
      <c r="Q10641">
        <f t="shared" si="206"/>
        <v>5</v>
      </c>
      <c r="R10641">
        <f t="shared" si="205"/>
        <v>0</v>
      </c>
    </row>
    <row r="10642" spans="1:18" x14ac:dyDescent="0.3">
      <c r="A10642" t="s">
        <v>750</v>
      </c>
      <c r="B10642" s="1">
        <v>38530</v>
      </c>
      <c r="C10642" t="s">
        <v>16</v>
      </c>
      <c r="D10642" t="s">
        <v>782</v>
      </c>
      <c r="E10642" t="s">
        <v>783</v>
      </c>
      <c r="G10642" s="6" t="s">
        <v>29</v>
      </c>
      <c r="H10642" t="s">
        <v>206</v>
      </c>
      <c r="I10642" t="s">
        <v>21</v>
      </c>
      <c r="J10642" t="s">
        <v>22</v>
      </c>
      <c r="K10642">
        <v>1.4</v>
      </c>
      <c r="L10642">
        <v>87</v>
      </c>
      <c r="M10642" t="s">
        <v>785</v>
      </c>
      <c r="N10642">
        <v>87</v>
      </c>
      <c r="P10642" cm="1">
        <f t="array" ref="P10642">IF(Q10642&gt;0,INDEX(Q10642:Q32366,MATCH(TRUE,INDEX(Q10642:Q32366="",,),0)-1),"")</f>
        <v>5</v>
      </c>
      <c r="Q10642">
        <f t="shared" si="206"/>
        <v>5</v>
      </c>
      <c r="R10642">
        <f t="shared" si="205"/>
        <v>0</v>
      </c>
    </row>
    <row r="10643" spans="1:18" x14ac:dyDescent="0.3">
      <c r="A10643" t="s">
        <v>750</v>
      </c>
      <c r="B10643" s="1">
        <v>38530</v>
      </c>
      <c r="C10643" t="s">
        <v>16</v>
      </c>
      <c r="D10643" t="s">
        <v>782</v>
      </c>
      <c r="E10643" t="s">
        <v>783</v>
      </c>
      <c r="G10643" s="6" t="s">
        <v>29</v>
      </c>
      <c r="H10643" t="s">
        <v>99</v>
      </c>
      <c r="I10643" t="s">
        <v>21</v>
      </c>
      <c r="J10643" t="s">
        <v>22</v>
      </c>
      <c r="K10643">
        <v>0.1</v>
      </c>
      <c r="L10643">
        <v>39</v>
      </c>
      <c r="M10643" t="s">
        <v>785</v>
      </c>
      <c r="N10643">
        <v>39</v>
      </c>
      <c r="P10643" cm="1">
        <f t="array" ref="P10643">IF(Q10643&gt;0,INDEX(Q10643:Q32367,MATCH(TRUE,INDEX(Q10643:Q32367="",,),0)-1),"")</f>
        <v>5</v>
      </c>
      <c r="Q10643">
        <f t="shared" si="206"/>
        <v>5</v>
      </c>
      <c r="R10643">
        <f t="shared" si="205"/>
        <v>0</v>
      </c>
    </row>
    <row r="10644" spans="1:18" x14ac:dyDescent="0.3">
      <c r="A10644" t="s">
        <v>750</v>
      </c>
      <c r="B10644" s="1">
        <v>38530</v>
      </c>
      <c r="C10644" t="s">
        <v>16</v>
      </c>
      <c r="D10644" t="s">
        <v>782</v>
      </c>
      <c r="E10644" t="s">
        <v>783</v>
      </c>
      <c r="G10644" s="6" t="s">
        <v>29</v>
      </c>
      <c r="H10644" t="s">
        <v>99</v>
      </c>
      <c r="I10644" t="s">
        <v>26</v>
      </c>
      <c r="J10644" t="s">
        <v>27</v>
      </c>
      <c r="K10644">
        <v>6.3</v>
      </c>
      <c r="L10644">
        <v>11.6</v>
      </c>
      <c r="M10644" t="s">
        <v>785</v>
      </c>
      <c r="N10644">
        <v>11.6</v>
      </c>
      <c r="P10644" cm="1">
        <f t="array" ref="P10644">IF(Q10644&gt;0,INDEX(Q10644:Q32368,MATCH(TRUE,INDEX(Q10644:Q32368="",,),0)-1),"")</f>
        <v>5</v>
      </c>
      <c r="Q10644">
        <f t="shared" si="206"/>
        <v>5</v>
      </c>
      <c r="R10644">
        <f t="shared" si="205"/>
        <v>0</v>
      </c>
    </row>
    <row r="10645" spans="1:18" x14ac:dyDescent="0.3">
      <c r="A10645" t="s">
        <v>750</v>
      </c>
      <c r="B10645" s="1">
        <v>38530</v>
      </c>
      <c r="C10645" t="s">
        <v>16</v>
      </c>
      <c r="D10645" t="s">
        <v>782</v>
      </c>
      <c r="E10645" t="s">
        <v>783</v>
      </c>
      <c r="G10645" s="6" t="s">
        <v>29</v>
      </c>
      <c r="H10645" t="s">
        <v>148</v>
      </c>
      <c r="I10645" t="s">
        <v>26</v>
      </c>
      <c r="J10645" t="s">
        <v>27</v>
      </c>
      <c r="K10645">
        <v>2.1</v>
      </c>
      <c r="L10645">
        <v>19.8</v>
      </c>
      <c r="M10645" t="s">
        <v>785</v>
      </c>
      <c r="N10645">
        <v>19.8</v>
      </c>
      <c r="P10645" cm="1">
        <f t="array" ref="P10645">IF(Q10645&gt;0,INDEX(Q10645:Q32369,MATCH(TRUE,INDEX(Q10645:Q32369="",,),0)-1),"")</f>
        <v>5</v>
      </c>
      <c r="Q10645">
        <f t="shared" si="206"/>
        <v>5</v>
      </c>
      <c r="R10645">
        <f t="shared" si="205"/>
        <v>0</v>
      </c>
    </row>
    <row r="10646" spans="1:18" x14ac:dyDescent="0.3">
      <c r="P10646" t="str" cm="1">
        <f t="array" ref="P10646">IF(Q10646&gt;0,INDEX(Q10646:Q32370,MATCH(TRUE,INDEX(Q10646:Q32370="",,),0)-1),"")</f>
        <v/>
      </c>
      <c r="R10646" t="str">
        <f t="shared" si="205"/>
        <v/>
      </c>
    </row>
    <row r="10647" spans="1:18" x14ac:dyDescent="0.3">
      <c r="A10647" t="s">
        <v>750</v>
      </c>
      <c r="B10647" s="1">
        <v>38530</v>
      </c>
      <c r="C10647" t="s">
        <v>16</v>
      </c>
      <c r="D10647" t="s">
        <v>786</v>
      </c>
      <c r="E10647" t="s">
        <v>787</v>
      </c>
      <c r="G10647" t="s">
        <v>19</v>
      </c>
      <c r="H10647" t="s">
        <v>53</v>
      </c>
      <c r="I10647" t="s">
        <v>26</v>
      </c>
      <c r="J10647" t="s">
        <v>27</v>
      </c>
      <c r="K10647">
        <v>115.1</v>
      </c>
      <c r="L10647">
        <v>29.2</v>
      </c>
      <c r="M10647" t="s">
        <v>385</v>
      </c>
      <c r="N10647">
        <v>29.2</v>
      </c>
      <c r="O10647" t="s">
        <v>24</v>
      </c>
      <c r="P10647" cm="1">
        <f t="array" ref="P10647">IF(Q10647&gt;0,INDEX(Q10647:Q32371,MATCH(TRUE,INDEX(Q10647:Q32371="",,),0)-1),"")</f>
        <v>5</v>
      </c>
      <c r="Q10647">
        <f>INT((ROW()-10647)/7)+1</f>
        <v>1</v>
      </c>
      <c r="R10647">
        <f t="shared" si="205"/>
        <v>0</v>
      </c>
    </row>
    <row r="10648" spans="1:18" x14ac:dyDescent="0.3">
      <c r="A10648" t="s">
        <v>750</v>
      </c>
      <c r="B10648" s="1">
        <v>38530</v>
      </c>
      <c r="C10648" t="s">
        <v>16</v>
      </c>
      <c r="D10648" t="s">
        <v>786</v>
      </c>
      <c r="E10648" t="s">
        <v>787</v>
      </c>
      <c r="G10648" t="s">
        <v>19</v>
      </c>
      <c r="H10648" t="s">
        <v>148</v>
      </c>
      <c r="I10648" t="s">
        <v>26</v>
      </c>
      <c r="J10648" t="s">
        <v>27</v>
      </c>
      <c r="K10648">
        <v>79.900000000000006</v>
      </c>
      <c r="L10648">
        <v>25.85</v>
      </c>
      <c r="M10648" t="s">
        <v>385</v>
      </c>
      <c r="N10648">
        <v>182</v>
      </c>
      <c r="O10648" t="s">
        <v>24</v>
      </c>
      <c r="P10648" cm="1">
        <f t="array" ref="P10648">IF(Q10648&gt;0,INDEX(Q10648:Q32372,MATCH(TRUE,INDEX(Q10648:Q32372="",,),0)-1),"")</f>
        <v>5</v>
      </c>
      <c r="Q10648">
        <f t="shared" ref="Q10648:Q10681" si="207">INT((ROW()-10647)/7)+1</f>
        <v>1</v>
      </c>
      <c r="R10648">
        <f t="shared" si="205"/>
        <v>0</v>
      </c>
    </row>
    <row r="10649" spans="1:18" x14ac:dyDescent="0.3">
      <c r="A10649" t="s">
        <v>750</v>
      </c>
      <c r="B10649" s="1">
        <v>38530</v>
      </c>
      <c r="C10649" t="s">
        <v>16</v>
      </c>
      <c r="D10649" t="s">
        <v>786</v>
      </c>
      <c r="E10649" t="s">
        <v>787</v>
      </c>
      <c r="G10649" t="s">
        <v>19</v>
      </c>
      <c r="H10649" t="s">
        <v>64</v>
      </c>
      <c r="I10649" t="s">
        <v>26</v>
      </c>
      <c r="J10649" t="s">
        <v>27</v>
      </c>
      <c r="K10649">
        <v>352.2</v>
      </c>
      <c r="L10649">
        <v>14.6</v>
      </c>
      <c r="M10649" t="s">
        <v>385</v>
      </c>
      <c r="N10649">
        <v>14.6</v>
      </c>
      <c r="O10649" t="s">
        <v>24</v>
      </c>
      <c r="P10649" cm="1">
        <f t="array" ref="P10649">IF(Q10649&gt;0,INDEX(Q10649:Q32373,MATCH(TRUE,INDEX(Q10649:Q32373="",,),0)-1),"")</f>
        <v>5</v>
      </c>
      <c r="Q10649">
        <f t="shared" si="207"/>
        <v>1</v>
      </c>
      <c r="R10649">
        <f t="shared" si="205"/>
        <v>0</v>
      </c>
    </row>
    <row r="10650" spans="1:18" x14ac:dyDescent="0.3">
      <c r="A10650" t="s">
        <v>750</v>
      </c>
      <c r="B10650" s="1">
        <v>38530</v>
      </c>
      <c r="C10650" t="s">
        <v>16</v>
      </c>
      <c r="D10650" t="s">
        <v>786</v>
      </c>
      <c r="E10650" t="s">
        <v>787</v>
      </c>
      <c r="G10650" s="6" t="s">
        <v>29</v>
      </c>
      <c r="H10650" t="s">
        <v>30</v>
      </c>
      <c r="I10650" t="s">
        <v>21</v>
      </c>
      <c r="J10650" t="s">
        <v>22</v>
      </c>
      <c r="K10650">
        <v>6.4</v>
      </c>
      <c r="L10650">
        <v>129</v>
      </c>
      <c r="M10650" t="s">
        <v>385</v>
      </c>
      <c r="N10650">
        <v>129</v>
      </c>
      <c r="O10650" t="s">
        <v>24</v>
      </c>
      <c r="P10650" cm="1">
        <f t="array" ref="P10650">IF(Q10650&gt;0,INDEX(Q10650:Q32374,MATCH(TRUE,INDEX(Q10650:Q32374="",,),0)-1),"")</f>
        <v>5</v>
      </c>
      <c r="Q10650">
        <f t="shared" si="207"/>
        <v>1</v>
      </c>
      <c r="R10650">
        <f t="shared" si="205"/>
        <v>0</v>
      </c>
    </row>
    <row r="10651" spans="1:18" x14ac:dyDescent="0.3">
      <c r="A10651" t="s">
        <v>750</v>
      </c>
      <c r="B10651" s="1">
        <v>38530</v>
      </c>
      <c r="C10651" t="s">
        <v>16</v>
      </c>
      <c r="D10651" t="s">
        <v>786</v>
      </c>
      <c r="E10651" t="s">
        <v>787</v>
      </c>
      <c r="G10651" s="6" t="s">
        <v>29</v>
      </c>
      <c r="H10651" t="s">
        <v>99</v>
      </c>
      <c r="I10651" t="s">
        <v>26</v>
      </c>
      <c r="J10651" t="s">
        <v>27</v>
      </c>
      <c r="K10651">
        <v>21.4</v>
      </c>
      <c r="L10651">
        <v>16.55</v>
      </c>
      <c r="M10651" t="s">
        <v>385</v>
      </c>
      <c r="N10651">
        <v>16.55</v>
      </c>
      <c r="O10651" t="s">
        <v>24</v>
      </c>
      <c r="P10651" cm="1">
        <f t="array" ref="P10651">IF(Q10651&gt;0,INDEX(Q10651:Q32375,MATCH(TRUE,INDEX(Q10651:Q32375="",,),0)-1),"")</f>
        <v>5</v>
      </c>
      <c r="Q10651">
        <f t="shared" si="207"/>
        <v>1</v>
      </c>
      <c r="R10651">
        <f t="shared" si="205"/>
        <v>0</v>
      </c>
    </row>
    <row r="10652" spans="1:18" x14ac:dyDescent="0.3">
      <c r="A10652" t="s">
        <v>750</v>
      </c>
      <c r="B10652" s="1">
        <v>38530</v>
      </c>
      <c r="C10652" t="s">
        <v>16</v>
      </c>
      <c r="D10652" t="s">
        <v>786</v>
      </c>
      <c r="E10652" t="s">
        <v>787</v>
      </c>
      <c r="G10652" s="6" t="s">
        <v>29</v>
      </c>
      <c r="H10652" t="s">
        <v>394</v>
      </c>
      <c r="I10652" t="s">
        <v>26</v>
      </c>
      <c r="J10652" t="s">
        <v>27</v>
      </c>
      <c r="K10652">
        <v>6.5</v>
      </c>
      <c r="L10652">
        <v>24.3</v>
      </c>
      <c r="M10652" t="s">
        <v>385</v>
      </c>
      <c r="N10652">
        <v>24.3</v>
      </c>
      <c r="O10652" t="s">
        <v>24</v>
      </c>
      <c r="P10652" cm="1">
        <f t="array" ref="P10652">IF(Q10652&gt;0,INDEX(Q10652:Q32376,MATCH(TRUE,INDEX(Q10652:Q32376="",,),0)-1),"")</f>
        <v>5</v>
      </c>
      <c r="Q10652">
        <f t="shared" si="207"/>
        <v>1</v>
      </c>
      <c r="R10652">
        <f t="shared" si="205"/>
        <v>0</v>
      </c>
    </row>
    <row r="10653" spans="1:18" x14ac:dyDescent="0.3">
      <c r="A10653" t="s">
        <v>750</v>
      </c>
      <c r="B10653" s="1">
        <v>38530</v>
      </c>
      <c r="C10653" t="s">
        <v>16</v>
      </c>
      <c r="D10653" t="s">
        <v>786</v>
      </c>
      <c r="E10653" t="s">
        <v>787</v>
      </c>
      <c r="G10653" s="6" t="s">
        <v>29</v>
      </c>
      <c r="H10653" t="s">
        <v>122</v>
      </c>
      <c r="I10653" t="s">
        <v>26</v>
      </c>
      <c r="J10653" t="s">
        <v>27</v>
      </c>
      <c r="K10653">
        <v>53.2</v>
      </c>
      <c r="L10653">
        <v>35.799999999999997</v>
      </c>
      <c r="M10653" t="s">
        <v>385</v>
      </c>
      <c r="N10653">
        <v>35.799999999999997</v>
      </c>
      <c r="O10653" t="s">
        <v>24</v>
      </c>
      <c r="P10653" cm="1">
        <f t="array" ref="P10653">IF(Q10653&gt;0,INDEX(Q10653:Q32377,MATCH(TRUE,INDEX(Q10653:Q32377="",,),0)-1),"")</f>
        <v>5</v>
      </c>
      <c r="Q10653">
        <f t="shared" si="207"/>
        <v>1</v>
      </c>
      <c r="R10653">
        <f t="shared" si="205"/>
        <v>0</v>
      </c>
    </row>
    <row r="10654" spans="1:18" x14ac:dyDescent="0.3">
      <c r="A10654" t="s">
        <v>750</v>
      </c>
      <c r="B10654" s="1">
        <v>38530</v>
      </c>
      <c r="C10654" t="s">
        <v>16</v>
      </c>
      <c r="D10654" t="s">
        <v>786</v>
      </c>
      <c r="E10654" t="s">
        <v>787</v>
      </c>
      <c r="G10654" t="s">
        <v>19</v>
      </c>
      <c r="H10654" t="s">
        <v>53</v>
      </c>
      <c r="I10654" t="s">
        <v>26</v>
      </c>
      <c r="J10654" t="s">
        <v>27</v>
      </c>
      <c r="K10654">
        <v>115.1</v>
      </c>
      <c r="L10654">
        <v>29.2</v>
      </c>
      <c r="M10654" t="s">
        <v>319</v>
      </c>
      <c r="N10654">
        <v>40</v>
      </c>
      <c r="P10654" cm="1">
        <f t="array" ref="P10654">IF(Q10654&gt;0,INDEX(Q10654:Q32378,MATCH(TRUE,INDEX(Q10654:Q32378="",,),0)-1),"")</f>
        <v>5</v>
      </c>
      <c r="Q10654">
        <f t="shared" si="207"/>
        <v>2</v>
      </c>
      <c r="R10654">
        <f t="shared" si="205"/>
        <v>0</v>
      </c>
    </row>
    <row r="10655" spans="1:18" x14ac:dyDescent="0.3">
      <c r="A10655" t="s">
        <v>750</v>
      </c>
      <c r="B10655" s="1">
        <v>38530</v>
      </c>
      <c r="C10655" t="s">
        <v>16</v>
      </c>
      <c r="D10655" t="s">
        <v>786</v>
      </c>
      <c r="E10655" t="s">
        <v>787</v>
      </c>
      <c r="G10655" t="s">
        <v>19</v>
      </c>
      <c r="H10655" t="s">
        <v>148</v>
      </c>
      <c r="I10655" t="s">
        <v>26</v>
      </c>
      <c r="J10655" t="s">
        <v>27</v>
      </c>
      <c r="K10655">
        <v>79.900000000000006</v>
      </c>
      <c r="L10655">
        <v>25.85</v>
      </c>
      <c r="M10655" t="s">
        <v>319</v>
      </c>
      <c r="N10655">
        <v>40</v>
      </c>
      <c r="P10655" cm="1">
        <f t="array" ref="P10655">IF(Q10655&gt;0,INDEX(Q10655:Q32379,MATCH(TRUE,INDEX(Q10655:Q32379="",,),0)-1),"")</f>
        <v>5</v>
      </c>
      <c r="Q10655">
        <f t="shared" si="207"/>
        <v>2</v>
      </c>
      <c r="R10655">
        <f t="shared" si="205"/>
        <v>0</v>
      </c>
    </row>
    <row r="10656" spans="1:18" x14ac:dyDescent="0.3">
      <c r="A10656" t="s">
        <v>750</v>
      </c>
      <c r="B10656" s="1">
        <v>38530</v>
      </c>
      <c r="C10656" t="s">
        <v>16</v>
      </c>
      <c r="D10656" t="s">
        <v>786</v>
      </c>
      <c r="E10656" t="s">
        <v>787</v>
      </c>
      <c r="G10656" t="s">
        <v>19</v>
      </c>
      <c r="H10656" t="s">
        <v>64</v>
      </c>
      <c r="I10656" t="s">
        <v>26</v>
      </c>
      <c r="J10656" t="s">
        <v>27</v>
      </c>
      <c r="K10656">
        <v>352.2</v>
      </c>
      <c r="L10656">
        <v>14.6</v>
      </c>
      <c r="M10656" t="s">
        <v>319</v>
      </c>
      <c r="N10656">
        <v>40</v>
      </c>
      <c r="P10656" cm="1">
        <f t="array" ref="P10656">IF(Q10656&gt;0,INDEX(Q10656:Q32380,MATCH(TRUE,INDEX(Q10656:Q32380="",,),0)-1),"")</f>
        <v>5</v>
      </c>
      <c r="Q10656">
        <f t="shared" si="207"/>
        <v>2</v>
      </c>
      <c r="R10656">
        <f t="shared" si="205"/>
        <v>0</v>
      </c>
    </row>
    <row r="10657" spans="1:18" x14ac:dyDescent="0.3">
      <c r="A10657" t="s">
        <v>750</v>
      </c>
      <c r="B10657" s="1">
        <v>38530</v>
      </c>
      <c r="C10657" t="s">
        <v>16</v>
      </c>
      <c r="D10657" t="s">
        <v>786</v>
      </c>
      <c r="E10657" t="s">
        <v>787</v>
      </c>
      <c r="G10657" s="6" t="s">
        <v>29</v>
      </c>
      <c r="H10657" t="s">
        <v>30</v>
      </c>
      <c r="I10657" t="s">
        <v>21</v>
      </c>
      <c r="J10657" t="s">
        <v>22</v>
      </c>
      <c r="K10657">
        <v>6.4</v>
      </c>
      <c r="L10657">
        <v>129</v>
      </c>
      <c r="M10657" t="s">
        <v>319</v>
      </c>
      <c r="N10657">
        <v>129</v>
      </c>
      <c r="P10657" cm="1">
        <f t="array" ref="P10657">IF(Q10657&gt;0,INDEX(Q10657:Q32381,MATCH(TRUE,INDEX(Q10657:Q32381="",,),0)-1),"")</f>
        <v>5</v>
      </c>
      <c r="Q10657">
        <f t="shared" si="207"/>
        <v>2</v>
      </c>
      <c r="R10657">
        <f t="shared" si="205"/>
        <v>0</v>
      </c>
    </row>
    <row r="10658" spans="1:18" x14ac:dyDescent="0.3">
      <c r="A10658" t="s">
        <v>750</v>
      </c>
      <c r="B10658" s="1">
        <v>38530</v>
      </c>
      <c r="C10658" t="s">
        <v>16</v>
      </c>
      <c r="D10658" t="s">
        <v>786</v>
      </c>
      <c r="E10658" t="s">
        <v>787</v>
      </c>
      <c r="G10658" s="6" t="s">
        <v>29</v>
      </c>
      <c r="H10658" t="s">
        <v>99</v>
      </c>
      <c r="I10658" t="s">
        <v>26</v>
      </c>
      <c r="J10658" t="s">
        <v>27</v>
      </c>
      <c r="K10658">
        <v>21.4</v>
      </c>
      <c r="L10658">
        <v>16.55</v>
      </c>
      <c r="M10658" t="s">
        <v>319</v>
      </c>
      <c r="N10658">
        <v>16.55</v>
      </c>
      <c r="P10658" cm="1">
        <f t="array" ref="P10658">IF(Q10658&gt;0,INDEX(Q10658:Q32382,MATCH(TRUE,INDEX(Q10658:Q32382="",,),0)-1),"")</f>
        <v>5</v>
      </c>
      <c r="Q10658">
        <f t="shared" si="207"/>
        <v>2</v>
      </c>
      <c r="R10658">
        <f t="shared" si="205"/>
        <v>0</v>
      </c>
    </row>
    <row r="10659" spans="1:18" x14ac:dyDescent="0.3">
      <c r="A10659" t="s">
        <v>750</v>
      </c>
      <c r="B10659" s="1">
        <v>38530</v>
      </c>
      <c r="C10659" t="s">
        <v>16</v>
      </c>
      <c r="D10659" t="s">
        <v>786</v>
      </c>
      <c r="E10659" t="s">
        <v>787</v>
      </c>
      <c r="G10659" s="6" t="s">
        <v>29</v>
      </c>
      <c r="H10659" t="s">
        <v>394</v>
      </c>
      <c r="I10659" t="s">
        <v>26</v>
      </c>
      <c r="J10659" t="s">
        <v>27</v>
      </c>
      <c r="K10659">
        <v>6.5</v>
      </c>
      <c r="L10659">
        <v>24.3</v>
      </c>
      <c r="M10659" t="s">
        <v>319</v>
      </c>
      <c r="N10659">
        <v>24.3</v>
      </c>
      <c r="P10659" cm="1">
        <f t="array" ref="P10659">IF(Q10659&gt;0,INDEX(Q10659:Q32383,MATCH(TRUE,INDEX(Q10659:Q32383="",,),0)-1),"")</f>
        <v>5</v>
      </c>
      <c r="Q10659">
        <f t="shared" si="207"/>
        <v>2</v>
      </c>
      <c r="R10659">
        <f t="shared" si="205"/>
        <v>0</v>
      </c>
    </row>
    <row r="10660" spans="1:18" x14ac:dyDescent="0.3">
      <c r="A10660" t="s">
        <v>750</v>
      </c>
      <c r="B10660" s="1">
        <v>38530</v>
      </c>
      <c r="C10660" t="s">
        <v>16</v>
      </c>
      <c r="D10660" t="s">
        <v>786</v>
      </c>
      <c r="E10660" t="s">
        <v>787</v>
      </c>
      <c r="G10660" s="6" t="s">
        <v>29</v>
      </c>
      <c r="H10660" t="s">
        <v>122</v>
      </c>
      <c r="I10660" t="s">
        <v>26</v>
      </c>
      <c r="J10660" t="s">
        <v>27</v>
      </c>
      <c r="K10660">
        <v>53.2</v>
      </c>
      <c r="L10660">
        <v>35.799999999999997</v>
      </c>
      <c r="M10660" t="s">
        <v>319</v>
      </c>
      <c r="N10660">
        <v>35.799999999999997</v>
      </c>
      <c r="P10660" cm="1">
        <f t="array" ref="P10660">IF(Q10660&gt;0,INDEX(Q10660:Q32384,MATCH(TRUE,INDEX(Q10660:Q32384="",,),0)-1),"")</f>
        <v>5</v>
      </c>
      <c r="Q10660">
        <f t="shared" si="207"/>
        <v>2</v>
      </c>
      <c r="R10660">
        <f t="shared" si="205"/>
        <v>0</v>
      </c>
    </row>
    <row r="10661" spans="1:18" x14ac:dyDescent="0.3">
      <c r="A10661" t="s">
        <v>750</v>
      </c>
      <c r="B10661" s="1">
        <v>38530</v>
      </c>
      <c r="C10661" t="s">
        <v>16</v>
      </c>
      <c r="D10661" t="s">
        <v>786</v>
      </c>
      <c r="E10661" t="s">
        <v>787</v>
      </c>
      <c r="G10661" t="s">
        <v>19</v>
      </c>
      <c r="H10661" t="s">
        <v>53</v>
      </c>
      <c r="I10661" t="s">
        <v>26</v>
      </c>
      <c r="J10661" t="s">
        <v>27</v>
      </c>
      <c r="K10661">
        <v>115.1</v>
      </c>
      <c r="L10661">
        <v>29.2</v>
      </c>
      <c r="M10661" t="s">
        <v>449</v>
      </c>
      <c r="N10661">
        <v>37.11</v>
      </c>
      <c r="P10661" cm="1">
        <f t="array" ref="P10661">IF(Q10661&gt;0,INDEX(Q10661:Q32385,MATCH(TRUE,INDEX(Q10661:Q32385="",,),0)-1),"")</f>
        <v>5</v>
      </c>
      <c r="Q10661">
        <f t="shared" si="207"/>
        <v>3</v>
      </c>
      <c r="R10661">
        <f t="shared" si="205"/>
        <v>0</v>
      </c>
    </row>
    <row r="10662" spans="1:18" x14ac:dyDescent="0.3">
      <c r="A10662" t="s">
        <v>750</v>
      </c>
      <c r="B10662" s="1">
        <v>38530</v>
      </c>
      <c r="C10662" t="s">
        <v>16</v>
      </c>
      <c r="D10662" t="s">
        <v>786</v>
      </c>
      <c r="E10662" t="s">
        <v>787</v>
      </c>
      <c r="G10662" t="s">
        <v>19</v>
      </c>
      <c r="H10662" t="s">
        <v>148</v>
      </c>
      <c r="I10662" t="s">
        <v>26</v>
      </c>
      <c r="J10662" t="s">
        <v>27</v>
      </c>
      <c r="K10662">
        <v>79.900000000000006</v>
      </c>
      <c r="L10662">
        <v>25.85</v>
      </c>
      <c r="M10662" t="s">
        <v>449</v>
      </c>
      <c r="N10662">
        <v>30.13</v>
      </c>
      <c r="P10662" cm="1">
        <f t="array" ref="P10662">IF(Q10662&gt;0,INDEX(Q10662:Q32386,MATCH(TRUE,INDEX(Q10662:Q32386="",,),0)-1),"")</f>
        <v>5</v>
      </c>
      <c r="Q10662">
        <f t="shared" si="207"/>
        <v>3</v>
      </c>
      <c r="R10662">
        <f t="shared" si="205"/>
        <v>0</v>
      </c>
    </row>
    <row r="10663" spans="1:18" x14ac:dyDescent="0.3">
      <c r="A10663" t="s">
        <v>750</v>
      </c>
      <c r="B10663" s="1">
        <v>38530</v>
      </c>
      <c r="C10663" t="s">
        <v>16</v>
      </c>
      <c r="D10663" t="s">
        <v>786</v>
      </c>
      <c r="E10663" t="s">
        <v>787</v>
      </c>
      <c r="G10663" t="s">
        <v>19</v>
      </c>
      <c r="H10663" t="s">
        <v>64</v>
      </c>
      <c r="I10663" t="s">
        <v>26</v>
      </c>
      <c r="J10663" t="s">
        <v>27</v>
      </c>
      <c r="K10663">
        <v>352.2</v>
      </c>
      <c r="L10663">
        <v>14.6</v>
      </c>
      <c r="M10663" t="s">
        <v>449</v>
      </c>
      <c r="N10663">
        <v>34.1</v>
      </c>
      <c r="P10663" cm="1">
        <f t="array" ref="P10663">IF(Q10663&gt;0,INDEX(Q10663:Q32387,MATCH(TRUE,INDEX(Q10663:Q32387="",,),0)-1),"")</f>
        <v>5</v>
      </c>
      <c r="Q10663">
        <f t="shared" si="207"/>
        <v>3</v>
      </c>
      <c r="R10663">
        <f t="shared" si="205"/>
        <v>0</v>
      </c>
    </row>
    <row r="10664" spans="1:18" x14ac:dyDescent="0.3">
      <c r="A10664" t="s">
        <v>750</v>
      </c>
      <c r="B10664" s="1">
        <v>38530</v>
      </c>
      <c r="C10664" t="s">
        <v>16</v>
      </c>
      <c r="D10664" t="s">
        <v>786</v>
      </c>
      <c r="E10664" t="s">
        <v>787</v>
      </c>
      <c r="G10664" s="6" t="s">
        <v>29</v>
      </c>
      <c r="H10664" t="s">
        <v>30</v>
      </c>
      <c r="I10664" t="s">
        <v>21</v>
      </c>
      <c r="J10664" t="s">
        <v>22</v>
      </c>
      <c r="K10664">
        <v>6.4</v>
      </c>
      <c r="L10664">
        <v>129</v>
      </c>
      <c r="M10664" t="s">
        <v>449</v>
      </c>
      <c r="N10664">
        <v>129</v>
      </c>
      <c r="P10664" cm="1">
        <f t="array" ref="P10664">IF(Q10664&gt;0,INDEX(Q10664:Q32388,MATCH(TRUE,INDEX(Q10664:Q32388="",,),0)-1),"")</f>
        <v>5</v>
      </c>
      <c r="Q10664">
        <f t="shared" si="207"/>
        <v>3</v>
      </c>
      <c r="R10664">
        <f t="shared" si="205"/>
        <v>0</v>
      </c>
    </row>
    <row r="10665" spans="1:18" x14ac:dyDescent="0.3">
      <c r="A10665" t="s">
        <v>750</v>
      </c>
      <c r="B10665" s="1">
        <v>38530</v>
      </c>
      <c r="C10665" t="s">
        <v>16</v>
      </c>
      <c r="D10665" t="s">
        <v>786</v>
      </c>
      <c r="E10665" t="s">
        <v>787</v>
      </c>
      <c r="G10665" s="6" t="s">
        <v>29</v>
      </c>
      <c r="H10665" t="s">
        <v>99</v>
      </c>
      <c r="I10665" t="s">
        <v>26</v>
      </c>
      <c r="J10665" t="s">
        <v>27</v>
      </c>
      <c r="K10665">
        <v>21.4</v>
      </c>
      <c r="L10665">
        <v>16.55</v>
      </c>
      <c r="M10665" t="s">
        <v>449</v>
      </c>
      <c r="N10665">
        <v>16.55</v>
      </c>
      <c r="P10665" cm="1">
        <f t="array" ref="P10665">IF(Q10665&gt;0,INDEX(Q10665:Q32389,MATCH(TRUE,INDEX(Q10665:Q32389="",,),0)-1),"")</f>
        <v>5</v>
      </c>
      <c r="Q10665">
        <f t="shared" si="207"/>
        <v>3</v>
      </c>
      <c r="R10665">
        <f t="shared" si="205"/>
        <v>0</v>
      </c>
    </row>
    <row r="10666" spans="1:18" x14ac:dyDescent="0.3">
      <c r="A10666" t="s">
        <v>750</v>
      </c>
      <c r="B10666" s="1">
        <v>38530</v>
      </c>
      <c r="C10666" t="s">
        <v>16</v>
      </c>
      <c r="D10666" t="s">
        <v>786</v>
      </c>
      <c r="E10666" t="s">
        <v>787</v>
      </c>
      <c r="G10666" s="6" t="s">
        <v>29</v>
      </c>
      <c r="H10666" t="s">
        <v>394</v>
      </c>
      <c r="I10666" t="s">
        <v>26</v>
      </c>
      <c r="J10666" t="s">
        <v>27</v>
      </c>
      <c r="K10666">
        <v>6.5</v>
      </c>
      <c r="L10666">
        <v>24.3</v>
      </c>
      <c r="M10666" t="s">
        <v>449</v>
      </c>
      <c r="N10666">
        <v>24.3</v>
      </c>
      <c r="P10666" cm="1">
        <f t="array" ref="P10666">IF(Q10666&gt;0,INDEX(Q10666:Q32390,MATCH(TRUE,INDEX(Q10666:Q32390="",,),0)-1),"")</f>
        <v>5</v>
      </c>
      <c r="Q10666">
        <f t="shared" si="207"/>
        <v>3</v>
      </c>
      <c r="R10666">
        <f t="shared" si="205"/>
        <v>0</v>
      </c>
    </row>
    <row r="10667" spans="1:18" x14ac:dyDescent="0.3">
      <c r="A10667" t="s">
        <v>750</v>
      </c>
      <c r="B10667" s="1">
        <v>38530</v>
      </c>
      <c r="C10667" t="s">
        <v>16</v>
      </c>
      <c r="D10667" t="s">
        <v>786</v>
      </c>
      <c r="E10667" t="s">
        <v>787</v>
      </c>
      <c r="G10667" s="6" t="s">
        <v>29</v>
      </c>
      <c r="H10667" t="s">
        <v>122</v>
      </c>
      <c r="I10667" t="s">
        <v>26</v>
      </c>
      <c r="J10667" t="s">
        <v>27</v>
      </c>
      <c r="K10667">
        <v>53.2</v>
      </c>
      <c r="L10667">
        <v>35.799999999999997</v>
      </c>
      <c r="M10667" t="s">
        <v>449</v>
      </c>
      <c r="N10667">
        <v>35.799999999999997</v>
      </c>
      <c r="P10667" cm="1">
        <f t="array" ref="P10667">IF(Q10667&gt;0,INDEX(Q10667:Q32391,MATCH(TRUE,INDEX(Q10667:Q32391="",,),0)-1),"")</f>
        <v>5</v>
      </c>
      <c r="Q10667">
        <f t="shared" si="207"/>
        <v>3</v>
      </c>
      <c r="R10667">
        <f t="shared" si="205"/>
        <v>0</v>
      </c>
    </row>
    <row r="10668" spans="1:18" x14ac:dyDescent="0.3">
      <c r="A10668" t="s">
        <v>750</v>
      </c>
      <c r="B10668" s="1">
        <v>38530</v>
      </c>
      <c r="C10668" t="s">
        <v>16</v>
      </c>
      <c r="D10668" t="s">
        <v>786</v>
      </c>
      <c r="E10668" t="s">
        <v>787</v>
      </c>
      <c r="G10668" t="s">
        <v>19</v>
      </c>
      <c r="H10668" t="s">
        <v>53</v>
      </c>
      <c r="I10668" t="s">
        <v>26</v>
      </c>
      <c r="J10668" t="s">
        <v>27</v>
      </c>
      <c r="K10668">
        <v>115.1</v>
      </c>
      <c r="L10668">
        <v>29.2</v>
      </c>
      <c r="M10668" t="s">
        <v>202</v>
      </c>
      <c r="N10668">
        <v>29.2</v>
      </c>
      <c r="P10668" cm="1">
        <f t="array" ref="P10668">IF(Q10668&gt;0,INDEX(Q10668:Q32392,MATCH(TRUE,INDEX(Q10668:Q32392="",,),0)-1),"")</f>
        <v>5</v>
      </c>
      <c r="Q10668">
        <f t="shared" si="207"/>
        <v>4</v>
      </c>
      <c r="R10668">
        <f t="shared" si="205"/>
        <v>0</v>
      </c>
    </row>
    <row r="10669" spans="1:18" x14ac:dyDescent="0.3">
      <c r="A10669" t="s">
        <v>750</v>
      </c>
      <c r="B10669" s="1">
        <v>38530</v>
      </c>
      <c r="C10669" t="s">
        <v>16</v>
      </c>
      <c r="D10669" t="s">
        <v>786</v>
      </c>
      <c r="E10669" t="s">
        <v>787</v>
      </c>
      <c r="G10669" t="s">
        <v>19</v>
      </c>
      <c r="H10669" t="s">
        <v>148</v>
      </c>
      <c r="I10669" t="s">
        <v>26</v>
      </c>
      <c r="J10669" t="s">
        <v>27</v>
      </c>
      <c r="K10669">
        <v>79.900000000000006</v>
      </c>
      <c r="L10669">
        <v>25.85</v>
      </c>
      <c r="M10669" t="s">
        <v>202</v>
      </c>
      <c r="N10669">
        <v>32</v>
      </c>
      <c r="P10669" cm="1">
        <f t="array" ref="P10669">IF(Q10669&gt;0,INDEX(Q10669:Q32393,MATCH(TRUE,INDEX(Q10669:Q32393="",,),0)-1),"")</f>
        <v>5</v>
      </c>
      <c r="Q10669">
        <f t="shared" si="207"/>
        <v>4</v>
      </c>
      <c r="R10669">
        <f t="shared" si="205"/>
        <v>0</v>
      </c>
    </row>
    <row r="10670" spans="1:18" x14ac:dyDescent="0.3">
      <c r="A10670" t="s">
        <v>750</v>
      </c>
      <c r="B10670" s="1">
        <v>38530</v>
      </c>
      <c r="C10670" t="s">
        <v>16</v>
      </c>
      <c r="D10670" t="s">
        <v>786</v>
      </c>
      <c r="E10670" t="s">
        <v>787</v>
      </c>
      <c r="G10670" t="s">
        <v>19</v>
      </c>
      <c r="H10670" t="s">
        <v>64</v>
      </c>
      <c r="I10670" t="s">
        <v>26</v>
      </c>
      <c r="J10670" t="s">
        <v>27</v>
      </c>
      <c r="K10670">
        <v>352.2</v>
      </c>
      <c r="L10670">
        <v>14.6</v>
      </c>
      <c r="M10670" t="s">
        <v>202</v>
      </c>
      <c r="N10670">
        <v>15</v>
      </c>
      <c r="P10670" cm="1">
        <f t="array" ref="P10670">IF(Q10670&gt;0,INDEX(Q10670:Q32394,MATCH(TRUE,INDEX(Q10670:Q32394="",,),0)-1),"")</f>
        <v>5</v>
      </c>
      <c r="Q10670">
        <f t="shared" si="207"/>
        <v>4</v>
      </c>
      <c r="R10670">
        <f t="shared" si="205"/>
        <v>0</v>
      </c>
    </row>
    <row r="10671" spans="1:18" x14ac:dyDescent="0.3">
      <c r="A10671" t="s">
        <v>750</v>
      </c>
      <c r="B10671" s="1">
        <v>38530</v>
      </c>
      <c r="C10671" t="s">
        <v>16</v>
      </c>
      <c r="D10671" t="s">
        <v>786</v>
      </c>
      <c r="E10671" t="s">
        <v>787</v>
      </c>
      <c r="G10671" s="6" t="s">
        <v>29</v>
      </c>
      <c r="H10671" t="s">
        <v>30</v>
      </c>
      <c r="I10671" t="s">
        <v>21</v>
      </c>
      <c r="J10671" t="s">
        <v>22</v>
      </c>
      <c r="K10671">
        <v>6.4</v>
      </c>
      <c r="L10671">
        <v>129</v>
      </c>
      <c r="M10671" t="s">
        <v>202</v>
      </c>
      <c r="N10671">
        <v>129</v>
      </c>
      <c r="P10671" cm="1">
        <f t="array" ref="P10671">IF(Q10671&gt;0,INDEX(Q10671:Q32395,MATCH(TRUE,INDEX(Q10671:Q32395="",,),0)-1),"")</f>
        <v>5</v>
      </c>
      <c r="Q10671">
        <f t="shared" si="207"/>
        <v>4</v>
      </c>
      <c r="R10671">
        <f t="shared" si="205"/>
        <v>0</v>
      </c>
    </row>
    <row r="10672" spans="1:18" x14ac:dyDescent="0.3">
      <c r="A10672" t="s">
        <v>750</v>
      </c>
      <c r="B10672" s="1">
        <v>38530</v>
      </c>
      <c r="C10672" t="s">
        <v>16</v>
      </c>
      <c r="D10672" t="s">
        <v>786</v>
      </c>
      <c r="E10672" t="s">
        <v>787</v>
      </c>
      <c r="G10672" s="6" t="s">
        <v>29</v>
      </c>
      <c r="H10672" t="s">
        <v>99</v>
      </c>
      <c r="I10672" t="s">
        <v>26</v>
      </c>
      <c r="J10672" t="s">
        <v>27</v>
      </c>
      <c r="K10672">
        <v>21.4</v>
      </c>
      <c r="L10672">
        <v>16.55</v>
      </c>
      <c r="M10672" t="s">
        <v>202</v>
      </c>
      <c r="N10672">
        <v>16.55</v>
      </c>
      <c r="P10672" cm="1">
        <f t="array" ref="P10672">IF(Q10672&gt;0,INDEX(Q10672:Q32396,MATCH(TRUE,INDEX(Q10672:Q32396="",,),0)-1),"")</f>
        <v>5</v>
      </c>
      <c r="Q10672">
        <f t="shared" si="207"/>
        <v>4</v>
      </c>
      <c r="R10672">
        <f t="shared" si="205"/>
        <v>0</v>
      </c>
    </row>
    <row r="10673" spans="1:18" x14ac:dyDescent="0.3">
      <c r="A10673" t="s">
        <v>750</v>
      </c>
      <c r="B10673" s="1">
        <v>38530</v>
      </c>
      <c r="C10673" t="s">
        <v>16</v>
      </c>
      <c r="D10673" t="s">
        <v>786</v>
      </c>
      <c r="E10673" t="s">
        <v>787</v>
      </c>
      <c r="G10673" s="6" t="s">
        <v>29</v>
      </c>
      <c r="H10673" t="s">
        <v>394</v>
      </c>
      <c r="I10673" t="s">
        <v>26</v>
      </c>
      <c r="J10673" t="s">
        <v>27</v>
      </c>
      <c r="K10673">
        <v>6.5</v>
      </c>
      <c r="L10673">
        <v>24.3</v>
      </c>
      <c r="M10673" t="s">
        <v>202</v>
      </c>
      <c r="N10673">
        <v>24.3</v>
      </c>
      <c r="P10673" cm="1">
        <f t="array" ref="P10673">IF(Q10673&gt;0,INDEX(Q10673:Q32397,MATCH(TRUE,INDEX(Q10673:Q32397="",,),0)-1),"")</f>
        <v>5</v>
      </c>
      <c r="Q10673">
        <f t="shared" si="207"/>
        <v>4</v>
      </c>
      <c r="R10673">
        <f t="shared" si="205"/>
        <v>0</v>
      </c>
    </row>
    <row r="10674" spans="1:18" x14ac:dyDescent="0.3">
      <c r="A10674" t="s">
        <v>750</v>
      </c>
      <c r="B10674" s="1">
        <v>38530</v>
      </c>
      <c r="C10674" t="s">
        <v>16</v>
      </c>
      <c r="D10674" t="s">
        <v>786</v>
      </c>
      <c r="E10674" t="s">
        <v>787</v>
      </c>
      <c r="G10674" s="6" t="s">
        <v>29</v>
      </c>
      <c r="H10674" t="s">
        <v>122</v>
      </c>
      <c r="I10674" t="s">
        <v>26</v>
      </c>
      <c r="J10674" t="s">
        <v>27</v>
      </c>
      <c r="K10674">
        <v>53.2</v>
      </c>
      <c r="L10674">
        <v>35.799999999999997</v>
      </c>
      <c r="M10674" t="s">
        <v>202</v>
      </c>
      <c r="N10674">
        <v>35.799999999999997</v>
      </c>
      <c r="P10674" cm="1">
        <f t="array" ref="P10674">IF(Q10674&gt;0,INDEX(Q10674:Q32398,MATCH(TRUE,INDEX(Q10674:Q32398="",,),0)-1),"")</f>
        <v>5</v>
      </c>
      <c r="Q10674">
        <f t="shared" si="207"/>
        <v>4</v>
      </c>
      <c r="R10674">
        <f t="shared" si="205"/>
        <v>0</v>
      </c>
    </row>
    <row r="10675" spans="1:18" x14ac:dyDescent="0.3">
      <c r="A10675" t="s">
        <v>750</v>
      </c>
      <c r="B10675" s="1">
        <v>38530</v>
      </c>
      <c r="C10675" t="s">
        <v>16</v>
      </c>
      <c r="D10675" t="s">
        <v>786</v>
      </c>
      <c r="E10675" t="s">
        <v>787</v>
      </c>
      <c r="G10675" t="s">
        <v>19</v>
      </c>
      <c r="H10675" t="s">
        <v>53</v>
      </c>
      <c r="I10675" t="s">
        <v>26</v>
      </c>
      <c r="J10675" t="s">
        <v>27</v>
      </c>
      <c r="K10675">
        <v>115.1</v>
      </c>
      <c r="L10675">
        <v>29.2</v>
      </c>
      <c r="M10675" t="s">
        <v>788</v>
      </c>
      <c r="N10675">
        <v>29.2</v>
      </c>
      <c r="P10675" cm="1">
        <f t="array" ref="P10675">IF(Q10675&gt;0,INDEX(Q10675:Q32399,MATCH(TRUE,INDEX(Q10675:Q32399="",,),0)-1),"")</f>
        <v>5</v>
      </c>
      <c r="Q10675">
        <f t="shared" si="207"/>
        <v>5</v>
      </c>
      <c r="R10675">
        <f t="shared" si="205"/>
        <v>0</v>
      </c>
    </row>
    <row r="10676" spans="1:18" x14ac:dyDescent="0.3">
      <c r="A10676" t="s">
        <v>750</v>
      </c>
      <c r="B10676" s="1">
        <v>38530</v>
      </c>
      <c r="C10676" t="s">
        <v>16</v>
      </c>
      <c r="D10676" t="s">
        <v>786</v>
      </c>
      <c r="E10676" t="s">
        <v>787</v>
      </c>
      <c r="G10676" t="s">
        <v>19</v>
      </c>
      <c r="H10676" t="s">
        <v>148</v>
      </c>
      <c r="I10676" t="s">
        <v>26</v>
      </c>
      <c r="J10676" t="s">
        <v>27</v>
      </c>
      <c r="K10676">
        <v>79.900000000000006</v>
      </c>
      <c r="L10676">
        <v>25.85</v>
      </c>
      <c r="M10676" t="s">
        <v>788</v>
      </c>
      <c r="N10676">
        <v>25.9</v>
      </c>
      <c r="P10676" cm="1">
        <f t="array" ref="P10676">IF(Q10676&gt;0,INDEX(Q10676:Q32400,MATCH(TRUE,INDEX(Q10676:Q32400="",,),0)-1),"")</f>
        <v>5</v>
      </c>
      <c r="Q10676">
        <f t="shared" si="207"/>
        <v>5</v>
      </c>
      <c r="R10676">
        <f t="shared" ref="R10676:R10739" si="208">IF(P10676="","",0)</f>
        <v>0</v>
      </c>
    </row>
    <row r="10677" spans="1:18" x14ac:dyDescent="0.3">
      <c r="A10677" t="s">
        <v>750</v>
      </c>
      <c r="B10677" s="1">
        <v>38530</v>
      </c>
      <c r="C10677" t="s">
        <v>16</v>
      </c>
      <c r="D10677" t="s">
        <v>786</v>
      </c>
      <c r="E10677" t="s">
        <v>787</v>
      </c>
      <c r="G10677" t="s">
        <v>19</v>
      </c>
      <c r="H10677" t="s">
        <v>64</v>
      </c>
      <c r="I10677" t="s">
        <v>26</v>
      </c>
      <c r="J10677" t="s">
        <v>27</v>
      </c>
      <c r="K10677">
        <v>352.2</v>
      </c>
      <c r="L10677">
        <v>14.6</v>
      </c>
      <c r="M10677" t="s">
        <v>788</v>
      </c>
      <c r="N10677">
        <v>15.5</v>
      </c>
      <c r="P10677" cm="1">
        <f t="array" ref="P10677">IF(Q10677&gt;0,INDEX(Q10677:Q32401,MATCH(TRUE,INDEX(Q10677:Q32401="",,),0)-1),"")</f>
        <v>5</v>
      </c>
      <c r="Q10677">
        <f t="shared" si="207"/>
        <v>5</v>
      </c>
      <c r="R10677">
        <f t="shared" si="208"/>
        <v>0</v>
      </c>
    </row>
    <row r="10678" spans="1:18" x14ac:dyDescent="0.3">
      <c r="A10678" t="s">
        <v>750</v>
      </c>
      <c r="B10678" s="1">
        <v>38530</v>
      </c>
      <c r="C10678" t="s">
        <v>16</v>
      </c>
      <c r="D10678" t="s">
        <v>786</v>
      </c>
      <c r="E10678" t="s">
        <v>787</v>
      </c>
      <c r="G10678" s="6" t="s">
        <v>29</v>
      </c>
      <c r="H10678" t="s">
        <v>30</v>
      </c>
      <c r="I10678" t="s">
        <v>21</v>
      </c>
      <c r="J10678" t="s">
        <v>22</v>
      </c>
      <c r="K10678">
        <v>6.4</v>
      </c>
      <c r="L10678">
        <v>129</v>
      </c>
      <c r="M10678" t="s">
        <v>788</v>
      </c>
      <c r="N10678">
        <v>129</v>
      </c>
      <c r="P10678" cm="1">
        <f t="array" ref="P10678">IF(Q10678&gt;0,INDEX(Q10678:Q32402,MATCH(TRUE,INDEX(Q10678:Q32402="",,),0)-1),"")</f>
        <v>5</v>
      </c>
      <c r="Q10678">
        <f t="shared" si="207"/>
        <v>5</v>
      </c>
      <c r="R10678">
        <f t="shared" si="208"/>
        <v>0</v>
      </c>
    </row>
    <row r="10679" spans="1:18" x14ac:dyDescent="0.3">
      <c r="A10679" t="s">
        <v>750</v>
      </c>
      <c r="B10679" s="1">
        <v>38530</v>
      </c>
      <c r="C10679" t="s">
        <v>16</v>
      </c>
      <c r="D10679" t="s">
        <v>786</v>
      </c>
      <c r="E10679" t="s">
        <v>787</v>
      </c>
      <c r="G10679" s="6" t="s">
        <v>29</v>
      </c>
      <c r="H10679" t="s">
        <v>99</v>
      </c>
      <c r="I10679" t="s">
        <v>26</v>
      </c>
      <c r="J10679" t="s">
        <v>27</v>
      </c>
      <c r="K10679">
        <v>21.4</v>
      </c>
      <c r="L10679">
        <v>16.55</v>
      </c>
      <c r="M10679" t="s">
        <v>788</v>
      </c>
      <c r="N10679">
        <v>16.55</v>
      </c>
      <c r="P10679" cm="1">
        <f t="array" ref="P10679">IF(Q10679&gt;0,INDEX(Q10679:Q32403,MATCH(TRUE,INDEX(Q10679:Q32403="",,),0)-1),"")</f>
        <v>5</v>
      </c>
      <c r="Q10679">
        <f t="shared" si="207"/>
        <v>5</v>
      </c>
      <c r="R10679">
        <f t="shared" si="208"/>
        <v>0</v>
      </c>
    </row>
    <row r="10680" spans="1:18" x14ac:dyDescent="0.3">
      <c r="A10680" t="s">
        <v>750</v>
      </c>
      <c r="B10680" s="1">
        <v>38530</v>
      </c>
      <c r="C10680" t="s">
        <v>16</v>
      </c>
      <c r="D10680" t="s">
        <v>786</v>
      </c>
      <c r="E10680" t="s">
        <v>787</v>
      </c>
      <c r="G10680" s="6" t="s">
        <v>29</v>
      </c>
      <c r="H10680" t="s">
        <v>394</v>
      </c>
      <c r="I10680" t="s">
        <v>26</v>
      </c>
      <c r="J10680" t="s">
        <v>27</v>
      </c>
      <c r="K10680">
        <v>6.5</v>
      </c>
      <c r="L10680">
        <v>24.3</v>
      </c>
      <c r="M10680" t="s">
        <v>788</v>
      </c>
      <c r="N10680">
        <v>24.3</v>
      </c>
      <c r="P10680" cm="1">
        <f t="array" ref="P10680">IF(Q10680&gt;0,INDEX(Q10680:Q32404,MATCH(TRUE,INDEX(Q10680:Q32404="",,),0)-1),"")</f>
        <v>5</v>
      </c>
      <c r="Q10680">
        <f t="shared" si="207"/>
        <v>5</v>
      </c>
      <c r="R10680">
        <f t="shared" si="208"/>
        <v>0</v>
      </c>
    </row>
    <row r="10681" spans="1:18" x14ac:dyDescent="0.3">
      <c r="A10681" t="s">
        <v>750</v>
      </c>
      <c r="B10681" s="1">
        <v>38530</v>
      </c>
      <c r="C10681" t="s">
        <v>16</v>
      </c>
      <c r="D10681" t="s">
        <v>786</v>
      </c>
      <c r="E10681" t="s">
        <v>787</v>
      </c>
      <c r="G10681" s="6" t="s">
        <v>29</v>
      </c>
      <c r="H10681" t="s">
        <v>122</v>
      </c>
      <c r="I10681" t="s">
        <v>26</v>
      </c>
      <c r="J10681" t="s">
        <v>27</v>
      </c>
      <c r="K10681">
        <v>53.2</v>
      </c>
      <c r="L10681">
        <v>35.799999999999997</v>
      </c>
      <c r="M10681" t="s">
        <v>788</v>
      </c>
      <c r="N10681">
        <v>35.799999999999997</v>
      </c>
      <c r="P10681" cm="1">
        <f t="array" ref="P10681">IF(Q10681&gt;0,INDEX(Q10681:Q32405,MATCH(TRUE,INDEX(Q10681:Q32405="",,),0)-1),"")</f>
        <v>5</v>
      </c>
      <c r="Q10681">
        <f t="shared" si="207"/>
        <v>5</v>
      </c>
      <c r="R10681">
        <f t="shared" si="208"/>
        <v>0</v>
      </c>
    </row>
    <row r="10682" spans="1:18" x14ac:dyDescent="0.3">
      <c r="P10682" t="str" cm="1">
        <f t="array" ref="P10682">IF(Q10682&gt;0,INDEX(Q10682:Q32406,MATCH(TRUE,INDEX(Q10682:Q32406="",,),0)-1),"")</f>
        <v/>
      </c>
      <c r="R10682" t="str">
        <f t="shared" si="208"/>
        <v/>
      </c>
    </row>
    <row r="10683" spans="1:18" x14ac:dyDescent="0.3">
      <c r="A10683" t="s">
        <v>750</v>
      </c>
      <c r="B10683" s="1">
        <v>38530</v>
      </c>
      <c r="C10683" t="s">
        <v>16</v>
      </c>
      <c r="D10683" t="s">
        <v>789</v>
      </c>
      <c r="E10683" t="s">
        <v>790</v>
      </c>
      <c r="G10683" t="s">
        <v>19</v>
      </c>
      <c r="H10683" t="s">
        <v>194</v>
      </c>
      <c r="I10683" t="s">
        <v>21</v>
      </c>
      <c r="J10683" t="s">
        <v>22</v>
      </c>
      <c r="K10683">
        <v>31</v>
      </c>
      <c r="L10683">
        <v>275.5</v>
      </c>
      <c r="M10683" t="s">
        <v>449</v>
      </c>
      <c r="N10683">
        <v>360</v>
      </c>
      <c r="O10683" t="s">
        <v>24</v>
      </c>
      <c r="P10683" cm="1">
        <f t="array" ref="P10683">IF(Q10683&gt;0,INDEX(Q10683:Q32407,MATCH(TRUE,INDEX(Q10683:Q32407="",,),0)-1),"")</f>
        <v>6</v>
      </c>
      <c r="Q10683">
        <f>INT((ROW()-10683)/10)+1</f>
        <v>1</v>
      </c>
      <c r="R10683">
        <f t="shared" si="208"/>
        <v>0</v>
      </c>
    </row>
    <row r="10684" spans="1:18" x14ac:dyDescent="0.3">
      <c r="A10684" t="s">
        <v>750</v>
      </c>
      <c r="B10684" s="1">
        <v>38530</v>
      </c>
      <c r="C10684" t="s">
        <v>16</v>
      </c>
      <c r="D10684" t="s">
        <v>789</v>
      </c>
      <c r="E10684" t="s">
        <v>790</v>
      </c>
      <c r="G10684" t="s">
        <v>19</v>
      </c>
      <c r="H10684" t="s">
        <v>30</v>
      </c>
      <c r="I10684" t="s">
        <v>21</v>
      </c>
      <c r="J10684" t="s">
        <v>22</v>
      </c>
      <c r="K10684">
        <v>22.7</v>
      </c>
      <c r="L10684">
        <v>80</v>
      </c>
      <c r="M10684" t="s">
        <v>449</v>
      </c>
      <c r="N10684">
        <v>101</v>
      </c>
      <c r="O10684" t="s">
        <v>24</v>
      </c>
      <c r="P10684" cm="1">
        <f t="array" ref="P10684">IF(Q10684&gt;0,INDEX(Q10684:Q32408,MATCH(TRUE,INDEX(Q10684:Q32408="",,),0)-1),"")</f>
        <v>6</v>
      </c>
      <c r="Q10684">
        <f t="shared" ref="Q10684:Q10742" si="209">INT((ROW()-10683)/10)+1</f>
        <v>1</v>
      </c>
      <c r="R10684">
        <f t="shared" si="208"/>
        <v>0</v>
      </c>
    </row>
    <row r="10685" spans="1:18" x14ac:dyDescent="0.3">
      <c r="A10685" t="s">
        <v>750</v>
      </c>
      <c r="B10685" s="1">
        <v>38530</v>
      </c>
      <c r="C10685" t="s">
        <v>16</v>
      </c>
      <c r="D10685" t="s">
        <v>789</v>
      </c>
      <c r="E10685" t="s">
        <v>790</v>
      </c>
      <c r="G10685" t="s">
        <v>19</v>
      </c>
      <c r="H10685" t="s">
        <v>196</v>
      </c>
      <c r="I10685" t="s">
        <v>21</v>
      </c>
      <c r="J10685" t="s">
        <v>22</v>
      </c>
      <c r="K10685">
        <v>13.1</v>
      </c>
      <c r="L10685">
        <v>111</v>
      </c>
      <c r="M10685" t="s">
        <v>449</v>
      </c>
      <c r="N10685">
        <v>137</v>
      </c>
      <c r="O10685" t="s">
        <v>24</v>
      </c>
      <c r="P10685" cm="1">
        <f t="array" ref="P10685">IF(Q10685&gt;0,INDEX(Q10685:Q32409,MATCH(TRUE,INDEX(Q10685:Q32409="",,),0)-1),"")</f>
        <v>6</v>
      </c>
      <c r="Q10685">
        <f t="shared" si="209"/>
        <v>1</v>
      </c>
      <c r="R10685">
        <f t="shared" si="208"/>
        <v>0</v>
      </c>
    </row>
    <row r="10686" spans="1:18" x14ac:dyDescent="0.3">
      <c r="A10686" t="s">
        <v>750</v>
      </c>
      <c r="B10686" s="1">
        <v>38530</v>
      </c>
      <c r="C10686" t="s">
        <v>16</v>
      </c>
      <c r="D10686" t="s">
        <v>789</v>
      </c>
      <c r="E10686" t="s">
        <v>790</v>
      </c>
      <c r="G10686" t="s">
        <v>19</v>
      </c>
      <c r="H10686" t="s">
        <v>64</v>
      </c>
      <c r="I10686" t="s">
        <v>26</v>
      </c>
      <c r="J10686" t="s">
        <v>27</v>
      </c>
      <c r="K10686">
        <v>1107.5</v>
      </c>
      <c r="L10686">
        <v>11</v>
      </c>
      <c r="M10686" t="s">
        <v>449</v>
      </c>
      <c r="N10686">
        <v>38.090000000000003</v>
      </c>
      <c r="O10686" t="s">
        <v>24</v>
      </c>
      <c r="P10686" cm="1">
        <f t="array" ref="P10686">IF(Q10686&gt;0,INDEX(Q10686:Q32410,MATCH(TRUE,INDEX(Q10686:Q32410="",,),0)-1),"")</f>
        <v>6</v>
      </c>
      <c r="Q10686">
        <f t="shared" si="209"/>
        <v>1</v>
      </c>
      <c r="R10686">
        <f t="shared" si="208"/>
        <v>0</v>
      </c>
    </row>
    <row r="10687" spans="1:18" x14ac:dyDescent="0.3">
      <c r="A10687" t="s">
        <v>750</v>
      </c>
      <c r="B10687" s="1">
        <v>38530</v>
      </c>
      <c r="C10687" t="s">
        <v>16</v>
      </c>
      <c r="D10687" t="s">
        <v>789</v>
      </c>
      <c r="E10687" t="s">
        <v>790</v>
      </c>
      <c r="G10687" s="6" t="s">
        <v>29</v>
      </c>
      <c r="H10687" t="s">
        <v>206</v>
      </c>
      <c r="I10687" t="s">
        <v>21</v>
      </c>
      <c r="J10687" t="s">
        <v>22</v>
      </c>
      <c r="K10687">
        <v>1.3</v>
      </c>
      <c r="L10687">
        <v>90.5</v>
      </c>
      <c r="M10687" t="s">
        <v>449</v>
      </c>
      <c r="N10687">
        <v>90.5</v>
      </c>
      <c r="O10687" t="s">
        <v>24</v>
      </c>
      <c r="P10687" cm="1">
        <f t="array" ref="P10687">IF(Q10687&gt;0,INDEX(Q10687:Q32411,MATCH(TRUE,INDEX(Q10687:Q32411="",,),0)-1),"")</f>
        <v>6</v>
      </c>
      <c r="Q10687">
        <f t="shared" si="209"/>
        <v>1</v>
      </c>
      <c r="R10687">
        <f t="shared" si="208"/>
        <v>0</v>
      </c>
    </row>
    <row r="10688" spans="1:18" x14ac:dyDescent="0.3">
      <c r="A10688" t="s">
        <v>750</v>
      </c>
      <c r="B10688" s="1">
        <v>38530</v>
      </c>
      <c r="C10688" t="s">
        <v>16</v>
      </c>
      <c r="D10688" t="s">
        <v>789</v>
      </c>
      <c r="E10688" t="s">
        <v>790</v>
      </c>
      <c r="G10688" s="6" t="s">
        <v>29</v>
      </c>
      <c r="H10688" t="s">
        <v>199</v>
      </c>
      <c r="I10688" t="s">
        <v>21</v>
      </c>
      <c r="J10688" t="s">
        <v>22</v>
      </c>
      <c r="K10688">
        <v>0.8</v>
      </c>
      <c r="L10688">
        <v>72</v>
      </c>
      <c r="M10688" t="s">
        <v>449</v>
      </c>
      <c r="N10688">
        <v>72</v>
      </c>
      <c r="O10688" t="s">
        <v>24</v>
      </c>
      <c r="P10688" cm="1">
        <f t="array" ref="P10688">IF(Q10688&gt;0,INDEX(Q10688:Q32412,MATCH(TRUE,INDEX(Q10688:Q32412="",,),0)-1),"")</f>
        <v>6</v>
      </c>
      <c r="Q10688">
        <f t="shared" si="209"/>
        <v>1</v>
      </c>
      <c r="R10688">
        <f t="shared" si="208"/>
        <v>0</v>
      </c>
    </row>
    <row r="10689" spans="1:18" x14ac:dyDescent="0.3">
      <c r="A10689" t="s">
        <v>750</v>
      </c>
      <c r="B10689" s="1">
        <v>38530</v>
      </c>
      <c r="C10689" t="s">
        <v>16</v>
      </c>
      <c r="D10689" t="s">
        <v>789</v>
      </c>
      <c r="E10689" t="s">
        <v>790</v>
      </c>
      <c r="G10689" s="6" t="s">
        <v>29</v>
      </c>
      <c r="H10689" t="s">
        <v>154</v>
      </c>
      <c r="I10689" t="s">
        <v>21</v>
      </c>
      <c r="J10689" t="s">
        <v>22</v>
      </c>
      <c r="K10689">
        <v>3.2</v>
      </c>
      <c r="L10689">
        <v>146</v>
      </c>
      <c r="M10689" t="s">
        <v>449</v>
      </c>
      <c r="N10689">
        <v>146</v>
      </c>
      <c r="O10689" t="s">
        <v>24</v>
      </c>
      <c r="P10689" cm="1">
        <f t="array" ref="P10689">IF(Q10689&gt;0,INDEX(Q10689:Q32413,MATCH(TRUE,INDEX(Q10689:Q32413="",,),0)-1),"")</f>
        <v>6</v>
      </c>
      <c r="Q10689">
        <f t="shared" si="209"/>
        <v>1</v>
      </c>
      <c r="R10689">
        <f t="shared" si="208"/>
        <v>0</v>
      </c>
    </row>
    <row r="10690" spans="1:18" x14ac:dyDescent="0.3">
      <c r="A10690" t="s">
        <v>750</v>
      </c>
      <c r="B10690" s="1">
        <v>38530</v>
      </c>
      <c r="C10690" t="s">
        <v>16</v>
      </c>
      <c r="D10690" t="s">
        <v>789</v>
      </c>
      <c r="E10690" t="s">
        <v>790</v>
      </c>
      <c r="G10690" s="6" t="s">
        <v>29</v>
      </c>
      <c r="H10690" t="s">
        <v>53</v>
      </c>
      <c r="I10690" t="s">
        <v>26</v>
      </c>
      <c r="J10690" t="s">
        <v>27</v>
      </c>
      <c r="K10690">
        <v>22.3</v>
      </c>
      <c r="L10690">
        <v>17.100000000000001</v>
      </c>
      <c r="M10690" t="s">
        <v>449</v>
      </c>
      <c r="N10690">
        <v>17.100000000000001</v>
      </c>
      <c r="O10690" t="s">
        <v>24</v>
      </c>
      <c r="P10690" cm="1">
        <f t="array" ref="P10690">IF(Q10690&gt;0,INDEX(Q10690:Q32414,MATCH(TRUE,INDEX(Q10690:Q32414="",,),0)-1),"")</f>
        <v>6</v>
      </c>
      <c r="Q10690">
        <f t="shared" si="209"/>
        <v>1</v>
      </c>
      <c r="R10690">
        <f t="shared" si="208"/>
        <v>0</v>
      </c>
    </row>
    <row r="10691" spans="1:18" x14ac:dyDescent="0.3">
      <c r="A10691" t="s">
        <v>750</v>
      </c>
      <c r="B10691" s="1">
        <v>38530</v>
      </c>
      <c r="C10691" t="s">
        <v>16</v>
      </c>
      <c r="D10691" t="s">
        <v>789</v>
      </c>
      <c r="E10691" t="s">
        <v>790</v>
      </c>
      <c r="G10691" s="6" t="s">
        <v>29</v>
      </c>
      <c r="H10691" t="s">
        <v>148</v>
      </c>
      <c r="I10691" t="s">
        <v>26</v>
      </c>
      <c r="J10691" t="s">
        <v>27</v>
      </c>
      <c r="K10691">
        <v>63.7</v>
      </c>
      <c r="L10691">
        <v>16</v>
      </c>
      <c r="M10691" t="s">
        <v>449</v>
      </c>
      <c r="N10691">
        <v>16</v>
      </c>
      <c r="O10691" t="s">
        <v>24</v>
      </c>
      <c r="P10691" cm="1">
        <f t="array" ref="P10691">IF(Q10691&gt;0,INDEX(Q10691:Q32415,MATCH(TRUE,INDEX(Q10691:Q32415="",,),0)-1),"")</f>
        <v>6</v>
      </c>
      <c r="Q10691">
        <f t="shared" si="209"/>
        <v>1</v>
      </c>
      <c r="R10691">
        <f t="shared" si="208"/>
        <v>0</v>
      </c>
    </row>
    <row r="10692" spans="1:18" x14ac:dyDescent="0.3">
      <c r="A10692" t="s">
        <v>750</v>
      </c>
      <c r="B10692" s="1">
        <v>38530</v>
      </c>
      <c r="C10692" t="s">
        <v>16</v>
      </c>
      <c r="D10692" t="s">
        <v>789</v>
      </c>
      <c r="E10692" t="s">
        <v>790</v>
      </c>
      <c r="G10692" s="6" t="s">
        <v>29</v>
      </c>
      <c r="H10692" t="s">
        <v>197</v>
      </c>
      <c r="I10692" t="s">
        <v>26</v>
      </c>
      <c r="J10692" t="s">
        <v>27</v>
      </c>
      <c r="K10692">
        <v>57.1</v>
      </c>
      <c r="L10692">
        <v>19.7</v>
      </c>
      <c r="M10692" t="s">
        <v>449</v>
      </c>
      <c r="N10692">
        <v>19.7</v>
      </c>
      <c r="O10692" t="s">
        <v>24</v>
      </c>
      <c r="P10692" cm="1">
        <f t="array" ref="P10692">IF(Q10692&gt;0,INDEX(Q10692:Q32416,MATCH(TRUE,INDEX(Q10692:Q32416="",,),0)-1),"")</f>
        <v>6</v>
      </c>
      <c r="Q10692">
        <f t="shared" si="209"/>
        <v>1</v>
      </c>
      <c r="R10692">
        <f t="shared" si="208"/>
        <v>0</v>
      </c>
    </row>
    <row r="10693" spans="1:18" x14ac:dyDescent="0.3">
      <c r="A10693" t="s">
        <v>750</v>
      </c>
      <c r="B10693" s="1">
        <v>38530</v>
      </c>
      <c r="C10693" t="s">
        <v>16</v>
      </c>
      <c r="D10693" t="s">
        <v>789</v>
      </c>
      <c r="E10693" t="s">
        <v>790</v>
      </c>
      <c r="G10693" t="s">
        <v>19</v>
      </c>
      <c r="H10693" t="s">
        <v>194</v>
      </c>
      <c r="I10693" t="s">
        <v>21</v>
      </c>
      <c r="J10693" t="s">
        <v>22</v>
      </c>
      <c r="K10693">
        <v>31</v>
      </c>
      <c r="L10693">
        <v>275.5</v>
      </c>
      <c r="M10693" t="s">
        <v>319</v>
      </c>
      <c r="N10693">
        <v>500</v>
      </c>
      <c r="P10693" cm="1">
        <f t="array" ref="P10693">IF(Q10693&gt;0,INDEX(Q10693:Q32417,MATCH(TRUE,INDEX(Q10693:Q32417="",,),0)-1),"")</f>
        <v>6</v>
      </c>
      <c r="Q10693">
        <f t="shared" si="209"/>
        <v>2</v>
      </c>
      <c r="R10693">
        <f t="shared" si="208"/>
        <v>0</v>
      </c>
    </row>
    <row r="10694" spans="1:18" x14ac:dyDescent="0.3">
      <c r="A10694" t="s">
        <v>750</v>
      </c>
      <c r="B10694" s="1">
        <v>38530</v>
      </c>
      <c r="C10694" t="s">
        <v>16</v>
      </c>
      <c r="D10694" t="s">
        <v>789</v>
      </c>
      <c r="E10694" t="s">
        <v>790</v>
      </c>
      <c r="G10694" t="s">
        <v>19</v>
      </c>
      <c r="H10694" t="s">
        <v>30</v>
      </c>
      <c r="I10694" t="s">
        <v>21</v>
      </c>
      <c r="J10694" t="s">
        <v>22</v>
      </c>
      <c r="K10694">
        <v>22.7</v>
      </c>
      <c r="L10694">
        <v>80</v>
      </c>
      <c r="M10694" t="s">
        <v>319</v>
      </c>
      <c r="N10694">
        <v>150</v>
      </c>
      <c r="P10694" cm="1">
        <f t="array" ref="P10694">IF(Q10694&gt;0,INDEX(Q10694:Q32418,MATCH(TRUE,INDEX(Q10694:Q32418="",,),0)-1),"")</f>
        <v>6</v>
      </c>
      <c r="Q10694">
        <f t="shared" si="209"/>
        <v>2</v>
      </c>
      <c r="R10694">
        <f t="shared" si="208"/>
        <v>0</v>
      </c>
    </row>
    <row r="10695" spans="1:18" x14ac:dyDescent="0.3">
      <c r="A10695" t="s">
        <v>750</v>
      </c>
      <c r="B10695" s="1">
        <v>38530</v>
      </c>
      <c r="C10695" t="s">
        <v>16</v>
      </c>
      <c r="D10695" t="s">
        <v>789</v>
      </c>
      <c r="E10695" t="s">
        <v>790</v>
      </c>
      <c r="G10695" t="s">
        <v>19</v>
      </c>
      <c r="H10695" t="s">
        <v>196</v>
      </c>
      <c r="I10695" t="s">
        <v>21</v>
      </c>
      <c r="J10695" t="s">
        <v>22</v>
      </c>
      <c r="K10695">
        <v>13.1</v>
      </c>
      <c r="L10695">
        <v>111</v>
      </c>
      <c r="M10695" t="s">
        <v>319</v>
      </c>
      <c r="N10695">
        <v>200</v>
      </c>
      <c r="P10695" cm="1">
        <f t="array" ref="P10695">IF(Q10695&gt;0,INDEX(Q10695:Q32419,MATCH(TRUE,INDEX(Q10695:Q32419="",,),0)-1),"")</f>
        <v>6</v>
      </c>
      <c r="Q10695">
        <f t="shared" si="209"/>
        <v>2</v>
      </c>
      <c r="R10695">
        <f t="shared" si="208"/>
        <v>0</v>
      </c>
    </row>
    <row r="10696" spans="1:18" x14ac:dyDescent="0.3">
      <c r="A10696" t="s">
        <v>750</v>
      </c>
      <c r="B10696" s="1">
        <v>38530</v>
      </c>
      <c r="C10696" t="s">
        <v>16</v>
      </c>
      <c r="D10696" t="s">
        <v>789</v>
      </c>
      <c r="E10696" t="s">
        <v>790</v>
      </c>
      <c r="G10696" t="s">
        <v>19</v>
      </c>
      <c r="H10696" t="s">
        <v>64</v>
      </c>
      <c r="I10696" t="s">
        <v>26</v>
      </c>
      <c r="J10696" t="s">
        <v>27</v>
      </c>
      <c r="K10696">
        <v>1107.5</v>
      </c>
      <c r="L10696">
        <v>11</v>
      </c>
      <c r="M10696" t="s">
        <v>319</v>
      </c>
      <c r="N10696">
        <v>32</v>
      </c>
      <c r="P10696" cm="1">
        <f t="array" ref="P10696">IF(Q10696&gt;0,INDEX(Q10696:Q32420,MATCH(TRUE,INDEX(Q10696:Q32420="",,),0)-1),"")</f>
        <v>6</v>
      </c>
      <c r="Q10696">
        <f t="shared" si="209"/>
        <v>2</v>
      </c>
      <c r="R10696">
        <f t="shared" si="208"/>
        <v>0</v>
      </c>
    </row>
    <row r="10697" spans="1:18" x14ac:dyDescent="0.3">
      <c r="A10697" t="s">
        <v>750</v>
      </c>
      <c r="B10697" s="1">
        <v>38530</v>
      </c>
      <c r="C10697" t="s">
        <v>16</v>
      </c>
      <c r="D10697" t="s">
        <v>789</v>
      </c>
      <c r="E10697" t="s">
        <v>790</v>
      </c>
      <c r="G10697" s="6" t="s">
        <v>29</v>
      </c>
      <c r="H10697" t="s">
        <v>206</v>
      </c>
      <c r="I10697" t="s">
        <v>21</v>
      </c>
      <c r="J10697" t="s">
        <v>22</v>
      </c>
      <c r="K10697">
        <v>1.3</v>
      </c>
      <c r="L10697">
        <v>90.5</v>
      </c>
      <c r="M10697" t="s">
        <v>319</v>
      </c>
      <c r="N10697">
        <v>90.5</v>
      </c>
      <c r="P10697" cm="1">
        <f t="array" ref="P10697">IF(Q10697&gt;0,INDEX(Q10697:Q32421,MATCH(TRUE,INDEX(Q10697:Q32421="",,),0)-1),"")</f>
        <v>6</v>
      </c>
      <c r="Q10697">
        <f t="shared" si="209"/>
        <v>2</v>
      </c>
      <c r="R10697">
        <f t="shared" si="208"/>
        <v>0</v>
      </c>
    </row>
    <row r="10698" spans="1:18" x14ac:dyDescent="0.3">
      <c r="A10698" t="s">
        <v>750</v>
      </c>
      <c r="B10698" s="1">
        <v>38530</v>
      </c>
      <c r="C10698" t="s">
        <v>16</v>
      </c>
      <c r="D10698" t="s">
        <v>789</v>
      </c>
      <c r="E10698" t="s">
        <v>790</v>
      </c>
      <c r="G10698" s="6" t="s">
        <v>29</v>
      </c>
      <c r="H10698" t="s">
        <v>199</v>
      </c>
      <c r="I10698" t="s">
        <v>21</v>
      </c>
      <c r="J10698" t="s">
        <v>22</v>
      </c>
      <c r="K10698">
        <v>0.8</v>
      </c>
      <c r="L10698">
        <v>72</v>
      </c>
      <c r="M10698" t="s">
        <v>319</v>
      </c>
      <c r="N10698">
        <v>72</v>
      </c>
      <c r="P10698" cm="1">
        <f t="array" ref="P10698">IF(Q10698&gt;0,INDEX(Q10698:Q32422,MATCH(TRUE,INDEX(Q10698:Q32422="",,),0)-1),"")</f>
        <v>6</v>
      </c>
      <c r="Q10698">
        <f t="shared" si="209"/>
        <v>2</v>
      </c>
      <c r="R10698">
        <f t="shared" si="208"/>
        <v>0</v>
      </c>
    </row>
    <row r="10699" spans="1:18" x14ac:dyDescent="0.3">
      <c r="A10699" t="s">
        <v>750</v>
      </c>
      <c r="B10699" s="1">
        <v>38530</v>
      </c>
      <c r="C10699" t="s">
        <v>16</v>
      </c>
      <c r="D10699" t="s">
        <v>789</v>
      </c>
      <c r="E10699" t="s">
        <v>790</v>
      </c>
      <c r="G10699" s="6" t="s">
        <v>29</v>
      </c>
      <c r="H10699" t="s">
        <v>154</v>
      </c>
      <c r="I10699" t="s">
        <v>21</v>
      </c>
      <c r="J10699" t="s">
        <v>22</v>
      </c>
      <c r="K10699">
        <v>3.2</v>
      </c>
      <c r="L10699">
        <v>146</v>
      </c>
      <c r="M10699" t="s">
        <v>319</v>
      </c>
      <c r="N10699">
        <v>146</v>
      </c>
      <c r="P10699" cm="1">
        <f t="array" ref="P10699">IF(Q10699&gt;0,INDEX(Q10699:Q32423,MATCH(TRUE,INDEX(Q10699:Q32423="",,),0)-1),"")</f>
        <v>6</v>
      </c>
      <c r="Q10699">
        <f t="shared" si="209"/>
        <v>2</v>
      </c>
      <c r="R10699">
        <f t="shared" si="208"/>
        <v>0</v>
      </c>
    </row>
    <row r="10700" spans="1:18" x14ac:dyDescent="0.3">
      <c r="A10700" t="s">
        <v>750</v>
      </c>
      <c r="B10700" s="1">
        <v>38530</v>
      </c>
      <c r="C10700" t="s">
        <v>16</v>
      </c>
      <c r="D10700" t="s">
        <v>789</v>
      </c>
      <c r="E10700" t="s">
        <v>790</v>
      </c>
      <c r="G10700" s="6" t="s">
        <v>29</v>
      </c>
      <c r="H10700" t="s">
        <v>53</v>
      </c>
      <c r="I10700" t="s">
        <v>26</v>
      </c>
      <c r="J10700" t="s">
        <v>27</v>
      </c>
      <c r="K10700">
        <v>22.3</v>
      </c>
      <c r="L10700">
        <v>17.100000000000001</v>
      </c>
      <c r="M10700" t="s">
        <v>319</v>
      </c>
      <c r="N10700">
        <v>17.100000000000001</v>
      </c>
      <c r="P10700" cm="1">
        <f t="array" ref="P10700">IF(Q10700&gt;0,INDEX(Q10700:Q32424,MATCH(TRUE,INDEX(Q10700:Q32424="",,),0)-1),"")</f>
        <v>6</v>
      </c>
      <c r="Q10700">
        <f t="shared" si="209"/>
        <v>2</v>
      </c>
      <c r="R10700">
        <f t="shared" si="208"/>
        <v>0</v>
      </c>
    </row>
    <row r="10701" spans="1:18" x14ac:dyDescent="0.3">
      <c r="A10701" t="s">
        <v>750</v>
      </c>
      <c r="B10701" s="1">
        <v>38530</v>
      </c>
      <c r="C10701" t="s">
        <v>16</v>
      </c>
      <c r="D10701" t="s">
        <v>789</v>
      </c>
      <c r="E10701" t="s">
        <v>790</v>
      </c>
      <c r="G10701" s="6" t="s">
        <v>29</v>
      </c>
      <c r="H10701" t="s">
        <v>148</v>
      </c>
      <c r="I10701" t="s">
        <v>26</v>
      </c>
      <c r="J10701" t="s">
        <v>27</v>
      </c>
      <c r="K10701">
        <v>63.7</v>
      </c>
      <c r="L10701">
        <v>16</v>
      </c>
      <c r="M10701" t="s">
        <v>319</v>
      </c>
      <c r="N10701">
        <v>16</v>
      </c>
      <c r="P10701" cm="1">
        <f t="array" ref="P10701">IF(Q10701&gt;0,INDEX(Q10701:Q32425,MATCH(TRUE,INDEX(Q10701:Q32425="",,),0)-1),"")</f>
        <v>6</v>
      </c>
      <c r="Q10701">
        <f t="shared" si="209"/>
        <v>2</v>
      </c>
      <c r="R10701">
        <f t="shared" si="208"/>
        <v>0</v>
      </c>
    </row>
    <row r="10702" spans="1:18" x14ac:dyDescent="0.3">
      <c r="A10702" t="s">
        <v>750</v>
      </c>
      <c r="B10702" s="1">
        <v>38530</v>
      </c>
      <c r="C10702" t="s">
        <v>16</v>
      </c>
      <c r="D10702" t="s">
        <v>789</v>
      </c>
      <c r="E10702" t="s">
        <v>790</v>
      </c>
      <c r="G10702" s="6" t="s">
        <v>29</v>
      </c>
      <c r="H10702" t="s">
        <v>197</v>
      </c>
      <c r="I10702" t="s">
        <v>26</v>
      </c>
      <c r="J10702" t="s">
        <v>27</v>
      </c>
      <c r="K10702">
        <v>57.1</v>
      </c>
      <c r="L10702">
        <v>19.7</v>
      </c>
      <c r="M10702" t="s">
        <v>319</v>
      </c>
      <c r="N10702">
        <v>19.7</v>
      </c>
      <c r="P10702" cm="1">
        <f t="array" ref="P10702">IF(Q10702&gt;0,INDEX(Q10702:Q32426,MATCH(TRUE,INDEX(Q10702:Q32426="",,),0)-1),"")</f>
        <v>6</v>
      </c>
      <c r="Q10702">
        <f t="shared" si="209"/>
        <v>2</v>
      </c>
      <c r="R10702">
        <f t="shared" si="208"/>
        <v>0</v>
      </c>
    </row>
    <row r="10703" spans="1:18" x14ac:dyDescent="0.3">
      <c r="A10703" t="s">
        <v>750</v>
      </c>
      <c r="B10703" s="1">
        <v>38530</v>
      </c>
      <c r="C10703" t="s">
        <v>16</v>
      </c>
      <c r="D10703" t="s">
        <v>789</v>
      </c>
      <c r="E10703" t="s">
        <v>790</v>
      </c>
      <c r="G10703" t="s">
        <v>19</v>
      </c>
      <c r="H10703" t="s">
        <v>194</v>
      </c>
      <c r="I10703" t="s">
        <v>21</v>
      </c>
      <c r="J10703" t="s">
        <v>22</v>
      </c>
      <c r="K10703">
        <v>31</v>
      </c>
      <c r="L10703">
        <v>275.5</v>
      </c>
      <c r="M10703" t="s">
        <v>758</v>
      </c>
      <c r="N10703">
        <v>551</v>
      </c>
      <c r="P10703" cm="1">
        <f t="array" ref="P10703">IF(Q10703&gt;0,INDEX(Q10703:Q32427,MATCH(TRUE,INDEX(Q10703:Q32427="",,),0)-1),"")</f>
        <v>6</v>
      </c>
      <c r="Q10703">
        <f t="shared" si="209"/>
        <v>3</v>
      </c>
      <c r="R10703">
        <f t="shared" si="208"/>
        <v>0</v>
      </c>
    </row>
    <row r="10704" spans="1:18" x14ac:dyDescent="0.3">
      <c r="A10704" t="s">
        <v>750</v>
      </c>
      <c r="B10704" s="1">
        <v>38530</v>
      </c>
      <c r="C10704" t="s">
        <v>16</v>
      </c>
      <c r="D10704" t="s">
        <v>789</v>
      </c>
      <c r="E10704" t="s">
        <v>790</v>
      </c>
      <c r="G10704" t="s">
        <v>19</v>
      </c>
      <c r="H10704" t="s">
        <v>30</v>
      </c>
      <c r="I10704" t="s">
        <v>21</v>
      </c>
      <c r="J10704" t="s">
        <v>22</v>
      </c>
      <c r="K10704">
        <v>22.7</v>
      </c>
      <c r="L10704">
        <v>80</v>
      </c>
      <c r="M10704" t="s">
        <v>758</v>
      </c>
      <c r="N10704">
        <v>226.25</v>
      </c>
      <c r="P10704" cm="1">
        <f t="array" ref="P10704">IF(Q10704&gt;0,INDEX(Q10704:Q32428,MATCH(TRUE,INDEX(Q10704:Q32428="",,),0)-1),"")</f>
        <v>6</v>
      </c>
      <c r="Q10704">
        <f t="shared" si="209"/>
        <v>3</v>
      </c>
      <c r="R10704">
        <f t="shared" si="208"/>
        <v>0</v>
      </c>
    </row>
    <row r="10705" spans="1:18" x14ac:dyDescent="0.3">
      <c r="A10705" t="s">
        <v>750</v>
      </c>
      <c r="B10705" s="1">
        <v>38530</v>
      </c>
      <c r="C10705" t="s">
        <v>16</v>
      </c>
      <c r="D10705" t="s">
        <v>789</v>
      </c>
      <c r="E10705" t="s">
        <v>790</v>
      </c>
      <c r="G10705" t="s">
        <v>19</v>
      </c>
      <c r="H10705" t="s">
        <v>196</v>
      </c>
      <c r="I10705" t="s">
        <v>21</v>
      </c>
      <c r="J10705" t="s">
        <v>22</v>
      </c>
      <c r="K10705">
        <v>13.1</v>
      </c>
      <c r="L10705">
        <v>111</v>
      </c>
      <c r="M10705" t="s">
        <v>758</v>
      </c>
      <c r="N10705">
        <v>225</v>
      </c>
      <c r="P10705" cm="1">
        <f t="array" ref="P10705">IF(Q10705&gt;0,INDEX(Q10705:Q32429,MATCH(TRUE,INDEX(Q10705:Q32429="",,),0)-1),"")</f>
        <v>6</v>
      </c>
      <c r="Q10705">
        <f t="shared" si="209"/>
        <v>3</v>
      </c>
      <c r="R10705">
        <f t="shared" si="208"/>
        <v>0</v>
      </c>
    </row>
    <row r="10706" spans="1:18" x14ac:dyDescent="0.3">
      <c r="A10706" t="s">
        <v>750</v>
      </c>
      <c r="B10706" s="1">
        <v>38530</v>
      </c>
      <c r="C10706" t="s">
        <v>16</v>
      </c>
      <c r="D10706" t="s">
        <v>789</v>
      </c>
      <c r="E10706" t="s">
        <v>790</v>
      </c>
      <c r="G10706" t="s">
        <v>19</v>
      </c>
      <c r="H10706" t="s">
        <v>64</v>
      </c>
      <c r="I10706" t="s">
        <v>26</v>
      </c>
      <c r="J10706" t="s">
        <v>27</v>
      </c>
      <c r="K10706">
        <v>1107.5</v>
      </c>
      <c r="L10706">
        <v>11</v>
      </c>
      <c r="M10706" t="s">
        <v>758</v>
      </c>
      <c r="N10706">
        <v>27.5</v>
      </c>
      <c r="P10706" cm="1">
        <f t="array" ref="P10706">IF(Q10706&gt;0,INDEX(Q10706:Q32430,MATCH(TRUE,INDEX(Q10706:Q32430="",,),0)-1),"")</f>
        <v>6</v>
      </c>
      <c r="Q10706">
        <f t="shared" si="209"/>
        <v>3</v>
      </c>
      <c r="R10706">
        <f t="shared" si="208"/>
        <v>0</v>
      </c>
    </row>
    <row r="10707" spans="1:18" x14ac:dyDescent="0.3">
      <c r="A10707" t="s">
        <v>750</v>
      </c>
      <c r="B10707" s="1">
        <v>38530</v>
      </c>
      <c r="C10707" t="s">
        <v>16</v>
      </c>
      <c r="D10707" t="s">
        <v>789</v>
      </c>
      <c r="E10707" t="s">
        <v>790</v>
      </c>
      <c r="G10707" s="6" t="s">
        <v>29</v>
      </c>
      <c r="H10707" t="s">
        <v>206</v>
      </c>
      <c r="I10707" t="s">
        <v>21</v>
      </c>
      <c r="J10707" t="s">
        <v>22</v>
      </c>
      <c r="K10707">
        <v>1.3</v>
      </c>
      <c r="L10707">
        <v>90.5</v>
      </c>
      <c r="M10707" t="s">
        <v>758</v>
      </c>
      <c r="N10707">
        <v>90.5</v>
      </c>
      <c r="P10707" cm="1">
        <f t="array" ref="P10707">IF(Q10707&gt;0,INDEX(Q10707:Q32431,MATCH(TRUE,INDEX(Q10707:Q32431="",,),0)-1),"")</f>
        <v>6</v>
      </c>
      <c r="Q10707">
        <f t="shared" si="209"/>
        <v>3</v>
      </c>
      <c r="R10707">
        <f t="shared" si="208"/>
        <v>0</v>
      </c>
    </row>
    <row r="10708" spans="1:18" x14ac:dyDescent="0.3">
      <c r="A10708" t="s">
        <v>750</v>
      </c>
      <c r="B10708" s="1">
        <v>38530</v>
      </c>
      <c r="C10708" t="s">
        <v>16</v>
      </c>
      <c r="D10708" t="s">
        <v>789</v>
      </c>
      <c r="E10708" t="s">
        <v>790</v>
      </c>
      <c r="G10708" s="6" t="s">
        <v>29</v>
      </c>
      <c r="H10708" t="s">
        <v>199</v>
      </c>
      <c r="I10708" t="s">
        <v>21</v>
      </c>
      <c r="J10708" t="s">
        <v>22</v>
      </c>
      <c r="K10708">
        <v>0.8</v>
      </c>
      <c r="L10708">
        <v>72</v>
      </c>
      <c r="M10708" t="s">
        <v>758</v>
      </c>
      <c r="N10708">
        <v>72</v>
      </c>
      <c r="P10708" cm="1">
        <f t="array" ref="P10708">IF(Q10708&gt;0,INDEX(Q10708:Q32432,MATCH(TRUE,INDEX(Q10708:Q32432="",,),0)-1),"")</f>
        <v>6</v>
      </c>
      <c r="Q10708">
        <f t="shared" si="209"/>
        <v>3</v>
      </c>
      <c r="R10708">
        <f t="shared" si="208"/>
        <v>0</v>
      </c>
    </row>
    <row r="10709" spans="1:18" x14ac:dyDescent="0.3">
      <c r="A10709" t="s">
        <v>750</v>
      </c>
      <c r="B10709" s="1">
        <v>38530</v>
      </c>
      <c r="C10709" t="s">
        <v>16</v>
      </c>
      <c r="D10709" t="s">
        <v>789</v>
      </c>
      <c r="E10709" t="s">
        <v>790</v>
      </c>
      <c r="G10709" s="6" t="s">
        <v>29</v>
      </c>
      <c r="H10709" t="s">
        <v>154</v>
      </c>
      <c r="I10709" t="s">
        <v>21</v>
      </c>
      <c r="J10709" t="s">
        <v>22</v>
      </c>
      <c r="K10709">
        <v>3.2</v>
      </c>
      <c r="L10709">
        <v>146</v>
      </c>
      <c r="M10709" t="s">
        <v>758</v>
      </c>
      <c r="N10709">
        <v>146</v>
      </c>
      <c r="P10709" cm="1">
        <f t="array" ref="P10709">IF(Q10709&gt;0,INDEX(Q10709:Q32433,MATCH(TRUE,INDEX(Q10709:Q32433="",,),0)-1),"")</f>
        <v>6</v>
      </c>
      <c r="Q10709">
        <f t="shared" si="209"/>
        <v>3</v>
      </c>
      <c r="R10709">
        <f t="shared" si="208"/>
        <v>0</v>
      </c>
    </row>
    <row r="10710" spans="1:18" x14ac:dyDescent="0.3">
      <c r="A10710" t="s">
        <v>750</v>
      </c>
      <c r="B10710" s="1">
        <v>38530</v>
      </c>
      <c r="C10710" t="s">
        <v>16</v>
      </c>
      <c r="D10710" t="s">
        <v>789</v>
      </c>
      <c r="E10710" t="s">
        <v>790</v>
      </c>
      <c r="G10710" s="6" t="s">
        <v>29</v>
      </c>
      <c r="H10710" t="s">
        <v>53</v>
      </c>
      <c r="I10710" t="s">
        <v>26</v>
      </c>
      <c r="J10710" t="s">
        <v>27</v>
      </c>
      <c r="K10710">
        <v>22.3</v>
      </c>
      <c r="L10710">
        <v>17.100000000000001</v>
      </c>
      <c r="M10710" t="s">
        <v>758</v>
      </c>
      <c r="N10710">
        <v>17.100000000000001</v>
      </c>
      <c r="P10710" cm="1">
        <f t="array" ref="P10710">IF(Q10710&gt;0,INDEX(Q10710:Q32434,MATCH(TRUE,INDEX(Q10710:Q32434="",,),0)-1),"")</f>
        <v>6</v>
      </c>
      <c r="Q10710">
        <f t="shared" si="209"/>
        <v>3</v>
      </c>
      <c r="R10710">
        <f t="shared" si="208"/>
        <v>0</v>
      </c>
    </row>
    <row r="10711" spans="1:18" x14ac:dyDescent="0.3">
      <c r="A10711" t="s">
        <v>750</v>
      </c>
      <c r="B10711" s="1">
        <v>38530</v>
      </c>
      <c r="C10711" t="s">
        <v>16</v>
      </c>
      <c r="D10711" t="s">
        <v>789</v>
      </c>
      <c r="E10711" t="s">
        <v>790</v>
      </c>
      <c r="G10711" s="6" t="s">
        <v>29</v>
      </c>
      <c r="H10711" t="s">
        <v>148</v>
      </c>
      <c r="I10711" t="s">
        <v>26</v>
      </c>
      <c r="J10711" t="s">
        <v>27</v>
      </c>
      <c r="K10711">
        <v>63.7</v>
      </c>
      <c r="L10711">
        <v>16</v>
      </c>
      <c r="M10711" t="s">
        <v>758</v>
      </c>
      <c r="N10711">
        <v>16</v>
      </c>
      <c r="P10711" cm="1">
        <f t="array" ref="P10711">IF(Q10711&gt;0,INDEX(Q10711:Q32435,MATCH(TRUE,INDEX(Q10711:Q32435="",,),0)-1),"")</f>
        <v>6</v>
      </c>
      <c r="Q10711">
        <f t="shared" si="209"/>
        <v>3</v>
      </c>
      <c r="R10711">
        <f t="shared" si="208"/>
        <v>0</v>
      </c>
    </row>
    <row r="10712" spans="1:18" x14ac:dyDescent="0.3">
      <c r="A10712" t="s">
        <v>750</v>
      </c>
      <c r="B10712" s="1">
        <v>38530</v>
      </c>
      <c r="C10712" t="s">
        <v>16</v>
      </c>
      <c r="D10712" t="s">
        <v>789</v>
      </c>
      <c r="E10712" t="s">
        <v>790</v>
      </c>
      <c r="G10712" s="6" t="s">
        <v>29</v>
      </c>
      <c r="H10712" t="s">
        <v>197</v>
      </c>
      <c r="I10712" t="s">
        <v>26</v>
      </c>
      <c r="J10712" t="s">
        <v>27</v>
      </c>
      <c r="K10712">
        <v>57.1</v>
      </c>
      <c r="L10712">
        <v>19.7</v>
      </c>
      <c r="M10712" t="s">
        <v>758</v>
      </c>
      <c r="N10712">
        <v>19.7</v>
      </c>
      <c r="P10712" cm="1">
        <f t="array" ref="P10712">IF(Q10712&gt;0,INDEX(Q10712:Q32436,MATCH(TRUE,INDEX(Q10712:Q32436="",,),0)-1),"")</f>
        <v>6</v>
      </c>
      <c r="Q10712">
        <f t="shared" si="209"/>
        <v>3</v>
      </c>
      <c r="R10712">
        <f t="shared" si="208"/>
        <v>0</v>
      </c>
    </row>
    <row r="10713" spans="1:18" x14ac:dyDescent="0.3">
      <c r="A10713" t="s">
        <v>750</v>
      </c>
      <c r="B10713" s="1">
        <v>38530</v>
      </c>
      <c r="C10713" t="s">
        <v>16</v>
      </c>
      <c r="D10713" t="s">
        <v>789</v>
      </c>
      <c r="E10713" t="s">
        <v>790</v>
      </c>
      <c r="G10713" t="s">
        <v>19</v>
      </c>
      <c r="H10713" t="s">
        <v>194</v>
      </c>
      <c r="I10713" t="s">
        <v>21</v>
      </c>
      <c r="J10713" t="s">
        <v>22</v>
      </c>
      <c r="K10713">
        <v>31</v>
      </c>
      <c r="L10713">
        <v>275.5</v>
      </c>
      <c r="M10713" t="s">
        <v>385</v>
      </c>
      <c r="N10713">
        <v>350</v>
      </c>
      <c r="P10713" cm="1">
        <f t="array" ref="P10713">IF(Q10713&gt;0,INDEX(Q10713:Q32437,MATCH(TRUE,INDEX(Q10713:Q32437="",,),0)-1),"")</f>
        <v>6</v>
      </c>
      <c r="Q10713">
        <f t="shared" si="209"/>
        <v>4</v>
      </c>
      <c r="R10713">
        <f t="shared" si="208"/>
        <v>0</v>
      </c>
    </row>
    <row r="10714" spans="1:18" x14ac:dyDescent="0.3">
      <c r="A10714" t="s">
        <v>750</v>
      </c>
      <c r="B10714" s="1">
        <v>38530</v>
      </c>
      <c r="C10714" t="s">
        <v>16</v>
      </c>
      <c r="D10714" t="s">
        <v>789</v>
      </c>
      <c r="E10714" t="s">
        <v>790</v>
      </c>
      <c r="G10714" t="s">
        <v>19</v>
      </c>
      <c r="H10714" t="s">
        <v>30</v>
      </c>
      <c r="I10714" t="s">
        <v>21</v>
      </c>
      <c r="J10714" t="s">
        <v>22</v>
      </c>
      <c r="K10714">
        <v>22.7</v>
      </c>
      <c r="L10714">
        <v>80</v>
      </c>
      <c r="M10714" t="s">
        <v>385</v>
      </c>
      <c r="N10714">
        <v>120</v>
      </c>
      <c r="P10714" cm="1">
        <f t="array" ref="P10714">IF(Q10714&gt;0,INDEX(Q10714:Q32438,MATCH(TRUE,INDEX(Q10714:Q32438="",,),0)-1),"")</f>
        <v>6</v>
      </c>
      <c r="Q10714">
        <f t="shared" si="209"/>
        <v>4</v>
      </c>
      <c r="R10714">
        <f t="shared" si="208"/>
        <v>0</v>
      </c>
    </row>
    <row r="10715" spans="1:18" x14ac:dyDescent="0.3">
      <c r="A10715" t="s">
        <v>750</v>
      </c>
      <c r="B10715" s="1">
        <v>38530</v>
      </c>
      <c r="C10715" t="s">
        <v>16</v>
      </c>
      <c r="D10715" t="s">
        <v>789</v>
      </c>
      <c r="E10715" t="s">
        <v>790</v>
      </c>
      <c r="G10715" t="s">
        <v>19</v>
      </c>
      <c r="H10715" t="s">
        <v>196</v>
      </c>
      <c r="I10715" t="s">
        <v>21</v>
      </c>
      <c r="J10715" t="s">
        <v>22</v>
      </c>
      <c r="K10715">
        <v>13.1</v>
      </c>
      <c r="L10715">
        <v>111</v>
      </c>
      <c r="M10715" t="s">
        <v>385</v>
      </c>
      <c r="N10715">
        <v>135</v>
      </c>
      <c r="P10715" cm="1">
        <f t="array" ref="P10715">IF(Q10715&gt;0,INDEX(Q10715:Q32439,MATCH(TRUE,INDEX(Q10715:Q32439="",,),0)-1),"")</f>
        <v>6</v>
      </c>
      <c r="Q10715">
        <f t="shared" si="209"/>
        <v>4</v>
      </c>
      <c r="R10715">
        <f t="shared" si="208"/>
        <v>0</v>
      </c>
    </row>
    <row r="10716" spans="1:18" x14ac:dyDescent="0.3">
      <c r="A10716" t="s">
        <v>750</v>
      </c>
      <c r="B10716" s="1">
        <v>38530</v>
      </c>
      <c r="C10716" t="s">
        <v>16</v>
      </c>
      <c r="D10716" t="s">
        <v>789</v>
      </c>
      <c r="E10716" t="s">
        <v>790</v>
      </c>
      <c r="G10716" t="s">
        <v>19</v>
      </c>
      <c r="H10716" t="s">
        <v>64</v>
      </c>
      <c r="I10716" t="s">
        <v>26</v>
      </c>
      <c r="J10716" t="s">
        <v>27</v>
      </c>
      <c r="K10716">
        <v>1107.5</v>
      </c>
      <c r="L10716">
        <v>11</v>
      </c>
      <c r="M10716" t="s">
        <v>385</v>
      </c>
      <c r="N10716">
        <v>23</v>
      </c>
      <c r="P10716" cm="1">
        <f t="array" ref="P10716">IF(Q10716&gt;0,INDEX(Q10716:Q32440,MATCH(TRUE,INDEX(Q10716:Q32440="",,),0)-1),"")</f>
        <v>6</v>
      </c>
      <c r="Q10716">
        <f t="shared" si="209"/>
        <v>4</v>
      </c>
      <c r="R10716">
        <f t="shared" si="208"/>
        <v>0</v>
      </c>
    </row>
    <row r="10717" spans="1:18" x14ac:dyDescent="0.3">
      <c r="A10717" t="s">
        <v>750</v>
      </c>
      <c r="B10717" s="1">
        <v>38530</v>
      </c>
      <c r="C10717" t="s">
        <v>16</v>
      </c>
      <c r="D10717" t="s">
        <v>789</v>
      </c>
      <c r="E10717" t="s">
        <v>790</v>
      </c>
      <c r="G10717" s="6" t="s">
        <v>29</v>
      </c>
      <c r="H10717" t="s">
        <v>206</v>
      </c>
      <c r="I10717" t="s">
        <v>21</v>
      </c>
      <c r="J10717" t="s">
        <v>22</v>
      </c>
      <c r="K10717">
        <v>1.3</v>
      </c>
      <c r="L10717">
        <v>90.5</v>
      </c>
      <c r="M10717" t="s">
        <v>385</v>
      </c>
      <c r="N10717">
        <v>90.5</v>
      </c>
      <c r="P10717" cm="1">
        <f t="array" ref="P10717">IF(Q10717&gt;0,INDEX(Q10717:Q32441,MATCH(TRUE,INDEX(Q10717:Q32441="",,),0)-1),"")</f>
        <v>6</v>
      </c>
      <c r="Q10717">
        <f t="shared" si="209"/>
        <v>4</v>
      </c>
      <c r="R10717">
        <f t="shared" si="208"/>
        <v>0</v>
      </c>
    </row>
    <row r="10718" spans="1:18" x14ac:dyDescent="0.3">
      <c r="A10718" t="s">
        <v>750</v>
      </c>
      <c r="B10718" s="1">
        <v>38530</v>
      </c>
      <c r="C10718" t="s">
        <v>16</v>
      </c>
      <c r="D10718" t="s">
        <v>789</v>
      </c>
      <c r="E10718" t="s">
        <v>790</v>
      </c>
      <c r="G10718" s="6" t="s">
        <v>29</v>
      </c>
      <c r="H10718" t="s">
        <v>199</v>
      </c>
      <c r="I10718" t="s">
        <v>21</v>
      </c>
      <c r="J10718" t="s">
        <v>22</v>
      </c>
      <c r="K10718">
        <v>0.8</v>
      </c>
      <c r="L10718">
        <v>72</v>
      </c>
      <c r="M10718" t="s">
        <v>385</v>
      </c>
      <c r="N10718">
        <v>72</v>
      </c>
      <c r="P10718" cm="1">
        <f t="array" ref="P10718">IF(Q10718&gt;0,INDEX(Q10718:Q32442,MATCH(TRUE,INDEX(Q10718:Q32442="",,),0)-1),"")</f>
        <v>6</v>
      </c>
      <c r="Q10718">
        <f t="shared" si="209"/>
        <v>4</v>
      </c>
      <c r="R10718">
        <f t="shared" si="208"/>
        <v>0</v>
      </c>
    </row>
    <row r="10719" spans="1:18" x14ac:dyDescent="0.3">
      <c r="A10719" t="s">
        <v>750</v>
      </c>
      <c r="B10719" s="1">
        <v>38530</v>
      </c>
      <c r="C10719" t="s">
        <v>16</v>
      </c>
      <c r="D10719" t="s">
        <v>789</v>
      </c>
      <c r="E10719" t="s">
        <v>790</v>
      </c>
      <c r="G10719" s="6" t="s">
        <v>29</v>
      </c>
      <c r="H10719" t="s">
        <v>154</v>
      </c>
      <c r="I10719" t="s">
        <v>21</v>
      </c>
      <c r="J10719" t="s">
        <v>22</v>
      </c>
      <c r="K10719">
        <v>3.2</v>
      </c>
      <c r="L10719">
        <v>146</v>
      </c>
      <c r="M10719" t="s">
        <v>385</v>
      </c>
      <c r="N10719">
        <v>146</v>
      </c>
      <c r="P10719" cm="1">
        <f t="array" ref="P10719">IF(Q10719&gt;0,INDEX(Q10719:Q32443,MATCH(TRUE,INDEX(Q10719:Q32443="",,),0)-1),"")</f>
        <v>6</v>
      </c>
      <c r="Q10719">
        <f t="shared" si="209"/>
        <v>4</v>
      </c>
      <c r="R10719">
        <f t="shared" si="208"/>
        <v>0</v>
      </c>
    </row>
    <row r="10720" spans="1:18" x14ac:dyDescent="0.3">
      <c r="A10720" t="s">
        <v>750</v>
      </c>
      <c r="B10720" s="1">
        <v>38530</v>
      </c>
      <c r="C10720" t="s">
        <v>16</v>
      </c>
      <c r="D10720" t="s">
        <v>789</v>
      </c>
      <c r="E10720" t="s">
        <v>790</v>
      </c>
      <c r="G10720" s="6" t="s">
        <v>29</v>
      </c>
      <c r="H10720" t="s">
        <v>53</v>
      </c>
      <c r="I10720" t="s">
        <v>26</v>
      </c>
      <c r="J10720" t="s">
        <v>27</v>
      </c>
      <c r="K10720">
        <v>22.3</v>
      </c>
      <c r="L10720">
        <v>17.100000000000001</v>
      </c>
      <c r="M10720" t="s">
        <v>385</v>
      </c>
      <c r="N10720">
        <v>17.100000000000001</v>
      </c>
      <c r="P10720" cm="1">
        <f t="array" ref="P10720">IF(Q10720&gt;0,INDEX(Q10720:Q32444,MATCH(TRUE,INDEX(Q10720:Q32444="",,),0)-1),"")</f>
        <v>6</v>
      </c>
      <c r="Q10720">
        <f t="shared" si="209"/>
        <v>4</v>
      </c>
      <c r="R10720">
        <f t="shared" si="208"/>
        <v>0</v>
      </c>
    </row>
    <row r="10721" spans="1:18" x14ac:dyDescent="0.3">
      <c r="A10721" t="s">
        <v>750</v>
      </c>
      <c r="B10721" s="1">
        <v>38530</v>
      </c>
      <c r="C10721" t="s">
        <v>16</v>
      </c>
      <c r="D10721" t="s">
        <v>789</v>
      </c>
      <c r="E10721" t="s">
        <v>790</v>
      </c>
      <c r="G10721" s="6" t="s">
        <v>29</v>
      </c>
      <c r="H10721" t="s">
        <v>148</v>
      </c>
      <c r="I10721" t="s">
        <v>26</v>
      </c>
      <c r="J10721" t="s">
        <v>27</v>
      </c>
      <c r="K10721">
        <v>63.7</v>
      </c>
      <c r="L10721">
        <v>16</v>
      </c>
      <c r="M10721" t="s">
        <v>385</v>
      </c>
      <c r="N10721">
        <v>16</v>
      </c>
      <c r="P10721" cm="1">
        <f t="array" ref="P10721">IF(Q10721&gt;0,INDEX(Q10721:Q32445,MATCH(TRUE,INDEX(Q10721:Q32445="",,),0)-1),"")</f>
        <v>6</v>
      </c>
      <c r="Q10721">
        <f t="shared" si="209"/>
        <v>4</v>
      </c>
      <c r="R10721">
        <f t="shared" si="208"/>
        <v>0</v>
      </c>
    </row>
    <row r="10722" spans="1:18" x14ac:dyDescent="0.3">
      <c r="A10722" t="s">
        <v>750</v>
      </c>
      <c r="B10722" s="1">
        <v>38530</v>
      </c>
      <c r="C10722" t="s">
        <v>16</v>
      </c>
      <c r="D10722" t="s">
        <v>789</v>
      </c>
      <c r="E10722" t="s">
        <v>790</v>
      </c>
      <c r="G10722" s="6" t="s">
        <v>29</v>
      </c>
      <c r="H10722" t="s">
        <v>197</v>
      </c>
      <c r="I10722" t="s">
        <v>26</v>
      </c>
      <c r="J10722" t="s">
        <v>27</v>
      </c>
      <c r="K10722">
        <v>57.1</v>
      </c>
      <c r="L10722">
        <v>19.7</v>
      </c>
      <c r="M10722" t="s">
        <v>385</v>
      </c>
      <c r="N10722">
        <v>19.7</v>
      </c>
      <c r="P10722" cm="1">
        <f t="array" ref="P10722">IF(Q10722&gt;0,INDEX(Q10722:Q32446,MATCH(TRUE,INDEX(Q10722:Q32446="",,),0)-1),"")</f>
        <v>6</v>
      </c>
      <c r="Q10722">
        <f t="shared" si="209"/>
        <v>4</v>
      </c>
      <c r="R10722">
        <f t="shared" si="208"/>
        <v>0</v>
      </c>
    </row>
    <row r="10723" spans="1:18" x14ac:dyDescent="0.3">
      <c r="A10723" t="s">
        <v>750</v>
      </c>
      <c r="B10723" s="1">
        <v>38530</v>
      </c>
      <c r="C10723" t="s">
        <v>16</v>
      </c>
      <c r="D10723" t="s">
        <v>789</v>
      </c>
      <c r="E10723" t="s">
        <v>790</v>
      </c>
      <c r="G10723" t="s">
        <v>19</v>
      </c>
      <c r="H10723" t="s">
        <v>194</v>
      </c>
      <c r="I10723" t="s">
        <v>21</v>
      </c>
      <c r="J10723" t="s">
        <v>22</v>
      </c>
      <c r="K10723">
        <v>31</v>
      </c>
      <c r="L10723">
        <v>275.5</v>
      </c>
      <c r="M10723" t="s">
        <v>788</v>
      </c>
      <c r="N10723">
        <v>295</v>
      </c>
      <c r="P10723" cm="1">
        <f t="array" ref="P10723">IF(Q10723&gt;0,INDEX(Q10723:Q32447,MATCH(TRUE,INDEX(Q10723:Q32447="",,),0)-1),"")</f>
        <v>6</v>
      </c>
      <c r="Q10723">
        <f t="shared" si="209"/>
        <v>5</v>
      </c>
      <c r="R10723">
        <f t="shared" si="208"/>
        <v>0</v>
      </c>
    </row>
    <row r="10724" spans="1:18" x14ac:dyDescent="0.3">
      <c r="A10724" t="s">
        <v>750</v>
      </c>
      <c r="B10724" s="1">
        <v>38530</v>
      </c>
      <c r="C10724" t="s">
        <v>16</v>
      </c>
      <c r="D10724" t="s">
        <v>789</v>
      </c>
      <c r="E10724" t="s">
        <v>790</v>
      </c>
      <c r="G10724" t="s">
        <v>19</v>
      </c>
      <c r="H10724" t="s">
        <v>30</v>
      </c>
      <c r="I10724" t="s">
        <v>21</v>
      </c>
      <c r="J10724" t="s">
        <v>22</v>
      </c>
      <c r="K10724">
        <v>22.7</v>
      </c>
      <c r="L10724">
        <v>80</v>
      </c>
      <c r="M10724" t="s">
        <v>788</v>
      </c>
      <c r="N10724">
        <v>85</v>
      </c>
      <c r="P10724" cm="1">
        <f t="array" ref="P10724">IF(Q10724&gt;0,INDEX(Q10724:Q32448,MATCH(TRUE,INDEX(Q10724:Q32448="",,),0)-1),"")</f>
        <v>6</v>
      </c>
      <c r="Q10724">
        <f t="shared" si="209"/>
        <v>5</v>
      </c>
      <c r="R10724">
        <f t="shared" si="208"/>
        <v>0</v>
      </c>
    </row>
    <row r="10725" spans="1:18" x14ac:dyDescent="0.3">
      <c r="A10725" t="s">
        <v>750</v>
      </c>
      <c r="B10725" s="1">
        <v>38530</v>
      </c>
      <c r="C10725" t="s">
        <v>16</v>
      </c>
      <c r="D10725" t="s">
        <v>789</v>
      </c>
      <c r="E10725" t="s">
        <v>790</v>
      </c>
      <c r="G10725" t="s">
        <v>19</v>
      </c>
      <c r="H10725" t="s">
        <v>196</v>
      </c>
      <c r="I10725" t="s">
        <v>21</v>
      </c>
      <c r="J10725" t="s">
        <v>22</v>
      </c>
      <c r="K10725">
        <v>13.1</v>
      </c>
      <c r="L10725">
        <v>111</v>
      </c>
      <c r="M10725" t="s">
        <v>788</v>
      </c>
      <c r="N10725">
        <v>150</v>
      </c>
      <c r="P10725" cm="1">
        <f t="array" ref="P10725">IF(Q10725&gt;0,INDEX(Q10725:Q32449,MATCH(TRUE,INDEX(Q10725:Q32449="",,),0)-1),"")</f>
        <v>6</v>
      </c>
      <c r="Q10725">
        <f t="shared" si="209"/>
        <v>5</v>
      </c>
      <c r="R10725">
        <f t="shared" si="208"/>
        <v>0</v>
      </c>
    </row>
    <row r="10726" spans="1:18" x14ac:dyDescent="0.3">
      <c r="A10726" t="s">
        <v>750</v>
      </c>
      <c r="B10726" s="1">
        <v>38530</v>
      </c>
      <c r="C10726" t="s">
        <v>16</v>
      </c>
      <c r="D10726" t="s">
        <v>789</v>
      </c>
      <c r="E10726" t="s">
        <v>790</v>
      </c>
      <c r="G10726" t="s">
        <v>19</v>
      </c>
      <c r="H10726" t="s">
        <v>64</v>
      </c>
      <c r="I10726" t="s">
        <v>26</v>
      </c>
      <c r="J10726" t="s">
        <v>27</v>
      </c>
      <c r="K10726">
        <v>1107.5</v>
      </c>
      <c r="L10726">
        <v>11</v>
      </c>
      <c r="M10726" t="s">
        <v>788</v>
      </c>
      <c r="N10726">
        <v>13.5</v>
      </c>
      <c r="P10726" cm="1">
        <f t="array" ref="P10726">IF(Q10726&gt;0,INDEX(Q10726:Q32450,MATCH(TRUE,INDEX(Q10726:Q32450="",,),0)-1),"")</f>
        <v>6</v>
      </c>
      <c r="Q10726">
        <f t="shared" si="209"/>
        <v>5</v>
      </c>
      <c r="R10726">
        <f t="shared" si="208"/>
        <v>0</v>
      </c>
    </row>
    <row r="10727" spans="1:18" x14ac:dyDescent="0.3">
      <c r="A10727" t="s">
        <v>750</v>
      </c>
      <c r="B10727" s="1">
        <v>38530</v>
      </c>
      <c r="C10727" t="s">
        <v>16</v>
      </c>
      <c r="D10727" t="s">
        <v>789</v>
      </c>
      <c r="E10727" t="s">
        <v>790</v>
      </c>
      <c r="G10727" s="6" t="s">
        <v>29</v>
      </c>
      <c r="H10727" t="s">
        <v>206</v>
      </c>
      <c r="I10727" t="s">
        <v>21</v>
      </c>
      <c r="J10727" t="s">
        <v>22</v>
      </c>
      <c r="K10727">
        <v>1.3</v>
      </c>
      <c r="L10727">
        <v>90.5</v>
      </c>
      <c r="M10727" t="s">
        <v>788</v>
      </c>
      <c r="N10727">
        <v>90.5</v>
      </c>
      <c r="P10727" cm="1">
        <f t="array" ref="P10727">IF(Q10727&gt;0,INDEX(Q10727:Q32451,MATCH(TRUE,INDEX(Q10727:Q32451="",,),0)-1),"")</f>
        <v>6</v>
      </c>
      <c r="Q10727">
        <f t="shared" si="209"/>
        <v>5</v>
      </c>
      <c r="R10727">
        <f t="shared" si="208"/>
        <v>0</v>
      </c>
    </row>
    <row r="10728" spans="1:18" x14ac:dyDescent="0.3">
      <c r="A10728" t="s">
        <v>750</v>
      </c>
      <c r="B10728" s="1">
        <v>38530</v>
      </c>
      <c r="C10728" t="s">
        <v>16</v>
      </c>
      <c r="D10728" t="s">
        <v>789</v>
      </c>
      <c r="E10728" t="s">
        <v>790</v>
      </c>
      <c r="G10728" s="6" t="s">
        <v>29</v>
      </c>
      <c r="H10728" t="s">
        <v>199</v>
      </c>
      <c r="I10728" t="s">
        <v>21</v>
      </c>
      <c r="J10728" t="s">
        <v>22</v>
      </c>
      <c r="K10728">
        <v>0.8</v>
      </c>
      <c r="L10728">
        <v>72</v>
      </c>
      <c r="M10728" t="s">
        <v>788</v>
      </c>
      <c r="N10728">
        <v>72</v>
      </c>
      <c r="P10728" cm="1">
        <f t="array" ref="P10728">IF(Q10728&gt;0,INDEX(Q10728:Q32452,MATCH(TRUE,INDEX(Q10728:Q32452="",,),0)-1),"")</f>
        <v>6</v>
      </c>
      <c r="Q10728">
        <f t="shared" si="209"/>
        <v>5</v>
      </c>
      <c r="R10728">
        <f t="shared" si="208"/>
        <v>0</v>
      </c>
    </row>
    <row r="10729" spans="1:18" x14ac:dyDescent="0.3">
      <c r="A10729" t="s">
        <v>750</v>
      </c>
      <c r="B10729" s="1">
        <v>38530</v>
      </c>
      <c r="C10729" t="s">
        <v>16</v>
      </c>
      <c r="D10729" t="s">
        <v>789</v>
      </c>
      <c r="E10729" t="s">
        <v>790</v>
      </c>
      <c r="G10729" s="6" t="s">
        <v>29</v>
      </c>
      <c r="H10729" t="s">
        <v>154</v>
      </c>
      <c r="I10729" t="s">
        <v>21</v>
      </c>
      <c r="J10729" t="s">
        <v>22</v>
      </c>
      <c r="K10729">
        <v>3.2</v>
      </c>
      <c r="L10729">
        <v>146</v>
      </c>
      <c r="M10729" t="s">
        <v>788</v>
      </c>
      <c r="N10729">
        <v>146</v>
      </c>
      <c r="P10729" cm="1">
        <f t="array" ref="P10729">IF(Q10729&gt;0,INDEX(Q10729:Q32453,MATCH(TRUE,INDEX(Q10729:Q32453="",,),0)-1),"")</f>
        <v>6</v>
      </c>
      <c r="Q10729">
        <f t="shared" si="209"/>
        <v>5</v>
      </c>
      <c r="R10729">
        <f t="shared" si="208"/>
        <v>0</v>
      </c>
    </row>
    <row r="10730" spans="1:18" x14ac:dyDescent="0.3">
      <c r="A10730" t="s">
        <v>750</v>
      </c>
      <c r="B10730" s="1">
        <v>38530</v>
      </c>
      <c r="C10730" t="s">
        <v>16</v>
      </c>
      <c r="D10730" t="s">
        <v>789</v>
      </c>
      <c r="E10730" t="s">
        <v>790</v>
      </c>
      <c r="G10730" s="6" t="s">
        <v>29</v>
      </c>
      <c r="H10730" t="s">
        <v>53</v>
      </c>
      <c r="I10730" t="s">
        <v>26</v>
      </c>
      <c r="J10730" t="s">
        <v>27</v>
      </c>
      <c r="K10730">
        <v>22.3</v>
      </c>
      <c r="L10730">
        <v>17.100000000000001</v>
      </c>
      <c r="M10730" t="s">
        <v>788</v>
      </c>
      <c r="N10730">
        <v>17.100000000000001</v>
      </c>
      <c r="P10730" cm="1">
        <f t="array" ref="P10730">IF(Q10730&gt;0,INDEX(Q10730:Q32454,MATCH(TRUE,INDEX(Q10730:Q32454="",,),0)-1),"")</f>
        <v>6</v>
      </c>
      <c r="Q10730">
        <f t="shared" si="209"/>
        <v>5</v>
      </c>
      <c r="R10730">
        <f t="shared" si="208"/>
        <v>0</v>
      </c>
    </row>
    <row r="10731" spans="1:18" x14ac:dyDescent="0.3">
      <c r="A10731" t="s">
        <v>750</v>
      </c>
      <c r="B10731" s="1">
        <v>38530</v>
      </c>
      <c r="C10731" t="s">
        <v>16</v>
      </c>
      <c r="D10731" t="s">
        <v>789</v>
      </c>
      <c r="E10731" t="s">
        <v>790</v>
      </c>
      <c r="G10731" s="6" t="s">
        <v>29</v>
      </c>
      <c r="H10731" t="s">
        <v>148</v>
      </c>
      <c r="I10731" t="s">
        <v>26</v>
      </c>
      <c r="J10731" t="s">
        <v>27</v>
      </c>
      <c r="K10731">
        <v>63.7</v>
      </c>
      <c r="L10731">
        <v>16</v>
      </c>
      <c r="M10731" t="s">
        <v>788</v>
      </c>
      <c r="N10731">
        <v>16</v>
      </c>
      <c r="P10731" cm="1">
        <f t="array" ref="P10731">IF(Q10731&gt;0,INDEX(Q10731:Q32455,MATCH(TRUE,INDEX(Q10731:Q32455="",,),0)-1),"")</f>
        <v>6</v>
      </c>
      <c r="Q10731">
        <f t="shared" si="209"/>
        <v>5</v>
      </c>
      <c r="R10731">
        <f t="shared" si="208"/>
        <v>0</v>
      </c>
    </row>
    <row r="10732" spans="1:18" x14ac:dyDescent="0.3">
      <c r="A10732" t="s">
        <v>750</v>
      </c>
      <c r="B10732" s="1">
        <v>38530</v>
      </c>
      <c r="C10732" t="s">
        <v>16</v>
      </c>
      <c r="D10732" t="s">
        <v>789</v>
      </c>
      <c r="E10732" t="s">
        <v>790</v>
      </c>
      <c r="G10732" s="6" t="s">
        <v>29</v>
      </c>
      <c r="H10732" t="s">
        <v>197</v>
      </c>
      <c r="I10732" t="s">
        <v>26</v>
      </c>
      <c r="J10732" t="s">
        <v>27</v>
      </c>
      <c r="K10732">
        <v>57.1</v>
      </c>
      <c r="L10732">
        <v>19.7</v>
      </c>
      <c r="M10732" t="s">
        <v>788</v>
      </c>
      <c r="N10732">
        <v>19.7</v>
      </c>
      <c r="P10732" cm="1">
        <f t="array" ref="P10732">IF(Q10732&gt;0,INDEX(Q10732:Q32456,MATCH(TRUE,INDEX(Q10732:Q32456="",,),0)-1),"")</f>
        <v>6</v>
      </c>
      <c r="Q10732">
        <f t="shared" si="209"/>
        <v>5</v>
      </c>
      <c r="R10732">
        <f t="shared" si="208"/>
        <v>0</v>
      </c>
    </row>
    <row r="10733" spans="1:18" x14ac:dyDescent="0.3">
      <c r="A10733" t="s">
        <v>750</v>
      </c>
      <c r="B10733" s="1">
        <v>38530</v>
      </c>
      <c r="C10733" t="s">
        <v>16</v>
      </c>
      <c r="D10733" t="s">
        <v>789</v>
      </c>
      <c r="E10733" t="s">
        <v>790</v>
      </c>
      <c r="G10733" t="s">
        <v>19</v>
      </c>
      <c r="H10733" t="s">
        <v>194</v>
      </c>
      <c r="I10733" t="s">
        <v>21</v>
      </c>
      <c r="J10733" t="s">
        <v>22</v>
      </c>
      <c r="K10733">
        <v>31</v>
      </c>
      <c r="L10733">
        <v>275.5</v>
      </c>
      <c r="M10733" t="s">
        <v>287</v>
      </c>
      <c r="N10733">
        <v>275.5</v>
      </c>
      <c r="P10733" cm="1">
        <f t="array" ref="P10733">IF(Q10733&gt;0,INDEX(Q10733:Q32457,MATCH(TRUE,INDEX(Q10733:Q32457="",,),0)-1),"")</f>
        <v>6</v>
      </c>
      <c r="Q10733">
        <f t="shared" si="209"/>
        <v>6</v>
      </c>
      <c r="R10733">
        <f t="shared" si="208"/>
        <v>0</v>
      </c>
    </row>
    <row r="10734" spans="1:18" x14ac:dyDescent="0.3">
      <c r="A10734" t="s">
        <v>750</v>
      </c>
      <c r="B10734" s="1">
        <v>38530</v>
      </c>
      <c r="C10734" t="s">
        <v>16</v>
      </c>
      <c r="D10734" t="s">
        <v>789</v>
      </c>
      <c r="E10734" t="s">
        <v>790</v>
      </c>
      <c r="G10734" t="s">
        <v>19</v>
      </c>
      <c r="H10734" t="s">
        <v>30</v>
      </c>
      <c r="I10734" t="s">
        <v>21</v>
      </c>
      <c r="J10734" t="s">
        <v>22</v>
      </c>
      <c r="K10734">
        <v>22.7</v>
      </c>
      <c r="L10734">
        <v>80</v>
      </c>
      <c r="M10734" t="s">
        <v>287</v>
      </c>
      <c r="N10734">
        <v>80</v>
      </c>
      <c r="P10734" cm="1">
        <f t="array" ref="P10734">IF(Q10734&gt;0,INDEX(Q10734:Q32458,MATCH(TRUE,INDEX(Q10734:Q32458="",,),0)-1),"")</f>
        <v>6</v>
      </c>
      <c r="Q10734">
        <f t="shared" si="209"/>
        <v>6</v>
      </c>
      <c r="R10734">
        <f t="shared" si="208"/>
        <v>0</v>
      </c>
    </row>
    <row r="10735" spans="1:18" x14ac:dyDescent="0.3">
      <c r="A10735" t="s">
        <v>750</v>
      </c>
      <c r="B10735" s="1">
        <v>38530</v>
      </c>
      <c r="C10735" t="s">
        <v>16</v>
      </c>
      <c r="D10735" t="s">
        <v>789</v>
      </c>
      <c r="E10735" t="s">
        <v>790</v>
      </c>
      <c r="G10735" t="s">
        <v>19</v>
      </c>
      <c r="H10735" t="s">
        <v>196</v>
      </c>
      <c r="I10735" t="s">
        <v>21</v>
      </c>
      <c r="J10735" t="s">
        <v>22</v>
      </c>
      <c r="K10735">
        <v>13.1</v>
      </c>
      <c r="L10735">
        <v>111</v>
      </c>
      <c r="M10735" t="s">
        <v>287</v>
      </c>
      <c r="N10735">
        <v>111</v>
      </c>
      <c r="P10735" cm="1">
        <f t="array" ref="P10735">IF(Q10735&gt;0,INDEX(Q10735:Q32459,MATCH(TRUE,INDEX(Q10735:Q32459="",,),0)-1),"")</f>
        <v>6</v>
      </c>
      <c r="Q10735">
        <f t="shared" si="209"/>
        <v>6</v>
      </c>
      <c r="R10735">
        <f t="shared" si="208"/>
        <v>0</v>
      </c>
    </row>
    <row r="10736" spans="1:18" x14ac:dyDescent="0.3">
      <c r="A10736" t="s">
        <v>750</v>
      </c>
      <c r="B10736" s="1">
        <v>38530</v>
      </c>
      <c r="C10736" t="s">
        <v>16</v>
      </c>
      <c r="D10736" t="s">
        <v>789</v>
      </c>
      <c r="E10736" t="s">
        <v>790</v>
      </c>
      <c r="G10736" t="s">
        <v>19</v>
      </c>
      <c r="H10736" t="s">
        <v>64</v>
      </c>
      <c r="I10736" t="s">
        <v>26</v>
      </c>
      <c r="J10736" t="s">
        <v>27</v>
      </c>
      <c r="K10736">
        <v>1107.5</v>
      </c>
      <c r="L10736">
        <v>11</v>
      </c>
      <c r="M10736" t="s">
        <v>287</v>
      </c>
      <c r="N10736">
        <v>13</v>
      </c>
      <c r="P10736" cm="1">
        <f t="array" ref="P10736">IF(Q10736&gt;0,INDEX(Q10736:Q32460,MATCH(TRUE,INDEX(Q10736:Q32460="",,),0)-1),"")</f>
        <v>6</v>
      </c>
      <c r="Q10736">
        <f t="shared" si="209"/>
        <v>6</v>
      </c>
      <c r="R10736">
        <f t="shared" si="208"/>
        <v>0</v>
      </c>
    </row>
    <row r="10737" spans="1:18" x14ac:dyDescent="0.3">
      <c r="A10737" t="s">
        <v>750</v>
      </c>
      <c r="B10737" s="1">
        <v>38530</v>
      </c>
      <c r="C10737" t="s">
        <v>16</v>
      </c>
      <c r="D10737" t="s">
        <v>789</v>
      </c>
      <c r="E10737" t="s">
        <v>790</v>
      </c>
      <c r="G10737" s="6" t="s">
        <v>29</v>
      </c>
      <c r="H10737" t="s">
        <v>206</v>
      </c>
      <c r="I10737" t="s">
        <v>21</v>
      </c>
      <c r="J10737" t="s">
        <v>22</v>
      </c>
      <c r="K10737">
        <v>1.3</v>
      </c>
      <c r="L10737">
        <v>90.5</v>
      </c>
      <c r="M10737" t="s">
        <v>287</v>
      </c>
      <c r="N10737">
        <v>90.5</v>
      </c>
      <c r="P10737" cm="1">
        <f t="array" ref="P10737">IF(Q10737&gt;0,INDEX(Q10737:Q32461,MATCH(TRUE,INDEX(Q10737:Q32461="",,),0)-1),"")</f>
        <v>6</v>
      </c>
      <c r="Q10737">
        <f t="shared" si="209"/>
        <v>6</v>
      </c>
      <c r="R10737">
        <f t="shared" si="208"/>
        <v>0</v>
      </c>
    </row>
    <row r="10738" spans="1:18" x14ac:dyDescent="0.3">
      <c r="A10738" t="s">
        <v>750</v>
      </c>
      <c r="B10738" s="1">
        <v>38530</v>
      </c>
      <c r="C10738" t="s">
        <v>16</v>
      </c>
      <c r="D10738" t="s">
        <v>789</v>
      </c>
      <c r="E10738" t="s">
        <v>790</v>
      </c>
      <c r="G10738" s="6" t="s">
        <v>29</v>
      </c>
      <c r="H10738" t="s">
        <v>199</v>
      </c>
      <c r="I10738" t="s">
        <v>21</v>
      </c>
      <c r="J10738" t="s">
        <v>22</v>
      </c>
      <c r="K10738">
        <v>0.8</v>
      </c>
      <c r="L10738">
        <v>72</v>
      </c>
      <c r="M10738" t="s">
        <v>287</v>
      </c>
      <c r="N10738">
        <v>72</v>
      </c>
      <c r="P10738" cm="1">
        <f t="array" ref="P10738">IF(Q10738&gt;0,INDEX(Q10738:Q32462,MATCH(TRUE,INDEX(Q10738:Q32462="",,),0)-1),"")</f>
        <v>6</v>
      </c>
      <c r="Q10738">
        <f t="shared" si="209"/>
        <v>6</v>
      </c>
      <c r="R10738">
        <f t="shared" si="208"/>
        <v>0</v>
      </c>
    </row>
    <row r="10739" spans="1:18" x14ac:dyDescent="0.3">
      <c r="A10739" t="s">
        <v>750</v>
      </c>
      <c r="B10739" s="1">
        <v>38530</v>
      </c>
      <c r="C10739" t="s">
        <v>16</v>
      </c>
      <c r="D10739" t="s">
        <v>789</v>
      </c>
      <c r="E10739" t="s">
        <v>790</v>
      </c>
      <c r="G10739" s="6" t="s">
        <v>29</v>
      </c>
      <c r="H10739" t="s">
        <v>154</v>
      </c>
      <c r="I10739" t="s">
        <v>21</v>
      </c>
      <c r="J10739" t="s">
        <v>22</v>
      </c>
      <c r="K10739">
        <v>3.2</v>
      </c>
      <c r="L10739">
        <v>146</v>
      </c>
      <c r="M10739" t="s">
        <v>287</v>
      </c>
      <c r="N10739">
        <v>146</v>
      </c>
      <c r="P10739" cm="1">
        <f t="array" ref="P10739">IF(Q10739&gt;0,INDEX(Q10739:Q32463,MATCH(TRUE,INDEX(Q10739:Q32463="",,),0)-1),"")</f>
        <v>6</v>
      </c>
      <c r="Q10739">
        <f t="shared" si="209"/>
        <v>6</v>
      </c>
      <c r="R10739">
        <f t="shared" si="208"/>
        <v>0</v>
      </c>
    </row>
    <row r="10740" spans="1:18" x14ac:dyDescent="0.3">
      <c r="A10740" t="s">
        <v>750</v>
      </c>
      <c r="B10740" s="1">
        <v>38530</v>
      </c>
      <c r="C10740" t="s">
        <v>16</v>
      </c>
      <c r="D10740" t="s">
        <v>789</v>
      </c>
      <c r="E10740" t="s">
        <v>790</v>
      </c>
      <c r="G10740" s="6" t="s">
        <v>29</v>
      </c>
      <c r="H10740" t="s">
        <v>53</v>
      </c>
      <c r="I10740" t="s">
        <v>26</v>
      </c>
      <c r="J10740" t="s">
        <v>27</v>
      </c>
      <c r="K10740">
        <v>22.3</v>
      </c>
      <c r="L10740">
        <v>17.100000000000001</v>
      </c>
      <c r="M10740" t="s">
        <v>287</v>
      </c>
      <c r="N10740">
        <v>17.100000000000001</v>
      </c>
      <c r="P10740" cm="1">
        <f t="array" ref="P10740">IF(Q10740&gt;0,INDEX(Q10740:Q32464,MATCH(TRUE,INDEX(Q10740:Q32464="",,),0)-1),"")</f>
        <v>6</v>
      </c>
      <c r="Q10740">
        <f t="shared" si="209"/>
        <v>6</v>
      </c>
      <c r="R10740">
        <f t="shared" ref="R10740:R10803" si="210">IF(P10740="","",0)</f>
        <v>0</v>
      </c>
    </row>
    <row r="10741" spans="1:18" x14ac:dyDescent="0.3">
      <c r="A10741" t="s">
        <v>750</v>
      </c>
      <c r="B10741" s="1">
        <v>38530</v>
      </c>
      <c r="C10741" t="s">
        <v>16</v>
      </c>
      <c r="D10741" t="s">
        <v>789</v>
      </c>
      <c r="E10741" t="s">
        <v>790</v>
      </c>
      <c r="G10741" s="6" t="s">
        <v>29</v>
      </c>
      <c r="H10741" t="s">
        <v>148</v>
      </c>
      <c r="I10741" t="s">
        <v>26</v>
      </c>
      <c r="J10741" t="s">
        <v>27</v>
      </c>
      <c r="K10741">
        <v>63.7</v>
      </c>
      <c r="L10741">
        <v>16</v>
      </c>
      <c r="M10741" t="s">
        <v>287</v>
      </c>
      <c r="N10741">
        <v>16</v>
      </c>
      <c r="P10741" cm="1">
        <f t="array" ref="P10741">IF(Q10741&gt;0,INDEX(Q10741:Q32465,MATCH(TRUE,INDEX(Q10741:Q32465="",,),0)-1),"")</f>
        <v>6</v>
      </c>
      <c r="Q10741">
        <f t="shared" si="209"/>
        <v>6</v>
      </c>
      <c r="R10741">
        <f t="shared" si="210"/>
        <v>0</v>
      </c>
    </row>
    <row r="10742" spans="1:18" x14ac:dyDescent="0.3">
      <c r="A10742" t="s">
        <v>750</v>
      </c>
      <c r="B10742" s="1">
        <v>38530</v>
      </c>
      <c r="C10742" t="s">
        <v>16</v>
      </c>
      <c r="D10742" t="s">
        <v>789</v>
      </c>
      <c r="E10742" t="s">
        <v>790</v>
      </c>
      <c r="G10742" s="6" t="s">
        <v>29</v>
      </c>
      <c r="H10742" t="s">
        <v>197</v>
      </c>
      <c r="I10742" t="s">
        <v>26</v>
      </c>
      <c r="J10742" t="s">
        <v>27</v>
      </c>
      <c r="K10742">
        <v>57.1</v>
      </c>
      <c r="L10742">
        <v>19.7</v>
      </c>
      <c r="M10742" t="s">
        <v>287</v>
      </c>
      <c r="N10742">
        <v>19.7</v>
      </c>
      <c r="P10742" cm="1">
        <f t="array" ref="P10742">IF(Q10742&gt;0,INDEX(Q10742:Q32466,MATCH(TRUE,INDEX(Q10742:Q32466="",,),0)-1),"")</f>
        <v>6</v>
      </c>
      <c r="Q10742">
        <f t="shared" si="209"/>
        <v>6</v>
      </c>
      <c r="R10742">
        <f t="shared" si="210"/>
        <v>0</v>
      </c>
    </row>
    <row r="10743" spans="1:18" x14ac:dyDescent="0.3">
      <c r="P10743" t="str" cm="1">
        <f t="array" ref="P10743">IF(Q10743&gt;0,INDEX(Q10743:Q32467,MATCH(TRUE,INDEX(Q10743:Q32467="",,),0)-1),"")</f>
        <v/>
      </c>
      <c r="R10743" t="str">
        <f t="shared" si="210"/>
        <v/>
      </c>
    </row>
    <row r="10744" spans="1:18" x14ac:dyDescent="0.3">
      <c r="A10744" t="s">
        <v>750</v>
      </c>
      <c r="B10744" s="1">
        <v>38530</v>
      </c>
      <c r="C10744" t="s">
        <v>16</v>
      </c>
      <c r="D10744" t="s">
        <v>791</v>
      </c>
      <c r="E10744" t="s">
        <v>792</v>
      </c>
      <c r="G10744" t="s">
        <v>19</v>
      </c>
      <c r="H10744" t="s">
        <v>194</v>
      </c>
      <c r="I10744" t="s">
        <v>21</v>
      </c>
      <c r="J10744" t="s">
        <v>22</v>
      </c>
      <c r="K10744">
        <v>6.6</v>
      </c>
      <c r="L10744">
        <v>336</v>
      </c>
      <c r="M10744" t="s">
        <v>793</v>
      </c>
      <c r="N10744">
        <v>1110</v>
      </c>
      <c r="O10744" t="s">
        <v>24</v>
      </c>
      <c r="P10744" cm="1">
        <f t="array" ref="P10744">IF(Q10744&gt;0,INDEX(Q10744:Q32468,MATCH(TRUE,INDEX(Q10744:Q32468="",,),0)-1),"")</f>
        <v>6</v>
      </c>
      <c r="Q10744">
        <f>INT((ROW()-10744)/7)+1</f>
        <v>1</v>
      </c>
      <c r="R10744">
        <f t="shared" si="210"/>
        <v>0</v>
      </c>
    </row>
    <row r="10745" spans="1:18" x14ac:dyDescent="0.3">
      <c r="A10745" t="s">
        <v>750</v>
      </c>
      <c r="B10745" s="1">
        <v>38530</v>
      </c>
      <c r="C10745" t="s">
        <v>16</v>
      </c>
      <c r="D10745" t="s">
        <v>791</v>
      </c>
      <c r="E10745" t="s">
        <v>792</v>
      </c>
      <c r="G10745" t="s">
        <v>19</v>
      </c>
      <c r="H10745" t="s">
        <v>154</v>
      </c>
      <c r="I10745" t="s">
        <v>21</v>
      </c>
      <c r="J10745" t="s">
        <v>22</v>
      </c>
      <c r="K10745">
        <v>9.6999999999999993</v>
      </c>
      <c r="L10745">
        <v>212</v>
      </c>
      <c r="M10745" t="s">
        <v>793</v>
      </c>
      <c r="N10745">
        <v>680</v>
      </c>
      <c r="O10745" t="s">
        <v>24</v>
      </c>
      <c r="P10745" cm="1">
        <f t="array" ref="P10745">IF(Q10745&gt;0,INDEX(Q10745:Q32469,MATCH(TRUE,INDEX(Q10745:Q32469="",,),0)-1),"")</f>
        <v>6</v>
      </c>
      <c r="Q10745">
        <f t="shared" ref="Q10745:Q10785" si="211">INT((ROW()-10744)/7)+1</f>
        <v>1</v>
      </c>
      <c r="R10745">
        <f t="shared" si="210"/>
        <v>0</v>
      </c>
    </row>
    <row r="10746" spans="1:18" x14ac:dyDescent="0.3">
      <c r="A10746" t="s">
        <v>750</v>
      </c>
      <c r="B10746" s="1">
        <v>38530</v>
      </c>
      <c r="C10746" t="s">
        <v>16</v>
      </c>
      <c r="D10746" t="s">
        <v>791</v>
      </c>
      <c r="E10746" t="s">
        <v>792</v>
      </c>
      <c r="G10746" t="s">
        <v>19</v>
      </c>
      <c r="H10746" t="s">
        <v>53</v>
      </c>
      <c r="I10746" t="s">
        <v>26</v>
      </c>
      <c r="J10746" t="s">
        <v>27</v>
      </c>
      <c r="K10746">
        <v>106.6</v>
      </c>
      <c r="L10746">
        <v>26</v>
      </c>
      <c r="M10746" t="s">
        <v>793</v>
      </c>
      <c r="N10746">
        <v>28</v>
      </c>
      <c r="O10746" t="s">
        <v>24</v>
      </c>
      <c r="P10746" cm="1">
        <f t="array" ref="P10746">IF(Q10746&gt;0,INDEX(Q10746:Q32470,MATCH(TRUE,INDEX(Q10746:Q32470="",,),0)-1),"")</f>
        <v>6</v>
      </c>
      <c r="Q10746">
        <f t="shared" si="211"/>
        <v>1</v>
      </c>
      <c r="R10746">
        <f t="shared" si="210"/>
        <v>0</v>
      </c>
    </row>
    <row r="10747" spans="1:18" x14ac:dyDescent="0.3">
      <c r="A10747" t="s">
        <v>750</v>
      </c>
      <c r="B10747" s="1">
        <v>38530</v>
      </c>
      <c r="C10747" t="s">
        <v>16</v>
      </c>
      <c r="D10747" t="s">
        <v>791</v>
      </c>
      <c r="E10747" t="s">
        <v>792</v>
      </c>
      <c r="G10747" t="s">
        <v>19</v>
      </c>
      <c r="H10747" t="s">
        <v>64</v>
      </c>
      <c r="I10747" t="s">
        <v>26</v>
      </c>
      <c r="J10747" t="s">
        <v>27</v>
      </c>
      <c r="K10747">
        <v>376.5</v>
      </c>
      <c r="L10747">
        <v>16.600000000000001</v>
      </c>
      <c r="M10747" t="s">
        <v>793</v>
      </c>
      <c r="N10747">
        <v>28</v>
      </c>
      <c r="O10747" t="s">
        <v>24</v>
      </c>
      <c r="P10747" cm="1">
        <f t="array" ref="P10747">IF(Q10747&gt;0,INDEX(Q10747:Q32471,MATCH(TRUE,INDEX(Q10747:Q32471="",,),0)-1),"")</f>
        <v>6</v>
      </c>
      <c r="Q10747">
        <f t="shared" si="211"/>
        <v>1</v>
      </c>
      <c r="R10747">
        <f t="shared" si="210"/>
        <v>0</v>
      </c>
    </row>
    <row r="10748" spans="1:18" x14ac:dyDescent="0.3">
      <c r="A10748" t="s">
        <v>750</v>
      </c>
      <c r="B10748" s="1">
        <v>38530</v>
      </c>
      <c r="C10748" t="s">
        <v>16</v>
      </c>
      <c r="D10748" t="s">
        <v>791</v>
      </c>
      <c r="E10748" t="s">
        <v>792</v>
      </c>
      <c r="G10748" s="6" t="s">
        <v>29</v>
      </c>
      <c r="H10748" t="s">
        <v>30</v>
      </c>
      <c r="I10748" t="s">
        <v>21</v>
      </c>
      <c r="J10748" t="s">
        <v>22</v>
      </c>
      <c r="K10748">
        <v>1.8</v>
      </c>
      <c r="L10748">
        <v>124</v>
      </c>
      <c r="M10748" t="s">
        <v>793</v>
      </c>
      <c r="N10748">
        <v>124</v>
      </c>
      <c r="O10748" t="s">
        <v>24</v>
      </c>
      <c r="P10748" cm="1">
        <f t="array" ref="P10748">IF(Q10748&gt;0,INDEX(Q10748:Q32472,MATCH(TRUE,INDEX(Q10748:Q32472="",,),0)-1),"")</f>
        <v>6</v>
      </c>
      <c r="Q10748">
        <f t="shared" si="211"/>
        <v>1</v>
      </c>
      <c r="R10748">
        <f t="shared" si="210"/>
        <v>0</v>
      </c>
    </row>
    <row r="10749" spans="1:18" x14ac:dyDescent="0.3">
      <c r="A10749" t="s">
        <v>750</v>
      </c>
      <c r="B10749" s="1">
        <v>38530</v>
      </c>
      <c r="C10749" t="s">
        <v>16</v>
      </c>
      <c r="D10749" t="s">
        <v>791</v>
      </c>
      <c r="E10749" t="s">
        <v>792</v>
      </c>
      <c r="G10749" s="6" t="s">
        <v>29</v>
      </c>
      <c r="H10749" t="s">
        <v>148</v>
      </c>
      <c r="I10749" t="s">
        <v>26</v>
      </c>
      <c r="J10749" t="s">
        <v>27</v>
      </c>
      <c r="K10749">
        <v>16.8</v>
      </c>
      <c r="L10749">
        <v>22</v>
      </c>
      <c r="M10749" t="s">
        <v>793</v>
      </c>
      <c r="N10749">
        <v>22</v>
      </c>
      <c r="O10749" t="s">
        <v>24</v>
      </c>
      <c r="P10749" cm="1">
        <f t="array" ref="P10749">IF(Q10749&gt;0,INDEX(Q10749:Q32473,MATCH(TRUE,INDEX(Q10749:Q32473="",,),0)-1),"")</f>
        <v>6</v>
      </c>
      <c r="Q10749">
        <f t="shared" si="211"/>
        <v>1</v>
      </c>
      <c r="R10749">
        <f t="shared" si="210"/>
        <v>0</v>
      </c>
    </row>
    <row r="10750" spans="1:18" x14ac:dyDescent="0.3">
      <c r="A10750" t="s">
        <v>750</v>
      </c>
      <c r="B10750" s="1">
        <v>38530</v>
      </c>
      <c r="C10750" t="s">
        <v>16</v>
      </c>
      <c r="D10750" t="s">
        <v>791</v>
      </c>
      <c r="E10750" t="s">
        <v>792</v>
      </c>
      <c r="G10750" s="6" t="s">
        <v>29</v>
      </c>
      <c r="H10750" t="s">
        <v>197</v>
      </c>
      <c r="I10750" t="s">
        <v>26</v>
      </c>
      <c r="J10750" t="s">
        <v>27</v>
      </c>
      <c r="K10750">
        <v>7.2</v>
      </c>
      <c r="L10750">
        <v>28.9</v>
      </c>
      <c r="M10750" t="s">
        <v>793</v>
      </c>
      <c r="N10750">
        <v>28.9</v>
      </c>
      <c r="O10750" t="s">
        <v>24</v>
      </c>
      <c r="P10750" cm="1">
        <f t="array" ref="P10750">IF(Q10750&gt;0,INDEX(Q10750:Q32474,MATCH(TRUE,INDEX(Q10750:Q32474="",,),0)-1),"")</f>
        <v>6</v>
      </c>
      <c r="Q10750">
        <f t="shared" si="211"/>
        <v>1</v>
      </c>
      <c r="R10750">
        <f t="shared" si="210"/>
        <v>0</v>
      </c>
    </row>
    <row r="10751" spans="1:18" x14ac:dyDescent="0.3">
      <c r="A10751" t="s">
        <v>750</v>
      </c>
      <c r="B10751" s="1">
        <v>38530</v>
      </c>
      <c r="C10751" t="s">
        <v>16</v>
      </c>
      <c r="D10751" t="s">
        <v>791</v>
      </c>
      <c r="E10751" t="s">
        <v>792</v>
      </c>
      <c r="G10751" t="s">
        <v>19</v>
      </c>
      <c r="H10751" t="s">
        <v>194</v>
      </c>
      <c r="I10751" t="s">
        <v>21</v>
      </c>
      <c r="J10751" t="s">
        <v>22</v>
      </c>
      <c r="K10751">
        <v>6.6</v>
      </c>
      <c r="L10751">
        <v>336</v>
      </c>
      <c r="M10751" t="s">
        <v>385</v>
      </c>
      <c r="N10751">
        <v>336</v>
      </c>
      <c r="P10751" cm="1">
        <f t="array" ref="P10751">IF(Q10751&gt;0,INDEX(Q10751:Q32475,MATCH(TRUE,INDEX(Q10751:Q32475="",,),0)-1),"")</f>
        <v>6</v>
      </c>
      <c r="Q10751">
        <f t="shared" si="211"/>
        <v>2</v>
      </c>
      <c r="R10751">
        <f t="shared" si="210"/>
        <v>0</v>
      </c>
    </row>
    <row r="10752" spans="1:18" x14ac:dyDescent="0.3">
      <c r="A10752" t="s">
        <v>750</v>
      </c>
      <c r="B10752" s="1">
        <v>38530</v>
      </c>
      <c r="C10752" t="s">
        <v>16</v>
      </c>
      <c r="D10752" t="s">
        <v>791</v>
      </c>
      <c r="E10752" t="s">
        <v>792</v>
      </c>
      <c r="G10752" t="s">
        <v>19</v>
      </c>
      <c r="H10752" t="s">
        <v>154</v>
      </c>
      <c r="I10752" t="s">
        <v>21</v>
      </c>
      <c r="J10752" t="s">
        <v>22</v>
      </c>
      <c r="K10752">
        <v>9.6999999999999993</v>
      </c>
      <c r="L10752">
        <v>212</v>
      </c>
      <c r="M10752" t="s">
        <v>385</v>
      </c>
      <c r="N10752">
        <v>1311</v>
      </c>
      <c r="P10752" cm="1">
        <f t="array" ref="P10752">IF(Q10752&gt;0,INDEX(Q10752:Q32476,MATCH(TRUE,INDEX(Q10752:Q32476="",,),0)-1),"")</f>
        <v>6</v>
      </c>
      <c r="Q10752">
        <f t="shared" si="211"/>
        <v>2</v>
      </c>
      <c r="R10752">
        <f t="shared" si="210"/>
        <v>0</v>
      </c>
    </row>
    <row r="10753" spans="1:18" x14ac:dyDescent="0.3">
      <c r="A10753" t="s">
        <v>750</v>
      </c>
      <c r="B10753" s="1">
        <v>38530</v>
      </c>
      <c r="C10753" t="s">
        <v>16</v>
      </c>
      <c r="D10753" t="s">
        <v>791</v>
      </c>
      <c r="E10753" t="s">
        <v>792</v>
      </c>
      <c r="G10753" t="s">
        <v>19</v>
      </c>
      <c r="H10753" t="s">
        <v>53</v>
      </c>
      <c r="I10753" t="s">
        <v>26</v>
      </c>
      <c r="J10753" t="s">
        <v>27</v>
      </c>
      <c r="K10753">
        <v>106.6</v>
      </c>
      <c r="L10753">
        <v>26</v>
      </c>
      <c r="M10753" t="s">
        <v>385</v>
      </c>
      <c r="N10753">
        <v>26</v>
      </c>
      <c r="P10753" cm="1">
        <f t="array" ref="P10753">IF(Q10753&gt;0,INDEX(Q10753:Q32477,MATCH(TRUE,INDEX(Q10753:Q32477="",,),0)-1),"")</f>
        <v>6</v>
      </c>
      <c r="Q10753">
        <f t="shared" si="211"/>
        <v>2</v>
      </c>
      <c r="R10753">
        <f t="shared" si="210"/>
        <v>0</v>
      </c>
    </row>
    <row r="10754" spans="1:18" x14ac:dyDescent="0.3">
      <c r="A10754" t="s">
        <v>750</v>
      </c>
      <c r="B10754" s="1">
        <v>38530</v>
      </c>
      <c r="C10754" t="s">
        <v>16</v>
      </c>
      <c r="D10754" t="s">
        <v>791</v>
      </c>
      <c r="E10754" t="s">
        <v>792</v>
      </c>
      <c r="G10754" t="s">
        <v>19</v>
      </c>
      <c r="H10754" t="s">
        <v>64</v>
      </c>
      <c r="I10754" t="s">
        <v>26</v>
      </c>
      <c r="J10754" t="s">
        <v>27</v>
      </c>
      <c r="K10754">
        <v>376.5</v>
      </c>
      <c r="L10754">
        <v>16.600000000000001</v>
      </c>
      <c r="M10754" t="s">
        <v>385</v>
      </c>
      <c r="N10754">
        <v>16.600000000000001</v>
      </c>
      <c r="P10754" cm="1">
        <f t="array" ref="P10754">IF(Q10754&gt;0,INDEX(Q10754:Q32478,MATCH(TRUE,INDEX(Q10754:Q32478="",,),0)-1),"")</f>
        <v>6</v>
      </c>
      <c r="Q10754">
        <f t="shared" si="211"/>
        <v>2</v>
      </c>
      <c r="R10754">
        <f t="shared" si="210"/>
        <v>0</v>
      </c>
    </row>
    <row r="10755" spans="1:18" x14ac:dyDescent="0.3">
      <c r="A10755" t="s">
        <v>750</v>
      </c>
      <c r="B10755" s="1">
        <v>38530</v>
      </c>
      <c r="C10755" t="s">
        <v>16</v>
      </c>
      <c r="D10755" t="s">
        <v>791</v>
      </c>
      <c r="E10755" t="s">
        <v>792</v>
      </c>
      <c r="G10755" s="6" t="s">
        <v>29</v>
      </c>
      <c r="H10755" t="s">
        <v>30</v>
      </c>
      <c r="I10755" t="s">
        <v>21</v>
      </c>
      <c r="J10755" t="s">
        <v>22</v>
      </c>
      <c r="K10755">
        <v>1.8</v>
      </c>
      <c r="L10755">
        <v>124</v>
      </c>
      <c r="M10755" t="s">
        <v>385</v>
      </c>
      <c r="N10755">
        <v>124</v>
      </c>
      <c r="P10755" cm="1">
        <f t="array" ref="P10755">IF(Q10755&gt;0,INDEX(Q10755:Q32479,MATCH(TRUE,INDEX(Q10755:Q32479="",,),0)-1),"")</f>
        <v>6</v>
      </c>
      <c r="Q10755">
        <f t="shared" si="211"/>
        <v>2</v>
      </c>
      <c r="R10755">
        <f t="shared" si="210"/>
        <v>0</v>
      </c>
    </row>
    <row r="10756" spans="1:18" x14ac:dyDescent="0.3">
      <c r="A10756" t="s">
        <v>750</v>
      </c>
      <c r="B10756" s="1">
        <v>38530</v>
      </c>
      <c r="C10756" t="s">
        <v>16</v>
      </c>
      <c r="D10756" t="s">
        <v>791</v>
      </c>
      <c r="E10756" t="s">
        <v>792</v>
      </c>
      <c r="G10756" s="6" t="s">
        <v>29</v>
      </c>
      <c r="H10756" t="s">
        <v>148</v>
      </c>
      <c r="I10756" t="s">
        <v>26</v>
      </c>
      <c r="J10756" t="s">
        <v>27</v>
      </c>
      <c r="K10756">
        <v>16.8</v>
      </c>
      <c r="L10756">
        <v>22</v>
      </c>
      <c r="M10756" t="s">
        <v>385</v>
      </c>
      <c r="N10756">
        <v>22</v>
      </c>
      <c r="P10756" cm="1">
        <f t="array" ref="P10756">IF(Q10756&gt;0,INDEX(Q10756:Q32480,MATCH(TRUE,INDEX(Q10756:Q32480="",,),0)-1),"")</f>
        <v>6</v>
      </c>
      <c r="Q10756">
        <f t="shared" si="211"/>
        <v>2</v>
      </c>
      <c r="R10756">
        <f t="shared" si="210"/>
        <v>0</v>
      </c>
    </row>
    <row r="10757" spans="1:18" x14ac:dyDescent="0.3">
      <c r="A10757" t="s">
        <v>750</v>
      </c>
      <c r="B10757" s="1">
        <v>38530</v>
      </c>
      <c r="C10757" t="s">
        <v>16</v>
      </c>
      <c r="D10757" t="s">
        <v>791</v>
      </c>
      <c r="E10757" t="s">
        <v>792</v>
      </c>
      <c r="G10757" s="6" t="s">
        <v>29</v>
      </c>
      <c r="H10757" t="s">
        <v>197</v>
      </c>
      <c r="I10757" t="s">
        <v>26</v>
      </c>
      <c r="J10757" t="s">
        <v>27</v>
      </c>
      <c r="K10757">
        <v>7.2</v>
      </c>
      <c r="L10757">
        <v>28.9</v>
      </c>
      <c r="M10757" t="s">
        <v>385</v>
      </c>
      <c r="N10757">
        <v>28.9</v>
      </c>
      <c r="P10757" cm="1">
        <f t="array" ref="P10757">IF(Q10757&gt;0,INDEX(Q10757:Q32481,MATCH(TRUE,INDEX(Q10757:Q32481="",,),0)-1),"")</f>
        <v>6</v>
      </c>
      <c r="Q10757">
        <f t="shared" si="211"/>
        <v>2</v>
      </c>
      <c r="R10757">
        <f t="shared" si="210"/>
        <v>0</v>
      </c>
    </row>
    <row r="10758" spans="1:18" x14ac:dyDescent="0.3">
      <c r="A10758" t="s">
        <v>750</v>
      </c>
      <c r="B10758" s="1">
        <v>38530</v>
      </c>
      <c r="C10758" t="s">
        <v>16</v>
      </c>
      <c r="D10758" t="s">
        <v>791</v>
      </c>
      <c r="E10758" t="s">
        <v>792</v>
      </c>
      <c r="G10758" t="s">
        <v>19</v>
      </c>
      <c r="H10758" t="s">
        <v>194</v>
      </c>
      <c r="I10758" t="s">
        <v>21</v>
      </c>
      <c r="J10758" t="s">
        <v>22</v>
      </c>
      <c r="K10758">
        <v>6.6</v>
      </c>
      <c r="L10758">
        <v>336</v>
      </c>
      <c r="M10758" t="s">
        <v>287</v>
      </c>
      <c r="N10758">
        <v>1916.2</v>
      </c>
      <c r="P10758" cm="1">
        <f t="array" ref="P10758">IF(Q10758&gt;0,INDEX(Q10758:Q32482,MATCH(TRUE,INDEX(Q10758:Q32482="",,),0)-1),"")</f>
        <v>6</v>
      </c>
      <c r="Q10758">
        <f t="shared" si="211"/>
        <v>3</v>
      </c>
      <c r="R10758">
        <f t="shared" si="210"/>
        <v>0</v>
      </c>
    </row>
    <row r="10759" spans="1:18" x14ac:dyDescent="0.3">
      <c r="A10759" t="s">
        <v>750</v>
      </c>
      <c r="B10759" s="1">
        <v>38530</v>
      </c>
      <c r="C10759" t="s">
        <v>16</v>
      </c>
      <c r="D10759" t="s">
        <v>791</v>
      </c>
      <c r="E10759" t="s">
        <v>792</v>
      </c>
      <c r="G10759" t="s">
        <v>19</v>
      </c>
      <c r="H10759" t="s">
        <v>154</v>
      </c>
      <c r="I10759" t="s">
        <v>21</v>
      </c>
      <c r="J10759" t="s">
        <v>22</v>
      </c>
      <c r="K10759">
        <v>9.6999999999999993</v>
      </c>
      <c r="L10759">
        <v>212</v>
      </c>
      <c r="M10759" t="s">
        <v>287</v>
      </c>
      <c r="N10759">
        <v>212</v>
      </c>
      <c r="P10759" cm="1">
        <f t="array" ref="P10759">IF(Q10759&gt;0,INDEX(Q10759:Q32483,MATCH(TRUE,INDEX(Q10759:Q32483="",,),0)-1),"")</f>
        <v>6</v>
      </c>
      <c r="Q10759">
        <f t="shared" si="211"/>
        <v>3</v>
      </c>
      <c r="R10759">
        <f t="shared" si="210"/>
        <v>0</v>
      </c>
    </row>
    <row r="10760" spans="1:18" x14ac:dyDescent="0.3">
      <c r="A10760" t="s">
        <v>750</v>
      </c>
      <c r="B10760" s="1">
        <v>38530</v>
      </c>
      <c r="C10760" t="s">
        <v>16</v>
      </c>
      <c r="D10760" t="s">
        <v>791</v>
      </c>
      <c r="E10760" t="s">
        <v>792</v>
      </c>
      <c r="G10760" t="s">
        <v>19</v>
      </c>
      <c r="H10760" t="s">
        <v>53</v>
      </c>
      <c r="I10760" t="s">
        <v>26</v>
      </c>
      <c r="J10760" t="s">
        <v>27</v>
      </c>
      <c r="K10760">
        <v>106.6</v>
      </c>
      <c r="L10760">
        <v>26</v>
      </c>
      <c r="M10760" t="s">
        <v>287</v>
      </c>
      <c r="N10760">
        <v>26</v>
      </c>
      <c r="P10760" cm="1">
        <f t="array" ref="P10760">IF(Q10760&gt;0,INDEX(Q10760:Q32484,MATCH(TRUE,INDEX(Q10760:Q32484="",,),0)-1),"")</f>
        <v>6</v>
      </c>
      <c r="Q10760">
        <f t="shared" si="211"/>
        <v>3</v>
      </c>
      <c r="R10760">
        <f t="shared" si="210"/>
        <v>0</v>
      </c>
    </row>
    <row r="10761" spans="1:18" x14ac:dyDescent="0.3">
      <c r="A10761" t="s">
        <v>750</v>
      </c>
      <c r="B10761" s="1">
        <v>38530</v>
      </c>
      <c r="C10761" t="s">
        <v>16</v>
      </c>
      <c r="D10761" t="s">
        <v>791</v>
      </c>
      <c r="E10761" t="s">
        <v>792</v>
      </c>
      <c r="G10761" t="s">
        <v>19</v>
      </c>
      <c r="H10761" t="s">
        <v>64</v>
      </c>
      <c r="I10761" t="s">
        <v>26</v>
      </c>
      <c r="J10761" t="s">
        <v>27</v>
      </c>
      <c r="K10761">
        <v>376.5</v>
      </c>
      <c r="L10761">
        <v>16.600000000000001</v>
      </c>
      <c r="M10761" t="s">
        <v>287</v>
      </c>
      <c r="N10761">
        <v>16.600000000000001</v>
      </c>
      <c r="P10761" cm="1">
        <f t="array" ref="P10761">IF(Q10761&gt;0,INDEX(Q10761:Q32485,MATCH(TRUE,INDEX(Q10761:Q32485="",,),0)-1),"")</f>
        <v>6</v>
      </c>
      <c r="Q10761">
        <f t="shared" si="211"/>
        <v>3</v>
      </c>
      <c r="R10761">
        <f t="shared" si="210"/>
        <v>0</v>
      </c>
    </row>
    <row r="10762" spans="1:18" x14ac:dyDescent="0.3">
      <c r="A10762" t="s">
        <v>750</v>
      </c>
      <c r="B10762" s="1">
        <v>38530</v>
      </c>
      <c r="C10762" t="s">
        <v>16</v>
      </c>
      <c r="D10762" t="s">
        <v>791</v>
      </c>
      <c r="E10762" t="s">
        <v>792</v>
      </c>
      <c r="G10762" s="6" t="s">
        <v>29</v>
      </c>
      <c r="H10762" t="s">
        <v>30</v>
      </c>
      <c r="I10762" t="s">
        <v>21</v>
      </c>
      <c r="J10762" t="s">
        <v>22</v>
      </c>
      <c r="K10762">
        <v>1.8</v>
      </c>
      <c r="L10762">
        <v>124</v>
      </c>
      <c r="M10762" t="s">
        <v>287</v>
      </c>
      <c r="N10762">
        <v>124</v>
      </c>
      <c r="P10762" cm="1">
        <f t="array" ref="P10762">IF(Q10762&gt;0,INDEX(Q10762:Q32486,MATCH(TRUE,INDEX(Q10762:Q32486="",,),0)-1),"")</f>
        <v>6</v>
      </c>
      <c r="Q10762">
        <f t="shared" si="211"/>
        <v>3</v>
      </c>
      <c r="R10762">
        <f t="shared" si="210"/>
        <v>0</v>
      </c>
    </row>
    <row r="10763" spans="1:18" x14ac:dyDescent="0.3">
      <c r="A10763" t="s">
        <v>750</v>
      </c>
      <c r="B10763" s="1">
        <v>38530</v>
      </c>
      <c r="C10763" t="s">
        <v>16</v>
      </c>
      <c r="D10763" t="s">
        <v>791</v>
      </c>
      <c r="E10763" t="s">
        <v>792</v>
      </c>
      <c r="G10763" s="6" t="s">
        <v>29</v>
      </c>
      <c r="H10763" t="s">
        <v>148</v>
      </c>
      <c r="I10763" t="s">
        <v>26</v>
      </c>
      <c r="J10763" t="s">
        <v>27</v>
      </c>
      <c r="K10763">
        <v>16.8</v>
      </c>
      <c r="L10763">
        <v>22</v>
      </c>
      <c r="M10763" t="s">
        <v>287</v>
      </c>
      <c r="N10763">
        <v>22</v>
      </c>
      <c r="P10763" cm="1">
        <f t="array" ref="P10763">IF(Q10763&gt;0,INDEX(Q10763:Q32487,MATCH(TRUE,INDEX(Q10763:Q32487="",,),0)-1),"")</f>
        <v>6</v>
      </c>
      <c r="Q10763">
        <f t="shared" si="211"/>
        <v>3</v>
      </c>
      <c r="R10763">
        <f t="shared" si="210"/>
        <v>0</v>
      </c>
    </row>
    <row r="10764" spans="1:18" x14ac:dyDescent="0.3">
      <c r="A10764" t="s">
        <v>750</v>
      </c>
      <c r="B10764" s="1">
        <v>38530</v>
      </c>
      <c r="C10764" t="s">
        <v>16</v>
      </c>
      <c r="D10764" t="s">
        <v>791</v>
      </c>
      <c r="E10764" t="s">
        <v>792</v>
      </c>
      <c r="G10764" s="6" t="s">
        <v>29</v>
      </c>
      <c r="H10764" t="s">
        <v>197</v>
      </c>
      <c r="I10764" t="s">
        <v>26</v>
      </c>
      <c r="J10764" t="s">
        <v>27</v>
      </c>
      <c r="K10764">
        <v>7.2</v>
      </c>
      <c r="L10764">
        <v>28.9</v>
      </c>
      <c r="M10764" t="s">
        <v>287</v>
      </c>
      <c r="N10764">
        <v>28.9</v>
      </c>
      <c r="P10764" cm="1">
        <f t="array" ref="P10764">IF(Q10764&gt;0,INDEX(Q10764:Q32488,MATCH(TRUE,INDEX(Q10764:Q32488="",,),0)-1),"")</f>
        <v>6</v>
      </c>
      <c r="Q10764">
        <f t="shared" si="211"/>
        <v>3</v>
      </c>
      <c r="R10764">
        <f t="shared" si="210"/>
        <v>0</v>
      </c>
    </row>
    <row r="10765" spans="1:18" x14ac:dyDescent="0.3">
      <c r="A10765" t="s">
        <v>750</v>
      </c>
      <c r="B10765" s="1">
        <v>38530</v>
      </c>
      <c r="C10765" t="s">
        <v>16</v>
      </c>
      <c r="D10765" t="s">
        <v>791</v>
      </c>
      <c r="E10765" t="s">
        <v>792</v>
      </c>
      <c r="G10765" t="s">
        <v>19</v>
      </c>
      <c r="H10765" t="s">
        <v>194</v>
      </c>
      <c r="I10765" t="s">
        <v>21</v>
      </c>
      <c r="J10765" t="s">
        <v>22</v>
      </c>
      <c r="K10765">
        <v>6.6</v>
      </c>
      <c r="L10765">
        <v>336</v>
      </c>
      <c r="M10765" t="s">
        <v>449</v>
      </c>
      <c r="N10765">
        <v>412</v>
      </c>
      <c r="P10765" cm="1">
        <f t="array" ref="P10765">IF(Q10765&gt;0,INDEX(Q10765:Q32489,MATCH(TRUE,INDEX(Q10765:Q32489="",,),0)-1),"")</f>
        <v>6</v>
      </c>
      <c r="Q10765">
        <f t="shared" si="211"/>
        <v>4</v>
      </c>
      <c r="R10765">
        <f t="shared" si="210"/>
        <v>0</v>
      </c>
    </row>
    <row r="10766" spans="1:18" x14ac:dyDescent="0.3">
      <c r="A10766" t="s">
        <v>750</v>
      </c>
      <c r="B10766" s="1">
        <v>38530</v>
      </c>
      <c r="C10766" t="s">
        <v>16</v>
      </c>
      <c r="D10766" t="s">
        <v>791</v>
      </c>
      <c r="E10766" t="s">
        <v>792</v>
      </c>
      <c r="G10766" t="s">
        <v>19</v>
      </c>
      <c r="H10766" t="s">
        <v>154</v>
      </c>
      <c r="I10766" t="s">
        <v>21</v>
      </c>
      <c r="J10766" t="s">
        <v>22</v>
      </c>
      <c r="K10766">
        <v>9.6999999999999993</v>
      </c>
      <c r="L10766">
        <v>212</v>
      </c>
      <c r="M10766" t="s">
        <v>449</v>
      </c>
      <c r="N10766">
        <v>237</v>
      </c>
      <c r="P10766" cm="1">
        <f t="array" ref="P10766">IF(Q10766&gt;0,INDEX(Q10766:Q32490,MATCH(TRUE,INDEX(Q10766:Q32490="",,),0)-1),"")</f>
        <v>6</v>
      </c>
      <c r="Q10766">
        <f t="shared" si="211"/>
        <v>4</v>
      </c>
      <c r="R10766">
        <f t="shared" si="210"/>
        <v>0</v>
      </c>
    </row>
    <row r="10767" spans="1:18" x14ac:dyDescent="0.3">
      <c r="A10767" t="s">
        <v>750</v>
      </c>
      <c r="B10767" s="1">
        <v>38530</v>
      </c>
      <c r="C10767" t="s">
        <v>16</v>
      </c>
      <c r="D10767" t="s">
        <v>791</v>
      </c>
      <c r="E10767" t="s">
        <v>792</v>
      </c>
      <c r="G10767" t="s">
        <v>19</v>
      </c>
      <c r="H10767" t="s">
        <v>53</v>
      </c>
      <c r="I10767" t="s">
        <v>26</v>
      </c>
      <c r="J10767" t="s">
        <v>27</v>
      </c>
      <c r="K10767">
        <v>106.6</v>
      </c>
      <c r="L10767">
        <v>26</v>
      </c>
      <c r="M10767" t="s">
        <v>449</v>
      </c>
      <c r="N10767">
        <v>36.17</v>
      </c>
      <c r="P10767" cm="1">
        <f t="array" ref="P10767">IF(Q10767&gt;0,INDEX(Q10767:Q32491,MATCH(TRUE,INDEX(Q10767:Q32491="",,),0)-1),"")</f>
        <v>6</v>
      </c>
      <c r="Q10767">
        <f t="shared" si="211"/>
        <v>4</v>
      </c>
      <c r="R10767">
        <f t="shared" si="210"/>
        <v>0</v>
      </c>
    </row>
    <row r="10768" spans="1:18" x14ac:dyDescent="0.3">
      <c r="A10768" t="s">
        <v>750</v>
      </c>
      <c r="B10768" s="1">
        <v>38530</v>
      </c>
      <c r="C10768" t="s">
        <v>16</v>
      </c>
      <c r="D10768" t="s">
        <v>791</v>
      </c>
      <c r="E10768" t="s">
        <v>792</v>
      </c>
      <c r="G10768" t="s">
        <v>19</v>
      </c>
      <c r="H10768" t="s">
        <v>64</v>
      </c>
      <c r="I10768" t="s">
        <v>26</v>
      </c>
      <c r="J10768" t="s">
        <v>27</v>
      </c>
      <c r="K10768">
        <v>376.5</v>
      </c>
      <c r="L10768">
        <v>16.600000000000001</v>
      </c>
      <c r="M10768" t="s">
        <v>449</v>
      </c>
      <c r="N10768">
        <v>35.130000000000003</v>
      </c>
      <c r="P10768" cm="1">
        <f t="array" ref="P10768">IF(Q10768&gt;0,INDEX(Q10768:Q32492,MATCH(TRUE,INDEX(Q10768:Q32492="",,),0)-1),"")</f>
        <v>6</v>
      </c>
      <c r="Q10768">
        <f t="shared" si="211"/>
        <v>4</v>
      </c>
      <c r="R10768">
        <f t="shared" si="210"/>
        <v>0</v>
      </c>
    </row>
    <row r="10769" spans="1:18" x14ac:dyDescent="0.3">
      <c r="A10769" t="s">
        <v>750</v>
      </c>
      <c r="B10769" s="1">
        <v>38530</v>
      </c>
      <c r="C10769" t="s">
        <v>16</v>
      </c>
      <c r="D10769" t="s">
        <v>791</v>
      </c>
      <c r="E10769" t="s">
        <v>792</v>
      </c>
      <c r="G10769" s="6" t="s">
        <v>29</v>
      </c>
      <c r="H10769" t="s">
        <v>30</v>
      </c>
      <c r="I10769" t="s">
        <v>21</v>
      </c>
      <c r="J10769" t="s">
        <v>22</v>
      </c>
      <c r="K10769">
        <v>1.8</v>
      </c>
      <c r="L10769">
        <v>124</v>
      </c>
      <c r="M10769" t="s">
        <v>449</v>
      </c>
      <c r="N10769">
        <v>124</v>
      </c>
      <c r="P10769" cm="1">
        <f t="array" ref="P10769">IF(Q10769&gt;0,INDEX(Q10769:Q32493,MATCH(TRUE,INDEX(Q10769:Q32493="",,),0)-1),"")</f>
        <v>6</v>
      </c>
      <c r="Q10769">
        <f t="shared" si="211"/>
        <v>4</v>
      </c>
      <c r="R10769">
        <f t="shared" si="210"/>
        <v>0</v>
      </c>
    </row>
    <row r="10770" spans="1:18" x14ac:dyDescent="0.3">
      <c r="A10770" t="s">
        <v>750</v>
      </c>
      <c r="B10770" s="1">
        <v>38530</v>
      </c>
      <c r="C10770" t="s">
        <v>16</v>
      </c>
      <c r="D10770" t="s">
        <v>791</v>
      </c>
      <c r="E10770" t="s">
        <v>792</v>
      </c>
      <c r="G10770" s="6" t="s">
        <v>29</v>
      </c>
      <c r="H10770" t="s">
        <v>148</v>
      </c>
      <c r="I10770" t="s">
        <v>26</v>
      </c>
      <c r="J10770" t="s">
        <v>27</v>
      </c>
      <c r="K10770">
        <v>16.8</v>
      </c>
      <c r="L10770">
        <v>22</v>
      </c>
      <c r="M10770" t="s">
        <v>449</v>
      </c>
      <c r="N10770">
        <v>22</v>
      </c>
      <c r="P10770" cm="1">
        <f t="array" ref="P10770">IF(Q10770&gt;0,INDEX(Q10770:Q32494,MATCH(TRUE,INDEX(Q10770:Q32494="",,),0)-1),"")</f>
        <v>6</v>
      </c>
      <c r="Q10770">
        <f t="shared" si="211"/>
        <v>4</v>
      </c>
      <c r="R10770">
        <f t="shared" si="210"/>
        <v>0</v>
      </c>
    </row>
    <row r="10771" spans="1:18" x14ac:dyDescent="0.3">
      <c r="A10771" t="s">
        <v>750</v>
      </c>
      <c r="B10771" s="1">
        <v>38530</v>
      </c>
      <c r="C10771" t="s">
        <v>16</v>
      </c>
      <c r="D10771" t="s">
        <v>791</v>
      </c>
      <c r="E10771" t="s">
        <v>792</v>
      </c>
      <c r="G10771" s="6" t="s">
        <v>29</v>
      </c>
      <c r="H10771" t="s">
        <v>197</v>
      </c>
      <c r="I10771" t="s">
        <v>26</v>
      </c>
      <c r="J10771" t="s">
        <v>27</v>
      </c>
      <c r="K10771">
        <v>7.2</v>
      </c>
      <c r="L10771">
        <v>28.9</v>
      </c>
      <c r="M10771" t="s">
        <v>449</v>
      </c>
      <c r="N10771">
        <v>28.9</v>
      </c>
      <c r="P10771" cm="1">
        <f t="array" ref="P10771">IF(Q10771&gt;0,INDEX(Q10771:Q32495,MATCH(TRUE,INDEX(Q10771:Q32495="",,),0)-1),"")</f>
        <v>6</v>
      </c>
      <c r="Q10771">
        <f t="shared" si="211"/>
        <v>4</v>
      </c>
      <c r="R10771">
        <f t="shared" si="210"/>
        <v>0</v>
      </c>
    </row>
    <row r="10772" spans="1:18" x14ac:dyDescent="0.3">
      <c r="A10772" t="s">
        <v>750</v>
      </c>
      <c r="B10772" s="1">
        <v>38530</v>
      </c>
      <c r="C10772" t="s">
        <v>16</v>
      </c>
      <c r="D10772" t="s">
        <v>791</v>
      </c>
      <c r="E10772" t="s">
        <v>792</v>
      </c>
      <c r="G10772" t="s">
        <v>19</v>
      </c>
      <c r="H10772" t="s">
        <v>194</v>
      </c>
      <c r="I10772" t="s">
        <v>21</v>
      </c>
      <c r="J10772" t="s">
        <v>22</v>
      </c>
      <c r="K10772">
        <v>6.6</v>
      </c>
      <c r="L10772">
        <v>336</v>
      </c>
      <c r="M10772" t="s">
        <v>758</v>
      </c>
      <c r="N10772">
        <v>450</v>
      </c>
      <c r="P10772" cm="1">
        <f t="array" ref="P10772">IF(Q10772&gt;0,INDEX(Q10772:Q32496,MATCH(TRUE,INDEX(Q10772:Q32496="",,),0)-1),"")</f>
        <v>6</v>
      </c>
      <c r="Q10772">
        <f t="shared" si="211"/>
        <v>5</v>
      </c>
      <c r="R10772">
        <f t="shared" si="210"/>
        <v>0</v>
      </c>
    </row>
    <row r="10773" spans="1:18" x14ac:dyDescent="0.3">
      <c r="A10773" t="s">
        <v>750</v>
      </c>
      <c r="B10773" s="1">
        <v>38530</v>
      </c>
      <c r="C10773" t="s">
        <v>16</v>
      </c>
      <c r="D10773" t="s">
        <v>791</v>
      </c>
      <c r="E10773" t="s">
        <v>792</v>
      </c>
      <c r="G10773" t="s">
        <v>19</v>
      </c>
      <c r="H10773" t="s">
        <v>154</v>
      </c>
      <c r="I10773" t="s">
        <v>21</v>
      </c>
      <c r="J10773" t="s">
        <v>22</v>
      </c>
      <c r="K10773">
        <v>9.6999999999999993</v>
      </c>
      <c r="L10773">
        <v>212</v>
      </c>
      <c r="M10773" t="s">
        <v>758</v>
      </c>
      <c r="N10773">
        <v>450</v>
      </c>
      <c r="P10773" cm="1">
        <f t="array" ref="P10773">IF(Q10773&gt;0,INDEX(Q10773:Q32497,MATCH(TRUE,INDEX(Q10773:Q32497="",,),0)-1),"")</f>
        <v>6</v>
      </c>
      <c r="Q10773">
        <f t="shared" si="211"/>
        <v>5</v>
      </c>
      <c r="R10773">
        <f t="shared" si="210"/>
        <v>0</v>
      </c>
    </row>
    <row r="10774" spans="1:18" x14ac:dyDescent="0.3">
      <c r="A10774" t="s">
        <v>750</v>
      </c>
      <c r="B10774" s="1">
        <v>38530</v>
      </c>
      <c r="C10774" t="s">
        <v>16</v>
      </c>
      <c r="D10774" t="s">
        <v>791</v>
      </c>
      <c r="E10774" t="s">
        <v>792</v>
      </c>
      <c r="G10774" t="s">
        <v>19</v>
      </c>
      <c r="H10774" t="s">
        <v>53</v>
      </c>
      <c r="I10774" t="s">
        <v>26</v>
      </c>
      <c r="J10774" t="s">
        <v>27</v>
      </c>
      <c r="K10774">
        <v>106.6</v>
      </c>
      <c r="L10774">
        <v>26</v>
      </c>
      <c r="M10774" t="s">
        <v>758</v>
      </c>
      <c r="N10774">
        <v>29</v>
      </c>
      <c r="P10774" cm="1">
        <f t="array" ref="P10774">IF(Q10774&gt;0,INDEX(Q10774:Q32498,MATCH(TRUE,INDEX(Q10774:Q32498="",,),0)-1),"")</f>
        <v>6</v>
      </c>
      <c r="Q10774">
        <f t="shared" si="211"/>
        <v>5</v>
      </c>
      <c r="R10774">
        <f t="shared" si="210"/>
        <v>0</v>
      </c>
    </row>
    <row r="10775" spans="1:18" x14ac:dyDescent="0.3">
      <c r="A10775" t="s">
        <v>750</v>
      </c>
      <c r="B10775" s="1">
        <v>38530</v>
      </c>
      <c r="C10775" t="s">
        <v>16</v>
      </c>
      <c r="D10775" t="s">
        <v>791</v>
      </c>
      <c r="E10775" t="s">
        <v>792</v>
      </c>
      <c r="G10775" t="s">
        <v>19</v>
      </c>
      <c r="H10775" t="s">
        <v>64</v>
      </c>
      <c r="I10775" t="s">
        <v>26</v>
      </c>
      <c r="J10775" t="s">
        <v>27</v>
      </c>
      <c r="K10775">
        <v>376.5</v>
      </c>
      <c r="L10775">
        <v>16.600000000000001</v>
      </c>
      <c r="M10775" t="s">
        <v>758</v>
      </c>
      <c r="N10775">
        <v>24.65</v>
      </c>
      <c r="P10775" cm="1">
        <f t="array" ref="P10775">IF(Q10775&gt;0,INDEX(Q10775:Q32499,MATCH(TRUE,INDEX(Q10775:Q32499="",,),0)-1),"")</f>
        <v>6</v>
      </c>
      <c r="Q10775">
        <f t="shared" si="211"/>
        <v>5</v>
      </c>
      <c r="R10775">
        <f t="shared" si="210"/>
        <v>0</v>
      </c>
    </row>
    <row r="10776" spans="1:18" x14ac:dyDescent="0.3">
      <c r="A10776" t="s">
        <v>750</v>
      </c>
      <c r="B10776" s="1">
        <v>38530</v>
      </c>
      <c r="C10776" t="s">
        <v>16</v>
      </c>
      <c r="D10776" t="s">
        <v>791</v>
      </c>
      <c r="E10776" t="s">
        <v>792</v>
      </c>
      <c r="G10776" s="6" t="s">
        <v>29</v>
      </c>
      <c r="H10776" t="s">
        <v>30</v>
      </c>
      <c r="I10776" t="s">
        <v>21</v>
      </c>
      <c r="J10776" t="s">
        <v>22</v>
      </c>
      <c r="K10776">
        <v>1.8</v>
      </c>
      <c r="L10776">
        <v>124</v>
      </c>
      <c r="M10776" t="s">
        <v>758</v>
      </c>
      <c r="N10776">
        <v>124</v>
      </c>
      <c r="P10776" cm="1">
        <f t="array" ref="P10776">IF(Q10776&gt;0,INDEX(Q10776:Q32500,MATCH(TRUE,INDEX(Q10776:Q32500="",,),0)-1),"")</f>
        <v>6</v>
      </c>
      <c r="Q10776">
        <f t="shared" si="211"/>
        <v>5</v>
      </c>
      <c r="R10776">
        <f t="shared" si="210"/>
        <v>0</v>
      </c>
    </row>
    <row r="10777" spans="1:18" x14ac:dyDescent="0.3">
      <c r="A10777" t="s">
        <v>750</v>
      </c>
      <c r="B10777" s="1">
        <v>38530</v>
      </c>
      <c r="C10777" t="s">
        <v>16</v>
      </c>
      <c r="D10777" t="s">
        <v>791</v>
      </c>
      <c r="E10777" t="s">
        <v>792</v>
      </c>
      <c r="G10777" s="6" t="s">
        <v>29</v>
      </c>
      <c r="H10777" t="s">
        <v>148</v>
      </c>
      <c r="I10777" t="s">
        <v>26</v>
      </c>
      <c r="J10777" t="s">
        <v>27</v>
      </c>
      <c r="K10777">
        <v>16.8</v>
      </c>
      <c r="L10777">
        <v>22</v>
      </c>
      <c r="M10777" t="s">
        <v>758</v>
      </c>
      <c r="N10777">
        <v>22</v>
      </c>
      <c r="P10777" cm="1">
        <f t="array" ref="P10777">IF(Q10777&gt;0,INDEX(Q10777:Q32501,MATCH(TRUE,INDEX(Q10777:Q32501="",,),0)-1),"")</f>
        <v>6</v>
      </c>
      <c r="Q10777">
        <f t="shared" si="211"/>
        <v>5</v>
      </c>
      <c r="R10777">
        <f t="shared" si="210"/>
        <v>0</v>
      </c>
    </row>
    <row r="10778" spans="1:18" x14ac:dyDescent="0.3">
      <c r="A10778" t="s">
        <v>750</v>
      </c>
      <c r="B10778" s="1">
        <v>38530</v>
      </c>
      <c r="C10778" t="s">
        <v>16</v>
      </c>
      <c r="D10778" t="s">
        <v>791</v>
      </c>
      <c r="E10778" t="s">
        <v>792</v>
      </c>
      <c r="G10778" s="6" t="s">
        <v>29</v>
      </c>
      <c r="H10778" t="s">
        <v>197</v>
      </c>
      <c r="I10778" t="s">
        <v>26</v>
      </c>
      <c r="J10778" t="s">
        <v>27</v>
      </c>
      <c r="K10778">
        <v>7.2</v>
      </c>
      <c r="L10778">
        <v>28.9</v>
      </c>
      <c r="M10778" t="s">
        <v>758</v>
      </c>
      <c r="N10778">
        <v>28.9</v>
      </c>
      <c r="P10778" cm="1">
        <f t="array" ref="P10778">IF(Q10778&gt;0,INDEX(Q10778:Q32502,MATCH(TRUE,INDEX(Q10778:Q32502="",,),0)-1),"")</f>
        <v>6</v>
      </c>
      <c r="Q10778">
        <f t="shared" si="211"/>
        <v>5</v>
      </c>
      <c r="R10778">
        <f t="shared" si="210"/>
        <v>0</v>
      </c>
    </row>
    <row r="10779" spans="1:18" x14ac:dyDescent="0.3">
      <c r="A10779" t="s">
        <v>750</v>
      </c>
      <c r="B10779" s="1">
        <v>38530</v>
      </c>
      <c r="C10779" t="s">
        <v>16</v>
      </c>
      <c r="D10779" t="s">
        <v>791</v>
      </c>
      <c r="E10779" t="s">
        <v>792</v>
      </c>
      <c r="G10779" t="s">
        <v>19</v>
      </c>
      <c r="H10779" t="s">
        <v>194</v>
      </c>
      <c r="I10779" t="s">
        <v>21</v>
      </c>
      <c r="J10779" t="s">
        <v>22</v>
      </c>
      <c r="K10779">
        <v>6.6</v>
      </c>
      <c r="L10779">
        <v>336</v>
      </c>
      <c r="M10779" t="s">
        <v>202</v>
      </c>
      <c r="N10779">
        <v>400</v>
      </c>
      <c r="P10779" cm="1">
        <f t="array" ref="P10779">IF(Q10779&gt;0,INDEX(Q10779:Q32503,MATCH(TRUE,INDEX(Q10779:Q32503="",,),0)-1),"")</f>
        <v>6</v>
      </c>
      <c r="Q10779">
        <f t="shared" si="211"/>
        <v>6</v>
      </c>
      <c r="R10779">
        <f t="shared" si="210"/>
        <v>0</v>
      </c>
    </row>
    <row r="10780" spans="1:18" x14ac:dyDescent="0.3">
      <c r="A10780" t="s">
        <v>750</v>
      </c>
      <c r="B10780" s="1">
        <v>38530</v>
      </c>
      <c r="C10780" t="s">
        <v>16</v>
      </c>
      <c r="D10780" t="s">
        <v>791</v>
      </c>
      <c r="E10780" t="s">
        <v>792</v>
      </c>
      <c r="G10780" t="s">
        <v>19</v>
      </c>
      <c r="H10780" t="s">
        <v>154</v>
      </c>
      <c r="I10780" t="s">
        <v>21</v>
      </c>
      <c r="J10780" t="s">
        <v>22</v>
      </c>
      <c r="K10780">
        <v>9.6999999999999993</v>
      </c>
      <c r="L10780">
        <v>212</v>
      </c>
      <c r="M10780" t="s">
        <v>202</v>
      </c>
      <c r="N10780">
        <v>250</v>
      </c>
      <c r="P10780" cm="1">
        <f t="array" ref="P10780">IF(Q10780&gt;0,INDEX(Q10780:Q32504,MATCH(TRUE,INDEX(Q10780:Q32504="",,),0)-1),"")</f>
        <v>6</v>
      </c>
      <c r="Q10780">
        <f t="shared" si="211"/>
        <v>6</v>
      </c>
      <c r="R10780">
        <f t="shared" si="210"/>
        <v>0</v>
      </c>
    </row>
    <row r="10781" spans="1:18" x14ac:dyDescent="0.3">
      <c r="A10781" t="s">
        <v>750</v>
      </c>
      <c r="B10781" s="1">
        <v>38530</v>
      </c>
      <c r="C10781" t="s">
        <v>16</v>
      </c>
      <c r="D10781" t="s">
        <v>791</v>
      </c>
      <c r="E10781" t="s">
        <v>792</v>
      </c>
      <c r="G10781" t="s">
        <v>19</v>
      </c>
      <c r="H10781" t="s">
        <v>53</v>
      </c>
      <c r="I10781" t="s">
        <v>26</v>
      </c>
      <c r="J10781" t="s">
        <v>27</v>
      </c>
      <c r="K10781">
        <v>106.6</v>
      </c>
      <c r="L10781">
        <v>26</v>
      </c>
      <c r="M10781" t="s">
        <v>202</v>
      </c>
      <c r="N10781">
        <v>30</v>
      </c>
      <c r="P10781" cm="1">
        <f t="array" ref="P10781">IF(Q10781&gt;0,INDEX(Q10781:Q32505,MATCH(TRUE,INDEX(Q10781:Q32505="",,),0)-1),"")</f>
        <v>6</v>
      </c>
      <c r="Q10781">
        <f t="shared" si="211"/>
        <v>6</v>
      </c>
      <c r="R10781">
        <f t="shared" si="210"/>
        <v>0</v>
      </c>
    </row>
    <row r="10782" spans="1:18" x14ac:dyDescent="0.3">
      <c r="A10782" t="s">
        <v>750</v>
      </c>
      <c r="B10782" s="1">
        <v>38530</v>
      </c>
      <c r="C10782" t="s">
        <v>16</v>
      </c>
      <c r="D10782" t="s">
        <v>791</v>
      </c>
      <c r="E10782" t="s">
        <v>792</v>
      </c>
      <c r="G10782" t="s">
        <v>19</v>
      </c>
      <c r="H10782" t="s">
        <v>64</v>
      </c>
      <c r="I10782" t="s">
        <v>26</v>
      </c>
      <c r="J10782" t="s">
        <v>27</v>
      </c>
      <c r="K10782">
        <v>376.5</v>
      </c>
      <c r="L10782">
        <v>16.600000000000001</v>
      </c>
      <c r="M10782" t="s">
        <v>202</v>
      </c>
      <c r="N10782">
        <v>16.600000000000001</v>
      </c>
      <c r="P10782" cm="1">
        <f t="array" ref="P10782">IF(Q10782&gt;0,INDEX(Q10782:Q32506,MATCH(TRUE,INDEX(Q10782:Q32506="",,),0)-1),"")</f>
        <v>6</v>
      </c>
      <c r="Q10782">
        <f t="shared" si="211"/>
        <v>6</v>
      </c>
      <c r="R10782">
        <f t="shared" si="210"/>
        <v>0</v>
      </c>
    </row>
    <row r="10783" spans="1:18" x14ac:dyDescent="0.3">
      <c r="A10783" t="s">
        <v>750</v>
      </c>
      <c r="B10783" s="1">
        <v>38530</v>
      </c>
      <c r="C10783" t="s">
        <v>16</v>
      </c>
      <c r="D10783" t="s">
        <v>791</v>
      </c>
      <c r="E10783" t="s">
        <v>792</v>
      </c>
      <c r="G10783" s="6" t="s">
        <v>29</v>
      </c>
      <c r="H10783" t="s">
        <v>30</v>
      </c>
      <c r="I10783" t="s">
        <v>21</v>
      </c>
      <c r="J10783" t="s">
        <v>22</v>
      </c>
      <c r="K10783">
        <v>1.8</v>
      </c>
      <c r="L10783">
        <v>124</v>
      </c>
      <c r="M10783" t="s">
        <v>202</v>
      </c>
      <c r="N10783">
        <v>124</v>
      </c>
      <c r="P10783" cm="1">
        <f t="array" ref="P10783">IF(Q10783&gt;0,INDEX(Q10783:Q32507,MATCH(TRUE,INDEX(Q10783:Q32507="",,),0)-1),"")</f>
        <v>6</v>
      </c>
      <c r="Q10783">
        <f t="shared" si="211"/>
        <v>6</v>
      </c>
      <c r="R10783">
        <f t="shared" si="210"/>
        <v>0</v>
      </c>
    </row>
    <row r="10784" spans="1:18" x14ac:dyDescent="0.3">
      <c r="A10784" t="s">
        <v>750</v>
      </c>
      <c r="B10784" s="1">
        <v>38530</v>
      </c>
      <c r="C10784" t="s">
        <v>16</v>
      </c>
      <c r="D10784" t="s">
        <v>791</v>
      </c>
      <c r="E10784" t="s">
        <v>792</v>
      </c>
      <c r="G10784" s="6" t="s">
        <v>29</v>
      </c>
      <c r="H10784" t="s">
        <v>148</v>
      </c>
      <c r="I10784" t="s">
        <v>26</v>
      </c>
      <c r="J10784" t="s">
        <v>27</v>
      </c>
      <c r="K10784">
        <v>16.8</v>
      </c>
      <c r="L10784">
        <v>22</v>
      </c>
      <c r="M10784" t="s">
        <v>202</v>
      </c>
      <c r="N10784">
        <v>22</v>
      </c>
      <c r="P10784" cm="1">
        <f t="array" ref="P10784">IF(Q10784&gt;0,INDEX(Q10784:Q32508,MATCH(TRUE,INDEX(Q10784:Q32508="",,),0)-1),"")</f>
        <v>6</v>
      </c>
      <c r="Q10784">
        <f t="shared" si="211"/>
        <v>6</v>
      </c>
      <c r="R10784">
        <f t="shared" si="210"/>
        <v>0</v>
      </c>
    </row>
    <row r="10785" spans="1:18" x14ac:dyDescent="0.3">
      <c r="A10785" t="s">
        <v>750</v>
      </c>
      <c r="B10785" s="1">
        <v>38530</v>
      </c>
      <c r="C10785" t="s">
        <v>16</v>
      </c>
      <c r="D10785" t="s">
        <v>791</v>
      </c>
      <c r="E10785" t="s">
        <v>792</v>
      </c>
      <c r="G10785" s="6" t="s">
        <v>29</v>
      </c>
      <c r="H10785" t="s">
        <v>197</v>
      </c>
      <c r="I10785" t="s">
        <v>26</v>
      </c>
      <c r="J10785" t="s">
        <v>27</v>
      </c>
      <c r="K10785">
        <v>7.2</v>
      </c>
      <c r="L10785">
        <v>28.9</v>
      </c>
      <c r="M10785" t="s">
        <v>202</v>
      </c>
      <c r="N10785">
        <v>28.9</v>
      </c>
      <c r="P10785" cm="1">
        <f t="array" ref="P10785">IF(Q10785&gt;0,INDEX(Q10785:Q32509,MATCH(TRUE,INDEX(Q10785:Q32509="",,),0)-1),"")</f>
        <v>6</v>
      </c>
      <c r="Q10785">
        <f t="shared" si="211"/>
        <v>6</v>
      </c>
      <c r="R10785">
        <f t="shared" si="210"/>
        <v>0</v>
      </c>
    </row>
    <row r="10786" spans="1:18" x14ac:dyDescent="0.3">
      <c r="P10786" t="str" cm="1">
        <f t="array" ref="P10786">IF(Q10786&gt;0,INDEX(Q10786:Q32510,MATCH(TRUE,INDEX(Q10786:Q32510="",,),0)-1),"")</f>
        <v/>
      </c>
      <c r="R10786" t="str">
        <f t="shared" si="210"/>
        <v/>
      </c>
    </row>
    <row r="10787" spans="1:18" x14ac:dyDescent="0.3">
      <c r="A10787" t="s">
        <v>750</v>
      </c>
      <c r="B10787" s="1">
        <v>38523</v>
      </c>
      <c r="C10787" t="s">
        <v>16</v>
      </c>
      <c r="D10787" t="s">
        <v>794</v>
      </c>
      <c r="E10787" t="s">
        <v>795</v>
      </c>
      <c r="G10787" t="s">
        <v>19</v>
      </c>
      <c r="H10787" t="s">
        <v>194</v>
      </c>
      <c r="I10787" t="s">
        <v>21</v>
      </c>
      <c r="J10787" t="s">
        <v>22</v>
      </c>
      <c r="K10787">
        <v>4.9000000000000004</v>
      </c>
      <c r="L10787">
        <v>486</v>
      </c>
      <c r="M10787" t="s">
        <v>236</v>
      </c>
      <c r="N10787">
        <v>580</v>
      </c>
      <c r="O10787" t="s">
        <v>24</v>
      </c>
      <c r="P10787" cm="1">
        <f t="array" ref="P10787">IF(Q10787&gt;0,INDEX(Q10787:Q32511,MATCH(TRUE,INDEX(Q10787:Q32511="",,),0)-1),"")</f>
        <v>1</v>
      </c>
      <c r="Q10787">
        <v>1</v>
      </c>
      <c r="R10787">
        <f t="shared" si="210"/>
        <v>0</v>
      </c>
    </row>
    <row r="10788" spans="1:18" x14ac:dyDescent="0.3">
      <c r="A10788" t="s">
        <v>750</v>
      </c>
      <c r="B10788" s="1">
        <v>38523</v>
      </c>
      <c r="C10788" t="s">
        <v>16</v>
      </c>
      <c r="D10788" t="s">
        <v>794</v>
      </c>
      <c r="E10788" t="s">
        <v>795</v>
      </c>
      <c r="G10788" t="s">
        <v>19</v>
      </c>
      <c r="H10788" t="s">
        <v>30</v>
      </c>
      <c r="I10788" t="s">
        <v>21</v>
      </c>
      <c r="J10788" t="s">
        <v>22</v>
      </c>
      <c r="K10788">
        <v>10.1</v>
      </c>
      <c r="L10788">
        <v>137</v>
      </c>
      <c r="M10788" t="s">
        <v>236</v>
      </c>
      <c r="N10788">
        <v>325</v>
      </c>
      <c r="O10788" t="s">
        <v>24</v>
      </c>
      <c r="P10788" cm="1">
        <f t="array" ref="P10788">IF(Q10788&gt;0,INDEX(Q10788:Q32512,MATCH(TRUE,INDEX(Q10788:Q32512="",,),0)-1),"")</f>
        <v>1</v>
      </c>
      <c r="Q10788">
        <v>1</v>
      </c>
      <c r="R10788">
        <f t="shared" si="210"/>
        <v>0</v>
      </c>
    </row>
    <row r="10789" spans="1:18" x14ac:dyDescent="0.3">
      <c r="A10789" t="s">
        <v>750</v>
      </c>
      <c r="B10789" s="1">
        <v>38523</v>
      </c>
      <c r="C10789" t="s">
        <v>16</v>
      </c>
      <c r="D10789" t="s">
        <v>794</v>
      </c>
      <c r="E10789" t="s">
        <v>795</v>
      </c>
      <c r="G10789" t="s">
        <v>19</v>
      </c>
      <c r="H10789" t="s">
        <v>64</v>
      </c>
      <c r="I10789" t="s">
        <v>26</v>
      </c>
      <c r="J10789" t="s">
        <v>27</v>
      </c>
      <c r="K10789">
        <v>725</v>
      </c>
      <c r="L10789">
        <v>17</v>
      </c>
      <c r="M10789" t="s">
        <v>236</v>
      </c>
      <c r="N10789">
        <v>27.78</v>
      </c>
      <c r="O10789" t="s">
        <v>24</v>
      </c>
      <c r="P10789" cm="1">
        <f t="array" ref="P10789">IF(Q10789&gt;0,INDEX(Q10789:Q32513,MATCH(TRUE,INDEX(Q10789:Q32513="",,),0)-1),"")</f>
        <v>1</v>
      </c>
      <c r="Q10789">
        <v>1</v>
      </c>
      <c r="R10789">
        <f t="shared" si="210"/>
        <v>0</v>
      </c>
    </row>
    <row r="10790" spans="1:18" x14ac:dyDescent="0.3">
      <c r="A10790" t="s">
        <v>750</v>
      </c>
      <c r="B10790" s="1">
        <v>38523</v>
      </c>
      <c r="C10790" t="s">
        <v>16</v>
      </c>
      <c r="D10790" t="s">
        <v>794</v>
      </c>
      <c r="E10790" t="s">
        <v>795</v>
      </c>
      <c r="G10790" s="6" t="s">
        <v>29</v>
      </c>
      <c r="H10790" t="s">
        <v>148</v>
      </c>
      <c r="I10790" t="s">
        <v>26</v>
      </c>
      <c r="J10790" t="s">
        <v>27</v>
      </c>
      <c r="K10790">
        <v>21</v>
      </c>
      <c r="L10790">
        <v>23</v>
      </c>
      <c r="M10790" t="s">
        <v>236</v>
      </c>
      <c r="N10790">
        <v>23</v>
      </c>
      <c r="O10790" t="s">
        <v>24</v>
      </c>
      <c r="P10790" cm="1">
        <f t="array" ref="P10790">IF(Q10790&gt;0,INDEX(Q10790:Q32514,MATCH(TRUE,INDEX(Q10790:Q32514="",,),0)-1),"")</f>
        <v>1</v>
      </c>
      <c r="Q10790">
        <v>1</v>
      </c>
      <c r="R10790">
        <f t="shared" si="210"/>
        <v>0</v>
      </c>
    </row>
    <row r="10791" spans="1:18" x14ac:dyDescent="0.3">
      <c r="A10791" t="s">
        <v>750</v>
      </c>
      <c r="B10791" s="1">
        <v>38523</v>
      </c>
      <c r="C10791" t="s">
        <v>16</v>
      </c>
      <c r="D10791" t="s">
        <v>794</v>
      </c>
      <c r="E10791" t="s">
        <v>795</v>
      </c>
      <c r="G10791" s="6" t="s">
        <v>29</v>
      </c>
      <c r="H10791" t="s">
        <v>197</v>
      </c>
      <c r="I10791" t="s">
        <v>26</v>
      </c>
      <c r="J10791" t="s">
        <v>27</v>
      </c>
      <c r="K10791">
        <v>30</v>
      </c>
      <c r="L10791">
        <v>31</v>
      </c>
      <c r="M10791" t="s">
        <v>236</v>
      </c>
      <c r="N10791">
        <v>31</v>
      </c>
      <c r="O10791" t="s">
        <v>24</v>
      </c>
      <c r="P10791" cm="1">
        <f t="array" ref="P10791">IF(Q10791&gt;0,INDEX(Q10791:Q32515,MATCH(TRUE,INDEX(Q10791:Q32515="",,),0)-1),"")</f>
        <v>1</v>
      </c>
      <c r="Q10791">
        <v>1</v>
      </c>
      <c r="R10791">
        <f t="shared" si="210"/>
        <v>0</v>
      </c>
    </row>
    <row r="10792" spans="1:18" x14ac:dyDescent="0.3">
      <c r="A10792" t="s">
        <v>750</v>
      </c>
      <c r="B10792" s="1">
        <v>38523</v>
      </c>
      <c r="C10792" t="s">
        <v>16</v>
      </c>
      <c r="D10792" t="s">
        <v>794</v>
      </c>
      <c r="E10792" t="s">
        <v>795</v>
      </c>
      <c r="G10792" s="6" t="s">
        <v>29</v>
      </c>
      <c r="H10792" t="s">
        <v>63</v>
      </c>
      <c r="I10792" t="s">
        <v>26</v>
      </c>
      <c r="J10792" t="s">
        <v>27</v>
      </c>
      <c r="K10792">
        <v>29</v>
      </c>
      <c r="L10792">
        <v>21</v>
      </c>
      <c r="M10792" t="s">
        <v>236</v>
      </c>
      <c r="N10792">
        <v>21</v>
      </c>
      <c r="O10792" t="s">
        <v>24</v>
      </c>
      <c r="P10792" cm="1">
        <f t="array" ref="P10792">IF(Q10792&gt;0,INDEX(Q10792:Q32516,MATCH(TRUE,INDEX(Q10792:Q32516="",,),0)-1),"")</f>
        <v>1</v>
      </c>
      <c r="Q10792">
        <v>1</v>
      </c>
      <c r="R10792">
        <f t="shared" si="210"/>
        <v>0</v>
      </c>
    </row>
    <row r="10793" spans="1:18" x14ac:dyDescent="0.3">
      <c r="P10793" t="str" cm="1">
        <f t="array" ref="P10793">IF(Q10793&gt;0,INDEX(Q10793:Q32517,MATCH(TRUE,INDEX(Q10793:Q32517="",,),0)-1),"")</f>
        <v/>
      </c>
      <c r="R10793" t="str">
        <f t="shared" si="210"/>
        <v/>
      </c>
    </row>
    <row r="10794" spans="1:18" x14ac:dyDescent="0.3">
      <c r="A10794" t="s">
        <v>750</v>
      </c>
      <c r="B10794" s="1">
        <v>38523</v>
      </c>
      <c r="C10794" t="s">
        <v>16</v>
      </c>
      <c r="D10794" t="s">
        <v>796</v>
      </c>
      <c r="E10794" t="s">
        <v>797</v>
      </c>
      <c r="G10794" t="s">
        <v>19</v>
      </c>
      <c r="H10794" t="s">
        <v>99</v>
      </c>
      <c r="I10794" t="s">
        <v>26</v>
      </c>
      <c r="J10794" t="s">
        <v>27</v>
      </c>
      <c r="K10794">
        <v>234</v>
      </c>
      <c r="L10794">
        <v>15.95</v>
      </c>
      <c r="M10794" t="s">
        <v>310</v>
      </c>
      <c r="N10794">
        <v>51</v>
      </c>
      <c r="O10794" t="s">
        <v>24</v>
      </c>
      <c r="P10794" cm="1">
        <f t="array" ref="P10794">IF(Q10794&gt;0,INDEX(Q10794:Q32518,MATCH(TRUE,INDEX(Q10794:Q32518="",,),0)-1),"")</f>
        <v>4</v>
      </c>
      <c r="Q10794">
        <v>1</v>
      </c>
      <c r="R10794">
        <f t="shared" si="210"/>
        <v>0</v>
      </c>
    </row>
    <row r="10795" spans="1:18" x14ac:dyDescent="0.3">
      <c r="A10795" t="s">
        <v>750</v>
      </c>
      <c r="B10795" s="1">
        <v>38523</v>
      </c>
      <c r="C10795" t="s">
        <v>16</v>
      </c>
      <c r="D10795" t="s">
        <v>796</v>
      </c>
      <c r="E10795" t="s">
        <v>797</v>
      </c>
      <c r="G10795" t="s">
        <v>19</v>
      </c>
      <c r="H10795" t="s">
        <v>63</v>
      </c>
      <c r="I10795" t="s">
        <v>26</v>
      </c>
      <c r="J10795" t="s">
        <v>27</v>
      </c>
      <c r="K10795">
        <v>1163</v>
      </c>
      <c r="L10795">
        <v>18.75</v>
      </c>
      <c r="M10795" t="s">
        <v>310</v>
      </c>
      <c r="N10795">
        <v>54</v>
      </c>
      <c r="O10795" t="s">
        <v>24</v>
      </c>
      <c r="P10795" cm="1">
        <f t="array" ref="P10795">IF(Q10795&gt;0,INDEX(Q10795:Q32519,MATCH(TRUE,INDEX(Q10795:Q32519="",,),0)-1),"")</f>
        <v>4</v>
      </c>
      <c r="Q10795">
        <v>1</v>
      </c>
      <c r="R10795">
        <f t="shared" si="210"/>
        <v>0</v>
      </c>
    </row>
    <row r="10796" spans="1:18" x14ac:dyDescent="0.3">
      <c r="A10796" t="s">
        <v>750</v>
      </c>
      <c r="B10796" s="1">
        <v>38523</v>
      </c>
      <c r="C10796" t="s">
        <v>16</v>
      </c>
      <c r="D10796" t="s">
        <v>796</v>
      </c>
      <c r="E10796" t="s">
        <v>797</v>
      </c>
      <c r="G10796" t="s">
        <v>19</v>
      </c>
      <c r="H10796" t="s">
        <v>70</v>
      </c>
      <c r="I10796" t="s">
        <v>26</v>
      </c>
      <c r="J10796" t="s">
        <v>27</v>
      </c>
      <c r="K10796">
        <v>245</v>
      </c>
      <c r="L10796">
        <v>14.75</v>
      </c>
      <c r="M10796" t="s">
        <v>310</v>
      </c>
      <c r="N10796">
        <v>53</v>
      </c>
      <c r="O10796" t="s">
        <v>24</v>
      </c>
      <c r="P10796" cm="1">
        <f t="array" ref="P10796">IF(Q10796&gt;0,INDEX(Q10796:Q32520,MATCH(TRUE,INDEX(Q10796:Q32520="",,),0)-1),"")</f>
        <v>4</v>
      </c>
      <c r="Q10796">
        <v>1</v>
      </c>
      <c r="R10796">
        <f t="shared" si="210"/>
        <v>0</v>
      </c>
    </row>
    <row r="10797" spans="1:18" x14ac:dyDescent="0.3">
      <c r="A10797" t="s">
        <v>750</v>
      </c>
      <c r="B10797" s="1">
        <v>38523</v>
      </c>
      <c r="C10797" t="s">
        <v>16</v>
      </c>
      <c r="D10797" t="s">
        <v>796</v>
      </c>
      <c r="E10797" t="s">
        <v>797</v>
      </c>
      <c r="G10797" s="6" t="s">
        <v>29</v>
      </c>
      <c r="H10797" t="s">
        <v>30</v>
      </c>
      <c r="I10797" t="s">
        <v>26</v>
      </c>
      <c r="J10797" t="s">
        <v>27</v>
      </c>
      <c r="K10797">
        <v>114</v>
      </c>
      <c r="L10797">
        <v>8.8000000000000007</v>
      </c>
      <c r="M10797" t="s">
        <v>310</v>
      </c>
      <c r="N10797">
        <v>8.8000000000000007</v>
      </c>
      <c r="O10797" t="s">
        <v>24</v>
      </c>
      <c r="P10797" cm="1">
        <f t="array" ref="P10797">IF(Q10797&gt;0,INDEX(Q10797:Q32521,MATCH(TRUE,INDEX(Q10797:Q32521="",,),0)-1),"")</f>
        <v>4</v>
      </c>
      <c r="Q10797">
        <v>1</v>
      </c>
      <c r="R10797">
        <f t="shared" si="210"/>
        <v>0</v>
      </c>
    </row>
    <row r="10798" spans="1:18" x14ac:dyDescent="0.3">
      <c r="A10798" t="s">
        <v>750</v>
      </c>
      <c r="B10798" s="1">
        <v>38523</v>
      </c>
      <c r="C10798" t="s">
        <v>16</v>
      </c>
      <c r="D10798" t="s">
        <v>796</v>
      </c>
      <c r="E10798" t="s">
        <v>797</v>
      </c>
      <c r="G10798" t="s">
        <v>19</v>
      </c>
      <c r="H10798" t="s">
        <v>99</v>
      </c>
      <c r="I10798" t="s">
        <v>26</v>
      </c>
      <c r="J10798" t="s">
        <v>27</v>
      </c>
      <c r="K10798">
        <v>234</v>
      </c>
      <c r="L10798">
        <v>15.95</v>
      </c>
      <c r="M10798" t="s">
        <v>220</v>
      </c>
      <c r="N10798">
        <v>26</v>
      </c>
      <c r="P10798" cm="1">
        <f t="array" ref="P10798">IF(Q10798&gt;0,INDEX(Q10798:Q32522,MATCH(TRUE,INDEX(Q10798:Q32522="",,),0)-1),"")</f>
        <v>4</v>
      </c>
      <c r="Q10798">
        <v>2</v>
      </c>
      <c r="R10798">
        <f t="shared" si="210"/>
        <v>0</v>
      </c>
    </row>
    <row r="10799" spans="1:18" x14ac:dyDescent="0.3">
      <c r="A10799" t="s">
        <v>750</v>
      </c>
      <c r="B10799" s="1">
        <v>38523</v>
      </c>
      <c r="C10799" t="s">
        <v>16</v>
      </c>
      <c r="D10799" t="s">
        <v>796</v>
      </c>
      <c r="E10799" t="s">
        <v>797</v>
      </c>
      <c r="G10799" t="s">
        <v>19</v>
      </c>
      <c r="H10799" t="s">
        <v>63</v>
      </c>
      <c r="I10799" t="s">
        <v>26</v>
      </c>
      <c r="J10799" t="s">
        <v>27</v>
      </c>
      <c r="K10799">
        <v>1163</v>
      </c>
      <c r="L10799">
        <v>18.75</v>
      </c>
      <c r="M10799" t="s">
        <v>220</v>
      </c>
      <c r="N10799">
        <v>26</v>
      </c>
      <c r="P10799" cm="1">
        <f t="array" ref="P10799">IF(Q10799&gt;0,INDEX(Q10799:Q32523,MATCH(TRUE,INDEX(Q10799:Q32523="",,),0)-1),"")</f>
        <v>4</v>
      </c>
      <c r="Q10799">
        <v>2</v>
      </c>
      <c r="R10799">
        <f t="shared" si="210"/>
        <v>0</v>
      </c>
    </row>
    <row r="10800" spans="1:18" x14ac:dyDescent="0.3">
      <c r="A10800" t="s">
        <v>750</v>
      </c>
      <c r="B10800" s="1">
        <v>38523</v>
      </c>
      <c r="C10800" t="s">
        <v>16</v>
      </c>
      <c r="D10800" t="s">
        <v>796</v>
      </c>
      <c r="E10800" t="s">
        <v>797</v>
      </c>
      <c r="G10800" t="s">
        <v>19</v>
      </c>
      <c r="H10800" t="s">
        <v>70</v>
      </c>
      <c r="I10800" t="s">
        <v>26</v>
      </c>
      <c r="J10800" t="s">
        <v>27</v>
      </c>
      <c r="K10800">
        <v>245</v>
      </c>
      <c r="L10800">
        <v>14.75</v>
      </c>
      <c r="M10800" t="s">
        <v>220</v>
      </c>
      <c r="N10800">
        <v>200.9</v>
      </c>
      <c r="P10800" cm="1">
        <f t="array" ref="P10800">IF(Q10800&gt;0,INDEX(Q10800:Q32524,MATCH(TRUE,INDEX(Q10800:Q32524="",,),0)-1),"")</f>
        <v>4</v>
      </c>
      <c r="Q10800">
        <v>2</v>
      </c>
      <c r="R10800">
        <f t="shared" si="210"/>
        <v>0</v>
      </c>
    </row>
    <row r="10801" spans="1:18" x14ac:dyDescent="0.3">
      <c r="A10801" t="s">
        <v>750</v>
      </c>
      <c r="B10801" s="1">
        <v>38523</v>
      </c>
      <c r="C10801" t="s">
        <v>16</v>
      </c>
      <c r="D10801" t="s">
        <v>796</v>
      </c>
      <c r="E10801" t="s">
        <v>797</v>
      </c>
      <c r="G10801" s="6" t="s">
        <v>29</v>
      </c>
      <c r="H10801" t="s">
        <v>30</v>
      </c>
      <c r="I10801" t="s">
        <v>26</v>
      </c>
      <c r="J10801" t="s">
        <v>27</v>
      </c>
      <c r="K10801">
        <v>114</v>
      </c>
      <c r="L10801">
        <v>8.8000000000000007</v>
      </c>
      <c r="M10801" t="s">
        <v>220</v>
      </c>
      <c r="N10801">
        <v>8.8000000000000007</v>
      </c>
      <c r="P10801" cm="1">
        <f t="array" ref="P10801">IF(Q10801&gt;0,INDEX(Q10801:Q32525,MATCH(TRUE,INDEX(Q10801:Q32525="",,),0)-1),"")</f>
        <v>4</v>
      </c>
      <c r="Q10801">
        <v>2</v>
      </c>
      <c r="R10801">
        <f t="shared" si="210"/>
        <v>0</v>
      </c>
    </row>
    <row r="10802" spans="1:18" x14ac:dyDescent="0.3">
      <c r="A10802" t="s">
        <v>750</v>
      </c>
      <c r="B10802" s="1">
        <v>38523</v>
      </c>
      <c r="C10802" t="s">
        <v>16</v>
      </c>
      <c r="D10802" t="s">
        <v>796</v>
      </c>
      <c r="E10802" t="s">
        <v>797</v>
      </c>
      <c r="G10802" t="s">
        <v>19</v>
      </c>
      <c r="H10802" t="s">
        <v>99</v>
      </c>
      <c r="I10802" t="s">
        <v>26</v>
      </c>
      <c r="J10802" t="s">
        <v>27</v>
      </c>
      <c r="K10802">
        <v>234</v>
      </c>
      <c r="L10802">
        <v>15.95</v>
      </c>
      <c r="M10802" t="s">
        <v>371</v>
      </c>
      <c r="N10802">
        <v>15.95</v>
      </c>
      <c r="P10802" cm="1">
        <f t="array" ref="P10802">IF(Q10802&gt;0,INDEX(Q10802:Q32526,MATCH(TRUE,INDEX(Q10802:Q32526="",,),0)-1),"")</f>
        <v>4</v>
      </c>
      <c r="Q10802">
        <v>3</v>
      </c>
      <c r="R10802">
        <f t="shared" si="210"/>
        <v>0</v>
      </c>
    </row>
    <row r="10803" spans="1:18" x14ac:dyDescent="0.3">
      <c r="A10803" t="s">
        <v>750</v>
      </c>
      <c r="B10803" s="1">
        <v>38523</v>
      </c>
      <c r="C10803" t="s">
        <v>16</v>
      </c>
      <c r="D10803" t="s">
        <v>796</v>
      </c>
      <c r="E10803" t="s">
        <v>797</v>
      </c>
      <c r="G10803" t="s">
        <v>19</v>
      </c>
      <c r="H10803" t="s">
        <v>63</v>
      </c>
      <c r="I10803" t="s">
        <v>26</v>
      </c>
      <c r="J10803" t="s">
        <v>27</v>
      </c>
      <c r="K10803">
        <v>1163</v>
      </c>
      <c r="L10803">
        <v>18.75</v>
      </c>
      <c r="M10803" t="s">
        <v>371</v>
      </c>
      <c r="N10803">
        <v>18.75</v>
      </c>
      <c r="P10803" cm="1">
        <f t="array" ref="P10803">IF(Q10803&gt;0,INDEX(Q10803:Q32527,MATCH(TRUE,INDEX(Q10803:Q32527="",,),0)-1),"")</f>
        <v>4</v>
      </c>
      <c r="Q10803">
        <v>3</v>
      </c>
      <c r="R10803">
        <f t="shared" si="210"/>
        <v>0</v>
      </c>
    </row>
    <row r="10804" spans="1:18" x14ac:dyDescent="0.3">
      <c r="A10804" t="s">
        <v>750</v>
      </c>
      <c r="B10804" s="1">
        <v>38523</v>
      </c>
      <c r="C10804" t="s">
        <v>16</v>
      </c>
      <c r="D10804" t="s">
        <v>796</v>
      </c>
      <c r="E10804" t="s">
        <v>797</v>
      </c>
      <c r="G10804" t="s">
        <v>19</v>
      </c>
      <c r="H10804" t="s">
        <v>70</v>
      </c>
      <c r="I10804" t="s">
        <v>26</v>
      </c>
      <c r="J10804" t="s">
        <v>27</v>
      </c>
      <c r="K10804">
        <v>245</v>
      </c>
      <c r="L10804">
        <v>14.75</v>
      </c>
      <c r="M10804" t="s">
        <v>371</v>
      </c>
      <c r="N10804">
        <v>181</v>
      </c>
      <c r="P10804" cm="1">
        <f t="array" ref="P10804">IF(Q10804&gt;0,INDEX(Q10804:Q32528,MATCH(TRUE,INDEX(Q10804:Q32528="",,),0)-1),"")</f>
        <v>4</v>
      </c>
      <c r="Q10804">
        <v>3</v>
      </c>
      <c r="R10804">
        <f t="shared" ref="R10804:R10867" si="212">IF(P10804="","",0)</f>
        <v>0</v>
      </c>
    </row>
    <row r="10805" spans="1:18" x14ac:dyDescent="0.3">
      <c r="A10805" t="s">
        <v>750</v>
      </c>
      <c r="B10805" s="1">
        <v>38523</v>
      </c>
      <c r="C10805" t="s">
        <v>16</v>
      </c>
      <c r="D10805" t="s">
        <v>796</v>
      </c>
      <c r="E10805" t="s">
        <v>797</v>
      </c>
      <c r="G10805" s="6" t="s">
        <v>29</v>
      </c>
      <c r="H10805" t="s">
        <v>30</v>
      </c>
      <c r="I10805" t="s">
        <v>26</v>
      </c>
      <c r="J10805" t="s">
        <v>27</v>
      </c>
      <c r="K10805">
        <v>114</v>
      </c>
      <c r="L10805">
        <v>8.8000000000000007</v>
      </c>
      <c r="M10805" t="s">
        <v>371</v>
      </c>
      <c r="N10805">
        <v>8.8000000000000007</v>
      </c>
      <c r="P10805" cm="1">
        <f t="array" ref="P10805">IF(Q10805&gt;0,INDEX(Q10805:Q32529,MATCH(TRUE,INDEX(Q10805:Q32529="",,),0)-1),"")</f>
        <v>4</v>
      </c>
      <c r="Q10805">
        <v>3</v>
      </c>
      <c r="R10805">
        <f t="shared" si="212"/>
        <v>0</v>
      </c>
    </row>
    <row r="10806" spans="1:18" x14ac:dyDescent="0.3">
      <c r="A10806" t="s">
        <v>750</v>
      </c>
      <c r="B10806" s="1">
        <v>38523</v>
      </c>
      <c r="C10806" t="s">
        <v>16</v>
      </c>
      <c r="D10806" t="s">
        <v>796</v>
      </c>
      <c r="E10806" t="s">
        <v>797</v>
      </c>
      <c r="G10806" t="s">
        <v>19</v>
      </c>
      <c r="H10806" t="s">
        <v>99</v>
      </c>
      <c r="I10806" t="s">
        <v>26</v>
      </c>
      <c r="J10806" t="s">
        <v>27</v>
      </c>
      <c r="K10806">
        <v>234</v>
      </c>
      <c r="L10806">
        <v>15.95</v>
      </c>
      <c r="M10806" t="s">
        <v>385</v>
      </c>
      <c r="N10806">
        <v>35.200000000000003</v>
      </c>
      <c r="P10806" cm="1">
        <f t="array" ref="P10806">IF(Q10806&gt;0,INDEX(Q10806:Q32530,MATCH(TRUE,INDEX(Q10806:Q32530="",,),0)-1),"")</f>
        <v>4</v>
      </c>
      <c r="Q10806">
        <v>4</v>
      </c>
      <c r="R10806">
        <f t="shared" si="212"/>
        <v>0</v>
      </c>
    </row>
    <row r="10807" spans="1:18" x14ac:dyDescent="0.3">
      <c r="A10807" t="s">
        <v>750</v>
      </c>
      <c r="B10807" s="1">
        <v>38523</v>
      </c>
      <c r="C10807" t="s">
        <v>16</v>
      </c>
      <c r="D10807" t="s">
        <v>796</v>
      </c>
      <c r="E10807" t="s">
        <v>797</v>
      </c>
      <c r="G10807" t="s">
        <v>19</v>
      </c>
      <c r="H10807" t="s">
        <v>63</v>
      </c>
      <c r="I10807" t="s">
        <v>26</v>
      </c>
      <c r="J10807" t="s">
        <v>27</v>
      </c>
      <c r="K10807">
        <v>1163</v>
      </c>
      <c r="L10807">
        <v>18.75</v>
      </c>
      <c r="M10807" t="s">
        <v>385</v>
      </c>
      <c r="N10807">
        <v>35.5</v>
      </c>
      <c r="P10807" cm="1">
        <f t="array" ref="P10807">IF(Q10807&gt;0,INDEX(Q10807:Q32531,MATCH(TRUE,INDEX(Q10807:Q32531="",,),0)-1),"")</f>
        <v>4</v>
      </c>
      <c r="Q10807">
        <v>4</v>
      </c>
      <c r="R10807">
        <f t="shared" si="212"/>
        <v>0</v>
      </c>
    </row>
    <row r="10808" spans="1:18" x14ac:dyDescent="0.3">
      <c r="A10808" t="s">
        <v>750</v>
      </c>
      <c r="B10808" s="1">
        <v>38523</v>
      </c>
      <c r="C10808" t="s">
        <v>16</v>
      </c>
      <c r="D10808" t="s">
        <v>796</v>
      </c>
      <c r="E10808" t="s">
        <v>797</v>
      </c>
      <c r="G10808" t="s">
        <v>19</v>
      </c>
      <c r="H10808" t="s">
        <v>70</v>
      </c>
      <c r="I10808" t="s">
        <v>26</v>
      </c>
      <c r="J10808" t="s">
        <v>27</v>
      </c>
      <c r="K10808">
        <v>245</v>
      </c>
      <c r="L10808">
        <v>14.75</v>
      </c>
      <c r="M10808" t="s">
        <v>385</v>
      </c>
      <c r="N10808">
        <v>35.700000000000003</v>
      </c>
      <c r="P10808" cm="1">
        <f t="array" ref="P10808">IF(Q10808&gt;0,INDEX(Q10808:Q32532,MATCH(TRUE,INDEX(Q10808:Q32532="",,),0)-1),"")</f>
        <v>4</v>
      </c>
      <c r="Q10808">
        <v>4</v>
      </c>
      <c r="R10808">
        <f t="shared" si="212"/>
        <v>0</v>
      </c>
    </row>
    <row r="10809" spans="1:18" x14ac:dyDescent="0.3">
      <c r="A10809" t="s">
        <v>750</v>
      </c>
      <c r="B10809" s="1">
        <v>38523</v>
      </c>
      <c r="C10809" t="s">
        <v>16</v>
      </c>
      <c r="D10809" t="s">
        <v>796</v>
      </c>
      <c r="E10809" t="s">
        <v>797</v>
      </c>
      <c r="G10809" s="6" t="s">
        <v>29</v>
      </c>
      <c r="H10809" t="s">
        <v>30</v>
      </c>
      <c r="I10809" t="s">
        <v>26</v>
      </c>
      <c r="J10809" t="s">
        <v>27</v>
      </c>
      <c r="K10809">
        <v>114</v>
      </c>
      <c r="L10809">
        <v>8.8000000000000007</v>
      </c>
      <c r="M10809" t="s">
        <v>385</v>
      </c>
      <c r="N10809">
        <v>8.8000000000000007</v>
      </c>
      <c r="P10809" cm="1">
        <f t="array" ref="P10809">IF(Q10809&gt;0,INDEX(Q10809:Q32533,MATCH(TRUE,INDEX(Q10809:Q32533="",,),0)-1),"")</f>
        <v>4</v>
      </c>
      <c r="Q10809">
        <v>4</v>
      </c>
      <c r="R10809">
        <f t="shared" si="212"/>
        <v>0</v>
      </c>
    </row>
    <row r="10810" spans="1:18" x14ac:dyDescent="0.3">
      <c r="P10810" t="str" cm="1">
        <f t="array" ref="P10810">IF(Q10810&gt;0,INDEX(Q10810:Q32534,MATCH(TRUE,INDEX(Q10810:Q32534="",,),0)-1),"")</f>
        <v/>
      </c>
      <c r="R10810" t="str">
        <f t="shared" si="212"/>
        <v/>
      </c>
    </row>
    <row r="10811" spans="1:18" x14ac:dyDescent="0.3">
      <c r="A10811" t="s">
        <v>750</v>
      </c>
      <c r="B10811" s="1">
        <v>38523</v>
      </c>
      <c r="C10811" t="s">
        <v>16</v>
      </c>
      <c r="D10811" t="s">
        <v>798</v>
      </c>
      <c r="E10811" t="s">
        <v>799</v>
      </c>
      <c r="G10811" t="s">
        <v>19</v>
      </c>
      <c r="H10811" t="s">
        <v>99</v>
      </c>
      <c r="I10811" t="s">
        <v>26</v>
      </c>
      <c r="J10811" t="s">
        <v>27</v>
      </c>
      <c r="K10811">
        <v>134</v>
      </c>
      <c r="L10811">
        <v>18</v>
      </c>
      <c r="M10811" t="s">
        <v>385</v>
      </c>
      <c r="N10811">
        <v>47</v>
      </c>
      <c r="O10811" t="s">
        <v>24</v>
      </c>
      <c r="P10811" cm="1">
        <f t="array" ref="P10811">IF(Q10811&gt;0,INDEX(Q10811:Q32535,MATCH(TRUE,INDEX(Q10811:Q32535="",,),0)-1),"")</f>
        <v>5</v>
      </c>
      <c r="Q10811">
        <f>INT((ROW()-10811)/5)+1</f>
        <v>1</v>
      </c>
      <c r="R10811">
        <f t="shared" si="212"/>
        <v>0</v>
      </c>
    </row>
    <row r="10812" spans="1:18" x14ac:dyDescent="0.3">
      <c r="A10812" t="s">
        <v>750</v>
      </c>
      <c r="B10812" s="1">
        <v>38523</v>
      </c>
      <c r="C10812" t="s">
        <v>16</v>
      </c>
      <c r="D10812" t="s">
        <v>798</v>
      </c>
      <c r="E10812" t="s">
        <v>799</v>
      </c>
      <c r="G10812" t="s">
        <v>19</v>
      </c>
      <c r="H10812" t="s">
        <v>28</v>
      </c>
      <c r="I10812" t="s">
        <v>26</v>
      </c>
      <c r="J10812" t="s">
        <v>27</v>
      </c>
      <c r="K10812">
        <v>352</v>
      </c>
      <c r="L10812">
        <v>51</v>
      </c>
      <c r="M10812" t="s">
        <v>385</v>
      </c>
      <c r="N10812">
        <v>67</v>
      </c>
      <c r="O10812" t="s">
        <v>24</v>
      </c>
      <c r="P10812" cm="1">
        <f t="array" ref="P10812">IF(Q10812&gt;0,INDEX(Q10812:Q32536,MATCH(TRUE,INDEX(Q10812:Q32536="",,),0)-1),"")</f>
        <v>5</v>
      </c>
      <c r="Q10812">
        <f t="shared" ref="Q10812:Q10835" si="213">INT((ROW()-10811)/5)+1</f>
        <v>1</v>
      </c>
      <c r="R10812">
        <f t="shared" si="212"/>
        <v>0</v>
      </c>
    </row>
    <row r="10813" spans="1:18" x14ac:dyDescent="0.3">
      <c r="A10813" t="s">
        <v>750</v>
      </c>
      <c r="B10813" s="1">
        <v>38523</v>
      </c>
      <c r="C10813" t="s">
        <v>16</v>
      </c>
      <c r="D10813" t="s">
        <v>798</v>
      </c>
      <c r="E10813" t="s">
        <v>799</v>
      </c>
      <c r="G10813" t="s">
        <v>19</v>
      </c>
      <c r="H10813" t="s">
        <v>63</v>
      </c>
      <c r="I10813" t="s">
        <v>26</v>
      </c>
      <c r="J10813" t="s">
        <v>27</v>
      </c>
      <c r="K10813">
        <v>289</v>
      </c>
      <c r="L10813">
        <v>22</v>
      </c>
      <c r="M10813" t="s">
        <v>385</v>
      </c>
      <c r="N10813">
        <v>44</v>
      </c>
      <c r="O10813" t="s">
        <v>24</v>
      </c>
      <c r="P10813" cm="1">
        <f t="array" ref="P10813">IF(Q10813&gt;0,INDEX(Q10813:Q32537,MATCH(TRUE,INDEX(Q10813:Q32537="",,),0)-1),"")</f>
        <v>5</v>
      </c>
      <c r="Q10813">
        <f t="shared" si="213"/>
        <v>1</v>
      </c>
      <c r="R10813">
        <f t="shared" si="212"/>
        <v>0</v>
      </c>
    </row>
    <row r="10814" spans="1:18" x14ac:dyDescent="0.3">
      <c r="A10814" t="s">
        <v>750</v>
      </c>
      <c r="B10814" s="1">
        <v>38523</v>
      </c>
      <c r="C10814" t="s">
        <v>16</v>
      </c>
      <c r="D10814" t="s">
        <v>798</v>
      </c>
      <c r="E10814" t="s">
        <v>799</v>
      </c>
      <c r="G10814" s="6" t="s">
        <v>29</v>
      </c>
      <c r="H10814" t="s">
        <v>30</v>
      </c>
      <c r="I10814" t="s">
        <v>26</v>
      </c>
      <c r="J10814" t="s">
        <v>27</v>
      </c>
      <c r="K10814">
        <v>59</v>
      </c>
      <c r="L10814">
        <v>15</v>
      </c>
      <c r="M10814" t="s">
        <v>385</v>
      </c>
      <c r="N10814">
        <v>15</v>
      </c>
      <c r="O10814" t="s">
        <v>24</v>
      </c>
      <c r="P10814" cm="1">
        <f t="array" ref="P10814">IF(Q10814&gt;0,INDEX(Q10814:Q32538,MATCH(TRUE,INDEX(Q10814:Q32538="",,),0)-1),"")</f>
        <v>5</v>
      </c>
      <c r="Q10814">
        <f t="shared" si="213"/>
        <v>1</v>
      </c>
      <c r="R10814">
        <f t="shared" si="212"/>
        <v>0</v>
      </c>
    </row>
    <row r="10815" spans="1:18" x14ac:dyDescent="0.3">
      <c r="A10815" t="s">
        <v>750</v>
      </c>
      <c r="B10815" s="1">
        <v>38523</v>
      </c>
      <c r="C10815" t="s">
        <v>16</v>
      </c>
      <c r="D10815" t="s">
        <v>798</v>
      </c>
      <c r="E10815" t="s">
        <v>799</v>
      </c>
      <c r="G10815" s="6" t="s">
        <v>29</v>
      </c>
      <c r="H10815" t="s">
        <v>70</v>
      </c>
      <c r="I10815" t="s">
        <v>26</v>
      </c>
      <c r="J10815" t="s">
        <v>27</v>
      </c>
      <c r="K10815">
        <v>48</v>
      </c>
      <c r="L10815">
        <v>21</v>
      </c>
      <c r="M10815" t="s">
        <v>385</v>
      </c>
      <c r="N10815">
        <v>21</v>
      </c>
      <c r="O10815" t="s">
        <v>24</v>
      </c>
      <c r="P10815" cm="1">
        <f t="array" ref="P10815">IF(Q10815&gt;0,INDEX(Q10815:Q32539,MATCH(TRUE,INDEX(Q10815:Q32539="",,),0)-1),"")</f>
        <v>5</v>
      </c>
      <c r="Q10815">
        <f t="shared" si="213"/>
        <v>1</v>
      </c>
      <c r="R10815">
        <f t="shared" si="212"/>
        <v>0</v>
      </c>
    </row>
    <row r="10816" spans="1:18" x14ac:dyDescent="0.3">
      <c r="A10816" t="s">
        <v>750</v>
      </c>
      <c r="B10816" s="1">
        <v>38523</v>
      </c>
      <c r="C10816" t="s">
        <v>16</v>
      </c>
      <c r="D10816" t="s">
        <v>798</v>
      </c>
      <c r="E10816" t="s">
        <v>799</v>
      </c>
      <c r="G10816" t="s">
        <v>19</v>
      </c>
      <c r="H10816" t="s">
        <v>99</v>
      </c>
      <c r="I10816" t="s">
        <v>26</v>
      </c>
      <c r="J10816" t="s">
        <v>27</v>
      </c>
      <c r="K10816">
        <v>134</v>
      </c>
      <c r="L10816">
        <v>18</v>
      </c>
      <c r="M10816" t="s">
        <v>371</v>
      </c>
      <c r="N10816">
        <v>100.5</v>
      </c>
      <c r="P10816" cm="1">
        <f t="array" ref="P10816">IF(Q10816&gt;0,INDEX(Q10816:Q32540,MATCH(TRUE,INDEX(Q10816:Q32540="",,),0)-1),"")</f>
        <v>5</v>
      </c>
      <c r="Q10816">
        <f t="shared" si="213"/>
        <v>2</v>
      </c>
      <c r="R10816">
        <f t="shared" si="212"/>
        <v>0</v>
      </c>
    </row>
    <row r="10817" spans="1:18" x14ac:dyDescent="0.3">
      <c r="A10817" t="s">
        <v>750</v>
      </c>
      <c r="B10817" s="1">
        <v>38523</v>
      </c>
      <c r="C10817" t="s">
        <v>16</v>
      </c>
      <c r="D10817" t="s">
        <v>798</v>
      </c>
      <c r="E10817" t="s">
        <v>799</v>
      </c>
      <c r="G10817" t="s">
        <v>19</v>
      </c>
      <c r="H10817" t="s">
        <v>28</v>
      </c>
      <c r="I10817" t="s">
        <v>26</v>
      </c>
      <c r="J10817" t="s">
        <v>27</v>
      </c>
      <c r="K10817">
        <v>352</v>
      </c>
      <c r="L10817">
        <v>51</v>
      </c>
      <c r="M10817" t="s">
        <v>371</v>
      </c>
      <c r="N10817">
        <v>51</v>
      </c>
      <c r="P10817" cm="1">
        <f t="array" ref="P10817">IF(Q10817&gt;0,INDEX(Q10817:Q32541,MATCH(TRUE,INDEX(Q10817:Q32541="",,),0)-1),"")</f>
        <v>5</v>
      </c>
      <c r="Q10817">
        <f t="shared" si="213"/>
        <v>2</v>
      </c>
      <c r="R10817">
        <f t="shared" si="212"/>
        <v>0</v>
      </c>
    </row>
    <row r="10818" spans="1:18" x14ac:dyDescent="0.3">
      <c r="A10818" t="s">
        <v>750</v>
      </c>
      <c r="B10818" s="1">
        <v>38523</v>
      </c>
      <c r="C10818" t="s">
        <v>16</v>
      </c>
      <c r="D10818" t="s">
        <v>798</v>
      </c>
      <c r="E10818" t="s">
        <v>799</v>
      </c>
      <c r="G10818" t="s">
        <v>19</v>
      </c>
      <c r="H10818" t="s">
        <v>63</v>
      </c>
      <c r="I10818" t="s">
        <v>26</v>
      </c>
      <c r="J10818" t="s">
        <v>27</v>
      </c>
      <c r="K10818">
        <v>289</v>
      </c>
      <c r="L10818">
        <v>22</v>
      </c>
      <c r="M10818" t="s">
        <v>371</v>
      </c>
      <c r="N10818">
        <v>22</v>
      </c>
      <c r="P10818" cm="1">
        <f t="array" ref="P10818">IF(Q10818&gt;0,INDEX(Q10818:Q32542,MATCH(TRUE,INDEX(Q10818:Q32542="",,),0)-1),"")</f>
        <v>5</v>
      </c>
      <c r="Q10818">
        <f t="shared" si="213"/>
        <v>2</v>
      </c>
      <c r="R10818">
        <f t="shared" si="212"/>
        <v>0</v>
      </c>
    </row>
    <row r="10819" spans="1:18" x14ac:dyDescent="0.3">
      <c r="A10819" t="s">
        <v>750</v>
      </c>
      <c r="B10819" s="1">
        <v>38523</v>
      </c>
      <c r="C10819" t="s">
        <v>16</v>
      </c>
      <c r="D10819" t="s">
        <v>798</v>
      </c>
      <c r="E10819" t="s">
        <v>799</v>
      </c>
      <c r="G10819" s="6" t="s">
        <v>29</v>
      </c>
      <c r="H10819" t="s">
        <v>30</v>
      </c>
      <c r="I10819" t="s">
        <v>26</v>
      </c>
      <c r="J10819" t="s">
        <v>27</v>
      </c>
      <c r="K10819">
        <v>59</v>
      </c>
      <c r="L10819">
        <v>15</v>
      </c>
      <c r="M10819" t="s">
        <v>371</v>
      </c>
      <c r="N10819">
        <v>15</v>
      </c>
      <c r="P10819" cm="1">
        <f t="array" ref="P10819">IF(Q10819&gt;0,INDEX(Q10819:Q32543,MATCH(TRUE,INDEX(Q10819:Q32543="",,),0)-1),"")</f>
        <v>5</v>
      </c>
      <c r="Q10819">
        <f t="shared" si="213"/>
        <v>2</v>
      </c>
      <c r="R10819">
        <f t="shared" si="212"/>
        <v>0</v>
      </c>
    </row>
    <row r="10820" spans="1:18" x14ac:dyDescent="0.3">
      <c r="A10820" t="s">
        <v>750</v>
      </c>
      <c r="B10820" s="1">
        <v>38523</v>
      </c>
      <c r="C10820" t="s">
        <v>16</v>
      </c>
      <c r="D10820" t="s">
        <v>798</v>
      </c>
      <c r="E10820" t="s">
        <v>799</v>
      </c>
      <c r="G10820" s="6" t="s">
        <v>29</v>
      </c>
      <c r="H10820" t="s">
        <v>70</v>
      </c>
      <c r="I10820" t="s">
        <v>26</v>
      </c>
      <c r="J10820" t="s">
        <v>27</v>
      </c>
      <c r="K10820">
        <v>48</v>
      </c>
      <c r="L10820">
        <v>21</v>
      </c>
      <c r="M10820" t="s">
        <v>371</v>
      </c>
      <c r="N10820">
        <v>21</v>
      </c>
      <c r="P10820" cm="1">
        <f t="array" ref="P10820">IF(Q10820&gt;0,INDEX(Q10820:Q32544,MATCH(TRUE,INDEX(Q10820:Q32544="",,),0)-1),"")</f>
        <v>5</v>
      </c>
      <c r="Q10820">
        <f t="shared" si="213"/>
        <v>2</v>
      </c>
      <c r="R10820">
        <f t="shared" si="212"/>
        <v>0</v>
      </c>
    </row>
    <row r="10821" spans="1:18" x14ac:dyDescent="0.3">
      <c r="A10821" t="s">
        <v>750</v>
      </c>
      <c r="B10821" s="1">
        <v>38523</v>
      </c>
      <c r="C10821" t="s">
        <v>16</v>
      </c>
      <c r="D10821" t="s">
        <v>798</v>
      </c>
      <c r="E10821" t="s">
        <v>799</v>
      </c>
      <c r="G10821" t="s">
        <v>19</v>
      </c>
      <c r="H10821" t="s">
        <v>99</v>
      </c>
      <c r="I10821" t="s">
        <v>26</v>
      </c>
      <c r="J10821" t="s">
        <v>27</v>
      </c>
      <c r="K10821">
        <v>134</v>
      </c>
      <c r="L10821">
        <v>18</v>
      </c>
      <c r="M10821" t="s">
        <v>233</v>
      </c>
      <c r="N10821">
        <v>21.58</v>
      </c>
      <c r="P10821" cm="1">
        <f t="array" ref="P10821">IF(Q10821&gt;0,INDEX(Q10821:Q32545,MATCH(TRUE,INDEX(Q10821:Q32545="",,),0)-1),"")</f>
        <v>5</v>
      </c>
      <c r="Q10821">
        <f t="shared" si="213"/>
        <v>3</v>
      </c>
      <c r="R10821">
        <f t="shared" si="212"/>
        <v>0</v>
      </c>
    </row>
    <row r="10822" spans="1:18" x14ac:dyDescent="0.3">
      <c r="A10822" t="s">
        <v>750</v>
      </c>
      <c r="B10822" s="1">
        <v>38523</v>
      </c>
      <c r="C10822" t="s">
        <v>16</v>
      </c>
      <c r="D10822" t="s">
        <v>798</v>
      </c>
      <c r="E10822" t="s">
        <v>799</v>
      </c>
      <c r="G10822" t="s">
        <v>19</v>
      </c>
      <c r="H10822" t="s">
        <v>28</v>
      </c>
      <c r="I10822" t="s">
        <v>26</v>
      </c>
      <c r="J10822" t="s">
        <v>27</v>
      </c>
      <c r="K10822">
        <v>352</v>
      </c>
      <c r="L10822">
        <v>51</v>
      </c>
      <c r="M10822" t="s">
        <v>233</v>
      </c>
      <c r="N10822">
        <v>69.680000000000007</v>
      </c>
      <c r="P10822" cm="1">
        <f t="array" ref="P10822">IF(Q10822&gt;0,INDEX(Q10822:Q32546,MATCH(TRUE,INDEX(Q10822:Q32546="",,),0)-1),"")</f>
        <v>5</v>
      </c>
      <c r="Q10822">
        <f t="shared" si="213"/>
        <v>3</v>
      </c>
      <c r="R10822">
        <f t="shared" si="212"/>
        <v>0</v>
      </c>
    </row>
    <row r="10823" spans="1:18" x14ac:dyDescent="0.3">
      <c r="A10823" t="s">
        <v>750</v>
      </c>
      <c r="B10823" s="1">
        <v>38523</v>
      </c>
      <c r="C10823" t="s">
        <v>16</v>
      </c>
      <c r="D10823" t="s">
        <v>798</v>
      </c>
      <c r="E10823" t="s">
        <v>799</v>
      </c>
      <c r="G10823" t="s">
        <v>19</v>
      </c>
      <c r="H10823" t="s">
        <v>63</v>
      </c>
      <c r="I10823" t="s">
        <v>26</v>
      </c>
      <c r="J10823" t="s">
        <v>27</v>
      </c>
      <c r="K10823">
        <v>289</v>
      </c>
      <c r="L10823">
        <v>22</v>
      </c>
      <c r="M10823" t="s">
        <v>233</v>
      </c>
      <c r="N10823">
        <v>34.58</v>
      </c>
      <c r="P10823" cm="1">
        <f t="array" ref="P10823">IF(Q10823&gt;0,INDEX(Q10823:Q32547,MATCH(TRUE,INDEX(Q10823:Q32547="",,),0)-1),"")</f>
        <v>5</v>
      </c>
      <c r="Q10823">
        <f t="shared" si="213"/>
        <v>3</v>
      </c>
      <c r="R10823">
        <f t="shared" si="212"/>
        <v>0</v>
      </c>
    </row>
    <row r="10824" spans="1:18" x14ac:dyDescent="0.3">
      <c r="A10824" t="s">
        <v>750</v>
      </c>
      <c r="B10824" s="1">
        <v>38523</v>
      </c>
      <c r="C10824" t="s">
        <v>16</v>
      </c>
      <c r="D10824" t="s">
        <v>798</v>
      </c>
      <c r="E10824" t="s">
        <v>799</v>
      </c>
      <c r="G10824" s="6" t="s">
        <v>29</v>
      </c>
      <c r="H10824" t="s">
        <v>30</v>
      </c>
      <c r="I10824" t="s">
        <v>26</v>
      </c>
      <c r="J10824" t="s">
        <v>27</v>
      </c>
      <c r="K10824">
        <v>59</v>
      </c>
      <c r="L10824">
        <v>15</v>
      </c>
      <c r="M10824" t="s">
        <v>233</v>
      </c>
      <c r="N10824">
        <v>15</v>
      </c>
      <c r="P10824" cm="1">
        <f t="array" ref="P10824">IF(Q10824&gt;0,INDEX(Q10824:Q32548,MATCH(TRUE,INDEX(Q10824:Q32548="",,),0)-1),"")</f>
        <v>5</v>
      </c>
      <c r="Q10824">
        <f t="shared" si="213"/>
        <v>3</v>
      </c>
      <c r="R10824">
        <f t="shared" si="212"/>
        <v>0</v>
      </c>
    </row>
    <row r="10825" spans="1:18" x14ac:dyDescent="0.3">
      <c r="A10825" t="s">
        <v>750</v>
      </c>
      <c r="B10825" s="1">
        <v>38523</v>
      </c>
      <c r="C10825" t="s">
        <v>16</v>
      </c>
      <c r="D10825" t="s">
        <v>798</v>
      </c>
      <c r="E10825" t="s">
        <v>799</v>
      </c>
      <c r="G10825" s="6" t="s">
        <v>29</v>
      </c>
      <c r="H10825" t="s">
        <v>70</v>
      </c>
      <c r="I10825" t="s">
        <v>26</v>
      </c>
      <c r="J10825" t="s">
        <v>27</v>
      </c>
      <c r="K10825">
        <v>48</v>
      </c>
      <c r="L10825">
        <v>21</v>
      </c>
      <c r="M10825" t="s">
        <v>233</v>
      </c>
      <c r="N10825">
        <v>21</v>
      </c>
      <c r="P10825" cm="1">
        <f t="array" ref="P10825">IF(Q10825&gt;0,INDEX(Q10825:Q32549,MATCH(TRUE,INDEX(Q10825:Q32549="",,),0)-1),"")</f>
        <v>5</v>
      </c>
      <c r="Q10825">
        <f t="shared" si="213"/>
        <v>3</v>
      </c>
      <c r="R10825">
        <f t="shared" si="212"/>
        <v>0</v>
      </c>
    </row>
    <row r="10826" spans="1:18" x14ac:dyDescent="0.3">
      <c r="A10826" t="s">
        <v>750</v>
      </c>
      <c r="B10826" s="1">
        <v>38523</v>
      </c>
      <c r="C10826" t="s">
        <v>16</v>
      </c>
      <c r="D10826" t="s">
        <v>798</v>
      </c>
      <c r="E10826" t="s">
        <v>799</v>
      </c>
      <c r="G10826" t="s">
        <v>19</v>
      </c>
      <c r="H10826" t="s">
        <v>99</v>
      </c>
      <c r="I10826" t="s">
        <v>26</v>
      </c>
      <c r="J10826" t="s">
        <v>27</v>
      </c>
      <c r="K10826">
        <v>134</v>
      </c>
      <c r="L10826">
        <v>18</v>
      </c>
      <c r="M10826" t="s">
        <v>315</v>
      </c>
      <c r="N10826">
        <v>28</v>
      </c>
      <c r="P10826" cm="1">
        <f t="array" ref="P10826">IF(Q10826&gt;0,INDEX(Q10826:Q32550,MATCH(TRUE,INDEX(Q10826:Q32550="",,),0)-1),"")</f>
        <v>5</v>
      </c>
      <c r="Q10826">
        <f t="shared" si="213"/>
        <v>4</v>
      </c>
      <c r="R10826">
        <f t="shared" si="212"/>
        <v>0</v>
      </c>
    </row>
    <row r="10827" spans="1:18" x14ac:dyDescent="0.3">
      <c r="A10827" t="s">
        <v>750</v>
      </c>
      <c r="B10827" s="1">
        <v>38523</v>
      </c>
      <c r="C10827" t="s">
        <v>16</v>
      </c>
      <c r="D10827" t="s">
        <v>798</v>
      </c>
      <c r="E10827" t="s">
        <v>799</v>
      </c>
      <c r="G10827" t="s">
        <v>19</v>
      </c>
      <c r="H10827" t="s">
        <v>28</v>
      </c>
      <c r="I10827" t="s">
        <v>26</v>
      </c>
      <c r="J10827" t="s">
        <v>27</v>
      </c>
      <c r="K10827">
        <v>352</v>
      </c>
      <c r="L10827">
        <v>51</v>
      </c>
      <c r="M10827" t="s">
        <v>315</v>
      </c>
      <c r="N10827">
        <v>58</v>
      </c>
      <c r="P10827" cm="1">
        <f t="array" ref="P10827">IF(Q10827&gt;0,INDEX(Q10827:Q32551,MATCH(TRUE,INDEX(Q10827:Q32551="",,),0)-1),"")</f>
        <v>5</v>
      </c>
      <c r="Q10827">
        <f t="shared" si="213"/>
        <v>4</v>
      </c>
      <c r="R10827">
        <f t="shared" si="212"/>
        <v>0</v>
      </c>
    </row>
    <row r="10828" spans="1:18" x14ac:dyDescent="0.3">
      <c r="A10828" t="s">
        <v>750</v>
      </c>
      <c r="B10828" s="1">
        <v>38523</v>
      </c>
      <c r="C10828" t="s">
        <v>16</v>
      </c>
      <c r="D10828" t="s">
        <v>798</v>
      </c>
      <c r="E10828" t="s">
        <v>799</v>
      </c>
      <c r="G10828" t="s">
        <v>19</v>
      </c>
      <c r="H10828" t="s">
        <v>63</v>
      </c>
      <c r="I10828" t="s">
        <v>26</v>
      </c>
      <c r="J10828" t="s">
        <v>27</v>
      </c>
      <c r="K10828">
        <v>289</v>
      </c>
      <c r="L10828">
        <v>22</v>
      </c>
      <c r="M10828" t="s">
        <v>315</v>
      </c>
      <c r="N10828">
        <v>35</v>
      </c>
      <c r="P10828" cm="1">
        <f t="array" ref="P10828">IF(Q10828&gt;0,INDEX(Q10828:Q32552,MATCH(TRUE,INDEX(Q10828:Q32552="",,),0)-1),"")</f>
        <v>5</v>
      </c>
      <c r="Q10828">
        <f t="shared" si="213"/>
        <v>4</v>
      </c>
      <c r="R10828">
        <f t="shared" si="212"/>
        <v>0</v>
      </c>
    </row>
    <row r="10829" spans="1:18" x14ac:dyDescent="0.3">
      <c r="A10829" t="s">
        <v>750</v>
      </c>
      <c r="B10829" s="1">
        <v>38523</v>
      </c>
      <c r="C10829" t="s">
        <v>16</v>
      </c>
      <c r="D10829" t="s">
        <v>798</v>
      </c>
      <c r="E10829" t="s">
        <v>799</v>
      </c>
      <c r="G10829" s="6" t="s">
        <v>29</v>
      </c>
      <c r="H10829" t="s">
        <v>30</v>
      </c>
      <c r="I10829" t="s">
        <v>26</v>
      </c>
      <c r="J10829" t="s">
        <v>27</v>
      </c>
      <c r="K10829">
        <v>59</v>
      </c>
      <c r="L10829">
        <v>15</v>
      </c>
      <c r="M10829" t="s">
        <v>315</v>
      </c>
      <c r="N10829">
        <v>15</v>
      </c>
      <c r="P10829" cm="1">
        <f t="array" ref="P10829">IF(Q10829&gt;0,INDEX(Q10829:Q32553,MATCH(TRUE,INDEX(Q10829:Q32553="",,),0)-1),"")</f>
        <v>5</v>
      </c>
      <c r="Q10829">
        <f t="shared" si="213"/>
        <v>4</v>
      </c>
      <c r="R10829">
        <f t="shared" si="212"/>
        <v>0</v>
      </c>
    </row>
    <row r="10830" spans="1:18" x14ac:dyDescent="0.3">
      <c r="A10830" t="s">
        <v>750</v>
      </c>
      <c r="B10830" s="1">
        <v>38523</v>
      </c>
      <c r="C10830" t="s">
        <v>16</v>
      </c>
      <c r="D10830" t="s">
        <v>798</v>
      </c>
      <c r="E10830" t="s">
        <v>799</v>
      </c>
      <c r="G10830" s="6" t="s">
        <v>29</v>
      </c>
      <c r="H10830" t="s">
        <v>70</v>
      </c>
      <c r="I10830" t="s">
        <v>26</v>
      </c>
      <c r="J10830" t="s">
        <v>27</v>
      </c>
      <c r="K10830">
        <v>48</v>
      </c>
      <c r="L10830">
        <v>21</v>
      </c>
      <c r="M10830" t="s">
        <v>315</v>
      </c>
      <c r="N10830">
        <v>21</v>
      </c>
      <c r="P10830" cm="1">
        <f t="array" ref="P10830">IF(Q10830&gt;0,INDEX(Q10830:Q32554,MATCH(TRUE,INDEX(Q10830:Q32554="",,),0)-1),"")</f>
        <v>5</v>
      </c>
      <c r="Q10830">
        <f t="shared" si="213"/>
        <v>4</v>
      </c>
      <c r="R10830">
        <f t="shared" si="212"/>
        <v>0</v>
      </c>
    </row>
    <row r="10831" spans="1:18" x14ac:dyDescent="0.3">
      <c r="A10831" t="s">
        <v>750</v>
      </c>
      <c r="B10831" s="1">
        <v>38523</v>
      </c>
      <c r="C10831" t="s">
        <v>16</v>
      </c>
      <c r="D10831" t="s">
        <v>798</v>
      </c>
      <c r="E10831" t="s">
        <v>799</v>
      </c>
      <c r="G10831" t="s">
        <v>19</v>
      </c>
      <c r="H10831" t="s">
        <v>99</v>
      </c>
      <c r="I10831" t="s">
        <v>26</v>
      </c>
      <c r="J10831" t="s">
        <v>27</v>
      </c>
      <c r="K10831">
        <v>134</v>
      </c>
      <c r="L10831">
        <v>18</v>
      </c>
      <c r="M10831" t="s">
        <v>220</v>
      </c>
      <c r="N10831">
        <v>26</v>
      </c>
      <c r="P10831" cm="1">
        <f t="array" ref="P10831">IF(Q10831&gt;0,INDEX(Q10831:Q32555,MATCH(TRUE,INDEX(Q10831:Q32555="",,),0)-1),"")</f>
        <v>5</v>
      </c>
      <c r="Q10831">
        <f t="shared" si="213"/>
        <v>5</v>
      </c>
      <c r="R10831">
        <f t="shared" si="212"/>
        <v>0</v>
      </c>
    </row>
    <row r="10832" spans="1:18" x14ac:dyDescent="0.3">
      <c r="A10832" t="s">
        <v>750</v>
      </c>
      <c r="B10832" s="1">
        <v>38523</v>
      </c>
      <c r="C10832" t="s">
        <v>16</v>
      </c>
      <c r="D10832" t="s">
        <v>798</v>
      </c>
      <c r="E10832" t="s">
        <v>799</v>
      </c>
      <c r="G10832" t="s">
        <v>19</v>
      </c>
      <c r="H10832" t="s">
        <v>28</v>
      </c>
      <c r="I10832" t="s">
        <v>26</v>
      </c>
      <c r="J10832" t="s">
        <v>27</v>
      </c>
      <c r="K10832">
        <v>352</v>
      </c>
      <c r="L10832">
        <v>51</v>
      </c>
      <c r="M10832" t="s">
        <v>220</v>
      </c>
      <c r="N10832">
        <v>65.02</v>
      </c>
      <c r="P10832" cm="1">
        <f t="array" ref="P10832">IF(Q10832&gt;0,INDEX(Q10832:Q32556,MATCH(TRUE,INDEX(Q10832:Q32556="",,),0)-1),"")</f>
        <v>5</v>
      </c>
      <c r="Q10832">
        <f t="shared" si="213"/>
        <v>5</v>
      </c>
      <c r="R10832">
        <f t="shared" si="212"/>
        <v>0</v>
      </c>
    </row>
    <row r="10833" spans="1:18" x14ac:dyDescent="0.3">
      <c r="A10833" t="s">
        <v>750</v>
      </c>
      <c r="B10833" s="1">
        <v>38523</v>
      </c>
      <c r="C10833" t="s">
        <v>16</v>
      </c>
      <c r="D10833" t="s">
        <v>798</v>
      </c>
      <c r="E10833" t="s">
        <v>799</v>
      </c>
      <c r="G10833" t="s">
        <v>19</v>
      </c>
      <c r="H10833" t="s">
        <v>63</v>
      </c>
      <c r="I10833" t="s">
        <v>26</v>
      </c>
      <c r="J10833" t="s">
        <v>27</v>
      </c>
      <c r="K10833">
        <v>289</v>
      </c>
      <c r="L10833">
        <v>22</v>
      </c>
      <c r="M10833" t="s">
        <v>220</v>
      </c>
      <c r="N10833">
        <v>26</v>
      </c>
      <c r="P10833" cm="1">
        <f t="array" ref="P10833">IF(Q10833&gt;0,INDEX(Q10833:Q32557,MATCH(TRUE,INDEX(Q10833:Q32557="",,),0)-1),"")</f>
        <v>5</v>
      </c>
      <c r="Q10833">
        <f t="shared" si="213"/>
        <v>5</v>
      </c>
      <c r="R10833">
        <f t="shared" si="212"/>
        <v>0</v>
      </c>
    </row>
    <row r="10834" spans="1:18" x14ac:dyDescent="0.3">
      <c r="A10834" t="s">
        <v>750</v>
      </c>
      <c r="B10834" s="1">
        <v>38523</v>
      </c>
      <c r="C10834" t="s">
        <v>16</v>
      </c>
      <c r="D10834" t="s">
        <v>798</v>
      </c>
      <c r="E10834" t="s">
        <v>799</v>
      </c>
      <c r="G10834" s="6" t="s">
        <v>29</v>
      </c>
      <c r="H10834" t="s">
        <v>30</v>
      </c>
      <c r="I10834" t="s">
        <v>26</v>
      </c>
      <c r="J10834" t="s">
        <v>27</v>
      </c>
      <c r="K10834">
        <v>59</v>
      </c>
      <c r="L10834">
        <v>15</v>
      </c>
      <c r="M10834" t="s">
        <v>220</v>
      </c>
      <c r="N10834">
        <v>15</v>
      </c>
      <c r="P10834" cm="1">
        <f t="array" ref="P10834">IF(Q10834&gt;0,INDEX(Q10834:Q32558,MATCH(TRUE,INDEX(Q10834:Q32558="",,),0)-1),"")</f>
        <v>5</v>
      </c>
      <c r="Q10834">
        <f t="shared" si="213"/>
        <v>5</v>
      </c>
      <c r="R10834">
        <f t="shared" si="212"/>
        <v>0</v>
      </c>
    </row>
    <row r="10835" spans="1:18" x14ac:dyDescent="0.3">
      <c r="A10835" t="s">
        <v>750</v>
      </c>
      <c r="B10835" s="1">
        <v>38523</v>
      </c>
      <c r="C10835" t="s">
        <v>16</v>
      </c>
      <c r="D10835" t="s">
        <v>798</v>
      </c>
      <c r="E10835" t="s">
        <v>799</v>
      </c>
      <c r="G10835" s="6" t="s">
        <v>29</v>
      </c>
      <c r="H10835" t="s">
        <v>70</v>
      </c>
      <c r="I10835" t="s">
        <v>26</v>
      </c>
      <c r="J10835" t="s">
        <v>27</v>
      </c>
      <c r="K10835">
        <v>48</v>
      </c>
      <c r="L10835">
        <v>21</v>
      </c>
      <c r="M10835" t="s">
        <v>220</v>
      </c>
      <c r="N10835">
        <v>21</v>
      </c>
      <c r="P10835" cm="1">
        <f t="array" ref="P10835">IF(Q10835&gt;0,INDEX(Q10835:Q32559,MATCH(TRUE,INDEX(Q10835:Q32559="",,),0)-1),"")</f>
        <v>5</v>
      </c>
      <c r="Q10835">
        <f t="shared" si="213"/>
        <v>5</v>
      </c>
      <c r="R10835">
        <f t="shared" si="212"/>
        <v>0</v>
      </c>
    </row>
    <row r="10836" spans="1:18" x14ac:dyDescent="0.3">
      <c r="P10836" t="str" cm="1">
        <f t="array" ref="P10836">IF(Q10836&gt;0,INDEX(Q10836:Q32560,MATCH(TRUE,INDEX(Q10836:Q32560="",,),0)-1),"")</f>
        <v/>
      </c>
      <c r="R10836" t="str">
        <f t="shared" si="212"/>
        <v/>
      </c>
    </row>
    <row r="10837" spans="1:18" x14ac:dyDescent="0.3">
      <c r="A10837" t="s">
        <v>750</v>
      </c>
      <c r="B10837" s="1">
        <v>38523</v>
      </c>
      <c r="C10837" t="s">
        <v>16</v>
      </c>
      <c r="D10837" t="s">
        <v>800</v>
      </c>
      <c r="E10837" t="s">
        <v>801</v>
      </c>
      <c r="G10837" t="s">
        <v>19</v>
      </c>
      <c r="H10837" t="s">
        <v>122</v>
      </c>
      <c r="I10837" t="s">
        <v>26</v>
      </c>
      <c r="J10837" t="s">
        <v>27</v>
      </c>
      <c r="K10837">
        <v>120</v>
      </c>
      <c r="L10837">
        <v>10.9</v>
      </c>
      <c r="M10837" t="s">
        <v>220</v>
      </c>
      <c r="N10837">
        <v>12.01</v>
      </c>
      <c r="O10837" t="s">
        <v>24</v>
      </c>
      <c r="P10837" cm="1">
        <f t="array" ref="P10837">IF(Q10837&gt;0,INDEX(Q10837:Q32561,MATCH(TRUE,INDEX(Q10837:Q32561="",,),0)-1),"")</f>
        <v>1</v>
      </c>
      <c r="Q10837">
        <v>1</v>
      </c>
      <c r="R10837">
        <f t="shared" si="212"/>
        <v>0</v>
      </c>
    </row>
    <row r="10838" spans="1:18" x14ac:dyDescent="0.3">
      <c r="A10838" t="s">
        <v>750</v>
      </c>
      <c r="B10838" s="1">
        <v>38523</v>
      </c>
      <c r="C10838" t="s">
        <v>16</v>
      </c>
      <c r="D10838" t="s">
        <v>800</v>
      </c>
      <c r="E10838" t="s">
        <v>801</v>
      </c>
      <c r="G10838" t="s">
        <v>19</v>
      </c>
      <c r="H10838" t="s">
        <v>198</v>
      </c>
      <c r="I10838" t="s">
        <v>26</v>
      </c>
      <c r="J10838" t="s">
        <v>27</v>
      </c>
      <c r="K10838">
        <v>260</v>
      </c>
      <c r="L10838">
        <v>10.9</v>
      </c>
      <c r="M10838" t="s">
        <v>220</v>
      </c>
      <c r="N10838">
        <v>12.01</v>
      </c>
      <c r="O10838" t="s">
        <v>24</v>
      </c>
      <c r="P10838" cm="1">
        <f t="array" ref="P10838">IF(Q10838&gt;0,INDEX(Q10838:Q32562,MATCH(TRUE,INDEX(Q10838:Q32562="",,),0)-1),"")</f>
        <v>1</v>
      </c>
      <c r="Q10838">
        <v>1</v>
      </c>
      <c r="R10838">
        <f t="shared" si="212"/>
        <v>0</v>
      </c>
    </row>
    <row r="10839" spans="1:18" x14ac:dyDescent="0.3">
      <c r="A10839" t="s">
        <v>750</v>
      </c>
      <c r="B10839" s="1">
        <v>38523</v>
      </c>
      <c r="C10839" t="s">
        <v>16</v>
      </c>
      <c r="D10839" t="s">
        <v>800</v>
      </c>
      <c r="E10839" t="s">
        <v>801</v>
      </c>
      <c r="G10839" s="6" t="s">
        <v>29</v>
      </c>
      <c r="H10839" t="s">
        <v>148</v>
      </c>
      <c r="I10839" t="s">
        <v>26</v>
      </c>
      <c r="J10839" t="s">
        <v>27</v>
      </c>
      <c r="K10839">
        <v>20</v>
      </c>
      <c r="L10839">
        <v>14.2</v>
      </c>
      <c r="M10839" t="s">
        <v>220</v>
      </c>
      <c r="N10839">
        <v>14.2</v>
      </c>
      <c r="O10839" t="s">
        <v>24</v>
      </c>
      <c r="P10839" cm="1">
        <f t="array" ref="P10839">IF(Q10839&gt;0,INDEX(Q10839:Q32563,MATCH(TRUE,INDEX(Q10839:Q32563="",,),0)-1),"")</f>
        <v>1</v>
      </c>
      <c r="Q10839">
        <v>1</v>
      </c>
      <c r="R10839">
        <f t="shared" si="212"/>
        <v>0</v>
      </c>
    </row>
    <row r="10840" spans="1:18" x14ac:dyDescent="0.3">
      <c r="A10840" t="s">
        <v>750</v>
      </c>
      <c r="B10840" s="1">
        <v>38523</v>
      </c>
      <c r="C10840" t="s">
        <v>16</v>
      </c>
      <c r="D10840" t="s">
        <v>800</v>
      </c>
      <c r="E10840" t="s">
        <v>801</v>
      </c>
      <c r="G10840" s="6" t="s">
        <v>29</v>
      </c>
      <c r="H10840" t="s">
        <v>64</v>
      </c>
      <c r="I10840" t="s">
        <v>26</v>
      </c>
      <c r="J10840" t="s">
        <v>27</v>
      </c>
      <c r="K10840">
        <v>20</v>
      </c>
      <c r="L10840">
        <v>15.1</v>
      </c>
      <c r="M10840" t="s">
        <v>220</v>
      </c>
      <c r="N10840">
        <v>15.1</v>
      </c>
      <c r="O10840" t="s">
        <v>24</v>
      </c>
      <c r="P10840" cm="1">
        <f t="array" ref="P10840">IF(Q10840&gt;0,INDEX(Q10840:Q32564,MATCH(TRUE,INDEX(Q10840:Q32564="",,),0)-1),"")</f>
        <v>1</v>
      </c>
      <c r="Q10840">
        <v>1</v>
      </c>
      <c r="R10840">
        <f t="shared" si="212"/>
        <v>0</v>
      </c>
    </row>
    <row r="10841" spans="1:18" x14ac:dyDescent="0.3">
      <c r="P10841" t="str" cm="1">
        <f t="array" ref="P10841">IF(Q10841&gt;0,INDEX(Q10841:Q32565,MATCH(TRUE,INDEX(Q10841:Q32565="",,),0)-1),"")</f>
        <v/>
      </c>
      <c r="R10841" t="str">
        <f t="shared" si="212"/>
        <v/>
      </c>
    </row>
    <row r="10842" spans="1:18" x14ac:dyDescent="0.3">
      <c r="A10842" t="s">
        <v>750</v>
      </c>
      <c r="B10842" s="1">
        <v>38418</v>
      </c>
      <c r="C10842" t="s">
        <v>16</v>
      </c>
      <c r="D10842" t="s">
        <v>802</v>
      </c>
      <c r="E10842" t="s">
        <v>803</v>
      </c>
      <c r="G10842" t="s">
        <v>19</v>
      </c>
      <c r="H10842" t="s">
        <v>194</v>
      </c>
      <c r="I10842" t="s">
        <v>21</v>
      </c>
      <c r="J10842" t="s">
        <v>22</v>
      </c>
      <c r="K10842">
        <v>6.6</v>
      </c>
      <c r="L10842">
        <v>405</v>
      </c>
      <c r="M10842" t="s">
        <v>287</v>
      </c>
      <c r="N10842">
        <v>2477</v>
      </c>
      <c r="O10842" t="s">
        <v>24</v>
      </c>
      <c r="P10842" cm="1">
        <f t="array" ref="P10842">IF(Q10842&gt;0,INDEX(Q10842:Q32566,MATCH(TRUE,INDEX(Q10842:Q32566="",,),0)-1),"")</f>
        <v>7</v>
      </c>
      <c r="Q10842">
        <f>INT((ROW()-10842)/7)+1</f>
        <v>1</v>
      </c>
      <c r="R10842">
        <f t="shared" si="212"/>
        <v>0</v>
      </c>
    </row>
    <row r="10843" spans="1:18" x14ac:dyDescent="0.3">
      <c r="A10843" t="s">
        <v>750</v>
      </c>
      <c r="B10843" s="1">
        <v>38418</v>
      </c>
      <c r="C10843" t="s">
        <v>16</v>
      </c>
      <c r="D10843" t="s">
        <v>802</v>
      </c>
      <c r="E10843" t="s">
        <v>803</v>
      </c>
      <c r="G10843" t="s">
        <v>19</v>
      </c>
      <c r="H10843" t="s">
        <v>64</v>
      </c>
      <c r="I10843" t="s">
        <v>26</v>
      </c>
      <c r="J10843" t="s">
        <v>27</v>
      </c>
      <c r="K10843">
        <v>420.1</v>
      </c>
      <c r="L10843">
        <v>16.600000000000001</v>
      </c>
      <c r="M10843" t="s">
        <v>287</v>
      </c>
      <c r="N10843">
        <v>16.600000000000001</v>
      </c>
      <c r="O10843" t="s">
        <v>24</v>
      </c>
      <c r="P10843" cm="1">
        <f t="array" ref="P10843">IF(Q10843&gt;0,INDEX(Q10843:Q32567,MATCH(TRUE,INDEX(Q10843:Q32567="",,),0)-1),"")</f>
        <v>7</v>
      </c>
      <c r="Q10843">
        <f t="shared" ref="Q10843:Q10890" si="214">INT((ROW()-10842)/7)+1</f>
        <v>1</v>
      </c>
      <c r="R10843">
        <f t="shared" si="212"/>
        <v>0</v>
      </c>
    </row>
    <row r="10844" spans="1:18" x14ac:dyDescent="0.3">
      <c r="A10844" t="s">
        <v>750</v>
      </c>
      <c r="B10844" s="1">
        <v>38418</v>
      </c>
      <c r="C10844" t="s">
        <v>16</v>
      </c>
      <c r="D10844" t="s">
        <v>802</v>
      </c>
      <c r="E10844" t="s">
        <v>803</v>
      </c>
      <c r="G10844" s="6" t="s">
        <v>29</v>
      </c>
      <c r="H10844" t="s">
        <v>206</v>
      </c>
      <c r="I10844" t="s">
        <v>21</v>
      </c>
      <c r="J10844" t="s">
        <v>22</v>
      </c>
      <c r="K10844">
        <v>9.4</v>
      </c>
      <c r="L10844">
        <v>122</v>
      </c>
      <c r="M10844" t="s">
        <v>287</v>
      </c>
      <c r="N10844">
        <v>122</v>
      </c>
      <c r="O10844" t="s">
        <v>24</v>
      </c>
      <c r="P10844" cm="1">
        <f t="array" ref="P10844">IF(Q10844&gt;0,INDEX(Q10844:Q32568,MATCH(TRUE,INDEX(Q10844:Q32568="",,),0)-1),"")</f>
        <v>7</v>
      </c>
      <c r="Q10844">
        <f t="shared" si="214"/>
        <v>1</v>
      </c>
      <c r="R10844">
        <f t="shared" si="212"/>
        <v>0</v>
      </c>
    </row>
    <row r="10845" spans="1:18" x14ac:dyDescent="0.3">
      <c r="A10845" t="s">
        <v>750</v>
      </c>
      <c r="B10845" s="1">
        <v>38418</v>
      </c>
      <c r="C10845" t="s">
        <v>16</v>
      </c>
      <c r="D10845" t="s">
        <v>802</v>
      </c>
      <c r="E10845" t="s">
        <v>803</v>
      </c>
      <c r="G10845" s="6" t="s">
        <v>29</v>
      </c>
      <c r="H10845" t="s">
        <v>154</v>
      </c>
      <c r="I10845" t="s">
        <v>21</v>
      </c>
      <c r="J10845" t="s">
        <v>22</v>
      </c>
      <c r="K10845">
        <v>0.2</v>
      </c>
      <c r="L10845">
        <v>202</v>
      </c>
      <c r="M10845" t="s">
        <v>287</v>
      </c>
      <c r="N10845">
        <v>202</v>
      </c>
      <c r="O10845" t="s">
        <v>24</v>
      </c>
      <c r="P10845" cm="1">
        <f t="array" ref="P10845">IF(Q10845&gt;0,INDEX(Q10845:Q32569,MATCH(TRUE,INDEX(Q10845:Q32569="",,),0)-1),"")</f>
        <v>7</v>
      </c>
      <c r="Q10845">
        <f t="shared" si="214"/>
        <v>1</v>
      </c>
      <c r="R10845">
        <f t="shared" si="212"/>
        <v>0</v>
      </c>
    </row>
    <row r="10846" spans="1:18" x14ac:dyDescent="0.3">
      <c r="A10846" t="s">
        <v>750</v>
      </c>
      <c r="B10846" s="1">
        <v>38418</v>
      </c>
      <c r="C10846" t="s">
        <v>16</v>
      </c>
      <c r="D10846" t="s">
        <v>802</v>
      </c>
      <c r="E10846" t="s">
        <v>803</v>
      </c>
      <c r="G10846" s="6" t="s">
        <v>29</v>
      </c>
      <c r="H10846" t="s">
        <v>53</v>
      </c>
      <c r="I10846" t="s">
        <v>26</v>
      </c>
      <c r="J10846" t="s">
        <v>27</v>
      </c>
      <c r="K10846">
        <v>53.5</v>
      </c>
      <c r="L10846">
        <v>26</v>
      </c>
      <c r="M10846" t="s">
        <v>287</v>
      </c>
      <c r="N10846">
        <v>26</v>
      </c>
      <c r="O10846" t="s">
        <v>24</v>
      </c>
      <c r="P10846" cm="1">
        <f t="array" ref="P10846">IF(Q10846&gt;0,INDEX(Q10846:Q32570,MATCH(TRUE,INDEX(Q10846:Q32570="",,),0)-1),"")</f>
        <v>7</v>
      </c>
      <c r="Q10846">
        <f t="shared" si="214"/>
        <v>1</v>
      </c>
      <c r="R10846">
        <f t="shared" si="212"/>
        <v>0</v>
      </c>
    </row>
    <row r="10847" spans="1:18" x14ac:dyDescent="0.3">
      <c r="A10847" t="s">
        <v>750</v>
      </c>
      <c r="B10847" s="1">
        <v>38418</v>
      </c>
      <c r="C10847" t="s">
        <v>16</v>
      </c>
      <c r="D10847" t="s">
        <v>802</v>
      </c>
      <c r="E10847" t="s">
        <v>803</v>
      </c>
      <c r="G10847" s="6" t="s">
        <v>29</v>
      </c>
      <c r="H10847" t="s">
        <v>148</v>
      </c>
      <c r="I10847" t="s">
        <v>26</v>
      </c>
      <c r="J10847" t="s">
        <v>27</v>
      </c>
      <c r="K10847">
        <v>53.1</v>
      </c>
      <c r="L10847">
        <v>24.2</v>
      </c>
      <c r="M10847" t="s">
        <v>287</v>
      </c>
      <c r="N10847">
        <v>24.2</v>
      </c>
      <c r="O10847" t="s">
        <v>24</v>
      </c>
      <c r="P10847" cm="1">
        <f t="array" ref="P10847">IF(Q10847&gt;0,INDEX(Q10847:Q32571,MATCH(TRUE,INDEX(Q10847:Q32571="",,),0)-1),"")</f>
        <v>7</v>
      </c>
      <c r="Q10847">
        <f t="shared" si="214"/>
        <v>1</v>
      </c>
      <c r="R10847">
        <f t="shared" si="212"/>
        <v>0</v>
      </c>
    </row>
    <row r="10848" spans="1:18" x14ac:dyDescent="0.3">
      <c r="A10848" t="s">
        <v>750</v>
      </c>
      <c r="B10848" s="1">
        <v>38418</v>
      </c>
      <c r="C10848" t="s">
        <v>16</v>
      </c>
      <c r="D10848" t="s">
        <v>802</v>
      </c>
      <c r="E10848" t="s">
        <v>803</v>
      </c>
      <c r="G10848" s="6" t="s">
        <v>29</v>
      </c>
      <c r="H10848" t="s">
        <v>197</v>
      </c>
      <c r="I10848" t="s">
        <v>26</v>
      </c>
      <c r="J10848" t="s">
        <v>27</v>
      </c>
      <c r="K10848">
        <v>10.4</v>
      </c>
      <c r="L10848">
        <v>29.8</v>
      </c>
      <c r="M10848" t="s">
        <v>287</v>
      </c>
      <c r="N10848">
        <v>29.8</v>
      </c>
      <c r="O10848" t="s">
        <v>24</v>
      </c>
      <c r="P10848" cm="1">
        <f t="array" ref="P10848">IF(Q10848&gt;0,INDEX(Q10848:Q32572,MATCH(TRUE,INDEX(Q10848:Q32572="",,),0)-1),"")</f>
        <v>7</v>
      </c>
      <c r="Q10848">
        <f t="shared" si="214"/>
        <v>1</v>
      </c>
      <c r="R10848">
        <f t="shared" si="212"/>
        <v>0</v>
      </c>
    </row>
    <row r="10849" spans="1:18" x14ac:dyDescent="0.3">
      <c r="A10849" t="s">
        <v>750</v>
      </c>
      <c r="B10849" s="1">
        <v>38418</v>
      </c>
      <c r="C10849" t="s">
        <v>16</v>
      </c>
      <c r="D10849" t="s">
        <v>802</v>
      </c>
      <c r="E10849" t="s">
        <v>803</v>
      </c>
      <c r="G10849" t="s">
        <v>19</v>
      </c>
      <c r="H10849" t="s">
        <v>194</v>
      </c>
      <c r="I10849" t="s">
        <v>21</v>
      </c>
      <c r="J10849" t="s">
        <v>22</v>
      </c>
      <c r="K10849">
        <v>6.6</v>
      </c>
      <c r="L10849">
        <v>405</v>
      </c>
      <c r="M10849" t="s">
        <v>319</v>
      </c>
      <c r="N10849">
        <v>600</v>
      </c>
      <c r="P10849" cm="1">
        <f t="array" ref="P10849">IF(Q10849&gt;0,INDEX(Q10849:Q32573,MATCH(TRUE,INDEX(Q10849:Q32573="",,),0)-1),"")</f>
        <v>7</v>
      </c>
      <c r="Q10849">
        <f t="shared" si="214"/>
        <v>2</v>
      </c>
      <c r="R10849">
        <f t="shared" si="212"/>
        <v>0</v>
      </c>
    </row>
    <row r="10850" spans="1:18" x14ac:dyDescent="0.3">
      <c r="A10850" t="s">
        <v>750</v>
      </c>
      <c r="B10850" s="1">
        <v>38418</v>
      </c>
      <c r="C10850" t="s">
        <v>16</v>
      </c>
      <c r="D10850" t="s">
        <v>802</v>
      </c>
      <c r="E10850" t="s">
        <v>803</v>
      </c>
      <c r="G10850" t="s">
        <v>19</v>
      </c>
      <c r="H10850" t="s">
        <v>64</v>
      </c>
      <c r="I10850" t="s">
        <v>26</v>
      </c>
      <c r="J10850" t="s">
        <v>27</v>
      </c>
      <c r="K10850">
        <v>420.1</v>
      </c>
      <c r="L10850">
        <v>16.600000000000001</v>
      </c>
      <c r="M10850" t="s">
        <v>319</v>
      </c>
      <c r="N10850">
        <v>40.25</v>
      </c>
      <c r="P10850" cm="1">
        <f t="array" ref="P10850">IF(Q10850&gt;0,INDEX(Q10850:Q32574,MATCH(TRUE,INDEX(Q10850:Q32574="",,),0)-1),"")</f>
        <v>7</v>
      </c>
      <c r="Q10850">
        <f t="shared" si="214"/>
        <v>2</v>
      </c>
      <c r="R10850">
        <f t="shared" si="212"/>
        <v>0</v>
      </c>
    </row>
    <row r="10851" spans="1:18" x14ac:dyDescent="0.3">
      <c r="A10851" t="s">
        <v>750</v>
      </c>
      <c r="B10851" s="1">
        <v>38418</v>
      </c>
      <c r="C10851" t="s">
        <v>16</v>
      </c>
      <c r="D10851" t="s">
        <v>802</v>
      </c>
      <c r="E10851" t="s">
        <v>803</v>
      </c>
      <c r="G10851" s="6" t="s">
        <v>29</v>
      </c>
      <c r="H10851" t="s">
        <v>206</v>
      </c>
      <c r="I10851" t="s">
        <v>21</v>
      </c>
      <c r="J10851" t="s">
        <v>22</v>
      </c>
      <c r="K10851">
        <v>9.4</v>
      </c>
      <c r="L10851">
        <v>122</v>
      </c>
      <c r="M10851" t="s">
        <v>319</v>
      </c>
      <c r="N10851">
        <v>122</v>
      </c>
      <c r="P10851" cm="1">
        <f t="array" ref="P10851">IF(Q10851&gt;0,INDEX(Q10851:Q32575,MATCH(TRUE,INDEX(Q10851:Q32575="",,),0)-1),"")</f>
        <v>7</v>
      </c>
      <c r="Q10851">
        <f t="shared" si="214"/>
        <v>2</v>
      </c>
      <c r="R10851">
        <f t="shared" si="212"/>
        <v>0</v>
      </c>
    </row>
    <row r="10852" spans="1:18" x14ac:dyDescent="0.3">
      <c r="A10852" t="s">
        <v>750</v>
      </c>
      <c r="B10852" s="1">
        <v>38418</v>
      </c>
      <c r="C10852" t="s">
        <v>16</v>
      </c>
      <c r="D10852" t="s">
        <v>802</v>
      </c>
      <c r="E10852" t="s">
        <v>803</v>
      </c>
      <c r="G10852" s="6" t="s">
        <v>29</v>
      </c>
      <c r="H10852" t="s">
        <v>154</v>
      </c>
      <c r="I10852" t="s">
        <v>21</v>
      </c>
      <c r="J10852" t="s">
        <v>22</v>
      </c>
      <c r="K10852">
        <v>0.2</v>
      </c>
      <c r="L10852">
        <v>202</v>
      </c>
      <c r="M10852" t="s">
        <v>319</v>
      </c>
      <c r="N10852">
        <v>202</v>
      </c>
      <c r="P10852" cm="1">
        <f t="array" ref="P10852">IF(Q10852&gt;0,INDEX(Q10852:Q32576,MATCH(TRUE,INDEX(Q10852:Q32576="",,),0)-1),"")</f>
        <v>7</v>
      </c>
      <c r="Q10852">
        <f t="shared" si="214"/>
        <v>2</v>
      </c>
      <c r="R10852">
        <f t="shared" si="212"/>
        <v>0</v>
      </c>
    </row>
    <row r="10853" spans="1:18" x14ac:dyDescent="0.3">
      <c r="A10853" t="s">
        <v>750</v>
      </c>
      <c r="B10853" s="1">
        <v>38418</v>
      </c>
      <c r="C10853" t="s">
        <v>16</v>
      </c>
      <c r="D10853" t="s">
        <v>802</v>
      </c>
      <c r="E10853" t="s">
        <v>803</v>
      </c>
      <c r="G10853" s="6" t="s">
        <v>29</v>
      </c>
      <c r="H10853" t="s">
        <v>53</v>
      </c>
      <c r="I10853" t="s">
        <v>26</v>
      </c>
      <c r="J10853" t="s">
        <v>27</v>
      </c>
      <c r="K10853">
        <v>53.5</v>
      </c>
      <c r="L10853">
        <v>26</v>
      </c>
      <c r="M10853" t="s">
        <v>319</v>
      </c>
      <c r="N10853">
        <v>26</v>
      </c>
      <c r="P10853" cm="1">
        <f t="array" ref="P10853">IF(Q10853&gt;0,INDEX(Q10853:Q32577,MATCH(TRUE,INDEX(Q10853:Q32577="",,),0)-1),"")</f>
        <v>7</v>
      </c>
      <c r="Q10853">
        <f t="shared" si="214"/>
        <v>2</v>
      </c>
      <c r="R10853">
        <f t="shared" si="212"/>
        <v>0</v>
      </c>
    </row>
    <row r="10854" spans="1:18" x14ac:dyDescent="0.3">
      <c r="A10854" t="s">
        <v>750</v>
      </c>
      <c r="B10854" s="1">
        <v>38418</v>
      </c>
      <c r="C10854" t="s">
        <v>16</v>
      </c>
      <c r="D10854" t="s">
        <v>802</v>
      </c>
      <c r="E10854" t="s">
        <v>803</v>
      </c>
      <c r="G10854" s="6" t="s">
        <v>29</v>
      </c>
      <c r="H10854" t="s">
        <v>148</v>
      </c>
      <c r="I10854" t="s">
        <v>26</v>
      </c>
      <c r="J10854" t="s">
        <v>27</v>
      </c>
      <c r="K10854">
        <v>53.1</v>
      </c>
      <c r="L10854">
        <v>24.2</v>
      </c>
      <c r="M10854" t="s">
        <v>319</v>
      </c>
      <c r="N10854">
        <v>24.2</v>
      </c>
      <c r="P10854" cm="1">
        <f t="array" ref="P10854">IF(Q10854&gt;0,INDEX(Q10854:Q32578,MATCH(TRUE,INDEX(Q10854:Q32578="",,),0)-1),"")</f>
        <v>7</v>
      </c>
      <c r="Q10854">
        <f t="shared" si="214"/>
        <v>2</v>
      </c>
      <c r="R10854">
        <f t="shared" si="212"/>
        <v>0</v>
      </c>
    </row>
    <row r="10855" spans="1:18" x14ac:dyDescent="0.3">
      <c r="A10855" t="s">
        <v>750</v>
      </c>
      <c r="B10855" s="1">
        <v>38418</v>
      </c>
      <c r="C10855" t="s">
        <v>16</v>
      </c>
      <c r="D10855" t="s">
        <v>802</v>
      </c>
      <c r="E10855" t="s">
        <v>803</v>
      </c>
      <c r="G10855" s="6" t="s">
        <v>29</v>
      </c>
      <c r="H10855" t="s">
        <v>197</v>
      </c>
      <c r="I10855" t="s">
        <v>26</v>
      </c>
      <c r="J10855" t="s">
        <v>27</v>
      </c>
      <c r="K10855">
        <v>10.4</v>
      </c>
      <c r="L10855">
        <v>29.8</v>
      </c>
      <c r="M10855" t="s">
        <v>319</v>
      </c>
      <c r="N10855">
        <v>29.8</v>
      </c>
      <c r="P10855" cm="1">
        <f t="array" ref="P10855">IF(Q10855&gt;0,INDEX(Q10855:Q32579,MATCH(TRUE,INDEX(Q10855:Q32579="",,),0)-1),"")</f>
        <v>7</v>
      </c>
      <c r="Q10855">
        <f t="shared" si="214"/>
        <v>2</v>
      </c>
      <c r="R10855">
        <f t="shared" si="212"/>
        <v>0</v>
      </c>
    </row>
    <row r="10856" spans="1:18" x14ac:dyDescent="0.3">
      <c r="A10856" t="s">
        <v>750</v>
      </c>
      <c r="B10856" s="1">
        <v>38418</v>
      </c>
      <c r="C10856" t="s">
        <v>16</v>
      </c>
      <c r="D10856" t="s">
        <v>802</v>
      </c>
      <c r="E10856" t="s">
        <v>803</v>
      </c>
      <c r="G10856" t="s">
        <v>19</v>
      </c>
      <c r="H10856" t="s">
        <v>194</v>
      </c>
      <c r="I10856" t="s">
        <v>21</v>
      </c>
      <c r="J10856" t="s">
        <v>22</v>
      </c>
      <c r="K10856">
        <v>6.6</v>
      </c>
      <c r="L10856">
        <v>405</v>
      </c>
      <c r="M10856" t="s">
        <v>385</v>
      </c>
      <c r="N10856">
        <v>2025</v>
      </c>
      <c r="P10856" cm="1">
        <f t="array" ref="P10856">IF(Q10856&gt;0,INDEX(Q10856:Q32580,MATCH(TRUE,INDEX(Q10856:Q32580="",,),0)-1),"")</f>
        <v>7</v>
      </c>
      <c r="Q10856">
        <f t="shared" si="214"/>
        <v>3</v>
      </c>
      <c r="R10856">
        <f t="shared" si="212"/>
        <v>0</v>
      </c>
    </row>
    <row r="10857" spans="1:18" x14ac:dyDescent="0.3">
      <c r="A10857" t="s">
        <v>750</v>
      </c>
      <c r="B10857" s="1">
        <v>38418</v>
      </c>
      <c r="C10857" t="s">
        <v>16</v>
      </c>
      <c r="D10857" t="s">
        <v>802</v>
      </c>
      <c r="E10857" t="s">
        <v>803</v>
      </c>
      <c r="G10857" t="s">
        <v>19</v>
      </c>
      <c r="H10857" t="s">
        <v>64</v>
      </c>
      <c r="I10857" t="s">
        <v>26</v>
      </c>
      <c r="J10857" t="s">
        <v>27</v>
      </c>
      <c r="K10857">
        <v>420.1</v>
      </c>
      <c r="L10857">
        <v>16.600000000000001</v>
      </c>
      <c r="M10857" t="s">
        <v>385</v>
      </c>
      <c r="N10857">
        <v>16.600000000000001</v>
      </c>
      <c r="P10857" cm="1">
        <f t="array" ref="P10857">IF(Q10857&gt;0,INDEX(Q10857:Q32581,MATCH(TRUE,INDEX(Q10857:Q32581="",,),0)-1),"")</f>
        <v>7</v>
      </c>
      <c r="Q10857">
        <f t="shared" si="214"/>
        <v>3</v>
      </c>
      <c r="R10857">
        <f t="shared" si="212"/>
        <v>0</v>
      </c>
    </row>
    <row r="10858" spans="1:18" x14ac:dyDescent="0.3">
      <c r="A10858" t="s">
        <v>750</v>
      </c>
      <c r="B10858" s="1">
        <v>38418</v>
      </c>
      <c r="C10858" t="s">
        <v>16</v>
      </c>
      <c r="D10858" t="s">
        <v>802</v>
      </c>
      <c r="E10858" t="s">
        <v>803</v>
      </c>
      <c r="G10858" s="6" t="s">
        <v>29</v>
      </c>
      <c r="H10858" t="s">
        <v>206</v>
      </c>
      <c r="I10858" t="s">
        <v>21</v>
      </c>
      <c r="J10858" t="s">
        <v>22</v>
      </c>
      <c r="K10858">
        <v>9.4</v>
      </c>
      <c r="L10858">
        <v>122</v>
      </c>
      <c r="M10858" t="s">
        <v>385</v>
      </c>
      <c r="N10858">
        <v>122</v>
      </c>
      <c r="P10858" cm="1">
        <f t="array" ref="P10858">IF(Q10858&gt;0,INDEX(Q10858:Q32582,MATCH(TRUE,INDEX(Q10858:Q32582="",,),0)-1),"")</f>
        <v>7</v>
      </c>
      <c r="Q10858">
        <f t="shared" si="214"/>
        <v>3</v>
      </c>
      <c r="R10858">
        <f t="shared" si="212"/>
        <v>0</v>
      </c>
    </row>
    <row r="10859" spans="1:18" x14ac:dyDescent="0.3">
      <c r="A10859" t="s">
        <v>750</v>
      </c>
      <c r="B10859" s="1">
        <v>38418</v>
      </c>
      <c r="C10859" t="s">
        <v>16</v>
      </c>
      <c r="D10859" t="s">
        <v>802</v>
      </c>
      <c r="E10859" t="s">
        <v>803</v>
      </c>
      <c r="G10859" s="6" t="s">
        <v>29</v>
      </c>
      <c r="H10859" t="s">
        <v>154</v>
      </c>
      <c r="I10859" t="s">
        <v>21</v>
      </c>
      <c r="J10859" t="s">
        <v>22</v>
      </c>
      <c r="K10859">
        <v>0.2</v>
      </c>
      <c r="L10859">
        <v>202</v>
      </c>
      <c r="M10859" t="s">
        <v>385</v>
      </c>
      <c r="N10859">
        <v>202</v>
      </c>
      <c r="P10859" cm="1">
        <f t="array" ref="P10859">IF(Q10859&gt;0,INDEX(Q10859:Q32583,MATCH(TRUE,INDEX(Q10859:Q32583="",,),0)-1),"")</f>
        <v>7</v>
      </c>
      <c r="Q10859">
        <f t="shared" si="214"/>
        <v>3</v>
      </c>
      <c r="R10859">
        <f t="shared" si="212"/>
        <v>0</v>
      </c>
    </row>
    <row r="10860" spans="1:18" x14ac:dyDescent="0.3">
      <c r="A10860" t="s">
        <v>750</v>
      </c>
      <c r="B10860" s="1">
        <v>38418</v>
      </c>
      <c r="C10860" t="s">
        <v>16</v>
      </c>
      <c r="D10860" t="s">
        <v>802</v>
      </c>
      <c r="E10860" t="s">
        <v>803</v>
      </c>
      <c r="G10860" s="6" t="s">
        <v>29</v>
      </c>
      <c r="H10860" t="s">
        <v>53</v>
      </c>
      <c r="I10860" t="s">
        <v>26</v>
      </c>
      <c r="J10860" t="s">
        <v>27</v>
      </c>
      <c r="K10860">
        <v>53.5</v>
      </c>
      <c r="L10860">
        <v>26</v>
      </c>
      <c r="M10860" t="s">
        <v>385</v>
      </c>
      <c r="N10860">
        <v>26</v>
      </c>
      <c r="P10860" cm="1">
        <f t="array" ref="P10860">IF(Q10860&gt;0,INDEX(Q10860:Q32584,MATCH(TRUE,INDEX(Q10860:Q32584="",,),0)-1),"")</f>
        <v>7</v>
      </c>
      <c r="Q10860">
        <f t="shared" si="214"/>
        <v>3</v>
      </c>
      <c r="R10860">
        <f t="shared" si="212"/>
        <v>0</v>
      </c>
    </row>
    <row r="10861" spans="1:18" x14ac:dyDescent="0.3">
      <c r="A10861" t="s">
        <v>750</v>
      </c>
      <c r="B10861" s="1">
        <v>38418</v>
      </c>
      <c r="C10861" t="s">
        <v>16</v>
      </c>
      <c r="D10861" t="s">
        <v>802</v>
      </c>
      <c r="E10861" t="s">
        <v>803</v>
      </c>
      <c r="G10861" s="6" t="s">
        <v>29</v>
      </c>
      <c r="H10861" t="s">
        <v>148</v>
      </c>
      <c r="I10861" t="s">
        <v>26</v>
      </c>
      <c r="J10861" t="s">
        <v>27</v>
      </c>
      <c r="K10861">
        <v>53.1</v>
      </c>
      <c r="L10861">
        <v>24.2</v>
      </c>
      <c r="M10861" t="s">
        <v>385</v>
      </c>
      <c r="N10861">
        <v>24.2</v>
      </c>
      <c r="P10861" cm="1">
        <f t="array" ref="P10861">IF(Q10861&gt;0,INDEX(Q10861:Q32585,MATCH(TRUE,INDEX(Q10861:Q32585="",,),0)-1),"")</f>
        <v>7</v>
      </c>
      <c r="Q10861">
        <f t="shared" si="214"/>
        <v>3</v>
      </c>
      <c r="R10861">
        <f t="shared" si="212"/>
        <v>0</v>
      </c>
    </row>
    <row r="10862" spans="1:18" x14ac:dyDescent="0.3">
      <c r="A10862" t="s">
        <v>750</v>
      </c>
      <c r="B10862" s="1">
        <v>38418</v>
      </c>
      <c r="C10862" t="s">
        <v>16</v>
      </c>
      <c r="D10862" t="s">
        <v>802</v>
      </c>
      <c r="E10862" t="s">
        <v>803</v>
      </c>
      <c r="G10862" s="6" t="s">
        <v>29</v>
      </c>
      <c r="H10862" t="s">
        <v>197</v>
      </c>
      <c r="I10862" t="s">
        <v>26</v>
      </c>
      <c r="J10862" t="s">
        <v>27</v>
      </c>
      <c r="K10862">
        <v>10.4</v>
      </c>
      <c r="L10862">
        <v>29.8</v>
      </c>
      <c r="M10862" t="s">
        <v>385</v>
      </c>
      <c r="N10862">
        <v>29.8</v>
      </c>
      <c r="P10862" cm="1">
        <f t="array" ref="P10862">IF(Q10862&gt;0,INDEX(Q10862:Q32586,MATCH(TRUE,INDEX(Q10862:Q32586="",,),0)-1),"")</f>
        <v>7</v>
      </c>
      <c r="Q10862">
        <f t="shared" si="214"/>
        <v>3</v>
      </c>
      <c r="R10862">
        <f t="shared" si="212"/>
        <v>0</v>
      </c>
    </row>
    <row r="10863" spans="1:18" x14ac:dyDescent="0.3">
      <c r="A10863" t="s">
        <v>750</v>
      </c>
      <c r="B10863" s="1">
        <v>38418</v>
      </c>
      <c r="C10863" t="s">
        <v>16</v>
      </c>
      <c r="D10863" t="s">
        <v>802</v>
      </c>
      <c r="E10863" t="s">
        <v>803</v>
      </c>
      <c r="G10863" t="s">
        <v>19</v>
      </c>
      <c r="H10863" t="s">
        <v>194</v>
      </c>
      <c r="I10863" t="s">
        <v>21</v>
      </c>
      <c r="J10863" t="s">
        <v>22</v>
      </c>
      <c r="K10863">
        <v>6.6</v>
      </c>
      <c r="L10863">
        <v>405</v>
      </c>
      <c r="M10863" t="s">
        <v>756</v>
      </c>
      <c r="N10863">
        <v>675</v>
      </c>
      <c r="P10863" cm="1">
        <f t="array" ref="P10863">IF(Q10863&gt;0,INDEX(Q10863:Q32587,MATCH(TRUE,INDEX(Q10863:Q32587="",,),0)-1),"")</f>
        <v>7</v>
      </c>
      <c r="Q10863">
        <f t="shared" si="214"/>
        <v>4</v>
      </c>
      <c r="R10863">
        <f t="shared" si="212"/>
        <v>0</v>
      </c>
    </row>
    <row r="10864" spans="1:18" x14ac:dyDescent="0.3">
      <c r="A10864" t="s">
        <v>750</v>
      </c>
      <c r="B10864" s="1">
        <v>38418</v>
      </c>
      <c r="C10864" t="s">
        <v>16</v>
      </c>
      <c r="D10864" t="s">
        <v>802</v>
      </c>
      <c r="E10864" t="s">
        <v>803</v>
      </c>
      <c r="G10864" t="s">
        <v>19</v>
      </c>
      <c r="H10864" t="s">
        <v>64</v>
      </c>
      <c r="I10864" t="s">
        <v>26</v>
      </c>
      <c r="J10864" t="s">
        <v>27</v>
      </c>
      <c r="K10864">
        <v>420.1</v>
      </c>
      <c r="L10864">
        <v>16.600000000000001</v>
      </c>
      <c r="M10864" t="s">
        <v>756</v>
      </c>
      <c r="N10864">
        <v>31.56</v>
      </c>
      <c r="P10864" cm="1">
        <f t="array" ref="P10864">IF(Q10864&gt;0,INDEX(Q10864:Q32588,MATCH(TRUE,INDEX(Q10864:Q32588="",,),0)-1),"")</f>
        <v>7</v>
      </c>
      <c r="Q10864">
        <f t="shared" si="214"/>
        <v>4</v>
      </c>
      <c r="R10864">
        <f t="shared" si="212"/>
        <v>0</v>
      </c>
    </row>
    <row r="10865" spans="1:18" x14ac:dyDescent="0.3">
      <c r="A10865" t="s">
        <v>750</v>
      </c>
      <c r="B10865" s="1">
        <v>38418</v>
      </c>
      <c r="C10865" t="s">
        <v>16</v>
      </c>
      <c r="D10865" t="s">
        <v>802</v>
      </c>
      <c r="E10865" t="s">
        <v>803</v>
      </c>
      <c r="G10865" s="6" t="s">
        <v>29</v>
      </c>
      <c r="H10865" t="s">
        <v>206</v>
      </c>
      <c r="I10865" t="s">
        <v>21</v>
      </c>
      <c r="J10865" t="s">
        <v>22</v>
      </c>
      <c r="K10865">
        <v>9.4</v>
      </c>
      <c r="L10865">
        <v>122</v>
      </c>
      <c r="M10865" t="s">
        <v>756</v>
      </c>
      <c r="N10865">
        <v>122</v>
      </c>
      <c r="P10865" cm="1">
        <f t="array" ref="P10865">IF(Q10865&gt;0,INDEX(Q10865:Q32589,MATCH(TRUE,INDEX(Q10865:Q32589="",,),0)-1),"")</f>
        <v>7</v>
      </c>
      <c r="Q10865">
        <f t="shared" si="214"/>
        <v>4</v>
      </c>
      <c r="R10865">
        <f t="shared" si="212"/>
        <v>0</v>
      </c>
    </row>
    <row r="10866" spans="1:18" x14ac:dyDescent="0.3">
      <c r="A10866" t="s">
        <v>750</v>
      </c>
      <c r="B10866" s="1">
        <v>38418</v>
      </c>
      <c r="C10866" t="s">
        <v>16</v>
      </c>
      <c r="D10866" t="s">
        <v>802</v>
      </c>
      <c r="E10866" t="s">
        <v>803</v>
      </c>
      <c r="G10866" s="6" t="s">
        <v>29</v>
      </c>
      <c r="H10866" t="s">
        <v>154</v>
      </c>
      <c r="I10866" t="s">
        <v>21</v>
      </c>
      <c r="J10866" t="s">
        <v>22</v>
      </c>
      <c r="K10866">
        <v>0.2</v>
      </c>
      <c r="L10866">
        <v>202</v>
      </c>
      <c r="M10866" t="s">
        <v>756</v>
      </c>
      <c r="N10866">
        <v>202</v>
      </c>
      <c r="P10866" cm="1">
        <f t="array" ref="P10866">IF(Q10866&gt;0,INDEX(Q10866:Q32590,MATCH(TRUE,INDEX(Q10866:Q32590="",,),0)-1),"")</f>
        <v>7</v>
      </c>
      <c r="Q10866">
        <f t="shared" si="214"/>
        <v>4</v>
      </c>
      <c r="R10866">
        <f t="shared" si="212"/>
        <v>0</v>
      </c>
    </row>
    <row r="10867" spans="1:18" x14ac:dyDescent="0.3">
      <c r="A10867" t="s">
        <v>750</v>
      </c>
      <c r="B10867" s="1">
        <v>38418</v>
      </c>
      <c r="C10867" t="s">
        <v>16</v>
      </c>
      <c r="D10867" t="s">
        <v>802</v>
      </c>
      <c r="E10867" t="s">
        <v>803</v>
      </c>
      <c r="G10867" s="6" t="s">
        <v>29</v>
      </c>
      <c r="H10867" t="s">
        <v>53</v>
      </c>
      <c r="I10867" t="s">
        <v>26</v>
      </c>
      <c r="J10867" t="s">
        <v>27</v>
      </c>
      <c r="K10867">
        <v>53.5</v>
      </c>
      <c r="L10867">
        <v>26</v>
      </c>
      <c r="M10867" t="s">
        <v>756</v>
      </c>
      <c r="N10867">
        <v>26</v>
      </c>
      <c r="P10867" cm="1">
        <f t="array" ref="P10867">IF(Q10867&gt;0,INDEX(Q10867:Q32591,MATCH(TRUE,INDEX(Q10867:Q32591="",,),0)-1),"")</f>
        <v>7</v>
      </c>
      <c r="Q10867">
        <f t="shared" si="214"/>
        <v>4</v>
      </c>
      <c r="R10867">
        <f t="shared" si="212"/>
        <v>0</v>
      </c>
    </row>
    <row r="10868" spans="1:18" x14ac:dyDescent="0.3">
      <c r="A10868" t="s">
        <v>750</v>
      </c>
      <c r="B10868" s="1">
        <v>38418</v>
      </c>
      <c r="C10868" t="s">
        <v>16</v>
      </c>
      <c r="D10868" t="s">
        <v>802</v>
      </c>
      <c r="E10868" t="s">
        <v>803</v>
      </c>
      <c r="G10868" s="6" t="s">
        <v>29</v>
      </c>
      <c r="H10868" t="s">
        <v>148</v>
      </c>
      <c r="I10868" t="s">
        <v>26</v>
      </c>
      <c r="J10868" t="s">
        <v>27</v>
      </c>
      <c r="K10868">
        <v>53.1</v>
      </c>
      <c r="L10868">
        <v>24.2</v>
      </c>
      <c r="M10868" t="s">
        <v>756</v>
      </c>
      <c r="N10868">
        <v>24.2</v>
      </c>
      <c r="P10868" cm="1">
        <f t="array" ref="P10868">IF(Q10868&gt;0,INDEX(Q10868:Q32592,MATCH(TRUE,INDEX(Q10868:Q32592="",,),0)-1),"")</f>
        <v>7</v>
      </c>
      <c r="Q10868">
        <f t="shared" si="214"/>
        <v>4</v>
      </c>
      <c r="R10868">
        <f t="shared" ref="R10868:R10931" si="215">IF(P10868="","",0)</f>
        <v>0</v>
      </c>
    </row>
    <row r="10869" spans="1:18" x14ac:dyDescent="0.3">
      <c r="A10869" t="s">
        <v>750</v>
      </c>
      <c r="B10869" s="1">
        <v>38418</v>
      </c>
      <c r="C10869" t="s">
        <v>16</v>
      </c>
      <c r="D10869" t="s">
        <v>802</v>
      </c>
      <c r="E10869" t="s">
        <v>803</v>
      </c>
      <c r="G10869" s="6" t="s">
        <v>29</v>
      </c>
      <c r="H10869" t="s">
        <v>197</v>
      </c>
      <c r="I10869" t="s">
        <v>26</v>
      </c>
      <c r="J10869" t="s">
        <v>27</v>
      </c>
      <c r="K10869">
        <v>10.4</v>
      </c>
      <c r="L10869">
        <v>29.8</v>
      </c>
      <c r="M10869" t="s">
        <v>756</v>
      </c>
      <c r="N10869">
        <v>29.8</v>
      </c>
      <c r="P10869" cm="1">
        <f t="array" ref="P10869">IF(Q10869&gt;0,INDEX(Q10869:Q32593,MATCH(TRUE,INDEX(Q10869:Q32593="",,),0)-1),"")</f>
        <v>7</v>
      </c>
      <c r="Q10869">
        <f t="shared" si="214"/>
        <v>4</v>
      </c>
      <c r="R10869">
        <f t="shared" si="215"/>
        <v>0</v>
      </c>
    </row>
    <row r="10870" spans="1:18" x14ac:dyDescent="0.3">
      <c r="A10870" t="s">
        <v>750</v>
      </c>
      <c r="B10870" s="1">
        <v>38418</v>
      </c>
      <c r="C10870" t="s">
        <v>16</v>
      </c>
      <c r="D10870" t="s">
        <v>802</v>
      </c>
      <c r="E10870" t="s">
        <v>803</v>
      </c>
      <c r="G10870" t="s">
        <v>19</v>
      </c>
      <c r="H10870" t="s">
        <v>194</v>
      </c>
      <c r="I10870" t="s">
        <v>21</v>
      </c>
      <c r="J10870" t="s">
        <v>22</v>
      </c>
      <c r="K10870">
        <v>6.6</v>
      </c>
      <c r="L10870">
        <v>405</v>
      </c>
      <c r="M10870" t="s">
        <v>436</v>
      </c>
      <c r="N10870">
        <v>610</v>
      </c>
      <c r="P10870" cm="1">
        <f t="array" ref="P10870">IF(Q10870&gt;0,INDEX(Q10870:Q32594,MATCH(TRUE,INDEX(Q10870:Q32594="",,),0)-1),"")</f>
        <v>7</v>
      </c>
      <c r="Q10870">
        <f t="shared" si="214"/>
        <v>5</v>
      </c>
      <c r="R10870">
        <f t="shared" si="215"/>
        <v>0</v>
      </c>
    </row>
    <row r="10871" spans="1:18" x14ac:dyDescent="0.3">
      <c r="A10871" t="s">
        <v>750</v>
      </c>
      <c r="B10871" s="1">
        <v>38418</v>
      </c>
      <c r="C10871" t="s">
        <v>16</v>
      </c>
      <c r="D10871" t="s">
        <v>802</v>
      </c>
      <c r="E10871" t="s">
        <v>803</v>
      </c>
      <c r="G10871" t="s">
        <v>19</v>
      </c>
      <c r="H10871" t="s">
        <v>64</v>
      </c>
      <c r="I10871" t="s">
        <v>26</v>
      </c>
      <c r="J10871" t="s">
        <v>27</v>
      </c>
      <c r="K10871">
        <v>420.1</v>
      </c>
      <c r="L10871">
        <v>16.600000000000001</v>
      </c>
      <c r="M10871" t="s">
        <v>436</v>
      </c>
      <c r="N10871">
        <v>31.5</v>
      </c>
      <c r="P10871" cm="1">
        <f t="array" ref="P10871">IF(Q10871&gt;0,INDEX(Q10871:Q32595,MATCH(TRUE,INDEX(Q10871:Q32595="",,),0)-1),"")</f>
        <v>7</v>
      </c>
      <c r="Q10871">
        <f t="shared" si="214"/>
        <v>5</v>
      </c>
      <c r="R10871">
        <f t="shared" si="215"/>
        <v>0</v>
      </c>
    </row>
    <row r="10872" spans="1:18" x14ac:dyDescent="0.3">
      <c r="A10872" t="s">
        <v>750</v>
      </c>
      <c r="B10872" s="1">
        <v>38418</v>
      </c>
      <c r="C10872" t="s">
        <v>16</v>
      </c>
      <c r="D10872" t="s">
        <v>802</v>
      </c>
      <c r="E10872" t="s">
        <v>803</v>
      </c>
      <c r="G10872" s="6" t="s">
        <v>29</v>
      </c>
      <c r="H10872" t="s">
        <v>206</v>
      </c>
      <c r="I10872" t="s">
        <v>21</v>
      </c>
      <c r="J10872" t="s">
        <v>22</v>
      </c>
      <c r="K10872">
        <v>9.4</v>
      </c>
      <c r="L10872">
        <v>122</v>
      </c>
      <c r="M10872" t="s">
        <v>436</v>
      </c>
      <c r="N10872">
        <v>122</v>
      </c>
      <c r="P10872" cm="1">
        <f t="array" ref="P10872">IF(Q10872&gt;0,INDEX(Q10872:Q32596,MATCH(TRUE,INDEX(Q10872:Q32596="",,),0)-1),"")</f>
        <v>7</v>
      </c>
      <c r="Q10872">
        <f t="shared" si="214"/>
        <v>5</v>
      </c>
      <c r="R10872">
        <f t="shared" si="215"/>
        <v>0</v>
      </c>
    </row>
    <row r="10873" spans="1:18" x14ac:dyDescent="0.3">
      <c r="A10873" t="s">
        <v>750</v>
      </c>
      <c r="B10873" s="1">
        <v>38418</v>
      </c>
      <c r="C10873" t="s">
        <v>16</v>
      </c>
      <c r="D10873" t="s">
        <v>802</v>
      </c>
      <c r="E10873" t="s">
        <v>803</v>
      </c>
      <c r="G10873" s="6" t="s">
        <v>29</v>
      </c>
      <c r="H10873" t="s">
        <v>154</v>
      </c>
      <c r="I10873" t="s">
        <v>21</v>
      </c>
      <c r="J10873" t="s">
        <v>22</v>
      </c>
      <c r="K10873">
        <v>0.2</v>
      </c>
      <c r="L10873">
        <v>202</v>
      </c>
      <c r="M10873" t="s">
        <v>436</v>
      </c>
      <c r="N10873">
        <v>202</v>
      </c>
      <c r="P10873" cm="1">
        <f t="array" ref="P10873">IF(Q10873&gt;0,INDEX(Q10873:Q32597,MATCH(TRUE,INDEX(Q10873:Q32597="",,),0)-1),"")</f>
        <v>7</v>
      </c>
      <c r="Q10873">
        <f t="shared" si="214"/>
        <v>5</v>
      </c>
      <c r="R10873">
        <f t="shared" si="215"/>
        <v>0</v>
      </c>
    </row>
    <row r="10874" spans="1:18" x14ac:dyDescent="0.3">
      <c r="A10874" t="s">
        <v>750</v>
      </c>
      <c r="B10874" s="1">
        <v>38418</v>
      </c>
      <c r="C10874" t="s">
        <v>16</v>
      </c>
      <c r="D10874" t="s">
        <v>802</v>
      </c>
      <c r="E10874" t="s">
        <v>803</v>
      </c>
      <c r="G10874" s="6" t="s">
        <v>29</v>
      </c>
      <c r="H10874" t="s">
        <v>53</v>
      </c>
      <c r="I10874" t="s">
        <v>26</v>
      </c>
      <c r="J10874" t="s">
        <v>27</v>
      </c>
      <c r="K10874">
        <v>53.5</v>
      </c>
      <c r="L10874">
        <v>26</v>
      </c>
      <c r="M10874" t="s">
        <v>436</v>
      </c>
      <c r="N10874">
        <v>26</v>
      </c>
      <c r="P10874" cm="1">
        <f t="array" ref="P10874">IF(Q10874&gt;0,INDEX(Q10874:Q32598,MATCH(TRUE,INDEX(Q10874:Q32598="",,),0)-1),"")</f>
        <v>7</v>
      </c>
      <c r="Q10874">
        <f t="shared" si="214"/>
        <v>5</v>
      </c>
      <c r="R10874">
        <f t="shared" si="215"/>
        <v>0</v>
      </c>
    </row>
    <row r="10875" spans="1:18" x14ac:dyDescent="0.3">
      <c r="A10875" t="s">
        <v>750</v>
      </c>
      <c r="B10875" s="1">
        <v>38418</v>
      </c>
      <c r="C10875" t="s">
        <v>16</v>
      </c>
      <c r="D10875" t="s">
        <v>802</v>
      </c>
      <c r="E10875" t="s">
        <v>803</v>
      </c>
      <c r="G10875" s="6" t="s">
        <v>29</v>
      </c>
      <c r="H10875" t="s">
        <v>148</v>
      </c>
      <c r="I10875" t="s">
        <v>26</v>
      </c>
      <c r="J10875" t="s">
        <v>27</v>
      </c>
      <c r="K10875">
        <v>53.1</v>
      </c>
      <c r="L10875">
        <v>24.2</v>
      </c>
      <c r="M10875" t="s">
        <v>436</v>
      </c>
      <c r="N10875">
        <v>24.2</v>
      </c>
      <c r="P10875" cm="1">
        <f t="array" ref="P10875">IF(Q10875&gt;0,INDEX(Q10875:Q32599,MATCH(TRUE,INDEX(Q10875:Q32599="",,),0)-1),"")</f>
        <v>7</v>
      </c>
      <c r="Q10875">
        <f t="shared" si="214"/>
        <v>5</v>
      </c>
      <c r="R10875">
        <f t="shared" si="215"/>
        <v>0</v>
      </c>
    </row>
    <row r="10876" spans="1:18" x14ac:dyDescent="0.3">
      <c r="A10876" t="s">
        <v>750</v>
      </c>
      <c r="B10876" s="1">
        <v>38418</v>
      </c>
      <c r="C10876" t="s">
        <v>16</v>
      </c>
      <c r="D10876" t="s">
        <v>802</v>
      </c>
      <c r="E10876" t="s">
        <v>803</v>
      </c>
      <c r="G10876" s="6" t="s">
        <v>29</v>
      </c>
      <c r="H10876" t="s">
        <v>197</v>
      </c>
      <c r="I10876" t="s">
        <v>26</v>
      </c>
      <c r="J10876" t="s">
        <v>27</v>
      </c>
      <c r="K10876">
        <v>10.4</v>
      </c>
      <c r="L10876">
        <v>29.8</v>
      </c>
      <c r="M10876" t="s">
        <v>436</v>
      </c>
      <c r="N10876">
        <v>29.8</v>
      </c>
      <c r="P10876" cm="1">
        <f t="array" ref="P10876">IF(Q10876&gt;0,INDEX(Q10876:Q32600,MATCH(TRUE,INDEX(Q10876:Q32600="",,),0)-1),"")</f>
        <v>7</v>
      </c>
      <c r="Q10876">
        <f t="shared" si="214"/>
        <v>5</v>
      </c>
      <c r="R10876">
        <f t="shared" si="215"/>
        <v>0</v>
      </c>
    </row>
    <row r="10877" spans="1:18" x14ac:dyDescent="0.3">
      <c r="A10877" t="s">
        <v>750</v>
      </c>
      <c r="B10877" s="1">
        <v>38418</v>
      </c>
      <c r="C10877" t="s">
        <v>16</v>
      </c>
      <c r="D10877" t="s">
        <v>802</v>
      </c>
      <c r="E10877" t="s">
        <v>803</v>
      </c>
      <c r="G10877" t="s">
        <v>19</v>
      </c>
      <c r="H10877" t="s">
        <v>194</v>
      </c>
      <c r="I10877" t="s">
        <v>21</v>
      </c>
      <c r="J10877" t="s">
        <v>22</v>
      </c>
      <c r="K10877">
        <v>6.6</v>
      </c>
      <c r="L10877">
        <v>405</v>
      </c>
      <c r="M10877" t="s">
        <v>767</v>
      </c>
      <c r="N10877">
        <v>700</v>
      </c>
      <c r="P10877" cm="1">
        <f t="array" ref="P10877">IF(Q10877&gt;0,INDEX(Q10877:Q32601,MATCH(TRUE,INDEX(Q10877:Q32601="",,),0)-1),"")</f>
        <v>7</v>
      </c>
      <c r="Q10877">
        <f t="shared" si="214"/>
        <v>6</v>
      </c>
      <c r="R10877">
        <f t="shared" si="215"/>
        <v>0</v>
      </c>
    </row>
    <row r="10878" spans="1:18" x14ac:dyDescent="0.3">
      <c r="A10878" t="s">
        <v>750</v>
      </c>
      <c r="B10878" s="1">
        <v>38418</v>
      </c>
      <c r="C10878" t="s">
        <v>16</v>
      </c>
      <c r="D10878" t="s">
        <v>802</v>
      </c>
      <c r="E10878" t="s">
        <v>803</v>
      </c>
      <c r="G10878" t="s">
        <v>19</v>
      </c>
      <c r="H10878" t="s">
        <v>64</v>
      </c>
      <c r="I10878" t="s">
        <v>26</v>
      </c>
      <c r="J10878" t="s">
        <v>27</v>
      </c>
      <c r="K10878">
        <v>420.1</v>
      </c>
      <c r="L10878">
        <v>16.600000000000001</v>
      </c>
      <c r="M10878" t="s">
        <v>767</v>
      </c>
      <c r="N10878">
        <v>30</v>
      </c>
      <c r="P10878" cm="1">
        <f t="array" ref="P10878">IF(Q10878&gt;0,INDEX(Q10878:Q32602,MATCH(TRUE,INDEX(Q10878:Q32602="",,),0)-1),"")</f>
        <v>7</v>
      </c>
      <c r="Q10878">
        <f t="shared" si="214"/>
        <v>6</v>
      </c>
      <c r="R10878">
        <f t="shared" si="215"/>
        <v>0</v>
      </c>
    </row>
    <row r="10879" spans="1:18" x14ac:dyDescent="0.3">
      <c r="A10879" t="s">
        <v>750</v>
      </c>
      <c r="B10879" s="1">
        <v>38418</v>
      </c>
      <c r="C10879" t="s">
        <v>16</v>
      </c>
      <c r="D10879" t="s">
        <v>802</v>
      </c>
      <c r="E10879" t="s">
        <v>803</v>
      </c>
      <c r="G10879" s="6" t="s">
        <v>29</v>
      </c>
      <c r="H10879" t="s">
        <v>206</v>
      </c>
      <c r="I10879" t="s">
        <v>21</v>
      </c>
      <c r="J10879" t="s">
        <v>22</v>
      </c>
      <c r="K10879">
        <v>9.4</v>
      </c>
      <c r="L10879">
        <v>122</v>
      </c>
      <c r="M10879" t="s">
        <v>767</v>
      </c>
      <c r="N10879">
        <v>122</v>
      </c>
      <c r="P10879" cm="1">
        <f t="array" ref="P10879">IF(Q10879&gt;0,INDEX(Q10879:Q32603,MATCH(TRUE,INDEX(Q10879:Q32603="",,),0)-1),"")</f>
        <v>7</v>
      </c>
      <c r="Q10879">
        <f t="shared" si="214"/>
        <v>6</v>
      </c>
      <c r="R10879">
        <f t="shared" si="215"/>
        <v>0</v>
      </c>
    </row>
    <row r="10880" spans="1:18" x14ac:dyDescent="0.3">
      <c r="A10880" t="s">
        <v>750</v>
      </c>
      <c r="B10880" s="1">
        <v>38418</v>
      </c>
      <c r="C10880" t="s">
        <v>16</v>
      </c>
      <c r="D10880" t="s">
        <v>802</v>
      </c>
      <c r="E10880" t="s">
        <v>803</v>
      </c>
      <c r="G10880" s="6" t="s">
        <v>29</v>
      </c>
      <c r="H10880" t="s">
        <v>154</v>
      </c>
      <c r="I10880" t="s">
        <v>21</v>
      </c>
      <c r="J10880" t="s">
        <v>22</v>
      </c>
      <c r="K10880">
        <v>0.2</v>
      </c>
      <c r="L10880">
        <v>202</v>
      </c>
      <c r="M10880" t="s">
        <v>767</v>
      </c>
      <c r="N10880">
        <v>202</v>
      </c>
      <c r="P10880" cm="1">
        <f t="array" ref="P10880">IF(Q10880&gt;0,INDEX(Q10880:Q32604,MATCH(TRUE,INDEX(Q10880:Q32604="",,),0)-1),"")</f>
        <v>7</v>
      </c>
      <c r="Q10880">
        <f t="shared" si="214"/>
        <v>6</v>
      </c>
      <c r="R10880">
        <f t="shared" si="215"/>
        <v>0</v>
      </c>
    </row>
    <row r="10881" spans="1:18" x14ac:dyDescent="0.3">
      <c r="A10881" t="s">
        <v>750</v>
      </c>
      <c r="B10881" s="1">
        <v>38418</v>
      </c>
      <c r="C10881" t="s">
        <v>16</v>
      </c>
      <c r="D10881" t="s">
        <v>802</v>
      </c>
      <c r="E10881" t="s">
        <v>803</v>
      </c>
      <c r="G10881" s="6" t="s">
        <v>29</v>
      </c>
      <c r="H10881" t="s">
        <v>53</v>
      </c>
      <c r="I10881" t="s">
        <v>26</v>
      </c>
      <c r="J10881" t="s">
        <v>27</v>
      </c>
      <c r="K10881">
        <v>53.5</v>
      </c>
      <c r="L10881">
        <v>26</v>
      </c>
      <c r="M10881" t="s">
        <v>767</v>
      </c>
      <c r="N10881">
        <v>26</v>
      </c>
      <c r="P10881" cm="1">
        <f t="array" ref="P10881">IF(Q10881&gt;0,INDEX(Q10881:Q32605,MATCH(TRUE,INDEX(Q10881:Q32605="",,),0)-1),"")</f>
        <v>7</v>
      </c>
      <c r="Q10881">
        <f t="shared" si="214"/>
        <v>6</v>
      </c>
      <c r="R10881">
        <f t="shared" si="215"/>
        <v>0</v>
      </c>
    </row>
    <row r="10882" spans="1:18" x14ac:dyDescent="0.3">
      <c r="A10882" t="s">
        <v>750</v>
      </c>
      <c r="B10882" s="1">
        <v>38418</v>
      </c>
      <c r="C10882" t="s">
        <v>16</v>
      </c>
      <c r="D10882" t="s">
        <v>802</v>
      </c>
      <c r="E10882" t="s">
        <v>803</v>
      </c>
      <c r="G10882" s="6" t="s">
        <v>29</v>
      </c>
      <c r="H10882" t="s">
        <v>148</v>
      </c>
      <c r="I10882" t="s">
        <v>26</v>
      </c>
      <c r="J10882" t="s">
        <v>27</v>
      </c>
      <c r="K10882">
        <v>53.1</v>
      </c>
      <c r="L10882">
        <v>24.2</v>
      </c>
      <c r="M10882" t="s">
        <v>767</v>
      </c>
      <c r="N10882">
        <v>24.2</v>
      </c>
      <c r="P10882" cm="1">
        <f t="array" ref="P10882">IF(Q10882&gt;0,INDEX(Q10882:Q32606,MATCH(TRUE,INDEX(Q10882:Q32606="",,),0)-1),"")</f>
        <v>7</v>
      </c>
      <c r="Q10882">
        <f t="shared" si="214"/>
        <v>6</v>
      </c>
      <c r="R10882">
        <f t="shared" si="215"/>
        <v>0</v>
      </c>
    </row>
    <row r="10883" spans="1:18" x14ac:dyDescent="0.3">
      <c r="A10883" t="s">
        <v>750</v>
      </c>
      <c r="B10883" s="1">
        <v>38418</v>
      </c>
      <c r="C10883" t="s">
        <v>16</v>
      </c>
      <c r="D10883" t="s">
        <v>802</v>
      </c>
      <c r="E10883" t="s">
        <v>803</v>
      </c>
      <c r="G10883" s="6" t="s">
        <v>29</v>
      </c>
      <c r="H10883" t="s">
        <v>197</v>
      </c>
      <c r="I10883" t="s">
        <v>26</v>
      </c>
      <c r="J10883" t="s">
        <v>27</v>
      </c>
      <c r="K10883">
        <v>10.4</v>
      </c>
      <c r="L10883">
        <v>29.8</v>
      </c>
      <c r="M10883" t="s">
        <v>767</v>
      </c>
      <c r="N10883">
        <v>29.8</v>
      </c>
      <c r="P10883" cm="1">
        <f t="array" ref="P10883">IF(Q10883&gt;0,INDEX(Q10883:Q32607,MATCH(TRUE,INDEX(Q10883:Q32607="",,),0)-1),"")</f>
        <v>7</v>
      </c>
      <c r="Q10883">
        <f t="shared" si="214"/>
        <v>6</v>
      </c>
      <c r="R10883">
        <f t="shared" si="215"/>
        <v>0</v>
      </c>
    </row>
    <row r="10884" spans="1:18" x14ac:dyDescent="0.3">
      <c r="A10884" t="s">
        <v>750</v>
      </c>
      <c r="B10884" s="1">
        <v>38418</v>
      </c>
      <c r="C10884" t="s">
        <v>16</v>
      </c>
      <c r="D10884" t="s">
        <v>802</v>
      </c>
      <c r="E10884" t="s">
        <v>803</v>
      </c>
      <c r="G10884" t="s">
        <v>19</v>
      </c>
      <c r="H10884" t="s">
        <v>194</v>
      </c>
      <c r="I10884" t="s">
        <v>21</v>
      </c>
      <c r="J10884" t="s">
        <v>22</v>
      </c>
      <c r="K10884">
        <v>6.6</v>
      </c>
      <c r="L10884">
        <v>405</v>
      </c>
      <c r="M10884" t="s">
        <v>449</v>
      </c>
      <c r="N10884">
        <v>537</v>
      </c>
      <c r="P10884" cm="1">
        <f t="array" ref="P10884">IF(Q10884&gt;0,INDEX(Q10884:Q32608,MATCH(TRUE,INDEX(Q10884:Q32608="",,),0)-1),"")</f>
        <v>7</v>
      </c>
      <c r="Q10884">
        <f t="shared" si="214"/>
        <v>7</v>
      </c>
      <c r="R10884">
        <f t="shared" si="215"/>
        <v>0</v>
      </c>
    </row>
    <row r="10885" spans="1:18" x14ac:dyDescent="0.3">
      <c r="A10885" t="s">
        <v>750</v>
      </c>
      <c r="B10885" s="1">
        <v>38418</v>
      </c>
      <c r="C10885" t="s">
        <v>16</v>
      </c>
      <c r="D10885" t="s">
        <v>802</v>
      </c>
      <c r="E10885" t="s">
        <v>803</v>
      </c>
      <c r="G10885" t="s">
        <v>19</v>
      </c>
      <c r="H10885" t="s">
        <v>64</v>
      </c>
      <c r="I10885" t="s">
        <v>26</v>
      </c>
      <c r="J10885" t="s">
        <v>27</v>
      </c>
      <c r="K10885">
        <v>420.1</v>
      </c>
      <c r="L10885">
        <v>16.600000000000001</v>
      </c>
      <c r="M10885" t="s">
        <v>449</v>
      </c>
      <c r="N10885">
        <v>30.12</v>
      </c>
      <c r="P10885" cm="1">
        <f t="array" ref="P10885">IF(Q10885&gt;0,INDEX(Q10885:Q32609,MATCH(TRUE,INDEX(Q10885:Q32609="",,),0)-1),"")</f>
        <v>7</v>
      </c>
      <c r="Q10885">
        <f t="shared" si="214"/>
        <v>7</v>
      </c>
      <c r="R10885">
        <f t="shared" si="215"/>
        <v>0</v>
      </c>
    </row>
    <row r="10886" spans="1:18" x14ac:dyDescent="0.3">
      <c r="A10886" t="s">
        <v>750</v>
      </c>
      <c r="B10886" s="1">
        <v>38418</v>
      </c>
      <c r="C10886" t="s">
        <v>16</v>
      </c>
      <c r="D10886" t="s">
        <v>802</v>
      </c>
      <c r="E10886" t="s">
        <v>803</v>
      </c>
      <c r="G10886" s="6" t="s">
        <v>29</v>
      </c>
      <c r="H10886" t="s">
        <v>206</v>
      </c>
      <c r="I10886" t="s">
        <v>21</v>
      </c>
      <c r="J10886" t="s">
        <v>22</v>
      </c>
      <c r="K10886">
        <v>9.4</v>
      </c>
      <c r="L10886">
        <v>122</v>
      </c>
      <c r="M10886" t="s">
        <v>449</v>
      </c>
      <c r="N10886">
        <v>122</v>
      </c>
      <c r="P10886" cm="1">
        <f t="array" ref="P10886">IF(Q10886&gt;0,INDEX(Q10886:Q32610,MATCH(TRUE,INDEX(Q10886:Q32610="",,),0)-1),"")</f>
        <v>7</v>
      </c>
      <c r="Q10886">
        <f t="shared" si="214"/>
        <v>7</v>
      </c>
      <c r="R10886">
        <f t="shared" si="215"/>
        <v>0</v>
      </c>
    </row>
    <row r="10887" spans="1:18" x14ac:dyDescent="0.3">
      <c r="A10887" t="s">
        <v>750</v>
      </c>
      <c r="B10887" s="1">
        <v>38418</v>
      </c>
      <c r="C10887" t="s">
        <v>16</v>
      </c>
      <c r="D10887" t="s">
        <v>802</v>
      </c>
      <c r="E10887" t="s">
        <v>803</v>
      </c>
      <c r="G10887" s="6" t="s">
        <v>29</v>
      </c>
      <c r="H10887" t="s">
        <v>154</v>
      </c>
      <c r="I10887" t="s">
        <v>21</v>
      </c>
      <c r="J10887" t="s">
        <v>22</v>
      </c>
      <c r="K10887">
        <v>0.2</v>
      </c>
      <c r="L10887">
        <v>202</v>
      </c>
      <c r="M10887" t="s">
        <v>449</v>
      </c>
      <c r="N10887">
        <v>202</v>
      </c>
      <c r="P10887" cm="1">
        <f t="array" ref="P10887">IF(Q10887&gt;0,INDEX(Q10887:Q32611,MATCH(TRUE,INDEX(Q10887:Q32611="",,),0)-1),"")</f>
        <v>7</v>
      </c>
      <c r="Q10887">
        <f t="shared" si="214"/>
        <v>7</v>
      </c>
      <c r="R10887">
        <f t="shared" si="215"/>
        <v>0</v>
      </c>
    </row>
    <row r="10888" spans="1:18" x14ac:dyDescent="0.3">
      <c r="A10888" t="s">
        <v>750</v>
      </c>
      <c r="B10888" s="1">
        <v>38418</v>
      </c>
      <c r="C10888" t="s">
        <v>16</v>
      </c>
      <c r="D10888" t="s">
        <v>802</v>
      </c>
      <c r="E10888" t="s">
        <v>803</v>
      </c>
      <c r="G10888" s="6" t="s">
        <v>29</v>
      </c>
      <c r="H10888" t="s">
        <v>53</v>
      </c>
      <c r="I10888" t="s">
        <v>26</v>
      </c>
      <c r="J10888" t="s">
        <v>27</v>
      </c>
      <c r="K10888">
        <v>53.5</v>
      </c>
      <c r="L10888">
        <v>26</v>
      </c>
      <c r="M10888" t="s">
        <v>449</v>
      </c>
      <c r="N10888">
        <v>26</v>
      </c>
      <c r="P10888" cm="1">
        <f t="array" ref="P10888">IF(Q10888&gt;0,INDEX(Q10888:Q32612,MATCH(TRUE,INDEX(Q10888:Q32612="",,),0)-1),"")</f>
        <v>7</v>
      </c>
      <c r="Q10888">
        <f t="shared" si="214"/>
        <v>7</v>
      </c>
      <c r="R10888">
        <f t="shared" si="215"/>
        <v>0</v>
      </c>
    </row>
    <row r="10889" spans="1:18" x14ac:dyDescent="0.3">
      <c r="A10889" t="s">
        <v>750</v>
      </c>
      <c r="B10889" s="1">
        <v>38418</v>
      </c>
      <c r="C10889" t="s">
        <v>16</v>
      </c>
      <c r="D10889" t="s">
        <v>802</v>
      </c>
      <c r="E10889" t="s">
        <v>803</v>
      </c>
      <c r="G10889" s="6" t="s">
        <v>29</v>
      </c>
      <c r="H10889" t="s">
        <v>148</v>
      </c>
      <c r="I10889" t="s">
        <v>26</v>
      </c>
      <c r="J10889" t="s">
        <v>27</v>
      </c>
      <c r="K10889">
        <v>53.1</v>
      </c>
      <c r="L10889">
        <v>24.2</v>
      </c>
      <c r="M10889" t="s">
        <v>449</v>
      </c>
      <c r="N10889">
        <v>24.2</v>
      </c>
      <c r="P10889" cm="1">
        <f t="array" ref="P10889">IF(Q10889&gt;0,INDEX(Q10889:Q32613,MATCH(TRUE,INDEX(Q10889:Q32613="",,),0)-1),"")</f>
        <v>7</v>
      </c>
      <c r="Q10889">
        <f t="shared" si="214"/>
        <v>7</v>
      </c>
      <c r="R10889">
        <f t="shared" si="215"/>
        <v>0</v>
      </c>
    </row>
    <row r="10890" spans="1:18" x14ac:dyDescent="0.3">
      <c r="A10890" t="s">
        <v>750</v>
      </c>
      <c r="B10890" s="1">
        <v>38418</v>
      </c>
      <c r="C10890" t="s">
        <v>16</v>
      </c>
      <c r="D10890" t="s">
        <v>802</v>
      </c>
      <c r="E10890" t="s">
        <v>803</v>
      </c>
      <c r="G10890" s="6" t="s">
        <v>29</v>
      </c>
      <c r="H10890" t="s">
        <v>197</v>
      </c>
      <c r="I10890" t="s">
        <v>26</v>
      </c>
      <c r="J10890" t="s">
        <v>27</v>
      </c>
      <c r="K10890">
        <v>10.4</v>
      </c>
      <c r="L10890">
        <v>29.8</v>
      </c>
      <c r="M10890" t="s">
        <v>449</v>
      </c>
      <c r="N10890">
        <v>29.8</v>
      </c>
      <c r="P10890" cm="1">
        <f t="array" ref="P10890">IF(Q10890&gt;0,INDEX(Q10890:Q32614,MATCH(TRUE,INDEX(Q10890:Q32614="",,),0)-1),"")</f>
        <v>7</v>
      </c>
      <c r="Q10890">
        <f t="shared" si="214"/>
        <v>7</v>
      </c>
      <c r="R10890">
        <f t="shared" si="215"/>
        <v>0</v>
      </c>
    </row>
    <row r="10891" spans="1:18" x14ac:dyDescent="0.3">
      <c r="P10891" t="str" cm="1">
        <f t="array" ref="P10891">IF(Q10891&gt;0,INDEX(Q10891:Q32615,MATCH(TRUE,INDEX(Q10891:Q32615="",,),0)-1),"")</f>
        <v/>
      </c>
      <c r="R10891" t="str">
        <f t="shared" si="215"/>
        <v/>
      </c>
    </row>
    <row r="10892" spans="1:18" x14ac:dyDescent="0.3">
      <c r="A10892" t="s">
        <v>750</v>
      </c>
      <c r="B10892" s="1">
        <v>38418</v>
      </c>
      <c r="C10892" t="s">
        <v>16</v>
      </c>
      <c r="D10892" t="s">
        <v>804</v>
      </c>
      <c r="E10892" t="s">
        <v>805</v>
      </c>
      <c r="G10892" t="s">
        <v>19</v>
      </c>
      <c r="H10892" t="s">
        <v>194</v>
      </c>
      <c r="I10892" t="s">
        <v>21</v>
      </c>
      <c r="J10892" t="s">
        <v>22</v>
      </c>
      <c r="K10892">
        <v>18.8</v>
      </c>
      <c r="L10892">
        <v>405</v>
      </c>
      <c r="M10892" t="s">
        <v>287</v>
      </c>
      <c r="N10892">
        <v>1442.58</v>
      </c>
      <c r="O10892" t="s">
        <v>24</v>
      </c>
      <c r="P10892" cm="1">
        <f t="array" ref="P10892">IF(Q10892&gt;0,INDEX(Q10892:Q32616,MATCH(TRUE,INDEX(Q10892:Q32616="",,),0)-1),"")</f>
        <v>9</v>
      </c>
      <c r="Q10892">
        <f>INT((ROW()-10892)/7)+1</f>
        <v>1</v>
      </c>
      <c r="R10892">
        <f t="shared" si="215"/>
        <v>0</v>
      </c>
    </row>
    <row r="10893" spans="1:18" x14ac:dyDescent="0.3">
      <c r="A10893" t="s">
        <v>750</v>
      </c>
      <c r="B10893" s="1">
        <v>38418</v>
      </c>
      <c r="C10893" t="s">
        <v>16</v>
      </c>
      <c r="D10893" t="s">
        <v>804</v>
      </c>
      <c r="E10893" t="s">
        <v>805</v>
      </c>
      <c r="G10893" t="s">
        <v>19</v>
      </c>
      <c r="H10893" t="s">
        <v>64</v>
      </c>
      <c r="I10893" t="s">
        <v>26</v>
      </c>
      <c r="J10893" t="s">
        <v>27</v>
      </c>
      <c r="K10893">
        <v>490.4</v>
      </c>
      <c r="L10893">
        <v>16.600000000000001</v>
      </c>
      <c r="M10893" t="s">
        <v>287</v>
      </c>
      <c r="N10893">
        <v>16.600000000000001</v>
      </c>
      <c r="O10893" t="s">
        <v>24</v>
      </c>
      <c r="P10893" cm="1">
        <f t="array" ref="P10893">IF(Q10893&gt;0,INDEX(Q10893:Q32617,MATCH(TRUE,INDEX(Q10893:Q32617="",,),0)-1),"")</f>
        <v>9</v>
      </c>
      <c r="Q10893">
        <f t="shared" ref="Q10893:Q10954" si="216">INT((ROW()-10892)/7)+1</f>
        <v>1</v>
      </c>
      <c r="R10893">
        <f t="shared" si="215"/>
        <v>0</v>
      </c>
    </row>
    <row r="10894" spans="1:18" x14ac:dyDescent="0.3">
      <c r="A10894" t="s">
        <v>750</v>
      </c>
      <c r="B10894" s="1">
        <v>38418</v>
      </c>
      <c r="C10894" t="s">
        <v>16</v>
      </c>
      <c r="D10894" t="s">
        <v>804</v>
      </c>
      <c r="E10894" t="s">
        <v>805</v>
      </c>
      <c r="G10894" s="6" t="s">
        <v>29</v>
      </c>
      <c r="H10894" t="s">
        <v>30</v>
      </c>
      <c r="I10894" t="s">
        <v>21</v>
      </c>
      <c r="J10894" t="s">
        <v>22</v>
      </c>
      <c r="K10894">
        <v>1.2</v>
      </c>
      <c r="L10894">
        <v>117</v>
      </c>
      <c r="M10894" t="s">
        <v>287</v>
      </c>
      <c r="N10894">
        <v>117</v>
      </c>
      <c r="O10894" t="s">
        <v>24</v>
      </c>
      <c r="P10894" cm="1">
        <f t="array" ref="P10894">IF(Q10894&gt;0,INDEX(Q10894:Q32618,MATCH(TRUE,INDEX(Q10894:Q32618="",,),0)-1),"")</f>
        <v>9</v>
      </c>
      <c r="Q10894">
        <f t="shared" si="216"/>
        <v>1</v>
      </c>
      <c r="R10894">
        <f t="shared" si="215"/>
        <v>0</v>
      </c>
    </row>
    <row r="10895" spans="1:18" x14ac:dyDescent="0.3">
      <c r="A10895" t="s">
        <v>750</v>
      </c>
      <c r="B10895" s="1">
        <v>38418</v>
      </c>
      <c r="C10895" t="s">
        <v>16</v>
      </c>
      <c r="D10895" t="s">
        <v>804</v>
      </c>
      <c r="E10895" t="s">
        <v>805</v>
      </c>
      <c r="G10895" s="6" t="s">
        <v>29</v>
      </c>
      <c r="H10895" t="s">
        <v>206</v>
      </c>
      <c r="I10895" t="s">
        <v>21</v>
      </c>
      <c r="J10895" t="s">
        <v>22</v>
      </c>
      <c r="K10895">
        <v>6.1</v>
      </c>
      <c r="L10895">
        <v>122</v>
      </c>
      <c r="M10895" t="s">
        <v>287</v>
      </c>
      <c r="N10895">
        <v>122</v>
      </c>
      <c r="O10895" t="s">
        <v>24</v>
      </c>
      <c r="P10895" cm="1">
        <f t="array" ref="P10895">IF(Q10895&gt;0,INDEX(Q10895:Q32619,MATCH(TRUE,INDEX(Q10895:Q32619="",,),0)-1),"")</f>
        <v>9</v>
      </c>
      <c r="Q10895">
        <f t="shared" si="216"/>
        <v>1</v>
      </c>
      <c r="R10895">
        <f t="shared" si="215"/>
        <v>0</v>
      </c>
    </row>
    <row r="10896" spans="1:18" x14ac:dyDescent="0.3">
      <c r="A10896" t="s">
        <v>750</v>
      </c>
      <c r="B10896" s="1">
        <v>38418</v>
      </c>
      <c r="C10896" t="s">
        <v>16</v>
      </c>
      <c r="D10896" t="s">
        <v>804</v>
      </c>
      <c r="E10896" t="s">
        <v>805</v>
      </c>
      <c r="G10896" s="6" t="s">
        <v>29</v>
      </c>
      <c r="H10896" t="s">
        <v>154</v>
      </c>
      <c r="I10896" t="s">
        <v>21</v>
      </c>
      <c r="J10896" t="s">
        <v>22</v>
      </c>
      <c r="K10896">
        <v>0.1</v>
      </c>
      <c r="L10896">
        <v>200</v>
      </c>
      <c r="M10896" t="s">
        <v>287</v>
      </c>
      <c r="N10896">
        <v>200</v>
      </c>
      <c r="O10896" t="s">
        <v>24</v>
      </c>
      <c r="P10896" cm="1">
        <f t="array" ref="P10896">IF(Q10896&gt;0,INDEX(Q10896:Q32620,MATCH(TRUE,INDEX(Q10896:Q32620="",,),0)-1),"")</f>
        <v>9</v>
      </c>
      <c r="Q10896">
        <f t="shared" si="216"/>
        <v>1</v>
      </c>
      <c r="R10896">
        <f t="shared" si="215"/>
        <v>0</v>
      </c>
    </row>
    <row r="10897" spans="1:18" x14ac:dyDescent="0.3">
      <c r="A10897" t="s">
        <v>750</v>
      </c>
      <c r="B10897" s="1">
        <v>38418</v>
      </c>
      <c r="C10897" t="s">
        <v>16</v>
      </c>
      <c r="D10897" t="s">
        <v>804</v>
      </c>
      <c r="E10897" t="s">
        <v>805</v>
      </c>
      <c r="G10897" s="6" t="s">
        <v>29</v>
      </c>
      <c r="H10897" t="s">
        <v>53</v>
      </c>
      <c r="I10897" t="s">
        <v>26</v>
      </c>
      <c r="J10897" t="s">
        <v>27</v>
      </c>
      <c r="K10897">
        <v>16.2</v>
      </c>
      <c r="L10897">
        <v>26</v>
      </c>
      <c r="M10897" t="s">
        <v>287</v>
      </c>
      <c r="N10897">
        <v>26</v>
      </c>
      <c r="O10897" t="s">
        <v>24</v>
      </c>
      <c r="P10897" cm="1">
        <f t="array" ref="P10897">IF(Q10897&gt;0,INDEX(Q10897:Q32621,MATCH(TRUE,INDEX(Q10897:Q32621="",,),0)-1),"")</f>
        <v>9</v>
      </c>
      <c r="Q10897">
        <f t="shared" si="216"/>
        <v>1</v>
      </c>
      <c r="R10897">
        <f t="shared" si="215"/>
        <v>0</v>
      </c>
    </row>
    <row r="10898" spans="1:18" x14ac:dyDescent="0.3">
      <c r="A10898" t="s">
        <v>750</v>
      </c>
      <c r="B10898" s="1">
        <v>38418</v>
      </c>
      <c r="C10898" t="s">
        <v>16</v>
      </c>
      <c r="D10898" t="s">
        <v>804</v>
      </c>
      <c r="E10898" t="s">
        <v>805</v>
      </c>
      <c r="G10898" s="6" t="s">
        <v>29</v>
      </c>
      <c r="H10898" t="s">
        <v>148</v>
      </c>
      <c r="I10898" t="s">
        <v>26</v>
      </c>
      <c r="J10898" t="s">
        <v>27</v>
      </c>
      <c r="K10898">
        <v>2</v>
      </c>
      <c r="L10898">
        <v>24.2</v>
      </c>
      <c r="M10898" t="s">
        <v>287</v>
      </c>
      <c r="N10898">
        <v>24.2</v>
      </c>
      <c r="O10898" t="s">
        <v>24</v>
      </c>
      <c r="P10898" cm="1">
        <f t="array" ref="P10898">IF(Q10898&gt;0,INDEX(Q10898:Q32622,MATCH(TRUE,INDEX(Q10898:Q32622="",,),0)-1),"")</f>
        <v>9</v>
      </c>
      <c r="Q10898">
        <f t="shared" si="216"/>
        <v>1</v>
      </c>
      <c r="R10898">
        <f t="shared" si="215"/>
        <v>0</v>
      </c>
    </row>
    <row r="10899" spans="1:18" x14ac:dyDescent="0.3">
      <c r="A10899" t="s">
        <v>750</v>
      </c>
      <c r="B10899" s="1">
        <v>38418</v>
      </c>
      <c r="C10899" t="s">
        <v>16</v>
      </c>
      <c r="D10899" t="s">
        <v>804</v>
      </c>
      <c r="E10899" t="s">
        <v>805</v>
      </c>
      <c r="G10899" t="s">
        <v>19</v>
      </c>
      <c r="H10899" t="s">
        <v>194</v>
      </c>
      <c r="I10899" t="s">
        <v>21</v>
      </c>
      <c r="J10899" t="s">
        <v>22</v>
      </c>
      <c r="K10899">
        <v>18.8</v>
      </c>
      <c r="L10899">
        <v>405</v>
      </c>
      <c r="M10899" t="s">
        <v>806</v>
      </c>
      <c r="N10899">
        <v>710</v>
      </c>
      <c r="P10899" cm="1">
        <f t="array" ref="P10899">IF(Q10899&gt;0,INDEX(Q10899:Q32623,MATCH(TRUE,INDEX(Q10899:Q32623="",,),0)-1),"")</f>
        <v>9</v>
      </c>
      <c r="Q10899">
        <f t="shared" si="216"/>
        <v>2</v>
      </c>
      <c r="R10899">
        <f t="shared" si="215"/>
        <v>0</v>
      </c>
    </row>
    <row r="10900" spans="1:18" x14ac:dyDescent="0.3">
      <c r="A10900" t="s">
        <v>750</v>
      </c>
      <c r="B10900" s="1">
        <v>38418</v>
      </c>
      <c r="C10900" t="s">
        <v>16</v>
      </c>
      <c r="D10900" t="s">
        <v>804</v>
      </c>
      <c r="E10900" t="s">
        <v>805</v>
      </c>
      <c r="G10900" t="s">
        <v>19</v>
      </c>
      <c r="H10900" t="s">
        <v>64</v>
      </c>
      <c r="I10900" t="s">
        <v>26</v>
      </c>
      <c r="J10900" t="s">
        <v>27</v>
      </c>
      <c r="K10900">
        <v>490.4</v>
      </c>
      <c r="L10900">
        <v>16.600000000000001</v>
      </c>
      <c r="M10900" t="s">
        <v>806</v>
      </c>
      <c r="N10900">
        <v>40.5</v>
      </c>
      <c r="P10900" cm="1">
        <f t="array" ref="P10900">IF(Q10900&gt;0,INDEX(Q10900:Q32624,MATCH(TRUE,INDEX(Q10900:Q32624="",,),0)-1),"")</f>
        <v>9</v>
      </c>
      <c r="Q10900">
        <f t="shared" si="216"/>
        <v>2</v>
      </c>
      <c r="R10900">
        <f t="shared" si="215"/>
        <v>0</v>
      </c>
    </row>
    <row r="10901" spans="1:18" x14ac:dyDescent="0.3">
      <c r="A10901" t="s">
        <v>750</v>
      </c>
      <c r="B10901" s="1">
        <v>38418</v>
      </c>
      <c r="C10901" t="s">
        <v>16</v>
      </c>
      <c r="D10901" t="s">
        <v>804</v>
      </c>
      <c r="E10901" t="s">
        <v>805</v>
      </c>
      <c r="G10901" s="6" t="s">
        <v>29</v>
      </c>
      <c r="H10901" t="s">
        <v>30</v>
      </c>
      <c r="I10901" t="s">
        <v>21</v>
      </c>
      <c r="J10901" t="s">
        <v>22</v>
      </c>
      <c r="K10901">
        <v>1.2</v>
      </c>
      <c r="L10901">
        <v>117</v>
      </c>
      <c r="M10901" t="s">
        <v>806</v>
      </c>
      <c r="N10901">
        <v>117</v>
      </c>
      <c r="P10901" cm="1">
        <f t="array" ref="P10901">IF(Q10901&gt;0,INDEX(Q10901:Q32625,MATCH(TRUE,INDEX(Q10901:Q32625="",,),0)-1),"")</f>
        <v>9</v>
      </c>
      <c r="Q10901">
        <f t="shared" si="216"/>
        <v>2</v>
      </c>
      <c r="R10901">
        <f t="shared" si="215"/>
        <v>0</v>
      </c>
    </row>
    <row r="10902" spans="1:18" x14ac:dyDescent="0.3">
      <c r="A10902" t="s">
        <v>750</v>
      </c>
      <c r="B10902" s="1">
        <v>38418</v>
      </c>
      <c r="C10902" t="s">
        <v>16</v>
      </c>
      <c r="D10902" t="s">
        <v>804</v>
      </c>
      <c r="E10902" t="s">
        <v>805</v>
      </c>
      <c r="G10902" s="6" t="s">
        <v>29</v>
      </c>
      <c r="H10902" t="s">
        <v>206</v>
      </c>
      <c r="I10902" t="s">
        <v>21</v>
      </c>
      <c r="J10902" t="s">
        <v>22</v>
      </c>
      <c r="K10902">
        <v>6.1</v>
      </c>
      <c r="L10902">
        <v>122</v>
      </c>
      <c r="M10902" t="s">
        <v>806</v>
      </c>
      <c r="N10902">
        <v>122</v>
      </c>
      <c r="P10902" cm="1">
        <f t="array" ref="P10902">IF(Q10902&gt;0,INDEX(Q10902:Q32626,MATCH(TRUE,INDEX(Q10902:Q32626="",,),0)-1),"")</f>
        <v>9</v>
      </c>
      <c r="Q10902">
        <f t="shared" si="216"/>
        <v>2</v>
      </c>
      <c r="R10902">
        <f t="shared" si="215"/>
        <v>0</v>
      </c>
    </row>
    <row r="10903" spans="1:18" x14ac:dyDescent="0.3">
      <c r="A10903" t="s">
        <v>750</v>
      </c>
      <c r="B10903" s="1">
        <v>38418</v>
      </c>
      <c r="C10903" t="s">
        <v>16</v>
      </c>
      <c r="D10903" t="s">
        <v>804</v>
      </c>
      <c r="E10903" t="s">
        <v>805</v>
      </c>
      <c r="G10903" s="6" t="s">
        <v>29</v>
      </c>
      <c r="H10903" t="s">
        <v>154</v>
      </c>
      <c r="I10903" t="s">
        <v>21</v>
      </c>
      <c r="J10903" t="s">
        <v>22</v>
      </c>
      <c r="K10903">
        <v>0.1</v>
      </c>
      <c r="L10903">
        <v>200</v>
      </c>
      <c r="M10903" t="s">
        <v>806</v>
      </c>
      <c r="N10903">
        <v>200</v>
      </c>
      <c r="P10903" cm="1">
        <f t="array" ref="P10903">IF(Q10903&gt;0,INDEX(Q10903:Q32627,MATCH(TRUE,INDEX(Q10903:Q32627="",,),0)-1),"")</f>
        <v>9</v>
      </c>
      <c r="Q10903">
        <f t="shared" si="216"/>
        <v>2</v>
      </c>
      <c r="R10903">
        <f t="shared" si="215"/>
        <v>0</v>
      </c>
    </row>
    <row r="10904" spans="1:18" x14ac:dyDescent="0.3">
      <c r="A10904" t="s">
        <v>750</v>
      </c>
      <c r="B10904" s="1">
        <v>38418</v>
      </c>
      <c r="C10904" t="s">
        <v>16</v>
      </c>
      <c r="D10904" t="s">
        <v>804</v>
      </c>
      <c r="E10904" t="s">
        <v>805</v>
      </c>
      <c r="G10904" s="6" t="s">
        <v>29</v>
      </c>
      <c r="H10904" t="s">
        <v>53</v>
      </c>
      <c r="I10904" t="s">
        <v>26</v>
      </c>
      <c r="J10904" t="s">
        <v>27</v>
      </c>
      <c r="K10904">
        <v>16.2</v>
      </c>
      <c r="L10904">
        <v>26</v>
      </c>
      <c r="M10904" t="s">
        <v>806</v>
      </c>
      <c r="N10904">
        <v>26</v>
      </c>
      <c r="P10904" cm="1">
        <f t="array" ref="P10904">IF(Q10904&gt;0,INDEX(Q10904:Q32628,MATCH(TRUE,INDEX(Q10904:Q32628="",,),0)-1),"")</f>
        <v>9</v>
      </c>
      <c r="Q10904">
        <f t="shared" si="216"/>
        <v>2</v>
      </c>
      <c r="R10904">
        <f t="shared" si="215"/>
        <v>0</v>
      </c>
    </row>
    <row r="10905" spans="1:18" x14ac:dyDescent="0.3">
      <c r="A10905" t="s">
        <v>750</v>
      </c>
      <c r="B10905" s="1">
        <v>38418</v>
      </c>
      <c r="C10905" t="s">
        <v>16</v>
      </c>
      <c r="D10905" t="s">
        <v>804</v>
      </c>
      <c r="E10905" t="s">
        <v>805</v>
      </c>
      <c r="G10905" s="6" t="s">
        <v>29</v>
      </c>
      <c r="H10905" t="s">
        <v>148</v>
      </c>
      <c r="I10905" t="s">
        <v>26</v>
      </c>
      <c r="J10905" t="s">
        <v>27</v>
      </c>
      <c r="K10905">
        <v>2</v>
      </c>
      <c r="L10905">
        <v>24.2</v>
      </c>
      <c r="M10905" t="s">
        <v>806</v>
      </c>
      <c r="N10905">
        <v>24.2</v>
      </c>
      <c r="P10905" cm="1">
        <f t="array" ref="P10905">IF(Q10905&gt;0,INDEX(Q10905:Q32629,MATCH(TRUE,INDEX(Q10905:Q32629="",,),0)-1),"")</f>
        <v>9</v>
      </c>
      <c r="Q10905">
        <f t="shared" si="216"/>
        <v>2</v>
      </c>
      <c r="R10905">
        <f t="shared" si="215"/>
        <v>0</v>
      </c>
    </row>
    <row r="10906" spans="1:18" x14ac:dyDescent="0.3">
      <c r="A10906" t="s">
        <v>750</v>
      </c>
      <c r="B10906" s="1">
        <v>38418</v>
      </c>
      <c r="C10906" t="s">
        <v>16</v>
      </c>
      <c r="D10906" t="s">
        <v>804</v>
      </c>
      <c r="E10906" t="s">
        <v>805</v>
      </c>
      <c r="G10906" t="s">
        <v>19</v>
      </c>
      <c r="H10906" t="s">
        <v>194</v>
      </c>
      <c r="I10906" t="s">
        <v>21</v>
      </c>
      <c r="J10906" t="s">
        <v>22</v>
      </c>
      <c r="K10906">
        <v>18.8</v>
      </c>
      <c r="L10906">
        <v>405</v>
      </c>
      <c r="M10906" t="s">
        <v>319</v>
      </c>
      <c r="N10906">
        <v>650</v>
      </c>
      <c r="P10906" cm="1">
        <f t="array" ref="P10906">IF(Q10906&gt;0,INDEX(Q10906:Q32630,MATCH(TRUE,INDEX(Q10906:Q32630="",,),0)-1),"")</f>
        <v>9</v>
      </c>
      <c r="Q10906">
        <f t="shared" si="216"/>
        <v>3</v>
      </c>
      <c r="R10906">
        <f t="shared" si="215"/>
        <v>0</v>
      </c>
    </row>
    <row r="10907" spans="1:18" x14ac:dyDescent="0.3">
      <c r="A10907" t="s">
        <v>750</v>
      </c>
      <c r="B10907" s="1">
        <v>38418</v>
      </c>
      <c r="C10907" t="s">
        <v>16</v>
      </c>
      <c r="D10907" t="s">
        <v>804</v>
      </c>
      <c r="E10907" t="s">
        <v>805</v>
      </c>
      <c r="G10907" t="s">
        <v>19</v>
      </c>
      <c r="H10907" t="s">
        <v>64</v>
      </c>
      <c r="I10907" t="s">
        <v>26</v>
      </c>
      <c r="J10907" t="s">
        <v>27</v>
      </c>
      <c r="K10907">
        <v>490.4</v>
      </c>
      <c r="L10907">
        <v>16.600000000000001</v>
      </c>
      <c r="M10907" t="s">
        <v>319</v>
      </c>
      <c r="N10907">
        <v>40.25</v>
      </c>
      <c r="P10907" cm="1">
        <f t="array" ref="P10907">IF(Q10907&gt;0,INDEX(Q10907:Q32631,MATCH(TRUE,INDEX(Q10907:Q32631="",,),0)-1),"")</f>
        <v>9</v>
      </c>
      <c r="Q10907">
        <f t="shared" si="216"/>
        <v>3</v>
      </c>
      <c r="R10907">
        <f t="shared" si="215"/>
        <v>0</v>
      </c>
    </row>
    <row r="10908" spans="1:18" x14ac:dyDescent="0.3">
      <c r="A10908" t="s">
        <v>750</v>
      </c>
      <c r="B10908" s="1">
        <v>38418</v>
      </c>
      <c r="C10908" t="s">
        <v>16</v>
      </c>
      <c r="D10908" t="s">
        <v>804</v>
      </c>
      <c r="E10908" t="s">
        <v>805</v>
      </c>
      <c r="G10908" s="6" t="s">
        <v>29</v>
      </c>
      <c r="H10908" t="s">
        <v>30</v>
      </c>
      <c r="I10908" t="s">
        <v>21</v>
      </c>
      <c r="J10908" t="s">
        <v>22</v>
      </c>
      <c r="K10908">
        <v>1.2</v>
      </c>
      <c r="L10908">
        <v>117</v>
      </c>
      <c r="M10908" t="s">
        <v>319</v>
      </c>
      <c r="N10908">
        <v>117</v>
      </c>
      <c r="P10908" cm="1">
        <f t="array" ref="P10908">IF(Q10908&gt;0,INDEX(Q10908:Q32632,MATCH(TRUE,INDEX(Q10908:Q32632="",,),0)-1),"")</f>
        <v>9</v>
      </c>
      <c r="Q10908">
        <f t="shared" si="216"/>
        <v>3</v>
      </c>
      <c r="R10908">
        <f t="shared" si="215"/>
        <v>0</v>
      </c>
    </row>
    <row r="10909" spans="1:18" x14ac:dyDescent="0.3">
      <c r="A10909" t="s">
        <v>750</v>
      </c>
      <c r="B10909" s="1">
        <v>38418</v>
      </c>
      <c r="C10909" t="s">
        <v>16</v>
      </c>
      <c r="D10909" t="s">
        <v>804</v>
      </c>
      <c r="E10909" t="s">
        <v>805</v>
      </c>
      <c r="G10909" s="6" t="s">
        <v>29</v>
      </c>
      <c r="H10909" t="s">
        <v>206</v>
      </c>
      <c r="I10909" t="s">
        <v>21</v>
      </c>
      <c r="J10909" t="s">
        <v>22</v>
      </c>
      <c r="K10909">
        <v>6.1</v>
      </c>
      <c r="L10909">
        <v>122</v>
      </c>
      <c r="M10909" t="s">
        <v>319</v>
      </c>
      <c r="N10909">
        <v>122</v>
      </c>
      <c r="P10909" cm="1">
        <f t="array" ref="P10909">IF(Q10909&gt;0,INDEX(Q10909:Q32633,MATCH(TRUE,INDEX(Q10909:Q32633="",,),0)-1),"")</f>
        <v>9</v>
      </c>
      <c r="Q10909">
        <f t="shared" si="216"/>
        <v>3</v>
      </c>
      <c r="R10909">
        <f t="shared" si="215"/>
        <v>0</v>
      </c>
    </row>
    <row r="10910" spans="1:18" x14ac:dyDescent="0.3">
      <c r="A10910" t="s">
        <v>750</v>
      </c>
      <c r="B10910" s="1">
        <v>38418</v>
      </c>
      <c r="C10910" t="s">
        <v>16</v>
      </c>
      <c r="D10910" t="s">
        <v>804</v>
      </c>
      <c r="E10910" t="s">
        <v>805</v>
      </c>
      <c r="G10910" s="6" t="s">
        <v>29</v>
      </c>
      <c r="H10910" t="s">
        <v>154</v>
      </c>
      <c r="I10910" t="s">
        <v>21</v>
      </c>
      <c r="J10910" t="s">
        <v>22</v>
      </c>
      <c r="K10910">
        <v>0.1</v>
      </c>
      <c r="L10910">
        <v>200</v>
      </c>
      <c r="M10910" t="s">
        <v>319</v>
      </c>
      <c r="N10910">
        <v>200</v>
      </c>
      <c r="P10910" cm="1">
        <f t="array" ref="P10910">IF(Q10910&gt;0,INDEX(Q10910:Q32634,MATCH(TRUE,INDEX(Q10910:Q32634="",,),0)-1),"")</f>
        <v>9</v>
      </c>
      <c r="Q10910">
        <f t="shared" si="216"/>
        <v>3</v>
      </c>
      <c r="R10910">
        <f t="shared" si="215"/>
        <v>0</v>
      </c>
    </row>
    <row r="10911" spans="1:18" x14ac:dyDescent="0.3">
      <c r="A10911" t="s">
        <v>750</v>
      </c>
      <c r="B10911" s="1">
        <v>38418</v>
      </c>
      <c r="C10911" t="s">
        <v>16</v>
      </c>
      <c r="D10911" t="s">
        <v>804</v>
      </c>
      <c r="E10911" t="s">
        <v>805</v>
      </c>
      <c r="G10911" s="6" t="s">
        <v>29</v>
      </c>
      <c r="H10911" t="s">
        <v>53</v>
      </c>
      <c r="I10911" t="s">
        <v>26</v>
      </c>
      <c r="J10911" t="s">
        <v>27</v>
      </c>
      <c r="K10911">
        <v>16.2</v>
      </c>
      <c r="L10911">
        <v>26</v>
      </c>
      <c r="M10911" t="s">
        <v>319</v>
      </c>
      <c r="N10911">
        <v>26</v>
      </c>
      <c r="P10911" cm="1">
        <f t="array" ref="P10911">IF(Q10911&gt;0,INDEX(Q10911:Q32635,MATCH(TRUE,INDEX(Q10911:Q32635="",,),0)-1),"")</f>
        <v>9</v>
      </c>
      <c r="Q10911">
        <f t="shared" si="216"/>
        <v>3</v>
      </c>
      <c r="R10911">
        <f t="shared" si="215"/>
        <v>0</v>
      </c>
    </row>
    <row r="10912" spans="1:18" x14ac:dyDescent="0.3">
      <c r="A10912" t="s">
        <v>750</v>
      </c>
      <c r="B10912" s="1">
        <v>38418</v>
      </c>
      <c r="C10912" t="s">
        <v>16</v>
      </c>
      <c r="D10912" t="s">
        <v>804</v>
      </c>
      <c r="E10912" t="s">
        <v>805</v>
      </c>
      <c r="G10912" s="6" t="s">
        <v>29</v>
      </c>
      <c r="H10912" t="s">
        <v>148</v>
      </c>
      <c r="I10912" t="s">
        <v>26</v>
      </c>
      <c r="J10912" t="s">
        <v>27</v>
      </c>
      <c r="K10912">
        <v>2</v>
      </c>
      <c r="L10912">
        <v>24.2</v>
      </c>
      <c r="M10912" t="s">
        <v>319</v>
      </c>
      <c r="N10912">
        <v>24.2</v>
      </c>
      <c r="P10912" cm="1">
        <f t="array" ref="P10912">IF(Q10912&gt;0,INDEX(Q10912:Q32636,MATCH(TRUE,INDEX(Q10912:Q32636="",,),0)-1),"")</f>
        <v>9</v>
      </c>
      <c r="Q10912">
        <f t="shared" si="216"/>
        <v>3</v>
      </c>
      <c r="R10912">
        <f t="shared" si="215"/>
        <v>0</v>
      </c>
    </row>
    <row r="10913" spans="1:18" x14ac:dyDescent="0.3">
      <c r="A10913" t="s">
        <v>750</v>
      </c>
      <c r="B10913" s="1">
        <v>38418</v>
      </c>
      <c r="C10913" t="s">
        <v>16</v>
      </c>
      <c r="D10913" t="s">
        <v>804</v>
      </c>
      <c r="E10913" t="s">
        <v>805</v>
      </c>
      <c r="G10913" t="s">
        <v>19</v>
      </c>
      <c r="H10913" t="s">
        <v>194</v>
      </c>
      <c r="I10913" t="s">
        <v>21</v>
      </c>
      <c r="J10913" t="s">
        <v>22</v>
      </c>
      <c r="K10913">
        <v>18.8</v>
      </c>
      <c r="L10913">
        <v>405</v>
      </c>
      <c r="M10913" t="s">
        <v>756</v>
      </c>
      <c r="N10913">
        <v>751</v>
      </c>
      <c r="P10913" cm="1">
        <f t="array" ref="P10913">IF(Q10913&gt;0,INDEX(Q10913:Q32637,MATCH(TRUE,INDEX(Q10913:Q32637="",,),0)-1),"")</f>
        <v>9</v>
      </c>
      <c r="Q10913">
        <f t="shared" si="216"/>
        <v>4</v>
      </c>
      <c r="R10913">
        <f t="shared" si="215"/>
        <v>0</v>
      </c>
    </row>
    <row r="10914" spans="1:18" x14ac:dyDescent="0.3">
      <c r="A10914" t="s">
        <v>750</v>
      </c>
      <c r="B10914" s="1">
        <v>38418</v>
      </c>
      <c r="C10914" t="s">
        <v>16</v>
      </c>
      <c r="D10914" t="s">
        <v>804</v>
      </c>
      <c r="E10914" t="s">
        <v>805</v>
      </c>
      <c r="G10914" t="s">
        <v>19</v>
      </c>
      <c r="H10914" t="s">
        <v>64</v>
      </c>
      <c r="I10914" t="s">
        <v>26</v>
      </c>
      <c r="J10914" t="s">
        <v>27</v>
      </c>
      <c r="K10914">
        <v>490.4</v>
      </c>
      <c r="L10914">
        <v>16.600000000000001</v>
      </c>
      <c r="M10914" t="s">
        <v>756</v>
      </c>
      <c r="N10914">
        <v>32.5</v>
      </c>
      <c r="P10914" cm="1">
        <f t="array" ref="P10914">IF(Q10914&gt;0,INDEX(Q10914:Q32638,MATCH(TRUE,INDEX(Q10914:Q32638="",,),0)-1),"")</f>
        <v>9</v>
      </c>
      <c r="Q10914">
        <f t="shared" si="216"/>
        <v>4</v>
      </c>
      <c r="R10914">
        <f t="shared" si="215"/>
        <v>0</v>
      </c>
    </row>
    <row r="10915" spans="1:18" x14ac:dyDescent="0.3">
      <c r="A10915" t="s">
        <v>750</v>
      </c>
      <c r="B10915" s="1">
        <v>38418</v>
      </c>
      <c r="C10915" t="s">
        <v>16</v>
      </c>
      <c r="D10915" t="s">
        <v>804</v>
      </c>
      <c r="E10915" t="s">
        <v>805</v>
      </c>
      <c r="G10915" s="6" t="s">
        <v>29</v>
      </c>
      <c r="H10915" t="s">
        <v>30</v>
      </c>
      <c r="I10915" t="s">
        <v>21</v>
      </c>
      <c r="J10915" t="s">
        <v>22</v>
      </c>
      <c r="K10915">
        <v>1.2</v>
      </c>
      <c r="L10915">
        <v>117</v>
      </c>
      <c r="M10915" t="s">
        <v>756</v>
      </c>
      <c r="N10915">
        <v>117</v>
      </c>
      <c r="P10915" cm="1">
        <f t="array" ref="P10915">IF(Q10915&gt;0,INDEX(Q10915:Q32639,MATCH(TRUE,INDEX(Q10915:Q32639="",,),0)-1),"")</f>
        <v>9</v>
      </c>
      <c r="Q10915">
        <f t="shared" si="216"/>
        <v>4</v>
      </c>
      <c r="R10915">
        <f t="shared" si="215"/>
        <v>0</v>
      </c>
    </row>
    <row r="10916" spans="1:18" x14ac:dyDescent="0.3">
      <c r="A10916" t="s">
        <v>750</v>
      </c>
      <c r="B10916" s="1">
        <v>38418</v>
      </c>
      <c r="C10916" t="s">
        <v>16</v>
      </c>
      <c r="D10916" t="s">
        <v>804</v>
      </c>
      <c r="E10916" t="s">
        <v>805</v>
      </c>
      <c r="G10916" s="6" t="s">
        <v>29</v>
      </c>
      <c r="H10916" t="s">
        <v>206</v>
      </c>
      <c r="I10916" t="s">
        <v>21</v>
      </c>
      <c r="J10916" t="s">
        <v>22</v>
      </c>
      <c r="K10916">
        <v>6.1</v>
      </c>
      <c r="L10916">
        <v>122</v>
      </c>
      <c r="M10916" t="s">
        <v>756</v>
      </c>
      <c r="N10916">
        <v>122</v>
      </c>
      <c r="P10916" cm="1">
        <f t="array" ref="P10916">IF(Q10916&gt;0,INDEX(Q10916:Q32640,MATCH(TRUE,INDEX(Q10916:Q32640="",,),0)-1),"")</f>
        <v>9</v>
      </c>
      <c r="Q10916">
        <f t="shared" si="216"/>
        <v>4</v>
      </c>
      <c r="R10916">
        <f t="shared" si="215"/>
        <v>0</v>
      </c>
    </row>
    <row r="10917" spans="1:18" x14ac:dyDescent="0.3">
      <c r="A10917" t="s">
        <v>750</v>
      </c>
      <c r="B10917" s="1">
        <v>38418</v>
      </c>
      <c r="C10917" t="s">
        <v>16</v>
      </c>
      <c r="D10917" t="s">
        <v>804</v>
      </c>
      <c r="E10917" t="s">
        <v>805</v>
      </c>
      <c r="G10917" s="6" t="s">
        <v>29</v>
      </c>
      <c r="H10917" t="s">
        <v>154</v>
      </c>
      <c r="I10917" t="s">
        <v>21</v>
      </c>
      <c r="J10917" t="s">
        <v>22</v>
      </c>
      <c r="K10917">
        <v>0.1</v>
      </c>
      <c r="L10917">
        <v>200</v>
      </c>
      <c r="M10917" t="s">
        <v>756</v>
      </c>
      <c r="N10917">
        <v>200</v>
      </c>
      <c r="P10917" cm="1">
        <f t="array" ref="P10917">IF(Q10917&gt;0,INDEX(Q10917:Q32641,MATCH(TRUE,INDEX(Q10917:Q32641="",,),0)-1),"")</f>
        <v>9</v>
      </c>
      <c r="Q10917">
        <f t="shared" si="216"/>
        <v>4</v>
      </c>
      <c r="R10917">
        <f t="shared" si="215"/>
        <v>0</v>
      </c>
    </row>
    <row r="10918" spans="1:18" x14ac:dyDescent="0.3">
      <c r="A10918" t="s">
        <v>750</v>
      </c>
      <c r="B10918" s="1">
        <v>38418</v>
      </c>
      <c r="C10918" t="s">
        <v>16</v>
      </c>
      <c r="D10918" t="s">
        <v>804</v>
      </c>
      <c r="E10918" t="s">
        <v>805</v>
      </c>
      <c r="G10918" s="6" t="s">
        <v>29</v>
      </c>
      <c r="H10918" t="s">
        <v>53</v>
      </c>
      <c r="I10918" t="s">
        <v>26</v>
      </c>
      <c r="J10918" t="s">
        <v>27</v>
      </c>
      <c r="K10918">
        <v>16.2</v>
      </c>
      <c r="L10918">
        <v>26</v>
      </c>
      <c r="M10918" t="s">
        <v>756</v>
      </c>
      <c r="N10918">
        <v>26</v>
      </c>
      <c r="P10918" cm="1">
        <f t="array" ref="P10918">IF(Q10918&gt;0,INDEX(Q10918:Q32642,MATCH(TRUE,INDEX(Q10918:Q32642="",,),0)-1),"")</f>
        <v>9</v>
      </c>
      <c r="Q10918">
        <f t="shared" si="216"/>
        <v>4</v>
      </c>
      <c r="R10918">
        <f t="shared" si="215"/>
        <v>0</v>
      </c>
    </row>
    <row r="10919" spans="1:18" x14ac:dyDescent="0.3">
      <c r="A10919" t="s">
        <v>750</v>
      </c>
      <c r="B10919" s="1">
        <v>38418</v>
      </c>
      <c r="C10919" t="s">
        <v>16</v>
      </c>
      <c r="D10919" t="s">
        <v>804</v>
      </c>
      <c r="E10919" t="s">
        <v>805</v>
      </c>
      <c r="G10919" s="6" t="s">
        <v>29</v>
      </c>
      <c r="H10919" t="s">
        <v>148</v>
      </c>
      <c r="I10919" t="s">
        <v>26</v>
      </c>
      <c r="J10919" t="s">
        <v>27</v>
      </c>
      <c r="K10919">
        <v>2</v>
      </c>
      <c r="L10919">
        <v>24.2</v>
      </c>
      <c r="M10919" t="s">
        <v>756</v>
      </c>
      <c r="N10919">
        <v>24.2</v>
      </c>
      <c r="P10919" cm="1">
        <f t="array" ref="P10919">IF(Q10919&gt;0,INDEX(Q10919:Q32643,MATCH(TRUE,INDEX(Q10919:Q32643="",,),0)-1),"")</f>
        <v>9</v>
      </c>
      <c r="Q10919">
        <f t="shared" si="216"/>
        <v>4</v>
      </c>
      <c r="R10919">
        <f t="shared" si="215"/>
        <v>0</v>
      </c>
    </row>
    <row r="10920" spans="1:18" x14ac:dyDescent="0.3">
      <c r="A10920" t="s">
        <v>750</v>
      </c>
      <c r="B10920" s="1">
        <v>38418</v>
      </c>
      <c r="C10920" t="s">
        <v>16</v>
      </c>
      <c r="D10920" t="s">
        <v>804</v>
      </c>
      <c r="E10920" t="s">
        <v>805</v>
      </c>
      <c r="G10920" t="s">
        <v>19</v>
      </c>
      <c r="H10920" t="s">
        <v>194</v>
      </c>
      <c r="I10920" t="s">
        <v>21</v>
      </c>
      <c r="J10920" t="s">
        <v>22</v>
      </c>
      <c r="K10920">
        <v>18.8</v>
      </c>
      <c r="L10920">
        <v>405</v>
      </c>
      <c r="M10920" t="s">
        <v>767</v>
      </c>
      <c r="N10920">
        <v>700</v>
      </c>
      <c r="P10920" cm="1">
        <f t="array" ref="P10920">IF(Q10920&gt;0,INDEX(Q10920:Q32644,MATCH(TRUE,INDEX(Q10920:Q32644="",,),0)-1),"")</f>
        <v>9</v>
      </c>
      <c r="Q10920">
        <f t="shared" si="216"/>
        <v>5</v>
      </c>
      <c r="R10920">
        <f t="shared" si="215"/>
        <v>0</v>
      </c>
    </row>
    <row r="10921" spans="1:18" x14ac:dyDescent="0.3">
      <c r="A10921" t="s">
        <v>750</v>
      </c>
      <c r="B10921" s="1">
        <v>38418</v>
      </c>
      <c r="C10921" t="s">
        <v>16</v>
      </c>
      <c r="D10921" t="s">
        <v>804</v>
      </c>
      <c r="E10921" t="s">
        <v>805</v>
      </c>
      <c r="G10921" t="s">
        <v>19</v>
      </c>
      <c r="H10921" t="s">
        <v>64</v>
      </c>
      <c r="I10921" t="s">
        <v>26</v>
      </c>
      <c r="J10921" t="s">
        <v>27</v>
      </c>
      <c r="K10921">
        <v>490.4</v>
      </c>
      <c r="L10921">
        <v>16.600000000000001</v>
      </c>
      <c r="M10921" t="s">
        <v>767</v>
      </c>
      <c r="N10921">
        <v>31</v>
      </c>
      <c r="P10921" cm="1">
        <f t="array" ref="P10921">IF(Q10921&gt;0,INDEX(Q10921:Q32645,MATCH(TRUE,INDEX(Q10921:Q32645="",,),0)-1),"")</f>
        <v>9</v>
      </c>
      <c r="Q10921">
        <f t="shared" si="216"/>
        <v>5</v>
      </c>
      <c r="R10921">
        <f t="shared" si="215"/>
        <v>0</v>
      </c>
    </row>
    <row r="10922" spans="1:18" x14ac:dyDescent="0.3">
      <c r="A10922" t="s">
        <v>750</v>
      </c>
      <c r="B10922" s="1">
        <v>38418</v>
      </c>
      <c r="C10922" t="s">
        <v>16</v>
      </c>
      <c r="D10922" t="s">
        <v>804</v>
      </c>
      <c r="E10922" t="s">
        <v>805</v>
      </c>
      <c r="G10922" s="6" t="s">
        <v>29</v>
      </c>
      <c r="H10922" t="s">
        <v>30</v>
      </c>
      <c r="I10922" t="s">
        <v>21</v>
      </c>
      <c r="J10922" t="s">
        <v>22</v>
      </c>
      <c r="K10922">
        <v>1.2</v>
      </c>
      <c r="L10922">
        <v>117</v>
      </c>
      <c r="M10922" t="s">
        <v>767</v>
      </c>
      <c r="N10922">
        <v>117</v>
      </c>
      <c r="P10922" cm="1">
        <f t="array" ref="P10922">IF(Q10922&gt;0,INDEX(Q10922:Q32646,MATCH(TRUE,INDEX(Q10922:Q32646="",,),0)-1),"")</f>
        <v>9</v>
      </c>
      <c r="Q10922">
        <f t="shared" si="216"/>
        <v>5</v>
      </c>
      <c r="R10922">
        <f t="shared" si="215"/>
        <v>0</v>
      </c>
    </row>
    <row r="10923" spans="1:18" x14ac:dyDescent="0.3">
      <c r="A10923" t="s">
        <v>750</v>
      </c>
      <c r="B10923" s="1">
        <v>38418</v>
      </c>
      <c r="C10923" t="s">
        <v>16</v>
      </c>
      <c r="D10923" t="s">
        <v>804</v>
      </c>
      <c r="E10923" t="s">
        <v>805</v>
      </c>
      <c r="G10923" s="6" t="s">
        <v>29</v>
      </c>
      <c r="H10923" t="s">
        <v>206</v>
      </c>
      <c r="I10923" t="s">
        <v>21</v>
      </c>
      <c r="J10923" t="s">
        <v>22</v>
      </c>
      <c r="K10923">
        <v>6.1</v>
      </c>
      <c r="L10923">
        <v>122</v>
      </c>
      <c r="M10923" t="s">
        <v>767</v>
      </c>
      <c r="N10923">
        <v>122</v>
      </c>
      <c r="P10923" cm="1">
        <f t="array" ref="P10923">IF(Q10923&gt;0,INDEX(Q10923:Q32647,MATCH(TRUE,INDEX(Q10923:Q32647="",,),0)-1),"")</f>
        <v>9</v>
      </c>
      <c r="Q10923">
        <f t="shared" si="216"/>
        <v>5</v>
      </c>
      <c r="R10923">
        <f t="shared" si="215"/>
        <v>0</v>
      </c>
    </row>
    <row r="10924" spans="1:18" x14ac:dyDescent="0.3">
      <c r="A10924" t="s">
        <v>750</v>
      </c>
      <c r="B10924" s="1">
        <v>38418</v>
      </c>
      <c r="C10924" t="s">
        <v>16</v>
      </c>
      <c r="D10924" t="s">
        <v>804</v>
      </c>
      <c r="E10924" t="s">
        <v>805</v>
      </c>
      <c r="G10924" s="6" t="s">
        <v>29</v>
      </c>
      <c r="H10924" t="s">
        <v>154</v>
      </c>
      <c r="I10924" t="s">
        <v>21</v>
      </c>
      <c r="J10924" t="s">
        <v>22</v>
      </c>
      <c r="K10924">
        <v>0.1</v>
      </c>
      <c r="L10924">
        <v>200</v>
      </c>
      <c r="M10924" t="s">
        <v>767</v>
      </c>
      <c r="N10924">
        <v>200</v>
      </c>
      <c r="P10924" cm="1">
        <f t="array" ref="P10924">IF(Q10924&gt;0,INDEX(Q10924:Q32648,MATCH(TRUE,INDEX(Q10924:Q32648="",,),0)-1),"")</f>
        <v>9</v>
      </c>
      <c r="Q10924">
        <f t="shared" si="216"/>
        <v>5</v>
      </c>
      <c r="R10924">
        <f t="shared" si="215"/>
        <v>0</v>
      </c>
    </row>
    <row r="10925" spans="1:18" x14ac:dyDescent="0.3">
      <c r="A10925" t="s">
        <v>750</v>
      </c>
      <c r="B10925" s="1">
        <v>38418</v>
      </c>
      <c r="C10925" t="s">
        <v>16</v>
      </c>
      <c r="D10925" t="s">
        <v>804</v>
      </c>
      <c r="E10925" t="s">
        <v>805</v>
      </c>
      <c r="G10925" s="6" t="s">
        <v>29</v>
      </c>
      <c r="H10925" t="s">
        <v>53</v>
      </c>
      <c r="I10925" t="s">
        <v>26</v>
      </c>
      <c r="J10925" t="s">
        <v>27</v>
      </c>
      <c r="K10925">
        <v>16.2</v>
      </c>
      <c r="L10925">
        <v>26</v>
      </c>
      <c r="M10925" t="s">
        <v>767</v>
      </c>
      <c r="N10925">
        <v>26</v>
      </c>
      <c r="P10925" cm="1">
        <f t="array" ref="P10925">IF(Q10925&gt;0,INDEX(Q10925:Q32649,MATCH(TRUE,INDEX(Q10925:Q32649="",,),0)-1),"")</f>
        <v>9</v>
      </c>
      <c r="Q10925">
        <f t="shared" si="216"/>
        <v>5</v>
      </c>
      <c r="R10925">
        <f t="shared" si="215"/>
        <v>0</v>
      </c>
    </row>
    <row r="10926" spans="1:18" x14ac:dyDescent="0.3">
      <c r="A10926" t="s">
        <v>750</v>
      </c>
      <c r="B10926" s="1">
        <v>38418</v>
      </c>
      <c r="C10926" t="s">
        <v>16</v>
      </c>
      <c r="D10926" t="s">
        <v>804</v>
      </c>
      <c r="E10926" t="s">
        <v>805</v>
      </c>
      <c r="G10926" s="6" t="s">
        <v>29</v>
      </c>
      <c r="H10926" t="s">
        <v>148</v>
      </c>
      <c r="I10926" t="s">
        <v>26</v>
      </c>
      <c r="J10926" t="s">
        <v>27</v>
      </c>
      <c r="K10926">
        <v>2</v>
      </c>
      <c r="L10926">
        <v>24.2</v>
      </c>
      <c r="M10926" t="s">
        <v>767</v>
      </c>
      <c r="N10926">
        <v>24.2</v>
      </c>
      <c r="P10926" cm="1">
        <f t="array" ref="P10926">IF(Q10926&gt;0,INDEX(Q10926:Q32650,MATCH(TRUE,INDEX(Q10926:Q32650="",,),0)-1),"")</f>
        <v>9</v>
      </c>
      <c r="Q10926">
        <f t="shared" si="216"/>
        <v>5</v>
      </c>
      <c r="R10926">
        <f t="shared" si="215"/>
        <v>0</v>
      </c>
    </row>
    <row r="10927" spans="1:18" x14ac:dyDescent="0.3">
      <c r="A10927" t="s">
        <v>750</v>
      </c>
      <c r="B10927" s="1">
        <v>38418</v>
      </c>
      <c r="C10927" t="s">
        <v>16</v>
      </c>
      <c r="D10927" t="s">
        <v>804</v>
      </c>
      <c r="E10927" t="s">
        <v>805</v>
      </c>
      <c r="G10927" t="s">
        <v>19</v>
      </c>
      <c r="H10927" t="s">
        <v>194</v>
      </c>
      <c r="I10927" t="s">
        <v>21</v>
      </c>
      <c r="J10927" t="s">
        <v>22</v>
      </c>
      <c r="K10927">
        <v>18.8</v>
      </c>
      <c r="L10927">
        <v>405</v>
      </c>
      <c r="M10927" t="s">
        <v>385</v>
      </c>
      <c r="N10927">
        <v>1075</v>
      </c>
      <c r="P10927" cm="1">
        <f t="array" ref="P10927">IF(Q10927&gt;0,INDEX(Q10927:Q32651,MATCH(TRUE,INDEX(Q10927:Q32651="",,),0)-1),"")</f>
        <v>9</v>
      </c>
      <c r="Q10927">
        <f t="shared" si="216"/>
        <v>6</v>
      </c>
      <c r="R10927">
        <f t="shared" si="215"/>
        <v>0</v>
      </c>
    </row>
    <row r="10928" spans="1:18" x14ac:dyDescent="0.3">
      <c r="A10928" t="s">
        <v>750</v>
      </c>
      <c r="B10928" s="1">
        <v>38418</v>
      </c>
      <c r="C10928" t="s">
        <v>16</v>
      </c>
      <c r="D10928" t="s">
        <v>804</v>
      </c>
      <c r="E10928" t="s">
        <v>805</v>
      </c>
      <c r="G10928" t="s">
        <v>19</v>
      </c>
      <c r="H10928" t="s">
        <v>64</v>
      </c>
      <c r="I10928" t="s">
        <v>26</v>
      </c>
      <c r="J10928" t="s">
        <v>27</v>
      </c>
      <c r="K10928">
        <v>490.4</v>
      </c>
      <c r="L10928">
        <v>16.600000000000001</v>
      </c>
      <c r="M10928" t="s">
        <v>385</v>
      </c>
      <c r="N10928">
        <v>16.600000000000001</v>
      </c>
      <c r="P10928" cm="1">
        <f t="array" ref="P10928">IF(Q10928&gt;0,INDEX(Q10928:Q32652,MATCH(TRUE,INDEX(Q10928:Q32652="",,),0)-1),"")</f>
        <v>9</v>
      </c>
      <c r="Q10928">
        <f t="shared" si="216"/>
        <v>6</v>
      </c>
      <c r="R10928">
        <f t="shared" si="215"/>
        <v>0</v>
      </c>
    </row>
    <row r="10929" spans="1:18" x14ac:dyDescent="0.3">
      <c r="A10929" t="s">
        <v>750</v>
      </c>
      <c r="B10929" s="1">
        <v>38418</v>
      </c>
      <c r="C10929" t="s">
        <v>16</v>
      </c>
      <c r="D10929" t="s">
        <v>804</v>
      </c>
      <c r="E10929" t="s">
        <v>805</v>
      </c>
      <c r="G10929" s="6" t="s">
        <v>29</v>
      </c>
      <c r="H10929" t="s">
        <v>30</v>
      </c>
      <c r="I10929" t="s">
        <v>21</v>
      </c>
      <c r="J10929" t="s">
        <v>22</v>
      </c>
      <c r="K10929">
        <v>1.2</v>
      </c>
      <c r="L10929">
        <v>117</v>
      </c>
      <c r="M10929" t="s">
        <v>385</v>
      </c>
      <c r="N10929">
        <v>117</v>
      </c>
      <c r="P10929" cm="1">
        <f t="array" ref="P10929">IF(Q10929&gt;0,INDEX(Q10929:Q32653,MATCH(TRUE,INDEX(Q10929:Q32653="",,),0)-1),"")</f>
        <v>9</v>
      </c>
      <c r="Q10929">
        <f t="shared" si="216"/>
        <v>6</v>
      </c>
      <c r="R10929">
        <f t="shared" si="215"/>
        <v>0</v>
      </c>
    </row>
    <row r="10930" spans="1:18" x14ac:dyDescent="0.3">
      <c r="A10930" t="s">
        <v>750</v>
      </c>
      <c r="B10930" s="1">
        <v>38418</v>
      </c>
      <c r="C10930" t="s">
        <v>16</v>
      </c>
      <c r="D10930" t="s">
        <v>804</v>
      </c>
      <c r="E10930" t="s">
        <v>805</v>
      </c>
      <c r="G10930" s="6" t="s">
        <v>29</v>
      </c>
      <c r="H10930" t="s">
        <v>206</v>
      </c>
      <c r="I10930" t="s">
        <v>21</v>
      </c>
      <c r="J10930" t="s">
        <v>22</v>
      </c>
      <c r="K10930">
        <v>6.1</v>
      </c>
      <c r="L10930">
        <v>122</v>
      </c>
      <c r="M10930" t="s">
        <v>385</v>
      </c>
      <c r="N10930">
        <v>122</v>
      </c>
      <c r="P10930" cm="1">
        <f t="array" ref="P10930">IF(Q10930&gt;0,INDEX(Q10930:Q32654,MATCH(TRUE,INDEX(Q10930:Q32654="",,),0)-1),"")</f>
        <v>9</v>
      </c>
      <c r="Q10930">
        <f t="shared" si="216"/>
        <v>6</v>
      </c>
      <c r="R10930">
        <f t="shared" si="215"/>
        <v>0</v>
      </c>
    </row>
    <row r="10931" spans="1:18" x14ac:dyDescent="0.3">
      <c r="A10931" t="s">
        <v>750</v>
      </c>
      <c r="B10931" s="1">
        <v>38418</v>
      </c>
      <c r="C10931" t="s">
        <v>16</v>
      </c>
      <c r="D10931" t="s">
        <v>804</v>
      </c>
      <c r="E10931" t="s">
        <v>805</v>
      </c>
      <c r="G10931" s="6" t="s">
        <v>29</v>
      </c>
      <c r="H10931" t="s">
        <v>154</v>
      </c>
      <c r="I10931" t="s">
        <v>21</v>
      </c>
      <c r="J10931" t="s">
        <v>22</v>
      </c>
      <c r="K10931">
        <v>0.1</v>
      </c>
      <c r="L10931">
        <v>200</v>
      </c>
      <c r="M10931" t="s">
        <v>385</v>
      </c>
      <c r="N10931">
        <v>200</v>
      </c>
      <c r="P10931" cm="1">
        <f t="array" ref="P10931">IF(Q10931&gt;0,INDEX(Q10931:Q32655,MATCH(TRUE,INDEX(Q10931:Q32655="",,),0)-1),"")</f>
        <v>9</v>
      </c>
      <c r="Q10931">
        <f t="shared" si="216"/>
        <v>6</v>
      </c>
      <c r="R10931">
        <f t="shared" si="215"/>
        <v>0</v>
      </c>
    </row>
    <row r="10932" spans="1:18" x14ac:dyDescent="0.3">
      <c r="A10932" t="s">
        <v>750</v>
      </c>
      <c r="B10932" s="1">
        <v>38418</v>
      </c>
      <c r="C10932" t="s">
        <v>16</v>
      </c>
      <c r="D10932" t="s">
        <v>804</v>
      </c>
      <c r="E10932" t="s">
        <v>805</v>
      </c>
      <c r="G10932" s="6" t="s">
        <v>29</v>
      </c>
      <c r="H10932" t="s">
        <v>53</v>
      </c>
      <c r="I10932" t="s">
        <v>26</v>
      </c>
      <c r="J10932" t="s">
        <v>27</v>
      </c>
      <c r="K10932">
        <v>16.2</v>
      </c>
      <c r="L10932">
        <v>26</v>
      </c>
      <c r="M10932" t="s">
        <v>385</v>
      </c>
      <c r="N10932">
        <v>26</v>
      </c>
      <c r="P10932" cm="1">
        <f t="array" ref="P10932">IF(Q10932&gt;0,INDEX(Q10932:Q32656,MATCH(TRUE,INDEX(Q10932:Q32656="",,),0)-1),"")</f>
        <v>9</v>
      </c>
      <c r="Q10932">
        <f t="shared" si="216"/>
        <v>6</v>
      </c>
      <c r="R10932">
        <f t="shared" ref="R10932:R10995" si="217">IF(P10932="","",0)</f>
        <v>0</v>
      </c>
    </row>
    <row r="10933" spans="1:18" x14ac:dyDescent="0.3">
      <c r="A10933" t="s">
        <v>750</v>
      </c>
      <c r="B10933" s="1">
        <v>38418</v>
      </c>
      <c r="C10933" t="s">
        <v>16</v>
      </c>
      <c r="D10933" t="s">
        <v>804</v>
      </c>
      <c r="E10933" t="s">
        <v>805</v>
      </c>
      <c r="G10933" s="6" t="s">
        <v>29</v>
      </c>
      <c r="H10933" t="s">
        <v>148</v>
      </c>
      <c r="I10933" t="s">
        <v>26</v>
      </c>
      <c r="J10933" t="s">
        <v>27</v>
      </c>
      <c r="K10933">
        <v>2</v>
      </c>
      <c r="L10933">
        <v>24.2</v>
      </c>
      <c r="M10933" t="s">
        <v>385</v>
      </c>
      <c r="N10933">
        <v>24.2</v>
      </c>
      <c r="P10933" cm="1">
        <f t="array" ref="P10933">IF(Q10933&gt;0,INDEX(Q10933:Q32657,MATCH(TRUE,INDEX(Q10933:Q32657="",,),0)-1),"")</f>
        <v>9</v>
      </c>
      <c r="Q10933">
        <f t="shared" si="216"/>
        <v>6</v>
      </c>
      <c r="R10933">
        <f t="shared" si="217"/>
        <v>0</v>
      </c>
    </row>
    <row r="10934" spans="1:18" x14ac:dyDescent="0.3">
      <c r="A10934" t="s">
        <v>750</v>
      </c>
      <c r="B10934" s="1">
        <v>38418</v>
      </c>
      <c r="C10934" t="s">
        <v>16</v>
      </c>
      <c r="D10934" t="s">
        <v>804</v>
      </c>
      <c r="E10934" t="s">
        <v>805</v>
      </c>
      <c r="G10934" t="s">
        <v>19</v>
      </c>
      <c r="H10934" t="s">
        <v>194</v>
      </c>
      <c r="I10934" t="s">
        <v>21</v>
      </c>
      <c r="J10934" t="s">
        <v>22</v>
      </c>
      <c r="K10934">
        <v>18.8</v>
      </c>
      <c r="L10934">
        <v>405</v>
      </c>
      <c r="M10934" t="s">
        <v>436</v>
      </c>
      <c r="N10934">
        <v>610</v>
      </c>
      <c r="P10934" cm="1">
        <f t="array" ref="P10934">IF(Q10934&gt;0,INDEX(Q10934:Q32658,MATCH(TRUE,INDEX(Q10934:Q32658="",,),0)-1),"")</f>
        <v>9</v>
      </c>
      <c r="Q10934">
        <f t="shared" si="216"/>
        <v>7</v>
      </c>
      <c r="R10934">
        <f t="shared" si="217"/>
        <v>0</v>
      </c>
    </row>
    <row r="10935" spans="1:18" x14ac:dyDescent="0.3">
      <c r="A10935" t="s">
        <v>750</v>
      </c>
      <c r="B10935" s="1">
        <v>38418</v>
      </c>
      <c r="C10935" t="s">
        <v>16</v>
      </c>
      <c r="D10935" t="s">
        <v>804</v>
      </c>
      <c r="E10935" t="s">
        <v>805</v>
      </c>
      <c r="G10935" t="s">
        <v>19</v>
      </c>
      <c r="H10935" t="s">
        <v>64</v>
      </c>
      <c r="I10935" t="s">
        <v>26</v>
      </c>
      <c r="J10935" t="s">
        <v>27</v>
      </c>
      <c r="K10935">
        <v>490.4</v>
      </c>
      <c r="L10935">
        <v>16.600000000000001</v>
      </c>
      <c r="M10935" t="s">
        <v>436</v>
      </c>
      <c r="N10935">
        <v>31.5</v>
      </c>
      <c r="P10935" cm="1">
        <f t="array" ref="P10935">IF(Q10935&gt;0,INDEX(Q10935:Q32659,MATCH(TRUE,INDEX(Q10935:Q32659="",,),0)-1),"")</f>
        <v>9</v>
      </c>
      <c r="Q10935">
        <f t="shared" si="216"/>
        <v>7</v>
      </c>
      <c r="R10935">
        <f t="shared" si="217"/>
        <v>0</v>
      </c>
    </row>
    <row r="10936" spans="1:18" x14ac:dyDescent="0.3">
      <c r="A10936" t="s">
        <v>750</v>
      </c>
      <c r="B10936" s="1">
        <v>38418</v>
      </c>
      <c r="C10936" t="s">
        <v>16</v>
      </c>
      <c r="D10936" t="s">
        <v>804</v>
      </c>
      <c r="E10936" t="s">
        <v>805</v>
      </c>
      <c r="G10936" s="6" t="s">
        <v>29</v>
      </c>
      <c r="H10936" t="s">
        <v>30</v>
      </c>
      <c r="I10936" t="s">
        <v>21</v>
      </c>
      <c r="J10936" t="s">
        <v>22</v>
      </c>
      <c r="K10936">
        <v>1.2</v>
      </c>
      <c r="L10936">
        <v>117</v>
      </c>
      <c r="M10936" t="s">
        <v>436</v>
      </c>
      <c r="N10936">
        <v>117</v>
      </c>
      <c r="P10936" cm="1">
        <f t="array" ref="P10936">IF(Q10936&gt;0,INDEX(Q10936:Q32660,MATCH(TRUE,INDEX(Q10936:Q32660="",,),0)-1),"")</f>
        <v>9</v>
      </c>
      <c r="Q10936">
        <f t="shared" si="216"/>
        <v>7</v>
      </c>
      <c r="R10936">
        <f t="shared" si="217"/>
        <v>0</v>
      </c>
    </row>
    <row r="10937" spans="1:18" x14ac:dyDescent="0.3">
      <c r="A10937" t="s">
        <v>750</v>
      </c>
      <c r="B10937" s="1">
        <v>38418</v>
      </c>
      <c r="C10937" t="s">
        <v>16</v>
      </c>
      <c r="D10937" t="s">
        <v>804</v>
      </c>
      <c r="E10937" t="s">
        <v>805</v>
      </c>
      <c r="G10937" s="6" t="s">
        <v>29</v>
      </c>
      <c r="H10937" t="s">
        <v>206</v>
      </c>
      <c r="I10937" t="s">
        <v>21</v>
      </c>
      <c r="J10937" t="s">
        <v>22</v>
      </c>
      <c r="K10937">
        <v>6.1</v>
      </c>
      <c r="L10937">
        <v>122</v>
      </c>
      <c r="M10937" t="s">
        <v>436</v>
      </c>
      <c r="N10937">
        <v>122</v>
      </c>
      <c r="P10937" cm="1">
        <f t="array" ref="P10937">IF(Q10937&gt;0,INDEX(Q10937:Q32661,MATCH(TRUE,INDEX(Q10937:Q32661="",,),0)-1),"")</f>
        <v>9</v>
      </c>
      <c r="Q10937">
        <f t="shared" si="216"/>
        <v>7</v>
      </c>
      <c r="R10937">
        <f t="shared" si="217"/>
        <v>0</v>
      </c>
    </row>
    <row r="10938" spans="1:18" x14ac:dyDescent="0.3">
      <c r="A10938" t="s">
        <v>750</v>
      </c>
      <c r="B10938" s="1">
        <v>38418</v>
      </c>
      <c r="C10938" t="s">
        <v>16</v>
      </c>
      <c r="D10938" t="s">
        <v>804</v>
      </c>
      <c r="E10938" t="s">
        <v>805</v>
      </c>
      <c r="G10938" s="6" t="s">
        <v>29</v>
      </c>
      <c r="H10938" t="s">
        <v>154</v>
      </c>
      <c r="I10938" t="s">
        <v>21</v>
      </c>
      <c r="J10938" t="s">
        <v>22</v>
      </c>
      <c r="K10938">
        <v>0.1</v>
      </c>
      <c r="L10938">
        <v>200</v>
      </c>
      <c r="M10938" t="s">
        <v>436</v>
      </c>
      <c r="N10938">
        <v>200</v>
      </c>
      <c r="P10938" cm="1">
        <f t="array" ref="P10938">IF(Q10938&gt;0,INDEX(Q10938:Q32662,MATCH(TRUE,INDEX(Q10938:Q32662="",,),0)-1),"")</f>
        <v>9</v>
      </c>
      <c r="Q10938">
        <f t="shared" si="216"/>
        <v>7</v>
      </c>
      <c r="R10938">
        <f t="shared" si="217"/>
        <v>0</v>
      </c>
    </row>
    <row r="10939" spans="1:18" x14ac:dyDescent="0.3">
      <c r="A10939" t="s">
        <v>750</v>
      </c>
      <c r="B10939" s="1">
        <v>38418</v>
      </c>
      <c r="C10939" t="s">
        <v>16</v>
      </c>
      <c r="D10939" t="s">
        <v>804</v>
      </c>
      <c r="E10939" t="s">
        <v>805</v>
      </c>
      <c r="G10939" s="6" t="s">
        <v>29</v>
      </c>
      <c r="H10939" t="s">
        <v>53</v>
      </c>
      <c r="I10939" t="s">
        <v>26</v>
      </c>
      <c r="J10939" t="s">
        <v>27</v>
      </c>
      <c r="K10939">
        <v>16.2</v>
      </c>
      <c r="L10939">
        <v>26</v>
      </c>
      <c r="M10939" t="s">
        <v>436</v>
      </c>
      <c r="N10939">
        <v>26</v>
      </c>
      <c r="P10939" cm="1">
        <f t="array" ref="P10939">IF(Q10939&gt;0,INDEX(Q10939:Q32663,MATCH(TRUE,INDEX(Q10939:Q32663="",,),0)-1),"")</f>
        <v>9</v>
      </c>
      <c r="Q10939">
        <f t="shared" si="216"/>
        <v>7</v>
      </c>
      <c r="R10939">
        <f t="shared" si="217"/>
        <v>0</v>
      </c>
    </row>
    <row r="10940" spans="1:18" x14ac:dyDescent="0.3">
      <c r="A10940" t="s">
        <v>750</v>
      </c>
      <c r="B10940" s="1">
        <v>38418</v>
      </c>
      <c r="C10940" t="s">
        <v>16</v>
      </c>
      <c r="D10940" t="s">
        <v>804</v>
      </c>
      <c r="E10940" t="s">
        <v>805</v>
      </c>
      <c r="G10940" s="6" t="s">
        <v>29</v>
      </c>
      <c r="H10940" t="s">
        <v>148</v>
      </c>
      <c r="I10940" t="s">
        <v>26</v>
      </c>
      <c r="J10940" t="s">
        <v>27</v>
      </c>
      <c r="K10940">
        <v>2</v>
      </c>
      <c r="L10940">
        <v>24.2</v>
      </c>
      <c r="M10940" t="s">
        <v>436</v>
      </c>
      <c r="N10940">
        <v>24.2</v>
      </c>
      <c r="P10940" cm="1">
        <f t="array" ref="P10940">IF(Q10940&gt;0,INDEX(Q10940:Q32664,MATCH(TRUE,INDEX(Q10940:Q32664="",,),0)-1),"")</f>
        <v>9</v>
      </c>
      <c r="Q10940">
        <f t="shared" si="216"/>
        <v>7</v>
      </c>
      <c r="R10940">
        <f t="shared" si="217"/>
        <v>0</v>
      </c>
    </row>
    <row r="10941" spans="1:18" x14ac:dyDescent="0.3">
      <c r="A10941" t="s">
        <v>750</v>
      </c>
      <c r="B10941" s="1">
        <v>38418</v>
      </c>
      <c r="C10941" t="s">
        <v>16</v>
      </c>
      <c r="D10941" t="s">
        <v>804</v>
      </c>
      <c r="E10941" t="s">
        <v>805</v>
      </c>
      <c r="G10941" t="s">
        <v>19</v>
      </c>
      <c r="H10941" t="s">
        <v>194</v>
      </c>
      <c r="I10941" t="s">
        <v>21</v>
      </c>
      <c r="J10941" t="s">
        <v>22</v>
      </c>
      <c r="K10941">
        <v>18.8</v>
      </c>
      <c r="L10941">
        <v>405</v>
      </c>
      <c r="M10941" t="s">
        <v>449</v>
      </c>
      <c r="N10941">
        <v>547</v>
      </c>
      <c r="P10941" cm="1">
        <f t="array" ref="P10941">IF(Q10941&gt;0,INDEX(Q10941:Q32665,MATCH(TRUE,INDEX(Q10941:Q32665="",,),0)-1),"")</f>
        <v>9</v>
      </c>
      <c r="Q10941">
        <f t="shared" si="216"/>
        <v>8</v>
      </c>
      <c r="R10941">
        <f t="shared" si="217"/>
        <v>0</v>
      </c>
    </row>
    <row r="10942" spans="1:18" x14ac:dyDescent="0.3">
      <c r="A10942" t="s">
        <v>750</v>
      </c>
      <c r="B10942" s="1">
        <v>38418</v>
      </c>
      <c r="C10942" t="s">
        <v>16</v>
      </c>
      <c r="D10942" t="s">
        <v>804</v>
      </c>
      <c r="E10942" t="s">
        <v>805</v>
      </c>
      <c r="G10942" t="s">
        <v>19</v>
      </c>
      <c r="H10942" t="s">
        <v>64</v>
      </c>
      <c r="I10942" t="s">
        <v>26</v>
      </c>
      <c r="J10942" t="s">
        <v>27</v>
      </c>
      <c r="K10942">
        <v>490.4</v>
      </c>
      <c r="L10942">
        <v>16.600000000000001</v>
      </c>
      <c r="M10942" t="s">
        <v>449</v>
      </c>
      <c r="N10942">
        <v>33.11</v>
      </c>
      <c r="P10942" cm="1">
        <f t="array" ref="P10942">IF(Q10942&gt;0,INDEX(Q10942:Q32666,MATCH(TRUE,INDEX(Q10942:Q32666="",,),0)-1),"")</f>
        <v>9</v>
      </c>
      <c r="Q10942">
        <f t="shared" si="216"/>
        <v>8</v>
      </c>
      <c r="R10942">
        <f t="shared" si="217"/>
        <v>0</v>
      </c>
    </row>
    <row r="10943" spans="1:18" x14ac:dyDescent="0.3">
      <c r="A10943" t="s">
        <v>750</v>
      </c>
      <c r="B10943" s="1">
        <v>38418</v>
      </c>
      <c r="C10943" t="s">
        <v>16</v>
      </c>
      <c r="D10943" t="s">
        <v>804</v>
      </c>
      <c r="E10943" t="s">
        <v>805</v>
      </c>
      <c r="G10943" s="6" t="s">
        <v>29</v>
      </c>
      <c r="H10943" t="s">
        <v>30</v>
      </c>
      <c r="I10943" t="s">
        <v>21</v>
      </c>
      <c r="J10943" t="s">
        <v>22</v>
      </c>
      <c r="K10943">
        <v>1.2</v>
      </c>
      <c r="L10943">
        <v>117</v>
      </c>
      <c r="M10943" t="s">
        <v>449</v>
      </c>
      <c r="N10943">
        <v>117</v>
      </c>
      <c r="P10943" cm="1">
        <f t="array" ref="P10943">IF(Q10943&gt;0,INDEX(Q10943:Q32667,MATCH(TRUE,INDEX(Q10943:Q32667="",,),0)-1),"")</f>
        <v>9</v>
      </c>
      <c r="Q10943">
        <f t="shared" si="216"/>
        <v>8</v>
      </c>
      <c r="R10943">
        <f t="shared" si="217"/>
        <v>0</v>
      </c>
    </row>
    <row r="10944" spans="1:18" x14ac:dyDescent="0.3">
      <c r="A10944" t="s">
        <v>750</v>
      </c>
      <c r="B10944" s="1">
        <v>38418</v>
      </c>
      <c r="C10944" t="s">
        <v>16</v>
      </c>
      <c r="D10944" t="s">
        <v>804</v>
      </c>
      <c r="E10944" t="s">
        <v>805</v>
      </c>
      <c r="G10944" s="6" t="s">
        <v>29</v>
      </c>
      <c r="H10944" t="s">
        <v>206</v>
      </c>
      <c r="I10944" t="s">
        <v>21</v>
      </c>
      <c r="J10944" t="s">
        <v>22</v>
      </c>
      <c r="K10944">
        <v>6.1</v>
      </c>
      <c r="L10944">
        <v>122</v>
      </c>
      <c r="M10944" t="s">
        <v>449</v>
      </c>
      <c r="N10944">
        <v>122</v>
      </c>
      <c r="P10944" cm="1">
        <f t="array" ref="P10944">IF(Q10944&gt;0,INDEX(Q10944:Q32668,MATCH(TRUE,INDEX(Q10944:Q32668="",,),0)-1),"")</f>
        <v>9</v>
      </c>
      <c r="Q10944">
        <f t="shared" si="216"/>
        <v>8</v>
      </c>
      <c r="R10944">
        <f t="shared" si="217"/>
        <v>0</v>
      </c>
    </row>
    <row r="10945" spans="1:18" x14ac:dyDescent="0.3">
      <c r="A10945" t="s">
        <v>750</v>
      </c>
      <c r="B10945" s="1">
        <v>38418</v>
      </c>
      <c r="C10945" t="s">
        <v>16</v>
      </c>
      <c r="D10945" t="s">
        <v>804</v>
      </c>
      <c r="E10945" t="s">
        <v>805</v>
      </c>
      <c r="G10945" s="6" t="s">
        <v>29</v>
      </c>
      <c r="H10945" t="s">
        <v>154</v>
      </c>
      <c r="I10945" t="s">
        <v>21</v>
      </c>
      <c r="J10945" t="s">
        <v>22</v>
      </c>
      <c r="K10945">
        <v>0.1</v>
      </c>
      <c r="L10945">
        <v>200</v>
      </c>
      <c r="M10945" t="s">
        <v>449</v>
      </c>
      <c r="N10945">
        <v>200</v>
      </c>
      <c r="P10945" cm="1">
        <f t="array" ref="P10945">IF(Q10945&gt;0,INDEX(Q10945:Q32669,MATCH(TRUE,INDEX(Q10945:Q32669="",,),0)-1),"")</f>
        <v>9</v>
      </c>
      <c r="Q10945">
        <f t="shared" si="216"/>
        <v>8</v>
      </c>
      <c r="R10945">
        <f t="shared" si="217"/>
        <v>0</v>
      </c>
    </row>
    <row r="10946" spans="1:18" x14ac:dyDescent="0.3">
      <c r="A10946" t="s">
        <v>750</v>
      </c>
      <c r="B10946" s="1">
        <v>38418</v>
      </c>
      <c r="C10946" t="s">
        <v>16</v>
      </c>
      <c r="D10946" t="s">
        <v>804</v>
      </c>
      <c r="E10946" t="s">
        <v>805</v>
      </c>
      <c r="G10946" s="6" t="s">
        <v>29</v>
      </c>
      <c r="H10946" t="s">
        <v>53</v>
      </c>
      <c r="I10946" t="s">
        <v>26</v>
      </c>
      <c r="J10946" t="s">
        <v>27</v>
      </c>
      <c r="K10946">
        <v>16.2</v>
      </c>
      <c r="L10946">
        <v>26</v>
      </c>
      <c r="M10946" t="s">
        <v>449</v>
      </c>
      <c r="N10946">
        <v>26</v>
      </c>
      <c r="P10946" cm="1">
        <f t="array" ref="P10946">IF(Q10946&gt;0,INDEX(Q10946:Q32670,MATCH(TRUE,INDEX(Q10946:Q32670="",,),0)-1),"")</f>
        <v>9</v>
      </c>
      <c r="Q10946">
        <f t="shared" si="216"/>
        <v>8</v>
      </c>
      <c r="R10946">
        <f t="shared" si="217"/>
        <v>0</v>
      </c>
    </row>
    <row r="10947" spans="1:18" x14ac:dyDescent="0.3">
      <c r="A10947" t="s">
        <v>750</v>
      </c>
      <c r="B10947" s="1">
        <v>38418</v>
      </c>
      <c r="C10947" t="s">
        <v>16</v>
      </c>
      <c r="D10947" t="s">
        <v>804</v>
      </c>
      <c r="E10947" t="s">
        <v>805</v>
      </c>
      <c r="G10947" s="6" t="s">
        <v>29</v>
      </c>
      <c r="H10947" t="s">
        <v>148</v>
      </c>
      <c r="I10947" t="s">
        <v>26</v>
      </c>
      <c r="J10947" t="s">
        <v>27</v>
      </c>
      <c r="K10947">
        <v>2</v>
      </c>
      <c r="L10947">
        <v>24.2</v>
      </c>
      <c r="M10947" t="s">
        <v>449</v>
      </c>
      <c r="N10947">
        <v>24.2</v>
      </c>
      <c r="P10947" cm="1">
        <f t="array" ref="P10947">IF(Q10947&gt;0,INDEX(Q10947:Q32671,MATCH(TRUE,INDEX(Q10947:Q32671="",,),0)-1),"")</f>
        <v>9</v>
      </c>
      <c r="Q10947">
        <f t="shared" si="216"/>
        <v>8</v>
      </c>
      <c r="R10947">
        <f t="shared" si="217"/>
        <v>0</v>
      </c>
    </row>
    <row r="10948" spans="1:18" x14ac:dyDescent="0.3">
      <c r="A10948" t="s">
        <v>750</v>
      </c>
      <c r="B10948" s="1">
        <v>38418</v>
      </c>
      <c r="C10948" t="s">
        <v>16</v>
      </c>
      <c r="D10948" t="s">
        <v>804</v>
      </c>
      <c r="E10948" t="s">
        <v>805</v>
      </c>
      <c r="G10948" t="s">
        <v>19</v>
      </c>
      <c r="H10948" t="s">
        <v>194</v>
      </c>
      <c r="I10948" t="s">
        <v>21</v>
      </c>
      <c r="J10948" t="s">
        <v>22</v>
      </c>
      <c r="K10948">
        <v>18.8</v>
      </c>
      <c r="L10948">
        <v>405</v>
      </c>
      <c r="M10948" t="s">
        <v>763</v>
      </c>
      <c r="N10948">
        <v>410</v>
      </c>
      <c r="P10948" cm="1">
        <f t="array" ref="P10948">IF(Q10948&gt;0,INDEX(Q10948:Q32672,MATCH(TRUE,INDEX(Q10948:Q32672="",,),0)-1),"")</f>
        <v>9</v>
      </c>
      <c r="Q10948">
        <f t="shared" si="216"/>
        <v>9</v>
      </c>
      <c r="R10948">
        <f t="shared" si="217"/>
        <v>0</v>
      </c>
    </row>
    <row r="10949" spans="1:18" x14ac:dyDescent="0.3">
      <c r="A10949" t="s">
        <v>750</v>
      </c>
      <c r="B10949" s="1">
        <v>38418</v>
      </c>
      <c r="C10949" t="s">
        <v>16</v>
      </c>
      <c r="D10949" t="s">
        <v>804</v>
      </c>
      <c r="E10949" t="s">
        <v>805</v>
      </c>
      <c r="G10949" t="s">
        <v>19</v>
      </c>
      <c r="H10949" t="s">
        <v>64</v>
      </c>
      <c r="I10949" t="s">
        <v>26</v>
      </c>
      <c r="J10949" t="s">
        <v>27</v>
      </c>
      <c r="K10949">
        <v>490.4</v>
      </c>
      <c r="L10949">
        <v>16.600000000000001</v>
      </c>
      <c r="M10949" t="s">
        <v>763</v>
      </c>
      <c r="N10949">
        <v>19.010000000000002</v>
      </c>
      <c r="P10949" cm="1">
        <f t="array" ref="P10949">IF(Q10949&gt;0,INDEX(Q10949:Q32673,MATCH(TRUE,INDEX(Q10949:Q32673="",,),0)-1),"")</f>
        <v>9</v>
      </c>
      <c r="Q10949">
        <f t="shared" si="216"/>
        <v>9</v>
      </c>
      <c r="R10949">
        <f t="shared" si="217"/>
        <v>0</v>
      </c>
    </row>
    <row r="10950" spans="1:18" x14ac:dyDescent="0.3">
      <c r="A10950" t="s">
        <v>750</v>
      </c>
      <c r="B10950" s="1">
        <v>38418</v>
      </c>
      <c r="C10950" t="s">
        <v>16</v>
      </c>
      <c r="D10950" t="s">
        <v>804</v>
      </c>
      <c r="E10950" t="s">
        <v>805</v>
      </c>
      <c r="G10950" s="6" t="s">
        <v>29</v>
      </c>
      <c r="H10950" t="s">
        <v>30</v>
      </c>
      <c r="I10950" t="s">
        <v>21</v>
      </c>
      <c r="J10950" t="s">
        <v>22</v>
      </c>
      <c r="K10950">
        <v>1.2</v>
      </c>
      <c r="L10950">
        <v>117</v>
      </c>
      <c r="M10950" t="s">
        <v>763</v>
      </c>
      <c r="N10950">
        <v>117</v>
      </c>
      <c r="P10950" cm="1">
        <f t="array" ref="P10950">IF(Q10950&gt;0,INDEX(Q10950:Q32674,MATCH(TRUE,INDEX(Q10950:Q32674="",,),0)-1),"")</f>
        <v>9</v>
      </c>
      <c r="Q10950">
        <f t="shared" si="216"/>
        <v>9</v>
      </c>
      <c r="R10950">
        <f t="shared" si="217"/>
        <v>0</v>
      </c>
    </row>
    <row r="10951" spans="1:18" x14ac:dyDescent="0.3">
      <c r="A10951" t="s">
        <v>750</v>
      </c>
      <c r="B10951" s="1">
        <v>38418</v>
      </c>
      <c r="C10951" t="s">
        <v>16</v>
      </c>
      <c r="D10951" t="s">
        <v>804</v>
      </c>
      <c r="E10951" t="s">
        <v>805</v>
      </c>
      <c r="G10951" s="6" t="s">
        <v>29</v>
      </c>
      <c r="H10951" t="s">
        <v>206</v>
      </c>
      <c r="I10951" t="s">
        <v>21</v>
      </c>
      <c r="J10951" t="s">
        <v>22</v>
      </c>
      <c r="K10951">
        <v>6.1</v>
      </c>
      <c r="L10951">
        <v>122</v>
      </c>
      <c r="M10951" t="s">
        <v>763</v>
      </c>
      <c r="N10951">
        <v>122</v>
      </c>
      <c r="P10951" cm="1">
        <f t="array" ref="P10951">IF(Q10951&gt;0,INDEX(Q10951:Q32675,MATCH(TRUE,INDEX(Q10951:Q32675="",,),0)-1),"")</f>
        <v>9</v>
      </c>
      <c r="Q10951">
        <f t="shared" si="216"/>
        <v>9</v>
      </c>
      <c r="R10951">
        <f t="shared" si="217"/>
        <v>0</v>
      </c>
    </row>
    <row r="10952" spans="1:18" x14ac:dyDescent="0.3">
      <c r="A10952" t="s">
        <v>750</v>
      </c>
      <c r="B10952" s="1">
        <v>38418</v>
      </c>
      <c r="C10952" t="s">
        <v>16</v>
      </c>
      <c r="D10952" t="s">
        <v>804</v>
      </c>
      <c r="E10952" t="s">
        <v>805</v>
      </c>
      <c r="G10952" s="6" t="s">
        <v>29</v>
      </c>
      <c r="H10952" t="s">
        <v>154</v>
      </c>
      <c r="I10952" t="s">
        <v>21</v>
      </c>
      <c r="J10952" t="s">
        <v>22</v>
      </c>
      <c r="K10952">
        <v>0.1</v>
      </c>
      <c r="L10952">
        <v>200</v>
      </c>
      <c r="M10952" t="s">
        <v>763</v>
      </c>
      <c r="N10952">
        <v>200</v>
      </c>
      <c r="P10952" cm="1">
        <f t="array" ref="P10952">IF(Q10952&gt;0,INDEX(Q10952:Q32676,MATCH(TRUE,INDEX(Q10952:Q32676="",,),0)-1),"")</f>
        <v>9</v>
      </c>
      <c r="Q10952">
        <f t="shared" si="216"/>
        <v>9</v>
      </c>
      <c r="R10952">
        <f t="shared" si="217"/>
        <v>0</v>
      </c>
    </row>
    <row r="10953" spans="1:18" x14ac:dyDescent="0.3">
      <c r="A10953" t="s">
        <v>750</v>
      </c>
      <c r="B10953" s="1">
        <v>38418</v>
      </c>
      <c r="C10953" t="s">
        <v>16</v>
      </c>
      <c r="D10953" t="s">
        <v>804</v>
      </c>
      <c r="E10953" t="s">
        <v>805</v>
      </c>
      <c r="G10953" s="6" t="s">
        <v>29</v>
      </c>
      <c r="H10953" t="s">
        <v>53</v>
      </c>
      <c r="I10953" t="s">
        <v>26</v>
      </c>
      <c r="J10953" t="s">
        <v>27</v>
      </c>
      <c r="K10953">
        <v>16.2</v>
      </c>
      <c r="L10953">
        <v>26</v>
      </c>
      <c r="M10953" t="s">
        <v>763</v>
      </c>
      <c r="N10953">
        <v>26</v>
      </c>
      <c r="P10953" cm="1">
        <f t="array" ref="P10953">IF(Q10953&gt;0,INDEX(Q10953:Q32677,MATCH(TRUE,INDEX(Q10953:Q32677="",,),0)-1),"")</f>
        <v>9</v>
      </c>
      <c r="Q10953">
        <f t="shared" si="216"/>
        <v>9</v>
      </c>
      <c r="R10953">
        <f t="shared" si="217"/>
        <v>0</v>
      </c>
    </row>
    <row r="10954" spans="1:18" x14ac:dyDescent="0.3">
      <c r="A10954" t="s">
        <v>750</v>
      </c>
      <c r="B10954" s="1">
        <v>38418</v>
      </c>
      <c r="C10954" t="s">
        <v>16</v>
      </c>
      <c r="D10954" t="s">
        <v>804</v>
      </c>
      <c r="E10954" t="s">
        <v>805</v>
      </c>
      <c r="G10954" s="6" t="s">
        <v>29</v>
      </c>
      <c r="H10954" t="s">
        <v>148</v>
      </c>
      <c r="I10954" t="s">
        <v>26</v>
      </c>
      <c r="J10954" t="s">
        <v>27</v>
      </c>
      <c r="K10954">
        <v>2</v>
      </c>
      <c r="L10954">
        <v>24.2</v>
      </c>
      <c r="M10954" t="s">
        <v>763</v>
      </c>
      <c r="N10954">
        <v>24.2</v>
      </c>
      <c r="P10954" cm="1">
        <f t="array" ref="P10954">IF(Q10954&gt;0,INDEX(Q10954:Q32678,MATCH(TRUE,INDEX(Q10954:Q32678="",,),0)-1),"")</f>
        <v>9</v>
      </c>
      <c r="Q10954">
        <f t="shared" si="216"/>
        <v>9</v>
      </c>
      <c r="R10954">
        <f t="shared" si="217"/>
        <v>0</v>
      </c>
    </row>
    <row r="10955" spans="1:18" x14ac:dyDescent="0.3">
      <c r="P10955" t="str" cm="1">
        <f t="array" ref="P10955">IF(Q10955&gt;0,INDEX(Q10955:Q32679,MATCH(TRUE,INDEX(Q10955:Q32679="",,),0)-1),"")</f>
        <v/>
      </c>
      <c r="R10955" t="str">
        <f t="shared" si="217"/>
        <v/>
      </c>
    </row>
    <row r="10956" spans="1:18" x14ac:dyDescent="0.3">
      <c r="A10956" t="s">
        <v>750</v>
      </c>
      <c r="B10956" s="1">
        <v>38509</v>
      </c>
      <c r="C10956" t="s">
        <v>16</v>
      </c>
      <c r="D10956" t="s">
        <v>807</v>
      </c>
      <c r="E10956" t="s">
        <v>808</v>
      </c>
      <c r="G10956" t="s">
        <v>19</v>
      </c>
      <c r="H10956" t="s">
        <v>64</v>
      </c>
      <c r="I10956" t="s">
        <v>26</v>
      </c>
      <c r="J10956" t="s">
        <v>27</v>
      </c>
      <c r="K10956">
        <v>210.3</v>
      </c>
      <c r="L10956">
        <v>21.3</v>
      </c>
      <c r="M10956" t="s">
        <v>385</v>
      </c>
      <c r="N10956">
        <v>30.88</v>
      </c>
      <c r="O10956" t="s">
        <v>24</v>
      </c>
      <c r="P10956" cm="1">
        <f t="array" ref="P10956">IF(Q10956&gt;0,INDEX(Q10956:Q32680,MATCH(TRUE,INDEX(Q10956:Q32680="",,),0)-1),"")</f>
        <v>3</v>
      </c>
      <c r="Q10956">
        <f>INT((ROW()-10956)/COUNTA($O$10956:$O$10963))+1</f>
        <v>1</v>
      </c>
      <c r="R10956">
        <f t="shared" si="217"/>
        <v>0</v>
      </c>
    </row>
    <row r="10957" spans="1:18" x14ac:dyDescent="0.3">
      <c r="A10957" t="s">
        <v>750</v>
      </c>
      <c r="B10957" s="1">
        <v>38509</v>
      </c>
      <c r="C10957" t="s">
        <v>16</v>
      </c>
      <c r="D10957" t="s">
        <v>807</v>
      </c>
      <c r="E10957" t="s">
        <v>808</v>
      </c>
      <c r="G10957" s="6" t="s">
        <v>29</v>
      </c>
      <c r="H10957" t="s">
        <v>194</v>
      </c>
      <c r="I10957" t="s">
        <v>21</v>
      </c>
      <c r="J10957" t="s">
        <v>22</v>
      </c>
      <c r="K10957">
        <v>1.4</v>
      </c>
      <c r="L10957">
        <v>540</v>
      </c>
      <c r="M10957" t="s">
        <v>385</v>
      </c>
      <c r="N10957">
        <v>540</v>
      </c>
      <c r="O10957" t="s">
        <v>24</v>
      </c>
      <c r="P10957" cm="1">
        <f t="array" ref="P10957">IF(Q10957&gt;0,INDEX(Q10957:Q32681,MATCH(TRUE,INDEX(Q10957:Q32681="",,),0)-1),"")</f>
        <v>3</v>
      </c>
      <c r="Q10957">
        <f t="shared" ref="Q10957:Q10978" si="218">INT((ROW()-10956)/COUNTA($O$10956:$O$10963))+1</f>
        <v>1</v>
      </c>
      <c r="R10957">
        <f t="shared" si="217"/>
        <v>0</v>
      </c>
    </row>
    <row r="10958" spans="1:18" x14ac:dyDescent="0.3">
      <c r="A10958" t="s">
        <v>750</v>
      </c>
      <c r="B10958" s="1">
        <v>38509</v>
      </c>
      <c r="C10958" t="s">
        <v>16</v>
      </c>
      <c r="D10958" t="s">
        <v>807</v>
      </c>
      <c r="E10958" t="s">
        <v>808</v>
      </c>
      <c r="G10958" s="6" t="s">
        <v>29</v>
      </c>
      <c r="H10958" t="s">
        <v>30</v>
      </c>
      <c r="I10958" t="s">
        <v>21</v>
      </c>
      <c r="J10958" t="s">
        <v>22</v>
      </c>
      <c r="K10958">
        <v>0.2</v>
      </c>
      <c r="L10958">
        <v>124.5</v>
      </c>
      <c r="M10958" t="s">
        <v>385</v>
      </c>
      <c r="N10958">
        <v>124.5</v>
      </c>
      <c r="O10958" t="s">
        <v>24</v>
      </c>
      <c r="P10958" cm="1">
        <f t="array" ref="P10958">IF(Q10958&gt;0,INDEX(Q10958:Q32682,MATCH(TRUE,INDEX(Q10958:Q32682="",,),0)-1),"")</f>
        <v>3</v>
      </c>
      <c r="Q10958">
        <f t="shared" si="218"/>
        <v>1</v>
      </c>
      <c r="R10958">
        <f t="shared" si="217"/>
        <v>0</v>
      </c>
    </row>
    <row r="10959" spans="1:18" x14ac:dyDescent="0.3">
      <c r="A10959" t="s">
        <v>750</v>
      </c>
      <c r="B10959" s="1">
        <v>38509</v>
      </c>
      <c r="C10959" t="s">
        <v>16</v>
      </c>
      <c r="D10959" t="s">
        <v>807</v>
      </c>
      <c r="E10959" t="s">
        <v>808</v>
      </c>
      <c r="G10959" s="6" t="s">
        <v>29</v>
      </c>
      <c r="H10959" t="s">
        <v>206</v>
      </c>
      <c r="I10959" t="s">
        <v>21</v>
      </c>
      <c r="J10959" t="s">
        <v>22</v>
      </c>
      <c r="K10959">
        <v>0.2</v>
      </c>
      <c r="L10959">
        <v>140.5</v>
      </c>
      <c r="M10959" t="s">
        <v>385</v>
      </c>
      <c r="N10959">
        <v>140.5</v>
      </c>
      <c r="O10959" t="s">
        <v>24</v>
      </c>
      <c r="P10959" cm="1">
        <f t="array" ref="P10959">IF(Q10959&gt;0,INDEX(Q10959:Q32683,MATCH(TRUE,INDEX(Q10959:Q32683="",,),0)-1),"")</f>
        <v>3</v>
      </c>
      <c r="Q10959">
        <f t="shared" si="218"/>
        <v>1</v>
      </c>
      <c r="R10959">
        <f t="shared" si="217"/>
        <v>0</v>
      </c>
    </row>
    <row r="10960" spans="1:18" x14ac:dyDescent="0.3">
      <c r="A10960" t="s">
        <v>750</v>
      </c>
      <c r="B10960" s="1">
        <v>38509</v>
      </c>
      <c r="C10960" t="s">
        <v>16</v>
      </c>
      <c r="D10960" t="s">
        <v>807</v>
      </c>
      <c r="E10960" t="s">
        <v>808</v>
      </c>
      <c r="G10960" s="6" t="s">
        <v>29</v>
      </c>
      <c r="H10960" t="s">
        <v>206</v>
      </c>
      <c r="I10960" t="s">
        <v>26</v>
      </c>
      <c r="J10960" t="s">
        <v>27</v>
      </c>
      <c r="K10960">
        <v>23.6</v>
      </c>
      <c r="L10960">
        <v>4.95</v>
      </c>
      <c r="M10960" t="s">
        <v>385</v>
      </c>
      <c r="N10960">
        <v>4.95</v>
      </c>
      <c r="O10960" t="s">
        <v>24</v>
      </c>
      <c r="P10960" cm="1">
        <f t="array" ref="P10960">IF(Q10960&gt;0,INDEX(Q10960:Q32684,MATCH(TRUE,INDEX(Q10960:Q32684="",,),0)-1),"")</f>
        <v>3</v>
      </c>
      <c r="Q10960">
        <f t="shared" si="218"/>
        <v>1</v>
      </c>
      <c r="R10960">
        <f t="shared" si="217"/>
        <v>0</v>
      </c>
    </row>
    <row r="10961" spans="1:18" x14ac:dyDescent="0.3">
      <c r="A10961" t="s">
        <v>750</v>
      </c>
      <c r="B10961" s="1">
        <v>38509</v>
      </c>
      <c r="C10961" t="s">
        <v>16</v>
      </c>
      <c r="D10961" t="s">
        <v>807</v>
      </c>
      <c r="E10961" t="s">
        <v>808</v>
      </c>
      <c r="G10961" s="6" t="s">
        <v>29</v>
      </c>
      <c r="H10961" t="s">
        <v>394</v>
      </c>
      <c r="I10961" t="s">
        <v>26</v>
      </c>
      <c r="J10961" t="s">
        <v>27</v>
      </c>
      <c r="K10961">
        <v>36.9</v>
      </c>
      <c r="L10961">
        <v>20.149999999999999</v>
      </c>
      <c r="M10961" t="s">
        <v>385</v>
      </c>
      <c r="N10961">
        <v>20.149999999999999</v>
      </c>
      <c r="O10961" t="s">
        <v>24</v>
      </c>
      <c r="P10961" cm="1">
        <f t="array" ref="P10961">IF(Q10961&gt;0,INDEX(Q10961:Q32685,MATCH(TRUE,INDEX(Q10961:Q32685="",,),0)-1),"")</f>
        <v>3</v>
      </c>
      <c r="Q10961">
        <f t="shared" si="218"/>
        <v>1</v>
      </c>
      <c r="R10961">
        <f t="shared" si="217"/>
        <v>0</v>
      </c>
    </row>
    <row r="10962" spans="1:18" x14ac:dyDescent="0.3">
      <c r="A10962" t="s">
        <v>750</v>
      </c>
      <c r="B10962" s="1">
        <v>38509</v>
      </c>
      <c r="C10962" t="s">
        <v>16</v>
      </c>
      <c r="D10962" t="s">
        <v>807</v>
      </c>
      <c r="E10962" t="s">
        <v>808</v>
      </c>
      <c r="G10962" s="6" t="s">
        <v>29</v>
      </c>
      <c r="H10962" t="s">
        <v>148</v>
      </c>
      <c r="I10962" t="s">
        <v>26</v>
      </c>
      <c r="J10962" t="s">
        <v>27</v>
      </c>
      <c r="K10962">
        <v>14.8</v>
      </c>
      <c r="L10962">
        <v>26.2</v>
      </c>
      <c r="M10962" t="s">
        <v>385</v>
      </c>
      <c r="N10962">
        <v>26.2</v>
      </c>
      <c r="O10962" t="s">
        <v>24</v>
      </c>
      <c r="P10962" cm="1">
        <f t="array" ref="P10962">IF(Q10962&gt;0,INDEX(Q10962:Q32686,MATCH(TRUE,INDEX(Q10962:Q32686="",,),0)-1),"")</f>
        <v>3</v>
      </c>
      <c r="Q10962">
        <f t="shared" si="218"/>
        <v>1</v>
      </c>
      <c r="R10962">
        <f t="shared" si="217"/>
        <v>0</v>
      </c>
    </row>
    <row r="10963" spans="1:18" x14ac:dyDescent="0.3">
      <c r="A10963" t="s">
        <v>750</v>
      </c>
      <c r="B10963" s="1">
        <v>38509</v>
      </c>
      <c r="C10963" t="s">
        <v>16</v>
      </c>
      <c r="D10963" t="s">
        <v>807</v>
      </c>
      <c r="E10963" t="s">
        <v>808</v>
      </c>
      <c r="G10963" s="6" t="s">
        <v>29</v>
      </c>
      <c r="H10963" t="s">
        <v>122</v>
      </c>
      <c r="I10963" t="s">
        <v>26</v>
      </c>
      <c r="J10963" t="s">
        <v>27</v>
      </c>
      <c r="K10963">
        <v>23.6</v>
      </c>
      <c r="L10963">
        <v>38.1</v>
      </c>
      <c r="M10963" t="s">
        <v>385</v>
      </c>
      <c r="N10963">
        <v>38.1</v>
      </c>
      <c r="O10963" t="s">
        <v>24</v>
      </c>
      <c r="P10963" cm="1">
        <f t="array" ref="P10963">IF(Q10963&gt;0,INDEX(Q10963:Q32687,MATCH(TRUE,INDEX(Q10963:Q32687="",,),0)-1),"")</f>
        <v>3</v>
      </c>
      <c r="Q10963">
        <f t="shared" si="218"/>
        <v>1</v>
      </c>
      <c r="R10963">
        <f t="shared" si="217"/>
        <v>0</v>
      </c>
    </row>
    <row r="10964" spans="1:18" x14ac:dyDescent="0.3">
      <c r="A10964" t="s">
        <v>750</v>
      </c>
      <c r="B10964" s="1">
        <v>38509</v>
      </c>
      <c r="C10964" t="s">
        <v>16</v>
      </c>
      <c r="D10964" t="s">
        <v>807</v>
      </c>
      <c r="E10964" t="s">
        <v>808</v>
      </c>
      <c r="G10964" t="s">
        <v>19</v>
      </c>
      <c r="H10964" t="s">
        <v>64</v>
      </c>
      <c r="I10964" t="s">
        <v>26</v>
      </c>
      <c r="J10964" t="s">
        <v>27</v>
      </c>
      <c r="K10964">
        <v>210.3</v>
      </c>
      <c r="L10964">
        <v>21.3</v>
      </c>
      <c r="M10964" t="s">
        <v>220</v>
      </c>
      <c r="N10964">
        <v>26.34</v>
      </c>
      <c r="P10964" cm="1">
        <f t="array" ref="P10964">IF(Q10964&gt;0,INDEX(Q10964:Q32688,MATCH(TRUE,INDEX(Q10964:Q32688="",,),0)-1),"")</f>
        <v>3</v>
      </c>
      <c r="Q10964">
        <f t="shared" si="218"/>
        <v>2</v>
      </c>
      <c r="R10964">
        <f t="shared" si="217"/>
        <v>0</v>
      </c>
    </row>
    <row r="10965" spans="1:18" x14ac:dyDescent="0.3">
      <c r="A10965" t="s">
        <v>750</v>
      </c>
      <c r="B10965" s="1">
        <v>38509</v>
      </c>
      <c r="C10965" t="s">
        <v>16</v>
      </c>
      <c r="D10965" t="s">
        <v>807</v>
      </c>
      <c r="E10965" t="s">
        <v>808</v>
      </c>
      <c r="G10965" s="6" t="s">
        <v>29</v>
      </c>
      <c r="H10965" t="s">
        <v>194</v>
      </c>
      <c r="I10965" t="s">
        <v>21</v>
      </c>
      <c r="J10965" t="s">
        <v>22</v>
      </c>
      <c r="K10965">
        <v>1.4</v>
      </c>
      <c r="L10965">
        <v>540</v>
      </c>
      <c r="M10965" t="s">
        <v>220</v>
      </c>
      <c r="N10965">
        <v>540</v>
      </c>
      <c r="P10965" cm="1">
        <f t="array" ref="P10965">IF(Q10965&gt;0,INDEX(Q10965:Q32689,MATCH(TRUE,INDEX(Q10965:Q32689="",,),0)-1),"")</f>
        <v>3</v>
      </c>
      <c r="Q10965">
        <f t="shared" si="218"/>
        <v>2</v>
      </c>
      <c r="R10965">
        <f t="shared" si="217"/>
        <v>0</v>
      </c>
    </row>
    <row r="10966" spans="1:18" x14ac:dyDescent="0.3">
      <c r="A10966" t="s">
        <v>750</v>
      </c>
      <c r="B10966" s="1">
        <v>38509</v>
      </c>
      <c r="C10966" t="s">
        <v>16</v>
      </c>
      <c r="D10966" t="s">
        <v>807</v>
      </c>
      <c r="E10966" t="s">
        <v>808</v>
      </c>
      <c r="G10966" s="6" t="s">
        <v>29</v>
      </c>
      <c r="H10966" t="s">
        <v>30</v>
      </c>
      <c r="I10966" t="s">
        <v>21</v>
      </c>
      <c r="J10966" t="s">
        <v>22</v>
      </c>
      <c r="K10966">
        <v>0.2</v>
      </c>
      <c r="L10966">
        <v>124.5</v>
      </c>
      <c r="M10966" t="s">
        <v>220</v>
      </c>
      <c r="N10966">
        <v>124.5</v>
      </c>
      <c r="P10966" cm="1">
        <f t="array" ref="P10966">IF(Q10966&gt;0,INDEX(Q10966:Q32690,MATCH(TRUE,INDEX(Q10966:Q32690="",,),0)-1),"")</f>
        <v>3</v>
      </c>
      <c r="Q10966">
        <f t="shared" si="218"/>
        <v>2</v>
      </c>
      <c r="R10966">
        <f t="shared" si="217"/>
        <v>0</v>
      </c>
    </row>
    <row r="10967" spans="1:18" x14ac:dyDescent="0.3">
      <c r="A10967" t="s">
        <v>750</v>
      </c>
      <c r="B10967" s="1">
        <v>38509</v>
      </c>
      <c r="C10967" t="s">
        <v>16</v>
      </c>
      <c r="D10967" t="s">
        <v>807</v>
      </c>
      <c r="E10967" t="s">
        <v>808</v>
      </c>
      <c r="G10967" s="6" t="s">
        <v>29</v>
      </c>
      <c r="H10967" t="s">
        <v>206</v>
      </c>
      <c r="I10967" t="s">
        <v>21</v>
      </c>
      <c r="J10967" t="s">
        <v>22</v>
      </c>
      <c r="K10967">
        <v>0.2</v>
      </c>
      <c r="L10967">
        <v>140.5</v>
      </c>
      <c r="M10967" t="s">
        <v>220</v>
      </c>
      <c r="N10967">
        <v>140.5</v>
      </c>
      <c r="P10967" cm="1">
        <f t="array" ref="P10967">IF(Q10967&gt;0,INDEX(Q10967:Q32691,MATCH(TRUE,INDEX(Q10967:Q32691="",,),0)-1),"")</f>
        <v>3</v>
      </c>
      <c r="Q10967">
        <f t="shared" si="218"/>
        <v>2</v>
      </c>
      <c r="R10967">
        <f t="shared" si="217"/>
        <v>0</v>
      </c>
    </row>
    <row r="10968" spans="1:18" x14ac:dyDescent="0.3">
      <c r="A10968" t="s">
        <v>750</v>
      </c>
      <c r="B10968" s="1">
        <v>38509</v>
      </c>
      <c r="C10968" t="s">
        <v>16</v>
      </c>
      <c r="D10968" t="s">
        <v>807</v>
      </c>
      <c r="E10968" t="s">
        <v>808</v>
      </c>
      <c r="G10968" s="6" t="s">
        <v>29</v>
      </c>
      <c r="H10968" t="s">
        <v>206</v>
      </c>
      <c r="I10968" t="s">
        <v>26</v>
      </c>
      <c r="J10968" t="s">
        <v>27</v>
      </c>
      <c r="K10968">
        <v>23.6</v>
      </c>
      <c r="L10968">
        <v>4.95</v>
      </c>
      <c r="M10968" t="s">
        <v>220</v>
      </c>
      <c r="N10968">
        <v>4.95</v>
      </c>
      <c r="P10968" cm="1">
        <f t="array" ref="P10968">IF(Q10968&gt;0,INDEX(Q10968:Q32692,MATCH(TRUE,INDEX(Q10968:Q32692="",,),0)-1),"")</f>
        <v>3</v>
      </c>
      <c r="Q10968">
        <f t="shared" si="218"/>
        <v>2</v>
      </c>
      <c r="R10968">
        <f t="shared" si="217"/>
        <v>0</v>
      </c>
    </row>
    <row r="10969" spans="1:18" x14ac:dyDescent="0.3">
      <c r="A10969" t="s">
        <v>750</v>
      </c>
      <c r="B10969" s="1">
        <v>38509</v>
      </c>
      <c r="C10969" t="s">
        <v>16</v>
      </c>
      <c r="D10969" t="s">
        <v>807</v>
      </c>
      <c r="E10969" t="s">
        <v>808</v>
      </c>
      <c r="G10969" s="6" t="s">
        <v>29</v>
      </c>
      <c r="H10969" t="s">
        <v>394</v>
      </c>
      <c r="I10969" t="s">
        <v>26</v>
      </c>
      <c r="J10969" t="s">
        <v>27</v>
      </c>
      <c r="K10969">
        <v>36.9</v>
      </c>
      <c r="L10969">
        <v>20.149999999999999</v>
      </c>
      <c r="M10969" t="s">
        <v>220</v>
      </c>
      <c r="N10969">
        <v>20.149999999999999</v>
      </c>
      <c r="P10969" cm="1">
        <f t="array" ref="P10969">IF(Q10969&gt;0,INDEX(Q10969:Q32693,MATCH(TRUE,INDEX(Q10969:Q32693="",,),0)-1),"")</f>
        <v>3</v>
      </c>
      <c r="Q10969">
        <f t="shared" si="218"/>
        <v>2</v>
      </c>
      <c r="R10969">
        <f t="shared" si="217"/>
        <v>0</v>
      </c>
    </row>
    <row r="10970" spans="1:18" x14ac:dyDescent="0.3">
      <c r="A10970" t="s">
        <v>750</v>
      </c>
      <c r="B10970" s="1">
        <v>38509</v>
      </c>
      <c r="C10970" t="s">
        <v>16</v>
      </c>
      <c r="D10970" t="s">
        <v>807</v>
      </c>
      <c r="E10970" t="s">
        <v>808</v>
      </c>
      <c r="G10970" s="6" t="s">
        <v>29</v>
      </c>
      <c r="H10970" t="s">
        <v>148</v>
      </c>
      <c r="I10970" t="s">
        <v>26</v>
      </c>
      <c r="J10970" t="s">
        <v>27</v>
      </c>
      <c r="K10970">
        <v>14.8</v>
      </c>
      <c r="L10970">
        <v>26.2</v>
      </c>
      <c r="M10970" t="s">
        <v>220</v>
      </c>
      <c r="N10970">
        <v>26.2</v>
      </c>
      <c r="P10970" cm="1">
        <f t="array" ref="P10970">IF(Q10970&gt;0,INDEX(Q10970:Q32694,MATCH(TRUE,INDEX(Q10970:Q32694="",,),0)-1),"")</f>
        <v>3</v>
      </c>
      <c r="Q10970">
        <f t="shared" si="218"/>
        <v>2</v>
      </c>
      <c r="R10970">
        <f t="shared" si="217"/>
        <v>0</v>
      </c>
    </row>
    <row r="10971" spans="1:18" x14ac:dyDescent="0.3">
      <c r="A10971" t="s">
        <v>750</v>
      </c>
      <c r="B10971" s="1">
        <v>38509</v>
      </c>
      <c r="C10971" t="s">
        <v>16</v>
      </c>
      <c r="D10971" t="s">
        <v>807</v>
      </c>
      <c r="E10971" t="s">
        <v>808</v>
      </c>
      <c r="G10971" s="6" t="s">
        <v>29</v>
      </c>
      <c r="H10971" t="s">
        <v>122</v>
      </c>
      <c r="I10971" t="s">
        <v>26</v>
      </c>
      <c r="J10971" t="s">
        <v>27</v>
      </c>
      <c r="K10971">
        <v>23.6</v>
      </c>
      <c r="L10971">
        <v>38.1</v>
      </c>
      <c r="M10971" t="s">
        <v>220</v>
      </c>
      <c r="N10971">
        <v>38.1</v>
      </c>
      <c r="P10971" cm="1">
        <f t="array" ref="P10971">IF(Q10971&gt;0,INDEX(Q10971:Q32695,MATCH(TRUE,INDEX(Q10971:Q32695="",,),0)-1),"")</f>
        <v>3</v>
      </c>
      <c r="Q10971">
        <f t="shared" si="218"/>
        <v>2</v>
      </c>
      <c r="R10971">
        <f t="shared" si="217"/>
        <v>0</v>
      </c>
    </row>
    <row r="10972" spans="1:18" x14ac:dyDescent="0.3">
      <c r="A10972" t="s">
        <v>750</v>
      </c>
      <c r="B10972" s="1">
        <v>38509</v>
      </c>
      <c r="C10972" t="s">
        <v>16</v>
      </c>
      <c r="D10972" t="s">
        <v>807</v>
      </c>
      <c r="E10972" t="s">
        <v>808</v>
      </c>
      <c r="G10972" t="s">
        <v>19</v>
      </c>
      <c r="H10972" t="s">
        <v>64</v>
      </c>
      <c r="I10972" t="s">
        <v>26</v>
      </c>
      <c r="J10972" t="s">
        <v>27</v>
      </c>
      <c r="K10972">
        <v>210.3</v>
      </c>
      <c r="L10972">
        <v>21.3</v>
      </c>
      <c r="M10972" t="s">
        <v>287</v>
      </c>
      <c r="N10972">
        <v>25</v>
      </c>
      <c r="P10972" cm="1">
        <f t="array" ref="P10972">IF(Q10972&gt;0,INDEX(Q10972:Q32696,MATCH(TRUE,INDEX(Q10972:Q32696="",,),0)-1),"")</f>
        <v>3</v>
      </c>
      <c r="Q10972">
        <f t="shared" si="218"/>
        <v>3</v>
      </c>
      <c r="R10972">
        <f t="shared" si="217"/>
        <v>0</v>
      </c>
    </row>
    <row r="10973" spans="1:18" x14ac:dyDescent="0.3">
      <c r="A10973" t="s">
        <v>750</v>
      </c>
      <c r="B10973" s="1">
        <v>38509</v>
      </c>
      <c r="C10973" t="s">
        <v>16</v>
      </c>
      <c r="D10973" t="s">
        <v>807</v>
      </c>
      <c r="E10973" t="s">
        <v>808</v>
      </c>
      <c r="G10973" s="6" t="s">
        <v>29</v>
      </c>
      <c r="H10973" t="s">
        <v>194</v>
      </c>
      <c r="I10973" t="s">
        <v>21</v>
      </c>
      <c r="J10973" t="s">
        <v>22</v>
      </c>
      <c r="K10973">
        <v>1.4</v>
      </c>
      <c r="L10973">
        <v>540</v>
      </c>
      <c r="M10973" t="s">
        <v>287</v>
      </c>
      <c r="N10973">
        <v>540</v>
      </c>
      <c r="P10973" cm="1">
        <f t="array" ref="P10973">IF(Q10973&gt;0,INDEX(Q10973:Q32697,MATCH(TRUE,INDEX(Q10973:Q32697="",,),0)-1),"")</f>
        <v>3</v>
      </c>
      <c r="Q10973">
        <f t="shared" si="218"/>
        <v>3</v>
      </c>
      <c r="R10973">
        <f t="shared" si="217"/>
        <v>0</v>
      </c>
    </row>
    <row r="10974" spans="1:18" x14ac:dyDescent="0.3">
      <c r="A10974" t="s">
        <v>750</v>
      </c>
      <c r="B10974" s="1">
        <v>38509</v>
      </c>
      <c r="C10974" t="s">
        <v>16</v>
      </c>
      <c r="D10974" t="s">
        <v>807</v>
      </c>
      <c r="E10974" t="s">
        <v>808</v>
      </c>
      <c r="G10974" s="6" t="s">
        <v>29</v>
      </c>
      <c r="H10974" t="s">
        <v>30</v>
      </c>
      <c r="I10974" t="s">
        <v>21</v>
      </c>
      <c r="J10974" t="s">
        <v>22</v>
      </c>
      <c r="K10974">
        <v>0.2</v>
      </c>
      <c r="L10974">
        <v>124.5</v>
      </c>
      <c r="M10974" t="s">
        <v>287</v>
      </c>
      <c r="N10974">
        <v>124.5</v>
      </c>
      <c r="P10974" cm="1">
        <f t="array" ref="P10974">IF(Q10974&gt;0,INDEX(Q10974:Q32698,MATCH(TRUE,INDEX(Q10974:Q32698="",,),0)-1),"")</f>
        <v>3</v>
      </c>
      <c r="Q10974">
        <f t="shared" si="218"/>
        <v>3</v>
      </c>
      <c r="R10974">
        <f t="shared" si="217"/>
        <v>0</v>
      </c>
    </row>
    <row r="10975" spans="1:18" x14ac:dyDescent="0.3">
      <c r="A10975" t="s">
        <v>750</v>
      </c>
      <c r="B10975" s="1">
        <v>38509</v>
      </c>
      <c r="C10975" t="s">
        <v>16</v>
      </c>
      <c r="D10975" t="s">
        <v>807</v>
      </c>
      <c r="E10975" t="s">
        <v>808</v>
      </c>
      <c r="G10975" s="6" t="s">
        <v>29</v>
      </c>
      <c r="H10975" t="s">
        <v>206</v>
      </c>
      <c r="I10975" t="s">
        <v>21</v>
      </c>
      <c r="J10975" t="s">
        <v>22</v>
      </c>
      <c r="K10975">
        <v>0.2</v>
      </c>
      <c r="L10975">
        <v>140.5</v>
      </c>
      <c r="M10975" t="s">
        <v>287</v>
      </c>
      <c r="N10975">
        <v>140.5</v>
      </c>
      <c r="P10975" cm="1">
        <f t="array" ref="P10975">IF(Q10975&gt;0,INDEX(Q10975:Q32699,MATCH(TRUE,INDEX(Q10975:Q32699="",,),0)-1),"")</f>
        <v>3</v>
      </c>
      <c r="Q10975">
        <f t="shared" si="218"/>
        <v>3</v>
      </c>
      <c r="R10975">
        <f t="shared" si="217"/>
        <v>0</v>
      </c>
    </row>
    <row r="10976" spans="1:18" x14ac:dyDescent="0.3">
      <c r="A10976" t="s">
        <v>750</v>
      </c>
      <c r="B10976" s="1">
        <v>38509</v>
      </c>
      <c r="C10976" t="s">
        <v>16</v>
      </c>
      <c r="D10976" t="s">
        <v>807</v>
      </c>
      <c r="E10976" t="s">
        <v>808</v>
      </c>
      <c r="G10976" s="6" t="s">
        <v>29</v>
      </c>
      <c r="H10976" t="s">
        <v>206</v>
      </c>
      <c r="I10976" t="s">
        <v>26</v>
      </c>
      <c r="J10976" t="s">
        <v>27</v>
      </c>
      <c r="K10976">
        <v>23.6</v>
      </c>
      <c r="L10976">
        <v>4.95</v>
      </c>
      <c r="M10976" t="s">
        <v>287</v>
      </c>
      <c r="N10976">
        <v>4.95</v>
      </c>
      <c r="P10976" cm="1">
        <f t="array" ref="P10976">IF(Q10976&gt;0,INDEX(Q10976:Q32700,MATCH(TRUE,INDEX(Q10976:Q32700="",,),0)-1),"")</f>
        <v>3</v>
      </c>
      <c r="Q10976">
        <f t="shared" si="218"/>
        <v>3</v>
      </c>
      <c r="R10976">
        <f t="shared" si="217"/>
        <v>0</v>
      </c>
    </row>
    <row r="10977" spans="1:18" x14ac:dyDescent="0.3">
      <c r="A10977" t="s">
        <v>750</v>
      </c>
      <c r="B10977" s="1">
        <v>38509</v>
      </c>
      <c r="C10977" t="s">
        <v>16</v>
      </c>
      <c r="D10977" t="s">
        <v>807</v>
      </c>
      <c r="E10977" t="s">
        <v>808</v>
      </c>
      <c r="G10977" s="6" t="s">
        <v>29</v>
      </c>
      <c r="H10977" t="s">
        <v>394</v>
      </c>
      <c r="I10977" t="s">
        <v>26</v>
      </c>
      <c r="J10977" t="s">
        <v>27</v>
      </c>
      <c r="K10977">
        <v>36.9</v>
      </c>
      <c r="L10977">
        <v>20.149999999999999</v>
      </c>
      <c r="M10977" t="s">
        <v>287</v>
      </c>
      <c r="N10977">
        <v>20.149999999999999</v>
      </c>
      <c r="P10977" cm="1">
        <f t="array" ref="P10977">IF(Q10977&gt;0,INDEX(Q10977:Q32701,MATCH(TRUE,INDEX(Q10977:Q32701="",,),0)-1),"")</f>
        <v>3</v>
      </c>
      <c r="Q10977">
        <f t="shared" si="218"/>
        <v>3</v>
      </c>
      <c r="R10977">
        <f t="shared" si="217"/>
        <v>0</v>
      </c>
    </row>
    <row r="10978" spans="1:18" x14ac:dyDescent="0.3">
      <c r="A10978" t="s">
        <v>750</v>
      </c>
      <c r="B10978" s="1">
        <v>38509</v>
      </c>
      <c r="C10978" t="s">
        <v>16</v>
      </c>
      <c r="D10978" t="s">
        <v>807</v>
      </c>
      <c r="E10978" t="s">
        <v>808</v>
      </c>
      <c r="G10978" s="6" t="s">
        <v>29</v>
      </c>
      <c r="H10978" t="s">
        <v>148</v>
      </c>
      <c r="I10978" t="s">
        <v>26</v>
      </c>
      <c r="J10978" t="s">
        <v>27</v>
      </c>
      <c r="K10978">
        <v>14.8</v>
      </c>
      <c r="L10978">
        <v>26.2</v>
      </c>
      <c r="M10978" t="s">
        <v>287</v>
      </c>
      <c r="N10978">
        <v>26.2</v>
      </c>
      <c r="P10978" cm="1">
        <f t="array" ref="P10978">IF(Q10978&gt;0,INDEX(Q10978:Q32702,MATCH(TRUE,INDEX(Q10978:Q32702="",,),0)-1),"")</f>
        <v>3</v>
      </c>
      <c r="Q10978">
        <f t="shared" si="218"/>
        <v>3</v>
      </c>
      <c r="R10978">
        <f t="shared" si="217"/>
        <v>0</v>
      </c>
    </row>
    <row r="10979" spans="1:18" x14ac:dyDescent="0.3">
      <c r="A10979" t="s">
        <v>750</v>
      </c>
      <c r="B10979" s="1">
        <v>38509</v>
      </c>
      <c r="C10979" t="s">
        <v>16</v>
      </c>
      <c r="D10979" t="s">
        <v>807</v>
      </c>
      <c r="E10979" t="s">
        <v>808</v>
      </c>
      <c r="G10979" s="6" t="s">
        <v>29</v>
      </c>
      <c r="H10979" t="s">
        <v>122</v>
      </c>
      <c r="I10979" t="s">
        <v>26</v>
      </c>
      <c r="J10979" t="s">
        <v>27</v>
      </c>
      <c r="K10979">
        <v>23.6</v>
      </c>
      <c r="L10979">
        <v>38.1</v>
      </c>
      <c r="M10979" t="s">
        <v>287</v>
      </c>
      <c r="N10979">
        <v>38.1</v>
      </c>
      <c r="P10979" cm="1">
        <f t="array" ref="P10979">IF(Q10979&gt;0,INDEX(Q10979:Q32703,MATCH(TRUE,INDEX(Q10979:Q32703="",,),0)-1),"")</f>
        <v>3</v>
      </c>
      <c r="Q10979">
        <f>INT((ROW()-10956)/COUNTA($O$10956:$O$10963))+1</f>
        <v>3</v>
      </c>
      <c r="R10979">
        <f t="shared" si="217"/>
        <v>0</v>
      </c>
    </row>
    <row r="10980" spans="1:18" x14ac:dyDescent="0.3">
      <c r="P10980" t="str" cm="1">
        <f t="array" ref="P10980">IF(Q10980&gt;0,INDEX(Q10980:Q32704,MATCH(TRUE,INDEX(Q10980:Q32704="",,),0)-1),"")</f>
        <v/>
      </c>
      <c r="R10980" t="str">
        <f t="shared" si="217"/>
        <v/>
      </c>
    </row>
    <row r="10981" spans="1:18" x14ac:dyDescent="0.3">
      <c r="A10981" t="s">
        <v>750</v>
      </c>
      <c r="B10981" s="1">
        <v>38509</v>
      </c>
      <c r="C10981" t="s">
        <v>16</v>
      </c>
      <c r="D10981" t="s">
        <v>809</v>
      </c>
      <c r="E10981" t="s">
        <v>810</v>
      </c>
      <c r="G10981" t="s">
        <v>19</v>
      </c>
      <c r="H10981" t="s">
        <v>53</v>
      </c>
      <c r="I10981" t="s">
        <v>26</v>
      </c>
      <c r="J10981" t="s">
        <v>27</v>
      </c>
      <c r="K10981">
        <v>683.5</v>
      </c>
      <c r="L10981">
        <v>31.55</v>
      </c>
      <c r="M10981" t="s">
        <v>287</v>
      </c>
      <c r="N10981">
        <v>70.05</v>
      </c>
      <c r="O10981" t="s">
        <v>24</v>
      </c>
      <c r="P10981" cm="1">
        <f t="array" ref="P10981">IF(Q10981&gt;0,INDEX(Q10981:Q32705,MATCH(TRUE,INDEX(Q10981:Q32705="",,),0)-1),"")</f>
        <v>6</v>
      </c>
      <c r="Q10981">
        <f t="shared" ref="Q10981:Q11016" si="219">INT((ROW()-10981)/COUNTA(O$10981:O$10986))+1</f>
        <v>1</v>
      </c>
      <c r="R10981">
        <f t="shared" si="217"/>
        <v>0</v>
      </c>
    </row>
    <row r="10982" spans="1:18" x14ac:dyDescent="0.3">
      <c r="A10982" t="s">
        <v>750</v>
      </c>
      <c r="B10982" s="1">
        <v>38509</v>
      </c>
      <c r="C10982" t="s">
        <v>16</v>
      </c>
      <c r="D10982" t="s">
        <v>809</v>
      </c>
      <c r="E10982" t="s">
        <v>810</v>
      </c>
      <c r="G10982" s="6" t="s">
        <v>29</v>
      </c>
      <c r="H10982" t="s">
        <v>99</v>
      </c>
      <c r="I10982" t="s">
        <v>26</v>
      </c>
      <c r="J10982" t="s">
        <v>27</v>
      </c>
      <c r="K10982">
        <v>6.2</v>
      </c>
      <c r="L10982">
        <v>23.6</v>
      </c>
      <c r="M10982" t="s">
        <v>287</v>
      </c>
      <c r="N10982">
        <v>23.6</v>
      </c>
      <c r="O10982" t="s">
        <v>24</v>
      </c>
      <c r="P10982" cm="1">
        <f t="array" ref="P10982">IF(Q10982&gt;0,INDEX(Q10982:Q32706,MATCH(TRUE,INDEX(Q10982:Q32706="",,),0)-1),"")</f>
        <v>6</v>
      </c>
      <c r="Q10982">
        <f t="shared" si="219"/>
        <v>1</v>
      </c>
      <c r="R10982">
        <f t="shared" si="217"/>
        <v>0</v>
      </c>
    </row>
    <row r="10983" spans="1:18" x14ac:dyDescent="0.3">
      <c r="A10983" t="s">
        <v>750</v>
      </c>
      <c r="B10983" s="1">
        <v>38509</v>
      </c>
      <c r="C10983" t="s">
        <v>16</v>
      </c>
      <c r="D10983" t="s">
        <v>809</v>
      </c>
      <c r="E10983" t="s">
        <v>810</v>
      </c>
      <c r="G10983" s="6" t="s">
        <v>29</v>
      </c>
      <c r="H10983" t="s">
        <v>394</v>
      </c>
      <c r="I10983" t="s">
        <v>26</v>
      </c>
      <c r="J10983" t="s">
        <v>27</v>
      </c>
      <c r="K10983">
        <v>12.1</v>
      </c>
      <c r="L10983">
        <v>27.7</v>
      </c>
      <c r="M10983" t="s">
        <v>287</v>
      </c>
      <c r="N10983">
        <v>27.7</v>
      </c>
      <c r="O10983" t="s">
        <v>24</v>
      </c>
      <c r="P10983" cm="1">
        <f t="array" ref="P10983">IF(Q10983&gt;0,INDEX(Q10983:Q32707,MATCH(TRUE,INDEX(Q10983:Q32707="",,),0)-1),"")</f>
        <v>6</v>
      </c>
      <c r="Q10983">
        <f t="shared" si="219"/>
        <v>1</v>
      </c>
      <c r="R10983">
        <f t="shared" si="217"/>
        <v>0</v>
      </c>
    </row>
    <row r="10984" spans="1:18" x14ac:dyDescent="0.3">
      <c r="A10984" t="s">
        <v>750</v>
      </c>
      <c r="B10984" s="1">
        <v>38509</v>
      </c>
      <c r="C10984" t="s">
        <v>16</v>
      </c>
      <c r="D10984" t="s">
        <v>809</v>
      </c>
      <c r="E10984" t="s">
        <v>810</v>
      </c>
      <c r="G10984" s="6" t="s">
        <v>29</v>
      </c>
      <c r="H10984" t="s">
        <v>148</v>
      </c>
      <c r="I10984" t="s">
        <v>26</v>
      </c>
      <c r="J10984" t="s">
        <v>27</v>
      </c>
      <c r="K10984">
        <v>49.6</v>
      </c>
      <c r="L10984">
        <v>22.2</v>
      </c>
      <c r="M10984" t="s">
        <v>287</v>
      </c>
      <c r="N10984">
        <v>22.2</v>
      </c>
      <c r="O10984" t="s">
        <v>24</v>
      </c>
      <c r="P10984" cm="1">
        <f t="array" ref="P10984">IF(Q10984&gt;0,INDEX(Q10984:Q32708,MATCH(TRUE,INDEX(Q10984:Q32708="",,),0)-1),"")</f>
        <v>6</v>
      </c>
      <c r="Q10984">
        <f t="shared" si="219"/>
        <v>1</v>
      </c>
      <c r="R10984">
        <f t="shared" si="217"/>
        <v>0</v>
      </c>
    </row>
    <row r="10985" spans="1:18" x14ac:dyDescent="0.3">
      <c r="A10985" t="s">
        <v>750</v>
      </c>
      <c r="B10985" s="1">
        <v>38509</v>
      </c>
      <c r="C10985" t="s">
        <v>16</v>
      </c>
      <c r="D10985" t="s">
        <v>809</v>
      </c>
      <c r="E10985" t="s">
        <v>810</v>
      </c>
      <c r="G10985" s="6" t="s">
        <v>29</v>
      </c>
      <c r="H10985" t="s">
        <v>197</v>
      </c>
      <c r="I10985" t="s">
        <v>26</v>
      </c>
      <c r="J10985" t="s">
        <v>27</v>
      </c>
      <c r="K10985">
        <v>18</v>
      </c>
      <c r="L10985">
        <v>27.9</v>
      </c>
      <c r="M10985" t="s">
        <v>287</v>
      </c>
      <c r="N10985">
        <v>27.9</v>
      </c>
      <c r="O10985" t="s">
        <v>24</v>
      </c>
      <c r="P10985" cm="1">
        <f t="array" ref="P10985">IF(Q10985&gt;0,INDEX(Q10985:Q32709,MATCH(TRUE,INDEX(Q10985:Q32709="",,),0)-1),"")</f>
        <v>6</v>
      </c>
      <c r="Q10985">
        <f t="shared" si="219"/>
        <v>1</v>
      </c>
      <c r="R10985">
        <f t="shared" si="217"/>
        <v>0</v>
      </c>
    </row>
    <row r="10986" spans="1:18" x14ac:dyDescent="0.3">
      <c r="A10986" t="s">
        <v>750</v>
      </c>
      <c r="B10986" s="1">
        <v>38509</v>
      </c>
      <c r="C10986" t="s">
        <v>16</v>
      </c>
      <c r="D10986" t="s">
        <v>809</v>
      </c>
      <c r="E10986" t="s">
        <v>810</v>
      </c>
      <c r="G10986" s="6" t="s">
        <v>29</v>
      </c>
      <c r="H10986" t="s">
        <v>64</v>
      </c>
      <c r="I10986" t="s">
        <v>26</v>
      </c>
      <c r="J10986" t="s">
        <v>27</v>
      </c>
      <c r="K10986">
        <v>2.8</v>
      </c>
      <c r="L10986">
        <v>17.25</v>
      </c>
      <c r="M10986" t="s">
        <v>287</v>
      </c>
      <c r="N10986">
        <v>17.25</v>
      </c>
      <c r="O10986" t="s">
        <v>24</v>
      </c>
      <c r="P10986" cm="1">
        <f t="array" ref="P10986">IF(Q10986&gt;0,INDEX(Q10986:Q32710,MATCH(TRUE,INDEX(Q10986:Q32710="",,),0)-1),"")</f>
        <v>6</v>
      </c>
      <c r="Q10986">
        <f t="shared" si="219"/>
        <v>1</v>
      </c>
      <c r="R10986">
        <f t="shared" si="217"/>
        <v>0</v>
      </c>
    </row>
    <row r="10987" spans="1:18" x14ac:dyDescent="0.3">
      <c r="A10987" t="s">
        <v>750</v>
      </c>
      <c r="B10987" s="1">
        <v>38509</v>
      </c>
      <c r="C10987" t="s">
        <v>16</v>
      </c>
      <c r="D10987" t="s">
        <v>809</v>
      </c>
      <c r="E10987" t="s">
        <v>810</v>
      </c>
      <c r="G10987" t="s">
        <v>19</v>
      </c>
      <c r="H10987" t="s">
        <v>53</v>
      </c>
      <c r="I10987" t="s">
        <v>26</v>
      </c>
      <c r="J10987" t="s">
        <v>27</v>
      </c>
      <c r="K10987">
        <v>683.5</v>
      </c>
      <c r="L10987">
        <v>31.55</v>
      </c>
      <c r="M10987" t="s">
        <v>220</v>
      </c>
      <c r="N10987">
        <v>62.34</v>
      </c>
      <c r="P10987" cm="1">
        <f t="array" ref="P10987">IF(Q10987&gt;0,INDEX(Q10987:Q32711,MATCH(TRUE,INDEX(Q10987:Q32711="",,),0)-1),"")</f>
        <v>6</v>
      </c>
      <c r="Q10987">
        <f t="shared" si="219"/>
        <v>2</v>
      </c>
      <c r="R10987">
        <f t="shared" si="217"/>
        <v>0</v>
      </c>
    </row>
    <row r="10988" spans="1:18" x14ac:dyDescent="0.3">
      <c r="A10988" t="s">
        <v>750</v>
      </c>
      <c r="B10988" s="1">
        <v>38509</v>
      </c>
      <c r="C10988" t="s">
        <v>16</v>
      </c>
      <c r="D10988" t="s">
        <v>809</v>
      </c>
      <c r="E10988" t="s">
        <v>810</v>
      </c>
      <c r="G10988" s="6" t="s">
        <v>29</v>
      </c>
      <c r="H10988" t="s">
        <v>99</v>
      </c>
      <c r="I10988" t="s">
        <v>26</v>
      </c>
      <c r="J10988" t="s">
        <v>27</v>
      </c>
      <c r="K10988">
        <v>6.2</v>
      </c>
      <c r="L10988">
        <v>23.6</v>
      </c>
      <c r="M10988" t="s">
        <v>220</v>
      </c>
      <c r="N10988">
        <v>23.6</v>
      </c>
      <c r="P10988" cm="1">
        <f t="array" ref="P10988">IF(Q10988&gt;0,INDEX(Q10988:Q32712,MATCH(TRUE,INDEX(Q10988:Q32712="",,),0)-1),"")</f>
        <v>6</v>
      </c>
      <c r="Q10988">
        <f t="shared" si="219"/>
        <v>2</v>
      </c>
      <c r="R10988">
        <f t="shared" si="217"/>
        <v>0</v>
      </c>
    </row>
    <row r="10989" spans="1:18" x14ac:dyDescent="0.3">
      <c r="A10989" t="s">
        <v>750</v>
      </c>
      <c r="B10989" s="1">
        <v>38509</v>
      </c>
      <c r="C10989" t="s">
        <v>16</v>
      </c>
      <c r="D10989" t="s">
        <v>809</v>
      </c>
      <c r="E10989" t="s">
        <v>810</v>
      </c>
      <c r="G10989" s="6" t="s">
        <v>29</v>
      </c>
      <c r="H10989" t="s">
        <v>394</v>
      </c>
      <c r="I10989" t="s">
        <v>26</v>
      </c>
      <c r="J10989" t="s">
        <v>27</v>
      </c>
      <c r="K10989">
        <v>12.1</v>
      </c>
      <c r="L10989">
        <v>27.7</v>
      </c>
      <c r="M10989" t="s">
        <v>220</v>
      </c>
      <c r="N10989">
        <v>27.7</v>
      </c>
      <c r="P10989" cm="1">
        <f t="array" ref="P10989">IF(Q10989&gt;0,INDEX(Q10989:Q32713,MATCH(TRUE,INDEX(Q10989:Q32713="",,),0)-1),"")</f>
        <v>6</v>
      </c>
      <c r="Q10989">
        <f t="shared" si="219"/>
        <v>2</v>
      </c>
      <c r="R10989">
        <f t="shared" si="217"/>
        <v>0</v>
      </c>
    </row>
    <row r="10990" spans="1:18" x14ac:dyDescent="0.3">
      <c r="A10990" t="s">
        <v>750</v>
      </c>
      <c r="B10990" s="1">
        <v>38509</v>
      </c>
      <c r="C10990" t="s">
        <v>16</v>
      </c>
      <c r="D10990" t="s">
        <v>809</v>
      </c>
      <c r="E10990" t="s">
        <v>810</v>
      </c>
      <c r="G10990" s="6" t="s">
        <v>29</v>
      </c>
      <c r="H10990" t="s">
        <v>148</v>
      </c>
      <c r="I10990" t="s">
        <v>26</v>
      </c>
      <c r="J10990" t="s">
        <v>27</v>
      </c>
      <c r="K10990">
        <v>49.6</v>
      </c>
      <c r="L10990">
        <v>22.2</v>
      </c>
      <c r="M10990" t="s">
        <v>220</v>
      </c>
      <c r="N10990">
        <v>22.2</v>
      </c>
      <c r="P10990" cm="1">
        <f t="array" ref="P10990">IF(Q10990&gt;0,INDEX(Q10990:Q32714,MATCH(TRUE,INDEX(Q10990:Q32714="",,),0)-1),"")</f>
        <v>6</v>
      </c>
      <c r="Q10990">
        <f t="shared" si="219"/>
        <v>2</v>
      </c>
      <c r="R10990">
        <f t="shared" si="217"/>
        <v>0</v>
      </c>
    </row>
    <row r="10991" spans="1:18" x14ac:dyDescent="0.3">
      <c r="A10991" t="s">
        <v>750</v>
      </c>
      <c r="B10991" s="1">
        <v>38509</v>
      </c>
      <c r="C10991" t="s">
        <v>16</v>
      </c>
      <c r="D10991" t="s">
        <v>809</v>
      </c>
      <c r="E10991" t="s">
        <v>810</v>
      </c>
      <c r="G10991" s="6" t="s">
        <v>29</v>
      </c>
      <c r="H10991" t="s">
        <v>197</v>
      </c>
      <c r="I10991" t="s">
        <v>26</v>
      </c>
      <c r="J10991" t="s">
        <v>27</v>
      </c>
      <c r="K10991">
        <v>18</v>
      </c>
      <c r="L10991">
        <v>27.9</v>
      </c>
      <c r="M10991" t="s">
        <v>220</v>
      </c>
      <c r="N10991">
        <v>27.9</v>
      </c>
      <c r="P10991" cm="1">
        <f t="array" ref="P10991">IF(Q10991&gt;0,INDEX(Q10991:Q32715,MATCH(TRUE,INDEX(Q10991:Q32715="",,),0)-1),"")</f>
        <v>6</v>
      </c>
      <c r="Q10991">
        <f t="shared" si="219"/>
        <v>2</v>
      </c>
      <c r="R10991">
        <f t="shared" si="217"/>
        <v>0</v>
      </c>
    </row>
    <row r="10992" spans="1:18" x14ac:dyDescent="0.3">
      <c r="A10992" t="s">
        <v>750</v>
      </c>
      <c r="B10992" s="1">
        <v>38509</v>
      </c>
      <c r="C10992" t="s">
        <v>16</v>
      </c>
      <c r="D10992" t="s">
        <v>809</v>
      </c>
      <c r="E10992" t="s">
        <v>810</v>
      </c>
      <c r="G10992" s="6" t="s">
        <v>29</v>
      </c>
      <c r="H10992" t="s">
        <v>64</v>
      </c>
      <c r="I10992" t="s">
        <v>26</v>
      </c>
      <c r="J10992" t="s">
        <v>27</v>
      </c>
      <c r="K10992">
        <v>2.8</v>
      </c>
      <c r="L10992">
        <v>17.25</v>
      </c>
      <c r="M10992" t="s">
        <v>220</v>
      </c>
      <c r="N10992">
        <v>17.25</v>
      </c>
      <c r="P10992" cm="1">
        <f t="array" ref="P10992">IF(Q10992&gt;0,INDEX(Q10992:Q32716,MATCH(TRUE,INDEX(Q10992:Q32716="",,),0)-1),"")</f>
        <v>6</v>
      </c>
      <c r="Q10992">
        <f t="shared" si="219"/>
        <v>2</v>
      </c>
      <c r="R10992">
        <f t="shared" si="217"/>
        <v>0</v>
      </c>
    </row>
    <row r="10993" spans="1:18" x14ac:dyDescent="0.3">
      <c r="A10993" t="s">
        <v>750</v>
      </c>
      <c r="B10993" s="1">
        <v>38509</v>
      </c>
      <c r="C10993" t="s">
        <v>16</v>
      </c>
      <c r="D10993" t="s">
        <v>809</v>
      </c>
      <c r="E10993" t="s">
        <v>810</v>
      </c>
      <c r="G10993" t="s">
        <v>19</v>
      </c>
      <c r="H10993" t="s">
        <v>53</v>
      </c>
      <c r="I10993" t="s">
        <v>26</v>
      </c>
      <c r="J10993" t="s">
        <v>27</v>
      </c>
      <c r="K10993">
        <v>683.5</v>
      </c>
      <c r="L10993">
        <v>31.55</v>
      </c>
      <c r="M10993" t="s">
        <v>310</v>
      </c>
      <c r="N10993">
        <v>53</v>
      </c>
      <c r="P10993" cm="1">
        <f t="array" ref="P10993">IF(Q10993&gt;0,INDEX(Q10993:Q32717,MATCH(TRUE,INDEX(Q10993:Q32717="",,),0)-1),"")</f>
        <v>6</v>
      </c>
      <c r="Q10993">
        <f t="shared" si="219"/>
        <v>3</v>
      </c>
      <c r="R10993">
        <f t="shared" si="217"/>
        <v>0</v>
      </c>
    </row>
    <row r="10994" spans="1:18" x14ac:dyDescent="0.3">
      <c r="A10994" t="s">
        <v>750</v>
      </c>
      <c r="B10994" s="1">
        <v>38509</v>
      </c>
      <c r="C10994" t="s">
        <v>16</v>
      </c>
      <c r="D10994" t="s">
        <v>809</v>
      </c>
      <c r="E10994" t="s">
        <v>810</v>
      </c>
      <c r="G10994" s="6" t="s">
        <v>29</v>
      </c>
      <c r="H10994" t="s">
        <v>99</v>
      </c>
      <c r="I10994" t="s">
        <v>26</v>
      </c>
      <c r="J10994" t="s">
        <v>27</v>
      </c>
      <c r="K10994">
        <v>6.2</v>
      </c>
      <c r="L10994">
        <v>23.6</v>
      </c>
      <c r="M10994" t="s">
        <v>310</v>
      </c>
      <c r="N10994">
        <v>23.6</v>
      </c>
      <c r="P10994" cm="1">
        <f t="array" ref="P10994">IF(Q10994&gt;0,INDEX(Q10994:Q32718,MATCH(TRUE,INDEX(Q10994:Q32718="",,),0)-1),"")</f>
        <v>6</v>
      </c>
      <c r="Q10994">
        <f t="shared" si="219"/>
        <v>3</v>
      </c>
      <c r="R10994">
        <f t="shared" si="217"/>
        <v>0</v>
      </c>
    </row>
    <row r="10995" spans="1:18" x14ac:dyDescent="0.3">
      <c r="A10995" t="s">
        <v>750</v>
      </c>
      <c r="B10995" s="1">
        <v>38509</v>
      </c>
      <c r="C10995" t="s">
        <v>16</v>
      </c>
      <c r="D10995" t="s">
        <v>809</v>
      </c>
      <c r="E10995" t="s">
        <v>810</v>
      </c>
      <c r="G10995" s="6" t="s">
        <v>29</v>
      </c>
      <c r="H10995" t="s">
        <v>394</v>
      </c>
      <c r="I10995" t="s">
        <v>26</v>
      </c>
      <c r="J10995" t="s">
        <v>27</v>
      </c>
      <c r="K10995">
        <v>12.1</v>
      </c>
      <c r="L10995">
        <v>27.7</v>
      </c>
      <c r="M10995" t="s">
        <v>310</v>
      </c>
      <c r="N10995">
        <v>27.7</v>
      </c>
      <c r="P10995" cm="1">
        <f t="array" ref="P10995">IF(Q10995&gt;0,INDEX(Q10995:Q32719,MATCH(TRUE,INDEX(Q10995:Q32719="",,),0)-1),"")</f>
        <v>6</v>
      </c>
      <c r="Q10995">
        <f t="shared" si="219"/>
        <v>3</v>
      </c>
      <c r="R10995">
        <f t="shared" si="217"/>
        <v>0</v>
      </c>
    </row>
    <row r="10996" spans="1:18" x14ac:dyDescent="0.3">
      <c r="A10996" t="s">
        <v>750</v>
      </c>
      <c r="B10996" s="1">
        <v>38509</v>
      </c>
      <c r="C10996" t="s">
        <v>16</v>
      </c>
      <c r="D10996" t="s">
        <v>809</v>
      </c>
      <c r="E10996" t="s">
        <v>810</v>
      </c>
      <c r="G10996" s="6" t="s">
        <v>29</v>
      </c>
      <c r="H10996" t="s">
        <v>148</v>
      </c>
      <c r="I10996" t="s">
        <v>26</v>
      </c>
      <c r="J10996" t="s">
        <v>27</v>
      </c>
      <c r="K10996">
        <v>49.6</v>
      </c>
      <c r="L10996">
        <v>22.2</v>
      </c>
      <c r="M10996" t="s">
        <v>310</v>
      </c>
      <c r="N10996">
        <v>22.2</v>
      </c>
      <c r="P10996" cm="1">
        <f t="array" ref="P10996">IF(Q10996&gt;0,INDEX(Q10996:Q32720,MATCH(TRUE,INDEX(Q10996:Q32720="",,),0)-1),"")</f>
        <v>6</v>
      </c>
      <c r="Q10996">
        <f t="shared" si="219"/>
        <v>3</v>
      </c>
      <c r="R10996">
        <f t="shared" ref="R10996:R11059" si="220">IF(P10996="","",0)</f>
        <v>0</v>
      </c>
    </row>
    <row r="10997" spans="1:18" x14ac:dyDescent="0.3">
      <c r="A10997" t="s">
        <v>750</v>
      </c>
      <c r="B10997" s="1">
        <v>38509</v>
      </c>
      <c r="C10997" t="s">
        <v>16</v>
      </c>
      <c r="D10997" t="s">
        <v>809</v>
      </c>
      <c r="E10997" t="s">
        <v>810</v>
      </c>
      <c r="G10997" s="6" t="s">
        <v>29</v>
      </c>
      <c r="H10997" t="s">
        <v>197</v>
      </c>
      <c r="I10997" t="s">
        <v>26</v>
      </c>
      <c r="J10997" t="s">
        <v>27</v>
      </c>
      <c r="K10997">
        <v>18</v>
      </c>
      <c r="L10997">
        <v>27.9</v>
      </c>
      <c r="M10997" t="s">
        <v>310</v>
      </c>
      <c r="N10997">
        <v>27.9</v>
      </c>
      <c r="P10997" cm="1">
        <f t="array" ref="P10997">IF(Q10997&gt;0,INDEX(Q10997:Q32721,MATCH(TRUE,INDEX(Q10997:Q32721="",,),0)-1),"")</f>
        <v>6</v>
      </c>
      <c r="Q10997">
        <f t="shared" si="219"/>
        <v>3</v>
      </c>
      <c r="R10997">
        <f t="shared" si="220"/>
        <v>0</v>
      </c>
    </row>
    <row r="10998" spans="1:18" x14ac:dyDescent="0.3">
      <c r="A10998" t="s">
        <v>750</v>
      </c>
      <c r="B10998" s="1">
        <v>38509</v>
      </c>
      <c r="C10998" t="s">
        <v>16</v>
      </c>
      <c r="D10998" t="s">
        <v>809</v>
      </c>
      <c r="E10998" t="s">
        <v>810</v>
      </c>
      <c r="G10998" s="6" t="s">
        <v>29</v>
      </c>
      <c r="H10998" t="s">
        <v>64</v>
      </c>
      <c r="I10998" t="s">
        <v>26</v>
      </c>
      <c r="J10998" t="s">
        <v>27</v>
      </c>
      <c r="K10998">
        <v>2.8</v>
      </c>
      <c r="L10998">
        <v>17.25</v>
      </c>
      <c r="M10998" t="s">
        <v>310</v>
      </c>
      <c r="N10998">
        <v>17.25</v>
      </c>
      <c r="P10998" cm="1">
        <f t="array" ref="P10998">IF(Q10998&gt;0,INDEX(Q10998:Q32722,MATCH(TRUE,INDEX(Q10998:Q32722="",,),0)-1),"")</f>
        <v>6</v>
      </c>
      <c r="Q10998">
        <f t="shared" si="219"/>
        <v>3</v>
      </c>
      <c r="R10998">
        <f t="shared" si="220"/>
        <v>0</v>
      </c>
    </row>
    <row r="10999" spans="1:18" x14ac:dyDescent="0.3">
      <c r="A10999" t="s">
        <v>750</v>
      </c>
      <c r="B10999" s="1">
        <v>38509</v>
      </c>
      <c r="C10999" t="s">
        <v>16</v>
      </c>
      <c r="D10999" t="s">
        <v>809</v>
      </c>
      <c r="E10999" t="s">
        <v>810</v>
      </c>
      <c r="G10999" t="s">
        <v>19</v>
      </c>
      <c r="H10999" t="s">
        <v>53</v>
      </c>
      <c r="I10999" t="s">
        <v>26</v>
      </c>
      <c r="J10999" t="s">
        <v>27</v>
      </c>
      <c r="K10999">
        <v>683.5</v>
      </c>
      <c r="L10999">
        <v>31.55</v>
      </c>
      <c r="M10999" t="s">
        <v>385</v>
      </c>
      <c r="N10999">
        <v>52.68</v>
      </c>
      <c r="P10999" cm="1">
        <f t="array" ref="P10999">IF(Q10999&gt;0,INDEX(Q10999:Q32723,MATCH(TRUE,INDEX(Q10999:Q32723="",,),0)-1),"")</f>
        <v>6</v>
      </c>
      <c r="Q10999">
        <f t="shared" si="219"/>
        <v>4</v>
      </c>
      <c r="R10999">
        <f t="shared" si="220"/>
        <v>0</v>
      </c>
    </row>
    <row r="11000" spans="1:18" x14ac:dyDescent="0.3">
      <c r="A11000" t="s">
        <v>750</v>
      </c>
      <c r="B11000" s="1">
        <v>38509</v>
      </c>
      <c r="C11000" t="s">
        <v>16</v>
      </c>
      <c r="D11000" t="s">
        <v>809</v>
      </c>
      <c r="E11000" t="s">
        <v>810</v>
      </c>
      <c r="G11000" s="6" t="s">
        <v>29</v>
      </c>
      <c r="H11000" t="s">
        <v>99</v>
      </c>
      <c r="I11000" t="s">
        <v>26</v>
      </c>
      <c r="J11000" t="s">
        <v>27</v>
      </c>
      <c r="K11000">
        <v>6.2</v>
      </c>
      <c r="L11000">
        <v>23.6</v>
      </c>
      <c r="M11000" t="s">
        <v>385</v>
      </c>
      <c r="N11000">
        <v>23.6</v>
      </c>
      <c r="P11000" cm="1">
        <f t="array" ref="P11000">IF(Q11000&gt;0,INDEX(Q11000:Q32724,MATCH(TRUE,INDEX(Q11000:Q32724="",,),0)-1),"")</f>
        <v>6</v>
      </c>
      <c r="Q11000">
        <f t="shared" si="219"/>
        <v>4</v>
      </c>
      <c r="R11000">
        <f t="shared" si="220"/>
        <v>0</v>
      </c>
    </row>
    <row r="11001" spans="1:18" x14ac:dyDescent="0.3">
      <c r="A11001" t="s">
        <v>750</v>
      </c>
      <c r="B11001" s="1">
        <v>38509</v>
      </c>
      <c r="C11001" t="s">
        <v>16</v>
      </c>
      <c r="D11001" t="s">
        <v>809</v>
      </c>
      <c r="E11001" t="s">
        <v>810</v>
      </c>
      <c r="G11001" s="6" t="s">
        <v>29</v>
      </c>
      <c r="H11001" t="s">
        <v>394</v>
      </c>
      <c r="I11001" t="s">
        <v>26</v>
      </c>
      <c r="J11001" t="s">
        <v>27</v>
      </c>
      <c r="K11001">
        <v>12.1</v>
      </c>
      <c r="L11001">
        <v>27.7</v>
      </c>
      <c r="M11001" t="s">
        <v>385</v>
      </c>
      <c r="N11001">
        <v>27.7</v>
      </c>
      <c r="P11001" cm="1">
        <f t="array" ref="P11001">IF(Q11001&gt;0,INDEX(Q11001:Q32725,MATCH(TRUE,INDEX(Q11001:Q32725="",,),0)-1),"")</f>
        <v>6</v>
      </c>
      <c r="Q11001">
        <f t="shared" si="219"/>
        <v>4</v>
      </c>
      <c r="R11001">
        <f t="shared" si="220"/>
        <v>0</v>
      </c>
    </row>
    <row r="11002" spans="1:18" x14ac:dyDescent="0.3">
      <c r="A11002" t="s">
        <v>750</v>
      </c>
      <c r="B11002" s="1">
        <v>38509</v>
      </c>
      <c r="C11002" t="s">
        <v>16</v>
      </c>
      <c r="D11002" t="s">
        <v>809</v>
      </c>
      <c r="E11002" t="s">
        <v>810</v>
      </c>
      <c r="G11002" s="6" t="s">
        <v>29</v>
      </c>
      <c r="H11002" t="s">
        <v>148</v>
      </c>
      <c r="I11002" t="s">
        <v>26</v>
      </c>
      <c r="J11002" t="s">
        <v>27</v>
      </c>
      <c r="K11002">
        <v>49.6</v>
      </c>
      <c r="L11002">
        <v>22.2</v>
      </c>
      <c r="M11002" t="s">
        <v>385</v>
      </c>
      <c r="N11002">
        <v>22.2</v>
      </c>
      <c r="P11002" cm="1">
        <f t="array" ref="P11002">IF(Q11002&gt;0,INDEX(Q11002:Q32726,MATCH(TRUE,INDEX(Q11002:Q32726="",,),0)-1),"")</f>
        <v>6</v>
      </c>
      <c r="Q11002">
        <f t="shared" si="219"/>
        <v>4</v>
      </c>
      <c r="R11002">
        <f t="shared" si="220"/>
        <v>0</v>
      </c>
    </row>
    <row r="11003" spans="1:18" x14ac:dyDescent="0.3">
      <c r="A11003" t="s">
        <v>750</v>
      </c>
      <c r="B11003" s="1">
        <v>38509</v>
      </c>
      <c r="C11003" t="s">
        <v>16</v>
      </c>
      <c r="D11003" t="s">
        <v>809</v>
      </c>
      <c r="E11003" t="s">
        <v>810</v>
      </c>
      <c r="G11003" s="6" t="s">
        <v>29</v>
      </c>
      <c r="H11003" t="s">
        <v>197</v>
      </c>
      <c r="I11003" t="s">
        <v>26</v>
      </c>
      <c r="J11003" t="s">
        <v>27</v>
      </c>
      <c r="K11003">
        <v>18</v>
      </c>
      <c r="L11003">
        <v>27.9</v>
      </c>
      <c r="M11003" t="s">
        <v>385</v>
      </c>
      <c r="N11003">
        <v>27.9</v>
      </c>
      <c r="P11003" cm="1">
        <f t="array" ref="P11003">IF(Q11003&gt;0,INDEX(Q11003:Q32727,MATCH(TRUE,INDEX(Q11003:Q32727="",,),0)-1),"")</f>
        <v>6</v>
      </c>
      <c r="Q11003">
        <f t="shared" si="219"/>
        <v>4</v>
      </c>
      <c r="R11003">
        <f t="shared" si="220"/>
        <v>0</v>
      </c>
    </row>
    <row r="11004" spans="1:18" x14ac:dyDescent="0.3">
      <c r="A11004" t="s">
        <v>750</v>
      </c>
      <c r="B11004" s="1">
        <v>38509</v>
      </c>
      <c r="C11004" t="s">
        <v>16</v>
      </c>
      <c r="D11004" t="s">
        <v>809</v>
      </c>
      <c r="E11004" t="s">
        <v>810</v>
      </c>
      <c r="G11004" s="6" t="s">
        <v>29</v>
      </c>
      <c r="H11004" t="s">
        <v>64</v>
      </c>
      <c r="I11004" t="s">
        <v>26</v>
      </c>
      <c r="J11004" t="s">
        <v>27</v>
      </c>
      <c r="K11004">
        <v>2.8</v>
      </c>
      <c r="L11004">
        <v>17.25</v>
      </c>
      <c r="M11004" t="s">
        <v>385</v>
      </c>
      <c r="N11004">
        <v>17.25</v>
      </c>
      <c r="P11004" cm="1">
        <f t="array" ref="P11004">IF(Q11004&gt;0,INDEX(Q11004:Q32728,MATCH(TRUE,INDEX(Q11004:Q32728="",,),0)-1),"")</f>
        <v>6</v>
      </c>
      <c r="Q11004">
        <f t="shared" si="219"/>
        <v>4</v>
      </c>
      <c r="R11004">
        <f t="shared" si="220"/>
        <v>0</v>
      </c>
    </row>
    <row r="11005" spans="1:18" x14ac:dyDescent="0.3">
      <c r="A11005" t="s">
        <v>750</v>
      </c>
      <c r="B11005" s="1">
        <v>38509</v>
      </c>
      <c r="C11005" t="s">
        <v>16</v>
      </c>
      <c r="D11005" t="s">
        <v>809</v>
      </c>
      <c r="E11005" t="s">
        <v>810</v>
      </c>
      <c r="G11005" t="s">
        <v>19</v>
      </c>
      <c r="H11005" t="s">
        <v>53</v>
      </c>
      <c r="I11005" t="s">
        <v>26</v>
      </c>
      <c r="J11005" t="s">
        <v>27</v>
      </c>
      <c r="K11005">
        <v>683.5</v>
      </c>
      <c r="L11005">
        <v>31.55</v>
      </c>
      <c r="M11005" t="s">
        <v>315</v>
      </c>
      <c r="N11005">
        <v>42.05</v>
      </c>
      <c r="P11005" cm="1">
        <f t="array" ref="P11005">IF(Q11005&gt;0,INDEX(Q11005:Q32729,MATCH(TRUE,INDEX(Q11005:Q32729="",,),0)-1),"")</f>
        <v>6</v>
      </c>
      <c r="Q11005">
        <f t="shared" si="219"/>
        <v>5</v>
      </c>
      <c r="R11005">
        <f t="shared" si="220"/>
        <v>0</v>
      </c>
    </row>
    <row r="11006" spans="1:18" x14ac:dyDescent="0.3">
      <c r="A11006" t="s">
        <v>750</v>
      </c>
      <c r="B11006" s="1">
        <v>38509</v>
      </c>
      <c r="C11006" t="s">
        <v>16</v>
      </c>
      <c r="D11006" t="s">
        <v>809</v>
      </c>
      <c r="E11006" t="s">
        <v>810</v>
      </c>
      <c r="G11006" s="6" t="s">
        <v>29</v>
      </c>
      <c r="H11006" t="s">
        <v>99</v>
      </c>
      <c r="I11006" t="s">
        <v>26</v>
      </c>
      <c r="J11006" t="s">
        <v>27</v>
      </c>
      <c r="K11006">
        <v>6.2</v>
      </c>
      <c r="L11006">
        <v>23.6</v>
      </c>
      <c r="M11006" t="s">
        <v>315</v>
      </c>
      <c r="N11006">
        <v>23.6</v>
      </c>
      <c r="P11006" cm="1">
        <f t="array" ref="P11006">IF(Q11006&gt;0,INDEX(Q11006:Q32730,MATCH(TRUE,INDEX(Q11006:Q32730="",,),0)-1),"")</f>
        <v>6</v>
      </c>
      <c r="Q11006">
        <f t="shared" si="219"/>
        <v>5</v>
      </c>
      <c r="R11006">
        <f t="shared" si="220"/>
        <v>0</v>
      </c>
    </row>
    <row r="11007" spans="1:18" x14ac:dyDescent="0.3">
      <c r="A11007" t="s">
        <v>750</v>
      </c>
      <c r="B11007" s="1">
        <v>38509</v>
      </c>
      <c r="C11007" t="s">
        <v>16</v>
      </c>
      <c r="D11007" t="s">
        <v>809</v>
      </c>
      <c r="E11007" t="s">
        <v>810</v>
      </c>
      <c r="G11007" s="6" t="s">
        <v>29</v>
      </c>
      <c r="H11007" t="s">
        <v>394</v>
      </c>
      <c r="I11007" t="s">
        <v>26</v>
      </c>
      <c r="J11007" t="s">
        <v>27</v>
      </c>
      <c r="K11007">
        <v>12.1</v>
      </c>
      <c r="L11007">
        <v>27.7</v>
      </c>
      <c r="M11007" t="s">
        <v>315</v>
      </c>
      <c r="N11007">
        <v>27.7</v>
      </c>
      <c r="P11007" cm="1">
        <f t="array" ref="P11007">IF(Q11007&gt;0,INDEX(Q11007:Q32731,MATCH(TRUE,INDEX(Q11007:Q32731="",,),0)-1),"")</f>
        <v>6</v>
      </c>
      <c r="Q11007">
        <f t="shared" si="219"/>
        <v>5</v>
      </c>
      <c r="R11007">
        <f t="shared" si="220"/>
        <v>0</v>
      </c>
    </row>
    <row r="11008" spans="1:18" x14ac:dyDescent="0.3">
      <c r="A11008" t="s">
        <v>750</v>
      </c>
      <c r="B11008" s="1">
        <v>38509</v>
      </c>
      <c r="C11008" t="s">
        <v>16</v>
      </c>
      <c r="D11008" t="s">
        <v>809</v>
      </c>
      <c r="E11008" t="s">
        <v>810</v>
      </c>
      <c r="G11008" s="6" t="s">
        <v>29</v>
      </c>
      <c r="H11008" t="s">
        <v>148</v>
      </c>
      <c r="I11008" t="s">
        <v>26</v>
      </c>
      <c r="J11008" t="s">
        <v>27</v>
      </c>
      <c r="K11008">
        <v>49.6</v>
      </c>
      <c r="L11008">
        <v>22.2</v>
      </c>
      <c r="M11008" t="s">
        <v>315</v>
      </c>
      <c r="N11008">
        <v>22.2</v>
      </c>
      <c r="P11008" cm="1">
        <f t="array" ref="P11008">IF(Q11008&gt;0,INDEX(Q11008:Q32732,MATCH(TRUE,INDEX(Q11008:Q32732="",,),0)-1),"")</f>
        <v>6</v>
      </c>
      <c r="Q11008">
        <f t="shared" si="219"/>
        <v>5</v>
      </c>
      <c r="R11008">
        <f t="shared" si="220"/>
        <v>0</v>
      </c>
    </row>
    <row r="11009" spans="1:18" x14ac:dyDescent="0.3">
      <c r="A11009" t="s">
        <v>750</v>
      </c>
      <c r="B11009" s="1">
        <v>38509</v>
      </c>
      <c r="C11009" t="s">
        <v>16</v>
      </c>
      <c r="D11009" t="s">
        <v>809</v>
      </c>
      <c r="E11009" t="s">
        <v>810</v>
      </c>
      <c r="G11009" s="6" t="s">
        <v>29</v>
      </c>
      <c r="H11009" t="s">
        <v>197</v>
      </c>
      <c r="I11009" t="s">
        <v>26</v>
      </c>
      <c r="J11009" t="s">
        <v>27</v>
      </c>
      <c r="K11009">
        <v>18</v>
      </c>
      <c r="L11009">
        <v>27.9</v>
      </c>
      <c r="M11009" t="s">
        <v>315</v>
      </c>
      <c r="N11009">
        <v>27.9</v>
      </c>
      <c r="P11009" cm="1">
        <f t="array" ref="P11009">IF(Q11009&gt;0,INDEX(Q11009:Q32733,MATCH(TRUE,INDEX(Q11009:Q32733="",,),0)-1),"")</f>
        <v>6</v>
      </c>
      <c r="Q11009">
        <f t="shared" si="219"/>
        <v>5</v>
      </c>
      <c r="R11009">
        <f t="shared" si="220"/>
        <v>0</v>
      </c>
    </row>
    <row r="11010" spans="1:18" x14ac:dyDescent="0.3">
      <c r="A11010" t="s">
        <v>750</v>
      </c>
      <c r="B11010" s="1">
        <v>38509</v>
      </c>
      <c r="C11010" t="s">
        <v>16</v>
      </c>
      <c r="D11010" t="s">
        <v>809</v>
      </c>
      <c r="E11010" t="s">
        <v>810</v>
      </c>
      <c r="G11010" s="6" t="s">
        <v>29</v>
      </c>
      <c r="H11010" t="s">
        <v>64</v>
      </c>
      <c r="I11010" t="s">
        <v>26</v>
      </c>
      <c r="J11010" t="s">
        <v>27</v>
      </c>
      <c r="K11010">
        <v>2.8</v>
      </c>
      <c r="L11010">
        <v>17.25</v>
      </c>
      <c r="M11010" t="s">
        <v>315</v>
      </c>
      <c r="N11010">
        <v>17.25</v>
      </c>
      <c r="P11010" cm="1">
        <f t="array" ref="P11010">IF(Q11010&gt;0,INDEX(Q11010:Q32734,MATCH(TRUE,INDEX(Q11010:Q32734="",,),0)-1),"")</f>
        <v>6</v>
      </c>
      <c r="Q11010">
        <f t="shared" si="219"/>
        <v>5</v>
      </c>
      <c r="R11010">
        <f t="shared" si="220"/>
        <v>0</v>
      </c>
    </row>
    <row r="11011" spans="1:18" x14ac:dyDescent="0.3">
      <c r="A11011" t="s">
        <v>750</v>
      </c>
      <c r="B11011" s="1">
        <v>38509</v>
      </c>
      <c r="C11011" t="s">
        <v>16</v>
      </c>
      <c r="D11011" t="s">
        <v>809</v>
      </c>
      <c r="E11011" t="s">
        <v>810</v>
      </c>
      <c r="G11011" t="s">
        <v>19</v>
      </c>
      <c r="H11011" t="s">
        <v>53</v>
      </c>
      <c r="I11011" t="s">
        <v>26</v>
      </c>
      <c r="J11011" t="s">
        <v>27</v>
      </c>
      <c r="K11011">
        <v>683.5</v>
      </c>
      <c r="L11011">
        <v>31.55</v>
      </c>
      <c r="M11011" t="s">
        <v>757</v>
      </c>
      <c r="N11011">
        <v>33.549999999999997</v>
      </c>
      <c r="P11011" cm="1">
        <f t="array" ref="P11011">IF(Q11011&gt;0,INDEX(Q11011:Q32735,MATCH(TRUE,INDEX(Q11011:Q32735="",,),0)-1),"")</f>
        <v>6</v>
      </c>
      <c r="Q11011">
        <f t="shared" si="219"/>
        <v>6</v>
      </c>
      <c r="R11011">
        <f t="shared" si="220"/>
        <v>0</v>
      </c>
    </row>
    <row r="11012" spans="1:18" x14ac:dyDescent="0.3">
      <c r="A11012" t="s">
        <v>750</v>
      </c>
      <c r="B11012" s="1">
        <v>38509</v>
      </c>
      <c r="C11012" t="s">
        <v>16</v>
      </c>
      <c r="D11012" t="s">
        <v>809</v>
      </c>
      <c r="E11012" t="s">
        <v>810</v>
      </c>
      <c r="G11012" s="6" t="s">
        <v>29</v>
      </c>
      <c r="H11012" t="s">
        <v>99</v>
      </c>
      <c r="I11012" t="s">
        <v>26</v>
      </c>
      <c r="J11012" t="s">
        <v>27</v>
      </c>
      <c r="K11012">
        <v>6.2</v>
      </c>
      <c r="L11012">
        <v>23.6</v>
      </c>
      <c r="M11012" t="s">
        <v>757</v>
      </c>
      <c r="N11012">
        <v>23.6</v>
      </c>
      <c r="P11012" cm="1">
        <f t="array" ref="P11012">IF(Q11012&gt;0,INDEX(Q11012:Q32736,MATCH(TRUE,INDEX(Q11012:Q32736="",,),0)-1),"")</f>
        <v>6</v>
      </c>
      <c r="Q11012">
        <f t="shared" si="219"/>
        <v>6</v>
      </c>
      <c r="R11012">
        <f t="shared" si="220"/>
        <v>0</v>
      </c>
    </row>
    <row r="11013" spans="1:18" x14ac:dyDescent="0.3">
      <c r="A11013" t="s">
        <v>750</v>
      </c>
      <c r="B11013" s="1">
        <v>38509</v>
      </c>
      <c r="C11013" t="s">
        <v>16</v>
      </c>
      <c r="D11013" t="s">
        <v>809</v>
      </c>
      <c r="E11013" t="s">
        <v>810</v>
      </c>
      <c r="G11013" s="6" t="s">
        <v>29</v>
      </c>
      <c r="H11013" t="s">
        <v>394</v>
      </c>
      <c r="I11013" t="s">
        <v>26</v>
      </c>
      <c r="J11013" t="s">
        <v>27</v>
      </c>
      <c r="K11013">
        <v>12.1</v>
      </c>
      <c r="L11013">
        <v>27.7</v>
      </c>
      <c r="M11013" t="s">
        <v>757</v>
      </c>
      <c r="N11013">
        <v>27.7</v>
      </c>
      <c r="P11013" cm="1">
        <f t="array" ref="P11013">IF(Q11013&gt;0,INDEX(Q11013:Q32737,MATCH(TRUE,INDEX(Q11013:Q32737="",,),0)-1),"")</f>
        <v>6</v>
      </c>
      <c r="Q11013">
        <f t="shared" si="219"/>
        <v>6</v>
      </c>
      <c r="R11013">
        <f t="shared" si="220"/>
        <v>0</v>
      </c>
    </row>
    <row r="11014" spans="1:18" x14ac:dyDescent="0.3">
      <c r="A11014" t="s">
        <v>750</v>
      </c>
      <c r="B11014" s="1">
        <v>38509</v>
      </c>
      <c r="C11014" t="s">
        <v>16</v>
      </c>
      <c r="D11014" t="s">
        <v>809</v>
      </c>
      <c r="E11014" t="s">
        <v>810</v>
      </c>
      <c r="G11014" s="6" t="s">
        <v>29</v>
      </c>
      <c r="H11014" t="s">
        <v>148</v>
      </c>
      <c r="I11014" t="s">
        <v>26</v>
      </c>
      <c r="J11014" t="s">
        <v>27</v>
      </c>
      <c r="K11014">
        <v>49.6</v>
      </c>
      <c r="L11014">
        <v>22.2</v>
      </c>
      <c r="M11014" t="s">
        <v>757</v>
      </c>
      <c r="N11014">
        <v>22.2</v>
      </c>
      <c r="P11014" cm="1">
        <f t="array" ref="P11014">IF(Q11014&gt;0,INDEX(Q11014:Q32738,MATCH(TRUE,INDEX(Q11014:Q32738="",,),0)-1),"")</f>
        <v>6</v>
      </c>
      <c r="Q11014">
        <f t="shared" si="219"/>
        <v>6</v>
      </c>
      <c r="R11014">
        <f t="shared" si="220"/>
        <v>0</v>
      </c>
    </row>
    <row r="11015" spans="1:18" x14ac:dyDescent="0.3">
      <c r="A11015" t="s">
        <v>750</v>
      </c>
      <c r="B11015" s="1">
        <v>38509</v>
      </c>
      <c r="C11015" t="s">
        <v>16</v>
      </c>
      <c r="D11015" t="s">
        <v>809</v>
      </c>
      <c r="E11015" t="s">
        <v>810</v>
      </c>
      <c r="G11015" s="6" t="s">
        <v>29</v>
      </c>
      <c r="H11015" t="s">
        <v>197</v>
      </c>
      <c r="I11015" t="s">
        <v>26</v>
      </c>
      <c r="J11015" t="s">
        <v>27</v>
      </c>
      <c r="K11015">
        <v>18</v>
      </c>
      <c r="L11015">
        <v>27.9</v>
      </c>
      <c r="M11015" t="s">
        <v>757</v>
      </c>
      <c r="N11015">
        <v>27.9</v>
      </c>
      <c r="P11015" cm="1">
        <f t="array" ref="P11015">IF(Q11015&gt;0,INDEX(Q11015:Q32739,MATCH(TRUE,INDEX(Q11015:Q32739="",,),0)-1),"")</f>
        <v>6</v>
      </c>
      <c r="Q11015">
        <f t="shared" si="219"/>
        <v>6</v>
      </c>
      <c r="R11015">
        <f t="shared" si="220"/>
        <v>0</v>
      </c>
    </row>
    <row r="11016" spans="1:18" x14ac:dyDescent="0.3">
      <c r="A11016" t="s">
        <v>750</v>
      </c>
      <c r="B11016" s="1">
        <v>38509</v>
      </c>
      <c r="C11016" t="s">
        <v>16</v>
      </c>
      <c r="D11016" t="s">
        <v>809</v>
      </c>
      <c r="E11016" t="s">
        <v>810</v>
      </c>
      <c r="G11016" s="6" t="s">
        <v>29</v>
      </c>
      <c r="H11016" t="s">
        <v>64</v>
      </c>
      <c r="I11016" t="s">
        <v>26</v>
      </c>
      <c r="J11016" t="s">
        <v>27</v>
      </c>
      <c r="K11016">
        <v>2.8</v>
      </c>
      <c r="L11016">
        <v>17.25</v>
      </c>
      <c r="M11016" t="s">
        <v>757</v>
      </c>
      <c r="N11016">
        <v>17.25</v>
      </c>
      <c r="P11016" cm="1">
        <f t="array" ref="P11016">IF(Q11016&gt;0,INDEX(Q11016:Q32740,MATCH(TRUE,INDEX(Q11016:Q32740="",,),0)-1),"")</f>
        <v>6</v>
      </c>
      <c r="Q11016">
        <f t="shared" si="219"/>
        <v>6</v>
      </c>
      <c r="R11016">
        <f t="shared" si="220"/>
        <v>0</v>
      </c>
    </row>
    <row r="11017" spans="1:18" x14ac:dyDescent="0.3">
      <c r="P11017" t="str" cm="1">
        <f t="array" ref="P11017">IF(Q11017&gt;0,INDEX(Q11017:Q32741,MATCH(TRUE,INDEX(Q11017:Q32741="",,),0)-1),"")</f>
        <v/>
      </c>
      <c r="R11017" t="str">
        <f t="shared" si="220"/>
        <v/>
      </c>
    </row>
    <row r="11018" spans="1:18" x14ac:dyDescent="0.3">
      <c r="A11018" t="s">
        <v>750</v>
      </c>
      <c r="B11018" s="1">
        <v>38509</v>
      </c>
      <c r="C11018" t="s">
        <v>16</v>
      </c>
      <c r="D11018" t="s">
        <v>811</v>
      </c>
      <c r="E11018" t="s">
        <v>812</v>
      </c>
      <c r="G11018" t="s">
        <v>19</v>
      </c>
      <c r="H11018" t="s">
        <v>41</v>
      </c>
      <c r="I11018" t="s">
        <v>21</v>
      </c>
      <c r="J11018" t="s">
        <v>22</v>
      </c>
      <c r="K11018">
        <v>11.4</v>
      </c>
      <c r="L11018">
        <v>195</v>
      </c>
      <c r="M11018" t="s">
        <v>287</v>
      </c>
      <c r="N11018">
        <v>4248.5</v>
      </c>
      <c r="O11018" t="s">
        <v>24</v>
      </c>
      <c r="P11018" cm="1">
        <f t="array" ref="P11018">IF(Q11018&gt;0,INDEX(Q11018:Q32742,MATCH(TRUE,INDEX(Q11018:Q32742="",,),0)-1),"")</f>
        <v>5</v>
      </c>
      <c r="Q11018">
        <f t="shared" ref="Q11018:Q11052" si="221">INT((ROW()-11018)/COUNTA(O$11018:O$11024))+1</f>
        <v>1</v>
      </c>
      <c r="R11018">
        <f t="shared" si="220"/>
        <v>0</v>
      </c>
    </row>
    <row r="11019" spans="1:18" x14ac:dyDescent="0.3">
      <c r="A11019" t="s">
        <v>750</v>
      </c>
      <c r="B11019" s="1">
        <v>38509</v>
      </c>
      <c r="C11019" t="s">
        <v>16</v>
      </c>
      <c r="D11019" t="s">
        <v>811</v>
      </c>
      <c r="E11019" t="s">
        <v>812</v>
      </c>
      <c r="G11019" t="s">
        <v>19</v>
      </c>
      <c r="H11019" t="s">
        <v>30</v>
      </c>
      <c r="I11019" t="s">
        <v>26</v>
      </c>
      <c r="J11019" t="s">
        <v>27</v>
      </c>
      <c r="K11019">
        <v>119.4</v>
      </c>
      <c r="L11019">
        <v>10.35</v>
      </c>
      <c r="M11019" t="s">
        <v>287</v>
      </c>
      <c r="N11019">
        <v>10.35</v>
      </c>
      <c r="O11019" t="s">
        <v>24</v>
      </c>
      <c r="P11019" cm="1">
        <f t="array" ref="P11019">IF(Q11019&gt;0,INDEX(Q11019:Q32743,MATCH(TRUE,INDEX(Q11019:Q32743="",,),0)-1),"")</f>
        <v>5</v>
      </c>
      <c r="Q11019">
        <f t="shared" si="221"/>
        <v>1</v>
      </c>
      <c r="R11019">
        <f t="shared" si="220"/>
        <v>0</v>
      </c>
    </row>
    <row r="11020" spans="1:18" x14ac:dyDescent="0.3">
      <c r="A11020" t="s">
        <v>750</v>
      </c>
      <c r="B11020" s="1">
        <v>38509</v>
      </c>
      <c r="C11020" t="s">
        <v>16</v>
      </c>
      <c r="D11020" t="s">
        <v>811</v>
      </c>
      <c r="E11020" t="s">
        <v>812</v>
      </c>
      <c r="G11020" t="s">
        <v>19</v>
      </c>
      <c r="H11020" t="s">
        <v>99</v>
      </c>
      <c r="I11020" t="s">
        <v>26</v>
      </c>
      <c r="J11020" t="s">
        <v>27</v>
      </c>
      <c r="K11020">
        <v>274.10000000000002</v>
      </c>
      <c r="L11020">
        <v>25.8</v>
      </c>
      <c r="M11020" t="s">
        <v>287</v>
      </c>
      <c r="N11020">
        <v>25.8</v>
      </c>
      <c r="O11020" t="s">
        <v>24</v>
      </c>
      <c r="P11020" cm="1">
        <f t="array" ref="P11020">IF(Q11020&gt;0,INDEX(Q11020:Q32744,MATCH(TRUE,INDEX(Q11020:Q32744="",,),0)-1),"")</f>
        <v>5</v>
      </c>
      <c r="Q11020">
        <f t="shared" si="221"/>
        <v>1</v>
      </c>
      <c r="R11020">
        <f t="shared" si="220"/>
        <v>0</v>
      </c>
    </row>
    <row r="11021" spans="1:18" x14ac:dyDescent="0.3">
      <c r="A11021" t="s">
        <v>750</v>
      </c>
      <c r="B11021" s="1">
        <v>38509</v>
      </c>
      <c r="C11021" t="s">
        <v>16</v>
      </c>
      <c r="D11021" t="s">
        <v>811</v>
      </c>
      <c r="E11021" t="s">
        <v>812</v>
      </c>
      <c r="G11021" t="s">
        <v>19</v>
      </c>
      <c r="H11021" t="s">
        <v>63</v>
      </c>
      <c r="I11021" t="s">
        <v>26</v>
      </c>
      <c r="J11021" t="s">
        <v>27</v>
      </c>
      <c r="K11021">
        <v>920.1</v>
      </c>
      <c r="L11021">
        <v>21.5</v>
      </c>
      <c r="M11021" t="s">
        <v>287</v>
      </c>
      <c r="N11021">
        <v>21.5</v>
      </c>
      <c r="O11021" t="s">
        <v>24</v>
      </c>
      <c r="P11021" cm="1">
        <f t="array" ref="P11021">IF(Q11021&gt;0,INDEX(Q11021:Q32745,MATCH(TRUE,INDEX(Q11021:Q32745="",,),0)-1),"")</f>
        <v>5</v>
      </c>
      <c r="Q11021">
        <f t="shared" si="221"/>
        <v>1</v>
      </c>
      <c r="R11021">
        <f t="shared" si="220"/>
        <v>0</v>
      </c>
    </row>
    <row r="11022" spans="1:18" x14ac:dyDescent="0.3">
      <c r="A11022" t="s">
        <v>750</v>
      </c>
      <c r="B11022" s="1">
        <v>38509</v>
      </c>
      <c r="C11022" t="s">
        <v>16</v>
      </c>
      <c r="D11022" t="s">
        <v>811</v>
      </c>
      <c r="E11022" t="s">
        <v>812</v>
      </c>
      <c r="G11022" s="6" t="s">
        <v>29</v>
      </c>
      <c r="H11022" t="s">
        <v>69</v>
      </c>
      <c r="I11022" t="s">
        <v>21</v>
      </c>
      <c r="J11022" t="s">
        <v>22</v>
      </c>
      <c r="K11022">
        <v>0.2</v>
      </c>
      <c r="L11022">
        <v>138</v>
      </c>
      <c r="M11022" t="s">
        <v>287</v>
      </c>
      <c r="N11022">
        <v>138</v>
      </c>
      <c r="O11022" t="s">
        <v>24</v>
      </c>
      <c r="P11022" cm="1">
        <f t="array" ref="P11022">IF(Q11022&gt;0,INDEX(Q11022:Q32746,MATCH(TRUE,INDEX(Q11022:Q32746="",,),0)-1),"")</f>
        <v>5</v>
      </c>
      <c r="Q11022">
        <f t="shared" si="221"/>
        <v>1</v>
      </c>
      <c r="R11022">
        <f t="shared" si="220"/>
        <v>0</v>
      </c>
    </row>
    <row r="11023" spans="1:18" x14ac:dyDescent="0.3">
      <c r="A11023" t="s">
        <v>750</v>
      </c>
      <c r="B11023" s="1">
        <v>38509</v>
      </c>
      <c r="C11023" t="s">
        <v>16</v>
      </c>
      <c r="D11023" t="s">
        <v>811</v>
      </c>
      <c r="E11023" t="s">
        <v>812</v>
      </c>
      <c r="G11023" s="6" t="s">
        <v>29</v>
      </c>
      <c r="H11023" t="s">
        <v>41</v>
      </c>
      <c r="I11023" t="s">
        <v>26</v>
      </c>
      <c r="J11023" t="s">
        <v>27</v>
      </c>
      <c r="K11023">
        <v>24.9</v>
      </c>
      <c r="L11023">
        <v>27.05</v>
      </c>
      <c r="M11023" t="s">
        <v>287</v>
      </c>
      <c r="N11023">
        <v>27.05</v>
      </c>
      <c r="O11023" t="s">
        <v>24</v>
      </c>
      <c r="P11023" cm="1">
        <f t="array" ref="P11023">IF(Q11023&gt;0,INDEX(Q11023:Q32747,MATCH(TRUE,INDEX(Q11023:Q32747="",,),0)-1),"")</f>
        <v>5</v>
      </c>
      <c r="Q11023">
        <f t="shared" si="221"/>
        <v>1</v>
      </c>
      <c r="R11023">
        <f t="shared" si="220"/>
        <v>0</v>
      </c>
    </row>
    <row r="11024" spans="1:18" x14ac:dyDescent="0.3">
      <c r="A11024" t="s">
        <v>750</v>
      </c>
      <c r="B11024" s="1">
        <v>38509</v>
      </c>
      <c r="C11024" t="s">
        <v>16</v>
      </c>
      <c r="D11024" t="s">
        <v>811</v>
      </c>
      <c r="E11024" t="s">
        <v>812</v>
      </c>
      <c r="G11024" s="6" t="s">
        <v>29</v>
      </c>
      <c r="H11024" t="s">
        <v>28</v>
      </c>
      <c r="I11024" t="s">
        <v>26</v>
      </c>
      <c r="J11024" t="s">
        <v>27</v>
      </c>
      <c r="K11024">
        <v>35.200000000000003</v>
      </c>
      <c r="L11024">
        <v>52.35</v>
      </c>
      <c r="M11024" t="s">
        <v>287</v>
      </c>
      <c r="N11024">
        <v>52.35</v>
      </c>
      <c r="O11024" t="s">
        <v>24</v>
      </c>
      <c r="P11024" cm="1">
        <f t="array" ref="P11024">IF(Q11024&gt;0,INDEX(Q11024:Q32748,MATCH(TRUE,INDEX(Q11024:Q32748="",,),0)-1),"")</f>
        <v>5</v>
      </c>
      <c r="Q11024">
        <f t="shared" si="221"/>
        <v>1</v>
      </c>
      <c r="R11024">
        <f t="shared" si="220"/>
        <v>0</v>
      </c>
    </row>
    <row r="11025" spans="1:18" x14ac:dyDescent="0.3">
      <c r="A11025" t="s">
        <v>750</v>
      </c>
      <c r="B11025" s="1">
        <v>38509</v>
      </c>
      <c r="C11025" t="s">
        <v>16</v>
      </c>
      <c r="D11025" t="s">
        <v>811</v>
      </c>
      <c r="E11025" t="s">
        <v>812</v>
      </c>
      <c r="G11025" t="s">
        <v>19</v>
      </c>
      <c r="H11025" t="s">
        <v>41</v>
      </c>
      <c r="I11025" t="s">
        <v>21</v>
      </c>
      <c r="J11025" t="s">
        <v>22</v>
      </c>
      <c r="K11025">
        <v>11.4</v>
      </c>
      <c r="L11025">
        <v>195</v>
      </c>
      <c r="M11025" t="s">
        <v>269</v>
      </c>
      <c r="N11025">
        <v>2760</v>
      </c>
      <c r="P11025" cm="1">
        <f t="array" ref="P11025">IF(Q11025&gt;0,INDEX(Q11025:Q32749,MATCH(TRUE,INDEX(Q11025:Q32749="",,),0)-1),"")</f>
        <v>5</v>
      </c>
      <c r="Q11025">
        <f t="shared" si="221"/>
        <v>2</v>
      </c>
      <c r="R11025">
        <f t="shared" si="220"/>
        <v>0</v>
      </c>
    </row>
    <row r="11026" spans="1:18" x14ac:dyDescent="0.3">
      <c r="A11026" t="s">
        <v>750</v>
      </c>
      <c r="B11026" s="1">
        <v>38509</v>
      </c>
      <c r="C11026" t="s">
        <v>16</v>
      </c>
      <c r="D11026" t="s">
        <v>811</v>
      </c>
      <c r="E11026" t="s">
        <v>812</v>
      </c>
      <c r="G11026" t="s">
        <v>19</v>
      </c>
      <c r="H11026" t="s">
        <v>30</v>
      </c>
      <c r="I11026" t="s">
        <v>26</v>
      </c>
      <c r="J11026" t="s">
        <v>27</v>
      </c>
      <c r="K11026">
        <v>119.4</v>
      </c>
      <c r="L11026">
        <v>10.35</v>
      </c>
      <c r="M11026" t="s">
        <v>269</v>
      </c>
      <c r="N11026">
        <v>29.05</v>
      </c>
      <c r="P11026" cm="1">
        <f t="array" ref="P11026">IF(Q11026&gt;0,INDEX(Q11026:Q32750,MATCH(TRUE,INDEX(Q11026:Q32750="",,),0)-1),"")</f>
        <v>5</v>
      </c>
      <c r="Q11026">
        <f t="shared" si="221"/>
        <v>2</v>
      </c>
      <c r="R11026">
        <f t="shared" si="220"/>
        <v>0</v>
      </c>
    </row>
    <row r="11027" spans="1:18" x14ac:dyDescent="0.3">
      <c r="A11027" t="s">
        <v>750</v>
      </c>
      <c r="B11027" s="1">
        <v>38509</v>
      </c>
      <c r="C11027" t="s">
        <v>16</v>
      </c>
      <c r="D11027" t="s">
        <v>811</v>
      </c>
      <c r="E11027" t="s">
        <v>812</v>
      </c>
      <c r="G11027" t="s">
        <v>19</v>
      </c>
      <c r="H11027" t="s">
        <v>99</v>
      </c>
      <c r="I11027" t="s">
        <v>26</v>
      </c>
      <c r="J11027" t="s">
        <v>27</v>
      </c>
      <c r="K11027">
        <v>274.10000000000002</v>
      </c>
      <c r="L11027">
        <v>25.8</v>
      </c>
      <c r="M11027" t="s">
        <v>269</v>
      </c>
      <c r="N11027">
        <v>29.05</v>
      </c>
      <c r="P11027" cm="1">
        <f t="array" ref="P11027">IF(Q11027&gt;0,INDEX(Q11027:Q32751,MATCH(TRUE,INDEX(Q11027:Q32751="",,),0)-1),"")</f>
        <v>5</v>
      </c>
      <c r="Q11027">
        <f t="shared" si="221"/>
        <v>2</v>
      </c>
      <c r="R11027">
        <f t="shared" si="220"/>
        <v>0</v>
      </c>
    </row>
    <row r="11028" spans="1:18" x14ac:dyDescent="0.3">
      <c r="A11028" t="s">
        <v>750</v>
      </c>
      <c r="B11028" s="1">
        <v>38509</v>
      </c>
      <c r="C11028" t="s">
        <v>16</v>
      </c>
      <c r="D11028" t="s">
        <v>811</v>
      </c>
      <c r="E11028" t="s">
        <v>812</v>
      </c>
      <c r="G11028" t="s">
        <v>19</v>
      </c>
      <c r="H11028" t="s">
        <v>63</v>
      </c>
      <c r="I11028" t="s">
        <v>26</v>
      </c>
      <c r="J11028" t="s">
        <v>27</v>
      </c>
      <c r="K11028">
        <v>920.1</v>
      </c>
      <c r="L11028">
        <v>21.5</v>
      </c>
      <c r="M11028" t="s">
        <v>269</v>
      </c>
      <c r="N11028">
        <v>33.049999999999997</v>
      </c>
      <c r="P11028" cm="1">
        <f t="array" ref="P11028">IF(Q11028&gt;0,INDEX(Q11028:Q32752,MATCH(TRUE,INDEX(Q11028:Q32752="",,),0)-1),"")</f>
        <v>5</v>
      </c>
      <c r="Q11028">
        <f t="shared" si="221"/>
        <v>2</v>
      </c>
      <c r="R11028">
        <f t="shared" si="220"/>
        <v>0</v>
      </c>
    </row>
    <row r="11029" spans="1:18" x14ac:dyDescent="0.3">
      <c r="A11029" t="s">
        <v>750</v>
      </c>
      <c r="B11029" s="1">
        <v>38509</v>
      </c>
      <c r="C11029" t="s">
        <v>16</v>
      </c>
      <c r="D11029" t="s">
        <v>811</v>
      </c>
      <c r="E11029" t="s">
        <v>812</v>
      </c>
      <c r="G11029" s="6" t="s">
        <v>29</v>
      </c>
      <c r="H11029" t="s">
        <v>69</v>
      </c>
      <c r="I11029" t="s">
        <v>21</v>
      </c>
      <c r="J11029" t="s">
        <v>22</v>
      </c>
      <c r="K11029">
        <v>0.2</v>
      </c>
      <c r="L11029">
        <v>138</v>
      </c>
      <c r="M11029" t="s">
        <v>269</v>
      </c>
      <c r="N11029">
        <v>138</v>
      </c>
      <c r="P11029" cm="1">
        <f t="array" ref="P11029">IF(Q11029&gt;0,INDEX(Q11029:Q32753,MATCH(TRUE,INDEX(Q11029:Q32753="",,),0)-1),"")</f>
        <v>5</v>
      </c>
      <c r="Q11029">
        <f t="shared" si="221"/>
        <v>2</v>
      </c>
      <c r="R11029">
        <f t="shared" si="220"/>
        <v>0</v>
      </c>
    </row>
    <row r="11030" spans="1:18" x14ac:dyDescent="0.3">
      <c r="A11030" t="s">
        <v>750</v>
      </c>
      <c r="B11030" s="1">
        <v>38509</v>
      </c>
      <c r="C11030" t="s">
        <v>16</v>
      </c>
      <c r="D11030" t="s">
        <v>811</v>
      </c>
      <c r="E11030" t="s">
        <v>812</v>
      </c>
      <c r="G11030" s="6" t="s">
        <v>29</v>
      </c>
      <c r="H11030" t="s">
        <v>41</v>
      </c>
      <c r="I11030" t="s">
        <v>26</v>
      </c>
      <c r="J11030" t="s">
        <v>27</v>
      </c>
      <c r="K11030">
        <v>24.9</v>
      </c>
      <c r="L11030">
        <v>27.05</v>
      </c>
      <c r="M11030" t="s">
        <v>269</v>
      </c>
      <c r="N11030">
        <v>27.05</v>
      </c>
      <c r="P11030" cm="1">
        <f t="array" ref="P11030">IF(Q11030&gt;0,INDEX(Q11030:Q32754,MATCH(TRUE,INDEX(Q11030:Q32754="",,),0)-1),"")</f>
        <v>5</v>
      </c>
      <c r="Q11030">
        <f t="shared" si="221"/>
        <v>2</v>
      </c>
      <c r="R11030">
        <f t="shared" si="220"/>
        <v>0</v>
      </c>
    </row>
    <row r="11031" spans="1:18" x14ac:dyDescent="0.3">
      <c r="A11031" t="s">
        <v>750</v>
      </c>
      <c r="B11031" s="1">
        <v>38509</v>
      </c>
      <c r="C11031" t="s">
        <v>16</v>
      </c>
      <c r="D11031" t="s">
        <v>811</v>
      </c>
      <c r="E11031" t="s">
        <v>812</v>
      </c>
      <c r="G11031" s="6" t="s">
        <v>29</v>
      </c>
      <c r="H11031" t="s">
        <v>28</v>
      </c>
      <c r="I11031" t="s">
        <v>26</v>
      </c>
      <c r="J11031" t="s">
        <v>27</v>
      </c>
      <c r="K11031">
        <v>35.200000000000003</v>
      </c>
      <c r="L11031">
        <v>52.35</v>
      </c>
      <c r="M11031" t="s">
        <v>269</v>
      </c>
      <c r="N11031">
        <v>52.35</v>
      </c>
      <c r="P11031" cm="1">
        <f t="array" ref="P11031">IF(Q11031&gt;0,INDEX(Q11031:Q32755,MATCH(TRUE,INDEX(Q11031:Q32755="",,),0)-1),"")</f>
        <v>5</v>
      </c>
      <c r="Q11031">
        <f t="shared" si="221"/>
        <v>2</v>
      </c>
      <c r="R11031">
        <f t="shared" si="220"/>
        <v>0</v>
      </c>
    </row>
    <row r="11032" spans="1:18" x14ac:dyDescent="0.3">
      <c r="A11032" t="s">
        <v>750</v>
      </c>
      <c r="B11032" s="1">
        <v>38509</v>
      </c>
      <c r="C11032" t="s">
        <v>16</v>
      </c>
      <c r="D11032" t="s">
        <v>811</v>
      </c>
      <c r="E11032" t="s">
        <v>812</v>
      </c>
      <c r="G11032" t="s">
        <v>19</v>
      </c>
      <c r="H11032" t="s">
        <v>41</v>
      </c>
      <c r="I11032" t="s">
        <v>21</v>
      </c>
      <c r="J11032" t="s">
        <v>22</v>
      </c>
      <c r="K11032">
        <v>11.4</v>
      </c>
      <c r="L11032">
        <v>195</v>
      </c>
      <c r="M11032" t="s">
        <v>315</v>
      </c>
      <c r="N11032">
        <v>205</v>
      </c>
      <c r="P11032" cm="1">
        <f t="array" ref="P11032">IF(Q11032&gt;0,INDEX(Q11032:Q32756,MATCH(TRUE,INDEX(Q11032:Q32756="",,),0)-1),"")</f>
        <v>5</v>
      </c>
      <c r="Q11032">
        <f t="shared" si="221"/>
        <v>3</v>
      </c>
      <c r="R11032">
        <f t="shared" si="220"/>
        <v>0</v>
      </c>
    </row>
    <row r="11033" spans="1:18" x14ac:dyDescent="0.3">
      <c r="A11033" t="s">
        <v>750</v>
      </c>
      <c r="B11033" s="1">
        <v>38509</v>
      </c>
      <c r="C11033" t="s">
        <v>16</v>
      </c>
      <c r="D11033" t="s">
        <v>811</v>
      </c>
      <c r="E11033" t="s">
        <v>812</v>
      </c>
      <c r="G11033" t="s">
        <v>19</v>
      </c>
      <c r="H11033" t="s">
        <v>30</v>
      </c>
      <c r="I11033" t="s">
        <v>26</v>
      </c>
      <c r="J11033" t="s">
        <v>27</v>
      </c>
      <c r="K11033">
        <v>119.4</v>
      </c>
      <c r="L11033">
        <v>10.35</v>
      </c>
      <c r="M11033" t="s">
        <v>315</v>
      </c>
      <c r="N11033">
        <v>31</v>
      </c>
      <c r="P11033" cm="1">
        <f t="array" ref="P11033">IF(Q11033&gt;0,INDEX(Q11033:Q32757,MATCH(TRUE,INDEX(Q11033:Q32757="",,),0)-1),"")</f>
        <v>5</v>
      </c>
      <c r="Q11033">
        <f t="shared" si="221"/>
        <v>3</v>
      </c>
      <c r="R11033">
        <f t="shared" si="220"/>
        <v>0</v>
      </c>
    </row>
    <row r="11034" spans="1:18" x14ac:dyDescent="0.3">
      <c r="A11034" t="s">
        <v>750</v>
      </c>
      <c r="B11034" s="1">
        <v>38509</v>
      </c>
      <c r="C11034" t="s">
        <v>16</v>
      </c>
      <c r="D11034" t="s">
        <v>811</v>
      </c>
      <c r="E11034" t="s">
        <v>812</v>
      </c>
      <c r="G11034" t="s">
        <v>19</v>
      </c>
      <c r="H11034" t="s">
        <v>99</v>
      </c>
      <c r="I11034" t="s">
        <v>26</v>
      </c>
      <c r="J11034" t="s">
        <v>27</v>
      </c>
      <c r="K11034">
        <v>274.10000000000002</v>
      </c>
      <c r="L11034">
        <v>25.8</v>
      </c>
      <c r="M11034" t="s">
        <v>315</v>
      </c>
      <c r="N11034">
        <v>41.1</v>
      </c>
      <c r="P11034" cm="1">
        <f t="array" ref="P11034">IF(Q11034&gt;0,INDEX(Q11034:Q32758,MATCH(TRUE,INDEX(Q11034:Q32758="",,),0)-1),"")</f>
        <v>5</v>
      </c>
      <c r="Q11034">
        <f t="shared" si="221"/>
        <v>3</v>
      </c>
      <c r="R11034">
        <f t="shared" si="220"/>
        <v>0</v>
      </c>
    </row>
    <row r="11035" spans="1:18" x14ac:dyDescent="0.3">
      <c r="A11035" t="s">
        <v>750</v>
      </c>
      <c r="B11035" s="1">
        <v>38509</v>
      </c>
      <c r="C11035" t="s">
        <v>16</v>
      </c>
      <c r="D11035" t="s">
        <v>811</v>
      </c>
      <c r="E11035" t="s">
        <v>812</v>
      </c>
      <c r="G11035" t="s">
        <v>19</v>
      </c>
      <c r="H11035" t="s">
        <v>63</v>
      </c>
      <c r="I11035" t="s">
        <v>26</v>
      </c>
      <c r="J11035" t="s">
        <v>27</v>
      </c>
      <c r="K11035">
        <v>920.1</v>
      </c>
      <c r="L11035">
        <v>21.5</v>
      </c>
      <c r="M11035" t="s">
        <v>315</v>
      </c>
      <c r="N11035">
        <v>45</v>
      </c>
      <c r="P11035" cm="1">
        <f t="array" ref="P11035">IF(Q11035&gt;0,INDEX(Q11035:Q32759,MATCH(TRUE,INDEX(Q11035:Q32759="",,),0)-1),"")</f>
        <v>5</v>
      </c>
      <c r="Q11035">
        <f t="shared" si="221"/>
        <v>3</v>
      </c>
      <c r="R11035">
        <f t="shared" si="220"/>
        <v>0</v>
      </c>
    </row>
    <row r="11036" spans="1:18" x14ac:dyDescent="0.3">
      <c r="A11036" t="s">
        <v>750</v>
      </c>
      <c r="B11036" s="1">
        <v>38509</v>
      </c>
      <c r="C11036" t="s">
        <v>16</v>
      </c>
      <c r="D11036" t="s">
        <v>811</v>
      </c>
      <c r="E11036" t="s">
        <v>812</v>
      </c>
      <c r="G11036" s="6" t="s">
        <v>29</v>
      </c>
      <c r="H11036" t="s">
        <v>69</v>
      </c>
      <c r="I11036" t="s">
        <v>21</v>
      </c>
      <c r="J11036" t="s">
        <v>22</v>
      </c>
      <c r="K11036">
        <v>0.2</v>
      </c>
      <c r="L11036">
        <v>138</v>
      </c>
      <c r="M11036" t="s">
        <v>315</v>
      </c>
      <c r="N11036">
        <v>138</v>
      </c>
      <c r="P11036" cm="1">
        <f t="array" ref="P11036">IF(Q11036&gt;0,INDEX(Q11036:Q32760,MATCH(TRUE,INDEX(Q11036:Q32760="",,),0)-1),"")</f>
        <v>5</v>
      </c>
      <c r="Q11036">
        <f t="shared" si="221"/>
        <v>3</v>
      </c>
      <c r="R11036">
        <f t="shared" si="220"/>
        <v>0</v>
      </c>
    </row>
    <row r="11037" spans="1:18" x14ac:dyDescent="0.3">
      <c r="A11037" t="s">
        <v>750</v>
      </c>
      <c r="B11037" s="1">
        <v>38509</v>
      </c>
      <c r="C11037" t="s">
        <v>16</v>
      </c>
      <c r="D11037" t="s">
        <v>811</v>
      </c>
      <c r="E11037" t="s">
        <v>812</v>
      </c>
      <c r="G11037" s="6" t="s">
        <v>29</v>
      </c>
      <c r="H11037" t="s">
        <v>41</v>
      </c>
      <c r="I11037" t="s">
        <v>26</v>
      </c>
      <c r="J11037" t="s">
        <v>27</v>
      </c>
      <c r="K11037">
        <v>24.9</v>
      </c>
      <c r="L11037">
        <v>27.05</v>
      </c>
      <c r="M11037" t="s">
        <v>315</v>
      </c>
      <c r="N11037">
        <v>27.05</v>
      </c>
      <c r="P11037" cm="1">
        <f t="array" ref="P11037">IF(Q11037&gt;0,INDEX(Q11037:Q32761,MATCH(TRUE,INDEX(Q11037:Q32761="",,),0)-1),"")</f>
        <v>5</v>
      </c>
      <c r="Q11037">
        <f t="shared" si="221"/>
        <v>3</v>
      </c>
      <c r="R11037">
        <f t="shared" si="220"/>
        <v>0</v>
      </c>
    </row>
    <row r="11038" spans="1:18" x14ac:dyDescent="0.3">
      <c r="A11038" t="s">
        <v>750</v>
      </c>
      <c r="B11038" s="1">
        <v>38509</v>
      </c>
      <c r="C11038" t="s">
        <v>16</v>
      </c>
      <c r="D11038" t="s">
        <v>811</v>
      </c>
      <c r="E11038" t="s">
        <v>812</v>
      </c>
      <c r="G11038" s="6" t="s">
        <v>29</v>
      </c>
      <c r="H11038" t="s">
        <v>28</v>
      </c>
      <c r="I11038" t="s">
        <v>26</v>
      </c>
      <c r="J11038" t="s">
        <v>27</v>
      </c>
      <c r="K11038">
        <v>35.200000000000003</v>
      </c>
      <c r="L11038">
        <v>52.35</v>
      </c>
      <c r="M11038" t="s">
        <v>315</v>
      </c>
      <c r="N11038">
        <v>52.35</v>
      </c>
      <c r="P11038" cm="1">
        <f t="array" ref="P11038">IF(Q11038&gt;0,INDEX(Q11038:Q32762,MATCH(TRUE,INDEX(Q11038:Q32762="",,),0)-1),"")</f>
        <v>5</v>
      </c>
      <c r="Q11038">
        <f t="shared" si="221"/>
        <v>3</v>
      </c>
      <c r="R11038">
        <f t="shared" si="220"/>
        <v>0</v>
      </c>
    </row>
    <row r="11039" spans="1:18" x14ac:dyDescent="0.3">
      <c r="A11039" t="s">
        <v>750</v>
      </c>
      <c r="B11039" s="1">
        <v>38509</v>
      </c>
      <c r="C11039" t="s">
        <v>16</v>
      </c>
      <c r="D11039" t="s">
        <v>811</v>
      </c>
      <c r="E11039" t="s">
        <v>812</v>
      </c>
      <c r="G11039" t="s">
        <v>19</v>
      </c>
      <c r="H11039" t="s">
        <v>41</v>
      </c>
      <c r="I11039" t="s">
        <v>21</v>
      </c>
      <c r="J11039" t="s">
        <v>22</v>
      </c>
      <c r="K11039">
        <v>11.4</v>
      </c>
      <c r="L11039">
        <v>195</v>
      </c>
      <c r="M11039" t="s">
        <v>220</v>
      </c>
      <c r="N11039">
        <v>195</v>
      </c>
      <c r="P11039" cm="1">
        <f t="array" ref="P11039">IF(Q11039&gt;0,INDEX(Q11039:Q32763,MATCH(TRUE,INDEX(Q11039:Q32763="",,),0)-1),"")</f>
        <v>5</v>
      </c>
      <c r="Q11039">
        <f t="shared" si="221"/>
        <v>4</v>
      </c>
      <c r="R11039">
        <f t="shared" si="220"/>
        <v>0</v>
      </c>
    </row>
    <row r="11040" spans="1:18" x14ac:dyDescent="0.3">
      <c r="A11040" t="s">
        <v>750</v>
      </c>
      <c r="B11040" s="1">
        <v>38509</v>
      </c>
      <c r="C11040" t="s">
        <v>16</v>
      </c>
      <c r="D11040" t="s">
        <v>811</v>
      </c>
      <c r="E11040" t="s">
        <v>812</v>
      </c>
      <c r="G11040" t="s">
        <v>19</v>
      </c>
      <c r="H11040" t="s">
        <v>30</v>
      </c>
      <c r="I11040" t="s">
        <v>26</v>
      </c>
      <c r="J11040" t="s">
        <v>27</v>
      </c>
      <c r="K11040">
        <v>119.4</v>
      </c>
      <c r="L11040">
        <v>10.35</v>
      </c>
      <c r="M11040" t="s">
        <v>220</v>
      </c>
      <c r="N11040">
        <v>10.35</v>
      </c>
      <c r="P11040" cm="1">
        <f t="array" ref="P11040">IF(Q11040&gt;0,INDEX(Q11040:Q32764,MATCH(TRUE,INDEX(Q11040:Q32764="",,),0)-1),"")</f>
        <v>5</v>
      </c>
      <c r="Q11040">
        <f t="shared" si="221"/>
        <v>4</v>
      </c>
      <c r="R11040">
        <f t="shared" si="220"/>
        <v>0</v>
      </c>
    </row>
    <row r="11041" spans="1:18" x14ac:dyDescent="0.3">
      <c r="A11041" t="s">
        <v>750</v>
      </c>
      <c r="B11041" s="1">
        <v>38509</v>
      </c>
      <c r="C11041" t="s">
        <v>16</v>
      </c>
      <c r="D11041" t="s">
        <v>811</v>
      </c>
      <c r="E11041" t="s">
        <v>812</v>
      </c>
      <c r="G11041" t="s">
        <v>19</v>
      </c>
      <c r="H11041" t="s">
        <v>99</v>
      </c>
      <c r="I11041" t="s">
        <v>26</v>
      </c>
      <c r="J11041" t="s">
        <v>27</v>
      </c>
      <c r="K11041">
        <v>274.10000000000002</v>
      </c>
      <c r="L11041">
        <v>25.8</v>
      </c>
      <c r="M11041" t="s">
        <v>220</v>
      </c>
      <c r="N11041">
        <v>117.57</v>
      </c>
      <c r="P11041" cm="1">
        <f t="array" ref="P11041">IF(Q11041&gt;0,INDEX(Q11041:Q32765,MATCH(TRUE,INDEX(Q11041:Q32765="",,),0)-1),"")</f>
        <v>5</v>
      </c>
      <c r="Q11041">
        <f t="shared" si="221"/>
        <v>4</v>
      </c>
      <c r="R11041">
        <f t="shared" si="220"/>
        <v>0</v>
      </c>
    </row>
    <row r="11042" spans="1:18" x14ac:dyDescent="0.3">
      <c r="A11042" t="s">
        <v>750</v>
      </c>
      <c r="B11042" s="1">
        <v>38509</v>
      </c>
      <c r="C11042" t="s">
        <v>16</v>
      </c>
      <c r="D11042" t="s">
        <v>811</v>
      </c>
      <c r="E11042" t="s">
        <v>812</v>
      </c>
      <c r="G11042" t="s">
        <v>19</v>
      </c>
      <c r="H11042" t="s">
        <v>63</v>
      </c>
      <c r="I11042" t="s">
        <v>26</v>
      </c>
      <c r="J11042" t="s">
        <v>27</v>
      </c>
      <c r="K11042">
        <v>920.1</v>
      </c>
      <c r="L11042">
        <v>21.5</v>
      </c>
      <c r="M11042" t="s">
        <v>220</v>
      </c>
      <c r="N11042">
        <v>21.5</v>
      </c>
      <c r="P11042" cm="1">
        <f t="array" ref="P11042">IF(Q11042&gt;0,INDEX(Q11042:Q32766,MATCH(TRUE,INDEX(Q11042:Q32766="",,),0)-1),"")</f>
        <v>5</v>
      </c>
      <c r="Q11042">
        <f t="shared" si="221"/>
        <v>4</v>
      </c>
      <c r="R11042">
        <f t="shared" si="220"/>
        <v>0</v>
      </c>
    </row>
    <row r="11043" spans="1:18" x14ac:dyDescent="0.3">
      <c r="A11043" t="s">
        <v>750</v>
      </c>
      <c r="B11043" s="1">
        <v>38509</v>
      </c>
      <c r="C11043" t="s">
        <v>16</v>
      </c>
      <c r="D11043" t="s">
        <v>811</v>
      </c>
      <c r="E11043" t="s">
        <v>812</v>
      </c>
      <c r="G11043" s="6" t="s">
        <v>29</v>
      </c>
      <c r="H11043" t="s">
        <v>69</v>
      </c>
      <c r="I11043" t="s">
        <v>21</v>
      </c>
      <c r="J11043" t="s">
        <v>22</v>
      </c>
      <c r="K11043">
        <v>0.2</v>
      </c>
      <c r="L11043">
        <v>138</v>
      </c>
      <c r="M11043" t="s">
        <v>220</v>
      </c>
      <c r="N11043">
        <v>138</v>
      </c>
      <c r="P11043" cm="1">
        <f t="array" ref="P11043">IF(Q11043&gt;0,INDEX(Q11043:Q32767,MATCH(TRUE,INDEX(Q11043:Q32767="",,),0)-1),"")</f>
        <v>5</v>
      </c>
      <c r="Q11043">
        <f t="shared" si="221"/>
        <v>4</v>
      </c>
      <c r="R11043">
        <f t="shared" si="220"/>
        <v>0</v>
      </c>
    </row>
    <row r="11044" spans="1:18" x14ac:dyDescent="0.3">
      <c r="A11044" t="s">
        <v>750</v>
      </c>
      <c r="B11044" s="1">
        <v>38509</v>
      </c>
      <c r="C11044" t="s">
        <v>16</v>
      </c>
      <c r="D11044" t="s">
        <v>811</v>
      </c>
      <c r="E11044" t="s">
        <v>812</v>
      </c>
      <c r="G11044" s="6" t="s">
        <v>29</v>
      </c>
      <c r="H11044" t="s">
        <v>41</v>
      </c>
      <c r="I11044" t="s">
        <v>26</v>
      </c>
      <c r="J11044" t="s">
        <v>27</v>
      </c>
      <c r="K11044">
        <v>24.9</v>
      </c>
      <c r="L11044">
        <v>27.05</v>
      </c>
      <c r="M11044" t="s">
        <v>220</v>
      </c>
      <c r="N11044">
        <v>27.05</v>
      </c>
      <c r="P11044" cm="1">
        <f t="array" ref="P11044">IF(Q11044&gt;0,INDEX(Q11044:Q32768,MATCH(TRUE,INDEX(Q11044:Q32768="",,),0)-1),"")</f>
        <v>5</v>
      </c>
      <c r="Q11044">
        <f t="shared" si="221"/>
        <v>4</v>
      </c>
      <c r="R11044">
        <f t="shared" si="220"/>
        <v>0</v>
      </c>
    </row>
    <row r="11045" spans="1:18" x14ac:dyDescent="0.3">
      <c r="A11045" t="s">
        <v>750</v>
      </c>
      <c r="B11045" s="1">
        <v>38509</v>
      </c>
      <c r="C11045" t="s">
        <v>16</v>
      </c>
      <c r="D11045" t="s">
        <v>811</v>
      </c>
      <c r="E11045" t="s">
        <v>812</v>
      </c>
      <c r="G11045" s="6" t="s">
        <v>29</v>
      </c>
      <c r="H11045" t="s">
        <v>28</v>
      </c>
      <c r="I11045" t="s">
        <v>26</v>
      </c>
      <c r="J11045" t="s">
        <v>27</v>
      </c>
      <c r="K11045">
        <v>35.200000000000003</v>
      </c>
      <c r="L11045">
        <v>52.35</v>
      </c>
      <c r="M11045" t="s">
        <v>220</v>
      </c>
      <c r="N11045">
        <v>52.35</v>
      </c>
      <c r="P11045" cm="1">
        <f t="array" ref="P11045">IF(Q11045&gt;0,INDEX(Q11045:Q32769,MATCH(TRUE,INDEX(Q11045:Q32769="",,),0)-1),"")</f>
        <v>5</v>
      </c>
      <c r="Q11045">
        <f t="shared" si="221"/>
        <v>4</v>
      </c>
      <c r="R11045">
        <f t="shared" si="220"/>
        <v>0</v>
      </c>
    </row>
    <row r="11046" spans="1:18" x14ac:dyDescent="0.3">
      <c r="A11046" t="s">
        <v>750</v>
      </c>
      <c r="B11046" s="1">
        <v>38509</v>
      </c>
      <c r="C11046" t="s">
        <v>16</v>
      </c>
      <c r="D11046" t="s">
        <v>811</v>
      </c>
      <c r="E11046" t="s">
        <v>812</v>
      </c>
      <c r="G11046" t="s">
        <v>19</v>
      </c>
      <c r="H11046" t="s">
        <v>41</v>
      </c>
      <c r="I11046" t="s">
        <v>21</v>
      </c>
      <c r="J11046" t="s">
        <v>22</v>
      </c>
      <c r="K11046">
        <v>11.4</v>
      </c>
      <c r="L11046">
        <v>195</v>
      </c>
      <c r="M11046" t="s">
        <v>757</v>
      </c>
      <c r="N11046">
        <v>195</v>
      </c>
      <c r="P11046" cm="1">
        <f t="array" ref="P11046">IF(Q11046&gt;0,INDEX(Q11046:Q32770,MATCH(TRUE,INDEX(Q11046:Q32770="",,),0)-1),"")</f>
        <v>5</v>
      </c>
      <c r="Q11046">
        <f t="shared" si="221"/>
        <v>5</v>
      </c>
      <c r="R11046">
        <f t="shared" si="220"/>
        <v>0</v>
      </c>
    </row>
    <row r="11047" spans="1:18" x14ac:dyDescent="0.3">
      <c r="A11047" t="s">
        <v>750</v>
      </c>
      <c r="B11047" s="1">
        <v>38509</v>
      </c>
      <c r="C11047" t="s">
        <v>16</v>
      </c>
      <c r="D11047" t="s">
        <v>811</v>
      </c>
      <c r="E11047" t="s">
        <v>812</v>
      </c>
      <c r="G11047" t="s">
        <v>19</v>
      </c>
      <c r="H11047" t="s">
        <v>30</v>
      </c>
      <c r="I11047" t="s">
        <v>26</v>
      </c>
      <c r="J11047" t="s">
        <v>27</v>
      </c>
      <c r="K11047">
        <v>119.4</v>
      </c>
      <c r="L11047">
        <v>10.35</v>
      </c>
      <c r="M11047" t="s">
        <v>757</v>
      </c>
      <c r="N11047">
        <v>18.350000000000001</v>
      </c>
      <c r="P11047" cm="1">
        <f t="array" ref="P11047">IF(Q11047&gt;0,INDEX(Q11047:Q32771,MATCH(TRUE,INDEX(Q11047:Q32771="",,),0)-1),"")</f>
        <v>5</v>
      </c>
      <c r="Q11047">
        <f t="shared" si="221"/>
        <v>5</v>
      </c>
      <c r="R11047">
        <f t="shared" si="220"/>
        <v>0</v>
      </c>
    </row>
    <row r="11048" spans="1:18" x14ac:dyDescent="0.3">
      <c r="A11048" t="s">
        <v>750</v>
      </c>
      <c r="B11048" s="1">
        <v>38509</v>
      </c>
      <c r="C11048" t="s">
        <v>16</v>
      </c>
      <c r="D11048" t="s">
        <v>811</v>
      </c>
      <c r="E11048" t="s">
        <v>812</v>
      </c>
      <c r="G11048" t="s">
        <v>19</v>
      </c>
      <c r="H11048" t="s">
        <v>99</v>
      </c>
      <c r="I11048" t="s">
        <v>26</v>
      </c>
      <c r="J11048" t="s">
        <v>27</v>
      </c>
      <c r="K11048">
        <v>274.10000000000002</v>
      </c>
      <c r="L11048">
        <v>25.8</v>
      </c>
      <c r="M11048" t="s">
        <v>757</v>
      </c>
      <c r="N11048">
        <v>27.8</v>
      </c>
      <c r="P11048" cm="1">
        <f t="array" ref="P11048">IF(Q11048&gt;0,INDEX(Q11048:Q32772,MATCH(TRUE,INDEX(Q11048:Q32772="",,),0)-1),"")</f>
        <v>5</v>
      </c>
      <c r="Q11048">
        <f t="shared" si="221"/>
        <v>5</v>
      </c>
      <c r="R11048">
        <f t="shared" si="220"/>
        <v>0</v>
      </c>
    </row>
    <row r="11049" spans="1:18" x14ac:dyDescent="0.3">
      <c r="A11049" t="s">
        <v>750</v>
      </c>
      <c r="B11049" s="1">
        <v>38509</v>
      </c>
      <c r="C11049" t="s">
        <v>16</v>
      </c>
      <c r="D11049" t="s">
        <v>811</v>
      </c>
      <c r="E11049" t="s">
        <v>812</v>
      </c>
      <c r="G11049" t="s">
        <v>19</v>
      </c>
      <c r="H11049" t="s">
        <v>63</v>
      </c>
      <c r="I11049" t="s">
        <v>26</v>
      </c>
      <c r="J11049" t="s">
        <v>27</v>
      </c>
      <c r="K11049">
        <v>920.1</v>
      </c>
      <c r="L11049">
        <v>21.5</v>
      </c>
      <c r="M11049" t="s">
        <v>757</v>
      </c>
      <c r="N11049">
        <v>26.5</v>
      </c>
      <c r="P11049" cm="1">
        <f t="array" ref="P11049">IF(Q11049&gt;0,INDEX(Q11049:Q32773,MATCH(TRUE,INDEX(Q11049:Q32773="",,),0)-1),"")</f>
        <v>5</v>
      </c>
      <c r="Q11049">
        <f t="shared" si="221"/>
        <v>5</v>
      </c>
      <c r="R11049">
        <f t="shared" si="220"/>
        <v>0</v>
      </c>
    </row>
    <row r="11050" spans="1:18" x14ac:dyDescent="0.3">
      <c r="A11050" t="s">
        <v>750</v>
      </c>
      <c r="B11050" s="1">
        <v>38509</v>
      </c>
      <c r="C11050" t="s">
        <v>16</v>
      </c>
      <c r="D11050" t="s">
        <v>811</v>
      </c>
      <c r="E11050" t="s">
        <v>812</v>
      </c>
      <c r="G11050" s="6" t="s">
        <v>29</v>
      </c>
      <c r="H11050" t="s">
        <v>69</v>
      </c>
      <c r="I11050" t="s">
        <v>21</v>
      </c>
      <c r="J11050" t="s">
        <v>22</v>
      </c>
      <c r="K11050">
        <v>0.2</v>
      </c>
      <c r="L11050">
        <v>138</v>
      </c>
      <c r="M11050" t="s">
        <v>757</v>
      </c>
      <c r="N11050">
        <v>138</v>
      </c>
      <c r="P11050" cm="1">
        <f t="array" ref="P11050">IF(Q11050&gt;0,INDEX(Q11050:Q32774,MATCH(TRUE,INDEX(Q11050:Q32774="",,),0)-1),"")</f>
        <v>5</v>
      </c>
      <c r="Q11050">
        <f t="shared" si="221"/>
        <v>5</v>
      </c>
      <c r="R11050">
        <f t="shared" si="220"/>
        <v>0</v>
      </c>
    </row>
    <row r="11051" spans="1:18" x14ac:dyDescent="0.3">
      <c r="A11051" t="s">
        <v>750</v>
      </c>
      <c r="B11051" s="1">
        <v>38509</v>
      </c>
      <c r="C11051" t="s">
        <v>16</v>
      </c>
      <c r="D11051" t="s">
        <v>811</v>
      </c>
      <c r="E11051" t="s">
        <v>812</v>
      </c>
      <c r="G11051" s="6" t="s">
        <v>29</v>
      </c>
      <c r="H11051" t="s">
        <v>41</v>
      </c>
      <c r="I11051" t="s">
        <v>26</v>
      </c>
      <c r="J11051" t="s">
        <v>27</v>
      </c>
      <c r="K11051">
        <v>24.9</v>
      </c>
      <c r="L11051">
        <v>27.05</v>
      </c>
      <c r="M11051" t="s">
        <v>757</v>
      </c>
      <c r="N11051">
        <v>27.05</v>
      </c>
      <c r="P11051" cm="1">
        <f t="array" ref="P11051">IF(Q11051&gt;0,INDEX(Q11051:Q32775,MATCH(TRUE,INDEX(Q11051:Q32775="",,),0)-1),"")</f>
        <v>5</v>
      </c>
      <c r="Q11051">
        <f t="shared" si="221"/>
        <v>5</v>
      </c>
      <c r="R11051">
        <f t="shared" si="220"/>
        <v>0</v>
      </c>
    </row>
    <row r="11052" spans="1:18" x14ac:dyDescent="0.3">
      <c r="A11052" t="s">
        <v>750</v>
      </c>
      <c r="B11052" s="1">
        <v>38509</v>
      </c>
      <c r="C11052" t="s">
        <v>16</v>
      </c>
      <c r="D11052" t="s">
        <v>811</v>
      </c>
      <c r="E11052" t="s">
        <v>812</v>
      </c>
      <c r="G11052" s="6" t="s">
        <v>29</v>
      </c>
      <c r="H11052" t="s">
        <v>28</v>
      </c>
      <c r="I11052" t="s">
        <v>26</v>
      </c>
      <c r="J11052" t="s">
        <v>27</v>
      </c>
      <c r="K11052">
        <v>35.200000000000003</v>
      </c>
      <c r="L11052">
        <v>52.35</v>
      </c>
      <c r="M11052" t="s">
        <v>757</v>
      </c>
      <c r="N11052">
        <v>52.35</v>
      </c>
      <c r="P11052" cm="1">
        <f t="array" ref="P11052">IF(Q11052&gt;0,INDEX(Q11052:Q32776,MATCH(TRUE,INDEX(Q11052:Q32776="",,),0)-1),"")</f>
        <v>5</v>
      </c>
      <c r="Q11052">
        <f t="shared" si="221"/>
        <v>5</v>
      </c>
      <c r="R11052">
        <f t="shared" si="220"/>
        <v>0</v>
      </c>
    </row>
    <row r="11053" spans="1:18" x14ac:dyDescent="0.3">
      <c r="P11053" t="str" cm="1">
        <f t="array" ref="P11053">IF(Q11053&gt;0,INDEX(Q11053:Q32777,MATCH(TRUE,INDEX(Q11053:Q32777="",,),0)-1),"")</f>
        <v/>
      </c>
      <c r="R11053" t="str">
        <f t="shared" si="220"/>
        <v/>
      </c>
    </row>
    <row r="11054" spans="1:18" x14ac:dyDescent="0.3">
      <c r="A11054" t="s">
        <v>750</v>
      </c>
      <c r="B11054" s="1">
        <v>38509</v>
      </c>
      <c r="C11054" t="s">
        <v>16</v>
      </c>
      <c r="D11054" t="s">
        <v>813</v>
      </c>
      <c r="E11054" t="s">
        <v>814</v>
      </c>
      <c r="G11054" t="s">
        <v>19</v>
      </c>
      <c r="H11054" t="s">
        <v>28</v>
      </c>
      <c r="I11054" t="s">
        <v>26</v>
      </c>
      <c r="J11054" t="s">
        <v>27</v>
      </c>
      <c r="K11054">
        <v>350</v>
      </c>
      <c r="L11054">
        <v>60.1</v>
      </c>
      <c r="M11054" t="s">
        <v>287</v>
      </c>
      <c r="N11054">
        <v>95</v>
      </c>
      <c r="O11054" t="s">
        <v>24</v>
      </c>
      <c r="P11054" cm="1">
        <f t="array" ref="P11054">IF(Q11054&gt;0,INDEX(Q11054:Q32778,MATCH(TRUE,INDEX(Q11054:Q32778="",,),0)-1),"")</f>
        <v>4</v>
      </c>
      <c r="Q11054">
        <v>1</v>
      </c>
      <c r="R11054">
        <f t="shared" si="220"/>
        <v>0</v>
      </c>
    </row>
    <row r="11055" spans="1:18" x14ac:dyDescent="0.3">
      <c r="A11055" t="s">
        <v>750</v>
      </c>
      <c r="B11055" s="1">
        <v>38509</v>
      </c>
      <c r="C11055" t="s">
        <v>16</v>
      </c>
      <c r="D11055" t="s">
        <v>813</v>
      </c>
      <c r="E11055" t="s">
        <v>814</v>
      </c>
      <c r="G11055" t="s">
        <v>19</v>
      </c>
      <c r="H11055" t="s">
        <v>28</v>
      </c>
      <c r="I11055" t="s">
        <v>26</v>
      </c>
      <c r="J11055" t="s">
        <v>27</v>
      </c>
      <c r="K11055">
        <v>350</v>
      </c>
      <c r="L11055">
        <v>60.1</v>
      </c>
      <c r="M11055" t="s">
        <v>220</v>
      </c>
      <c r="N11055">
        <v>72.37</v>
      </c>
      <c r="P11055" cm="1">
        <f t="array" ref="P11055">IF(Q11055&gt;0,INDEX(Q11055:Q32779,MATCH(TRUE,INDEX(Q11055:Q32779="",,),0)-1),"")</f>
        <v>4</v>
      </c>
      <c r="Q11055">
        <v>2</v>
      </c>
      <c r="R11055">
        <f t="shared" si="220"/>
        <v>0</v>
      </c>
    </row>
    <row r="11056" spans="1:18" x14ac:dyDescent="0.3">
      <c r="A11056" t="s">
        <v>750</v>
      </c>
      <c r="B11056" s="1">
        <v>38509</v>
      </c>
      <c r="C11056" t="s">
        <v>16</v>
      </c>
      <c r="D11056" t="s">
        <v>813</v>
      </c>
      <c r="E11056" t="s">
        <v>814</v>
      </c>
      <c r="G11056" t="s">
        <v>19</v>
      </c>
      <c r="H11056" t="s">
        <v>28</v>
      </c>
      <c r="I11056" t="s">
        <v>26</v>
      </c>
      <c r="J11056" t="s">
        <v>27</v>
      </c>
      <c r="K11056">
        <v>350</v>
      </c>
      <c r="L11056">
        <v>60.1</v>
      </c>
      <c r="M11056" t="s">
        <v>815</v>
      </c>
      <c r="N11056">
        <v>65.099999999999994</v>
      </c>
      <c r="P11056" cm="1">
        <f t="array" ref="P11056">IF(Q11056&gt;0,INDEX(Q11056:Q32780,MATCH(TRUE,INDEX(Q11056:Q32780="",,),0)-1),"")</f>
        <v>4</v>
      </c>
      <c r="Q11056">
        <v>3</v>
      </c>
      <c r="R11056">
        <f t="shared" si="220"/>
        <v>0</v>
      </c>
    </row>
    <row r="11057" spans="1:18" x14ac:dyDescent="0.3">
      <c r="A11057" t="s">
        <v>750</v>
      </c>
      <c r="B11057" s="1">
        <v>38509</v>
      </c>
      <c r="C11057" t="s">
        <v>16</v>
      </c>
      <c r="D11057" t="s">
        <v>813</v>
      </c>
      <c r="E11057" t="s">
        <v>814</v>
      </c>
      <c r="G11057" t="s">
        <v>19</v>
      </c>
      <c r="H11057" t="s">
        <v>28</v>
      </c>
      <c r="I11057" t="s">
        <v>26</v>
      </c>
      <c r="J11057" t="s">
        <v>27</v>
      </c>
      <c r="K11057">
        <v>350</v>
      </c>
      <c r="L11057">
        <v>60.1</v>
      </c>
      <c r="M11057" t="s">
        <v>233</v>
      </c>
      <c r="N11057">
        <v>63.1</v>
      </c>
      <c r="P11057" cm="1">
        <f t="array" ref="P11057">IF(Q11057&gt;0,INDEX(Q11057:Q32781,MATCH(TRUE,INDEX(Q11057:Q32781="",,),0)-1),"")</f>
        <v>4</v>
      </c>
      <c r="Q11057">
        <v>4</v>
      </c>
      <c r="R11057">
        <f t="shared" si="220"/>
        <v>0</v>
      </c>
    </row>
    <row r="11058" spans="1:18" x14ac:dyDescent="0.3">
      <c r="P11058" t="str" cm="1">
        <f t="array" ref="P11058">IF(Q11058&gt;0,INDEX(Q11058:Q32782,MATCH(TRUE,INDEX(Q11058:Q32782="",,),0)-1),"")</f>
        <v/>
      </c>
      <c r="R11058" t="str">
        <f t="shared" si="220"/>
        <v/>
      </c>
    </row>
    <row r="11059" spans="1:18" x14ac:dyDescent="0.3">
      <c r="A11059" t="s">
        <v>750</v>
      </c>
      <c r="B11059" s="1">
        <v>38481</v>
      </c>
      <c r="C11059" t="s">
        <v>16</v>
      </c>
      <c r="D11059" t="s">
        <v>816</v>
      </c>
      <c r="E11059" t="s">
        <v>817</v>
      </c>
      <c r="G11059" t="s">
        <v>19</v>
      </c>
      <c r="H11059" t="s">
        <v>122</v>
      </c>
      <c r="I11059" t="s">
        <v>26</v>
      </c>
      <c r="J11059" t="s">
        <v>27</v>
      </c>
      <c r="K11059">
        <v>218</v>
      </c>
      <c r="L11059">
        <v>30</v>
      </c>
      <c r="M11059" t="s">
        <v>287</v>
      </c>
      <c r="N11059">
        <v>30</v>
      </c>
      <c r="O11059" t="s">
        <v>24</v>
      </c>
      <c r="P11059" cm="1">
        <f t="array" ref="P11059">IF(Q11059&gt;0,INDEX(Q11059:Q32783,MATCH(TRUE,INDEX(Q11059:Q32783="",,),0)-1),"")</f>
        <v>2</v>
      </c>
      <c r="Q11059">
        <v>1</v>
      </c>
      <c r="R11059">
        <f t="shared" si="220"/>
        <v>0</v>
      </c>
    </row>
    <row r="11060" spans="1:18" x14ac:dyDescent="0.3">
      <c r="A11060" t="s">
        <v>750</v>
      </c>
      <c r="B11060" s="1">
        <v>38481</v>
      </c>
      <c r="C11060" t="s">
        <v>16</v>
      </c>
      <c r="D11060" t="s">
        <v>816</v>
      </c>
      <c r="E11060" t="s">
        <v>817</v>
      </c>
      <c r="G11060" t="s">
        <v>19</v>
      </c>
      <c r="H11060" t="s">
        <v>28</v>
      </c>
      <c r="I11060" t="s">
        <v>26</v>
      </c>
      <c r="J11060" t="s">
        <v>27</v>
      </c>
      <c r="K11060">
        <v>105</v>
      </c>
      <c r="L11060">
        <v>45</v>
      </c>
      <c r="M11060" t="s">
        <v>287</v>
      </c>
      <c r="N11060">
        <v>147.22</v>
      </c>
      <c r="O11060" t="s">
        <v>24</v>
      </c>
      <c r="P11060" cm="1">
        <f t="array" ref="P11060">IF(Q11060&gt;0,INDEX(Q11060:Q32784,MATCH(TRUE,INDEX(Q11060:Q32784="",,),0)-1),"")</f>
        <v>2</v>
      </c>
      <c r="Q11060">
        <v>1</v>
      </c>
      <c r="R11060">
        <f t="shared" ref="R11060:R11123" si="222">IF(P11060="","",0)</f>
        <v>0</v>
      </c>
    </row>
    <row r="11061" spans="1:18" x14ac:dyDescent="0.3">
      <c r="A11061" t="s">
        <v>750</v>
      </c>
      <c r="B11061" s="1">
        <v>38481</v>
      </c>
      <c r="C11061" t="s">
        <v>16</v>
      </c>
      <c r="D11061" t="s">
        <v>816</v>
      </c>
      <c r="E11061" t="s">
        <v>817</v>
      </c>
      <c r="G11061" s="6" t="s">
        <v>29</v>
      </c>
      <c r="H11061" t="s">
        <v>148</v>
      </c>
      <c r="I11061" t="s">
        <v>26</v>
      </c>
      <c r="J11061" t="s">
        <v>27</v>
      </c>
      <c r="K11061">
        <v>11</v>
      </c>
      <c r="L11061">
        <v>19</v>
      </c>
      <c r="M11061" t="s">
        <v>287</v>
      </c>
      <c r="N11061">
        <v>19</v>
      </c>
      <c r="O11061" t="s">
        <v>24</v>
      </c>
      <c r="P11061" cm="1">
        <f t="array" ref="P11061">IF(Q11061&gt;0,INDEX(Q11061:Q32785,MATCH(TRUE,INDEX(Q11061:Q32785="",,),0)-1),"")</f>
        <v>2</v>
      </c>
      <c r="Q11061">
        <v>1</v>
      </c>
      <c r="R11061">
        <f t="shared" si="222"/>
        <v>0</v>
      </c>
    </row>
    <row r="11062" spans="1:18" x14ac:dyDescent="0.3">
      <c r="A11062" t="s">
        <v>750</v>
      </c>
      <c r="B11062" s="1">
        <v>38481</v>
      </c>
      <c r="C11062" t="s">
        <v>16</v>
      </c>
      <c r="D11062" t="s">
        <v>816</v>
      </c>
      <c r="E11062" t="s">
        <v>817</v>
      </c>
      <c r="G11062" s="6" t="s">
        <v>29</v>
      </c>
      <c r="H11062" t="s">
        <v>64</v>
      </c>
      <c r="I11062" t="s">
        <v>26</v>
      </c>
      <c r="J11062" t="s">
        <v>27</v>
      </c>
      <c r="K11062">
        <v>8</v>
      </c>
      <c r="L11062">
        <v>14</v>
      </c>
      <c r="M11062" t="s">
        <v>287</v>
      </c>
      <c r="N11062">
        <v>14</v>
      </c>
      <c r="O11062" t="s">
        <v>24</v>
      </c>
      <c r="P11062" cm="1">
        <f t="array" ref="P11062">IF(Q11062&gt;0,INDEX(Q11062:Q32786,MATCH(TRUE,INDEX(Q11062:Q32786="",,),0)-1),"")</f>
        <v>2</v>
      </c>
      <c r="Q11062">
        <v>1</v>
      </c>
      <c r="R11062">
        <f t="shared" si="222"/>
        <v>0</v>
      </c>
    </row>
    <row r="11063" spans="1:18" x14ac:dyDescent="0.3">
      <c r="A11063" t="s">
        <v>750</v>
      </c>
      <c r="B11063" s="1">
        <v>38481</v>
      </c>
      <c r="C11063" t="s">
        <v>16</v>
      </c>
      <c r="D11063" t="s">
        <v>816</v>
      </c>
      <c r="E11063" t="s">
        <v>817</v>
      </c>
      <c r="G11063" t="s">
        <v>19</v>
      </c>
      <c r="H11063" t="s">
        <v>122</v>
      </c>
      <c r="I11063" t="s">
        <v>26</v>
      </c>
      <c r="J11063" t="s">
        <v>27</v>
      </c>
      <c r="K11063">
        <v>218</v>
      </c>
      <c r="L11063">
        <v>30</v>
      </c>
      <c r="M11063" t="s">
        <v>220</v>
      </c>
      <c r="N11063">
        <v>30</v>
      </c>
      <c r="P11063" cm="1">
        <f t="array" ref="P11063">IF(Q11063&gt;0,INDEX(Q11063:Q32787,MATCH(TRUE,INDEX(Q11063:Q32787="",,),0)-1),"")</f>
        <v>2</v>
      </c>
      <c r="Q11063">
        <v>2</v>
      </c>
      <c r="R11063">
        <f t="shared" si="222"/>
        <v>0</v>
      </c>
    </row>
    <row r="11064" spans="1:18" x14ac:dyDescent="0.3">
      <c r="A11064" t="s">
        <v>750</v>
      </c>
      <c r="B11064" s="1">
        <v>38481</v>
      </c>
      <c r="C11064" t="s">
        <v>16</v>
      </c>
      <c r="D11064" t="s">
        <v>816</v>
      </c>
      <c r="E11064" t="s">
        <v>817</v>
      </c>
      <c r="G11064" t="s">
        <v>19</v>
      </c>
      <c r="H11064" t="s">
        <v>28</v>
      </c>
      <c r="I11064" t="s">
        <v>26</v>
      </c>
      <c r="J11064" t="s">
        <v>27</v>
      </c>
      <c r="K11064">
        <v>105</v>
      </c>
      <c r="L11064">
        <v>45</v>
      </c>
      <c r="M11064" t="s">
        <v>220</v>
      </c>
      <c r="N11064">
        <v>139.74</v>
      </c>
      <c r="P11064" cm="1">
        <f t="array" ref="P11064">IF(Q11064&gt;0,INDEX(Q11064:Q32788,MATCH(TRUE,INDEX(Q11064:Q32788="",,),0)-1),"")</f>
        <v>2</v>
      </c>
      <c r="Q11064">
        <v>2</v>
      </c>
      <c r="R11064">
        <f t="shared" si="222"/>
        <v>0</v>
      </c>
    </row>
    <row r="11065" spans="1:18" x14ac:dyDescent="0.3">
      <c r="A11065" t="s">
        <v>750</v>
      </c>
      <c r="B11065" s="1">
        <v>38481</v>
      </c>
      <c r="C11065" t="s">
        <v>16</v>
      </c>
      <c r="D11065" t="s">
        <v>816</v>
      </c>
      <c r="E11065" t="s">
        <v>817</v>
      </c>
      <c r="G11065" s="6" t="s">
        <v>29</v>
      </c>
      <c r="H11065" t="s">
        <v>148</v>
      </c>
      <c r="I11065" t="s">
        <v>26</v>
      </c>
      <c r="J11065" t="s">
        <v>27</v>
      </c>
      <c r="K11065">
        <v>11</v>
      </c>
      <c r="L11065">
        <v>19</v>
      </c>
      <c r="M11065" t="s">
        <v>220</v>
      </c>
      <c r="N11065">
        <v>19</v>
      </c>
      <c r="P11065" cm="1">
        <f t="array" ref="P11065">IF(Q11065&gt;0,INDEX(Q11065:Q32789,MATCH(TRUE,INDEX(Q11065:Q32789="",,),0)-1),"")</f>
        <v>2</v>
      </c>
      <c r="Q11065">
        <v>2</v>
      </c>
      <c r="R11065">
        <f t="shared" si="222"/>
        <v>0</v>
      </c>
    </row>
    <row r="11066" spans="1:18" x14ac:dyDescent="0.3">
      <c r="A11066" t="s">
        <v>750</v>
      </c>
      <c r="B11066" s="1">
        <v>38481</v>
      </c>
      <c r="C11066" t="s">
        <v>16</v>
      </c>
      <c r="D11066" t="s">
        <v>816</v>
      </c>
      <c r="E11066" t="s">
        <v>817</v>
      </c>
      <c r="G11066" s="6" t="s">
        <v>29</v>
      </c>
      <c r="H11066" t="s">
        <v>64</v>
      </c>
      <c r="I11066" t="s">
        <v>26</v>
      </c>
      <c r="J11066" t="s">
        <v>27</v>
      </c>
      <c r="K11066">
        <v>8</v>
      </c>
      <c r="L11066">
        <v>14</v>
      </c>
      <c r="M11066" t="s">
        <v>220</v>
      </c>
      <c r="N11066">
        <v>14</v>
      </c>
      <c r="P11066" cm="1">
        <f t="array" ref="P11066">IF(Q11066&gt;0,INDEX(Q11066:Q32790,MATCH(TRUE,INDEX(Q11066:Q32790="",,),0)-1),"")</f>
        <v>2</v>
      </c>
      <c r="Q11066">
        <v>2</v>
      </c>
      <c r="R11066">
        <f t="shared" si="222"/>
        <v>0</v>
      </c>
    </row>
    <row r="11067" spans="1:18" x14ac:dyDescent="0.3">
      <c r="P11067" t="str" cm="1">
        <f t="array" ref="P11067">IF(Q11067&gt;0,INDEX(Q11067:Q32791,MATCH(TRUE,INDEX(Q11067:Q32791="",,),0)-1),"")</f>
        <v/>
      </c>
      <c r="R11067" t="str">
        <f t="shared" si="222"/>
        <v/>
      </c>
    </row>
    <row r="11068" spans="1:18" x14ac:dyDescent="0.3">
      <c r="A11068" t="s">
        <v>750</v>
      </c>
      <c r="B11068" s="1">
        <v>38481</v>
      </c>
      <c r="C11068" t="s">
        <v>16</v>
      </c>
      <c r="D11068" t="s">
        <v>818</v>
      </c>
      <c r="E11068" t="s">
        <v>819</v>
      </c>
      <c r="G11068" t="s">
        <v>19</v>
      </c>
      <c r="H11068" t="s">
        <v>99</v>
      </c>
      <c r="I11068" t="s">
        <v>26</v>
      </c>
      <c r="J11068" t="s">
        <v>27</v>
      </c>
      <c r="K11068">
        <v>311</v>
      </c>
      <c r="L11068">
        <v>20.100000000000001</v>
      </c>
      <c r="M11068" t="s">
        <v>287</v>
      </c>
      <c r="N11068">
        <v>284.88</v>
      </c>
      <c r="O11068" t="s">
        <v>24</v>
      </c>
      <c r="P11068" cm="1">
        <f t="array" ref="P11068">IF(Q11068&gt;0,INDEX(Q11068:Q32792,MATCH(TRUE,INDEX(Q11068:Q32792="",,),0)-1),"")</f>
        <v>6</v>
      </c>
      <c r="Q11068">
        <f>INT((ROW()-11068)/4)+1</f>
        <v>1</v>
      </c>
      <c r="R11068">
        <f t="shared" si="222"/>
        <v>0</v>
      </c>
    </row>
    <row r="11069" spans="1:18" x14ac:dyDescent="0.3">
      <c r="A11069" t="s">
        <v>750</v>
      </c>
      <c r="B11069" s="1">
        <v>38481</v>
      </c>
      <c r="C11069" t="s">
        <v>16</v>
      </c>
      <c r="D11069" t="s">
        <v>818</v>
      </c>
      <c r="E11069" t="s">
        <v>819</v>
      </c>
      <c r="G11069" t="s">
        <v>19</v>
      </c>
      <c r="H11069" t="s">
        <v>63</v>
      </c>
      <c r="I11069" t="s">
        <v>26</v>
      </c>
      <c r="J11069" t="s">
        <v>27</v>
      </c>
      <c r="K11069">
        <v>1294</v>
      </c>
      <c r="L11069">
        <v>18.399999999999999</v>
      </c>
      <c r="M11069" t="s">
        <v>287</v>
      </c>
      <c r="N11069">
        <v>18.399999999999999</v>
      </c>
      <c r="O11069" t="s">
        <v>24</v>
      </c>
      <c r="P11069" cm="1">
        <f t="array" ref="P11069">IF(Q11069&gt;0,INDEX(Q11069:Q32793,MATCH(TRUE,INDEX(Q11069:Q32793="",,),0)-1),"")</f>
        <v>6</v>
      </c>
      <c r="Q11069">
        <f t="shared" ref="Q11069:Q11091" si="223">INT((ROW()-11068)/4)+1</f>
        <v>1</v>
      </c>
      <c r="R11069">
        <f t="shared" si="222"/>
        <v>0</v>
      </c>
    </row>
    <row r="11070" spans="1:18" x14ac:dyDescent="0.3">
      <c r="A11070" t="s">
        <v>750</v>
      </c>
      <c r="B11070" s="1">
        <v>38481</v>
      </c>
      <c r="C11070" t="s">
        <v>16</v>
      </c>
      <c r="D11070" t="s">
        <v>818</v>
      </c>
      <c r="E11070" t="s">
        <v>819</v>
      </c>
      <c r="G11070" t="s">
        <v>19</v>
      </c>
      <c r="H11070" t="s">
        <v>70</v>
      </c>
      <c r="I11070" t="s">
        <v>26</v>
      </c>
      <c r="J11070" t="s">
        <v>27</v>
      </c>
      <c r="K11070">
        <v>412</v>
      </c>
      <c r="L11070">
        <v>18.149999999999999</v>
      </c>
      <c r="M11070" t="s">
        <v>287</v>
      </c>
      <c r="N11070">
        <v>18.149999999999999</v>
      </c>
      <c r="O11070" t="s">
        <v>24</v>
      </c>
      <c r="P11070" cm="1">
        <f t="array" ref="P11070">IF(Q11070&gt;0,INDEX(Q11070:Q32794,MATCH(TRUE,INDEX(Q11070:Q32794="",,),0)-1),"")</f>
        <v>6</v>
      </c>
      <c r="Q11070">
        <f t="shared" si="223"/>
        <v>1</v>
      </c>
      <c r="R11070">
        <f t="shared" si="222"/>
        <v>0</v>
      </c>
    </row>
    <row r="11071" spans="1:18" x14ac:dyDescent="0.3">
      <c r="A11071" t="s">
        <v>750</v>
      </c>
      <c r="B11071" s="1">
        <v>38481</v>
      </c>
      <c r="C11071" t="s">
        <v>16</v>
      </c>
      <c r="D11071" t="s">
        <v>818</v>
      </c>
      <c r="E11071" t="s">
        <v>819</v>
      </c>
      <c r="G11071" s="6" t="s">
        <v>29</v>
      </c>
      <c r="H11071" t="s">
        <v>30</v>
      </c>
      <c r="I11071" t="s">
        <v>26</v>
      </c>
      <c r="J11071" t="s">
        <v>27</v>
      </c>
      <c r="K11071">
        <v>81</v>
      </c>
      <c r="L11071">
        <v>10.1</v>
      </c>
      <c r="M11071" t="s">
        <v>287</v>
      </c>
      <c r="N11071">
        <v>10.1</v>
      </c>
      <c r="O11071" t="s">
        <v>24</v>
      </c>
      <c r="P11071" cm="1">
        <f t="array" ref="P11071">IF(Q11071&gt;0,INDEX(Q11071:Q32795,MATCH(TRUE,INDEX(Q11071:Q32795="",,),0)-1),"")</f>
        <v>6</v>
      </c>
      <c r="Q11071">
        <f t="shared" si="223"/>
        <v>1</v>
      </c>
      <c r="R11071">
        <f t="shared" si="222"/>
        <v>0</v>
      </c>
    </row>
    <row r="11072" spans="1:18" x14ac:dyDescent="0.3">
      <c r="A11072" t="s">
        <v>750</v>
      </c>
      <c r="B11072" s="1">
        <v>38481</v>
      </c>
      <c r="C11072" t="s">
        <v>16</v>
      </c>
      <c r="D11072" t="s">
        <v>818</v>
      </c>
      <c r="E11072" t="s">
        <v>819</v>
      </c>
      <c r="G11072" t="s">
        <v>19</v>
      </c>
      <c r="H11072" t="s">
        <v>99</v>
      </c>
      <c r="I11072" t="s">
        <v>26</v>
      </c>
      <c r="J11072" t="s">
        <v>27</v>
      </c>
      <c r="K11072">
        <v>311</v>
      </c>
      <c r="L11072">
        <v>20.100000000000001</v>
      </c>
      <c r="M11072" t="s">
        <v>220</v>
      </c>
      <c r="N11072">
        <v>20.100000000000001</v>
      </c>
      <c r="P11072" cm="1">
        <f t="array" ref="P11072">IF(Q11072&gt;0,INDEX(Q11072:Q32796,MATCH(TRUE,INDEX(Q11072:Q32796="",,),0)-1),"")</f>
        <v>6</v>
      </c>
      <c r="Q11072">
        <f t="shared" si="223"/>
        <v>2</v>
      </c>
      <c r="R11072">
        <f t="shared" si="222"/>
        <v>0</v>
      </c>
    </row>
    <row r="11073" spans="1:18" x14ac:dyDescent="0.3">
      <c r="A11073" t="s">
        <v>750</v>
      </c>
      <c r="B11073" s="1">
        <v>38481</v>
      </c>
      <c r="C11073" t="s">
        <v>16</v>
      </c>
      <c r="D11073" t="s">
        <v>818</v>
      </c>
      <c r="E11073" t="s">
        <v>819</v>
      </c>
      <c r="G11073" t="s">
        <v>19</v>
      </c>
      <c r="H11073" t="s">
        <v>63</v>
      </c>
      <c r="I11073" t="s">
        <v>26</v>
      </c>
      <c r="J11073" t="s">
        <v>27</v>
      </c>
      <c r="K11073">
        <v>1294</v>
      </c>
      <c r="L11073">
        <v>18.399999999999999</v>
      </c>
      <c r="M11073" t="s">
        <v>220</v>
      </c>
      <c r="N11073">
        <v>64</v>
      </c>
      <c r="P11073" cm="1">
        <f t="array" ref="P11073">IF(Q11073&gt;0,INDEX(Q11073:Q32797,MATCH(TRUE,INDEX(Q11073:Q32797="",,),0)-1),"")</f>
        <v>6</v>
      </c>
      <c r="Q11073">
        <f t="shared" si="223"/>
        <v>2</v>
      </c>
      <c r="R11073">
        <f t="shared" si="222"/>
        <v>0</v>
      </c>
    </row>
    <row r="11074" spans="1:18" x14ac:dyDescent="0.3">
      <c r="A11074" t="s">
        <v>750</v>
      </c>
      <c r="B11074" s="1">
        <v>38481</v>
      </c>
      <c r="C11074" t="s">
        <v>16</v>
      </c>
      <c r="D11074" t="s">
        <v>818</v>
      </c>
      <c r="E11074" t="s">
        <v>819</v>
      </c>
      <c r="G11074" t="s">
        <v>19</v>
      </c>
      <c r="H11074" t="s">
        <v>70</v>
      </c>
      <c r="I11074" t="s">
        <v>26</v>
      </c>
      <c r="J11074" t="s">
        <v>27</v>
      </c>
      <c r="K11074">
        <v>412</v>
      </c>
      <c r="L11074">
        <v>18.149999999999999</v>
      </c>
      <c r="M11074" t="s">
        <v>220</v>
      </c>
      <c r="N11074">
        <v>31.55</v>
      </c>
      <c r="P11074" cm="1">
        <f t="array" ref="P11074">IF(Q11074&gt;0,INDEX(Q11074:Q32798,MATCH(TRUE,INDEX(Q11074:Q32798="",,),0)-1),"")</f>
        <v>6</v>
      </c>
      <c r="Q11074">
        <f t="shared" si="223"/>
        <v>2</v>
      </c>
      <c r="R11074">
        <f t="shared" si="222"/>
        <v>0</v>
      </c>
    </row>
    <row r="11075" spans="1:18" x14ac:dyDescent="0.3">
      <c r="A11075" t="s">
        <v>750</v>
      </c>
      <c r="B11075" s="1">
        <v>38481</v>
      </c>
      <c r="C11075" t="s">
        <v>16</v>
      </c>
      <c r="D11075" t="s">
        <v>818</v>
      </c>
      <c r="E11075" t="s">
        <v>819</v>
      </c>
      <c r="G11075" s="6" t="s">
        <v>29</v>
      </c>
      <c r="H11075" t="s">
        <v>30</v>
      </c>
      <c r="I11075" t="s">
        <v>26</v>
      </c>
      <c r="J11075" t="s">
        <v>27</v>
      </c>
      <c r="K11075">
        <v>81</v>
      </c>
      <c r="L11075">
        <v>10.1</v>
      </c>
      <c r="M11075" t="s">
        <v>220</v>
      </c>
      <c r="N11075">
        <v>10.1</v>
      </c>
      <c r="P11075" cm="1">
        <f t="array" ref="P11075">IF(Q11075&gt;0,INDEX(Q11075:Q32799,MATCH(TRUE,INDEX(Q11075:Q32799="",,),0)-1),"")</f>
        <v>6</v>
      </c>
      <c r="Q11075">
        <f t="shared" si="223"/>
        <v>2</v>
      </c>
      <c r="R11075">
        <f t="shared" si="222"/>
        <v>0</v>
      </c>
    </row>
    <row r="11076" spans="1:18" x14ac:dyDescent="0.3">
      <c r="A11076" t="s">
        <v>750</v>
      </c>
      <c r="B11076" s="1">
        <v>38481</v>
      </c>
      <c r="C11076" t="s">
        <v>16</v>
      </c>
      <c r="D11076" t="s">
        <v>818</v>
      </c>
      <c r="E11076" t="s">
        <v>819</v>
      </c>
      <c r="G11076" t="s">
        <v>19</v>
      </c>
      <c r="H11076" t="s">
        <v>99</v>
      </c>
      <c r="I11076" t="s">
        <v>26</v>
      </c>
      <c r="J11076" t="s">
        <v>27</v>
      </c>
      <c r="K11076">
        <v>311</v>
      </c>
      <c r="L11076">
        <v>20.100000000000001</v>
      </c>
      <c r="M11076" t="s">
        <v>757</v>
      </c>
      <c r="N11076">
        <v>50</v>
      </c>
      <c r="P11076" cm="1">
        <f t="array" ref="P11076">IF(Q11076&gt;0,INDEX(Q11076:Q32800,MATCH(TRUE,INDEX(Q11076:Q32800="",,),0)-1),"")</f>
        <v>6</v>
      </c>
      <c r="Q11076">
        <f t="shared" si="223"/>
        <v>3</v>
      </c>
      <c r="R11076">
        <f t="shared" si="222"/>
        <v>0</v>
      </c>
    </row>
    <row r="11077" spans="1:18" x14ac:dyDescent="0.3">
      <c r="A11077" t="s">
        <v>750</v>
      </c>
      <c r="B11077" s="1">
        <v>38481</v>
      </c>
      <c r="C11077" t="s">
        <v>16</v>
      </c>
      <c r="D11077" t="s">
        <v>818</v>
      </c>
      <c r="E11077" t="s">
        <v>819</v>
      </c>
      <c r="G11077" t="s">
        <v>19</v>
      </c>
      <c r="H11077" t="s">
        <v>63</v>
      </c>
      <c r="I11077" t="s">
        <v>26</v>
      </c>
      <c r="J11077" t="s">
        <v>27</v>
      </c>
      <c r="K11077">
        <v>1294</v>
      </c>
      <c r="L11077">
        <v>18.399999999999999</v>
      </c>
      <c r="M11077" t="s">
        <v>757</v>
      </c>
      <c r="N11077">
        <v>44</v>
      </c>
      <c r="P11077" cm="1">
        <f t="array" ref="P11077">IF(Q11077&gt;0,INDEX(Q11077:Q32801,MATCH(TRUE,INDEX(Q11077:Q32801="",,),0)-1),"")</f>
        <v>6</v>
      </c>
      <c r="Q11077">
        <f t="shared" si="223"/>
        <v>3</v>
      </c>
      <c r="R11077">
        <f t="shared" si="222"/>
        <v>0</v>
      </c>
    </row>
    <row r="11078" spans="1:18" x14ac:dyDescent="0.3">
      <c r="A11078" t="s">
        <v>750</v>
      </c>
      <c r="B11078" s="1">
        <v>38481</v>
      </c>
      <c r="C11078" t="s">
        <v>16</v>
      </c>
      <c r="D11078" t="s">
        <v>818</v>
      </c>
      <c r="E11078" t="s">
        <v>819</v>
      </c>
      <c r="G11078" t="s">
        <v>19</v>
      </c>
      <c r="H11078" t="s">
        <v>70</v>
      </c>
      <c r="I11078" t="s">
        <v>26</v>
      </c>
      <c r="J11078" t="s">
        <v>27</v>
      </c>
      <c r="K11078">
        <v>412</v>
      </c>
      <c r="L11078">
        <v>18.149999999999999</v>
      </c>
      <c r="M11078" t="s">
        <v>757</v>
      </c>
      <c r="N11078">
        <v>35</v>
      </c>
      <c r="P11078" cm="1">
        <f t="array" ref="P11078">IF(Q11078&gt;0,INDEX(Q11078:Q32802,MATCH(TRUE,INDEX(Q11078:Q32802="",,),0)-1),"")</f>
        <v>6</v>
      </c>
      <c r="Q11078">
        <f t="shared" si="223"/>
        <v>3</v>
      </c>
      <c r="R11078">
        <f t="shared" si="222"/>
        <v>0</v>
      </c>
    </row>
    <row r="11079" spans="1:18" x14ac:dyDescent="0.3">
      <c r="A11079" t="s">
        <v>750</v>
      </c>
      <c r="B11079" s="1">
        <v>38481</v>
      </c>
      <c r="C11079" t="s">
        <v>16</v>
      </c>
      <c r="D11079" t="s">
        <v>818</v>
      </c>
      <c r="E11079" t="s">
        <v>819</v>
      </c>
      <c r="G11079" s="6" t="s">
        <v>29</v>
      </c>
      <c r="H11079" t="s">
        <v>30</v>
      </c>
      <c r="I11079" t="s">
        <v>26</v>
      </c>
      <c r="J11079" t="s">
        <v>27</v>
      </c>
      <c r="K11079">
        <v>81</v>
      </c>
      <c r="L11079">
        <v>10.1</v>
      </c>
      <c r="M11079" t="s">
        <v>757</v>
      </c>
      <c r="N11079">
        <v>10.1</v>
      </c>
      <c r="P11079" cm="1">
        <f t="array" ref="P11079">IF(Q11079&gt;0,INDEX(Q11079:Q32803,MATCH(TRUE,INDEX(Q11079:Q32803="",,),0)-1),"")</f>
        <v>6</v>
      </c>
      <c r="Q11079">
        <f t="shared" si="223"/>
        <v>3</v>
      </c>
      <c r="R11079">
        <f t="shared" si="222"/>
        <v>0</v>
      </c>
    </row>
    <row r="11080" spans="1:18" x14ac:dyDescent="0.3">
      <c r="A11080" t="s">
        <v>750</v>
      </c>
      <c r="B11080" s="1">
        <v>38481</v>
      </c>
      <c r="C11080" t="s">
        <v>16</v>
      </c>
      <c r="D11080" t="s">
        <v>818</v>
      </c>
      <c r="E11080" t="s">
        <v>819</v>
      </c>
      <c r="G11080" t="s">
        <v>19</v>
      </c>
      <c r="H11080" t="s">
        <v>99</v>
      </c>
      <c r="I11080" t="s">
        <v>26</v>
      </c>
      <c r="J11080" t="s">
        <v>27</v>
      </c>
      <c r="K11080">
        <v>311</v>
      </c>
      <c r="L11080">
        <v>20.100000000000001</v>
      </c>
      <c r="M11080" t="s">
        <v>371</v>
      </c>
      <c r="N11080">
        <v>20.100000000000001</v>
      </c>
      <c r="P11080" cm="1">
        <f t="array" ref="P11080">IF(Q11080&gt;0,INDEX(Q11080:Q32804,MATCH(TRUE,INDEX(Q11080:Q32804="",,),0)-1),"")</f>
        <v>6</v>
      </c>
      <c r="Q11080">
        <f t="shared" si="223"/>
        <v>4</v>
      </c>
      <c r="R11080">
        <f t="shared" si="222"/>
        <v>0</v>
      </c>
    </row>
    <row r="11081" spans="1:18" x14ac:dyDescent="0.3">
      <c r="A11081" t="s">
        <v>750</v>
      </c>
      <c r="B11081" s="1">
        <v>38481</v>
      </c>
      <c r="C11081" t="s">
        <v>16</v>
      </c>
      <c r="D11081" t="s">
        <v>818</v>
      </c>
      <c r="E11081" t="s">
        <v>819</v>
      </c>
      <c r="G11081" t="s">
        <v>19</v>
      </c>
      <c r="H11081" t="s">
        <v>63</v>
      </c>
      <c r="I11081" t="s">
        <v>26</v>
      </c>
      <c r="J11081" t="s">
        <v>27</v>
      </c>
      <c r="K11081">
        <v>1294</v>
      </c>
      <c r="L11081">
        <v>18.399999999999999</v>
      </c>
      <c r="M11081" t="s">
        <v>371</v>
      </c>
      <c r="N11081">
        <v>18.399999999999999</v>
      </c>
      <c r="P11081" cm="1">
        <f t="array" ref="P11081">IF(Q11081&gt;0,INDEX(Q11081:Q32805,MATCH(TRUE,INDEX(Q11081:Q32805="",,),0)-1),"")</f>
        <v>6</v>
      </c>
      <c r="Q11081">
        <f t="shared" si="223"/>
        <v>4</v>
      </c>
      <c r="R11081">
        <f t="shared" si="222"/>
        <v>0</v>
      </c>
    </row>
    <row r="11082" spans="1:18" x14ac:dyDescent="0.3">
      <c r="A11082" t="s">
        <v>750</v>
      </c>
      <c r="B11082" s="1">
        <v>38481</v>
      </c>
      <c r="C11082" t="s">
        <v>16</v>
      </c>
      <c r="D11082" t="s">
        <v>818</v>
      </c>
      <c r="E11082" t="s">
        <v>819</v>
      </c>
      <c r="G11082" t="s">
        <v>19</v>
      </c>
      <c r="H11082" t="s">
        <v>70</v>
      </c>
      <c r="I11082" t="s">
        <v>26</v>
      </c>
      <c r="J11082" t="s">
        <v>27</v>
      </c>
      <c r="K11082">
        <v>412</v>
      </c>
      <c r="L11082">
        <v>18.149999999999999</v>
      </c>
      <c r="M11082" t="s">
        <v>371</v>
      </c>
      <c r="N11082">
        <v>137.65</v>
      </c>
      <c r="P11082" cm="1">
        <f t="array" ref="P11082">IF(Q11082&gt;0,INDEX(Q11082:Q32806,MATCH(TRUE,INDEX(Q11082:Q32806="",,),0)-1),"")</f>
        <v>6</v>
      </c>
      <c r="Q11082">
        <f t="shared" si="223"/>
        <v>4</v>
      </c>
      <c r="R11082">
        <f t="shared" si="222"/>
        <v>0</v>
      </c>
    </row>
    <row r="11083" spans="1:18" x14ac:dyDescent="0.3">
      <c r="A11083" t="s">
        <v>750</v>
      </c>
      <c r="B11083" s="1">
        <v>38481</v>
      </c>
      <c r="C11083" t="s">
        <v>16</v>
      </c>
      <c r="D11083" t="s">
        <v>818</v>
      </c>
      <c r="E11083" t="s">
        <v>819</v>
      </c>
      <c r="G11083" s="6" t="s">
        <v>29</v>
      </c>
      <c r="H11083" t="s">
        <v>30</v>
      </c>
      <c r="I11083" t="s">
        <v>26</v>
      </c>
      <c r="J11083" t="s">
        <v>27</v>
      </c>
      <c r="K11083">
        <v>81</v>
      </c>
      <c r="L11083">
        <v>10.1</v>
      </c>
      <c r="M11083" t="s">
        <v>371</v>
      </c>
      <c r="N11083">
        <v>10.1</v>
      </c>
      <c r="P11083" cm="1">
        <f t="array" ref="P11083">IF(Q11083&gt;0,INDEX(Q11083:Q32807,MATCH(TRUE,INDEX(Q11083:Q32807="",,),0)-1),"")</f>
        <v>6</v>
      </c>
      <c r="Q11083">
        <f t="shared" si="223"/>
        <v>4</v>
      </c>
      <c r="R11083">
        <f t="shared" si="222"/>
        <v>0</v>
      </c>
    </row>
    <row r="11084" spans="1:18" x14ac:dyDescent="0.3">
      <c r="A11084" t="s">
        <v>750</v>
      </c>
      <c r="B11084" s="1">
        <v>38481</v>
      </c>
      <c r="C11084" t="s">
        <v>16</v>
      </c>
      <c r="D11084" t="s">
        <v>818</v>
      </c>
      <c r="E11084" t="s">
        <v>819</v>
      </c>
      <c r="G11084" t="s">
        <v>19</v>
      </c>
      <c r="H11084" t="s">
        <v>99</v>
      </c>
      <c r="I11084" t="s">
        <v>26</v>
      </c>
      <c r="J11084" t="s">
        <v>27</v>
      </c>
      <c r="K11084">
        <v>311</v>
      </c>
      <c r="L11084">
        <v>20.100000000000001</v>
      </c>
      <c r="M11084" t="s">
        <v>436</v>
      </c>
      <c r="N11084">
        <v>20.100000000000001</v>
      </c>
      <c r="P11084" cm="1">
        <f t="array" ref="P11084">IF(Q11084&gt;0,INDEX(Q11084:Q32808,MATCH(TRUE,INDEX(Q11084:Q32808="",,),0)-1),"")</f>
        <v>6</v>
      </c>
      <c r="Q11084">
        <f t="shared" si="223"/>
        <v>5</v>
      </c>
      <c r="R11084">
        <f t="shared" si="222"/>
        <v>0</v>
      </c>
    </row>
    <row r="11085" spans="1:18" x14ac:dyDescent="0.3">
      <c r="A11085" t="s">
        <v>750</v>
      </c>
      <c r="B11085" s="1">
        <v>38481</v>
      </c>
      <c r="C11085" t="s">
        <v>16</v>
      </c>
      <c r="D11085" t="s">
        <v>818</v>
      </c>
      <c r="E11085" t="s">
        <v>819</v>
      </c>
      <c r="G11085" t="s">
        <v>19</v>
      </c>
      <c r="H11085" t="s">
        <v>63</v>
      </c>
      <c r="I11085" t="s">
        <v>26</v>
      </c>
      <c r="J11085" t="s">
        <v>27</v>
      </c>
      <c r="K11085">
        <v>1294</v>
      </c>
      <c r="L11085">
        <v>18.399999999999999</v>
      </c>
      <c r="M11085" t="s">
        <v>436</v>
      </c>
      <c r="N11085">
        <v>55</v>
      </c>
      <c r="P11085" cm="1">
        <f t="array" ref="P11085">IF(Q11085&gt;0,INDEX(Q11085:Q32809,MATCH(TRUE,INDEX(Q11085:Q32809="",,),0)-1),"")</f>
        <v>6</v>
      </c>
      <c r="Q11085">
        <f t="shared" si="223"/>
        <v>5</v>
      </c>
      <c r="R11085">
        <f t="shared" si="222"/>
        <v>0</v>
      </c>
    </row>
    <row r="11086" spans="1:18" x14ac:dyDescent="0.3">
      <c r="A11086" t="s">
        <v>750</v>
      </c>
      <c r="B11086" s="1">
        <v>38481</v>
      </c>
      <c r="C11086" t="s">
        <v>16</v>
      </c>
      <c r="D11086" t="s">
        <v>818</v>
      </c>
      <c r="E11086" t="s">
        <v>819</v>
      </c>
      <c r="G11086" t="s">
        <v>19</v>
      </c>
      <c r="H11086" t="s">
        <v>70</v>
      </c>
      <c r="I11086" t="s">
        <v>26</v>
      </c>
      <c r="J11086" t="s">
        <v>27</v>
      </c>
      <c r="K11086">
        <v>412</v>
      </c>
      <c r="L11086">
        <v>18.149999999999999</v>
      </c>
      <c r="M11086" t="s">
        <v>436</v>
      </c>
      <c r="N11086">
        <v>18.149999999999999</v>
      </c>
      <c r="P11086" cm="1">
        <f t="array" ref="P11086">IF(Q11086&gt;0,INDEX(Q11086:Q32810,MATCH(TRUE,INDEX(Q11086:Q32810="",,),0)-1),"")</f>
        <v>6</v>
      </c>
      <c r="Q11086">
        <f t="shared" si="223"/>
        <v>5</v>
      </c>
      <c r="R11086">
        <f t="shared" si="222"/>
        <v>0</v>
      </c>
    </row>
    <row r="11087" spans="1:18" x14ac:dyDescent="0.3">
      <c r="A11087" t="s">
        <v>750</v>
      </c>
      <c r="B11087" s="1">
        <v>38481</v>
      </c>
      <c r="C11087" t="s">
        <v>16</v>
      </c>
      <c r="D11087" t="s">
        <v>818</v>
      </c>
      <c r="E11087" t="s">
        <v>819</v>
      </c>
      <c r="G11087" s="6" t="s">
        <v>29</v>
      </c>
      <c r="H11087" t="s">
        <v>30</v>
      </c>
      <c r="I11087" t="s">
        <v>26</v>
      </c>
      <c r="J11087" t="s">
        <v>27</v>
      </c>
      <c r="K11087">
        <v>81</v>
      </c>
      <c r="L11087">
        <v>10.1</v>
      </c>
      <c r="M11087" t="s">
        <v>436</v>
      </c>
      <c r="N11087">
        <v>10.1</v>
      </c>
      <c r="P11087" cm="1">
        <f t="array" ref="P11087">IF(Q11087&gt;0,INDEX(Q11087:Q32811,MATCH(TRUE,INDEX(Q11087:Q32811="",,),0)-1),"")</f>
        <v>6</v>
      </c>
      <c r="Q11087">
        <f t="shared" si="223"/>
        <v>5</v>
      </c>
      <c r="R11087">
        <f t="shared" si="222"/>
        <v>0</v>
      </c>
    </row>
    <row r="11088" spans="1:18" x14ac:dyDescent="0.3">
      <c r="A11088" t="s">
        <v>750</v>
      </c>
      <c r="B11088" s="1">
        <v>38481</v>
      </c>
      <c r="C11088" t="s">
        <v>16</v>
      </c>
      <c r="D11088" t="s">
        <v>818</v>
      </c>
      <c r="E11088" t="s">
        <v>819</v>
      </c>
      <c r="G11088" t="s">
        <v>19</v>
      </c>
      <c r="H11088" t="s">
        <v>99</v>
      </c>
      <c r="I11088" t="s">
        <v>26</v>
      </c>
      <c r="J11088" t="s">
        <v>27</v>
      </c>
      <c r="K11088">
        <v>311</v>
      </c>
      <c r="L11088">
        <v>20.100000000000001</v>
      </c>
      <c r="M11088" t="s">
        <v>767</v>
      </c>
      <c r="N11088">
        <v>25</v>
      </c>
      <c r="P11088" cm="1">
        <f t="array" ref="P11088">IF(Q11088&gt;0,INDEX(Q11088:Q32812,MATCH(TRUE,INDEX(Q11088:Q32812="",,),0)-1),"")</f>
        <v>6</v>
      </c>
      <c r="Q11088">
        <f t="shared" si="223"/>
        <v>6</v>
      </c>
      <c r="R11088">
        <f t="shared" si="222"/>
        <v>0</v>
      </c>
    </row>
    <row r="11089" spans="1:18" x14ac:dyDescent="0.3">
      <c r="A11089" t="s">
        <v>750</v>
      </c>
      <c r="B11089" s="1">
        <v>38481</v>
      </c>
      <c r="C11089" t="s">
        <v>16</v>
      </c>
      <c r="D11089" t="s">
        <v>818</v>
      </c>
      <c r="E11089" t="s">
        <v>819</v>
      </c>
      <c r="G11089" t="s">
        <v>19</v>
      </c>
      <c r="H11089" t="s">
        <v>63</v>
      </c>
      <c r="I11089" t="s">
        <v>26</v>
      </c>
      <c r="J11089" t="s">
        <v>27</v>
      </c>
      <c r="K11089">
        <v>1294</v>
      </c>
      <c r="L11089">
        <v>18.399999999999999</v>
      </c>
      <c r="M11089" t="s">
        <v>767</v>
      </c>
      <c r="N11089">
        <v>42</v>
      </c>
      <c r="P11089" cm="1">
        <f t="array" ref="P11089">IF(Q11089&gt;0,INDEX(Q11089:Q32813,MATCH(TRUE,INDEX(Q11089:Q32813="",,),0)-1),"")</f>
        <v>6</v>
      </c>
      <c r="Q11089">
        <f t="shared" si="223"/>
        <v>6</v>
      </c>
      <c r="R11089">
        <f t="shared" si="222"/>
        <v>0</v>
      </c>
    </row>
    <row r="11090" spans="1:18" x14ac:dyDescent="0.3">
      <c r="A11090" t="s">
        <v>750</v>
      </c>
      <c r="B11090" s="1">
        <v>38481</v>
      </c>
      <c r="C11090" t="s">
        <v>16</v>
      </c>
      <c r="D11090" t="s">
        <v>818</v>
      </c>
      <c r="E11090" t="s">
        <v>819</v>
      </c>
      <c r="G11090" t="s">
        <v>19</v>
      </c>
      <c r="H11090" t="s">
        <v>70</v>
      </c>
      <c r="I11090" t="s">
        <v>26</v>
      </c>
      <c r="J11090" t="s">
        <v>27</v>
      </c>
      <c r="K11090">
        <v>412</v>
      </c>
      <c r="L11090">
        <v>18.149999999999999</v>
      </c>
      <c r="M11090" t="s">
        <v>767</v>
      </c>
      <c r="N11090">
        <v>49</v>
      </c>
      <c r="P11090" cm="1">
        <f t="array" ref="P11090">IF(Q11090&gt;0,INDEX(Q11090:Q32814,MATCH(TRUE,INDEX(Q11090:Q32814="",,),0)-1),"")</f>
        <v>6</v>
      </c>
      <c r="Q11090">
        <f>INT((ROW()-11068)/4)+1</f>
        <v>6</v>
      </c>
      <c r="R11090">
        <f t="shared" si="222"/>
        <v>0</v>
      </c>
    </row>
    <row r="11091" spans="1:18" x14ac:dyDescent="0.3">
      <c r="A11091" t="s">
        <v>750</v>
      </c>
      <c r="B11091" s="1">
        <v>38481</v>
      </c>
      <c r="C11091" t="s">
        <v>16</v>
      </c>
      <c r="D11091" t="s">
        <v>818</v>
      </c>
      <c r="E11091" t="s">
        <v>819</v>
      </c>
      <c r="G11091" s="6" t="s">
        <v>29</v>
      </c>
      <c r="H11091" t="s">
        <v>30</v>
      </c>
      <c r="I11091" t="s">
        <v>26</v>
      </c>
      <c r="J11091" t="s">
        <v>27</v>
      </c>
      <c r="K11091">
        <v>81</v>
      </c>
      <c r="L11091">
        <v>10.1</v>
      </c>
      <c r="M11091" t="s">
        <v>767</v>
      </c>
      <c r="N11091">
        <v>10.1</v>
      </c>
      <c r="P11091" cm="1">
        <f t="array" ref="P11091">IF(Q11091&gt;0,INDEX(Q11091:Q32815,MATCH(TRUE,INDEX(Q11091:Q32815="",,),0)-1),"")</f>
        <v>6</v>
      </c>
      <c r="Q11091">
        <f t="shared" si="223"/>
        <v>6</v>
      </c>
      <c r="R11091">
        <f t="shared" si="222"/>
        <v>0</v>
      </c>
    </row>
    <row r="11092" spans="1:18" x14ac:dyDescent="0.3">
      <c r="P11092" t="str" cm="1">
        <f t="array" ref="P11092">IF(Q11092&gt;0,INDEX(Q11092:Q32816,MATCH(TRUE,INDEX(Q11092:Q32816="",,),0)-1),"")</f>
        <v/>
      </c>
      <c r="R11092" t="str">
        <f t="shared" si="222"/>
        <v/>
      </c>
    </row>
    <row r="11093" spans="1:18" x14ac:dyDescent="0.3">
      <c r="A11093" t="s">
        <v>750</v>
      </c>
      <c r="B11093" s="1">
        <v>38467</v>
      </c>
      <c r="C11093" t="s">
        <v>16</v>
      </c>
      <c r="D11093" t="s">
        <v>820</v>
      </c>
      <c r="E11093" t="s">
        <v>821</v>
      </c>
      <c r="G11093" t="s">
        <v>19</v>
      </c>
      <c r="H11093" t="s">
        <v>99</v>
      </c>
      <c r="I11093" t="s">
        <v>26</v>
      </c>
      <c r="J11093" t="s">
        <v>27</v>
      </c>
      <c r="K11093">
        <v>167.4</v>
      </c>
      <c r="L11093">
        <v>19.899999999999999</v>
      </c>
      <c r="M11093" t="s">
        <v>385</v>
      </c>
      <c r="N11093">
        <v>275</v>
      </c>
      <c r="O11093" t="s">
        <v>24</v>
      </c>
      <c r="P11093" cm="1">
        <f t="array" ref="P11093">IF(Q11093&gt;0,INDEX(Q11093:Q32817,MATCH(TRUE,INDEX(Q11093:Q32817="",,),0)-1),"")</f>
        <v>9</v>
      </c>
      <c r="Q11093">
        <f>INT((ROW()-11093)/7)+1</f>
        <v>1</v>
      </c>
      <c r="R11093">
        <f t="shared" si="222"/>
        <v>0</v>
      </c>
    </row>
    <row r="11094" spans="1:18" x14ac:dyDescent="0.3">
      <c r="A11094" t="s">
        <v>750</v>
      </c>
      <c r="B11094" s="1">
        <v>38467</v>
      </c>
      <c r="C11094" t="s">
        <v>16</v>
      </c>
      <c r="D11094" t="s">
        <v>820</v>
      </c>
      <c r="E11094" t="s">
        <v>821</v>
      </c>
      <c r="G11094" t="s">
        <v>19</v>
      </c>
      <c r="H11094" t="s">
        <v>53</v>
      </c>
      <c r="I11094" t="s">
        <v>26</v>
      </c>
      <c r="J11094" t="s">
        <v>27</v>
      </c>
      <c r="K11094">
        <v>440.1</v>
      </c>
      <c r="L11094">
        <v>30.6</v>
      </c>
      <c r="M11094" t="s">
        <v>385</v>
      </c>
      <c r="N11094">
        <v>35</v>
      </c>
      <c r="O11094" t="s">
        <v>24</v>
      </c>
      <c r="P11094" cm="1">
        <f t="array" ref="P11094">IF(Q11094&gt;0,INDEX(Q11094:Q32818,MATCH(TRUE,INDEX(Q11094:Q32818="",,),0)-1),"")</f>
        <v>9</v>
      </c>
      <c r="Q11094">
        <f t="shared" ref="Q11094:Q11155" si="224">INT((ROW()-11093)/7)+1</f>
        <v>1</v>
      </c>
      <c r="R11094">
        <f t="shared" si="222"/>
        <v>0</v>
      </c>
    </row>
    <row r="11095" spans="1:18" x14ac:dyDescent="0.3">
      <c r="A11095" t="s">
        <v>750</v>
      </c>
      <c r="B11095" s="1">
        <v>38467</v>
      </c>
      <c r="C11095" t="s">
        <v>16</v>
      </c>
      <c r="D11095" t="s">
        <v>820</v>
      </c>
      <c r="E11095" t="s">
        <v>821</v>
      </c>
      <c r="G11095" t="s">
        <v>19</v>
      </c>
      <c r="H11095" t="s">
        <v>122</v>
      </c>
      <c r="I11095" t="s">
        <v>26</v>
      </c>
      <c r="J11095" t="s">
        <v>27</v>
      </c>
      <c r="K11095">
        <v>929</v>
      </c>
      <c r="L11095">
        <v>35</v>
      </c>
      <c r="M11095" t="s">
        <v>385</v>
      </c>
      <c r="N11095">
        <v>58</v>
      </c>
      <c r="O11095" t="s">
        <v>24</v>
      </c>
      <c r="P11095" cm="1">
        <f t="array" ref="P11095">IF(Q11095&gt;0,INDEX(Q11095:Q32819,MATCH(TRUE,INDEX(Q11095:Q32819="",,),0)-1),"")</f>
        <v>9</v>
      </c>
      <c r="Q11095">
        <f t="shared" si="224"/>
        <v>1</v>
      </c>
      <c r="R11095">
        <f t="shared" si="222"/>
        <v>0</v>
      </c>
    </row>
    <row r="11096" spans="1:18" x14ac:dyDescent="0.3">
      <c r="A11096" t="s">
        <v>750</v>
      </c>
      <c r="B11096" s="1">
        <v>38467</v>
      </c>
      <c r="C11096" t="s">
        <v>16</v>
      </c>
      <c r="D11096" t="s">
        <v>820</v>
      </c>
      <c r="E11096" t="s">
        <v>821</v>
      </c>
      <c r="G11096" t="s">
        <v>19</v>
      </c>
      <c r="H11096" t="s">
        <v>28</v>
      </c>
      <c r="I11096" t="s">
        <v>26</v>
      </c>
      <c r="J11096" t="s">
        <v>27</v>
      </c>
      <c r="K11096">
        <v>367.7</v>
      </c>
      <c r="L11096">
        <v>60.6</v>
      </c>
      <c r="M11096" t="s">
        <v>385</v>
      </c>
      <c r="N11096">
        <v>67.599999999999994</v>
      </c>
      <c r="O11096" t="s">
        <v>24</v>
      </c>
      <c r="P11096" cm="1">
        <f t="array" ref="P11096">IF(Q11096&gt;0,INDEX(Q11096:Q32820,MATCH(TRUE,INDEX(Q11096:Q32820="",,),0)-1),"")</f>
        <v>9</v>
      </c>
      <c r="Q11096">
        <f t="shared" si="224"/>
        <v>1</v>
      </c>
      <c r="R11096">
        <f t="shared" si="222"/>
        <v>0</v>
      </c>
    </row>
    <row r="11097" spans="1:18" x14ac:dyDescent="0.3">
      <c r="A11097" t="s">
        <v>750</v>
      </c>
      <c r="B11097" s="1">
        <v>38467</v>
      </c>
      <c r="C11097" t="s">
        <v>16</v>
      </c>
      <c r="D11097" t="s">
        <v>820</v>
      </c>
      <c r="E11097" t="s">
        <v>821</v>
      </c>
      <c r="G11097" t="s">
        <v>19</v>
      </c>
      <c r="H11097" t="s">
        <v>64</v>
      </c>
      <c r="I11097" t="s">
        <v>26</v>
      </c>
      <c r="J11097" t="s">
        <v>27</v>
      </c>
      <c r="K11097">
        <v>277.7</v>
      </c>
      <c r="L11097">
        <v>17.649999999999999</v>
      </c>
      <c r="M11097" t="s">
        <v>385</v>
      </c>
      <c r="N11097">
        <v>44</v>
      </c>
      <c r="O11097" t="s">
        <v>24</v>
      </c>
      <c r="P11097" cm="1">
        <f t="array" ref="P11097">IF(Q11097&gt;0,INDEX(Q11097:Q32821,MATCH(TRUE,INDEX(Q11097:Q32821="",,),0)-1),"")</f>
        <v>9</v>
      </c>
      <c r="Q11097">
        <f t="shared" si="224"/>
        <v>1</v>
      </c>
      <c r="R11097">
        <f t="shared" si="222"/>
        <v>0</v>
      </c>
    </row>
    <row r="11098" spans="1:18" x14ac:dyDescent="0.3">
      <c r="A11098" t="s">
        <v>750</v>
      </c>
      <c r="B11098" s="1">
        <v>38467</v>
      </c>
      <c r="C11098" t="s">
        <v>16</v>
      </c>
      <c r="D11098" t="s">
        <v>820</v>
      </c>
      <c r="E11098" t="s">
        <v>821</v>
      </c>
      <c r="G11098" s="6" t="s">
        <v>29</v>
      </c>
      <c r="H11098" t="s">
        <v>148</v>
      </c>
      <c r="I11098" t="s">
        <v>26</v>
      </c>
      <c r="J11098" t="s">
        <v>27</v>
      </c>
      <c r="K11098">
        <v>42.1</v>
      </c>
      <c r="L11098">
        <v>25.5</v>
      </c>
      <c r="M11098" t="s">
        <v>385</v>
      </c>
      <c r="N11098">
        <v>25.5</v>
      </c>
      <c r="O11098" t="s">
        <v>24</v>
      </c>
      <c r="P11098" cm="1">
        <f t="array" ref="P11098">IF(Q11098&gt;0,INDEX(Q11098:Q32822,MATCH(TRUE,INDEX(Q11098:Q32822="",,),0)-1),"")</f>
        <v>9</v>
      </c>
      <c r="Q11098">
        <f t="shared" si="224"/>
        <v>1</v>
      </c>
      <c r="R11098">
        <f t="shared" si="222"/>
        <v>0</v>
      </c>
    </row>
    <row r="11099" spans="1:18" x14ac:dyDescent="0.3">
      <c r="A11099" t="s">
        <v>750</v>
      </c>
      <c r="B11099" s="1">
        <v>38467</v>
      </c>
      <c r="C11099" t="s">
        <v>16</v>
      </c>
      <c r="D11099" t="s">
        <v>820</v>
      </c>
      <c r="E11099" t="s">
        <v>821</v>
      </c>
      <c r="G11099" s="6" t="s">
        <v>29</v>
      </c>
      <c r="H11099" t="s">
        <v>198</v>
      </c>
      <c r="I11099" t="s">
        <v>26</v>
      </c>
      <c r="J11099" t="s">
        <v>27</v>
      </c>
      <c r="K11099">
        <v>29.7</v>
      </c>
      <c r="L11099">
        <v>25.5</v>
      </c>
      <c r="M11099" t="s">
        <v>385</v>
      </c>
      <c r="N11099">
        <v>25.5</v>
      </c>
      <c r="O11099" t="s">
        <v>24</v>
      </c>
      <c r="P11099" cm="1">
        <f t="array" ref="P11099">IF(Q11099&gt;0,INDEX(Q11099:Q32823,MATCH(TRUE,INDEX(Q11099:Q32823="",,),0)-1),"")</f>
        <v>9</v>
      </c>
      <c r="Q11099">
        <f t="shared" si="224"/>
        <v>1</v>
      </c>
      <c r="R11099">
        <f t="shared" si="222"/>
        <v>0</v>
      </c>
    </row>
    <row r="11100" spans="1:18" x14ac:dyDescent="0.3">
      <c r="A11100" t="s">
        <v>750</v>
      </c>
      <c r="B11100" s="1">
        <v>38467</v>
      </c>
      <c r="C11100" t="s">
        <v>16</v>
      </c>
      <c r="D11100" t="s">
        <v>820</v>
      </c>
      <c r="E11100" t="s">
        <v>821</v>
      </c>
      <c r="G11100" t="s">
        <v>19</v>
      </c>
      <c r="H11100" t="s">
        <v>99</v>
      </c>
      <c r="I11100" t="s">
        <v>26</v>
      </c>
      <c r="J11100" t="s">
        <v>27</v>
      </c>
      <c r="K11100">
        <v>167.4</v>
      </c>
      <c r="L11100">
        <v>19.899999999999999</v>
      </c>
      <c r="M11100" t="s">
        <v>757</v>
      </c>
      <c r="N11100">
        <v>35</v>
      </c>
      <c r="P11100" cm="1">
        <f t="array" ref="P11100">IF(Q11100&gt;0,INDEX(Q11100:Q32824,MATCH(TRUE,INDEX(Q11100:Q32824="",,),0)-1),"")</f>
        <v>9</v>
      </c>
      <c r="Q11100">
        <f t="shared" si="224"/>
        <v>2</v>
      </c>
      <c r="R11100">
        <f t="shared" si="222"/>
        <v>0</v>
      </c>
    </row>
    <row r="11101" spans="1:18" x14ac:dyDescent="0.3">
      <c r="A11101" t="s">
        <v>750</v>
      </c>
      <c r="B11101" s="1">
        <v>38467</v>
      </c>
      <c r="C11101" t="s">
        <v>16</v>
      </c>
      <c r="D11101" t="s">
        <v>820</v>
      </c>
      <c r="E11101" t="s">
        <v>821</v>
      </c>
      <c r="G11101" t="s">
        <v>19</v>
      </c>
      <c r="H11101" t="s">
        <v>53</v>
      </c>
      <c r="I11101" t="s">
        <v>26</v>
      </c>
      <c r="J11101" t="s">
        <v>27</v>
      </c>
      <c r="K11101">
        <v>440.1</v>
      </c>
      <c r="L11101">
        <v>30.6</v>
      </c>
      <c r="M11101" t="s">
        <v>757</v>
      </c>
      <c r="N11101">
        <v>37.5</v>
      </c>
      <c r="P11101" cm="1">
        <f t="array" ref="P11101">IF(Q11101&gt;0,INDEX(Q11101:Q32825,MATCH(TRUE,INDEX(Q11101:Q32825="",,),0)-1),"")</f>
        <v>9</v>
      </c>
      <c r="Q11101">
        <f t="shared" si="224"/>
        <v>2</v>
      </c>
      <c r="R11101">
        <f t="shared" si="222"/>
        <v>0</v>
      </c>
    </row>
    <row r="11102" spans="1:18" x14ac:dyDescent="0.3">
      <c r="A11102" t="s">
        <v>750</v>
      </c>
      <c r="B11102" s="1">
        <v>38467</v>
      </c>
      <c r="C11102" t="s">
        <v>16</v>
      </c>
      <c r="D11102" t="s">
        <v>820</v>
      </c>
      <c r="E11102" t="s">
        <v>821</v>
      </c>
      <c r="G11102" t="s">
        <v>19</v>
      </c>
      <c r="H11102" t="s">
        <v>122</v>
      </c>
      <c r="I11102" t="s">
        <v>26</v>
      </c>
      <c r="J11102" t="s">
        <v>27</v>
      </c>
      <c r="K11102">
        <v>929</v>
      </c>
      <c r="L11102">
        <v>35</v>
      </c>
      <c r="M11102" t="s">
        <v>757</v>
      </c>
      <c r="N11102">
        <v>74</v>
      </c>
      <c r="P11102" cm="1">
        <f t="array" ref="P11102">IF(Q11102&gt;0,INDEX(Q11102:Q32826,MATCH(TRUE,INDEX(Q11102:Q32826="",,),0)-1),"")</f>
        <v>9</v>
      </c>
      <c r="Q11102">
        <f t="shared" si="224"/>
        <v>2</v>
      </c>
      <c r="R11102">
        <f t="shared" si="222"/>
        <v>0</v>
      </c>
    </row>
    <row r="11103" spans="1:18" x14ac:dyDescent="0.3">
      <c r="A11103" t="s">
        <v>750</v>
      </c>
      <c r="B11103" s="1">
        <v>38467</v>
      </c>
      <c r="C11103" t="s">
        <v>16</v>
      </c>
      <c r="D11103" t="s">
        <v>820</v>
      </c>
      <c r="E11103" t="s">
        <v>821</v>
      </c>
      <c r="G11103" t="s">
        <v>19</v>
      </c>
      <c r="H11103" t="s">
        <v>28</v>
      </c>
      <c r="I11103" t="s">
        <v>26</v>
      </c>
      <c r="J11103" t="s">
        <v>27</v>
      </c>
      <c r="K11103">
        <v>367.7</v>
      </c>
      <c r="L11103">
        <v>60.6</v>
      </c>
      <c r="M11103" t="s">
        <v>757</v>
      </c>
      <c r="N11103">
        <v>76</v>
      </c>
      <c r="P11103" cm="1">
        <f t="array" ref="P11103">IF(Q11103&gt;0,INDEX(Q11103:Q32827,MATCH(TRUE,INDEX(Q11103:Q32827="",,),0)-1),"")</f>
        <v>9</v>
      </c>
      <c r="Q11103">
        <f t="shared" si="224"/>
        <v>2</v>
      </c>
      <c r="R11103">
        <f t="shared" si="222"/>
        <v>0</v>
      </c>
    </row>
    <row r="11104" spans="1:18" x14ac:dyDescent="0.3">
      <c r="A11104" t="s">
        <v>750</v>
      </c>
      <c r="B11104" s="1">
        <v>38467</v>
      </c>
      <c r="C11104" t="s">
        <v>16</v>
      </c>
      <c r="D11104" t="s">
        <v>820</v>
      </c>
      <c r="E11104" t="s">
        <v>821</v>
      </c>
      <c r="G11104" t="s">
        <v>19</v>
      </c>
      <c r="H11104" t="s">
        <v>64</v>
      </c>
      <c r="I11104" t="s">
        <v>26</v>
      </c>
      <c r="J11104" t="s">
        <v>27</v>
      </c>
      <c r="K11104">
        <v>277.7</v>
      </c>
      <c r="L11104">
        <v>17.649999999999999</v>
      </c>
      <c r="M11104" t="s">
        <v>757</v>
      </c>
      <c r="N11104">
        <v>32</v>
      </c>
      <c r="P11104" cm="1">
        <f t="array" ref="P11104">IF(Q11104&gt;0,INDEX(Q11104:Q32828,MATCH(TRUE,INDEX(Q11104:Q32828="",,),0)-1),"")</f>
        <v>9</v>
      </c>
      <c r="Q11104">
        <f t="shared" si="224"/>
        <v>2</v>
      </c>
      <c r="R11104">
        <f t="shared" si="222"/>
        <v>0</v>
      </c>
    </row>
    <row r="11105" spans="1:18" x14ac:dyDescent="0.3">
      <c r="A11105" t="s">
        <v>750</v>
      </c>
      <c r="B11105" s="1">
        <v>38467</v>
      </c>
      <c r="C11105" t="s">
        <v>16</v>
      </c>
      <c r="D11105" t="s">
        <v>820</v>
      </c>
      <c r="E11105" t="s">
        <v>821</v>
      </c>
      <c r="G11105" s="6" t="s">
        <v>29</v>
      </c>
      <c r="H11105" t="s">
        <v>148</v>
      </c>
      <c r="I11105" t="s">
        <v>26</v>
      </c>
      <c r="J11105" t="s">
        <v>27</v>
      </c>
      <c r="K11105">
        <v>42.1</v>
      </c>
      <c r="L11105">
        <v>25.5</v>
      </c>
      <c r="M11105" t="s">
        <v>757</v>
      </c>
      <c r="N11105">
        <v>25.5</v>
      </c>
      <c r="P11105" cm="1">
        <f t="array" ref="P11105">IF(Q11105&gt;0,INDEX(Q11105:Q32829,MATCH(TRUE,INDEX(Q11105:Q32829="",,),0)-1),"")</f>
        <v>9</v>
      </c>
      <c r="Q11105">
        <f t="shared" si="224"/>
        <v>2</v>
      </c>
      <c r="R11105">
        <f t="shared" si="222"/>
        <v>0</v>
      </c>
    </row>
    <row r="11106" spans="1:18" x14ac:dyDescent="0.3">
      <c r="A11106" t="s">
        <v>750</v>
      </c>
      <c r="B11106" s="1">
        <v>38467</v>
      </c>
      <c r="C11106" t="s">
        <v>16</v>
      </c>
      <c r="D11106" t="s">
        <v>820</v>
      </c>
      <c r="E11106" t="s">
        <v>821</v>
      </c>
      <c r="G11106" s="6" t="s">
        <v>29</v>
      </c>
      <c r="H11106" t="s">
        <v>198</v>
      </c>
      <c r="I11106" t="s">
        <v>26</v>
      </c>
      <c r="J11106" t="s">
        <v>27</v>
      </c>
      <c r="K11106">
        <v>29.7</v>
      </c>
      <c r="L11106">
        <v>25.5</v>
      </c>
      <c r="M11106" t="s">
        <v>757</v>
      </c>
      <c r="N11106">
        <v>25.5</v>
      </c>
      <c r="P11106" cm="1">
        <f t="array" ref="P11106">IF(Q11106&gt;0,INDEX(Q11106:Q32830,MATCH(TRUE,INDEX(Q11106:Q32830="",,),0)-1),"")</f>
        <v>9</v>
      </c>
      <c r="Q11106">
        <f t="shared" si="224"/>
        <v>2</v>
      </c>
      <c r="R11106">
        <f t="shared" si="222"/>
        <v>0</v>
      </c>
    </row>
    <row r="11107" spans="1:18" x14ac:dyDescent="0.3">
      <c r="A11107" t="s">
        <v>750</v>
      </c>
      <c r="B11107" s="1">
        <v>38467</v>
      </c>
      <c r="C11107" t="s">
        <v>16</v>
      </c>
      <c r="D11107" t="s">
        <v>820</v>
      </c>
      <c r="E11107" t="s">
        <v>821</v>
      </c>
      <c r="G11107" t="s">
        <v>19</v>
      </c>
      <c r="H11107" t="s">
        <v>99</v>
      </c>
      <c r="I11107" t="s">
        <v>26</v>
      </c>
      <c r="J11107" t="s">
        <v>27</v>
      </c>
      <c r="K11107">
        <v>167.4</v>
      </c>
      <c r="L11107">
        <v>19.899999999999999</v>
      </c>
      <c r="M11107" t="s">
        <v>310</v>
      </c>
      <c r="N11107">
        <v>33</v>
      </c>
      <c r="P11107" cm="1">
        <f t="array" ref="P11107">IF(Q11107&gt;0,INDEX(Q11107:Q32831,MATCH(TRUE,INDEX(Q11107:Q32831="",,),0)-1),"")</f>
        <v>9</v>
      </c>
      <c r="Q11107">
        <f t="shared" si="224"/>
        <v>3</v>
      </c>
      <c r="R11107">
        <f t="shared" si="222"/>
        <v>0</v>
      </c>
    </row>
    <row r="11108" spans="1:18" x14ac:dyDescent="0.3">
      <c r="A11108" t="s">
        <v>750</v>
      </c>
      <c r="B11108" s="1">
        <v>38467</v>
      </c>
      <c r="C11108" t="s">
        <v>16</v>
      </c>
      <c r="D11108" t="s">
        <v>820</v>
      </c>
      <c r="E11108" t="s">
        <v>821</v>
      </c>
      <c r="G11108" t="s">
        <v>19</v>
      </c>
      <c r="H11108" t="s">
        <v>53</v>
      </c>
      <c r="I11108" t="s">
        <v>26</v>
      </c>
      <c r="J11108" t="s">
        <v>27</v>
      </c>
      <c r="K11108">
        <v>440.1</v>
      </c>
      <c r="L11108">
        <v>30.6</v>
      </c>
      <c r="M11108" t="s">
        <v>310</v>
      </c>
      <c r="N11108">
        <v>43</v>
      </c>
      <c r="P11108" cm="1">
        <f t="array" ref="P11108">IF(Q11108&gt;0,INDEX(Q11108:Q32832,MATCH(TRUE,INDEX(Q11108:Q32832="",,),0)-1),"")</f>
        <v>9</v>
      </c>
      <c r="Q11108">
        <f t="shared" si="224"/>
        <v>3</v>
      </c>
      <c r="R11108">
        <f t="shared" si="222"/>
        <v>0</v>
      </c>
    </row>
    <row r="11109" spans="1:18" x14ac:dyDescent="0.3">
      <c r="A11109" t="s">
        <v>750</v>
      </c>
      <c r="B11109" s="1">
        <v>38467</v>
      </c>
      <c r="C11109" t="s">
        <v>16</v>
      </c>
      <c r="D11109" t="s">
        <v>820</v>
      </c>
      <c r="E11109" t="s">
        <v>821</v>
      </c>
      <c r="G11109" t="s">
        <v>19</v>
      </c>
      <c r="H11109" t="s">
        <v>122</v>
      </c>
      <c r="I11109" t="s">
        <v>26</v>
      </c>
      <c r="J11109" t="s">
        <v>27</v>
      </c>
      <c r="K11109">
        <v>929</v>
      </c>
      <c r="L11109">
        <v>35</v>
      </c>
      <c r="M11109" t="s">
        <v>310</v>
      </c>
      <c r="N11109">
        <v>50</v>
      </c>
      <c r="P11109" cm="1">
        <f t="array" ref="P11109">IF(Q11109&gt;0,INDEX(Q11109:Q32833,MATCH(TRUE,INDEX(Q11109:Q32833="",,),0)-1),"")</f>
        <v>9</v>
      </c>
      <c r="Q11109">
        <f t="shared" si="224"/>
        <v>3</v>
      </c>
      <c r="R11109">
        <f t="shared" si="222"/>
        <v>0</v>
      </c>
    </row>
    <row r="11110" spans="1:18" x14ac:dyDescent="0.3">
      <c r="A11110" t="s">
        <v>750</v>
      </c>
      <c r="B11110" s="1">
        <v>38467</v>
      </c>
      <c r="C11110" t="s">
        <v>16</v>
      </c>
      <c r="D11110" t="s">
        <v>820</v>
      </c>
      <c r="E11110" t="s">
        <v>821</v>
      </c>
      <c r="G11110" t="s">
        <v>19</v>
      </c>
      <c r="H11110" t="s">
        <v>28</v>
      </c>
      <c r="I11110" t="s">
        <v>26</v>
      </c>
      <c r="J11110" t="s">
        <v>27</v>
      </c>
      <c r="K11110">
        <v>367.7</v>
      </c>
      <c r="L11110">
        <v>60.6</v>
      </c>
      <c r="M11110" t="s">
        <v>310</v>
      </c>
      <c r="N11110">
        <v>61</v>
      </c>
      <c r="P11110" cm="1">
        <f t="array" ref="P11110">IF(Q11110&gt;0,INDEX(Q11110:Q32834,MATCH(TRUE,INDEX(Q11110:Q32834="",,),0)-1),"")</f>
        <v>9</v>
      </c>
      <c r="Q11110">
        <f t="shared" si="224"/>
        <v>3</v>
      </c>
      <c r="R11110">
        <f t="shared" si="222"/>
        <v>0</v>
      </c>
    </row>
    <row r="11111" spans="1:18" x14ac:dyDescent="0.3">
      <c r="A11111" t="s">
        <v>750</v>
      </c>
      <c r="B11111" s="1">
        <v>38467</v>
      </c>
      <c r="C11111" t="s">
        <v>16</v>
      </c>
      <c r="D11111" t="s">
        <v>820</v>
      </c>
      <c r="E11111" t="s">
        <v>821</v>
      </c>
      <c r="G11111" t="s">
        <v>19</v>
      </c>
      <c r="H11111" t="s">
        <v>64</v>
      </c>
      <c r="I11111" t="s">
        <v>26</v>
      </c>
      <c r="J11111" t="s">
        <v>27</v>
      </c>
      <c r="K11111">
        <v>277.7</v>
      </c>
      <c r="L11111">
        <v>17.649999999999999</v>
      </c>
      <c r="M11111" t="s">
        <v>310</v>
      </c>
      <c r="N11111">
        <v>33</v>
      </c>
      <c r="P11111" cm="1">
        <f t="array" ref="P11111">IF(Q11111&gt;0,INDEX(Q11111:Q32835,MATCH(TRUE,INDEX(Q11111:Q32835="",,),0)-1),"")</f>
        <v>9</v>
      </c>
      <c r="Q11111">
        <f t="shared" si="224"/>
        <v>3</v>
      </c>
      <c r="R11111">
        <f t="shared" si="222"/>
        <v>0</v>
      </c>
    </row>
    <row r="11112" spans="1:18" x14ac:dyDescent="0.3">
      <c r="A11112" t="s">
        <v>750</v>
      </c>
      <c r="B11112" s="1">
        <v>38467</v>
      </c>
      <c r="C11112" t="s">
        <v>16</v>
      </c>
      <c r="D11112" t="s">
        <v>820</v>
      </c>
      <c r="E11112" t="s">
        <v>821</v>
      </c>
      <c r="G11112" s="6" t="s">
        <v>29</v>
      </c>
      <c r="H11112" t="s">
        <v>148</v>
      </c>
      <c r="I11112" t="s">
        <v>26</v>
      </c>
      <c r="J11112" t="s">
        <v>27</v>
      </c>
      <c r="K11112">
        <v>42.1</v>
      </c>
      <c r="L11112">
        <v>25.5</v>
      </c>
      <c r="M11112" t="s">
        <v>310</v>
      </c>
      <c r="N11112">
        <v>25.5</v>
      </c>
      <c r="P11112" cm="1">
        <f t="array" ref="P11112">IF(Q11112&gt;0,INDEX(Q11112:Q32836,MATCH(TRUE,INDEX(Q11112:Q32836="",,),0)-1),"")</f>
        <v>9</v>
      </c>
      <c r="Q11112">
        <f t="shared" si="224"/>
        <v>3</v>
      </c>
      <c r="R11112">
        <f t="shared" si="222"/>
        <v>0</v>
      </c>
    </row>
    <row r="11113" spans="1:18" x14ac:dyDescent="0.3">
      <c r="A11113" t="s">
        <v>750</v>
      </c>
      <c r="B11113" s="1">
        <v>38467</v>
      </c>
      <c r="C11113" t="s">
        <v>16</v>
      </c>
      <c r="D11113" t="s">
        <v>820</v>
      </c>
      <c r="E11113" t="s">
        <v>821</v>
      </c>
      <c r="G11113" s="6" t="s">
        <v>29</v>
      </c>
      <c r="H11113" t="s">
        <v>198</v>
      </c>
      <c r="I11113" t="s">
        <v>26</v>
      </c>
      <c r="J11113" t="s">
        <v>27</v>
      </c>
      <c r="K11113">
        <v>29.7</v>
      </c>
      <c r="L11113">
        <v>25.5</v>
      </c>
      <c r="M11113" t="s">
        <v>310</v>
      </c>
      <c r="N11113">
        <v>25.5</v>
      </c>
      <c r="P11113" cm="1">
        <f t="array" ref="P11113">IF(Q11113&gt;0,INDEX(Q11113:Q32837,MATCH(TRUE,INDEX(Q11113:Q32837="",,),0)-1),"")</f>
        <v>9</v>
      </c>
      <c r="Q11113">
        <f t="shared" si="224"/>
        <v>3</v>
      </c>
      <c r="R11113">
        <f t="shared" si="222"/>
        <v>0</v>
      </c>
    </row>
    <row r="11114" spans="1:18" x14ac:dyDescent="0.3">
      <c r="A11114" t="s">
        <v>750</v>
      </c>
      <c r="B11114" s="1">
        <v>38467</v>
      </c>
      <c r="C11114" t="s">
        <v>16</v>
      </c>
      <c r="D11114" t="s">
        <v>820</v>
      </c>
      <c r="E11114" t="s">
        <v>821</v>
      </c>
      <c r="G11114" t="s">
        <v>19</v>
      </c>
      <c r="H11114" t="s">
        <v>99</v>
      </c>
      <c r="I11114" t="s">
        <v>26</v>
      </c>
      <c r="J11114" t="s">
        <v>27</v>
      </c>
      <c r="K11114">
        <v>167.4</v>
      </c>
      <c r="L11114">
        <v>19.899999999999999</v>
      </c>
      <c r="M11114" t="s">
        <v>319</v>
      </c>
      <c r="N11114">
        <v>30</v>
      </c>
      <c r="P11114" cm="1">
        <f t="array" ref="P11114">IF(Q11114&gt;0,INDEX(Q11114:Q32838,MATCH(TRUE,INDEX(Q11114:Q32838="",,),0)-1),"")</f>
        <v>9</v>
      </c>
      <c r="Q11114">
        <f t="shared" si="224"/>
        <v>4</v>
      </c>
      <c r="R11114">
        <f t="shared" si="222"/>
        <v>0</v>
      </c>
    </row>
    <row r="11115" spans="1:18" x14ac:dyDescent="0.3">
      <c r="A11115" t="s">
        <v>750</v>
      </c>
      <c r="B11115" s="1">
        <v>38467</v>
      </c>
      <c r="C11115" t="s">
        <v>16</v>
      </c>
      <c r="D11115" t="s">
        <v>820</v>
      </c>
      <c r="E11115" t="s">
        <v>821</v>
      </c>
      <c r="G11115" t="s">
        <v>19</v>
      </c>
      <c r="H11115" t="s">
        <v>53</v>
      </c>
      <c r="I11115" t="s">
        <v>26</v>
      </c>
      <c r="J11115" t="s">
        <v>27</v>
      </c>
      <c r="K11115">
        <v>440.1</v>
      </c>
      <c r="L11115">
        <v>30.6</v>
      </c>
      <c r="M11115" t="s">
        <v>319</v>
      </c>
      <c r="N11115">
        <v>35</v>
      </c>
      <c r="P11115" cm="1">
        <f t="array" ref="P11115">IF(Q11115&gt;0,INDEX(Q11115:Q32839,MATCH(TRUE,INDEX(Q11115:Q32839="",,),0)-1),"")</f>
        <v>9</v>
      </c>
      <c r="Q11115">
        <f t="shared" si="224"/>
        <v>4</v>
      </c>
      <c r="R11115">
        <f t="shared" si="222"/>
        <v>0</v>
      </c>
    </row>
    <row r="11116" spans="1:18" x14ac:dyDescent="0.3">
      <c r="A11116" t="s">
        <v>750</v>
      </c>
      <c r="B11116" s="1">
        <v>38467</v>
      </c>
      <c r="C11116" t="s">
        <v>16</v>
      </c>
      <c r="D11116" t="s">
        <v>820</v>
      </c>
      <c r="E11116" t="s">
        <v>821</v>
      </c>
      <c r="G11116" t="s">
        <v>19</v>
      </c>
      <c r="H11116" t="s">
        <v>122</v>
      </c>
      <c r="I11116" t="s">
        <v>26</v>
      </c>
      <c r="J11116" t="s">
        <v>27</v>
      </c>
      <c r="K11116">
        <v>929</v>
      </c>
      <c r="L11116">
        <v>35</v>
      </c>
      <c r="M11116" t="s">
        <v>319</v>
      </c>
      <c r="N11116">
        <v>51</v>
      </c>
      <c r="P11116" cm="1">
        <f t="array" ref="P11116">IF(Q11116&gt;0,INDEX(Q11116:Q32840,MATCH(TRUE,INDEX(Q11116:Q32840="",,),0)-1),"")</f>
        <v>9</v>
      </c>
      <c r="Q11116">
        <f t="shared" si="224"/>
        <v>4</v>
      </c>
      <c r="R11116">
        <f t="shared" si="222"/>
        <v>0</v>
      </c>
    </row>
    <row r="11117" spans="1:18" x14ac:dyDescent="0.3">
      <c r="A11117" t="s">
        <v>750</v>
      </c>
      <c r="B11117" s="1">
        <v>38467</v>
      </c>
      <c r="C11117" t="s">
        <v>16</v>
      </c>
      <c r="D11117" t="s">
        <v>820</v>
      </c>
      <c r="E11117" t="s">
        <v>821</v>
      </c>
      <c r="G11117" t="s">
        <v>19</v>
      </c>
      <c r="H11117" t="s">
        <v>28</v>
      </c>
      <c r="I11117" t="s">
        <v>26</v>
      </c>
      <c r="J11117" t="s">
        <v>27</v>
      </c>
      <c r="K11117">
        <v>367.7</v>
      </c>
      <c r="L11117">
        <v>60.6</v>
      </c>
      <c r="M11117" t="s">
        <v>319</v>
      </c>
      <c r="N11117">
        <v>65</v>
      </c>
      <c r="P11117" cm="1">
        <f t="array" ref="P11117">IF(Q11117&gt;0,INDEX(Q11117:Q32841,MATCH(TRUE,INDEX(Q11117:Q32841="",,),0)-1),"")</f>
        <v>9</v>
      </c>
      <c r="Q11117">
        <f t="shared" si="224"/>
        <v>4</v>
      </c>
      <c r="R11117">
        <f t="shared" si="222"/>
        <v>0</v>
      </c>
    </row>
    <row r="11118" spans="1:18" x14ac:dyDescent="0.3">
      <c r="A11118" t="s">
        <v>750</v>
      </c>
      <c r="B11118" s="1">
        <v>38467</v>
      </c>
      <c r="C11118" t="s">
        <v>16</v>
      </c>
      <c r="D11118" t="s">
        <v>820</v>
      </c>
      <c r="E11118" t="s">
        <v>821</v>
      </c>
      <c r="G11118" t="s">
        <v>19</v>
      </c>
      <c r="H11118" t="s">
        <v>64</v>
      </c>
      <c r="I11118" t="s">
        <v>26</v>
      </c>
      <c r="J11118" t="s">
        <v>27</v>
      </c>
      <c r="K11118">
        <v>277.7</v>
      </c>
      <c r="L11118">
        <v>17.649999999999999</v>
      </c>
      <c r="M11118" t="s">
        <v>319</v>
      </c>
      <c r="N11118">
        <v>30</v>
      </c>
      <c r="P11118" cm="1">
        <f t="array" ref="P11118">IF(Q11118&gt;0,INDEX(Q11118:Q32842,MATCH(TRUE,INDEX(Q11118:Q32842="",,),0)-1),"")</f>
        <v>9</v>
      </c>
      <c r="Q11118">
        <f t="shared" si="224"/>
        <v>4</v>
      </c>
      <c r="R11118">
        <f t="shared" si="222"/>
        <v>0</v>
      </c>
    </row>
    <row r="11119" spans="1:18" x14ac:dyDescent="0.3">
      <c r="A11119" t="s">
        <v>750</v>
      </c>
      <c r="B11119" s="1">
        <v>38467</v>
      </c>
      <c r="C11119" t="s">
        <v>16</v>
      </c>
      <c r="D11119" t="s">
        <v>820</v>
      </c>
      <c r="E11119" t="s">
        <v>821</v>
      </c>
      <c r="G11119" s="6" t="s">
        <v>29</v>
      </c>
      <c r="H11119" t="s">
        <v>148</v>
      </c>
      <c r="I11119" t="s">
        <v>26</v>
      </c>
      <c r="J11119" t="s">
        <v>27</v>
      </c>
      <c r="K11119">
        <v>42.1</v>
      </c>
      <c r="L11119">
        <v>25.5</v>
      </c>
      <c r="M11119" t="s">
        <v>319</v>
      </c>
      <c r="N11119">
        <v>25.5</v>
      </c>
      <c r="P11119" cm="1">
        <f t="array" ref="P11119">IF(Q11119&gt;0,INDEX(Q11119:Q32843,MATCH(TRUE,INDEX(Q11119:Q32843="",,),0)-1),"")</f>
        <v>9</v>
      </c>
      <c r="Q11119">
        <f t="shared" si="224"/>
        <v>4</v>
      </c>
      <c r="R11119">
        <f t="shared" si="222"/>
        <v>0</v>
      </c>
    </row>
    <row r="11120" spans="1:18" x14ac:dyDescent="0.3">
      <c r="A11120" t="s">
        <v>750</v>
      </c>
      <c r="B11120" s="1">
        <v>38467</v>
      </c>
      <c r="C11120" t="s">
        <v>16</v>
      </c>
      <c r="D11120" t="s">
        <v>820</v>
      </c>
      <c r="E11120" t="s">
        <v>821</v>
      </c>
      <c r="G11120" s="6" t="s">
        <v>29</v>
      </c>
      <c r="H11120" t="s">
        <v>198</v>
      </c>
      <c r="I11120" t="s">
        <v>26</v>
      </c>
      <c r="J11120" t="s">
        <v>27</v>
      </c>
      <c r="K11120">
        <v>29.7</v>
      </c>
      <c r="L11120">
        <v>25.5</v>
      </c>
      <c r="M11120" t="s">
        <v>319</v>
      </c>
      <c r="N11120">
        <v>25.5</v>
      </c>
      <c r="P11120" cm="1">
        <f t="array" ref="P11120">IF(Q11120&gt;0,INDEX(Q11120:Q32844,MATCH(TRUE,INDEX(Q11120:Q32844="",,),0)-1),"")</f>
        <v>9</v>
      </c>
      <c r="Q11120">
        <f t="shared" si="224"/>
        <v>4</v>
      </c>
      <c r="R11120">
        <f t="shared" si="222"/>
        <v>0</v>
      </c>
    </row>
    <row r="11121" spans="1:18" x14ac:dyDescent="0.3">
      <c r="A11121" t="s">
        <v>750</v>
      </c>
      <c r="B11121" s="1">
        <v>38467</v>
      </c>
      <c r="C11121" t="s">
        <v>16</v>
      </c>
      <c r="D11121" t="s">
        <v>820</v>
      </c>
      <c r="E11121" t="s">
        <v>821</v>
      </c>
      <c r="G11121" t="s">
        <v>19</v>
      </c>
      <c r="H11121" t="s">
        <v>99</v>
      </c>
      <c r="I11121" t="s">
        <v>26</v>
      </c>
      <c r="J11121" t="s">
        <v>27</v>
      </c>
      <c r="K11121">
        <v>167.4</v>
      </c>
      <c r="L11121">
        <v>19.899999999999999</v>
      </c>
      <c r="M11121" t="s">
        <v>436</v>
      </c>
      <c r="N11121">
        <v>30</v>
      </c>
      <c r="P11121" cm="1">
        <f t="array" ref="P11121">IF(Q11121&gt;0,INDEX(Q11121:Q32845,MATCH(TRUE,INDEX(Q11121:Q32845="",,),0)-1),"")</f>
        <v>9</v>
      </c>
      <c r="Q11121">
        <f t="shared" si="224"/>
        <v>5</v>
      </c>
      <c r="R11121">
        <f t="shared" si="222"/>
        <v>0</v>
      </c>
    </row>
    <row r="11122" spans="1:18" x14ac:dyDescent="0.3">
      <c r="A11122" t="s">
        <v>750</v>
      </c>
      <c r="B11122" s="1">
        <v>38467</v>
      </c>
      <c r="C11122" t="s">
        <v>16</v>
      </c>
      <c r="D11122" t="s">
        <v>820</v>
      </c>
      <c r="E11122" t="s">
        <v>821</v>
      </c>
      <c r="G11122" t="s">
        <v>19</v>
      </c>
      <c r="H11122" t="s">
        <v>53</v>
      </c>
      <c r="I11122" t="s">
        <v>26</v>
      </c>
      <c r="J11122" t="s">
        <v>27</v>
      </c>
      <c r="K11122">
        <v>440.1</v>
      </c>
      <c r="L11122">
        <v>30.6</v>
      </c>
      <c r="M11122" t="s">
        <v>436</v>
      </c>
      <c r="N11122">
        <v>40</v>
      </c>
      <c r="P11122" cm="1">
        <f t="array" ref="P11122">IF(Q11122&gt;0,INDEX(Q11122:Q32846,MATCH(TRUE,INDEX(Q11122:Q32846="",,),0)-1),"")</f>
        <v>9</v>
      </c>
      <c r="Q11122">
        <f t="shared" si="224"/>
        <v>5</v>
      </c>
      <c r="R11122">
        <f t="shared" si="222"/>
        <v>0</v>
      </c>
    </row>
    <row r="11123" spans="1:18" x14ac:dyDescent="0.3">
      <c r="A11123" t="s">
        <v>750</v>
      </c>
      <c r="B11123" s="1">
        <v>38467</v>
      </c>
      <c r="C11123" t="s">
        <v>16</v>
      </c>
      <c r="D11123" t="s">
        <v>820</v>
      </c>
      <c r="E11123" t="s">
        <v>821</v>
      </c>
      <c r="G11123" t="s">
        <v>19</v>
      </c>
      <c r="H11123" t="s">
        <v>122</v>
      </c>
      <c r="I11123" t="s">
        <v>26</v>
      </c>
      <c r="J11123" t="s">
        <v>27</v>
      </c>
      <c r="K11123">
        <v>929</v>
      </c>
      <c r="L11123">
        <v>35</v>
      </c>
      <c r="M11123" t="s">
        <v>436</v>
      </c>
      <c r="N11123">
        <v>45</v>
      </c>
      <c r="P11123" cm="1">
        <f t="array" ref="P11123">IF(Q11123&gt;0,INDEX(Q11123:Q32847,MATCH(TRUE,INDEX(Q11123:Q32847="",,),0)-1),"")</f>
        <v>9</v>
      </c>
      <c r="Q11123">
        <f t="shared" si="224"/>
        <v>5</v>
      </c>
      <c r="R11123">
        <f t="shared" si="222"/>
        <v>0</v>
      </c>
    </row>
    <row r="11124" spans="1:18" x14ac:dyDescent="0.3">
      <c r="A11124" t="s">
        <v>750</v>
      </c>
      <c r="B11124" s="1">
        <v>38467</v>
      </c>
      <c r="C11124" t="s">
        <v>16</v>
      </c>
      <c r="D11124" t="s">
        <v>820</v>
      </c>
      <c r="E11124" t="s">
        <v>821</v>
      </c>
      <c r="G11124" t="s">
        <v>19</v>
      </c>
      <c r="H11124" t="s">
        <v>28</v>
      </c>
      <c r="I11124" t="s">
        <v>26</v>
      </c>
      <c r="J11124" t="s">
        <v>27</v>
      </c>
      <c r="K11124">
        <v>367.7</v>
      </c>
      <c r="L11124">
        <v>60.6</v>
      </c>
      <c r="M11124" t="s">
        <v>436</v>
      </c>
      <c r="N11124">
        <v>70</v>
      </c>
      <c r="P11124" cm="1">
        <f t="array" ref="P11124">IF(Q11124&gt;0,INDEX(Q11124:Q32848,MATCH(TRUE,INDEX(Q11124:Q32848="",,),0)-1),"")</f>
        <v>9</v>
      </c>
      <c r="Q11124">
        <f t="shared" si="224"/>
        <v>5</v>
      </c>
      <c r="R11124">
        <f t="shared" ref="R11124:R11187" si="225">IF(P11124="","",0)</f>
        <v>0</v>
      </c>
    </row>
    <row r="11125" spans="1:18" x14ac:dyDescent="0.3">
      <c r="A11125" t="s">
        <v>750</v>
      </c>
      <c r="B11125" s="1">
        <v>38467</v>
      </c>
      <c r="C11125" t="s">
        <v>16</v>
      </c>
      <c r="D11125" t="s">
        <v>820</v>
      </c>
      <c r="E11125" t="s">
        <v>821</v>
      </c>
      <c r="G11125" t="s">
        <v>19</v>
      </c>
      <c r="H11125" t="s">
        <v>64</v>
      </c>
      <c r="I11125" t="s">
        <v>26</v>
      </c>
      <c r="J11125" t="s">
        <v>27</v>
      </c>
      <c r="K11125">
        <v>277.7</v>
      </c>
      <c r="L11125">
        <v>17.649999999999999</v>
      </c>
      <c r="M11125" t="s">
        <v>436</v>
      </c>
      <c r="N11125">
        <v>35</v>
      </c>
      <c r="P11125" cm="1">
        <f t="array" ref="P11125">IF(Q11125&gt;0,INDEX(Q11125:Q32849,MATCH(TRUE,INDEX(Q11125:Q32849="",,),0)-1),"")</f>
        <v>9</v>
      </c>
      <c r="Q11125">
        <f t="shared" si="224"/>
        <v>5</v>
      </c>
      <c r="R11125">
        <f t="shared" si="225"/>
        <v>0</v>
      </c>
    </row>
    <row r="11126" spans="1:18" x14ac:dyDescent="0.3">
      <c r="A11126" t="s">
        <v>750</v>
      </c>
      <c r="B11126" s="1">
        <v>38467</v>
      </c>
      <c r="C11126" t="s">
        <v>16</v>
      </c>
      <c r="D11126" t="s">
        <v>820</v>
      </c>
      <c r="E11126" t="s">
        <v>821</v>
      </c>
      <c r="G11126" s="6" t="s">
        <v>29</v>
      </c>
      <c r="H11126" t="s">
        <v>148</v>
      </c>
      <c r="I11126" t="s">
        <v>26</v>
      </c>
      <c r="J11126" t="s">
        <v>27</v>
      </c>
      <c r="K11126">
        <v>42.1</v>
      </c>
      <c r="L11126">
        <v>25.5</v>
      </c>
      <c r="M11126" t="s">
        <v>436</v>
      </c>
      <c r="N11126">
        <v>25.5</v>
      </c>
      <c r="P11126" cm="1">
        <f t="array" ref="P11126">IF(Q11126&gt;0,INDEX(Q11126:Q32850,MATCH(TRUE,INDEX(Q11126:Q32850="",,),0)-1),"")</f>
        <v>9</v>
      </c>
      <c r="Q11126">
        <f t="shared" si="224"/>
        <v>5</v>
      </c>
      <c r="R11126">
        <f t="shared" si="225"/>
        <v>0</v>
      </c>
    </row>
    <row r="11127" spans="1:18" x14ac:dyDescent="0.3">
      <c r="A11127" t="s">
        <v>750</v>
      </c>
      <c r="B11127" s="1">
        <v>38467</v>
      </c>
      <c r="C11127" t="s">
        <v>16</v>
      </c>
      <c r="D11127" t="s">
        <v>820</v>
      </c>
      <c r="E11127" t="s">
        <v>821</v>
      </c>
      <c r="G11127" s="6" t="s">
        <v>29</v>
      </c>
      <c r="H11127" t="s">
        <v>198</v>
      </c>
      <c r="I11127" t="s">
        <v>26</v>
      </c>
      <c r="J11127" t="s">
        <v>27</v>
      </c>
      <c r="K11127">
        <v>29.7</v>
      </c>
      <c r="L11127">
        <v>25.5</v>
      </c>
      <c r="M11127" t="s">
        <v>436</v>
      </c>
      <c r="N11127">
        <v>25.5</v>
      </c>
      <c r="P11127" cm="1">
        <f t="array" ref="P11127">IF(Q11127&gt;0,INDEX(Q11127:Q32851,MATCH(TRUE,INDEX(Q11127:Q32851="",,),0)-1),"")</f>
        <v>9</v>
      </c>
      <c r="Q11127">
        <f t="shared" si="224"/>
        <v>5</v>
      </c>
      <c r="R11127">
        <f t="shared" si="225"/>
        <v>0</v>
      </c>
    </row>
    <row r="11128" spans="1:18" x14ac:dyDescent="0.3">
      <c r="A11128" t="s">
        <v>750</v>
      </c>
      <c r="B11128" s="1">
        <v>38467</v>
      </c>
      <c r="C11128" t="s">
        <v>16</v>
      </c>
      <c r="D11128" t="s">
        <v>820</v>
      </c>
      <c r="E11128" t="s">
        <v>821</v>
      </c>
      <c r="G11128" t="s">
        <v>19</v>
      </c>
      <c r="H11128" t="s">
        <v>99</v>
      </c>
      <c r="I11128" t="s">
        <v>26</v>
      </c>
      <c r="J11128" t="s">
        <v>27</v>
      </c>
      <c r="K11128">
        <v>167.4</v>
      </c>
      <c r="L11128">
        <v>19.899999999999999</v>
      </c>
      <c r="M11128" t="s">
        <v>753</v>
      </c>
      <c r="N11128">
        <v>28</v>
      </c>
      <c r="P11128" cm="1">
        <f t="array" ref="P11128">IF(Q11128&gt;0,INDEX(Q11128:Q32852,MATCH(TRUE,INDEX(Q11128:Q32852="",,),0)-1),"")</f>
        <v>9</v>
      </c>
      <c r="Q11128">
        <f t="shared" si="224"/>
        <v>6</v>
      </c>
      <c r="R11128">
        <f t="shared" si="225"/>
        <v>0</v>
      </c>
    </row>
    <row r="11129" spans="1:18" x14ac:dyDescent="0.3">
      <c r="A11129" t="s">
        <v>750</v>
      </c>
      <c r="B11129" s="1">
        <v>38467</v>
      </c>
      <c r="C11129" t="s">
        <v>16</v>
      </c>
      <c r="D11129" t="s">
        <v>820</v>
      </c>
      <c r="E11129" t="s">
        <v>821</v>
      </c>
      <c r="G11129" t="s">
        <v>19</v>
      </c>
      <c r="H11129" t="s">
        <v>53</v>
      </c>
      <c r="I11129" t="s">
        <v>26</v>
      </c>
      <c r="J11129" t="s">
        <v>27</v>
      </c>
      <c r="K11129">
        <v>440.1</v>
      </c>
      <c r="L11129">
        <v>30.6</v>
      </c>
      <c r="M11129" t="s">
        <v>753</v>
      </c>
      <c r="N11129">
        <v>32</v>
      </c>
      <c r="P11129" cm="1">
        <f t="array" ref="P11129">IF(Q11129&gt;0,INDEX(Q11129:Q32853,MATCH(TRUE,INDEX(Q11129:Q32853="",,),0)-1),"")</f>
        <v>9</v>
      </c>
      <c r="Q11129">
        <f t="shared" si="224"/>
        <v>6</v>
      </c>
      <c r="R11129">
        <f t="shared" si="225"/>
        <v>0</v>
      </c>
    </row>
    <row r="11130" spans="1:18" x14ac:dyDescent="0.3">
      <c r="A11130" t="s">
        <v>750</v>
      </c>
      <c r="B11130" s="1">
        <v>38467</v>
      </c>
      <c r="C11130" t="s">
        <v>16</v>
      </c>
      <c r="D11130" t="s">
        <v>820</v>
      </c>
      <c r="E11130" t="s">
        <v>821</v>
      </c>
      <c r="G11130" t="s">
        <v>19</v>
      </c>
      <c r="H11130" t="s">
        <v>122</v>
      </c>
      <c r="I11130" t="s">
        <v>26</v>
      </c>
      <c r="J11130" t="s">
        <v>27</v>
      </c>
      <c r="K11130">
        <v>929</v>
      </c>
      <c r="L11130">
        <v>35</v>
      </c>
      <c r="M11130" t="s">
        <v>753</v>
      </c>
      <c r="N11130">
        <v>50</v>
      </c>
      <c r="P11130" cm="1">
        <f t="array" ref="P11130">IF(Q11130&gt;0,INDEX(Q11130:Q32854,MATCH(TRUE,INDEX(Q11130:Q32854="",,),0)-1),"")</f>
        <v>9</v>
      </c>
      <c r="Q11130">
        <f t="shared" si="224"/>
        <v>6</v>
      </c>
      <c r="R11130">
        <f t="shared" si="225"/>
        <v>0</v>
      </c>
    </row>
    <row r="11131" spans="1:18" x14ac:dyDescent="0.3">
      <c r="A11131" t="s">
        <v>750</v>
      </c>
      <c r="B11131" s="1">
        <v>38467</v>
      </c>
      <c r="C11131" t="s">
        <v>16</v>
      </c>
      <c r="D11131" t="s">
        <v>820</v>
      </c>
      <c r="E11131" t="s">
        <v>821</v>
      </c>
      <c r="G11131" t="s">
        <v>19</v>
      </c>
      <c r="H11131" t="s">
        <v>28</v>
      </c>
      <c r="I11131" t="s">
        <v>26</v>
      </c>
      <c r="J11131" t="s">
        <v>27</v>
      </c>
      <c r="K11131">
        <v>367.7</v>
      </c>
      <c r="L11131">
        <v>60.6</v>
      </c>
      <c r="M11131" t="s">
        <v>753</v>
      </c>
      <c r="N11131">
        <v>61</v>
      </c>
      <c r="P11131" cm="1">
        <f t="array" ref="P11131">IF(Q11131&gt;0,INDEX(Q11131:Q32855,MATCH(TRUE,INDEX(Q11131:Q32855="",,),0)-1),"")</f>
        <v>9</v>
      </c>
      <c r="Q11131">
        <f t="shared" si="224"/>
        <v>6</v>
      </c>
      <c r="R11131">
        <f t="shared" si="225"/>
        <v>0</v>
      </c>
    </row>
    <row r="11132" spans="1:18" x14ac:dyDescent="0.3">
      <c r="A11132" t="s">
        <v>750</v>
      </c>
      <c r="B11132" s="1">
        <v>38467</v>
      </c>
      <c r="C11132" t="s">
        <v>16</v>
      </c>
      <c r="D11132" t="s">
        <v>820</v>
      </c>
      <c r="E11132" t="s">
        <v>821</v>
      </c>
      <c r="G11132" t="s">
        <v>19</v>
      </c>
      <c r="H11132" t="s">
        <v>64</v>
      </c>
      <c r="I11132" t="s">
        <v>26</v>
      </c>
      <c r="J11132" t="s">
        <v>27</v>
      </c>
      <c r="K11132">
        <v>277.7</v>
      </c>
      <c r="L11132">
        <v>17.649999999999999</v>
      </c>
      <c r="M11132" t="s">
        <v>753</v>
      </c>
      <c r="N11132">
        <v>28</v>
      </c>
      <c r="P11132" cm="1">
        <f t="array" ref="P11132">IF(Q11132&gt;0,INDEX(Q11132:Q32856,MATCH(TRUE,INDEX(Q11132:Q32856="",,),0)-1),"")</f>
        <v>9</v>
      </c>
      <c r="Q11132">
        <f t="shared" si="224"/>
        <v>6</v>
      </c>
      <c r="R11132">
        <f t="shared" si="225"/>
        <v>0</v>
      </c>
    </row>
    <row r="11133" spans="1:18" x14ac:dyDescent="0.3">
      <c r="A11133" t="s">
        <v>750</v>
      </c>
      <c r="B11133" s="1">
        <v>38467</v>
      </c>
      <c r="C11133" t="s">
        <v>16</v>
      </c>
      <c r="D11133" t="s">
        <v>820</v>
      </c>
      <c r="E11133" t="s">
        <v>821</v>
      </c>
      <c r="G11133" s="6" t="s">
        <v>29</v>
      </c>
      <c r="H11133" t="s">
        <v>148</v>
      </c>
      <c r="I11133" t="s">
        <v>26</v>
      </c>
      <c r="J11133" t="s">
        <v>27</v>
      </c>
      <c r="K11133">
        <v>42.1</v>
      </c>
      <c r="L11133">
        <v>25.5</v>
      </c>
      <c r="M11133" t="s">
        <v>753</v>
      </c>
      <c r="N11133">
        <v>25.5</v>
      </c>
      <c r="P11133" cm="1">
        <f t="array" ref="P11133">IF(Q11133&gt;0,INDEX(Q11133:Q32857,MATCH(TRUE,INDEX(Q11133:Q32857="",,),0)-1),"")</f>
        <v>9</v>
      </c>
      <c r="Q11133">
        <f t="shared" si="224"/>
        <v>6</v>
      </c>
      <c r="R11133">
        <f t="shared" si="225"/>
        <v>0</v>
      </c>
    </row>
    <row r="11134" spans="1:18" x14ac:dyDescent="0.3">
      <c r="A11134" t="s">
        <v>750</v>
      </c>
      <c r="B11134" s="1">
        <v>38467</v>
      </c>
      <c r="C11134" t="s">
        <v>16</v>
      </c>
      <c r="D11134" t="s">
        <v>820</v>
      </c>
      <c r="E11134" t="s">
        <v>821</v>
      </c>
      <c r="G11134" s="6" t="s">
        <v>29</v>
      </c>
      <c r="H11134" t="s">
        <v>198</v>
      </c>
      <c r="I11134" t="s">
        <v>26</v>
      </c>
      <c r="J11134" t="s">
        <v>27</v>
      </c>
      <c r="K11134">
        <v>29.7</v>
      </c>
      <c r="L11134">
        <v>25.5</v>
      </c>
      <c r="M11134" t="s">
        <v>753</v>
      </c>
      <c r="N11134">
        <v>25.5</v>
      </c>
      <c r="P11134" cm="1">
        <f t="array" ref="P11134">IF(Q11134&gt;0,INDEX(Q11134:Q32858,MATCH(TRUE,INDEX(Q11134:Q32858="",,),0)-1),"")</f>
        <v>9</v>
      </c>
      <c r="Q11134">
        <f t="shared" si="224"/>
        <v>6</v>
      </c>
      <c r="R11134">
        <f t="shared" si="225"/>
        <v>0</v>
      </c>
    </row>
    <row r="11135" spans="1:18" x14ac:dyDescent="0.3">
      <c r="A11135" t="s">
        <v>750</v>
      </c>
      <c r="B11135" s="1">
        <v>38467</v>
      </c>
      <c r="C11135" t="s">
        <v>16</v>
      </c>
      <c r="D11135" t="s">
        <v>820</v>
      </c>
      <c r="E11135" t="s">
        <v>821</v>
      </c>
      <c r="G11135" t="s">
        <v>19</v>
      </c>
      <c r="H11135" t="s">
        <v>99</v>
      </c>
      <c r="I11135" t="s">
        <v>26</v>
      </c>
      <c r="J11135" t="s">
        <v>27</v>
      </c>
      <c r="K11135">
        <v>167.4</v>
      </c>
      <c r="L11135">
        <v>19.899999999999999</v>
      </c>
      <c r="M11135" t="s">
        <v>220</v>
      </c>
      <c r="N11135">
        <v>19.899999999999999</v>
      </c>
      <c r="P11135" cm="1">
        <f t="array" ref="P11135">IF(Q11135&gt;0,INDEX(Q11135:Q32859,MATCH(TRUE,INDEX(Q11135:Q32859="",,),0)-1),"")</f>
        <v>9</v>
      </c>
      <c r="Q11135">
        <f t="shared" si="224"/>
        <v>7</v>
      </c>
      <c r="R11135">
        <f t="shared" si="225"/>
        <v>0</v>
      </c>
    </row>
    <row r="11136" spans="1:18" x14ac:dyDescent="0.3">
      <c r="A11136" t="s">
        <v>750</v>
      </c>
      <c r="B11136" s="1">
        <v>38467</v>
      </c>
      <c r="C11136" t="s">
        <v>16</v>
      </c>
      <c r="D11136" t="s">
        <v>820</v>
      </c>
      <c r="E11136" t="s">
        <v>821</v>
      </c>
      <c r="G11136" t="s">
        <v>19</v>
      </c>
      <c r="H11136" t="s">
        <v>53</v>
      </c>
      <c r="I11136" t="s">
        <v>26</v>
      </c>
      <c r="J11136" t="s">
        <v>27</v>
      </c>
      <c r="K11136">
        <v>440.1</v>
      </c>
      <c r="L11136">
        <v>30.6</v>
      </c>
      <c r="M11136" t="s">
        <v>220</v>
      </c>
      <c r="N11136">
        <v>30.6</v>
      </c>
      <c r="P11136" cm="1">
        <f t="array" ref="P11136">IF(Q11136&gt;0,INDEX(Q11136:Q32860,MATCH(TRUE,INDEX(Q11136:Q32860="",,),0)-1),"")</f>
        <v>9</v>
      </c>
      <c r="Q11136">
        <f t="shared" si="224"/>
        <v>7</v>
      </c>
      <c r="R11136">
        <f t="shared" si="225"/>
        <v>0</v>
      </c>
    </row>
    <row r="11137" spans="1:18" x14ac:dyDescent="0.3">
      <c r="A11137" t="s">
        <v>750</v>
      </c>
      <c r="B11137" s="1">
        <v>38467</v>
      </c>
      <c r="C11137" t="s">
        <v>16</v>
      </c>
      <c r="D11137" t="s">
        <v>820</v>
      </c>
      <c r="E11137" t="s">
        <v>821</v>
      </c>
      <c r="G11137" t="s">
        <v>19</v>
      </c>
      <c r="H11137" t="s">
        <v>122</v>
      </c>
      <c r="I11137" t="s">
        <v>26</v>
      </c>
      <c r="J11137" t="s">
        <v>27</v>
      </c>
      <c r="K11137">
        <v>929</v>
      </c>
      <c r="L11137">
        <v>35</v>
      </c>
      <c r="M11137" t="s">
        <v>220</v>
      </c>
      <c r="N11137">
        <v>53.84</v>
      </c>
      <c r="P11137" cm="1">
        <f t="array" ref="P11137">IF(Q11137&gt;0,INDEX(Q11137:Q32861,MATCH(TRUE,INDEX(Q11137:Q32861="",,),0)-1),"")</f>
        <v>9</v>
      </c>
      <c r="Q11137">
        <f t="shared" si="224"/>
        <v>7</v>
      </c>
      <c r="R11137">
        <f t="shared" si="225"/>
        <v>0</v>
      </c>
    </row>
    <row r="11138" spans="1:18" x14ac:dyDescent="0.3">
      <c r="A11138" t="s">
        <v>750</v>
      </c>
      <c r="B11138" s="1">
        <v>38467</v>
      </c>
      <c r="C11138" t="s">
        <v>16</v>
      </c>
      <c r="D11138" t="s">
        <v>820</v>
      </c>
      <c r="E11138" t="s">
        <v>821</v>
      </c>
      <c r="G11138" t="s">
        <v>19</v>
      </c>
      <c r="H11138" t="s">
        <v>28</v>
      </c>
      <c r="I11138" t="s">
        <v>26</v>
      </c>
      <c r="J11138" t="s">
        <v>27</v>
      </c>
      <c r="K11138">
        <v>367.7</v>
      </c>
      <c r="L11138">
        <v>60.6</v>
      </c>
      <c r="M11138" t="s">
        <v>220</v>
      </c>
      <c r="N11138">
        <v>60.6</v>
      </c>
      <c r="P11138" cm="1">
        <f t="array" ref="P11138">IF(Q11138&gt;0,INDEX(Q11138:Q32862,MATCH(TRUE,INDEX(Q11138:Q32862="",,),0)-1),"")</f>
        <v>9</v>
      </c>
      <c r="Q11138">
        <f t="shared" si="224"/>
        <v>7</v>
      </c>
      <c r="R11138">
        <f t="shared" si="225"/>
        <v>0</v>
      </c>
    </row>
    <row r="11139" spans="1:18" x14ac:dyDescent="0.3">
      <c r="A11139" t="s">
        <v>750</v>
      </c>
      <c r="B11139" s="1">
        <v>38467</v>
      </c>
      <c r="C11139" t="s">
        <v>16</v>
      </c>
      <c r="D11139" t="s">
        <v>820</v>
      </c>
      <c r="E11139" t="s">
        <v>821</v>
      </c>
      <c r="G11139" t="s">
        <v>19</v>
      </c>
      <c r="H11139" t="s">
        <v>64</v>
      </c>
      <c r="I11139" t="s">
        <v>26</v>
      </c>
      <c r="J11139" t="s">
        <v>27</v>
      </c>
      <c r="K11139">
        <v>277.7</v>
      </c>
      <c r="L11139">
        <v>17.649999999999999</v>
      </c>
      <c r="M11139" t="s">
        <v>220</v>
      </c>
      <c r="N11139">
        <v>17.649999999999999</v>
      </c>
      <c r="P11139" cm="1">
        <f t="array" ref="P11139">IF(Q11139&gt;0,INDEX(Q11139:Q32863,MATCH(TRUE,INDEX(Q11139:Q32863="",,),0)-1),"")</f>
        <v>9</v>
      </c>
      <c r="Q11139">
        <f t="shared" si="224"/>
        <v>7</v>
      </c>
      <c r="R11139">
        <f t="shared" si="225"/>
        <v>0</v>
      </c>
    </row>
    <row r="11140" spans="1:18" x14ac:dyDescent="0.3">
      <c r="A11140" t="s">
        <v>750</v>
      </c>
      <c r="B11140" s="1">
        <v>38467</v>
      </c>
      <c r="C11140" t="s">
        <v>16</v>
      </c>
      <c r="D11140" t="s">
        <v>820</v>
      </c>
      <c r="E11140" t="s">
        <v>821</v>
      </c>
      <c r="G11140" s="6" t="s">
        <v>29</v>
      </c>
      <c r="H11140" t="s">
        <v>148</v>
      </c>
      <c r="I11140" t="s">
        <v>26</v>
      </c>
      <c r="J11140" t="s">
        <v>27</v>
      </c>
      <c r="K11140">
        <v>42.1</v>
      </c>
      <c r="L11140">
        <v>25.5</v>
      </c>
      <c r="M11140" t="s">
        <v>220</v>
      </c>
      <c r="N11140">
        <v>25.5</v>
      </c>
      <c r="P11140" cm="1">
        <f t="array" ref="P11140">IF(Q11140&gt;0,INDEX(Q11140:Q32864,MATCH(TRUE,INDEX(Q11140:Q32864="",,),0)-1),"")</f>
        <v>9</v>
      </c>
      <c r="Q11140">
        <f t="shared" si="224"/>
        <v>7</v>
      </c>
      <c r="R11140">
        <f t="shared" si="225"/>
        <v>0</v>
      </c>
    </row>
    <row r="11141" spans="1:18" x14ac:dyDescent="0.3">
      <c r="A11141" t="s">
        <v>750</v>
      </c>
      <c r="B11141" s="1">
        <v>38467</v>
      </c>
      <c r="C11141" t="s">
        <v>16</v>
      </c>
      <c r="D11141" t="s">
        <v>820</v>
      </c>
      <c r="E11141" t="s">
        <v>821</v>
      </c>
      <c r="G11141" s="6" t="s">
        <v>29</v>
      </c>
      <c r="H11141" t="s">
        <v>198</v>
      </c>
      <c r="I11141" t="s">
        <v>26</v>
      </c>
      <c r="J11141" t="s">
        <v>27</v>
      </c>
      <c r="K11141">
        <v>29.7</v>
      </c>
      <c r="L11141">
        <v>25.5</v>
      </c>
      <c r="M11141" t="s">
        <v>220</v>
      </c>
      <c r="N11141">
        <v>25.5</v>
      </c>
      <c r="P11141" cm="1">
        <f t="array" ref="P11141">IF(Q11141&gt;0,INDEX(Q11141:Q32865,MATCH(TRUE,INDEX(Q11141:Q32865="",,),0)-1),"")</f>
        <v>9</v>
      </c>
      <c r="Q11141">
        <f t="shared" si="224"/>
        <v>7</v>
      </c>
      <c r="R11141">
        <f t="shared" si="225"/>
        <v>0</v>
      </c>
    </row>
    <row r="11142" spans="1:18" x14ac:dyDescent="0.3">
      <c r="A11142" t="s">
        <v>750</v>
      </c>
      <c r="B11142" s="1">
        <v>38467</v>
      </c>
      <c r="C11142" t="s">
        <v>16</v>
      </c>
      <c r="D11142" t="s">
        <v>820</v>
      </c>
      <c r="E11142" t="s">
        <v>821</v>
      </c>
      <c r="G11142" t="s">
        <v>19</v>
      </c>
      <c r="H11142" t="s">
        <v>99</v>
      </c>
      <c r="I11142" t="s">
        <v>26</v>
      </c>
      <c r="J11142" t="s">
        <v>27</v>
      </c>
      <c r="K11142">
        <v>167.4</v>
      </c>
      <c r="L11142">
        <v>19.899999999999999</v>
      </c>
      <c r="M11142" t="s">
        <v>233</v>
      </c>
      <c r="N11142">
        <v>22.9</v>
      </c>
      <c r="P11142" cm="1">
        <f t="array" ref="P11142">IF(Q11142&gt;0,INDEX(Q11142:Q32866,MATCH(TRUE,INDEX(Q11142:Q32866="",,),0)-1),"")</f>
        <v>9</v>
      </c>
      <c r="Q11142">
        <f t="shared" si="224"/>
        <v>8</v>
      </c>
      <c r="R11142">
        <f t="shared" si="225"/>
        <v>0</v>
      </c>
    </row>
    <row r="11143" spans="1:18" x14ac:dyDescent="0.3">
      <c r="A11143" t="s">
        <v>750</v>
      </c>
      <c r="B11143" s="1">
        <v>38467</v>
      </c>
      <c r="C11143" t="s">
        <v>16</v>
      </c>
      <c r="D11143" t="s">
        <v>820</v>
      </c>
      <c r="E11143" t="s">
        <v>821</v>
      </c>
      <c r="G11143" t="s">
        <v>19</v>
      </c>
      <c r="H11143" t="s">
        <v>53</v>
      </c>
      <c r="I11143" t="s">
        <v>26</v>
      </c>
      <c r="J11143" t="s">
        <v>27</v>
      </c>
      <c r="K11143">
        <v>440.1</v>
      </c>
      <c r="L11143">
        <v>30.6</v>
      </c>
      <c r="M11143" t="s">
        <v>233</v>
      </c>
      <c r="N11143">
        <v>31.6</v>
      </c>
      <c r="P11143" cm="1">
        <f t="array" ref="P11143">IF(Q11143&gt;0,INDEX(Q11143:Q32867,MATCH(TRUE,INDEX(Q11143:Q32867="",,),0)-1),"")</f>
        <v>9</v>
      </c>
      <c r="Q11143">
        <f t="shared" si="224"/>
        <v>8</v>
      </c>
      <c r="R11143">
        <f t="shared" si="225"/>
        <v>0</v>
      </c>
    </row>
    <row r="11144" spans="1:18" x14ac:dyDescent="0.3">
      <c r="A11144" t="s">
        <v>750</v>
      </c>
      <c r="B11144" s="1">
        <v>38467</v>
      </c>
      <c r="C11144" t="s">
        <v>16</v>
      </c>
      <c r="D11144" t="s">
        <v>820</v>
      </c>
      <c r="E11144" t="s">
        <v>821</v>
      </c>
      <c r="G11144" t="s">
        <v>19</v>
      </c>
      <c r="H11144" t="s">
        <v>122</v>
      </c>
      <c r="I11144" t="s">
        <v>26</v>
      </c>
      <c r="J11144" t="s">
        <v>27</v>
      </c>
      <c r="K11144">
        <v>929</v>
      </c>
      <c r="L11144">
        <v>35</v>
      </c>
      <c r="M11144" t="s">
        <v>233</v>
      </c>
      <c r="N11144">
        <v>42.01</v>
      </c>
      <c r="P11144" cm="1">
        <f t="array" ref="P11144">IF(Q11144&gt;0,INDEX(Q11144:Q32868,MATCH(TRUE,INDEX(Q11144:Q32868="",,),0)-1),"")</f>
        <v>9</v>
      </c>
      <c r="Q11144">
        <f t="shared" si="224"/>
        <v>8</v>
      </c>
      <c r="R11144">
        <f t="shared" si="225"/>
        <v>0</v>
      </c>
    </row>
    <row r="11145" spans="1:18" x14ac:dyDescent="0.3">
      <c r="A11145" t="s">
        <v>750</v>
      </c>
      <c r="B11145" s="1">
        <v>38467</v>
      </c>
      <c r="C11145" t="s">
        <v>16</v>
      </c>
      <c r="D11145" t="s">
        <v>820</v>
      </c>
      <c r="E11145" t="s">
        <v>821</v>
      </c>
      <c r="G11145" t="s">
        <v>19</v>
      </c>
      <c r="H11145" t="s">
        <v>28</v>
      </c>
      <c r="I11145" t="s">
        <v>26</v>
      </c>
      <c r="J11145" t="s">
        <v>27</v>
      </c>
      <c r="K11145">
        <v>367.7</v>
      </c>
      <c r="L11145">
        <v>60.6</v>
      </c>
      <c r="M11145" t="s">
        <v>233</v>
      </c>
      <c r="N11145">
        <v>68.599999999999994</v>
      </c>
      <c r="P11145" cm="1">
        <f t="array" ref="P11145">IF(Q11145&gt;0,INDEX(Q11145:Q32869,MATCH(TRUE,INDEX(Q11145:Q32869="",,),0)-1),"")</f>
        <v>9</v>
      </c>
      <c r="Q11145">
        <f t="shared" si="224"/>
        <v>8</v>
      </c>
      <c r="R11145">
        <f t="shared" si="225"/>
        <v>0</v>
      </c>
    </row>
    <row r="11146" spans="1:18" x14ac:dyDescent="0.3">
      <c r="A11146" t="s">
        <v>750</v>
      </c>
      <c r="B11146" s="1">
        <v>38467</v>
      </c>
      <c r="C11146" t="s">
        <v>16</v>
      </c>
      <c r="D11146" t="s">
        <v>820</v>
      </c>
      <c r="E11146" t="s">
        <v>821</v>
      </c>
      <c r="G11146" t="s">
        <v>19</v>
      </c>
      <c r="H11146" t="s">
        <v>64</v>
      </c>
      <c r="I11146" t="s">
        <v>26</v>
      </c>
      <c r="J11146" t="s">
        <v>27</v>
      </c>
      <c r="K11146">
        <v>277.7</v>
      </c>
      <c r="L11146">
        <v>17.649999999999999</v>
      </c>
      <c r="M11146" t="s">
        <v>233</v>
      </c>
      <c r="N11146">
        <v>22.9</v>
      </c>
      <c r="P11146" cm="1">
        <f t="array" ref="P11146">IF(Q11146&gt;0,INDEX(Q11146:Q32870,MATCH(TRUE,INDEX(Q11146:Q32870="",,),0)-1),"")</f>
        <v>9</v>
      </c>
      <c r="Q11146">
        <f t="shared" si="224"/>
        <v>8</v>
      </c>
      <c r="R11146">
        <f t="shared" si="225"/>
        <v>0</v>
      </c>
    </row>
    <row r="11147" spans="1:18" x14ac:dyDescent="0.3">
      <c r="A11147" t="s">
        <v>750</v>
      </c>
      <c r="B11147" s="1">
        <v>38467</v>
      </c>
      <c r="C11147" t="s">
        <v>16</v>
      </c>
      <c r="D11147" t="s">
        <v>820</v>
      </c>
      <c r="E11147" t="s">
        <v>821</v>
      </c>
      <c r="G11147" s="6" t="s">
        <v>29</v>
      </c>
      <c r="H11147" t="s">
        <v>148</v>
      </c>
      <c r="I11147" t="s">
        <v>26</v>
      </c>
      <c r="J11147" t="s">
        <v>27</v>
      </c>
      <c r="K11147">
        <v>42.1</v>
      </c>
      <c r="L11147">
        <v>25.5</v>
      </c>
      <c r="M11147" t="s">
        <v>233</v>
      </c>
      <c r="N11147">
        <v>25.5</v>
      </c>
      <c r="P11147" cm="1">
        <f t="array" ref="P11147">IF(Q11147&gt;0,INDEX(Q11147:Q32871,MATCH(TRUE,INDEX(Q11147:Q32871="",,),0)-1),"")</f>
        <v>9</v>
      </c>
      <c r="Q11147">
        <f t="shared" si="224"/>
        <v>8</v>
      </c>
      <c r="R11147">
        <f t="shared" si="225"/>
        <v>0</v>
      </c>
    </row>
    <row r="11148" spans="1:18" x14ac:dyDescent="0.3">
      <c r="A11148" t="s">
        <v>750</v>
      </c>
      <c r="B11148" s="1">
        <v>38467</v>
      </c>
      <c r="C11148" t="s">
        <v>16</v>
      </c>
      <c r="D11148" t="s">
        <v>820</v>
      </c>
      <c r="E11148" t="s">
        <v>821</v>
      </c>
      <c r="G11148" s="6" t="s">
        <v>29</v>
      </c>
      <c r="H11148" t="s">
        <v>198</v>
      </c>
      <c r="I11148" t="s">
        <v>26</v>
      </c>
      <c r="J11148" t="s">
        <v>27</v>
      </c>
      <c r="K11148">
        <v>29.7</v>
      </c>
      <c r="L11148">
        <v>25.5</v>
      </c>
      <c r="M11148" t="s">
        <v>233</v>
      </c>
      <c r="N11148">
        <v>25.5</v>
      </c>
      <c r="P11148" cm="1">
        <f t="array" ref="P11148">IF(Q11148&gt;0,INDEX(Q11148:Q32872,MATCH(TRUE,INDEX(Q11148:Q32872="",,),0)-1),"")</f>
        <v>9</v>
      </c>
      <c r="Q11148">
        <f t="shared" si="224"/>
        <v>8</v>
      </c>
      <c r="R11148">
        <f t="shared" si="225"/>
        <v>0</v>
      </c>
    </row>
    <row r="11149" spans="1:18" x14ac:dyDescent="0.3">
      <c r="A11149" t="s">
        <v>750</v>
      </c>
      <c r="B11149" s="1">
        <v>38467</v>
      </c>
      <c r="C11149" t="s">
        <v>16</v>
      </c>
      <c r="D11149" t="s">
        <v>820</v>
      </c>
      <c r="E11149" t="s">
        <v>821</v>
      </c>
      <c r="G11149" t="s">
        <v>19</v>
      </c>
      <c r="H11149" t="s">
        <v>99</v>
      </c>
      <c r="I11149" t="s">
        <v>26</v>
      </c>
      <c r="J11149" t="s">
        <v>27</v>
      </c>
      <c r="K11149">
        <v>167.4</v>
      </c>
      <c r="L11149">
        <v>19.899999999999999</v>
      </c>
      <c r="M11149" t="s">
        <v>287</v>
      </c>
      <c r="N11149">
        <v>25</v>
      </c>
      <c r="P11149" cm="1">
        <f t="array" ref="P11149">IF(Q11149&gt;0,INDEX(Q11149:Q32873,MATCH(TRUE,INDEX(Q11149:Q32873="",,),0)-1),"")</f>
        <v>9</v>
      </c>
      <c r="Q11149">
        <f t="shared" si="224"/>
        <v>9</v>
      </c>
      <c r="R11149">
        <f t="shared" si="225"/>
        <v>0</v>
      </c>
    </row>
    <row r="11150" spans="1:18" x14ac:dyDescent="0.3">
      <c r="A11150" t="s">
        <v>750</v>
      </c>
      <c r="B11150" s="1">
        <v>38467</v>
      </c>
      <c r="C11150" t="s">
        <v>16</v>
      </c>
      <c r="D11150" t="s">
        <v>820</v>
      </c>
      <c r="E11150" t="s">
        <v>821</v>
      </c>
      <c r="G11150" t="s">
        <v>19</v>
      </c>
      <c r="H11150" t="s">
        <v>53</v>
      </c>
      <c r="I11150" t="s">
        <v>26</v>
      </c>
      <c r="J11150" t="s">
        <v>27</v>
      </c>
      <c r="K11150">
        <v>440.1</v>
      </c>
      <c r="L11150">
        <v>30.6</v>
      </c>
      <c r="M11150" t="s">
        <v>287</v>
      </c>
      <c r="N11150">
        <v>30.6</v>
      </c>
      <c r="P11150" cm="1">
        <f t="array" ref="P11150">IF(Q11150&gt;0,INDEX(Q11150:Q32874,MATCH(TRUE,INDEX(Q11150:Q32874="",,),0)-1),"")</f>
        <v>9</v>
      </c>
      <c r="Q11150">
        <f t="shared" si="224"/>
        <v>9</v>
      </c>
      <c r="R11150">
        <f t="shared" si="225"/>
        <v>0</v>
      </c>
    </row>
    <row r="11151" spans="1:18" x14ac:dyDescent="0.3">
      <c r="A11151" t="s">
        <v>750</v>
      </c>
      <c r="B11151" s="1">
        <v>38467</v>
      </c>
      <c r="C11151" t="s">
        <v>16</v>
      </c>
      <c r="D11151" t="s">
        <v>820</v>
      </c>
      <c r="E11151" t="s">
        <v>821</v>
      </c>
      <c r="G11151" t="s">
        <v>19</v>
      </c>
      <c r="H11151" t="s">
        <v>122</v>
      </c>
      <c r="I11151" t="s">
        <v>26</v>
      </c>
      <c r="J11151" t="s">
        <v>27</v>
      </c>
      <c r="K11151">
        <v>929</v>
      </c>
      <c r="L11151">
        <v>35</v>
      </c>
      <c r="M11151" t="s">
        <v>287</v>
      </c>
      <c r="N11151">
        <v>35</v>
      </c>
      <c r="P11151" cm="1">
        <f t="array" ref="P11151">IF(Q11151&gt;0,INDEX(Q11151:Q32875,MATCH(TRUE,INDEX(Q11151:Q32875="",,),0)-1),"")</f>
        <v>9</v>
      </c>
      <c r="Q11151">
        <f t="shared" si="224"/>
        <v>9</v>
      </c>
      <c r="R11151">
        <f t="shared" si="225"/>
        <v>0</v>
      </c>
    </row>
    <row r="11152" spans="1:18" x14ac:dyDescent="0.3">
      <c r="A11152" t="s">
        <v>750</v>
      </c>
      <c r="B11152" s="1">
        <v>38467</v>
      </c>
      <c r="C11152" t="s">
        <v>16</v>
      </c>
      <c r="D11152" t="s">
        <v>820</v>
      </c>
      <c r="E11152" t="s">
        <v>821</v>
      </c>
      <c r="G11152" t="s">
        <v>19</v>
      </c>
      <c r="H11152" t="s">
        <v>28</v>
      </c>
      <c r="I11152" t="s">
        <v>26</v>
      </c>
      <c r="J11152" t="s">
        <v>27</v>
      </c>
      <c r="K11152">
        <v>367.7</v>
      </c>
      <c r="L11152">
        <v>60.6</v>
      </c>
      <c r="M11152" t="s">
        <v>287</v>
      </c>
      <c r="N11152">
        <v>60.6</v>
      </c>
      <c r="P11152" cm="1">
        <f t="array" ref="P11152">IF(Q11152&gt;0,INDEX(Q11152:Q32876,MATCH(TRUE,INDEX(Q11152:Q32876="",,),0)-1),"")</f>
        <v>9</v>
      </c>
      <c r="Q11152">
        <f t="shared" si="224"/>
        <v>9</v>
      </c>
      <c r="R11152">
        <f t="shared" si="225"/>
        <v>0</v>
      </c>
    </row>
    <row r="11153" spans="1:18" x14ac:dyDescent="0.3">
      <c r="A11153" t="s">
        <v>750</v>
      </c>
      <c r="B11153" s="1">
        <v>38467</v>
      </c>
      <c r="C11153" t="s">
        <v>16</v>
      </c>
      <c r="D11153" t="s">
        <v>820</v>
      </c>
      <c r="E11153" t="s">
        <v>821</v>
      </c>
      <c r="G11153" t="s">
        <v>19</v>
      </c>
      <c r="H11153" t="s">
        <v>64</v>
      </c>
      <c r="I11153" t="s">
        <v>26</v>
      </c>
      <c r="J11153" t="s">
        <v>27</v>
      </c>
      <c r="K11153">
        <v>277.7</v>
      </c>
      <c r="L11153">
        <v>17.649999999999999</v>
      </c>
      <c r="M11153" t="s">
        <v>287</v>
      </c>
      <c r="N11153">
        <v>17.649999999999999</v>
      </c>
      <c r="P11153" cm="1">
        <f t="array" ref="P11153">IF(Q11153&gt;0,INDEX(Q11153:Q32877,MATCH(TRUE,INDEX(Q11153:Q32877="",,),0)-1),"")</f>
        <v>9</v>
      </c>
      <c r="Q11153">
        <f t="shared" si="224"/>
        <v>9</v>
      </c>
      <c r="R11153">
        <f t="shared" si="225"/>
        <v>0</v>
      </c>
    </row>
    <row r="11154" spans="1:18" x14ac:dyDescent="0.3">
      <c r="A11154" t="s">
        <v>750</v>
      </c>
      <c r="B11154" s="1">
        <v>38467</v>
      </c>
      <c r="C11154" t="s">
        <v>16</v>
      </c>
      <c r="D11154" t="s">
        <v>820</v>
      </c>
      <c r="E11154" t="s">
        <v>821</v>
      </c>
      <c r="G11154" s="6" t="s">
        <v>29</v>
      </c>
      <c r="H11154" t="s">
        <v>148</v>
      </c>
      <c r="I11154" t="s">
        <v>26</v>
      </c>
      <c r="J11154" t="s">
        <v>27</v>
      </c>
      <c r="K11154">
        <v>42.1</v>
      </c>
      <c r="L11154">
        <v>25.5</v>
      </c>
      <c r="M11154" t="s">
        <v>287</v>
      </c>
      <c r="N11154">
        <v>25.5</v>
      </c>
      <c r="P11154" cm="1">
        <f t="array" ref="P11154">IF(Q11154&gt;0,INDEX(Q11154:Q32878,MATCH(TRUE,INDEX(Q11154:Q32878="",,),0)-1),"")</f>
        <v>9</v>
      </c>
      <c r="Q11154">
        <f t="shared" si="224"/>
        <v>9</v>
      </c>
      <c r="R11154">
        <f t="shared" si="225"/>
        <v>0</v>
      </c>
    </row>
    <row r="11155" spans="1:18" x14ac:dyDescent="0.3">
      <c r="A11155" t="s">
        <v>750</v>
      </c>
      <c r="B11155" s="1">
        <v>38467</v>
      </c>
      <c r="C11155" t="s">
        <v>16</v>
      </c>
      <c r="D11155" t="s">
        <v>820</v>
      </c>
      <c r="E11155" t="s">
        <v>821</v>
      </c>
      <c r="G11155" s="6" t="s">
        <v>29</v>
      </c>
      <c r="H11155" t="s">
        <v>198</v>
      </c>
      <c r="I11155" t="s">
        <v>26</v>
      </c>
      <c r="J11155" t="s">
        <v>27</v>
      </c>
      <c r="K11155">
        <v>29.7</v>
      </c>
      <c r="L11155">
        <v>25.5</v>
      </c>
      <c r="M11155" t="s">
        <v>287</v>
      </c>
      <c r="N11155">
        <v>25.5</v>
      </c>
      <c r="P11155" cm="1">
        <f t="array" ref="P11155">IF(Q11155&gt;0,INDEX(Q11155:Q32879,MATCH(TRUE,INDEX(Q11155:Q32879="",,),0)-1),"")</f>
        <v>9</v>
      </c>
      <c r="Q11155">
        <f t="shared" si="224"/>
        <v>9</v>
      </c>
      <c r="R11155">
        <f t="shared" si="225"/>
        <v>0</v>
      </c>
    </row>
    <row r="11156" spans="1:18" x14ac:dyDescent="0.3">
      <c r="P11156" t="str" cm="1">
        <f t="array" ref="P11156">IF(Q11156&gt;0,INDEX(Q11156:Q32880,MATCH(TRUE,INDEX(Q11156:Q32880="",,),0)-1),"")</f>
        <v/>
      </c>
      <c r="R11156" t="str">
        <f t="shared" si="225"/>
        <v/>
      </c>
    </row>
    <row r="11157" spans="1:18" x14ac:dyDescent="0.3">
      <c r="A11157" t="s">
        <v>750</v>
      </c>
      <c r="B11157" s="1">
        <v>38467</v>
      </c>
      <c r="C11157" t="s">
        <v>16</v>
      </c>
      <c r="D11157" t="s">
        <v>822</v>
      </c>
      <c r="E11157" t="s">
        <v>823</v>
      </c>
      <c r="G11157" t="s">
        <v>19</v>
      </c>
      <c r="H11157" t="s">
        <v>99</v>
      </c>
      <c r="I11157" t="s">
        <v>26</v>
      </c>
      <c r="J11157" t="s">
        <v>27</v>
      </c>
      <c r="K11157">
        <v>97</v>
      </c>
      <c r="L11157">
        <v>18.95</v>
      </c>
      <c r="M11157" t="s">
        <v>287</v>
      </c>
      <c r="N11157">
        <v>58.2</v>
      </c>
      <c r="O11157" t="s">
        <v>24</v>
      </c>
      <c r="P11157" cm="1">
        <f t="array" ref="P11157">IF(Q11157&gt;0,INDEX(Q11157:Q32881,MATCH(TRUE,INDEX(Q11157:Q32881="",,),0)-1),"")</f>
        <v>3</v>
      </c>
      <c r="Q11157">
        <f>INT((ROW()-11157)/5)+1</f>
        <v>1</v>
      </c>
      <c r="R11157">
        <f t="shared" si="225"/>
        <v>0</v>
      </c>
    </row>
    <row r="11158" spans="1:18" x14ac:dyDescent="0.3">
      <c r="A11158" t="s">
        <v>750</v>
      </c>
      <c r="B11158" s="1">
        <v>38467</v>
      </c>
      <c r="C11158" t="s">
        <v>16</v>
      </c>
      <c r="D11158" t="s">
        <v>822</v>
      </c>
      <c r="E11158" t="s">
        <v>823</v>
      </c>
      <c r="G11158" t="s">
        <v>19</v>
      </c>
      <c r="H11158" t="s">
        <v>63</v>
      </c>
      <c r="I11158" t="s">
        <v>26</v>
      </c>
      <c r="J11158" t="s">
        <v>27</v>
      </c>
      <c r="K11158">
        <v>155</v>
      </c>
      <c r="L11158">
        <v>17.350000000000001</v>
      </c>
      <c r="M11158" t="s">
        <v>287</v>
      </c>
      <c r="N11158">
        <v>51.3</v>
      </c>
      <c r="O11158" t="s">
        <v>24</v>
      </c>
      <c r="P11158" cm="1">
        <f t="array" ref="P11158">IF(Q11158&gt;0,INDEX(Q11158:Q32882,MATCH(TRUE,INDEX(Q11158:Q32882="",,),0)-1),"")</f>
        <v>3</v>
      </c>
      <c r="Q11158">
        <f t="shared" ref="Q11158:Q11171" si="226">INT((ROW()-11157)/5)+1</f>
        <v>1</v>
      </c>
      <c r="R11158">
        <f t="shared" si="225"/>
        <v>0</v>
      </c>
    </row>
    <row r="11159" spans="1:18" x14ac:dyDescent="0.3">
      <c r="A11159" t="s">
        <v>750</v>
      </c>
      <c r="B11159" s="1">
        <v>38467</v>
      </c>
      <c r="C11159" t="s">
        <v>16</v>
      </c>
      <c r="D11159" t="s">
        <v>822</v>
      </c>
      <c r="E11159" t="s">
        <v>823</v>
      </c>
      <c r="G11159" t="s">
        <v>19</v>
      </c>
      <c r="H11159" t="s">
        <v>70</v>
      </c>
      <c r="I11159" t="s">
        <v>26</v>
      </c>
      <c r="J11159" t="s">
        <v>27</v>
      </c>
      <c r="K11159">
        <v>129</v>
      </c>
      <c r="L11159">
        <v>18.399999999999999</v>
      </c>
      <c r="M11159" t="s">
        <v>287</v>
      </c>
      <c r="N11159">
        <v>38.22</v>
      </c>
      <c r="O11159" t="s">
        <v>24</v>
      </c>
      <c r="P11159" cm="1">
        <f t="array" ref="P11159">IF(Q11159&gt;0,INDEX(Q11159:Q32883,MATCH(TRUE,INDEX(Q11159:Q32883="",,),0)-1),"")</f>
        <v>3</v>
      </c>
      <c r="Q11159">
        <f t="shared" si="226"/>
        <v>1</v>
      </c>
      <c r="R11159">
        <f t="shared" si="225"/>
        <v>0</v>
      </c>
    </row>
    <row r="11160" spans="1:18" x14ac:dyDescent="0.3">
      <c r="A11160" t="s">
        <v>750</v>
      </c>
      <c r="B11160" s="1">
        <v>38467</v>
      </c>
      <c r="C11160" t="s">
        <v>16</v>
      </c>
      <c r="D11160" t="s">
        <v>822</v>
      </c>
      <c r="E11160" t="s">
        <v>823</v>
      </c>
      <c r="G11160" s="6" t="s">
        <v>29</v>
      </c>
      <c r="H11160" t="s">
        <v>30</v>
      </c>
      <c r="I11160" t="s">
        <v>26</v>
      </c>
      <c r="J11160" t="s">
        <v>27</v>
      </c>
      <c r="K11160">
        <v>83</v>
      </c>
      <c r="L11160">
        <v>10.35</v>
      </c>
      <c r="M11160" t="s">
        <v>287</v>
      </c>
      <c r="N11160">
        <v>10.35</v>
      </c>
      <c r="O11160" t="s">
        <v>24</v>
      </c>
      <c r="P11160" cm="1">
        <f t="array" ref="P11160">IF(Q11160&gt;0,INDEX(Q11160:Q32884,MATCH(TRUE,INDEX(Q11160:Q32884="",,),0)-1),"")</f>
        <v>3</v>
      </c>
      <c r="Q11160">
        <f t="shared" si="226"/>
        <v>1</v>
      </c>
      <c r="R11160">
        <f t="shared" si="225"/>
        <v>0</v>
      </c>
    </row>
    <row r="11161" spans="1:18" x14ac:dyDescent="0.3">
      <c r="A11161" t="s">
        <v>750</v>
      </c>
      <c r="B11161" s="1">
        <v>38467</v>
      </c>
      <c r="C11161" t="s">
        <v>16</v>
      </c>
      <c r="D11161" t="s">
        <v>822</v>
      </c>
      <c r="E11161" t="s">
        <v>823</v>
      </c>
      <c r="G11161" s="6" t="s">
        <v>29</v>
      </c>
      <c r="H11161" t="s">
        <v>394</v>
      </c>
      <c r="I11161" t="s">
        <v>26</v>
      </c>
      <c r="J11161" t="s">
        <v>27</v>
      </c>
      <c r="K11161">
        <v>17</v>
      </c>
      <c r="L11161">
        <v>14.7</v>
      </c>
      <c r="M11161" t="s">
        <v>287</v>
      </c>
      <c r="N11161">
        <v>14.7</v>
      </c>
      <c r="O11161" t="s">
        <v>24</v>
      </c>
      <c r="P11161" cm="1">
        <f t="array" ref="P11161">IF(Q11161&gt;0,INDEX(Q11161:Q32885,MATCH(TRUE,INDEX(Q11161:Q32885="",,),0)-1),"")</f>
        <v>3</v>
      </c>
      <c r="Q11161">
        <f t="shared" si="226"/>
        <v>1</v>
      </c>
      <c r="R11161">
        <f t="shared" si="225"/>
        <v>0</v>
      </c>
    </row>
    <row r="11162" spans="1:18" x14ac:dyDescent="0.3">
      <c r="A11162" t="s">
        <v>750</v>
      </c>
      <c r="B11162" s="1">
        <v>38467</v>
      </c>
      <c r="C11162" t="s">
        <v>16</v>
      </c>
      <c r="D11162" t="s">
        <v>822</v>
      </c>
      <c r="E11162" t="s">
        <v>823</v>
      </c>
      <c r="G11162" t="s">
        <v>19</v>
      </c>
      <c r="H11162" t="s">
        <v>99</v>
      </c>
      <c r="I11162" t="s">
        <v>26</v>
      </c>
      <c r="J11162" t="s">
        <v>27</v>
      </c>
      <c r="K11162">
        <v>97</v>
      </c>
      <c r="L11162">
        <v>18.95</v>
      </c>
      <c r="M11162" t="s">
        <v>824</v>
      </c>
      <c r="N11162">
        <v>22.66</v>
      </c>
      <c r="P11162" cm="1">
        <f t="array" ref="P11162">IF(Q11162&gt;0,INDEX(Q11162:Q32886,MATCH(TRUE,INDEX(Q11162:Q32886="",,),0)-1),"")</f>
        <v>3</v>
      </c>
      <c r="Q11162">
        <f t="shared" si="226"/>
        <v>2</v>
      </c>
      <c r="R11162">
        <f t="shared" si="225"/>
        <v>0</v>
      </c>
    </row>
    <row r="11163" spans="1:18" x14ac:dyDescent="0.3">
      <c r="A11163" t="s">
        <v>750</v>
      </c>
      <c r="B11163" s="1">
        <v>38467</v>
      </c>
      <c r="C11163" t="s">
        <v>16</v>
      </c>
      <c r="D11163" t="s">
        <v>822</v>
      </c>
      <c r="E11163" t="s">
        <v>823</v>
      </c>
      <c r="G11163" t="s">
        <v>19</v>
      </c>
      <c r="H11163" t="s">
        <v>63</v>
      </c>
      <c r="I11163" t="s">
        <v>26</v>
      </c>
      <c r="J11163" t="s">
        <v>27</v>
      </c>
      <c r="K11163">
        <v>155</v>
      </c>
      <c r="L11163">
        <v>17.350000000000001</v>
      </c>
      <c r="M11163" t="s">
        <v>824</v>
      </c>
      <c r="N11163">
        <v>20.79</v>
      </c>
      <c r="P11163" cm="1">
        <f t="array" ref="P11163">IF(Q11163&gt;0,INDEX(Q11163:Q32887,MATCH(TRUE,INDEX(Q11163:Q32887="",,),0)-1),"")</f>
        <v>3</v>
      </c>
      <c r="Q11163">
        <f t="shared" si="226"/>
        <v>2</v>
      </c>
      <c r="R11163">
        <f t="shared" si="225"/>
        <v>0</v>
      </c>
    </row>
    <row r="11164" spans="1:18" x14ac:dyDescent="0.3">
      <c r="A11164" t="s">
        <v>750</v>
      </c>
      <c r="B11164" s="1">
        <v>38467</v>
      </c>
      <c r="C11164" t="s">
        <v>16</v>
      </c>
      <c r="D11164" t="s">
        <v>822</v>
      </c>
      <c r="E11164" t="s">
        <v>823</v>
      </c>
      <c r="G11164" t="s">
        <v>19</v>
      </c>
      <c r="H11164" t="s">
        <v>70</v>
      </c>
      <c r="I11164" t="s">
        <v>26</v>
      </c>
      <c r="J11164" t="s">
        <v>27</v>
      </c>
      <c r="K11164">
        <v>129</v>
      </c>
      <c r="L11164">
        <v>18.399999999999999</v>
      </c>
      <c r="M11164" t="s">
        <v>824</v>
      </c>
      <c r="N11164">
        <v>22.02</v>
      </c>
      <c r="P11164" cm="1">
        <f t="array" ref="P11164">IF(Q11164&gt;0,INDEX(Q11164:Q32888,MATCH(TRUE,INDEX(Q11164:Q32888="",,),0)-1),"")</f>
        <v>3</v>
      </c>
      <c r="Q11164">
        <f t="shared" si="226"/>
        <v>2</v>
      </c>
      <c r="R11164">
        <f t="shared" si="225"/>
        <v>0</v>
      </c>
    </row>
    <row r="11165" spans="1:18" x14ac:dyDescent="0.3">
      <c r="A11165" t="s">
        <v>750</v>
      </c>
      <c r="B11165" s="1">
        <v>38467</v>
      </c>
      <c r="C11165" t="s">
        <v>16</v>
      </c>
      <c r="D11165" t="s">
        <v>822</v>
      </c>
      <c r="E11165" t="s">
        <v>823</v>
      </c>
      <c r="G11165" s="6" t="s">
        <v>29</v>
      </c>
      <c r="H11165" t="s">
        <v>30</v>
      </c>
      <c r="I11165" t="s">
        <v>26</v>
      </c>
      <c r="J11165" t="s">
        <v>27</v>
      </c>
      <c r="K11165">
        <v>83</v>
      </c>
      <c r="L11165">
        <v>10.35</v>
      </c>
      <c r="M11165" t="s">
        <v>824</v>
      </c>
      <c r="N11165">
        <v>10.35</v>
      </c>
      <c r="P11165" cm="1">
        <f t="array" ref="P11165">IF(Q11165&gt;0,INDEX(Q11165:Q32889,MATCH(TRUE,INDEX(Q11165:Q32889="",,),0)-1),"")</f>
        <v>3</v>
      </c>
      <c r="Q11165">
        <f t="shared" si="226"/>
        <v>2</v>
      </c>
      <c r="R11165">
        <f t="shared" si="225"/>
        <v>0</v>
      </c>
    </row>
    <row r="11166" spans="1:18" x14ac:dyDescent="0.3">
      <c r="A11166" t="s">
        <v>750</v>
      </c>
      <c r="B11166" s="1">
        <v>38467</v>
      </c>
      <c r="C11166" t="s">
        <v>16</v>
      </c>
      <c r="D11166" t="s">
        <v>822</v>
      </c>
      <c r="E11166" t="s">
        <v>823</v>
      </c>
      <c r="G11166" s="6" t="s">
        <v>29</v>
      </c>
      <c r="H11166" t="s">
        <v>394</v>
      </c>
      <c r="I11166" t="s">
        <v>26</v>
      </c>
      <c r="J11166" t="s">
        <v>27</v>
      </c>
      <c r="K11166">
        <v>17</v>
      </c>
      <c r="L11166">
        <v>14.7</v>
      </c>
      <c r="M11166" t="s">
        <v>824</v>
      </c>
      <c r="N11166">
        <v>14.7</v>
      </c>
      <c r="P11166" cm="1">
        <f t="array" ref="P11166">IF(Q11166&gt;0,INDEX(Q11166:Q32890,MATCH(TRUE,INDEX(Q11166:Q32890="",,),0)-1),"")</f>
        <v>3</v>
      </c>
      <c r="Q11166">
        <f t="shared" si="226"/>
        <v>2</v>
      </c>
      <c r="R11166">
        <f t="shared" si="225"/>
        <v>0</v>
      </c>
    </row>
    <row r="11167" spans="1:18" x14ac:dyDescent="0.3">
      <c r="A11167" t="s">
        <v>750</v>
      </c>
      <c r="B11167" s="1">
        <v>38467</v>
      </c>
      <c r="C11167" t="s">
        <v>16</v>
      </c>
      <c r="D11167" t="s">
        <v>822</v>
      </c>
      <c r="E11167" t="s">
        <v>823</v>
      </c>
      <c r="G11167" t="s">
        <v>19</v>
      </c>
      <c r="H11167" t="s">
        <v>99</v>
      </c>
      <c r="I11167" t="s">
        <v>26</v>
      </c>
      <c r="J11167" t="s">
        <v>27</v>
      </c>
      <c r="K11167">
        <v>97</v>
      </c>
      <c r="L11167">
        <v>18.95</v>
      </c>
      <c r="M11167" t="s">
        <v>220</v>
      </c>
      <c r="N11167">
        <v>19</v>
      </c>
      <c r="P11167" cm="1">
        <f t="array" ref="P11167">IF(Q11167&gt;0,INDEX(Q11167:Q32891,MATCH(TRUE,INDEX(Q11167:Q32891="",,),0)-1),"")</f>
        <v>3</v>
      </c>
      <c r="Q11167">
        <f t="shared" si="226"/>
        <v>3</v>
      </c>
      <c r="R11167">
        <f t="shared" si="225"/>
        <v>0</v>
      </c>
    </row>
    <row r="11168" spans="1:18" x14ac:dyDescent="0.3">
      <c r="A11168" t="s">
        <v>750</v>
      </c>
      <c r="B11168" s="1">
        <v>38467</v>
      </c>
      <c r="C11168" t="s">
        <v>16</v>
      </c>
      <c r="D11168" t="s">
        <v>822</v>
      </c>
      <c r="E11168" t="s">
        <v>823</v>
      </c>
      <c r="G11168" t="s">
        <v>19</v>
      </c>
      <c r="H11168" t="s">
        <v>63</v>
      </c>
      <c r="I11168" t="s">
        <v>26</v>
      </c>
      <c r="J11168" t="s">
        <v>27</v>
      </c>
      <c r="K11168">
        <v>155</v>
      </c>
      <c r="L11168">
        <v>17.350000000000001</v>
      </c>
      <c r="M11168" t="s">
        <v>220</v>
      </c>
      <c r="N11168">
        <v>18</v>
      </c>
      <c r="P11168" cm="1">
        <f t="array" ref="P11168">IF(Q11168&gt;0,INDEX(Q11168:Q32892,MATCH(TRUE,INDEX(Q11168:Q32892="",,),0)-1),"")</f>
        <v>3</v>
      </c>
      <c r="Q11168">
        <f t="shared" si="226"/>
        <v>3</v>
      </c>
      <c r="R11168">
        <f t="shared" si="225"/>
        <v>0</v>
      </c>
    </row>
    <row r="11169" spans="1:18" x14ac:dyDescent="0.3">
      <c r="A11169" t="s">
        <v>750</v>
      </c>
      <c r="B11169" s="1">
        <v>38467</v>
      </c>
      <c r="C11169" t="s">
        <v>16</v>
      </c>
      <c r="D11169" t="s">
        <v>822</v>
      </c>
      <c r="E11169" t="s">
        <v>823</v>
      </c>
      <c r="G11169" t="s">
        <v>19</v>
      </c>
      <c r="H11169" t="s">
        <v>70</v>
      </c>
      <c r="I11169" t="s">
        <v>26</v>
      </c>
      <c r="J11169" t="s">
        <v>27</v>
      </c>
      <c r="K11169">
        <v>129</v>
      </c>
      <c r="L11169">
        <v>18.399999999999999</v>
      </c>
      <c r="M11169" t="s">
        <v>220</v>
      </c>
      <c r="N11169">
        <v>19</v>
      </c>
      <c r="P11169" cm="1">
        <f t="array" ref="P11169">IF(Q11169&gt;0,INDEX(Q11169:Q32893,MATCH(TRUE,INDEX(Q11169:Q32893="",,),0)-1),"")</f>
        <v>3</v>
      </c>
      <c r="Q11169">
        <f t="shared" si="226"/>
        <v>3</v>
      </c>
      <c r="R11169">
        <f t="shared" si="225"/>
        <v>0</v>
      </c>
    </row>
    <row r="11170" spans="1:18" x14ac:dyDescent="0.3">
      <c r="A11170" t="s">
        <v>750</v>
      </c>
      <c r="B11170" s="1">
        <v>38467</v>
      </c>
      <c r="C11170" t="s">
        <v>16</v>
      </c>
      <c r="D11170" t="s">
        <v>822</v>
      </c>
      <c r="E11170" t="s">
        <v>823</v>
      </c>
      <c r="G11170" s="6" t="s">
        <v>29</v>
      </c>
      <c r="H11170" t="s">
        <v>30</v>
      </c>
      <c r="I11170" t="s">
        <v>26</v>
      </c>
      <c r="J11170" t="s">
        <v>27</v>
      </c>
      <c r="K11170">
        <v>83</v>
      </c>
      <c r="L11170">
        <v>10.35</v>
      </c>
      <c r="M11170" t="s">
        <v>220</v>
      </c>
      <c r="N11170">
        <v>10.35</v>
      </c>
      <c r="P11170" cm="1">
        <f t="array" ref="P11170">IF(Q11170&gt;0,INDEX(Q11170:Q32894,MATCH(TRUE,INDEX(Q11170:Q32894="",,),0)-1),"")</f>
        <v>3</v>
      </c>
      <c r="Q11170">
        <f t="shared" si="226"/>
        <v>3</v>
      </c>
      <c r="R11170">
        <f t="shared" si="225"/>
        <v>0</v>
      </c>
    </row>
    <row r="11171" spans="1:18" x14ac:dyDescent="0.3">
      <c r="A11171" t="s">
        <v>750</v>
      </c>
      <c r="B11171" s="1">
        <v>38467</v>
      </c>
      <c r="C11171" t="s">
        <v>16</v>
      </c>
      <c r="D11171" t="s">
        <v>822</v>
      </c>
      <c r="E11171" t="s">
        <v>823</v>
      </c>
      <c r="G11171" s="6" t="s">
        <v>29</v>
      </c>
      <c r="H11171" t="s">
        <v>394</v>
      </c>
      <c r="I11171" t="s">
        <v>26</v>
      </c>
      <c r="J11171" t="s">
        <v>27</v>
      </c>
      <c r="K11171">
        <v>17</v>
      </c>
      <c r="L11171">
        <v>14.7</v>
      </c>
      <c r="M11171" t="s">
        <v>220</v>
      </c>
      <c r="N11171">
        <v>14.7</v>
      </c>
      <c r="P11171" cm="1">
        <f t="array" ref="P11171">IF(Q11171&gt;0,INDEX(Q11171:Q32895,MATCH(TRUE,INDEX(Q11171:Q32895="",,),0)-1),"")</f>
        <v>3</v>
      </c>
      <c r="Q11171">
        <f t="shared" si="226"/>
        <v>3</v>
      </c>
      <c r="R11171">
        <f t="shared" si="225"/>
        <v>0</v>
      </c>
    </row>
    <row r="11172" spans="1:18" x14ac:dyDescent="0.3">
      <c r="P11172" t="str" cm="1">
        <f t="array" ref="P11172">IF(Q11172&gt;0,INDEX(Q11172:Q32896,MATCH(TRUE,INDEX(Q11172:Q32896="",,),0)-1),"")</f>
        <v/>
      </c>
      <c r="R11172" t="str">
        <f t="shared" si="225"/>
        <v/>
      </c>
    </row>
    <row r="11173" spans="1:18" x14ac:dyDescent="0.3">
      <c r="A11173" t="s">
        <v>750</v>
      </c>
      <c r="B11173" s="1">
        <v>38467</v>
      </c>
      <c r="C11173" t="s">
        <v>16</v>
      </c>
      <c r="D11173" t="s">
        <v>825</v>
      </c>
      <c r="E11173" t="s">
        <v>826</v>
      </c>
      <c r="G11173" t="s">
        <v>19</v>
      </c>
      <c r="H11173" t="s">
        <v>53</v>
      </c>
      <c r="I11173" t="s">
        <v>26</v>
      </c>
      <c r="J11173" t="s">
        <v>27</v>
      </c>
      <c r="K11173">
        <v>102.8</v>
      </c>
      <c r="L11173">
        <v>26</v>
      </c>
      <c r="M11173" t="s">
        <v>220</v>
      </c>
      <c r="N11173">
        <v>26</v>
      </c>
      <c r="O11173" t="s">
        <v>24</v>
      </c>
      <c r="P11173" cm="1">
        <f t="array" ref="P11173">IF(Q11173&gt;0,INDEX(Q11173:Q32897,MATCH(TRUE,INDEX(Q11173:Q32897="",,),0)-1),"")</f>
        <v>7</v>
      </c>
      <c r="Q11173">
        <f>INT((ROW()-11173)/5)+1</f>
        <v>1</v>
      </c>
      <c r="R11173">
        <f t="shared" si="225"/>
        <v>0</v>
      </c>
    </row>
    <row r="11174" spans="1:18" x14ac:dyDescent="0.3">
      <c r="A11174" t="s">
        <v>750</v>
      </c>
      <c r="B11174" s="1">
        <v>38467</v>
      </c>
      <c r="C11174" t="s">
        <v>16</v>
      </c>
      <c r="D11174" t="s">
        <v>825</v>
      </c>
      <c r="E11174" t="s">
        <v>826</v>
      </c>
      <c r="G11174" t="s">
        <v>19</v>
      </c>
      <c r="H11174" t="s">
        <v>64</v>
      </c>
      <c r="I11174" t="s">
        <v>26</v>
      </c>
      <c r="J11174" t="s">
        <v>27</v>
      </c>
      <c r="K11174">
        <v>110.3</v>
      </c>
      <c r="L11174">
        <v>16.600000000000001</v>
      </c>
      <c r="M11174" t="s">
        <v>220</v>
      </c>
      <c r="N11174">
        <v>54.91</v>
      </c>
      <c r="O11174" t="s">
        <v>24</v>
      </c>
      <c r="P11174" cm="1">
        <f t="array" ref="P11174">IF(Q11174&gt;0,INDEX(Q11174:Q32898,MATCH(TRUE,INDEX(Q11174:Q32898="",,),0)-1),"")</f>
        <v>7</v>
      </c>
      <c r="Q11174">
        <f t="shared" ref="Q11174:Q11207" si="227">INT((ROW()-11173)/5)+1</f>
        <v>1</v>
      </c>
      <c r="R11174">
        <f t="shared" si="225"/>
        <v>0</v>
      </c>
    </row>
    <row r="11175" spans="1:18" x14ac:dyDescent="0.3">
      <c r="A11175" t="s">
        <v>750</v>
      </c>
      <c r="B11175" s="1">
        <v>38467</v>
      </c>
      <c r="C11175" t="s">
        <v>16</v>
      </c>
      <c r="D11175" t="s">
        <v>825</v>
      </c>
      <c r="E11175" t="s">
        <v>826</v>
      </c>
      <c r="G11175" s="6" t="s">
        <v>29</v>
      </c>
      <c r="H11175" t="s">
        <v>194</v>
      </c>
      <c r="I11175" t="s">
        <v>21</v>
      </c>
      <c r="J11175" t="s">
        <v>22</v>
      </c>
      <c r="K11175">
        <v>2.2999999999999998</v>
      </c>
      <c r="L11175">
        <v>328</v>
      </c>
      <c r="M11175" t="s">
        <v>220</v>
      </c>
      <c r="N11175">
        <v>328</v>
      </c>
      <c r="O11175" t="s">
        <v>24</v>
      </c>
      <c r="P11175" cm="1">
        <f t="array" ref="P11175">IF(Q11175&gt;0,INDEX(Q11175:Q32899,MATCH(TRUE,INDEX(Q11175:Q32899="",,),0)-1),"")</f>
        <v>7</v>
      </c>
      <c r="Q11175">
        <f t="shared" si="227"/>
        <v>1</v>
      </c>
      <c r="R11175">
        <f t="shared" si="225"/>
        <v>0</v>
      </c>
    </row>
    <row r="11176" spans="1:18" x14ac:dyDescent="0.3">
      <c r="A11176" t="s">
        <v>750</v>
      </c>
      <c r="B11176" s="1">
        <v>38467</v>
      </c>
      <c r="C11176" t="s">
        <v>16</v>
      </c>
      <c r="D11176" t="s">
        <v>825</v>
      </c>
      <c r="E11176" t="s">
        <v>826</v>
      </c>
      <c r="G11176" s="6" t="s">
        <v>29</v>
      </c>
      <c r="H11176" t="s">
        <v>206</v>
      </c>
      <c r="I11176" t="s">
        <v>21</v>
      </c>
      <c r="J11176" t="s">
        <v>22</v>
      </c>
      <c r="K11176">
        <v>2.2999999999999998</v>
      </c>
      <c r="L11176">
        <v>153</v>
      </c>
      <c r="M11176" t="s">
        <v>220</v>
      </c>
      <c r="N11176">
        <v>153</v>
      </c>
      <c r="O11176" t="s">
        <v>24</v>
      </c>
      <c r="P11176" cm="1">
        <f t="array" ref="P11176">IF(Q11176&gt;0,INDEX(Q11176:Q32900,MATCH(TRUE,INDEX(Q11176:Q32900="",,),0)-1),"")</f>
        <v>7</v>
      </c>
      <c r="Q11176">
        <f t="shared" si="227"/>
        <v>1</v>
      </c>
      <c r="R11176">
        <f t="shared" si="225"/>
        <v>0</v>
      </c>
    </row>
    <row r="11177" spans="1:18" x14ac:dyDescent="0.3">
      <c r="A11177" t="s">
        <v>750</v>
      </c>
      <c r="B11177" s="1">
        <v>38467</v>
      </c>
      <c r="C11177" t="s">
        <v>16</v>
      </c>
      <c r="D11177" t="s">
        <v>825</v>
      </c>
      <c r="E11177" t="s">
        <v>826</v>
      </c>
      <c r="G11177" s="6" t="s">
        <v>29</v>
      </c>
      <c r="H11177" t="s">
        <v>99</v>
      </c>
      <c r="I11177" t="s">
        <v>21</v>
      </c>
      <c r="J11177" t="s">
        <v>22</v>
      </c>
      <c r="K11177">
        <v>0.2</v>
      </c>
      <c r="L11177">
        <v>236</v>
      </c>
      <c r="M11177" t="s">
        <v>220</v>
      </c>
      <c r="N11177">
        <v>236</v>
      </c>
      <c r="O11177" t="s">
        <v>24</v>
      </c>
      <c r="P11177" cm="1">
        <f t="array" ref="P11177">IF(Q11177&gt;0,INDEX(Q11177:Q32901,MATCH(TRUE,INDEX(Q11177:Q32901="",,),0)-1),"")</f>
        <v>7</v>
      </c>
      <c r="Q11177">
        <f t="shared" si="227"/>
        <v>1</v>
      </c>
      <c r="R11177">
        <f t="shared" si="225"/>
        <v>0</v>
      </c>
    </row>
    <row r="11178" spans="1:18" x14ac:dyDescent="0.3">
      <c r="A11178" t="s">
        <v>750</v>
      </c>
      <c r="B11178" s="1">
        <v>38467</v>
      </c>
      <c r="C11178" t="s">
        <v>16</v>
      </c>
      <c r="D11178" t="s">
        <v>825</v>
      </c>
      <c r="E11178" t="s">
        <v>826</v>
      </c>
      <c r="G11178" t="s">
        <v>19</v>
      </c>
      <c r="H11178" t="s">
        <v>53</v>
      </c>
      <c r="I11178" t="s">
        <v>26</v>
      </c>
      <c r="J11178" t="s">
        <v>27</v>
      </c>
      <c r="K11178">
        <v>102.8</v>
      </c>
      <c r="L11178">
        <v>26</v>
      </c>
      <c r="M11178" t="s">
        <v>436</v>
      </c>
      <c r="N11178">
        <v>40</v>
      </c>
      <c r="P11178" cm="1">
        <f t="array" ref="P11178">IF(Q11178&gt;0,INDEX(Q11178:Q32902,MATCH(TRUE,INDEX(Q11178:Q32902="",,),0)-1),"")</f>
        <v>7</v>
      </c>
      <c r="Q11178">
        <f t="shared" si="227"/>
        <v>2</v>
      </c>
      <c r="R11178">
        <f t="shared" si="225"/>
        <v>0</v>
      </c>
    </row>
    <row r="11179" spans="1:18" x14ac:dyDescent="0.3">
      <c r="A11179" t="s">
        <v>750</v>
      </c>
      <c r="B11179" s="1">
        <v>38467</v>
      </c>
      <c r="C11179" t="s">
        <v>16</v>
      </c>
      <c r="D11179" t="s">
        <v>825</v>
      </c>
      <c r="E11179" t="s">
        <v>826</v>
      </c>
      <c r="G11179" t="s">
        <v>19</v>
      </c>
      <c r="H11179" t="s">
        <v>64</v>
      </c>
      <c r="I11179" t="s">
        <v>26</v>
      </c>
      <c r="J11179" t="s">
        <v>27</v>
      </c>
      <c r="K11179">
        <v>110.3</v>
      </c>
      <c r="L11179">
        <v>16.600000000000001</v>
      </c>
      <c r="M11179" t="s">
        <v>436</v>
      </c>
      <c r="N11179">
        <v>35</v>
      </c>
      <c r="P11179" cm="1">
        <f t="array" ref="P11179">IF(Q11179&gt;0,INDEX(Q11179:Q32903,MATCH(TRUE,INDEX(Q11179:Q32903="",,),0)-1),"")</f>
        <v>7</v>
      </c>
      <c r="Q11179">
        <f t="shared" si="227"/>
        <v>2</v>
      </c>
      <c r="R11179">
        <f t="shared" si="225"/>
        <v>0</v>
      </c>
    </row>
    <row r="11180" spans="1:18" x14ac:dyDescent="0.3">
      <c r="A11180" t="s">
        <v>750</v>
      </c>
      <c r="B11180" s="1">
        <v>38467</v>
      </c>
      <c r="C11180" t="s">
        <v>16</v>
      </c>
      <c r="D11180" t="s">
        <v>825</v>
      </c>
      <c r="E11180" t="s">
        <v>826</v>
      </c>
      <c r="G11180" s="6" t="s">
        <v>29</v>
      </c>
      <c r="H11180" t="s">
        <v>194</v>
      </c>
      <c r="I11180" t="s">
        <v>21</v>
      </c>
      <c r="J11180" t="s">
        <v>22</v>
      </c>
      <c r="K11180">
        <v>2.2999999999999998</v>
      </c>
      <c r="L11180">
        <v>328</v>
      </c>
      <c r="M11180" t="s">
        <v>436</v>
      </c>
      <c r="N11180">
        <v>328</v>
      </c>
      <c r="P11180" cm="1">
        <f t="array" ref="P11180">IF(Q11180&gt;0,INDEX(Q11180:Q32904,MATCH(TRUE,INDEX(Q11180:Q32904="",,),0)-1),"")</f>
        <v>7</v>
      </c>
      <c r="Q11180">
        <f t="shared" si="227"/>
        <v>2</v>
      </c>
      <c r="R11180">
        <f t="shared" si="225"/>
        <v>0</v>
      </c>
    </row>
    <row r="11181" spans="1:18" x14ac:dyDescent="0.3">
      <c r="A11181" t="s">
        <v>750</v>
      </c>
      <c r="B11181" s="1">
        <v>38467</v>
      </c>
      <c r="C11181" t="s">
        <v>16</v>
      </c>
      <c r="D11181" t="s">
        <v>825</v>
      </c>
      <c r="E11181" t="s">
        <v>826</v>
      </c>
      <c r="G11181" s="6" t="s">
        <v>29</v>
      </c>
      <c r="H11181" t="s">
        <v>206</v>
      </c>
      <c r="I11181" t="s">
        <v>21</v>
      </c>
      <c r="J11181" t="s">
        <v>22</v>
      </c>
      <c r="K11181">
        <v>2.2999999999999998</v>
      </c>
      <c r="L11181">
        <v>153</v>
      </c>
      <c r="M11181" t="s">
        <v>436</v>
      </c>
      <c r="N11181">
        <v>153</v>
      </c>
      <c r="P11181" cm="1">
        <f t="array" ref="P11181">IF(Q11181&gt;0,INDEX(Q11181:Q32905,MATCH(TRUE,INDEX(Q11181:Q32905="",,),0)-1),"")</f>
        <v>7</v>
      </c>
      <c r="Q11181">
        <f t="shared" si="227"/>
        <v>2</v>
      </c>
      <c r="R11181">
        <f t="shared" si="225"/>
        <v>0</v>
      </c>
    </row>
    <row r="11182" spans="1:18" x14ac:dyDescent="0.3">
      <c r="A11182" t="s">
        <v>750</v>
      </c>
      <c r="B11182" s="1">
        <v>38467</v>
      </c>
      <c r="C11182" t="s">
        <v>16</v>
      </c>
      <c r="D11182" t="s">
        <v>825</v>
      </c>
      <c r="E11182" t="s">
        <v>826</v>
      </c>
      <c r="G11182" s="6" t="s">
        <v>29</v>
      </c>
      <c r="H11182" t="s">
        <v>99</v>
      </c>
      <c r="I11182" t="s">
        <v>21</v>
      </c>
      <c r="J11182" t="s">
        <v>22</v>
      </c>
      <c r="K11182">
        <v>0.2</v>
      </c>
      <c r="L11182">
        <v>236</v>
      </c>
      <c r="M11182" t="s">
        <v>436</v>
      </c>
      <c r="N11182">
        <v>236</v>
      </c>
      <c r="P11182" cm="1">
        <f t="array" ref="P11182">IF(Q11182&gt;0,INDEX(Q11182:Q32906,MATCH(TRUE,INDEX(Q11182:Q32906="",,),0)-1),"")</f>
        <v>7</v>
      </c>
      <c r="Q11182">
        <f t="shared" si="227"/>
        <v>2</v>
      </c>
      <c r="R11182">
        <f t="shared" si="225"/>
        <v>0</v>
      </c>
    </row>
    <row r="11183" spans="1:18" x14ac:dyDescent="0.3">
      <c r="A11183" t="s">
        <v>750</v>
      </c>
      <c r="B11183" s="1">
        <v>38467</v>
      </c>
      <c r="C11183" t="s">
        <v>16</v>
      </c>
      <c r="D11183" t="s">
        <v>825</v>
      </c>
      <c r="E11183" t="s">
        <v>826</v>
      </c>
      <c r="G11183" t="s">
        <v>19</v>
      </c>
      <c r="H11183" t="s">
        <v>53</v>
      </c>
      <c r="I11183" t="s">
        <v>26</v>
      </c>
      <c r="J11183" t="s">
        <v>27</v>
      </c>
      <c r="K11183">
        <v>102.8</v>
      </c>
      <c r="L11183">
        <v>26</v>
      </c>
      <c r="M11183" t="s">
        <v>287</v>
      </c>
      <c r="N11183">
        <v>26</v>
      </c>
      <c r="P11183" cm="1">
        <f t="array" ref="P11183">IF(Q11183&gt;0,INDEX(Q11183:Q32907,MATCH(TRUE,INDEX(Q11183:Q32907="",,),0)-1),"")</f>
        <v>7</v>
      </c>
      <c r="Q11183">
        <f t="shared" si="227"/>
        <v>3</v>
      </c>
      <c r="R11183">
        <f t="shared" si="225"/>
        <v>0</v>
      </c>
    </row>
    <row r="11184" spans="1:18" x14ac:dyDescent="0.3">
      <c r="A11184" t="s">
        <v>750</v>
      </c>
      <c r="B11184" s="1">
        <v>38467</v>
      </c>
      <c r="C11184" t="s">
        <v>16</v>
      </c>
      <c r="D11184" t="s">
        <v>825</v>
      </c>
      <c r="E11184" t="s">
        <v>826</v>
      </c>
      <c r="G11184" t="s">
        <v>19</v>
      </c>
      <c r="H11184" t="s">
        <v>64</v>
      </c>
      <c r="I11184" t="s">
        <v>26</v>
      </c>
      <c r="J11184" t="s">
        <v>27</v>
      </c>
      <c r="K11184">
        <v>110.3</v>
      </c>
      <c r="L11184">
        <v>16.600000000000001</v>
      </c>
      <c r="M11184" t="s">
        <v>287</v>
      </c>
      <c r="N11184">
        <v>46.01</v>
      </c>
      <c r="P11184" cm="1">
        <f t="array" ref="P11184">IF(Q11184&gt;0,INDEX(Q11184:Q32908,MATCH(TRUE,INDEX(Q11184:Q32908="",,),0)-1),"")</f>
        <v>7</v>
      </c>
      <c r="Q11184">
        <f t="shared" si="227"/>
        <v>3</v>
      </c>
      <c r="R11184">
        <f t="shared" si="225"/>
        <v>0</v>
      </c>
    </row>
    <row r="11185" spans="1:18" x14ac:dyDescent="0.3">
      <c r="A11185" t="s">
        <v>750</v>
      </c>
      <c r="B11185" s="1">
        <v>38467</v>
      </c>
      <c r="C11185" t="s">
        <v>16</v>
      </c>
      <c r="D11185" t="s">
        <v>825</v>
      </c>
      <c r="E11185" t="s">
        <v>826</v>
      </c>
      <c r="G11185" s="6" t="s">
        <v>29</v>
      </c>
      <c r="H11185" t="s">
        <v>194</v>
      </c>
      <c r="I11185" t="s">
        <v>21</v>
      </c>
      <c r="J11185" t="s">
        <v>22</v>
      </c>
      <c r="K11185">
        <v>2.2999999999999998</v>
      </c>
      <c r="L11185">
        <v>328</v>
      </c>
      <c r="M11185" t="s">
        <v>287</v>
      </c>
      <c r="N11185">
        <v>328</v>
      </c>
      <c r="P11185" cm="1">
        <f t="array" ref="P11185">IF(Q11185&gt;0,INDEX(Q11185:Q32909,MATCH(TRUE,INDEX(Q11185:Q32909="",,),0)-1),"")</f>
        <v>7</v>
      </c>
      <c r="Q11185">
        <f t="shared" si="227"/>
        <v>3</v>
      </c>
      <c r="R11185">
        <f t="shared" si="225"/>
        <v>0</v>
      </c>
    </row>
    <row r="11186" spans="1:18" x14ac:dyDescent="0.3">
      <c r="A11186" t="s">
        <v>750</v>
      </c>
      <c r="B11186" s="1">
        <v>38467</v>
      </c>
      <c r="C11186" t="s">
        <v>16</v>
      </c>
      <c r="D11186" t="s">
        <v>825</v>
      </c>
      <c r="E11186" t="s">
        <v>826</v>
      </c>
      <c r="G11186" s="6" t="s">
        <v>29</v>
      </c>
      <c r="H11186" t="s">
        <v>206</v>
      </c>
      <c r="I11186" t="s">
        <v>21</v>
      </c>
      <c r="J11186" t="s">
        <v>22</v>
      </c>
      <c r="K11186">
        <v>2.2999999999999998</v>
      </c>
      <c r="L11186">
        <v>153</v>
      </c>
      <c r="M11186" t="s">
        <v>287</v>
      </c>
      <c r="N11186">
        <v>153</v>
      </c>
      <c r="P11186" cm="1">
        <f t="array" ref="P11186">IF(Q11186&gt;0,INDEX(Q11186:Q32910,MATCH(TRUE,INDEX(Q11186:Q32910="",,),0)-1),"")</f>
        <v>7</v>
      </c>
      <c r="Q11186">
        <f t="shared" si="227"/>
        <v>3</v>
      </c>
      <c r="R11186">
        <f t="shared" si="225"/>
        <v>0</v>
      </c>
    </row>
    <row r="11187" spans="1:18" x14ac:dyDescent="0.3">
      <c r="A11187" t="s">
        <v>750</v>
      </c>
      <c r="B11187" s="1">
        <v>38467</v>
      </c>
      <c r="C11187" t="s">
        <v>16</v>
      </c>
      <c r="D11187" t="s">
        <v>825</v>
      </c>
      <c r="E11187" t="s">
        <v>826</v>
      </c>
      <c r="G11187" s="6" t="s">
        <v>29</v>
      </c>
      <c r="H11187" t="s">
        <v>99</v>
      </c>
      <c r="I11187" t="s">
        <v>21</v>
      </c>
      <c r="J11187" t="s">
        <v>22</v>
      </c>
      <c r="K11187">
        <v>0.2</v>
      </c>
      <c r="L11187">
        <v>236</v>
      </c>
      <c r="M11187" t="s">
        <v>287</v>
      </c>
      <c r="N11187">
        <v>236</v>
      </c>
      <c r="P11187" cm="1">
        <f t="array" ref="P11187">IF(Q11187&gt;0,INDEX(Q11187:Q32911,MATCH(TRUE,INDEX(Q11187:Q32911="",,),0)-1),"")</f>
        <v>7</v>
      </c>
      <c r="Q11187">
        <f t="shared" si="227"/>
        <v>3</v>
      </c>
      <c r="R11187">
        <f t="shared" si="225"/>
        <v>0</v>
      </c>
    </row>
    <row r="11188" spans="1:18" x14ac:dyDescent="0.3">
      <c r="A11188" t="s">
        <v>750</v>
      </c>
      <c r="B11188" s="1">
        <v>38467</v>
      </c>
      <c r="C11188" t="s">
        <v>16</v>
      </c>
      <c r="D11188" t="s">
        <v>825</v>
      </c>
      <c r="E11188" t="s">
        <v>826</v>
      </c>
      <c r="G11188" t="s">
        <v>19</v>
      </c>
      <c r="H11188" t="s">
        <v>53</v>
      </c>
      <c r="I11188" t="s">
        <v>26</v>
      </c>
      <c r="J11188" t="s">
        <v>27</v>
      </c>
      <c r="K11188">
        <v>102.8</v>
      </c>
      <c r="L11188">
        <v>26</v>
      </c>
      <c r="M11188" t="s">
        <v>319</v>
      </c>
      <c r="N11188">
        <v>30</v>
      </c>
      <c r="P11188" cm="1">
        <f t="array" ref="P11188">IF(Q11188&gt;0,INDEX(Q11188:Q32912,MATCH(TRUE,INDEX(Q11188:Q32912="",,),0)-1),"")</f>
        <v>7</v>
      </c>
      <c r="Q11188">
        <f t="shared" si="227"/>
        <v>4</v>
      </c>
      <c r="R11188">
        <f t="shared" ref="R11188:R11251" si="228">IF(P11188="","",0)</f>
        <v>0</v>
      </c>
    </row>
    <row r="11189" spans="1:18" x14ac:dyDescent="0.3">
      <c r="A11189" t="s">
        <v>750</v>
      </c>
      <c r="B11189" s="1">
        <v>38467</v>
      </c>
      <c r="C11189" t="s">
        <v>16</v>
      </c>
      <c r="D11189" t="s">
        <v>825</v>
      </c>
      <c r="E11189" t="s">
        <v>826</v>
      </c>
      <c r="G11189" t="s">
        <v>19</v>
      </c>
      <c r="H11189" t="s">
        <v>64</v>
      </c>
      <c r="I11189" t="s">
        <v>26</v>
      </c>
      <c r="J11189" t="s">
        <v>27</v>
      </c>
      <c r="K11189">
        <v>110.3</v>
      </c>
      <c r="L11189">
        <v>16.600000000000001</v>
      </c>
      <c r="M11189" t="s">
        <v>319</v>
      </c>
      <c r="N11189">
        <v>32</v>
      </c>
      <c r="P11189" cm="1">
        <f t="array" ref="P11189">IF(Q11189&gt;0,INDEX(Q11189:Q32913,MATCH(TRUE,INDEX(Q11189:Q32913="",,),0)-1),"")</f>
        <v>7</v>
      </c>
      <c r="Q11189">
        <f t="shared" si="227"/>
        <v>4</v>
      </c>
      <c r="R11189">
        <f t="shared" si="228"/>
        <v>0</v>
      </c>
    </row>
    <row r="11190" spans="1:18" x14ac:dyDescent="0.3">
      <c r="A11190" t="s">
        <v>750</v>
      </c>
      <c r="B11190" s="1">
        <v>38467</v>
      </c>
      <c r="C11190" t="s">
        <v>16</v>
      </c>
      <c r="D11190" t="s">
        <v>825</v>
      </c>
      <c r="E11190" t="s">
        <v>826</v>
      </c>
      <c r="G11190" s="6" t="s">
        <v>29</v>
      </c>
      <c r="H11190" t="s">
        <v>194</v>
      </c>
      <c r="I11190" t="s">
        <v>21</v>
      </c>
      <c r="J11190" t="s">
        <v>22</v>
      </c>
      <c r="K11190">
        <v>2.2999999999999998</v>
      </c>
      <c r="L11190">
        <v>328</v>
      </c>
      <c r="M11190" t="s">
        <v>319</v>
      </c>
      <c r="N11190">
        <v>328</v>
      </c>
      <c r="P11190" cm="1">
        <f t="array" ref="P11190">IF(Q11190&gt;0,INDEX(Q11190:Q32914,MATCH(TRUE,INDEX(Q11190:Q32914="",,),0)-1),"")</f>
        <v>7</v>
      </c>
      <c r="Q11190">
        <f t="shared" si="227"/>
        <v>4</v>
      </c>
      <c r="R11190">
        <f t="shared" si="228"/>
        <v>0</v>
      </c>
    </row>
    <row r="11191" spans="1:18" x14ac:dyDescent="0.3">
      <c r="A11191" t="s">
        <v>750</v>
      </c>
      <c r="B11191" s="1">
        <v>38467</v>
      </c>
      <c r="C11191" t="s">
        <v>16</v>
      </c>
      <c r="D11191" t="s">
        <v>825</v>
      </c>
      <c r="E11191" t="s">
        <v>826</v>
      </c>
      <c r="G11191" s="6" t="s">
        <v>29</v>
      </c>
      <c r="H11191" t="s">
        <v>206</v>
      </c>
      <c r="I11191" t="s">
        <v>21</v>
      </c>
      <c r="J11191" t="s">
        <v>22</v>
      </c>
      <c r="K11191">
        <v>2.2999999999999998</v>
      </c>
      <c r="L11191">
        <v>153</v>
      </c>
      <c r="M11191" t="s">
        <v>319</v>
      </c>
      <c r="N11191">
        <v>153</v>
      </c>
      <c r="P11191" cm="1">
        <f t="array" ref="P11191">IF(Q11191&gt;0,INDEX(Q11191:Q32915,MATCH(TRUE,INDEX(Q11191:Q32915="",,),0)-1),"")</f>
        <v>7</v>
      </c>
      <c r="Q11191">
        <f t="shared" si="227"/>
        <v>4</v>
      </c>
      <c r="R11191">
        <f t="shared" si="228"/>
        <v>0</v>
      </c>
    </row>
    <row r="11192" spans="1:18" x14ac:dyDescent="0.3">
      <c r="A11192" t="s">
        <v>750</v>
      </c>
      <c r="B11192" s="1">
        <v>38467</v>
      </c>
      <c r="C11192" t="s">
        <v>16</v>
      </c>
      <c r="D11192" t="s">
        <v>825</v>
      </c>
      <c r="E11192" t="s">
        <v>826</v>
      </c>
      <c r="G11192" s="6" t="s">
        <v>29</v>
      </c>
      <c r="H11192" t="s">
        <v>99</v>
      </c>
      <c r="I11192" t="s">
        <v>21</v>
      </c>
      <c r="J11192" t="s">
        <v>22</v>
      </c>
      <c r="K11192">
        <v>0.2</v>
      </c>
      <c r="L11192">
        <v>236</v>
      </c>
      <c r="M11192" t="s">
        <v>319</v>
      </c>
      <c r="N11192">
        <v>236</v>
      </c>
      <c r="P11192" cm="1">
        <f t="array" ref="P11192">IF(Q11192&gt;0,INDEX(Q11192:Q32916,MATCH(TRUE,INDEX(Q11192:Q32916="",,),0)-1),"")</f>
        <v>7</v>
      </c>
      <c r="Q11192">
        <f t="shared" si="227"/>
        <v>4</v>
      </c>
      <c r="R11192">
        <f t="shared" si="228"/>
        <v>0</v>
      </c>
    </row>
    <row r="11193" spans="1:18" x14ac:dyDescent="0.3">
      <c r="A11193" t="s">
        <v>750</v>
      </c>
      <c r="B11193" s="1">
        <v>38467</v>
      </c>
      <c r="C11193" t="s">
        <v>16</v>
      </c>
      <c r="D11193" t="s">
        <v>825</v>
      </c>
      <c r="E11193" t="s">
        <v>826</v>
      </c>
      <c r="G11193" t="s">
        <v>19</v>
      </c>
      <c r="H11193" t="s">
        <v>53</v>
      </c>
      <c r="I11193" t="s">
        <v>26</v>
      </c>
      <c r="J11193" t="s">
        <v>27</v>
      </c>
      <c r="K11193">
        <v>102.8</v>
      </c>
      <c r="L11193">
        <v>26</v>
      </c>
      <c r="M11193" t="s">
        <v>753</v>
      </c>
      <c r="N11193">
        <v>32.1</v>
      </c>
      <c r="P11193" cm="1">
        <f t="array" ref="P11193">IF(Q11193&gt;0,INDEX(Q11193:Q32917,MATCH(TRUE,INDEX(Q11193:Q32917="",,),0)-1),"")</f>
        <v>7</v>
      </c>
      <c r="Q11193">
        <f t="shared" si="227"/>
        <v>5</v>
      </c>
      <c r="R11193">
        <f t="shared" si="228"/>
        <v>0</v>
      </c>
    </row>
    <row r="11194" spans="1:18" x14ac:dyDescent="0.3">
      <c r="A11194" t="s">
        <v>750</v>
      </c>
      <c r="B11194" s="1">
        <v>38467</v>
      </c>
      <c r="C11194" t="s">
        <v>16</v>
      </c>
      <c r="D11194" t="s">
        <v>825</v>
      </c>
      <c r="E11194" t="s">
        <v>826</v>
      </c>
      <c r="G11194" t="s">
        <v>19</v>
      </c>
      <c r="H11194" t="s">
        <v>64</v>
      </c>
      <c r="I11194" t="s">
        <v>26</v>
      </c>
      <c r="J11194" t="s">
        <v>27</v>
      </c>
      <c r="K11194">
        <v>110.3</v>
      </c>
      <c r="L11194">
        <v>16.600000000000001</v>
      </c>
      <c r="M11194" t="s">
        <v>753</v>
      </c>
      <c r="N11194">
        <v>28.5</v>
      </c>
      <c r="P11194" cm="1">
        <f t="array" ref="P11194">IF(Q11194&gt;0,INDEX(Q11194:Q32918,MATCH(TRUE,INDEX(Q11194:Q32918="",,),0)-1),"")</f>
        <v>7</v>
      </c>
      <c r="Q11194">
        <f t="shared" si="227"/>
        <v>5</v>
      </c>
      <c r="R11194">
        <f t="shared" si="228"/>
        <v>0</v>
      </c>
    </row>
    <row r="11195" spans="1:18" x14ac:dyDescent="0.3">
      <c r="A11195" t="s">
        <v>750</v>
      </c>
      <c r="B11195" s="1">
        <v>38467</v>
      </c>
      <c r="C11195" t="s">
        <v>16</v>
      </c>
      <c r="D11195" t="s">
        <v>825</v>
      </c>
      <c r="E11195" t="s">
        <v>826</v>
      </c>
      <c r="G11195" s="6" t="s">
        <v>29</v>
      </c>
      <c r="H11195" t="s">
        <v>194</v>
      </c>
      <c r="I11195" t="s">
        <v>21</v>
      </c>
      <c r="J11195" t="s">
        <v>22</v>
      </c>
      <c r="K11195">
        <v>2.2999999999999998</v>
      </c>
      <c r="L11195">
        <v>328</v>
      </c>
      <c r="M11195" t="s">
        <v>753</v>
      </c>
      <c r="N11195">
        <v>328</v>
      </c>
      <c r="P11195" cm="1">
        <f t="array" ref="P11195">IF(Q11195&gt;0,INDEX(Q11195:Q32919,MATCH(TRUE,INDEX(Q11195:Q32919="",,),0)-1),"")</f>
        <v>7</v>
      </c>
      <c r="Q11195">
        <f t="shared" si="227"/>
        <v>5</v>
      </c>
      <c r="R11195">
        <f t="shared" si="228"/>
        <v>0</v>
      </c>
    </row>
    <row r="11196" spans="1:18" x14ac:dyDescent="0.3">
      <c r="A11196" t="s">
        <v>750</v>
      </c>
      <c r="B11196" s="1">
        <v>38467</v>
      </c>
      <c r="C11196" t="s">
        <v>16</v>
      </c>
      <c r="D11196" t="s">
        <v>825</v>
      </c>
      <c r="E11196" t="s">
        <v>826</v>
      </c>
      <c r="G11196" s="6" t="s">
        <v>29</v>
      </c>
      <c r="H11196" t="s">
        <v>206</v>
      </c>
      <c r="I11196" t="s">
        <v>21</v>
      </c>
      <c r="J11196" t="s">
        <v>22</v>
      </c>
      <c r="K11196">
        <v>2.2999999999999998</v>
      </c>
      <c r="L11196">
        <v>153</v>
      </c>
      <c r="M11196" t="s">
        <v>753</v>
      </c>
      <c r="N11196">
        <v>153</v>
      </c>
      <c r="P11196" cm="1">
        <f t="array" ref="P11196">IF(Q11196&gt;0,INDEX(Q11196:Q32920,MATCH(TRUE,INDEX(Q11196:Q32920="",,),0)-1),"")</f>
        <v>7</v>
      </c>
      <c r="Q11196">
        <f t="shared" si="227"/>
        <v>5</v>
      </c>
      <c r="R11196">
        <f t="shared" si="228"/>
        <v>0</v>
      </c>
    </row>
    <row r="11197" spans="1:18" x14ac:dyDescent="0.3">
      <c r="A11197" t="s">
        <v>750</v>
      </c>
      <c r="B11197" s="1">
        <v>38467</v>
      </c>
      <c r="C11197" t="s">
        <v>16</v>
      </c>
      <c r="D11197" t="s">
        <v>825</v>
      </c>
      <c r="E11197" t="s">
        <v>826</v>
      </c>
      <c r="G11197" s="6" t="s">
        <v>29</v>
      </c>
      <c r="H11197" t="s">
        <v>99</v>
      </c>
      <c r="I11197" t="s">
        <v>21</v>
      </c>
      <c r="J11197" t="s">
        <v>22</v>
      </c>
      <c r="K11197">
        <v>0.2</v>
      </c>
      <c r="L11197">
        <v>236</v>
      </c>
      <c r="M11197" t="s">
        <v>753</v>
      </c>
      <c r="N11197">
        <v>236</v>
      </c>
      <c r="P11197" cm="1">
        <f t="array" ref="P11197">IF(Q11197&gt;0,INDEX(Q11197:Q32921,MATCH(TRUE,INDEX(Q11197:Q32921="",,),0)-1),"")</f>
        <v>7</v>
      </c>
      <c r="Q11197">
        <f t="shared" si="227"/>
        <v>5</v>
      </c>
      <c r="R11197">
        <f t="shared" si="228"/>
        <v>0</v>
      </c>
    </row>
    <row r="11198" spans="1:18" x14ac:dyDescent="0.3">
      <c r="A11198" t="s">
        <v>750</v>
      </c>
      <c r="B11198" s="1">
        <v>38467</v>
      </c>
      <c r="C11198" t="s">
        <v>16</v>
      </c>
      <c r="D11198" t="s">
        <v>825</v>
      </c>
      <c r="E11198" t="s">
        <v>826</v>
      </c>
      <c r="G11198" t="s">
        <v>19</v>
      </c>
      <c r="H11198" t="s">
        <v>53</v>
      </c>
      <c r="I11198" t="s">
        <v>26</v>
      </c>
      <c r="J11198" t="s">
        <v>27</v>
      </c>
      <c r="K11198">
        <v>102.8</v>
      </c>
      <c r="L11198">
        <v>26</v>
      </c>
      <c r="M11198" t="s">
        <v>824</v>
      </c>
      <c r="N11198">
        <v>30.71</v>
      </c>
      <c r="P11198" cm="1">
        <f t="array" ref="P11198">IF(Q11198&gt;0,INDEX(Q11198:Q32922,MATCH(TRUE,INDEX(Q11198:Q32922="",,),0)-1),"")</f>
        <v>7</v>
      </c>
      <c r="Q11198">
        <f t="shared" si="227"/>
        <v>6</v>
      </c>
      <c r="R11198">
        <f t="shared" si="228"/>
        <v>0</v>
      </c>
    </row>
    <row r="11199" spans="1:18" x14ac:dyDescent="0.3">
      <c r="A11199" t="s">
        <v>750</v>
      </c>
      <c r="B11199" s="1">
        <v>38467</v>
      </c>
      <c r="C11199" t="s">
        <v>16</v>
      </c>
      <c r="D11199" t="s">
        <v>825</v>
      </c>
      <c r="E11199" t="s">
        <v>826</v>
      </c>
      <c r="G11199" t="s">
        <v>19</v>
      </c>
      <c r="H11199" t="s">
        <v>64</v>
      </c>
      <c r="I11199" t="s">
        <v>26</v>
      </c>
      <c r="J11199" t="s">
        <v>27</v>
      </c>
      <c r="K11199">
        <v>110.3</v>
      </c>
      <c r="L11199">
        <v>16.600000000000001</v>
      </c>
      <c r="M11199" t="s">
        <v>824</v>
      </c>
      <c r="N11199">
        <v>19.899999999999999</v>
      </c>
      <c r="P11199" cm="1">
        <f t="array" ref="P11199">IF(Q11199&gt;0,INDEX(Q11199:Q32923,MATCH(TRUE,INDEX(Q11199:Q32923="",,),0)-1),"")</f>
        <v>7</v>
      </c>
      <c r="Q11199">
        <f t="shared" si="227"/>
        <v>6</v>
      </c>
      <c r="R11199">
        <f t="shared" si="228"/>
        <v>0</v>
      </c>
    </row>
    <row r="11200" spans="1:18" x14ac:dyDescent="0.3">
      <c r="A11200" t="s">
        <v>750</v>
      </c>
      <c r="B11200" s="1">
        <v>38467</v>
      </c>
      <c r="C11200" t="s">
        <v>16</v>
      </c>
      <c r="D11200" t="s">
        <v>825</v>
      </c>
      <c r="E11200" t="s">
        <v>826</v>
      </c>
      <c r="G11200" s="6" t="s">
        <v>29</v>
      </c>
      <c r="H11200" t="s">
        <v>194</v>
      </c>
      <c r="I11200" t="s">
        <v>21</v>
      </c>
      <c r="J11200" t="s">
        <v>22</v>
      </c>
      <c r="K11200">
        <v>2.2999999999999998</v>
      </c>
      <c r="L11200">
        <v>328</v>
      </c>
      <c r="M11200" t="s">
        <v>824</v>
      </c>
      <c r="N11200">
        <v>328</v>
      </c>
      <c r="P11200" cm="1">
        <f t="array" ref="P11200">IF(Q11200&gt;0,INDEX(Q11200:Q32924,MATCH(TRUE,INDEX(Q11200:Q32924="",,),0)-1),"")</f>
        <v>7</v>
      </c>
      <c r="Q11200">
        <f t="shared" si="227"/>
        <v>6</v>
      </c>
      <c r="R11200">
        <f t="shared" si="228"/>
        <v>0</v>
      </c>
    </row>
    <row r="11201" spans="1:18" x14ac:dyDescent="0.3">
      <c r="A11201" t="s">
        <v>750</v>
      </c>
      <c r="B11201" s="1">
        <v>38467</v>
      </c>
      <c r="C11201" t="s">
        <v>16</v>
      </c>
      <c r="D11201" t="s">
        <v>825</v>
      </c>
      <c r="E11201" t="s">
        <v>826</v>
      </c>
      <c r="G11201" s="6" t="s">
        <v>29</v>
      </c>
      <c r="H11201" t="s">
        <v>206</v>
      </c>
      <c r="I11201" t="s">
        <v>21</v>
      </c>
      <c r="J11201" t="s">
        <v>22</v>
      </c>
      <c r="K11201">
        <v>2.2999999999999998</v>
      </c>
      <c r="L11201">
        <v>153</v>
      </c>
      <c r="M11201" t="s">
        <v>824</v>
      </c>
      <c r="N11201">
        <v>153</v>
      </c>
      <c r="P11201" cm="1">
        <f t="array" ref="P11201">IF(Q11201&gt;0,INDEX(Q11201:Q32925,MATCH(TRUE,INDEX(Q11201:Q32925="",,),0)-1),"")</f>
        <v>7</v>
      </c>
      <c r="Q11201">
        <f t="shared" si="227"/>
        <v>6</v>
      </c>
      <c r="R11201">
        <f t="shared" si="228"/>
        <v>0</v>
      </c>
    </row>
    <row r="11202" spans="1:18" x14ac:dyDescent="0.3">
      <c r="A11202" t="s">
        <v>750</v>
      </c>
      <c r="B11202" s="1">
        <v>38467</v>
      </c>
      <c r="C11202" t="s">
        <v>16</v>
      </c>
      <c r="D11202" t="s">
        <v>825</v>
      </c>
      <c r="E11202" t="s">
        <v>826</v>
      </c>
      <c r="G11202" s="6" t="s">
        <v>29</v>
      </c>
      <c r="H11202" t="s">
        <v>99</v>
      </c>
      <c r="I11202" t="s">
        <v>21</v>
      </c>
      <c r="J11202" t="s">
        <v>22</v>
      </c>
      <c r="K11202">
        <v>0.2</v>
      </c>
      <c r="L11202">
        <v>236</v>
      </c>
      <c r="M11202" t="s">
        <v>824</v>
      </c>
      <c r="N11202">
        <v>236</v>
      </c>
      <c r="P11202" cm="1">
        <f t="array" ref="P11202">IF(Q11202&gt;0,INDEX(Q11202:Q32926,MATCH(TRUE,INDEX(Q11202:Q32926="",,),0)-1),"")</f>
        <v>7</v>
      </c>
      <c r="Q11202">
        <f t="shared" si="227"/>
        <v>6</v>
      </c>
      <c r="R11202">
        <f t="shared" si="228"/>
        <v>0</v>
      </c>
    </row>
    <row r="11203" spans="1:18" x14ac:dyDescent="0.3">
      <c r="A11203" t="s">
        <v>750</v>
      </c>
      <c r="B11203" s="1">
        <v>38467</v>
      </c>
      <c r="C11203" t="s">
        <v>16</v>
      </c>
      <c r="D11203" t="s">
        <v>825</v>
      </c>
      <c r="E11203" t="s">
        <v>826</v>
      </c>
      <c r="G11203" t="s">
        <v>19</v>
      </c>
      <c r="H11203" t="s">
        <v>53</v>
      </c>
      <c r="I11203" t="s">
        <v>26</v>
      </c>
      <c r="J11203" t="s">
        <v>27</v>
      </c>
      <c r="K11203">
        <v>102.8</v>
      </c>
      <c r="L11203">
        <v>26</v>
      </c>
      <c r="M11203" t="s">
        <v>385</v>
      </c>
      <c r="N11203">
        <v>29</v>
      </c>
      <c r="P11203" cm="1">
        <f t="array" ref="P11203">IF(Q11203&gt;0,INDEX(Q11203:Q32927,MATCH(TRUE,INDEX(Q11203:Q32927="",,),0)-1),"")</f>
        <v>7</v>
      </c>
      <c r="Q11203">
        <f t="shared" si="227"/>
        <v>7</v>
      </c>
      <c r="R11203">
        <f t="shared" si="228"/>
        <v>0</v>
      </c>
    </row>
    <row r="11204" spans="1:18" x14ac:dyDescent="0.3">
      <c r="A11204" t="s">
        <v>750</v>
      </c>
      <c r="B11204" s="1">
        <v>38467</v>
      </c>
      <c r="C11204" t="s">
        <v>16</v>
      </c>
      <c r="D11204" t="s">
        <v>825</v>
      </c>
      <c r="E11204" t="s">
        <v>826</v>
      </c>
      <c r="G11204" t="s">
        <v>19</v>
      </c>
      <c r="H11204" t="s">
        <v>64</v>
      </c>
      <c r="I11204" t="s">
        <v>26</v>
      </c>
      <c r="J11204" t="s">
        <v>27</v>
      </c>
      <c r="K11204">
        <v>110.3</v>
      </c>
      <c r="L11204">
        <v>16.600000000000001</v>
      </c>
      <c r="M11204" t="s">
        <v>385</v>
      </c>
      <c r="N11204">
        <v>19.600000000000001</v>
      </c>
      <c r="P11204" cm="1">
        <f t="array" ref="P11204">IF(Q11204&gt;0,INDEX(Q11204:Q32928,MATCH(TRUE,INDEX(Q11204:Q32928="",,),0)-1),"")</f>
        <v>7</v>
      </c>
      <c r="Q11204">
        <f t="shared" si="227"/>
        <v>7</v>
      </c>
      <c r="R11204">
        <f t="shared" si="228"/>
        <v>0</v>
      </c>
    </row>
    <row r="11205" spans="1:18" x14ac:dyDescent="0.3">
      <c r="A11205" t="s">
        <v>750</v>
      </c>
      <c r="B11205" s="1">
        <v>38467</v>
      </c>
      <c r="C11205" t="s">
        <v>16</v>
      </c>
      <c r="D11205" t="s">
        <v>825</v>
      </c>
      <c r="E11205" t="s">
        <v>826</v>
      </c>
      <c r="G11205" s="6" t="s">
        <v>29</v>
      </c>
      <c r="H11205" t="s">
        <v>194</v>
      </c>
      <c r="I11205" t="s">
        <v>21</v>
      </c>
      <c r="J11205" t="s">
        <v>22</v>
      </c>
      <c r="K11205">
        <v>2.2999999999999998</v>
      </c>
      <c r="L11205">
        <v>328</v>
      </c>
      <c r="M11205" t="s">
        <v>385</v>
      </c>
      <c r="N11205">
        <v>328</v>
      </c>
      <c r="P11205" cm="1">
        <f t="array" ref="P11205">IF(Q11205&gt;0,INDEX(Q11205:Q32929,MATCH(TRUE,INDEX(Q11205:Q32929="",,),0)-1),"")</f>
        <v>7</v>
      </c>
      <c r="Q11205">
        <f t="shared" si="227"/>
        <v>7</v>
      </c>
      <c r="R11205">
        <f t="shared" si="228"/>
        <v>0</v>
      </c>
    </row>
    <row r="11206" spans="1:18" x14ac:dyDescent="0.3">
      <c r="A11206" t="s">
        <v>750</v>
      </c>
      <c r="B11206" s="1">
        <v>38467</v>
      </c>
      <c r="C11206" t="s">
        <v>16</v>
      </c>
      <c r="D11206" t="s">
        <v>825</v>
      </c>
      <c r="E11206" t="s">
        <v>826</v>
      </c>
      <c r="G11206" s="6" t="s">
        <v>29</v>
      </c>
      <c r="H11206" t="s">
        <v>206</v>
      </c>
      <c r="I11206" t="s">
        <v>21</v>
      </c>
      <c r="J11206" t="s">
        <v>22</v>
      </c>
      <c r="K11206">
        <v>2.2999999999999998</v>
      </c>
      <c r="L11206">
        <v>153</v>
      </c>
      <c r="M11206" t="s">
        <v>385</v>
      </c>
      <c r="N11206">
        <v>153</v>
      </c>
      <c r="P11206" cm="1">
        <f t="array" ref="P11206">IF(Q11206&gt;0,INDEX(Q11206:Q32930,MATCH(TRUE,INDEX(Q11206:Q32930="",,),0)-1),"")</f>
        <v>7</v>
      </c>
      <c r="Q11206">
        <f t="shared" si="227"/>
        <v>7</v>
      </c>
      <c r="R11206">
        <f t="shared" si="228"/>
        <v>0</v>
      </c>
    </row>
    <row r="11207" spans="1:18" x14ac:dyDescent="0.3">
      <c r="A11207" t="s">
        <v>750</v>
      </c>
      <c r="B11207" s="1">
        <v>38467</v>
      </c>
      <c r="C11207" t="s">
        <v>16</v>
      </c>
      <c r="D11207" t="s">
        <v>825</v>
      </c>
      <c r="E11207" t="s">
        <v>826</v>
      </c>
      <c r="G11207" s="6" t="s">
        <v>29</v>
      </c>
      <c r="H11207" t="s">
        <v>99</v>
      </c>
      <c r="I11207" t="s">
        <v>21</v>
      </c>
      <c r="J11207" t="s">
        <v>22</v>
      </c>
      <c r="K11207">
        <v>0.2</v>
      </c>
      <c r="L11207">
        <v>236</v>
      </c>
      <c r="M11207" t="s">
        <v>385</v>
      </c>
      <c r="N11207">
        <v>236</v>
      </c>
      <c r="P11207" cm="1">
        <f t="array" ref="P11207">IF(Q11207&gt;0,INDEX(Q11207:Q32931,MATCH(TRUE,INDEX(Q11207:Q32931="",,),0)-1),"")</f>
        <v>7</v>
      </c>
      <c r="Q11207">
        <f t="shared" si="227"/>
        <v>7</v>
      </c>
      <c r="R11207">
        <f t="shared" si="228"/>
        <v>0</v>
      </c>
    </row>
    <row r="11208" spans="1:18" x14ac:dyDescent="0.3">
      <c r="P11208" t="str" cm="1">
        <f t="array" ref="P11208">IF(Q11208&gt;0,INDEX(Q11208:Q32932,MATCH(TRUE,INDEX(Q11208:Q32932="",,),0)-1),"")</f>
        <v/>
      </c>
      <c r="R11208" t="str">
        <f t="shared" si="228"/>
        <v/>
      </c>
    </row>
    <row r="11209" spans="1:18" x14ac:dyDescent="0.3">
      <c r="A11209" t="s">
        <v>750</v>
      </c>
      <c r="B11209" s="1">
        <v>38453</v>
      </c>
      <c r="C11209" t="s">
        <v>16</v>
      </c>
      <c r="D11209" t="s">
        <v>827</v>
      </c>
      <c r="E11209" t="s">
        <v>828</v>
      </c>
      <c r="G11209" t="s">
        <v>19</v>
      </c>
      <c r="H11209" t="s">
        <v>194</v>
      </c>
      <c r="I11209" t="s">
        <v>21</v>
      </c>
      <c r="J11209" t="s">
        <v>22</v>
      </c>
      <c r="K11209">
        <v>26.3</v>
      </c>
      <c r="L11209">
        <v>421</v>
      </c>
      <c r="M11209" t="s">
        <v>272</v>
      </c>
      <c r="N11209">
        <v>1660</v>
      </c>
      <c r="O11209" t="s">
        <v>24</v>
      </c>
      <c r="P11209" cm="1">
        <f t="array" ref="P11209">IF(Q11209&gt;0,INDEX(Q11209:Q32933,MATCH(TRUE,INDEX(Q11209:Q32933="",,),0)-1),"")</f>
        <v>10</v>
      </c>
      <c r="Q11209">
        <f>INT((ROW()-11209)/7)+1</f>
        <v>1</v>
      </c>
      <c r="R11209">
        <f t="shared" si="228"/>
        <v>0</v>
      </c>
    </row>
    <row r="11210" spans="1:18" x14ac:dyDescent="0.3">
      <c r="A11210" t="s">
        <v>750</v>
      </c>
      <c r="B11210" s="1">
        <v>38453</v>
      </c>
      <c r="C11210" t="s">
        <v>16</v>
      </c>
      <c r="D11210" t="s">
        <v>827</v>
      </c>
      <c r="E11210" t="s">
        <v>828</v>
      </c>
      <c r="G11210" t="s">
        <v>19</v>
      </c>
      <c r="H11210" t="s">
        <v>64</v>
      </c>
      <c r="I11210" t="s">
        <v>26</v>
      </c>
      <c r="J11210" t="s">
        <v>27</v>
      </c>
      <c r="K11210">
        <v>807</v>
      </c>
      <c r="L11210">
        <v>15.6</v>
      </c>
      <c r="M11210" t="s">
        <v>272</v>
      </c>
      <c r="N11210">
        <v>15.6</v>
      </c>
      <c r="O11210" t="s">
        <v>24</v>
      </c>
      <c r="P11210" cm="1">
        <f t="array" ref="P11210">IF(Q11210&gt;0,INDEX(Q11210:Q32934,MATCH(TRUE,INDEX(Q11210:Q32934="",,),0)-1),"")</f>
        <v>10</v>
      </c>
      <c r="Q11210">
        <f t="shared" ref="Q11210:Q11273" si="229">INT((ROW()-11209)/7)+1</f>
        <v>1</v>
      </c>
      <c r="R11210">
        <f t="shared" si="228"/>
        <v>0</v>
      </c>
    </row>
    <row r="11211" spans="1:18" x14ac:dyDescent="0.3">
      <c r="A11211" t="s">
        <v>750</v>
      </c>
      <c r="B11211" s="1">
        <v>38453</v>
      </c>
      <c r="C11211" t="s">
        <v>16</v>
      </c>
      <c r="D11211" t="s">
        <v>827</v>
      </c>
      <c r="E11211" t="s">
        <v>828</v>
      </c>
      <c r="G11211" s="6" t="s">
        <v>29</v>
      </c>
      <c r="H11211" t="s">
        <v>154</v>
      </c>
      <c r="I11211" t="s">
        <v>21</v>
      </c>
      <c r="J11211" t="s">
        <v>22</v>
      </c>
      <c r="K11211">
        <v>2.4</v>
      </c>
      <c r="L11211">
        <v>308</v>
      </c>
      <c r="M11211" t="s">
        <v>272</v>
      </c>
      <c r="N11211">
        <v>308</v>
      </c>
      <c r="O11211" t="s">
        <v>24</v>
      </c>
      <c r="P11211" cm="1">
        <f t="array" ref="P11211">IF(Q11211&gt;0,INDEX(Q11211:Q32935,MATCH(TRUE,INDEX(Q11211:Q32935="",,),0)-1),"")</f>
        <v>10</v>
      </c>
      <c r="Q11211">
        <f t="shared" si="229"/>
        <v>1</v>
      </c>
      <c r="R11211">
        <f t="shared" si="228"/>
        <v>0</v>
      </c>
    </row>
    <row r="11212" spans="1:18" x14ac:dyDescent="0.3">
      <c r="A11212" t="s">
        <v>750</v>
      </c>
      <c r="B11212" s="1">
        <v>38453</v>
      </c>
      <c r="C11212" t="s">
        <v>16</v>
      </c>
      <c r="D11212" t="s">
        <v>827</v>
      </c>
      <c r="E11212" t="s">
        <v>828</v>
      </c>
      <c r="G11212" s="6" t="s">
        <v>29</v>
      </c>
      <c r="H11212" t="s">
        <v>206</v>
      </c>
      <c r="I11212" t="s">
        <v>26</v>
      </c>
      <c r="J11212" t="s">
        <v>27</v>
      </c>
      <c r="K11212">
        <v>12.8</v>
      </c>
      <c r="L11212">
        <v>4</v>
      </c>
      <c r="M11212" t="s">
        <v>272</v>
      </c>
      <c r="N11212">
        <v>4</v>
      </c>
      <c r="O11212" t="s">
        <v>24</v>
      </c>
      <c r="P11212" cm="1">
        <f t="array" ref="P11212">IF(Q11212&gt;0,INDEX(Q11212:Q32936,MATCH(TRUE,INDEX(Q11212:Q32936="",,),0)-1),"")</f>
        <v>10</v>
      </c>
      <c r="Q11212">
        <f t="shared" si="229"/>
        <v>1</v>
      </c>
      <c r="R11212">
        <f t="shared" si="228"/>
        <v>0</v>
      </c>
    </row>
    <row r="11213" spans="1:18" x14ac:dyDescent="0.3">
      <c r="A11213" t="s">
        <v>750</v>
      </c>
      <c r="B11213" s="1">
        <v>38453</v>
      </c>
      <c r="C11213" t="s">
        <v>16</v>
      </c>
      <c r="D11213" t="s">
        <v>827</v>
      </c>
      <c r="E11213" t="s">
        <v>828</v>
      </c>
      <c r="G11213" s="6" t="s">
        <v>29</v>
      </c>
      <c r="H11213" t="s">
        <v>53</v>
      </c>
      <c r="I11213" t="s">
        <v>26</v>
      </c>
      <c r="J11213" t="s">
        <v>27</v>
      </c>
      <c r="K11213">
        <v>47</v>
      </c>
      <c r="L11213">
        <v>30.35</v>
      </c>
      <c r="M11213" t="s">
        <v>272</v>
      </c>
      <c r="N11213">
        <v>30.35</v>
      </c>
      <c r="O11213" t="s">
        <v>24</v>
      </c>
      <c r="P11213" cm="1">
        <f t="array" ref="P11213">IF(Q11213&gt;0,INDEX(Q11213:Q32937,MATCH(TRUE,INDEX(Q11213:Q32937="",,),0)-1),"")</f>
        <v>10</v>
      </c>
      <c r="Q11213">
        <f t="shared" si="229"/>
        <v>1</v>
      </c>
      <c r="R11213">
        <f t="shared" si="228"/>
        <v>0</v>
      </c>
    </row>
    <row r="11214" spans="1:18" x14ac:dyDescent="0.3">
      <c r="A11214" t="s">
        <v>750</v>
      </c>
      <c r="B11214" s="1">
        <v>38453</v>
      </c>
      <c r="C11214" t="s">
        <v>16</v>
      </c>
      <c r="D11214" t="s">
        <v>827</v>
      </c>
      <c r="E11214" t="s">
        <v>828</v>
      </c>
      <c r="G11214" s="6" t="s">
        <v>29</v>
      </c>
      <c r="H11214" t="s">
        <v>148</v>
      </c>
      <c r="I11214" t="s">
        <v>26</v>
      </c>
      <c r="J11214" t="s">
        <v>27</v>
      </c>
      <c r="K11214">
        <v>24.7</v>
      </c>
      <c r="L11214">
        <v>24.6</v>
      </c>
      <c r="M11214" t="s">
        <v>272</v>
      </c>
      <c r="N11214">
        <v>24.6</v>
      </c>
      <c r="O11214" t="s">
        <v>24</v>
      </c>
      <c r="P11214" cm="1">
        <f t="array" ref="P11214">IF(Q11214&gt;0,INDEX(Q11214:Q32938,MATCH(TRUE,INDEX(Q11214:Q32938="",,),0)-1),"")</f>
        <v>10</v>
      </c>
      <c r="Q11214">
        <f t="shared" si="229"/>
        <v>1</v>
      </c>
      <c r="R11214">
        <f t="shared" si="228"/>
        <v>0</v>
      </c>
    </row>
    <row r="11215" spans="1:18" x14ac:dyDescent="0.3">
      <c r="A11215" t="s">
        <v>750</v>
      </c>
      <c r="B11215" s="1">
        <v>38453</v>
      </c>
      <c r="C11215" t="s">
        <v>16</v>
      </c>
      <c r="D11215" t="s">
        <v>827</v>
      </c>
      <c r="E11215" t="s">
        <v>828</v>
      </c>
      <c r="G11215" s="6" t="s">
        <v>29</v>
      </c>
      <c r="H11215" t="s">
        <v>122</v>
      </c>
      <c r="I11215" t="s">
        <v>26</v>
      </c>
      <c r="J11215" t="s">
        <v>27</v>
      </c>
      <c r="K11215">
        <v>33.299999999999997</v>
      </c>
      <c r="L11215">
        <v>33.5</v>
      </c>
      <c r="M11215" t="s">
        <v>272</v>
      </c>
      <c r="N11215">
        <v>33.5</v>
      </c>
      <c r="O11215" t="s">
        <v>24</v>
      </c>
      <c r="P11215" cm="1">
        <f t="array" ref="P11215">IF(Q11215&gt;0,INDEX(Q11215:Q32939,MATCH(TRUE,INDEX(Q11215:Q32939="",,),0)-1),"")</f>
        <v>10</v>
      </c>
      <c r="Q11215">
        <f t="shared" si="229"/>
        <v>1</v>
      </c>
      <c r="R11215">
        <f t="shared" si="228"/>
        <v>0</v>
      </c>
    </row>
    <row r="11216" spans="1:18" x14ac:dyDescent="0.3">
      <c r="A11216" t="s">
        <v>750</v>
      </c>
      <c r="B11216" s="1">
        <v>38453</v>
      </c>
      <c r="C11216" t="s">
        <v>16</v>
      </c>
      <c r="D11216" t="s">
        <v>827</v>
      </c>
      <c r="E11216" t="s">
        <v>828</v>
      </c>
      <c r="G11216" t="s">
        <v>19</v>
      </c>
      <c r="H11216" t="s">
        <v>194</v>
      </c>
      <c r="I11216" t="s">
        <v>21</v>
      </c>
      <c r="J11216" t="s">
        <v>22</v>
      </c>
      <c r="K11216">
        <v>26.3</v>
      </c>
      <c r="L11216">
        <v>421</v>
      </c>
      <c r="M11216" t="s">
        <v>385</v>
      </c>
      <c r="N11216">
        <v>1320</v>
      </c>
      <c r="P11216" cm="1">
        <f t="array" ref="P11216">IF(Q11216&gt;0,INDEX(Q11216:Q32940,MATCH(TRUE,INDEX(Q11216:Q32940="",,),0)-1),"")</f>
        <v>10</v>
      </c>
      <c r="Q11216">
        <f t="shared" si="229"/>
        <v>2</v>
      </c>
      <c r="R11216">
        <f t="shared" si="228"/>
        <v>0</v>
      </c>
    </row>
    <row r="11217" spans="1:18" x14ac:dyDescent="0.3">
      <c r="A11217" t="s">
        <v>750</v>
      </c>
      <c r="B11217" s="1">
        <v>38453</v>
      </c>
      <c r="C11217" t="s">
        <v>16</v>
      </c>
      <c r="D11217" t="s">
        <v>827</v>
      </c>
      <c r="E11217" t="s">
        <v>828</v>
      </c>
      <c r="G11217" t="s">
        <v>19</v>
      </c>
      <c r="H11217" t="s">
        <v>64</v>
      </c>
      <c r="I11217" t="s">
        <v>26</v>
      </c>
      <c r="J11217" t="s">
        <v>27</v>
      </c>
      <c r="K11217">
        <v>807</v>
      </c>
      <c r="L11217">
        <v>15.6</v>
      </c>
      <c r="M11217" t="s">
        <v>385</v>
      </c>
      <c r="N11217">
        <v>15.6</v>
      </c>
      <c r="P11217" cm="1">
        <f t="array" ref="P11217">IF(Q11217&gt;0,INDEX(Q11217:Q32941,MATCH(TRUE,INDEX(Q11217:Q32941="",,),0)-1),"")</f>
        <v>10</v>
      </c>
      <c r="Q11217">
        <f t="shared" si="229"/>
        <v>2</v>
      </c>
      <c r="R11217">
        <f t="shared" si="228"/>
        <v>0</v>
      </c>
    </row>
    <row r="11218" spans="1:18" x14ac:dyDescent="0.3">
      <c r="A11218" t="s">
        <v>750</v>
      </c>
      <c r="B11218" s="1">
        <v>38453</v>
      </c>
      <c r="C11218" t="s">
        <v>16</v>
      </c>
      <c r="D11218" t="s">
        <v>827</v>
      </c>
      <c r="E11218" t="s">
        <v>828</v>
      </c>
      <c r="G11218" s="6" t="s">
        <v>29</v>
      </c>
      <c r="H11218" t="s">
        <v>154</v>
      </c>
      <c r="I11218" t="s">
        <v>21</v>
      </c>
      <c r="J11218" t="s">
        <v>22</v>
      </c>
      <c r="K11218">
        <v>2.4</v>
      </c>
      <c r="L11218">
        <v>308</v>
      </c>
      <c r="M11218" t="s">
        <v>385</v>
      </c>
      <c r="N11218">
        <v>308</v>
      </c>
      <c r="P11218" cm="1">
        <f t="array" ref="P11218">IF(Q11218&gt;0,INDEX(Q11218:Q32942,MATCH(TRUE,INDEX(Q11218:Q32942="",,),0)-1),"")</f>
        <v>10</v>
      </c>
      <c r="Q11218">
        <f t="shared" si="229"/>
        <v>2</v>
      </c>
      <c r="R11218">
        <f t="shared" si="228"/>
        <v>0</v>
      </c>
    </row>
    <row r="11219" spans="1:18" x14ac:dyDescent="0.3">
      <c r="A11219" t="s">
        <v>750</v>
      </c>
      <c r="B11219" s="1">
        <v>38453</v>
      </c>
      <c r="C11219" t="s">
        <v>16</v>
      </c>
      <c r="D11219" t="s">
        <v>827</v>
      </c>
      <c r="E11219" t="s">
        <v>828</v>
      </c>
      <c r="G11219" s="6" t="s">
        <v>29</v>
      </c>
      <c r="H11219" t="s">
        <v>206</v>
      </c>
      <c r="I11219" t="s">
        <v>26</v>
      </c>
      <c r="J11219" t="s">
        <v>27</v>
      </c>
      <c r="K11219">
        <v>12.8</v>
      </c>
      <c r="L11219">
        <v>4</v>
      </c>
      <c r="M11219" t="s">
        <v>385</v>
      </c>
      <c r="N11219">
        <v>4</v>
      </c>
      <c r="P11219" cm="1">
        <f t="array" ref="P11219">IF(Q11219&gt;0,INDEX(Q11219:Q32943,MATCH(TRUE,INDEX(Q11219:Q32943="",,),0)-1),"")</f>
        <v>10</v>
      </c>
      <c r="Q11219">
        <f t="shared" si="229"/>
        <v>2</v>
      </c>
      <c r="R11219">
        <f t="shared" si="228"/>
        <v>0</v>
      </c>
    </row>
    <row r="11220" spans="1:18" x14ac:dyDescent="0.3">
      <c r="A11220" t="s">
        <v>750</v>
      </c>
      <c r="B11220" s="1">
        <v>38453</v>
      </c>
      <c r="C11220" t="s">
        <v>16</v>
      </c>
      <c r="D11220" t="s">
        <v>827</v>
      </c>
      <c r="E11220" t="s">
        <v>828</v>
      </c>
      <c r="G11220" s="6" t="s">
        <v>29</v>
      </c>
      <c r="H11220" t="s">
        <v>53</v>
      </c>
      <c r="I11220" t="s">
        <v>26</v>
      </c>
      <c r="J11220" t="s">
        <v>27</v>
      </c>
      <c r="K11220">
        <v>47</v>
      </c>
      <c r="L11220">
        <v>30.35</v>
      </c>
      <c r="M11220" t="s">
        <v>385</v>
      </c>
      <c r="N11220">
        <v>30.35</v>
      </c>
      <c r="P11220" cm="1">
        <f t="array" ref="P11220">IF(Q11220&gt;0,INDEX(Q11220:Q32944,MATCH(TRUE,INDEX(Q11220:Q32944="",,),0)-1),"")</f>
        <v>10</v>
      </c>
      <c r="Q11220">
        <f t="shared" si="229"/>
        <v>2</v>
      </c>
      <c r="R11220">
        <f t="shared" si="228"/>
        <v>0</v>
      </c>
    </row>
    <row r="11221" spans="1:18" x14ac:dyDescent="0.3">
      <c r="A11221" t="s">
        <v>750</v>
      </c>
      <c r="B11221" s="1">
        <v>38453</v>
      </c>
      <c r="C11221" t="s">
        <v>16</v>
      </c>
      <c r="D11221" t="s">
        <v>827</v>
      </c>
      <c r="E11221" t="s">
        <v>828</v>
      </c>
      <c r="G11221" s="6" t="s">
        <v>29</v>
      </c>
      <c r="H11221" t="s">
        <v>148</v>
      </c>
      <c r="I11221" t="s">
        <v>26</v>
      </c>
      <c r="J11221" t="s">
        <v>27</v>
      </c>
      <c r="K11221">
        <v>24.7</v>
      </c>
      <c r="L11221">
        <v>24.6</v>
      </c>
      <c r="M11221" t="s">
        <v>385</v>
      </c>
      <c r="N11221">
        <v>24.6</v>
      </c>
      <c r="P11221" cm="1">
        <f t="array" ref="P11221">IF(Q11221&gt;0,INDEX(Q11221:Q32945,MATCH(TRUE,INDEX(Q11221:Q32945="",,),0)-1),"")</f>
        <v>10</v>
      </c>
      <c r="Q11221">
        <f t="shared" si="229"/>
        <v>2</v>
      </c>
      <c r="R11221">
        <f t="shared" si="228"/>
        <v>0</v>
      </c>
    </row>
    <row r="11222" spans="1:18" x14ac:dyDescent="0.3">
      <c r="A11222" t="s">
        <v>750</v>
      </c>
      <c r="B11222" s="1">
        <v>38453</v>
      </c>
      <c r="C11222" t="s">
        <v>16</v>
      </c>
      <c r="D11222" t="s">
        <v>827</v>
      </c>
      <c r="E11222" t="s">
        <v>828</v>
      </c>
      <c r="G11222" s="6" t="s">
        <v>29</v>
      </c>
      <c r="H11222" t="s">
        <v>122</v>
      </c>
      <c r="I11222" t="s">
        <v>26</v>
      </c>
      <c r="J11222" t="s">
        <v>27</v>
      </c>
      <c r="K11222">
        <v>33.299999999999997</v>
      </c>
      <c r="L11222">
        <v>33.5</v>
      </c>
      <c r="M11222" t="s">
        <v>385</v>
      </c>
      <c r="N11222">
        <v>33.5</v>
      </c>
      <c r="P11222" cm="1">
        <f t="array" ref="P11222">IF(Q11222&gt;0,INDEX(Q11222:Q32946,MATCH(TRUE,INDEX(Q11222:Q32946="",,),0)-1),"")</f>
        <v>10</v>
      </c>
      <c r="Q11222">
        <f t="shared" si="229"/>
        <v>2</v>
      </c>
      <c r="R11222">
        <f t="shared" si="228"/>
        <v>0</v>
      </c>
    </row>
    <row r="11223" spans="1:18" x14ac:dyDescent="0.3">
      <c r="A11223" t="s">
        <v>750</v>
      </c>
      <c r="B11223" s="1">
        <v>38453</v>
      </c>
      <c r="C11223" t="s">
        <v>16</v>
      </c>
      <c r="D11223" t="s">
        <v>827</v>
      </c>
      <c r="E11223" t="s">
        <v>828</v>
      </c>
      <c r="G11223" t="s">
        <v>19</v>
      </c>
      <c r="H11223" t="s">
        <v>194</v>
      </c>
      <c r="I11223" t="s">
        <v>21</v>
      </c>
      <c r="J11223" t="s">
        <v>22</v>
      </c>
      <c r="K11223">
        <v>26.3</v>
      </c>
      <c r="L11223">
        <v>421</v>
      </c>
      <c r="M11223" t="s">
        <v>417</v>
      </c>
      <c r="N11223">
        <v>750</v>
      </c>
      <c r="P11223" cm="1">
        <f t="array" ref="P11223">IF(Q11223&gt;0,INDEX(Q11223:Q32947,MATCH(TRUE,INDEX(Q11223:Q32947="",,),0)-1),"")</f>
        <v>10</v>
      </c>
      <c r="Q11223">
        <f t="shared" si="229"/>
        <v>3</v>
      </c>
      <c r="R11223">
        <f t="shared" si="228"/>
        <v>0</v>
      </c>
    </row>
    <row r="11224" spans="1:18" x14ac:dyDescent="0.3">
      <c r="A11224" t="s">
        <v>750</v>
      </c>
      <c r="B11224" s="1">
        <v>38453</v>
      </c>
      <c r="C11224" t="s">
        <v>16</v>
      </c>
      <c r="D11224" t="s">
        <v>827</v>
      </c>
      <c r="E11224" t="s">
        <v>828</v>
      </c>
      <c r="G11224" t="s">
        <v>19</v>
      </c>
      <c r="H11224" t="s">
        <v>64</v>
      </c>
      <c r="I11224" t="s">
        <v>26</v>
      </c>
      <c r="J11224" t="s">
        <v>27</v>
      </c>
      <c r="K11224">
        <v>807</v>
      </c>
      <c r="L11224">
        <v>15.6</v>
      </c>
      <c r="M11224" t="s">
        <v>417</v>
      </c>
      <c r="N11224">
        <v>32</v>
      </c>
      <c r="P11224" cm="1">
        <f t="array" ref="P11224">IF(Q11224&gt;0,INDEX(Q11224:Q32948,MATCH(TRUE,INDEX(Q11224:Q32948="",,),0)-1),"")</f>
        <v>10</v>
      </c>
      <c r="Q11224">
        <f t="shared" si="229"/>
        <v>3</v>
      </c>
      <c r="R11224">
        <f t="shared" si="228"/>
        <v>0</v>
      </c>
    </row>
    <row r="11225" spans="1:18" x14ac:dyDescent="0.3">
      <c r="A11225" t="s">
        <v>750</v>
      </c>
      <c r="B11225" s="1">
        <v>38453</v>
      </c>
      <c r="C11225" t="s">
        <v>16</v>
      </c>
      <c r="D11225" t="s">
        <v>827</v>
      </c>
      <c r="E11225" t="s">
        <v>828</v>
      </c>
      <c r="G11225" s="6" t="s">
        <v>29</v>
      </c>
      <c r="H11225" t="s">
        <v>154</v>
      </c>
      <c r="I11225" t="s">
        <v>21</v>
      </c>
      <c r="J11225" t="s">
        <v>22</v>
      </c>
      <c r="K11225">
        <v>2.4</v>
      </c>
      <c r="L11225">
        <v>308</v>
      </c>
      <c r="M11225" t="s">
        <v>417</v>
      </c>
      <c r="N11225">
        <v>308</v>
      </c>
      <c r="P11225" cm="1">
        <f t="array" ref="P11225">IF(Q11225&gt;0,INDEX(Q11225:Q32949,MATCH(TRUE,INDEX(Q11225:Q32949="",,),0)-1),"")</f>
        <v>10</v>
      </c>
      <c r="Q11225">
        <f t="shared" si="229"/>
        <v>3</v>
      </c>
      <c r="R11225">
        <f t="shared" si="228"/>
        <v>0</v>
      </c>
    </row>
    <row r="11226" spans="1:18" x14ac:dyDescent="0.3">
      <c r="A11226" t="s">
        <v>750</v>
      </c>
      <c r="B11226" s="1">
        <v>38453</v>
      </c>
      <c r="C11226" t="s">
        <v>16</v>
      </c>
      <c r="D11226" t="s">
        <v>827</v>
      </c>
      <c r="E11226" t="s">
        <v>828</v>
      </c>
      <c r="G11226" s="6" t="s">
        <v>29</v>
      </c>
      <c r="H11226" t="s">
        <v>206</v>
      </c>
      <c r="I11226" t="s">
        <v>26</v>
      </c>
      <c r="J11226" t="s">
        <v>27</v>
      </c>
      <c r="K11226">
        <v>12.8</v>
      </c>
      <c r="L11226">
        <v>4</v>
      </c>
      <c r="M11226" t="s">
        <v>417</v>
      </c>
      <c r="N11226">
        <v>4</v>
      </c>
      <c r="P11226" cm="1">
        <f t="array" ref="P11226">IF(Q11226&gt;0,INDEX(Q11226:Q32950,MATCH(TRUE,INDEX(Q11226:Q32950="",,),0)-1),"")</f>
        <v>10</v>
      </c>
      <c r="Q11226">
        <f t="shared" si="229"/>
        <v>3</v>
      </c>
      <c r="R11226">
        <f t="shared" si="228"/>
        <v>0</v>
      </c>
    </row>
    <row r="11227" spans="1:18" x14ac:dyDescent="0.3">
      <c r="A11227" t="s">
        <v>750</v>
      </c>
      <c r="B11227" s="1">
        <v>38453</v>
      </c>
      <c r="C11227" t="s">
        <v>16</v>
      </c>
      <c r="D11227" t="s">
        <v>827</v>
      </c>
      <c r="E11227" t="s">
        <v>828</v>
      </c>
      <c r="G11227" s="6" t="s">
        <v>29</v>
      </c>
      <c r="H11227" t="s">
        <v>53</v>
      </c>
      <c r="I11227" t="s">
        <v>26</v>
      </c>
      <c r="J11227" t="s">
        <v>27</v>
      </c>
      <c r="K11227">
        <v>47</v>
      </c>
      <c r="L11227">
        <v>30.35</v>
      </c>
      <c r="M11227" t="s">
        <v>417</v>
      </c>
      <c r="N11227">
        <v>30.35</v>
      </c>
      <c r="P11227" cm="1">
        <f t="array" ref="P11227">IF(Q11227&gt;0,INDEX(Q11227:Q32951,MATCH(TRUE,INDEX(Q11227:Q32951="",,),0)-1),"")</f>
        <v>10</v>
      </c>
      <c r="Q11227">
        <f t="shared" si="229"/>
        <v>3</v>
      </c>
      <c r="R11227">
        <f t="shared" si="228"/>
        <v>0</v>
      </c>
    </row>
    <row r="11228" spans="1:18" x14ac:dyDescent="0.3">
      <c r="A11228" t="s">
        <v>750</v>
      </c>
      <c r="B11228" s="1">
        <v>38453</v>
      </c>
      <c r="C11228" t="s">
        <v>16</v>
      </c>
      <c r="D11228" t="s">
        <v>827</v>
      </c>
      <c r="E11228" t="s">
        <v>828</v>
      </c>
      <c r="G11228" s="6" t="s">
        <v>29</v>
      </c>
      <c r="H11228" t="s">
        <v>148</v>
      </c>
      <c r="I11228" t="s">
        <v>26</v>
      </c>
      <c r="J11228" t="s">
        <v>27</v>
      </c>
      <c r="K11228">
        <v>24.7</v>
      </c>
      <c r="L11228">
        <v>24.6</v>
      </c>
      <c r="M11228" t="s">
        <v>417</v>
      </c>
      <c r="N11228">
        <v>24.6</v>
      </c>
      <c r="P11228" cm="1">
        <f t="array" ref="P11228">IF(Q11228&gt;0,INDEX(Q11228:Q32952,MATCH(TRUE,INDEX(Q11228:Q32952="",,),0)-1),"")</f>
        <v>10</v>
      </c>
      <c r="Q11228">
        <f t="shared" si="229"/>
        <v>3</v>
      </c>
      <c r="R11228">
        <f t="shared" si="228"/>
        <v>0</v>
      </c>
    </row>
    <row r="11229" spans="1:18" x14ac:dyDescent="0.3">
      <c r="A11229" t="s">
        <v>750</v>
      </c>
      <c r="B11229" s="1">
        <v>38453</v>
      </c>
      <c r="C11229" t="s">
        <v>16</v>
      </c>
      <c r="D11229" t="s">
        <v>827</v>
      </c>
      <c r="E11229" t="s">
        <v>828</v>
      </c>
      <c r="G11229" s="6" t="s">
        <v>29</v>
      </c>
      <c r="H11229" t="s">
        <v>122</v>
      </c>
      <c r="I11229" t="s">
        <v>26</v>
      </c>
      <c r="J11229" t="s">
        <v>27</v>
      </c>
      <c r="K11229">
        <v>33.299999999999997</v>
      </c>
      <c r="L11229">
        <v>33.5</v>
      </c>
      <c r="M11229" t="s">
        <v>417</v>
      </c>
      <c r="N11229">
        <v>33.5</v>
      </c>
      <c r="P11229" cm="1">
        <f t="array" ref="P11229">IF(Q11229&gt;0,INDEX(Q11229:Q32953,MATCH(TRUE,INDEX(Q11229:Q32953="",,),0)-1),"")</f>
        <v>10</v>
      </c>
      <c r="Q11229">
        <f t="shared" si="229"/>
        <v>3</v>
      </c>
      <c r="R11229">
        <f t="shared" si="228"/>
        <v>0</v>
      </c>
    </row>
    <row r="11230" spans="1:18" x14ac:dyDescent="0.3">
      <c r="A11230" t="s">
        <v>750</v>
      </c>
      <c r="B11230" s="1">
        <v>38453</v>
      </c>
      <c r="C11230" t="s">
        <v>16</v>
      </c>
      <c r="D11230" t="s">
        <v>827</v>
      </c>
      <c r="E11230" t="s">
        <v>828</v>
      </c>
      <c r="G11230" t="s">
        <v>19</v>
      </c>
      <c r="H11230" t="s">
        <v>194</v>
      </c>
      <c r="I11230" t="s">
        <v>21</v>
      </c>
      <c r="J11230" t="s">
        <v>22</v>
      </c>
      <c r="K11230">
        <v>26.3</v>
      </c>
      <c r="L11230">
        <v>421</v>
      </c>
      <c r="M11230" t="s">
        <v>449</v>
      </c>
      <c r="N11230">
        <v>607</v>
      </c>
      <c r="P11230" cm="1">
        <f t="array" ref="P11230">IF(Q11230&gt;0,INDEX(Q11230:Q32954,MATCH(TRUE,INDEX(Q11230:Q32954="",,),0)-1),"")</f>
        <v>10</v>
      </c>
      <c r="Q11230">
        <f t="shared" si="229"/>
        <v>4</v>
      </c>
      <c r="R11230">
        <f t="shared" si="228"/>
        <v>0</v>
      </c>
    </row>
    <row r="11231" spans="1:18" x14ac:dyDescent="0.3">
      <c r="A11231" t="s">
        <v>750</v>
      </c>
      <c r="B11231" s="1">
        <v>38453</v>
      </c>
      <c r="C11231" t="s">
        <v>16</v>
      </c>
      <c r="D11231" t="s">
        <v>827</v>
      </c>
      <c r="E11231" t="s">
        <v>828</v>
      </c>
      <c r="G11231" t="s">
        <v>19</v>
      </c>
      <c r="H11231" t="s">
        <v>64</v>
      </c>
      <c r="I11231" t="s">
        <v>26</v>
      </c>
      <c r="J11231" t="s">
        <v>27</v>
      </c>
      <c r="K11231">
        <v>807</v>
      </c>
      <c r="L11231">
        <v>15.6</v>
      </c>
      <c r="M11231" t="s">
        <v>449</v>
      </c>
      <c r="N11231">
        <v>34.11</v>
      </c>
      <c r="P11231" cm="1">
        <f t="array" ref="P11231">IF(Q11231&gt;0,INDEX(Q11231:Q32955,MATCH(TRUE,INDEX(Q11231:Q32955="",,),0)-1),"")</f>
        <v>10</v>
      </c>
      <c r="Q11231">
        <f t="shared" si="229"/>
        <v>4</v>
      </c>
      <c r="R11231">
        <f t="shared" si="228"/>
        <v>0</v>
      </c>
    </row>
    <row r="11232" spans="1:18" x14ac:dyDescent="0.3">
      <c r="A11232" t="s">
        <v>750</v>
      </c>
      <c r="B11232" s="1">
        <v>38453</v>
      </c>
      <c r="C11232" t="s">
        <v>16</v>
      </c>
      <c r="D11232" t="s">
        <v>827</v>
      </c>
      <c r="E11232" t="s">
        <v>828</v>
      </c>
      <c r="G11232" s="6" t="s">
        <v>29</v>
      </c>
      <c r="H11232" t="s">
        <v>154</v>
      </c>
      <c r="I11232" t="s">
        <v>21</v>
      </c>
      <c r="J11232" t="s">
        <v>22</v>
      </c>
      <c r="K11232">
        <v>2.4</v>
      </c>
      <c r="L11232">
        <v>308</v>
      </c>
      <c r="M11232" t="s">
        <v>449</v>
      </c>
      <c r="N11232">
        <v>308</v>
      </c>
      <c r="P11232" cm="1">
        <f t="array" ref="P11232">IF(Q11232&gt;0,INDEX(Q11232:Q32956,MATCH(TRUE,INDEX(Q11232:Q32956="",,),0)-1),"")</f>
        <v>10</v>
      </c>
      <c r="Q11232">
        <f t="shared" si="229"/>
        <v>4</v>
      </c>
      <c r="R11232">
        <f t="shared" si="228"/>
        <v>0</v>
      </c>
    </row>
    <row r="11233" spans="1:18" x14ac:dyDescent="0.3">
      <c r="A11233" t="s">
        <v>750</v>
      </c>
      <c r="B11233" s="1">
        <v>38453</v>
      </c>
      <c r="C11233" t="s">
        <v>16</v>
      </c>
      <c r="D11233" t="s">
        <v>827</v>
      </c>
      <c r="E11233" t="s">
        <v>828</v>
      </c>
      <c r="G11233" s="6" t="s">
        <v>29</v>
      </c>
      <c r="H11233" t="s">
        <v>206</v>
      </c>
      <c r="I11233" t="s">
        <v>26</v>
      </c>
      <c r="J11233" t="s">
        <v>27</v>
      </c>
      <c r="K11233">
        <v>12.8</v>
      </c>
      <c r="L11233">
        <v>4</v>
      </c>
      <c r="M11233" t="s">
        <v>449</v>
      </c>
      <c r="N11233">
        <v>4</v>
      </c>
      <c r="P11233" cm="1">
        <f t="array" ref="P11233">IF(Q11233&gt;0,INDEX(Q11233:Q32957,MATCH(TRUE,INDEX(Q11233:Q32957="",,),0)-1),"")</f>
        <v>10</v>
      </c>
      <c r="Q11233">
        <f t="shared" si="229"/>
        <v>4</v>
      </c>
      <c r="R11233">
        <f t="shared" si="228"/>
        <v>0</v>
      </c>
    </row>
    <row r="11234" spans="1:18" x14ac:dyDescent="0.3">
      <c r="A11234" t="s">
        <v>750</v>
      </c>
      <c r="B11234" s="1">
        <v>38453</v>
      </c>
      <c r="C11234" t="s">
        <v>16</v>
      </c>
      <c r="D11234" t="s">
        <v>827</v>
      </c>
      <c r="E11234" t="s">
        <v>828</v>
      </c>
      <c r="G11234" s="6" t="s">
        <v>29</v>
      </c>
      <c r="H11234" t="s">
        <v>53</v>
      </c>
      <c r="I11234" t="s">
        <v>26</v>
      </c>
      <c r="J11234" t="s">
        <v>27</v>
      </c>
      <c r="K11234">
        <v>47</v>
      </c>
      <c r="L11234">
        <v>30.35</v>
      </c>
      <c r="M11234" t="s">
        <v>449</v>
      </c>
      <c r="N11234">
        <v>30.35</v>
      </c>
      <c r="P11234" cm="1">
        <f t="array" ref="P11234">IF(Q11234&gt;0,INDEX(Q11234:Q32958,MATCH(TRUE,INDEX(Q11234:Q32958="",,),0)-1),"")</f>
        <v>10</v>
      </c>
      <c r="Q11234">
        <f t="shared" si="229"/>
        <v>4</v>
      </c>
      <c r="R11234">
        <f t="shared" si="228"/>
        <v>0</v>
      </c>
    </row>
    <row r="11235" spans="1:18" x14ac:dyDescent="0.3">
      <c r="A11235" t="s">
        <v>750</v>
      </c>
      <c r="B11235" s="1">
        <v>38453</v>
      </c>
      <c r="C11235" t="s">
        <v>16</v>
      </c>
      <c r="D11235" t="s">
        <v>827</v>
      </c>
      <c r="E11235" t="s">
        <v>828</v>
      </c>
      <c r="G11235" s="6" t="s">
        <v>29</v>
      </c>
      <c r="H11235" t="s">
        <v>148</v>
      </c>
      <c r="I11235" t="s">
        <v>26</v>
      </c>
      <c r="J11235" t="s">
        <v>27</v>
      </c>
      <c r="K11235">
        <v>24.7</v>
      </c>
      <c r="L11235">
        <v>24.6</v>
      </c>
      <c r="M11235" t="s">
        <v>449</v>
      </c>
      <c r="N11235">
        <v>24.6</v>
      </c>
      <c r="P11235" cm="1">
        <f t="array" ref="P11235">IF(Q11235&gt;0,INDEX(Q11235:Q32959,MATCH(TRUE,INDEX(Q11235:Q32959="",,),0)-1),"")</f>
        <v>10</v>
      </c>
      <c r="Q11235">
        <f t="shared" si="229"/>
        <v>4</v>
      </c>
      <c r="R11235">
        <f t="shared" si="228"/>
        <v>0</v>
      </c>
    </row>
    <row r="11236" spans="1:18" x14ac:dyDescent="0.3">
      <c r="A11236" t="s">
        <v>750</v>
      </c>
      <c r="B11236" s="1">
        <v>38453</v>
      </c>
      <c r="C11236" t="s">
        <v>16</v>
      </c>
      <c r="D11236" t="s">
        <v>827</v>
      </c>
      <c r="E11236" t="s">
        <v>828</v>
      </c>
      <c r="G11236" s="6" t="s">
        <v>29</v>
      </c>
      <c r="H11236" t="s">
        <v>122</v>
      </c>
      <c r="I11236" t="s">
        <v>26</v>
      </c>
      <c r="J11236" t="s">
        <v>27</v>
      </c>
      <c r="K11236">
        <v>33.299999999999997</v>
      </c>
      <c r="L11236">
        <v>33.5</v>
      </c>
      <c r="M11236" t="s">
        <v>449</v>
      </c>
      <c r="N11236">
        <v>33.5</v>
      </c>
      <c r="P11236" cm="1">
        <f t="array" ref="P11236">IF(Q11236&gt;0,INDEX(Q11236:Q32960,MATCH(TRUE,INDEX(Q11236:Q32960="",,),0)-1),"")</f>
        <v>10</v>
      </c>
      <c r="Q11236">
        <f t="shared" si="229"/>
        <v>4</v>
      </c>
      <c r="R11236">
        <f t="shared" si="228"/>
        <v>0</v>
      </c>
    </row>
    <row r="11237" spans="1:18" x14ac:dyDescent="0.3">
      <c r="A11237" t="s">
        <v>750</v>
      </c>
      <c r="B11237" s="1">
        <v>38453</v>
      </c>
      <c r="C11237" t="s">
        <v>16</v>
      </c>
      <c r="D11237" t="s">
        <v>827</v>
      </c>
      <c r="E11237" t="s">
        <v>828</v>
      </c>
      <c r="G11237" t="s">
        <v>19</v>
      </c>
      <c r="H11237" t="s">
        <v>194</v>
      </c>
      <c r="I11237" t="s">
        <v>21</v>
      </c>
      <c r="J11237" t="s">
        <v>22</v>
      </c>
      <c r="K11237">
        <v>26.3</v>
      </c>
      <c r="L11237">
        <v>421</v>
      </c>
      <c r="M11237" t="s">
        <v>757</v>
      </c>
      <c r="N11237">
        <v>600</v>
      </c>
      <c r="P11237" cm="1">
        <f t="array" ref="P11237">IF(Q11237&gt;0,INDEX(Q11237:Q32961,MATCH(TRUE,INDEX(Q11237:Q32961="",,),0)-1),"")</f>
        <v>10</v>
      </c>
      <c r="Q11237">
        <f t="shared" si="229"/>
        <v>5</v>
      </c>
      <c r="R11237">
        <f t="shared" si="228"/>
        <v>0</v>
      </c>
    </row>
    <row r="11238" spans="1:18" x14ac:dyDescent="0.3">
      <c r="A11238" t="s">
        <v>750</v>
      </c>
      <c r="B11238" s="1">
        <v>38453</v>
      </c>
      <c r="C11238" t="s">
        <v>16</v>
      </c>
      <c r="D11238" t="s">
        <v>827</v>
      </c>
      <c r="E11238" t="s">
        <v>828</v>
      </c>
      <c r="G11238" t="s">
        <v>19</v>
      </c>
      <c r="H11238" t="s">
        <v>64</v>
      </c>
      <c r="I11238" t="s">
        <v>26</v>
      </c>
      <c r="J11238" t="s">
        <v>27</v>
      </c>
      <c r="K11238">
        <v>807</v>
      </c>
      <c r="L11238">
        <v>15.6</v>
      </c>
      <c r="M11238" t="s">
        <v>757</v>
      </c>
      <c r="N11238">
        <v>33</v>
      </c>
      <c r="P11238" cm="1">
        <f t="array" ref="P11238">IF(Q11238&gt;0,INDEX(Q11238:Q32962,MATCH(TRUE,INDEX(Q11238:Q32962="",,),0)-1),"")</f>
        <v>10</v>
      </c>
      <c r="Q11238">
        <f t="shared" si="229"/>
        <v>5</v>
      </c>
      <c r="R11238">
        <f t="shared" si="228"/>
        <v>0</v>
      </c>
    </row>
    <row r="11239" spans="1:18" x14ac:dyDescent="0.3">
      <c r="A11239" t="s">
        <v>750</v>
      </c>
      <c r="B11239" s="1">
        <v>38453</v>
      </c>
      <c r="C11239" t="s">
        <v>16</v>
      </c>
      <c r="D11239" t="s">
        <v>827</v>
      </c>
      <c r="E11239" t="s">
        <v>828</v>
      </c>
      <c r="G11239" s="6" t="s">
        <v>29</v>
      </c>
      <c r="H11239" t="s">
        <v>154</v>
      </c>
      <c r="I11239" t="s">
        <v>21</v>
      </c>
      <c r="J11239" t="s">
        <v>22</v>
      </c>
      <c r="K11239">
        <v>2.4</v>
      </c>
      <c r="L11239">
        <v>308</v>
      </c>
      <c r="M11239" t="s">
        <v>757</v>
      </c>
      <c r="N11239">
        <v>308</v>
      </c>
      <c r="P11239" cm="1">
        <f t="array" ref="P11239">IF(Q11239&gt;0,INDEX(Q11239:Q32963,MATCH(TRUE,INDEX(Q11239:Q32963="",,),0)-1),"")</f>
        <v>10</v>
      </c>
      <c r="Q11239">
        <f t="shared" si="229"/>
        <v>5</v>
      </c>
      <c r="R11239">
        <f t="shared" si="228"/>
        <v>0</v>
      </c>
    </row>
    <row r="11240" spans="1:18" x14ac:dyDescent="0.3">
      <c r="A11240" t="s">
        <v>750</v>
      </c>
      <c r="B11240" s="1">
        <v>38453</v>
      </c>
      <c r="C11240" t="s">
        <v>16</v>
      </c>
      <c r="D11240" t="s">
        <v>827</v>
      </c>
      <c r="E11240" t="s">
        <v>828</v>
      </c>
      <c r="G11240" s="6" t="s">
        <v>29</v>
      </c>
      <c r="H11240" t="s">
        <v>206</v>
      </c>
      <c r="I11240" t="s">
        <v>26</v>
      </c>
      <c r="J11240" t="s">
        <v>27</v>
      </c>
      <c r="K11240">
        <v>12.8</v>
      </c>
      <c r="L11240">
        <v>4</v>
      </c>
      <c r="M11240" t="s">
        <v>757</v>
      </c>
      <c r="N11240">
        <v>4</v>
      </c>
      <c r="P11240" cm="1">
        <f t="array" ref="P11240">IF(Q11240&gt;0,INDEX(Q11240:Q32964,MATCH(TRUE,INDEX(Q11240:Q32964="",,),0)-1),"")</f>
        <v>10</v>
      </c>
      <c r="Q11240">
        <f t="shared" si="229"/>
        <v>5</v>
      </c>
      <c r="R11240">
        <f t="shared" si="228"/>
        <v>0</v>
      </c>
    </row>
    <row r="11241" spans="1:18" x14ac:dyDescent="0.3">
      <c r="A11241" t="s">
        <v>750</v>
      </c>
      <c r="B11241" s="1">
        <v>38453</v>
      </c>
      <c r="C11241" t="s">
        <v>16</v>
      </c>
      <c r="D11241" t="s">
        <v>827</v>
      </c>
      <c r="E11241" t="s">
        <v>828</v>
      </c>
      <c r="G11241" s="6" t="s">
        <v>29</v>
      </c>
      <c r="H11241" t="s">
        <v>53</v>
      </c>
      <c r="I11241" t="s">
        <v>26</v>
      </c>
      <c r="J11241" t="s">
        <v>27</v>
      </c>
      <c r="K11241">
        <v>47</v>
      </c>
      <c r="L11241">
        <v>30.35</v>
      </c>
      <c r="M11241" t="s">
        <v>757</v>
      </c>
      <c r="N11241">
        <v>30.35</v>
      </c>
      <c r="P11241" cm="1">
        <f t="array" ref="P11241">IF(Q11241&gt;0,INDEX(Q11241:Q32965,MATCH(TRUE,INDEX(Q11241:Q32965="",,),0)-1),"")</f>
        <v>10</v>
      </c>
      <c r="Q11241">
        <f t="shared" si="229"/>
        <v>5</v>
      </c>
      <c r="R11241">
        <f t="shared" si="228"/>
        <v>0</v>
      </c>
    </row>
    <row r="11242" spans="1:18" x14ac:dyDescent="0.3">
      <c r="A11242" t="s">
        <v>750</v>
      </c>
      <c r="B11242" s="1">
        <v>38453</v>
      </c>
      <c r="C11242" t="s">
        <v>16</v>
      </c>
      <c r="D11242" t="s">
        <v>827</v>
      </c>
      <c r="E11242" t="s">
        <v>828</v>
      </c>
      <c r="G11242" s="6" t="s">
        <v>29</v>
      </c>
      <c r="H11242" t="s">
        <v>148</v>
      </c>
      <c r="I11242" t="s">
        <v>26</v>
      </c>
      <c r="J11242" t="s">
        <v>27</v>
      </c>
      <c r="K11242">
        <v>24.7</v>
      </c>
      <c r="L11242">
        <v>24.6</v>
      </c>
      <c r="M11242" t="s">
        <v>757</v>
      </c>
      <c r="N11242">
        <v>24.6</v>
      </c>
      <c r="P11242" cm="1">
        <f t="array" ref="P11242">IF(Q11242&gt;0,INDEX(Q11242:Q32966,MATCH(TRUE,INDEX(Q11242:Q32966="",,),0)-1),"")</f>
        <v>10</v>
      </c>
      <c r="Q11242">
        <f t="shared" si="229"/>
        <v>5</v>
      </c>
      <c r="R11242">
        <f t="shared" si="228"/>
        <v>0</v>
      </c>
    </row>
    <row r="11243" spans="1:18" x14ac:dyDescent="0.3">
      <c r="A11243" t="s">
        <v>750</v>
      </c>
      <c r="B11243" s="1">
        <v>38453</v>
      </c>
      <c r="C11243" t="s">
        <v>16</v>
      </c>
      <c r="D11243" t="s">
        <v>827</v>
      </c>
      <c r="E11243" t="s">
        <v>828</v>
      </c>
      <c r="G11243" s="6" t="s">
        <v>29</v>
      </c>
      <c r="H11243" t="s">
        <v>122</v>
      </c>
      <c r="I11243" t="s">
        <v>26</v>
      </c>
      <c r="J11243" t="s">
        <v>27</v>
      </c>
      <c r="K11243">
        <v>33.299999999999997</v>
      </c>
      <c r="L11243">
        <v>33.5</v>
      </c>
      <c r="M11243" t="s">
        <v>757</v>
      </c>
      <c r="N11243">
        <v>33.5</v>
      </c>
      <c r="P11243" cm="1">
        <f t="array" ref="P11243">IF(Q11243&gt;0,INDEX(Q11243:Q32967,MATCH(TRUE,INDEX(Q11243:Q32967="",,),0)-1),"")</f>
        <v>10</v>
      </c>
      <c r="Q11243">
        <f t="shared" si="229"/>
        <v>5</v>
      </c>
      <c r="R11243">
        <f t="shared" si="228"/>
        <v>0</v>
      </c>
    </row>
    <row r="11244" spans="1:18" x14ac:dyDescent="0.3">
      <c r="A11244" t="s">
        <v>750</v>
      </c>
      <c r="B11244" s="1">
        <v>38453</v>
      </c>
      <c r="C11244" t="s">
        <v>16</v>
      </c>
      <c r="D11244" t="s">
        <v>827</v>
      </c>
      <c r="E11244" t="s">
        <v>828</v>
      </c>
      <c r="G11244" t="s">
        <v>19</v>
      </c>
      <c r="H11244" t="s">
        <v>194</v>
      </c>
      <c r="I11244" t="s">
        <v>21</v>
      </c>
      <c r="J11244" t="s">
        <v>22</v>
      </c>
      <c r="K11244">
        <v>26.3</v>
      </c>
      <c r="L11244">
        <v>421</v>
      </c>
      <c r="M11244" t="s">
        <v>753</v>
      </c>
      <c r="N11244">
        <v>605</v>
      </c>
      <c r="P11244" cm="1">
        <f t="array" ref="P11244">IF(Q11244&gt;0,INDEX(Q11244:Q32968,MATCH(TRUE,INDEX(Q11244:Q32968="",,),0)-1),"")</f>
        <v>10</v>
      </c>
      <c r="Q11244">
        <f t="shared" si="229"/>
        <v>6</v>
      </c>
      <c r="R11244">
        <f t="shared" si="228"/>
        <v>0</v>
      </c>
    </row>
    <row r="11245" spans="1:18" x14ac:dyDescent="0.3">
      <c r="A11245" t="s">
        <v>750</v>
      </c>
      <c r="B11245" s="1">
        <v>38453</v>
      </c>
      <c r="C11245" t="s">
        <v>16</v>
      </c>
      <c r="D11245" t="s">
        <v>827</v>
      </c>
      <c r="E11245" t="s">
        <v>828</v>
      </c>
      <c r="G11245" t="s">
        <v>19</v>
      </c>
      <c r="H11245" t="s">
        <v>64</v>
      </c>
      <c r="I11245" t="s">
        <v>26</v>
      </c>
      <c r="J11245" t="s">
        <v>27</v>
      </c>
      <c r="K11245">
        <v>807</v>
      </c>
      <c r="L11245">
        <v>15.6</v>
      </c>
      <c r="M11245" t="s">
        <v>753</v>
      </c>
      <c r="N11245">
        <v>32.5</v>
      </c>
      <c r="P11245" cm="1">
        <f t="array" ref="P11245">IF(Q11245&gt;0,INDEX(Q11245:Q32969,MATCH(TRUE,INDEX(Q11245:Q32969="",,),0)-1),"")</f>
        <v>10</v>
      </c>
      <c r="Q11245">
        <f t="shared" si="229"/>
        <v>6</v>
      </c>
      <c r="R11245">
        <f t="shared" si="228"/>
        <v>0</v>
      </c>
    </row>
    <row r="11246" spans="1:18" x14ac:dyDescent="0.3">
      <c r="A11246" t="s">
        <v>750</v>
      </c>
      <c r="B11246" s="1">
        <v>38453</v>
      </c>
      <c r="C11246" t="s">
        <v>16</v>
      </c>
      <c r="D11246" t="s">
        <v>827</v>
      </c>
      <c r="E11246" t="s">
        <v>828</v>
      </c>
      <c r="G11246" s="6" t="s">
        <v>29</v>
      </c>
      <c r="H11246" t="s">
        <v>154</v>
      </c>
      <c r="I11246" t="s">
        <v>21</v>
      </c>
      <c r="J11246" t="s">
        <v>22</v>
      </c>
      <c r="K11246">
        <v>2.4</v>
      </c>
      <c r="L11246">
        <v>308</v>
      </c>
      <c r="M11246" t="s">
        <v>753</v>
      </c>
      <c r="N11246">
        <v>308</v>
      </c>
      <c r="P11246" cm="1">
        <f t="array" ref="P11246">IF(Q11246&gt;0,INDEX(Q11246:Q32970,MATCH(TRUE,INDEX(Q11246:Q32970="",,),0)-1),"")</f>
        <v>10</v>
      </c>
      <c r="Q11246">
        <f t="shared" si="229"/>
        <v>6</v>
      </c>
      <c r="R11246">
        <f t="shared" si="228"/>
        <v>0</v>
      </c>
    </row>
    <row r="11247" spans="1:18" x14ac:dyDescent="0.3">
      <c r="A11247" t="s">
        <v>750</v>
      </c>
      <c r="B11247" s="1">
        <v>38453</v>
      </c>
      <c r="C11247" t="s">
        <v>16</v>
      </c>
      <c r="D11247" t="s">
        <v>827</v>
      </c>
      <c r="E11247" t="s">
        <v>828</v>
      </c>
      <c r="G11247" s="6" t="s">
        <v>29</v>
      </c>
      <c r="H11247" t="s">
        <v>206</v>
      </c>
      <c r="I11247" t="s">
        <v>26</v>
      </c>
      <c r="J11247" t="s">
        <v>27</v>
      </c>
      <c r="K11247">
        <v>12.8</v>
      </c>
      <c r="L11247">
        <v>4</v>
      </c>
      <c r="M11247" t="s">
        <v>753</v>
      </c>
      <c r="N11247">
        <v>4</v>
      </c>
      <c r="P11247" cm="1">
        <f t="array" ref="P11247">IF(Q11247&gt;0,INDEX(Q11247:Q32971,MATCH(TRUE,INDEX(Q11247:Q32971="",,),0)-1),"")</f>
        <v>10</v>
      </c>
      <c r="Q11247">
        <f t="shared" si="229"/>
        <v>6</v>
      </c>
      <c r="R11247">
        <f t="shared" si="228"/>
        <v>0</v>
      </c>
    </row>
    <row r="11248" spans="1:18" x14ac:dyDescent="0.3">
      <c r="A11248" t="s">
        <v>750</v>
      </c>
      <c r="B11248" s="1">
        <v>38453</v>
      </c>
      <c r="C11248" t="s">
        <v>16</v>
      </c>
      <c r="D11248" t="s">
        <v>827</v>
      </c>
      <c r="E11248" t="s">
        <v>828</v>
      </c>
      <c r="G11248" s="6" t="s">
        <v>29</v>
      </c>
      <c r="H11248" t="s">
        <v>53</v>
      </c>
      <c r="I11248" t="s">
        <v>26</v>
      </c>
      <c r="J11248" t="s">
        <v>27</v>
      </c>
      <c r="K11248">
        <v>47</v>
      </c>
      <c r="L11248">
        <v>30.35</v>
      </c>
      <c r="M11248" t="s">
        <v>753</v>
      </c>
      <c r="N11248">
        <v>30.35</v>
      </c>
      <c r="P11248" cm="1">
        <f t="array" ref="P11248">IF(Q11248&gt;0,INDEX(Q11248:Q32972,MATCH(TRUE,INDEX(Q11248:Q32972="",,),0)-1),"")</f>
        <v>10</v>
      </c>
      <c r="Q11248">
        <f t="shared" si="229"/>
        <v>6</v>
      </c>
      <c r="R11248">
        <f t="shared" si="228"/>
        <v>0</v>
      </c>
    </row>
    <row r="11249" spans="1:18" x14ac:dyDescent="0.3">
      <c r="A11249" t="s">
        <v>750</v>
      </c>
      <c r="B11249" s="1">
        <v>38453</v>
      </c>
      <c r="C11249" t="s">
        <v>16</v>
      </c>
      <c r="D11249" t="s">
        <v>827</v>
      </c>
      <c r="E11249" t="s">
        <v>828</v>
      </c>
      <c r="G11249" s="6" t="s">
        <v>29</v>
      </c>
      <c r="H11249" t="s">
        <v>148</v>
      </c>
      <c r="I11249" t="s">
        <v>26</v>
      </c>
      <c r="J11249" t="s">
        <v>27</v>
      </c>
      <c r="K11249">
        <v>24.7</v>
      </c>
      <c r="L11249">
        <v>24.6</v>
      </c>
      <c r="M11249" t="s">
        <v>753</v>
      </c>
      <c r="N11249">
        <v>24.6</v>
      </c>
      <c r="P11249" cm="1">
        <f t="array" ref="P11249">IF(Q11249&gt;0,INDEX(Q11249:Q32973,MATCH(TRUE,INDEX(Q11249:Q32973="",,),0)-1),"")</f>
        <v>10</v>
      </c>
      <c r="Q11249">
        <f t="shared" si="229"/>
        <v>6</v>
      </c>
      <c r="R11249">
        <f t="shared" si="228"/>
        <v>0</v>
      </c>
    </row>
    <row r="11250" spans="1:18" x14ac:dyDescent="0.3">
      <c r="A11250" t="s">
        <v>750</v>
      </c>
      <c r="B11250" s="1">
        <v>38453</v>
      </c>
      <c r="C11250" t="s">
        <v>16</v>
      </c>
      <c r="D11250" t="s">
        <v>827</v>
      </c>
      <c r="E11250" t="s">
        <v>828</v>
      </c>
      <c r="G11250" s="6" t="s">
        <v>29</v>
      </c>
      <c r="H11250" t="s">
        <v>122</v>
      </c>
      <c r="I11250" t="s">
        <v>26</v>
      </c>
      <c r="J11250" t="s">
        <v>27</v>
      </c>
      <c r="K11250">
        <v>33.299999999999997</v>
      </c>
      <c r="L11250">
        <v>33.5</v>
      </c>
      <c r="M11250" t="s">
        <v>753</v>
      </c>
      <c r="N11250">
        <v>33.5</v>
      </c>
      <c r="P11250" cm="1">
        <f t="array" ref="P11250">IF(Q11250&gt;0,INDEX(Q11250:Q32974,MATCH(TRUE,INDEX(Q11250:Q32974="",,),0)-1),"")</f>
        <v>10</v>
      </c>
      <c r="Q11250">
        <f t="shared" si="229"/>
        <v>6</v>
      </c>
      <c r="R11250">
        <f t="shared" si="228"/>
        <v>0</v>
      </c>
    </row>
    <row r="11251" spans="1:18" x14ac:dyDescent="0.3">
      <c r="A11251" t="s">
        <v>750</v>
      </c>
      <c r="B11251" s="1">
        <v>38453</v>
      </c>
      <c r="C11251" t="s">
        <v>16</v>
      </c>
      <c r="D11251" t="s">
        <v>827</v>
      </c>
      <c r="E11251" t="s">
        <v>828</v>
      </c>
      <c r="G11251" t="s">
        <v>19</v>
      </c>
      <c r="H11251" t="s">
        <v>194</v>
      </c>
      <c r="I11251" t="s">
        <v>21</v>
      </c>
      <c r="J11251" t="s">
        <v>22</v>
      </c>
      <c r="K11251">
        <v>26.3</v>
      </c>
      <c r="L11251">
        <v>421</v>
      </c>
      <c r="M11251" t="s">
        <v>436</v>
      </c>
      <c r="N11251">
        <v>888.43</v>
      </c>
      <c r="P11251" cm="1">
        <f t="array" ref="P11251">IF(Q11251&gt;0,INDEX(Q11251:Q32975,MATCH(TRUE,INDEX(Q11251:Q32975="",,),0)-1),"")</f>
        <v>10</v>
      </c>
      <c r="Q11251">
        <f t="shared" si="229"/>
        <v>7</v>
      </c>
      <c r="R11251">
        <f t="shared" si="228"/>
        <v>0</v>
      </c>
    </row>
    <row r="11252" spans="1:18" x14ac:dyDescent="0.3">
      <c r="A11252" t="s">
        <v>750</v>
      </c>
      <c r="B11252" s="1">
        <v>38453</v>
      </c>
      <c r="C11252" t="s">
        <v>16</v>
      </c>
      <c r="D11252" t="s">
        <v>827</v>
      </c>
      <c r="E11252" t="s">
        <v>828</v>
      </c>
      <c r="G11252" t="s">
        <v>19</v>
      </c>
      <c r="H11252" t="s">
        <v>64</v>
      </c>
      <c r="I11252" t="s">
        <v>26</v>
      </c>
      <c r="J11252" t="s">
        <v>27</v>
      </c>
      <c r="K11252">
        <v>807</v>
      </c>
      <c r="L11252">
        <v>15.6</v>
      </c>
      <c r="M11252" t="s">
        <v>436</v>
      </c>
      <c r="N11252">
        <v>15.6</v>
      </c>
      <c r="P11252" cm="1">
        <f t="array" ref="P11252">IF(Q11252&gt;0,INDEX(Q11252:Q32976,MATCH(TRUE,INDEX(Q11252:Q32976="",,),0)-1),"")</f>
        <v>10</v>
      </c>
      <c r="Q11252">
        <f t="shared" si="229"/>
        <v>7</v>
      </c>
      <c r="R11252">
        <f t="shared" ref="R11252:R11315" si="230">IF(P11252="","",0)</f>
        <v>0</v>
      </c>
    </row>
    <row r="11253" spans="1:18" x14ac:dyDescent="0.3">
      <c r="A11253" t="s">
        <v>750</v>
      </c>
      <c r="B11253" s="1">
        <v>38453</v>
      </c>
      <c r="C11253" t="s">
        <v>16</v>
      </c>
      <c r="D11253" t="s">
        <v>827</v>
      </c>
      <c r="E11253" t="s">
        <v>828</v>
      </c>
      <c r="G11253" s="6" t="s">
        <v>29</v>
      </c>
      <c r="H11253" t="s">
        <v>154</v>
      </c>
      <c r="I11253" t="s">
        <v>21</v>
      </c>
      <c r="J11253" t="s">
        <v>22</v>
      </c>
      <c r="K11253">
        <v>2.4</v>
      </c>
      <c r="L11253">
        <v>308</v>
      </c>
      <c r="M11253" t="s">
        <v>436</v>
      </c>
      <c r="N11253">
        <v>308</v>
      </c>
      <c r="P11253" cm="1">
        <f t="array" ref="P11253">IF(Q11253&gt;0,INDEX(Q11253:Q32977,MATCH(TRUE,INDEX(Q11253:Q32977="",,),0)-1),"")</f>
        <v>10</v>
      </c>
      <c r="Q11253">
        <f t="shared" si="229"/>
        <v>7</v>
      </c>
      <c r="R11253">
        <f t="shared" si="230"/>
        <v>0</v>
      </c>
    </row>
    <row r="11254" spans="1:18" x14ac:dyDescent="0.3">
      <c r="A11254" t="s">
        <v>750</v>
      </c>
      <c r="B11254" s="1">
        <v>38453</v>
      </c>
      <c r="C11254" t="s">
        <v>16</v>
      </c>
      <c r="D11254" t="s">
        <v>827</v>
      </c>
      <c r="E11254" t="s">
        <v>828</v>
      </c>
      <c r="G11254" s="6" t="s">
        <v>29</v>
      </c>
      <c r="H11254" t="s">
        <v>206</v>
      </c>
      <c r="I11254" t="s">
        <v>26</v>
      </c>
      <c r="J11254" t="s">
        <v>27</v>
      </c>
      <c r="K11254">
        <v>12.8</v>
      </c>
      <c r="L11254">
        <v>4</v>
      </c>
      <c r="M11254" t="s">
        <v>436</v>
      </c>
      <c r="N11254">
        <v>4</v>
      </c>
      <c r="P11254" cm="1">
        <f t="array" ref="P11254">IF(Q11254&gt;0,INDEX(Q11254:Q32978,MATCH(TRUE,INDEX(Q11254:Q32978="",,),0)-1),"")</f>
        <v>10</v>
      </c>
      <c r="Q11254">
        <f t="shared" si="229"/>
        <v>7</v>
      </c>
      <c r="R11254">
        <f t="shared" si="230"/>
        <v>0</v>
      </c>
    </row>
    <row r="11255" spans="1:18" x14ac:dyDescent="0.3">
      <c r="A11255" t="s">
        <v>750</v>
      </c>
      <c r="B11255" s="1">
        <v>38453</v>
      </c>
      <c r="C11255" t="s">
        <v>16</v>
      </c>
      <c r="D11255" t="s">
        <v>827</v>
      </c>
      <c r="E11255" t="s">
        <v>828</v>
      </c>
      <c r="G11255" s="6" t="s">
        <v>29</v>
      </c>
      <c r="H11255" t="s">
        <v>53</v>
      </c>
      <c r="I11255" t="s">
        <v>26</v>
      </c>
      <c r="J11255" t="s">
        <v>27</v>
      </c>
      <c r="K11255">
        <v>47</v>
      </c>
      <c r="L11255">
        <v>30.35</v>
      </c>
      <c r="M11255" t="s">
        <v>436</v>
      </c>
      <c r="N11255">
        <v>30.35</v>
      </c>
      <c r="P11255" cm="1">
        <f t="array" ref="P11255">IF(Q11255&gt;0,INDEX(Q11255:Q32979,MATCH(TRUE,INDEX(Q11255:Q32979="",,),0)-1),"")</f>
        <v>10</v>
      </c>
      <c r="Q11255">
        <f t="shared" si="229"/>
        <v>7</v>
      </c>
      <c r="R11255">
        <f t="shared" si="230"/>
        <v>0</v>
      </c>
    </row>
    <row r="11256" spans="1:18" x14ac:dyDescent="0.3">
      <c r="A11256" t="s">
        <v>750</v>
      </c>
      <c r="B11256" s="1">
        <v>38453</v>
      </c>
      <c r="C11256" t="s">
        <v>16</v>
      </c>
      <c r="D11256" t="s">
        <v>827</v>
      </c>
      <c r="E11256" t="s">
        <v>828</v>
      </c>
      <c r="G11256" s="6" t="s">
        <v>29</v>
      </c>
      <c r="H11256" t="s">
        <v>148</v>
      </c>
      <c r="I11256" t="s">
        <v>26</v>
      </c>
      <c r="J11256" t="s">
        <v>27</v>
      </c>
      <c r="K11256">
        <v>24.7</v>
      </c>
      <c r="L11256">
        <v>24.6</v>
      </c>
      <c r="M11256" t="s">
        <v>436</v>
      </c>
      <c r="N11256">
        <v>24.6</v>
      </c>
      <c r="P11256" cm="1">
        <f t="array" ref="P11256">IF(Q11256&gt;0,INDEX(Q11256:Q32980,MATCH(TRUE,INDEX(Q11256:Q32980="",,),0)-1),"")</f>
        <v>10</v>
      </c>
      <c r="Q11256">
        <f t="shared" si="229"/>
        <v>7</v>
      </c>
      <c r="R11256">
        <f t="shared" si="230"/>
        <v>0</v>
      </c>
    </row>
    <row r="11257" spans="1:18" x14ac:dyDescent="0.3">
      <c r="A11257" t="s">
        <v>750</v>
      </c>
      <c r="B11257" s="1">
        <v>38453</v>
      </c>
      <c r="C11257" t="s">
        <v>16</v>
      </c>
      <c r="D11257" t="s">
        <v>827</v>
      </c>
      <c r="E11257" t="s">
        <v>828</v>
      </c>
      <c r="G11257" s="6" t="s">
        <v>29</v>
      </c>
      <c r="H11257" t="s">
        <v>122</v>
      </c>
      <c r="I11257" t="s">
        <v>26</v>
      </c>
      <c r="J11257" t="s">
        <v>27</v>
      </c>
      <c r="K11257">
        <v>33.299999999999997</v>
      </c>
      <c r="L11257">
        <v>33.5</v>
      </c>
      <c r="M11257" t="s">
        <v>436</v>
      </c>
      <c r="N11257">
        <v>33.5</v>
      </c>
      <c r="P11257" cm="1">
        <f t="array" ref="P11257">IF(Q11257&gt;0,INDEX(Q11257:Q32981,MATCH(TRUE,INDEX(Q11257:Q32981="",,),0)-1),"")</f>
        <v>10</v>
      </c>
      <c r="Q11257">
        <f t="shared" si="229"/>
        <v>7</v>
      </c>
      <c r="R11257">
        <f t="shared" si="230"/>
        <v>0</v>
      </c>
    </row>
    <row r="11258" spans="1:18" x14ac:dyDescent="0.3">
      <c r="A11258" t="s">
        <v>750</v>
      </c>
      <c r="B11258" s="1">
        <v>38453</v>
      </c>
      <c r="C11258" t="s">
        <v>16</v>
      </c>
      <c r="D11258" t="s">
        <v>827</v>
      </c>
      <c r="E11258" t="s">
        <v>828</v>
      </c>
      <c r="G11258" t="s">
        <v>19</v>
      </c>
      <c r="H11258" t="s">
        <v>194</v>
      </c>
      <c r="I11258" t="s">
        <v>21</v>
      </c>
      <c r="J11258" t="s">
        <v>22</v>
      </c>
      <c r="K11258">
        <v>26.3</v>
      </c>
      <c r="L11258">
        <v>421</v>
      </c>
      <c r="M11258" t="s">
        <v>769</v>
      </c>
      <c r="N11258">
        <v>425</v>
      </c>
      <c r="P11258" cm="1">
        <f t="array" ref="P11258">IF(Q11258&gt;0,INDEX(Q11258:Q32982,MATCH(TRUE,INDEX(Q11258:Q32982="",,),0)-1),"")</f>
        <v>10</v>
      </c>
      <c r="Q11258">
        <f t="shared" si="229"/>
        <v>8</v>
      </c>
      <c r="R11258">
        <f t="shared" si="230"/>
        <v>0</v>
      </c>
    </row>
    <row r="11259" spans="1:18" x14ac:dyDescent="0.3">
      <c r="A11259" t="s">
        <v>750</v>
      </c>
      <c r="B11259" s="1">
        <v>38453</v>
      </c>
      <c r="C11259" t="s">
        <v>16</v>
      </c>
      <c r="D11259" t="s">
        <v>827</v>
      </c>
      <c r="E11259" t="s">
        <v>828</v>
      </c>
      <c r="G11259" t="s">
        <v>19</v>
      </c>
      <c r="H11259" t="s">
        <v>64</v>
      </c>
      <c r="I11259" t="s">
        <v>26</v>
      </c>
      <c r="J11259" t="s">
        <v>27</v>
      </c>
      <c r="K11259">
        <v>807</v>
      </c>
      <c r="L11259">
        <v>15.6</v>
      </c>
      <c r="M11259" t="s">
        <v>769</v>
      </c>
      <c r="N11259">
        <v>26.6</v>
      </c>
      <c r="P11259" cm="1">
        <f t="array" ref="P11259">IF(Q11259&gt;0,INDEX(Q11259:Q32983,MATCH(TRUE,INDEX(Q11259:Q32983="",,),0)-1),"")</f>
        <v>10</v>
      </c>
      <c r="Q11259">
        <f t="shared" si="229"/>
        <v>8</v>
      </c>
      <c r="R11259">
        <f t="shared" si="230"/>
        <v>0</v>
      </c>
    </row>
    <row r="11260" spans="1:18" x14ac:dyDescent="0.3">
      <c r="A11260" t="s">
        <v>750</v>
      </c>
      <c r="B11260" s="1">
        <v>38453</v>
      </c>
      <c r="C11260" t="s">
        <v>16</v>
      </c>
      <c r="D11260" t="s">
        <v>827</v>
      </c>
      <c r="E11260" t="s">
        <v>828</v>
      </c>
      <c r="G11260" s="6" t="s">
        <v>29</v>
      </c>
      <c r="H11260" t="s">
        <v>154</v>
      </c>
      <c r="I11260" t="s">
        <v>21</v>
      </c>
      <c r="J11260" t="s">
        <v>22</v>
      </c>
      <c r="K11260">
        <v>2.4</v>
      </c>
      <c r="L11260">
        <v>308</v>
      </c>
      <c r="M11260" t="s">
        <v>769</v>
      </c>
      <c r="N11260">
        <v>308</v>
      </c>
      <c r="P11260" cm="1">
        <f t="array" ref="P11260">IF(Q11260&gt;0,INDEX(Q11260:Q32984,MATCH(TRUE,INDEX(Q11260:Q32984="",,),0)-1),"")</f>
        <v>10</v>
      </c>
      <c r="Q11260">
        <f t="shared" si="229"/>
        <v>8</v>
      </c>
      <c r="R11260">
        <f t="shared" si="230"/>
        <v>0</v>
      </c>
    </row>
    <row r="11261" spans="1:18" x14ac:dyDescent="0.3">
      <c r="A11261" t="s">
        <v>750</v>
      </c>
      <c r="B11261" s="1">
        <v>38453</v>
      </c>
      <c r="C11261" t="s">
        <v>16</v>
      </c>
      <c r="D11261" t="s">
        <v>827</v>
      </c>
      <c r="E11261" t="s">
        <v>828</v>
      </c>
      <c r="G11261" s="6" t="s">
        <v>29</v>
      </c>
      <c r="H11261" t="s">
        <v>206</v>
      </c>
      <c r="I11261" t="s">
        <v>26</v>
      </c>
      <c r="J11261" t="s">
        <v>27</v>
      </c>
      <c r="K11261">
        <v>12.8</v>
      </c>
      <c r="L11261">
        <v>4</v>
      </c>
      <c r="M11261" t="s">
        <v>769</v>
      </c>
      <c r="N11261">
        <v>4</v>
      </c>
      <c r="P11261" cm="1">
        <f t="array" ref="P11261">IF(Q11261&gt;0,INDEX(Q11261:Q32985,MATCH(TRUE,INDEX(Q11261:Q32985="",,),0)-1),"")</f>
        <v>10</v>
      </c>
      <c r="Q11261">
        <f t="shared" si="229"/>
        <v>8</v>
      </c>
      <c r="R11261">
        <f t="shared" si="230"/>
        <v>0</v>
      </c>
    </row>
    <row r="11262" spans="1:18" x14ac:dyDescent="0.3">
      <c r="A11262" t="s">
        <v>750</v>
      </c>
      <c r="B11262" s="1">
        <v>38453</v>
      </c>
      <c r="C11262" t="s">
        <v>16</v>
      </c>
      <c r="D11262" t="s">
        <v>827</v>
      </c>
      <c r="E11262" t="s">
        <v>828</v>
      </c>
      <c r="G11262" s="6" t="s">
        <v>29</v>
      </c>
      <c r="H11262" t="s">
        <v>53</v>
      </c>
      <c r="I11262" t="s">
        <v>26</v>
      </c>
      <c r="J11262" t="s">
        <v>27</v>
      </c>
      <c r="K11262">
        <v>47</v>
      </c>
      <c r="L11262">
        <v>30.35</v>
      </c>
      <c r="M11262" t="s">
        <v>769</v>
      </c>
      <c r="N11262">
        <v>30.35</v>
      </c>
      <c r="P11262" cm="1">
        <f t="array" ref="P11262">IF(Q11262&gt;0,INDEX(Q11262:Q32986,MATCH(TRUE,INDEX(Q11262:Q32986="",,),0)-1),"")</f>
        <v>10</v>
      </c>
      <c r="Q11262">
        <f t="shared" si="229"/>
        <v>8</v>
      </c>
      <c r="R11262">
        <f t="shared" si="230"/>
        <v>0</v>
      </c>
    </row>
    <row r="11263" spans="1:18" x14ac:dyDescent="0.3">
      <c r="A11263" t="s">
        <v>750</v>
      </c>
      <c r="B11263" s="1">
        <v>38453</v>
      </c>
      <c r="C11263" t="s">
        <v>16</v>
      </c>
      <c r="D11263" t="s">
        <v>827</v>
      </c>
      <c r="E11263" t="s">
        <v>828</v>
      </c>
      <c r="G11263" s="6" t="s">
        <v>29</v>
      </c>
      <c r="H11263" t="s">
        <v>148</v>
      </c>
      <c r="I11263" t="s">
        <v>26</v>
      </c>
      <c r="J11263" t="s">
        <v>27</v>
      </c>
      <c r="K11263">
        <v>24.7</v>
      </c>
      <c r="L11263">
        <v>24.6</v>
      </c>
      <c r="M11263" t="s">
        <v>769</v>
      </c>
      <c r="N11263">
        <v>24.6</v>
      </c>
      <c r="P11263" cm="1">
        <f t="array" ref="P11263">IF(Q11263&gt;0,INDEX(Q11263:Q32987,MATCH(TRUE,INDEX(Q11263:Q32987="",,),0)-1),"")</f>
        <v>10</v>
      </c>
      <c r="Q11263">
        <f t="shared" si="229"/>
        <v>8</v>
      </c>
      <c r="R11263">
        <f t="shared" si="230"/>
        <v>0</v>
      </c>
    </row>
    <row r="11264" spans="1:18" x14ac:dyDescent="0.3">
      <c r="A11264" t="s">
        <v>750</v>
      </c>
      <c r="B11264" s="1">
        <v>38453</v>
      </c>
      <c r="C11264" t="s">
        <v>16</v>
      </c>
      <c r="D11264" t="s">
        <v>827</v>
      </c>
      <c r="E11264" t="s">
        <v>828</v>
      </c>
      <c r="G11264" s="6" t="s">
        <v>29</v>
      </c>
      <c r="H11264" t="s">
        <v>122</v>
      </c>
      <c r="I11264" t="s">
        <v>26</v>
      </c>
      <c r="J11264" t="s">
        <v>27</v>
      </c>
      <c r="K11264">
        <v>33.299999999999997</v>
      </c>
      <c r="L11264">
        <v>33.5</v>
      </c>
      <c r="M11264" t="s">
        <v>769</v>
      </c>
      <c r="N11264">
        <v>33.5</v>
      </c>
      <c r="P11264" cm="1">
        <f t="array" ref="P11264">IF(Q11264&gt;0,INDEX(Q11264:Q32988,MATCH(TRUE,INDEX(Q11264:Q32988="",,),0)-1),"")</f>
        <v>10</v>
      </c>
      <c r="Q11264">
        <f t="shared" si="229"/>
        <v>8</v>
      </c>
      <c r="R11264">
        <f t="shared" si="230"/>
        <v>0</v>
      </c>
    </row>
    <row r="11265" spans="1:18" x14ac:dyDescent="0.3">
      <c r="A11265" t="s">
        <v>750</v>
      </c>
      <c r="B11265" s="1">
        <v>38453</v>
      </c>
      <c r="C11265" t="s">
        <v>16</v>
      </c>
      <c r="D11265" t="s">
        <v>827</v>
      </c>
      <c r="E11265" t="s">
        <v>828</v>
      </c>
      <c r="G11265" t="s">
        <v>19</v>
      </c>
      <c r="H11265" t="s">
        <v>194</v>
      </c>
      <c r="I11265" t="s">
        <v>21</v>
      </c>
      <c r="J11265" t="s">
        <v>22</v>
      </c>
      <c r="K11265">
        <v>26.3</v>
      </c>
      <c r="L11265">
        <v>421</v>
      </c>
      <c r="M11265" t="s">
        <v>829</v>
      </c>
      <c r="N11265">
        <v>576.27</v>
      </c>
      <c r="P11265" cm="1">
        <f t="array" ref="P11265">IF(Q11265&gt;0,INDEX(Q11265:Q32989,MATCH(TRUE,INDEX(Q11265:Q32989="",,),0)-1),"")</f>
        <v>10</v>
      </c>
      <c r="Q11265">
        <f t="shared" si="229"/>
        <v>9</v>
      </c>
      <c r="R11265">
        <f t="shared" si="230"/>
        <v>0</v>
      </c>
    </row>
    <row r="11266" spans="1:18" x14ac:dyDescent="0.3">
      <c r="A11266" t="s">
        <v>750</v>
      </c>
      <c r="B11266" s="1">
        <v>38453</v>
      </c>
      <c r="C11266" t="s">
        <v>16</v>
      </c>
      <c r="D11266" t="s">
        <v>827</v>
      </c>
      <c r="E11266" t="s">
        <v>828</v>
      </c>
      <c r="G11266" t="s">
        <v>19</v>
      </c>
      <c r="H11266" t="s">
        <v>64</v>
      </c>
      <c r="I11266" t="s">
        <v>26</v>
      </c>
      <c r="J11266" t="s">
        <v>27</v>
      </c>
      <c r="K11266">
        <v>807</v>
      </c>
      <c r="L11266">
        <v>15.6</v>
      </c>
      <c r="M11266" t="s">
        <v>829</v>
      </c>
      <c r="N11266">
        <v>19.05</v>
      </c>
      <c r="P11266" cm="1">
        <f t="array" ref="P11266">IF(Q11266&gt;0,INDEX(Q11266:Q32990,MATCH(TRUE,INDEX(Q11266:Q32990="",,),0)-1),"")</f>
        <v>10</v>
      </c>
      <c r="Q11266">
        <f t="shared" si="229"/>
        <v>9</v>
      </c>
      <c r="R11266">
        <f t="shared" si="230"/>
        <v>0</v>
      </c>
    </row>
    <row r="11267" spans="1:18" x14ac:dyDescent="0.3">
      <c r="A11267" t="s">
        <v>750</v>
      </c>
      <c r="B11267" s="1">
        <v>38453</v>
      </c>
      <c r="C11267" t="s">
        <v>16</v>
      </c>
      <c r="D11267" t="s">
        <v>827</v>
      </c>
      <c r="E11267" t="s">
        <v>828</v>
      </c>
      <c r="G11267" s="6" t="s">
        <v>29</v>
      </c>
      <c r="H11267" t="s">
        <v>154</v>
      </c>
      <c r="I11267" t="s">
        <v>21</v>
      </c>
      <c r="J11267" t="s">
        <v>22</v>
      </c>
      <c r="K11267">
        <v>2.4</v>
      </c>
      <c r="L11267">
        <v>308</v>
      </c>
      <c r="M11267" t="s">
        <v>829</v>
      </c>
      <c r="N11267">
        <v>308</v>
      </c>
      <c r="P11267" cm="1">
        <f t="array" ref="P11267">IF(Q11267&gt;0,INDEX(Q11267:Q32991,MATCH(TRUE,INDEX(Q11267:Q32991="",,),0)-1),"")</f>
        <v>10</v>
      </c>
      <c r="Q11267">
        <f t="shared" si="229"/>
        <v>9</v>
      </c>
      <c r="R11267">
        <f t="shared" si="230"/>
        <v>0</v>
      </c>
    </row>
    <row r="11268" spans="1:18" x14ac:dyDescent="0.3">
      <c r="A11268" t="s">
        <v>750</v>
      </c>
      <c r="B11268" s="1">
        <v>38453</v>
      </c>
      <c r="C11268" t="s">
        <v>16</v>
      </c>
      <c r="D11268" t="s">
        <v>827</v>
      </c>
      <c r="E11268" t="s">
        <v>828</v>
      </c>
      <c r="G11268" s="6" t="s">
        <v>29</v>
      </c>
      <c r="H11268" t="s">
        <v>206</v>
      </c>
      <c r="I11268" t="s">
        <v>26</v>
      </c>
      <c r="J11268" t="s">
        <v>27</v>
      </c>
      <c r="K11268">
        <v>12.8</v>
      </c>
      <c r="L11268">
        <v>4</v>
      </c>
      <c r="M11268" t="s">
        <v>829</v>
      </c>
      <c r="N11268">
        <v>4</v>
      </c>
      <c r="P11268" cm="1">
        <f t="array" ref="P11268">IF(Q11268&gt;0,INDEX(Q11268:Q32992,MATCH(TRUE,INDEX(Q11268:Q32992="",,),0)-1),"")</f>
        <v>10</v>
      </c>
      <c r="Q11268">
        <f t="shared" si="229"/>
        <v>9</v>
      </c>
      <c r="R11268">
        <f t="shared" si="230"/>
        <v>0</v>
      </c>
    </row>
    <row r="11269" spans="1:18" x14ac:dyDescent="0.3">
      <c r="A11269" t="s">
        <v>750</v>
      </c>
      <c r="B11269" s="1">
        <v>38453</v>
      </c>
      <c r="C11269" t="s">
        <v>16</v>
      </c>
      <c r="D11269" t="s">
        <v>827</v>
      </c>
      <c r="E11269" t="s">
        <v>828</v>
      </c>
      <c r="G11269" s="6" t="s">
        <v>29</v>
      </c>
      <c r="H11269" t="s">
        <v>53</v>
      </c>
      <c r="I11269" t="s">
        <v>26</v>
      </c>
      <c r="J11269" t="s">
        <v>27</v>
      </c>
      <c r="K11269">
        <v>47</v>
      </c>
      <c r="L11269">
        <v>30.35</v>
      </c>
      <c r="M11269" t="s">
        <v>829</v>
      </c>
      <c r="N11269">
        <v>30.35</v>
      </c>
      <c r="P11269" cm="1">
        <f t="array" ref="P11269">IF(Q11269&gt;0,INDEX(Q11269:Q32993,MATCH(TRUE,INDEX(Q11269:Q32993="",,),0)-1),"")</f>
        <v>10</v>
      </c>
      <c r="Q11269">
        <f t="shared" si="229"/>
        <v>9</v>
      </c>
      <c r="R11269">
        <f t="shared" si="230"/>
        <v>0</v>
      </c>
    </row>
    <row r="11270" spans="1:18" x14ac:dyDescent="0.3">
      <c r="A11270" t="s">
        <v>750</v>
      </c>
      <c r="B11270" s="1">
        <v>38453</v>
      </c>
      <c r="C11270" t="s">
        <v>16</v>
      </c>
      <c r="D11270" t="s">
        <v>827</v>
      </c>
      <c r="E11270" t="s">
        <v>828</v>
      </c>
      <c r="G11270" s="6" t="s">
        <v>29</v>
      </c>
      <c r="H11270" t="s">
        <v>148</v>
      </c>
      <c r="I11270" t="s">
        <v>26</v>
      </c>
      <c r="J11270" t="s">
        <v>27</v>
      </c>
      <c r="K11270">
        <v>24.7</v>
      </c>
      <c r="L11270">
        <v>24.6</v>
      </c>
      <c r="M11270" t="s">
        <v>829</v>
      </c>
      <c r="N11270">
        <v>24.6</v>
      </c>
      <c r="P11270" cm="1">
        <f t="array" ref="P11270">IF(Q11270&gt;0,INDEX(Q11270:Q32994,MATCH(TRUE,INDEX(Q11270:Q32994="",,),0)-1),"")</f>
        <v>10</v>
      </c>
      <c r="Q11270">
        <f t="shared" si="229"/>
        <v>9</v>
      </c>
      <c r="R11270">
        <f t="shared" si="230"/>
        <v>0</v>
      </c>
    </row>
    <row r="11271" spans="1:18" x14ac:dyDescent="0.3">
      <c r="A11271" t="s">
        <v>750</v>
      </c>
      <c r="B11271" s="1">
        <v>38453</v>
      </c>
      <c r="C11271" t="s">
        <v>16</v>
      </c>
      <c r="D11271" t="s">
        <v>827</v>
      </c>
      <c r="E11271" t="s">
        <v>828</v>
      </c>
      <c r="G11271" s="6" t="s">
        <v>29</v>
      </c>
      <c r="H11271" t="s">
        <v>122</v>
      </c>
      <c r="I11271" t="s">
        <v>26</v>
      </c>
      <c r="J11271" t="s">
        <v>27</v>
      </c>
      <c r="K11271">
        <v>33.299999999999997</v>
      </c>
      <c r="L11271">
        <v>33.5</v>
      </c>
      <c r="M11271" t="s">
        <v>829</v>
      </c>
      <c r="N11271">
        <v>33.5</v>
      </c>
      <c r="P11271" cm="1">
        <f t="array" ref="P11271">IF(Q11271&gt;0,INDEX(Q11271:Q32995,MATCH(TRUE,INDEX(Q11271:Q32995="",,),0)-1),"")</f>
        <v>10</v>
      </c>
      <c r="Q11271">
        <f t="shared" si="229"/>
        <v>9</v>
      </c>
      <c r="R11271">
        <f t="shared" si="230"/>
        <v>0</v>
      </c>
    </row>
    <row r="11272" spans="1:18" x14ac:dyDescent="0.3">
      <c r="A11272" t="s">
        <v>750</v>
      </c>
      <c r="B11272" s="1">
        <v>38453</v>
      </c>
      <c r="C11272" t="s">
        <v>16</v>
      </c>
      <c r="D11272" t="s">
        <v>827</v>
      </c>
      <c r="E11272" t="s">
        <v>828</v>
      </c>
      <c r="G11272" t="s">
        <v>19</v>
      </c>
      <c r="H11272" t="s">
        <v>194</v>
      </c>
      <c r="I11272" t="s">
        <v>21</v>
      </c>
      <c r="J11272" t="s">
        <v>22</v>
      </c>
      <c r="K11272">
        <v>26.3</v>
      </c>
      <c r="L11272">
        <v>421</v>
      </c>
      <c r="M11272" t="s">
        <v>441</v>
      </c>
      <c r="N11272">
        <v>500</v>
      </c>
      <c r="P11272" cm="1">
        <f t="array" ref="P11272">IF(Q11272&gt;0,INDEX(Q11272:Q32996,MATCH(TRUE,INDEX(Q11272:Q32996="",,),0)-1),"")</f>
        <v>10</v>
      </c>
      <c r="Q11272">
        <f t="shared" si="229"/>
        <v>10</v>
      </c>
      <c r="R11272">
        <f t="shared" si="230"/>
        <v>0</v>
      </c>
    </row>
    <row r="11273" spans="1:18" x14ac:dyDescent="0.3">
      <c r="A11273" t="s">
        <v>750</v>
      </c>
      <c r="B11273" s="1">
        <v>38453</v>
      </c>
      <c r="C11273" t="s">
        <v>16</v>
      </c>
      <c r="D11273" t="s">
        <v>827</v>
      </c>
      <c r="E11273" t="s">
        <v>828</v>
      </c>
      <c r="G11273" t="s">
        <v>19</v>
      </c>
      <c r="H11273" t="s">
        <v>64</v>
      </c>
      <c r="I11273" t="s">
        <v>26</v>
      </c>
      <c r="J11273" t="s">
        <v>27</v>
      </c>
      <c r="K11273">
        <v>807</v>
      </c>
      <c r="L11273">
        <v>15.6</v>
      </c>
      <c r="M11273" t="s">
        <v>441</v>
      </c>
      <c r="N11273">
        <v>21.5</v>
      </c>
      <c r="P11273" cm="1">
        <f t="array" ref="P11273">IF(Q11273&gt;0,INDEX(Q11273:Q32997,MATCH(TRUE,INDEX(Q11273:Q32997="",,),0)-1),"")</f>
        <v>10</v>
      </c>
      <c r="Q11273">
        <f t="shared" si="229"/>
        <v>10</v>
      </c>
      <c r="R11273">
        <f t="shared" si="230"/>
        <v>0</v>
      </c>
    </row>
    <row r="11274" spans="1:18" x14ac:dyDescent="0.3">
      <c r="A11274" t="s">
        <v>750</v>
      </c>
      <c r="B11274" s="1">
        <v>38453</v>
      </c>
      <c r="C11274" t="s">
        <v>16</v>
      </c>
      <c r="D11274" t="s">
        <v>827</v>
      </c>
      <c r="E11274" t="s">
        <v>828</v>
      </c>
      <c r="G11274" s="6" t="s">
        <v>29</v>
      </c>
      <c r="H11274" t="s">
        <v>154</v>
      </c>
      <c r="I11274" t="s">
        <v>21</v>
      </c>
      <c r="J11274" t="s">
        <v>22</v>
      </c>
      <c r="K11274">
        <v>2.4</v>
      </c>
      <c r="L11274">
        <v>308</v>
      </c>
      <c r="M11274" t="s">
        <v>441</v>
      </c>
      <c r="N11274">
        <v>308</v>
      </c>
      <c r="P11274" cm="1">
        <f t="array" ref="P11274">IF(Q11274&gt;0,INDEX(Q11274:Q32998,MATCH(TRUE,INDEX(Q11274:Q32998="",,),0)-1),"")</f>
        <v>10</v>
      </c>
      <c r="Q11274">
        <f t="shared" ref="Q11274:Q11278" si="231">INT((ROW()-11209)/7)+1</f>
        <v>10</v>
      </c>
      <c r="R11274">
        <f t="shared" si="230"/>
        <v>0</v>
      </c>
    </row>
    <row r="11275" spans="1:18" x14ac:dyDescent="0.3">
      <c r="A11275" t="s">
        <v>750</v>
      </c>
      <c r="B11275" s="1">
        <v>38453</v>
      </c>
      <c r="C11275" t="s">
        <v>16</v>
      </c>
      <c r="D11275" t="s">
        <v>827</v>
      </c>
      <c r="E11275" t="s">
        <v>828</v>
      </c>
      <c r="G11275" s="6" t="s">
        <v>29</v>
      </c>
      <c r="H11275" t="s">
        <v>206</v>
      </c>
      <c r="I11275" t="s">
        <v>26</v>
      </c>
      <c r="J11275" t="s">
        <v>27</v>
      </c>
      <c r="K11275">
        <v>12.8</v>
      </c>
      <c r="L11275">
        <v>4</v>
      </c>
      <c r="M11275" t="s">
        <v>441</v>
      </c>
      <c r="N11275">
        <v>4</v>
      </c>
      <c r="P11275" cm="1">
        <f t="array" ref="P11275">IF(Q11275&gt;0,INDEX(Q11275:Q32999,MATCH(TRUE,INDEX(Q11275:Q32999="",,),0)-1),"")</f>
        <v>10</v>
      </c>
      <c r="Q11275">
        <f t="shared" si="231"/>
        <v>10</v>
      </c>
      <c r="R11275">
        <f t="shared" si="230"/>
        <v>0</v>
      </c>
    </row>
    <row r="11276" spans="1:18" x14ac:dyDescent="0.3">
      <c r="A11276" t="s">
        <v>750</v>
      </c>
      <c r="B11276" s="1">
        <v>38453</v>
      </c>
      <c r="C11276" t="s">
        <v>16</v>
      </c>
      <c r="D11276" t="s">
        <v>827</v>
      </c>
      <c r="E11276" t="s">
        <v>828</v>
      </c>
      <c r="G11276" s="6" t="s">
        <v>29</v>
      </c>
      <c r="H11276" t="s">
        <v>53</v>
      </c>
      <c r="I11276" t="s">
        <v>26</v>
      </c>
      <c r="J11276" t="s">
        <v>27</v>
      </c>
      <c r="K11276">
        <v>47</v>
      </c>
      <c r="L11276">
        <v>30.35</v>
      </c>
      <c r="M11276" t="s">
        <v>441</v>
      </c>
      <c r="N11276">
        <v>30.35</v>
      </c>
      <c r="P11276" cm="1">
        <f t="array" ref="P11276">IF(Q11276&gt;0,INDEX(Q11276:Q33000,MATCH(TRUE,INDEX(Q11276:Q33000="",,),0)-1),"")</f>
        <v>10</v>
      </c>
      <c r="Q11276">
        <f t="shared" si="231"/>
        <v>10</v>
      </c>
      <c r="R11276">
        <f t="shared" si="230"/>
        <v>0</v>
      </c>
    </row>
    <row r="11277" spans="1:18" x14ac:dyDescent="0.3">
      <c r="A11277" t="s">
        <v>750</v>
      </c>
      <c r="B11277" s="1">
        <v>38453</v>
      </c>
      <c r="C11277" t="s">
        <v>16</v>
      </c>
      <c r="D11277" t="s">
        <v>827</v>
      </c>
      <c r="E11277" t="s">
        <v>828</v>
      </c>
      <c r="G11277" s="6" t="s">
        <v>29</v>
      </c>
      <c r="H11277" t="s">
        <v>148</v>
      </c>
      <c r="I11277" t="s">
        <v>26</v>
      </c>
      <c r="J11277" t="s">
        <v>27</v>
      </c>
      <c r="K11277">
        <v>24.7</v>
      </c>
      <c r="L11277">
        <v>24.6</v>
      </c>
      <c r="M11277" t="s">
        <v>441</v>
      </c>
      <c r="N11277">
        <v>24.6</v>
      </c>
      <c r="P11277" cm="1">
        <f t="array" ref="P11277">IF(Q11277&gt;0,INDEX(Q11277:Q33001,MATCH(TRUE,INDEX(Q11277:Q33001="",,),0)-1),"")</f>
        <v>10</v>
      </c>
      <c r="Q11277">
        <f t="shared" si="231"/>
        <v>10</v>
      </c>
      <c r="R11277">
        <f t="shared" si="230"/>
        <v>0</v>
      </c>
    </row>
    <row r="11278" spans="1:18" x14ac:dyDescent="0.3">
      <c r="A11278" t="s">
        <v>750</v>
      </c>
      <c r="B11278" s="1">
        <v>38453</v>
      </c>
      <c r="C11278" t="s">
        <v>16</v>
      </c>
      <c r="D11278" t="s">
        <v>827</v>
      </c>
      <c r="E11278" t="s">
        <v>828</v>
      </c>
      <c r="G11278" s="6" t="s">
        <v>29</v>
      </c>
      <c r="H11278" t="s">
        <v>122</v>
      </c>
      <c r="I11278" t="s">
        <v>26</v>
      </c>
      <c r="J11278" t="s">
        <v>27</v>
      </c>
      <c r="K11278">
        <v>33.299999999999997</v>
      </c>
      <c r="L11278">
        <v>33.5</v>
      </c>
      <c r="M11278" t="s">
        <v>441</v>
      </c>
      <c r="N11278">
        <v>33.5</v>
      </c>
      <c r="P11278" cm="1">
        <f t="array" ref="P11278">IF(Q11278&gt;0,INDEX(Q11278:Q33002,MATCH(TRUE,INDEX(Q11278:Q33002="",,),0)-1),"")</f>
        <v>10</v>
      </c>
      <c r="Q11278">
        <f t="shared" si="231"/>
        <v>10</v>
      </c>
      <c r="R11278">
        <f t="shared" si="230"/>
        <v>0</v>
      </c>
    </row>
    <row r="11279" spans="1:18" x14ac:dyDescent="0.3">
      <c r="P11279" t="str" cm="1">
        <f t="array" ref="P11279">IF(Q11279&gt;0,INDEX(Q11279:Q33003,MATCH(TRUE,INDEX(Q11279:Q33003="",,),0)-1),"")</f>
        <v/>
      </c>
      <c r="R11279" t="str">
        <f t="shared" si="230"/>
        <v/>
      </c>
    </row>
    <row r="11280" spans="1:18" x14ac:dyDescent="0.3">
      <c r="A11280" t="s">
        <v>750</v>
      </c>
      <c r="B11280" s="1">
        <v>38453</v>
      </c>
      <c r="C11280" t="s">
        <v>16</v>
      </c>
      <c r="D11280" t="s">
        <v>830</v>
      </c>
      <c r="E11280" t="s">
        <v>831</v>
      </c>
      <c r="G11280" t="s">
        <v>19</v>
      </c>
      <c r="H11280" t="s">
        <v>194</v>
      </c>
      <c r="I11280" t="s">
        <v>21</v>
      </c>
      <c r="J11280" t="s">
        <v>22</v>
      </c>
      <c r="K11280">
        <v>58.8</v>
      </c>
      <c r="L11280">
        <v>421</v>
      </c>
      <c r="M11280" t="s">
        <v>324</v>
      </c>
      <c r="N11280">
        <v>718</v>
      </c>
      <c r="O11280" t="s">
        <v>24</v>
      </c>
      <c r="P11280" cm="1">
        <f t="array" ref="P11280">IF(Q11280&gt;0,INDEX(Q11280:Q33004,MATCH(TRUE,INDEX(Q11280:Q33004="",,),0)-1),"")</f>
        <v>7</v>
      </c>
      <c r="Q11280">
        <f>INT((ROW()-11280)/10)+1</f>
        <v>1</v>
      </c>
      <c r="R11280">
        <f t="shared" si="230"/>
        <v>0</v>
      </c>
    </row>
    <row r="11281" spans="1:18" x14ac:dyDescent="0.3">
      <c r="A11281" t="s">
        <v>750</v>
      </c>
      <c r="B11281" s="1">
        <v>38453</v>
      </c>
      <c r="C11281" t="s">
        <v>16</v>
      </c>
      <c r="D11281" t="s">
        <v>830</v>
      </c>
      <c r="E11281" t="s">
        <v>831</v>
      </c>
      <c r="G11281" t="s">
        <v>19</v>
      </c>
      <c r="H11281" t="s">
        <v>53</v>
      </c>
      <c r="I11281" t="s">
        <v>26</v>
      </c>
      <c r="J11281" t="s">
        <v>27</v>
      </c>
      <c r="K11281">
        <v>219</v>
      </c>
      <c r="L11281">
        <v>29.3</v>
      </c>
      <c r="M11281" t="s">
        <v>324</v>
      </c>
      <c r="N11281">
        <v>38</v>
      </c>
      <c r="O11281" t="s">
        <v>24</v>
      </c>
      <c r="P11281" cm="1">
        <f t="array" ref="P11281">IF(Q11281&gt;0,INDEX(Q11281:Q33005,MATCH(TRUE,INDEX(Q11281:Q33005="",,),0)-1),"")</f>
        <v>7</v>
      </c>
      <c r="Q11281">
        <f t="shared" ref="Q11281:Q11344" si="232">INT((ROW()-11280)/10)+1</f>
        <v>1</v>
      </c>
      <c r="R11281">
        <f t="shared" si="230"/>
        <v>0</v>
      </c>
    </row>
    <row r="11282" spans="1:18" x14ac:dyDescent="0.3">
      <c r="A11282" t="s">
        <v>750</v>
      </c>
      <c r="B11282" s="1">
        <v>38453</v>
      </c>
      <c r="C11282" t="s">
        <v>16</v>
      </c>
      <c r="D11282" t="s">
        <v>830</v>
      </c>
      <c r="E11282" t="s">
        <v>831</v>
      </c>
      <c r="G11282" t="s">
        <v>19</v>
      </c>
      <c r="H11282" t="s">
        <v>148</v>
      </c>
      <c r="I11282" t="s">
        <v>26</v>
      </c>
      <c r="J11282" t="s">
        <v>27</v>
      </c>
      <c r="K11282">
        <v>141</v>
      </c>
      <c r="L11282">
        <v>24.6</v>
      </c>
      <c r="M11282" t="s">
        <v>324</v>
      </c>
      <c r="N11282">
        <v>30</v>
      </c>
      <c r="O11282" t="s">
        <v>24</v>
      </c>
      <c r="P11282" cm="1">
        <f t="array" ref="P11282">IF(Q11282&gt;0,INDEX(Q11282:Q33006,MATCH(TRUE,INDEX(Q11282:Q33006="",,),0)-1),"")</f>
        <v>7</v>
      </c>
      <c r="Q11282">
        <f t="shared" si="232"/>
        <v>1</v>
      </c>
      <c r="R11282">
        <f t="shared" si="230"/>
        <v>0</v>
      </c>
    </row>
    <row r="11283" spans="1:18" x14ac:dyDescent="0.3">
      <c r="A11283" t="s">
        <v>750</v>
      </c>
      <c r="B11283" s="1">
        <v>38453</v>
      </c>
      <c r="C11283" t="s">
        <v>16</v>
      </c>
      <c r="D11283" t="s">
        <v>830</v>
      </c>
      <c r="E11283" t="s">
        <v>831</v>
      </c>
      <c r="G11283" t="s">
        <v>19</v>
      </c>
      <c r="H11283" t="s">
        <v>64</v>
      </c>
      <c r="I11283" t="s">
        <v>26</v>
      </c>
      <c r="J11283" t="s">
        <v>27</v>
      </c>
      <c r="K11283">
        <v>1381.6</v>
      </c>
      <c r="L11283">
        <v>16.8</v>
      </c>
      <c r="M11283" t="s">
        <v>324</v>
      </c>
      <c r="N11283">
        <v>44</v>
      </c>
      <c r="O11283" t="s">
        <v>24</v>
      </c>
      <c r="P11283" cm="1">
        <f t="array" ref="P11283">IF(Q11283&gt;0,INDEX(Q11283:Q33007,MATCH(TRUE,INDEX(Q11283:Q33007="",,),0)-1),"")</f>
        <v>7</v>
      </c>
      <c r="Q11283">
        <f t="shared" si="232"/>
        <v>1</v>
      </c>
      <c r="R11283">
        <f t="shared" si="230"/>
        <v>0</v>
      </c>
    </row>
    <row r="11284" spans="1:18" x14ac:dyDescent="0.3">
      <c r="A11284" t="s">
        <v>750</v>
      </c>
      <c r="B11284" s="1">
        <v>38453</v>
      </c>
      <c r="C11284" t="s">
        <v>16</v>
      </c>
      <c r="D11284" t="s">
        <v>830</v>
      </c>
      <c r="E11284" t="s">
        <v>831</v>
      </c>
      <c r="G11284" s="6" t="s">
        <v>29</v>
      </c>
      <c r="H11284" t="s">
        <v>30</v>
      </c>
      <c r="I11284" t="s">
        <v>21</v>
      </c>
      <c r="J11284" t="s">
        <v>22</v>
      </c>
      <c r="K11284">
        <v>2.2000000000000002</v>
      </c>
      <c r="L11284">
        <v>115.5</v>
      </c>
      <c r="M11284" t="s">
        <v>324</v>
      </c>
      <c r="N11284">
        <v>115.5</v>
      </c>
      <c r="O11284" t="s">
        <v>24</v>
      </c>
      <c r="P11284" cm="1">
        <f t="array" ref="P11284">IF(Q11284&gt;0,INDEX(Q11284:Q33008,MATCH(TRUE,INDEX(Q11284:Q33008="",,),0)-1),"")</f>
        <v>7</v>
      </c>
      <c r="Q11284">
        <f t="shared" si="232"/>
        <v>1</v>
      </c>
      <c r="R11284">
        <f t="shared" si="230"/>
        <v>0</v>
      </c>
    </row>
    <row r="11285" spans="1:18" x14ac:dyDescent="0.3">
      <c r="A11285" t="s">
        <v>750</v>
      </c>
      <c r="B11285" s="1">
        <v>38453</v>
      </c>
      <c r="C11285" t="s">
        <v>16</v>
      </c>
      <c r="D11285" t="s">
        <v>830</v>
      </c>
      <c r="E11285" t="s">
        <v>831</v>
      </c>
      <c r="G11285" s="6" t="s">
        <v>29</v>
      </c>
      <c r="H11285" t="s">
        <v>196</v>
      </c>
      <c r="I11285" t="s">
        <v>21</v>
      </c>
      <c r="J11285" t="s">
        <v>22</v>
      </c>
      <c r="K11285">
        <v>3.3</v>
      </c>
      <c r="L11285">
        <v>219.5</v>
      </c>
      <c r="M11285" t="s">
        <v>324</v>
      </c>
      <c r="N11285">
        <v>219.5</v>
      </c>
      <c r="O11285" t="s">
        <v>24</v>
      </c>
      <c r="P11285" cm="1">
        <f t="array" ref="P11285">IF(Q11285&gt;0,INDEX(Q11285:Q33009,MATCH(TRUE,INDEX(Q11285:Q33009="",,),0)-1),"")</f>
        <v>7</v>
      </c>
      <c r="Q11285">
        <f t="shared" si="232"/>
        <v>1</v>
      </c>
      <c r="R11285">
        <f t="shared" si="230"/>
        <v>0</v>
      </c>
    </row>
    <row r="11286" spans="1:18" x14ac:dyDescent="0.3">
      <c r="A11286" t="s">
        <v>750</v>
      </c>
      <c r="B11286" s="1">
        <v>38453</v>
      </c>
      <c r="C11286" t="s">
        <v>16</v>
      </c>
      <c r="D11286" t="s">
        <v>830</v>
      </c>
      <c r="E11286" t="s">
        <v>831</v>
      </c>
      <c r="G11286" s="6" t="s">
        <v>29</v>
      </c>
      <c r="H11286" t="s">
        <v>206</v>
      </c>
      <c r="I11286" t="s">
        <v>21</v>
      </c>
      <c r="J11286" t="s">
        <v>22</v>
      </c>
      <c r="K11286">
        <v>0.2</v>
      </c>
      <c r="L11286">
        <v>94.5</v>
      </c>
      <c r="M11286" t="s">
        <v>324</v>
      </c>
      <c r="N11286">
        <v>94.5</v>
      </c>
      <c r="O11286" t="s">
        <v>24</v>
      </c>
      <c r="P11286" cm="1">
        <f t="array" ref="P11286">IF(Q11286&gt;0,INDEX(Q11286:Q33010,MATCH(TRUE,INDEX(Q11286:Q33010="",,),0)-1),"")</f>
        <v>7</v>
      </c>
      <c r="Q11286">
        <f t="shared" si="232"/>
        <v>1</v>
      </c>
      <c r="R11286">
        <f t="shared" si="230"/>
        <v>0</v>
      </c>
    </row>
    <row r="11287" spans="1:18" x14ac:dyDescent="0.3">
      <c r="A11287" t="s">
        <v>750</v>
      </c>
      <c r="B11287" s="1">
        <v>38453</v>
      </c>
      <c r="C11287" t="s">
        <v>16</v>
      </c>
      <c r="D11287" t="s">
        <v>830</v>
      </c>
      <c r="E11287" t="s">
        <v>831</v>
      </c>
      <c r="G11287" s="6" t="s">
        <v>29</v>
      </c>
      <c r="H11287" t="s">
        <v>154</v>
      </c>
      <c r="I11287" t="s">
        <v>21</v>
      </c>
      <c r="J11287" t="s">
        <v>22</v>
      </c>
      <c r="K11287">
        <v>2.7</v>
      </c>
      <c r="L11287">
        <v>308</v>
      </c>
      <c r="M11287" t="s">
        <v>324</v>
      </c>
      <c r="N11287">
        <v>308</v>
      </c>
      <c r="O11287" t="s">
        <v>24</v>
      </c>
      <c r="P11287" cm="1">
        <f t="array" ref="P11287">IF(Q11287&gt;0,INDEX(Q11287:Q33011,MATCH(TRUE,INDEX(Q11287:Q33011="",,),0)-1),"")</f>
        <v>7</v>
      </c>
      <c r="Q11287">
        <f t="shared" si="232"/>
        <v>1</v>
      </c>
      <c r="R11287">
        <f t="shared" si="230"/>
        <v>0</v>
      </c>
    </row>
    <row r="11288" spans="1:18" x14ac:dyDescent="0.3">
      <c r="A11288" t="s">
        <v>750</v>
      </c>
      <c r="B11288" s="1">
        <v>38453</v>
      </c>
      <c r="C11288" t="s">
        <v>16</v>
      </c>
      <c r="D11288" t="s">
        <v>830</v>
      </c>
      <c r="E11288" t="s">
        <v>831</v>
      </c>
      <c r="G11288" s="6" t="s">
        <v>29</v>
      </c>
      <c r="H11288" t="s">
        <v>99</v>
      </c>
      <c r="I11288" t="s">
        <v>26</v>
      </c>
      <c r="J11288" t="s">
        <v>27</v>
      </c>
      <c r="K11288">
        <v>3.8</v>
      </c>
      <c r="L11288">
        <v>18.95</v>
      </c>
      <c r="M11288" t="s">
        <v>324</v>
      </c>
      <c r="N11288">
        <v>18.95</v>
      </c>
      <c r="O11288" t="s">
        <v>24</v>
      </c>
      <c r="P11288" cm="1">
        <f t="array" ref="P11288">IF(Q11288&gt;0,INDEX(Q11288:Q33012,MATCH(TRUE,INDEX(Q11288:Q33012="",,),0)-1),"")</f>
        <v>7</v>
      </c>
      <c r="Q11288">
        <f t="shared" si="232"/>
        <v>1</v>
      </c>
      <c r="R11288">
        <f t="shared" si="230"/>
        <v>0</v>
      </c>
    </row>
    <row r="11289" spans="1:18" x14ac:dyDescent="0.3">
      <c r="A11289" t="s">
        <v>750</v>
      </c>
      <c r="B11289" s="1">
        <v>38453</v>
      </c>
      <c r="C11289" t="s">
        <v>16</v>
      </c>
      <c r="D11289" t="s">
        <v>830</v>
      </c>
      <c r="E11289" t="s">
        <v>831</v>
      </c>
      <c r="G11289" s="6" t="s">
        <v>29</v>
      </c>
      <c r="H11289" t="s">
        <v>122</v>
      </c>
      <c r="I11289" t="s">
        <v>26</v>
      </c>
      <c r="J11289" t="s">
        <v>27</v>
      </c>
      <c r="K11289">
        <v>42.2</v>
      </c>
      <c r="L11289">
        <v>33.5</v>
      </c>
      <c r="M11289" t="s">
        <v>324</v>
      </c>
      <c r="N11289">
        <v>33.5</v>
      </c>
      <c r="O11289" t="s">
        <v>24</v>
      </c>
      <c r="P11289" cm="1">
        <f t="array" ref="P11289">IF(Q11289&gt;0,INDEX(Q11289:Q33013,MATCH(TRUE,INDEX(Q11289:Q33013="",,),0)-1),"")</f>
        <v>7</v>
      </c>
      <c r="Q11289">
        <f t="shared" si="232"/>
        <v>1</v>
      </c>
      <c r="R11289">
        <f t="shared" si="230"/>
        <v>0</v>
      </c>
    </row>
    <row r="11290" spans="1:18" x14ac:dyDescent="0.3">
      <c r="A11290" t="s">
        <v>750</v>
      </c>
      <c r="B11290" s="1">
        <v>38453</v>
      </c>
      <c r="C11290" t="s">
        <v>16</v>
      </c>
      <c r="D11290" t="s">
        <v>830</v>
      </c>
      <c r="E11290" t="s">
        <v>831</v>
      </c>
      <c r="G11290" t="s">
        <v>19</v>
      </c>
      <c r="H11290" t="s">
        <v>194</v>
      </c>
      <c r="I11290" t="s">
        <v>21</v>
      </c>
      <c r="J11290" t="s">
        <v>22</v>
      </c>
      <c r="K11290">
        <v>58.8</v>
      </c>
      <c r="L11290">
        <v>421</v>
      </c>
      <c r="M11290" t="s">
        <v>385</v>
      </c>
      <c r="N11290">
        <v>1290</v>
      </c>
      <c r="P11290" cm="1">
        <f t="array" ref="P11290">IF(Q11290&gt;0,INDEX(Q11290:Q33014,MATCH(TRUE,INDEX(Q11290:Q33014="",,),0)-1),"")</f>
        <v>7</v>
      </c>
      <c r="Q11290">
        <f t="shared" si="232"/>
        <v>2</v>
      </c>
      <c r="R11290">
        <f t="shared" si="230"/>
        <v>0</v>
      </c>
    </row>
    <row r="11291" spans="1:18" x14ac:dyDescent="0.3">
      <c r="A11291" t="s">
        <v>750</v>
      </c>
      <c r="B11291" s="1">
        <v>38453</v>
      </c>
      <c r="C11291" t="s">
        <v>16</v>
      </c>
      <c r="D11291" t="s">
        <v>830</v>
      </c>
      <c r="E11291" t="s">
        <v>831</v>
      </c>
      <c r="G11291" t="s">
        <v>19</v>
      </c>
      <c r="H11291" t="s">
        <v>53</v>
      </c>
      <c r="I11291" t="s">
        <v>26</v>
      </c>
      <c r="J11291" t="s">
        <v>27</v>
      </c>
      <c r="K11291">
        <v>219</v>
      </c>
      <c r="L11291">
        <v>29.3</v>
      </c>
      <c r="M11291" t="s">
        <v>385</v>
      </c>
      <c r="N11291">
        <v>29.3</v>
      </c>
      <c r="P11291" cm="1">
        <f t="array" ref="P11291">IF(Q11291&gt;0,INDEX(Q11291:Q33015,MATCH(TRUE,INDEX(Q11291:Q33015="",,),0)-1),"")</f>
        <v>7</v>
      </c>
      <c r="Q11291">
        <f t="shared" si="232"/>
        <v>2</v>
      </c>
      <c r="R11291">
        <f t="shared" si="230"/>
        <v>0</v>
      </c>
    </row>
    <row r="11292" spans="1:18" x14ac:dyDescent="0.3">
      <c r="A11292" t="s">
        <v>750</v>
      </c>
      <c r="B11292" s="1">
        <v>38453</v>
      </c>
      <c r="C11292" t="s">
        <v>16</v>
      </c>
      <c r="D11292" t="s">
        <v>830</v>
      </c>
      <c r="E11292" t="s">
        <v>831</v>
      </c>
      <c r="G11292" t="s">
        <v>19</v>
      </c>
      <c r="H11292" t="s">
        <v>148</v>
      </c>
      <c r="I11292" t="s">
        <v>26</v>
      </c>
      <c r="J11292" t="s">
        <v>27</v>
      </c>
      <c r="K11292">
        <v>141</v>
      </c>
      <c r="L11292">
        <v>24.6</v>
      </c>
      <c r="M11292" t="s">
        <v>385</v>
      </c>
      <c r="N11292">
        <v>24.6</v>
      </c>
      <c r="P11292" cm="1">
        <f t="array" ref="P11292">IF(Q11292&gt;0,INDEX(Q11292:Q33016,MATCH(TRUE,INDEX(Q11292:Q33016="",,),0)-1),"")</f>
        <v>7</v>
      </c>
      <c r="Q11292">
        <f t="shared" si="232"/>
        <v>2</v>
      </c>
      <c r="R11292">
        <f t="shared" si="230"/>
        <v>0</v>
      </c>
    </row>
    <row r="11293" spans="1:18" x14ac:dyDescent="0.3">
      <c r="A11293" t="s">
        <v>750</v>
      </c>
      <c r="B11293" s="1">
        <v>38453</v>
      </c>
      <c r="C11293" t="s">
        <v>16</v>
      </c>
      <c r="D11293" t="s">
        <v>830</v>
      </c>
      <c r="E11293" t="s">
        <v>831</v>
      </c>
      <c r="G11293" t="s">
        <v>19</v>
      </c>
      <c r="H11293" t="s">
        <v>64</v>
      </c>
      <c r="I11293" t="s">
        <v>26</v>
      </c>
      <c r="J11293" t="s">
        <v>27</v>
      </c>
      <c r="K11293">
        <v>1381.6</v>
      </c>
      <c r="L11293">
        <v>16.8</v>
      </c>
      <c r="M11293" t="s">
        <v>385</v>
      </c>
      <c r="N11293">
        <v>16.8</v>
      </c>
      <c r="P11293" cm="1">
        <f t="array" ref="P11293">IF(Q11293&gt;0,INDEX(Q11293:Q33017,MATCH(TRUE,INDEX(Q11293:Q33017="",,),0)-1),"")</f>
        <v>7</v>
      </c>
      <c r="Q11293">
        <f t="shared" si="232"/>
        <v>2</v>
      </c>
      <c r="R11293">
        <f t="shared" si="230"/>
        <v>0</v>
      </c>
    </row>
    <row r="11294" spans="1:18" x14ac:dyDescent="0.3">
      <c r="A11294" t="s">
        <v>750</v>
      </c>
      <c r="B11294" s="1">
        <v>38453</v>
      </c>
      <c r="C11294" t="s">
        <v>16</v>
      </c>
      <c r="D11294" t="s">
        <v>830</v>
      </c>
      <c r="E11294" t="s">
        <v>831</v>
      </c>
      <c r="G11294" s="6" t="s">
        <v>29</v>
      </c>
      <c r="H11294" t="s">
        <v>30</v>
      </c>
      <c r="I11294" t="s">
        <v>21</v>
      </c>
      <c r="J11294" t="s">
        <v>22</v>
      </c>
      <c r="K11294">
        <v>2.2000000000000002</v>
      </c>
      <c r="L11294">
        <v>115.5</v>
      </c>
      <c r="M11294" t="s">
        <v>385</v>
      </c>
      <c r="N11294">
        <v>115.5</v>
      </c>
      <c r="P11294" cm="1">
        <f t="array" ref="P11294">IF(Q11294&gt;0,INDEX(Q11294:Q33018,MATCH(TRUE,INDEX(Q11294:Q33018="",,),0)-1),"")</f>
        <v>7</v>
      </c>
      <c r="Q11294">
        <f t="shared" si="232"/>
        <v>2</v>
      </c>
      <c r="R11294">
        <f t="shared" si="230"/>
        <v>0</v>
      </c>
    </row>
    <row r="11295" spans="1:18" x14ac:dyDescent="0.3">
      <c r="A11295" t="s">
        <v>750</v>
      </c>
      <c r="B11295" s="1">
        <v>38453</v>
      </c>
      <c r="C11295" t="s">
        <v>16</v>
      </c>
      <c r="D11295" t="s">
        <v>830</v>
      </c>
      <c r="E11295" t="s">
        <v>831</v>
      </c>
      <c r="G11295" s="6" t="s">
        <v>29</v>
      </c>
      <c r="H11295" t="s">
        <v>196</v>
      </c>
      <c r="I11295" t="s">
        <v>21</v>
      </c>
      <c r="J11295" t="s">
        <v>22</v>
      </c>
      <c r="K11295">
        <v>3.3</v>
      </c>
      <c r="L11295">
        <v>219.5</v>
      </c>
      <c r="M11295" t="s">
        <v>385</v>
      </c>
      <c r="N11295">
        <v>219.5</v>
      </c>
      <c r="P11295" cm="1">
        <f t="array" ref="P11295">IF(Q11295&gt;0,INDEX(Q11295:Q33019,MATCH(TRUE,INDEX(Q11295:Q33019="",,),0)-1),"")</f>
        <v>7</v>
      </c>
      <c r="Q11295">
        <f t="shared" si="232"/>
        <v>2</v>
      </c>
      <c r="R11295">
        <f t="shared" si="230"/>
        <v>0</v>
      </c>
    </row>
    <row r="11296" spans="1:18" x14ac:dyDescent="0.3">
      <c r="A11296" t="s">
        <v>750</v>
      </c>
      <c r="B11296" s="1">
        <v>38453</v>
      </c>
      <c r="C11296" t="s">
        <v>16</v>
      </c>
      <c r="D11296" t="s">
        <v>830</v>
      </c>
      <c r="E11296" t="s">
        <v>831</v>
      </c>
      <c r="G11296" s="6" t="s">
        <v>29</v>
      </c>
      <c r="H11296" t="s">
        <v>206</v>
      </c>
      <c r="I11296" t="s">
        <v>21</v>
      </c>
      <c r="J11296" t="s">
        <v>22</v>
      </c>
      <c r="K11296">
        <v>0.2</v>
      </c>
      <c r="L11296">
        <v>94.5</v>
      </c>
      <c r="M11296" t="s">
        <v>385</v>
      </c>
      <c r="N11296">
        <v>94.5</v>
      </c>
      <c r="P11296" cm="1">
        <f t="array" ref="P11296">IF(Q11296&gt;0,INDEX(Q11296:Q33020,MATCH(TRUE,INDEX(Q11296:Q33020="",,),0)-1),"")</f>
        <v>7</v>
      </c>
      <c r="Q11296">
        <f t="shared" si="232"/>
        <v>2</v>
      </c>
      <c r="R11296">
        <f t="shared" si="230"/>
        <v>0</v>
      </c>
    </row>
    <row r="11297" spans="1:18" x14ac:dyDescent="0.3">
      <c r="A11297" t="s">
        <v>750</v>
      </c>
      <c r="B11297" s="1">
        <v>38453</v>
      </c>
      <c r="C11297" t="s">
        <v>16</v>
      </c>
      <c r="D11297" t="s">
        <v>830</v>
      </c>
      <c r="E11297" t="s">
        <v>831</v>
      </c>
      <c r="G11297" s="6" t="s">
        <v>29</v>
      </c>
      <c r="H11297" t="s">
        <v>154</v>
      </c>
      <c r="I11297" t="s">
        <v>21</v>
      </c>
      <c r="J11297" t="s">
        <v>22</v>
      </c>
      <c r="K11297">
        <v>2.7</v>
      </c>
      <c r="L11297">
        <v>308</v>
      </c>
      <c r="M11297" t="s">
        <v>385</v>
      </c>
      <c r="N11297">
        <v>308</v>
      </c>
      <c r="P11297" cm="1">
        <f t="array" ref="P11297">IF(Q11297&gt;0,INDEX(Q11297:Q33021,MATCH(TRUE,INDEX(Q11297:Q33021="",,),0)-1),"")</f>
        <v>7</v>
      </c>
      <c r="Q11297">
        <f t="shared" si="232"/>
        <v>2</v>
      </c>
      <c r="R11297">
        <f t="shared" si="230"/>
        <v>0</v>
      </c>
    </row>
    <row r="11298" spans="1:18" x14ac:dyDescent="0.3">
      <c r="A11298" t="s">
        <v>750</v>
      </c>
      <c r="B11298" s="1">
        <v>38453</v>
      </c>
      <c r="C11298" t="s">
        <v>16</v>
      </c>
      <c r="D11298" t="s">
        <v>830</v>
      </c>
      <c r="E11298" t="s">
        <v>831</v>
      </c>
      <c r="G11298" s="6" t="s">
        <v>29</v>
      </c>
      <c r="H11298" t="s">
        <v>99</v>
      </c>
      <c r="I11298" t="s">
        <v>26</v>
      </c>
      <c r="J11298" t="s">
        <v>27</v>
      </c>
      <c r="K11298">
        <v>3.8</v>
      </c>
      <c r="L11298">
        <v>18.95</v>
      </c>
      <c r="M11298" t="s">
        <v>385</v>
      </c>
      <c r="N11298">
        <v>18.95</v>
      </c>
      <c r="P11298" cm="1">
        <f t="array" ref="P11298">IF(Q11298&gt;0,INDEX(Q11298:Q33022,MATCH(TRUE,INDEX(Q11298:Q33022="",,),0)-1),"")</f>
        <v>7</v>
      </c>
      <c r="Q11298">
        <f t="shared" si="232"/>
        <v>2</v>
      </c>
      <c r="R11298">
        <f t="shared" si="230"/>
        <v>0</v>
      </c>
    </row>
    <row r="11299" spans="1:18" x14ac:dyDescent="0.3">
      <c r="A11299" t="s">
        <v>750</v>
      </c>
      <c r="B11299" s="1">
        <v>38453</v>
      </c>
      <c r="C11299" t="s">
        <v>16</v>
      </c>
      <c r="D11299" t="s">
        <v>830</v>
      </c>
      <c r="E11299" t="s">
        <v>831</v>
      </c>
      <c r="G11299" s="6" t="s">
        <v>29</v>
      </c>
      <c r="H11299" t="s">
        <v>122</v>
      </c>
      <c r="I11299" t="s">
        <v>26</v>
      </c>
      <c r="J11299" t="s">
        <v>27</v>
      </c>
      <c r="K11299">
        <v>42.2</v>
      </c>
      <c r="L11299">
        <v>33.5</v>
      </c>
      <c r="M11299" t="s">
        <v>385</v>
      </c>
      <c r="N11299">
        <v>33.5</v>
      </c>
      <c r="P11299" cm="1">
        <f t="array" ref="P11299">IF(Q11299&gt;0,INDEX(Q11299:Q33023,MATCH(TRUE,INDEX(Q11299:Q33023="",,),0)-1),"")</f>
        <v>7</v>
      </c>
      <c r="Q11299">
        <f t="shared" si="232"/>
        <v>2</v>
      </c>
      <c r="R11299">
        <f t="shared" si="230"/>
        <v>0</v>
      </c>
    </row>
    <row r="11300" spans="1:18" x14ac:dyDescent="0.3">
      <c r="A11300" t="s">
        <v>750</v>
      </c>
      <c r="B11300" s="1">
        <v>38453</v>
      </c>
      <c r="C11300" t="s">
        <v>16</v>
      </c>
      <c r="D11300" t="s">
        <v>830</v>
      </c>
      <c r="E11300" t="s">
        <v>831</v>
      </c>
      <c r="G11300" t="s">
        <v>19</v>
      </c>
      <c r="H11300" t="s">
        <v>194</v>
      </c>
      <c r="I11300" t="s">
        <v>21</v>
      </c>
      <c r="J11300" t="s">
        <v>22</v>
      </c>
      <c r="K11300">
        <v>58.8</v>
      </c>
      <c r="L11300">
        <v>421</v>
      </c>
      <c r="M11300" t="s">
        <v>449</v>
      </c>
      <c r="N11300">
        <v>613</v>
      </c>
      <c r="P11300" cm="1">
        <f t="array" ref="P11300">IF(Q11300&gt;0,INDEX(Q11300:Q33024,MATCH(TRUE,INDEX(Q11300:Q33024="",,),0)-1),"")</f>
        <v>7</v>
      </c>
      <c r="Q11300">
        <f t="shared" si="232"/>
        <v>3</v>
      </c>
      <c r="R11300">
        <f t="shared" si="230"/>
        <v>0</v>
      </c>
    </row>
    <row r="11301" spans="1:18" x14ac:dyDescent="0.3">
      <c r="A11301" t="s">
        <v>750</v>
      </c>
      <c r="B11301" s="1">
        <v>38453</v>
      </c>
      <c r="C11301" t="s">
        <v>16</v>
      </c>
      <c r="D11301" t="s">
        <v>830</v>
      </c>
      <c r="E11301" t="s">
        <v>831</v>
      </c>
      <c r="G11301" t="s">
        <v>19</v>
      </c>
      <c r="H11301" t="s">
        <v>53</v>
      </c>
      <c r="I11301" t="s">
        <v>26</v>
      </c>
      <c r="J11301" t="s">
        <v>27</v>
      </c>
      <c r="K11301">
        <v>219</v>
      </c>
      <c r="L11301">
        <v>29.3</v>
      </c>
      <c r="M11301" t="s">
        <v>449</v>
      </c>
      <c r="N11301">
        <v>38.11</v>
      </c>
      <c r="P11301" cm="1">
        <f t="array" ref="P11301">IF(Q11301&gt;0,INDEX(Q11301:Q33025,MATCH(TRUE,INDEX(Q11301:Q33025="",,),0)-1),"")</f>
        <v>7</v>
      </c>
      <c r="Q11301">
        <f t="shared" si="232"/>
        <v>3</v>
      </c>
      <c r="R11301">
        <f t="shared" si="230"/>
        <v>0</v>
      </c>
    </row>
    <row r="11302" spans="1:18" x14ac:dyDescent="0.3">
      <c r="A11302" t="s">
        <v>750</v>
      </c>
      <c r="B11302" s="1">
        <v>38453</v>
      </c>
      <c r="C11302" t="s">
        <v>16</v>
      </c>
      <c r="D11302" t="s">
        <v>830</v>
      </c>
      <c r="E11302" t="s">
        <v>831</v>
      </c>
      <c r="G11302" t="s">
        <v>19</v>
      </c>
      <c r="H11302" t="s">
        <v>148</v>
      </c>
      <c r="I11302" t="s">
        <v>26</v>
      </c>
      <c r="J11302" t="s">
        <v>27</v>
      </c>
      <c r="K11302">
        <v>141</v>
      </c>
      <c r="L11302">
        <v>24.6</v>
      </c>
      <c r="M11302" t="s">
        <v>449</v>
      </c>
      <c r="N11302">
        <v>27.13</v>
      </c>
      <c r="P11302" cm="1">
        <f t="array" ref="P11302">IF(Q11302&gt;0,INDEX(Q11302:Q33026,MATCH(TRUE,INDEX(Q11302:Q33026="",,),0)-1),"")</f>
        <v>7</v>
      </c>
      <c r="Q11302">
        <f t="shared" si="232"/>
        <v>3</v>
      </c>
      <c r="R11302">
        <f t="shared" si="230"/>
        <v>0</v>
      </c>
    </row>
    <row r="11303" spans="1:18" x14ac:dyDescent="0.3">
      <c r="A11303" t="s">
        <v>750</v>
      </c>
      <c r="B11303" s="1">
        <v>38453</v>
      </c>
      <c r="C11303" t="s">
        <v>16</v>
      </c>
      <c r="D11303" t="s">
        <v>830</v>
      </c>
      <c r="E11303" t="s">
        <v>831</v>
      </c>
      <c r="G11303" t="s">
        <v>19</v>
      </c>
      <c r="H11303" t="s">
        <v>64</v>
      </c>
      <c r="I11303" t="s">
        <v>26</v>
      </c>
      <c r="J11303" t="s">
        <v>27</v>
      </c>
      <c r="K11303">
        <v>1381.6</v>
      </c>
      <c r="L11303">
        <v>16.8</v>
      </c>
      <c r="M11303" t="s">
        <v>449</v>
      </c>
      <c r="N11303">
        <v>35.07</v>
      </c>
      <c r="P11303" cm="1">
        <f t="array" ref="P11303">IF(Q11303&gt;0,INDEX(Q11303:Q33027,MATCH(TRUE,INDEX(Q11303:Q33027="",,),0)-1),"")</f>
        <v>7</v>
      </c>
      <c r="Q11303">
        <f t="shared" si="232"/>
        <v>3</v>
      </c>
      <c r="R11303">
        <f t="shared" si="230"/>
        <v>0</v>
      </c>
    </row>
    <row r="11304" spans="1:18" x14ac:dyDescent="0.3">
      <c r="A11304" t="s">
        <v>750</v>
      </c>
      <c r="B11304" s="1">
        <v>38453</v>
      </c>
      <c r="C11304" t="s">
        <v>16</v>
      </c>
      <c r="D11304" t="s">
        <v>830</v>
      </c>
      <c r="E11304" t="s">
        <v>831</v>
      </c>
      <c r="G11304" s="6" t="s">
        <v>29</v>
      </c>
      <c r="H11304" t="s">
        <v>30</v>
      </c>
      <c r="I11304" t="s">
        <v>21</v>
      </c>
      <c r="J11304" t="s">
        <v>22</v>
      </c>
      <c r="K11304">
        <v>2.2000000000000002</v>
      </c>
      <c r="L11304">
        <v>115.5</v>
      </c>
      <c r="M11304" t="s">
        <v>449</v>
      </c>
      <c r="N11304">
        <v>115.5</v>
      </c>
      <c r="P11304" cm="1">
        <f t="array" ref="P11304">IF(Q11304&gt;0,INDEX(Q11304:Q33028,MATCH(TRUE,INDEX(Q11304:Q33028="",,),0)-1),"")</f>
        <v>7</v>
      </c>
      <c r="Q11304">
        <f t="shared" si="232"/>
        <v>3</v>
      </c>
      <c r="R11304">
        <f t="shared" si="230"/>
        <v>0</v>
      </c>
    </row>
    <row r="11305" spans="1:18" x14ac:dyDescent="0.3">
      <c r="A11305" t="s">
        <v>750</v>
      </c>
      <c r="B11305" s="1">
        <v>38453</v>
      </c>
      <c r="C11305" t="s">
        <v>16</v>
      </c>
      <c r="D11305" t="s">
        <v>830</v>
      </c>
      <c r="E11305" t="s">
        <v>831</v>
      </c>
      <c r="G11305" s="6" t="s">
        <v>29</v>
      </c>
      <c r="H11305" t="s">
        <v>196</v>
      </c>
      <c r="I11305" t="s">
        <v>21</v>
      </c>
      <c r="J11305" t="s">
        <v>22</v>
      </c>
      <c r="K11305">
        <v>3.3</v>
      </c>
      <c r="L11305">
        <v>219.5</v>
      </c>
      <c r="M11305" t="s">
        <v>449</v>
      </c>
      <c r="N11305">
        <v>219.5</v>
      </c>
      <c r="P11305" cm="1">
        <f t="array" ref="P11305">IF(Q11305&gt;0,INDEX(Q11305:Q33029,MATCH(TRUE,INDEX(Q11305:Q33029="",,),0)-1),"")</f>
        <v>7</v>
      </c>
      <c r="Q11305">
        <f t="shared" si="232"/>
        <v>3</v>
      </c>
      <c r="R11305">
        <f t="shared" si="230"/>
        <v>0</v>
      </c>
    </row>
    <row r="11306" spans="1:18" x14ac:dyDescent="0.3">
      <c r="A11306" t="s">
        <v>750</v>
      </c>
      <c r="B11306" s="1">
        <v>38453</v>
      </c>
      <c r="C11306" t="s">
        <v>16</v>
      </c>
      <c r="D11306" t="s">
        <v>830</v>
      </c>
      <c r="E11306" t="s">
        <v>831</v>
      </c>
      <c r="G11306" s="6" t="s">
        <v>29</v>
      </c>
      <c r="H11306" t="s">
        <v>206</v>
      </c>
      <c r="I11306" t="s">
        <v>21</v>
      </c>
      <c r="J11306" t="s">
        <v>22</v>
      </c>
      <c r="K11306">
        <v>0.2</v>
      </c>
      <c r="L11306">
        <v>94.5</v>
      </c>
      <c r="M11306" t="s">
        <v>449</v>
      </c>
      <c r="N11306">
        <v>94.5</v>
      </c>
      <c r="P11306" cm="1">
        <f t="array" ref="P11306">IF(Q11306&gt;0,INDEX(Q11306:Q33030,MATCH(TRUE,INDEX(Q11306:Q33030="",,),0)-1),"")</f>
        <v>7</v>
      </c>
      <c r="Q11306">
        <f t="shared" si="232"/>
        <v>3</v>
      </c>
      <c r="R11306">
        <f t="shared" si="230"/>
        <v>0</v>
      </c>
    </row>
    <row r="11307" spans="1:18" x14ac:dyDescent="0.3">
      <c r="A11307" t="s">
        <v>750</v>
      </c>
      <c r="B11307" s="1">
        <v>38453</v>
      </c>
      <c r="C11307" t="s">
        <v>16</v>
      </c>
      <c r="D11307" t="s">
        <v>830</v>
      </c>
      <c r="E11307" t="s">
        <v>831</v>
      </c>
      <c r="G11307" s="6" t="s">
        <v>29</v>
      </c>
      <c r="H11307" t="s">
        <v>154</v>
      </c>
      <c r="I11307" t="s">
        <v>21</v>
      </c>
      <c r="J11307" t="s">
        <v>22</v>
      </c>
      <c r="K11307">
        <v>2.7</v>
      </c>
      <c r="L11307">
        <v>308</v>
      </c>
      <c r="M11307" t="s">
        <v>449</v>
      </c>
      <c r="N11307">
        <v>308</v>
      </c>
      <c r="P11307" cm="1">
        <f t="array" ref="P11307">IF(Q11307&gt;0,INDEX(Q11307:Q33031,MATCH(TRUE,INDEX(Q11307:Q33031="",,),0)-1),"")</f>
        <v>7</v>
      </c>
      <c r="Q11307">
        <f t="shared" si="232"/>
        <v>3</v>
      </c>
      <c r="R11307">
        <f t="shared" si="230"/>
        <v>0</v>
      </c>
    </row>
    <row r="11308" spans="1:18" x14ac:dyDescent="0.3">
      <c r="A11308" t="s">
        <v>750</v>
      </c>
      <c r="B11308" s="1">
        <v>38453</v>
      </c>
      <c r="C11308" t="s">
        <v>16</v>
      </c>
      <c r="D11308" t="s">
        <v>830</v>
      </c>
      <c r="E11308" t="s">
        <v>831</v>
      </c>
      <c r="G11308" s="6" t="s">
        <v>29</v>
      </c>
      <c r="H11308" t="s">
        <v>99</v>
      </c>
      <c r="I11308" t="s">
        <v>26</v>
      </c>
      <c r="J11308" t="s">
        <v>27</v>
      </c>
      <c r="K11308">
        <v>3.8</v>
      </c>
      <c r="L11308">
        <v>18.95</v>
      </c>
      <c r="M11308" t="s">
        <v>449</v>
      </c>
      <c r="N11308">
        <v>18.95</v>
      </c>
      <c r="P11308" cm="1">
        <f t="array" ref="P11308">IF(Q11308&gt;0,INDEX(Q11308:Q33032,MATCH(TRUE,INDEX(Q11308:Q33032="",,),0)-1),"")</f>
        <v>7</v>
      </c>
      <c r="Q11308">
        <f t="shared" si="232"/>
        <v>3</v>
      </c>
      <c r="R11308">
        <f t="shared" si="230"/>
        <v>0</v>
      </c>
    </row>
    <row r="11309" spans="1:18" x14ac:dyDescent="0.3">
      <c r="A11309" t="s">
        <v>750</v>
      </c>
      <c r="B11309" s="1">
        <v>38453</v>
      </c>
      <c r="C11309" t="s">
        <v>16</v>
      </c>
      <c r="D11309" t="s">
        <v>830</v>
      </c>
      <c r="E11309" t="s">
        <v>831</v>
      </c>
      <c r="G11309" s="6" t="s">
        <v>29</v>
      </c>
      <c r="H11309" t="s">
        <v>122</v>
      </c>
      <c r="I11309" t="s">
        <v>26</v>
      </c>
      <c r="J11309" t="s">
        <v>27</v>
      </c>
      <c r="K11309">
        <v>42.2</v>
      </c>
      <c r="L11309">
        <v>33.5</v>
      </c>
      <c r="M11309" t="s">
        <v>449</v>
      </c>
      <c r="N11309">
        <v>33.5</v>
      </c>
      <c r="P11309" cm="1">
        <f t="array" ref="P11309">IF(Q11309&gt;0,INDEX(Q11309:Q33033,MATCH(TRUE,INDEX(Q11309:Q33033="",,),0)-1),"")</f>
        <v>7</v>
      </c>
      <c r="Q11309">
        <f t="shared" si="232"/>
        <v>3</v>
      </c>
      <c r="R11309">
        <f t="shared" si="230"/>
        <v>0</v>
      </c>
    </row>
    <row r="11310" spans="1:18" x14ac:dyDescent="0.3">
      <c r="A11310" t="s">
        <v>750</v>
      </c>
      <c r="B11310" s="1">
        <v>38453</v>
      </c>
      <c r="C11310" t="s">
        <v>16</v>
      </c>
      <c r="D11310" t="s">
        <v>830</v>
      </c>
      <c r="E11310" t="s">
        <v>831</v>
      </c>
      <c r="G11310" t="s">
        <v>19</v>
      </c>
      <c r="H11310" t="s">
        <v>194</v>
      </c>
      <c r="I11310" t="s">
        <v>21</v>
      </c>
      <c r="J11310" t="s">
        <v>22</v>
      </c>
      <c r="K11310">
        <v>58.8</v>
      </c>
      <c r="L11310">
        <v>421</v>
      </c>
      <c r="M11310" t="s">
        <v>436</v>
      </c>
      <c r="N11310">
        <v>1021.93</v>
      </c>
      <c r="P11310" cm="1">
        <f t="array" ref="P11310">IF(Q11310&gt;0,INDEX(Q11310:Q33034,MATCH(TRUE,INDEX(Q11310:Q33034="",,),0)-1),"")</f>
        <v>7</v>
      </c>
      <c r="Q11310">
        <f t="shared" si="232"/>
        <v>4</v>
      </c>
      <c r="R11310">
        <f t="shared" si="230"/>
        <v>0</v>
      </c>
    </row>
    <row r="11311" spans="1:18" x14ac:dyDescent="0.3">
      <c r="A11311" t="s">
        <v>750</v>
      </c>
      <c r="B11311" s="1">
        <v>38453</v>
      </c>
      <c r="C11311" t="s">
        <v>16</v>
      </c>
      <c r="D11311" t="s">
        <v>830</v>
      </c>
      <c r="E11311" t="s">
        <v>831</v>
      </c>
      <c r="G11311" t="s">
        <v>19</v>
      </c>
      <c r="H11311" t="s">
        <v>53</v>
      </c>
      <c r="I11311" t="s">
        <v>26</v>
      </c>
      <c r="J11311" t="s">
        <v>27</v>
      </c>
      <c r="K11311">
        <v>219</v>
      </c>
      <c r="L11311">
        <v>29.3</v>
      </c>
      <c r="M11311" t="s">
        <v>436</v>
      </c>
      <c r="N11311">
        <v>29.3</v>
      </c>
      <c r="P11311" cm="1">
        <f t="array" ref="P11311">IF(Q11311&gt;0,INDEX(Q11311:Q33035,MATCH(TRUE,INDEX(Q11311:Q33035="",,),0)-1),"")</f>
        <v>7</v>
      </c>
      <c r="Q11311">
        <f t="shared" si="232"/>
        <v>4</v>
      </c>
      <c r="R11311">
        <f t="shared" si="230"/>
        <v>0</v>
      </c>
    </row>
    <row r="11312" spans="1:18" x14ac:dyDescent="0.3">
      <c r="A11312" t="s">
        <v>750</v>
      </c>
      <c r="B11312" s="1">
        <v>38453</v>
      </c>
      <c r="C11312" t="s">
        <v>16</v>
      </c>
      <c r="D11312" t="s">
        <v>830</v>
      </c>
      <c r="E11312" t="s">
        <v>831</v>
      </c>
      <c r="G11312" t="s">
        <v>19</v>
      </c>
      <c r="H11312" t="s">
        <v>148</v>
      </c>
      <c r="I11312" t="s">
        <v>26</v>
      </c>
      <c r="J11312" t="s">
        <v>27</v>
      </c>
      <c r="K11312">
        <v>141</v>
      </c>
      <c r="L11312">
        <v>24.6</v>
      </c>
      <c r="M11312" t="s">
        <v>436</v>
      </c>
      <c r="N11312">
        <v>24.6</v>
      </c>
      <c r="P11312" cm="1">
        <f t="array" ref="P11312">IF(Q11312&gt;0,INDEX(Q11312:Q33036,MATCH(TRUE,INDEX(Q11312:Q33036="",,),0)-1),"")</f>
        <v>7</v>
      </c>
      <c r="Q11312">
        <f t="shared" si="232"/>
        <v>4</v>
      </c>
      <c r="R11312">
        <f t="shared" si="230"/>
        <v>0</v>
      </c>
    </row>
    <row r="11313" spans="1:18" x14ac:dyDescent="0.3">
      <c r="A11313" t="s">
        <v>750</v>
      </c>
      <c r="B11313" s="1">
        <v>38453</v>
      </c>
      <c r="C11313" t="s">
        <v>16</v>
      </c>
      <c r="D11313" t="s">
        <v>830</v>
      </c>
      <c r="E11313" t="s">
        <v>831</v>
      </c>
      <c r="G11313" t="s">
        <v>19</v>
      </c>
      <c r="H11313" t="s">
        <v>64</v>
      </c>
      <c r="I11313" t="s">
        <v>26</v>
      </c>
      <c r="J11313" t="s">
        <v>27</v>
      </c>
      <c r="K11313">
        <v>1381.6</v>
      </c>
      <c r="L11313">
        <v>16.8</v>
      </c>
      <c r="M11313" t="s">
        <v>436</v>
      </c>
      <c r="N11313">
        <v>16.8</v>
      </c>
      <c r="P11313" cm="1">
        <f t="array" ref="P11313">IF(Q11313&gt;0,INDEX(Q11313:Q33037,MATCH(TRUE,INDEX(Q11313:Q33037="",,),0)-1),"")</f>
        <v>7</v>
      </c>
      <c r="Q11313">
        <f t="shared" si="232"/>
        <v>4</v>
      </c>
      <c r="R11313">
        <f t="shared" si="230"/>
        <v>0</v>
      </c>
    </row>
    <row r="11314" spans="1:18" x14ac:dyDescent="0.3">
      <c r="A11314" t="s">
        <v>750</v>
      </c>
      <c r="B11314" s="1">
        <v>38453</v>
      </c>
      <c r="C11314" t="s">
        <v>16</v>
      </c>
      <c r="D11314" t="s">
        <v>830</v>
      </c>
      <c r="E11314" t="s">
        <v>831</v>
      </c>
      <c r="G11314" s="6" t="s">
        <v>29</v>
      </c>
      <c r="H11314" t="s">
        <v>30</v>
      </c>
      <c r="I11314" t="s">
        <v>21</v>
      </c>
      <c r="J11314" t="s">
        <v>22</v>
      </c>
      <c r="K11314">
        <v>2.2000000000000002</v>
      </c>
      <c r="L11314">
        <v>115.5</v>
      </c>
      <c r="M11314" t="s">
        <v>436</v>
      </c>
      <c r="N11314">
        <v>115.5</v>
      </c>
      <c r="P11314" cm="1">
        <f t="array" ref="P11314">IF(Q11314&gt;0,INDEX(Q11314:Q33038,MATCH(TRUE,INDEX(Q11314:Q33038="",,),0)-1),"")</f>
        <v>7</v>
      </c>
      <c r="Q11314">
        <f t="shared" si="232"/>
        <v>4</v>
      </c>
      <c r="R11314">
        <f t="shared" si="230"/>
        <v>0</v>
      </c>
    </row>
    <row r="11315" spans="1:18" x14ac:dyDescent="0.3">
      <c r="A11315" t="s">
        <v>750</v>
      </c>
      <c r="B11315" s="1">
        <v>38453</v>
      </c>
      <c r="C11315" t="s">
        <v>16</v>
      </c>
      <c r="D11315" t="s">
        <v>830</v>
      </c>
      <c r="E11315" t="s">
        <v>831</v>
      </c>
      <c r="G11315" s="6" t="s">
        <v>29</v>
      </c>
      <c r="H11315" t="s">
        <v>196</v>
      </c>
      <c r="I11315" t="s">
        <v>21</v>
      </c>
      <c r="J11315" t="s">
        <v>22</v>
      </c>
      <c r="K11315">
        <v>3.3</v>
      </c>
      <c r="L11315">
        <v>219.5</v>
      </c>
      <c r="M11315" t="s">
        <v>436</v>
      </c>
      <c r="N11315">
        <v>219.5</v>
      </c>
      <c r="P11315" cm="1">
        <f t="array" ref="P11315">IF(Q11315&gt;0,INDEX(Q11315:Q33039,MATCH(TRUE,INDEX(Q11315:Q33039="",,),0)-1),"")</f>
        <v>7</v>
      </c>
      <c r="Q11315">
        <f t="shared" si="232"/>
        <v>4</v>
      </c>
      <c r="R11315">
        <f t="shared" si="230"/>
        <v>0</v>
      </c>
    </row>
    <row r="11316" spans="1:18" x14ac:dyDescent="0.3">
      <c r="A11316" t="s">
        <v>750</v>
      </c>
      <c r="B11316" s="1">
        <v>38453</v>
      </c>
      <c r="C11316" t="s">
        <v>16</v>
      </c>
      <c r="D11316" t="s">
        <v>830</v>
      </c>
      <c r="E11316" t="s">
        <v>831</v>
      </c>
      <c r="G11316" s="6" t="s">
        <v>29</v>
      </c>
      <c r="H11316" t="s">
        <v>206</v>
      </c>
      <c r="I11316" t="s">
        <v>21</v>
      </c>
      <c r="J11316" t="s">
        <v>22</v>
      </c>
      <c r="K11316">
        <v>0.2</v>
      </c>
      <c r="L11316">
        <v>94.5</v>
      </c>
      <c r="M11316" t="s">
        <v>436</v>
      </c>
      <c r="N11316">
        <v>94.5</v>
      </c>
      <c r="P11316" cm="1">
        <f t="array" ref="P11316">IF(Q11316&gt;0,INDEX(Q11316:Q33040,MATCH(TRUE,INDEX(Q11316:Q33040="",,),0)-1),"")</f>
        <v>7</v>
      </c>
      <c r="Q11316">
        <f t="shared" si="232"/>
        <v>4</v>
      </c>
      <c r="R11316">
        <f t="shared" ref="R11316:R11379" si="233">IF(P11316="","",0)</f>
        <v>0</v>
      </c>
    </row>
    <row r="11317" spans="1:18" x14ac:dyDescent="0.3">
      <c r="A11317" t="s">
        <v>750</v>
      </c>
      <c r="B11317" s="1">
        <v>38453</v>
      </c>
      <c r="C11317" t="s">
        <v>16</v>
      </c>
      <c r="D11317" t="s">
        <v>830</v>
      </c>
      <c r="E11317" t="s">
        <v>831</v>
      </c>
      <c r="G11317" s="6" t="s">
        <v>29</v>
      </c>
      <c r="H11317" t="s">
        <v>154</v>
      </c>
      <c r="I11317" t="s">
        <v>21</v>
      </c>
      <c r="J11317" t="s">
        <v>22</v>
      </c>
      <c r="K11317">
        <v>2.7</v>
      </c>
      <c r="L11317">
        <v>308</v>
      </c>
      <c r="M11317" t="s">
        <v>436</v>
      </c>
      <c r="N11317">
        <v>308</v>
      </c>
      <c r="P11317" cm="1">
        <f t="array" ref="P11317">IF(Q11317&gt;0,INDEX(Q11317:Q33041,MATCH(TRUE,INDEX(Q11317:Q33041="",,),0)-1),"")</f>
        <v>7</v>
      </c>
      <c r="Q11317">
        <f t="shared" si="232"/>
        <v>4</v>
      </c>
      <c r="R11317">
        <f t="shared" si="233"/>
        <v>0</v>
      </c>
    </row>
    <row r="11318" spans="1:18" x14ac:dyDescent="0.3">
      <c r="A11318" t="s">
        <v>750</v>
      </c>
      <c r="B11318" s="1">
        <v>38453</v>
      </c>
      <c r="C11318" t="s">
        <v>16</v>
      </c>
      <c r="D11318" t="s">
        <v>830</v>
      </c>
      <c r="E11318" t="s">
        <v>831</v>
      </c>
      <c r="G11318" s="6" t="s">
        <v>29</v>
      </c>
      <c r="H11318" t="s">
        <v>99</v>
      </c>
      <c r="I11318" t="s">
        <v>26</v>
      </c>
      <c r="J11318" t="s">
        <v>27</v>
      </c>
      <c r="K11318">
        <v>3.8</v>
      </c>
      <c r="L11318">
        <v>18.95</v>
      </c>
      <c r="M11318" t="s">
        <v>436</v>
      </c>
      <c r="N11318">
        <v>18.95</v>
      </c>
      <c r="P11318" cm="1">
        <f t="array" ref="P11318">IF(Q11318&gt;0,INDEX(Q11318:Q33042,MATCH(TRUE,INDEX(Q11318:Q33042="",,),0)-1),"")</f>
        <v>7</v>
      </c>
      <c r="Q11318">
        <f t="shared" si="232"/>
        <v>4</v>
      </c>
      <c r="R11318">
        <f t="shared" si="233"/>
        <v>0</v>
      </c>
    </row>
    <row r="11319" spans="1:18" x14ac:dyDescent="0.3">
      <c r="A11319" t="s">
        <v>750</v>
      </c>
      <c r="B11319" s="1">
        <v>38453</v>
      </c>
      <c r="C11319" t="s">
        <v>16</v>
      </c>
      <c r="D11319" t="s">
        <v>830</v>
      </c>
      <c r="E11319" t="s">
        <v>831</v>
      </c>
      <c r="G11319" s="6" t="s">
        <v>29</v>
      </c>
      <c r="H11319" t="s">
        <v>122</v>
      </c>
      <c r="I11319" t="s">
        <v>26</v>
      </c>
      <c r="J11319" t="s">
        <v>27</v>
      </c>
      <c r="K11319">
        <v>42.2</v>
      </c>
      <c r="L11319">
        <v>33.5</v>
      </c>
      <c r="M11319" t="s">
        <v>436</v>
      </c>
      <c r="N11319">
        <v>33.5</v>
      </c>
      <c r="P11319" cm="1">
        <f t="array" ref="P11319">IF(Q11319&gt;0,INDEX(Q11319:Q33043,MATCH(TRUE,INDEX(Q11319:Q33043="",,),0)-1),"")</f>
        <v>7</v>
      </c>
      <c r="Q11319">
        <f t="shared" si="232"/>
        <v>4</v>
      </c>
      <c r="R11319">
        <f t="shared" si="233"/>
        <v>0</v>
      </c>
    </row>
    <row r="11320" spans="1:18" x14ac:dyDescent="0.3">
      <c r="A11320" t="s">
        <v>750</v>
      </c>
      <c r="B11320" s="1">
        <v>38453</v>
      </c>
      <c r="C11320" t="s">
        <v>16</v>
      </c>
      <c r="D11320" t="s">
        <v>830</v>
      </c>
      <c r="E11320" t="s">
        <v>831</v>
      </c>
      <c r="G11320" t="s">
        <v>19</v>
      </c>
      <c r="H11320" t="s">
        <v>194</v>
      </c>
      <c r="I11320" t="s">
        <v>21</v>
      </c>
      <c r="J11320" t="s">
        <v>22</v>
      </c>
      <c r="K11320">
        <v>58.8</v>
      </c>
      <c r="L11320">
        <v>421</v>
      </c>
      <c r="M11320" t="s">
        <v>753</v>
      </c>
      <c r="N11320">
        <v>605</v>
      </c>
      <c r="P11320" cm="1">
        <f t="array" ref="P11320">IF(Q11320&gt;0,INDEX(Q11320:Q33044,MATCH(TRUE,INDEX(Q11320:Q33044="",,),0)-1),"")</f>
        <v>7</v>
      </c>
      <c r="Q11320">
        <f t="shared" si="232"/>
        <v>5</v>
      </c>
      <c r="R11320">
        <f t="shared" si="233"/>
        <v>0</v>
      </c>
    </row>
    <row r="11321" spans="1:18" x14ac:dyDescent="0.3">
      <c r="A11321" t="s">
        <v>750</v>
      </c>
      <c r="B11321" s="1">
        <v>38453</v>
      </c>
      <c r="C11321" t="s">
        <v>16</v>
      </c>
      <c r="D11321" t="s">
        <v>830</v>
      </c>
      <c r="E11321" t="s">
        <v>831</v>
      </c>
      <c r="G11321" t="s">
        <v>19</v>
      </c>
      <c r="H11321" t="s">
        <v>53</v>
      </c>
      <c r="I11321" t="s">
        <v>26</v>
      </c>
      <c r="J11321" t="s">
        <v>27</v>
      </c>
      <c r="K11321">
        <v>219</v>
      </c>
      <c r="L11321">
        <v>29.3</v>
      </c>
      <c r="M11321" t="s">
        <v>753</v>
      </c>
      <c r="N11321">
        <v>32.5</v>
      </c>
      <c r="P11321" cm="1">
        <f t="array" ref="P11321">IF(Q11321&gt;0,INDEX(Q11321:Q33045,MATCH(TRUE,INDEX(Q11321:Q33045="",,),0)-1),"")</f>
        <v>7</v>
      </c>
      <c r="Q11321">
        <f t="shared" si="232"/>
        <v>5</v>
      </c>
      <c r="R11321">
        <f t="shared" si="233"/>
        <v>0</v>
      </c>
    </row>
    <row r="11322" spans="1:18" x14ac:dyDescent="0.3">
      <c r="A11322" t="s">
        <v>750</v>
      </c>
      <c r="B11322" s="1">
        <v>38453</v>
      </c>
      <c r="C11322" t="s">
        <v>16</v>
      </c>
      <c r="D11322" t="s">
        <v>830</v>
      </c>
      <c r="E11322" t="s">
        <v>831</v>
      </c>
      <c r="G11322" t="s">
        <v>19</v>
      </c>
      <c r="H11322" t="s">
        <v>148</v>
      </c>
      <c r="I11322" t="s">
        <v>26</v>
      </c>
      <c r="J11322" t="s">
        <v>27</v>
      </c>
      <c r="K11322">
        <v>141</v>
      </c>
      <c r="L11322">
        <v>24.6</v>
      </c>
      <c r="M11322" t="s">
        <v>753</v>
      </c>
      <c r="N11322">
        <v>32.5</v>
      </c>
      <c r="P11322" cm="1">
        <f t="array" ref="P11322">IF(Q11322&gt;0,INDEX(Q11322:Q33046,MATCH(TRUE,INDEX(Q11322:Q33046="",,),0)-1),"")</f>
        <v>7</v>
      </c>
      <c r="Q11322">
        <f t="shared" si="232"/>
        <v>5</v>
      </c>
      <c r="R11322">
        <f t="shared" si="233"/>
        <v>0</v>
      </c>
    </row>
    <row r="11323" spans="1:18" x14ac:dyDescent="0.3">
      <c r="A11323" t="s">
        <v>750</v>
      </c>
      <c r="B11323" s="1">
        <v>38453</v>
      </c>
      <c r="C11323" t="s">
        <v>16</v>
      </c>
      <c r="D11323" t="s">
        <v>830</v>
      </c>
      <c r="E11323" t="s">
        <v>831</v>
      </c>
      <c r="G11323" t="s">
        <v>19</v>
      </c>
      <c r="H11323" t="s">
        <v>64</v>
      </c>
      <c r="I11323" t="s">
        <v>26</v>
      </c>
      <c r="J11323" t="s">
        <v>27</v>
      </c>
      <c r="K11323">
        <v>1381.6</v>
      </c>
      <c r="L11323">
        <v>16.8</v>
      </c>
      <c r="M11323" t="s">
        <v>753</v>
      </c>
      <c r="N11323">
        <v>32.5</v>
      </c>
      <c r="P11323" cm="1">
        <f t="array" ref="P11323">IF(Q11323&gt;0,INDEX(Q11323:Q33047,MATCH(TRUE,INDEX(Q11323:Q33047="",,),0)-1),"")</f>
        <v>7</v>
      </c>
      <c r="Q11323">
        <f t="shared" si="232"/>
        <v>5</v>
      </c>
      <c r="R11323">
        <f t="shared" si="233"/>
        <v>0</v>
      </c>
    </row>
    <row r="11324" spans="1:18" x14ac:dyDescent="0.3">
      <c r="A11324" t="s">
        <v>750</v>
      </c>
      <c r="B11324" s="1">
        <v>38453</v>
      </c>
      <c r="C11324" t="s">
        <v>16</v>
      </c>
      <c r="D11324" t="s">
        <v>830</v>
      </c>
      <c r="E11324" t="s">
        <v>831</v>
      </c>
      <c r="G11324" s="6" t="s">
        <v>29</v>
      </c>
      <c r="H11324" t="s">
        <v>30</v>
      </c>
      <c r="I11324" t="s">
        <v>21</v>
      </c>
      <c r="J11324" t="s">
        <v>22</v>
      </c>
      <c r="K11324">
        <v>2.2000000000000002</v>
      </c>
      <c r="L11324">
        <v>115.5</v>
      </c>
      <c r="M11324" t="s">
        <v>753</v>
      </c>
      <c r="N11324">
        <v>115.5</v>
      </c>
      <c r="P11324" cm="1">
        <f t="array" ref="P11324">IF(Q11324&gt;0,INDEX(Q11324:Q33048,MATCH(TRUE,INDEX(Q11324:Q33048="",,),0)-1),"")</f>
        <v>7</v>
      </c>
      <c r="Q11324">
        <f t="shared" si="232"/>
        <v>5</v>
      </c>
      <c r="R11324">
        <f t="shared" si="233"/>
        <v>0</v>
      </c>
    </row>
    <row r="11325" spans="1:18" x14ac:dyDescent="0.3">
      <c r="A11325" t="s">
        <v>750</v>
      </c>
      <c r="B11325" s="1">
        <v>38453</v>
      </c>
      <c r="C11325" t="s">
        <v>16</v>
      </c>
      <c r="D11325" t="s">
        <v>830</v>
      </c>
      <c r="E11325" t="s">
        <v>831</v>
      </c>
      <c r="G11325" s="6" t="s">
        <v>29</v>
      </c>
      <c r="H11325" t="s">
        <v>196</v>
      </c>
      <c r="I11325" t="s">
        <v>21</v>
      </c>
      <c r="J11325" t="s">
        <v>22</v>
      </c>
      <c r="K11325">
        <v>3.3</v>
      </c>
      <c r="L11325">
        <v>219.5</v>
      </c>
      <c r="M11325" t="s">
        <v>753</v>
      </c>
      <c r="N11325">
        <v>219.5</v>
      </c>
      <c r="P11325" cm="1">
        <f t="array" ref="P11325">IF(Q11325&gt;0,INDEX(Q11325:Q33049,MATCH(TRUE,INDEX(Q11325:Q33049="",,),0)-1),"")</f>
        <v>7</v>
      </c>
      <c r="Q11325">
        <f t="shared" si="232"/>
        <v>5</v>
      </c>
      <c r="R11325">
        <f t="shared" si="233"/>
        <v>0</v>
      </c>
    </row>
    <row r="11326" spans="1:18" x14ac:dyDescent="0.3">
      <c r="A11326" t="s">
        <v>750</v>
      </c>
      <c r="B11326" s="1">
        <v>38453</v>
      </c>
      <c r="C11326" t="s">
        <v>16</v>
      </c>
      <c r="D11326" t="s">
        <v>830</v>
      </c>
      <c r="E11326" t="s">
        <v>831</v>
      </c>
      <c r="G11326" s="6" t="s">
        <v>29</v>
      </c>
      <c r="H11326" t="s">
        <v>206</v>
      </c>
      <c r="I11326" t="s">
        <v>21</v>
      </c>
      <c r="J11326" t="s">
        <v>22</v>
      </c>
      <c r="K11326">
        <v>0.2</v>
      </c>
      <c r="L11326">
        <v>94.5</v>
      </c>
      <c r="M11326" t="s">
        <v>753</v>
      </c>
      <c r="N11326">
        <v>94.5</v>
      </c>
      <c r="P11326" cm="1">
        <f t="array" ref="P11326">IF(Q11326&gt;0,INDEX(Q11326:Q33050,MATCH(TRUE,INDEX(Q11326:Q33050="",,),0)-1),"")</f>
        <v>7</v>
      </c>
      <c r="Q11326">
        <f t="shared" si="232"/>
        <v>5</v>
      </c>
      <c r="R11326">
        <f t="shared" si="233"/>
        <v>0</v>
      </c>
    </row>
    <row r="11327" spans="1:18" x14ac:dyDescent="0.3">
      <c r="A11327" t="s">
        <v>750</v>
      </c>
      <c r="B11327" s="1">
        <v>38453</v>
      </c>
      <c r="C11327" t="s">
        <v>16</v>
      </c>
      <c r="D11327" t="s">
        <v>830</v>
      </c>
      <c r="E11327" t="s">
        <v>831</v>
      </c>
      <c r="G11327" s="6" t="s">
        <v>29</v>
      </c>
      <c r="H11327" t="s">
        <v>154</v>
      </c>
      <c r="I11327" t="s">
        <v>21</v>
      </c>
      <c r="J11327" t="s">
        <v>22</v>
      </c>
      <c r="K11327">
        <v>2.7</v>
      </c>
      <c r="L11327">
        <v>308</v>
      </c>
      <c r="M11327" t="s">
        <v>753</v>
      </c>
      <c r="N11327">
        <v>308</v>
      </c>
      <c r="P11327" cm="1">
        <f t="array" ref="P11327">IF(Q11327&gt;0,INDEX(Q11327:Q33051,MATCH(TRUE,INDEX(Q11327:Q33051="",,),0)-1),"")</f>
        <v>7</v>
      </c>
      <c r="Q11327">
        <f t="shared" si="232"/>
        <v>5</v>
      </c>
      <c r="R11327">
        <f t="shared" si="233"/>
        <v>0</v>
      </c>
    </row>
    <row r="11328" spans="1:18" x14ac:dyDescent="0.3">
      <c r="A11328" t="s">
        <v>750</v>
      </c>
      <c r="B11328" s="1">
        <v>38453</v>
      </c>
      <c r="C11328" t="s">
        <v>16</v>
      </c>
      <c r="D11328" t="s">
        <v>830</v>
      </c>
      <c r="E11328" t="s">
        <v>831</v>
      </c>
      <c r="G11328" s="6" t="s">
        <v>29</v>
      </c>
      <c r="H11328" t="s">
        <v>99</v>
      </c>
      <c r="I11328" t="s">
        <v>26</v>
      </c>
      <c r="J11328" t="s">
        <v>27</v>
      </c>
      <c r="K11328">
        <v>3.8</v>
      </c>
      <c r="L11328">
        <v>18.95</v>
      </c>
      <c r="M11328" t="s">
        <v>753</v>
      </c>
      <c r="N11328">
        <v>18.95</v>
      </c>
      <c r="P11328" cm="1">
        <f t="array" ref="P11328">IF(Q11328&gt;0,INDEX(Q11328:Q33052,MATCH(TRUE,INDEX(Q11328:Q33052="",,),0)-1),"")</f>
        <v>7</v>
      </c>
      <c r="Q11328">
        <f t="shared" si="232"/>
        <v>5</v>
      </c>
      <c r="R11328">
        <f t="shared" si="233"/>
        <v>0</v>
      </c>
    </row>
    <row r="11329" spans="1:18" x14ac:dyDescent="0.3">
      <c r="A11329" t="s">
        <v>750</v>
      </c>
      <c r="B11329" s="1">
        <v>38453</v>
      </c>
      <c r="C11329" t="s">
        <v>16</v>
      </c>
      <c r="D11329" t="s">
        <v>830</v>
      </c>
      <c r="E11329" t="s">
        <v>831</v>
      </c>
      <c r="G11329" s="6" t="s">
        <v>29</v>
      </c>
      <c r="H11329" t="s">
        <v>122</v>
      </c>
      <c r="I11329" t="s">
        <v>26</v>
      </c>
      <c r="J11329" t="s">
        <v>27</v>
      </c>
      <c r="K11329">
        <v>42.2</v>
      </c>
      <c r="L11329">
        <v>33.5</v>
      </c>
      <c r="M11329" t="s">
        <v>753</v>
      </c>
      <c r="N11329">
        <v>33.5</v>
      </c>
      <c r="P11329" cm="1">
        <f t="array" ref="P11329">IF(Q11329&gt;0,INDEX(Q11329:Q33053,MATCH(TRUE,INDEX(Q11329:Q33053="",,),0)-1),"")</f>
        <v>7</v>
      </c>
      <c r="Q11329">
        <f t="shared" si="232"/>
        <v>5</v>
      </c>
      <c r="R11329">
        <f t="shared" si="233"/>
        <v>0</v>
      </c>
    </row>
    <row r="11330" spans="1:18" x14ac:dyDescent="0.3">
      <c r="A11330" t="s">
        <v>750</v>
      </c>
      <c r="B11330" s="1">
        <v>38453</v>
      </c>
      <c r="C11330" t="s">
        <v>16</v>
      </c>
      <c r="D11330" t="s">
        <v>830</v>
      </c>
      <c r="E11330" t="s">
        <v>831</v>
      </c>
      <c r="G11330" t="s">
        <v>19</v>
      </c>
      <c r="H11330" t="s">
        <v>194</v>
      </c>
      <c r="I11330" t="s">
        <v>21</v>
      </c>
      <c r="J11330" t="s">
        <v>22</v>
      </c>
      <c r="K11330">
        <v>58.8</v>
      </c>
      <c r="L11330">
        <v>421</v>
      </c>
      <c r="M11330" t="s">
        <v>441</v>
      </c>
      <c r="N11330">
        <v>650</v>
      </c>
      <c r="P11330" cm="1">
        <f t="array" ref="P11330">IF(Q11330&gt;0,INDEX(Q11330:Q33054,MATCH(TRUE,INDEX(Q11330:Q33054="",,),0)-1),"")</f>
        <v>7</v>
      </c>
      <c r="Q11330">
        <f t="shared" si="232"/>
        <v>6</v>
      </c>
      <c r="R11330">
        <f t="shared" si="233"/>
        <v>0</v>
      </c>
    </row>
    <row r="11331" spans="1:18" x14ac:dyDescent="0.3">
      <c r="A11331" t="s">
        <v>750</v>
      </c>
      <c r="B11331" s="1">
        <v>38453</v>
      </c>
      <c r="C11331" t="s">
        <v>16</v>
      </c>
      <c r="D11331" t="s">
        <v>830</v>
      </c>
      <c r="E11331" t="s">
        <v>831</v>
      </c>
      <c r="G11331" t="s">
        <v>19</v>
      </c>
      <c r="H11331" t="s">
        <v>53</v>
      </c>
      <c r="I11331" t="s">
        <v>26</v>
      </c>
      <c r="J11331" t="s">
        <v>27</v>
      </c>
      <c r="K11331">
        <v>219</v>
      </c>
      <c r="L11331">
        <v>29.3</v>
      </c>
      <c r="M11331" t="s">
        <v>441</v>
      </c>
      <c r="N11331">
        <v>33</v>
      </c>
      <c r="P11331" cm="1">
        <f t="array" ref="P11331">IF(Q11331&gt;0,INDEX(Q11331:Q33055,MATCH(TRUE,INDEX(Q11331:Q33055="",,),0)-1),"")</f>
        <v>7</v>
      </c>
      <c r="Q11331">
        <f t="shared" si="232"/>
        <v>6</v>
      </c>
      <c r="R11331">
        <f t="shared" si="233"/>
        <v>0</v>
      </c>
    </row>
    <row r="11332" spans="1:18" x14ac:dyDescent="0.3">
      <c r="A11332" t="s">
        <v>750</v>
      </c>
      <c r="B11332" s="1">
        <v>38453</v>
      </c>
      <c r="C11332" t="s">
        <v>16</v>
      </c>
      <c r="D11332" t="s">
        <v>830</v>
      </c>
      <c r="E11332" t="s">
        <v>831</v>
      </c>
      <c r="G11332" t="s">
        <v>19</v>
      </c>
      <c r="H11332" t="s">
        <v>148</v>
      </c>
      <c r="I11332" t="s">
        <v>26</v>
      </c>
      <c r="J11332" t="s">
        <v>27</v>
      </c>
      <c r="K11332">
        <v>141</v>
      </c>
      <c r="L11332">
        <v>24.6</v>
      </c>
      <c r="M11332" t="s">
        <v>441</v>
      </c>
      <c r="N11332">
        <v>28</v>
      </c>
      <c r="P11332" cm="1">
        <f t="array" ref="P11332">IF(Q11332&gt;0,INDEX(Q11332:Q33056,MATCH(TRUE,INDEX(Q11332:Q33056="",,),0)-1),"")</f>
        <v>7</v>
      </c>
      <c r="Q11332">
        <f t="shared" si="232"/>
        <v>6</v>
      </c>
      <c r="R11332">
        <f t="shared" si="233"/>
        <v>0</v>
      </c>
    </row>
    <row r="11333" spans="1:18" x14ac:dyDescent="0.3">
      <c r="A11333" t="s">
        <v>750</v>
      </c>
      <c r="B11333" s="1">
        <v>38453</v>
      </c>
      <c r="C11333" t="s">
        <v>16</v>
      </c>
      <c r="D11333" t="s">
        <v>830</v>
      </c>
      <c r="E11333" t="s">
        <v>831</v>
      </c>
      <c r="G11333" t="s">
        <v>19</v>
      </c>
      <c r="H11333" t="s">
        <v>64</v>
      </c>
      <c r="I11333" t="s">
        <v>26</v>
      </c>
      <c r="J11333" t="s">
        <v>27</v>
      </c>
      <c r="K11333">
        <v>1381.6</v>
      </c>
      <c r="L11333">
        <v>16.8</v>
      </c>
      <c r="M11333" t="s">
        <v>441</v>
      </c>
      <c r="N11333">
        <v>26.5</v>
      </c>
      <c r="P11333" cm="1">
        <f t="array" ref="P11333">IF(Q11333&gt;0,INDEX(Q11333:Q33057,MATCH(TRUE,INDEX(Q11333:Q33057="",,),0)-1),"")</f>
        <v>7</v>
      </c>
      <c r="Q11333">
        <f t="shared" si="232"/>
        <v>6</v>
      </c>
      <c r="R11333">
        <f t="shared" si="233"/>
        <v>0</v>
      </c>
    </row>
    <row r="11334" spans="1:18" x14ac:dyDescent="0.3">
      <c r="A11334" t="s">
        <v>750</v>
      </c>
      <c r="B11334" s="1">
        <v>38453</v>
      </c>
      <c r="C11334" t="s">
        <v>16</v>
      </c>
      <c r="D11334" t="s">
        <v>830</v>
      </c>
      <c r="E11334" t="s">
        <v>831</v>
      </c>
      <c r="G11334" s="6" t="s">
        <v>29</v>
      </c>
      <c r="H11334" t="s">
        <v>30</v>
      </c>
      <c r="I11334" t="s">
        <v>21</v>
      </c>
      <c r="J11334" t="s">
        <v>22</v>
      </c>
      <c r="K11334">
        <v>2.2000000000000002</v>
      </c>
      <c r="L11334">
        <v>115.5</v>
      </c>
      <c r="M11334" t="s">
        <v>441</v>
      </c>
      <c r="N11334">
        <v>115.5</v>
      </c>
      <c r="P11334" cm="1">
        <f t="array" ref="P11334">IF(Q11334&gt;0,INDEX(Q11334:Q33058,MATCH(TRUE,INDEX(Q11334:Q33058="",,),0)-1),"")</f>
        <v>7</v>
      </c>
      <c r="Q11334">
        <f t="shared" si="232"/>
        <v>6</v>
      </c>
      <c r="R11334">
        <f t="shared" si="233"/>
        <v>0</v>
      </c>
    </row>
    <row r="11335" spans="1:18" x14ac:dyDescent="0.3">
      <c r="A11335" t="s">
        <v>750</v>
      </c>
      <c r="B11335" s="1">
        <v>38453</v>
      </c>
      <c r="C11335" t="s">
        <v>16</v>
      </c>
      <c r="D11335" t="s">
        <v>830</v>
      </c>
      <c r="E11335" t="s">
        <v>831</v>
      </c>
      <c r="G11335" s="6" t="s">
        <v>29</v>
      </c>
      <c r="H11335" t="s">
        <v>196</v>
      </c>
      <c r="I11335" t="s">
        <v>21</v>
      </c>
      <c r="J11335" t="s">
        <v>22</v>
      </c>
      <c r="K11335">
        <v>3.3</v>
      </c>
      <c r="L11335">
        <v>219.5</v>
      </c>
      <c r="M11335" t="s">
        <v>441</v>
      </c>
      <c r="N11335">
        <v>219.5</v>
      </c>
      <c r="P11335" cm="1">
        <f t="array" ref="P11335">IF(Q11335&gt;0,INDEX(Q11335:Q33059,MATCH(TRUE,INDEX(Q11335:Q33059="",,),0)-1),"")</f>
        <v>7</v>
      </c>
      <c r="Q11335">
        <f t="shared" si="232"/>
        <v>6</v>
      </c>
      <c r="R11335">
        <f t="shared" si="233"/>
        <v>0</v>
      </c>
    </row>
    <row r="11336" spans="1:18" x14ac:dyDescent="0.3">
      <c r="A11336" t="s">
        <v>750</v>
      </c>
      <c r="B11336" s="1">
        <v>38453</v>
      </c>
      <c r="C11336" t="s">
        <v>16</v>
      </c>
      <c r="D11336" t="s">
        <v>830</v>
      </c>
      <c r="E11336" t="s">
        <v>831</v>
      </c>
      <c r="G11336" s="6" t="s">
        <v>29</v>
      </c>
      <c r="H11336" t="s">
        <v>206</v>
      </c>
      <c r="I11336" t="s">
        <v>21</v>
      </c>
      <c r="J11336" t="s">
        <v>22</v>
      </c>
      <c r="K11336">
        <v>0.2</v>
      </c>
      <c r="L11336">
        <v>94.5</v>
      </c>
      <c r="M11336" t="s">
        <v>441</v>
      </c>
      <c r="N11336">
        <v>94.5</v>
      </c>
      <c r="P11336" cm="1">
        <f t="array" ref="P11336">IF(Q11336&gt;0,INDEX(Q11336:Q33060,MATCH(TRUE,INDEX(Q11336:Q33060="",,),0)-1),"")</f>
        <v>7</v>
      </c>
      <c r="Q11336">
        <f t="shared" si="232"/>
        <v>6</v>
      </c>
      <c r="R11336">
        <f t="shared" si="233"/>
        <v>0</v>
      </c>
    </row>
    <row r="11337" spans="1:18" x14ac:dyDescent="0.3">
      <c r="A11337" t="s">
        <v>750</v>
      </c>
      <c r="B11337" s="1">
        <v>38453</v>
      </c>
      <c r="C11337" t="s">
        <v>16</v>
      </c>
      <c r="D11337" t="s">
        <v>830</v>
      </c>
      <c r="E11337" t="s">
        <v>831</v>
      </c>
      <c r="G11337" s="6" t="s">
        <v>29</v>
      </c>
      <c r="H11337" t="s">
        <v>154</v>
      </c>
      <c r="I11337" t="s">
        <v>21</v>
      </c>
      <c r="J11337" t="s">
        <v>22</v>
      </c>
      <c r="K11337">
        <v>2.7</v>
      </c>
      <c r="L11337">
        <v>308</v>
      </c>
      <c r="M11337" t="s">
        <v>441</v>
      </c>
      <c r="N11337">
        <v>308</v>
      </c>
      <c r="P11337" cm="1">
        <f t="array" ref="P11337">IF(Q11337&gt;0,INDEX(Q11337:Q33061,MATCH(TRUE,INDEX(Q11337:Q33061="",,),0)-1),"")</f>
        <v>7</v>
      </c>
      <c r="Q11337">
        <f t="shared" si="232"/>
        <v>6</v>
      </c>
      <c r="R11337">
        <f t="shared" si="233"/>
        <v>0</v>
      </c>
    </row>
    <row r="11338" spans="1:18" x14ac:dyDescent="0.3">
      <c r="A11338" t="s">
        <v>750</v>
      </c>
      <c r="B11338" s="1">
        <v>38453</v>
      </c>
      <c r="C11338" t="s">
        <v>16</v>
      </c>
      <c r="D11338" t="s">
        <v>830</v>
      </c>
      <c r="E11338" t="s">
        <v>831</v>
      </c>
      <c r="G11338" s="6" t="s">
        <v>29</v>
      </c>
      <c r="H11338" t="s">
        <v>99</v>
      </c>
      <c r="I11338" t="s">
        <v>26</v>
      </c>
      <c r="J11338" t="s">
        <v>27</v>
      </c>
      <c r="K11338">
        <v>3.8</v>
      </c>
      <c r="L11338">
        <v>18.95</v>
      </c>
      <c r="M11338" t="s">
        <v>441</v>
      </c>
      <c r="N11338">
        <v>18.95</v>
      </c>
      <c r="P11338" cm="1">
        <f t="array" ref="P11338">IF(Q11338&gt;0,INDEX(Q11338:Q33062,MATCH(TRUE,INDEX(Q11338:Q33062="",,),0)-1),"")</f>
        <v>7</v>
      </c>
      <c r="Q11338">
        <f t="shared" si="232"/>
        <v>6</v>
      </c>
      <c r="R11338">
        <f t="shared" si="233"/>
        <v>0</v>
      </c>
    </row>
    <row r="11339" spans="1:18" x14ac:dyDescent="0.3">
      <c r="A11339" t="s">
        <v>750</v>
      </c>
      <c r="B11339" s="1">
        <v>38453</v>
      </c>
      <c r="C11339" t="s">
        <v>16</v>
      </c>
      <c r="D11339" t="s">
        <v>830</v>
      </c>
      <c r="E11339" t="s">
        <v>831</v>
      </c>
      <c r="G11339" s="6" t="s">
        <v>29</v>
      </c>
      <c r="H11339" t="s">
        <v>122</v>
      </c>
      <c r="I11339" t="s">
        <v>26</v>
      </c>
      <c r="J11339" t="s">
        <v>27</v>
      </c>
      <c r="K11339">
        <v>42.2</v>
      </c>
      <c r="L11339">
        <v>33.5</v>
      </c>
      <c r="M11339" t="s">
        <v>441</v>
      </c>
      <c r="N11339">
        <v>33.5</v>
      </c>
      <c r="P11339" cm="1">
        <f t="array" ref="P11339">IF(Q11339&gt;0,INDEX(Q11339:Q33063,MATCH(TRUE,INDEX(Q11339:Q33063="",,),0)-1),"")</f>
        <v>7</v>
      </c>
      <c r="Q11339">
        <f t="shared" si="232"/>
        <v>6</v>
      </c>
      <c r="R11339">
        <f t="shared" si="233"/>
        <v>0</v>
      </c>
    </row>
    <row r="11340" spans="1:18" x14ac:dyDescent="0.3">
      <c r="A11340" t="s">
        <v>750</v>
      </c>
      <c r="B11340" s="1">
        <v>38453</v>
      </c>
      <c r="C11340" t="s">
        <v>16</v>
      </c>
      <c r="D11340" t="s">
        <v>830</v>
      </c>
      <c r="E11340" t="s">
        <v>831</v>
      </c>
      <c r="G11340" t="s">
        <v>19</v>
      </c>
      <c r="H11340" t="s">
        <v>194</v>
      </c>
      <c r="I11340" t="s">
        <v>21</v>
      </c>
      <c r="J11340" t="s">
        <v>22</v>
      </c>
      <c r="K11340">
        <v>58.8</v>
      </c>
      <c r="L11340">
        <v>421</v>
      </c>
      <c r="M11340" t="s">
        <v>417</v>
      </c>
      <c r="N11340">
        <v>421</v>
      </c>
      <c r="P11340" cm="1">
        <f t="array" ref="P11340">IF(Q11340&gt;0,INDEX(Q11340:Q33064,MATCH(TRUE,INDEX(Q11340:Q33064="",,),0)-1),"")</f>
        <v>7</v>
      </c>
      <c r="Q11340">
        <f t="shared" si="232"/>
        <v>7</v>
      </c>
      <c r="R11340">
        <f t="shared" si="233"/>
        <v>0</v>
      </c>
    </row>
    <row r="11341" spans="1:18" x14ac:dyDescent="0.3">
      <c r="A11341" t="s">
        <v>750</v>
      </c>
      <c r="B11341" s="1">
        <v>38453</v>
      </c>
      <c r="C11341" t="s">
        <v>16</v>
      </c>
      <c r="D11341" t="s">
        <v>830</v>
      </c>
      <c r="E11341" t="s">
        <v>831</v>
      </c>
      <c r="G11341" t="s">
        <v>19</v>
      </c>
      <c r="H11341" t="s">
        <v>53</v>
      </c>
      <c r="I11341" t="s">
        <v>26</v>
      </c>
      <c r="J11341" t="s">
        <v>27</v>
      </c>
      <c r="K11341">
        <v>219</v>
      </c>
      <c r="L11341">
        <v>29.3</v>
      </c>
      <c r="M11341" t="s">
        <v>417</v>
      </c>
      <c r="N11341">
        <v>29.3</v>
      </c>
      <c r="P11341" cm="1">
        <f t="array" ref="P11341">IF(Q11341&gt;0,INDEX(Q11341:Q33065,MATCH(TRUE,INDEX(Q11341:Q33065="",,),0)-1),"")</f>
        <v>7</v>
      </c>
      <c r="Q11341">
        <f t="shared" si="232"/>
        <v>7</v>
      </c>
      <c r="R11341">
        <f t="shared" si="233"/>
        <v>0</v>
      </c>
    </row>
    <row r="11342" spans="1:18" x14ac:dyDescent="0.3">
      <c r="A11342" t="s">
        <v>750</v>
      </c>
      <c r="B11342" s="1">
        <v>38453</v>
      </c>
      <c r="C11342" t="s">
        <v>16</v>
      </c>
      <c r="D11342" t="s">
        <v>830</v>
      </c>
      <c r="E11342" t="s">
        <v>831</v>
      </c>
      <c r="G11342" t="s">
        <v>19</v>
      </c>
      <c r="H11342" t="s">
        <v>148</v>
      </c>
      <c r="I11342" t="s">
        <v>26</v>
      </c>
      <c r="J11342" t="s">
        <v>27</v>
      </c>
      <c r="K11342">
        <v>141</v>
      </c>
      <c r="L11342">
        <v>24.6</v>
      </c>
      <c r="M11342" t="s">
        <v>417</v>
      </c>
      <c r="N11342">
        <v>24.6</v>
      </c>
      <c r="P11342" cm="1">
        <f t="array" ref="P11342">IF(Q11342&gt;0,INDEX(Q11342:Q33066,MATCH(TRUE,INDEX(Q11342:Q33066="",,),0)-1),"")</f>
        <v>7</v>
      </c>
      <c r="Q11342">
        <f t="shared" si="232"/>
        <v>7</v>
      </c>
      <c r="R11342">
        <f t="shared" si="233"/>
        <v>0</v>
      </c>
    </row>
    <row r="11343" spans="1:18" x14ac:dyDescent="0.3">
      <c r="A11343" t="s">
        <v>750</v>
      </c>
      <c r="B11343" s="1">
        <v>38453</v>
      </c>
      <c r="C11343" t="s">
        <v>16</v>
      </c>
      <c r="D11343" t="s">
        <v>830</v>
      </c>
      <c r="E11343" t="s">
        <v>831</v>
      </c>
      <c r="G11343" t="s">
        <v>19</v>
      </c>
      <c r="H11343" t="s">
        <v>64</v>
      </c>
      <c r="I11343" t="s">
        <v>26</v>
      </c>
      <c r="J11343" t="s">
        <v>27</v>
      </c>
      <c r="K11343">
        <v>1381.6</v>
      </c>
      <c r="L11343">
        <v>16.8</v>
      </c>
      <c r="M11343" t="s">
        <v>417</v>
      </c>
      <c r="N11343">
        <v>22</v>
      </c>
      <c r="P11343" cm="1">
        <f t="array" ref="P11343">IF(Q11343&gt;0,INDEX(Q11343:Q33067,MATCH(TRUE,INDEX(Q11343:Q33067="",,),0)-1),"")</f>
        <v>7</v>
      </c>
      <c r="Q11343">
        <f t="shared" si="232"/>
        <v>7</v>
      </c>
      <c r="R11343">
        <f t="shared" si="233"/>
        <v>0</v>
      </c>
    </row>
    <row r="11344" spans="1:18" x14ac:dyDescent="0.3">
      <c r="A11344" t="s">
        <v>750</v>
      </c>
      <c r="B11344" s="1">
        <v>38453</v>
      </c>
      <c r="C11344" t="s">
        <v>16</v>
      </c>
      <c r="D11344" t="s">
        <v>830</v>
      </c>
      <c r="E11344" t="s">
        <v>831</v>
      </c>
      <c r="G11344" s="6" t="s">
        <v>29</v>
      </c>
      <c r="H11344" t="s">
        <v>30</v>
      </c>
      <c r="I11344" t="s">
        <v>21</v>
      </c>
      <c r="J11344" t="s">
        <v>22</v>
      </c>
      <c r="K11344">
        <v>2.2000000000000002</v>
      </c>
      <c r="L11344">
        <v>115.5</v>
      </c>
      <c r="M11344" t="s">
        <v>417</v>
      </c>
      <c r="N11344">
        <v>115.5</v>
      </c>
      <c r="P11344" cm="1">
        <f t="array" ref="P11344">IF(Q11344&gt;0,INDEX(Q11344:Q33068,MATCH(TRUE,INDEX(Q11344:Q33068="",,),0)-1),"")</f>
        <v>7</v>
      </c>
      <c r="Q11344">
        <f t="shared" si="232"/>
        <v>7</v>
      </c>
      <c r="R11344">
        <f t="shared" si="233"/>
        <v>0</v>
      </c>
    </row>
    <row r="11345" spans="1:18" x14ac:dyDescent="0.3">
      <c r="A11345" t="s">
        <v>750</v>
      </c>
      <c r="B11345" s="1">
        <v>38453</v>
      </c>
      <c r="C11345" t="s">
        <v>16</v>
      </c>
      <c r="D11345" t="s">
        <v>830</v>
      </c>
      <c r="E11345" t="s">
        <v>831</v>
      </c>
      <c r="G11345" s="6" t="s">
        <v>29</v>
      </c>
      <c r="H11345" t="s">
        <v>196</v>
      </c>
      <c r="I11345" t="s">
        <v>21</v>
      </c>
      <c r="J11345" t="s">
        <v>22</v>
      </c>
      <c r="K11345">
        <v>3.3</v>
      </c>
      <c r="L11345">
        <v>219.5</v>
      </c>
      <c r="M11345" t="s">
        <v>417</v>
      </c>
      <c r="N11345">
        <v>219.5</v>
      </c>
      <c r="P11345" cm="1">
        <f t="array" ref="P11345">IF(Q11345&gt;0,INDEX(Q11345:Q33069,MATCH(TRUE,INDEX(Q11345:Q33069="",,),0)-1),"")</f>
        <v>7</v>
      </c>
      <c r="Q11345">
        <f t="shared" ref="Q11345:Q11349" si="234">INT((ROW()-11280)/10)+1</f>
        <v>7</v>
      </c>
      <c r="R11345">
        <f t="shared" si="233"/>
        <v>0</v>
      </c>
    </row>
    <row r="11346" spans="1:18" x14ac:dyDescent="0.3">
      <c r="A11346" t="s">
        <v>750</v>
      </c>
      <c r="B11346" s="1">
        <v>38453</v>
      </c>
      <c r="C11346" t="s">
        <v>16</v>
      </c>
      <c r="D11346" t="s">
        <v>830</v>
      </c>
      <c r="E11346" t="s">
        <v>831</v>
      </c>
      <c r="G11346" s="6" t="s">
        <v>29</v>
      </c>
      <c r="H11346" t="s">
        <v>206</v>
      </c>
      <c r="I11346" t="s">
        <v>21</v>
      </c>
      <c r="J11346" t="s">
        <v>22</v>
      </c>
      <c r="K11346">
        <v>0.2</v>
      </c>
      <c r="L11346">
        <v>94.5</v>
      </c>
      <c r="M11346" t="s">
        <v>417</v>
      </c>
      <c r="N11346">
        <v>94.5</v>
      </c>
      <c r="P11346" cm="1">
        <f t="array" ref="P11346">IF(Q11346&gt;0,INDEX(Q11346:Q33070,MATCH(TRUE,INDEX(Q11346:Q33070="",,),0)-1),"")</f>
        <v>7</v>
      </c>
      <c r="Q11346">
        <f t="shared" si="234"/>
        <v>7</v>
      </c>
      <c r="R11346">
        <f t="shared" si="233"/>
        <v>0</v>
      </c>
    </row>
    <row r="11347" spans="1:18" x14ac:dyDescent="0.3">
      <c r="A11347" t="s">
        <v>750</v>
      </c>
      <c r="B11347" s="1">
        <v>38453</v>
      </c>
      <c r="C11347" t="s">
        <v>16</v>
      </c>
      <c r="D11347" t="s">
        <v>830</v>
      </c>
      <c r="E11347" t="s">
        <v>831</v>
      </c>
      <c r="G11347" s="6" t="s">
        <v>29</v>
      </c>
      <c r="H11347" t="s">
        <v>154</v>
      </c>
      <c r="I11347" t="s">
        <v>21</v>
      </c>
      <c r="J11347" t="s">
        <v>22</v>
      </c>
      <c r="K11347">
        <v>2.7</v>
      </c>
      <c r="L11347">
        <v>308</v>
      </c>
      <c r="M11347" t="s">
        <v>417</v>
      </c>
      <c r="N11347">
        <v>308</v>
      </c>
      <c r="P11347" cm="1">
        <f t="array" ref="P11347">IF(Q11347&gt;0,INDEX(Q11347:Q33071,MATCH(TRUE,INDEX(Q11347:Q33071="",,),0)-1),"")</f>
        <v>7</v>
      </c>
      <c r="Q11347">
        <f t="shared" si="234"/>
        <v>7</v>
      </c>
      <c r="R11347">
        <f t="shared" si="233"/>
        <v>0</v>
      </c>
    </row>
    <row r="11348" spans="1:18" x14ac:dyDescent="0.3">
      <c r="A11348" t="s">
        <v>750</v>
      </c>
      <c r="B11348" s="1">
        <v>38453</v>
      </c>
      <c r="C11348" t="s">
        <v>16</v>
      </c>
      <c r="D11348" t="s">
        <v>830</v>
      </c>
      <c r="E11348" t="s">
        <v>831</v>
      </c>
      <c r="G11348" s="6" t="s">
        <v>29</v>
      </c>
      <c r="H11348" t="s">
        <v>99</v>
      </c>
      <c r="I11348" t="s">
        <v>26</v>
      </c>
      <c r="J11348" t="s">
        <v>27</v>
      </c>
      <c r="K11348">
        <v>3.8</v>
      </c>
      <c r="L11348">
        <v>18.95</v>
      </c>
      <c r="M11348" t="s">
        <v>417</v>
      </c>
      <c r="N11348">
        <v>18.95</v>
      </c>
      <c r="P11348" cm="1">
        <f t="array" ref="P11348">IF(Q11348&gt;0,INDEX(Q11348:Q33072,MATCH(TRUE,INDEX(Q11348:Q33072="",,),0)-1),"")</f>
        <v>7</v>
      </c>
      <c r="Q11348">
        <f t="shared" si="234"/>
        <v>7</v>
      </c>
      <c r="R11348">
        <f t="shared" si="233"/>
        <v>0</v>
      </c>
    </row>
    <row r="11349" spans="1:18" x14ac:dyDescent="0.3">
      <c r="A11349" t="s">
        <v>750</v>
      </c>
      <c r="B11349" s="1">
        <v>38453</v>
      </c>
      <c r="C11349" t="s">
        <v>16</v>
      </c>
      <c r="D11349" t="s">
        <v>830</v>
      </c>
      <c r="E11349" t="s">
        <v>831</v>
      </c>
      <c r="G11349" s="6" t="s">
        <v>29</v>
      </c>
      <c r="H11349" t="s">
        <v>122</v>
      </c>
      <c r="I11349" t="s">
        <v>26</v>
      </c>
      <c r="J11349" t="s">
        <v>27</v>
      </c>
      <c r="K11349">
        <v>42.2</v>
      </c>
      <c r="L11349">
        <v>33.5</v>
      </c>
      <c r="M11349" t="s">
        <v>417</v>
      </c>
      <c r="N11349">
        <v>33.5</v>
      </c>
      <c r="P11349" cm="1">
        <f t="array" ref="P11349">IF(Q11349&gt;0,INDEX(Q11349:Q33073,MATCH(TRUE,INDEX(Q11349:Q33073="",,),0)-1),"")</f>
        <v>7</v>
      </c>
      <c r="Q11349">
        <f t="shared" si="234"/>
        <v>7</v>
      </c>
      <c r="R11349">
        <f t="shared" si="233"/>
        <v>0</v>
      </c>
    </row>
    <row r="11350" spans="1:18" x14ac:dyDescent="0.3">
      <c r="P11350" t="str" cm="1">
        <f t="array" ref="P11350">IF(Q11350&gt;0,INDEX(Q11350:Q33074,MATCH(TRUE,INDEX(Q11350:Q33074="",,),0)-1),"")</f>
        <v/>
      </c>
      <c r="R11350" t="str">
        <f t="shared" si="233"/>
        <v/>
      </c>
    </row>
    <row r="11351" spans="1:18" x14ac:dyDescent="0.3">
      <c r="A11351" t="s">
        <v>750</v>
      </c>
      <c r="B11351" s="1">
        <v>38453</v>
      </c>
      <c r="C11351" t="s">
        <v>16</v>
      </c>
      <c r="D11351" t="s">
        <v>832</v>
      </c>
      <c r="E11351" t="s">
        <v>833</v>
      </c>
      <c r="G11351" t="s">
        <v>19</v>
      </c>
      <c r="H11351" t="s">
        <v>64</v>
      </c>
      <c r="I11351" t="s">
        <v>21</v>
      </c>
      <c r="J11351" t="s">
        <v>22</v>
      </c>
      <c r="K11351">
        <v>19.3</v>
      </c>
      <c r="L11351">
        <v>170</v>
      </c>
      <c r="M11351" t="s">
        <v>436</v>
      </c>
      <c r="N11351">
        <v>992.64</v>
      </c>
      <c r="O11351" t="s">
        <v>24</v>
      </c>
      <c r="P11351" cm="1">
        <f t="array" ref="P11351">IF(Q11351&gt;0,INDEX(Q11351:Q33075,MATCH(TRUE,INDEX(Q11351:Q33075="",,),0)-1),"")</f>
        <v>5</v>
      </c>
      <c r="Q11351">
        <f>INT((ROW()-11351)/4)+1</f>
        <v>1</v>
      </c>
      <c r="R11351">
        <f t="shared" si="233"/>
        <v>0</v>
      </c>
    </row>
    <row r="11352" spans="1:18" x14ac:dyDescent="0.3">
      <c r="A11352" t="s">
        <v>750</v>
      </c>
      <c r="B11352" s="1">
        <v>38453</v>
      </c>
      <c r="C11352" t="s">
        <v>16</v>
      </c>
      <c r="D11352" t="s">
        <v>832</v>
      </c>
      <c r="E11352" t="s">
        <v>833</v>
      </c>
      <c r="G11352" t="s">
        <v>19</v>
      </c>
      <c r="H11352" t="s">
        <v>63</v>
      </c>
      <c r="I11352" t="s">
        <v>26</v>
      </c>
      <c r="J11352" t="s">
        <v>27</v>
      </c>
      <c r="K11352">
        <v>190</v>
      </c>
      <c r="L11352">
        <v>18</v>
      </c>
      <c r="M11352" t="s">
        <v>436</v>
      </c>
      <c r="N11352">
        <v>18</v>
      </c>
      <c r="O11352" t="s">
        <v>24</v>
      </c>
      <c r="P11352" cm="1">
        <f t="array" ref="P11352">IF(Q11352&gt;0,INDEX(Q11352:Q33076,MATCH(TRUE,INDEX(Q11352:Q33076="",,),0)-1),"")</f>
        <v>5</v>
      </c>
      <c r="Q11352">
        <f t="shared" ref="Q11352:Q11370" si="235">INT((ROW()-11351)/4)+1</f>
        <v>1</v>
      </c>
      <c r="R11352">
        <f t="shared" si="233"/>
        <v>0</v>
      </c>
    </row>
    <row r="11353" spans="1:18" x14ac:dyDescent="0.3">
      <c r="A11353" t="s">
        <v>750</v>
      </c>
      <c r="B11353" s="1">
        <v>38453</v>
      </c>
      <c r="C11353" t="s">
        <v>16</v>
      </c>
      <c r="D11353" t="s">
        <v>832</v>
      </c>
      <c r="E11353" t="s">
        <v>833</v>
      </c>
      <c r="G11353" t="s">
        <v>19</v>
      </c>
      <c r="H11353" t="s">
        <v>64</v>
      </c>
      <c r="I11353" t="s">
        <v>26</v>
      </c>
      <c r="J11353" t="s">
        <v>27</v>
      </c>
      <c r="K11353">
        <v>924</v>
      </c>
      <c r="L11353">
        <v>18</v>
      </c>
      <c r="M11353" t="s">
        <v>436</v>
      </c>
      <c r="N11353">
        <v>18</v>
      </c>
      <c r="O11353" t="s">
        <v>24</v>
      </c>
      <c r="P11353" cm="1">
        <f t="array" ref="P11353">IF(Q11353&gt;0,INDEX(Q11353:Q33077,MATCH(TRUE,INDEX(Q11353:Q33077="",,),0)-1),"")</f>
        <v>5</v>
      </c>
      <c r="Q11353">
        <f t="shared" si="235"/>
        <v>1</v>
      </c>
      <c r="R11353">
        <f t="shared" si="233"/>
        <v>0</v>
      </c>
    </row>
    <row r="11354" spans="1:18" x14ac:dyDescent="0.3">
      <c r="A11354" t="s">
        <v>750</v>
      </c>
      <c r="B11354" s="1">
        <v>38453</v>
      </c>
      <c r="C11354" t="s">
        <v>16</v>
      </c>
      <c r="D11354" t="s">
        <v>832</v>
      </c>
      <c r="E11354" t="s">
        <v>833</v>
      </c>
      <c r="G11354" s="6" t="s">
        <v>29</v>
      </c>
      <c r="H11354" t="s">
        <v>70</v>
      </c>
      <c r="I11354" t="s">
        <v>26</v>
      </c>
      <c r="J11354" t="s">
        <v>27</v>
      </c>
      <c r="K11354">
        <v>64</v>
      </c>
      <c r="L11354">
        <v>20</v>
      </c>
      <c r="M11354" t="s">
        <v>436</v>
      </c>
      <c r="N11354">
        <v>20</v>
      </c>
      <c r="O11354" t="s">
        <v>24</v>
      </c>
      <c r="P11354" cm="1">
        <f t="array" ref="P11354">IF(Q11354&gt;0,INDEX(Q11354:Q33078,MATCH(TRUE,INDEX(Q11354:Q33078="",,),0)-1),"")</f>
        <v>5</v>
      </c>
      <c r="Q11354">
        <f t="shared" si="235"/>
        <v>1</v>
      </c>
      <c r="R11354">
        <f t="shared" si="233"/>
        <v>0</v>
      </c>
    </row>
    <row r="11355" spans="1:18" x14ac:dyDescent="0.3">
      <c r="A11355" t="s">
        <v>750</v>
      </c>
      <c r="B11355" s="1">
        <v>38453</v>
      </c>
      <c r="C11355" t="s">
        <v>16</v>
      </c>
      <c r="D11355" t="s">
        <v>832</v>
      </c>
      <c r="E11355" t="s">
        <v>833</v>
      </c>
      <c r="G11355" t="s">
        <v>19</v>
      </c>
      <c r="H11355" t="s">
        <v>64</v>
      </c>
      <c r="I11355" t="s">
        <v>21</v>
      </c>
      <c r="J11355" t="s">
        <v>22</v>
      </c>
      <c r="K11355">
        <v>19.3</v>
      </c>
      <c r="L11355">
        <v>170</v>
      </c>
      <c r="M11355" t="s">
        <v>371</v>
      </c>
      <c r="N11355">
        <v>170</v>
      </c>
      <c r="P11355" cm="1">
        <f t="array" ref="P11355">IF(Q11355&gt;0,INDEX(Q11355:Q33079,MATCH(TRUE,INDEX(Q11355:Q33079="",,),0)-1),"")</f>
        <v>5</v>
      </c>
      <c r="Q11355">
        <f t="shared" si="235"/>
        <v>2</v>
      </c>
      <c r="R11355">
        <f t="shared" si="233"/>
        <v>0</v>
      </c>
    </row>
    <row r="11356" spans="1:18" x14ac:dyDescent="0.3">
      <c r="A11356" t="s">
        <v>750</v>
      </c>
      <c r="B11356" s="1">
        <v>38453</v>
      </c>
      <c r="C11356" t="s">
        <v>16</v>
      </c>
      <c r="D11356" t="s">
        <v>832</v>
      </c>
      <c r="E11356" t="s">
        <v>833</v>
      </c>
      <c r="G11356" t="s">
        <v>19</v>
      </c>
      <c r="H11356" t="s">
        <v>63</v>
      </c>
      <c r="I11356" t="s">
        <v>26</v>
      </c>
      <c r="J11356" t="s">
        <v>27</v>
      </c>
      <c r="K11356">
        <v>190</v>
      </c>
      <c r="L11356">
        <v>18</v>
      </c>
      <c r="M11356" t="s">
        <v>371</v>
      </c>
      <c r="N11356">
        <v>32</v>
      </c>
      <c r="P11356" cm="1">
        <f t="array" ref="P11356">IF(Q11356&gt;0,INDEX(Q11356:Q33080,MATCH(TRUE,INDEX(Q11356:Q33080="",,),0)-1),"")</f>
        <v>5</v>
      </c>
      <c r="Q11356">
        <f t="shared" si="235"/>
        <v>2</v>
      </c>
      <c r="R11356">
        <f t="shared" si="233"/>
        <v>0</v>
      </c>
    </row>
    <row r="11357" spans="1:18" x14ac:dyDescent="0.3">
      <c r="A11357" t="s">
        <v>750</v>
      </c>
      <c r="B11357" s="1">
        <v>38453</v>
      </c>
      <c r="C11357" t="s">
        <v>16</v>
      </c>
      <c r="D11357" t="s">
        <v>832</v>
      </c>
      <c r="E11357" t="s">
        <v>833</v>
      </c>
      <c r="G11357" t="s">
        <v>19</v>
      </c>
      <c r="H11357" t="s">
        <v>64</v>
      </c>
      <c r="I11357" t="s">
        <v>26</v>
      </c>
      <c r="J11357" t="s">
        <v>27</v>
      </c>
      <c r="K11357">
        <v>924</v>
      </c>
      <c r="L11357">
        <v>18</v>
      </c>
      <c r="M11357" t="s">
        <v>371</v>
      </c>
      <c r="N11357">
        <v>32</v>
      </c>
      <c r="P11357" cm="1">
        <f t="array" ref="P11357">IF(Q11357&gt;0,INDEX(Q11357:Q33081,MATCH(TRUE,INDEX(Q11357:Q33081="",,),0)-1),"")</f>
        <v>5</v>
      </c>
      <c r="Q11357">
        <f t="shared" si="235"/>
        <v>2</v>
      </c>
      <c r="R11357">
        <f t="shared" si="233"/>
        <v>0</v>
      </c>
    </row>
    <row r="11358" spans="1:18" x14ac:dyDescent="0.3">
      <c r="A11358" t="s">
        <v>750</v>
      </c>
      <c r="B11358" s="1">
        <v>38453</v>
      </c>
      <c r="C11358" t="s">
        <v>16</v>
      </c>
      <c r="D11358" t="s">
        <v>832</v>
      </c>
      <c r="E11358" t="s">
        <v>833</v>
      </c>
      <c r="G11358" s="6" t="s">
        <v>29</v>
      </c>
      <c r="H11358" t="s">
        <v>70</v>
      </c>
      <c r="I11358" t="s">
        <v>26</v>
      </c>
      <c r="J11358" t="s">
        <v>27</v>
      </c>
      <c r="K11358">
        <v>64</v>
      </c>
      <c r="L11358">
        <v>20</v>
      </c>
      <c r="M11358" t="s">
        <v>371</v>
      </c>
      <c r="N11358">
        <v>20</v>
      </c>
      <c r="P11358" cm="1">
        <f t="array" ref="P11358">IF(Q11358&gt;0,INDEX(Q11358:Q33082,MATCH(TRUE,INDEX(Q11358:Q33082="",,),0)-1),"")</f>
        <v>5</v>
      </c>
      <c r="Q11358">
        <f t="shared" si="235"/>
        <v>2</v>
      </c>
      <c r="R11358">
        <f t="shared" si="233"/>
        <v>0</v>
      </c>
    </row>
    <row r="11359" spans="1:18" x14ac:dyDescent="0.3">
      <c r="A11359" t="s">
        <v>750</v>
      </c>
      <c r="B11359" s="1">
        <v>38453</v>
      </c>
      <c r="C11359" t="s">
        <v>16</v>
      </c>
      <c r="D11359" t="s">
        <v>832</v>
      </c>
      <c r="E11359" t="s">
        <v>833</v>
      </c>
      <c r="G11359" t="s">
        <v>19</v>
      </c>
      <c r="H11359" t="s">
        <v>64</v>
      </c>
      <c r="I11359" t="s">
        <v>21</v>
      </c>
      <c r="J11359" t="s">
        <v>22</v>
      </c>
      <c r="K11359">
        <v>19.3</v>
      </c>
      <c r="L11359">
        <v>170</v>
      </c>
      <c r="M11359" t="s">
        <v>757</v>
      </c>
      <c r="N11359">
        <v>250</v>
      </c>
      <c r="P11359" cm="1">
        <f t="array" ref="P11359">IF(Q11359&gt;0,INDEX(Q11359:Q33083,MATCH(TRUE,INDEX(Q11359:Q33083="",,),0)-1),"")</f>
        <v>5</v>
      </c>
      <c r="Q11359">
        <f t="shared" si="235"/>
        <v>3</v>
      </c>
      <c r="R11359">
        <f t="shared" si="233"/>
        <v>0</v>
      </c>
    </row>
    <row r="11360" spans="1:18" x14ac:dyDescent="0.3">
      <c r="A11360" t="s">
        <v>750</v>
      </c>
      <c r="B11360" s="1">
        <v>38453</v>
      </c>
      <c r="C11360" t="s">
        <v>16</v>
      </c>
      <c r="D11360" t="s">
        <v>832</v>
      </c>
      <c r="E11360" t="s">
        <v>833</v>
      </c>
      <c r="G11360" t="s">
        <v>19</v>
      </c>
      <c r="H11360" t="s">
        <v>63</v>
      </c>
      <c r="I11360" t="s">
        <v>26</v>
      </c>
      <c r="J11360" t="s">
        <v>27</v>
      </c>
      <c r="K11360">
        <v>190</v>
      </c>
      <c r="L11360">
        <v>18</v>
      </c>
      <c r="M11360" t="s">
        <v>757</v>
      </c>
      <c r="N11360">
        <v>22</v>
      </c>
      <c r="P11360" cm="1">
        <f t="array" ref="P11360">IF(Q11360&gt;0,INDEX(Q11360:Q33084,MATCH(TRUE,INDEX(Q11360:Q33084="",,),0)-1),"")</f>
        <v>5</v>
      </c>
      <c r="Q11360">
        <f t="shared" si="235"/>
        <v>3</v>
      </c>
      <c r="R11360">
        <f t="shared" si="233"/>
        <v>0</v>
      </c>
    </row>
    <row r="11361" spans="1:18" x14ac:dyDescent="0.3">
      <c r="A11361" t="s">
        <v>750</v>
      </c>
      <c r="B11361" s="1">
        <v>38453</v>
      </c>
      <c r="C11361" t="s">
        <v>16</v>
      </c>
      <c r="D11361" t="s">
        <v>832</v>
      </c>
      <c r="E11361" t="s">
        <v>833</v>
      </c>
      <c r="G11361" t="s">
        <v>19</v>
      </c>
      <c r="H11361" t="s">
        <v>64</v>
      </c>
      <c r="I11361" t="s">
        <v>26</v>
      </c>
      <c r="J11361" t="s">
        <v>27</v>
      </c>
      <c r="K11361">
        <v>924</v>
      </c>
      <c r="L11361">
        <v>18</v>
      </c>
      <c r="M11361" t="s">
        <v>757</v>
      </c>
      <c r="N11361">
        <v>31</v>
      </c>
      <c r="P11361" cm="1">
        <f t="array" ref="P11361">IF(Q11361&gt;0,INDEX(Q11361:Q33085,MATCH(TRUE,INDEX(Q11361:Q33085="",,),0)-1),"")</f>
        <v>5</v>
      </c>
      <c r="Q11361">
        <f t="shared" si="235"/>
        <v>3</v>
      </c>
      <c r="R11361">
        <f t="shared" si="233"/>
        <v>0</v>
      </c>
    </row>
    <row r="11362" spans="1:18" x14ac:dyDescent="0.3">
      <c r="A11362" t="s">
        <v>750</v>
      </c>
      <c r="B11362" s="1">
        <v>38453</v>
      </c>
      <c r="C11362" t="s">
        <v>16</v>
      </c>
      <c r="D11362" t="s">
        <v>832</v>
      </c>
      <c r="E11362" t="s">
        <v>833</v>
      </c>
      <c r="G11362" s="6" t="s">
        <v>29</v>
      </c>
      <c r="H11362" t="s">
        <v>70</v>
      </c>
      <c r="I11362" t="s">
        <v>26</v>
      </c>
      <c r="J11362" t="s">
        <v>27</v>
      </c>
      <c r="K11362">
        <v>64</v>
      </c>
      <c r="L11362">
        <v>20</v>
      </c>
      <c r="M11362" t="s">
        <v>757</v>
      </c>
      <c r="N11362">
        <v>20</v>
      </c>
      <c r="P11362" cm="1">
        <f t="array" ref="P11362">IF(Q11362&gt;0,INDEX(Q11362:Q33086,MATCH(TRUE,INDEX(Q11362:Q33086="",,),0)-1),"")</f>
        <v>5</v>
      </c>
      <c r="Q11362">
        <f t="shared" si="235"/>
        <v>3</v>
      </c>
      <c r="R11362">
        <f t="shared" si="233"/>
        <v>0</v>
      </c>
    </row>
    <row r="11363" spans="1:18" x14ac:dyDescent="0.3">
      <c r="A11363" t="s">
        <v>750</v>
      </c>
      <c r="B11363" s="1">
        <v>38453</v>
      </c>
      <c r="C11363" t="s">
        <v>16</v>
      </c>
      <c r="D11363" t="s">
        <v>832</v>
      </c>
      <c r="E11363" t="s">
        <v>833</v>
      </c>
      <c r="G11363" t="s">
        <v>19</v>
      </c>
      <c r="H11363" t="s">
        <v>64</v>
      </c>
      <c r="I11363" t="s">
        <v>21</v>
      </c>
      <c r="J11363" t="s">
        <v>22</v>
      </c>
      <c r="K11363">
        <v>19.3</v>
      </c>
      <c r="L11363">
        <v>170</v>
      </c>
      <c r="M11363" t="s">
        <v>415</v>
      </c>
      <c r="N11363">
        <v>170</v>
      </c>
      <c r="P11363" cm="1">
        <f t="array" ref="P11363">IF(Q11363&gt;0,INDEX(Q11363:Q33087,MATCH(TRUE,INDEX(Q11363:Q33087="",,),0)-1),"")</f>
        <v>5</v>
      </c>
      <c r="Q11363">
        <f t="shared" si="235"/>
        <v>4</v>
      </c>
      <c r="R11363">
        <f t="shared" si="233"/>
        <v>0</v>
      </c>
    </row>
    <row r="11364" spans="1:18" x14ac:dyDescent="0.3">
      <c r="A11364" t="s">
        <v>750</v>
      </c>
      <c r="B11364" s="1">
        <v>38453</v>
      </c>
      <c r="C11364" t="s">
        <v>16</v>
      </c>
      <c r="D11364" t="s">
        <v>832</v>
      </c>
      <c r="E11364" t="s">
        <v>833</v>
      </c>
      <c r="G11364" t="s">
        <v>19</v>
      </c>
      <c r="H11364" t="s">
        <v>63</v>
      </c>
      <c r="I11364" t="s">
        <v>26</v>
      </c>
      <c r="J11364" t="s">
        <v>27</v>
      </c>
      <c r="K11364">
        <v>190</v>
      </c>
      <c r="L11364">
        <v>18</v>
      </c>
      <c r="M11364" t="s">
        <v>415</v>
      </c>
      <c r="N11364">
        <v>18</v>
      </c>
      <c r="P11364" cm="1">
        <f t="array" ref="P11364">IF(Q11364&gt;0,INDEX(Q11364:Q33088,MATCH(TRUE,INDEX(Q11364:Q33088="",,),0)-1),"")</f>
        <v>5</v>
      </c>
      <c r="Q11364">
        <f t="shared" si="235"/>
        <v>4</v>
      </c>
      <c r="R11364">
        <f t="shared" si="233"/>
        <v>0</v>
      </c>
    </row>
    <row r="11365" spans="1:18" x14ac:dyDescent="0.3">
      <c r="A11365" t="s">
        <v>750</v>
      </c>
      <c r="B11365" s="1">
        <v>38453</v>
      </c>
      <c r="C11365" t="s">
        <v>16</v>
      </c>
      <c r="D11365" t="s">
        <v>832</v>
      </c>
      <c r="E11365" t="s">
        <v>833</v>
      </c>
      <c r="G11365" t="s">
        <v>19</v>
      </c>
      <c r="H11365" t="s">
        <v>64</v>
      </c>
      <c r="I11365" t="s">
        <v>26</v>
      </c>
      <c r="J11365" t="s">
        <v>27</v>
      </c>
      <c r="K11365">
        <v>924</v>
      </c>
      <c r="L11365">
        <v>18</v>
      </c>
      <c r="M11365" t="s">
        <v>415</v>
      </c>
      <c r="N11365">
        <v>28</v>
      </c>
      <c r="P11365" cm="1">
        <f t="array" ref="P11365">IF(Q11365&gt;0,INDEX(Q11365:Q33089,MATCH(TRUE,INDEX(Q11365:Q33089="",,),0)-1),"")</f>
        <v>5</v>
      </c>
      <c r="Q11365">
        <f t="shared" si="235"/>
        <v>4</v>
      </c>
      <c r="R11365">
        <f t="shared" si="233"/>
        <v>0</v>
      </c>
    </row>
    <row r="11366" spans="1:18" x14ac:dyDescent="0.3">
      <c r="A11366" t="s">
        <v>750</v>
      </c>
      <c r="B11366" s="1">
        <v>38453</v>
      </c>
      <c r="C11366" t="s">
        <v>16</v>
      </c>
      <c r="D11366" t="s">
        <v>832</v>
      </c>
      <c r="E11366" t="s">
        <v>833</v>
      </c>
      <c r="G11366" s="6" t="s">
        <v>29</v>
      </c>
      <c r="H11366" t="s">
        <v>70</v>
      </c>
      <c r="I11366" t="s">
        <v>26</v>
      </c>
      <c r="J11366" t="s">
        <v>27</v>
      </c>
      <c r="K11366">
        <v>64</v>
      </c>
      <c r="L11366">
        <v>20</v>
      </c>
      <c r="M11366" t="s">
        <v>415</v>
      </c>
      <c r="N11366">
        <v>20</v>
      </c>
      <c r="P11366" cm="1">
        <f t="array" ref="P11366">IF(Q11366&gt;0,INDEX(Q11366:Q33090,MATCH(TRUE,INDEX(Q11366:Q33090="",,),0)-1),"")</f>
        <v>5</v>
      </c>
      <c r="Q11366">
        <f t="shared" si="235"/>
        <v>4</v>
      </c>
      <c r="R11366">
        <f t="shared" si="233"/>
        <v>0</v>
      </c>
    </row>
    <row r="11367" spans="1:18" x14ac:dyDescent="0.3">
      <c r="A11367" t="s">
        <v>750</v>
      </c>
      <c r="B11367" s="1">
        <v>38453</v>
      </c>
      <c r="C11367" t="s">
        <v>16</v>
      </c>
      <c r="D11367" t="s">
        <v>832</v>
      </c>
      <c r="E11367" t="s">
        <v>833</v>
      </c>
      <c r="G11367" t="s">
        <v>19</v>
      </c>
      <c r="H11367" t="s">
        <v>64</v>
      </c>
      <c r="I11367" t="s">
        <v>21</v>
      </c>
      <c r="J11367" t="s">
        <v>22</v>
      </c>
      <c r="K11367">
        <v>19.3</v>
      </c>
      <c r="L11367">
        <v>170</v>
      </c>
      <c r="M11367" t="s">
        <v>441</v>
      </c>
      <c r="N11367">
        <v>200</v>
      </c>
      <c r="P11367" cm="1">
        <f t="array" ref="P11367">IF(Q11367&gt;0,INDEX(Q11367:Q33091,MATCH(TRUE,INDEX(Q11367:Q33091="",,),0)-1),"")</f>
        <v>5</v>
      </c>
      <c r="Q11367">
        <f t="shared" si="235"/>
        <v>5</v>
      </c>
      <c r="R11367">
        <f t="shared" si="233"/>
        <v>0</v>
      </c>
    </row>
    <row r="11368" spans="1:18" x14ac:dyDescent="0.3">
      <c r="A11368" t="s">
        <v>750</v>
      </c>
      <c r="B11368" s="1">
        <v>38453</v>
      </c>
      <c r="C11368" t="s">
        <v>16</v>
      </c>
      <c r="D11368" t="s">
        <v>832</v>
      </c>
      <c r="E11368" t="s">
        <v>833</v>
      </c>
      <c r="G11368" t="s">
        <v>19</v>
      </c>
      <c r="H11368" t="s">
        <v>63</v>
      </c>
      <c r="I11368" t="s">
        <v>26</v>
      </c>
      <c r="J11368" t="s">
        <v>27</v>
      </c>
      <c r="K11368">
        <v>190</v>
      </c>
      <c r="L11368">
        <v>18</v>
      </c>
      <c r="M11368" t="s">
        <v>441</v>
      </c>
      <c r="N11368">
        <v>22</v>
      </c>
      <c r="P11368" cm="1">
        <f t="array" ref="P11368">IF(Q11368&gt;0,INDEX(Q11368:Q33092,MATCH(TRUE,INDEX(Q11368:Q33092="",,),0)-1),"")</f>
        <v>5</v>
      </c>
      <c r="Q11368">
        <f t="shared" si="235"/>
        <v>5</v>
      </c>
      <c r="R11368">
        <f t="shared" si="233"/>
        <v>0</v>
      </c>
    </row>
    <row r="11369" spans="1:18" x14ac:dyDescent="0.3">
      <c r="A11369" t="s">
        <v>750</v>
      </c>
      <c r="B11369" s="1">
        <v>38453</v>
      </c>
      <c r="C11369" t="s">
        <v>16</v>
      </c>
      <c r="D11369" t="s">
        <v>832</v>
      </c>
      <c r="E11369" t="s">
        <v>833</v>
      </c>
      <c r="G11369" t="s">
        <v>19</v>
      </c>
      <c r="H11369" t="s">
        <v>64</v>
      </c>
      <c r="I11369" t="s">
        <v>26</v>
      </c>
      <c r="J11369" t="s">
        <v>27</v>
      </c>
      <c r="K11369">
        <v>924</v>
      </c>
      <c r="L11369">
        <v>18</v>
      </c>
      <c r="M11369" t="s">
        <v>441</v>
      </c>
      <c r="N11369">
        <v>21</v>
      </c>
      <c r="P11369" cm="1">
        <f t="array" ref="P11369">IF(Q11369&gt;0,INDEX(Q11369:Q33093,MATCH(TRUE,INDEX(Q11369:Q33093="",,),0)-1),"")</f>
        <v>5</v>
      </c>
      <c r="Q11369">
        <f t="shared" si="235"/>
        <v>5</v>
      </c>
      <c r="R11369">
        <f t="shared" si="233"/>
        <v>0</v>
      </c>
    </row>
    <row r="11370" spans="1:18" x14ac:dyDescent="0.3">
      <c r="A11370" t="s">
        <v>750</v>
      </c>
      <c r="B11370" s="1">
        <v>38453</v>
      </c>
      <c r="C11370" t="s">
        <v>16</v>
      </c>
      <c r="D11370" t="s">
        <v>832</v>
      </c>
      <c r="E11370" t="s">
        <v>833</v>
      </c>
      <c r="G11370" s="6" t="s">
        <v>29</v>
      </c>
      <c r="H11370" t="s">
        <v>70</v>
      </c>
      <c r="I11370" t="s">
        <v>26</v>
      </c>
      <c r="J11370" t="s">
        <v>27</v>
      </c>
      <c r="K11370">
        <v>64</v>
      </c>
      <c r="L11370">
        <v>20</v>
      </c>
      <c r="M11370" t="s">
        <v>441</v>
      </c>
      <c r="N11370">
        <v>20</v>
      </c>
      <c r="P11370" cm="1">
        <f t="array" ref="P11370">IF(Q11370&gt;0,INDEX(Q11370:Q33094,MATCH(TRUE,INDEX(Q11370:Q33094="",,),0)-1),"")</f>
        <v>5</v>
      </c>
      <c r="Q11370">
        <f t="shared" si="235"/>
        <v>5</v>
      </c>
      <c r="R11370">
        <f t="shared" si="233"/>
        <v>0</v>
      </c>
    </row>
    <row r="11371" spans="1:18" x14ac:dyDescent="0.3">
      <c r="P11371" t="str" cm="1">
        <f t="array" ref="P11371">IF(Q11371&gt;0,INDEX(Q11371:Q33095,MATCH(TRUE,INDEX(Q11371:Q33095="",,),0)-1),"")</f>
        <v/>
      </c>
      <c r="R11371" t="str">
        <f t="shared" si="233"/>
        <v/>
      </c>
    </row>
    <row r="11372" spans="1:18" x14ac:dyDescent="0.3">
      <c r="A11372" t="s">
        <v>750</v>
      </c>
      <c r="B11372" s="1">
        <v>38453</v>
      </c>
      <c r="C11372" t="s">
        <v>16</v>
      </c>
      <c r="D11372" t="s">
        <v>834</v>
      </c>
      <c r="E11372" t="s">
        <v>835</v>
      </c>
      <c r="G11372" t="s">
        <v>19</v>
      </c>
      <c r="H11372" t="s">
        <v>99</v>
      </c>
      <c r="I11372" t="s">
        <v>26</v>
      </c>
      <c r="J11372" t="s">
        <v>27</v>
      </c>
      <c r="K11372">
        <v>208</v>
      </c>
      <c r="L11372">
        <v>16.8</v>
      </c>
      <c r="M11372" t="s">
        <v>436</v>
      </c>
      <c r="N11372">
        <v>25</v>
      </c>
      <c r="O11372" t="s">
        <v>24</v>
      </c>
      <c r="P11372" cm="1">
        <f t="array" ref="P11372">IF(Q11372&gt;0,INDEX(Q11372:Q33096,MATCH(TRUE,INDEX(Q11372:Q33096="",,),0)-1),"")</f>
        <v>5</v>
      </c>
      <c r="Q11372">
        <f>INT((ROW()-11372)/7)+1</f>
        <v>1</v>
      </c>
      <c r="R11372">
        <f t="shared" si="233"/>
        <v>0</v>
      </c>
    </row>
    <row r="11373" spans="1:18" x14ac:dyDescent="0.3">
      <c r="A11373" t="s">
        <v>750</v>
      </c>
      <c r="B11373" s="1">
        <v>38453</v>
      </c>
      <c r="C11373" t="s">
        <v>16</v>
      </c>
      <c r="D11373" t="s">
        <v>834</v>
      </c>
      <c r="E11373" t="s">
        <v>835</v>
      </c>
      <c r="G11373" t="s">
        <v>19</v>
      </c>
      <c r="H11373" t="s">
        <v>148</v>
      </c>
      <c r="I11373" t="s">
        <v>26</v>
      </c>
      <c r="J11373" t="s">
        <v>27</v>
      </c>
      <c r="K11373">
        <v>167</v>
      </c>
      <c r="L11373">
        <v>20.6</v>
      </c>
      <c r="M11373" t="s">
        <v>436</v>
      </c>
      <c r="N11373">
        <v>30</v>
      </c>
      <c r="O11373" t="s">
        <v>24</v>
      </c>
      <c r="P11373" cm="1">
        <f t="array" ref="P11373">IF(Q11373&gt;0,INDEX(Q11373:Q33097,MATCH(TRUE,INDEX(Q11373:Q33097="",,),0)-1),"")</f>
        <v>5</v>
      </c>
      <c r="Q11373">
        <f t="shared" ref="Q11373:Q11406" si="236">INT((ROW()-11372)/7)+1</f>
        <v>1</v>
      </c>
      <c r="R11373">
        <f t="shared" si="233"/>
        <v>0</v>
      </c>
    </row>
    <row r="11374" spans="1:18" x14ac:dyDescent="0.3">
      <c r="A11374" t="s">
        <v>750</v>
      </c>
      <c r="B11374" s="1">
        <v>38453</v>
      </c>
      <c r="C11374" t="s">
        <v>16</v>
      </c>
      <c r="D11374" t="s">
        <v>834</v>
      </c>
      <c r="E11374" t="s">
        <v>835</v>
      </c>
      <c r="G11374" t="s">
        <v>19</v>
      </c>
      <c r="H11374" t="s">
        <v>63</v>
      </c>
      <c r="I11374" t="s">
        <v>26</v>
      </c>
      <c r="J11374" t="s">
        <v>27</v>
      </c>
      <c r="K11374">
        <v>75</v>
      </c>
      <c r="L11374">
        <v>15.4</v>
      </c>
      <c r="M11374" t="s">
        <v>436</v>
      </c>
      <c r="N11374">
        <v>25.1</v>
      </c>
      <c r="O11374" t="s">
        <v>24</v>
      </c>
      <c r="P11374" cm="1">
        <f t="array" ref="P11374">IF(Q11374&gt;0,INDEX(Q11374:Q33098,MATCH(TRUE,INDEX(Q11374:Q33098="",,),0)-1),"")</f>
        <v>5</v>
      </c>
      <c r="Q11374">
        <f t="shared" si="236"/>
        <v>1</v>
      </c>
      <c r="R11374">
        <f t="shared" si="233"/>
        <v>0</v>
      </c>
    </row>
    <row r="11375" spans="1:18" x14ac:dyDescent="0.3">
      <c r="A11375" t="s">
        <v>750</v>
      </c>
      <c r="B11375" s="1">
        <v>38453</v>
      </c>
      <c r="C11375" t="s">
        <v>16</v>
      </c>
      <c r="D11375" t="s">
        <v>834</v>
      </c>
      <c r="E11375" t="s">
        <v>835</v>
      </c>
      <c r="G11375" s="6" t="s">
        <v>29</v>
      </c>
      <c r="H11375" t="s">
        <v>30</v>
      </c>
      <c r="I11375" t="s">
        <v>26</v>
      </c>
      <c r="J11375" t="s">
        <v>27</v>
      </c>
      <c r="K11375">
        <v>54</v>
      </c>
      <c r="L11375">
        <v>11</v>
      </c>
      <c r="M11375" t="s">
        <v>436</v>
      </c>
      <c r="N11375">
        <v>11</v>
      </c>
      <c r="O11375" t="s">
        <v>24</v>
      </c>
      <c r="P11375" cm="1">
        <f t="array" ref="P11375">IF(Q11375&gt;0,INDEX(Q11375:Q33099,MATCH(TRUE,INDEX(Q11375:Q33099="",,),0)-1),"")</f>
        <v>5</v>
      </c>
      <c r="Q11375">
        <f t="shared" si="236"/>
        <v>1</v>
      </c>
      <c r="R11375">
        <f t="shared" si="233"/>
        <v>0</v>
      </c>
    </row>
    <row r="11376" spans="1:18" x14ac:dyDescent="0.3">
      <c r="A11376" t="s">
        <v>750</v>
      </c>
      <c r="B11376" s="1">
        <v>38453</v>
      </c>
      <c r="C11376" t="s">
        <v>16</v>
      </c>
      <c r="D11376" t="s">
        <v>834</v>
      </c>
      <c r="E11376" t="s">
        <v>835</v>
      </c>
      <c r="G11376" s="6" t="s">
        <v>29</v>
      </c>
      <c r="H11376" t="s">
        <v>394</v>
      </c>
      <c r="I11376" t="s">
        <v>26</v>
      </c>
      <c r="J11376" t="s">
        <v>27</v>
      </c>
      <c r="K11376">
        <v>21</v>
      </c>
      <c r="L11376">
        <v>13.4</v>
      </c>
      <c r="M11376" t="s">
        <v>436</v>
      </c>
      <c r="N11376">
        <v>13.4</v>
      </c>
      <c r="O11376" t="s">
        <v>24</v>
      </c>
      <c r="P11376" cm="1">
        <f t="array" ref="P11376">IF(Q11376&gt;0,INDEX(Q11376:Q33100,MATCH(TRUE,INDEX(Q11376:Q33100="",,),0)-1),"")</f>
        <v>5</v>
      </c>
      <c r="Q11376">
        <f t="shared" si="236"/>
        <v>1</v>
      </c>
      <c r="R11376">
        <f t="shared" si="233"/>
        <v>0</v>
      </c>
    </row>
    <row r="11377" spans="1:18" x14ac:dyDescent="0.3">
      <c r="A11377" t="s">
        <v>750</v>
      </c>
      <c r="B11377" s="1">
        <v>38453</v>
      </c>
      <c r="C11377" t="s">
        <v>16</v>
      </c>
      <c r="D11377" t="s">
        <v>834</v>
      </c>
      <c r="E11377" t="s">
        <v>835</v>
      </c>
      <c r="G11377" s="6" t="s">
        <v>29</v>
      </c>
      <c r="H11377" t="s">
        <v>197</v>
      </c>
      <c r="I11377" t="s">
        <v>26</v>
      </c>
      <c r="J11377" t="s">
        <v>27</v>
      </c>
      <c r="K11377">
        <v>15</v>
      </c>
      <c r="L11377">
        <v>25.3</v>
      </c>
      <c r="M11377" t="s">
        <v>436</v>
      </c>
      <c r="N11377">
        <v>25.3</v>
      </c>
      <c r="O11377" t="s">
        <v>24</v>
      </c>
      <c r="P11377" cm="1">
        <f t="array" ref="P11377">IF(Q11377&gt;0,INDEX(Q11377:Q33101,MATCH(TRUE,INDEX(Q11377:Q33101="",,),0)-1),"")</f>
        <v>5</v>
      </c>
      <c r="Q11377">
        <f t="shared" si="236"/>
        <v>1</v>
      </c>
      <c r="R11377">
        <f t="shared" si="233"/>
        <v>0</v>
      </c>
    </row>
    <row r="11378" spans="1:18" x14ac:dyDescent="0.3">
      <c r="A11378" t="s">
        <v>750</v>
      </c>
      <c r="B11378" s="1">
        <v>38453</v>
      </c>
      <c r="C11378" t="s">
        <v>16</v>
      </c>
      <c r="D11378" t="s">
        <v>834</v>
      </c>
      <c r="E11378" t="s">
        <v>835</v>
      </c>
      <c r="G11378" s="6" t="s">
        <v>29</v>
      </c>
      <c r="H11378" t="s">
        <v>122</v>
      </c>
      <c r="I11378" t="s">
        <v>26</v>
      </c>
      <c r="J11378" t="s">
        <v>27</v>
      </c>
      <c r="K11378">
        <v>11</v>
      </c>
      <c r="L11378">
        <v>25.2</v>
      </c>
      <c r="M11378" t="s">
        <v>436</v>
      </c>
      <c r="N11378">
        <v>25.2</v>
      </c>
      <c r="O11378" t="s">
        <v>24</v>
      </c>
      <c r="P11378" cm="1">
        <f t="array" ref="P11378">IF(Q11378&gt;0,INDEX(Q11378:Q33102,MATCH(TRUE,INDEX(Q11378:Q33102="",,),0)-1),"")</f>
        <v>5</v>
      </c>
      <c r="Q11378">
        <f t="shared" si="236"/>
        <v>1</v>
      </c>
      <c r="R11378">
        <f t="shared" si="233"/>
        <v>0</v>
      </c>
    </row>
    <row r="11379" spans="1:18" x14ac:dyDescent="0.3">
      <c r="A11379" t="s">
        <v>750</v>
      </c>
      <c r="B11379" s="1">
        <v>38453</v>
      </c>
      <c r="C11379" t="s">
        <v>16</v>
      </c>
      <c r="D11379" t="s">
        <v>834</v>
      </c>
      <c r="E11379" t="s">
        <v>835</v>
      </c>
      <c r="G11379" t="s">
        <v>19</v>
      </c>
      <c r="H11379" t="s">
        <v>99</v>
      </c>
      <c r="I11379" t="s">
        <v>26</v>
      </c>
      <c r="J11379" t="s">
        <v>27</v>
      </c>
      <c r="K11379">
        <v>208</v>
      </c>
      <c r="L11379">
        <v>16.8</v>
      </c>
      <c r="M11379" t="s">
        <v>415</v>
      </c>
      <c r="N11379">
        <v>30.68</v>
      </c>
      <c r="P11379" cm="1">
        <f t="array" ref="P11379">IF(Q11379&gt;0,INDEX(Q11379:Q33103,MATCH(TRUE,INDEX(Q11379:Q33103="",,),0)-1),"")</f>
        <v>5</v>
      </c>
      <c r="Q11379">
        <f t="shared" si="236"/>
        <v>2</v>
      </c>
      <c r="R11379">
        <f t="shared" si="233"/>
        <v>0</v>
      </c>
    </row>
    <row r="11380" spans="1:18" x14ac:dyDescent="0.3">
      <c r="A11380" t="s">
        <v>750</v>
      </c>
      <c r="B11380" s="1">
        <v>38453</v>
      </c>
      <c r="C11380" t="s">
        <v>16</v>
      </c>
      <c r="D11380" t="s">
        <v>834</v>
      </c>
      <c r="E11380" t="s">
        <v>835</v>
      </c>
      <c r="G11380" t="s">
        <v>19</v>
      </c>
      <c r="H11380" t="s">
        <v>148</v>
      </c>
      <c r="I11380" t="s">
        <v>26</v>
      </c>
      <c r="J11380" t="s">
        <v>27</v>
      </c>
      <c r="K11380">
        <v>167</v>
      </c>
      <c r="L11380">
        <v>20.6</v>
      </c>
      <c r="M11380" t="s">
        <v>415</v>
      </c>
      <c r="N11380">
        <v>20.6</v>
      </c>
      <c r="P11380" cm="1">
        <f t="array" ref="P11380">IF(Q11380&gt;0,INDEX(Q11380:Q33104,MATCH(TRUE,INDEX(Q11380:Q33104="",,),0)-1),"")</f>
        <v>5</v>
      </c>
      <c r="Q11380">
        <f t="shared" si="236"/>
        <v>2</v>
      </c>
      <c r="R11380">
        <f t="shared" ref="R11380:R11443" si="237">IF(P11380="","",0)</f>
        <v>0</v>
      </c>
    </row>
    <row r="11381" spans="1:18" x14ac:dyDescent="0.3">
      <c r="A11381" t="s">
        <v>750</v>
      </c>
      <c r="B11381" s="1">
        <v>38453</v>
      </c>
      <c r="C11381" t="s">
        <v>16</v>
      </c>
      <c r="D11381" t="s">
        <v>834</v>
      </c>
      <c r="E11381" t="s">
        <v>835</v>
      </c>
      <c r="G11381" t="s">
        <v>19</v>
      </c>
      <c r="H11381" t="s">
        <v>63</v>
      </c>
      <c r="I11381" t="s">
        <v>26</v>
      </c>
      <c r="J11381" t="s">
        <v>27</v>
      </c>
      <c r="K11381">
        <v>75</v>
      </c>
      <c r="L11381">
        <v>15.4</v>
      </c>
      <c r="M11381" t="s">
        <v>415</v>
      </c>
      <c r="N11381">
        <v>15.4</v>
      </c>
      <c r="P11381" cm="1">
        <f t="array" ref="P11381">IF(Q11381&gt;0,INDEX(Q11381:Q33105,MATCH(TRUE,INDEX(Q11381:Q33105="",,),0)-1),"")</f>
        <v>5</v>
      </c>
      <c r="Q11381">
        <f t="shared" si="236"/>
        <v>2</v>
      </c>
      <c r="R11381">
        <f t="shared" si="237"/>
        <v>0</v>
      </c>
    </row>
    <row r="11382" spans="1:18" x14ac:dyDescent="0.3">
      <c r="A11382" t="s">
        <v>750</v>
      </c>
      <c r="B11382" s="1">
        <v>38453</v>
      </c>
      <c r="C11382" t="s">
        <v>16</v>
      </c>
      <c r="D11382" t="s">
        <v>834</v>
      </c>
      <c r="E11382" t="s">
        <v>835</v>
      </c>
      <c r="G11382" s="6" t="s">
        <v>29</v>
      </c>
      <c r="H11382" t="s">
        <v>30</v>
      </c>
      <c r="I11382" t="s">
        <v>26</v>
      </c>
      <c r="J11382" t="s">
        <v>27</v>
      </c>
      <c r="K11382">
        <v>54</v>
      </c>
      <c r="L11382">
        <v>11</v>
      </c>
      <c r="M11382" t="s">
        <v>415</v>
      </c>
      <c r="N11382">
        <v>11</v>
      </c>
      <c r="P11382" cm="1">
        <f t="array" ref="P11382">IF(Q11382&gt;0,INDEX(Q11382:Q33106,MATCH(TRUE,INDEX(Q11382:Q33106="",,),0)-1),"")</f>
        <v>5</v>
      </c>
      <c r="Q11382">
        <f t="shared" si="236"/>
        <v>2</v>
      </c>
      <c r="R11382">
        <f t="shared" si="237"/>
        <v>0</v>
      </c>
    </row>
    <row r="11383" spans="1:18" x14ac:dyDescent="0.3">
      <c r="A11383" t="s">
        <v>750</v>
      </c>
      <c r="B11383" s="1">
        <v>38453</v>
      </c>
      <c r="C11383" t="s">
        <v>16</v>
      </c>
      <c r="D11383" t="s">
        <v>834</v>
      </c>
      <c r="E11383" t="s">
        <v>835</v>
      </c>
      <c r="G11383" s="6" t="s">
        <v>29</v>
      </c>
      <c r="H11383" t="s">
        <v>394</v>
      </c>
      <c r="I11383" t="s">
        <v>26</v>
      </c>
      <c r="J11383" t="s">
        <v>27</v>
      </c>
      <c r="K11383">
        <v>21</v>
      </c>
      <c r="L11383">
        <v>13.4</v>
      </c>
      <c r="M11383" t="s">
        <v>415</v>
      </c>
      <c r="N11383">
        <v>13.4</v>
      </c>
      <c r="P11383" cm="1">
        <f t="array" ref="P11383">IF(Q11383&gt;0,INDEX(Q11383:Q33107,MATCH(TRUE,INDEX(Q11383:Q33107="",,),0)-1),"")</f>
        <v>5</v>
      </c>
      <c r="Q11383">
        <f t="shared" si="236"/>
        <v>2</v>
      </c>
      <c r="R11383">
        <f t="shared" si="237"/>
        <v>0</v>
      </c>
    </row>
    <row r="11384" spans="1:18" x14ac:dyDescent="0.3">
      <c r="A11384" t="s">
        <v>750</v>
      </c>
      <c r="B11384" s="1">
        <v>38453</v>
      </c>
      <c r="C11384" t="s">
        <v>16</v>
      </c>
      <c r="D11384" t="s">
        <v>834</v>
      </c>
      <c r="E11384" t="s">
        <v>835</v>
      </c>
      <c r="G11384" s="6" t="s">
        <v>29</v>
      </c>
      <c r="H11384" t="s">
        <v>197</v>
      </c>
      <c r="I11384" t="s">
        <v>26</v>
      </c>
      <c r="J11384" t="s">
        <v>27</v>
      </c>
      <c r="K11384">
        <v>15</v>
      </c>
      <c r="L11384">
        <v>25.3</v>
      </c>
      <c r="M11384" t="s">
        <v>415</v>
      </c>
      <c r="N11384">
        <v>25.3</v>
      </c>
      <c r="P11384" cm="1">
        <f t="array" ref="P11384">IF(Q11384&gt;0,INDEX(Q11384:Q33108,MATCH(TRUE,INDEX(Q11384:Q33108="",,),0)-1),"")</f>
        <v>5</v>
      </c>
      <c r="Q11384">
        <f t="shared" si="236"/>
        <v>2</v>
      </c>
      <c r="R11384">
        <f t="shared" si="237"/>
        <v>0</v>
      </c>
    </row>
    <row r="11385" spans="1:18" x14ac:dyDescent="0.3">
      <c r="A11385" t="s">
        <v>750</v>
      </c>
      <c r="B11385" s="1">
        <v>38453</v>
      </c>
      <c r="C11385" t="s">
        <v>16</v>
      </c>
      <c r="D11385" t="s">
        <v>834</v>
      </c>
      <c r="E11385" t="s">
        <v>835</v>
      </c>
      <c r="G11385" s="6" t="s">
        <v>29</v>
      </c>
      <c r="H11385" t="s">
        <v>122</v>
      </c>
      <c r="I11385" t="s">
        <v>26</v>
      </c>
      <c r="J11385" t="s">
        <v>27</v>
      </c>
      <c r="K11385">
        <v>11</v>
      </c>
      <c r="L11385">
        <v>25.2</v>
      </c>
      <c r="M11385" t="s">
        <v>415</v>
      </c>
      <c r="N11385">
        <v>25.2</v>
      </c>
      <c r="P11385" cm="1">
        <f t="array" ref="P11385">IF(Q11385&gt;0,INDEX(Q11385:Q33109,MATCH(TRUE,INDEX(Q11385:Q33109="",,),0)-1),"")</f>
        <v>5</v>
      </c>
      <c r="Q11385">
        <f t="shared" si="236"/>
        <v>2</v>
      </c>
      <c r="R11385">
        <f t="shared" si="237"/>
        <v>0</v>
      </c>
    </row>
    <row r="11386" spans="1:18" x14ac:dyDescent="0.3">
      <c r="A11386" t="s">
        <v>750</v>
      </c>
      <c r="B11386" s="1">
        <v>38453</v>
      </c>
      <c r="C11386" t="s">
        <v>16</v>
      </c>
      <c r="D11386" t="s">
        <v>834</v>
      </c>
      <c r="E11386" t="s">
        <v>835</v>
      </c>
      <c r="G11386" t="s">
        <v>19</v>
      </c>
      <c r="H11386" t="s">
        <v>99</v>
      </c>
      <c r="I11386" t="s">
        <v>26</v>
      </c>
      <c r="J11386" t="s">
        <v>27</v>
      </c>
      <c r="K11386">
        <v>208</v>
      </c>
      <c r="L11386">
        <v>16.8</v>
      </c>
      <c r="M11386" t="s">
        <v>824</v>
      </c>
      <c r="N11386">
        <v>18.3</v>
      </c>
      <c r="P11386" cm="1">
        <f t="array" ref="P11386">IF(Q11386&gt;0,INDEX(Q11386:Q33110,MATCH(TRUE,INDEX(Q11386:Q33110="",,),0)-1),"")</f>
        <v>5</v>
      </c>
      <c r="Q11386">
        <f t="shared" si="236"/>
        <v>3</v>
      </c>
      <c r="R11386">
        <f t="shared" si="237"/>
        <v>0</v>
      </c>
    </row>
    <row r="11387" spans="1:18" x14ac:dyDescent="0.3">
      <c r="A11387" t="s">
        <v>750</v>
      </c>
      <c r="B11387" s="1">
        <v>38453</v>
      </c>
      <c r="C11387" t="s">
        <v>16</v>
      </c>
      <c r="D11387" t="s">
        <v>834</v>
      </c>
      <c r="E11387" t="s">
        <v>835</v>
      </c>
      <c r="G11387" t="s">
        <v>19</v>
      </c>
      <c r="H11387" t="s">
        <v>148</v>
      </c>
      <c r="I11387" t="s">
        <v>26</v>
      </c>
      <c r="J11387" t="s">
        <v>27</v>
      </c>
      <c r="K11387">
        <v>167</v>
      </c>
      <c r="L11387">
        <v>20.6</v>
      </c>
      <c r="M11387" t="s">
        <v>824</v>
      </c>
      <c r="N11387">
        <v>24.7</v>
      </c>
      <c r="P11387" cm="1">
        <f t="array" ref="P11387">IF(Q11387&gt;0,INDEX(Q11387:Q33111,MATCH(TRUE,INDEX(Q11387:Q33111="",,),0)-1),"")</f>
        <v>5</v>
      </c>
      <c r="Q11387">
        <f t="shared" si="236"/>
        <v>3</v>
      </c>
      <c r="R11387">
        <f t="shared" si="237"/>
        <v>0</v>
      </c>
    </row>
    <row r="11388" spans="1:18" x14ac:dyDescent="0.3">
      <c r="A11388" t="s">
        <v>750</v>
      </c>
      <c r="B11388" s="1">
        <v>38453</v>
      </c>
      <c r="C11388" t="s">
        <v>16</v>
      </c>
      <c r="D11388" t="s">
        <v>834</v>
      </c>
      <c r="E11388" t="s">
        <v>835</v>
      </c>
      <c r="G11388" t="s">
        <v>19</v>
      </c>
      <c r="H11388" t="s">
        <v>63</v>
      </c>
      <c r="I11388" t="s">
        <v>26</v>
      </c>
      <c r="J11388" t="s">
        <v>27</v>
      </c>
      <c r="K11388">
        <v>75</v>
      </c>
      <c r="L11388">
        <v>15.4</v>
      </c>
      <c r="M11388" t="s">
        <v>824</v>
      </c>
      <c r="N11388">
        <v>16.2</v>
      </c>
      <c r="P11388" cm="1">
        <f t="array" ref="P11388">IF(Q11388&gt;0,INDEX(Q11388:Q33112,MATCH(TRUE,INDEX(Q11388:Q33112="",,),0)-1),"")</f>
        <v>5</v>
      </c>
      <c r="Q11388">
        <f t="shared" si="236"/>
        <v>3</v>
      </c>
      <c r="R11388">
        <f t="shared" si="237"/>
        <v>0</v>
      </c>
    </row>
    <row r="11389" spans="1:18" x14ac:dyDescent="0.3">
      <c r="A11389" t="s">
        <v>750</v>
      </c>
      <c r="B11389" s="1">
        <v>38453</v>
      </c>
      <c r="C11389" t="s">
        <v>16</v>
      </c>
      <c r="D11389" t="s">
        <v>834</v>
      </c>
      <c r="E11389" t="s">
        <v>835</v>
      </c>
      <c r="G11389" s="6" t="s">
        <v>29</v>
      </c>
      <c r="H11389" t="s">
        <v>30</v>
      </c>
      <c r="I11389" t="s">
        <v>26</v>
      </c>
      <c r="J11389" t="s">
        <v>27</v>
      </c>
      <c r="K11389">
        <v>54</v>
      </c>
      <c r="L11389">
        <v>11</v>
      </c>
      <c r="M11389" t="s">
        <v>824</v>
      </c>
      <c r="N11389">
        <v>11</v>
      </c>
      <c r="P11389" cm="1">
        <f t="array" ref="P11389">IF(Q11389&gt;0,INDEX(Q11389:Q33113,MATCH(TRUE,INDEX(Q11389:Q33113="",,),0)-1),"")</f>
        <v>5</v>
      </c>
      <c r="Q11389">
        <f t="shared" si="236"/>
        <v>3</v>
      </c>
      <c r="R11389">
        <f t="shared" si="237"/>
        <v>0</v>
      </c>
    </row>
    <row r="11390" spans="1:18" x14ac:dyDescent="0.3">
      <c r="A11390" t="s">
        <v>750</v>
      </c>
      <c r="B11390" s="1">
        <v>38453</v>
      </c>
      <c r="C11390" t="s">
        <v>16</v>
      </c>
      <c r="D11390" t="s">
        <v>834</v>
      </c>
      <c r="E11390" t="s">
        <v>835</v>
      </c>
      <c r="G11390" s="6" t="s">
        <v>29</v>
      </c>
      <c r="H11390" t="s">
        <v>394</v>
      </c>
      <c r="I11390" t="s">
        <v>26</v>
      </c>
      <c r="J11390" t="s">
        <v>27</v>
      </c>
      <c r="K11390">
        <v>21</v>
      </c>
      <c r="L11390">
        <v>13.4</v>
      </c>
      <c r="M11390" t="s">
        <v>824</v>
      </c>
      <c r="N11390">
        <v>13.4</v>
      </c>
      <c r="P11390" cm="1">
        <f t="array" ref="P11390">IF(Q11390&gt;0,INDEX(Q11390:Q33114,MATCH(TRUE,INDEX(Q11390:Q33114="",,),0)-1),"")</f>
        <v>5</v>
      </c>
      <c r="Q11390">
        <f t="shared" si="236"/>
        <v>3</v>
      </c>
      <c r="R11390">
        <f t="shared" si="237"/>
        <v>0</v>
      </c>
    </row>
    <row r="11391" spans="1:18" x14ac:dyDescent="0.3">
      <c r="A11391" t="s">
        <v>750</v>
      </c>
      <c r="B11391" s="1">
        <v>38453</v>
      </c>
      <c r="C11391" t="s">
        <v>16</v>
      </c>
      <c r="D11391" t="s">
        <v>834</v>
      </c>
      <c r="E11391" t="s">
        <v>835</v>
      </c>
      <c r="G11391" s="6" t="s">
        <v>29</v>
      </c>
      <c r="H11391" t="s">
        <v>197</v>
      </c>
      <c r="I11391" t="s">
        <v>26</v>
      </c>
      <c r="J11391" t="s">
        <v>27</v>
      </c>
      <c r="K11391">
        <v>15</v>
      </c>
      <c r="L11391">
        <v>25.3</v>
      </c>
      <c r="M11391" t="s">
        <v>824</v>
      </c>
      <c r="N11391">
        <v>25.3</v>
      </c>
      <c r="P11391" cm="1">
        <f t="array" ref="P11391">IF(Q11391&gt;0,INDEX(Q11391:Q33115,MATCH(TRUE,INDEX(Q11391:Q33115="",,),0)-1),"")</f>
        <v>5</v>
      </c>
      <c r="Q11391">
        <f t="shared" si="236"/>
        <v>3</v>
      </c>
      <c r="R11391">
        <f t="shared" si="237"/>
        <v>0</v>
      </c>
    </row>
    <row r="11392" spans="1:18" x14ac:dyDescent="0.3">
      <c r="A11392" t="s">
        <v>750</v>
      </c>
      <c r="B11392" s="1">
        <v>38453</v>
      </c>
      <c r="C11392" t="s">
        <v>16</v>
      </c>
      <c r="D11392" t="s">
        <v>834</v>
      </c>
      <c r="E11392" t="s">
        <v>835</v>
      </c>
      <c r="G11392" s="6" t="s">
        <v>29</v>
      </c>
      <c r="H11392" t="s">
        <v>122</v>
      </c>
      <c r="I11392" t="s">
        <v>26</v>
      </c>
      <c r="J11392" t="s">
        <v>27</v>
      </c>
      <c r="K11392">
        <v>11</v>
      </c>
      <c r="L11392">
        <v>25.2</v>
      </c>
      <c r="M11392" t="s">
        <v>824</v>
      </c>
      <c r="N11392">
        <v>25.2</v>
      </c>
      <c r="P11392" cm="1">
        <f t="array" ref="P11392">IF(Q11392&gt;0,INDEX(Q11392:Q33116,MATCH(TRUE,INDEX(Q11392:Q33116="",,),0)-1),"")</f>
        <v>5</v>
      </c>
      <c r="Q11392">
        <f t="shared" si="236"/>
        <v>3</v>
      </c>
      <c r="R11392">
        <f t="shared" si="237"/>
        <v>0</v>
      </c>
    </row>
    <row r="11393" spans="1:18" x14ac:dyDescent="0.3">
      <c r="A11393" t="s">
        <v>750</v>
      </c>
      <c r="B11393" s="1">
        <v>38453</v>
      </c>
      <c r="C11393" t="s">
        <v>16</v>
      </c>
      <c r="D11393" t="s">
        <v>834</v>
      </c>
      <c r="E11393" t="s">
        <v>835</v>
      </c>
      <c r="G11393" t="s">
        <v>19</v>
      </c>
      <c r="H11393" t="s">
        <v>99</v>
      </c>
      <c r="I11393" t="s">
        <v>26</v>
      </c>
      <c r="J11393" t="s">
        <v>27</v>
      </c>
      <c r="K11393">
        <v>208</v>
      </c>
      <c r="L11393">
        <v>16.8</v>
      </c>
      <c r="M11393" t="s">
        <v>220</v>
      </c>
      <c r="N11393">
        <v>17.809999999999999</v>
      </c>
      <c r="P11393" cm="1">
        <f t="array" ref="P11393">IF(Q11393&gt;0,INDEX(Q11393:Q33117,MATCH(TRUE,INDEX(Q11393:Q33117="",,),0)-1),"")</f>
        <v>5</v>
      </c>
      <c r="Q11393">
        <f t="shared" si="236"/>
        <v>4</v>
      </c>
      <c r="R11393">
        <f t="shared" si="237"/>
        <v>0</v>
      </c>
    </row>
    <row r="11394" spans="1:18" x14ac:dyDescent="0.3">
      <c r="A11394" t="s">
        <v>750</v>
      </c>
      <c r="B11394" s="1">
        <v>38453</v>
      </c>
      <c r="C11394" t="s">
        <v>16</v>
      </c>
      <c r="D11394" t="s">
        <v>834</v>
      </c>
      <c r="E11394" t="s">
        <v>835</v>
      </c>
      <c r="G11394" t="s">
        <v>19</v>
      </c>
      <c r="H11394" t="s">
        <v>148</v>
      </c>
      <c r="I11394" t="s">
        <v>26</v>
      </c>
      <c r="J11394" t="s">
        <v>27</v>
      </c>
      <c r="K11394">
        <v>167</v>
      </c>
      <c r="L11394">
        <v>20.6</v>
      </c>
      <c r="M11394" t="s">
        <v>220</v>
      </c>
      <c r="N11394">
        <v>20.6</v>
      </c>
      <c r="P11394" cm="1">
        <f t="array" ref="P11394">IF(Q11394&gt;0,INDEX(Q11394:Q33118,MATCH(TRUE,INDEX(Q11394:Q33118="",,),0)-1),"")</f>
        <v>5</v>
      </c>
      <c r="Q11394">
        <f t="shared" si="236"/>
        <v>4</v>
      </c>
      <c r="R11394">
        <f t="shared" si="237"/>
        <v>0</v>
      </c>
    </row>
    <row r="11395" spans="1:18" x14ac:dyDescent="0.3">
      <c r="A11395" t="s">
        <v>750</v>
      </c>
      <c r="B11395" s="1">
        <v>38453</v>
      </c>
      <c r="C11395" t="s">
        <v>16</v>
      </c>
      <c r="D11395" t="s">
        <v>834</v>
      </c>
      <c r="E11395" t="s">
        <v>835</v>
      </c>
      <c r="G11395" t="s">
        <v>19</v>
      </c>
      <c r="H11395" t="s">
        <v>63</v>
      </c>
      <c r="I11395" t="s">
        <v>26</v>
      </c>
      <c r="J11395" t="s">
        <v>27</v>
      </c>
      <c r="K11395">
        <v>75</v>
      </c>
      <c r="L11395">
        <v>15.4</v>
      </c>
      <c r="M11395" t="s">
        <v>220</v>
      </c>
      <c r="N11395">
        <v>15.4</v>
      </c>
      <c r="P11395" cm="1">
        <f t="array" ref="P11395">IF(Q11395&gt;0,INDEX(Q11395:Q33119,MATCH(TRUE,INDEX(Q11395:Q33119="",,),0)-1),"")</f>
        <v>5</v>
      </c>
      <c r="Q11395">
        <f t="shared" si="236"/>
        <v>4</v>
      </c>
      <c r="R11395">
        <f t="shared" si="237"/>
        <v>0</v>
      </c>
    </row>
    <row r="11396" spans="1:18" x14ac:dyDescent="0.3">
      <c r="A11396" t="s">
        <v>750</v>
      </c>
      <c r="B11396" s="1">
        <v>38453</v>
      </c>
      <c r="C11396" t="s">
        <v>16</v>
      </c>
      <c r="D11396" t="s">
        <v>834</v>
      </c>
      <c r="E11396" t="s">
        <v>835</v>
      </c>
      <c r="G11396" s="6" t="s">
        <v>29</v>
      </c>
      <c r="H11396" t="s">
        <v>30</v>
      </c>
      <c r="I11396" t="s">
        <v>26</v>
      </c>
      <c r="J11396" t="s">
        <v>27</v>
      </c>
      <c r="K11396">
        <v>54</v>
      </c>
      <c r="L11396">
        <v>11</v>
      </c>
      <c r="M11396" t="s">
        <v>220</v>
      </c>
      <c r="N11396">
        <v>11</v>
      </c>
      <c r="P11396" cm="1">
        <f t="array" ref="P11396">IF(Q11396&gt;0,INDEX(Q11396:Q33120,MATCH(TRUE,INDEX(Q11396:Q33120="",,),0)-1),"")</f>
        <v>5</v>
      </c>
      <c r="Q11396">
        <f t="shared" si="236"/>
        <v>4</v>
      </c>
      <c r="R11396">
        <f t="shared" si="237"/>
        <v>0</v>
      </c>
    </row>
    <row r="11397" spans="1:18" x14ac:dyDescent="0.3">
      <c r="A11397" t="s">
        <v>750</v>
      </c>
      <c r="B11397" s="1">
        <v>38453</v>
      </c>
      <c r="C11397" t="s">
        <v>16</v>
      </c>
      <c r="D11397" t="s">
        <v>834</v>
      </c>
      <c r="E11397" t="s">
        <v>835</v>
      </c>
      <c r="G11397" s="6" t="s">
        <v>29</v>
      </c>
      <c r="H11397" t="s">
        <v>394</v>
      </c>
      <c r="I11397" t="s">
        <v>26</v>
      </c>
      <c r="J11397" t="s">
        <v>27</v>
      </c>
      <c r="K11397">
        <v>21</v>
      </c>
      <c r="L11397">
        <v>13.4</v>
      </c>
      <c r="M11397" t="s">
        <v>220</v>
      </c>
      <c r="N11397">
        <v>13.4</v>
      </c>
      <c r="P11397" cm="1">
        <f t="array" ref="P11397">IF(Q11397&gt;0,INDEX(Q11397:Q33121,MATCH(TRUE,INDEX(Q11397:Q33121="",,),0)-1),"")</f>
        <v>5</v>
      </c>
      <c r="Q11397">
        <f t="shared" si="236"/>
        <v>4</v>
      </c>
      <c r="R11397">
        <f t="shared" si="237"/>
        <v>0</v>
      </c>
    </row>
    <row r="11398" spans="1:18" x14ac:dyDescent="0.3">
      <c r="A11398" t="s">
        <v>750</v>
      </c>
      <c r="B11398" s="1">
        <v>38453</v>
      </c>
      <c r="C11398" t="s">
        <v>16</v>
      </c>
      <c r="D11398" t="s">
        <v>834</v>
      </c>
      <c r="E11398" t="s">
        <v>835</v>
      </c>
      <c r="G11398" s="6" t="s">
        <v>29</v>
      </c>
      <c r="H11398" t="s">
        <v>197</v>
      </c>
      <c r="I11398" t="s">
        <v>26</v>
      </c>
      <c r="J11398" t="s">
        <v>27</v>
      </c>
      <c r="K11398">
        <v>15</v>
      </c>
      <c r="L11398">
        <v>25.3</v>
      </c>
      <c r="M11398" t="s">
        <v>220</v>
      </c>
      <c r="N11398">
        <v>25.3</v>
      </c>
      <c r="P11398" cm="1">
        <f t="array" ref="P11398">IF(Q11398&gt;0,INDEX(Q11398:Q33122,MATCH(TRUE,INDEX(Q11398:Q33122="",,),0)-1),"")</f>
        <v>5</v>
      </c>
      <c r="Q11398">
        <f t="shared" si="236"/>
        <v>4</v>
      </c>
      <c r="R11398">
        <f t="shared" si="237"/>
        <v>0</v>
      </c>
    </row>
    <row r="11399" spans="1:18" x14ac:dyDescent="0.3">
      <c r="A11399" t="s">
        <v>750</v>
      </c>
      <c r="B11399" s="1">
        <v>38453</v>
      </c>
      <c r="C11399" t="s">
        <v>16</v>
      </c>
      <c r="D11399" t="s">
        <v>834</v>
      </c>
      <c r="E11399" t="s">
        <v>835</v>
      </c>
      <c r="G11399" s="6" t="s">
        <v>29</v>
      </c>
      <c r="H11399" t="s">
        <v>122</v>
      </c>
      <c r="I11399" t="s">
        <v>26</v>
      </c>
      <c r="J11399" t="s">
        <v>27</v>
      </c>
      <c r="K11399">
        <v>11</v>
      </c>
      <c r="L11399">
        <v>25.2</v>
      </c>
      <c r="M11399" t="s">
        <v>220</v>
      </c>
      <c r="N11399">
        <v>25.2</v>
      </c>
      <c r="P11399" cm="1">
        <f t="array" ref="P11399">IF(Q11399&gt;0,INDEX(Q11399:Q33123,MATCH(TRUE,INDEX(Q11399:Q33123="",,),0)-1),"")</f>
        <v>5</v>
      </c>
      <c r="Q11399">
        <f t="shared" si="236"/>
        <v>4</v>
      </c>
      <c r="R11399">
        <f t="shared" si="237"/>
        <v>0</v>
      </c>
    </row>
    <row r="11400" spans="1:18" x14ac:dyDescent="0.3">
      <c r="A11400" t="s">
        <v>750</v>
      </c>
      <c r="B11400" s="1">
        <v>38453</v>
      </c>
      <c r="C11400" t="s">
        <v>16</v>
      </c>
      <c r="D11400" t="s">
        <v>834</v>
      </c>
      <c r="E11400" t="s">
        <v>835</v>
      </c>
      <c r="G11400" t="s">
        <v>19</v>
      </c>
      <c r="H11400" t="s">
        <v>99</v>
      </c>
      <c r="I11400" t="s">
        <v>26</v>
      </c>
      <c r="J11400" t="s">
        <v>27</v>
      </c>
      <c r="K11400">
        <v>208</v>
      </c>
      <c r="L11400">
        <v>16.8</v>
      </c>
      <c r="M11400" t="s">
        <v>441</v>
      </c>
      <c r="N11400">
        <v>16.8</v>
      </c>
      <c r="P11400" cm="1">
        <f t="array" ref="P11400">IF(Q11400&gt;0,INDEX(Q11400:Q33124,MATCH(TRUE,INDEX(Q11400:Q33124="",,),0)-1),"")</f>
        <v>5</v>
      </c>
      <c r="Q11400">
        <f t="shared" si="236"/>
        <v>5</v>
      </c>
      <c r="R11400">
        <f t="shared" si="237"/>
        <v>0</v>
      </c>
    </row>
    <row r="11401" spans="1:18" x14ac:dyDescent="0.3">
      <c r="A11401" t="s">
        <v>750</v>
      </c>
      <c r="B11401" s="1">
        <v>38453</v>
      </c>
      <c r="C11401" t="s">
        <v>16</v>
      </c>
      <c r="D11401" t="s">
        <v>834</v>
      </c>
      <c r="E11401" t="s">
        <v>835</v>
      </c>
      <c r="G11401" t="s">
        <v>19</v>
      </c>
      <c r="H11401" t="s">
        <v>148</v>
      </c>
      <c r="I11401" t="s">
        <v>26</v>
      </c>
      <c r="J11401" t="s">
        <v>27</v>
      </c>
      <c r="K11401">
        <v>167</v>
      </c>
      <c r="L11401">
        <v>20.6</v>
      </c>
      <c r="M11401" t="s">
        <v>441</v>
      </c>
      <c r="N11401">
        <v>20.6</v>
      </c>
      <c r="P11401" cm="1">
        <f t="array" ref="P11401">IF(Q11401&gt;0,INDEX(Q11401:Q33125,MATCH(TRUE,INDEX(Q11401:Q33125="",,),0)-1),"")</f>
        <v>5</v>
      </c>
      <c r="Q11401">
        <f t="shared" si="236"/>
        <v>5</v>
      </c>
      <c r="R11401">
        <f t="shared" si="237"/>
        <v>0</v>
      </c>
    </row>
    <row r="11402" spans="1:18" x14ac:dyDescent="0.3">
      <c r="A11402" t="s">
        <v>750</v>
      </c>
      <c r="B11402" s="1">
        <v>38453</v>
      </c>
      <c r="C11402" t="s">
        <v>16</v>
      </c>
      <c r="D11402" t="s">
        <v>834</v>
      </c>
      <c r="E11402" t="s">
        <v>835</v>
      </c>
      <c r="G11402" t="s">
        <v>19</v>
      </c>
      <c r="H11402" t="s">
        <v>63</v>
      </c>
      <c r="I11402" t="s">
        <v>26</v>
      </c>
      <c r="J11402" t="s">
        <v>27</v>
      </c>
      <c r="K11402">
        <v>75</v>
      </c>
      <c r="L11402">
        <v>15.4</v>
      </c>
      <c r="M11402" t="s">
        <v>441</v>
      </c>
      <c r="N11402">
        <v>15.4</v>
      </c>
      <c r="P11402" cm="1">
        <f t="array" ref="P11402">IF(Q11402&gt;0,INDEX(Q11402:Q33126,MATCH(TRUE,INDEX(Q11402:Q33126="",,),0)-1),"")</f>
        <v>5</v>
      </c>
      <c r="Q11402">
        <f t="shared" si="236"/>
        <v>5</v>
      </c>
      <c r="R11402">
        <f t="shared" si="237"/>
        <v>0</v>
      </c>
    </row>
    <row r="11403" spans="1:18" x14ac:dyDescent="0.3">
      <c r="A11403" t="s">
        <v>750</v>
      </c>
      <c r="B11403" s="1">
        <v>38453</v>
      </c>
      <c r="C11403" t="s">
        <v>16</v>
      </c>
      <c r="D11403" t="s">
        <v>834</v>
      </c>
      <c r="E11403" t="s">
        <v>835</v>
      </c>
      <c r="G11403" s="6" t="s">
        <v>29</v>
      </c>
      <c r="H11403" t="s">
        <v>30</v>
      </c>
      <c r="I11403" t="s">
        <v>26</v>
      </c>
      <c r="J11403" t="s">
        <v>27</v>
      </c>
      <c r="K11403">
        <v>54</v>
      </c>
      <c r="L11403">
        <v>11</v>
      </c>
      <c r="M11403" t="s">
        <v>441</v>
      </c>
      <c r="N11403">
        <v>11</v>
      </c>
      <c r="P11403" cm="1">
        <f t="array" ref="P11403">IF(Q11403&gt;0,INDEX(Q11403:Q33127,MATCH(TRUE,INDEX(Q11403:Q33127="",,),0)-1),"")</f>
        <v>5</v>
      </c>
      <c r="Q11403">
        <f t="shared" si="236"/>
        <v>5</v>
      </c>
      <c r="R11403">
        <f t="shared" si="237"/>
        <v>0</v>
      </c>
    </row>
    <row r="11404" spans="1:18" x14ac:dyDescent="0.3">
      <c r="A11404" t="s">
        <v>750</v>
      </c>
      <c r="B11404" s="1">
        <v>38453</v>
      </c>
      <c r="C11404" t="s">
        <v>16</v>
      </c>
      <c r="D11404" t="s">
        <v>834</v>
      </c>
      <c r="E11404" t="s">
        <v>835</v>
      </c>
      <c r="G11404" s="6" t="s">
        <v>29</v>
      </c>
      <c r="H11404" t="s">
        <v>394</v>
      </c>
      <c r="I11404" t="s">
        <v>26</v>
      </c>
      <c r="J11404" t="s">
        <v>27</v>
      </c>
      <c r="K11404">
        <v>21</v>
      </c>
      <c r="L11404">
        <v>13.4</v>
      </c>
      <c r="M11404" t="s">
        <v>441</v>
      </c>
      <c r="N11404">
        <v>13.4</v>
      </c>
      <c r="P11404" cm="1">
        <f t="array" ref="P11404">IF(Q11404&gt;0,INDEX(Q11404:Q33128,MATCH(TRUE,INDEX(Q11404:Q33128="",,),0)-1),"")</f>
        <v>5</v>
      </c>
      <c r="Q11404">
        <f t="shared" si="236"/>
        <v>5</v>
      </c>
      <c r="R11404">
        <f t="shared" si="237"/>
        <v>0</v>
      </c>
    </row>
    <row r="11405" spans="1:18" x14ac:dyDescent="0.3">
      <c r="A11405" t="s">
        <v>750</v>
      </c>
      <c r="B11405" s="1">
        <v>38453</v>
      </c>
      <c r="C11405" t="s">
        <v>16</v>
      </c>
      <c r="D11405" t="s">
        <v>834</v>
      </c>
      <c r="E11405" t="s">
        <v>835</v>
      </c>
      <c r="G11405" s="6" t="s">
        <v>29</v>
      </c>
      <c r="H11405" t="s">
        <v>197</v>
      </c>
      <c r="I11405" t="s">
        <v>26</v>
      </c>
      <c r="J11405" t="s">
        <v>27</v>
      </c>
      <c r="K11405">
        <v>15</v>
      </c>
      <c r="L11405">
        <v>25.3</v>
      </c>
      <c r="M11405" t="s">
        <v>441</v>
      </c>
      <c r="N11405">
        <v>25.3</v>
      </c>
      <c r="P11405" cm="1">
        <f t="array" ref="P11405">IF(Q11405&gt;0,INDEX(Q11405:Q33129,MATCH(TRUE,INDEX(Q11405:Q33129="",,),0)-1),"")</f>
        <v>5</v>
      </c>
      <c r="Q11405">
        <f t="shared" si="236"/>
        <v>5</v>
      </c>
      <c r="R11405">
        <f t="shared" si="237"/>
        <v>0</v>
      </c>
    </row>
    <row r="11406" spans="1:18" x14ac:dyDescent="0.3">
      <c r="A11406" t="s">
        <v>750</v>
      </c>
      <c r="B11406" s="1">
        <v>38453</v>
      </c>
      <c r="C11406" t="s">
        <v>16</v>
      </c>
      <c r="D11406" t="s">
        <v>834</v>
      </c>
      <c r="E11406" t="s">
        <v>835</v>
      </c>
      <c r="G11406" s="6" t="s">
        <v>29</v>
      </c>
      <c r="H11406" t="s">
        <v>122</v>
      </c>
      <c r="I11406" t="s">
        <v>26</v>
      </c>
      <c r="J11406" t="s">
        <v>27</v>
      </c>
      <c r="K11406">
        <v>11</v>
      </c>
      <c r="L11406">
        <v>25.2</v>
      </c>
      <c r="M11406" t="s">
        <v>441</v>
      </c>
      <c r="N11406">
        <v>25.2</v>
      </c>
      <c r="P11406" cm="1">
        <f t="array" ref="P11406">IF(Q11406&gt;0,INDEX(Q11406:Q33130,MATCH(TRUE,INDEX(Q11406:Q33130="",,),0)-1),"")</f>
        <v>5</v>
      </c>
      <c r="Q11406">
        <f t="shared" si="236"/>
        <v>5</v>
      </c>
      <c r="R11406">
        <f t="shared" si="237"/>
        <v>0</v>
      </c>
    </row>
    <row r="11407" spans="1:18" x14ac:dyDescent="0.3">
      <c r="P11407" t="str" cm="1">
        <f t="array" ref="P11407">IF(Q11407&gt;0,INDEX(Q11407:Q33131,MATCH(TRUE,INDEX(Q11407:Q33131="",,),0)-1),"")</f>
        <v/>
      </c>
      <c r="R11407" t="str">
        <f t="shared" si="237"/>
        <v/>
      </c>
    </row>
    <row r="11408" spans="1:18" x14ac:dyDescent="0.3">
      <c r="A11408" t="s">
        <v>750</v>
      </c>
      <c r="B11408" s="1">
        <v>38327</v>
      </c>
      <c r="C11408" t="s">
        <v>16</v>
      </c>
      <c r="D11408" t="s">
        <v>836</v>
      </c>
      <c r="E11408" t="s">
        <v>837</v>
      </c>
      <c r="G11408" t="s">
        <v>19</v>
      </c>
      <c r="H11408" t="s">
        <v>53</v>
      </c>
      <c r="I11408" t="s">
        <v>26</v>
      </c>
      <c r="J11408" t="s">
        <v>27</v>
      </c>
      <c r="K11408">
        <v>262.8</v>
      </c>
      <c r="L11408">
        <v>29.2</v>
      </c>
      <c r="M11408" t="s">
        <v>449</v>
      </c>
      <c r="N11408">
        <v>45.11</v>
      </c>
      <c r="O11408" t="s">
        <v>24</v>
      </c>
      <c r="P11408" cm="1">
        <f t="array" ref="P11408">IF(Q11408&gt;0,INDEX(Q11408:Q33132,MATCH(TRUE,INDEX(Q11408:Q33132="",,),0)-1),"")</f>
        <v>7</v>
      </c>
      <c r="Q11408">
        <f>INT((ROW()-11408)/8)+1</f>
        <v>1</v>
      </c>
      <c r="R11408">
        <f t="shared" si="237"/>
        <v>0</v>
      </c>
    </row>
    <row r="11409" spans="1:18" x14ac:dyDescent="0.3">
      <c r="A11409" t="s">
        <v>750</v>
      </c>
      <c r="B11409" s="1">
        <v>38327</v>
      </c>
      <c r="C11409" t="s">
        <v>16</v>
      </c>
      <c r="D11409" t="s">
        <v>836</v>
      </c>
      <c r="E11409" t="s">
        <v>837</v>
      </c>
      <c r="G11409" t="s">
        <v>19</v>
      </c>
      <c r="H11409" t="s">
        <v>148</v>
      </c>
      <c r="I11409" t="s">
        <v>26</v>
      </c>
      <c r="J11409" t="s">
        <v>27</v>
      </c>
      <c r="K11409">
        <v>135</v>
      </c>
      <c r="L11409">
        <v>25.85</v>
      </c>
      <c r="M11409" t="s">
        <v>449</v>
      </c>
      <c r="N11409">
        <v>26.13</v>
      </c>
      <c r="O11409" t="s">
        <v>24</v>
      </c>
      <c r="P11409" cm="1">
        <f t="array" ref="P11409">IF(Q11409&gt;0,INDEX(Q11409:Q33133,MATCH(TRUE,INDEX(Q11409:Q33133="",,),0)-1),"")</f>
        <v>7</v>
      </c>
      <c r="Q11409">
        <f t="shared" ref="Q11409:Q11463" si="238">INT((ROW()-11408)/8)+1</f>
        <v>1</v>
      </c>
      <c r="R11409">
        <f t="shared" si="237"/>
        <v>0</v>
      </c>
    </row>
    <row r="11410" spans="1:18" x14ac:dyDescent="0.3">
      <c r="A11410" t="s">
        <v>750</v>
      </c>
      <c r="B11410" s="1">
        <v>38327</v>
      </c>
      <c r="C11410" t="s">
        <v>16</v>
      </c>
      <c r="D11410" t="s">
        <v>836</v>
      </c>
      <c r="E11410" t="s">
        <v>837</v>
      </c>
      <c r="G11410" t="s">
        <v>19</v>
      </c>
      <c r="H11410" t="s">
        <v>64</v>
      </c>
      <c r="I11410" t="s">
        <v>26</v>
      </c>
      <c r="J11410" t="s">
        <v>27</v>
      </c>
      <c r="K11410">
        <v>398.8</v>
      </c>
      <c r="L11410">
        <v>14.6</v>
      </c>
      <c r="M11410" t="s">
        <v>449</v>
      </c>
      <c r="N11410">
        <v>42.17</v>
      </c>
      <c r="O11410" t="s">
        <v>24</v>
      </c>
      <c r="P11410" cm="1">
        <f t="array" ref="P11410">IF(Q11410&gt;0,INDEX(Q11410:Q33134,MATCH(TRUE,INDEX(Q11410:Q33134="",,),0)-1),"")</f>
        <v>7</v>
      </c>
      <c r="Q11410">
        <f t="shared" si="238"/>
        <v>1</v>
      </c>
      <c r="R11410">
        <f t="shared" si="237"/>
        <v>0</v>
      </c>
    </row>
    <row r="11411" spans="1:18" x14ac:dyDescent="0.3">
      <c r="A11411" t="s">
        <v>750</v>
      </c>
      <c r="B11411" s="1">
        <v>38327</v>
      </c>
      <c r="C11411" t="s">
        <v>16</v>
      </c>
      <c r="D11411" t="s">
        <v>836</v>
      </c>
      <c r="E11411" t="s">
        <v>837</v>
      </c>
      <c r="G11411" s="6" t="s">
        <v>29</v>
      </c>
      <c r="H11411" t="s">
        <v>194</v>
      </c>
      <c r="I11411" t="s">
        <v>21</v>
      </c>
      <c r="J11411" t="s">
        <v>22</v>
      </c>
      <c r="K11411">
        <v>1.6</v>
      </c>
      <c r="L11411">
        <v>489</v>
      </c>
      <c r="M11411" t="s">
        <v>449</v>
      </c>
      <c r="N11411">
        <v>489</v>
      </c>
      <c r="O11411" t="s">
        <v>24</v>
      </c>
      <c r="P11411" cm="1">
        <f t="array" ref="P11411">IF(Q11411&gt;0,INDEX(Q11411:Q33135,MATCH(TRUE,INDEX(Q11411:Q33135="",,),0)-1),"")</f>
        <v>7</v>
      </c>
      <c r="Q11411">
        <f t="shared" si="238"/>
        <v>1</v>
      </c>
      <c r="R11411">
        <f t="shared" si="237"/>
        <v>0</v>
      </c>
    </row>
    <row r="11412" spans="1:18" x14ac:dyDescent="0.3">
      <c r="A11412" t="s">
        <v>750</v>
      </c>
      <c r="B11412" s="1">
        <v>38327</v>
      </c>
      <c r="C11412" t="s">
        <v>16</v>
      </c>
      <c r="D11412" t="s">
        <v>836</v>
      </c>
      <c r="E11412" t="s">
        <v>837</v>
      </c>
      <c r="G11412" s="6" t="s">
        <v>29</v>
      </c>
      <c r="H11412" t="s">
        <v>30</v>
      </c>
      <c r="I11412" t="s">
        <v>21</v>
      </c>
      <c r="J11412" t="s">
        <v>22</v>
      </c>
      <c r="K11412">
        <v>3.3</v>
      </c>
      <c r="L11412">
        <v>129</v>
      </c>
      <c r="M11412" t="s">
        <v>449</v>
      </c>
      <c r="N11412">
        <v>129</v>
      </c>
      <c r="O11412" t="s">
        <v>24</v>
      </c>
      <c r="P11412" cm="1">
        <f t="array" ref="P11412">IF(Q11412&gt;0,INDEX(Q11412:Q33136,MATCH(TRUE,INDEX(Q11412:Q33136="",,),0)-1),"")</f>
        <v>7</v>
      </c>
      <c r="Q11412">
        <f t="shared" si="238"/>
        <v>1</v>
      </c>
      <c r="R11412">
        <f t="shared" si="237"/>
        <v>0</v>
      </c>
    </row>
    <row r="11413" spans="1:18" x14ac:dyDescent="0.3">
      <c r="A11413" t="s">
        <v>750</v>
      </c>
      <c r="B11413" s="1">
        <v>38327</v>
      </c>
      <c r="C11413" t="s">
        <v>16</v>
      </c>
      <c r="D11413" t="s">
        <v>836</v>
      </c>
      <c r="E11413" t="s">
        <v>837</v>
      </c>
      <c r="G11413" s="6" t="s">
        <v>29</v>
      </c>
      <c r="H11413" t="s">
        <v>206</v>
      </c>
      <c r="I11413" t="s">
        <v>26</v>
      </c>
      <c r="J11413" t="s">
        <v>27</v>
      </c>
      <c r="K11413">
        <v>4</v>
      </c>
      <c r="L11413">
        <v>5.3</v>
      </c>
      <c r="M11413" t="s">
        <v>449</v>
      </c>
      <c r="N11413">
        <v>5.3</v>
      </c>
      <c r="O11413" t="s">
        <v>24</v>
      </c>
      <c r="P11413" cm="1">
        <f t="array" ref="P11413">IF(Q11413&gt;0,INDEX(Q11413:Q33137,MATCH(TRUE,INDEX(Q11413:Q33137="",,),0)-1),"")</f>
        <v>7</v>
      </c>
      <c r="Q11413">
        <f t="shared" si="238"/>
        <v>1</v>
      </c>
      <c r="R11413">
        <f t="shared" si="237"/>
        <v>0</v>
      </c>
    </row>
    <row r="11414" spans="1:18" x14ac:dyDescent="0.3">
      <c r="A11414" t="s">
        <v>750</v>
      </c>
      <c r="B11414" s="1">
        <v>38327</v>
      </c>
      <c r="C11414" t="s">
        <v>16</v>
      </c>
      <c r="D11414" t="s">
        <v>836</v>
      </c>
      <c r="E11414" t="s">
        <v>837</v>
      </c>
      <c r="G11414" s="6" t="s">
        <v>29</v>
      </c>
      <c r="H11414" t="s">
        <v>99</v>
      </c>
      <c r="I11414" t="s">
        <v>26</v>
      </c>
      <c r="J11414" t="s">
        <v>27</v>
      </c>
      <c r="K11414">
        <v>5.5</v>
      </c>
      <c r="L11414">
        <v>16.55</v>
      </c>
      <c r="M11414" t="s">
        <v>449</v>
      </c>
      <c r="N11414">
        <v>16.55</v>
      </c>
      <c r="O11414" t="s">
        <v>24</v>
      </c>
      <c r="P11414" cm="1">
        <f t="array" ref="P11414">IF(Q11414&gt;0,INDEX(Q11414:Q33138,MATCH(TRUE,INDEX(Q11414:Q33138="",,),0)-1),"")</f>
        <v>7</v>
      </c>
      <c r="Q11414">
        <f t="shared" si="238"/>
        <v>1</v>
      </c>
      <c r="R11414">
        <f t="shared" si="237"/>
        <v>0</v>
      </c>
    </row>
    <row r="11415" spans="1:18" x14ac:dyDescent="0.3">
      <c r="A11415" t="s">
        <v>750</v>
      </c>
      <c r="B11415" s="1">
        <v>38327</v>
      </c>
      <c r="C11415" t="s">
        <v>16</v>
      </c>
      <c r="D11415" t="s">
        <v>836</v>
      </c>
      <c r="E11415" t="s">
        <v>837</v>
      </c>
      <c r="G11415" s="6" t="s">
        <v>29</v>
      </c>
      <c r="H11415" t="s">
        <v>122</v>
      </c>
      <c r="I11415" t="s">
        <v>26</v>
      </c>
      <c r="J11415" t="s">
        <v>27</v>
      </c>
      <c r="K11415">
        <v>59</v>
      </c>
      <c r="L11415">
        <v>35.799999999999997</v>
      </c>
      <c r="M11415" t="s">
        <v>449</v>
      </c>
      <c r="N11415">
        <v>35.799999999999997</v>
      </c>
      <c r="O11415" t="s">
        <v>24</v>
      </c>
      <c r="P11415" cm="1">
        <f t="array" ref="P11415">IF(Q11415&gt;0,INDEX(Q11415:Q33139,MATCH(TRUE,INDEX(Q11415:Q33139="",,),0)-1),"")</f>
        <v>7</v>
      </c>
      <c r="Q11415">
        <f t="shared" si="238"/>
        <v>1</v>
      </c>
      <c r="R11415">
        <f t="shared" si="237"/>
        <v>0</v>
      </c>
    </row>
    <row r="11416" spans="1:18" x14ac:dyDescent="0.3">
      <c r="A11416" t="s">
        <v>750</v>
      </c>
      <c r="B11416" s="1">
        <v>38327</v>
      </c>
      <c r="C11416" t="s">
        <v>16</v>
      </c>
      <c r="D11416" t="s">
        <v>836</v>
      </c>
      <c r="E11416" t="s">
        <v>837</v>
      </c>
      <c r="G11416" t="s">
        <v>19</v>
      </c>
      <c r="H11416" t="s">
        <v>53</v>
      </c>
      <c r="I11416" t="s">
        <v>26</v>
      </c>
      <c r="J11416" t="s">
        <v>27</v>
      </c>
      <c r="K11416">
        <v>262.8</v>
      </c>
      <c r="L11416">
        <v>29.2</v>
      </c>
      <c r="M11416" t="s">
        <v>270</v>
      </c>
      <c r="N11416">
        <v>29.2</v>
      </c>
      <c r="P11416" cm="1">
        <f t="array" ref="P11416">IF(Q11416&gt;0,INDEX(Q11416:Q33140,MATCH(TRUE,INDEX(Q11416:Q33140="",,),0)-1),"")</f>
        <v>7</v>
      </c>
      <c r="Q11416">
        <f t="shared" si="238"/>
        <v>2</v>
      </c>
      <c r="R11416">
        <f t="shared" si="237"/>
        <v>0</v>
      </c>
    </row>
    <row r="11417" spans="1:18" x14ac:dyDescent="0.3">
      <c r="A11417" t="s">
        <v>750</v>
      </c>
      <c r="B11417" s="1">
        <v>38327</v>
      </c>
      <c r="C11417" t="s">
        <v>16</v>
      </c>
      <c r="D11417" t="s">
        <v>836</v>
      </c>
      <c r="E11417" t="s">
        <v>837</v>
      </c>
      <c r="G11417" t="s">
        <v>19</v>
      </c>
      <c r="H11417" t="s">
        <v>148</v>
      </c>
      <c r="I11417" t="s">
        <v>26</v>
      </c>
      <c r="J11417" t="s">
        <v>27</v>
      </c>
      <c r="K11417">
        <v>135</v>
      </c>
      <c r="L11417">
        <v>25.85</v>
      </c>
      <c r="M11417" t="s">
        <v>270</v>
      </c>
      <c r="N11417">
        <v>136.1</v>
      </c>
      <c r="P11417" cm="1">
        <f t="array" ref="P11417">IF(Q11417&gt;0,INDEX(Q11417:Q33141,MATCH(TRUE,INDEX(Q11417:Q33141="",,),0)-1),"")</f>
        <v>7</v>
      </c>
      <c r="Q11417">
        <f t="shared" si="238"/>
        <v>2</v>
      </c>
      <c r="R11417">
        <f t="shared" si="237"/>
        <v>0</v>
      </c>
    </row>
    <row r="11418" spans="1:18" x14ac:dyDescent="0.3">
      <c r="A11418" t="s">
        <v>750</v>
      </c>
      <c r="B11418" s="1">
        <v>38327</v>
      </c>
      <c r="C11418" t="s">
        <v>16</v>
      </c>
      <c r="D11418" t="s">
        <v>836</v>
      </c>
      <c r="E11418" t="s">
        <v>837</v>
      </c>
      <c r="G11418" t="s">
        <v>19</v>
      </c>
      <c r="H11418" t="s">
        <v>64</v>
      </c>
      <c r="I11418" t="s">
        <v>26</v>
      </c>
      <c r="J11418" t="s">
        <v>27</v>
      </c>
      <c r="K11418">
        <v>398.8</v>
      </c>
      <c r="L11418">
        <v>14.6</v>
      </c>
      <c r="M11418" t="s">
        <v>270</v>
      </c>
      <c r="N11418">
        <v>14.6</v>
      </c>
      <c r="P11418" cm="1">
        <f t="array" ref="P11418">IF(Q11418&gt;0,INDEX(Q11418:Q33142,MATCH(TRUE,INDEX(Q11418:Q33142="",,),0)-1),"")</f>
        <v>7</v>
      </c>
      <c r="Q11418">
        <f t="shared" si="238"/>
        <v>2</v>
      </c>
      <c r="R11418">
        <f t="shared" si="237"/>
        <v>0</v>
      </c>
    </row>
    <row r="11419" spans="1:18" x14ac:dyDescent="0.3">
      <c r="A11419" t="s">
        <v>750</v>
      </c>
      <c r="B11419" s="1">
        <v>38327</v>
      </c>
      <c r="C11419" t="s">
        <v>16</v>
      </c>
      <c r="D11419" t="s">
        <v>836</v>
      </c>
      <c r="E11419" t="s">
        <v>837</v>
      </c>
      <c r="G11419" s="6" t="s">
        <v>29</v>
      </c>
      <c r="H11419" t="s">
        <v>194</v>
      </c>
      <c r="I11419" t="s">
        <v>21</v>
      </c>
      <c r="J11419" t="s">
        <v>22</v>
      </c>
      <c r="K11419">
        <v>1.6</v>
      </c>
      <c r="L11419">
        <v>489</v>
      </c>
      <c r="M11419" t="s">
        <v>270</v>
      </c>
      <c r="N11419">
        <v>489</v>
      </c>
      <c r="P11419" cm="1">
        <f t="array" ref="P11419">IF(Q11419&gt;0,INDEX(Q11419:Q33143,MATCH(TRUE,INDEX(Q11419:Q33143="",,),0)-1),"")</f>
        <v>7</v>
      </c>
      <c r="Q11419">
        <f t="shared" si="238"/>
        <v>2</v>
      </c>
      <c r="R11419">
        <f t="shared" si="237"/>
        <v>0</v>
      </c>
    </row>
    <row r="11420" spans="1:18" x14ac:dyDescent="0.3">
      <c r="A11420" t="s">
        <v>750</v>
      </c>
      <c r="B11420" s="1">
        <v>38327</v>
      </c>
      <c r="C11420" t="s">
        <v>16</v>
      </c>
      <c r="D11420" t="s">
        <v>836</v>
      </c>
      <c r="E11420" t="s">
        <v>837</v>
      </c>
      <c r="G11420" s="6" t="s">
        <v>29</v>
      </c>
      <c r="H11420" t="s">
        <v>30</v>
      </c>
      <c r="I11420" t="s">
        <v>21</v>
      </c>
      <c r="J11420" t="s">
        <v>22</v>
      </c>
      <c r="K11420">
        <v>3.3</v>
      </c>
      <c r="L11420">
        <v>129</v>
      </c>
      <c r="M11420" t="s">
        <v>270</v>
      </c>
      <c r="N11420">
        <v>129</v>
      </c>
      <c r="P11420" cm="1">
        <f t="array" ref="P11420">IF(Q11420&gt;0,INDEX(Q11420:Q33144,MATCH(TRUE,INDEX(Q11420:Q33144="",,),0)-1),"")</f>
        <v>7</v>
      </c>
      <c r="Q11420">
        <f t="shared" si="238"/>
        <v>2</v>
      </c>
      <c r="R11420">
        <f t="shared" si="237"/>
        <v>0</v>
      </c>
    </row>
    <row r="11421" spans="1:18" x14ac:dyDescent="0.3">
      <c r="A11421" t="s">
        <v>750</v>
      </c>
      <c r="B11421" s="1">
        <v>38327</v>
      </c>
      <c r="C11421" t="s">
        <v>16</v>
      </c>
      <c r="D11421" t="s">
        <v>836</v>
      </c>
      <c r="E11421" t="s">
        <v>837</v>
      </c>
      <c r="G11421" s="6" t="s">
        <v>29</v>
      </c>
      <c r="H11421" t="s">
        <v>206</v>
      </c>
      <c r="I11421" t="s">
        <v>26</v>
      </c>
      <c r="J11421" t="s">
        <v>27</v>
      </c>
      <c r="K11421">
        <v>4</v>
      </c>
      <c r="L11421">
        <v>5.3</v>
      </c>
      <c r="M11421" t="s">
        <v>270</v>
      </c>
      <c r="N11421">
        <v>5.3</v>
      </c>
      <c r="P11421" cm="1">
        <f t="array" ref="P11421">IF(Q11421&gt;0,INDEX(Q11421:Q33145,MATCH(TRUE,INDEX(Q11421:Q33145="",,),0)-1),"")</f>
        <v>7</v>
      </c>
      <c r="Q11421">
        <f t="shared" si="238"/>
        <v>2</v>
      </c>
      <c r="R11421">
        <f t="shared" si="237"/>
        <v>0</v>
      </c>
    </row>
    <row r="11422" spans="1:18" x14ac:dyDescent="0.3">
      <c r="A11422" t="s">
        <v>750</v>
      </c>
      <c r="B11422" s="1">
        <v>38327</v>
      </c>
      <c r="C11422" t="s">
        <v>16</v>
      </c>
      <c r="D11422" t="s">
        <v>836</v>
      </c>
      <c r="E11422" t="s">
        <v>837</v>
      </c>
      <c r="G11422" s="6" t="s">
        <v>29</v>
      </c>
      <c r="H11422" t="s">
        <v>99</v>
      </c>
      <c r="I11422" t="s">
        <v>26</v>
      </c>
      <c r="J11422" t="s">
        <v>27</v>
      </c>
      <c r="K11422">
        <v>5.5</v>
      </c>
      <c r="L11422">
        <v>16.55</v>
      </c>
      <c r="M11422" t="s">
        <v>270</v>
      </c>
      <c r="N11422">
        <v>16.55</v>
      </c>
      <c r="P11422" cm="1">
        <f t="array" ref="P11422">IF(Q11422&gt;0,INDEX(Q11422:Q33146,MATCH(TRUE,INDEX(Q11422:Q33146="",,),0)-1),"")</f>
        <v>7</v>
      </c>
      <c r="Q11422">
        <f t="shared" si="238"/>
        <v>2</v>
      </c>
      <c r="R11422">
        <f t="shared" si="237"/>
        <v>0</v>
      </c>
    </row>
    <row r="11423" spans="1:18" x14ac:dyDescent="0.3">
      <c r="A11423" t="s">
        <v>750</v>
      </c>
      <c r="B11423" s="1">
        <v>38327</v>
      </c>
      <c r="C11423" t="s">
        <v>16</v>
      </c>
      <c r="D11423" t="s">
        <v>836</v>
      </c>
      <c r="E11423" t="s">
        <v>837</v>
      </c>
      <c r="G11423" s="6" t="s">
        <v>29</v>
      </c>
      <c r="H11423" t="s">
        <v>122</v>
      </c>
      <c r="I11423" t="s">
        <v>26</v>
      </c>
      <c r="J11423" t="s">
        <v>27</v>
      </c>
      <c r="K11423">
        <v>59</v>
      </c>
      <c r="L11423">
        <v>35.799999999999997</v>
      </c>
      <c r="M11423" t="s">
        <v>270</v>
      </c>
      <c r="N11423">
        <v>35.799999999999997</v>
      </c>
      <c r="P11423" cm="1">
        <f t="array" ref="P11423">IF(Q11423&gt;0,INDEX(Q11423:Q33147,MATCH(TRUE,INDEX(Q11423:Q33147="",,),0)-1),"")</f>
        <v>7</v>
      </c>
      <c r="Q11423">
        <f t="shared" si="238"/>
        <v>2</v>
      </c>
      <c r="R11423">
        <f t="shared" si="237"/>
        <v>0</v>
      </c>
    </row>
    <row r="11424" spans="1:18" x14ac:dyDescent="0.3">
      <c r="A11424" t="s">
        <v>750</v>
      </c>
      <c r="B11424" s="1">
        <v>38327</v>
      </c>
      <c r="C11424" t="s">
        <v>16</v>
      </c>
      <c r="D11424" t="s">
        <v>836</v>
      </c>
      <c r="E11424" t="s">
        <v>837</v>
      </c>
      <c r="G11424" t="s">
        <v>19</v>
      </c>
      <c r="H11424" t="s">
        <v>53</v>
      </c>
      <c r="I11424" t="s">
        <v>26</v>
      </c>
      <c r="J11424" t="s">
        <v>27</v>
      </c>
      <c r="K11424">
        <v>262.8</v>
      </c>
      <c r="L11424">
        <v>29.2</v>
      </c>
      <c r="M11424" t="s">
        <v>385</v>
      </c>
      <c r="N11424">
        <v>39.200000000000003</v>
      </c>
      <c r="P11424" cm="1">
        <f t="array" ref="P11424">IF(Q11424&gt;0,INDEX(Q11424:Q33148,MATCH(TRUE,INDEX(Q11424:Q33148="",,),0)-1),"")</f>
        <v>7</v>
      </c>
      <c r="Q11424">
        <f t="shared" si="238"/>
        <v>3</v>
      </c>
      <c r="R11424">
        <f t="shared" si="237"/>
        <v>0</v>
      </c>
    </row>
    <row r="11425" spans="1:18" x14ac:dyDescent="0.3">
      <c r="A11425" t="s">
        <v>750</v>
      </c>
      <c r="B11425" s="1">
        <v>38327</v>
      </c>
      <c r="C11425" t="s">
        <v>16</v>
      </c>
      <c r="D11425" t="s">
        <v>836</v>
      </c>
      <c r="E11425" t="s">
        <v>837</v>
      </c>
      <c r="G11425" t="s">
        <v>19</v>
      </c>
      <c r="H11425" t="s">
        <v>148</v>
      </c>
      <c r="I11425" t="s">
        <v>26</v>
      </c>
      <c r="J11425" t="s">
        <v>27</v>
      </c>
      <c r="K11425">
        <v>135</v>
      </c>
      <c r="L11425">
        <v>25.85</v>
      </c>
      <c r="M11425" t="s">
        <v>385</v>
      </c>
      <c r="N11425">
        <v>41.15</v>
      </c>
      <c r="P11425" cm="1">
        <f t="array" ref="P11425">IF(Q11425&gt;0,INDEX(Q11425:Q33149,MATCH(TRUE,INDEX(Q11425:Q33149="",,),0)-1),"")</f>
        <v>7</v>
      </c>
      <c r="Q11425">
        <f t="shared" si="238"/>
        <v>3</v>
      </c>
      <c r="R11425">
        <f t="shared" si="237"/>
        <v>0</v>
      </c>
    </row>
    <row r="11426" spans="1:18" x14ac:dyDescent="0.3">
      <c r="A11426" t="s">
        <v>750</v>
      </c>
      <c r="B11426" s="1">
        <v>38327</v>
      </c>
      <c r="C11426" t="s">
        <v>16</v>
      </c>
      <c r="D11426" t="s">
        <v>836</v>
      </c>
      <c r="E11426" t="s">
        <v>837</v>
      </c>
      <c r="G11426" t="s">
        <v>19</v>
      </c>
      <c r="H11426" t="s">
        <v>64</v>
      </c>
      <c r="I11426" t="s">
        <v>26</v>
      </c>
      <c r="J11426" t="s">
        <v>27</v>
      </c>
      <c r="K11426">
        <v>398.8</v>
      </c>
      <c r="L11426">
        <v>14.6</v>
      </c>
      <c r="M11426" t="s">
        <v>385</v>
      </c>
      <c r="N11426">
        <v>33.75</v>
      </c>
      <c r="P11426" cm="1">
        <f t="array" ref="P11426">IF(Q11426&gt;0,INDEX(Q11426:Q33150,MATCH(TRUE,INDEX(Q11426:Q33150="",,),0)-1),"")</f>
        <v>7</v>
      </c>
      <c r="Q11426">
        <f t="shared" si="238"/>
        <v>3</v>
      </c>
      <c r="R11426">
        <f t="shared" si="237"/>
        <v>0</v>
      </c>
    </row>
    <row r="11427" spans="1:18" x14ac:dyDescent="0.3">
      <c r="A11427" t="s">
        <v>750</v>
      </c>
      <c r="B11427" s="1">
        <v>38327</v>
      </c>
      <c r="C11427" t="s">
        <v>16</v>
      </c>
      <c r="D11427" t="s">
        <v>836</v>
      </c>
      <c r="E11427" t="s">
        <v>837</v>
      </c>
      <c r="G11427" s="6" t="s">
        <v>29</v>
      </c>
      <c r="H11427" t="s">
        <v>194</v>
      </c>
      <c r="I11427" t="s">
        <v>21</v>
      </c>
      <c r="J11427" t="s">
        <v>22</v>
      </c>
      <c r="K11427">
        <v>1.6</v>
      </c>
      <c r="L11427">
        <v>489</v>
      </c>
      <c r="M11427" t="s">
        <v>385</v>
      </c>
      <c r="N11427">
        <v>489</v>
      </c>
      <c r="P11427" cm="1">
        <f t="array" ref="P11427">IF(Q11427&gt;0,INDEX(Q11427:Q33151,MATCH(TRUE,INDEX(Q11427:Q33151="",,),0)-1),"")</f>
        <v>7</v>
      </c>
      <c r="Q11427">
        <f t="shared" si="238"/>
        <v>3</v>
      </c>
      <c r="R11427">
        <f t="shared" si="237"/>
        <v>0</v>
      </c>
    </row>
    <row r="11428" spans="1:18" x14ac:dyDescent="0.3">
      <c r="A11428" t="s">
        <v>750</v>
      </c>
      <c r="B11428" s="1">
        <v>38327</v>
      </c>
      <c r="C11428" t="s">
        <v>16</v>
      </c>
      <c r="D11428" t="s">
        <v>836</v>
      </c>
      <c r="E11428" t="s">
        <v>837</v>
      </c>
      <c r="G11428" s="6" t="s">
        <v>29</v>
      </c>
      <c r="H11428" t="s">
        <v>30</v>
      </c>
      <c r="I11428" t="s">
        <v>21</v>
      </c>
      <c r="J11428" t="s">
        <v>22</v>
      </c>
      <c r="K11428">
        <v>3.3</v>
      </c>
      <c r="L11428">
        <v>129</v>
      </c>
      <c r="M11428" t="s">
        <v>385</v>
      </c>
      <c r="N11428">
        <v>129</v>
      </c>
      <c r="P11428" cm="1">
        <f t="array" ref="P11428">IF(Q11428&gt;0,INDEX(Q11428:Q33152,MATCH(TRUE,INDEX(Q11428:Q33152="",,),0)-1),"")</f>
        <v>7</v>
      </c>
      <c r="Q11428">
        <f t="shared" si="238"/>
        <v>3</v>
      </c>
      <c r="R11428">
        <f t="shared" si="237"/>
        <v>0</v>
      </c>
    </row>
    <row r="11429" spans="1:18" x14ac:dyDescent="0.3">
      <c r="A11429" t="s">
        <v>750</v>
      </c>
      <c r="B11429" s="1">
        <v>38327</v>
      </c>
      <c r="C11429" t="s">
        <v>16</v>
      </c>
      <c r="D11429" t="s">
        <v>836</v>
      </c>
      <c r="E11429" t="s">
        <v>837</v>
      </c>
      <c r="G11429" s="6" t="s">
        <v>29</v>
      </c>
      <c r="H11429" t="s">
        <v>206</v>
      </c>
      <c r="I11429" t="s">
        <v>26</v>
      </c>
      <c r="J11429" t="s">
        <v>27</v>
      </c>
      <c r="K11429">
        <v>4</v>
      </c>
      <c r="L11429">
        <v>5.3</v>
      </c>
      <c r="M11429" t="s">
        <v>385</v>
      </c>
      <c r="N11429">
        <v>5.3</v>
      </c>
      <c r="P11429" cm="1">
        <f t="array" ref="P11429">IF(Q11429&gt;0,INDEX(Q11429:Q33153,MATCH(TRUE,INDEX(Q11429:Q33153="",,),0)-1),"")</f>
        <v>7</v>
      </c>
      <c r="Q11429">
        <f t="shared" si="238"/>
        <v>3</v>
      </c>
      <c r="R11429">
        <f t="shared" si="237"/>
        <v>0</v>
      </c>
    </row>
    <row r="11430" spans="1:18" x14ac:dyDescent="0.3">
      <c r="A11430" t="s">
        <v>750</v>
      </c>
      <c r="B11430" s="1">
        <v>38327</v>
      </c>
      <c r="C11430" t="s">
        <v>16</v>
      </c>
      <c r="D11430" t="s">
        <v>836</v>
      </c>
      <c r="E11430" t="s">
        <v>837</v>
      </c>
      <c r="G11430" s="6" t="s">
        <v>29</v>
      </c>
      <c r="H11430" t="s">
        <v>99</v>
      </c>
      <c r="I11430" t="s">
        <v>26</v>
      </c>
      <c r="J11430" t="s">
        <v>27</v>
      </c>
      <c r="K11430">
        <v>5.5</v>
      </c>
      <c r="L11430">
        <v>16.55</v>
      </c>
      <c r="M11430" t="s">
        <v>385</v>
      </c>
      <c r="N11430">
        <v>16.55</v>
      </c>
      <c r="P11430" cm="1">
        <f t="array" ref="P11430">IF(Q11430&gt;0,INDEX(Q11430:Q33154,MATCH(TRUE,INDEX(Q11430:Q33154="",,),0)-1),"")</f>
        <v>7</v>
      </c>
      <c r="Q11430">
        <f t="shared" si="238"/>
        <v>3</v>
      </c>
      <c r="R11430">
        <f t="shared" si="237"/>
        <v>0</v>
      </c>
    </row>
    <row r="11431" spans="1:18" x14ac:dyDescent="0.3">
      <c r="A11431" t="s">
        <v>750</v>
      </c>
      <c r="B11431" s="1">
        <v>38327</v>
      </c>
      <c r="C11431" t="s">
        <v>16</v>
      </c>
      <c r="D11431" t="s">
        <v>836</v>
      </c>
      <c r="E11431" t="s">
        <v>837</v>
      </c>
      <c r="G11431" s="6" t="s">
        <v>29</v>
      </c>
      <c r="H11431" t="s">
        <v>122</v>
      </c>
      <c r="I11431" t="s">
        <v>26</v>
      </c>
      <c r="J11431" t="s">
        <v>27</v>
      </c>
      <c r="K11431">
        <v>59</v>
      </c>
      <c r="L11431">
        <v>35.799999999999997</v>
      </c>
      <c r="M11431" t="s">
        <v>385</v>
      </c>
      <c r="N11431">
        <v>35.799999999999997</v>
      </c>
      <c r="P11431" cm="1">
        <f t="array" ref="P11431">IF(Q11431&gt;0,INDEX(Q11431:Q33155,MATCH(TRUE,INDEX(Q11431:Q33155="",,),0)-1),"")</f>
        <v>7</v>
      </c>
      <c r="Q11431">
        <f t="shared" si="238"/>
        <v>3</v>
      </c>
      <c r="R11431">
        <f t="shared" si="237"/>
        <v>0</v>
      </c>
    </row>
    <row r="11432" spans="1:18" x14ac:dyDescent="0.3">
      <c r="A11432" t="s">
        <v>750</v>
      </c>
      <c r="B11432" s="1">
        <v>38327</v>
      </c>
      <c r="C11432" t="s">
        <v>16</v>
      </c>
      <c r="D11432" t="s">
        <v>836</v>
      </c>
      <c r="E11432" t="s">
        <v>837</v>
      </c>
      <c r="G11432" t="s">
        <v>19</v>
      </c>
      <c r="H11432" t="s">
        <v>53</v>
      </c>
      <c r="I11432" t="s">
        <v>26</v>
      </c>
      <c r="J11432" t="s">
        <v>27</v>
      </c>
      <c r="K11432">
        <v>262.8</v>
      </c>
      <c r="L11432">
        <v>29.2</v>
      </c>
      <c r="M11432" t="s">
        <v>758</v>
      </c>
      <c r="N11432">
        <v>34.1</v>
      </c>
      <c r="P11432" cm="1">
        <f t="array" ref="P11432">IF(Q11432&gt;0,INDEX(Q11432:Q33156,MATCH(TRUE,INDEX(Q11432:Q33156="",,),0)-1),"")</f>
        <v>7</v>
      </c>
      <c r="Q11432">
        <f t="shared" si="238"/>
        <v>4</v>
      </c>
      <c r="R11432">
        <f t="shared" si="237"/>
        <v>0</v>
      </c>
    </row>
    <row r="11433" spans="1:18" x14ac:dyDescent="0.3">
      <c r="A11433" t="s">
        <v>750</v>
      </c>
      <c r="B11433" s="1">
        <v>38327</v>
      </c>
      <c r="C11433" t="s">
        <v>16</v>
      </c>
      <c r="D11433" t="s">
        <v>836</v>
      </c>
      <c r="E11433" t="s">
        <v>837</v>
      </c>
      <c r="G11433" t="s">
        <v>19</v>
      </c>
      <c r="H11433" t="s">
        <v>148</v>
      </c>
      <c r="I11433" t="s">
        <v>26</v>
      </c>
      <c r="J11433" t="s">
        <v>27</v>
      </c>
      <c r="K11433">
        <v>135</v>
      </c>
      <c r="L11433">
        <v>25.85</v>
      </c>
      <c r="M11433" t="s">
        <v>758</v>
      </c>
      <c r="N11433">
        <v>31.85</v>
      </c>
      <c r="P11433" cm="1">
        <f t="array" ref="P11433">IF(Q11433&gt;0,INDEX(Q11433:Q33157,MATCH(TRUE,INDEX(Q11433:Q33157="",,),0)-1),"")</f>
        <v>7</v>
      </c>
      <c r="Q11433">
        <f t="shared" si="238"/>
        <v>4</v>
      </c>
      <c r="R11433">
        <f t="shared" si="237"/>
        <v>0</v>
      </c>
    </row>
    <row r="11434" spans="1:18" x14ac:dyDescent="0.3">
      <c r="A11434" t="s">
        <v>750</v>
      </c>
      <c r="B11434" s="1">
        <v>38327</v>
      </c>
      <c r="C11434" t="s">
        <v>16</v>
      </c>
      <c r="D11434" t="s">
        <v>836</v>
      </c>
      <c r="E11434" t="s">
        <v>837</v>
      </c>
      <c r="G11434" t="s">
        <v>19</v>
      </c>
      <c r="H11434" t="s">
        <v>64</v>
      </c>
      <c r="I11434" t="s">
        <v>26</v>
      </c>
      <c r="J11434" t="s">
        <v>27</v>
      </c>
      <c r="K11434">
        <v>398.8</v>
      </c>
      <c r="L11434">
        <v>14.6</v>
      </c>
      <c r="M11434" t="s">
        <v>758</v>
      </c>
      <c r="N11434">
        <v>26.1</v>
      </c>
      <c r="P11434" cm="1">
        <f t="array" ref="P11434">IF(Q11434&gt;0,INDEX(Q11434:Q33158,MATCH(TRUE,INDEX(Q11434:Q33158="",,),0)-1),"")</f>
        <v>7</v>
      </c>
      <c r="Q11434">
        <f t="shared" si="238"/>
        <v>4</v>
      </c>
      <c r="R11434">
        <f t="shared" si="237"/>
        <v>0</v>
      </c>
    </row>
    <row r="11435" spans="1:18" x14ac:dyDescent="0.3">
      <c r="A11435" t="s">
        <v>750</v>
      </c>
      <c r="B11435" s="1">
        <v>38327</v>
      </c>
      <c r="C11435" t="s">
        <v>16</v>
      </c>
      <c r="D11435" t="s">
        <v>836</v>
      </c>
      <c r="E11435" t="s">
        <v>837</v>
      </c>
      <c r="G11435" s="6" t="s">
        <v>29</v>
      </c>
      <c r="H11435" t="s">
        <v>194</v>
      </c>
      <c r="I11435" t="s">
        <v>21</v>
      </c>
      <c r="J11435" t="s">
        <v>22</v>
      </c>
      <c r="K11435">
        <v>1.6</v>
      </c>
      <c r="L11435">
        <v>489</v>
      </c>
      <c r="M11435" t="s">
        <v>758</v>
      </c>
      <c r="N11435">
        <v>489</v>
      </c>
      <c r="P11435" cm="1">
        <f t="array" ref="P11435">IF(Q11435&gt;0,INDEX(Q11435:Q33159,MATCH(TRUE,INDEX(Q11435:Q33159="",,),0)-1),"")</f>
        <v>7</v>
      </c>
      <c r="Q11435">
        <f t="shared" si="238"/>
        <v>4</v>
      </c>
      <c r="R11435">
        <f t="shared" si="237"/>
        <v>0</v>
      </c>
    </row>
    <row r="11436" spans="1:18" x14ac:dyDescent="0.3">
      <c r="A11436" t="s">
        <v>750</v>
      </c>
      <c r="B11436" s="1">
        <v>38327</v>
      </c>
      <c r="C11436" t="s">
        <v>16</v>
      </c>
      <c r="D11436" t="s">
        <v>836</v>
      </c>
      <c r="E11436" t="s">
        <v>837</v>
      </c>
      <c r="G11436" s="6" t="s">
        <v>29</v>
      </c>
      <c r="H11436" t="s">
        <v>30</v>
      </c>
      <c r="I11436" t="s">
        <v>21</v>
      </c>
      <c r="J11436" t="s">
        <v>22</v>
      </c>
      <c r="K11436">
        <v>3.3</v>
      </c>
      <c r="L11436">
        <v>129</v>
      </c>
      <c r="M11436" t="s">
        <v>758</v>
      </c>
      <c r="N11436">
        <v>129</v>
      </c>
      <c r="P11436" cm="1">
        <f t="array" ref="P11436">IF(Q11436&gt;0,INDEX(Q11436:Q33160,MATCH(TRUE,INDEX(Q11436:Q33160="",,),0)-1),"")</f>
        <v>7</v>
      </c>
      <c r="Q11436">
        <f t="shared" si="238"/>
        <v>4</v>
      </c>
      <c r="R11436">
        <f t="shared" si="237"/>
        <v>0</v>
      </c>
    </row>
    <row r="11437" spans="1:18" x14ac:dyDescent="0.3">
      <c r="A11437" t="s">
        <v>750</v>
      </c>
      <c r="B11437" s="1">
        <v>38327</v>
      </c>
      <c r="C11437" t="s">
        <v>16</v>
      </c>
      <c r="D11437" t="s">
        <v>836</v>
      </c>
      <c r="E11437" t="s">
        <v>837</v>
      </c>
      <c r="G11437" s="6" t="s">
        <v>29</v>
      </c>
      <c r="H11437" t="s">
        <v>206</v>
      </c>
      <c r="I11437" t="s">
        <v>26</v>
      </c>
      <c r="J11437" t="s">
        <v>27</v>
      </c>
      <c r="K11437">
        <v>4</v>
      </c>
      <c r="L11437">
        <v>5.3</v>
      </c>
      <c r="M11437" t="s">
        <v>758</v>
      </c>
      <c r="N11437">
        <v>5.3</v>
      </c>
      <c r="P11437" cm="1">
        <f t="array" ref="P11437">IF(Q11437&gt;0,INDEX(Q11437:Q33161,MATCH(TRUE,INDEX(Q11437:Q33161="",,),0)-1),"")</f>
        <v>7</v>
      </c>
      <c r="Q11437">
        <f t="shared" si="238"/>
        <v>4</v>
      </c>
      <c r="R11437">
        <f t="shared" si="237"/>
        <v>0</v>
      </c>
    </row>
    <row r="11438" spans="1:18" x14ac:dyDescent="0.3">
      <c r="A11438" t="s">
        <v>750</v>
      </c>
      <c r="B11438" s="1">
        <v>38327</v>
      </c>
      <c r="C11438" t="s">
        <v>16</v>
      </c>
      <c r="D11438" t="s">
        <v>836</v>
      </c>
      <c r="E11438" t="s">
        <v>837</v>
      </c>
      <c r="G11438" s="6" t="s">
        <v>29</v>
      </c>
      <c r="H11438" t="s">
        <v>99</v>
      </c>
      <c r="I11438" t="s">
        <v>26</v>
      </c>
      <c r="J11438" t="s">
        <v>27</v>
      </c>
      <c r="K11438">
        <v>5.5</v>
      </c>
      <c r="L11438">
        <v>16.55</v>
      </c>
      <c r="M11438" t="s">
        <v>758</v>
      </c>
      <c r="N11438">
        <v>16.55</v>
      </c>
      <c r="P11438" cm="1">
        <f t="array" ref="P11438">IF(Q11438&gt;0,INDEX(Q11438:Q33162,MATCH(TRUE,INDEX(Q11438:Q33162="",,),0)-1),"")</f>
        <v>7</v>
      </c>
      <c r="Q11438">
        <f t="shared" si="238"/>
        <v>4</v>
      </c>
      <c r="R11438">
        <f t="shared" si="237"/>
        <v>0</v>
      </c>
    </row>
    <row r="11439" spans="1:18" x14ac:dyDescent="0.3">
      <c r="A11439" t="s">
        <v>750</v>
      </c>
      <c r="B11439" s="1">
        <v>38327</v>
      </c>
      <c r="C11439" t="s">
        <v>16</v>
      </c>
      <c r="D11439" t="s">
        <v>836</v>
      </c>
      <c r="E11439" t="s">
        <v>837</v>
      </c>
      <c r="G11439" s="6" t="s">
        <v>29</v>
      </c>
      <c r="H11439" t="s">
        <v>122</v>
      </c>
      <c r="I11439" t="s">
        <v>26</v>
      </c>
      <c r="J11439" t="s">
        <v>27</v>
      </c>
      <c r="K11439">
        <v>59</v>
      </c>
      <c r="L11439">
        <v>35.799999999999997</v>
      </c>
      <c r="M11439" t="s">
        <v>758</v>
      </c>
      <c r="N11439">
        <v>35.799999999999997</v>
      </c>
      <c r="P11439" cm="1">
        <f t="array" ref="P11439">IF(Q11439&gt;0,INDEX(Q11439:Q33163,MATCH(TRUE,INDEX(Q11439:Q33163="",,),0)-1),"")</f>
        <v>7</v>
      </c>
      <c r="Q11439">
        <f t="shared" si="238"/>
        <v>4</v>
      </c>
      <c r="R11439">
        <f t="shared" si="237"/>
        <v>0</v>
      </c>
    </row>
    <row r="11440" spans="1:18" x14ac:dyDescent="0.3">
      <c r="A11440" t="s">
        <v>750</v>
      </c>
      <c r="B11440" s="1">
        <v>38327</v>
      </c>
      <c r="C11440" t="s">
        <v>16</v>
      </c>
      <c r="D11440" t="s">
        <v>836</v>
      </c>
      <c r="E11440" t="s">
        <v>837</v>
      </c>
      <c r="G11440" t="s">
        <v>19</v>
      </c>
      <c r="H11440" t="s">
        <v>53</v>
      </c>
      <c r="I11440" t="s">
        <v>26</v>
      </c>
      <c r="J11440" t="s">
        <v>27</v>
      </c>
      <c r="K11440">
        <v>262.8</v>
      </c>
      <c r="L11440">
        <v>29.2</v>
      </c>
      <c r="M11440" t="s">
        <v>402</v>
      </c>
      <c r="N11440">
        <v>29.5</v>
      </c>
      <c r="P11440" cm="1">
        <f t="array" ref="P11440">IF(Q11440&gt;0,INDEX(Q11440:Q33164,MATCH(TRUE,INDEX(Q11440:Q33164="",,),0)-1),"")</f>
        <v>7</v>
      </c>
      <c r="Q11440">
        <f t="shared" si="238"/>
        <v>5</v>
      </c>
      <c r="R11440">
        <f t="shared" si="237"/>
        <v>0</v>
      </c>
    </row>
    <row r="11441" spans="1:18" x14ac:dyDescent="0.3">
      <c r="A11441" t="s">
        <v>750</v>
      </c>
      <c r="B11441" s="1">
        <v>38327</v>
      </c>
      <c r="C11441" t="s">
        <v>16</v>
      </c>
      <c r="D11441" t="s">
        <v>836</v>
      </c>
      <c r="E11441" t="s">
        <v>837</v>
      </c>
      <c r="G11441" t="s">
        <v>19</v>
      </c>
      <c r="H11441" t="s">
        <v>148</v>
      </c>
      <c r="I11441" t="s">
        <v>26</v>
      </c>
      <c r="J11441" t="s">
        <v>27</v>
      </c>
      <c r="K11441">
        <v>135</v>
      </c>
      <c r="L11441">
        <v>25.85</v>
      </c>
      <c r="M11441" t="s">
        <v>402</v>
      </c>
      <c r="N11441">
        <v>26</v>
      </c>
      <c r="P11441" cm="1">
        <f t="array" ref="P11441">IF(Q11441&gt;0,INDEX(Q11441:Q33165,MATCH(TRUE,INDEX(Q11441:Q33165="",,),0)-1),"")</f>
        <v>7</v>
      </c>
      <c r="Q11441">
        <f t="shared" si="238"/>
        <v>5</v>
      </c>
      <c r="R11441">
        <f t="shared" si="237"/>
        <v>0</v>
      </c>
    </row>
    <row r="11442" spans="1:18" x14ac:dyDescent="0.3">
      <c r="A11442" t="s">
        <v>750</v>
      </c>
      <c r="B11442" s="1">
        <v>38327</v>
      </c>
      <c r="C11442" t="s">
        <v>16</v>
      </c>
      <c r="D11442" t="s">
        <v>836</v>
      </c>
      <c r="E11442" t="s">
        <v>837</v>
      </c>
      <c r="G11442" t="s">
        <v>19</v>
      </c>
      <c r="H11442" t="s">
        <v>64</v>
      </c>
      <c r="I11442" t="s">
        <v>26</v>
      </c>
      <c r="J11442" t="s">
        <v>27</v>
      </c>
      <c r="K11442">
        <v>398.8</v>
      </c>
      <c r="L11442">
        <v>14.6</v>
      </c>
      <c r="M11442" t="s">
        <v>402</v>
      </c>
      <c r="N11442">
        <v>28</v>
      </c>
      <c r="P11442" cm="1">
        <f t="array" ref="P11442">IF(Q11442&gt;0,INDEX(Q11442:Q33166,MATCH(TRUE,INDEX(Q11442:Q33166="",,),0)-1),"")</f>
        <v>7</v>
      </c>
      <c r="Q11442">
        <f t="shared" si="238"/>
        <v>5</v>
      </c>
      <c r="R11442">
        <f t="shared" si="237"/>
        <v>0</v>
      </c>
    </row>
    <row r="11443" spans="1:18" x14ac:dyDescent="0.3">
      <c r="A11443" t="s">
        <v>750</v>
      </c>
      <c r="B11443" s="1">
        <v>38327</v>
      </c>
      <c r="C11443" t="s">
        <v>16</v>
      </c>
      <c r="D11443" t="s">
        <v>836</v>
      </c>
      <c r="E11443" t="s">
        <v>837</v>
      </c>
      <c r="G11443" s="6" t="s">
        <v>29</v>
      </c>
      <c r="H11443" t="s">
        <v>194</v>
      </c>
      <c r="I11443" t="s">
        <v>21</v>
      </c>
      <c r="J11443" t="s">
        <v>22</v>
      </c>
      <c r="K11443">
        <v>1.6</v>
      </c>
      <c r="L11443">
        <v>489</v>
      </c>
      <c r="M11443" t="s">
        <v>402</v>
      </c>
      <c r="N11443">
        <v>489</v>
      </c>
      <c r="P11443" cm="1">
        <f t="array" ref="P11443">IF(Q11443&gt;0,INDEX(Q11443:Q33167,MATCH(TRUE,INDEX(Q11443:Q33167="",,),0)-1),"")</f>
        <v>7</v>
      </c>
      <c r="Q11443">
        <f t="shared" si="238"/>
        <v>5</v>
      </c>
      <c r="R11443">
        <f t="shared" si="237"/>
        <v>0</v>
      </c>
    </row>
    <row r="11444" spans="1:18" x14ac:dyDescent="0.3">
      <c r="A11444" t="s">
        <v>750</v>
      </c>
      <c r="B11444" s="1">
        <v>38327</v>
      </c>
      <c r="C11444" t="s">
        <v>16</v>
      </c>
      <c r="D11444" t="s">
        <v>836</v>
      </c>
      <c r="E11444" t="s">
        <v>837</v>
      </c>
      <c r="G11444" s="6" t="s">
        <v>29</v>
      </c>
      <c r="H11444" t="s">
        <v>30</v>
      </c>
      <c r="I11444" t="s">
        <v>21</v>
      </c>
      <c r="J11444" t="s">
        <v>22</v>
      </c>
      <c r="K11444">
        <v>3.3</v>
      </c>
      <c r="L11444">
        <v>129</v>
      </c>
      <c r="M11444" t="s">
        <v>402</v>
      </c>
      <c r="N11444">
        <v>129</v>
      </c>
      <c r="P11444" cm="1">
        <f t="array" ref="P11444">IF(Q11444&gt;0,INDEX(Q11444:Q33168,MATCH(TRUE,INDEX(Q11444:Q33168="",,),0)-1),"")</f>
        <v>7</v>
      </c>
      <c r="Q11444">
        <f t="shared" si="238"/>
        <v>5</v>
      </c>
      <c r="R11444">
        <f t="shared" ref="R11444:R11507" si="239">IF(P11444="","",0)</f>
        <v>0</v>
      </c>
    </row>
    <row r="11445" spans="1:18" x14ac:dyDescent="0.3">
      <c r="A11445" t="s">
        <v>750</v>
      </c>
      <c r="B11445" s="1">
        <v>38327</v>
      </c>
      <c r="C11445" t="s">
        <v>16</v>
      </c>
      <c r="D11445" t="s">
        <v>836</v>
      </c>
      <c r="E11445" t="s">
        <v>837</v>
      </c>
      <c r="G11445" s="6" t="s">
        <v>29</v>
      </c>
      <c r="H11445" t="s">
        <v>206</v>
      </c>
      <c r="I11445" t="s">
        <v>26</v>
      </c>
      <c r="J11445" t="s">
        <v>27</v>
      </c>
      <c r="K11445">
        <v>4</v>
      </c>
      <c r="L11445">
        <v>5.3</v>
      </c>
      <c r="M11445" t="s">
        <v>402</v>
      </c>
      <c r="N11445">
        <v>5.3</v>
      </c>
      <c r="P11445" cm="1">
        <f t="array" ref="P11445">IF(Q11445&gt;0,INDEX(Q11445:Q33169,MATCH(TRUE,INDEX(Q11445:Q33169="",,),0)-1),"")</f>
        <v>7</v>
      </c>
      <c r="Q11445">
        <f t="shared" si="238"/>
        <v>5</v>
      </c>
      <c r="R11445">
        <f t="shared" si="239"/>
        <v>0</v>
      </c>
    </row>
    <row r="11446" spans="1:18" x14ac:dyDescent="0.3">
      <c r="A11446" t="s">
        <v>750</v>
      </c>
      <c r="B11446" s="1">
        <v>38327</v>
      </c>
      <c r="C11446" t="s">
        <v>16</v>
      </c>
      <c r="D11446" t="s">
        <v>836</v>
      </c>
      <c r="E11446" t="s">
        <v>837</v>
      </c>
      <c r="G11446" s="6" t="s">
        <v>29</v>
      </c>
      <c r="H11446" t="s">
        <v>99</v>
      </c>
      <c r="I11446" t="s">
        <v>26</v>
      </c>
      <c r="J11446" t="s">
        <v>27</v>
      </c>
      <c r="K11446">
        <v>5.5</v>
      </c>
      <c r="L11446">
        <v>16.55</v>
      </c>
      <c r="M11446" t="s">
        <v>402</v>
      </c>
      <c r="N11446">
        <v>16.55</v>
      </c>
      <c r="P11446" cm="1">
        <f t="array" ref="P11446">IF(Q11446&gt;0,INDEX(Q11446:Q33170,MATCH(TRUE,INDEX(Q11446:Q33170="",,),0)-1),"")</f>
        <v>7</v>
      </c>
      <c r="Q11446">
        <f t="shared" si="238"/>
        <v>5</v>
      </c>
      <c r="R11446">
        <f t="shared" si="239"/>
        <v>0</v>
      </c>
    </row>
    <row r="11447" spans="1:18" x14ac:dyDescent="0.3">
      <c r="A11447" t="s">
        <v>750</v>
      </c>
      <c r="B11447" s="1">
        <v>38327</v>
      </c>
      <c r="C11447" t="s">
        <v>16</v>
      </c>
      <c r="D11447" t="s">
        <v>836</v>
      </c>
      <c r="E11447" t="s">
        <v>837</v>
      </c>
      <c r="G11447" s="6" t="s">
        <v>29</v>
      </c>
      <c r="H11447" t="s">
        <v>122</v>
      </c>
      <c r="I11447" t="s">
        <v>26</v>
      </c>
      <c r="J11447" t="s">
        <v>27</v>
      </c>
      <c r="K11447">
        <v>59</v>
      </c>
      <c r="L11447">
        <v>35.799999999999997</v>
      </c>
      <c r="M11447" t="s">
        <v>402</v>
      </c>
      <c r="N11447">
        <v>35.799999999999997</v>
      </c>
      <c r="P11447" cm="1">
        <f t="array" ref="P11447">IF(Q11447&gt;0,INDEX(Q11447:Q33171,MATCH(TRUE,INDEX(Q11447:Q33171="",,),0)-1),"")</f>
        <v>7</v>
      </c>
      <c r="Q11447">
        <f t="shared" si="238"/>
        <v>5</v>
      </c>
      <c r="R11447">
        <f t="shared" si="239"/>
        <v>0</v>
      </c>
    </row>
    <row r="11448" spans="1:18" x14ac:dyDescent="0.3">
      <c r="A11448" t="s">
        <v>750</v>
      </c>
      <c r="B11448" s="1">
        <v>38327</v>
      </c>
      <c r="C11448" t="s">
        <v>16</v>
      </c>
      <c r="D11448" t="s">
        <v>836</v>
      </c>
      <c r="E11448" t="s">
        <v>837</v>
      </c>
      <c r="G11448" t="s">
        <v>19</v>
      </c>
      <c r="H11448" t="s">
        <v>53</v>
      </c>
      <c r="I11448" t="s">
        <v>26</v>
      </c>
      <c r="J11448" t="s">
        <v>27</v>
      </c>
      <c r="K11448">
        <v>262.8</v>
      </c>
      <c r="L11448">
        <v>29.2</v>
      </c>
      <c r="M11448" t="s">
        <v>436</v>
      </c>
      <c r="N11448">
        <v>30</v>
      </c>
      <c r="P11448" cm="1">
        <f t="array" ref="P11448">IF(Q11448&gt;0,INDEX(Q11448:Q33172,MATCH(TRUE,INDEX(Q11448:Q33172="",,),0)-1),"")</f>
        <v>7</v>
      </c>
      <c r="Q11448">
        <f t="shared" si="238"/>
        <v>6</v>
      </c>
      <c r="R11448">
        <f t="shared" si="239"/>
        <v>0</v>
      </c>
    </row>
    <row r="11449" spans="1:18" x14ac:dyDescent="0.3">
      <c r="A11449" t="s">
        <v>750</v>
      </c>
      <c r="B11449" s="1">
        <v>38327</v>
      </c>
      <c r="C11449" t="s">
        <v>16</v>
      </c>
      <c r="D11449" t="s">
        <v>836</v>
      </c>
      <c r="E11449" t="s">
        <v>837</v>
      </c>
      <c r="G11449" t="s">
        <v>19</v>
      </c>
      <c r="H11449" t="s">
        <v>148</v>
      </c>
      <c r="I11449" t="s">
        <v>26</v>
      </c>
      <c r="J11449" t="s">
        <v>27</v>
      </c>
      <c r="K11449">
        <v>135</v>
      </c>
      <c r="L11449">
        <v>25.85</v>
      </c>
      <c r="M11449" t="s">
        <v>436</v>
      </c>
      <c r="N11449">
        <v>28.1</v>
      </c>
      <c r="P11449" cm="1">
        <f t="array" ref="P11449">IF(Q11449&gt;0,INDEX(Q11449:Q33173,MATCH(TRUE,INDEX(Q11449:Q33173="",,),0)-1),"")</f>
        <v>7</v>
      </c>
      <c r="Q11449">
        <f t="shared" si="238"/>
        <v>6</v>
      </c>
      <c r="R11449">
        <f t="shared" si="239"/>
        <v>0</v>
      </c>
    </row>
    <row r="11450" spans="1:18" x14ac:dyDescent="0.3">
      <c r="A11450" t="s">
        <v>750</v>
      </c>
      <c r="B11450" s="1">
        <v>38327</v>
      </c>
      <c r="C11450" t="s">
        <v>16</v>
      </c>
      <c r="D11450" t="s">
        <v>836</v>
      </c>
      <c r="E11450" t="s">
        <v>837</v>
      </c>
      <c r="G11450" t="s">
        <v>19</v>
      </c>
      <c r="H11450" t="s">
        <v>64</v>
      </c>
      <c r="I11450" t="s">
        <v>26</v>
      </c>
      <c r="J11450" t="s">
        <v>27</v>
      </c>
      <c r="K11450">
        <v>398.8</v>
      </c>
      <c r="L11450">
        <v>14.6</v>
      </c>
      <c r="M11450" t="s">
        <v>436</v>
      </c>
      <c r="N11450">
        <v>25</v>
      </c>
      <c r="P11450" cm="1">
        <f t="array" ref="P11450">IF(Q11450&gt;0,INDEX(Q11450:Q33174,MATCH(TRUE,INDEX(Q11450:Q33174="",,),0)-1),"")</f>
        <v>7</v>
      </c>
      <c r="Q11450">
        <f t="shared" si="238"/>
        <v>6</v>
      </c>
      <c r="R11450">
        <f t="shared" si="239"/>
        <v>0</v>
      </c>
    </row>
    <row r="11451" spans="1:18" x14ac:dyDescent="0.3">
      <c r="A11451" t="s">
        <v>750</v>
      </c>
      <c r="B11451" s="1">
        <v>38327</v>
      </c>
      <c r="C11451" t="s">
        <v>16</v>
      </c>
      <c r="D11451" t="s">
        <v>836</v>
      </c>
      <c r="E11451" t="s">
        <v>837</v>
      </c>
      <c r="G11451" s="6" t="s">
        <v>29</v>
      </c>
      <c r="H11451" t="s">
        <v>194</v>
      </c>
      <c r="I11451" t="s">
        <v>21</v>
      </c>
      <c r="J11451" t="s">
        <v>22</v>
      </c>
      <c r="K11451">
        <v>1.6</v>
      </c>
      <c r="L11451">
        <v>489</v>
      </c>
      <c r="M11451" t="s">
        <v>436</v>
      </c>
      <c r="N11451">
        <v>489</v>
      </c>
      <c r="P11451" cm="1">
        <f t="array" ref="P11451">IF(Q11451&gt;0,INDEX(Q11451:Q33175,MATCH(TRUE,INDEX(Q11451:Q33175="",,),0)-1),"")</f>
        <v>7</v>
      </c>
      <c r="Q11451">
        <f t="shared" si="238"/>
        <v>6</v>
      </c>
      <c r="R11451">
        <f t="shared" si="239"/>
        <v>0</v>
      </c>
    </row>
    <row r="11452" spans="1:18" x14ac:dyDescent="0.3">
      <c r="A11452" t="s">
        <v>750</v>
      </c>
      <c r="B11452" s="1">
        <v>38327</v>
      </c>
      <c r="C11452" t="s">
        <v>16</v>
      </c>
      <c r="D11452" t="s">
        <v>836</v>
      </c>
      <c r="E11452" t="s">
        <v>837</v>
      </c>
      <c r="G11452" s="6" t="s">
        <v>29</v>
      </c>
      <c r="H11452" t="s">
        <v>30</v>
      </c>
      <c r="I11452" t="s">
        <v>21</v>
      </c>
      <c r="J11452" t="s">
        <v>22</v>
      </c>
      <c r="K11452">
        <v>3.3</v>
      </c>
      <c r="L11452">
        <v>129</v>
      </c>
      <c r="M11452" t="s">
        <v>436</v>
      </c>
      <c r="N11452">
        <v>129</v>
      </c>
      <c r="P11452" cm="1">
        <f t="array" ref="P11452">IF(Q11452&gt;0,INDEX(Q11452:Q33176,MATCH(TRUE,INDEX(Q11452:Q33176="",,),0)-1),"")</f>
        <v>7</v>
      </c>
      <c r="Q11452">
        <f t="shared" si="238"/>
        <v>6</v>
      </c>
      <c r="R11452">
        <f t="shared" si="239"/>
        <v>0</v>
      </c>
    </row>
    <row r="11453" spans="1:18" x14ac:dyDescent="0.3">
      <c r="A11453" t="s">
        <v>750</v>
      </c>
      <c r="B11453" s="1">
        <v>38327</v>
      </c>
      <c r="C11453" t="s">
        <v>16</v>
      </c>
      <c r="D11453" t="s">
        <v>836</v>
      </c>
      <c r="E11453" t="s">
        <v>837</v>
      </c>
      <c r="G11453" s="6" t="s">
        <v>29</v>
      </c>
      <c r="H11453" t="s">
        <v>206</v>
      </c>
      <c r="I11453" t="s">
        <v>26</v>
      </c>
      <c r="J11453" t="s">
        <v>27</v>
      </c>
      <c r="K11453">
        <v>4</v>
      </c>
      <c r="L11453">
        <v>5.3</v>
      </c>
      <c r="M11453" t="s">
        <v>436</v>
      </c>
      <c r="N11453">
        <v>5.3</v>
      </c>
      <c r="P11453" cm="1">
        <f t="array" ref="P11453">IF(Q11453&gt;0,INDEX(Q11453:Q33177,MATCH(TRUE,INDEX(Q11453:Q33177="",,),0)-1),"")</f>
        <v>7</v>
      </c>
      <c r="Q11453">
        <f t="shared" si="238"/>
        <v>6</v>
      </c>
      <c r="R11453">
        <f t="shared" si="239"/>
        <v>0</v>
      </c>
    </row>
    <row r="11454" spans="1:18" x14ac:dyDescent="0.3">
      <c r="A11454" t="s">
        <v>750</v>
      </c>
      <c r="B11454" s="1">
        <v>38327</v>
      </c>
      <c r="C11454" t="s">
        <v>16</v>
      </c>
      <c r="D11454" t="s">
        <v>836</v>
      </c>
      <c r="E11454" t="s">
        <v>837</v>
      </c>
      <c r="G11454" s="6" t="s">
        <v>29</v>
      </c>
      <c r="H11454" t="s">
        <v>99</v>
      </c>
      <c r="I11454" t="s">
        <v>26</v>
      </c>
      <c r="J11454" t="s">
        <v>27</v>
      </c>
      <c r="K11454">
        <v>5.5</v>
      </c>
      <c r="L11454">
        <v>16.55</v>
      </c>
      <c r="M11454" t="s">
        <v>436</v>
      </c>
      <c r="N11454">
        <v>16.55</v>
      </c>
      <c r="P11454" cm="1">
        <f t="array" ref="P11454">IF(Q11454&gt;0,INDEX(Q11454:Q33178,MATCH(TRUE,INDEX(Q11454:Q33178="",,),0)-1),"")</f>
        <v>7</v>
      </c>
      <c r="Q11454">
        <f t="shared" si="238"/>
        <v>6</v>
      </c>
      <c r="R11454">
        <f t="shared" si="239"/>
        <v>0</v>
      </c>
    </row>
    <row r="11455" spans="1:18" x14ac:dyDescent="0.3">
      <c r="A11455" t="s">
        <v>750</v>
      </c>
      <c r="B11455" s="1">
        <v>38327</v>
      </c>
      <c r="C11455" t="s">
        <v>16</v>
      </c>
      <c r="D11455" t="s">
        <v>836</v>
      </c>
      <c r="E11455" t="s">
        <v>837</v>
      </c>
      <c r="G11455" s="6" t="s">
        <v>29</v>
      </c>
      <c r="H11455" t="s">
        <v>122</v>
      </c>
      <c r="I11455" t="s">
        <v>26</v>
      </c>
      <c r="J11455" t="s">
        <v>27</v>
      </c>
      <c r="K11455">
        <v>59</v>
      </c>
      <c r="L11455">
        <v>35.799999999999997</v>
      </c>
      <c r="M11455" t="s">
        <v>436</v>
      </c>
      <c r="N11455">
        <v>35.799999999999997</v>
      </c>
      <c r="P11455" cm="1">
        <f t="array" ref="P11455">IF(Q11455&gt;0,INDEX(Q11455:Q33179,MATCH(TRUE,INDEX(Q11455:Q33179="",,),0)-1),"")</f>
        <v>7</v>
      </c>
      <c r="Q11455">
        <f t="shared" si="238"/>
        <v>6</v>
      </c>
      <c r="R11455">
        <f t="shared" si="239"/>
        <v>0</v>
      </c>
    </row>
    <row r="11456" spans="1:18" x14ac:dyDescent="0.3">
      <c r="A11456" t="s">
        <v>750</v>
      </c>
      <c r="B11456" s="1">
        <v>38327</v>
      </c>
      <c r="C11456" t="s">
        <v>16</v>
      </c>
      <c r="D11456" t="s">
        <v>836</v>
      </c>
      <c r="E11456" t="s">
        <v>837</v>
      </c>
      <c r="G11456" t="s">
        <v>19</v>
      </c>
      <c r="H11456" t="s">
        <v>53</v>
      </c>
      <c r="I11456" t="s">
        <v>26</v>
      </c>
      <c r="J11456" t="s">
        <v>27</v>
      </c>
      <c r="K11456">
        <v>262.8</v>
      </c>
      <c r="L11456">
        <v>29.2</v>
      </c>
      <c r="M11456" t="s">
        <v>319</v>
      </c>
      <c r="N11456">
        <v>32</v>
      </c>
      <c r="P11456" cm="1">
        <f t="array" ref="P11456">IF(Q11456&gt;0,INDEX(Q11456:Q33180,MATCH(TRUE,INDEX(Q11456:Q33180="",,),0)-1),"")</f>
        <v>7</v>
      </c>
      <c r="Q11456">
        <f t="shared" si="238"/>
        <v>7</v>
      </c>
      <c r="R11456">
        <f t="shared" si="239"/>
        <v>0</v>
      </c>
    </row>
    <row r="11457" spans="1:18" x14ac:dyDescent="0.3">
      <c r="A11457" t="s">
        <v>750</v>
      </c>
      <c r="B11457" s="1">
        <v>38327</v>
      </c>
      <c r="C11457" t="s">
        <v>16</v>
      </c>
      <c r="D11457" t="s">
        <v>836</v>
      </c>
      <c r="E11457" t="s">
        <v>837</v>
      </c>
      <c r="G11457" t="s">
        <v>19</v>
      </c>
      <c r="H11457" t="s">
        <v>148</v>
      </c>
      <c r="I11457" t="s">
        <v>26</v>
      </c>
      <c r="J11457" t="s">
        <v>27</v>
      </c>
      <c r="K11457">
        <v>135</v>
      </c>
      <c r="L11457">
        <v>25.85</v>
      </c>
      <c r="M11457" t="s">
        <v>319</v>
      </c>
      <c r="N11457">
        <v>30</v>
      </c>
      <c r="P11457" cm="1">
        <f t="array" ref="P11457">IF(Q11457&gt;0,INDEX(Q11457:Q33181,MATCH(TRUE,INDEX(Q11457:Q33181="",,),0)-1),"")</f>
        <v>7</v>
      </c>
      <c r="Q11457">
        <f t="shared" si="238"/>
        <v>7</v>
      </c>
      <c r="R11457">
        <f t="shared" si="239"/>
        <v>0</v>
      </c>
    </row>
    <row r="11458" spans="1:18" x14ac:dyDescent="0.3">
      <c r="A11458" t="s">
        <v>750</v>
      </c>
      <c r="B11458" s="1">
        <v>38327</v>
      </c>
      <c r="C11458" t="s">
        <v>16</v>
      </c>
      <c r="D11458" t="s">
        <v>836</v>
      </c>
      <c r="E11458" t="s">
        <v>837</v>
      </c>
      <c r="G11458" t="s">
        <v>19</v>
      </c>
      <c r="H11458" t="s">
        <v>64</v>
      </c>
      <c r="I11458" t="s">
        <v>26</v>
      </c>
      <c r="J11458" t="s">
        <v>27</v>
      </c>
      <c r="K11458">
        <v>398.8</v>
      </c>
      <c r="L11458">
        <v>14.6</v>
      </c>
      <c r="M11458" t="s">
        <v>319</v>
      </c>
      <c r="N11458">
        <v>20</v>
      </c>
      <c r="P11458" cm="1">
        <f t="array" ref="P11458">IF(Q11458&gt;0,INDEX(Q11458:Q33182,MATCH(TRUE,INDEX(Q11458:Q33182="",,),0)-1),"")</f>
        <v>7</v>
      </c>
      <c r="Q11458">
        <f t="shared" si="238"/>
        <v>7</v>
      </c>
      <c r="R11458">
        <f t="shared" si="239"/>
        <v>0</v>
      </c>
    </row>
    <row r="11459" spans="1:18" x14ac:dyDescent="0.3">
      <c r="A11459" t="s">
        <v>750</v>
      </c>
      <c r="B11459" s="1">
        <v>38327</v>
      </c>
      <c r="C11459" t="s">
        <v>16</v>
      </c>
      <c r="D11459" t="s">
        <v>836</v>
      </c>
      <c r="E11459" t="s">
        <v>837</v>
      </c>
      <c r="G11459" s="6" t="s">
        <v>29</v>
      </c>
      <c r="H11459" t="s">
        <v>194</v>
      </c>
      <c r="I11459" t="s">
        <v>21</v>
      </c>
      <c r="J11459" t="s">
        <v>22</v>
      </c>
      <c r="K11459">
        <v>1.6</v>
      </c>
      <c r="L11459">
        <v>489</v>
      </c>
      <c r="M11459" t="s">
        <v>319</v>
      </c>
      <c r="N11459">
        <v>489</v>
      </c>
      <c r="P11459" cm="1">
        <f t="array" ref="P11459">IF(Q11459&gt;0,INDEX(Q11459:Q33183,MATCH(TRUE,INDEX(Q11459:Q33183="",,),0)-1),"")</f>
        <v>7</v>
      </c>
      <c r="Q11459">
        <f t="shared" si="238"/>
        <v>7</v>
      </c>
      <c r="R11459">
        <f t="shared" si="239"/>
        <v>0</v>
      </c>
    </row>
    <row r="11460" spans="1:18" x14ac:dyDescent="0.3">
      <c r="A11460" t="s">
        <v>750</v>
      </c>
      <c r="B11460" s="1">
        <v>38327</v>
      </c>
      <c r="C11460" t="s">
        <v>16</v>
      </c>
      <c r="D11460" t="s">
        <v>836</v>
      </c>
      <c r="E11460" t="s">
        <v>837</v>
      </c>
      <c r="G11460" s="6" t="s">
        <v>29</v>
      </c>
      <c r="H11460" t="s">
        <v>30</v>
      </c>
      <c r="I11460" t="s">
        <v>21</v>
      </c>
      <c r="J11460" t="s">
        <v>22</v>
      </c>
      <c r="K11460">
        <v>3.3</v>
      </c>
      <c r="L11460">
        <v>129</v>
      </c>
      <c r="M11460" t="s">
        <v>319</v>
      </c>
      <c r="N11460">
        <v>129</v>
      </c>
      <c r="P11460" cm="1">
        <f t="array" ref="P11460">IF(Q11460&gt;0,INDEX(Q11460:Q33184,MATCH(TRUE,INDEX(Q11460:Q33184="",,),0)-1),"")</f>
        <v>7</v>
      </c>
      <c r="Q11460">
        <f t="shared" si="238"/>
        <v>7</v>
      </c>
      <c r="R11460">
        <f t="shared" si="239"/>
        <v>0</v>
      </c>
    </row>
    <row r="11461" spans="1:18" x14ac:dyDescent="0.3">
      <c r="A11461" t="s">
        <v>750</v>
      </c>
      <c r="B11461" s="1">
        <v>38327</v>
      </c>
      <c r="C11461" t="s">
        <v>16</v>
      </c>
      <c r="D11461" t="s">
        <v>836</v>
      </c>
      <c r="E11461" t="s">
        <v>837</v>
      </c>
      <c r="G11461" s="6" t="s">
        <v>29</v>
      </c>
      <c r="H11461" t="s">
        <v>206</v>
      </c>
      <c r="I11461" t="s">
        <v>26</v>
      </c>
      <c r="J11461" t="s">
        <v>27</v>
      </c>
      <c r="K11461">
        <v>4</v>
      </c>
      <c r="L11461">
        <v>5.3</v>
      </c>
      <c r="M11461" t="s">
        <v>319</v>
      </c>
      <c r="N11461">
        <v>5.3</v>
      </c>
      <c r="P11461" cm="1">
        <f t="array" ref="P11461">IF(Q11461&gt;0,INDEX(Q11461:Q33185,MATCH(TRUE,INDEX(Q11461:Q33185="",,),0)-1),"")</f>
        <v>7</v>
      </c>
      <c r="Q11461">
        <f t="shared" si="238"/>
        <v>7</v>
      </c>
      <c r="R11461">
        <f t="shared" si="239"/>
        <v>0</v>
      </c>
    </row>
    <row r="11462" spans="1:18" x14ac:dyDescent="0.3">
      <c r="A11462" t="s">
        <v>750</v>
      </c>
      <c r="B11462" s="1">
        <v>38327</v>
      </c>
      <c r="C11462" t="s">
        <v>16</v>
      </c>
      <c r="D11462" t="s">
        <v>836</v>
      </c>
      <c r="E11462" t="s">
        <v>837</v>
      </c>
      <c r="G11462" s="6" t="s">
        <v>29</v>
      </c>
      <c r="H11462" t="s">
        <v>99</v>
      </c>
      <c r="I11462" t="s">
        <v>26</v>
      </c>
      <c r="J11462" t="s">
        <v>27</v>
      </c>
      <c r="K11462">
        <v>5.5</v>
      </c>
      <c r="L11462">
        <v>16.55</v>
      </c>
      <c r="M11462" t="s">
        <v>319</v>
      </c>
      <c r="N11462">
        <v>16.55</v>
      </c>
      <c r="P11462" cm="1">
        <f t="array" ref="P11462">IF(Q11462&gt;0,INDEX(Q11462:Q33186,MATCH(TRUE,INDEX(Q11462:Q33186="",,),0)-1),"")</f>
        <v>7</v>
      </c>
      <c r="Q11462">
        <f t="shared" si="238"/>
        <v>7</v>
      </c>
      <c r="R11462">
        <f t="shared" si="239"/>
        <v>0</v>
      </c>
    </row>
    <row r="11463" spans="1:18" x14ac:dyDescent="0.3">
      <c r="A11463" t="s">
        <v>750</v>
      </c>
      <c r="B11463" s="1">
        <v>38327</v>
      </c>
      <c r="C11463" t="s">
        <v>16</v>
      </c>
      <c r="D11463" t="s">
        <v>836</v>
      </c>
      <c r="E11463" t="s">
        <v>837</v>
      </c>
      <c r="G11463" s="6" t="s">
        <v>29</v>
      </c>
      <c r="H11463" t="s">
        <v>122</v>
      </c>
      <c r="I11463" t="s">
        <v>26</v>
      </c>
      <c r="J11463" t="s">
        <v>27</v>
      </c>
      <c r="K11463">
        <v>59</v>
      </c>
      <c r="L11463">
        <v>35.799999999999997</v>
      </c>
      <c r="M11463" t="s">
        <v>319</v>
      </c>
      <c r="N11463">
        <v>35.799999999999997</v>
      </c>
      <c r="P11463" cm="1">
        <f t="array" ref="P11463">IF(Q11463&gt;0,INDEX(Q11463:Q33187,MATCH(TRUE,INDEX(Q11463:Q33187="",,),0)-1),"")</f>
        <v>7</v>
      </c>
      <c r="Q11463">
        <f t="shared" si="238"/>
        <v>7</v>
      </c>
      <c r="R11463">
        <f t="shared" si="239"/>
        <v>0</v>
      </c>
    </row>
    <row r="11464" spans="1:18" x14ac:dyDescent="0.3">
      <c r="P11464" t="str" cm="1">
        <f t="array" ref="P11464">IF(Q11464&gt;0,INDEX(Q11464:Q33188,MATCH(TRUE,INDEX(Q11464:Q33188="",,),0)-1),"")</f>
        <v/>
      </c>
      <c r="R11464" t="str">
        <f t="shared" si="239"/>
        <v/>
      </c>
    </row>
    <row r="11465" spans="1:18" x14ac:dyDescent="0.3">
      <c r="A11465" t="s">
        <v>750</v>
      </c>
      <c r="B11465" s="1">
        <v>38327</v>
      </c>
      <c r="C11465" t="s">
        <v>16</v>
      </c>
      <c r="D11465" t="s">
        <v>838</v>
      </c>
      <c r="E11465" t="s">
        <v>839</v>
      </c>
      <c r="G11465" t="s">
        <v>19</v>
      </c>
      <c r="H11465" t="s">
        <v>194</v>
      </c>
      <c r="I11465" t="s">
        <v>21</v>
      </c>
      <c r="J11465" t="s">
        <v>22</v>
      </c>
      <c r="K11465">
        <v>14.9</v>
      </c>
      <c r="L11465">
        <v>405.5</v>
      </c>
      <c r="M11465" t="s">
        <v>449</v>
      </c>
      <c r="N11465">
        <v>703</v>
      </c>
      <c r="O11465" t="s">
        <v>24</v>
      </c>
      <c r="P11465" cm="1">
        <f t="array" ref="P11465">IF(Q11465&gt;0,INDEX(Q11465:Q33189,MATCH(TRUE,INDEX(Q11465:Q33189="",,),0)-1),"")</f>
        <v>13</v>
      </c>
      <c r="Q11465">
        <f>INT((ROW()-11465)/8)+1</f>
        <v>1</v>
      </c>
      <c r="R11465">
        <f t="shared" si="239"/>
        <v>0</v>
      </c>
    </row>
    <row r="11466" spans="1:18" x14ac:dyDescent="0.3">
      <c r="A11466" t="s">
        <v>750</v>
      </c>
      <c r="B11466" s="1">
        <v>38327</v>
      </c>
      <c r="C11466" t="s">
        <v>16</v>
      </c>
      <c r="D11466" t="s">
        <v>838</v>
      </c>
      <c r="E11466" t="s">
        <v>839</v>
      </c>
      <c r="G11466" t="s">
        <v>19</v>
      </c>
      <c r="H11466" t="s">
        <v>63</v>
      </c>
      <c r="I11466" t="s">
        <v>26</v>
      </c>
      <c r="J11466" t="s">
        <v>27</v>
      </c>
      <c r="K11466">
        <v>701.7</v>
      </c>
      <c r="L11466">
        <v>16.899999999999999</v>
      </c>
      <c r="M11466" t="s">
        <v>449</v>
      </c>
      <c r="N11466">
        <v>47.11</v>
      </c>
      <c r="O11466" t="s">
        <v>24</v>
      </c>
      <c r="P11466" cm="1">
        <f t="array" ref="P11466">IF(Q11466&gt;0,INDEX(Q11466:Q33190,MATCH(TRUE,INDEX(Q11466:Q33190="",,),0)-1),"")</f>
        <v>13</v>
      </c>
      <c r="Q11466">
        <f t="shared" ref="Q11466:Q11529" si="240">INT((ROW()-11465)/8)+1</f>
        <v>1</v>
      </c>
      <c r="R11466">
        <f t="shared" si="239"/>
        <v>0</v>
      </c>
    </row>
    <row r="11467" spans="1:18" x14ac:dyDescent="0.3">
      <c r="A11467" t="s">
        <v>750</v>
      </c>
      <c r="B11467" s="1">
        <v>38327</v>
      </c>
      <c r="C11467" t="s">
        <v>16</v>
      </c>
      <c r="D11467" t="s">
        <v>838</v>
      </c>
      <c r="E11467" t="s">
        <v>839</v>
      </c>
      <c r="G11467" t="s">
        <v>19</v>
      </c>
      <c r="H11467" t="s">
        <v>64</v>
      </c>
      <c r="I11467" t="s">
        <v>26</v>
      </c>
      <c r="J11467" t="s">
        <v>27</v>
      </c>
      <c r="K11467">
        <v>450.9</v>
      </c>
      <c r="L11467">
        <v>16.399999999999999</v>
      </c>
      <c r="M11467" t="s">
        <v>449</v>
      </c>
      <c r="N11467">
        <v>45.09</v>
      </c>
      <c r="O11467" t="s">
        <v>24</v>
      </c>
      <c r="P11467" cm="1">
        <f t="array" ref="P11467">IF(Q11467&gt;0,INDEX(Q11467:Q33191,MATCH(TRUE,INDEX(Q11467:Q33191="",,),0)-1),"")</f>
        <v>13</v>
      </c>
      <c r="Q11467">
        <f t="shared" si="240"/>
        <v>1</v>
      </c>
      <c r="R11467">
        <f t="shared" si="239"/>
        <v>0</v>
      </c>
    </row>
    <row r="11468" spans="1:18" x14ac:dyDescent="0.3">
      <c r="A11468" t="s">
        <v>750</v>
      </c>
      <c r="B11468" s="1">
        <v>38327</v>
      </c>
      <c r="C11468" t="s">
        <v>16</v>
      </c>
      <c r="D11468" t="s">
        <v>838</v>
      </c>
      <c r="E11468" t="s">
        <v>839</v>
      </c>
      <c r="G11468" s="6" t="s">
        <v>29</v>
      </c>
      <c r="H11468" t="s">
        <v>30</v>
      </c>
      <c r="I11468" t="s">
        <v>21</v>
      </c>
      <c r="J11468" t="s">
        <v>22</v>
      </c>
      <c r="K11468">
        <v>7</v>
      </c>
      <c r="L11468">
        <v>117</v>
      </c>
      <c r="M11468" t="s">
        <v>449</v>
      </c>
      <c r="N11468">
        <v>117</v>
      </c>
      <c r="O11468" t="s">
        <v>24</v>
      </c>
      <c r="P11468" cm="1">
        <f t="array" ref="P11468">IF(Q11468&gt;0,INDEX(Q11468:Q33192,MATCH(TRUE,INDEX(Q11468:Q33192="",,),0)-1),"")</f>
        <v>13</v>
      </c>
      <c r="Q11468">
        <f t="shared" si="240"/>
        <v>1</v>
      </c>
      <c r="R11468">
        <f t="shared" si="239"/>
        <v>0</v>
      </c>
    </row>
    <row r="11469" spans="1:18" x14ac:dyDescent="0.3">
      <c r="A11469" t="s">
        <v>750</v>
      </c>
      <c r="B11469" s="1">
        <v>38327</v>
      </c>
      <c r="C11469" t="s">
        <v>16</v>
      </c>
      <c r="D11469" t="s">
        <v>838</v>
      </c>
      <c r="E11469" t="s">
        <v>839</v>
      </c>
      <c r="G11469" s="6" t="s">
        <v>29</v>
      </c>
      <c r="H11469" t="s">
        <v>196</v>
      </c>
      <c r="I11469" t="s">
        <v>21</v>
      </c>
      <c r="J11469" t="s">
        <v>22</v>
      </c>
      <c r="K11469">
        <v>0.5</v>
      </c>
      <c r="L11469">
        <v>164</v>
      </c>
      <c r="M11469" t="s">
        <v>449</v>
      </c>
      <c r="N11469">
        <v>164</v>
      </c>
      <c r="O11469" t="s">
        <v>24</v>
      </c>
      <c r="P11469" cm="1">
        <f t="array" ref="P11469">IF(Q11469&gt;0,INDEX(Q11469:Q33193,MATCH(TRUE,INDEX(Q11469:Q33193="",,),0)-1),"")</f>
        <v>13</v>
      </c>
      <c r="Q11469">
        <f t="shared" si="240"/>
        <v>1</v>
      </c>
      <c r="R11469">
        <f t="shared" si="239"/>
        <v>0</v>
      </c>
    </row>
    <row r="11470" spans="1:18" x14ac:dyDescent="0.3">
      <c r="A11470" t="s">
        <v>750</v>
      </c>
      <c r="B11470" s="1">
        <v>38327</v>
      </c>
      <c r="C11470" t="s">
        <v>16</v>
      </c>
      <c r="D11470" t="s">
        <v>838</v>
      </c>
      <c r="E11470" t="s">
        <v>839</v>
      </c>
      <c r="G11470" s="6" t="s">
        <v>29</v>
      </c>
      <c r="H11470" t="s">
        <v>154</v>
      </c>
      <c r="I11470" t="s">
        <v>21</v>
      </c>
      <c r="J11470" t="s">
        <v>22</v>
      </c>
      <c r="K11470">
        <v>0.1</v>
      </c>
      <c r="L11470">
        <v>214.5</v>
      </c>
      <c r="M11470" t="s">
        <v>449</v>
      </c>
      <c r="N11470">
        <v>214.5</v>
      </c>
      <c r="O11470" t="s">
        <v>24</v>
      </c>
      <c r="P11470" cm="1">
        <f t="array" ref="P11470">IF(Q11470&gt;0,INDEX(Q11470:Q33194,MATCH(TRUE,INDEX(Q11470:Q33194="",,),0)-1),"")</f>
        <v>13</v>
      </c>
      <c r="Q11470">
        <f t="shared" si="240"/>
        <v>1</v>
      </c>
      <c r="R11470">
        <f t="shared" si="239"/>
        <v>0</v>
      </c>
    </row>
    <row r="11471" spans="1:18" x14ac:dyDescent="0.3">
      <c r="A11471" t="s">
        <v>750</v>
      </c>
      <c r="B11471" s="1">
        <v>38327</v>
      </c>
      <c r="C11471" t="s">
        <v>16</v>
      </c>
      <c r="D11471" t="s">
        <v>838</v>
      </c>
      <c r="E11471" t="s">
        <v>839</v>
      </c>
      <c r="G11471" s="6" t="s">
        <v>29</v>
      </c>
      <c r="H11471" t="s">
        <v>148</v>
      </c>
      <c r="I11471" t="s">
        <v>26</v>
      </c>
      <c r="J11471" t="s">
        <v>27</v>
      </c>
      <c r="K11471">
        <v>17.5</v>
      </c>
      <c r="L11471">
        <v>24</v>
      </c>
      <c r="M11471" t="s">
        <v>449</v>
      </c>
      <c r="N11471">
        <v>24</v>
      </c>
      <c r="O11471" t="s">
        <v>24</v>
      </c>
      <c r="P11471" cm="1">
        <f t="array" ref="P11471">IF(Q11471&gt;0,INDEX(Q11471:Q33195,MATCH(TRUE,INDEX(Q11471:Q33195="",,),0)-1),"")</f>
        <v>13</v>
      </c>
      <c r="Q11471">
        <f t="shared" si="240"/>
        <v>1</v>
      </c>
      <c r="R11471">
        <f t="shared" si="239"/>
        <v>0</v>
      </c>
    </row>
    <row r="11472" spans="1:18" x14ac:dyDescent="0.3">
      <c r="A11472" t="s">
        <v>750</v>
      </c>
      <c r="B11472" s="1">
        <v>38327</v>
      </c>
      <c r="C11472" t="s">
        <v>16</v>
      </c>
      <c r="D11472" t="s">
        <v>838</v>
      </c>
      <c r="E11472" t="s">
        <v>839</v>
      </c>
      <c r="G11472" s="6" t="s">
        <v>29</v>
      </c>
      <c r="H11472" t="s">
        <v>197</v>
      </c>
      <c r="I11472" t="s">
        <v>26</v>
      </c>
      <c r="J11472" t="s">
        <v>27</v>
      </c>
      <c r="K11472">
        <v>18.3</v>
      </c>
      <c r="L11472">
        <v>29.5</v>
      </c>
      <c r="M11472" t="s">
        <v>449</v>
      </c>
      <c r="N11472">
        <v>29.5</v>
      </c>
      <c r="O11472" t="s">
        <v>24</v>
      </c>
      <c r="P11472" cm="1">
        <f t="array" ref="P11472">IF(Q11472&gt;0,INDEX(Q11472:Q33196,MATCH(TRUE,INDEX(Q11472:Q33196="",,),0)-1),"")</f>
        <v>13</v>
      </c>
      <c r="Q11472">
        <f t="shared" si="240"/>
        <v>1</v>
      </c>
      <c r="R11472">
        <f t="shared" si="239"/>
        <v>0</v>
      </c>
    </row>
    <row r="11473" spans="1:18" x14ac:dyDescent="0.3">
      <c r="A11473" t="s">
        <v>750</v>
      </c>
      <c r="B11473" s="1">
        <v>38327</v>
      </c>
      <c r="C11473" t="s">
        <v>16</v>
      </c>
      <c r="D11473" t="s">
        <v>838</v>
      </c>
      <c r="E11473" t="s">
        <v>839</v>
      </c>
      <c r="G11473" t="s">
        <v>19</v>
      </c>
      <c r="H11473" t="s">
        <v>194</v>
      </c>
      <c r="I11473" t="s">
        <v>21</v>
      </c>
      <c r="J11473" t="s">
        <v>22</v>
      </c>
      <c r="K11473">
        <v>14.9</v>
      </c>
      <c r="L11473">
        <v>405.5</v>
      </c>
      <c r="M11473" t="s">
        <v>385</v>
      </c>
      <c r="N11473">
        <v>775</v>
      </c>
      <c r="P11473" cm="1">
        <f t="array" ref="P11473">IF(Q11473&gt;0,INDEX(Q11473:Q33197,MATCH(TRUE,INDEX(Q11473:Q33197="",,),0)-1),"")</f>
        <v>13</v>
      </c>
      <c r="Q11473">
        <f t="shared" si="240"/>
        <v>2</v>
      </c>
      <c r="R11473">
        <f t="shared" si="239"/>
        <v>0</v>
      </c>
    </row>
    <row r="11474" spans="1:18" x14ac:dyDescent="0.3">
      <c r="A11474" t="s">
        <v>750</v>
      </c>
      <c r="B11474" s="1">
        <v>38327</v>
      </c>
      <c r="C11474" t="s">
        <v>16</v>
      </c>
      <c r="D11474" t="s">
        <v>838</v>
      </c>
      <c r="E11474" t="s">
        <v>839</v>
      </c>
      <c r="G11474" t="s">
        <v>19</v>
      </c>
      <c r="H11474" t="s">
        <v>63</v>
      </c>
      <c r="I11474" t="s">
        <v>26</v>
      </c>
      <c r="J11474" t="s">
        <v>27</v>
      </c>
      <c r="K11474">
        <v>701.7</v>
      </c>
      <c r="L11474">
        <v>16.899999999999999</v>
      </c>
      <c r="M11474" t="s">
        <v>385</v>
      </c>
      <c r="N11474">
        <v>42.1</v>
      </c>
      <c r="P11474" cm="1">
        <f t="array" ref="P11474">IF(Q11474&gt;0,INDEX(Q11474:Q33198,MATCH(TRUE,INDEX(Q11474:Q33198="",,),0)-1),"")</f>
        <v>13</v>
      </c>
      <c r="Q11474">
        <f t="shared" si="240"/>
        <v>2</v>
      </c>
      <c r="R11474">
        <f t="shared" si="239"/>
        <v>0</v>
      </c>
    </row>
    <row r="11475" spans="1:18" x14ac:dyDescent="0.3">
      <c r="A11475" t="s">
        <v>750</v>
      </c>
      <c r="B11475" s="1">
        <v>38327</v>
      </c>
      <c r="C11475" t="s">
        <v>16</v>
      </c>
      <c r="D11475" t="s">
        <v>838</v>
      </c>
      <c r="E11475" t="s">
        <v>839</v>
      </c>
      <c r="G11475" t="s">
        <v>19</v>
      </c>
      <c r="H11475" t="s">
        <v>64</v>
      </c>
      <c r="I11475" t="s">
        <v>26</v>
      </c>
      <c r="J11475" t="s">
        <v>27</v>
      </c>
      <c r="K11475">
        <v>450.9</v>
      </c>
      <c r="L11475">
        <v>16.399999999999999</v>
      </c>
      <c r="M11475" t="s">
        <v>385</v>
      </c>
      <c r="N11475">
        <v>35.5</v>
      </c>
      <c r="P11475" cm="1">
        <f t="array" ref="P11475">IF(Q11475&gt;0,INDEX(Q11475:Q33199,MATCH(TRUE,INDEX(Q11475:Q33199="",,),0)-1),"")</f>
        <v>13</v>
      </c>
      <c r="Q11475">
        <f t="shared" si="240"/>
        <v>2</v>
      </c>
      <c r="R11475">
        <f t="shared" si="239"/>
        <v>0</v>
      </c>
    </row>
    <row r="11476" spans="1:18" x14ac:dyDescent="0.3">
      <c r="A11476" t="s">
        <v>750</v>
      </c>
      <c r="B11476" s="1">
        <v>38327</v>
      </c>
      <c r="C11476" t="s">
        <v>16</v>
      </c>
      <c r="D11476" t="s">
        <v>838</v>
      </c>
      <c r="E11476" t="s">
        <v>839</v>
      </c>
      <c r="G11476" s="6" t="s">
        <v>29</v>
      </c>
      <c r="H11476" t="s">
        <v>30</v>
      </c>
      <c r="I11476" t="s">
        <v>21</v>
      </c>
      <c r="J11476" t="s">
        <v>22</v>
      </c>
      <c r="K11476">
        <v>7</v>
      </c>
      <c r="L11476">
        <v>117</v>
      </c>
      <c r="M11476" t="s">
        <v>385</v>
      </c>
      <c r="N11476">
        <v>117</v>
      </c>
      <c r="P11476" cm="1">
        <f t="array" ref="P11476">IF(Q11476&gt;0,INDEX(Q11476:Q33200,MATCH(TRUE,INDEX(Q11476:Q33200="",,),0)-1),"")</f>
        <v>13</v>
      </c>
      <c r="Q11476">
        <f t="shared" si="240"/>
        <v>2</v>
      </c>
      <c r="R11476">
        <f t="shared" si="239"/>
        <v>0</v>
      </c>
    </row>
    <row r="11477" spans="1:18" x14ac:dyDescent="0.3">
      <c r="A11477" t="s">
        <v>750</v>
      </c>
      <c r="B11477" s="1">
        <v>38327</v>
      </c>
      <c r="C11477" t="s">
        <v>16</v>
      </c>
      <c r="D11477" t="s">
        <v>838</v>
      </c>
      <c r="E11477" t="s">
        <v>839</v>
      </c>
      <c r="G11477" s="6" t="s">
        <v>29</v>
      </c>
      <c r="H11477" t="s">
        <v>196</v>
      </c>
      <c r="I11477" t="s">
        <v>21</v>
      </c>
      <c r="J11477" t="s">
        <v>22</v>
      </c>
      <c r="K11477">
        <v>0.5</v>
      </c>
      <c r="L11477">
        <v>164</v>
      </c>
      <c r="M11477" t="s">
        <v>385</v>
      </c>
      <c r="N11477">
        <v>164</v>
      </c>
      <c r="P11477" cm="1">
        <f t="array" ref="P11477">IF(Q11477&gt;0,INDEX(Q11477:Q33201,MATCH(TRUE,INDEX(Q11477:Q33201="",,),0)-1),"")</f>
        <v>13</v>
      </c>
      <c r="Q11477">
        <f t="shared" si="240"/>
        <v>2</v>
      </c>
      <c r="R11477">
        <f t="shared" si="239"/>
        <v>0</v>
      </c>
    </row>
    <row r="11478" spans="1:18" x14ac:dyDescent="0.3">
      <c r="A11478" t="s">
        <v>750</v>
      </c>
      <c r="B11478" s="1">
        <v>38327</v>
      </c>
      <c r="C11478" t="s">
        <v>16</v>
      </c>
      <c r="D11478" t="s">
        <v>838</v>
      </c>
      <c r="E11478" t="s">
        <v>839</v>
      </c>
      <c r="G11478" s="6" t="s">
        <v>29</v>
      </c>
      <c r="H11478" t="s">
        <v>154</v>
      </c>
      <c r="I11478" t="s">
        <v>21</v>
      </c>
      <c r="J11478" t="s">
        <v>22</v>
      </c>
      <c r="K11478">
        <v>0.1</v>
      </c>
      <c r="L11478">
        <v>214.5</v>
      </c>
      <c r="M11478" t="s">
        <v>385</v>
      </c>
      <c r="N11478">
        <v>214.5</v>
      </c>
      <c r="P11478" cm="1">
        <f t="array" ref="P11478">IF(Q11478&gt;0,INDEX(Q11478:Q33202,MATCH(TRUE,INDEX(Q11478:Q33202="",,),0)-1),"")</f>
        <v>13</v>
      </c>
      <c r="Q11478">
        <f t="shared" si="240"/>
        <v>2</v>
      </c>
      <c r="R11478">
        <f t="shared" si="239"/>
        <v>0</v>
      </c>
    </row>
    <row r="11479" spans="1:18" x14ac:dyDescent="0.3">
      <c r="A11479" t="s">
        <v>750</v>
      </c>
      <c r="B11479" s="1">
        <v>38327</v>
      </c>
      <c r="C11479" t="s">
        <v>16</v>
      </c>
      <c r="D11479" t="s">
        <v>838</v>
      </c>
      <c r="E11479" t="s">
        <v>839</v>
      </c>
      <c r="G11479" s="6" t="s">
        <v>29</v>
      </c>
      <c r="H11479" t="s">
        <v>148</v>
      </c>
      <c r="I11479" t="s">
        <v>26</v>
      </c>
      <c r="J11479" t="s">
        <v>27</v>
      </c>
      <c r="K11479">
        <v>17.5</v>
      </c>
      <c r="L11479">
        <v>24</v>
      </c>
      <c r="M11479" t="s">
        <v>385</v>
      </c>
      <c r="N11479">
        <v>24</v>
      </c>
      <c r="P11479" cm="1">
        <f t="array" ref="P11479">IF(Q11479&gt;0,INDEX(Q11479:Q33203,MATCH(TRUE,INDEX(Q11479:Q33203="",,),0)-1),"")</f>
        <v>13</v>
      </c>
      <c r="Q11479">
        <f t="shared" si="240"/>
        <v>2</v>
      </c>
      <c r="R11479">
        <f t="shared" si="239"/>
        <v>0</v>
      </c>
    </row>
    <row r="11480" spans="1:18" x14ac:dyDescent="0.3">
      <c r="A11480" t="s">
        <v>750</v>
      </c>
      <c r="B11480" s="1">
        <v>38327</v>
      </c>
      <c r="C11480" t="s">
        <v>16</v>
      </c>
      <c r="D11480" t="s">
        <v>838</v>
      </c>
      <c r="E11480" t="s">
        <v>839</v>
      </c>
      <c r="G11480" s="6" t="s">
        <v>29</v>
      </c>
      <c r="H11480" t="s">
        <v>197</v>
      </c>
      <c r="I11480" t="s">
        <v>26</v>
      </c>
      <c r="J11480" t="s">
        <v>27</v>
      </c>
      <c r="K11480">
        <v>18.3</v>
      </c>
      <c r="L11480">
        <v>29.5</v>
      </c>
      <c r="M11480" t="s">
        <v>385</v>
      </c>
      <c r="N11480">
        <v>29.5</v>
      </c>
      <c r="P11480" cm="1">
        <f t="array" ref="P11480">IF(Q11480&gt;0,INDEX(Q11480:Q33204,MATCH(TRUE,INDEX(Q11480:Q33204="",,),0)-1),"")</f>
        <v>13</v>
      </c>
      <c r="Q11480">
        <f t="shared" si="240"/>
        <v>2</v>
      </c>
      <c r="R11480">
        <f t="shared" si="239"/>
        <v>0</v>
      </c>
    </row>
    <row r="11481" spans="1:18" x14ac:dyDescent="0.3">
      <c r="A11481" t="s">
        <v>750</v>
      </c>
      <c r="B11481" s="1">
        <v>38327</v>
      </c>
      <c r="C11481" t="s">
        <v>16</v>
      </c>
      <c r="D11481" t="s">
        <v>838</v>
      </c>
      <c r="E11481" t="s">
        <v>839</v>
      </c>
      <c r="G11481" t="s">
        <v>19</v>
      </c>
      <c r="H11481" t="s">
        <v>194</v>
      </c>
      <c r="I11481" t="s">
        <v>21</v>
      </c>
      <c r="J11481" t="s">
        <v>22</v>
      </c>
      <c r="K11481">
        <v>14.9</v>
      </c>
      <c r="L11481">
        <v>405.5</v>
      </c>
      <c r="M11481" t="s">
        <v>270</v>
      </c>
      <c r="N11481">
        <v>2426.91</v>
      </c>
      <c r="P11481" cm="1">
        <f t="array" ref="P11481">IF(Q11481&gt;0,INDEX(Q11481:Q33205,MATCH(TRUE,INDEX(Q11481:Q33205="",,),0)-1),"")</f>
        <v>13</v>
      </c>
      <c r="Q11481">
        <f t="shared" si="240"/>
        <v>3</v>
      </c>
      <c r="R11481">
        <f t="shared" si="239"/>
        <v>0</v>
      </c>
    </row>
    <row r="11482" spans="1:18" x14ac:dyDescent="0.3">
      <c r="A11482" t="s">
        <v>750</v>
      </c>
      <c r="B11482" s="1">
        <v>38327</v>
      </c>
      <c r="C11482" t="s">
        <v>16</v>
      </c>
      <c r="D11482" t="s">
        <v>838</v>
      </c>
      <c r="E11482" t="s">
        <v>839</v>
      </c>
      <c r="G11482" t="s">
        <v>19</v>
      </c>
      <c r="H11482" t="s">
        <v>63</v>
      </c>
      <c r="I11482" t="s">
        <v>26</v>
      </c>
      <c r="J11482" t="s">
        <v>27</v>
      </c>
      <c r="K11482">
        <v>701.7</v>
      </c>
      <c r="L11482">
        <v>16.899999999999999</v>
      </c>
      <c r="M11482" t="s">
        <v>270</v>
      </c>
      <c r="N11482">
        <v>16.899999999999999</v>
      </c>
      <c r="P11482" cm="1">
        <f t="array" ref="P11482">IF(Q11482&gt;0,INDEX(Q11482:Q33206,MATCH(TRUE,INDEX(Q11482:Q33206="",,),0)-1),"")</f>
        <v>13</v>
      </c>
      <c r="Q11482">
        <f t="shared" si="240"/>
        <v>3</v>
      </c>
      <c r="R11482">
        <f t="shared" si="239"/>
        <v>0</v>
      </c>
    </row>
    <row r="11483" spans="1:18" x14ac:dyDescent="0.3">
      <c r="A11483" t="s">
        <v>750</v>
      </c>
      <c r="B11483" s="1">
        <v>38327</v>
      </c>
      <c r="C11483" t="s">
        <v>16</v>
      </c>
      <c r="D11483" t="s">
        <v>838</v>
      </c>
      <c r="E11483" t="s">
        <v>839</v>
      </c>
      <c r="G11483" t="s">
        <v>19</v>
      </c>
      <c r="H11483" t="s">
        <v>64</v>
      </c>
      <c r="I11483" t="s">
        <v>26</v>
      </c>
      <c r="J11483" t="s">
        <v>27</v>
      </c>
      <c r="K11483">
        <v>450.9</v>
      </c>
      <c r="L11483">
        <v>16.399999999999999</v>
      </c>
      <c r="M11483" t="s">
        <v>270</v>
      </c>
      <c r="N11483">
        <v>16.399999999999999</v>
      </c>
      <c r="P11483" cm="1">
        <f t="array" ref="P11483">IF(Q11483&gt;0,INDEX(Q11483:Q33207,MATCH(TRUE,INDEX(Q11483:Q33207="",,),0)-1),"")</f>
        <v>13</v>
      </c>
      <c r="Q11483">
        <f t="shared" si="240"/>
        <v>3</v>
      </c>
      <c r="R11483">
        <f t="shared" si="239"/>
        <v>0</v>
      </c>
    </row>
    <row r="11484" spans="1:18" x14ac:dyDescent="0.3">
      <c r="A11484" t="s">
        <v>750</v>
      </c>
      <c r="B11484" s="1">
        <v>38327</v>
      </c>
      <c r="C11484" t="s">
        <v>16</v>
      </c>
      <c r="D11484" t="s">
        <v>838</v>
      </c>
      <c r="E11484" t="s">
        <v>839</v>
      </c>
      <c r="G11484" s="6" t="s">
        <v>29</v>
      </c>
      <c r="H11484" t="s">
        <v>30</v>
      </c>
      <c r="I11484" t="s">
        <v>21</v>
      </c>
      <c r="J11484" t="s">
        <v>22</v>
      </c>
      <c r="K11484">
        <v>7</v>
      </c>
      <c r="L11484">
        <v>117</v>
      </c>
      <c r="M11484" t="s">
        <v>270</v>
      </c>
      <c r="N11484">
        <v>117</v>
      </c>
      <c r="P11484" cm="1">
        <f t="array" ref="P11484">IF(Q11484&gt;0,INDEX(Q11484:Q33208,MATCH(TRUE,INDEX(Q11484:Q33208="",,),0)-1),"")</f>
        <v>13</v>
      </c>
      <c r="Q11484">
        <f t="shared" si="240"/>
        <v>3</v>
      </c>
      <c r="R11484">
        <f t="shared" si="239"/>
        <v>0</v>
      </c>
    </row>
    <row r="11485" spans="1:18" x14ac:dyDescent="0.3">
      <c r="A11485" t="s">
        <v>750</v>
      </c>
      <c r="B11485" s="1">
        <v>38327</v>
      </c>
      <c r="C11485" t="s">
        <v>16</v>
      </c>
      <c r="D11485" t="s">
        <v>838</v>
      </c>
      <c r="E11485" t="s">
        <v>839</v>
      </c>
      <c r="G11485" s="6" t="s">
        <v>29</v>
      </c>
      <c r="H11485" t="s">
        <v>196</v>
      </c>
      <c r="I11485" t="s">
        <v>21</v>
      </c>
      <c r="J11485" t="s">
        <v>22</v>
      </c>
      <c r="K11485">
        <v>0.5</v>
      </c>
      <c r="L11485">
        <v>164</v>
      </c>
      <c r="M11485" t="s">
        <v>270</v>
      </c>
      <c r="N11485">
        <v>164</v>
      </c>
      <c r="P11485" cm="1">
        <f t="array" ref="P11485">IF(Q11485&gt;0,INDEX(Q11485:Q33209,MATCH(TRUE,INDEX(Q11485:Q33209="",,),0)-1),"")</f>
        <v>13</v>
      </c>
      <c r="Q11485">
        <f t="shared" si="240"/>
        <v>3</v>
      </c>
      <c r="R11485">
        <f t="shared" si="239"/>
        <v>0</v>
      </c>
    </row>
    <row r="11486" spans="1:18" x14ac:dyDescent="0.3">
      <c r="A11486" t="s">
        <v>750</v>
      </c>
      <c r="B11486" s="1">
        <v>38327</v>
      </c>
      <c r="C11486" t="s">
        <v>16</v>
      </c>
      <c r="D11486" t="s">
        <v>838</v>
      </c>
      <c r="E11486" t="s">
        <v>839</v>
      </c>
      <c r="G11486" s="6" t="s">
        <v>29</v>
      </c>
      <c r="H11486" t="s">
        <v>154</v>
      </c>
      <c r="I11486" t="s">
        <v>21</v>
      </c>
      <c r="J11486" t="s">
        <v>22</v>
      </c>
      <c r="K11486">
        <v>0.1</v>
      </c>
      <c r="L11486">
        <v>214.5</v>
      </c>
      <c r="M11486" t="s">
        <v>270</v>
      </c>
      <c r="N11486">
        <v>214.5</v>
      </c>
      <c r="P11486" cm="1">
        <f t="array" ref="P11486">IF(Q11486&gt;0,INDEX(Q11486:Q33210,MATCH(TRUE,INDEX(Q11486:Q33210="",,),0)-1),"")</f>
        <v>13</v>
      </c>
      <c r="Q11486">
        <f t="shared" si="240"/>
        <v>3</v>
      </c>
      <c r="R11486">
        <f t="shared" si="239"/>
        <v>0</v>
      </c>
    </row>
    <row r="11487" spans="1:18" x14ac:dyDescent="0.3">
      <c r="A11487" t="s">
        <v>750</v>
      </c>
      <c r="B11487" s="1">
        <v>38327</v>
      </c>
      <c r="C11487" t="s">
        <v>16</v>
      </c>
      <c r="D11487" t="s">
        <v>838</v>
      </c>
      <c r="E11487" t="s">
        <v>839</v>
      </c>
      <c r="G11487" s="6" t="s">
        <v>29</v>
      </c>
      <c r="H11487" t="s">
        <v>148</v>
      </c>
      <c r="I11487" t="s">
        <v>26</v>
      </c>
      <c r="J11487" t="s">
        <v>27</v>
      </c>
      <c r="K11487">
        <v>17.5</v>
      </c>
      <c r="L11487">
        <v>24</v>
      </c>
      <c r="M11487" t="s">
        <v>270</v>
      </c>
      <c r="N11487">
        <v>24</v>
      </c>
      <c r="P11487" cm="1">
        <f t="array" ref="P11487">IF(Q11487&gt;0,INDEX(Q11487:Q33211,MATCH(TRUE,INDEX(Q11487:Q33211="",,),0)-1),"")</f>
        <v>13</v>
      </c>
      <c r="Q11487">
        <f t="shared" si="240"/>
        <v>3</v>
      </c>
      <c r="R11487">
        <f t="shared" si="239"/>
        <v>0</v>
      </c>
    </row>
    <row r="11488" spans="1:18" x14ac:dyDescent="0.3">
      <c r="A11488" t="s">
        <v>750</v>
      </c>
      <c r="B11488" s="1">
        <v>38327</v>
      </c>
      <c r="C11488" t="s">
        <v>16</v>
      </c>
      <c r="D11488" t="s">
        <v>838</v>
      </c>
      <c r="E11488" t="s">
        <v>839</v>
      </c>
      <c r="G11488" s="6" t="s">
        <v>29</v>
      </c>
      <c r="H11488" t="s">
        <v>197</v>
      </c>
      <c r="I11488" t="s">
        <v>26</v>
      </c>
      <c r="J11488" t="s">
        <v>27</v>
      </c>
      <c r="K11488">
        <v>18.3</v>
      </c>
      <c r="L11488">
        <v>29.5</v>
      </c>
      <c r="M11488" t="s">
        <v>270</v>
      </c>
      <c r="N11488">
        <v>29.5</v>
      </c>
      <c r="P11488" cm="1">
        <f t="array" ref="P11488">IF(Q11488&gt;0,INDEX(Q11488:Q33212,MATCH(TRUE,INDEX(Q11488:Q33212="",,),0)-1),"")</f>
        <v>13</v>
      </c>
      <c r="Q11488">
        <f t="shared" si="240"/>
        <v>3</v>
      </c>
      <c r="R11488">
        <f t="shared" si="239"/>
        <v>0</v>
      </c>
    </row>
    <row r="11489" spans="1:18" x14ac:dyDescent="0.3">
      <c r="A11489" t="s">
        <v>750</v>
      </c>
      <c r="B11489" s="1">
        <v>38327</v>
      </c>
      <c r="C11489" t="s">
        <v>16</v>
      </c>
      <c r="D11489" t="s">
        <v>838</v>
      </c>
      <c r="E11489" t="s">
        <v>839</v>
      </c>
      <c r="G11489" t="s">
        <v>19</v>
      </c>
      <c r="H11489" t="s">
        <v>194</v>
      </c>
      <c r="I11489" t="s">
        <v>21</v>
      </c>
      <c r="J11489" t="s">
        <v>22</v>
      </c>
      <c r="K11489">
        <v>14.9</v>
      </c>
      <c r="L11489">
        <v>405.5</v>
      </c>
      <c r="M11489" t="s">
        <v>319</v>
      </c>
      <c r="N11489">
        <v>600</v>
      </c>
      <c r="P11489" cm="1">
        <f t="array" ref="P11489">IF(Q11489&gt;0,INDEX(Q11489:Q33213,MATCH(TRUE,INDEX(Q11489:Q33213="",,),0)-1),"")</f>
        <v>13</v>
      </c>
      <c r="Q11489">
        <f t="shared" si="240"/>
        <v>4</v>
      </c>
      <c r="R11489">
        <f t="shared" si="239"/>
        <v>0</v>
      </c>
    </row>
    <row r="11490" spans="1:18" x14ac:dyDescent="0.3">
      <c r="A11490" t="s">
        <v>750</v>
      </c>
      <c r="B11490" s="1">
        <v>38327</v>
      </c>
      <c r="C11490" t="s">
        <v>16</v>
      </c>
      <c r="D11490" t="s">
        <v>838</v>
      </c>
      <c r="E11490" t="s">
        <v>839</v>
      </c>
      <c r="G11490" t="s">
        <v>19</v>
      </c>
      <c r="H11490" t="s">
        <v>63</v>
      </c>
      <c r="I11490" t="s">
        <v>26</v>
      </c>
      <c r="J11490" t="s">
        <v>27</v>
      </c>
      <c r="K11490">
        <v>701.7</v>
      </c>
      <c r="L11490">
        <v>16.899999999999999</v>
      </c>
      <c r="M11490" t="s">
        <v>319</v>
      </c>
      <c r="N11490">
        <v>40</v>
      </c>
      <c r="P11490" cm="1">
        <f t="array" ref="P11490">IF(Q11490&gt;0,INDEX(Q11490:Q33214,MATCH(TRUE,INDEX(Q11490:Q33214="",,),0)-1),"")</f>
        <v>13</v>
      </c>
      <c r="Q11490">
        <f t="shared" si="240"/>
        <v>4</v>
      </c>
      <c r="R11490">
        <f t="shared" si="239"/>
        <v>0</v>
      </c>
    </row>
    <row r="11491" spans="1:18" x14ac:dyDescent="0.3">
      <c r="A11491" t="s">
        <v>750</v>
      </c>
      <c r="B11491" s="1">
        <v>38327</v>
      </c>
      <c r="C11491" t="s">
        <v>16</v>
      </c>
      <c r="D11491" t="s">
        <v>838</v>
      </c>
      <c r="E11491" t="s">
        <v>839</v>
      </c>
      <c r="G11491" t="s">
        <v>19</v>
      </c>
      <c r="H11491" t="s">
        <v>64</v>
      </c>
      <c r="I11491" t="s">
        <v>26</v>
      </c>
      <c r="J11491" t="s">
        <v>27</v>
      </c>
      <c r="K11491">
        <v>450.9</v>
      </c>
      <c r="L11491">
        <v>16.399999999999999</v>
      </c>
      <c r="M11491" t="s">
        <v>319</v>
      </c>
      <c r="N11491">
        <v>40</v>
      </c>
      <c r="P11491" cm="1">
        <f t="array" ref="P11491">IF(Q11491&gt;0,INDEX(Q11491:Q33215,MATCH(TRUE,INDEX(Q11491:Q33215="",,),0)-1),"")</f>
        <v>13</v>
      </c>
      <c r="Q11491">
        <f t="shared" si="240"/>
        <v>4</v>
      </c>
      <c r="R11491">
        <f t="shared" si="239"/>
        <v>0</v>
      </c>
    </row>
    <row r="11492" spans="1:18" x14ac:dyDescent="0.3">
      <c r="A11492" t="s">
        <v>750</v>
      </c>
      <c r="B11492" s="1">
        <v>38327</v>
      </c>
      <c r="C11492" t="s">
        <v>16</v>
      </c>
      <c r="D11492" t="s">
        <v>838</v>
      </c>
      <c r="E11492" t="s">
        <v>839</v>
      </c>
      <c r="G11492" s="6" t="s">
        <v>29</v>
      </c>
      <c r="H11492" t="s">
        <v>30</v>
      </c>
      <c r="I11492" t="s">
        <v>21</v>
      </c>
      <c r="J11492" t="s">
        <v>22</v>
      </c>
      <c r="K11492">
        <v>7</v>
      </c>
      <c r="L11492">
        <v>117</v>
      </c>
      <c r="M11492" t="s">
        <v>319</v>
      </c>
      <c r="N11492">
        <v>117</v>
      </c>
      <c r="P11492" cm="1">
        <f t="array" ref="P11492">IF(Q11492&gt;0,INDEX(Q11492:Q33216,MATCH(TRUE,INDEX(Q11492:Q33216="",,),0)-1),"")</f>
        <v>13</v>
      </c>
      <c r="Q11492">
        <f t="shared" si="240"/>
        <v>4</v>
      </c>
      <c r="R11492">
        <f t="shared" si="239"/>
        <v>0</v>
      </c>
    </row>
    <row r="11493" spans="1:18" x14ac:dyDescent="0.3">
      <c r="A11493" t="s">
        <v>750</v>
      </c>
      <c r="B11493" s="1">
        <v>38327</v>
      </c>
      <c r="C11493" t="s">
        <v>16</v>
      </c>
      <c r="D11493" t="s">
        <v>838</v>
      </c>
      <c r="E11493" t="s">
        <v>839</v>
      </c>
      <c r="G11493" s="6" t="s">
        <v>29</v>
      </c>
      <c r="H11493" t="s">
        <v>196</v>
      </c>
      <c r="I11493" t="s">
        <v>21</v>
      </c>
      <c r="J11493" t="s">
        <v>22</v>
      </c>
      <c r="K11493">
        <v>0.5</v>
      </c>
      <c r="L11493">
        <v>164</v>
      </c>
      <c r="M11493" t="s">
        <v>319</v>
      </c>
      <c r="N11493">
        <v>164</v>
      </c>
      <c r="P11493" cm="1">
        <f t="array" ref="P11493">IF(Q11493&gt;0,INDEX(Q11493:Q33217,MATCH(TRUE,INDEX(Q11493:Q33217="",,),0)-1),"")</f>
        <v>13</v>
      </c>
      <c r="Q11493">
        <f t="shared" si="240"/>
        <v>4</v>
      </c>
      <c r="R11493">
        <f t="shared" si="239"/>
        <v>0</v>
      </c>
    </row>
    <row r="11494" spans="1:18" x14ac:dyDescent="0.3">
      <c r="A11494" t="s">
        <v>750</v>
      </c>
      <c r="B11494" s="1">
        <v>38327</v>
      </c>
      <c r="C11494" t="s">
        <v>16</v>
      </c>
      <c r="D11494" t="s">
        <v>838</v>
      </c>
      <c r="E11494" t="s">
        <v>839</v>
      </c>
      <c r="G11494" s="6" t="s">
        <v>29</v>
      </c>
      <c r="H11494" t="s">
        <v>154</v>
      </c>
      <c r="I11494" t="s">
        <v>21</v>
      </c>
      <c r="J11494" t="s">
        <v>22</v>
      </c>
      <c r="K11494">
        <v>0.1</v>
      </c>
      <c r="L11494">
        <v>214.5</v>
      </c>
      <c r="M11494" t="s">
        <v>319</v>
      </c>
      <c r="N11494">
        <v>214.5</v>
      </c>
      <c r="P11494" cm="1">
        <f t="array" ref="P11494">IF(Q11494&gt;0,INDEX(Q11494:Q33218,MATCH(TRUE,INDEX(Q11494:Q33218="",,),0)-1),"")</f>
        <v>13</v>
      </c>
      <c r="Q11494">
        <f t="shared" si="240"/>
        <v>4</v>
      </c>
      <c r="R11494">
        <f t="shared" si="239"/>
        <v>0</v>
      </c>
    </row>
    <row r="11495" spans="1:18" x14ac:dyDescent="0.3">
      <c r="A11495" t="s">
        <v>750</v>
      </c>
      <c r="B11495" s="1">
        <v>38327</v>
      </c>
      <c r="C11495" t="s">
        <v>16</v>
      </c>
      <c r="D11495" t="s">
        <v>838</v>
      </c>
      <c r="E11495" t="s">
        <v>839</v>
      </c>
      <c r="G11495" s="6" t="s">
        <v>29</v>
      </c>
      <c r="H11495" t="s">
        <v>148</v>
      </c>
      <c r="I11495" t="s">
        <v>26</v>
      </c>
      <c r="J11495" t="s">
        <v>27</v>
      </c>
      <c r="K11495">
        <v>17.5</v>
      </c>
      <c r="L11495">
        <v>24</v>
      </c>
      <c r="M11495" t="s">
        <v>319</v>
      </c>
      <c r="N11495">
        <v>24</v>
      </c>
      <c r="P11495" cm="1">
        <f t="array" ref="P11495">IF(Q11495&gt;0,INDEX(Q11495:Q33219,MATCH(TRUE,INDEX(Q11495:Q33219="",,),0)-1),"")</f>
        <v>13</v>
      </c>
      <c r="Q11495">
        <f t="shared" si="240"/>
        <v>4</v>
      </c>
      <c r="R11495">
        <f t="shared" si="239"/>
        <v>0</v>
      </c>
    </row>
    <row r="11496" spans="1:18" x14ac:dyDescent="0.3">
      <c r="A11496" t="s">
        <v>750</v>
      </c>
      <c r="B11496" s="1">
        <v>38327</v>
      </c>
      <c r="C11496" t="s">
        <v>16</v>
      </c>
      <c r="D11496" t="s">
        <v>838</v>
      </c>
      <c r="E11496" t="s">
        <v>839</v>
      </c>
      <c r="G11496" s="6" t="s">
        <v>29</v>
      </c>
      <c r="H11496" t="s">
        <v>197</v>
      </c>
      <c r="I11496" t="s">
        <v>26</v>
      </c>
      <c r="J11496" t="s">
        <v>27</v>
      </c>
      <c r="K11496">
        <v>18.3</v>
      </c>
      <c r="L11496">
        <v>29.5</v>
      </c>
      <c r="M11496" t="s">
        <v>319</v>
      </c>
      <c r="N11496">
        <v>29.5</v>
      </c>
      <c r="P11496" cm="1">
        <f t="array" ref="P11496">IF(Q11496&gt;0,INDEX(Q11496:Q33220,MATCH(TRUE,INDEX(Q11496:Q33220="",,),0)-1),"")</f>
        <v>13</v>
      </c>
      <c r="Q11496">
        <f t="shared" si="240"/>
        <v>4</v>
      </c>
      <c r="R11496">
        <f t="shared" si="239"/>
        <v>0</v>
      </c>
    </row>
    <row r="11497" spans="1:18" x14ac:dyDescent="0.3">
      <c r="A11497" t="s">
        <v>750</v>
      </c>
      <c r="B11497" s="1">
        <v>38327</v>
      </c>
      <c r="C11497" t="s">
        <v>16</v>
      </c>
      <c r="D11497" t="s">
        <v>838</v>
      </c>
      <c r="E11497" t="s">
        <v>839</v>
      </c>
      <c r="G11497" t="s">
        <v>19</v>
      </c>
      <c r="H11497" t="s">
        <v>194</v>
      </c>
      <c r="I11497" t="s">
        <v>21</v>
      </c>
      <c r="J11497" t="s">
        <v>22</v>
      </c>
      <c r="K11497">
        <v>14.9</v>
      </c>
      <c r="L11497">
        <v>405.5</v>
      </c>
      <c r="M11497" t="s">
        <v>286</v>
      </c>
      <c r="N11497">
        <v>510</v>
      </c>
      <c r="P11497" cm="1">
        <f t="array" ref="P11497">IF(Q11497&gt;0,INDEX(Q11497:Q33221,MATCH(TRUE,INDEX(Q11497:Q33221="",,),0)-1),"")</f>
        <v>13</v>
      </c>
      <c r="Q11497">
        <f t="shared" si="240"/>
        <v>5</v>
      </c>
      <c r="R11497">
        <f t="shared" si="239"/>
        <v>0</v>
      </c>
    </row>
    <row r="11498" spans="1:18" x14ac:dyDescent="0.3">
      <c r="A11498" t="s">
        <v>750</v>
      </c>
      <c r="B11498" s="1">
        <v>38327</v>
      </c>
      <c r="C11498" t="s">
        <v>16</v>
      </c>
      <c r="D11498" t="s">
        <v>838</v>
      </c>
      <c r="E11498" t="s">
        <v>839</v>
      </c>
      <c r="G11498" t="s">
        <v>19</v>
      </c>
      <c r="H11498" t="s">
        <v>63</v>
      </c>
      <c r="I11498" t="s">
        <v>26</v>
      </c>
      <c r="J11498" t="s">
        <v>27</v>
      </c>
      <c r="K11498">
        <v>701.7</v>
      </c>
      <c r="L11498">
        <v>16.899999999999999</v>
      </c>
      <c r="M11498" t="s">
        <v>286</v>
      </c>
      <c r="N11498">
        <v>41</v>
      </c>
      <c r="P11498" cm="1">
        <f t="array" ref="P11498">IF(Q11498&gt;0,INDEX(Q11498:Q33222,MATCH(TRUE,INDEX(Q11498:Q33222="",,),0)-1),"")</f>
        <v>13</v>
      </c>
      <c r="Q11498">
        <f t="shared" si="240"/>
        <v>5</v>
      </c>
      <c r="R11498">
        <f t="shared" si="239"/>
        <v>0</v>
      </c>
    </row>
    <row r="11499" spans="1:18" x14ac:dyDescent="0.3">
      <c r="A11499" t="s">
        <v>750</v>
      </c>
      <c r="B11499" s="1">
        <v>38327</v>
      </c>
      <c r="C11499" t="s">
        <v>16</v>
      </c>
      <c r="D11499" t="s">
        <v>838</v>
      </c>
      <c r="E11499" t="s">
        <v>839</v>
      </c>
      <c r="G11499" t="s">
        <v>19</v>
      </c>
      <c r="H11499" t="s">
        <v>64</v>
      </c>
      <c r="I11499" t="s">
        <v>26</v>
      </c>
      <c r="J11499" t="s">
        <v>27</v>
      </c>
      <c r="K11499">
        <v>450.9</v>
      </c>
      <c r="L11499">
        <v>16.399999999999999</v>
      </c>
      <c r="M11499" t="s">
        <v>286</v>
      </c>
      <c r="N11499">
        <v>38</v>
      </c>
      <c r="P11499" cm="1">
        <f t="array" ref="P11499">IF(Q11499&gt;0,INDEX(Q11499:Q33223,MATCH(TRUE,INDEX(Q11499:Q33223="",,),0)-1),"")</f>
        <v>13</v>
      </c>
      <c r="Q11499">
        <f t="shared" si="240"/>
        <v>5</v>
      </c>
      <c r="R11499">
        <f t="shared" si="239"/>
        <v>0</v>
      </c>
    </row>
    <row r="11500" spans="1:18" x14ac:dyDescent="0.3">
      <c r="A11500" t="s">
        <v>750</v>
      </c>
      <c r="B11500" s="1">
        <v>38327</v>
      </c>
      <c r="C11500" t="s">
        <v>16</v>
      </c>
      <c r="D11500" t="s">
        <v>838</v>
      </c>
      <c r="E11500" t="s">
        <v>839</v>
      </c>
      <c r="G11500" s="6" t="s">
        <v>29</v>
      </c>
      <c r="H11500" t="s">
        <v>30</v>
      </c>
      <c r="I11500" t="s">
        <v>21</v>
      </c>
      <c r="J11500" t="s">
        <v>22</v>
      </c>
      <c r="K11500">
        <v>7</v>
      </c>
      <c r="L11500">
        <v>117</v>
      </c>
      <c r="M11500" t="s">
        <v>286</v>
      </c>
      <c r="N11500">
        <v>117</v>
      </c>
      <c r="P11500" cm="1">
        <f t="array" ref="P11500">IF(Q11500&gt;0,INDEX(Q11500:Q33224,MATCH(TRUE,INDEX(Q11500:Q33224="",,),0)-1),"")</f>
        <v>13</v>
      </c>
      <c r="Q11500">
        <f t="shared" si="240"/>
        <v>5</v>
      </c>
      <c r="R11500">
        <f t="shared" si="239"/>
        <v>0</v>
      </c>
    </row>
    <row r="11501" spans="1:18" x14ac:dyDescent="0.3">
      <c r="A11501" t="s">
        <v>750</v>
      </c>
      <c r="B11501" s="1">
        <v>38327</v>
      </c>
      <c r="C11501" t="s">
        <v>16</v>
      </c>
      <c r="D11501" t="s">
        <v>838</v>
      </c>
      <c r="E11501" t="s">
        <v>839</v>
      </c>
      <c r="G11501" s="6" t="s">
        <v>29</v>
      </c>
      <c r="H11501" t="s">
        <v>196</v>
      </c>
      <c r="I11501" t="s">
        <v>21</v>
      </c>
      <c r="J11501" t="s">
        <v>22</v>
      </c>
      <c r="K11501">
        <v>0.5</v>
      </c>
      <c r="L11501">
        <v>164</v>
      </c>
      <c r="M11501" t="s">
        <v>286</v>
      </c>
      <c r="N11501">
        <v>164</v>
      </c>
      <c r="P11501" cm="1">
        <f t="array" ref="P11501">IF(Q11501&gt;0,INDEX(Q11501:Q33225,MATCH(TRUE,INDEX(Q11501:Q33225="",,),0)-1),"")</f>
        <v>13</v>
      </c>
      <c r="Q11501">
        <f t="shared" si="240"/>
        <v>5</v>
      </c>
      <c r="R11501">
        <f t="shared" si="239"/>
        <v>0</v>
      </c>
    </row>
    <row r="11502" spans="1:18" x14ac:dyDescent="0.3">
      <c r="A11502" t="s">
        <v>750</v>
      </c>
      <c r="B11502" s="1">
        <v>38327</v>
      </c>
      <c r="C11502" t="s">
        <v>16</v>
      </c>
      <c r="D11502" t="s">
        <v>838</v>
      </c>
      <c r="E11502" t="s">
        <v>839</v>
      </c>
      <c r="G11502" s="6" t="s">
        <v>29</v>
      </c>
      <c r="H11502" t="s">
        <v>154</v>
      </c>
      <c r="I11502" t="s">
        <v>21</v>
      </c>
      <c r="J11502" t="s">
        <v>22</v>
      </c>
      <c r="K11502">
        <v>0.1</v>
      </c>
      <c r="L11502">
        <v>214.5</v>
      </c>
      <c r="M11502" t="s">
        <v>286</v>
      </c>
      <c r="N11502">
        <v>214.5</v>
      </c>
      <c r="P11502" cm="1">
        <f t="array" ref="P11502">IF(Q11502&gt;0,INDEX(Q11502:Q33226,MATCH(TRUE,INDEX(Q11502:Q33226="",,),0)-1),"")</f>
        <v>13</v>
      </c>
      <c r="Q11502">
        <f t="shared" si="240"/>
        <v>5</v>
      </c>
      <c r="R11502">
        <f t="shared" si="239"/>
        <v>0</v>
      </c>
    </row>
    <row r="11503" spans="1:18" x14ac:dyDescent="0.3">
      <c r="A11503" t="s">
        <v>750</v>
      </c>
      <c r="B11503" s="1">
        <v>38327</v>
      </c>
      <c r="C11503" t="s">
        <v>16</v>
      </c>
      <c r="D11503" t="s">
        <v>838</v>
      </c>
      <c r="E11503" t="s">
        <v>839</v>
      </c>
      <c r="G11503" s="6" t="s">
        <v>29</v>
      </c>
      <c r="H11503" t="s">
        <v>148</v>
      </c>
      <c r="I11503" t="s">
        <v>26</v>
      </c>
      <c r="J11503" t="s">
        <v>27</v>
      </c>
      <c r="K11503">
        <v>17.5</v>
      </c>
      <c r="L11503">
        <v>24</v>
      </c>
      <c r="M11503" t="s">
        <v>286</v>
      </c>
      <c r="N11503">
        <v>24</v>
      </c>
      <c r="P11503" cm="1">
        <f t="array" ref="P11503">IF(Q11503&gt;0,INDEX(Q11503:Q33227,MATCH(TRUE,INDEX(Q11503:Q33227="",,),0)-1),"")</f>
        <v>13</v>
      </c>
      <c r="Q11503">
        <f t="shared" si="240"/>
        <v>5</v>
      </c>
      <c r="R11503">
        <f t="shared" si="239"/>
        <v>0</v>
      </c>
    </row>
    <row r="11504" spans="1:18" x14ac:dyDescent="0.3">
      <c r="A11504" t="s">
        <v>750</v>
      </c>
      <c r="B11504" s="1">
        <v>38327</v>
      </c>
      <c r="C11504" t="s">
        <v>16</v>
      </c>
      <c r="D11504" t="s">
        <v>838</v>
      </c>
      <c r="E11504" t="s">
        <v>839</v>
      </c>
      <c r="G11504" s="6" t="s">
        <v>29</v>
      </c>
      <c r="H11504" t="s">
        <v>197</v>
      </c>
      <c r="I11504" t="s">
        <v>26</v>
      </c>
      <c r="J11504" t="s">
        <v>27</v>
      </c>
      <c r="K11504">
        <v>18.3</v>
      </c>
      <c r="L11504">
        <v>29.5</v>
      </c>
      <c r="M11504" t="s">
        <v>286</v>
      </c>
      <c r="N11504">
        <v>29.5</v>
      </c>
      <c r="P11504" cm="1">
        <f t="array" ref="P11504">IF(Q11504&gt;0,INDEX(Q11504:Q33228,MATCH(TRUE,INDEX(Q11504:Q33228="",,),0)-1),"")</f>
        <v>13</v>
      </c>
      <c r="Q11504">
        <f t="shared" si="240"/>
        <v>5</v>
      </c>
      <c r="R11504">
        <f t="shared" si="239"/>
        <v>0</v>
      </c>
    </row>
    <row r="11505" spans="1:18" x14ac:dyDescent="0.3">
      <c r="A11505" t="s">
        <v>750</v>
      </c>
      <c r="B11505" s="1">
        <v>38327</v>
      </c>
      <c r="C11505" t="s">
        <v>16</v>
      </c>
      <c r="D11505" t="s">
        <v>838</v>
      </c>
      <c r="E11505" t="s">
        <v>839</v>
      </c>
      <c r="G11505" t="s">
        <v>19</v>
      </c>
      <c r="H11505" t="s">
        <v>194</v>
      </c>
      <c r="I11505" t="s">
        <v>21</v>
      </c>
      <c r="J11505" t="s">
        <v>22</v>
      </c>
      <c r="K11505">
        <v>14.9</v>
      </c>
      <c r="L11505">
        <v>405.5</v>
      </c>
      <c r="M11505" t="s">
        <v>271</v>
      </c>
      <c r="N11505">
        <v>450</v>
      </c>
      <c r="P11505" cm="1">
        <f t="array" ref="P11505">IF(Q11505&gt;0,INDEX(Q11505:Q33229,MATCH(TRUE,INDEX(Q11505:Q33229="",,),0)-1),"")</f>
        <v>13</v>
      </c>
      <c r="Q11505">
        <f t="shared" si="240"/>
        <v>6</v>
      </c>
      <c r="R11505">
        <f t="shared" si="239"/>
        <v>0</v>
      </c>
    </row>
    <row r="11506" spans="1:18" x14ac:dyDescent="0.3">
      <c r="A11506" t="s">
        <v>750</v>
      </c>
      <c r="B11506" s="1">
        <v>38327</v>
      </c>
      <c r="C11506" t="s">
        <v>16</v>
      </c>
      <c r="D11506" t="s">
        <v>838</v>
      </c>
      <c r="E11506" t="s">
        <v>839</v>
      </c>
      <c r="G11506" t="s">
        <v>19</v>
      </c>
      <c r="H11506" t="s">
        <v>63</v>
      </c>
      <c r="I11506" t="s">
        <v>26</v>
      </c>
      <c r="J11506" t="s">
        <v>27</v>
      </c>
      <c r="K11506">
        <v>701.7</v>
      </c>
      <c r="L11506">
        <v>16.899999999999999</v>
      </c>
      <c r="M11506" t="s">
        <v>271</v>
      </c>
      <c r="N11506">
        <v>39</v>
      </c>
      <c r="P11506" cm="1">
        <f t="array" ref="P11506">IF(Q11506&gt;0,INDEX(Q11506:Q33230,MATCH(TRUE,INDEX(Q11506:Q33230="",,),0)-1),"")</f>
        <v>13</v>
      </c>
      <c r="Q11506">
        <f t="shared" si="240"/>
        <v>6</v>
      </c>
      <c r="R11506">
        <f t="shared" si="239"/>
        <v>0</v>
      </c>
    </row>
    <row r="11507" spans="1:18" x14ac:dyDescent="0.3">
      <c r="A11507" t="s">
        <v>750</v>
      </c>
      <c r="B11507" s="1">
        <v>38327</v>
      </c>
      <c r="C11507" t="s">
        <v>16</v>
      </c>
      <c r="D11507" t="s">
        <v>838</v>
      </c>
      <c r="E11507" t="s">
        <v>839</v>
      </c>
      <c r="G11507" t="s">
        <v>19</v>
      </c>
      <c r="H11507" t="s">
        <v>64</v>
      </c>
      <c r="I11507" t="s">
        <v>26</v>
      </c>
      <c r="J11507" t="s">
        <v>27</v>
      </c>
      <c r="K11507">
        <v>450.9</v>
      </c>
      <c r="L11507">
        <v>16.399999999999999</v>
      </c>
      <c r="M11507" t="s">
        <v>271</v>
      </c>
      <c r="N11507">
        <v>36</v>
      </c>
      <c r="P11507" cm="1">
        <f t="array" ref="P11507">IF(Q11507&gt;0,INDEX(Q11507:Q33231,MATCH(TRUE,INDEX(Q11507:Q33231="",,),0)-1),"")</f>
        <v>13</v>
      </c>
      <c r="Q11507">
        <f t="shared" si="240"/>
        <v>6</v>
      </c>
      <c r="R11507">
        <f t="shared" si="239"/>
        <v>0</v>
      </c>
    </row>
    <row r="11508" spans="1:18" x14ac:dyDescent="0.3">
      <c r="A11508" t="s">
        <v>750</v>
      </c>
      <c r="B11508" s="1">
        <v>38327</v>
      </c>
      <c r="C11508" t="s">
        <v>16</v>
      </c>
      <c r="D11508" t="s">
        <v>838</v>
      </c>
      <c r="E11508" t="s">
        <v>839</v>
      </c>
      <c r="G11508" s="6" t="s">
        <v>29</v>
      </c>
      <c r="H11508" t="s">
        <v>30</v>
      </c>
      <c r="I11508" t="s">
        <v>21</v>
      </c>
      <c r="J11508" t="s">
        <v>22</v>
      </c>
      <c r="K11508">
        <v>7</v>
      </c>
      <c r="L11508">
        <v>117</v>
      </c>
      <c r="M11508" t="s">
        <v>271</v>
      </c>
      <c r="N11508">
        <v>117</v>
      </c>
      <c r="P11508" cm="1">
        <f t="array" ref="P11508">IF(Q11508&gt;0,INDEX(Q11508:Q33232,MATCH(TRUE,INDEX(Q11508:Q33232="",,),0)-1),"")</f>
        <v>13</v>
      </c>
      <c r="Q11508">
        <f t="shared" si="240"/>
        <v>6</v>
      </c>
      <c r="R11508">
        <f t="shared" ref="R11508:R11571" si="241">IF(P11508="","",0)</f>
        <v>0</v>
      </c>
    </row>
    <row r="11509" spans="1:18" x14ac:dyDescent="0.3">
      <c r="A11509" t="s">
        <v>750</v>
      </c>
      <c r="B11509" s="1">
        <v>38327</v>
      </c>
      <c r="C11509" t="s">
        <v>16</v>
      </c>
      <c r="D11509" t="s">
        <v>838</v>
      </c>
      <c r="E11509" t="s">
        <v>839</v>
      </c>
      <c r="G11509" s="6" t="s">
        <v>29</v>
      </c>
      <c r="H11509" t="s">
        <v>196</v>
      </c>
      <c r="I11509" t="s">
        <v>21</v>
      </c>
      <c r="J11509" t="s">
        <v>22</v>
      </c>
      <c r="K11509">
        <v>0.5</v>
      </c>
      <c r="L11509">
        <v>164</v>
      </c>
      <c r="M11509" t="s">
        <v>271</v>
      </c>
      <c r="N11509">
        <v>164</v>
      </c>
      <c r="P11509" cm="1">
        <f t="array" ref="P11509">IF(Q11509&gt;0,INDEX(Q11509:Q33233,MATCH(TRUE,INDEX(Q11509:Q33233="",,),0)-1),"")</f>
        <v>13</v>
      </c>
      <c r="Q11509">
        <f t="shared" si="240"/>
        <v>6</v>
      </c>
      <c r="R11509">
        <f t="shared" si="241"/>
        <v>0</v>
      </c>
    </row>
    <row r="11510" spans="1:18" x14ac:dyDescent="0.3">
      <c r="A11510" t="s">
        <v>750</v>
      </c>
      <c r="B11510" s="1">
        <v>38327</v>
      </c>
      <c r="C11510" t="s">
        <v>16</v>
      </c>
      <c r="D11510" t="s">
        <v>838</v>
      </c>
      <c r="E11510" t="s">
        <v>839</v>
      </c>
      <c r="G11510" s="6" t="s">
        <v>29</v>
      </c>
      <c r="H11510" t="s">
        <v>154</v>
      </c>
      <c r="I11510" t="s">
        <v>21</v>
      </c>
      <c r="J11510" t="s">
        <v>22</v>
      </c>
      <c r="K11510">
        <v>0.1</v>
      </c>
      <c r="L11510">
        <v>214.5</v>
      </c>
      <c r="M11510" t="s">
        <v>271</v>
      </c>
      <c r="N11510">
        <v>214.5</v>
      </c>
      <c r="P11510" cm="1">
        <f t="array" ref="P11510">IF(Q11510&gt;0,INDEX(Q11510:Q33234,MATCH(TRUE,INDEX(Q11510:Q33234="",,),0)-1),"")</f>
        <v>13</v>
      </c>
      <c r="Q11510">
        <f t="shared" si="240"/>
        <v>6</v>
      </c>
      <c r="R11510">
        <f t="shared" si="241"/>
        <v>0</v>
      </c>
    </row>
    <row r="11511" spans="1:18" x14ac:dyDescent="0.3">
      <c r="A11511" t="s">
        <v>750</v>
      </c>
      <c r="B11511" s="1">
        <v>38327</v>
      </c>
      <c r="C11511" t="s">
        <v>16</v>
      </c>
      <c r="D11511" t="s">
        <v>838</v>
      </c>
      <c r="E11511" t="s">
        <v>839</v>
      </c>
      <c r="G11511" s="6" t="s">
        <v>29</v>
      </c>
      <c r="H11511" t="s">
        <v>148</v>
      </c>
      <c r="I11511" t="s">
        <v>26</v>
      </c>
      <c r="J11511" t="s">
        <v>27</v>
      </c>
      <c r="K11511">
        <v>17.5</v>
      </c>
      <c r="L11511">
        <v>24</v>
      </c>
      <c r="M11511" t="s">
        <v>271</v>
      </c>
      <c r="N11511">
        <v>24</v>
      </c>
      <c r="P11511" cm="1">
        <f t="array" ref="P11511">IF(Q11511&gt;0,INDEX(Q11511:Q33235,MATCH(TRUE,INDEX(Q11511:Q33235="",,),0)-1),"")</f>
        <v>13</v>
      </c>
      <c r="Q11511">
        <f t="shared" si="240"/>
        <v>6</v>
      </c>
      <c r="R11511">
        <f t="shared" si="241"/>
        <v>0</v>
      </c>
    </row>
    <row r="11512" spans="1:18" x14ac:dyDescent="0.3">
      <c r="A11512" t="s">
        <v>750</v>
      </c>
      <c r="B11512" s="1">
        <v>38327</v>
      </c>
      <c r="C11512" t="s">
        <v>16</v>
      </c>
      <c r="D11512" t="s">
        <v>838</v>
      </c>
      <c r="E11512" t="s">
        <v>839</v>
      </c>
      <c r="G11512" s="6" t="s">
        <v>29</v>
      </c>
      <c r="H11512" t="s">
        <v>197</v>
      </c>
      <c r="I11512" t="s">
        <v>26</v>
      </c>
      <c r="J11512" t="s">
        <v>27</v>
      </c>
      <c r="K11512">
        <v>18.3</v>
      </c>
      <c r="L11512">
        <v>29.5</v>
      </c>
      <c r="M11512" t="s">
        <v>271</v>
      </c>
      <c r="N11512">
        <v>29.5</v>
      </c>
      <c r="P11512" cm="1">
        <f t="array" ref="P11512">IF(Q11512&gt;0,INDEX(Q11512:Q33236,MATCH(TRUE,INDEX(Q11512:Q33236="",,),0)-1),"")</f>
        <v>13</v>
      </c>
      <c r="Q11512">
        <f t="shared" si="240"/>
        <v>6</v>
      </c>
      <c r="R11512">
        <f t="shared" si="241"/>
        <v>0</v>
      </c>
    </row>
    <row r="11513" spans="1:18" x14ac:dyDescent="0.3">
      <c r="A11513" t="s">
        <v>750</v>
      </c>
      <c r="B11513" s="1">
        <v>38327</v>
      </c>
      <c r="C11513" t="s">
        <v>16</v>
      </c>
      <c r="D11513" t="s">
        <v>838</v>
      </c>
      <c r="E11513" t="s">
        <v>839</v>
      </c>
      <c r="G11513" t="s">
        <v>19</v>
      </c>
      <c r="H11513" t="s">
        <v>194</v>
      </c>
      <c r="I11513" t="s">
        <v>21</v>
      </c>
      <c r="J11513" t="s">
        <v>22</v>
      </c>
      <c r="K11513">
        <v>14.9</v>
      </c>
      <c r="L11513">
        <v>405.5</v>
      </c>
      <c r="M11513" t="s">
        <v>753</v>
      </c>
      <c r="N11513">
        <v>550</v>
      </c>
      <c r="P11513" cm="1">
        <f t="array" ref="P11513">IF(Q11513&gt;0,INDEX(Q11513:Q33237,MATCH(TRUE,INDEX(Q11513:Q33237="",,),0)-1),"")</f>
        <v>13</v>
      </c>
      <c r="Q11513">
        <f t="shared" si="240"/>
        <v>7</v>
      </c>
      <c r="R11513">
        <f t="shared" si="241"/>
        <v>0</v>
      </c>
    </row>
    <row r="11514" spans="1:18" x14ac:dyDescent="0.3">
      <c r="A11514" t="s">
        <v>750</v>
      </c>
      <c r="B11514" s="1">
        <v>38327</v>
      </c>
      <c r="C11514" t="s">
        <v>16</v>
      </c>
      <c r="D11514" t="s">
        <v>838</v>
      </c>
      <c r="E11514" t="s">
        <v>839</v>
      </c>
      <c r="G11514" t="s">
        <v>19</v>
      </c>
      <c r="H11514" t="s">
        <v>63</v>
      </c>
      <c r="I11514" t="s">
        <v>26</v>
      </c>
      <c r="J11514" t="s">
        <v>27</v>
      </c>
      <c r="K11514">
        <v>701.7</v>
      </c>
      <c r="L11514">
        <v>16.899999999999999</v>
      </c>
      <c r="M11514" t="s">
        <v>753</v>
      </c>
      <c r="N11514">
        <v>36</v>
      </c>
      <c r="P11514" cm="1">
        <f t="array" ref="P11514">IF(Q11514&gt;0,INDEX(Q11514:Q33238,MATCH(TRUE,INDEX(Q11514:Q33238="",,),0)-1),"")</f>
        <v>13</v>
      </c>
      <c r="Q11514">
        <f t="shared" si="240"/>
        <v>7</v>
      </c>
      <c r="R11514">
        <f t="shared" si="241"/>
        <v>0</v>
      </c>
    </row>
    <row r="11515" spans="1:18" x14ac:dyDescent="0.3">
      <c r="A11515" t="s">
        <v>750</v>
      </c>
      <c r="B11515" s="1">
        <v>38327</v>
      </c>
      <c r="C11515" t="s">
        <v>16</v>
      </c>
      <c r="D11515" t="s">
        <v>838</v>
      </c>
      <c r="E11515" t="s">
        <v>839</v>
      </c>
      <c r="G11515" t="s">
        <v>19</v>
      </c>
      <c r="H11515" t="s">
        <v>64</v>
      </c>
      <c r="I11515" t="s">
        <v>26</v>
      </c>
      <c r="J11515" t="s">
        <v>27</v>
      </c>
      <c r="K11515">
        <v>450.9</v>
      </c>
      <c r="L11515">
        <v>16.399999999999999</v>
      </c>
      <c r="M11515" t="s">
        <v>753</v>
      </c>
      <c r="N11515">
        <v>32</v>
      </c>
      <c r="P11515" cm="1">
        <f t="array" ref="P11515">IF(Q11515&gt;0,INDEX(Q11515:Q33239,MATCH(TRUE,INDEX(Q11515:Q33239="",,),0)-1),"")</f>
        <v>13</v>
      </c>
      <c r="Q11515">
        <f t="shared" si="240"/>
        <v>7</v>
      </c>
      <c r="R11515">
        <f t="shared" si="241"/>
        <v>0</v>
      </c>
    </row>
    <row r="11516" spans="1:18" x14ac:dyDescent="0.3">
      <c r="A11516" t="s">
        <v>750</v>
      </c>
      <c r="B11516" s="1">
        <v>38327</v>
      </c>
      <c r="C11516" t="s">
        <v>16</v>
      </c>
      <c r="D11516" t="s">
        <v>838</v>
      </c>
      <c r="E11516" t="s">
        <v>839</v>
      </c>
      <c r="G11516" s="6" t="s">
        <v>29</v>
      </c>
      <c r="H11516" t="s">
        <v>30</v>
      </c>
      <c r="I11516" t="s">
        <v>21</v>
      </c>
      <c r="J11516" t="s">
        <v>22</v>
      </c>
      <c r="K11516">
        <v>7</v>
      </c>
      <c r="L11516">
        <v>117</v>
      </c>
      <c r="M11516" t="s">
        <v>753</v>
      </c>
      <c r="N11516">
        <v>117</v>
      </c>
      <c r="P11516" cm="1">
        <f t="array" ref="P11516">IF(Q11516&gt;0,INDEX(Q11516:Q33240,MATCH(TRUE,INDEX(Q11516:Q33240="",,),0)-1),"")</f>
        <v>13</v>
      </c>
      <c r="Q11516">
        <f t="shared" si="240"/>
        <v>7</v>
      </c>
      <c r="R11516">
        <f t="shared" si="241"/>
        <v>0</v>
      </c>
    </row>
    <row r="11517" spans="1:18" x14ac:dyDescent="0.3">
      <c r="A11517" t="s">
        <v>750</v>
      </c>
      <c r="B11517" s="1">
        <v>38327</v>
      </c>
      <c r="C11517" t="s">
        <v>16</v>
      </c>
      <c r="D11517" t="s">
        <v>838</v>
      </c>
      <c r="E11517" t="s">
        <v>839</v>
      </c>
      <c r="G11517" s="6" t="s">
        <v>29</v>
      </c>
      <c r="H11517" t="s">
        <v>196</v>
      </c>
      <c r="I11517" t="s">
        <v>21</v>
      </c>
      <c r="J11517" t="s">
        <v>22</v>
      </c>
      <c r="K11517">
        <v>0.5</v>
      </c>
      <c r="L11517">
        <v>164</v>
      </c>
      <c r="M11517" t="s">
        <v>753</v>
      </c>
      <c r="N11517">
        <v>164</v>
      </c>
      <c r="P11517" cm="1">
        <f t="array" ref="P11517">IF(Q11517&gt;0,INDEX(Q11517:Q33241,MATCH(TRUE,INDEX(Q11517:Q33241="",,),0)-1),"")</f>
        <v>13</v>
      </c>
      <c r="Q11517">
        <f t="shared" si="240"/>
        <v>7</v>
      </c>
      <c r="R11517">
        <f t="shared" si="241"/>
        <v>0</v>
      </c>
    </row>
    <row r="11518" spans="1:18" x14ac:dyDescent="0.3">
      <c r="A11518" t="s">
        <v>750</v>
      </c>
      <c r="B11518" s="1">
        <v>38327</v>
      </c>
      <c r="C11518" t="s">
        <v>16</v>
      </c>
      <c r="D11518" t="s">
        <v>838</v>
      </c>
      <c r="E11518" t="s">
        <v>839</v>
      </c>
      <c r="G11518" s="6" t="s">
        <v>29</v>
      </c>
      <c r="H11518" t="s">
        <v>154</v>
      </c>
      <c r="I11518" t="s">
        <v>21</v>
      </c>
      <c r="J11518" t="s">
        <v>22</v>
      </c>
      <c r="K11518">
        <v>0.1</v>
      </c>
      <c r="L11518">
        <v>214.5</v>
      </c>
      <c r="M11518" t="s">
        <v>753</v>
      </c>
      <c r="N11518">
        <v>214.5</v>
      </c>
      <c r="P11518" cm="1">
        <f t="array" ref="P11518">IF(Q11518&gt;0,INDEX(Q11518:Q33242,MATCH(TRUE,INDEX(Q11518:Q33242="",,),0)-1),"")</f>
        <v>13</v>
      </c>
      <c r="Q11518">
        <f t="shared" si="240"/>
        <v>7</v>
      </c>
      <c r="R11518">
        <f t="shared" si="241"/>
        <v>0</v>
      </c>
    </row>
    <row r="11519" spans="1:18" x14ac:dyDescent="0.3">
      <c r="A11519" t="s">
        <v>750</v>
      </c>
      <c r="B11519" s="1">
        <v>38327</v>
      </c>
      <c r="C11519" t="s">
        <v>16</v>
      </c>
      <c r="D11519" t="s">
        <v>838</v>
      </c>
      <c r="E11519" t="s">
        <v>839</v>
      </c>
      <c r="G11519" s="6" t="s">
        <v>29</v>
      </c>
      <c r="H11519" t="s">
        <v>148</v>
      </c>
      <c r="I11519" t="s">
        <v>26</v>
      </c>
      <c r="J11519" t="s">
        <v>27</v>
      </c>
      <c r="K11519">
        <v>17.5</v>
      </c>
      <c r="L11519">
        <v>24</v>
      </c>
      <c r="M11519" t="s">
        <v>753</v>
      </c>
      <c r="N11519">
        <v>24</v>
      </c>
      <c r="P11519" cm="1">
        <f t="array" ref="P11519">IF(Q11519&gt;0,INDEX(Q11519:Q33243,MATCH(TRUE,INDEX(Q11519:Q33243="",,),0)-1),"")</f>
        <v>13</v>
      </c>
      <c r="Q11519">
        <f t="shared" si="240"/>
        <v>7</v>
      </c>
      <c r="R11519">
        <f t="shared" si="241"/>
        <v>0</v>
      </c>
    </row>
    <row r="11520" spans="1:18" x14ac:dyDescent="0.3">
      <c r="A11520" t="s">
        <v>750</v>
      </c>
      <c r="B11520" s="1">
        <v>38327</v>
      </c>
      <c r="C11520" t="s">
        <v>16</v>
      </c>
      <c r="D11520" t="s">
        <v>838</v>
      </c>
      <c r="E11520" t="s">
        <v>839</v>
      </c>
      <c r="G11520" s="6" t="s">
        <v>29</v>
      </c>
      <c r="H11520" t="s">
        <v>197</v>
      </c>
      <c r="I11520" t="s">
        <v>26</v>
      </c>
      <c r="J11520" t="s">
        <v>27</v>
      </c>
      <c r="K11520">
        <v>18.3</v>
      </c>
      <c r="L11520">
        <v>29.5</v>
      </c>
      <c r="M11520" t="s">
        <v>753</v>
      </c>
      <c r="N11520">
        <v>29.5</v>
      </c>
      <c r="P11520" cm="1">
        <f t="array" ref="P11520">IF(Q11520&gt;0,INDEX(Q11520:Q33244,MATCH(TRUE,INDEX(Q11520:Q33244="",,),0)-1),"")</f>
        <v>13</v>
      </c>
      <c r="Q11520">
        <f t="shared" si="240"/>
        <v>7</v>
      </c>
      <c r="R11520">
        <f t="shared" si="241"/>
        <v>0</v>
      </c>
    </row>
    <row r="11521" spans="1:18" x14ac:dyDescent="0.3">
      <c r="A11521" t="s">
        <v>750</v>
      </c>
      <c r="B11521" s="1">
        <v>38327</v>
      </c>
      <c r="C11521" t="s">
        <v>16</v>
      </c>
      <c r="D11521" t="s">
        <v>838</v>
      </c>
      <c r="E11521" t="s">
        <v>839</v>
      </c>
      <c r="G11521" t="s">
        <v>19</v>
      </c>
      <c r="H11521" t="s">
        <v>194</v>
      </c>
      <c r="I11521" t="s">
        <v>21</v>
      </c>
      <c r="J11521" t="s">
        <v>22</v>
      </c>
      <c r="K11521">
        <v>14.9</v>
      </c>
      <c r="L11521">
        <v>405.5</v>
      </c>
      <c r="M11521" t="s">
        <v>757</v>
      </c>
      <c r="N11521">
        <v>600</v>
      </c>
      <c r="P11521" cm="1">
        <f t="array" ref="P11521">IF(Q11521&gt;0,INDEX(Q11521:Q33245,MATCH(TRUE,INDEX(Q11521:Q33245="",,),0)-1),"")</f>
        <v>13</v>
      </c>
      <c r="Q11521">
        <f t="shared" si="240"/>
        <v>8</v>
      </c>
      <c r="R11521">
        <f t="shared" si="241"/>
        <v>0</v>
      </c>
    </row>
    <row r="11522" spans="1:18" x14ac:dyDescent="0.3">
      <c r="A11522" t="s">
        <v>750</v>
      </c>
      <c r="B11522" s="1">
        <v>38327</v>
      </c>
      <c r="C11522" t="s">
        <v>16</v>
      </c>
      <c r="D11522" t="s">
        <v>838</v>
      </c>
      <c r="E11522" t="s">
        <v>839</v>
      </c>
      <c r="G11522" t="s">
        <v>19</v>
      </c>
      <c r="H11522" t="s">
        <v>63</v>
      </c>
      <c r="I11522" t="s">
        <v>26</v>
      </c>
      <c r="J11522" t="s">
        <v>27</v>
      </c>
      <c r="K11522">
        <v>701.7</v>
      </c>
      <c r="L11522">
        <v>16.899999999999999</v>
      </c>
      <c r="M11522" t="s">
        <v>757</v>
      </c>
      <c r="N11522">
        <v>26</v>
      </c>
      <c r="P11522" cm="1">
        <f t="array" ref="P11522">IF(Q11522&gt;0,INDEX(Q11522:Q33246,MATCH(TRUE,INDEX(Q11522:Q33246="",,),0)-1),"")</f>
        <v>13</v>
      </c>
      <c r="Q11522">
        <f t="shared" si="240"/>
        <v>8</v>
      </c>
      <c r="R11522">
        <f t="shared" si="241"/>
        <v>0</v>
      </c>
    </row>
    <row r="11523" spans="1:18" x14ac:dyDescent="0.3">
      <c r="A11523" t="s">
        <v>750</v>
      </c>
      <c r="B11523" s="1">
        <v>38327</v>
      </c>
      <c r="C11523" t="s">
        <v>16</v>
      </c>
      <c r="D11523" t="s">
        <v>838</v>
      </c>
      <c r="E11523" t="s">
        <v>839</v>
      </c>
      <c r="G11523" t="s">
        <v>19</v>
      </c>
      <c r="H11523" t="s">
        <v>64</v>
      </c>
      <c r="I11523" t="s">
        <v>26</v>
      </c>
      <c r="J11523" t="s">
        <v>27</v>
      </c>
      <c r="K11523">
        <v>450.9</v>
      </c>
      <c r="L11523">
        <v>16.399999999999999</v>
      </c>
      <c r="M11523" t="s">
        <v>757</v>
      </c>
      <c r="N11523">
        <v>35</v>
      </c>
      <c r="P11523" cm="1">
        <f t="array" ref="P11523">IF(Q11523&gt;0,INDEX(Q11523:Q33247,MATCH(TRUE,INDEX(Q11523:Q33247="",,),0)-1),"")</f>
        <v>13</v>
      </c>
      <c r="Q11523">
        <f t="shared" si="240"/>
        <v>8</v>
      </c>
      <c r="R11523">
        <f t="shared" si="241"/>
        <v>0</v>
      </c>
    </row>
    <row r="11524" spans="1:18" x14ac:dyDescent="0.3">
      <c r="A11524" t="s">
        <v>750</v>
      </c>
      <c r="B11524" s="1">
        <v>38327</v>
      </c>
      <c r="C11524" t="s">
        <v>16</v>
      </c>
      <c r="D11524" t="s">
        <v>838</v>
      </c>
      <c r="E11524" t="s">
        <v>839</v>
      </c>
      <c r="G11524" s="6" t="s">
        <v>29</v>
      </c>
      <c r="H11524" t="s">
        <v>30</v>
      </c>
      <c r="I11524" t="s">
        <v>21</v>
      </c>
      <c r="J11524" t="s">
        <v>22</v>
      </c>
      <c r="K11524">
        <v>7</v>
      </c>
      <c r="L11524">
        <v>117</v>
      </c>
      <c r="M11524" t="s">
        <v>757</v>
      </c>
      <c r="N11524">
        <v>117</v>
      </c>
      <c r="P11524" cm="1">
        <f t="array" ref="P11524">IF(Q11524&gt;0,INDEX(Q11524:Q33248,MATCH(TRUE,INDEX(Q11524:Q33248="",,),0)-1),"")</f>
        <v>13</v>
      </c>
      <c r="Q11524">
        <f t="shared" si="240"/>
        <v>8</v>
      </c>
      <c r="R11524">
        <f t="shared" si="241"/>
        <v>0</v>
      </c>
    </row>
    <row r="11525" spans="1:18" x14ac:dyDescent="0.3">
      <c r="A11525" t="s">
        <v>750</v>
      </c>
      <c r="B11525" s="1">
        <v>38327</v>
      </c>
      <c r="C11525" t="s">
        <v>16</v>
      </c>
      <c r="D11525" t="s">
        <v>838</v>
      </c>
      <c r="E11525" t="s">
        <v>839</v>
      </c>
      <c r="G11525" s="6" t="s">
        <v>29</v>
      </c>
      <c r="H11525" t="s">
        <v>196</v>
      </c>
      <c r="I11525" t="s">
        <v>21</v>
      </c>
      <c r="J11525" t="s">
        <v>22</v>
      </c>
      <c r="K11525">
        <v>0.5</v>
      </c>
      <c r="L11525">
        <v>164</v>
      </c>
      <c r="M11525" t="s">
        <v>757</v>
      </c>
      <c r="N11525">
        <v>164</v>
      </c>
      <c r="P11525" cm="1">
        <f t="array" ref="P11525">IF(Q11525&gt;0,INDEX(Q11525:Q33249,MATCH(TRUE,INDEX(Q11525:Q33249="",,),0)-1),"")</f>
        <v>13</v>
      </c>
      <c r="Q11525">
        <f t="shared" si="240"/>
        <v>8</v>
      </c>
      <c r="R11525">
        <f t="shared" si="241"/>
        <v>0</v>
      </c>
    </row>
    <row r="11526" spans="1:18" x14ac:dyDescent="0.3">
      <c r="A11526" t="s">
        <v>750</v>
      </c>
      <c r="B11526" s="1">
        <v>38327</v>
      </c>
      <c r="C11526" t="s">
        <v>16</v>
      </c>
      <c r="D11526" t="s">
        <v>838</v>
      </c>
      <c r="E11526" t="s">
        <v>839</v>
      </c>
      <c r="G11526" s="6" t="s">
        <v>29</v>
      </c>
      <c r="H11526" t="s">
        <v>154</v>
      </c>
      <c r="I11526" t="s">
        <v>21</v>
      </c>
      <c r="J11526" t="s">
        <v>22</v>
      </c>
      <c r="K11526">
        <v>0.1</v>
      </c>
      <c r="L11526">
        <v>214.5</v>
      </c>
      <c r="M11526" t="s">
        <v>757</v>
      </c>
      <c r="N11526">
        <v>214.5</v>
      </c>
      <c r="P11526" cm="1">
        <f t="array" ref="P11526">IF(Q11526&gt;0,INDEX(Q11526:Q33250,MATCH(TRUE,INDEX(Q11526:Q33250="",,),0)-1),"")</f>
        <v>13</v>
      </c>
      <c r="Q11526">
        <f t="shared" si="240"/>
        <v>8</v>
      </c>
      <c r="R11526">
        <f t="shared" si="241"/>
        <v>0</v>
      </c>
    </row>
    <row r="11527" spans="1:18" x14ac:dyDescent="0.3">
      <c r="A11527" t="s">
        <v>750</v>
      </c>
      <c r="B11527" s="1">
        <v>38327</v>
      </c>
      <c r="C11527" t="s">
        <v>16</v>
      </c>
      <c r="D11527" t="s">
        <v>838</v>
      </c>
      <c r="E11527" t="s">
        <v>839</v>
      </c>
      <c r="G11527" s="6" t="s">
        <v>29</v>
      </c>
      <c r="H11527" t="s">
        <v>148</v>
      </c>
      <c r="I11527" t="s">
        <v>26</v>
      </c>
      <c r="J11527" t="s">
        <v>27</v>
      </c>
      <c r="K11527">
        <v>17.5</v>
      </c>
      <c r="L11527">
        <v>24</v>
      </c>
      <c r="M11527" t="s">
        <v>757</v>
      </c>
      <c r="N11527">
        <v>24</v>
      </c>
      <c r="P11527" cm="1">
        <f t="array" ref="P11527">IF(Q11527&gt;0,INDEX(Q11527:Q33251,MATCH(TRUE,INDEX(Q11527:Q33251="",,),0)-1),"")</f>
        <v>13</v>
      </c>
      <c r="Q11527">
        <f t="shared" si="240"/>
        <v>8</v>
      </c>
      <c r="R11527">
        <f t="shared" si="241"/>
        <v>0</v>
      </c>
    </row>
    <row r="11528" spans="1:18" x14ac:dyDescent="0.3">
      <c r="A11528" t="s">
        <v>750</v>
      </c>
      <c r="B11528" s="1">
        <v>38327</v>
      </c>
      <c r="C11528" t="s">
        <v>16</v>
      </c>
      <c r="D11528" t="s">
        <v>838</v>
      </c>
      <c r="E11528" t="s">
        <v>839</v>
      </c>
      <c r="G11528" s="6" t="s">
        <v>29</v>
      </c>
      <c r="H11528" t="s">
        <v>197</v>
      </c>
      <c r="I11528" t="s">
        <v>26</v>
      </c>
      <c r="J11528" t="s">
        <v>27</v>
      </c>
      <c r="K11528">
        <v>18.3</v>
      </c>
      <c r="L11528">
        <v>29.5</v>
      </c>
      <c r="M11528" t="s">
        <v>757</v>
      </c>
      <c r="N11528">
        <v>29.5</v>
      </c>
      <c r="P11528" cm="1">
        <f t="array" ref="P11528">IF(Q11528&gt;0,INDEX(Q11528:Q33252,MATCH(TRUE,INDEX(Q11528:Q33252="",,),0)-1),"")</f>
        <v>13</v>
      </c>
      <c r="Q11528">
        <f t="shared" si="240"/>
        <v>8</v>
      </c>
      <c r="R11528">
        <f t="shared" si="241"/>
        <v>0</v>
      </c>
    </row>
    <row r="11529" spans="1:18" x14ac:dyDescent="0.3">
      <c r="A11529" t="s">
        <v>750</v>
      </c>
      <c r="B11529" s="1">
        <v>38327</v>
      </c>
      <c r="C11529" t="s">
        <v>16</v>
      </c>
      <c r="D11529" t="s">
        <v>838</v>
      </c>
      <c r="E11529" t="s">
        <v>839</v>
      </c>
      <c r="G11529" t="s">
        <v>19</v>
      </c>
      <c r="H11529" t="s">
        <v>194</v>
      </c>
      <c r="I11529" t="s">
        <v>21</v>
      </c>
      <c r="J11529" t="s">
        <v>22</v>
      </c>
      <c r="K11529">
        <v>14.9</v>
      </c>
      <c r="L11529">
        <v>405.5</v>
      </c>
      <c r="M11529" t="s">
        <v>364</v>
      </c>
      <c r="N11529">
        <v>1215.3499999999999</v>
      </c>
      <c r="P11529" cm="1">
        <f t="array" ref="P11529">IF(Q11529&gt;0,INDEX(Q11529:Q33253,MATCH(TRUE,INDEX(Q11529:Q33253="",,),0)-1),"")</f>
        <v>13</v>
      </c>
      <c r="Q11529">
        <f t="shared" si="240"/>
        <v>9</v>
      </c>
      <c r="R11529">
        <f t="shared" si="241"/>
        <v>0</v>
      </c>
    </row>
    <row r="11530" spans="1:18" x14ac:dyDescent="0.3">
      <c r="A11530" t="s">
        <v>750</v>
      </c>
      <c r="B11530" s="1">
        <v>38327</v>
      </c>
      <c r="C11530" t="s">
        <v>16</v>
      </c>
      <c r="D11530" t="s">
        <v>838</v>
      </c>
      <c r="E11530" t="s">
        <v>839</v>
      </c>
      <c r="G11530" t="s">
        <v>19</v>
      </c>
      <c r="H11530" t="s">
        <v>63</v>
      </c>
      <c r="I11530" t="s">
        <v>26</v>
      </c>
      <c r="J11530" t="s">
        <v>27</v>
      </c>
      <c r="K11530">
        <v>701.7</v>
      </c>
      <c r="L11530">
        <v>16.899999999999999</v>
      </c>
      <c r="M11530" t="s">
        <v>364</v>
      </c>
      <c r="N11530">
        <v>16.899999999999999</v>
      </c>
      <c r="P11530" cm="1">
        <f t="array" ref="P11530">IF(Q11530&gt;0,INDEX(Q11530:Q33254,MATCH(TRUE,INDEX(Q11530:Q33254="",,),0)-1),"")</f>
        <v>13</v>
      </c>
      <c r="Q11530">
        <f t="shared" ref="Q11530:Q11568" si="242">INT((ROW()-11465)/8)+1</f>
        <v>9</v>
      </c>
      <c r="R11530">
        <f t="shared" si="241"/>
        <v>0</v>
      </c>
    </row>
    <row r="11531" spans="1:18" x14ac:dyDescent="0.3">
      <c r="A11531" t="s">
        <v>750</v>
      </c>
      <c r="B11531" s="1">
        <v>38327</v>
      </c>
      <c r="C11531" t="s">
        <v>16</v>
      </c>
      <c r="D11531" t="s">
        <v>838</v>
      </c>
      <c r="E11531" t="s">
        <v>839</v>
      </c>
      <c r="G11531" t="s">
        <v>19</v>
      </c>
      <c r="H11531" t="s">
        <v>64</v>
      </c>
      <c r="I11531" t="s">
        <v>26</v>
      </c>
      <c r="J11531" t="s">
        <v>27</v>
      </c>
      <c r="K11531">
        <v>450.9</v>
      </c>
      <c r="L11531">
        <v>16.399999999999999</v>
      </c>
      <c r="M11531" t="s">
        <v>364</v>
      </c>
      <c r="N11531">
        <v>16.399999999999999</v>
      </c>
      <c r="P11531" cm="1">
        <f t="array" ref="P11531">IF(Q11531&gt;0,INDEX(Q11531:Q33255,MATCH(TRUE,INDEX(Q11531:Q33255="",,),0)-1),"")</f>
        <v>13</v>
      </c>
      <c r="Q11531">
        <f t="shared" si="242"/>
        <v>9</v>
      </c>
      <c r="R11531">
        <f t="shared" si="241"/>
        <v>0</v>
      </c>
    </row>
    <row r="11532" spans="1:18" x14ac:dyDescent="0.3">
      <c r="A11532" t="s">
        <v>750</v>
      </c>
      <c r="B11532" s="1">
        <v>38327</v>
      </c>
      <c r="C11532" t="s">
        <v>16</v>
      </c>
      <c r="D11532" t="s">
        <v>838</v>
      </c>
      <c r="E11532" t="s">
        <v>839</v>
      </c>
      <c r="G11532" s="6" t="s">
        <v>29</v>
      </c>
      <c r="H11532" t="s">
        <v>30</v>
      </c>
      <c r="I11532" t="s">
        <v>21</v>
      </c>
      <c r="J11532" t="s">
        <v>22</v>
      </c>
      <c r="K11532">
        <v>7</v>
      </c>
      <c r="L11532">
        <v>117</v>
      </c>
      <c r="M11532" t="s">
        <v>364</v>
      </c>
      <c r="N11532">
        <v>117</v>
      </c>
      <c r="P11532" cm="1">
        <f t="array" ref="P11532">IF(Q11532&gt;0,INDEX(Q11532:Q33256,MATCH(TRUE,INDEX(Q11532:Q33256="",,),0)-1),"")</f>
        <v>13</v>
      </c>
      <c r="Q11532">
        <f t="shared" si="242"/>
        <v>9</v>
      </c>
      <c r="R11532">
        <f t="shared" si="241"/>
        <v>0</v>
      </c>
    </row>
    <row r="11533" spans="1:18" x14ac:dyDescent="0.3">
      <c r="A11533" t="s">
        <v>750</v>
      </c>
      <c r="B11533" s="1">
        <v>38327</v>
      </c>
      <c r="C11533" t="s">
        <v>16</v>
      </c>
      <c r="D11533" t="s">
        <v>838</v>
      </c>
      <c r="E11533" t="s">
        <v>839</v>
      </c>
      <c r="G11533" s="6" t="s">
        <v>29</v>
      </c>
      <c r="H11533" t="s">
        <v>196</v>
      </c>
      <c r="I11533" t="s">
        <v>21</v>
      </c>
      <c r="J11533" t="s">
        <v>22</v>
      </c>
      <c r="K11533">
        <v>0.5</v>
      </c>
      <c r="L11533">
        <v>164</v>
      </c>
      <c r="M11533" t="s">
        <v>364</v>
      </c>
      <c r="N11533">
        <v>164</v>
      </c>
      <c r="P11533" cm="1">
        <f t="array" ref="P11533">IF(Q11533&gt;0,INDEX(Q11533:Q33257,MATCH(TRUE,INDEX(Q11533:Q33257="",,),0)-1),"")</f>
        <v>13</v>
      </c>
      <c r="Q11533">
        <f t="shared" si="242"/>
        <v>9</v>
      </c>
      <c r="R11533">
        <f t="shared" si="241"/>
        <v>0</v>
      </c>
    </row>
    <row r="11534" spans="1:18" x14ac:dyDescent="0.3">
      <c r="A11534" t="s">
        <v>750</v>
      </c>
      <c r="B11534" s="1">
        <v>38327</v>
      </c>
      <c r="C11534" t="s">
        <v>16</v>
      </c>
      <c r="D11534" t="s">
        <v>838</v>
      </c>
      <c r="E11534" t="s">
        <v>839</v>
      </c>
      <c r="G11534" s="6" t="s">
        <v>29</v>
      </c>
      <c r="H11534" t="s">
        <v>154</v>
      </c>
      <c r="I11534" t="s">
        <v>21</v>
      </c>
      <c r="J11534" t="s">
        <v>22</v>
      </c>
      <c r="K11534">
        <v>0.1</v>
      </c>
      <c r="L11534">
        <v>214.5</v>
      </c>
      <c r="M11534" t="s">
        <v>364</v>
      </c>
      <c r="N11534">
        <v>214.5</v>
      </c>
      <c r="P11534" cm="1">
        <f t="array" ref="P11534">IF(Q11534&gt;0,INDEX(Q11534:Q33258,MATCH(TRUE,INDEX(Q11534:Q33258="",,),0)-1),"")</f>
        <v>13</v>
      </c>
      <c r="Q11534">
        <f t="shared" si="242"/>
        <v>9</v>
      </c>
      <c r="R11534">
        <f t="shared" si="241"/>
        <v>0</v>
      </c>
    </row>
    <row r="11535" spans="1:18" x14ac:dyDescent="0.3">
      <c r="A11535" t="s">
        <v>750</v>
      </c>
      <c r="B11535" s="1">
        <v>38327</v>
      </c>
      <c r="C11535" t="s">
        <v>16</v>
      </c>
      <c r="D11535" t="s">
        <v>838</v>
      </c>
      <c r="E11535" t="s">
        <v>839</v>
      </c>
      <c r="G11535" s="6" t="s">
        <v>29</v>
      </c>
      <c r="H11535" t="s">
        <v>148</v>
      </c>
      <c r="I11535" t="s">
        <v>26</v>
      </c>
      <c r="J11535" t="s">
        <v>27</v>
      </c>
      <c r="K11535">
        <v>17.5</v>
      </c>
      <c r="L11535">
        <v>24</v>
      </c>
      <c r="M11535" t="s">
        <v>364</v>
      </c>
      <c r="N11535">
        <v>24</v>
      </c>
      <c r="P11535" cm="1">
        <f t="array" ref="P11535">IF(Q11535&gt;0,INDEX(Q11535:Q33259,MATCH(TRUE,INDEX(Q11535:Q33259="",,),0)-1),"")</f>
        <v>13</v>
      </c>
      <c r="Q11535">
        <f t="shared" si="242"/>
        <v>9</v>
      </c>
      <c r="R11535">
        <f t="shared" si="241"/>
        <v>0</v>
      </c>
    </row>
    <row r="11536" spans="1:18" x14ac:dyDescent="0.3">
      <c r="A11536" t="s">
        <v>750</v>
      </c>
      <c r="B11536" s="1">
        <v>38327</v>
      </c>
      <c r="C11536" t="s">
        <v>16</v>
      </c>
      <c r="D11536" t="s">
        <v>838</v>
      </c>
      <c r="E11536" t="s">
        <v>839</v>
      </c>
      <c r="G11536" s="6" t="s">
        <v>29</v>
      </c>
      <c r="H11536" t="s">
        <v>197</v>
      </c>
      <c r="I11536" t="s">
        <v>26</v>
      </c>
      <c r="J11536" t="s">
        <v>27</v>
      </c>
      <c r="K11536">
        <v>18.3</v>
      </c>
      <c r="L11536">
        <v>29.5</v>
      </c>
      <c r="M11536" t="s">
        <v>364</v>
      </c>
      <c r="N11536">
        <v>29.5</v>
      </c>
      <c r="P11536" cm="1">
        <f t="array" ref="P11536">IF(Q11536&gt;0,INDEX(Q11536:Q33260,MATCH(TRUE,INDEX(Q11536:Q33260="",,),0)-1),"")</f>
        <v>13</v>
      </c>
      <c r="Q11536">
        <f t="shared" si="242"/>
        <v>9</v>
      </c>
      <c r="R11536">
        <f t="shared" si="241"/>
        <v>0</v>
      </c>
    </row>
    <row r="11537" spans="1:18" x14ac:dyDescent="0.3">
      <c r="A11537" t="s">
        <v>750</v>
      </c>
      <c r="B11537" s="1">
        <v>38327</v>
      </c>
      <c r="C11537" t="s">
        <v>16</v>
      </c>
      <c r="D11537" t="s">
        <v>838</v>
      </c>
      <c r="E11537" t="s">
        <v>839</v>
      </c>
      <c r="G11537" t="s">
        <v>19</v>
      </c>
      <c r="H11537" t="s">
        <v>194</v>
      </c>
      <c r="I11537" t="s">
        <v>21</v>
      </c>
      <c r="J11537" t="s">
        <v>22</v>
      </c>
      <c r="K11537">
        <v>14.9</v>
      </c>
      <c r="L11537">
        <v>405.5</v>
      </c>
      <c r="M11537" t="s">
        <v>436</v>
      </c>
      <c r="N11537">
        <v>550</v>
      </c>
      <c r="P11537" cm="1">
        <f t="array" ref="P11537">IF(Q11537&gt;0,INDEX(Q11537:Q33261,MATCH(TRUE,INDEX(Q11537:Q33261="",,),0)-1),"")</f>
        <v>13</v>
      </c>
      <c r="Q11537">
        <f t="shared" si="242"/>
        <v>10</v>
      </c>
      <c r="R11537">
        <f t="shared" si="241"/>
        <v>0</v>
      </c>
    </row>
    <row r="11538" spans="1:18" x14ac:dyDescent="0.3">
      <c r="A11538" t="s">
        <v>750</v>
      </c>
      <c r="B11538" s="1">
        <v>38327</v>
      </c>
      <c r="C11538" t="s">
        <v>16</v>
      </c>
      <c r="D11538" t="s">
        <v>838</v>
      </c>
      <c r="E11538" t="s">
        <v>839</v>
      </c>
      <c r="G11538" t="s">
        <v>19</v>
      </c>
      <c r="H11538" t="s">
        <v>63</v>
      </c>
      <c r="I11538" t="s">
        <v>26</v>
      </c>
      <c r="J11538" t="s">
        <v>27</v>
      </c>
      <c r="K11538">
        <v>701.7</v>
      </c>
      <c r="L11538">
        <v>16.899999999999999</v>
      </c>
      <c r="M11538" t="s">
        <v>436</v>
      </c>
      <c r="N11538">
        <v>25</v>
      </c>
      <c r="P11538" cm="1">
        <f t="array" ref="P11538">IF(Q11538&gt;0,INDEX(Q11538:Q33262,MATCH(TRUE,INDEX(Q11538:Q33262="",,),0)-1),"")</f>
        <v>13</v>
      </c>
      <c r="Q11538">
        <f t="shared" si="242"/>
        <v>10</v>
      </c>
      <c r="R11538">
        <f t="shared" si="241"/>
        <v>0</v>
      </c>
    </row>
    <row r="11539" spans="1:18" x14ac:dyDescent="0.3">
      <c r="A11539" t="s">
        <v>750</v>
      </c>
      <c r="B11539" s="1">
        <v>38327</v>
      </c>
      <c r="C11539" t="s">
        <v>16</v>
      </c>
      <c r="D11539" t="s">
        <v>838</v>
      </c>
      <c r="E11539" t="s">
        <v>839</v>
      </c>
      <c r="G11539" t="s">
        <v>19</v>
      </c>
      <c r="H11539" t="s">
        <v>64</v>
      </c>
      <c r="I11539" t="s">
        <v>26</v>
      </c>
      <c r="J11539" t="s">
        <v>27</v>
      </c>
      <c r="K11539">
        <v>450.9</v>
      </c>
      <c r="L11539">
        <v>16.399999999999999</v>
      </c>
      <c r="M11539" t="s">
        <v>436</v>
      </c>
      <c r="N11539">
        <v>25.05</v>
      </c>
      <c r="P11539" cm="1">
        <f t="array" ref="P11539">IF(Q11539&gt;0,INDEX(Q11539:Q33263,MATCH(TRUE,INDEX(Q11539:Q33263="",,),0)-1),"")</f>
        <v>13</v>
      </c>
      <c r="Q11539">
        <f t="shared" si="242"/>
        <v>10</v>
      </c>
      <c r="R11539">
        <f t="shared" si="241"/>
        <v>0</v>
      </c>
    </row>
    <row r="11540" spans="1:18" x14ac:dyDescent="0.3">
      <c r="A11540" t="s">
        <v>750</v>
      </c>
      <c r="B11540" s="1">
        <v>38327</v>
      </c>
      <c r="C11540" t="s">
        <v>16</v>
      </c>
      <c r="D11540" t="s">
        <v>838</v>
      </c>
      <c r="E11540" t="s">
        <v>839</v>
      </c>
      <c r="G11540" s="6" t="s">
        <v>29</v>
      </c>
      <c r="H11540" t="s">
        <v>30</v>
      </c>
      <c r="I11540" t="s">
        <v>21</v>
      </c>
      <c r="J11540" t="s">
        <v>22</v>
      </c>
      <c r="K11540">
        <v>7</v>
      </c>
      <c r="L11540">
        <v>117</v>
      </c>
      <c r="M11540" t="s">
        <v>436</v>
      </c>
      <c r="N11540">
        <v>117</v>
      </c>
      <c r="P11540" cm="1">
        <f t="array" ref="P11540">IF(Q11540&gt;0,INDEX(Q11540:Q33264,MATCH(TRUE,INDEX(Q11540:Q33264="",,),0)-1),"")</f>
        <v>13</v>
      </c>
      <c r="Q11540">
        <f t="shared" si="242"/>
        <v>10</v>
      </c>
      <c r="R11540">
        <f t="shared" si="241"/>
        <v>0</v>
      </c>
    </row>
    <row r="11541" spans="1:18" x14ac:dyDescent="0.3">
      <c r="A11541" t="s">
        <v>750</v>
      </c>
      <c r="B11541" s="1">
        <v>38327</v>
      </c>
      <c r="C11541" t="s">
        <v>16</v>
      </c>
      <c r="D11541" t="s">
        <v>838</v>
      </c>
      <c r="E11541" t="s">
        <v>839</v>
      </c>
      <c r="G11541" s="6" t="s">
        <v>29</v>
      </c>
      <c r="H11541" t="s">
        <v>196</v>
      </c>
      <c r="I11541" t="s">
        <v>21</v>
      </c>
      <c r="J11541" t="s">
        <v>22</v>
      </c>
      <c r="K11541">
        <v>0.5</v>
      </c>
      <c r="L11541">
        <v>164</v>
      </c>
      <c r="M11541" t="s">
        <v>436</v>
      </c>
      <c r="N11541">
        <v>164</v>
      </c>
      <c r="P11541" cm="1">
        <f t="array" ref="P11541">IF(Q11541&gt;0,INDEX(Q11541:Q33265,MATCH(TRUE,INDEX(Q11541:Q33265="",,),0)-1),"")</f>
        <v>13</v>
      </c>
      <c r="Q11541">
        <f t="shared" si="242"/>
        <v>10</v>
      </c>
      <c r="R11541">
        <f t="shared" si="241"/>
        <v>0</v>
      </c>
    </row>
    <row r="11542" spans="1:18" x14ac:dyDescent="0.3">
      <c r="A11542" t="s">
        <v>750</v>
      </c>
      <c r="B11542" s="1">
        <v>38327</v>
      </c>
      <c r="C11542" t="s">
        <v>16</v>
      </c>
      <c r="D11542" t="s">
        <v>838</v>
      </c>
      <c r="E11542" t="s">
        <v>839</v>
      </c>
      <c r="G11542" s="6" t="s">
        <v>29</v>
      </c>
      <c r="H11542" t="s">
        <v>154</v>
      </c>
      <c r="I11542" t="s">
        <v>21</v>
      </c>
      <c r="J11542" t="s">
        <v>22</v>
      </c>
      <c r="K11542">
        <v>0.1</v>
      </c>
      <c r="L11542">
        <v>214.5</v>
      </c>
      <c r="M11542" t="s">
        <v>436</v>
      </c>
      <c r="N11542">
        <v>214.5</v>
      </c>
      <c r="P11542" cm="1">
        <f t="array" ref="P11542">IF(Q11542&gt;0,INDEX(Q11542:Q33266,MATCH(TRUE,INDEX(Q11542:Q33266="",,),0)-1),"")</f>
        <v>13</v>
      </c>
      <c r="Q11542">
        <f t="shared" si="242"/>
        <v>10</v>
      </c>
      <c r="R11542">
        <f t="shared" si="241"/>
        <v>0</v>
      </c>
    </row>
    <row r="11543" spans="1:18" x14ac:dyDescent="0.3">
      <c r="A11543" t="s">
        <v>750</v>
      </c>
      <c r="B11543" s="1">
        <v>38327</v>
      </c>
      <c r="C11543" t="s">
        <v>16</v>
      </c>
      <c r="D11543" t="s">
        <v>838</v>
      </c>
      <c r="E11543" t="s">
        <v>839</v>
      </c>
      <c r="G11543" s="6" t="s">
        <v>29</v>
      </c>
      <c r="H11543" t="s">
        <v>148</v>
      </c>
      <c r="I11543" t="s">
        <v>26</v>
      </c>
      <c r="J11543" t="s">
        <v>27</v>
      </c>
      <c r="K11543">
        <v>17.5</v>
      </c>
      <c r="L11543">
        <v>24</v>
      </c>
      <c r="M11543" t="s">
        <v>436</v>
      </c>
      <c r="N11543">
        <v>24</v>
      </c>
      <c r="P11543" cm="1">
        <f t="array" ref="P11543">IF(Q11543&gt;0,INDEX(Q11543:Q33267,MATCH(TRUE,INDEX(Q11543:Q33267="",,),0)-1),"")</f>
        <v>13</v>
      </c>
      <c r="Q11543">
        <f t="shared" si="242"/>
        <v>10</v>
      </c>
      <c r="R11543">
        <f t="shared" si="241"/>
        <v>0</v>
      </c>
    </row>
    <row r="11544" spans="1:18" x14ac:dyDescent="0.3">
      <c r="A11544" t="s">
        <v>750</v>
      </c>
      <c r="B11544" s="1">
        <v>38327</v>
      </c>
      <c r="C11544" t="s">
        <v>16</v>
      </c>
      <c r="D11544" t="s">
        <v>838</v>
      </c>
      <c r="E11544" t="s">
        <v>839</v>
      </c>
      <c r="G11544" s="6" t="s">
        <v>29</v>
      </c>
      <c r="H11544" t="s">
        <v>197</v>
      </c>
      <c r="I11544" t="s">
        <v>26</v>
      </c>
      <c r="J11544" t="s">
        <v>27</v>
      </c>
      <c r="K11544">
        <v>18.3</v>
      </c>
      <c r="L11544">
        <v>29.5</v>
      </c>
      <c r="M11544" t="s">
        <v>436</v>
      </c>
      <c r="N11544">
        <v>29.5</v>
      </c>
      <c r="P11544" cm="1">
        <f t="array" ref="P11544">IF(Q11544&gt;0,INDEX(Q11544:Q33268,MATCH(TRUE,INDEX(Q11544:Q33268="",,),0)-1),"")</f>
        <v>13</v>
      </c>
      <c r="Q11544">
        <f t="shared" si="242"/>
        <v>10</v>
      </c>
      <c r="R11544">
        <f t="shared" si="241"/>
        <v>0</v>
      </c>
    </row>
    <row r="11545" spans="1:18" x14ac:dyDescent="0.3">
      <c r="A11545" t="s">
        <v>750</v>
      </c>
      <c r="B11545" s="1">
        <v>38327</v>
      </c>
      <c r="C11545" t="s">
        <v>16</v>
      </c>
      <c r="D11545" t="s">
        <v>838</v>
      </c>
      <c r="E11545" t="s">
        <v>839</v>
      </c>
      <c r="G11545" t="s">
        <v>19</v>
      </c>
      <c r="H11545" t="s">
        <v>194</v>
      </c>
      <c r="I11545" t="s">
        <v>21</v>
      </c>
      <c r="J11545" t="s">
        <v>22</v>
      </c>
      <c r="K11545">
        <v>14.9</v>
      </c>
      <c r="L11545">
        <v>405.5</v>
      </c>
      <c r="M11545" t="s">
        <v>758</v>
      </c>
      <c r="N11545">
        <v>460</v>
      </c>
      <c r="P11545" cm="1">
        <f t="array" ref="P11545">IF(Q11545&gt;0,INDEX(Q11545:Q33269,MATCH(TRUE,INDEX(Q11545:Q33269="",,),0)-1),"")</f>
        <v>13</v>
      </c>
      <c r="Q11545">
        <f t="shared" si="242"/>
        <v>11</v>
      </c>
      <c r="R11545">
        <f t="shared" si="241"/>
        <v>0</v>
      </c>
    </row>
    <row r="11546" spans="1:18" x14ac:dyDescent="0.3">
      <c r="A11546" t="s">
        <v>750</v>
      </c>
      <c r="B11546" s="1">
        <v>38327</v>
      </c>
      <c r="C11546" t="s">
        <v>16</v>
      </c>
      <c r="D11546" t="s">
        <v>838</v>
      </c>
      <c r="E11546" t="s">
        <v>839</v>
      </c>
      <c r="G11546" t="s">
        <v>19</v>
      </c>
      <c r="H11546" t="s">
        <v>63</v>
      </c>
      <c r="I11546" t="s">
        <v>26</v>
      </c>
      <c r="J11546" t="s">
        <v>27</v>
      </c>
      <c r="K11546">
        <v>701.7</v>
      </c>
      <c r="L11546">
        <v>16.899999999999999</v>
      </c>
      <c r="M11546" t="s">
        <v>758</v>
      </c>
      <c r="N11546">
        <v>26.1</v>
      </c>
      <c r="P11546" cm="1">
        <f t="array" ref="P11546">IF(Q11546&gt;0,INDEX(Q11546:Q33270,MATCH(TRUE,INDEX(Q11546:Q33270="",,),0)-1),"")</f>
        <v>13</v>
      </c>
      <c r="Q11546">
        <f t="shared" si="242"/>
        <v>11</v>
      </c>
      <c r="R11546">
        <f t="shared" si="241"/>
        <v>0</v>
      </c>
    </row>
    <row r="11547" spans="1:18" x14ac:dyDescent="0.3">
      <c r="A11547" t="s">
        <v>750</v>
      </c>
      <c r="B11547" s="1">
        <v>38327</v>
      </c>
      <c r="C11547" t="s">
        <v>16</v>
      </c>
      <c r="D11547" t="s">
        <v>838</v>
      </c>
      <c r="E11547" t="s">
        <v>839</v>
      </c>
      <c r="G11547" t="s">
        <v>19</v>
      </c>
      <c r="H11547" t="s">
        <v>64</v>
      </c>
      <c r="I11547" t="s">
        <v>26</v>
      </c>
      <c r="J11547" t="s">
        <v>27</v>
      </c>
      <c r="K11547">
        <v>450.9</v>
      </c>
      <c r="L11547">
        <v>16.399999999999999</v>
      </c>
      <c r="M11547" t="s">
        <v>758</v>
      </c>
      <c r="N11547">
        <v>26.1</v>
      </c>
      <c r="P11547" cm="1">
        <f t="array" ref="P11547">IF(Q11547&gt;0,INDEX(Q11547:Q33271,MATCH(TRUE,INDEX(Q11547:Q33271="",,),0)-1),"")</f>
        <v>13</v>
      </c>
      <c r="Q11547">
        <f t="shared" si="242"/>
        <v>11</v>
      </c>
      <c r="R11547">
        <f t="shared" si="241"/>
        <v>0</v>
      </c>
    </row>
    <row r="11548" spans="1:18" x14ac:dyDescent="0.3">
      <c r="A11548" t="s">
        <v>750</v>
      </c>
      <c r="B11548" s="1">
        <v>38327</v>
      </c>
      <c r="C11548" t="s">
        <v>16</v>
      </c>
      <c r="D11548" t="s">
        <v>838</v>
      </c>
      <c r="E11548" t="s">
        <v>839</v>
      </c>
      <c r="G11548" s="6" t="s">
        <v>29</v>
      </c>
      <c r="H11548" t="s">
        <v>30</v>
      </c>
      <c r="I11548" t="s">
        <v>21</v>
      </c>
      <c r="J11548" t="s">
        <v>22</v>
      </c>
      <c r="K11548">
        <v>7</v>
      </c>
      <c r="L11548">
        <v>117</v>
      </c>
      <c r="M11548" t="s">
        <v>758</v>
      </c>
      <c r="N11548">
        <v>117</v>
      </c>
      <c r="P11548" cm="1">
        <f t="array" ref="P11548">IF(Q11548&gt;0,INDEX(Q11548:Q33272,MATCH(TRUE,INDEX(Q11548:Q33272="",,),0)-1),"")</f>
        <v>13</v>
      </c>
      <c r="Q11548">
        <f t="shared" si="242"/>
        <v>11</v>
      </c>
      <c r="R11548">
        <f t="shared" si="241"/>
        <v>0</v>
      </c>
    </row>
    <row r="11549" spans="1:18" x14ac:dyDescent="0.3">
      <c r="A11549" t="s">
        <v>750</v>
      </c>
      <c r="B11549" s="1">
        <v>38327</v>
      </c>
      <c r="C11549" t="s">
        <v>16</v>
      </c>
      <c r="D11549" t="s">
        <v>838</v>
      </c>
      <c r="E11549" t="s">
        <v>839</v>
      </c>
      <c r="G11549" s="6" t="s">
        <v>29</v>
      </c>
      <c r="H11549" t="s">
        <v>196</v>
      </c>
      <c r="I11549" t="s">
        <v>21</v>
      </c>
      <c r="J11549" t="s">
        <v>22</v>
      </c>
      <c r="K11549">
        <v>0.5</v>
      </c>
      <c r="L11549">
        <v>164</v>
      </c>
      <c r="M11549" t="s">
        <v>758</v>
      </c>
      <c r="N11549">
        <v>164</v>
      </c>
      <c r="P11549" cm="1">
        <f t="array" ref="P11549">IF(Q11549&gt;0,INDEX(Q11549:Q33273,MATCH(TRUE,INDEX(Q11549:Q33273="",,),0)-1),"")</f>
        <v>13</v>
      </c>
      <c r="Q11549">
        <f t="shared" si="242"/>
        <v>11</v>
      </c>
      <c r="R11549">
        <f t="shared" si="241"/>
        <v>0</v>
      </c>
    </row>
    <row r="11550" spans="1:18" x14ac:dyDescent="0.3">
      <c r="A11550" t="s">
        <v>750</v>
      </c>
      <c r="B11550" s="1">
        <v>38327</v>
      </c>
      <c r="C11550" t="s">
        <v>16</v>
      </c>
      <c r="D11550" t="s">
        <v>838</v>
      </c>
      <c r="E11550" t="s">
        <v>839</v>
      </c>
      <c r="G11550" s="6" t="s">
        <v>29</v>
      </c>
      <c r="H11550" t="s">
        <v>154</v>
      </c>
      <c r="I11550" t="s">
        <v>21</v>
      </c>
      <c r="J11550" t="s">
        <v>22</v>
      </c>
      <c r="K11550">
        <v>0.1</v>
      </c>
      <c r="L11550">
        <v>214.5</v>
      </c>
      <c r="M11550" t="s">
        <v>758</v>
      </c>
      <c r="N11550">
        <v>214.5</v>
      </c>
      <c r="P11550" cm="1">
        <f t="array" ref="P11550">IF(Q11550&gt;0,INDEX(Q11550:Q33274,MATCH(TRUE,INDEX(Q11550:Q33274="",,),0)-1),"")</f>
        <v>13</v>
      </c>
      <c r="Q11550">
        <f t="shared" si="242"/>
        <v>11</v>
      </c>
      <c r="R11550">
        <f t="shared" si="241"/>
        <v>0</v>
      </c>
    </row>
    <row r="11551" spans="1:18" x14ac:dyDescent="0.3">
      <c r="A11551" t="s">
        <v>750</v>
      </c>
      <c r="B11551" s="1">
        <v>38327</v>
      </c>
      <c r="C11551" t="s">
        <v>16</v>
      </c>
      <c r="D11551" t="s">
        <v>838</v>
      </c>
      <c r="E11551" t="s">
        <v>839</v>
      </c>
      <c r="G11551" s="6" t="s">
        <v>29</v>
      </c>
      <c r="H11551" t="s">
        <v>148</v>
      </c>
      <c r="I11551" t="s">
        <v>26</v>
      </c>
      <c r="J11551" t="s">
        <v>27</v>
      </c>
      <c r="K11551">
        <v>17.5</v>
      </c>
      <c r="L11551">
        <v>24</v>
      </c>
      <c r="M11551" t="s">
        <v>758</v>
      </c>
      <c r="N11551">
        <v>24</v>
      </c>
      <c r="P11551" cm="1">
        <f t="array" ref="P11551">IF(Q11551&gt;0,INDEX(Q11551:Q33275,MATCH(TRUE,INDEX(Q11551:Q33275="",,),0)-1),"")</f>
        <v>13</v>
      </c>
      <c r="Q11551">
        <f t="shared" si="242"/>
        <v>11</v>
      </c>
      <c r="R11551">
        <f t="shared" si="241"/>
        <v>0</v>
      </c>
    </row>
    <row r="11552" spans="1:18" x14ac:dyDescent="0.3">
      <c r="A11552" t="s">
        <v>750</v>
      </c>
      <c r="B11552" s="1">
        <v>38327</v>
      </c>
      <c r="C11552" t="s">
        <v>16</v>
      </c>
      <c r="D11552" t="s">
        <v>838</v>
      </c>
      <c r="E11552" t="s">
        <v>839</v>
      </c>
      <c r="G11552" s="6" t="s">
        <v>29</v>
      </c>
      <c r="H11552" t="s">
        <v>197</v>
      </c>
      <c r="I11552" t="s">
        <v>26</v>
      </c>
      <c r="J11552" t="s">
        <v>27</v>
      </c>
      <c r="K11552">
        <v>18.3</v>
      </c>
      <c r="L11552">
        <v>29.5</v>
      </c>
      <c r="M11552" t="s">
        <v>758</v>
      </c>
      <c r="N11552">
        <v>29.5</v>
      </c>
      <c r="P11552" cm="1">
        <f t="array" ref="P11552">IF(Q11552&gt;0,INDEX(Q11552:Q33276,MATCH(TRUE,INDEX(Q11552:Q33276="",,),0)-1),"")</f>
        <v>13</v>
      </c>
      <c r="Q11552">
        <f t="shared" si="242"/>
        <v>11</v>
      </c>
      <c r="R11552">
        <f t="shared" si="241"/>
        <v>0</v>
      </c>
    </row>
    <row r="11553" spans="1:18" x14ac:dyDescent="0.3">
      <c r="A11553" t="s">
        <v>750</v>
      </c>
      <c r="B11553" s="1">
        <v>38327</v>
      </c>
      <c r="C11553" t="s">
        <v>16</v>
      </c>
      <c r="D11553" t="s">
        <v>838</v>
      </c>
      <c r="E11553" t="s">
        <v>839</v>
      </c>
      <c r="G11553" t="s">
        <v>19</v>
      </c>
      <c r="H11553" t="s">
        <v>194</v>
      </c>
      <c r="I11553" t="s">
        <v>21</v>
      </c>
      <c r="J11553" t="s">
        <v>22</v>
      </c>
      <c r="K11553">
        <v>14.9</v>
      </c>
      <c r="L11553">
        <v>405.5</v>
      </c>
      <c r="M11553" t="s">
        <v>402</v>
      </c>
      <c r="N11553">
        <v>600</v>
      </c>
      <c r="P11553" cm="1">
        <f t="array" ref="P11553">IF(Q11553&gt;0,INDEX(Q11553:Q33277,MATCH(TRUE,INDEX(Q11553:Q33277="",,),0)-1),"")</f>
        <v>13</v>
      </c>
      <c r="Q11553">
        <f t="shared" si="242"/>
        <v>12</v>
      </c>
      <c r="R11553">
        <f t="shared" si="241"/>
        <v>0</v>
      </c>
    </row>
    <row r="11554" spans="1:18" x14ac:dyDescent="0.3">
      <c r="A11554" t="s">
        <v>750</v>
      </c>
      <c r="B11554" s="1">
        <v>38327</v>
      </c>
      <c r="C11554" t="s">
        <v>16</v>
      </c>
      <c r="D11554" t="s">
        <v>838</v>
      </c>
      <c r="E11554" t="s">
        <v>839</v>
      </c>
      <c r="G11554" t="s">
        <v>19</v>
      </c>
      <c r="H11554" t="s">
        <v>63</v>
      </c>
      <c r="I11554" t="s">
        <v>26</v>
      </c>
      <c r="J11554" t="s">
        <v>27</v>
      </c>
      <c r="K11554">
        <v>701.7</v>
      </c>
      <c r="L11554">
        <v>16.899999999999999</v>
      </c>
      <c r="M11554" t="s">
        <v>402</v>
      </c>
      <c r="N11554">
        <v>26</v>
      </c>
      <c r="P11554" cm="1">
        <f t="array" ref="P11554">IF(Q11554&gt;0,INDEX(Q11554:Q33278,MATCH(TRUE,INDEX(Q11554:Q33278="",,),0)-1),"")</f>
        <v>13</v>
      </c>
      <c r="Q11554">
        <f t="shared" si="242"/>
        <v>12</v>
      </c>
      <c r="R11554">
        <f t="shared" si="241"/>
        <v>0</v>
      </c>
    </row>
    <row r="11555" spans="1:18" x14ac:dyDescent="0.3">
      <c r="A11555" t="s">
        <v>750</v>
      </c>
      <c r="B11555" s="1">
        <v>38327</v>
      </c>
      <c r="C11555" t="s">
        <v>16</v>
      </c>
      <c r="D11555" t="s">
        <v>838</v>
      </c>
      <c r="E11555" t="s">
        <v>839</v>
      </c>
      <c r="G11555" t="s">
        <v>19</v>
      </c>
      <c r="H11555" t="s">
        <v>64</v>
      </c>
      <c r="I11555" t="s">
        <v>26</v>
      </c>
      <c r="J11555" t="s">
        <v>27</v>
      </c>
      <c r="K11555">
        <v>450.9</v>
      </c>
      <c r="L11555">
        <v>16.399999999999999</v>
      </c>
      <c r="M11555" t="s">
        <v>402</v>
      </c>
      <c r="N11555">
        <v>20</v>
      </c>
      <c r="P11555" cm="1">
        <f t="array" ref="P11555">IF(Q11555&gt;0,INDEX(Q11555:Q33279,MATCH(TRUE,INDEX(Q11555:Q33279="",,),0)-1),"")</f>
        <v>13</v>
      </c>
      <c r="Q11555">
        <f t="shared" si="242"/>
        <v>12</v>
      </c>
      <c r="R11555">
        <f t="shared" si="241"/>
        <v>0</v>
      </c>
    </row>
    <row r="11556" spans="1:18" x14ac:dyDescent="0.3">
      <c r="A11556" t="s">
        <v>750</v>
      </c>
      <c r="B11556" s="1">
        <v>38327</v>
      </c>
      <c r="C11556" t="s">
        <v>16</v>
      </c>
      <c r="D11556" t="s">
        <v>838</v>
      </c>
      <c r="E11556" t="s">
        <v>839</v>
      </c>
      <c r="G11556" s="6" t="s">
        <v>29</v>
      </c>
      <c r="H11556" t="s">
        <v>30</v>
      </c>
      <c r="I11556" t="s">
        <v>21</v>
      </c>
      <c r="J11556" t="s">
        <v>22</v>
      </c>
      <c r="K11556">
        <v>7</v>
      </c>
      <c r="L11556">
        <v>117</v>
      </c>
      <c r="M11556" t="s">
        <v>402</v>
      </c>
      <c r="N11556">
        <v>117</v>
      </c>
      <c r="P11556" cm="1">
        <f t="array" ref="P11556">IF(Q11556&gt;0,INDEX(Q11556:Q33280,MATCH(TRUE,INDEX(Q11556:Q33280="",,),0)-1),"")</f>
        <v>13</v>
      </c>
      <c r="Q11556">
        <f t="shared" si="242"/>
        <v>12</v>
      </c>
      <c r="R11556">
        <f t="shared" si="241"/>
        <v>0</v>
      </c>
    </row>
    <row r="11557" spans="1:18" x14ac:dyDescent="0.3">
      <c r="A11557" t="s">
        <v>750</v>
      </c>
      <c r="B11557" s="1">
        <v>38327</v>
      </c>
      <c r="C11557" t="s">
        <v>16</v>
      </c>
      <c r="D11557" t="s">
        <v>838</v>
      </c>
      <c r="E11557" t="s">
        <v>839</v>
      </c>
      <c r="G11557" s="6" t="s">
        <v>29</v>
      </c>
      <c r="H11557" t="s">
        <v>196</v>
      </c>
      <c r="I11557" t="s">
        <v>21</v>
      </c>
      <c r="J11557" t="s">
        <v>22</v>
      </c>
      <c r="K11557">
        <v>0.5</v>
      </c>
      <c r="L11557">
        <v>164</v>
      </c>
      <c r="M11557" t="s">
        <v>402</v>
      </c>
      <c r="N11557">
        <v>164</v>
      </c>
      <c r="P11557" cm="1">
        <f t="array" ref="P11557">IF(Q11557&gt;0,INDEX(Q11557:Q33281,MATCH(TRUE,INDEX(Q11557:Q33281="",,),0)-1),"")</f>
        <v>13</v>
      </c>
      <c r="Q11557">
        <f t="shared" si="242"/>
        <v>12</v>
      </c>
      <c r="R11557">
        <f t="shared" si="241"/>
        <v>0</v>
      </c>
    </row>
    <row r="11558" spans="1:18" x14ac:dyDescent="0.3">
      <c r="A11558" t="s">
        <v>750</v>
      </c>
      <c r="B11558" s="1">
        <v>38327</v>
      </c>
      <c r="C11558" t="s">
        <v>16</v>
      </c>
      <c r="D11558" t="s">
        <v>838</v>
      </c>
      <c r="E11558" t="s">
        <v>839</v>
      </c>
      <c r="G11558" s="6" t="s">
        <v>29</v>
      </c>
      <c r="H11558" t="s">
        <v>154</v>
      </c>
      <c r="I11558" t="s">
        <v>21</v>
      </c>
      <c r="J11558" t="s">
        <v>22</v>
      </c>
      <c r="K11558">
        <v>0.1</v>
      </c>
      <c r="L11558">
        <v>214.5</v>
      </c>
      <c r="M11558" t="s">
        <v>402</v>
      </c>
      <c r="N11558">
        <v>214.5</v>
      </c>
      <c r="P11558" cm="1">
        <f t="array" ref="P11558">IF(Q11558&gt;0,INDEX(Q11558:Q33282,MATCH(TRUE,INDEX(Q11558:Q33282="",,),0)-1),"")</f>
        <v>13</v>
      </c>
      <c r="Q11558">
        <f t="shared" si="242"/>
        <v>12</v>
      </c>
      <c r="R11558">
        <f t="shared" si="241"/>
        <v>0</v>
      </c>
    </row>
    <row r="11559" spans="1:18" x14ac:dyDescent="0.3">
      <c r="A11559" t="s">
        <v>750</v>
      </c>
      <c r="B11559" s="1">
        <v>38327</v>
      </c>
      <c r="C11559" t="s">
        <v>16</v>
      </c>
      <c r="D11559" t="s">
        <v>838</v>
      </c>
      <c r="E11559" t="s">
        <v>839</v>
      </c>
      <c r="G11559" s="6" t="s">
        <v>29</v>
      </c>
      <c r="H11559" t="s">
        <v>148</v>
      </c>
      <c r="I11559" t="s">
        <v>26</v>
      </c>
      <c r="J11559" t="s">
        <v>27</v>
      </c>
      <c r="K11559">
        <v>17.5</v>
      </c>
      <c r="L11559">
        <v>24</v>
      </c>
      <c r="M11559" t="s">
        <v>402</v>
      </c>
      <c r="N11559">
        <v>24</v>
      </c>
      <c r="P11559" cm="1">
        <f t="array" ref="P11559">IF(Q11559&gt;0,INDEX(Q11559:Q33283,MATCH(TRUE,INDEX(Q11559:Q33283="",,),0)-1),"")</f>
        <v>13</v>
      </c>
      <c r="Q11559">
        <f t="shared" si="242"/>
        <v>12</v>
      </c>
      <c r="R11559">
        <f t="shared" si="241"/>
        <v>0</v>
      </c>
    </row>
    <row r="11560" spans="1:18" x14ac:dyDescent="0.3">
      <c r="A11560" t="s">
        <v>750</v>
      </c>
      <c r="B11560" s="1">
        <v>38327</v>
      </c>
      <c r="C11560" t="s">
        <v>16</v>
      </c>
      <c r="D11560" t="s">
        <v>838</v>
      </c>
      <c r="E11560" t="s">
        <v>839</v>
      </c>
      <c r="G11560" s="6" t="s">
        <v>29</v>
      </c>
      <c r="H11560" t="s">
        <v>197</v>
      </c>
      <c r="I11560" t="s">
        <v>26</v>
      </c>
      <c r="J11560" t="s">
        <v>27</v>
      </c>
      <c r="K11560">
        <v>18.3</v>
      </c>
      <c r="L11560">
        <v>29.5</v>
      </c>
      <c r="M11560" t="s">
        <v>402</v>
      </c>
      <c r="N11560">
        <v>29.5</v>
      </c>
      <c r="P11560" cm="1">
        <f t="array" ref="P11560">IF(Q11560&gt;0,INDEX(Q11560:Q33284,MATCH(TRUE,INDEX(Q11560:Q33284="",,),0)-1),"")</f>
        <v>13</v>
      </c>
      <c r="Q11560">
        <f t="shared" si="242"/>
        <v>12</v>
      </c>
      <c r="R11560">
        <f t="shared" si="241"/>
        <v>0</v>
      </c>
    </row>
    <row r="11561" spans="1:18" x14ac:dyDescent="0.3">
      <c r="A11561" t="s">
        <v>750</v>
      </c>
      <c r="B11561" s="1">
        <v>38327</v>
      </c>
      <c r="C11561" t="s">
        <v>16</v>
      </c>
      <c r="D11561" t="s">
        <v>838</v>
      </c>
      <c r="E11561" t="s">
        <v>839</v>
      </c>
      <c r="G11561" t="s">
        <v>19</v>
      </c>
      <c r="H11561" t="s">
        <v>194</v>
      </c>
      <c r="I11561" t="s">
        <v>21</v>
      </c>
      <c r="J11561" t="s">
        <v>22</v>
      </c>
      <c r="K11561">
        <v>14.9</v>
      </c>
      <c r="L11561">
        <v>405.5</v>
      </c>
      <c r="M11561" t="s">
        <v>220</v>
      </c>
      <c r="N11561">
        <v>410</v>
      </c>
      <c r="P11561" cm="1">
        <f t="array" ref="P11561">IF(Q11561&gt;0,INDEX(Q11561:Q33285,MATCH(TRUE,INDEX(Q11561:Q33285="",,),0)-1),"")</f>
        <v>13</v>
      </c>
      <c r="Q11561">
        <f t="shared" si="242"/>
        <v>13</v>
      </c>
      <c r="R11561">
        <f t="shared" si="241"/>
        <v>0</v>
      </c>
    </row>
    <row r="11562" spans="1:18" x14ac:dyDescent="0.3">
      <c r="A11562" t="s">
        <v>750</v>
      </c>
      <c r="B11562" s="1">
        <v>38327</v>
      </c>
      <c r="C11562" t="s">
        <v>16</v>
      </c>
      <c r="D11562" t="s">
        <v>838</v>
      </c>
      <c r="E11562" t="s">
        <v>839</v>
      </c>
      <c r="G11562" t="s">
        <v>19</v>
      </c>
      <c r="H11562" t="s">
        <v>63</v>
      </c>
      <c r="I11562" t="s">
        <v>26</v>
      </c>
      <c r="J11562" t="s">
        <v>27</v>
      </c>
      <c r="K11562">
        <v>701.7</v>
      </c>
      <c r="L11562">
        <v>16.899999999999999</v>
      </c>
      <c r="M11562" t="s">
        <v>220</v>
      </c>
      <c r="N11562">
        <v>22</v>
      </c>
      <c r="P11562" cm="1">
        <f t="array" ref="P11562">IF(Q11562&gt;0,INDEX(Q11562:Q33286,MATCH(TRUE,INDEX(Q11562:Q33286="",,),0)-1),"")</f>
        <v>13</v>
      </c>
      <c r="Q11562">
        <f t="shared" si="242"/>
        <v>13</v>
      </c>
      <c r="R11562">
        <f t="shared" si="241"/>
        <v>0</v>
      </c>
    </row>
    <row r="11563" spans="1:18" x14ac:dyDescent="0.3">
      <c r="A11563" t="s">
        <v>750</v>
      </c>
      <c r="B11563" s="1">
        <v>38327</v>
      </c>
      <c r="C11563" t="s">
        <v>16</v>
      </c>
      <c r="D11563" t="s">
        <v>838</v>
      </c>
      <c r="E11563" t="s">
        <v>839</v>
      </c>
      <c r="G11563" t="s">
        <v>19</v>
      </c>
      <c r="H11563" t="s">
        <v>64</v>
      </c>
      <c r="I11563" t="s">
        <v>26</v>
      </c>
      <c r="J11563" t="s">
        <v>27</v>
      </c>
      <c r="K11563">
        <v>450.9</v>
      </c>
      <c r="L11563">
        <v>16.399999999999999</v>
      </c>
      <c r="M11563" t="s">
        <v>220</v>
      </c>
      <c r="N11563">
        <v>17</v>
      </c>
      <c r="P11563" cm="1">
        <f t="array" ref="P11563">IF(Q11563&gt;0,INDEX(Q11563:Q33287,MATCH(TRUE,INDEX(Q11563:Q33287="",,),0)-1),"")</f>
        <v>13</v>
      </c>
      <c r="Q11563">
        <f t="shared" si="242"/>
        <v>13</v>
      </c>
      <c r="R11563">
        <f t="shared" si="241"/>
        <v>0</v>
      </c>
    </row>
    <row r="11564" spans="1:18" x14ac:dyDescent="0.3">
      <c r="A11564" t="s">
        <v>750</v>
      </c>
      <c r="B11564" s="1">
        <v>38327</v>
      </c>
      <c r="C11564" t="s">
        <v>16</v>
      </c>
      <c r="D11564" t="s">
        <v>838</v>
      </c>
      <c r="E11564" t="s">
        <v>839</v>
      </c>
      <c r="G11564" s="6" t="s">
        <v>29</v>
      </c>
      <c r="H11564" t="s">
        <v>30</v>
      </c>
      <c r="I11564" t="s">
        <v>21</v>
      </c>
      <c r="J11564" t="s">
        <v>22</v>
      </c>
      <c r="K11564">
        <v>7</v>
      </c>
      <c r="L11564">
        <v>117</v>
      </c>
      <c r="M11564" t="s">
        <v>220</v>
      </c>
      <c r="N11564">
        <v>117</v>
      </c>
      <c r="P11564" cm="1">
        <f t="array" ref="P11564">IF(Q11564&gt;0,INDEX(Q11564:Q33288,MATCH(TRUE,INDEX(Q11564:Q33288="",,),0)-1),"")</f>
        <v>13</v>
      </c>
      <c r="Q11564">
        <f t="shared" si="242"/>
        <v>13</v>
      </c>
      <c r="R11564">
        <f t="shared" si="241"/>
        <v>0</v>
      </c>
    </row>
    <row r="11565" spans="1:18" x14ac:dyDescent="0.3">
      <c r="A11565" t="s">
        <v>750</v>
      </c>
      <c r="B11565" s="1">
        <v>38327</v>
      </c>
      <c r="C11565" t="s">
        <v>16</v>
      </c>
      <c r="D11565" t="s">
        <v>838</v>
      </c>
      <c r="E11565" t="s">
        <v>839</v>
      </c>
      <c r="G11565" s="6" t="s">
        <v>29</v>
      </c>
      <c r="H11565" t="s">
        <v>196</v>
      </c>
      <c r="I11565" t="s">
        <v>21</v>
      </c>
      <c r="J11565" t="s">
        <v>22</v>
      </c>
      <c r="K11565">
        <v>0.5</v>
      </c>
      <c r="L11565">
        <v>164</v>
      </c>
      <c r="M11565" t="s">
        <v>220</v>
      </c>
      <c r="N11565">
        <v>164</v>
      </c>
      <c r="P11565" cm="1">
        <f t="array" ref="P11565">IF(Q11565&gt;0,INDEX(Q11565:Q33289,MATCH(TRUE,INDEX(Q11565:Q33289="",,),0)-1),"")</f>
        <v>13</v>
      </c>
      <c r="Q11565">
        <f t="shared" si="242"/>
        <v>13</v>
      </c>
      <c r="R11565">
        <f t="shared" si="241"/>
        <v>0</v>
      </c>
    </row>
    <row r="11566" spans="1:18" x14ac:dyDescent="0.3">
      <c r="A11566" t="s">
        <v>750</v>
      </c>
      <c r="B11566" s="1">
        <v>38327</v>
      </c>
      <c r="C11566" t="s">
        <v>16</v>
      </c>
      <c r="D11566" t="s">
        <v>838</v>
      </c>
      <c r="E11566" t="s">
        <v>839</v>
      </c>
      <c r="G11566" s="6" t="s">
        <v>29</v>
      </c>
      <c r="H11566" t="s">
        <v>154</v>
      </c>
      <c r="I11566" t="s">
        <v>21</v>
      </c>
      <c r="J11566" t="s">
        <v>22</v>
      </c>
      <c r="K11566">
        <v>0.1</v>
      </c>
      <c r="L11566">
        <v>214.5</v>
      </c>
      <c r="M11566" t="s">
        <v>220</v>
      </c>
      <c r="N11566">
        <v>214.5</v>
      </c>
      <c r="P11566" cm="1">
        <f t="array" ref="P11566">IF(Q11566&gt;0,INDEX(Q11566:Q33290,MATCH(TRUE,INDEX(Q11566:Q33290="",,),0)-1),"")</f>
        <v>13</v>
      </c>
      <c r="Q11566">
        <f t="shared" si="242"/>
        <v>13</v>
      </c>
      <c r="R11566">
        <f t="shared" si="241"/>
        <v>0</v>
      </c>
    </row>
    <row r="11567" spans="1:18" x14ac:dyDescent="0.3">
      <c r="A11567" t="s">
        <v>750</v>
      </c>
      <c r="B11567" s="1">
        <v>38327</v>
      </c>
      <c r="C11567" t="s">
        <v>16</v>
      </c>
      <c r="D11567" t="s">
        <v>838</v>
      </c>
      <c r="E11567" t="s">
        <v>839</v>
      </c>
      <c r="G11567" s="6" t="s">
        <v>29</v>
      </c>
      <c r="H11567" t="s">
        <v>148</v>
      </c>
      <c r="I11567" t="s">
        <v>26</v>
      </c>
      <c r="J11567" t="s">
        <v>27</v>
      </c>
      <c r="K11567">
        <v>17.5</v>
      </c>
      <c r="L11567">
        <v>24</v>
      </c>
      <c r="M11567" t="s">
        <v>220</v>
      </c>
      <c r="N11567">
        <v>24</v>
      </c>
      <c r="P11567" cm="1">
        <f t="array" ref="P11567">IF(Q11567&gt;0,INDEX(Q11567:Q33291,MATCH(TRUE,INDEX(Q11567:Q33291="",,),0)-1),"")</f>
        <v>13</v>
      </c>
      <c r="Q11567">
        <f t="shared" si="242"/>
        <v>13</v>
      </c>
      <c r="R11567">
        <f t="shared" si="241"/>
        <v>0</v>
      </c>
    </row>
    <row r="11568" spans="1:18" x14ac:dyDescent="0.3">
      <c r="A11568" t="s">
        <v>750</v>
      </c>
      <c r="B11568" s="1">
        <v>38327</v>
      </c>
      <c r="C11568" t="s">
        <v>16</v>
      </c>
      <c r="D11568" t="s">
        <v>838</v>
      </c>
      <c r="E11568" t="s">
        <v>839</v>
      </c>
      <c r="G11568" s="6" t="s">
        <v>29</v>
      </c>
      <c r="H11568" t="s">
        <v>197</v>
      </c>
      <c r="I11568" t="s">
        <v>26</v>
      </c>
      <c r="J11568" t="s">
        <v>27</v>
      </c>
      <c r="K11568">
        <v>18.3</v>
      </c>
      <c r="L11568">
        <v>29.5</v>
      </c>
      <c r="M11568" t="s">
        <v>220</v>
      </c>
      <c r="N11568">
        <v>29.5</v>
      </c>
      <c r="P11568" cm="1">
        <f t="array" ref="P11568">IF(Q11568&gt;0,INDEX(Q11568:Q33292,MATCH(TRUE,INDEX(Q11568:Q33292="",,),0)-1),"")</f>
        <v>13</v>
      </c>
      <c r="Q11568">
        <f t="shared" si="242"/>
        <v>13</v>
      </c>
      <c r="R11568">
        <f t="shared" si="241"/>
        <v>0</v>
      </c>
    </row>
    <row r="11569" spans="1:18" x14ac:dyDescent="0.3">
      <c r="P11569" t="str" cm="1">
        <f t="array" ref="P11569">IF(Q11569&gt;0,INDEX(Q11569:Q33293,MATCH(TRUE,INDEX(Q11569:Q33293="",,),0)-1),"")</f>
        <v/>
      </c>
      <c r="R11569" t="str">
        <f t="shared" si="241"/>
        <v/>
      </c>
    </row>
    <row r="11570" spans="1:18" x14ac:dyDescent="0.3">
      <c r="A11570" t="s">
        <v>750</v>
      </c>
      <c r="B11570" s="1">
        <v>38327</v>
      </c>
      <c r="C11570" t="s">
        <v>16</v>
      </c>
      <c r="D11570" t="s">
        <v>840</v>
      </c>
      <c r="E11570" t="s">
        <v>841</v>
      </c>
      <c r="G11570" t="s">
        <v>19</v>
      </c>
      <c r="H11570" t="s">
        <v>194</v>
      </c>
      <c r="I11570" t="s">
        <v>21</v>
      </c>
      <c r="J11570" t="s">
        <v>22</v>
      </c>
      <c r="K11570">
        <v>9.8000000000000007</v>
      </c>
      <c r="L11570">
        <v>374.5</v>
      </c>
      <c r="M11570" t="s">
        <v>449</v>
      </c>
      <c r="N11570">
        <v>707</v>
      </c>
      <c r="O11570" t="s">
        <v>24</v>
      </c>
      <c r="P11570" cm="1">
        <f t="array" ref="P11570">IF(Q11570&gt;0,INDEX(Q11570:Q33294,MATCH(TRUE,INDEX(Q11570:Q33294="",,),0)-1),"")</f>
        <v>10</v>
      </c>
      <c r="Q11570">
        <f>INT((ROW()-11570)/8)+1</f>
        <v>1</v>
      </c>
      <c r="R11570">
        <f t="shared" si="241"/>
        <v>0</v>
      </c>
    </row>
    <row r="11571" spans="1:18" x14ac:dyDescent="0.3">
      <c r="A11571" t="s">
        <v>750</v>
      </c>
      <c r="B11571" s="1">
        <v>38327</v>
      </c>
      <c r="C11571" t="s">
        <v>16</v>
      </c>
      <c r="D11571" t="s">
        <v>840</v>
      </c>
      <c r="E11571" t="s">
        <v>841</v>
      </c>
      <c r="G11571" t="s">
        <v>19</v>
      </c>
      <c r="H11571" t="s">
        <v>206</v>
      </c>
      <c r="I11571" t="s">
        <v>21</v>
      </c>
      <c r="J11571" t="s">
        <v>22</v>
      </c>
      <c r="K11571">
        <v>15.7</v>
      </c>
      <c r="L11571">
        <v>133.19999999999999</v>
      </c>
      <c r="M11571" t="s">
        <v>449</v>
      </c>
      <c r="N11571">
        <v>167</v>
      </c>
      <c r="O11571" t="s">
        <v>24</v>
      </c>
      <c r="P11571" cm="1">
        <f t="array" ref="P11571">IF(Q11571&gt;0,INDEX(Q11571:Q33295,MATCH(TRUE,INDEX(Q11571:Q33295="",,),0)-1),"")</f>
        <v>10</v>
      </c>
      <c r="Q11571">
        <f t="shared" ref="Q11571:Q11634" si="243">INT((ROW()-11570)/8)+1</f>
        <v>1</v>
      </c>
      <c r="R11571">
        <f t="shared" si="241"/>
        <v>0</v>
      </c>
    </row>
    <row r="11572" spans="1:18" x14ac:dyDescent="0.3">
      <c r="A11572" t="s">
        <v>750</v>
      </c>
      <c r="B11572" s="1">
        <v>38327</v>
      </c>
      <c r="C11572" t="s">
        <v>16</v>
      </c>
      <c r="D11572" t="s">
        <v>840</v>
      </c>
      <c r="E11572" t="s">
        <v>841</v>
      </c>
      <c r="G11572" t="s">
        <v>19</v>
      </c>
      <c r="H11572" t="s">
        <v>53</v>
      </c>
      <c r="I11572" t="s">
        <v>26</v>
      </c>
      <c r="J11572" t="s">
        <v>27</v>
      </c>
      <c r="K11572">
        <v>170.6</v>
      </c>
      <c r="L11572">
        <v>25</v>
      </c>
      <c r="M11572" t="s">
        <v>449</v>
      </c>
      <c r="N11572">
        <v>43.13</v>
      </c>
      <c r="O11572" t="s">
        <v>24</v>
      </c>
      <c r="P11572" cm="1">
        <f t="array" ref="P11572">IF(Q11572&gt;0,INDEX(Q11572:Q33296,MATCH(TRUE,INDEX(Q11572:Q33296="",,),0)-1),"")</f>
        <v>10</v>
      </c>
      <c r="Q11572">
        <f t="shared" si="243"/>
        <v>1</v>
      </c>
      <c r="R11572">
        <f t="shared" ref="R11572:R11635" si="244">IF(P11572="","",0)</f>
        <v>0</v>
      </c>
    </row>
    <row r="11573" spans="1:18" x14ac:dyDescent="0.3">
      <c r="A11573" t="s">
        <v>750</v>
      </c>
      <c r="B11573" s="1">
        <v>38327</v>
      </c>
      <c r="C11573" t="s">
        <v>16</v>
      </c>
      <c r="D11573" t="s">
        <v>840</v>
      </c>
      <c r="E11573" t="s">
        <v>841</v>
      </c>
      <c r="G11573" t="s">
        <v>19</v>
      </c>
      <c r="H11573" t="s">
        <v>64</v>
      </c>
      <c r="I11573" t="s">
        <v>26</v>
      </c>
      <c r="J11573" t="s">
        <v>27</v>
      </c>
      <c r="K11573">
        <v>395.4</v>
      </c>
      <c r="L11573">
        <v>16</v>
      </c>
      <c r="M11573" t="s">
        <v>449</v>
      </c>
      <c r="N11573">
        <v>46.03</v>
      </c>
      <c r="O11573" t="s">
        <v>24</v>
      </c>
      <c r="P11573" cm="1">
        <f t="array" ref="P11573">IF(Q11573&gt;0,INDEX(Q11573:Q33297,MATCH(TRUE,INDEX(Q11573:Q33297="",,),0)-1),"")</f>
        <v>10</v>
      </c>
      <c r="Q11573">
        <f t="shared" si="243"/>
        <v>1</v>
      </c>
      <c r="R11573">
        <f t="shared" si="244"/>
        <v>0</v>
      </c>
    </row>
    <row r="11574" spans="1:18" x14ac:dyDescent="0.3">
      <c r="A11574" t="s">
        <v>750</v>
      </c>
      <c r="B11574" s="1">
        <v>38327</v>
      </c>
      <c r="C11574" t="s">
        <v>16</v>
      </c>
      <c r="D11574" t="s">
        <v>840</v>
      </c>
      <c r="E11574" t="s">
        <v>841</v>
      </c>
      <c r="G11574" s="6" t="s">
        <v>29</v>
      </c>
      <c r="H11574" t="s">
        <v>64</v>
      </c>
      <c r="I11574" t="s">
        <v>21</v>
      </c>
      <c r="J11574" t="s">
        <v>22</v>
      </c>
      <c r="K11574">
        <v>0.8</v>
      </c>
      <c r="L11574">
        <v>145</v>
      </c>
      <c r="M11574" t="s">
        <v>449</v>
      </c>
      <c r="N11574">
        <v>145</v>
      </c>
      <c r="O11574" t="s">
        <v>24</v>
      </c>
      <c r="P11574" cm="1">
        <f t="array" ref="P11574">IF(Q11574&gt;0,INDEX(Q11574:Q33298,MATCH(TRUE,INDEX(Q11574:Q33298="",,),0)-1),"")</f>
        <v>10</v>
      </c>
      <c r="Q11574">
        <f t="shared" si="243"/>
        <v>1</v>
      </c>
      <c r="R11574">
        <f t="shared" si="244"/>
        <v>0</v>
      </c>
    </row>
    <row r="11575" spans="1:18" x14ac:dyDescent="0.3">
      <c r="A11575" t="s">
        <v>750</v>
      </c>
      <c r="B11575" s="1">
        <v>38327</v>
      </c>
      <c r="C11575" t="s">
        <v>16</v>
      </c>
      <c r="D11575" t="s">
        <v>840</v>
      </c>
      <c r="E11575" t="s">
        <v>841</v>
      </c>
      <c r="G11575" s="6" t="s">
        <v>29</v>
      </c>
      <c r="H11575" t="s">
        <v>394</v>
      </c>
      <c r="I11575" t="s">
        <v>26</v>
      </c>
      <c r="J11575" t="s">
        <v>27</v>
      </c>
      <c r="K11575">
        <v>71.5</v>
      </c>
      <c r="L11575">
        <v>19.100000000000001</v>
      </c>
      <c r="M11575" t="s">
        <v>449</v>
      </c>
      <c r="N11575">
        <v>19.100000000000001</v>
      </c>
      <c r="O11575" t="s">
        <v>24</v>
      </c>
      <c r="P11575" cm="1">
        <f t="array" ref="P11575">IF(Q11575&gt;0,INDEX(Q11575:Q33299,MATCH(TRUE,INDEX(Q11575:Q33299="",,),0)-1),"")</f>
        <v>10</v>
      </c>
      <c r="Q11575">
        <f t="shared" si="243"/>
        <v>1</v>
      </c>
      <c r="R11575">
        <f t="shared" si="244"/>
        <v>0</v>
      </c>
    </row>
    <row r="11576" spans="1:18" x14ac:dyDescent="0.3">
      <c r="A11576" t="s">
        <v>750</v>
      </c>
      <c r="B11576" s="1">
        <v>38327</v>
      </c>
      <c r="C11576" t="s">
        <v>16</v>
      </c>
      <c r="D11576" t="s">
        <v>840</v>
      </c>
      <c r="E11576" t="s">
        <v>841</v>
      </c>
      <c r="G11576" s="6" t="s">
        <v>29</v>
      </c>
      <c r="H11576" t="s">
        <v>148</v>
      </c>
      <c r="I11576" t="s">
        <v>26</v>
      </c>
      <c r="J11576" t="s">
        <v>27</v>
      </c>
      <c r="K11576">
        <v>12.9</v>
      </c>
      <c r="L11576">
        <v>23.4</v>
      </c>
      <c r="M11576" t="s">
        <v>449</v>
      </c>
      <c r="N11576">
        <v>23.4</v>
      </c>
      <c r="O11576" t="s">
        <v>24</v>
      </c>
      <c r="P11576" cm="1">
        <f t="array" ref="P11576">IF(Q11576&gt;0,INDEX(Q11576:Q33300,MATCH(TRUE,INDEX(Q11576:Q33300="",,),0)-1),"")</f>
        <v>10</v>
      </c>
      <c r="Q11576">
        <f t="shared" si="243"/>
        <v>1</v>
      </c>
      <c r="R11576">
        <f t="shared" si="244"/>
        <v>0</v>
      </c>
    </row>
    <row r="11577" spans="1:18" x14ac:dyDescent="0.3">
      <c r="A11577" t="s">
        <v>750</v>
      </c>
      <c r="B11577" s="1">
        <v>38327</v>
      </c>
      <c r="C11577" t="s">
        <v>16</v>
      </c>
      <c r="D11577" t="s">
        <v>840</v>
      </c>
      <c r="E11577" t="s">
        <v>841</v>
      </c>
      <c r="G11577" s="6" t="s">
        <v>29</v>
      </c>
      <c r="H11577" t="s">
        <v>197</v>
      </c>
      <c r="I11577" t="s">
        <v>26</v>
      </c>
      <c r="J11577" t="s">
        <v>27</v>
      </c>
      <c r="K11577">
        <v>17.2</v>
      </c>
      <c r="L11577">
        <v>28.7</v>
      </c>
      <c r="M11577" t="s">
        <v>449</v>
      </c>
      <c r="N11577">
        <v>28.7</v>
      </c>
      <c r="O11577" t="s">
        <v>24</v>
      </c>
      <c r="P11577" cm="1">
        <f t="array" ref="P11577">IF(Q11577&gt;0,INDEX(Q11577:Q33301,MATCH(TRUE,INDEX(Q11577:Q33301="",,),0)-1),"")</f>
        <v>10</v>
      </c>
      <c r="Q11577">
        <f t="shared" si="243"/>
        <v>1</v>
      </c>
      <c r="R11577">
        <f t="shared" si="244"/>
        <v>0</v>
      </c>
    </row>
    <row r="11578" spans="1:18" x14ac:dyDescent="0.3">
      <c r="A11578" t="s">
        <v>750</v>
      </c>
      <c r="B11578" s="1">
        <v>38327</v>
      </c>
      <c r="C11578" t="s">
        <v>16</v>
      </c>
      <c r="D11578" t="s">
        <v>840</v>
      </c>
      <c r="E11578" t="s">
        <v>841</v>
      </c>
      <c r="G11578" t="s">
        <v>19</v>
      </c>
      <c r="H11578" t="s">
        <v>194</v>
      </c>
      <c r="I11578" t="s">
        <v>21</v>
      </c>
      <c r="J11578" t="s">
        <v>22</v>
      </c>
      <c r="K11578">
        <v>9.8000000000000007</v>
      </c>
      <c r="L11578">
        <v>374.5</v>
      </c>
      <c r="M11578" t="s">
        <v>385</v>
      </c>
      <c r="N11578">
        <v>745</v>
      </c>
      <c r="P11578" cm="1">
        <f t="array" ref="P11578">IF(Q11578&gt;0,INDEX(Q11578:Q33302,MATCH(TRUE,INDEX(Q11578:Q33302="",,),0)-1),"")</f>
        <v>10</v>
      </c>
      <c r="Q11578">
        <f t="shared" si="243"/>
        <v>2</v>
      </c>
      <c r="R11578">
        <f t="shared" si="244"/>
        <v>0</v>
      </c>
    </row>
    <row r="11579" spans="1:18" x14ac:dyDescent="0.3">
      <c r="A11579" t="s">
        <v>750</v>
      </c>
      <c r="B11579" s="1">
        <v>38327</v>
      </c>
      <c r="C11579" t="s">
        <v>16</v>
      </c>
      <c r="D11579" t="s">
        <v>840</v>
      </c>
      <c r="E11579" t="s">
        <v>841</v>
      </c>
      <c r="G11579" t="s">
        <v>19</v>
      </c>
      <c r="H11579" t="s">
        <v>206</v>
      </c>
      <c r="I11579" t="s">
        <v>21</v>
      </c>
      <c r="J11579" t="s">
        <v>22</v>
      </c>
      <c r="K11579">
        <v>15.7</v>
      </c>
      <c r="L11579">
        <v>133.19999999999999</v>
      </c>
      <c r="M11579" t="s">
        <v>385</v>
      </c>
      <c r="N11579">
        <v>210</v>
      </c>
      <c r="P11579" cm="1">
        <f t="array" ref="P11579">IF(Q11579&gt;0,INDEX(Q11579:Q33303,MATCH(TRUE,INDEX(Q11579:Q33303="",,),0)-1),"")</f>
        <v>10</v>
      </c>
      <c r="Q11579">
        <f t="shared" si="243"/>
        <v>2</v>
      </c>
      <c r="R11579">
        <f t="shared" si="244"/>
        <v>0</v>
      </c>
    </row>
    <row r="11580" spans="1:18" x14ac:dyDescent="0.3">
      <c r="A11580" t="s">
        <v>750</v>
      </c>
      <c r="B11580" s="1">
        <v>38327</v>
      </c>
      <c r="C11580" t="s">
        <v>16</v>
      </c>
      <c r="D11580" t="s">
        <v>840</v>
      </c>
      <c r="E11580" t="s">
        <v>841</v>
      </c>
      <c r="G11580" t="s">
        <v>19</v>
      </c>
      <c r="H11580" t="s">
        <v>53</v>
      </c>
      <c r="I11580" t="s">
        <v>26</v>
      </c>
      <c r="J11580" t="s">
        <v>27</v>
      </c>
      <c r="K11580">
        <v>170.6</v>
      </c>
      <c r="L11580">
        <v>25</v>
      </c>
      <c r="M11580" t="s">
        <v>385</v>
      </c>
      <c r="N11580">
        <v>42.6</v>
      </c>
      <c r="P11580" cm="1">
        <f t="array" ref="P11580">IF(Q11580&gt;0,INDEX(Q11580:Q33304,MATCH(TRUE,INDEX(Q11580:Q33304="",,),0)-1),"")</f>
        <v>10</v>
      </c>
      <c r="Q11580">
        <f t="shared" si="243"/>
        <v>2</v>
      </c>
      <c r="R11580">
        <f t="shared" si="244"/>
        <v>0</v>
      </c>
    </row>
    <row r="11581" spans="1:18" x14ac:dyDescent="0.3">
      <c r="A11581" t="s">
        <v>750</v>
      </c>
      <c r="B11581" s="1">
        <v>38327</v>
      </c>
      <c r="C11581" t="s">
        <v>16</v>
      </c>
      <c r="D11581" t="s">
        <v>840</v>
      </c>
      <c r="E11581" t="s">
        <v>841</v>
      </c>
      <c r="G11581" t="s">
        <v>19</v>
      </c>
      <c r="H11581" t="s">
        <v>64</v>
      </c>
      <c r="I11581" t="s">
        <v>26</v>
      </c>
      <c r="J11581" t="s">
        <v>27</v>
      </c>
      <c r="K11581">
        <v>395.4</v>
      </c>
      <c r="L11581">
        <v>16</v>
      </c>
      <c r="M11581" t="s">
        <v>385</v>
      </c>
      <c r="N11581">
        <v>35.5</v>
      </c>
      <c r="P11581" cm="1">
        <f t="array" ref="P11581">IF(Q11581&gt;0,INDEX(Q11581:Q33305,MATCH(TRUE,INDEX(Q11581:Q33305="",,),0)-1),"")</f>
        <v>10</v>
      </c>
      <c r="Q11581">
        <f t="shared" si="243"/>
        <v>2</v>
      </c>
      <c r="R11581">
        <f t="shared" si="244"/>
        <v>0</v>
      </c>
    </row>
    <row r="11582" spans="1:18" x14ac:dyDescent="0.3">
      <c r="A11582" t="s">
        <v>750</v>
      </c>
      <c r="B11582" s="1">
        <v>38327</v>
      </c>
      <c r="C11582" t="s">
        <v>16</v>
      </c>
      <c r="D11582" t="s">
        <v>840</v>
      </c>
      <c r="E11582" t="s">
        <v>841</v>
      </c>
      <c r="G11582" s="6" t="s">
        <v>29</v>
      </c>
      <c r="H11582" t="s">
        <v>64</v>
      </c>
      <c r="I11582" t="s">
        <v>21</v>
      </c>
      <c r="J11582" t="s">
        <v>22</v>
      </c>
      <c r="K11582">
        <v>0.8</v>
      </c>
      <c r="L11582">
        <v>145</v>
      </c>
      <c r="M11582" t="s">
        <v>385</v>
      </c>
      <c r="N11582">
        <v>145</v>
      </c>
      <c r="P11582" cm="1">
        <f t="array" ref="P11582">IF(Q11582&gt;0,INDEX(Q11582:Q33306,MATCH(TRUE,INDEX(Q11582:Q33306="",,),0)-1),"")</f>
        <v>10</v>
      </c>
      <c r="Q11582">
        <f t="shared" si="243"/>
        <v>2</v>
      </c>
      <c r="R11582">
        <f t="shared" si="244"/>
        <v>0</v>
      </c>
    </row>
    <row r="11583" spans="1:18" x14ac:dyDescent="0.3">
      <c r="A11583" t="s">
        <v>750</v>
      </c>
      <c r="B11583" s="1">
        <v>38327</v>
      </c>
      <c r="C11583" t="s">
        <v>16</v>
      </c>
      <c r="D11583" t="s">
        <v>840</v>
      </c>
      <c r="E11583" t="s">
        <v>841</v>
      </c>
      <c r="G11583" s="6" t="s">
        <v>29</v>
      </c>
      <c r="H11583" t="s">
        <v>394</v>
      </c>
      <c r="I11583" t="s">
        <v>26</v>
      </c>
      <c r="J11583" t="s">
        <v>27</v>
      </c>
      <c r="K11583">
        <v>71.5</v>
      </c>
      <c r="L11583">
        <v>19.100000000000001</v>
      </c>
      <c r="M11583" t="s">
        <v>385</v>
      </c>
      <c r="N11583">
        <v>19.100000000000001</v>
      </c>
      <c r="P11583" cm="1">
        <f t="array" ref="P11583">IF(Q11583&gt;0,INDEX(Q11583:Q33307,MATCH(TRUE,INDEX(Q11583:Q33307="",,),0)-1),"")</f>
        <v>10</v>
      </c>
      <c r="Q11583">
        <f t="shared" si="243"/>
        <v>2</v>
      </c>
      <c r="R11583">
        <f t="shared" si="244"/>
        <v>0</v>
      </c>
    </row>
    <row r="11584" spans="1:18" x14ac:dyDescent="0.3">
      <c r="A11584" t="s">
        <v>750</v>
      </c>
      <c r="B11584" s="1">
        <v>38327</v>
      </c>
      <c r="C11584" t="s">
        <v>16</v>
      </c>
      <c r="D11584" t="s">
        <v>840</v>
      </c>
      <c r="E11584" t="s">
        <v>841</v>
      </c>
      <c r="G11584" s="6" t="s">
        <v>29</v>
      </c>
      <c r="H11584" t="s">
        <v>148</v>
      </c>
      <c r="I11584" t="s">
        <v>26</v>
      </c>
      <c r="J11584" t="s">
        <v>27</v>
      </c>
      <c r="K11584">
        <v>12.9</v>
      </c>
      <c r="L11584">
        <v>23.4</v>
      </c>
      <c r="M11584" t="s">
        <v>385</v>
      </c>
      <c r="N11584">
        <v>23.4</v>
      </c>
      <c r="P11584" cm="1">
        <f t="array" ref="P11584">IF(Q11584&gt;0,INDEX(Q11584:Q33308,MATCH(TRUE,INDEX(Q11584:Q33308="",,),0)-1),"")</f>
        <v>10</v>
      </c>
      <c r="Q11584">
        <f t="shared" si="243"/>
        <v>2</v>
      </c>
      <c r="R11584">
        <f t="shared" si="244"/>
        <v>0</v>
      </c>
    </row>
    <row r="11585" spans="1:18" x14ac:dyDescent="0.3">
      <c r="A11585" t="s">
        <v>750</v>
      </c>
      <c r="B11585" s="1">
        <v>38327</v>
      </c>
      <c r="C11585" t="s">
        <v>16</v>
      </c>
      <c r="D11585" t="s">
        <v>840</v>
      </c>
      <c r="E11585" t="s">
        <v>841</v>
      </c>
      <c r="G11585" s="6" t="s">
        <v>29</v>
      </c>
      <c r="H11585" t="s">
        <v>197</v>
      </c>
      <c r="I11585" t="s">
        <v>26</v>
      </c>
      <c r="J11585" t="s">
        <v>27</v>
      </c>
      <c r="K11585">
        <v>17.2</v>
      </c>
      <c r="L11585">
        <v>28.7</v>
      </c>
      <c r="M11585" t="s">
        <v>385</v>
      </c>
      <c r="N11585">
        <v>28.7</v>
      </c>
      <c r="P11585" cm="1">
        <f t="array" ref="P11585">IF(Q11585&gt;0,INDEX(Q11585:Q33309,MATCH(TRUE,INDEX(Q11585:Q33309="",,),0)-1),"")</f>
        <v>10</v>
      </c>
      <c r="Q11585">
        <f t="shared" si="243"/>
        <v>2</v>
      </c>
      <c r="R11585">
        <f t="shared" si="244"/>
        <v>0</v>
      </c>
    </row>
    <row r="11586" spans="1:18" x14ac:dyDescent="0.3">
      <c r="A11586" t="s">
        <v>750</v>
      </c>
      <c r="B11586" s="1">
        <v>38327</v>
      </c>
      <c r="C11586" t="s">
        <v>16</v>
      </c>
      <c r="D11586" t="s">
        <v>840</v>
      </c>
      <c r="E11586" t="s">
        <v>841</v>
      </c>
      <c r="G11586" t="s">
        <v>19</v>
      </c>
      <c r="H11586" t="s">
        <v>194</v>
      </c>
      <c r="I11586" t="s">
        <v>21</v>
      </c>
      <c r="J11586" t="s">
        <v>22</v>
      </c>
      <c r="K11586">
        <v>9.8000000000000007</v>
      </c>
      <c r="L11586">
        <v>374.5</v>
      </c>
      <c r="M11586" t="s">
        <v>319</v>
      </c>
      <c r="N11586">
        <v>600</v>
      </c>
      <c r="P11586" cm="1">
        <f t="array" ref="P11586">IF(Q11586&gt;0,INDEX(Q11586:Q33310,MATCH(TRUE,INDEX(Q11586:Q33310="",,),0)-1),"")</f>
        <v>10</v>
      </c>
      <c r="Q11586">
        <f t="shared" si="243"/>
        <v>3</v>
      </c>
      <c r="R11586">
        <f t="shared" si="244"/>
        <v>0</v>
      </c>
    </row>
    <row r="11587" spans="1:18" x14ac:dyDescent="0.3">
      <c r="A11587" t="s">
        <v>750</v>
      </c>
      <c r="B11587" s="1">
        <v>38327</v>
      </c>
      <c r="C11587" t="s">
        <v>16</v>
      </c>
      <c r="D11587" t="s">
        <v>840</v>
      </c>
      <c r="E11587" t="s">
        <v>841</v>
      </c>
      <c r="G11587" t="s">
        <v>19</v>
      </c>
      <c r="H11587" t="s">
        <v>206</v>
      </c>
      <c r="I11587" t="s">
        <v>21</v>
      </c>
      <c r="J11587" t="s">
        <v>22</v>
      </c>
      <c r="K11587">
        <v>15.7</v>
      </c>
      <c r="L11587">
        <v>133.19999999999999</v>
      </c>
      <c r="M11587" t="s">
        <v>319</v>
      </c>
      <c r="N11587">
        <v>150</v>
      </c>
      <c r="P11587" cm="1">
        <f t="array" ref="P11587">IF(Q11587&gt;0,INDEX(Q11587:Q33311,MATCH(TRUE,INDEX(Q11587:Q33311="",,),0)-1),"")</f>
        <v>10</v>
      </c>
      <c r="Q11587">
        <f t="shared" si="243"/>
        <v>3</v>
      </c>
      <c r="R11587">
        <f t="shared" si="244"/>
        <v>0</v>
      </c>
    </row>
    <row r="11588" spans="1:18" x14ac:dyDescent="0.3">
      <c r="A11588" t="s">
        <v>750</v>
      </c>
      <c r="B11588" s="1">
        <v>38327</v>
      </c>
      <c r="C11588" t="s">
        <v>16</v>
      </c>
      <c r="D11588" t="s">
        <v>840</v>
      </c>
      <c r="E11588" t="s">
        <v>841</v>
      </c>
      <c r="G11588" t="s">
        <v>19</v>
      </c>
      <c r="H11588" t="s">
        <v>53</v>
      </c>
      <c r="I11588" t="s">
        <v>26</v>
      </c>
      <c r="J11588" t="s">
        <v>27</v>
      </c>
      <c r="K11588">
        <v>170.6</v>
      </c>
      <c r="L11588">
        <v>25</v>
      </c>
      <c r="M11588" t="s">
        <v>319</v>
      </c>
      <c r="N11588">
        <v>40</v>
      </c>
      <c r="P11588" cm="1">
        <f t="array" ref="P11588">IF(Q11588&gt;0,INDEX(Q11588:Q33312,MATCH(TRUE,INDEX(Q11588:Q33312="",,),0)-1),"")</f>
        <v>10</v>
      </c>
      <c r="Q11588">
        <f t="shared" si="243"/>
        <v>3</v>
      </c>
      <c r="R11588">
        <f t="shared" si="244"/>
        <v>0</v>
      </c>
    </row>
    <row r="11589" spans="1:18" x14ac:dyDescent="0.3">
      <c r="A11589" t="s">
        <v>750</v>
      </c>
      <c r="B11589" s="1">
        <v>38327</v>
      </c>
      <c r="C11589" t="s">
        <v>16</v>
      </c>
      <c r="D11589" t="s">
        <v>840</v>
      </c>
      <c r="E11589" t="s">
        <v>841</v>
      </c>
      <c r="G11589" t="s">
        <v>19</v>
      </c>
      <c r="H11589" t="s">
        <v>64</v>
      </c>
      <c r="I11589" t="s">
        <v>26</v>
      </c>
      <c r="J11589" t="s">
        <v>27</v>
      </c>
      <c r="K11589">
        <v>395.4</v>
      </c>
      <c r="L11589">
        <v>16</v>
      </c>
      <c r="M11589" t="s">
        <v>319</v>
      </c>
      <c r="N11589">
        <v>30</v>
      </c>
      <c r="P11589" cm="1">
        <f t="array" ref="P11589">IF(Q11589&gt;0,INDEX(Q11589:Q33313,MATCH(TRUE,INDEX(Q11589:Q33313="",,),0)-1),"")</f>
        <v>10</v>
      </c>
      <c r="Q11589">
        <f t="shared" si="243"/>
        <v>3</v>
      </c>
      <c r="R11589">
        <f t="shared" si="244"/>
        <v>0</v>
      </c>
    </row>
    <row r="11590" spans="1:18" x14ac:dyDescent="0.3">
      <c r="A11590" t="s">
        <v>750</v>
      </c>
      <c r="B11590" s="1">
        <v>38327</v>
      </c>
      <c r="C11590" t="s">
        <v>16</v>
      </c>
      <c r="D11590" t="s">
        <v>840</v>
      </c>
      <c r="E11590" t="s">
        <v>841</v>
      </c>
      <c r="G11590" s="6" t="s">
        <v>29</v>
      </c>
      <c r="H11590" t="s">
        <v>64</v>
      </c>
      <c r="I11590" t="s">
        <v>21</v>
      </c>
      <c r="J11590" t="s">
        <v>22</v>
      </c>
      <c r="K11590">
        <v>0.8</v>
      </c>
      <c r="L11590">
        <v>145</v>
      </c>
      <c r="M11590" t="s">
        <v>319</v>
      </c>
      <c r="N11590">
        <v>145</v>
      </c>
      <c r="P11590" cm="1">
        <f t="array" ref="P11590">IF(Q11590&gt;0,INDEX(Q11590:Q33314,MATCH(TRUE,INDEX(Q11590:Q33314="",,),0)-1),"")</f>
        <v>10</v>
      </c>
      <c r="Q11590">
        <f t="shared" si="243"/>
        <v>3</v>
      </c>
      <c r="R11590">
        <f t="shared" si="244"/>
        <v>0</v>
      </c>
    </row>
    <row r="11591" spans="1:18" x14ac:dyDescent="0.3">
      <c r="A11591" t="s">
        <v>750</v>
      </c>
      <c r="B11591" s="1">
        <v>38327</v>
      </c>
      <c r="C11591" t="s">
        <v>16</v>
      </c>
      <c r="D11591" t="s">
        <v>840</v>
      </c>
      <c r="E11591" t="s">
        <v>841</v>
      </c>
      <c r="G11591" s="6" t="s">
        <v>29</v>
      </c>
      <c r="H11591" t="s">
        <v>394</v>
      </c>
      <c r="I11591" t="s">
        <v>26</v>
      </c>
      <c r="J11591" t="s">
        <v>27</v>
      </c>
      <c r="K11591">
        <v>71.5</v>
      </c>
      <c r="L11591">
        <v>19.100000000000001</v>
      </c>
      <c r="M11591" t="s">
        <v>319</v>
      </c>
      <c r="N11591">
        <v>19.100000000000001</v>
      </c>
      <c r="P11591" cm="1">
        <f t="array" ref="P11591">IF(Q11591&gt;0,INDEX(Q11591:Q33315,MATCH(TRUE,INDEX(Q11591:Q33315="",,),0)-1),"")</f>
        <v>10</v>
      </c>
      <c r="Q11591">
        <f t="shared" si="243"/>
        <v>3</v>
      </c>
      <c r="R11591">
        <f t="shared" si="244"/>
        <v>0</v>
      </c>
    </row>
    <row r="11592" spans="1:18" x14ac:dyDescent="0.3">
      <c r="A11592" t="s">
        <v>750</v>
      </c>
      <c r="B11592" s="1">
        <v>38327</v>
      </c>
      <c r="C11592" t="s">
        <v>16</v>
      </c>
      <c r="D11592" t="s">
        <v>840</v>
      </c>
      <c r="E11592" t="s">
        <v>841</v>
      </c>
      <c r="G11592" s="6" t="s">
        <v>29</v>
      </c>
      <c r="H11592" t="s">
        <v>148</v>
      </c>
      <c r="I11592" t="s">
        <v>26</v>
      </c>
      <c r="J11592" t="s">
        <v>27</v>
      </c>
      <c r="K11592">
        <v>12.9</v>
      </c>
      <c r="L11592">
        <v>23.4</v>
      </c>
      <c r="M11592" t="s">
        <v>319</v>
      </c>
      <c r="N11592">
        <v>23.4</v>
      </c>
      <c r="P11592" cm="1">
        <f t="array" ref="P11592">IF(Q11592&gt;0,INDEX(Q11592:Q33316,MATCH(TRUE,INDEX(Q11592:Q33316="",,),0)-1),"")</f>
        <v>10</v>
      </c>
      <c r="Q11592">
        <f t="shared" si="243"/>
        <v>3</v>
      </c>
      <c r="R11592">
        <f t="shared" si="244"/>
        <v>0</v>
      </c>
    </row>
    <row r="11593" spans="1:18" x14ac:dyDescent="0.3">
      <c r="A11593" t="s">
        <v>750</v>
      </c>
      <c r="B11593" s="1">
        <v>38327</v>
      </c>
      <c r="C11593" t="s">
        <v>16</v>
      </c>
      <c r="D11593" t="s">
        <v>840</v>
      </c>
      <c r="E11593" t="s">
        <v>841</v>
      </c>
      <c r="G11593" s="6" t="s">
        <v>29</v>
      </c>
      <c r="H11593" t="s">
        <v>197</v>
      </c>
      <c r="I11593" t="s">
        <v>26</v>
      </c>
      <c r="J11593" t="s">
        <v>27</v>
      </c>
      <c r="K11593">
        <v>17.2</v>
      </c>
      <c r="L11593">
        <v>28.7</v>
      </c>
      <c r="M11593" t="s">
        <v>319</v>
      </c>
      <c r="N11593">
        <v>28.7</v>
      </c>
      <c r="P11593" cm="1">
        <f t="array" ref="P11593">IF(Q11593&gt;0,INDEX(Q11593:Q33317,MATCH(TRUE,INDEX(Q11593:Q33317="",,),0)-1),"")</f>
        <v>10</v>
      </c>
      <c r="Q11593">
        <f t="shared" si="243"/>
        <v>3</v>
      </c>
      <c r="R11593">
        <f t="shared" si="244"/>
        <v>0</v>
      </c>
    </row>
    <row r="11594" spans="1:18" x14ac:dyDescent="0.3">
      <c r="A11594" t="s">
        <v>750</v>
      </c>
      <c r="B11594" s="1">
        <v>38327</v>
      </c>
      <c r="C11594" t="s">
        <v>16</v>
      </c>
      <c r="D11594" t="s">
        <v>840</v>
      </c>
      <c r="E11594" t="s">
        <v>841</v>
      </c>
      <c r="G11594" t="s">
        <v>19</v>
      </c>
      <c r="H11594" t="s">
        <v>194</v>
      </c>
      <c r="I11594" t="s">
        <v>21</v>
      </c>
      <c r="J11594" t="s">
        <v>22</v>
      </c>
      <c r="K11594">
        <v>9.8000000000000007</v>
      </c>
      <c r="L11594">
        <v>374.5</v>
      </c>
      <c r="M11594" t="s">
        <v>270</v>
      </c>
      <c r="N11594">
        <v>374.5</v>
      </c>
      <c r="P11594" cm="1">
        <f t="array" ref="P11594">IF(Q11594&gt;0,INDEX(Q11594:Q33318,MATCH(TRUE,INDEX(Q11594:Q33318="",,),0)-1),"")</f>
        <v>10</v>
      </c>
      <c r="Q11594">
        <f t="shared" si="243"/>
        <v>4</v>
      </c>
      <c r="R11594">
        <f t="shared" si="244"/>
        <v>0</v>
      </c>
    </row>
    <row r="11595" spans="1:18" x14ac:dyDescent="0.3">
      <c r="A11595" t="s">
        <v>750</v>
      </c>
      <c r="B11595" s="1">
        <v>38327</v>
      </c>
      <c r="C11595" t="s">
        <v>16</v>
      </c>
      <c r="D11595" t="s">
        <v>840</v>
      </c>
      <c r="E11595" t="s">
        <v>841</v>
      </c>
      <c r="G11595" t="s">
        <v>19</v>
      </c>
      <c r="H11595" t="s">
        <v>206</v>
      </c>
      <c r="I11595" t="s">
        <v>21</v>
      </c>
      <c r="J11595" t="s">
        <v>22</v>
      </c>
      <c r="K11595">
        <v>15.7</v>
      </c>
      <c r="L11595">
        <v>133.19999999999999</v>
      </c>
      <c r="M11595" t="s">
        <v>270</v>
      </c>
      <c r="N11595">
        <v>763</v>
      </c>
      <c r="P11595" cm="1">
        <f t="array" ref="P11595">IF(Q11595&gt;0,INDEX(Q11595:Q33319,MATCH(TRUE,INDEX(Q11595:Q33319="",,),0)-1),"")</f>
        <v>10</v>
      </c>
      <c r="Q11595">
        <f t="shared" si="243"/>
        <v>4</v>
      </c>
      <c r="R11595">
        <f t="shared" si="244"/>
        <v>0</v>
      </c>
    </row>
    <row r="11596" spans="1:18" x14ac:dyDescent="0.3">
      <c r="A11596" t="s">
        <v>750</v>
      </c>
      <c r="B11596" s="1">
        <v>38327</v>
      </c>
      <c r="C11596" t="s">
        <v>16</v>
      </c>
      <c r="D11596" t="s">
        <v>840</v>
      </c>
      <c r="E11596" t="s">
        <v>841</v>
      </c>
      <c r="G11596" t="s">
        <v>19</v>
      </c>
      <c r="H11596" t="s">
        <v>53</v>
      </c>
      <c r="I11596" t="s">
        <v>26</v>
      </c>
      <c r="J11596" t="s">
        <v>27</v>
      </c>
      <c r="K11596">
        <v>170.6</v>
      </c>
      <c r="L11596">
        <v>25</v>
      </c>
      <c r="M11596" t="s">
        <v>270</v>
      </c>
      <c r="N11596">
        <v>25</v>
      </c>
      <c r="P11596" cm="1">
        <f t="array" ref="P11596">IF(Q11596&gt;0,INDEX(Q11596:Q33320,MATCH(TRUE,INDEX(Q11596:Q33320="",,),0)-1),"")</f>
        <v>10</v>
      </c>
      <c r="Q11596">
        <f t="shared" si="243"/>
        <v>4</v>
      </c>
      <c r="R11596">
        <f t="shared" si="244"/>
        <v>0</v>
      </c>
    </row>
    <row r="11597" spans="1:18" x14ac:dyDescent="0.3">
      <c r="A11597" t="s">
        <v>750</v>
      </c>
      <c r="B11597" s="1">
        <v>38327</v>
      </c>
      <c r="C11597" t="s">
        <v>16</v>
      </c>
      <c r="D11597" t="s">
        <v>840</v>
      </c>
      <c r="E11597" t="s">
        <v>841</v>
      </c>
      <c r="G11597" t="s">
        <v>19</v>
      </c>
      <c r="H11597" t="s">
        <v>64</v>
      </c>
      <c r="I11597" t="s">
        <v>26</v>
      </c>
      <c r="J11597" t="s">
        <v>27</v>
      </c>
      <c r="K11597">
        <v>395.4</v>
      </c>
      <c r="L11597">
        <v>16</v>
      </c>
      <c r="M11597" t="s">
        <v>270</v>
      </c>
      <c r="N11597">
        <v>16</v>
      </c>
      <c r="P11597" cm="1">
        <f t="array" ref="P11597">IF(Q11597&gt;0,INDEX(Q11597:Q33321,MATCH(TRUE,INDEX(Q11597:Q33321="",,),0)-1),"")</f>
        <v>10</v>
      </c>
      <c r="Q11597">
        <f t="shared" si="243"/>
        <v>4</v>
      </c>
      <c r="R11597">
        <f t="shared" si="244"/>
        <v>0</v>
      </c>
    </row>
    <row r="11598" spans="1:18" x14ac:dyDescent="0.3">
      <c r="A11598" t="s">
        <v>750</v>
      </c>
      <c r="B11598" s="1">
        <v>38327</v>
      </c>
      <c r="C11598" t="s">
        <v>16</v>
      </c>
      <c r="D11598" t="s">
        <v>840</v>
      </c>
      <c r="E11598" t="s">
        <v>841</v>
      </c>
      <c r="G11598" s="6" t="s">
        <v>29</v>
      </c>
      <c r="H11598" t="s">
        <v>64</v>
      </c>
      <c r="I11598" t="s">
        <v>21</v>
      </c>
      <c r="J11598" t="s">
        <v>22</v>
      </c>
      <c r="K11598">
        <v>0.8</v>
      </c>
      <c r="L11598">
        <v>145</v>
      </c>
      <c r="M11598" t="s">
        <v>270</v>
      </c>
      <c r="N11598">
        <v>145</v>
      </c>
      <c r="P11598" cm="1">
        <f t="array" ref="P11598">IF(Q11598&gt;0,INDEX(Q11598:Q33322,MATCH(TRUE,INDEX(Q11598:Q33322="",,),0)-1),"")</f>
        <v>10</v>
      </c>
      <c r="Q11598">
        <f t="shared" si="243"/>
        <v>4</v>
      </c>
      <c r="R11598">
        <f t="shared" si="244"/>
        <v>0</v>
      </c>
    </row>
    <row r="11599" spans="1:18" x14ac:dyDescent="0.3">
      <c r="A11599" t="s">
        <v>750</v>
      </c>
      <c r="B11599" s="1">
        <v>38327</v>
      </c>
      <c r="C11599" t="s">
        <v>16</v>
      </c>
      <c r="D11599" t="s">
        <v>840</v>
      </c>
      <c r="E11599" t="s">
        <v>841</v>
      </c>
      <c r="G11599" s="6" t="s">
        <v>29</v>
      </c>
      <c r="H11599" t="s">
        <v>394</v>
      </c>
      <c r="I11599" t="s">
        <v>26</v>
      </c>
      <c r="J11599" t="s">
        <v>27</v>
      </c>
      <c r="K11599">
        <v>71.5</v>
      </c>
      <c r="L11599">
        <v>19.100000000000001</v>
      </c>
      <c r="M11599" t="s">
        <v>270</v>
      </c>
      <c r="N11599">
        <v>19.100000000000001</v>
      </c>
      <c r="P11599" cm="1">
        <f t="array" ref="P11599">IF(Q11599&gt;0,INDEX(Q11599:Q33323,MATCH(TRUE,INDEX(Q11599:Q33323="",,),0)-1),"")</f>
        <v>10</v>
      </c>
      <c r="Q11599">
        <f t="shared" si="243"/>
        <v>4</v>
      </c>
      <c r="R11599">
        <f t="shared" si="244"/>
        <v>0</v>
      </c>
    </row>
    <row r="11600" spans="1:18" x14ac:dyDescent="0.3">
      <c r="A11600" t="s">
        <v>750</v>
      </c>
      <c r="B11600" s="1">
        <v>38327</v>
      </c>
      <c r="C11600" t="s">
        <v>16</v>
      </c>
      <c r="D11600" t="s">
        <v>840</v>
      </c>
      <c r="E11600" t="s">
        <v>841</v>
      </c>
      <c r="G11600" s="6" t="s">
        <v>29</v>
      </c>
      <c r="H11600" t="s">
        <v>148</v>
      </c>
      <c r="I11600" t="s">
        <v>26</v>
      </c>
      <c r="J11600" t="s">
        <v>27</v>
      </c>
      <c r="K11600">
        <v>12.9</v>
      </c>
      <c r="L11600">
        <v>23.4</v>
      </c>
      <c r="M11600" t="s">
        <v>270</v>
      </c>
      <c r="N11600">
        <v>23.4</v>
      </c>
      <c r="P11600" cm="1">
        <f t="array" ref="P11600">IF(Q11600&gt;0,INDEX(Q11600:Q33324,MATCH(TRUE,INDEX(Q11600:Q33324="",,),0)-1),"")</f>
        <v>10</v>
      </c>
      <c r="Q11600">
        <f t="shared" si="243"/>
        <v>4</v>
      </c>
      <c r="R11600">
        <f t="shared" si="244"/>
        <v>0</v>
      </c>
    </row>
    <row r="11601" spans="1:18" x14ac:dyDescent="0.3">
      <c r="A11601" t="s">
        <v>750</v>
      </c>
      <c r="B11601" s="1">
        <v>38327</v>
      </c>
      <c r="C11601" t="s">
        <v>16</v>
      </c>
      <c r="D11601" t="s">
        <v>840</v>
      </c>
      <c r="E11601" t="s">
        <v>841</v>
      </c>
      <c r="G11601" s="6" t="s">
        <v>29</v>
      </c>
      <c r="H11601" t="s">
        <v>197</v>
      </c>
      <c r="I11601" t="s">
        <v>26</v>
      </c>
      <c r="J11601" t="s">
        <v>27</v>
      </c>
      <c r="K11601">
        <v>17.2</v>
      </c>
      <c r="L11601">
        <v>28.7</v>
      </c>
      <c r="M11601" t="s">
        <v>270</v>
      </c>
      <c r="N11601">
        <v>28.7</v>
      </c>
      <c r="P11601" cm="1">
        <f t="array" ref="P11601">IF(Q11601&gt;0,INDEX(Q11601:Q33325,MATCH(TRUE,INDEX(Q11601:Q33325="",,),0)-1),"")</f>
        <v>10</v>
      </c>
      <c r="Q11601">
        <f t="shared" si="243"/>
        <v>4</v>
      </c>
      <c r="R11601">
        <f t="shared" si="244"/>
        <v>0</v>
      </c>
    </row>
    <row r="11602" spans="1:18" x14ac:dyDescent="0.3">
      <c r="A11602" t="s">
        <v>750</v>
      </c>
      <c r="B11602" s="1">
        <v>38327</v>
      </c>
      <c r="C11602" t="s">
        <v>16</v>
      </c>
      <c r="D11602" t="s">
        <v>840</v>
      </c>
      <c r="E11602" t="s">
        <v>841</v>
      </c>
      <c r="G11602" t="s">
        <v>19</v>
      </c>
      <c r="H11602" t="s">
        <v>194</v>
      </c>
      <c r="I11602" t="s">
        <v>21</v>
      </c>
      <c r="J11602" t="s">
        <v>22</v>
      </c>
      <c r="K11602">
        <v>9.8000000000000007</v>
      </c>
      <c r="L11602">
        <v>374.5</v>
      </c>
      <c r="M11602" t="s">
        <v>271</v>
      </c>
      <c r="N11602">
        <v>400</v>
      </c>
      <c r="P11602" cm="1">
        <f t="array" ref="P11602">IF(Q11602&gt;0,INDEX(Q11602:Q33326,MATCH(TRUE,INDEX(Q11602:Q33326="",,),0)-1),"")</f>
        <v>10</v>
      </c>
      <c r="Q11602">
        <f t="shared" si="243"/>
        <v>5</v>
      </c>
      <c r="R11602">
        <f t="shared" si="244"/>
        <v>0</v>
      </c>
    </row>
    <row r="11603" spans="1:18" x14ac:dyDescent="0.3">
      <c r="A11603" t="s">
        <v>750</v>
      </c>
      <c r="B11603" s="1">
        <v>38327</v>
      </c>
      <c r="C11603" t="s">
        <v>16</v>
      </c>
      <c r="D11603" t="s">
        <v>840</v>
      </c>
      <c r="E11603" t="s">
        <v>841</v>
      </c>
      <c r="G11603" t="s">
        <v>19</v>
      </c>
      <c r="H11603" t="s">
        <v>206</v>
      </c>
      <c r="I11603" t="s">
        <v>21</v>
      </c>
      <c r="J11603" t="s">
        <v>22</v>
      </c>
      <c r="K11603">
        <v>15.7</v>
      </c>
      <c r="L11603">
        <v>133.19999999999999</v>
      </c>
      <c r="M11603" t="s">
        <v>271</v>
      </c>
      <c r="N11603">
        <v>180</v>
      </c>
      <c r="P11603" cm="1">
        <f t="array" ref="P11603">IF(Q11603&gt;0,INDEX(Q11603:Q33327,MATCH(TRUE,INDEX(Q11603:Q33327="",,),0)-1),"")</f>
        <v>10</v>
      </c>
      <c r="Q11603">
        <f t="shared" si="243"/>
        <v>5</v>
      </c>
      <c r="R11603">
        <f t="shared" si="244"/>
        <v>0</v>
      </c>
    </row>
    <row r="11604" spans="1:18" x14ac:dyDescent="0.3">
      <c r="A11604" t="s">
        <v>750</v>
      </c>
      <c r="B11604" s="1">
        <v>38327</v>
      </c>
      <c r="C11604" t="s">
        <v>16</v>
      </c>
      <c r="D11604" t="s">
        <v>840</v>
      </c>
      <c r="E11604" t="s">
        <v>841</v>
      </c>
      <c r="G11604" t="s">
        <v>19</v>
      </c>
      <c r="H11604" t="s">
        <v>53</v>
      </c>
      <c r="I11604" t="s">
        <v>26</v>
      </c>
      <c r="J11604" t="s">
        <v>27</v>
      </c>
      <c r="K11604">
        <v>170.6</v>
      </c>
      <c r="L11604">
        <v>25</v>
      </c>
      <c r="M11604" t="s">
        <v>271</v>
      </c>
      <c r="N11604">
        <v>37</v>
      </c>
      <c r="P11604" cm="1">
        <f t="array" ref="P11604">IF(Q11604&gt;0,INDEX(Q11604:Q33328,MATCH(TRUE,INDEX(Q11604:Q33328="",,),0)-1),"")</f>
        <v>10</v>
      </c>
      <c r="Q11604">
        <f t="shared" si="243"/>
        <v>5</v>
      </c>
      <c r="R11604">
        <f t="shared" si="244"/>
        <v>0</v>
      </c>
    </row>
    <row r="11605" spans="1:18" x14ac:dyDescent="0.3">
      <c r="A11605" t="s">
        <v>750</v>
      </c>
      <c r="B11605" s="1">
        <v>38327</v>
      </c>
      <c r="C11605" t="s">
        <v>16</v>
      </c>
      <c r="D11605" t="s">
        <v>840</v>
      </c>
      <c r="E11605" t="s">
        <v>841</v>
      </c>
      <c r="G11605" t="s">
        <v>19</v>
      </c>
      <c r="H11605" t="s">
        <v>64</v>
      </c>
      <c r="I11605" t="s">
        <v>26</v>
      </c>
      <c r="J11605" t="s">
        <v>27</v>
      </c>
      <c r="K11605">
        <v>395.4</v>
      </c>
      <c r="L11605">
        <v>16</v>
      </c>
      <c r="M11605" t="s">
        <v>271</v>
      </c>
      <c r="N11605">
        <v>31</v>
      </c>
      <c r="P11605" cm="1">
        <f t="array" ref="P11605">IF(Q11605&gt;0,INDEX(Q11605:Q33329,MATCH(TRUE,INDEX(Q11605:Q33329="",,),0)-1),"")</f>
        <v>10</v>
      </c>
      <c r="Q11605">
        <f t="shared" si="243"/>
        <v>5</v>
      </c>
      <c r="R11605">
        <f t="shared" si="244"/>
        <v>0</v>
      </c>
    </row>
    <row r="11606" spans="1:18" x14ac:dyDescent="0.3">
      <c r="A11606" t="s">
        <v>750</v>
      </c>
      <c r="B11606" s="1">
        <v>38327</v>
      </c>
      <c r="C11606" t="s">
        <v>16</v>
      </c>
      <c r="D11606" t="s">
        <v>840</v>
      </c>
      <c r="E11606" t="s">
        <v>841</v>
      </c>
      <c r="G11606" s="6" t="s">
        <v>29</v>
      </c>
      <c r="H11606" t="s">
        <v>64</v>
      </c>
      <c r="I11606" t="s">
        <v>21</v>
      </c>
      <c r="J11606" t="s">
        <v>22</v>
      </c>
      <c r="K11606">
        <v>0.8</v>
      </c>
      <c r="L11606">
        <v>145</v>
      </c>
      <c r="M11606" t="s">
        <v>271</v>
      </c>
      <c r="N11606">
        <v>145</v>
      </c>
      <c r="P11606" cm="1">
        <f t="array" ref="P11606">IF(Q11606&gt;0,INDEX(Q11606:Q33330,MATCH(TRUE,INDEX(Q11606:Q33330="",,),0)-1),"")</f>
        <v>10</v>
      </c>
      <c r="Q11606">
        <f t="shared" si="243"/>
        <v>5</v>
      </c>
      <c r="R11606">
        <f t="shared" si="244"/>
        <v>0</v>
      </c>
    </row>
    <row r="11607" spans="1:18" x14ac:dyDescent="0.3">
      <c r="A11607" t="s">
        <v>750</v>
      </c>
      <c r="B11607" s="1">
        <v>38327</v>
      </c>
      <c r="C11607" t="s">
        <v>16</v>
      </c>
      <c r="D11607" t="s">
        <v>840</v>
      </c>
      <c r="E11607" t="s">
        <v>841</v>
      </c>
      <c r="G11607" s="6" t="s">
        <v>29</v>
      </c>
      <c r="H11607" t="s">
        <v>394</v>
      </c>
      <c r="I11607" t="s">
        <v>26</v>
      </c>
      <c r="J11607" t="s">
        <v>27</v>
      </c>
      <c r="K11607">
        <v>71.5</v>
      </c>
      <c r="L11607">
        <v>19.100000000000001</v>
      </c>
      <c r="M11607" t="s">
        <v>271</v>
      </c>
      <c r="N11607">
        <v>19.100000000000001</v>
      </c>
      <c r="P11607" cm="1">
        <f t="array" ref="P11607">IF(Q11607&gt;0,INDEX(Q11607:Q33331,MATCH(TRUE,INDEX(Q11607:Q33331="",,),0)-1),"")</f>
        <v>10</v>
      </c>
      <c r="Q11607">
        <f t="shared" si="243"/>
        <v>5</v>
      </c>
      <c r="R11607">
        <f t="shared" si="244"/>
        <v>0</v>
      </c>
    </row>
    <row r="11608" spans="1:18" x14ac:dyDescent="0.3">
      <c r="A11608" t="s">
        <v>750</v>
      </c>
      <c r="B11608" s="1">
        <v>38327</v>
      </c>
      <c r="C11608" t="s">
        <v>16</v>
      </c>
      <c r="D11608" t="s">
        <v>840</v>
      </c>
      <c r="E11608" t="s">
        <v>841</v>
      </c>
      <c r="G11608" s="6" t="s">
        <v>29</v>
      </c>
      <c r="H11608" t="s">
        <v>148</v>
      </c>
      <c r="I11608" t="s">
        <v>26</v>
      </c>
      <c r="J11608" t="s">
        <v>27</v>
      </c>
      <c r="K11608">
        <v>12.9</v>
      </c>
      <c r="L11608">
        <v>23.4</v>
      </c>
      <c r="M11608" t="s">
        <v>271</v>
      </c>
      <c r="N11608">
        <v>23.4</v>
      </c>
      <c r="P11608" cm="1">
        <f t="array" ref="P11608">IF(Q11608&gt;0,INDEX(Q11608:Q33332,MATCH(TRUE,INDEX(Q11608:Q33332="",,),0)-1),"")</f>
        <v>10</v>
      </c>
      <c r="Q11608">
        <f t="shared" si="243"/>
        <v>5</v>
      </c>
      <c r="R11608">
        <f t="shared" si="244"/>
        <v>0</v>
      </c>
    </row>
    <row r="11609" spans="1:18" x14ac:dyDescent="0.3">
      <c r="A11609" t="s">
        <v>750</v>
      </c>
      <c r="B11609" s="1">
        <v>38327</v>
      </c>
      <c r="C11609" t="s">
        <v>16</v>
      </c>
      <c r="D11609" t="s">
        <v>840</v>
      </c>
      <c r="E11609" t="s">
        <v>841</v>
      </c>
      <c r="G11609" s="6" t="s">
        <v>29</v>
      </c>
      <c r="H11609" t="s">
        <v>197</v>
      </c>
      <c r="I11609" t="s">
        <v>26</v>
      </c>
      <c r="J11609" t="s">
        <v>27</v>
      </c>
      <c r="K11609">
        <v>17.2</v>
      </c>
      <c r="L11609">
        <v>28.7</v>
      </c>
      <c r="M11609" t="s">
        <v>271</v>
      </c>
      <c r="N11609">
        <v>28.7</v>
      </c>
      <c r="P11609" cm="1">
        <f t="array" ref="P11609">IF(Q11609&gt;0,INDEX(Q11609:Q33333,MATCH(TRUE,INDEX(Q11609:Q33333="",,),0)-1),"")</f>
        <v>10</v>
      </c>
      <c r="Q11609">
        <f t="shared" si="243"/>
        <v>5</v>
      </c>
      <c r="R11609">
        <f t="shared" si="244"/>
        <v>0</v>
      </c>
    </row>
    <row r="11610" spans="1:18" x14ac:dyDescent="0.3">
      <c r="A11610" t="s">
        <v>750</v>
      </c>
      <c r="B11610" s="1">
        <v>38327</v>
      </c>
      <c r="C11610" t="s">
        <v>16</v>
      </c>
      <c r="D11610" t="s">
        <v>840</v>
      </c>
      <c r="E11610" t="s">
        <v>841</v>
      </c>
      <c r="G11610" t="s">
        <v>19</v>
      </c>
      <c r="H11610" t="s">
        <v>194</v>
      </c>
      <c r="I11610" t="s">
        <v>21</v>
      </c>
      <c r="J11610" t="s">
        <v>22</v>
      </c>
      <c r="K11610">
        <v>9.8000000000000007</v>
      </c>
      <c r="L11610">
        <v>374.5</v>
      </c>
      <c r="M11610" t="s">
        <v>753</v>
      </c>
      <c r="N11610">
        <v>550</v>
      </c>
      <c r="P11610" cm="1">
        <f t="array" ref="P11610">IF(Q11610&gt;0,INDEX(Q11610:Q33334,MATCH(TRUE,INDEX(Q11610:Q33334="",,),0)-1),"")</f>
        <v>10</v>
      </c>
      <c r="Q11610">
        <f t="shared" si="243"/>
        <v>6</v>
      </c>
      <c r="R11610">
        <f t="shared" si="244"/>
        <v>0</v>
      </c>
    </row>
    <row r="11611" spans="1:18" x14ac:dyDescent="0.3">
      <c r="A11611" t="s">
        <v>750</v>
      </c>
      <c r="B11611" s="1">
        <v>38327</v>
      </c>
      <c r="C11611" t="s">
        <v>16</v>
      </c>
      <c r="D11611" t="s">
        <v>840</v>
      </c>
      <c r="E11611" t="s">
        <v>841</v>
      </c>
      <c r="G11611" t="s">
        <v>19</v>
      </c>
      <c r="H11611" t="s">
        <v>206</v>
      </c>
      <c r="I11611" t="s">
        <v>21</v>
      </c>
      <c r="J11611" t="s">
        <v>22</v>
      </c>
      <c r="K11611">
        <v>15.7</v>
      </c>
      <c r="L11611">
        <v>133.19999999999999</v>
      </c>
      <c r="M11611" t="s">
        <v>753</v>
      </c>
      <c r="N11611">
        <v>150</v>
      </c>
      <c r="P11611" cm="1">
        <f t="array" ref="P11611">IF(Q11611&gt;0,INDEX(Q11611:Q33335,MATCH(TRUE,INDEX(Q11611:Q33335="",,),0)-1),"")</f>
        <v>10</v>
      </c>
      <c r="Q11611">
        <f t="shared" si="243"/>
        <v>6</v>
      </c>
      <c r="R11611">
        <f t="shared" si="244"/>
        <v>0</v>
      </c>
    </row>
    <row r="11612" spans="1:18" x14ac:dyDescent="0.3">
      <c r="A11612" t="s">
        <v>750</v>
      </c>
      <c r="B11612" s="1">
        <v>38327</v>
      </c>
      <c r="C11612" t="s">
        <v>16</v>
      </c>
      <c r="D11612" t="s">
        <v>840</v>
      </c>
      <c r="E11612" t="s">
        <v>841</v>
      </c>
      <c r="G11612" t="s">
        <v>19</v>
      </c>
      <c r="H11612" t="s">
        <v>53</v>
      </c>
      <c r="I11612" t="s">
        <v>26</v>
      </c>
      <c r="J11612" t="s">
        <v>27</v>
      </c>
      <c r="K11612">
        <v>170.6</v>
      </c>
      <c r="L11612">
        <v>25</v>
      </c>
      <c r="M11612" t="s">
        <v>753</v>
      </c>
      <c r="N11612">
        <v>35</v>
      </c>
      <c r="P11612" cm="1">
        <f t="array" ref="P11612">IF(Q11612&gt;0,INDEX(Q11612:Q33336,MATCH(TRUE,INDEX(Q11612:Q33336="",,),0)-1),"")</f>
        <v>10</v>
      </c>
      <c r="Q11612">
        <f t="shared" si="243"/>
        <v>6</v>
      </c>
      <c r="R11612">
        <f t="shared" si="244"/>
        <v>0</v>
      </c>
    </row>
    <row r="11613" spans="1:18" x14ac:dyDescent="0.3">
      <c r="A11613" t="s">
        <v>750</v>
      </c>
      <c r="B11613" s="1">
        <v>38327</v>
      </c>
      <c r="C11613" t="s">
        <v>16</v>
      </c>
      <c r="D11613" t="s">
        <v>840</v>
      </c>
      <c r="E11613" t="s">
        <v>841</v>
      </c>
      <c r="G11613" t="s">
        <v>19</v>
      </c>
      <c r="H11613" t="s">
        <v>64</v>
      </c>
      <c r="I11613" t="s">
        <v>26</v>
      </c>
      <c r="J11613" t="s">
        <v>27</v>
      </c>
      <c r="K11613">
        <v>395.4</v>
      </c>
      <c r="L11613">
        <v>16</v>
      </c>
      <c r="M11613" t="s">
        <v>753</v>
      </c>
      <c r="N11613">
        <v>25</v>
      </c>
      <c r="P11613" cm="1">
        <f t="array" ref="P11613">IF(Q11613&gt;0,INDEX(Q11613:Q33337,MATCH(TRUE,INDEX(Q11613:Q33337="",,),0)-1),"")</f>
        <v>10</v>
      </c>
      <c r="Q11613">
        <f t="shared" si="243"/>
        <v>6</v>
      </c>
      <c r="R11613">
        <f t="shared" si="244"/>
        <v>0</v>
      </c>
    </row>
    <row r="11614" spans="1:18" x14ac:dyDescent="0.3">
      <c r="A11614" t="s">
        <v>750</v>
      </c>
      <c r="B11614" s="1">
        <v>38327</v>
      </c>
      <c r="C11614" t="s">
        <v>16</v>
      </c>
      <c r="D11614" t="s">
        <v>840</v>
      </c>
      <c r="E11614" t="s">
        <v>841</v>
      </c>
      <c r="G11614" s="6" t="s">
        <v>29</v>
      </c>
      <c r="H11614" t="s">
        <v>64</v>
      </c>
      <c r="I11614" t="s">
        <v>21</v>
      </c>
      <c r="J11614" t="s">
        <v>22</v>
      </c>
      <c r="K11614">
        <v>0.8</v>
      </c>
      <c r="L11614">
        <v>145</v>
      </c>
      <c r="M11614" t="s">
        <v>753</v>
      </c>
      <c r="N11614">
        <v>145</v>
      </c>
      <c r="P11614" cm="1">
        <f t="array" ref="P11614">IF(Q11614&gt;0,INDEX(Q11614:Q33338,MATCH(TRUE,INDEX(Q11614:Q33338="",,),0)-1),"")</f>
        <v>10</v>
      </c>
      <c r="Q11614">
        <f t="shared" si="243"/>
        <v>6</v>
      </c>
      <c r="R11614">
        <f t="shared" si="244"/>
        <v>0</v>
      </c>
    </row>
    <row r="11615" spans="1:18" x14ac:dyDescent="0.3">
      <c r="A11615" t="s">
        <v>750</v>
      </c>
      <c r="B11615" s="1">
        <v>38327</v>
      </c>
      <c r="C11615" t="s">
        <v>16</v>
      </c>
      <c r="D11615" t="s">
        <v>840</v>
      </c>
      <c r="E11615" t="s">
        <v>841</v>
      </c>
      <c r="G11615" s="6" t="s">
        <v>29</v>
      </c>
      <c r="H11615" t="s">
        <v>394</v>
      </c>
      <c r="I11615" t="s">
        <v>26</v>
      </c>
      <c r="J11615" t="s">
        <v>27</v>
      </c>
      <c r="K11615">
        <v>71.5</v>
      </c>
      <c r="L11615">
        <v>19.100000000000001</v>
      </c>
      <c r="M11615" t="s">
        <v>753</v>
      </c>
      <c r="N11615">
        <v>19.100000000000001</v>
      </c>
      <c r="P11615" cm="1">
        <f t="array" ref="P11615">IF(Q11615&gt;0,INDEX(Q11615:Q33339,MATCH(TRUE,INDEX(Q11615:Q33339="",,),0)-1),"")</f>
        <v>10</v>
      </c>
      <c r="Q11615">
        <f t="shared" si="243"/>
        <v>6</v>
      </c>
      <c r="R11615">
        <f t="shared" si="244"/>
        <v>0</v>
      </c>
    </row>
    <row r="11616" spans="1:18" x14ac:dyDescent="0.3">
      <c r="A11616" t="s">
        <v>750</v>
      </c>
      <c r="B11616" s="1">
        <v>38327</v>
      </c>
      <c r="C11616" t="s">
        <v>16</v>
      </c>
      <c r="D11616" t="s">
        <v>840</v>
      </c>
      <c r="E11616" t="s">
        <v>841</v>
      </c>
      <c r="G11616" s="6" t="s">
        <v>29</v>
      </c>
      <c r="H11616" t="s">
        <v>148</v>
      </c>
      <c r="I11616" t="s">
        <v>26</v>
      </c>
      <c r="J11616" t="s">
        <v>27</v>
      </c>
      <c r="K11616">
        <v>12.9</v>
      </c>
      <c r="L11616">
        <v>23.4</v>
      </c>
      <c r="M11616" t="s">
        <v>753</v>
      </c>
      <c r="N11616">
        <v>23.4</v>
      </c>
      <c r="P11616" cm="1">
        <f t="array" ref="P11616">IF(Q11616&gt;0,INDEX(Q11616:Q33340,MATCH(TRUE,INDEX(Q11616:Q33340="",,),0)-1),"")</f>
        <v>10</v>
      </c>
      <c r="Q11616">
        <f t="shared" si="243"/>
        <v>6</v>
      </c>
      <c r="R11616">
        <f t="shared" si="244"/>
        <v>0</v>
      </c>
    </row>
    <row r="11617" spans="1:18" x14ac:dyDescent="0.3">
      <c r="A11617" t="s">
        <v>750</v>
      </c>
      <c r="B11617" s="1">
        <v>38327</v>
      </c>
      <c r="C11617" t="s">
        <v>16</v>
      </c>
      <c r="D11617" t="s">
        <v>840</v>
      </c>
      <c r="E11617" t="s">
        <v>841</v>
      </c>
      <c r="G11617" s="6" t="s">
        <v>29</v>
      </c>
      <c r="H11617" t="s">
        <v>197</v>
      </c>
      <c r="I11617" t="s">
        <v>26</v>
      </c>
      <c r="J11617" t="s">
        <v>27</v>
      </c>
      <c r="K11617">
        <v>17.2</v>
      </c>
      <c r="L11617">
        <v>28.7</v>
      </c>
      <c r="M11617" t="s">
        <v>753</v>
      </c>
      <c r="N11617">
        <v>28.7</v>
      </c>
      <c r="P11617" cm="1">
        <f t="array" ref="P11617">IF(Q11617&gt;0,INDEX(Q11617:Q33341,MATCH(TRUE,INDEX(Q11617:Q33341="",,),0)-1),"")</f>
        <v>10</v>
      </c>
      <c r="Q11617">
        <f t="shared" si="243"/>
        <v>6</v>
      </c>
      <c r="R11617">
        <f t="shared" si="244"/>
        <v>0</v>
      </c>
    </row>
    <row r="11618" spans="1:18" x14ac:dyDescent="0.3">
      <c r="A11618" t="s">
        <v>750</v>
      </c>
      <c r="B11618" s="1">
        <v>38327</v>
      </c>
      <c r="C11618" t="s">
        <v>16</v>
      </c>
      <c r="D11618" t="s">
        <v>840</v>
      </c>
      <c r="E11618" t="s">
        <v>841</v>
      </c>
      <c r="G11618" t="s">
        <v>19</v>
      </c>
      <c r="H11618" t="s">
        <v>194</v>
      </c>
      <c r="I11618" t="s">
        <v>21</v>
      </c>
      <c r="J11618" t="s">
        <v>22</v>
      </c>
      <c r="K11618">
        <v>9.8000000000000007</v>
      </c>
      <c r="L11618">
        <v>374.5</v>
      </c>
      <c r="M11618" t="s">
        <v>436</v>
      </c>
      <c r="N11618">
        <v>500</v>
      </c>
      <c r="P11618" cm="1">
        <f t="array" ref="P11618">IF(Q11618&gt;0,INDEX(Q11618:Q33342,MATCH(TRUE,INDEX(Q11618:Q33342="",,),0)-1),"")</f>
        <v>10</v>
      </c>
      <c r="Q11618">
        <f t="shared" si="243"/>
        <v>7</v>
      </c>
      <c r="R11618">
        <f t="shared" si="244"/>
        <v>0</v>
      </c>
    </row>
    <row r="11619" spans="1:18" x14ac:dyDescent="0.3">
      <c r="A11619" t="s">
        <v>750</v>
      </c>
      <c r="B11619" s="1">
        <v>38327</v>
      </c>
      <c r="C11619" t="s">
        <v>16</v>
      </c>
      <c r="D11619" t="s">
        <v>840</v>
      </c>
      <c r="E11619" t="s">
        <v>841</v>
      </c>
      <c r="G11619" t="s">
        <v>19</v>
      </c>
      <c r="H11619" t="s">
        <v>206</v>
      </c>
      <c r="I11619" t="s">
        <v>21</v>
      </c>
      <c r="J11619" t="s">
        <v>22</v>
      </c>
      <c r="K11619">
        <v>15.7</v>
      </c>
      <c r="L11619">
        <v>133.19999999999999</v>
      </c>
      <c r="M11619" t="s">
        <v>436</v>
      </c>
      <c r="N11619">
        <v>200</v>
      </c>
      <c r="P11619" cm="1">
        <f t="array" ref="P11619">IF(Q11619&gt;0,INDEX(Q11619:Q33343,MATCH(TRUE,INDEX(Q11619:Q33343="",,),0)-1),"")</f>
        <v>10</v>
      </c>
      <c r="Q11619">
        <f t="shared" si="243"/>
        <v>7</v>
      </c>
      <c r="R11619">
        <f t="shared" si="244"/>
        <v>0</v>
      </c>
    </row>
    <row r="11620" spans="1:18" x14ac:dyDescent="0.3">
      <c r="A11620" t="s">
        <v>750</v>
      </c>
      <c r="B11620" s="1">
        <v>38327</v>
      </c>
      <c r="C11620" t="s">
        <v>16</v>
      </c>
      <c r="D11620" t="s">
        <v>840</v>
      </c>
      <c r="E11620" t="s">
        <v>841</v>
      </c>
      <c r="G11620" t="s">
        <v>19</v>
      </c>
      <c r="H11620" t="s">
        <v>53</v>
      </c>
      <c r="I11620" t="s">
        <v>26</v>
      </c>
      <c r="J11620" t="s">
        <v>27</v>
      </c>
      <c r="K11620">
        <v>170.6</v>
      </c>
      <c r="L11620">
        <v>25</v>
      </c>
      <c r="M11620" t="s">
        <v>436</v>
      </c>
      <c r="N11620">
        <v>30</v>
      </c>
      <c r="P11620" cm="1">
        <f t="array" ref="P11620">IF(Q11620&gt;0,INDEX(Q11620:Q33344,MATCH(TRUE,INDEX(Q11620:Q33344="",,),0)-1),"")</f>
        <v>10</v>
      </c>
      <c r="Q11620">
        <f t="shared" si="243"/>
        <v>7</v>
      </c>
      <c r="R11620">
        <f t="shared" si="244"/>
        <v>0</v>
      </c>
    </row>
    <row r="11621" spans="1:18" x14ac:dyDescent="0.3">
      <c r="A11621" t="s">
        <v>750</v>
      </c>
      <c r="B11621" s="1">
        <v>38327</v>
      </c>
      <c r="C11621" t="s">
        <v>16</v>
      </c>
      <c r="D11621" t="s">
        <v>840</v>
      </c>
      <c r="E11621" t="s">
        <v>841</v>
      </c>
      <c r="G11621" t="s">
        <v>19</v>
      </c>
      <c r="H11621" t="s">
        <v>64</v>
      </c>
      <c r="I11621" t="s">
        <v>26</v>
      </c>
      <c r="J11621" t="s">
        <v>27</v>
      </c>
      <c r="K11621">
        <v>395.4</v>
      </c>
      <c r="L11621">
        <v>16</v>
      </c>
      <c r="M11621" t="s">
        <v>436</v>
      </c>
      <c r="N11621">
        <v>25.1</v>
      </c>
      <c r="P11621" cm="1">
        <f t="array" ref="P11621">IF(Q11621&gt;0,INDEX(Q11621:Q33345,MATCH(TRUE,INDEX(Q11621:Q33345="",,),0)-1),"")</f>
        <v>10</v>
      </c>
      <c r="Q11621">
        <f t="shared" si="243"/>
        <v>7</v>
      </c>
      <c r="R11621">
        <f t="shared" si="244"/>
        <v>0</v>
      </c>
    </row>
    <row r="11622" spans="1:18" x14ac:dyDescent="0.3">
      <c r="A11622" t="s">
        <v>750</v>
      </c>
      <c r="B11622" s="1">
        <v>38327</v>
      </c>
      <c r="C11622" t="s">
        <v>16</v>
      </c>
      <c r="D11622" t="s">
        <v>840</v>
      </c>
      <c r="E11622" t="s">
        <v>841</v>
      </c>
      <c r="G11622" s="6" t="s">
        <v>29</v>
      </c>
      <c r="H11622" t="s">
        <v>64</v>
      </c>
      <c r="I11622" t="s">
        <v>21</v>
      </c>
      <c r="J11622" t="s">
        <v>22</v>
      </c>
      <c r="K11622">
        <v>0.8</v>
      </c>
      <c r="L11622">
        <v>145</v>
      </c>
      <c r="M11622" t="s">
        <v>436</v>
      </c>
      <c r="N11622">
        <v>145</v>
      </c>
      <c r="P11622" cm="1">
        <f t="array" ref="P11622">IF(Q11622&gt;0,INDEX(Q11622:Q33346,MATCH(TRUE,INDEX(Q11622:Q33346="",,),0)-1),"")</f>
        <v>10</v>
      </c>
      <c r="Q11622">
        <f t="shared" si="243"/>
        <v>7</v>
      </c>
      <c r="R11622">
        <f t="shared" si="244"/>
        <v>0</v>
      </c>
    </row>
    <row r="11623" spans="1:18" x14ac:dyDescent="0.3">
      <c r="A11623" t="s">
        <v>750</v>
      </c>
      <c r="B11623" s="1">
        <v>38327</v>
      </c>
      <c r="C11623" t="s">
        <v>16</v>
      </c>
      <c r="D11623" t="s">
        <v>840</v>
      </c>
      <c r="E11623" t="s">
        <v>841</v>
      </c>
      <c r="G11623" s="6" t="s">
        <v>29</v>
      </c>
      <c r="H11623" t="s">
        <v>394</v>
      </c>
      <c r="I11623" t="s">
        <v>26</v>
      </c>
      <c r="J11623" t="s">
        <v>27</v>
      </c>
      <c r="K11623">
        <v>71.5</v>
      </c>
      <c r="L11623">
        <v>19.100000000000001</v>
      </c>
      <c r="M11623" t="s">
        <v>436</v>
      </c>
      <c r="N11623">
        <v>19.100000000000001</v>
      </c>
      <c r="P11623" cm="1">
        <f t="array" ref="P11623">IF(Q11623&gt;0,INDEX(Q11623:Q33347,MATCH(TRUE,INDEX(Q11623:Q33347="",,),0)-1),"")</f>
        <v>10</v>
      </c>
      <c r="Q11623">
        <f t="shared" si="243"/>
        <v>7</v>
      </c>
      <c r="R11623">
        <f t="shared" si="244"/>
        <v>0</v>
      </c>
    </row>
    <row r="11624" spans="1:18" x14ac:dyDescent="0.3">
      <c r="A11624" t="s">
        <v>750</v>
      </c>
      <c r="B11624" s="1">
        <v>38327</v>
      </c>
      <c r="C11624" t="s">
        <v>16</v>
      </c>
      <c r="D11624" t="s">
        <v>840</v>
      </c>
      <c r="E11624" t="s">
        <v>841</v>
      </c>
      <c r="G11624" s="6" t="s">
        <v>29</v>
      </c>
      <c r="H11624" t="s">
        <v>148</v>
      </c>
      <c r="I11624" t="s">
        <v>26</v>
      </c>
      <c r="J11624" t="s">
        <v>27</v>
      </c>
      <c r="K11624">
        <v>12.9</v>
      </c>
      <c r="L11624">
        <v>23.4</v>
      </c>
      <c r="M11624" t="s">
        <v>436</v>
      </c>
      <c r="N11624">
        <v>23.4</v>
      </c>
      <c r="P11624" cm="1">
        <f t="array" ref="P11624">IF(Q11624&gt;0,INDEX(Q11624:Q33348,MATCH(TRUE,INDEX(Q11624:Q33348="",,),0)-1),"")</f>
        <v>10</v>
      </c>
      <c r="Q11624">
        <f t="shared" si="243"/>
        <v>7</v>
      </c>
      <c r="R11624">
        <f t="shared" si="244"/>
        <v>0</v>
      </c>
    </row>
    <row r="11625" spans="1:18" x14ac:dyDescent="0.3">
      <c r="A11625" t="s">
        <v>750</v>
      </c>
      <c r="B11625" s="1">
        <v>38327</v>
      </c>
      <c r="C11625" t="s">
        <v>16</v>
      </c>
      <c r="D11625" t="s">
        <v>840</v>
      </c>
      <c r="E11625" t="s">
        <v>841</v>
      </c>
      <c r="G11625" s="6" t="s">
        <v>29</v>
      </c>
      <c r="H11625" t="s">
        <v>197</v>
      </c>
      <c r="I11625" t="s">
        <v>26</v>
      </c>
      <c r="J11625" t="s">
        <v>27</v>
      </c>
      <c r="K11625">
        <v>17.2</v>
      </c>
      <c r="L11625">
        <v>28.7</v>
      </c>
      <c r="M11625" t="s">
        <v>436</v>
      </c>
      <c r="N11625">
        <v>28.7</v>
      </c>
      <c r="P11625" cm="1">
        <f t="array" ref="P11625">IF(Q11625&gt;0,INDEX(Q11625:Q33349,MATCH(TRUE,INDEX(Q11625:Q33349="",,),0)-1),"")</f>
        <v>10</v>
      </c>
      <c r="Q11625">
        <f t="shared" si="243"/>
        <v>7</v>
      </c>
      <c r="R11625">
        <f t="shared" si="244"/>
        <v>0</v>
      </c>
    </row>
    <row r="11626" spans="1:18" x14ac:dyDescent="0.3">
      <c r="A11626" t="s">
        <v>750</v>
      </c>
      <c r="B11626" s="1">
        <v>38327</v>
      </c>
      <c r="C11626" t="s">
        <v>16</v>
      </c>
      <c r="D11626" t="s">
        <v>840</v>
      </c>
      <c r="E11626" t="s">
        <v>841</v>
      </c>
      <c r="G11626" t="s">
        <v>19</v>
      </c>
      <c r="H11626" t="s">
        <v>194</v>
      </c>
      <c r="I11626" t="s">
        <v>21</v>
      </c>
      <c r="J11626" t="s">
        <v>22</v>
      </c>
      <c r="K11626">
        <v>9.8000000000000007</v>
      </c>
      <c r="L11626">
        <v>374.5</v>
      </c>
      <c r="M11626" t="s">
        <v>758</v>
      </c>
      <c r="N11626">
        <v>420</v>
      </c>
      <c r="P11626" cm="1">
        <f t="array" ref="P11626">IF(Q11626&gt;0,INDEX(Q11626:Q33350,MATCH(TRUE,INDEX(Q11626:Q33350="",,),0)-1),"")</f>
        <v>10</v>
      </c>
      <c r="Q11626">
        <f t="shared" si="243"/>
        <v>8</v>
      </c>
      <c r="R11626">
        <f t="shared" si="244"/>
        <v>0</v>
      </c>
    </row>
    <row r="11627" spans="1:18" x14ac:dyDescent="0.3">
      <c r="A11627" t="s">
        <v>750</v>
      </c>
      <c r="B11627" s="1">
        <v>38327</v>
      </c>
      <c r="C11627" t="s">
        <v>16</v>
      </c>
      <c r="D11627" t="s">
        <v>840</v>
      </c>
      <c r="E11627" t="s">
        <v>841</v>
      </c>
      <c r="G11627" t="s">
        <v>19</v>
      </c>
      <c r="H11627" t="s">
        <v>206</v>
      </c>
      <c r="I11627" t="s">
        <v>21</v>
      </c>
      <c r="J11627" t="s">
        <v>22</v>
      </c>
      <c r="K11627">
        <v>15.7</v>
      </c>
      <c r="L11627">
        <v>133.19999999999999</v>
      </c>
      <c r="M11627" t="s">
        <v>758</v>
      </c>
      <c r="N11627">
        <v>155</v>
      </c>
      <c r="P11627" cm="1">
        <f t="array" ref="P11627">IF(Q11627&gt;0,INDEX(Q11627:Q33351,MATCH(TRUE,INDEX(Q11627:Q33351="",,),0)-1),"")</f>
        <v>10</v>
      </c>
      <c r="Q11627">
        <f t="shared" si="243"/>
        <v>8</v>
      </c>
      <c r="R11627">
        <f t="shared" si="244"/>
        <v>0</v>
      </c>
    </row>
    <row r="11628" spans="1:18" x14ac:dyDescent="0.3">
      <c r="A11628" t="s">
        <v>750</v>
      </c>
      <c r="B11628" s="1">
        <v>38327</v>
      </c>
      <c r="C11628" t="s">
        <v>16</v>
      </c>
      <c r="D11628" t="s">
        <v>840</v>
      </c>
      <c r="E11628" t="s">
        <v>841</v>
      </c>
      <c r="G11628" t="s">
        <v>19</v>
      </c>
      <c r="H11628" t="s">
        <v>53</v>
      </c>
      <c r="I11628" t="s">
        <v>26</v>
      </c>
      <c r="J11628" t="s">
        <v>27</v>
      </c>
      <c r="K11628">
        <v>170.6</v>
      </c>
      <c r="L11628">
        <v>25</v>
      </c>
      <c r="M11628" t="s">
        <v>758</v>
      </c>
      <c r="N11628">
        <v>30.1</v>
      </c>
      <c r="P11628" cm="1">
        <f t="array" ref="P11628">IF(Q11628&gt;0,INDEX(Q11628:Q33352,MATCH(TRUE,INDEX(Q11628:Q33352="",,),0)-1),"")</f>
        <v>10</v>
      </c>
      <c r="Q11628">
        <f t="shared" si="243"/>
        <v>8</v>
      </c>
      <c r="R11628">
        <f t="shared" si="244"/>
        <v>0</v>
      </c>
    </row>
    <row r="11629" spans="1:18" x14ac:dyDescent="0.3">
      <c r="A11629" t="s">
        <v>750</v>
      </c>
      <c r="B11629" s="1">
        <v>38327</v>
      </c>
      <c r="C11629" t="s">
        <v>16</v>
      </c>
      <c r="D11629" t="s">
        <v>840</v>
      </c>
      <c r="E11629" t="s">
        <v>841</v>
      </c>
      <c r="G11629" t="s">
        <v>19</v>
      </c>
      <c r="H11629" t="s">
        <v>64</v>
      </c>
      <c r="I11629" t="s">
        <v>26</v>
      </c>
      <c r="J11629" t="s">
        <v>27</v>
      </c>
      <c r="K11629">
        <v>395.4</v>
      </c>
      <c r="L11629">
        <v>16</v>
      </c>
      <c r="M11629" t="s">
        <v>758</v>
      </c>
      <c r="N11629">
        <v>26.1</v>
      </c>
      <c r="P11629" cm="1">
        <f t="array" ref="P11629">IF(Q11629&gt;0,INDEX(Q11629:Q33353,MATCH(TRUE,INDEX(Q11629:Q33353="",,),0)-1),"")</f>
        <v>10</v>
      </c>
      <c r="Q11629">
        <f t="shared" si="243"/>
        <v>8</v>
      </c>
      <c r="R11629">
        <f t="shared" si="244"/>
        <v>0</v>
      </c>
    </row>
    <row r="11630" spans="1:18" x14ac:dyDescent="0.3">
      <c r="A11630" t="s">
        <v>750</v>
      </c>
      <c r="B11630" s="1">
        <v>38327</v>
      </c>
      <c r="C11630" t="s">
        <v>16</v>
      </c>
      <c r="D11630" t="s">
        <v>840</v>
      </c>
      <c r="E11630" t="s">
        <v>841</v>
      </c>
      <c r="G11630" s="6" t="s">
        <v>29</v>
      </c>
      <c r="H11630" t="s">
        <v>64</v>
      </c>
      <c r="I11630" t="s">
        <v>21</v>
      </c>
      <c r="J11630" t="s">
        <v>22</v>
      </c>
      <c r="K11630">
        <v>0.8</v>
      </c>
      <c r="L11630">
        <v>145</v>
      </c>
      <c r="M11630" t="s">
        <v>758</v>
      </c>
      <c r="N11630">
        <v>145</v>
      </c>
      <c r="P11630" cm="1">
        <f t="array" ref="P11630">IF(Q11630&gt;0,INDEX(Q11630:Q33354,MATCH(TRUE,INDEX(Q11630:Q33354="",,),0)-1),"")</f>
        <v>10</v>
      </c>
      <c r="Q11630">
        <f t="shared" si="243"/>
        <v>8</v>
      </c>
      <c r="R11630">
        <f t="shared" si="244"/>
        <v>0</v>
      </c>
    </row>
    <row r="11631" spans="1:18" x14ac:dyDescent="0.3">
      <c r="A11631" t="s">
        <v>750</v>
      </c>
      <c r="B11631" s="1">
        <v>38327</v>
      </c>
      <c r="C11631" t="s">
        <v>16</v>
      </c>
      <c r="D11631" t="s">
        <v>840</v>
      </c>
      <c r="E11631" t="s">
        <v>841</v>
      </c>
      <c r="G11631" s="6" t="s">
        <v>29</v>
      </c>
      <c r="H11631" t="s">
        <v>394</v>
      </c>
      <c r="I11631" t="s">
        <v>26</v>
      </c>
      <c r="J11631" t="s">
        <v>27</v>
      </c>
      <c r="K11631">
        <v>71.5</v>
      </c>
      <c r="L11631">
        <v>19.100000000000001</v>
      </c>
      <c r="M11631" t="s">
        <v>758</v>
      </c>
      <c r="N11631">
        <v>19.100000000000001</v>
      </c>
      <c r="P11631" cm="1">
        <f t="array" ref="P11631">IF(Q11631&gt;0,INDEX(Q11631:Q33355,MATCH(TRUE,INDEX(Q11631:Q33355="",,),0)-1),"")</f>
        <v>10</v>
      </c>
      <c r="Q11631">
        <f t="shared" si="243"/>
        <v>8</v>
      </c>
      <c r="R11631">
        <f t="shared" si="244"/>
        <v>0</v>
      </c>
    </row>
    <row r="11632" spans="1:18" x14ac:dyDescent="0.3">
      <c r="A11632" t="s">
        <v>750</v>
      </c>
      <c r="B11632" s="1">
        <v>38327</v>
      </c>
      <c r="C11632" t="s">
        <v>16</v>
      </c>
      <c r="D11632" t="s">
        <v>840</v>
      </c>
      <c r="E11632" t="s">
        <v>841</v>
      </c>
      <c r="G11632" s="6" t="s">
        <v>29</v>
      </c>
      <c r="H11632" t="s">
        <v>148</v>
      </c>
      <c r="I11632" t="s">
        <v>26</v>
      </c>
      <c r="J11632" t="s">
        <v>27</v>
      </c>
      <c r="K11632">
        <v>12.9</v>
      </c>
      <c r="L11632">
        <v>23.4</v>
      </c>
      <c r="M11632" t="s">
        <v>758</v>
      </c>
      <c r="N11632">
        <v>23.4</v>
      </c>
      <c r="P11632" cm="1">
        <f t="array" ref="P11632">IF(Q11632&gt;0,INDEX(Q11632:Q33356,MATCH(TRUE,INDEX(Q11632:Q33356="",,),0)-1),"")</f>
        <v>10</v>
      </c>
      <c r="Q11632">
        <f t="shared" si="243"/>
        <v>8</v>
      </c>
      <c r="R11632">
        <f t="shared" si="244"/>
        <v>0</v>
      </c>
    </row>
    <row r="11633" spans="1:18" x14ac:dyDescent="0.3">
      <c r="A11633" t="s">
        <v>750</v>
      </c>
      <c r="B11633" s="1">
        <v>38327</v>
      </c>
      <c r="C11633" t="s">
        <v>16</v>
      </c>
      <c r="D11633" t="s">
        <v>840</v>
      </c>
      <c r="E11633" t="s">
        <v>841</v>
      </c>
      <c r="G11633" s="6" t="s">
        <v>29</v>
      </c>
      <c r="H11633" t="s">
        <v>197</v>
      </c>
      <c r="I11633" t="s">
        <v>26</v>
      </c>
      <c r="J11633" t="s">
        <v>27</v>
      </c>
      <c r="K11633">
        <v>17.2</v>
      </c>
      <c r="L11633">
        <v>28.7</v>
      </c>
      <c r="M11633" t="s">
        <v>758</v>
      </c>
      <c r="N11633">
        <v>28.7</v>
      </c>
      <c r="P11633" cm="1">
        <f t="array" ref="P11633">IF(Q11633&gt;0,INDEX(Q11633:Q33357,MATCH(TRUE,INDEX(Q11633:Q33357="",,),0)-1),"")</f>
        <v>10</v>
      </c>
      <c r="Q11633">
        <f t="shared" si="243"/>
        <v>8</v>
      </c>
      <c r="R11633">
        <f t="shared" si="244"/>
        <v>0</v>
      </c>
    </row>
    <row r="11634" spans="1:18" x14ac:dyDescent="0.3">
      <c r="A11634" t="s">
        <v>750</v>
      </c>
      <c r="B11634" s="1">
        <v>38327</v>
      </c>
      <c r="C11634" t="s">
        <v>16</v>
      </c>
      <c r="D11634" t="s">
        <v>840</v>
      </c>
      <c r="E11634" t="s">
        <v>841</v>
      </c>
      <c r="G11634" t="s">
        <v>19</v>
      </c>
      <c r="H11634" t="s">
        <v>194</v>
      </c>
      <c r="I11634" t="s">
        <v>21</v>
      </c>
      <c r="J11634" t="s">
        <v>22</v>
      </c>
      <c r="K11634">
        <v>9.8000000000000007</v>
      </c>
      <c r="L11634">
        <v>374.5</v>
      </c>
      <c r="M11634" t="s">
        <v>763</v>
      </c>
      <c r="N11634">
        <v>375</v>
      </c>
      <c r="P11634" cm="1">
        <f t="array" ref="P11634">IF(Q11634&gt;0,INDEX(Q11634:Q33358,MATCH(TRUE,INDEX(Q11634:Q33358="",,),0)-1),"")</f>
        <v>10</v>
      </c>
      <c r="Q11634">
        <f t="shared" si="243"/>
        <v>9</v>
      </c>
      <c r="R11634">
        <f t="shared" si="244"/>
        <v>0</v>
      </c>
    </row>
    <row r="11635" spans="1:18" x14ac:dyDescent="0.3">
      <c r="A11635" t="s">
        <v>750</v>
      </c>
      <c r="B11635" s="1">
        <v>38327</v>
      </c>
      <c r="C11635" t="s">
        <v>16</v>
      </c>
      <c r="D11635" t="s">
        <v>840</v>
      </c>
      <c r="E11635" t="s">
        <v>841</v>
      </c>
      <c r="G11635" t="s">
        <v>19</v>
      </c>
      <c r="H11635" t="s">
        <v>206</v>
      </c>
      <c r="I11635" t="s">
        <v>21</v>
      </c>
      <c r="J11635" t="s">
        <v>22</v>
      </c>
      <c r="K11635">
        <v>15.7</v>
      </c>
      <c r="L11635">
        <v>133.19999999999999</v>
      </c>
      <c r="M11635" t="s">
        <v>763</v>
      </c>
      <c r="N11635">
        <v>150</v>
      </c>
      <c r="P11635" cm="1">
        <f t="array" ref="P11635">IF(Q11635&gt;0,INDEX(Q11635:Q33359,MATCH(TRUE,INDEX(Q11635:Q33359="",,),0)-1),"")</f>
        <v>10</v>
      </c>
      <c r="Q11635">
        <f t="shared" ref="Q11635:Q11649" si="245">INT((ROW()-11570)/8)+1</f>
        <v>9</v>
      </c>
      <c r="R11635">
        <f t="shared" si="244"/>
        <v>0</v>
      </c>
    </row>
    <row r="11636" spans="1:18" x14ac:dyDescent="0.3">
      <c r="A11636" t="s">
        <v>750</v>
      </c>
      <c r="B11636" s="1">
        <v>38327</v>
      </c>
      <c r="C11636" t="s">
        <v>16</v>
      </c>
      <c r="D11636" t="s">
        <v>840</v>
      </c>
      <c r="E11636" t="s">
        <v>841</v>
      </c>
      <c r="G11636" t="s">
        <v>19</v>
      </c>
      <c r="H11636" t="s">
        <v>53</v>
      </c>
      <c r="I11636" t="s">
        <v>26</v>
      </c>
      <c r="J11636" t="s">
        <v>27</v>
      </c>
      <c r="K11636">
        <v>170.6</v>
      </c>
      <c r="L11636">
        <v>25</v>
      </c>
      <c r="M11636" t="s">
        <v>763</v>
      </c>
      <c r="N11636">
        <v>26</v>
      </c>
      <c r="P11636" cm="1">
        <f t="array" ref="P11636">IF(Q11636&gt;0,INDEX(Q11636:Q33360,MATCH(TRUE,INDEX(Q11636:Q33360="",,),0)-1),"")</f>
        <v>10</v>
      </c>
      <c r="Q11636">
        <f t="shared" si="245"/>
        <v>9</v>
      </c>
      <c r="R11636">
        <f t="shared" ref="R11636:R11699" si="246">IF(P11636="","",0)</f>
        <v>0</v>
      </c>
    </row>
    <row r="11637" spans="1:18" x14ac:dyDescent="0.3">
      <c r="A11637" t="s">
        <v>750</v>
      </c>
      <c r="B11637" s="1">
        <v>38327</v>
      </c>
      <c r="C11637" t="s">
        <v>16</v>
      </c>
      <c r="D11637" t="s">
        <v>840</v>
      </c>
      <c r="E11637" t="s">
        <v>841</v>
      </c>
      <c r="G11637" t="s">
        <v>19</v>
      </c>
      <c r="H11637" t="s">
        <v>64</v>
      </c>
      <c r="I11637" t="s">
        <v>26</v>
      </c>
      <c r="J11637" t="s">
        <v>27</v>
      </c>
      <c r="K11637">
        <v>395.4</v>
      </c>
      <c r="L11637">
        <v>16</v>
      </c>
      <c r="M11637" t="s">
        <v>763</v>
      </c>
      <c r="N11637">
        <v>18</v>
      </c>
      <c r="P11637" cm="1">
        <f t="array" ref="P11637">IF(Q11637&gt;0,INDEX(Q11637:Q33361,MATCH(TRUE,INDEX(Q11637:Q33361="",,),0)-1),"")</f>
        <v>10</v>
      </c>
      <c r="Q11637">
        <f t="shared" si="245"/>
        <v>9</v>
      </c>
      <c r="R11637">
        <f t="shared" si="246"/>
        <v>0</v>
      </c>
    </row>
    <row r="11638" spans="1:18" x14ac:dyDescent="0.3">
      <c r="A11638" t="s">
        <v>750</v>
      </c>
      <c r="B11638" s="1">
        <v>38327</v>
      </c>
      <c r="C11638" t="s">
        <v>16</v>
      </c>
      <c r="D11638" t="s">
        <v>840</v>
      </c>
      <c r="E11638" t="s">
        <v>841</v>
      </c>
      <c r="G11638" s="6" t="s">
        <v>29</v>
      </c>
      <c r="H11638" t="s">
        <v>64</v>
      </c>
      <c r="I11638" t="s">
        <v>21</v>
      </c>
      <c r="J11638" t="s">
        <v>22</v>
      </c>
      <c r="K11638">
        <v>0.8</v>
      </c>
      <c r="L11638">
        <v>145</v>
      </c>
      <c r="M11638" t="s">
        <v>763</v>
      </c>
      <c r="N11638">
        <v>145</v>
      </c>
      <c r="P11638" cm="1">
        <f t="array" ref="P11638">IF(Q11638&gt;0,INDEX(Q11638:Q33362,MATCH(TRUE,INDEX(Q11638:Q33362="",,),0)-1),"")</f>
        <v>10</v>
      </c>
      <c r="Q11638">
        <f t="shared" si="245"/>
        <v>9</v>
      </c>
      <c r="R11638">
        <f t="shared" si="246"/>
        <v>0</v>
      </c>
    </row>
    <row r="11639" spans="1:18" x14ac:dyDescent="0.3">
      <c r="A11639" t="s">
        <v>750</v>
      </c>
      <c r="B11639" s="1">
        <v>38327</v>
      </c>
      <c r="C11639" t="s">
        <v>16</v>
      </c>
      <c r="D11639" t="s">
        <v>840</v>
      </c>
      <c r="E11639" t="s">
        <v>841</v>
      </c>
      <c r="G11639" s="6" t="s">
        <v>29</v>
      </c>
      <c r="H11639" t="s">
        <v>394</v>
      </c>
      <c r="I11639" t="s">
        <v>26</v>
      </c>
      <c r="J11639" t="s">
        <v>27</v>
      </c>
      <c r="K11639">
        <v>71.5</v>
      </c>
      <c r="L11639">
        <v>19.100000000000001</v>
      </c>
      <c r="M11639" t="s">
        <v>763</v>
      </c>
      <c r="N11639">
        <v>19.100000000000001</v>
      </c>
      <c r="P11639" cm="1">
        <f t="array" ref="P11639">IF(Q11639&gt;0,INDEX(Q11639:Q33363,MATCH(TRUE,INDEX(Q11639:Q33363="",,),0)-1),"")</f>
        <v>10</v>
      </c>
      <c r="Q11639">
        <f t="shared" si="245"/>
        <v>9</v>
      </c>
      <c r="R11639">
        <f t="shared" si="246"/>
        <v>0</v>
      </c>
    </row>
    <row r="11640" spans="1:18" x14ac:dyDescent="0.3">
      <c r="A11640" t="s">
        <v>750</v>
      </c>
      <c r="B11640" s="1">
        <v>38327</v>
      </c>
      <c r="C11640" t="s">
        <v>16</v>
      </c>
      <c r="D11640" t="s">
        <v>840</v>
      </c>
      <c r="E11640" t="s">
        <v>841</v>
      </c>
      <c r="G11640" s="6" t="s">
        <v>29</v>
      </c>
      <c r="H11640" t="s">
        <v>148</v>
      </c>
      <c r="I11640" t="s">
        <v>26</v>
      </c>
      <c r="J11640" t="s">
        <v>27</v>
      </c>
      <c r="K11640">
        <v>12.9</v>
      </c>
      <c r="L11640">
        <v>23.4</v>
      </c>
      <c r="M11640" t="s">
        <v>763</v>
      </c>
      <c r="N11640">
        <v>23.4</v>
      </c>
      <c r="P11640" cm="1">
        <f t="array" ref="P11640">IF(Q11640&gt;0,INDEX(Q11640:Q33364,MATCH(TRUE,INDEX(Q11640:Q33364="",,),0)-1),"")</f>
        <v>10</v>
      </c>
      <c r="Q11640">
        <f t="shared" si="245"/>
        <v>9</v>
      </c>
      <c r="R11640">
        <f t="shared" si="246"/>
        <v>0</v>
      </c>
    </row>
    <row r="11641" spans="1:18" x14ac:dyDescent="0.3">
      <c r="A11641" t="s">
        <v>750</v>
      </c>
      <c r="B11641" s="1">
        <v>38327</v>
      </c>
      <c r="C11641" t="s">
        <v>16</v>
      </c>
      <c r="D11641" t="s">
        <v>840</v>
      </c>
      <c r="E11641" t="s">
        <v>841</v>
      </c>
      <c r="G11641" s="6" t="s">
        <v>29</v>
      </c>
      <c r="H11641" t="s">
        <v>197</v>
      </c>
      <c r="I11641" t="s">
        <v>26</v>
      </c>
      <c r="J11641" t="s">
        <v>27</v>
      </c>
      <c r="K11641">
        <v>17.2</v>
      </c>
      <c r="L11641">
        <v>28.7</v>
      </c>
      <c r="M11641" t="s">
        <v>763</v>
      </c>
      <c r="N11641">
        <v>28.7</v>
      </c>
      <c r="P11641" cm="1">
        <f t="array" ref="P11641">IF(Q11641&gt;0,INDEX(Q11641:Q33365,MATCH(TRUE,INDEX(Q11641:Q33365="",,),0)-1),"")</f>
        <v>10</v>
      </c>
      <c r="Q11641">
        <f t="shared" si="245"/>
        <v>9</v>
      </c>
      <c r="R11641">
        <f t="shared" si="246"/>
        <v>0</v>
      </c>
    </row>
    <row r="11642" spans="1:18" x14ac:dyDescent="0.3">
      <c r="A11642" t="s">
        <v>750</v>
      </c>
      <c r="B11642" s="1">
        <v>38327</v>
      </c>
      <c r="C11642" t="s">
        <v>16</v>
      </c>
      <c r="D11642" t="s">
        <v>840</v>
      </c>
      <c r="E11642" t="s">
        <v>841</v>
      </c>
      <c r="G11642" t="s">
        <v>19</v>
      </c>
      <c r="H11642" t="s">
        <v>194</v>
      </c>
      <c r="I11642" t="s">
        <v>21</v>
      </c>
      <c r="J11642" t="s">
        <v>22</v>
      </c>
      <c r="K11642">
        <v>9.8000000000000007</v>
      </c>
      <c r="L11642">
        <v>374.5</v>
      </c>
      <c r="M11642" t="s">
        <v>220</v>
      </c>
      <c r="N11642">
        <v>374.5</v>
      </c>
      <c r="P11642" cm="1">
        <f t="array" ref="P11642">IF(Q11642&gt;0,INDEX(Q11642:Q33366,MATCH(TRUE,INDEX(Q11642:Q33366="",,),0)-1),"")</f>
        <v>10</v>
      </c>
      <c r="Q11642">
        <f t="shared" si="245"/>
        <v>10</v>
      </c>
      <c r="R11642">
        <f t="shared" si="246"/>
        <v>0</v>
      </c>
    </row>
    <row r="11643" spans="1:18" x14ac:dyDescent="0.3">
      <c r="A11643" t="s">
        <v>750</v>
      </c>
      <c r="B11643" s="1">
        <v>38327</v>
      </c>
      <c r="C11643" t="s">
        <v>16</v>
      </c>
      <c r="D11643" t="s">
        <v>840</v>
      </c>
      <c r="E11643" t="s">
        <v>841</v>
      </c>
      <c r="G11643" t="s">
        <v>19</v>
      </c>
      <c r="H11643" t="s">
        <v>206</v>
      </c>
      <c r="I11643" t="s">
        <v>21</v>
      </c>
      <c r="J11643" t="s">
        <v>22</v>
      </c>
      <c r="K11643">
        <v>15.7</v>
      </c>
      <c r="L11643">
        <v>133.19999999999999</v>
      </c>
      <c r="M11643" t="s">
        <v>220</v>
      </c>
      <c r="N11643">
        <v>133.19999999999999</v>
      </c>
      <c r="P11643" cm="1">
        <f t="array" ref="P11643">IF(Q11643&gt;0,INDEX(Q11643:Q33367,MATCH(TRUE,INDEX(Q11643:Q33367="",,),0)-1),"")</f>
        <v>10</v>
      </c>
      <c r="Q11643">
        <f t="shared" si="245"/>
        <v>10</v>
      </c>
      <c r="R11643">
        <f t="shared" si="246"/>
        <v>0</v>
      </c>
    </row>
    <row r="11644" spans="1:18" x14ac:dyDescent="0.3">
      <c r="A11644" t="s">
        <v>750</v>
      </c>
      <c r="B11644" s="1">
        <v>38327</v>
      </c>
      <c r="C11644" t="s">
        <v>16</v>
      </c>
      <c r="D11644" t="s">
        <v>840</v>
      </c>
      <c r="E11644" t="s">
        <v>841</v>
      </c>
      <c r="G11644" t="s">
        <v>19</v>
      </c>
      <c r="H11644" t="s">
        <v>53</v>
      </c>
      <c r="I11644" t="s">
        <v>26</v>
      </c>
      <c r="J11644" t="s">
        <v>27</v>
      </c>
      <c r="K11644">
        <v>170.6</v>
      </c>
      <c r="L11644">
        <v>25</v>
      </c>
      <c r="M11644" t="s">
        <v>220</v>
      </c>
      <c r="N11644">
        <v>25</v>
      </c>
      <c r="P11644" cm="1">
        <f t="array" ref="P11644">IF(Q11644&gt;0,INDEX(Q11644:Q33368,MATCH(TRUE,INDEX(Q11644:Q33368="",,),0)-1),"")</f>
        <v>10</v>
      </c>
      <c r="Q11644">
        <f t="shared" si="245"/>
        <v>10</v>
      </c>
      <c r="R11644">
        <f t="shared" si="246"/>
        <v>0</v>
      </c>
    </row>
    <row r="11645" spans="1:18" x14ac:dyDescent="0.3">
      <c r="A11645" t="s">
        <v>750</v>
      </c>
      <c r="B11645" s="1">
        <v>38327</v>
      </c>
      <c r="C11645" t="s">
        <v>16</v>
      </c>
      <c r="D11645" t="s">
        <v>840</v>
      </c>
      <c r="E11645" t="s">
        <v>841</v>
      </c>
      <c r="G11645" t="s">
        <v>19</v>
      </c>
      <c r="H11645" t="s">
        <v>64</v>
      </c>
      <c r="I11645" t="s">
        <v>26</v>
      </c>
      <c r="J11645" t="s">
        <v>27</v>
      </c>
      <c r="K11645">
        <v>395.4</v>
      </c>
      <c r="L11645">
        <v>16</v>
      </c>
      <c r="M11645" t="s">
        <v>220</v>
      </c>
      <c r="N11645">
        <v>17</v>
      </c>
      <c r="P11645" cm="1">
        <f t="array" ref="P11645">IF(Q11645&gt;0,INDEX(Q11645:Q33369,MATCH(TRUE,INDEX(Q11645:Q33369="",,),0)-1),"")</f>
        <v>10</v>
      </c>
      <c r="Q11645">
        <f t="shared" si="245"/>
        <v>10</v>
      </c>
      <c r="R11645">
        <f t="shared" si="246"/>
        <v>0</v>
      </c>
    </row>
    <row r="11646" spans="1:18" x14ac:dyDescent="0.3">
      <c r="A11646" t="s">
        <v>750</v>
      </c>
      <c r="B11646" s="1">
        <v>38327</v>
      </c>
      <c r="C11646" t="s">
        <v>16</v>
      </c>
      <c r="D11646" t="s">
        <v>840</v>
      </c>
      <c r="E11646" t="s">
        <v>841</v>
      </c>
      <c r="G11646" s="6" t="s">
        <v>29</v>
      </c>
      <c r="H11646" t="s">
        <v>64</v>
      </c>
      <c r="I11646" t="s">
        <v>21</v>
      </c>
      <c r="J11646" t="s">
        <v>22</v>
      </c>
      <c r="K11646">
        <v>0.8</v>
      </c>
      <c r="L11646">
        <v>145</v>
      </c>
      <c r="M11646" t="s">
        <v>220</v>
      </c>
      <c r="N11646">
        <v>145</v>
      </c>
      <c r="P11646" cm="1">
        <f t="array" ref="P11646">IF(Q11646&gt;0,INDEX(Q11646:Q33370,MATCH(TRUE,INDEX(Q11646:Q33370="",,),0)-1),"")</f>
        <v>10</v>
      </c>
      <c r="Q11646">
        <f t="shared" si="245"/>
        <v>10</v>
      </c>
      <c r="R11646">
        <f t="shared" si="246"/>
        <v>0</v>
      </c>
    </row>
    <row r="11647" spans="1:18" x14ac:dyDescent="0.3">
      <c r="A11647" t="s">
        <v>750</v>
      </c>
      <c r="B11647" s="1">
        <v>38327</v>
      </c>
      <c r="C11647" t="s">
        <v>16</v>
      </c>
      <c r="D11647" t="s">
        <v>840</v>
      </c>
      <c r="E11647" t="s">
        <v>841</v>
      </c>
      <c r="G11647" s="6" t="s">
        <v>29</v>
      </c>
      <c r="H11647" t="s">
        <v>394</v>
      </c>
      <c r="I11647" t="s">
        <v>26</v>
      </c>
      <c r="J11647" t="s">
        <v>27</v>
      </c>
      <c r="K11647">
        <v>71.5</v>
      </c>
      <c r="L11647">
        <v>19.100000000000001</v>
      </c>
      <c r="M11647" t="s">
        <v>220</v>
      </c>
      <c r="N11647">
        <v>19.100000000000001</v>
      </c>
      <c r="P11647" cm="1">
        <f t="array" ref="P11647">IF(Q11647&gt;0,INDEX(Q11647:Q33371,MATCH(TRUE,INDEX(Q11647:Q33371="",,),0)-1),"")</f>
        <v>10</v>
      </c>
      <c r="Q11647">
        <f t="shared" si="245"/>
        <v>10</v>
      </c>
      <c r="R11647">
        <f t="shared" si="246"/>
        <v>0</v>
      </c>
    </row>
    <row r="11648" spans="1:18" x14ac:dyDescent="0.3">
      <c r="A11648" t="s">
        <v>750</v>
      </c>
      <c r="B11648" s="1">
        <v>38327</v>
      </c>
      <c r="C11648" t="s">
        <v>16</v>
      </c>
      <c r="D11648" t="s">
        <v>840</v>
      </c>
      <c r="E11648" t="s">
        <v>841</v>
      </c>
      <c r="G11648" s="6" t="s">
        <v>29</v>
      </c>
      <c r="H11648" t="s">
        <v>148</v>
      </c>
      <c r="I11648" t="s">
        <v>26</v>
      </c>
      <c r="J11648" t="s">
        <v>27</v>
      </c>
      <c r="K11648">
        <v>12.9</v>
      </c>
      <c r="L11648">
        <v>23.4</v>
      </c>
      <c r="M11648" t="s">
        <v>220</v>
      </c>
      <c r="N11648">
        <v>23.4</v>
      </c>
      <c r="P11648" cm="1">
        <f t="array" ref="P11648">IF(Q11648&gt;0,INDEX(Q11648:Q33372,MATCH(TRUE,INDEX(Q11648:Q33372="",,),0)-1),"")</f>
        <v>10</v>
      </c>
      <c r="Q11648">
        <f t="shared" si="245"/>
        <v>10</v>
      </c>
      <c r="R11648">
        <f t="shared" si="246"/>
        <v>0</v>
      </c>
    </row>
    <row r="11649" spans="1:18" x14ac:dyDescent="0.3">
      <c r="A11649" t="s">
        <v>750</v>
      </c>
      <c r="B11649" s="1">
        <v>38327</v>
      </c>
      <c r="C11649" t="s">
        <v>16</v>
      </c>
      <c r="D11649" t="s">
        <v>840</v>
      </c>
      <c r="E11649" t="s">
        <v>841</v>
      </c>
      <c r="G11649" s="6" t="s">
        <v>29</v>
      </c>
      <c r="H11649" t="s">
        <v>197</v>
      </c>
      <c r="I11649" t="s">
        <v>26</v>
      </c>
      <c r="J11649" t="s">
        <v>27</v>
      </c>
      <c r="K11649">
        <v>17.2</v>
      </c>
      <c r="L11649">
        <v>28.7</v>
      </c>
      <c r="M11649" t="s">
        <v>220</v>
      </c>
      <c r="N11649">
        <v>28.7</v>
      </c>
      <c r="P11649" cm="1">
        <f t="array" ref="P11649">IF(Q11649&gt;0,INDEX(Q11649:Q33373,MATCH(TRUE,INDEX(Q11649:Q33373="",,),0)-1),"")</f>
        <v>10</v>
      </c>
      <c r="Q11649">
        <f t="shared" si="245"/>
        <v>10</v>
      </c>
      <c r="R11649">
        <f t="shared" si="246"/>
        <v>0</v>
      </c>
    </row>
    <row r="11650" spans="1:18" x14ac:dyDescent="0.3">
      <c r="P11650" t="str" cm="1">
        <f t="array" ref="P11650">IF(Q11650&gt;0,INDEX(Q11650:Q33374,MATCH(TRUE,INDEX(Q11650:Q33374="",,),0)-1),"")</f>
        <v/>
      </c>
      <c r="R11650" t="str">
        <f t="shared" si="246"/>
        <v/>
      </c>
    </row>
    <row r="11651" spans="1:18" x14ac:dyDescent="0.3">
      <c r="A11651" t="s">
        <v>750</v>
      </c>
      <c r="B11651" s="1">
        <v>38411</v>
      </c>
      <c r="C11651" t="s">
        <v>16</v>
      </c>
      <c r="D11651" t="s">
        <v>842</v>
      </c>
      <c r="E11651" t="s">
        <v>843</v>
      </c>
      <c r="G11651" t="s">
        <v>19</v>
      </c>
      <c r="H11651" t="s">
        <v>99</v>
      </c>
      <c r="I11651" t="s">
        <v>26</v>
      </c>
      <c r="J11651" t="s">
        <v>27</v>
      </c>
      <c r="K11651">
        <v>419</v>
      </c>
      <c r="L11651">
        <v>20.7</v>
      </c>
      <c r="M11651" t="s">
        <v>220</v>
      </c>
      <c r="N11651">
        <v>92.2</v>
      </c>
      <c r="O11651" t="s">
        <v>24</v>
      </c>
      <c r="P11651" cm="1">
        <f t="array" ref="P11651">IF(Q11651&gt;0,INDEX(Q11651:Q33375,MATCH(TRUE,INDEX(Q11651:Q33375="",,),0)-1),"")</f>
        <v>4</v>
      </c>
      <c r="Q11651">
        <f>INT((ROW()-11651)/4)+1</f>
        <v>1</v>
      </c>
      <c r="R11651">
        <f t="shared" si="246"/>
        <v>0</v>
      </c>
    </row>
    <row r="11652" spans="1:18" x14ac:dyDescent="0.3">
      <c r="A11652" t="s">
        <v>750</v>
      </c>
      <c r="B11652" s="1">
        <v>38411</v>
      </c>
      <c r="C11652" t="s">
        <v>16</v>
      </c>
      <c r="D11652" t="s">
        <v>842</v>
      </c>
      <c r="E11652" t="s">
        <v>843</v>
      </c>
      <c r="G11652" t="s">
        <v>19</v>
      </c>
      <c r="H11652" t="s">
        <v>63</v>
      </c>
      <c r="I11652" t="s">
        <v>26</v>
      </c>
      <c r="J11652" t="s">
        <v>27</v>
      </c>
      <c r="K11652">
        <v>1476</v>
      </c>
      <c r="L11652">
        <v>19.350000000000001</v>
      </c>
      <c r="M11652" t="s">
        <v>220</v>
      </c>
      <c r="N11652">
        <v>40</v>
      </c>
      <c r="O11652" t="s">
        <v>24</v>
      </c>
      <c r="P11652" cm="1">
        <f t="array" ref="P11652">IF(Q11652&gt;0,INDEX(Q11652:Q33376,MATCH(TRUE,INDEX(Q11652:Q33376="",,),0)-1),"")</f>
        <v>4</v>
      </c>
      <c r="Q11652">
        <f t="shared" ref="Q11652:Q11666" si="247">INT((ROW()-11651)/4)+1</f>
        <v>1</v>
      </c>
      <c r="R11652">
        <f t="shared" si="246"/>
        <v>0</v>
      </c>
    </row>
    <row r="11653" spans="1:18" x14ac:dyDescent="0.3">
      <c r="A11653" t="s">
        <v>750</v>
      </c>
      <c r="B11653" s="1">
        <v>38411</v>
      </c>
      <c r="C11653" t="s">
        <v>16</v>
      </c>
      <c r="D11653" t="s">
        <v>842</v>
      </c>
      <c r="E11653" t="s">
        <v>843</v>
      </c>
      <c r="G11653" s="6" t="s">
        <v>29</v>
      </c>
      <c r="H11653" t="s">
        <v>30</v>
      </c>
      <c r="I11653" t="s">
        <v>26</v>
      </c>
      <c r="J11653" t="s">
        <v>27</v>
      </c>
      <c r="K11653">
        <v>93</v>
      </c>
      <c r="L11653">
        <v>12</v>
      </c>
      <c r="M11653" t="s">
        <v>220</v>
      </c>
      <c r="N11653">
        <v>12</v>
      </c>
      <c r="O11653" t="s">
        <v>24</v>
      </c>
      <c r="P11653" cm="1">
        <f t="array" ref="P11653">IF(Q11653&gt;0,INDEX(Q11653:Q33377,MATCH(TRUE,INDEX(Q11653:Q33377="",,),0)-1),"")</f>
        <v>4</v>
      </c>
      <c r="Q11653">
        <f t="shared" si="247"/>
        <v>1</v>
      </c>
      <c r="R11653">
        <f t="shared" si="246"/>
        <v>0</v>
      </c>
    </row>
    <row r="11654" spans="1:18" x14ac:dyDescent="0.3">
      <c r="A11654" t="s">
        <v>750</v>
      </c>
      <c r="B11654" s="1">
        <v>38411</v>
      </c>
      <c r="C11654" t="s">
        <v>16</v>
      </c>
      <c r="D11654" t="s">
        <v>842</v>
      </c>
      <c r="E11654" t="s">
        <v>843</v>
      </c>
      <c r="G11654" s="6" t="s">
        <v>29</v>
      </c>
      <c r="H11654" t="s">
        <v>70</v>
      </c>
      <c r="I11654" t="s">
        <v>26</v>
      </c>
      <c r="J11654" t="s">
        <v>27</v>
      </c>
      <c r="K11654">
        <v>147</v>
      </c>
      <c r="L11654">
        <v>18.45</v>
      </c>
      <c r="M11654" t="s">
        <v>220</v>
      </c>
      <c r="N11654">
        <v>18.45</v>
      </c>
      <c r="O11654" t="s">
        <v>24</v>
      </c>
      <c r="P11654" cm="1">
        <f t="array" ref="P11654">IF(Q11654&gt;0,INDEX(Q11654:Q33378,MATCH(TRUE,INDEX(Q11654:Q33378="",,),0)-1),"")</f>
        <v>4</v>
      </c>
      <c r="Q11654">
        <f t="shared" si="247"/>
        <v>1</v>
      </c>
      <c r="R11654">
        <f t="shared" si="246"/>
        <v>0</v>
      </c>
    </row>
    <row r="11655" spans="1:18" x14ac:dyDescent="0.3">
      <c r="A11655" t="s">
        <v>750</v>
      </c>
      <c r="B11655" s="1">
        <v>38411</v>
      </c>
      <c r="C11655" t="s">
        <v>16</v>
      </c>
      <c r="D11655" t="s">
        <v>842</v>
      </c>
      <c r="E11655" t="s">
        <v>843</v>
      </c>
      <c r="G11655" t="s">
        <v>19</v>
      </c>
      <c r="H11655" t="s">
        <v>99</v>
      </c>
      <c r="I11655" t="s">
        <v>26</v>
      </c>
      <c r="J11655" t="s">
        <v>27</v>
      </c>
      <c r="K11655">
        <v>419</v>
      </c>
      <c r="L11655">
        <v>20.7</v>
      </c>
      <c r="M11655" t="s">
        <v>270</v>
      </c>
      <c r="N11655">
        <v>130.51</v>
      </c>
      <c r="P11655" cm="1">
        <f t="array" ref="P11655">IF(Q11655&gt;0,INDEX(Q11655:Q33379,MATCH(TRUE,INDEX(Q11655:Q33379="",,),0)-1),"")</f>
        <v>4</v>
      </c>
      <c r="Q11655">
        <f t="shared" si="247"/>
        <v>2</v>
      </c>
      <c r="R11655">
        <f t="shared" si="246"/>
        <v>0</v>
      </c>
    </row>
    <row r="11656" spans="1:18" x14ac:dyDescent="0.3">
      <c r="A11656" t="s">
        <v>750</v>
      </c>
      <c r="B11656" s="1">
        <v>38411</v>
      </c>
      <c r="C11656" t="s">
        <v>16</v>
      </c>
      <c r="D11656" t="s">
        <v>842</v>
      </c>
      <c r="E11656" t="s">
        <v>843</v>
      </c>
      <c r="G11656" t="s">
        <v>19</v>
      </c>
      <c r="H11656" t="s">
        <v>63</v>
      </c>
      <c r="I11656" t="s">
        <v>26</v>
      </c>
      <c r="J11656" t="s">
        <v>27</v>
      </c>
      <c r="K11656">
        <v>1476</v>
      </c>
      <c r="L11656">
        <v>19.350000000000001</v>
      </c>
      <c r="M11656" t="s">
        <v>270</v>
      </c>
      <c r="N11656">
        <v>19.350000000000001</v>
      </c>
      <c r="P11656" cm="1">
        <f t="array" ref="P11656">IF(Q11656&gt;0,INDEX(Q11656:Q33380,MATCH(TRUE,INDEX(Q11656:Q33380="",,),0)-1),"")</f>
        <v>4</v>
      </c>
      <c r="Q11656">
        <f t="shared" si="247"/>
        <v>2</v>
      </c>
      <c r="R11656">
        <f t="shared" si="246"/>
        <v>0</v>
      </c>
    </row>
    <row r="11657" spans="1:18" x14ac:dyDescent="0.3">
      <c r="A11657" t="s">
        <v>750</v>
      </c>
      <c r="B11657" s="1">
        <v>38411</v>
      </c>
      <c r="C11657" t="s">
        <v>16</v>
      </c>
      <c r="D11657" t="s">
        <v>842</v>
      </c>
      <c r="E11657" t="s">
        <v>843</v>
      </c>
      <c r="G11657" s="6" t="s">
        <v>29</v>
      </c>
      <c r="H11657" t="s">
        <v>30</v>
      </c>
      <c r="I11657" t="s">
        <v>26</v>
      </c>
      <c r="J11657" t="s">
        <v>27</v>
      </c>
      <c r="K11657">
        <v>93</v>
      </c>
      <c r="L11657">
        <v>12</v>
      </c>
      <c r="M11657" t="s">
        <v>270</v>
      </c>
      <c r="N11657">
        <v>12</v>
      </c>
      <c r="P11657" cm="1">
        <f t="array" ref="P11657">IF(Q11657&gt;0,INDEX(Q11657:Q33381,MATCH(TRUE,INDEX(Q11657:Q33381="",,),0)-1),"")</f>
        <v>4</v>
      </c>
      <c r="Q11657">
        <f t="shared" si="247"/>
        <v>2</v>
      </c>
      <c r="R11657">
        <f t="shared" si="246"/>
        <v>0</v>
      </c>
    </row>
    <row r="11658" spans="1:18" x14ac:dyDescent="0.3">
      <c r="A11658" t="s">
        <v>750</v>
      </c>
      <c r="B11658" s="1">
        <v>38411</v>
      </c>
      <c r="C11658" t="s">
        <v>16</v>
      </c>
      <c r="D11658" t="s">
        <v>842</v>
      </c>
      <c r="E11658" t="s">
        <v>843</v>
      </c>
      <c r="G11658" s="6" t="s">
        <v>29</v>
      </c>
      <c r="H11658" t="s">
        <v>70</v>
      </c>
      <c r="I11658" t="s">
        <v>26</v>
      </c>
      <c r="J11658" t="s">
        <v>27</v>
      </c>
      <c r="K11658">
        <v>147</v>
      </c>
      <c r="L11658">
        <v>18.45</v>
      </c>
      <c r="M11658" t="s">
        <v>270</v>
      </c>
      <c r="N11658">
        <v>18.45</v>
      </c>
      <c r="P11658" cm="1">
        <f t="array" ref="P11658">IF(Q11658&gt;0,INDEX(Q11658:Q33382,MATCH(TRUE,INDEX(Q11658:Q33382="",,),0)-1),"")</f>
        <v>4</v>
      </c>
      <c r="Q11658">
        <f t="shared" si="247"/>
        <v>2</v>
      </c>
      <c r="R11658">
        <f t="shared" si="246"/>
        <v>0</v>
      </c>
    </row>
    <row r="11659" spans="1:18" x14ac:dyDescent="0.3">
      <c r="A11659" t="s">
        <v>750</v>
      </c>
      <c r="B11659" s="1">
        <v>38411</v>
      </c>
      <c r="C11659" t="s">
        <v>16</v>
      </c>
      <c r="D11659" t="s">
        <v>842</v>
      </c>
      <c r="E11659" t="s">
        <v>843</v>
      </c>
      <c r="G11659" t="s">
        <v>19</v>
      </c>
      <c r="H11659" t="s">
        <v>99</v>
      </c>
      <c r="I11659" t="s">
        <v>26</v>
      </c>
      <c r="J11659" t="s">
        <v>27</v>
      </c>
      <c r="K11659">
        <v>419</v>
      </c>
      <c r="L11659">
        <v>20.7</v>
      </c>
      <c r="M11659" t="s">
        <v>767</v>
      </c>
      <c r="N11659">
        <v>25</v>
      </c>
      <c r="P11659" cm="1">
        <f t="array" ref="P11659">IF(Q11659&gt;0,INDEX(Q11659:Q33383,MATCH(TRUE,INDEX(Q11659:Q33383="",,),0)-1),"")</f>
        <v>4</v>
      </c>
      <c r="Q11659">
        <f t="shared" si="247"/>
        <v>3</v>
      </c>
      <c r="R11659">
        <f t="shared" si="246"/>
        <v>0</v>
      </c>
    </row>
    <row r="11660" spans="1:18" x14ac:dyDescent="0.3">
      <c r="A11660" t="s">
        <v>750</v>
      </c>
      <c r="B11660" s="1">
        <v>38411</v>
      </c>
      <c r="C11660" t="s">
        <v>16</v>
      </c>
      <c r="D11660" t="s">
        <v>842</v>
      </c>
      <c r="E11660" t="s">
        <v>843</v>
      </c>
      <c r="G11660" t="s">
        <v>19</v>
      </c>
      <c r="H11660" t="s">
        <v>63</v>
      </c>
      <c r="I11660" t="s">
        <v>26</v>
      </c>
      <c r="J11660" t="s">
        <v>27</v>
      </c>
      <c r="K11660">
        <v>1476</v>
      </c>
      <c r="L11660">
        <v>19.350000000000001</v>
      </c>
      <c r="M11660" t="s">
        <v>767</v>
      </c>
      <c r="N11660">
        <v>29</v>
      </c>
      <c r="P11660" cm="1">
        <f t="array" ref="P11660">IF(Q11660&gt;0,INDEX(Q11660:Q33384,MATCH(TRUE,INDEX(Q11660:Q33384="",,),0)-1),"")</f>
        <v>4</v>
      </c>
      <c r="Q11660">
        <f t="shared" si="247"/>
        <v>3</v>
      </c>
      <c r="R11660">
        <f t="shared" si="246"/>
        <v>0</v>
      </c>
    </row>
    <row r="11661" spans="1:18" x14ac:dyDescent="0.3">
      <c r="A11661" t="s">
        <v>750</v>
      </c>
      <c r="B11661" s="1">
        <v>38411</v>
      </c>
      <c r="C11661" t="s">
        <v>16</v>
      </c>
      <c r="D11661" t="s">
        <v>842</v>
      </c>
      <c r="E11661" t="s">
        <v>843</v>
      </c>
      <c r="G11661" s="6" t="s">
        <v>29</v>
      </c>
      <c r="H11661" t="s">
        <v>30</v>
      </c>
      <c r="I11661" t="s">
        <v>26</v>
      </c>
      <c r="J11661" t="s">
        <v>27</v>
      </c>
      <c r="K11661">
        <v>93</v>
      </c>
      <c r="L11661">
        <v>12</v>
      </c>
      <c r="M11661" t="s">
        <v>767</v>
      </c>
      <c r="N11661">
        <v>12</v>
      </c>
      <c r="P11661" cm="1">
        <f t="array" ref="P11661">IF(Q11661&gt;0,INDEX(Q11661:Q33385,MATCH(TRUE,INDEX(Q11661:Q33385="",,),0)-1),"")</f>
        <v>4</v>
      </c>
      <c r="Q11661">
        <f t="shared" si="247"/>
        <v>3</v>
      </c>
      <c r="R11661">
        <f t="shared" si="246"/>
        <v>0</v>
      </c>
    </row>
    <row r="11662" spans="1:18" x14ac:dyDescent="0.3">
      <c r="A11662" t="s">
        <v>750</v>
      </c>
      <c r="B11662" s="1">
        <v>38411</v>
      </c>
      <c r="C11662" t="s">
        <v>16</v>
      </c>
      <c r="D11662" t="s">
        <v>842</v>
      </c>
      <c r="E11662" t="s">
        <v>843</v>
      </c>
      <c r="G11662" s="6" t="s">
        <v>29</v>
      </c>
      <c r="H11662" t="s">
        <v>70</v>
      </c>
      <c r="I11662" t="s">
        <v>26</v>
      </c>
      <c r="J11662" t="s">
        <v>27</v>
      </c>
      <c r="K11662">
        <v>147</v>
      </c>
      <c r="L11662">
        <v>18.45</v>
      </c>
      <c r="M11662" t="s">
        <v>767</v>
      </c>
      <c r="N11662">
        <v>18.45</v>
      </c>
      <c r="P11662" cm="1">
        <f t="array" ref="P11662">IF(Q11662&gt;0,INDEX(Q11662:Q33386,MATCH(TRUE,INDEX(Q11662:Q33386="",,),0)-1),"")</f>
        <v>4</v>
      </c>
      <c r="Q11662">
        <f t="shared" si="247"/>
        <v>3</v>
      </c>
      <c r="R11662">
        <f t="shared" si="246"/>
        <v>0</v>
      </c>
    </row>
    <row r="11663" spans="1:18" x14ac:dyDescent="0.3">
      <c r="A11663" t="s">
        <v>750</v>
      </c>
      <c r="B11663" s="1">
        <v>38411</v>
      </c>
      <c r="C11663" t="s">
        <v>16</v>
      </c>
      <c r="D11663" t="s">
        <v>842</v>
      </c>
      <c r="E11663" t="s">
        <v>843</v>
      </c>
      <c r="G11663" t="s">
        <v>19</v>
      </c>
      <c r="H11663" t="s">
        <v>99</v>
      </c>
      <c r="I11663" t="s">
        <v>26</v>
      </c>
      <c r="J11663" t="s">
        <v>27</v>
      </c>
      <c r="K11663">
        <v>419</v>
      </c>
      <c r="L11663">
        <v>20.7</v>
      </c>
      <c r="M11663" t="s">
        <v>757</v>
      </c>
      <c r="N11663">
        <v>25</v>
      </c>
      <c r="P11663" cm="1">
        <f t="array" ref="P11663">IF(Q11663&gt;0,INDEX(Q11663:Q33387,MATCH(TRUE,INDEX(Q11663:Q33387="",,),0)-1),"")</f>
        <v>4</v>
      </c>
      <c r="Q11663">
        <f t="shared" si="247"/>
        <v>4</v>
      </c>
      <c r="R11663">
        <f t="shared" si="246"/>
        <v>0</v>
      </c>
    </row>
    <row r="11664" spans="1:18" x14ac:dyDescent="0.3">
      <c r="A11664" t="s">
        <v>750</v>
      </c>
      <c r="B11664" s="1">
        <v>38411</v>
      </c>
      <c r="C11664" t="s">
        <v>16</v>
      </c>
      <c r="D11664" t="s">
        <v>842</v>
      </c>
      <c r="E11664" t="s">
        <v>843</v>
      </c>
      <c r="G11664" t="s">
        <v>19</v>
      </c>
      <c r="H11664" t="s">
        <v>63</v>
      </c>
      <c r="I11664" t="s">
        <v>26</v>
      </c>
      <c r="J11664" t="s">
        <v>27</v>
      </c>
      <c r="K11664">
        <v>1476</v>
      </c>
      <c r="L11664">
        <v>19.350000000000001</v>
      </c>
      <c r="M11664" t="s">
        <v>757</v>
      </c>
      <c r="N11664">
        <v>28</v>
      </c>
      <c r="P11664" cm="1">
        <f t="array" ref="P11664">IF(Q11664&gt;0,INDEX(Q11664:Q33388,MATCH(TRUE,INDEX(Q11664:Q33388="",,),0)-1),"")</f>
        <v>4</v>
      </c>
      <c r="Q11664">
        <f t="shared" si="247"/>
        <v>4</v>
      </c>
      <c r="R11664">
        <f t="shared" si="246"/>
        <v>0</v>
      </c>
    </row>
    <row r="11665" spans="1:18" x14ac:dyDescent="0.3">
      <c r="A11665" t="s">
        <v>750</v>
      </c>
      <c r="B11665" s="1">
        <v>38411</v>
      </c>
      <c r="C11665" t="s">
        <v>16</v>
      </c>
      <c r="D11665" t="s">
        <v>842</v>
      </c>
      <c r="E11665" t="s">
        <v>843</v>
      </c>
      <c r="G11665" s="6" t="s">
        <v>29</v>
      </c>
      <c r="H11665" t="s">
        <v>30</v>
      </c>
      <c r="I11665" t="s">
        <v>26</v>
      </c>
      <c r="J11665" t="s">
        <v>27</v>
      </c>
      <c r="K11665">
        <v>93</v>
      </c>
      <c r="L11665">
        <v>12</v>
      </c>
      <c r="M11665" t="s">
        <v>757</v>
      </c>
      <c r="N11665">
        <v>12</v>
      </c>
      <c r="P11665" cm="1">
        <f t="array" ref="P11665">IF(Q11665&gt;0,INDEX(Q11665:Q33389,MATCH(TRUE,INDEX(Q11665:Q33389="",,),0)-1),"")</f>
        <v>4</v>
      </c>
      <c r="Q11665">
        <f t="shared" si="247"/>
        <v>4</v>
      </c>
      <c r="R11665">
        <f t="shared" si="246"/>
        <v>0</v>
      </c>
    </row>
    <row r="11666" spans="1:18" x14ac:dyDescent="0.3">
      <c r="A11666" t="s">
        <v>750</v>
      </c>
      <c r="B11666" s="1">
        <v>38411</v>
      </c>
      <c r="C11666" t="s">
        <v>16</v>
      </c>
      <c r="D11666" t="s">
        <v>842</v>
      </c>
      <c r="E11666" t="s">
        <v>843</v>
      </c>
      <c r="G11666" s="6" t="s">
        <v>29</v>
      </c>
      <c r="H11666" t="s">
        <v>70</v>
      </c>
      <c r="I11666" t="s">
        <v>26</v>
      </c>
      <c r="J11666" t="s">
        <v>27</v>
      </c>
      <c r="K11666">
        <v>147</v>
      </c>
      <c r="L11666">
        <v>18.45</v>
      </c>
      <c r="M11666" t="s">
        <v>757</v>
      </c>
      <c r="N11666">
        <v>18.45</v>
      </c>
      <c r="P11666" cm="1">
        <f t="array" ref="P11666">IF(Q11666&gt;0,INDEX(Q11666:Q33390,MATCH(TRUE,INDEX(Q11666:Q33390="",,),0)-1),"")</f>
        <v>4</v>
      </c>
      <c r="Q11666">
        <f t="shared" si="247"/>
        <v>4</v>
      </c>
      <c r="R11666">
        <f t="shared" si="246"/>
        <v>0</v>
      </c>
    </row>
    <row r="11667" spans="1:18" x14ac:dyDescent="0.3">
      <c r="P11667" t="str" cm="1">
        <f t="array" ref="P11667">IF(Q11667&gt;0,INDEX(Q11667:Q33391,MATCH(TRUE,INDEX(Q11667:Q33391="",,),0)-1),"")</f>
        <v/>
      </c>
      <c r="R11667" t="str">
        <f t="shared" si="246"/>
        <v/>
      </c>
    </row>
    <row r="11668" spans="1:18" x14ac:dyDescent="0.3">
      <c r="A11668" t="s">
        <v>750</v>
      </c>
      <c r="B11668" s="1">
        <v>38411</v>
      </c>
      <c r="C11668" t="s">
        <v>16</v>
      </c>
      <c r="D11668" t="s">
        <v>844</v>
      </c>
      <c r="E11668" t="s">
        <v>845</v>
      </c>
      <c r="G11668" t="s">
        <v>19</v>
      </c>
      <c r="H11668" t="s">
        <v>64</v>
      </c>
      <c r="I11668" t="s">
        <v>21</v>
      </c>
      <c r="J11668" t="s">
        <v>22</v>
      </c>
      <c r="K11668">
        <v>22.6</v>
      </c>
      <c r="L11668">
        <v>155</v>
      </c>
      <c r="M11668" t="s">
        <v>757</v>
      </c>
      <c r="N11668">
        <v>525</v>
      </c>
      <c r="O11668" t="s">
        <v>24</v>
      </c>
      <c r="P11668" cm="1">
        <f t="array" ref="P11668">IF(Q11668&gt;0,INDEX(Q11668:Q33392,MATCH(TRUE,INDEX(Q11668:Q33392="",,),0)-1),"")</f>
        <v>2</v>
      </c>
      <c r="Q11668">
        <f>INT((ROW()-11668)/5)+1</f>
        <v>1</v>
      </c>
      <c r="R11668">
        <f t="shared" si="246"/>
        <v>0</v>
      </c>
    </row>
    <row r="11669" spans="1:18" x14ac:dyDescent="0.3">
      <c r="A11669" t="s">
        <v>750</v>
      </c>
      <c r="B11669" s="1">
        <v>38411</v>
      </c>
      <c r="C11669" t="s">
        <v>16</v>
      </c>
      <c r="D11669" t="s">
        <v>844</v>
      </c>
      <c r="E11669" t="s">
        <v>845</v>
      </c>
      <c r="G11669" t="s">
        <v>19</v>
      </c>
      <c r="H11669" t="s">
        <v>63</v>
      </c>
      <c r="I11669" t="s">
        <v>26</v>
      </c>
      <c r="J11669" t="s">
        <v>27</v>
      </c>
      <c r="K11669">
        <v>449</v>
      </c>
      <c r="L11669">
        <v>18</v>
      </c>
      <c r="M11669" t="s">
        <v>757</v>
      </c>
      <c r="N11669">
        <v>29</v>
      </c>
      <c r="O11669" t="s">
        <v>24</v>
      </c>
      <c r="P11669" cm="1">
        <f t="array" ref="P11669">IF(Q11669&gt;0,INDEX(Q11669:Q33393,MATCH(TRUE,INDEX(Q11669:Q33393="",,),0)-1),"")</f>
        <v>2</v>
      </c>
      <c r="Q11669">
        <f t="shared" ref="Q11669:Q11676" si="248">INT((ROW()-11668)/5)+1</f>
        <v>1</v>
      </c>
      <c r="R11669">
        <f t="shared" si="246"/>
        <v>0</v>
      </c>
    </row>
    <row r="11670" spans="1:18" x14ac:dyDescent="0.3">
      <c r="A11670" t="s">
        <v>750</v>
      </c>
      <c r="B11670" s="1">
        <v>38411</v>
      </c>
      <c r="C11670" t="s">
        <v>16</v>
      </c>
      <c r="D11670" t="s">
        <v>844</v>
      </c>
      <c r="E11670" t="s">
        <v>845</v>
      </c>
      <c r="G11670" t="s">
        <v>19</v>
      </c>
      <c r="H11670" t="s">
        <v>70</v>
      </c>
      <c r="I11670" t="s">
        <v>26</v>
      </c>
      <c r="J11670" t="s">
        <v>27</v>
      </c>
      <c r="K11670">
        <v>124</v>
      </c>
      <c r="L11670">
        <v>18</v>
      </c>
      <c r="M11670" t="s">
        <v>757</v>
      </c>
      <c r="N11670">
        <v>29</v>
      </c>
      <c r="O11670" t="s">
        <v>24</v>
      </c>
      <c r="P11670" cm="1">
        <f t="array" ref="P11670">IF(Q11670&gt;0,INDEX(Q11670:Q33394,MATCH(TRUE,INDEX(Q11670:Q33394="",,),0)-1),"")</f>
        <v>2</v>
      </c>
      <c r="Q11670">
        <f t="shared" si="248"/>
        <v>1</v>
      </c>
      <c r="R11670">
        <f t="shared" si="246"/>
        <v>0</v>
      </c>
    </row>
    <row r="11671" spans="1:18" x14ac:dyDescent="0.3">
      <c r="A11671" t="s">
        <v>750</v>
      </c>
      <c r="B11671" s="1">
        <v>38411</v>
      </c>
      <c r="C11671" t="s">
        <v>16</v>
      </c>
      <c r="D11671" t="s">
        <v>844</v>
      </c>
      <c r="E11671" t="s">
        <v>845</v>
      </c>
      <c r="G11671" t="s">
        <v>19</v>
      </c>
      <c r="H11671" t="s">
        <v>64</v>
      </c>
      <c r="I11671" t="s">
        <v>26</v>
      </c>
      <c r="J11671" t="s">
        <v>27</v>
      </c>
      <c r="K11671">
        <v>793</v>
      </c>
      <c r="L11671">
        <v>18</v>
      </c>
      <c r="M11671" t="s">
        <v>757</v>
      </c>
      <c r="N11671">
        <v>32</v>
      </c>
      <c r="O11671" t="s">
        <v>24</v>
      </c>
      <c r="P11671" cm="1">
        <f t="array" ref="P11671">IF(Q11671&gt;0,INDEX(Q11671:Q33395,MATCH(TRUE,INDEX(Q11671:Q33395="",,),0)-1),"")</f>
        <v>2</v>
      </c>
      <c r="Q11671">
        <f t="shared" si="248"/>
        <v>1</v>
      </c>
      <c r="R11671">
        <f t="shared" si="246"/>
        <v>0</v>
      </c>
    </row>
    <row r="11672" spans="1:18" x14ac:dyDescent="0.3">
      <c r="A11672" t="s">
        <v>750</v>
      </c>
      <c r="B11672" s="1">
        <v>38411</v>
      </c>
      <c r="C11672" t="s">
        <v>16</v>
      </c>
      <c r="D11672" t="s">
        <v>844</v>
      </c>
      <c r="E11672" t="s">
        <v>845</v>
      </c>
      <c r="G11672" s="6" t="s">
        <v>29</v>
      </c>
      <c r="H11672" t="s">
        <v>99</v>
      </c>
      <c r="I11672" t="s">
        <v>26</v>
      </c>
      <c r="J11672" t="s">
        <v>27</v>
      </c>
      <c r="K11672">
        <v>58</v>
      </c>
      <c r="L11672">
        <v>19</v>
      </c>
      <c r="M11672" t="s">
        <v>757</v>
      </c>
      <c r="N11672">
        <v>19</v>
      </c>
      <c r="O11672" t="s">
        <v>24</v>
      </c>
      <c r="P11672" cm="1">
        <f t="array" ref="P11672">IF(Q11672&gt;0,INDEX(Q11672:Q33396,MATCH(TRUE,INDEX(Q11672:Q33396="",,),0)-1),"")</f>
        <v>2</v>
      </c>
      <c r="Q11672">
        <f t="shared" si="248"/>
        <v>1</v>
      </c>
      <c r="R11672">
        <f t="shared" si="246"/>
        <v>0</v>
      </c>
    </row>
    <row r="11673" spans="1:18" x14ac:dyDescent="0.3">
      <c r="A11673" t="s">
        <v>750</v>
      </c>
      <c r="B11673" s="1">
        <v>38411</v>
      </c>
      <c r="C11673" t="s">
        <v>16</v>
      </c>
      <c r="D11673" t="s">
        <v>844</v>
      </c>
      <c r="E11673" t="s">
        <v>845</v>
      </c>
      <c r="G11673" t="s">
        <v>19</v>
      </c>
      <c r="H11673" t="s">
        <v>64</v>
      </c>
      <c r="I11673" t="s">
        <v>21</v>
      </c>
      <c r="J11673" t="s">
        <v>22</v>
      </c>
      <c r="K11673">
        <v>22.6</v>
      </c>
      <c r="L11673">
        <v>155</v>
      </c>
      <c r="M11673" t="s">
        <v>325</v>
      </c>
      <c r="N11673">
        <v>340</v>
      </c>
      <c r="P11673" cm="1">
        <f t="array" ref="P11673">IF(Q11673&gt;0,INDEX(Q11673:Q33397,MATCH(TRUE,INDEX(Q11673:Q33397="",,),0)-1),"")</f>
        <v>2</v>
      </c>
      <c r="Q11673">
        <f t="shared" si="248"/>
        <v>2</v>
      </c>
      <c r="R11673">
        <f t="shared" si="246"/>
        <v>0</v>
      </c>
    </row>
    <row r="11674" spans="1:18" x14ac:dyDescent="0.3">
      <c r="A11674" t="s">
        <v>750</v>
      </c>
      <c r="B11674" s="1">
        <v>38411</v>
      </c>
      <c r="C11674" t="s">
        <v>16</v>
      </c>
      <c r="D11674" t="s">
        <v>844</v>
      </c>
      <c r="E11674" t="s">
        <v>845</v>
      </c>
      <c r="G11674" t="s">
        <v>19</v>
      </c>
      <c r="H11674" t="s">
        <v>63</v>
      </c>
      <c r="I11674" t="s">
        <v>26</v>
      </c>
      <c r="J11674" t="s">
        <v>27</v>
      </c>
      <c r="K11674">
        <v>449</v>
      </c>
      <c r="L11674">
        <v>18</v>
      </c>
      <c r="M11674" t="s">
        <v>325</v>
      </c>
      <c r="N11674">
        <v>23</v>
      </c>
      <c r="P11674" cm="1">
        <f t="array" ref="P11674">IF(Q11674&gt;0,INDEX(Q11674:Q33398,MATCH(TRUE,INDEX(Q11674:Q33398="",,),0)-1),"")</f>
        <v>2</v>
      </c>
      <c r="Q11674">
        <f t="shared" si="248"/>
        <v>2</v>
      </c>
      <c r="R11674">
        <f t="shared" si="246"/>
        <v>0</v>
      </c>
    </row>
    <row r="11675" spans="1:18" x14ac:dyDescent="0.3">
      <c r="A11675" t="s">
        <v>750</v>
      </c>
      <c r="B11675" s="1">
        <v>38411</v>
      </c>
      <c r="C11675" t="s">
        <v>16</v>
      </c>
      <c r="D11675" t="s">
        <v>844</v>
      </c>
      <c r="E11675" t="s">
        <v>845</v>
      </c>
      <c r="G11675" t="s">
        <v>19</v>
      </c>
      <c r="H11675" t="s">
        <v>70</v>
      </c>
      <c r="I11675" t="s">
        <v>26</v>
      </c>
      <c r="J11675" t="s">
        <v>27</v>
      </c>
      <c r="K11675">
        <v>124</v>
      </c>
      <c r="L11675">
        <v>18</v>
      </c>
      <c r="M11675" t="s">
        <v>325</v>
      </c>
      <c r="N11675">
        <v>23</v>
      </c>
      <c r="P11675" cm="1">
        <f t="array" ref="P11675">IF(Q11675&gt;0,INDEX(Q11675:Q33399,MATCH(TRUE,INDEX(Q11675:Q33399="",,),0)-1),"")</f>
        <v>2</v>
      </c>
      <c r="Q11675">
        <f t="shared" si="248"/>
        <v>2</v>
      </c>
      <c r="R11675">
        <f t="shared" si="246"/>
        <v>0</v>
      </c>
    </row>
    <row r="11676" spans="1:18" x14ac:dyDescent="0.3">
      <c r="A11676" t="s">
        <v>750</v>
      </c>
      <c r="B11676" s="1">
        <v>38411</v>
      </c>
      <c r="C11676" t="s">
        <v>16</v>
      </c>
      <c r="D11676" t="s">
        <v>844</v>
      </c>
      <c r="E11676" t="s">
        <v>845</v>
      </c>
      <c r="G11676" t="s">
        <v>19</v>
      </c>
      <c r="H11676" t="s">
        <v>64</v>
      </c>
      <c r="I11676" t="s">
        <v>26</v>
      </c>
      <c r="J11676" t="s">
        <v>27</v>
      </c>
      <c r="K11676">
        <v>793</v>
      </c>
      <c r="L11676">
        <v>18</v>
      </c>
      <c r="M11676" t="s">
        <v>325</v>
      </c>
      <c r="N11676">
        <v>23</v>
      </c>
      <c r="P11676" cm="1">
        <f t="array" ref="P11676">IF(Q11676&gt;0,INDEX(Q11676:Q33400,MATCH(TRUE,INDEX(Q11676:Q33400="",,),0)-1),"")</f>
        <v>2</v>
      </c>
      <c r="Q11676">
        <f t="shared" si="248"/>
        <v>2</v>
      </c>
      <c r="R11676">
        <f t="shared" si="246"/>
        <v>0</v>
      </c>
    </row>
    <row r="11677" spans="1:18" x14ac:dyDescent="0.3">
      <c r="A11677" t="s">
        <v>750</v>
      </c>
      <c r="B11677" s="1">
        <v>38411</v>
      </c>
      <c r="C11677" t="s">
        <v>16</v>
      </c>
      <c r="D11677" t="s">
        <v>844</v>
      </c>
      <c r="E11677" t="s">
        <v>845</v>
      </c>
      <c r="G11677" s="6" t="s">
        <v>29</v>
      </c>
      <c r="H11677" t="s">
        <v>99</v>
      </c>
      <c r="I11677" t="s">
        <v>26</v>
      </c>
      <c r="J11677" t="s">
        <v>27</v>
      </c>
      <c r="K11677">
        <v>58</v>
      </c>
      <c r="L11677">
        <v>19</v>
      </c>
      <c r="M11677" t="s">
        <v>325</v>
      </c>
      <c r="N11677">
        <v>19</v>
      </c>
      <c r="P11677" cm="1">
        <f t="array" ref="P11677">IF(Q11677&gt;0,INDEX(Q11677:Q33401,MATCH(TRUE,INDEX(Q11677:Q33401="",,),0)-1),"")</f>
        <v>2</v>
      </c>
      <c r="Q11677">
        <f>INT((ROW()-11668)/5)+1</f>
        <v>2</v>
      </c>
      <c r="R11677">
        <f t="shared" si="246"/>
        <v>0</v>
      </c>
    </row>
    <row r="11678" spans="1:18" x14ac:dyDescent="0.3">
      <c r="P11678" t="str" cm="1">
        <f t="array" ref="P11678">IF(Q11678&gt;0,INDEX(Q11678:Q33402,MATCH(TRUE,INDEX(Q11678:Q33402="",,),0)-1),"")</f>
        <v/>
      </c>
      <c r="R11678" t="str">
        <f t="shared" si="246"/>
        <v/>
      </c>
    </row>
    <row r="11679" spans="1:18" x14ac:dyDescent="0.3">
      <c r="A11679" t="s">
        <v>750</v>
      </c>
      <c r="B11679" s="1">
        <v>38411</v>
      </c>
      <c r="C11679" t="s">
        <v>16</v>
      </c>
      <c r="D11679" t="s">
        <v>846</v>
      </c>
      <c r="E11679" t="s">
        <v>847</v>
      </c>
      <c r="G11679" t="s">
        <v>19</v>
      </c>
      <c r="H11679" t="s">
        <v>41</v>
      </c>
      <c r="I11679" t="s">
        <v>21</v>
      </c>
      <c r="J11679" t="s">
        <v>22</v>
      </c>
      <c r="K11679">
        <v>28.3</v>
      </c>
      <c r="L11679">
        <v>168</v>
      </c>
      <c r="M11679" t="s">
        <v>220</v>
      </c>
      <c r="N11679">
        <v>1157.98</v>
      </c>
      <c r="O11679" t="s">
        <v>24</v>
      </c>
      <c r="P11679" cm="1">
        <f t="array" ref="P11679">IF(Q11679&gt;0,INDEX(Q11679:Q33403,MATCH(TRUE,INDEX(Q11679:Q33403="",,),0)-1),"")</f>
        <v>6</v>
      </c>
      <c r="Q11679">
        <f>INT((ROW()-11679)/6)+1</f>
        <v>1</v>
      </c>
      <c r="R11679">
        <f t="shared" si="246"/>
        <v>0</v>
      </c>
    </row>
    <row r="11680" spans="1:18" x14ac:dyDescent="0.3">
      <c r="A11680" t="s">
        <v>750</v>
      </c>
      <c r="B11680" s="1">
        <v>38411</v>
      </c>
      <c r="C11680" t="s">
        <v>16</v>
      </c>
      <c r="D11680" t="s">
        <v>846</v>
      </c>
      <c r="E11680" t="s">
        <v>847</v>
      </c>
      <c r="G11680" t="s">
        <v>19</v>
      </c>
      <c r="H11680" t="s">
        <v>99</v>
      </c>
      <c r="I11680" t="s">
        <v>26</v>
      </c>
      <c r="J11680" t="s">
        <v>27</v>
      </c>
      <c r="K11680">
        <v>183</v>
      </c>
      <c r="L11680">
        <v>17.5</v>
      </c>
      <c r="M11680" t="s">
        <v>220</v>
      </c>
      <c r="N11680">
        <v>17.5</v>
      </c>
      <c r="O11680" t="s">
        <v>24</v>
      </c>
      <c r="P11680" cm="1">
        <f t="array" ref="P11680">IF(Q11680&gt;0,INDEX(Q11680:Q33404,MATCH(TRUE,INDEX(Q11680:Q33404="",,),0)-1),"")</f>
        <v>6</v>
      </c>
      <c r="Q11680">
        <f t="shared" ref="Q11680:Q11714" si="249">INT((ROW()-11679)/6)+1</f>
        <v>1</v>
      </c>
      <c r="R11680">
        <f t="shared" si="246"/>
        <v>0</v>
      </c>
    </row>
    <row r="11681" spans="1:18" x14ac:dyDescent="0.3">
      <c r="A11681" t="s">
        <v>750</v>
      </c>
      <c r="B11681" s="1">
        <v>38411</v>
      </c>
      <c r="C11681" t="s">
        <v>16</v>
      </c>
      <c r="D11681" t="s">
        <v>846</v>
      </c>
      <c r="E11681" t="s">
        <v>847</v>
      </c>
      <c r="G11681" t="s">
        <v>19</v>
      </c>
      <c r="H11681" t="s">
        <v>25</v>
      </c>
      <c r="I11681" t="s">
        <v>26</v>
      </c>
      <c r="J11681" t="s">
        <v>27</v>
      </c>
      <c r="K11681">
        <v>653</v>
      </c>
      <c r="L11681">
        <v>16.3</v>
      </c>
      <c r="M11681" t="s">
        <v>220</v>
      </c>
      <c r="N11681">
        <v>16.3</v>
      </c>
      <c r="O11681" t="s">
        <v>24</v>
      </c>
      <c r="P11681" cm="1">
        <f t="array" ref="P11681">IF(Q11681&gt;0,INDEX(Q11681:Q33405,MATCH(TRUE,INDEX(Q11681:Q33405="",,),0)-1),"")</f>
        <v>6</v>
      </c>
      <c r="Q11681">
        <f t="shared" si="249"/>
        <v>1</v>
      </c>
      <c r="R11681">
        <f t="shared" si="246"/>
        <v>0</v>
      </c>
    </row>
    <row r="11682" spans="1:18" x14ac:dyDescent="0.3">
      <c r="A11682" t="s">
        <v>750</v>
      </c>
      <c r="B11682" s="1">
        <v>38411</v>
      </c>
      <c r="C11682" t="s">
        <v>16</v>
      </c>
      <c r="D11682" t="s">
        <v>846</v>
      </c>
      <c r="E11682" t="s">
        <v>847</v>
      </c>
      <c r="G11682" s="6" t="s">
        <v>29</v>
      </c>
      <c r="H11682" t="s">
        <v>30</v>
      </c>
      <c r="I11682" t="s">
        <v>26</v>
      </c>
      <c r="J11682" t="s">
        <v>27</v>
      </c>
      <c r="K11682">
        <v>79</v>
      </c>
      <c r="L11682">
        <v>8.6999999999999993</v>
      </c>
      <c r="M11682" t="s">
        <v>220</v>
      </c>
      <c r="N11682">
        <v>8.6999999999999993</v>
      </c>
      <c r="O11682" t="s">
        <v>24</v>
      </c>
      <c r="P11682" cm="1">
        <f t="array" ref="P11682">IF(Q11682&gt;0,INDEX(Q11682:Q33406,MATCH(TRUE,INDEX(Q11682:Q33406="",,),0)-1),"")</f>
        <v>6</v>
      </c>
      <c r="Q11682">
        <f t="shared" si="249"/>
        <v>1</v>
      </c>
      <c r="R11682">
        <f t="shared" si="246"/>
        <v>0</v>
      </c>
    </row>
    <row r="11683" spans="1:18" x14ac:dyDescent="0.3">
      <c r="A11683" t="s">
        <v>750</v>
      </c>
      <c r="B11683" s="1">
        <v>38411</v>
      </c>
      <c r="C11683" t="s">
        <v>16</v>
      </c>
      <c r="D11683" t="s">
        <v>846</v>
      </c>
      <c r="E11683" t="s">
        <v>847</v>
      </c>
      <c r="G11683" s="6" t="s">
        <v>29</v>
      </c>
      <c r="H11683" t="s">
        <v>41</v>
      </c>
      <c r="I11683" t="s">
        <v>26</v>
      </c>
      <c r="J11683" t="s">
        <v>27</v>
      </c>
      <c r="K11683">
        <v>52</v>
      </c>
      <c r="L11683">
        <v>32</v>
      </c>
      <c r="M11683" t="s">
        <v>220</v>
      </c>
      <c r="N11683">
        <v>32</v>
      </c>
      <c r="O11683" t="s">
        <v>24</v>
      </c>
      <c r="P11683" cm="1">
        <f t="array" ref="P11683">IF(Q11683&gt;0,INDEX(Q11683:Q33407,MATCH(TRUE,INDEX(Q11683:Q33407="",,),0)-1),"")</f>
        <v>6</v>
      </c>
      <c r="Q11683">
        <f t="shared" si="249"/>
        <v>1</v>
      </c>
      <c r="R11683">
        <f t="shared" si="246"/>
        <v>0</v>
      </c>
    </row>
    <row r="11684" spans="1:18" x14ac:dyDescent="0.3">
      <c r="A11684" t="s">
        <v>750</v>
      </c>
      <c r="B11684" s="1">
        <v>38411</v>
      </c>
      <c r="C11684" t="s">
        <v>16</v>
      </c>
      <c r="D11684" t="s">
        <v>846</v>
      </c>
      <c r="E11684" t="s">
        <v>847</v>
      </c>
      <c r="G11684" s="6" t="s">
        <v>29</v>
      </c>
      <c r="H11684" t="s">
        <v>28</v>
      </c>
      <c r="I11684" t="s">
        <v>26</v>
      </c>
      <c r="J11684" t="s">
        <v>27</v>
      </c>
      <c r="K11684">
        <v>39</v>
      </c>
      <c r="L11684">
        <v>45</v>
      </c>
      <c r="M11684" t="s">
        <v>220</v>
      </c>
      <c r="N11684">
        <v>45</v>
      </c>
      <c r="O11684" t="s">
        <v>24</v>
      </c>
      <c r="P11684" cm="1">
        <f t="array" ref="P11684">IF(Q11684&gt;0,INDEX(Q11684:Q33408,MATCH(TRUE,INDEX(Q11684:Q33408="",,),0)-1),"")</f>
        <v>6</v>
      </c>
      <c r="Q11684">
        <f t="shared" si="249"/>
        <v>1</v>
      </c>
      <c r="R11684">
        <f t="shared" si="246"/>
        <v>0</v>
      </c>
    </row>
    <row r="11685" spans="1:18" x14ac:dyDescent="0.3">
      <c r="A11685" t="s">
        <v>750</v>
      </c>
      <c r="B11685" s="1">
        <v>38411</v>
      </c>
      <c r="C11685" t="s">
        <v>16</v>
      </c>
      <c r="D11685" t="s">
        <v>846</v>
      </c>
      <c r="E11685" t="s">
        <v>847</v>
      </c>
      <c r="G11685" t="s">
        <v>19</v>
      </c>
      <c r="H11685" t="s">
        <v>41</v>
      </c>
      <c r="I11685" t="s">
        <v>21</v>
      </c>
      <c r="J11685" t="s">
        <v>22</v>
      </c>
      <c r="K11685">
        <v>28.3</v>
      </c>
      <c r="L11685">
        <v>168</v>
      </c>
      <c r="M11685" t="s">
        <v>325</v>
      </c>
      <c r="N11685">
        <v>361</v>
      </c>
      <c r="P11685" cm="1">
        <f t="array" ref="P11685">IF(Q11685&gt;0,INDEX(Q11685:Q33409,MATCH(TRUE,INDEX(Q11685:Q33409="",,),0)-1),"")</f>
        <v>6</v>
      </c>
      <c r="Q11685">
        <f t="shared" si="249"/>
        <v>2</v>
      </c>
      <c r="R11685">
        <f t="shared" si="246"/>
        <v>0</v>
      </c>
    </row>
    <row r="11686" spans="1:18" x14ac:dyDescent="0.3">
      <c r="A11686" t="s">
        <v>750</v>
      </c>
      <c r="B11686" s="1">
        <v>38411</v>
      </c>
      <c r="C11686" t="s">
        <v>16</v>
      </c>
      <c r="D11686" t="s">
        <v>846</v>
      </c>
      <c r="E11686" t="s">
        <v>847</v>
      </c>
      <c r="G11686" t="s">
        <v>19</v>
      </c>
      <c r="H11686" t="s">
        <v>99</v>
      </c>
      <c r="I11686" t="s">
        <v>26</v>
      </c>
      <c r="J11686" t="s">
        <v>27</v>
      </c>
      <c r="K11686">
        <v>183</v>
      </c>
      <c r="L11686">
        <v>17.5</v>
      </c>
      <c r="M11686" t="s">
        <v>325</v>
      </c>
      <c r="N11686">
        <v>22.5</v>
      </c>
      <c r="P11686" cm="1">
        <f t="array" ref="P11686">IF(Q11686&gt;0,INDEX(Q11686:Q33410,MATCH(TRUE,INDEX(Q11686:Q33410="",,),0)-1),"")</f>
        <v>6</v>
      </c>
      <c r="Q11686">
        <f t="shared" si="249"/>
        <v>2</v>
      </c>
      <c r="R11686">
        <f t="shared" si="246"/>
        <v>0</v>
      </c>
    </row>
    <row r="11687" spans="1:18" x14ac:dyDescent="0.3">
      <c r="A11687" t="s">
        <v>750</v>
      </c>
      <c r="B11687" s="1">
        <v>38411</v>
      </c>
      <c r="C11687" t="s">
        <v>16</v>
      </c>
      <c r="D11687" t="s">
        <v>846</v>
      </c>
      <c r="E11687" t="s">
        <v>847</v>
      </c>
      <c r="G11687" t="s">
        <v>19</v>
      </c>
      <c r="H11687" t="s">
        <v>25</v>
      </c>
      <c r="I11687" t="s">
        <v>26</v>
      </c>
      <c r="J11687" t="s">
        <v>27</v>
      </c>
      <c r="K11687">
        <v>653</v>
      </c>
      <c r="L11687">
        <v>16.3</v>
      </c>
      <c r="M11687" t="s">
        <v>325</v>
      </c>
      <c r="N11687">
        <v>36.299999999999997</v>
      </c>
      <c r="P11687" cm="1">
        <f t="array" ref="P11687">IF(Q11687&gt;0,INDEX(Q11687:Q33411,MATCH(TRUE,INDEX(Q11687:Q33411="",,),0)-1),"")</f>
        <v>6</v>
      </c>
      <c r="Q11687">
        <f t="shared" si="249"/>
        <v>2</v>
      </c>
      <c r="R11687">
        <f t="shared" si="246"/>
        <v>0</v>
      </c>
    </row>
    <row r="11688" spans="1:18" x14ac:dyDescent="0.3">
      <c r="A11688" t="s">
        <v>750</v>
      </c>
      <c r="B11688" s="1">
        <v>38411</v>
      </c>
      <c r="C11688" t="s">
        <v>16</v>
      </c>
      <c r="D11688" t="s">
        <v>846</v>
      </c>
      <c r="E11688" t="s">
        <v>847</v>
      </c>
      <c r="G11688" s="6" t="s">
        <v>29</v>
      </c>
      <c r="H11688" t="s">
        <v>30</v>
      </c>
      <c r="I11688" t="s">
        <v>26</v>
      </c>
      <c r="J11688" t="s">
        <v>27</v>
      </c>
      <c r="K11688">
        <v>79</v>
      </c>
      <c r="L11688">
        <v>8.6999999999999993</v>
      </c>
      <c r="M11688" t="s">
        <v>325</v>
      </c>
      <c r="N11688">
        <v>8.6999999999999993</v>
      </c>
      <c r="P11688" cm="1">
        <f t="array" ref="P11688">IF(Q11688&gt;0,INDEX(Q11688:Q33412,MATCH(TRUE,INDEX(Q11688:Q33412="",,),0)-1),"")</f>
        <v>6</v>
      </c>
      <c r="Q11688">
        <f t="shared" si="249"/>
        <v>2</v>
      </c>
      <c r="R11688">
        <f t="shared" si="246"/>
        <v>0</v>
      </c>
    </row>
    <row r="11689" spans="1:18" x14ac:dyDescent="0.3">
      <c r="A11689" t="s">
        <v>750</v>
      </c>
      <c r="B11689" s="1">
        <v>38411</v>
      </c>
      <c r="C11689" t="s">
        <v>16</v>
      </c>
      <c r="D11689" t="s">
        <v>846</v>
      </c>
      <c r="E11689" t="s">
        <v>847</v>
      </c>
      <c r="G11689" s="6" t="s">
        <v>29</v>
      </c>
      <c r="H11689" t="s">
        <v>41</v>
      </c>
      <c r="I11689" t="s">
        <v>26</v>
      </c>
      <c r="J11689" t="s">
        <v>27</v>
      </c>
      <c r="K11689">
        <v>52</v>
      </c>
      <c r="L11689">
        <v>32</v>
      </c>
      <c r="M11689" t="s">
        <v>325</v>
      </c>
      <c r="N11689">
        <v>32</v>
      </c>
      <c r="P11689" cm="1">
        <f t="array" ref="P11689">IF(Q11689&gt;0,INDEX(Q11689:Q33413,MATCH(TRUE,INDEX(Q11689:Q33413="",,),0)-1),"")</f>
        <v>6</v>
      </c>
      <c r="Q11689">
        <f t="shared" si="249"/>
        <v>2</v>
      </c>
      <c r="R11689">
        <f t="shared" si="246"/>
        <v>0</v>
      </c>
    </row>
    <row r="11690" spans="1:18" x14ac:dyDescent="0.3">
      <c r="A11690" t="s">
        <v>750</v>
      </c>
      <c r="B11690" s="1">
        <v>38411</v>
      </c>
      <c r="C11690" t="s">
        <v>16</v>
      </c>
      <c r="D11690" t="s">
        <v>846</v>
      </c>
      <c r="E11690" t="s">
        <v>847</v>
      </c>
      <c r="G11690" s="6" t="s">
        <v>29</v>
      </c>
      <c r="H11690" t="s">
        <v>28</v>
      </c>
      <c r="I11690" t="s">
        <v>26</v>
      </c>
      <c r="J11690" t="s">
        <v>27</v>
      </c>
      <c r="K11690">
        <v>39</v>
      </c>
      <c r="L11690">
        <v>45</v>
      </c>
      <c r="M11690" t="s">
        <v>325</v>
      </c>
      <c r="N11690">
        <v>45</v>
      </c>
      <c r="P11690" cm="1">
        <f t="array" ref="P11690">IF(Q11690&gt;0,INDEX(Q11690:Q33414,MATCH(TRUE,INDEX(Q11690:Q33414="",,),0)-1),"")</f>
        <v>6</v>
      </c>
      <c r="Q11690">
        <f t="shared" si="249"/>
        <v>2</v>
      </c>
      <c r="R11690">
        <f t="shared" si="246"/>
        <v>0</v>
      </c>
    </row>
    <row r="11691" spans="1:18" x14ac:dyDescent="0.3">
      <c r="A11691" t="s">
        <v>750</v>
      </c>
      <c r="B11691" s="1">
        <v>38411</v>
      </c>
      <c r="C11691" t="s">
        <v>16</v>
      </c>
      <c r="D11691" t="s">
        <v>846</v>
      </c>
      <c r="E11691" t="s">
        <v>847</v>
      </c>
      <c r="G11691" t="s">
        <v>19</v>
      </c>
      <c r="H11691" t="s">
        <v>41</v>
      </c>
      <c r="I11691" t="s">
        <v>21</v>
      </c>
      <c r="J11691" t="s">
        <v>22</v>
      </c>
      <c r="K11691">
        <v>28.3</v>
      </c>
      <c r="L11691">
        <v>168</v>
      </c>
      <c r="M11691" t="s">
        <v>270</v>
      </c>
      <c r="N11691">
        <v>761.55</v>
      </c>
      <c r="P11691" cm="1">
        <f t="array" ref="P11691">IF(Q11691&gt;0,INDEX(Q11691:Q33415,MATCH(TRUE,INDEX(Q11691:Q33415="",,),0)-1),"")</f>
        <v>6</v>
      </c>
      <c r="Q11691">
        <f t="shared" si="249"/>
        <v>3</v>
      </c>
      <c r="R11691">
        <f t="shared" si="246"/>
        <v>0</v>
      </c>
    </row>
    <row r="11692" spans="1:18" x14ac:dyDescent="0.3">
      <c r="A11692" t="s">
        <v>750</v>
      </c>
      <c r="B11692" s="1">
        <v>38411</v>
      </c>
      <c r="C11692" t="s">
        <v>16</v>
      </c>
      <c r="D11692" t="s">
        <v>846</v>
      </c>
      <c r="E11692" t="s">
        <v>847</v>
      </c>
      <c r="G11692" t="s">
        <v>19</v>
      </c>
      <c r="H11692" t="s">
        <v>99</v>
      </c>
      <c r="I11692" t="s">
        <v>26</v>
      </c>
      <c r="J11692" t="s">
        <v>27</v>
      </c>
      <c r="K11692">
        <v>183</v>
      </c>
      <c r="L11692">
        <v>17.5</v>
      </c>
      <c r="M11692" t="s">
        <v>270</v>
      </c>
      <c r="N11692">
        <v>17.5</v>
      </c>
      <c r="P11692" cm="1">
        <f t="array" ref="P11692">IF(Q11692&gt;0,INDEX(Q11692:Q33416,MATCH(TRUE,INDEX(Q11692:Q33416="",,),0)-1),"")</f>
        <v>6</v>
      </c>
      <c r="Q11692">
        <f t="shared" si="249"/>
        <v>3</v>
      </c>
      <c r="R11692">
        <f t="shared" si="246"/>
        <v>0</v>
      </c>
    </row>
    <row r="11693" spans="1:18" x14ac:dyDescent="0.3">
      <c r="A11693" t="s">
        <v>750</v>
      </c>
      <c r="B11693" s="1">
        <v>38411</v>
      </c>
      <c r="C11693" t="s">
        <v>16</v>
      </c>
      <c r="D11693" t="s">
        <v>846</v>
      </c>
      <c r="E11693" t="s">
        <v>847</v>
      </c>
      <c r="G11693" t="s">
        <v>19</v>
      </c>
      <c r="H11693" t="s">
        <v>25</v>
      </c>
      <c r="I11693" t="s">
        <v>26</v>
      </c>
      <c r="J11693" t="s">
        <v>27</v>
      </c>
      <c r="K11693">
        <v>653</v>
      </c>
      <c r="L11693">
        <v>16.3</v>
      </c>
      <c r="M11693" t="s">
        <v>270</v>
      </c>
      <c r="N11693">
        <v>16.3</v>
      </c>
      <c r="P11693" cm="1">
        <f t="array" ref="P11693">IF(Q11693&gt;0,INDEX(Q11693:Q33417,MATCH(TRUE,INDEX(Q11693:Q33417="",,),0)-1),"")</f>
        <v>6</v>
      </c>
      <c r="Q11693">
        <f t="shared" si="249"/>
        <v>3</v>
      </c>
      <c r="R11693">
        <f t="shared" si="246"/>
        <v>0</v>
      </c>
    </row>
    <row r="11694" spans="1:18" x14ac:dyDescent="0.3">
      <c r="A11694" t="s">
        <v>750</v>
      </c>
      <c r="B11694" s="1">
        <v>38411</v>
      </c>
      <c r="C11694" t="s">
        <v>16</v>
      </c>
      <c r="D11694" t="s">
        <v>846</v>
      </c>
      <c r="E11694" t="s">
        <v>847</v>
      </c>
      <c r="G11694" s="6" t="s">
        <v>29</v>
      </c>
      <c r="H11694" t="s">
        <v>30</v>
      </c>
      <c r="I11694" t="s">
        <v>26</v>
      </c>
      <c r="J11694" t="s">
        <v>27</v>
      </c>
      <c r="K11694">
        <v>79</v>
      </c>
      <c r="L11694">
        <v>8.6999999999999993</v>
      </c>
      <c r="M11694" t="s">
        <v>270</v>
      </c>
      <c r="N11694">
        <v>8.6999999999999993</v>
      </c>
      <c r="P11694" cm="1">
        <f t="array" ref="P11694">IF(Q11694&gt;0,INDEX(Q11694:Q33418,MATCH(TRUE,INDEX(Q11694:Q33418="",,),0)-1),"")</f>
        <v>6</v>
      </c>
      <c r="Q11694">
        <f t="shared" si="249"/>
        <v>3</v>
      </c>
      <c r="R11694">
        <f t="shared" si="246"/>
        <v>0</v>
      </c>
    </row>
    <row r="11695" spans="1:18" x14ac:dyDescent="0.3">
      <c r="A11695" t="s">
        <v>750</v>
      </c>
      <c r="B11695" s="1">
        <v>38411</v>
      </c>
      <c r="C11695" t="s">
        <v>16</v>
      </c>
      <c r="D11695" t="s">
        <v>846</v>
      </c>
      <c r="E11695" t="s">
        <v>847</v>
      </c>
      <c r="G11695" s="6" t="s">
        <v>29</v>
      </c>
      <c r="H11695" t="s">
        <v>41</v>
      </c>
      <c r="I11695" t="s">
        <v>26</v>
      </c>
      <c r="J11695" t="s">
        <v>27</v>
      </c>
      <c r="K11695">
        <v>52</v>
      </c>
      <c r="L11695">
        <v>32</v>
      </c>
      <c r="M11695" t="s">
        <v>270</v>
      </c>
      <c r="N11695">
        <v>32</v>
      </c>
      <c r="P11695" cm="1">
        <f t="array" ref="P11695">IF(Q11695&gt;0,INDEX(Q11695:Q33419,MATCH(TRUE,INDEX(Q11695:Q33419="",,),0)-1),"")</f>
        <v>6</v>
      </c>
      <c r="Q11695">
        <f t="shared" si="249"/>
        <v>3</v>
      </c>
      <c r="R11695">
        <f t="shared" si="246"/>
        <v>0</v>
      </c>
    </row>
    <row r="11696" spans="1:18" x14ac:dyDescent="0.3">
      <c r="A11696" t="s">
        <v>750</v>
      </c>
      <c r="B11696" s="1">
        <v>38411</v>
      </c>
      <c r="C11696" t="s">
        <v>16</v>
      </c>
      <c r="D11696" t="s">
        <v>846</v>
      </c>
      <c r="E11696" t="s">
        <v>847</v>
      </c>
      <c r="G11696" s="6" t="s">
        <v>29</v>
      </c>
      <c r="H11696" t="s">
        <v>28</v>
      </c>
      <c r="I11696" t="s">
        <v>26</v>
      </c>
      <c r="J11696" t="s">
        <v>27</v>
      </c>
      <c r="K11696">
        <v>39</v>
      </c>
      <c r="L11696">
        <v>45</v>
      </c>
      <c r="M11696" t="s">
        <v>270</v>
      </c>
      <c r="N11696">
        <v>45</v>
      </c>
      <c r="P11696" cm="1">
        <f t="array" ref="P11696">IF(Q11696&gt;0,INDEX(Q11696:Q33420,MATCH(TRUE,INDEX(Q11696:Q33420="",,),0)-1),"")</f>
        <v>6</v>
      </c>
      <c r="Q11696">
        <f t="shared" si="249"/>
        <v>3</v>
      </c>
      <c r="R11696">
        <f t="shared" si="246"/>
        <v>0</v>
      </c>
    </row>
    <row r="11697" spans="1:18" x14ac:dyDescent="0.3">
      <c r="A11697" t="s">
        <v>750</v>
      </c>
      <c r="B11697" s="1">
        <v>38411</v>
      </c>
      <c r="C11697" t="s">
        <v>16</v>
      </c>
      <c r="D11697" t="s">
        <v>846</v>
      </c>
      <c r="E11697" t="s">
        <v>847</v>
      </c>
      <c r="G11697" t="s">
        <v>19</v>
      </c>
      <c r="H11697" t="s">
        <v>41</v>
      </c>
      <c r="I11697" t="s">
        <v>21</v>
      </c>
      <c r="J11697" t="s">
        <v>22</v>
      </c>
      <c r="K11697">
        <v>28.3</v>
      </c>
      <c r="L11697">
        <v>168</v>
      </c>
      <c r="M11697" t="s">
        <v>315</v>
      </c>
      <c r="N11697">
        <v>175</v>
      </c>
      <c r="P11697" cm="1">
        <f t="array" ref="P11697">IF(Q11697&gt;0,INDEX(Q11697:Q33421,MATCH(TRUE,INDEX(Q11697:Q33421="",,),0)-1),"")</f>
        <v>6</v>
      </c>
      <c r="Q11697">
        <f t="shared" si="249"/>
        <v>4</v>
      </c>
      <c r="R11697">
        <f t="shared" si="246"/>
        <v>0</v>
      </c>
    </row>
    <row r="11698" spans="1:18" x14ac:dyDescent="0.3">
      <c r="A11698" t="s">
        <v>750</v>
      </c>
      <c r="B11698" s="1">
        <v>38411</v>
      </c>
      <c r="C11698" t="s">
        <v>16</v>
      </c>
      <c r="D11698" t="s">
        <v>846</v>
      </c>
      <c r="E11698" t="s">
        <v>847</v>
      </c>
      <c r="G11698" t="s">
        <v>19</v>
      </c>
      <c r="H11698" t="s">
        <v>99</v>
      </c>
      <c r="I11698" t="s">
        <v>26</v>
      </c>
      <c r="J11698" t="s">
        <v>27</v>
      </c>
      <c r="K11698">
        <v>183</v>
      </c>
      <c r="L11698">
        <v>17.5</v>
      </c>
      <c r="M11698" t="s">
        <v>315</v>
      </c>
      <c r="N11698">
        <v>30</v>
      </c>
      <c r="P11698" cm="1">
        <f t="array" ref="P11698">IF(Q11698&gt;0,INDEX(Q11698:Q33422,MATCH(TRUE,INDEX(Q11698:Q33422="",,),0)-1),"")</f>
        <v>6</v>
      </c>
      <c r="Q11698">
        <f t="shared" si="249"/>
        <v>4</v>
      </c>
      <c r="R11698">
        <f t="shared" si="246"/>
        <v>0</v>
      </c>
    </row>
    <row r="11699" spans="1:18" x14ac:dyDescent="0.3">
      <c r="A11699" t="s">
        <v>750</v>
      </c>
      <c r="B11699" s="1">
        <v>38411</v>
      </c>
      <c r="C11699" t="s">
        <v>16</v>
      </c>
      <c r="D11699" t="s">
        <v>846</v>
      </c>
      <c r="E11699" t="s">
        <v>847</v>
      </c>
      <c r="G11699" t="s">
        <v>19</v>
      </c>
      <c r="H11699" t="s">
        <v>25</v>
      </c>
      <c r="I11699" t="s">
        <v>26</v>
      </c>
      <c r="J11699" t="s">
        <v>27</v>
      </c>
      <c r="K11699">
        <v>653</v>
      </c>
      <c r="L11699">
        <v>16.3</v>
      </c>
      <c r="M11699" t="s">
        <v>315</v>
      </c>
      <c r="N11699">
        <v>35.1</v>
      </c>
      <c r="P11699" cm="1">
        <f t="array" ref="P11699">IF(Q11699&gt;0,INDEX(Q11699:Q33423,MATCH(TRUE,INDEX(Q11699:Q33423="",,),0)-1),"")</f>
        <v>6</v>
      </c>
      <c r="Q11699">
        <f t="shared" si="249"/>
        <v>4</v>
      </c>
      <c r="R11699">
        <f t="shared" si="246"/>
        <v>0</v>
      </c>
    </row>
    <row r="11700" spans="1:18" x14ac:dyDescent="0.3">
      <c r="A11700" t="s">
        <v>750</v>
      </c>
      <c r="B11700" s="1">
        <v>38411</v>
      </c>
      <c r="C11700" t="s">
        <v>16</v>
      </c>
      <c r="D11700" t="s">
        <v>846</v>
      </c>
      <c r="E11700" t="s">
        <v>847</v>
      </c>
      <c r="G11700" s="6" t="s">
        <v>29</v>
      </c>
      <c r="H11700" t="s">
        <v>30</v>
      </c>
      <c r="I11700" t="s">
        <v>26</v>
      </c>
      <c r="J11700" t="s">
        <v>27</v>
      </c>
      <c r="K11700">
        <v>79</v>
      </c>
      <c r="L11700">
        <v>8.6999999999999993</v>
      </c>
      <c r="M11700" t="s">
        <v>315</v>
      </c>
      <c r="N11700">
        <v>8.6999999999999993</v>
      </c>
      <c r="P11700" cm="1">
        <f t="array" ref="P11700">IF(Q11700&gt;0,INDEX(Q11700:Q33424,MATCH(TRUE,INDEX(Q11700:Q33424="",,),0)-1),"")</f>
        <v>6</v>
      </c>
      <c r="Q11700">
        <f t="shared" si="249"/>
        <v>4</v>
      </c>
      <c r="R11700">
        <f t="shared" ref="R11700:R11763" si="250">IF(P11700="","",0)</f>
        <v>0</v>
      </c>
    </row>
    <row r="11701" spans="1:18" x14ac:dyDescent="0.3">
      <c r="A11701" t="s">
        <v>750</v>
      </c>
      <c r="B11701" s="1">
        <v>38411</v>
      </c>
      <c r="C11701" t="s">
        <v>16</v>
      </c>
      <c r="D11701" t="s">
        <v>846</v>
      </c>
      <c r="E11701" t="s">
        <v>847</v>
      </c>
      <c r="G11701" s="6" t="s">
        <v>29</v>
      </c>
      <c r="H11701" t="s">
        <v>41</v>
      </c>
      <c r="I11701" t="s">
        <v>26</v>
      </c>
      <c r="J11701" t="s">
        <v>27</v>
      </c>
      <c r="K11701">
        <v>52</v>
      </c>
      <c r="L11701">
        <v>32</v>
      </c>
      <c r="M11701" t="s">
        <v>315</v>
      </c>
      <c r="N11701">
        <v>32</v>
      </c>
      <c r="P11701" cm="1">
        <f t="array" ref="P11701">IF(Q11701&gt;0,INDEX(Q11701:Q33425,MATCH(TRUE,INDEX(Q11701:Q33425="",,),0)-1),"")</f>
        <v>6</v>
      </c>
      <c r="Q11701">
        <f t="shared" si="249"/>
        <v>4</v>
      </c>
      <c r="R11701">
        <f t="shared" si="250"/>
        <v>0</v>
      </c>
    </row>
    <row r="11702" spans="1:18" x14ac:dyDescent="0.3">
      <c r="A11702" t="s">
        <v>750</v>
      </c>
      <c r="B11702" s="1">
        <v>38411</v>
      </c>
      <c r="C11702" t="s">
        <v>16</v>
      </c>
      <c r="D11702" t="s">
        <v>846</v>
      </c>
      <c r="E11702" t="s">
        <v>847</v>
      </c>
      <c r="G11702" s="6" t="s">
        <v>29</v>
      </c>
      <c r="H11702" t="s">
        <v>28</v>
      </c>
      <c r="I11702" t="s">
        <v>26</v>
      </c>
      <c r="J11702" t="s">
        <v>27</v>
      </c>
      <c r="K11702">
        <v>39</v>
      </c>
      <c r="L11702">
        <v>45</v>
      </c>
      <c r="M11702" t="s">
        <v>315</v>
      </c>
      <c r="N11702">
        <v>45</v>
      </c>
      <c r="P11702" cm="1">
        <f t="array" ref="P11702">IF(Q11702&gt;0,INDEX(Q11702:Q33426,MATCH(TRUE,INDEX(Q11702:Q33426="",,),0)-1),"")</f>
        <v>6</v>
      </c>
      <c r="Q11702">
        <f t="shared" si="249"/>
        <v>4</v>
      </c>
      <c r="R11702">
        <f t="shared" si="250"/>
        <v>0</v>
      </c>
    </row>
    <row r="11703" spans="1:18" x14ac:dyDescent="0.3">
      <c r="A11703" t="s">
        <v>750</v>
      </c>
      <c r="B11703" s="1">
        <v>38411</v>
      </c>
      <c r="C11703" t="s">
        <v>16</v>
      </c>
      <c r="D11703" t="s">
        <v>846</v>
      </c>
      <c r="E11703" t="s">
        <v>847</v>
      </c>
      <c r="G11703" t="s">
        <v>19</v>
      </c>
      <c r="H11703" t="s">
        <v>41</v>
      </c>
      <c r="I11703" t="s">
        <v>21</v>
      </c>
      <c r="J11703" t="s">
        <v>22</v>
      </c>
      <c r="K11703">
        <v>28.3</v>
      </c>
      <c r="L11703">
        <v>168</v>
      </c>
      <c r="M11703" t="s">
        <v>757</v>
      </c>
      <c r="N11703">
        <v>168</v>
      </c>
      <c r="P11703" cm="1">
        <f t="array" ref="P11703">IF(Q11703&gt;0,INDEX(Q11703:Q33427,MATCH(TRUE,INDEX(Q11703:Q33427="",,),0)-1),"")</f>
        <v>6</v>
      </c>
      <c r="Q11703">
        <f t="shared" si="249"/>
        <v>5</v>
      </c>
      <c r="R11703">
        <f t="shared" si="250"/>
        <v>0</v>
      </c>
    </row>
    <row r="11704" spans="1:18" x14ac:dyDescent="0.3">
      <c r="A11704" t="s">
        <v>750</v>
      </c>
      <c r="B11704" s="1">
        <v>38411</v>
      </c>
      <c r="C11704" t="s">
        <v>16</v>
      </c>
      <c r="D11704" t="s">
        <v>846</v>
      </c>
      <c r="E11704" t="s">
        <v>847</v>
      </c>
      <c r="G11704" t="s">
        <v>19</v>
      </c>
      <c r="H11704" t="s">
        <v>99</v>
      </c>
      <c r="I11704" t="s">
        <v>26</v>
      </c>
      <c r="J11704" t="s">
        <v>27</v>
      </c>
      <c r="K11704">
        <v>183</v>
      </c>
      <c r="L11704">
        <v>17.5</v>
      </c>
      <c r="M11704" t="s">
        <v>757</v>
      </c>
      <c r="N11704">
        <v>25</v>
      </c>
      <c r="P11704" cm="1">
        <f t="array" ref="P11704">IF(Q11704&gt;0,INDEX(Q11704:Q33428,MATCH(TRUE,INDEX(Q11704:Q33428="",,),0)-1),"")</f>
        <v>6</v>
      </c>
      <c r="Q11704">
        <f t="shared" si="249"/>
        <v>5</v>
      </c>
      <c r="R11704">
        <f t="shared" si="250"/>
        <v>0</v>
      </c>
    </row>
    <row r="11705" spans="1:18" x14ac:dyDescent="0.3">
      <c r="A11705" t="s">
        <v>750</v>
      </c>
      <c r="B11705" s="1">
        <v>38411</v>
      </c>
      <c r="C11705" t="s">
        <v>16</v>
      </c>
      <c r="D11705" t="s">
        <v>846</v>
      </c>
      <c r="E11705" t="s">
        <v>847</v>
      </c>
      <c r="G11705" t="s">
        <v>19</v>
      </c>
      <c r="H11705" t="s">
        <v>25</v>
      </c>
      <c r="I11705" t="s">
        <v>26</v>
      </c>
      <c r="J11705" t="s">
        <v>27</v>
      </c>
      <c r="K11705">
        <v>653</v>
      </c>
      <c r="L11705">
        <v>16.3</v>
      </c>
      <c r="M11705" t="s">
        <v>757</v>
      </c>
      <c r="N11705">
        <v>28</v>
      </c>
      <c r="P11705" cm="1">
        <f t="array" ref="P11705">IF(Q11705&gt;0,INDEX(Q11705:Q33429,MATCH(TRUE,INDEX(Q11705:Q33429="",,),0)-1),"")</f>
        <v>6</v>
      </c>
      <c r="Q11705">
        <f t="shared" si="249"/>
        <v>5</v>
      </c>
      <c r="R11705">
        <f t="shared" si="250"/>
        <v>0</v>
      </c>
    </row>
    <row r="11706" spans="1:18" x14ac:dyDescent="0.3">
      <c r="A11706" t="s">
        <v>750</v>
      </c>
      <c r="B11706" s="1">
        <v>38411</v>
      </c>
      <c r="C11706" t="s">
        <v>16</v>
      </c>
      <c r="D11706" t="s">
        <v>846</v>
      </c>
      <c r="E11706" t="s">
        <v>847</v>
      </c>
      <c r="G11706" s="6" t="s">
        <v>29</v>
      </c>
      <c r="H11706" t="s">
        <v>30</v>
      </c>
      <c r="I11706" t="s">
        <v>26</v>
      </c>
      <c r="J11706" t="s">
        <v>27</v>
      </c>
      <c r="K11706">
        <v>79</v>
      </c>
      <c r="L11706">
        <v>8.6999999999999993</v>
      </c>
      <c r="M11706" t="s">
        <v>757</v>
      </c>
      <c r="N11706">
        <v>8.6999999999999993</v>
      </c>
      <c r="P11706" cm="1">
        <f t="array" ref="P11706">IF(Q11706&gt;0,INDEX(Q11706:Q33430,MATCH(TRUE,INDEX(Q11706:Q33430="",,),0)-1),"")</f>
        <v>6</v>
      </c>
      <c r="Q11706">
        <f t="shared" si="249"/>
        <v>5</v>
      </c>
      <c r="R11706">
        <f t="shared" si="250"/>
        <v>0</v>
      </c>
    </row>
    <row r="11707" spans="1:18" x14ac:dyDescent="0.3">
      <c r="A11707" t="s">
        <v>750</v>
      </c>
      <c r="B11707" s="1">
        <v>38411</v>
      </c>
      <c r="C11707" t="s">
        <v>16</v>
      </c>
      <c r="D11707" t="s">
        <v>846</v>
      </c>
      <c r="E11707" t="s">
        <v>847</v>
      </c>
      <c r="G11707" s="6" t="s">
        <v>29</v>
      </c>
      <c r="H11707" t="s">
        <v>41</v>
      </c>
      <c r="I11707" t="s">
        <v>26</v>
      </c>
      <c r="J11707" t="s">
        <v>27</v>
      </c>
      <c r="K11707">
        <v>52</v>
      </c>
      <c r="L11707">
        <v>32</v>
      </c>
      <c r="M11707" t="s">
        <v>757</v>
      </c>
      <c r="N11707">
        <v>32</v>
      </c>
      <c r="P11707" cm="1">
        <f t="array" ref="P11707">IF(Q11707&gt;0,INDEX(Q11707:Q33431,MATCH(TRUE,INDEX(Q11707:Q33431="",,),0)-1),"")</f>
        <v>6</v>
      </c>
      <c r="Q11707">
        <f t="shared" si="249"/>
        <v>5</v>
      </c>
      <c r="R11707">
        <f t="shared" si="250"/>
        <v>0</v>
      </c>
    </row>
    <row r="11708" spans="1:18" x14ac:dyDescent="0.3">
      <c r="A11708" t="s">
        <v>750</v>
      </c>
      <c r="B11708" s="1">
        <v>38411</v>
      </c>
      <c r="C11708" t="s">
        <v>16</v>
      </c>
      <c r="D11708" t="s">
        <v>846</v>
      </c>
      <c r="E11708" t="s">
        <v>847</v>
      </c>
      <c r="G11708" s="6" t="s">
        <v>29</v>
      </c>
      <c r="H11708" t="s">
        <v>28</v>
      </c>
      <c r="I11708" t="s">
        <v>26</v>
      </c>
      <c r="J11708" t="s">
        <v>27</v>
      </c>
      <c r="K11708">
        <v>39</v>
      </c>
      <c r="L11708">
        <v>45</v>
      </c>
      <c r="M11708" t="s">
        <v>757</v>
      </c>
      <c r="N11708">
        <v>45</v>
      </c>
      <c r="P11708" cm="1">
        <f t="array" ref="P11708">IF(Q11708&gt;0,INDEX(Q11708:Q33432,MATCH(TRUE,INDEX(Q11708:Q33432="",,),0)-1),"")</f>
        <v>6</v>
      </c>
      <c r="Q11708">
        <f t="shared" si="249"/>
        <v>5</v>
      </c>
      <c r="R11708">
        <f t="shared" si="250"/>
        <v>0</v>
      </c>
    </row>
    <row r="11709" spans="1:18" x14ac:dyDescent="0.3">
      <c r="A11709" t="s">
        <v>750</v>
      </c>
      <c r="B11709" s="1">
        <v>38411</v>
      </c>
      <c r="C11709" t="s">
        <v>16</v>
      </c>
      <c r="D11709" t="s">
        <v>846</v>
      </c>
      <c r="E11709" t="s">
        <v>847</v>
      </c>
      <c r="G11709" t="s">
        <v>19</v>
      </c>
      <c r="H11709" t="s">
        <v>41</v>
      </c>
      <c r="I11709" t="s">
        <v>21</v>
      </c>
      <c r="J11709" t="s">
        <v>22</v>
      </c>
      <c r="K11709">
        <v>28.3</v>
      </c>
      <c r="L11709">
        <v>168</v>
      </c>
      <c r="M11709" t="s">
        <v>767</v>
      </c>
      <c r="N11709">
        <v>200</v>
      </c>
      <c r="P11709" cm="1">
        <f t="array" ref="P11709">IF(Q11709&gt;0,INDEX(Q11709:Q33433,MATCH(TRUE,INDEX(Q11709:Q33433="",,),0)-1),"")</f>
        <v>6</v>
      </c>
      <c r="Q11709">
        <f t="shared" si="249"/>
        <v>6</v>
      </c>
      <c r="R11709">
        <f t="shared" si="250"/>
        <v>0</v>
      </c>
    </row>
    <row r="11710" spans="1:18" x14ac:dyDescent="0.3">
      <c r="A11710" t="s">
        <v>750</v>
      </c>
      <c r="B11710" s="1">
        <v>38411</v>
      </c>
      <c r="C11710" t="s">
        <v>16</v>
      </c>
      <c r="D11710" t="s">
        <v>846</v>
      </c>
      <c r="E11710" t="s">
        <v>847</v>
      </c>
      <c r="G11710" t="s">
        <v>19</v>
      </c>
      <c r="H11710" t="s">
        <v>99</v>
      </c>
      <c r="I11710" t="s">
        <v>26</v>
      </c>
      <c r="J11710" t="s">
        <v>27</v>
      </c>
      <c r="K11710">
        <v>183</v>
      </c>
      <c r="L11710">
        <v>17.5</v>
      </c>
      <c r="M11710" t="s">
        <v>767</v>
      </c>
      <c r="N11710">
        <v>25</v>
      </c>
      <c r="P11710" cm="1">
        <f t="array" ref="P11710">IF(Q11710&gt;0,INDEX(Q11710:Q33434,MATCH(TRUE,INDEX(Q11710:Q33434="",,),0)-1),"")</f>
        <v>6</v>
      </c>
      <c r="Q11710">
        <f t="shared" si="249"/>
        <v>6</v>
      </c>
      <c r="R11710">
        <f t="shared" si="250"/>
        <v>0</v>
      </c>
    </row>
    <row r="11711" spans="1:18" x14ac:dyDescent="0.3">
      <c r="A11711" t="s">
        <v>750</v>
      </c>
      <c r="B11711" s="1">
        <v>38411</v>
      </c>
      <c r="C11711" t="s">
        <v>16</v>
      </c>
      <c r="D11711" t="s">
        <v>846</v>
      </c>
      <c r="E11711" t="s">
        <v>847</v>
      </c>
      <c r="G11711" t="s">
        <v>19</v>
      </c>
      <c r="H11711" t="s">
        <v>25</v>
      </c>
      <c r="I11711" t="s">
        <v>26</v>
      </c>
      <c r="J11711" t="s">
        <v>27</v>
      </c>
      <c r="K11711">
        <v>653</v>
      </c>
      <c r="L11711">
        <v>16.3</v>
      </c>
      <c r="M11711" t="s">
        <v>767</v>
      </c>
      <c r="N11711">
        <v>20</v>
      </c>
      <c r="P11711" cm="1">
        <f t="array" ref="P11711">IF(Q11711&gt;0,INDEX(Q11711:Q33435,MATCH(TRUE,INDEX(Q11711:Q33435="",,),0)-1),"")</f>
        <v>6</v>
      </c>
      <c r="Q11711">
        <f t="shared" si="249"/>
        <v>6</v>
      </c>
      <c r="R11711">
        <f t="shared" si="250"/>
        <v>0</v>
      </c>
    </row>
    <row r="11712" spans="1:18" x14ac:dyDescent="0.3">
      <c r="A11712" t="s">
        <v>750</v>
      </c>
      <c r="B11712" s="1">
        <v>38411</v>
      </c>
      <c r="C11712" t="s">
        <v>16</v>
      </c>
      <c r="D11712" t="s">
        <v>846</v>
      </c>
      <c r="E11712" t="s">
        <v>847</v>
      </c>
      <c r="G11712" s="6" t="s">
        <v>29</v>
      </c>
      <c r="H11712" t="s">
        <v>30</v>
      </c>
      <c r="I11712" t="s">
        <v>26</v>
      </c>
      <c r="J11712" t="s">
        <v>27</v>
      </c>
      <c r="K11712">
        <v>79</v>
      </c>
      <c r="L11712">
        <v>8.6999999999999993</v>
      </c>
      <c r="M11712" t="s">
        <v>767</v>
      </c>
      <c r="N11712">
        <v>8.6999999999999993</v>
      </c>
      <c r="P11712" cm="1">
        <f t="array" ref="P11712">IF(Q11712&gt;0,INDEX(Q11712:Q33436,MATCH(TRUE,INDEX(Q11712:Q33436="",,),0)-1),"")</f>
        <v>6</v>
      </c>
      <c r="Q11712">
        <f t="shared" si="249"/>
        <v>6</v>
      </c>
      <c r="R11712">
        <f t="shared" si="250"/>
        <v>0</v>
      </c>
    </row>
    <row r="11713" spans="1:18" x14ac:dyDescent="0.3">
      <c r="A11713" t="s">
        <v>750</v>
      </c>
      <c r="B11713" s="1">
        <v>38411</v>
      </c>
      <c r="C11713" t="s">
        <v>16</v>
      </c>
      <c r="D11713" t="s">
        <v>846</v>
      </c>
      <c r="E11713" t="s">
        <v>847</v>
      </c>
      <c r="G11713" s="6" t="s">
        <v>29</v>
      </c>
      <c r="H11713" t="s">
        <v>41</v>
      </c>
      <c r="I11713" t="s">
        <v>26</v>
      </c>
      <c r="J11713" t="s">
        <v>27</v>
      </c>
      <c r="K11713">
        <v>52</v>
      </c>
      <c r="L11713">
        <v>32</v>
      </c>
      <c r="M11713" t="s">
        <v>767</v>
      </c>
      <c r="N11713">
        <v>32</v>
      </c>
      <c r="P11713" cm="1">
        <f t="array" ref="P11713">IF(Q11713&gt;0,INDEX(Q11713:Q33437,MATCH(TRUE,INDEX(Q11713:Q33437="",,),0)-1),"")</f>
        <v>6</v>
      </c>
      <c r="Q11713">
        <f t="shared" si="249"/>
        <v>6</v>
      </c>
      <c r="R11713">
        <f t="shared" si="250"/>
        <v>0</v>
      </c>
    </row>
    <row r="11714" spans="1:18" x14ac:dyDescent="0.3">
      <c r="A11714" t="s">
        <v>750</v>
      </c>
      <c r="B11714" s="1">
        <v>38411</v>
      </c>
      <c r="C11714" t="s">
        <v>16</v>
      </c>
      <c r="D11714" t="s">
        <v>846</v>
      </c>
      <c r="E11714" t="s">
        <v>847</v>
      </c>
      <c r="G11714" s="6" t="s">
        <v>29</v>
      </c>
      <c r="H11714" t="s">
        <v>28</v>
      </c>
      <c r="I11714" t="s">
        <v>26</v>
      </c>
      <c r="J11714" t="s">
        <v>27</v>
      </c>
      <c r="K11714">
        <v>39</v>
      </c>
      <c r="L11714">
        <v>45</v>
      </c>
      <c r="M11714" t="s">
        <v>767</v>
      </c>
      <c r="N11714">
        <v>45</v>
      </c>
      <c r="P11714" cm="1">
        <f t="array" ref="P11714">IF(Q11714&gt;0,INDEX(Q11714:Q33438,MATCH(TRUE,INDEX(Q11714:Q33438="",,),0)-1),"")</f>
        <v>6</v>
      </c>
      <c r="Q11714">
        <f t="shared" si="249"/>
        <v>6</v>
      </c>
      <c r="R11714">
        <f t="shared" si="250"/>
        <v>0</v>
      </c>
    </row>
    <row r="11715" spans="1:18" x14ac:dyDescent="0.3">
      <c r="P11715" t="str" cm="1">
        <f t="array" ref="P11715">IF(Q11715&gt;0,INDEX(Q11715:Q33439,MATCH(TRUE,INDEX(Q11715:Q33439="",,),0)-1),"")</f>
        <v/>
      </c>
      <c r="R11715" t="str">
        <f t="shared" si="250"/>
        <v/>
      </c>
    </row>
    <row r="11716" spans="1:18" x14ac:dyDescent="0.3">
      <c r="A11716" t="s">
        <v>750</v>
      </c>
      <c r="B11716" s="1">
        <v>38376</v>
      </c>
      <c r="C11716" t="s">
        <v>16</v>
      </c>
      <c r="D11716" t="s">
        <v>848</v>
      </c>
      <c r="E11716" t="s">
        <v>849</v>
      </c>
      <c r="G11716" t="s">
        <v>19</v>
      </c>
      <c r="H11716" t="s">
        <v>122</v>
      </c>
      <c r="I11716" t="s">
        <v>26</v>
      </c>
      <c r="J11716" t="s">
        <v>27</v>
      </c>
      <c r="K11716">
        <v>156</v>
      </c>
      <c r="L11716">
        <v>34</v>
      </c>
      <c r="M11716" t="s">
        <v>757</v>
      </c>
      <c r="N11716">
        <v>71</v>
      </c>
      <c r="O11716" t="s">
        <v>24</v>
      </c>
      <c r="P11716" cm="1">
        <f t="array" ref="P11716">IF(Q11716&gt;0,INDEX(Q11716:Q33440,MATCH(TRUE,INDEX(Q11716:Q33440="",,),0)-1),"")</f>
        <v>5</v>
      </c>
      <c r="Q11716">
        <f>INT((ROW()-11716)/5)+1</f>
        <v>1</v>
      </c>
      <c r="R11716">
        <f t="shared" si="250"/>
        <v>0</v>
      </c>
    </row>
    <row r="11717" spans="1:18" x14ac:dyDescent="0.3">
      <c r="A11717" t="s">
        <v>750</v>
      </c>
      <c r="B11717" s="1">
        <v>38376</v>
      </c>
      <c r="C11717" t="s">
        <v>16</v>
      </c>
      <c r="D11717" t="s">
        <v>848</v>
      </c>
      <c r="E11717" t="s">
        <v>849</v>
      </c>
      <c r="G11717" t="s">
        <v>19</v>
      </c>
      <c r="H11717" t="s">
        <v>28</v>
      </c>
      <c r="I11717" t="s">
        <v>26</v>
      </c>
      <c r="J11717" t="s">
        <v>27</v>
      </c>
      <c r="K11717">
        <v>476</v>
      </c>
      <c r="L11717">
        <v>55</v>
      </c>
      <c r="M11717" t="s">
        <v>757</v>
      </c>
      <c r="N11717">
        <v>75</v>
      </c>
      <c r="O11717" t="s">
        <v>24</v>
      </c>
      <c r="P11717" cm="1">
        <f t="array" ref="P11717">IF(Q11717&gt;0,INDEX(Q11717:Q33441,MATCH(TRUE,INDEX(Q11717:Q33441="",,),0)-1),"")</f>
        <v>5</v>
      </c>
      <c r="Q11717">
        <f t="shared" ref="Q11717:Q11740" si="251">INT((ROW()-11716)/5)+1</f>
        <v>1</v>
      </c>
      <c r="R11717">
        <f t="shared" si="250"/>
        <v>0</v>
      </c>
    </row>
    <row r="11718" spans="1:18" x14ac:dyDescent="0.3">
      <c r="A11718" t="s">
        <v>750</v>
      </c>
      <c r="B11718" s="1">
        <v>38376</v>
      </c>
      <c r="C11718" t="s">
        <v>16</v>
      </c>
      <c r="D11718" t="s">
        <v>848</v>
      </c>
      <c r="E11718" t="s">
        <v>849</v>
      </c>
      <c r="G11718" s="6" t="s">
        <v>29</v>
      </c>
      <c r="H11718" t="s">
        <v>99</v>
      </c>
      <c r="I11718" t="s">
        <v>26</v>
      </c>
      <c r="J11718" t="s">
        <v>27</v>
      </c>
      <c r="K11718">
        <v>28</v>
      </c>
      <c r="L11718">
        <v>20</v>
      </c>
      <c r="M11718" t="s">
        <v>757</v>
      </c>
      <c r="N11718">
        <v>20</v>
      </c>
      <c r="O11718" t="s">
        <v>24</v>
      </c>
      <c r="P11718" cm="1">
        <f t="array" ref="P11718">IF(Q11718&gt;0,INDEX(Q11718:Q33442,MATCH(TRUE,INDEX(Q11718:Q33442="",,),0)-1),"")</f>
        <v>5</v>
      </c>
      <c r="Q11718">
        <f t="shared" si="251"/>
        <v>1</v>
      </c>
      <c r="R11718">
        <f t="shared" si="250"/>
        <v>0</v>
      </c>
    </row>
    <row r="11719" spans="1:18" x14ac:dyDescent="0.3">
      <c r="A11719" t="s">
        <v>750</v>
      </c>
      <c r="B11719" s="1">
        <v>38376</v>
      </c>
      <c r="C11719" t="s">
        <v>16</v>
      </c>
      <c r="D11719" t="s">
        <v>848</v>
      </c>
      <c r="E11719" t="s">
        <v>849</v>
      </c>
      <c r="G11719" s="6" t="s">
        <v>29</v>
      </c>
      <c r="H11719" t="s">
        <v>63</v>
      </c>
      <c r="I11719" t="s">
        <v>26</v>
      </c>
      <c r="J11719" t="s">
        <v>27</v>
      </c>
      <c r="K11719">
        <v>80</v>
      </c>
      <c r="L11719">
        <v>20</v>
      </c>
      <c r="M11719" t="s">
        <v>757</v>
      </c>
      <c r="N11719">
        <v>20</v>
      </c>
      <c r="O11719" t="s">
        <v>24</v>
      </c>
      <c r="P11719" cm="1">
        <f t="array" ref="P11719">IF(Q11719&gt;0,INDEX(Q11719:Q33443,MATCH(TRUE,INDEX(Q11719:Q33443="",,),0)-1),"")</f>
        <v>5</v>
      </c>
      <c r="Q11719">
        <f t="shared" si="251"/>
        <v>1</v>
      </c>
      <c r="R11719">
        <f t="shared" si="250"/>
        <v>0</v>
      </c>
    </row>
    <row r="11720" spans="1:18" x14ac:dyDescent="0.3">
      <c r="A11720" t="s">
        <v>750</v>
      </c>
      <c r="B11720" s="1">
        <v>38376</v>
      </c>
      <c r="C11720" t="s">
        <v>16</v>
      </c>
      <c r="D11720" t="s">
        <v>848</v>
      </c>
      <c r="E11720" t="s">
        <v>849</v>
      </c>
      <c r="G11720" s="6" t="s">
        <v>29</v>
      </c>
      <c r="H11720" t="s">
        <v>64</v>
      </c>
      <c r="I11720" t="s">
        <v>26</v>
      </c>
      <c r="J11720" t="s">
        <v>27</v>
      </c>
      <c r="K11720">
        <v>28</v>
      </c>
      <c r="L11720">
        <v>20</v>
      </c>
      <c r="M11720" t="s">
        <v>757</v>
      </c>
      <c r="N11720">
        <v>20</v>
      </c>
      <c r="O11720" t="s">
        <v>24</v>
      </c>
      <c r="P11720" cm="1">
        <f t="array" ref="P11720">IF(Q11720&gt;0,INDEX(Q11720:Q33444,MATCH(TRUE,INDEX(Q11720:Q33444="",,),0)-1),"")</f>
        <v>5</v>
      </c>
      <c r="Q11720">
        <f t="shared" si="251"/>
        <v>1</v>
      </c>
      <c r="R11720">
        <f t="shared" si="250"/>
        <v>0</v>
      </c>
    </row>
    <row r="11721" spans="1:18" x14ac:dyDescent="0.3">
      <c r="A11721" t="s">
        <v>750</v>
      </c>
      <c r="B11721" s="1">
        <v>38376</v>
      </c>
      <c r="C11721" t="s">
        <v>16</v>
      </c>
      <c r="D11721" t="s">
        <v>848</v>
      </c>
      <c r="E11721" t="s">
        <v>849</v>
      </c>
      <c r="G11721" t="s">
        <v>19</v>
      </c>
      <c r="H11721" t="s">
        <v>122</v>
      </c>
      <c r="I11721" t="s">
        <v>26</v>
      </c>
      <c r="J11721" t="s">
        <v>27</v>
      </c>
      <c r="K11721">
        <v>156</v>
      </c>
      <c r="L11721">
        <v>34</v>
      </c>
      <c r="M11721" t="s">
        <v>270</v>
      </c>
      <c r="N11721">
        <v>116.55</v>
      </c>
      <c r="P11721" cm="1">
        <f t="array" ref="P11721">IF(Q11721&gt;0,INDEX(Q11721:Q33445,MATCH(TRUE,INDEX(Q11721:Q33445="",,),0)-1),"")</f>
        <v>5</v>
      </c>
      <c r="Q11721">
        <f t="shared" si="251"/>
        <v>2</v>
      </c>
      <c r="R11721">
        <f t="shared" si="250"/>
        <v>0</v>
      </c>
    </row>
    <row r="11722" spans="1:18" x14ac:dyDescent="0.3">
      <c r="A11722" t="s">
        <v>750</v>
      </c>
      <c r="B11722" s="1">
        <v>38376</v>
      </c>
      <c r="C11722" t="s">
        <v>16</v>
      </c>
      <c r="D11722" t="s">
        <v>848</v>
      </c>
      <c r="E11722" t="s">
        <v>849</v>
      </c>
      <c r="G11722" t="s">
        <v>19</v>
      </c>
      <c r="H11722" t="s">
        <v>28</v>
      </c>
      <c r="I11722" t="s">
        <v>26</v>
      </c>
      <c r="J11722" t="s">
        <v>27</v>
      </c>
      <c r="K11722">
        <v>476</v>
      </c>
      <c r="L11722">
        <v>55</v>
      </c>
      <c r="M11722" t="s">
        <v>270</v>
      </c>
      <c r="N11722">
        <v>60</v>
      </c>
      <c r="P11722" cm="1">
        <f t="array" ref="P11722">IF(Q11722&gt;0,INDEX(Q11722:Q33446,MATCH(TRUE,INDEX(Q11722:Q33446="",,),0)-1),"")</f>
        <v>5</v>
      </c>
      <c r="Q11722">
        <f t="shared" si="251"/>
        <v>2</v>
      </c>
      <c r="R11722">
        <f t="shared" si="250"/>
        <v>0</v>
      </c>
    </row>
    <row r="11723" spans="1:18" x14ac:dyDescent="0.3">
      <c r="A11723" t="s">
        <v>750</v>
      </c>
      <c r="B11723" s="1">
        <v>38376</v>
      </c>
      <c r="C11723" t="s">
        <v>16</v>
      </c>
      <c r="D11723" t="s">
        <v>848</v>
      </c>
      <c r="E11723" t="s">
        <v>849</v>
      </c>
      <c r="G11723" s="6" t="s">
        <v>29</v>
      </c>
      <c r="H11723" t="s">
        <v>99</v>
      </c>
      <c r="I11723" t="s">
        <v>26</v>
      </c>
      <c r="J11723" t="s">
        <v>27</v>
      </c>
      <c r="K11723">
        <v>28</v>
      </c>
      <c r="L11723">
        <v>20</v>
      </c>
      <c r="M11723" t="s">
        <v>270</v>
      </c>
      <c r="N11723">
        <v>20</v>
      </c>
      <c r="P11723" cm="1">
        <f t="array" ref="P11723">IF(Q11723&gt;0,INDEX(Q11723:Q33447,MATCH(TRUE,INDEX(Q11723:Q33447="",,),0)-1),"")</f>
        <v>5</v>
      </c>
      <c r="Q11723">
        <f t="shared" si="251"/>
        <v>2</v>
      </c>
      <c r="R11723">
        <f t="shared" si="250"/>
        <v>0</v>
      </c>
    </row>
    <row r="11724" spans="1:18" x14ac:dyDescent="0.3">
      <c r="A11724" t="s">
        <v>750</v>
      </c>
      <c r="B11724" s="1">
        <v>38376</v>
      </c>
      <c r="C11724" t="s">
        <v>16</v>
      </c>
      <c r="D11724" t="s">
        <v>848</v>
      </c>
      <c r="E11724" t="s">
        <v>849</v>
      </c>
      <c r="G11724" s="6" t="s">
        <v>29</v>
      </c>
      <c r="H11724" t="s">
        <v>63</v>
      </c>
      <c r="I11724" t="s">
        <v>26</v>
      </c>
      <c r="J11724" t="s">
        <v>27</v>
      </c>
      <c r="K11724">
        <v>80</v>
      </c>
      <c r="L11724">
        <v>20</v>
      </c>
      <c r="M11724" t="s">
        <v>270</v>
      </c>
      <c r="N11724">
        <v>20</v>
      </c>
      <c r="P11724" cm="1">
        <f t="array" ref="P11724">IF(Q11724&gt;0,INDEX(Q11724:Q33448,MATCH(TRUE,INDEX(Q11724:Q33448="",,),0)-1),"")</f>
        <v>5</v>
      </c>
      <c r="Q11724">
        <f t="shared" si="251"/>
        <v>2</v>
      </c>
      <c r="R11724">
        <f t="shared" si="250"/>
        <v>0</v>
      </c>
    </row>
    <row r="11725" spans="1:18" x14ac:dyDescent="0.3">
      <c r="A11725" t="s">
        <v>750</v>
      </c>
      <c r="B11725" s="1">
        <v>38376</v>
      </c>
      <c r="C11725" t="s">
        <v>16</v>
      </c>
      <c r="D11725" t="s">
        <v>848</v>
      </c>
      <c r="E11725" t="s">
        <v>849</v>
      </c>
      <c r="G11725" s="6" t="s">
        <v>29</v>
      </c>
      <c r="H11725" t="s">
        <v>64</v>
      </c>
      <c r="I11725" t="s">
        <v>26</v>
      </c>
      <c r="J11725" t="s">
        <v>27</v>
      </c>
      <c r="K11725">
        <v>28</v>
      </c>
      <c r="L11725">
        <v>20</v>
      </c>
      <c r="M11725" t="s">
        <v>270</v>
      </c>
      <c r="N11725">
        <v>20</v>
      </c>
      <c r="P11725" cm="1">
        <f t="array" ref="P11725">IF(Q11725&gt;0,INDEX(Q11725:Q33449,MATCH(TRUE,INDEX(Q11725:Q33449="",,),0)-1),"")</f>
        <v>5</v>
      </c>
      <c r="Q11725">
        <f t="shared" si="251"/>
        <v>2</v>
      </c>
      <c r="R11725">
        <f t="shared" si="250"/>
        <v>0</v>
      </c>
    </row>
    <row r="11726" spans="1:18" x14ac:dyDescent="0.3">
      <c r="A11726" t="s">
        <v>750</v>
      </c>
      <c r="B11726" s="1">
        <v>38376</v>
      </c>
      <c r="C11726" t="s">
        <v>16</v>
      </c>
      <c r="D11726" t="s">
        <v>848</v>
      </c>
      <c r="E11726" t="s">
        <v>849</v>
      </c>
      <c r="G11726" t="s">
        <v>19</v>
      </c>
      <c r="H11726" t="s">
        <v>122</v>
      </c>
      <c r="I11726" t="s">
        <v>26</v>
      </c>
      <c r="J11726" t="s">
        <v>27</v>
      </c>
      <c r="K11726">
        <v>156</v>
      </c>
      <c r="L11726">
        <v>34</v>
      </c>
      <c r="M11726" t="s">
        <v>385</v>
      </c>
      <c r="N11726">
        <v>67.89</v>
      </c>
      <c r="P11726" cm="1">
        <f t="array" ref="P11726">IF(Q11726&gt;0,INDEX(Q11726:Q33450,MATCH(TRUE,INDEX(Q11726:Q33450="",,),0)-1),"")</f>
        <v>5</v>
      </c>
      <c r="Q11726">
        <f t="shared" si="251"/>
        <v>3</v>
      </c>
      <c r="R11726">
        <f t="shared" si="250"/>
        <v>0</v>
      </c>
    </row>
    <row r="11727" spans="1:18" x14ac:dyDescent="0.3">
      <c r="A11727" t="s">
        <v>750</v>
      </c>
      <c r="B11727" s="1">
        <v>38376</v>
      </c>
      <c r="C11727" t="s">
        <v>16</v>
      </c>
      <c r="D11727" t="s">
        <v>848</v>
      </c>
      <c r="E11727" t="s">
        <v>849</v>
      </c>
      <c r="G11727" t="s">
        <v>19</v>
      </c>
      <c r="H11727" t="s">
        <v>28</v>
      </c>
      <c r="I11727" t="s">
        <v>26</v>
      </c>
      <c r="J11727" t="s">
        <v>27</v>
      </c>
      <c r="K11727">
        <v>476</v>
      </c>
      <c r="L11727">
        <v>55</v>
      </c>
      <c r="M11727" t="s">
        <v>385</v>
      </c>
      <c r="N11727">
        <v>67.89</v>
      </c>
      <c r="P11727" cm="1">
        <f t="array" ref="P11727">IF(Q11727&gt;0,INDEX(Q11727:Q33451,MATCH(TRUE,INDEX(Q11727:Q33451="",,),0)-1),"")</f>
        <v>5</v>
      </c>
      <c r="Q11727">
        <f t="shared" si="251"/>
        <v>3</v>
      </c>
      <c r="R11727">
        <f t="shared" si="250"/>
        <v>0</v>
      </c>
    </row>
    <row r="11728" spans="1:18" x14ac:dyDescent="0.3">
      <c r="A11728" t="s">
        <v>750</v>
      </c>
      <c r="B11728" s="1">
        <v>38376</v>
      </c>
      <c r="C11728" t="s">
        <v>16</v>
      </c>
      <c r="D11728" t="s">
        <v>848</v>
      </c>
      <c r="E11728" t="s">
        <v>849</v>
      </c>
      <c r="G11728" s="6" t="s">
        <v>29</v>
      </c>
      <c r="H11728" t="s">
        <v>99</v>
      </c>
      <c r="I11728" t="s">
        <v>26</v>
      </c>
      <c r="J11728" t="s">
        <v>27</v>
      </c>
      <c r="K11728">
        <v>28</v>
      </c>
      <c r="L11728">
        <v>20</v>
      </c>
      <c r="M11728" t="s">
        <v>385</v>
      </c>
      <c r="N11728">
        <v>20</v>
      </c>
      <c r="P11728" cm="1">
        <f t="array" ref="P11728">IF(Q11728&gt;0,INDEX(Q11728:Q33452,MATCH(TRUE,INDEX(Q11728:Q33452="",,),0)-1),"")</f>
        <v>5</v>
      </c>
      <c r="Q11728">
        <f t="shared" si="251"/>
        <v>3</v>
      </c>
      <c r="R11728">
        <f t="shared" si="250"/>
        <v>0</v>
      </c>
    </row>
    <row r="11729" spans="1:18" x14ac:dyDescent="0.3">
      <c r="A11729" t="s">
        <v>750</v>
      </c>
      <c r="B11729" s="1">
        <v>38376</v>
      </c>
      <c r="C11729" t="s">
        <v>16</v>
      </c>
      <c r="D11729" t="s">
        <v>848</v>
      </c>
      <c r="E11729" t="s">
        <v>849</v>
      </c>
      <c r="G11729" s="6" t="s">
        <v>29</v>
      </c>
      <c r="H11729" t="s">
        <v>63</v>
      </c>
      <c r="I11729" t="s">
        <v>26</v>
      </c>
      <c r="J11729" t="s">
        <v>27</v>
      </c>
      <c r="K11729">
        <v>80</v>
      </c>
      <c r="L11729">
        <v>20</v>
      </c>
      <c r="M11729" t="s">
        <v>385</v>
      </c>
      <c r="N11729">
        <v>20</v>
      </c>
      <c r="P11729" cm="1">
        <f t="array" ref="P11729">IF(Q11729&gt;0,INDEX(Q11729:Q33453,MATCH(TRUE,INDEX(Q11729:Q33453="",,),0)-1),"")</f>
        <v>5</v>
      </c>
      <c r="Q11729">
        <f t="shared" si="251"/>
        <v>3</v>
      </c>
      <c r="R11729">
        <f t="shared" si="250"/>
        <v>0</v>
      </c>
    </row>
    <row r="11730" spans="1:18" x14ac:dyDescent="0.3">
      <c r="A11730" t="s">
        <v>750</v>
      </c>
      <c r="B11730" s="1">
        <v>38376</v>
      </c>
      <c r="C11730" t="s">
        <v>16</v>
      </c>
      <c r="D11730" t="s">
        <v>848</v>
      </c>
      <c r="E11730" t="s">
        <v>849</v>
      </c>
      <c r="G11730" s="6" t="s">
        <v>29</v>
      </c>
      <c r="H11730" t="s">
        <v>64</v>
      </c>
      <c r="I11730" t="s">
        <v>26</v>
      </c>
      <c r="J11730" t="s">
        <v>27</v>
      </c>
      <c r="K11730">
        <v>28</v>
      </c>
      <c r="L11730">
        <v>20</v>
      </c>
      <c r="M11730" t="s">
        <v>385</v>
      </c>
      <c r="N11730">
        <v>20</v>
      </c>
      <c r="P11730" cm="1">
        <f t="array" ref="P11730">IF(Q11730&gt;0,INDEX(Q11730:Q33454,MATCH(TRUE,INDEX(Q11730:Q33454="",,),0)-1),"")</f>
        <v>5</v>
      </c>
      <c r="Q11730">
        <f t="shared" si="251"/>
        <v>3</v>
      </c>
      <c r="R11730">
        <f t="shared" si="250"/>
        <v>0</v>
      </c>
    </row>
    <row r="11731" spans="1:18" x14ac:dyDescent="0.3">
      <c r="A11731" t="s">
        <v>750</v>
      </c>
      <c r="B11731" s="1">
        <v>38376</v>
      </c>
      <c r="C11731" t="s">
        <v>16</v>
      </c>
      <c r="D11731" t="s">
        <v>848</v>
      </c>
      <c r="E11731" t="s">
        <v>849</v>
      </c>
      <c r="G11731" t="s">
        <v>19</v>
      </c>
      <c r="H11731" t="s">
        <v>122</v>
      </c>
      <c r="I11731" t="s">
        <v>26</v>
      </c>
      <c r="J11731" t="s">
        <v>27</v>
      </c>
      <c r="K11731">
        <v>156</v>
      </c>
      <c r="L11731">
        <v>34</v>
      </c>
      <c r="M11731" t="s">
        <v>233</v>
      </c>
      <c r="N11731">
        <v>39.76</v>
      </c>
      <c r="P11731" cm="1">
        <f t="array" ref="P11731">IF(Q11731&gt;0,INDEX(Q11731:Q33455,MATCH(TRUE,INDEX(Q11731:Q33455="",,),0)-1),"")</f>
        <v>5</v>
      </c>
      <c r="Q11731">
        <f t="shared" si="251"/>
        <v>4</v>
      </c>
      <c r="R11731">
        <f t="shared" si="250"/>
        <v>0</v>
      </c>
    </row>
    <row r="11732" spans="1:18" x14ac:dyDescent="0.3">
      <c r="A11732" t="s">
        <v>750</v>
      </c>
      <c r="B11732" s="1">
        <v>38376</v>
      </c>
      <c r="C11732" t="s">
        <v>16</v>
      </c>
      <c r="D11732" t="s">
        <v>848</v>
      </c>
      <c r="E11732" t="s">
        <v>849</v>
      </c>
      <c r="G11732" t="s">
        <v>19</v>
      </c>
      <c r="H11732" t="s">
        <v>28</v>
      </c>
      <c r="I11732" t="s">
        <v>26</v>
      </c>
      <c r="J11732" t="s">
        <v>27</v>
      </c>
      <c r="K11732">
        <v>476</v>
      </c>
      <c r="L11732">
        <v>55</v>
      </c>
      <c r="M11732" t="s">
        <v>233</v>
      </c>
      <c r="N11732">
        <v>66.53</v>
      </c>
      <c r="P11732" cm="1">
        <f t="array" ref="P11732">IF(Q11732&gt;0,INDEX(Q11732:Q33456,MATCH(TRUE,INDEX(Q11732:Q33456="",,),0)-1),"")</f>
        <v>5</v>
      </c>
      <c r="Q11732">
        <f t="shared" si="251"/>
        <v>4</v>
      </c>
      <c r="R11732">
        <f t="shared" si="250"/>
        <v>0</v>
      </c>
    </row>
    <row r="11733" spans="1:18" x14ac:dyDescent="0.3">
      <c r="A11733" t="s">
        <v>750</v>
      </c>
      <c r="B11733" s="1">
        <v>38376</v>
      </c>
      <c r="C11733" t="s">
        <v>16</v>
      </c>
      <c r="D11733" t="s">
        <v>848</v>
      </c>
      <c r="E11733" t="s">
        <v>849</v>
      </c>
      <c r="G11733" s="6" t="s">
        <v>29</v>
      </c>
      <c r="H11733" t="s">
        <v>99</v>
      </c>
      <c r="I11733" t="s">
        <v>26</v>
      </c>
      <c r="J11733" t="s">
        <v>27</v>
      </c>
      <c r="K11733">
        <v>28</v>
      </c>
      <c r="L11733">
        <v>20</v>
      </c>
      <c r="M11733" t="s">
        <v>233</v>
      </c>
      <c r="N11733">
        <v>20</v>
      </c>
      <c r="P11733" cm="1">
        <f t="array" ref="P11733">IF(Q11733&gt;0,INDEX(Q11733:Q33457,MATCH(TRUE,INDEX(Q11733:Q33457="",,),0)-1),"")</f>
        <v>5</v>
      </c>
      <c r="Q11733">
        <f t="shared" si="251"/>
        <v>4</v>
      </c>
      <c r="R11733">
        <f t="shared" si="250"/>
        <v>0</v>
      </c>
    </row>
    <row r="11734" spans="1:18" x14ac:dyDescent="0.3">
      <c r="A11734" t="s">
        <v>750</v>
      </c>
      <c r="B11734" s="1">
        <v>38376</v>
      </c>
      <c r="C11734" t="s">
        <v>16</v>
      </c>
      <c r="D11734" t="s">
        <v>848</v>
      </c>
      <c r="E11734" t="s">
        <v>849</v>
      </c>
      <c r="G11734" s="6" t="s">
        <v>29</v>
      </c>
      <c r="H11734" t="s">
        <v>63</v>
      </c>
      <c r="I11734" t="s">
        <v>26</v>
      </c>
      <c r="J11734" t="s">
        <v>27</v>
      </c>
      <c r="K11734">
        <v>80</v>
      </c>
      <c r="L11734">
        <v>20</v>
      </c>
      <c r="M11734" t="s">
        <v>233</v>
      </c>
      <c r="N11734">
        <v>20</v>
      </c>
      <c r="P11734" cm="1">
        <f t="array" ref="P11734">IF(Q11734&gt;0,INDEX(Q11734:Q33458,MATCH(TRUE,INDEX(Q11734:Q33458="",,),0)-1),"")</f>
        <v>5</v>
      </c>
      <c r="Q11734">
        <f t="shared" si="251"/>
        <v>4</v>
      </c>
      <c r="R11734">
        <f t="shared" si="250"/>
        <v>0</v>
      </c>
    </row>
    <row r="11735" spans="1:18" x14ac:dyDescent="0.3">
      <c r="A11735" t="s">
        <v>750</v>
      </c>
      <c r="B11735" s="1">
        <v>38376</v>
      </c>
      <c r="C11735" t="s">
        <v>16</v>
      </c>
      <c r="D11735" t="s">
        <v>848</v>
      </c>
      <c r="E11735" t="s">
        <v>849</v>
      </c>
      <c r="G11735" s="6" t="s">
        <v>29</v>
      </c>
      <c r="H11735" t="s">
        <v>64</v>
      </c>
      <c r="I11735" t="s">
        <v>26</v>
      </c>
      <c r="J11735" t="s">
        <v>27</v>
      </c>
      <c r="K11735">
        <v>28</v>
      </c>
      <c r="L11735">
        <v>20</v>
      </c>
      <c r="M11735" t="s">
        <v>233</v>
      </c>
      <c r="N11735">
        <v>20</v>
      </c>
      <c r="P11735" cm="1">
        <f t="array" ref="P11735">IF(Q11735&gt;0,INDEX(Q11735:Q33459,MATCH(TRUE,INDEX(Q11735:Q33459="",,),0)-1),"")</f>
        <v>5</v>
      </c>
      <c r="Q11735">
        <f t="shared" si="251"/>
        <v>4</v>
      </c>
      <c r="R11735">
        <f t="shared" si="250"/>
        <v>0</v>
      </c>
    </row>
    <row r="11736" spans="1:18" x14ac:dyDescent="0.3">
      <c r="A11736" t="s">
        <v>750</v>
      </c>
      <c r="B11736" s="1">
        <v>38376</v>
      </c>
      <c r="C11736" t="s">
        <v>16</v>
      </c>
      <c r="D11736" t="s">
        <v>848</v>
      </c>
      <c r="E11736" t="s">
        <v>849</v>
      </c>
      <c r="G11736" t="s">
        <v>19</v>
      </c>
      <c r="H11736" t="s">
        <v>122</v>
      </c>
      <c r="I11736" t="s">
        <v>26</v>
      </c>
      <c r="J11736" t="s">
        <v>27</v>
      </c>
      <c r="K11736">
        <v>156</v>
      </c>
      <c r="L11736">
        <v>34</v>
      </c>
      <c r="M11736" t="s">
        <v>220</v>
      </c>
      <c r="N11736">
        <v>39.5</v>
      </c>
      <c r="P11736" cm="1">
        <f t="array" ref="P11736">IF(Q11736&gt;0,INDEX(Q11736:Q33460,MATCH(TRUE,INDEX(Q11736:Q33460="",,),0)-1),"")</f>
        <v>5</v>
      </c>
      <c r="Q11736">
        <f t="shared" si="251"/>
        <v>5</v>
      </c>
      <c r="R11736">
        <f t="shared" si="250"/>
        <v>0</v>
      </c>
    </row>
    <row r="11737" spans="1:18" x14ac:dyDescent="0.3">
      <c r="A11737" t="s">
        <v>750</v>
      </c>
      <c r="B11737" s="1">
        <v>38376</v>
      </c>
      <c r="C11737" t="s">
        <v>16</v>
      </c>
      <c r="D11737" t="s">
        <v>848</v>
      </c>
      <c r="E11737" t="s">
        <v>849</v>
      </c>
      <c r="G11737" t="s">
        <v>19</v>
      </c>
      <c r="H11737" t="s">
        <v>28</v>
      </c>
      <c r="I11737" t="s">
        <v>26</v>
      </c>
      <c r="J11737" t="s">
        <v>27</v>
      </c>
      <c r="K11737">
        <v>476</v>
      </c>
      <c r="L11737">
        <v>55</v>
      </c>
      <c r="M11737" t="s">
        <v>220</v>
      </c>
      <c r="N11737">
        <v>60</v>
      </c>
      <c r="P11737" cm="1">
        <f t="array" ref="P11737">IF(Q11737&gt;0,INDEX(Q11737:Q33461,MATCH(TRUE,INDEX(Q11737:Q33461="",,),0)-1),"")</f>
        <v>5</v>
      </c>
      <c r="Q11737">
        <f t="shared" si="251"/>
        <v>5</v>
      </c>
      <c r="R11737">
        <f t="shared" si="250"/>
        <v>0</v>
      </c>
    </row>
    <row r="11738" spans="1:18" x14ac:dyDescent="0.3">
      <c r="A11738" t="s">
        <v>750</v>
      </c>
      <c r="B11738" s="1">
        <v>38376</v>
      </c>
      <c r="C11738" t="s">
        <v>16</v>
      </c>
      <c r="D11738" t="s">
        <v>848</v>
      </c>
      <c r="E11738" t="s">
        <v>849</v>
      </c>
      <c r="G11738" s="6" t="s">
        <v>29</v>
      </c>
      <c r="H11738" t="s">
        <v>99</v>
      </c>
      <c r="I11738" t="s">
        <v>26</v>
      </c>
      <c r="J11738" t="s">
        <v>27</v>
      </c>
      <c r="K11738">
        <v>28</v>
      </c>
      <c r="L11738">
        <v>20</v>
      </c>
      <c r="M11738" t="s">
        <v>220</v>
      </c>
      <c r="N11738">
        <v>20</v>
      </c>
      <c r="P11738" cm="1">
        <f t="array" ref="P11738">IF(Q11738&gt;0,INDEX(Q11738:Q33462,MATCH(TRUE,INDEX(Q11738:Q33462="",,),0)-1),"")</f>
        <v>5</v>
      </c>
      <c r="Q11738">
        <f t="shared" si="251"/>
        <v>5</v>
      </c>
      <c r="R11738">
        <f t="shared" si="250"/>
        <v>0</v>
      </c>
    </row>
    <row r="11739" spans="1:18" x14ac:dyDescent="0.3">
      <c r="A11739" t="s">
        <v>750</v>
      </c>
      <c r="B11739" s="1">
        <v>38376</v>
      </c>
      <c r="C11739" t="s">
        <v>16</v>
      </c>
      <c r="D11739" t="s">
        <v>848</v>
      </c>
      <c r="E11739" t="s">
        <v>849</v>
      </c>
      <c r="G11739" s="6" t="s">
        <v>29</v>
      </c>
      <c r="H11739" t="s">
        <v>63</v>
      </c>
      <c r="I11739" t="s">
        <v>26</v>
      </c>
      <c r="J11739" t="s">
        <v>27</v>
      </c>
      <c r="K11739">
        <v>80</v>
      </c>
      <c r="L11739">
        <v>20</v>
      </c>
      <c r="M11739" t="s">
        <v>220</v>
      </c>
      <c r="N11739">
        <v>20</v>
      </c>
      <c r="P11739" cm="1">
        <f t="array" ref="P11739">IF(Q11739&gt;0,INDEX(Q11739:Q33463,MATCH(TRUE,INDEX(Q11739:Q33463="",,),0)-1),"")</f>
        <v>5</v>
      </c>
      <c r="Q11739">
        <f t="shared" si="251"/>
        <v>5</v>
      </c>
      <c r="R11739">
        <f t="shared" si="250"/>
        <v>0</v>
      </c>
    </row>
    <row r="11740" spans="1:18" x14ac:dyDescent="0.3">
      <c r="A11740" t="s">
        <v>750</v>
      </c>
      <c r="B11740" s="1">
        <v>38376</v>
      </c>
      <c r="C11740" t="s">
        <v>16</v>
      </c>
      <c r="D11740" t="s">
        <v>848</v>
      </c>
      <c r="E11740" t="s">
        <v>849</v>
      </c>
      <c r="G11740" s="6" t="s">
        <v>29</v>
      </c>
      <c r="H11740" t="s">
        <v>64</v>
      </c>
      <c r="I11740" t="s">
        <v>26</v>
      </c>
      <c r="J11740" t="s">
        <v>27</v>
      </c>
      <c r="K11740">
        <v>28</v>
      </c>
      <c r="L11740">
        <v>20</v>
      </c>
      <c r="M11740" t="s">
        <v>220</v>
      </c>
      <c r="N11740">
        <v>20</v>
      </c>
      <c r="P11740" cm="1">
        <f t="array" ref="P11740">IF(Q11740&gt;0,INDEX(Q11740:Q33464,MATCH(TRUE,INDEX(Q11740:Q33464="",,),0)-1),"")</f>
        <v>5</v>
      </c>
      <c r="Q11740">
        <f t="shared" si="251"/>
        <v>5</v>
      </c>
      <c r="R11740">
        <f t="shared" si="250"/>
        <v>0</v>
      </c>
    </row>
    <row r="11741" spans="1:18" x14ac:dyDescent="0.3">
      <c r="P11741" t="str" cm="1">
        <f t="array" ref="P11741">IF(Q11741&gt;0,INDEX(Q11741:Q33465,MATCH(TRUE,INDEX(Q11741:Q33465="",,),0)-1),"")</f>
        <v/>
      </c>
      <c r="R11741" t="str">
        <f t="shared" si="250"/>
        <v/>
      </c>
    </row>
    <row r="11742" spans="1:18" x14ac:dyDescent="0.3">
      <c r="A11742" t="s">
        <v>750</v>
      </c>
      <c r="B11742" s="1">
        <v>38376</v>
      </c>
      <c r="C11742" t="s">
        <v>16</v>
      </c>
      <c r="D11742" t="s">
        <v>850</v>
      </c>
      <c r="E11742" t="s">
        <v>851</v>
      </c>
      <c r="G11742" t="s">
        <v>19</v>
      </c>
      <c r="H11742" t="s">
        <v>194</v>
      </c>
      <c r="I11742" t="s">
        <v>21</v>
      </c>
      <c r="J11742" t="s">
        <v>22</v>
      </c>
      <c r="K11742">
        <v>103.2</v>
      </c>
      <c r="L11742">
        <v>505</v>
      </c>
      <c r="M11742" t="s">
        <v>756</v>
      </c>
      <c r="N11742">
        <v>1194.01</v>
      </c>
      <c r="O11742" t="s">
        <v>24</v>
      </c>
      <c r="P11742" cm="1">
        <f t="array" ref="P11742">IF(Q11742&gt;0,INDEX(Q11742:Q33466,MATCH(TRUE,INDEX(Q11742:Q33466="",,),0)-1),"")</f>
        <v>7</v>
      </c>
      <c r="Q11742">
        <f>INT((ROW()-11742)/7)+1</f>
        <v>1</v>
      </c>
      <c r="R11742">
        <f t="shared" si="250"/>
        <v>0</v>
      </c>
    </row>
    <row r="11743" spans="1:18" x14ac:dyDescent="0.3">
      <c r="A11743" t="s">
        <v>750</v>
      </c>
      <c r="B11743" s="1">
        <v>38376</v>
      </c>
      <c r="C11743" t="s">
        <v>16</v>
      </c>
      <c r="D11743" t="s">
        <v>850</v>
      </c>
      <c r="E11743" t="s">
        <v>851</v>
      </c>
      <c r="G11743" t="s">
        <v>19</v>
      </c>
      <c r="H11743" t="s">
        <v>64</v>
      </c>
      <c r="I11743" t="s">
        <v>26</v>
      </c>
      <c r="J11743" t="s">
        <v>27</v>
      </c>
      <c r="K11743">
        <v>1386</v>
      </c>
      <c r="L11743">
        <v>17</v>
      </c>
      <c r="M11743" t="s">
        <v>756</v>
      </c>
      <c r="N11743">
        <v>31</v>
      </c>
      <c r="O11743" t="s">
        <v>24</v>
      </c>
      <c r="P11743" cm="1">
        <f t="array" ref="P11743">IF(Q11743&gt;0,INDEX(Q11743:Q33467,MATCH(TRUE,INDEX(Q11743:Q33467="",,),0)-1),"")</f>
        <v>7</v>
      </c>
      <c r="Q11743">
        <f t="shared" ref="Q11743:Q11790" si="252">INT((ROW()-11742)/7)+1</f>
        <v>1</v>
      </c>
      <c r="R11743">
        <f t="shared" si="250"/>
        <v>0</v>
      </c>
    </row>
    <row r="11744" spans="1:18" x14ac:dyDescent="0.3">
      <c r="A11744" t="s">
        <v>750</v>
      </c>
      <c r="B11744" s="1">
        <v>38376</v>
      </c>
      <c r="C11744" t="s">
        <v>16</v>
      </c>
      <c r="D11744" t="s">
        <v>850</v>
      </c>
      <c r="E11744" t="s">
        <v>851</v>
      </c>
      <c r="G11744" s="6" t="s">
        <v>29</v>
      </c>
      <c r="H11744" t="s">
        <v>30</v>
      </c>
      <c r="I11744" t="s">
        <v>21</v>
      </c>
      <c r="J11744" t="s">
        <v>22</v>
      </c>
      <c r="K11744">
        <v>16.899999999999999</v>
      </c>
      <c r="L11744">
        <v>155</v>
      </c>
      <c r="M11744" t="s">
        <v>756</v>
      </c>
      <c r="N11744">
        <v>155</v>
      </c>
      <c r="O11744" t="s">
        <v>24</v>
      </c>
      <c r="P11744" cm="1">
        <f t="array" ref="P11744">IF(Q11744&gt;0,INDEX(Q11744:Q33468,MATCH(TRUE,INDEX(Q11744:Q33468="",,),0)-1),"")</f>
        <v>7</v>
      </c>
      <c r="Q11744">
        <f t="shared" si="252"/>
        <v>1</v>
      </c>
      <c r="R11744">
        <f t="shared" si="250"/>
        <v>0</v>
      </c>
    </row>
    <row r="11745" spans="1:18" x14ac:dyDescent="0.3">
      <c r="A11745" t="s">
        <v>750</v>
      </c>
      <c r="B11745" s="1">
        <v>38376</v>
      </c>
      <c r="C11745" t="s">
        <v>16</v>
      </c>
      <c r="D11745" t="s">
        <v>850</v>
      </c>
      <c r="E11745" t="s">
        <v>851</v>
      </c>
      <c r="G11745" s="6" t="s">
        <v>29</v>
      </c>
      <c r="H11745" t="s">
        <v>196</v>
      </c>
      <c r="I11745" t="s">
        <v>21</v>
      </c>
      <c r="J11745" t="s">
        <v>22</v>
      </c>
      <c r="K11745">
        <v>1.2</v>
      </c>
      <c r="L11745">
        <v>385</v>
      </c>
      <c r="M11745" t="s">
        <v>756</v>
      </c>
      <c r="N11745">
        <v>385</v>
      </c>
      <c r="O11745" t="s">
        <v>24</v>
      </c>
      <c r="P11745" cm="1">
        <f t="array" ref="P11745">IF(Q11745&gt;0,INDEX(Q11745:Q33469,MATCH(TRUE,INDEX(Q11745:Q33469="",,),0)-1),"")</f>
        <v>7</v>
      </c>
      <c r="Q11745">
        <f t="shared" si="252"/>
        <v>1</v>
      </c>
      <c r="R11745">
        <f t="shared" si="250"/>
        <v>0</v>
      </c>
    </row>
    <row r="11746" spans="1:18" x14ac:dyDescent="0.3">
      <c r="A11746" t="s">
        <v>750</v>
      </c>
      <c r="B11746" s="1">
        <v>38376</v>
      </c>
      <c r="C11746" t="s">
        <v>16</v>
      </c>
      <c r="D11746" t="s">
        <v>850</v>
      </c>
      <c r="E11746" t="s">
        <v>851</v>
      </c>
      <c r="G11746" s="6" t="s">
        <v>29</v>
      </c>
      <c r="H11746" t="s">
        <v>99</v>
      </c>
      <c r="I11746" t="s">
        <v>21</v>
      </c>
      <c r="J11746" t="s">
        <v>22</v>
      </c>
      <c r="K11746">
        <v>0.4</v>
      </c>
      <c r="L11746">
        <v>275</v>
      </c>
      <c r="M11746" t="s">
        <v>756</v>
      </c>
      <c r="N11746">
        <v>275</v>
      </c>
      <c r="O11746" t="s">
        <v>24</v>
      </c>
      <c r="P11746" cm="1">
        <f t="array" ref="P11746">IF(Q11746&gt;0,INDEX(Q11746:Q33470,MATCH(TRUE,INDEX(Q11746:Q33470="",,),0)-1),"")</f>
        <v>7</v>
      </c>
      <c r="Q11746">
        <f t="shared" si="252"/>
        <v>1</v>
      </c>
      <c r="R11746">
        <f t="shared" si="250"/>
        <v>0</v>
      </c>
    </row>
    <row r="11747" spans="1:18" x14ac:dyDescent="0.3">
      <c r="A11747" t="s">
        <v>750</v>
      </c>
      <c r="B11747" s="1">
        <v>38376</v>
      </c>
      <c r="C11747" t="s">
        <v>16</v>
      </c>
      <c r="D11747" t="s">
        <v>850</v>
      </c>
      <c r="E11747" t="s">
        <v>851</v>
      </c>
      <c r="G11747" s="6" t="s">
        <v>29</v>
      </c>
      <c r="H11747" t="s">
        <v>148</v>
      </c>
      <c r="I11747" t="s">
        <v>26</v>
      </c>
      <c r="J11747" t="s">
        <v>27</v>
      </c>
      <c r="K11747">
        <v>28</v>
      </c>
      <c r="L11747">
        <v>20</v>
      </c>
      <c r="M11747" t="s">
        <v>756</v>
      </c>
      <c r="N11747">
        <v>20</v>
      </c>
      <c r="O11747" t="s">
        <v>24</v>
      </c>
      <c r="P11747" cm="1">
        <f t="array" ref="P11747">IF(Q11747&gt;0,INDEX(Q11747:Q33471,MATCH(TRUE,INDEX(Q11747:Q33471="",,),0)-1),"")</f>
        <v>7</v>
      </c>
      <c r="Q11747">
        <f t="shared" si="252"/>
        <v>1</v>
      </c>
      <c r="R11747">
        <f t="shared" si="250"/>
        <v>0</v>
      </c>
    </row>
    <row r="11748" spans="1:18" x14ac:dyDescent="0.3">
      <c r="A11748" t="s">
        <v>750</v>
      </c>
      <c r="B11748" s="1">
        <v>38376</v>
      </c>
      <c r="C11748" t="s">
        <v>16</v>
      </c>
      <c r="D11748" t="s">
        <v>850</v>
      </c>
      <c r="E11748" t="s">
        <v>851</v>
      </c>
      <c r="G11748" s="6" t="s">
        <v>29</v>
      </c>
      <c r="H11748" t="s">
        <v>63</v>
      </c>
      <c r="I11748" t="s">
        <v>26</v>
      </c>
      <c r="J11748" t="s">
        <v>27</v>
      </c>
      <c r="K11748">
        <v>221</v>
      </c>
      <c r="L11748">
        <v>17.55</v>
      </c>
      <c r="M11748" t="s">
        <v>756</v>
      </c>
      <c r="N11748">
        <v>17.55</v>
      </c>
      <c r="O11748" t="s">
        <v>24</v>
      </c>
      <c r="P11748" cm="1">
        <f t="array" ref="P11748">IF(Q11748&gt;0,INDEX(Q11748:Q33472,MATCH(TRUE,INDEX(Q11748:Q33472="",,),0)-1),"")</f>
        <v>7</v>
      </c>
      <c r="Q11748">
        <f t="shared" si="252"/>
        <v>1</v>
      </c>
      <c r="R11748">
        <f t="shared" si="250"/>
        <v>0</v>
      </c>
    </row>
    <row r="11749" spans="1:18" x14ac:dyDescent="0.3">
      <c r="A11749" t="s">
        <v>750</v>
      </c>
      <c r="B11749" s="1">
        <v>38376</v>
      </c>
      <c r="C11749" t="s">
        <v>16</v>
      </c>
      <c r="D11749" t="s">
        <v>850</v>
      </c>
      <c r="E11749" t="s">
        <v>851</v>
      </c>
      <c r="G11749" t="s">
        <v>19</v>
      </c>
      <c r="H11749" t="s">
        <v>194</v>
      </c>
      <c r="I11749" t="s">
        <v>21</v>
      </c>
      <c r="J11749" t="s">
        <v>22</v>
      </c>
      <c r="K11749">
        <v>103.2</v>
      </c>
      <c r="L11749">
        <v>505</v>
      </c>
      <c r="M11749" t="s">
        <v>417</v>
      </c>
      <c r="N11749">
        <v>785</v>
      </c>
      <c r="P11749" cm="1">
        <f t="array" ref="P11749">IF(Q11749&gt;0,INDEX(Q11749:Q33473,MATCH(TRUE,INDEX(Q11749:Q33473="",,),0)-1),"")</f>
        <v>7</v>
      </c>
      <c r="Q11749">
        <f t="shared" si="252"/>
        <v>2</v>
      </c>
      <c r="R11749">
        <f t="shared" si="250"/>
        <v>0</v>
      </c>
    </row>
    <row r="11750" spans="1:18" x14ac:dyDescent="0.3">
      <c r="A11750" t="s">
        <v>750</v>
      </c>
      <c r="B11750" s="1">
        <v>38376</v>
      </c>
      <c r="C11750" t="s">
        <v>16</v>
      </c>
      <c r="D11750" t="s">
        <v>850</v>
      </c>
      <c r="E11750" t="s">
        <v>851</v>
      </c>
      <c r="G11750" t="s">
        <v>19</v>
      </c>
      <c r="H11750" t="s">
        <v>64</v>
      </c>
      <c r="I11750" t="s">
        <v>26</v>
      </c>
      <c r="J11750" t="s">
        <v>27</v>
      </c>
      <c r="K11750">
        <v>1386</v>
      </c>
      <c r="L11750">
        <v>17</v>
      </c>
      <c r="M11750" t="s">
        <v>417</v>
      </c>
      <c r="N11750">
        <v>28.4</v>
      </c>
      <c r="P11750" cm="1">
        <f t="array" ref="P11750">IF(Q11750&gt;0,INDEX(Q11750:Q33474,MATCH(TRUE,INDEX(Q11750:Q33474="",,),0)-1),"")</f>
        <v>7</v>
      </c>
      <c r="Q11750">
        <f t="shared" si="252"/>
        <v>2</v>
      </c>
      <c r="R11750">
        <f t="shared" si="250"/>
        <v>0</v>
      </c>
    </row>
    <row r="11751" spans="1:18" x14ac:dyDescent="0.3">
      <c r="A11751" t="s">
        <v>750</v>
      </c>
      <c r="B11751" s="1">
        <v>38376</v>
      </c>
      <c r="C11751" t="s">
        <v>16</v>
      </c>
      <c r="D11751" t="s">
        <v>850</v>
      </c>
      <c r="E11751" t="s">
        <v>851</v>
      </c>
      <c r="G11751" s="6" t="s">
        <v>29</v>
      </c>
      <c r="H11751" t="s">
        <v>30</v>
      </c>
      <c r="I11751" t="s">
        <v>21</v>
      </c>
      <c r="J11751" t="s">
        <v>22</v>
      </c>
      <c r="K11751">
        <v>16.899999999999999</v>
      </c>
      <c r="L11751">
        <v>155</v>
      </c>
      <c r="M11751" t="s">
        <v>417</v>
      </c>
      <c r="N11751">
        <v>155</v>
      </c>
      <c r="P11751" cm="1">
        <f t="array" ref="P11751">IF(Q11751&gt;0,INDEX(Q11751:Q33475,MATCH(TRUE,INDEX(Q11751:Q33475="",,),0)-1),"")</f>
        <v>7</v>
      </c>
      <c r="Q11751">
        <f t="shared" si="252"/>
        <v>2</v>
      </c>
      <c r="R11751">
        <f t="shared" si="250"/>
        <v>0</v>
      </c>
    </row>
    <row r="11752" spans="1:18" x14ac:dyDescent="0.3">
      <c r="A11752" t="s">
        <v>750</v>
      </c>
      <c r="B11752" s="1">
        <v>38376</v>
      </c>
      <c r="C11752" t="s">
        <v>16</v>
      </c>
      <c r="D11752" t="s">
        <v>850</v>
      </c>
      <c r="E11752" t="s">
        <v>851</v>
      </c>
      <c r="G11752" s="6" t="s">
        <v>29</v>
      </c>
      <c r="H11752" t="s">
        <v>196</v>
      </c>
      <c r="I11752" t="s">
        <v>21</v>
      </c>
      <c r="J11752" t="s">
        <v>22</v>
      </c>
      <c r="K11752">
        <v>1.2</v>
      </c>
      <c r="L11752">
        <v>385</v>
      </c>
      <c r="M11752" t="s">
        <v>417</v>
      </c>
      <c r="N11752">
        <v>385</v>
      </c>
      <c r="P11752" cm="1">
        <f t="array" ref="P11752">IF(Q11752&gt;0,INDEX(Q11752:Q33476,MATCH(TRUE,INDEX(Q11752:Q33476="",,),0)-1),"")</f>
        <v>7</v>
      </c>
      <c r="Q11752">
        <f t="shared" si="252"/>
        <v>2</v>
      </c>
      <c r="R11752">
        <f t="shared" si="250"/>
        <v>0</v>
      </c>
    </row>
    <row r="11753" spans="1:18" x14ac:dyDescent="0.3">
      <c r="A11753" t="s">
        <v>750</v>
      </c>
      <c r="B11753" s="1">
        <v>38376</v>
      </c>
      <c r="C11753" t="s">
        <v>16</v>
      </c>
      <c r="D11753" t="s">
        <v>850</v>
      </c>
      <c r="E11753" t="s">
        <v>851</v>
      </c>
      <c r="G11753" s="6" t="s">
        <v>29</v>
      </c>
      <c r="H11753" t="s">
        <v>99</v>
      </c>
      <c r="I11753" t="s">
        <v>21</v>
      </c>
      <c r="J11753" t="s">
        <v>22</v>
      </c>
      <c r="K11753">
        <v>0.4</v>
      </c>
      <c r="L11753">
        <v>275</v>
      </c>
      <c r="M11753" t="s">
        <v>417</v>
      </c>
      <c r="N11753">
        <v>275</v>
      </c>
      <c r="P11753" cm="1">
        <f t="array" ref="P11753">IF(Q11753&gt;0,INDEX(Q11753:Q33477,MATCH(TRUE,INDEX(Q11753:Q33477="",,),0)-1),"")</f>
        <v>7</v>
      </c>
      <c r="Q11753">
        <f t="shared" si="252"/>
        <v>2</v>
      </c>
      <c r="R11753">
        <f t="shared" si="250"/>
        <v>0</v>
      </c>
    </row>
    <row r="11754" spans="1:18" x14ac:dyDescent="0.3">
      <c r="A11754" t="s">
        <v>750</v>
      </c>
      <c r="B11754" s="1">
        <v>38376</v>
      </c>
      <c r="C11754" t="s">
        <v>16</v>
      </c>
      <c r="D11754" t="s">
        <v>850</v>
      </c>
      <c r="E11754" t="s">
        <v>851</v>
      </c>
      <c r="G11754" s="6" t="s">
        <v>29</v>
      </c>
      <c r="H11754" t="s">
        <v>148</v>
      </c>
      <c r="I11754" t="s">
        <v>26</v>
      </c>
      <c r="J11754" t="s">
        <v>27</v>
      </c>
      <c r="K11754">
        <v>28</v>
      </c>
      <c r="L11754">
        <v>20</v>
      </c>
      <c r="M11754" t="s">
        <v>417</v>
      </c>
      <c r="N11754">
        <v>20</v>
      </c>
      <c r="P11754" cm="1">
        <f t="array" ref="P11754">IF(Q11754&gt;0,INDEX(Q11754:Q33478,MATCH(TRUE,INDEX(Q11754:Q33478="",,),0)-1),"")</f>
        <v>7</v>
      </c>
      <c r="Q11754">
        <f t="shared" si="252"/>
        <v>2</v>
      </c>
      <c r="R11754">
        <f t="shared" si="250"/>
        <v>0</v>
      </c>
    </row>
    <row r="11755" spans="1:18" x14ac:dyDescent="0.3">
      <c r="A11755" t="s">
        <v>750</v>
      </c>
      <c r="B11755" s="1">
        <v>38376</v>
      </c>
      <c r="C11755" t="s">
        <v>16</v>
      </c>
      <c r="D11755" t="s">
        <v>850</v>
      </c>
      <c r="E11755" t="s">
        <v>851</v>
      </c>
      <c r="G11755" s="6" t="s">
        <v>29</v>
      </c>
      <c r="H11755" t="s">
        <v>63</v>
      </c>
      <c r="I11755" t="s">
        <v>26</v>
      </c>
      <c r="J11755" t="s">
        <v>27</v>
      </c>
      <c r="K11755">
        <v>221</v>
      </c>
      <c r="L11755">
        <v>17.55</v>
      </c>
      <c r="M11755" t="s">
        <v>417</v>
      </c>
      <c r="N11755">
        <v>17.55</v>
      </c>
      <c r="P11755" cm="1">
        <f t="array" ref="P11755">IF(Q11755&gt;0,INDEX(Q11755:Q33479,MATCH(TRUE,INDEX(Q11755:Q33479="",,),0)-1),"")</f>
        <v>7</v>
      </c>
      <c r="Q11755">
        <f t="shared" si="252"/>
        <v>2</v>
      </c>
      <c r="R11755">
        <f t="shared" si="250"/>
        <v>0</v>
      </c>
    </row>
    <row r="11756" spans="1:18" x14ac:dyDescent="0.3">
      <c r="A11756" t="s">
        <v>750</v>
      </c>
      <c r="B11756" s="1">
        <v>38376</v>
      </c>
      <c r="C11756" t="s">
        <v>16</v>
      </c>
      <c r="D11756" t="s">
        <v>850</v>
      </c>
      <c r="E11756" t="s">
        <v>851</v>
      </c>
      <c r="G11756" t="s">
        <v>19</v>
      </c>
      <c r="H11756" t="s">
        <v>194</v>
      </c>
      <c r="I11756" t="s">
        <v>21</v>
      </c>
      <c r="J11756" t="s">
        <v>22</v>
      </c>
      <c r="K11756">
        <v>103.2</v>
      </c>
      <c r="L11756">
        <v>505</v>
      </c>
      <c r="M11756" t="s">
        <v>449</v>
      </c>
      <c r="N11756">
        <v>726</v>
      </c>
      <c r="P11756" cm="1">
        <f t="array" ref="P11756">IF(Q11756&gt;0,INDEX(Q11756:Q33480,MATCH(TRUE,INDEX(Q11756:Q33480="",,),0)-1),"")</f>
        <v>7</v>
      </c>
      <c r="Q11756">
        <f t="shared" si="252"/>
        <v>3</v>
      </c>
      <c r="R11756">
        <f t="shared" si="250"/>
        <v>0</v>
      </c>
    </row>
    <row r="11757" spans="1:18" x14ac:dyDescent="0.3">
      <c r="A11757" t="s">
        <v>750</v>
      </c>
      <c r="B11757" s="1">
        <v>38376</v>
      </c>
      <c r="C11757" t="s">
        <v>16</v>
      </c>
      <c r="D11757" t="s">
        <v>850</v>
      </c>
      <c r="E11757" t="s">
        <v>851</v>
      </c>
      <c r="G11757" t="s">
        <v>19</v>
      </c>
      <c r="H11757" t="s">
        <v>64</v>
      </c>
      <c r="I11757" t="s">
        <v>26</v>
      </c>
      <c r="J11757" t="s">
        <v>27</v>
      </c>
      <c r="K11757">
        <v>1386</v>
      </c>
      <c r="L11757">
        <v>17</v>
      </c>
      <c r="M11757" t="s">
        <v>449</v>
      </c>
      <c r="N11757">
        <v>31.1</v>
      </c>
      <c r="P11757" cm="1">
        <f t="array" ref="P11757">IF(Q11757&gt;0,INDEX(Q11757:Q33481,MATCH(TRUE,INDEX(Q11757:Q33481="",,),0)-1),"")</f>
        <v>7</v>
      </c>
      <c r="Q11757">
        <f t="shared" si="252"/>
        <v>3</v>
      </c>
      <c r="R11757">
        <f t="shared" si="250"/>
        <v>0</v>
      </c>
    </row>
    <row r="11758" spans="1:18" x14ac:dyDescent="0.3">
      <c r="A11758" t="s">
        <v>750</v>
      </c>
      <c r="B11758" s="1">
        <v>38376</v>
      </c>
      <c r="C11758" t="s">
        <v>16</v>
      </c>
      <c r="D11758" t="s">
        <v>850</v>
      </c>
      <c r="E11758" t="s">
        <v>851</v>
      </c>
      <c r="G11758" s="6" t="s">
        <v>29</v>
      </c>
      <c r="H11758" t="s">
        <v>30</v>
      </c>
      <c r="I11758" t="s">
        <v>21</v>
      </c>
      <c r="J11758" t="s">
        <v>22</v>
      </c>
      <c r="K11758">
        <v>16.899999999999999</v>
      </c>
      <c r="L11758">
        <v>155</v>
      </c>
      <c r="M11758" t="s">
        <v>449</v>
      </c>
      <c r="N11758">
        <v>155</v>
      </c>
      <c r="P11758" cm="1">
        <f t="array" ref="P11758">IF(Q11758&gt;0,INDEX(Q11758:Q33482,MATCH(TRUE,INDEX(Q11758:Q33482="",,),0)-1),"")</f>
        <v>7</v>
      </c>
      <c r="Q11758">
        <f t="shared" si="252"/>
        <v>3</v>
      </c>
      <c r="R11758">
        <f t="shared" si="250"/>
        <v>0</v>
      </c>
    </row>
    <row r="11759" spans="1:18" x14ac:dyDescent="0.3">
      <c r="A11759" t="s">
        <v>750</v>
      </c>
      <c r="B11759" s="1">
        <v>38376</v>
      </c>
      <c r="C11759" t="s">
        <v>16</v>
      </c>
      <c r="D11759" t="s">
        <v>850</v>
      </c>
      <c r="E11759" t="s">
        <v>851</v>
      </c>
      <c r="G11759" s="6" t="s">
        <v>29</v>
      </c>
      <c r="H11759" t="s">
        <v>196</v>
      </c>
      <c r="I11759" t="s">
        <v>21</v>
      </c>
      <c r="J11759" t="s">
        <v>22</v>
      </c>
      <c r="K11759">
        <v>1.2</v>
      </c>
      <c r="L11759">
        <v>385</v>
      </c>
      <c r="M11759" t="s">
        <v>449</v>
      </c>
      <c r="N11759">
        <v>385</v>
      </c>
      <c r="P11759" cm="1">
        <f t="array" ref="P11759">IF(Q11759&gt;0,INDEX(Q11759:Q33483,MATCH(TRUE,INDEX(Q11759:Q33483="",,),0)-1),"")</f>
        <v>7</v>
      </c>
      <c r="Q11759">
        <f t="shared" si="252"/>
        <v>3</v>
      </c>
      <c r="R11759">
        <f t="shared" si="250"/>
        <v>0</v>
      </c>
    </row>
    <row r="11760" spans="1:18" x14ac:dyDescent="0.3">
      <c r="A11760" t="s">
        <v>750</v>
      </c>
      <c r="B11760" s="1">
        <v>38376</v>
      </c>
      <c r="C11760" t="s">
        <v>16</v>
      </c>
      <c r="D11760" t="s">
        <v>850</v>
      </c>
      <c r="E11760" t="s">
        <v>851</v>
      </c>
      <c r="G11760" s="6" t="s">
        <v>29</v>
      </c>
      <c r="H11760" t="s">
        <v>99</v>
      </c>
      <c r="I11760" t="s">
        <v>21</v>
      </c>
      <c r="J11760" t="s">
        <v>22</v>
      </c>
      <c r="K11760">
        <v>0.4</v>
      </c>
      <c r="L11760">
        <v>275</v>
      </c>
      <c r="M11760" t="s">
        <v>449</v>
      </c>
      <c r="N11760">
        <v>275</v>
      </c>
      <c r="P11760" cm="1">
        <f t="array" ref="P11760">IF(Q11760&gt;0,INDEX(Q11760:Q33484,MATCH(TRUE,INDEX(Q11760:Q33484="",,),0)-1),"")</f>
        <v>7</v>
      </c>
      <c r="Q11760">
        <f t="shared" si="252"/>
        <v>3</v>
      </c>
      <c r="R11760">
        <f t="shared" si="250"/>
        <v>0</v>
      </c>
    </row>
    <row r="11761" spans="1:18" x14ac:dyDescent="0.3">
      <c r="A11761" t="s">
        <v>750</v>
      </c>
      <c r="B11761" s="1">
        <v>38376</v>
      </c>
      <c r="C11761" t="s">
        <v>16</v>
      </c>
      <c r="D11761" t="s">
        <v>850</v>
      </c>
      <c r="E11761" t="s">
        <v>851</v>
      </c>
      <c r="G11761" s="6" t="s">
        <v>29</v>
      </c>
      <c r="H11761" t="s">
        <v>148</v>
      </c>
      <c r="I11761" t="s">
        <v>26</v>
      </c>
      <c r="J11761" t="s">
        <v>27</v>
      </c>
      <c r="K11761">
        <v>28</v>
      </c>
      <c r="L11761">
        <v>20</v>
      </c>
      <c r="M11761" t="s">
        <v>449</v>
      </c>
      <c r="N11761">
        <v>20</v>
      </c>
      <c r="P11761" cm="1">
        <f t="array" ref="P11761">IF(Q11761&gt;0,INDEX(Q11761:Q33485,MATCH(TRUE,INDEX(Q11761:Q33485="",,),0)-1),"")</f>
        <v>7</v>
      </c>
      <c r="Q11761">
        <f t="shared" si="252"/>
        <v>3</v>
      </c>
      <c r="R11761">
        <f t="shared" si="250"/>
        <v>0</v>
      </c>
    </row>
    <row r="11762" spans="1:18" x14ac:dyDescent="0.3">
      <c r="A11762" t="s">
        <v>750</v>
      </c>
      <c r="B11762" s="1">
        <v>38376</v>
      </c>
      <c r="C11762" t="s">
        <v>16</v>
      </c>
      <c r="D11762" t="s">
        <v>850</v>
      </c>
      <c r="E11762" t="s">
        <v>851</v>
      </c>
      <c r="G11762" s="6" t="s">
        <v>29</v>
      </c>
      <c r="H11762" t="s">
        <v>63</v>
      </c>
      <c r="I11762" t="s">
        <v>26</v>
      </c>
      <c r="J11762" t="s">
        <v>27</v>
      </c>
      <c r="K11762">
        <v>221</v>
      </c>
      <c r="L11762">
        <v>17.55</v>
      </c>
      <c r="M11762" t="s">
        <v>449</v>
      </c>
      <c r="N11762">
        <v>17.55</v>
      </c>
      <c r="P11762" cm="1">
        <f t="array" ref="P11762">IF(Q11762&gt;0,INDEX(Q11762:Q33486,MATCH(TRUE,INDEX(Q11762:Q33486="",,),0)-1),"")</f>
        <v>7</v>
      </c>
      <c r="Q11762">
        <f t="shared" si="252"/>
        <v>3</v>
      </c>
      <c r="R11762">
        <f t="shared" si="250"/>
        <v>0</v>
      </c>
    </row>
    <row r="11763" spans="1:18" x14ac:dyDescent="0.3">
      <c r="A11763" t="s">
        <v>750</v>
      </c>
      <c r="B11763" s="1">
        <v>38376</v>
      </c>
      <c r="C11763" t="s">
        <v>16</v>
      </c>
      <c r="D11763" t="s">
        <v>850</v>
      </c>
      <c r="E11763" t="s">
        <v>851</v>
      </c>
      <c r="G11763" t="s">
        <v>19</v>
      </c>
      <c r="H11763" t="s">
        <v>194</v>
      </c>
      <c r="I11763" t="s">
        <v>21</v>
      </c>
      <c r="J11763" t="s">
        <v>22</v>
      </c>
      <c r="K11763">
        <v>103.2</v>
      </c>
      <c r="L11763">
        <v>505</v>
      </c>
      <c r="M11763" t="s">
        <v>793</v>
      </c>
      <c r="N11763">
        <v>666</v>
      </c>
      <c r="P11763" cm="1">
        <f t="array" ref="P11763">IF(Q11763&gt;0,INDEX(Q11763:Q33487,MATCH(TRUE,INDEX(Q11763:Q33487="",,),0)-1),"")</f>
        <v>7</v>
      </c>
      <c r="Q11763">
        <f t="shared" si="252"/>
        <v>4</v>
      </c>
      <c r="R11763">
        <f t="shared" si="250"/>
        <v>0</v>
      </c>
    </row>
    <row r="11764" spans="1:18" x14ac:dyDescent="0.3">
      <c r="A11764" t="s">
        <v>750</v>
      </c>
      <c r="B11764" s="1">
        <v>38376</v>
      </c>
      <c r="C11764" t="s">
        <v>16</v>
      </c>
      <c r="D11764" t="s">
        <v>850</v>
      </c>
      <c r="E11764" t="s">
        <v>851</v>
      </c>
      <c r="G11764" t="s">
        <v>19</v>
      </c>
      <c r="H11764" t="s">
        <v>64</v>
      </c>
      <c r="I11764" t="s">
        <v>26</v>
      </c>
      <c r="J11764" t="s">
        <v>27</v>
      </c>
      <c r="K11764">
        <v>1386</v>
      </c>
      <c r="L11764">
        <v>17</v>
      </c>
      <c r="M11764" t="s">
        <v>793</v>
      </c>
      <c r="N11764">
        <v>26.88</v>
      </c>
      <c r="P11764" cm="1">
        <f t="array" ref="P11764">IF(Q11764&gt;0,INDEX(Q11764:Q33488,MATCH(TRUE,INDEX(Q11764:Q33488="",,),0)-1),"")</f>
        <v>7</v>
      </c>
      <c r="Q11764">
        <f t="shared" si="252"/>
        <v>4</v>
      </c>
      <c r="R11764">
        <f t="shared" ref="R11764:R11827" si="253">IF(P11764="","",0)</f>
        <v>0</v>
      </c>
    </row>
    <row r="11765" spans="1:18" x14ac:dyDescent="0.3">
      <c r="A11765" t="s">
        <v>750</v>
      </c>
      <c r="B11765" s="1">
        <v>38376</v>
      </c>
      <c r="C11765" t="s">
        <v>16</v>
      </c>
      <c r="D11765" t="s">
        <v>850</v>
      </c>
      <c r="E11765" t="s">
        <v>851</v>
      </c>
      <c r="G11765" s="6" t="s">
        <v>29</v>
      </c>
      <c r="H11765" t="s">
        <v>30</v>
      </c>
      <c r="I11765" t="s">
        <v>21</v>
      </c>
      <c r="J11765" t="s">
        <v>22</v>
      </c>
      <c r="K11765">
        <v>16.899999999999999</v>
      </c>
      <c r="L11765">
        <v>155</v>
      </c>
      <c r="M11765" t="s">
        <v>793</v>
      </c>
      <c r="N11765">
        <v>155</v>
      </c>
      <c r="P11765" cm="1">
        <f t="array" ref="P11765">IF(Q11765&gt;0,INDEX(Q11765:Q33489,MATCH(TRUE,INDEX(Q11765:Q33489="",,),0)-1),"")</f>
        <v>7</v>
      </c>
      <c r="Q11765">
        <f t="shared" si="252"/>
        <v>4</v>
      </c>
      <c r="R11765">
        <f t="shared" si="253"/>
        <v>0</v>
      </c>
    </row>
    <row r="11766" spans="1:18" x14ac:dyDescent="0.3">
      <c r="A11766" t="s">
        <v>750</v>
      </c>
      <c r="B11766" s="1">
        <v>38376</v>
      </c>
      <c r="C11766" t="s">
        <v>16</v>
      </c>
      <c r="D11766" t="s">
        <v>850</v>
      </c>
      <c r="E11766" t="s">
        <v>851</v>
      </c>
      <c r="G11766" s="6" t="s">
        <v>29</v>
      </c>
      <c r="H11766" t="s">
        <v>196</v>
      </c>
      <c r="I11766" t="s">
        <v>21</v>
      </c>
      <c r="J11766" t="s">
        <v>22</v>
      </c>
      <c r="K11766">
        <v>1.2</v>
      </c>
      <c r="L11766">
        <v>385</v>
      </c>
      <c r="M11766" t="s">
        <v>793</v>
      </c>
      <c r="N11766">
        <v>385</v>
      </c>
      <c r="P11766" cm="1">
        <f t="array" ref="P11766">IF(Q11766&gt;0,INDEX(Q11766:Q33490,MATCH(TRUE,INDEX(Q11766:Q33490="",,),0)-1),"")</f>
        <v>7</v>
      </c>
      <c r="Q11766">
        <f t="shared" si="252"/>
        <v>4</v>
      </c>
      <c r="R11766">
        <f t="shared" si="253"/>
        <v>0</v>
      </c>
    </row>
    <row r="11767" spans="1:18" x14ac:dyDescent="0.3">
      <c r="A11767" t="s">
        <v>750</v>
      </c>
      <c r="B11767" s="1">
        <v>38376</v>
      </c>
      <c r="C11767" t="s">
        <v>16</v>
      </c>
      <c r="D11767" t="s">
        <v>850</v>
      </c>
      <c r="E11767" t="s">
        <v>851</v>
      </c>
      <c r="G11767" s="6" t="s">
        <v>29</v>
      </c>
      <c r="H11767" t="s">
        <v>99</v>
      </c>
      <c r="I11767" t="s">
        <v>21</v>
      </c>
      <c r="J11767" t="s">
        <v>22</v>
      </c>
      <c r="K11767">
        <v>0.4</v>
      </c>
      <c r="L11767">
        <v>275</v>
      </c>
      <c r="M11767" t="s">
        <v>793</v>
      </c>
      <c r="N11767">
        <v>275</v>
      </c>
      <c r="P11767" cm="1">
        <f t="array" ref="P11767">IF(Q11767&gt;0,INDEX(Q11767:Q33491,MATCH(TRUE,INDEX(Q11767:Q33491="",,),0)-1),"")</f>
        <v>7</v>
      </c>
      <c r="Q11767">
        <f t="shared" si="252"/>
        <v>4</v>
      </c>
      <c r="R11767">
        <f t="shared" si="253"/>
        <v>0</v>
      </c>
    </row>
    <row r="11768" spans="1:18" x14ac:dyDescent="0.3">
      <c r="A11768" t="s">
        <v>750</v>
      </c>
      <c r="B11768" s="1">
        <v>38376</v>
      </c>
      <c r="C11768" t="s">
        <v>16</v>
      </c>
      <c r="D11768" t="s">
        <v>850</v>
      </c>
      <c r="E11768" t="s">
        <v>851</v>
      </c>
      <c r="G11768" s="6" t="s">
        <v>29</v>
      </c>
      <c r="H11768" t="s">
        <v>148</v>
      </c>
      <c r="I11768" t="s">
        <v>26</v>
      </c>
      <c r="J11768" t="s">
        <v>27</v>
      </c>
      <c r="K11768">
        <v>28</v>
      </c>
      <c r="L11768">
        <v>20</v>
      </c>
      <c r="M11768" t="s">
        <v>793</v>
      </c>
      <c r="N11768">
        <v>20</v>
      </c>
      <c r="P11768" cm="1">
        <f t="array" ref="P11768">IF(Q11768&gt;0,INDEX(Q11768:Q33492,MATCH(TRUE,INDEX(Q11768:Q33492="",,),0)-1),"")</f>
        <v>7</v>
      </c>
      <c r="Q11768">
        <f t="shared" si="252"/>
        <v>4</v>
      </c>
      <c r="R11768">
        <f t="shared" si="253"/>
        <v>0</v>
      </c>
    </row>
    <row r="11769" spans="1:18" x14ac:dyDescent="0.3">
      <c r="A11769" t="s">
        <v>750</v>
      </c>
      <c r="B11769" s="1">
        <v>38376</v>
      </c>
      <c r="C11769" t="s">
        <v>16</v>
      </c>
      <c r="D11769" t="s">
        <v>850</v>
      </c>
      <c r="E11769" t="s">
        <v>851</v>
      </c>
      <c r="G11769" s="6" t="s">
        <v>29</v>
      </c>
      <c r="H11769" t="s">
        <v>63</v>
      </c>
      <c r="I11769" t="s">
        <v>26</v>
      </c>
      <c r="J11769" t="s">
        <v>27</v>
      </c>
      <c r="K11769">
        <v>221</v>
      </c>
      <c r="L11769">
        <v>17.55</v>
      </c>
      <c r="M11769" t="s">
        <v>793</v>
      </c>
      <c r="N11769">
        <v>17.55</v>
      </c>
      <c r="P11769" cm="1">
        <f t="array" ref="P11769">IF(Q11769&gt;0,INDEX(Q11769:Q33493,MATCH(TRUE,INDEX(Q11769:Q33493="",,),0)-1),"")</f>
        <v>7</v>
      </c>
      <c r="Q11769">
        <f t="shared" si="252"/>
        <v>4</v>
      </c>
      <c r="R11769">
        <f t="shared" si="253"/>
        <v>0</v>
      </c>
    </row>
    <row r="11770" spans="1:18" x14ac:dyDescent="0.3">
      <c r="A11770" t="s">
        <v>750</v>
      </c>
      <c r="B11770" s="1">
        <v>38376</v>
      </c>
      <c r="C11770" t="s">
        <v>16</v>
      </c>
      <c r="D11770" t="s">
        <v>850</v>
      </c>
      <c r="E11770" t="s">
        <v>851</v>
      </c>
      <c r="G11770" t="s">
        <v>19</v>
      </c>
      <c r="H11770" t="s">
        <v>194</v>
      </c>
      <c r="I11770" t="s">
        <v>21</v>
      </c>
      <c r="J11770" t="s">
        <v>22</v>
      </c>
      <c r="K11770">
        <v>103.2</v>
      </c>
      <c r="L11770">
        <v>505</v>
      </c>
      <c r="M11770" t="s">
        <v>769</v>
      </c>
      <c r="N11770">
        <v>600</v>
      </c>
      <c r="P11770" cm="1">
        <f t="array" ref="P11770">IF(Q11770&gt;0,INDEX(Q11770:Q33494,MATCH(TRUE,INDEX(Q11770:Q33494="",,),0)-1),"")</f>
        <v>7</v>
      </c>
      <c r="Q11770">
        <f t="shared" si="252"/>
        <v>5</v>
      </c>
      <c r="R11770">
        <f t="shared" si="253"/>
        <v>0</v>
      </c>
    </row>
    <row r="11771" spans="1:18" x14ac:dyDescent="0.3">
      <c r="A11771" t="s">
        <v>750</v>
      </c>
      <c r="B11771" s="1">
        <v>38376</v>
      </c>
      <c r="C11771" t="s">
        <v>16</v>
      </c>
      <c r="D11771" t="s">
        <v>850</v>
      </c>
      <c r="E11771" t="s">
        <v>851</v>
      </c>
      <c r="G11771" t="s">
        <v>19</v>
      </c>
      <c r="H11771" t="s">
        <v>64</v>
      </c>
      <c r="I11771" t="s">
        <v>26</v>
      </c>
      <c r="J11771" t="s">
        <v>27</v>
      </c>
      <c r="K11771">
        <v>1386</v>
      </c>
      <c r="L11771">
        <v>17</v>
      </c>
      <c r="M11771" t="s">
        <v>769</v>
      </c>
      <c r="N11771">
        <v>26.15</v>
      </c>
      <c r="P11771" cm="1">
        <f t="array" ref="P11771">IF(Q11771&gt;0,INDEX(Q11771:Q33495,MATCH(TRUE,INDEX(Q11771:Q33495="",,),0)-1),"")</f>
        <v>7</v>
      </c>
      <c r="Q11771">
        <f t="shared" si="252"/>
        <v>5</v>
      </c>
      <c r="R11771">
        <f t="shared" si="253"/>
        <v>0</v>
      </c>
    </row>
    <row r="11772" spans="1:18" x14ac:dyDescent="0.3">
      <c r="A11772" t="s">
        <v>750</v>
      </c>
      <c r="B11772" s="1">
        <v>38376</v>
      </c>
      <c r="C11772" t="s">
        <v>16</v>
      </c>
      <c r="D11772" t="s">
        <v>850</v>
      </c>
      <c r="E11772" t="s">
        <v>851</v>
      </c>
      <c r="G11772" s="6" t="s">
        <v>29</v>
      </c>
      <c r="H11772" t="s">
        <v>30</v>
      </c>
      <c r="I11772" t="s">
        <v>21</v>
      </c>
      <c r="J11772" t="s">
        <v>22</v>
      </c>
      <c r="K11772">
        <v>16.899999999999999</v>
      </c>
      <c r="L11772">
        <v>155</v>
      </c>
      <c r="M11772" t="s">
        <v>769</v>
      </c>
      <c r="N11772">
        <v>155</v>
      </c>
      <c r="P11772" cm="1">
        <f t="array" ref="P11772">IF(Q11772&gt;0,INDEX(Q11772:Q33496,MATCH(TRUE,INDEX(Q11772:Q33496="",,),0)-1),"")</f>
        <v>7</v>
      </c>
      <c r="Q11772">
        <f t="shared" si="252"/>
        <v>5</v>
      </c>
      <c r="R11772">
        <f t="shared" si="253"/>
        <v>0</v>
      </c>
    </row>
    <row r="11773" spans="1:18" x14ac:dyDescent="0.3">
      <c r="A11773" t="s">
        <v>750</v>
      </c>
      <c r="B11773" s="1">
        <v>38376</v>
      </c>
      <c r="C11773" t="s">
        <v>16</v>
      </c>
      <c r="D11773" t="s">
        <v>850</v>
      </c>
      <c r="E11773" t="s">
        <v>851</v>
      </c>
      <c r="G11773" s="6" t="s">
        <v>29</v>
      </c>
      <c r="H11773" t="s">
        <v>196</v>
      </c>
      <c r="I11773" t="s">
        <v>21</v>
      </c>
      <c r="J11773" t="s">
        <v>22</v>
      </c>
      <c r="K11773">
        <v>1.2</v>
      </c>
      <c r="L11773">
        <v>385</v>
      </c>
      <c r="M11773" t="s">
        <v>769</v>
      </c>
      <c r="N11773">
        <v>385</v>
      </c>
      <c r="P11773" cm="1">
        <f t="array" ref="P11773">IF(Q11773&gt;0,INDEX(Q11773:Q33497,MATCH(TRUE,INDEX(Q11773:Q33497="",,),0)-1),"")</f>
        <v>7</v>
      </c>
      <c r="Q11773">
        <f t="shared" si="252"/>
        <v>5</v>
      </c>
      <c r="R11773">
        <f t="shared" si="253"/>
        <v>0</v>
      </c>
    </row>
    <row r="11774" spans="1:18" x14ac:dyDescent="0.3">
      <c r="A11774" t="s">
        <v>750</v>
      </c>
      <c r="B11774" s="1">
        <v>38376</v>
      </c>
      <c r="C11774" t="s">
        <v>16</v>
      </c>
      <c r="D11774" t="s">
        <v>850</v>
      </c>
      <c r="E11774" t="s">
        <v>851</v>
      </c>
      <c r="G11774" s="6" t="s">
        <v>29</v>
      </c>
      <c r="H11774" t="s">
        <v>99</v>
      </c>
      <c r="I11774" t="s">
        <v>21</v>
      </c>
      <c r="J11774" t="s">
        <v>22</v>
      </c>
      <c r="K11774">
        <v>0.4</v>
      </c>
      <c r="L11774">
        <v>275</v>
      </c>
      <c r="M11774" t="s">
        <v>769</v>
      </c>
      <c r="N11774">
        <v>275</v>
      </c>
      <c r="P11774" cm="1">
        <f t="array" ref="P11774">IF(Q11774&gt;0,INDEX(Q11774:Q33498,MATCH(TRUE,INDEX(Q11774:Q33498="",,),0)-1),"")</f>
        <v>7</v>
      </c>
      <c r="Q11774">
        <f t="shared" si="252"/>
        <v>5</v>
      </c>
      <c r="R11774">
        <f t="shared" si="253"/>
        <v>0</v>
      </c>
    </row>
    <row r="11775" spans="1:18" x14ac:dyDescent="0.3">
      <c r="A11775" t="s">
        <v>750</v>
      </c>
      <c r="B11775" s="1">
        <v>38376</v>
      </c>
      <c r="C11775" t="s">
        <v>16</v>
      </c>
      <c r="D11775" t="s">
        <v>850</v>
      </c>
      <c r="E11775" t="s">
        <v>851</v>
      </c>
      <c r="G11775" s="6" t="s">
        <v>29</v>
      </c>
      <c r="H11775" t="s">
        <v>148</v>
      </c>
      <c r="I11775" t="s">
        <v>26</v>
      </c>
      <c r="J11775" t="s">
        <v>27</v>
      </c>
      <c r="K11775">
        <v>28</v>
      </c>
      <c r="L11775">
        <v>20</v>
      </c>
      <c r="M11775" t="s">
        <v>769</v>
      </c>
      <c r="N11775">
        <v>20</v>
      </c>
      <c r="P11775" cm="1">
        <f t="array" ref="P11775">IF(Q11775&gt;0,INDEX(Q11775:Q33499,MATCH(TRUE,INDEX(Q11775:Q33499="",,),0)-1),"")</f>
        <v>7</v>
      </c>
      <c r="Q11775">
        <f t="shared" si="252"/>
        <v>5</v>
      </c>
      <c r="R11775">
        <f t="shared" si="253"/>
        <v>0</v>
      </c>
    </row>
    <row r="11776" spans="1:18" x14ac:dyDescent="0.3">
      <c r="A11776" t="s">
        <v>750</v>
      </c>
      <c r="B11776" s="1">
        <v>38376</v>
      </c>
      <c r="C11776" t="s">
        <v>16</v>
      </c>
      <c r="D11776" t="s">
        <v>850</v>
      </c>
      <c r="E11776" t="s">
        <v>851</v>
      </c>
      <c r="G11776" s="6" t="s">
        <v>29</v>
      </c>
      <c r="H11776" t="s">
        <v>63</v>
      </c>
      <c r="I11776" t="s">
        <v>26</v>
      </c>
      <c r="J11776" t="s">
        <v>27</v>
      </c>
      <c r="K11776">
        <v>221</v>
      </c>
      <c r="L11776">
        <v>17.55</v>
      </c>
      <c r="M11776" t="s">
        <v>769</v>
      </c>
      <c r="N11776">
        <v>17.55</v>
      </c>
      <c r="P11776" cm="1">
        <f t="array" ref="P11776">IF(Q11776&gt;0,INDEX(Q11776:Q33500,MATCH(TRUE,INDEX(Q11776:Q33500="",,),0)-1),"")</f>
        <v>7</v>
      </c>
      <c r="Q11776">
        <f t="shared" si="252"/>
        <v>5</v>
      </c>
      <c r="R11776">
        <f t="shared" si="253"/>
        <v>0</v>
      </c>
    </row>
    <row r="11777" spans="1:18" x14ac:dyDescent="0.3">
      <c r="A11777" t="s">
        <v>750</v>
      </c>
      <c r="B11777" s="1">
        <v>38376</v>
      </c>
      <c r="C11777" t="s">
        <v>16</v>
      </c>
      <c r="D11777" t="s">
        <v>850</v>
      </c>
      <c r="E11777" t="s">
        <v>851</v>
      </c>
      <c r="G11777" t="s">
        <v>19</v>
      </c>
      <c r="H11777" t="s">
        <v>194</v>
      </c>
      <c r="I11777" t="s">
        <v>21</v>
      </c>
      <c r="J11777" t="s">
        <v>22</v>
      </c>
      <c r="K11777">
        <v>103.2</v>
      </c>
      <c r="L11777">
        <v>505</v>
      </c>
      <c r="M11777" t="s">
        <v>757</v>
      </c>
      <c r="N11777">
        <v>675</v>
      </c>
      <c r="P11777" cm="1">
        <f t="array" ref="P11777">IF(Q11777&gt;0,INDEX(Q11777:Q33501,MATCH(TRUE,INDEX(Q11777:Q33501="",,),0)-1),"")</f>
        <v>7</v>
      </c>
      <c r="Q11777">
        <f t="shared" si="252"/>
        <v>6</v>
      </c>
      <c r="R11777">
        <f t="shared" si="253"/>
        <v>0</v>
      </c>
    </row>
    <row r="11778" spans="1:18" x14ac:dyDescent="0.3">
      <c r="A11778" t="s">
        <v>750</v>
      </c>
      <c r="B11778" s="1">
        <v>38376</v>
      </c>
      <c r="C11778" t="s">
        <v>16</v>
      </c>
      <c r="D11778" t="s">
        <v>850</v>
      </c>
      <c r="E11778" t="s">
        <v>851</v>
      </c>
      <c r="G11778" t="s">
        <v>19</v>
      </c>
      <c r="H11778" t="s">
        <v>64</v>
      </c>
      <c r="I11778" t="s">
        <v>26</v>
      </c>
      <c r="J11778" t="s">
        <v>27</v>
      </c>
      <c r="K11778">
        <v>1386</v>
      </c>
      <c r="L11778">
        <v>17</v>
      </c>
      <c r="M11778" t="s">
        <v>757</v>
      </c>
      <c r="N11778">
        <v>20</v>
      </c>
      <c r="P11778" cm="1">
        <f t="array" ref="P11778">IF(Q11778&gt;0,INDEX(Q11778:Q33502,MATCH(TRUE,INDEX(Q11778:Q33502="",,),0)-1),"")</f>
        <v>7</v>
      </c>
      <c r="Q11778">
        <f t="shared" si="252"/>
        <v>6</v>
      </c>
      <c r="R11778">
        <f t="shared" si="253"/>
        <v>0</v>
      </c>
    </row>
    <row r="11779" spans="1:18" x14ac:dyDescent="0.3">
      <c r="A11779" t="s">
        <v>750</v>
      </c>
      <c r="B11779" s="1">
        <v>38376</v>
      </c>
      <c r="C11779" t="s">
        <v>16</v>
      </c>
      <c r="D11779" t="s">
        <v>850</v>
      </c>
      <c r="E11779" t="s">
        <v>851</v>
      </c>
      <c r="G11779" s="6" t="s">
        <v>29</v>
      </c>
      <c r="H11779" t="s">
        <v>30</v>
      </c>
      <c r="I11779" t="s">
        <v>21</v>
      </c>
      <c r="J11779" t="s">
        <v>22</v>
      </c>
      <c r="K11779">
        <v>16.899999999999999</v>
      </c>
      <c r="L11779">
        <v>155</v>
      </c>
      <c r="M11779" t="s">
        <v>757</v>
      </c>
      <c r="N11779">
        <v>155</v>
      </c>
      <c r="P11779" cm="1">
        <f t="array" ref="P11779">IF(Q11779&gt;0,INDEX(Q11779:Q33503,MATCH(TRUE,INDEX(Q11779:Q33503="",,),0)-1),"")</f>
        <v>7</v>
      </c>
      <c r="Q11779">
        <f t="shared" si="252"/>
        <v>6</v>
      </c>
      <c r="R11779">
        <f t="shared" si="253"/>
        <v>0</v>
      </c>
    </row>
    <row r="11780" spans="1:18" x14ac:dyDescent="0.3">
      <c r="A11780" t="s">
        <v>750</v>
      </c>
      <c r="B11780" s="1">
        <v>38376</v>
      </c>
      <c r="C11780" t="s">
        <v>16</v>
      </c>
      <c r="D11780" t="s">
        <v>850</v>
      </c>
      <c r="E11780" t="s">
        <v>851</v>
      </c>
      <c r="G11780" s="6" t="s">
        <v>29</v>
      </c>
      <c r="H11780" t="s">
        <v>196</v>
      </c>
      <c r="I11780" t="s">
        <v>21</v>
      </c>
      <c r="J11780" t="s">
        <v>22</v>
      </c>
      <c r="K11780">
        <v>1.2</v>
      </c>
      <c r="L11780">
        <v>385</v>
      </c>
      <c r="M11780" t="s">
        <v>757</v>
      </c>
      <c r="N11780">
        <v>385</v>
      </c>
      <c r="P11780" cm="1">
        <f t="array" ref="P11780">IF(Q11780&gt;0,INDEX(Q11780:Q33504,MATCH(TRUE,INDEX(Q11780:Q33504="",,),0)-1),"")</f>
        <v>7</v>
      </c>
      <c r="Q11780">
        <f t="shared" si="252"/>
        <v>6</v>
      </c>
      <c r="R11780">
        <f t="shared" si="253"/>
        <v>0</v>
      </c>
    </row>
    <row r="11781" spans="1:18" x14ac:dyDescent="0.3">
      <c r="A11781" t="s">
        <v>750</v>
      </c>
      <c r="B11781" s="1">
        <v>38376</v>
      </c>
      <c r="C11781" t="s">
        <v>16</v>
      </c>
      <c r="D11781" t="s">
        <v>850</v>
      </c>
      <c r="E11781" t="s">
        <v>851</v>
      </c>
      <c r="G11781" s="6" t="s">
        <v>29</v>
      </c>
      <c r="H11781" t="s">
        <v>99</v>
      </c>
      <c r="I11781" t="s">
        <v>21</v>
      </c>
      <c r="J11781" t="s">
        <v>22</v>
      </c>
      <c r="K11781">
        <v>0.4</v>
      </c>
      <c r="L11781">
        <v>275</v>
      </c>
      <c r="M11781" t="s">
        <v>757</v>
      </c>
      <c r="N11781">
        <v>275</v>
      </c>
      <c r="P11781" cm="1">
        <f t="array" ref="P11781">IF(Q11781&gt;0,INDEX(Q11781:Q33505,MATCH(TRUE,INDEX(Q11781:Q33505="",,),0)-1),"")</f>
        <v>7</v>
      </c>
      <c r="Q11781">
        <f t="shared" si="252"/>
        <v>6</v>
      </c>
      <c r="R11781">
        <f t="shared" si="253"/>
        <v>0</v>
      </c>
    </row>
    <row r="11782" spans="1:18" x14ac:dyDescent="0.3">
      <c r="A11782" t="s">
        <v>750</v>
      </c>
      <c r="B11782" s="1">
        <v>38376</v>
      </c>
      <c r="C11782" t="s">
        <v>16</v>
      </c>
      <c r="D11782" t="s">
        <v>850</v>
      </c>
      <c r="E11782" t="s">
        <v>851</v>
      </c>
      <c r="G11782" s="6" t="s">
        <v>29</v>
      </c>
      <c r="H11782" t="s">
        <v>148</v>
      </c>
      <c r="I11782" t="s">
        <v>26</v>
      </c>
      <c r="J11782" t="s">
        <v>27</v>
      </c>
      <c r="K11782">
        <v>28</v>
      </c>
      <c r="L11782">
        <v>20</v>
      </c>
      <c r="M11782" t="s">
        <v>757</v>
      </c>
      <c r="N11782">
        <v>20</v>
      </c>
      <c r="P11782" cm="1">
        <f t="array" ref="P11782">IF(Q11782&gt;0,INDEX(Q11782:Q33506,MATCH(TRUE,INDEX(Q11782:Q33506="",,),0)-1),"")</f>
        <v>7</v>
      </c>
      <c r="Q11782">
        <f t="shared" si="252"/>
        <v>6</v>
      </c>
      <c r="R11782">
        <f t="shared" si="253"/>
        <v>0</v>
      </c>
    </row>
    <row r="11783" spans="1:18" x14ac:dyDescent="0.3">
      <c r="A11783" t="s">
        <v>750</v>
      </c>
      <c r="B11783" s="1">
        <v>38376</v>
      </c>
      <c r="C11783" t="s">
        <v>16</v>
      </c>
      <c r="D11783" t="s">
        <v>850</v>
      </c>
      <c r="E11783" t="s">
        <v>851</v>
      </c>
      <c r="G11783" s="6" t="s">
        <v>29</v>
      </c>
      <c r="H11783" t="s">
        <v>63</v>
      </c>
      <c r="I11783" t="s">
        <v>26</v>
      </c>
      <c r="J11783" t="s">
        <v>27</v>
      </c>
      <c r="K11783">
        <v>221</v>
      </c>
      <c r="L11783">
        <v>17.55</v>
      </c>
      <c r="M11783" t="s">
        <v>757</v>
      </c>
      <c r="N11783">
        <v>17.55</v>
      </c>
      <c r="P11783" cm="1">
        <f t="array" ref="P11783">IF(Q11783&gt;0,INDEX(Q11783:Q33507,MATCH(TRUE,INDEX(Q11783:Q33507="",,),0)-1),"")</f>
        <v>7</v>
      </c>
      <c r="Q11783">
        <f t="shared" si="252"/>
        <v>6</v>
      </c>
      <c r="R11783">
        <f t="shared" si="253"/>
        <v>0</v>
      </c>
    </row>
    <row r="11784" spans="1:18" x14ac:dyDescent="0.3">
      <c r="A11784" t="s">
        <v>750</v>
      </c>
      <c r="B11784" s="1">
        <v>38376</v>
      </c>
      <c r="C11784" t="s">
        <v>16</v>
      </c>
      <c r="D11784" t="s">
        <v>850</v>
      </c>
      <c r="E11784" t="s">
        <v>851</v>
      </c>
      <c r="G11784" t="s">
        <v>19</v>
      </c>
      <c r="H11784" t="s">
        <v>194</v>
      </c>
      <c r="I11784" t="s">
        <v>21</v>
      </c>
      <c r="J11784" t="s">
        <v>22</v>
      </c>
      <c r="K11784">
        <v>103.2</v>
      </c>
      <c r="L11784">
        <v>505</v>
      </c>
      <c r="M11784" t="s">
        <v>220</v>
      </c>
      <c r="N11784">
        <v>555</v>
      </c>
      <c r="P11784" cm="1">
        <f t="array" ref="P11784">IF(Q11784&gt;0,INDEX(Q11784:Q33508,MATCH(TRUE,INDEX(Q11784:Q33508="",,),0)-1),"")</f>
        <v>7</v>
      </c>
      <c r="Q11784">
        <f t="shared" si="252"/>
        <v>7</v>
      </c>
      <c r="R11784">
        <f t="shared" si="253"/>
        <v>0</v>
      </c>
    </row>
    <row r="11785" spans="1:18" x14ac:dyDescent="0.3">
      <c r="A11785" t="s">
        <v>750</v>
      </c>
      <c r="B11785" s="1">
        <v>38376</v>
      </c>
      <c r="C11785" t="s">
        <v>16</v>
      </c>
      <c r="D11785" t="s">
        <v>850</v>
      </c>
      <c r="E11785" t="s">
        <v>851</v>
      </c>
      <c r="G11785" t="s">
        <v>19</v>
      </c>
      <c r="H11785" t="s">
        <v>64</v>
      </c>
      <c r="I11785" t="s">
        <v>26</v>
      </c>
      <c r="J11785" t="s">
        <v>27</v>
      </c>
      <c r="K11785">
        <v>1386</v>
      </c>
      <c r="L11785">
        <v>17</v>
      </c>
      <c r="M11785" t="s">
        <v>220</v>
      </c>
      <c r="N11785">
        <v>19.03</v>
      </c>
      <c r="P11785" cm="1">
        <f t="array" ref="P11785">IF(Q11785&gt;0,INDEX(Q11785:Q33509,MATCH(TRUE,INDEX(Q11785:Q33509="",,),0)-1),"")</f>
        <v>7</v>
      </c>
      <c r="Q11785">
        <f t="shared" si="252"/>
        <v>7</v>
      </c>
      <c r="R11785">
        <f t="shared" si="253"/>
        <v>0</v>
      </c>
    </row>
    <row r="11786" spans="1:18" x14ac:dyDescent="0.3">
      <c r="A11786" t="s">
        <v>750</v>
      </c>
      <c r="B11786" s="1">
        <v>38376</v>
      </c>
      <c r="C11786" t="s">
        <v>16</v>
      </c>
      <c r="D11786" t="s">
        <v>850</v>
      </c>
      <c r="E11786" t="s">
        <v>851</v>
      </c>
      <c r="G11786" s="6" t="s">
        <v>29</v>
      </c>
      <c r="H11786" t="s">
        <v>30</v>
      </c>
      <c r="I11786" t="s">
        <v>21</v>
      </c>
      <c r="J11786" t="s">
        <v>22</v>
      </c>
      <c r="K11786">
        <v>16.899999999999999</v>
      </c>
      <c r="L11786">
        <v>155</v>
      </c>
      <c r="M11786" t="s">
        <v>220</v>
      </c>
      <c r="N11786">
        <v>155</v>
      </c>
      <c r="P11786" cm="1">
        <f t="array" ref="P11786">IF(Q11786&gt;0,INDEX(Q11786:Q33510,MATCH(TRUE,INDEX(Q11786:Q33510="",,),0)-1),"")</f>
        <v>7</v>
      </c>
      <c r="Q11786">
        <f t="shared" si="252"/>
        <v>7</v>
      </c>
      <c r="R11786">
        <f t="shared" si="253"/>
        <v>0</v>
      </c>
    </row>
    <row r="11787" spans="1:18" x14ac:dyDescent="0.3">
      <c r="A11787" t="s">
        <v>750</v>
      </c>
      <c r="B11787" s="1">
        <v>38376</v>
      </c>
      <c r="C11787" t="s">
        <v>16</v>
      </c>
      <c r="D11787" t="s">
        <v>850</v>
      </c>
      <c r="E11787" t="s">
        <v>851</v>
      </c>
      <c r="G11787" s="6" t="s">
        <v>29</v>
      </c>
      <c r="H11787" t="s">
        <v>196</v>
      </c>
      <c r="I11787" t="s">
        <v>21</v>
      </c>
      <c r="J11787" t="s">
        <v>22</v>
      </c>
      <c r="K11787">
        <v>1.2</v>
      </c>
      <c r="L11787">
        <v>385</v>
      </c>
      <c r="M11787" t="s">
        <v>220</v>
      </c>
      <c r="N11787">
        <v>385</v>
      </c>
      <c r="P11787" cm="1">
        <f t="array" ref="P11787">IF(Q11787&gt;0,INDEX(Q11787:Q33511,MATCH(TRUE,INDEX(Q11787:Q33511="",,),0)-1),"")</f>
        <v>7</v>
      </c>
      <c r="Q11787">
        <f t="shared" si="252"/>
        <v>7</v>
      </c>
      <c r="R11787">
        <f t="shared" si="253"/>
        <v>0</v>
      </c>
    </row>
    <row r="11788" spans="1:18" x14ac:dyDescent="0.3">
      <c r="A11788" t="s">
        <v>750</v>
      </c>
      <c r="B11788" s="1">
        <v>38376</v>
      </c>
      <c r="C11788" t="s">
        <v>16</v>
      </c>
      <c r="D11788" t="s">
        <v>850</v>
      </c>
      <c r="E11788" t="s">
        <v>851</v>
      </c>
      <c r="G11788" s="6" t="s">
        <v>29</v>
      </c>
      <c r="H11788" t="s">
        <v>99</v>
      </c>
      <c r="I11788" t="s">
        <v>21</v>
      </c>
      <c r="J11788" t="s">
        <v>22</v>
      </c>
      <c r="K11788">
        <v>0.4</v>
      </c>
      <c r="L11788">
        <v>275</v>
      </c>
      <c r="M11788" t="s">
        <v>220</v>
      </c>
      <c r="N11788">
        <v>275</v>
      </c>
      <c r="P11788" cm="1">
        <f t="array" ref="P11788">IF(Q11788&gt;0,INDEX(Q11788:Q33512,MATCH(TRUE,INDEX(Q11788:Q33512="",,),0)-1),"")</f>
        <v>7</v>
      </c>
      <c r="Q11788">
        <f t="shared" si="252"/>
        <v>7</v>
      </c>
      <c r="R11788">
        <f t="shared" si="253"/>
        <v>0</v>
      </c>
    </row>
    <row r="11789" spans="1:18" x14ac:dyDescent="0.3">
      <c r="A11789" t="s">
        <v>750</v>
      </c>
      <c r="B11789" s="1">
        <v>38376</v>
      </c>
      <c r="C11789" t="s">
        <v>16</v>
      </c>
      <c r="D11789" t="s">
        <v>850</v>
      </c>
      <c r="E11789" t="s">
        <v>851</v>
      </c>
      <c r="G11789" s="6" t="s">
        <v>29</v>
      </c>
      <c r="H11789" t="s">
        <v>148</v>
      </c>
      <c r="I11789" t="s">
        <v>26</v>
      </c>
      <c r="J11789" t="s">
        <v>27</v>
      </c>
      <c r="K11789">
        <v>28</v>
      </c>
      <c r="L11789">
        <v>20</v>
      </c>
      <c r="M11789" t="s">
        <v>220</v>
      </c>
      <c r="N11789">
        <v>20</v>
      </c>
      <c r="P11789" cm="1">
        <f t="array" ref="P11789">IF(Q11789&gt;0,INDEX(Q11789:Q33513,MATCH(TRUE,INDEX(Q11789:Q33513="",,),0)-1),"")</f>
        <v>7</v>
      </c>
      <c r="Q11789">
        <f t="shared" si="252"/>
        <v>7</v>
      </c>
      <c r="R11789">
        <f t="shared" si="253"/>
        <v>0</v>
      </c>
    </row>
    <row r="11790" spans="1:18" x14ac:dyDescent="0.3">
      <c r="A11790" t="s">
        <v>750</v>
      </c>
      <c r="B11790" s="1">
        <v>38376</v>
      </c>
      <c r="C11790" t="s">
        <v>16</v>
      </c>
      <c r="D11790" t="s">
        <v>850</v>
      </c>
      <c r="E11790" t="s">
        <v>851</v>
      </c>
      <c r="G11790" s="6" t="s">
        <v>29</v>
      </c>
      <c r="H11790" t="s">
        <v>63</v>
      </c>
      <c r="I11790" t="s">
        <v>26</v>
      </c>
      <c r="J11790" t="s">
        <v>27</v>
      </c>
      <c r="K11790">
        <v>221</v>
      </c>
      <c r="L11790">
        <v>17.55</v>
      </c>
      <c r="M11790" t="s">
        <v>220</v>
      </c>
      <c r="N11790">
        <v>17.55</v>
      </c>
      <c r="P11790" cm="1">
        <f t="array" ref="P11790">IF(Q11790&gt;0,INDEX(Q11790:Q33514,MATCH(TRUE,INDEX(Q11790:Q33514="",,),0)-1),"")</f>
        <v>7</v>
      </c>
      <c r="Q11790">
        <f t="shared" si="252"/>
        <v>7</v>
      </c>
      <c r="R11790">
        <f t="shared" si="253"/>
        <v>0</v>
      </c>
    </row>
    <row r="11791" spans="1:18" x14ac:dyDescent="0.3">
      <c r="P11791" t="str" cm="1">
        <f t="array" ref="P11791">IF(Q11791&gt;0,INDEX(Q11791:Q33515,MATCH(TRUE,INDEX(Q11791:Q33515="",,),0)-1),"")</f>
        <v/>
      </c>
      <c r="R11791" t="str">
        <f t="shared" si="253"/>
        <v/>
      </c>
    </row>
    <row r="11792" spans="1:18" x14ac:dyDescent="0.3">
      <c r="A11792" t="s">
        <v>750</v>
      </c>
      <c r="B11792" s="1">
        <v>38376</v>
      </c>
      <c r="C11792" t="s">
        <v>16</v>
      </c>
      <c r="D11792" t="s">
        <v>852</v>
      </c>
      <c r="E11792" t="s">
        <v>853</v>
      </c>
      <c r="G11792" t="s">
        <v>19</v>
      </c>
      <c r="H11792" t="s">
        <v>28</v>
      </c>
      <c r="I11792" t="s">
        <v>26</v>
      </c>
      <c r="J11792" t="s">
        <v>27</v>
      </c>
      <c r="K11792">
        <v>482</v>
      </c>
      <c r="L11792">
        <v>46</v>
      </c>
      <c r="M11792" t="s">
        <v>270</v>
      </c>
      <c r="N11792">
        <v>79</v>
      </c>
      <c r="O11792" t="s">
        <v>24</v>
      </c>
      <c r="P11792" cm="1">
        <f t="array" ref="P11792">IF(Q11792&gt;0,INDEX(Q11792:Q33516,MATCH(TRUE,INDEX(Q11792:Q33516="",,),0)-1),"")</f>
        <v>6</v>
      </c>
      <c r="Q11792">
        <f>INT((ROW()-11792)/5)+1</f>
        <v>1</v>
      </c>
      <c r="R11792">
        <f t="shared" si="253"/>
        <v>0</v>
      </c>
    </row>
    <row r="11793" spans="1:18" x14ac:dyDescent="0.3">
      <c r="A11793" t="s">
        <v>750</v>
      </c>
      <c r="B11793" s="1">
        <v>38376</v>
      </c>
      <c r="C11793" t="s">
        <v>16</v>
      </c>
      <c r="D11793" t="s">
        <v>852</v>
      </c>
      <c r="E11793" t="s">
        <v>853</v>
      </c>
      <c r="G11793" t="s">
        <v>19</v>
      </c>
      <c r="H11793" t="s">
        <v>63</v>
      </c>
      <c r="I11793" t="s">
        <v>26</v>
      </c>
      <c r="J11793" t="s">
        <v>27</v>
      </c>
      <c r="K11793">
        <v>130</v>
      </c>
      <c r="L11793">
        <v>18</v>
      </c>
      <c r="M11793" t="s">
        <v>270</v>
      </c>
      <c r="N11793">
        <v>41</v>
      </c>
      <c r="O11793" t="s">
        <v>24</v>
      </c>
      <c r="P11793" cm="1">
        <f t="array" ref="P11793">IF(Q11793&gt;0,INDEX(Q11793:Q33517,MATCH(TRUE,INDEX(Q11793:Q33517="",,),0)-1),"")</f>
        <v>6</v>
      </c>
      <c r="Q11793">
        <f t="shared" ref="Q11793:Q11821" si="254">INT((ROW()-11792)/5)+1</f>
        <v>1</v>
      </c>
      <c r="R11793">
        <f t="shared" si="253"/>
        <v>0</v>
      </c>
    </row>
    <row r="11794" spans="1:18" x14ac:dyDescent="0.3">
      <c r="A11794" t="s">
        <v>750</v>
      </c>
      <c r="B11794" s="1">
        <v>38376</v>
      </c>
      <c r="C11794" t="s">
        <v>16</v>
      </c>
      <c r="D11794" t="s">
        <v>852</v>
      </c>
      <c r="E11794" t="s">
        <v>853</v>
      </c>
      <c r="G11794" s="6" t="s">
        <v>29</v>
      </c>
      <c r="H11794" t="s">
        <v>99</v>
      </c>
      <c r="I11794" t="s">
        <v>26</v>
      </c>
      <c r="J11794" t="s">
        <v>27</v>
      </c>
      <c r="K11794">
        <v>8</v>
      </c>
      <c r="L11794">
        <v>18</v>
      </c>
      <c r="M11794" t="s">
        <v>270</v>
      </c>
      <c r="N11794">
        <v>18</v>
      </c>
      <c r="O11794" t="s">
        <v>24</v>
      </c>
      <c r="P11794" cm="1">
        <f t="array" ref="P11794">IF(Q11794&gt;0,INDEX(Q11794:Q33518,MATCH(TRUE,INDEX(Q11794:Q33518="",,),0)-1),"")</f>
        <v>6</v>
      </c>
      <c r="Q11794">
        <f t="shared" si="254"/>
        <v>1</v>
      </c>
      <c r="R11794">
        <f t="shared" si="253"/>
        <v>0</v>
      </c>
    </row>
    <row r="11795" spans="1:18" x14ac:dyDescent="0.3">
      <c r="A11795" t="s">
        <v>750</v>
      </c>
      <c r="B11795" s="1">
        <v>38376</v>
      </c>
      <c r="C11795" t="s">
        <v>16</v>
      </c>
      <c r="D11795" t="s">
        <v>852</v>
      </c>
      <c r="E11795" t="s">
        <v>853</v>
      </c>
      <c r="G11795" s="6" t="s">
        <v>29</v>
      </c>
      <c r="H11795" t="s">
        <v>70</v>
      </c>
      <c r="I11795" t="s">
        <v>26</v>
      </c>
      <c r="J11795" t="s">
        <v>27</v>
      </c>
      <c r="K11795">
        <v>9</v>
      </c>
      <c r="L11795">
        <v>18</v>
      </c>
      <c r="M11795" t="s">
        <v>270</v>
      </c>
      <c r="N11795">
        <v>18</v>
      </c>
      <c r="O11795" t="s">
        <v>24</v>
      </c>
      <c r="P11795" cm="1">
        <f t="array" ref="P11795">IF(Q11795&gt;0,INDEX(Q11795:Q33519,MATCH(TRUE,INDEX(Q11795:Q33519="",,),0)-1),"")</f>
        <v>6</v>
      </c>
      <c r="Q11795">
        <f t="shared" si="254"/>
        <v>1</v>
      </c>
      <c r="R11795">
        <f t="shared" si="253"/>
        <v>0</v>
      </c>
    </row>
    <row r="11796" spans="1:18" x14ac:dyDescent="0.3">
      <c r="A11796" t="s">
        <v>750</v>
      </c>
      <c r="B11796" s="1">
        <v>38376</v>
      </c>
      <c r="C11796" t="s">
        <v>16</v>
      </c>
      <c r="D11796" t="s">
        <v>852</v>
      </c>
      <c r="E11796" t="s">
        <v>853</v>
      </c>
      <c r="G11796" s="6" t="s">
        <v>29</v>
      </c>
      <c r="H11796" t="s">
        <v>64</v>
      </c>
      <c r="I11796" t="s">
        <v>26</v>
      </c>
      <c r="J11796" t="s">
        <v>27</v>
      </c>
      <c r="K11796">
        <v>1</v>
      </c>
      <c r="L11796">
        <v>16</v>
      </c>
      <c r="M11796" t="s">
        <v>270</v>
      </c>
      <c r="N11796">
        <v>16</v>
      </c>
      <c r="O11796" t="s">
        <v>24</v>
      </c>
      <c r="P11796" cm="1">
        <f t="array" ref="P11796">IF(Q11796&gt;0,INDEX(Q11796:Q33520,MATCH(TRUE,INDEX(Q11796:Q33520="",,),0)-1),"")</f>
        <v>6</v>
      </c>
      <c r="Q11796">
        <f t="shared" si="254"/>
        <v>1</v>
      </c>
      <c r="R11796">
        <f t="shared" si="253"/>
        <v>0</v>
      </c>
    </row>
    <row r="11797" spans="1:18" x14ac:dyDescent="0.3">
      <c r="A11797" t="s">
        <v>750</v>
      </c>
      <c r="B11797" s="1">
        <v>38376</v>
      </c>
      <c r="C11797" t="s">
        <v>16</v>
      </c>
      <c r="D11797" t="s">
        <v>852</v>
      </c>
      <c r="E11797" t="s">
        <v>853</v>
      </c>
      <c r="G11797" t="s">
        <v>19</v>
      </c>
      <c r="H11797" t="s">
        <v>28</v>
      </c>
      <c r="I11797" t="s">
        <v>26</v>
      </c>
      <c r="J11797" t="s">
        <v>27</v>
      </c>
      <c r="K11797">
        <v>482</v>
      </c>
      <c r="L11797">
        <v>46</v>
      </c>
      <c r="M11797" t="s">
        <v>757</v>
      </c>
      <c r="N11797">
        <v>71</v>
      </c>
      <c r="P11797" cm="1">
        <f t="array" ref="P11797">IF(Q11797&gt;0,INDEX(Q11797:Q33521,MATCH(TRUE,INDEX(Q11797:Q33521="",,),0)-1),"")</f>
        <v>6</v>
      </c>
      <c r="Q11797">
        <f t="shared" si="254"/>
        <v>2</v>
      </c>
      <c r="R11797">
        <f t="shared" si="253"/>
        <v>0</v>
      </c>
    </row>
    <row r="11798" spans="1:18" x14ac:dyDescent="0.3">
      <c r="A11798" t="s">
        <v>750</v>
      </c>
      <c r="B11798" s="1">
        <v>38376</v>
      </c>
      <c r="C11798" t="s">
        <v>16</v>
      </c>
      <c r="D11798" t="s">
        <v>852</v>
      </c>
      <c r="E11798" t="s">
        <v>853</v>
      </c>
      <c r="G11798" t="s">
        <v>19</v>
      </c>
      <c r="H11798" t="s">
        <v>63</v>
      </c>
      <c r="I11798" t="s">
        <v>26</v>
      </c>
      <c r="J11798" t="s">
        <v>27</v>
      </c>
      <c r="K11798">
        <v>130</v>
      </c>
      <c r="L11798">
        <v>18</v>
      </c>
      <c r="M11798" t="s">
        <v>757</v>
      </c>
      <c r="N11798">
        <v>35</v>
      </c>
      <c r="P11798" cm="1">
        <f t="array" ref="P11798">IF(Q11798&gt;0,INDEX(Q11798:Q33522,MATCH(TRUE,INDEX(Q11798:Q33522="",,),0)-1),"")</f>
        <v>6</v>
      </c>
      <c r="Q11798">
        <f t="shared" si="254"/>
        <v>2</v>
      </c>
      <c r="R11798">
        <f t="shared" si="253"/>
        <v>0</v>
      </c>
    </row>
    <row r="11799" spans="1:18" x14ac:dyDescent="0.3">
      <c r="A11799" t="s">
        <v>750</v>
      </c>
      <c r="B11799" s="1">
        <v>38376</v>
      </c>
      <c r="C11799" t="s">
        <v>16</v>
      </c>
      <c r="D11799" t="s">
        <v>852</v>
      </c>
      <c r="E11799" t="s">
        <v>853</v>
      </c>
      <c r="G11799" s="6" t="s">
        <v>29</v>
      </c>
      <c r="H11799" t="s">
        <v>99</v>
      </c>
      <c r="I11799" t="s">
        <v>26</v>
      </c>
      <c r="J11799" t="s">
        <v>27</v>
      </c>
      <c r="K11799">
        <v>8</v>
      </c>
      <c r="L11799">
        <v>18</v>
      </c>
      <c r="M11799" t="s">
        <v>757</v>
      </c>
      <c r="N11799">
        <v>18</v>
      </c>
      <c r="P11799" cm="1">
        <f t="array" ref="P11799">IF(Q11799&gt;0,INDEX(Q11799:Q33523,MATCH(TRUE,INDEX(Q11799:Q33523="",,),0)-1),"")</f>
        <v>6</v>
      </c>
      <c r="Q11799">
        <f t="shared" si="254"/>
        <v>2</v>
      </c>
      <c r="R11799">
        <f t="shared" si="253"/>
        <v>0</v>
      </c>
    </row>
    <row r="11800" spans="1:18" x14ac:dyDescent="0.3">
      <c r="A11800" t="s">
        <v>750</v>
      </c>
      <c r="B11800" s="1">
        <v>38376</v>
      </c>
      <c r="C11800" t="s">
        <v>16</v>
      </c>
      <c r="D11800" t="s">
        <v>852</v>
      </c>
      <c r="E11800" t="s">
        <v>853</v>
      </c>
      <c r="G11800" s="6" t="s">
        <v>29</v>
      </c>
      <c r="H11800" t="s">
        <v>70</v>
      </c>
      <c r="I11800" t="s">
        <v>26</v>
      </c>
      <c r="J11800" t="s">
        <v>27</v>
      </c>
      <c r="K11800">
        <v>9</v>
      </c>
      <c r="L11800">
        <v>18</v>
      </c>
      <c r="M11800" t="s">
        <v>757</v>
      </c>
      <c r="N11800">
        <v>18</v>
      </c>
      <c r="P11800" cm="1">
        <f t="array" ref="P11800">IF(Q11800&gt;0,INDEX(Q11800:Q33524,MATCH(TRUE,INDEX(Q11800:Q33524="",,),0)-1),"")</f>
        <v>6</v>
      </c>
      <c r="Q11800">
        <f t="shared" si="254"/>
        <v>2</v>
      </c>
      <c r="R11800">
        <f t="shared" si="253"/>
        <v>0</v>
      </c>
    </row>
    <row r="11801" spans="1:18" x14ac:dyDescent="0.3">
      <c r="A11801" t="s">
        <v>750</v>
      </c>
      <c r="B11801" s="1">
        <v>38376</v>
      </c>
      <c r="C11801" t="s">
        <v>16</v>
      </c>
      <c r="D11801" t="s">
        <v>852</v>
      </c>
      <c r="E11801" t="s">
        <v>853</v>
      </c>
      <c r="G11801" s="6" t="s">
        <v>29</v>
      </c>
      <c r="H11801" t="s">
        <v>64</v>
      </c>
      <c r="I11801" t="s">
        <v>26</v>
      </c>
      <c r="J11801" t="s">
        <v>27</v>
      </c>
      <c r="K11801">
        <v>1</v>
      </c>
      <c r="L11801">
        <v>16</v>
      </c>
      <c r="M11801" t="s">
        <v>757</v>
      </c>
      <c r="N11801">
        <v>16</v>
      </c>
      <c r="P11801" cm="1">
        <f t="array" ref="P11801">IF(Q11801&gt;0,INDEX(Q11801:Q33525,MATCH(TRUE,INDEX(Q11801:Q33525="",,),0)-1),"")</f>
        <v>6</v>
      </c>
      <c r="Q11801">
        <f t="shared" si="254"/>
        <v>2</v>
      </c>
      <c r="R11801">
        <f t="shared" si="253"/>
        <v>0</v>
      </c>
    </row>
    <row r="11802" spans="1:18" x14ac:dyDescent="0.3">
      <c r="A11802" t="s">
        <v>750</v>
      </c>
      <c r="B11802" s="1">
        <v>38376</v>
      </c>
      <c r="C11802" t="s">
        <v>16</v>
      </c>
      <c r="D11802" t="s">
        <v>852</v>
      </c>
      <c r="E11802" t="s">
        <v>853</v>
      </c>
      <c r="G11802" t="s">
        <v>19</v>
      </c>
      <c r="H11802" t="s">
        <v>28</v>
      </c>
      <c r="I11802" t="s">
        <v>26</v>
      </c>
      <c r="J11802" t="s">
        <v>27</v>
      </c>
      <c r="K11802">
        <v>482</v>
      </c>
      <c r="L11802">
        <v>46</v>
      </c>
      <c r="M11802" t="s">
        <v>233</v>
      </c>
      <c r="N11802">
        <v>66.53</v>
      </c>
      <c r="P11802" cm="1">
        <f t="array" ref="P11802">IF(Q11802&gt;0,INDEX(Q11802:Q33526,MATCH(TRUE,INDEX(Q11802:Q33526="",,),0)-1),"")</f>
        <v>6</v>
      </c>
      <c r="Q11802">
        <f t="shared" si="254"/>
        <v>3</v>
      </c>
      <c r="R11802">
        <f t="shared" si="253"/>
        <v>0</v>
      </c>
    </row>
    <row r="11803" spans="1:18" x14ac:dyDescent="0.3">
      <c r="A11803" t="s">
        <v>750</v>
      </c>
      <c r="B11803" s="1">
        <v>38376</v>
      </c>
      <c r="C11803" t="s">
        <v>16</v>
      </c>
      <c r="D11803" t="s">
        <v>852</v>
      </c>
      <c r="E11803" t="s">
        <v>853</v>
      </c>
      <c r="G11803" t="s">
        <v>19</v>
      </c>
      <c r="H11803" t="s">
        <v>63</v>
      </c>
      <c r="I11803" t="s">
        <v>26</v>
      </c>
      <c r="J11803" t="s">
        <v>27</v>
      </c>
      <c r="K11803">
        <v>130</v>
      </c>
      <c r="L11803">
        <v>18</v>
      </c>
      <c r="M11803" t="s">
        <v>233</v>
      </c>
      <c r="N11803">
        <v>28.53</v>
      </c>
      <c r="P11803" cm="1">
        <f t="array" ref="P11803">IF(Q11803&gt;0,INDEX(Q11803:Q33527,MATCH(TRUE,INDEX(Q11803:Q33527="",,),0)-1),"")</f>
        <v>6</v>
      </c>
      <c r="Q11803">
        <f t="shared" si="254"/>
        <v>3</v>
      </c>
      <c r="R11803">
        <f t="shared" si="253"/>
        <v>0</v>
      </c>
    </row>
    <row r="11804" spans="1:18" x14ac:dyDescent="0.3">
      <c r="A11804" t="s">
        <v>750</v>
      </c>
      <c r="B11804" s="1">
        <v>38376</v>
      </c>
      <c r="C11804" t="s">
        <v>16</v>
      </c>
      <c r="D11804" t="s">
        <v>852</v>
      </c>
      <c r="E11804" t="s">
        <v>853</v>
      </c>
      <c r="G11804" s="6" t="s">
        <v>29</v>
      </c>
      <c r="H11804" t="s">
        <v>99</v>
      </c>
      <c r="I11804" t="s">
        <v>26</v>
      </c>
      <c r="J11804" t="s">
        <v>27</v>
      </c>
      <c r="K11804">
        <v>8</v>
      </c>
      <c r="L11804">
        <v>18</v>
      </c>
      <c r="M11804" t="s">
        <v>233</v>
      </c>
      <c r="N11804">
        <v>18</v>
      </c>
      <c r="P11804" cm="1">
        <f t="array" ref="P11804">IF(Q11804&gt;0,INDEX(Q11804:Q33528,MATCH(TRUE,INDEX(Q11804:Q33528="",,),0)-1),"")</f>
        <v>6</v>
      </c>
      <c r="Q11804">
        <f t="shared" si="254"/>
        <v>3</v>
      </c>
      <c r="R11804">
        <f t="shared" si="253"/>
        <v>0</v>
      </c>
    </row>
    <row r="11805" spans="1:18" x14ac:dyDescent="0.3">
      <c r="A11805" t="s">
        <v>750</v>
      </c>
      <c r="B11805" s="1">
        <v>38376</v>
      </c>
      <c r="C11805" t="s">
        <v>16</v>
      </c>
      <c r="D11805" t="s">
        <v>852</v>
      </c>
      <c r="E11805" t="s">
        <v>853</v>
      </c>
      <c r="G11805" s="6" t="s">
        <v>29</v>
      </c>
      <c r="H11805" t="s">
        <v>70</v>
      </c>
      <c r="I11805" t="s">
        <v>26</v>
      </c>
      <c r="J11805" t="s">
        <v>27</v>
      </c>
      <c r="K11805">
        <v>9</v>
      </c>
      <c r="L11805">
        <v>18</v>
      </c>
      <c r="M11805" t="s">
        <v>233</v>
      </c>
      <c r="N11805">
        <v>18</v>
      </c>
      <c r="P11805" cm="1">
        <f t="array" ref="P11805">IF(Q11805&gt;0,INDEX(Q11805:Q33529,MATCH(TRUE,INDEX(Q11805:Q33529="",,),0)-1),"")</f>
        <v>6</v>
      </c>
      <c r="Q11805">
        <f t="shared" si="254"/>
        <v>3</v>
      </c>
      <c r="R11805">
        <f t="shared" si="253"/>
        <v>0</v>
      </c>
    </row>
    <row r="11806" spans="1:18" x14ac:dyDescent="0.3">
      <c r="A11806" t="s">
        <v>750</v>
      </c>
      <c r="B11806" s="1">
        <v>38376</v>
      </c>
      <c r="C11806" t="s">
        <v>16</v>
      </c>
      <c r="D11806" t="s">
        <v>852</v>
      </c>
      <c r="E11806" t="s">
        <v>853</v>
      </c>
      <c r="G11806" s="6" t="s">
        <v>29</v>
      </c>
      <c r="H11806" t="s">
        <v>64</v>
      </c>
      <c r="I11806" t="s">
        <v>26</v>
      </c>
      <c r="J11806" t="s">
        <v>27</v>
      </c>
      <c r="K11806">
        <v>1</v>
      </c>
      <c r="L11806">
        <v>16</v>
      </c>
      <c r="M11806" t="s">
        <v>233</v>
      </c>
      <c r="N11806">
        <v>16</v>
      </c>
      <c r="P11806" cm="1">
        <f t="array" ref="P11806">IF(Q11806&gt;0,INDEX(Q11806:Q33530,MATCH(TRUE,INDEX(Q11806:Q33530="",,),0)-1),"")</f>
        <v>6</v>
      </c>
      <c r="Q11806">
        <f t="shared" si="254"/>
        <v>3</v>
      </c>
      <c r="R11806">
        <f t="shared" si="253"/>
        <v>0</v>
      </c>
    </row>
    <row r="11807" spans="1:18" x14ac:dyDescent="0.3">
      <c r="A11807" t="s">
        <v>750</v>
      </c>
      <c r="B11807" s="1">
        <v>38376</v>
      </c>
      <c r="C11807" t="s">
        <v>16</v>
      </c>
      <c r="D11807" t="s">
        <v>852</v>
      </c>
      <c r="E11807" t="s">
        <v>853</v>
      </c>
      <c r="G11807" t="s">
        <v>19</v>
      </c>
      <c r="H11807" t="s">
        <v>28</v>
      </c>
      <c r="I11807" t="s">
        <v>26</v>
      </c>
      <c r="J11807" t="s">
        <v>27</v>
      </c>
      <c r="K11807">
        <v>482</v>
      </c>
      <c r="L11807">
        <v>46</v>
      </c>
      <c r="M11807" t="s">
        <v>220</v>
      </c>
      <c r="N11807">
        <v>60</v>
      </c>
      <c r="P11807" cm="1">
        <f t="array" ref="P11807">IF(Q11807&gt;0,INDEX(Q11807:Q33531,MATCH(TRUE,INDEX(Q11807:Q33531="",,),0)-1),"")</f>
        <v>6</v>
      </c>
      <c r="Q11807">
        <f t="shared" si="254"/>
        <v>4</v>
      </c>
      <c r="R11807">
        <f t="shared" si="253"/>
        <v>0</v>
      </c>
    </row>
    <row r="11808" spans="1:18" x14ac:dyDescent="0.3">
      <c r="A11808" t="s">
        <v>750</v>
      </c>
      <c r="B11808" s="1">
        <v>38376</v>
      </c>
      <c r="C11808" t="s">
        <v>16</v>
      </c>
      <c r="D11808" t="s">
        <v>852</v>
      </c>
      <c r="E11808" t="s">
        <v>853</v>
      </c>
      <c r="G11808" t="s">
        <v>19</v>
      </c>
      <c r="H11808" t="s">
        <v>63</v>
      </c>
      <c r="I11808" t="s">
        <v>26</v>
      </c>
      <c r="J11808" t="s">
        <v>27</v>
      </c>
      <c r="K11808">
        <v>130</v>
      </c>
      <c r="L11808">
        <v>18</v>
      </c>
      <c r="M11808" t="s">
        <v>220</v>
      </c>
      <c r="N11808">
        <v>40.049999999999997</v>
      </c>
      <c r="P11808" cm="1">
        <f t="array" ref="P11808">IF(Q11808&gt;0,INDEX(Q11808:Q33532,MATCH(TRUE,INDEX(Q11808:Q33532="",,),0)-1),"")</f>
        <v>6</v>
      </c>
      <c r="Q11808">
        <f t="shared" si="254"/>
        <v>4</v>
      </c>
      <c r="R11808">
        <f t="shared" si="253"/>
        <v>0</v>
      </c>
    </row>
    <row r="11809" spans="1:18" x14ac:dyDescent="0.3">
      <c r="A11809" t="s">
        <v>750</v>
      </c>
      <c r="B11809" s="1">
        <v>38376</v>
      </c>
      <c r="C11809" t="s">
        <v>16</v>
      </c>
      <c r="D11809" t="s">
        <v>852</v>
      </c>
      <c r="E11809" t="s">
        <v>853</v>
      </c>
      <c r="G11809" s="6" t="s">
        <v>29</v>
      </c>
      <c r="H11809" t="s">
        <v>99</v>
      </c>
      <c r="I11809" t="s">
        <v>26</v>
      </c>
      <c r="J11809" t="s">
        <v>27</v>
      </c>
      <c r="K11809">
        <v>8</v>
      </c>
      <c r="L11809">
        <v>18</v>
      </c>
      <c r="M11809" t="s">
        <v>220</v>
      </c>
      <c r="N11809">
        <v>18</v>
      </c>
      <c r="P11809" cm="1">
        <f t="array" ref="P11809">IF(Q11809&gt;0,INDEX(Q11809:Q33533,MATCH(TRUE,INDEX(Q11809:Q33533="",,),0)-1),"")</f>
        <v>6</v>
      </c>
      <c r="Q11809">
        <f t="shared" si="254"/>
        <v>4</v>
      </c>
      <c r="R11809">
        <f t="shared" si="253"/>
        <v>0</v>
      </c>
    </row>
    <row r="11810" spans="1:18" x14ac:dyDescent="0.3">
      <c r="A11810" t="s">
        <v>750</v>
      </c>
      <c r="B11810" s="1">
        <v>38376</v>
      </c>
      <c r="C11810" t="s">
        <v>16</v>
      </c>
      <c r="D11810" t="s">
        <v>852</v>
      </c>
      <c r="E11810" t="s">
        <v>853</v>
      </c>
      <c r="G11810" s="6" t="s">
        <v>29</v>
      </c>
      <c r="H11810" t="s">
        <v>70</v>
      </c>
      <c r="I11810" t="s">
        <v>26</v>
      </c>
      <c r="J11810" t="s">
        <v>27</v>
      </c>
      <c r="K11810">
        <v>9</v>
      </c>
      <c r="L11810">
        <v>18</v>
      </c>
      <c r="M11810" t="s">
        <v>220</v>
      </c>
      <c r="N11810">
        <v>18</v>
      </c>
      <c r="P11810" cm="1">
        <f t="array" ref="P11810">IF(Q11810&gt;0,INDEX(Q11810:Q33534,MATCH(TRUE,INDEX(Q11810:Q33534="",,),0)-1),"")</f>
        <v>6</v>
      </c>
      <c r="Q11810">
        <f t="shared" si="254"/>
        <v>4</v>
      </c>
      <c r="R11810">
        <f t="shared" si="253"/>
        <v>0</v>
      </c>
    </row>
    <row r="11811" spans="1:18" x14ac:dyDescent="0.3">
      <c r="A11811" t="s">
        <v>750</v>
      </c>
      <c r="B11811" s="1">
        <v>38376</v>
      </c>
      <c r="C11811" t="s">
        <v>16</v>
      </c>
      <c r="D11811" t="s">
        <v>852</v>
      </c>
      <c r="E11811" t="s">
        <v>853</v>
      </c>
      <c r="G11811" s="6" t="s">
        <v>29</v>
      </c>
      <c r="H11811" t="s">
        <v>64</v>
      </c>
      <c r="I11811" t="s">
        <v>26</v>
      </c>
      <c r="J11811" t="s">
        <v>27</v>
      </c>
      <c r="K11811">
        <v>1</v>
      </c>
      <c r="L11811">
        <v>16</v>
      </c>
      <c r="M11811" t="s">
        <v>220</v>
      </c>
      <c r="N11811">
        <v>16</v>
      </c>
      <c r="P11811" cm="1">
        <f t="array" ref="P11811">IF(Q11811&gt;0,INDEX(Q11811:Q33535,MATCH(TRUE,INDEX(Q11811:Q33535="",,),0)-1),"")</f>
        <v>6</v>
      </c>
      <c r="Q11811">
        <f t="shared" si="254"/>
        <v>4</v>
      </c>
      <c r="R11811">
        <f t="shared" si="253"/>
        <v>0</v>
      </c>
    </row>
    <row r="11812" spans="1:18" x14ac:dyDescent="0.3">
      <c r="A11812" t="s">
        <v>750</v>
      </c>
      <c r="B11812" s="1">
        <v>38376</v>
      </c>
      <c r="C11812" t="s">
        <v>16</v>
      </c>
      <c r="D11812" t="s">
        <v>852</v>
      </c>
      <c r="E11812" t="s">
        <v>853</v>
      </c>
      <c r="G11812" t="s">
        <v>19</v>
      </c>
      <c r="H11812" t="s">
        <v>28</v>
      </c>
      <c r="I11812" t="s">
        <v>26</v>
      </c>
      <c r="J11812" t="s">
        <v>27</v>
      </c>
      <c r="K11812">
        <v>482</v>
      </c>
      <c r="L11812">
        <v>46</v>
      </c>
      <c r="M11812" t="s">
        <v>385</v>
      </c>
      <c r="N11812">
        <v>58.5</v>
      </c>
      <c r="P11812" cm="1">
        <f t="array" ref="P11812">IF(Q11812&gt;0,INDEX(Q11812:Q33536,MATCH(TRUE,INDEX(Q11812:Q33536="",,),0)-1),"")</f>
        <v>6</v>
      </c>
      <c r="Q11812">
        <f t="shared" si="254"/>
        <v>5</v>
      </c>
      <c r="R11812">
        <f t="shared" si="253"/>
        <v>0</v>
      </c>
    </row>
    <row r="11813" spans="1:18" x14ac:dyDescent="0.3">
      <c r="A11813" t="s">
        <v>750</v>
      </c>
      <c r="B11813" s="1">
        <v>38376</v>
      </c>
      <c r="C11813" t="s">
        <v>16</v>
      </c>
      <c r="D11813" t="s">
        <v>852</v>
      </c>
      <c r="E11813" t="s">
        <v>853</v>
      </c>
      <c r="G11813" t="s">
        <v>19</v>
      </c>
      <c r="H11813" t="s">
        <v>63</v>
      </c>
      <c r="I11813" t="s">
        <v>26</v>
      </c>
      <c r="J11813" t="s">
        <v>27</v>
      </c>
      <c r="K11813">
        <v>130</v>
      </c>
      <c r="L11813">
        <v>18</v>
      </c>
      <c r="M11813" t="s">
        <v>385</v>
      </c>
      <c r="N11813">
        <v>33</v>
      </c>
      <c r="P11813" cm="1">
        <f t="array" ref="P11813">IF(Q11813&gt;0,INDEX(Q11813:Q33537,MATCH(TRUE,INDEX(Q11813:Q33537="",,),0)-1),"")</f>
        <v>6</v>
      </c>
      <c r="Q11813">
        <f t="shared" si="254"/>
        <v>5</v>
      </c>
      <c r="R11813">
        <f t="shared" si="253"/>
        <v>0</v>
      </c>
    </row>
    <row r="11814" spans="1:18" x14ac:dyDescent="0.3">
      <c r="A11814" t="s">
        <v>750</v>
      </c>
      <c r="B11814" s="1">
        <v>38376</v>
      </c>
      <c r="C11814" t="s">
        <v>16</v>
      </c>
      <c r="D11814" t="s">
        <v>852</v>
      </c>
      <c r="E11814" t="s">
        <v>853</v>
      </c>
      <c r="G11814" s="6" t="s">
        <v>29</v>
      </c>
      <c r="H11814" t="s">
        <v>99</v>
      </c>
      <c r="I11814" t="s">
        <v>26</v>
      </c>
      <c r="J11814" t="s">
        <v>27</v>
      </c>
      <c r="K11814">
        <v>8</v>
      </c>
      <c r="L11814">
        <v>18</v>
      </c>
      <c r="M11814" t="s">
        <v>385</v>
      </c>
      <c r="N11814">
        <v>18</v>
      </c>
      <c r="P11814" cm="1">
        <f t="array" ref="P11814">IF(Q11814&gt;0,INDEX(Q11814:Q33538,MATCH(TRUE,INDEX(Q11814:Q33538="",,),0)-1),"")</f>
        <v>6</v>
      </c>
      <c r="Q11814">
        <f t="shared" si="254"/>
        <v>5</v>
      </c>
      <c r="R11814">
        <f t="shared" si="253"/>
        <v>0</v>
      </c>
    </row>
    <row r="11815" spans="1:18" x14ac:dyDescent="0.3">
      <c r="A11815" t="s">
        <v>750</v>
      </c>
      <c r="B11815" s="1">
        <v>38376</v>
      </c>
      <c r="C11815" t="s">
        <v>16</v>
      </c>
      <c r="D11815" t="s">
        <v>852</v>
      </c>
      <c r="E11815" t="s">
        <v>853</v>
      </c>
      <c r="G11815" s="6" t="s">
        <v>29</v>
      </c>
      <c r="H11815" t="s">
        <v>70</v>
      </c>
      <c r="I11815" t="s">
        <v>26</v>
      </c>
      <c r="J11815" t="s">
        <v>27</v>
      </c>
      <c r="K11815">
        <v>9</v>
      </c>
      <c r="L11815">
        <v>18</v>
      </c>
      <c r="M11815" t="s">
        <v>385</v>
      </c>
      <c r="N11815">
        <v>18</v>
      </c>
      <c r="P11815" cm="1">
        <f t="array" ref="P11815">IF(Q11815&gt;0,INDEX(Q11815:Q33539,MATCH(TRUE,INDEX(Q11815:Q33539="",,),0)-1),"")</f>
        <v>6</v>
      </c>
      <c r="Q11815">
        <f t="shared" si="254"/>
        <v>5</v>
      </c>
      <c r="R11815">
        <f t="shared" si="253"/>
        <v>0</v>
      </c>
    </row>
    <row r="11816" spans="1:18" x14ac:dyDescent="0.3">
      <c r="A11816" t="s">
        <v>750</v>
      </c>
      <c r="B11816" s="1">
        <v>38376</v>
      </c>
      <c r="C11816" t="s">
        <v>16</v>
      </c>
      <c r="D11816" t="s">
        <v>852</v>
      </c>
      <c r="E11816" t="s">
        <v>853</v>
      </c>
      <c r="G11816" s="6" t="s">
        <v>29</v>
      </c>
      <c r="H11816" t="s">
        <v>64</v>
      </c>
      <c r="I11816" t="s">
        <v>26</v>
      </c>
      <c r="J11816" t="s">
        <v>27</v>
      </c>
      <c r="K11816">
        <v>1</v>
      </c>
      <c r="L11816">
        <v>16</v>
      </c>
      <c r="M11816" t="s">
        <v>385</v>
      </c>
      <c r="N11816">
        <v>16</v>
      </c>
      <c r="P11816" cm="1">
        <f t="array" ref="P11816">IF(Q11816&gt;0,INDEX(Q11816:Q33540,MATCH(TRUE,INDEX(Q11816:Q33540="",,),0)-1),"")</f>
        <v>6</v>
      </c>
      <c r="Q11816">
        <f t="shared" si="254"/>
        <v>5</v>
      </c>
      <c r="R11816">
        <f t="shared" si="253"/>
        <v>0</v>
      </c>
    </row>
    <row r="11817" spans="1:18" x14ac:dyDescent="0.3">
      <c r="A11817" t="s">
        <v>750</v>
      </c>
      <c r="B11817" s="1">
        <v>38376</v>
      </c>
      <c r="C11817" t="s">
        <v>16</v>
      </c>
      <c r="D11817" t="s">
        <v>852</v>
      </c>
      <c r="E11817" t="s">
        <v>853</v>
      </c>
      <c r="G11817" t="s">
        <v>19</v>
      </c>
      <c r="H11817" t="s">
        <v>28</v>
      </c>
      <c r="I11817" t="s">
        <v>26</v>
      </c>
      <c r="J11817" t="s">
        <v>27</v>
      </c>
      <c r="K11817">
        <v>482</v>
      </c>
      <c r="L11817">
        <v>46</v>
      </c>
      <c r="M11817" t="s">
        <v>449</v>
      </c>
      <c r="N11817">
        <v>54.11</v>
      </c>
      <c r="P11817" cm="1">
        <f t="array" ref="P11817">IF(Q11817&gt;0,INDEX(Q11817:Q33541,MATCH(TRUE,INDEX(Q11817:Q33541="",,),0)-1),"")</f>
        <v>6</v>
      </c>
      <c r="Q11817">
        <f t="shared" si="254"/>
        <v>6</v>
      </c>
      <c r="R11817">
        <f t="shared" si="253"/>
        <v>0</v>
      </c>
    </row>
    <row r="11818" spans="1:18" x14ac:dyDescent="0.3">
      <c r="A11818" t="s">
        <v>750</v>
      </c>
      <c r="B11818" s="1">
        <v>38376</v>
      </c>
      <c r="C11818" t="s">
        <v>16</v>
      </c>
      <c r="D11818" t="s">
        <v>852</v>
      </c>
      <c r="E11818" t="s">
        <v>853</v>
      </c>
      <c r="G11818" t="s">
        <v>19</v>
      </c>
      <c r="H11818" t="s">
        <v>63</v>
      </c>
      <c r="I11818" t="s">
        <v>26</v>
      </c>
      <c r="J11818" t="s">
        <v>27</v>
      </c>
      <c r="K11818">
        <v>130</v>
      </c>
      <c r="L11818">
        <v>18</v>
      </c>
      <c r="M11818" t="s">
        <v>449</v>
      </c>
      <c r="N11818">
        <v>31.13</v>
      </c>
      <c r="P11818" cm="1">
        <f t="array" ref="P11818">IF(Q11818&gt;0,INDEX(Q11818:Q33542,MATCH(TRUE,INDEX(Q11818:Q33542="",,),0)-1),"")</f>
        <v>6</v>
      </c>
      <c r="Q11818">
        <f t="shared" si="254"/>
        <v>6</v>
      </c>
      <c r="R11818">
        <f t="shared" si="253"/>
        <v>0</v>
      </c>
    </row>
    <row r="11819" spans="1:18" x14ac:dyDescent="0.3">
      <c r="A11819" t="s">
        <v>750</v>
      </c>
      <c r="B11819" s="1">
        <v>38376</v>
      </c>
      <c r="C11819" t="s">
        <v>16</v>
      </c>
      <c r="D11819" t="s">
        <v>852</v>
      </c>
      <c r="E11819" t="s">
        <v>853</v>
      </c>
      <c r="G11819" s="6" t="s">
        <v>29</v>
      </c>
      <c r="H11819" t="s">
        <v>99</v>
      </c>
      <c r="I11819" t="s">
        <v>26</v>
      </c>
      <c r="J11819" t="s">
        <v>27</v>
      </c>
      <c r="K11819">
        <v>8</v>
      </c>
      <c r="L11819">
        <v>18</v>
      </c>
      <c r="M11819" t="s">
        <v>449</v>
      </c>
      <c r="N11819">
        <v>18</v>
      </c>
      <c r="P11819" cm="1">
        <f t="array" ref="P11819">IF(Q11819&gt;0,INDEX(Q11819:Q33543,MATCH(TRUE,INDEX(Q11819:Q33543="",,),0)-1),"")</f>
        <v>6</v>
      </c>
      <c r="Q11819">
        <f t="shared" si="254"/>
        <v>6</v>
      </c>
      <c r="R11819">
        <f t="shared" si="253"/>
        <v>0</v>
      </c>
    </row>
    <row r="11820" spans="1:18" x14ac:dyDescent="0.3">
      <c r="A11820" t="s">
        <v>750</v>
      </c>
      <c r="B11820" s="1">
        <v>38376</v>
      </c>
      <c r="C11820" t="s">
        <v>16</v>
      </c>
      <c r="D11820" t="s">
        <v>852</v>
      </c>
      <c r="E11820" t="s">
        <v>853</v>
      </c>
      <c r="G11820" s="6" t="s">
        <v>29</v>
      </c>
      <c r="H11820" t="s">
        <v>70</v>
      </c>
      <c r="I11820" t="s">
        <v>26</v>
      </c>
      <c r="J11820" t="s">
        <v>27</v>
      </c>
      <c r="K11820">
        <v>9</v>
      </c>
      <c r="L11820">
        <v>18</v>
      </c>
      <c r="M11820" t="s">
        <v>449</v>
      </c>
      <c r="N11820">
        <v>18</v>
      </c>
      <c r="P11820" cm="1">
        <f t="array" ref="P11820">IF(Q11820&gt;0,INDEX(Q11820:Q33544,MATCH(TRUE,INDEX(Q11820:Q33544="",,),0)-1),"")</f>
        <v>6</v>
      </c>
      <c r="Q11820">
        <f t="shared" si="254"/>
        <v>6</v>
      </c>
      <c r="R11820">
        <f t="shared" si="253"/>
        <v>0</v>
      </c>
    </row>
    <row r="11821" spans="1:18" x14ac:dyDescent="0.3">
      <c r="A11821" t="s">
        <v>750</v>
      </c>
      <c r="B11821" s="1">
        <v>38376</v>
      </c>
      <c r="C11821" t="s">
        <v>16</v>
      </c>
      <c r="D11821" t="s">
        <v>852</v>
      </c>
      <c r="E11821" t="s">
        <v>853</v>
      </c>
      <c r="G11821" s="6" t="s">
        <v>29</v>
      </c>
      <c r="H11821" t="s">
        <v>64</v>
      </c>
      <c r="I11821" t="s">
        <v>26</v>
      </c>
      <c r="J11821" t="s">
        <v>27</v>
      </c>
      <c r="K11821">
        <v>1</v>
      </c>
      <c r="L11821">
        <v>16</v>
      </c>
      <c r="M11821" t="s">
        <v>449</v>
      </c>
      <c r="N11821">
        <v>16</v>
      </c>
      <c r="P11821" cm="1">
        <f t="array" ref="P11821">IF(Q11821&gt;0,INDEX(Q11821:Q33545,MATCH(TRUE,INDEX(Q11821:Q33545="",,),0)-1),"")</f>
        <v>6</v>
      </c>
      <c r="Q11821">
        <f t="shared" si="254"/>
        <v>6</v>
      </c>
      <c r="R11821">
        <f t="shared" si="253"/>
        <v>0</v>
      </c>
    </row>
    <row r="11822" spans="1:18" x14ac:dyDescent="0.3">
      <c r="P11822" t="str" cm="1">
        <f t="array" ref="P11822">IF(Q11822&gt;0,INDEX(Q11822:Q33546,MATCH(TRUE,INDEX(Q11822:Q33546="",,),0)-1),"")</f>
        <v/>
      </c>
      <c r="R11822" t="str">
        <f t="shared" si="253"/>
        <v/>
      </c>
    </row>
    <row r="11823" spans="1:18" x14ac:dyDescent="0.3">
      <c r="A11823" t="s">
        <v>750</v>
      </c>
      <c r="B11823" s="1">
        <v>38334</v>
      </c>
      <c r="C11823" t="s">
        <v>16</v>
      </c>
      <c r="D11823" t="s">
        <v>854</v>
      </c>
      <c r="E11823" t="s">
        <v>855</v>
      </c>
      <c r="G11823" t="s">
        <v>19</v>
      </c>
      <c r="H11823" t="s">
        <v>148</v>
      </c>
      <c r="I11823" t="s">
        <v>26</v>
      </c>
      <c r="J11823" t="s">
        <v>27</v>
      </c>
      <c r="K11823">
        <v>63.3</v>
      </c>
      <c r="L11823">
        <v>22</v>
      </c>
      <c r="M11823" t="s">
        <v>441</v>
      </c>
      <c r="N11823">
        <v>30</v>
      </c>
      <c r="O11823" t="s">
        <v>24</v>
      </c>
      <c r="P11823" cm="1">
        <f t="array" ref="P11823">IF(Q11823&gt;0,INDEX(Q11823:Q33547,MATCH(TRUE,INDEX(Q11823:Q33547="",,),0)-1),"")</f>
        <v>4</v>
      </c>
      <c r="Q11823">
        <f>INT((ROW()-11823)/7)+1</f>
        <v>1</v>
      </c>
      <c r="R11823">
        <f t="shared" si="253"/>
        <v>0</v>
      </c>
    </row>
    <row r="11824" spans="1:18" x14ac:dyDescent="0.3">
      <c r="A11824" t="s">
        <v>750</v>
      </c>
      <c r="B11824" s="1">
        <v>38334</v>
      </c>
      <c r="C11824" t="s">
        <v>16</v>
      </c>
      <c r="D11824" t="s">
        <v>854</v>
      </c>
      <c r="E11824" t="s">
        <v>855</v>
      </c>
      <c r="G11824" t="s">
        <v>19</v>
      </c>
      <c r="H11824" t="s">
        <v>64</v>
      </c>
      <c r="I11824" t="s">
        <v>26</v>
      </c>
      <c r="J11824" t="s">
        <v>27</v>
      </c>
      <c r="K11824">
        <v>650.29999999999995</v>
      </c>
      <c r="L11824">
        <v>12.8</v>
      </c>
      <c r="M11824" t="s">
        <v>441</v>
      </c>
      <c r="N11824">
        <v>32.5</v>
      </c>
      <c r="O11824" t="s">
        <v>24</v>
      </c>
      <c r="P11824" cm="1">
        <f t="array" ref="P11824">IF(Q11824&gt;0,INDEX(Q11824:Q33548,MATCH(TRUE,INDEX(Q11824:Q33548="",,),0)-1),"")</f>
        <v>4</v>
      </c>
      <c r="Q11824">
        <f t="shared" ref="Q11824:Q11850" si="255">INT((ROW()-11823)/7)+1</f>
        <v>1</v>
      </c>
      <c r="R11824">
        <f t="shared" si="253"/>
        <v>0</v>
      </c>
    </row>
    <row r="11825" spans="1:18" x14ac:dyDescent="0.3">
      <c r="A11825" t="s">
        <v>750</v>
      </c>
      <c r="B11825" s="1">
        <v>38334</v>
      </c>
      <c r="C11825" t="s">
        <v>16</v>
      </c>
      <c r="D11825" t="s">
        <v>854</v>
      </c>
      <c r="E11825" t="s">
        <v>855</v>
      </c>
      <c r="G11825" s="6" t="s">
        <v>29</v>
      </c>
      <c r="H11825" t="s">
        <v>194</v>
      </c>
      <c r="I11825" t="s">
        <v>21</v>
      </c>
      <c r="J11825" t="s">
        <v>22</v>
      </c>
      <c r="K11825">
        <v>4</v>
      </c>
      <c r="L11825">
        <v>380</v>
      </c>
      <c r="M11825" t="s">
        <v>441</v>
      </c>
      <c r="N11825">
        <v>380</v>
      </c>
      <c r="O11825" t="s">
        <v>24</v>
      </c>
      <c r="P11825" cm="1">
        <f t="array" ref="P11825">IF(Q11825&gt;0,INDEX(Q11825:Q33549,MATCH(TRUE,INDEX(Q11825:Q33549="",,),0)-1),"")</f>
        <v>4</v>
      </c>
      <c r="Q11825">
        <f t="shared" si="255"/>
        <v>1</v>
      </c>
      <c r="R11825">
        <f t="shared" si="253"/>
        <v>0</v>
      </c>
    </row>
    <row r="11826" spans="1:18" x14ac:dyDescent="0.3">
      <c r="A11826" t="s">
        <v>750</v>
      </c>
      <c r="B11826" s="1">
        <v>38334</v>
      </c>
      <c r="C11826" t="s">
        <v>16</v>
      </c>
      <c r="D11826" t="s">
        <v>854</v>
      </c>
      <c r="E11826" t="s">
        <v>855</v>
      </c>
      <c r="G11826" s="6" t="s">
        <v>29</v>
      </c>
      <c r="H11826" t="s">
        <v>30</v>
      </c>
      <c r="I11826" t="s">
        <v>21</v>
      </c>
      <c r="J11826" t="s">
        <v>22</v>
      </c>
      <c r="K11826">
        <v>14.1</v>
      </c>
      <c r="L11826">
        <v>99</v>
      </c>
      <c r="M11826" t="s">
        <v>441</v>
      </c>
      <c r="N11826">
        <v>99</v>
      </c>
      <c r="O11826" t="s">
        <v>24</v>
      </c>
      <c r="P11826" cm="1">
        <f t="array" ref="P11826">IF(Q11826&gt;0,INDEX(Q11826:Q33550,MATCH(TRUE,INDEX(Q11826:Q33550="",,),0)-1),"")</f>
        <v>4</v>
      </c>
      <c r="Q11826">
        <f t="shared" si="255"/>
        <v>1</v>
      </c>
      <c r="R11826">
        <f t="shared" si="253"/>
        <v>0</v>
      </c>
    </row>
    <row r="11827" spans="1:18" x14ac:dyDescent="0.3">
      <c r="A11827" t="s">
        <v>750</v>
      </c>
      <c r="B11827" s="1">
        <v>38334</v>
      </c>
      <c r="C11827" t="s">
        <v>16</v>
      </c>
      <c r="D11827" t="s">
        <v>854</v>
      </c>
      <c r="E11827" t="s">
        <v>855</v>
      </c>
      <c r="G11827" s="6" t="s">
        <v>29</v>
      </c>
      <c r="H11827" t="s">
        <v>196</v>
      </c>
      <c r="I11827" t="s">
        <v>21</v>
      </c>
      <c r="J11827" t="s">
        <v>22</v>
      </c>
      <c r="K11827">
        <v>14</v>
      </c>
      <c r="L11827">
        <v>170</v>
      </c>
      <c r="M11827" t="s">
        <v>441</v>
      </c>
      <c r="N11827">
        <v>170</v>
      </c>
      <c r="O11827" t="s">
        <v>24</v>
      </c>
      <c r="P11827" cm="1">
        <f t="array" ref="P11827">IF(Q11827&gt;0,INDEX(Q11827:Q33551,MATCH(TRUE,INDEX(Q11827:Q33551="",,),0)-1),"")</f>
        <v>4</v>
      </c>
      <c r="Q11827">
        <f t="shared" si="255"/>
        <v>1</v>
      </c>
      <c r="R11827">
        <f t="shared" si="253"/>
        <v>0</v>
      </c>
    </row>
    <row r="11828" spans="1:18" x14ac:dyDescent="0.3">
      <c r="A11828" t="s">
        <v>750</v>
      </c>
      <c r="B11828" s="1">
        <v>38334</v>
      </c>
      <c r="C11828" t="s">
        <v>16</v>
      </c>
      <c r="D11828" t="s">
        <v>854</v>
      </c>
      <c r="E11828" t="s">
        <v>855</v>
      </c>
      <c r="G11828" s="6" t="s">
        <v>29</v>
      </c>
      <c r="H11828" t="s">
        <v>154</v>
      </c>
      <c r="I11828" t="s">
        <v>21</v>
      </c>
      <c r="J11828" t="s">
        <v>22</v>
      </c>
      <c r="K11828">
        <v>2.9</v>
      </c>
      <c r="L11828">
        <v>255</v>
      </c>
      <c r="M11828" t="s">
        <v>441</v>
      </c>
      <c r="N11828">
        <v>255</v>
      </c>
      <c r="O11828" t="s">
        <v>24</v>
      </c>
      <c r="P11828" cm="1">
        <f t="array" ref="P11828">IF(Q11828&gt;0,INDEX(Q11828:Q33552,MATCH(TRUE,INDEX(Q11828:Q33552="",,),0)-1),"")</f>
        <v>4</v>
      </c>
      <c r="Q11828">
        <f t="shared" si="255"/>
        <v>1</v>
      </c>
      <c r="R11828">
        <f t="shared" ref="R11828:R11891" si="256">IF(P11828="","",0)</f>
        <v>0</v>
      </c>
    </row>
    <row r="11829" spans="1:18" x14ac:dyDescent="0.3">
      <c r="A11829" t="s">
        <v>750</v>
      </c>
      <c r="B11829" s="1">
        <v>38334</v>
      </c>
      <c r="C11829" t="s">
        <v>16</v>
      </c>
      <c r="D11829" t="s">
        <v>854</v>
      </c>
      <c r="E11829" t="s">
        <v>855</v>
      </c>
      <c r="G11829" s="6" t="s">
        <v>29</v>
      </c>
      <c r="H11829" t="s">
        <v>197</v>
      </c>
      <c r="I11829" t="s">
        <v>26</v>
      </c>
      <c r="J11829" t="s">
        <v>27</v>
      </c>
      <c r="K11829">
        <v>51.7</v>
      </c>
      <c r="L11829">
        <v>26.6</v>
      </c>
      <c r="M11829" t="s">
        <v>441</v>
      </c>
      <c r="N11829">
        <v>26.6</v>
      </c>
      <c r="O11829" t="s">
        <v>24</v>
      </c>
      <c r="P11829" cm="1">
        <f t="array" ref="P11829">IF(Q11829&gt;0,INDEX(Q11829:Q33553,MATCH(TRUE,INDEX(Q11829:Q33553="",,),0)-1),"")</f>
        <v>4</v>
      </c>
      <c r="Q11829">
        <f t="shared" si="255"/>
        <v>1</v>
      </c>
      <c r="R11829">
        <f t="shared" si="256"/>
        <v>0</v>
      </c>
    </row>
    <row r="11830" spans="1:18" x14ac:dyDescent="0.3">
      <c r="A11830" t="s">
        <v>750</v>
      </c>
      <c r="B11830" s="1">
        <v>38334</v>
      </c>
      <c r="C11830" t="s">
        <v>16</v>
      </c>
      <c r="D11830" t="s">
        <v>854</v>
      </c>
      <c r="E11830" t="s">
        <v>855</v>
      </c>
      <c r="G11830" t="s">
        <v>19</v>
      </c>
      <c r="H11830" t="s">
        <v>148</v>
      </c>
      <c r="I11830" t="s">
        <v>26</v>
      </c>
      <c r="J11830" t="s">
        <v>27</v>
      </c>
      <c r="K11830">
        <v>63.3</v>
      </c>
      <c r="L11830">
        <v>22</v>
      </c>
      <c r="M11830" t="s">
        <v>758</v>
      </c>
      <c r="N11830">
        <v>27</v>
      </c>
      <c r="P11830" cm="1">
        <f t="array" ref="P11830">IF(Q11830&gt;0,INDEX(Q11830:Q33554,MATCH(TRUE,INDEX(Q11830:Q33554="",,),0)-1),"")</f>
        <v>4</v>
      </c>
      <c r="Q11830">
        <f t="shared" si="255"/>
        <v>2</v>
      </c>
      <c r="R11830">
        <f t="shared" si="256"/>
        <v>0</v>
      </c>
    </row>
    <row r="11831" spans="1:18" x14ac:dyDescent="0.3">
      <c r="A11831" t="s">
        <v>750</v>
      </c>
      <c r="B11831" s="1">
        <v>38334</v>
      </c>
      <c r="C11831" t="s">
        <v>16</v>
      </c>
      <c r="D11831" t="s">
        <v>854</v>
      </c>
      <c r="E11831" t="s">
        <v>855</v>
      </c>
      <c r="G11831" t="s">
        <v>19</v>
      </c>
      <c r="H11831" t="s">
        <v>64</v>
      </c>
      <c r="I11831" t="s">
        <v>26</v>
      </c>
      <c r="J11831" t="s">
        <v>27</v>
      </c>
      <c r="K11831">
        <v>650.29999999999995</v>
      </c>
      <c r="L11831">
        <v>12.8</v>
      </c>
      <c r="M11831" t="s">
        <v>758</v>
      </c>
      <c r="N11831">
        <v>21.6</v>
      </c>
      <c r="P11831" cm="1">
        <f t="array" ref="P11831">IF(Q11831&gt;0,INDEX(Q11831:Q33555,MATCH(TRUE,INDEX(Q11831:Q33555="",,),0)-1),"")</f>
        <v>4</v>
      </c>
      <c r="Q11831">
        <f t="shared" si="255"/>
        <v>2</v>
      </c>
      <c r="R11831">
        <f t="shared" si="256"/>
        <v>0</v>
      </c>
    </row>
    <row r="11832" spans="1:18" x14ac:dyDescent="0.3">
      <c r="A11832" t="s">
        <v>750</v>
      </c>
      <c r="B11832" s="1">
        <v>38334</v>
      </c>
      <c r="C11832" t="s">
        <v>16</v>
      </c>
      <c r="D11832" t="s">
        <v>854</v>
      </c>
      <c r="E11832" t="s">
        <v>855</v>
      </c>
      <c r="G11832" s="6" t="s">
        <v>29</v>
      </c>
      <c r="H11832" t="s">
        <v>194</v>
      </c>
      <c r="I11832" t="s">
        <v>21</v>
      </c>
      <c r="J11832" t="s">
        <v>22</v>
      </c>
      <c r="K11832">
        <v>4</v>
      </c>
      <c r="L11832">
        <v>380</v>
      </c>
      <c r="M11832" t="s">
        <v>758</v>
      </c>
      <c r="N11832">
        <v>380</v>
      </c>
      <c r="P11832" cm="1">
        <f t="array" ref="P11832">IF(Q11832&gt;0,INDEX(Q11832:Q33556,MATCH(TRUE,INDEX(Q11832:Q33556="",,),0)-1),"")</f>
        <v>4</v>
      </c>
      <c r="Q11832">
        <f t="shared" si="255"/>
        <v>2</v>
      </c>
      <c r="R11832">
        <f t="shared" si="256"/>
        <v>0</v>
      </c>
    </row>
    <row r="11833" spans="1:18" x14ac:dyDescent="0.3">
      <c r="A11833" t="s">
        <v>750</v>
      </c>
      <c r="B11833" s="1">
        <v>38334</v>
      </c>
      <c r="C11833" t="s">
        <v>16</v>
      </c>
      <c r="D11833" t="s">
        <v>854</v>
      </c>
      <c r="E11833" t="s">
        <v>855</v>
      </c>
      <c r="G11833" s="6" t="s">
        <v>29</v>
      </c>
      <c r="H11833" t="s">
        <v>30</v>
      </c>
      <c r="I11833" t="s">
        <v>21</v>
      </c>
      <c r="J11833" t="s">
        <v>22</v>
      </c>
      <c r="K11833">
        <v>14.1</v>
      </c>
      <c r="L11833">
        <v>99</v>
      </c>
      <c r="M11833" t="s">
        <v>758</v>
      </c>
      <c r="N11833">
        <v>99</v>
      </c>
      <c r="P11833" cm="1">
        <f t="array" ref="P11833">IF(Q11833&gt;0,INDEX(Q11833:Q33557,MATCH(TRUE,INDEX(Q11833:Q33557="",,),0)-1),"")</f>
        <v>4</v>
      </c>
      <c r="Q11833">
        <f t="shared" si="255"/>
        <v>2</v>
      </c>
      <c r="R11833">
        <f t="shared" si="256"/>
        <v>0</v>
      </c>
    </row>
    <row r="11834" spans="1:18" x14ac:dyDescent="0.3">
      <c r="A11834" t="s">
        <v>750</v>
      </c>
      <c r="B11834" s="1">
        <v>38334</v>
      </c>
      <c r="C11834" t="s">
        <v>16</v>
      </c>
      <c r="D11834" t="s">
        <v>854</v>
      </c>
      <c r="E11834" t="s">
        <v>855</v>
      </c>
      <c r="G11834" s="6" t="s">
        <v>29</v>
      </c>
      <c r="H11834" t="s">
        <v>196</v>
      </c>
      <c r="I11834" t="s">
        <v>21</v>
      </c>
      <c r="J11834" t="s">
        <v>22</v>
      </c>
      <c r="K11834">
        <v>14</v>
      </c>
      <c r="L11834">
        <v>170</v>
      </c>
      <c r="M11834" t="s">
        <v>758</v>
      </c>
      <c r="N11834">
        <v>170</v>
      </c>
      <c r="P11834" cm="1">
        <f t="array" ref="P11834">IF(Q11834&gt;0,INDEX(Q11834:Q33558,MATCH(TRUE,INDEX(Q11834:Q33558="",,),0)-1),"")</f>
        <v>4</v>
      </c>
      <c r="Q11834">
        <f t="shared" si="255"/>
        <v>2</v>
      </c>
      <c r="R11834">
        <f t="shared" si="256"/>
        <v>0</v>
      </c>
    </row>
    <row r="11835" spans="1:18" x14ac:dyDescent="0.3">
      <c r="A11835" t="s">
        <v>750</v>
      </c>
      <c r="B11835" s="1">
        <v>38334</v>
      </c>
      <c r="C11835" t="s">
        <v>16</v>
      </c>
      <c r="D11835" t="s">
        <v>854</v>
      </c>
      <c r="E11835" t="s">
        <v>855</v>
      </c>
      <c r="G11835" s="6" t="s">
        <v>29</v>
      </c>
      <c r="H11835" t="s">
        <v>154</v>
      </c>
      <c r="I11835" t="s">
        <v>21</v>
      </c>
      <c r="J11835" t="s">
        <v>22</v>
      </c>
      <c r="K11835">
        <v>2.9</v>
      </c>
      <c r="L11835">
        <v>255</v>
      </c>
      <c r="M11835" t="s">
        <v>758</v>
      </c>
      <c r="N11835">
        <v>255</v>
      </c>
      <c r="P11835" cm="1">
        <f t="array" ref="P11835">IF(Q11835&gt;0,INDEX(Q11835:Q33559,MATCH(TRUE,INDEX(Q11835:Q33559="",,),0)-1),"")</f>
        <v>4</v>
      </c>
      <c r="Q11835">
        <f t="shared" si="255"/>
        <v>2</v>
      </c>
      <c r="R11835">
        <f t="shared" si="256"/>
        <v>0</v>
      </c>
    </row>
    <row r="11836" spans="1:18" x14ac:dyDescent="0.3">
      <c r="A11836" t="s">
        <v>750</v>
      </c>
      <c r="B11836" s="1">
        <v>38334</v>
      </c>
      <c r="C11836" t="s">
        <v>16</v>
      </c>
      <c r="D11836" t="s">
        <v>854</v>
      </c>
      <c r="E11836" t="s">
        <v>855</v>
      </c>
      <c r="G11836" s="6" t="s">
        <v>29</v>
      </c>
      <c r="H11836" t="s">
        <v>197</v>
      </c>
      <c r="I11836" t="s">
        <v>26</v>
      </c>
      <c r="J11836" t="s">
        <v>27</v>
      </c>
      <c r="K11836">
        <v>51.7</v>
      </c>
      <c r="L11836">
        <v>26.6</v>
      </c>
      <c r="M11836" t="s">
        <v>758</v>
      </c>
      <c r="N11836">
        <v>26.6</v>
      </c>
      <c r="P11836" cm="1">
        <f t="array" ref="P11836">IF(Q11836&gt;0,INDEX(Q11836:Q33560,MATCH(TRUE,INDEX(Q11836:Q33560="",,),0)-1),"")</f>
        <v>4</v>
      </c>
      <c r="Q11836">
        <f t="shared" si="255"/>
        <v>2</v>
      </c>
      <c r="R11836">
        <f t="shared" si="256"/>
        <v>0</v>
      </c>
    </row>
    <row r="11837" spans="1:18" x14ac:dyDescent="0.3">
      <c r="A11837" t="s">
        <v>750</v>
      </c>
      <c r="B11837" s="1">
        <v>38334</v>
      </c>
      <c r="C11837" t="s">
        <v>16</v>
      </c>
      <c r="D11837" t="s">
        <v>854</v>
      </c>
      <c r="E11837" t="s">
        <v>855</v>
      </c>
      <c r="G11837" t="s">
        <v>19</v>
      </c>
      <c r="H11837" t="s">
        <v>148</v>
      </c>
      <c r="I11837" t="s">
        <v>26</v>
      </c>
      <c r="J11837" t="s">
        <v>27</v>
      </c>
      <c r="K11837">
        <v>63.3</v>
      </c>
      <c r="L11837">
        <v>22</v>
      </c>
      <c r="M11837" t="s">
        <v>756</v>
      </c>
      <c r="N11837">
        <v>23.26</v>
      </c>
      <c r="P11837" cm="1">
        <f t="array" ref="P11837">IF(Q11837&gt;0,INDEX(Q11837:Q33561,MATCH(TRUE,INDEX(Q11837:Q33561="",,),0)-1),"")</f>
        <v>4</v>
      </c>
      <c r="Q11837">
        <f t="shared" si="255"/>
        <v>3</v>
      </c>
      <c r="R11837">
        <f t="shared" si="256"/>
        <v>0</v>
      </c>
    </row>
    <row r="11838" spans="1:18" x14ac:dyDescent="0.3">
      <c r="A11838" t="s">
        <v>750</v>
      </c>
      <c r="B11838" s="1">
        <v>38334</v>
      </c>
      <c r="C11838" t="s">
        <v>16</v>
      </c>
      <c r="D11838" t="s">
        <v>854</v>
      </c>
      <c r="E11838" t="s">
        <v>855</v>
      </c>
      <c r="G11838" t="s">
        <v>19</v>
      </c>
      <c r="H11838" t="s">
        <v>64</v>
      </c>
      <c r="I11838" t="s">
        <v>26</v>
      </c>
      <c r="J11838" t="s">
        <v>27</v>
      </c>
      <c r="K11838">
        <v>650.29999999999995</v>
      </c>
      <c r="L11838">
        <v>12.8</v>
      </c>
      <c r="M11838" t="s">
        <v>756</v>
      </c>
      <c r="N11838">
        <v>20.18</v>
      </c>
      <c r="P11838" cm="1">
        <f t="array" ref="P11838">IF(Q11838&gt;0,INDEX(Q11838:Q33562,MATCH(TRUE,INDEX(Q11838:Q33562="",,),0)-1),"")</f>
        <v>4</v>
      </c>
      <c r="Q11838">
        <f t="shared" si="255"/>
        <v>3</v>
      </c>
      <c r="R11838">
        <f t="shared" si="256"/>
        <v>0</v>
      </c>
    </row>
    <row r="11839" spans="1:18" x14ac:dyDescent="0.3">
      <c r="A11839" t="s">
        <v>750</v>
      </c>
      <c r="B11839" s="1">
        <v>38334</v>
      </c>
      <c r="C11839" t="s">
        <v>16</v>
      </c>
      <c r="D11839" t="s">
        <v>854</v>
      </c>
      <c r="E11839" t="s">
        <v>855</v>
      </c>
      <c r="G11839" s="6" t="s">
        <v>29</v>
      </c>
      <c r="H11839" t="s">
        <v>194</v>
      </c>
      <c r="I11839" t="s">
        <v>21</v>
      </c>
      <c r="J11839" t="s">
        <v>22</v>
      </c>
      <c r="K11839">
        <v>4</v>
      </c>
      <c r="L11839">
        <v>380</v>
      </c>
      <c r="M11839" t="s">
        <v>756</v>
      </c>
      <c r="N11839">
        <v>380</v>
      </c>
      <c r="P11839" cm="1">
        <f t="array" ref="P11839">IF(Q11839&gt;0,INDEX(Q11839:Q33563,MATCH(TRUE,INDEX(Q11839:Q33563="",,),0)-1),"")</f>
        <v>4</v>
      </c>
      <c r="Q11839">
        <f t="shared" si="255"/>
        <v>3</v>
      </c>
      <c r="R11839">
        <f t="shared" si="256"/>
        <v>0</v>
      </c>
    </row>
    <row r="11840" spans="1:18" x14ac:dyDescent="0.3">
      <c r="A11840" t="s">
        <v>750</v>
      </c>
      <c r="B11840" s="1">
        <v>38334</v>
      </c>
      <c r="C11840" t="s">
        <v>16</v>
      </c>
      <c r="D11840" t="s">
        <v>854</v>
      </c>
      <c r="E11840" t="s">
        <v>855</v>
      </c>
      <c r="G11840" s="6" t="s">
        <v>29</v>
      </c>
      <c r="H11840" t="s">
        <v>30</v>
      </c>
      <c r="I11840" t="s">
        <v>21</v>
      </c>
      <c r="J11840" t="s">
        <v>22</v>
      </c>
      <c r="K11840">
        <v>14.1</v>
      </c>
      <c r="L11840">
        <v>99</v>
      </c>
      <c r="M11840" t="s">
        <v>756</v>
      </c>
      <c r="N11840">
        <v>99</v>
      </c>
      <c r="P11840" cm="1">
        <f t="array" ref="P11840">IF(Q11840&gt;0,INDEX(Q11840:Q33564,MATCH(TRUE,INDEX(Q11840:Q33564="",,),0)-1),"")</f>
        <v>4</v>
      </c>
      <c r="Q11840">
        <f t="shared" si="255"/>
        <v>3</v>
      </c>
      <c r="R11840">
        <f t="shared" si="256"/>
        <v>0</v>
      </c>
    </row>
    <row r="11841" spans="1:18" x14ac:dyDescent="0.3">
      <c r="A11841" t="s">
        <v>750</v>
      </c>
      <c r="B11841" s="1">
        <v>38334</v>
      </c>
      <c r="C11841" t="s">
        <v>16</v>
      </c>
      <c r="D11841" t="s">
        <v>854</v>
      </c>
      <c r="E11841" t="s">
        <v>855</v>
      </c>
      <c r="G11841" s="6" t="s">
        <v>29</v>
      </c>
      <c r="H11841" t="s">
        <v>196</v>
      </c>
      <c r="I11841" t="s">
        <v>21</v>
      </c>
      <c r="J11841" t="s">
        <v>22</v>
      </c>
      <c r="K11841">
        <v>14</v>
      </c>
      <c r="L11841">
        <v>170</v>
      </c>
      <c r="M11841" t="s">
        <v>756</v>
      </c>
      <c r="N11841">
        <v>170</v>
      </c>
      <c r="P11841" cm="1">
        <f t="array" ref="P11841">IF(Q11841&gt;0,INDEX(Q11841:Q33565,MATCH(TRUE,INDEX(Q11841:Q33565="",,),0)-1),"")</f>
        <v>4</v>
      </c>
      <c r="Q11841">
        <f t="shared" si="255"/>
        <v>3</v>
      </c>
      <c r="R11841">
        <f t="shared" si="256"/>
        <v>0</v>
      </c>
    </row>
    <row r="11842" spans="1:18" x14ac:dyDescent="0.3">
      <c r="A11842" t="s">
        <v>750</v>
      </c>
      <c r="B11842" s="1">
        <v>38334</v>
      </c>
      <c r="C11842" t="s">
        <v>16</v>
      </c>
      <c r="D11842" t="s">
        <v>854</v>
      </c>
      <c r="E11842" t="s">
        <v>855</v>
      </c>
      <c r="G11842" s="6" t="s">
        <v>29</v>
      </c>
      <c r="H11842" t="s">
        <v>154</v>
      </c>
      <c r="I11842" t="s">
        <v>21</v>
      </c>
      <c r="J11842" t="s">
        <v>22</v>
      </c>
      <c r="K11842">
        <v>2.9</v>
      </c>
      <c r="L11842">
        <v>255</v>
      </c>
      <c r="M11842" t="s">
        <v>756</v>
      </c>
      <c r="N11842">
        <v>255</v>
      </c>
      <c r="P11842" cm="1">
        <f t="array" ref="P11842">IF(Q11842&gt;0,INDEX(Q11842:Q33566,MATCH(TRUE,INDEX(Q11842:Q33566="",,),0)-1),"")</f>
        <v>4</v>
      </c>
      <c r="Q11842">
        <f t="shared" si="255"/>
        <v>3</v>
      </c>
      <c r="R11842">
        <f t="shared" si="256"/>
        <v>0</v>
      </c>
    </row>
    <row r="11843" spans="1:18" x14ac:dyDescent="0.3">
      <c r="A11843" t="s">
        <v>750</v>
      </c>
      <c r="B11843" s="1">
        <v>38334</v>
      </c>
      <c r="C11843" t="s">
        <v>16</v>
      </c>
      <c r="D11843" t="s">
        <v>854</v>
      </c>
      <c r="E11843" t="s">
        <v>855</v>
      </c>
      <c r="G11843" s="6" t="s">
        <v>29</v>
      </c>
      <c r="H11843" t="s">
        <v>197</v>
      </c>
      <c r="I11843" t="s">
        <v>26</v>
      </c>
      <c r="J11843" t="s">
        <v>27</v>
      </c>
      <c r="K11843">
        <v>51.7</v>
      </c>
      <c r="L11843">
        <v>26.6</v>
      </c>
      <c r="M11843" t="s">
        <v>756</v>
      </c>
      <c r="N11843">
        <v>26.6</v>
      </c>
      <c r="P11843" cm="1">
        <f t="array" ref="P11843">IF(Q11843&gt;0,INDEX(Q11843:Q33567,MATCH(TRUE,INDEX(Q11843:Q33567="",,),0)-1),"")</f>
        <v>4</v>
      </c>
      <c r="Q11843">
        <f t="shared" si="255"/>
        <v>3</v>
      </c>
      <c r="R11843">
        <f t="shared" si="256"/>
        <v>0</v>
      </c>
    </row>
    <row r="11844" spans="1:18" x14ac:dyDescent="0.3">
      <c r="A11844" t="s">
        <v>750</v>
      </c>
      <c r="B11844" s="1">
        <v>38334</v>
      </c>
      <c r="C11844" t="s">
        <v>16</v>
      </c>
      <c r="D11844" t="s">
        <v>854</v>
      </c>
      <c r="E11844" t="s">
        <v>855</v>
      </c>
      <c r="G11844" t="s">
        <v>19</v>
      </c>
      <c r="H11844" t="s">
        <v>148</v>
      </c>
      <c r="I11844" t="s">
        <v>26</v>
      </c>
      <c r="J11844" t="s">
        <v>27</v>
      </c>
      <c r="K11844">
        <v>63.3</v>
      </c>
      <c r="L11844">
        <v>22</v>
      </c>
      <c r="M11844" t="s">
        <v>788</v>
      </c>
      <c r="N11844">
        <v>25</v>
      </c>
      <c r="P11844" cm="1">
        <f t="array" ref="P11844">IF(Q11844&gt;0,INDEX(Q11844:Q33568,MATCH(TRUE,INDEX(Q11844:Q33568="",,),0)-1),"")</f>
        <v>4</v>
      </c>
      <c r="Q11844">
        <f t="shared" si="255"/>
        <v>4</v>
      </c>
      <c r="R11844">
        <f t="shared" si="256"/>
        <v>0</v>
      </c>
    </row>
    <row r="11845" spans="1:18" x14ac:dyDescent="0.3">
      <c r="A11845" t="s">
        <v>750</v>
      </c>
      <c r="B11845" s="1">
        <v>38334</v>
      </c>
      <c r="C11845" t="s">
        <v>16</v>
      </c>
      <c r="D11845" t="s">
        <v>854</v>
      </c>
      <c r="E11845" t="s">
        <v>855</v>
      </c>
      <c r="G11845" t="s">
        <v>19</v>
      </c>
      <c r="H11845" t="s">
        <v>64</v>
      </c>
      <c r="I11845" t="s">
        <v>26</v>
      </c>
      <c r="J11845" t="s">
        <v>27</v>
      </c>
      <c r="K11845">
        <v>650.29999999999995</v>
      </c>
      <c r="L11845">
        <v>12.8</v>
      </c>
      <c r="M11845" t="s">
        <v>788</v>
      </c>
      <c r="N11845">
        <v>15.5</v>
      </c>
      <c r="P11845" cm="1">
        <f t="array" ref="P11845">IF(Q11845&gt;0,INDEX(Q11845:Q33569,MATCH(TRUE,INDEX(Q11845:Q33569="",,),0)-1),"")</f>
        <v>4</v>
      </c>
      <c r="Q11845">
        <f t="shared" si="255"/>
        <v>4</v>
      </c>
      <c r="R11845">
        <f t="shared" si="256"/>
        <v>0</v>
      </c>
    </row>
    <row r="11846" spans="1:18" x14ac:dyDescent="0.3">
      <c r="A11846" t="s">
        <v>750</v>
      </c>
      <c r="B11846" s="1">
        <v>38334</v>
      </c>
      <c r="C11846" t="s">
        <v>16</v>
      </c>
      <c r="D11846" t="s">
        <v>854</v>
      </c>
      <c r="E11846" t="s">
        <v>855</v>
      </c>
      <c r="G11846" s="6" t="s">
        <v>29</v>
      </c>
      <c r="H11846" t="s">
        <v>194</v>
      </c>
      <c r="I11846" t="s">
        <v>21</v>
      </c>
      <c r="J11846" t="s">
        <v>22</v>
      </c>
      <c r="K11846">
        <v>4</v>
      </c>
      <c r="L11846">
        <v>380</v>
      </c>
      <c r="M11846" t="s">
        <v>788</v>
      </c>
      <c r="N11846">
        <v>380</v>
      </c>
      <c r="P11846" cm="1">
        <f t="array" ref="P11846">IF(Q11846&gt;0,INDEX(Q11846:Q33570,MATCH(TRUE,INDEX(Q11846:Q33570="",,),0)-1),"")</f>
        <v>4</v>
      </c>
      <c r="Q11846">
        <f t="shared" si="255"/>
        <v>4</v>
      </c>
      <c r="R11846">
        <f t="shared" si="256"/>
        <v>0</v>
      </c>
    </row>
    <row r="11847" spans="1:18" x14ac:dyDescent="0.3">
      <c r="A11847" t="s">
        <v>750</v>
      </c>
      <c r="B11847" s="1">
        <v>38334</v>
      </c>
      <c r="C11847" t="s">
        <v>16</v>
      </c>
      <c r="D11847" t="s">
        <v>854</v>
      </c>
      <c r="E11847" t="s">
        <v>855</v>
      </c>
      <c r="G11847" s="6" t="s">
        <v>29</v>
      </c>
      <c r="H11847" t="s">
        <v>30</v>
      </c>
      <c r="I11847" t="s">
        <v>21</v>
      </c>
      <c r="J11847" t="s">
        <v>22</v>
      </c>
      <c r="K11847">
        <v>14.1</v>
      </c>
      <c r="L11847">
        <v>99</v>
      </c>
      <c r="M11847" t="s">
        <v>788</v>
      </c>
      <c r="N11847">
        <v>99</v>
      </c>
      <c r="P11847" cm="1">
        <f t="array" ref="P11847">IF(Q11847&gt;0,INDEX(Q11847:Q33571,MATCH(TRUE,INDEX(Q11847:Q33571="",,),0)-1),"")</f>
        <v>4</v>
      </c>
      <c r="Q11847">
        <f t="shared" si="255"/>
        <v>4</v>
      </c>
      <c r="R11847">
        <f t="shared" si="256"/>
        <v>0</v>
      </c>
    </row>
    <row r="11848" spans="1:18" x14ac:dyDescent="0.3">
      <c r="A11848" t="s">
        <v>750</v>
      </c>
      <c r="B11848" s="1">
        <v>38334</v>
      </c>
      <c r="C11848" t="s">
        <v>16</v>
      </c>
      <c r="D11848" t="s">
        <v>854</v>
      </c>
      <c r="E11848" t="s">
        <v>855</v>
      </c>
      <c r="G11848" s="6" t="s">
        <v>29</v>
      </c>
      <c r="H11848" t="s">
        <v>196</v>
      </c>
      <c r="I11848" t="s">
        <v>21</v>
      </c>
      <c r="J11848" t="s">
        <v>22</v>
      </c>
      <c r="K11848">
        <v>14</v>
      </c>
      <c r="L11848">
        <v>170</v>
      </c>
      <c r="M11848" t="s">
        <v>788</v>
      </c>
      <c r="N11848">
        <v>170</v>
      </c>
      <c r="P11848" cm="1">
        <f t="array" ref="P11848">IF(Q11848&gt;0,INDEX(Q11848:Q33572,MATCH(TRUE,INDEX(Q11848:Q33572="",,),0)-1),"")</f>
        <v>4</v>
      </c>
      <c r="Q11848">
        <f t="shared" si="255"/>
        <v>4</v>
      </c>
      <c r="R11848">
        <f t="shared" si="256"/>
        <v>0</v>
      </c>
    </row>
    <row r="11849" spans="1:18" x14ac:dyDescent="0.3">
      <c r="A11849" t="s">
        <v>750</v>
      </c>
      <c r="B11849" s="1">
        <v>38334</v>
      </c>
      <c r="C11849" t="s">
        <v>16</v>
      </c>
      <c r="D11849" t="s">
        <v>854</v>
      </c>
      <c r="E11849" t="s">
        <v>855</v>
      </c>
      <c r="G11849" s="6" t="s">
        <v>29</v>
      </c>
      <c r="H11849" t="s">
        <v>154</v>
      </c>
      <c r="I11849" t="s">
        <v>21</v>
      </c>
      <c r="J11849" t="s">
        <v>22</v>
      </c>
      <c r="K11849">
        <v>2.9</v>
      </c>
      <c r="L11849">
        <v>255</v>
      </c>
      <c r="M11849" t="s">
        <v>788</v>
      </c>
      <c r="N11849">
        <v>255</v>
      </c>
      <c r="P11849" cm="1">
        <f t="array" ref="P11849">IF(Q11849&gt;0,INDEX(Q11849:Q33573,MATCH(TRUE,INDEX(Q11849:Q33573="",,),0)-1),"")</f>
        <v>4</v>
      </c>
      <c r="Q11849">
        <f t="shared" si="255"/>
        <v>4</v>
      </c>
      <c r="R11849">
        <f t="shared" si="256"/>
        <v>0</v>
      </c>
    </row>
    <row r="11850" spans="1:18" x14ac:dyDescent="0.3">
      <c r="A11850" t="s">
        <v>750</v>
      </c>
      <c r="B11850" s="1">
        <v>38334</v>
      </c>
      <c r="C11850" t="s">
        <v>16</v>
      </c>
      <c r="D11850" t="s">
        <v>854</v>
      </c>
      <c r="E11850" t="s">
        <v>855</v>
      </c>
      <c r="G11850" s="6" t="s">
        <v>29</v>
      </c>
      <c r="H11850" t="s">
        <v>197</v>
      </c>
      <c r="I11850" t="s">
        <v>26</v>
      </c>
      <c r="J11850" t="s">
        <v>27</v>
      </c>
      <c r="K11850">
        <v>51.7</v>
      </c>
      <c r="L11850">
        <v>26.6</v>
      </c>
      <c r="M11850" t="s">
        <v>788</v>
      </c>
      <c r="N11850">
        <v>26.6</v>
      </c>
      <c r="P11850" cm="1">
        <f t="array" ref="P11850">IF(Q11850&gt;0,INDEX(Q11850:Q33574,MATCH(TRUE,INDEX(Q11850:Q33574="",,),0)-1),"")</f>
        <v>4</v>
      </c>
      <c r="Q11850">
        <f t="shared" si="255"/>
        <v>4</v>
      </c>
      <c r="R11850">
        <f t="shared" si="256"/>
        <v>0</v>
      </c>
    </row>
    <row r="11851" spans="1:18" x14ac:dyDescent="0.3">
      <c r="P11851" t="str" cm="1">
        <f t="array" ref="P11851">IF(Q11851&gt;0,INDEX(Q11851:Q33575,MATCH(TRUE,INDEX(Q11851:Q33575="",,),0)-1),"")</f>
        <v/>
      </c>
      <c r="R11851" t="str">
        <f t="shared" si="256"/>
        <v/>
      </c>
    </row>
    <row r="11852" spans="1:18" x14ac:dyDescent="0.3">
      <c r="A11852" t="s">
        <v>750</v>
      </c>
      <c r="B11852" s="1">
        <v>38334</v>
      </c>
      <c r="C11852" t="s">
        <v>16</v>
      </c>
      <c r="D11852" t="s">
        <v>856</v>
      </c>
      <c r="E11852" t="s">
        <v>857</v>
      </c>
      <c r="G11852" t="s">
        <v>19</v>
      </c>
      <c r="H11852" t="s">
        <v>194</v>
      </c>
      <c r="I11852" t="s">
        <v>21</v>
      </c>
      <c r="J11852" t="s">
        <v>22</v>
      </c>
      <c r="K11852">
        <v>5</v>
      </c>
      <c r="L11852">
        <v>374.5</v>
      </c>
      <c r="M11852" t="s">
        <v>758</v>
      </c>
      <c r="N11852">
        <v>425</v>
      </c>
      <c r="O11852" t="s">
        <v>24</v>
      </c>
      <c r="P11852" cm="1">
        <f t="array" ref="P11852">IF(Q11852&gt;0,INDEX(Q11852:Q33576,MATCH(TRUE,INDEX(Q11852:Q33576="",,),0)-1),"")</f>
        <v>6</v>
      </c>
      <c r="Q11852">
        <f>INT((ROW()-11852)/3)+1</f>
        <v>1</v>
      </c>
      <c r="R11852">
        <f t="shared" si="256"/>
        <v>0</v>
      </c>
    </row>
    <row r="11853" spans="1:18" x14ac:dyDescent="0.3">
      <c r="A11853" t="s">
        <v>750</v>
      </c>
      <c r="B11853" s="1">
        <v>38334</v>
      </c>
      <c r="C11853" t="s">
        <v>16</v>
      </c>
      <c r="D11853" t="s">
        <v>856</v>
      </c>
      <c r="E11853" t="s">
        <v>857</v>
      </c>
      <c r="G11853" t="s">
        <v>19</v>
      </c>
      <c r="H11853" t="s">
        <v>64</v>
      </c>
      <c r="I11853" t="s">
        <v>26</v>
      </c>
      <c r="J11853" t="s">
        <v>27</v>
      </c>
      <c r="K11853">
        <v>104.8</v>
      </c>
      <c r="L11853">
        <v>14.75</v>
      </c>
      <c r="M11853" t="s">
        <v>758</v>
      </c>
      <c r="N11853">
        <v>29.5</v>
      </c>
      <c r="O11853" t="s">
        <v>24</v>
      </c>
      <c r="P11853" cm="1">
        <f t="array" ref="P11853">IF(Q11853&gt;0,INDEX(Q11853:Q33577,MATCH(TRUE,INDEX(Q11853:Q33577="",,),0)-1),"")</f>
        <v>6</v>
      </c>
      <c r="Q11853">
        <f t="shared" ref="Q11853:Q11869" si="257">INT((ROW()-11852)/3)+1</f>
        <v>1</v>
      </c>
      <c r="R11853">
        <f t="shared" si="256"/>
        <v>0</v>
      </c>
    </row>
    <row r="11854" spans="1:18" x14ac:dyDescent="0.3">
      <c r="A11854" t="s">
        <v>750</v>
      </c>
      <c r="B11854" s="1">
        <v>38334</v>
      </c>
      <c r="C11854" t="s">
        <v>16</v>
      </c>
      <c r="D11854" t="s">
        <v>856</v>
      </c>
      <c r="E11854" t="s">
        <v>857</v>
      </c>
      <c r="G11854" s="6" t="s">
        <v>29</v>
      </c>
      <c r="H11854" t="s">
        <v>53</v>
      </c>
      <c r="I11854" t="s">
        <v>26</v>
      </c>
      <c r="J11854" t="s">
        <v>27</v>
      </c>
      <c r="K11854">
        <v>17.2</v>
      </c>
      <c r="L11854">
        <v>23</v>
      </c>
      <c r="M11854" t="s">
        <v>758</v>
      </c>
      <c r="N11854">
        <v>23</v>
      </c>
      <c r="O11854" t="s">
        <v>24</v>
      </c>
      <c r="P11854" cm="1">
        <f t="array" ref="P11854">IF(Q11854&gt;0,INDEX(Q11854:Q33578,MATCH(TRUE,INDEX(Q11854:Q33578="",,),0)-1),"")</f>
        <v>6</v>
      </c>
      <c r="Q11854">
        <f t="shared" si="257"/>
        <v>1</v>
      </c>
      <c r="R11854">
        <f t="shared" si="256"/>
        <v>0</v>
      </c>
    </row>
    <row r="11855" spans="1:18" x14ac:dyDescent="0.3">
      <c r="A11855" t="s">
        <v>750</v>
      </c>
      <c r="B11855" s="1">
        <v>38334</v>
      </c>
      <c r="C11855" t="s">
        <v>16</v>
      </c>
      <c r="D11855" t="s">
        <v>856</v>
      </c>
      <c r="E11855" t="s">
        <v>857</v>
      </c>
      <c r="G11855" t="s">
        <v>19</v>
      </c>
      <c r="H11855" t="s">
        <v>194</v>
      </c>
      <c r="I11855" t="s">
        <v>21</v>
      </c>
      <c r="J11855" t="s">
        <v>22</v>
      </c>
      <c r="K11855">
        <v>5</v>
      </c>
      <c r="L11855">
        <v>374.5</v>
      </c>
      <c r="M11855" t="s">
        <v>357</v>
      </c>
      <c r="N11855">
        <v>374.5</v>
      </c>
      <c r="P11855" cm="1">
        <f t="array" ref="P11855">IF(Q11855&gt;0,INDEX(Q11855:Q33579,MATCH(TRUE,INDEX(Q11855:Q33579="",,),0)-1),"")</f>
        <v>6</v>
      </c>
      <c r="Q11855">
        <f t="shared" si="257"/>
        <v>2</v>
      </c>
      <c r="R11855">
        <f t="shared" si="256"/>
        <v>0</v>
      </c>
    </row>
    <row r="11856" spans="1:18" x14ac:dyDescent="0.3">
      <c r="A11856" t="s">
        <v>750</v>
      </c>
      <c r="B11856" s="1">
        <v>38334</v>
      </c>
      <c r="C11856" t="s">
        <v>16</v>
      </c>
      <c r="D11856" t="s">
        <v>856</v>
      </c>
      <c r="E11856" t="s">
        <v>857</v>
      </c>
      <c r="G11856" t="s">
        <v>19</v>
      </c>
      <c r="H11856" t="s">
        <v>64</v>
      </c>
      <c r="I11856" t="s">
        <v>26</v>
      </c>
      <c r="J11856" t="s">
        <v>27</v>
      </c>
      <c r="K11856">
        <v>104.8</v>
      </c>
      <c r="L11856">
        <v>14.75</v>
      </c>
      <c r="M11856" t="s">
        <v>357</v>
      </c>
      <c r="N11856">
        <v>27</v>
      </c>
      <c r="P11856" cm="1">
        <f t="array" ref="P11856">IF(Q11856&gt;0,INDEX(Q11856:Q33580,MATCH(TRUE,INDEX(Q11856:Q33580="",,),0)-1),"")</f>
        <v>6</v>
      </c>
      <c r="Q11856">
        <f t="shared" si="257"/>
        <v>2</v>
      </c>
      <c r="R11856">
        <f t="shared" si="256"/>
        <v>0</v>
      </c>
    </row>
    <row r="11857" spans="1:18" x14ac:dyDescent="0.3">
      <c r="A11857" t="s">
        <v>750</v>
      </c>
      <c r="B11857" s="1">
        <v>38334</v>
      </c>
      <c r="C11857" t="s">
        <v>16</v>
      </c>
      <c r="D11857" t="s">
        <v>856</v>
      </c>
      <c r="E11857" t="s">
        <v>857</v>
      </c>
      <c r="G11857" s="6" t="s">
        <v>29</v>
      </c>
      <c r="H11857" t="s">
        <v>53</v>
      </c>
      <c r="I11857" t="s">
        <v>26</v>
      </c>
      <c r="J11857" t="s">
        <v>27</v>
      </c>
      <c r="K11857">
        <v>17.2</v>
      </c>
      <c r="L11857">
        <v>23</v>
      </c>
      <c r="M11857" t="s">
        <v>357</v>
      </c>
      <c r="N11857">
        <v>23</v>
      </c>
      <c r="P11857" cm="1">
        <f t="array" ref="P11857">IF(Q11857&gt;0,INDEX(Q11857:Q33581,MATCH(TRUE,INDEX(Q11857:Q33581="",,),0)-1),"")</f>
        <v>6</v>
      </c>
      <c r="Q11857">
        <f t="shared" si="257"/>
        <v>2</v>
      </c>
      <c r="R11857">
        <f t="shared" si="256"/>
        <v>0</v>
      </c>
    </row>
    <row r="11858" spans="1:18" x14ac:dyDescent="0.3">
      <c r="A11858" t="s">
        <v>750</v>
      </c>
      <c r="B11858" s="1">
        <v>38334</v>
      </c>
      <c r="C11858" t="s">
        <v>16</v>
      </c>
      <c r="D11858" t="s">
        <v>856</v>
      </c>
      <c r="E11858" t="s">
        <v>857</v>
      </c>
      <c r="G11858" t="s">
        <v>19</v>
      </c>
      <c r="H11858" t="s">
        <v>194</v>
      </c>
      <c r="I11858" t="s">
        <v>21</v>
      </c>
      <c r="J11858" t="s">
        <v>22</v>
      </c>
      <c r="K11858">
        <v>5</v>
      </c>
      <c r="L11858">
        <v>374.5</v>
      </c>
      <c r="M11858" t="s">
        <v>441</v>
      </c>
      <c r="N11858">
        <v>450</v>
      </c>
      <c r="P11858" cm="1">
        <f t="array" ref="P11858">IF(Q11858&gt;0,INDEX(Q11858:Q33582,MATCH(TRUE,INDEX(Q11858:Q33582="",,),0)-1),"")</f>
        <v>6</v>
      </c>
      <c r="Q11858">
        <f t="shared" si="257"/>
        <v>3</v>
      </c>
      <c r="R11858">
        <f t="shared" si="256"/>
        <v>0</v>
      </c>
    </row>
    <row r="11859" spans="1:18" x14ac:dyDescent="0.3">
      <c r="A11859" t="s">
        <v>750</v>
      </c>
      <c r="B11859" s="1">
        <v>38334</v>
      </c>
      <c r="C11859" t="s">
        <v>16</v>
      </c>
      <c r="D11859" t="s">
        <v>856</v>
      </c>
      <c r="E11859" t="s">
        <v>857</v>
      </c>
      <c r="G11859" t="s">
        <v>19</v>
      </c>
      <c r="H11859" t="s">
        <v>64</v>
      </c>
      <c r="I11859" t="s">
        <v>26</v>
      </c>
      <c r="J11859" t="s">
        <v>27</v>
      </c>
      <c r="K11859">
        <v>104.8</v>
      </c>
      <c r="L11859">
        <v>14.75</v>
      </c>
      <c r="M11859" t="s">
        <v>441</v>
      </c>
      <c r="N11859">
        <v>22.5</v>
      </c>
      <c r="P11859" cm="1">
        <f t="array" ref="P11859">IF(Q11859&gt;0,INDEX(Q11859:Q33583,MATCH(TRUE,INDEX(Q11859:Q33583="",,),0)-1),"")</f>
        <v>6</v>
      </c>
      <c r="Q11859">
        <f t="shared" si="257"/>
        <v>3</v>
      </c>
      <c r="R11859">
        <f t="shared" si="256"/>
        <v>0</v>
      </c>
    </row>
    <row r="11860" spans="1:18" x14ac:dyDescent="0.3">
      <c r="A11860" t="s">
        <v>750</v>
      </c>
      <c r="B11860" s="1">
        <v>38334</v>
      </c>
      <c r="C11860" t="s">
        <v>16</v>
      </c>
      <c r="D11860" t="s">
        <v>856</v>
      </c>
      <c r="E11860" t="s">
        <v>857</v>
      </c>
      <c r="G11860" s="6" t="s">
        <v>29</v>
      </c>
      <c r="H11860" t="s">
        <v>53</v>
      </c>
      <c r="I11860" t="s">
        <v>26</v>
      </c>
      <c r="J11860" t="s">
        <v>27</v>
      </c>
      <c r="K11860">
        <v>17.2</v>
      </c>
      <c r="L11860">
        <v>23</v>
      </c>
      <c r="M11860" t="s">
        <v>441</v>
      </c>
      <c r="N11860">
        <v>23</v>
      </c>
      <c r="P11860" cm="1">
        <f t="array" ref="P11860">IF(Q11860&gt;0,INDEX(Q11860:Q33584,MATCH(TRUE,INDEX(Q11860:Q33584="",,),0)-1),"")</f>
        <v>6</v>
      </c>
      <c r="Q11860">
        <f t="shared" si="257"/>
        <v>3</v>
      </c>
      <c r="R11860">
        <f t="shared" si="256"/>
        <v>0</v>
      </c>
    </row>
    <row r="11861" spans="1:18" x14ac:dyDescent="0.3">
      <c r="A11861" t="s">
        <v>750</v>
      </c>
      <c r="B11861" s="1">
        <v>38334</v>
      </c>
      <c r="C11861" t="s">
        <v>16</v>
      </c>
      <c r="D11861" t="s">
        <v>856</v>
      </c>
      <c r="E11861" t="s">
        <v>857</v>
      </c>
      <c r="G11861" t="s">
        <v>19</v>
      </c>
      <c r="H11861" t="s">
        <v>194</v>
      </c>
      <c r="I11861" t="s">
        <v>21</v>
      </c>
      <c r="J11861" t="s">
        <v>22</v>
      </c>
      <c r="K11861">
        <v>5</v>
      </c>
      <c r="L11861">
        <v>374.5</v>
      </c>
      <c r="M11861" t="s">
        <v>763</v>
      </c>
      <c r="N11861">
        <v>380</v>
      </c>
      <c r="P11861" cm="1">
        <f t="array" ref="P11861">IF(Q11861&gt;0,INDEX(Q11861:Q33585,MATCH(TRUE,INDEX(Q11861:Q33585="",,),0)-1),"")</f>
        <v>6</v>
      </c>
      <c r="Q11861">
        <f t="shared" si="257"/>
        <v>4</v>
      </c>
      <c r="R11861">
        <f t="shared" si="256"/>
        <v>0</v>
      </c>
    </row>
    <row r="11862" spans="1:18" x14ac:dyDescent="0.3">
      <c r="A11862" t="s">
        <v>750</v>
      </c>
      <c r="B11862" s="1">
        <v>38334</v>
      </c>
      <c r="C11862" t="s">
        <v>16</v>
      </c>
      <c r="D11862" t="s">
        <v>856</v>
      </c>
      <c r="E11862" t="s">
        <v>857</v>
      </c>
      <c r="G11862" t="s">
        <v>19</v>
      </c>
      <c r="H11862" t="s">
        <v>64</v>
      </c>
      <c r="I11862" t="s">
        <v>26</v>
      </c>
      <c r="J11862" t="s">
        <v>27</v>
      </c>
      <c r="K11862">
        <v>104.8</v>
      </c>
      <c r="L11862">
        <v>14.75</v>
      </c>
      <c r="M11862" t="s">
        <v>763</v>
      </c>
      <c r="N11862">
        <v>17.5</v>
      </c>
      <c r="P11862" cm="1">
        <f t="array" ref="P11862">IF(Q11862&gt;0,INDEX(Q11862:Q33586,MATCH(TRUE,INDEX(Q11862:Q33586="",,),0)-1),"")</f>
        <v>6</v>
      </c>
      <c r="Q11862">
        <f t="shared" si="257"/>
        <v>4</v>
      </c>
      <c r="R11862">
        <f t="shared" si="256"/>
        <v>0</v>
      </c>
    </row>
    <row r="11863" spans="1:18" x14ac:dyDescent="0.3">
      <c r="A11863" t="s">
        <v>750</v>
      </c>
      <c r="B11863" s="1">
        <v>38334</v>
      </c>
      <c r="C11863" t="s">
        <v>16</v>
      </c>
      <c r="D11863" t="s">
        <v>856</v>
      </c>
      <c r="E11863" t="s">
        <v>857</v>
      </c>
      <c r="G11863" s="6" t="s">
        <v>29</v>
      </c>
      <c r="H11863" t="s">
        <v>53</v>
      </c>
      <c r="I11863" t="s">
        <v>26</v>
      </c>
      <c r="J11863" t="s">
        <v>27</v>
      </c>
      <c r="K11863">
        <v>17.2</v>
      </c>
      <c r="L11863">
        <v>23</v>
      </c>
      <c r="M11863" t="s">
        <v>763</v>
      </c>
      <c r="N11863">
        <v>23</v>
      </c>
      <c r="P11863" cm="1">
        <f t="array" ref="P11863">IF(Q11863&gt;0,INDEX(Q11863:Q33587,MATCH(TRUE,INDEX(Q11863:Q33587="",,),0)-1),"")</f>
        <v>6</v>
      </c>
      <c r="Q11863">
        <f t="shared" si="257"/>
        <v>4</v>
      </c>
      <c r="R11863">
        <f t="shared" si="256"/>
        <v>0</v>
      </c>
    </row>
    <row r="11864" spans="1:18" x14ac:dyDescent="0.3">
      <c r="A11864" t="s">
        <v>750</v>
      </c>
      <c r="B11864" s="1">
        <v>38334</v>
      </c>
      <c r="C11864" t="s">
        <v>16</v>
      </c>
      <c r="D11864" t="s">
        <v>856</v>
      </c>
      <c r="E11864" t="s">
        <v>857</v>
      </c>
      <c r="G11864" t="s">
        <v>19</v>
      </c>
      <c r="H11864" t="s">
        <v>194</v>
      </c>
      <c r="I11864" t="s">
        <v>21</v>
      </c>
      <c r="J11864" t="s">
        <v>22</v>
      </c>
      <c r="K11864">
        <v>5</v>
      </c>
      <c r="L11864">
        <v>374.5</v>
      </c>
      <c r="M11864" t="s">
        <v>449</v>
      </c>
      <c r="N11864">
        <v>405</v>
      </c>
      <c r="P11864" cm="1">
        <f t="array" ref="P11864">IF(Q11864&gt;0,INDEX(Q11864:Q33588,MATCH(TRUE,INDEX(Q11864:Q33588="",,),0)-1),"")</f>
        <v>6</v>
      </c>
      <c r="Q11864">
        <f t="shared" si="257"/>
        <v>5</v>
      </c>
      <c r="R11864">
        <f t="shared" si="256"/>
        <v>0</v>
      </c>
    </row>
    <row r="11865" spans="1:18" x14ac:dyDescent="0.3">
      <c r="A11865" t="s">
        <v>750</v>
      </c>
      <c r="B11865" s="1">
        <v>38334</v>
      </c>
      <c r="C11865" t="s">
        <v>16</v>
      </c>
      <c r="D11865" t="s">
        <v>856</v>
      </c>
      <c r="E11865" t="s">
        <v>857</v>
      </c>
      <c r="G11865" t="s">
        <v>19</v>
      </c>
      <c r="H11865" t="s">
        <v>64</v>
      </c>
      <c r="I11865" t="s">
        <v>26</v>
      </c>
      <c r="J11865" t="s">
        <v>27</v>
      </c>
      <c r="K11865">
        <v>104.8</v>
      </c>
      <c r="L11865">
        <v>14.75</v>
      </c>
      <c r="M11865" t="s">
        <v>449</v>
      </c>
      <c r="N11865">
        <v>16.03</v>
      </c>
      <c r="P11865" cm="1">
        <f t="array" ref="P11865">IF(Q11865&gt;0,INDEX(Q11865:Q33589,MATCH(TRUE,INDEX(Q11865:Q33589="",,),0)-1),"")</f>
        <v>6</v>
      </c>
      <c r="Q11865">
        <f t="shared" si="257"/>
        <v>5</v>
      </c>
      <c r="R11865">
        <f t="shared" si="256"/>
        <v>0</v>
      </c>
    </row>
    <row r="11866" spans="1:18" x14ac:dyDescent="0.3">
      <c r="A11866" t="s">
        <v>750</v>
      </c>
      <c r="B11866" s="1">
        <v>38334</v>
      </c>
      <c r="C11866" t="s">
        <v>16</v>
      </c>
      <c r="D11866" t="s">
        <v>856</v>
      </c>
      <c r="E11866" t="s">
        <v>857</v>
      </c>
      <c r="G11866" s="6" t="s">
        <v>29</v>
      </c>
      <c r="H11866" t="s">
        <v>53</v>
      </c>
      <c r="I11866" t="s">
        <v>26</v>
      </c>
      <c r="J11866" t="s">
        <v>27</v>
      </c>
      <c r="K11866">
        <v>17.2</v>
      </c>
      <c r="L11866">
        <v>23</v>
      </c>
      <c r="M11866" t="s">
        <v>449</v>
      </c>
      <c r="N11866">
        <v>23</v>
      </c>
      <c r="P11866" cm="1">
        <f t="array" ref="P11866">IF(Q11866&gt;0,INDEX(Q11866:Q33590,MATCH(TRUE,INDEX(Q11866:Q33590="",,),0)-1),"")</f>
        <v>6</v>
      </c>
      <c r="Q11866">
        <f t="shared" si="257"/>
        <v>5</v>
      </c>
      <c r="R11866">
        <f t="shared" si="256"/>
        <v>0</v>
      </c>
    </row>
    <row r="11867" spans="1:18" x14ac:dyDescent="0.3">
      <c r="A11867" t="s">
        <v>750</v>
      </c>
      <c r="B11867" s="1">
        <v>38334</v>
      </c>
      <c r="C11867" t="s">
        <v>16</v>
      </c>
      <c r="D11867" t="s">
        <v>856</v>
      </c>
      <c r="E11867" t="s">
        <v>857</v>
      </c>
      <c r="G11867" t="s">
        <v>19</v>
      </c>
      <c r="H11867" t="s">
        <v>194</v>
      </c>
      <c r="I11867" t="s">
        <v>21</v>
      </c>
      <c r="J11867" t="s">
        <v>22</v>
      </c>
      <c r="K11867">
        <v>5</v>
      </c>
      <c r="L11867">
        <v>374.5</v>
      </c>
      <c r="M11867" t="s">
        <v>788</v>
      </c>
      <c r="N11867">
        <v>390</v>
      </c>
      <c r="P11867" cm="1">
        <f t="array" ref="P11867">IF(Q11867&gt;0,INDEX(Q11867:Q33591,MATCH(TRUE,INDEX(Q11867:Q33591="",,),0)-1),"")</f>
        <v>6</v>
      </c>
      <c r="Q11867">
        <f t="shared" si="257"/>
        <v>6</v>
      </c>
      <c r="R11867">
        <f t="shared" si="256"/>
        <v>0</v>
      </c>
    </row>
    <row r="11868" spans="1:18" x14ac:dyDescent="0.3">
      <c r="A11868" t="s">
        <v>750</v>
      </c>
      <c r="B11868" s="1">
        <v>38334</v>
      </c>
      <c r="C11868" t="s">
        <v>16</v>
      </c>
      <c r="D11868" t="s">
        <v>856</v>
      </c>
      <c r="E11868" t="s">
        <v>857</v>
      </c>
      <c r="G11868" t="s">
        <v>19</v>
      </c>
      <c r="H11868" t="s">
        <v>64</v>
      </c>
      <c r="I11868" t="s">
        <v>26</v>
      </c>
      <c r="J11868" t="s">
        <v>27</v>
      </c>
      <c r="K11868">
        <v>104.8</v>
      </c>
      <c r="L11868">
        <v>14.75</v>
      </c>
      <c r="M11868" t="s">
        <v>788</v>
      </c>
      <c r="N11868">
        <v>16.55</v>
      </c>
      <c r="P11868" cm="1">
        <f t="array" ref="P11868">IF(Q11868&gt;0,INDEX(Q11868:Q33592,MATCH(TRUE,INDEX(Q11868:Q33592="",,),0)-1),"")</f>
        <v>6</v>
      </c>
      <c r="Q11868">
        <f t="shared" si="257"/>
        <v>6</v>
      </c>
      <c r="R11868">
        <f t="shared" si="256"/>
        <v>0</v>
      </c>
    </row>
    <row r="11869" spans="1:18" x14ac:dyDescent="0.3">
      <c r="A11869" t="s">
        <v>750</v>
      </c>
      <c r="B11869" s="1">
        <v>38334</v>
      </c>
      <c r="C11869" t="s">
        <v>16</v>
      </c>
      <c r="D11869" t="s">
        <v>856</v>
      </c>
      <c r="E11869" t="s">
        <v>857</v>
      </c>
      <c r="G11869" s="6" t="s">
        <v>29</v>
      </c>
      <c r="H11869" t="s">
        <v>53</v>
      </c>
      <c r="I11869" t="s">
        <v>26</v>
      </c>
      <c r="J11869" t="s">
        <v>27</v>
      </c>
      <c r="K11869">
        <v>17.2</v>
      </c>
      <c r="L11869">
        <v>23</v>
      </c>
      <c r="M11869" t="s">
        <v>788</v>
      </c>
      <c r="N11869">
        <v>23</v>
      </c>
      <c r="P11869" cm="1">
        <f t="array" ref="P11869">IF(Q11869&gt;0,INDEX(Q11869:Q33593,MATCH(TRUE,INDEX(Q11869:Q33593="",,),0)-1),"")</f>
        <v>6</v>
      </c>
      <c r="Q11869">
        <f t="shared" si="257"/>
        <v>6</v>
      </c>
      <c r="R11869">
        <f t="shared" si="256"/>
        <v>0</v>
      </c>
    </row>
    <row r="11870" spans="1:18" x14ac:dyDescent="0.3">
      <c r="P11870" t="str" cm="1">
        <f t="array" ref="P11870">IF(Q11870&gt;0,INDEX(Q11870:Q33594,MATCH(TRUE,INDEX(Q11870:Q33594="",,),0)-1),"")</f>
        <v/>
      </c>
      <c r="R11870" t="str">
        <f t="shared" si="256"/>
        <v/>
      </c>
    </row>
    <row r="11871" spans="1:18" x14ac:dyDescent="0.3">
      <c r="A11871" t="s">
        <v>750</v>
      </c>
      <c r="B11871" s="1">
        <v>38334</v>
      </c>
      <c r="C11871" t="s">
        <v>16</v>
      </c>
      <c r="D11871" t="s">
        <v>858</v>
      </c>
      <c r="E11871" t="s">
        <v>859</v>
      </c>
      <c r="G11871" t="s">
        <v>19</v>
      </c>
      <c r="H11871" t="s">
        <v>30</v>
      </c>
      <c r="I11871" t="s">
        <v>21</v>
      </c>
      <c r="J11871" t="s">
        <v>22</v>
      </c>
      <c r="K11871">
        <v>3.5</v>
      </c>
      <c r="L11871">
        <v>112.5</v>
      </c>
      <c r="M11871" t="s">
        <v>758</v>
      </c>
      <c r="N11871">
        <v>150</v>
      </c>
      <c r="O11871" t="s">
        <v>24</v>
      </c>
      <c r="P11871" cm="1">
        <f t="array" ref="P11871">IF(Q11871&gt;0,INDEX(Q11871:Q33595,MATCH(TRUE,INDEX(Q11871:Q33595="",,),0)-1),"")</f>
        <v>6</v>
      </c>
      <c r="Q11871">
        <f>INT((ROW()-11871)/6)+1</f>
        <v>1</v>
      </c>
      <c r="R11871">
        <f t="shared" si="256"/>
        <v>0</v>
      </c>
    </row>
    <row r="11872" spans="1:18" x14ac:dyDescent="0.3">
      <c r="A11872" t="s">
        <v>750</v>
      </c>
      <c r="B11872" s="1">
        <v>38334</v>
      </c>
      <c r="C11872" t="s">
        <v>16</v>
      </c>
      <c r="D11872" t="s">
        <v>858</v>
      </c>
      <c r="E11872" t="s">
        <v>859</v>
      </c>
      <c r="G11872" t="s">
        <v>19</v>
      </c>
      <c r="H11872" t="s">
        <v>64</v>
      </c>
      <c r="I11872" t="s">
        <v>26</v>
      </c>
      <c r="J11872" t="s">
        <v>27</v>
      </c>
      <c r="K11872">
        <v>88.2</v>
      </c>
      <c r="L11872">
        <v>14.3</v>
      </c>
      <c r="M11872" t="s">
        <v>758</v>
      </c>
      <c r="N11872">
        <v>28.6</v>
      </c>
      <c r="O11872" t="s">
        <v>24</v>
      </c>
      <c r="P11872" cm="1">
        <f t="array" ref="P11872">IF(Q11872&gt;0,INDEX(Q11872:Q33596,MATCH(TRUE,INDEX(Q11872:Q33596="",,),0)-1),"")</f>
        <v>6</v>
      </c>
      <c r="Q11872">
        <f t="shared" ref="Q11872:Q11906" si="258">INT((ROW()-11871)/6)+1</f>
        <v>1</v>
      </c>
      <c r="R11872">
        <f t="shared" si="256"/>
        <v>0</v>
      </c>
    </row>
    <row r="11873" spans="1:18" x14ac:dyDescent="0.3">
      <c r="A11873" t="s">
        <v>750</v>
      </c>
      <c r="B11873" s="1">
        <v>38334</v>
      </c>
      <c r="C11873" t="s">
        <v>16</v>
      </c>
      <c r="D11873" t="s">
        <v>858</v>
      </c>
      <c r="E11873" t="s">
        <v>859</v>
      </c>
      <c r="G11873" s="6" t="s">
        <v>29</v>
      </c>
      <c r="H11873" t="s">
        <v>194</v>
      </c>
      <c r="I11873" t="s">
        <v>21</v>
      </c>
      <c r="J11873" t="s">
        <v>22</v>
      </c>
      <c r="K11873">
        <v>0.4</v>
      </c>
      <c r="L11873">
        <v>390</v>
      </c>
      <c r="M11873" t="s">
        <v>758</v>
      </c>
      <c r="N11873">
        <v>390</v>
      </c>
      <c r="O11873" t="s">
        <v>24</v>
      </c>
      <c r="P11873" cm="1">
        <f t="array" ref="P11873">IF(Q11873&gt;0,INDEX(Q11873:Q33597,MATCH(TRUE,INDEX(Q11873:Q33597="",,),0)-1),"")</f>
        <v>6</v>
      </c>
      <c r="Q11873">
        <f t="shared" si="258"/>
        <v>1</v>
      </c>
      <c r="R11873">
        <f t="shared" si="256"/>
        <v>0</v>
      </c>
    </row>
    <row r="11874" spans="1:18" x14ac:dyDescent="0.3">
      <c r="A11874" t="s">
        <v>750</v>
      </c>
      <c r="B11874" s="1">
        <v>38334</v>
      </c>
      <c r="C11874" t="s">
        <v>16</v>
      </c>
      <c r="D11874" t="s">
        <v>858</v>
      </c>
      <c r="E11874" t="s">
        <v>859</v>
      </c>
      <c r="G11874" s="6" t="s">
        <v>29</v>
      </c>
      <c r="H11874" t="s">
        <v>196</v>
      </c>
      <c r="I11874" t="s">
        <v>21</v>
      </c>
      <c r="J11874" t="s">
        <v>22</v>
      </c>
      <c r="K11874">
        <v>1.2</v>
      </c>
      <c r="L11874">
        <v>158</v>
      </c>
      <c r="M11874" t="s">
        <v>758</v>
      </c>
      <c r="N11874">
        <v>158</v>
      </c>
      <c r="O11874" t="s">
        <v>24</v>
      </c>
      <c r="P11874" cm="1">
        <f t="array" ref="P11874">IF(Q11874&gt;0,INDEX(Q11874:Q33598,MATCH(TRUE,INDEX(Q11874:Q33598="",,),0)-1),"")</f>
        <v>6</v>
      </c>
      <c r="Q11874">
        <f t="shared" si="258"/>
        <v>1</v>
      </c>
      <c r="R11874">
        <f t="shared" si="256"/>
        <v>0</v>
      </c>
    </row>
    <row r="11875" spans="1:18" x14ac:dyDescent="0.3">
      <c r="A11875" t="s">
        <v>750</v>
      </c>
      <c r="B11875" s="1">
        <v>38334</v>
      </c>
      <c r="C11875" t="s">
        <v>16</v>
      </c>
      <c r="D11875" t="s">
        <v>858</v>
      </c>
      <c r="E11875" t="s">
        <v>859</v>
      </c>
      <c r="G11875" s="6" t="s">
        <v>29</v>
      </c>
      <c r="H11875" t="s">
        <v>148</v>
      </c>
      <c r="I11875" t="s">
        <v>26</v>
      </c>
      <c r="J11875" t="s">
        <v>27</v>
      </c>
      <c r="K11875">
        <v>8.6</v>
      </c>
      <c r="L11875">
        <v>12</v>
      </c>
      <c r="M11875" t="s">
        <v>758</v>
      </c>
      <c r="N11875">
        <v>12</v>
      </c>
      <c r="O11875" t="s">
        <v>24</v>
      </c>
      <c r="P11875" cm="1">
        <f t="array" ref="P11875">IF(Q11875&gt;0,INDEX(Q11875:Q33599,MATCH(TRUE,INDEX(Q11875:Q33599="",,),0)-1),"")</f>
        <v>6</v>
      </c>
      <c r="Q11875">
        <f t="shared" si="258"/>
        <v>1</v>
      </c>
      <c r="R11875">
        <f t="shared" si="256"/>
        <v>0</v>
      </c>
    </row>
    <row r="11876" spans="1:18" x14ac:dyDescent="0.3">
      <c r="A11876" t="s">
        <v>750</v>
      </c>
      <c r="B11876" s="1">
        <v>38334</v>
      </c>
      <c r="C11876" t="s">
        <v>16</v>
      </c>
      <c r="D11876" t="s">
        <v>858</v>
      </c>
      <c r="E11876" t="s">
        <v>859</v>
      </c>
      <c r="G11876" s="6" t="s">
        <v>29</v>
      </c>
      <c r="H11876" t="s">
        <v>197</v>
      </c>
      <c r="I11876" t="s">
        <v>26</v>
      </c>
      <c r="J11876" t="s">
        <v>27</v>
      </c>
      <c r="K11876">
        <v>2.9</v>
      </c>
      <c r="L11876">
        <v>25.65</v>
      </c>
      <c r="M11876" t="s">
        <v>758</v>
      </c>
      <c r="N11876">
        <v>25.65</v>
      </c>
      <c r="O11876" t="s">
        <v>24</v>
      </c>
      <c r="P11876" cm="1">
        <f t="array" ref="P11876">IF(Q11876&gt;0,INDEX(Q11876:Q33600,MATCH(TRUE,INDEX(Q11876:Q33600="",,),0)-1),"")</f>
        <v>6</v>
      </c>
      <c r="Q11876">
        <f t="shared" si="258"/>
        <v>1</v>
      </c>
      <c r="R11876">
        <f t="shared" si="256"/>
        <v>0</v>
      </c>
    </row>
    <row r="11877" spans="1:18" x14ac:dyDescent="0.3">
      <c r="A11877" t="s">
        <v>750</v>
      </c>
      <c r="B11877" s="1">
        <v>38334</v>
      </c>
      <c r="C11877" t="s">
        <v>16</v>
      </c>
      <c r="D11877" t="s">
        <v>858</v>
      </c>
      <c r="E11877" t="s">
        <v>859</v>
      </c>
      <c r="G11877" t="s">
        <v>19</v>
      </c>
      <c r="H11877" t="s">
        <v>30</v>
      </c>
      <c r="I11877" t="s">
        <v>21</v>
      </c>
      <c r="J11877" t="s">
        <v>22</v>
      </c>
      <c r="K11877">
        <v>3.5</v>
      </c>
      <c r="L11877">
        <v>112.5</v>
      </c>
      <c r="M11877" t="s">
        <v>357</v>
      </c>
      <c r="N11877">
        <v>112.5</v>
      </c>
      <c r="P11877" cm="1">
        <f t="array" ref="P11877">IF(Q11877&gt;0,INDEX(Q11877:Q33601,MATCH(TRUE,INDEX(Q11877:Q33601="",,),0)-1),"")</f>
        <v>6</v>
      </c>
      <c r="Q11877">
        <f t="shared" si="258"/>
        <v>2</v>
      </c>
      <c r="R11877">
        <f t="shared" si="256"/>
        <v>0</v>
      </c>
    </row>
    <row r="11878" spans="1:18" x14ac:dyDescent="0.3">
      <c r="A11878" t="s">
        <v>750</v>
      </c>
      <c r="B11878" s="1">
        <v>38334</v>
      </c>
      <c r="C11878" t="s">
        <v>16</v>
      </c>
      <c r="D11878" t="s">
        <v>858</v>
      </c>
      <c r="E11878" t="s">
        <v>859</v>
      </c>
      <c r="G11878" t="s">
        <v>19</v>
      </c>
      <c r="H11878" t="s">
        <v>64</v>
      </c>
      <c r="I11878" t="s">
        <v>26</v>
      </c>
      <c r="J11878" t="s">
        <v>27</v>
      </c>
      <c r="K11878">
        <v>88.2</v>
      </c>
      <c r="L11878">
        <v>14.3</v>
      </c>
      <c r="M11878" t="s">
        <v>357</v>
      </c>
      <c r="N11878">
        <v>26.5</v>
      </c>
      <c r="P11878" cm="1">
        <f t="array" ref="P11878">IF(Q11878&gt;0,INDEX(Q11878:Q33602,MATCH(TRUE,INDEX(Q11878:Q33602="",,),0)-1),"")</f>
        <v>6</v>
      </c>
      <c r="Q11878">
        <f t="shared" si="258"/>
        <v>2</v>
      </c>
      <c r="R11878">
        <f t="shared" si="256"/>
        <v>0</v>
      </c>
    </row>
    <row r="11879" spans="1:18" x14ac:dyDescent="0.3">
      <c r="A11879" t="s">
        <v>750</v>
      </c>
      <c r="B11879" s="1">
        <v>38334</v>
      </c>
      <c r="C11879" t="s">
        <v>16</v>
      </c>
      <c r="D11879" t="s">
        <v>858</v>
      </c>
      <c r="E11879" t="s">
        <v>859</v>
      </c>
      <c r="G11879" s="6" t="s">
        <v>29</v>
      </c>
      <c r="H11879" t="s">
        <v>194</v>
      </c>
      <c r="I11879" t="s">
        <v>21</v>
      </c>
      <c r="J11879" t="s">
        <v>22</v>
      </c>
      <c r="K11879">
        <v>0.4</v>
      </c>
      <c r="L11879">
        <v>390</v>
      </c>
      <c r="M11879" t="s">
        <v>357</v>
      </c>
      <c r="N11879">
        <v>390</v>
      </c>
      <c r="P11879" cm="1">
        <f t="array" ref="P11879">IF(Q11879&gt;0,INDEX(Q11879:Q33603,MATCH(TRUE,INDEX(Q11879:Q33603="",,),0)-1),"")</f>
        <v>6</v>
      </c>
      <c r="Q11879">
        <f t="shared" si="258"/>
        <v>2</v>
      </c>
      <c r="R11879">
        <f t="shared" si="256"/>
        <v>0</v>
      </c>
    </row>
    <row r="11880" spans="1:18" x14ac:dyDescent="0.3">
      <c r="A11880" t="s">
        <v>750</v>
      </c>
      <c r="B11880" s="1">
        <v>38334</v>
      </c>
      <c r="C11880" t="s">
        <v>16</v>
      </c>
      <c r="D11880" t="s">
        <v>858</v>
      </c>
      <c r="E11880" t="s">
        <v>859</v>
      </c>
      <c r="G11880" s="6" t="s">
        <v>29</v>
      </c>
      <c r="H11880" t="s">
        <v>196</v>
      </c>
      <c r="I11880" t="s">
        <v>21</v>
      </c>
      <c r="J11880" t="s">
        <v>22</v>
      </c>
      <c r="K11880">
        <v>1.2</v>
      </c>
      <c r="L11880">
        <v>158</v>
      </c>
      <c r="M11880" t="s">
        <v>357</v>
      </c>
      <c r="N11880">
        <v>158</v>
      </c>
      <c r="P11880" cm="1">
        <f t="array" ref="P11880">IF(Q11880&gt;0,INDEX(Q11880:Q33604,MATCH(TRUE,INDEX(Q11880:Q33604="",,),0)-1),"")</f>
        <v>6</v>
      </c>
      <c r="Q11880">
        <f t="shared" si="258"/>
        <v>2</v>
      </c>
      <c r="R11880">
        <f t="shared" si="256"/>
        <v>0</v>
      </c>
    </row>
    <row r="11881" spans="1:18" x14ac:dyDescent="0.3">
      <c r="A11881" t="s">
        <v>750</v>
      </c>
      <c r="B11881" s="1">
        <v>38334</v>
      </c>
      <c r="C11881" t="s">
        <v>16</v>
      </c>
      <c r="D11881" t="s">
        <v>858</v>
      </c>
      <c r="E11881" t="s">
        <v>859</v>
      </c>
      <c r="G11881" s="6" t="s">
        <v>29</v>
      </c>
      <c r="H11881" t="s">
        <v>148</v>
      </c>
      <c r="I11881" t="s">
        <v>26</v>
      </c>
      <c r="J11881" t="s">
        <v>27</v>
      </c>
      <c r="K11881">
        <v>8.6</v>
      </c>
      <c r="L11881">
        <v>12</v>
      </c>
      <c r="M11881" t="s">
        <v>357</v>
      </c>
      <c r="N11881">
        <v>12</v>
      </c>
      <c r="P11881" cm="1">
        <f t="array" ref="P11881">IF(Q11881&gt;0,INDEX(Q11881:Q33605,MATCH(TRUE,INDEX(Q11881:Q33605="",,),0)-1),"")</f>
        <v>6</v>
      </c>
      <c r="Q11881">
        <f t="shared" si="258"/>
        <v>2</v>
      </c>
      <c r="R11881">
        <f t="shared" si="256"/>
        <v>0</v>
      </c>
    </row>
    <row r="11882" spans="1:18" x14ac:dyDescent="0.3">
      <c r="A11882" t="s">
        <v>750</v>
      </c>
      <c r="B11882" s="1">
        <v>38334</v>
      </c>
      <c r="C11882" t="s">
        <v>16</v>
      </c>
      <c r="D11882" t="s">
        <v>858</v>
      </c>
      <c r="E11882" t="s">
        <v>859</v>
      </c>
      <c r="G11882" s="6" t="s">
        <v>29</v>
      </c>
      <c r="H11882" t="s">
        <v>197</v>
      </c>
      <c r="I11882" t="s">
        <v>26</v>
      </c>
      <c r="J11882" t="s">
        <v>27</v>
      </c>
      <c r="K11882">
        <v>2.9</v>
      </c>
      <c r="L11882">
        <v>25.65</v>
      </c>
      <c r="M11882" t="s">
        <v>357</v>
      </c>
      <c r="N11882">
        <v>25.65</v>
      </c>
      <c r="P11882" cm="1">
        <f t="array" ref="P11882">IF(Q11882&gt;0,INDEX(Q11882:Q33606,MATCH(TRUE,INDEX(Q11882:Q33606="",,),0)-1),"")</f>
        <v>6</v>
      </c>
      <c r="Q11882">
        <f t="shared" si="258"/>
        <v>2</v>
      </c>
      <c r="R11882">
        <f t="shared" si="256"/>
        <v>0</v>
      </c>
    </row>
    <row r="11883" spans="1:18" x14ac:dyDescent="0.3">
      <c r="A11883" t="s">
        <v>750</v>
      </c>
      <c r="B11883" s="1">
        <v>38334</v>
      </c>
      <c r="C11883" t="s">
        <v>16</v>
      </c>
      <c r="D11883" t="s">
        <v>858</v>
      </c>
      <c r="E11883" t="s">
        <v>859</v>
      </c>
      <c r="G11883" t="s">
        <v>19</v>
      </c>
      <c r="H11883" t="s">
        <v>30</v>
      </c>
      <c r="I11883" t="s">
        <v>21</v>
      </c>
      <c r="J11883" t="s">
        <v>22</v>
      </c>
      <c r="K11883">
        <v>3.5</v>
      </c>
      <c r="L11883">
        <v>112.5</v>
      </c>
      <c r="M11883" t="s">
        <v>763</v>
      </c>
      <c r="N11883">
        <v>190</v>
      </c>
      <c r="P11883" cm="1">
        <f t="array" ref="P11883">IF(Q11883&gt;0,INDEX(Q11883:Q33607,MATCH(TRUE,INDEX(Q11883:Q33607="",,),0)-1),"")</f>
        <v>6</v>
      </c>
      <c r="Q11883">
        <f t="shared" si="258"/>
        <v>3</v>
      </c>
      <c r="R11883">
        <f t="shared" si="256"/>
        <v>0</v>
      </c>
    </row>
    <row r="11884" spans="1:18" x14ac:dyDescent="0.3">
      <c r="A11884" t="s">
        <v>750</v>
      </c>
      <c r="B11884" s="1">
        <v>38334</v>
      </c>
      <c r="C11884" t="s">
        <v>16</v>
      </c>
      <c r="D11884" t="s">
        <v>858</v>
      </c>
      <c r="E11884" t="s">
        <v>859</v>
      </c>
      <c r="G11884" t="s">
        <v>19</v>
      </c>
      <c r="H11884" t="s">
        <v>64</v>
      </c>
      <c r="I11884" t="s">
        <v>26</v>
      </c>
      <c r="J11884" t="s">
        <v>27</v>
      </c>
      <c r="K11884">
        <v>88.2</v>
      </c>
      <c r="L11884">
        <v>14.3</v>
      </c>
      <c r="M11884" t="s">
        <v>763</v>
      </c>
      <c r="N11884">
        <v>17.5</v>
      </c>
      <c r="P11884" cm="1">
        <f t="array" ref="P11884">IF(Q11884&gt;0,INDEX(Q11884:Q33608,MATCH(TRUE,INDEX(Q11884:Q33608="",,),0)-1),"")</f>
        <v>6</v>
      </c>
      <c r="Q11884">
        <f t="shared" si="258"/>
        <v>3</v>
      </c>
      <c r="R11884">
        <f t="shared" si="256"/>
        <v>0</v>
      </c>
    </row>
    <row r="11885" spans="1:18" x14ac:dyDescent="0.3">
      <c r="A11885" t="s">
        <v>750</v>
      </c>
      <c r="B11885" s="1">
        <v>38334</v>
      </c>
      <c r="C11885" t="s">
        <v>16</v>
      </c>
      <c r="D11885" t="s">
        <v>858</v>
      </c>
      <c r="E11885" t="s">
        <v>859</v>
      </c>
      <c r="G11885" s="6" t="s">
        <v>29</v>
      </c>
      <c r="H11885" t="s">
        <v>194</v>
      </c>
      <c r="I11885" t="s">
        <v>21</v>
      </c>
      <c r="J11885" t="s">
        <v>22</v>
      </c>
      <c r="K11885">
        <v>0.4</v>
      </c>
      <c r="L11885">
        <v>390</v>
      </c>
      <c r="M11885" t="s">
        <v>763</v>
      </c>
      <c r="N11885">
        <v>390</v>
      </c>
      <c r="P11885" cm="1">
        <f t="array" ref="P11885">IF(Q11885&gt;0,INDEX(Q11885:Q33609,MATCH(TRUE,INDEX(Q11885:Q33609="",,),0)-1),"")</f>
        <v>6</v>
      </c>
      <c r="Q11885">
        <f t="shared" si="258"/>
        <v>3</v>
      </c>
      <c r="R11885">
        <f t="shared" si="256"/>
        <v>0</v>
      </c>
    </row>
    <row r="11886" spans="1:18" x14ac:dyDescent="0.3">
      <c r="A11886" t="s">
        <v>750</v>
      </c>
      <c r="B11886" s="1">
        <v>38334</v>
      </c>
      <c r="C11886" t="s">
        <v>16</v>
      </c>
      <c r="D11886" t="s">
        <v>858</v>
      </c>
      <c r="E11886" t="s">
        <v>859</v>
      </c>
      <c r="G11886" s="6" t="s">
        <v>29</v>
      </c>
      <c r="H11886" t="s">
        <v>196</v>
      </c>
      <c r="I11886" t="s">
        <v>21</v>
      </c>
      <c r="J11886" t="s">
        <v>22</v>
      </c>
      <c r="K11886">
        <v>1.2</v>
      </c>
      <c r="L11886">
        <v>158</v>
      </c>
      <c r="M11886" t="s">
        <v>763</v>
      </c>
      <c r="N11886">
        <v>158</v>
      </c>
      <c r="P11886" cm="1">
        <f t="array" ref="P11886">IF(Q11886&gt;0,INDEX(Q11886:Q33610,MATCH(TRUE,INDEX(Q11886:Q33610="",,),0)-1),"")</f>
        <v>6</v>
      </c>
      <c r="Q11886">
        <f t="shared" si="258"/>
        <v>3</v>
      </c>
      <c r="R11886">
        <f t="shared" si="256"/>
        <v>0</v>
      </c>
    </row>
    <row r="11887" spans="1:18" x14ac:dyDescent="0.3">
      <c r="A11887" t="s">
        <v>750</v>
      </c>
      <c r="B11887" s="1">
        <v>38334</v>
      </c>
      <c r="C11887" t="s">
        <v>16</v>
      </c>
      <c r="D11887" t="s">
        <v>858</v>
      </c>
      <c r="E11887" t="s">
        <v>859</v>
      </c>
      <c r="G11887" s="6" t="s">
        <v>29</v>
      </c>
      <c r="H11887" t="s">
        <v>148</v>
      </c>
      <c r="I11887" t="s">
        <v>26</v>
      </c>
      <c r="J11887" t="s">
        <v>27</v>
      </c>
      <c r="K11887">
        <v>8.6</v>
      </c>
      <c r="L11887">
        <v>12</v>
      </c>
      <c r="M11887" t="s">
        <v>763</v>
      </c>
      <c r="N11887">
        <v>12</v>
      </c>
      <c r="P11887" cm="1">
        <f t="array" ref="P11887">IF(Q11887&gt;0,INDEX(Q11887:Q33611,MATCH(TRUE,INDEX(Q11887:Q33611="",,),0)-1),"")</f>
        <v>6</v>
      </c>
      <c r="Q11887">
        <f t="shared" si="258"/>
        <v>3</v>
      </c>
      <c r="R11887">
        <f t="shared" si="256"/>
        <v>0</v>
      </c>
    </row>
    <row r="11888" spans="1:18" x14ac:dyDescent="0.3">
      <c r="A11888" t="s">
        <v>750</v>
      </c>
      <c r="B11888" s="1">
        <v>38334</v>
      </c>
      <c r="C11888" t="s">
        <v>16</v>
      </c>
      <c r="D11888" t="s">
        <v>858</v>
      </c>
      <c r="E11888" t="s">
        <v>859</v>
      </c>
      <c r="G11888" s="6" t="s">
        <v>29</v>
      </c>
      <c r="H11888" t="s">
        <v>197</v>
      </c>
      <c r="I11888" t="s">
        <v>26</v>
      </c>
      <c r="J11888" t="s">
        <v>27</v>
      </c>
      <c r="K11888">
        <v>2.9</v>
      </c>
      <c r="L11888">
        <v>25.65</v>
      </c>
      <c r="M11888" t="s">
        <v>763</v>
      </c>
      <c r="N11888">
        <v>25.65</v>
      </c>
      <c r="P11888" cm="1">
        <f t="array" ref="P11888">IF(Q11888&gt;0,INDEX(Q11888:Q33612,MATCH(TRUE,INDEX(Q11888:Q33612="",,),0)-1),"")</f>
        <v>6</v>
      </c>
      <c r="Q11888">
        <f t="shared" si="258"/>
        <v>3</v>
      </c>
      <c r="R11888">
        <f t="shared" si="256"/>
        <v>0</v>
      </c>
    </row>
    <row r="11889" spans="1:18" x14ac:dyDescent="0.3">
      <c r="A11889" t="s">
        <v>750</v>
      </c>
      <c r="B11889" s="1">
        <v>38334</v>
      </c>
      <c r="C11889" t="s">
        <v>16</v>
      </c>
      <c r="D11889" t="s">
        <v>858</v>
      </c>
      <c r="E11889" t="s">
        <v>859</v>
      </c>
      <c r="G11889" t="s">
        <v>19</v>
      </c>
      <c r="H11889" t="s">
        <v>30</v>
      </c>
      <c r="I11889" t="s">
        <v>21</v>
      </c>
      <c r="J11889" t="s">
        <v>22</v>
      </c>
      <c r="K11889">
        <v>3.5</v>
      </c>
      <c r="L11889">
        <v>112.5</v>
      </c>
      <c r="M11889" t="s">
        <v>788</v>
      </c>
      <c r="N11889">
        <v>150</v>
      </c>
      <c r="P11889" cm="1">
        <f t="array" ref="P11889">IF(Q11889&gt;0,INDEX(Q11889:Q33613,MATCH(TRUE,INDEX(Q11889:Q33613="",,),0)-1),"")</f>
        <v>6</v>
      </c>
      <c r="Q11889">
        <f t="shared" si="258"/>
        <v>4</v>
      </c>
      <c r="R11889">
        <f t="shared" si="256"/>
        <v>0</v>
      </c>
    </row>
    <row r="11890" spans="1:18" x14ac:dyDescent="0.3">
      <c r="A11890" t="s">
        <v>750</v>
      </c>
      <c r="B11890" s="1">
        <v>38334</v>
      </c>
      <c r="C11890" t="s">
        <v>16</v>
      </c>
      <c r="D11890" t="s">
        <v>858</v>
      </c>
      <c r="E11890" t="s">
        <v>859</v>
      </c>
      <c r="G11890" t="s">
        <v>19</v>
      </c>
      <c r="H11890" t="s">
        <v>64</v>
      </c>
      <c r="I11890" t="s">
        <v>26</v>
      </c>
      <c r="J11890" t="s">
        <v>27</v>
      </c>
      <c r="K11890">
        <v>88.2</v>
      </c>
      <c r="L11890">
        <v>14.3</v>
      </c>
      <c r="M11890" t="s">
        <v>788</v>
      </c>
      <c r="N11890">
        <v>16.75</v>
      </c>
      <c r="P11890" cm="1">
        <f t="array" ref="P11890">IF(Q11890&gt;0,INDEX(Q11890:Q33614,MATCH(TRUE,INDEX(Q11890:Q33614="",,),0)-1),"")</f>
        <v>6</v>
      </c>
      <c r="Q11890">
        <f t="shared" si="258"/>
        <v>4</v>
      </c>
      <c r="R11890">
        <f t="shared" si="256"/>
        <v>0</v>
      </c>
    </row>
    <row r="11891" spans="1:18" x14ac:dyDescent="0.3">
      <c r="A11891" t="s">
        <v>750</v>
      </c>
      <c r="B11891" s="1">
        <v>38334</v>
      </c>
      <c r="C11891" t="s">
        <v>16</v>
      </c>
      <c r="D11891" t="s">
        <v>858</v>
      </c>
      <c r="E11891" t="s">
        <v>859</v>
      </c>
      <c r="G11891" s="6" t="s">
        <v>29</v>
      </c>
      <c r="H11891" t="s">
        <v>194</v>
      </c>
      <c r="I11891" t="s">
        <v>21</v>
      </c>
      <c r="J11891" t="s">
        <v>22</v>
      </c>
      <c r="K11891">
        <v>0.4</v>
      </c>
      <c r="L11891">
        <v>390</v>
      </c>
      <c r="M11891" t="s">
        <v>788</v>
      </c>
      <c r="N11891">
        <v>390</v>
      </c>
      <c r="P11891" cm="1">
        <f t="array" ref="P11891">IF(Q11891&gt;0,INDEX(Q11891:Q33615,MATCH(TRUE,INDEX(Q11891:Q33615="",,),0)-1),"")</f>
        <v>6</v>
      </c>
      <c r="Q11891">
        <f t="shared" si="258"/>
        <v>4</v>
      </c>
      <c r="R11891">
        <f t="shared" si="256"/>
        <v>0</v>
      </c>
    </row>
    <row r="11892" spans="1:18" x14ac:dyDescent="0.3">
      <c r="A11892" t="s">
        <v>750</v>
      </c>
      <c r="B11892" s="1">
        <v>38334</v>
      </c>
      <c r="C11892" t="s">
        <v>16</v>
      </c>
      <c r="D11892" t="s">
        <v>858</v>
      </c>
      <c r="E11892" t="s">
        <v>859</v>
      </c>
      <c r="G11892" s="6" t="s">
        <v>29</v>
      </c>
      <c r="H11892" t="s">
        <v>196</v>
      </c>
      <c r="I11892" t="s">
        <v>21</v>
      </c>
      <c r="J11892" t="s">
        <v>22</v>
      </c>
      <c r="K11892">
        <v>1.2</v>
      </c>
      <c r="L11892">
        <v>158</v>
      </c>
      <c r="M11892" t="s">
        <v>788</v>
      </c>
      <c r="N11892">
        <v>158</v>
      </c>
      <c r="P11892" cm="1">
        <f t="array" ref="P11892">IF(Q11892&gt;0,INDEX(Q11892:Q33616,MATCH(TRUE,INDEX(Q11892:Q33616="",,),0)-1),"")</f>
        <v>6</v>
      </c>
      <c r="Q11892">
        <f t="shared" si="258"/>
        <v>4</v>
      </c>
      <c r="R11892">
        <f t="shared" ref="R11892:R11955" si="259">IF(P11892="","",0)</f>
        <v>0</v>
      </c>
    </row>
    <row r="11893" spans="1:18" x14ac:dyDescent="0.3">
      <c r="A11893" t="s">
        <v>750</v>
      </c>
      <c r="B11893" s="1">
        <v>38334</v>
      </c>
      <c r="C11893" t="s">
        <v>16</v>
      </c>
      <c r="D11893" t="s">
        <v>858</v>
      </c>
      <c r="E11893" t="s">
        <v>859</v>
      </c>
      <c r="G11893" s="6" t="s">
        <v>29</v>
      </c>
      <c r="H11893" t="s">
        <v>148</v>
      </c>
      <c r="I11893" t="s">
        <v>26</v>
      </c>
      <c r="J11893" t="s">
        <v>27</v>
      </c>
      <c r="K11893">
        <v>8.6</v>
      </c>
      <c r="L11893">
        <v>12</v>
      </c>
      <c r="M11893" t="s">
        <v>788</v>
      </c>
      <c r="N11893">
        <v>12</v>
      </c>
      <c r="P11893" cm="1">
        <f t="array" ref="P11893">IF(Q11893&gt;0,INDEX(Q11893:Q33617,MATCH(TRUE,INDEX(Q11893:Q33617="",,),0)-1),"")</f>
        <v>6</v>
      </c>
      <c r="Q11893">
        <f t="shared" si="258"/>
        <v>4</v>
      </c>
      <c r="R11893">
        <f t="shared" si="259"/>
        <v>0</v>
      </c>
    </row>
    <row r="11894" spans="1:18" x14ac:dyDescent="0.3">
      <c r="A11894" t="s">
        <v>750</v>
      </c>
      <c r="B11894" s="1">
        <v>38334</v>
      </c>
      <c r="C11894" t="s">
        <v>16</v>
      </c>
      <c r="D11894" t="s">
        <v>858</v>
      </c>
      <c r="E11894" t="s">
        <v>859</v>
      </c>
      <c r="G11894" s="6" t="s">
        <v>29</v>
      </c>
      <c r="H11894" t="s">
        <v>197</v>
      </c>
      <c r="I11894" t="s">
        <v>26</v>
      </c>
      <c r="J11894" t="s">
        <v>27</v>
      </c>
      <c r="K11894">
        <v>2.9</v>
      </c>
      <c r="L11894">
        <v>25.65</v>
      </c>
      <c r="M11894" t="s">
        <v>788</v>
      </c>
      <c r="N11894">
        <v>25.65</v>
      </c>
      <c r="P11894" cm="1">
        <f t="array" ref="P11894">IF(Q11894&gt;0,INDEX(Q11894:Q33618,MATCH(TRUE,INDEX(Q11894:Q33618="",,),0)-1),"")</f>
        <v>6</v>
      </c>
      <c r="Q11894">
        <f t="shared" si="258"/>
        <v>4</v>
      </c>
      <c r="R11894">
        <f t="shared" si="259"/>
        <v>0</v>
      </c>
    </row>
    <row r="11895" spans="1:18" x14ac:dyDescent="0.3">
      <c r="A11895" t="s">
        <v>750</v>
      </c>
      <c r="B11895" s="1">
        <v>38334</v>
      </c>
      <c r="C11895" t="s">
        <v>16</v>
      </c>
      <c r="D11895" t="s">
        <v>858</v>
      </c>
      <c r="E11895" t="s">
        <v>859</v>
      </c>
      <c r="G11895" t="s">
        <v>19</v>
      </c>
      <c r="H11895" t="s">
        <v>30</v>
      </c>
      <c r="I11895" t="s">
        <v>21</v>
      </c>
      <c r="J11895" t="s">
        <v>22</v>
      </c>
      <c r="K11895">
        <v>3.5</v>
      </c>
      <c r="L11895">
        <v>112.5</v>
      </c>
      <c r="M11895" t="s">
        <v>449</v>
      </c>
      <c r="N11895">
        <v>121</v>
      </c>
      <c r="P11895" cm="1">
        <f t="array" ref="P11895">IF(Q11895&gt;0,INDEX(Q11895:Q33619,MATCH(TRUE,INDEX(Q11895:Q33619="",,),0)-1),"")</f>
        <v>6</v>
      </c>
      <c r="Q11895">
        <f t="shared" si="258"/>
        <v>5</v>
      </c>
      <c r="R11895">
        <f t="shared" si="259"/>
        <v>0</v>
      </c>
    </row>
    <row r="11896" spans="1:18" x14ac:dyDescent="0.3">
      <c r="A11896" t="s">
        <v>750</v>
      </c>
      <c r="B11896" s="1">
        <v>38334</v>
      </c>
      <c r="C11896" t="s">
        <v>16</v>
      </c>
      <c r="D11896" t="s">
        <v>858</v>
      </c>
      <c r="E11896" t="s">
        <v>859</v>
      </c>
      <c r="G11896" t="s">
        <v>19</v>
      </c>
      <c r="H11896" t="s">
        <v>64</v>
      </c>
      <c r="I11896" t="s">
        <v>26</v>
      </c>
      <c r="J11896" t="s">
        <v>27</v>
      </c>
      <c r="K11896">
        <v>88.2</v>
      </c>
      <c r="L11896">
        <v>14.3</v>
      </c>
      <c r="M11896" t="s">
        <v>449</v>
      </c>
      <c r="N11896">
        <v>15.15</v>
      </c>
      <c r="P11896" cm="1">
        <f t="array" ref="P11896">IF(Q11896&gt;0,INDEX(Q11896:Q33620,MATCH(TRUE,INDEX(Q11896:Q33620="",,),0)-1),"")</f>
        <v>6</v>
      </c>
      <c r="Q11896">
        <f t="shared" si="258"/>
        <v>5</v>
      </c>
      <c r="R11896">
        <f t="shared" si="259"/>
        <v>0</v>
      </c>
    </row>
    <row r="11897" spans="1:18" x14ac:dyDescent="0.3">
      <c r="A11897" t="s">
        <v>750</v>
      </c>
      <c r="B11897" s="1">
        <v>38334</v>
      </c>
      <c r="C11897" t="s">
        <v>16</v>
      </c>
      <c r="D11897" t="s">
        <v>858</v>
      </c>
      <c r="E11897" t="s">
        <v>859</v>
      </c>
      <c r="G11897" s="6" t="s">
        <v>29</v>
      </c>
      <c r="H11897" t="s">
        <v>194</v>
      </c>
      <c r="I11897" t="s">
        <v>21</v>
      </c>
      <c r="J11897" t="s">
        <v>22</v>
      </c>
      <c r="K11897">
        <v>0.4</v>
      </c>
      <c r="L11897">
        <v>390</v>
      </c>
      <c r="M11897" t="s">
        <v>449</v>
      </c>
      <c r="N11897">
        <v>390</v>
      </c>
      <c r="P11897" cm="1">
        <f t="array" ref="P11897">IF(Q11897&gt;0,INDEX(Q11897:Q33621,MATCH(TRUE,INDEX(Q11897:Q33621="",,),0)-1),"")</f>
        <v>6</v>
      </c>
      <c r="Q11897">
        <f t="shared" si="258"/>
        <v>5</v>
      </c>
      <c r="R11897">
        <f t="shared" si="259"/>
        <v>0</v>
      </c>
    </row>
    <row r="11898" spans="1:18" x14ac:dyDescent="0.3">
      <c r="A11898" t="s">
        <v>750</v>
      </c>
      <c r="B11898" s="1">
        <v>38334</v>
      </c>
      <c r="C11898" t="s">
        <v>16</v>
      </c>
      <c r="D11898" t="s">
        <v>858</v>
      </c>
      <c r="E11898" t="s">
        <v>859</v>
      </c>
      <c r="G11898" s="6" t="s">
        <v>29</v>
      </c>
      <c r="H11898" t="s">
        <v>196</v>
      </c>
      <c r="I11898" t="s">
        <v>21</v>
      </c>
      <c r="J11898" t="s">
        <v>22</v>
      </c>
      <c r="K11898">
        <v>1.2</v>
      </c>
      <c r="L11898">
        <v>158</v>
      </c>
      <c r="M11898" t="s">
        <v>449</v>
      </c>
      <c r="N11898">
        <v>158</v>
      </c>
      <c r="P11898" cm="1">
        <f t="array" ref="P11898">IF(Q11898&gt;0,INDEX(Q11898:Q33622,MATCH(TRUE,INDEX(Q11898:Q33622="",,),0)-1),"")</f>
        <v>6</v>
      </c>
      <c r="Q11898">
        <f t="shared" si="258"/>
        <v>5</v>
      </c>
      <c r="R11898">
        <f t="shared" si="259"/>
        <v>0</v>
      </c>
    </row>
    <row r="11899" spans="1:18" x14ac:dyDescent="0.3">
      <c r="A11899" t="s">
        <v>750</v>
      </c>
      <c r="B11899" s="1">
        <v>38334</v>
      </c>
      <c r="C11899" t="s">
        <v>16</v>
      </c>
      <c r="D11899" t="s">
        <v>858</v>
      </c>
      <c r="E11899" t="s">
        <v>859</v>
      </c>
      <c r="G11899" s="6" t="s">
        <v>29</v>
      </c>
      <c r="H11899" t="s">
        <v>148</v>
      </c>
      <c r="I11899" t="s">
        <v>26</v>
      </c>
      <c r="J11899" t="s">
        <v>27</v>
      </c>
      <c r="K11899">
        <v>8.6</v>
      </c>
      <c r="L11899">
        <v>12</v>
      </c>
      <c r="M11899" t="s">
        <v>449</v>
      </c>
      <c r="N11899">
        <v>12</v>
      </c>
      <c r="P11899" cm="1">
        <f t="array" ref="P11899">IF(Q11899&gt;0,INDEX(Q11899:Q33623,MATCH(TRUE,INDEX(Q11899:Q33623="",,),0)-1),"")</f>
        <v>6</v>
      </c>
      <c r="Q11899">
        <f t="shared" si="258"/>
        <v>5</v>
      </c>
      <c r="R11899">
        <f t="shared" si="259"/>
        <v>0</v>
      </c>
    </row>
    <row r="11900" spans="1:18" x14ac:dyDescent="0.3">
      <c r="A11900" t="s">
        <v>750</v>
      </c>
      <c r="B11900" s="1">
        <v>38334</v>
      </c>
      <c r="C11900" t="s">
        <v>16</v>
      </c>
      <c r="D11900" t="s">
        <v>858</v>
      </c>
      <c r="E11900" t="s">
        <v>859</v>
      </c>
      <c r="G11900" s="6" t="s">
        <v>29</v>
      </c>
      <c r="H11900" t="s">
        <v>197</v>
      </c>
      <c r="I11900" t="s">
        <v>26</v>
      </c>
      <c r="J11900" t="s">
        <v>27</v>
      </c>
      <c r="K11900">
        <v>2.9</v>
      </c>
      <c r="L11900">
        <v>25.65</v>
      </c>
      <c r="M11900" t="s">
        <v>449</v>
      </c>
      <c r="N11900">
        <v>25.65</v>
      </c>
      <c r="P11900" cm="1">
        <f t="array" ref="P11900">IF(Q11900&gt;0,INDEX(Q11900:Q33624,MATCH(TRUE,INDEX(Q11900:Q33624="",,),0)-1),"")</f>
        <v>6</v>
      </c>
      <c r="Q11900">
        <f t="shared" si="258"/>
        <v>5</v>
      </c>
      <c r="R11900">
        <f t="shared" si="259"/>
        <v>0</v>
      </c>
    </row>
    <row r="11901" spans="1:18" x14ac:dyDescent="0.3">
      <c r="A11901" t="s">
        <v>750</v>
      </c>
      <c r="B11901" s="1">
        <v>38334</v>
      </c>
      <c r="C11901" t="s">
        <v>16</v>
      </c>
      <c r="D11901" t="s">
        <v>858</v>
      </c>
      <c r="E11901" t="s">
        <v>859</v>
      </c>
      <c r="G11901" t="s">
        <v>19</v>
      </c>
      <c r="H11901" t="s">
        <v>30</v>
      </c>
      <c r="I11901" t="s">
        <v>21</v>
      </c>
      <c r="J11901" t="s">
        <v>22</v>
      </c>
      <c r="K11901">
        <v>3.5</v>
      </c>
      <c r="L11901">
        <v>112.5</v>
      </c>
      <c r="M11901" t="s">
        <v>441</v>
      </c>
      <c r="N11901">
        <v>113</v>
      </c>
      <c r="P11901" cm="1">
        <f t="array" ref="P11901">IF(Q11901&gt;0,INDEX(Q11901:Q33625,MATCH(TRUE,INDEX(Q11901:Q33625="",,),0)-1),"")</f>
        <v>6</v>
      </c>
      <c r="Q11901">
        <f t="shared" si="258"/>
        <v>6</v>
      </c>
      <c r="R11901">
        <f t="shared" si="259"/>
        <v>0</v>
      </c>
    </row>
    <row r="11902" spans="1:18" x14ac:dyDescent="0.3">
      <c r="A11902" t="s">
        <v>750</v>
      </c>
      <c r="B11902" s="1">
        <v>38334</v>
      </c>
      <c r="C11902" t="s">
        <v>16</v>
      </c>
      <c r="D11902" t="s">
        <v>858</v>
      </c>
      <c r="E11902" t="s">
        <v>859</v>
      </c>
      <c r="G11902" t="s">
        <v>19</v>
      </c>
      <c r="H11902" t="s">
        <v>64</v>
      </c>
      <c r="I11902" t="s">
        <v>26</v>
      </c>
      <c r="J11902" t="s">
        <v>27</v>
      </c>
      <c r="K11902">
        <v>88.2</v>
      </c>
      <c r="L11902">
        <v>14.3</v>
      </c>
      <c r="M11902" t="s">
        <v>441</v>
      </c>
      <c r="N11902">
        <v>14.5</v>
      </c>
      <c r="P11902" cm="1">
        <f t="array" ref="P11902">IF(Q11902&gt;0,INDEX(Q11902:Q33626,MATCH(TRUE,INDEX(Q11902:Q33626="",,),0)-1),"")</f>
        <v>6</v>
      </c>
      <c r="Q11902">
        <f t="shared" si="258"/>
        <v>6</v>
      </c>
      <c r="R11902">
        <f t="shared" si="259"/>
        <v>0</v>
      </c>
    </row>
    <row r="11903" spans="1:18" x14ac:dyDescent="0.3">
      <c r="A11903" t="s">
        <v>750</v>
      </c>
      <c r="B11903" s="1">
        <v>38334</v>
      </c>
      <c r="C11903" t="s">
        <v>16</v>
      </c>
      <c r="D11903" t="s">
        <v>858</v>
      </c>
      <c r="E11903" t="s">
        <v>859</v>
      </c>
      <c r="G11903" s="6" t="s">
        <v>29</v>
      </c>
      <c r="H11903" t="s">
        <v>194</v>
      </c>
      <c r="I11903" t="s">
        <v>21</v>
      </c>
      <c r="J11903" t="s">
        <v>22</v>
      </c>
      <c r="K11903">
        <v>0.4</v>
      </c>
      <c r="L11903">
        <v>390</v>
      </c>
      <c r="M11903" t="s">
        <v>441</v>
      </c>
      <c r="N11903">
        <v>390</v>
      </c>
      <c r="P11903" cm="1">
        <f t="array" ref="P11903">IF(Q11903&gt;0,INDEX(Q11903:Q33627,MATCH(TRUE,INDEX(Q11903:Q33627="",,),0)-1),"")</f>
        <v>6</v>
      </c>
      <c r="Q11903">
        <f t="shared" si="258"/>
        <v>6</v>
      </c>
      <c r="R11903">
        <f t="shared" si="259"/>
        <v>0</v>
      </c>
    </row>
    <row r="11904" spans="1:18" x14ac:dyDescent="0.3">
      <c r="A11904" t="s">
        <v>750</v>
      </c>
      <c r="B11904" s="1">
        <v>38334</v>
      </c>
      <c r="C11904" t="s">
        <v>16</v>
      </c>
      <c r="D11904" t="s">
        <v>858</v>
      </c>
      <c r="E11904" t="s">
        <v>859</v>
      </c>
      <c r="G11904" s="6" t="s">
        <v>29</v>
      </c>
      <c r="H11904" t="s">
        <v>196</v>
      </c>
      <c r="I11904" t="s">
        <v>21</v>
      </c>
      <c r="J11904" t="s">
        <v>22</v>
      </c>
      <c r="K11904">
        <v>1.2</v>
      </c>
      <c r="L11904">
        <v>158</v>
      </c>
      <c r="M11904" t="s">
        <v>441</v>
      </c>
      <c r="N11904">
        <v>158</v>
      </c>
      <c r="P11904" cm="1">
        <f t="array" ref="P11904">IF(Q11904&gt;0,INDEX(Q11904:Q33628,MATCH(TRUE,INDEX(Q11904:Q33628="",,),0)-1),"")</f>
        <v>6</v>
      </c>
      <c r="Q11904">
        <f t="shared" si="258"/>
        <v>6</v>
      </c>
      <c r="R11904">
        <f t="shared" si="259"/>
        <v>0</v>
      </c>
    </row>
    <row r="11905" spans="1:18" x14ac:dyDescent="0.3">
      <c r="A11905" t="s">
        <v>750</v>
      </c>
      <c r="B11905" s="1">
        <v>38334</v>
      </c>
      <c r="C11905" t="s">
        <v>16</v>
      </c>
      <c r="D11905" t="s">
        <v>858</v>
      </c>
      <c r="E11905" t="s">
        <v>859</v>
      </c>
      <c r="G11905" s="6" t="s">
        <v>29</v>
      </c>
      <c r="H11905" t="s">
        <v>148</v>
      </c>
      <c r="I11905" t="s">
        <v>26</v>
      </c>
      <c r="J11905" t="s">
        <v>27</v>
      </c>
      <c r="K11905">
        <v>8.6</v>
      </c>
      <c r="L11905">
        <v>12</v>
      </c>
      <c r="M11905" t="s">
        <v>441</v>
      </c>
      <c r="N11905">
        <v>12</v>
      </c>
      <c r="P11905" cm="1">
        <f t="array" ref="P11905">IF(Q11905&gt;0,INDEX(Q11905:Q33629,MATCH(TRUE,INDEX(Q11905:Q33629="",,),0)-1),"")</f>
        <v>6</v>
      </c>
      <c r="Q11905">
        <f t="shared" si="258"/>
        <v>6</v>
      </c>
      <c r="R11905">
        <f t="shared" si="259"/>
        <v>0</v>
      </c>
    </row>
    <row r="11906" spans="1:18" x14ac:dyDescent="0.3">
      <c r="A11906" t="s">
        <v>750</v>
      </c>
      <c r="B11906" s="1">
        <v>38334</v>
      </c>
      <c r="C11906" t="s">
        <v>16</v>
      </c>
      <c r="D11906" t="s">
        <v>858</v>
      </c>
      <c r="E11906" t="s">
        <v>859</v>
      </c>
      <c r="G11906" s="6" t="s">
        <v>29</v>
      </c>
      <c r="H11906" t="s">
        <v>197</v>
      </c>
      <c r="I11906" t="s">
        <v>26</v>
      </c>
      <c r="J11906" t="s">
        <v>27</v>
      </c>
      <c r="K11906">
        <v>2.9</v>
      </c>
      <c r="L11906">
        <v>25.65</v>
      </c>
      <c r="M11906" t="s">
        <v>441</v>
      </c>
      <c r="N11906">
        <v>25.65</v>
      </c>
      <c r="P11906" cm="1">
        <f t="array" ref="P11906">IF(Q11906&gt;0,INDEX(Q11906:Q33630,MATCH(TRUE,INDEX(Q11906:Q33630="",,),0)-1),"")</f>
        <v>6</v>
      </c>
      <c r="Q11906">
        <f t="shared" si="258"/>
        <v>6</v>
      </c>
      <c r="R11906">
        <f t="shared" si="259"/>
        <v>0</v>
      </c>
    </row>
    <row r="11907" spans="1:18" x14ac:dyDescent="0.3">
      <c r="P11907" t="str" cm="1">
        <f t="array" ref="P11907">IF(Q11907&gt;0,INDEX(Q11907:Q33631,MATCH(TRUE,INDEX(Q11907:Q33631="",,),0)-1),"")</f>
        <v/>
      </c>
      <c r="R11907" t="str">
        <f t="shared" si="259"/>
        <v/>
      </c>
    </row>
    <row r="11908" spans="1:18" x14ac:dyDescent="0.3">
      <c r="A11908" t="s">
        <v>860</v>
      </c>
      <c r="B11908" s="1">
        <v>38377</v>
      </c>
      <c r="C11908" s="2">
        <v>0.41666666666666669</v>
      </c>
      <c r="D11908" t="s">
        <v>861</v>
      </c>
      <c r="E11908" t="s">
        <v>862</v>
      </c>
      <c r="G11908" t="s">
        <v>19</v>
      </c>
      <c r="H11908" t="s">
        <v>41</v>
      </c>
      <c r="I11908" t="s">
        <v>26</v>
      </c>
      <c r="J11908" t="s">
        <v>27</v>
      </c>
      <c r="K11908">
        <v>40</v>
      </c>
      <c r="L11908">
        <v>25</v>
      </c>
      <c r="M11908" t="s">
        <v>863</v>
      </c>
      <c r="N11908">
        <v>26.01</v>
      </c>
      <c r="O11908" t="s">
        <v>24</v>
      </c>
      <c r="P11908" cm="1">
        <f t="array" ref="P11908">IF(Q11908&gt;0,INDEX(Q11908:Q33632,MATCH(TRUE,INDEX(Q11908:Q33632="",,),0)-1),"")</f>
        <v>1</v>
      </c>
      <c r="Q11908">
        <v>1</v>
      </c>
      <c r="R11908">
        <f t="shared" si="259"/>
        <v>0</v>
      </c>
    </row>
    <row r="11909" spans="1:18" x14ac:dyDescent="0.3">
      <c r="P11909" t="str" cm="1">
        <f t="array" ref="P11909">IF(Q11909&gt;0,INDEX(Q11909:Q33633,MATCH(TRUE,INDEX(Q11909:Q33633="",,),0)-1),"")</f>
        <v/>
      </c>
      <c r="R11909" t="str">
        <f t="shared" si="259"/>
        <v/>
      </c>
    </row>
    <row r="11910" spans="1:18" x14ac:dyDescent="0.3">
      <c r="A11910" t="s">
        <v>860</v>
      </c>
      <c r="B11910" s="1">
        <v>38377</v>
      </c>
      <c r="C11910" s="2">
        <v>0.41666666666666669</v>
      </c>
      <c r="D11910" t="s">
        <v>864</v>
      </c>
      <c r="E11910" t="s">
        <v>865</v>
      </c>
      <c r="G11910" t="s">
        <v>19</v>
      </c>
      <c r="H11910" t="s">
        <v>194</v>
      </c>
      <c r="I11910" t="s">
        <v>21</v>
      </c>
      <c r="J11910" t="s">
        <v>22</v>
      </c>
      <c r="K11910">
        <v>171</v>
      </c>
      <c r="L11910">
        <v>436</v>
      </c>
      <c r="M11910" t="s">
        <v>480</v>
      </c>
      <c r="N11910">
        <v>826.15</v>
      </c>
      <c r="O11910" t="s">
        <v>24</v>
      </c>
      <c r="P11910" cm="1">
        <f t="array" ref="P11910">IF(Q11910&gt;0,INDEX(Q11910:Q33634,MATCH(TRUE,INDEX(Q11910:Q33634="",,),0)-1),"")</f>
        <v>7</v>
      </c>
      <c r="Q11910">
        <f>INT((ROW()-11910)/6)+1</f>
        <v>1</v>
      </c>
      <c r="R11910">
        <f t="shared" si="259"/>
        <v>0</v>
      </c>
    </row>
    <row r="11911" spans="1:18" x14ac:dyDescent="0.3">
      <c r="A11911" t="s">
        <v>860</v>
      </c>
      <c r="B11911" s="1">
        <v>38377</v>
      </c>
      <c r="C11911" s="2">
        <v>0.41666666666666669</v>
      </c>
      <c r="D11911" t="s">
        <v>864</v>
      </c>
      <c r="E11911" t="s">
        <v>865</v>
      </c>
      <c r="G11911" t="s">
        <v>19</v>
      </c>
      <c r="H11911" t="s">
        <v>64</v>
      </c>
      <c r="I11911" t="s">
        <v>26</v>
      </c>
      <c r="J11911" t="s">
        <v>27</v>
      </c>
      <c r="K11911">
        <v>710</v>
      </c>
      <c r="L11911">
        <v>10.15</v>
      </c>
      <c r="M11911" t="s">
        <v>480</v>
      </c>
      <c r="N11911">
        <v>10.15</v>
      </c>
      <c r="O11911" t="s">
        <v>24</v>
      </c>
      <c r="P11911" cm="1">
        <f t="array" ref="P11911">IF(Q11911&gt;0,INDEX(Q11911:Q33635,MATCH(TRUE,INDEX(Q11911:Q33635="",,),0)-1),"")</f>
        <v>7</v>
      </c>
      <c r="Q11911">
        <f t="shared" ref="Q11911:Q11951" si="260">INT((ROW()-11910)/6)+1</f>
        <v>1</v>
      </c>
      <c r="R11911">
        <f t="shared" si="259"/>
        <v>0</v>
      </c>
    </row>
    <row r="11912" spans="1:18" x14ac:dyDescent="0.3">
      <c r="A11912" t="s">
        <v>860</v>
      </c>
      <c r="B11912" s="1">
        <v>38377</v>
      </c>
      <c r="C11912" s="2">
        <v>0.41666666666666669</v>
      </c>
      <c r="D11912" t="s">
        <v>864</v>
      </c>
      <c r="E11912" t="s">
        <v>865</v>
      </c>
      <c r="G11912" s="6" t="s">
        <v>29</v>
      </c>
      <c r="H11912" t="s">
        <v>30</v>
      </c>
      <c r="I11912" t="s">
        <v>21</v>
      </c>
      <c r="J11912" t="s">
        <v>22</v>
      </c>
      <c r="K11912">
        <v>6</v>
      </c>
      <c r="L11912">
        <v>93</v>
      </c>
      <c r="M11912" t="s">
        <v>480</v>
      </c>
      <c r="N11912">
        <v>93</v>
      </c>
      <c r="O11912" t="s">
        <v>24</v>
      </c>
      <c r="P11912" cm="1">
        <f t="array" ref="P11912">IF(Q11912&gt;0,INDEX(Q11912:Q33636,MATCH(TRUE,INDEX(Q11912:Q33636="",,),0)-1),"")</f>
        <v>7</v>
      </c>
      <c r="Q11912">
        <f t="shared" si="260"/>
        <v>1</v>
      </c>
      <c r="R11912">
        <f t="shared" si="259"/>
        <v>0</v>
      </c>
    </row>
    <row r="11913" spans="1:18" x14ac:dyDescent="0.3">
      <c r="A11913" t="s">
        <v>860</v>
      </c>
      <c r="B11913" s="1">
        <v>38377</v>
      </c>
      <c r="C11913" s="2">
        <v>0.41666666666666669</v>
      </c>
      <c r="D11913" t="s">
        <v>864</v>
      </c>
      <c r="E11913" t="s">
        <v>865</v>
      </c>
      <c r="G11913" s="6" t="s">
        <v>29</v>
      </c>
      <c r="H11913" t="s">
        <v>206</v>
      </c>
      <c r="I11913" t="s">
        <v>21</v>
      </c>
      <c r="J11913" t="s">
        <v>22</v>
      </c>
      <c r="K11913">
        <v>43</v>
      </c>
      <c r="L11913">
        <v>72</v>
      </c>
      <c r="M11913" t="s">
        <v>480</v>
      </c>
      <c r="N11913">
        <v>72</v>
      </c>
      <c r="O11913" t="s">
        <v>24</v>
      </c>
      <c r="P11913" cm="1">
        <f t="array" ref="P11913">IF(Q11913&gt;0,INDEX(Q11913:Q33637,MATCH(TRUE,INDEX(Q11913:Q33637="",,),0)-1),"")</f>
        <v>7</v>
      </c>
      <c r="Q11913">
        <f t="shared" si="260"/>
        <v>1</v>
      </c>
      <c r="R11913">
        <f t="shared" si="259"/>
        <v>0</v>
      </c>
    </row>
    <row r="11914" spans="1:18" x14ac:dyDescent="0.3">
      <c r="A11914" t="s">
        <v>860</v>
      </c>
      <c r="B11914" s="1">
        <v>38377</v>
      </c>
      <c r="C11914" s="2">
        <v>0.41666666666666669</v>
      </c>
      <c r="D11914" t="s">
        <v>864</v>
      </c>
      <c r="E11914" t="s">
        <v>865</v>
      </c>
      <c r="G11914" s="6" t="s">
        <v>29</v>
      </c>
      <c r="H11914" t="s">
        <v>214</v>
      </c>
      <c r="I11914" t="s">
        <v>21</v>
      </c>
      <c r="J11914" t="s">
        <v>22</v>
      </c>
      <c r="K11914">
        <v>33</v>
      </c>
      <c r="L11914">
        <v>68</v>
      </c>
      <c r="M11914" t="s">
        <v>480</v>
      </c>
      <c r="N11914">
        <v>68</v>
      </c>
      <c r="O11914" t="s">
        <v>24</v>
      </c>
      <c r="P11914" cm="1">
        <f t="array" ref="P11914">IF(Q11914&gt;0,INDEX(Q11914:Q33638,MATCH(TRUE,INDEX(Q11914:Q33638="",,),0)-1),"")</f>
        <v>7</v>
      </c>
      <c r="Q11914">
        <f t="shared" si="260"/>
        <v>1</v>
      </c>
      <c r="R11914">
        <f t="shared" si="259"/>
        <v>0</v>
      </c>
    </row>
    <row r="11915" spans="1:18" x14ac:dyDescent="0.3">
      <c r="A11915" t="s">
        <v>860</v>
      </c>
      <c r="B11915" s="1">
        <v>38377</v>
      </c>
      <c r="C11915" s="2">
        <v>0.41666666666666669</v>
      </c>
      <c r="D11915" t="s">
        <v>864</v>
      </c>
      <c r="E11915" t="s">
        <v>865</v>
      </c>
      <c r="G11915" s="6" t="s">
        <v>29</v>
      </c>
      <c r="H11915" t="s">
        <v>406</v>
      </c>
      <c r="I11915" t="s">
        <v>21</v>
      </c>
      <c r="J11915" t="s">
        <v>22</v>
      </c>
      <c r="K11915">
        <v>22</v>
      </c>
      <c r="L11915">
        <v>34</v>
      </c>
      <c r="M11915" t="s">
        <v>480</v>
      </c>
      <c r="N11915">
        <v>34</v>
      </c>
      <c r="O11915" t="s">
        <v>24</v>
      </c>
      <c r="P11915" cm="1">
        <f t="array" ref="P11915">IF(Q11915&gt;0,INDEX(Q11915:Q33639,MATCH(TRUE,INDEX(Q11915:Q33639="",,),0)-1),"")</f>
        <v>7</v>
      </c>
      <c r="Q11915">
        <f t="shared" si="260"/>
        <v>1</v>
      </c>
      <c r="R11915">
        <f t="shared" si="259"/>
        <v>0</v>
      </c>
    </row>
    <row r="11916" spans="1:18" x14ac:dyDescent="0.3">
      <c r="A11916" t="s">
        <v>860</v>
      </c>
      <c r="B11916" s="1">
        <v>38377</v>
      </c>
      <c r="C11916" s="2">
        <v>0.41666666666666669</v>
      </c>
      <c r="D11916" t="s">
        <v>864</v>
      </c>
      <c r="E11916" t="s">
        <v>865</v>
      </c>
      <c r="G11916" t="s">
        <v>19</v>
      </c>
      <c r="H11916" t="s">
        <v>194</v>
      </c>
      <c r="I11916" t="s">
        <v>21</v>
      </c>
      <c r="J11916" t="s">
        <v>22</v>
      </c>
      <c r="K11916">
        <v>171</v>
      </c>
      <c r="L11916">
        <v>436</v>
      </c>
      <c r="M11916" t="s">
        <v>526</v>
      </c>
      <c r="N11916">
        <v>670</v>
      </c>
      <c r="P11916" cm="1">
        <f t="array" ref="P11916">IF(Q11916&gt;0,INDEX(Q11916:Q33640,MATCH(TRUE,INDEX(Q11916:Q33640="",,),0)-1),"")</f>
        <v>7</v>
      </c>
      <c r="Q11916">
        <f t="shared" si="260"/>
        <v>2</v>
      </c>
      <c r="R11916">
        <f t="shared" si="259"/>
        <v>0</v>
      </c>
    </row>
    <row r="11917" spans="1:18" x14ac:dyDescent="0.3">
      <c r="A11917" t="s">
        <v>860</v>
      </c>
      <c r="B11917" s="1">
        <v>38377</v>
      </c>
      <c r="C11917" s="2">
        <v>0.41666666666666669</v>
      </c>
      <c r="D11917" t="s">
        <v>864</v>
      </c>
      <c r="E11917" t="s">
        <v>865</v>
      </c>
      <c r="G11917" t="s">
        <v>19</v>
      </c>
      <c r="H11917" t="s">
        <v>64</v>
      </c>
      <c r="I11917" t="s">
        <v>26</v>
      </c>
      <c r="J11917" t="s">
        <v>27</v>
      </c>
      <c r="K11917">
        <v>710</v>
      </c>
      <c r="L11917">
        <v>10.15</v>
      </c>
      <c r="M11917" t="s">
        <v>526</v>
      </c>
      <c r="N11917">
        <v>23.05</v>
      </c>
      <c r="P11917" cm="1">
        <f t="array" ref="P11917">IF(Q11917&gt;0,INDEX(Q11917:Q33641,MATCH(TRUE,INDEX(Q11917:Q33641="",,),0)-1),"")</f>
        <v>7</v>
      </c>
      <c r="Q11917">
        <f t="shared" si="260"/>
        <v>2</v>
      </c>
      <c r="R11917">
        <f t="shared" si="259"/>
        <v>0</v>
      </c>
    </row>
    <row r="11918" spans="1:18" x14ac:dyDescent="0.3">
      <c r="A11918" t="s">
        <v>860</v>
      </c>
      <c r="B11918" s="1">
        <v>38377</v>
      </c>
      <c r="C11918" s="2">
        <v>0.41666666666666669</v>
      </c>
      <c r="D11918" t="s">
        <v>864</v>
      </c>
      <c r="E11918" t="s">
        <v>865</v>
      </c>
      <c r="G11918" s="6" t="s">
        <v>29</v>
      </c>
      <c r="H11918" t="s">
        <v>30</v>
      </c>
      <c r="I11918" t="s">
        <v>21</v>
      </c>
      <c r="J11918" t="s">
        <v>22</v>
      </c>
      <c r="K11918">
        <v>6</v>
      </c>
      <c r="L11918">
        <v>93</v>
      </c>
      <c r="M11918" t="s">
        <v>526</v>
      </c>
      <c r="N11918">
        <v>93</v>
      </c>
      <c r="P11918" cm="1">
        <f t="array" ref="P11918">IF(Q11918&gt;0,INDEX(Q11918:Q33642,MATCH(TRUE,INDEX(Q11918:Q33642="",,),0)-1),"")</f>
        <v>7</v>
      </c>
      <c r="Q11918">
        <f t="shared" si="260"/>
        <v>2</v>
      </c>
      <c r="R11918">
        <f t="shared" si="259"/>
        <v>0</v>
      </c>
    </row>
    <row r="11919" spans="1:18" x14ac:dyDescent="0.3">
      <c r="A11919" t="s">
        <v>860</v>
      </c>
      <c r="B11919" s="1">
        <v>38377</v>
      </c>
      <c r="C11919" s="2">
        <v>0.41666666666666669</v>
      </c>
      <c r="D11919" t="s">
        <v>864</v>
      </c>
      <c r="E11919" t="s">
        <v>865</v>
      </c>
      <c r="G11919" s="6" t="s">
        <v>29</v>
      </c>
      <c r="H11919" t="s">
        <v>206</v>
      </c>
      <c r="I11919" t="s">
        <v>21</v>
      </c>
      <c r="J11919" t="s">
        <v>22</v>
      </c>
      <c r="K11919">
        <v>43</v>
      </c>
      <c r="L11919">
        <v>72</v>
      </c>
      <c r="M11919" t="s">
        <v>526</v>
      </c>
      <c r="N11919">
        <v>72</v>
      </c>
      <c r="P11919" cm="1">
        <f t="array" ref="P11919">IF(Q11919&gt;0,INDEX(Q11919:Q33643,MATCH(TRUE,INDEX(Q11919:Q33643="",,),0)-1),"")</f>
        <v>7</v>
      </c>
      <c r="Q11919">
        <f t="shared" si="260"/>
        <v>2</v>
      </c>
      <c r="R11919">
        <f t="shared" si="259"/>
        <v>0</v>
      </c>
    </row>
    <row r="11920" spans="1:18" x14ac:dyDescent="0.3">
      <c r="A11920" t="s">
        <v>860</v>
      </c>
      <c r="B11920" s="1">
        <v>38377</v>
      </c>
      <c r="C11920" s="2">
        <v>0.41666666666666669</v>
      </c>
      <c r="D11920" t="s">
        <v>864</v>
      </c>
      <c r="E11920" t="s">
        <v>865</v>
      </c>
      <c r="G11920" s="6" t="s">
        <v>29</v>
      </c>
      <c r="H11920" t="s">
        <v>214</v>
      </c>
      <c r="I11920" t="s">
        <v>21</v>
      </c>
      <c r="J11920" t="s">
        <v>22</v>
      </c>
      <c r="K11920">
        <v>33</v>
      </c>
      <c r="L11920">
        <v>68</v>
      </c>
      <c r="M11920" t="s">
        <v>526</v>
      </c>
      <c r="N11920">
        <v>68</v>
      </c>
      <c r="P11920" cm="1">
        <f t="array" ref="P11920">IF(Q11920&gt;0,INDEX(Q11920:Q33644,MATCH(TRUE,INDEX(Q11920:Q33644="",,),0)-1),"")</f>
        <v>7</v>
      </c>
      <c r="Q11920">
        <f t="shared" si="260"/>
        <v>2</v>
      </c>
      <c r="R11920">
        <f t="shared" si="259"/>
        <v>0</v>
      </c>
    </row>
    <row r="11921" spans="1:18" x14ac:dyDescent="0.3">
      <c r="A11921" t="s">
        <v>860</v>
      </c>
      <c r="B11921" s="1">
        <v>38377</v>
      </c>
      <c r="C11921" s="2">
        <v>0.41666666666666669</v>
      </c>
      <c r="D11921" t="s">
        <v>864</v>
      </c>
      <c r="E11921" t="s">
        <v>865</v>
      </c>
      <c r="G11921" s="6" t="s">
        <v>29</v>
      </c>
      <c r="H11921" t="s">
        <v>406</v>
      </c>
      <c r="I11921" t="s">
        <v>21</v>
      </c>
      <c r="J11921" t="s">
        <v>22</v>
      </c>
      <c r="K11921">
        <v>22</v>
      </c>
      <c r="L11921">
        <v>34</v>
      </c>
      <c r="M11921" t="s">
        <v>526</v>
      </c>
      <c r="N11921">
        <v>34</v>
      </c>
      <c r="P11921" cm="1">
        <f t="array" ref="P11921">IF(Q11921&gt;0,INDEX(Q11921:Q33645,MATCH(TRUE,INDEX(Q11921:Q33645="",,),0)-1),"")</f>
        <v>7</v>
      </c>
      <c r="Q11921">
        <f t="shared" si="260"/>
        <v>2</v>
      </c>
      <c r="R11921">
        <f t="shared" si="259"/>
        <v>0</v>
      </c>
    </row>
    <row r="11922" spans="1:18" x14ac:dyDescent="0.3">
      <c r="A11922" t="s">
        <v>860</v>
      </c>
      <c r="B11922" s="1">
        <v>38377</v>
      </c>
      <c r="C11922" s="2">
        <v>0.41666666666666669</v>
      </c>
      <c r="D11922" t="s">
        <v>864</v>
      </c>
      <c r="E11922" t="s">
        <v>865</v>
      </c>
      <c r="G11922" t="s">
        <v>19</v>
      </c>
      <c r="H11922" t="s">
        <v>194</v>
      </c>
      <c r="I11922" t="s">
        <v>21</v>
      </c>
      <c r="J11922" t="s">
        <v>22</v>
      </c>
      <c r="K11922">
        <v>171</v>
      </c>
      <c r="L11922">
        <v>436</v>
      </c>
      <c r="M11922" t="s">
        <v>42</v>
      </c>
      <c r="N11922">
        <v>436</v>
      </c>
      <c r="P11922" cm="1">
        <f t="array" ref="P11922">IF(Q11922&gt;0,INDEX(Q11922:Q33646,MATCH(TRUE,INDEX(Q11922:Q33646="",,),0)-1),"")</f>
        <v>7</v>
      </c>
      <c r="Q11922">
        <f t="shared" si="260"/>
        <v>3</v>
      </c>
      <c r="R11922">
        <f t="shared" si="259"/>
        <v>0</v>
      </c>
    </row>
    <row r="11923" spans="1:18" x14ac:dyDescent="0.3">
      <c r="A11923" t="s">
        <v>860</v>
      </c>
      <c r="B11923" s="1">
        <v>38377</v>
      </c>
      <c r="C11923" s="2">
        <v>0.41666666666666669</v>
      </c>
      <c r="D11923" t="s">
        <v>864</v>
      </c>
      <c r="E11923" t="s">
        <v>865</v>
      </c>
      <c r="G11923" t="s">
        <v>19</v>
      </c>
      <c r="H11923" t="s">
        <v>64</v>
      </c>
      <c r="I11923" t="s">
        <v>26</v>
      </c>
      <c r="J11923" t="s">
        <v>27</v>
      </c>
      <c r="K11923">
        <v>710</v>
      </c>
      <c r="L11923">
        <v>10.15</v>
      </c>
      <c r="M11923" t="s">
        <v>42</v>
      </c>
      <c r="N11923">
        <v>75.31</v>
      </c>
      <c r="P11923" cm="1">
        <f t="array" ref="P11923">IF(Q11923&gt;0,INDEX(Q11923:Q33647,MATCH(TRUE,INDEX(Q11923:Q33647="",,),0)-1),"")</f>
        <v>7</v>
      </c>
      <c r="Q11923">
        <f t="shared" si="260"/>
        <v>3</v>
      </c>
      <c r="R11923">
        <f t="shared" si="259"/>
        <v>0</v>
      </c>
    </row>
    <row r="11924" spans="1:18" x14ac:dyDescent="0.3">
      <c r="A11924" t="s">
        <v>860</v>
      </c>
      <c r="B11924" s="1">
        <v>38377</v>
      </c>
      <c r="C11924" s="2">
        <v>0.41666666666666669</v>
      </c>
      <c r="D11924" t="s">
        <v>864</v>
      </c>
      <c r="E11924" t="s">
        <v>865</v>
      </c>
      <c r="G11924" s="6" t="s">
        <v>29</v>
      </c>
      <c r="H11924" t="s">
        <v>30</v>
      </c>
      <c r="I11924" t="s">
        <v>21</v>
      </c>
      <c r="J11924" t="s">
        <v>22</v>
      </c>
      <c r="K11924">
        <v>6</v>
      </c>
      <c r="L11924">
        <v>93</v>
      </c>
      <c r="M11924" t="s">
        <v>42</v>
      </c>
      <c r="N11924">
        <v>93</v>
      </c>
      <c r="P11924" cm="1">
        <f t="array" ref="P11924">IF(Q11924&gt;0,INDEX(Q11924:Q33648,MATCH(TRUE,INDEX(Q11924:Q33648="",,),0)-1),"")</f>
        <v>7</v>
      </c>
      <c r="Q11924">
        <f t="shared" si="260"/>
        <v>3</v>
      </c>
      <c r="R11924">
        <f t="shared" si="259"/>
        <v>0</v>
      </c>
    </row>
    <row r="11925" spans="1:18" x14ac:dyDescent="0.3">
      <c r="A11925" t="s">
        <v>860</v>
      </c>
      <c r="B11925" s="1">
        <v>38377</v>
      </c>
      <c r="C11925" s="2">
        <v>0.41666666666666669</v>
      </c>
      <c r="D11925" t="s">
        <v>864</v>
      </c>
      <c r="E11925" t="s">
        <v>865</v>
      </c>
      <c r="G11925" s="6" t="s">
        <v>29</v>
      </c>
      <c r="H11925" t="s">
        <v>206</v>
      </c>
      <c r="I11925" t="s">
        <v>21</v>
      </c>
      <c r="J11925" t="s">
        <v>22</v>
      </c>
      <c r="K11925">
        <v>43</v>
      </c>
      <c r="L11925">
        <v>72</v>
      </c>
      <c r="M11925" t="s">
        <v>42</v>
      </c>
      <c r="N11925">
        <v>72</v>
      </c>
      <c r="P11925" cm="1">
        <f t="array" ref="P11925">IF(Q11925&gt;0,INDEX(Q11925:Q33649,MATCH(TRUE,INDEX(Q11925:Q33649="",,),0)-1),"")</f>
        <v>7</v>
      </c>
      <c r="Q11925">
        <f t="shared" si="260"/>
        <v>3</v>
      </c>
      <c r="R11925">
        <f t="shared" si="259"/>
        <v>0</v>
      </c>
    </row>
    <row r="11926" spans="1:18" x14ac:dyDescent="0.3">
      <c r="A11926" t="s">
        <v>860</v>
      </c>
      <c r="B11926" s="1">
        <v>38377</v>
      </c>
      <c r="C11926" s="2">
        <v>0.41666666666666669</v>
      </c>
      <c r="D11926" t="s">
        <v>864</v>
      </c>
      <c r="E11926" t="s">
        <v>865</v>
      </c>
      <c r="G11926" s="6" t="s">
        <v>29</v>
      </c>
      <c r="H11926" t="s">
        <v>214</v>
      </c>
      <c r="I11926" t="s">
        <v>21</v>
      </c>
      <c r="J11926" t="s">
        <v>22</v>
      </c>
      <c r="K11926">
        <v>33</v>
      </c>
      <c r="L11926">
        <v>68</v>
      </c>
      <c r="M11926" t="s">
        <v>42</v>
      </c>
      <c r="N11926">
        <v>68</v>
      </c>
      <c r="P11926" cm="1">
        <f t="array" ref="P11926">IF(Q11926&gt;0,INDEX(Q11926:Q33650,MATCH(TRUE,INDEX(Q11926:Q33650="",,),0)-1),"")</f>
        <v>7</v>
      </c>
      <c r="Q11926">
        <f t="shared" si="260"/>
        <v>3</v>
      </c>
      <c r="R11926">
        <f t="shared" si="259"/>
        <v>0</v>
      </c>
    </row>
    <row r="11927" spans="1:18" x14ac:dyDescent="0.3">
      <c r="A11927" t="s">
        <v>860</v>
      </c>
      <c r="B11927" s="1">
        <v>38377</v>
      </c>
      <c r="C11927" s="2">
        <v>0.41666666666666669</v>
      </c>
      <c r="D11927" t="s">
        <v>864</v>
      </c>
      <c r="E11927" t="s">
        <v>865</v>
      </c>
      <c r="G11927" s="6" t="s">
        <v>29</v>
      </c>
      <c r="H11927" t="s">
        <v>406</v>
      </c>
      <c r="I11927" t="s">
        <v>21</v>
      </c>
      <c r="J11927" t="s">
        <v>22</v>
      </c>
      <c r="K11927">
        <v>22</v>
      </c>
      <c r="L11927">
        <v>34</v>
      </c>
      <c r="M11927" t="s">
        <v>42</v>
      </c>
      <c r="N11927">
        <v>34</v>
      </c>
      <c r="P11927" cm="1">
        <f t="array" ref="P11927">IF(Q11927&gt;0,INDEX(Q11927:Q33651,MATCH(TRUE,INDEX(Q11927:Q33651="",,),0)-1),"")</f>
        <v>7</v>
      </c>
      <c r="Q11927">
        <f t="shared" si="260"/>
        <v>3</v>
      </c>
      <c r="R11927">
        <f t="shared" si="259"/>
        <v>0</v>
      </c>
    </row>
    <row r="11928" spans="1:18" x14ac:dyDescent="0.3">
      <c r="A11928" t="s">
        <v>860</v>
      </c>
      <c r="B11928" s="1">
        <v>38377</v>
      </c>
      <c r="C11928" s="2">
        <v>0.41666666666666669</v>
      </c>
      <c r="D11928" t="s">
        <v>864</v>
      </c>
      <c r="E11928" t="s">
        <v>865</v>
      </c>
      <c r="G11928" t="s">
        <v>19</v>
      </c>
      <c r="H11928" t="s">
        <v>194</v>
      </c>
      <c r="I11928" t="s">
        <v>21</v>
      </c>
      <c r="J11928" t="s">
        <v>22</v>
      </c>
      <c r="K11928">
        <v>171</v>
      </c>
      <c r="L11928">
        <v>436</v>
      </c>
      <c r="M11928" t="s">
        <v>87</v>
      </c>
      <c r="N11928">
        <v>626</v>
      </c>
      <c r="P11928" cm="1">
        <f t="array" ref="P11928">IF(Q11928&gt;0,INDEX(Q11928:Q33652,MATCH(TRUE,INDEX(Q11928:Q33652="",,),0)-1),"")</f>
        <v>7</v>
      </c>
      <c r="Q11928">
        <f t="shared" si="260"/>
        <v>4</v>
      </c>
      <c r="R11928">
        <f t="shared" si="259"/>
        <v>0</v>
      </c>
    </row>
    <row r="11929" spans="1:18" x14ac:dyDescent="0.3">
      <c r="A11929" t="s">
        <v>860</v>
      </c>
      <c r="B11929" s="1">
        <v>38377</v>
      </c>
      <c r="C11929" s="2">
        <v>0.41666666666666669</v>
      </c>
      <c r="D11929" t="s">
        <v>864</v>
      </c>
      <c r="E11929" t="s">
        <v>865</v>
      </c>
      <c r="G11929" t="s">
        <v>19</v>
      </c>
      <c r="H11929" t="s">
        <v>64</v>
      </c>
      <c r="I11929" t="s">
        <v>26</v>
      </c>
      <c r="J11929" t="s">
        <v>27</v>
      </c>
      <c r="K11929">
        <v>710</v>
      </c>
      <c r="L11929">
        <v>10.15</v>
      </c>
      <c r="M11929" t="s">
        <v>87</v>
      </c>
      <c r="N11929">
        <v>21</v>
      </c>
      <c r="P11929" cm="1">
        <f t="array" ref="P11929">IF(Q11929&gt;0,INDEX(Q11929:Q33653,MATCH(TRUE,INDEX(Q11929:Q33653="",,),0)-1),"")</f>
        <v>7</v>
      </c>
      <c r="Q11929">
        <f t="shared" si="260"/>
        <v>4</v>
      </c>
      <c r="R11929">
        <f t="shared" si="259"/>
        <v>0</v>
      </c>
    </row>
    <row r="11930" spans="1:18" x14ac:dyDescent="0.3">
      <c r="A11930" t="s">
        <v>860</v>
      </c>
      <c r="B11930" s="1">
        <v>38377</v>
      </c>
      <c r="C11930" s="2">
        <v>0.41666666666666669</v>
      </c>
      <c r="D11930" t="s">
        <v>864</v>
      </c>
      <c r="E11930" t="s">
        <v>865</v>
      </c>
      <c r="G11930" s="6" t="s">
        <v>29</v>
      </c>
      <c r="H11930" t="s">
        <v>30</v>
      </c>
      <c r="I11930" t="s">
        <v>21</v>
      </c>
      <c r="J11930" t="s">
        <v>22</v>
      </c>
      <c r="K11930">
        <v>6</v>
      </c>
      <c r="L11930">
        <v>93</v>
      </c>
      <c r="M11930" t="s">
        <v>87</v>
      </c>
      <c r="N11930">
        <v>93</v>
      </c>
      <c r="P11930" cm="1">
        <f t="array" ref="P11930">IF(Q11930&gt;0,INDEX(Q11930:Q33654,MATCH(TRUE,INDEX(Q11930:Q33654="",,),0)-1),"")</f>
        <v>7</v>
      </c>
      <c r="Q11930">
        <f t="shared" si="260"/>
        <v>4</v>
      </c>
      <c r="R11930">
        <f t="shared" si="259"/>
        <v>0</v>
      </c>
    </row>
    <row r="11931" spans="1:18" x14ac:dyDescent="0.3">
      <c r="A11931" t="s">
        <v>860</v>
      </c>
      <c r="B11931" s="1">
        <v>38377</v>
      </c>
      <c r="C11931" s="2">
        <v>0.41666666666666669</v>
      </c>
      <c r="D11931" t="s">
        <v>864</v>
      </c>
      <c r="E11931" t="s">
        <v>865</v>
      </c>
      <c r="G11931" s="6" t="s">
        <v>29</v>
      </c>
      <c r="H11931" t="s">
        <v>206</v>
      </c>
      <c r="I11931" t="s">
        <v>21</v>
      </c>
      <c r="J11931" t="s">
        <v>22</v>
      </c>
      <c r="K11931">
        <v>43</v>
      </c>
      <c r="L11931">
        <v>72</v>
      </c>
      <c r="M11931" t="s">
        <v>87</v>
      </c>
      <c r="N11931">
        <v>72</v>
      </c>
      <c r="P11931" cm="1">
        <f t="array" ref="P11931">IF(Q11931&gt;0,INDEX(Q11931:Q33655,MATCH(TRUE,INDEX(Q11931:Q33655="",,),0)-1),"")</f>
        <v>7</v>
      </c>
      <c r="Q11931">
        <f t="shared" si="260"/>
        <v>4</v>
      </c>
      <c r="R11931">
        <f t="shared" si="259"/>
        <v>0</v>
      </c>
    </row>
    <row r="11932" spans="1:18" x14ac:dyDescent="0.3">
      <c r="A11932" t="s">
        <v>860</v>
      </c>
      <c r="B11932" s="1">
        <v>38377</v>
      </c>
      <c r="C11932" s="2">
        <v>0.41666666666666669</v>
      </c>
      <c r="D11932" t="s">
        <v>864</v>
      </c>
      <c r="E11932" t="s">
        <v>865</v>
      </c>
      <c r="G11932" s="6" t="s">
        <v>29</v>
      </c>
      <c r="H11932" t="s">
        <v>214</v>
      </c>
      <c r="I11932" t="s">
        <v>21</v>
      </c>
      <c r="J11932" t="s">
        <v>22</v>
      </c>
      <c r="K11932">
        <v>33</v>
      </c>
      <c r="L11932">
        <v>68</v>
      </c>
      <c r="M11932" t="s">
        <v>87</v>
      </c>
      <c r="N11932">
        <v>68</v>
      </c>
      <c r="P11932" cm="1">
        <f t="array" ref="P11932">IF(Q11932&gt;0,INDEX(Q11932:Q33656,MATCH(TRUE,INDEX(Q11932:Q33656="",,),0)-1),"")</f>
        <v>7</v>
      </c>
      <c r="Q11932">
        <f t="shared" si="260"/>
        <v>4</v>
      </c>
      <c r="R11932">
        <f t="shared" si="259"/>
        <v>0</v>
      </c>
    </row>
    <row r="11933" spans="1:18" x14ac:dyDescent="0.3">
      <c r="A11933" t="s">
        <v>860</v>
      </c>
      <c r="B11933" s="1">
        <v>38377</v>
      </c>
      <c r="C11933" s="2">
        <v>0.41666666666666669</v>
      </c>
      <c r="D11933" t="s">
        <v>864</v>
      </c>
      <c r="E11933" t="s">
        <v>865</v>
      </c>
      <c r="G11933" s="6" t="s">
        <v>29</v>
      </c>
      <c r="H11933" t="s">
        <v>406</v>
      </c>
      <c r="I11933" t="s">
        <v>21</v>
      </c>
      <c r="J11933" t="s">
        <v>22</v>
      </c>
      <c r="K11933">
        <v>22</v>
      </c>
      <c r="L11933">
        <v>34</v>
      </c>
      <c r="M11933" t="s">
        <v>87</v>
      </c>
      <c r="N11933">
        <v>34</v>
      </c>
      <c r="P11933" cm="1">
        <f t="array" ref="P11933">IF(Q11933&gt;0,INDEX(Q11933:Q33657,MATCH(TRUE,INDEX(Q11933:Q33657="",,),0)-1),"")</f>
        <v>7</v>
      </c>
      <c r="Q11933">
        <f t="shared" si="260"/>
        <v>4</v>
      </c>
      <c r="R11933">
        <f t="shared" si="259"/>
        <v>0</v>
      </c>
    </row>
    <row r="11934" spans="1:18" x14ac:dyDescent="0.3">
      <c r="A11934" t="s">
        <v>860</v>
      </c>
      <c r="B11934" s="1">
        <v>38377</v>
      </c>
      <c r="C11934" s="2">
        <v>0.41666666666666669</v>
      </c>
      <c r="D11934" t="s">
        <v>864</v>
      </c>
      <c r="E11934" t="s">
        <v>865</v>
      </c>
      <c r="G11934" t="s">
        <v>19</v>
      </c>
      <c r="H11934" t="s">
        <v>194</v>
      </c>
      <c r="I11934" t="s">
        <v>21</v>
      </c>
      <c r="J11934" t="s">
        <v>22</v>
      </c>
      <c r="K11934">
        <v>171</v>
      </c>
      <c r="L11934">
        <v>436</v>
      </c>
      <c r="M11934" t="s">
        <v>863</v>
      </c>
      <c r="N11934">
        <v>575</v>
      </c>
      <c r="P11934" cm="1">
        <f t="array" ref="P11934">IF(Q11934&gt;0,INDEX(Q11934:Q33658,MATCH(TRUE,INDEX(Q11934:Q33658="",,),0)-1),"")</f>
        <v>7</v>
      </c>
      <c r="Q11934">
        <f t="shared" si="260"/>
        <v>5</v>
      </c>
      <c r="R11934">
        <f t="shared" si="259"/>
        <v>0</v>
      </c>
    </row>
    <row r="11935" spans="1:18" x14ac:dyDescent="0.3">
      <c r="A11935" t="s">
        <v>860</v>
      </c>
      <c r="B11935" s="1">
        <v>38377</v>
      </c>
      <c r="C11935" s="2">
        <v>0.41666666666666669</v>
      </c>
      <c r="D11935" t="s">
        <v>864</v>
      </c>
      <c r="E11935" t="s">
        <v>865</v>
      </c>
      <c r="G11935" t="s">
        <v>19</v>
      </c>
      <c r="H11935" t="s">
        <v>64</v>
      </c>
      <c r="I11935" t="s">
        <v>26</v>
      </c>
      <c r="J11935" t="s">
        <v>27</v>
      </c>
      <c r="K11935">
        <v>710</v>
      </c>
      <c r="L11935">
        <v>10.15</v>
      </c>
      <c r="M11935" t="s">
        <v>863</v>
      </c>
      <c r="N11935">
        <v>10.15</v>
      </c>
      <c r="P11935" cm="1">
        <f t="array" ref="P11935">IF(Q11935&gt;0,INDEX(Q11935:Q33659,MATCH(TRUE,INDEX(Q11935:Q33659="",,),0)-1),"")</f>
        <v>7</v>
      </c>
      <c r="Q11935">
        <f t="shared" si="260"/>
        <v>5</v>
      </c>
      <c r="R11935">
        <f t="shared" si="259"/>
        <v>0</v>
      </c>
    </row>
    <row r="11936" spans="1:18" x14ac:dyDescent="0.3">
      <c r="A11936" t="s">
        <v>860</v>
      </c>
      <c r="B11936" s="1">
        <v>38377</v>
      </c>
      <c r="C11936" s="2">
        <v>0.41666666666666669</v>
      </c>
      <c r="D11936" t="s">
        <v>864</v>
      </c>
      <c r="E11936" t="s">
        <v>865</v>
      </c>
      <c r="G11936" s="6" t="s">
        <v>29</v>
      </c>
      <c r="H11936" t="s">
        <v>30</v>
      </c>
      <c r="I11936" t="s">
        <v>21</v>
      </c>
      <c r="J11936" t="s">
        <v>22</v>
      </c>
      <c r="K11936">
        <v>6</v>
      </c>
      <c r="L11936">
        <v>93</v>
      </c>
      <c r="M11936" t="s">
        <v>863</v>
      </c>
      <c r="N11936">
        <v>93</v>
      </c>
      <c r="P11936" cm="1">
        <f t="array" ref="P11936">IF(Q11936&gt;0,INDEX(Q11936:Q33660,MATCH(TRUE,INDEX(Q11936:Q33660="",,),0)-1),"")</f>
        <v>7</v>
      </c>
      <c r="Q11936">
        <f t="shared" si="260"/>
        <v>5</v>
      </c>
      <c r="R11936">
        <f t="shared" si="259"/>
        <v>0</v>
      </c>
    </row>
    <row r="11937" spans="1:18" x14ac:dyDescent="0.3">
      <c r="A11937" t="s">
        <v>860</v>
      </c>
      <c r="B11937" s="1">
        <v>38377</v>
      </c>
      <c r="C11937" s="2">
        <v>0.41666666666666669</v>
      </c>
      <c r="D11937" t="s">
        <v>864</v>
      </c>
      <c r="E11937" t="s">
        <v>865</v>
      </c>
      <c r="G11937" s="6" t="s">
        <v>29</v>
      </c>
      <c r="H11937" t="s">
        <v>206</v>
      </c>
      <c r="I11937" t="s">
        <v>21</v>
      </c>
      <c r="J11937" t="s">
        <v>22</v>
      </c>
      <c r="K11937">
        <v>43</v>
      </c>
      <c r="L11937">
        <v>72</v>
      </c>
      <c r="M11937" t="s">
        <v>863</v>
      </c>
      <c r="N11937">
        <v>72</v>
      </c>
      <c r="P11937" cm="1">
        <f t="array" ref="P11937">IF(Q11937&gt;0,INDEX(Q11937:Q33661,MATCH(TRUE,INDEX(Q11937:Q33661="",,),0)-1),"")</f>
        <v>7</v>
      </c>
      <c r="Q11937">
        <f t="shared" si="260"/>
        <v>5</v>
      </c>
      <c r="R11937">
        <f t="shared" si="259"/>
        <v>0</v>
      </c>
    </row>
    <row r="11938" spans="1:18" x14ac:dyDescent="0.3">
      <c r="A11938" t="s">
        <v>860</v>
      </c>
      <c r="B11938" s="1">
        <v>38377</v>
      </c>
      <c r="C11938" s="2">
        <v>0.41666666666666669</v>
      </c>
      <c r="D11938" t="s">
        <v>864</v>
      </c>
      <c r="E11938" t="s">
        <v>865</v>
      </c>
      <c r="G11938" s="6" t="s">
        <v>29</v>
      </c>
      <c r="H11938" t="s">
        <v>214</v>
      </c>
      <c r="I11938" t="s">
        <v>21</v>
      </c>
      <c r="J11938" t="s">
        <v>22</v>
      </c>
      <c r="K11938">
        <v>33</v>
      </c>
      <c r="L11938">
        <v>68</v>
      </c>
      <c r="M11938" t="s">
        <v>863</v>
      </c>
      <c r="N11938">
        <v>68</v>
      </c>
      <c r="P11938" cm="1">
        <f t="array" ref="P11938">IF(Q11938&gt;0,INDEX(Q11938:Q33662,MATCH(TRUE,INDEX(Q11938:Q33662="",,),0)-1),"")</f>
        <v>7</v>
      </c>
      <c r="Q11938">
        <f t="shared" si="260"/>
        <v>5</v>
      </c>
      <c r="R11938">
        <f t="shared" si="259"/>
        <v>0</v>
      </c>
    </row>
    <row r="11939" spans="1:18" x14ac:dyDescent="0.3">
      <c r="A11939" t="s">
        <v>860</v>
      </c>
      <c r="B11939" s="1">
        <v>38377</v>
      </c>
      <c r="C11939" s="2">
        <v>0.41666666666666669</v>
      </c>
      <c r="D11939" t="s">
        <v>864</v>
      </c>
      <c r="E11939" t="s">
        <v>865</v>
      </c>
      <c r="G11939" s="6" t="s">
        <v>29</v>
      </c>
      <c r="H11939" t="s">
        <v>406</v>
      </c>
      <c r="I11939" t="s">
        <v>21</v>
      </c>
      <c r="J11939" t="s">
        <v>22</v>
      </c>
      <c r="K11939">
        <v>22</v>
      </c>
      <c r="L11939">
        <v>34</v>
      </c>
      <c r="M11939" t="s">
        <v>863</v>
      </c>
      <c r="N11939">
        <v>34</v>
      </c>
      <c r="P11939" cm="1">
        <f t="array" ref="P11939">IF(Q11939&gt;0,INDEX(Q11939:Q33663,MATCH(TRUE,INDEX(Q11939:Q33663="",,),0)-1),"")</f>
        <v>7</v>
      </c>
      <c r="Q11939">
        <f t="shared" si="260"/>
        <v>5</v>
      </c>
      <c r="R11939">
        <f t="shared" si="259"/>
        <v>0</v>
      </c>
    </row>
    <row r="11940" spans="1:18" x14ac:dyDescent="0.3">
      <c r="A11940" t="s">
        <v>860</v>
      </c>
      <c r="B11940" s="1">
        <v>38377</v>
      </c>
      <c r="C11940" s="2">
        <v>0.41666666666666669</v>
      </c>
      <c r="D11940" t="s">
        <v>864</v>
      </c>
      <c r="E11940" t="s">
        <v>865</v>
      </c>
      <c r="G11940" t="s">
        <v>19</v>
      </c>
      <c r="H11940" t="s">
        <v>194</v>
      </c>
      <c r="I11940" t="s">
        <v>21</v>
      </c>
      <c r="J11940" t="s">
        <v>22</v>
      </c>
      <c r="K11940">
        <v>171</v>
      </c>
      <c r="L11940">
        <v>436</v>
      </c>
      <c r="M11940" t="s">
        <v>31</v>
      </c>
      <c r="N11940">
        <v>565.25</v>
      </c>
      <c r="P11940" cm="1">
        <f t="array" ref="P11940">IF(Q11940&gt;0,INDEX(Q11940:Q33664,MATCH(TRUE,INDEX(Q11940:Q33664="",,),0)-1),"")</f>
        <v>7</v>
      </c>
      <c r="Q11940">
        <f t="shared" si="260"/>
        <v>6</v>
      </c>
      <c r="R11940">
        <f t="shared" si="259"/>
        <v>0</v>
      </c>
    </row>
    <row r="11941" spans="1:18" x14ac:dyDescent="0.3">
      <c r="A11941" t="s">
        <v>860</v>
      </c>
      <c r="B11941" s="1">
        <v>38377</v>
      </c>
      <c r="C11941" s="2">
        <v>0.41666666666666669</v>
      </c>
      <c r="D11941" t="s">
        <v>864</v>
      </c>
      <c r="E11941" t="s">
        <v>865</v>
      </c>
      <c r="G11941" t="s">
        <v>19</v>
      </c>
      <c r="H11941" t="s">
        <v>64</v>
      </c>
      <c r="I11941" t="s">
        <v>26</v>
      </c>
      <c r="J11941" t="s">
        <v>27</v>
      </c>
      <c r="K11941">
        <v>710</v>
      </c>
      <c r="L11941">
        <v>10.15</v>
      </c>
      <c r="M11941" t="s">
        <v>31</v>
      </c>
      <c r="N11941">
        <v>10.15</v>
      </c>
      <c r="P11941" cm="1">
        <f t="array" ref="P11941">IF(Q11941&gt;0,INDEX(Q11941:Q33665,MATCH(TRUE,INDEX(Q11941:Q33665="",,),0)-1),"")</f>
        <v>7</v>
      </c>
      <c r="Q11941">
        <f t="shared" si="260"/>
        <v>6</v>
      </c>
      <c r="R11941">
        <f t="shared" si="259"/>
        <v>0</v>
      </c>
    </row>
    <row r="11942" spans="1:18" x14ac:dyDescent="0.3">
      <c r="A11942" t="s">
        <v>860</v>
      </c>
      <c r="B11942" s="1">
        <v>38377</v>
      </c>
      <c r="C11942" s="2">
        <v>0.41666666666666669</v>
      </c>
      <c r="D11942" t="s">
        <v>864</v>
      </c>
      <c r="E11942" t="s">
        <v>865</v>
      </c>
      <c r="G11942" s="6" t="s">
        <v>29</v>
      </c>
      <c r="H11942" t="s">
        <v>30</v>
      </c>
      <c r="I11942" t="s">
        <v>21</v>
      </c>
      <c r="J11942" t="s">
        <v>22</v>
      </c>
      <c r="K11942">
        <v>6</v>
      </c>
      <c r="L11942">
        <v>93</v>
      </c>
      <c r="M11942" t="s">
        <v>31</v>
      </c>
      <c r="N11942">
        <v>93</v>
      </c>
      <c r="P11942" cm="1">
        <f t="array" ref="P11942">IF(Q11942&gt;0,INDEX(Q11942:Q33666,MATCH(TRUE,INDEX(Q11942:Q33666="",,),0)-1),"")</f>
        <v>7</v>
      </c>
      <c r="Q11942">
        <f t="shared" si="260"/>
        <v>6</v>
      </c>
      <c r="R11942">
        <f t="shared" si="259"/>
        <v>0</v>
      </c>
    </row>
    <row r="11943" spans="1:18" x14ac:dyDescent="0.3">
      <c r="A11943" t="s">
        <v>860</v>
      </c>
      <c r="B11943" s="1">
        <v>38377</v>
      </c>
      <c r="C11943" s="2">
        <v>0.41666666666666669</v>
      </c>
      <c r="D11943" t="s">
        <v>864</v>
      </c>
      <c r="E11943" t="s">
        <v>865</v>
      </c>
      <c r="G11943" s="6" t="s">
        <v>29</v>
      </c>
      <c r="H11943" t="s">
        <v>206</v>
      </c>
      <c r="I11943" t="s">
        <v>21</v>
      </c>
      <c r="J11943" t="s">
        <v>22</v>
      </c>
      <c r="K11943">
        <v>43</v>
      </c>
      <c r="L11943">
        <v>72</v>
      </c>
      <c r="M11943" t="s">
        <v>31</v>
      </c>
      <c r="N11943">
        <v>72</v>
      </c>
      <c r="P11943" cm="1">
        <f t="array" ref="P11943">IF(Q11943&gt;0,INDEX(Q11943:Q33667,MATCH(TRUE,INDEX(Q11943:Q33667="",,),0)-1),"")</f>
        <v>7</v>
      </c>
      <c r="Q11943">
        <f t="shared" si="260"/>
        <v>6</v>
      </c>
      <c r="R11943">
        <f t="shared" si="259"/>
        <v>0</v>
      </c>
    </row>
    <row r="11944" spans="1:18" x14ac:dyDescent="0.3">
      <c r="A11944" t="s">
        <v>860</v>
      </c>
      <c r="B11944" s="1">
        <v>38377</v>
      </c>
      <c r="C11944" s="2">
        <v>0.41666666666666669</v>
      </c>
      <c r="D11944" t="s">
        <v>864</v>
      </c>
      <c r="E11944" t="s">
        <v>865</v>
      </c>
      <c r="G11944" s="6" t="s">
        <v>29</v>
      </c>
      <c r="H11944" t="s">
        <v>214</v>
      </c>
      <c r="I11944" t="s">
        <v>21</v>
      </c>
      <c r="J11944" t="s">
        <v>22</v>
      </c>
      <c r="K11944">
        <v>33</v>
      </c>
      <c r="L11944">
        <v>68</v>
      </c>
      <c r="M11944" t="s">
        <v>31</v>
      </c>
      <c r="N11944">
        <v>68</v>
      </c>
      <c r="P11944" cm="1">
        <f t="array" ref="P11944">IF(Q11944&gt;0,INDEX(Q11944:Q33668,MATCH(TRUE,INDEX(Q11944:Q33668="",,),0)-1),"")</f>
        <v>7</v>
      </c>
      <c r="Q11944">
        <f t="shared" si="260"/>
        <v>6</v>
      </c>
      <c r="R11944">
        <f t="shared" si="259"/>
        <v>0</v>
      </c>
    </row>
    <row r="11945" spans="1:18" x14ac:dyDescent="0.3">
      <c r="A11945" t="s">
        <v>860</v>
      </c>
      <c r="B11945" s="1">
        <v>38377</v>
      </c>
      <c r="C11945" s="2">
        <v>0.41666666666666669</v>
      </c>
      <c r="D11945" t="s">
        <v>864</v>
      </c>
      <c r="E11945" t="s">
        <v>865</v>
      </c>
      <c r="G11945" s="6" t="s">
        <v>29</v>
      </c>
      <c r="H11945" t="s">
        <v>406</v>
      </c>
      <c r="I11945" t="s">
        <v>21</v>
      </c>
      <c r="J11945" t="s">
        <v>22</v>
      </c>
      <c r="K11945">
        <v>22</v>
      </c>
      <c r="L11945">
        <v>34</v>
      </c>
      <c r="M11945" t="s">
        <v>31</v>
      </c>
      <c r="N11945">
        <v>34</v>
      </c>
      <c r="P11945" cm="1">
        <f t="array" ref="P11945">IF(Q11945&gt;0,INDEX(Q11945:Q33669,MATCH(TRUE,INDEX(Q11945:Q33669="",,),0)-1),"")</f>
        <v>7</v>
      </c>
      <c r="Q11945">
        <f t="shared" si="260"/>
        <v>6</v>
      </c>
      <c r="R11945">
        <f t="shared" si="259"/>
        <v>0</v>
      </c>
    </row>
    <row r="11946" spans="1:18" x14ac:dyDescent="0.3">
      <c r="A11946" t="s">
        <v>860</v>
      </c>
      <c r="B11946" s="1">
        <v>38377</v>
      </c>
      <c r="C11946" s="2">
        <v>0.41666666666666669</v>
      </c>
      <c r="D11946" t="s">
        <v>864</v>
      </c>
      <c r="E11946" t="s">
        <v>865</v>
      </c>
      <c r="G11946" t="s">
        <v>19</v>
      </c>
      <c r="H11946" t="s">
        <v>194</v>
      </c>
      <c r="I11946" t="s">
        <v>21</v>
      </c>
      <c r="J11946" t="s">
        <v>22</v>
      </c>
      <c r="K11946">
        <v>171</v>
      </c>
      <c r="L11946">
        <v>436</v>
      </c>
      <c r="M11946" t="s">
        <v>59</v>
      </c>
      <c r="N11946">
        <v>460</v>
      </c>
      <c r="P11946" cm="1">
        <f t="array" ref="P11946">IF(Q11946&gt;0,INDEX(Q11946:Q33670,MATCH(TRUE,INDEX(Q11946:Q33670="",,),0)-1),"")</f>
        <v>7</v>
      </c>
      <c r="Q11946">
        <f t="shared" si="260"/>
        <v>7</v>
      </c>
      <c r="R11946">
        <f t="shared" si="259"/>
        <v>0</v>
      </c>
    </row>
    <row r="11947" spans="1:18" x14ac:dyDescent="0.3">
      <c r="A11947" t="s">
        <v>860</v>
      </c>
      <c r="B11947" s="1">
        <v>38377</v>
      </c>
      <c r="C11947" s="2">
        <v>0.41666666666666669</v>
      </c>
      <c r="D11947" t="s">
        <v>864</v>
      </c>
      <c r="E11947" t="s">
        <v>865</v>
      </c>
      <c r="G11947" t="s">
        <v>19</v>
      </c>
      <c r="H11947" t="s">
        <v>64</v>
      </c>
      <c r="I11947" t="s">
        <v>26</v>
      </c>
      <c r="J11947" t="s">
        <v>27</v>
      </c>
      <c r="K11947">
        <v>710</v>
      </c>
      <c r="L11947">
        <v>10.15</v>
      </c>
      <c r="M11947" t="s">
        <v>59</v>
      </c>
      <c r="N11947">
        <v>12</v>
      </c>
      <c r="P11947" cm="1">
        <f t="array" ref="P11947">IF(Q11947&gt;0,INDEX(Q11947:Q33671,MATCH(TRUE,INDEX(Q11947:Q33671="",,),0)-1),"")</f>
        <v>7</v>
      </c>
      <c r="Q11947">
        <f t="shared" si="260"/>
        <v>7</v>
      </c>
      <c r="R11947">
        <f t="shared" si="259"/>
        <v>0</v>
      </c>
    </row>
    <row r="11948" spans="1:18" x14ac:dyDescent="0.3">
      <c r="A11948" t="s">
        <v>860</v>
      </c>
      <c r="B11948" s="1">
        <v>38377</v>
      </c>
      <c r="C11948" s="2">
        <v>0.41666666666666669</v>
      </c>
      <c r="D11948" t="s">
        <v>864</v>
      </c>
      <c r="E11948" t="s">
        <v>865</v>
      </c>
      <c r="G11948" s="6" t="s">
        <v>29</v>
      </c>
      <c r="H11948" t="s">
        <v>30</v>
      </c>
      <c r="I11948" t="s">
        <v>21</v>
      </c>
      <c r="J11948" t="s">
        <v>22</v>
      </c>
      <c r="K11948">
        <v>6</v>
      </c>
      <c r="L11948">
        <v>93</v>
      </c>
      <c r="M11948" t="s">
        <v>59</v>
      </c>
      <c r="N11948">
        <v>93</v>
      </c>
      <c r="P11948" cm="1">
        <f t="array" ref="P11948">IF(Q11948&gt;0,INDEX(Q11948:Q33672,MATCH(TRUE,INDEX(Q11948:Q33672="",,),0)-1),"")</f>
        <v>7</v>
      </c>
      <c r="Q11948">
        <f t="shared" si="260"/>
        <v>7</v>
      </c>
      <c r="R11948">
        <f t="shared" si="259"/>
        <v>0</v>
      </c>
    </row>
    <row r="11949" spans="1:18" x14ac:dyDescent="0.3">
      <c r="A11949" t="s">
        <v>860</v>
      </c>
      <c r="B11949" s="1">
        <v>38377</v>
      </c>
      <c r="C11949" s="2">
        <v>0.41666666666666669</v>
      </c>
      <c r="D11949" t="s">
        <v>864</v>
      </c>
      <c r="E11949" t="s">
        <v>865</v>
      </c>
      <c r="G11949" s="6" t="s">
        <v>29</v>
      </c>
      <c r="H11949" t="s">
        <v>206</v>
      </c>
      <c r="I11949" t="s">
        <v>21</v>
      </c>
      <c r="J11949" t="s">
        <v>22</v>
      </c>
      <c r="K11949">
        <v>43</v>
      </c>
      <c r="L11949">
        <v>72</v>
      </c>
      <c r="M11949" t="s">
        <v>59</v>
      </c>
      <c r="N11949">
        <v>72</v>
      </c>
      <c r="P11949" cm="1">
        <f t="array" ref="P11949">IF(Q11949&gt;0,INDEX(Q11949:Q33673,MATCH(TRUE,INDEX(Q11949:Q33673="",,),0)-1),"")</f>
        <v>7</v>
      </c>
      <c r="Q11949">
        <f t="shared" si="260"/>
        <v>7</v>
      </c>
      <c r="R11949">
        <f t="shared" si="259"/>
        <v>0</v>
      </c>
    </row>
    <row r="11950" spans="1:18" x14ac:dyDescent="0.3">
      <c r="A11950" t="s">
        <v>860</v>
      </c>
      <c r="B11950" s="1">
        <v>38377</v>
      </c>
      <c r="C11950" s="2">
        <v>0.41666666666666669</v>
      </c>
      <c r="D11950" t="s">
        <v>864</v>
      </c>
      <c r="E11950" t="s">
        <v>865</v>
      </c>
      <c r="G11950" s="6" t="s">
        <v>29</v>
      </c>
      <c r="H11950" t="s">
        <v>214</v>
      </c>
      <c r="I11950" t="s">
        <v>21</v>
      </c>
      <c r="J11950" t="s">
        <v>22</v>
      </c>
      <c r="K11950">
        <v>33</v>
      </c>
      <c r="L11950">
        <v>68</v>
      </c>
      <c r="M11950" t="s">
        <v>59</v>
      </c>
      <c r="N11950">
        <v>68</v>
      </c>
      <c r="P11950" cm="1">
        <f t="array" ref="P11950">IF(Q11950&gt;0,INDEX(Q11950:Q33674,MATCH(TRUE,INDEX(Q11950:Q33674="",,),0)-1),"")</f>
        <v>7</v>
      </c>
      <c r="Q11950">
        <f t="shared" si="260"/>
        <v>7</v>
      </c>
      <c r="R11950">
        <f t="shared" si="259"/>
        <v>0</v>
      </c>
    </row>
    <row r="11951" spans="1:18" x14ac:dyDescent="0.3">
      <c r="A11951" t="s">
        <v>860</v>
      </c>
      <c r="B11951" s="1">
        <v>38377</v>
      </c>
      <c r="C11951" s="2">
        <v>0.41666666666666669</v>
      </c>
      <c r="D11951" t="s">
        <v>864</v>
      </c>
      <c r="E11951" t="s">
        <v>865</v>
      </c>
      <c r="G11951" s="6" t="s">
        <v>29</v>
      </c>
      <c r="H11951" t="s">
        <v>406</v>
      </c>
      <c r="I11951" t="s">
        <v>21</v>
      </c>
      <c r="J11951" t="s">
        <v>22</v>
      </c>
      <c r="K11951">
        <v>22</v>
      </c>
      <c r="L11951">
        <v>34</v>
      </c>
      <c r="M11951" t="s">
        <v>59</v>
      </c>
      <c r="N11951">
        <v>34</v>
      </c>
      <c r="P11951" cm="1">
        <f t="array" ref="P11951">IF(Q11951&gt;0,INDEX(Q11951:Q33675,MATCH(TRUE,INDEX(Q11951:Q33675="",,),0)-1),"")</f>
        <v>7</v>
      </c>
      <c r="Q11951">
        <f t="shared" si="260"/>
        <v>7</v>
      </c>
      <c r="R11951">
        <f t="shared" si="259"/>
        <v>0</v>
      </c>
    </row>
    <row r="11952" spans="1:18" x14ac:dyDescent="0.3">
      <c r="P11952" t="str" cm="1">
        <f t="array" ref="P11952">IF(Q11952&gt;0,INDEX(Q11952:Q33676,MATCH(TRUE,INDEX(Q11952:Q33676="",,),0)-1),"")</f>
        <v/>
      </c>
      <c r="R11952" t="str">
        <f t="shared" si="259"/>
        <v/>
      </c>
    </row>
    <row r="11953" spans="1:18" x14ac:dyDescent="0.3">
      <c r="A11953" t="s">
        <v>860</v>
      </c>
      <c r="B11953" s="1">
        <v>38377</v>
      </c>
      <c r="C11953" s="2">
        <v>0.41666666666666669</v>
      </c>
      <c r="D11953" t="s">
        <v>866</v>
      </c>
      <c r="E11953" t="s">
        <v>867</v>
      </c>
      <c r="G11953" t="s">
        <v>19</v>
      </c>
      <c r="H11953" t="s">
        <v>25</v>
      </c>
      <c r="I11953" t="s">
        <v>21</v>
      </c>
      <c r="J11953" t="s">
        <v>22</v>
      </c>
      <c r="K11953">
        <v>22</v>
      </c>
      <c r="L11953">
        <v>111</v>
      </c>
      <c r="M11953" t="s">
        <v>484</v>
      </c>
      <c r="N11953">
        <v>1094.53</v>
      </c>
      <c r="O11953" t="s">
        <v>24</v>
      </c>
      <c r="P11953" cm="1">
        <f t="array" ref="P11953">IF(Q11953&gt;0,INDEX(Q11953:Q33677,MATCH(TRUE,INDEX(Q11953:Q33677="",,),0)-1),"")</f>
        <v>6</v>
      </c>
      <c r="Q11953">
        <f>INT((ROW()-11953)/5)+1</f>
        <v>1</v>
      </c>
      <c r="R11953">
        <f t="shared" si="259"/>
        <v>0</v>
      </c>
    </row>
    <row r="11954" spans="1:18" x14ac:dyDescent="0.3">
      <c r="A11954" t="s">
        <v>860</v>
      </c>
      <c r="B11954" s="1">
        <v>38377</v>
      </c>
      <c r="C11954" s="2">
        <v>0.41666666666666669</v>
      </c>
      <c r="D11954" t="s">
        <v>866</v>
      </c>
      <c r="E11954" t="s">
        <v>867</v>
      </c>
      <c r="G11954" t="s">
        <v>19</v>
      </c>
      <c r="H11954" t="s">
        <v>30</v>
      </c>
      <c r="I11954" t="s">
        <v>26</v>
      </c>
      <c r="J11954" t="s">
        <v>27</v>
      </c>
      <c r="K11954">
        <v>208</v>
      </c>
      <c r="L11954">
        <v>21.6</v>
      </c>
      <c r="M11954" t="s">
        <v>484</v>
      </c>
      <c r="N11954">
        <v>21.6</v>
      </c>
      <c r="O11954" t="s">
        <v>24</v>
      </c>
      <c r="P11954" cm="1">
        <f t="array" ref="P11954">IF(Q11954&gt;0,INDEX(Q11954:Q33678,MATCH(TRUE,INDEX(Q11954:Q33678="",,),0)-1),"")</f>
        <v>6</v>
      </c>
      <c r="Q11954">
        <f t="shared" ref="Q11954:Q11982" si="261">INT((ROW()-11953)/5)+1</f>
        <v>1</v>
      </c>
      <c r="R11954">
        <f t="shared" si="259"/>
        <v>0</v>
      </c>
    </row>
    <row r="11955" spans="1:18" x14ac:dyDescent="0.3">
      <c r="A11955" t="s">
        <v>860</v>
      </c>
      <c r="B11955" s="1">
        <v>38377</v>
      </c>
      <c r="C11955" s="2">
        <v>0.41666666666666669</v>
      </c>
      <c r="D11955" t="s">
        <v>866</v>
      </c>
      <c r="E11955" t="s">
        <v>867</v>
      </c>
      <c r="G11955" t="s">
        <v>19</v>
      </c>
      <c r="H11955" t="s">
        <v>25</v>
      </c>
      <c r="I11955" t="s">
        <v>26</v>
      </c>
      <c r="J11955" t="s">
        <v>27</v>
      </c>
      <c r="K11955">
        <v>489</v>
      </c>
      <c r="L11955">
        <v>20.65</v>
      </c>
      <c r="M11955" t="s">
        <v>484</v>
      </c>
      <c r="N11955">
        <v>20.65</v>
      </c>
      <c r="O11955" t="s">
        <v>24</v>
      </c>
      <c r="P11955" cm="1">
        <f t="array" ref="P11955">IF(Q11955&gt;0,INDEX(Q11955:Q33679,MATCH(TRUE,INDEX(Q11955:Q33679="",,),0)-1),"")</f>
        <v>6</v>
      </c>
      <c r="Q11955">
        <f t="shared" si="261"/>
        <v>1</v>
      </c>
      <c r="R11955">
        <f t="shared" si="259"/>
        <v>0</v>
      </c>
    </row>
    <row r="11956" spans="1:18" x14ac:dyDescent="0.3">
      <c r="A11956" t="s">
        <v>860</v>
      </c>
      <c r="B11956" s="1">
        <v>38377</v>
      </c>
      <c r="C11956" s="2">
        <v>0.41666666666666669</v>
      </c>
      <c r="D11956" t="s">
        <v>866</v>
      </c>
      <c r="E11956" t="s">
        <v>867</v>
      </c>
      <c r="G11956" s="6" t="s">
        <v>29</v>
      </c>
      <c r="H11956" t="s">
        <v>99</v>
      </c>
      <c r="I11956" t="s">
        <v>26</v>
      </c>
      <c r="J11956" t="s">
        <v>27</v>
      </c>
      <c r="K11956">
        <v>75</v>
      </c>
      <c r="L11956">
        <v>16</v>
      </c>
      <c r="M11956" t="s">
        <v>484</v>
      </c>
      <c r="N11956">
        <v>16</v>
      </c>
      <c r="O11956" t="s">
        <v>24</v>
      </c>
      <c r="P11956" cm="1">
        <f t="array" ref="P11956">IF(Q11956&gt;0,INDEX(Q11956:Q33680,MATCH(TRUE,INDEX(Q11956:Q33680="",,),0)-1),"")</f>
        <v>6</v>
      </c>
      <c r="Q11956">
        <f t="shared" si="261"/>
        <v>1</v>
      </c>
      <c r="R11956">
        <f t="shared" ref="R11956:R12019" si="262">IF(P11956="","",0)</f>
        <v>0</v>
      </c>
    </row>
    <row r="11957" spans="1:18" x14ac:dyDescent="0.3">
      <c r="A11957" t="s">
        <v>860</v>
      </c>
      <c r="B11957" s="1">
        <v>38377</v>
      </c>
      <c r="C11957" s="2">
        <v>0.41666666666666669</v>
      </c>
      <c r="D11957" t="s">
        <v>866</v>
      </c>
      <c r="E11957" t="s">
        <v>867</v>
      </c>
      <c r="G11957" s="6" t="s">
        <v>29</v>
      </c>
      <c r="H11957" t="s">
        <v>148</v>
      </c>
      <c r="I11957" t="s">
        <v>26</v>
      </c>
      <c r="J11957" t="s">
        <v>27</v>
      </c>
      <c r="K11957">
        <v>17</v>
      </c>
      <c r="L11957">
        <v>10.6</v>
      </c>
      <c r="M11957" t="s">
        <v>484</v>
      </c>
      <c r="N11957">
        <v>10.6</v>
      </c>
      <c r="O11957" t="s">
        <v>24</v>
      </c>
      <c r="P11957" cm="1">
        <f t="array" ref="P11957">IF(Q11957&gt;0,INDEX(Q11957:Q33681,MATCH(TRUE,INDEX(Q11957:Q33681="",,),0)-1),"")</f>
        <v>6</v>
      </c>
      <c r="Q11957">
        <f t="shared" si="261"/>
        <v>1</v>
      </c>
      <c r="R11957">
        <f t="shared" si="262"/>
        <v>0</v>
      </c>
    </row>
    <row r="11958" spans="1:18" x14ac:dyDescent="0.3">
      <c r="A11958" t="s">
        <v>860</v>
      </c>
      <c r="B11958" s="1">
        <v>38377</v>
      </c>
      <c r="C11958" s="2">
        <v>0.41666666666666669</v>
      </c>
      <c r="D11958" t="s">
        <v>866</v>
      </c>
      <c r="E11958" t="s">
        <v>867</v>
      </c>
      <c r="G11958" t="s">
        <v>19</v>
      </c>
      <c r="H11958" t="s">
        <v>25</v>
      </c>
      <c r="I11958" t="s">
        <v>21</v>
      </c>
      <c r="J11958" t="s">
        <v>22</v>
      </c>
      <c r="K11958">
        <v>22</v>
      </c>
      <c r="L11958">
        <v>111</v>
      </c>
      <c r="M11958" t="s">
        <v>31</v>
      </c>
      <c r="N11958">
        <v>111</v>
      </c>
      <c r="P11958" cm="1">
        <f t="array" ref="P11958">IF(Q11958&gt;0,INDEX(Q11958:Q33682,MATCH(TRUE,INDEX(Q11958:Q33682="",,),0)-1),"")</f>
        <v>6</v>
      </c>
      <c r="Q11958">
        <f t="shared" si="261"/>
        <v>2</v>
      </c>
      <c r="R11958">
        <f t="shared" si="262"/>
        <v>0</v>
      </c>
    </row>
    <row r="11959" spans="1:18" x14ac:dyDescent="0.3">
      <c r="A11959" t="s">
        <v>860</v>
      </c>
      <c r="B11959" s="1">
        <v>38377</v>
      </c>
      <c r="C11959" s="2">
        <v>0.41666666666666669</v>
      </c>
      <c r="D11959" t="s">
        <v>866</v>
      </c>
      <c r="E11959" t="s">
        <v>867</v>
      </c>
      <c r="G11959" t="s">
        <v>19</v>
      </c>
      <c r="H11959" t="s">
        <v>30</v>
      </c>
      <c r="I11959" t="s">
        <v>26</v>
      </c>
      <c r="J11959" t="s">
        <v>27</v>
      </c>
      <c r="K11959">
        <v>208</v>
      </c>
      <c r="L11959">
        <v>21.6</v>
      </c>
      <c r="M11959" t="s">
        <v>31</v>
      </c>
      <c r="N11959">
        <v>93.05</v>
      </c>
      <c r="P11959" cm="1">
        <f t="array" ref="P11959">IF(Q11959&gt;0,INDEX(Q11959:Q33683,MATCH(TRUE,INDEX(Q11959:Q33683="",,),0)-1),"")</f>
        <v>6</v>
      </c>
      <c r="Q11959">
        <f t="shared" si="261"/>
        <v>2</v>
      </c>
      <c r="R11959">
        <f t="shared" si="262"/>
        <v>0</v>
      </c>
    </row>
    <row r="11960" spans="1:18" x14ac:dyDescent="0.3">
      <c r="A11960" t="s">
        <v>860</v>
      </c>
      <c r="B11960" s="1">
        <v>38377</v>
      </c>
      <c r="C11960" s="2">
        <v>0.41666666666666669</v>
      </c>
      <c r="D11960" t="s">
        <v>866</v>
      </c>
      <c r="E11960" t="s">
        <v>867</v>
      </c>
      <c r="G11960" t="s">
        <v>19</v>
      </c>
      <c r="H11960" t="s">
        <v>25</v>
      </c>
      <c r="I11960" t="s">
        <v>26</v>
      </c>
      <c r="J11960" t="s">
        <v>27</v>
      </c>
      <c r="K11960">
        <v>489</v>
      </c>
      <c r="L11960">
        <v>20.65</v>
      </c>
      <c r="M11960" t="s">
        <v>31</v>
      </c>
      <c r="N11960">
        <v>20.65</v>
      </c>
      <c r="P11960" cm="1">
        <f t="array" ref="P11960">IF(Q11960&gt;0,INDEX(Q11960:Q33684,MATCH(TRUE,INDEX(Q11960:Q33684="",,),0)-1),"")</f>
        <v>6</v>
      </c>
      <c r="Q11960">
        <f t="shared" si="261"/>
        <v>2</v>
      </c>
      <c r="R11960">
        <f t="shared" si="262"/>
        <v>0</v>
      </c>
    </row>
    <row r="11961" spans="1:18" x14ac:dyDescent="0.3">
      <c r="A11961" t="s">
        <v>860</v>
      </c>
      <c r="B11961" s="1">
        <v>38377</v>
      </c>
      <c r="C11961" s="2">
        <v>0.41666666666666669</v>
      </c>
      <c r="D11961" t="s">
        <v>866</v>
      </c>
      <c r="E11961" t="s">
        <v>867</v>
      </c>
      <c r="G11961" s="6" t="s">
        <v>29</v>
      </c>
      <c r="H11961" t="s">
        <v>99</v>
      </c>
      <c r="I11961" t="s">
        <v>26</v>
      </c>
      <c r="J11961" t="s">
        <v>27</v>
      </c>
      <c r="K11961">
        <v>75</v>
      </c>
      <c r="L11961">
        <v>16</v>
      </c>
      <c r="M11961" t="s">
        <v>31</v>
      </c>
      <c r="N11961">
        <v>16</v>
      </c>
      <c r="P11961" cm="1">
        <f t="array" ref="P11961">IF(Q11961&gt;0,INDEX(Q11961:Q33685,MATCH(TRUE,INDEX(Q11961:Q33685="",,),0)-1),"")</f>
        <v>6</v>
      </c>
      <c r="Q11961">
        <f t="shared" si="261"/>
        <v>2</v>
      </c>
      <c r="R11961">
        <f t="shared" si="262"/>
        <v>0</v>
      </c>
    </row>
    <row r="11962" spans="1:18" x14ac:dyDescent="0.3">
      <c r="A11962" t="s">
        <v>860</v>
      </c>
      <c r="B11962" s="1">
        <v>38377</v>
      </c>
      <c r="C11962" s="2">
        <v>0.41666666666666669</v>
      </c>
      <c r="D11962" t="s">
        <v>866</v>
      </c>
      <c r="E11962" t="s">
        <v>867</v>
      </c>
      <c r="G11962" s="6" t="s">
        <v>29</v>
      </c>
      <c r="H11962" t="s">
        <v>148</v>
      </c>
      <c r="I11962" t="s">
        <v>26</v>
      </c>
      <c r="J11962" t="s">
        <v>27</v>
      </c>
      <c r="K11962">
        <v>17</v>
      </c>
      <c r="L11962">
        <v>10.6</v>
      </c>
      <c r="M11962" t="s">
        <v>31</v>
      </c>
      <c r="N11962">
        <v>10.6</v>
      </c>
      <c r="P11962" cm="1">
        <f t="array" ref="P11962">IF(Q11962&gt;0,INDEX(Q11962:Q33686,MATCH(TRUE,INDEX(Q11962:Q33686="",,),0)-1),"")</f>
        <v>6</v>
      </c>
      <c r="Q11962">
        <f t="shared" si="261"/>
        <v>2</v>
      </c>
      <c r="R11962">
        <f t="shared" si="262"/>
        <v>0</v>
      </c>
    </row>
    <row r="11963" spans="1:18" x14ac:dyDescent="0.3">
      <c r="A11963" t="s">
        <v>860</v>
      </c>
      <c r="B11963" s="1">
        <v>38377</v>
      </c>
      <c r="C11963" s="2">
        <v>0.41666666666666669</v>
      </c>
      <c r="D11963" t="s">
        <v>866</v>
      </c>
      <c r="E11963" t="s">
        <v>867</v>
      </c>
      <c r="G11963" t="s">
        <v>19</v>
      </c>
      <c r="H11963" t="s">
        <v>25</v>
      </c>
      <c r="I11963" t="s">
        <v>21</v>
      </c>
      <c r="J11963" t="s">
        <v>22</v>
      </c>
      <c r="K11963">
        <v>22</v>
      </c>
      <c r="L11963">
        <v>111</v>
      </c>
      <c r="M11963" t="s">
        <v>868</v>
      </c>
      <c r="N11963">
        <v>111</v>
      </c>
      <c r="P11963" cm="1">
        <f t="array" ref="P11963">IF(Q11963&gt;0,INDEX(Q11963:Q33687,MATCH(TRUE,INDEX(Q11963:Q33687="",,),0)-1),"")</f>
        <v>6</v>
      </c>
      <c r="Q11963">
        <f t="shared" si="261"/>
        <v>3</v>
      </c>
      <c r="R11963">
        <f t="shared" si="262"/>
        <v>0</v>
      </c>
    </row>
    <row r="11964" spans="1:18" x14ac:dyDescent="0.3">
      <c r="A11964" t="s">
        <v>860</v>
      </c>
      <c r="B11964" s="1">
        <v>38377</v>
      </c>
      <c r="C11964" s="2">
        <v>0.41666666666666669</v>
      </c>
      <c r="D11964" t="s">
        <v>866</v>
      </c>
      <c r="E11964" t="s">
        <v>867</v>
      </c>
      <c r="G11964" t="s">
        <v>19</v>
      </c>
      <c r="H11964" t="s">
        <v>30</v>
      </c>
      <c r="I11964" t="s">
        <v>26</v>
      </c>
      <c r="J11964" t="s">
        <v>27</v>
      </c>
      <c r="K11964">
        <v>208</v>
      </c>
      <c r="L11964">
        <v>21.6</v>
      </c>
      <c r="M11964" t="s">
        <v>868</v>
      </c>
      <c r="N11964">
        <v>66.05</v>
      </c>
      <c r="P11964" cm="1">
        <f t="array" ref="P11964">IF(Q11964&gt;0,INDEX(Q11964:Q33688,MATCH(TRUE,INDEX(Q11964:Q33688="",,),0)-1),"")</f>
        <v>6</v>
      </c>
      <c r="Q11964">
        <f t="shared" si="261"/>
        <v>3</v>
      </c>
      <c r="R11964">
        <f t="shared" si="262"/>
        <v>0</v>
      </c>
    </row>
    <row r="11965" spans="1:18" x14ac:dyDescent="0.3">
      <c r="A11965" t="s">
        <v>860</v>
      </c>
      <c r="B11965" s="1">
        <v>38377</v>
      </c>
      <c r="C11965" s="2">
        <v>0.41666666666666669</v>
      </c>
      <c r="D11965" t="s">
        <v>866</v>
      </c>
      <c r="E11965" t="s">
        <v>867</v>
      </c>
      <c r="G11965" t="s">
        <v>19</v>
      </c>
      <c r="H11965" t="s">
        <v>25</v>
      </c>
      <c r="I11965" t="s">
        <v>26</v>
      </c>
      <c r="J11965" t="s">
        <v>27</v>
      </c>
      <c r="K11965">
        <v>489</v>
      </c>
      <c r="L11965">
        <v>20.65</v>
      </c>
      <c r="M11965" t="s">
        <v>868</v>
      </c>
      <c r="N11965">
        <v>30</v>
      </c>
      <c r="P11965" cm="1">
        <f t="array" ref="P11965">IF(Q11965&gt;0,INDEX(Q11965:Q33689,MATCH(TRUE,INDEX(Q11965:Q33689="",,),0)-1),"")</f>
        <v>6</v>
      </c>
      <c r="Q11965">
        <f t="shared" si="261"/>
        <v>3</v>
      </c>
      <c r="R11965">
        <f t="shared" si="262"/>
        <v>0</v>
      </c>
    </row>
    <row r="11966" spans="1:18" x14ac:dyDescent="0.3">
      <c r="A11966" t="s">
        <v>860</v>
      </c>
      <c r="B11966" s="1">
        <v>38377</v>
      </c>
      <c r="C11966" s="2">
        <v>0.41666666666666669</v>
      </c>
      <c r="D11966" t="s">
        <v>866</v>
      </c>
      <c r="E11966" t="s">
        <v>867</v>
      </c>
      <c r="G11966" s="6" t="s">
        <v>29</v>
      </c>
      <c r="H11966" t="s">
        <v>99</v>
      </c>
      <c r="I11966" t="s">
        <v>26</v>
      </c>
      <c r="J11966" t="s">
        <v>27</v>
      </c>
      <c r="K11966">
        <v>75</v>
      </c>
      <c r="L11966">
        <v>16</v>
      </c>
      <c r="M11966" t="s">
        <v>868</v>
      </c>
      <c r="N11966">
        <v>16</v>
      </c>
      <c r="P11966" cm="1">
        <f t="array" ref="P11966">IF(Q11966&gt;0,INDEX(Q11966:Q33690,MATCH(TRUE,INDEX(Q11966:Q33690="",,),0)-1),"")</f>
        <v>6</v>
      </c>
      <c r="Q11966">
        <f t="shared" si="261"/>
        <v>3</v>
      </c>
      <c r="R11966">
        <f t="shared" si="262"/>
        <v>0</v>
      </c>
    </row>
    <row r="11967" spans="1:18" x14ac:dyDescent="0.3">
      <c r="A11967" t="s">
        <v>860</v>
      </c>
      <c r="B11967" s="1">
        <v>38377</v>
      </c>
      <c r="C11967" s="2">
        <v>0.41666666666666669</v>
      </c>
      <c r="D11967" t="s">
        <v>866</v>
      </c>
      <c r="E11967" t="s">
        <v>867</v>
      </c>
      <c r="G11967" s="6" t="s">
        <v>29</v>
      </c>
      <c r="H11967" t="s">
        <v>148</v>
      </c>
      <c r="I11967" t="s">
        <v>26</v>
      </c>
      <c r="J11967" t="s">
        <v>27</v>
      </c>
      <c r="K11967">
        <v>17</v>
      </c>
      <c r="L11967">
        <v>10.6</v>
      </c>
      <c r="M11967" t="s">
        <v>868</v>
      </c>
      <c r="N11967">
        <v>10.6</v>
      </c>
      <c r="P11967" cm="1">
        <f t="array" ref="P11967">IF(Q11967&gt;0,INDEX(Q11967:Q33691,MATCH(TRUE,INDEX(Q11967:Q33691="",,),0)-1),"")</f>
        <v>6</v>
      </c>
      <c r="Q11967">
        <f t="shared" si="261"/>
        <v>3</v>
      </c>
      <c r="R11967">
        <f t="shared" si="262"/>
        <v>0</v>
      </c>
    </row>
    <row r="11968" spans="1:18" x14ac:dyDescent="0.3">
      <c r="A11968" t="s">
        <v>860</v>
      </c>
      <c r="B11968" s="1">
        <v>38377</v>
      </c>
      <c r="C11968" s="2">
        <v>0.41666666666666669</v>
      </c>
      <c r="D11968" t="s">
        <v>866</v>
      </c>
      <c r="E11968" t="s">
        <v>867</v>
      </c>
      <c r="G11968" t="s">
        <v>19</v>
      </c>
      <c r="H11968" t="s">
        <v>25</v>
      </c>
      <c r="I11968" t="s">
        <v>21</v>
      </c>
      <c r="J11968" t="s">
        <v>22</v>
      </c>
      <c r="K11968">
        <v>22</v>
      </c>
      <c r="L11968">
        <v>111</v>
      </c>
      <c r="M11968" t="s">
        <v>74</v>
      </c>
      <c r="N11968">
        <v>111</v>
      </c>
      <c r="P11968" cm="1">
        <f t="array" ref="P11968">IF(Q11968&gt;0,INDEX(Q11968:Q33692,MATCH(TRUE,INDEX(Q11968:Q33692="",,),0)-1),"")</f>
        <v>6</v>
      </c>
      <c r="Q11968">
        <f t="shared" si="261"/>
        <v>4</v>
      </c>
      <c r="R11968">
        <f t="shared" si="262"/>
        <v>0</v>
      </c>
    </row>
    <row r="11969" spans="1:18" x14ac:dyDescent="0.3">
      <c r="A11969" t="s">
        <v>860</v>
      </c>
      <c r="B11969" s="1">
        <v>38377</v>
      </c>
      <c r="C11969" s="2">
        <v>0.41666666666666669</v>
      </c>
      <c r="D11969" t="s">
        <v>866</v>
      </c>
      <c r="E11969" t="s">
        <v>867</v>
      </c>
      <c r="G11969" t="s">
        <v>19</v>
      </c>
      <c r="H11969" t="s">
        <v>30</v>
      </c>
      <c r="I11969" t="s">
        <v>26</v>
      </c>
      <c r="J11969" t="s">
        <v>27</v>
      </c>
      <c r="K11969">
        <v>208</v>
      </c>
      <c r="L11969">
        <v>21.6</v>
      </c>
      <c r="M11969" t="s">
        <v>74</v>
      </c>
      <c r="N11969">
        <v>66.75</v>
      </c>
      <c r="P11969" cm="1">
        <f t="array" ref="P11969">IF(Q11969&gt;0,INDEX(Q11969:Q33693,MATCH(TRUE,INDEX(Q11969:Q33693="",,),0)-1),"")</f>
        <v>6</v>
      </c>
      <c r="Q11969">
        <f t="shared" si="261"/>
        <v>4</v>
      </c>
      <c r="R11969">
        <f t="shared" si="262"/>
        <v>0</v>
      </c>
    </row>
    <row r="11970" spans="1:18" x14ac:dyDescent="0.3">
      <c r="A11970" t="s">
        <v>860</v>
      </c>
      <c r="B11970" s="1">
        <v>38377</v>
      </c>
      <c r="C11970" s="2">
        <v>0.41666666666666669</v>
      </c>
      <c r="D11970" t="s">
        <v>866</v>
      </c>
      <c r="E11970" t="s">
        <v>867</v>
      </c>
      <c r="G11970" t="s">
        <v>19</v>
      </c>
      <c r="H11970" t="s">
        <v>25</v>
      </c>
      <c r="I11970" t="s">
        <v>26</v>
      </c>
      <c r="J11970" t="s">
        <v>27</v>
      </c>
      <c r="K11970">
        <v>489</v>
      </c>
      <c r="L11970">
        <v>20.65</v>
      </c>
      <c r="M11970" t="s">
        <v>74</v>
      </c>
      <c r="N11970">
        <v>20.65</v>
      </c>
      <c r="P11970" cm="1">
        <f t="array" ref="P11970">IF(Q11970&gt;0,INDEX(Q11970:Q33694,MATCH(TRUE,INDEX(Q11970:Q33694="",,),0)-1),"")</f>
        <v>6</v>
      </c>
      <c r="Q11970">
        <f t="shared" si="261"/>
        <v>4</v>
      </c>
      <c r="R11970">
        <f t="shared" si="262"/>
        <v>0</v>
      </c>
    </row>
    <row r="11971" spans="1:18" x14ac:dyDescent="0.3">
      <c r="A11971" t="s">
        <v>860</v>
      </c>
      <c r="B11971" s="1">
        <v>38377</v>
      </c>
      <c r="C11971" s="2">
        <v>0.41666666666666669</v>
      </c>
      <c r="D11971" t="s">
        <v>866</v>
      </c>
      <c r="E11971" t="s">
        <v>867</v>
      </c>
      <c r="G11971" s="6" t="s">
        <v>29</v>
      </c>
      <c r="H11971" t="s">
        <v>99</v>
      </c>
      <c r="I11971" t="s">
        <v>26</v>
      </c>
      <c r="J11971" t="s">
        <v>27</v>
      </c>
      <c r="K11971">
        <v>75</v>
      </c>
      <c r="L11971">
        <v>16</v>
      </c>
      <c r="M11971" t="s">
        <v>74</v>
      </c>
      <c r="N11971">
        <v>16</v>
      </c>
      <c r="P11971" cm="1">
        <f t="array" ref="P11971">IF(Q11971&gt;0,INDEX(Q11971:Q33695,MATCH(TRUE,INDEX(Q11971:Q33695="",,),0)-1),"")</f>
        <v>6</v>
      </c>
      <c r="Q11971">
        <f t="shared" si="261"/>
        <v>4</v>
      </c>
      <c r="R11971">
        <f t="shared" si="262"/>
        <v>0</v>
      </c>
    </row>
    <row r="11972" spans="1:18" x14ac:dyDescent="0.3">
      <c r="A11972" t="s">
        <v>860</v>
      </c>
      <c r="B11972" s="1">
        <v>38377</v>
      </c>
      <c r="C11972" s="2">
        <v>0.41666666666666669</v>
      </c>
      <c r="D11972" t="s">
        <v>866</v>
      </c>
      <c r="E11972" t="s">
        <v>867</v>
      </c>
      <c r="G11972" s="6" t="s">
        <v>29</v>
      </c>
      <c r="H11972" t="s">
        <v>148</v>
      </c>
      <c r="I11972" t="s">
        <v>26</v>
      </c>
      <c r="J11972" t="s">
        <v>27</v>
      </c>
      <c r="K11972">
        <v>17</v>
      </c>
      <c r="L11972">
        <v>10.6</v>
      </c>
      <c r="M11972" t="s">
        <v>74</v>
      </c>
      <c r="N11972">
        <v>10.6</v>
      </c>
      <c r="P11972" cm="1">
        <f t="array" ref="P11972">IF(Q11972&gt;0,INDEX(Q11972:Q33696,MATCH(TRUE,INDEX(Q11972:Q33696="",,),0)-1),"")</f>
        <v>6</v>
      </c>
      <c r="Q11972">
        <f t="shared" si="261"/>
        <v>4</v>
      </c>
      <c r="R11972">
        <f t="shared" si="262"/>
        <v>0</v>
      </c>
    </row>
    <row r="11973" spans="1:18" x14ac:dyDescent="0.3">
      <c r="A11973" t="s">
        <v>860</v>
      </c>
      <c r="B11973" s="1">
        <v>38377</v>
      </c>
      <c r="C11973" s="2">
        <v>0.41666666666666669</v>
      </c>
      <c r="D11973" t="s">
        <v>866</v>
      </c>
      <c r="E11973" t="s">
        <v>867</v>
      </c>
      <c r="G11973" t="s">
        <v>19</v>
      </c>
      <c r="H11973" t="s">
        <v>25</v>
      </c>
      <c r="I11973" t="s">
        <v>21</v>
      </c>
      <c r="J11973" t="s">
        <v>22</v>
      </c>
      <c r="K11973">
        <v>22</v>
      </c>
      <c r="L11973">
        <v>111</v>
      </c>
      <c r="M11973" t="s">
        <v>59</v>
      </c>
      <c r="N11973">
        <v>111</v>
      </c>
      <c r="P11973" cm="1">
        <f t="array" ref="P11973">IF(Q11973&gt;0,INDEX(Q11973:Q33697,MATCH(TRUE,INDEX(Q11973:Q33697="",,),0)-1),"")</f>
        <v>6</v>
      </c>
      <c r="Q11973">
        <f t="shared" si="261"/>
        <v>5</v>
      </c>
      <c r="R11973">
        <f t="shared" si="262"/>
        <v>0</v>
      </c>
    </row>
    <row r="11974" spans="1:18" x14ac:dyDescent="0.3">
      <c r="A11974" t="s">
        <v>860</v>
      </c>
      <c r="B11974" s="1">
        <v>38377</v>
      </c>
      <c r="C11974" s="2">
        <v>0.41666666666666669</v>
      </c>
      <c r="D11974" t="s">
        <v>866</v>
      </c>
      <c r="E11974" t="s">
        <v>867</v>
      </c>
      <c r="G11974" t="s">
        <v>19</v>
      </c>
      <c r="H11974" t="s">
        <v>30</v>
      </c>
      <c r="I11974" t="s">
        <v>26</v>
      </c>
      <c r="J11974" t="s">
        <v>27</v>
      </c>
      <c r="K11974">
        <v>208</v>
      </c>
      <c r="L11974">
        <v>21.6</v>
      </c>
      <c r="M11974" t="s">
        <v>59</v>
      </c>
      <c r="N11974">
        <v>52</v>
      </c>
      <c r="P11974" cm="1">
        <f t="array" ref="P11974">IF(Q11974&gt;0,INDEX(Q11974:Q33698,MATCH(TRUE,INDEX(Q11974:Q33698="",,),0)-1),"")</f>
        <v>6</v>
      </c>
      <c r="Q11974">
        <f t="shared" si="261"/>
        <v>5</v>
      </c>
      <c r="R11974">
        <f t="shared" si="262"/>
        <v>0</v>
      </c>
    </row>
    <row r="11975" spans="1:18" x14ac:dyDescent="0.3">
      <c r="A11975" t="s">
        <v>860</v>
      </c>
      <c r="B11975" s="1">
        <v>38377</v>
      </c>
      <c r="C11975" s="2">
        <v>0.41666666666666669</v>
      </c>
      <c r="D11975" t="s">
        <v>866</v>
      </c>
      <c r="E11975" t="s">
        <v>867</v>
      </c>
      <c r="G11975" t="s">
        <v>19</v>
      </c>
      <c r="H11975" t="s">
        <v>25</v>
      </c>
      <c r="I11975" t="s">
        <v>26</v>
      </c>
      <c r="J11975" t="s">
        <v>27</v>
      </c>
      <c r="K11975">
        <v>489</v>
      </c>
      <c r="L11975">
        <v>20.65</v>
      </c>
      <c r="M11975" t="s">
        <v>59</v>
      </c>
      <c r="N11975">
        <v>21</v>
      </c>
      <c r="P11975" cm="1">
        <f t="array" ref="P11975">IF(Q11975&gt;0,INDEX(Q11975:Q33699,MATCH(TRUE,INDEX(Q11975:Q33699="",,),0)-1),"")</f>
        <v>6</v>
      </c>
      <c r="Q11975">
        <f t="shared" si="261"/>
        <v>5</v>
      </c>
      <c r="R11975">
        <f t="shared" si="262"/>
        <v>0</v>
      </c>
    </row>
    <row r="11976" spans="1:18" x14ac:dyDescent="0.3">
      <c r="A11976" t="s">
        <v>860</v>
      </c>
      <c r="B11976" s="1">
        <v>38377</v>
      </c>
      <c r="C11976" s="2">
        <v>0.41666666666666669</v>
      </c>
      <c r="D11976" t="s">
        <v>866</v>
      </c>
      <c r="E11976" t="s">
        <v>867</v>
      </c>
      <c r="G11976" s="6" t="s">
        <v>29</v>
      </c>
      <c r="H11976" t="s">
        <v>99</v>
      </c>
      <c r="I11976" t="s">
        <v>26</v>
      </c>
      <c r="J11976" t="s">
        <v>27</v>
      </c>
      <c r="K11976">
        <v>75</v>
      </c>
      <c r="L11976">
        <v>16</v>
      </c>
      <c r="M11976" t="s">
        <v>59</v>
      </c>
      <c r="N11976">
        <v>16</v>
      </c>
      <c r="P11976" cm="1">
        <f t="array" ref="P11976">IF(Q11976&gt;0,INDEX(Q11976:Q33700,MATCH(TRUE,INDEX(Q11976:Q33700="",,),0)-1),"")</f>
        <v>6</v>
      </c>
      <c r="Q11976">
        <f t="shared" si="261"/>
        <v>5</v>
      </c>
      <c r="R11976">
        <f t="shared" si="262"/>
        <v>0</v>
      </c>
    </row>
    <row r="11977" spans="1:18" x14ac:dyDescent="0.3">
      <c r="A11977" t="s">
        <v>860</v>
      </c>
      <c r="B11977" s="1">
        <v>38377</v>
      </c>
      <c r="C11977" s="2">
        <v>0.41666666666666669</v>
      </c>
      <c r="D11977" t="s">
        <v>866</v>
      </c>
      <c r="E11977" t="s">
        <v>867</v>
      </c>
      <c r="G11977" s="6" t="s">
        <v>29</v>
      </c>
      <c r="H11977" t="s">
        <v>148</v>
      </c>
      <c r="I11977" t="s">
        <v>26</v>
      </c>
      <c r="J11977" t="s">
        <v>27</v>
      </c>
      <c r="K11977">
        <v>17</v>
      </c>
      <c r="L11977">
        <v>10.6</v>
      </c>
      <c r="M11977" t="s">
        <v>59</v>
      </c>
      <c r="N11977">
        <v>10.6</v>
      </c>
      <c r="P11977" cm="1">
        <f t="array" ref="P11977">IF(Q11977&gt;0,INDEX(Q11977:Q33701,MATCH(TRUE,INDEX(Q11977:Q33701="",,),0)-1),"")</f>
        <v>6</v>
      </c>
      <c r="Q11977">
        <f t="shared" si="261"/>
        <v>5</v>
      </c>
      <c r="R11977">
        <f t="shared" si="262"/>
        <v>0</v>
      </c>
    </row>
    <row r="11978" spans="1:18" x14ac:dyDescent="0.3">
      <c r="A11978" t="s">
        <v>860</v>
      </c>
      <c r="B11978" s="1">
        <v>38377</v>
      </c>
      <c r="C11978" s="2">
        <v>0.41666666666666669</v>
      </c>
      <c r="D11978" t="s">
        <v>866</v>
      </c>
      <c r="E11978" t="s">
        <v>867</v>
      </c>
      <c r="G11978" t="s">
        <v>19</v>
      </c>
      <c r="H11978" t="s">
        <v>25</v>
      </c>
      <c r="I11978" t="s">
        <v>21</v>
      </c>
      <c r="J11978" t="s">
        <v>22</v>
      </c>
      <c r="K11978">
        <v>22</v>
      </c>
      <c r="L11978">
        <v>111</v>
      </c>
      <c r="M11978" t="s">
        <v>863</v>
      </c>
      <c r="N11978">
        <v>189.26</v>
      </c>
      <c r="P11978" cm="1">
        <f t="array" ref="P11978">IF(Q11978&gt;0,INDEX(Q11978:Q33702,MATCH(TRUE,INDEX(Q11978:Q33702="",,),0)-1),"")</f>
        <v>6</v>
      </c>
      <c r="Q11978">
        <f t="shared" si="261"/>
        <v>6</v>
      </c>
      <c r="R11978">
        <f t="shared" si="262"/>
        <v>0</v>
      </c>
    </row>
    <row r="11979" spans="1:18" x14ac:dyDescent="0.3">
      <c r="A11979" t="s">
        <v>860</v>
      </c>
      <c r="B11979" s="1">
        <v>38377</v>
      </c>
      <c r="C11979" s="2">
        <v>0.41666666666666669</v>
      </c>
      <c r="D11979" t="s">
        <v>866</v>
      </c>
      <c r="E11979" t="s">
        <v>867</v>
      </c>
      <c r="G11979" t="s">
        <v>19</v>
      </c>
      <c r="H11979" t="s">
        <v>30</v>
      </c>
      <c r="I11979" t="s">
        <v>26</v>
      </c>
      <c r="J11979" t="s">
        <v>27</v>
      </c>
      <c r="K11979">
        <v>208</v>
      </c>
      <c r="L11979">
        <v>21.6</v>
      </c>
      <c r="M11979" t="s">
        <v>863</v>
      </c>
      <c r="N11979">
        <v>21.6</v>
      </c>
      <c r="P11979" cm="1">
        <f t="array" ref="P11979">IF(Q11979&gt;0,INDEX(Q11979:Q33703,MATCH(TRUE,INDEX(Q11979:Q33703="",,),0)-1),"")</f>
        <v>6</v>
      </c>
      <c r="Q11979">
        <f t="shared" si="261"/>
        <v>6</v>
      </c>
      <c r="R11979">
        <f t="shared" si="262"/>
        <v>0</v>
      </c>
    </row>
    <row r="11980" spans="1:18" x14ac:dyDescent="0.3">
      <c r="A11980" t="s">
        <v>860</v>
      </c>
      <c r="B11980" s="1">
        <v>38377</v>
      </c>
      <c r="C11980" s="2">
        <v>0.41666666666666669</v>
      </c>
      <c r="D11980" t="s">
        <v>866</v>
      </c>
      <c r="E11980" t="s">
        <v>867</v>
      </c>
      <c r="G11980" t="s">
        <v>19</v>
      </c>
      <c r="H11980" t="s">
        <v>25</v>
      </c>
      <c r="I11980" t="s">
        <v>26</v>
      </c>
      <c r="J11980" t="s">
        <v>27</v>
      </c>
      <c r="K11980">
        <v>489</v>
      </c>
      <c r="L11980">
        <v>20.65</v>
      </c>
      <c r="M11980" t="s">
        <v>863</v>
      </c>
      <c r="N11980">
        <v>20.65</v>
      </c>
      <c r="P11980" cm="1">
        <f t="array" ref="P11980">IF(Q11980&gt;0,INDEX(Q11980:Q33704,MATCH(TRUE,INDEX(Q11980:Q33704="",,),0)-1),"")</f>
        <v>6</v>
      </c>
      <c r="Q11980">
        <f t="shared" si="261"/>
        <v>6</v>
      </c>
      <c r="R11980">
        <f t="shared" si="262"/>
        <v>0</v>
      </c>
    </row>
    <row r="11981" spans="1:18" x14ac:dyDescent="0.3">
      <c r="A11981" t="s">
        <v>860</v>
      </c>
      <c r="B11981" s="1">
        <v>38377</v>
      </c>
      <c r="C11981" s="2">
        <v>0.41666666666666669</v>
      </c>
      <c r="D11981" t="s">
        <v>866</v>
      </c>
      <c r="E11981" t="s">
        <v>867</v>
      </c>
      <c r="G11981" s="6" t="s">
        <v>29</v>
      </c>
      <c r="H11981" t="s">
        <v>99</v>
      </c>
      <c r="I11981" t="s">
        <v>26</v>
      </c>
      <c r="J11981" t="s">
        <v>27</v>
      </c>
      <c r="K11981">
        <v>75</v>
      </c>
      <c r="L11981">
        <v>16</v>
      </c>
      <c r="M11981" t="s">
        <v>863</v>
      </c>
      <c r="N11981">
        <v>16</v>
      </c>
      <c r="P11981" cm="1">
        <f t="array" ref="P11981">IF(Q11981&gt;0,INDEX(Q11981:Q33705,MATCH(TRUE,INDEX(Q11981:Q33705="",,),0)-1),"")</f>
        <v>6</v>
      </c>
      <c r="Q11981">
        <f t="shared" si="261"/>
        <v>6</v>
      </c>
      <c r="R11981">
        <f t="shared" si="262"/>
        <v>0</v>
      </c>
    </row>
    <row r="11982" spans="1:18" x14ac:dyDescent="0.3">
      <c r="A11982" t="s">
        <v>860</v>
      </c>
      <c r="B11982" s="1">
        <v>38377</v>
      </c>
      <c r="C11982" s="2">
        <v>0.41666666666666669</v>
      </c>
      <c r="D11982" t="s">
        <v>866</v>
      </c>
      <c r="E11982" t="s">
        <v>867</v>
      </c>
      <c r="G11982" s="6" t="s">
        <v>29</v>
      </c>
      <c r="H11982" t="s">
        <v>148</v>
      </c>
      <c r="I11982" t="s">
        <v>26</v>
      </c>
      <c r="J11982" t="s">
        <v>27</v>
      </c>
      <c r="K11982">
        <v>17</v>
      </c>
      <c r="L11982">
        <v>10.6</v>
      </c>
      <c r="M11982" t="s">
        <v>863</v>
      </c>
      <c r="N11982">
        <v>10.6</v>
      </c>
      <c r="P11982" cm="1">
        <f t="array" ref="P11982">IF(Q11982&gt;0,INDEX(Q11982:Q33706,MATCH(TRUE,INDEX(Q11982:Q33706="",,),0)-1),"")</f>
        <v>6</v>
      </c>
      <c r="Q11982">
        <f t="shared" si="261"/>
        <v>6</v>
      </c>
      <c r="R11982">
        <f t="shared" si="262"/>
        <v>0</v>
      </c>
    </row>
    <row r="11983" spans="1:18" x14ac:dyDescent="0.3">
      <c r="P11983" t="str" cm="1">
        <f t="array" ref="P11983">IF(Q11983&gt;0,INDEX(Q11983:Q33707,MATCH(TRUE,INDEX(Q11983:Q33707="",,),0)-1),"")</f>
        <v/>
      </c>
      <c r="R11983" t="str">
        <f t="shared" si="262"/>
        <v/>
      </c>
    </row>
    <row r="11984" spans="1:18" x14ac:dyDescent="0.3">
      <c r="A11984" t="s">
        <v>860</v>
      </c>
      <c r="B11984" s="1">
        <v>38377</v>
      </c>
      <c r="C11984" s="2">
        <v>0.41666666666666669</v>
      </c>
      <c r="D11984" t="s">
        <v>869</v>
      </c>
      <c r="E11984" t="s">
        <v>870</v>
      </c>
      <c r="G11984" t="s">
        <v>19</v>
      </c>
      <c r="H11984" t="s">
        <v>28</v>
      </c>
      <c r="I11984" t="s">
        <v>26</v>
      </c>
      <c r="J11984" t="s">
        <v>27</v>
      </c>
      <c r="K11984">
        <v>60</v>
      </c>
      <c r="L11984">
        <v>22</v>
      </c>
      <c r="M11984" t="s">
        <v>31</v>
      </c>
      <c r="N11984">
        <v>126.02</v>
      </c>
      <c r="O11984" t="s">
        <v>24</v>
      </c>
      <c r="P11984" cm="1">
        <f t="array" ref="P11984">IF(Q11984&gt;0,INDEX(Q11984:Q33708,MATCH(TRUE,INDEX(Q11984:Q33708="",,),0)-1),"")</f>
        <v>5</v>
      </c>
      <c r="Q11984">
        <f>INT((ROW()-11984)/4)+1</f>
        <v>1</v>
      </c>
      <c r="R11984">
        <f t="shared" si="262"/>
        <v>0</v>
      </c>
    </row>
    <row r="11985" spans="1:18" x14ac:dyDescent="0.3">
      <c r="A11985" t="s">
        <v>860</v>
      </c>
      <c r="B11985" s="1">
        <v>38377</v>
      </c>
      <c r="C11985" s="2">
        <v>0.41666666666666669</v>
      </c>
      <c r="D11985" t="s">
        <v>869</v>
      </c>
      <c r="E11985" t="s">
        <v>870</v>
      </c>
      <c r="G11985" t="s">
        <v>19</v>
      </c>
      <c r="H11985" t="s">
        <v>63</v>
      </c>
      <c r="I11985" t="s">
        <v>26</v>
      </c>
      <c r="J11985" t="s">
        <v>27</v>
      </c>
      <c r="K11985">
        <v>210</v>
      </c>
      <c r="L11985">
        <v>16.75</v>
      </c>
      <c r="M11985" t="s">
        <v>31</v>
      </c>
      <c r="N11985">
        <v>16.75</v>
      </c>
      <c r="O11985" t="s">
        <v>24</v>
      </c>
      <c r="P11985" cm="1">
        <f t="array" ref="P11985">IF(Q11985&gt;0,INDEX(Q11985:Q33709,MATCH(TRUE,INDEX(Q11985:Q33709="",,),0)-1),"")</f>
        <v>5</v>
      </c>
      <c r="Q11985">
        <f t="shared" ref="Q11985:Q12003" si="263">INT((ROW()-11984)/4)+1</f>
        <v>1</v>
      </c>
      <c r="R11985">
        <f t="shared" si="262"/>
        <v>0</v>
      </c>
    </row>
    <row r="11986" spans="1:18" x14ac:dyDescent="0.3">
      <c r="A11986" t="s">
        <v>860</v>
      </c>
      <c r="B11986" s="1">
        <v>38377</v>
      </c>
      <c r="C11986" s="2">
        <v>0.41666666666666669</v>
      </c>
      <c r="D11986" t="s">
        <v>869</v>
      </c>
      <c r="E11986" t="s">
        <v>870</v>
      </c>
      <c r="G11986" s="6" t="s">
        <v>29</v>
      </c>
      <c r="H11986" t="s">
        <v>70</v>
      </c>
      <c r="I11986" t="s">
        <v>26</v>
      </c>
      <c r="J11986" t="s">
        <v>27</v>
      </c>
      <c r="K11986">
        <v>8</v>
      </c>
      <c r="L11986">
        <v>12.05</v>
      </c>
      <c r="M11986" t="s">
        <v>31</v>
      </c>
      <c r="N11986">
        <v>12.05</v>
      </c>
      <c r="O11986" t="s">
        <v>24</v>
      </c>
      <c r="P11986" cm="1">
        <f t="array" ref="P11986">IF(Q11986&gt;0,INDEX(Q11986:Q33710,MATCH(TRUE,INDEX(Q11986:Q33710="",,),0)-1),"")</f>
        <v>5</v>
      </c>
      <c r="Q11986">
        <f t="shared" si="263"/>
        <v>1</v>
      </c>
      <c r="R11986">
        <f t="shared" si="262"/>
        <v>0</v>
      </c>
    </row>
    <row r="11987" spans="1:18" x14ac:dyDescent="0.3">
      <c r="A11987" t="s">
        <v>860</v>
      </c>
      <c r="B11987" s="1">
        <v>38377</v>
      </c>
      <c r="C11987" s="2">
        <v>0.41666666666666669</v>
      </c>
      <c r="D11987" t="s">
        <v>869</v>
      </c>
      <c r="E11987" t="s">
        <v>870</v>
      </c>
      <c r="G11987" s="6" t="s">
        <v>29</v>
      </c>
      <c r="H11987" t="s">
        <v>64</v>
      </c>
      <c r="I11987" t="s">
        <v>26</v>
      </c>
      <c r="J11987" t="s">
        <v>27</v>
      </c>
      <c r="K11987">
        <v>82</v>
      </c>
      <c r="L11987">
        <v>8.6</v>
      </c>
      <c r="M11987" t="s">
        <v>31</v>
      </c>
      <c r="N11987">
        <v>8.6</v>
      </c>
      <c r="O11987" t="s">
        <v>24</v>
      </c>
      <c r="P11987" cm="1">
        <f t="array" ref="P11987">IF(Q11987&gt;0,INDEX(Q11987:Q33711,MATCH(TRUE,INDEX(Q11987:Q33711="",,),0)-1),"")</f>
        <v>5</v>
      </c>
      <c r="Q11987">
        <f t="shared" si="263"/>
        <v>1</v>
      </c>
      <c r="R11987">
        <f t="shared" si="262"/>
        <v>0</v>
      </c>
    </row>
    <row r="11988" spans="1:18" x14ac:dyDescent="0.3">
      <c r="A11988" t="s">
        <v>860</v>
      </c>
      <c r="B11988" s="1">
        <v>38377</v>
      </c>
      <c r="C11988" s="2">
        <v>0.41666666666666669</v>
      </c>
      <c r="D11988" t="s">
        <v>869</v>
      </c>
      <c r="E11988" t="s">
        <v>870</v>
      </c>
      <c r="G11988" t="s">
        <v>19</v>
      </c>
      <c r="H11988" t="s">
        <v>28</v>
      </c>
      <c r="I11988" t="s">
        <v>26</v>
      </c>
      <c r="J11988" t="s">
        <v>27</v>
      </c>
      <c r="K11988">
        <v>60</v>
      </c>
      <c r="L11988">
        <v>22</v>
      </c>
      <c r="M11988" t="s">
        <v>484</v>
      </c>
      <c r="N11988">
        <v>67.88</v>
      </c>
      <c r="P11988" cm="1">
        <f t="array" ref="P11988">IF(Q11988&gt;0,INDEX(Q11988:Q33712,MATCH(TRUE,INDEX(Q11988:Q33712="",,),0)-1),"")</f>
        <v>5</v>
      </c>
      <c r="Q11988">
        <f t="shared" si="263"/>
        <v>2</v>
      </c>
      <c r="R11988">
        <f t="shared" si="262"/>
        <v>0</v>
      </c>
    </row>
    <row r="11989" spans="1:18" x14ac:dyDescent="0.3">
      <c r="A11989" t="s">
        <v>860</v>
      </c>
      <c r="B11989" s="1">
        <v>38377</v>
      </c>
      <c r="C11989" s="2">
        <v>0.41666666666666669</v>
      </c>
      <c r="D11989" t="s">
        <v>869</v>
      </c>
      <c r="E11989" t="s">
        <v>870</v>
      </c>
      <c r="G11989" t="s">
        <v>19</v>
      </c>
      <c r="H11989" t="s">
        <v>63</v>
      </c>
      <c r="I11989" t="s">
        <v>26</v>
      </c>
      <c r="J11989" t="s">
        <v>27</v>
      </c>
      <c r="K11989">
        <v>210</v>
      </c>
      <c r="L11989">
        <v>16.75</v>
      </c>
      <c r="M11989" t="s">
        <v>484</v>
      </c>
      <c r="N11989">
        <v>16.75</v>
      </c>
      <c r="P11989" cm="1">
        <f t="array" ref="P11989">IF(Q11989&gt;0,INDEX(Q11989:Q33713,MATCH(TRUE,INDEX(Q11989:Q33713="",,),0)-1),"")</f>
        <v>5</v>
      </c>
      <c r="Q11989">
        <f t="shared" si="263"/>
        <v>2</v>
      </c>
      <c r="R11989">
        <f t="shared" si="262"/>
        <v>0</v>
      </c>
    </row>
    <row r="11990" spans="1:18" x14ac:dyDescent="0.3">
      <c r="A11990" t="s">
        <v>860</v>
      </c>
      <c r="B11990" s="1">
        <v>38377</v>
      </c>
      <c r="C11990" s="2">
        <v>0.41666666666666669</v>
      </c>
      <c r="D11990" t="s">
        <v>869</v>
      </c>
      <c r="E11990" t="s">
        <v>870</v>
      </c>
      <c r="G11990" s="6" t="s">
        <v>29</v>
      </c>
      <c r="H11990" t="s">
        <v>70</v>
      </c>
      <c r="I11990" t="s">
        <v>26</v>
      </c>
      <c r="J11990" t="s">
        <v>27</v>
      </c>
      <c r="K11990">
        <v>8</v>
      </c>
      <c r="L11990">
        <v>12.05</v>
      </c>
      <c r="M11990" t="s">
        <v>484</v>
      </c>
      <c r="N11990">
        <v>12.05</v>
      </c>
      <c r="P11990" cm="1">
        <f t="array" ref="P11990">IF(Q11990&gt;0,INDEX(Q11990:Q33714,MATCH(TRUE,INDEX(Q11990:Q33714="",,),0)-1),"")</f>
        <v>5</v>
      </c>
      <c r="Q11990">
        <f t="shared" si="263"/>
        <v>2</v>
      </c>
      <c r="R11990">
        <f t="shared" si="262"/>
        <v>0</v>
      </c>
    </row>
    <row r="11991" spans="1:18" x14ac:dyDescent="0.3">
      <c r="A11991" t="s">
        <v>860</v>
      </c>
      <c r="B11991" s="1">
        <v>38377</v>
      </c>
      <c r="C11991" s="2">
        <v>0.41666666666666669</v>
      </c>
      <c r="D11991" t="s">
        <v>869</v>
      </c>
      <c r="E11991" t="s">
        <v>870</v>
      </c>
      <c r="G11991" s="6" t="s">
        <v>29</v>
      </c>
      <c r="H11991" t="s">
        <v>64</v>
      </c>
      <c r="I11991" t="s">
        <v>26</v>
      </c>
      <c r="J11991" t="s">
        <v>27</v>
      </c>
      <c r="K11991">
        <v>82</v>
      </c>
      <c r="L11991">
        <v>8.6</v>
      </c>
      <c r="M11991" t="s">
        <v>484</v>
      </c>
      <c r="N11991">
        <v>8.6</v>
      </c>
      <c r="P11991" cm="1">
        <f t="array" ref="P11991">IF(Q11991&gt;0,INDEX(Q11991:Q33715,MATCH(TRUE,INDEX(Q11991:Q33715="",,),0)-1),"")</f>
        <v>5</v>
      </c>
      <c r="Q11991">
        <f t="shared" si="263"/>
        <v>2</v>
      </c>
      <c r="R11991">
        <f t="shared" si="262"/>
        <v>0</v>
      </c>
    </row>
    <row r="11992" spans="1:18" x14ac:dyDescent="0.3">
      <c r="A11992" t="s">
        <v>860</v>
      </c>
      <c r="B11992" s="1">
        <v>38377</v>
      </c>
      <c r="C11992" s="2">
        <v>0.41666666666666669</v>
      </c>
      <c r="D11992" t="s">
        <v>869</v>
      </c>
      <c r="E11992" t="s">
        <v>870</v>
      </c>
      <c r="G11992" t="s">
        <v>19</v>
      </c>
      <c r="H11992" t="s">
        <v>28</v>
      </c>
      <c r="I11992" t="s">
        <v>26</v>
      </c>
      <c r="J11992" t="s">
        <v>27</v>
      </c>
      <c r="K11992">
        <v>60</v>
      </c>
      <c r="L11992">
        <v>22</v>
      </c>
      <c r="M11992" t="s">
        <v>863</v>
      </c>
      <c r="N11992">
        <v>40</v>
      </c>
      <c r="P11992" cm="1">
        <f t="array" ref="P11992">IF(Q11992&gt;0,INDEX(Q11992:Q33716,MATCH(TRUE,INDEX(Q11992:Q33716="",,),0)-1),"")</f>
        <v>5</v>
      </c>
      <c r="Q11992">
        <f t="shared" si="263"/>
        <v>3</v>
      </c>
      <c r="R11992">
        <f t="shared" si="262"/>
        <v>0</v>
      </c>
    </row>
    <row r="11993" spans="1:18" x14ac:dyDescent="0.3">
      <c r="A11993" t="s">
        <v>860</v>
      </c>
      <c r="B11993" s="1">
        <v>38377</v>
      </c>
      <c r="C11993" s="2">
        <v>0.41666666666666669</v>
      </c>
      <c r="D11993" t="s">
        <v>869</v>
      </c>
      <c r="E11993" t="s">
        <v>870</v>
      </c>
      <c r="G11993" t="s">
        <v>19</v>
      </c>
      <c r="H11993" t="s">
        <v>63</v>
      </c>
      <c r="I11993" t="s">
        <v>26</v>
      </c>
      <c r="J11993" t="s">
        <v>27</v>
      </c>
      <c r="K11993">
        <v>210</v>
      </c>
      <c r="L11993">
        <v>16.75</v>
      </c>
      <c r="M11993" t="s">
        <v>863</v>
      </c>
      <c r="N11993">
        <v>16.75</v>
      </c>
      <c r="P11993" cm="1">
        <f t="array" ref="P11993">IF(Q11993&gt;0,INDEX(Q11993:Q33717,MATCH(TRUE,INDEX(Q11993:Q33717="",,),0)-1),"")</f>
        <v>5</v>
      </c>
      <c r="Q11993">
        <f t="shared" si="263"/>
        <v>3</v>
      </c>
      <c r="R11993">
        <f t="shared" si="262"/>
        <v>0</v>
      </c>
    </row>
    <row r="11994" spans="1:18" x14ac:dyDescent="0.3">
      <c r="A11994" t="s">
        <v>860</v>
      </c>
      <c r="B11994" s="1">
        <v>38377</v>
      </c>
      <c r="C11994" s="2">
        <v>0.41666666666666669</v>
      </c>
      <c r="D11994" t="s">
        <v>869</v>
      </c>
      <c r="E11994" t="s">
        <v>870</v>
      </c>
      <c r="G11994" s="6" t="s">
        <v>29</v>
      </c>
      <c r="H11994" t="s">
        <v>70</v>
      </c>
      <c r="I11994" t="s">
        <v>26</v>
      </c>
      <c r="J11994" t="s">
        <v>27</v>
      </c>
      <c r="K11994">
        <v>8</v>
      </c>
      <c r="L11994">
        <v>12.05</v>
      </c>
      <c r="M11994" t="s">
        <v>863</v>
      </c>
      <c r="N11994">
        <v>12.05</v>
      </c>
      <c r="P11994" cm="1">
        <f t="array" ref="P11994">IF(Q11994&gt;0,INDEX(Q11994:Q33718,MATCH(TRUE,INDEX(Q11994:Q33718="",,),0)-1),"")</f>
        <v>5</v>
      </c>
      <c r="Q11994">
        <f t="shared" si="263"/>
        <v>3</v>
      </c>
      <c r="R11994">
        <f t="shared" si="262"/>
        <v>0</v>
      </c>
    </row>
    <row r="11995" spans="1:18" x14ac:dyDescent="0.3">
      <c r="A11995" t="s">
        <v>860</v>
      </c>
      <c r="B11995" s="1">
        <v>38377</v>
      </c>
      <c r="C11995" s="2">
        <v>0.41666666666666669</v>
      </c>
      <c r="D11995" t="s">
        <v>869</v>
      </c>
      <c r="E11995" t="s">
        <v>870</v>
      </c>
      <c r="G11995" s="6" t="s">
        <v>29</v>
      </c>
      <c r="H11995" t="s">
        <v>64</v>
      </c>
      <c r="I11995" t="s">
        <v>26</v>
      </c>
      <c r="J11995" t="s">
        <v>27</v>
      </c>
      <c r="K11995">
        <v>82</v>
      </c>
      <c r="L11995">
        <v>8.6</v>
      </c>
      <c r="M11995" t="s">
        <v>863</v>
      </c>
      <c r="N11995">
        <v>8.6</v>
      </c>
      <c r="P11995" cm="1">
        <f t="array" ref="P11995">IF(Q11995&gt;0,INDEX(Q11995:Q33719,MATCH(TRUE,INDEX(Q11995:Q33719="",,),0)-1),"")</f>
        <v>5</v>
      </c>
      <c r="Q11995">
        <f t="shared" si="263"/>
        <v>3</v>
      </c>
      <c r="R11995">
        <f t="shared" si="262"/>
        <v>0</v>
      </c>
    </row>
    <row r="11996" spans="1:18" x14ac:dyDescent="0.3">
      <c r="A11996" t="s">
        <v>860</v>
      </c>
      <c r="B11996" s="1">
        <v>38377</v>
      </c>
      <c r="C11996" s="2">
        <v>0.41666666666666669</v>
      </c>
      <c r="D11996" t="s">
        <v>869</v>
      </c>
      <c r="E11996" t="s">
        <v>870</v>
      </c>
      <c r="G11996" t="s">
        <v>19</v>
      </c>
      <c r="H11996" t="s">
        <v>28</v>
      </c>
      <c r="I11996" t="s">
        <v>26</v>
      </c>
      <c r="J11996" t="s">
        <v>27</v>
      </c>
      <c r="K11996">
        <v>60</v>
      </c>
      <c r="L11996">
        <v>22</v>
      </c>
      <c r="M11996" t="s">
        <v>35</v>
      </c>
      <c r="N11996">
        <v>25.75</v>
      </c>
      <c r="P11996" cm="1">
        <f t="array" ref="P11996">IF(Q11996&gt;0,INDEX(Q11996:Q33720,MATCH(TRUE,INDEX(Q11996:Q33720="",,),0)-1),"")</f>
        <v>5</v>
      </c>
      <c r="Q11996">
        <f t="shared" si="263"/>
        <v>4</v>
      </c>
      <c r="R11996">
        <f t="shared" si="262"/>
        <v>0</v>
      </c>
    </row>
    <row r="11997" spans="1:18" x14ac:dyDescent="0.3">
      <c r="A11997" t="s">
        <v>860</v>
      </c>
      <c r="B11997" s="1">
        <v>38377</v>
      </c>
      <c r="C11997" s="2">
        <v>0.41666666666666669</v>
      </c>
      <c r="D11997" t="s">
        <v>869</v>
      </c>
      <c r="E11997" t="s">
        <v>870</v>
      </c>
      <c r="G11997" t="s">
        <v>19</v>
      </c>
      <c r="H11997" t="s">
        <v>63</v>
      </c>
      <c r="I11997" t="s">
        <v>26</v>
      </c>
      <c r="J11997" t="s">
        <v>27</v>
      </c>
      <c r="K11997">
        <v>210</v>
      </c>
      <c r="L11997">
        <v>16.75</v>
      </c>
      <c r="M11997" t="s">
        <v>35</v>
      </c>
      <c r="N11997">
        <v>18.2</v>
      </c>
      <c r="P11997" cm="1">
        <f t="array" ref="P11997">IF(Q11997&gt;0,INDEX(Q11997:Q33721,MATCH(TRUE,INDEX(Q11997:Q33721="",,),0)-1),"")</f>
        <v>5</v>
      </c>
      <c r="Q11997">
        <f t="shared" si="263"/>
        <v>4</v>
      </c>
      <c r="R11997">
        <f t="shared" si="262"/>
        <v>0</v>
      </c>
    </row>
    <row r="11998" spans="1:18" x14ac:dyDescent="0.3">
      <c r="A11998" t="s">
        <v>860</v>
      </c>
      <c r="B11998" s="1">
        <v>38377</v>
      </c>
      <c r="C11998" s="2">
        <v>0.41666666666666669</v>
      </c>
      <c r="D11998" t="s">
        <v>869</v>
      </c>
      <c r="E11998" t="s">
        <v>870</v>
      </c>
      <c r="G11998" s="6" t="s">
        <v>29</v>
      </c>
      <c r="H11998" t="s">
        <v>70</v>
      </c>
      <c r="I11998" t="s">
        <v>26</v>
      </c>
      <c r="J11998" t="s">
        <v>27</v>
      </c>
      <c r="K11998">
        <v>8</v>
      </c>
      <c r="L11998">
        <v>12.05</v>
      </c>
      <c r="M11998" t="s">
        <v>35</v>
      </c>
      <c r="N11998">
        <v>12.05</v>
      </c>
      <c r="P11998" cm="1">
        <f t="array" ref="P11998">IF(Q11998&gt;0,INDEX(Q11998:Q33722,MATCH(TRUE,INDEX(Q11998:Q33722="",,),0)-1),"")</f>
        <v>5</v>
      </c>
      <c r="Q11998">
        <f t="shared" si="263"/>
        <v>4</v>
      </c>
      <c r="R11998">
        <f t="shared" si="262"/>
        <v>0</v>
      </c>
    </row>
    <row r="11999" spans="1:18" x14ac:dyDescent="0.3">
      <c r="A11999" t="s">
        <v>860</v>
      </c>
      <c r="B11999" s="1">
        <v>38377</v>
      </c>
      <c r="C11999" s="2">
        <v>0.41666666666666669</v>
      </c>
      <c r="D11999" t="s">
        <v>869</v>
      </c>
      <c r="E11999" t="s">
        <v>870</v>
      </c>
      <c r="G11999" s="6" t="s">
        <v>29</v>
      </c>
      <c r="H11999" t="s">
        <v>64</v>
      </c>
      <c r="I11999" t="s">
        <v>26</v>
      </c>
      <c r="J11999" t="s">
        <v>27</v>
      </c>
      <c r="K11999">
        <v>82</v>
      </c>
      <c r="L11999">
        <v>8.6</v>
      </c>
      <c r="M11999" t="s">
        <v>35</v>
      </c>
      <c r="N11999">
        <v>8.6</v>
      </c>
      <c r="P11999" cm="1">
        <f t="array" ref="P11999">IF(Q11999&gt;0,INDEX(Q11999:Q33723,MATCH(TRUE,INDEX(Q11999:Q33723="",,),0)-1),"")</f>
        <v>5</v>
      </c>
      <c r="Q11999">
        <f t="shared" si="263"/>
        <v>4</v>
      </c>
      <c r="R11999">
        <f t="shared" si="262"/>
        <v>0</v>
      </c>
    </row>
    <row r="12000" spans="1:18" x14ac:dyDescent="0.3">
      <c r="A12000" t="s">
        <v>860</v>
      </c>
      <c r="B12000" s="1">
        <v>38377</v>
      </c>
      <c r="C12000" s="2">
        <v>0.41666666666666669</v>
      </c>
      <c r="D12000" t="s">
        <v>869</v>
      </c>
      <c r="E12000" t="s">
        <v>870</v>
      </c>
      <c r="G12000" t="s">
        <v>19</v>
      </c>
      <c r="H12000" t="s">
        <v>28</v>
      </c>
      <c r="I12000" t="s">
        <v>26</v>
      </c>
      <c r="J12000" t="s">
        <v>27</v>
      </c>
      <c r="K12000">
        <v>60</v>
      </c>
      <c r="L12000">
        <v>22</v>
      </c>
      <c r="M12000" t="s">
        <v>78</v>
      </c>
      <c r="N12000">
        <v>23</v>
      </c>
      <c r="P12000" cm="1">
        <f t="array" ref="P12000">IF(Q12000&gt;0,INDEX(Q12000:Q33724,MATCH(TRUE,INDEX(Q12000:Q33724="",,),0)-1),"")</f>
        <v>5</v>
      </c>
      <c r="Q12000">
        <f t="shared" si="263"/>
        <v>5</v>
      </c>
      <c r="R12000">
        <f t="shared" si="262"/>
        <v>0</v>
      </c>
    </row>
    <row r="12001" spans="1:18" x14ac:dyDescent="0.3">
      <c r="A12001" t="s">
        <v>860</v>
      </c>
      <c r="B12001" s="1">
        <v>38377</v>
      </c>
      <c r="C12001" s="2">
        <v>0.41666666666666669</v>
      </c>
      <c r="D12001" t="s">
        <v>869</v>
      </c>
      <c r="E12001" t="s">
        <v>870</v>
      </c>
      <c r="G12001" t="s">
        <v>19</v>
      </c>
      <c r="H12001" t="s">
        <v>63</v>
      </c>
      <c r="I12001" t="s">
        <v>26</v>
      </c>
      <c r="J12001" t="s">
        <v>27</v>
      </c>
      <c r="K12001">
        <v>210</v>
      </c>
      <c r="L12001">
        <v>16.75</v>
      </c>
      <c r="M12001" t="s">
        <v>78</v>
      </c>
      <c r="N12001">
        <v>17.5</v>
      </c>
      <c r="P12001" cm="1">
        <f t="array" ref="P12001">IF(Q12001&gt;0,INDEX(Q12001:Q33725,MATCH(TRUE,INDEX(Q12001:Q33725="",,),0)-1),"")</f>
        <v>5</v>
      </c>
      <c r="Q12001">
        <f t="shared" si="263"/>
        <v>5</v>
      </c>
      <c r="R12001">
        <f t="shared" si="262"/>
        <v>0</v>
      </c>
    </row>
    <row r="12002" spans="1:18" x14ac:dyDescent="0.3">
      <c r="A12002" t="s">
        <v>860</v>
      </c>
      <c r="B12002" s="1">
        <v>38377</v>
      </c>
      <c r="C12002" s="2">
        <v>0.41666666666666669</v>
      </c>
      <c r="D12002" t="s">
        <v>869</v>
      </c>
      <c r="E12002" t="s">
        <v>870</v>
      </c>
      <c r="G12002" s="6" t="s">
        <v>29</v>
      </c>
      <c r="H12002" t="s">
        <v>70</v>
      </c>
      <c r="I12002" t="s">
        <v>26</v>
      </c>
      <c r="J12002" t="s">
        <v>27</v>
      </c>
      <c r="K12002">
        <v>8</v>
      </c>
      <c r="L12002">
        <v>12.05</v>
      </c>
      <c r="M12002" t="s">
        <v>78</v>
      </c>
      <c r="N12002">
        <v>12.05</v>
      </c>
      <c r="P12002" cm="1">
        <f t="array" ref="P12002">IF(Q12002&gt;0,INDEX(Q12002:Q33726,MATCH(TRUE,INDEX(Q12002:Q33726="",,),0)-1),"")</f>
        <v>5</v>
      </c>
      <c r="Q12002">
        <f t="shared" si="263"/>
        <v>5</v>
      </c>
      <c r="R12002">
        <f t="shared" si="262"/>
        <v>0</v>
      </c>
    </row>
    <row r="12003" spans="1:18" x14ac:dyDescent="0.3">
      <c r="A12003" t="s">
        <v>860</v>
      </c>
      <c r="B12003" s="1">
        <v>38377</v>
      </c>
      <c r="C12003" s="2">
        <v>0.41666666666666669</v>
      </c>
      <c r="D12003" t="s">
        <v>869</v>
      </c>
      <c r="E12003" t="s">
        <v>870</v>
      </c>
      <c r="G12003" s="6" t="s">
        <v>29</v>
      </c>
      <c r="H12003" t="s">
        <v>64</v>
      </c>
      <c r="I12003" t="s">
        <v>26</v>
      </c>
      <c r="J12003" t="s">
        <v>27</v>
      </c>
      <c r="K12003">
        <v>82</v>
      </c>
      <c r="L12003">
        <v>8.6</v>
      </c>
      <c r="M12003" t="s">
        <v>78</v>
      </c>
      <c r="N12003">
        <v>8.6</v>
      </c>
      <c r="P12003" cm="1">
        <f t="array" ref="P12003">IF(Q12003&gt;0,INDEX(Q12003:Q33727,MATCH(TRUE,INDEX(Q12003:Q33727="",,),0)-1),"")</f>
        <v>5</v>
      </c>
      <c r="Q12003">
        <f t="shared" si="263"/>
        <v>5</v>
      </c>
      <c r="R12003">
        <f t="shared" si="262"/>
        <v>0</v>
      </c>
    </row>
    <row r="12004" spans="1:18" x14ac:dyDescent="0.3">
      <c r="P12004" t="str" cm="1">
        <f t="array" ref="P12004">IF(Q12004&gt;0,INDEX(Q12004:Q33728,MATCH(TRUE,INDEX(Q12004:Q33728="",,),0)-1),"")</f>
        <v/>
      </c>
      <c r="R12004" t="str">
        <f t="shared" si="262"/>
        <v/>
      </c>
    </row>
    <row r="12005" spans="1:18" x14ac:dyDescent="0.3">
      <c r="A12005" t="s">
        <v>860</v>
      </c>
      <c r="B12005" s="1">
        <v>38587</v>
      </c>
      <c r="C12005" s="2">
        <v>0.41666666666666669</v>
      </c>
      <c r="D12005" t="s">
        <v>871</v>
      </c>
      <c r="E12005" t="s">
        <v>872</v>
      </c>
      <c r="G12005" t="s">
        <v>19</v>
      </c>
      <c r="H12005" t="s">
        <v>28</v>
      </c>
      <c r="I12005" t="s">
        <v>26</v>
      </c>
      <c r="J12005" t="s">
        <v>27</v>
      </c>
      <c r="K12005">
        <v>221</v>
      </c>
      <c r="L12005">
        <v>25.6</v>
      </c>
      <c r="M12005" t="s">
        <v>491</v>
      </c>
      <c r="N12005">
        <v>25.6</v>
      </c>
      <c r="O12005" t="s">
        <v>24</v>
      </c>
      <c r="P12005" cm="1">
        <f t="array" ref="P12005">IF(Q12005&gt;0,INDEX(Q12005:Q33729,MATCH(TRUE,INDEX(Q12005:Q33729="",,),0)-1),"")</f>
        <v>8</v>
      </c>
      <c r="Q12005">
        <f>INT((ROW()-12005)/8)+1</f>
        <v>1</v>
      </c>
      <c r="R12005">
        <f t="shared" si="262"/>
        <v>0</v>
      </c>
    </row>
    <row r="12006" spans="1:18" x14ac:dyDescent="0.3">
      <c r="A12006" t="s">
        <v>860</v>
      </c>
      <c r="B12006" s="1">
        <v>38587</v>
      </c>
      <c r="C12006" s="2">
        <v>0.41666666666666669</v>
      </c>
      <c r="D12006" t="s">
        <v>871</v>
      </c>
      <c r="E12006" t="s">
        <v>872</v>
      </c>
      <c r="G12006" t="s">
        <v>19</v>
      </c>
      <c r="H12006" t="s">
        <v>43</v>
      </c>
      <c r="I12006" t="s">
        <v>26</v>
      </c>
      <c r="J12006" t="s">
        <v>27</v>
      </c>
      <c r="K12006">
        <v>361</v>
      </c>
      <c r="L12006">
        <v>8.6</v>
      </c>
      <c r="M12006" t="s">
        <v>491</v>
      </c>
      <c r="N12006">
        <v>111.79</v>
      </c>
      <c r="O12006" t="s">
        <v>24</v>
      </c>
      <c r="P12006" cm="1">
        <f t="array" ref="P12006">IF(Q12006&gt;0,INDEX(Q12006:Q33730,MATCH(TRUE,INDEX(Q12006:Q33730="",,),0)-1),"")</f>
        <v>8</v>
      </c>
      <c r="Q12006">
        <f t="shared" ref="Q12006:Q12068" si="264">INT((ROW()-12005)/8)+1</f>
        <v>1</v>
      </c>
      <c r="R12006">
        <f t="shared" si="262"/>
        <v>0</v>
      </c>
    </row>
    <row r="12007" spans="1:18" x14ac:dyDescent="0.3">
      <c r="A12007" t="s">
        <v>860</v>
      </c>
      <c r="B12007" s="1">
        <v>38587</v>
      </c>
      <c r="C12007" s="2">
        <v>0.41666666666666669</v>
      </c>
      <c r="D12007" t="s">
        <v>871</v>
      </c>
      <c r="E12007" t="s">
        <v>872</v>
      </c>
      <c r="G12007" t="s">
        <v>19</v>
      </c>
      <c r="H12007" t="s">
        <v>63</v>
      </c>
      <c r="I12007" t="s">
        <v>26</v>
      </c>
      <c r="J12007" t="s">
        <v>27</v>
      </c>
      <c r="K12007">
        <v>664</v>
      </c>
      <c r="L12007">
        <v>19.75</v>
      </c>
      <c r="M12007" t="s">
        <v>491</v>
      </c>
      <c r="N12007">
        <v>19.75</v>
      </c>
      <c r="O12007" t="s">
        <v>24</v>
      </c>
      <c r="P12007" cm="1">
        <f t="array" ref="P12007">IF(Q12007&gt;0,INDEX(Q12007:Q33731,MATCH(TRUE,INDEX(Q12007:Q33731="",,),0)-1),"")</f>
        <v>8</v>
      </c>
      <c r="Q12007">
        <f t="shared" si="264"/>
        <v>1</v>
      </c>
      <c r="R12007">
        <f t="shared" si="262"/>
        <v>0</v>
      </c>
    </row>
    <row r="12008" spans="1:18" x14ac:dyDescent="0.3">
      <c r="A12008" t="s">
        <v>860</v>
      </c>
      <c r="B12008" s="1">
        <v>38587</v>
      </c>
      <c r="C12008" s="2">
        <v>0.41666666666666669</v>
      </c>
      <c r="D12008" t="s">
        <v>871</v>
      </c>
      <c r="E12008" t="s">
        <v>872</v>
      </c>
      <c r="G12008" s="6" t="s">
        <v>29</v>
      </c>
      <c r="H12008" t="s">
        <v>43</v>
      </c>
      <c r="I12008" t="s">
        <v>21</v>
      </c>
      <c r="J12008" t="s">
        <v>22</v>
      </c>
      <c r="K12008">
        <v>13</v>
      </c>
      <c r="L12008">
        <v>92</v>
      </c>
      <c r="M12008" t="s">
        <v>491</v>
      </c>
      <c r="N12008">
        <v>92</v>
      </c>
      <c r="O12008" t="s">
        <v>24</v>
      </c>
      <c r="P12008" cm="1">
        <f t="array" ref="P12008">IF(Q12008&gt;0,INDEX(Q12008:Q33732,MATCH(TRUE,INDEX(Q12008:Q33732="",,),0)-1),"")</f>
        <v>8</v>
      </c>
      <c r="Q12008">
        <f t="shared" si="264"/>
        <v>1</v>
      </c>
      <c r="R12008">
        <f t="shared" si="262"/>
        <v>0</v>
      </c>
    </row>
    <row r="12009" spans="1:18" x14ac:dyDescent="0.3">
      <c r="A12009" t="s">
        <v>860</v>
      </c>
      <c r="B12009" s="1">
        <v>38587</v>
      </c>
      <c r="C12009" s="2">
        <v>0.41666666666666669</v>
      </c>
      <c r="D12009" t="s">
        <v>871</v>
      </c>
      <c r="E12009" t="s">
        <v>872</v>
      </c>
      <c r="G12009" s="6" t="s">
        <v>29</v>
      </c>
      <c r="H12009" t="s">
        <v>63</v>
      </c>
      <c r="I12009" t="s">
        <v>21</v>
      </c>
      <c r="J12009" t="s">
        <v>22</v>
      </c>
      <c r="K12009">
        <v>25</v>
      </c>
      <c r="L12009">
        <v>95</v>
      </c>
      <c r="M12009" t="s">
        <v>491</v>
      </c>
      <c r="N12009">
        <v>95</v>
      </c>
      <c r="O12009" t="s">
        <v>24</v>
      </c>
      <c r="P12009" cm="1">
        <f t="array" ref="P12009">IF(Q12009&gt;0,INDEX(Q12009:Q33733,MATCH(TRUE,INDEX(Q12009:Q33733="",,),0)-1),"")</f>
        <v>8</v>
      </c>
      <c r="Q12009">
        <f t="shared" si="264"/>
        <v>1</v>
      </c>
      <c r="R12009">
        <f t="shared" si="262"/>
        <v>0</v>
      </c>
    </row>
    <row r="12010" spans="1:18" x14ac:dyDescent="0.3">
      <c r="A12010" t="s">
        <v>860</v>
      </c>
      <c r="B12010" s="1">
        <v>38587</v>
      </c>
      <c r="C12010" s="2">
        <v>0.41666666666666669</v>
      </c>
      <c r="D12010" t="s">
        <v>871</v>
      </c>
      <c r="E12010" t="s">
        <v>872</v>
      </c>
      <c r="G12010" s="6" t="s">
        <v>29</v>
      </c>
      <c r="H12010" t="s">
        <v>30</v>
      </c>
      <c r="I12010" t="s">
        <v>26</v>
      </c>
      <c r="J12010" t="s">
        <v>27</v>
      </c>
      <c r="K12010">
        <v>69</v>
      </c>
      <c r="L12010">
        <v>14.75</v>
      </c>
      <c r="M12010" t="s">
        <v>491</v>
      </c>
      <c r="N12010">
        <v>14.75</v>
      </c>
      <c r="O12010" t="s">
        <v>24</v>
      </c>
      <c r="P12010" cm="1">
        <f t="array" ref="P12010">IF(Q12010&gt;0,INDEX(Q12010:Q33734,MATCH(TRUE,INDEX(Q12010:Q33734="",,),0)-1),"")</f>
        <v>8</v>
      </c>
      <c r="Q12010">
        <f t="shared" si="264"/>
        <v>1</v>
      </c>
      <c r="R12010">
        <f t="shared" si="262"/>
        <v>0</v>
      </c>
    </row>
    <row r="12011" spans="1:18" x14ac:dyDescent="0.3">
      <c r="A12011" t="s">
        <v>860</v>
      </c>
      <c r="B12011" s="1">
        <v>38587</v>
      </c>
      <c r="C12011" s="2">
        <v>0.41666666666666669</v>
      </c>
      <c r="D12011" t="s">
        <v>871</v>
      </c>
      <c r="E12011" t="s">
        <v>872</v>
      </c>
      <c r="G12011" s="6" t="s">
        <v>29</v>
      </c>
      <c r="H12011" t="s">
        <v>99</v>
      </c>
      <c r="I12011" t="s">
        <v>26</v>
      </c>
      <c r="J12011" t="s">
        <v>27</v>
      </c>
      <c r="K12011">
        <v>25</v>
      </c>
      <c r="L12011">
        <v>7.25</v>
      </c>
      <c r="M12011" t="s">
        <v>491</v>
      </c>
      <c r="N12011">
        <v>7.25</v>
      </c>
      <c r="O12011" t="s">
        <v>24</v>
      </c>
      <c r="P12011" cm="1">
        <f t="array" ref="P12011">IF(Q12011&gt;0,INDEX(Q12011:Q33735,MATCH(TRUE,INDEX(Q12011:Q33735="",,),0)-1),"")</f>
        <v>8</v>
      </c>
      <c r="Q12011">
        <f t="shared" si="264"/>
        <v>1</v>
      </c>
      <c r="R12011">
        <f t="shared" si="262"/>
        <v>0</v>
      </c>
    </row>
    <row r="12012" spans="1:18" x14ac:dyDescent="0.3">
      <c r="A12012" t="s">
        <v>860</v>
      </c>
      <c r="B12012" s="1">
        <v>38587</v>
      </c>
      <c r="C12012" s="2">
        <v>0.41666666666666669</v>
      </c>
      <c r="D12012" t="s">
        <v>871</v>
      </c>
      <c r="E12012" t="s">
        <v>872</v>
      </c>
      <c r="G12012" s="6" t="s">
        <v>29</v>
      </c>
      <c r="H12012" t="s">
        <v>148</v>
      </c>
      <c r="I12012" t="s">
        <v>26</v>
      </c>
      <c r="J12012" t="s">
        <v>27</v>
      </c>
      <c r="K12012">
        <v>61</v>
      </c>
      <c r="L12012">
        <v>6.5</v>
      </c>
      <c r="M12012" t="s">
        <v>491</v>
      </c>
      <c r="N12012">
        <v>6.5</v>
      </c>
      <c r="O12012" t="s">
        <v>24</v>
      </c>
      <c r="P12012" cm="1">
        <f t="array" ref="P12012">IF(Q12012&gt;0,INDEX(Q12012:Q33736,MATCH(TRUE,INDEX(Q12012:Q33736="",,),0)-1),"")</f>
        <v>8</v>
      </c>
      <c r="Q12012">
        <f t="shared" si="264"/>
        <v>1</v>
      </c>
      <c r="R12012">
        <f t="shared" si="262"/>
        <v>0</v>
      </c>
    </row>
    <row r="12013" spans="1:18" x14ac:dyDescent="0.3">
      <c r="A12013" t="s">
        <v>860</v>
      </c>
      <c r="B12013" s="1">
        <v>38587</v>
      </c>
      <c r="C12013" s="2">
        <v>0.41666666666666669</v>
      </c>
      <c r="D12013" t="s">
        <v>871</v>
      </c>
      <c r="E12013" t="s">
        <v>872</v>
      </c>
      <c r="G12013" t="s">
        <v>19</v>
      </c>
      <c r="H12013" t="s">
        <v>28</v>
      </c>
      <c r="I12013" t="s">
        <v>26</v>
      </c>
      <c r="J12013" t="s">
        <v>27</v>
      </c>
      <c r="K12013">
        <v>221</v>
      </c>
      <c r="L12013">
        <v>25.6</v>
      </c>
      <c r="M12013" t="s">
        <v>95</v>
      </c>
      <c r="N12013">
        <v>25.6</v>
      </c>
      <c r="P12013" cm="1">
        <f t="array" ref="P12013">IF(Q12013&gt;0,INDEX(Q12013:Q33737,MATCH(TRUE,INDEX(Q12013:Q33737="",,),0)-1),"")</f>
        <v>8</v>
      </c>
      <c r="Q12013">
        <f t="shared" si="264"/>
        <v>2</v>
      </c>
      <c r="R12013">
        <f t="shared" si="262"/>
        <v>0</v>
      </c>
    </row>
    <row r="12014" spans="1:18" x14ac:dyDescent="0.3">
      <c r="A12014" t="s">
        <v>860</v>
      </c>
      <c r="B12014" s="1">
        <v>38587</v>
      </c>
      <c r="C12014" s="2">
        <v>0.41666666666666669</v>
      </c>
      <c r="D12014" t="s">
        <v>871</v>
      </c>
      <c r="E12014" t="s">
        <v>872</v>
      </c>
      <c r="G12014" t="s">
        <v>19</v>
      </c>
      <c r="H12014" t="s">
        <v>43</v>
      </c>
      <c r="I12014" t="s">
        <v>26</v>
      </c>
      <c r="J12014" t="s">
        <v>27</v>
      </c>
      <c r="K12014">
        <v>361</v>
      </c>
      <c r="L12014">
        <v>8.6</v>
      </c>
      <c r="M12014" t="s">
        <v>95</v>
      </c>
      <c r="N12014">
        <v>88.12</v>
      </c>
      <c r="P12014" cm="1">
        <f t="array" ref="P12014">IF(Q12014&gt;0,INDEX(Q12014:Q33738,MATCH(TRUE,INDEX(Q12014:Q33738="",,),0)-1),"")</f>
        <v>8</v>
      </c>
      <c r="Q12014">
        <f t="shared" si="264"/>
        <v>2</v>
      </c>
      <c r="R12014">
        <f t="shared" si="262"/>
        <v>0</v>
      </c>
    </row>
    <row r="12015" spans="1:18" x14ac:dyDescent="0.3">
      <c r="A12015" t="s">
        <v>860</v>
      </c>
      <c r="B12015" s="1">
        <v>38587</v>
      </c>
      <c r="C12015" s="2">
        <v>0.41666666666666669</v>
      </c>
      <c r="D12015" t="s">
        <v>871</v>
      </c>
      <c r="E12015" t="s">
        <v>872</v>
      </c>
      <c r="G12015" t="s">
        <v>19</v>
      </c>
      <c r="H12015" t="s">
        <v>63</v>
      </c>
      <c r="I12015" t="s">
        <v>26</v>
      </c>
      <c r="J12015" t="s">
        <v>27</v>
      </c>
      <c r="K12015">
        <v>664</v>
      </c>
      <c r="L12015">
        <v>19.75</v>
      </c>
      <c r="M12015" t="s">
        <v>95</v>
      </c>
      <c r="N12015">
        <v>19.75</v>
      </c>
      <c r="P12015" cm="1">
        <f t="array" ref="P12015">IF(Q12015&gt;0,INDEX(Q12015:Q33739,MATCH(TRUE,INDEX(Q12015:Q33739="",,),0)-1),"")</f>
        <v>8</v>
      </c>
      <c r="Q12015">
        <f t="shared" si="264"/>
        <v>2</v>
      </c>
      <c r="R12015">
        <f t="shared" si="262"/>
        <v>0</v>
      </c>
    </row>
    <row r="12016" spans="1:18" x14ac:dyDescent="0.3">
      <c r="A12016" t="s">
        <v>860</v>
      </c>
      <c r="B12016" s="1">
        <v>38587</v>
      </c>
      <c r="C12016" s="2">
        <v>0.41666666666666669</v>
      </c>
      <c r="D12016" t="s">
        <v>871</v>
      </c>
      <c r="E12016" t="s">
        <v>872</v>
      </c>
      <c r="G12016" s="6" t="s">
        <v>29</v>
      </c>
      <c r="H12016" t="s">
        <v>43</v>
      </c>
      <c r="I12016" t="s">
        <v>21</v>
      </c>
      <c r="J12016" t="s">
        <v>22</v>
      </c>
      <c r="K12016">
        <v>13</v>
      </c>
      <c r="L12016">
        <v>92</v>
      </c>
      <c r="M12016" t="s">
        <v>95</v>
      </c>
      <c r="N12016">
        <v>92</v>
      </c>
      <c r="P12016" cm="1">
        <f t="array" ref="P12016">IF(Q12016&gt;0,INDEX(Q12016:Q33740,MATCH(TRUE,INDEX(Q12016:Q33740="",,),0)-1),"")</f>
        <v>8</v>
      </c>
      <c r="Q12016">
        <f t="shared" si="264"/>
        <v>2</v>
      </c>
      <c r="R12016">
        <f t="shared" si="262"/>
        <v>0</v>
      </c>
    </row>
    <row r="12017" spans="1:18" x14ac:dyDescent="0.3">
      <c r="A12017" t="s">
        <v>860</v>
      </c>
      <c r="B12017" s="1">
        <v>38587</v>
      </c>
      <c r="C12017" s="2">
        <v>0.41666666666666669</v>
      </c>
      <c r="D12017" t="s">
        <v>871</v>
      </c>
      <c r="E12017" t="s">
        <v>872</v>
      </c>
      <c r="G12017" s="6" t="s">
        <v>29</v>
      </c>
      <c r="H12017" t="s">
        <v>63</v>
      </c>
      <c r="I12017" t="s">
        <v>21</v>
      </c>
      <c r="J12017" t="s">
        <v>22</v>
      </c>
      <c r="K12017">
        <v>25</v>
      </c>
      <c r="L12017">
        <v>95</v>
      </c>
      <c r="M12017" t="s">
        <v>95</v>
      </c>
      <c r="N12017">
        <v>95</v>
      </c>
      <c r="P12017" cm="1">
        <f t="array" ref="P12017">IF(Q12017&gt;0,INDEX(Q12017:Q33741,MATCH(TRUE,INDEX(Q12017:Q33741="",,),0)-1),"")</f>
        <v>8</v>
      </c>
      <c r="Q12017">
        <f t="shared" si="264"/>
        <v>2</v>
      </c>
      <c r="R12017">
        <f t="shared" si="262"/>
        <v>0</v>
      </c>
    </row>
    <row r="12018" spans="1:18" x14ac:dyDescent="0.3">
      <c r="A12018" t="s">
        <v>860</v>
      </c>
      <c r="B12018" s="1">
        <v>38587</v>
      </c>
      <c r="C12018" s="2">
        <v>0.41666666666666669</v>
      </c>
      <c r="D12018" t="s">
        <v>871</v>
      </c>
      <c r="E12018" t="s">
        <v>872</v>
      </c>
      <c r="G12018" s="6" t="s">
        <v>29</v>
      </c>
      <c r="H12018" t="s">
        <v>30</v>
      </c>
      <c r="I12018" t="s">
        <v>26</v>
      </c>
      <c r="J12018" t="s">
        <v>27</v>
      </c>
      <c r="K12018">
        <v>69</v>
      </c>
      <c r="L12018">
        <v>14.75</v>
      </c>
      <c r="M12018" t="s">
        <v>95</v>
      </c>
      <c r="N12018">
        <v>14.75</v>
      </c>
      <c r="P12018" cm="1">
        <f t="array" ref="P12018">IF(Q12018&gt;0,INDEX(Q12018:Q33742,MATCH(TRUE,INDEX(Q12018:Q33742="",,),0)-1),"")</f>
        <v>8</v>
      </c>
      <c r="Q12018">
        <f t="shared" si="264"/>
        <v>2</v>
      </c>
      <c r="R12018">
        <f t="shared" si="262"/>
        <v>0</v>
      </c>
    </row>
    <row r="12019" spans="1:18" x14ac:dyDescent="0.3">
      <c r="A12019" t="s">
        <v>860</v>
      </c>
      <c r="B12019" s="1">
        <v>38587</v>
      </c>
      <c r="C12019" s="2">
        <v>0.41666666666666669</v>
      </c>
      <c r="D12019" t="s">
        <v>871</v>
      </c>
      <c r="E12019" t="s">
        <v>872</v>
      </c>
      <c r="G12019" s="6" t="s">
        <v>29</v>
      </c>
      <c r="H12019" t="s">
        <v>99</v>
      </c>
      <c r="I12019" t="s">
        <v>26</v>
      </c>
      <c r="J12019" t="s">
        <v>27</v>
      </c>
      <c r="K12019">
        <v>25</v>
      </c>
      <c r="L12019">
        <v>7.25</v>
      </c>
      <c r="M12019" t="s">
        <v>95</v>
      </c>
      <c r="N12019">
        <v>7.25</v>
      </c>
      <c r="P12019" cm="1">
        <f t="array" ref="P12019">IF(Q12019&gt;0,INDEX(Q12019:Q33743,MATCH(TRUE,INDEX(Q12019:Q33743="",,),0)-1),"")</f>
        <v>8</v>
      </c>
      <c r="Q12019">
        <f t="shared" si="264"/>
        <v>2</v>
      </c>
      <c r="R12019">
        <f t="shared" si="262"/>
        <v>0</v>
      </c>
    </row>
    <row r="12020" spans="1:18" x14ac:dyDescent="0.3">
      <c r="A12020" t="s">
        <v>860</v>
      </c>
      <c r="B12020" s="1">
        <v>38587</v>
      </c>
      <c r="C12020" s="2">
        <v>0.41666666666666669</v>
      </c>
      <c r="D12020" t="s">
        <v>871</v>
      </c>
      <c r="E12020" t="s">
        <v>872</v>
      </c>
      <c r="G12020" s="6" t="s">
        <v>29</v>
      </c>
      <c r="H12020" t="s">
        <v>148</v>
      </c>
      <c r="I12020" t="s">
        <v>26</v>
      </c>
      <c r="J12020" t="s">
        <v>27</v>
      </c>
      <c r="K12020">
        <v>61</v>
      </c>
      <c r="L12020">
        <v>6.5</v>
      </c>
      <c r="M12020" t="s">
        <v>95</v>
      </c>
      <c r="N12020">
        <v>6.5</v>
      </c>
      <c r="P12020" cm="1">
        <f t="array" ref="P12020">IF(Q12020&gt;0,INDEX(Q12020:Q33744,MATCH(TRUE,INDEX(Q12020:Q33744="",,),0)-1),"")</f>
        <v>8</v>
      </c>
      <c r="Q12020">
        <f t="shared" si="264"/>
        <v>2</v>
      </c>
      <c r="R12020">
        <f t="shared" ref="R12020:R12083" si="265">IF(P12020="","",0)</f>
        <v>0</v>
      </c>
    </row>
    <row r="12021" spans="1:18" x14ac:dyDescent="0.3">
      <c r="A12021" t="s">
        <v>860</v>
      </c>
      <c r="B12021" s="1">
        <v>38587</v>
      </c>
      <c r="C12021" s="2">
        <v>0.41666666666666669</v>
      </c>
      <c r="D12021" t="s">
        <v>871</v>
      </c>
      <c r="E12021" t="s">
        <v>872</v>
      </c>
      <c r="G12021" t="s">
        <v>19</v>
      </c>
      <c r="H12021" t="s">
        <v>28</v>
      </c>
      <c r="I12021" t="s">
        <v>26</v>
      </c>
      <c r="J12021" t="s">
        <v>27</v>
      </c>
      <c r="K12021">
        <v>221</v>
      </c>
      <c r="L12021">
        <v>25.6</v>
      </c>
      <c r="M12021" t="s">
        <v>100</v>
      </c>
      <c r="N12021">
        <v>46</v>
      </c>
      <c r="P12021" cm="1">
        <f t="array" ref="P12021">IF(Q12021&gt;0,INDEX(Q12021:Q33745,MATCH(TRUE,INDEX(Q12021:Q33745="",,),0)-1),"")</f>
        <v>8</v>
      </c>
      <c r="Q12021">
        <f t="shared" si="264"/>
        <v>3</v>
      </c>
      <c r="R12021">
        <f t="shared" si="265"/>
        <v>0</v>
      </c>
    </row>
    <row r="12022" spans="1:18" x14ac:dyDescent="0.3">
      <c r="A12022" t="s">
        <v>860</v>
      </c>
      <c r="B12022" s="1">
        <v>38587</v>
      </c>
      <c r="C12022" s="2">
        <v>0.41666666666666669</v>
      </c>
      <c r="D12022" t="s">
        <v>871</v>
      </c>
      <c r="E12022" t="s">
        <v>872</v>
      </c>
      <c r="G12022" t="s">
        <v>19</v>
      </c>
      <c r="H12022" t="s">
        <v>43</v>
      </c>
      <c r="I12022" t="s">
        <v>26</v>
      </c>
      <c r="J12022" t="s">
        <v>27</v>
      </c>
      <c r="K12022">
        <v>361</v>
      </c>
      <c r="L12022">
        <v>8.6</v>
      </c>
      <c r="M12022" t="s">
        <v>100</v>
      </c>
      <c r="N12022">
        <v>32</v>
      </c>
      <c r="P12022" cm="1">
        <f t="array" ref="P12022">IF(Q12022&gt;0,INDEX(Q12022:Q33746,MATCH(TRUE,INDEX(Q12022:Q33746="",,),0)-1),"")</f>
        <v>8</v>
      </c>
      <c r="Q12022">
        <f t="shared" si="264"/>
        <v>3</v>
      </c>
      <c r="R12022">
        <f t="shared" si="265"/>
        <v>0</v>
      </c>
    </row>
    <row r="12023" spans="1:18" x14ac:dyDescent="0.3">
      <c r="A12023" t="s">
        <v>860</v>
      </c>
      <c r="B12023" s="1">
        <v>38587</v>
      </c>
      <c r="C12023" s="2">
        <v>0.41666666666666669</v>
      </c>
      <c r="D12023" t="s">
        <v>871</v>
      </c>
      <c r="E12023" t="s">
        <v>872</v>
      </c>
      <c r="G12023" t="s">
        <v>19</v>
      </c>
      <c r="H12023" t="s">
        <v>63</v>
      </c>
      <c r="I12023" t="s">
        <v>26</v>
      </c>
      <c r="J12023" t="s">
        <v>27</v>
      </c>
      <c r="K12023">
        <v>664</v>
      </c>
      <c r="L12023">
        <v>19.75</v>
      </c>
      <c r="M12023" t="s">
        <v>100</v>
      </c>
      <c r="N12023">
        <v>38</v>
      </c>
      <c r="P12023" cm="1">
        <f t="array" ref="P12023">IF(Q12023&gt;0,INDEX(Q12023:Q33747,MATCH(TRUE,INDEX(Q12023:Q33747="",,),0)-1),"")</f>
        <v>8</v>
      </c>
      <c r="Q12023">
        <f t="shared" si="264"/>
        <v>3</v>
      </c>
      <c r="R12023">
        <f t="shared" si="265"/>
        <v>0</v>
      </c>
    </row>
    <row r="12024" spans="1:18" x14ac:dyDescent="0.3">
      <c r="A12024" t="s">
        <v>860</v>
      </c>
      <c r="B12024" s="1">
        <v>38587</v>
      </c>
      <c r="C12024" s="2">
        <v>0.41666666666666669</v>
      </c>
      <c r="D12024" t="s">
        <v>871</v>
      </c>
      <c r="E12024" t="s">
        <v>872</v>
      </c>
      <c r="G12024" s="6" t="s">
        <v>29</v>
      </c>
      <c r="H12024" t="s">
        <v>43</v>
      </c>
      <c r="I12024" t="s">
        <v>21</v>
      </c>
      <c r="J12024" t="s">
        <v>22</v>
      </c>
      <c r="K12024">
        <v>13</v>
      </c>
      <c r="L12024">
        <v>92</v>
      </c>
      <c r="M12024" t="s">
        <v>100</v>
      </c>
      <c r="N12024">
        <v>92</v>
      </c>
      <c r="P12024" cm="1">
        <f t="array" ref="P12024">IF(Q12024&gt;0,INDEX(Q12024:Q33748,MATCH(TRUE,INDEX(Q12024:Q33748="",,),0)-1),"")</f>
        <v>8</v>
      </c>
      <c r="Q12024">
        <f t="shared" si="264"/>
        <v>3</v>
      </c>
      <c r="R12024">
        <f t="shared" si="265"/>
        <v>0</v>
      </c>
    </row>
    <row r="12025" spans="1:18" x14ac:dyDescent="0.3">
      <c r="A12025" t="s">
        <v>860</v>
      </c>
      <c r="B12025" s="1">
        <v>38587</v>
      </c>
      <c r="C12025" s="2">
        <v>0.41666666666666669</v>
      </c>
      <c r="D12025" t="s">
        <v>871</v>
      </c>
      <c r="E12025" t="s">
        <v>872</v>
      </c>
      <c r="G12025" s="6" t="s">
        <v>29</v>
      </c>
      <c r="H12025" t="s">
        <v>63</v>
      </c>
      <c r="I12025" t="s">
        <v>21</v>
      </c>
      <c r="J12025" t="s">
        <v>22</v>
      </c>
      <c r="K12025">
        <v>25</v>
      </c>
      <c r="L12025">
        <v>95</v>
      </c>
      <c r="M12025" t="s">
        <v>100</v>
      </c>
      <c r="N12025">
        <v>95</v>
      </c>
      <c r="P12025" cm="1">
        <f t="array" ref="P12025">IF(Q12025&gt;0,INDEX(Q12025:Q33749,MATCH(TRUE,INDEX(Q12025:Q33749="",,),0)-1),"")</f>
        <v>8</v>
      </c>
      <c r="Q12025">
        <f t="shared" si="264"/>
        <v>3</v>
      </c>
      <c r="R12025">
        <f t="shared" si="265"/>
        <v>0</v>
      </c>
    </row>
    <row r="12026" spans="1:18" x14ac:dyDescent="0.3">
      <c r="A12026" t="s">
        <v>860</v>
      </c>
      <c r="B12026" s="1">
        <v>38587</v>
      </c>
      <c r="C12026" s="2">
        <v>0.41666666666666669</v>
      </c>
      <c r="D12026" t="s">
        <v>871</v>
      </c>
      <c r="E12026" t="s">
        <v>872</v>
      </c>
      <c r="G12026" s="6" t="s">
        <v>29</v>
      </c>
      <c r="H12026" t="s">
        <v>30</v>
      </c>
      <c r="I12026" t="s">
        <v>26</v>
      </c>
      <c r="J12026" t="s">
        <v>27</v>
      </c>
      <c r="K12026">
        <v>69</v>
      </c>
      <c r="L12026">
        <v>14.75</v>
      </c>
      <c r="M12026" t="s">
        <v>100</v>
      </c>
      <c r="N12026">
        <v>14.75</v>
      </c>
      <c r="P12026" cm="1">
        <f t="array" ref="P12026">IF(Q12026&gt;0,INDEX(Q12026:Q33750,MATCH(TRUE,INDEX(Q12026:Q33750="",,),0)-1),"")</f>
        <v>8</v>
      </c>
      <c r="Q12026">
        <f t="shared" si="264"/>
        <v>3</v>
      </c>
      <c r="R12026">
        <f t="shared" si="265"/>
        <v>0</v>
      </c>
    </row>
    <row r="12027" spans="1:18" x14ac:dyDescent="0.3">
      <c r="A12027" t="s">
        <v>860</v>
      </c>
      <c r="B12027" s="1">
        <v>38587</v>
      </c>
      <c r="C12027" s="2">
        <v>0.41666666666666669</v>
      </c>
      <c r="D12027" t="s">
        <v>871</v>
      </c>
      <c r="E12027" t="s">
        <v>872</v>
      </c>
      <c r="G12027" s="6" t="s">
        <v>29</v>
      </c>
      <c r="H12027" t="s">
        <v>99</v>
      </c>
      <c r="I12027" t="s">
        <v>26</v>
      </c>
      <c r="J12027" t="s">
        <v>27</v>
      </c>
      <c r="K12027">
        <v>25</v>
      </c>
      <c r="L12027">
        <v>7.25</v>
      </c>
      <c r="M12027" t="s">
        <v>100</v>
      </c>
      <c r="N12027">
        <v>7.25</v>
      </c>
      <c r="P12027" cm="1">
        <f t="array" ref="P12027">IF(Q12027&gt;0,INDEX(Q12027:Q33751,MATCH(TRUE,INDEX(Q12027:Q33751="",,),0)-1),"")</f>
        <v>8</v>
      </c>
      <c r="Q12027">
        <f t="shared" si="264"/>
        <v>3</v>
      </c>
      <c r="R12027">
        <f t="shared" si="265"/>
        <v>0</v>
      </c>
    </row>
    <row r="12028" spans="1:18" x14ac:dyDescent="0.3">
      <c r="A12028" t="s">
        <v>860</v>
      </c>
      <c r="B12028" s="1">
        <v>38587</v>
      </c>
      <c r="C12028" s="2">
        <v>0.41666666666666669</v>
      </c>
      <c r="D12028" t="s">
        <v>871</v>
      </c>
      <c r="E12028" t="s">
        <v>872</v>
      </c>
      <c r="G12028" s="6" t="s">
        <v>29</v>
      </c>
      <c r="H12028" t="s">
        <v>148</v>
      </c>
      <c r="I12028" t="s">
        <v>26</v>
      </c>
      <c r="J12028" t="s">
        <v>27</v>
      </c>
      <c r="K12028">
        <v>61</v>
      </c>
      <c r="L12028">
        <v>6.5</v>
      </c>
      <c r="M12028" t="s">
        <v>100</v>
      </c>
      <c r="N12028">
        <v>6.5</v>
      </c>
      <c r="P12028" cm="1">
        <f t="array" ref="P12028">IF(Q12028&gt;0,INDEX(Q12028:Q33752,MATCH(TRUE,INDEX(Q12028:Q33752="",,),0)-1),"")</f>
        <v>8</v>
      </c>
      <c r="Q12028">
        <f t="shared" si="264"/>
        <v>3</v>
      </c>
      <c r="R12028">
        <f t="shared" si="265"/>
        <v>0</v>
      </c>
    </row>
    <row r="12029" spans="1:18" x14ac:dyDescent="0.3">
      <c r="A12029" t="s">
        <v>860</v>
      </c>
      <c r="B12029" s="1">
        <v>38587</v>
      </c>
      <c r="C12029" s="2">
        <v>0.41666666666666669</v>
      </c>
      <c r="D12029" t="s">
        <v>871</v>
      </c>
      <c r="E12029" t="s">
        <v>872</v>
      </c>
      <c r="G12029" t="s">
        <v>19</v>
      </c>
      <c r="H12029" t="s">
        <v>28</v>
      </c>
      <c r="I12029" t="s">
        <v>26</v>
      </c>
      <c r="J12029" t="s">
        <v>27</v>
      </c>
      <c r="K12029">
        <v>221</v>
      </c>
      <c r="L12029">
        <v>25.6</v>
      </c>
      <c r="M12029" t="s">
        <v>59</v>
      </c>
      <c r="N12029">
        <v>115</v>
      </c>
      <c r="P12029" cm="1">
        <f t="array" ref="P12029">IF(Q12029&gt;0,INDEX(Q12029:Q33753,MATCH(TRUE,INDEX(Q12029:Q33753="",,),0)-1),"")</f>
        <v>8</v>
      </c>
      <c r="Q12029">
        <f t="shared" si="264"/>
        <v>4</v>
      </c>
      <c r="R12029">
        <f t="shared" si="265"/>
        <v>0</v>
      </c>
    </row>
    <row r="12030" spans="1:18" x14ac:dyDescent="0.3">
      <c r="A12030" t="s">
        <v>860</v>
      </c>
      <c r="B12030" s="1">
        <v>38587</v>
      </c>
      <c r="C12030" s="2">
        <v>0.41666666666666669</v>
      </c>
      <c r="D12030" t="s">
        <v>871</v>
      </c>
      <c r="E12030" t="s">
        <v>872</v>
      </c>
      <c r="G12030" t="s">
        <v>19</v>
      </c>
      <c r="H12030" t="s">
        <v>43</v>
      </c>
      <c r="I12030" t="s">
        <v>26</v>
      </c>
      <c r="J12030" t="s">
        <v>27</v>
      </c>
      <c r="K12030">
        <v>361</v>
      </c>
      <c r="L12030">
        <v>8.6</v>
      </c>
      <c r="M12030" t="s">
        <v>59</v>
      </c>
      <c r="N12030">
        <v>12</v>
      </c>
      <c r="P12030" cm="1">
        <f t="array" ref="P12030">IF(Q12030&gt;0,INDEX(Q12030:Q33754,MATCH(TRUE,INDEX(Q12030:Q33754="",,),0)-1),"")</f>
        <v>8</v>
      </c>
      <c r="Q12030">
        <f t="shared" si="264"/>
        <v>4</v>
      </c>
      <c r="R12030">
        <f t="shared" si="265"/>
        <v>0</v>
      </c>
    </row>
    <row r="12031" spans="1:18" x14ac:dyDescent="0.3">
      <c r="A12031" t="s">
        <v>860</v>
      </c>
      <c r="B12031" s="1">
        <v>38587</v>
      </c>
      <c r="C12031" s="2">
        <v>0.41666666666666669</v>
      </c>
      <c r="D12031" t="s">
        <v>871</v>
      </c>
      <c r="E12031" t="s">
        <v>872</v>
      </c>
      <c r="G12031" t="s">
        <v>19</v>
      </c>
      <c r="H12031" t="s">
        <v>63</v>
      </c>
      <c r="I12031" t="s">
        <v>26</v>
      </c>
      <c r="J12031" t="s">
        <v>27</v>
      </c>
      <c r="K12031">
        <v>664</v>
      </c>
      <c r="L12031">
        <v>19.75</v>
      </c>
      <c r="M12031" t="s">
        <v>59</v>
      </c>
      <c r="N12031">
        <v>20</v>
      </c>
      <c r="P12031" cm="1">
        <f t="array" ref="P12031">IF(Q12031&gt;0,INDEX(Q12031:Q33755,MATCH(TRUE,INDEX(Q12031:Q33755="",,),0)-1),"")</f>
        <v>8</v>
      </c>
      <c r="Q12031">
        <f t="shared" si="264"/>
        <v>4</v>
      </c>
      <c r="R12031">
        <f t="shared" si="265"/>
        <v>0</v>
      </c>
    </row>
    <row r="12032" spans="1:18" x14ac:dyDescent="0.3">
      <c r="A12032" t="s">
        <v>860</v>
      </c>
      <c r="B12032" s="1">
        <v>38587</v>
      </c>
      <c r="C12032" s="2">
        <v>0.41666666666666669</v>
      </c>
      <c r="D12032" t="s">
        <v>871</v>
      </c>
      <c r="E12032" t="s">
        <v>872</v>
      </c>
      <c r="G12032" s="6" t="s">
        <v>29</v>
      </c>
      <c r="H12032" t="s">
        <v>43</v>
      </c>
      <c r="I12032" t="s">
        <v>21</v>
      </c>
      <c r="J12032" t="s">
        <v>22</v>
      </c>
      <c r="K12032">
        <v>13</v>
      </c>
      <c r="L12032">
        <v>92</v>
      </c>
      <c r="M12032" t="s">
        <v>59</v>
      </c>
      <c r="N12032">
        <v>92</v>
      </c>
      <c r="P12032" cm="1">
        <f t="array" ref="P12032">IF(Q12032&gt;0,INDEX(Q12032:Q33756,MATCH(TRUE,INDEX(Q12032:Q33756="",,),0)-1),"")</f>
        <v>8</v>
      </c>
      <c r="Q12032">
        <f t="shared" si="264"/>
        <v>4</v>
      </c>
      <c r="R12032">
        <f t="shared" si="265"/>
        <v>0</v>
      </c>
    </row>
    <row r="12033" spans="1:18" x14ac:dyDescent="0.3">
      <c r="A12033" t="s">
        <v>860</v>
      </c>
      <c r="B12033" s="1">
        <v>38587</v>
      </c>
      <c r="C12033" s="2">
        <v>0.41666666666666669</v>
      </c>
      <c r="D12033" t="s">
        <v>871</v>
      </c>
      <c r="E12033" t="s">
        <v>872</v>
      </c>
      <c r="G12033" s="6" t="s">
        <v>29</v>
      </c>
      <c r="H12033" t="s">
        <v>63</v>
      </c>
      <c r="I12033" t="s">
        <v>21</v>
      </c>
      <c r="J12033" t="s">
        <v>22</v>
      </c>
      <c r="K12033">
        <v>25</v>
      </c>
      <c r="L12033">
        <v>95</v>
      </c>
      <c r="M12033" t="s">
        <v>59</v>
      </c>
      <c r="N12033">
        <v>95</v>
      </c>
      <c r="P12033" cm="1">
        <f t="array" ref="P12033">IF(Q12033&gt;0,INDEX(Q12033:Q33757,MATCH(TRUE,INDEX(Q12033:Q33757="",,),0)-1),"")</f>
        <v>8</v>
      </c>
      <c r="Q12033">
        <f t="shared" si="264"/>
        <v>4</v>
      </c>
      <c r="R12033">
        <f t="shared" si="265"/>
        <v>0</v>
      </c>
    </row>
    <row r="12034" spans="1:18" x14ac:dyDescent="0.3">
      <c r="A12034" t="s">
        <v>860</v>
      </c>
      <c r="B12034" s="1">
        <v>38587</v>
      </c>
      <c r="C12034" s="2">
        <v>0.41666666666666669</v>
      </c>
      <c r="D12034" t="s">
        <v>871</v>
      </c>
      <c r="E12034" t="s">
        <v>872</v>
      </c>
      <c r="G12034" s="6" t="s">
        <v>29</v>
      </c>
      <c r="H12034" t="s">
        <v>30</v>
      </c>
      <c r="I12034" t="s">
        <v>26</v>
      </c>
      <c r="J12034" t="s">
        <v>27</v>
      </c>
      <c r="K12034">
        <v>69</v>
      </c>
      <c r="L12034">
        <v>14.75</v>
      </c>
      <c r="M12034" t="s">
        <v>59</v>
      </c>
      <c r="N12034">
        <v>14.75</v>
      </c>
      <c r="P12034" cm="1">
        <f t="array" ref="P12034">IF(Q12034&gt;0,INDEX(Q12034:Q33758,MATCH(TRUE,INDEX(Q12034:Q33758="",,),0)-1),"")</f>
        <v>8</v>
      </c>
      <c r="Q12034">
        <f t="shared" si="264"/>
        <v>4</v>
      </c>
      <c r="R12034">
        <f t="shared" si="265"/>
        <v>0</v>
      </c>
    </row>
    <row r="12035" spans="1:18" x14ac:dyDescent="0.3">
      <c r="A12035" t="s">
        <v>860</v>
      </c>
      <c r="B12035" s="1">
        <v>38587</v>
      </c>
      <c r="C12035" s="2">
        <v>0.41666666666666669</v>
      </c>
      <c r="D12035" t="s">
        <v>871</v>
      </c>
      <c r="E12035" t="s">
        <v>872</v>
      </c>
      <c r="G12035" s="6" t="s">
        <v>29</v>
      </c>
      <c r="H12035" t="s">
        <v>99</v>
      </c>
      <c r="I12035" t="s">
        <v>26</v>
      </c>
      <c r="J12035" t="s">
        <v>27</v>
      </c>
      <c r="K12035">
        <v>25</v>
      </c>
      <c r="L12035">
        <v>7.25</v>
      </c>
      <c r="M12035" t="s">
        <v>59</v>
      </c>
      <c r="N12035">
        <v>7.25</v>
      </c>
      <c r="P12035" cm="1">
        <f t="array" ref="P12035">IF(Q12035&gt;0,INDEX(Q12035:Q33759,MATCH(TRUE,INDEX(Q12035:Q33759="",,),0)-1),"")</f>
        <v>8</v>
      </c>
      <c r="Q12035">
        <f t="shared" si="264"/>
        <v>4</v>
      </c>
      <c r="R12035">
        <f t="shared" si="265"/>
        <v>0</v>
      </c>
    </row>
    <row r="12036" spans="1:18" x14ac:dyDescent="0.3">
      <c r="A12036" t="s">
        <v>860</v>
      </c>
      <c r="B12036" s="1">
        <v>38587</v>
      </c>
      <c r="C12036" s="2">
        <v>0.41666666666666669</v>
      </c>
      <c r="D12036" t="s">
        <v>871</v>
      </c>
      <c r="E12036" t="s">
        <v>872</v>
      </c>
      <c r="G12036" s="6" t="s">
        <v>29</v>
      </c>
      <c r="H12036" t="s">
        <v>148</v>
      </c>
      <c r="I12036" t="s">
        <v>26</v>
      </c>
      <c r="J12036" t="s">
        <v>27</v>
      </c>
      <c r="K12036">
        <v>61</v>
      </c>
      <c r="L12036">
        <v>6.5</v>
      </c>
      <c r="M12036" t="s">
        <v>59</v>
      </c>
      <c r="N12036">
        <v>6.5</v>
      </c>
      <c r="P12036" cm="1">
        <f t="array" ref="P12036">IF(Q12036&gt;0,INDEX(Q12036:Q33760,MATCH(TRUE,INDEX(Q12036:Q33760="",,),0)-1),"")</f>
        <v>8</v>
      </c>
      <c r="Q12036">
        <f t="shared" si="264"/>
        <v>4</v>
      </c>
      <c r="R12036">
        <f t="shared" si="265"/>
        <v>0</v>
      </c>
    </row>
    <row r="12037" spans="1:18" x14ac:dyDescent="0.3">
      <c r="A12037" t="s">
        <v>860</v>
      </c>
      <c r="B12037" s="1">
        <v>38587</v>
      </c>
      <c r="C12037" s="2">
        <v>0.41666666666666669</v>
      </c>
      <c r="D12037" t="s">
        <v>871</v>
      </c>
      <c r="E12037" t="s">
        <v>872</v>
      </c>
      <c r="G12037" t="s">
        <v>19</v>
      </c>
      <c r="H12037" t="s">
        <v>28</v>
      </c>
      <c r="I12037" t="s">
        <v>26</v>
      </c>
      <c r="J12037" t="s">
        <v>27</v>
      </c>
      <c r="K12037">
        <v>221</v>
      </c>
      <c r="L12037">
        <v>25.6</v>
      </c>
      <c r="M12037" t="s">
        <v>123</v>
      </c>
      <c r="N12037">
        <v>46.01</v>
      </c>
      <c r="P12037" cm="1">
        <f t="array" ref="P12037">IF(Q12037&gt;0,INDEX(Q12037:Q33761,MATCH(TRUE,INDEX(Q12037:Q33761="",,),0)-1),"")</f>
        <v>8</v>
      </c>
      <c r="Q12037">
        <f t="shared" si="264"/>
        <v>5</v>
      </c>
      <c r="R12037">
        <f t="shared" si="265"/>
        <v>0</v>
      </c>
    </row>
    <row r="12038" spans="1:18" x14ac:dyDescent="0.3">
      <c r="A12038" t="s">
        <v>860</v>
      </c>
      <c r="B12038" s="1">
        <v>38587</v>
      </c>
      <c r="C12038" s="2">
        <v>0.41666666666666669</v>
      </c>
      <c r="D12038" t="s">
        <v>871</v>
      </c>
      <c r="E12038" t="s">
        <v>872</v>
      </c>
      <c r="G12038" t="s">
        <v>19</v>
      </c>
      <c r="H12038" t="s">
        <v>43</v>
      </c>
      <c r="I12038" t="s">
        <v>26</v>
      </c>
      <c r="J12038" t="s">
        <v>27</v>
      </c>
      <c r="K12038">
        <v>361</v>
      </c>
      <c r="L12038">
        <v>8.6</v>
      </c>
      <c r="M12038" t="s">
        <v>123</v>
      </c>
      <c r="N12038">
        <v>18.260000000000002</v>
      </c>
      <c r="P12038" cm="1">
        <f t="array" ref="P12038">IF(Q12038&gt;0,INDEX(Q12038:Q33762,MATCH(TRUE,INDEX(Q12038:Q33762="",,),0)-1),"")</f>
        <v>8</v>
      </c>
      <c r="Q12038">
        <f t="shared" si="264"/>
        <v>5</v>
      </c>
      <c r="R12038">
        <f t="shared" si="265"/>
        <v>0</v>
      </c>
    </row>
    <row r="12039" spans="1:18" x14ac:dyDescent="0.3">
      <c r="A12039" t="s">
        <v>860</v>
      </c>
      <c r="B12039" s="1">
        <v>38587</v>
      </c>
      <c r="C12039" s="2">
        <v>0.41666666666666669</v>
      </c>
      <c r="D12039" t="s">
        <v>871</v>
      </c>
      <c r="E12039" t="s">
        <v>872</v>
      </c>
      <c r="G12039" t="s">
        <v>19</v>
      </c>
      <c r="H12039" t="s">
        <v>63</v>
      </c>
      <c r="I12039" t="s">
        <v>26</v>
      </c>
      <c r="J12039" t="s">
        <v>27</v>
      </c>
      <c r="K12039">
        <v>664</v>
      </c>
      <c r="L12039">
        <v>19.75</v>
      </c>
      <c r="M12039" t="s">
        <v>123</v>
      </c>
      <c r="N12039">
        <v>36</v>
      </c>
      <c r="P12039" cm="1">
        <f t="array" ref="P12039">IF(Q12039&gt;0,INDEX(Q12039:Q33763,MATCH(TRUE,INDEX(Q12039:Q33763="",,),0)-1),"")</f>
        <v>8</v>
      </c>
      <c r="Q12039">
        <f t="shared" si="264"/>
        <v>5</v>
      </c>
      <c r="R12039">
        <f t="shared" si="265"/>
        <v>0</v>
      </c>
    </row>
    <row r="12040" spans="1:18" x14ac:dyDescent="0.3">
      <c r="A12040" t="s">
        <v>860</v>
      </c>
      <c r="B12040" s="1">
        <v>38587</v>
      </c>
      <c r="C12040" s="2">
        <v>0.41666666666666669</v>
      </c>
      <c r="D12040" t="s">
        <v>871</v>
      </c>
      <c r="E12040" t="s">
        <v>872</v>
      </c>
      <c r="G12040" s="6" t="s">
        <v>29</v>
      </c>
      <c r="H12040" t="s">
        <v>43</v>
      </c>
      <c r="I12040" t="s">
        <v>21</v>
      </c>
      <c r="J12040" t="s">
        <v>22</v>
      </c>
      <c r="K12040">
        <v>13</v>
      </c>
      <c r="L12040">
        <v>92</v>
      </c>
      <c r="M12040" t="s">
        <v>123</v>
      </c>
      <c r="N12040">
        <v>92</v>
      </c>
      <c r="P12040" cm="1">
        <f t="array" ref="P12040">IF(Q12040&gt;0,INDEX(Q12040:Q33764,MATCH(TRUE,INDEX(Q12040:Q33764="",,),0)-1),"")</f>
        <v>8</v>
      </c>
      <c r="Q12040">
        <f t="shared" si="264"/>
        <v>5</v>
      </c>
      <c r="R12040">
        <f t="shared" si="265"/>
        <v>0</v>
      </c>
    </row>
    <row r="12041" spans="1:18" x14ac:dyDescent="0.3">
      <c r="A12041" t="s">
        <v>860</v>
      </c>
      <c r="B12041" s="1">
        <v>38587</v>
      </c>
      <c r="C12041" s="2">
        <v>0.41666666666666669</v>
      </c>
      <c r="D12041" t="s">
        <v>871</v>
      </c>
      <c r="E12041" t="s">
        <v>872</v>
      </c>
      <c r="G12041" s="6" t="s">
        <v>29</v>
      </c>
      <c r="H12041" t="s">
        <v>63</v>
      </c>
      <c r="I12041" t="s">
        <v>21</v>
      </c>
      <c r="J12041" t="s">
        <v>22</v>
      </c>
      <c r="K12041">
        <v>25</v>
      </c>
      <c r="L12041">
        <v>95</v>
      </c>
      <c r="M12041" t="s">
        <v>123</v>
      </c>
      <c r="N12041">
        <v>95</v>
      </c>
      <c r="P12041" cm="1">
        <f t="array" ref="P12041">IF(Q12041&gt;0,INDEX(Q12041:Q33765,MATCH(TRUE,INDEX(Q12041:Q33765="",,),0)-1),"")</f>
        <v>8</v>
      </c>
      <c r="Q12041">
        <f t="shared" si="264"/>
        <v>5</v>
      </c>
      <c r="R12041">
        <f t="shared" si="265"/>
        <v>0</v>
      </c>
    </row>
    <row r="12042" spans="1:18" x14ac:dyDescent="0.3">
      <c r="A12042" t="s">
        <v>860</v>
      </c>
      <c r="B12042" s="1">
        <v>38587</v>
      </c>
      <c r="C12042" s="2">
        <v>0.41666666666666669</v>
      </c>
      <c r="D12042" t="s">
        <v>871</v>
      </c>
      <c r="E12042" t="s">
        <v>872</v>
      </c>
      <c r="G12042" s="6" t="s">
        <v>29</v>
      </c>
      <c r="H12042" t="s">
        <v>30</v>
      </c>
      <c r="I12042" t="s">
        <v>26</v>
      </c>
      <c r="J12042" t="s">
        <v>27</v>
      </c>
      <c r="K12042">
        <v>69</v>
      </c>
      <c r="L12042">
        <v>14.75</v>
      </c>
      <c r="M12042" t="s">
        <v>123</v>
      </c>
      <c r="N12042">
        <v>14.75</v>
      </c>
      <c r="P12042" cm="1">
        <f t="array" ref="P12042">IF(Q12042&gt;0,INDEX(Q12042:Q33766,MATCH(TRUE,INDEX(Q12042:Q33766="",,),0)-1),"")</f>
        <v>8</v>
      </c>
      <c r="Q12042">
        <f t="shared" si="264"/>
        <v>5</v>
      </c>
      <c r="R12042">
        <f t="shared" si="265"/>
        <v>0</v>
      </c>
    </row>
    <row r="12043" spans="1:18" x14ac:dyDescent="0.3">
      <c r="A12043" t="s">
        <v>860</v>
      </c>
      <c r="B12043" s="1">
        <v>38587</v>
      </c>
      <c r="C12043" s="2">
        <v>0.41666666666666669</v>
      </c>
      <c r="D12043" t="s">
        <v>871</v>
      </c>
      <c r="E12043" t="s">
        <v>872</v>
      </c>
      <c r="G12043" s="6" t="s">
        <v>29</v>
      </c>
      <c r="H12043" t="s">
        <v>99</v>
      </c>
      <c r="I12043" t="s">
        <v>26</v>
      </c>
      <c r="J12043" t="s">
        <v>27</v>
      </c>
      <c r="K12043">
        <v>25</v>
      </c>
      <c r="L12043">
        <v>7.25</v>
      </c>
      <c r="M12043" t="s">
        <v>123</v>
      </c>
      <c r="N12043">
        <v>7.25</v>
      </c>
      <c r="P12043" cm="1">
        <f t="array" ref="P12043">IF(Q12043&gt;0,INDEX(Q12043:Q33767,MATCH(TRUE,INDEX(Q12043:Q33767="",,),0)-1),"")</f>
        <v>8</v>
      </c>
      <c r="Q12043">
        <f t="shared" si="264"/>
        <v>5</v>
      </c>
      <c r="R12043">
        <f t="shared" si="265"/>
        <v>0</v>
      </c>
    </row>
    <row r="12044" spans="1:18" x14ac:dyDescent="0.3">
      <c r="A12044" t="s">
        <v>860</v>
      </c>
      <c r="B12044" s="1">
        <v>38587</v>
      </c>
      <c r="C12044" s="2">
        <v>0.41666666666666669</v>
      </c>
      <c r="D12044" t="s">
        <v>871</v>
      </c>
      <c r="E12044" t="s">
        <v>872</v>
      </c>
      <c r="G12044" s="6" t="s">
        <v>29</v>
      </c>
      <c r="H12044" t="s">
        <v>148</v>
      </c>
      <c r="I12044" t="s">
        <v>26</v>
      </c>
      <c r="J12044" t="s">
        <v>27</v>
      </c>
      <c r="K12044">
        <v>61</v>
      </c>
      <c r="L12044">
        <v>6.5</v>
      </c>
      <c r="M12044" t="s">
        <v>123</v>
      </c>
      <c r="N12044">
        <v>6.5</v>
      </c>
      <c r="P12044" cm="1">
        <f t="array" ref="P12044">IF(Q12044&gt;0,INDEX(Q12044:Q33768,MATCH(TRUE,INDEX(Q12044:Q33768="",,),0)-1),"")</f>
        <v>8</v>
      </c>
      <c r="Q12044">
        <f t="shared" si="264"/>
        <v>5</v>
      </c>
      <c r="R12044">
        <f t="shared" si="265"/>
        <v>0</v>
      </c>
    </row>
    <row r="12045" spans="1:18" x14ac:dyDescent="0.3">
      <c r="A12045" t="s">
        <v>860</v>
      </c>
      <c r="B12045" s="1">
        <v>38587</v>
      </c>
      <c r="C12045" s="2">
        <v>0.41666666666666669</v>
      </c>
      <c r="D12045" t="s">
        <v>871</v>
      </c>
      <c r="E12045" t="s">
        <v>872</v>
      </c>
      <c r="G12045" t="s">
        <v>19</v>
      </c>
      <c r="H12045" t="s">
        <v>28</v>
      </c>
      <c r="I12045" t="s">
        <v>26</v>
      </c>
      <c r="J12045" t="s">
        <v>27</v>
      </c>
      <c r="K12045">
        <v>221</v>
      </c>
      <c r="L12045">
        <v>25.6</v>
      </c>
      <c r="M12045" t="s">
        <v>34</v>
      </c>
      <c r="N12045">
        <v>26</v>
      </c>
      <c r="P12045" cm="1">
        <f t="array" ref="P12045">IF(Q12045&gt;0,INDEX(Q12045:Q33769,MATCH(TRUE,INDEX(Q12045:Q33769="",,),0)-1),"")</f>
        <v>8</v>
      </c>
      <c r="Q12045">
        <f t="shared" si="264"/>
        <v>6</v>
      </c>
      <c r="R12045">
        <f t="shared" si="265"/>
        <v>0</v>
      </c>
    </row>
    <row r="12046" spans="1:18" x14ac:dyDescent="0.3">
      <c r="A12046" t="s">
        <v>860</v>
      </c>
      <c r="B12046" s="1">
        <v>38587</v>
      </c>
      <c r="C12046" s="2">
        <v>0.41666666666666669</v>
      </c>
      <c r="D12046" t="s">
        <v>871</v>
      </c>
      <c r="E12046" t="s">
        <v>872</v>
      </c>
      <c r="G12046" t="s">
        <v>19</v>
      </c>
      <c r="H12046" t="s">
        <v>43</v>
      </c>
      <c r="I12046" t="s">
        <v>26</v>
      </c>
      <c r="J12046" t="s">
        <v>27</v>
      </c>
      <c r="K12046">
        <v>361</v>
      </c>
      <c r="L12046">
        <v>8.6</v>
      </c>
      <c r="M12046" t="s">
        <v>34</v>
      </c>
      <c r="N12046">
        <v>29.25</v>
      </c>
      <c r="P12046" cm="1">
        <f t="array" ref="P12046">IF(Q12046&gt;0,INDEX(Q12046:Q33770,MATCH(TRUE,INDEX(Q12046:Q33770="",,),0)-1),"")</f>
        <v>8</v>
      </c>
      <c r="Q12046">
        <f t="shared" si="264"/>
        <v>6</v>
      </c>
      <c r="R12046">
        <f t="shared" si="265"/>
        <v>0</v>
      </c>
    </row>
    <row r="12047" spans="1:18" x14ac:dyDescent="0.3">
      <c r="A12047" t="s">
        <v>860</v>
      </c>
      <c r="B12047" s="1">
        <v>38587</v>
      </c>
      <c r="C12047" s="2">
        <v>0.41666666666666669</v>
      </c>
      <c r="D12047" t="s">
        <v>871</v>
      </c>
      <c r="E12047" t="s">
        <v>872</v>
      </c>
      <c r="G12047" t="s">
        <v>19</v>
      </c>
      <c r="H12047" t="s">
        <v>63</v>
      </c>
      <c r="I12047" t="s">
        <v>26</v>
      </c>
      <c r="J12047" t="s">
        <v>27</v>
      </c>
      <c r="K12047">
        <v>664</v>
      </c>
      <c r="L12047">
        <v>19.75</v>
      </c>
      <c r="M12047" t="s">
        <v>34</v>
      </c>
      <c r="N12047">
        <v>20</v>
      </c>
      <c r="P12047" cm="1">
        <f t="array" ref="P12047">IF(Q12047&gt;0,INDEX(Q12047:Q33771,MATCH(TRUE,INDEX(Q12047:Q33771="",,),0)-1),"")</f>
        <v>8</v>
      </c>
      <c r="Q12047">
        <f t="shared" si="264"/>
        <v>6</v>
      </c>
      <c r="R12047">
        <f t="shared" si="265"/>
        <v>0</v>
      </c>
    </row>
    <row r="12048" spans="1:18" x14ac:dyDescent="0.3">
      <c r="A12048" t="s">
        <v>860</v>
      </c>
      <c r="B12048" s="1">
        <v>38587</v>
      </c>
      <c r="C12048" s="2">
        <v>0.41666666666666669</v>
      </c>
      <c r="D12048" t="s">
        <v>871</v>
      </c>
      <c r="E12048" t="s">
        <v>872</v>
      </c>
      <c r="G12048" s="6" t="s">
        <v>29</v>
      </c>
      <c r="H12048" t="s">
        <v>43</v>
      </c>
      <c r="I12048" t="s">
        <v>21</v>
      </c>
      <c r="J12048" t="s">
        <v>22</v>
      </c>
      <c r="K12048">
        <v>13</v>
      </c>
      <c r="L12048">
        <v>92</v>
      </c>
      <c r="M12048" t="s">
        <v>34</v>
      </c>
      <c r="N12048">
        <v>92</v>
      </c>
      <c r="P12048" cm="1">
        <f t="array" ref="P12048">IF(Q12048&gt;0,INDEX(Q12048:Q33772,MATCH(TRUE,INDEX(Q12048:Q33772="",,),0)-1),"")</f>
        <v>8</v>
      </c>
      <c r="Q12048">
        <f t="shared" si="264"/>
        <v>6</v>
      </c>
      <c r="R12048">
        <f t="shared" si="265"/>
        <v>0</v>
      </c>
    </row>
    <row r="12049" spans="1:18" x14ac:dyDescent="0.3">
      <c r="A12049" t="s">
        <v>860</v>
      </c>
      <c r="B12049" s="1">
        <v>38587</v>
      </c>
      <c r="C12049" s="2">
        <v>0.41666666666666669</v>
      </c>
      <c r="D12049" t="s">
        <v>871</v>
      </c>
      <c r="E12049" t="s">
        <v>872</v>
      </c>
      <c r="G12049" s="6" t="s">
        <v>29</v>
      </c>
      <c r="H12049" t="s">
        <v>63</v>
      </c>
      <c r="I12049" t="s">
        <v>21</v>
      </c>
      <c r="J12049" t="s">
        <v>22</v>
      </c>
      <c r="K12049">
        <v>25</v>
      </c>
      <c r="L12049">
        <v>95</v>
      </c>
      <c r="M12049" t="s">
        <v>34</v>
      </c>
      <c r="N12049">
        <v>95</v>
      </c>
      <c r="P12049" cm="1">
        <f t="array" ref="P12049">IF(Q12049&gt;0,INDEX(Q12049:Q33773,MATCH(TRUE,INDEX(Q12049:Q33773="",,),0)-1),"")</f>
        <v>8</v>
      </c>
      <c r="Q12049">
        <f t="shared" si="264"/>
        <v>6</v>
      </c>
      <c r="R12049">
        <f t="shared" si="265"/>
        <v>0</v>
      </c>
    </row>
    <row r="12050" spans="1:18" x14ac:dyDescent="0.3">
      <c r="A12050" t="s">
        <v>860</v>
      </c>
      <c r="B12050" s="1">
        <v>38587</v>
      </c>
      <c r="C12050" s="2">
        <v>0.41666666666666669</v>
      </c>
      <c r="D12050" t="s">
        <v>871</v>
      </c>
      <c r="E12050" t="s">
        <v>872</v>
      </c>
      <c r="G12050" s="6" t="s">
        <v>29</v>
      </c>
      <c r="H12050" t="s">
        <v>30</v>
      </c>
      <c r="I12050" t="s">
        <v>26</v>
      </c>
      <c r="J12050" t="s">
        <v>27</v>
      </c>
      <c r="K12050">
        <v>69</v>
      </c>
      <c r="L12050">
        <v>14.75</v>
      </c>
      <c r="M12050" t="s">
        <v>34</v>
      </c>
      <c r="N12050">
        <v>14.75</v>
      </c>
      <c r="P12050" cm="1">
        <f t="array" ref="P12050">IF(Q12050&gt;0,INDEX(Q12050:Q33774,MATCH(TRUE,INDEX(Q12050:Q33774="",,),0)-1),"")</f>
        <v>8</v>
      </c>
      <c r="Q12050">
        <f t="shared" si="264"/>
        <v>6</v>
      </c>
      <c r="R12050">
        <f t="shared" si="265"/>
        <v>0</v>
      </c>
    </row>
    <row r="12051" spans="1:18" x14ac:dyDescent="0.3">
      <c r="A12051" t="s">
        <v>860</v>
      </c>
      <c r="B12051" s="1">
        <v>38587</v>
      </c>
      <c r="C12051" s="2">
        <v>0.41666666666666669</v>
      </c>
      <c r="D12051" t="s">
        <v>871</v>
      </c>
      <c r="E12051" t="s">
        <v>872</v>
      </c>
      <c r="G12051" s="6" t="s">
        <v>29</v>
      </c>
      <c r="H12051" t="s">
        <v>99</v>
      </c>
      <c r="I12051" t="s">
        <v>26</v>
      </c>
      <c r="J12051" t="s">
        <v>27</v>
      </c>
      <c r="K12051">
        <v>25</v>
      </c>
      <c r="L12051">
        <v>7.25</v>
      </c>
      <c r="M12051" t="s">
        <v>34</v>
      </c>
      <c r="N12051">
        <v>7.25</v>
      </c>
      <c r="P12051" cm="1">
        <f t="array" ref="P12051">IF(Q12051&gt;0,INDEX(Q12051:Q33775,MATCH(TRUE,INDEX(Q12051:Q33775="",,),0)-1),"")</f>
        <v>8</v>
      </c>
      <c r="Q12051">
        <f t="shared" si="264"/>
        <v>6</v>
      </c>
      <c r="R12051">
        <f t="shared" si="265"/>
        <v>0</v>
      </c>
    </row>
    <row r="12052" spans="1:18" x14ac:dyDescent="0.3">
      <c r="A12052" t="s">
        <v>860</v>
      </c>
      <c r="B12052" s="1">
        <v>38587</v>
      </c>
      <c r="C12052" s="2">
        <v>0.41666666666666669</v>
      </c>
      <c r="D12052" t="s">
        <v>871</v>
      </c>
      <c r="E12052" t="s">
        <v>872</v>
      </c>
      <c r="G12052" s="6" t="s">
        <v>29</v>
      </c>
      <c r="H12052" t="s">
        <v>148</v>
      </c>
      <c r="I12052" t="s">
        <v>26</v>
      </c>
      <c r="J12052" t="s">
        <v>27</v>
      </c>
      <c r="K12052">
        <v>61</v>
      </c>
      <c r="L12052">
        <v>6.5</v>
      </c>
      <c r="M12052" t="s">
        <v>34</v>
      </c>
      <c r="N12052">
        <v>6.5</v>
      </c>
      <c r="P12052" cm="1">
        <f t="array" ref="P12052">IF(Q12052&gt;0,INDEX(Q12052:Q33776,MATCH(TRUE,INDEX(Q12052:Q33776="",,),0)-1),"")</f>
        <v>8</v>
      </c>
      <c r="Q12052">
        <f t="shared" si="264"/>
        <v>6</v>
      </c>
      <c r="R12052">
        <f t="shared" si="265"/>
        <v>0</v>
      </c>
    </row>
    <row r="12053" spans="1:18" x14ac:dyDescent="0.3">
      <c r="A12053" t="s">
        <v>860</v>
      </c>
      <c r="B12053" s="1">
        <v>38587</v>
      </c>
      <c r="C12053" s="2">
        <v>0.41666666666666669</v>
      </c>
      <c r="D12053" t="s">
        <v>871</v>
      </c>
      <c r="E12053" t="s">
        <v>872</v>
      </c>
      <c r="G12053" t="s">
        <v>19</v>
      </c>
      <c r="H12053" t="s">
        <v>28</v>
      </c>
      <c r="I12053" t="s">
        <v>26</v>
      </c>
      <c r="J12053" t="s">
        <v>27</v>
      </c>
      <c r="K12053">
        <v>221</v>
      </c>
      <c r="L12053">
        <v>25.6</v>
      </c>
      <c r="M12053" t="s">
        <v>87</v>
      </c>
      <c r="N12053">
        <v>25.6</v>
      </c>
      <c r="P12053" cm="1">
        <f t="array" ref="P12053">IF(Q12053&gt;0,INDEX(Q12053:Q33777,MATCH(TRUE,INDEX(Q12053:Q33777="",,),0)-1),"")</f>
        <v>8</v>
      </c>
      <c r="Q12053">
        <f t="shared" si="264"/>
        <v>7</v>
      </c>
      <c r="R12053">
        <f t="shared" si="265"/>
        <v>0</v>
      </c>
    </row>
    <row r="12054" spans="1:18" x14ac:dyDescent="0.3">
      <c r="A12054" t="s">
        <v>860</v>
      </c>
      <c r="B12054" s="1">
        <v>38587</v>
      </c>
      <c r="C12054" s="2">
        <v>0.41666666666666669</v>
      </c>
      <c r="D12054" t="s">
        <v>871</v>
      </c>
      <c r="E12054" t="s">
        <v>872</v>
      </c>
      <c r="G12054" t="s">
        <v>19</v>
      </c>
      <c r="H12054" t="s">
        <v>43</v>
      </c>
      <c r="I12054" t="s">
        <v>26</v>
      </c>
      <c r="J12054" t="s">
        <v>27</v>
      </c>
      <c r="K12054">
        <v>361</v>
      </c>
      <c r="L12054">
        <v>8.6</v>
      </c>
      <c r="M12054" t="s">
        <v>87</v>
      </c>
      <c r="N12054">
        <v>22.5</v>
      </c>
      <c r="P12054" cm="1">
        <f t="array" ref="P12054">IF(Q12054&gt;0,INDEX(Q12054:Q33778,MATCH(TRUE,INDEX(Q12054:Q33778="",,),0)-1),"")</f>
        <v>8</v>
      </c>
      <c r="Q12054">
        <f t="shared" si="264"/>
        <v>7</v>
      </c>
      <c r="R12054">
        <f t="shared" si="265"/>
        <v>0</v>
      </c>
    </row>
    <row r="12055" spans="1:18" x14ac:dyDescent="0.3">
      <c r="A12055" t="s">
        <v>860</v>
      </c>
      <c r="B12055" s="1">
        <v>38587</v>
      </c>
      <c r="C12055" s="2">
        <v>0.41666666666666669</v>
      </c>
      <c r="D12055" t="s">
        <v>871</v>
      </c>
      <c r="E12055" t="s">
        <v>872</v>
      </c>
      <c r="G12055" t="s">
        <v>19</v>
      </c>
      <c r="H12055" t="s">
        <v>63</v>
      </c>
      <c r="I12055" t="s">
        <v>26</v>
      </c>
      <c r="J12055" t="s">
        <v>27</v>
      </c>
      <c r="K12055">
        <v>664</v>
      </c>
      <c r="L12055">
        <v>19.75</v>
      </c>
      <c r="M12055" t="s">
        <v>87</v>
      </c>
      <c r="N12055">
        <v>23.5</v>
      </c>
      <c r="P12055" cm="1">
        <f t="array" ref="P12055">IF(Q12055&gt;0,INDEX(Q12055:Q33779,MATCH(TRUE,INDEX(Q12055:Q33779="",,),0)-1),"")</f>
        <v>8</v>
      </c>
      <c r="Q12055">
        <f t="shared" si="264"/>
        <v>7</v>
      </c>
      <c r="R12055">
        <f t="shared" si="265"/>
        <v>0</v>
      </c>
    </row>
    <row r="12056" spans="1:18" x14ac:dyDescent="0.3">
      <c r="A12056" t="s">
        <v>860</v>
      </c>
      <c r="B12056" s="1">
        <v>38587</v>
      </c>
      <c r="C12056" s="2">
        <v>0.41666666666666669</v>
      </c>
      <c r="D12056" t="s">
        <v>871</v>
      </c>
      <c r="E12056" t="s">
        <v>872</v>
      </c>
      <c r="G12056" s="6" t="s">
        <v>29</v>
      </c>
      <c r="H12056" t="s">
        <v>43</v>
      </c>
      <c r="I12056" t="s">
        <v>21</v>
      </c>
      <c r="J12056" t="s">
        <v>22</v>
      </c>
      <c r="K12056">
        <v>13</v>
      </c>
      <c r="L12056">
        <v>92</v>
      </c>
      <c r="M12056" t="s">
        <v>87</v>
      </c>
      <c r="N12056">
        <v>92</v>
      </c>
      <c r="P12056" cm="1">
        <f t="array" ref="P12056">IF(Q12056&gt;0,INDEX(Q12056:Q33780,MATCH(TRUE,INDEX(Q12056:Q33780="",,),0)-1),"")</f>
        <v>8</v>
      </c>
      <c r="Q12056">
        <f t="shared" si="264"/>
        <v>7</v>
      </c>
      <c r="R12056">
        <f t="shared" si="265"/>
        <v>0</v>
      </c>
    </row>
    <row r="12057" spans="1:18" x14ac:dyDescent="0.3">
      <c r="A12057" t="s">
        <v>860</v>
      </c>
      <c r="B12057" s="1">
        <v>38587</v>
      </c>
      <c r="C12057" s="2">
        <v>0.41666666666666669</v>
      </c>
      <c r="D12057" t="s">
        <v>871</v>
      </c>
      <c r="E12057" t="s">
        <v>872</v>
      </c>
      <c r="G12057" s="6" t="s">
        <v>29</v>
      </c>
      <c r="H12057" t="s">
        <v>63</v>
      </c>
      <c r="I12057" t="s">
        <v>21</v>
      </c>
      <c r="J12057" t="s">
        <v>22</v>
      </c>
      <c r="K12057">
        <v>25</v>
      </c>
      <c r="L12057">
        <v>95</v>
      </c>
      <c r="M12057" t="s">
        <v>87</v>
      </c>
      <c r="N12057">
        <v>95</v>
      </c>
      <c r="P12057" cm="1">
        <f t="array" ref="P12057">IF(Q12057&gt;0,INDEX(Q12057:Q33781,MATCH(TRUE,INDEX(Q12057:Q33781="",,),0)-1),"")</f>
        <v>8</v>
      </c>
      <c r="Q12057">
        <f t="shared" si="264"/>
        <v>7</v>
      </c>
      <c r="R12057">
        <f t="shared" si="265"/>
        <v>0</v>
      </c>
    </row>
    <row r="12058" spans="1:18" x14ac:dyDescent="0.3">
      <c r="A12058" t="s">
        <v>860</v>
      </c>
      <c r="B12058" s="1">
        <v>38587</v>
      </c>
      <c r="C12058" s="2">
        <v>0.41666666666666669</v>
      </c>
      <c r="D12058" t="s">
        <v>871</v>
      </c>
      <c r="E12058" t="s">
        <v>872</v>
      </c>
      <c r="G12058" s="6" t="s">
        <v>29</v>
      </c>
      <c r="H12058" t="s">
        <v>30</v>
      </c>
      <c r="I12058" t="s">
        <v>26</v>
      </c>
      <c r="J12058" t="s">
        <v>27</v>
      </c>
      <c r="K12058">
        <v>69</v>
      </c>
      <c r="L12058">
        <v>14.75</v>
      </c>
      <c r="M12058" t="s">
        <v>87</v>
      </c>
      <c r="N12058">
        <v>14.75</v>
      </c>
      <c r="P12058" cm="1">
        <f t="array" ref="P12058">IF(Q12058&gt;0,INDEX(Q12058:Q33782,MATCH(TRUE,INDEX(Q12058:Q33782="",,),0)-1),"")</f>
        <v>8</v>
      </c>
      <c r="Q12058">
        <f t="shared" si="264"/>
        <v>7</v>
      </c>
      <c r="R12058">
        <f t="shared" si="265"/>
        <v>0</v>
      </c>
    </row>
    <row r="12059" spans="1:18" x14ac:dyDescent="0.3">
      <c r="A12059" t="s">
        <v>860</v>
      </c>
      <c r="B12059" s="1">
        <v>38587</v>
      </c>
      <c r="C12059" s="2">
        <v>0.41666666666666669</v>
      </c>
      <c r="D12059" t="s">
        <v>871</v>
      </c>
      <c r="E12059" t="s">
        <v>872</v>
      </c>
      <c r="G12059" s="6" t="s">
        <v>29</v>
      </c>
      <c r="H12059" t="s">
        <v>99</v>
      </c>
      <c r="I12059" t="s">
        <v>26</v>
      </c>
      <c r="J12059" t="s">
        <v>27</v>
      </c>
      <c r="K12059">
        <v>25</v>
      </c>
      <c r="L12059">
        <v>7.25</v>
      </c>
      <c r="M12059" t="s">
        <v>87</v>
      </c>
      <c r="N12059">
        <v>7.25</v>
      </c>
      <c r="P12059" cm="1">
        <f t="array" ref="P12059">IF(Q12059&gt;0,INDEX(Q12059:Q33783,MATCH(TRUE,INDEX(Q12059:Q33783="",,),0)-1),"")</f>
        <v>8</v>
      </c>
      <c r="Q12059">
        <f t="shared" si="264"/>
        <v>7</v>
      </c>
      <c r="R12059">
        <f t="shared" si="265"/>
        <v>0</v>
      </c>
    </row>
    <row r="12060" spans="1:18" x14ac:dyDescent="0.3">
      <c r="A12060" t="s">
        <v>860</v>
      </c>
      <c r="B12060" s="1">
        <v>38587</v>
      </c>
      <c r="C12060" s="2">
        <v>0.41666666666666669</v>
      </c>
      <c r="D12060" t="s">
        <v>871</v>
      </c>
      <c r="E12060" t="s">
        <v>872</v>
      </c>
      <c r="G12060" s="6" t="s">
        <v>29</v>
      </c>
      <c r="H12060" t="s">
        <v>148</v>
      </c>
      <c r="I12060" t="s">
        <v>26</v>
      </c>
      <c r="J12060" t="s">
        <v>27</v>
      </c>
      <c r="K12060">
        <v>61</v>
      </c>
      <c r="L12060">
        <v>6.5</v>
      </c>
      <c r="M12060" t="s">
        <v>87</v>
      </c>
      <c r="N12060">
        <v>6.5</v>
      </c>
      <c r="P12060" cm="1">
        <f t="array" ref="P12060">IF(Q12060&gt;0,INDEX(Q12060:Q33784,MATCH(TRUE,INDEX(Q12060:Q33784="",,),0)-1),"")</f>
        <v>8</v>
      </c>
      <c r="Q12060">
        <f t="shared" si="264"/>
        <v>7</v>
      </c>
      <c r="R12060">
        <f t="shared" si="265"/>
        <v>0</v>
      </c>
    </row>
    <row r="12061" spans="1:18" x14ac:dyDescent="0.3">
      <c r="A12061" t="s">
        <v>860</v>
      </c>
      <c r="B12061" s="1">
        <v>38587</v>
      </c>
      <c r="C12061" s="2">
        <v>0.41666666666666669</v>
      </c>
      <c r="D12061" t="s">
        <v>871</v>
      </c>
      <c r="E12061" t="s">
        <v>872</v>
      </c>
      <c r="G12061" t="s">
        <v>19</v>
      </c>
      <c r="H12061" t="s">
        <v>28</v>
      </c>
      <c r="I12061" t="s">
        <v>26</v>
      </c>
      <c r="J12061" t="s">
        <v>27</v>
      </c>
      <c r="K12061">
        <v>221</v>
      </c>
      <c r="L12061">
        <v>25.6</v>
      </c>
      <c r="M12061" t="s">
        <v>773</v>
      </c>
      <c r="N12061">
        <v>38</v>
      </c>
      <c r="P12061" cm="1">
        <f t="array" ref="P12061">IF(Q12061&gt;0,INDEX(Q12061:Q33785,MATCH(TRUE,INDEX(Q12061:Q33785="",,),0)-1),"")</f>
        <v>8</v>
      </c>
      <c r="Q12061">
        <f t="shared" si="264"/>
        <v>8</v>
      </c>
      <c r="R12061">
        <f t="shared" si="265"/>
        <v>0</v>
      </c>
    </row>
    <row r="12062" spans="1:18" x14ac:dyDescent="0.3">
      <c r="A12062" t="s">
        <v>860</v>
      </c>
      <c r="B12062" s="1">
        <v>38587</v>
      </c>
      <c r="C12062" s="2">
        <v>0.41666666666666669</v>
      </c>
      <c r="D12062" t="s">
        <v>871</v>
      </c>
      <c r="E12062" t="s">
        <v>872</v>
      </c>
      <c r="G12062" t="s">
        <v>19</v>
      </c>
      <c r="H12062" t="s">
        <v>43</v>
      </c>
      <c r="I12062" t="s">
        <v>26</v>
      </c>
      <c r="J12062" t="s">
        <v>27</v>
      </c>
      <c r="K12062">
        <v>361</v>
      </c>
      <c r="L12062">
        <v>8.6</v>
      </c>
      <c r="M12062" t="s">
        <v>773</v>
      </c>
      <c r="N12062">
        <v>15.7</v>
      </c>
      <c r="P12062" cm="1">
        <f t="array" ref="P12062">IF(Q12062&gt;0,INDEX(Q12062:Q33786,MATCH(TRUE,INDEX(Q12062:Q33786="",,),0)-1),"")</f>
        <v>8</v>
      </c>
      <c r="Q12062">
        <f t="shared" si="264"/>
        <v>8</v>
      </c>
      <c r="R12062">
        <f t="shared" si="265"/>
        <v>0</v>
      </c>
    </row>
    <row r="12063" spans="1:18" x14ac:dyDescent="0.3">
      <c r="A12063" t="s">
        <v>860</v>
      </c>
      <c r="B12063" s="1">
        <v>38587</v>
      </c>
      <c r="C12063" s="2">
        <v>0.41666666666666669</v>
      </c>
      <c r="D12063" t="s">
        <v>871</v>
      </c>
      <c r="E12063" t="s">
        <v>872</v>
      </c>
      <c r="G12063" t="s">
        <v>19</v>
      </c>
      <c r="H12063" t="s">
        <v>63</v>
      </c>
      <c r="I12063" t="s">
        <v>26</v>
      </c>
      <c r="J12063" t="s">
        <v>27</v>
      </c>
      <c r="K12063">
        <v>664</v>
      </c>
      <c r="L12063">
        <v>19.75</v>
      </c>
      <c r="M12063" t="s">
        <v>773</v>
      </c>
      <c r="N12063">
        <v>19.75</v>
      </c>
      <c r="P12063" cm="1">
        <f t="array" ref="P12063">IF(Q12063&gt;0,INDEX(Q12063:Q33787,MATCH(TRUE,INDEX(Q12063:Q33787="",,),0)-1),"")</f>
        <v>8</v>
      </c>
      <c r="Q12063">
        <f t="shared" si="264"/>
        <v>8</v>
      </c>
      <c r="R12063">
        <f t="shared" si="265"/>
        <v>0</v>
      </c>
    </row>
    <row r="12064" spans="1:18" x14ac:dyDescent="0.3">
      <c r="A12064" t="s">
        <v>860</v>
      </c>
      <c r="B12064" s="1">
        <v>38587</v>
      </c>
      <c r="C12064" s="2">
        <v>0.41666666666666669</v>
      </c>
      <c r="D12064" t="s">
        <v>871</v>
      </c>
      <c r="E12064" t="s">
        <v>872</v>
      </c>
      <c r="G12064" s="6" t="s">
        <v>29</v>
      </c>
      <c r="H12064" t="s">
        <v>43</v>
      </c>
      <c r="I12064" t="s">
        <v>21</v>
      </c>
      <c r="J12064" t="s">
        <v>22</v>
      </c>
      <c r="K12064">
        <v>13</v>
      </c>
      <c r="L12064">
        <v>92</v>
      </c>
      <c r="M12064" t="s">
        <v>773</v>
      </c>
      <c r="N12064">
        <v>92</v>
      </c>
      <c r="P12064" cm="1">
        <f t="array" ref="P12064">IF(Q12064&gt;0,INDEX(Q12064:Q33788,MATCH(TRUE,INDEX(Q12064:Q33788="",,),0)-1),"")</f>
        <v>8</v>
      </c>
      <c r="Q12064">
        <f t="shared" si="264"/>
        <v>8</v>
      </c>
      <c r="R12064">
        <f t="shared" si="265"/>
        <v>0</v>
      </c>
    </row>
    <row r="12065" spans="1:18" x14ac:dyDescent="0.3">
      <c r="A12065" t="s">
        <v>860</v>
      </c>
      <c r="B12065" s="1">
        <v>38587</v>
      </c>
      <c r="C12065" s="2">
        <v>0.41666666666666669</v>
      </c>
      <c r="D12065" t="s">
        <v>871</v>
      </c>
      <c r="E12065" t="s">
        <v>872</v>
      </c>
      <c r="G12065" s="6" t="s">
        <v>29</v>
      </c>
      <c r="H12065" t="s">
        <v>63</v>
      </c>
      <c r="I12065" t="s">
        <v>21</v>
      </c>
      <c r="J12065" t="s">
        <v>22</v>
      </c>
      <c r="K12065">
        <v>25</v>
      </c>
      <c r="L12065">
        <v>95</v>
      </c>
      <c r="M12065" t="s">
        <v>773</v>
      </c>
      <c r="N12065">
        <v>95</v>
      </c>
      <c r="P12065" cm="1">
        <f t="array" ref="P12065">IF(Q12065&gt;0,INDEX(Q12065:Q33789,MATCH(TRUE,INDEX(Q12065:Q33789="",,),0)-1),"")</f>
        <v>8</v>
      </c>
      <c r="Q12065">
        <f t="shared" si="264"/>
        <v>8</v>
      </c>
      <c r="R12065">
        <f t="shared" si="265"/>
        <v>0</v>
      </c>
    </row>
    <row r="12066" spans="1:18" x14ac:dyDescent="0.3">
      <c r="A12066" t="s">
        <v>860</v>
      </c>
      <c r="B12066" s="1">
        <v>38587</v>
      </c>
      <c r="C12066" s="2">
        <v>0.41666666666666669</v>
      </c>
      <c r="D12066" t="s">
        <v>871</v>
      </c>
      <c r="E12066" t="s">
        <v>872</v>
      </c>
      <c r="G12066" s="6" t="s">
        <v>29</v>
      </c>
      <c r="H12066" t="s">
        <v>30</v>
      </c>
      <c r="I12066" t="s">
        <v>26</v>
      </c>
      <c r="J12066" t="s">
        <v>27</v>
      </c>
      <c r="K12066">
        <v>69</v>
      </c>
      <c r="L12066">
        <v>14.75</v>
      </c>
      <c r="M12066" t="s">
        <v>773</v>
      </c>
      <c r="N12066">
        <v>14.75</v>
      </c>
      <c r="P12066" cm="1">
        <f t="array" ref="P12066">IF(Q12066&gt;0,INDEX(Q12066:Q33790,MATCH(TRUE,INDEX(Q12066:Q33790="",,),0)-1),"")</f>
        <v>8</v>
      </c>
      <c r="Q12066">
        <f t="shared" si="264"/>
        <v>8</v>
      </c>
      <c r="R12066">
        <f t="shared" si="265"/>
        <v>0</v>
      </c>
    </row>
    <row r="12067" spans="1:18" x14ac:dyDescent="0.3">
      <c r="A12067" t="s">
        <v>860</v>
      </c>
      <c r="B12067" s="1">
        <v>38587</v>
      </c>
      <c r="C12067" s="2">
        <v>0.41666666666666669</v>
      </c>
      <c r="D12067" t="s">
        <v>871</v>
      </c>
      <c r="E12067" t="s">
        <v>872</v>
      </c>
      <c r="G12067" s="6" t="s">
        <v>29</v>
      </c>
      <c r="H12067" t="s">
        <v>99</v>
      </c>
      <c r="I12067" t="s">
        <v>26</v>
      </c>
      <c r="J12067" t="s">
        <v>27</v>
      </c>
      <c r="K12067">
        <v>25</v>
      </c>
      <c r="L12067">
        <v>7.25</v>
      </c>
      <c r="M12067" t="s">
        <v>773</v>
      </c>
      <c r="N12067">
        <v>7.25</v>
      </c>
      <c r="P12067" cm="1">
        <f t="array" ref="P12067">IF(Q12067&gt;0,INDEX(Q12067:Q33791,MATCH(TRUE,INDEX(Q12067:Q33791="",,),0)-1),"")</f>
        <v>8</v>
      </c>
      <c r="Q12067">
        <f t="shared" si="264"/>
        <v>8</v>
      </c>
      <c r="R12067">
        <f t="shared" si="265"/>
        <v>0</v>
      </c>
    </row>
    <row r="12068" spans="1:18" x14ac:dyDescent="0.3">
      <c r="A12068" t="s">
        <v>860</v>
      </c>
      <c r="B12068" s="1">
        <v>38587</v>
      </c>
      <c r="C12068" s="2">
        <v>0.41666666666666669</v>
      </c>
      <c r="D12068" t="s">
        <v>871</v>
      </c>
      <c r="E12068" t="s">
        <v>872</v>
      </c>
      <c r="G12068" s="6" t="s">
        <v>29</v>
      </c>
      <c r="H12068" t="s">
        <v>148</v>
      </c>
      <c r="I12068" t="s">
        <v>26</v>
      </c>
      <c r="J12068" t="s">
        <v>27</v>
      </c>
      <c r="K12068">
        <v>61</v>
      </c>
      <c r="L12068">
        <v>6.5</v>
      </c>
      <c r="M12068" t="s">
        <v>773</v>
      </c>
      <c r="N12068">
        <v>6.5</v>
      </c>
      <c r="P12068" cm="1">
        <f t="array" ref="P12068">IF(Q12068&gt;0,INDEX(Q12068:Q33792,MATCH(TRUE,INDEX(Q12068:Q33792="",,),0)-1),"")</f>
        <v>8</v>
      </c>
      <c r="Q12068">
        <f t="shared" si="264"/>
        <v>8</v>
      </c>
      <c r="R12068">
        <f t="shared" si="265"/>
        <v>0</v>
      </c>
    </row>
    <row r="12069" spans="1:18" x14ac:dyDescent="0.3">
      <c r="P12069" t="str" cm="1">
        <f t="array" ref="P12069">IF(Q12069&gt;0,INDEX(Q12069:Q33793,MATCH(TRUE,INDEX(Q12069:Q33793="",,),0)-1),"")</f>
        <v/>
      </c>
      <c r="R12069" t="str">
        <f t="shared" si="265"/>
        <v/>
      </c>
    </row>
    <row r="12070" spans="1:18" x14ac:dyDescent="0.3">
      <c r="A12070" t="s">
        <v>860</v>
      </c>
      <c r="B12070" s="1">
        <v>38587</v>
      </c>
      <c r="C12070" s="2">
        <v>0.41666666666666669</v>
      </c>
      <c r="D12070" t="s">
        <v>873</v>
      </c>
      <c r="E12070" t="s">
        <v>874</v>
      </c>
      <c r="G12070" t="s">
        <v>19</v>
      </c>
      <c r="H12070" t="s">
        <v>41</v>
      </c>
      <c r="I12070" t="s">
        <v>21</v>
      </c>
      <c r="J12070" t="s">
        <v>22</v>
      </c>
      <c r="K12070">
        <v>49</v>
      </c>
      <c r="L12070">
        <v>139</v>
      </c>
      <c r="M12070" t="s">
        <v>95</v>
      </c>
      <c r="N12070">
        <v>760.81</v>
      </c>
      <c r="O12070" t="s">
        <v>24</v>
      </c>
      <c r="P12070" cm="1">
        <f t="array" ref="P12070">IF(Q12070&gt;0,INDEX(Q12070:Q33794,MATCH(TRUE,INDEX(Q12070:Q33794="",,),0)-1),"")</f>
        <v>9</v>
      </c>
      <c r="Q12070">
        <f>INT((ROW()-12070)/10)+1</f>
        <v>1</v>
      </c>
      <c r="R12070">
        <f t="shared" si="265"/>
        <v>0</v>
      </c>
    </row>
    <row r="12071" spans="1:18" x14ac:dyDescent="0.3">
      <c r="A12071" t="s">
        <v>860</v>
      </c>
      <c r="B12071" s="1">
        <v>38587</v>
      </c>
      <c r="C12071" s="2">
        <v>0.41666666666666669</v>
      </c>
      <c r="D12071" t="s">
        <v>873</v>
      </c>
      <c r="E12071" t="s">
        <v>874</v>
      </c>
      <c r="G12071" t="s">
        <v>19</v>
      </c>
      <c r="H12071" t="s">
        <v>28</v>
      </c>
      <c r="I12071" t="s">
        <v>26</v>
      </c>
      <c r="J12071" t="s">
        <v>27</v>
      </c>
      <c r="K12071">
        <v>115</v>
      </c>
      <c r="L12071">
        <v>25.5</v>
      </c>
      <c r="M12071" t="s">
        <v>95</v>
      </c>
      <c r="N12071">
        <v>25.5</v>
      </c>
      <c r="O12071" t="s">
        <v>24</v>
      </c>
      <c r="P12071" cm="1">
        <f t="array" ref="P12071">IF(Q12071&gt;0,INDEX(Q12071:Q33795,MATCH(TRUE,INDEX(Q12071:Q33795="",,),0)-1),"")</f>
        <v>9</v>
      </c>
      <c r="Q12071">
        <f t="shared" ref="Q12071:Q12134" si="266">INT((ROW()-12070)/10)+1</f>
        <v>1</v>
      </c>
      <c r="R12071">
        <f t="shared" si="265"/>
        <v>0</v>
      </c>
    </row>
    <row r="12072" spans="1:18" x14ac:dyDescent="0.3">
      <c r="A12072" t="s">
        <v>860</v>
      </c>
      <c r="B12072" s="1">
        <v>38587</v>
      </c>
      <c r="C12072" s="2">
        <v>0.41666666666666669</v>
      </c>
      <c r="D12072" t="s">
        <v>873</v>
      </c>
      <c r="E12072" t="s">
        <v>874</v>
      </c>
      <c r="G12072" t="s">
        <v>19</v>
      </c>
      <c r="H12072" t="s">
        <v>63</v>
      </c>
      <c r="I12072" t="s">
        <v>26</v>
      </c>
      <c r="J12072" t="s">
        <v>27</v>
      </c>
      <c r="K12072">
        <v>974</v>
      </c>
      <c r="L12072">
        <v>25.7</v>
      </c>
      <c r="M12072" t="s">
        <v>95</v>
      </c>
      <c r="N12072">
        <v>25.7</v>
      </c>
      <c r="O12072" t="s">
        <v>24</v>
      </c>
      <c r="P12072" cm="1">
        <f t="array" ref="P12072">IF(Q12072&gt;0,INDEX(Q12072:Q33796,MATCH(TRUE,INDEX(Q12072:Q33796="",,),0)-1),"")</f>
        <v>9</v>
      </c>
      <c r="Q12072">
        <f t="shared" si="266"/>
        <v>1</v>
      </c>
      <c r="R12072">
        <f t="shared" si="265"/>
        <v>0</v>
      </c>
    </row>
    <row r="12073" spans="1:18" x14ac:dyDescent="0.3">
      <c r="A12073" t="s">
        <v>860</v>
      </c>
      <c r="B12073" s="1">
        <v>38587</v>
      </c>
      <c r="C12073" s="2">
        <v>0.41666666666666669</v>
      </c>
      <c r="D12073" t="s">
        <v>873</v>
      </c>
      <c r="E12073" t="s">
        <v>874</v>
      </c>
      <c r="G12073" t="s">
        <v>19</v>
      </c>
      <c r="H12073" t="s">
        <v>64</v>
      </c>
      <c r="I12073" t="s">
        <v>26</v>
      </c>
      <c r="J12073" t="s">
        <v>27</v>
      </c>
      <c r="K12073">
        <v>145</v>
      </c>
      <c r="L12073">
        <v>21.55</v>
      </c>
      <c r="M12073" t="s">
        <v>95</v>
      </c>
      <c r="N12073">
        <v>21.55</v>
      </c>
      <c r="O12073" t="s">
        <v>24</v>
      </c>
      <c r="P12073" cm="1">
        <f t="array" ref="P12073">IF(Q12073&gt;0,INDEX(Q12073:Q33797,MATCH(TRUE,INDEX(Q12073:Q33797="",,),0)-1),"")</f>
        <v>9</v>
      </c>
      <c r="Q12073">
        <f t="shared" si="266"/>
        <v>1</v>
      </c>
      <c r="R12073">
        <f t="shared" si="265"/>
        <v>0</v>
      </c>
    </row>
    <row r="12074" spans="1:18" x14ac:dyDescent="0.3">
      <c r="A12074" t="s">
        <v>860</v>
      </c>
      <c r="B12074" s="1">
        <v>38587</v>
      </c>
      <c r="C12074" s="2">
        <v>0.41666666666666669</v>
      </c>
      <c r="D12074" t="s">
        <v>873</v>
      </c>
      <c r="E12074" t="s">
        <v>874</v>
      </c>
      <c r="G12074" s="6" t="s">
        <v>29</v>
      </c>
      <c r="H12074" t="s">
        <v>69</v>
      </c>
      <c r="I12074" t="s">
        <v>21</v>
      </c>
      <c r="J12074" t="s">
        <v>22</v>
      </c>
      <c r="K12074">
        <v>5</v>
      </c>
      <c r="L12074">
        <v>65</v>
      </c>
      <c r="M12074" t="s">
        <v>95</v>
      </c>
      <c r="N12074">
        <v>65</v>
      </c>
      <c r="O12074" t="s">
        <v>24</v>
      </c>
      <c r="P12074" cm="1">
        <f t="array" ref="P12074">IF(Q12074&gt;0,INDEX(Q12074:Q33798,MATCH(TRUE,INDEX(Q12074:Q33798="",,),0)-1),"")</f>
        <v>9</v>
      </c>
      <c r="Q12074">
        <f t="shared" si="266"/>
        <v>1</v>
      </c>
      <c r="R12074">
        <f t="shared" si="265"/>
        <v>0</v>
      </c>
    </row>
    <row r="12075" spans="1:18" x14ac:dyDescent="0.3">
      <c r="A12075" t="s">
        <v>860</v>
      </c>
      <c r="B12075" s="1">
        <v>38587</v>
      </c>
      <c r="C12075" s="2">
        <v>0.41666666666666669</v>
      </c>
      <c r="D12075" t="s">
        <v>873</v>
      </c>
      <c r="E12075" t="s">
        <v>874</v>
      </c>
      <c r="G12075" s="6" t="s">
        <v>29</v>
      </c>
      <c r="H12075" t="s">
        <v>63</v>
      </c>
      <c r="I12075" t="s">
        <v>21</v>
      </c>
      <c r="J12075" t="s">
        <v>22</v>
      </c>
      <c r="K12075">
        <v>4</v>
      </c>
      <c r="L12075">
        <v>84</v>
      </c>
      <c r="M12075" t="s">
        <v>95</v>
      </c>
      <c r="N12075">
        <v>84</v>
      </c>
      <c r="O12075" t="s">
        <v>24</v>
      </c>
      <c r="P12075" cm="1">
        <f t="array" ref="P12075">IF(Q12075&gt;0,INDEX(Q12075:Q33799,MATCH(TRUE,INDEX(Q12075:Q33799="",,),0)-1),"")</f>
        <v>9</v>
      </c>
      <c r="Q12075">
        <f t="shared" si="266"/>
        <v>1</v>
      </c>
      <c r="R12075">
        <f t="shared" si="265"/>
        <v>0</v>
      </c>
    </row>
    <row r="12076" spans="1:18" x14ac:dyDescent="0.3">
      <c r="A12076" t="s">
        <v>860</v>
      </c>
      <c r="B12076" s="1">
        <v>38587</v>
      </c>
      <c r="C12076" s="2">
        <v>0.41666666666666669</v>
      </c>
      <c r="D12076" t="s">
        <v>873</v>
      </c>
      <c r="E12076" t="s">
        <v>874</v>
      </c>
      <c r="G12076" s="6" t="s">
        <v>29</v>
      </c>
      <c r="H12076" t="s">
        <v>64</v>
      </c>
      <c r="I12076" t="s">
        <v>21</v>
      </c>
      <c r="J12076" t="s">
        <v>22</v>
      </c>
      <c r="K12076">
        <v>4</v>
      </c>
      <c r="L12076">
        <v>65</v>
      </c>
      <c r="M12076" t="s">
        <v>95</v>
      </c>
      <c r="N12076">
        <v>65</v>
      </c>
      <c r="O12076" t="s">
        <v>24</v>
      </c>
      <c r="P12076" cm="1">
        <f t="array" ref="P12076">IF(Q12076&gt;0,INDEX(Q12076:Q33800,MATCH(TRUE,INDEX(Q12076:Q33800="",,),0)-1),"")</f>
        <v>9</v>
      </c>
      <c r="Q12076">
        <f t="shared" si="266"/>
        <v>1</v>
      </c>
      <c r="R12076">
        <f t="shared" si="265"/>
        <v>0</v>
      </c>
    </row>
    <row r="12077" spans="1:18" x14ac:dyDescent="0.3">
      <c r="A12077" t="s">
        <v>860</v>
      </c>
      <c r="B12077" s="1">
        <v>38587</v>
      </c>
      <c r="C12077" s="2">
        <v>0.41666666666666669</v>
      </c>
      <c r="D12077" t="s">
        <v>873</v>
      </c>
      <c r="E12077" t="s">
        <v>874</v>
      </c>
      <c r="G12077" s="6" t="s">
        <v>29</v>
      </c>
      <c r="H12077" t="s">
        <v>148</v>
      </c>
      <c r="I12077" t="s">
        <v>26</v>
      </c>
      <c r="J12077" t="s">
        <v>27</v>
      </c>
      <c r="K12077">
        <v>19</v>
      </c>
      <c r="L12077">
        <v>5.9</v>
      </c>
      <c r="M12077" t="s">
        <v>95</v>
      </c>
      <c r="N12077">
        <v>5.9</v>
      </c>
      <c r="O12077" t="s">
        <v>24</v>
      </c>
      <c r="P12077" cm="1">
        <f t="array" ref="P12077">IF(Q12077&gt;0,INDEX(Q12077:Q33801,MATCH(TRUE,INDEX(Q12077:Q33801="",,),0)-1),"")</f>
        <v>9</v>
      </c>
      <c r="Q12077">
        <f t="shared" si="266"/>
        <v>1</v>
      </c>
      <c r="R12077">
        <f t="shared" si="265"/>
        <v>0</v>
      </c>
    </row>
    <row r="12078" spans="1:18" x14ac:dyDescent="0.3">
      <c r="A12078" t="s">
        <v>860</v>
      </c>
      <c r="B12078" s="1">
        <v>38587</v>
      </c>
      <c r="C12078" s="2">
        <v>0.41666666666666669</v>
      </c>
      <c r="D12078" t="s">
        <v>873</v>
      </c>
      <c r="E12078" t="s">
        <v>874</v>
      </c>
      <c r="G12078" s="6" t="s">
        <v>29</v>
      </c>
      <c r="H12078" t="s">
        <v>69</v>
      </c>
      <c r="I12078" t="s">
        <v>26</v>
      </c>
      <c r="J12078" t="s">
        <v>27</v>
      </c>
      <c r="K12078">
        <v>189</v>
      </c>
      <c r="L12078">
        <v>4.45</v>
      </c>
      <c r="M12078" t="s">
        <v>95</v>
      </c>
      <c r="N12078">
        <v>4.45</v>
      </c>
      <c r="O12078" t="s">
        <v>24</v>
      </c>
      <c r="P12078" cm="1">
        <f t="array" ref="P12078">IF(Q12078&gt;0,INDEX(Q12078:Q33802,MATCH(TRUE,INDEX(Q12078:Q33802="",,),0)-1),"")</f>
        <v>9</v>
      </c>
      <c r="Q12078">
        <f t="shared" si="266"/>
        <v>1</v>
      </c>
      <c r="R12078">
        <f t="shared" si="265"/>
        <v>0</v>
      </c>
    </row>
    <row r="12079" spans="1:18" x14ac:dyDescent="0.3">
      <c r="A12079" t="s">
        <v>860</v>
      </c>
      <c r="B12079" s="1">
        <v>38587</v>
      </c>
      <c r="C12079" s="2">
        <v>0.41666666666666669</v>
      </c>
      <c r="D12079" t="s">
        <v>873</v>
      </c>
      <c r="E12079" t="s">
        <v>874</v>
      </c>
      <c r="G12079" s="6" t="s">
        <v>29</v>
      </c>
      <c r="H12079" t="s">
        <v>41</v>
      </c>
      <c r="I12079" t="s">
        <v>26</v>
      </c>
      <c r="J12079" t="s">
        <v>27</v>
      </c>
      <c r="K12079">
        <v>60</v>
      </c>
      <c r="L12079">
        <v>38.700000000000003</v>
      </c>
      <c r="M12079" t="s">
        <v>95</v>
      </c>
      <c r="N12079">
        <v>38.700000000000003</v>
      </c>
      <c r="O12079" t="s">
        <v>24</v>
      </c>
      <c r="P12079" cm="1">
        <f t="array" ref="P12079">IF(Q12079&gt;0,INDEX(Q12079:Q33803,MATCH(TRUE,INDEX(Q12079:Q33803="",,),0)-1),"")</f>
        <v>9</v>
      </c>
      <c r="Q12079">
        <f t="shared" si="266"/>
        <v>1</v>
      </c>
      <c r="R12079">
        <f t="shared" si="265"/>
        <v>0</v>
      </c>
    </row>
    <row r="12080" spans="1:18" x14ac:dyDescent="0.3">
      <c r="A12080" t="s">
        <v>860</v>
      </c>
      <c r="B12080" s="1">
        <v>38587</v>
      </c>
      <c r="C12080" s="2">
        <v>0.41666666666666669</v>
      </c>
      <c r="D12080" t="s">
        <v>873</v>
      </c>
      <c r="E12080" t="s">
        <v>874</v>
      </c>
      <c r="G12080" t="s">
        <v>19</v>
      </c>
      <c r="H12080" t="s">
        <v>41</v>
      </c>
      <c r="I12080" t="s">
        <v>21</v>
      </c>
      <c r="J12080" t="s">
        <v>22</v>
      </c>
      <c r="K12080">
        <v>49</v>
      </c>
      <c r="L12080">
        <v>139</v>
      </c>
      <c r="M12080" t="s">
        <v>87</v>
      </c>
      <c r="N12080">
        <v>501</v>
      </c>
      <c r="P12080" cm="1">
        <f t="array" ref="P12080">IF(Q12080&gt;0,INDEX(Q12080:Q33804,MATCH(TRUE,INDEX(Q12080:Q33804="",,),0)-1),"")</f>
        <v>9</v>
      </c>
      <c r="Q12080">
        <f t="shared" si="266"/>
        <v>2</v>
      </c>
      <c r="R12080">
        <f t="shared" si="265"/>
        <v>0</v>
      </c>
    </row>
    <row r="12081" spans="1:18" x14ac:dyDescent="0.3">
      <c r="A12081" t="s">
        <v>860</v>
      </c>
      <c r="B12081" s="1">
        <v>38587</v>
      </c>
      <c r="C12081" s="2">
        <v>0.41666666666666669</v>
      </c>
      <c r="D12081" t="s">
        <v>873</v>
      </c>
      <c r="E12081" t="s">
        <v>874</v>
      </c>
      <c r="G12081" t="s">
        <v>19</v>
      </c>
      <c r="H12081" t="s">
        <v>28</v>
      </c>
      <c r="I12081" t="s">
        <v>26</v>
      </c>
      <c r="J12081" t="s">
        <v>27</v>
      </c>
      <c r="K12081">
        <v>115</v>
      </c>
      <c r="L12081">
        <v>25.5</v>
      </c>
      <c r="M12081" t="s">
        <v>87</v>
      </c>
      <c r="N12081">
        <v>52</v>
      </c>
      <c r="P12081" cm="1">
        <f t="array" ref="P12081">IF(Q12081&gt;0,INDEX(Q12081:Q33805,MATCH(TRUE,INDEX(Q12081:Q33805="",,),0)-1),"")</f>
        <v>9</v>
      </c>
      <c r="Q12081">
        <f t="shared" si="266"/>
        <v>2</v>
      </c>
      <c r="R12081">
        <f t="shared" si="265"/>
        <v>0</v>
      </c>
    </row>
    <row r="12082" spans="1:18" x14ac:dyDescent="0.3">
      <c r="A12082" t="s">
        <v>860</v>
      </c>
      <c r="B12082" s="1">
        <v>38587</v>
      </c>
      <c r="C12082" s="2">
        <v>0.41666666666666669</v>
      </c>
      <c r="D12082" t="s">
        <v>873</v>
      </c>
      <c r="E12082" t="s">
        <v>874</v>
      </c>
      <c r="G12082" t="s">
        <v>19</v>
      </c>
      <c r="H12082" t="s">
        <v>63</v>
      </c>
      <c r="I12082" t="s">
        <v>26</v>
      </c>
      <c r="J12082" t="s">
        <v>27</v>
      </c>
      <c r="K12082">
        <v>974</v>
      </c>
      <c r="L12082">
        <v>25.7</v>
      </c>
      <c r="M12082" t="s">
        <v>87</v>
      </c>
      <c r="N12082">
        <v>28.1</v>
      </c>
      <c r="P12082" cm="1">
        <f t="array" ref="P12082">IF(Q12082&gt;0,INDEX(Q12082:Q33806,MATCH(TRUE,INDEX(Q12082:Q33806="",,),0)-1),"")</f>
        <v>9</v>
      </c>
      <c r="Q12082">
        <f t="shared" si="266"/>
        <v>2</v>
      </c>
      <c r="R12082">
        <f t="shared" si="265"/>
        <v>0</v>
      </c>
    </row>
    <row r="12083" spans="1:18" x14ac:dyDescent="0.3">
      <c r="A12083" t="s">
        <v>860</v>
      </c>
      <c r="B12083" s="1">
        <v>38587</v>
      </c>
      <c r="C12083" s="2">
        <v>0.41666666666666669</v>
      </c>
      <c r="D12083" t="s">
        <v>873</v>
      </c>
      <c r="E12083" t="s">
        <v>874</v>
      </c>
      <c r="G12083" t="s">
        <v>19</v>
      </c>
      <c r="H12083" t="s">
        <v>64</v>
      </c>
      <c r="I12083" t="s">
        <v>26</v>
      </c>
      <c r="J12083" t="s">
        <v>27</v>
      </c>
      <c r="K12083">
        <v>145</v>
      </c>
      <c r="L12083">
        <v>21.55</v>
      </c>
      <c r="M12083" t="s">
        <v>87</v>
      </c>
      <c r="N12083">
        <v>28.1</v>
      </c>
      <c r="P12083" cm="1">
        <f t="array" ref="P12083">IF(Q12083&gt;0,INDEX(Q12083:Q33807,MATCH(TRUE,INDEX(Q12083:Q33807="",,),0)-1),"")</f>
        <v>9</v>
      </c>
      <c r="Q12083">
        <f t="shared" si="266"/>
        <v>2</v>
      </c>
      <c r="R12083">
        <f t="shared" si="265"/>
        <v>0</v>
      </c>
    </row>
    <row r="12084" spans="1:18" x14ac:dyDescent="0.3">
      <c r="A12084" t="s">
        <v>860</v>
      </c>
      <c r="B12084" s="1">
        <v>38587</v>
      </c>
      <c r="C12084" s="2">
        <v>0.41666666666666669</v>
      </c>
      <c r="D12084" t="s">
        <v>873</v>
      </c>
      <c r="E12084" t="s">
        <v>874</v>
      </c>
      <c r="G12084" s="6" t="s">
        <v>29</v>
      </c>
      <c r="H12084" t="s">
        <v>69</v>
      </c>
      <c r="I12084" t="s">
        <v>21</v>
      </c>
      <c r="J12084" t="s">
        <v>22</v>
      </c>
      <c r="K12084">
        <v>5</v>
      </c>
      <c r="L12084">
        <v>65</v>
      </c>
      <c r="M12084" t="s">
        <v>87</v>
      </c>
      <c r="N12084">
        <v>65</v>
      </c>
      <c r="P12084" cm="1">
        <f t="array" ref="P12084">IF(Q12084&gt;0,INDEX(Q12084:Q33808,MATCH(TRUE,INDEX(Q12084:Q33808="",,),0)-1),"")</f>
        <v>9</v>
      </c>
      <c r="Q12084">
        <f t="shared" si="266"/>
        <v>2</v>
      </c>
      <c r="R12084">
        <f t="shared" ref="R12084:R12147" si="267">IF(P12084="","",0)</f>
        <v>0</v>
      </c>
    </row>
    <row r="12085" spans="1:18" x14ac:dyDescent="0.3">
      <c r="A12085" t="s">
        <v>860</v>
      </c>
      <c r="B12085" s="1">
        <v>38587</v>
      </c>
      <c r="C12085" s="2">
        <v>0.41666666666666669</v>
      </c>
      <c r="D12085" t="s">
        <v>873</v>
      </c>
      <c r="E12085" t="s">
        <v>874</v>
      </c>
      <c r="G12085" s="6" t="s">
        <v>29</v>
      </c>
      <c r="H12085" t="s">
        <v>63</v>
      </c>
      <c r="I12085" t="s">
        <v>21</v>
      </c>
      <c r="J12085" t="s">
        <v>22</v>
      </c>
      <c r="K12085">
        <v>4</v>
      </c>
      <c r="L12085">
        <v>84</v>
      </c>
      <c r="M12085" t="s">
        <v>87</v>
      </c>
      <c r="N12085">
        <v>84</v>
      </c>
      <c r="P12085" cm="1">
        <f t="array" ref="P12085">IF(Q12085&gt;0,INDEX(Q12085:Q33809,MATCH(TRUE,INDEX(Q12085:Q33809="",,),0)-1),"")</f>
        <v>9</v>
      </c>
      <c r="Q12085">
        <f t="shared" si="266"/>
        <v>2</v>
      </c>
      <c r="R12085">
        <f t="shared" si="267"/>
        <v>0</v>
      </c>
    </row>
    <row r="12086" spans="1:18" x14ac:dyDescent="0.3">
      <c r="A12086" t="s">
        <v>860</v>
      </c>
      <c r="B12086" s="1">
        <v>38587</v>
      </c>
      <c r="C12086" s="2">
        <v>0.41666666666666669</v>
      </c>
      <c r="D12086" t="s">
        <v>873</v>
      </c>
      <c r="E12086" t="s">
        <v>874</v>
      </c>
      <c r="G12086" s="6" t="s">
        <v>29</v>
      </c>
      <c r="H12086" t="s">
        <v>64</v>
      </c>
      <c r="I12086" t="s">
        <v>21</v>
      </c>
      <c r="J12086" t="s">
        <v>22</v>
      </c>
      <c r="K12086">
        <v>4</v>
      </c>
      <c r="L12086">
        <v>65</v>
      </c>
      <c r="M12086" t="s">
        <v>87</v>
      </c>
      <c r="N12086">
        <v>65</v>
      </c>
      <c r="P12086" cm="1">
        <f t="array" ref="P12086">IF(Q12086&gt;0,INDEX(Q12086:Q33810,MATCH(TRUE,INDEX(Q12086:Q33810="",,),0)-1),"")</f>
        <v>9</v>
      </c>
      <c r="Q12086">
        <f t="shared" si="266"/>
        <v>2</v>
      </c>
      <c r="R12086">
        <f t="shared" si="267"/>
        <v>0</v>
      </c>
    </row>
    <row r="12087" spans="1:18" x14ac:dyDescent="0.3">
      <c r="A12087" t="s">
        <v>860</v>
      </c>
      <c r="B12087" s="1">
        <v>38587</v>
      </c>
      <c r="C12087" s="2">
        <v>0.41666666666666669</v>
      </c>
      <c r="D12087" t="s">
        <v>873</v>
      </c>
      <c r="E12087" t="s">
        <v>874</v>
      </c>
      <c r="G12087" s="6" t="s">
        <v>29</v>
      </c>
      <c r="H12087" t="s">
        <v>148</v>
      </c>
      <c r="I12087" t="s">
        <v>26</v>
      </c>
      <c r="J12087" t="s">
        <v>27</v>
      </c>
      <c r="K12087">
        <v>19</v>
      </c>
      <c r="L12087">
        <v>5.9</v>
      </c>
      <c r="M12087" t="s">
        <v>87</v>
      </c>
      <c r="N12087">
        <v>5.9</v>
      </c>
      <c r="P12087" cm="1">
        <f t="array" ref="P12087">IF(Q12087&gt;0,INDEX(Q12087:Q33811,MATCH(TRUE,INDEX(Q12087:Q33811="",,),0)-1),"")</f>
        <v>9</v>
      </c>
      <c r="Q12087">
        <f t="shared" si="266"/>
        <v>2</v>
      </c>
      <c r="R12087">
        <f t="shared" si="267"/>
        <v>0</v>
      </c>
    </row>
    <row r="12088" spans="1:18" x14ac:dyDescent="0.3">
      <c r="A12088" t="s">
        <v>860</v>
      </c>
      <c r="B12088" s="1">
        <v>38587</v>
      </c>
      <c r="C12088" s="2">
        <v>0.41666666666666669</v>
      </c>
      <c r="D12088" t="s">
        <v>873</v>
      </c>
      <c r="E12088" t="s">
        <v>874</v>
      </c>
      <c r="G12088" s="6" t="s">
        <v>29</v>
      </c>
      <c r="H12088" t="s">
        <v>69</v>
      </c>
      <c r="I12088" t="s">
        <v>26</v>
      </c>
      <c r="J12088" t="s">
        <v>27</v>
      </c>
      <c r="K12088">
        <v>189</v>
      </c>
      <c r="L12088">
        <v>4.45</v>
      </c>
      <c r="M12088" t="s">
        <v>87</v>
      </c>
      <c r="N12088">
        <v>4.45</v>
      </c>
      <c r="P12088" cm="1">
        <f t="array" ref="P12088">IF(Q12088&gt;0,INDEX(Q12088:Q33812,MATCH(TRUE,INDEX(Q12088:Q33812="",,),0)-1),"")</f>
        <v>9</v>
      </c>
      <c r="Q12088">
        <f t="shared" si="266"/>
        <v>2</v>
      </c>
      <c r="R12088">
        <f t="shared" si="267"/>
        <v>0</v>
      </c>
    </row>
    <row r="12089" spans="1:18" x14ac:dyDescent="0.3">
      <c r="A12089" t="s">
        <v>860</v>
      </c>
      <c r="B12089" s="1">
        <v>38587</v>
      </c>
      <c r="C12089" s="2">
        <v>0.41666666666666669</v>
      </c>
      <c r="D12089" t="s">
        <v>873</v>
      </c>
      <c r="E12089" t="s">
        <v>874</v>
      </c>
      <c r="G12089" s="6" t="s">
        <v>29</v>
      </c>
      <c r="H12089" t="s">
        <v>41</v>
      </c>
      <c r="I12089" t="s">
        <v>26</v>
      </c>
      <c r="J12089" t="s">
        <v>27</v>
      </c>
      <c r="K12089">
        <v>60</v>
      </c>
      <c r="L12089">
        <v>38.700000000000003</v>
      </c>
      <c r="M12089" t="s">
        <v>87</v>
      </c>
      <c r="N12089">
        <v>38.700000000000003</v>
      </c>
      <c r="P12089" cm="1">
        <f t="array" ref="P12089">IF(Q12089&gt;0,INDEX(Q12089:Q33813,MATCH(TRUE,INDEX(Q12089:Q33813="",,),0)-1),"")</f>
        <v>9</v>
      </c>
      <c r="Q12089">
        <f t="shared" si="266"/>
        <v>2</v>
      </c>
      <c r="R12089">
        <f t="shared" si="267"/>
        <v>0</v>
      </c>
    </row>
    <row r="12090" spans="1:18" x14ac:dyDescent="0.3">
      <c r="A12090" t="s">
        <v>860</v>
      </c>
      <c r="B12090" s="1">
        <v>38587</v>
      </c>
      <c r="C12090" s="2">
        <v>0.41666666666666669</v>
      </c>
      <c r="D12090" t="s">
        <v>873</v>
      </c>
      <c r="E12090" t="s">
        <v>874</v>
      </c>
      <c r="G12090" t="s">
        <v>19</v>
      </c>
      <c r="H12090" t="s">
        <v>41</v>
      </c>
      <c r="I12090" t="s">
        <v>21</v>
      </c>
      <c r="J12090" t="s">
        <v>22</v>
      </c>
      <c r="K12090">
        <v>49</v>
      </c>
      <c r="L12090">
        <v>139</v>
      </c>
      <c r="M12090" t="s">
        <v>59</v>
      </c>
      <c r="N12090">
        <v>500</v>
      </c>
      <c r="P12090" cm="1">
        <f t="array" ref="P12090">IF(Q12090&gt;0,INDEX(Q12090:Q33814,MATCH(TRUE,INDEX(Q12090:Q33814="",,),0)-1),"")</f>
        <v>9</v>
      </c>
      <c r="Q12090">
        <f t="shared" si="266"/>
        <v>3</v>
      </c>
      <c r="R12090">
        <f t="shared" si="267"/>
        <v>0</v>
      </c>
    </row>
    <row r="12091" spans="1:18" x14ac:dyDescent="0.3">
      <c r="A12091" t="s">
        <v>860</v>
      </c>
      <c r="B12091" s="1">
        <v>38587</v>
      </c>
      <c r="C12091" s="2">
        <v>0.41666666666666669</v>
      </c>
      <c r="D12091" t="s">
        <v>873</v>
      </c>
      <c r="E12091" t="s">
        <v>874</v>
      </c>
      <c r="G12091" t="s">
        <v>19</v>
      </c>
      <c r="H12091" t="s">
        <v>28</v>
      </c>
      <c r="I12091" t="s">
        <v>26</v>
      </c>
      <c r="J12091" t="s">
        <v>27</v>
      </c>
      <c r="K12091">
        <v>115</v>
      </c>
      <c r="L12091">
        <v>25.5</v>
      </c>
      <c r="M12091" t="s">
        <v>59</v>
      </c>
      <c r="N12091">
        <v>70</v>
      </c>
      <c r="P12091" cm="1">
        <f t="array" ref="P12091">IF(Q12091&gt;0,INDEX(Q12091:Q33815,MATCH(TRUE,INDEX(Q12091:Q33815="",,),0)-1),"")</f>
        <v>9</v>
      </c>
      <c r="Q12091">
        <f t="shared" si="266"/>
        <v>3</v>
      </c>
      <c r="R12091">
        <f t="shared" si="267"/>
        <v>0</v>
      </c>
    </row>
    <row r="12092" spans="1:18" x14ac:dyDescent="0.3">
      <c r="A12092" t="s">
        <v>860</v>
      </c>
      <c r="B12092" s="1">
        <v>38587</v>
      </c>
      <c r="C12092" s="2">
        <v>0.41666666666666669</v>
      </c>
      <c r="D12092" t="s">
        <v>873</v>
      </c>
      <c r="E12092" t="s">
        <v>874</v>
      </c>
      <c r="G12092" t="s">
        <v>19</v>
      </c>
      <c r="H12092" t="s">
        <v>63</v>
      </c>
      <c r="I12092" t="s">
        <v>26</v>
      </c>
      <c r="J12092" t="s">
        <v>27</v>
      </c>
      <c r="K12092">
        <v>974</v>
      </c>
      <c r="L12092">
        <v>25.7</v>
      </c>
      <c r="M12092" t="s">
        <v>59</v>
      </c>
      <c r="N12092">
        <v>26</v>
      </c>
      <c r="P12092" cm="1">
        <f t="array" ref="P12092">IF(Q12092&gt;0,INDEX(Q12092:Q33816,MATCH(TRUE,INDEX(Q12092:Q33816="",,),0)-1),"")</f>
        <v>9</v>
      </c>
      <c r="Q12092">
        <f t="shared" si="266"/>
        <v>3</v>
      </c>
      <c r="R12092">
        <f t="shared" si="267"/>
        <v>0</v>
      </c>
    </row>
    <row r="12093" spans="1:18" x14ac:dyDescent="0.3">
      <c r="A12093" t="s">
        <v>860</v>
      </c>
      <c r="B12093" s="1">
        <v>38587</v>
      </c>
      <c r="C12093" s="2">
        <v>0.41666666666666669</v>
      </c>
      <c r="D12093" t="s">
        <v>873</v>
      </c>
      <c r="E12093" t="s">
        <v>874</v>
      </c>
      <c r="G12093" t="s">
        <v>19</v>
      </c>
      <c r="H12093" t="s">
        <v>64</v>
      </c>
      <c r="I12093" t="s">
        <v>26</v>
      </c>
      <c r="J12093" t="s">
        <v>27</v>
      </c>
      <c r="K12093">
        <v>145</v>
      </c>
      <c r="L12093">
        <v>21.55</v>
      </c>
      <c r="M12093" t="s">
        <v>59</v>
      </c>
      <c r="N12093">
        <v>22</v>
      </c>
      <c r="P12093" cm="1">
        <f t="array" ref="P12093">IF(Q12093&gt;0,INDEX(Q12093:Q33817,MATCH(TRUE,INDEX(Q12093:Q33817="",,),0)-1),"")</f>
        <v>9</v>
      </c>
      <c r="Q12093">
        <f t="shared" si="266"/>
        <v>3</v>
      </c>
      <c r="R12093">
        <f t="shared" si="267"/>
        <v>0</v>
      </c>
    </row>
    <row r="12094" spans="1:18" x14ac:dyDescent="0.3">
      <c r="A12094" t="s">
        <v>860</v>
      </c>
      <c r="B12094" s="1">
        <v>38587</v>
      </c>
      <c r="C12094" s="2">
        <v>0.41666666666666669</v>
      </c>
      <c r="D12094" t="s">
        <v>873</v>
      </c>
      <c r="E12094" t="s">
        <v>874</v>
      </c>
      <c r="G12094" s="6" t="s">
        <v>29</v>
      </c>
      <c r="H12094" t="s">
        <v>69</v>
      </c>
      <c r="I12094" t="s">
        <v>21</v>
      </c>
      <c r="J12094" t="s">
        <v>22</v>
      </c>
      <c r="K12094">
        <v>5</v>
      </c>
      <c r="L12094">
        <v>65</v>
      </c>
      <c r="M12094" t="s">
        <v>59</v>
      </c>
      <c r="N12094">
        <v>65</v>
      </c>
      <c r="P12094" cm="1">
        <f t="array" ref="P12094">IF(Q12094&gt;0,INDEX(Q12094:Q33818,MATCH(TRUE,INDEX(Q12094:Q33818="",,),0)-1),"")</f>
        <v>9</v>
      </c>
      <c r="Q12094">
        <f t="shared" si="266"/>
        <v>3</v>
      </c>
      <c r="R12094">
        <f t="shared" si="267"/>
        <v>0</v>
      </c>
    </row>
    <row r="12095" spans="1:18" x14ac:dyDescent="0.3">
      <c r="A12095" t="s">
        <v>860</v>
      </c>
      <c r="B12095" s="1">
        <v>38587</v>
      </c>
      <c r="C12095" s="2">
        <v>0.41666666666666669</v>
      </c>
      <c r="D12095" t="s">
        <v>873</v>
      </c>
      <c r="E12095" t="s">
        <v>874</v>
      </c>
      <c r="G12095" s="6" t="s">
        <v>29</v>
      </c>
      <c r="H12095" t="s">
        <v>63</v>
      </c>
      <c r="I12095" t="s">
        <v>21</v>
      </c>
      <c r="J12095" t="s">
        <v>22</v>
      </c>
      <c r="K12095">
        <v>4</v>
      </c>
      <c r="L12095">
        <v>84</v>
      </c>
      <c r="M12095" t="s">
        <v>59</v>
      </c>
      <c r="N12095">
        <v>84</v>
      </c>
      <c r="P12095" cm="1">
        <f t="array" ref="P12095">IF(Q12095&gt;0,INDEX(Q12095:Q33819,MATCH(TRUE,INDEX(Q12095:Q33819="",,),0)-1),"")</f>
        <v>9</v>
      </c>
      <c r="Q12095">
        <f t="shared" si="266"/>
        <v>3</v>
      </c>
      <c r="R12095">
        <f t="shared" si="267"/>
        <v>0</v>
      </c>
    </row>
    <row r="12096" spans="1:18" x14ac:dyDescent="0.3">
      <c r="A12096" t="s">
        <v>860</v>
      </c>
      <c r="B12096" s="1">
        <v>38587</v>
      </c>
      <c r="C12096" s="2">
        <v>0.41666666666666669</v>
      </c>
      <c r="D12096" t="s">
        <v>873</v>
      </c>
      <c r="E12096" t="s">
        <v>874</v>
      </c>
      <c r="G12096" s="6" t="s">
        <v>29</v>
      </c>
      <c r="H12096" t="s">
        <v>64</v>
      </c>
      <c r="I12096" t="s">
        <v>21</v>
      </c>
      <c r="J12096" t="s">
        <v>22</v>
      </c>
      <c r="K12096">
        <v>4</v>
      </c>
      <c r="L12096">
        <v>65</v>
      </c>
      <c r="M12096" t="s">
        <v>59</v>
      </c>
      <c r="N12096">
        <v>65</v>
      </c>
      <c r="P12096" cm="1">
        <f t="array" ref="P12096">IF(Q12096&gt;0,INDEX(Q12096:Q33820,MATCH(TRUE,INDEX(Q12096:Q33820="",,),0)-1),"")</f>
        <v>9</v>
      </c>
      <c r="Q12096">
        <f t="shared" si="266"/>
        <v>3</v>
      </c>
      <c r="R12096">
        <f t="shared" si="267"/>
        <v>0</v>
      </c>
    </row>
    <row r="12097" spans="1:18" x14ac:dyDescent="0.3">
      <c r="A12097" t="s">
        <v>860</v>
      </c>
      <c r="B12097" s="1">
        <v>38587</v>
      </c>
      <c r="C12097" s="2">
        <v>0.41666666666666669</v>
      </c>
      <c r="D12097" t="s">
        <v>873</v>
      </c>
      <c r="E12097" t="s">
        <v>874</v>
      </c>
      <c r="G12097" s="6" t="s">
        <v>29</v>
      </c>
      <c r="H12097" t="s">
        <v>148</v>
      </c>
      <c r="I12097" t="s">
        <v>26</v>
      </c>
      <c r="J12097" t="s">
        <v>27</v>
      </c>
      <c r="K12097">
        <v>19</v>
      </c>
      <c r="L12097">
        <v>5.9</v>
      </c>
      <c r="M12097" t="s">
        <v>59</v>
      </c>
      <c r="N12097">
        <v>5.9</v>
      </c>
      <c r="P12097" cm="1">
        <f t="array" ref="P12097">IF(Q12097&gt;0,INDEX(Q12097:Q33821,MATCH(TRUE,INDEX(Q12097:Q33821="",,),0)-1),"")</f>
        <v>9</v>
      </c>
      <c r="Q12097">
        <f t="shared" si="266"/>
        <v>3</v>
      </c>
      <c r="R12097">
        <f t="shared" si="267"/>
        <v>0</v>
      </c>
    </row>
    <row r="12098" spans="1:18" x14ac:dyDescent="0.3">
      <c r="A12098" t="s">
        <v>860</v>
      </c>
      <c r="B12098" s="1">
        <v>38587</v>
      </c>
      <c r="C12098" s="2">
        <v>0.41666666666666669</v>
      </c>
      <c r="D12098" t="s">
        <v>873</v>
      </c>
      <c r="E12098" t="s">
        <v>874</v>
      </c>
      <c r="G12098" s="6" t="s">
        <v>29</v>
      </c>
      <c r="H12098" t="s">
        <v>69</v>
      </c>
      <c r="I12098" t="s">
        <v>26</v>
      </c>
      <c r="J12098" t="s">
        <v>27</v>
      </c>
      <c r="K12098">
        <v>189</v>
      </c>
      <c r="L12098">
        <v>4.45</v>
      </c>
      <c r="M12098" t="s">
        <v>59</v>
      </c>
      <c r="N12098">
        <v>4.45</v>
      </c>
      <c r="P12098" cm="1">
        <f t="array" ref="P12098">IF(Q12098&gt;0,INDEX(Q12098:Q33822,MATCH(TRUE,INDEX(Q12098:Q33822="",,),0)-1),"")</f>
        <v>9</v>
      </c>
      <c r="Q12098">
        <f t="shared" si="266"/>
        <v>3</v>
      </c>
      <c r="R12098">
        <f t="shared" si="267"/>
        <v>0</v>
      </c>
    </row>
    <row r="12099" spans="1:18" x14ac:dyDescent="0.3">
      <c r="A12099" t="s">
        <v>860</v>
      </c>
      <c r="B12099" s="1">
        <v>38587</v>
      </c>
      <c r="C12099" s="2">
        <v>0.41666666666666669</v>
      </c>
      <c r="D12099" t="s">
        <v>873</v>
      </c>
      <c r="E12099" t="s">
        <v>874</v>
      </c>
      <c r="G12099" s="6" t="s">
        <v>29</v>
      </c>
      <c r="H12099" t="s">
        <v>41</v>
      </c>
      <c r="I12099" t="s">
        <v>26</v>
      </c>
      <c r="J12099" t="s">
        <v>27</v>
      </c>
      <c r="K12099">
        <v>60</v>
      </c>
      <c r="L12099">
        <v>38.700000000000003</v>
      </c>
      <c r="M12099" t="s">
        <v>59</v>
      </c>
      <c r="N12099">
        <v>38.700000000000003</v>
      </c>
      <c r="P12099" cm="1">
        <f t="array" ref="P12099">IF(Q12099&gt;0,INDEX(Q12099:Q33823,MATCH(TRUE,INDEX(Q12099:Q33823="",,),0)-1),"")</f>
        <v>9</v>
      </c>
      <c r="Q12099">
        <f t="shared" si="266"/>
        <v>3</v>
      </c>
      <c r="R12099">
        <f t="shared" si="267"/>
        <v>0</v>
      </c>
    </row>
    <row r="12100" spans="1:18" x14ac:dyDescent="0.3">
      <c r="A12100" t="s">
        <v>860</v>
      </c>
      <c r="B12100" s="1">
        <v>38587</v>
      </c>
      <c r="C12100" s="2">
        <v>0.41666666666666669</v>
      </c>
      <c r="D12100" t="s">
        <v>873</v>
      </c>
      <c r="E12100" t="s">
        <v>874</v>
      </c>
      <c r="G12100" t="s">
        <v>19</v>
      </c>
      <c r="H12100" t="s">
        <v>41</v>
      </c>
      <c r="I12100" t="s">
        <v>21</v>
      </c>
      <c r="J12100" t="s">
        <v>22</v>
      </c>
      <c r="K12100">
        <v>49</v>
      </c>
      <c r="L12100">
        <v>139</v>
      </c>
      <c r="M12100" t="s">
        <v>74</v>
      </c>
      <c r="N12100">
        <v>557.16999999999996</v>
      </c>
      <c r="P12100" cm="1">
        <f t="array" ref="P12100">IF(Q12100&gt;0,INDEX(Q12100:Q33824,MATCH(TRUE,INDEX(Q12100:Q33824="",,),0)-1),"")</f>
        <v>9</v>
      </c>
      <c r="Q12100">
        <f t="shared" si="266"/>
        <v>4</v>
      </c>
      <c r="R12100">
        <f t="shared" si="267"/>
        <v>0</v>
      </c>
    </row>
    <row r="12101" spans="1:18" x14ac:dyDescent="0.3">
      <c r="A12101" t="s">
        <v>860</v>
      </c>
      <c r="B12101" s="1">
        <v>38587</v>
      </c>
      <c r="C12101" s="2">
        <v>0.41666666666666669</v>
      </c>
      <c r="D12101" t="s">
        <v>873</v>
      </c>
      <c r="E12101" t="s">
        <v>874</v>
      </c>
      <c r="G12101" t="s">
        <v>19</v>
      </c>
      <c r="H12101" t="s">
        <v>28</v>
      </c>
      <c r="I12101" t="s">
        <v>26</v>
      </c>
      <c r="J12101" t="s">
        <v>27</v>
      </c>
      <c r="K12101">
        <v>115</v>
      </c>
      <c r="L12101">
        <v>25.5</v>
      </c>
      <c r="M12101" t="s">
        <v>74</v>
      </c>
      <c r="N12101">
        <v>25.5</v>
      </c>
      <c r="P12101" cm="1">
        <f t="array" ref="P12101">IF(Q12101&gt;0,INDEX(Q12101:Q33825,MATCH(TRUE,INDEX(Q12101:Q33825="",,),0)-1),"")</f>
        <v>9</v>
      </c>
      <c r="Q12101">
        <f t="shared" si="266"/>
        <v>4</v>
      </c>
      <c r="R12101">
        <f t="shared" si="267"/>
        <v>0</v>
      </c>
    </row>
    <row r="12102" spans="1:18" x14ac:dyDescent="0.3">
      <c r="A12102" t="s">
        <v>860</v>
      </c>
      <c r="B12102" s="1">
        <v>38587</v>
      </c>
      <c r="C12102" s="2">
        <v>0.41666666666666669</v>
      </c>
      <c r="D12102" t="s">
        <v>873</v>
      </c>
      <c r="E12102" t="s">
        <v>874</v>
      </c>
      <c r="G12102" t="s">
        <v>19</v>
      </c>
      <c r="H12102" t="s">
        <v>63</v>
      </c>
      <c r="I12102" t="s">
        <v>26</v>
      </c>
      <c r="J12102" t="s">
        <v>27</v>
      </c>
      <c r="K12102">
        <v>974</v>
      </c>
      <c r="L12102">
        <v>25.7</v>
      </c>
      <c r="M12102" t="s">
        <v>74</v>
      </c>
      <c r="N12102">
        <v>25.7</v>
      </c>
      <c r="P12102" cm="1">
        <f t="array" ref="P12102">IF(Q12102&gt;0,INDEX(Q12102:Q33826,MATCH(TRUE,INDEX(Q12102:Q33826="",,),0)-1),"")</f>
        <v>9</v>
      </c>
      <c r="Q12102">
        <f t="shared" si="266"/>
        <v>4</v>
      </c>
      <c r="R12102">
        <f t="shared" si="267"/>
        <v>0</v>
      </c>
    </row>
    <row r="12103" spans="1:18" x14ac:dyDescent="0.3">
      <c r="A12103" t="s">
        <v>860</v>
      </c>
      <c r="B12103" s="1">
        <v>38587</v>
      </c>
      <c r="C12103" s="2">
        <v>0.41666666666666669</v>
      </c>
      <c r="D12103" t="s">
        <v>873</v>
      </c>
      <c r="E12103" t="s">
        <v>874</v>
      </c>
      <c r="G12103" t="s">
        <v>19</v>
      </c>
      <c r="H12103" t="s">
        <v>64</v>
      </c>
      <c r="I12103" t="s">
        <v>26</v>
      </c>
      <c r="J12103" t="s">
        <v>27</v>
      </c>
      <c r="K12103">
        <v>145</v>
      </c>
      <c r="L12103">
        <v>21.55</v>
      </c>
      <c r="M12103" t="s">
        <v>74</v>
      </c>
      <c r="N12103">
        <v>21.55</v>
      </c>
      <c r="P12103" cm="1">
        <f t="array" ref="P12103">IF(Q12103&gt;0,INDEX(Q12103:Q33827,MATCH(TRUE,INDEX(Q12103:Q33827="",,),0)-1),"")</f>
        <v>9</v>
      </c>
      <c r="Q12103">
        <f t="shared" si="266"/>
        <v>4</v>
      </c>
      <c r="R12103">
        <f t="shared" si="267"/>
        <v>0</v>
      </c>
    </row>
    <row r="12104" spans="1:18" x14ac:dyDescent="0.3">
      <c r="A12104" t="s">
        <v>860</v>
      </c>
      <c r="B12104" s="1">
        <v>38587</v>
      </c>
      <c r="C12104" s="2">
        <v>0.41666666666666669</v>
      </c>
      <c r="D12104" t="s">
        <v>873</v>
      </c>
      <c r="E12104" t="s">
        <v>874</v>
      </c>
      <c r="G12104" s="6" t="s">
        <v>29</v>
      </c>
      <c r="H12104" t="s">
        <v>69</v>
      </c>
      <c r="I12104" t="s">
        <v>21</v>
      </c>
      <c r="J12104" t="s">
        <v>22</v>
      </c>
      <c r="K12104">
        <v>5</v>
      </c>
      <c r="L12104">
        <v>65</v>
      </c>
      <c r="M12104" t="s">
        <v>74</v>
      </c>
      <c r="N12104">
        <v>65</v>
      </c>
      <c r="P12104" cm="1">
        <f t="array" ref="P12104">IF(Q12104&gt;0,INDEX(Q12104:Q33828,MATCH(TRUE,INDEX(Q12104:Q33828="",,),0)-1),"")</f>
        <v>9</v>
      </c>
      <c r="Q12104">
        <f t="shared" si="266"/>
        <v>4</v>
      </c>
      <c r="R12104">
        <f t="shared" si="267"/>
        <v>0</v>
      </c>
    </row>
    <row r="12105" spans="1:18" x14ac:dyDescent="0.3">
      <c r="A12105" t="s">
        <v>860</v>
      </c>
      <c r="B12105" s="1">
        <v>38587</v>
      </c>
      <c r="C12105" s="2">
        <v>0.41666666666666669</v>
      </c>
      <c r="D12105" t="s">
        <v>873</v>
      </c>
      <c r="E12105" t="s">
        <v>874</v>
      </c>
      <c r="G12105" s="6" t="s">
        <v>29</v>
      </c>
      <c r="H12105" t="s">
        <v>63</v>
      </c>
      <c r="I12105" t="s">
        <v>21</v>
      </c>
      <c r="J12105" t="s">
        <v>22</v>
      </c>
      <c r="K12105">
        <v>4</v>
      </c>
      <c r="L12105">
        <v>84</v>
      </c>
      <c r="M12105" t="s">
        <v>74</v>
      </c>
      <c r="N12105">
        <v>84</v>
      </c>
      <c r="P12105" cm="1">
        <f t="array" ref="P12105">IF(Q12105&gt;0,INDEX(Q12105:Q33829,MATCH(TRUE,INDEX(Q12105:Q33829="",,),0)-1),"")</f>
        <v>9</v>
      </c>
      <c r="Q12105">
        <f t="shared" si="266"/>
        <v>4</v>
      </c>
      <c r="R12105">
        <f t="shared" si="267"/>
        <v>0</v>
      </c>
    </row>
    <row r="12106" spans="1:18" x14ac:dyDescent="0.3">
      <c r="A12106" t="s">
        <v>860</v>
      </c>
      <c r="B12106" s="1">
        <v>38587</v>
      </c>
      <c r="C12106" s="2">
        <v>0.41666666666666669</v>
      </c>
      <c r="D12106" t="s">
        <v>873</v>
      </c>
      <c r="E12106" t="s">
        <v>874</v>
      </c>
      <c r="G12106" s="6" t="s">
        <v>29</v>
      </c>
      <c r="H12106" t="s">
        <v>64</v>
      </c>
      <c r="I12106" t="s">
        <v>21</v>
      </c>
      <c r="J12106" t="s">
        <v>22</v>
      </c>
      <c r="K12106">
        <v>4</v>
      </c>
      <c r="L12106">
        <v>65</v>
      </c>
      <c r="M12106" t="s">
        <v>74</v>
      </c>
      <c r="N12106">
        <v>65</v>
      </c>
      <c r="P12106" cm="1">
        <f t="array" ref="P12106">IF(Q12106&gt;0,INDEX(Q12106:Q33830,MATCH(TRUE,INDEX(Q12106:Q33830="",,),0)-1),"")</f>
        <v>9</v>
      </c>
      <c r="Q12106">
        <f t="shared" si="266"/>
        <v>4</v>
      </c>
      <c r="R12106">
        <f t="shared" si="267"/>
        <v>0</v>
      </c>
    </row>
    <row r="12107" spans="1:18" x14ac:dyDescent="0.3">
      <c r="A12107" t="s">
        <v>860</v>
      </c>
      <c r="B12107" s="1">
        <v>38587</v>
      </c>
      <c r="C12107" s="2">
        <v>0.41666666666666669</v>
      </c>
      <c r="D12107" t="s">
        <v>873</v>
      </c>
      <c r="E12107" t="s">
        <v>874</v>
      </c>
      <c r="G12107" s="6" t="s">
        <v>29</v>
      </c>
      <c r="H12107" t="s">
        <v>148</v>
      </c>
      <c r="I12107" t="s">
        <v>26</v>
      </c>
      <c r="J12107" t="s">
        <v>27</v>
      </c>
      <c r="K12107">
        <v>19</v>
      </c>
      <c r="L12107">
        <v>5.9</v>
      </c>
      <c r="M12107" t="s">
        <v>74</v>
      </c>
      <c r="N12107">
        <v>5.9</v>
      </c>
      <c r="P12107" cm="1">
        <f t="array" ref="P12107">IF(Q12107&gt;0,INDEX(Q12107:Q33831,MATCH(TRUE,INDEX(Q12107:Q33831="",,),0)-1),"")</f>
        <v>9</v>
      </c>
      <c r="Q12107">
        <f t="shared" si="266"/>
        <v>4</v>
      </c>
      <c r="R12107">
        <f t="shared" si="267"/>
        <v>0</v>
      </c>
    </row>
    <row r="12108" spans="1:18" x14ac:dyDescent="0.3">
      <c r="A12108" t="s">
        <v>860</v>
      </c>
      <c r="B12108" s="1">
        <v>38587</v>
      </c>
      <c r="C12108" s="2">
        <v>0.41666666666666669</v>
      </c>
      <c r="D12108" t="s">
        <v>873</v>
      </c>
      <c r="E12108" t="s">
        <v>874</v>
      </c>
      <c r="G12108" s="6" t="s">
        <v>29</v>
      </c>
      <c r="H12108" t="s">
        <v>69</v>
      </c>
      <c r="I12108" t="s">
        <v>26</v>
      </c>
      <c r="J12108" t="s">
        <v>27</v>
      </c>
      <c r="K12108">
        <v>189</v>
      </c>
      <c r="L12108">
        <v>4.45</v>
      </c>
      <c r="M12108" t="s">
        <v>74</v>
      </c>
      <c r="N12108">
        <v>4.45</v>
      </c>
      <c r="P12108" cm="1">
        <f t="array" ref="P12108">IF(Q12108&gt;0,INDEX(Q12108:Q33832,MATCH(TRUE,INDEX(Q12108:Q33832="",,),0)-1),"")</f>
        <v>9</v>
      </c>
      <c r="Q12108">
        <f t="shared" si="266"/>
        <v>4</v>
      </c>
      <c r="R12108">
        <f t="shared" si="267"/>
        <v>0</v>
      </c>
    </row>
    <row r="12109" spans="1:18" x14ac:dyDescent="0.3">
      <c r="A12109" t="s">
        <v>860</v>
      </c>
      <c r="B12109" s="1">
        <v>38587</v>
      </c>
      <c r="C12109" s="2">
        <v>0.41666666666666669</v>
      </c>
      <c r="D12109" t="s">
        <v>873</v>
      </c>
      <c r="E12109" t="s">
        <v>874</v>
      </c>
      <c r="G12109" s="6" t="s">
        <v>29</v>
      </c>
      <c r="H12109" t="s">
        <v>41</v>
      </c>
      <c r="I12109" t="s">
        <v>26</v>
      </c>
      <c r="J12109" t="s">
        <v>27</v>
      </c>
      <c r="K12109">
        <v>60</v>
      </c>
      <c r="L12109">
        <v>38.700000000000003</v>
      </c>
      <c r="M12109" t="s">
        <v>74</v>
      </c>
      <c r="N12109">
        <v>38.700000000000003</v>
      </c>
      <c r="P12109" cm="1">
        <f t="array" ref="P12109">IF(Q12109&gt;0,INDEX(Q12109:Q33833,MATCH(TRUE,INDEX(Q12109:Q33833="",,),0)-1),"")</f>
        <v>9</v>
      </c>
      <c r="Q12109">
        <f t="shared" si="266"/>
        <v>4</v>
      </c>
      <c r="R12109">
        <f t="shared" si="267"/>
        <v>0</v>
      </c>
    </row>
    <row r="12110" spans="1:18" x14ac:dyDescent="0.3">
      <c r="A12110" t="s">
        <v>860</v>
      </c>
      <c r="B12110" s="1">
        <v>38587</v>
      </c>
      <c r="C12110" s="2">
        <v>0.41666666666666669</v>
      </c>
      <c r="D12110" t="s">
        <v>873</v>
      </c>
      <c r="E12110" t="s">
        <v>874</v>
      </c>
      <c r="G12110" t="s">
        <v>19</v>
      </c>
      <c r="H12110" t="s">
        <v>41</v>
      </c>
      <c r="I12110" t="s">
        <v>21</v>
      </c>
      <c r="J12110" t="s">
        <v>22</v>
      </c>
      <c r="K12110">
        <v>49</v>
      </c>
      <c r="L12110">
        <v>139</v>
      </c>
      <c r="M12110" t="s">
        <v>123</v>
      </c>
      <c r="N12110">
        <v>150</v>
      </c>
      <c r="P12110" cm="1">
        <f t="array" ref="P12110">IF(Q12110&gt;0,INDEX(Q12110:Q33834,MATCH(TRUE,INDEX(Q12110:Q33834="",,),0)-1),"")</f>
        <v>9</v>
      </c>
      <c r="Q12110">
        <f t="shared" si="266"/>
        <v>5</v>
      </c>
      <c r="R12110">
        <f t="shared" si="267"/>
        <v>0</v>
      </c>
    </row>
    <row r="12111" spans="1:18" x14ac:dyDescent="0.3">
      <c r="A12111" t="s">
        <v>860</v>
      </c>
      <c r="B12111" s="1">
        <v>38587</v>
      </c>
      <c r="C12111" s="2">
        <v>0.41666666666666669</v>
      </c>
      <c r="D12111" t="s">
        <v>873</v>
      </c>
      <c r="E12111" t="s">
        <v>874</v>
      </c>
      <c r="G12111" t="s">
        <v>19</v>
      </c>
      <c r="H12111" t="s">
        <v>28</v>
      </c>
      <c r="I12111" t="s">
        <v>26</v>
      </c>
      <c r="J12111" t="s">
        <v>27</v>
      </c>
      <c r="K12111">
        <v>115</v>
      </c>
      <c r="L12111">
        <v>25.5</v>
      </c>
      <c r="M12111" t="s">
        <v>123</v>
      </c>
      <c r="N12111">
        <v>46.01</v>
      </c>
      <c r="P12111" cm="1">
        <f t="array" ref="P12111">IF(Q12111&gt;0,INDEX(Q12111:Q33835,MATCH(TRUE,INDEX(Q12111:Q33835="",,),0)-1),"")</f>
        <v>9</v>
      </c>
      <c r="Q12111">
        <f t="shared" si="266"/>
        <v>5</v>
      </c>
      <c r="R12111">
        <f t="shared" si="267"/>
        <v>0</v>
      </c>
    </row>
    <row r="12112" spans="1:18" x14ac:dyDescent="0.3">
      <c r="A12112" t="s">
        <v>860</v>
      </c>
      <c r="B12112" s="1">
        <v>38587</v>
      </c>
      <c r="C12112" s="2">
        <v>0.41666666666666669</v>
      </c>
      <c r="D12112" t="s">
        <v>873</v>
      </c>
      <c r="E12112" t="s">
        <v>874</v>
      </c>
      <c r="G12112" t="s">
        <v>19</v>
      </c>
      <c r="H12112" t="s">
        <v>63</v>
      </c>
      <c r="I12112" t="s">
        <v>26</v>
      </c>
      <c r="J12112" t="s">
        <v>27</v>
      </c>
      <c r="K12112">
        <v>974</v>
      </c>
      <c r="L12112">
        <v>25.7</v>
      </c>
      <c r="M12112" t="s">
        <v>123</v>
      </c>
      <c r="N12112">
        <v>34.5</v>
      </c>
      <c r="P12112" cm="1">
        <f t="array" ref="P12112">IF(Q12112&gt;0,INDEX(Q12112:Q33836,MATCH(TRUE,INDEX(Q12112:Q33836="",,),0)-1),"")</f>
        <v>9</v>
      </c>
      <c r="Q12112">
        <f t="shared" si="266"/>
        <v>5</v>
      </c>
      <c r="R12112">
        <f t="shared" si="267"/>
        <v>0</v>
      </c>
    </row>
    <row r="12113" spans="1:18" x14ac:dyDescent="0.3">
      <c r="A12113" t="s">
        <v>860</v>
      </c>
      <c r="B12113" s="1">
        <v>38587</v>
      </c>
      <c r="C12113" s="2">
        <v>0.41666666666666669</v>
      </c>
      <c r="D12113" t="s">
        <v>873</v>
      </c>
      <c r="E12113" t="s">
        <v>874</v>
      </c>
      <c r="G12113" t="s">
        <v>19</v>
      </c>
      <c r="H12113" t="s">
        <v>64</v>
      </c>
      <c r="I12113" t="s">
        <v>26</v>
      </c>
      <c r="J12113" t="s">
        <v>27</v>
      </c>
      <c r="K12113">
        <v>145</v>
      </c>
      <c r="L12113">
        <v>21.55</v>
      </c>
      <c r="M12113" t="s">
        <v>123</v>
      </c>
      <c r="N12113">
        <v>32</v>
      </c>
      <c r="P12113" cm="1">
        <f t="array" ref="P12113">IF(Q12113&gt;0,INDEX(Q12113:Q33837,MATCH(TRUE,INDEX(Q12113:Q33837="",,),0)-1),"")</f>
        <v>9</v>
      </c>
      <c r="Q12113">
        <f t="shared" si="266"/>
        <v>5</v>
      </c>
      <c r="R12113">
        <f t="shared" si="267"/>
        <v>0</v>
      </c>
    </row>
    <row r="12114" spans="1:18" x14ac:dyDescent="0.3">
      <c r="A12114" t="s">
        <v>860</v>
      </c>
      <c r="B12114" s="1">
        <v>38587</v>
      </c>
      <c r="C12114" s="2">
        <v>0.41666666666666669</v>
      </c>
      <c r="D12114" t="s">
        <v>873</v>
      </c>
      <c r="E12114" t="s">
        <v>874</v>
      </c>
      <c r="G12114" s="6" t="s">
        <v>29</v>
      </c>
      <c r="H12114" t="s">
        <v>69</v>
      </c>
      <c r="I12114" t="s">
        <v>21</v>
      </c>
      <c r="J12114" t="s">
        <v>22</v>
      </c>
      <c r="K12114">
        <v>5</v>
      </c>
      <c r="L12114">
        <v>65</v>
      </c>
      <c r="M12114" t="s">
        <v>123</v>
      </c>
      <c r="N12114">
        <v>65</v>
      </c>
      <c r="P12114" cm="1">
        <f t="array" ref="P12114">IF(Q12114&gt;0,INDEX(Q12114:Q33838,MATCH(TRUE,INDEX(Q12114:Q33838="",,),0)-1),"")</f>
        <v>9</v>
      </c>
      <c r="Q12114">
        <f t="shared" si="266"/>
        <v>5</v>
      </c>
      <c r="R12114">
        <f t="shared" si="267"/>
        <v>0</v>
      </c>
    </row>
    <row r="12115" spans="1:18" x14ac:dyDescent="0.3">
      <c r="A12115" t="s">
        <v>860</v>
      </c>
      <c r="B12115" s="1">
        <v>38587</v>
      </c>
      <c r="C12115" s="2">
        <v>0.41666666666666669</v>
      </c>
      <c r="D12115" t="s">
        <v>873</v>
      </c>
      <c r="E12115" t="s">
        <v>874</v>
      </c>
      <c r="G12115" s="6" t="s">
        <v>29</v>
      </c>
      <c r="H12115" t="s">
        <v>63</v>
      </c>
      <c r="I12115" t="s">
        <v>21</v>
      </c>
      <c r="J12115" t="s">
        <v>22</v>
      </c>
      <c r="K12115">
        <v>4</v>
      </c>
      <c r="L12115">
        <v>84</v>
      </c>
      <c r="M12115" t="s">
        <v>123</v>
      </c>
      <c r="N12115">
        <v>84</v>
      </c>
      <c r="P12115" cm="1">
        <f t="array" ref="P12115">IF(Q12115&gt;0,INDEX(Q12115:Q33839,MATCH(TRUE,INDEX(Q12115:Q33839="",,),0)-1),"")</f>
        <v>9</v>
      </c>
      <c r="Q12115">
        <f t="shared" si="266"/>
        <v>5</v>
      </c>
      <c r="R12115">
        <f t="shared" si="267"/>
        <v>0</v>
      </c>
    </row>
    <row r="12116" spans="1:18" x14ac:dyDescent="0.3">
      <c r="A12116" t="s">
        <v>860</v>
      </c>
      <c r="B12116" s="1">
        <v>38587</v>
      </c>
      <c r="C12116" s="2">
        <v>0.41666666666666669</v>
      </c>
      <c r="D12116" t="s">
        <v>873</v>
      </c>
      <c r="E12116" t="s">
        <v>874</v>
      </c>
      <c r="G12116" s="6" t="s">
        <v>29</v>
      </c>
      <c r="H12116" t="s">
        <v>64</v>
      </c>
      <c r="I12116" t="s">
        <v>21</v>
      </c>
      <c r="J12116" t="s">
        <v>22</v>
      </c>
      <c r="K12116">
        <v>4</v>
      </c>
      <c r="L12116">
        <v>65</v>
      </c>
      <c r="M12116" t="s">
        <v>123</v>
      </c>
      <c r="N12116">
        <v>65</v>
      </c>
      <c r="P12116" cm="1">
        <f t="array" ref="P12116">IF(Q12116&gt;0,INDEX(Q12116:Q33840,MATCH(TRUE,INDEX(Q12116:Q33840="",,),0)-1),"")</f>
        <v>9</v>
      </c>
      <c r="Q12116">
        <f t="shared" si="266"/>
        <v>5</v>
      </c>
      <c r="R12116">
        <f t="shared" si="267"/>
        <v>0</v>
      </c>
    </row>
    <row r="12117" spans="1:18" x14ac:dyDescent="0.3">
      <c r="A12117" t="s">
        <v>860</v>
      </c>
      <c r="B12117" s="1">
        <v>38587</v>
      </c>
      <c r="C12117" s="2">
        <v>0.41666666666666669</v>
      </c>
      <c r="D12117" t="s">
        <v>873</v>
      </c>
      <c r="E12117" t="s">
        <v>874</v>
      </c>
      <c r="G12117" s="6" t="s">
        <v>29</v>
      </c>
      <c r="H12117" t="s">
        <v>148</v>
      </c>
      <c r="I12117" t="s">
        <v>26</v>
      </c>
      <c r="J12117" t="s">
        <v>27</v>
      </c>
      <c r="K12117">
        <v>19</v>
      </c>
      <c r="L12117">
        <v>5.9</v>
      </c>
      <c r="M12117" t="s">
        <v>123</v>
      </c>
      <c r="N12117">
        <v>5.9</v>
      </c>
      <c r="P12117" cm="1">
        <f t="array" ref="P12117">IF(Q12117&gt;0,INDEX(Q12117:Q33841,MATCH(TRUE,INDEX(Q12117:Q33841="",,),0)-1),"")</f>
        <v>9</v>
      </c>
      <c r="Q12117">
        <f t="shared" si="266"/>
        <v>5</v>
      </c>
      <c r="R12117">
        <f t="shared" si="267"/>
        <v>0</v>
      </c>
    </row>
    <row r="12118" spans="1:18" x14ac:dyDescent="0.3">
      <c r="A12118" t="s">
        <v>860</v>
      </c>
      <c r="B12118" s="1">
        <v>38587</v>
      </c>
      <c r="C12118" s="2">
        <v>0.41666666666666669</v>
      </c>
      <c r="D12118" t="s">
        <v>873</v>
      </c>
      <c r="E12118" t="s">
        <v>874</v>
      </c>
      <c r="G12118" s="6" t="s">
        <v>29</v>
      </c>
      <c r="H12118" t="s">
        <v>69</v>
      </c>
      <c r="I12118" t="s">
        <v>26</v>
      </c>
      <c r="J12118" t="s">
        <v>27</v>
      </c>
      <c r="K12118">
        <v>189</v>
      </c>
      <c r="L12118">
        <v>4.45</v>
      </c>
      <c r="M12118" t="s">
        <v>123</v>
      </c>
      <c r="N12118">
        <v>4.45</v>
      </c>
      <c r="P12118" cm="1">
        <f t="array" ref="P12118">IF(Q12118&gt;0,INDEX(Q12118:Q33842,MATCH(TRUE,INDEX(Q12118:Q33842="",,),0)-1),"")</f>
        <v>9</v>
      </c>
      <c r="Q12118">
        <f t="shared" si="266"/>
        <v>5</v>
      </c>
      <c r="R12118">
        <f t="shared" si="267"/>
        <v>0</v>
      </c>
    </row>
    <row r="12119" spans="1:18" x14ac:dyDescent="0.3">
      <c r="A12119" t="s">
        <v>860</v>
      </c>
      <c r="B12119" s="1">
        <v>38587</v>
      </c>
      <c r="C12119" s="2">
        <v>0.41666666666666669</v>
      </c>
      <c r="D12119" t="s">
        <v>873</v>
      </c>
      <c r="E12119" t="s">
        <v>874</v>
      </c>
      <c r="G12119" s="6" t="s">
        <v>29</v>
      </c>
      <c r="H12119" t="s">
        <v>41</v>
      </c>
      <c r="I12119" t="s">
        <v>26</v>
      </c>
      <c r="J12119" t="s">
        <v>27</v>
      </c>
      <c r="K12119">
        <v>60</v>
      </c>
      <c r="L12119">
        <v>38.700000000000003</v>
      </c>
      <c r="M12119" t="s">
        <v>123</v>
      </c>
      <c r="N12119">
        <v>38.700000000000003</v>
      </c>
      <c r="P12119" cm="1">
        <f t="array" ref="P12119">IF(Q12119&gt;0,INDEX(Q12119:Q33843,MATCH(TRUE,INDEX(Q12119:Q33843="",,),0)-1),"")</f>
        <v>9</v>
      </c>
      <c r="Q12119">
        <f t="shared" si="266"/>
        <v>5</v>
      </c>
      <c r="R12119">
        <f t="shared" si="267"/>
        <v>0</v>
      </c>
    </row>
    <row r="12120" spans="1:18" x14ac:dyDescent="0.3">
      <c r="A12120" t="s">
        <v>860</v>
      </c>
      <c r="B12120" s="1">
        <v>38587</v>
      </c>
      <c r="C12120" s="2">
        <v>0.41666666666666669</v>
      </c>
      <c r="D12120" t="s">
        <v>873</v>
      </c>
      <c r="E12120" t="s">
        <v>874</v>
      </c>
      <c r="G12120" t="s">
        <v>19</v>
      </c>
      <c r="H12120" t="s">
        <v>41</v>
      </c>
      <c r="I12120" t="s">
        <v>21</v>
      </c>
      <c r="J12120" t="s">
        <v>22</v>
      </c>
      <c r="K12120">
        <v>49</v>
      </c>
      <c r="L12120">
        <v>139</v>
      </c>
      <c r="M12120" t="s">
        <v>773</v>
      </c>
      <c r="N12120">
        <v>150</v>
      </c>
      <c r="P12120" cm="1">
        <f t="array" ref="P12120">IF(Q12120&gt;0,INDEX(Q12120:Q33844,MATCH(TRUE,INDEX(Q12120:Q33844="",,),0)-1),"")</f>
        <v>9</v>
      </c>
      <c r="Q12120">
        <f t="shared" si="266"/>
        <v>6</v>
      </c>
      <c r="R12120">
        <f t="shared" si="267"/>
        <v>0</v>
      </c>
    </row>
    <row r="12121" spans="1:18" x14ac:dyDescent="0.3">
      <c r="A12121" t="s">
        <v>860</v>
      </c>
      <c r="B12121" s="1">
        <v>38587</v>
      </c>
      <c r="C12121" s="2">
        <v>0.41666666666666669</v>
      </c>
      <c r="D12121" t="s">
        <v>873</v>
      </c>
      <c r="E12121" t="s">
        <v>874</v>
      </c>
      <c r="G12121" t="s">
        <v>19</v>
      </c>
      <c r="H12121" t="s">
        <v>28</v>
      </c>
      <c r="I12121" t="s">
        <v>26</v>
      </c>
      <c r="J12121" t="s">
        <v>27</v>
      </c>
      <c r="K12121">
        <v>115</v>
      </c>
      <c r="L12121">
        <v>25.5</v>
      </c>
      <c r="M12121" t="s">
        <v>773</v>
      </c>
      <c r="N12121">
        <v>33.5</v>
      </c>
      <c r="P12121" cm="1">
        <f t="array" ref="P12121">IF(Q12121&gt;0,INDEX(Q12121:Q33845,MATCH(TRUE,INDEX(Q12121:Q33845="",,),0)-1),"")</f>
        <v>9</v>
      </c>
      <c r="Q12121">
        <f t="shared" si="266"/>
        <v>6</v>
      </c>
      <c r="R12121">
        <f t="shared" si="267"/>
        <v>0</v>
      </c>
    </row>
    <row r="12122" spans="1:18" x14ac:dyDescent="0.3">
      <c r="A12122" t="s">
        <v>860</v>
      </c>
      <c r="B12122" s="1">
        <v>38587</v>
      </c>
      <c r="C12122" s="2">
        <v>0.41666666666666669</v>
      </c>
      <c r="D12122" t="s">
        <v>873</v>
      </c>
      <c r="E12122" t="s">
        <v>874</v>
      </c>
      <c r="G12122" t="s">
        <v>19</v>
      </c>
      <c r="H12122" t="s">
        <v>63</v>
      </c>
      <c r="I12122" t="s">
        <v>26</v>
      </c>
      <c r="J12122" t="s">
        <v>27</v>
      </c>
      <c r="K12122">
        <v>974</v>
      </c>
      <c r="L12122">
        <v>25.7</v>
      </c>
      <c r="M12122" t="s">
        <v>773</v>
      </c>
      <c r="N12122">
        <v>33.1</v>
      </c>
      <c r="P12122" cm="1">
        <f t="array" ref="P12122">IF(Q12122&gt;0,INDEX(Q12122:Q33846,MATCH(TRUE,INDEX(Q12122:Q33846="",,),0)-1),"")</f>
        <v>9</v>
      </c>
      <c r="Q12122">
        <f t="shared" si="266"/>
        <v>6</v>
      </c>
      <c r="R12122">
        <f t="shared" si="267"/>
        <v>0</v>
      </c>
    </row>
    <row r="12123" spans="1:18" x14ac:dyDescent="0.3">
      <c r="A12123" t="s">
        <v>860</v>
      </c>
      <c r="B12123" s="1">
        <v>38587</v>
      </c>
      <c r="C12123" s="2">
        <v>0.41666666666666669</v>
      </c>
      <c r="D12123" t="s">
        <v>873</v>
      </c>
      <c r="E12123" t="s">
        <v>874</v>
      </c>
      <c r="G12123" t="s">
        <v>19</v>
      </c>
      <c r="H12123" t="s">
        <v>64</v>
      </c>
      <c r="I12123" t="s">
        <v>26</v>
      </c>
      <c r="J12123" t="s">
        <v>27</v>
      </c>
      <c r="K12123">
        <v>145</v>
      </c>
      <c r="L12123">
        <v>21.55</v>
      </c>
      <c r="M12123" t="s">
        <v>773</v>
      </c>
      <c r="N12123">
        <v>33.1</v>
      </c>
      <c r="P12123" cm="1">
        <f t="array" ref="P12123">IF(Q12123&gt;0,INDEX(Q12123:Q33847,MATCH(TRUE,INDEX(Q12123:Q33847="",,),0)-1),"")</f>
        <v>9</v>
      </c>
      <c r="Q12123">
        <f t="shared" si="266"/>
        <v>6</v>
      </c>
      <c r="R12123">
        <f t="shared" si="267"/>
        <v>0</v>
      </c>
    </row>
    <row r="12124" spans="1:18" x14ac:dyDescent="0.3">
      <c r="A12124" t="s">
        <v>860</v>
      </c>
      <c r="B12124" s="1">
        <v>38587</v>
      </c>
      <c r="C12124" s="2">
        <v>0.41666666666666669</v>
      </c>
      <c r="D12124" t="s">
        <v>873</v>
      </c>
      <c r="E12124" t="s">
        <v>874</v>
      </c>
      <c r="G12124" s="6" t="s">
        <v>29</v>
      </c>
      <c r="H12124" t="s">
        <v>69</v>
      </c>
      <c r="I12124" t="s">
        <v>21</v>
      </c>
      <c r="J12124" t="s">
        <v>22</v>
      </c>
      <c r="K12124">
        <v>5</v>
      </c>
      <c r="L12124">
        <v>65</v>
      </c>
      <c r="M12124" t="s">
        <v>773</v>
      </c>
      <c r="N12124">
        <v>65</v>
      </c>
      <c r="P12124" cm="1">
        <f t="array" ref="P12124">IF(Q12124&gt;0,INDEX(Q12124:Q33848,MATCH(TRUE,INDEX(Q12124:Q33848="",,),0)-1),"")</f>
        <v>9</v>
      </c>
      <c r="Q12124">
        <f t="shared" si="266"/>
        <v>6</v>
      </c>
      <c r="R12124">
        <f t="shared" si="267"/>
        <v>0</v>
      </c>
    </row>
    <row r="12125" spans="1:18" x14ac:dyDescent="0.3">
      <c r="A12125" t="s">
        <v>860</v>
      </c>
      <c r="B12125" s="1">
        <v>38587</v>
      </c>
      <c r="C12125" s="2">
        <v>0.41666666666666669</v>
      </c>
      <c r="D12125" t="s">
        <v>873</v>
      </c>
      <c r="E12125" t="s">
        <v>874</v>
      </c>
      <c r="G12125" s="6" t="s">
        <v>29</v>
      </c>
      <c r="H12125" t="s">
        <v>63</v>
      </c>
      <c r="I12125" t="s">
        <v>21</v>
      </c>
      <c r="J12125" t="s">
        <v>22</v>
      </c>
      <c r="K12125">
        <v>4</v>
      </c>
      <c r="L12125">
        <v>84</v>
      </c>
      <c r="M12125" t="s">
        <v>773</v>
      </c>
      <c r="N12125">
        <v>84</v>
      </c>
      <c r="P12125" cm="1">
        <f t="array" ref="P12125">IF(Q12125&gt;0,INDEX(Q12125:Q33849,MATCH(TRUE,INDEX(Q12125:Q33849="",,),0)-1),"")</f>
        <v>9</v>
      </c>
      <c r="Q12125">
        <f t="shared" si="266"/>
        <v>6</v>
      </c>
      <c r="R12125">
        <f t="shared" si="267"/>
        <v>0</v>
      </c>
    </row>
    <row r="12126" spans="1:18" x14ac:dyDescent="0.3">
      <c r="A12126" t="s">
        <v>860</v>
      </c>
      <c r="B12126" s="1">
        <v>38587</v>
      </c>
      <c r="C12126" s="2">
        <v>0.41666666666666669</v>
      </c>
      <c r="D12126" t="s">
        <v>873</v>
      </c>
      <c r="E12126" t="s">
        <v>874</v>
      </c>
      <c r="G12126" s="6" t="s">
        <v>29</v>
      </c>
      <c r="H12126" t="s">
        <v>64</v>
      </c>
      <c r="I12126" t="s">
        <v>21</v>
      </c>
      <c r="J12126" t="s">
        <v>22</v>
      </c>
      <c r="K12126">
        <v>4</v>
      </c>
      <c r="L12126">
        <v>65</v>
      </c>
      <c r="M12126" t="s">
        <v>773</v>
      </c>
      <c r="N12126">
        <v>65</v>
      </c>
      <c r="P12126" cm="1">
        <f t="array" ref="P12126">IF(Q12126&gt;0,INDEX(Q12126:Q33850,MATCH(TRUE,INDEX(Q12126:Q33850="",,),0)-1),"")</f>
        <v>9</v>
      </c>
      <c r="Q12126">
        <f t="shared" si="266"/>
        <v>6</v>
      </c>
      <c r="R12126">
        <f t="shared" si="267"/>
        <v>0</v>
      </c>
    </row>
    <row r="12127" spans="1:18" x14ac:dyDescent="0.3">
      <c r="A12127" t="s">
        <v>860</v>
      </c>
      <c r="B12127" s="1">
        <v>38587</v>
      </c>
      <c r="C12127" s="2">
        <v>0.41666666666666669</v>
      </c>
      <c r="D12127" t="s">
        <v>873</v>
      </c>
      <c r="E12127" t="s">
        <v>874</v>
      </c>
      <c r="G12127" s="6" t="s">
        <v>29</v>
      </c>
      <c r="H12127" t="s">
        <v>148</v>
      </c>
      <c r="I12127" t="s">
        <v>26</v>
      </c>
      <c r="J12127" t="s">
        <v>27</v>
      </c>
      <c r="K12127">
        <v>19</v>
      </c>
      <c r="L12127">
        <v>5.9</v>
      </c>
      <c r="M12127" t="s">
        <v>773</v>
      </c>
      <c r="N12127">
        <v>5.9</v>
      </c>
      <c r="P12127" cm="1">
        <f t="array" ref="P12127">IF(Q12127&gt;0,INDEX(Q12127:Q33851,MATCH(TRUE,INDEX(Q12127:Q33851="",,),0)-1),"")</f>
        <v>9</v>
      </c>
      <c r="Q12127">
        <f t="shared" si="266"/>
        <v>6</v>
      </c>
      <c r="R12127">
        <f t="shared" si="267"/>
        <v>0</v>
      </c>
    </row>
    <row r="12128" spans="1:18" x14ac:dyDescent="0.3">
      <c r="A12128" t="s">
        <v>860</v>
      </c>
      <c r="B12128" s="1">
        <v>38587</v>
      </c>
      <c r="C12128" s="2">
        <v>0.41666666666666669</v>
      </c>
      <c r="D12128" t="s">
        <v>873</v>
      </c>
      <c r="E12128" t="s">
        <v>874</v>
      </c>
      <c r="G12128" s="6" t="s">
        <v>29</v>
      </c>
      <c r="H12128" t="s">
        <v>69</v>
      </c>
      <c r="I12128" t="s">
        <v>26</v>
      </c>
      <c r="J12128" t="s">
        <v>27</v>
      </c>
      <c r="K12128">
        <v>189</v>
      </c>
      <c r="L12128">
        <v>4.45</v>
      </c>
      <c r="M12128" t="s">
        <v>773</v>
      </c>
      <c r="N12128">
        <v>4.45</v>
      </c>
      <c r="P12128" cm="1">
        <f t="array" ref="P12128">IF(Q12128&gt;0,INDEX(Q12128:Q33852,MATCH(TRUE,INDEX(Q12128:Q33852="",,),0)-1),"")</f>
        <v>9</v>
      </c>
      <c r="Q12128">
        <f t="shared" si="266"/>
        <v>6</v>
      </c>
      <c r="R12128">
        <f t="shared" si="267"/>
        <v>0</v>
      </c>
    </row>
    <row r="12129" spans="1:18" x14ac:dyDescent="0.3">
      <c r="A12129" t="s">
        <v>860</v>
      </c>
      <c r="B12129" s="1">
        <v>38587</v>
      </c>
      <c r="C12129" s="2">
        <v>0.41666666666666669</v>
      </c>
      <c r="D12129" t="s">
        <v>873</v>
      </c>
      <c r="E12129" t="s">
        <v>874</v>
      </c>
      <c r="G12129" s="6" t="s">
        <v>29</v>
      </c>
      <c r="H12129" t="s">
        <v>41</v>
      </c>
      <c r="I12129" t="s">
        <v>26</v>
      </c>
      <c r="J12129" t="s">
        <v>27</v>
      </c>
      <c r="K12129">
        <v>60</v>
      </c>
      <c r="L12129">
        <v>38.700000000000003</v>
      </c>
      <c r="M12129" t="s">
        <v>773</v>
      </c>
      <c r="N12129">
        <v>38.700000000000003</v>
      </c>
      <c r="P12129" cm="1">
        <f t="array" ref="P12129">IF(Q12129&gt;0,INDEX(Q12129:Q33853,MATCH(TRUE,INDEX(Q12129:Q33853="",,),0)-1),"")</f>
        <v>9</v>
      </c>
      <c r="Q12129">
        <f t="shared" si="266"/>
        <v>6</v>
      </c>
      <c r="R12129">
        <f t="shared" si="267"/>
        <v>0</v>
      </c>
    </row>
    <row r="12130" spans="1:18" x14ac:dyDescent="0.3">
      <c r="A12130" t="s">
        <v>860</v>
      </c>
      <c r="B12130" s="1">
        <v>38587</v>
      </c>
      <c r="C12130" s="2">
        <v>0.41666666666666669</v>
      </c>
      <c r="D12130" t="s">
        <v>873</v>
      </c>
      <c r="E12130" t="s">
        <v>874</v>
      </c>
      <c r="G12130" t="s">
        <v>19</v>
      </c>
      <c r="H12130" t="s">
        <v>41</v>
      </c>
      <c r="I12130" t="s">
        <v>21</v>
      </c>
      <c r="J12130" t="s">
        <v>22</v>
      </c>
      <c r="K12130">
        <v>49</v>
      </c>
      <c r="L12130">
        <v>139</v>
      </c>
      <c r="M12130" t="s">
        <v>34</v>
      </c>
      <c r="N12130">
        <v>139</v>
      </c>
      <c r="P12130" cm="1">
        <f t="array" ref="P12130">IF(Q12130&gt;0,INDEX(Q12130:Q33854,MATCH(TRUE,INDEX(Q12130:Q33854="",,),0)-1),"")</f>
        <v>9</v>
      </c>
      <c r="Q12130">
        <f t="shared" si="266"/>
        <v>7</v>
      </c>
      <c r="R12130">
        <f t="shared" si="267"/>
        <v>0</v>
      </c>
    </row>
    <row r="12131" spans="1:18" x14ac:dyDescent="0.3">
      <c r="A12131" t="s">
        <v>860</v>
      </c>
      <c r="B12131" s="1">
        <v>38587</v>
      </c>
      <c r="C12131" s="2">
        <v>0.41666666666666669</v>
      </c>
      <c r="D12131" t="s">
        <v>873</v>
      </c>
      <c r="E12131" t="s">
        <v>874</v>
      </c>
      <c r="G12131" t="s">
        <v>19</v>
      </c>
      <c r="H12131" t="s">
        <v>28</v>
      </c>
      <c r="I12131" t="s">
        <v>26</v>
      </c>
      <c r="J12131" t="s">
        <v>27</v>
      </c>
      <c r="K12131">
        <v>115</v>
      </c>
      <c r="L12131">
        <v>25.5</v>
      </c>
      <c r="M12131" t="s">
        <v>34</v>
      </c>
      <c r="N12131">
        <v>35</v>
      </c>
      <c r="P12131" cm="1">
        <f t="array" ref="P12131">IF(Q12131&gt;0,INDEX(Q12131:Q33855,MATCH(TRUE,INDEX(Q12131:Q33855="",,),0)-1),"")</f>
        <v>9</v>
      </c>
      <c r="Q12131">
        <f t="shared" si="266"/>
        <v>7</v>
      </c>
      <c r="R12131">
        <f t="shared" si="267"/>
        <v>0</v>
      </c>
    </row>
    <row r="12132" spans="1:18" x14ac:dyDescent="0.3">
      <c r="A12132" t="s">
        <v>860</v>
      </c>
      <c r="B12132" s="1">
        <v>38587</v>
      </c>
      <c r="C12132" s="2">
        <v>0.41666666666666669</v>
      </c>
      <c r="D12132" t="s">
        <v>873</v>
      </c>
      <c r="E12132" t="s">
        <v>874</v>
      </c>
      <c r="G12132" t="s">
        <v>19</v>
      </c>
      <c r="H12132" t="s">
        <v>63</v>
      </c>
      <c r="I12132" t="s">
        <v>26</v>
      </c>
      <c r="J12132" t="s">
        <v>27</v>
      </c>
      <c r="K12132">
        <v>974</v>
      </c>
      <c r="L12132">
        <v>25.7</v>
      </c>
      <c r="M12132" t="s">
        <v>34</v>
      </c>
      <c r="N12132">
        <v>30</v>
      </c>
      <c r="P12132" cm="1">
        <f t="array" ref="P12132">IF(Q12132&gt;0,INDEX(Q12132:Q33856,MATCH(TRUE,INDEX(Q12132:Q33856="",,),0)-1),"")</f>
        <v>9</v>
      </c>
      <c r="Q12132">
        <f t="shared" si="266"/>
        <v>7</v>
      </c>
      <c r="R12132">
        <f t="shared" si="267"/>
        <v>0</v>
      </c>
    </row>
    <row r="12133" spans="1:18" x14ac:dyDescent="0.3">
      <c r="A12133" t="s">
        <v>860</v>
      </c>
      <c r="B12133" s="1">
        <v>38587</v>
      </c>
      <c r="C12133" s="2">
        <v>0.41666666666666669</v>
      </c>
      <c r="D12133" t="s">
        <v>873</v>
      </c>
      <c r="E12133" t="s">
        <v>874</v>
      </c>
      <c r="G12133" t="s">
        <v>19</v>
      </c>
      <c r="H12133" t="s">
        <v>64</v>
      </c>
      <c r="I12133" t="s">
        <v>26</v>
      </c>
      <c r="J12133" t="s">
        <v>27</v>
      </c>
      <c r="K12133">
        <v>145</v>
      </c>
      <c r="L12133">
        <v>21.55</v>
      </c>
      <c r="M12133" t="s">
        <v>34</v>
      </c>
      <c r="N12133">
        <v>33.15</v>
      </c>
      <c r="P12133" cm="1">
        <f t="array" ref="P12133">IF(Q12133&gt;0,INDEX(Q12133:Q33857,MATCH(TRUE,INDEX(Q12133:Q33857="",,),0)-1),"")</f>
        <v>9</v>
      </c>
      <c r="Q12133">
        <f t="shared" si="266"/>
        <v>7</v>
      </c>
      <c r="R12133">
        <f t="shared" si="267"/>
        <v>0</v>
      </c>
    </row>
    <row r="12134" spans="1:18" x14ac:dyDescent="0.3">
      <c r="A12134" t="s">
        <v>860</v>
      </c>
      <c r="B12134" s="1">
        <v>38587</v>
      </c>
      <c r="C12134" s="2">
        <v>0.41666666666666669</v>
      </c>
      <c r="D12134" t="s">
        <v>873</v>
      </c>
      <c r="E12134" t="s">
        <v>874</v>
      </c>
      <c r="G12134" s="6" t="s">
        <v>29</v>
      </c>
      <c r="H12134" t="s">
        <v>69</v>
      </c>
      <c r="I12134" t="s">
        <v>21</v>
      </c>
      <c r="J12134" t="s">
        <v>22</v>
      </c>
      <c r="K12134">
        <v>5</v>
      </c>
      <c r="L12134">
        <v>65</v>
      </c>
      <c r="M12134" t="s">
        <v>34</v>
      </c>
      <c r="N12134">
        <v>65</v>
      </c>
      <c r="P12134" cm="1">
        <f t="array" ref="P12134">IF(Q12134&gt;0,INDEX(Q12134:Q33858,MATCH(TRUE,INDEX(Q12134:Q33858="",,),0)-1),"")</f>
        <v>9</v>
      </c>
      <c r="Q12134">
        <f t="shared" si="266"/>
        <v>7</v>
      </c>
      <c r="R12134">
        <f t="shared" si="267"/>
        <v>0</v>
      </c>
    </row>
    <row r="12135" spans="1:18" x14ac:dyDescent="0.3">
      <c r="A12135" t="s">
        <v>860</v>
      </c>
      <c r="B12135" s="1">
        <v>38587</v>
      </c>
      <c r="C12135" s="2">
        <v>0.41666666666666669</v>
      </c>
      <c r="D12135" t="s">
        <v>873</v>
      </c>
      <c r="E12135" t="s">
        <v>874</v>
      </c>
      <c r="G12135" s="6" t="s">
        <v>29</v>
      </c>
      <c r="H12135" t="s">
        <v>63</v>
      </c>
      <c r="I12135" t="s">
        <v>21</v>
      </c>
      <c r="J12135" t="s">
        <v>22</v>
      </c>
      <c r="K12135">
        <v>4</v>
      </c>
      <c r="L12135">
        <v>84</v>
      </c>
      <c r="M12135" t="s">
        <v>34</v>
      </c>
      <c r="N12135">
        <v>84</v>
      </c>
      <c r="P12135" cm="1">
        <f t="array" ref="P12135">IF(Q12135&gt;0,INDEX(Q12135:Q33859,MATCH(TRUE,INDEX(Q12135:Q33859="",,),0)-1),"")</f>
        <v>9</v>
      </c>
      <c r="Q12135">
        <f t="shared" ref="Q12135:Q12159" si="268">INT((ROW()-12070)/10)+1</f>
        <v>7</v>
      </c>
      <c r="R12135">
        <f t="shared" si="267"/>
        <v>0</v>
      </c>
    </row>
    <row r="12136" spans="1:18" x14ac:dyDescent="0.3">
      <c r="A12136" t="s">
        <v>860</v>
      </c>
      <c r="B12136" s="1">
        <v>38587</v>
      </c>
      <c r="C12136" s="2">
        <v>0.41666666666666669</v>
      </c>
      <c r="D12136" t="s">
        <v>873</v>
      </c>
      <c r="E12136" t="s">
        <v>874</v>
      </c>
      <c r="G12136" s="6" t="s">
        <v>29</v>
      </c>
      <c r="H12136" t="s">
        <v>64</v>
      </c>
      <c r="I12136" t="s">
        <v>21</v>
      </c>
      <c r="J12136" t="s">
        <v>22</v>
      </c>
      <c r="K12136">
        <v>4</v>
      </c>
      <c r="L12136">
        <v>65</v>
      </c>
      <c r="M12136" t="s">
        <v>34</v>
      </c>
      <c r="N12136">
        <v>65</v>
      </c>
      <c r="P12136" cm="1">
        <f t="array" ref="P12136">IF(Q12136&gt;0,INDEX(Q12136:Q33860,MATCH(TRUE,INDEX(Q12136:Q33860="",,),0)-1),"")</f>
        <v>9</v>
      </c>
      <c r="Q12136">
        <f t="shared" si="268"/>
        <v>7</v>
      </c>
      <c r="R12136">
        <f t="shared" si="267"/>
        <v>0</v>
      </c>
    </row>
    <row r="12137" spans="1:18" x14ac:dyDescent="0.3">
      <c r="A12137" t="s">
        <v>860</v>
      </c>
      <c r="B12137" s="1">
        <v>38587</v>
      </c>
      <c r="C12137" s="2">
        <v>0.41666666666666669</v>
      </c>
      <c r="D12137" t="s">
        <v>873</v>
      </c>
      <c r="E12137" t="s">
        <v>874</v>
      </c>
      <c r="G12137" s="6" t="s">
        <v>29</v>
      </c>
      <c r="H12137" t="s">
        <v>148</v>
      </c>
      <c r="I12137" t="s">
        <v>26</v>
      </c>
      <c r="J12137" t="s">
        <v>27</v>
      </c>
      <c r="K12137">
        <v>19</v>
      </c>
      <c r="L12137">
        <v>5.9</v>
      </c>
      <c r="M12137" t="s">
        <v>34</v>
      </c>
      <c r="N12137">
        <v>5.9</v>
      </c>
      <c r="P12137" cm="1">
        <f t="array" ref="P12137">IF(Q12137&gt;0,INDEX(Q12137:Q33861,MATCH(TRUE,INDEX(Q12137:Q33861="",,),0)-1),"")</f>
        <v>9</v>
      </c>
      <c r="Q12137">
        <f t="shared" si="268"/>
        <v>7</v>
      </c>
      <c r="R12137">
        <f t="shared" si="267"/>
        <v>0</v>
      </c>
    </row>
    <row r="12138" spans="1:18" x14ac:dyDescent="0.3">
      <c r="A12138" t="s">
        <v>860</v>
      </c>
      <c r="B12138" s="1">
        <v>38587</v>
      </c>
      <c r="C12138" s="2">
        <v>0.41666666666666669</v>
      </c>
      <c r="D12138" t="s">
        <v>873</v>
      </c>
      <c r="E12138" t="s">
        <v>874</v>
      </c>
      <c r="G12138" s="6" t="s">
        <v>29</v>
      </c>
      <c r="H12138" t="s">
        <v>69</v>
      </c>
      <c r="I12138" t="s">
        <v>26</v>
      </c>
      <c r="J12138" t="s">
        <v>27</v>
      </c>
      <c r="K12138">
        <v>189</v>
      </c>
      <c r="L12138">
        <v>4.45</v>
      </c>
      <c r="M12138" t="s">
        <v>34</v>
      </c>
      <c r="N12138">
        <v>4.45</v>
      </c>
      <c r="P12138" cm="1">
        <f t="array" ref="P12138">IF(Q12138&gt;0,INDEX(Q12138:Q33862,MATCH(TRUE,INDEX(Q12138:Q33862="",,),0)-1),"")</f>
        <v>9</v>
      </c>
      <c r="Q12138">
        <f t="shared" si="268"/>
        <v>7</v>
      </c>
      <c r="R12138">
        <f t="shared" si="267"/>
        <v>0</v>
      </c>
    </row>
    <row r="12139" spans="1:18" x14ac:dyDescent="0.3">
      <c r="A12139" t="s">
        <v>860</v>
      </c>
      <c r="B12139" s="1">
        <v>38587</v>
      </c>
      <c r="C12139" s="2">
        <v>0.41666666666666669</v>
      </c>
      <c r="D12139" t="s">
        <v>873</v>
      </c>
      <c r="E12139" t="s">
        <v>874</v>
      </c>
      <c r="G12139" s="6" t="s">
        <v>29</v>
      </c>
      <c r="H12139" t="s">
        <v>41</v>
      </c>
      <c r="I12139" t="s">
        <v>26</v>
      </c>
      <c r="J12139" t="s">
        <v>27</v>
      </c>
      <c r="K12139">
        <v>60</v>
      </c>
      <c r="L12139">
        <v>38.700000000000003</v>
      </c>
      <c r="M12139" t="s">
        <v>34</v>
      </c>
      <c r="N12139">
        <v>38.700000000000003</v>
      </c>
      <c r="P12139" cm="1">
        <f t="array" ref="P12139">IF(Q12139&gt;0,INDEX(Q12139:Q33863,MATCH(TRUE,INDEX(Q12139:Q33863="",,),0)-1),"")</f>
        <v>9</v>
      </c>
      <c r="Q12139">
        <f t="shared" si="268"/>
        <v>7</v>
      </c>
      <c r="R12139">
        <f t="shared" si="267"/>
        <v>0</v>
      </c>
    </row>
    <row r="12140" spans="1:18" x14ac:dyDescent="0.3">
      <c r="A12140" t="s">
        <v>860</v>
      </c>
      <c r="B12140" s="1">
        <v>38587</v>
      </c>
      <c r="C12140" s="2">
        <v>0.41666666666666669</v>
      </c>
      <c r="D12140" t="s">
        <v>873</v>
      </c>
      <c r="E12140" t="s">
        <v>874</v>
      </c>
      <c r="G12140" t="s">
        <v>19</v>
      </c>
      <c r="H12140" t="s">
        <v>41</v>
      </c>
      <c r="I12140" t="s">
        <v>21</v>
      </c>
      <c r="J12140" t="s">
        <v>22</v>
      </c>
      <c r="K12140">
        <v>49</v>
      </c>
      <c r="L12140">
        <v>139</v>
      </c>
      <c r="M12140" t="s">
        <v>100</v>
      </c>
      <c r="N12140">
        <v>150</v>
      </c>
      <c r="P12140" cm="1">
        <f t="array" ref="P12140">IF(Q12140&gt;0,INDEX(Q12140:Q33864,MATCH(TRUE,INDEX(Q12140:Q33864="",,),0)-1),"")</f>
        <v>9</v>
      </c>
      <c r="Q12140">
        <f t="shared" si="268"/>
        <v>8</v>
      </c>
      <c r="R12140">
        <f t="shared" si="267"/>
        <v>0</v>
      </c>
    </row>
    <row r="12141" spans="1:18" x14ac:dyDescent="0.3">
      <c r="A12141" t="s">
        <v>860</v>
      </c>
      <c r="B12141" s="1">
        <v>38587</v>
      </c>
      <c r="C12141" s="2">
        <v>0.41666666666666669</v>
      </c>
      <c r="D12141" t="s">
        <v>873</v>
      </c>
      <c r="E12141" t="s">
        <v>874</v>
      </c>
      <c r="G12141" t="s">
        <v>19</v>
      </c>
      <c r="H12141" t="s">
        <v>28</v>
      </c>
      <c r="I12141" t="s">
        <v>26</v>
      </c>
      <c r="J12141" t="s">
        <v>27</v>
      </c>
      <c r="K12141">
        <v>115</v>
      </c>
      <c r="L12141">
        <v>25.5</v>
      </c>
      <c r="M12141" t="s">
        <v>100</v>
      </c>
      <c r="N12141">
        <v>30</v>
      </c>
      <c r="P12141" cm="1">
        <f t="array" ref="P12141">IF(Q12141&gt;0,INDEX(Q12141:Q33865,MATCH(TRUE,INDEX(Q12141:Q33865="",,),0)-1),"")</f>
        <v>9</v>
      </c>
      <c r="Q12141">
        <f t="shared" si="268"/>
        <v>8</v>
      </c>
      <c r="R12141">
        <f t="shared" si="267"/>
        <v>0</v>
      </c>
    </row>
    <row r="12142" spans="1:18" x14ac:dyDescent="0.3">
      <c r="A12142" t="s">
        <v>860</v>
      </c>
      <c r="B12142" s="1">
        <v>38587</v>
      </c>
      <c r="C12142" s="2">
        <v>0.41666666666666669</v>
      </c>
      <c r="D12142" t="s">
        <v>873</v>
      </c>
      <c r="E12142" t="s">
        <v>874</v>
      </c>
      <c r="G12142" t="s">
        <v>19</v>
      </c>
      <c r="H12142" t="s">
        <v>63</v>
      </c>
      <c r="I12142" t="s">
        <v>26</v>
      </c>
      <c r="J12142" t="s">
        <v>27</v>
      </c>
      <c r="K12142">
        <v>974</v>
      </c>
      <c r="L12142">
        <v>25.7</v>
      </c>
      <c r="M12142" t="s">
        <v>100</v>
      </c>
      <c r="N12142">
        <v>30</v>
      </c>
      <c r="P12142" cm="1">
        <f t="array" ref="P12142">IF(Q12142&gt;0,INDEX(Q12142:Q33866,MATCH(TRUE,INDEX(Q12142:Q33866="",,),0)-1),"")</f>
        <v>9</v>
      </c>
      <c r="Q12142">
        <f t="shared" si="268"/>
        <v>8</v>
      </c>
      <c r="R12142">
        <f t="shared" si="267"/>
        <v>0</v>
      </c>
    </row>
    <row r="12143" spans="1:18" x14ac:dyDescent="0.3">
      <c r="A12143" t="s">
        <v>860</v>
      </c>
      <c r="B12143" s="1">
        <v>38587</v>
      </c>
      <c r="C12143" s="2">
        <v>0.41666666666666669</v>
      </c>
      <c r="D12143" t="s">
        <v>873</v>
      </c>
      <c r="E12143" t="s">
        <v>874</v>
      </c>
      <c r="G12143" t="s">
        <v>19</v>
      </c>
      <c r="H12143" t="s">
        <v>64</v>
      </c>
      <c r="I12143" t="s">
        <v>26</v>
      </c>
      <c r="J12143" t="s">
        <v>27</v>
      </c>
      <c r="K12143">
        <v>145</v>
      </c>
      <c r="L12143">
        <v>21.55</v>
      </c>
      <c r="M12143" t="s">
        <v>100</v>
      </c>
      <c r="N12143">
        <v>25</v>
      </c>
      <c r="P12143" cm="1">
        <f t="array" ref="P12143">IF(Q12143&gt;0,INDEX(Q12143:Q33867,MATCH(TRUE,INDEX(Q12143:Q33867="",,),0)-1),"")</f>
        <v>9</v>
      </c>
      <c r="Q12143">
        <f t="shared" si="268"/>
        <v>8</v>
      </c>
      <c r="R12143">
        <f t="shared" si="267"/>
        <v>0</v>
      </c>
    </row>
    <row r="12144" spans="1:18" x14ac:dyDescent="0.3">
      <c r="A12144" t="s">
        <v>860</v>
      </c>
      <c r="B12144" s="1">
        <v>38587</v>
      </c>
      <c r="C12144" s="2">
        <v>0.41666666666666669</v>
      </c>
      <c r="D12144" t="s">
        <v>873</v>
      </c>
      <c r="E12144" t="s">
        <v>874</v>
      </c>
      <c r="G12144" s="6" t="s">
        <v>29</v>
      </c>
      <c r="H12144" t="s">
        <v>69</v>
      </c>
      <c r="I12144" t="s">
        <v>21</v>
      </c>
      <c r="J12144" t="s">
        <v>22</v>
      </c>
      <c r="K12144">
        <v>5</v>
      </c>
      <c r="L12144">
        <v>65</v>
      </c>
      <c r="M12144" t="s">
        <v>100</v>
      </c>
      <c r="N12144">
        <v>65</v>
      </c>
      <c r="P12144" cm="1">
        <f t="array" ref="P12144">IF(Q12144&gt;0,INDEX(Q12144:Q33868,MATCH(TRUE,INDEX(Q12144:Q33868="",,),0)-1),"")</f>
        <v>9</v>
      </c>
      <c r="Q12144">
        <f t="shared" si="268"/>
        <v>8</v>
      </c>
      <c r="R12144">
        <f t="shared" si="267"/>
        <v>0</v>
      </c>
    </row>
    <row r="12145" spans="1:18" x14ac:dyDescent="0.3">
      <c r="A12145" t="s">
        <v>860</v>
      </c>
      <c r="B12145" s="1">
        <v>38587</v>
      </c>
      <c r="C12145" s="2">
        <v>0.41666666666666669</v>
      </c>
      <c r="D12145" t="s">
        <v>873</v>
      </c>
      <c r="E12145" t="s">
        <v>874</v>
      </c>
      <c r="G12145" s="6" t="s">
        <v>29</v>
      </c>
      <c r="H12145" t="s">
        <v>63</v>
      </c>
      <c r="I12145" t="s">
        <v>21</v>
      </c>
      <c r="J12145" t="s">
        <v>22</v>
      </c>
      <c r="K12145">
        <v>4</v>
      </c>
      <c r="L12145">
        <v>84</v>
      </c>
      <c r="M12145" t="s">
        <v>100</v>
      </c>
      <c r="N12145">
        <v>84</v>
      </c>
      <c r="P12145" cm="1">
        <f t="array" ref="P12145">IF(Q12145&gt;0,INDEX(Q12145:Q33869,MATCH(TRUE,INDEX(Q12145:Q33869="",,),0)-1),"")</f>
        <v>9</v>
      </c>
      <c r="Q12145">
        <f t="shared" si="268"/>
        <v>8</v>
      </c>
      <c r="R12145">
        <f t="shared" si="267"/>
        <v>0</v>
      </c>
    </row>
    <row r="12146" spans="1:18" x14ac:dyDescent="0.3">
      <c r="A12146" t="s">
        <v>860</v>
      </c>
      <c r="B12146" s="1">
        <v>38587</v>
      </c>
      <c r="C12146" s="2">
        <v>0.41666666666666669</v>
      </c>
      <c r="D12146" t="s">
        <v>873</v>
      </c>
      <c r="E12146" t="s">
        <v>874</v>
      </c>
      <c r="G12146" s="6" t="s">
        <v>29</v>
      </c>
      <c r="H12146" t="s">
        <v>64</v>
      </c>
      <c r="I12146" t="s">
        <v>21</v>
      </c>
      <c r="J12146" t="s">
        <v>22</v>
      </c>
      <c r="K12146">
        <v>4</v>
      </c>
      <c r="L12146">
        <v>65</v>
      </c>
      <c r="M12146" t="s">
        <v>100</v>
      </c>
      <c r="N12146">
        <v>65</v>
      </c>
      <c r="P12146" cm="1">
        <f t="array" ref="P12146">IF(Q12146&gt;0,INDEX(Q12146:Q33870,MATCH(TRUE,INDEX(Q12146:Q33870="",,),0)-1),"")</f>
        <v>9</v>
      </c>
      <c r="Q12146">
        <f t="shared" si="268"/>
        <v>8</v>
      </c>
      <c r="R12146">
        <f t="shared" si="267"/>
        <v>0</v>
      </c>
    </row>
    <row r="12147" spans="1:18" x14ac:dyDescent="0.3">
      <c r="A12147" t="s">
        <v>860</v>
      </c>
      <c r="B12147" s="1">
        <v>38587</v>
      </c>
      <c r="C12147" s="2">
        <v>0.41666666666666669</v>
      </c>
      <c r="D12147" t="s">
        <v>873</v>
      </c>
      <c r="E12147" t="s">
        <v>874</v>
      </c>
      <c r="G12147" s="6" t="s">
        <v>29</v>
      </c>
      <c r="H12147" t="s">
        <v>148</v>
      </c>
      <c r="I12147" t="s">
        <v>26</v>
      </c>
      <c r="J12147" t="s">
        <v>27</v>
      </c>
      <c r="K12147">
        <v>19</v>
      </c>
      <c r="L12147">
        <v>5.9</v>
      </c>
      <c r="M12147" t="s">
        <v>100</v>
      </c>
      <c r="N12147">
        <v>5.9</v>
      </c>
      <c r="P12147" cm="1">
        <f t="array" ref="P12147">IF(Q12147&gt;0,INDEX(Q12147:Q33871,MATCH(TRUE,INDEX(Q12147:Q33871="",,),0)-1),"")</f>
        <v>9</v>
      </c>
      <c r="Q12147">
        <f t="shared" si="268"/>
        <v>8</v>
      </c>
      <c r="R12147">
        <f t="shared" si="267"/>
        <v>0</v>
      </c>
    </row>
    <row r="12148" spans="1:18" x14ac:dyDescent="0.3">
      <c r="A12148" t="s">
        <v>860</v>
      </c>
      <c r="B12148" s="1">
        <v>38587</v>
      </c>
      <c r="C12148" s="2">
        <v>0.41666666666666669</v>
      </c>
      <c r="D12148" t="s">
        <v>873</v>
      </c>
      <c r="E12148" t="s">
        <v>874</v>
      </c>
      <c r="G12148" s="6" t="s">
        <v>29</v>
      </c>
      <c r="H12148" t="s">
        <v>69</v>
      </c>
      <c r="I12148" t="s">
        <v>26</v>
      </c>
      <c r="J12148" t="s">
        <v>27</v>
      </c>
      <c r="K12148">
        <v>189</v>
      </c>
      <c r="L12148">
        <v>4.45</v>
      </c>
      <c r="M12148" t="s">
        <v>100</v>
      </c>
      <c r="N12148">
        <v>4.45</v>
      </c>
      <c r="P12148" cm="1">
        <f t="array" ref="P12148">IF(Q12148&gt;0,INDEX(Q12148:Q33872,MATCH(TRUE,INDEX(Q12148:Q33872="",,),0)-1),"")</f>
        <v>9</v>
      </c>
      <c r="Q12148">
        <f t="shared" si="268"/>
        <v>8</v>
      </c>
      <c r="R12148">
        <f t="shared" ref="R12148:R12211" si="269">IF(P12148="","",0)</f>
        <v>0</v>
      </c>
    </row>
    <row r="12149" spans="1:18" x14ac:dyDescent="0.3">
      <c r="A12149" t="s">
        <v>860</v>
      </c>
      <c r="B12149" s="1">
        <v>38587</v>
      </c>
      <c r="C12149" s="2">
        <v>0.41666666666666669</v>
      </c>
      <c r="D12149" t="s">
        <v>873</v>
      </c>
      <c r="E12149" t="s">
        <v>874</v>
      </c>
      <c r="G12149" s="6" t="s">
        <v>29</v>
      </c>
      <c r="H12149" t="s">
        <v>41</v>
      </c>
      <c r="I12149" t="s">
        <v>26</v>
      </c>
      <c r="J12149" t="s">
        <v>27</v>
      </c>
      <c r="K12149">
        <v>60</v>
      </c>
      <c r="L12149">
        <v>38.700000000000003</v>
      </c>
      <c r="M12149" t="s">
        <v>100</v>
      </c>
      <c r="N12149">
        <v>38.700000000000003</v>
      </c>
      <c r="P12149" cm="1">
        <f t="array" ref="P12149">IF(Q12149&gt;0,INDEX(Q12149:Q33873,MATCH(TRUE,INDEX(Q12149:Q33873="",,),0)-1),"")</f>
        <v>9</v>
      </c>
      <c r="Q12149">
        <f t="shared" si="268"/>
        <v>8</v>
      </c>
      <c r="R12149">
        <f t="shared" si="269"/>
        <v>0</v>
      </c>
    </row>
    <row r="12150" spans="1:18" x14ac:dyDescent="0.3">
      <c r="A12150" t="s">
        <v>860</v>
      </c>
      <c r="B12150" s="1">
        <v>38587</v>
      </c>
      <c r="C12150" s="2">
        <v>0.41666666666666669</v>
      </c>
      <c r="D12150" t="s">
        <v>873</v>
      </c>
      <c r="E12150" t="s">
        <v>874</v>
      </c>
      <c r="G12150" t="s">
        <v>19</v>
      </c>
      <c r="H12150" t="s">
        <v>41</v>
      </c>
      <c r="I12150" t="s">
        <v>21</v>
      </c>
      <c r="J12150" t="s">
        <v>22</v>
      </c>
      <c r="K12150">
        <v>49</v>
      </c>
      <c r="L12150">
        <v>139</v>
      </c>
      <c r="M12150" t="s">
        <v>875</v>
      </c>
      <c r="N12150">
        <v>139</v>
      </c>
      <c r="P12150" cm="1">
        <f t="array" ref="P12150">IF(Q12150&gt;0,INDEX(Q12150:Q33874,MATCH(TRUE,INDEX(Q12150:Q33874="",,),0)-1),"")</f>
        <v>9</v>
      </c>
      <c r="Q12150">
        <f t="shared" si="268"/>
        <v>9</v>
      </c>
      <c r="R12150">
        <f t="shared" si="269"/>
        <v>0</v>
      </c>
    </row>
    <row r="12151" spans="1:18" x14ac:dyDescent="0.3">
      <c r="A12151" t="s">
        <v>860</v>
      </c>
      <c r="B12151" s="1">
        <v>38587</v>
      </c>
      <c r="C12151" s="2">
        <v>0.41666666666666669</v>
      </c>
      <c r="D12151" t="s">
        <v>873</v>
      </c>
      <c r="E12151" t="s">
        <v>874</v>
      </c>
      <c r="G12151" t="s">
        <v>19</v>
      </c>
      <c r="H12151" t="s">
        <v>28</v>
      </c>
      <c r="I12151" t="s">
        <v>26</v>
      </c>
      <c r="J12151" t="s">
        <v>27</v>
      </c>
      <c r="K12151">
        <v>115</v>
      </c>
      <c r="L12151">
        <v>25.5</v>
      </c>
      <c r="M12151" t="s">
        <v>875</v>
      </c>
      <c r="N12151">
        <v>25.5</v>
      </c>
      <c r="P12151" cm="1">
        <f t="array" ref="P12151">IF(Q12151&gt;0,INDEX(Q12151:Q33875,MATCH(TRUE,INDEX(Q12151:Q33875="",,),0)-1),"")</f>
        <v>9</v>
      </c>
      <c r="Q12151">
        <f t="shared" si="268"/>
        <v>9</v>
      </c>
      <c r="R12151">
        <f t="shared" si="269"/>
        <v>0</v>
      </c>
    </row>
    <row r="12152" spans="1:18" x14ac:dyDescent="0.3">
      <c r="A12152" t="s">
        <v>860</v>
      </c>
      <c r="B12152" s="1">
        <v>38587</v>
      </c>
      <c r="C12152" s="2">
        <v>0.41666666666666669</v>
      </c>
      <c r="D12152" t="s">
        <v>873</v>
      </c>
      <c r="E12152" t="s">
        <v>874</v>
      </c>
      <c r="G12152" t="s">
        <v>19</v>
      </c>
      <c r="H12152" t="s">
        <v>63</v>
      </c>
      <c r="I12152" t="s">
        <v>26</v>
      </c>
      <c r="J12152" t="s">
        <v>27</v>
      </c>
      <c r="K12152">
        <v>974</v>
      </c>
      <c r="L12152">
        <v>25.7</v>
      </c>
      <c r="M12152" t="s">
        <v>875</v>
      </c>
      <c r="N12152">
        <v>29.59</v>
      </c>
      <c r="P12152" cm="1">
        <f t="array" ref="P12152">IF(Q12152&gt;0,INDEX(Q12152:Q33876,MATCH(TRUE,INDEX(Q12152:Q33876="",,),0)-1),"")</f>
        <v>9</v>
      </c>
      <c r="Q12152">
        <f t="shared" si="268"/>
        <v>9</v>
      </c>
      <c r="R12152">
        <f t="shared" si="269"/>
        <v>0</v>
      </c>
    </row>
    <row r="12153" spans="1:18" x14ac:dyDescent="0.3">
      <c r="A12153" t="s">
        <v>860</v>
      </c>
      <c r="B12153" s="1">
        <v>38587</v>
      </c>
      <c r="C12153" s="2">
        <v>0.41666666666666669</v>
      </c>
      <c r="D12153" t="s">
        <v>873</v>
      </c>
      <c r="E12153" t="s">
        <v>874</v>
      </c>
      <c r="G12153" t="s">
        <v>19</v>
      </c>
      <c r="H12153" t="s">
        <v>64</v>
      </c>
      <c r="I12153" t="s">
        <v>26</v>
      </c>
      <c r="J12153" t="s">
        <v>27</v>
      </c>
      <c r="K12153">
        <v>145</v>
      </c>
      <c r="L12153">
        <v>21.55</v>
      </c>
      <c r="M12153" t="s">
        <v>875</v>
      </c>
      <c r="N12153">
        <v>22.03</v>
      </c>
      <c r="P12153" cm="1">
        <f t="array" ref="P12153">IF(Q12153&gt;0,INDEX(Q12153:Q33877,MATCH(TRUE,INDEX(Q12153:Q33877="",,),0)-1),"")</f>
        <v>9</v>
      </c>
      <c r="Q12153">
        <f t="shared" si="268"/>
        <v>9</v>
      </c>
      <c r="R12153">
        <f t="shared" si="269"/>
        <v>0</v>
      </c>
    </row>
    <row r="12154" spans="1:18" x14ac:dyDescent="0.3">
      <c r="A12154" t="s">
        <v>860</v>
      </c>
      <c r="B12154" s="1">
        <v>38587</v>
      </c>
      <c r="C12154" s="2">
        <v>0.41666666666666669</v>
      </c>
      <c r="D12154" t="s">
        <v>873</v>
      </c>
      <c r="E12154" t="s">
        <v>874</v>
      </c>
      <c r="G12154" s="6" t="s">
        <v>29</v>
      </c>
      <c r="H12154" t="s">
        <v>69</v>
      </c>
      <c r="I12154" t="s">
        <v>21</v>
      </c>
      <c r="J12154" t="s">
        <v>22</v>
      </c>
      <c r="K12154">
        <v>5</v>
      </c>
      <c r="L12154">
        <v>65</v>
      </c>
      <c r="M12154" t="s">
        <v>875</v>
      </c>
      <c r="N12154">
        <v>65</v>
      </c>
      <c r="P12154" cm="1">
        <f t="array" ref="P12154">IF(Q12154&gt;0,INDEX(Q12154:Q33878,MATCH(TRUE,INDEX(Q12154:Q33878="",,),0)-1),"")</f>
        <v>9</v>
      </c>
      <c r="Q12154">
        <f t="shared" si="268"/>
        <v>9</v>
      </c>
      <c r="R12154">
        <f t="shared" si="269"/>
        <v>0</v>
      </c>
    </row>
    <row r="12155" spans="1:18" x14ac:dyDescent="0.3">
      <c r="A12155" t="s">
        <v>860</v>
      </c>
      <c r="B12155" s="1">
        <v>38587</v>
      </c>
      <c r="C12155" s="2">
        <v>0.41666666666666669</v>
      </c>
      <c r="D12155" t="s">
        <v>873</v>
      </c>
      <c r="E12155" t="s">
        <v>874</v>
      </c>
      <c r="G12155" s="6" t="s">
        <v>29</v>
      </c>
      <c r="H12155" t="s">
        <v>63</v>
      </c>
      <c r="I12155" t="s">
        <v>21</v>
      </c>
      <c r="J12155" t="s">
        <v>22</v>
      </c>
      <c r="K12155">
        <v>4</v>
      </c>
      <c r="L12155">
        <v>84</v>
      </c>
      <c r="M12155" t="s">
        <v>875</v>
      </c>
      <c r="N12155">
        <v>84</v>
      </c>
      <c r="P12155" cm="1">
        <f t="array" ref="P12155">IF(Q12155&gt;0,INDEX(Q12155:Q33879,MATCH(TRUE,INDEX(Q12155:Q33879="",,),0)-1),"")</f>
        <v>9</v>
      </c>
      <c r="Q12155">
        <f t="shared" si="268"/>
        <v>9</v>
      </c>
      <c r="R12155">
        <f t="shared" si="269"/>
        <v>0</v>
      </c>
    </row>
    <row r="12156" spans="1:18" x14ac:dyDescent="0.3">
      <c r="A12156" t="s">
        <v>860</v>
      </c>
      <c r="B12156" s="1">
        <v>38587</v>
      </c>
      <c r="C12156" s="2">
        <v>0.41666666666666669</v>
      </c>
      <c r="D12156" t="s">
        <v>873</v>
      </c>
      <c r="E12156" t="s">
        <v>874</v>
      </c>
      <c r="G12156" s="6" t="s">
        <v>29</v>
      </c>
      <c r="H12156" t="s">
        <v>64</v>
      </c>
      <c r="I12156" t="s">
        <v>21</v>
      </c>
      <c r="J12156" t="s">
        <v>22</v>
      </c>
      <c r="K12156">
        <v>4</v>
      </c>
      <c r="L12156">
        <v>65</v>
      </c>
      <c r="M12156" t="s">
        <v>875</v>
      </c>
      <c r="N12156">
        <v>65</v>
      </c>
      <c r="P12156" cm="1">
        <f t="array" ref="P12156">IF(Q12156&gt;0,INDEX(Q12156:Q33880,MATCH(TRUE,INDEX(Q12156:Q33880="",,),0)-1),"")</f>
        <v>9</v>
      </c>
      <c r="Q12156">
        <f t="shared" si="268"/>
        <v>9</v>
      </c>
      <c r="R12156">
        <f t="shared" si="269"/>
        <v>0</v>
      </c>
    </row>
    <row r="12157" spans="1:18" x14ac:dyDescent="0.3">
      <c r="A12157" t="s">
        <v>860</v>
      </c>
      <c r="B12157" s="1">
        <v>38587</v>
      </c>
      <c r="C12157" s="2">
        <v>0.41666666666666669</v>
      </c>
      <c r="D12157" t="s">
        <v>873</v>
      </c>
      <c r="E12157" t="s">
        <v>874</v>
      </c>
      <c r="G12157" s="6" t="s">
        <v>29</v>
      </c>
      <c r="H12157" t="s">
        <v>148</v>
      </c>
      <c r="I12157" t="s">
        <v>26</v>
      </c>
      <c r="J12157" t="s">
        <v>27</v>
      </c>
      <c r="K12157">
        <v>19</v>
      </c>
      <c r="L12157">
        <v>5.9</v>
      </c>
      <c r="M12157" t="s">
        <v>875</v>
      </c>
      <c r="N12157">
        <v>5.9</v>
      </c>
      <c r="P12157" cm="1">
        <f t="array" ref="P12157">IF(Q12157&gt;0,INDEX(Q12157:Q33881,MATCH(TRUE,INDEX(Q12157:Q33881="",,),0)-1),"")</f>
        <v>9</v>
      </c>
      <c r="Q12157">
        <f t="shared" si="268"/>
        <v>9</v>
      </c>
      <c r="R12157">
        <f t="shared" si="269"/>
        <v>0</v>
      </c>
    </row>
    <row r="12158" spans="1:18" x14ac:dyDescent="0.3">
      <c r="A12158" t="s">
        <v>860</v>
      </c>
      <c r="B12158" s="1">
        <v>38587</v>
      </c>
      <c r="C12158" s="2">
        <v>0.41666666666666669</v>
      </c>
      <c r="D12158" t="s">
        <v>873</v>
      </c>
      <c r="E12158" t="s">
        <v>874</v>
      </c>
      <c r="G12158" s="6" t="s">
        <v>29</v>
      </c>
      <c r="H12158" t="s">
        <v>69</v>
      </c>
      <c r="I12158" t="s">
        <v>26</v>
      </c>
      <c r="J12158" t="s">
        <v>27</v>
      </c>
      <c r="K12158">
        <v>189</v>
      </c>
      <c r="L12158">
        <v>4.45</v>
      </c>
      <c r="M12158" t="s">
        <v>875</v>
      </c>
      <c r="N12158">
        <v>4.45</v>
      </c>
      <c r="P12158" cm="1">
        <f t="array" ref="P12158">IF(Q12158&gt;0,INDEX(Q12158:Q33882,MATCH(TRUE,INDEX(Q12158:Q33882="",,),0)-1),"")</f>
        <v>9</v>
      </c>
      <c r="Q12158">
        <f t="shared" si="268"/>
        <v>9</v>
      </c>
      <c r="R12158">
        <f t="shared" si="269"/>
        <v>0</v>
      </c>
    </row>
    <row r="12159" spans="1:18" x14ac:dyDescent="0.3">
      <c r="A12159" t="s">
        <v>860</v>
      </c>
      <c r="B12159" s="1">
        <v>38587</v>
      </c>
      <c r="C12159" s="2">
        <v>0.41666666666666669</v>
      </c>
      <c r="D12159" t="s">
        <v>873</v>
      </c>
      <c r="E12159" t="s">
        <v>874</v>
      </c>
      <c r="G12159" s="6" t="s">
        <v>29</v>
      </c>
      <c r="H12159" t="s">
        <v>41</v>
      </c>
      <c r="I12159" t="s">
        <v>26</v>
      </c>
      <c r="J12159" t="s">
        <v>27</v>
      </c>
      <c r="K12159">
        <v>60</v>
      </c>
      <c r="L12159">
        <v>38.700000000000003</v>
      </c>
      <c r="M12159" t="s">
        <v>875</v>
      </c>
      <c r="N12159">
        <v>38.700000000000003</v>
      </c>
      <c r="P12159" cm="1">
        <f t="array" ref="P12159">IF(Q12159&gt;0,INDEX(Q12159:Q33883,MATCH(TRUE,INDEX(Q12159:Q33883="",,),0)-1),"")</f>
        <v>9</v>
      </c>
      <c r="Q12159">
        <f t="shared" si="268"/>
        <v>9</v>
      </c>
      <c r="R12159">
        <f t="shared" si="269"/>
        <v>0</v>
      </c>
    </row>
    <row r="12160" spans="1:18" x14ac:dyDescent="0.3">
      <c r="P12160" t="str" cm="1">
        <f t="array" ref="P12160">IF(Q12160&gt;0,INDEX(Q12160:Q33884,MATCH(TRUE,INDEX(Q12160:Q33884="",,),0)-1),"")</f>
        <v/>
      </c>
      <c r="R12160" t="str">
        <f t="shared" si="269"/>
        <v/>
      </c>
    </row>
    <row r="12161" spans="1:18" x14ac:dyDescent="0.3">
      <c r="A12161" t="s">
        <v>860</v>
      </c>
      <c r="B12161" s="1">
        <v>38552</v>
      </c>
      <c r="C12161" s="2">
        <v>0.41666666666666669</v>
      </c>
      <c r="D12161" t="s">
        <v>876</v>
      </c>
      <c r="E12161" t="s">
        <v>877</v>
      </c>
      <c r="G12161" t="s">
        <v>19</v>
      </c>
      <c r="H12161" t="s">
        <v>194</v>
      </c>
      <c r="I12161" t="s">
        <v>21</v>
      </c>
      <c r="J12161" t="s">
        <v>22</v>
      </c>
      <c r="K12161">
        <v>45</v>
      </c>
      <c r="L12161">
        <v>467</v>
      </c>
      <c r="M12161" t="s">
        <v>673</v>
      </c>
      <c r="N12161">
        <v>700</v>
      </c>
      <c r="O12161" t="s">
        <v>24</v>
      </c>
      <c r="P12161" cm="1">
        <f t="array" ref="P12161">IF(Q12161&gt;0,INDEX(Q12161:Q33885,MATCH(TRUE,INDEX(Q12161:Q33885="",,),0)-1),"")</f>
        <v>7</v>
      </c>
      <c r="Q12161">
        <f>INT((ROW()-12161)/8)+1</f>
        <v>1</v>
      </c>
      <c r="R12161">
        <f t="shared" si="269"/>
        <v>0</v>
      </c>
    </row>
    <row r="12162" spans="1:18" x14ac:dyDescent="0.3">
      <c r="A12162" t="s">
        <v>860</v>
      </c>
      <c r="B12162" s="1">
        <v>38552</v>
      </c>
      <c r="C12162" s="2">
        <v>0.41666666666666669</v>
      </c>
      <c r="D12162" t="s">
        <v>876</v>
      </c>
      <c r="E12162" t="s">
        <v>877</v>
      </c>
      <c r="G12162" t="s">
        <v>19</v>
      </c>
      <c r="H12162" t="s">
        <v>206</v>
      </c>
      <c r="I12162" t="s">
        <v>21</v>
      </c>
      <c r="J12162" t="s">
        <v>22</v>
      </c>
      <c r="K12162">
        <v>68</v>
      </c>
      <c r="L12162">
        <v>51</v>
      </c>
      <c r="M12162" t="s">
        <v>673</v>
      </c>
      <c r="N12162">
        <v>120</v>
      </c>
      <c r="O12162" t="s">
        <v>24</v>
      </c>
      <c r="P12162" cm="1">
        <f t="array" ref="P12162">IF(Q12162&gt;0,INDEX(Q12162:Q33886,MATCH(TRUE,INDEX(Q12162:Q33886="",,),0)-1),"")</f>
        <v>7</v>
      </c>
      <c r="Q12162">
        <f t="shared" ref="Q12162:Q12216" si="270">INT((ROW()-12161)/8)+1</f>
        <v>1</v>
      </c>
      <c r="R12162">
        <f t="shared" si="269"/>
        <v>0</v>
      </c>
    </row>
    <row r="12163" spans="1:18" x14ac:dyDescent="0.3">
      <c r="A12163" t="s">
        <v>860</v>
      </c>
      <c r="B12163" s="1">
        <v>38552</v>
      </c>
      <c r="C12163" s="2">
        <v>0.41666666666666669</v>
      </c>
      <c r="D12163" t="s">
        <v>876</v>
      </c>
      <c r="E12163" t="s">
        <v>877</v>
      </c>
      <c r="G12163" t="s">
        <v>19</v>
      </c>
      <c r="H12163" t="s">
        <v>206</v>
      </c>
      <c r="I12163" t="s">
        <v>26</v>
      </c>
      <c r="J12163" t="s">
        <v>27</v>
      </c>
      <c r="K12163">
        <v>653</v>
      </c>
      <c r="L12163">
        <v>7.8</v>
      </c>
      <c r="M12163" t="s">
        <v>673</v>
      </c>
      <c r="N12163">
        <v>10</v>
      </c>
      <c r="O12163" t="s">
        <v>24</v>
      </c>
      <c r="P12163" cm="1">
        <f t="array" ref="P12163">IF(Q12163&gt;0,INDEX(Q12163:Q33887,MATCH(TRUE,INDEX(Q12163:Q33887="",,),0)-1),"")</f>
        <v>7</v>
      </c>
      <c r="Q12163">
        <f t="shared" si="270"/>
        <v>1</v>
      </c>
      <c r="R12163">
        <f t="shared" si="269"/>
        <v>0</v>
      </c>
    </row>
    <row r="12164" spans="1:18" x14ac:dyDescent="0.3">
      <c r="A12164" t="s">
        <v>860</v>
      </c>
      <c r="B12164" s="1">
        <v>38552</v>
      </c>
      <c r="C12164" s="2">
        <v>0.41666666666666669</v>
      </c>
      <c r="D12164" t="s">
        <v>876</v>
      </c>
      <c r="E12164" t="s">
        <v>877</v>
      </c>
      <c r="G12164" t="s">
        <v>19</v>
      </c>
      <c r="H12164" t="s">
        <v>64</v>
      </c>
      <c r="I12164" t="s">
        <v>26</v>
      </c>
      <c r="J12164" t="s">
        <v>27</v>
      </c>
      <c r="K12164">
        <v>1279</v>
      </c>
      <c r="L12164">
        <v>5.4</v>
      </c>
      <c r="M12164" t="s">
        <v>673</v>
      </c>
      <c r="N12164">
        <v>18</v>
      </c>
      <c r="O12164" t="s">
        <v>24</v>
      </c>
      <c r="P12164" cm="1">
        <f t="array" ref="P12164">IF(Q12164&gt;0,INDEX(Q12164:Q33888,MATCH(TRUE,INDEX(Q12164:Q33888="",,),0)-1),"")</f>
        <v>7</v>
      </c>
      <c r="Q12164">
        <f t="shared" si="270"/>
        <v>1</v>
      </c>
      <c r="R12164">
        <f t="shared" si="269"/>
        <v>0</v>
      </c>
    </row>
    <row r="12165" spans="1:18" x14ac:dyDescent="0.3">
      <c r="A12165" t="s">
        <v>860</v>
      </c>
      <c r="B12165" s="1">
        <v>38552</v>
      </c>
      <c r="C12165" s="2">
        <v>0.41666666666666669</v>
      </c>
      <c r="D12165" t="s">
        <v>876</v>
      </c>
      <c r="E12165" t="s">
        <v>877</v>
      </c>
      <c r="G12165" s="6" t="s">
        <v>29</v>
      </c>
      <c r="H12165" t="s">
        <v>30</v>
      </c>
      <c r="I12165" t="s">
        <v>21</v>
      </c>
      <c r="J12165" t="s">
        <v>22</v>
      </c>
      <c r="K12165">
        <v>8</v>
      </c>
      <c r="L12165">
        <v>58</v>
      </c>
      <c r="M12165" t="s">
        <v>673</v>
      </c>
      <c r="N12165">
        <v>58</v>
      </c>
      <c r="O12165" t="s">
        <v>24</v>
      </c>
      <c r="P12165" cm="1">
        <f t="array" ref="P12165">IF(Q12165&gt;0,INDEX(Q12165:Q33889,MATCH(TRUE,INDEX(Q12165:Q33889="",,),0)-1),"")</f>
        <v>7</v>
      </c>
      <c r="Q12165">
        <f t="shared" si="270"/>
        <v>1</v>
      </c>
      <c r="R12165">
        <f t="shared" si="269"/>
        <v>0</v>
      </c>
    </row>
    <row r="12166" spans="1:18" x14ac:dyDescent="0.3">
      <c r="A12166" t="s">
        <v>860</v>
      </c>
      <c r="B12166" s="1">
        <v>38552</v>
      </c>
      <c r="C12166" s="2">
        <v>0.41666666666666669</v>
      </c>
      <c r="D12166" t="s">
        <v>876</v>
      </c>
      <c r="E12166" t="s">
        <v>877</v>
      </c>
      <c r="G12166" s="6" t="s">
        <v>29</v>
      </c>
      <c r="H12166" t="s">
        <v>214</v>
      </c>
      <c r="I12166" t="s">
        <v>21</v>
      </c>
      <c r="J12166" t="s">
        <v>22</v>
      </c>
      <c r="K12166">
        <v>18</v>
      </c>
      <c r="L12166">
        <v>48</v>
      </c>
      <c r="M12166" t="s">
        <v>673</v>
      </c>
      <c r="N12166">
        <v>48</v>
      </c>
      <c r="O12166" t="s">
        <v>24</v>
      </c>
      <c r="P12166" cm="1">
        <f t="array" ref="P12166">IF(Q12166&gt;0,INDEX(Q12166:Q33890,MATCH(TRUE,INDEX(Q12166:Q33890="",,),0)-1),"")</f>
        <v>7</v>
      </c>
      <c r="Q12166">
        <f t="shared" si="270"/>
        <v>1</v>
      </c>
      <c r="R12166">
        <f t="shared" si="269"/>
        <v>0</v>
      </c>
    </row>
    <row r="12167" spans="1:18" x14ac:dyDescent="0.3">
      <c r="A12167" t="s">
        <v>860</v>
      </c>
      <c r="B12167" s="1">
        <v>38552</v>
      </c>
      <c r="C12167" s="2">
        <v>0.41666666666666669</v>
      </c>
      <c r="D12167" t="s">
        <v>876</v>
      </c>
      <c r="E12167" t="s">
        <v>877</v>
      </c>
      <c r="G12167" s="6" t="s">
        <v>29</v>
      </c>
      <c r="H12167" t="s">
        <v>406</v>
      </c>
      <c r="I12167" t="s">
        <v>21</v>
      </c>
      <c r="J12167" t="s">
        <v>22</v>
      </c>
      <c r="K12167">
        <v>3</v>
      </c>
      <c r="L12167">
        <v>20</v>
      </c>
      <c r="M12167" t="s">
        <v>673</v>
      </c>
      <c r="N12167">
        <v>20</v>
      </c>
      <c r="O12167" t="s">
        <v>24</v>
      </c>
      <c r="P12167" cm="1">
        <f t="array" ref="P12167">IF(Q12167&gt;0,INDEX(Q12167:Q33891,MATCH(TRUE,INDEX(Q12167:Q33891="",,),0)-1),"")</f>
        <v>7</v>
      </c>
      <c r="Q12167">
        <f t="shared" si="270"/>
        <v>1</v>
      </c>
      <c r="R12167">
        <f t="shared" si="269"/>
        <v>0</v>
      </c>
    </row>
    <row r="12168" spans="1:18" x14ac:dyDescent="0.3">
      <c r="A12168" t="s">
        <v>860</v>
      </c>
      <c r="B12168" s="1">
        <v>38552</v>
      </c>
      <c r="C12168" s="2">
        <v>0.41666666666666669</v>
      </c>
      <c r="D12168" t="s">
        <v>876</v>
      </c>
      <c r="E12168" t="s">
        <v>877</v>
      </c>
      <c r="G12168" s="6" t="s">
        <v>29</v>
      </c>
      <c r="H12168" t="s">
        <v>25</v>
      </c>
      <c r="I12168" t="s">
        <v>21</v>
      </c>
      <c r="J12168" t="s">
        <v>22</v>
      </c>
      <c r="K12168">
        <v>2</v>
      </c>
      <c r="L12168">
        <v>67</v>
      </c>
      <c r="M12168" t="s">
        <v>673</v>
      </c>
      <c r="N12168">
        <v>67</v>
      </c>
      <c r="O12168" t="s">
        <v>24</v>
      </c>
      <c r="P12168" cm="1">
        <f t="array" ref="P12168">IF(Q12168&gt;0,INDEX(Q12168:Q33892,MATCH(TRUE,INDEX(Q12168:Q33892="",,),0)-1),"")</f>
        <v>7</v>
      </c>
      <c r="Q12168">
        <f t="shared" si="270"/>
        <v>1</v>
      </c>
      <c r="R12168">
        <f t="shared" si="269"/>
        <v>0</v>
      </c>
    </row>
    <row r="12169" spans="1:18" x14ac:dyDescent="0.3">
      <c r="A12169" t="s">
        <v>860</v>
      </c>
      <c r="B12169" s="1">
        <v>38552</v>
      </c>
      <c r="C12169" s="2">
        <v>0.41666666666666669</v>
      </c>
      <c r="D12169" t="s">
        <v>876</v>
      </c>
      <c r="E12169" t="s">
        <v>877</v>
      </c>
      <c r="G12169" t="s">
        <v>19</v>
      </c>
      <c r="H12169" t="s">
        <v>194</v>
      </c>
      <c r="I12169" t="s">
        <v>21</v>
      </c>
      <c r="J12169" t="s">
        <v>22</v>
      </c>
      <c r="K12169">
        <v>45</v>
      </c>
      <c r="L12169">
        <v>467</v>
      </c>
      <c r="M12169" t="s">
        <v>875</v>
      </c>
      <c r="N12169">
        <v>467</v>
      </c>
      <c r="P12169" cm="1">
        <f t="array" ref="P12169">IF(Q12169&gt;0,INDEX(Q12169:Q33893,MATCH(TRUE,INDEX(Q12169:Q33893="",,),0)-1),"")</f>
        <v>7</v>
      </c>
      <c r="Q12169">
        <f t="shared" si="270"/>
        <v>2</v>
      </c>
      <c r="R12169">
        <f t="shared" si="269"/>
        <v>0</v>
      </c>
    </row>
    <row r="12170" spans="1:18" x14ac:dyDescent="0.3">
      <c r="A12170" t="s">
        <v>860</v>
      </c>
      <c r="B12170" s="1">
        <v>38552</v>
      </c>
      <c r="C12170" s="2">
        <v>0.41666666666666669</v>
      </c>
      <c r="D12170" t="s">
        <v>876</v>
      </c>
      <c r="E12170" t="s">
        <v>877</v>
      </c>
      <c r="G12170" t="s">
        <v>19</v>
      </c>
      <c r="H12170" t="s">
        <v>206</v>
      </c>
      <c r="I12170" t="s">
        <v>21</v>
      </c>
      <c r="J12170" t="s">
        <v>22</v>
      </c>
      <c r="K12170">
        <v>68</v>
      </c>
      <c r="L12170">
        <v>51</v>
      </c>
      <c r="M12170" t="s">
        <v>875</v>
      </c>
      <c r="N12170">
        <v>60</v>
      </c>
      <c r="P12170" cm="1">
        <f t="array" ref="P12170">IF(Q12170&gt;0,INDEX(Q12170:Q33894,MATCH(TRUE,INDEX(Q12170:Q33894="",,),0)-1),"")</f>
        <v>7</v>
      </c>
      <c r="Q12170">
        <f t="shared" si="270"/>
        <v>2</v>
      </c>
      <c r="R12170">
        <f t="shared" si="269"/>
        <v>0</v>
      </c>
    </row>
    <row r="12171" spans="1:18" x14ac:dyDescent="0.3">
      <c r="A12171" t="s">
        <v>860</v>
      </c>
      <c r="B12171" s="1">
        <v>38552</v>
      </c>
      <c r="C12171" s="2">
        <v>0.41666666666666669</v>
      </c>
      <c r="D12171" t="s">
        <v>876</v>
      </c>
      <c r="E12171" t="s">
        <v>877</v>
      </c>
      <c r="G12171" t="s">
        <v>19</v>
      </c>
      <c r="H12171" t="s">
        <v>206</v>
      </c>
      <c r="I12171" t="s">
        <v>26</v>
      </c>
      <c r="J12171" t="s">
        <v>27</v>
      </c>
      <c r="K12171">
        <v>653</v>
      </c>
      <c r="L12171">
        <v>7.8</v>
      </c>
      <c r="M12171" t="s">
        <v>875</v>
      </c>
      <c r="N12171">
        <v>12.33</v>
      </c>
      <c r="P12171" cm="1">
        <f t="array" ref="P12171">IF(Q12171&gt;0,INDEX(Q12171:Q33895,MATCH(TRUE,INDEX(Q12171:Q33895="",,),0)-1),"")</f>
        <v>7</v>
      </c>
      <c r="Q12171">
        <f t="shared" si="270"/>
        <v>2</v>
      </c>
      <c r="R12171">
        <f t="shared" si="269"/>
        <v>0</v>
      </c>
    </row>
    <row r="12172" spans="1:18" x14ac:dyDescent="0.3">
      <c r="A12172" t="s">
        <v>860</v>
      </c>
      <c r="B12172" s="1">
        <v>38552</v>
      </c>
      <c r="C12172" s="2">
        <v>0.41666666666666669</v>
      </c>
      <c r="D12172" t="s">
        <v>876</v>
      </c>
      <c r="E12172" t="s">
        <v>877</v>
      </c>
      <c r="G12172" t="s">
        <v>19</v>
      </c>
      <c r="H12172" t="s">
        <v>64</v>
      </c>
      <c r="I12172" t="s">
        <v>26</v>
      </c>
      <c r="J12172" t="s">
        <v>27</v>
      </c>
      <c r="K12172">
        <v>1279</v>
      </c>
      <c r="L12172">
        <v>5.4</v>
      </c>
      <c r="M12172" t="s">
        <v>875</v>
      </c>
      <c r="N12172">
        <v>21.09</v>
      </c>
      <c r="P12172" cm="1">
        <f t="array" ref="P12172">IF(Q12172&gt;0,INDEX(Q12172:Q33896,MATCH(TRUE,INDEX(Q12172:Q33896="",,),0)-1),"")</f>
        <v>7</v>
      </c>
      <c r="Q12172">
        <f t="shared" si="270"/>
        <v>2</v>
      </c>
      <c r="R12172">
        <f t="shared" si="269"/>
        <v>0</v>
      </c>
    </row>
    <row r="12173" spans="1:18" x14ac:dyDescent="0.3">
      <c r="A12173" t="s">
        <v>860</v>
      </c>
      <c r="B12173" s="1">
        <v>38552</v>
      </c>
      <c r="C12173" s="2">
        <v>0.41666666666666669</v>
      </c>
      <c r="D12173" t="s">
        <v>876</v>
      </c>
      <c r="E12173" t="s">
        <v>877</v>
      </c>
      <c r="G12173" s="6" t="s">
        <v>29</v>
      </c>
      <c r="H12173" t="s">
        <v>30</v>
      </c>
      <c r="I12173" t="s">
        <v>21</v>
      </c>
      <c r="J12173" t="s">
        <v>22</v>
      </c>
      <c r="K12173">
        <v>8</v>
      </c>
      <c r="L12173">
        <v>58</v>
      </c>
      <c r="M12173" t="s">
        <v>875</v>
      </c>
      <c r="N12173">
        <v>58</v>
      </c>
      <c r="P12173" cm="1">
        <f t="array" ref="P12173">IF(Q12173&gt;0,INDEX(Q12173:Q33897,MATCH(TRUE,INDEX(Q12173:Q33897="",,),0)-1),"")</f>
        <v>7</v>
      </c>
      <c r="Q12173">
        <f t="shared" si="270"/>
        <v>2</v>
      </c>
      <c r="R12173">
        <f t="shared" si="269"/>
        <v>0</v>
      </c>
    </row>
    <row r="12174" spans="1:18" x14ac:dyDescent="0.3">
      <c r="A12174" t="s">
        <v>860</v>
      </c>
      <c r="B12174" s="1">
        <v>38552</v>
      </c>
      <c r="C12174" s="2">
        <v>0.41666666666666669</v>
      </c>
      <c r="D12174" t="s">
        <v>876</v>
      </c>
      <c r="E12174" t="s">
        <v>877</v>
      </c>
      <c r="G12174" s="6" t="s">
        <v>29</v>
      </c>
      <c r="H12174" t="s">
        <v>214</v>
      </c>
      <c r="I12174" t="s">
        <v>21</v>
      </c>
      <c r="J12174" t="s">
        <v>22</v>
      </c>
      <c r="K12174">
        <v>18</v>
      </c>
      <c r="L12174">
        <v>48</v>
      </c>
      <c r="M12174" t="s">
        <v>875</v>
      </c>
      <c r="N12174">
        <v>48</v>
      </c>
      <c r="P12174" cm="1">
        <f t="array" ref="P12174">IF(Q12174&gt;0,INDEX(Q12174:Q33898,MATCH(TRUE,INDEX(Q12174:Q33898="",,),0)-1),"")</f>
        <v>7</v>
      </c>
      <c r="Q12174">
        <f t="shared" si="270"/>
        <v>2</v>
      </c>
      <c r="R12174">
        <f t="shared" si="269"/>
        <v>0</v>
      </c>
    </row>
    <row r="12175" spans="1:18" x14ac:dyDescent="0.3">
      <c r="A12175" t="s">
        <v>860</v>
      </c>
      <c r="B12175" s="1">
        <v>38552</v>
      </c>
      <c r="C12175" s="2">
        <v>0.41666666666666669</v>
      </c>
      <c r="D12175" t="s">
        <v>876</v>
      </c>
      <c r="E12175" t="s">
        <v>877</v>
      </c>
      <c r="G12175" s="6" t="s">
        <v>29</v>
      </c>
      <c r="H12175" t="s">
        <v>406</v>
      </c>
      <c r="I12175" t="s">
        <v>21</v>
      </c>
      <c r="J12175" t="s">
        <v>22</v>
      </c>
      <c r="K12175">
        <v>3</v>
      </c>
      <c r="L12175">
        <v>20</v>
      </c>
      <c r="M12175" t="s">
        <v>875</v>
      </c>
      <c r="N12175">
        <v>20</v>
      </c>
      <c r="P12175" cm="1">
        <f t="array" ref="P12175">IF(Q12175&gt;0,INDEX(Q12175:Q33899,MATCH(TRUE,INDEX(Q12175:Q33899="",,),0)-1),"")</f>
        <v>7</v>
      </c>
      <c r="Q12175">
        <f t="shared" si="270"/>
        <v>2</v>
      </c>
      <c r="R12175">
        <f t="shared" si="269"/>
        <v>0</v>
      </c>
    </row>
    <row r="12176" spans="1:18" x14ac:dyDescent="0.3">
      <c r="A12176" t="s">
        <v>860</v>
      </c>
      <c r="B12176" s="1">
        <v>38552</v>
      </c>
      <c r="C12176" s="2">
        <v>0.41666666666666669</v>
      </c>
      <c r="D12176" t="s">
        <v>876</v>
      </c>
      <c r="E12176" t="s">
        <v>877</v>
      </c>
      <c r="G12176" s="6" t="s">
        <v>29</v>
      </c>
      <c r="H12176" t="s">
        <v>25</v>
      </c>
      <c r="I12176" t="s">
        <v>21</v>
      </c>
      <c r="J12176" t="s">
        <v>22</v>
      </c>
      <c r="K12176">
        <v>2</v>
      </c>
      <c r="L12176">
        <v>67</v>
      </c>
      <c r="M12176" t="s">
        <v>875</v>
      </c>
      <c r="N12176">
        <v>67</v>
      </c>
      <c r="P12176" cm="1">
        <f t="array" ref="P12176">IF(Q12176&gt;0,INDEX(Q12176:Q33900,MATCH(TRUE,INDEX(Q12176:Q33900="",,),0)-1),"")</f>
        <v>7</v>
      </c>
      <c r="Q12176">
        <f t="shared" si="270"/>
        <v>2</v>
      </c>
      <c r="R12176">
        <f t="shared" si="269"/>
        <v>0</v>
      </c>
    </row>
    <row r="12177" spans="1:18" x14ac:dyDescent="0.3">
      <c r="A12177" t="s">
        <v>860</v>
      </c>
      <c r="B12177" s="1">
        <v>38552</v>
      </c>
      <c r="C12177" s="2">
        <v>0.41666666666666669</v>
      </c>
      <c r="D12177" t="s">
        <v>876</v>
      </c>
      <c r="E12177" t="s">
        <v>877</v>
      </c>
      <c r="G12177" t="s">
        <v>19</v>
      </c>
      <c r="H12177" t="s">
        <v>194</v>
      </c>
      <c r="I12177" t="s">
        <v>21</v>
      </c>
      <c r="J12177" t="s">
        <v>22</v>
      </c>
      <c r="K12177">
        <v>45</v>
      </c>
      <c r="L12177">
        <v>467</v>
      </c>
      <c r="M12177" t="s">
        <v>480</v>
      </c>
      <c r="N12177">
        <v>605</v>
      </c>
      <c r="P12177" cm="1">
        <f t="array" ref="P12177">IF(Q12177&gt;0,INDEX(Q12177:Q33901,MATCH(TRUE,INDEX(Q12177:Q33901="",,),0)-1),"")</f>
        <v>7</v>
      </c>
      <c r="Q12177">
        <f t="shared" si="270"/>
        <v>3</v>
      </c>
      <c r="R12177">
        <f t="shared" si="269"/>
        <v>0</v>
      </c>
    </row>
    <row r="12178" spans="1:18" x14ac:dyDescent="0.3">
      <c r="A12178" t="s">
        <v>860</v>
      </c>
      <c r="B12178" s="1">
        <v>38552</v>
      </c>
      <c r="C12178" s="2">
        <v>0.41666666666666669</v>
      </c>
      <c r="D12178" t="s">
        <v>876</v>
      </c>
      <c r="E12178" t="s">
        <v>877</v>
      </c>
      <c r="G12178" t="s">
        <v>19</v>
      </c>
      <c r="H12178" t="s">
        <v>206</v>
      </c>
      <c r="I12178" t="s">
        <v>21</v>
      </c>
      <c r="J12178" t="s">
        <v>22</v>
      </c>
      <c r="K12178">
        <v>68</v>
      </c>
      <c r="L12178">
        <v>51</v>
      </c>
      <c r="M12178" t="s">
        <v>480</v>
      </c>
      <c r="N12178">
        <v>72</v>
      </c>
      <c r="P12178" cm="1">
        <f t="array" ref="P12178">IF(Q12178&gt;0,INDEX(Q12178:Q33902,MATCH(TRUE,INDEX(Q12178:Q33902="",,),0)-1),"")</f>
        <v>7</v>
      </c>
      <c r="Q12178">
        <f t="shared" si="270"/>
        <v>3</v>
      </c>
      <c r="R12178">
        <f t="shared" si="269"/>
        <v>0</v>
      </c>
    </row>
    <row r="12179" spans="1:18" x14ac:dyDescent="0.3">
      <c r="A12179" t="s">
        <v>860</v>
      </c>
      <c r="B12179" s="1">
        <v>38552</v>
      </c>
      <c r="C12179" s="2">
        <v>0.41666666666666669</v>
      </c>
      <c r="D12179" t="s">
        <v>876</v>
      </c>
      <c r="E12179" t="s">
        <v>877</v>
      </c>
      <c r="G12179" t="s">
        <v>19</v>
      </c>
      <c r="H12179" t="s">
        <v>206</v>
      </c>
      <c r="I12179" t="s">
        <v>26</v>
      </c>
      <c r="J12179" t="s">
        <v>27</v>
      </c>
      <c r="K12179">
        <v>653</v>
      </c>
      <c r="L12179">
        <v>7.8</v>
      </c>
      <c r="M12179" t="s">
        <v>480</v>
      </c>
      <c r="N12179">
        <v>10</v>
      </c>
      <c r="P12179" cm="1">
        <f t="array" ref="P12179">IF(Q12179&gt;0,INDEX(Q12179:Q33903,MATCH(TRUE,INDEX(Q12179:Q33903="",,),0)-1),"")</f>
        <v>7</v>
      </c>
      <c r="Q12179">
        <f t="shared" si="270"/>
        <v>3</v>
      </c>
      <c r="R12179">
        <f t="shared" si="269"/>
        <v>0</v>
      </c>
    </row>
    <row r="12180" spans="1:18" x14ac:dyDescent="0.3">
      <c r="A12180" t="s">
        <v>860</v>
      </c>
      <c r="B12180" s="1">
        <v>38552</v>
      </c>
      <c r="C12180" s="2">
        <v>0.41666666666666669</v>
      </c>
      <c r="D12180" t="s">
        <v>876</v>
      </c>
      <c r="E12180" t="s">
        <v>877</v>
      </c>
      <c r="G12180" t="s">
        <v>19</v>
      </c>
      <c r="H12180" t="s">
        <v>64</v>
      </c>
      <c r="I12180" t="s">
        <v>26</v>
      </c>
      <c r="J12180" t="s">
        <v>27</v>
      </c>
      <c r="K12180">
        <v>1279</v>
      </c>
      <c r="L12180">
        <v>5.4</v>
      </c>
      <c r="M12180" t="s">
        <v>480</v>
      </c>
      <c r="N12180">
        <v>12</v>
      </c>
      <c r="P12180" cm="1">
        <f t="array" ref="P12180">IF(Q12180&gt;0,INDEX(Q12180:Q33904,MATCH(TRUE,INDEX(Q12180:Q33904="",,),0)-1),"")</f>
        <v>7</v>
      </c>
      <c r="Q12180">
        <f t="shared" si="270"/>
        <v>3</v>
      </c>
      <c r="R12180">
        <f t="shared" si="269"/>
        <v>0</v>
      </c>
    </row>
    <row r="12181" spans="1:18" x14ac:dyDescent="0.3">
      <c r="A12181" t="s">
        <v>860</v>
      </c>
      <c r="B12181" s="1">
        <v>38552</v>
      </c>
      <c r="C12181" s="2">
        <v>0.41666666666666669</v>
      </c>
      <c r="D12181" t="s">
        <v>876</v>
      </c>
      <c r="E12181" t="s">
        <v>877</v>
      </c>
      <c r="G12181" s="6" t="s">
        <v>29</v>
      </c>
      <c r="H12181" t="s">
        <v>30</v>
      </c>
      <c r="I12181" t="s">
        <v>21</v>
      </c>
      <c r="J12181" t="s">
        <v>22</v>
      </c>
      <c r="K12181">
        <v>8</v>
      </c>
      <c r="L12181">
        <v>58</v>
      </c>
      <c r="M12181" t="s">
        <v>480</v>
      </c>
      <c r="N12181">
        <v>58</v>
      </c>
      <c r="P12181" cm="1">
        <f t="array" ref="P12181">IF(Q12181&gt;0,INDEX(Q12181:Q33905,MATCH(TRUE,INDEX(Q12181:Q33905="",,),0)-1),"")</f>
        <v>7</v>
      </c>
      <c r="Q12181">
        <f t="shared" si="270"/>
        <v>3</v>
      </c>
      <c r="R12181">
        <f t="shared" si="269"/>
        <v>0</v>
      </c>
    </row>
    <row r="12182" spans="1:18" x14ac:dyDescent="0.3">
      <c r="A12182" t="s">
        <v>860</v>
      </c>
      <c r="B12182" s="1">
        <v>38552</v>
      </c>
      <c r="C12182" s="2">
        <v>0.41666666666666669</v>
      </c>
      <c r="D12182" t="s">
        <v>876</v>
      </c>
      <c r="E12182" t="s">
        <v>877</v>
      </c>
      <c r="G12182" s="6" t="s">
        <v>29</v>
      </c>
      <c r="H12182" t="s">
        <v>214</v>
      </c>
      <c r="I12182" t="s">
        <v>21</v>
      </c>
      <c r="J12182" t="s">
        <v>22</v>
      </c>
      <c r="K12182">
        <v>18</v>
      </c>
      <c r="L12182">
        <v>48</v>
      </c>
      <c r="M12182" t="s">
        <v>480</v>
      </c>
      <c r="N12182">
        <v>48</v>
      </c>
      <c r="P12182" cm="1">
        <f t="array" ref="P12182">IF(Q12182&gt;0,INDEX(Q12182:Q33906,MATCH(TRUE,INDEX(Q12182:Q33906="",,),0)-1),"")</f>
        <v>7</v>
      </c>
      <c r="Q12182">
        <f t="shared" si="270"/>
        <v>3</v>
      </c>
      <c r="R12182">
        <f t="shared" si="269"/>
        <v>0</v>
      </c>
    </row>
    <row r="12183" spans="1:18" x14ac:dyDescent="0.3">
      <c r="A12183" t="s">
        <v>860</v>
      </c>
      <c r="B12183" s="1">
        <v>38552</v>
      </c>
      <c r="C12183" s="2">
        <v>0.41666666666666669</v>
      </c>
      <c r="D12183" t="s">
        <v>876</v>
      </c>
      <c r="E12183" t="s">
        <v>877</v>
      </c>
      <c r="G12183" s="6" t="s">
        <v>29</v>
      </c>
      <c r="H12183" t="s">
        <v>406</v>
      </c>
      <c r="I12183" t="s">
        <v>21</v>
      </c>
      <c r="J12183" t="s">
        <v>22</v>
      </c>
      <c r="K12183">
        <v>3</v>
      </c>
      <c r="L12183">
        <v>20</v>
      </c>
      <c r="M12183" t="s">
        <v>480</v>
      </c>
      <c r="N12183">
        <v>20</v>
      </c>
      <c r="P12183" cm="1">
        <f t="array" ref="P12183">IF(Q12183&gt;0,INDEX(Q12183:Q33907,MATCH(TRUE,INDEX(Q12183:Q33907="",,),0)-1),"")</f>
        <v>7</v>
      </c>
      <c r="Q12183">
        <f t="shared" si="270"/>
        <v>3</v>
      </c>
      <c r="R12183">
        <f t="shared" si="269"/>
        <v>0</v>
      </c>
    </row>
    <row r="12184" spans="1:18" x14ac:dyDescent="0.3">
      <c r="A12184" t="s">
        <v>860</v>
      </c>
      <c r="B12184" s="1">
        <v>38552</v>
      </c>
      <c r="C12184" s="2">
        <v>0.41666666666666669</v>
      </c>
      <c r="D12184" t="s">
        <v>876</v>
      </c>
      <c r="E12184" t="s">
        <v>877</v>
      </c>
      <c r="G12184" s="6" t="s">
        <v>29</v>
      </c>
      <c r="H12184" t="s">
        <v>25</v>
      </c>
      <c r="I12184" t="s">
        <v>21</v>
      </c>
      <c r="J12184" t="s">
        <v>22</v>
      </c>
      <c r="K12184">
        <v>2</v>
      </c>
      <c r="L12184">
        <v>67</v>
      </c>
      <c r="M12184" t="s">
        <v>480</v>
      </c>
      <c r="N12184">
        <v>67</v>
      </c>
      <c r="P12184" cm="1">
        <f t="array" ref="P12184">IF(Q12184&gt;0,INDEX(Q12184:Q33908,MATCH(TRUE,INDEX(Q12184:Q33908="",,),0)-1),"")</f>
        <v>7</v>
      </c>
      <c r="Q12184">
        <f t="shared" si="270"/>
        <v>3</v>
      </c>
      <c r="R12184">
        <f t="shared" si="269"/>
        <v>0</v>
      </c>
    </row>
    <row r="12185" spans="1:18" x14ac:dyDescent="0.3">
      <c r="A12185" t="s">
        <v>860</v>
      </c>
      <c r="B12185" s="1">
        <v>38552</v>
      </c>
      <c r="C12185" s="2">
        <v>0.41666666666666669</v>
      </c>
      <c r="D12185" t="s">
        <v>876</v>
      </c>
      <c r="E12185" t="s">
        <v>877</v>
      </c>
      <c r="G12185" t="s">
        <v>19</v>
      </c>
      <c r="H12185" t="s">
        <v>194</v>
      </c>
      <c r="I12185" t="s">
        <v>21</v>
      </c>
      <c r="J12185" t="s">
        <v>22</v>
      </c>
      <c r="K12185">
        <v>45</v>
      </c>
      <c r="L12185">
        <v>467</v>
      </c>
      <c r="M12185" t="s">
        <v>878</v>
      </c>
      <c r="N12185">
        <v>470</v>
      </c>
      <c r="P12185" cm="1">
        <f t="array" ref="P12185">IF(Q12185&gt;0,INDEX(Q12185:Q33909,MATCH(TRUE,INDEX(Q12185:Q33909="",,),0)-1),"")</f>
        <v>7</v>
      </c>
      <c r="Q12185">
        <f t="shared" si="270"/>
        <v>4</v>
      </c>
      <c r="R12185">
        <f t="shared" si="269"/>
        <v>0</v>
      </c>
    </row>
    <row r="12186" spans="1:18" x14ac:dyDescent="0.3">
      <c r="A12186" t="s">
        <v>860</v>
      </c>
      <c r="B12186" s="1">
        <v>38552</v>
      </c>
      <c r="C12186" s="2">
        <v>0.41666666666666669</v>
      </c>
      <c r="D12186" t="s">
        <v>876</v>
      </c>
      <c r="E12186" t="s">
        <v>877</v>
      </c>
      <c r="G12186" t="s">
        <v>19</v>
      </c>
      <c r="H12186" t="s">
        <v>206</v>
      </c>
      <c r="I12186" t="s">
        <v>21</v>
      </c>
      <c r="J12186" t="s">
        <v>22</v>
      </c>
      <c r="K12186">
        <v>68</v>
      </c>
      <c r="L12186">
        <v>51</v>
      </c>
      <c r="M12186" t="s">
        <v>878</v>
      </c>
      <c r="N12186">
        <v>55</v>
      </c>
      <c r="P12186" cm="1">
        <f t="array" ref="P12186">IF(Q12186&gt;0,INDEX(Q12186:Q33910,MATCH(TRUE,INDEX(Q12186:Q33910="",,),0)-1),"")</f>
        <v>7</v>
      </c>
      <c r="Q12186">
        <f t="shared" si="270"/>
        <v>4</v>
      </c>
      <c r="R12186">
        <f t="shared" si="269"/>
        <v>0</v>
      </c>
    </row>
    <row r="12187" spans="1:18" x14ac:dyDescent="0.3">
      <c r="A12187" t="s">
        <v>860</v>
      </c>
      <c r="B12187" s="1">
        <v>38552</v>
      </c>
      <c r="C12187" s="2">
        <v>0.41666666666666669</v>
      </c>
      <c r="D12187" t="s">
        <v>876</v>
      </c>
      <c r="E12187" t="s">
        <v>877</v>
      </c>
      <c r="G12187" t="s">
        <v>19</v>
      </c>
      <c r="H12187" t="s">
        <v>206</v>
      </c>
      <c r="I12187" t="s">
        <v>26</v>
      </c>
      <c r="J12187" t="s">
        <v>27</v>
      </c>
      <c r="K12187">
        <v>653</v>
      </c>
      <c r="L12187">
        <v>7.8</v>
      </c>
      <c r="M12187" t="s">
        <v>878</v>
      </c>
      <c r="N12187">
        <v>8</v>
      </c>
      <c r="P12187" cm="1">
        <f t="array" ref="P12187">IF(Q12187&gt;0,INDEX(Q12187:Q33911,MATCH(TRUE,INDEX(Q12187:Q33911="",,),0)-1),"")</f>
        <v>7</v>
      </c>
      <c r="Q12187">
        <f t="shared" si="270"/>
        <v>4</v>
      </c>
      <c r="R12187">
        <f t="shared" si="269"/>
        <v>0</v>
      </c>
    </row>
    <row r="12188" spans="1:18" x14ac:dyDescent="0.3">
      <c r="A12188" t="s">
        <v>860</v>
      </c>
      <c r="B12188" s="1">
        <v>38552</v>
      </c>
      <c r="C12188" s="2">
        <v>0.41666666666666669</v>
      </c>
      <c r="D12188" t="s">
        <v>876</v>
      </c>
      <c r="E12188" t="s">
        <v>877</v>
      </c>
      <c r="G12188" t="s">
        <v>19</v>
      </c>
      <c r="H12188" t="s">
        <v>64</v>
      </c>
      <c r="I12188" t="s">
        <v>26</v>
      </c>
      <c r="J12188" t="s">
        <v>27</v>
      </c>
      <c r="K12188">
        <v>1279</v>
      </c>
      <c r="L12188">
        <v>5.4</v>
      </c>
      <c r="M12188" t="s">
        <v>878</v>
      </c>
      <c r="N12188">
        <v>18</v>
      </c>
      <c r="P12188" cm="1">
        <f t="array" ref="P12188">IF(Q12188&gt;0,INDEX(Q12188:Q33912,MATCH(TRUE,INDEX(Q12188:Q33912="",,),0)-1),"")</f>
        <v>7</v>
      </c>
      <c r="Q12188">
        <f t="shared" si="270"/>
        <v>4</v>
      </c>
      <c r="R12188">
        <f t="shared" si="269"/>
        <v>0</v>
      </c>
    </row>
    <row r="12189" spans="1:18" x14ac:dyDescent="0.3">
      <c r="A12189" t="s">
        <v>860</v>
      </c>
      <c r="B12189" s="1">
        <v>38552</v>
      </c>
      <c r="C12189" s="2">
        <v>0.41666666666666669</v>
      </c>
      <c r="D12189" t="s">
        <v>876</v>
      </c>
      <c r="E12189" t="s">
        <v>877</v>
      </c>
      <c r="G12189" s="6" t="s">
        <v>29</v>
      </c>
      <c r="H12189" t="s">
        <v>30</v>
      </c>
      <c r="I12189" t="s">
        <v>21</v>
      </c>
      <c r="J12189" t="s">
        <v>22</v>
      </c>
      <c r="K12189">
        <v>8</v>
      </c>
      <c r="L12189">
        <v>58</v>
      </c>
      <c r="M12189" t="s">
        <v>878</v>
      </c>
      <c r="N12189">
        <v>58</v>
      </c>
      <c r="P12189" cm="1">
        <f t="array" ref="P12189">IF(Q12189&gt;0,INDEX(Q12189:Q33913,MATCH(TRUE,INDEX(Q12189:Q33913="",,),0)-1),"")</f>
        <v>7</v>
      </c>
      <c r="Q12189">
        <f t="shared" si="270"/>
        <v>4</v>
      </c>
      <c r="R12189">
        <f t="shared" si="269"/>
        <v>0</v>
      </c>
    </row>
    <row r="12190" spans="1:18" x14ac:dyDescent="0.3">
      <c r="A12190" t="s">
        <v>860</v>
      </c>
      <c r="B12190" s="1">
        <v>38552</v>
      </c>
      <c r="C12190" s="2">
        <v>0.41666666666666669</v>
      </c>
      <c r="D12190" t="s">
        <v>876</v>
      </c>
      <c r="E12190" t="s">
        <v>877</v>
      </c>
      <c r="G12190" s="6" t="s">
        <v>29</v>
      </c>
      <c r="H12190" t="s">
        <v>214</v>
      </c>
      <c r="I12190" t="s">
        <v>21</v>
      </c>
      <c r="J12190" t="s">
        <v>22</v>
      </c>
      <c r="K12190">
        <v>18</v>
      </c>
      <c r="L12190">
        <v>48</v>
      </c>
      <c r="M12190" t="s">
        <v>878</v>
      </c>
      <c r="N12190">
        <v>48</v>
      </c>
      <c r="P12190" cm="1">
        <f t="array" ref="P12190">IF(Q12190&gt;0,INDEX(Q12190:Q33914,MATCH(TRUE,INDEX(Q12190:Q33914="",,),0)-1),"")</f>
        <v>7</v>
      </c>
      <c r="Q12190">
        <f t="shared" si="270"/>
        <v>4</v>
      </c>
      <c r="R12190">
        <f t="shared" si="269"/>
        <v>0</v>
      </c>
    </row>
    <row r="12191" spans="1:18" x14ac:dyDescent="0.3">
      <c r="A12191" t="s">
        <v>860</v>
      </c>
      <c r="B12191" s="1">
        <v>38552</v>
      </c>
      <c r="C12191" s="2">
        <v>0.41666666666666669</v>
      </c>
      <c r="D12191" t="s">
        <v>876</v>
      </c>
      <c r="E12191" t="s">
        <v>877</v>
      </c>
      <c r="G12191" s="6" t="s">
        <v>29</v>
      </c>
      <c r="H12191" t="s">
        <v>406</v>
      </c>
      <c r="I12191" t="s">
        <v>21</v>
      </c>
      <c r="J12191" t="s">
        <v>22</v>
      </c>
      <c r="K12191">
        <v>3</v>
      </c>
      <c r="L12191">
        <v>20</v>
      </c>
      <c r="M12191" t="s">
        <v>878</v>
      </c>
      <c r="N12191">
        <v>20</v>
      </c>
      <c r="P12191" cm="1">
        <f t="array" ref="P12191">IF(Q12191&gt;0,INDEX(Q12191:Q33915,MATCH(TRUE,INDEX(Q12191:Q33915="",,),0)-1),"")</f>
        <v>7</v>
      </c>
      <c r="Q12191">
        <f t="shared" si="270"/>
        <v>4</v>
      </c>
      <c r="R12191">
        <f t="shared" si="269"/>
        <v>0</v>
      </c>
    </row>
    <row r="12192" spans="1:18" x14ac:dyDescent="0.3">
      <c r="A12192" t="s">
        <v>860</v>
      </c>
      <c r="B12192" s="1">
        <v>38552</v>
      </c>
      <c r="C12192" s="2">
        <v>0.41666666666666669</v>
      </c>
      <c r="D12192" t="s">
        <v>876</v>
      </c>
      <c r="E12192" t="s">
        <v>877</v>
      </c>
      <c r="G12192" s="6" t="s">
        <v>29</v>
      </c>
      <c r="H12192" t="s">
        <v>25</v>
      </c>
      <c r="I12192" t="s">
        <v>21</v>
      </c>
      <c r="J12192" t="s">
        <v>22</v>
      </c>
      <c r="K12192">
        <v>2</v>
      </c>
      <c r="L12192">
        <v>67</v>
      </c>
      <c r="M12192" t="s">
        <v>878</v>
      </c>
      <c r="N12192">
        <v>67</v>
      </c>
      <c r="P12192" cm="1">
        <f t="array" ref="P12192">IF(Q12192&gt;0,INDEX(Q12192:Q33916,MATCH(TRUE,INDEX(Q12192:Q33916="",,),0)-1),"")</f>
        <v>7</v>
      </c>
      <c r="Q12192">
        <f t="shared" si="270"/>
        <v>4</v>
      </c>
      <c r="R12192">
        <f t="shared" si="269"/>
        <v>0</v>
      </c>
    </row>
    <row r="12193" spans="1:18" x14ac:dyDescent="0.3">
      <c r="A12193" t="s">
        <v>860</v>
      </c>
      <c r="B12193" s="1">
        <v>38552</v>
      </c>
      <c r="C12193" s="2">
        <v>0.41666666666666669</v>
      </c>
      <c r="D12193" t="s">
        <v>876</v>
      </c>
      <c r="E12193" t="s">
        <v>877</v>
      </c>
      <c r="G12193" t="s">
        <v>19</v>
      </c>
      <c r="H12193" t="s">
        <v>194</v>
      </c>
      <c r="I12193" t="s">
        <v>21</v>
      </c>
      <c r="J12193" t="s">
        <v>22</v>
      </c>
      <c r="K12193">
        <v>45</v>
      </c>
      <c r="L12193">
        <v>467</v>
      </c>
      <c r="M12193" t="s">
        <v>95</v>
      </c>
      <c r="N12193">
        <v>686.6</v>
      </c>
      <c r="P12193" cm="1">
        <f t="array" ref="P12193">IF(Q12193&gt;0,INDEX(Q12193:Q33917,MATCH(TRUE,INDEX(Q12193:Q33917="",,),0)-1),"")</f>
        <v>7</v>
      </c>
      <c r="Q12193">
        <f t="shared" si="270"/>
        <v>5</v>
      </c>
      <c r="R12193">
        <f t="shared" si="269"/>
        <v>0</v>
      </c>
    </row>
    <row r="12194" spans="1:18" x14ac:dyDescent="0.3">
      <c r="A12194" t="s">
        <v>860</v>
      </c>
      <c r="B12194" s="1">
        <v>38552</v>
      </c>
      <c r="C12194" s="2">
        <v>0.41666666666666669</v>
      </c>
      <c r="D12194" t="s">
        <v>876</v>
      </c>
      <c r="E12194" t="s">
        <v>877</v>
      </c>
      <c r="G12194" t="s">
        <v>19</v>
      </c>
      <c r="H12194" t="s">
        <v>206</v>
      </c>
      <c r="I12194" t="s">
        <v>21</v>
      </c>
      <c r="J12194" t="s">
        <v>22</v>
      </c>
      <c r="K12194">
        <v>68</v>
      </c>
      <c r="L12194">
        <v>51</v>
      </c>
      <c r="M12194" t="s">
        <v>95</v>
      </c>
      <c r="N12194">
        <v>51</v>
      </c>
      <c r="P12194" cm="1">
        <f t="array" ref="P12194">IF(Q12194&gt;0,INDEX(Q12194:Q33918,MATCH(TRUE,INDEX(Q12194:Q33918="",,),0)-1),"")</f>
        <v>7</v>
      </c>
      <c r="Q12194">
        <f t="shared" si="270"/>
        <v>5</v>
      </c>
      <c r="R12194">
        <f t="shared" si="269"/>
        <v>0</v>
      </c>
    </row>
    <row r="12195" spans="1:18" x14ac:dyDescent="0.3">
      <c r="A12195" t="s">
        <v>860</v>
      </c>
      <c r="B12195" s="1">
        <v>38552</v>
      </c>
      <c r="C12195" s="2">
        <v>0.41666666666666669</v>
      </c>
      <c r="D12195" t="s">
        <v>876</v>
      </c>
      <c r="E12195" t="s">
        <v>877</v>
      </c>
      <c r="G12195" t="s">
        <v>19</v>
      </c>
      <c r="H12195" t="s">
        <v>206</v>
      </c>
      <c r="I12195" t="s">
        <v>26</v>
      </c>
      <c r="J12195" t="s">
        <v>27</v>
      </c>
      <c r="K12195">
        <v>653</v>
      </c>
      <c r="L12195">
        <v>7.8</v>
      </c>
      <c r="M12195" t="s">
        <v>95</v>
      </c>
      <c r="N12195">
        <v>7.8</v>
      </c>
      <c r="P12195" cm="1">
        <f t="array" ref="P12195">IF(Q12195&gt;0,INDEX(Q12195:Q33919,MATCH(TRUE,INDEX(Q12195:Q33919="",,),0)-1),"")</f>
        <v>7</v>
      </c>
      <c r="Q12195">
        <f t="shared" si="270"/>
        <v>5</v>
      </c>
      <c r="R12195">
        <f t="shared" si="269"/>
        <v>0</v>
      </c>
    </row>
    <row r="12196" spans="1:18" x14ac:dyDescent="0.3">
      <c r="A12196" t="s">
        <v>860</v>
      </c>
      <c r="B12196" s="1">
        <v>38552</v>
      </c>
      <c r="C12196" s="2">
        <v>0.41666666666666669</v>
      </c>
      <c r="D12196" t="s">
        <v>876</v>
      </c>
      <c r="E12196" t="s">
        <v>877</v>
      </c>
      <c r="G12196" t="s">
        <v>19</v>
      </c>
      <c r="H12196" t="s">
        <v>64</v>
      </c>
      <c r="I12196" t="s">
        <v>26</v>
      </c>
      <c r="J12196" t="s">
        <v>27</v>
      </c>
      <c r="K12196">
        <v>1279</v>
      </c>
      <c r="L12196">
        <v>5.4</v>
      </c>
      <c r="M12196" t="s">
        <v>95</v>
      </c>
      <c r="N12196">
        <v>5.4</v>
      </c>
      <c r="P12196" cm="1">
        <f t="array" ref="P12196">IF(Q12196&gt;0,INDEX(Q12196:Q33920,MATCH(TRUE,INDEX(Q12196:Q33920="",,),0)-1),"")</f>
        <v>7</v>
      </c>
      <c r="Q12196">
        <f t="shared" si="270"/>
        <v>5</v>
      </c>
      <c r="R12196">
        <f t="shared" si="269"/>
        <v>0</v>
      </c>
    </row>
    <row r="12197" spans="1:18" x14ac:dyDescent="0.3">
      <c r="A12197" t="s">
        <v>860</v>
      </c>
      <c r="B12197" s="1">
        <v>38552</v>
      </c>
      <c r="C12197" s="2">
        <v>0.41666666666666669</v>
      </c>
      <c r="D12197" t="s">
        <v>876</v>
      </c>
      <c r="E12197" t="s">
        <v>877</v>
      </c>
      <c r="G12197" s="6" t="s">
        <v>29</v>
      </c>
      <c r="H12197" t="s">
        <v>30</v>
      </c>
      <c r="I12197" t="s">
        <v>21</v>
      </c>
      <c r="J12197" t="s">
        <v>22</v>
      </c>
      <c r="K12197">
        <v>8</v>
      </c>
      <c r="L12197">
        <v>58</v>
      </c>
      <c r="M12197" t="s">
        <v>95</v>
      </c>
      <c r="N12197">
        <v>58</v>
      </c>
      <c r="P12197" cm="1">
        <f t="array" ref="P12197">IF(Q12197&gt;0,INDEX(Q12197:Q33921,MATCH(TRUE,INDEX(Q12197:Q33921="",,),0)-1),"")</f>
        <v>7</v>
      </c>
      <c r="Q12197">
        <f t="shared" si="270"/>
        <v>5</v>
      </c>
      <c r="R12197">
        <f t="shared" si="269"/>
        <v>0</v>
      </c>
    </row>
    <row r="12198" spans="1:18" x14ac:dyDescent="0.3">
      <c r="A12198" t="s">
        <v>860</v>
      </c>
      <c r="B12198" s="1">
        <v>38552</v>
      </c>
      <c r="C12198" s="2">
        <v>0.41666666666666669</v>
      </c>
      <c r="D12198" t="s">
        <v>876</v>
      </c>
      <c r="E12198" t="s">
        <v>877</v>
      </c>
      <c r="G12198" s="6" t="s">
        <v>29</v>
      </c>
      <c r="H12198" t="s">
        <v>214</v>
      </c>
      <c r="I12198" t="s">
        <v>21</v>
      </c>
      <c r="J12198" t="s">
        <v>22</v>
      </c>
      <c r="K12198">
        <v>18</v>
      </c>
      <c r="L12198">
        <v>48</v>
      </c>
      <c r="M12198" t="s">
        <v>95</v>
      </c>
      <c r="N12198">
        <v>48</v>
      </c>
      <c r="P12198" cm="1">
        <f t="array" ref="P12198">IF(Q12198&gt;0,INDEX(Q12198:Q33922,MATCH(TRUE,INDEX(Q12198:Q33922="",,),0)-1),"")</f>
        <v>7</v>
      </c>
      <c r="Q12198">
        <f t="shared" si="270"/>
        <v>5</v>
      </c>
      <c r="R12198">
        <f t="shared" si="269"/>
        <v>0</v>
      </c>
    </row>
    <row r="12199" spans="1:18" x14ac:dyDescent="0.3">
      <c r="A12199" t="s">
        <v>860</v>
      </c>
      <c r="B12199" s="1">
        <v>38552</v>
      </c>
      <c r="C12199" s="2">
        <v>0.41666666666666669</v>
      </c>
      <c r="D12199" t="s">
        <v>876</v>
      </c>
      <c r="E12199" t="s">
        <v>877</v>
      </c>
      <c r="G12199" s="6" t="s">
        <v>29</v>
      </c>
      <c r="H12199" t="s">
        <v>406</v>
      </c>
      <c r="I12199" t="s">
        <v>21</v>
      </c>
      <c r="J12199" t="s">
        <v>22</v>
      </c>
      <c r="K12199">
        <v>3</v>
      </c>
      <c r="L12199">
        <v>20</v>
      </c>
      <c r="M12199" t="s">
        <v>95</v>
      </c>
      <c r="N12199">
        <v>20</v>
      </c>
      <c r="P12199" cm="1">
        <f t="array" ref="P12199">IF(Q12199&gt;0,INDEX(Q12199:Q33923,MATCH(TRUE,INDEX(Q12199:Q33923="",,),0)-1),"")</f>
        <v>7</v>
      </c>
      <c r="Q12199">
        <f t="shared" si="270"/>
        <v>5</v>
      </c>
      <c r="R12199">
        <f t="shared" si="269"/>
        <v>0</v>
      </c>
    </row>
    <row r="12200" spans="1:18" x14ac:dyDescent="0.3">
      <c r="A12200" t="s">
        <v>860</v>
      </c>
      <c r="B12200" s="1">
        <v>38552</v>
      </c>
      <c r="C12200" s="2">
        <v>0.41666666666666669</v>
      </c>
      <c r="D12200" t="s">
        <v>876</v>
      </c>
      <c r="E12200" t="s">
        <v>877</v>
      </c>
      <c r="G12200" s="6" t="s">
        <v>29</v>
      </c>
      <c r="H12200" t="s">
        <v>25</v>
      </c>
      <c r="I12200" t="s">
        <v>21</v>
      </c>
      <c r="J12200" t="s">
        <v>22</v>
      </c>
      <c r="K12200">
        <v>2</v>
      </c>
      <c r="L12200">
        <v>67</v>
      </c>
      <c r="M12200" t="s">
        <v>95</v>
      </c>
      <c r="N12200">
        <v>67</v>
      </c>
      <c r="P12200" cm="1">
        <f t="array" ref="P12200">IF(Q12200&gt;0,INDEX(Q12200:Q33924,MATCH(TRUE,INDEX(Q12200:Q33924="",,),0)-1),"")</f>
        <v>7</v>
      </c>
      <c r="Q12200">
        <f t="shared" si="270"/>
        <v>5</v>
      </c>
      <c r="R12200">
        <f t="shared" si="269"/>
        <v>0</v>
      </c>
    </row>
    <row r="12201" spans="1:18" x14ac:dyDescent="0.3">
      <c r="A12201" t="s">
        <v>860</v>
      </c>
      <c r="B12201" s="1">
        <v>38552</v>
      </c>
      <c r="C12201" s="2">
        <v>0.41666666666666669</v>
      </c>
      <c r="D12201" t="s">
        <v>876</v>
      </c>
      <c r="E12201" t="s">
        <v>877</v>
      </c>
      <c r="G12201" t="s">
        <v>19</v>
      </c>
      <c r="H12201" t="s">
        <v>194</v>
      </c>
      <c r="I12201" t="s">
        <v>21</v>
      </c>
      <c r="J12201" t="s">
        <v>22</v>
      </c>
      <c r="K12201">
        <v>45</v>
      </c>
      <c r="L12201">
        <v>467</v>
      </c>
      <c r="M12201" t="s">
        <v>78</v>
      </c>
      <c r="N12201">
        <v>467</v>
      </c>
      <c r="P12201" cm="1">
        <f t="array" ref="P12201">IF(Q12201&gt;0,INDEX(Q12201:Q33925,MATCH(TRUE,INDEX(Q12201:Q33925="",,),0)-1),"")</f>
        <v>7</v>
      </c>
      <c r="Q12201">
        <f t="shared" si="270"/>
        <v>6</v>
      </c>
      <c r="R12201">
        <f t="shared" si="269"/>
        <v>0</v>
      </c>
    </row>
    <row r="12202" spans="1:18" x14ac:dyDescent="0.3">
      <c r="A12202" t="s">
        <v>860</v>
      </c>
      <c r="B12202" s="1">
        <v>38552</v>
      </c>
      <c r="C12202" s="2">
        <v>0.41666666666666669</v>
      </c>
      <c r="D12202" t="s">
        <v>876</v>
      </c>
      <c r="E12202" t="s">
        <v>877</v>
      </c>
      <c r="G12202" t="s">
        <v>19</v>
      </c>
      <c r="H12202" t="s">
        <v>206</v>
      </c>
      <c r="I12202" t="s">
        <v>21</v>
      </c>
      <c r="J12202" t="s">
        <v>22</v>
      </c>
      <c r="K12202">
        <v>68</v>
      </c>
      <c r="L12202">
        <v>51</v>
      </c>
      <c r="M12202" t="s">
        <v>78</v>
      </c>
      <c r="N12202">
        <v>51</v>
      </c>
      <c r="P12202" cm="1">
        <f t="array" ref="P12202">IF(Q12202&gt;0,INDEX(Q12202:Q33926,MATCH(TRUE,INDEX(Q12202:Q33926="",,),0)-1),"")</f>
        <v>7</v>
      </c>
      <c r="Q12202">
        <f t="shared" si="270"/>
        <v>6</v>
      </c>
      <c r="R12202">
        <f t="shared" si="269"/>
        <v>0</v>
      </c>
    </row>
    <row r="12203" spans="1:18" x14ac:dyDescent="0.3">
      <c r="A12203" t="s">
        <v>860</v>
      </c>
      <c r="B12203" s="1">
        <v>38552</v>
      </c>
      <c r="C12203" s="2">
        <v>0.41666666666666669</v>
      </c>
      <c r="D12203" t="s">
        <v>876</v>
      </c>
      <c r="E12203" t="s">
        <v>877</v>
      </c>
      <c r="G12203" t="s">
        <v>19</v>
      </c>
      <c r="H12203" t="s">
        <v>206</v>
      </c>
      <c r="I12203" t="s">
        <v>26</v>
      </c>
      <c r="J12203" t="s">
        <v>27</v>
      </c>
      <c r="K12203">
        <v>653</v>
      </c>
      <c r="L12203">
        <v>7.8</v>
      </c>
      <c r="M12203" t="s">
        <v>78</v>
      </c>
      <c r="N12203">
        <v>10</v>
      </c>
      <c r="P12203" cm="1">
        <f t="array" ref="P12203">IF(Q12203&gt;0,INDEX(Q12203:Q33927,MATCH(TRUE,INDEX(Q12203:Q33927="",,),0)-1),"")</f>
        <v>7</v>
      </c>
      <c r="Q12203">
        <f t="shared" si="270"/>
        <v>6</v>
      </c>
      <c r="R12203">
        <f t="shared" si="269"/>
        <v>0</v>
      </c>
    </row>
    <row r="12204" spans="1:18" x14ac:dyDescent="0.3">
      <c r="A12204" t="s">
        <v>860</v>
      </c>
      <c r="B12204" s="1">
        <v>38552</v>
      </c>
      <c r="C12204" s="2">
        <v>0.41666666666666669</v>
      </c>
      <c r="D12204" t="s">
        <v>876</v>
      </c>
      <c r="E12204" t="s">
        <v>877</v>
      </c>
      <c r="G12204" t="s">
        <v>19</v>
      </c>
      <c r="H12204" t="s">
        <v>64</v>
      </c>
      <c r="I12204" t="s">
        <v>26</v>
      </c>
      <c r="J12204" t="s">
        <v>27</v>
      </c>
      <c r="K12204">
        <v>1279</v>
      </c>
      <c r="L12204">
        <v>5.4</v>
      </c>
      <c r="M12204" t="s">
        <v>78</v>
      </c>
      <c r="N12204">
        <v>10</v>
      </c>
      <c r="P12204" cm="1">
        <f t="array" ref="P12204">IF(Q12204&gt;0,INDEX(Q12204:Q33928,MATCH(TRUE,INDEX(Q12204:Q33928="",,),0)-1),"")</f>
        <v>7</v>
      </c>
      <c r="Q12204">
        <f t="shared" si="270"/>
        <v>6</v>
      </c>
      <c r="R12204">
        <f t="shared" si="269"/>
        <v>0</v>
      </c>
    </row>
    <row r="12205" spans="1:18" x14ac:dyDescent="0.3">
      <c r="A12205" t="s">
        <v>860</v>
      </c>
      <c r="B12205" s="1">
        <v>38552</v>
      </c>
      <c r="C12205" s="2">
        <v>0.41666666666666669</v>
      </c>
      <c r="D12205" t="s">
        <v>876</v>
      </c>
      <c r="E12205" t="s">
        <v>877</v>
      </c>
      <c r="G12205" s="6" t="s">
        <v>29</v>
      </c>
      <c r="H12205" t="s">
        <v>30</v>
      </c>
      <c r="I12205" t="s">
        <v>21</v>
      </c>
      <c r="J12205" t="s">
        <v>22</v>
      </c>
      <c r="K12205">
        <v>8</v>
      </c>
      <c r="L12205">
        <v>58</v>
      </c>
      <c r="M12205" t="s">
        <v>78</v>
      </c>
      <c r="N12205">
        <v>58</v>
      </c>
      <c r="P12205" cm="1">
        <f t="array" ref="P12205">IF(Q12205&gt;0,INDEX(Q12205:Q33929,MATCH(TRUE,INDEX(Q12205:Q33929="",,),0)-1),"")</f>
        <v>7</v>
      </c>
      <c r="Q12205">
        <f t="shared" si="270"/>
        <v>6</v>
      </c>
      <c r="R12205">
        <f t="shared" si="269"/>
        <v>0</v>
      </c>
    </row>
    <row r="12206" spans="1:18" x14ac:dyDescent="0.3">
      <c r="A12206" t="s">
        <v>860</v>
      </c>
      <c r="B12206" s="1">
        <v>38552</v>
      </c>
      <c r="C12206" s="2">
        <v>0.41666666666666669</v>
      </c>
      <c r="D12206" t="s">
        <v>876</v>
      </c>
      <c r="E12206" t="s">
        <v>877</v>
      </c>
      <c r="G12206" s="6" t="s">
        <v>29</v>
      </c>
      <c r="H12206" t="s">
        <v>214</v>
      </c>
      <c r="I12206" t="s">
        <v>21</v>
      </c>
      <c r="J12206" t="s">
        <v>22</v>
      </c>
      <c r="K12206">
        <v>18</v>
      </c>
      <c r="L12206">
        <v>48</v>
      </c>
      <c r="M12206" t="s">
        <v>78</v>
      </c>
      <c r="N12206">
        <v>48</v>
      </c>
      <c r="P12206" cm="1">
        <f t="array" ref="P12206">IF(Q12206&gt;0,INDEX(Q12206:Q33930,MATCH(TRUE,INDEX(Q12206:Q33930="",,),0)-1),"")</f>
        <v>7</v>
      </c>
      <c r="Q12206">
        <f t="shared" si="270"/>
        <v>6</v>
      </c>
      <c r="R12206">
        <f t="shared" si="269"/>
        <v>0</v>
      </c>
    </row>
    <row r="12207" spans="1:18" x14ac:dyDescent="0.3">
      <c r="A12207" t="s">
        <v>860</v>
      </c>
      <c r="B12207" s="1">
        <v>38552</v>
      </c>
      <c r="C12207" s="2">
        <v>0.41666666666666669</v>
      </c>
      <c r="D12207" t="s">
        <v>876</v>
      </c>
      <c r="E12207" t="s">
        <v>877</v>
      </c>
      <c r="G12207" s="6" t="s">
        <v>29</v>
      </c>
      <c r="H12207" t="s">
        <v>406</v>
      </c>
      <c r="I12207" t="s">
        <v>21</v>
      </c>
      <c r="J12207" t="s">
        <v>22</v>
      </c>
      <c r="K12207">
        <v>3</v>
      </c>
      <c r="L12207">
        <v>20</v>
      </c>
      <c r="M12207" t="s">
        <v>78</v>
      </c>
      <c r="N12207">
        <v>20</v>
      </c>
      <c r="P12207" cm="1">
        <f t="array" ref="P12207">IF(Q12207&gt;0,INDEX(Q12207:Q33931,MATCH(TRUE,INDEX(Q12207:Q33931="",,),0)-1),"")</f>
        <v>7</v>
      </c>
      <c r="Q12207">
        <f t="shared" si="270"/>
        <v>6</v>
      </c>
      <c r="R12207">
        <f t="shared" si="269"/>
        <v>0</v>
      </c>
    </row>
    <row r="12208" spans="1:18" x14ac:dyDescent="0.3">
      <c r="A12208" t="s">
        <v>860</v>
      </c>
      <c r="B12208" s="1">
        <v>38552</v>
      </c>
      <c r="C12208" s="2">
        <v>0.41666666666666669</v>
      </c>
      <c r="D12208" t="s">
        <v>876</v>
      </c>
      <c r="E12208" t="s">
        <v>877</v>
      </c>
      <c r="G12208" s="6" t="s">
        <v>29</v>
      </c>
      <c r="H12208" t="s">
        <v>25</v>
      </c>
      <c r="I12208" t="s">
        <v>21</v>
      </c>
      <c r="J12208" t="s">
        <v>22</v>
      </c>
      <c r="K12208">
        <v>2</v>
      </c>
      <c r="L12208">
        <v>67</v>
      </c>
      <c r="M12208" t="s">
        <v>78</v>
      </c>
      <c r="N12208">
        <v>67</v>
      </c>
      <c r="P12208" cm="1">
        <f t="array" ref="P12208">IF(Q12208&gt;0,INDEX(Q12208:Q33932,MATCH(TRUE,INDEX(Q12208:Q33932="",,),0)-1),"")</f>
        <v>7</v>
      </c>
      <c r="Q12208">
        <f t="shared" si="270"/>
        <v>6</v>
      </c>
      <c r="R12208">
        <f t="shared" si="269"/>
        <v>0</v>
      </c>
    </row>
    <row r="12209" spans="1:18" x14ac:dyDescent="0.3">
      <c r="A12209" t="s">
        <v>860</v>
      </c>
      <c r="B12209" s="1">
        <v>38552</v>
      </c>
      <c r="C12209" s="2">
        <v>0.41666666666666669</v>
      </c>
      <c r="D12209" t="s">
        <v>876</v>
      </c>
      <c r="E12209" t="s">
        <v>877</v>
      </c>
      <c r="G12209" t="s">
        <v>19</v>
      </c>
      <c r="H12209" t="s">
        <v>194</v>
      </c>
      <c r="I12209" t="s">
        <v>21</v>
      </c>
      <c r="J12209" t="s">
        <v>22</v>
      </c>
      <c r="K12209">
        <v>45</v>
      </c>
      <c r="L12209">
        <v>467</v>
      </c>
      <c r="M12209" t="s">
        <v>59</v>
      </c>
      <c r="N12209">
        <v>500</v>
      </c>
      <c r="P12209" cm="1">
        <f t="array" ref="P12209">IF(Q12209&gt;0,INDEX(Q12209:Q33933,MATCH(TRUE,INDEX(Q12209:Q33933="",,),0)-1),"")</f>
        <v>7</v>
      </c>
      <c r="Q12209">
        <f t="shared" si="270"/>
        <v>7</v>
      </c>
      <c r="R12209">
        <f t="shared" si="269"/>
        <v>0</v>
      </c>
    </row>
    <row r="12210" spans="1:18" x14ac:dyDescent="0.3">
      <c r="A12210" t="s">
        <v>860</v>
      </c>
      <c r="B12210" s="1">
        <v>38552</v>
      </c>
      <c r="C12210" s="2">
        <v>0.41666666666666669</v>
      </c>
      <c r="D12210" t="s">
        <v>876</v>
      </c>
      <c r="E12210" t="s">
        <v>877</v>
      </c>
      <c r="G12210" t="s">
        <v>19</v>
      </c>
      <c r="H12210" t="s">
        <v>206</v>
      </c>
      <c r="I12210" t="s">
        <v>21</v>
      </c>
      <c r="J12210" t="s">
        <v>22</v>
      </c>
      <c r="K12210">
        <v>68</v>
      </c>
      <c r="L12210">
        <v>51</v>
      </c>
      <c r="M12210" t="s">
        <v>59</v>
      </c>
      <c r="N12210">
        <v>70</v>
      </c>
      <c r="P12210" cm="1">
        <f t="array" ref="P12210">IF(Q12210&gt;0,INDEX(Q12210:Q33934,MATCH(TRUE,INDEX(Q12210:Q33934="",,),0)-1),"")</f>
        <v>7</v>
      </c>
      <c r="Q12210">
        <f t="shared" si="270"/>
        <v>7</v>
      </c>
      <c r="R12210">
        <f t="shared" si="269"/>
        <v>0</v>
      </c>
    </row>
    <row r="12211" spans="1:18" x14ac:dyDescent="0.3">
      <c r="A12211" t="s">
        <v>860</v>
      </c>
      <c r="B12211" s="1">
        <v>38552</v>
      </c>
      <c r="C12211" s="2">
        <v>0.41666666666666669</v>
      </c>
      <c r="D12211" t="s">
        <v>876</v>
      </c>
      <c r="E12211" t="s">
        <v>877</v>
      </c>
      <c r="G12211" t="s">
        <v>19</v>
      </c>
      <c r="H12211" t="s">
        <v>206</v>
      </c>
      <c r="I12211" t="s">
        <v>26</v>
      </c>
      <c r="J12211" t="s">
        <v>27</v>
      </c>
      <c r="K12211">
        <v>653</v>
      </c>
      <c r="L12211">
        <v>7.8</v>
      </c>
      <c r="M12211" t="s">
        <v>59</v>
      </c>
      <c r="N12211">
        <v>8</v>
      </c>
      <c r="P12211" cm="1">
        <f t="array" ref="P12211">IF(Q12211&gt;0,INDEX(Q12211:Q33935,MATCH(TRUE,INDEX(Q12211:Q33935="",,),0)-1),"")</f>
        <v>7</v>
      </c>
      <c r="Q12211">
        <f t="shared" si="270"/>
        <v>7</v>
      </c>
      <c r="R12211">
        <f t="shared" si="269"/>
        <v>0</v>
      </c>
    </row>
    <row r="12212" spans="1:18" x14ac:dyDescent="0.3">
      <c r="A12212" t="s">
        <v>860</v>
      </c>
      <c r="B12212" s="1">
        <v>38552</v>
      </c>
      <c r="C12212" s="2">
        <v>0.41666666666666669</v>
      </c>
      <c r="D12212" t="s">
        <v>876</v>
      </c>
      <c r="E12212" t="s">
        <v>877</v>
      </c>
      <c r="G12212" t="s">
        <v>19</v>
      </c>
      <c r="H12212" t="s">
        <v>64</v>
      </c>
      <c r="I12212" t="s">
        <v>26</v>
      </c>
      <c r="J12212" t="s">
        <v>27</v>
      </c>
      <c r="K12212">
        <v>1279</v>
      </c>
      <c r="L12212">
        <v>5.4</v>
      </c>
      <c r="M12212" t="s">
        <v>59</v>
      </c>
      <c r="N12212">
        <v>8</v>
      </c>
      <c r="P12212" cm="1">
        <f t="array" ref="P12212">IF(Q12212&gt;0,INDEX(Q12212:Q33936,MATCH(TRUE,INDEX(Q12212:Q33936="",,),0)-1),"")</f>
        <v>7</v>
      </c>
      <c r="Q12212">
        <f t="shared" si="270"/>
        <v>7</v>
      </c>
      <c r="R12212">
        <f t="shared" ref="R12212:R12275" si="271">IF(P12212="","",0)</f>
        <v>0</v>
      </c>
    </row>
    <row r="12213" spans="1:18" x14ac:dyDescent="0.3">
      <c r="A12213" t="s">
        <v>860</v>
      </c>
      <c r="B12213" s="1">
        <v>38552</v>
      </c>
      <c r="C12213" s="2">
        <v>0.41666666666666669</v>
      </c>
      <c r="D12213" t="s">
        <v>876</v>
      </c>
      <c r="E12213" t="s">
        <v>877</v>
      </c>
      <c r="G12213" s="6" t="s">
        <v>29</v>
      </c>
      <c r="H12213" t="s">
        <v>30</v>
      </c>
      <c r="I12213" t="s">
        <v>21</v>
      </c>
      <c r="J12213" t="s">
        <v>22</v>
      </c>
      <c r="K12213">
        <v>8</v>
      </c>
      <c r="L12213">
        <v>58</v>
      </c>
      <c r="M12213" t="s">
        <v>59</v>
      </c>
      <c r="N12213">
        <v>58</v>
      </c>
      <c r="P12213" cm="1">
        <f t="array" ref="P12213">IF(Q12213&gt;0,INDEX(Q12213:Q33937,MATCH(TRUE,INDEX(Q12213:Q33937="",,),0)-1),"")</f>
        <v>7</v>
      </c>
      <c r="Q12213">
        <f t="shared" si="270"/>
        <v>7</v>
      </c>
      <c r="R12213">
        <f t="shared" si="271"/>
        <v>0</v>
      </c>
    </row>
    <row r="12214" spans="1:18" x14ac:dyDescent="0.3">
      <c r="A12214" t="s">
        <v>860</v>
      </c>
      <c r="B12214" s="1">
        <v>38552</v>
      </c>
      <c r="C12214" s="2">
        <v>0.41666666666666669</v>
      </c>
      <c r="D12214" t="s">
        <v>876</v>
      </c>
      <c r="E12214" t="s">
        <v>877</v>
      </c>
      <c r="G12214" s="6" t="s">
        <v>29</v>
      </c>
      <c r="H12214" t="s">
        <v>214</v>
      </c>
      <c r="I12214" t="s">
        <v>21</v>
      </c>
      <c r="J12214" t="s">
        <v>22</v>
      </c>
      <c r="K12214">
        <v>18</v>
      </c>
      <c r="L12214">
        <v>48</v>
      </c>
      <c r="M12214" t="s">
        <v>59</v>
      </c>
      <c r="N12214">
        <v>48</v>
      </c>
      <c r="P12214" cm="1">
        <f t="array" ref="P12214">IF(Q12214&gt;0,INDEX(Q12214:Q33938,MATCH(TRUE,INDEX(Q12214:Q33938="",,),0)-1),"")</f>
        <v>7</v>
      </c>
      <c r="Q12214">
        <f t="shared" si="270"/>
        <v>7</v>
      </c>
      <c r="R12214">
        <f t="shared" si="271"/>
        <v>0</v>
      </c>
    </row>
    <row r="12215" spans="1:18" x14ac:dyDescent="0.3">
      <c r="A12215" t="s">
        <v>860</v>
      </c>
      <c r="B12215" s="1">
        <v>38552</v>
      </c>
      <c r="C12215" s="2">
        <v>0.41666666666666669</v>
      </c>
      <c r="D12215" t="s">
        <v>876</v>
      </c>
      <c r="E12215" t="s">
        <v>877</v>
      </c>
      <c r="G12215" s="6" t="s">
        <v>29</v>
      </c>
      <c r="H12215" t="s">
        <v>406</v>
      </c>
      <c r="I12215" t="s">
        <v>21</v>
      </c>
      <c r="J12215" t="s">
        <v>22</v>
      </c>
      <c r="K12215">
        <v>3</v>
      </c>
      <c r="L12215">
        <v>20</v>
      </c>
      <c r="M12215" t="s">
        <v>59</v>
      </c>
      <c r="N12215">
        <v>20</v>
      </c>
      <c r="P12215" cm="1">
        <f t="array" ref="P12215">IF(Q12215&gt;0,INDEX(Q12215:Q33939,MATCH(TRUE,INDEX(Q12215:Q33939="",,),0)-1),"")</f>
        <v>7</v>
      </c>
      <c r="Q12215">
        <f t="shared" si="270"/>
        <v>7</v>
      </c>
      <c r="R12215">
        <f t="shared" si="271"/>
        <v>0</v>
      </c>
    </row>
    <row r="12216" spans="1:18" x14ac:dyDescent="0.3">
      <c r="A12216" t="s">
        <v>860</v>
      </c>
      <c r="B12216" s="1">
        <v>38552</v>
      </c>
      <c r="C12216" s="2">
        <v>0.41666666666666669</v>
      </c>
      <c r="D12216" t="s">
        <v>876</v>
      </c>
      <c r="E12216" t="s">
        <v>877</v>
      </c>
      <c r="G12216" s="6" t="s">
        <v>29</v>
      </c>
      <c r="H12216" t="s">
        <v>25</v>
      </c>
      <c r="I12216" t="s">
        <v>21</v>
      </c>
      <c r="J12216" t="s">
        <v>22</v>
      </c>
      <c r="K12216">
        <v>2</v>
      </c>
      <c r="L12216">
        <v>67</v>
      </c>
      <c r="M12216" t="s">
        <v>59</v>
      </c>
      <c r="N12216">
        <v>67</v>
      </c>
      <c r="P12216" cm="1">
        <f t="array" ref="P12216">IF(Q12216&gt;0,INDEX(Q12216:Q33940,MATCH(TRUE,INDEX(Q12216:Q33940="",,),0)-1),"")</f>
        <v>7</v>
      </c>
      <c r="Q12216">
        <f t="shared" si="270"/>
        <v>7</v>
      </c>
      <c r="R12216">
        <f t="shared" si="271"/>
        <v>0</v>
      </c>
    </row>
    <row r="12217" spans="1:18" x14ac:dyDescent="0.3">
      <c r="P12217" t="str" cm="1">
        <f t="array" ref="P12217">IF(Q12217&gt;0,INDEX(Q12217:Q33941,MATCH(TRUE,INDEX(Q12217:Q33941="",,),0)-1),"")</f>
        <v/>
      </c>
      <c r="R12217" t="str">
        <f t="shared" si="271"/>
        <v/>
      </c>
    </row>
    <row r="12218" spans="1:18" x14ac:dyDescent="0.3">
      <c r="A12218" t="s">
        <v>860</v>
      </c>
      <c r="B12218" s="1">
        <v>38552</v>
      </c>
      <c r="C12218" s="2">
        <v>0.41666666666666669</v>
      </c>
      <c r="D12218" t="s">
        <v>879</v>
      </c>
      <c r="E12218" t="s">
        <v>880</v>
      </c>
      <c r="G12218" t="s">
        <v>19</v>
      </c>
      <c r="H12218" t="s">
        <v>194</v>
      </c>
      <c r="I12218" t="s">
        <v>21</v>
      </c>
      <c r="J12218" t="s">
        <v>22</v>
      </c>
      <c r="K12218">
        <v>159</v>
      </c>
      <c r="L12218">
        <v>510</v>
      </c>
      <c r="M12218" t="s">
        <v>878</v>
      </c>
      <c r="N12218">
        <v>520</v>
      </c>
      <c r="O12218" t="s">
        <v>24</v>
      </c>
      <c r="P12218" cm="1">
        <f t="array" ref="P12218">IF(Q12218&gt;0,INDEX(Q12218:Q33942,MATCH(TRUE,INDEX(Q12218:Q33942="",,),0)-1),"")</f>
        <v>8</v>
      </c>
      <c r="Q12218">
        <f>INT((ROW()-12218)/6)+1</f>
        <v>1</v>
      </c>
      <c r="R12218">
        <f t="shared" si="271"/>
        <v>0</v>
      </c>
    </row>
    <row r="12219" spans="1:18" x14ac:dyDescent="0.3">
      <c r="A12219" t="s">
        <v>860</v>
      </c>
      <c r="B12219" s="1">
        <v>38552</v>
      </c>
      <c r="C12219" s="2">
        <v>0.41666666666666669</v>
      </c>
      <c r="D12219" t="s">
        <v>879</v>
      </c>
      <c r="E12219" t="s">
        <v>880</v>
      </c>
      <c r="G12219" t="s">
        <v>19</v>
      </c>
      <c r="H12219" t="s">
        <v>206</v>
      </c>
      <c r="I12219" t="s">
        <v>21</v>
      </c>
      <c r="J12219" t="s">
        <v>22</v>
      </c>
      <c r="K12219">
        <v>192</v>
      </c>
      <c r="L12219">
        <v>63</v>
      </c>
      <c r="M12219" t="s">
        <v>878</v>
      </c>
      <c r="N12219">
        <v>70</v>
      </c>
      <c r="O12219" t="s">
        <v>24</v>
      </c>
      <c r="P12219" cm="1">
        <f t="array" ref="P12219">IF(Q12219&gt;0,INDEX(Q12219:Q33943,MATCH(TRUE,INDEX(Q12219:Q33943="",,),0)-1),"")</f>
        <v>8</v>
      </c>
      <c r="Q12219">
        <f t="shared" ref="Q12219:Q12265" si="272">INT((ROW()-12218)/6)+1</f>
        <v>1</v>
      </c>
      <c r="R12219">
        <f t="shared" si="271"/>
        <v>0</v>
      </c>
    </row>
    <row r="12220" spans="1:18" x14ac:dyDescent="0.3">
      <c r="A12220" t="s">
        <v>860</v>
      </c>
      <c r="B12220" s="1">
        <v>38552</v>
      </c>
      <c r="C12220" s="2">
        <v>0.41666666666666669</v>
      </c>
      <c r="D12220" t="s">
        <v>879</v>
      </c>
      <c r="E12220" t="s">
        <v>880</v>
      </c>
      <c r="G12220" t="s">
        <v>19</v>
      </c>
      <c r="H12220" t="s">
        <v>206</v>
      </c>
      <c r="I12220" t="s">
        <v>26</v>
      </c>
      <c r="J12220" t="s">
        <v>27</v>
      </c>
      <c r="K12220">
        <v>342</v>
      </c>
      <c r="L12220">
        <v>8.85</v>
      </c>
      <c r="M12220" t="s">
        <v>878</v>
      </c>
      <c r="N12220">
        <v>10</v>
      </c>
      <c r="O12220" t="s">
        <v>24</v>
      </c>
      <c r="P12220" cm="1">
        <f t="array" ref="P12220">IF(Q12220&gt;0,INDEX(Q12220:Q33944,MATCH(TRUE,INDEX(Q12220:Q33944="",,),0)-1),"")</f>
        <v>8</v>
      </c>
      <c r="Q12220">
        <f t="shared" si="272"/>
        <v>1</v>
      </c>
      <c r="R12220">
        <f t="shared" si="271"/>
        <v>0</v>
      </c>
    </row>
    <row r="12221" spans="1:18" x14ac:dyDescent="0.3">
      <c r="A12221" t="s">
        <v>860</v>
      </c>
      <c r="B12221" s="1">
        <v>38552</v>
      </c>
      <c r="C12221" s="2">
        <v>0.41666666666666669</v>
      </c>
      <c r="D12221" t="s">
        <v>879</v>
      </c>
      <c r="E12221" t="s">
        <v>880</v>
      </c>
      <c r="G12221" t="s">
        <v>19</v>
      </c>
      <c r="H12221" t="s">
        <v>64</v>
      </c>
      <c r="I12221" t="s">
        <v>26</v>
      </c>
      <c r="J12221" t="s">
        <v>27</v>
      </c>
      <c r="K12221">
        <v>833</v>
      </c>
      <c r="L12221">
        <v>6.25</v>
      </c>
      <c r="M12221" t="s">
        <v>878</v>
      </c>
      <c r="N12221">
        <v>105</v>
      </c>
      <c r="O12221" t="s">
        <v>24</v>
      </c>
      <c r="P12221" cm="1">
        <f t="array" ref="P12221">IF(Q12221&gt;0,INDEX(Q12221:Q33945,MATCH(TRUE,INDEX(Q12221:Q33945="",,),0)-1),"")</f>
        <v>8</v>
      </c>
      <c r="Q12221">
        <f t="shared" si="272"/>
        <v>1</v>
      </c>
      <c r="R12221">
        <f t="shared" si="271"/>
        <v>0</v>
      </c>
    </row>
    <row r="12222" spans="1:18" x14ac:dyDescent="0.3">
      <c r="A12222" t="s">
        <v>860</v>
      </c>
      <c r="B12222" s="1">
        <v>38552</v>
      </c>
      <c r="C12222" s="2">
        <v>0.41666666666666669</v>
      </c>
      <c r="D12222" t="s">
        <v>879</v>
      </c>
      <c r="E12222" t="s">
        <v>880</v>
      </c>
      <c r="G12222" s="6" t="s">
        <v>29</v>
      </c>
      <c r="H12222" t="s">
        <v>30</v>
      </c>
      <c r="I12222" t="s">
        <v>21</v>
      </c>
      <c r="J12222" t="s">
        <v>22</v>
      </c>
      <c r="K12222">
        <v>7</v>
      </c>
      <c r="L12222">
        <v>70</v>
      </c>
      <c r="M12222" t="s">
        <v>878</v>
      </c>
      <c r="N12222">
        <v>70</v>
      </c>
      <c r="O12222" t="s">
        <v>24</v>
      </c>
      <c r="P12222" cm="1">
        <f t="array" ref="P12222">IF(Q12222&gt;0,INDEX(Q12222:Q33946,MATCH(TRUE,INDEX(Q12222:Q33946="",,),0)-1),"")</f>
        <v>8</v>
      </c>
      <c r="Q12222">
        <f t="shared" si="272"/>
        <v>1</v>
      </c>
      <c r="R12222">
        <f t="shared" si="271"/>
        <v>0</v>
      </c>
    </row>
    <row r="12223" spans="1:18" x14ac:dyDescent="0.3">
      <c r="A12223" t="s">
        <v>860</v>
      </c>
      <c r="B12223" s="1">
        <v>38552</v>
      </c>
      <c r="C12223" s="2">
        <v>0.41666666666666669</v>
      </c>
      <c r="D12223" t="s">
        <v>879</v>
      </c>
      <c r="E12223" t="s">
        <v>880</v>
      </c>
      <c r="G12223" s="6" t="s">
        <v>29</v>
      </c>
      <c r="H12223" t="s">
        <v>406</v>
      </c>
      <c r="I12223" t="s">
        <v>21</v>
      </c>
      <c r="J12223" t="s">
        <v>22</v>
      </c>
      <c r="K12223">
        <v>4</v>
      </c>
      <c r="L12223">
        <v>27</v>
      </c>
      <c r="M12223" t="s">
        <v>878</v>
      </c>
      <c r="N12223">
        <v>27</v>
      </c>
      <c r="O12223" t="s">
        <v>24</v>
      </c>
      <c r="P12223" cm="1">
        <f t="array" ref="P12223">IF(Q12223&gt;0,INDEX(Q12223:Q33947,MATCH(TRUE,INDEX(Q12223:Q33947="",,),0)-1),"")</f>
        <v>8</v>
      </c>
      <c r="Q12223">
        <f t="shared" si="272"/>
        <v>1</v>
      </c>
      <c r="R12223">
        <f t="shared" si="271"/>
        <v>0</v>
      </c>
    </row>
    <row r="12224" spans="1:18" x14ac:dyDescent="0.3">
      <c r="A12224" t="s">
        <v>860</v>
      </c>
      <c r="B12224" s="1">
        <v>38552</v>
      </c>
      <c r="C12224" s="2">
        <v>0.41666666666666669</v>
      </c>
      <c r="D12224" t="s">
        <v>879</v>
      </c>
      <c r="E12224" t="s">
        <v>880</v>
      </c>
      <c r="G12224" t="s">
        <v>19</v>
      </c>
      <c r="H12224" t="s">
        <v>194</v>
      </c>
      <c r="I12224" t="s">
        <v>21</v>
      </c>
      <c r="J12224" t="s">
        <v>22</v>
      </c>
      <c r="K12224">
        <v>159</v>
      </c>
      <c r="L12224">
        <v>510</v>
      </c>
      <c r="M12224" t="s">
        <v>793</v>
      </c>
      <c r="N12224">
        <v>891.51</v>
      </c>
      <c r="P12224" cm="1">
        <f t="array" ref="P12224">IF(Q12224&gt;0,INDEX(Q12224:Q33948,MATCH(TRUE,INDEX(Q12224:Q33948="",,),0)-1),"")</f>
        <v>8</v>
      </c>
      <c r="Q12224">
        <f t="shared" si="272"/>
        <v>2</v>
      </c>
      <c r="R12224">
        <f t="shared" si="271"/>
        <v>0</v>
      </c>
    </row>
    <row r="12225" spans="1:18" x14ac:dyDescent="0.3">
      <c r="A12225" t="s">
        <v>860</v>
      </c>
      <c r="B12225" s="1">
        <v>38552</v>
      </c>
      <c r="C12225" s="2">
        <v>0.41666666666666669</v>
      </c>
      <c r="D12225" t="s">
        <v>879</v>
      </c>
      <c r="E12225" t="s">
        <v>880</v>
      </c>
      <c r="G12225" t="s">
        <v>19</v>
      </c>
      <c r="H12225" t="s">
        <v>206</v>
      </c>
      <c r="I12225" t="s">
        <v>21</v>
      </c>
      <c r="J12225" t="s">
        <v>22</v>
      </c>
      <c r="K12225">
        <v>192</v>
      </c>
      <c r="L12225">
        <v>63</v>
      </c>
      <c r="M12225" t="s">
        <v>793</v>
      </c>
      <c r="N12225">
        <v>90.1</v>
      </c>
      <c r="P12225" cm="1">
        <f t="array" ref="P12225">IF(Q12225&gt;0,INDEX(Q12225:Q33949,MATCH(TRUE,INDEX(Q12225:Q33949="",,),0)-1),"")</f>
        <v>8</v>
      </c>
      <c r="Q12225">
        <f t="shared" si="272"/>
        <v>2</v>
      </c>
      <c r="R12225">
        <f t="shared" si="271"/>
        <v>0</v>
      </c>
    </row>
    <row r="12226" spans="1:18" x14ac:dyDescent="0.3">
      <c r="A12226" t="s">
        <v>860</v>
      </c>
      <c r="B12226" s="1">
        <v>38552</v>
      </c>
      <c r="C12226" s="2">
        <v>0.41666666666666669</v>
      </c>
      <c r="D12226" t="s">
        <v>879</v>
      </c>
      <c r="E12226" t="s">
        <v>880</v>
      </c>
      <c r="G12226" t="s">
        <v>19</v>
      </c>
      <c r="H12226" t="s">
        <v>206</v>
      </c>
      <c r="I12226" t="s">
        <v>26</v>
      </c>
      <c r="J12226" t="s">
        <v>27</v>
      </c>
      <c r="K12226">
        <v>342</v>
      </c>
      <c r="L12226">
        <v>8.85</v>
      </c>
      <c r="M12226" t="s">
        <v>793</v>
      </c>
      <c r="N12226">
        <v>8.85</v>
      </c>
      <c r="P12226" cm="1">
        <f t="array" ref="P12226">IF(Q12226&gt;0,INDEX(Q12226:Q33950,MATCH(TRUE,INDEX(Q12226:Q33950="",,),0)-1),"")</f>
        <v>8</v>
      </c>
      <c r="Q12226">
        <f t="shared" si="272"/>
        <v>2</v>
      </c>
      <c r="R12226">
        <f t="shared" si="271"/>
        <v>0</v>
      </c>
    </row>
    <row r="12227" spans="1:18" x14ac:dyDescent="0.3">
      <c r="A12227" t="s">
        <v>860</v>
      </c>
      <c r="B12227" s="1">
        <v>38552</v>
      </c>
      <c r="C12227" s="2">
        <v>0.41666666666666669</v>
      </c>
      <c r="D12227" t="s">
        <v>879</v>
      </c>
      <c r="E12227" t="s">
        <v>880</v>
      </c>
      <c r="G12227" t="s">
        <v>19</v>
      </c>
      <c r="H12227" t="s">
        <v>64</v>
      </c>
      <c r="I12227" t="s">
        <v>26</v>
      </c>
      <c r="J12227" t="s">
        <v>27</v>
      </c>
      <c r="K12227">
        <v>833</v>
      </c>
      <c r="L12227">
        <v>6.25</v>
      </c>
      <c r="M12227" t="s">
        <v>793</v>
      </c>
      <c r="N12227">
        <v>21.5</v>
      </c>
      <c r="P12227" cm="1">
        <f t="array" ref="P12227">IF(Q12227&gt;0,INDEX(Q12227:Q33951,MATCH(TRUE,INDEX(Q12227:Q33951="",,),0)-1),"")</f>
        <v>8</v>
      </c>
      <c r="Q12227">
        <f t="shared" si="272"/>
        <v>2</v>
      </c>
      <c r="R12227">
        <f t="shared" si="271"/>
        <v>0</v>
      </c>
    </row>
    <row r="12228" spans="1:18" x14ac:dyDescent="0.3">
      <c r="A12228" t="s">
        <v>860</v>
      </c>
      <c r="B12228" s="1">
        <v>38552</v>
      </c>
      <c r="C12228" s="2">
        <v>0.41666666666666669</v>
      </c>
      <c r="D12228" t="s">
        <v>879</v>
      </c>
      <c r="E12228" t="s">
        <v>880</v>
      </c>
      <c r="G12228" s="6" t="s">
        <v>29</v>
      </c>
      <c r="H12228" t="s">
        <v>30</v>
      </c>
      <c r="I12228" t="s">
        <v>21</v>
      </c>
      <c r="J12228" t="s">
        <v>22</v>
      </c>
      <c r="K12228">
        <v>7</v>
      </c>
      <c r="L12228">
        <v>70</v>
      </c>
      <c r="M12228" t="s">
        <v>793</v>
      </c>
      <c r="N12228">
        <v>70</v>
      </c>
      <c r="P12228" cm="1">
        <f t="array" ref="P12228">IF(Q12228&gt;0,INDEX(Q12228:Q33952,MATCH(TRUE,INDEX(Q12228:Q33952="",,),0)-1),"")</f>
        <v>8</v>
      </c>
      <c r="Q12228">
        <f t="shared" si="272"/>
        <v>2</v>
      </c>
      <c r="R12228">
        <f t="shared" si="271"/>
        <v>0</v>
      </c>
    </row>
    <row r="12229" spans="1:18" x14ac:dyDescent="0.3">
      <c r="A12229" t="s">
        <v>860</v>
      </c>
      <c r="B12229" s="1">
        <v>38552</v>
      </c>
      <c r="C12229" s="2">
        <v>0.41666666666666669</v>
      </c>
      <c r="D12229" t="s">
        <v>879</v>
      </c>
      <c r="E12229" t="s">
        <v>880</v>
      </c>
      <c r="G12229" s="6" t="s">
        <v>29</v>
      </c>
      <c r="H12229" t="s">
        <v>406</v>
      </c>
      <c r="I12229" t="s">
        <v>21</v>
      </c>
      <c r="J12229" t="s">
        <v>22</v>
      </c>
      <c r="K12229">
        <v>4</v>
      </c>
      <c r="L12229">
        <v>27</v>
      </c>
      <c r="M12229" t="s">
        <v>793</v>
      </c>
      <c r="N12229">
        <v>27</v>
      </c>
      <c r="P12229" cm="1">
        <f t="array" ref="P12229">IF(Q12229&gt;0,INDEX(Q12229:Q33953,MATCH(TRUE,INDEX(Q12229:Q33953="",,),0)-1),"")</f>
        <v>8</v>
      </c>
      <c r="Q12229">
        <f t="shared" si="272"/>
        <v>2</v>
      </c>
      <c r="R12229">
        <f t="shared" si="271"/>
        <v>0</v>
      </c>
    </row>
    <row r="12230" spans="1:18" x14ac:dyDescent="0.3">
      <c r="A12230" t="s">
        <v>860</v>
      </c>
      <c r="B12230" s="1">
        <v>38552</v>
      </c>
      <c r="C12230" s="2">
        <v>0.41666666666666669</v>
      </c>
      <c r="D12230" t="s">
        <v>879</v>
      </c>
      <c r="E12230" t="s">
        <v>880</v>
      </c>
      <c r="G12230" t="s">
        <v>19</v>
      </c>
      <c r="H12230" t="s">
        <v>194</v>
      </c>
      <c r="I12230" t="s">
        <v>21</v>
      </c>
      <c r="J12230" t="s">
        <v>22</v>
      </c>
      <c r="K12230">
        <v>159</v>
      </c>
      <c r="L12230">
        <v>510</v>
      </c>
      <c r="M12230" t="s">
        <v>694</v>
      </c>
      <c r="N12230">
        <v>845</v>
      </c>
      <c r="P12230" cm="1">
        <f t="array" ref="P12230">IF(Q12230&gt;0,INDEX(Q12230:Q33954,MATCH(TRUE,INDEX(Q12230:Q33954="",,),0)-1),"")</f>
        <v>8</v>
      </c>
      <c r="Q12230">
        <f t="shared" si="272"/>
        <v>3</v>
      </c>
      <c r="R12230">
        <f t="shared" si="271"/>
        <v>0</v>
      </c>
    </row>
    <row r="12231" spans="1:18" x14ac:dyDescent="0.3">
      <c r="A12231" t="s">
        <v>860</v>
      </c>
      <c r="B12231" s="1">
        <v>38552</v>
      </c>
      <c r="C12231" s="2">
        <v>0.41666666666666669</v>
      </c>
      <c r="D12231" t="s">
        <v>879</v>
      </c>
      <c r="E12231" t="s">
        <v>880</v>
      </c>
      <c r="G12231" t="s">
        <v>19</v>
      </c>
      <c r="H12231" t="s">
        <v>206</v>
      </c>
      <c r="I12231" t="s">
        <v>21</v>
      </c>
      <c r="J12231" t="s">
        <v>22</v>
      </c>
      <c r="K12231">
        <v>192</v>
      </c>
      <c r="L12231">
        <v>63</v>
      </c>
      <c r="M12231" t="s">
        <v>694</v>
      </c>
      <c r="N12231">
        <v>145</v>
      </c>
      <c r="P12231" cm="1">
        <f t="array" ref="P12231">IF(Q12231&gt;0,INDEX(Q12231:Q33955,MATCH(TRUE,INDEX(Q12231:Q33955="",,),0)-1),"")</f>
        <v>8</v>
      </c>
      <c r="Q12231">
        <f t="shared" si="272"/>
        <v>3</v>
      </c>
      <c r="R12231">
        <f t="shared" si="271"/>
        <v>0</v>
      </c>
    </row>
    <row r="12232" spans="1:18" x14ac:dyDescent="0.3">
      <c r="A12232" t="s">
        <v>860</v>
      </c>
      <c r="B12232" s="1">
        <v>38552</v>
      </c>
      <c r="C12232" s="2">
        <v>0.41666666666666669</v>
      </c>
      <c r="D12232" t="s">
        <v>879</v>
      </c>
      <c r="E12232" t="s">
        <v>880</v>
      </c>
      <c r="G12232" t="s">
        <v>19</v>
      </c>
      <c r="H12232" t="s">
        <v>206</v>
      </c>
      <c r="I12232" t="s">
        <v>26</v>
      </c>
      <c r="J12232" t="s">
        <v>27</v>
      </c>
      <c r="K12232">
        <v>342</v>
      </c>
      <c r="L12232">
        <v>8.85</v>
      </c>
      <c r="M12232" t="s">
        <v>694</v>
      </c>
      <c r="N12232">
        <v>8.85</v>
      </c>
      <c r="P12232" cm="1">
        <f t="array" ref="P12232">IF(Q12232&gt;0,INDEX(Q12232:Q33956,MATCH(TRUE,INDEX(Q12232:Q33956="",,),0)-1),"")</f>
        <v>8</v>
      </c>
      <c r="Q12232">
        <f t="shared" si="272"/>
        <v>3</v>
      </c>
      <c r="R12232">
        <f t="shared" si="271"/>
        <v>0</v>
      </c>
    </row>
    <row r="12233" spans="1:18" x14ac:dyDescent="0.3">
      <c r="A12233" t="s">
        <v>860</v>
      </c>
      <c r="B12233" s="1">
        <v>38552</v>
      </c>
      <c r="C12233" s="2">
        <v>0.41666666666666669</v>
      </c>
      <c r="D12233" t="s">
        <v>879</v>
      </c>
      <c r="E12233" t="s">
        <v>880</v>
      </c>
      <c r="G12233" t="s">
        <v>19</v>
      </c>
      <c r="H12233" t="s">
        <v>64</v>
      </c>
      <c r="I12233" t="s">
        <v>26</v>
      </c>
      <c r="J12233" t="s">
        <v>27</v>
      </c>
      <c r="K12233">
        <v>833</v>
      </c>
      <c r="L12233">
        <v>6.25</v>
      </c>
      <c r="M12233" t="s">
        <v>694</v>
      </c>
      <c r="N12233">
        <v>8</v>
      </c>
      <c r="P12233" cm="1">
        <f t="array" ref="P12233">IF(Q12233&gt;0,INDEX(Q12233:Q33957,MATCH(TRUE,INDEX(Q12233:Q33957="",,),0)-1),"")</f>
        <v>8</v>
      </c>
      <c r="Q12233">
        <f t="shared" si="272"/>
        <v>3</v>
      </c>
      <c r="R12233">
        <f t="shared" si="271"/>
        <v>0</v>
      </c>
    </row>
    <row r="12234" spans="1:18" x14ac:dyDescent="0.3">
      <c r="A12234" t="s">
        <v>860</v>
      </c>
      <c r="B12234" s="1">
        <v>38552</v>
      </c>
      <c r="C12234" s="2">
        <v>0.41666666666666669</v>
      </c>
      <c r="D12234" t="s">
        <v>879</v>
      </c>
      <c r="E12234" t="s">
        <v>880</v>
      </c>
      <c r="G12234" s="6" t="s">
        <v>29</v>
      </c>
      <c r="H12234" t="s">
        <v>30</v>
      </c>
      <c r="I12234" t="s">
        <v>21</v>
      </c>
      <c r="J12234" t="s">
        <v>22</v>
      </c>
      <c r="K12234">
        <v>7</v>
      </c>
      <c r="L12234">
        <v>70</v>
      </c>
      <c r="M12234" t="s">
        <v>694</v>
      </c>
      <c r="N12234">
        <v>70</v>
      </c>
      <c r="P12234" cm="1">
        <f t="array" ref="P12234">IF(Q12234&gt;0,INDEX(Q12234:Q33958,MATCH(TRUE,INDEX(Q12234:Q33958="",,),0)-1),"")</f>
        <v>8</v>
      </c>
      <c r="Q12234">
        <f t="shared" si="272"/>
        <v>3</v>
      </c>
      <c r="R12234">
        <f t="shared" si="271"/>
        <v>0</v>
      </c>
    </row>
    <row r="12235" spans="1:18" x14ac:dyDescent="0.3">
      <c r="A12235" t="s">
        <v>860</v>
      </c>
      <c r="B12235" s="1">
        <v>38552</v>
      </c>
      <c r="C12235" s="2">
        <v>0.41666666666666669</v>
      </c>
      <c r="D12235" t="s">
        <v>879</v>
      </c>
      <c r="E12235" t="s">
        <v>880</v>
      </c>
      <c r="G12235" s="6" t="s">
        <v>29</v>
      </c>
      <c r="H12235" t="s">
        <v>406</v>
      </c>
      <c r="I12235" t="s">
        <v>21</v>
      </c>
      <c r="J12235" t="s">
        <v>22</v>
      </c>
      <c r="K12235">
        <v>4</v>
      </c>
      <c r="L12235">
        <v>27</v>
      </c>
      <c r="M12235" t="s">
        <v>694</v>
      </c>
      <c r="N12235">
        <v>27</v>
      </c>
      <c r="P12235" cm="1">
        <f t="array" ref="P12235">IF(Q12235&gt;0,INDEX(Q12235:Q33959,MATCH(TRUE,INDEX(Q12235:Q33959="",,),0)-1),"")</f>
        <v>8</v>
      </c>
      <c r="Q12235">
        <f t="shared" si="272"/>
        <v>3</v>
      </c>
      <c r="R12235">
        <f t="shared" si="271"/>
        <v>0</v>
      </c>
    </row>
    <row r="12236" spans="1:18" x14ac:dyDescent="0.3">
      <c r="A12236" t="s">
        <v>860</v>
      </c>
      <c r="B12236" s="1">
        <v>38552</v>
      </c>
      <c r="C12236" s="2">
        <v>0.41666666666666669</v>
      </c>
      <c r="D12236" t="s">
        <v>879</v>
      </c>
      <c r="E12236" t="s">
        <v>880</v>
      </c>
      <c r="G12236" t="s">
        <v>19</v>
      </c>
      <c r="H12236" t="s">
        <v>194</v>
      </c>
      <c r="I12236" t="s">
        <v>21</v>
      </c>
      <c r="J12236" t="s">
        <v>22</v>
      </c>
      <c r="K12236">
        <v>159</v>
      </c>
      <c r="L12236">
        <v>510</v>
      </c>
      <c r="M12236" t="s">
        <v>881</v>
      </c>
      <c r="N12236">
        <v>871.7</v>
      </c>
      <c r="P12236" cm="1">
        <f t="array" ref="P12236">IF(Q12236&gt;0,INDEX(Q12236:Q33960,MATCH(TRUE,INDEX(Q12236:Q33960="",,),0)-1),"")</f>
        <v>8</v>
      </c>
      <c r="Q12236">
        <f t="shared" si="272"/>
        <v>4</v>
      </c>
      <c r="R12236">
        <f t="shared" si="271"/>
        <v>0</v>
      </c>
    </row>
    <row r="12237" spans="1:18" x14ac:dyDescent="0.3">
      <c r="A12237" t="s">
        <v>860</v>
      </c>
      <c r="B12237" s="1">
        <v>38552</v>
      </c>
      <c r="C12237" s="2">
        <v>0.41666666666666669</v>
      </c>
      <c r="D12237" t="s">
        <v>879</v>
      </c>
      <c r="E12237" t="s">
        <v>880</v>
      </c>
      <c r="G12237" t="s">
        <v>19</v>
      </c>
      <c r="H12237" t="s">
        <v>206</v>
      </c>
      <c r="I12237" t="s">
        <v>21</v>
      </c>
      <c r="J12237" t="s">
        <v>22</v>
      </c>
      <c r="K12237">
        <v>192</v>
      </c>
      <c r="L12237">
        <v>63</v>
      </c>
      <c r="M12237" t="s">
        <v>881</v>
      </c>
      <c r="N12237">
        <v>102</v>
      </c>
      <c r="P12237" cm="1">
        <f t="array" ref="P12237">IF(Q12237&gt;0,INDEX(Q12237:Q33961,MATCH(TRUE,INDEX(Q12237:Q33961="",,),0)-1),"")</f>
        <v>8</v>
      </c>
      <c r="Q12237">
        <f t="shared" si="272"/>
        <v>4</v>
      </c>
      <c r="R12237">
        <f t="shared" si="271"/>
        <v>0</v>
      </c>
    </row>
    <row r="12238" spans="1:18" x14ac:dyDescent="0.3">
      <c r="A12238" t="s">
        <v>860</v>
      </c>
      <c r="B12238" s="1">
        <v>38552</v>
      </c>
      <c r="C12238" s="2">
        <v>0.41666666666666669</v>
      </c>
      <c r="D12238" t="s">
        <v>879</v>
      </c>
      <c r="E12238" t="s">
        <v>880</v>
      </c>
      <c r="G12238" t="s">
        <v>19</v>
      </c>
      <c r="H12238" t="s">
        <v>206</v>
      </c>
      <c r="I12238" t="s">
        <v>26</v>
      </c>
      <c r="J12238" t="s">
        <v>27</v>
      </c>
      <c r="K12238">
        <v>342</v>
      </c>
      <c r="L12238">
        <v>8.85</v>
      </c>
      <c r="M12238" t="s">
        <v>881</v>
      </c>
      <c r="N12238">
        <v>8.85</v>
      </c>
      <c r="P12238" cm="1">
        <f t="array" ref="P12238">IF(Q12238&gt;0,INDEX(Q12238:Q33962,MATCH(TRUE,INDEX(Q12238:Q33962="",,),0)-1),"")</f>
        <v>8</v>
      </c>
      <c r="Q12238">
        <f t="shared" si="272"/>
        <v>4</v>
      </c>
      <c r="R12238">
        <f t="shared" si="271"/>
        <v>0</v>
      </c>
    </row>
    <row r="12239" spans="1:18" x14ac:dyDescent="0.3">
      <c r="A12239" t="s">
        <v>860</v>
      </c>
      <c r="B12239" s="1">
        <v>38552</v>
      </c>
      <c r="C12239" s="2">
        <v>0.41666666666666669</v>
      </c>
      <c r="D12239" t="s">
        <v>879</v>
      </c>
      <c r="E12239" t="s">
        <v>880</v>
      </c>
      <c r="G12239" t="s">
        <v>19</v>
      </c>
      <c r="H12239" t="s">
        <v>64</v>
      </c>
      <c r="I12239" t="s">
        <v>26</v>
      </c>
      <c r="J12239" t="s">
        <v>27</v>
      </c>
      <c r="K12239">
        <v>833</v>
      </c>
      <c r="L12239">
        <v>6.25</v>
      </c>
      <c r="M12239" t="s">
        <v>881</v>
      </c>
      <c r="N12239">
        <v>6.25</v>
      </c>
      <c r="P12239" cm="1">
        <f t="array" ref="P12239">IF(Q12239&gt;0,INDEX(Q12239:Q33963,MATCH(TRUE,INDEX(Q12239:Q33963="",,),0)-1),"")</f>
        <v>8</v>
      </c>
      <c r="Q12239">
        <f t="shared" si="272"/>
        <v>4</v>
      </c>
      <c r="R12239">
        <f t="shared" si="271"/>
        <v>0</v>
      </c>
    </row>
    <row r="12240" spans="1:18" x14ac:dyDescent="0.3">
      <c r="A12240" t="s">
        <v>860</v>
      </c>
      <c r="B12240" s="1">
        <v>38552</v>
      </c>
      <c r="C12240" s="2">
        <v>0.41666666666666669</v>
      </c>
      <c r="D12240" t="s">
        <v>879</v>
      </c>
      <c r="E12240" t="s">
        <v>880</v>
      </c>
      <c r="G12240" s="6" t="s">
        <v>29</v>
      </c>
      <c r="H12240" t="s">
        <v>30</v>
      </c>
      <c r="I12240" t="s">
        <v>21</v>
      </c>
      <c r="J12240" t="s">
        <v>22</v>
      </c>
      <c r="K12240">
        <v>7</v>
      </c>
      <c r="L12240">
        <v>70</v>
      </c>
      <c r="M12240" t="s">
        <v>881</v>
      </c>
      <c r="N12240">
        <v>70</v>
      </c>
      <c r="P12240" cm="1">
        <f t="array" ref="P12240">IF(Q12240&gt;0,INDEX(Q12240:Q33964,MATCH(TRUE,INDEX(Q12240:Q33964="",,),0)-1),"")</f>
        <v>8</v>
      </c>
      <c r="Q12240">
        <f t="shared" si="272"/>
        <v>4</v>
      </c>
      <c r="R12240">
        <f t="shared" si="271"/>
        <v>0</v>
      </c>
    </row>
    <row r="12241" spans="1:18" x14ac:dyDescent="0.3">
      <c r="A12241" t="s">
        <v>860</v>
      </c>
      <c r="B12241" s="1">
        <v>38552</v>
      </c>
      <c r="C12241" s="2">
        <v>0.41666666666666669</v>
      </c>
      <c r="D12241" t="s">
        <v>879</v>
      </c>
      <c r="E12241" t="s">
        <v>880</v>
      </c>
      <c r="G12241" s="6" t="s">
        <v>29</v>
      </c>
      <c r="H12241" t="s">
        <v>406</v>
      </c>
      <c r="I12241" t="s">
        <v>21</v>
      </c>
      <c r="J12241" t="s">
        <v>22</v>
      </c>
      <c r="K12241">
        <v>4</v>
      </c>
      <c r="L12241">
        <v>27</v>
      </c>
      <c r="M12241" t="s">
        <v>881</v>
      </c>
      <c r="N12241">
        <v>27</v>
      </c>
      <c r="P12241" cm="1">
        <f t="array" ref="P12241">IF(Q12241&gt;0,INDEX(Q12241:Q33965,MATCH(TRUE,INDEX(Q12241:Q33965="",,),0)-1),"")</f>
        <v>8</v>
      </c>
      <c r="Q12241">
        <f t="shared" si="272"/>
        <v>4</v>
      </c>
      <c r="R12241">
        <f t="shared" si="271"/>
        <v>0</v>
      </c>
    </row>
    <row r="12242" spans="1:18" x14ac:dyDescent="0.3">
      <c r="A12242" t="s">
        <v>860</v>
      </c>
      <c r="B12242" s="1">
        <v>38552</v>
      </c>
      <c r="C12242" s="2">
        <v>0.41666666666666669</v>
      </c>
      <c r="D12242" t="s">
        <v>879</v>
      </c>
      <c r="E12242" t="s">
        <v>880</v>
      </c>
      <c r="G12242" t="s">
        <v>19</v>
      </c>
      <c r="H12242" t="s">
        <v>194</v>
      </c>
      <c r="I12242" t="s">
        <v>21</v>
      </c>
      <c r="J12242" t="s">
        <v>22</v>
      </c>
      <c r="K12242">
        <v>159</v>
      </c>
      <c r="L12242">
        <v>510</v>
      </c>
      <c r="M12242" t="s">
        <v>480</v>
      </c>
      <c r="N12242">
        <v>805</v>
      </c>
      <c r="P12242" cm="1">
        <f t="array" ref="P12242">IF(Q12242&gt;0,INDEX(Q12242:Q33966,MATCH(TRUE,INDEX(Q12242:Q33966="",,),0)-1),"")</f>
        <v>8</v>
      </c>
      <c r="Q12242">
        <f t="shared" si="272"/>
        <v>5</v>
      </c>
      <c r="R12242">
        <f t="shared" si="271"/>
        <v>0</v>
      </c>
    </row>
    <row r="12243" spans="1:18" x14ac:dyDescent="0.3">
      <c r="A12243" t="s">
        <v>860</v>
      </c>
      <c r="B12243" s="1">
        <v>38552</v>
      </c>
      <c r="C12243" s="2">
        <v>0.41666666666666669</v>
      </c>
      <c r="D12243" t="s">
        <v>879</v>
      </c>
      <c r="E12243" t="s">
        <v>880</v>
      </c>
      <c r="G12243" t="s">
        <v>19</v>
      </c>
      <c r="H12243" t="s">
        <v>206</v>
      </c>
      <c r="I12243" t="s">
        <v>21</v>
      </c>
      <c r="J12243" t="s">
        <v>22</v>
      </c>
      <c r="K12243">
        <v>192</v>
      </c>
      <c r="L12243">
        <v>63</v>
      </c>
      <c r="M12243" t="s">
        <v>480</v>
      </c>
      <c r="N12243">
        <v>85</v>
      </c>
      <c r="P12243" cm="1">
        <f t="array" ref="P12243">IF(Q12243&gt;0,INDEX(Q12243:Q33967,MATCH(TRUE,INDEX(Q12243:Q33967="",,),0)-1),"")</f>
        <v>8</v>
      </c>
      <c r="Q12243">
        <f t="shared" si="272"/>
        <v>5</v>
      </c>
      <c r="R12243">
        <f t="shared" si="271"/>
        <v>0</v>
      </c>
    </row>
    <row r="12244" spans="1:18" x14ac:dyDescent="0.3">
      <c r="A12244" t="s">
        <v>860</v>
      </c>
      <c r="B12244" s="1">
        <v>38552</v>
      </c>
      <c r="C12244" s="2">
        <v>0.41666666666666669</v>
      </c>
      <c r="D12244" t="s">
        <v>879</v>
      </c>
      <c r="E12244" t="s">
        <v>880</v>
      </c>
      <c r="G12244" t="s">
        <v>19</v>
      </c>
      <c r="H12244" t="s">
        <v>206</v>
      </c>
      <c r="I12244" t="s">
        <v>26</v>
      </c>
      <c r="J12244" t="s">
        <v>27</v>
      </c>
      <c r="K12244">
        <v>342</v>
      </c>
      <c r="L12244">
        <v>8.85</v>
      </c>
      <c r="M12244" t="s">
        <v>480</v>
      </c>
      <c r="N12244">
        <v>10</v>
      </c>
      <c r="P12244" cm="1">
        <f t="array" ref="P12244">IF(Q12244&gt;0,INDEX(Q12244:Q33968,MATCH(TRUE,INDEX(Q12244:Q33968="",,),0)-1),"")</f>
        <v>8</v>
      </c>
      <c r="Q12244">
        <f t="shared" si="272"/>
        <v>5</v>
      </c>
      <c r="R12244">
        <f t="shared" si="271"/>
        <v>0</v>
      </c>
    </row>
    <row r="12245" spans="1:18" x14ac:dyDescent="0.3">
      <c r="A12245" t="s">
        <v>860</v>
      </c>
      <c r="B12245" s="1">
        <v>38552</v>
      </c>
      <c r="C12245" s="2">
        <v>0.41666666666666669</v>
      </c>
      <c r="D12245" t="s">
        <v>879</v>
      </c>
      <c r="E12245" t="s">
        <v>880</v>
      </c>
      <c r="G12245" t="s">
        <v>19</v>
      </c>
      <c r="H12245" t="s">
        <v>64</v>
      </c>
      <c r="I12245" t="s">
        <v>26</v>
      </c>
      <c r="J12245" t="s">
        <v>27</v>
      </c>
      <c r="K12245">
        <v>833</v>
      </c>
      <c r="L12245">
        <v>6.25</v>
      </c>
      <c r="M12245" t="s">
        <v>480</v>
      </c>
      <c r="N12245">
        <v>10</v>
      </c>
      <c r="P12245" cm="1">
        <f t="array" ref="P12245">IF(Q12245&gt;0,INDEX(Q12245:Q33969,MATCH(TRUE,INDEX(Q12245:Q33969="",,),0)-1),"")</f>
        <v>8</v>
      </c>
      <c r="Q12245">
        <f t="shared" si="272"/>
        <v>5</v>
      </c>
      <c r="R12245">
        <f t="shared" si="271"/>
        <v>0</v>
      </c>
    </row>
    <row r="12246" spans="1:18" x14ac:dyDescent="0.3">
      <c r="A12246" t="s">
        <v>860</v>
      </c>
      <c r="B12246" s="1">
        <v>38552</v>
      </c>
      <c r="C12246" s="2">
        <v>0.41666666666666669</v>
      </c>
      <c r="D12246" t="s">
        <v>879</v>
      </c>
      <c r="E12246" t="s">
        <v>880</v>
      </c>
      <c r="G12246" s="6" t="s">
        <v>29</v>
      </c>
      <c r="H12246" t="s">
        <v>30</v>
      </c>
      <c r="I12246" t="s">
        <v>21</v>
      </c>
      <c r="J12246" t="s">
        <v>22</v>
      </c>
      <c r="K12246">
        <v>7</v>
      </c>
      <c r="L12246">
        <v>70</v>
      </c>
      <c r="M12246" t="s">
        <v>480</v>
      </c>
      <c r="N12246">
        <v>70</v>
      </c>
      <c r="P12246" cm="1">
        <f t="array" ref="P12246">IF(Q12246&gt;0,INDEX(Q12246:Q33970,MATCH(TRUE,INDEX(Q12246:Q33970="",,),0)-1),"")</f>
        <v>8</v>
      </c>
      <c r="Q12246">
        <f t="shared" si="272"/>
        <v>5</v>
      </c>
      <c r="R12246">
        <f t="shared" si="271"/>
        <v>0</v>
      </c>
    </row>
    <row r="12247" spans="1:18" x14ac:dyDescent="0.3">
      <c r="A12247" t="s">
        <v>860</v>
      </c>
      <c r="B12247" s="1">
        <v>38552</v>
      </c>
      <c r="C12247" s="2">
        <v>0.41666666666666669</v>
      </c>
      <c r="D12247" t="s">
        <v>879</v>
      </c>
      <c r="E12247" t="s">
        <v>880</v>
      </c>
      <c r="G12247" s="6" t="s">
        <v>29</v>
      </c>
      <c r="H12247" t="s">
        <v>406</v>
      </c>
      <c r="I12247" t="s">
        <v>21</v>
      </c>
      <c r="J12247" t="s">
        <v>22</v>
      </c>
      <c r="K12247">
        <v>4</v>
      </c>
      <c r="L12247">
        <v>27</v>
      </c>
      <c r="M12247" t="s">
        <v>480</v>
      </c>
      <c r="N12247">
        <v>27</v>
      </c>
      <c r="P12247" cm="1">
        <f t="array" ref="P12247">IF(Q12247&gt;0,INDEX(Q12247:Q33971,MATCH(TRUE,INDEX(Q12247:Q33971="",,),0)-1),"")</f>
        <v>8</v>
      </c>
      <c r="Q12247">
        <f t="shared" si="272"/>
        <v>5</v>
      </c>
      <c r="R12247">
        <f t="shared" si="271"/>
        <v>0</v>
      </c>
    </row>
    <row r="12248" spans="1:18" x14ac:dyDescent="0.3">
      <c r="A12248" t="s">
        <v>860</v>
      </c>
      <c r="B12248" s="1">
        <v>38552</v>
      </c>
      <c r="C12248" s="2">
        <v>0.41666666666666669</v>
      </c>
      <c r="D12248" t="s">
        <v>879</v>
      </c>
      <c r="E12248" t="s">
        <v>880</v>
      </c>
      <c r="G12248" t="s">
        <v>19</v>
      </c>
      <c r="H12248" t="s">
        <v>194</v>
      </c>
      <c r="I12248" t="s">
        <v>21</v>
      </c>
      <c r="J12248" t="s">
        <v>22</v>
      </c>
      <c r="K12248">
        <v>159</v>
      </c>
      <c r="L12248">
        <v>510</v>
      </c>
      <c r="M12248" t="s">
        <v>59</v>
      </c>
      <c r="N12248">
        <v>710</v>
      </c>
      <c r="P12248" cm="1">
        <f t="array" ref="P12248">IF(Q12248&gt;0,INDEX(Q12248:Q33972,MATCH(TRUE,INDEX(Q12248:Q33972="",,),0)-1),"")</f>
        <v>8</v>
      </c>
      <c r="Q12248">
        <f t="shared" si="272"/>
        <v>6</v>
      </c>
      <c r="R12248">
        <f t="shared" si="271"/>
        <v>0</v>
      </c>
    </row>
    <row r="12249" spans="1:18" x14ac:dyDescent="0.3">
      <c r="A12249" t="s">
        <v>860</v>
      </c>
      <c r="B12249" s="1">
        <v>38552</v>
      </c>
      <c r="C12249" s="2">
        <v>0.41666666666666669</v>
      </c>
      <c r="D12249" t="s">
        <v>879</v>
      </c>
      <c r="E12249" t="s">
        <v>880</v>
      </c>
      <c r="G12249" t="s">
        <v>19</v>
      </c>
      <c r="H12249" t="s">
        <v>206</v>
      </c>
      <c r="I12249" t="s">
        <v>21</v>
      </c>
      <c r="J12249" t="s">
        <v>22</v>
      </c>
      <c r="K12249">
        <v>192</v>
      </c>
      <c r="L12249">
        <v>63</v>
      </c>
      <c r="M12249" t="s">
        <v>59</v>
      </c>
      <c r="N12249">
        <v>90</v>
      </c>
      <c r="P12249" cm="1">
        <f t="array" ref="P12249">IF(Q12249&gt;0,INDEX(Q12249:Q33973,MATCH(TRUE,INDEX(Q12249:Q33973="",,),0)-1),"")</f>
        <v>8</v>
      </c>
      <c r="Q12249">
        <f t="shared" si="272"/>
        <v>6</v>
      </c>
      <c r="R12249">
        <f t="shared" si="271"/>
        <v>0</v>
      </c>
    </row>
    <row r="12250" spans="1:18" x14ac:dyDescent="0.3">
      <c r="A12250" t="s">
        <v>860</v>
      </c>
      <c r="B12250" s="1">
        <v>38552</v>
      </c>
      <c r="C12250" s="2">
        <v>0.41666666666666669</v>
      </c>
      <c r="D12250" t="s">
        <v>879</v>
      </c>
      <c r="E12250" t="s">
        <v>880</v>
      </c>
      <c r="G12250" t="s">
        <v>19</v>
      </c>
      <c r="H12250" t="s">
        <v>206</v>
      </c>
      <c r="I12250" t="s">
        <v>26</v>
      </c>
      <c r="J12250" t="s">
        <v>27</v>
      </c>
      <c r="K12250">
        <v>342</v>
      </c>
      <c r="L12250">
        <v>8.85</v>
      </c>
      <c r="M12250" t="s">
        <v>59</v>
      </c>
      <c r="N12250">
        <v>10</v>
      </c>
      <c r="P12250" cm="1">
        <f t="array" ref="P12250">IF(Q12250&gt;0,INDEX(Q12250:Q33974,MATCH(TRUE,INDEX(Q12250:Q33974="",,),0)-1),"")</f>
        <v>8</v>
      </c>
      <c r="Q12250">
        <f t="shared" si="272"/>
        <v>6</v>
      </c>
      <c r="R12250">
        <f t="shared" si="271"/>
        <v>0</v>
      </c>
    </row>
    <row r="12251" spans="1:18" x14ac:dyDescent="0.3">
      <c r="A12251" t="s">
        <v>860</v>
      </c>
      <c r="B12251" s="1">
        <v>38552</v>
      </c>
      <c r="C12251" s="2">
        <v>0.41666666666666669</v>
      </c>
      <c r="D12251" t="s">
        <v>879</v>
      </c>
      <c r="E12251" t="s">
        <v>880</v>
      </c>
      <c r="G12251" t="s">
        <v>19</v>
      </c>
      <c r="H12251" t="s">
        <v>64</v>
      </c>
      <c r="I12251" t="s">
        <v>26</v>
      </c>
      <c r="J12251" t="s">
        <v>27</v>
      </c>
      <c r="K12251">
        <v>833</v>
      </c>
      <c r="L12251">
        <v>6.25</v>
      </c>
      <c r="M12251" t="s">
        <v>59</v>
      </c>
      <c r="N12251">
        <v>10</v>
      </c>
      <c r="P12251" cm="1">
        <f t="array" ref="P12251">IF(Q12251&gt;0,INDEX(Q12251:Q33975,MATCH(TRUE,INDEX(Q12251:Q33975="",,),0)-1),"")</f>
        <v>8</v>
      </c>
      <c r="Q12251">
        <f t="shared" si="272"/>
        <v>6</v>
      </c>
      <c r="R12251">
        <f t="shared" si="271"/>
        <v>0</v>
      </c>
    </row>
    <row r="12252" spans="1:18" x14ac:dyDescent="0.3">
      <c r="A12252" t="s">
        <v>860</v>
      </c>
      <c r="B12252" s="1">
        <v>38552</v>
      </c>
      <c r="C12252" s="2">
        <v>0.41666666666666669</v>
      </c>
      <c r="D12252" t="s">
        <v>879</v>
      </c>
      <c r="E12252" t="s">
        <v>880</v>
      </c>
      <c r="G12252" s="6" t="s">
        <v>29</v>
      </c>
      <c r="H12252" t="s">
        <v>30</v>
      </c>
      <c r="I12252" t="s">
        <v>21</v>
      </c>
      <c r="J12252" t="s">
        <v>22</v>
      </c>
      <c r="K12252">
        <v>7</v>
      </c>
      <c r="L12252">
        <v>70</v>
      </c>
      <c r="M12252" t="s">
        <v>59</v>
      </c>
      <c r="N12252">
        <v>70</v>
      </c>
      <c r="P12252" cm="1">
        <f t="array" ref="P12252">IF(Q12252&gt;0,INDEX(Q12252:Q33976,MATCH(TRUE,INDEX(Q12252:Q33976="",,),0)-1),"")</f>
        <v>8</v>
      </c>
      <c r="Q12252">
        <f t="shared" si="272"/>
        <v>6</v>
      </c>
      <c r="R12252">
        <f t="shared" si="271"/>
        <v>0</v>
      </c>
    </row>
    <row r="12253" spans="1:18" x14ac:dyDescent="0.3">
      <c r="A12253" t="s">
        <v>860</v>
      </c>
      <c r="B12253" s="1">
        <v>38552</v>
      </c>
      <c r="C12253" s="2">
        <v>0.41666666666666669</v>
      </c>
      <c r="D12253" t="s">
        <v>879</v>
      </c>
      <c r="E12253" t="s">
        <v>880</v>
      </c>
      <c r="G12253" s="6" t="s">
        <v>29</v>
      </c>
      <c r="H12253" t="s">
        <v>406</v>
      </c>
      <c r="I12253" t="s">
        <v>21</v>
      </c>
      <c r="J12253" t="s">
        <v>22</v>
      </c>
      <c r="K12253">
        <v>4</v>
      </c>
      <c r="L12253">
        <v>27</v>
      </c>
      <c r="M12253" t="s">
        <v>59</v>
      </c>
      <c r="N12253">
        <v>27</v>
      </c>
      <c r="P12253" cm="1">
        <f t="array" ref="P12253">IF(Q12253&gt;0,INDEX(Q12253:Q33977,MATCH(TRUE,INDEX(Q12253:Q33977="",,),0)-1),"")</f>
        <v>8</v>
      </c>
      <c r="Q12253">
        <f t="shared" si="272"/>
        <v>6</v>
      </c>
      <c r="R12253">
        <f t="shared" si="271"/>
        <v>0</v>
      </c>
    </row>
    <row r="12254" spans="1:18" x14ac:dyDescent="0.3">
      <c r="A12254" t="s">
        <v>860</v>
      </c>
      <c r="B12254" s="1">
        <v>38552</v>
      </c>
      <c r="C12254" s="2">
        <v>0.41666666666666669</v>
      </c>
      <c r="D12254" t="s">
        <v>879</v>
      </c>
      <c r="E12254" t="s">
        <v>880</v>
      </c>
      <c r="G12254" t="s">
        <v>19</v>
      </c>
      <c r="H12254" t="s">
        <v>194</v>
      </c>
      <c r="I12254" t="s">
        <v>21</v>
      </c>
      <c r="J12254" t="s">
        <v>22</v>
      </c>
      <c r="K12254">
        <v>159</v>
      </c>
      <c r="L12254">
        <v>510</v>
      </c>
      <c r="M12254" t="s">
        <v>95</v>
      </c>
      <c r="N12254">
        <v>586.96</v>
      </c>
      <c r="P12254" cm="1">
        <f t="array" ref="P12254">IF(Q12254&gt;0,INDEX(Q12254:Q33978,MATCH(TRUE,INDEX(Q12254:Q33978="",,),0)-1),"")</f>
        <v>8</v>
      </c>
      <c r="Q12254">
        <f t="shared" si="272"/>
        <v>7</v>
      </c>
      <c r="R12254">
        <f t="shared" si="271"/>
        <v>0</v>
      </c>
    </row>
    <row r="12255" spans="1:18" x14ac:dyDescent="0.3">
      <c r="A12255" t="s">
        <v>860</v>
      </c>
      <c r="B12255" s="1">
        <v>38552</v>
      </c>
      <c r="C12255" s="2">
        <v>0.41666666666666669</v>
      </c>
      <c r="D12255" t="s">
        <v>879</v>
      </c>
      <c r="E12255" t="s">
        <v>880</v>
      </c>
      <c r="G12255" t="s">
        <v>19</v>
      </c>
      <c r="H12255" t="s">
        <v>206</v>
      </c>
      <c r="I12255" t="s">
        <v>21</v>
      </c>
      <c r="J12255" t="s">
        <v>22</v>
      </c>
      <c r="K12255">
        <v>192</v>
      </c>
      <c r="L12255">
        <v>63</v>
      </c>
      <c r="M12255" t="s">
        <v>95</v>
      </c>
      <c r="N12255">
        <v>63</v>
      </c>
      <c r="P12255" cm="1">
        <f t="array" ref="P12255">IF(Q12255&gt;0,INDEX(Q12255:Q33979,MATCH(TRUE,INDEX(Q12255:Q33979="",,),0)-1),"")</f>
        <v>8</v>
      </c>
      <c r="Q12255">
        <f t="shared" si="272"/>
        <v>7</v>
      </c>
      <c r="R12255">
        <f t="shared" si="271"/>
        <v>0</v>
      </c>
    </row>
    <row r="12256" spans="1:18" x14ac:dyDescent="0.3">
      <c r="A12256" t="s">
        <v>860</v>
      </c>
      <c r="B12256" s="1">
        <v>38552</v>
      </c>
      <c r="C12256" s="2">
        <v>0.41666666666666669</v>
      </c>
      <c r="D12256" t="s">
        <v>879</v>
      </c>
      <c r="E12256" t="s">
        <v>880</v>
      </c>
      <c r="G12256" t="s">
        <v>19</v>
      </c>
      <c r="H12256" t="s">
        <v>206</v>
      </c>
      <c r="I12256" t="s">
        <v>26</v>
      </c>
      <c r="J12256" t="s">
        <v>27</v>
      </c>
      <c r="K12256">
        <v>342</v>
      </c>
      <c r="L12256">
        <v>8.85</v>
      </c>
      <c r="M12256" t="s">
        <v>95</v>
      </c>
      <c r="N12256">
        <v>8.85</v>
      </c>
      <c r="P12256" cm="1">
        <f t="array" ref="P12256">IF(Q12256&gt;0,INDEX(Q12256:Q33980,MATCH(TRUE,INDEX(Q12256:Q33980="",,),0)-1),"")</f>
        <v>8</v>
      </c>
      <c r="Q12256">
        <f t="shared" si="272"/>
        <v>7</v>
      </c>
      <c r="R12256">
        <f t="shared" si="271"/>
        <v>0</v>
      </c>
    </row>
    <row r="12257" spans="1:18" x14ac:dyDescent="0.3">
      <c r="A12257" t="s">
        <v>860</v>
      </c>
      <c r="B12257" s="1">
        <v>38552</v>
      </c>
      <c r="C12257" s="2">
        <v>0.41666666666666669</v>
      </c>
      <c r="D12257" t="s">
        <v>879</v>
      </c>
      <c r="E12257" t="s">
        <v>880</v>
      </c>
      <c r="G12257" t="s">
        <v>19</v>
      </c>
      <c r="H12257" t="s">
        <v>64</v>
      </c>
      <c r="I12257" t="s">
        <v>26</v>
      </c>
      <c r="J12257" t="s">
        <v>27</v>
      </c>
      <c r="K12257">
        <v>833</v>
      </c>
      <c r="L12257">
        <v>6.25</v>
      </c>
      <c r="M12257" t="s">
        <v>95</v>
      </c>
      <c r="N12257">
        <v>6.25</v>
      </c>
      <c r="P12257" cm="1">
        <f t="array" ref="P12257">IF(Q12257&gt;0,INDEX(Q12257:Q33981,MATCH(TRUE,INDEX(Q12257:Q33981="",,),0)-1),"")</f>
        <v>8</v>
      </c>
      <c r="Q12257">
        <f t="shared" si="272"/>
        <v>7</v>
      </c>
      <c r="R12257">
        <f t="shared" si="271"/>
        <v>0</v>
      </c>
    </row>
    <row r="12258" spans="1:18" x14ac:dyDescent="0.3">
      <c r="A12258" t="s">
        <v>860</v>
      </c>
      <c r="B12258" s="1">
        <v>38552</v>
      </c>
      <c r="C12258" s="2">
        <v>0.41666666666666669</v>
      </c>
      <c r="D12258" t="s">
        <v>879</v>
      </c>
      <c r="E12258" t="s">
        <v>880</v>
      </c>
      <c r="G12258" s="6" t="s">
        <v>29</v>
      </c>
      <c r="H12258" t="s">
        <v>30</v>
      </c>
      <c r="I12258" t="s">
        <v>21</v>
      </c>
      <c r="J12258" t="s">
        <v>22</v>
      </c>
      <c r="K12258">
        <v>7</v>
      </c>
      <c r="L12258">
        <v>70</v>
      </c>
      <c r="M12258" t="s">
        <v>95</v>
      </c>
      <c r="N12258">
        <v>70</v>
      </c>
      <c r="P12258" cm="1">
        <f t="array" ref="P12258">IF(Q12258&gt;0,INDEX(Q12258:Q33982,MATCH(TRUE,INDEX(Q12258:Q33982="",,),0)-1),"")</f>
        <v>8</v>
      </c>
      <c r="Q12258">
        <f t="shared" si="272"/>
        <v>7</v>
      </c>
      <c r="R12258">
        <f t="shared" si="271"/>
        <v>0</v>
      </c>
    </row>
    <row r="12259" spans="1:18" x14ac:dyDescent="0.3">
      <c r="A12259" t="s">
        <v>860</v>
      </c>
      <c r="B12259" s="1">
        <v>38552</v>
      </c>
      <c r="C12259" s="2">
        <v>0.41666666666666669</v>
      </c>
      <c r="D12259" t="s">
        <v>879</v>
      </c>
      <c r="E12259" t="s">
        <v>880</v>
      </c>
      <c r="G12259" s="6" t="s">
        <v>29</v>
      </c>
      <c r="H12259" t="s">
        <v>406</v>
      </c>
      <c r="I12259" t="s">
        <v>21</v>
      </c>
      <c r="J12259" t="s">
        <v>22</v>
      </c>
      <c r="K12259">
        <v>4</v>
      </c>
      <c r="L12259">
        <v>27</v>
      </c>
      <c r="M12259" t="s">
        <v>95</v>
      </c>
      <c r="N12259">
        <v>27</v>
      </c>
      <c r="P12259" cm="1">
        <f t="array" ref="P12259">IF(Q12259&gt;0,INDEX(Q12259:Q33983,MATCH(TRUE,INDEX(Q12259:Q33983="",,),0)-1),"")</f>
        <v>8</v>
      </c>
      <c r="Q12259">
        <f t="shared" si="272"/>
        <v>7</v>
      </c>
      <c r="R12259">
        <f t="shared" si="271"/>
        <v>0</v>
      </c>
    </row>
    <row r="12260" spans="1:18" x14ac:dyDescent="0.3">
      <c r="A12260" t="s">
        <v>860</v>
      </c>
      <c r="B12260" s="1">
        <v>38552</v>
      </c>
      <c r="C12260" s="2">
        <v>0.41666666666666669</v>
      </c>
      <c r="D12260" t="s">
        <v>879</v>
      </c>
      <c r="E12260" t="s">
        <v>880</v>
      </c>
      <c r="G12260" t="s">
        <v>19</v>
      </c>
      <c r="H12260" t="s">
        <v>194</v>
      </c>
      <c r="I12260" t="s">
        <v>21</v>
      </c>
      <c r="J12260" t="s">
        <v>22</v>
      </c>
      <c r="K12260">
        <v>159</v>
      </c>
      <c r="L12260">
        <v>510</v>
      </c>
      <c r="M12260" t="s">
        <v>78</v>
      </c>
      <c r="N12260">
        <v>510</v>
      </c>
      <c r="P12260" cm="1">
        <f t="array" ref="P12260">IF(Q12260&gt;0,INDEX(Q12260:Q33984,MATCH(TRUE,INDEX(Q12260:Q33984="",,),0)-1),"")</f>
        <v>8</v>
      </c>
      <c r="Q12260">
        <f t="shared" si="272"/>
        <v>8</v>
      </c>
      <c r="R12260">
        <f t="shared" si="271"/>
        <v>0</v>
      </c>
    </row>
    <row r="12261" spans="1:18" x14ac:dyDescent="0.3">
      <c r="A12261" t="s">
        <v>860</v>
      </c>
      <c r="B12261" s="1">
        <v>38552</v>
      </c>
      <c r="C12261" s="2">
        <v>0.41666666666666669</v>
      </c>
      <c r="D12261" t="s">
        <v>879</v>
      </c>
      <c r="E12261" t="s">
        <v>880</v>
      </c>
      <c r="G12261" t="s">
        <v>19</v>
      </c>
      <c r="H12261" t="s">
        <v>206</v>
      </c>
      <c r="I12261" t="s">
        <v>21</v>
      </c>
      <c r="J12261" t="s">
        <v>22</v>
      </c>
      <c r="K12261">
        <v>192</v>
      </c>
      <c r="L12261">
        <v>63</v>
      </c>
      <c r="M12261" t="s">
        <v>78</v>
      </c>
      <c r="N12261">
        <v>63</v>
      </c>
      <c r="P12261" cm="1">
        <f t="array" ref="P12261">IF(Q12261&gt;0,INDEX(Q12261:Q33985,MATCH(TRUE,INDEX(Q12261:Q33985="",,),0)-1),"")</f>
        <v>8</v>
      </c>
      <c r="Q12261">
        <f t="shared" si="272"/>
        <v>8</v>
      </c>
      <c r="R12261">
        <f t="shared" si="271"/>
        <v>0</v>
      </c>
    </row>
    <row r="12262" spans="1:18" x14ac:dyDescent="0.3">
      <c r="A12262" t="s">
        <v>860</v>
      </c>
      <c r="B12262" s="1">
        <v>38552</v>
      </c>
      <c r="C12262" s="2">
        <v>0.41666666666666669</v>
      </c>
      <c r="D12262" t="s">
        <v>879</v>
      </c>
      <c r="E12262" t="s">
        <v>880</v>
      </c>
      <c r="G12262" t="s">
        <v>19</v>
      </c>
      <c r="H12262" t="s">
        <v>206</v>
      </c>
      <c r="I12262" t="s">
        <v>26</v>
      </c>
      <c r="J12262" t="s">
        <v>27</v>
      </c>
      <c r="K12262">
        <v>342</v>
      </c>
      <c r="L12262">
        <v>8.85</v>
      </c>
      <c r="M12262" t="s">
        <v>78</v>
      </c>
      <c r="N12262">
        <v>10</v>
      </c>
      <c r="P12262" cm="1">
        <f t="array" ref="P12262">IF(Q12262&gt;0,INDEX(Q12262:Q33986,MATCH(TRUE,INDEX(Q12262:Q33986="",,),0)-1),"")</f>
        <v>8</v>
      </c>
      <c r="Q12262">
        <f t="shared" si="272"/>
        <v>8</v>
      </c>
      <c r="R12262">
        <f t="shared" si="271"/>
        <v>0</v>
      </c>
    </row>
    <row r="12263" spans="1:18" x14ac:dyDescent="0.3">
      <c r="A12263" t="s">
        <v>860</v>
      </c>
      <c r="B12263" s="1">
        <v>38552</v>
      </c>
      <c r="C12263" s="2">
        <v>0.41666666666666669</v>
      </c>
      <c r="D12263" t="s">
        <v>879</v>
      </c>
      <c r="E12263" t="s">
        <v>880</v>
      </c>
      <c r="G12263" t="s">
        <v>19</v>
      </c>
      <c r="H12263" t="s">
        <v>64</v>
      </c>
      <c r="I12263" t="s">
        <v>26</v>
      </c>
      <c r="J12263" t="s">
        <v>27</v>
      </c>
      <c r="K12263">
        <v>833</v>
      </c>
      <c r="L12263">
        <v>6.25</v>
      </c>
      <c r="M12263" t="s">
        <v>78</v>
      </c>
      <c r="N12263">
        <v>10</v>
      </c>
      <c r="P12263" cm="1">
        <f t="array" ref="P12263">IF(Q12263&gt;0,INDEX(Q12263:Q33987,MATCH(TRUE,INDEX(Q12263:Q33987="",,),0)-1),"")</f>
        <v>8</v>
      </c>
      <c r="Q12263">
        <f t="shared" si="272"/>
        <v>8</v>
      </c>
      <c r="R12263">
        <f t="shared" si="271"/>
        <v>0</v>
      </c>
    </row>
    <row r="12264" spans="1:18" x14ac:dyDescent="0.3">
      <c r="A12264" t="s">
        <v>860</v>
      </c>
      <c r="B12264" s="1">
        <v>38552</v>
      </c>
      <c r="C12264" s="2">
        <v>0.41666666666666669</v>
      </c>
      <c r="D12264" t="s">
        <v>879</v>
      </c>
      <c r="E12264" t="s">
        <v>880</v>
      </c>
      <c r="G12264" s="6" t="s">
        <v>29</v>
      </c>
      <c r="H12264" t="s">
        <v>30</v>
      </c>
      <c r="I12264" t="s">
        <v>21</v>
      </c>
      <c r="J12264" t="s">
        <v>22</v>
      </c>
      <c r="K12264">
        <v>7</v>
      </c>
      <c r="L12264">
        <v>70</v>
      </c>
      <c r="M12264" t="s">
        <v>78</v>
      </c>
      <c r="N12264">
        <v>70</v>
      </c>
      <c r="P12264" cm="1">
        <f t="array" ref="P12264">IF(Q12264&gt;0,INDEX(Q12264:Q33988,MATCH(TRUE,INDEX(Q12264:Q33988="",,),0)-1),"")</f>
        <v>8</v>
      </c>
      <c r="Q12264">
        <f t="shared" si="272"/>
        <v>8</v>
      </c>
      <c r="R12264">
        <f t="shared" si="271"/>
        <v>0</v>
      </c>
    </row>
    <row r="12265" spans="1:18" x14ac:dyDescent="0.3">
      <c r="A12265" t="s">
        <v>860</v>
      </c>
      <c r="B12265" s="1">
        <v>38552</v>
      </c>
      <c r="C12265" s="2">
        <v>0.41666666666666669</v>
      </c>
      <c r="D12265" t="s">
        <v>879</v>
      </c>
      <c r="E12265" t="s">
        <v>880</v>
      </c>
      <c r="G12265" s="6" t="s">
        <v>29</v>
      </c>
      <c r="H12265" t="s">
        <v>406</v>
      </c>
      <c r="I12265" t="s">
        <v>21</v>
      </c>
      <c r="J12265" t="s">
        <v>22</v>
      </c>
      <c r="K12265">
        <v>4</v>
      </c>
      <c r="L12265">
        <v>27</v>
      </c>
      <c r="M12265" t="s">
        <v>78</v>
      </c>
      <c r="N12265">
        <v>27</v>
      </c>
      <c r="P12265" cm="1">
        <f t="array" ref="P12265">IF(Q12265&gt;0,INDEX(Q12265:Q33989,MATCH(TRUE,INDEX(Q12265:Q33989="",,),0)-1),"")</f>
        <v>8</v>
      </c>
      <c r="Q12265">
        <f t="shared" si="272"/>
        <v>8</v>
      </c>
      <c r="R12265">
        <f t="shared" si="271"/>
        <v>0</v>
      </c>
    </row>
    <row r="12266" spans="1:18" x14ac:dyDescent="0.3">
      <c r="P12266" t="str" cm="1">
        <f t="array" ref="P12266">IF(Q12266&gt;0,INDEX(Q12266:Q33990,MATCH(TRUE,INDEX(Q12266:Q33990="",,),0)-1),"")</f>
        <v/>
      </c>
      <c r="R12266" t="str">
        <f t="shared" si="271"/>
        <v/>
      </c>
    </row>
    <row r="12267" spans="1:18" x14ac:dyDescent="0.3">
      <c r="A12267" t="s">
        <v>860</v>
      </c>
      <c r="B12267" s="1">
        <v>38552</v>
      </c>
      <c r="C12267" s="2">
        <v>0.41666666666666669</v>
      </c>
      <c r="D12267" t="s">
        <v>882</v>
      </c>
      <c r="E12267" t="s">
        <v>883</v>
      </c>
      <c r="G12267" t="s">
        <v>19</v>
      </c>
      <c r="H12267" t="s">
        <v>194</v>
      </c>
      <c r="I12267" t="s">
        <v>21</v>
      </c>
      <c r="J12267" t="s">
        <v>22</v>
      </c>
      <c r="K12267">
        <v>89</v>
      </c>
      <c r="L12267">
        <v>510</v>
      </c>
      <c r="M12267" t="s">
        <v>878</v>
      </c>
      <c r="N12267">
        <v>515</v>
      </c>
      <c r="O12267" t="s">
        <v>24</v>
      </c>
      <c r="P12267" cm="1">
        <f t="array" ref="P12267">IF(Q12267&gt;0,INDEX(Q12267:Q33991,MATCH(TRUE,INDEX(Q12267:Q33991="",,),0)-1),"")</f>
        <v>7</v>
      </c>
      <c r="Q12267">
        <f>INT((ROW()-12267)/6)+1</f>
        <v>1</v>
      </c>
      <c r="R12267">
        <f t="shared" si="271"/>
        <v>0</v>
      </c>
    </row>
    <row r="12268" spans="1:18" x14ac:dyDescent="0.3">
      <c r="A12268" t="s">
        <v>860</v>
      </c>
      <c r="B12268" s="1">
        <v>38552</v>
      </c>
      <c r="C12268" s="2">
        <v>0.41666666666666669</v>
      </c>
      <c r="D12268" t="s">
        <v>882</v>
      </c>
      <c r="E12268" t="s">
        <v>883</v>
      </c>
      <c r="G12268" t="s">
        <v>19</v>
      </c>
      <c r="H12268" t="s">
        <v>206</v>
      </c>
      <c r="I12268" t="s">
        <v>21</v>
      </c>
      <c r="J12268" t="s">
        <v>22</v>
      </c>
      <c r="K12268">
        <v>154</v>
      </c>
      <c r="L12268">
        <v>63</v>
      </c>
      <c r="M12268" t="s">
        <v>878</v>
      </c>
      <c r="N12268">
        <v>70</v>
      </c>
      <c r="O12268" t="s">
        <v>24</v>
      </c>
      <c r="P12268" cm="1">
        <f t="array" ref="P12268">IF(Q12268&gt;0,INDEX(Q12268:Q33992,MATCH(TRUE,INDEX(Q12268:Q33992="",,),0)-1),"")</f>
        <v>7</v>
      </c>
      <c r="Q12268">
        <f t="shared" ref="Q12268:Q12307" si="273">INT((ROW()-12267)/6)+1</f>
        <v>1</v>
      </c>
      <c r="R12268">
        <f t="shared" si="271"/>
        <v>0</v>
      </c>
    </row>
    <row r="12269" spans="1:18" x14ac:dyDescent="0.3">
      <c r="A12269" t="s">
        <v>860</v>
      </c>
      <c r="B12269" s="1">
        <v>38552</v>
      </c>
      <c r="C12269" s="2">
        <v>0.41666666666666669</v>
      </c>
      <c r="D12269" t="s">
        <v>882</v>
      </c>
      <c r="E12269" t="s">
        <v>883</v>
      </c>
      <c r="G12269" t="s">
        <v>19</v>
      </c>
      <c r="H12269" t="s">
        <v>206</v>
      </c>
      <c r="I12269" t="s">
        <v>26</v>
      </c>
      <c r="J12269" t="s">
        <v>27</v>
      </c>
      <c r="K12269">
        <v>535</v>
      </c>
      <c r="L12269">
        <v>8.85</v>
      </c>
      <c r="M12269" t="s">
        <v>878</v>
      </c>
      <c r="N12269">
        <v>10</v>
      </c>
      <c r="O12269" t="s">
        <v>24</v>
      </c>
      <c r="P12269" cm="1">
        <f t="array" ref="P12269">IF(Q12269&gt;0,INDEX(Q12269:Q33993,MATCH(TRUE,INDEX(Q12269:Q33993="",,),0)-1),"")</f>
        <v>7</v>
      </c>
      <c r="Q12269">
        <f t="shared" si="273"/>
        <v>1</v>
      </c>
      <c r="R12269">
        <f t="shared" si="271"/>
        <v>0</v>
      </c>
    </row>
    <row r="12270" spans="1:18" x14ac:dyDescent="0.3">
      <c r="A12270" t="s">
        <v>860</v>
      </c>
      <c r="B12270" s="1">
        <v>38552</v>
      </c>
      <c r="C12270" s="2">
        <v>0.41666666666666669</v>
      </c>
      <c r="D12270" t="s">
        <v>882</v>
      </c>
      <c r="E12270" t="s">
        <v>883</v>
      </c>
      <c r="G12270" t="s">
        <v>19</v>
      </c>
      <c r="H12270" t="s">
        <v>64</v>
      </c>
      <c r="I12270" t="s">
        <v>26</v>
      </c>
      <c r="J12270" t="s">
        <v>27</v>
      </c>
      <c r="K12270">
        <v>679</v>
      </c>
      <c r="L12270">
        <v>6.25</v>
      </c>
      <c r="M12270" t="s">
        <v>878</v>
      </c>
      <c r="N12270">
        <v>77</v>
      </c>
      <c r="O12270" t="s">
        <v>24</v>
      </c>
      <c r="P12270" cm="1">
        <f t="array" ref="P12270">IF(Q12270&gt;0,INDEX(Q12270:Q33994,MATCH(TRUE,INDEX(Q12270:Q33994="",,),0)-1),"")</f>
        <v>7</v>
      </c>
      <c r="Q12270">
        <f t="shared" si="273"/>
        <v>1</v>
      </c>
      <c r="R12270">
        <f t="shared" si="271"/>
        <v>0</v>
      </c>
    </row>
    <row r="12271" spans="1:18" x14ac:dyDescent="0.3">
      <c r="A12271" t="s">
        <v>860</v>
      </c>
      <c r="B12271" s="1">
        <v>38552</v>
      </c>
      <c r="C12271" s="2">
        <v>0.41666666666666669</v>
      </c>
      <c r="D12271" t="s">
        <v>882</v>
      </c>
      <c r="E12271" t="s">
        <v>883</v>
      </c>
      <c r="G12271" s="6" t="s">
        <v>29</v>
      </c>
      <c r="H12271" t="s">
        <v>214</v>
      </c>
      <c r="I12271" t="s">
        <v>21</v>
      </c>
      <c r="J12271" t="s">
        <v>22</v>
      </c>
      <c r="K12271">
        <v>10</v>
      </c>
      <c r="L12271">
        <v>59</v>
      </c>
      <c r="M12271" t="s">
        <v>878</v>
      </c>
      <c r="N12271">
        <v>59</v>
      </c>
      <c r="O12271" t="s">
        <v>24</v>
      </c>
      <c r="P12271" cm="1">
        <f t="array" ref="P12271">IF(Q12271&gt;0,INDEX(Q12271:Q33995,MATCH(TRUE,INDEX(Q12271:Q33995="",,),0)-1),"")</f>
        <v>7</v>
      </c>
      <c r="Q12271">
        <f t="shared" si="273"/>
        <v>1</v>
      </c>
      <c r="R12271">
        <f t="shared" si="271"/>
        <v>0</v>
      </c>
    </row>
    <row r="12272" spans="1:18" x14ac:dyDescent="0.3">
      <c r="A12272" t="s">
        <v>860</v>
      </c>
      <c r="B12272" s="1">
        <v>38552</v>
      </c>
      <c r="C12272" s="2">
        <v>0.41666666666666669</v>
      </c>
      <c r="D12272" t="s">
        <v>882</v>
      </c>
      <c r="E12272" t="s">
        <v>883</v>
      </c>
      <c r="G12272" s="6" t="s">
        <v>29</v>
      </c>
      <c r="H12272" t="s">
        <v>406</v>
      </c>
      <c r="I12272" t="s">
        <v>21</v>
      </c>
      <c r="J12272" t="s">
        <v>22</v>
      </c>
      <c r="K12272">
        <v>1</v>
      </c>
      <c r="L12272">
        <v>27</v>
      </c>
      <c r="M12272" t="s">
        <v>878</v>
      </c>
      <c r="N12272">
        <v>27</v>
      </c>
      <c r="O12272" t="s">
        <v>24</v>
      </c>
      <c r="P12272" cm="1">
        <f t="array" ref="P12272">IF(Q12272&gt;0,INDEX(Q12272:Q33996,MATCH(TRUE,INDEX(Q12272:Q33996="",,),0)-1),"")</f>
        <v>7</v>
      </c>
      <c r="Q12272">
        <f t="shared" si="273"/>
        <v>1</v>
      </c>
      <c r="R12272">
        <f t="shared" si="271"/>
        <v>0</v>
      </c>
    </row>
    <row r="12273" spans="1:18" x14ac:dyDescent="0.3">
      <c r="A12273" t="s">
        <v>860</v>
      </c>
      <c r="B12273" s="1">
        <v>38552</v>
      </c>
      <c r="C12273" s="2">
        <v>0.41666666666666669</v>
      </c>
      <c r="D12273" t="s">
        <v>882</v>
      </c>
      <c r="E12273" t="s">
        <v>883</v>
      </c>
      <c r="G12273" t="s">
        <v>19</v>
      </c>
      <c r="H12273" t="s">
        <v>194</v>
      </c>
      <c r="I12273" t="s">
        <v>21</v>
      </c>
      <c r="J12273" t="s">
        <v>22</v>
      </c>
      <c r="K12273">
        <v>89</v>
      </c>
      <c r="L12273">
        <v>510</v>
      </c>
      <c r="M12273" t="s">
        <v>673</v>
      </c>
      <c r="N12273">
        <v>740</v>
      </c>
      <c r="P12273" cm="1">
        <f t="array" ref="P12273">IF(Q12273&gt;0,INDEX(Q12273:Q33997,MATCH(TRUE,INDEX(Q12273:Q33997="",,),0)-1),"")</f>
        <v>7</v>
      </c>
      <c r="Q12273">
        <f t="shared" si="273"/>
        <v>2</v>
      </c>
      <c r="R12273">
        <f t="shared" si="271"/>
        <v>0</v>
      </c>
    </row>
    <row r="12274" spans="1:18" x14ac:dyDescent="0.3">
      <c r="A12274" t="s">
        <v>860</v>
      </c>
      <c r="B12274" s="1">
        <v>38552</v>
      </c>
      <c r="C12274" s="2">
        <v>0.41666666666666669</v>
      </c>
      <c r="D12274" t="s">
        <v>882</v>
      </c>
      <c r="E12274" t="s">
        <v>883</v>
      </c>
      <c r="G12274" t="s">
        <v>19</v>
      </c>
      <c r="H12274" t="s">
        <v>206</v>
      </c>
      <c r="I12274" t="s">
        <v>21</v>
      </c>
      <c r="J12274" t="s">
        <v>22</v>
      </c>
      <c r="K12274">
        <v>154</v>
      </c>
      <c r="L12274">
        <v>63</v>
      </c>
      <c r="M12274" t="s">
        <v>673</v>
      </c>
      <c r="N12274">
        <v>130</v>
      </c>
      <c r="P12274" cm="1">
        <f t="array" ref="P12274">IF(Q12274&gt;0,INDEX(Q12274:Q33998,MATCH(TRUE,INDEX(Q12274:Q33998="",,),0)-1),"")</f>
        <v>7</v>
      </c>
      <c r="Q12274">
        <f t="shared" si="273"/>
        <v>2</v>
      </c>
      <c r="R12274">
        <f t="shared" si="271"/>
        <v>0</v>
      </c>
    </row>
    <row r="12275" spans="1:18" x14ac:dyDescent="0.3">
      <c r="A12275" t="s">
        <v>860</v>
      </c>
      <c r="B12275" s="1">
        <v>38552</v>
      </c>
      <c r="C12275" s="2">
        <v>0.41666666666666669</v>
      </c>
      <c r="D12275" t="s">
        <v>882</v>
      </c>
      <c r="E12275" t="s">
        <v>883</v>
      </c>
      <c r="G12275" t="s">
        <v>19</v>
      </c>
      <c r="H12275" t="s">
        <v>206</v>
      </c>
      <c r="I12275" t="s">
        <v>26</v>
      </c>
      <c r="J12275" t="s">
        <v>27</v>
      </c>
      <c r="K12275">
        <v>535</v>
      </c>
      <c r="L12275">
        <v>8.85</v>
      </c>
      <c r="M12275" t="s">
        <v>673</v>
      </c>
      <c r="N12275">
        <v>12</v>
      </c>
      <c r="P12275" cm="1">
        <f t="array" ref="P12275">IF(Q12275&gt;0,INDEX(Q12275:Q33999,MATCH(TRUE,INDEX(Q12275:Q33999="",,),0)-1),"")</f>
        <v>7</v>
      </c>
      <c r="Q12275">
        <f t="shared" si="273"/>
        <v>2</v>
      </c>
      <c r="R12275">
        <f t="shared" si="271"/>
        <v>0</v>
      </c>
    </row>
    <row r="12276" spans="1:18" x14ac:dyDescent="0.3">
      <c r="A12276" t="s">
        <v>860</v>
      </c>
      <c r="B12276" s="1">
        <v>38552</v>
      </c>
      <c r="C12276" s="2">
        <v>0.41666666666666669</v>
      </c>
      <c r="D12276" t="s">
        <v>882</v>
      </c>
      <c r="E12276" t="s">
        <v>883</v>
      </c>
      <c r="G12276" t="s">
        <v>19</v>
      </c>
      <c r="H12276" t="s">
        <v>64</v>
      </c>
      <c r="I12276" t="s">
        <v>26</v>
      </c>
      <c r="J12276" t="s">
        <v>27</v>
      </c>
      <c r="K12276">
        <v>679</v>
      </c>
      <c r="L12276">
        <v>6.25</v>
      </c>
      <c r="M12276" t="s">
        <v>673</v>
      </c>
      <c r="N12276">
        <v>20</v>
      </c>
      <c r="P12276" cm="1">
        <f t="array" ref="P12276">IF(Q12276&gt;0,INDEX(Q12276:Q34000,MATCH(TRUE,INDEX(Q12276:Q34000="",,),0)-1),"")</f>
        <v>7</v>
      </c>
      <c r="Q12276">
        <f t="shared" si="273"/>
        <v>2</v>
      </c>
      <c r="R12276">
        <f t="shared" ref="R12276:R12339" si="274">IF(P12276="","",0)</f>
        <v>0</v>
      </c>
    </row>
    <row r="12277" spans="1:18" x14ac:dyDescent="0.3">
      <c r="A12277" t="s">
        <v>860</v>
      </c>
      <c r="B12277" s="1">
        <v>38552</v>
      </c>
      <c r="C12277" s="2">
        <v>0.41666666666666669</v>
      </c>
      <c r="D12277" t="s">
        <v>882</v>
      </c>
      <c r="E12277" t="s">
        <v>883</v>
      </c>
      <c r="G12277" s="6" t="s">
        <v>29</v>
      </c>
      <c r="H12277" t="s">
        <v>214</v>
      </c>
      <c r="I12277" t="s">
        <v>21</v>
      </c>
      <c r="J12277" t="s">
        <v>22</v>
      </c>
      <c r="K12277">
        <v>10</v>
      </c>
      <c r="L12277">
        <v>59</v>
      </c>
      <c r="M12277" t="s">
        <v>673</v>
      </c>
      <c r="N12277">
        <v>59</v>
      </c>
      <c r="P12277" cm="1">
        <f t="array" ref="P12277">IF(Q12277&gt;0,INDEX(Q12277:Q34001,MATCH(TRUE,INDEX(Q12277:Q34001="",,),0)-1),"")</f>
        <v>7</v>
      </c>
      <c r="Q12277">
        <f t="shared" si="273"/>
        <v>2</v>
      </c>
      <c r="R12277">
        <f t="shared" si="274"/>
        <v>0</v>
      </c>
    </row>
    <row r="12278" spans="1:18" x14ac:dyDescent="0.3">
      <c r="A12278" t="s">
        <v>860</v>
      </c>
      <c r="B12278" s="1">
        <v>38552</v>
      </c>
      <c r="C12278" s="2">
        <v>0.41666666666666669</v>
      </c>
      <c r="D12278" t="s">
        <v>882</v>
      </c>
      <c r="E12278" t="s">
        <v>883</v>
      </c>
      <c r="G12278" s="6" t="s">
        <v>29</v>
      </c>
      <c r="H12278" t="s">
        <v>406</v>
      </c>
      <c r="I12278" t="s">
        <v>21</v>
      </c>
      <c r="J12278" t="s">
        <v>22</v>
      </c>
      <c r="K12278">
        <v>1</v>
      </c>
      <c r="L12278">
        <v>27</v>
      </c>
      <c r="M12278" t="s">
        <v>673</v>
      </c>
      <c r="N12278">
        <v>27</v>
      </c>
      <c r="P12278" cm="1">
        <f t="array" ref="P12278">IF(Q12278&gt;0,INDEX(Q12278:Q34002,MATCH(TRUE,INDEX(Q12278:Q34002="",,),0)-1),"")</f>
        <v>7</v>
      </c>
      <c r="Q12278">
        <f t="shared" si="273"/>
        <v>2</v>
      </c>
      <c r="R12278">
        <f t="shared" si="274"/>
        <v>0</v>
      </c>
    </row>
    <row r="12279" spans="1:18" x14ac:dyDescent="0.3">
      <c r="A12279" t="s">
        <v>860</v>
      </c>
      <c r="B12279" s="1">
        <v>38552</v>
      </c>
      <c r="C12279" s="2">
        <v>0.41666666666666669</v>
      </c>
      <c r="D12279" t="s">
        <v>882</v>
      </c>
      <c r="E12279" t="s">
        <v>883</v>
      </c>
      <c r="G12279" t="s">
        <v>19</v>
      </c>
      <c r="H12279" t="s">
        <v>194</v>
      </c>
      <c r="I12279" t="s">
        <v>21</v>
      </c>
      <c r="J12279" t="s">
        <v>22</v>
      </c>
      <c r="K12279">
        <v>89</v>
      </c>
      <c r="L12279">
        <v>510</v>
      </c>
      <c r="M12279" t="s">
        <v>480</v>
      </c>
      <c r="N12279">
        <v>795</v>
      </c>
      <c r="P12279" cm="1">
        <f t="array" ref="P12279">IF(Q12279&gt;0,INDEX(Q12279:Q34003,MATCH(TRUE,INDEX(Q12279:Q34003="",,),0)-1),"")</f>
        <v>7</v>
      </c>
      <c r="Q12279">
        <f t="shared" si="273"/>
        <v>3</v>
      </c>
      <c r="R12279">
        <f t="shared" si="274"/>
        <v>0</v>
      </c>
    </row>
    <row r="12280" spans="1:18" x14ac:dyDescent="0.3">
      <c r="A12280" t="s">
        <v>860</v>
      </c>
      <c r="B12280" s="1">
        <v>38552</v>
      </c>
      <c r="C12280" s="2">
        <v>0.41666666666666669</v>
      </c>
      <c r="D12280" t="s">
        <v>882</v>
      </c>
      <c r="E12280" t="s">
        <v>883</v>
      </c>
      <c r="G12280" t="s">
        <v>19</v>
      </c>
      <c r="H12280" t="s">
        <v>206</v>
      </c>
      <c r="I12280" t="s">
        <v>21</v>
      </c>
      <c r="J12280" t="s">
        <v>22</v>
      </c>
      <c r="K12280">
        <v>154</v>
      </c>
      <c r="L12280">
        <v>63</v>
      </c>
      <c r="M12280" t="s">
        <v>480</v>
      </c>
      <c r="N12280">
        <v>85</v>
      </c>
      <c r="P12280" cm="1">
        <f t="array" ref="P12280">IF(Q12280&gt;0,INDEX(Q12280:Q34004,MATCH(TRUE,INDEX(Q12280:Q34004="",,),0)-1),"")</f>
        <v>7</v>
      </c>
      <c r="Q12280">
        <f t="shared" si="273"/>
        <v>3</v>
      </c>
      <c r="R12280">
        <f t="shared" si="274"/>
        <v>0</v>
      </c>
    </row>
    <row r="12281" spans="1:18" x14ac:dyDescent="0.3">
      <c r="A12281" t="s">
        <v>860</v>
      </c>
      <c r="B12281" s="1">
        <v>38552</v>
      </c>
      <c r="C12281" s="2">
        <v>0.41666666666666669</v>
      </c>
      <c r="D12281" t="s">
        <v>882</v>
      </c>
      <c r="E12281" t="s">
        <v>883</v>
      </c>
      <c r="G12281" t="s">
        <v>19</v>
      </c>
      <c r="H12281" t="s">
        <v>206</v>
      </c>
      <c r="I12281" t="s">
        <v>26</v>
      </c>
      <c r="J12281" t="s">
        <v>27</v>
      </c>
      <c r="K12281">
        <v>535</v>
      </c>
      <c r="L12281">
        <v>8.85</v>
      </c>
      <c r="M12281" t="s">
        <v>480</v>
      </c>
      <c r="N12281">
        <v>11</v>
      </c>
      <c r="P12281" cm="1">
        <f t="array" ref="P12281">IF(Q12281&gt;0,INDEX(Q12281:Q34005,MATCH(TRUE,INDEX(Q12281:Q34005="",,),0)-1),"")</f>
        <v>7</v>
      </c>
      <c r="Q12281">
        <f t="shared" si="273"/>
        <v>3</v>
      </c>
      <c r="R12281">
        <f t="shared" si="274"/>
        <v>0</v>
      </c>
    </row>
    <row r="12282" spans="1:18" x14ac:dyDescent="0.3">
      <c r="A12282" t="s">
        <v>860</v>
      </c>
      <c r="B12282" s="1">
        <v>38552</v>
      </c>
      <c r="C12282" s="2">
        <v>0.41666666666666669</v>
      </c>
      <c r="D12282" t="s">
        <v>882</v>
      </c>
      <c r="E12282" t="s">
        <v>883</v>
      </c>
      <c r="G12282" t="s">
        <v>19</v>
      </c>
      <c r="H12282" t="s">
        <v>64</v>
      </c>
      <c r="I12282" t="s">
        <v>26</v>
      </c>
      <c r="J12282" t="s">
        <v>27</v>
      </c>
      <c r="K12282">
        <v>679</v>
      </c>
      <c r="L12282">
        <v>6.25</v>
      </c>
      <c r="M12282" t="s">
        <v>480</v>
      </c>
      <c r="N12282">
        <v>11</v>
      </c>
      <c r="P12282" cm="1">
        <f t="array" ref="P12282">IF(Q12282&gt;0,INDEX(Q12282:Q34006,MATCH(TRUE,INDEX(Q12282:Q34006="",,),0)-1),"")</f>
        <v>7</v>
      </c>
      <c r="Q12282">
        <f t="shared" si="273"/>
        <v>3</v>
      </c>
      <c r="R12282">
        <f t="shared" si="274"/>
        <v>0</v>
      </c>
    </row>
    <row r="12283" spans="1:18" x14ac:dyDescent="0.3">
      <c r="A12283" t="s">
        <v>860</v>
      </c>
      <c r="B12283" s="1">
        <v>38552</v>
      </c>
      <c r="C12283" s="2">
        <v>0.41666666666666669</v>
      </c>
      <c r="D12283" t="s">
        <v>882</v>
      </c>
      <c r="E12283" t="s">
        <v>883</v>
      </c>
      <c r="G12283" s="6" t="s">
        <v>29</v>
      </c>
      <c r="H12283" t="s">
        <v>214</v>
      </c>
      <c r="I12283" t="s">
        <v>21</v>
      </c>
      <c r="J12283" t="s">
        <v>22</v>
      </c>
      <c r="K12283">
        <v>10</v>
      </c>
      <c r="L12283">
        <v>59</v>
      </c>
      <c r="M12283" t="s">
        <v>480</v>
      </c>
      <c r="N12283">
        <v>59</v>
      </c>
      <c r="P12283" cm="1">
        <f t="array" ref="P12283">IF(Q12283&gt;0,INDEX(Q12283:Q34007,MATCH(TRUE,INDEX(Q12283:Q34007="",,),0)-1),"")</f>
        <v>7</v>
      </c>
      <c r="Q12283">
        <f t="shared" si="273"/>
        <v>3</v>
      </c>
      <c r="R12283">
        <f t="shared" si="274"/>
        <v>0</v>
      </c>
    </row>
    <row r="12284" spans="1:18" x14ac:dyDescent="0.3">
      <c r="A12284" t="s">
        <v>860</v>
      </c>
      <c r="B12284" s="1">
        <v>38552</v>
      </c>
      <c r="C12284" s="2">
        <v>0.41666666666666669</v>
      </c>
      <c r="D12284" t="s">
        <v>882</v>
      </c>
      <c r="E12284" t="s">
        <v>883</v>
      </c>
      <c r="G12284" s="6" t="s">
        <v>29</v>
      </c>
      <c r="H12284" t="s">
        <v>406</v>
      </c>
      <c r="I12284" t="s">
        <v>21</v>
      </c>
      <c r="J12284" t="s">
        <v>22</v>
      </c>
      <c r="K12284">
        <v>1</v>
      </c>
      <c r="L12284">
        <v>27</v>
      </c>
      <c r="M12284" t="s">
        <v>480</v>
      </c>
      <c r="N12284">
        <v>27</v>
      </c>
      <c r="P12284" cm="1">
        <f t="array" ref="P12284">IF(Q12284&gt;0,INDEX(Q12284:Q34008,MATCH(TRUE,INDEX(Q12284:Q34008="",,),0)-1),"")</f>
        <v>7</v>
      </c>
      <c r="Q12284">
        <f t="shared" si="273"/>
        <v>3</v>
      </c>
      <c r="R12284">
        <f t="shared" si="274"/>
        <v>0</v>
      </c>
    </row>
    <row r="12285" spans="1:18" x14ac:dyDescent="0.3">
      <c r="A12285" t="s">
        <v>860</v>
      </c>
      <c r="B12285" s="1">
        <v>38552</v>
      </c>
      <c r="C12285" s="2">
        <v>0.41666666666666669</v>
      </c>
      <c r="D12285" t="s">
        <v>882</v>
      </c>
      <c r="E12285" t="s">
        <v>883</v>
      </c>
      <c r="G12285" t="s">
        <v>19</v>
      </c>
      <c r="H12285" t="s">
        <v>194</v>
      </c>
      <c r="I12285" t="s">
        <v>21</v>
      </c>
      <c r="J12285" t="s">
        <v>22</v>
      </c>
      <c r="K12285">
        <v>89</v>
      </c>
      <c r="L12285">
        <v>510</v>
      </c>
      <c r="M12285" t="s">
        <v>875</v>
      </c>
      <c r="N12285">
        <v>510</v>
      </c>
      <c r="P12285" cm="1">
        <f t="array" ref="P12285">IF(Q12285&gt;0,INDEX(Q12285:Q34009,MATCH(TRUE,INDEX(Q12285:Q34009="",,),0)-1),"")</f>
        <v>7</v>
      </c>
      <c r="Q12285">
        <f t="shared" si="273"/>
        <v>4</v>
      </c>
      <c r="R12285">
        <f t="shared" si="274"/>
        <v>0</v>
      </c>
    </row>
    <row r="12286" spans="1:18" x14ac:dyDescent="0.3">
      <c r="A12286" t="s">
        <v>860</v>
      </c>
      <c r="B12286" s="1">
        <v>38552</v>
      </c>
      <c r="C12286" s="2">
        <v>0.41666666666666669</v>
      </c>
      <c r="D12286" t="s">
        <v>882</v>
      </c>
      <c r="E12286" t="s">
        <v>883</v>
      </c>
      <c r="G12286" t="s">
        <v>19</v>
      </c>
      <c r="H12286" t="s">
        <v>206</v>
      </c>
      <c r="I12286" t="s">
        <v>21</v>
      </c>
      <c r="J12286" t="s">
        <v>22</v>
      </c>
      <c r="K12286">
        <v>154</v>
      </c>
      <c r="L12286">
        <v>63</v>
      </c>
      <c r="M12286" t="s">
        <v>875</v>
      </c>
      <c r="N12286">
        <v>63</v>
      </c>
      <c r="P12286" cm="1">
        <f t="array" ref="P12286">IF(Q12286&gt;0,INDEX(Q12286:Q34010,MATCH(TRUE,INDEX(Q12286:Q34010="",,),0)-1),"")</f>
        <v>7</v>
      </c>
      <c r="Q12286">
        <f t="shared" si="273"/>
        <v>4</v>
      </c>
      <c r="R12286">
        <f t="shared" si="274"/>
        <v>0</v>
      </c>
    </row>
    <row r="12287" spans="1:18" x14ac:dyDescent="0.3">
      <c r="A12287" t="s">
        <v>860</v>
      </c>
      <c r="B12287" s="1">
        <v>38552</v>
      </c>
      <c r="C12287" s="2">
        <v>0.41666666666666669</v>
      </c>
      <c r="D12287" t="s">
        <v>882</v>
      </c>
      <c r="E12287" t="s">
        <v>883</v>
      </c>
      <c r="G12287" t="s">
        <v>19</v>
      </c>
      <c r="H12287" t="s">
        <v>206</v>
      </c>
      <c r="I12287" t="s">
        <v>26</v>
      </c>
      <c r="J12287" t="s">
        <v>27</v>
      </c>
      <c r="K12287">
        <v>535</v>
      </c>
      <c r="L12287">
        <v>8.85</v>
      </c>
      <c r="M12287" t="s">
        <v>875</v>
      </c>
      <c r="N12287">
        <v>12.65</v>
      </c>
      <c r="P12287" cm="1">
        <f t="array" ref="P12287">IF(Q12287&gt;0,INDEX(Q12287:Q34011,MATCH(TRUE,INDEX(Q12287:Q34011="",,),0)-1),"")</f>
        <v>7</v>
      </c>
      <c r="Q12287">
        <f t="shared" si="273"/>
        <v>4</v>
      </c>
      <c r="R12287">
        <f t="shared" si="274"/>
        <v>0</v>
      </c>
    </row>
    <row r="12288" spans="1:18" x14ac:dyDescent="0.3">
      <c r="A12288" t="s">
        <v>860</v>
      </c>
      <c r="B12288" s="1">
        <v>38552</v>
      </c>
      <c r="C12288" s="2">
        <v>0.41666666666666669</v>
      </c>
      <c r="D12288" t="s">
        <v>882</v>
      </c>
      <c r="E12288" t="s">
        <v>883</v>
      </c>
      <c r="G12288" t="s">
        <v>19</v>
      </c>
      <c r="H12288" t="s">
        <v>64</v>
      </c>
      <c r="I12288" t="s">
        <v>26</v>
      </c>
      <c r="J12288" t="s">
        <v>27</v>
      </c>
      <c r="K12288">
        <v>679</v>
      </c>
      <c r="L12288">
        <v>6.25</v>
      </c>
      <c r="M12288" t="s">
        <v>875</v>
      </c>
      <c r="N12288">
        <v>19.72</v>
      </c>
      <c r="P12288" cm="1">
        <f t="array" ref="P12288">IF(Q12288&gt;0,INDEX(Q12288:Q34012,MATCH(TRUE,INDEX(Q12288:Q34012="",,),0)-1),"")</f>
        <v>7</v>
      </c>
      <c r="Q12288">
        <f t="shared" si="273"/>
        <v>4</v>
      </c>
      <c r="R12288">
        <f t="shared" si="274"/>
        <v>0</v>
      </c>
    </row>
    <row r="12289" spans="1:18" x14ac:dyDescent="0.3">
      <c r="A12289" t="s">
        <v>860</v>
      </c>
      <c r="B12289" s="1">
        <v>38552</v>
      </c>
      <c r="C12289" s="2">
        <v>0.41666666666666669</v>
      </c>
      <c r="D12289" t="s">
        <v>882</v>
      </c>
      <c r="E12289" t="s">
        <v>883</v>
      </c>
      <c r="G12289" s="6" t="s">
        <v>29</v>
      </c>
      <c r="H12289" t="s">
        <v>214</v>
      </c>
      <c r="I12289" t="s">
        <v>21</v>
      </c>
      <c r="J12289" t="s">
        <v>22</v>
      </c>
      <c r="K12289">
        <v>10</v>
      </c>
      <c r="L12289">
        <v>59</v>
      </c>
      <c r="M12289" t="s">
        <v>875</v>
      </c>
      <c r="N12289">
        <v>59</v>
      </c>
      <c r="P12289" cm="1">
        <f t="array" ref="P12289">IF(Q12289&gt;0,INDEX(Q12289:Q34013,MATCH(TRUE,INDEX(Q12289:Q34013="",,),0)-1),"")</f>
        <v>7</v>
      </c>
      <c r="Q12289">
        <f t="shared" si="273"/>
        <v>4</v>
      </c>
      <c r="R12289">
        <f t="shared" si="274"/>
        <v>0</v>
      </c>
    </row>
    <row r="12290" spans="1:18" x14ac:dyDescent="0.3">
      <c r="A12290" t="s">
        <v>860</v>
      </c>
      <c r="B12290" s="1">
        <v>38552</v>
      </c>
      <c r="C12290" s="2">
        <v>0.41666666666666669</v>
      </c>
      <c r="D12290" t="s">
        <v>882</v>
      </c>
      <c r="E12290" t="s">
        <v>883</v>
      </c>
      <c r="G12290" s="6" t="s">
        <v>29</v>
      </c>
      <c r="H12290" t="s">
        <v>406</v>
      </c>
      <c r="I12290" t="s">
        <v>21</v>
      </c>
      <c r="J12290" t="s">
        <v>22</v>
      </c>
      <c r="K12290">
        <v>1</v>
      </c>
      <c r="L12290">
        <v>27</v>
      </c>
      <c r="M12290" t="s">
        <v>875</v>
      </c>
      <c r="N12290">
        <v>27</v>
      </c>
      <c r="P12290" cm="1">
        <f t="array" ref="P12290">IF(Q12290&gt;0,INDEX(Q12290:Q34014,MATCH(TRUE,INDEX(Q12290:Q34014="",,),0)-1),"")</f>
        <v>7</v>
      </c>
      <c r="Q12290">
        <f t="shared" si="273"/>
        <v>4</v>
      </c>
      <c r="R12290">
        <f t="shared" si="274"/>
        <v>0</v>
      </c>
    </row>
    <row r="12291" spans="1:18" x14ac:dyDescent="0.3">
      <c r="A12291" t="s">
        <v>860</v>
      </c>
      <c r="B12291" s="1">
        <v>38552</v>
      </c>
      <c r="C12291" s="2">
        <v>0.41666666666666669</v>
      </c>
      <c r="D12291" t="s">
        <v>882</v>
      </c>
      <c r="E12291" t="s">
        <v>883</v>
      </c>
      <c r="G12291" t="s">
        <v>19</v>
      </c>
      <c r="H12291" t="s">
        <v>194</v>
      </c>
      <c r="I12291" t="s">
        <v>21</v>
      </c>
      <c r="J12291" t="s">
        <v>22</v>
      </c>
      <c r="K12291">
        <v>89</v>
      </c>
      <c r="L12291">
        <v>510</v>
      </c>
      <c r="M12291" t="s">
        <v>95</v>
      </c>
      <c r="N12291">
        <v>634.58000000000004</v>
      </c>
      <c r="P12291" cm="1">
        <f t="array" ref="P12291">IF(Q12291&gt;0,INDEX(Q12291:Q34015,MATCH(TRUE,INDEX(Q12291:Q34015="",,),0)-1),"")</f>
        <v>7</v>
      </c>
      <c r="Q12291">
        <f t="shared" si="273"/>
        <v>5</v>
      </c>
      <c r="R12291">
        <f t="shared" si="274"/>
        <v>0</v>
      </c>
    </row>
    <row r="12292" spans="1:18" x14ac:dyDescent="0.3">
      <c r="A12292" t="s">
        <v>860</v>
      </c>
      <c r="B12292" s="1">
        <v>38552</v>
      </c>
      <c r="C12292" s="2">
        <v>0.41666666666666669</v>
      </c>
      <c r="D12292" t="s">
        <v>882</v>
      </c>
      <c r="E12292" t="s">
        <v>883</v>
      </c>
      <c r="G12292" t="s">
        <v>19</v>
      </c>
      <c r="H12292" t="s">
        <v>206</v>
      </c>
      <c r="I12292" t="s">
        <v>21</v>
      </c>
      <c r="J12292" t="s">
        <v>22</v>
      </c>
      <c r="K12292">
        <v>154</v>
      </c>
      <c r="L12292">
        <v>63</v>
      </c>
      <c r="M12292" t="s">
        <v>95</v>
      </c>
      <c r="N12292">
        <v>63</v>
      </c>
      <c r="P12292" cm="1">
        <f t="array" ref="P12292">IF(Q12292&gt;0,INDEX(Q12292:Q34016,MATCH(TRUE,INDEX(Q12292:Q34016="",,),0)-1),"")</f>
        <v>7</v>
      </c>
      <c r="Q12292">
        <f t="shared" si="273"/>
        <v>5</v>
      </c>
      <c r="R12292">
        <f t="shared" si="274"/>
        <v>0</v>
      </c>
    </row>
    <row r="12293" spans="1:18" x14ac:dyDescent="0.3">
      <c r="A12293" t="s">
        <v>860</v>
      </c>
      <c r="B12293" s="1">
        <v>38552</v>
      </c>
      <c r="C12293" s="2">
        <v>0.41666666666666669</v>
      </c>
      <c r="D12293" t="s">
        <v>882</v>
      </c>
      <c r="E12293" t="s">
        <v>883</v>
      </c>
      <c r="G12293" t="s">
        <v>19</v>
      </c>
      <c r="H12293" t="s">
        <v>206</v>
      </c>
      <c r="I12293" t="s">
        <v>26</v>
      </c>
      <c r="J12293" t="s">
        <v>27</v>
      </c>
      <c r="K12293">
        <v>535</v>
      </c>
      <c r="L12293">
        <v>8.85</v>
      </c>
      <c r="M12293" t="s">
        <v>95</v>
      </c>
      <c r="N12293">
        <v>8.85</v>
      </c>
      <c r="P12293" cm="1">
        <f t="array" ref="P12293">IF(Q12293&gt;0,INDEX(Q12293:Q34017,MATCH(TRUE,INDEX(Q12293:Q34017="",,),0)-1),"")</f>
        <v>7</v>
      </c>
      <c r="Q12293">
        <f t="shared" si="273"/>
        <v>5</v>
      </c>
      <c r="R12293">
        <f t="shared" si="274"/>
        <v>0</v>
      </c>
    </row>
    <row r="12294" spans="1:18" x14ac:dyDescent="0.3">
      <c r="A12294" t="s">
        <v>860</v>
      </c>
      <c r="B12294" s="1">
        <v>38552</v>
      </c>
      <c r="C12294" s="2">
        <v>0.41666666666666669</v>
      </c>
      <c r="D12294" t="s">
        <v>882</v>
      </c>
      <c r="E12294" t="s">
        <v>883</v>
      </c>
      <c r="G12294" t="s">
        <v>19</v>
      </c>
      <c r="H12294" t="s">
        <v>64</v>
      </c>
      <c r="I12294" t="s">
        <v>26</v>
      </c>
      <c r="J12294" t="s">
        <v>27</v>
      </c>
      <c r="K12294">
        <v>679</v>
      </c>
      <c r="L12294">
        <v>6.25</v>
      </c>
      <c r="M12294" t="s">
        <v>95</v>
      </c>
      <c r="N12294">
        <v>6.25</v>
      </c>
      <c r="P12294" cm="1">
        <f t="array" ref="P12294">IF(Q12294&gt;0,INDEX(Q12294:Q34018,MATCH(TRUE,INDEX(Q12294:Q34018="",,),0)-1),"")</f>
        <v>7</v>
      </c>
      <c r="Q12294">
        <f t="shared" si="273"/>
        <v>5</v>
      </c>
      <c r="R12294">
        <f t="shared" si="274"/>
        <v>0</v>
      </c>
    </row>
    <row r="12295" spans="1:18" x14ac:dyDescent="0.3">
      <c r="A12295" t="s">
        <v>860</v>
      </c>
      <c r="B12295" s="1">
        <v>38552</v>
      </c>
      <c r="C12295" s="2">
        <v>0.41666666666666669</v>
      </c>
      <c r="D12295" t="s">
        <v>882</v>
      </c>
      <c r="E12295" t="s">
        <v>883</v>
      </c>
      <c r="G12295" s="6" t="s">
        <v>29</v>
      </c>
      <c r="H12295" t="s">
        <v>214</v>
      </c>
      <c r="I12295" t="s">
        <v>21</v>
      </c>
      <c r="J12295" t="s">
        <v>22</v>
      </c>
      <c r="K12295">
        <v>10</v>
      </c>
      <c r="L12295">
        <v>59</v>
      </c>
      <c r="M12295" t="s">
        <v>95</v>
      </c>
      <c r="N12295">
        <v>59</v>
      </c>
      <c r="P12295" cm="1">
        <f t="array" ref="P12295">IF(Q12295&gt;0,INDEX(Q12295:Q34019,MATCH(TRUE,INDEX(Q12295:Q34019="",,),0)-1),"")</f>
        <v>7</v>
      </c>
      <c r="Q12295">
        <f t="shared" si="273"/>
        <v>5</v>
      </c>
      <c r="R12295">
        <f t="shared" si="274"/>
        <v>0</v>
      </c>
    </row>
    <row r="12296" spans="1:18" x14ac:dyDescent="0.3">
      <c r="A12296" t="s">
        <v>860</v>
      </c>
      <c r="B12296" s="1">
        <v>38552</v>
      </c>
      <c r="C12296" s="2">
        <v>0.41666666666666669</v>
      </c>
      <c r="D12296" t="s">
        <v>882</v>
      </c>
      <c r="E12296" t="s">
        <v>883</v>
      </c>
      <c r="G12296" s="6" t="s">
        <v>29</v>
      </c>
      <c r="H12296" t="s">
        <v>406</v>
      </c>
      <c r="I12296" t="s">
        <v>21</v>
      </c>
      <c r="J12296" t="s">
        <v>22</v>
      </c>
      <c r="K12296">
        <v>1</v>
      </c>
      <c r="L12296">
        <v>27</v>
      </c>
      <c r="M12296" t="s">
        <v>95</v>
      </c>
      <c r="N12296">
        <v>27</v>
      </c>
      <c r="P12296" cm="1">
        <f t="array" ref="P12296">IF(Q12296&gt;0,INDEX(Q12296:Q34020,MATCH(TRUE,INDEX(Q12296:Q34020="",,),0)-1),"")</f>
        <v>7</v>
      </c>
      <c r="Q12296">
        <f t="shared" si="273"/>
        <v>5</v>
      </c>
      <c r="R12296">
        <f t="shared" si="274"/>
        <v>0</v>
      </c>
    </row>
    <row r="12297" spans="1:18" x14ac:dyDescent="0.3">
      <c r="A12297" t="s">
        <v>860</v>
      </c>
      <c r="B12297" s="1">
        <v>38552</v>
      </c>
      <c r="C12297" s="2">
        <v>0.41666666666666669</v>
      </c>
      <c r="D12297" t="s">
        <v>882</v>
      </c>
      <c r="E12297" t="s">
        <v>883</v>
      </c>
      <c r="G12297" t="s">
        <v>19</v>
      </c>
      <c r="H12297" t="s">
        <v>194</v>
      </c>
      <c r="I12297" t="s">
        <v>21</v>
      </c>
      <c r="J12297" t="s">
        <v>22</v>
      </c>
      <c r="K12297">
        <v>89</v>
      </c>
      <c r="L12297">
        <v>510</v>
      </c>
      <c r="M12297" t="s">
        <v>59</v>
      </c>
      <c r="N12297">
        <v>535</v>
      </c>
      <c r="P12297" cm="1">
        <f t="array" ref="P12297">IF(Q12297&gt;0,INDEX(Q12297:Q34021,MATCH(TRUE,INDEX(Q12297:Q34021="",,),0)-1),"")</f>
        <v>7</v>
      </c>
      <c r="Q12297">
        <f t="shared" si="273"/>
        <v>6</v>
      </c>
      <c r="R12297">
        <f t="shared" si="274"/>
        <v>0</v>
      </c>
    </row>
    <row r="12298" spans="1:18" x14ac:dyDescent="0.3">
      <c r="A12298" t="s">
        <v>860</v>
      </c>
      <c r="B12298" s="1">
        <v>38552</v>
      </c>
      <c r="C12298" s="2">
        <v>0.41666666666666669</v>
      </c>
      <c r="D12298" t="s">
        <v>882</v>
      </c>
      <c r="E12298" t="s">
        <v>883</v>
      </c>
      <c r="G12298" t="s">
        <v>19</v>
      </c>
      <c r="H12298" t="s">
        <v>206</v>
      </c>
      <c r="I12298" t="s">
        <v>21</v>
      </c>
      <c r="J12298" t="s">
        <v>22</v>
      </c>
      <c r="K12298">
        <v>154</v>
      </c>
      <c r="L12298">
        <v>63</v>
      </c>
      <c r="M12298" t="s">
        <v>59</v>
      </c>
      <c r="N12298">
        <v>80</v>
      </c>
      <c r="P12298" cm="1">
        <f t="array" ref="P12298">IF(Q12298&gt;0,INDEX(Q12298:Q34022,MATCH(TRUE,INDEX(Q12298:Q34022="",,),0)-1),"")</f>
        <v>7</v>
      </c>
      <c r="Q12298">
        <f t="shared" si="273"/>
        <v>6</v>
      </c>
      <c r="R12298">
        <f t="shared" si="274"/>
        <v>0</v>
      </c>
    </row>
    <row r="12299" spans="1:18" x14ac:dyDescent="0.3">
      <c r="A12299" t="s">
        <v>860</v>
      </c>
      <c r="B12299" s="1">
        <v>38552</v>
      </c>
      <c r="C12299" s="2">
        <v>0.41666666666666669</v>
      </c>
      <c r="D12299" t="s">
        <v>882</v>
      </c>
      <c r="E12299" t="s">
        <v>883</v>
      </c>
      <c r="G12299" t="s">
        <v>19</v>
      </c>
      <c r="H12299" t="s">
        <v>206</v>
      </c>
      <c r="I12299" t="s">
        <v>26</v>
      </c>
      <c r="J12299" t="s">
        <v>27</v>
      </c>
      <c r="K12299">
        <v>535</v>
      </c>
      <c r="L12299">
        <v>8.85</v>
      </c>
      <c r="M12299" t="s">
        <v>59</v>
      </c>
      <c r="N12299">
        <v>10</v>
      </c>
      <c r="P12299" cm="1">
        <f t="array" ref="P12299">IF(Q12299&gt;0,INDEX(Q12299:Q34023,MATCH(TRUE,INDEX(Q12299:Q34023="",,),0)-1),"")</f>
        <v>7</v>
      </c>
      <c r="Q12299">
        <f t="shared" si="273"/>
        <v>6</v>
      </c>
      <c r="R12299">
        <f t="shared" si="274"/>
        <v>0</v>
      </c>
    </row>
    <row r="12300" spans="1:18" x14ac:dyDescent="0.3">
      <c r="A12300" t="s">
        <v>860</v>
      </c>
      <c r="B12300" s="1">
        <v>38552</v>
      </c>
      <c r="C12300" s="2">
        <v>0.41666666666666669</v>
      </c>
      <c r="D12300" t="s">
        <v>882</v>
      </c>
      <c r="E12300" t="s">
        <v>883</v>
      </c>
      <c r="G12300" t="s">
        <v>19</v>
      </c>
      <c r="H12300" t="s">
        <v>64</v>
      </c>
      <c r="I12300" t="s">
        <v>26</v>
      </c>
      <c r="J12300" t="s">
        <v>27</v>
      </c>
      <c r="K12300">
        <v>679</v>
      </c>
      <c r="L12300">
        <v>6.25</v>
      </c>
      <c r="M12300" t="s">
        <v>59</v>
      </c>
      <c r="N12300">
        <v>10</v>
      </c>
      <c r="P12300" cm="1">
        <f t="array" ref="P12300">IF(Q12300&gt;0,INDEX(Q12300:Q34024,MATCH(TRUE,INDEX(Q12300:Q34024="",,),0)-1),"")</f>
        <v>7</v>
      </c>
      <c r="Q12300">
        <f t="shared" si="273"/>
        <v>6</v>
      </c>
      <c r="R12300">
        <f t="shared" si="274"/>
        <v>0</v>
      </c>
    </row>
    <row r="12301" spans="1:18" x14ac:dyDescent="0.3">
      <c r="A12301" t="s">
        <v>860</v>
      </c>
      <c r="B12301" s="1">
        <v>38552</v>
      </c>
      <c r="C12301" s="2">
        <v>0.41666666666666669</v>
      </c>
      <c r="D12301" t="s">
        <v>882</v>
      </c>
      <c r="E12301" t="s">
        <v>883</v>
      </c>
      <c r="G12301" s="6" t="s">
        <v>29</v>
      </c>
      <c r="H12301" t="s">
        <v>214</v>
      </c>
      <c r="I12301" t="s">
        <v>21</v>
      </c>
      <c r="J12301" t="s">
        <v>22</v>
      </c>
      <c r="K12301">
        <v>10</v>
      </c>
      <c r="L12301">
        <v>59</v>
      </c>
      <c r="M12301" t="s">
        <v>59</v>
      </c>
      <c r="N12301">
        <v>59</v>
      </c>
      <c r="P12301" cm="1">
        <f t="array" ref="P12301">IF(Q12301&gt;0,INDEX(Q12301:Q34025,MATCH(TRUE,INDEX(Q12301:Q34025="",,),0)-1),"")</f>
        <v>7</v>
      </c>
      <c r="Q12301">
        <f t="shared" si="273"/>
        <v>6</v>
      </c>
      <c r="R12301">
        <f t="shared" si="274"/>
        <v>0</v>
      </c>
    </row>
    <row r="12302" spans="1:18" x14ac:dyDescent="0.3">
      <c r="A12302" t="s">
        <v>860</v>
      </c>
      <c r="B12302" s="1">
        <v>38552</v>
      </c>
      <c r="C12302" s="2">
        <v>0.41666666666666669</v>
      </c>
      <c r="D12302" t="s">
        <v>882</v>
      </c>
      <c r="E12302" t="s">
        <v>883</v>
      </c>
      <c r="G12302" s="6" t="s">
        <v>29</v>
      </c>
      <c r="H12302" t="s">
        <v>406</v>
      </c>
      <c r="I12302" t="s">
        <v>21</v>
      </c>
      <c r="J12302" t="s">
        <v>22</v>
      </c>
      <c r="K12302">
        <v>1</v>
      </c>
      <c r="L12302">
        <v>27</v>
      </c>
      <c r="M12302" t="s">
        <v>59</v>
      </c>
      <c r="N12302">
        <v>27</v>
      </c>
      <c r="P12302" cm="1">
        <f t="array" ref="P12302">IF(Q12302&gt;0,INDEX(Q12302:Q34026,MATCH(TRUE,INDEX(Q12302:Q34026="",,),0)-1),"")</f>
        <v>7</v>
      </c>
      <c r="Q12302">
        <f t="shared" si="273"/>
        <v>6</v>
      </c>
      <c r="R12302">
        <f t="shared" si="274"/>
        <v>0</v>
      </c>
    </row>
    <row r="12303" spans="1:18" x14ac:dyDescent="0.3">
      <c r="A12303" t="s">
        <v>860</v>
      </c>
      <c r="B12303" s="1">
        <v>38552</v>
      </c>
      <c r="C12303" s="2">
        <v>0.41666666666666669</v>
      </c>
      <c r="D12303" t="s">
        <v>882</v>
      </c>
      <c r="E12303" t="s">
        <v>883</v>
      </c>
      <c r="G12303" t="s">
        <v>19</v>
      </c>
      <c r="H12303" t="s">
        <v>194</v>
      </c>
      <c r="I12303" t="s">
        <v>21</v>
      </c>
      <c r="J12303" t="s">
        <v>22</v>
      </c>
      <c r="K12303">
        <v>89</v>
      </c>
      <c r="L12303">
        <v>510</v>
      </c>
      <c r="M12303" t="s">
        <v>78</v>
      </c>
      <c r="N12303">
        <v>510</v>
      </c>
      <c r="P12303" cm="1">
        <f t="array" ref="P12303">IF(Q12303&gt;0,INDEX(Q12303:Q34027,MATCH(TRUE,INDEX(Q12303:Q34027="",,),0)-1),"")</f>
        <v>7</v>
      </c>
      <c r="Q12303">
        <f t="shared" si="273"/>
        <v>7</v>
      </c>
      <c r="R12303">
        <f t="shared" si="274"/>
        <v>0</v>
      </c>
    </row>
    <row r="12304" spans="1:18" x14ac:dyDescent="0.3">
      <c r="A12304" t="s">
        <v>860</v>
      </c>
      <c r="B12304" s="1">
        <v>38552</v>
      </c>
      <c r="C12304" s="2">
        <v>0.41666666666666669</v>
      </c>
      <c r="D12304" t="s">
        <v>882</v>
      </c>
      <c r="E12304" t="s">
        <v>883</v>
      </c>
      <c r="G12304" t="s">
        <v>19</v>
      </c>
      <c r="H12304" t="s">
        <v>206</v>
      </c>
      <c r="I12304" t="s">
        <v>21</v>
      </c>
      <c r="J12304" t="s">
        <v>22</v>
      </c>
      <c r="K12304">
        <v>154</v>
      </c>
      <c r="L12304">
        <v>63</v>
      </c>
      <c r="M12304" t="s">
        <v>78</v>
      </c>
      <c r="N12304">
        <v>63</v>
      </c>
      <c r="P12304" cm="1">
        <f t="array" ref="P12304">IF(Q12304&gt;0,INDEX(Q12304:Q34028,MATCH(TRUE,INDEX(Q12304:Q34028="",,),0)-1),"")</f>
        <v>7</v>
      </c>
      <c r="Q12304">
        <f t="shared" si="273"/>
        <v>7</v>
      </c>
      <c r="R12304">
        <f t="shared" si="274"/>
        <v>0</v>
      </c>
    </row>
    <row r="12305" spans="1:18" x14ac:dyDescent="0.3">
      <c r="A12305" t="s">
        <v>860</v>
      </c>
      <c r="B12305" s="1">
        <v>38552</v>
      </c>
      <c r="C12305" s="2">
        <v>0.41666666666666669</v>
      </c>
      <c r="D12305" t="s">
        <v>882</v>
      </c>
      <c r="E12305" t="s">
        <v>883</v>
      </c>
      <c r="G12305" t="s">
        <v>19</v>
      </c>
      <c r="H12305" t="s">
        <v>206</v>
      </c>
      <c r="I12305" t="s">
        <v>26</v>
      </c>
      <c r="J12305" t="s">
        <v>27</v>
      </c>
      <c r="K12305">
        <v>535</v>
      </c>
      <c r="L12305">
        <v>8.85</v>
      </c>
      <c r="M12305" t="s">
        <v>78</v>
      </c>
      <c r="N12305">
        <v>10</v>
      </c>
      <c r="P12305" cm="1">
        <f t="array" ref="P12305">IF(Q12305&gt;0,INDEX(Q12305:Q34029,MATCH(TRUE,INDEX(Q12305:Q34029="",,),0)-1),"")</f>
        <v>7</v>
      </c>
      <c r="Q12305">
        <f t="shared" si="273"/>
        <v>7</v>
      </c>
      <c r="R12305">
        <f t="shared" si="274"/>
        <v>0</v>
      </c>
    </row>
    <row r="12306" spans="1:18" x14ac:dyDescent="0.3">
      <c r="A12306" t="s">
        <v>860</v>
      </c>
      <c r="B12306" s="1">
        <v>38552</v>
      </c>
      <c r="C12306" s="2">
        <v>0.41666666666666669</v>
      </c>
      <c r="D12306" t="s">
        <v>882</v>
      </c>
      <c r="E12306" t="s">
        <v>883</v>
      </c>
      <c r="G12306" t="s">
        <v>19</v>
      </c>
      <c r="H12306" t="s">
        <v>64</v>
      </c>
      <c r="I12306" t="s">
        <v>26</v>
      </c>
      <c r="J12306" t="s">
        <v>27</v>
      </c>
      <c r="K12306">
        <v>679</v>
      </c>
      <c r="L12306">
        <v>6.25</v>
      </c>
      <c r="M12306" t="s">
        <v>78</v>
      </c>
      <c r="N12306">
        <v>10</v>
      </c>
      <c r="P12306" cm="1">
        <f t="array" ref="P12306">IF(Q12306&gt;0,INDEX(Q12306:Q34030,MATCH(TRUE,INDEX(Q12306:Q34030="",,),0)-1),"")</f>
        <v>7</v>
      </c>
      <c r="Q12306">
        <f t="shared" si="273"/>
        <v>7</v>
      </c>
      <c r="R12306">
        <f t="shared" si="274"/>
        <v>0</v>
      </c>
    </row>
    <row r="12307" spans="1:18" x14ac:dyDescent="0.3">
      <c r="A12307" t="s">
        <v>860</v>
      </c>
      <c r="B12307" s="1">
        <v>38552</v>
      </c>
      <c r="C12307" s="2">
        <v>0.41666666666666669</v>
      </c>
      <c r="D12307" t="s">
        <v>882</v>
      </c>
      <c r="E12307" t="s">
        <v>883</v>
      </c>
      <c r="G12307" s="6" t="s">
        <v>29</v>
      </c>
      <c r="H12307" t="s">
        <v>214</v>
      </c>
      <c r="I12307" t="s">
        <v>21</v>
      </c>
      <c r="J12307" t="s">
        <v>22</v>
      </c>
      <c r="K12307">
        <v>10</v>
      </c>
      <c r="L12307">
        <v>59</v>
      </c>
      <c r="M12307" t="s">
        <v>78</v>
      </c>
      <c r="N12307">
        <v>59</v>
      </c>
      <c r="P12307" cm="1">
        <f t="array" ref="P12307">IF(Q12307&gt;0,INDEX(Q12307:Q34031,MATCH(TRUE,INDEX(Q12307:Q34031="",,),0)-1),"")</f>
        <v>7</v>
      </c>
      <c r="Q12307">
        <f t="shared" si="273"/>
        <v>7</v>
      </c>
      <c r="R12307">
        <f t="shared" si="274"/>
        <v>0</v>
      </c>
    </row>
    <row r="12308" spans="1:18" x14ac:dyDescent="0.3">
      <c r="A12308" t="s">
        <v>860</v>
      </c>
      <c r="B12308" s="1">
        <v>38552</v>
      </c>
      <c r="C12308" s="2">
        <v>0.41666666666666669</v>
      </c>
      <c r="D12308" t="s">
        <v>882</v>
      </c>
      <c r="E12308" t="s">
        <v>883</v>
      </c>
      <c r="G12308" s="6" t="s">
        <v>29</v>
      </c>
      <c r="H12308" t="s">
        <v>406</v>
      </c>
      <c r="I12308" t="s">
        <v>21</v>
      </c>
      <c r="J12308" t="s">
        <v>22</v>
      </c>
      <c r="K12308">
        <v>1</v>
      </c>
      <c r="L12308">
        <v>27</v>
      </c>
      <c r="M12308" t="s">
        <v>78</v>
      </c>
      <c r="N12308">
        <v>27</v>
      </c>
      <c r="P12308" cm="1">
        <f t="array" ref="P12308">IF(Q12308&gt;0,INDEX(Q12308:Q34032,MATCH(TRUE,INDEX(Q12308:Q34032="",,),0)-1),"")</f>
        <v>7</v>
      </c>
      <c r="Q12308">
        <f>INT((ROW()-12267)/6)+1</f>
        <v>7</v>
      </c>
      <c r="R12308">
        <f t="shared" si="274"/>
        <v>0</v>
      </c>
    </row>
    <row r="12309" spans="1:18" x14ac:dyDescent="0.3">
      <c r="P12309" t="str" cm="1">
        <f t="array" ref="P12309">IF(Q12309&gt;0,INDEX(Q12309:Q34033,MATCH(TRUE,INDEX(Q12309:Q34033="",,),0)-1),"")</f>
        <v/>
      </c>
      <c r="R12309" t="str">
        <f t="shared" si="274"/>
        <v/>
      </c>
    </row>
    <row r="12310" spans="1:18" x14ac:dyDescent="0.3">
      <c r="A12310" t="s">
        <v>860</v>
      </c>
      <c r="B12310" s="1">
        <v>38510</v>
      </c>
      <c r="C12310" s="2">
        <v>0.41666666666666669</v>
      </c>
      <c r="D12310" t="s">
        <v>884</v>
      </c>
      <c r="E12310" t="s">
        <v>885</v>
      </c>
      <c r="G12310" t="s">
        <v>19</v>
      </c>
      <c r="H12310" t="s">
        <v>194</v>
      </c>
      <c r="I12310" t="s">
        <v>21</v>
      </c>
      <c r="J12310" t="s">
        <v>22</v>
      </c>
      <c r="K12310">
        <v>29</v>
      </c>
      <c r="L12310">
        <v>415</v>
      </c>
      <c r="M12310" t="s">
        <v>87</v>
      </c>
      <c r="N12310">
        <v>675</v>
      </c>
      <c r="O12310" t="s">
        <v>24</v>
      </c>
      <c r="P12310" cm="1">
        <f t="array" ref="P12310">IF(Q12310&gt;0,INDEX(Q12310:Q34034,MATCH(TRUE,INDEX(Q12310:Q34034="",,),0)-1),"")</f>
        <v>3</v>
      </c>
      <c r="Q12310">
        <f>INT((ROW()-12310)/6)+1</f>
        <v>1</v>
      </c>
      <c r="R12310">
        <f t="shared" si="274"/>
        <v>0</v>
      </c>
    </row>
    <row r="12311" spans="1:18" x14ac:dyDescent="0.3">
      <c r="A12311" t="s">
        <v>860</v>
      </c>
      <c r="B12311" s="1">
        <v>38510</v>
      </c>
      <c r="C12311" s="2">
        <v>0.41666666666666669</v>
      </c>
      <c r="D12311" t="s">
        <v>884</v>
      </c>
      <c r="E12311" t="s">
        <v>885</v>
      </c>
      <c r="G12311" t="s">
        <v>19</v>
      </c>
      <c r="H12311" t="s">
        <v>214</v>
      </c>
      <c r="I12311" t="s">
        <v>21</v>
      </c>
      <c r="J12311" t="s">
        <v>22</v>
      </c>
      <c r="K12311">
        <v>20</v>
      </c>
      <c r="L12311">
        <v>60</v>
      </c>
      <c r="M12311" t="s">
        <v>87</v>
      </c>
      <c r="N12311">
        <v>120</v>
      </c>
      <c r="O12311" t="s">
        <v>24</v>
      </c>
      <c r="P12311" cm="1">
        <f t="array" ref="P12311">IF(Q12311&gt;0,INDEX(Q12311:Q34035,MATCH(TRUE,INDEX(Q12311:Q34035="",,),0)-1),"")</f>
        <v>3</v>
      </c>
      <c r="Q12311">
        <f t="shared" ref="Q12311:Q12327" si="275">INT((ROW()-12310)/6)+1</f>
        <v>1</v>
      </c>
      <c r="R12311">
        <f t="shared" si="274"/>
        <v>0</v>
      </c>
    </row>
    <row r="12312" spans="1:18" x14ac:dyDescent="0.3">
      <c r="A12312" t="s">
        <v>860</v>
      </c>
      <c r="B12312" s="1">
        <v>38510</v>
      </c>
      <c r="C12312" s="2">
        <v>0.41666666666666669</v>
      </c>
      <c r="D12312" t="s">
        <v>884</v>
      </c>
      <c r="E12312" t="s">
        <v>885</v>
      </c>
      <c r="G12312" t="s">
        <v>19</v>
      </c>
      <c r="H12312" t="s">
        <v>64</v>
      </c>
      <c r="I12312" t="s">
        <v>26</v>
      </c>
      <c r="J12312" t="s">
        <v>27</v>
      </c>
      <c r="K12312">
        <v>231</v>
      </c>
      <c r="L12312">
        <v>9.25</v>
      </c>
      <c r="M12312" t="s">
        <v>87</v>
      </c>
      <c r="N12312">
        <v>21</v>
      </c>
      <c r="O12312" t="s">
        <v>24</v>
      </c>
      <c r="P12312" cm="1">
        <f t="array" ref="P12312">IF(Q12312&gt;0,INDEX(Q12312:Q34036,MATCH(TRUE,INDEX(Q12312:Q34036="",,),0)-1),"")</f>
        <v>3</v>
      </c>
      <c r="Q12312">
        <f t="shared" si="275"/>
        <v>1</v>
      </c>
      <c r="R12312">
        <f t="shared" si="274"/>
        <v>0</v>
      </c>
    </row>
    <row r="12313" spans="1:18" x14ac:dyDescent="0.3">
      <c r="A12313" t="s">
        <v>860</v>
      </c>
      <c r="B12313" s="1">
        <v>38510</v>
      </c>
      <c r="C12313" s="2">
        <v>0.41666666666666669</v>
      </c>
      <c r="D12313" t="s">
        <v>884</v>
      </c>
      <c r="E12313" t="s">
        <v>885</v>
      </c>
      <c r="G12313" s="6" t="s">
        <v>29</v>
      </c>
      <c r="H12313" t="s">
        <v>206</v>
      </c>
      <c r="I12313" t="s">
        <v>21</v>
      </c>
      <c r="J12313" t="s">
        <v>22</v>
      </c>
      <c r="K12313">
        <v>3</v>
      </c>
      <c r="L12313">
        <v>64</v>
      </c>
      <c r="M12313" t="s">
        <v>87</v>
      </c>
      <c r="N12313">
        <v>64</v>
      </c>
      <c r="O12313" t="s">
        <v>24</v>
      </c>
      <c r="P12313" cm="1">
        <f t="array" ref="P12313">IF(Q12313&gt;0,INDEX(Q12313:Q34037,MATCH(TRUE,INDEX(Q12313:Q34037="",,),0)-1),"")</f>
        <v>3</v>
      </c>
      <c r="Q12313">
        <f t="shared" si="275"/>
        <v>1</v>
      </c>
      <c r="R12313">
        <f t="shared" si="274"/>
        <v>0</v>
      </c>
    </row>
    <row r="12314" spans="1:18" x14ac:dyDescent="0.3">
      <c r="A12314" t="s">
        <v>860</v>
      </c>
      <c r="B12314" s="1">
        <v>38510</v>
      </c>
      <c r="C12314" s="2">
        <v>0.41666666666666669</v>
      </c>
      <c r="D12314" t="s">
        <v>884</v>
      </c>
      <c r="E12314" t="s">
        <v>885</v>
      </c>
      <c r="G12314" s="6" t="s">
        <v>29</v>
      </c>
      <c r="H12314" t="s">
        <v>406</v>
      </c>
      <c r="I12314" t="s">
        <v>21</v>
      </c>
      <c r="J12314" t="s">
        <v>22</v>
      </c>
      <c r="K12314">
        <v>10</v>
      </c>
      <c r="L12314">
        <v>28</v>
      </c>
      <c r="M12314" t="s">
        <v>87</v>
      </c>
      <c r="N12314">
        <v>28</v>
      </c>
      <c r="O12314" t="s">
        <v>24</v>
      </c>
      <c r="P12314" cm="1">
        <f t="array" ref="P12314">IF(Q12314&gt;0,INDEX(Q12314:Q34038,MATCH(TRUE,INDEX(Q12314:Q34038="",,),0)-1),"")</f>
        <v>3</v>
      </c>
      <c r="Q12314">
        <f t="shared" si="275"/>
        <v>1</v>
      </c>
      <c r="R12314">
        <f t="shared" si="274"/>
        <v>0</v>
      </c>
    </row>
    <row r="12315" spans="1:18" x14ac:dyDescent="0.3">
      <c r="A12315" t="s">
        <v>860</v>
      </c>
      <c r="B12315" s="1">
        <v>38510</v>
      </c>
      <c r="C12315" s="2">
        <v>0.41666666666666669</v>
      </c>
      <c r="D12315" t="s">
        <v>884</v>
      </c>
      <c r="E12315" t="s">
        <v>885</v>
      </c>
      <c r="G12315" s="6" t="s">
        <v>29</v>
      </c>
      <c r="H12315" t="s">
        <v>206</v>
      </c>
      <c r="I12315" t="s">
        <v>26</v>
      </c>
      <c r="J12315" t="s">
        <v>27</v>
      </c>
      <c r="K12315">
        <v>26</v>
      </c>
      <c r="L12315">
        <v>3.5</v>
      </c>
      <c r="M12315" t="s">
        <v>87</v>
      </c>
      <c r="N12315">
        <v>3.5</v>
      </c>
      <c r="O12315" t="s">
        <v>24</v>
      </c>
      <c r="P12315" cm="1">
        <f t="array" ref="P12315">IF(Q12315&gt;0,INDEX(Q12315:Q34039,MATCH(TRUE,INDEX(Q12315:Q34039="",,),0)-1),"")</f>
        <v>3</v>
      </c>
      <c r="Q12315">
        <f t="shared" si="275"/>
        <v>1</v>
      </c>
      <c r="R12315">
        <f t="shared" si="274"/>
        <v>0</v>
      </c>
    </row>
    <row r="12316" spans="1:18" x14ac:dyDescent="0.3">
      <c r="A12316" t="s">
        <v>860</v>
      </c>
      <c r="B12316" s="1">
        <v>38510</v>
      </c>
      <c r="C12316" s="2">
        <v>0.41666666666666669</v>
      </c>
      <c r="D12316" t="s">
        <v>884</v>
      </c>
      <c r="E12316" t="s">
        <v>885</v>
      </c>
      <c r="G12316" t="s">
        <v>19</v>
      </c>
      <c r="H12316" t="s">
        <v>194</v>
      </c>
      <c r="I12316" t="s">
        <v>21</v>
      </c>
      <c r="J12316" t="s">
        <v>22</v>
      </c>
      <c r="K12316">
        <v>29</v>
      </c>
      <c r="L12316">
        <v>415</v>
      </c>
      <c r="M12316" t="s">
        <v>480</v>
      </c>
      <c r="N12316">
        <v>650</v>
      </c>
      <c r="P12316" cm="1">
        <f t="array" ref="P12316">IF(Q12316&gt;0,INDEX(Q12316:Q34040,MATCH(TRUE,INDEX(Q12316:Q34040="",,),0)-1),"")</f>
        <v>3</v>
      </c>
      <c r="Q12316">
        <f t="shared" si="275"/>
        <v>2</v>
      </c>
      <c r="R12316">
        <f t="shared" si="274"/>
        <v>0</v>
      </c>
    </row>
    <row r="12317" spans="1:18" x14ac:dyDescent="0.3">
      <c r="A12317" t="s">
        <v>860</v>
      </c>
      <c r="B12317" s="1">
        <v>38510</v>
      </c>
      <c r="C12317" s="2">
        <v>0.41666666666666669</v>
      </c>
      <c r="D12317" t="s">
        <v>884</v>
      </c>
      <c r="E12317" t="s">
        <v>885</v>
      </c>
      <c r="G12317" t="s">
        <v>19</v>
      </c>
      <c r="H12317" t="s">
        <v>214</v>
      </c>
      <c r="I12317" t="s">
        <v>21</v>
      </c>
      <c r="J12317" t="s">
        <v>22</v>
      </c>
      <c r="K12317">
        <v>20</v>
      </c>
      <c r="L12317">
        <v>60</v>
      </c>
      <c r="M12317" t="s">
        <v>480</v>
      </c>
      <c r="N12317">
        <v>90</v>
      </c>
      <c r="P12317" cm="1">
        <f t="array" ref="P12317">IF(Q12317&gt;0,INDEX(Q12317:Q34041,MATCH(TRUE,INDEX(Q12317:Q34041="",,),0)-1),"")</f>
        <v>3</v>
      </c>
      <c r="Q12317">
        <f t="shared" si="275"/>
        <v>2</v>
      </c>
      <c r="R12317">
        <f t="shared" si="274"/>
        <v>0</v>
      </c>
    </row>
    <row r="12318" spans="1:18" x14ac:dyDescent="0.3">
      <c r="A12318" t="s">
        <v>860</v>
      </c>
      <c r="B12318" s="1">
        <v>38510</v>
      </c>
      <c r="C12318" s="2">
        <v>0.41666666666666669</v>
      </c>
      <c r="D12318" t="s">
        <v>884</v>
      </c>
      <c r="E12318" t="s">
        <v>885</v>
      </c>
      <c r="G12318" t="s">
        <v>19</v>
      </c>
      <c r="H12318" t="s">
        <v>64</v>
      </c>
      <c r="I12318" t="s">
        <v>26</v>
      </c>
      <c r="J12318" t="s">
        <v>27</v>
      </c>
      <c r="K12318">
        <v>231</v>
      </c>
      <c r="L12318">
        <v>9.25</v>
      </c>
      <c r="M12318" t="s">
        <v>480</v>
      </c>
      <c r="N12318">
        <v>12</v>
      </c>
      <c r="P12318" cm="1">
        <f t="array" ref="P12318">IF(Q12318&gt;0,INDEX(Q12318:Q34042,MATCH(TRUE,INDEX(Q12318:Q34042="",,),0)-1),"")</f>
        <v>3</v>
      </c>
      <c r="Q12318">
        <f t="shared" si="275"/>
        <v>2</v>
      </c>
      <c r="R12318">
        <f t="shared" si="274"/>
        <v>0</v>
      </c>
    </row>
    <row r="12319" spans="1:18" x14ac:dyDescent="0.3">
      <c r="A12319" t="s">
        <v>860</v>
      </c>
      <c r="B12319" s="1">
        <v>38510</v>
      </c>
      <c r="C12319" s="2">
        <v>0.41666666666666669</v>
      </c>
      <c r="D12319" t="s">
        <v>884</v>
      </c>
      <c r="E12319" t="s">
        <v>885</v>
      </c>
      <c r="G12319" s="6" t="s">
        <v>29</v>
      </c>
      <c r="H12319" t="s">
        <v>206</v>
      </c>
      <c r="I12319" t="s">
        <v>21</v>
      </c>
      <c r="J12319" t="s">
        <v>22</v>
      </c>
      <c r="K12319">
        <v>3</v>
      </c>
      <c r="L12319">
        <v>64</v>
      </c>
      <c r="M12319" t="s">
        <v>480</v>
      </c>
      <c r="N12319">
        <v>64</v>
      </c>
      <c r="P12319" cm="1">
        <f t="array" ref="P12319">IF(Q12319&gt;0,INDEX(Q12319:Q34043,MATCH(TRUE,INDEX(Q12319:Q34043="",,),0)-1),"")</f>
        <v>3</v>
      </c>
      <c r="Q12319">
        <f t="shared" si="275"/>
        <v>2</v>
      </c>
      <c r="R12319">
        <f t="shared" si="274"/>
        <v>0</v>
      </c>
    </row>
    <row r="12320" spans="1:18" x14ac:dyDescent="0.3">
      <c r="A12320" t="s">
        <v>860</v>
      </c>
      <c r="B12320" s="1">
        <v>38510</v>
      </c>
      <c r="C12320" s="2">
        <v>0.41666666666666669</v>
      </c>
      <c r="D12320" t="s">
        <v>884</v>
      </c>
      <c r="E12320" t="s">
        <v>885</v>
      </c>
      <c r="G12320" s="6" t="s">
        <v>29</v>
      </c>
      <c r="H12320" t="s">
        <v>406</v>
      </c>
      <c r="I12320" t="s">
        <v>21</v>
      </c>
      <c r="J12320" t="s">
        <v>22</v>
      </c>
      <c r="K12320">
        <v>10</v>
      </c>
      <c r="L12320">
        <v>28</v>
      </c>
      <c r="M12320" t="s">
        <v>480</v>
      </c>
      <c r="N12320">
        <v>28</v>
      </c>
      <c r="P12320" cm="1">
        <f t="array" ref="P12320">IF(Q12320&gt;0,INDEX(Q12320:Q34044,MATCH(TRUE,INDEX(Q12320:Q34044="",,),0)-1),"")</f>
        <v>3</v>
      </c>
      <c r="Q12320">
        <f t="shared" si="275"/>
        <v>2</v>
      </c>
      <c r="R12320">
        <f t="shared" si="274"/>
        <v>0</v>
      </c>
    </row>
    <row r="12321" spans="1:18" x14ac:dyDescent="0.3">
      <c r="A12321" t="s">
        <v>860</v>
      </c>
      <c r="B12321" s="1">
        <v>38510</v>
      </c>
      <c r="C12321" s="2">
        <v>0.41666666666666669</v>
      </c>
      <c r="D12321" t="s">
        <v>884</v>
      </c>
      <c r="E12321" t="s">
        <v>885</v>
      </c>
      <c r="G12321" s="6" t="s">
        <v>29</v>
      </c>
      <c r="H12321" t="s">
        <v>206</v>
      </c>
      <c r="I12321" t="s">
        <v>26</v>
      </c>
      <c r="J12321" t="s">
        <v>27</v>
      </c>
      <c r="K12321">
        <v>26</v>
      </c>
      <c r="L12321">
        <v>3.5</v>
      </c>
      <c r="M12321" t="s">
        <v>480</v>
      </c>
      <c r="N12321">
        <v>3.5</v>
      </c>
      <c r="P12321" cm="1">
        <f t="array" ref="P12321">IF(Q12321&gt;0,INDEX(Q12321:Q34045,MATCH(TRUE,INDEX(Q12321:Q34045="",,),0)-1),"")</f>
        <v>3</v>
      </c>
      <c r="Q12321">
        <f t="shared" si="275"/>
        <v>2</v>
      </c>
      <c r="R12321">
        <f t="shared" si="274"/>
        <v>0</v>
      </c>
    </row>
    <row r="12322" spans="1:18" x14ac:dyDescent="0.3">
      <c r="A12322" t="s">
        <v>860</v>
      </c>
      <c r="B12322" s="1">
        <v>38510</v>
      </c>
      <c r="C12322" s="2">
        <v>0.41666666666666669</v>
      </c>
      <c r="D12322" t="s">
        <v>884</v>
      </c>
      <c r="E12322" t="s">
        <v>885</v>
      </c>
      <c r="G12322" t="s">
        <v>19</v>
      </c>
      <c r="H12322" t="s">
        <v>194</v>
      </c>
      <c r="I12322" t="s">
        <v>21</v>
      </c>
      <c r="J12322" t="s">
        <v>22</v>
      </c>
      <c r="K12322">
        <v>29</v>
      </c>
      <c r="L12322">
        <v>415</v>
      </c>
      <c r="M12322" t="s">
        <v>31</v>
      </c>
      <c r="N12322">
        <v>415</v>
      </c>
      <c r="P12322" cm="1">
        <f t="array" ref="P12322">IF(Q12322&gt;0,INDEX(Q12322:Q34046,MATCH(TRUE,INDEX(Q12322:Q34046="",,),0)-1),"")</f>
        <v>3</v>
      </c>
      <c r="Q12322">
        <f t="shared" si="275"/>
        <v>3</v>
      </c>
      <c r="R12322">
        <f t="shared" si="274"/>
        <v>0</v>
      </c>
    </row>
    <row r="12323" spans="1:18" x14ac:dyDescent="0.3">
      <c r="A12323" t="s">
        <v>860</v>
      </c>
      <c r="B12323" s="1">
        <v>38510</v>
      </c>
      <c r="C12323" s="2">
        <v>0.41666666666666669</v>
      </c>
      <c r="D12323" t="s">
        <v>884</v>
      </c>
      <c r="E12323" t="s">
        <v>885</v>
      </c>
      <c r="G12323" t="s">
        <v>19</v>
      </c>
      <c r="H12323" t="s">
        <v>214</v>
      </c>
      <c r="I12323" t="s">
        <v>21</v>
      </c>
      <c r="J12323" t="s">
        <v>22</v>
      </c>
      <c r="K12323">
        <v>20</v>
      </c>
      <c r="L12323">
        <v>60</v>
      </c>
      <c r="M12323" t="s">
        <v>31</v>
      </c>
      <c r="N12323">
        <v>120.86</v>
      </c>
      <c r="P12323" cm="1">
        <f t="array" ref="P12323">IF(Q12323&gt;0,INDEX(Q12323:Q34047,MATCH(TRUE,INDEX(Q12323:Q34047="",,),0)-1),"")</f>
        <v>3</v>
      </c>
      <c r="Q12323">
        <f t="shared" si="275"/>
        <v>3</v>
      </c>
      <c r="R12323">
        <f t="shared" si="274"/>
        <v>0</v>
      </c>
    </row>
    <row r="12324" spans="1:18" x14ac:dyDescent="0.3">
      <c r="A12324" t="s">
        <v>860</v>
      </c>
      <c r="B12324" s="1">
        <v>38510</v>
      </c>
      <c r="C12324" s="2">
        <v>0.41666666666666669</v>
      </c>
      <c r="D12324" t="s">
        <v>884</v>
      </c>
      <c r="E12324" t="s">
        <v>885</v>
      </c>
      <c r="G12324" t="s">
        <v>19</v>
      </c>
      <c r="H12324" t="s">
        <v>64</v>
      </c>
      <c r="I12324" t="s">
        <v>26</v>
      </c>
      <c r="J12324" t="s">
        <v>27</v>
      </c>
      <c r="K12324">
        <v>231</v>
      </c>
      <c r="L12324">
        <v>9.25</v>
      </c>
      <c r="M12324" t="s">
        <v>31</v>
      </c>
      <c r="N12324">
        <v>9.25</v>
      </c>
      <c r="P12324" cm="1">
        <f t="array" ref="P12324">IF(Q12324&gt;0,INDEX(Q12324:Q34048,MATCH(TRUE,INDEX(Q12324:Q34048="",,),0)-1),"")</f>
        <v>3</v>
      </c>
      <c r="Q12324">
        <f t="shared" si="275"/>
        <v>3</v>
      </c>
      <c r="R12324">
        <f t="shared" si="274"/>
        <v>0</v>
      </c>
    </row>
    <row r="12325" spans="1:18" x14ac:dyDescent="0.3">
      <c r="A12325" t="s">
        <v>860</v>
      </c>
      <c r="B12325" s="1">
        <v>38510</v>
      </c>
      <c r="C12325" s="2">
        <v>0.41666666666666669</v>
      </c>
      <c r="D12325" t="s">
        <v>884</v>
      </c>
      <c r="E12325" t="s">
        <v>885</v>
      </c>
      <c r="G12325" s="6" t="s">
        <v>29</v>
      </c>
      <c r="H12325" t="s">
        <v>206</v>
      </c>
      <c r="I12325" t="s">
        <v>21</v>
      </c>
      <c r="J12325" t="s">
        <v>22</v>
      </c>
      <c r="K12325">
        <v>3</v>
      </c>
      <c r="L12325">
        <v>64</v>
      </c>
      <c r="M12325" t="s">
        <v>31</v>
      </c>
      <c r="N12325">
        <v>64</v>
      </c>
      <c r="P12325" cm="1">
        <f t="array" ref="P12325">IF(Q12325&gt;0,INDEX(Q12325:Q34049,MATCH(TRUE,INDEX(Q12325:Q34049="",,),0)-1),"")</f>
        <v>3</v>
      </c>
      <c r="Q12325">
        <f t="shared" si="275"/>
        <v>3</v>
      </c>
      <c r="R12325">
        <f t="shared" si="274"/>
        <v>0</v>
      </c>
    </row>
    <row r="12326" spans="1:18" x14ac:dyDescent="0.3">
      <c r="A12326" t="s">
        <v>860</v>
      </c>
      <c r="B12326" s="1">
        <v>38510</v>
      </c>
      <c r="C12326" s="2">
        <v>0.41666666666666669</v>
      </c>
      <c r="D12326" t="s">
        <v>884</v>
      </c>
      <c r="E12326" t="s">
        <v>885</v>
      </c>
      <c r="G12326" s="6" t="s">
        <v>29</v>
      </c>
      <c r="H12326" t="s">
        <v>406</v>
      </c>
      <c r="I12326" t="s">
        <v>21</v>
      </c>
      <c r="J12326" t="s">
        <v>22</v>
      </c>
      <c r="K12326">
        <v>10</v>
      </c>
      <c r="L12326">
        <v>28</v>
      </c>
      <c r="M12326" t="s">
        <v>31</v>
      </c>
      <c r="N12326">
        <v>28</v>
      </c>
      <c r="P12326" cm="1">
        <f t="array" ref="P12326">IF(Q12326&gt;0,INDEX(Q12326:Q34050,MATCH(TRUE,INDEX(Q12326:Q34050="",,),0)-1),"")</f>
        <v>3</v>
      </c>
      <c r="Q12326">
        <f t="shared" si="275"/>
        <v>3</v>
      </c>
      <c r="R12326">
        <f t="shared" si="274"/>
        <v>0</v>
      </c>
    </row>
    <row r="12327" spans="1:18" x14ac:dyDescent="0.3">
      <c r="A12327" t="s">
        <v>860</v>
      </c>
      <c r="B12327" s="1">
        <v>38510</v>
      </c>
      <c r="C12327" s="2">
        <v>0.41666666666666669</v>
      </c>
      <c r="D12327" t="s">
        <v>884</v>
      </c>
      <c r="E12327" t="s">
        <v>885</v>
      </c>
      <c r="G12327" s="6" t="s">
        <v>29</v>
      </c>
      <c r="H12327" t="s">
        <v>206</v>
      </c>
      <c r="I12327" t="s">
        <v>26</v>
      </c>
      <c r="J12327" t="s">
        <v>27</v>
      </c>
      <c r="K12327">
        <v>26</v>
      </c>
      <c r="L12327">
        <v>3.5</v>
      </c>
      <c r="M12327" t="s">
        <v>31</v>
      </c>
      <c r="N12327">
        <v>3.5</v>
      </c>
      <c r="P12327" cm="1">
        <f t="array" ref="P12327">IF(Q12327&gt;0,INDEX(Q12327:Q34051,MATCH(TRUE,INDEX(Q12327:Q34051="",,),0)-1),"")</f>
        <v>3</v>
      </c>
      <c r="Q12327">
        <f t="shared" si="275"/>
        <v>3</v>
      </c>
      <c r="R12327">
        <f t="shared" si="274"/>
        <v>0</v>
      </c>
    </row>
    <row r="12328" spans="1:18" x14ac:dyDescent="0.3">
      <c r="P12328" t="str" cm="1">
        <f t="array" ref="P12328">IF(Q12328&gt;0,INDEX(Q12328:Q34052,MATCH(TRUE,INDEX(Q12328:Q34052="",,),0)-1),"")</f>
        <v/>
      </c>
      <c r="R12328" t="str">
        <f t="shared" si="274"/>
        <v/>
      </c>
    </row>
    <row r="12329" spans="1:18" x14ac:dyDescent="0.3">
      <c r="A12329" t="s">
        <v>860</v>
      </c>
      <c r="B12329" s="1">
        <v>38510</v>
      </c>
      <c r="C12329" s="2">
        <v>0.41666666666666669</v>
      </c>
      <c r="D12329" t="s">
        <v>886</v>
      </c>
      <c r="E12329" t="s">
        <v>887</v>
      </c>
      <c r="G12329" t="s">
        <v>19</v>
      </c>
      <c r="H12329" t="s">
        <v>194</v>
      </c>
      <c r="I12329" t="s">
        <v>21</v>
      </c>
      <c r="J12329" t="s">
        <v>22</v>
      </c>
      <c r="K12329">
        <v>9</v>
      </c>
      <c r="L12329">
        <v>285</v>
      </c>
      <c r="M12329" t="s">
        <v>100</v>
      </c>
      <c r="N12329">
        <v>350</v>
      </c>
      <c r="O12329" t="s">
        <v>24</v>
      </c>
      <c r="P12329" cm="1">
        <f t="array" ref="P12329">IF(Q12329&gt;0,INDEX(Q12329:Q34053,MATCH(TRUE,INDEX(Q12329:Q34053="",,),0)-1),"")</f>
        <v>8</v>
      </c>
      <c r="Q12329">
        <f>INT((ROW()-12329)/8)+1</f>
        <v>1</v>
      </c>
      <c r="R12329">
        <f t="shared" si="274"/>
        <v>0</v>
      </c>
    </row>
    <row r="12330" spans="1:18" x14ac:dyDescent="0.3">
      <c r="A12330" t="s">
        <v>860</v>
      </c>
      <c r="B12330" s="1">
        <v>38510</v>
      </c>
      <c r="C12330" s="2">
        <v>0.41666666666666669</v>
      </c>
      <c r="D12330" t="s">
        <v>886</v>
      </c>
      <c r="E12330" t="s">
        <v>887</v>
      </c>
      <c r="G12330" t="s">
        <v>19</v>
      </c>
      <c r="H12330" t="s">
        <v>25</v>
      </c>
      <c r="I12330" t="s">
        <v>21</v>
      </c>
      <c r="J12330" t="s">
        <v>22</v>
      </c>
      <c r="K12330">
        <v>20</v>
      </c>
      <c r="L12330">
        <v>74</v>
      </c>
      <c r="M12330" t="s">
        <v>100</v>
      </c>
      <c r="N12330">
        <v>90</v>
      </c>
      <c r="O12330" t="s">
        <v>24</v>
      </c>
      <c r="P12330" cm="1">
        <f t="array" ref="P12330">IF(Q12330&gt;0,INDEX(Q12330:Q34054,MATCH(TRUE,INDEX(Q12330:Q34054="",,),0)-1),"")</f>
        <v>8</v>
      </c>
      <c r="Q12330">
        <f t="shared" ref="Q12330:Q12392" si="276">INT((ROW()-12329)/8)+1</f>
        <v>1</v>
      </c>
      <c r="R12330">
        <f t="shared" si="274"/>
        <v>0</v>
      </c>
    </row>
    <row r="12331" spans="1:18" x14ac:dyDescent="0.3">
      <c r="A12331" t="s">
        <v>860</v>
      </c>
      <c r="B12331" s="1">
        <v>38510</v>
      </c>
      <c r="C12331" s="2">
        <v>0.41666666666666669</v>
      </c>
      <c r="D12331" t="s">
        <v>886</v>
      </c>
      <c r="E12331" t="s">
        <v>887</v>
      </c>
      <c r="G12331" t="s">
        <v>19</v>
      </c>
      <c r="H12331" t="s">
        <v>206</v>
      </c>
      <c r="I12331" t="s">
        <v>26</v>
      </c>
      <c r="J12331" t="s">
        <v>27</v>
      </c>
      <c r="K12331">
        <v>211</v>
      </c>
      <c r="L12331">
        <v>2.95</v>
      </c>
      <c r="M12331" t="s">
        <v>100</v>
      </c>
      <c r="N12331">
        <v>22</v>
      </c>
      <c r="O12331" t="s">
        <v>24</v>
      </c>
      <c r="P12331" cm="1">
        <f t="array" ref="P12331">IF(Q12331&gt;0,INDEX(Q12331:Q34055,MATCH(TRUE,INDEX(Q12331:Q34055="",,),0)-1),"")</f>
        <v>8</v>
      </c>
      <c r="Q12331">
        <f t="shared" si="276"/>
        <v>1</v>
      </c>
      <c r="R12331">
        <f t="shared" si="274"/>
        <v>0</v>
      </c>
    </row>
    <row r="12332" spans="1:18" x14ac:dyDescent="0.3">
      <c r="A12332" t="s">
        <v>860</v>
      </c>
      <c r="B12332" s="1">
        <v>38510</v>
      </c>
      <c r="C12332" s="2">
        <v>0.41666666666666669</v>
      </c>
      <c r="D12332" t="s">
        <v>886</v>
      </c>
      <c r="E12332" t="s">
        <v>887</v>
      </c>
      <c r="G12332" t="s">
        <v>19</v>
      </c>
      <c r="H12332" t="s">
        <v>25</v>
      </c>
      <c r="I12332" t="s">
        <v>26</v>
      </c>
      <c r="J12332" t="s">
        <v>27</v>
      </c>
      <c r="K12332">
        <v>94</v>
      </c>
      <c r="L12332">
        <v>15.2</v>
      </c>
      <c r="M12332" t="s">
        <v>100</v>
      </c>
      <c r="N12332">
        <v>30</v>
      </c>
      <c r="O12332" t="s">
        <v>24</v>
      </c>
      <c r="P12332" cm="1">
        <f t="array" ref="P12332">IF(Q12332&gt;0,INDEX(Q12332:Q34056,MATCH(TRUE,INDEX(Q12332:Q34056="",,),0)-1),"")</f>
        <v>8</v>
      </c>
      <c r="Q12332">
        <f t="shared" si="276"/>
        <v>1</v>
      </c>
      <c r="R12332">
        <f t="shared" si="274"/>
        <v>0</v>
      </c>
    </row>
    <row r="12333" spans="1:18" x14ac:dyDescent="0.3">
      <c r="A12333" t="s">
        <v>860</v>
      </c>
      <c r="B12333" s="1">
        <v>38510</v>
      </c>
      <c r="C12333" s="2">
        <v>0.41666666666666669</v>
      </c>
      <c r="D12333" t="s">
        <v>886</v>
      </c>
      <c r="E12333" t="s">
        <v>887</v>
      </c>
      <c r="G12333" t="s">
        <v>19</v>
      </c>
      <c r="H12333" t="s">
        <v>64</v>
      </c>
      <c r="I12333" t="s">
        <v>26</v>
      </c>
      <c r="J12333" t="s">
        <v>27</v>
      </c>
      <c r="K12333">
        <v>688</v>
      </c>
      <c r="L12333">
        <v>7</v>
      </c>
      <c r="M12333" t="s">
        <v>100</v>
      </c>
      <c r="N12333">
        <v>28</v>
      </c>
      <c r="O12333" t="s">
        <v>24</v>
      </c>
      <c r="P12333" cm="1">
        <f t="array" ref="P12333">IF(Q12333&gt;0,INDEX(Q12333:Q34057,MATCH(TRUE,INDEX(Q12333:Q34057="",,),0)-1),"")</f>
        <v>8</v>
      </c>
      <c r="Q12333">
        <f t="shared" si="276"/>
        <v>1</v>
      </c>
      <c r="R12333">
        <f t="shared" si="274"/>
        <v>0</v>
      </c>
    </row>
    <row r="12334" spans="1:18" x14ac:dyDescent="0.3">
      <c r="A12334" t="s">
        <v>860</v>
      </c>
      <c r="B12334" s="1">
        <v>38510</v>
      </c>
      <c r="C12334" s="2">
        <v>0.41666666666666669</v>
      </c>
      <c r="D12334" t="s">
        <v>886</v>
      </c>
      <c r="E12334" t="s">
        <v>887</v>
      </c>
      <c r="G12334" s="6" t="s">
        <v>29</v>
      </c>
      <c r="H12334" t="s">
        <v>30</v>
      </c>
      <c r="I12334" t="s">
        <v>21</v>
      </c>
      <c r="J12334" t="s">
        <v>22</v>
      </c>
      <c r="K12334">
        <v>4</v>
      </c>
      <c r="L12334">
        <v>63</v>
      </c>
      <c r="M12334" t="s">
        <v>100</v>
      </c>
      <c r="N12334">
        <v>63</v>
      </c>
      <c r="O12334" t="s">
        <v>24</v>
      </c>
      <c r="P12334" cm="1">
        <f t="array" ref="P12334">IF(Q12334&gt;0,INDEX(Q12334:Q34058,MATCH(TRUE,INDEX(Q12334:Q34058="",,),0)-1),"")</f>
        <v>8</v>
      </c>
      <c r="Q12334">
        <f t="shared" si="276"/>
        <v>1</v>
      </c>
      <c r="R12334">
        <f t="shared" si="274"/>
        <v>0</v>
      </c>
    </row>
    <row r="12335" spans="1:18" x14ac:dyDescent="0.3">
      <c r="A12335" t="s">
        <v>860</v>
      </c>
      <c r="B12335" s="1">
        <v>38510</v>
      </c>
      <c r="C12335" s="2">
        <v>0.41666666666666669</v>
      </c>
      <c r="D12335" t="s">
        <v>886</v>
      </c>
      <c r="E12335" t="s">
        <v>887</v>
      </c>
      <c r="G12335" s="6" t="s">
        <v>29</v>
      </c>
      <c r="H12335" t="s">
        <v>206</v>
      </c>
      <c r="I12335" t="s">
        <v>21</v>
      </c>
      <c r="J12335" t="s">
        <v>22</v>
      </c>
      <c r="K12335">
        <v>37</v>
      </c>
      <c r="L12335">
        <v>49</v>
      </c>
      <c r="M12335" t="s">
        <v>100</v>
      </c>
      <c r="N12335">
        <v>49</v>
      </c>
      <c r="O12335" t="s">
        <v>24</v>
      </c>
      <c r="P12335" cm="1">
        <f t="array" ref="P12335">IF(Q12335&gt;0,INDEX(Q12335:Q34059,MATCH(TRUE,INDEX(Q12335:Q34059="",,),0)-1),"")</f>
        <v>8</v>
      </c>
      <c r="Q12335">
        <f t="shared" si="276"/>
        <v>1</v>
      </c>
      <c r="R12335">
        <f t="shared" si="274"/>
        <v>0</v>
      </c>
    </row>
    <row r="12336" spans="1:18" x14ac:dyDescent="0.3">
      <c r="A12336" t="s">
        <v>860</v>
      </c>
      <c r="B12336" s="1">
        <v>38510</v>
      </c>
      <c r="C12336" s="2">
        <v>0.41666666666666669</v>
      </c>
      <c r="D12336" t="s">
        <v>886</v>
      </c>
      <c r="E12336" t="s">
        <v>887</v>
      </c>
      <c r="G12336" s="6" t="s">
        <v>29</v>
      </c>
      <c r="H12336" t="s">
        <v>406</v>
      </c>
      <c r="I12336" t="s">
        <v>21</v>
      </c>
      <c r="J12336" t="s">
        <v>22</v>
      </c>
      <c r="K12336">
        <v>9</v>
      </c>
      <c r="L12336">
        <v>23</v>
      </c>
      <c r="M12336" t="s">
        <v>100</v>
      </c>
      <c r="N12336">
        <v>23</v>
      </c>
      <c r="O12336" t="s">
        <v>24</v>
      </c>
      <c r="P12336" cm="1">
        <f t="array" ref="P12336">IF(Q12336&gt;0,INDEX(Q12336:Q34060,MATCH(TRUE,INDEX(Q12336:Q34060="",,),0)-1),"")</f>
        <v>8</v>
      </c>
      <c r="Q12336">
        <f t="shared" si="276"/>
        <v>1</v>
      </c>
      <c r="R12336">
        <f t="shared" si="274"/>
        <v>0</v>
      </c>
    </row>
    <row r="12337" spans="1:18" x14ac:dyDescent="0.3">
      <c r="A12337" t="s">
        <v>860</v>
      </c>
      <c r="B12337" s="1">
        <v>38510</v>
      </c>
      <c r="C12337" s="2">
        <v>0.41666666666666669</v>
      </c>
      <c r="D12337" t="s">
        <v>886</v>
      </c>
      <c r="E12337" t="s">
        <v>887</v>
      </c>
      <c r="G12337" t="s">
        <v>19</v>
      </c>
      <c r="H12337" t="s">
        <v>194</v>
      </c>
      <c r="I12337" t="s">
        <v>21</v>
      </c>
      <c r="J12337" t="s">
        <v>22</v>
      </c>
      <c r="K12337">
        <v>9</v>
      </c>
      <c r="L12337">
        <v>285</v>
      </c>
      <c r="M12337" t="s">
        <v>888</v>
      </c>
      <c r="N12337">
        <v>285</v>
      </c>
      <c r="P12337" cm="1">
        <f t="array" ref="P12337">IF(Q12337&gt;0,INDEX(Q12337:Q34061,MATCH(TRUE,INDEX(Q12337:Q34061="",,),0)-1),"")</f>
        <v>8</v>
      </c>
      <c r="Q12337">
        <f t="shared" si="276"/>
        <v>2</v>
      </c>
      <c r="R12337">
        <f t="shared" si="274"/>
        <v>0</v>
      </c>
    </row>
    <row r="12338" spans="1:18" x14ac:dyDescent="0.3">
      <c r="A12338" t="s">
        <v>860</v>
      </c>
      <c r="B12338" s="1">
        <v>38510</v>
      </c>
      <c r="C12338" s="2">
        <v>0.41666666666666669</v>
      </c>
      <c r="D12338" t="s">
        <v>886</v>
      </c>
      <c r="E12338" t="s">
        <v>887</v>
      </c>
      <c r="G12338" t="s">
        <v>19</v>
      </c>
      <c r="H12338" t="s">
        <v>25</v>
      </c>
      <c r="I12338" t="s">
        <v>21</v>
      </c>
      <c r="J12338" t="s">
        <v>22</v>
      </c>
      <c r="K12338">
        <v>20</v>
      </c>
      <c r="L12338">
        <v>74</v>
      </c>
      <c r="M12338" t="s">
        <v>888</v>
      </c>
      <c r="N12338">
        <v>74</v>
      </c>
      <c r="P12338" cm="1">
        <f t="array" ref="P12338">IF(Q12338&gt;0,INDEX(Q12338:Q34062,MATCH(TRUE,INDEX(Q12338:Q34062="",,),0)-1),"")</f>
        <v>8</v>
      </c>
      <c r="Q12338">
        <f t="shared" si="276"/>
        <v>2</v>
      </c>
      <c r="R12338">
        <f t="shared" si="274"/>
        <v>0</v>
      </c>
    </row>
    <row r="12339" spans="1:18" x14ac:dyDescent="0.3">
      <c r="A12339" t="s">
        <v>860</v>
      </c>
      <c r="B12339" s="1">
        <v>38510</v>
      </c>
      <c r="C12339" s="2">
        <v>0.41666666666666669</v>
      </c>
      <c r="D12339" t="s">
        <v>886</v>
      </c>
      <c r="E12339" t="s">
        <v>887</v>
      </c>
      <c r="G12339" t="s">
        <v>19</v>
      </c>
      <c r="H12339" t="s">
        <v>206</v>
      </c>
      <c r="I12339" t="s">
        <v>26</v>
      </c>
      <c r="J12339" t="s">
        <v>27</v>
      </c>
      <c r="K12339">
        <v>211</v>
      </c>
      <c r="L12339">
        <v>2.95</v>
      </c>
      <c r="M12339" t="s">
        <v>888</v>
      </c>
      <c r="N12339">
        <v>20</v>
      </c>
      <c r="P12339" cm="1">
        <f t="array" ref="P12339">IF(Q12339&gt;0,INDEX(Q12339:Q34063,MATCH(TRUE,INDEX(Q12339:Q34063="",,),0)-1),"")</f>
        <v>8</v>
      </c>
      <c r="Q12339">
        <f t="shared" si="276"/>
        <v>2</v>
      </c>
      <c r="R12339">
        <f t="shared" si="274"/>
        <v>0</v>
      </c>
    </row>
    <row r="12340" spans="1:18" x14ac:dyDescent="0.3">
      <c r="A12340" t="s">
        <v>860</v>
      </c>
      <c r="B12340" s="1">
        <v>38510</v>
      </c>
      <c r="C12340" s="2">
        <v>0.41666666666666669</v>
      </c>
      <c r="D12340" t="s">
        <v>886</v>
      </c>
      <c r="E12340" t="s">
        <v>887</v>
      </c>
      <c r="G12340" t="s">
        <v>19</v>
      </c>
      <c r="H12340" t="s">
        <v>25</v>
      </c>
      <c r="I12340" t="s">
        <v>26</v>
      </c>
      <c r="J12340" t="s">
        <v>27</v>
      </c>
      <c r="K12340">
        <v>94</v>
      </c>
      <c r="L12340">
        <v>15.2</v>
      </c>
      <c r="M12340" t="s">
        <v>888</v>
      </c>
      <c r="N12340">
        <v>20</v>
      </c>
      <c r="P12340" cm="1">
        <f t="array" ref="P12340">IF(Q12340&gt;0,INDEX(Q12340:Q34064,MATCH(TRUE,INDEX(Q12340:Q34064="",,),0)-1),"")</f>
        <v>8</v>
      </c>
      <c r="Q12340">
        <f t="shared" si="276"/>
        <v>2</v>
      </c>
      <c r="R12340">
        <f t="shared" ref="R12340:R12403" si="277">IF(P12340="","",0)</f>
        <v>0</v>
      </c>
    </row>
    <row r="12341" spans="1:18" x14ac:dyDescent="0.3">
      <c r="A12341" t="s">
        <v>860</v>
      </c>
      <c r="B12341" s="1">
        <v>38510</v>
      </c>
      <c r="C12341" s="2">
        <v>0.41666666666666669</v>
      </c>
      <c r="D12341" t="s">
        <v>886</v>
      </c>
      <c r="E12341" t="s">
        <v>887</v>
      </c>
      <c r="G12341" t="s">
        <v>19</v>
      </c>
      <c r="H12341" t="s">
        <v>64</v>
      </c>
      <c r="I12341" t="s">
        <v>26</v>
      </c>
      <c r="J12341" t="s">
        <v>27</v>
      </c>
      <c r="K12341">
        <v>688</v>
      </c>
      <c r="L12341">
        <v>7</v>
      </c>
      <c r="M12341" t="s">
        <v>888</v>
      </c>
      <c r="N12341">
        <v>21</v>
      </c>
      <c r="P12341" cm="1">
        <f t="array" ref="P12341">IF(Q12341&gt;0,INDEX(Q12341:Q34065,MATCH(TRUE,INDEX(Q12341:Q34065="",,),0)-1),"")</f>
        <v>8</v>
      </c>
      <c r="Q12341">
        <f t="shared" si="276"/>
        <v>2</v>
      </c>
      <c r="R12341">
        <f t="shared" si="277"/>
        <v>0</v>
      </c>
    </row>
    <row r="12342" spans="1:18" x14ac:dyDescent="0.3">
      <c r="A12342" t="s">
        <v>860</v>
      </c>
      <c r="B12342" s="1">
        <v>38510</v>
      </c>
      <c r="C12342" s="2">
        <v>0.41666666666666669</v>
      </c>
      <c r="D12342" t="s">
        <v>886</v>
      </c>
      <c r="E12342" t="s">
        <v>887</v>
      </c>
      <c r="G12342" s="6" t="s">
        <v>29</v>
      </c>
      <c r="H12342" t="s">
        <v>30</v>
      </c>
      <c r="I12342" t="s">
        <v>21</v>
      </c>
      <c r="J12342" t="s">
        <v>22</v>
      </c>
      <c r="K12342">
        <v>4</v>
      </c>
      <c r="L12342">
        <v>63</v>
      </c>
      <c r="M12342" t="s">
        <v>888</v>
      </c>
      <c r="N12342">
        <v>63</v>
      </c>
      <c r="P12342" cm="1">
        <f t="array" ref="P12342">IF(Q12342&gt;0,INDEX(Q12342:Q34066,MATCH(TRUE,INDEX(Q12342:Q34066="",,),0)-1),"")</f>
        <v>8</v>
      </c>
      <c r="Q12342">
        <f t="shared" si="276"/>
        <v>2</v>
      </c>
      <c r="R12342">
        <f t="shared" si="277"/>
        <v>0</v>
      </c>
    </row>
    <row r="12343" spans="1:18" x14ac:dyDescent="0.3">
      <c r="A12343" t="s">
        <v>860</v>
      </c>
      <c r="B12343" s="1">
        <v>38510</v>
      </c>
      <c r="C12343" s="2">
        <v>0.41666666666666669</v>
      </c>
      <c r="D12343" t="s">
        <v>886</v>
      </c>
      <c r="E12343" t="s">
        <v>887</v>
      </c>
      <c r="G12343" s="6" t="s">
        <v>29</v>
      </c>
      <c r="H12343" t="s">
        <v>206</v>
      </c>
      <c r="I12343" t="s">
        <v>21</v>
      </c>
      <c r="J12343" t="s">
        <v>22</v>
      </c>
      <c r="K12343">
        <v>37</v>
      </c>
      <c r="L12343">
        <v>49</v>
      </c>
      <c r="M12343" t="s">
        <v>888</v>
      </c>
      <c r="N12343">
        <v>49</v>
      </c>
      <c r="P12343" cm="1">
        <f t="array" ref="P12343">IF(Q12343&gt;0,INDEX(Q12343:Q34067,MATCH(TRUE,INDEX(Q12343:Q34067="",,),0)-1),"")</f>
        <v>8</v>
      </c>
      <c r="Q12343">
        <f t="shared" si="276"/>
        <v>2</v>
      </c>
      <c r="R12343">
        <f t="shared" si="277"/>
        <v>0</v>
      </c>
    </row>
    <row r="12344" spans="1:18" x14ac:dyDescent="0.3">
      <c r="A12344" t="s">
        <v>860</v>
      </c>
      <c r="B12344" s="1">
        <v>38510</v>
      </c>
      <c r="C12344" s="2">
        <v>0.41666666666666669</v>
      </c>
      <c r="D12344" t="s">
        <v>886</v>
      </c>
      <c r="E12344" t="s">
        <v>887</v>
      </c>
      <c r="G12344" s="6" t="s">
        <v>29</v>
      </c>
      <c r="H12344" t="s">
        <v>406</v>
      </c>
      <c r="I12344" t="s">
        <v>21</v>
      </c>
      <c r="J12344" t="s">
        <v>22</v>
      </c>
      <c r="K12344">
        <v>9</v>
      </c>
      <c r="L12344">
        <v>23</v>
      </c>
      <c r="M12344" t="s">
        <v>888</v>
      </c>
      <c r="N12344">
        <v>23</v>
      </c>
      <c r="P12344" cm="1">
        <f t="array" ref="P12344">IF(Q12344&gt;0,INDEX(Q12344:Q34068,MATCH(TRUE,INDEX(Q12344:Q34068="",,),0)-1),"")</f>
        <v>8</v>
      </c>
      <c r="Q12344">
        <f t="shared" si="276"/>
        <v>2</v>
      </c>
      <c r="R12344">
        <f t="shared" si="277"/>
        <v>0</v>
      </c>
    </row>
    <row r="12345" spans="1:18" x14ac:dyDescent="0.3">
      <c r="A12345" t="s">
        <v>860</v>
      </c>
      <c r="B12345" s="1">
        <v>38510</v>
      </c>
      <c r="C12345" s="2">
        <v>0.41666666666666669</v>
      </c>
      <c r="D12345" t="s">
        <v>886</v>
      </c>
      <c r="E12345" t="s">
        <v>887</v>
      </c>
      <c r="G12345" t="s">
        <v>19</v>
      </c>
      <c r="H12345" t="s">
        <v>194</v>
      </c>
      <c r="I12345" t="s">
        <v>21</v>
      </c>
      <c r="J12345" t="s">
        <v>22</v>
      </c>
      <c r="K12345">
        <v>9</v>
      </c>
      <c r="L12345">
        <v>285</v>
      </c>
      <c r="M12345" t="s">
        <v>31</v>
      </c>
      <c r="N12345">
        <v>1512.89</v>
      </c>
      <c r="P12345" cm="1">
        <f t="array" ref="P12345">IF(Q12345&gt;0,INDEX(Q12345:Q34069,MATCH(TRUE,INDEX(Q12345:Q34069="",,),0)-1),"")</f>
        <v>8</v>
      </c>
      <c r="Q12345">
        <f t="shared" si="276"/>
        <v>3</v>
      </c>
      <c r="R12345">
        <f t="shared" si="277"/>
        <v>0</v>
      </c>
    </row>
    <row r="12346" spans="1:18" x14ac:dyDescent="0.3">
      <c r="A12346" t="s">
        <v>860</v>
      </c>
      <c r="B12346" s="1">
        <v>38510</v>
      </c>
      <c r="C12346" s="2">
        <v>0.41666666666666669</v>
      </c>
      <c r="D12346" t="s">
        <v>886</v>
      </c>
      <c r="E12346" t="s">
        <v>887</v>
      </c>
      <c r="G12346" t="s">
        <v>19</v>
      </c>
      <c r="H12346" t="s">
        <v>25</v>
      </c>
      <c r="I12346" t="s">
        <v>21</v>
      </c>
      <c r="J12346" t="s">
        <v>22</v>
      </c>
      <c r="K12346">
        <v>20</v>
      </c>
      <c r="L12346">
        <v>74</v>
      </c>
      <c r="M12346" t="s">
        <v>31</v>
      </c>
      <c r="N12346">
        <v>74</v>
      </c>
      <c r="P12346" cm="1">
        <f t="array" ref="P12346">IF(Q12346&gt;0,INDEX(Q12346:Q34070,MATCH(TRUE,INDEX(Q12346:Q34070="",,),0)-1),"")</f>
        <v>8</v>
      </c>
      <c r="Q12346">
        <f t="shared" si="276"/>
        <v>3</v>
      </c>
      <c r="R12346">
        <f t="shared" si="277"/>
        <v>0</v>
      </c>
    </row>
    <row r="12347" spans="1:18" x14ac:dyDescent="0.3">
      <c r="A12347" t="s">
        <v>860</v>
      </c>
      <c r="B12347" s="1">
        <v>38510</v>
      </c>
      <c r="C12347" s="2">
        <v>0.41666666666666669</v>
      </c>
      <c r="D12347" t="s">
        <v>886</v>
      </c>
      <c r="E12347" t="s">
        <v>887</v>
      </c>
      <c r="G12347" t="s">
        <v>19</v>
      </c>
      <c r="H12347" t="s">
        <v>206</v>
      </c>
      <c r="I12347" t="s">
        <v>26</v>
      </c>
      <c r="J12347" t="s">
        <v>27</v>
      </c>
      <c r="K12347">
        <v>211</v>
      </c>
      <c r="L12347">
        <v>2.95</v>
      </c>
      <c r="M12347" t="s">
        <v>31</v>
      </c>
      <c r="N12347">
        <v>2.95</v>
      </c>
      <c r="P12347" cm="1">
        <f t="array" ref="P12347">IF(Q12347&gt;0,INDEX(Q12347:Q34071,MATCH(TRUE,INDEX(Q12347:Q34071="",,),0)-1),"")</f>
        <v>8</v>
      </c>
      <c r="Q12347">
        <f t="shared" si="276"/>
        <v>3</v>
      </c>
      <c r="R12347">
        <f t="shared" si="277"/>
        <v>0</v>
      </c>
    </row>
    <row r="12348" spans="1:18" x14ac:dyDescent="0.3">
      <c r="A12348" t="s">
        <v>860</v>
      </c>
      <c r="B12348" s="1">
        <v>38510</v>
      </c>
      <c r="C12348" s="2">
        <v>0.41666666666666669</v>
      </c>
      <c r="D12348" t="s">
        <v>886</v>
      </c>
      <c r="E12348" t="s">
        <v>887</v>
      </c>
      <c r="G12348" t="s">
        <v>19</v>
      </c>
      <c r="H12348" t="s">
        <v>25</v>
      </c>
      <c r="I12348" t="s">
        <v>26</v>
      </c>
      <c r="J12348" t="s">
        <v>27</v>
      </c>
      <c r="K12348">
        <v>94</v>
      </c>
      <c r="L12348">
        <v>15.2</v>
      </c>
      <c r="M12348" t="s">
        <v>31</v>
      </c>
      <c r="N12348">
        <v>15.2</v>
      </c>
      <c r="P12348" cm="1">
        <f t="array" ref="P12348">IF(Q12348&gt;0,INDEX(Q12348:Q34072,MATCH(TRUE,INDEX(Q12348:Q34072="",,),0)-1),"")</f>
        <v>8</v>
      </c>
      <c r="Q12348">
        <f t="shared" si="276"/>
        <v>3</v>
      </c>
      <c r="R12348">
        <f t="shared" si="277"/>
        <v>0</v>
      </c>
    </row>
    <row r="12349" spans="1:18" x14ac:dyDescent="0.3">
      <c r="A12349" t="s">
        <v>860</v>
      </c>
      <c r="B12349" s="1">
        <v>38510</v>
      </c>
      <c r="C12349" s="2">
        <v>0.41666666666666669</v>
      </c>
      <c r="D12349" t="s">
        <v>886</v>
      </c>
      <c r="E12349" t="s">
        <v>887</v>
      </c>
      <c r="G12349" t="s">
        <v>19</v>
      </c>
      <c r="H12349" t="s">
        <v>64</v>
      </c>
      <c r="I12349" t="s">
        <v>26</v>
      </c>
      <c r="J12349" t="s">
        <v>27</v>
      </c>
      <c r="K12349">
        <v>688</v>
      </c>
      <c r="L12349">
        <v>7</v>
      </c>
      <c r="M12349" t="s">
        <v>31</v>
      </c>
      <c r="N12349">
        <v>7</v>
      </c>
      <c r="P12349" cm="1">
        <f t="array" ref="P12349">IF(Q12349&gt;0,INDEX(Q12349:Q34073,MATCH(TRUE,INDEX(Q12349:Q34073="",,),0)-1),"")</f>
        <v>8</v>
      </c>
      <c r="Q12349">
        <f t="shared" si="276"/>
        <v>3</v>
      </c>
      <c r="R12349">
        <f t="shared" si="277"/>
        <v>0</v>
      </c>
    </row>
    <row r="12350" spans="1:18" x14ac:dyDescent="0.3">
      <c r="A12350" t="s">
        <v>860</v>
      </c>
      <c r="B12350" s="1">
        <v>38510</v>
      </c>
      <c r="C12350" s="2">
        <v>0.41666666666666669</v>
      </c>
      <c r="D12350" t="s">
        <v>886</v>
      </c>
      <c r="E12350" t="s">
        <v>887</v>
      </c>
      <c r="G12350" s="6" t="s">
        <v>29</v>
      </c>
      <c r="H12350" t="s">
        <v>30</v>
      </c>
      <c r="I12350" t="s">
        <v>21</v>
      </c>
      <c r="J12350" t="s">
        <v>22</v>
      </c>
      <c r="K12350">
        <v>4</v>
      </c>
      <c r="L12350">
        <v>63</v>
      </c>
      <c r="M12350" t="s">
        <v>31</v>
      </c>
      <c r="N12350">
        <v>63</v>
      </c>
      <c r="P12350" cm="1">
        <f t="array" ref="P12350">IF(Q12350&gt;0,INDEX(Q12350:Q34074,MATCH(TRUE,INDEX(Q12350:Q34074="",,),0)-1),"")</f>
        <v>8</v>
      </c>
      <c r="Q12350">
        <f t="shared" si="276"/>
        <v>3</v>
      </c>
      <c r="R12350">
        <f t="shared" si="277"/>
        <v>0</v>
      </c>
    </row>
    <row r="12351" spans="1:18" x14ac:dyDescent="0.3">
      <c r="A12351" t="s">
        <v>860</v>
      </c>
      <c r="B12351" s="1">
        <v>38510</v>
      </c>
      <c r="C12351" s="2">
        <v>0.41666666666666669</v>
      </c>
      <c r="D12351" t="s">
        <v>886</v>
      </c>
      <c r="E12351" t="s">
        <v>887</v>
      </c>
      <c r="G12351" s="6" t="s">
        <v>29</v>
      </c>
      <c r="H12351" t="s">
        <v>206</v>
      </c>
      <c r="I12351" t="s">
        <v>21</v>
      </c>
      <c r="J12351" t="s">
        <v>22</v>
      </c>
      <c r="K12351">
        <v>37</v>
      </c>
      <c r="L12351">
        <v>49</v>
      </c>
      <c r="M12351" t="s">
        <v>31</v>
      </c>
      <c r="N12351">
        <v>49</v>
      </c>
      <c r="P12351" cm="1">
        <f t="array" ref="P12351">IF(Q12351&gt;0,INDEX(Q12351:Q34075,MATCH(TRUE,INDEX(Q12351:Q34075="",,),0)-1),"")</f>
        <v>8</v>
      </c>
      <c r="Q12351">
        <f t="shared" si="276"/>
        <v>3</v>
      </c>
      <c r="R12351">
        <f t="shared" si="277"/>
        <v>0</v>
      </c>
    </row>
    <row r="12352" spans="1:18" x14ac:dyDescent="0.3">
      <c r="A12352" t="s">
        <v>860</v>
      </c>
      <c r="B12352" s="1">
        <v>38510</v>
      </c>
      <c r="C12352" s="2">
        <v>0.41666666666666669</v>
      </c>
      <c r="D12352" t="s">
        <v>886</v>
      </c>
      <c r="E12352" t="s">
        <v>887</v>
      </c>
      <c r="G12352" s="6" t="s">
        <v>29</v>
      </c>
      <c r="H12352" t="s">
        <v>406</v>
      </c>
      <c r="I12352" t="s">
        <v>21</v>
      </c>
      <c r="J12352" t="s">
        <v>22</v>
      </c>
      <c r="K12352">
        <v>9</v>
      </c>
      <c r="L12352">
        <v>23</v>
      </c>
      <c r="M12352" t="s">
        <v>31</v>
      </c>
      <c r="N12352">
        <v>23</v>
      </c>
      <c r="P12352" cm="1">
        <f t="array" ref="P12352">IF(Q12352&gt;0,INDEX(Q12352:Q34076,MATCH(TRUE,INDEX(Q12352:Q34076="",,),0)-1),"")</f>
        <v>8</v>
      </c>
      <c r="Q12352">
        <f t="shared" si="276"/>
        <v>3</v>
      </c>
      <c r="R12352">
        <f t="shared" si="277"/>
        <v>0</v>
      </c>
    </row>
    <row r="12353" spans="1:18" x14ac:dyDescent="0.3">
      <c r="A12353" t="s">
        <v>860</v>
      </c>
      <c r="B12353" s="1">
        <v>38510</v>
      </c>
      <c r="C12353" s="2">
        <v>0.41666666666666669</v>
      </c>
      <c r="D12353" t="s">
        <v>886</v>
      </c>
      <c r="E12353" t="s">
        <v>887</v>
      </c>
      <c r="G12353" t="s">
        <v>19</v>
      </c>
      <c r="H12353" t="s">
        <v>194</v>
      </c>
      <c r="I12353" t="s">
        <v>21</v>
      </c>
      <c r="J12353" t="s">
        <v>22</v>
      </c>
      <c r="K12353">
        <v>9</v>
      </c>
      <c r="L12353">
        <v>285</v>
      </c>
      <c r="M12353" t="s">
        <v>875</v>
      </c>
      <c r="N12353">
        <v>285</v>
      </c>
      <c r="P12353" cm="1">
        <f t="array" ref="P12353">IF(Q12353&gt;0,INDEX(Q12353:Q34077,MATCH(TRUE,INDEX(Q12353:Q34077="",,),0)-1),"")</f>
        <v>8</v>
      </c>
      <c r="Q12353">
        <f t="shared" si="276"/>
        <v>4</v>
      </c>
      <c r="R12353">
        <f t="shared" si="277"/>
        <v>0</v>
      </c>
    </row>
    <row r="12354" spans="1:18" x14ac:dyDescent="0.3">
      <c r="A12354" t="s">
        <v>860</v>
      </c>
      <c r="B12354" s="1">
        <v>38510</v>
      </c>
      <c r="C12354" s="2">
        <v>0.41666666666666669</v>
      </c>
      <c r="D12354" t="s">
        <v>886</v>
      </c>
      <c r="E12354" t="s">
        <v>887</v>
      </c>
      <c r="G12354" t="s">
        <v>19</v>
      </c>
      <c r="H12354" t="s">
        <v>25</v>
      </c>
      <c r="I12354" t="s">
        <v>21</v>
      </c>
      <c r="J12354" t="s">
        <v>22</v>
      </c>
      <c r="K12354">
        <v>20</v>
      </c>
      <c r="L12354">
        <v>74</v>
      </c>
      <c r="M12354" t="s">
        <v>875</v>
      </c>
      <c r="N12354">
        <v>74</v>
      </c>
      <c r="P12354" cm="1">
        <f t="array" ref="P12354">IF(Q12354&gt;0,INDEX(Q12354:Q34078,MATCH(TRUE,INDEX(Q12354:Q34078="",,),0)-1),"")</f>
        <v>8</v>
      </c>
      <c r="Q12354">
        <f t="shared" si="276"/>
        <v>4</v>
      </c>
      <c r="R12354">
        <f t="shared" si="277"/>
        <v>0</v>
      </c>
    </row>
    <row r="12355" spans="1:18" x14ac:dyDescent="0.3">
      <c r="A12355" t="s">
        <v>860</v>
      </c>
      <c r="B12355" s="1">
        <v>38510</v>
      </c>
      <c r="C12355" s="2">
        <v>0.41666666666666669</v>
      </c>
      <c r="D12355" t="s">
        <v>886</v>
      </c>
      <c r="E12355" t="s">
        <v>887</v>
      </c>
      <c r="G12355" t="s">
        <v>19</v>
      </c>
      <c r="H12355" t="s">
        <v>206</v>
      </c>
      <c r="I12355" t="s">
        <v>26</v>
      </c>
      <c r="J12355" t="s">
        <v>27</v>
      </c>
      <c r="K12355">
        <v>211</v>
      </c>
      <c r="L12355">
        <v>2.95</v>
      </c>
      <c r="M12355" t="s">
        <v>875</v>
      </c>
      <c r="N12355">
        <v>10.44</v>
      </c>
      <c r="P12355" cm="1">
        <f t="array" ref="P12355">IF(Q12355&gt;0,INDEX(Q12355:Q34079,MATCH(TRUE,INDEX(Q12355:Q34079="",,),0)-1),"")</f>
        <v>8</v>
      </c>
      <c r="Q12355">
        <f t="shared" si="276"/>
        <v>4</v>
      </c>
      <c r="R12355">
        <f t="shared" si="277"/>
        <v>0</v>
      </c>
    </row>
    <row r="12356" spans="1:18" x14ac:dyDescent="0.3">
      <c r="A12356" t="s">
        <v>860</v>
      </c>
      <c r="B12356" s="1">
        <v>38510</v>
      </c>
      <c r="C12356" s="2">
        <v>0.41666666666666669</v>
      </c>
      <c r="D12356" t="s">
        <v>886</v>
      </c>
      <c r="E12356" t="s">
        <v>887</v>
      </c>
      <c r="G12356" t="s">
        <v>19</v>
      </c>
      <c r="H12356" t="s">
        <v>25</v>
      </c>
      <c r="I12356" t="s">
        <v>26</v>
      </c>
      <c r="J12356" t="s">
        <v>27</v>
      </c>
      <c r="K12356">
        <v>94</v>
      </c>
      <c r="L12356">
        <v>15.2</v>
      </c>
      <c r="M12356" t="s">
        <v>875</v>
      </c>
      <c r="N12356">
        <v>22.4</v>
      </c>
      <c r="P12356" cm="1">
        <f t="array" ref="P12356">IF(Q12356&gt;0,INDEX(Q12356:Q34080,MATCH(TRUE,INDEX(Q12356:Q34080="",,),0)-1),"")</f>
        <v>8</v>
      </c>
      <c r="Q12356">
        <f t="shared" si="276"/>
        <v>4</v>
      </c>
      <c r="R12356">
        <f t="shared" si="277"/>
        <v>0</v>
      </c>
    </row>
    <row r="12357" spans="1:18" x14ac:dyDescent="0.3">
      <c r="A12357" t="s">
        <v>860</v>
      </c>
      <c r="B12357" s="1">
        <v>38510</v>
      </c>
      <c r="C12357" s="2">
        <v>0.41666666666666669</v>
      </c>
      <c r="D12357" t="s">
        <v>886</v>
      </c>
      <c r="E12357" t="s">
        <v>887</v>
      </c>
      <c r="G12357" t="s">
        <v>19</v>
      </c>
      <c r="H12357" t="s">
        <v>64</v>
      </c>
      <c r="I12357" t="s">
        <v>26</v>
      </c>
      <c r="J12357" t="s">
        <v>27</v>
      </c>
      <c r="K12357">
        <v>688</v>
      </c>
      <c r="L12357">
        <v>7</v>
      </c>
      <c r="M12357" t="s">
        <v>875</v>
      </c>
      <c r="N12357">
        <v>19.2</v>
      </c>
      <c r="P12357" cm="1">
        <f t="array" ref="P12357">IF(Q12357&gt;0,INDEX(Q12357:Q34081,MATCH(TRUE,INDEX(Q12357:Q34081="",,),0)-1),"")</f>
        <v>8</v>
      </c>
      <c r="Q12357">
        <f t="shared" si="276"/>
        <v>4</v>
      </c>
      <c r="R12357">
        <f t="shared" si="277"/>
        <v>0</v>
      </c>
    </row>
    <row r="12358" spans="1:18" x14ac:dyDescent="0.3">
      <c r="A12358" t="s">
        <v>860</v>
      </c>
      <c r="B12358" s="1">
        <v>38510</v>
      </c>
      <c r="C12358" s="2">
        <v>0.41666666666666669</v>
      </c>
      <c r="D12358" t="s">
        <v>886</v>
      </c>
      <c r="E12358" t="s">
        <v>887</v>
      </c>
      <c r="G12358" s="6" t="s">
        <v>29</v>
      </c>
      <c r="H12358" t="s">
        <v>30</v>
      </c>
      <c r="I12358" t="s">
        <v>21</v>
      </c>
      <c r="J12358" t="s">
        <v>22</v>
      </c>
      <c r="K12358">
        <v>4</v>
      </c>
      <c r="L12358">
        <v>63</v>
      </c>
      <c r="M12358" t="s">
        <v>875</v>
      </c>
      <c r="N12358">
        <v>63</v>
      </c>
      <c r="P12358" cm="1">
        <f t="array" ref="P12358">IF(Q12358&gt;0,INDEX(Q12358:Q34082,MATCH(TRUE,INDEX(Q12358:Q34082="",,),0)-1),"")</f>
        <v>8</v>
      </c>
      <c r="Q12358">
        <f t="shared" si="276"/>
        <v>4</v>
      </c>
      <c r="R12358">
        <f t="shared" si="277"/>
        <v>0</v>
      </c>
    </row>
    <row r="12359" spans="1:18" x14ac:dyDescent="0.3">
      <c r="A12359" t="s">
        <v>860</v>
      </c>
      <c r="B12359" s="1">
        <v>38510</v>
      </c>
      <c r="C12359" s="2">
        <v>0.41666666666666669</v>
      </c>
      <c r="D12359" t="s">
        <v>886</v>
      </c>
      <c r="E12359" t="s">
        <v>887</v>
      </c>
      <c r="G12359" s="6" t="s">
        <v>29</v>
      </c>
      <c r="H12359" t="s">
        <v>206</v>
      </c>
      <c r="I12359" t="s">
        <v>21</v>
      </c>
      <c r="J12359" t="s">
        <v>22</v>
      </c>
      <c r="K12359">
        <v>37</v>
      </c>
      <c r="L12359">
        <v>49</v>
      </c>
      <c r="M12359" t="s">
        <v>875</v>
      </c>
      <c r="N12359">
        <v>49</v>
      </c>
      <c r="P12359" cm="1">
        <f t="array" ref="P12359">IF(Q12359&gt;0,INDEX(Q12359:Q34083,MATCH(TRUE,INDEX(Q12359:Q34083="",,),0)-1),"")</f>
        <v>8</v>
      </c>
      <c r="Q12359">
        <f t="shared" si="276"/>
        <v>4</v>
      </c>
      <c r="R12359">
        <f t="shared" si="277"/>
        <v>0</v>
      </c>
    </row>
    <row r="12360" spans="1:18" x14ac:dyDescent="0.3">
      <c r="A12360" t="s">
        <v>860</v>
      </c>
      <c r="B12360" s="1">
        <v>38510</v>
      </c>
      <c r="C12360" s="2">
        <v>0.41666666666666669</v>
      </c>
      <c r="D12360" t="s">
        <v>886</v>
      </c>
      <c r="E12360" t="s">
        <v>887</v>
      </c>
      <c r="G12360" s="6" t="s">
        <v>29</v>
      </c>
      <c r="H12360" t="s">
        <v>406</v>
      </c>
      <c r="I12360" t="s">
        <v>21</v>
      </c>
      <c r="J12360" t="s">
        <v>22</v>
      </c>
      <c r="K12360">
        <v>9</v>
      </c>
      <c r="L12360">
        <v>23</v>
      </c>
      <c r="M12360" t="s">
        <v>875</v>
      </c>
      <c r="N12360">
        <v>23</v>
      </c>
      <c r="P12360" cm="1">
        <f t="array" ref="P12360">IF(Q12360&gt;0,INDEX(Q12360:Q34084,MATCH(TRUE,INDEX(Q12360:Q34084="",,),0)-1),"")</f>
        <v>8</v>
      </c>
      <c r="Q12360">
        <f t="shared" si="276"/>
        <v>4</v>
      </c>
      <c r="R12360">
        <f t="shared" si="277"/>
        <v>0</v>
      </c>
    </row>
    <row r="12361" spans="1:18" x14ac:dyDescent="0.3">
      <c r="A12361" t="s">
        <v>860</v>
      </c>
      <c r="B12361" s="1">
        <v>38510</v>
      </c>
      <c r="C12361" s="2">
        <v>0.41666666666666669</v>
      </c>
      <c r="D12361" t="s">
        <v>886</v>
      </c>
      <c r="E12361" t="s">
        <v>887</v>
      </c>
      <c r="G12361" t="s">
        <v>19</v>
      </c>
      <c r="H12361" t="s">
        <v>194</v>
      </c>
      <c r="I12361" t="s">
        <v>21</v>
      </c>
      <c r="J12361" t="s">
        <v>22</v>
      </c>
      <c r="K12361">
        <v>9</v>
      </c>
      <c r="L12361">
        <v>285</v>
      </c>
      <c r="M12361" t="s">
        <v>87</v>
      </c>
      <c r="N12361">
        <v>460</v>
      </c>
      <c r="P12361" cm="1">
        <f t="array" ref="P12361">IF(Q12361&gt;0,INDEX(Q12361:Q34085,MATCH(TRUE,INDEX(Q12361:Q34085="",,),0)-1),"")</f>
        <v>8</v>
      </c>
      <c r="Q12361">
        <f t="shared" si="276"/>
        <v>5</v>
      </c>
      <c r="R12361">
        <f t="shared" si="277"/>
        <v>0</v>
      </c>
    </row>
    <row r="12362" spans="1:18" x14ac:dyDescent="0.3">
      <c r="A12362" t="s">
        <v>860</v>
      </c>
      <c r="B12362" s="1">
        <v>38510</v>
      </c>
      <c r="C12362" s="2">
        <v>0.41666666666666669</v>
      </c>
      <c r="D12362" t="s">
        <v>886</v>
      </c>
      <c r="E12362" t="s">
        <v>887</v>
      </c>
      <c r="G12362" t="s">
        <v>19</v>
      </c>
      <c r="H12362" t="s">
        <v>25</v>
      </c>
      <c r="I12362" t="s">
        <v>21</v>
      </c>
      <c r="J12362" t="s">
        <v>22</v>
      </c>
      <c r="K12362">
        <v>20</v>
      </c>
      <c r="L12362">
        <v>74</v>
      </c>
      <c r="M12362" t="s">
        <v>87</v>
      </c>
      <c r="N12362">
        <v>160</v>
      </c>
      <c r="P12362" cm="1">
        <f t="array" ref="P12362">IF(Q12362&gt;0,INDEX(Q12362:Q34086,MATCH(TRUE,INDEX(Q12362:Q34086="",,),0)-1),"")</f>
        <v>8</v>
      </c>
      <c r="Q12362">
        <f t="shared" si="276"/>
        <v>5</v>
      </c>
      <c r="R12362">
        <f t="shared" si="277"/>
        <v>0</v>
      </c>
    </row>
    <row r="12363" spans="1:18" x14ac:dyDescent="0.3">
      <c r="A12363" t="s">
        <v>860</v>
      </c>
      <c r="B12363" s="1">
        <v>38510</v>
      </c>
      <c r="C12363" s="2">
        <v>0.41666666666666669</v>
      </c>
      <c r="D12363" t="s">
        <v>886</v>
      </c>
      <c r="E12363" t="s">
        <v>887</v>
      </c>
      <c r="G12363" t="s">
        <v>19</v>
      </c>
      <c r="H12363" t="s">
        <v>206</v>
      </c>
      <c r="I12363" t="s">
        <v>26</v>
      </c>
      <c r="J12363" t="s">
        <v>27</v>
      </c>
      <c r="K12363">
        <v>211</v>
      </c>
      <c r="L12363">
        <v>2.95</v>
      </c>
      <c r="M12363" t="s">
        <v>87</v>
      </c>
      <c r="N12363">
        <v>10</v>
      </c>
      <c r="P12363" cm="1">
        <f t="array" ref="P12363">IF(Q12363&gt;0,INDEX(Q12363:Q34087,MATCH(TRUE,INDEX(Q12363:Q34087="",,),0)-1),"")</f>
        <v>8</v>
      </c>
      <c r="Q12363">
        <f t="shared" si="276"/>
        <v>5</v>
      </c>
      <c r="R12363">
        <f t="shared" si="277"/>
        <v>0</v>
      </c>
    </row>
    <row r="12364" spans="1:18" x14ac:dyDescent="0.3">
      <c r="A12364" t="s">
        <v>860</v>
      </c>
      <c r="B12364" s="1">
        <v>38510</v>
      </c>
      <c r="C12364" s="2">
        <v>0.41666666666666669</v>
      </c>
      <c r="D12364" t="s">
        <v>886</v>
      </c>
      <c r="E12364" t="s">
        <v>887</v>
      </c>
      <c r="G12364" t="s">
        <v>19</v>
      </c>
      <c r="H12364" t="s">
        <v>25</v>
      </c>
      <c r="I12364" t="s">
        <v>26</v>
      </c>
      <c r="J12364" t="s">
        <v>27</v>
      </c>
      <c r="K12364">
        <v>94</v>
      </c>
      <c r="L12364">
        <v>15.2</v>
      </c>
      <c r="M12364" t="s">
        <v>87</v>
      </c>
      <c r="N12364">
        <v>23</v>
      </c>
      <c r="P12364" cm="1">
        <f t="array" ref="P12364">IF(Q12364&gt;0,INDEX(Q12364:Q34088,MATCH(TRUE,INDEX(Q12364:Q34088="",,),0)-1),"")</f>
        <v>8</v>
      </c>
      <c r="Q12364">
        <f t="shared" si="276"/>
        <v>5</v>
      </c>
      <c r="R12364">
        <f t="shared" si="277"/>
        <v>0</v>
      </c>
    </row>
    <row r="12365" spans="1:18" x14ac:dyDescent="0.3">
      <c r="A12365" t="s">
        <v>860</v>
      </c>
      <c r="B12365" s="1">
        <v>38510</v>
      </c>
      <c r="C12365" s="2">
        <v>0.41666666666666669</v>
      </c>
      <c r="D12365" t="s">
        <v>886</v>
      </c>
      <c r="E12365" t="s">
        <v>887</v>
      </c>
      <c r="G12365" t="s">
        <v>19</v>
      </c>
      <c r="H12365" t="s">
        <v>64</v>
      </c>
      <c r="I12365" t="s">
        <v>26</v>
      </c>
      <c r="J12365" t="s">
        <v>27</v>
      </c>
      <c r="K12365">
        <v>688</v>
      </c>
      <c r="L12365">
        <v>7</v>
      </c>
      <c r="M12365" t="s">
        <v>87</v>
      </c>
      <c r="N12365">
        <v>12</v>
      </c>
      <c r="P12365" cm="1">
        <f t="array" ref="P12365">IF(Q12365&gt;0,INDEX(Q12365:Q34089,MATCH(TRUE,INDEX(Q12365:Q34089="",,),0)-1),"")</f>
        <v>8</v>
      </c>
      <c r="Q12365">
        <f t="shared" si="276"/>
        <v>5</v>
      </c>
      <c r="R12365">
        <f t="shared" si="277"/>
        <v>0</v>
      </c>
    </row>
    <row r="12366" spans="1:18" x14ac:dyDescent="0.3">
      <c r="A12366" t="s">
        <v>860</v>
      </c>
      <c r="B12366" s="1">
        <v>38510</v>
      </c>
      <c r="C12366" s="2">
        <v>0.41666666666666669</v>
      </c>
      <c r="D12366" t="s">
        <v>886</v>
      </c>
      <c r="E12366" t="s">
        <v>887</v>
      </c>
      <c r="G12366" s="6" t="s">
        <v>29</v>
      </c>
      <c r="H12366" t="s">
        <v>30</v>
      </c>
      <c r="I12366" t="s">
        <v>21</v>
      </c>
      <c r="J12366" t="s">
        <v>22</v>
      </c>
      <c r="K12366">
        <v>4</v>
      </c>
      <c r="L12366">
        <v>63</v>
      </c>
      <c r="M12366" t="s">
        <v>87</v>
      </c>
      <c r="N12366">
        <v>63</v>
      </c>
      <c r="P12366" cm="1">
        <f t="array" ref="P12366">IF(Q12366&gt;0,INDEX(Q12366:Q34090,MATCH(TRUE,INDEX(Q12366:Q34090="",,),0)-1),"")</f>
        <v>8</v>
      </c>
      <c r="Q12366">
        <f t="shared" si="276"/>
        <v>5</v>
      </c>
      <c r="R12366">
        <f t="shared" si="277"/>
        <v>0</v>
      </c>
    </row>
    <row r="12367" spans="1:18" x14ac:dyDescent="0.3">
      <c r="A12367" t="s">
        <v>860</v>
      </c>
      <c r="B12367" s="1">
        <v>38510</v>
      </c>
      <c r="C12367" s="2">
        <v>0.41666666666666669</v>
      </c>
      <c r="D12367" t="s">
        <v>886</v>
      </c>
      <c r="E12367" t="s">
        <v>887</v>
      </c>
      <c r="G12367" s="6" t="s">
        <v>29</v>
      </c>
      <c r="H12367" t="s">
        <v>206</v>
      </c>
      <c r="I12367" t="s">
        <v>21</v>
      </c>
      <c r="J12367" t="s">
        <v>22</v>
      </c>
      <c r="K12367">
        <v>37</v>
      </c>
      <c r="L12367">
        <v>49</v>
      </c>
      <c r="M12367" t="s">
        <v>87</v>
      </c>
      <c r="N12367">
        <v>49</v>
      </c>
      <c r="P12367" cm="1">
        <f t="array" ref="P12367">IF(Q12367&gt;0,INDEX(Q12367:Q34091,MATCH(TRUE,INDEX(Q12367:Q34091="",,),0)-1),"")</f>
        <v>8</v>
      </c>
      <c r="Q12367">
        <f t="shared" si="276"/>
        <v>5</v>
      </c>
      <c r="R12367">
        <f t="shared" si="277"/>
        <v>0</v>
      </c>
    </row>
    <row r="12368" spans="1:18" x14ac:dyDescent="0.3">
      <c r="A12368" t="s">
        <v>860</v>
      </c>
      <c r="B12368" s="1">
        <v>38510</v>
      </c>
      <c r="C12368" s="2">
        <v>0.41666666666666669</v>
      </c>
      <c r="D12368" t="s">
        <v>886</v>
      </c>
      <c r="E12368" t="s">
        <v>887</v>
      </c>
      <c r="G12368" s="6" t="s">
        <v>29</v>
      </c>
      <c r="H12368" t="s">
        <v>406</v>
      </c>
      <c r="I12368" t="s">
        <v>21</v>
      </c>
      <c r="J12368" t="s">
        <v>22</v>
      </c>
      <c r="K12368">
        <v>9</v>
      </c>
      <c r="L12368">
        <v>23</v>
      </c>
      <c r="M12368" t="s">
        <v>87</v>
      </c>
      <c r="N12368">
        <v>23</v>
      </c>
      <c r="P12368" cm="1">
        <f t="array" ref="P12368">IF(Q12368&gt;0,INDEX(Q12368:Q34092,MATCH(TRUE,INDEX(Q12368:Q34092="",,),0)-1),"")</f>
        <v>8</v>
      </c>
      <c r="Q12368">
        <f t="shared" si="276"/>
        <v>5</v>
      </c>
      <c r="R12368">
        <f t="shared" si="277"/>
        <v>0</v>
      </c>
    </row>
    <row r="12369" spans="1:18" x14ac:dyDescent="0.3">
      <c r="A12369" t="s">
        <v>860</v>
      </c>
      <c r="B12369" s="1">
        <v>38510</v>
      </c>
      <c r="C12369" s="2">
        <v>0.41666666666666669</v>
      </c>
      <c r="D12369" t="s">
        <v>886</v>
      </c>
      <c r="E12369" t="s">
        <v>887</v>
      </c>
      <c r="G12369" t="s">
        <v>19</v>
      </c>
      <c r="H12369" t="s">
        <v>194</v>
      </c>
      <c r="I12369" t="s">
        <v>21</v>
      </c>
      <c r="J12369" t="s">
        <v>22</v>
      </c>
      <c r="K12369">
        <v>9</v>
      </c>
      <c r="L12369">
        <v>285</v>
      </c>
      <c r="M12369" t="s">
        <v>59</v>
      </c>
      <c r="N12369">
        <v>285</v>
      </c>
      <c r="P12369" cm="1">
        <f t="array" ref="P12369">IF(Q12369&gt;0,INDEX(Q12369:Q34093,MATCH(TRUE,INDEX(Q12369:Q34093="",,),0)-1),"")</f>
        <v>8</v>
      </c>
      <c r="Q12369">
        <f t="shared" si="276"/>
        <v>6</v>
      </c>
      <c r="R12369">
        <f t="shared" si="277"/>
        <v>0</v>
      </c>
    </row>
    <row r="12370" spans="1:18" x14ac:dyDescent="0.3">
      <c r="A12370" t="s">
        <v>860</v>
      </c>
      <c r="B12370" s="1">
        <v>38510</v>
      </c>
      <c r="C12370" s="2">
        <v>0.41666666666666669</v>
      </c>
      <c r="D12370" t="s">
        <v>886</v>
      </c>
      <c r="E12370" t="s">
        <v>887</v>
      </c>
      <c r="G12370" t="s">
        <v>19</v>
      </c>
      <c r="H12370" t="s">
        <v>25</v>
      </c>
      <c r="I12370" t="s">
        <v>21</v>
      </c>
      <c r="J12370" t="s">
        <v>22</v>
      </c>
      <c r="K12370">
        <v>20</v>
      </c>
      <c r="L12370">
        <v>74</v>
      </c>
      <c r="M12370" t="s">
        <v>59</v>
      </c>
      <c r="N12370">
        <v>74</v>
      </c>
      <c r="P12370" cm="1">
        <f t="array" ref="P12370">IF(Q12370&gt;0,INDEX(Q12370:Q34094,MATCH(TRUE,INDEX(Q12370:Q34094="",,),0)-1),"")</f>
        <v>8</v>
      </c>
      <c r="Q12370">
        <f t="shared" si="276"/>
        <v>6</v>
      </c>
      <c r="R12370">
        <f t="shared" si="277"/>
        <v>0</v>
      </c>
    </row>
    <row r="12371" spans="1:18" x14ac:dyDescent="0.3">
      <c r="A12371" t="s">
        <v>860</v>
      </c>
      <c r="B12371" s="1">
        <v>38510</v>
      </c>
      <c r="C12371" s="2">
        <v>0.41666666666666669</v>
      </c>
      <c r="D12371" t="s">
        <v>886</v>
      </c>
      <c r="E12371" t="s">
        <v>887</v>
      </c>
      <c r="G12371" t="s">
        <v>19</v>
      </c>
      <c r="H12371" t="s">
        <v>206</v>
      </c>
      <c r="I12371" t="s">
        <v>26</v>
      </c>
      <c r="J12371" t="s">
        <v>27</v>
      </c>
      <c r="K12371">
        <v>211</v>
      </c>
      <c r="L12371">
        <v>2.95</v>
      </c>
      <c r="M12371" t="s">
        <v>59</v>
      </c>
      <c r="N12371">
        <v>40</v>
      </c>
      <c r="P12371" cm="1">
        <f t="array" ref="P12371">IF(Q12371&gt;0,INDEX(Q12371:Q34095,MATCH(TRUE,INDEX(Q12371:Q34095="",,),0)-1),"")</f>
        <v>8</v>
      </c>
      <c r="Q12371">
        <f t="shared" si="276"/>
        <v>6</v>
      </c>
      <c r="R12371">
        <f t="shared" si="277"/>
        <v>0</v>
      </c>
    </row>
    <row r="12372" spans="1:18" x14ac:dyDescent="0.3">
      <c r="A12372" t="s">
        <v>860</v>
      </c>
      <c r="B12372" s="1">
        <v>38510</v>
      </c>
      <c r="C12372" s="2">
        <v>0.41666666666666669</v>
      </c>
      <c r="D12372" t="s">
        <v>886</v>
      </c>
      <c r="E12372" t="s">
        <v>887</v>
      </c>
      <c r="G12372" t="s">
        <v>19</v>
      </c>
      <c r="H12372" t="s">
        <v>25</v>
      </c>
      <c r="I12372" t="s">
        <v>26</v>
      </c>
      <c r="J12372" t="s">
        <v>27</v>
      </c>
      <c r="K12372">
        <v>94</v>
      </c>
      <c r="L12372">
        <v>15.2</v>
      </c>
      <c r="M12372" t="s">
        <v>59</v>
      </c>
      <c r="N12372">
        <v>15.2</v>
      </c>
      <c r="P12372" cm="1">
        <f t="array" ref="P12372">IF(Q12372&gt;0,INDEX(Q12372:Q34096,MATCH(TRUE,INDEX(Q12372:Q34096="",,),0)-1),"")</f>
        <v>8</v>
      </c>
      <c r="Q12372">
        <f t="shared" si="276"/>
        <v>6</v>
      </c>
      <c r="R12372">
        <f t="shared" si="277"/>
        <v>0</v>
      </c>
    </row>
    <row r="12373" spans="1:18" x14ac:dyDescent="0.3">
      <c r="A12373" t="s">
        <v>860</v>
      </c>
      <c r="B12373" s="1">
        <v>38510</v>
      </c>
      <c r="C12373" s="2">
        <v>0.41666666666666669</v>
      </c>
      <c r="D12373" t="s">
        <v>886</v>
      </c>
      <c r="E12373" t="s">
        <v>887</v>
      </c>
      <c r="G12373" t="s">
        <v>19</v>
      </c>
      <c r="H12373" t="s">
        <v>64</v>
      </c>
      <c r="I12373" t="s">
        <v>26</v>
      </c>
      <c r="J12373" t="s">
        <v>27</v>
      </c>
      <c r="K12373">
        <v>688</v>
      </c>
      <c r="L12373">
        <v>7</v>
      </c>
      <c r="M12373" t="s">
        <v>59</v>
      </c>
      <c r="N12373">
        <v>7</v>
      </c>
      <c r="P12373" cm="1">
        <f t="array" ref="P12373">IF(Q12373&gt;0,INDEX(Q12373:Q34097,MATCH(TRUE,INDEX(Q12373:Q34097="",,),0)-1),"")</f>
        <v>8</v>
      </c>
      <c r="Q12373">
        <f t="shared" si="276"/>
        <v>6</v>
      </c>
      <c r="R12373">
        <f t="shared" si="277"/>
        <v>0</v>
      </c>
    </row>
    <row r="12374" spans="1:18" x14ac:dyDescent="0.3">
      <c r="A12374" t="s">
        <v>860</v>
      </c>
      <c r="B12374" s="1">
        <v>38510</v>
      </c>
      <c r="C12374" s="2">
        <v>0.41666666666666669</v>
      </c>
      <c r="D12374" t="s">
        <v>886</v>
      </c>
      <c r="E12374" t="s">
        <v>887</v>
      </c>
      <c r="G12374" s="6" t="s">
        <v>29</v>
      </c>
      <c r="H12374" t="s">
        <v>30</v>
      </c>
      <c r="I12374" t="s">
        <v>21</v>
      </c>
      <c r="J12374" t="s">
        <v>22</v>
      </c>
      <c r="K12374">
        <v>4</v>
      </c>
      <c r="L12374">
        <v>63</v>
      </c>
      <c r="M12374" t="s">
        <v>59</v>
      </c>
      <c r="N12374">
        <v>63</v>
      </c>
      <c r="P12374" cm="1">
        <f t="array" ref="P12374">IF(Q12374&gt;0,INDEX(Q12374:Q34098,MATCH(TRUE,INDEX(Q12374:Q34098="",,),0)-1),"")</f>
        <v>8</v>
      </c>
      <c r="Q12374">
        <f t="shared" si="276"/>
        <v>6</v>
      </c>
      <c r="R12374">
        <f t="shared" si="277"/>
        <v>0</v>
      </c>
    </row>
    <row r="12375" spans="1:18" x14ac:dyDescent="0.3">
      <c r="A12375" t="s">
        <v>860</v>
      </c>
      <c r="B12375" s="1">
        <v>38510</v>
      </c>
      <c r="C12375" s="2">
        <v>0.41666666666666669</v>
      </c>
      <c r="D12375" t="s">
        <v>886</v>
      </c>
      <c r="E12375" t="s">
        <v>887</v>
      </c>
      <c r="G12375" s="6" t="s">
        <v>29</v>
      </c>
      <c r="H12375" t="s">
        <v>206</v>
      </c>
      <c r="I12375" t="s">
        <v>21</v>
      </c>
      <c r="J12375" t="s">
        <v>22</v>
      </c>
      <c r="K12375">
        <v>37</v>
      </c>
      <c r="L12375">
        <v>49</v>
      </c>
      <c r="M12375" t="s">
        <v>59</v>
      </c>
      <c r="N12375">
        <v>49</v>
      </c>
      <c r="P12375" cm="1">
        <f t="array" ref="P12375">IF(Q12375&gt;0,INDEX(Q12375:Q34099,MATCH(TRUE,INDEX(Q12375:Q34099="",,),0)-1),"")</f>
        <v>8</v>
      </c>
      <c r="Q12375">
        <f t="shared" si="276"/>
        <v>6</v>
      </c>
      <c r="R12375">
        <f t="shared" si="277"/>
        <v>0</v>
      </c>
    </row>
    <row r="12376" spans="1:18" x14ac:dyDescent="0.3">
      <c r="A12376" t="s">
        <v>860</v>
      </c>
      <c r="B12376" s="1">
        <v>38510</v>
      </c>
      <c r="C12376" s="2">
        <v>0.41666666666666669</v>
      </c>
      <c r="D12376" t="s">
        <v>886</v>
      </c>
      <c r="E12376" t="s">
        <v>887</v>
      </c>
      <c r="G12376" s="6" t="s">
        <v>29</v>
      </c>
      <c r="H12376" t="s">
        <v>406</v>
      </c>
      <c r="I12376" t="s">
        <v>21</v>
      </c>
      <c r="J12376" t="s">
        <v>22</v>
      </c>
      <c r="K12376">
        <v>9</v>
      </c>
      <c r="L12376">
        <v>23</v>
      </c>
      <c r="M12376" t="s">
        <v>59</v>
      </c>
      <c r="N12376">
        <v>23</v>
      </c>
      <c r="P12376" cm="1">
        <f t="array" ref="P12376">IF(Q12376&gt;0,INDEX(Q12376:Q34100,MATCH(TRUE,INDEX(Q12376:Q34100="",,),0)-1),"")</f>
        <v>8</v>
      </c>
      <c r="Q12376">
        <f t="shared" si="276"/>
        <v>6</v>
      </c>
      <c r="R12376">
        <f t="shared" si="277"/>
        <v>0</v>
      </c>
    </row>
    <row r="12377" spans="1:18" x14ac:dyDescent="0.3">
      <c r="A12377" t="s">
        <v>860</v>
      </c>
      <c r="B12377" s="1">
        <v>38510</v>
      </c>
      <c r="C12377" s="2">
        <v>0.41666666666666669</v>
      </c>
      <c r="D12377" t="s">
        <v>886</v>
      </c>
      <c r="E12377" t="s">
        <v>887</v>
      </c>
      <c r="G12377" t="s">
        <v>19</v>
      </c>
      <c r="H12377" t="s">
        <v>194</v>
      </c>
      <c r="I12377" t="s">
        <v>21</v>
      </c>
      <c r="J12377" t="s">
        <v>22</v>
      </c>
      <c r="K12377">
        <v>9</v>
      </c>
      <c r="L12377">
        <v>285</v>
      </c>
      <c r="M12377" t="s">
        <v>480</v>
      </c>
      <c r="N12377">
        <v>510</v>
      </c>
      <c r="P12377" cm="1">
        <f t="array" ref="P12377">IF(Q12377&gt;0,INDEX(Q12377:Q34101,MATCH(TRUE,INDEX(Q12377:Q34101="",,),0)-1),"")</f>
        <v>8</v>
      </c>
      <c r="Q12377">
        <f t="shared" si="276"/>
        <v>7</v>
      </c>
      <c r="R12377">
        <f t="shared" si="277"/>
        <v>0</v>
      </c>
    </row>
    <row r="12378" spans="1:18" x14ac:dyDescent="0.3">
      <c r="A12378" t="s">
        <v>860</v>
      </c>
      <c r="B12378" s="1">
        <v>38510</v>
      </c>
      <c r="C12378" s="2">
        <v>0.41666666666666669</v>
      </c>
      <c r="D12378" t="s">
        <v>886</v>
      </c>
      <c r="E12378" t="s">
        <v>887</v>
      </c>
      <c r="G12378" t="s">
        <v>19</v>
      </c>
      <c r="H12378" t="s">
        <v>25</v>
      </c>
      <c r="I12378" t="s">
        <v>21</v>
      </c>
      <c r="J12378" t="s">
        <v>22</v>
      </c>
      <c r="K12378">
        <v>20</v>
      </c>
      <c r="L12378">
        <v>74</v>
      </c>
      <c r="M12378" t="s">
        <v>480</v>
      </c>
      <c r="N12378">
        <v>110</v>
      </c>
      <c r="P12378" cm="1">
        <f t="array" ref="P12378">IF(Q12378&gt;0,INDEX(Q12378:Q34102,MATCH(TRUE,INDEX(Q12378:Q34102="",,),0)-1),"")</f>
        <v>8</v>
      </c>
      <c r="Q12378">
        <f t="shared" si="276"/>
        <v>7</v>
      </c>
      <c r="R12378">
        <f t="shared" si="277"/>
        <v>0</v>
      </c>
    </row>
    <row r="12379" spans="1:18" x14ac:dyDescent="0.3">
      <c r="A12379" t="s">
        <v>860</v>
      </c>
      <c r="B12379" s="1">
        <v>38510</v>
      </c>
      <c r="C12379" s="2">
        <v>0.41666666666666669</v>
      </c>
      <c r="D12379" t="s">
        <v>886</v>
      </c>
      <c r="E12379" t="s">
        <v>887</v>
      </c>
      <c r="G12379" t="s">
        <v>19</v>
      </c>
      <c r="H12379" t="s">
        <v>206</v>
      </c>
      <c r="I12379" t="s">
        <v>26</v>
      </c>
      <c r="J12379" t="s">
        <v>27</v>
      </c>
      <c r="K12379">
        <v>211</v>
      </c>
      <c r="L12379">
        <v>2.95</v>
      </c>
      <c r="M12379" t="s">
        <v>480</v>
      </c>
      <c r="N12379">
        <v>8</v>
      </c>
      <c r="P12379" cm="1">
        <f t="array" ref="P12379">IF(Q12379&gt;0,INDEX(Q12379:Q34103,MATCH(TRUE,INDEX(Q12379:Q34103="",,),0)-1),"")</f>
        <v>8</v>
      </c>
      <c r="Q12379">
        <f t="shared" si="276"/>
        <v>7</v>
      </c>
      <c r="R12379">
        <f t="shared" si="277"/>
        <v>0</v>
      </c>
    </row>
    <row r="12380" spans="1:18" x14ac:dyDescent="0.3">
      <c r="A12380" t="s">
        <v>860</v>
      </c>
      <c r="B12380" s="1">
        <v>38510</v>
      </c>
      <c r="C12380" s="2">
        <v>0.41666666666666669</v>
      </c>
      <c r="D12380" t="s">
        <v>886</v>
      </c>
      <c r="E12380" t="s">
        <v>887</v>
      </c>
      <c r="G12380" t="s">
        <v>19</v>
      </c>
      <c r="H12380" t="s">
        <v>25</v>
      </c>
      <c r="I12380" t="s">
        <v>26</v>
      </c>
      <c r="J12380" t="s">
        <v>27</v>
      </c>
      <c r="K12380">
        <v>94</v>
      </c>
      <c r="L12380">
        <v>15.2</v>
      </c>
      <c r="M12380" t="s">
        <v>480</v>
      </c>
      <c r="N12380">
        <v>20</v>
      </c>
      <c r="P12380" cm="1">
        <f t="array" ref="P12380">IF(Q12380&gt;0,INDEX(Q12380:Q34104,MATCH(TRUE,INDEX(Q12380:Q34104="",,),0)-1),"")</f>
        <v>8</v>
      </c>
      <c r="Q12380">
        <f t="shared" si="276"/>
        <v>7</v>
      </c>
      <c r="R12380">
        <f t="shared" si="277"/>
        <v>0</v>
      </c>
    </row>
    <row r="12381" spans="1:18" x14ac:dyDescent="0.3">
      <c r="A12381" t="s">
        <v>860</v>
      </c>
      <c r="B12381" s="1">
        <v>38510</v>
      </c>
      <c r="C12381" s="2">
        <v>0.41666666666666669</v>
      </c>
      <c r="D12381" t="s">
        <v>886</v>
      </c>
      <c r="E12381" t="s">
        <v>887</v>
      </c>
      <c r="G12381" t="s">
        <v>19</v>
      </c>
      <c r="H12381" t="s">
        <v>64</v>
      </c>
      <c r="I12381" t="s">
        <v>26</v>
      </c>
      <c r="J12381" t="s">
        <v>27</v>
      </c>
      <c r="K12381">
        <v>688</v>
      </c>
      <c r="L12381">
        <v>7</v>
      </c>
      <c r="M12381" t="s">
        <v>480</v>
      </c>
      <c r="N12381">
        <v>10</v>
      </c>
      <c r="P12381" cm="1">
        <f t="array" ref="P12381">IF(Q12381&gt;0,INDEX(Q12381:Q34105,MATCH(TRUE,INDEX(Q12381:Q34105="",,),0)-1),"")</f>
        <v>8</v>
      </c>
      <c r="Q12381">
        <f t="shared" si="276"/>
        <v>7</v>
      </c>
      <c r="R12381">
        <f t="shared" si="277"/>
        <v>0</v>
      </c>
    </row>
    <row r="12382" spans="1:18" x14ac:dyDescent="0.3">
      <c r="A12382" t="s">
        <v>860</v>
      </c>
      <c r="B12382" s="1">
        <v>38510</v>
      </c>
      <c r="C12382" s="2">
        <v>0.41666666666666669</v>
      </c>
      <c r="D12382" t="s">
        <v>886</v>
      </c>
      <c r="E12382" t="s">
        <v>887</v>
      </c>
      <c r="G12382" s="6" t="s">
        <v>29</v>
      </c>
      <c r="H12382" t="s">
        <v>30</v>
      </c>
      <c r="I12382" t="s">
        <v>21</v>
      </c>
      <c r="J12382" t="s">
        <v>22</v>
      </c>
      <c r="K12382">
        <v>4</v>
      </c>
      <c r="L12382">
        <v>63</v>
      </c>
      <c r="M12382" t="s">
        <v>480</v>
      </c>
      <c r="N12382">
        <v>63</v>
      </c>
      <c r="P12382" cm="1">
        <f t="array" ref="P12382">IF(Q12382&gt;0,INDEX(Q12382:Q34106,MATCH(TRUE,INDEX(Q12382:Q34106="",,),0)-1),"")</f>
        <v>8</v>
      </c>
      <c r="Q12382">
        <f t="shared" si="276"/>
        <v>7</v>
      </c>
      <c r="R12382">
        <f t="shared" si="277"/>
        <v>0</v>
      </c>
    </row>
    <row r="12383" spans="1:18" x14ac:dyDescent="0.3">
      <c r="A12383" t="s">
        <v>860</v>
      </c>
      <c r="B12383" s="1">
        <v>38510</v>
      </c>
      <c r="C12383" s="2">
        <v>0.41666666666666669</v>
      </c>
      <c r="D12383" t="s">
        <v>886</v>
      </c>
      <c r="E12383" t="s">
        <v>887</v>
      </c>
      <c r="G12383" s="6" t="s">
        <v>29</v>
      </c>
      <c r="H12383" t="s">
        <v>206</v>
      </c>
      <c r="I12383" t="s">
        <v>21</v>
      </c>
      <c r="J12383" t="s">
        <v>22</v>
      </c>
      <c r="K12383">
        <v>37</v>
      </c>
      <c r="L12383">
        <v>49</v>
      </c>
      <c r="M12383" t="s">
        <v>480</v>
      </c>
      <c r="N12383">
        <v>49</v>
      </c>
      <c r="P12383" cm="1">
        <f t="array" ref="P12383">IF(Q12383&gt;0,INDEX(Q12383:Q34107,MATCH(TRUE,INDEX(Q12383:Q34107="",,),0)-1),"")</f>
        <v>8</v>
      </c>
      <c r="Q12383">
        <f t="shared" si="276"/>
        <v>7</v>
      </c>
      <c r="R12383">
        <f t="shared" si="277"/>
        <v>0</v>
      </c>
    </row>
    <row r="12384" spans="1:18" x14ac:dyDescent="0.3">
      <c r="A12384" t="s">
        <v>860</v>
      </c>
      <c r="B12384" s="1">
        <v>38510</v>
      </c>
      <c r="C12384" s="2">
        <v>0.41666666666666669</v>
      </c>
      <c r="D12384" t="s">
        <v>886</v>
      </c>
      <c r="E12384" t="s">
        <v>887</v>
      </c>
      <c r="G12384" s="6" t="s">
        <v>29</v>
      </c>
      <c r="H12384" t="s">
        <v>406</v>
      </c>
      <c r="I12384" t="s">
        <v>21</v>
      </c>
      <c r="J12384" t="s">
        <v>22</v>
      </c>
      <c r="K12384">
        <v>9</v>
      </c>
      <c r="L12384">
        <v>23</v>
      </c>
      <c r="M12384" t="s">
        <v>480</v>
      </c>
      <c r="N12384">
        <v>23</v>
      </c>
      <c r="P12384" cm="1">
        <f t="array" ref="P12384">IF(Q12384&gt;0,INDEX(Q12384:Q34108,MATCH(TRUE,INDEX(Q12384:Q34108="",,),0)-1),"")</f>
        <v>8</v>
      </c>
      <c r="Q12384">
        <f t="shared" si="276"/>
        <v>7</v>
      </c>
      <c r="R12384">
        <f t="shared" si="277"/>
        <v>0</v>
      </c>
    </row>
    <row r="12385" spans="1:18" x14ac:dyDescent="0.3">
      <c r="A12385" t="s">
        <v>860</v>
      </c>
      <c r="B12385" s="1">
        <v>38510</v>
      </c>
      <c r="C12385" s="2">
        <v>0.41666666666666669</v>
      </c>
      <c r="D12385" t="s">
        <v>886</v>
      </c>
      <c r="E12385" t="s">
        <v>887</v>
      </c>
      <c r="G12385" t="s">
        <v>19</v>
      </c>
      <c r="H12385" t="s">
        <v>194</v>
      </c>
      <c r="I12385" t="s">
        <v>21</v>
      </c>
      <c r="J12385" t="s">
        <v>22</v>
      </c>
      <c r="K12385">
        <v>9</v>
      </c>
      <c r="L12385">
        <v>285</v>
      </c>
      <c r="M12385" t="s">
        <v>889</v>
      </c>
      <c r="N12385">
        <v>300</v>
      </c>
      <c r="P12385" cm="1">
        <f t="array" ref="P12385">IF(Q12385&gt;0,INDEX(Q12385:Q34109,MATCH(TRUE,INDEX(Q12385:Q34109="",,),0)-1),"")</f>
        <v>8</v>
      </c>
      <c r="Q12385">
        <f t="shared" si="276"/>
        <v>8</v>
      </c>
      <c r="R12385">
        <f t="shared" si="277"/>
        <v>0</v>
      </c>
    </row>
    <row r="12386" spans="1:18" x14ac:dyDescent="0.3">
      <c r="A12386" t="s">
        <v>860</v>
      </c>
      <c r="B12386" s="1">
        <v>38510</v>
      </c>
      <c r="C12386" s="2">
        <v>0.41666666666666669</v>
      </c>
      <c r="D12386" t="s">
        <v>886</v>
      </c>
      <c r="E12386" t="s">
        <v>887</v>
      </c>
      <c r="G12386" t="s">
        <v>19</v>
      </c>
      <c r="H12386" t="s">
        <v>25</v>
      </c>
      <c r="I12386" t="s">
        <v>21</v>
      </c>
      <c r="J12386" t="s">
        <v>22</v>
      </c>
      <c r="K12386">
        <v>20</v>
      </c>
      <c r="L12386">
        <v>74</v>
      </c>
      <c r="M12386" t="s">
        <v>889</v>
      </c>
      <c r="N12386">
        <v>85</v>
      </c>
      <c r="P12386" cm="1">
        <f t="array" ref="P12386">IF(Q12386&gt;0,INDEX(Q12386:Q34110,MATCH(TRUE,INDEX(Q12386:Q34110="",,),0)-1),"")</f>
        <v>8</v>
      </c>
      <c r="Q12386">
        <f t="shared" si="276"/>
        <v>8</v>
      </c>
      <c r="R12386">
        <f t="shared" si="277"/>
        <v>0</v>
      </c>
    </row>
    <row r="12387" spans="1:18" x14ac:dyDescent="0.3">
      <c r="A12387" t="s">
        <v>860</v>
      </c>
      <c r="B12387" s="1">
        <v>38510</v>
      </c>
      <c r="C12387" s="2">
        <v>0.41666666666666669</v>
      </c>
      <c r="D12387" t="s">
        <v>886</v>
      </c>
      <c r="E12387" t="s">
        <v>887</v>
      </c>
      <c r="G12387" t="s">
        <v>19</v>
      </c>
      <c r="H12387" t="s">
        <v>206</v>
      </c>
      <c r="I12387" t="s">
        <v>26</v>
      </c>
      <c r="J12387" t="s">
        <v>27</v>
      </c>
      <c r="K12387">
        <v>211</v>
      </c>
      <c r="L12387">
        <v>2.95</v>
      </c>
      <c r="M12387" t="s">
        <v>889</v>
      </c>
      <c r="N12387">
        <v>8</v>
      </c>
      <c r="P12387" cm="1">
        <f t="array" ref="P12387">IF(Q12387&gt;0,INDEX(Q12387:Q34111,MATCH(TRUE,INDEX(Q12387:Q34111="",,),0)-1),"")</f>
        <v>8</v>
      </c>
      <c r="Q12387">
        <f t="shared" si="276"/>
        <v>8</v>
      </c>
      <c r="R12387">
        <f t="shared" si="277"/>
        <v>0</v>
      </c>
    </row>
    <row r="12388" spans="1:18" x14ac:dyDescent="0.3">
      <c r="A12388" t="s">
        <v>860</v>
      </c>
      <c r="B12388" s="1">
        <v>38510</v>
      </c>
      <c r="C12388" s="2">
        <v>0.41666666666666669</v>
      </c>
      <c r="D12388" t="s">
        <v>886</v>
      </c>
      <c r="E12388" t="s">
        <v>887</v>
      </c>
      <c r="G12388" t="s">
        <v>19</v>
      </c>
      <c r="H12388" t="s">
        <v>25</v>
      </c>
      <c r="I12388" t="s">
        <v>26</v>
      </c>
      <c r="J12388" t="s">
        <v>27</v>
      </c>
      <c r="K12388">
        <v>94</v>
      </c>
      <c r="L12388">
        <v>15.2</v>
      </c>
      <c r="M12388" t="s">
        <v>889</v>
      </c>
      <c r="N12388">
        <v>25</v>
      </c>
      <c r="P12388" cm="1">
        <f t="array" ref="P12388">IF(Q12388&gt;0,INDEX(Q12388:Q34112,MATCH(TRUE,INDEX(Q12388:Q34112="",,),0)-1),"")</f>
        <v>8</v>
      </c>
      <c r="Q12388">
        <f t="shared" si="276"/>
        <v>8</v>
      </c>
      <c r="R12388">
        <f t="shared" si="277"/>
        <v>0</v>
      </c>
    </row>
    <row r="12389" spans="1:18" x14ac:dyDescent="0.3">
      <c r="A12389" t="s">
        <v>860</v>
      </c>
      <c r="B12389" s="1">
        <v>38510</v>
      </c>
      <c r="C12389" s="2">
        <v>0.41666666666666669</v>
      </c>
      <c r="D12389" t="s">
        <v>886</v>
      </c>
      <c r="E12389" t="s">
        <v>887</v>
      </c>
      <c r="G12389" t="s">
        <v>19</v>
      </c>
      <c r="H12389" t="s">
        <v>64</v>
      </c>
      <c r="I12389" t="s">
        <v>26</v>
      </c>
      <c r="J12389" t="s">
        <v>27</v>
      </c>
      <c r="K12389">
        <v>688</v>
      </c>
      <c r="L12389">
        <v>7</v>
      </c>
      <c r="M12389" t="s">
        <v>889</v>
      </c>
      <c r="N12389">
        <v>12</v>
      </c>
      <c r="P12389" cm="1">
        <f t="array" ref="P12389">IF(Q12389&gt;0,INDEX(Q12389:Q34113,MATCH(TRUE,INDEX(Q12389:Q34113="",,),0)-1),"")</f>
        <v>8</v>
      </c>
      <c r="Q12389">
        <f t="shared" si="276"/>
        <v>8</v>
      </c>
      <c r="R12389">
        <f t="shared" si="277"/>
        <v>0</v>
      </c>
    </row>
    <row r="12390" spans="1:18" x14ac:dyDescent="0.3">
      <c r="A12390" t="s">
        <v>860</v>
      </c>
      <c r="B12390" s="1">
        <v>38510</v>
      </c>
      <c r="C12390" s="2">
        <v>0.41666666666666669</v>
      </c>
      <c r="D12390" t="s">
        <v>886</v>
      </c>
      <c r="E12390" t="s">
        <v>887</v>
      </c>
      <c r="G12390" s="6" t="s">
        <v>29</v>
      </c>
      <c r="H12390" t="s">
        <v>30</v>
      </c>
      <c r="I12390" t="s">
        <v>21</v>
      </c>
      <c r="J12390" t="s">
        <v>22</v>
      </c>
      <c r="K12390">
        <v>4</v>
      </c>
      <c r="L12390">
        <v>63</v>
      </c>
      <c r="M12390" t="s">
        <v>889</v>
      </c>
      <c r="N12390">
        <v>63</v>
      </c>
      <c r="P12390" cm="1">
        <f t="array" ref="P12390">IF(Q12390&gt;0,INDEX(Q12390:Q34114,MATCH(TRUE,INDEX(Q12390:Q34114="",,),0)-1),"")</f>
        <v>8</v>
      </c>
      <c r="Q12390">
        <f t="shared" si="276"/>
        <v>8</v>
      </c>
      <c r="R12390">
        <f t="shared" si="277"/>
        <v>0</v>
      </c>
    </row>
    <row r="12391" spans="1:18" x14ac:dyDescent="0.3">
      <c r="A12391" t="s">
        <v>860</v>
      </c>
      <c r="B12391" s="1">
        <v>38510</v>
      </c>
      <c r="C12391" s="2">
        <v>0.41666666666666669</v>
      </c>
      <c r="D12391" t="s">
        <v>886</v>
      </c>
      <c r="E12391" t="s">
        <v>887</v>
      </c>
      <c r="G12391" s="6" t="s">
        <v>29</v>
      </c>
      <c r="H12391" t="s">
        <v>206</v>
      </c>
      <c r="I12391" t="s">
        <v>21</v>
      </c>
      <c r="J12391" t="s">
        <v>22</v>
      </c>
      <c r="K12391">
        <v>37</v>
      </c>
      <c r="L12391">
        <v>49</v>
      </c>
      <c r="M12391" t="s">
        <v>889</v>
      </c>
      <c r="N12391">
        <v>49</v>
      </c>
      <c r="P12391" cm="1">
        <f t="array" ref="P12391">IF(Q12391&gt;0,INDEX(Q12391:Q34115,MATCH(TRUE,INDEX(Q12391:Q34115="",,),0)-1),"")</f>
        <v>8</v>
      </c>
      <c r="Q12391">
        <f t="shared" si="276"/>
        <v>8</v>
      </c>
      <c r="R12391">
        <f t="shared" si="277"/>
        <v>0</v>
      </c>
    </row>
    <row r="12392" spans="1:18" x14ac:dyDescent="0.3">
      <c r="A12392" t="s">
        <v>860</v>
      </c>
      <c r="B12392" s="1">
        <v>38510</v>
      </c>
      <c r="C12392" s="2">
        <v>0.41666666666666669</v>
      </c>
      <c r="D12392" t="s">
        <v>886</v>
      </c>
      <c r="E12392" t="s">
        <v>887</v>
      </c>
      <c r="G12392" s="6" t="s">
        <v>29</v>
      </c>
      <c r="H12392" t="s">
        <v>406</v>
      </c>
      <c r="I12392" t="s">
        <v>21</v>
      </c>
      <c r="J12392" t="s">
        <v>22</v>
      </c>
      <c r="K12392">
        <v>9</v>
      </c>
      <c r="L12392">
        <v>23</v>
      </c>
      <c r="M12392" t="s">
        <v>889</v>
      </c>
      <c r="N12392">
        <v>23</v>
      </c>
      <c r="P12392" cm="1">
        <f t="array" ref="P12392">IF(Q12392&gt;0,INDEX(Q12392:Q34116,MATCH(TRUE,INDEX(Q12392:Q34116="",,),0)-1),"")</f>
        <v>8</v>
      </c>
      <c r="Q12392">
        <f t="shared" si="276"/>
        <v>8</v>
      </c>
      <c r="R12392">
        <f t="shared" si="277"/>
        <v>0</v>
      </c>
    </row>
    <row r="12393" spans="1:18" x14ac:dyDescent="0.3">
      <c r="P12393" t="str" cm="1">
        <f t="array" ref="P12393">IF(Q12393&gt;0,INDEX(Q12393:Q34117,MATCH(TRUE,INDEX(Q12393:Q34117="",,),0)-1),"")</f>
        <v/>
      </c>
      <c r="R12393" t="str">
        <f t="shared" si="277"/>
        <v/>
      </c>
    </row>
    <row r="12394" spans="1:18" x14ac:dyDescent="0.3">
      <c r="A12394" t="s">
        <v>860</v>
      </c>
      <c r="B12394" s="1">
        <v>38496</v>
      </c>
      <c r="C12394" s="2">
        <v>0.41666666666666669</v>
      </c>
      <c r="D12394" t="s">
        <v>890</v>
      </c>
      <c r="E12394" t="s">
        <v>891</v>
      </c>
      <c r="G12394" t="s">
        <v>19</v>
      </c>
      <c r="H12394" t="s">
        <v>41</v>
      </c>
      <c r="I12394" t="s">
        <v>21</v>
      </c>
      <c r="J12394" t="s">
        <v>22</v>
      </c>
      <c r="K12394">
        <v>184</v>
      </c>
      <c r="L12394">
        <v>105</v>
      </c>
      <c r="M12394" t="s">
        <v>484</v>
      </c>
      <c r="N12394">
        <v>105</v>
      </c>
      <c r="O12394" t="s">
        <v>24</v>
      </c>
      <c r="P12394" cm="1">
        <f t="array" ref="P12394">IF(Q12394&gt;0,INDEX(Q12394:Q34118,MATCH(TRUE,INDEX(Q12394:Q34118="",,),0)-1),"")</f>
        <v>6</v>
      </c>
      <c r="Q12394">
        <f>INT((ROW()-12394)/4)+1</f>
        <v>1</v>
      </c>
      <c r="R12394">
        <f t="shared" si="277"/>
        <v>0</v>
      </c>
    </row>
    <row r="12395" spans="1:18" x14ac:dyDescent="0.3">
      <c r="A12395" t="s">
        <v>860</v>
      </c>
      <c r="B12395" s="1">
        <v>38496</v>
      </c>
      <c r="C12395" s="2">
        <v>0.41666666666666669</v>
      </c>
      <c r="D12395" t="s">
        <v>890</v>
      </c>
      <c r="E12395" t="s">
        <v>891</v>
      </c>
      <c r="G12395" t="s">
        <v>19</v>
      </c>
      <c r="H12395" t="s">
        <v>41</v>
      </c>
      <c r="I12395" t="s">
        <v>26</v>
      </c>
      <c r="J12395" t="s">
        <v>27</v>
      </c>
      <c r="K12395">
        <v>614</v>
      </c>
      <c r="L12395">
        <v>34.5</v>
      </c>
      <c r="M12395" t="s">
        <v>484</v>
      </c>
      <c r="N12395">
        <v>94.66</v>
      </c>
      <c r="O12395" t="s">
        <v>24</v>
      </c>
      <c r="P12395" cm="1">
        <f t="array" ref="P12395">IF(Q12395&gt;0,INDEX(Q12395:Q34119,MATCH(TRUE,INDEX(Q12395:Q34119="",,),0)-1),"")</f>
        <v>6</v>
      </c>
      <c r="Q12395">
        <f t="shared" ref="Q12395:Q12417" si="278">INT((ROW()-12394)/4)+1</f>
        <v>1</v>
      </c>
      <c r="R12395">
        <f t="shared" si="277"/>
        <v>0</v>
      </c>
    </row>
    <row r="12396" spans="1:18" x14ac:dyDescent="0.3">
      <c r="A12396" t="s">
        <v>860</v>
      </c>
      <c r="B12396" s="1">
        <v>38496</v>
      </c>
      <c r="C12396" s="2">
        <v>0.41666666666666669</v>
      </c>
      <c r="D12396" t="s">
        <v>890</v>
      </c>
      <c r="E12396" t="s">
        <v>891</v>
      </c>
      <c r="G12396" s="6" t="s">
        <v>29</v>
      </c>
      <c r="H12396" t="s">
        <v>53</v>
      </c>
      <c r="I12396" t="s">
        <v>26</v>
      </c>
      <c r="J12396" t="s">
        <v>27</v>
      </c>
      <c r="K12396">
        <v>16</v>
      </c>
      <c r="L12396">
        <v>14.75</v>
      </c>
      <c r="M12396" t="s">
        <v>484</v>
      </c>
      <c r="N12396">
        <v>14.75</v>
      </c>
      <c r="O12396" t="s">
        <v>24</v>
      </c>
      <c r="P12396" cm="1">
        <f t="array" ref="P12396">IF(Q12396&gt;0,INDEX(Q12396:Q34120,MATCH(TRUE,INDEX(Q12396:Q34120="",,),0)-1),"")</f>
        <v>6</v>
      </c>
      <c r="Q12396">
        <f t="shared" si="278"/>
        <v>1</v>
      </c>
      <c r="R12396">
        <f t="shared" si="277"/>
        <v>0</v>
      </c>
    </row>
    <row r="12397" spans="1:18" x14ac:dyDescent="0.3">
      <c r="A12397" t="s">
        <v>860</v>
      </c>
      <c r="B12397" s="1">
        <v>38496</v>
      </c>
      <c r="C12397" s="2">
        <v>0.41666666666666669</v>
      </c>
      <c r="D12397" t="s">
        <v>890</v>
      </c>
      <c r="E12397" t="s">
        <v>891</v>
      </c>
      <c r="G12397" s="6" t="s">
        <v>29</v>
      </c>
      <c r="H12397" t="s">
        <v>64</v>
      </c>
      <c r="I12397" t="s">
        <v>26</v>
      </c>
      <c r="J12397" t="s">
        <v>27</v>
      </c>
      <c r="K12397">
        <v>134</v>
      </c>
      <c r="L12397">
        <v>8.0500000000000007</v>
      </c>
      <c r="M12397" t="s">
        <v>484</v>
      </c>
      <c r="N12397">
        <v>8.0500000000000007</v>
      </c>
      <c r="O12397" t="s">
        <v>24</v>
      </c>
      <c r="P12397" cm="1">
        <f t="array" ref="P12397">IF(Q12397&gt;0,INDEX(Q12397:Q34121,MATCH(TRUE,INDEX(Q12397:Q34121="",,),0)-1),"")</f>
        <v>6</v>
      </c>
      <c r="Q12397">
        <f t="shared" si="278"/>
        <v>1</v>
      </c>
      <c r="R12397">
        <f t="shared" si="277"/>
        <v>0</v>
      </c>
    </row>
    <row r="12398" spans="1:18" x14ac:dyDescent="0.3">
      <c r="A12398" t="s">
        <v>860</v>
      </c>
      <c r="B12398" s="1">
        <v>38496</v>
      </c>
      <c r="C12398" s="2">
        <v>0.41666666666666669</v>
      </c>
      <c r="D12398" t="s">
        <v>890</v>
      </c>
      <c r="E12398" t="s">
        <v>891</v>
      </c>
      <c r="G12398" t="s">
        <v>19</v>
      </c>
      <c r="H12398" t="s">
        <v>41</v>
      </c>
      <c r="I12398" t="s">
        <v>21</v>
      </c>
      <c r="J12398" t="s">
        <v>22</v>
      </c>
      <c r="K12398">
        <v>184</v>
      </c>
      <c r="L12398">
        <v>105</v>
      </c>
      <c r="M12398" t="s">
        <v>44</v>
      </c>
      <c r="N12398">
        <v>130</v>
      </c>
      <c r="P12398" cm="1">
        <f t="array" ref="P12398">IF(Q12398&gt;0,INDEX(Q12398:Q34122,MATCH(TRUE,INDEX(Q12398:Q34122="",,),0)-1),"")</f>
        <v>6</v>
      </c>
      <c r="Q12398">
        <f t="shared" si="278"/>
        <v>2</v>
      </c>
      <c r="R12398">
        <f t="shared" si="277"/>
        <v>0</v>
      </c>
    </row>
    <row r="12399" spans="1:18" x14ac:dyDescent="0.3">
      <c r="A12399" t="s">
        <v>860</v>
      </c>
      <c r="B12399" s="1">
        <v>38496</v>
      </c>
      <c r="C12399" s="2">
        <v>0.41666666666666669</v>
      </c>
      <c r="D12399" t="s">
        <v>890</v>
      </c>
      <c r="E12399" t="s">
        <v>891</v>
      </c>
      <c r="G12399" t="s">
        <v>19</v>
      </c>
      <c r="H12399" t="s">
        <v>41</v>
      </c>
      <c r="I12399" t="s">
        <v>26</v>
      </c>
      <c r="J12399" t="s">
        <v>27</v>
      </c>
      <c r="K12399">
        <v>614</v>
      </c>
      <c r="L12399">
        <v>34.5</v>
      </c>
      <c r="M12399" t="s">
        <v>44</v>
      </c>
      <c r="N12399">
        <v>64.2</v>
      </c>
      <c r="P12399" cm="1">
        <f t="array" ref="P12399">IF(Q12399&gt;0,INDEX(Q12399:Q34123,MATCH(TRUE,INDEX(Q12399:Q34123="",,),0)-1),"")</f>
        <v>6</v>
      </c>
      <c r="Q12399">
        <f t="shared" si="278"/>
        <v>2</v>
      </c>
      <c r="R12399">
        <f t="shared" si="277"/>
        <v>0</v>
      </c>
    </row>
    <row r="12400" spans="1:18" x14ac:dyDescent="0.3">
      <c r="A12400" t="s">
        <v>860</v>
      </c>
      <c r="B12400" s="1">
        <v>38496</v>
      </c>
      <c r="C12400" s="2">
        <v>0.41666666666666669</v>
      </c>
      <c r="D12400" t="s">
        <v>890</v>
      </c>
      <c r="E12400" t="s">
        <v>891</v>
      </c>
      <c r="G12400" s="6" t="s">
        <v>29</v>
      </c>
      <c r="H12400" t="s">
        <v>53</v>
      </c>
      <c r="I12400" t="s">
        <v>26</v>
      </c>
      <c r="J12400" t="s">
        <v>27</v>
      </c>
      <c r="K12400">
        <v>16</v>
      </c>
      <c r="L12400">
        <v>14.75</v>
      </c>
      <c r="M12400" t="s">
        <v>44</v>
      </c>
      <c r="N12400">
        <v>14.75</v>
      </c>
      <c r="P12400" cm="1">
        <f t="array" ref="P12400">IF(Q12400&gt;0,INDEX(Q12400:Q34124,MATCH(TRUE,INDEX(Q12400:Q34124="",,),0)-1),"")</f>
        <v>6</v>
      </c>
      <c r="Q12400">
        <f t="shared" si="278"/>
        <v>2</v>
      </c>
      <c r="R12400">
        <f t="shared" si="277"/>
        <v>0</v>
      </c>
    </row>
    <row r="12401" spans="1:18" x14ac:dyDescent="0.3">
      <c r="A12401" t="s">
        <v>860</v>
      </c>
      <c r="B12401" s="1">
        <v>38496</v>
      </c>
      <c r="C12401" s="2">
        <v>0.41666666666666669</v>
      </c>
      <c r="D12401" t="s">
        <v>890</v>
      </c>
      <c r="E12401" t="s">
        <v>891</v>
      </c>
      <c r="G12401" s="6" t="s">
        <v>29</v>
      </c>
      <c r="H12401" t="s">
        <v>64</v>
      </c>
      <c r="I12401" t="s">
        <v>26</v>
      </c>
      <c r="J12401" t="s">
        <v>27</v>
      </c>
      <c r="K12401">
        <v>134</v>
      </c>
      <c r="L12401">
        <v>8.0500000000000007</v>
      </c>
      <c r="M12401" t="s">
        <v>44</v>
      </c>
      <c r="N12401">
        <v>8.0500000000000007</v>
      </c>
      <c r="P12401" cm="1">
        <f t="array" ref="P12401">IF(Q12401&gt;0,INDEX(Q12401:Q34125,MATCH(TRUE,INDEX(Q12401:Q34125="",,),0)-1),"")</f>
        <v>6</v>
      </c>
      <c r="Q12401">
        <f t="shared" si="278"/>
        <v>2</v>
      </c>
      <c r="R12401">
        <f t="shared" si="277"/>
        <v>0</v>
      </c>
    </row>
    <row r="12402" spans="1:18" x14ac:dyDescent="0.3">
      <c r="A12402" t="s">
        <v>860</v>
      </c>
      <c r="B12402" s="1">
        <v>38496</v>
      </c>
      <c r="C12402" s="2">
        <v>0.41666666666666669</v>
      </c>
      <c r="D12402" t="s">
        <v>890</v>
      </c>
      <c r="E12402" t="s">
        <v>891</v>
      </c>
      <c r="G12402" t="s">
        <v>19</v>
      </c>
      <c r="H12402" t="s">
        <v>41</v>
      </c>
      <c r="I12402" t="s">
        <v>21</v>
      </c>
      <c r="J12402" t="s">
        <v>22</v>
      </c>
      <c r="K12402">
        <v>184</v>
      </c>
      <c r="L12402">
        <v>105</v>
      </c>
      <c r="M12402" t="s">
        <v>45</v>
      </c>
      <c r="N12402">
        <v>150</v>
      </c>
      <c r="P12402" cm="1">
        <f t="array" ref="P12402">IF(Q12402&gt;0,INDEX(Q12402:Q34126,MATCH(TRUE,INDEX(Q12402:Q34126="",,),0)-1),"")</f>
        <v>6</v>
      </c>
      <c r="Q12402">
        <f t="shared" si="278"/>
        <v>3</v>
      </c>
      <c r="R12402">
        <f t="shared" si="277"/>
        <v>0</v>
      </c>
    </row>
    <row r="12403" spans="1:18" x14ac:dyDescent="0.3">
      <c r="A12403" t="s">
        <v>860</v>
      </c>
      <c r="B12403" s="1">
        <v>38496</v>
      </c>
      <c r="C12403" s="2">
        <v>0.41666666666666669</v>
      </c>
      <c r="D12403" t="s">
        <v>890</v>
      </c>
      <c r="E12403" t="s">
        <v>891</v>
      </c>
      <c r="G12403" t="s">
        <v>19</v>
      </c>
      <c r="H12403" t="s">
        <v>41</v>
      </c>
      <c r="I12403" t="s">
        <v>26</v>
      </c>
      <c r="J12403" t="s">
        <v>27</v>
      </c>
      <c r="K12403">
        <v>614</v>
      </c>
      <c r="L12403">
        <v>34.5</v>
      </c>
      <c r="M12403" t="s">
        <v>45</v>
      </c>
      <c r="N12403">
        <v>49</v>
      </c>
      <c r="P12403" cm="1">
        <f t="array" ref="P12403">IF(Q12403&gt;0,INDEX(Q12403:Q34127,MATCH(TRUE,INDEX(Q12403:Q34127="",,),0)-1),"")</f>
        <v>6</v>
      </c>
      <c r="Q12403">
        <f t="shared" si="278"/>
        <v>3</v>
      </c>
      <c r="R12403">
        <f t="shared" si="277"/>
        <v>0</v>
      </c>
    </row>
    <row r="12404" spans="1:18" x14ac:dyDescent="0.3">
      <c r="A12404" t="s">
        <v>860</v>
      </c>
      <c r="B12404" s="1">
        <v>38496</v>
      </c>
      <c r="C12404" s="2">
        <v>0.41666666666666669</v>
      </c>
      <c r="D12404" t="s">
        <v>890</v>
      </c>
      <c r="E12404" t="s">
        <v>891</v>
      </c>
      <c r="G12404" s="6" t="s">
        <v>29</v>
      </c>
      <c r="H12404" t="s">
        <v>53</v>
      </c>
      <c r="I12404" t="s">
        <v>26</v>
      </c>
      <c r="J12404" t="s">
        <v>27</v>
      </c>
      <c r="K12404">
        <v>16</v>
      </c>
      <c r="L12404">
        <v>14.75</v>
      </c>
      <c r="M12404" t="s">
        <v>45</v>
      </c>
      <c r="N12404">
        <v>14.75</v>
      </c>
      <c r="P12404" cm="1">
        <f t="array" ref="P12404">IF(Q12404&gt;0,INDEX(Q12404:Q34128,MATCH(TRUE,INDEX(Q12404:Q34128="",,),0)-1),"")</f>
        <v>6</v>
      </c>
      <c r="Q12404">
        <f t="shared" si="278"/>
        <v>3</v>
      </c>
      <c r="R12404">
        <f t="shared" ref="R12404:R12467" si="279">IF(P12404="","",0)</f>
        <v>0</v>
      </c>
    </row>
    <row r="12405" spans="1:18" x14ac:dyDescent="0.3">
      <c r="A12405" t="s">
        <v>860</v>
      </c>
      <c r="B12405" s="1">
        <v>38496</v>
      </c>
      <c r="C12405" s="2">
        <v>0.41666666666666669</v>
      </c>
      <c r="D12405" t="s">
        <v>890</v>
      </c>
      <c r="E12405" t="s">
        <v>891</v>
      </c>
      <c r="G12405" s="6" t="s">
        <v>29</v>
      </c>
      <c r="H12405" t="s">
        <v>64</v>
      </c>
      <c r="I12405" t="s">
        <v>26</v>
      </c>
      <c r="J12405" t="s">
        <v>27</v>
      </c>
      <c r="K12405">
        <v>134</v>
      </c>
      <c r="L12405">
        <v>8.0500000000000007</v>
      </c>
      <c r="M12405" t="s">
        <v>45</v>
      </c>
      <c r="N12405">
        <v>8.0500000000000007</v>
      </c>
      <c r="P12405" cm="1">
        <f t="array" ref="P12405">IF(Q12405&gt;0,INDEX(Q12405:Q34129,MATCH(TRUE,INDEX(Q12405:Q34129="",,),0)-1),"")</f>
        <v>6</v>
      </c>
      <c r="Q12405">
        <f t="shared" si="278"/>
        <v>3</v>
      </c>
      <c r="R12405">
        <f t="shared" si="279"/>
        <v>0</v>
      </c>
    </row>
    <row r="12406" spans="1:18" x14ac:dyDescent="0.3">
      <c r="A12406" t="s">
        <v>860</v>
      </c>
      <c r="B12406" s="1">
        <v>38496</v>
      </c>
      <c r="C12406" s="2">
        <v>0.41666666666666669</v>
      </c>
      <c r="D12406" t="s">
        <v>890</v>
      </c>
      <c r="E12406" t="s">
        <v>891</v>
      </c>
      <c r="G12406" t="s">
        <v>19</v>
      </c>
      <c r="H12406" t="s">
        <v>41</v>
      </c>
      <c r="I12406" t="s">
        <v>21</v>
      </c>
      <c r="J12406" t="s">
        <v>22</v>
      </c>
      <c r="K12406">
        <v>184</v>
      </c>
      <c r="L12406">
        <v>105</v>
      </c>
      <c r="M12406" t="s">
        <v>888</v>
      </c>
      <c r="N12406">
        <v>105</v>
      </c>
      <c r="P12406" cm="1">
        <f t="array" ref="P12406">IF(Q12406&gt;0,INDEX(Q12406:Q34130,MATCH(TRUE,INDEX(Q12406:Q34130="",,),0)-1),"")</f>
        <v>6</v>
      </c>
      <c r="Q12406">
        <f t="shared" si="278"/>
        <v>4</v>
      </c>
      <c r="R12406">
        <f t="shared" si="279"/>
        <v>0</v>
      </c>
    </row>
    <row r="12407" spans="1:18" x14ac:dyDescent="0.3">
      <c r="A12407" t="s">
        <v>860</v>
      </c>
      <c r="B12407" s="1">
        <v>38496</v>
      </c>
      <c r="C12407" s="2">
        <v>0.41666666666666669</v>
      </c>
      <c r="D12407" t="s">
        <v>890</v>
      </c>
      <c r="E12407" t="s">
        <v>891</v>
      </c>
      <c r="G12407" t="s">
        <v>19</v>
      </c>
      <c r="H12407" t="s">
        <v>41</v>
      </c>
      <c r="I12407" t="s">
        <v>26</v>
      </c>
      <c r="J12407" t="s">
        <v>27</v>
      </c>
      <c r="K12407">
        <v>614</v>
      </c>
      <c r="L12407">
        <v>34.5</v>
      </c>
      <c r="M12407" t="s">
        <v>888</v>
      </c>
      <c r="N12407">
        <v>45</v>
      </c>
      <c r="P12407" cm="1">
        <f t="array" ref="P12407">IF(Q12407&gt;0,INDEX(Q12407:Q34131,MATCH(TRUE,INDEX(Q12407:Q34131="",,),0)-1),"")</f>
        <v>6</v>
      </c>
      <c r="Q12407">
        <f t="shared" si="278"/>
        <v>4</v>
      </c>
      <c r="R12407">
        <f t="shared" si="279"/>
        <v>0</v>
      </c>
    </row>
    <row r="12408" spans="1:18" x14ac:dyDescent="0.3">
      <c r="A12408" t="s">
        <v>860</v>
      </c>
      <c r="B12408" s="1">
        <v>38496</v>
      </c>
      <c r="C12408" s="2">
        <v>0.41666666666666669</v>
      </c>
      <c r="D12408" t="s">
        <v>890</v>
      </c>
      <c r="E12408" t="s">
        <v>891</v>
      </c>
      <c r="G12408" s="6" t="s">
        <v>29</v>
      </c>
      <c r="H12408" t="s">
        <v>53</v>
      </c>
      <c r="I12408" t="s">
        <v>26</v>
      </c>
      <c r="J12408" t="s">
        <v>27</v>
      </c>
      <c r="K12408">
        <v>16</v>
      </c>
      <c r="L12408">
        <v>14.75</v>
      </c>
      <c r="M12408" t="s">
        <v>888</v>
      </c>
      <c r="N12408">
        <v>14.75</v>
      </c>
      <c r="P12408" cm="1">
        <f t="array" ref="P12408">IF(Q12408&gt;0,INDEX(Q12408:Q34132,MATCH(TRUE,INDEX(Q12408:Q34132="",,),0)-1),"")</f>
        <v>6</v>
      </c>
      <c r="Q12408">
        <f t="shared" si="278"/>
        <v>4</v>
      </c>
      <c r="R12408">
        <f t="shared" si="279"/>
        <v>0</v>
      </c>
    </row>
    <row r="12409" spans="1:18" x14ac:dyDescent="0.3">
      <c r="A12409" t="s">
        <v>860</v>
      </c>
      <c r="B12409" s="1">
        <v>38496</v>
      </c>
      <c r="C12409" s="2">
        <v>0.41666666666666669</v>
      </c>
      <c r="D12409" t="s">
        <v>890</v>
      </c>
      <c r="E12409" t="s">
        <v>891</v>
      </c>
      <c r="G12409" s="6" t="s">
        <v>29</v>
      </c>
      <c r="H12409" t="s">
        <v>64</v>
      </c>
      <c r="I12409" t="s">
        <v>26</v>
      </c>
      <c r="J12409" t="s">
        <v>27</v>
      </c>
      <c r="K12409">
        <v>134</v>
      </c>
      <c r="L12409">
        <v>8.0500000000000007</v>
      </c>
      <c r="M12409" t="s">
        <v>888</v>
      </c>
      <c r="N12409">
        <v>8.0500000000000007</v>
      </c>
      <c r="P12409" cm="1">
        <f t="array" ref="P12409">IF(Q12409&gt;0,INDEX(Q12409:Q34133,MATCH(TRUE,INDEX(Q12409:Q34133="",,),0)-1),"")</f>
        <v>6</v>
      </c>
      <c r="Q12409">
        <f t="shared" si="278"/>
        <v>4</v>
      </c>
      <c r="R12409">
        <f t="shared" si="279"/>
        <v>0</v>
      </c>
    </row>
    <row r="12410" spans="1:18" x14ac:dyDescent="0.3">
      <c r="A12410" t="s">
        <v>860</v>
      </c>
      <c r="B12410" s="1">
        <v>38496</v>
      </c>
      <c r="C12410" s="2">
        <v>0.41666666666666669</v>
      </c>
      <c r="D12410" t="s">
        <v>890</v>
      </c>
      <c r="E12410" t="s">
        <v>891</v>
      </c>
      <c r="G12410" t="s">
        <v>19</v>
      </c>
      <c r="H12410" t="s">
        <v>41</v>
      </c>
      <c r="I12410" t="s">
        <v>21</v>
      </c>
      <c r="J12410" t="s">
        <v>22</v>
      </c>
      <c r="K12410">
        <v>184</v>
      </c>
      <c r="L12410">
        <v>105</v>
      </c>
      <c r="M12410" t="s">
        <v>31</v>
      </c>
      <c r="N12410">
        <v>136.12</v>
      </c>
      <c r="P12410" cm="1">
        <f t="array" ref="P12410">IF(Q12410&gt;0,INDEX(Q12410:Q34134,MATCH(TRUE,INDEX(Q12410:Q34134="",,),0)-1),"")</f>
        <v>6</v>
      </c>
      <c r="Q12410">
        <f t="shared" si="278"/>
        <v>5</v>
      </c>
      <c r="R12410">
        <f t="shared" si="279"/>
        <v>0</v>
      </c>
    </row>
    <row r="12411" spans="1:18" x14ac:dyDescent="0.3">
      <c r="A12411" t="s">
        <v>860</v>
      </c>
      <c r="B12411" s="1">
        <v>38496</v>
      </c>
      <c r="C12411" s="2">
        <v>0.41666666666666669</v>
      </c>
      <c r="D12411" t="s">
        <v>890</v>
      </c>
      <c r="E12411" t="s">
        <v>891</v>
      </c>
      <c r="G12411" t="s">
        <v>19</v>
      </c>
      <c r="H12411" t="s">
        <v>41</v>
      </c>
      <c r="I12411" t="s">
        <v>26</v>
      </c>
      <c r="J12411" t="s">
        <v>27</v>
      </c>
      <c r="K12411">
        <v>614</v>
      </c>
      <c r="L12411">
        <v>34.5</v>
      </c>
      <c r="M12411" t="s">
        <v>31</v>
      </c>
      <c r="N12411">
        <v>34.5</v>
      </c>
      <c r="P12411" cm="1">
        <f t="array" ref="P12411">IF(Q12411&gt;0,INDEX(Q12411:Q34135,MATCH(TRUE,INDEX(Q12411:Q34135="",,),0)-1),"")</f>
        <v>6</v>
      </c>
      <c r="Q12411">
        <f t="shared" si="278"/>
        <v>5</v>
      </c>
      <c r="R12411">
        <f t="shared" si="279"/>
        <v>0</v>
      </c>
    </row>
    <row r="12412" spans="1:18" x14ac:dyDescent="0.3">
      <c r="A12412" t="s">
        <v>860</v>
      </c>
      <c r="B12412" s="1">
        <v>38496</v>
      </c>
      <c r="C12412" s="2">
        <v>0.41666666666666669</v>
      </c>
      <c r="D12412" t="s">
        <v>890</v>
      </c>
      <c r="E12412" t="s">
        <v>891</v>
      </c>
      <c r="G12412" s="6" t="s">
        <v>29</v>
      </c>
      <c r="H12412" t="s">
        <v>53</v>
      </c>
      <c r="I12412" t="s">
        <v>26</v>
      </c>
      <c r="J12412" t="s">
        <v>27</v>
      </c>
      <c r="K12412">
        <v>16</v>
      </c>
      <c r="L12412">
        <v>14.75</v>
      </c>
      <c r="M12412" t="s">
        <v>31</v>
      </c>
      <c r="N12412">
        <v>14.75</v>
      </c>
      <c r="P12412" cm="1">
        <f t="array" ref="P12412">IF(Q12412&gt;0,INDEX(Q12412:Q34136,MATCH(TRUE,INDEX(Q12412:Q34136="",,),0)-1),"")</f>
        <v>6</v>
      </c>
      <c r="Q12412">
        <f t="shared" si="278"/>
        <v>5</v>
      </c>
      <c r="R12412">
        <f t="shared" si="279"/>
        <v>0</v>
      </c>
    </row>
    <row r="12413" spans="1:18" x14ac:dyDescent="0.3">
      <c r="A12413" t="s">
        <v>860</v>
      </c>
      <c r="B12413" s="1">
        <v>38496</v>
      </c>
      <c r="C12413" s="2">
        <v>0.41666666666666669</v>
      </c>
      <c r="D12413" t="s">
        <v>890</v>
      </c>
      <c r="E12413" t="s">
        <v>891</v>
      </c>
      <c r="G12413" s="6" t="s">
        <v>29</v>
      </c>
      <c r="H12413" t="s">
        <v>64</v>
      </c>
      <c r="I12413" t="s">
        <v>26</v>
      </c>
      <c r="J12413" t="s">
        <v>27</v>
      </c>
      <c r="K12413">
        <v>134</v>
      </c>
      <c r="L12413">
        <v>8.0500000000000007</v>
      </c>
      <c r="M12413" t="s">
        <v>31</v>
      </c>
      <c r="N12413">
        <v>8.0500000000000007</v>
      </c>
      <c r="P12413" cm="1">
        <f t="array" ref="P12413">IF(Q12413&gt;0,INDEX(Q12413:Q34137,MATCH(TRUE,INDEX(Q12413:Q34137="",,),0)-1),"")</f>
        <v>6</v>
      </c>
      <c r="Q12413">
        <f t="shared" si="278"/>
        <v>5</v>
      </c>
      <c r="R12413">
        <f t="shared" si="279"/>
        <v>0</v>
      </c>
    </row>
    <row r="12414" spans="1:18" x14ac:dyDescent="0.3">
      <c r="A12414" t="s">
        <v>860</v>
      </c>
      <c r="B12414" s="1">
        <v>38496</v>
      </c>
      <c r="C12414" s="2">
        <v>0.41666666666666669</v>
      </c>
      <c r="D12414" t="s">
        <v>890</v>
      </c>
      <c r="E12414" t="s">
        <v>891</v>
      </c>
      <c r="G12414" t="s">
        <v>19</v>
      </c>
      <c r="H12414" t="s">
        <v>41</v>
      </c>
      <c r="I12414" t="s">
        <v>21</v>
      </c>
      <c r="J12414" t="s">
        <v>22</v>
      </c>
      <c r="K12414">
        <v>184</v>
      </c>
      <c r="L12414">
        <v>105</v>
      </c>
      <c r="M12414" t="s">
        <v>32</v>
      </c>
      <c r="N12414">
        <v>110</v>
      </c>
      <c r="P12414" cm="1">
        <f t="array" ref="P12414">IF(Q12414&gt;0,INDEX(Q12414:Q34138,MATCH(TRUE,INDEX(Q12414:Q34138="",,),0)-1),"")</f>
        <v>6</v>
      </c>
      <c r="Q12414">
        <f t="shared" si="278"/>
        <v>6</v>
      </c>
      <c r="R12414">
        <f t="shared" si="279"/>
        <v>0</v>
      </c>
    </row>
    <row r="12415" spans="1:18" x14ac:dyDescent="0.3">
      <c r="A12415" t="s">
        <v>860</v>
      </c>
      <c r="B12415" s="1">
        <v>38496</v>
      </c>
      <c r="C12415" s="2">
        <v>0.41666666666666669</v>
      </c>
      <c r="D12415" t="s">
        <v>890</v>
      </c>
      <c r="E12415" t="s">
        <v>891</v>
      </c>
      <c r="G12415" t="s">
        <v>19</v>
      </c>
      <c r="H12415" t="s">
        <v>41</v>
      </c>
      <c r="I12415" t="s">
        <v>26</v>
      </c>
      <c r="J12415" t="s">
        <v>27</v>
      </c>
      <c r="K12415">
        <v>614</v>
      </c>
      <c r="L12415">
        <v>34.5</v>
      </c>
      <c r="M12415" t="s">
        <v>32</v>
      </c>
      <c r="N12415">
        <v>35.1</v>
      </c>
      <c r="P12415" cm="1">
        <f t="array" ref="P12415">IF(Q12415&gt;0,INDEX(Q12415:Q34139,MATCH(TRUE,INDEX(Q12415:Q34139="",,),0)-1),"")</f>
        <v>6</v>
      </c>
      <c r="Q12415">
        <f t="shared" si="278"/>
        <v>6</v>
      </c>
      <c r="R12415">
        <f t="shared" si="279"/>
        <v>0</v>
      </c>
    </row>
    <row r="12416" spans="1:18" x14ac:dyDescent="0.3">
      <c r="A12416" t="s">
        <v>860</v>
      </c>
      <c r="B12416" s="1">
        <v>38496</v>
      </c>
      <c r="C12416" s="2">
        <v>0.41666666666666669</v>
      </c>
      <c r="D12416" t="s">
        <v>890</v>
      </c>
      <c r="E12416" t="s">
        <v>891</v>
      </c>
      <c r="G12416" s="6" t="s">
        <v>29</v>
      </c>
      <c r="H12416" t="s">
        <v>53</v>
      </c>
      <c r="I12416" t="s">
        <v>26</v>
      </c>
      <c r="J12416" t="s">
        <v>27</v>
      </c>
      <c r="K12416">
        <v>16</v>
      </c>
      <c r="L12416">
        <v>14.75</v>
      </c>
      <c r="M12416" t="s">
        <v>32</v>
      </c>
      <c r="N12416">
        <v>14.75</v>
      </c>
      <c r="P12416" cm="1">
        <f t="array" ref="P12416">IF(Q12416&gt;0,INDEX(Q12416:Q34140,MATCH(TRUE,INDEX(Q12416:Q34140="",,),0)-1),"")</f>
        <v>6</v>
      </c>
      <c r="Q12416">
        <f t="shared" si="278"/>
        <v>6</v>
      </c>
      <c r="R12416">
        <f t="shared" si="279"/>
        <v>0</v>
      </c>
    </row>
    <row r="12417" spans="1:18" x14ac:dyDescent="0.3">
      <c r="A12417" t="s">
        <v>860</v>
      </c>
      <c r="B12417" s="1">
        <v>38496</v>
      </c>
      <c r="C12417" s="2">
        <v>0.41666666666666669</v>
      </c>
      <c r="D12417" t="s">
        <v>890</v>
      </c>
      <c r="E12417" t="s">
        <v>891</v>
      </c>
      <c r="G12417" s="6" t="s">
        <v>29</v>
      </c>
      <c r="H12417" t="s">
        <v>64</v>
      </c>
      <c r="I12417" t="s">
        <v>26</v>
      </c>
      <c r="J12417" t="s">
        <v>27</v>
      </c>
      <c r="K12417">
        <v>134</v>
      </c>
      <c r="L12417">
        <v>8.0500000000000007</v>
      </c>
      <c r="M12417" t="s">
        <v>32</v>
      </c>
      <c r="N12417">
        <v>8.0500000000000007</v>
      </c>
      <c r="P12417" cm="1">
        <f t="array" ref="P12417">IF(Q12417&gt;0,INDEX(Q12417:Q34141,MATCH(TRUE,INDEX(Q12417:Q34141="",,),0)-1),"")</f>
        <v>6</v>
      </c>
      <c r="Q12417">
        <f t="shared" si="278"/>
        <v>6</v>
      </c>
      <c r="R12417">
        <f t="shared" si="279"/>
        <v>0</v>
      </c>
    </row>
    <row r="12418" spans="1:18" x14ac:dyDescent="0.3">
      <c r="P12418" t="str" cm="1">
        <f t="array" ref="P12418">IF(Q12418&gt;0,INDEX(Q12418:Q34142,MATCH(TRUE,INDEX(Q12418:Q34142="",,),0)-1),"")</f>
        <v/>
      </c>
      <c r="R12418" t="str">
        <f t="shared" si="279"/>
        <v/>
      </c>
    </row>
    <row r="12419" spans="1:18" x14ac:dyDescent="0.3">
      <c r="A12419" t="s">
        <v>860</v>
      </c>
      <c r="B12419" s="1">
        <v>38496</v>
      </c>
      <c r="C12419" s="2">
        <v>0.41666666666666669</v>
      </c>
      <c r="D12419" t="s">
        <v>892</v>
      </c>
      <c r="E12419" t="s">
        <v>893</v>
      </c>
      <c r="G12419" t="s">
        <v>19</v>
      </c>
      <c r="H12419" t="s">
        <v>63</v>
      </c>
      <c r="I12419" t="s">
        <v>26</v>
      </c>
      <c r="J12419" t="s">
        <v>27</v>
      </c>
      <c r="K12419">
        <v>263</v>
      </c>
      <c r="L12419">
        <v>16.75</v>
      </c>
      <c r="M12419" t="s">
        <v>484</v>
      </c>
      <c r="N12419">
        <v>16.75</v>
      </c>
      <c r="O12419" t="s">
        <v>24</v>
      </c>
      <c r="P12419" cm="1">
        <f t="array" ref="P12419">IF(Q12419&gt;0,INDEX(Q12419:Q34143,MATCH(TRUE,INDEX(Q12419:Q34143="",,),0)-1),"")</f>
        <v>6</v>
      </c>
      <c r="Q12419">
        <f>INT((ROW()-12419)/3)+1</f>
        <v>1</v>
      </c>
      <c r="R12419">
        <f t="shared" si="279"/>
        <v>0</v>
      </c>
    </row>
    <row r="12420" spans="1:18" x14ac:dyDescent="0.3">
      <c r="A12420" t="s">
        <v>860</v>
      </c>
      <c r="B12420" s="1">
        <v>38496</v>
      </c>
      <c r="C12420" s="2">
        <v>0.41666666666666669</v>
      </c>
      <c r="D12420" t="s">
        <v>892</v>
      </c>
      <c r="E12420" t="s">
        <v>893</v>
      </c>
      <c r="G12420" t="s">
        <v>19</v>
      </c>
      <c r="H12420" t="s">
        <v>64</v>
      </c>
      <c r="I12420" t="s">
        <v>26</v>
      </c>
      <c r="J12420" t="s">
        <v>27</v>
      </c>
      <c r="K12420">
        <v>257</v>
      </c>
      <c r="L12420">
        <v>8.6</v>
      </c>
      <c r="M12420" t="s">
        <v>484</v>
      </c>
      <c r="N12420">
        <v>70.47</v>
      </c>
      <c r="O12420" t="s">
        <v>24</v>
      </c>
      <c r="P12420" cm="1">
        <f t="array" ref="P12420">IF(Q12420&gt;0,INDEX(Q12420:Q34144,MATCH(TRUE,INDEX(Q12420:Q34144="",,),0)-1),"")</f>
        <v>6</v>
      </c>
      <c r="Q12420">
        <f t="shared" ref="Q12420:Q12436" si="280">INT((ROW()-12419)/3)+1</f>
        <v>1</v>
      </c>
      <c r="R12420">
        <f t="shared" si="279"/>
        <v>0</v>
      </c>
    </row>
    <row r="12421" spans="1:18" x14ac:dyDescent="0.3">
      <c r="A12421" t="s">
        <v>860</v>
      </c>
      <c r="B12421" s="1">
        <v>38496</v>
      </c>
      <c r="C12421" s="2">
        <v>0.41666666666666669</v>
      </c>
      <c r="D12421" t="s">
        <v>892</v>
      </c>
      <c r="E12421" t="s">
        <v>893</v>
      </c>
      <c r="G12421" s="6" t="s">
        <v>29</v>
      </c>
      <c r="H12421" t="s">
        <v>70</v>
      </c>
      <c r="I12421" t="s">
        <v>26</v>
      </c>
      <c r="J12421" t="s">
        <v>27</v>
      </c>
      <c r="K12421">
        <v>107</v>
      </c>
      <c r="L12421">
        <v>12.05</v>
      </c>
      <c r="M12421" t="s">
        <v>484</v>
      </c>
      <c r="N12421">
        <v>12.05</v>
      </c>
      <c r="O12421" t="s">
        <v>24</v>
      </c>
      <c r="P12421" cm="1">
        <f t="array" ref="P12421">IF(Q12421&gt;0,INDEX(Q12421:Q34145,MATCH(TRUE,INDEX(Q12421:Q34145="",,),0)-1),"")</f>
        <v>6</v>
      </c>
      <c r="Q12421">
        <f t="shared" si="280"/>
        <v>1</v>
      </c>
      <c r="R12421">
        <f t="shared" si="279"/>
        <v>0</v>
      </c>
    </row>
    <row r="12422" spans="1:18" x14ac:dyDescent="0.3">
      <c r="A12422" t="s">
        <v>860</v>
      </c>
      <c r="B12422" s="1">
        <v>38496</v>
      </c>
      <c r="C12422" s="2">
        <v>0.41666666666666669</v>
      </c>
      <c r="D12422" t="s">
        <v>892</v>
      </c>
      <c r="E12422" t="s">
        <v>893</v>
      </c>
      <c r="G12422" t="s">
        <v>19</v>
      </c>
      <c r="H12422" t="s">
        <v>63</v>
      </c>
      <c r="I12422" t="s">
        <v>26</v>
      </c>
      <c r="J12422" t="s">
        <v>27</v>
      </c>
      <c r="K12422">
        <v>263</v>
      </c>
      <c r="L12422">
        <v>16.75</v>
      </c>
      <c r="M12422" t="s">
        <v>32</v>
      </c>
      <c r="N12422">
        <v>34.5</v>
      </c>
      <c r="P12422" cm="1">
        <f t="array" ref="P12422">IF(Q12422&gt;0,INDEX(Q12422:Q34146,MATCH(TRUE,INDEX(Q12422:Q34146="",,),0)-1),"")</f>
        <v>6</v>
      </c>
      <c r="Q12422">
        <f t="shared" si="280"/>
        <v>2</v>
      </c>
      <c r="R12422">
        <f t="shared" si="279"/>
        <v>0</v>
      </c>
    </row>
    <row r="12423" spans="1:18" x14ac:dyDescent="0.3">
      <c r="A12423" t="s">
        <v>860</v>
      </c>
      <c r="B12423" s="1">
        <v>38496</v>
      </c>
      <c r="C12423" s="2">
        <v>0.41666666666666669</v>
      </c>
      <c r="D12423" t="s">
        <v>892</v>
      </c>
      <c r="E12423" t="s">
        <v>893</v>
      </c>
      <c r="G12423" t="s">
        <v>19</v>
      </c>
      <c r="H12423" t="s">
        <v>64</v>
      </c>
      <c r="I12423" t="s">
        <v>26</v>
      </c>
      <c r="J12423" t="s">
        <v>27</v>
      </c>
      <c r="K12423">
        <v>257</v>
      </c>
      <c r="L12423">
        <v>8.6</v>
      </c>
      <c r="M12423" t="s">
        <v>32</v>
      </c>
      <c r="N12423">
        <v>28.75</v>
      </c>
      <c r="P12423" cm="1">
        <f t="array" ref="P12423">IF(Q12423&gt;0,INDEX(Q12423:Q34147,MATCH(TRUE,INDEX(Q12423:Q34147="",,),0)-1),"")</f>
        <v>6</v>
      </c>
      <c r="Q12423">
        <f t="shared" si="280"/>
        <v>2</v>
      </c>
      <c r="R12423">
        <f t="shared" si="279"/>
        <v>0</v>
      </c>
    </row>
    <row r="12424" spans="1:18" x14ac:dyDescent="0.3">
      <c r="A12424" t="s">
        <v>860</v>
      </c>
      <c r="B12424" s="1">
        <v>38496</v>
      </c>
      <c r="C12424" s="2">
        <v>0.41666666666666669</v>
      </c>
      <c r="D12424" t="s">
        <v>892</v>
      </c>
      <c r="E12424" t="s">
        <v>893</v>
      </c>
      <c r="G12424" s="6" t="s">
        <v>29</v>
      </c>
      <c r="H12424" t="s">
        <v>70</v>
      </c>
      <c r="I12424" t="s">
        <v>26</v>
      </c>
      <c r="J12424" t="s">
        <v>27</v>
      </c>
      <c r="K12424">
        <v>107</v>
      </c>
      <c r="L12424">
        <v>12.05</v>
      </c>
      <c r="M12424" t="s">
        <v>32</v>
      </c>
      <c r="N12424">
        <v>12.05</v>
      </c>
      <c r="P12424" cm="1">
        <f t="array" ref="P12424">IF(Q12424&gt;0,INDEX(Q12424:Q34148,MATCH(TRUE,INDEX(Q12424:Q34148="",,),0)-1),"")</f>
        <v>6</v>
      </c>
      <c r="Q12424">
        <f t="shared" si="280"/>
        <v>2</v>
      </c>
      <c r="R12424">
        <f t="shared" si="279"/>
        <v>0</v>
      </c>
    </row>
    <row r="12425" spans="1:18" x14ac:dyDescent="0.3">
      <c r="A12425" t="s">
        <v>860</v>
      </c>
      <c r="B12425" s="1">
        <v>38496</v>
      </c>
      <c r="C12425" s="2">
        <v>0.41666666666666669</v>
      </c>
      <c r="D12425" t="s">
        <v>892</v>
      </c>
      <c r="E12425" t="s">
        <v>893</v>
      </c>
      <c r="G12425" t="s">
        <v>19</v>
      </c>
      <c r="H12425" t="s">
        <v>63</v>
      </c>
      <c r="I12425" t="s">
        <v>26</v>
      </c>
      <c r="J12425" t="s">
        <v>27</v>
      </c>
      <c r="K12425">
        <v>263</v>
      </c>
      <c r="L12425">
        <v>16.75</v>
      </c>
      <c r="M12425" t="s">
        <v>59</v>
      </c>
      <c r="N12425">
        <v>17</v>
      </c>
      <c r="P12425" cm="1">
        <f t="array" ref="P12425">IF(Q12425&gt;0,INDEX(Q12425:Q34149,MATCH(TRUE,INDEX(Q12425:Q34149="",,),0)-1),"")</f>
        <v>6</v>
      </c>
      <c r="Q12425">
        <f t="shared" si="280"/>
        <v>3</v>
      </c>
      <c r="R12425">
        <f t="shared" si="279"/>
        <v>0</v>
      </c>
    </row>
    <row r="12426" spans="1:18" x14ac:dyDescent="0.3">
      <c r="A12426" t="s">
        <v>860</v>
      </c>
      <c r="B12426" s="1">
        <v>38496</v>
      </c>
      <c r="C12426" s="2">
        <v>0.41666666666666669</v>
      </c>
      <c r="D12426" t="s">
        <v>892</v>
      </c>
      <c r="E12426" t="s">
        <v>893</v>
      </c>
      <c r="G12426" t="s">
        <v>19</v>
      </c>
      <c r="H12426" t="s">
        <v>64</v>
      </c>
      <c r="I12426" t="s">
        <v>26</v>
      </c>
      <c r="J12426" t="s">
        <v>27</v>
      </c>
      <c r="K12426">
        <v>257</v>
      </c>
      <c r="L12426">
        <v>8.6</v>
      </c>
      <c r="M12426" t="s">
        <v>59</v>
      </c>
      <c r="N12426">
        <v>42</v>
      </c>
      <c r="P12426" cm="1">
        <f t="array" ref="P12426">IF(Q12426&gt;0,INDEX(Q12426:Q34150,MATCH(TRUE,INDEX(Q12426:Q34150="",,),0)-1),"")</f>
        <v>6</v>
      </c>
      <c r="Q12426">
        <f t="shared" si="280"/>
        <v>3</v>
      </c>
      <c r="R12426">
        <f t="shared" si="279"/>
        <v>0</v>
      </c>
    </row>
    <row r="12427" spans="1:18" x14ac:dyDescent="0.3">
      <c r="A12427" t="s">
        <v>860</v>
      </c>
      <c r="B12427" s="1">
        <v>38496</v>
      </c>
      <c r="C12427" s="2">
        <v>0.41666666666666669</v>
      </c>
      <c r="D12427" t="s">
        <v>892</v>
      </c>
      <c r="E12427" t="s">
        <v>893</v>
      </c>
      <c r="G12427" s="6" t="s">
        <v>29</v>
      </c>
      <c r="H12427" t="s">
        <v>70</v>
      </c>
      <c r="I12427" t="s">
        <v>26</v>
      </c>
      <c r="J12427" t="s">
        <v>27</v>
      </c>
      <c r="K12427">
        <v>107</v>
      </c>
      <c r="L12427">
        <v>12.05</v>
      </c>
      <c r="M12427" t="s">
        <v>59</v>
      </c>
      <c r="N12427">
        <v>12.05</v>
      </c>
      <c r="P12427" cm="1">
        <f t="array" ref="P12427">IF(Q12427&gt;0,INDEX(Q12427:Q34151,MATCH(TRUE,INDEX(Q12427:Q34151="",,),0)-1),"")</f>
        <v>6</v>
      </c>
      <c r="Q12427">
        <f t="shared" si="280"/>
        <v>3</v>
      </c>
      <c r="R12427">
        <f t="shared" si="279"/>
        <v>0</v>
      </c>
    </row>
    <row r="12428" spans="1:18" x14ac:dyDescent="0.3">
      <c r="A12428" t="s">
        <v>860</v>
      </c>
      <c r="B12428" s="1">
        <v>38496</v>
      </c>
      <c r="C12428" s="2">
        <v>0.41666666666666669</v>
      </c>
      <c r="D12428" t="s">
        <v>892</v>
      </c>
      <c r="E12428" t="s">
        <v>893</v>
      </c>
      <c r="G12428" t="s">
        <v>19</v>
      </c>
      <c r="H12428" t="s">
        <v>63</v>
      </c>
      <c r="I12428" t="s">
        <v>26</v>
      </c>
      <c r="J12428" t="s">
        <v>27</v>
      </c>
      <c r="K12428">
        <v>263</v>
      </c>
      <c r="L12428">
        <v>16.75</v>
      </c>
      <c r="M12428" t="s">
        <v>31</v>
      </c>
      <c r="N12428">
        <v>16.75</v>
      </c>
      <c r="P12428" cm="1">
        <f t="array" ref="P12428">IF(Q12428&gt;0,INDEX(Q12428:Q34152,MATCH(TRUE,INDEX(Q12428:Q34152="",,),0)-1),"")</f>
        <v>6</v>
      </c>
      <c r="Q12428">
        <f t="shared" si="280"/>
        <v>4</v>
      </c>
      <c r="R12428">
        <f t="shared" si="279"/>
        <v>0</v>
      </c>
    </row>
    <row r="12429" spans="1:18" x14ac:dyDescent="0.3">
      <c r="A12429" t="s">
        <v>860</v>
      </c>
      <c r="B12429" s="1">
        <v>38496</v>
      </c>
      <c r="C12429" s="2">
        <v>0.41666666666666669</v>
      </c>
      <c r="D12429" t="s">
        <v>892</v>
      </c>
      <c r="E12429" t="s">
        <v>893</v>
      </c>
      <c r="G12429" t="s">
        <v>19</v>
      </c>
      <c r="H12429" t="s">
        <v>64</v>
      </c>
      <c r="I12429" t="s">
        <v>26</v>
      </c>
      <c r="J12429" t="s">
        <v>27</v>
      </c>
      <c r="K12429">
        <v>257</v>
      </c>
      <c r="L12429">
        <v>8.6</v>
      </c>
      <c r="M12429" t="s">
        <v>31</v>
      </c>
      <c r="N12429">
        <v>37.909999999999997</v>
      </c>
      <c r="P12429" cm="1">
        <f t="array" ref="P12429">IF(Q12429&gt;0,INDEX(Q12429:Q34153,MATCH(TRUE,INDEX(Q12429:Q34153="",,),0)-1),"")</f>
        <v>6</v>
      </c>
      <c r="Q12429">
        <f t="shared" si="280"/>
        <v>4</v>
      </c>
      <c r="R12429">
        <f t="shared" si="279"/>
        <v>0</v>
      </c>
    </row>
    <row r="12430" spans="1:18" x14ac:dyDescent="0.3">
      <c r="A12430" t="s">
        <v>860</v>
      </c>
      <c r="B12430" s="1">
        <v>38496</v>
      </c>
      <c r="C12430" s="2">
        <v>0.41666666666666669</v>
      </c>
      <c r="D12430" t="s">
        <v>892</v>
      </c>
      <c r="E12430" t="s">
        <v>893</v>
      </c>
      <c r="G12430" s="6" t="s">
        <v>29</v>
      </c>
      <c r="H12430" t="s">
        <v>70</v>
      </c>
      <c r="I12430" t="s">
        <v>26</v>
      </c>
      <c r="J12430" t="s">
        <v>27</v>
      </c>
      <c r="K12430">
        <v>107</v>
      </c>
      <c r="L12430">
        <v>12.05</v>
      </c>
      <c r="M12430" t="s">
        <v>31</v>
      </c>
      <c r="N12430">
        <v>12.05</v>
      </c>
      <c r="P12430" cm="1">
        <f t="array" ref="P12430">IF(Q12430&gt;0,INDEX(Q12430:Q34154,MATCH(TRUE,INDEX(Q12430:Q34154="",,),0)-1),"")</f>
        <v>6</v>
      </c>
      <c r="Q12430">
        <f t="shared" si="280"/>
        <v>4</v>
      </c>
      <c r="R12430">
        <f t="shared" si="279"/>
        <v>0</v>
      </c>
    </row>
    <row r="12431" spans="1:18" x14ac:dyDescent="0.3">
      <c r="A12431" t="s">
        <v>860</v>
      </c>
      <c r="B12431" s="1">
        <v>38496</v>
      </c>
      <c r="C12431" s="2">
        <v>0.41666666666666669</v>
      </c>
      <c r="D12431" t="s">
        <v>892</v>
      </c>
      <c r="E12431" t="s">
        <v>893</v>
      </c>
      <c r="G12431" t="s">
        <v>19</v>
      </c>
      <c r="H12431" t="s">
        <v>63</v>
      </c>
      <c r="I12431" t="s">
        <v>26</v>
      </c>
      <c r="J12431" t="s">
        <v>27</v>
      </c>
      <c r="K12431">
        <v>263</v>
      </c>
      <c r="L12431">
        <v>16.75</v>
      </c>
      <c r="M12431" t="s">
        <v>475</v>
      </c>
      <c r="N12431">
        <v>22.55</v>
      </c>
      <c r="P12431" cm="1">
        <f t="array" ref="P12431">IF(Q12431&gt;0,INDEX(Q12431:Q34155,MATCH(TRUE,INDEX(Q12431:Q34155="",,),0)-1),"")</f>
        <v>6</v>
      </c>
      <c r="Q12431">
        <f t="shared" si="280"/>
        <v>5</v>
      </c>
      <c r="R12431">
        <f t="shared" si="279"/>
        <v>0</v>
      </c>
    </row>
    <row r="12432" spans="1:18" x14ac:dyDescent="0.3">
      <c r="A12432" t="s">
        <v>860</v>
      </c>
      <c r="B12432" s="1">
        <v>38496</v>
      </c>
      <c r="C12432" s="2">
        <v>0.41666666666666669</v>
      </c>
      <c r="D12432" t="s">
        <v>892</v>
      </c>
      <c r="E12432" t="s">
        <v>893</v>
      </c>
      <c r="G12432" t="s">
        <v>19</v>
      </c>
      <c r="H12432" t="s">
        <v>64</v>
      </c>
      <c r="I12432" t="s">
        <v>26</v>
      </c>
      <c r="J12432" t="s">
        <v>27</v>
      </c>
      <c r="K12432">
        <v>257</v>
      </c>
      <c r="L12432">
        <v>8.6</v>
      </c>
      <c r="M12432" t="s">
        <v>475</v>
      </c>
      <c r="N12432">
        <v>22.55</v>
      </c>
      <c r="P12432" cm="1">
        <f t="array" ref="P12432">IF(Q12432&gt;0,INDEX(Q12432:Q34156,MATCH(TRUE,INDEX(Q12432:Q34156="",,),0)-1),"")</f>
        <v>6</v>
      </c>
      <c r="Q12432">
        <f t="shared" si="280"/>
        <v>5</v>
      </c>
      <c r="R12432">
        <f t="shared" si="279"/>
        <v>0</v>
      </c>
    </row>
    <row r="12433" spans="1:18" x14ac:dyDescent="0.3">
      <c r="A12433" t="s">
        <v>860</v>
      </c>
      <c r="B12433" s="1">
        <v>38496</v>
      </c>
      <c r="C12433" s="2">
        <v>0.41666666666666669</v>
      </c>
      <c r="D12433" t="s">
        <v>892</v>
      </c>
      <c r="E12433" t="s">
        <v>893</v>
      </c>
      <c r="G12433" s="6" t="s">
        <v>29</v>
      </c>
      <c r="H12433" t="s">
        <v>70</v>
      </c>
      <c r="I12433" t="s">
        <v>26</v>
      </c>
      <c r="J12433" t="s">
        <v>27</v>
      </c>
      <c r="K12433">
        <v>107</v>
      </c>
      <c r="L12433">
        <v>12.05</v>
      </c>
      <c r="M12433" t="s">
        <v>475</v>
      </c>
      <c r="N12433">
        <v>12.05</v>
      </c>
      <c r="P12433" cm="1">
        <f t="array" ref="P12433">IF(Q12433&gt;0,INDEX(Q12433:Q34157,MATCH(TRUE,INDEX(Q12433:Q34157="",,),0)-1),"")</f>
        <v>6</v>
      </c>
      <c r="Q12433">
        <f t="shared" si="280"/>
        <v>5</v>
      </c>
      <c r="R12433">
        <f t="shared" si="279"/>
        <v>0</v>
      </c>
    </row>
    <row r="12434" spans="1:18" x14ac:dyDescent="0.3">
      <c r="A12434" t="s">
        <v>860</v>
      </c>
      <c r="B12434" s="1">
        <v>38496</v>
      </c>
      <c r="C12434" s="2">
        <v>0.41666666666666669</v>
      </c>
      <c r="D12434" t="s">
        <v>892</v>
      </c>
      <c r="E12434" t="s">
        <v>893</v>
      </c>
      <c r="G12434" t="s">
        <v>19</v>
      </c>
      <c r="H12434" t="s">
        <v>63</v>
      </c>
      <c r="I12434" t="s">
        <v>26</v>
      </c>
      <c r="J12434" t="s">
        <v>27</v>
      </c>
      <c r="K12434">
        <v>263</v>
      </c>
      <c r="L12434">
        <v>16.75</v>
      </c>
      <c r="M12434" t="s">
        <v>888</v>
      </c>
      <c r="N12434">
        <v>16.75</v>
      </c>
      <c r="P12434" cm="1">
        <f t="array" ref="P12434">IF(Q12434&gt;0,INDEX(Q12434:Q34158,MATCH(TRUE,INDEX(Q12434:Q34158="",,),0)-1),"")</f>
        <v>6</v>
      </c>
      <c r="Q12434">
        <f t="shared" si="280"/>
        <v>6</v>
      </c>
      <c r="R12434">
        <f t="shared" si="279"/>
        <v>0</v>
      </c>
    </row>
    <row r="12435" spans="1:18" x14ac:dyDescent="0.3">
      <c r="A12435" t="s">
        <v>860</v>
      </c>
      <c r="B12435" s="1">
        <v>38496</v>
      </c>
      <c r="C12435" s="2">
        <v>0.41666666666666669</v>
      </c>
      <c r="D12435" t="s">
        <v>892</v>
      </c>
      <c r="E12435" t="s">
        <v>893</v>
      </c>
      <c r="G12435" t="s">
        <v>19</v>
      </c>
      <c r="H12435" t="s">
        <v>64</v>
      </c>
      <c r="I12435" t="s">
        <v>26</v>
      </c>
      <c r="J12435" t="s">
        <v>27</v>
      </c>
      <c r="K12435">
        <v>257</v>
      </c>
      <c r="L12435">
        <v>8.6</v>
      </c>
      <c r="M12435" t="s">
        <v>888</v>
      </c>
      <c r="N12435">
        <v>10</v>
      </c>
      <c r="P12435" cm="1">
        <f t="array" ref="P12435">IF(Q12435&gt;0,INDEX(Q12435:Q34159,MATCH(TRUE,INDEX(Q12435:Q34159="",,),0)-1),"")</f>
        <v>6</v>
      </c>
      <c r="Q12435">
        <f t="shared" si="280"/>
        <v>6</v>
      </c>
      <c r="R12435">
        <f t="shared" si="279"/>
        <v>0</v>
      </c>
    </row>
    <row r="12436" spans="1:18" x14ac:dyDescent="0.3">
      <c r="A12436" t="s">
        <v>860</v>
      </c>
      <c r="B12436" s="1">
        <v>38496</v>
      </c>
      <c r="C12436" s="2">
        <v>0.41666666666666669</v>
      </c>
      <c r="D12436" t="s">
        <v>892</v>
      </c>
      <c r="E12436" t="s">
        <v>893</v>
      </c>
      <c r="G12436" s="6" t="s">
        <v>29</v>
      </c>
      <c r="H12436" t="s">
        <v>70</v>
      </c>
      <c r="I12436" t="s">
        <v>26</v>
      </c>
      <c r="J12436" t="s">
        <v>27</v>
      </c>
      <c r="K12436">
        <v>107</v>
      </c>
      <c r="L12436">
        <v>12.05</v>
      </c>
      <c r="M12436" t="s">
        <v>888</v>
      </c>
      <c r="N12436">
        <v>12.05</v>
      </c>
      <c r="P12436" cm="1">
        <f t="array" ref="P12436">IF(Q12436&gt;0,INDEX(Q12436:Q34160,MATCH(TRUE,INDEX(Q12436:Q34160="",,),0)-1),"")</f>
        <v>6</v>
      </c>
      <c r="Q12436">
        <f t="shared" si="280"/>
        <v>6</v>
      </c>
      <c r="R12436">
        <f t="shared" si="279"/>
        <v>0</v>
      </c>
    </row>
    <row r="12437" spans="1:18" x14ac:dyDescent="0.3">
      <c r="P12437" t="str" cm="1">
        <f t="array" ref="P12437">IF(Q12437&gt;0,INDEX(Q12437:Q34161,MATCH(TRUE,INDEX(Q12437:Q34161="",,),0)-1),"")</f>
        <v/>
      </c>
      <c r="R12437" t="str">
        <f t="shared" si="279"/>
        <v/>
      </c>
    </row>
    <row r="12438" spans="1:18" x14ac:dyDescent="0.3">
      <c r="A12438" t="s">
        <v>860</v>
      </c>
      <c r="B12438" s="1">
        <v>38496</v>
      </c>
      <c r="C12438" s="2">
        <v>0.41666666666666669</v>
      </c>
      <c r="D12438" t="s">
        <v>894</v>
      </c>
      <c r="E12438" t="s">
        <v>895</v>
      </c>
      <c r="G12438" t="s">
        <v>19</v>
      </c>
      <c r="H12438" t="s">
        <v>63</v>
      </c>
      <c r="I12438" t="s">
        <v>26</v>
      </c>
      <c r="J12438" t="s">
        <v>27</v>
      </c>
      <c r="K12438">
        <v>993</v>
      </c>
      <c r="L12438">
        <v>22.45</v>
      </c>
      <c r="M12438" t="s">
        <v>484</v>
      </c>
      <c r="N12438">
        <v>22.45</v>
      </c>
      <c r="O12438" t="s">
        <v>24</v>
      </c>
      <c r="P12438" cm="1">
        <f t="array" ref="P12438">IF(Q12438&gt;0,INDEX(Q12438:Q34162,MATCH(TRUE,INDEX(Q12438:Q34162="",,),0)-1),"")</f>
        <v>7</v>
      </c>
      <c r="Q12438">
        <f>INT((ROW()-12438)/3)+1</f>
        <v>1</v>
      </c>
      <c r="R12438">
        <f t="shared" si="279"/>
        <v>0</v>
      </c>
    </row>
    <row r="12439" spans="1:18" x14ac:dyDescent="0.3">
      <c r="A12439" t="s">
        <v>860</v>
      </c>
      <c r="B12439" s="1">
        <v>38496</v>
      </c>
      <c r="C12439" s="2">
        <v>0.41666666666666669</v>
      </c>
      <c r="D12439" t="s">
        <v>894</v>
      </c>
      <c r="E12439" t="s">
        <v>895</v>
      </c>
      <c r="G12439" t="s">
        <v>19</v>
      </c>
      <c r="H12439" t="s">
        <v>64</v>
      </c>
      <c r="I12439" t="s">
        <v>26</v>
      </c>
      <c r="J12439" t="s">
        <v>27</v>
      </c>
      <c r="K12439">
        <v>487</v>
      </c>
      <c r="L12439">
        <v>8.1999999999999993</v>
      </c>
      <c r="M12439" t="s">
        <v>484</v>
      </c>
      <c r="N12439">
        <v>71.87</v>
      </c>
      <c r="O12439" t="s">
        <v>24</v>
      </c>
      <c r="P12439" cm="1">
        <f t="array" ref="P12439">IF(Q12439&gt;0,INDEX(Q12439:Q34163,MATCH(TRUE,INDEX(Q12439:Q34163="",,),0)-1),"")</f>
        <v>7</v>
      </c>
      <c r="Q12439">
        <f t="shared" ref="Q12439:Q12458" si="281">INT((ROW()-12438)/3)+1</f>
        <v>1</v>
      </c>
      <c r="R12439">
        <f t="shared" si="279"/>
        <v>0</v>
      </c>
    </row>
    <row r="12440" spans="1:18" x14ac:dyDescent="0.3">
      <c r="A12440" t="s">
        <v>860</v>
      </c>
      <c r="B12440" s="1">
        <v>38496</v>
      </c>
      <c r="C12440" s="2">
        <v>0.41666666666666669</v>
      </c>
      <c r="D12440" t="s">
        <v>894</v>
      </c>
      <c r="E12440" t="s">
        <v>895</v>
      </c>
      <c r="G12440" s="6" t="s">
        <v>29</v>
      </c>
      <c r="H12440" t="s">
        <v>70</v>
      </c>
      <c r="I12440" t="s">
        <v>26</v>
      </c>
      <c r="J12440" t="s">
        <v>27</v>
      </c>
      <c r="K12440">
        <v>36</v>
      </c>
      <c r="L12440">
        <v>7.45</v>
      </c>
      <c r="M12440" t="s">
        <v>484</v>
      </c>
      <c r="N12440">
        <v>7.45</v>
      </c>
      <c r="O12440" t="s">
        <v>24</v>
      </c>
      <c r="P12440" cm="1">
        <f t="array" ref="P12440">IF(Q12440&gt;0,INDEX(Q12440:Q34164,MATCH(TRUE,INDEX(Q12440:Q34164="",,),0)-1),"")</f>
        <v>7</v>
      </c>
      <c r="Q12440">
        <f t="shared" si="281"/>
        <v>1</v>
      </c>
      <c r="R12440">
        <f t="shared" si="279"/>
        <v>0</v>
      </c>
    </row>
    <row r="12441" spans="1:18" x14ac:dyDescent="0.3">
      <c r="A12441" t="s">
        <v>860</v>
      </c>
      <c r="B12441" s="1">
        <v>38496</v>
      </c>
      <c r="C12441" s="2">
        <v>0.41666666666666669</v>
      </c>
      <c r="D12441" t="s">
        <v>894</v>
      </c>
      <c r="E12441" t="s">
        <v>895</v>
      </c>
      <c r="G12441" t="s">
        <v>19</v>
      </c>
      <c r="H12441" t="s">
        <v>63</v>
      </c>
      <c r="I12441" t="s">
        <v>26</v>
      </c>
      <c r="J12441" t="s">
        <v>27</v>
      </c>
      <c r="K12441">
        <v>993</v>
      </c>
      <c r="L12441">
        <v>22.45</v>
      </c>
      <c r="M12441" t="s">
        <v>491</v>
      </c>
      <c r="N12441">
        <v>22.45</v>
      </c>
      <c r="P12441" cm="1">
        <f t="array" ref="P12441">IF(Q12441&gt;0,INDEX(Q12441:Q34165,MATCH(TRUE,INDEX(Q12441:Q34165="",,),0)-1),"")</f>
        <v>7</v>
      </c>
      <c r="Q12441">
        <f t="shared" si="281"/>
        <v>2</v>
      </c>
      <c r="R12441">
        <f t="shared" si="279"/>
        <v>0</v>
      </c>
    </row>
    <row r="12442" spans="1:18" x14ac:dyDescent="0.3">
      <c r="A12442" t="s">
        <v>860</v>
      </c>
      <c r="B12442" s="1">
        <v>38496</v>
      </c>
      <c r="C12442" s="2">
        <v>0.41666666666666669</v>
      </c>
      <c r="D12442" t="s">
        <v>894</v>
      </c>
      <c r="E12442" t="s">
        <v>895</v>
      </c>
      <c r="G12442" t="s">
        <v>19</v>
      </c>
      <c r="H12442" t="s">
        <v>64</v>
      </c>
      <c r="I12442" t="s">
        <v>26</v>
      </c>
      <c r="J12442" t="s">
        <v>27</v>
      </c>
      <c r="K12442">
        <v>487</v>
      </c>
      <c r="L12442">
        <v>8.1999999999999993</v>
      </c>
      <c r="M12442" t="s">
        <v>491</v>
      </c>
      <c r="N12442">
        <v>71.040000000000006</v>
      </c>
      <c r="P12442" cm="1">
        <f t="array" ref="P12442">IF(Q12442&gt;0,INDEX(Q12442:Q34166,MATCH(TRUE,INDEX(Q12442:Q34166="",,),0)-1),"")</f>
        <v>7</v>
      </c>
      <c r="Q12442">
        <f t="shared" si="281"/>
        <v>2</v>
      </c>
      <c r="R12442">
        <f t="shared" si="279"/>
        <v>0</v>
      </c>
    </row>
    <row r="12443" spans="1:18" x14ac:dyDescent="0.3">
      <c r="A12443" t="s">
        <v>860</v>
      </c>
      <c r="B12443" s="1">
        <v>38496</v>
      </c>
      <c r="C12443" s="2">
        <v>0.41666666666666669</v>
      </c>
      <c r="D12443" t="s">
        <v>894</v>
      </c>
      <c r="E12443" t="s">
        <v>895</v>
      </c>
      <c r="G12443" s="6" t="s">
        <v>29</v>
      </c>
      <c r="H12443" t="s">
        <v>70</v>
      </c>
      <c r="I12443" t="s">
        <v>26</v>
      </c>
      <c r="J12443" t="s">
        <v>27</v>
      </c>
      <c r="K12443">
        <v>36</v>
      </c>
      <c r="L12443">
        <v>7.45</v>
      </c>
      <c r="M12443" t="s">
        <v>491</v>
      </c>
      <c r="N12443">
        <v>7.45</v>
      </c>
      <c r="P12443" cm="1">
        <f t="array" ref="P12443">IF(Q12443&gt;0,INDEX(Q12443:Q34167,MATCH(TRUE,INDEX(Q12443:Q34167="",,),0)-1),"")</f>
        <v>7</v>
      </c>
      <c r="Q12443">
        <f t="shared" si="281"/>
        <v>2</v>
      </c>
      <c r="R12443">
        <f t="shared" si="279"/>
        <v>0</v>
      </c>
    </row>
    <row r="12444" spans="1:18" x14ac:dyDescent="0.3">
      <c r="A12444" t="s">
        <v>860</v>
      </c>
      <c r="B12444" s="1">
        <v>38496</v>
      </c>
      <c r="C12444" s="2">
        <v>0.41666666666666669</v>
      </c>
      <c r="D12444" t="s">
        <v>894</v>
      </c>
      <c r="E12444" t="s">
        <v>895</v>
      </c>
      <c r="G12444" t="s">
        <v>19</v>
      </c>
      <c r="H12444" t="s">
        <v>63</v>
      </c>
      <c r="I12444" t="s">
        <v>26</v>
      </c>
      <c r="J12444" t="s">
        <v>27</v>
      </c>
      <c r="K12444">
        <v>993</v>
      </c>
      <c r="L12444">
        <v>22.45</v>
      </c>
      <c r="M12444" t="s">
        <v>32</v>
      </c>
      <c r="N12444">
        <v>38.950000000000003</v>
      </c>
      <c r="P12444" cm="1">
        <f t="array" ref="P12444">IF(Q12444&gt;0,INDEX(Q12444:Q34168,MATCH(TRUE,INDEX(Q12444:Q34168="",,),0)-1),"")</f>
        <v>7</v>
      </c>
      <c r="Q12444">
        <f t="shared" si="281"/>
        <v>3</v>
      </c>
      <c r="R12444">
        <f t="shared" si="279"/>
        <v>0</v>
      </c>
    </row>
    <row r="12445" spans="1:18" x14ac:dyDescent="0.3">
      <c r="A12445" t="s">
        <v>860</v>
      </c>
      <c r="B12445" s="1">
        <v>38496</v>
      </c>
      <c r="C12445" s="2">
        <v>0.41666666666666669</v>
      </c>
      <c r="D12445" t="s">
        <v>894</v>
      </c>
      <c r="E12445" t="s">
        <v>895</v>
      </c>
      <c r="G12445" t="s">
        <v>19</v>
      </c>
      <c r="H12445" t="s">
        <v>64</v>
      </c>
      <c r="I12445" t="s">
        <v>26</v>
      </c>
      <c r="J12445" t="s">
        <v>27</v>
      </c>
      <c r="K12445">
        <v>487</v>
      </c>
      <c r="L12445">
        <v>8.1999999999999993</v>
      </c>
      <c r="M12445" t="s">
        <v>32</v>
      </c>
      <c r="N12445">
        <v>36.75</v>
      </c>
      <c r="P12445" cm="1">
        <f t="array" ref="P12445">IF(Q12445&gt;0,INDEX(Q12445:Q34169,MATCH(TRUE,INDEX(Q12445:Q34169="",,),0)-1),"")</f>
        <v>7</v>
      </c>
      <c r="Q12445">
        <f t="shared" si="281"/>
        <v>3</v>
      </c>
      <c r="R12445">
        <f t="shared" si="279"/>
        <v>0</v>
      </c>
    </row>
    <row r="12446" spans="1:18" x14ac:dyDescent="0.3">
      <c r="A12446" t="s">
        <v>860</v>
      </c>
      <c r="B12446" s="1">
        <v>38496</v>
      </c>
      <c r="C12446" s="2">
        <v>0.41666666666666669</v>
      </c>
      <c r="D12446" t="s">
        <v>894</v>
      </c>
      <c r="E12446" t="s">
        <v>895</v>
      </c>
      <c r="G12446" s="6" t="s">
        <v>29</v>
      </c>
      <c r="H12446" t="s">
        <v>70</v>
      </c>
      <c r="I12446" t="s">
        <v>26</v>
      </c>
      <c r="J12446" t="s">
        <v>27</v>
      </c>
      <c r="K12446">
        <v>36</v>
      </c>
      <c r="L12446">
        <v>7.45</v>
      </c>
      <c r="M12446" t="s">
        <v>32</v>
      </c>
      <c r="N12446">
        <v>7.45</v>
      </c>
      <c r="P12446" cm="1">
        <f t="array" ref="P12446">IF(Q12446&gt;0,INDEX(Q12446:Q34170,MATCH(TRUE,INDEX(Q12446:Q34170="",,),0)-1),"")</f>
        <v>7</v>
      </c>
      <c r="Q12446">
        <f t="shared" si="281"/>
        <v>3</v>
      </c>
      <c r="R12446">
        <f t="shared" si="279"/>
        <v>0</v>
      </c>
    </row>
    <row r="12447" spans="1:18" x14ac:dyDescent="0.3">
      <c r="A12447" t="s">
        <v>860</v>
      </c>
      <c r="B12447" s="1">
        <v>38496</v>
      </c>
      <c r="C12447" s="2">
        <v>0.41666666666666669</v>
      </c>
      <c r="D12447" t="s">
        <v>894</v>
      </c>
      <c r="E12447" t="s">
        <v>895</v>
      </c>
      <c r="G12447" t="s">
        <v>19</v>
      </c>
      <c r="H12447" t="s">
        <v>63</v>
      </c>
      <c r="I12447" t="s">
        <v>26</v>
      </c>
      <c r="J12447" t="s">
        <v>27</v>
      </c>
      <c r="K12447">
        <v>993</v>
      </c>
      <c r="L12447">
        <v>22.45</v>
      </c>
      <c r="M12447" t="s">
        <v>31</v>
      </c>
      <c r="N12447">
        <v>22.45</v>
      </c>
      <c r="P12447" cm="1">
        <f t="array" ref="P12447">IF(Q12447&gt;0,INDEX(Q12447:Q34171,MATCH(TRUE,INDEX(Q12447:Q34171="",,),0)-1),"")</f>
        <v>7</v>
      </c>
      <c r="Q12447">
        <f t="shared" si="281"/>
        <v>4</v>
      </c>
      <c r="R12447">
        <f t="shared" si="279"/>
        <v>0</v>
      </c>
    </row>
    <row r="12448" spans="1:18" x14ac:dyDescent="0.3">
      <c r="A12448" t="s">
        <v>860</v>
      </c>
      <c r="B12448" s="1">
        <v>38496</v>
      </c>
      <c r="C12448" s="2">
        <v>0.41666666666666669</v>
      </c>
      <c r="D12448" t="s">
        <v>894</v>
      </c>
      <c r="E12448" t="s">
        <v>895</v>
      </c>
      <c r="G12448" t="s">
        <v>19</v>
      </c>
      <c r="H12448" t="s">
        <v>64</v>
      </c>
      <c r="I12448" t="s">
        <v>26</v>
      </c>
      <c r="J12448" t="s">
        <v>27</v>
      </c>
      <c r="K12448">
        <v>487</v>
      </c>
      <c r="L12448">
        <v>8.1999999999999993</v>
      </c>
      <c r="M12448" t="s">
        <v>31</v>
      </c>
      <c r="N12448">
        <v>53.77</v>
      </c>
      <c r="P12448" cm="1">
        <f t="array" ref="P12448">IF(Q12448&gt;0,INDEX(Q12448:Q34172,MATCH(TRUE,INDEX(Q12448:Q34172="",,),0)-1),"")</f>
        <v>7</v>
      </c>
      <c r="Q12448">
        <f t="shared" si="281"/>
        <v>4</v>
      </c>
      <c r="R12448">
        <f t="shared" si="279"/>
        <v>0</v>
      </c>
    </row>
    <row r="12449" spans="1:18" x14ac:dyDescent="0.3">
      <c r="A12449" t="s">
        <v>860</v>
      </c>
      <c r="B12449" s="1">
        <v>38496</v>
      </c>
      <c r="C12449" s="2">
        <v>0.41666666666666669</v>
      </c>
      <c r="D12449" t="s">
        <v>894</v>
      </c>
      <c r="E12449" t="s">
        <v>895</v>
      </c>
      <c r="G12449" s="6" t="s">
        <v>29</v>
      </c>
      <c r="H12449" t="s">
        <v>70</v>
      </c>
      <c r="I12449" t="s">
        <v>26</v>
      </c>
      <c r="J12449" t="s">
        <v>27</v>
      </c>
      <c r="K12449">
        <v>36</v>
      </c>
      <c r="L12449">
        <v>7.45</v>
      </c>
      <c r="M12449" t="s">
        <v>31</v>
      </c>
      <c r="N12449">
        <v>7.45</v>
      </c>
      <c r="P12449" cm="1">
        <f t="array" ref="P12449">IF(Q12449&gt;0,INDEX(Q12449:Q34173,MATCH(TRUE,INDEX(Q12449:Q34173="",,),0)-1),"")</f>
        <v>7</v>
      </c>
      <c r="Q12449">
        <f t="shared" si="281"/>
        <v>4</v>
      </c>
      <c r="R12449">
        <f t="shared" si="279"/>
        <v>0</v>
      </c>
    </row>
    <row r="12450" spans="1:18" x14ac:dyDescent="0.3">
      <c r="A12450" t="s">
        <v>860</v>
      </c>
      <c r="B12450" s="1">
        <v>38496</v>
      </c>
      <c r="C12450" s="2">
        <v>0.41666666666666669</v>
      </c>
      <c r="D12450" t="s">
        <v>894</v>
      </c>
      <c r="E12450" t="s">
        <v>895</v>
      </c>
      <c r="G12450" t="s">
        <v>19</v>
      </c>
      <c r="H12450" t="s">
        <v>63</v>
      </c>
      <c r="I12450" t="s">
        <v>26</v>
      </c>
      <c r="J12450" t="s">
        <v>27</v>
      </c>
      <c r="K12450">
        <v>993</v>
      </c>
      <c r="L12450">
        <v>22.45</v>
      </c>
      <c r="M12450" t="s">
        <v>59</v>
      </c>
      <c r="N12450">
        <v>22.45</v>
      </c>
      <c r="P12450" cm="1">
        <f t="array" ref="P12450">IF(Q12450&gt;0,INDEX(Q12450:Q34174,MATCH(TRUE,INDEX(Q12450:Q34174="",,),0)-1),"")</f>
        <v>7</v>
      </c>
      <c r="Q12450">
        <f t="shared" si="281"/>
        <v>5</v>
      </c>
      <c r="R12450">
        <f t="shared" si="279"/>
        <v>0</v>
      </c>
    </row>
    <row r="12451" spans="1:18" x14ac:dyDescent="0.3">
      <c r="A12451" t="s">
        <v>860</v>
      </c>
      <c r="B12451" s="1">
        <v>38496</v>
      </c>
      <c r="C12451" s="2">
        <v>0.41666666666666669</v>
      </c>
      <c r="D12451" t="s">
        <v>894</v>
      </c>
      <c r="E12451" t="s">
        <v>895</v>
      </c>
      <c r="G12451" t="s">
        <v>19</v>
      </c>
      <c r="H12451" t="s">
        <v>64</v>
      </c>
      <c r="I12451" t="s">
        <v>26</v>
      </c>
      <c r="J12451" t="s">
        <v>27</v>
      </c>
      <c r="K12451">
        <v>487</v>
      </c>
      <c r="L12451">
        <v>8.1999999999999993</v>
      </c>
      <c r="M12451" t="s">
        <v>59</v>
      </c>
      <c r="N12451">
        <v>51</v>
      </c>
      <c r="P12451" cm="1">
        <f t="array" ref="P12451">IF(Q12451&gt;0,INDEX(Q12451:Q34175,MATCH(TRUE,INDEX(Q12451:Q34175="",,),0)-1),"")</f>
        <v>7</v>
      </c>
      <c r="Q12451">
        <f t="shared" si="281"/>
        <v>5</v>
      </c>
      <c r="R12451">
        <f t="shared" si="279"/>
        <v>0</v>
      </c>
    </row>
    <row r="12452" spans="1:18" x14ac:dyDescent="0.3">
      <c r="A12452" t="s">
        <v>860</v>
      </c>
      <c r="B12452" s="1">
        <v>38496</v>
      </c>
      <c r="C12452" s="2">
        <v>0.41666666666666669</v>
      </c>
      <c r="D12452" t="s">
        <v>894</v>
      </c>
      <c r="E12452" t="s">
        <v>895</v>
      </c>
      <c r="G12452" s="6" t="s">
        <v>29</v>
      </c>
      <c r="H12452" t="s">
        <v>70</v>
      </c>
      <c r="I12452" t="s">
        <v>26</v>
      </c>
      <c r="J12452" t="s">
        <v>27</v>
      </c>
      <c r="K12452">
        <v>36</v>
      </c>
      <c r="L12452">
        <v>7.45</v>
      </c>
      <c r="M12452" t="s">
        <v>59</v>
      </c>
      <c r="N12452">
        <v>7.45</v>
      </c>
      <c r="P12452" cm="1">
        <f t="array" ref="P12452">IF(Q12452&gt;0,INDEX(Q12452:Q34176,MATCH(TRUE,INDEX(Q12452:Q34176="",,),0)-1),"")</f>
        <v>7</v>
      </c>
      <c r="Q12452">
        <f t="shared" si="281"/>
        <v>5</v>
      </c>
      <c r="R12452">
        <f t="shared" si="279"/>
        <v>0</v>
      </c>
    </row>
    <row r="12453" spans="1:18" x14ac:dyDescent="0.3">
      <c r="A12453" t="s">
        <v>860</v>
      </c>
      <c r="B12453" s="1">
        <v>38496</v>
      </c>
      <c r="C12453" s="2">
        <v>0.41666666666666669</v>
      </c>
      <c r="D12453" t="s">
        <v>894</v>
      </c>
      <c r="E12453" t="s">
        <v>895</v>
      </c>
      <c r="G12453" t="s">
        <v>19</v>
      </c>
      <c r="H12453" t="s">
        <v>63</v>
      </c>
      <c r="I12453" t="s">
        <v>26</v>
      </c>
      <c r="J12453" t="s">
        <v>27</v>
      </c>
      <c r="K12453">
        <v>993</v>
      </c>
      <c r="L12453">
        <v>22.45</v>
      </c>
      <c r="M12453" t="s">
        <v>863</v>
      </c>
      <c r="N12453">
        <v>28.55</v>
      </c>
      <c r="P12453" cm="1">
        <f t="array" ref="P12453">IF(Q12453&gt;0,INDEX(Q12453:Q34177,MATCH(TRUE,INDEX(Q12453:Q34177="",,),0)-1),"")</f>
        <v>7</v>
      </c>
      <c r="Q12453">
        <f t="shared" si="281"/>
        <v>6</v>
      </c>
      <c r="R12453">
        <f t="shared" si="279"/>
        <v>0</v>
      </c>
    </row>
    <row r="12454" spans="1:18" x14ac:dyDescent="0.3">
      <c r="A12454" t="s">
        <v>860</v>
      </c>
      <c r="B12454" s="1">
        <v>38496</v>
      </c>
      <c r="C12454" s="2">
        <v>0.41666666666666669</v>
      </c>
      <c r="D12454" t="s">
        <v>894</v>
      </c>
      <c r="E12454" t="s">
        <v>895</v>
      </c>
      <c r="G12454" t="s">
        <v>19</v>
      </c>
      <c r="H12454" t="s">
        <v>64</v>
      </c>
      <c r="I12454" t="s">
        <v>26</v>
      </c>
      <c r="J12454" t="s">
        <v>27</v>
      </c>
      <c r="K12454">
        <v>487</v>
      </c>
      <c r="L12454">
        <v>8.1999999999999993</v>
      </c>
      <c r="M12454" t="s">
        <v>863</v>
      </c>
      <c r="N12454">
        <v>28.55</v>
      </c>
      <c r="P12454" cm="1">
        <f t="array" ref="P12454">IF(Q12454&gt;0,INDEX(Q12454:Q34178,MATCH(TRUE,INDEX(Q12454:Q34178="",,),0)-1),"")</f>
        <v>7</v>
      </c>
      <c r="Q12454">
        <f t="shared" si="281"/>
        <v>6</v>
      </c>
      <c r="R12454">
        <f t="shared" si="279"/>
        <v>0</v>
      </c>
    </row>
    <row r="12455" spans="1:18" x14ac:dyDescent="0.3">
      <c r="A12455" t="s">
        <v>860</v>
      </c>
      <c r="B12455" s="1">
        <v>38496</v>
      </c>
      <c r="C12455" s="2">
        <v>0.41666666666666669</v>
      </c>
      <c r="D12455" t="s">
        <v>894</v>
      </c>
      <c r="E12455" t="s">
        <v>895</v>
      </c>
      <c r="G12455" s="6" t="s">
        <v>29</v>
      </c>
      <c r="H12455" t="s">
        <v>70</v>
      </c>
      <c r="I12455" t="s">
        <v>26</v>
      </c>
      <c r="J12455" t="s">
        <v>27</v>
      </c>
      <c r="K12455">
        <v>36</v>
      </c>
      <c r="L12455">
        <v>7.45</v>
      </c>
      <c r="M12455" t="s">
        <v>863</v>
      </c>
      <c r="N12455">
        <v>7.45</v>
      </c>
      <c r="P12455" cm="1">
        <f t="array" ref="P12455">IF(Q12455&gt;0,INDEX(Q12455:Q34179,MATCH(TRUE,INDEX(Q12455:Q34179="",,),0)-1),"")</f>
        <v>7</v>
      </c>
      <c r="Q12455">
        <f t="shared" si="281"/>
        <v>6</v>
      </c>
      <c r="R12455">
        <f t="shared" si="279"/>
        <v>0</v>
      </c>
    </row>
    <row r="12456" spans="1:18" x14ac:dyDescent="0.3">
      <c r="A12456" t="s">
        <v>860</v>
      </c>
      <c r="B12456" s="1">
        <v>38496</v>
      </c>
      <c r="C12456" s="2">
        <v>0.41666666666666669</v>
      </c>
      <c r="D12456" t="s">
        <v>894</v>
      </c>
      <c r="E12456" t="s">
        <v>895</v>
      </c>
      <c r="G12456" t="s">
        <v>19</v>
      </c>
      <c r="H12456" t="s">
        <v>63</v>
      </c>
      <c r="I12456" t="s">
        <v>26</v>
      </c>
      <c r="J12456" t="s">
        <v>27</v>
      </c>
      <c r="K12456">
        <v>993</v>
      </c>
      <c r="L12456">
        <v>22.45</v>
      </c>
      <c r="M12456" t="s">
        <v>888</v>
      </c>
      <c r="N12456">
        <v>25</v>
      </c>
      <c r="P12456" cm="1">
        <f t="array" ref="P12456">IF(Q12456&gt;0,INDEX(Q12456:Q34180,MATCH(TRUE,INDEX(Q12456:Q34180="",,),0)-1),"")</f>
        <v>7</v>
      </c>
      <c r="Q12456">
        <f t="shared" si="281"/>
        <v>7</v>
      </c>
      <c r="R12456">
        <f t="shared" si="279"/>
        <v>0</v>
      </c>
    </row>
    <row r="12457" spans="1:18" x14ac:dyDescent="0.3">
      <c r="A12457" t="s">
        <v>860</v>
      </c>
      <c r="B12457" s="1">
        <v>38496</v>
      </c>
      <c r="C12457" s="2">
        <v>0.41666666666666669</v>
      </c>
      <c r="D12457" t="s">
        <v>894</v>
      </c>
      <c r="E12457" t="s">
        <v>895</v>
      </c>
      <c r="G12457" t="s">
        <v>19</v>
      </c>
      <c r="H12457" t="s">
        <v>64</v>
      </c>
      <c r="I12457" t="s">
        <v>26</v>
      </c>
      <c r="J12457" t="s">
        <v>27</v>
      </c>
      <c r="K12457">
        <v>487</v>
      </c>
      <c r="L12457">
        <v>8.1999999999999993</v>
      </c>
      <c r="M12457" t="s">
        <v>888</v>
      </c>
      <c r="N12457">
        <v>25</v>
      </c>
      <c r="P12457" cm="1">
        <f t="array" ref="P12457">IF(Q12457&gt;0,INDEX(Q12457:Q34181,MATCH(TRUE,INDEX(Q12457:Q34181="",,),0)-1),"")</f>
        <v>7</v>
      </c>
      <c r="Q12457">
        <f t="shared" si="281"/>
        <v>7</v>
      </c>
      <c r="R12457">
        <f t="shared" si="279"/>
        <v>0</v>
      </c>
    </row>
    <row r="12458" spans="1:18" x14ac:dyDescent="0.3">
      <c r="A12458" t="s">
        <v>860</v>
      </c>
      <c r="B12458" s="1">
        <v>38496</v>
      </c>
      <c r="C12458" s="2">
        <v>0.41666666666666669</v>
      </c>
      <c r="D12458" t="s">
        <v>894</v>
      </c>
      <c r="E12458" t="s">
        <v>895</v>
      </c>
      <c r="G12458" s="6" t="s">
        <v>29</v>
      </c>
      <c r="H12458" t="s">
        <v>70</v>
      </c>
      <c r="I12458" t="s">
        <v>26</v>
      </c>
      <c r="J12458" t="s">
        <v>27</v>
      </c>
      <c r="K12458">
        <v>36</v>
      </c>
      <c r="L12458">
        <v>7.45</v>
      </c>
      <c r="M12458" t="s">
        <v>888</v>
      </c>
      <c r="N12458">
        <v>7.45</v>
      </c>
      <c r="P12458" cm="1">
        <f t="array" ref="P12458">IF(Q12458&gt;0,INDEX(Q12458:Q34182,MATCH(TRUE,INDEX(Q12458:Q34182="",,),0)-1),"")</f>
        <v>7</v>
      </c>
      <c r="Q12458">
        <f t="shared" si="281"/>
        <v>7</v>
      </c>
      <c r="R12458">
        <f t="shared" si="279"/>
        <v>0</v>
      </c>
    </row>
    <row r="12459" spans="1:18" x14ac:dyDescent="0.3">
      <c r="P12459" t="str" cm="1">
        <f t="array" ref="P12459">IF(Q12459&gt;0,INDEX(Q12459:Q34183,MATCH(TRUE,INDEX(Q12459:Q34183="",,),0)-1),"")</f>
        <v/>
      </c>
      <c r="R12459" t="str">
        <f t="shared" si="279"/>
        <v/>
      </c>
    </row>
    <row r="12460" spans="1:18" x14ac:dyDescent="0.3">
      <c r="A12460" t="s">
        <v>860</v>
      </c>
      <c r="B12460" s="1">
        <v>38265</v>
      </c>
      <c r="C12460" s="2">
        <v>0.41666666666666669</v>
      </c>
      <c r="D12460" t="s">
        <v>896</v>
      </c>
      <c r="E12460" t="s">
        <v>897</v>
      </c>
      <c r="G12460" t="s">
        <v>19</v>
      </c>
      <c r="H12460" t="s">
        <v>41</v>
      </c>
      <c r="I12460" t="s">
        <v>26</v>
      </c>
      <c r="J12460" t="s">
        <v>27</v>
      </c>
      <c r="K12460">
        <v>71</v>
      </c>
      <c r="L12460">
        <v>27.25</v>
      </c>
      <c r="M12460" t="s">
        <v>44</v>
      </c>
      <c r="N12460">
        <v>45.16</v>
      </c>
      <c r="O12460" t="s">
        <v>24</v>
      </c>
      <c r="P12460" cm="1">
        <f t="array" ref="P12460">IF(Q12460&gt;0,INDEX(Q12460:Q34184,MATCH(TRUE,INDEX(Q12460:Q34184="",,),0)-1),"")</f>
        <v>2</v>
      </c>
      <c r="Q12460">
        <v>1</v>
      </c>
      <c r="R12460">
        <f t="shared" si="279"/>
        <v>0</v>
      </c>
    </row>
    <row r="12461" spans="1:18" x14ac:dyDescent="0.3">
      <c r="A12461" t="s">
        <v>860</v>
      </c>
      <c r="B12461" s="1">
        <v>38265</v>
      </c>
      <c r="C12461" s="2">
        <v>0.41666666666666669</v>
      </c>
      <c r="D12461" t="s">
        <v>896</v>
      </c>
      <c r="E12461" t="s">
        <v>897</v>
      </c>
      <c r="G12461" t="s">
        <v>19</v>
      </c>
      <c r="H12461" t="s">
        <v>28</v>
      </c>
      <c r="I12461" t="s">
        <v>26</v>
      </c>
      <c r="J12461" t="s">
        <v>27</v>
      </c>
      <c r="K12461">
        <v>175</v>
      </c>
      <c r="L12461">
        <v>19.399999999999999</v>
      </c>
      <c r="M12461" t="s">
        <v>44</v>
      </c>
      <c r="N12461">
        <v>19.399999999999999</v>
      </c>
      <c r="O12461" t="s">
        <v>24</v>
      </c>
      <c r="P12461" cm="1">
        <f t="array" ref="P12461">IF(Q12461&gt;0,INDEX(Q12461:Q34185,MATCH(TRUE,INDEX(Q12461:Q34185="",,),0)-1),"")</f>
        <v>2</v>
      </c>
      <c r="Q12461">
        <v>1</v>
      </c>
      <c r="R12461">
        <f t="shared" si="279"/>
        <v>0</v>
      </c>
    </row>
    <row r="12462" spans="1:18" x14ac:dyDescent="0.3">
      <c r="A12462" t="s">
        <v>860</v>
      </c>
      <c r="B12462" s="1">
        <v>38265</v>
      </c>
      <c r="C12462" s="2">
        <v>0.41666666666666669</v>
      </c>
      <c r="D12462" t="s">
        <v>896</v>
      </c>
      <c r="E12462" t="s">
        <v>897</v>
      </c>
      <c r="G12462" s="6" t="s">
        <v>29</v>
      </c>
      <c r="H12462" t="s">
        <v>41</v>
      </c>
      <c r="I12462" t="s">
        <v>21</v>
      </c>
      <c r="J12462" t="s">
        <v>22</v>
      </c>
      <c r="K12462">
        <v>2</v>
      </c>
      <c r="L12462">
        <v>90</v>
      </c>
      <c r="M12462" t="s">
        <v>44</v>
      </c>
      <c r="N12462">
        <v>90</v>
      </c>
      <c r="O12462" t="s">
        <v>24</v>
      </c>
      <c r="P12462" cm="1">
        <f t="array" ref="P12462">IF(Q12462&gt;0,INDEX(Q12462:Q34186,MATCH(TRUE,INDEX(Q12462:Q34186="",,),0)-1),"")</f>
        <v>2</v>
      </c>
      <c r="Q12462">
        <v>1</v>
      </c>
      <c r="R12462">
        <f t="shared" si="279"/>
        <v>0</v>
      </c>
    </row>
    <row r="12463" spans="1:18" x14ac:dyDescent="0.3">
      <c r="A12463" t="s">
        <v>860</v>
      </c>
      <c r="B12463" s="1">
        <v>38265</v>
      </c>
      <c r="C12463" s="2">
        <v>0.41666666666666669</v>
      </c>
      <c r="D12463" t="s">
        <v>896</v>
      </c>
      <c r="E12463" t="s">
        <v>897</v>
      </c>
      <c r="G12463" t="s">
        <v>19</v>
      </c>
      <c r="H12463" t="s">
        <v>41</v>
      </c>
      <c r="I12463" t="s">
        <v>26</v>
      </c>
      <c r="J12463" t="s">
        <v>27</v>
      </c>
      <c r="K12463">
        <v>71</v>
      </c>
      <c r="L12463">
        <v>27.25</v>
      </c>
      <c r="M12463" t="s">
        <v>74</v>
      </c>
      <c r="N12463">
        <v>44.46</v>
      </c>
      <c r="P12463" cm="1">
        <f t="array" ref="P12463">IF(Q12463&gt;0,INDEX(Q12463:Q34187,MATCH(TRUE,INDEX(Q12463:Q34187="",,),0)-1),"")</f>
        <v>2</v>
      </c>
      <c r="Q12463">
        <v>2</v>
      </c>
      <c r="R12463">
        <f t="shared" si="279"/>
        <v>0</v>
      </c>
    </row>
    <row r="12464" spans="1:18" x14ac:dyDescent="0.3">
      <c r="A12464" t="s">
        <v>860</v>
      </c>
      <c r="B12464" s="1">
        <v>38265</v>
      </c>
      <c r="C12464" s="2">
        <v>0.41666666666666669</v>
      </c>
      <c r="D12464" t="s">
        <v>896</v>
      </c>
      <c r="E12464" t="s">
        <v>897</v>
      </c>
      <c r="G12464" t="s">
        <v>19</v>
      </c>
      <c r="H12464" t="s">
        <v>28</v>
      </c>
      <c r="I12464" t="s">
        <v>26</v>
      </c>
      <c r="J12464" t="s">
        <v>27</v>
      </c>
      <c r="K12464">
        <v>175</v>
      </c>
      <c r="L12464">
        <v>19.399999999999999</v>
      </c>
      <c r="M12464" t="s">
        <v>74</v>
      </c>
      <c r="N12464">
        <v>19.399999999999999</v>
      </c>
      <c r="P12464" cm="1">
        <f t="array" ref="P12464">IF(Q12464&gt;0,INDEX(Q12464:Q34188,MATCH(TRUE,INDEX(Q12464:Q34188="",,),0)-1),"")</f>
        <v>2</v>
      </c>
      <c r="Q12464">
        <v>2</v>
      </c>
      <c r="R12464">
        <f t="shared" si="279"/>
        <v>0</v>
      </c>
    </row>
    <row r="12465" spans="1:18" x14ac:dyDescent="0.3">
      <c r="A12465" t="s">
        <v>860</v>
      </c>
      <c r="B12465" s="1">
        <v>38265</v>
      </c>
      <c r="C12465" s="2">
        <v>0.41666666666666669</v>
      </c>
      <c r="D12465" t="s">
        <v>896</v>
      </c>
      <c r="E12465" t="s">
        <v>897</v>
      </c>
      <c r="G12465" s="6" t="s">
        <v>29</v>
      </c>
      <c r="H12465" t="s">
        <v>41</v>
      </c>
      <c r="I12465" t="s">
        <v>21</v>
      </c>
      <c r="J12465" t="s">
        <v>22</v>
      </c>
      <c r="K12465">
        <v>2</v>
      </c>
      <c r="L12465">
        <v>90</v>
      </c>
      <c r="M12465" t="s">
        <v>74</v>
      </c>
      <c r="N12465">
        <v>90</v>
      </c>
      <c r="P12465" cm="1">
        <f t="array" ref="P12465">IF(Q12465&gt;0,INDEX(Q12465:Q34189,MATCH(TRUE,INDEX(Q12465:Q34189="",,),0)-1),"")</f>
        <v>2</v>
      </c>
      <c r="Q12465">
        <v>2</v>
      </c>
      <c r="R12465">
        <f t="shared" si="279"/>
        <v>0</v>
      </c>
    </row>
    <row r="12466" spans="1:18" x14ac:dyDescent="0.3">
      <c r="P12466" t="str" cm="1">
        <f t="array" ref="P12466">IF(Q12466&gt;0,INDEX(Q12466:Q34190,MATCH(TRUE,INDEX(Q12466:Q34190="",,),0)-1),"")</f>
        <v/>
      </c>
      <c r="R12466" t="str">
        <f t="shared" si="279"/>
        <v/>
      </c>
    </row>
    <row r="12467" spans="1:18" x14ac:dyDescent="0.3">
      <c r="A12467" t="s">
        <v>860</v>
      </c>
      <c r="B12467" s="1">
        <v>38265</v>
      </c>
      <c r="C12467" s="2">
        <v>0.41666666666666669</v>
      </c>
      <c r="D12467" t="s">
        <v>898</v>
      </c>
      <c r="E12467" t="s">
        <v>899</v>
      </c>
      <c r="G12467" t="s">
        <v>19</v>
      </c>
      <c r="H12467" t="s">
        <v>41</v>
      </c>
      <c r="I12467" t="s">
        <v>26</v>
      </c>
      <c r="J12467" t="s">
        <v>27</v>
      </c>
      <c r="K12467">
        <v>134</v>
      </c>
      <c r="L12467">
        <v>27.65</v>
      </c>
      <c r="M12467" t="s">
        <v>900</v>
      </c>
      <c r="N12467">
        <v>62.69</v>
      </c>
      <c r="O12467" t="s">
        <v>24</v>
      </c>
      <c r="P12467" cm="1">
        <f t="array" ref="P12467">IF(Q12467&gt;0,INDEX(Q12467:Q34191,MATCH(TRUE,INDEX(Q12467:Q34191="",,),0)-1),"")</f>
        <v>2</v>
      </c>
      <c r="Q12467">
        <v>1</v>
      </c>
      <c r="R12467">
        <f t="shared" si="279"/>
        <v>0</v>
      </c>
    </row>
    <row r="12468" spans="1:18" x14ac:dyDescent="0.3">
      <c r="A12468" t="s">
        <v>860</v>
      </c>
      <c r="B12468" s="1">
        <v>38265</v>
      </c>
      <c r="C12468" s="2">
        <v>0.41666666666666669</v>
      </c>
      <c r="D12468" t="s">
        <v>898</v>
      </c>
      <c r="E12468" t="s">
        <v>899</v>
      </c>
      <c r="G12468" t="s">
        <v>19</v>
      </c>
      <c r="H12468" t="s">
        <v>41</v>
      </c>
      <c r="I12468" t="s">
        <v>26</v>
      </c>
      <c r="J12468" t="s">
        <v>27</v>
      </c>
      <c r="K12468">
        <v>134</v>
      </c>
      <c r="L12468">
        <v>27.65</v>
      </c>
      <c r="M12468" t="s">
        <v>44</v>
      </c>
      <c r="N12468">
        <v>53.26</v>
      </c>
      <c r="P12468" cm="1">
        <f t="array" ref="P12468">IF(Q12468&gt;0,INDEX(Q12468:Q34192,MATCH(TRUE,INDEX(Q12468:Q34192="",,),0)-1),"")</f>
        <v>2</v>
      </c>
      <c r="Q12468">
        <v>2</v>
      </c>
      <c r="R12468">
        <f t="shared" ref="R12468:R12531" si="282">IF(P12468="","",0)</f>
        <v>0</v>
      </c>
    </row>
    <row r="12469" spans="1:18" x14ac:dyDescent="0.3">
      <c r="P12469" t="str" cm="1">
        <f t="array" ref="P12469">IF(Q12469&gt;0,INDEX(Q12469:Q34193,MATCH(TRUE,INDEX(Q12469:Q34193="",,),0)-1),"")</f>
        <v/>
      </c>
      <c r="R12469" t="str">
        <f t="shared" si="282"/>
        <v/>
      </c>
    </row>
    <row r="12470" spans="1:18" x14ac:dyDescent="0.3">
      <c r="A12470" t="s">
        <v>860</v>
      </c>
      <c r="B12470" s="1">
        <v>38342</v>
      </c>
      <c r="C12470" s="2">
        <v>0.41666666666666669</v>
      </c>
      <c r="D12470" t="s">
        <v>901</v>
      </c>
      <c r="E12470" t="s">
        <v>902</v>
      </c>
      <c r="G12470" t="s">
        <v>19</v>
      </c>
      <c r="H12470" t="s">
        <v>194</v>
      </c>
      <c r="I12470" t="s">
        <v>21</v>
      </c>
      <c r="J12470" t="s">
        <v>22</v>
      </c>
      <c r="K12470">
        <v>5</v>
      </c>
      <c r="L12470">
        <v>296</v>
      </c>
      <c r="M12470" t="s">
        <v>863</v>
      </c>
      <c r="N12470">
        <v>868.24</v>
      </c>
      <c r="O12470" t="s">
        <v>24</v>
      </c>
      <c r="P12470" cm="1">
        <f t="array" ref="P12470">IF(Q12470&gt;0,INDEX(Q12470:Q34194,MATCH(TRUE,INDEX(Q12470:Q34194="",,),0)-1),"")</f>
        <v>1</v>
      </c>
      <c r="Q12470">
        <v>1</v>
      </c>
      <c r="R12470">
        <f t="shared" si="282"/>
        <v>0</v>
      </c>
    </row>
    <row r="12471" spans="1:18" x14ac:dyDescent="0.3">
      <c r="A12471" t="s">
        <v>860</v>
      </c>
      <c r="B12471" s="1">
        <v>38342</v>
      </c>
      <c r="C12471" s="2">
        <v>0.41666666666666669</v>
      </c>
      <c r="D12471" t="s">
        <v>901</v>
      </c>
      <c r="E12471" t="s">
        <v>902</v>
      </c>
      <c r="G12471" t="s">
        <v>19</v>
      </c>
      <c r="H12471" t="s">
        <v>214</v>
      </c>
      <c r="I12471" t="s">
        <v>21</v>
      </c>
      <c r="J12471" t="s">
        <v>22</v>
      </c>
      <c r="K12471">
        <v>14</v>
      </c>
      <c r="L12471">
        <v>45</v>
      </c>
      <c r="M12471" t="s">
        <v>863</v>
      </c>
      <c r="N12471">
        <v>45</v>
      </c>
      <c r="O12471" t="s">
        <v>24</v>
      </c>
      <c r="P12471" cm="1">
        <f t="array" ref="P12471">IF(Q12471&gt;0,INDEX(Q12471:Q34195,MATCH(TRUE,INDEX(Q12471:Q34195="",,),0)-1),"")</f>
        <v>1</v>
      </c>
      <c r="Q12471">
        <v>1</v>
      </c>
      <c r="R12471">
        <f t="shared" si="282"/>
        <v>0</v>
      </c>
    </row>
    <row r="12472" spans="1:18" x14ac:dyDescent="0.3">
      <c r="A12472" t="s">
        <v>860</v>
      </c>
      <c r="B12472" s="1">
        <v>38342</v>
      </c>
      <c r="C12472" s="2">
        <v>0.41666666666666669</v>
      </c>
      <c r="D12472" t="s">
        <v>901</v>
      </c>
      <c r="E12472" t="s">
        <v>902</v>
      </c>
      <c r="G12472" t="s">
        <v>19</v>
      </c>
      <c r="H12472" t="s">
        <v>64</v>
      </c>
      <c r="I12472" t="s">
        <v>26</v>
      </c>
      <c r="J12472" t="s">
        <v>27</v>
      </c>
      <c r="K12472">
        <v>381</v>
      </c>
      <c r="L12472">
        <v>5.8</v>
      </c>
      <c r="M12472" t="s">
        <v>863</v>
      </c>
      <c r="N12472">
        <v>5.8</v>
      </c>
      <c r="O12472" t="s">
        <v>24</v>
      </c>
      <c r="P12472" cm="1">
        <f t="array" ref="P12472">IF(Q12472&gt;0,INDEX(Q12472:Q34196,MATCH(TRUE,INDEX(Q12472:Q34196="",,),0)-1),"")</f>
        <v>1</v>
      </c>
      <c r="Q12472">
        <v>1</v>
      </c>
      <c r="R12472">
        <f t="shared" si="282"/>
        <v>0</v>
      </c>
    </row>
    <row r="12473" spans="1:18" x14ac:dyDescent="0.3">
      <c r="A12473" t="s">
        <v>860</v>
      </c>
      <c r="B12473" s="1">
        <v>38342</v>
      </c>
      <c r="C12473" s="2">
        <v>0.41666666666666669</v>
      </c>
      <c r="D12473" t="s">
        <v>901</v>
      </c>
      <c r="E12473" t="s">
        <v>902</v>
      </c>
      <c r="G12473" s="6" t="s">
        <v>29</v>
      </c>
      <c r="H12473" t="s">
        <v>406</v>
      </c>
      <c r="I12473" t="s">
        <v>21</v>
      </c>
      <c r="J12473" t="s">
        <v>22</v>
      </c>
      <c r="K12473">
        <v>18</v>
      </c>
      <c r="L12473">
        <v>19</v>
      </c>
      <c r="M12473" t="s">
        <v>863</v>
      </c>
      <c r="N12473">
        <v>19</v>
      </c>
      <c r="O12473" t="s">
        <v>24</v>
      </c>
      <c r="P12473" cm="1">
        <f t="array" ref="P12473">IF(Q12473&gt;0,INDEX(Q12473:Q34197,MATCH(TRUE,INDEX(Q12473:Q34197="",,),0)-1),"")</f>
        <v>1</v>
      </c>
      <c r="Q12473">
        <v>1</v>
      </c>
      <c r="R12473">
        <f t="shared" si="282"/>
        <v>0</v>
      </c>
    </row>
    <row r="12474" spans="1:18" x14ac:dyDescent="0.3">
      <c r="P12474" t="str" cm="1">
        <f t="array" ref="P12474">IF(Q12474&gt;0,INDEX(Q12474:Q34198,MATCH(TRUE,INDEX(Q12474:Q34198="",,),0)-1),"")</f>
        <v/>
      </c>
      <c r="R12474" t="str">
        <f t="shared" si="282"/>
        <v/>
      </c>
    </row>
    <row r="12475" spans="1:18" x14ac:dyDescent="0.3">
      <c r="A12475" t="s">
        <v>860</v>
      </c>
      <c r="B12475" s="1">
        <v>38329</v>
      </c>
      <c r="C12475" s="2">
        <v>0.41666666666666669</v>
      </c>
      <c r="D12475" t="s">
        <v>903</v>
      </c>
      <c r="E12475" t="s">
        <v>904</v>
      </c>
      <c r="G12475" t="s">
        <v>19</v>
      </c>
      <c r="H12475" t="s">
        <v>25</v>
      </c>
      <c r="I12475" t="s">
        <v>26</v>
      </c>
      <c r="J12475" t="s">
        <v>27</v>
      </c>
      <c r="K12475">
        <v>2598</v>
      </c>
      <c r="L12475">
        <v>19.149999999999999</v>
      </c>
      <c r="M12475" t="s">
        <v>863</v>
      </c>
      <c r="N12475">
        <v>62.9</v>
      </c>
      <c r="O12475" t="s">
        <v>24</v>
      </c>
      <c r="P12475" cm="1">
        <f t="array" ref="P12475">IF(Q12475&gt;0,INDEX(Q12475:Q34199,MATCH(TRUE,INDEX(Q12475:Q34199="",,),0)-1),"")</f>
        <v>14</v>
      </c>
      <c r="Q12475">
        <v>1</v>
      </c>
      <c r="R12475">
        <f t="shared" si="282"/>
        <v>0</v>
      </c>
    </row>
    <row r="12476" spans="1:18" x14ac:dyDescent="0.3">
      <c r="A12476" t="s">
        <v>860</v>
      </c>
      <c r="B12476" s="1">
        <v>38329</v>
      </c>
      <c r="C12476" s="2">
        <v>0.41666666666666669</v>
      </c>
      <c r="D12476" t="s">
        <v>903</v>
      </c>
      <c r="E12476" t="s">
        <v>904</v>
      </c>
      <c r="G12476" t="s">
        <v>19</v>
      </c>
      <c r="H12476" t="s">
        <v>64</v>
      </c>
      <c r="I12476" t="s">
        <v>26</v>
      </c>
      <c r="J12476" t="s">
        <v>27</v>
      </c>
      <c r="K12476">
        <v>2220</v>
      </c>
      <c r="L12476">
        <v>7.65</v>
      </c>
      <c r="M12476" t="s">
        <v>863</v>
      </c>
      <c r="N12476">
        <v>62.9</v>
      </c>
      <c r="O12476" t="s">
        <v>24</v>
      </c>
      <c r="P12476" cm="1">
        <f t="array" ref="P12476">IF(Q12476&gt;0,INDEX(Q12476:Q34200,MATCH(TRUE,INDEX(Q12476:Q34200="",,),0)-1),"")</f>
        <v>14</v>
      </c>
      <c r="Q12476">
        <v>1</v>
      </c>
      <c r="R12476">
        <f t="shared" si="282"/>
        <v>0</v>
      </c>
    </row>
    <row r="12477" spans="1:18" x14ac:dyDescent="0.3">
      <c r="A12477" t="s">
        <v>860</v>
      </c>
      <c r="B12477" s="1">
        <v>38329</v>
      </c>
      <c r="C12477" s="2">
        <v>0.41666666666666669</v>
      </c>
      <c r="D12477" t="s">
        <v>903</v>
      </c>
      <c r="E12477" t="s">
        <v>904</v>
      </c>
      <c r="G12477" t="s">
        <v>19</v>
      </c>
      <c r="H12477" t="s">
        <v>25</v>
      </c>
      <c r="I12477" t="s">
        <v>26</v>
      </c>
      <c r="J12477" t="s">
        <v>27</v>
      </c>
      <c r="K12477">
        <v>2598</v>
      </c>
      <c r="L12477">
        <v>19.149999999999999</v>
      </c>
      <c r="M12477" t="s">
        <v>31</v>
      </c>
      <c r="N12477">
        <v>57</v>
      </c>
      <c r="P12477" cm="1">
        <f t="array" ref="P12477">IF(Q12477&gt;0,INDEX(Q12477:Q34201,MATCH(TRUE,INDEX(Q12477:Q34201="",,),0)-1),"")</f>
        <v>14</v>
      </c>
      <c r="Q12477">
        <v>2</v>
      </c>
      <c r="R12477">
        <f t="shared" si="282"/>
        <v>0</v>
      </c>
    </row>
    <row r="12478" spans="1:18" x14ac:dyDescent="0.3">
      <c r="A12478" t="s">
        <v>860</v>
      </c>
      <c r="B12478" s="1">
        <v>38329</v>
      </c>
      <c r="C12478" s="2">
        <v>0.41666666666666669</v>
      </c>
      <c r="D12478" t="s">
        <v>903</v>
      </c>
      <c r="E12478" t="s">
        <v>904</v>
      </c>
      <c r="G12478" t="s">
        <v>19</v>
      </c>
      <c r="H12478" t="s">
        <v>64</v>
      </c>
      <c r="I12478" t="s">
        <v>26</v>
      </c>
      <c r="J12478" t="s">
        <v>27</v>
      </c>
      <c r="K12478">
        <v>2220</v>
      </c>
      <c r="L12478">
        <v>7.65</v>
      </c>
      <c r="M12478" t="s">
        <v>31</v>
      </c>
      <c r="N12478">
        <v>45.55</v>
      </c>
      <c r="P12478" cm="1">
        <f t="array" ref="P12478">IF(Q12478&gt;0,INDEX(Q12478:Q34202,MATCH(TRUE,INDEX(Q12478:Q34202="",,),0)-1),"")</f>
        <v>14</v>
      </c>
      <c r="Q12478">
        <v>2</v>
      </c>
      <c r="R12478">
        <f t="shared" si="282"/>
        <v>0</v>
      </c>
    </row>
    <row r="12479" spans="1:18" x14ac:dyDescent="0.3">
      <c r="A12479" t="s">
        <v>860</v>
      </c>
      <c r="B12479" s="1">
        <v>38329</v>
      </c>
      <c r="C12479" s="2">
        <v>0.41666666666666669</v>
      </c>
      <c r="D12479" t="s">
        <v>903</v>
      </c>
      <c r="E12479" t="s">
        <v>904</v>
      </c>
      <c r="G12479" t="s">
        <v>19</v>
      </c>
      <c r="H12479" t="s">
        <v>25</v>
      </c>
      <c r="I12479" t="s">
        <v>26</v>
      </c>
      <c r="J12479" t="s">
        <v>27</v>
      </c>
      <c r="K12479">
        <v>2598</v>
      </c>
      <c r="L12479">
        <v>19.149999999999999</v>
      </c>
      <c r="M12479" t="s">
        <v>81</v>
      </c>
      <c r="N12479">
        <v>54</v>
      </c>
      <c r="P12479" cm="1">
        <f t="array" ref="P12479">IF(Q12479&gt;0,INDEX(Q12479:Q34203,MATCH(TRUE,INDEX(Q12479:Q34203="",,),0)-1),"")</f>
        <v>14</v>
      </c>
      <c r="Q12479">
        <v>3</v>
      </c>
      <c r="R12479">
        <f t="shared" si="282"/>
        <v>0</v>
      </c>
    </row>
    <row r="12480" spans="1:18" x14ac:dyDescent="0.3">
      <c r="A12480" t="s">
        <v>860</v>
      </c>
      <c r="B12480" s="1">
        <v>38329</v>
      </c>
      <c r="C12480" s="2">
        <v>0.41666666666666669</v>
      </c>
      <c r="D12480" t="s">
        <v>903</v>
      </c>
      <c r="E12480" t="s">
        <v>904</v>
      </c>
      <c r="G12480" t="s">
        <v>19</v>
      </c>
      <c r="H12480" t="s">
        <v>64</v>
      </c>
      <c r="I12480" t="s">
        <v>26</v>
      </c>
      <c r="J12480" t="s">
        <v>27</v>
      </c>
      <c r="K12480">
        <v>2220</v>
      </c>
      <c r="L12480">
        <v>7.65</v>
      </c>
      <c r="M12480" t="s">
        <v>81</v>
      </c>
      <c r="N12480">
        <v>47</v>
      </c>
      <c r="P12480" cm="1">
        <f t="array" ref="P12480">IF(Q12480&gt;0,INDEX(Q12480:Q34204,MATCH(TRUE,INDEX(Q12480:Q34204="",,),0)-1),"")</f>
        <v>14</v>
      </c>
      <c r="Q12480">
        <v>3</v>
      </c>
      <c r="R12480">
        <f t="shared" si="282"/>
        <v>0</v>
      </c>
    </row>
    <row r="12481" spans="1:18" x14ac:dyDescent="0.3">
      <c r="A12481" t="s">
        <v>860</v>
      </c>
      <c r="B12481" s="1">
        <v>38329</v>
      </c>
      <c r="C12481" s="2">
        <v>0.41666666666666669</v>
      </c>
      <c r="D12481" t="s">
        <v>903</v>
      </c>
      <c r="E12481" t="s">
        <v>904</v>
      </c>
      <c r="G12481" t="s">
        <v>19</v>
      </c>
      <c r="H12481" t="s">
        <v>25</v>
      </c>
      <c r="I12481" t="s">
        <v>26</v>
      </c>
      <c r="J12481" t="s">
        <v>27</v>
      </c>
      <c r="K12481">
        <v>2598</v>
      </c>
      <c r="L12481">
        <v>19.149999999999999</v>
      </c>
      <c r="M12481" t="s">
        <v>868</v>
      </c>
      <c r="N12481">
        <v>47.27</v>
      </c>
      <c r="P12481" cm="1">
        <f t="array" ref="P12481">IF(Q12481&gt;0,INDEX(Q12481:Q34205,MATCH(TRUE,INDEX(Q12481:Q34205="",,),0)-1),"")</f>
        <v>14</v>
      </c>
      <c r="Q12481">
        <v>4</v>
      </c>
      <c r="R12481">
        <f t="shared" si="282"/>
        <v>0</v>
      </c>
    </row>
    <row r="12482" spans="1:18" x14ac:dyDescent="0.3">
      <c r="A12482" t="s">
        <v>860</v>
      </c>
      <c r="B12482" s="1">
        <v>38329</v>
      </c>
      <c r="C12482" s="2">
        <v>0.41666666666666669</v>
      </c>
      <c r="D12482" t="s">
        <v>903</v>
      </c>
      <c r="E12482" t="s">
        <v>904</v>
      </c>
      <c r="G12482" t="s">
        <v>19</v>
      </c>
      <c r="H12482" t="s">
        <v>64</v>
      </c>
      <c r="I12482" t="s">
        <v>26</v>
      </c>
      <c r="J12482" t="s">
        <v>27</v>
      </c>
      <c r="K12482">
        <v>2220</v>
      </c>
      <c r="L12482">
        <v>7.65</v>
      </c>
      <c r="M12482" t="s">
        <v>868</v>
      </c>
      <c r="N12482">
        <v>38.6</v>
      </c>
      <c r="P12482" cm="1">
        <f t="array" ref="P12482">IF(Q12482&gt;0,INDEX(Q12482:Q34206,MATCH(TRUE,INDEX(Q12482:Q34206="",,),0)-1),"")</f>
        <v>14</v>
      </c>
      <c r="Q12482">
        <v>4</v>
      </c>
      <c r="R12482">
        <f t="shared" si="282"/>
        <v>0</v>
      </c>
    </row>
    <row r="12483" spans="1:18" x14ac:dyDescent="0.3">
      <c r="A12483" t="s">
        <v>860</v>
      </c>
      <c r="B12483" s="1">
        <v>38329</v>
      </c>
      <c r="C12483" s="2">
        <v>0.41666666666666669</v>
      </c>
      <c r="D12483" t="s">
        <v>903</v>
      </c>
      <c r="E12483" t="s">
        <v>904</v>
      </c>
      <c r="G12483" t="s">
        <v>19</v>
      </c>
      <c r="H12483" t="s">
        <v>25</v>
      </c>
      <c r="I12483" t="s">
        <v>26</v>
      </c>
      <c r="J12483" t="s">
        <v>27</v>
      </c>
      <c r="K12483">
        <v>2598</v>
      </c>
      <c r="L12483">
        <v>19.149999999999999</v>
      </c>
      <c r="M12483" t="s">
        <v>74</v>
      </c>
      <c r="N12483">
        <v>50</v>
      </c>
      <c r="P12483" cm="1">
        <f t="array" ref="P12483">IF(Q12483&gt;0,INDEX(Q12483:Q34207,MATCH(TRUE,INDEX(Q12483:Q34207="",,),0)-1),"")</f>
        <v>14</v>
      </c>
      <c r="Q12483">
        <v>5</v>
      </c>
      <c r="R12483">
        <f t="shared" si="282"/>
        <v>0</v>
      </c>
    </row>
    <row r="12484" spans="1:18" x14ac:dyDescent="0.3">
      <c r="A12484" t="s">
        <v>860</v>
      </c>
      <c r="B12484" s="1">
        <v>38329</v>
      </c>
      <c r="C12484" s="2">
        <v>0.41666666666666669</v>
      </c>
      <c r="D12484" t="s">
        <v>903</v>
      </c>
      <c r="E12484" t="s">
        <v>904</v>
      </c>
      <c r="G12484" t="s">
        <v>19</v>
      </c>
      <c r="H12484" t="s">
        <v>64</v>
      </c>
      <c r="I12484" t="s">
        <v>26</v>
      </c>
      <c r="J12484" t="s">
        <v>27</v>
      </c>
      <c r="K12484">
        <v>2220</v>
      </c>
      <c r="L12484">
        <v>7.65</v>
      </c>
      <c r="M12484" t="s">
        <v>74</v>
      </c>
      <c r="N12484">
        <v>34</v>
      </c>
      <c r="P12484" cm="1">
        <f t="array" ref="P12484">IF(Q12484&gt;0,INDEX(Q12484:Q34208,MATCH(TRUE,INDEX(Q12484:Q34208="",,),0)-1),"")</f>
        <v>14</v>
      </c>
      <c r="Q12484">
        <v>5</v>
      </c>
      <c r="R12484">
        <f t="shared" si="282"/>
        <v>0</v>
      </c>
    </row>
    <row r="12485" spans="1:18" x14ac:dyDescent="0.3">
      <c r="A12485" t="s">
        <v>860</v>
      </c>
      <c r="B12485" s="1">
        <v>38329</v>
      </c>
      <c r="C12485" s="2">
        <v>0.41666666666666669</v>
      </c>
      <c r="D12485" t="s">
        <v>903</v>
      </c>
      <c r="E12485" t="s">
        <v>904</v>
      </c>
      <c r="G12485" t="s">
        <v>19</v>
      </c>
      <c r="H12485" t="s">
        <v>25</v>
      </c>
      <c r="I12485" t="s">
        <v>26</v>
      </c>
      <c r="J12485" t="s">
        <v>27</v>
      </c>
      <c r="K12485">
        <v>2598</v>
      </c>
      <c r="L12485">
        <v>19.149999999999999</v>
      </c>
      <c r="M12485" t="s">
        <v>484</v>
      </c>
      <c r="N12485">
        <v>39.770000000000003</v>
      </c>
      <c r="P12485" cm="1">
        <f t="array" ref="P12485">IF(Q12485&gt;0,INDEX(Q12485:Q34209,MATCH(TRUE,INDEX(Q12485:Q34209="",,),0)-1),"")</f>
        <v>14</v>
      </c>
      <c r="Q12485">
        <v>6</v>
      </c>
      <c r="R12485">
        <f t="shared" si="282"/>
        <v>0</v>
      </c>
    </row>
    <row r="12486" spans="1:18" x14ac:dyDescent="0.3">
      <c r="A12486" t="s">
        <v>860</v>
      </c>
      <c r="B12486" s="1">
        <v>38329</v>
      </c>
      <c r="C12486" s="2">
        <v>0.41666666666666669</v>
      </c>
      <c r="D12486" t="s">
        <v>903</v>
      </c>
      <c r="E12486" t="s">
        <v>904</v>
      </c>
      <c r="G12486" t="s">
        <v>19</v>
      </c>
      <c r="H12486" t="s">
        <v>64</v>
      </c>
      <c r="I12486" t="s">
        <v>26</v>
      </c>
      <c r="J12486" t="s">
        <v>27</v>
      </c>
      <c r="K12486">
        <v>2220</v>
      </c>
      <c r="L12486">
        <v>7.65</v>
      </c>
      <c r="M12486" t="s">
        <v>484</v>
      </c>
      <c r="N12486">
        <v>39.770000000000003</v>
      </c>
      <c r="P12486" cm="1">
        <f t="array" ref="P12486">IF(Q12486&gt;0,INDEX(Q12486:Q34210,MATCH(TRUE,INDEX(Q12486:Q34210="",,),0)-1),"")</f>
        <v>14</v>
      </c>
      <c r="Q12486">
        <v>6</v>
      </c>
      <c r="R12486">
        <f t="shared" si="282"/>
        <v>0</v>
      </c>
    </row>
    <row r="12487" spans="1:18" x14ac:dyDescent="0.3">
      <c r="A12487" t="s">
        <v>860</v>
      </c>
      <c r="B12487" s="1">
        <v>38329</v>
      </c>
      <c r="C12487" s="2">
        <v>0.41666666666666669</v>
      </c>
      <c r="D12487" t="s">
        <v>903</v>
      </c>
      <c r="E12487" t="s">
        <v>904</v>
      </c>
      <c r="G12487" t="s">
        <v>19</v>
      </c>
      <c r="H12487" t="s">
        <v>25</v>
      </c>
      <c r="I12487" t="s">
        <v>26</v>
      </c>
      <c r="J12487" t="s">
        <v>27</v>
      </c>
      <c r="K12487">
        <v>2598</v>
      </c>
      <c r="L12487">
        <v>19.149999999999999</v>
      </c>
      <c r="M12487" t="s">
        <v>34</v>
      </c>
      <c r="N12487">
        <v>20.309999999999999</v>
      </c>
      <c r="P12487" cm="1">
        <f t="array" ref="P12487">IF(Q12487&gt;0,INDEX(Q12487:Q34211,MATCH(TRUE,INDEX(Q12487:Q34211="",,),0)-1),"")</f>
        <v>14</v>
      </c>
      <c r="Q12487">
        <v>7</v>
      </c>
      <c r="R12487">
        <f t="shared" si="282"/>
        <v>0</v>
      </c>
    </row>
    <row r="12488" spans="1:18" x14ac:dyDescent="0.3">
      <c r="A12488" t="s">
        <v>860</v>
      </c>
      <c r="B12488" s="1">
        <v>38329</v>
      </c>
      <c r="C12488" s="2">
        <v>0.41666666666666669</v>
      </c>
      <c r="D12488" t="s">
        <v>903</v>
      </c>
      <c r="E12488" t="s">
        <v>904</v>
      </c>
      <c r="G12488" t="s">
        <v>19</v>
      </c>
      <c r="H12488" t="s">
        <v>64</v>
      </c>
      <c r="I12488" t="s">
        <v>26</v>
      </c>
      <c r="J12488" t="s">
        <v>27</v>
      </c>
      <c r="K12488">
        <v>2220</v>
      </c>
      <c r="L12488">
        <v>7.65</v>
      </c>
      <c r="M12488" t="s">
        <v>34</v>
      </c>
      <c r="N12488">
        <v>59.8</v>
      </c>
      <c r="P12488" cm="1">
        <f t="array" ref="P12488">IF(Q12488&gt;0,INDEX(Q12488:Q34212,MATCH(TRUE,INDEX(Q12488:Q34212="",,),0)-1),"")</f>
        <v>14</v>
      </c>
      <c r="Q12488">
        <v>7</v>
      </c>
      <c r="R12488">
        <f t="shared" si="282"/>
        <v>0</v>
      </c>
    </row>
    <row r="12489" spans="1:18" x14ac:dyDescent="0.3">
      <c r="A12489" t="s">
        <v>860</v>
      </c>
      <c r="B12489" s="1">
        <v>38329</v>
      </c>
      <c r="C12489" s="2">
        <v>0.41666666666666669</v>
      </c>
      <c r="D12489" t="s">
        <v>903</v>
      </c>
      <c r="E12489" t="s">
        <v>904</v>
      </c>
      <c r="G12489" t="s">
        <v>19</v>
      </c>
      <c r="H12489" t="s">
        <v>25</v>
      </c>
      <c r="I12489" t="s">
        <v>26</v>
      </c>
      <c r="J12489" t="s">
        <v>27</v>
      </c>
      <c r="K12489">
        <v>2598</v>
      </c>
      <c r="L12489">
        <v>19.149999999999999</v>
      </c>
      <c r="M12489" t="s">
        <v>59</v>
      </c>
      <c r="N12489">
        <v>20</v>
      </c>
      <c r="P12489" cm="1">
        <f t="array" ref="P12489">IF(Q12489&gt;0,INDEX(Q12489:Q34213,MATCH(TRUE,INDEX(Q12489:Q34213="",,),0)-1),"")</f>
        <v>14</v>
      </c>
      <c r="Q12489">
        <v>8</v>
      </c>
      <c r="R12489">
        <f t="shared" si="282"/>
        <v>0</v>
      </c>
    </row>
    <row r="12490" spans="1:18" x14ac:dyDescent="0.3">
      <c r="A12490" t="s">
        <v>860</v>
      </c>
      <c r="B12490" s="1">
        <v>38329</v>
      </c>
      <c r="C12490" s="2">
        <v>0.41666666666666669</v>
      </c>
      <c r="D12490" t="s">
        <v>903</v>
      </c>
      <c r="E12490" t="s">
        <v>904</v>
      </c>
      <c r="G12490" t="s">
        <v>19</v>
      </c>
      <c r="H12490" t="s">
        <v>64</v>
      </c>
      <c r="I12490" t="s">
        <v>26</v>
      </c>
      <c r="J12490" t="s">
        <v>27</v>
      </c>
      <c r="K12490">
        <v>2220</v>
      </c>
      <c r="L12490">
        <v>7.65</v>
      </c>
      <c r="M12490" t="s">
        <v>59</v>
      </c>
      <c r="N12490">
        <v>54</v>
      </c>
      <c r="P12490" cm="1">
        <f t="array" ref="P12490">IF(Q12490&gt;0,INDEX(Q12490:Q34214,MATCH(TRUE,INDEX(Q12490:Q34214="",,),0)-1),"")</f>
        <v>14</v>
      </c>
      <c r="Q12490">
        <v>8</v>
      </c>
      <c r="R12490">
        <f t="shared" si="282"/>
        <v>0</v>
      </c>
    </row>
    <row r="12491" spans="1:18" x14ac:dyDescent="0.3">
      <c r="A12491" t="s">
        <v>860</v>
      </c>
      <c r="B12491" s="1">
        <v>38329</v>
      </c>
      <c r="C12491" s="2">
        <v>0.41666666666666669</v>
      </c>
      <c r="D12491" t="s">
        <v>903</v>
      </c>
      <c r="E12491" t="s">
        <v>904</v>
      </c>
      <c r="G12491" t="s">
        <v>19</v>
      </c>
      <c r="H12491" t="s">
        <v>25</v>
      </c>
      <c r="I12491" t="s">
        <v>26</v>
      </c>
      <c r="J12491" t="s">
        <v>27</v>
      </c>
      <c r="K12491">
        <v>2598</v>
      </c>
      <c r="L12491">
        <v>19.149999999999999</v>
      </c>
      <c r="M12491" t="s">
        <v>480</v>
      </c>
      <c r="N12491">
        <v>31.32</v>
      </c>
      <c r="P12491" cm="1">
        <f t="array" ref="P12491">IF(Q12491&gt;0,INDEX(Q12491:Q34215,MATCH(TRUE,INDEX(Q12491:Q34215="",,),0)-1),"")</f>
        <v>14</v>
      </c>
      <c r="Q12491">
        <v>9</v>
      </c>
      <c r="R12491">
        <f t="shared" si="282"/>
        <v>0</v>
      </c>
    </row>
    <row r="12492" spans="1:18" x14ac:dyDescent="0.3">
      <c r="A12492" t="s">
        <v>860</v>
      </c>
      <c r="B12492" s="1">
        <v>38329</v>
      </c>
      <c r="C12492" s="2">
        <v>0.41666666666666669</v>
      </c>
      <c r="D12492" t="s">
        <v>903</v>
      </c>
      <c r="E12492" t="s">
        <v>904</v>
      </c>
      <c r="G12492" t="s">
        <v>19</v>
      </c>
      <c r="H12492" t="s">
        <v>64</v>
      </c>
      <c r="I12492" t="s">
        <v>26</v>
      </c>
      <c r="J12492" t="s">
        <v>27</v>
      </c>
      <c r="K12492">
        <v>2220</v>
      </c>
      <c r="L12492">
        <v>7.65</v>
      </c>
      <c r="M12492" t="s">
        <v>480</v>
      </c>
      <c r="N12492">
        <v>31.32</v>
      </c>
      <c r="P12492" cm="1">
        <f t="array" ref="P12492">IF(Q12492&gt;0,INDEX(Q12492:Q34216,MATCH(TRUE,INDEX(Q12492:Q34216="",,),0)-1),"")</f>
        <v>14</v>
      </c>
      <c r="Q12492">
        <v>9</v>
      </c>
      <c r="R12492">
        <f t="shared" si="282"/>
        <v>0</v>
      </c>
    </row>
    <row r="12493" spans="1:18" x14ac:dyDescent="0.3">
      <c r="A12493" t="s">
        <v>860</v>
      </c>
      <c r="B12493" s="1">
        <v>38329</v>
      </c>
      <c r="C12493" s="2">
        <v>0.41666666666666669</v>
      </c>
      <c r="D12493" t="s">
        <v>903</v>
      </c>
      <c r="E12493" t="s">
        <v>904</v>
      </c>
      <c r="G12493" t="s">
        <v>19</v>
      </c>
      <c r="H12493" t="s">
        <v>25</v>
      </c>
      <c r="I12493" t="s">
        <v>26</v>
      </c>
      <c r="J12493" t="s">
        <v>27</v>
      </c>
      <c r="K12493">
        <v>2598</v>
      </c>
      <c r="L12493">
        <v>19.149999999999999</v>
      </c>
      <c r="M12493" t="s">
        <v>905</v>
      </c>
      <c r="N12493">
        <v>30.05</v>
      </c>
      <c r="P12493" cm="1">
        <f t="array" ref="P12493">IF(Q12493&gt;0,INDEX(Q12493:Q34217,MATCH(TRUE,INDEX(Q12493:Q34217="",,),0)-1),"")</f>
        <v>14</v>
      </c>
      <c r="Q12493">
        <v>10</v>
      </c>
      <c r="R12493">
        <f t="shared" si="282"/>
        <v>0</v>
      </c>
    </row>
    <row r="12494" spans="1:18" x14ac:dyDescent="0.3">
      <c r="A12494" t="s">
        <v>860</v>
      </c>
      <c r="B12494" s="1">
        <v>38329</v>
      </c>
      <c r="C12494" s="2">
        <v>0.41666666666666669</v>
      </c>
      <c r="D12494" t="s">
        <v>903</v>
      </c>
      <c r="E12494" t="s">
        <v>904</v>
      </c>
      <c r="G12494" t="s">
        <v>19</v>
      </c>
      <c r="H12494" t="s">
        <v>64</v>
      </c>
      <c r="I12494" t="s">
        <v>26</v>
      </c>
      <c r="J12494" t="s">
        <v>27</v>
      </c>
      <c r="K12494">
        <v>2220</v>
      </c>
      <c r="L12494">
        <v>7.65</v>
      </c>
      <c r="M12494" t="s">
        <v>905</v>
      </c>
      <c r="N12494">
        <v>26.06</v>
      </c>
      <c r="P12494" cm="1">
        <f t="array" ref="P12494">IF(Q12494&gt;0,INDEX(Q12494:Q34218,MATCH(TRUE,INDEX(Q12494:Q34218="",,),0)-1),"")</f>
        <v>14</v>
      </c>
      <c r="Q12494">
        <v>10</v>
      </c>
      <c r="R12494">
        <f t="shared" si="282"/>
        <v>0</v>
      </c>
    </row>
    <row r="12495" spans="1:18" x14ac:dyDescent="0.3">
      <c r="A12495" t="s">
        <v>860</v>
      </c>
      <c r="B12495" s="1">
        <v>38329</v>
      </c>
      <c r="C12495" s="2">
        <v>0.41666666666666669</v>
      </c>
      <c r="D12495" t="s">
        <v>903</v>
      </c>
      <c r="E12495" t="s">
        <v>904</v>
      </c>
      <c r="G12495" t="s">
        <v>19</v>
      </c>
      <c r="H12495" t="s">
        <v>25</v>
      </c>
      <c r="I12495" t="s">
        <v>26</v>
      </c>
      <c r="J12495" t="s">
        <v>27</v>
      </c>
      <c r="K12495">
        <v>2598</v>
      </c>
      <c r="L12495">
        <v>19.149999999999999</v>
      </c>
      <c r="M12495" t="s">
        <v>87</v>
      </c>
      <c r="N12495">
        <v>26.65</v>
      </c>
      <c r="P12495" cm="1">
        <f t="array" ref="P12495">IF(Q12495&gt;0,INDEX(Q12495:Q34219,MATCH(TRUE,INDEX(Q12495:Q34219="",,),0)-1),"")</f>
        <v>14</v>
      </c>
      <c r="Q12495">
        <v>11</v>
      </c>
      <c r="R12495">
        <f t="shared" si="282"/>
        <v>0</v>
      </c>
    </row>
    <row r="12496" spans="1:18" x14ac:dyDescent="0.3">
      <c r="A12496" t="s">
        <v>860</v>
      </c>
      <c r="B12496" s="1">
        <v>38329</v>
      </c>
      <c r="C12496" s="2">
        <v>0.41666666666666669</v>
      </c>
      <c r="D12496" t="s">
        <v>903</v>
      </c>
      <c r="E12496" t="s">
        <v>904</v>
      </c>
      <c r="G12496" t="s">
        <v>19</v>
      </c>
      <c r="H12496" t="s">
        <v>64</v>
      </c>
      <c r="I12496" t="s">
        <v>26</v>
      </c>
      <c r="J12496" t="s">
        <v>27</v>
      </c>
      <c r="K12496">
        <v>2220</v>
      </c>
      <c r="L12496">
        <v>7.65</v>
      </c>
      <c r="M12496" t="s">
        <v>87</v>
      </c>
      <c r="N12496">
        <v>26.65</v>
      </c>
      <c r="P12496" cm="1">
        <f t="array" ref="P12496">IF(Q12496&gt;0,INDEX(Q12496:Q34220,MATCH(TRUE,INDEX(Q12496:Q34220="",,),0)-1),"")</f>
        <v>14</v>
      </c>
      <c r="Q12496">
        <v>11</v>
      </c>
      <c r="R12496">
        <f t="shared" si="282"/>
        <v>0</v>
      </c>
    </row>
    <row r="12497" spans="1:18" x14ac:dyDescent="0.3">
      <c r="A12497" t="s">
        <v>860</v>
      </c>
      <c r="B12497" s="1">
        <v>38329</v>
      </c>
      <c r="C12497" s="2">
        <v>0.41666666666666669</v>
      </c>
      <c r="D12497" t="s">
        <v>903</v>
      </c>
      <c r="E12497" t="s">
        <v>904</v>
      </c>
      <c r="G12497" t="s">
        <v>19</v>
      </c>
      <c r="H12497" t="s">
        <v>25</v>
      </c>
      <c r="I12497" t="s">
        <v>26</v>
      </c>
      <c r="J12497" t="s">
        <v>27</v>
      </c>
      <c r="K12497">
        <v>2598</v>
      </c>
      <c r="L12497">
        <v>19.149999999999999</v>
      </c>
      <c r="M12497" t="s">
        <v>906</v>
      </c>
      <c r="N12497">
        <v>30</v>
      </c>
      <c r="P12497" cm="1">
        <f t="array" ref="P12497">IF(Q12497&gt;0,INDEX(Q12497:Q34221,MATCH(TRUE,INDEX(Q12497:Q34221="",,),0)-1),"")</f>
        <v>14</v>
      </c>
      <c r="Q12497">
        <v>12</v>
      </c>
      <c r="R12497">
        <f t="shared" si="282"/>
        <v>0</v>
      </c>
    </row>
    <row r="12498" spans="1:18" x14ac:dyDescent="0.3">
      <c r="A12498" t="s">
        <v>860</v>
      </c>
      <c r="B12498" s="1">
        <v>38329</v>
      </c>
      <c r="C12498" s="2">
        <v>0.41666666666666669</v>
      </c>
      <c r="D12498" t="s">
        <v>903</v>
      </c>
      <c r="E12498" t="s">
        <v>904</v>
      </c>
      <c r="G12498" t="s">
        <v>19</v>
      </c>
      <c r="H12498" t="s">
        <v>64</v>
      </c>
      <c r="I12498" t="s">
        <v>26</v>
      </c>
      <c r="J12498" t="s">
        <v>27</v>
      </c>
      <c r="K12498">
        <v>2220</v>
      </c>
      <c r="L12498">
        <v>7.65</v>
      </c>
      <c r="M12498" t="s">
        <v>906</v>
      </c>
      <c r="N12498">
        <v>20</v>
      </c>
      <c r="P12498" cm="1">
        <f t="array" ref="P12498">IF(Q12498&gt;0,INDEX(Q12498:Q34222,MATCH(TRUE,INDEX(Q12498:Q34222="",,),0)-1),"")</f>
        <v>14</v>
      </c>
      <c r="Q12498">
        <v>12</v>
      </c>
      <c r="R12498">
        <f t="shared" si="282"/>
        <v>0</v>
      </c>
    </row>
    <row r="12499" spans="1:18" x14ac:dyDescent="0.3">
      <c r="A12499" t="s">
        <v>860</v>
      </c>
      <c r="B12499" s="1">
        <v>38329</v>
      </c>
      <c r="C12499" s="2">
        <v>0.41666666666666669</v>
      </c>
      <c r="D12499" t="s">
        <v>903</v>
      </c>
      <c r="E12499" t="s">
        <v>904</v>
      </c>
      <c r="G12499" t="s">
        <v>19</v>
      </c>
      <c r="H12499" t="s">
        <v>25</v>
      </c>
      <c r="I12499" t="s">
        <v>26</v>
      </c>
      <c r="J12499" t="s">
        <v>27</v>
      </c>
      <c r="K12499">
        <v>2598</v>
      </c>
      <c r="L12499">
        <v>19.149999999999999</v>
      </c>
      <c r="M12499" t="s">
        <v>875</v>
      </c>
      <c r="N12499">
        <v>25.27</v>
      </c>
      <c r="P12499" cm="1">
        <f t="array" ref="P12499">IF(Q12499&gt;0,INDEX(Q12499:Q34223,MATCH(TRUE,INDEX(Q12499:Q34223="",,),0)-1),"")</f>
        <v>14</v>
      </c>
      <c r="Q12499">
        <v>13</v>
      </c>
      <c r="R12499">
        <f t="shared" si="282"/>
        <v>0</v>
      </c>
    </row>
    <row r="12500" spans="1:18" x14ac:dyDescent="0.3">
      <c r="A12500" t="s">
        <v>860</v>
      </c>
      <c r="B12500" s="1">
        <v>38329</v>
      </c>
      <c r="C12500" s="2">
        <v>0.41666666666666669</v>
      </c>
      <c r="D12500" t="s">
        <v>903</v>
      </c>
      <c r="E12500" t="s">
        <v>904</v>
      </c>
      <c r="G12500" t="s">
        <v>19</v>
      </c>
      <c r="H12500" t="s">
        <v>64</v>
      </c>
      <c r="I12500" t="s">
        <v>26</v>
      </c>
      <c r="J12500" t="s">
        <v>27</v>
      </c>
      <c r="K12500">
        <v>2220</v>
      </c>
      <c r="L12500">
        <v>7.65</v>
      </c>
      <c r="M12500" t="s">
        <v>875</v>
      </c>
      <c r="N12500">
        <v>25.19</v>
      </c>
      <c r="P12500" cm="1">
        <f t="array" ref="P12500">IF(Q12500&gt;0,INDEX(Q12500:Q34224,MATCH(TRUE,INDEX(Q12500:Q34224="",,),0)-1),"")</f>
        <v>14</v>
      </c>
      <c r="Q12500">
        <v>13</v>
      </c>
      <c r="R12500">
        <f t="shared" si="282"/>
        <v>0</v>
      </c>
    </row>
    <row r="12501" spans="1:18" x14ac:dyDescent="0.3">
      <c r="A12501" t="s">
        <v>860</v>
      </c>
      <c r="B12501" s="1">
        <v>38329</v>
      </c>
      <c r="C12501" s="2">
        <v>0.41666666666666669</v>
      </c>
      <c r="D12501" t="s">
        <v>903</v>
      </c>
      <c r="E12501" t="s">
        <v>904</v>
      </c>
      <c r="G12501" t="s">
        <v>19</v>
      </c>
      <c r="H12501" t="s">
        <v>25</v>
      </c>
      <c r="I12501" t="s">
        <v>26</v>
      </c>
      <c r="J12501" t="s">
        <v>27</v>
      </c>
      <c r="K12501">
        <v>2598</v>
      </c>
      <c r="L12501">
        <v>19.149999999999999</v>
      </c>
      <c r="M12501" t="s">
        <v>32</v>
      </c>
      <c r="N12501">
        <v>26.12</v>
      </c>
      <c r="P12501" cm="1">
        <f t="array" ref="P12501">IF(Q12501&gt;0,INDEX(Q12501:Q34225,MATCH(TRUE,INDEX(Q12501:Q34225="",,),0)-1),"")</f>
        <v>14</v>
      </c>
      <c r="Q12501">
        <v>14</v>
      </c>
      <c r="R12501">
        <f t="shared" si="282"/>
        <v>0</v>
      </c>
    </row>
    <row r="12502" spans="1:18" x14ac:dyDescent="0.3">
      <c r="A12502" t="s">
        <v>860</v>
      </c>
      <c r="B12502" s="1">
        <v>38329</v>
      </c>
      <c r="C12502" s="2">
        <v>0.41666666666666669</v>
      </c>
      <c r="D12502" t="s">
        <v>903</v>
      </c>
      <c r="E12502" t="s">
        <v>904</v>
      </c>
      <c r="G12502" t="s">
        <v>19</v>
      </c>
      <c r="H12502" t="s">
        <v>64</v>
      </c>
      <c r="I12502" t="s">
        <v>26</v>
      </c>
      <c r="J12502" t="s">
        <v>27</v>
      </c>
      <c r="K12502">
        <v>2220</v>
      </c>
      <c r="L12502">
        <v>7.65</v>
      </c>
      <c r="M12502" t="s">
        <v>32</v>
      </c>
      <c r="N12502">
        <v>24.08</v>
      </c>
      <c r="P12502" cm="1">
        <f t="array" ref="P12502">IF(Q12502&gt;0,INDEX(Q12502:Q34226,MATCH(TRUE,INDEX(Q12502:Q34226="",,),0)-1),"")</f>
        <v>14</v>
      </c>
      <c r="Q12502">
        <v>14</v>
      </c>
      <c r="R12502">
        <f t="shared" si="282"/>
        <v>0</v>
      </c>
    </row>
    <row r="12503" spans="1:18" x14ac:dyDescent="0.3">
      <c r="P12503" t="str" cm="1">
        <f t="array" ref="P12503">IF(Q12503&gt;0,INDEX(Q12503:Q34227,MATCH(TRUE,INDEX(Q12503:Q34227="",,),0)-1),"")</f>
        <v/>
      </c>
      <c r="R12503" t="str">
        <f t="shared" si="282"/>
        <v/>
      </c>
    </row>
    <row r="12504" spans="1:18" x14ac:dyDescent="0.3">
      <c r="A12504" t="s">
        <v>860</v>
      </c>
      <c r="B12504" s="1">
        <v>38329</v>
      </c>
      <c r="C12504" s="2">
        <v>0.41666666666666669</v>
      </c>
      <c r="D12504" t="s">
        <v>907</v>
      </c>
      <c r="E12504" t="s">
        <v>908</v>
      </c>
      <c r="G12504" t="s">
        <v>19</v>
      </c>
      <c r="H12504" t="s">
        <v>206</v>
      </c>
      <c r="I12504" t="s">
        <v>26</v>
      </c>
      <c r="J12504" t="s">
        <v>27</v>
      </c>
      <c r="K12504">
        <v>200</v>
      </c>
      <c r="L12504">
        <v>4.55</v>
      </c>
      <c r="M12504" t="s">
        <v>863</v>
      </c>
      <c r="N12504">
        <v>37.99</v>
      </c>
      <c r="O12504" t="s">
        <v>24</v>
      </c>
      <c r="P12504" cm="1">
        <f t="array" ref="P12504">IF(Q12504&gt;0,INDEX(Q12504:Q34228,MATCH(TRUE,INDEX(Q12504:Q34228="",,),0)-1),"")</f>
        <v>8</v>
      </c>
      <c r="Q12504">
        <f>INT((ROW()-12504)/5)+1</f>
        <v>1</v>
      </c>
      <c r="R12504">
        <f t="shared" si="282"/>
        <v>0</v>
      </c>
    </row>
    <row r="12505" spans="1:18" x14ac:dyDescent="0.3">
      <c r="A12505" t="s">
        <v>860</v>
      </c>
      <c r="B12505" s="1">
        <v>38329</v>
      </c>
      <c r="C12505" s="2">
        <v>0.41666666666666669</v>
      </c>
      <c r="D12505" t="s">
        <v>907</v>
      </c>
      <c r="E12505" t="s">
        <v>908</v>
      </c>
      <c r="G12505" t="s">
        <v>19</v>
      </c>
      <c r="H12505" t="s">
        <v>64</v>
      </c>
      <c r="I12505" t="s">
        <v>26</v>
      </c>
      <c r="J12505" t="s">
        <v>27</v>
      </c>
      <c r="K12505">
        <v>310</v>
      </c>
      <c r="L12505">
        <v>8.1999999999999993</v>
      </c>
      <c r="M12505" t="s">
        <v>863</v>
      </c>
      <c r="N12505">
        <v>37.99</v>
      </c>
      <c r="O12505" t="s">
        <v>24</v>
      </c>
      <c r="P12505" cm="1">
        <f t="array" ref="P12505">IF(Q12505&gt;0,INDEX(Q12505:Q34229,MATCH(TRUE,INDEX(Q12505:Q34229="",,),0)-1),"")</f>
        <v>8</v>
      </c>
      <c r="Q12505">
        <f t="shared" ref="Q12505:Q12543" si="283">INT((ROW()-12504)/5)+1</f>
        <v>1</v>
      </c>
      <c r="R12505">
        <f t="shared" si="282"/>
        <v>0</v>
      </c>
    </row>
    <row r="12506" spans="1:18" x14ac:dyDescent="0.3">
      <c r="A12506" t="s">
        <v>860</v>
      </c>
      <c r="B12506" s="1">
        <v>38329</v>
      </c>
      <c r="C12506" s="2">
        <v>0.41666666666666669</v>
      </c>
      <c r="D12506" t="s">
        <v>907</v>
      </c>
      <c r="E12506" t="s">
        <v>908</v>
      </c>
      <c r="G12506" s="6" t="s">
        <v>29</v>
      </c>
      <c r="H12506" t="s">
        <v>194</v>
      </c>
      <c r="I12506" t="s">
        <v>21</v>
      </c>
      <c r="J12506" t="s">
        <v>22</v>
      </c>
      <c r="K12506">
        <v>4</v>
      </c>
      <c r="L12506">
        <v>350</v>
      </c>
      <c r="M12506" t="s">
        <v>863</v>
      </c>
      <c r="N12506">
        <v>350</v>
      </c>
      <c r="O12506" t="s">
        <v>24</v>
      </c>
      <c r="P12506" cm="1">
        <f t="array" ref="P12506">IF(Q12506&gt;0,INDEX(Q12506:Q34230,MATCH(TRUE,INDEX(Q12506:Q34230="",,),0)-1),"")</f>
        <v>8</v>
      </c>
      <c r="Q12506">
        <f t="shared" si="283"/>
        <v>1</v>
      </c>
      <c r="R12506">
        <f t="shared" si="282"/>
        <v>0</v>
      </c>
    </row>
    <row r="12507" spans="1:18" x14ac:dyDescent="0.3">
      <c r="A12507" t="s">
        <v>860</v>
      </c>
      <c r="B12507" s="1">
        <v>38329</v>
      </c>
      <c r="C12507" s="2">
        <v>0.41666666666666669</v>
      </c>
      <c r="D12507" t="s">
        <v>907</v>
      </c>
      <c r="E12507" t="s">
        <v>908</v>
      </c>
      <c r="G12507" s="6" t="s">
        <v>29</v>
      </c>
      <c r="H12507" t="s">
        <v>206</v>
      </c>
      <c r="I12507" t="s">
        <v>21</v>
      </c>
      <c r="J12507" t="s">
        <v>22</v>
      </c>
      <c r="K12507">
        <v>11</v>
      </c>
      <c r="L12507">
        <v>71</v>
      </c>
      <c r="M12507" t="s">
        <v>863</v>
      </c>
      <c r="N12507">
        <v>71</v>
      </c>
      <c r="O12507" t="s">
        <v>24</v>
      </c>
      <c r="P12507" cm="1">
        <f t="array" ref="P12507">IF(Q12507&gt;0,INDEX(Q12507:Q34231,MATCH(TRUE,INDEX(Q12507:Q34231="",,),0)-1),"")</f>
        <v>8</v>
      </c>
      <c r="Q12507">
        <f t="shared" si="283"/>
        <v>1</v>
      </c>
      <c r="R12507">
        <f t="shared" si="282"/>
        <v>0</v>
      </c>
    </row>
    <row r="12508" spans="1:18" x14ac:dyDescent="0.3">
      <c r="A12508" t="s">
        <v>860</v>
      </c>
      <c r="B12508" s="1">
        <v>38329</v>
      </c>
      <c r="C12508" s="2">
        <v>0.41666666666666669</v>
      </c>
      <c r="D12508" t="s">
        <v>907</v>
      </c>
      <c r="E12508" t="s">
        <v>908</v>
      </c>
      <c r="G12508" s="6" t="s">
        <v>29</v>
      </c>
      <c r="H12508" t="s">
        <v>406</v>
      </c>
      <c r="I12508" t="s">
        <v>21</v>
      </c>
      <c r="J12508" t="s">
        <v>22</v>
      </c>
      <c r="K12508">
        <v>1</v>
      </c>
      <c r="L12508">
        <v>16</v>
      </c>
      <c r="M12508" t="s">
        <v>863</v>
      </c>
      <c r="N12508">
        <v>16</v>
      </c>
      <c r="O12508" t="s">
        <v>24</v>
      </c>
      <c r="P12508" cm="1">
        <f t="array" ref="P12508">IF(Q12508&gt;0,INDEX(Q12508:Q34232,MATCH(TRUE,INDEX(Q12508:Q34232="",,),0)-1),"")</f>
        <v>8</v>
      </c>
      <c r="Q12508">
        <f t="shared" si="283"/>
        <v>1</v>
      </c>
      <c r="R12508">
        <f t="shared" si="282"/>
        <v>0</v>
      </c>
    </row>
    <row r="12509" spans="1:18" x14ac:dyDescent="0.3">
      <c r="A12509" t="s">
        <v>860</v>
      </c>
      <c r="B12509" s="1">
        <v>38329</v>
      </c>
      <c r="C12509" s="2">
        <v>0.41666666666666669</v>
      </c>
      <c r="D12509" t="s">
        <v>907</v>
      </c>
      <c r="E12509" t="s">
        <v>908</v>
      </c>
      <c r="G12509" t="s">
        <v>19</v>
      </c>
      <c r="H12509" t="s">
        <v>206</v>
      </c>
      <c r="I12509" t="s">
        <v>26</v>
      </c>
      <c r="J12509" t="s">
        <v>27</v>
      </c>
      <c r="K12509">
        <v>200</v>
      </c>
      <c r="L12509">
        <v>4.55</v>
      </c>
      <c r="M12509" t="s">
        <v>31</v>
      </c>
      <c r="N12509">
        <v>40.25</v>
      </c>
      <c r="P12509" cm="1">
        <f t="array" ref="P12509">IF(Q12509&gt;0,INDEX(Q12509:Q34233,MATCH(TRUE,INDEX(Q12509:Q34233="",,),0)-1),"")</f>
        <v>8</v>
      </c>
      <c r="Q12509">
        <f t="shared" si="283"/>
        <v>2</v>
      </c>
      <c r="R12509">
        <f t="shared" si="282"/>
        <v>0</v>
      </c>
    </row>
    <row r="12510" spans="1:18" x14ac:dyDescent="0.3">
      <c r="A12510" t="s">
        <v>860</v>
      </c>
      <c r="B12510" s="1">
        <v>38329</v>
      </c>
      <c r="C12510" s="2">
        <v>0.41666666666666669</v>
      </c>
      <c r="D12510" t="s">
        <v>907</v>
      </c>
      <c r="E12510" t="s">
        <v>908</v>
      </c>
      <c r="G12510" t="s">
        <v>19</v>
      </c>
      <c r="H12510" t="s">
        <v>64</v>
      </c>
      <c r="I12510" t="s">
        <v>26</v>
      </c>
      <c r="J12510" t="s">
        <v>27</v>
      </c>
      <c r="K12510">
        <v>310</v>
      </c>
      <c r="L12510">
        <v>8.1999999999999993</v>
      </c>
      <c r="M12510" t="s">
        <v>31</v>
      </c>
      <c r="N12510">
        <v>8.1999999999999993</v>
      </c>
      <c r="P12510" cm="1">
        <f t="array" ref="P12510">IF(Q12510&gt;0,INDEX(Q12510:Q34234,MATCH(TRUE,INDEX(Q12510:Q34234="",,),0)-1),"")</f>
        <v>8</v>
      </c>
      <c r="Q12510">
        <f t="shared" si="283"/>
        <v>2</v>
      </c>
      <c r="R12510">
        <f t="shared" si="282"/>
        <v>0</v>
      </c>
    </row>
    <row r="12511" spans="1:18" x14ac:dyDescent="0.3">
      <c r="A12511" t="s">
        <v>860</v>
      </c>
      <c r="B12511" s="1">
        <v>38329</v>
      </c>
      <c r="C12511" s="2">
        <v>0.41666666666666669</v>
      </c>
      <c r="D12511" t="s">
        <v>907</v>
      </c>
      <c r="E12511" t="s">
        <v>908</v>
      </c>
      <c r="G12511" s="6" t="s">
        <v>29</v>
      </c>
      <c r="H12511" t="s">
        <v>194</v>
      </c>
      <c r="I12511" t="s">
        <v>21</v>
      </c>
      <c r="J12511" t="s">
        <v>22</v>
      </c>
      <c r="K12511">
        <v>4</v>
      </c>
      <c r="L12511">
        <v>350</v>
      </c>
      <c r="M12511" t="s">
        <v>31</v>
      </c>
      <c r="N12511">
        <v>350</v>
      </c>
      <c r="P12511" cm="1">
        <f t="array" ref="P12511">IF(Q12511&gt;0,INDEX(Q12511:Q34235,MATCH(TRUE,INDEX(Q12511:Q34235="",,),0)-1),"")</f>
        <v>8</v>
      </c>
      <c r="Q12511">
        <f t="shared" si="283"/>
        <v>2</v>
      </c>
      <c r="R12511">
        <f t="shared" si="282"/>
        <v>0</v>
      </c>
    </row>
    <row r="12512" spans="1:18" x14ac:dyDescent="0.3">
      <c r="A12512" t="s">
        <v>860</v>
      </c>
      <c r="B12512" s="1">
        <v>38329</v>
      </c>
      <c r="C12512" s="2">
        <v>0.41666666666666669</v>
      </c>
      <c r="D12512" t="s">
        <v>907</v>
      </c>
      <c r="E12512" t="s">
        <v>908</v>
      </c>
      <c r="G12512" s="6" t="s">
        <v>29</v>
      </c>
      <c r="H12512" t="s">
        <v>206</v>
      </c>
      <c r="I12512" t="s">
        <v>21</v>
      </c>
      <c r="J12512" t="s">
        <v>22</v>
      </c>
      <c r="K12512">
        <v>11</v>
      </c>
      <c r="L12512">
        <v>71</v>
      </c>
      <c r="M12512" t="s">
        <v>31</v>
      </c>
      <c r="N12512">
        <v>71</v>
      </c>
      <c r="P12512" cm="1">
        <f t="array" ref="P12512">IF(Q12512&gt;0,INDEX(Q12512:Q34236,MATCH(TRUE,INDEX(Q12512:Q34236="",,),0)-1),"")</f>
        <v>8</v>
      </c>
      <c r="Q12512">
        <f t="shared" si="283"/>
        <v>2</v>
      </c>
      <c r="R12512">
        <f t="shared" si="282"/>
        <v>0</v>
      </c>
    </row>
    <row r="12513" spans="1:18" x14ac:dyDescent="0.3">
      <c r="A12513" t="s">
        <v>860</v>
      </c>
      <c r="B12513" s="1">
        <v>38329</v>
      </c>
      <c r="C12513" s="2">
        <v>0.41666666666666669</v>
      </c>
      <c r="D12513" t="s">
        <v>907</v>
      </c>
      <c r="E12513" t="s">
        <v>908</v>
      </c>
      <c r="G12513" s="6" t="s">
        <v>29</v>
      </c>
      <c r="H12513" t="s">
        <v>406</v>
      </c>
      <c r="I12513" t="s">
        <v>21</v>
      </c>
      <c r="J12513" t="s">
        <v>22</v>
      </c>
      <c r="K12513">
        <v>1</v>
      </c>
      <c r="L12513">
        <v>16</v>
      </c>
      <c r="M12513" t="s">
        <v>31</v>
      </c>
      <c r="N12513">
        <v>16</v>
      </c>
      <c r="P12513" cm="1">
        <f t="array" ref="P12513">IF(Q12513&gt;0,INDEX(Q12513:Q34237,MATCH(TRUE,INDEX(Q12513:Q34237="",,),0)-1),"")</f>
        <v>8</v>
      </c>
      <c r="Q12513">
        <f t="shared" si="283"/>
        <v>2</v>
      </c>
      <c r="R12513">
        <f t="shared" si="282"/>
        <v>0</v>
      </c>
    </row>
    <row r="12514" spans="1:18" x14ac:dyDescent="0.3">
      <c r="A12514" t="s">
        <v>860</v>
      </c>
      <c r="B12514" s="1">
        <v>38329</v>
      </c>
      <c r="C12514" s="2">
        <v>0.41666666666666669</v>
      </c>
      <c r="D12514" t="s">
        <v>907</v>
      </c>
      <c r="E12514" t="s">
        <v>908</v>
      </c>
      <c r="G12514" t="s">
        <v>19</v>
      </c>
      <c r="H12514" t="s">
        <v>206</v>
      </c>
      <c r="I12514" t="s">
        <v>26</v>
      </c>
      <c r="J12514" t="s">
        <v>27</v>
      </c>
      <c r="K12514">
        <v>200</v>
      </c>
      <c r="L12514">
        <v>4.55</v>
      </c>
      <c r="M12514" t="s">
        <v>32</v>
      </c>
      <c r="N12514">
        <v>14.75</v>
      </c>
      <c r="P12514" cm="1">
        <f t="array" ref="P12514">IF(Q12514&gt;0,INDEX(Q12514:Q34238,MATCH(TRUE,INDEX(Q12514:Q34238="",,),0)-1),"")</f>
        <v>8</v>
      </c>
      <c r="Q12514">
        <f t="shared" si="283"/>
        <v>3</v>
      </c>
      <c r="R12514">
        <f t="shared" si="282"/>
        <v>0</v>
      </c>
    </row>
    <row r="12515" spans="1:18" x14ac:dyDescent="0.3">
      <c r="A12515" t="s">
        <v>860</v>
      </c>
      <c r="B12515" s="1">
        <v>38329</v>
      </c>
      <c r="C12515" s="2">
        <v>0.41666666666666669</v>
      </c>
      <c r="D12515" t="s">
        <v>907</v>
      </c>
      <c r="E12515" t="s">
        <v>908</v>
      </c>
      <c r="G12515" t="s">
        <v>19</v>
      </c>
      <c r="H12515" t="s">
        <v>64</v>
      </c>
      <c r="I12515" t="s">
        <v>26</v>
      </c>
      <c r="J12515" t="s">
        <v>27</v>
      </c>
      <c r="K12515">
        <v>310</v>
      </c>
      <c r="L12515">
        <v>8.1999999999999993</v>
      </c>
      <c r="M12515" t="s">
        <v>32</v>
      </c>
      <c r="N12515">
        <v>18.25</v>
      </c>
      <c r="P12515" cm="1">
        <f t="array" ref="P12515">IF(Q12515&gt;0,INDEX(Q12515:Q34239,MATCH(TRUE,INDEX(Q12515:Q34239="",,),0)-1),"")</f>
        <v>8</v>
      </c>
      <c r="Q12515">
        <f t="shared" si="283"/>
        <v>3</v>
      </c>
      <c r="R12515">
        <f t="shared" si="282"/>
        <v>0</v>
      </c>
    </row>
    <row r="12516" spans="1:18" x14ac:dyDescent="0.3">
      <c r="A12516" t="s">
        <v>860</v>
      </c>
      <c r="B12516" s="1">
        <v>38329</v>
      </c>
      <c r="C12516" s="2">
        <v>0.41666666666666669</v>
      </c>
      <c r="D12516" t="s">
        <v>907</v>
      </c>
      <c r="E12516" t="s">
        <v>908</v>
      </c>
      <c r="G12516" s="6" t="s">
        <v>29</v>
      </c>
      <c r="H12516" t="s">
        <v>194</v>
      </c>
      <c r="I12516" t="s">
        <v>21</v>
      </c>
      <c r="J12516" t="s">
        <v>22</v>
      </c>
      <c r="K12516">
        <v>4</v>
      </c>
      <c r="L12516">
        <v>350</v>
      </c>
      <c r="M12516" t="s">
        <v>32</v>
      </c>
      <c r="N12516">
        <v>350</v>
      </c>
      <c r="P12516" cm="1">
        <f t="array" ref="P12516">IF(Q12516&gt;0,INDEX(Q12516:Q34240,MATCH(TRUE,INDEX(Q12516:Q34240="",,),0)-1),"")</f>
        <v>8</v>
      </c>
      <c r="Q12516">
        <f t="shared" si="283"/>
        <v>3</v>
      </c>
      <c r="R12516">
        <f t="shared" si="282"/>
        <v>0</v>
      </c>
    </row>
    <row r="12517" spans="1:18" x14ac:dyDescent="0.3">
      <c r="A12517" t="s">
        <v>860</v>
      </c>
      <c r="B12517" s="1">
        <v>38329</v>
      </c>
      <c r="C12517" s="2">
        <v>0.41666666666666669</v>
      </c>
      <c r="D12517" t="s">
        <v>907</v>
      </c>
      <c r="E12517" t="s">
        <v>908</v>
      </c>
      <c r="G12517" s="6" t="s">
        <v>29</v>
      </c>
      <c r="H12517" t="s">
        <v>206</v>
      </c>
      <c r="I12517" t="s">
        <v>21</v>
      </c>
      <c r="J12517" t="s">
        <v>22</v>
      </c>
      <c r="K12517">
        <v>11</v>
      </c>
      <c r="L12517">
        <v>71</v>
      </c>
      <c r="M12517" t="s">
        <v>32</v>
      </c>
      <c r="N12517">
        <v>71</v>
      </c>
      <c r="P12517" cm="1">
        <f t="array" ref="P12517">IF(Q12517&gt;0,INDEX(Q12517:Q34241,MATCH(TRUE,INDEX(Q12517:Q34241="",,),0)-1),"")</f>
        <v>8</v>
      </c>
      <c r="Q12517">
        <f t="shared" si="283"/>
        <v>3</v>
      </c>
      <c r="R12517">
        <f t="shared" si="282"/>
        <v>0</v>
      </c>
    </row>
    <row r="12518" spans="1:18" x14ac:dyDescent="0.3">
      <c r="A12518" t="s">
        <v>860</v>
      </c>
      <c r="B12518" s="1">
        <v>38329</v>
      </c>
      <c r="C12518" s="2">
        <v>0.41666666666666669</v>
      </c>
      <c r="D12518" t="s">
        <v>907</v>
      </c>
      <c r="E12518" t="s">
        <v>908</v>
      </c>
      <c r="G12518" s="6" t="s">
        <v>29</v>
      </c>
      <c r="H12518" t="s">
        <v>406</v>
      </c>
      <c r="I12518" t="s">
        <v>21</v>
      </c>
      <c r="J12518" t="s">
        <v>22</v>
      </c>
      <c r="K12518">
        <v>1</v>
      </c>
      <c r="L12518">
        <v>16</v>
      </c>
      <c r="M12518" t="s">
        <v>32</v>
      </c>
      <c r="N12518">
        <v>16</v>
      </c>
      <c r="P12518" cm="1">
        <f t="array" ref="P12518">IF(Q12518&gt;0,INDEX(Q12518:Q34242,MATCH(TRUE,INDEX(Q12518:Q34242="",,),0)-1),"")</f>
        <v>8</v>
      </c>
      <c r="Q12518">
        <f t="shared" si="283"/>
        <v>3</v>
      </c>
      <c r="R12518">
        <f t="shared" si="282"/>
        <v>0</v>
      </c>
    </row>
    <row r="12519" spans="1:18" x14ac:dyDescent="0.3">
      <c r="A12519" t="s">
        <v>860</v>
      </c>
      <c r="B12519" s="1">
        <v>38329</v>
      </c>
      <c r="C12519" s="2">
        <v>0.41666666666666669</v>
      </c>
      <c r="D12519" t="s">
        <v>907</v>
      </c>
      <c r="E12519" t="s">
        <v>908</v>
      </c>
      <c r="G12519" t="s">
        <v>19</v>
      </c>
      <c r="H12519" t="s">
        <v>206</v>
      </c>
      <c r="I12519" t="s">
        <v>26</v>
      </c>
      <c r="J12519" t="s">
        <v>27</v>
      </c>
      <c r="K12519">
        <v>200</v>
      </c>
      <c r="L12519">
        <v>4.55</v>
      </c>
      <c r="M12519" t="s">
        <v>906</v>
      </c>
      <c r="N12519">
        <v>15</v>
      </c>
      <c r="P12519" cm="1">
        <f t="array" ref="P12519">IF(Q12519&gt;0,INDEX(Q12519:Q34243,MATCH(TRUE,INDEX(Q12519:Q34243="",,),0)-1),"")</f>
        <v>8</v>
      </c>
      <c r="Q12519">
        <f t="shared" si="283"/>
        <v>4</v>
      </c>
      <c r="R12519">
        <f t="shared" si="282"/>
        <v>0</v>
      </c>
    </row>
    <row r="12520" spans="1:18" x14ac:dyDescent="0.3">
      <c r="A12520" t="s">
        <v>860</v>
      </c>
      <c r="B12520" s="1">
        <v>38329</v>
      </c>
      <c r="C12520" s="2">
        <v>0.41666666666666669</v>
      </c>
      <c r="D12520" t="s">
        <v>907</v>
      </c>
      <c r="E12520" t="s">
        <v>908</v>
      </c>
      <c r="G12520" t="s">
        <v>19</v>
      </c>
      <c r="H12520" t="s">
        <v>64</v>
      </c>
      <c r="I12520" t="s">
        <v>26</v>
      </c>
      <c r="J12520" t="s">
        <v>27</v>
      </c>
      <c r="K12520">
        <v>310</v>
      </c>
      <c r="L12520">
        <v>8.1999999999999993</v>
      </c>
      <c r="M12520" t="s">
        <v>906</v>
      </c>
      <c r="N12520">
        <v>15</v>
      </c>
      <c r="P12520" cm="1">
        <f t="array" ref="P12520">IF(Q12520&gt;0,INDEX(Q12520:Q34244,MATCH(TRUE,INDEX(Q12520:Q34244="",,),0)-1),"")</f>
        <v>8</v>
      </c>
      <c r="Q12520">
        <f t="shared" si="283"/>
        <v>4</v>
      </c>
      <c r="R12520">
        <f t="shared" si="282"/>
        <v>0</v>
      </c>
    </row>
    <row r="12521" spans="1:18" x14ac:dyDescent="0.3">
      <c r="A12521" t="s">
        <v>860</v>
      </c>
      <c r="B12521" s="1">
        <v>38329</v>
      </c>
      <c r="C12521" s="2">
        <v>0.41666666666666669</v>
      </c>
      <c r="D12521" t="s">
        <v>907</v>
      </c>
      <c r="E12521" t="s">
        <v>908</v>
      </c>
      <c r="G12521" s="6" t="s">
        <v>29</v>
      </c>
      <c r="H12521" t="s">
        <v>194</v>
      </c>
      <c r="I12521" t="s">
        <v>21</v>
      </c>
      <c r="J12521" t="s">
        <v>22</v>
      </c>
      <c r="K12521">
        <v>4</v>
      </c>
      <c r="L12521">
        <v>350</v>
      </c>
      <c r="M12521" t="s">
        <v>906</v>
      </c>
      <c r="N12521">
        <v>350</v>
      </c>
      <c r="P12521" cm="1">
        <f t="array" ref="P12521">IF(Q12521&gt;0,INDEX(Q12521:Q34245,MATCH(TRUE,INDEX(Q12521:Q34245="",,),0)-1),"")</f>
        <v>8</v>
      </c>
      <c r="Q12521">
        <f t="shared" si="283"/>
        <v>4</v>
      </c>
      <c r="R12521">
        <f t="shared" si="282"/>
        <v>0</v>
      </c>
    </row>
    <row r="12522" spans="1:18" x14ac:dyDescent="0.3">
      <c r="A12522" t="s">
        <v>860</v>
      </c>
      <c r="B12522" s="1">
        <v>38329</v>
      </c>
      <c r="C12522" s="2">
        <v>0.41666666666666669</v>
      </c>
      <c r="D12522" t="s">
        <v>907</v>
      </c>
      <c r="E12522" t="s">
        <v>908</v>
      </c>
      <c r="G12522" s="6" t="s">
        <v>29</v>
      </c>
      <c r="H12522" t="s">
        <v>206</v>
      </c>
      <c r="I12522" t="s">
        <v>21</v>
      </c>
      <c r="J12522" t="s">
        <v>22</v>
      </c>
      <c r="K12522">
        <v>11</v>
      </c>
      <c r="L12522">
        <v>71</v>
      </c>
      <c r="M12522" t="s">
        <v>906</v>
      </c>
      <c r="N12522">
        <v>71</v>
      </c>
      <c r="P12522" cm="1">
        <f t="array" ref="P12522">IF(Q12522&gt;0,INDEX(Q12522:Q34246,MATCH(TRUE,INDEX(Q12522:Q34246="",,),0)-1),"")</f>
        <v>8</v>
      </c>
      <c r="Q12522">
        <f t="shared" si="283"/>
        <v>4</v>
      </c>
      <c r="R12522">
        <f t="shared" si="282"/>
        <v>0</v>
      </c>
    </row>
    <row r="12523" spans="1:18" x14ac:dyDescent="0.3">
      <c r="A12523" t="s">
        <v>860</v>
      </c>
      <c r="B12523" s="1">
        <v>38329</v>
      </c>
      <c r="C12523" s="2">
        <v>0.41666666666666669</v>
      </c>
      <c r="D12523" t="s">
        <v>907</v>
      </c>
      <c r="E12523" t="s">
        <v>908</v>
      </c>
      <c r="G12523" s="6" t="s">
        <v>29</v>
      </c>
      <c r="H12523" t="s">
        <v>406</v>
      </c>
      <c r="I12523" t="s">
        <v>21</v>
      </c>
      <c r="J12523" t="s">
        <v>22</v>
      </c>
      <c r="K12523">
        <v>1</v>
      </c>
      <c r="L12523">
        <v>16</v>
      </c>
      <c r="M12523" t="s">
        <v>906</v>
      </c>
      <c r="N12523">
        <v>16</v>
      </c>
      <c r="P12523" cm="1">
        <f t="array" ref="P12523">IF(Q12523&gt;0,INDEX(Q12523:Q34247,MATCH(TRUE,INDEX(Q12523:Q34247="",,),0)-1),"")</f>
        <v>8</v>
      </c>
      <c r="Q12523">
        <f t="shared" si="283"/>
        <v>4</v>
      </c>
      <c r="R12523">
        <f t="shared" si="282"/>
        <v>0</v>
      </c>
    </row>
    <row r="12524" spans="1:18" x14ac:dyDescent="0.3">
      <c r="A12524" t="s">
        <v>860</v>
      </c>
      <c r="B12524" s="1">
        <v>38329</v>
      </c>
      <c r="C12524" s="2">
        <v>0.41666666666666669</v>
      </c>
      <c r="D12524" t="s">
        <v>907</v>
      </c>
      <c r="E12524" t="s">
        <v>908</v>
      </c>
      <c r="G12524" t="s">
        <v>19</v>
      </c>
      <c r="H12524" t="s">
        <v>206</v>
      </c>
      <c r="I12524" t="s">
        <v>26</v>
      </c>
      <c r="J12524" t="s">
        <v>27</v>
      </c>
      <c r="K12524">
        <v>200</v>
      </c>
      <c r="L12524">
        <v>4.55</v>
      </c>
      <c r="M12524" t="s">
        <v>484</v>
      </c>
      <c r="N12524">
        <v>9</v>
      </c>
      <c r="P12524" cm="1">
        <f t="array" ref="P12524">IF(Q12524&gt;0,INDEX(Q12524:Q34248,MATCH(TRUE,INDEX(Q12524:Q34248="",,),0)-1),"")</f>
        <v>8</v>
      </c>
      <c r="Q12524">
        <f t="shared" si="283"/>
        <v>5</v>
      </c>
      <c r="R12524">
        <f t="shared" si="282"/>
        <v>0</v>
      </c>
    </row>
    <row r="12525" spans="1:18" x14ac:dyDescent="0.3">
      <c r="A12525" t="s">
        <v>860</v>
      </c>
      <c r="B12525" s="1">
        <v>38329</v>
      </c>
      <c r="C12525" s="2">
        <v>0.41666666666666669</v>
      </c>
      <c r="D12525" t="s">
        <v>907</v>
      </c>
      <c r="E12525" t="s">
        <v>908</v>
      </c>
      <c r="G12525" t="s">
        <v>19</v>
      </c>
      <c r="H12525" t="s">
        <v>64</v>
      </c>
      <c r="I12525" t="s">
        <v>26</v>
      </c>
      <c r="J12525" t="s">
        <v>27</v>
      </c>
      <c r="K12525">
        <v>310</v>
      </c>
      <c r="L12525">
        <v>8.1999999999999993</v>
      </c>
      <c r="M12525" t="s">
        <v>484</v>
      </c>
      <c r="N12525">
        <v>17.22</v>
      </c>
      <c r="P12525" cm="1">
        <f t="array" ref="P12525">IF(Q12525&gt;0,INDEX(Q12525:Q34249,MATCH(TRUE,INDEX(Q12525:Q34249="",,),0)-1),"")</f>
        <v>8</v>
      </c>
      <c r="Q12525">
        <f t="shared" si="283"/>
        <v>5</v>
      </c>
      <c r="R12525">
        <f t="shared" si="282"/>
        <v>0</v>
      </c>
    </row>
    <row r="12526" spans="1:18" x14ac:dyDescent="0.3">
      <c r="A12526" t="s">
        <v>860</v>
      </c>
      <c r="B12526" s="1">
        <v>38329</v>
      </c>
      <c r="C12526" s="2">
        <v>0.41666666666666669</v>
      </c>
      <c r="D12526" t="s">
        <v>907</v>
      </c>
      <c r="E12526" t="s">
        <v>908</v>
      </c>
      <c r="G12526" s="6" t="s">
        <v>29</v>
      </c>
      <c r="H12526" t="s">
        <v>194</v>
      </c>
      <c r="I12526" t="s">
        <v>21</v>
      </c>
      <c r="J12526" t="s">
        <v>22</v>
      </c>
      <c r="K12526">
        <v>4</v>
      </c>
      <c r="L12526">
        <v>350</v>
      </c>
      <c r="M12526" t="s">
        <v>484</v>
      </c>
      <c r="N12526">
        <v>350</v>
      </c>
      <c r="P12526" cm="1">
        <f t="array" ref="P12526">IF(Q12526&gt;0,INDEX(Q12526:Q34250,MATCH(TRUE,INDEX(Q12526:Q34250="",,),0)-1),"")</f>
        <v>8</v>
      </c>
      <c r="Q12526">
        <f t="shared" si="283"/>
        <v>5</v>
      </c>
      <c r="R12526">
        <f t="shared" si="282"/>
        <v>0</v>
      </c>
    </row>
    <row r="12527" spans="1:18" x14ac:dyDescent="0.3">
      <c r="A12527" t="s">
        <v>860</v>
      </c>
      <c r="B12527" s="1">
        <v>38329</v>
      </c>
      <c r="C12527" s="2">
        <v>0.41666666666666669</v>
      </c>
      <c r="D12527" t="s">
        <v>907</v>
      </c>
      <c r="E12527" t="s">
        <v>908</v>
      </c>
      <c r="G12527" s="6" t="s">
        <v>29</v>
      </c>
      <c r="H12527" t="s">
        <v>206</v>
      </c>
      <c r="I12527" t="s">
        <v>21</v>
      </c>
      <c r="J12527" t="s">
        <v>22</v>
      </c>
      <c r="K12527">
        <v>11</v>
      </c>
      <c r="L12527">
        <v>71</v>
      </c>
      <c r="M12527" t="s">
        <v>484</v>
      </c>
      <c r="N12527">
        <v>71</v>
      </c>
      <c r="P12527" cm="1">
        <f t="array" ref="P12527">IF(Q12527&gt;0,INDEX(Q12527:Q34251,MATCH(TRUE,INDEX(Q12527:Q34251="",,),0)-1),"")</f>
        <v>8</v>
      </c>
      <c r="Q12527">
        <f t="shared" si="283"/>
        <v>5</v>
      </c>
      <c r="R12527">
        <f t="shared" si="282"/>
        <v>0</v>
      </c>
    </row>
    <row r="12528" spans="1:18" x14ac:dyDescent="0.3">
      <c r="A12528" t="s">
        <v>860</v>
      </c>
      <c r="B12528" s="1">
        <v>38329</v>
      </c>
      <c r="C12528" s="2">
        <v>0.41666666666666669</v>
      </c>
      <c r="D12528" t="s">
        <v>907</v>
      </c>
      <c r="E12528" t="s">
        <v>908</v>
      </c>
      <c r="G12528" s="6" t="s">
        <v>29</v>
      </c>
      <c r="H12528" t="s">
        <v>406</v>
      </c>
      <c r="I12528" t="s">
        <v>21</v>
      </c>
      <c r="J12528" t="s">
        <v>22</v>
      </c>
      <c r="K12528">
        <v>1</v>
      </c>
      <c r="L12528">
        <v>16</v>
      </c>
      <c r="M12528" t="s">
        <v>484</v>
      </c>
      <c r="N12528">
        <v>16</v>
      </c>
      <c r="P12528" cm="1">
        <f t="array" ref="P12528">IF(Q12528&gt;0,INDEX(Q12528:Q34252,MATCH(TRUE,INDEX(Q12528:Q34252="",,),0)-1),"")</f>
        <v>8</v>
      </c>
      <c r="Q12528">
        <f t="shared" si="283"/>
        <v>5</v>
      </c>
      <c r="R12528">
        <f t="shared" si="282"/>
        <v>0</v>
      </c>
    </row>
    <row r="12529" spans="1:18" x14ac:dyDescent="0.3">
      <c r="A12529" t="s">
        <v>860</v>
      </c>
      <c r="B12529" s="1">
        <v>38329</v>
      </c>
      <c r="C12529" s="2">
        <v>0.41666666666666669</v>
      </c>
      <c r="D12529" t="s">
        <v>907</v>
      </c>
      <c r="E12529" t="s">
        <v>908</v>
      </c>
      <c r="G12529" t="s">
        <v>19</v>
      </c>
      <c r="H12529" t="s">
        <v>206</v>
      </c>
      <c r="I12529" t="s">
        <v>26</v>
      </c>
      <c r="J12529" t="s">
        <v>27</v>
      </c>
      <c r="K12529">
        <v>200</v>
      </c>
      <c r="L12529">
        <v>4.55</v>
      </c>
      <c r="M12529" t="s">
        <v>87</v>
      </c>
      <c r="N12529">
        <v>12.1</v>
      </c>
      <c r="P12529" cm="1">
        <f t="array" ref="P12529">IF(Q12529&gt;0,INDEX(Q12529:Q34253,MATCH(TRUE,INDEX(Q12529:Q34253="",,),0)-1),"")</f>
        <v>8</v>
      </c>
      <c r="Q12529">
        <f t="shared" si="283"/>
        <v>6</v>
      </c>
      <c r="R12529">
        <f t="shared" si="282"/>
        <v>0</v>
      </c>
    </row>
    <row r="12530" spans="1:18" x14ac:dyDescent="0.3">
      <c r="A12530" t="s">
        <v>860</v>
      </c>
      <c r="B12530" s="1">
        <v>38329</v>
      </c>
      <c r="C12530" s="2">
        <v>0.41666666666666669</v>
      </c>
      <c r="D12530" t="s">
        <v>907</v>
      </c>
      <c r="E12530" t="s">
        <v>908</v>
      </c>
      <c r="G12530" t="s">
        <v>19</v>
      </c>
      <c r="H12530" t="s">
        <v>64</v>
      </c>
      <c r="I12530" t="s">
        <v>26</v>
      </c>
      <c r="J12530" t="s">
        <v>27</v>
      </c>
      <c r="K12530">
        <v>310</v>
      </c>
      <c r="L12530">
        <v>8.1999999999999993</v>
      </c>
      <c r="M12530" t="s">
        <v>87</v>
      </c>
      <c r="N12530">
        <v>14.1</v>
      </c>
      <c r="P12530" cm="1">
        <f t="array" ref="P12530">IF(Q12530&gt;0,INDEX(Q12530:Q34254,MATCH(TRUE,INDEX(Q12530:Q34254="",,),0)-1),"")</f>
        <v>8</v>
      </c>
      <c r="Q12530">
        <f t="shared" si="283"/>
        <v>6</v>
      </c>
      <c r="R12530">
        <f t="shared" si="282"/>
        <v>0</v>
      </c>
    </row>
    <row r="12531" spans="1:18" x14ac:dyDescent="0.3">
      <c r="A12531" t="s">
        <v>860</v>
      </c>
      <c r="B12531" s="1">
        <v>38329</v>
      </c>
      <c r="C12531" s="2">
        <v>0.41666666666666669</v>
      </c>
      <c r="D12531" t="s">
        <v>907</v>
      </c>
      <c r="E12531" t="s">
        <v>908</v>
      </c>
      <c r="G12531" s="6" t="s">
        <v>29</v>
      </c>
      <c r="H12531" t="s">
        <v>194</v>
      </c>
      <c r="I12531" t="s">
        <v>21</v>
      </c>
      <c r="J12531" t="s">
        <v>22</v>
      </c>
      <c r="K12531">
        <v>4</v>
      </c>
      <c r="L12531">
        <v>350</v>
      </c>
      <c r="M12531" t="s">
        <v>87</v>
      </c>
      <c r="N12531">
        <v>350</v>
      </c>
      <c r="P12531" cm="1">
        <f t="array" ref="P12531">IF(Q12531&gt;0,INDEX(Q12531:Q34255,MATCH(TRUE,INDEX(Q12531:Q34255="",,),0)-1),"")</f>
        <v>8</v>
      </c>
      <c r="Q12531">
        <f t="shared" si="283"/>
        <v>6</v>
      </c>
      <c r="R12531">
        <f t="shared" si="282"/>
        <v>0</v>
      </c>
    </row>
    <row r="12532" spans="1:18" x14ac:dyDescent="0.3">
      <c r="A12532" t="s">
        <v>860</v>
      </c>
      <c r="B12532" s="1">
        <v>38329</v>
      </c>
      <c r="C12532" s="2">
        <v>0.41666666666666669</v>
      </c>
      <c r="D12532" t="s">
        <v>907</v>
      </c>
      <c r="E12532" t="s">
        <v>908</v>
      </c>
      <c r="G12532" s="6" t="s">
        <v>29</v>
      </c>
      <c r="H12532" t="s">
        <v>206</v>
      </c>
      <c r="I12532" t="s">
        <v>21</v>
      </c>
      <c r="J12532" t="s">
        <v>22</v>
      </c>
      <c r="K12532">
        <v>11</v>
      </c>
      <c r="L12532">
        <v>71</v>
      </c>
      <c r="M12532" t="s">
        <v>87</v>
      </c>
      <c r="N12532">
        <v>71</v>
      </c>
      <c r="P12532" cm="1">
        <f t="array" ref="P12532">IF(Q12532&gt;0,INDEX(Q12532:Q34256,MATCH(TRUE,INDEX(Q12532:Q34256="",,),0)-1),"")</f>
        <v>8</v>
      </c>
      <c r="Q12532">
        <f t="shared" si="283"/>
        <v>6</v>
      </c>
      <c r="R12532">
        <f t="shared" ref="R12532:R12595" si="284">IF(P12532="","",0)</f>
        <v>0</v>
      </c>
    </row>
    <row r="12533" spans="1:18" x14ac:dyDescent="0.3">
      <c r="A12533" t="s">
        <v>860</v>
      </c>
      <c r="B12533" s="1">
        <v>38329</v>
      </c>
      <c r="C12533" s="2">
        <v>0.41666666666666669</v>
      </c>
      <c r="D12533" t="s">
        <v>907</v>
      </c>
      <c r="E12533" t="s">
        <v>908</v>
      </c>
      <c r="G12533" s="6" t="s">
        <v>29</v>
      </c>
      <c r="H12533" t="s">
        <v>406</v>
      </c>
      <c r="I12533" t="s">
        <v>21</v>
      </c>
      <c r="J12533" t="s">
        <v>22</v>
      </c>
      <c r="K12533">
        <v>1</v>
      </c>
      <c r="L12533">
        <v>16</v>
      </c>
      <c r="M12533" t="s">
        <v>87</v>
      </c>
      <c r="N12533">
        <v>16</v>
      </c>
      <c r="P12533" cm="1">
        <f t="array" ref="P12533">IF(Q12533&gt;0,INDEX(Q12533:Q34257,MATCH(TRUE,INDEX(Q12533:Q34257="",,),0)-1),"")</f>
        <v>8</v>
      </c>
      <c r="Q12533">
        <f t="shared" si="283"/>
        <v>6</v>
      </c>
      <c r="R12533">
        <f t="shared" si="284"/>
        <v>0</v>
      </c>
    </row>
    <row r="12534" spans="1:18" x14ac:dyDescent="0.3">
      <c r="A12534" t="s">
        <v>860</v>
      </c>
      <c r="B12534" s="1">
        <v>38329</v>
      </c>
      <c r="C12534" s="2">
        <v>0.41666666666666669</v>
      </c>
      <c r="D12534" t="s">
        <v>907</v>
      </c>
      <c r="E12534" t="s">
        <v>908</v>
      </c>
      <c r="G12534" t="s">
        <v>19</v>
      </c>
      <c r="H12534" t="s">
        <v>206</v>
      </c>
      <c r="I12534" t="s">
        <v>26</v>
      </c>
      <c r="J12534" t="s">
        <v>27</v>
      </c>
      <c r="K12534">
        <v>200</v>
      </c>
      <c r="L12534">
        <v>4.55</v>
      </c>
      <c r="M12534" t="s">
        <v>480</v>
      </c>
      <c r="N12534">
        <v>9.5</v>
      </c>
      <c r="P12534" cm="1">
        <f t="array" ref="P12534">IF(Q12534&gt;0,INDEX(Q12534:Q34258,MATCH(TRUE,INDEX(Q12534:Q34258="",,),0)-1),"")</f>
        <v>8</v>
      </c>
      <c r="Q12534">
        <f t="shared" si="283"/>
        <v>7</v>
      </c>
      <c r="R12534">
        <f t="shared" si="284"/>
        <v>0</v>
      </c>
    </row>
    <row r="12535" spans="1:18" x14ac:dyDescent="0.3">
      <c r="A12535" t="s">
        <v>860</v>
      </c>
      <c r="B12535" s="1">
        <v>38329</v>
      </c>
      <c r="C12535" s="2">
        <v>0.41666666666666669</v>
      </c>
      <c r="D12535" t="s">
        <v>907</v>
      </c>
      <c r="E12535" t="s">
        <v>908</v>
      </c>
      <c r="G12535" t="s">
        <v>19</v>
      </c>
      <c r="H12535" t="s">
        <v>64</v>
      </c>
      <c r="I12535" t="s">
        <v>26</v>
      </c>
      <c r="J12535" t="s">
        <v>27</v>
      </c>
      <c r="K12535">
        <v>310</v>
      </c>
      <c r="L12535">
        <v>8.1999999999999993</v>
      </c>
      <c r="M12535" t="s">
        <v>480</v>
      </c>
      <c r="N12535">
        <v>12</v>
      </c>
      <c r="P12535" cm="1">
        <f t="array" ref="P12535">IF(Q12535&gt;0,INDEX(Q12535:Q34259,MATCH(TRUE,INDEX(Q12535:Q34259="",,),0)-1),"")</f>
        <v>8</v>
      </c>
      <c r="Q12535">
        <f t="shared" si="283"/>
        <v>7</v>
      </c>
      <c r="R12535">
        <f t="shared" si="284"/>
        <v>0</v>
      </c>
    </row>
    <row r="12536" spans="1:18" x14ac:dyDescent="0.3">
      <c r="A12536" t="s">
        <v>860</v>
      </c>
      <c r="B12536" s="1">
        <v>38329</v>
      </c>
      <c r="C12536" s="2">
        <v>0.41666666666666669</v>
      </c>
      <c r="D12536" t="s">
        <v>907</v>
      </c>
      <c r="E12536" t="s">
        <v>908</v>
      </c>
      <c r="G12536" s="6" t="s">
        <v>29</v>
      </c>
      <c r="H12536" t="s">
        <v>194</v>
      </c>
      <c r="I12536" t="s">
        <v>21</v>
      </c>
      <c r="J12536" t="s">
        <v>22</v>
      </c>
      <c r="K12536">
        <v>4</v>
      </c>
      <c r="L12536">
        <v>350</v>
      </c>
      <c r="M12536" t="s">
        <v>480</v>
      </c>
      <c r="N12536">
        <v>350</v>
      </c>
      <c r="P12536" cm="1">
        <f t="array" ref="P12536">IF(Q12536&gt;0,INDEX(Q12536:Q34260,MATCH(TRUE,INDEX(Q12536:Q34260="",,),0)-1),"")</f>
        <v>8</v>
      </c>
      <c r="Q12536">
        <f t="shared" si="283"/>
        <v>7</v>
      </c>
      <c r="R12536">
        <f t="shared" si="284"/>
        <v>0</v>
      </c>
    </row>
    <row r="12537" spans="1:18" x14ac:dyDescent="0.3">
      <c r="A12537" t="s">
        <v>860</v>
      </c>
      <c r="B12537" s="1">
        <v>38329</v>
      </c>
      <c r="C12537" s="2">
        <v>0.41666666666666669</v>
      </c>
      <c r="D12537" t="s">
        <v>907</v>
      </c>
      <c r="E12537" t="s">
        <v>908</v>
      </c>
      <c r="G12537" s="6" t="s">
        <v>29</v>
      </c>
      <c r="H12537" t="s">
        <v>206</v>
      </c>
      <c r="I12537" t="s">
        <v>21</v>
      </c>
      <c r="J12537" t="s">
        <v>22</v>
      </c>
      <c r="K12537">
        <v>11</v>
      </c>
      <c r="L12537">
        <v>71</v>
      </c>
      <c r="M12537" t="s">
        <v>480</v>
      </c>
      <c r="N12537">
        <v>71</v>
      </c>
      <c r="P12537" cm="1">
        <f t="array" ref="P12537">IF(Q12537&gt;0,INDEX(Q12537:Q34261,MATCH(TRUE,INDEX(Q12537:Q34261="",,),0)-1),"")</f>
        <v>8</v>
      </c>
      <c r="Q12537">
        <f t="shared" si="283"/>
        <v>7</v>
      </c>
      <c r="R12537">
        <f t="shared" si="284"/>
        <v>0</v>
      </c>
    </row>
    <row r="12538" spans="1:18" x14ac:dyDescent="0.3">
      <c r="A12538" t="s">
        <v>860</v>
      </c>
      <c r="B12538" s="1">
        <v>38329</v>
      </c>
      <c r="C12538" s="2">
        <v>0.41666666666666669</v>
      </c>
      <c r="D12538" t="s">
        <v>907</v>
      </c>
      <c r="E12538" t="s">
        <v>908</v>
      </c>
      <c r="G12538" s="6" t="s">
        <v>29</v>
      </c>
      <c r="H12538" t="s">
        <v>406</v>
      </c>
      <c r="I12538" t="s">
        <v>21</v>
      </c>
      <c r="J12538" t="s">
        <v>22</v>
      </c>
      <c r="K12538">
        <v>1</v>
      </c>
      <c r="L12538">
        <v>16</v>
      </c>
      <c r="M12538" t="s">
        <v>480</v>
      </c>
      <c r="N12538">
        <v>16</v>
      </c>
      <c r="P12538" cm="1">
        <f t="array" ref="P12538">IF(Q12538&gt;0,INDEX(Q12538:Q34262,MATCH(TRUE,INDEX(Q12538:Q34262="",,),0)-1),"")</f>
        <v>8</v>
      </c>
      <c r="Q12538">
        <f t="shared" si="283"/>
        <v>7</v>
      </c>
      <c r="R12538">
        <f t="shared" si="284"/>
        <v>0</v>
      </c>
    </row>
    <row r="12539" spans="1:18" x14ac:dyDescent="0.3">
      <c r="A12539" t="s">
        <v>860</v>
      </c>
      <c r="B12539" s="1">
        <v>38329</v>
      </c>
      <c r="C12539" s="2">
        <v>0.41666666666666669</v>
      </c>
      <c r="D12539" t="s">
        <v>907</v>
      </c>
      <c r="E12539" t="s">
        <v>908</v>
      </c>
      <c r="G12539" t="s">
        <v>19</v>
      </c>
      <c r="H12539" t="s">
        <v>206</v>
      </c>
      <c r="I12539" t="s">
        <v>26</v>
      </c>
      <c r="J12539" t="s">
        <v>27</v>
      </c>
      <c r="K12539">
        <v>200</v>
      </c>
      <c r="L12539">
        <v>4.55</v>
      </c>
      <c r="M12539" t="s">
        <v>875</v>
      </c>
      <c r="N12539">
        <v>4.55</v>
      </c>
      <c r="P12539" cm="1">
        <f t="array" ref="P12539">IF(Q12539&gt;0,INDEX(Q12539:Q34263,MATCH(TRUE,INDEX(Q12539:Q34263="",,),0)-1),"")</f>
        <v>8</v>
      </c>
      <c r="Q12539">
        <f t="shared" si="283"/>
        <v>8</v>
      </c>
      <c r="R12539">
        <f t="shared" si="284"/>
        <v>0</v>
      </c>
    </row>
    <row r="12540" spans="1:18" x14ac:dyDescent="0.3">
      <c r="A12540" t="s">
        <v>860</v>
      </c>
      <c r="B12540" s="1">
        <v>38329</v>
      </c>
      <c r="C12540" s="2">
        <v>0.41666666666666669</v>
      </c>
      <c r="D12540" t="s">
        <v>907</v>
      </c>
      <c r="E12540" t="s">
        <v>908</v>
      </c>
      <c r="G12540" t="s">
        <v>19</v>
      </c>
      <c r="H12540" t="s">
        <v>64</v>
      </c>
      <c r="I12540" t="s">
        <v>26</v>
      </c>
      <c r="J12540" t="s">
        <v>27</v>
      </c>
      <c r="K12540">
        <v>310</v>
      </c>
      <c r="L12540">
        <v>8.1999999999999993</v>
      </c>
      <c r="M12540" t="s">
        <v>875</v>
      </c>
      <c r="N12540">
        <v>8.1999999999999993</v>
      </c>
      <c r="P12540" cm="1">
        <f t="array" ref="P12540">IF(Q12540&gt;0,INDEX(Q12540:Q34264,MATCH(TRUE,INDEX(Q12540:Q34264="",,),0)-1),"")</f>
        <v>8</v>
      </c>
      <c r="Q12540">
        <f t="shared" si="283"/>
        <v>8</v>
      </c>
      <c r="R12540">
        <f t="shared" si="284"/>
        <v>0</v>
      </c>
    </row>
    <row r="12541" spans="1:18" x14ac:dyDescent="0.3">
      <c r="A12541" t="s">
        <v>860</v>
      </c>
      <c r="B12541" s="1">
        <v>38329</v>
      </c>
      <c r="C12541" s="2">
        <v>0.41666666666666669</v>
      </c>
      <c r="D12541" t="s">
        <v>907</v>
      </c>
      <c r="E12541" t="s">
        <v>908</v>
      </c>
      <c r="G12541" s="6" t="s">
        <v>29</v>
      </c>
      <c r="H12541" t="s">
        <v>194</v>
      </c>
      <c r="I12541" t="s">
        <v>21</v>
      </c>
      <c r="J12541" t="s">
        <v>22</v>
      </c>
      <c r="K12541">
        <v>4</v>
      </c>
      <c r="L12541">
        <v>350</v>
      </c>
      <c r="M12541" t="s">
        <v>875</v>
      </c>
      <c r="N12541">
        <v>350</v>
      </c>
      <c r="P12541" cm="1">
        <f t="array" ref="P12541">IF(Q12541&gt;0,INDEX(Q12541:Q34265,MATCH(TRUE,INDEX(Q12541:Q34265="",,),0)-1),"")</f>
        <v>8</v>
      </c>
      <c r="Q12541">
        <f t="shared" si="283"/>
        <v>8</v>
      </c>
      <c r="R12541">
        <f t="shared" si="284"/>
        <v>0</v>
      </c>
    </row>
    <row r="12542" spans="1:18" x14ac:dyDescent="0.3">
      <c r="A12542" t="s">
        <v>860</v>
      </c>
      <c r="B12542" s="1">
        <v>38329</v>
      </c>
      <c r="C12542" s="2">
        <v>0.41666666666666669</v>
      </c>
      <c r="D12542" t="s">
        <v>907</v>
      </c>
      <c r="E12542" t="s">
        <v>908</v>
      </c>
      <c r="G12542" s="6" t="s">
        <v>29</v>
      </c>
      <c r="H12542" t="s">
        <v>206</v>
      </c>
      <c r="I12542" t="s">
        <v>21</v>
      </c>
      <c r="J12542" t="s">
        <v>22</v>
      </c>
      <c r="K12542">
        <v>11</v>
      </c>
      <c r="L12542">
        <v>71</v>
      </c>
      <c r="M12542" t="s">
        <v>875</v>
      </c>
      <c r="N12542">
        <v>71</v>
      </c>
      <c r="P12542" cm="1">
        <f t="array" ref="P12542">IF(Q12542&gt;0,INDEX(Q12542:Q34266,MATCH(TRUE,INDEX(Q12542:Q34266="",,),0)-1),"")</f>
        <v>8</v>
      </c>
      <c r="Q12542">
        <f t="shared" si="283"/>
        <v>8</v>
      </c>
      <c r="R12542">
        <f t="shared" si="284"/>
        <v>0</v>
      </c>
    </row>
    <row r="12543" spans="1:18" x14ac:dyDescent="0.3">
      <c r="A12543" t="s">
        <v>860</v>
      </c>
      <c r="B12543" s="1">
        <v>38329</v>
      </c>
      <c r="C12543" s="2">
        <v>0.41666666666666669</v>
      </c>
      <c r="D12543" t="s">
        <v>907</v>
      </c>
      <c r="E12543" t="s">
        <v>908</v>
      </c>
      <c r="G12543" s="6" t="s">
        <v>29</v>
      </c>
      <c r="H12543" t="s">
        <v>406</v>
      </c>
      <c r="I12543" t="s">
        <v>21</v>
      </c>
      <c r="J12543" t="s">
        <v>22</v>
      </c>
      <c r="K12543">
        <v>1</v>
      </c>
      <c r="L12543">
        <v>16</v>
      </c>
      <c r="M12543" t="s">
        <v>875</v>
      </c>
      <c r="N12543">
        <v>16</v>
      </c>
      <c r="P12543" cm="1">
        <f t="array" ref="P12543">IF(Q12543&gt;0,INDEX(Q12543:Q34267,MATCH(TRUE,INDEX(Q12543:Q34267="",,),0)-1),"")</f>
        <v>8</v>
      </c>
      <c r="Q12543">
        <f t="shared" si="283"/>
        <v>8</v>
      </c>
      <c r="R12543">
        <f t="shared" si="284"/>
        <v>0</v>
      </c>
    </row>
    <row r="12544" spans="1:18" x14ac:dyDescent="0.3">
      <c r="P12544" t="str" cm="1">
        <f t="array" ref="P12544">IF(Q12544&gt;0,INDEX(Q12544:Q34268,MATCH(TRUE,INDEX(Q12544:Q34268="",,),0)-1),"")</f>
        <v/>
      </c>
      <c r="R12544" t="str">
        <f t="shared" si="284"/>
        <v/>
      </c>
    </row>
    <row r="12545" spans="1:18" x14ac:dyDescent="0.3">
      <c r="A12545" t="s">
        <v>860</v>
      </c>
      <c r="B12545" s="1">
        <v>38329</v>
      </c>
      <c r="C12545" s="2">
        <v>0.41666666666666669</v>
      </c>
      <c r="D12545" t="s">
        <v>909</v>
      </c>
      <c r="E12545" t="s">
        <v>910</v>
      </c>
      <c r="G12545" t="s">
        <v>19</v>
      </c>
      <c r="H12545" t="s">
        <v>63</v>
      </c>
      <c r="I12545" t="s">
        <v>26</v>
      </c>
      <c r="J12545" t="s">
        <v>27</v>
      </c>
      <c r="K12545">
        <v>360</v>
      </c>
      <c r="L12545">
        <v>17.2</v>
      </c>
      <c r="M12545" t="s">
        <v>863</v>
      </c>
      <c r="N12545">
        <v>42.88</v>
      </c>
      <c r="O12545" t="s">
        <v>24</v>
      </c>
      <c r="P12545" cm="1">
        <f t="array" ref="P12545">IF(Q12545&gt;0,INDEX(Q12545:Q34269,MATCH(TRUE,INDEX(Q12545:Q34269="",,),0)-1),"")</f>
        <v>9</v>
      </c>
      <c r="Q12545">
        <f>INT((ROW()-12545)/5)+1</f>
        <v>1</v>
      </c>
      <c r="R12545">
        <f t="shared" si="284"/>
        <v>0</v>
      </c>
    </row>
    <row r="12546" spans="1:18" x14ac:dyDescent="0.3">
      <c r="A12546" t="s">
        <v>860</v>
      </c>
      <c r="B12546" s="1">
        <v>38329</v>
      </c>
      <c r="C12546" s="2">
        <v>0.41666666666666669</v>
      </c>
      <c r="D12546" t="s">
        <v>909</v>
      </c>
      <c r="E12546" t="s">
        <v>910</v>
      </c>
      <c r="G12546" s="6" t="s">
        <v>29</v>
      </c>
      <c r="H12546" t="s">
        <v>148</v>
      </c>
      <c r="I12546" t="s">
        <v>26</v>
      </c>
      <c r="J12546" t="s">
        <v>27</v>
      </c>
      <c r="K12546">
        <v>9</v>
      </c>
      <c r="L12546">
        <v>6.3</v>
      </c>
      <c r="M12546" t="s">
        <v>863</v>
      </c>
      <c r="N12546">
        <v>6.3</v>
      </c>
      <c r="O12546" t="s">
        <v>24</v>
      </c>
      <c r="P12546" cm="1">
        <f t="array" ref="P12546">IF(Q12546&gt;0,INDEX(Q12546:Q34270,MATCH(TRUE,INDEX(Q12546:Q34270="",,),0)-1),"")</f>
        <v>9</v>
      </c>
      <c r="Q12546">
        <f t="shared" ref="Q12546:Q12589" si="285">INT((ROW()-12545)/5)+1</f>
        <v>1</v>
      </c>
      <c r="R12546">
        <f t="shared" si="284"/>
        <v>0</v>
      </c>
    </row>
    <row r="12547" spans="1:18" x14ac:dyDescent="0.3">
      <c r="A12547" t="s">
        <v>860</v>
      </c>
      <c r="B12547" s="1">
        <v>38329</v>
      </c>
      <c r="C12547" s="2">
        <v>0.41666666666666669</v>
      </c>
      <c r="D12547" t="s">
        <v>909</v>
      </c>
      <c r="E12547" t="s">
        <v>910</v>
      </c>
      <c r="G12547" s="6" t="s">
        <v>29</v>
      </c>
      <c r="H12547" t="s">
        <v>41</v>
      </c>
      <c r="I12547" t="s">
        <v>26</v>
      </c>
      <c r="J12547" t="s">
        <v>27</v>
      </c>
      <c r="K12547">
        <v>13</v>
      </c>
      <c r="L12547">
        <v>28.9</v>
      </c>
      <c r="M12547" t="s">
        <v>863</v>
      </c>
      <c r="N12547">
        <v>28.9</v>
      </c>
      <c r="O12547" t="s">
        <v>24</v>
      </c>
      <c r="P12547" cm="1">
        <f t="array" ref="P12547">IF(Q12547&gt;0,INDEX(Q12547:Q34271,MATCH(TRUE,INDEX(Q12547:Q34271="",,),0)-1),"")</f>
        <v>9</v>
      </c>
      <c r="Q12547">
        <f t="shared" si="285"/>
        <v>1</v>
      </c>
      <c r="R12547">
        <f t="shared" si="284"/>
        <v>0</v>
      </c>
    </row>
    <row r="12548" spans="1:18" x14ac:dyDescent="0.3">
      <c r="A12548" t="s">
        <v>860</v>
      </c>
      <c r="B12548" s="1">
        <v>38329</v>
      </c>
      <c r="C12548" s="2">
        <v>0.41666666666666669</v>
      </c>
      <c r="D12548" t="s">
        <v>909</v>
      </c>
      <c r="E12548" t="s">
        <v>910</v>
      </c>
      <c r="G12548" s="6" t="s">
        <v>29</v>
      </c>
      <c r="H12548" t="s">
        <v>28</v>
      </c>
      <c r="I12548" t="s">
        <v>26</v>
      </c>
      <c r="J12548" t="s">
        <v>27</v>
      </c>
      <c r="K12548">
        <v>10</v>
      </c>
      <c r="L12548">
        <v>24.9</v>
      </c>
      <c r="M12548" t="s">
        <v>863</v>
      </c>
      <c r="N12548">
        <v>24.9</v>
      </c>
      <c r="O12548" t="s">
        <v>24</v>
      </c>
      <c r="P12548" cm="1">
        <f t="array" ref="P12548">IF(Q12548&gt;0,INDEX(Q12548:Q34272,MATCH(TRUE,INDEX(Q12548:Q34272="",,),0)-1),"")</f>
        <v>9</v>
      </c>
      <c r="Q12548">
        <f t="shared" si="285"/>
        <v>1</v>
      </c>
      <c r="R12548">
        <f t="shared" si="284"/>
        <v>0</v>
      </c>
    </row>
    <row r="12549" spans="1:18" x14ac:dyDescent="0.3">
      <c r="A12549" t="s">
        <v>860</v>
      </c>
      <c r="B12549" s="1">
        <v>38329</v>
      </c>
      <c r="C12549" s="2">
        <v>0.41666666666666669</v>
      </c>
      <c r="D12549" t="s">
        <v>909</v>
      </c>
      <c r="E12549" t="s">
        <v>910</v>
      </c>
      <c r="G12549" s="6" t="s">
        <v>29</v>
      </c>
      <c r="H12549" t="s">
        <v>64</v>
      </c>
      <c r="I12549" t="s">
        <v>26</v>
      </c>
      <c r="J12549" t="s">
        <v>27</v>
      </c>
      <c r="K12549">
        <v>18</v>
      </c>
      <c r="L12549">
        <v>5.0999999999999996</v>
      </c>
      <c r="M12549" t="s">
        <v>863</v>
      </c>
      <c r="N12549">
        <v>5.0999999999999996</v>
      </c>
      <c r="O12549" t="s">
        <v>24</v>
      </c>
      <c r="P12549" cm="1">
        <f t="array" ref="P12549">IF(Q12549&gt;0,INDEX(Q12549:Q34273,MATCH(TRUE,INDEX(Q12549:Q34273="",,),0)-1),"")</f>
        <v>9</v>
      </c>
      <c r="Q12549">
        <f t="shared" si="285"/>
        <v>1</v>
      </c>
      <c r="R12549">
        <f t="shared" si="284"/>
        <v>0</v>
      </c>
    </row>
    <row r="12550" spans="1:18" x14ac:dyDescent="0.3">
      <c r="A12550" t="s">
        <v>860</v>
      </c>
      <c r="B12550" s="1">
        <v>38329</v>
      </c>
      <c r="C12550" s="2">
        <v>0.41666666666666669</v>
      </c>
      <c r="D12550" t="s">
        <v>909</v>
      </c>
      <c r="E12550" t="s">
        <v>910</v>
      </c>
      <c r="G12550" t="s">
        <v>19</v>
      </c>
      <c r="H12550" t="s">
        <v>63</v>
      </c>
      <c r="I12550" t="s">
        <v>26</v>
      </c>
      <c r="J12550" t="s">
        <v>27</v>
      </c>
      <c r="K12550">
        <v>360</v>
      </c>
      <c r="L12550">
        <v>17.2</v>
      </c>
      <c r="M12550" t="s">
        <v>868</v>
      </c>
      <c r="N12550">
        <v>34.03</v>
      </c>
      <c r="P12550" cm="1">
        <f t="array" ref="P12550">IF(Q12550&gt;0,INDEX(Q12550:Q34274,MATCH(TRUE,INDEX(Q12550:Q34274="",,),0)-1),"")</f>
        <v>9</v>
      </c>
      <c r="Q12550">
        <f t="shared" si="285"/>
        <v>2</v>
      </c>
      <c r="R12550">
        <f t="shared" si="284"/>
        <v>0</v>
      </c>
    </row>
    <row r="12551" spans="1:18" x14ac:dyDescent="0.3">
      <c r="A12551" t="s">
        <v>860</v>
      </c>
      <c r="B12551" s="1">
        <v>38329</v>
      </c>
      <c r="C12551" s="2">
        <v>0.41666666666666669</v>
      </c>
      <c r="D12551" t="s">
        <v>909</v>
      </c>
      <c r="E12551" t="s">
        <v>910</v>
      </c>
      <c r="G12551" s="6" t="s">
        <v>29</v>
      </c>
      <c r="H12551" t="s">
        <v>148</v>
      </c>
      <c r="I12551" t="s">
        <v>26</v>
      </c>
      <c r="J12551" t="s">
        <v>27</v>
      </c>
      <c r="K12551">
        <v>9</v>
      </c>
      <c r="L12551">
        <v>6.3</v>
      </c>
      <c r="M12551" t="s">
        <v>868</v>
      </c>
      <c r="N12551">
        <v>6.3</v>
      </c>
      <c r="P12551" cm="1">
        <f t="array" ref="P12551">IF(Q12551&gt;0,INDEX(Q12551:Q34275,MATCH(TRUE,INDEX(Q12551:Q34275="",,),0)-1),"")</f>
        <v>9</v>
      </c>
      <c r="Q12551">
        <f t="shared" si="285"/>
        <v>2</v>
      </c>
      <c r="R12551">
        <f t="shared" si="284"/>
        <v>0</v>
      </c>
    </row>
    <row r="12552" spans="1:18" x14ac:dyDescent="0.3">
      <c r="A12552" t="s">
        <v>860</v>
      </c>
      <c r="B12552" s="1">
        <v>38329</v>
      </c>
      <c r="C12552" s="2">
        <v>0.41666666666666669</v>
      </c>
      <c r="D12552" t="s">
        <v>909</v>
      </c>
      <c r="E12552" t="s">
        <v>910</v>
      </c>
      <c r="G12552" s="6" t="s">
        <v>29</v>
      </c>
      <c r="H12552" t="s">
        <v>41</v>
      </c>
      <c r="I12552" t="s">
        <v>26</v>
      </c>
      <c r="J12552" t="s">
        <v>27</v>
      </c>
      <c r="K12552">
        <v>13</v>
      </c>
      <c r="L12552">
        <v>28.9</v>
      </c>
      <c r="M12552" t="s">
        <v>868</v>
      </c>
      <c r="N12552">
        <v>28.9</v>
      </c>
      <c r="P12552" cm="1">
        <f t="array" ref="P12552">IF(Q12552&gt;0,INDEX(Q12552:Q34276,MATCH(TRUE,INDEX(Q12552:Q34276="",,),0)-1),"")</f>
        <v>9</v>
      </c>
      <c r="Q12552">
        <f t="shared" si="285"/>
        <v>2</v>
      </c>
      <c r="R12552">
        <f t="shared" si="284"/>
        <v>0</v>
      </c>
    </row>
    <row r="12553" spans="1:18" x14ac:dyDescent="0.3">
      <c r="A12553" t="s">
        <v>860</v>
      </c>
      <c r="B12553" s="1">
        <v>38329</v>
      </c>
      <c r="C12553" s="2">
        <v>0.41666666666666669</v>
      </c>
      <c r="D12553" t="s">
        <v>909</v>
      </c>
      <c r="E12553" t="s">
        <v>910</v>
      </c>
      <c r="G12553" s="6" t="s">
        <v>29</v>
      </c>
      <c r="H12553" t="s">
        <v>28</v>
      </c>
      <c r="I12553" t="s">
        <v>26</v>
      </c>
      <c r="J12553" t="s">
        <v>27</v>
      </c>
      <c r="K12553">
        <v>10</v>
      </c>
      <c r="L12553">
        <v>24.9</v>
      </c>
      <c r="M12553" t="s">
        <v>868</v>
      </c>
      <c r="N12553">
        <v>24.9</v>
      </c>
      <c r="P12553" cm="1">
        <f t="array" ref="P12553">IF(Q12553&gt;0,INDEX(Q12553:Q34277,MATCH(TRUE,INDEX(Q12553:Q34277="",,),0)-1),"")</f>
        <v>9</v>
      </c>
      <c r="Q12553">
        <f t="shared" si="285"/>
        <v>2</v>
      </c>
      <c r="R12553">
        <f t="shared" si="284"/>
        <v>0</v>
      </c>
    </row>
    <row r="12554" spans="1:18" x14ac:dyDescent="0.3">
      <c r="A12554" t="s">
        <v>860</v>
      </c>
      <c r="B12554" s="1">
        <v>38329</v>
      </c>
      <c r="C12554" s="2">
        <v>0.41666666666666669</v>
      </c>
      <c r="D12554" t="s">
        <v>909</v>
      </c>
      <c r="E12554" t="s">
        <v>910</v>
      </c>
      <c r="G12554" s="6" t="s">
        <v>29</v>
      </c>
      <c r="H12554" t="s">
        <v>64</v>
      </c>
      <c r="I12554" t="s">
        <v>26</v>
      </c>
      <c r="J12554" t="s">
        <v>27</v>
      </c>
      <c r="K12554">
        <v>18</v>
      </c>
      <c r="L12554">
        <v>5.0999999999999996</v>
      </c>
      <c r="M12554" t="s">
        <v>868</v>
      </c>
      <c r="N12554">
        <v>5.0999999999999996</v>
      </c>
      <c r="P12554" cm="1">
        <f t="array" ref="P12554">IF(Q12554&gt;0,INDEX(Q12554:Q34278,MATCH(TRUE,INDEX(Q12554:Q34278="",,),0)-1),"")</f>
        <v>9</v>
      </c>
      <c r="Q12554">
        <f t="shared" si="285"/>
        <v>2</v>
      </c>
      <c r="R12554">
        <f t="shared" si="284"/>
        <v>0</v>
      </c>
    </row>
    <row r="12555" spans="1:18" x14ac:dyDescent="0.3">
      <c r="A12555" t="s">
        <v>860</v>
      </c>
      <c r="B12555" s="1">
        <v>38329</v>
      </c>
      <c r="C12555" s="2">
        <v>0.41666666666666669</v>
      </c>
      <c r="D12555" t="s">
        <v>909</v>
      </c>
      <c r="E12555" t="s">
        <v>910</v>
      </c>
      <c r="G12555" t="s">
        <v>19</v>
      </c>
      <c r="H12555" t="s">
        <v>63</v>
      </c>
      <c r="I12555" t="s">
        <v>26</v>
      </c>
      <c r="J12555" t="s">
        <v>27</v>
      </c>
      <c r="K12555">
        <v>360</v>
      </c>
      <c r="L12555">
        <v>17.2</v>
      </c>
      <c r="M12555" t="s">
        <v>31</v>
      </c>
      <c r="N12555">
        <v>32.57</v>
      </c>
      <c r="P12555" cm="1">
        <f t="array" ref="P12555">IF(Q12555&gt;0,INDEX(Q12555:Q34279,MATCH(TRUE,INDEX(Q12555:Q34279="",,),0)-1),"")</f>
        <v>9</v>
      </c>
      <c r="Q12555">
        <f t="shared" si="285"/>
        <v>3</v>
      </c>
      <c r="R12555">
        <f t="shared" si="284"/>
        <v>0</v>
      </c>
    </row>
    <row r="12556" spans="1:18" x14ac:dyDescent="0.3">
      <c r="A12556" t="s">
        <v>860</v>
      </c>
      <c r="B12556" s="1">
        <v>38329</v>
      </c>
      <c r="C12556" s="2">
        <v>0.41666666666666669</v>
      </c>
      <c r="D12556" t="s">
        <v>909</v>
      </c>
      <c r="E12556" t="s">
        <v>910</v>
      </c>
      <c r="G12556" s="6" t="s">
        <v>29</v>
      </c>
      <c r="H12556" t="s">
        <v>148</v>
      </c>
      <c r="I12556" t="s">
        <v>26</v>
      </c>
      <c r="J12556" t="s">
        <v>27</v>
      </c>
      <c r="K12556">
        <v>9</v>
      </c>
      <c r="L12556">
        <v>6.3</v>
      </c>
      <c r="M12556" t="s">
        <v>31</v>
      </c>
      <c r="N12556">
        <v>6.3</v>
      </c>
      <c r="P12556" cm="1">
        <f t="array" ref="P12556">IF(Q12556&gt;0,INDEX(Q12556:Q34280,MATCH(TRUE,INDEX(Q12556:Q34280="",,),0)-1),"")</f>
        <v>9</v>
      </c>
      <c r="Q12556">
        <f t="shared" si="285"/>
        <v>3</v>
      </c>
      <c r="R12556">
        <f t="shared" si="284"/>
        <v>0</v>
      </c>
    </row>
    <row r="12557" spans="1:18" x14ac:dyDescent="0.3">
      <c r="A12557" t="s">
        <v>860</v>
      </c>
      <c r="B12557" s="1">
        <v>38329</v>
      </c>
      <c r="C12557" s="2">
        <v>0.41666666666666669</v>
      </c>
      <c r="D12557" t="s">
        <v>909</v>
      </c>
      <c r="E12557" t="s">
        <v>910</v>
      </c>
      <c r="G12557" s="6" t="s">
        <v>29</v>
      </c>
      <c r="H12557" t="s">
        <v>41</v>
      </c>
      <c r="I12557" t="s">
        <v>26</v>
      </c>
      <c r="J12557" t="s">
        <v>27</v>
      </c>
      <c r="K12557">
        <v>13</v>
      </c>
      <c r="L12557">
        <v>28.9</v>
      </c>
      <c r="M12557" t="s">
        <v>31</v>
      </c>
      <c r="N12557">
        <v>28.9</v>
      </c>
      <c r="P12557" cm="1">
        <f t="array" ref="P12557">IF(Q12557&gt;0,INDEX(Q12557:Q34281,MATCH(TRUE,INDEX(Q12557:Q34281="",,),0)-1),"")</f>
        <v>9</v>
      </c>
      <c r="Q12557">
        <f t="shared" si="285"/>
        <v>3</v>
      </c>
      <c r="R12557">
        <f t="shared" si="284"/>
        <v>0</v>
      </c>
    </row>
    <row r="12558" spans="1:18" x14ac:dyDescent="0.3">
      <c r="A12558" t="s">
        <v>860</v>
      </c>
      <c r="B12558" s="1">
        <v>38329</v>
      </c>
      <c r="C12558" s="2">
        <v>0.41666666666666669</v>
      </c>
      <c r="D12558" t="s">
        <v>909</v>
      </c>
      <c r="E12558" t="s">
        <v>910</v>
      </c>
      <c r="G12558" s="6" t="s">
        <v>29</v>
      </c>
      <c r="H12558" t="s">
        <v>28</v>
      </c>
      <c r="I12558" t="s">
        <v>26</v>
      </c>
      <c r="J12558" t="s">
        <v>27</v>
      </c>
      <c r="K12558">
        <v>10</v>
      </c>
      <c r="L12558">
        <v>24.9</v>
      </c>
      <c r="M12558" t="s">
        <v>31</v>
      </c>
      <c r="N12558">
        <v>24.9</v>
      </c>
      <c r="P12558" cm="1">
        <f t="array" ref="P12558">IF(Q12558&gt;0,INDEX(Q12558:Q34282,MATCH(TRUE,INDEX(Q12558:Q34282="",,),0)-1),"")</f>
        <v>9</v>
      </c>
      <c r="Q12558">
        <f t="shared" si="285"/>
        <v>3</v>
      </c>
      <c r="R12558">
        <f t="shared" si="284"/>
        <v>0</v>
      </c>
    </row>
    <row r="12559" spans="1:18" x14ac:dyDescent="0.3">
      <c r="A12559" t="s">
        <v>860</v>
      </c>
      <c r="B12559" s="1">
        <v>38329</v>
      </c>
      <c r="C12559" s="2">
        <v>0.41666666666666669</v>
      </c>
      <c r="D12559" t="s">
        <v>909</v>
      </c>
      <c r="E12559" t="s">
        <v>910</v>
      </c>
      <c r="G12559" s="6" t="s">
        <v>29</v>
      </c>
      <c r="H12559" t="s">
        <v>64</v>
      </c>
      <c r="I12559" t="s">
        <v>26</v>
      </c>
      <c r="J12559" t="s">
        <v>27</v>
      </c>
      <c r="K12559">
        <v>18</v>
      </c>
      <c r="L12559">
        <v>5.0999999999999996</v>
      </c>
      <c r="M12559" t="s">
        <v>31</v>
      </c>
      <c r="N12559">
        <v>5.0999999999999996</v>
      </c>
      <c r="P12559" cm="1">
        <f t="array" ref="P12559">IF(Q12559&gt;0,INDEX(Q12559:Q34283,MATCH(TRUE,INDEX(Q12559:Q34283="",,),0)-1),"")</f>
        <v>9</v>
      </c>
      <c r="Q12559">
        <f t="shared" si="285"/>
        <v>3</v>
      </c>
      <c r="R12559">
        <f t="shared" si="284"/>
        <v>0</v>
      </c>
    </row>
    <row r="12560" spans="1:18" x14ac:dyDescent="0.3">
      <c r="A12560" t="s">
        <v>860</v>
      </c>
      <c r="B12560" s="1">
        <v>38329</v>
      </c>
      <c r="C12560" s="2">
        <v>0.41666666666666669</v>
      </c>
      <c r="D12560" t="s">
        <v>909</v>
      </c>
      <c r="E12560" t="s">
        <v>910</v>
      </c>
      <c r="G12560" t="s">
        <v>19</v>
      </c>
      <c r="H12560" t="s">
        <v>63</v>
      </c>
      <c r="I12560" t="s">
        <v>26</v>
      </c>
      <c r="J12560" t="s">
        <v>27</v>
      </c>
      <c r="K12560">
        <v>360</v>
      </c>
      <c r="L12560">
        <v>17.2</v>
      </c>
      <c r="M12560" t="s">
        <v>59</v>
      </c>
      <c r="N12560">
        <v>31</v>
      </c>
      <c r="P12560" cm="1">
        <f t="array" ref="P12560">IF(Q12560&gt;0,INDEX(Q12560:Q34284,MATCH(TRUE,INDEX(Q12560:Q34284="",,),0)-1),"")</f>
        <v>9</v>
      </c>
      <c r="Q12560">
        <f t="shared" si="285"/>
        <v>4</v>
      </c>
      <c r="R12560">
        <f t="shared" si="284"/>
        <v>0</v>
      </c>
    </row>
    <row r="12561" spans="1:18" x14ac:dyDescent="0.3">
      <c r="A12561" t="s">
        <v>860</v>
      </c>
      <c r="B12561" s="1">
        <v>38329</v>
      </c>
      <c r="C12561" s="2">
        <v>0.41666666666666669</v>
      </c>
      <c r="D12561" t="s">
        <v>909</v>
      </c>
      <c r="E12561" t="s">
        <v>910</v>
      </c>
      <c r="G12561" s="6" t="s">
        <v>29</v>
      </c>
      <c r="H12561" t="s">
        <v>148</v>
      </c>
      <c r="I12561" t="s">
        <v>26</v>
      </c>
      <c r="J12561" t="s">
        <v>27</v>
      </c>
      <c r="K12561">
        <v>9</v>
      </c>
      <c r="L12561">
        <v>6.3</v>
      </c>
      <c r="M12561" t="s">
        <v>59</v>
      </c>
      <c r="N12561">
        <v>6.3</v>
      </c>
      <c r="P12561" cm="1">
        <f t="array" ref="P12561">IF(Q12561&gt;0,INDEX(Q12561:Q34285,MATCH(TRUE,INDEX(Q12561:Q34285="",,),0)-1),"")</f>
        <v>9</v>
      </c>
      <c r="Q12561">
        <f t="shared" si="285"/>
        <v>4</v>
      </c>
      <c r="R12561">
        <f t="shared" si="284"/>
        <v>0</v>
      </c>
    </row>
    <row r="12562" spans="1:18" x14ac:dyDescent="0.3">
      <c r="A12562" t="s">
        <v>860</v>
      </c>
      <c r="B12562" s="1">
        <v>38329</v>
      </c>
      <c r="C12562" s="2">
        <v>0.41666666666666669</v>
      </c>
      <c r="D12562" t="s">
        <v>909</v>
      </c>
      <c r="E12562" t="s">
        <v>910</v>
      </c>
      <c r="G12562" s="6" t="s">
        <v>29</v>
      </c>
      <c r="H12562" t="s">
        <v>41</v>
      </c>
      <c r="I12562" t="s">
        <v>26</v>
      </c>
      <c r="J12562" t="s">
        <v>27</v>
      </c>
      <c r="K12562">
        <v>13</v>
      </c>
      <c r="L12562">
        <v>28.9</v>
      </c>
      <c r="M12562" t="s">
        <v>59</v>
      </c>
      <c r="N12562">
        <v>28.9</v>
      </c>
      <c r="P12562" cm="1">
        <f t="array" ref="P12562">IF(Q12562&gt;0,INDEX(Q12562:Q34286,MATCH(TRUE,INDEX(Q12562:Q34286="",,),0)-1),"")</f>
        <v>9</v>
      </c>
      <c r="Q12562">
        <f t="shared" si="285"/>
        <v>4</v>
      </c>
      <c r="R12562">
        <f t="shared" si="284"/>
        <v>0</v>
      </c>
    </row>
    <row r="12563" spans="1:18" x14ac:dyDescent="0.3">
      <c r="A12563" t="s">
        <v>860</v>
      </c>
      <c r="B12563" s="1">
        <v>38329</v>
      </c>
      <c r="C12563" s="2">
        <v>0.41666666666666669</v>
      </c>
      <c r="D12563" t="s">
        <v>909</v>
      </c>
      <c r="E12563" t="s">
        <v>910</v>
      </c>
      <c r="G12563" s="6" t="s">
        <v>29</v>
      </c>
      <c r="H12563" t="s">
        <v>28</v>
      </c>
      <c r="I12563" t="s">
        <v>26</v>
      </c>
      <c r="J12563" t="s">
        <v>27</v>
      </c>
      <c r="K12563">
        <v>10</v>
      </c>
      <c r="L12563">
        <v>24.9</v>
      </c>
      <c r="M12563" t="s">
        <v>59</v>
      </c>
      <c r="N12563">
        <v>24.9</v>
      </c>
      <c r="P12563" cm="1">
        <f t="array" ref="P12563">IF(Q12563&gt;0,INDEX(Q12563:Q34287,MATCH(TRUE,INDEX(Q12563:Q34287="",,),0)-1),"")</f>
        <v>9</v>
      </c>
      <c r="Q12563">
        <f t="shared" si="285"/>
        <v>4</v>
      </c>
      <c r="R12563">
        <f t="shared" si="284"/>
        <v>0</v>
      </c>
    </row>
    <row r="12564" spans="1:18" x14ac:dyDescent="0.3">
      <c r="A12564" t="s">
        <v>860</v>
      </c>
      <c r="B12564" s="1">
        <v>38329</v>
      </c>
      <c r="C12564" s="2">
        <v>0.41666666666666669</v>
      </c>
      <c r="D12564" t="s">
        <v>909</v>
      </c>
      <c r="E12564" t="s">
        <v>910</v>
      </c>
      <c r="G12564" s="6" t="s">
        <v>29</v>
      </c>
      <c r="H12564" t="s">
        <v>64</v>
      </c>
      <c r="I12564" t="s">
        <v>26</v>
      </c>
      <c r="J12564" t="s">
        <v>27</v>
      </c>
      <c r="K12564">
        <v>18</v>
      </c>
      <c r="L12564">
        <v>5.0999999999999996</v>
      </c>
      <c r="M12564" t="s">
        <v>59</v>
      </c>
      <c r="N12564">
        <v>5.0999999999999996</v>
      </c>
      <c r="P12564" cm="1">
        <f t="array" ref="P12564">IF(Q12564&gt;0,INDEX(Q12564:Q34288,MATCH(TRUE,INDEX(Q12564:Q34288="",,),0)-1),"")</f>
        <v>9</v>
      </c>
      <c r="Q12564">
        <f t="shared" si="285"/>
        <v>4</v>
      </c>
      <c r="R12564">
        <f t="shared" si="284"/>
        <v>0</v>
      </c>
    </row>
    <row r="12565" spans="1:18" x14ac:dyDescent="0.3">
      <c r="A12565" t="s">
        <v>860</v>
      </c>
      <c r="B12565" s="1">
        <v>38329</v>
      </c>
      <c r="C12565" s="2">
        <v>0.41666666666666669</v>
      </c>
      <c r="D12565" t="s">
        <v>909</v>
      </c>
      <c r="E12565" t="s">
        <v>910</v>
      </c>
      <c r="G12565" t="s">
        <v>19</v>
      </c>
      <c r="H12565" t="s">
        <v>63</v>
      </c>
      <c r="I12565" t="s">
        <v>26</v>
      </c>
      <c r="J12565" t="s">
        <v>27</v>
      </c>
      <c r="K12565">
        <v>360</v>
      </c>
      <c r="L12565">
        <v>17.2</v>
      </c>
      <c r="M12565" t="s">
        <v>74</v>
      </c>
      <c r="N12565">
        <v>29.56</v>
      </c>
      <c r="P12565" cm="1">
        <f t="array" ref="P12565">IF(Q12565&gt;0,INDEX(Q12565:Q34289,MATCH(TRUE,INDEX(Q12565:Q34289="",,),0)-1),"")</f>
        <v>9</v>
      </c>
      <c r="Q12565">
        <f t="shared" si="285"/>
        <v>5</v>
      </c>
      <c r="R12565">
        <f t="shared" si="284"/>
        <v>0</v>
      </c>
    </row>
    <row r="12566" spans="1:18" x14ac:dyDescent="0.3">
      <c r="A12566" t="s">
        <v>860</v>
      </c>
      <c r="B12566" s="1">
        <v>38329</v>
      </c>
      <c r="C12566" s="2">
        <v>0.41666666666666669</v>
      </c>
      <c r="D12566" t="s">
        <v>909</v>
      </c>
      <c r="E12566" t="s">
        <v>910</v>
      </c>
      <c r="G12566" s="6" t="s">
        <v>29</v>
      </c>
      <c r="H12566" t="s">
        <v>148</v>
      </c>
      <c r="I12566" t="s">
        <v>26</v>
      </c>
      <c r="J12566" t="s">
        <v>27</v>
      </c>
      <c r="K12566">
        <v>9</v>
      </c>
      <c r="L12566">
        <v>6.3</v>
      </c>
      <c r="M12566" t="s">
        <v>74</v>
      </c>
      <c r="N12566">
        <v>6.3</v>
      </c>
      <c r="P12566" cm="1">
        <f t="array" ref="P12566">IF(Q12566&gt;0,INDEX(Q12566:Q34290,MATCH(TRUE,INDEX(Q12566:Q34290="",,),0)-1),"")</f>
        <v>9</v>
      </c>
      <c r="Q12566">
        <f t="shared" si="285"/>
        <v>5</v>
      </c>
      <c r="R12566">
        <f t="shared" si="284"/>
        <v>0</v>
      </c>
    </row>
    <row r="12567" spans="1:18" x14ac:dyDescent="0.3">
      <c r="A12567" t="s">
        <v>860</v>
      </c>
      <c r="B12567" s="1">
        <v>38329</v>
      </c>
      <c r="C12567" s="2">
        <v>0.41666666666666669</v>
      </c>
      <c r="D12567" t="s">
        <v>909</v>
      </c>
      <c r="E12567" t="s">
        <v>910</v>
      </c>
      <c r="G12567" s="6" t="s">
        <v>29</v>
      </c>
      <c r="H12567" t="s">
        <v>41</v>
      </c>
      <c r="I12567" t="s">
        <v>26</v>
      </c>
      <c r="J12567" t="s">
        <v>27</v>
      </c>
      <c r="K12567">
        <v>13</v>
      </c>
      <c r="L12567">
        <v>28.9</v>
      </c>
      <c r="M12567" t="s">
        <v>74</v>
      </c>
      <c r="N12567">
        <v>28.9</v>
      </c>
      <c r="P12567" cm="1">
        <f t="array" ref="P12567">IF(Q12567&gt;0,INDEX(Q12567:Q34291,MATCH(TRUE,INDEX(Q12567:Q34291="",,),0)-1),"")</f>
        <v>9</v>
      </c>
      <c r="Q12567">
        <f t="shared" si="285"/>
        <v>5</v>
      </c>
      <c r="R12567">
        <f t="shared" si="284"/>
        <v>0</v>
      </c>
    </row>
    <row r="12568" spans="1:18" x14ac:dyDescent="0.3">
      <c r="A12568" t="s">
        <v>860</v>
      </c>
      <c r="B12568" s="1">
        <v>38329</v>
      </c>
      <c r="C12568" s="2">
        <v>0.41666666666666669</v>
      </c>
      <c r="D12568" t="s">
        <v>909</v>
      </c>
      <c r="E12568" t="s">
        <v>910</v>
      </c>
      <c r="G12568" s="6" t="s">
        <v>29</v>
      </c>
      <c r="H12568" t="s">
        <v>28</v>
      </c>
      <c r="I12568" t="s">
        <v>26</v>
      </c>
      <c r="J12568" t="s">
        <v>27</v>
      </c>
      <c r="K12568">
        <v>10</v>
      </c>
      <c r="L12568">
        <v>24.9</v>
      </c>
      <c r="M12568" t="s">
        <v>74</v>
      </c>
      <c r="N12568">
        <v>24.9</v>
      </c>
      <c r="P12568" cm="1">
        <f t="array" ref="P12568">IF(Q12568&gt;0,INDEX(Q12568:Q34292,MATCH(TRUE,INDEX(Q12568:Q34292="",,),0)-1),"")</f>
        <v>9</v>
      </c>
      <c r="Q12568">
        <f t="shared" si="285"/>
        <v>5</v>
      </c>
      <c r="R12568">
        <f t="shared" si="284"/>
        <v>0</v>
      </c>
    </row>
    <row r="12569" spans="1:18" x14ac:dyDescent="0.3">
      <c r="A12569" t="s">
        <v>860</v>
      </c>
      <c r="B12569" s="1">
        <v>38329</v>
      </c>
      <c r="C12569" s="2">
        <v>0.41666666666666669</v>
      </c>
      <c r="D12569" t="s">
        <v>909</v>
      </c>
      <c r="E12569" t="s">
        <v>910</v>
      </c>
      <c r="G12569" s="6" t="s">
        <v>29</v>
      </c>
      <c r="H12569" t="s">
        <v>64</v>
      </c>
      <c r="I12569" t="s">
        <v>26</v>
      </c>
      <c r="J12569" t="s">
        <v>27</v>
      </c>
      <c r="K12569">
        <v>18</v>
      </c>
      <c r="L12569">
        <v>5.0999999999999996</v>
      </c>
      <c r="M12569" t="s">
        <v>74</v>
      </c>
      <c r="N12569">
        <v>5.0999999999999996</v>
      </c>
      <c r="P12569" cm="1">
        <f t="array" ref="P12569">IF(Q12569&gt;0,INDEX(Q12569:Q34293,MATCH(TRUE,INDEX(Q12569:Q34293="",,),0)-1),"")</f>
        <v>9</v>
      </c>
      <c r="Q12569">
        <f t="shared" si="285"/>
        <v>5</v>
      </c>
      <c r="R12569">
        <f t="shared" si="284"/>
        <v>0</v>
      </c>
    </row>
    <row r="12570" spans="1:18" x14ac:dyDescent="0.3">
      <c r="A12570" t="s">
        <v>860</v>
      </c>
      <c r="B12570" s="1">
        <v>38329</v>
      </c>
      <c r="C12570" s="2">
        <v>0.41666666666666669</v>
      </c>
      <c r="D12570" t="s">
        <v>909</v>
      </c>
      <c r="E12570" t="s">
        <v>910</v>
      </c>
      <c r="G12570" t="s">
        <v>19</v>
      </c>
      <c r="H12570" t="s">
        <v>63</v>
      </c>
      <c r="I12570" t="s">
        <v>26</v>
      </c>
      <c r="J12570" t="s">
        <v>27</v>
      </c>
      <c r="K12570">
        <v>360</v>
      </c>
      <c r="L12570">
        <v>17.2</v>
      </c>
      <c r="M12570" t="s">
        <v>484</v>
      </c>
      <c r="N12570">
        <v>28.88</v>
      </c>
      <c r="P12570" cm="1">
        <f t="array" ref="P12570">IF(Q12570&gt;0,INDEX(Q12570:Q34294,MATCH(TRUE,INDEX(Q12570:Q34294="",,),0)-1),"")</f>
        <v>9</v>
      </c>
      <c r="Q12570">
        <f t="shared" si="285"/>
        <v>6</v>
      </c>
      <c r="R12570">
        <f t="shared" si="284"/>
        <v>0</v>
      </c>
    </row>
    <row r="12571" spans="1:18" x14ac:dyDescent="0.3">
      <c r="A12571" t="s">
        <v>860</v>
      </c>
      <c r="B12571" s="1">
        <v>38329</v>
      </c>
      <c r="C12571" s="2">
        <v>0.41666666666666669</v>
      </c>
      <c r="D12571" t="s">
        <v>909</v>
      </c>
      <c r="E12571" t="s">
        <v>910</v>
      </c>
      <c r="G12571" s="6" t="s">
        <v>29</v>
      </c>
      <c r="H12571" t="s">
        <v>148</v>
      </c>
      <c r="I12571" t="s">
        <v>26</v>
      </c>
      <c r="J12571" t="s">
        <v>27</v>
      </c>
      <c r="K12571">
        <v>9</v>
      </c>
      <c r="L12571">
        <v>6.3</v>
      </c>
      <c r="M12571" t="s">
        <v>484</v>
      </c>
      <c r="N12571">
        <v>6.3</v>
      </c>
      <c r="P12571" cm="1">
        <f t="array" ref="P12571">IF(Q12571&gt;0,INDEX(Q12571:Q34295,MATCH(TRUE,INDEX(Q12571:Q34295="",,),0)-1),"")</f>
        <v>9</v>
      </c>
      <c r="Q12571">
        <f t="shared" si="285"/>
        <v>6</v>
      </c>
      <c r="R12571">
        <f t="shared" si="284"/>
        <v>0</v>
      </c>
    </row>
    <row r="12572" spans="1:18" x14ac:dyDescent="0.3">
      <c r="A12572" t="s">
        <v>860</v>
      </c>
      <c r="B12572" s="1">
        <v>38329</v>
      </c>
      <c r="C12572" s="2">
        <v>0.41666666666666669</v>
      </c>
      <c r="D12572" t="s">
        <v>909</v>
      </c>
      <c r="E12572" t="s">
        <v>910</v>
      </c>
      <c r="G12572" s="6" t="s">
        <v>29</v>
      </c>
      <c r="H12572" t="s">
        <v>41</v>
      </c>
      <c r="I12572" t="s">
        <v>26</v>
      </c>
      <c r="J12572" t="s">
        <v>27</v>
      </c>
      <c r="K12572">
        <v>13</v>
      </c>
      <c r="L12572">
        <v>28.9</v>
      </c>
      <c r="M12572" t="s">
        <v>484</v>
      </c>
      <c r="N12572">
        <v>28.9</v>
      </c>
      <c r="P12572" cm="1">
        <f t="array" ref="P12572">IF(Q12572&gt;0,INDEX(Q12572:Q34296,MATCH(TRUE,INDEX(Q12572:Q34296="",,),0)-1),"")</f>
        <v>9</v>
      </c>
      <c r="Q12572">
        <f t="shared" si="285"/>
        <v>6</v>
      </c>
      <c r="R12572">
        <f t="shared" si="284"/>
        <v>0</v>
      </c>
    </row>
    <row r="12573" spans="1:18" x14ac:dyDescent="0.3">
      <c r="A12573" t="s">
        <v>860</v>
      </c>
      <c r="B12573" s="1">
        <v>38329</v>
      </c>
      <c r="C12573" s="2">
        <v>0.41666666666666669</v>
      </c>
      <c r="D12573" t="s">
        <v>909</v>
      </c>
      <c r="E12573" t="s">
        <v>910</v>
      </c>
      <c r="G12573" s="6" t="s">
        <v>29</v>
      </c>
      <c r="H12573" t="s">
        <v>28</v>
      </c>
      <c r="I12573" t="s">
        <v>26</v>
      </c>
      <c r="J12573" t="s">
        <v>27</v>
      </c>
      <c r="K12573">
        <v>10</v>
      </c>
      <c r="L12573">
        <v>24.9</v>
      </c>
      <c r="M12573" t="s">
        <v>484</v>
      </c>
      <c r="N12573">
        <v>24.9</v>
      </c>
      <c r="P12573" cm="1">
        <f t="array" ref="P12573">IF(Q12573&gt;0,INDEX(Q12573:Q34297,MATCH(TRUE,INDEX(Q12573:Q34297="",,),0)-1),"")</f>
        <v>9</v>
      </c>
      <c r="Q12573">
        <f t="shared" si="285"/>
        <v>6</v>
      </c>
      <c r="R12573">
        <f t="shared" si="284"/>
        <v>0</v>
      </c>
    </row>
    <row r="12574" spans="1:18" x14ac:dyDescent="0.3">
      <c r="A12574" t="s">
        <v>860</v>
      </c>
      <c r="B12574" s="1">
        <v>38329</v>
      </c>
      <c r="C12574" s="2">
        <v>0.41666666666666669</v>
      </c>
      <c r="D12574" t="s">
        <v>909</v>
      </c>
      <c r="E12574" t="s">
        <v>910</v>
      </c>
      <c r="G12574" s="6" t="s">
        <v>29</v>
      </c>
      <c r="H12574" t="s">
        <v>64</v>
      </c>
      <c r="I12574" t="s">
        <v>26</v>
      </c>
      <c r="J12574" t="s">
        <v>27</v>
      </c>
      <c r="K12574">
        <v>18</v>
      </c>
      <c r="L12574">
        <v>5.0999999999999996</v>
      </c>
      <c r="M12574" t="s">
        <v>484</v>
      </c>
      <c r="N12574">
        <v>5.0999999999999996</v>
      </c>
      <c r="P12574" cm="1">
        <f t="array" ref="P12574">IF(Q12574&gt;0,INDEX(Q12574:Q34298,MATCH(TRUE,INDEX(Q12574:Q34298="",,),0)-1),"")</f>
        <v>9</v>
      </c>
      <c r="Q12574">
        <f t="shared" si="285"/>
        <v>6</v>
      </c>
      <c r="R12574">
        <f t="shared" si="284"/>
        <v>0</v>
      </c>
    </row>
    <row r="12575" spans="1:18" x14ac:dyDescent="0.3">
      <c r="A12575" t="s">
        <v>860</v>
      </c>
      <c r="B12575" s="1">
        <v>38329</v>
      </c>
      <c r="C12575" s="2">
        <v>0.41666666666666669</v>
      </c>
      <c r="D12575" t="s">
        <v>909</v>
      </c>
      <c r="E12575" t="s">
        <v>910</v>
      </c>
      <c r="G12575" t="s">
        <v>19</v>
      </c>
      <c r="H12575" t="s">
        <v>63</v>
      </c>
      <c r="I12575" t="s">
        <v>26</v>
      </c>
      <c r="J12575" t="s">
        <v>27</v>
      </c>
      <c r="K12575">
        <v>360</v>
      </c>
      <c r="L12575">
        <v>17.2</v>
      </c>
      <c r="M12575" t="s">
        <v>875</v>
      </c>
      <c r="N12575">
        <v>22.64</v>
      </c>
      <c r="P12575" cm="1">
        <f t="array" ref="P12575">IF(Q12575&gt;0,INDEX(Q12575:Q34299,MATCH(TRUE,INDEX(Q12575:Q34299="",,),0)-1),"")</f>
        <v>9</v>
      </c>
      <c r="Q12575">
        <f t="shared" si="285"/>
        <v>7</v>
      </c>
      <c r="R12575">
        <f t="shared" si="284"/>
        <v>0</v>
      </c>
    </row>
    <row r="12576" spans="1:18" x14ac:dyDescent="0.3">
      <c r="A12576" t="s">
        <v>860</v>
      </c>
      <c r="B12576" s="1">
        <v>38329</v>
      </c>
      <c r="C12576" s="2">
        <v>0.41666666666666669</v>
      </c>
      <c r="D12576" t="s">
        <v>909</v>
      </c>
      <c r="E12576" t="s">
        <v>910</v>
      </c>
      <c r="G12576" s="6" t="s">
        <v>29</v>
      </c>
      <c r="H12576" t="s">
        <v>148</v>
      </c>
      <c r="I12576" t="s">
        <v>26</v>
      </c>
      <c r="J12576" t="s">
        <v>27</v>
      </c>
      <c r="K12576">
        <v>9</v>
      </c>
      <c r="L12576">
        <v>6.3</v>
      </c>
      <c r="M12576" t="s">
        <v>875</v>
      </c>
      <c r="N12576">
        <v>6.3</v>
      </c>
      <c r="P12576" cm="1">
        <f t="array" ref="P12576">IF(Q12576&gt;0,INDEX(Q12576:Q34300,MATCH(TRUE,INDEX(Q12576:Q34300="",,),0)-1),"")</f>
        <v>9</v>
      </c>
      <c r="Q12576">
        <f t="shared" si="285"/>
        <v>7</v>
      </c>
      <c r="R12576">
        <f t="shared" si="284"/>
        <v>0</v>
      </c>
    </row>
    <row r="12577" spans="1:18" x14ac:dyDescent="0.3">
      <c r="A12577" t="s">
        <v>860</v>
      </c>
      <c r="B12577" s="1">
        <v>38329</v>
      </c>
      <c r="C12577" s="2">
        <v>0.41666666666666669</v>
      </c>
      <c r="D12577" t="s">
        <v>909</v>
      </c>
      <c r="E12577" t="s">
        <v>910</v>
      </c>
      <c r="G12577" s="6" t="s">
        <v>29</v>
      </c>
      <c r="H12577" t="s">
        <v>41</v>
      </c>
      <c r="I12577" t="s">
        <v>26</v>
      </c>
      <c r="J12577" t="s">
        <v>27</v>
      </c>
      <c r="K12577">
        <v>13</v>
      </c>
      <c r="L12577">
        <v>28.9</v>
      </c>
      <c r="M12577" t="s">
        <v>875</v>
      </c>
      <c r="N12577">
        <v>28.9</v>
      </c>
      <c r="P12577" cm="1">
        <f t="array" ref="P12577">IF(Q12577&gt;0,INDEX(Q12577:Q34301,MATCH(TRUE,INDEX(Q12577:Q34301="",,),0)-1),"")</f>
        <v>9</v>
      </c>
      <c r="Q12577">
        <f t="shared" si="285"/>
        <v>7</v>
      </c>
      <c r="R12577">
        <f t="shared" si="284"/>
        <v>0</v>
      </c>
    </row>
    <row r="12578" spans="1:18" x14ac:dyDescent="0.3">
      <c r="A12578" t="s">
        <v>860</v>
      </c>
      <c r="B12578" s="1">
        <v>38329</v>
      </c>
      <c r="C12578" s="2">
        <v>0.41666666666666669</v>
      </c>
      <c r="D12578" t="s">
        <v>909</v>
      </c>
      <c r="E12578" t="s">
        <v>910</v>
      </c>
      <c r="G12578" s="6" t="s">
        <v>29</v>
      </c>
      <c r="H12578" t="s">
        <v>28</v>
      </c>
      <c r="I12578" t="s">
        <v>26</v>
      </c>
      <c r="J12578" t="s">
        <v>27</v>
      </c>
      <c r="K12578">
        <v>10</v>
      </c>
      <c r="L12578">
        <v>24.9</v>
      </c>
      <c r="M12578" t="s">
        <v>875</v>
      </c>
      <c r="N12578">
        <v>24.9</v>
      </c>
      <c r="P12578" cm="1">
        <f t="array" ref="P12578">IF(Q12578&gt;0,INDEX(Q12578:Q34302,MATCH(TRUE,INDEX(Q12578:Q34302="",,),0)-1),"")</f>
        <v>9</v>
      </c>
      <c r="Q12578">
        <f t="shared" si="285"/>
        <v>7</v>
      </c>
      <c r="R12578">
        <f t="shared" si="284"/>
        <v>0</v>
      </c>
    </row>
    <row r="12579" spans="1:18" x14ac:dyDescent="0.3">
      <c r="A12579" t="s">
        <v>860</v>
      </c>
      <c r="B12579" s="1">
        <v>38329</v>
      </c>
      <c r="C12579" s="2">
        <v>0.41666666666666669</v>
      </c>
      <c r="D12579" t="s">
        <v>909</v>
      </c>
      <c r="E12579" t="s">
        <v>910</v>
      </c>
      <c r="G12579" s="6" t="s">
        <v>29</v>
      </c>
      <c r="H12579" t="s">
        <v>64</v>
      </c>
      <c r="I12579" t="s">
        <v>26</v>
      </c>
      <c r="J12579" t="s">
        <v>27</v>
      </c>
      <c r="K12579">
        <v>18</v>
      </c>
      <c r="L12579">
        <v>5.0999999999999996</v>
      </c>
      <c r="M12579" t="s">
        <v>875</v>
      </c>
      <c r="N12579">
        <v>5.0999999999999996</v>
      </c>
      <c r="P12579" cm="1">
        <f t="array" ref="P12579">IF(Q12579&gt;0,INDEX(Q12579:Q34303,MATCH(TRUE,INDEX(Q12579:Q34303="",,),0)-1),"")</f>
        <v>9</v>
      </c>
      <c r="Q12579">
        <f t="shared" si="285"/>
        <v>7</v>
      </c>
      <c r="R12579">
        <f t="shared" si="284"/>
        <v>0</v>
      </c>
    </row>
    <row r="12580" spans="1:18" x14ac:dyDescent="0.3">
      <c r="A12580" t="s">
        <v>860</v>
      </c>
      <c r="B12580" s="1">
        <v>38329</v>
      </c>
      <c r="C12580" s="2">
        <v>0.41666666666666669</v>
      </c>
      <c r="D12580" t="s">
        <v>909</v>
      </c>
      <c r="E12580" t="s">
        <v>910</v>
      </c>
      <c r="G12580" t="s">
        <v>19</v>
      </c>
      <c r="H12580" t="s">
        <v>63</v>
      </c>
      <c r="I12580" t="s">
        <v>26</v>
      </c>
      <c r="J12580" t="s">
        <v>27</v>
      </c>
      <c r="K12580">
        <v>360</v>
      </c>
      <c r="L12580">
        <v>17.2</v>
      </c>
      <c r="M12580" t="s">
        <v>87</v>
      </c>
      <c r="N12580">
        <v>22.1</v>
      </c>
      <c r="P12580" cm="1">
        <f t="array" ref="P12580">IF(Q12580&gt;0,INDEX(Q12580:Q34304,MATCH(TRUE,INDEX(Q12580:Q34304="",,),0)-1),"")</f>
        <v>9</v>
      </c>
      <c r="Q12580">
        <f t="shared" si="285"/>
        <v>8</v>
      </c>
      <c r="R12580">
        <f t="shared" si="284"/>
        <v>0</v>
      </c>
    </row>
    <row r="12581" spans="1:18" x14ac:dyDescent="0.3">
      <c r="A12581" t="s">
        <v>860</v>
      </c>
      <c r="B12581" s="1">
        <v>38329</v>
      </c>
      <c r="C12581" s="2">
        <v>0.41666666666666669</v>
      </c>
      <c r="D12581" t="s">
        <v>909</v>
      </c>
      <c r="E12581" t="s">
        <v>910</v>
      </c>
      <c r="G12581" s="6" t="s">
        <v>29</v>
      </c>
      <c r="H12581" t="s">
        <v>148</v>
      </c>
      <c r="I12581" t="s">
        <v>26</v>
      </c>
      <c r="J12581" t="s">
        <v>27</v>
      </c>
      <c r="K12581">
        <v>9</v>
      </c>
      <c r="L12581">
        <v>6.3</v>
      </c>
      <c r="M12581" t="s">
        <v>87</v>
      </c>
      <c r="N12581">
        <v>6.3</v>
      </c>
      <c r="P12581" cm="1">
        <f t="array" ref="P12581">IF(Q12581&gt;0,INDEX(Q12581:Q34305,MATCH(TRUE,INDEX(Q12581:Q34305="",,),0)-1),"")</f>
        <v>9</v>
      </c>
      <c r="Q12581">
        <f t="shared" si="285"/>
        <v>8</v>
      </c>
      <c r="R12581">
        <f t="shared" si="284"/>
        <v>0</v>
      </c>
    </row>
    <row r="12582" spans="1:18" x14ac:dyDescent="0.3">
      <c r="A12582" t="s">
        <v>860</v>
      </c>
      <c r="B12582" s="1">
        <v>38329</v>
      </c>
      <c r="C12582" s="2">
        <v>0.41666666666666669</v>
      </c>
      <c r="D12582" t="s">
        <v>909</v>
      </c>
      <c r="E12582" t="s">
        <v>910</v>
      </c>
      <c r="G12582" s="6" t="s">
        <v>29</v>
      </c>
      <c r="H12582" t="s">
        <v>41</v>
      </c>
      <c r="I12582" t="s">
        <v>26</v>
      </c>
      <c r="J12582" t="s">
        <v>27</v>
      </c>
      <c r="K12582">
        <v>13</v>
      </c>
      <c r="L12582">
        <v>28.9</v>
      </c>
      <c r="M12582" t="s">
        <v>87</v>
      </c>
      <c r="N12582">
        <v>28.9</v>
      </c>
      <c r="P12582" cm="1">
        <f t="array" ref="P12582">IF(Q12582&gt;0,INDEX(Q12582:Q34306,MATCH(TRUE,INDEX(Q12582:Q34306="",,),0)-1),"")</f>
        <v>9</v>
      </c>
      <c r="Q12582">
        <f t="shared" si="285"/>
        <v>8</v>
      </c>
      <c r="R12582">
        <f t="shared" si="284"/>
        <v>0</v>
      </c>
    </row>
    <row r="12583" spans="1:18" x14ac:dyDescent="0.3">
      <c r="A12583" t="s">
        <v>860</v>
      </c>
      <c r="B12583" s="1">
        <v>38329</v>
      </c>
      <c r="C12583" s="2">
        <v>0.41666666666666669</v>
      </c>
      <c r="D12583" t="s">
        <v>909</v>
      </c>
      <c r="E12583" t="s">
        <v>910</v>
      </c>
      <c r="G12583" s="6" t="s">
        <v>29</v>
      </c>
      <c r="H12583" t="s">
        <v>28</v>
      </c>
      <c r="I12583" t="s">
        <v>26</v>
      </c>
      <c r="J12583" t="s">
        <v>27</v>
      </c>
      <c r="K12583">
        <v>10</v>
      </c>
      <c r="L12583">
        <v>24.9</v>
      </c>
      <c r="M12583" t="s">
        <v>87</v>
      </c>
      <c r="N12583">
        <v>24.9</v>
      </c>
      <c r="P12583" cm="1">
        <f t="array" ref="P12583">IF(Q12583&gt;0,INDEX(Q12583:Q34307,MATCH(TRUE,INDEX(Q12583:Q34307="",,),0)-1),"")</f>
        <v>9</v>
      </c>
      <c r="Q12583">
        <f t="shared" si="285"/>
        <v>8</v>
      </c>
      <c r="R12583">
        <f t="shared" si="284"/>
        <v>0</v>
      </c>
    </row>
    <row r="12584" spans="1:18" x14ac:dyDescent="0.3">
      <c r="A12584" t="s">
        <v>860</v>
      </c>
      <c r="B12584" s="1">
        <v>38329</v>
      </c>
      <c r="C12584" s="2">
        <v>0.41666666666666669</v>
      </c>
      <c r="D12584" t="s">
        <v>909</v>
      </c>
      <c r="E12584" t="s">
        <v>910</v>
      </c>
      <c r="G12584" s="6" t="s">
        <v>29</v>
      </c>
      <c r="H12584" t="s">
        <v>64</v>
      </c>
      <c r="I12584" t="s">
        <v>26</v>
      </c>
      <c r="J12584" t="s">
        <v>27</v>
      </c>
      <c r="K12584">
        <v>18</v>
      </c>
      <c r="L12584">
        <v>5.0999999999999996</v>
      </c>
      <c r="M12584" t="s">
        <v>87</v>
      </c>
      <c r="N12584">
        <v>5.0999999999999996</v>
      </c>
      <c r="P12584" cm="1">
        <f t="array" ref="P12584">IF(Q12584&gt;0,INDEX(Q12584:Q34308,MATCH(TRUE,INDEX(Q12584:Q34308="",,),0)-1),"")</f>
        <v>9</v>
      </c>
      <c r="Q12584">
        <f t="shared" si="285"/>
        <v>8</v>
      </c>
      <c r="R12584">
        <f t="shared" si="284"/>
        <v>0</v>
      </c>
    </row>
    <row r="12585" spans="1:18" x14ac:dyDescent="0.3">
      <c r="A12585" t="s">
        <v>860</v>
      </c>
      <c r="B12585" s="1">
        <v>38329</v>
      </c>
      <c r="C12585" s="2">
        <v>0.41666666666666669</v>
      </c>
      <c r="D12585" t="s">
        <v>909</v>
      </c>
      <c r="E12585" t="s">
        <v>910</v>
      </c>
      <c r="G12585" t="s">
        <v>19</v>
      </c>
      <c r="H12585" t="s">
        <v>63</v>
      </c>
      <c r="I12585" t="s">
        <v>26</v>
      </c>
      <c r="J12585" t="s">
        <v>27</v>
      </c>
      <c r="K12585">
        <v>360</v>
      </c>
      <c r="L12585">
        <v>17.2</v>
      </c>
      <c r="M12585" t="s">
        <v>906</v>
      </c>
      <c r="N12585">
        <v>18</v>
      </c>
      <c r="P12585" cm="1">
        <f t="array" ref="P12585">IF(Q12585&gt;0,INDEX(Q12585:Q34309,MATCH(TRUE,INDEX(Q12585:Q34309="",,),0)-1),"")</f>
        <v>9</v>
      </c>
      <c r="Q12585">
        <f t="shared" si="285"/>
        <v>9</v>
      </c>
      <c r="R12585">
        <f t="shared" si="284"/>
        <v>0</v>
      </c>
    </row>
    <row r="12586" spans="1:18" x14ac:dyDescent="0.3">
      <c r="A12586" t="s">
        <v>860</v>
      </c>
      <c r="B12586" s="1">
        <v>38329</v>
      </c>
      <c r="C12586" s="2">
        <v>0.41666666666666669</v>
      </c>
      <c r="D12586" t="s">
        <v>909</v>
      </c>
      <c r="E12586" t="s">
        <v>910</v>
      </c>
      <c r="G12586" s="6" t="s">
        <v>29</v>
      </c>
      <c r="H12586" t="s">
        <v>148</v>
      </c>
      <c r="I12586" t="s">
        <v>26</v>
      </c>
      <c r="J12586" t="s">
        <v>27</v>
      </c>
      <c r="K12586">
        <v>9</v>
      </c>
      <c r="L12586">
        <v>6.3</v>
      </c>
      <c r="M12586" t="s">
        <v>906</v>
      </c>
      <c r="N12586">
        <v>6.3</v>
      </c>
      <c r="P12586" cm="1">
        <f t="array" ref="P12586">IF(Q12586&gt;0,INDEX(Q12586:Q34310,MATCH(TRUE,INDEX(Q12586:Q34310="",,),0)-1),"")</f>
        <v>9</v>
      </c>
      <c r="Q12586">
        <f t="shared" si="285"/>
        <v>9</v>
      </c>
      <c r="R12586">
        <f t="shared" si="284"/>
        <v>0</v>
      </c>
    </row>
    <row r="12587" spans="1:18" x14ac:dyDescent="0.3">
      <c r="A12587" t="s">
        <v>860</v>
      </c>
      <c r="B12587" s="1">
        <v>38329</v>
      </c>
      <c r="C12587" s="2">
        <v>0.41666666666666669</v>
      </c>
      <c r="D12587" t="s">
        <v>909</v>
      </c>
      <c r="E12587" t="s">
        <v>910</v>
      </c>
      <c r="G12587" s="6" t="s">
        <v>29</v>
      </c>
      <c r="H12587" t="s">
        <v>41</v>
      </c>
      <c r="I12587" t="s">
        <v>26</v>
      </c>
      <c r="J12587" t="s">
        <v>27</v>
      </c>
      <c r="K12587">
        <v>13</v>
      </c>
      <c r="L12587">
        <v>28.9</v>
      </c>
      <c r="M12587" t="s">
        <v>906</v>
      </c>
      <c r="N12587">
        <v>28.9</v>
      </c>
      <c r="P12587" cm="1">
        <f t="array" ref="P12587">IF(Q12587&gt;0,INDEX(Q12587:Q34311,MATCH(TRUE,INDEX(Q12587:Q34311="",,),0)-1),"")</f>
        <v>9</v>
      </c>
      <c r="Q12587">
        <f t="shared" si="285"/>
        <v>9</v>
      </c>
      <c r="R12587">
        <f t="shared" si="284"/>
        <v>0</v>
      </c>
    </row>
    <row r="12588" spans="1:18" x14ac:dyDescent="0.3">
      <c r="A12588" t="s">
        <v>860</v>
      </c>
      <c r="B12588" s="1">
        <v>38329</v>
      </c>
      <c r="C12588" s="2">
        <v>0.41666666666666669</v>
      </c>
      <c r="D12588" t="s">
        <v>909</v>
      </c>
      <c r="E12588" t="s">
        <v>910</v>
      </c>
      <c r="G12588" s="6" t="s">
        <v>29</v>
      </c>
      <c r="H12588" t="s">
        <v>28</v>
      </c>
      <c r="I12588" t="s">
        <v>26</v>
      </c>
      <c r="J12588" t="s">
        <v>27</v>
      </c>
      <c r="K12588">
        <v>10</v>
      </c>
      <c r="L12588">
        <v>24.9</v>
      </c>
      <c r="M12588" t="s">
        <v>906</v>
      </c>
      <c r="N12588">
        <v>24.9</v>
      </c>
      <c r="P12588" cm="1">
        <f t="array" ref="P12588">IF(Q12588&gt;0,INDEX(Q12588:Q34312,MATCH(TRUE,INDEX(Q12588:Q34312="",,),0)-1),"")</f>
        <v>9</v>
      </c>
      <c r="Q12588">
        <f t="shared" si="285"/>
        <v>9</v>
      </c>
      <c r="R12588">
        <f t="shared" si="284"/>
        <v>0</v>
      </c>
    </row>
    <row r="12589" spans="1:18" x14ac:dyDescent="0.3">
      <c r="A12589" t="s">
        <v>860</v>
      </c>
      <c r="B12589" s="1">
        <v>38329</v>
      </c>
      <c r="C12589" s="2">
        <v>0.41666666666666669</v>
      </c>
      <c r="D12589" t="s">
        <v>909</v>
      </c>
      <c r="E12589" t="s">
        <v>910</v>
      </c>
      <c r="G12589" s="6" t="s">
        <v>29</v>
      </c>
      <c r="H12589" t="s">
        <v>64</v>
      </c>
      <c r="I12589" t="s">
        <v>26</v>
      </c>
      <c r="J12589" t="s">
        <v>27</v>
      </c>
      <c r="K12589">
        <v>18</v>
      </c>
      <c r="L12589">
        <v>5.0999999999999996</v>
      </c>
      <c r="M12589" t="s">
        <v>906</v>
      </c>
      <c r="N12589">
        <v>5.0999999999999996</v>
      </c>
      <c r="P12589" cm="1">
        <f t="array" ref="P12589">IF(Q12589&gt;0,INDEX(Q12589:Q34313,MATCH(TRUE,INDEX(Q12589:Q34313="",,),0)-1),"")</f>
        <v>9</v>
      </c>
      <c r="Q12589">
        <f t="shared" si="285"/>
        <v>9</v>
      </c>
      <c r="R12589">
        <f t="shared" si="284"/>
        <v>0</v>
      </c>
    </row>
    <row r="12590" spans="1:18" x14ac:dyDescent="0.3">
      <c r="P12590" t="str" cm="1">
        <f t="array" ref="P12590">IF(Q12590&gt;0,INDEX(Q12590:Q34314,MATCH(TRUE,INDEX(Q12590:Q34314="",,),0)-1),"")</f>
        <v/>
      </c>
      <c r="R12590" t="str">
        <f t="shared" si="284"/>
        <v/>
      </c>
    </row>
    <row r="12591" spans="1:18" x14ac:dyDescent="0.3">
      <c r="A12591" t="s">
        <v>860</v>
      </c>
      <c r="B12591" s="1">
        <v>38329</v>
      </c>
      <c r="C12591" s="2">
        <v>0.41666666666666669</v>
      </c>
      <c r="D12591" t="s">
        <v>911</v>
      </c>
      <c r="E12591" t="s">
        <v>912</v>
      </c>
      <c r="G12591" t="s">
        <v>19</v>
      </c>
      <c r="H12591" t="s">
        <v>63</v>
      </c>
      <c r="I12591" t="s">
        <v>26</v>
      </c>
      <c r="J12591" t="s">
        <v>27</v>
      </c>
      <c r="K12591">
        <v>275</v>
      </c>
      <c r="L12591">
        <v>20.6</v>
      </c>
      <c r="M12591" t="s">
        <v>863</v>
      </c>
      <c r="N12591">
        <v>83.1</v>
      </c>
      <c r="O12591" t="s">
        <v>24</v>
      </c>
      <c r="P12591" cm="1">
        <f t="array" ref="P12591">IF(Q12591&gt;0,INDEX(Q12591:Q34315,MATCH(TRUE,INDEX(Q12591:Q34315="",,),0)-1),"")</f>
        <v>9</v>
      </c>
      <c r="Q12591">
        <f>INT((ROW()-12591)/4)+1</f>
        <v>1</v>
      </c>
      <c r="R12591">
        <f t="shared" si="284"/>
        <v>0</v>
      </c>
    </row>
    <row r="12592" spans="1:18" x14ac:dyDescent="0.3">
      <c r="A12592" t="s">
        <v>860</v>
      </c>
      <c r="B12592" s="1">
        <v>38329</v>
      </c>
      <c r="C12592" s="2">
        <v>0.41666666666666669</v>
      </c>
      <c r="D12592" t="s">
        <v>911</v>
      </c>
      <c r="E12592" t="s">
        <v>912</v>
      </c>
      <c r="G12592" s="6" t="s">
        <v>29</v>
      </c>
      <c r="H12592" t="s">
        <v>30</v>
      </c>
      <c r="I12592" t="s">
        <v>26</v>
      </c>
      <c r="J12592" t="s">
        <v>27</v>
      </c>
      <c r="K12592">
        <v>92</v>
      </c>
      <c r="L12592">
        <v>15.9</v>
      </c>
      <c r="M12592" t="s">
        <v>863</v>
      </c>
      <c r="N12592">
        <v>15.9</v>
      </c>
      <c r="O12592" t="s">
        <v>24</v>
      </c>
      <c r="P12592" cm="1">
        <f t="array" ref="P12592">IF(Q12592&gt;0,INDEX(Q12592:Q34316,MATCH(TRUE,INDEX(Q12592:Q34316="",,),0)-1),"")</f>
        <v>9</v>
      </c>
      <c r="Q12592">
        <f t="shared" ref="Q12592:Q12626" si="286">INT((ROW()-12591)/4)+1</f>
        <v>1</v>
      </c>
      <c r="R12592">
        <f t="shared" si="284"/>
        <v>0</v>
      </c>
    </row>
    <row r="12593" spans="1:18" x14ac:dyDescent="0.3">
      <c r="A12593" t="s">
        <v>860</v>
      </c>
      <c r="B12593" s="1">
        <v>38329</v>
      </c>
      <c r="C12593" s="2">
        <v>0.41666666666666669</v>
      </c>
      <c r="D12593" t="s">
        <v>911</v>
      </c>
      <c r="E12593" t="s">
        <v>912</v>
      </c>
      <c r="G12593" s="6" t="s">
        <v>29</v>
      </c>
      <c r="H12593" t="s">
        <v>99</v>
      </c>
      <c r="I12593" t="s">
        <v>26</v>
      </c>
      <c r="J12593" t="s">
        <v>27</v>
      </c>
      <c r="K12593">
        <v>84</v>
      </c>
      <c r="L12593">
        <v>11.2</v>
      </c>
      <c r="M12593" t="s">
        <v>863</v>
      </c>
      <c r="N12593">
        <v>11.2</v>
      </c>
      <c r="O12593" t="s">
        <v>24</v>
      </c>
      <c r="P12593" cm="1">
        <f t="array" ref="P12593">IF(Q12593&gt;0,INDEX(Q12593:Q34317,MATCH(TRUE,INDEX(Q12593:Q34317="",,),0)-1),"")</f>
        <v>9</v>
      </c>
      <c r="Q12593">
        <f t="shared" si="286"/>
        <v>1</v>
      </c>
      <c r="R12593">
        <f t="shared" si="284"/>
        <v>0</v>
      </c>
    </row>
    <row r="12594" spans="1:18" x14ac:dyDescent="0.3">
      <c r="A12594" t="s">
        <v>860</v>
      </c>
      <c r="B12594" s="1">
        <v>38329</v>
      </c>
      <c r="C12594" s="2">
        <v>0.41666666666666669</v>
      </c>
      <c r="D12594" t="s">
        <v>911</v>
      </c>
      <c r="E12594" t="s">
        <v>912</v>
      </c>
      <c r="G12594" s="6" t="s">
        <v>29</v>
      </c>
      <c r="H12594" t="s">
        <v>70</v>
      </c>
      <c r="I12594" t="s">
        <v>26</v>
      </c>
      <c r="J12594" t="s">
        <v>27</v>
      </c>
      <c r="K12594">
        <v>58</v>
      </c>
      <c r="L12594">
        <v>13</v>
      </c>
      <c r="M12594" t="s">
        <v>863</v>
      </c>
      <c r="N12594">
        <v>13</v>
      </c>
      <c r="O12594" t="s">
        <v>24</v>
      </c>
      <c r="P12594" cm="1">
        <f t="array" ref="P12594">IF(Q12594&gt;0,INDEX(Q12594:Q34318,MATCH(TRUE,INDEX(Q12594:Q34318="",,),0)-1),"")</f>
        <v>9</v>
      </c>
      <c r="Q12594">
        <f t="shared" si="286"/>
        <v>1</v>
      </c>
      <c r="R12594">
        <f t="shared" si="284"/>
        <v>0</v>
      </c>
    </row>
    <row r="12595" spans="1:18" x14ac:dyDescent="0.3">
      <c r="A12595" t="s">
        <v>860</v>
      </c>
      <c r="B12595" s="1">
        <v>38329</v>
      </c>
      <c r="C12595" s="2">
        <v>0.41666666666666669</v>
      </c>
      <c r="D12595" t="s">
        <v>911</v>
      </c>
      <c r="E12595" t="s">
        <v>912</v>
      </c>
      <c r="G12595" t="s">
        <v>19</v>
      </c>
      <c r="H12595" t="s">
        <v>63</v>
      </c>
      <c r="I12595" t="s">
        <v>26</v>
      </c>
      <c r="J12595" t="s">
        <v>27</v>
      </c>
      <c r="K12595">
        <v>275</v>
      </c>
      <c r="L12595">
        <v>20.6</v>
      </c>
      <c r="M12595" t="s">
        <v>81</v>
      </c>
      <c r="N12595">
        <v>51</v>
      </c>
      <c r="P12595" cm="1">
        <f t="array" ref="P12595">IF(Q12595&gt;0,INDEX(Q12595:Q34319,MATCH(TRUE,INDEX(Q12595:Q34319="",,),0)-1),"")</f>
        <v>9</v>
      </c>
      <c r="Q12595">
        <f t="shared" si="286"/>
        <v>2</v>
      </c>
      <c r="R12595">
        <f t="shared" si="284"/>
        <v>0</v>
      </c>
    </row>
    <row r="12596" spans="1:18" x14ac:dyDescent="0.3">
      <c r="A12596" t="s">
        <v>860</v>
      </c>
      <c r="B12596" s="1">
        <v>38329</v>
      </c>
      <c r="C12596" s="2">
        <v>0.41666666666666669</v>
      </c>
      <c r="D12596" t="s">
        <v>911</v>
      </c>
      <c r="E12596" t="s">
        <v>912</v>
      </c>
      <c r="G12596" s="6" t="s">
        <v>29</v>
      </c>
      <c r="H12596" t="s">
        <v>30</v>
      </c>
      <c r="I12596" t="s">
        <v>26</v>
      </c>
      <c r="J12596" t="s">
        <v>27</v>
      </c>
      <c r="K12596">
        <v>92</v>
      </c>
      <c r="L12596">
        <v>15.9</v>
      </c>
      <c r="M12596" t="s">
        <v>81</v>
      </c>
      <c r="N12596">
        <v>15.9</v>
      </c>
      <c r="P12596" cm="1">
        <f t="array" ref="P12596">IF(Q12596&gt;0,INDEX(Q12596:Q34320,MATCH(TRUE,INDEX(Q12596:Q34320="",,),0)-1),"")</f>
        <v>9</v>
      </c>
      <c r="Q12596">
        <f t="shared" si="286"/>
        <v>2</v>
      </c>
      <c r="R12596">
        <f t="shared" ref="R12596:R12659" si="287">IF(P12596="","",0)</f>
        <v>0</v>
      </c>
    </row>
    <row r="12597" spans="1:18" x14ac:dyDescent="0.3">
      <c r="A12597" t="s">
        <v>860</v>
      </c>
      <c r="B12597" s="1">
        <v>38329</v>
      </c>
      <c r="C12597" s="2">
        <v>0.41666666666666669</v>
      </c>
      <c r="D12597" t="s">
        <v>911</v>
      </c>
      <c r="E12597" t="s">
        <v>912</v>
      </c>
      <c r="G12597" s="6" t="s">
        <v>29</v>
      </c>
      <c r="H12597" t="s">
        <v>99</v>
      </c>
      <c r="I12597" t="s">
        <v>26</v>
      </c>
      <c r="J12597" t="s">
        <v>27</v>
      </c>
      <c r="K12597">
        <v>84</v>
      </c>
      <c r="L12597">
        <v>11.2</v>
      </c>
      <c r="M12597" t="s">
        <v>81</v>
      </c>
      <c r="N12597">
        <v>11.2</v>
      </c>
      <c r="P12597" cm="1">
        <f t="array" ref="P12597">IF(Q12597&gt;0,INDEX(Q12597:Q34321,MATCH(TRUE,INDEX(Q12597:Q34321="",,),0)-1),"")</f>
        <v>9</v>
      </c>
      <c r="Q12597">
        <f t="shared" si="286"/>
        <v>2</v>
      </c>
      <c r="R12597">
        <f t="shared" si="287"/>
        <v>0</v>
      </c>
    </row>
    <row r="12598" spans="1:18" x14ac:dyDescent="0.3">
      <c r="A12598" t="s">
        <v>860</v>
      </c>
      <c r="B12598" s="1">
        <v>38329</v>
      </c>
      <c r="C12598" s="2">
        <v>0.41666666666666669</v>
      </c>
      <c r="D12598" t="s">
        <v>911</v>
      </c>
      <c r="E12598" t="s">
        <v>912</v>
      </c>
      <c r="G12598" s="6" t="s">
        <v>29</v>
      </c>
      <c r="H12598" t="s">
        <v>70</v>
      </c>
      <c r="I12598" t="s">
        <v>26</v>
      </c>
      <c r="J12598" t="s">
        <v>27</v>
      </c>
      <c r="K12598">
        <v>58</v>
      </c>
      <c r="L12598">
        <v>13</v>
      </c>
      <c r="M12598" t="s">
        <v>81</v>
      </c>
      <c r="N12598">
        <v>13</v>
      </c>
      <c r="P12598" cm="1">
        <f t="array" ref="P12598">IF(Q12598&gt;0,INDEX(Q12598:Q34322,MATCH(TRUE,INDEX(Q12598:Q34322="",,),0)-1),"")</f>
        <v>9</v>
      </c>
      <c r="Q12598">
        <f t="shared" si="286"/>
        <v>2</v>
      </c>
      <c r="R12598">
        <f t="shared" si="287"/>
        <v>0</v>
      </c>
    </row>
    <row r="12599" spans="1:18" x14ac:dyDescent="0.3">
      <c r="A12599" t="s">
        <v>860</v>
      </c>
      <c r="B12599" s="1">
        <v>38329</v>
      </c>
      <c r="C12599" s="2">
        <v>0.41666666666666669</v>
      </c>
      <c r="D12599" t="s">
        <v>911</v>
      </c>
      <c r="E12599" t="s">
        <v>912</v>
      </c>
      <c r="G12599" t="s">
        <v>19</v>
      </c>
      <c r="H12599" t="s">
        <v>63</v>
      </c>
      <c r="I12599" t="s">
        <v>26</v>
      </c>
      <c r="J12599" t="s">
        <v>27</v>
      </c>
      <c r="K12599">
        <v>275</v>
      </c>
      <c r="L12599">
        <v>20.6</v>
      </c>
      <c r="M12599" t="s">
        <v>31</v>
      </c>
      <c r="N12599">
        <v>44.15</v>
      </c>
      <c r="P12599" cm="1">
        <f t="array" ref="P12599">IF(Q12599&gt;0,INDEX(Q12599:Q34323,MATCH(TRUE,INDEX(Q12599:Q34323="",,),0)-1),"")</f>
        <v>9</v>
      </c>
      <c r="Q12599">
        <f t="shared" si="286"/>
        <v>3</v>
      </c>
      <c r="R12599">
        <f t="shared" si="287"/>
        <v>0</v>
      </c>
    </row>
    <row r="12600" spans="1:18" x14ac:dyDescent="0.3">
      <c r="A12600" t="s">
        <v>860</v>
      </c>
      <c r="B12600" s="1">
        <v>38329</v>
      </c>
      <c r="C12600" s="2">
        <v>0.41666666666666669</v>
      </c>
      <c r="D12600" t="s">
        <v>911</v>
      </c>
      <c r="E12600" t="s">
        <v>912</v>
      </c>
      <c r="G12600" s="6" t="s">
        <v>29</v>
      </c>
      <c r="H12600" t="s">
        <v>30</v>
      </c>
      <c r="I12600" t="s">
        <v>26</v>
      </c>
      <c r="J12600" t="s">
        <v>27</v>
      </c>
      <c r="K12600">
        <v>92</v>
      </c>
      <c r="L12600">
        <v>15.9</v>
      </c>
      <c r="M12600" t="s">
        <v>31</v>
      </c>
      <c r="N12600">
        <v>15.9</v>
      </c>
      <c r="P12600" cm="1">
        <f t="array" ref="P12600">IF(Q12600&gt;0,INDEX(Q12600:Q34324,MATCH(TRUE,INDEX(Q12600:Q34324="",,),0)-1),"")</f>
        <v>9</v>
      </c>
      <c r="Q12600">
        <f t="shared" si="286"/>
        <v>3</v>
      </c>
      <c r="R12600">
        <f t="shared" si="287"/>
        <v>0</v>
      </c>
    </row>
    <row r="12601" spans="1:18" x14ac:dyDescent="0.3">
      <c r="A12601" t="s">
        <v>860</v>
      </c>
      <c r="B12601" s="1">
        <v>38329</v>
      </c>
      <c r="C12601" s="2">
        <v>0.41666666666666669</v>
      </c>
      <c r="D12601" t="s">
        <v>911</v>
      </c>
      <c r="E12601" t="s">
        <v>912</v>
      </c>
      <c r="G12601" s="6" t="s">
        <v>29</v>
      </c>
      <c r="H12601" t="s">
        <v>99</v>
      </c>
      <c r="I12601" t="s">
        <v>26</v>
      </c>
      <c r="J12601" t="s">
        <v>27</v>
      </c>
      <c r="K12601">
        <v>84</v>
      </c>
      <c r="L12601">
        <v>11.2</v>
      </c>
      <c r="M12601" t="s">
        <v>31</v>
      </c>
      <c r="N12601">
        <v>11.2</v>
      </c>
      <c r="P12601" cm="1">
        <f t="array" ref="P12601">IF(Q12601&gt;0,INDEX(Q12601:Q34325,MATCH(TRUE,INDEX(Q12601:Q34325="",,),0)-1),"")</f>
        <v>9</v>
      </c>
      <c r="Q12601">
        <f t="shared" si="286"/>
        <v>3</v>
      </c>
      <c r="R12601">
        <f t="shared" si="287"/>
        <v>0</v>
      </c>
    </row>
    <row r="12602" spans="1:18" x14ac:dyDescent="0.3">
      <c r="A12602" t="s">
        <v>860</v>
      </c>
      <c r="B12602" s="1">
        <v>38329</v>
      </c>
      <c r="C12602" s="2">
        <v>0.41666666666666669</v>
      </c>
      <c r="D12602" t="s">
        <v>911</v>
      </c>
      <c r="E12602" t="s">
        <v>912</v>
      </c>
      <c r="G12602" s="6" t="s">
        <v>29</v>
      </c>
      <c r="H12602" t="s">
        <v>70</v>
      </c>
      <c r="I12602" t="s">
        <v>26</v>
      </c>
      <c r="J12602" t="s">
        <v>27</v>
      </c>
      <c r="K12602">
        <v>58</v>
      </c>
      <c r="L12602">
        <v>13</v>
      </c>
      <c r="M12602" t="s">
        <v>31</v>
      </c>
      <c r="N12602">
        <v>13</v>
      </c>
      <c r="P12602" cm="1">
        <f t="array" ref="P12602">IF(Q12602&gt;0,INDEX(Q12602:Q34326,MATCH(TRUE,INDEX(Q12602:Q34326="",,),0)-1),"")</f>
        <v>9</v>
      </c>
      <c r="Q12602">
        <f t="shared" si="286"/>
        <v>3</v>
      </c>
      <c r="R12602">
        <f t="shared" si="287"/>
        <v>0</v>
      </c>
    </row>
    <row r="12603" spans="1:18" x14ac:dyDescent="0.3">
      <c r="A12603" t="s">
        <v>860</v>
      </c>
      <c r="B12603" s="1">
        <v>38329</v>
      </c>
      <c r="C12603" s="2">
        <v>0.41666666666666669</v>
      </c>
      <c r="D12603" t="s">
        <v>911</v>
      </c>
      <c r="E12603" t="s">
        <v>912</v>
      </c>
      <c r="G12603" t="s">
        <v>19</v>
      </c>
      <c r="H12603" t="s">
        <v>63</v>
      </c>
      <c r="I12603" t="s">
        <v>26</v>
      </c>
      <c r="J12603" t="s">
        <v>27</v>
      </c>
      <c r="K12603">
        <v>275</v>
      </c>
      <c r="L12603">
        <v>20.6</v>
      </c>
      <c r="M12603" t="s">
        <v>74</v>
      </c>
      <c r="N12603">
        <v>42.18</v>
      </c>
      <c r="P12603" cm="1">
        <f t="array" ref="P12603">IF(Q12603&gt;0,INDEX(Q12603:Q34327,MATCH(TRUE,INDEX(Q12603:Q34327="",,),0)-1),"")</f>
        <v>9</v>
      </c>
      <c r="Q12603">
        <f t="shared" si="286"/>
        <v>4</v>
      </c>
      <c r="R12603">
        <f t="shared" si="287"/>
        <v>0</v>
      </c>
    </row>
    <row r="12604" spans="1:18" x14ac:dyDescent="0.3">
      <c r="A12604" t="s">
        <v>860</v>
      </c>
      <c r="B12604" s="1">
        <v>38329</v>
      </c>
      <c r="C12604" s="2">
        <v>0.41666666666666669</v>
      </c>
      <c r="D12604" t="s">
        <v>911</v>
      </c>
      <c r="E12604" t="s">
        <v>912</v>
      </c>
      <c r="G12604" s="6" t="s">
        <v>29</v>
      </c>
      <c r="H12604" t="s">
        <v>30</v>
      </c>
      <c r="I12604" t="s">
        <v>26</v>
      </c>
      <c r="J12604" t="s">
        <v>27</v>
      </c>
      <c r="K12604">
        <v>92</v>
      </c>
      <c r="L12604">
        <v>15.9</v>
      </c>
      <c r="M12604" t="s">
        <v>74</v>
      </c>
      <c r="N12604">
        <v>15.9</v>
      </c>
      <c r="P12604" cm="1">
        <f t="array" ref="P12604">IF(Q12604&gt;0,INDEX(Q12604:Q34328,MATCH(TRUE,INDEX(Q12604:Q34328="",,),0)-1),"")</f>
        <v>9</v>
      </c>
      <c r="Q12604">
        <f t="shared" si="286"/>
        <v>4</v>
      </c>
      <c r="R12604">
        <f t="shared" si="287"/>
        <v>0</v>
      </c>
    </row>
    <row r="12605" spans="1:18" x14ac:dyDescent="0.3">
      <c r="A12605" t="s">
        <v>860</v>
      </c>
      <c r="B12605" s="1">
        <v>38329</v>
      </c>
      <c r="C12605" s="2">
        <v>0.41666666666666669</v>
      </c>
      <c r="D12605" t="s">
        <v>911</v>
      </c>
      <c r="E12605" t="s">
        <v>912</v>
      </c>
      <c r="G12605" s="6" t="s">
        <v>29</v>
      </c>
      <c r="H12605" t="s">
        <v>99</v>
      </c>
      <c r="I12605" t="s">
        <v>26</v>
      </c>
      <c r="J12605" t="s">
        <v>27</v>
      </c>
      <c r="K12605">
        <v>84</v>
      </c>
      <c r="L12605">
        <v>11.2</v>
      </c>
      <c r="M12605" t="s">
        <v>74</v>
      </c>
      <c r="N12605">
        <v>11.2</v>
      </c>
      <c r="P12605" cm="1">
        <f t="array" ref="P12605">IF(Q12605&gt;0,INDEX(Q12605:Q34329,MATCH(TRUE,INDEX(Q12605:Q34329="",,),0)-1),"")</f>
        <v>9</v>
      </c>
      <c r="Q12605">
        <f t="shared" si="286"/>
        <v>4</v>
      </c>
      <c r="R12605">
        <f t="shared" si="287"/>
        <v>0</v>
      </c>
    </row>
    <row r="12606" spans="1:18" x14ac:dyDescent="0.3">
      <c r="A12606" t="s">
        <v>860</v>
      </c>
      <c r="B12606" s="1">
        <v>38329</v>
      </c>
      <c r="C12606" s="2">
        <v>0.41666666666666669</v>
      </c>
      <c r="D12606" t="s">
        <v>911</v>
      </c>
      <c r="E12606" t="s">
        <v>912</v>
      </c>
      <c r="G12606" s="6" t="s">
        <v>29</v>
      </c>
      <c r="H12606" t="s">
        <v>70</v>
      </c>
      <c r="I12606" t="s">
        <v>26</v>
      </c>
      <c r="J12606" t="s">
        <v>27</v>
      </c>
      <c r="K12606">
        <v>58</v>
      </c>
      <c r="L12606">
        <v>13</v>
      </c>
      <c r="M12606" t="s">
        <v>74</v>
      </c>
      <c r="N12606">
        <v>13</v>
      </c>
      <c r="P12606" cm="1">
        <f t="array" ref="P12606">IF(Q12606&gt;0,INDEX(Q12606:Q34330,MATCH(TRUE,INDEX(Q12606:Q34330="",,),0)-1),"")</f>
        <v>9</v>
      </c>
      <c r="Q12606">
        <f t="shared" si="286"/>
        <v>4</v>
      </c>
      <c r="R12606">
        <f t="shared" si="287"/>
        <v>0</v>
      </c>
    </row>
    <row r="12607" spans="1:18" x14ac:dyDescent="0.3">
      <c r="A12607" t="s">
        <v>860</v>
      </c>
      <c r="B12607" s="1">
        <v>38329</v>
      </c>
      <c r="C12607" s="2">
        <v>0.41666666666666669</v>
      </c>
      <c r="D12607" t="s">
        <v>911</v>
      </c>
      <c r="E12607" t="s">
        <v>912</v>
      </c>
      <c r="G12607" t="s">
        <v>19</v>
      </c>
      <c r="H12607" t="s">
        <v>63</v>
      </c>
      <c r="I12607" t="s">
        <v>26</v>
      </c>
      <c r="J12607" t="s">
        <v>27</v>
      </c>
      <c r="K12607">
        <v>275</v>
      </c>
      <c r="L12607">
        <v>20.6</v>
      </c>
      <c r="M12607" t="s">
        <v>59</v>
      </c>
      <c r="N12607">
        <v>37</v>
      </c>
      <c r="P12607" cm="1">
        <f t="array" ref="P12607">IF(Q12607&gt;0,INDEX(Q12607:Q34331,MATCH(TRUE,INDEX(Q12607:Q34331="",,),0)-1),"")</f>
        <v>9</v>
      </c>
      <c r="Q12607">
        <f t="shared" si="286"/>
        <v>5</v>
      </c>
      <c r="R12607">
        <f t="shared" si="287"/>
        <v>0</v>
      </c>
    </row>
    <row r="12608" spans="1:18" x14ac:dyDescent="0.3">
      <c r="A12608" t="s">
        <v>860</v>
      </c>
      <c r="B12608" s="1">
        <v>38329</v>
      </c>
      <c r="C12608" s="2">
        <v>0.41666666666666669</v>
      </c>
      <c r="D12608" t="s">
        <v>911</v>
      </c>
      <c r="E12608" t="s">
        <v>912</v>
      </c>
      <c r="G12608" s="6" t="s">
        <v>29</v>
      </c>
      <c r="H12608" t="s">
        <v>30</v>
      </c>
      <c r="I12608" t="s">
        <v>26</v>
      </c>
      <c r="J12608" t="s">
        <v>27</v>
      </c>
      <c r="K12608">
        <v>92</v>
      </c>
      <c r="L12608">
        <v>15.9</v>
      </c>
      <c r="M12608" t="s">
        <v>59</v>
      </c>
      <c r="N12608">
        <v>15.9</v>
      </c>
      <c r="P12608" cm="1">
        <f t="array" ref="P12608">IF(Q12608&gt;0,INDEX(Q12608:Q34332,MATCH(TRUE,INDEX(Q12608:Q34332="",,),0)-1),"")</f>
        <v>9</v>
      </c>
      <c r="Q12608">
        <f t="shared" si="286"/>
        <v>5</v>
      </c>
      <c r="R12608">
        <f t="shared" si="287"/>
        <v>0</v>
      </c>
    </row>
    <row r="12609" spans="1:18" x14ac:dyDescent="0.3">
      <c r="A12609" t="s">
        <v>860</v>
      </c>
      <c r="B12609" s="1">
        <v>38329</v>
      </c>
      <c r="C12609" s="2">
        <v>0.41666666666666669</v>
      </c>
      <c r="D12609" t="s">
        <v>911</v>
      </c>
      <c r="E12609" t="s">
        <v>912</v>
      </c>
      <c r="G12609" s="6" t="s">
        <v>29</v>
      </c>
      <c r="H12609" t="s">
        <v>99</v>
      </c>
      <c r="I12609" t="s">
        <v>26</v>
      </c>
      <c r="J12609" t="s">
        <v>27</v>
      </c>
      <c r="K12609">
        <v>84</v>
      </c>
      <c r="L12609">
        <v>11.2</v>
      </c>
      <c r="M12609" t="s">
        <v>59</v>
      </c>
      <c r="N12609">
        <v>11.2</v>
      </c>
      <c r="P12609" cm="1">
        <f t="array" ref="P12609">IF(Q12609&gt;0,INDEX(Q12609:Q34333,MATCH(TRUE,INDEX(Q12609:Q34333="",,),0)-1),"")</f>
        <v>9</v>
      </c>
      <c r="Q12609">
        <f t="shared" si="286"/>
        <v>5</v>
      </c>
      <c r="R12609">
        <f t="shared" si="287"/>
        <v>0</v>
      </c>
    </row>
    <row r="12610" spans="1:18" x14ac:dyDescent="0.3">
      <c r="A12610" t="s">
        <v>860</v>
      </c>
      <c r="B12610" s="1">
        <v>38329</v>
      </c>
      <c r="C12610" s="2">
        <v>0.41666666666666669</v>
      </c>
      <c r="D12610" t="s">
        <v>911</v>
      </c>
      <c r="E12610" t="s">
        <v>912</v>
      </c>
      <c r="G12610" s="6" t="s">
        <v>29</v>
      </c>
      <c r="H12610" t="s">
        <v>70</v>
      </c>
      <c r="I12610" t="s">
        <v>26</v>
      </c>
      <c r="J12610" t="s">
        <v>27</v>
      </c>
      <c r="K12610">
        <v>58</v>
      </c>
      <c r="L12610">
        <v>13</v>
      </c>
      <c r="M12610" t="s">
        <v>59</v>
      </c>
      <c r="N12610">
        <v>13</v>
      </c>
      <c r="P12610" cm="1">
        <f t="array" ref="P12610">IF(Q12610&gt;0,INDEX(Q12610:Q34334,MATCH(TRUE,INDEX(Q12610:Q34334="",,),0)-1),"")</f>
        <v>9</v>
      </c>
      <c r="Q12610">
        <f t="shared" si="286"/>
        <v>5</v>
      </c>
      <c r="R12610">
        <f t="shared" si="287"/>
        <v>0</v>
      </c>
    </row>
    <row r="12611" spans="1:18" x14ac:dyDescent="0.3">
      <c r="A12611" t="s">
        <v>860</v>
      </c>
      <c r="B12611" s="1">
        <v>38329</v>
      </c>
      <c r="C12611" s="2">
        <v>0.41666666666666669</v>
      </c>
      <c r="D12611" t="s">
        <v>911</v>
      </c>
      <c r="E12611" t="s">
        <v>912</v>
      </c>
      <c r="G12611" t="s">
        <v>19</v>
      </c>
      <c r="H12611" t="s">
        <v>63</v>
      </c>
      <c r="I12611" t="s">
        <v>26</v>
      </c>
      <c r="J12611" t="s">
        <v>27</v>
      </c>
      <c r="K12611">
        <v>275</v>
      </c>
      <c r="L12611">
        <v>20.6</v>
      </c>
      <c r="M12611" t="s">
        <v>868</v>
      </c>
      <c r="N12611">
        <v>34.67</v>
      </c>
      <c r="P12611" cm="1">
        <f t="array" ref="P12611">IF(Q12611&gt;0,INDEX(Q12611:Q34335,MATCH(TRUE,INDEX(Q12611:Q34335="",,),0)-1),"")</f>
        <v>9</v>
      </c>
      <c r="Q12611">
        <f t="shared" si="286"/>
        <v>6</v>
      </c>
      <c r="R12611">
        <f t="shared" si="287"/>
        <v>0</v>
      </c>
    </row>
    <row r="12612" spans="1:18" x14ac:dyDescent="0.3">
      <c r="A12612" t="s">
        <v>860</v>
      </c>
      <c r="B12612" s="1">
        <v>38329</v>
      </c>
      <c r="C12612" s="2">
        <v>0.41666666666666669</v>
      </c>
      <c r="D12612" t="s">
        <v>911</v>
      </c>
      <c r="E12612" t="s">
        <v>912</v>
      </c>
      <c r="G12612" s="6" t="s">
        <v>29</v>
      </c>
      <c r="H12612" t="s">
        <v>30</v>
      </c>
      <c r="I12612" t="s">
        <v>26</v>
      </c>
      <c r="J12612" t="s">
        <v>27</v>
      </c>
      <c r="K12612">
        <v>92</v>
      </c>
      <c r="L12612">
        <v>15.9</v>
      </c>
      <c r="M12612" t="s">
        <v>868</v>
      </c>
      <c r="N12612">
        <v>15.9</v>
      </c>
      <c r="P12612" cm="1">
        <f t="array" ref="P12612">IF(Q12612&gt;0,INDEX(Q12612:Q34336,MATCH(TRUE,INDEX(Q12612:Q34336="",,),0)-1),"")</f>
        <v>9</v>
      </c>
      <c r="Q12612">
        <f t="shared" si="286"/>
        <v>6</v>
      </c>
      <c r="R12612">
        <f t="shared" si="287"/>
        <v>0</v>
      </c>
    </row>
    <row r="12613" spans="1:18" x14ac:dyDescent="0.3">
      <c r="A12613" t="s">
        <v>860</v>
      </c>
      <c r="B12613" s="1">
        <v>38329</v>
      </c>
      <c r="C12613" s="2">
        <v>0.41666666666666669</v>
      </c>
      <c r="D12613" t="s">
        <v>911</v>
      </c>
      <c r="E12613" t="s">
        <v>912</v>
      </c>
      <c r="G12613" s="6" t="s">
        <v>29</v>
      </c>
      <c r="H12613" t="s">
        <v>99</v>
      </c>
      <c r="I12613" t="s">
        <v>26</v>
      </c>
      <c r="J12613" t="s">
        <v>27</v>
      </c>
      <c r="K12613">
        <v>84</v>
      </c>
      <c r="L12613">
        <v>11.2</v>
      </c>
      <c r="M12613" t="s">
        <v>868</v>
      </c>
      <c r="N12613">
        <v>11.2</v>
      </c>
      <c r="P12613" cm="1">
        <f t="array" ref="P12613">IF(Q12613&gt;0,INDEX(Q12613:Q34337,MATCH(TRUE,INDEX(Q12613:Q34337="",,),0)-1),"")</f>
        <v>9</v>
      </c>
      <c r="Q12613">
        <f t="shared" si="286"/>
        <v>6</v>
      </c>
      <c r="R12613">
        <f t="shared" si="287"/>
        <v>0</v>
      </c>
    </row>
    <row r="12614" spans="1:18" x14ac:dyDescent="0.3">
      <c r="A12614" t="s">
        <v>860</v>
      </c>
      <c r="B12614" s="1">
        <v>38329</v>
      </c>
      <c r="C12614" s="2">
        <v>0.41666666666666669</v>
      </c>
      <c r="D12614" t="s">
        <v>911</v>
      </c>
      <c r="E12614" t="s">
        <v>912</v>
      </c>
      <c r="G12614" s="6" t="s">
        <v>29</v>
      </c>
      <c r="H12614" t="s">
        <v>70</v>
      </c>
      <c r="I12614" t="s">
        <v>26</v>
      </c>
      <c r="J12614" t="s">
        <v>27</v>
      </c>
      <c r="K12614">
        <v>58</v>
      </c>
      <c r="L12614">
        <v>13</v>
      </c>
      <c r="M12614" t="s">
        <v>868</v>
      </c>
      <c r="N12614">
        <v>13</v>
      </c>
      <c r="P12614" cm="1">
        <f t="array" ref="P12614">IF(Q12614&gt;0,INDEX(Q12614:Q34338,MATCH(TRUE,INDEX(Q12614:Q34338="",,),0)-1),"")</f>
        <v>9</v>
      </c>
      <c r="Q12614">
        <f t="shared" si="286"/>
        <v>6</v>
      </c>
      <c r="R12614">
        <f t="shared" si="287"/>
        <v>0</v>
      </c>
    </row>
    <row r="12615" spans="1:18" x14ac:dyDescent="0.3">
      <c r="A12615" t="s">
        <v>860</v>
      </c>
      <c r="B12615" s="1">
        <v>38329</v>
      </c>
      <c r="C12615" s="2">
        <v>0.41666666666666669</v>
      </c>
      <c r="D12615" t="s">
        <v>911</v>
      </c>
      <c r="E12615" t="s">
        <v>912</v>
      </c>
      <c r="G12615" t="s">
        <v>19</v>
      </c>
      <c r="H12615" t="s">
        <v>63</v>
      </c>
      <c r="I12615" t="s">
        <v>26</v>
      </c>
      <c r="J12615" t="s">
        <v>27</v>
      </c>
      <c r="K12615">
        <v>275</v>
      </c>
      <c r="L12615">
        <v>20.6</v>
      </c>
      <c r="M12615" t="s">
        <v>875</v>
      </c>
      <c r="N12615">
        <v>27.88</v>
      </c>
      <c r="P12615" cm="1">
        <f t="array" ref="P12615">IF(Q12615&gt;0,INDEX(Q12615:Q34339,MATCH(TRUE,INDEX(Q12615:Q34339="",,),0)-1),"")</f>
        <v>9</v>
      </c>
      <c r="Q12615">
        <f t="shared" si="286"/>
        <v>7</v>
      </c>
      <c r="R12615">
        <f t="shared" si="287"/>
        <v>0</v>
      </c>
    </row>
    <row r="12616" spans="1:18" x14ac:dyDescent="0.3">
      <c r="A12616" t="s">
        <v>860</v>
      </c>
      <c r="B12616" s="1">
        <v>38329</v>
      </c>
      <c r="C12616" s="2">
        <v>0.41666666666666669</v>
      </c>
      <c r="D12616" t="s">
        <v>911</v>
      </c>
      <c r="E12616" t="s">
        <v>912</v>
      </c>
      <c r="G12616" s="6" t="s">
        <v>29</v>
      </c>
      <c r="H12616" t="s">
        <v>30</v>
      </c>
      <c r="I12616" t="s">
        <v>26</v>
      </c>
      <c r="J12616" t="s">
        <v>27</v>
      </c>
      <c r="K12616">
        <v>92</v>
      </c>
      <c r="L12616">
        <v>15.9</v>
      </c>
      <c r="M12616" t="s">
        <v>875</v>
      </c>
      <c r="N12616">
        <v>15.9</v>
      </c>
      <c r="P12616" cm="1">
        <f t="array" ref="P12616">IF(Q12616&gt;0,INDEX(Q12616:Q34340,MATCH(TRUE,INDEX(Q12616:Q34340="",,),0)-1),"")</f>
        <v>9</v>
      </c>
      <c r="Q12616">
        <f t="shared" si="286"/>
        <v>7</v>
      </c>
      <c r="R12616">
        <f t="shared" si="287"/>
        <v>0</v>
      </c>
    </row>
    <row r="12617" spans="1:18" x14ac:dyDescent="0.3">
      <c r="A12617" t="s">
        <v>860</v>
      </c>
      <c r="B12617" s="1">
        <v>38329</v>
      </c>
      <c r="C12617" s="2">
        <v>0.41666666666666669</v>
      </c>
      <c r="D12617" t="s">
        <v>911</v>
      </c>
      <c r="E12617" t="s">
        <v>912</v>
      </c>
      <c r="G12617" s="6" t="s">
        <v>29</v>
      </c>
      <c r="H12617" t="s">
        <v>99</v>
      </c>
      <c r="I12617" t="s">
        <v>26</v>
      </c>
      <c r="J12617" t="s">
        <v>27</v>
      </c>
      <c r="K12617">
        <v>84</v>
      </c>
      <c r="L12617">
        <v>11.2</v>
      </c>
      <c r="M12617" t="s">
        <v>875</v>
      </c>
      <c r="N12617">
        <v>11.2</v>
      </c>
      <c r="P12617" cm="1">
        <f t="array" ref="P12617">IF(Q12617&gt;0,INDEX(Q12617:Q34341,MATCH(TRUE,INDEX(Q12617:Q34341="",,),0)-1),"")</f>
        <v>9</v>
      </c>
      <c r="Q12617">
        <f t="shared" si="286"/>
        <v>7</v>
      </c>
      <c r="R12617">
        <f t="shared" si="287"/>
        <v>0</v>
      </c>
    </row>
    <row r="12618" spans="1:18" x14ac:dyDescent="0.3">
      <c r="A12618" t="s">
        <v>860</v>
      </c>
      <c r="B12618" s="1">
        <v>38329</v>
      </c>
      <c r="C12618" s="2">
        <v>0.41666666666666669</v>
      </c>
      <c r="D12618" t="s">
        <v>911</v>
      </c>
      <c r="E12618" t="s">
        <v>912</v>
      </c>
      <c r="G12618" s="6" t="s">
        <v>29</v>
      </c>
      <c r="H12618" t="s">
        <v>70</v>
      </c>
      <c r="I12618" t="s">
        <v>26</v>
      </c>
      <c r="J12618" t="s">
        <v>27</v>
      </c>
      <c r="K12618">
        <v>58</v>
      </c>
      <c r="L12618">
        <v>13</v>
      </c>
      <c r="M12618" t="s">
        <v>875</v>
      </c>
      <c r="N12618">
        <v>13</v>
      </c>
      <c r="P12618" cm="1">
        <f t="array" ref="P12618">IF(Q12618&gt;0,INDEX(Q12618:Q34342,MATCH(TRUE,INDEX(Q12618:Q34342="",,),0)-1),"")</f>
        <v>9</v>
      </c>
      <c r="Q12618">
        <f t="shared" si="286"/>
        <v>7</v>
      </c>
      <c r="R12618">
        <f t="shared" si="287"/>
        <v>0</v>
      </c>
    </row>
    <row r="12619" spans="1:18" x14ac:dyDescent="0.3">
      <c r="A12619" t="s">
        <v>860</v>
      </c>
      <c r="B12619" s="1">
        <v>38329</v>
      </c>
      <c r="C12619" s="2">
        <v>0.41666666666666669</v>
      </c>
      <c r="D12619" t="s">
        <v>911</v>
      </c>
      <c r="E12619" t="s">
        <v>912</v>
      </c>
      <c r="G12619" t="s">
        <v>19</v>
      </c>
      <c r="H12619" t="s">
        <v>63</v>
      </c>
      <c r="I12619" t="s">
        <v>26</v>
      </c>
      <c r="J12619" t="s">
        <v>27</v>
      </c>
      <c r="K12619">
        <v>275</v>
      </c>
      <c r="L12619">
        <v>20.6</v>
      </c>
      <c r="M12619" t="s">
        <v>87</v>
      </c>
      <c r="N12619">
        <v>26.6</v>
      </c>
      <c r="P12619" cm="1">
        <f t="array" ref="P12619">IF(Q12619&gt;0,INDEX(Q12619:Q34343,MATCH(TRUE,INDEX(Q12619:Q34343="",,),0)-1),"")</f>
        <v>9</v>
      </c>
      <c r="Q12619">
        <f t="shared" si="286"/>
        <v>8</v>
      </c>
      <c r="R12619">
        <f t="shared" si="287"/>
        <v>0</v>
      </c>
    </row>
    <row r="12620" spans="1:18" x14ac:dyDescent="0.3">
      <c r="A12620" t="s">
        <v>860</v>
      </c>
      <c r="B12620" s="1">
        <v>38329</v>
      </c>
      <c r="C12620" s="2">
        <v>0.41666666666666669</v>
      </c>
      <c r="D12620" t="s">
        <v>911</v>
      </c>
      <c r="E12620" t="s">
        <v>912</v>
      </c>
      <c r="G12620" s="6" t="s">
        <v>29</v>
      </c>
      <c r="H12620" t="s">
        <v>30</v>
      </c>
      <c r="I12620" t="s">
        <v>26</v>
      </c>
      <c r="J12620" t="s">
        <v>27</v>
      </c>
      <c r="K12620">
        <v>92</v>
      </c>
      <c r="L12620">
        <v>15.9</v>
      </c>
      <c r="M12620" t="s">
        <v>87</v>
      </c>
      <c r="N12620">
        <v>15.9</v>
      </c>
      <c r="P12620" cm="1">
        <f t="array" ref="P12620">IF(Q12620&gt;0,INDEX(Q12620:Q34344,MATCH(TRUE,INDEX(Q12620:Q34344="",,),0)-1),"")</f>
        <v>9</v>
      </c>
      <c r="Q12620">
        <f t="shared" si="286"/>
        <v>8</v>
      </c>
      <c r="R12620">
        <f t="shared" si="287"/>
        <v>0</v>
      </c>
    </row>
    <row r="12621" spans="1:18" x14ac:dyDescent="0.3">
      <c r="A12621" t="s">
        <v>860</v>
      </c>
      <c r="B12621" s="1">
        <v>38329</v>
      </c>
      <c r="C12621" s="2">
        <v>0.41666666666666669</v>
      </c>
      <c r="D12621" t="s">
        <v>911</v>
      </c>
      <c r="E12621" t="s">
        <v>912</v>
      </c>
      <c r="G12621" s="6" t="s">
        <v>29</v>
      </c>
      <c r="H12621" t="s">
        <v>99</v>
      </c>
      <c r="I12621" t="s">
        <v>26</v>
      </c>
      <c r="J12621" t="s">
        <v>27</v>
      </c>
      <c r="K12621">
        <v>84</v>
      </c>
      <c r="L12621">
        <v>11.2</v>
      </c>
      <c r="M12621" t="s">
        <v>87</v>
      </c>
      <c r="N12621">
        <v>11.2</v>
      </c>
      <c r="P12621" cm="1">
        <f t="array" ref="P12621">IF(Q12621&gt;0,INDEX(Q12621:Q34345,MATCH(TRUE,INDEX(Q12621:Q34345="",,),0)-1),"")</f>
        <v>9</v>
      </c>
      <c r="Q12621">
        <f t="shared" si="286"/>
        <v>8</v>
      </c>
      <c r="R12621">
        <f t="shared" si="287"/>
        <v>0</v>
      </c>
    </row>
    <row r="12622" spans="1:18" x14ac:dyDescent="0.3">
      <c r="A12622" t="s">
        <v>860</v>
      </c>
      <c r="B12622" s="1">
        <v>38329</v>
      </c>
      <c r="C12622" s="2">
        <v>0.41666666666666669</v>
      </c>
      <c r="D12622" t="s">
        <v>911</v>
      </c>
      <c r="E12622" t="s">
        <v>912</v>
      </c>
      <c r="G12622" s="6" t="s">
        <v>29</v>
      </c>
      <c r="H12622" t="s">
        <v>70</v>
      </c>
      <c r="I12622" t="s">
        <v>26</v>
      </c>
      <c r="J12622" t="s">
        <v>27</v>
      </c>
      <c r="K12622">
        <v>58</v>
      </c>
      <c r="L12622">
        <v>13</v>
      </c>
      <c r="M12622" t="s">
        <v>87</v>
      </c>
      <c r="N12622">
        <v>13</v>
      </c>
      <c r="P12622" cm="1">
        <f t="array" ref="P12622">IF(Q12622&gt;0,INDEX(Q12622:Q34346,MATCH(TRUE,INDEX(Q12622:Q34346="",,),0)-1),"")</f>
        <v>9</v>
      </c>
      <c r="Q12622">
        <f t="shared" si="286"/>
        <v>8</v>
      </c>
      <c r="R12622">
        <f t="shared" si="287"/>
        <v>0</v>
      </c>
    </row>
    <row r="12623" spans="1:18" x14ac:dyDescent="0.3">
      <c r="A12623" t="s">
        <v>860</v>
      </c>
      <c r="B12623" s="1">
        <v>38329</v>
      </c>
      <c r="C12623" s="2">
        <v>0.41666666666666669</v>
      </c>
      <c r="D12623" t="s">
        <v>911</v>
      </c>
      <c r="E12623" t="s">
        <v>912</v>
      </c>
      <c r="G12623" t="s">
        <v>19</v>
      </c>
      <c r="H12623" t="s">
        <v>63</v>
      </c>
      <c r="I12623" t="s">
        <v>26</v>
      </c>
      <c r="J12623" t="s">
        <v>27</v>
      </c>
      <c r="K12623">
        <v>275</v>
      </c>
      <c r="L12623">
        <v>20.6</v>
      </c>
      <c r="M12623" t="s">
        <v>32</v>
      </c>
      <c r="N12623">
        <v>21.15</v>
      </c>
      <c r="P12623" cm="1">
        <f t="array" ref="P12623">IF(Q12623&gt;0,INDEX(Q12623:Q34347,MATCH(TRUE,INDEX(Q12623:Q34347="",,),0)-1),"")</f>
        <v>9</v>
      </c>
      <c r="Q12623">
        <f t="shared" si="286"/>
        <v>9</v>
      </c>
      <c r="R12623">
        <f t="shared" si="287"/>
        <v>0</v>
      </c>
    </row>
    <row r="12624" spans="1:18" x14ac:dyDescent="0.3">
      <c r="A12624" t="s">
        <v>860</v>
      </c>
      <c r="B12624" s="1">
        <v>38329</v>
      </c>
      <c r="C12624" s="2">
        <v>0.41666666666666669</v>
      </c>
      <c r="D12624" t="s">
        <v>911</v>
      </c>
      <c r="E12624" t="s">
        <v>912</v>
      </c>
      <c r="G12624" s="6" t="s">
        <v>29</v>
      </c>
      <c r="H12624" t="s">
        <v>30</v>
      </c>
      <c r="I12624" t="s">
        <v>26</v>
      </c>
      <c r="J12624" t="s">
        <v>27</v>
      </c>
      <c r="K12624">
        <v>92</v>
      </c>
      <c r="L12624">
        <v>15.9</v>
      </c>
      <c r="M12624" t="s">
        <v>32</v>
      </c>
      <c r="N12624">
        <v>15.9</v>
      </c>
      <c r="P12624" cm="1">
        <f t="array" ref="P12624">IF(Q12624&gt;0,INDEX(Q12624:Q34348,MATCH(TRUE,INDEX(Q12624:Q34348="",,),0)-1),"")</f>
        <v>9</v>
      </c>
      <c r="Q12624">
        <f t="shared" si="286"/>
        <v>9</v>
      </c>
      <c r="R12624">
        <f t="shared" si="287"/>
        <v>0</v>
      </c>
    </row>
    <row r="12625" spans="1:18" x14ac:dyDescent="0.3">
      <c r="A12625" t="s">
        <v>860</v>
      </c>
      <c r="B12625" s="1">
        <v>38329</v>
      </c>
      <c r="C12625" s="2">
        <v>0.41666666666666669</v>
      </c>
      <c r="D12625" t="s">
        <v>911</v>
      </c>
      <c r="E12625" t="s">
        <v>912</v>
      </c>
      <c r="G12625" s="6" t="s">
        <v>29</v>
      </c>
      <c r="H12625" t="s">
        <v>99</v>
      </c>
      <c r="I12625" t="s">
        <v>26</v>
      </c>
      <c r="J12625" t="s">
        <v>27</v>
      </c>
      <c r="K12625">
        <v>84</v>
      </c>
      <c r="L12625">
        <v>11.2</v>
      </c>
      <c r="M12625" t="s">
        <v>32</v>
      </c>
      <c r="N12625">
        <v>11.2</v>
      </c>
      <c r="P12625" cm="1">
        <f t="array" ref="P12625">IF(Q12625&gt;0,INDEX(Q12625:Q34349,MATCH(TRUE,INDEX(Q12625:Q34349="",,),0)-1),"")</f>
        <v>9</v>
      </c>
      <c r="Q12625">
        <f t="shared" si="286"/>
        <v>9</v>
      </c>
      <c r="R12625">
        <f t="shared" si="287"/>
        <v>0</v>
      </c>
    </row>
    <row r="12626" spans="1:18" x14ac:dyDescent="0.3">
      <c r="A12626" t="s">
        <v>860</v>
      </c>
      <c r="B12626" s="1">
        <v>38329</v>
      </c>
      <c r="C12626" s="2">
        <v>0.41666666666666669</v>
      </c>
      <c r="D12626" t="s">
        <v>911</v>
      </c>
      <c r="E12626" t="s">
        <v>912</v>
      </c>
      <c r="G12626" s="6" t="s">
        <v>29</v>
      </c>
      <c r="H12626" t="s">
        <v>70</v>
      </c>
      <c r="I12626" t="s">
        <v>26</v>
      </c>
      <c r="J12626" t="s">
        <v>27</v>
      </c>
      <c r="K12626">
        <v>58</v>
      </c>
      <c r="L12626">
        <v>13</v>
      </c>
      <c r="M12626" t="s">
        <v>32</v>
      </c>
      <c r="N12626">
        <v>13</v>
      </c>
      <c r="P12626" cm="1">
        <f t="array" ref="P12626">IF(Q12626&gt;0,INDEX(Q12626:Q34350,MATCH(TRUE,INDEX(Q12626:Q34350="",,),0)-1),"")</f>
        <v>9</v>
      </c>
      <c r="Q12626">
        <f t="shared" si="286"/>
        <v>9</v>
      </c>
      <c r="R12626">
        <f t="shared" si="287"/>
        <v>0</v>
      </c>
    </row>
    <row r="12627" spans="1:18" x14ac:dyDescent="0.3">
      <c r="P12627" t="str" cm="1">
        <f t="array" ref="P12627">IF(Q12627&gt;0,INDEX(Q12627:Q34351,MATCH(TRUE,INDEX(Q12627:Q34351="",,),0)-1),"")</f>
        <v/>
      </c>
      <c r="R12627" t="str">
        <f t="shared" si="287"/>
        <v/>
      </c>
    </row>
    <row r="12628" spans="1:18" x14ac:dyDescent="0.3">
      <c r="A12628" t="s">
        <v>860</v>
      </c>
      <c r="B12628" s="1">
        <v>38272</v>
      </c>
      <c r="C12628" s="2">
        <v>0.41666666666666669</v>
      </c>
      <c r="D12628" t="s">
        <v>913</v>
      </c>
      <c r="E12628" t="s">
        <v>914</v>
      </c>
      <c r="G12628" t="s">
        <v>19</v>
      </c>
      <c r="H12628" t="s">
        <v>194</v>
      </c>
      <c r="I12628" t="s">
        <v>21</v>
      </c>
      <c r="J12628" t="s">
        <v>22</v>
      </c>
      <c r="K12628">
        <v>23</v>
      </c>
      <c r="L12628">
        <v>413</v>
      </c>
      <c r="M12628" t="s">
        <v>87</v>
      </c>
      <c r="N12628">
        <v>705</v>
      </c>
      <c r="O12628" t="s">
        <v>24</v>
      </c>
      <c r="P12628" cm="1">
        <f t="array" ref="P12628">IF(Q12628&gt;0,INDEX(Q12628:Q34352,MATCH(TRUE,INDEX(Q12628:Q34352="",,),0)-1),"")</f>
        <v>3</v>
      </c>
      <c r="Q12628">
        <f>INT((ROW()-12628)/6)+1</f>
        <v>1</v>
      </c>
      <c r="R12628">
        <f t="shared" si="287"/>
        <v>0</v>
      </c>
    </row>
    <row r="12629" spans="1:18" x14ac:dyDescent="0.3">
      <c r="A12629" t="s">
        <v>860</v>
      </c>
      <c r="B12629" s="1">
        <v>38272</v>
      </c>
      <c r="C12629" s="2">
        <v>0.41666666666666669</v>
      </c>
      <c r="D12629" t="s">
        <v>913</v>
      </c>
      <c r="E12629" t="s">
        <v>914</v>
      </c>
      <c r="G12629" t="s">
        <v>19</v>
      </c>
      <c r="H12629" t="s">
        <v>64</v>
      </c>
      <c r="I12629" t="s">
        <v>26</v>
      </c>
      <c r="J12629" t="s">
        <v>27</v>
      </c>
      <c r="K12629">
        <v>274</v>
      </c>
      <c r="L12629">
        <v>6.4</v>
      </c>
      <c r="M12629" t="s">
        <v>87</v>
      </c>
      <c r="N12629">
        <v>26.1</v>
      </c>
      <c r="O12629" t="s">
        <v>24</v>
      </c>
      <c r="P12629" cm="1">
        <f t="array" ref="P12629">IF(Q12629&gt;0,INDEX(Q12629:Q34353,MATCH(TRUE,INDEX(Q12629:Q34353="",,),0)-1),"")</f>
        <v>3</v>
      </c>
      <c r="Q12629">
        <f t="shared" ref="Q12629:Q12645" si="288">INT((ROW()-12628)/6)+1</f>
        <v>1</v>
      </c>
      <c r="R12629">
        <f t="shared" si="287"/>
        <v>0</v>
      </c>
    </row>
    <row r="12630" spans="1:18" x14ac:dyDescent="0.3">
      <c r="A12630" t="s">
        <v>860</v>
      </c>
      <c r="B12630" s="1">
        <v>38272</v>
      </c>
      <c r="C12630" s="2">
        <v>0.41666666666666669</v>
      </c>
      <c r="D12630" t="s">
        <v>913</v>
      </c>
      <c r="E12630" t="s">
        <v>914</v>
      </c>
      <c r="G12630" s="6" t="s">
        <v>29</v>
      </c>
      <c r="H12630" t="s">
        <v>30</v>
      </c>
      <c r="I12630" t="s">
        <v>21</v>
      </c>
      <c r="J12630" t="s">
        <v>22</v>
      </c>
      <c r="K12630">
        <v>4</v>
      </c>
      <c r="L12630">
        <v>82</v>
      </c>
      <c r="M12630" t="s">
        <v>87</v>
      </c>
      <c r="N12630">
        <v>82</v>
      </c>
      <c r="O12630" t="s">
        <v>24</v>
      </c>
      <c r="P12630" cm="1">
        <f t="array" ref="P12630">IF(Q12630&gt;0,INDEX(Q12630:Q34354,MATCH(TRUE,INDEX(Q12630:Q34354="",,),0)-1),"")</f>
        <v>3</v>
      </c>
      <c r="Q12630">
        <f t="shared" si="288"/>
        <v>1</v>
      </c>
      <c r="R12630">
        <f t="shared" si="287"/>
        <v>0</v>
      </c>
    </row>
    <row r="12631" spans="1:18" x14ac:dyDescent="0.3">
      <c r="A12631" t="s">
        <v>860</v>
      </c>
      <c r="B12631" s="1">
        <v>38272</v>
      </c>
      <c r="C12631" s="2">
        <v>0.41666666666666669</v>
      </c>
      <c r="D12631" t="s">
        <v>913</v>
      </c>
      <c r="E12631" t="s">
        <v>914</v>
      </c>
      <c r="G12631" s="6" t="s">
        <v>29</v>
      </c>
      <c r="H12631" t="s">
        <v>206</v>
      </c>
      <c r="I12631" t="s">
        <v>21</v>
      </c>
      <c r="J12631" t="s">
        <v>22</v>
      </c>
      <c r="K12631">
        <v>3</v>
      </c>
      <c r="L12631">
        <v>76</v>
      </c>
      <c r="M12631" t="s">
        <v>87</v>
      </c>
      <c r="N12631">
        <v>76</v>
      </c>
      <c r="O12631" t="s">
        <v>24</v>
      </c>
      <c r="P12631" cm="1">
        <f t="array" ref="P12631">IF(Q12631&gt;0,INDEX(Q12631:Q34355,MATCH(TRUE,INDEX(Q12631:Q34355="",,),0)-1),"")</f>
        <v>3</v>
      </c>
      <c r="Q12631">
        <f t="shared" si="288"/>
        <v>1</v>
      </c>
      <c r="R12631">
        <f t="shared" si="287"/>
        <v>0</v>
      </c>
    </row>
    <row r="12632" spans="1:18" x14ac:dyDescent="0.3">
      <c r="A12632" t="s">
        <v>860</v>
      </c>
      <c r="B12632" s="1">
        <v>38272</v>
      </c>
      <c r="C12632" s="2">
        <v>0.41666666666666669</v>
      </c>
      <c r="D12632" t="s">
        <v>913</v>
      </c>
      <c r="E12632" t="s">
        <v>914</v>
      </c>
      <c r="G12632" s="6" t="s">
        <v>29</v>
      </c>
      <c r="H12632" t="s">
        <v>214</v>
      </c>
      <c r="I12632" t="s">
        <v>21</v>
      </c>
      <c r="J12632" t="s">
        <v>22</v>
      </c>
      <c r="K12632">
        <v>12</v>
      </c>
      <c r="L12632">
        <v>70</v>
      </c>
      <c r="M12632" t="s">
        <v>87</v>
      </c>
      <c r="N12632">
        <v>70</v>
      </c>
      <c r="O12632" t="s">
        <v>24</v>
      </c>
      <c r="P12632" cm="1">
        <f t="array" ref="P12632">IF(Q12632&gt;0,INDEX(Q12632:Q34356,MATCH(TRUE,INDEX(Q12632:Q34356="",,),0)-1),"")</f>
        <v>3</v>
      </c>
      <c r="Q12632">
        <f t="shared" si="288"/>
        <v>1</v>
      </c>
      <c r="R12632">
        <f t="shared" si="287"/>
        <v>0</v>
      </c>
    </row>
    <row r="12633" spans="1:18" x14ac:dyDescent="0.3">
      <c r="A12633" t="s">
        <v>860</v>
      </c>
      <c r="B12633" s="1">
        <v>38272</v>
      </c>
      <c r="C12633" s="2">
        <v>0.41666666666666669</v>
      </c>
      <c r="D12633" t="s">
        <v>913</v>
      </c>
      <c r="E12633" t="s">
        <v>914</v>
      </c>
      <c r="G12633" s="6" t="s">
        <v>29</v>
      </c>
      <c r="H12633" t="s">
        <v>406</v>
      </c>
      <c r="I12633" t="s">
        <v>21</v>
      </c>
      <c r="J12633" t="s">
        <v>22</v>
      </c>
      <c r="K12633">
        <v>5</v>
      </c>
      <c r="L12633">
        <v>47</v>
      </c>
      <c r="M12633" t="s">
        <v>87</v>
      </c>
      <c r="N12633">
        <v>47</v>
      </c>
      <c r="O12633" t="s">
        <v>24</v>
      </c>
      <c r="P12633" cm="1">
        <f t="array" ref="P12633">IF(Q12633&gt;0,INDEX(Q12633:Q34357,MATCH(TRUE,INDEX(Q12633:Q34357="",,),0)-1),"")</f>
        <v>3</v>
      </c>
      <c r="Q12633">
        <f t="shared" si="288"/>
        <v>1</v>
      </c>
      <c r="R12633">
        <f t="shared" si="287"/>
        <v>0</v>
      </c>
    </row>
    <row r="12634" spans="1:18" x14ac:dyDescent="0.3">
      <c r="A12634" t="s">
        <v>860</v>
      </c>
      <c r="B12634" s="1">
        <v>38272</v>
      </c>
      <c r="C12634" s="2">
        <v>0.41666666666666669</v>
      </c>
      <c r="D12634" t="s">
        <v>913</v>
      </c>
      <c r="E12634" t="s">
        <v>914</v>
      </c>
      <c r="G12634" t="s">
        <v>19</v>
      </c>
      <c r="H12634" t="s">
        <v>194</v>
      </c>
      <c r="I12634" t="s">
        <v>21</v>
      </c>
      <c r="J12634" t="s">
        <v>22</v>
      </c>
      <c r="K12634">
        <v>23</v>
      </c>
      <c r="L12634">
        <v>413</v>
      </c>
      <c r="M12634" t="s">
        <v>878</v>
      </c>
      <c r="N12634">
        <v>420</v>
      </c>
      <c r="P12634" cm="1">
        <f t="array" ref="P12634">IF(Q12634&gt;0,INDEX(Q12634:Q34358,MATCH(TRUE,INDEX(Q12634:Q34358="",,),0)-1),"")</f>
        <v>3</v>
      </c>
      <c r="Q12634">
        <f t="shared" si="288"/>
        <v>2</v>
      </c>
      <c r="R12634">
        <f t="shared" si="287"/>
        <v>0</v>
      </c>
    </row>
    <row r="12635" spans="1:18" x14ac:dyDescent="0.3">
      <c r="A12635" t="s">
        <v>860</v>
      </c>
      <c r="B12635" s="1">
        <v>38272</v>
      </c>
      <c r="C12635" s="2">
        <v>0.41666666666666669</v>
      </c>
      <c r="D12635" t="s">
        <v>913</v>
      </c>
      <c r="E12635" t="s">
        <v>914</v>
      </c>
      <c r="G12635" t="s">
        <v>19</v>
      </c>
      <c r="H12635" t="s">
        <v>64</v>
      </c>
      <c r="I12635" t="s">
        <v>26</v>
      </c>
      <c r="J12635" t="s">
        <v>27</v>
      </c>
      <c r="K12635">
        <v>274</v>
      </c>
      <c r="L12635">
        <v>6.4</v>
      </c>
      <c r="M12635" t="s">
        <v>878</v>
      </c>
      <c r="N12635">
        <v>24.5</v>
      </c>
      <c r="P12635" cm="1">
        <f t="array" ref="P12635">IF(Q12635&gt;0,INDEX(Q12635:Q34359,MATCH(TRUE,INDEX(Q12635:Q34359="",,),0)-1),"")</f>
        <v>3</v>
      </c>
      <c r="Q12635">
        <f t="shared" si="288"/>
        <v>2</v>
      </c>
      <c r="R12635">
        <f t="shared" si="287"/>
        <v>0</v>
      </c>
    </row>
    <row r="12636" spans="1:18" x14ac:dyDescent="0.3">
      <c r="A12636" t="s">
        <v>860</v>
      </c>
      <c r="B12636" s="1">
        <v>38272</v>
      </c>
      <c r="C12636" s="2">
        <v>0.41666666666666669</v>
      </c>
      <c r="D12636" t="s">
        <v>913</v>
      </c>
      <c r="E12636" t="s">
        <v>914</v>
      </c>
      <c r="G12636" s="6" t="s">
        <v>29</v>
      </c>
      <c r="H12636" t="s">
        <v>30</v>
      </c>
      <c r="I12636" t="s">
        <v>21</v>
      </c>
      <c r="J12636" t="s">
        <v>22</v>
      </c>
      <c r="K12636">
        <v>4</v>
      </c>
      <c r="L12636">
        <v>82</v>
      </c>
      <c r="M12636" t="s">
        <v>878</v>
      </c>
      <c r="N12636">
        <v>82</v>
      </c>
      <c r="P12636" cm="1">
        <f t="array" ref="P12636">IF(Q12636&gt;0,INDEX(Q12636:Q34360,MATCH(TRUE,INDEX(Q12636:Q34360="",,),0)-1),"")</f>
        <v>3</v>
      </c>
      <c r="Q12636">
        <f t="shared" si="288"/>
        <v>2</v>
      </c>
      <c r="R12636">
        <f t="shared" si="287"/>
        <v>0</v>
      </c>
    </row>
    <row r="12637" spans="1:18" x14ac:dyDescent="0.3">
      <c r="A12637" t="s">
        <v>860</v>
      </c>
      <c r="B12637" s="1">
        <v>38272</v>
      </c>
      <c r="C12637" s="2">
        <v>0.41666666666666669</v>
      </c>
      <c r="D12637" t="s">
        <v>913</v>
      </c>
      <c r="E12637" t="s">
        <v>914</v>
      </c>
      <c r="G12637" s="6" t="s">
        <v>29</v>
      </c>
      <c r="H12637" t="s">
        <v>206</v>
      </c>
      <c r="I12637" t="s">
        <v>21</v>
      </c>
      <c r="J12637" t="s">
        <v>22</v>
      </c>
      <c r="K12637">
        <v>3</v>
      </c>
      <c r="L12637">
        <v>76</v>
      </c>
      <c r="M12637" t="s">
        <v>878</v>
      </c>
      <c r="N12637">
        <v>76</v>
      </c>
      <c r="P12637" cm="1">
        <f t="array" ref="P12637">IF(Q12637&gt;0,INDEX(Q12637:Q34361,MATCH(TRUE,INDEX(Q12637:Q34361="",,),0)-1),"")</f>
        <v>3</v>
      </c>
      <c r="Q12637">
        <f t="shared" si="288"/>
        <v>2</v>
      </c>
      <c r="R12637">
        <f t="shared" si="287"/>
        <v>0</v>
      </c>
    </row>
    <row r="12638" spans="1:18" x14ac:dyDescent="0.3">
      <c r="A12638" t="s">
        <v>860</v>
      </c>
      <c r="B12638" s="1">
        <v>38272</v>
      </c>
      <c r="C12638" s="2">
        <v>0.41666666666666669</v>
      </c>
      <c r="D12638" t="s">
        <v>913</v>
      </c>
      <c r="E12638" t="s">
        <v>914</v>
      </c>
      <c r="G12638" s="6" t="s">
        <v>29</v>
      </c>
      <c r="H12638" t="s">
        <v>214</v>
      </c>
      <c r="I12638" t="s">
        <v>21</v>
      </c>
      <c r="J12638" t="s">
        <v>22</v>
      </c>
      <c r="K12638">
        <v>12</v>
      </c>
      <c r="L12638">
        <v>70</v>
      </c>
      <c r="M12638" t="s">
        <v>878</v>
      </c>
      <c r="N12638">
        <v>70</v>
      </c>
      <c r="P12638" cm="1">
        <f t="array" ref="P12638">IF(Q12638&gt;0,INDEX(Q12638:Q34362,MATCH(TRUE,INDEX(Q12638:Q34362="",,),0)-1),"")</f>
        <v>3</v>
      </c>
      <c r="Q12638">
        <f t="shared" si="288"/>
        <v>2</v>
      </c>
      <c r="R12638">
        <f t="shared" si="287"/>
        <v>0</v>
      </c>
    </row>
    <row r="12639" spans="1:18" x14ac:dyDescent="0.3">
      <c r="A12639" t="s">
        <v>860</v>
      </c>
      <c r="B12639" s="1">
        <v>38272</v>
      </c>
      <c r="C12639" s="2">
        <v>0.41666666666666669</v>
      </c>
      <c r="D12639" t="s">
        <v>913</v>
      </c>
      <c r="E12639" t="s">
        <v>914</v>
      </c>
      <c r="G12639" s="6" t="s">
        <v>29</v>
      </c>
      <c r="H12639" t="s">
        <v>406</v>
      </c>
      <c r="I12639" t="s">
        <v>21</v>
      </c>
      <c r="J12639" t="s">
        <v>22</v>
      </c>
      <c r="K12639">
        <v>5</v>
      </c>
      <c r="L12639">
        <v>47</v>
      </c>
      <c r="M12639" t="s">
        <v>878</v>
      </c>
      <c r="N12639">
        <v>47</v>
      </c>
      <c r="P12639" cm="1">
        <f t="array" ref="P12639">IF(Q12639&gt;0,INDEX(Q12639:Q34363,MATCH(TRUE,INDEX(Q12639:Q34363="",,),0)-1),"")</f>
        <v>3</v>
      </c>
      <c r="Q12639">
        <f t="shared" si="288"/>
        <v>2</v>
      </c>
      <c r="R12639">
        <f t="shared" si="287"/>
        <v>0</v>
      </c>
    </row>
    <row r="12640" spans="1:18" x14ac:dyDescent="0.3">
      <c r="A12640" t="s">
        <v>860</v>
      </c>
      <c r="B12640" s="1">
        <v>38272</v>
      </c>
      <c r="C12640" s="2">
        <v>0.41666666666666669</v>
      </c>
      <c r="D12640" t="s">
        <v>913</v>
      </c>
      <c r="E12640" t="s">
        <v>914</v>
      </c>
      <c r="G12640" t="s">
        <v>19</v>
      </c>
      <c r="H12640" t="s">
        <v>194</v>
      </c>
      <c r="I12640" t="s">
        <v>21</v>
      </c>
      <c r="J12640" t="s">
        <v>22</v>
      </c>
      <c r="K12640">
        <v>23</v>
      </c>
      <c r="L12640">
        <v>413</v>
      </c>
      <c r="M12640" t="s">
        <v>480</v>
      </c>
      <c r="N12640">
        <v>521</v>
      </c>
      <c r="P12640" cm="1">
        <f t="array" ref="P12640">IF(Q12640&gt;0,INDEX(Q12640:Q34364,MATCH(TRUE,INDEX(Q12640:Q34364="",,),0)-1),"")</f>
        <v>3</v>
      </c>
      <c r="Q12640">
        <f t="shared" si="288"/>
        <v>3</v>
      </c>
      <c r="R12640">
        <f t="shared" si="287"/>
        <v>0</v>
      </c>
    </row>
    <row r="12641" spans="1:18" x14ac:dyDescent="0.3">
      <c r="A12641" t="s">
        <v>860</v>
      </c>
      <c r="B12641" s="1">
        <v>38272</v>
      </c>
      <c r="C12641" s="2">
        <v>0.41666666666666669</v>
      </c>
      <c r="D12641" t="s">
        <v>913</v>
      </c>
      <c r="E12641" t="s">
        <v>914</v>
      </c>
      <c r="G12641" t="s">
        <v>19</v>
      </c>
      <c r="H12641" t="s">
        <v>64</v>
      </c>
      <c r="I12641" t="s">
        <v>26</v>
      </c>
      <c r="J12641" t="s">
        <v>27</v>
      </c>
      <c r="K12641">
        <v>274</v>
      </c>
      <c r="L12641">
        <v>6.4</v>
      </c>
      <c r="M12641" t="s">
        <v>480</v>
      </c>
      <c r="N12641">
        <v>8</v>
      </c>
      <c r="P12641" cm="1">
        <f t="array" ref="P12641">IF(Q12641&gt;0,INDEX(Q12641:Q34365,MATCH(TRUE,INDEX(Q12641:Q34365="",,),0)-1),"")</f>
        <v>3</v>
      </c>
      <c r="Q12641">
        <f t="shared" si="288"/>
        <v>3</v>
      </c>
      <c r="R12641">
        <f t="shared" si="287"/>
        <v>0</v>
      </c>
    </row>
    <row r="12642" spans="1:18" x14ac:dyDescent="0.3">
      <c r="A12642" t="s">
        <v>860</v>
      </c>
      <c r="B12642" s="1">
        <v>38272</v>
      </c>
      <c r="C12642" s="2">
        <v>0.41666666666666669</v>
      </c>
      <c r="D12642" t="s">
        <v>913</v>
      </c>
      <c r="E12642" t="s">
        <v>914</v>
      </c>
      <c r="G12642" s="6" t="s">
        <v>29</v>
      </c>
      <c r="H12642" t="s">
        <v>30</v>
      </c>
      <c r="I12642" t="s">
        <v>21</v>
      </c>
      <c r="J12642" t="s">
        <v>22</v>
      </c>
      <c r="K12642">
        <v>4</v>
      </c>
      <c r="L12642">
        <v>82</v>
      </c>
      <c r="M12642" t="s">
        <v>480</v>
      </c>
      <c r="N12642">
        <v>82</v>
      </c>
      <c r="P12642" cm="1">
        <f t="array" ref="P12642">IF(Q12642&gt;0,INDEX(Q12642:Q34366,MATCH(TRUE,INDEX(Q12642:Q34366="",,),0)-1),"")</f>
        <v>3</v>
      </c>
      <c r="Q12642">
        <f t="shared" si="288"/>
        <v>3</v>
      </c>
      <c r="R12642">
        <f t="shared" si="287"/>
        <v>0</v>
      </c>
    </row>
    <row r="12643" spans="1:18" x14ac:dyDescent="0.3">
      <c r="A12643" t="s">
        <v>860</v>
      </c>
      <c r="B12643" s="1">
        <v>38272</v>
      </c>
      <c r="C12643" s="2">
        <v>0.41666666666666669</v>
      </c>
      <c r="D12643" t="s">
        <v>913</v>
      </c>
      <c r="E12643" t="s">
        <v>914</v>
      </c>
      <c r="G12643" s="6" t="s">
        <v>29</v>
      </c>
      <c r="H12643" t="s">
        <v>206</v>
      </c>
      <c r="I12643" t="s">
        <v>21</v>
      </c>
      <c r="J12643" t="s">
        <v>22</v>
      </c>
      <c r="K12643">
        <v>3</v>
      </c>
      <c r="L12643">
        <v>76</v>
      </c>
      <c r="M12643" t="s">
        <v>480</v>
      </c>
      <c r="N12643">
        <v>76</v>
      </c>
      <c r="P12643" cm="1">
        <f t="array" ref="P12643">IF(Q12643&gt;0,INDEX(Q12643:Q34367,MATCH(TRUE,INDEX(Q12643:Q34367="",,),0)-1),"")</f>
        <v>3</v>
      </c>
      <c r="Q12643">
        <f t="shared" si="288"/>
        <v>3</v>
      </c>
      <c r="R12643">
        <f t="shared" si="287"/>
        <v>0</v>
      </c>
    </row>
    <row r="12644" spans="1:18" x14ac:dyDescent="0.3">
      <c r="A12644" t="s">
        <v>860</v>
      </c>
      <c r="B12644" s="1">
        <v>38272</v>
      </c>
      <c r="C12644" s="2">
        <v>0.41666666666666669</v>
      </c>
      <c r="D12644" t="s">
        <v>913</v>
      </c>
      <c r="E12644" t="s">
        <v>914</v>
      </c>
      <c r="G12644" s="6" t="s">
        <v>29</v>
      </c>
      <c r="H12644" t="s">
        <v>214</v>
      </c>
      <c r="I12644" t="s">
        <v>21</v>
      </c>
      <c r="J12644" t="s">
        <v>22</v>
      </c>
      <c r="K12644">
        <v>12</v>
      </c>
      <c r="L12644">
        <v>70</v>
      </c>
      <c r="M12644" t="s">
        <v>480</v>
      </c>
      <c r="N12644">
        <v>70</v>
      </c>
      <c r="P12644" cm="1">
        <f t="array" ref="P12644">IF(Q12644&gt;0,INDEX(Q12644:Q34368,MATCH(TRUE,INDEX(Q12644:Q34368="",,),0)-1),"")</f>
        <v>3</v>
      </c>
      <c r="Q12644">
        <f t="shared" si="288"/>
        <v>3</v>
      </c>
      <c r="R12644">
        <f t="shared" si="287"/>
        <v>0</v>
      </c>
    </row>
    <row r="12645" spans="1:18" x14ac:dyDescent="0.3">
      <c r="A12645" t="s">
        <v>860</v>
      </c>
      <c r="B12645" s="1">
        <v>38272</v>
      </c>
      <c r="C12645" s="2">
        <v>0.41666666666666669</v>
      </c>
      <c r="D12645" t="s">
        <v>913</v>
      </c>
      <c r="E12645" t="s">
        <v>914</v>
      </c>
      <c r="G12645" s="6" t="s">
        <v>29</v>
      </c>
      <c r="H12645" t="s">
        <v>406</v>
      </c>
      <c r="I12645" t="s">
        <v>21</v>
      </c>
      <c r="J12645" t="s">
        <v>22</v>
      </c>
      <c r="K12645">
        <v>5</v>
      </c>
      <c r="L12645">
        <v>47</v>
      </c>
      <c r="M12645" t="s">
        <v>480</v>
      </c>
      <c r="N12645">
        <v>47</v>
      </c>
      <c r="P12645" cm="1">
        <f t="array" ref="P12645">IF(Q12645&gt;0,INDEX(Q12645:Q34369,MATCH(TRUE,INDEX(Q12645:Q34369="",,),0)-1),"")</f>
        <v>3</v>
      </c>
      <c r="Q12645">
        <f t="shared" si="288"/>
        <v>3</v>
      </c>
      <c r="R12645">
        <f t="shared" si="287"/>
        <v>0</v>
      </c>
    </row>
    <row r="12646" spans="1:18" x14ac:dyDescent="0.3">
      <c r="P12646" t="str" cm="1">
        <f t="array" ref="P12646">IF(Q12646&gt;0,INDEX(Q12646:Q34370,MATCH(TRUE,INDEX(Q12646:Q34370="",,),0)-1),"")</f>
        <v/>
      </c>
      <c r="R12646" t="str">
        <f t="shared" si="287"/>
        <v/>
      </c>
    </row>
    <row r="12647" spans="1:18" x14ac:dyDescent="0.3">
      <c r="A12647" t="s">
        <v>860</v>
      </c>
      <c r="B12647" s="1">
        <v>38272</v>
      </c>
      <c r="C12647" s="2">
        <v>0.41666666666666669</v>
      </c>
      <c r="D12647" t="s">
        <v>915</v>
      </c>
      <c r="E12647" t="s">
        <v>916</v>
      </c>
      <c r="G12647" t="s">
        <v>19</v>
      </c>
      <c r="H12647" t="s">
        <v>194</v>
      </c>
      <c r="I12647" t="s">
        <v>21</v>
      </c>
      <c r="J12647" t="s">
        <v>22</v>
      </c>
      <c r="K12647">
        <v>23</v>
      </c>
      <c r="L12647">
        <v>348</v>
      </c>
      <c r="M12647" t="s">
        <v>694</v>
      </c>
      <c r="N12647">
        <v>548</v>
      </c>
      <c r="O12647" t="s">
        <v>24</v>
      </c>
      <c r="P12647" cm="1">
        <f t="array" ref="P12647">IF(Q12647&gt;0,INDEX(Q12647:Q34371,MATCH(TRUE,INDEX(Q12647:Q34371="",,),0)-1),"")</f>
        <v>6</v>
      </c>
      <c r="Q12647">
        <f>INT((ROW()-12647)/5)+1</f>
        <v>1</v>
      </c>
      <c r="R12647">
        <f t="shared" si="287"/>
        <v>0</v>
      </c>
    </row>
    <row r="12648" spans="1:18" x14ac:dyDescent="0.3">
      <c r="A12648" t="s">
        <v>860</v>
      </c>
      <c r="B12648" s="1">
        <v>38272</v>
      </c>
      <c r="C12648" s="2">
        <v>0.41666666666666669</v>
      </c>
      <c r="D12648" t="s">
        <v>915</v>
      </c>
      <c r="E12648" t="s">
        <v>916</v>
      </c>
      <c r="G12648" t="s">
        <v>19</v>
      </c>
      <c r="H12648" t="s">
        <v>206</v>
      </c>
      <c r="I12648" t="s">
        <v>21</v>
      </c>
      <c r="J12648" t="s">
        <v>22</v>
      </c>
      <c r="K12648">
        <v>53</v>
      </c>
      <c r="L12648">
        <v>67</v>
      </c>
      <c r="M12648" t="s">
        <v>694</v>
      </c>
      <c r="N12648">
        <v>210</v>
      </c>
      <c r="O12648" t="s">
        <v>24</v>
      </c>
      <c r="P12648" cm="1">
        <f t="array" ref="P12648">IF(Q12648&gt;0,INDEX(Q12648:Q34372,MATCH(TRUE,INDEX(Q12648:Q34372="",,),0)-1),"")</f>
        <v>6</v>
      </c>
      <c r="Q12648">
        <f t="shared" ref="Q12648:Q12676" si="289">INT((ROW()-12647)/5)+1</f>
        <v>1</v>
      </c>
      <c r="R12648">
        <f t="shared" si="287"/>
        <v>0</v>
      </c>
    </row>
    <row r="12649" spans="1:18" x14ac:dyDescent="0.3">
      <c r="A12649" t="s">
        <v>860</v>
      </c>
      <c r="B12649" s="1">
        <v>38272</v>
      </c>
      <c r="C12649" s="2">
        <v>0.41666666666666669</v>
      </c>
      <c r="D12649" t="s">
        <v>915</v>
      </c>
      <c r="E12649" t="s">
        <v>916</v>
      </c>
      <c r="G12649" s="6" t="s">
        <v>29</v>
      </c>
      <c r="H12649" t="s">
        <v>406</v>
      </c>
      <c r="I12649" t="s">
        <v>21</v>
      </c>
      <c r="J12649" t="s">
        <v>22</v>
      </c>
      <c r="K12649">
        <v>2</v>
      </c>
      <c r="L12649">
        <v>13</v>
      </c>
      <c r="M12649" t="s">
        <v>694</v>
      </c>
      <c r="N12649">
        <v>13</v>
      </c>
      <c r="O12649" t="s">
        <v>24</v>
      </c>
      <c r="P12649" cm="1">
        <f t="array" ref="P12649">IF(Q12649&gt;0,INDEX(Q12649:Q34373,MATCH(TRUE,INDEX(Q12649:Q34373="",,),0)-1),"")</f>
        <v>6</v>
      </c>
      <c r="Q12649">
        <f t="shared" si="289"/>
        <v>1</v>
      </c>
      <c r="R12649">
        <f t="shared" si="287"/>
        <v>0</v>
      </c>
    </row>
    <row r="12650" spans="1:18" x14ac:dyDescent="0.3">
      <c r="A12650" t="s">
        <v>860</v>
      </c>
      <c r="B12650" s="1">
        <v>38272</v>
      </c>
      <c r="C12650" s="2">
        <v>0.41666666666666669</v>
      </c>
      <c r="D12650" t="s">
        <v>915</v>
      </c>
      <c r="E12650" t="s">
        <v>916</v>
      </c>
      <c r="G12650" s="6" t="s">
        <v>29</v>
      </c>
      <c r="H12650" t="s">
        <v>206</v>
      </c>
      <c r="I12650" t="s">
        <v>26</v>
      </c>
      <c r="J12650" t="s">
        <v>27</v>
      </c>
      <c r="K12650">
        <v>176</v>
      </c>
      <c r="L12650">
        <v>3.9</v>
      </c>
      <c r="M12650" t="s">
        <v>694</v>
      </c>
      <c r="N12650">
        <v>3.9</v>
      </c>
      <c r="O12650" t="s">
        <v>24</v>
      </c>
      <c r="P12650" cm="1">
        <f t="array" ref="P12650">IF(Q12650&gt;0,INDEX(Q12650:Q34374,MATCH(TRUE,INDEX(Q12650:Q34374="",,),0)-1),"")</f>
        <v>6</v>
      </c>
      <c r="Q12650">
        <f t="shared" si="289"/>
        <v>1</v>
      </c>
      <c r="R12650">
        <f t="shared" si="287"/>
        <v>0</v>
      </c>
    </row>
    <row r="12651" spans="1:18" x14ac:dyDescent="0.3">
      <c r="A12651" t="s">
        <v>860</v>
      </c>
      <c r="B12651" s="1">
        <v>38272</v>
      </c>
      <c r="C12651" s="2">
        <v>0.41666666666666669</v>
      </c>
      <c r="D12651" t="s">
        <v>915</v>
      </c>
      <c r="E12651" t="s">
        <v>916</v>
      </c>
      <c r="G12651" s="6" t="s">
        <v>29</v>
      </c>
      <c r="H12651" t="s">
        <v>64</v>
      </c>
      <c r="I12651" t="s">
        <v>26</v>
      </c>
      <c r="J12651" t="s">
        <v>27</v>
      </c>
      <c r="K12651">
        <v>96</v>
      </c>
      <c r="L12651">
        <v>2.75</v>
      </c>
      <c r="M12651" t="s">
        <v>694</v>
      </c>
      <c r="N12651">
        <v>2.75</v>
      </c>
      <c r="O12651" t="s">
        <v>24</v>
      </c>
      <c r="P12651" cm="1">
        <f t="array" ref="P12651">IF(Q12651&gt;0,INDEX(Q12651:Q34375,MATCH(TRUE,INDEX(Q12651:Q34375="",,),0)-1),"")</f>
        <v>6</v>
      </c>
      <c r="Q12651">
        <f t="shared" si="289"/>
        <v>1</v>
      </c>
      <c r="R12651">
        <f t="shared" si="287"/>
        <v>0</v>
      </c>
    </row>
    <row r="12652" spans="1:18" x14ac:dyDescent="0.3">
      <c r="A12652" t="s">
        <v>860</v>
      </c>
      <c r="B12652" s="1">
        <v>38272</v>
      </c>
      <c r="C12652" s="2">
        <v>0.41666666666666669</v>
      </c>
      <c r="D12652" t="s">
        <v>915</v>
      </c>
      <c r="E12652" t="s">
        <v>916</v>
      </c>
      <c r="G12652" t="s">
        <v>19</v>
      </c>
      <c r="H12652" t="s">
        <v>194</v>
      </c>
      <c r="I12652" t="s">
        <v>21</v>
      </c>
      <c r="J12652" t="s">
        <v>22</v>
      </c>
      <c r="K12652">
        <v>23</v>
      </c>
      <c r="L12652">
        <v>348</v>
      </c>
      <c r="M12652" t="s">
        <v>526</v>
      </c>
      <c r="N12652">
        <v>650</v>
      </c>
      <c r="P12652" cm="1">
        <f t="array" ref="P12652">IF(Q12652&gt;0,INDEX(Q12652:Q34376,MATCH(TRUE,INDEX(Q12652:Q34376="",,),0)-1),"")</f>
        <v>6</v>
      </c>
      <c r="Q12652">
        <f t="shared" si="289"/>
        <v>2</v>
      </c>
      <c r="R12652">
        <f t="shared" si="287"/>
        <v>0</v>
      </c>
    </row>
    <row r="12653" spans="1:18" x14ac:dyDescent="0.3">
      <c r="A12653" t="s">
        <v>860</v>
      </c>
      <c r="B12653" s="1">
        <v>38272</v>
      </c>
      <c r="C12653" s="2">
        <v>0.41666666666666669</v>
      </c>
      <c r="D12653" t="s">
        <v>915</v>
      </c>
      <c r="E12653" t="s">
        <v>916</v>
      </c>
      <c r="G12653" t="s">
        <v>19</v>
      </c>
      <c r="H12653" t="s">
        <v>206</v>
      </c>
      <c r="I12653" t="s">
        <v>21</v>
      </c>
      <c r="J12653" t="s">
        <v>22</v>
      </c>
      <c r="K12653">
        <v>53</v>
      </c>
      <c r="L12653">
        <v>67</v>
      </c>
      <c r="M12653" t="s">
        <v>526</v>
      </c>
      <c r="N12653">
        <v>125</v>
      </c>
      <c r="P12653" cm="1">
        <f t="array" ref="P12653">IF(Q12653&gt;0,INDEX(Q12653:Q34377,MATCH(TRUE,INDEX(Q12653:Q34377="",,),0)-1),"")</f>
        <v>6</v>
      </c>
      <c r="Q12653">
        <f t="shared" si="289"/>
        <v>2</v>
      </c>
      <c r="R12653">
        <f t="shared" si="287"/>
        <v>0</v>
      </c>
    </row>
    <row r="12654" spans="1:18" x14ac:dyDescent="0.3">
      <c r="A12654" t="s">
        <v>860</v>
      </c>
      <c r="B12654" s="1">
        <v>38272</v>
      </c>
      <c r="C12654" s="2">
        <v>0.41666666666666669</v>
      </c>
      <c r="D12654" t="s">
        <v>915</v>
      </c>
      <c r="E12654" t="s">
        <v>916</v>
      </c>
      <c r="G12654" s="6" t="s">
        <v>29</v>
      </c>
      <c r="H12654" t="s">
        <v>406</v>
      </c>
      <c r="I12654" t="s">
        <v>21</v>
      </c>
      <c r="J12654" t="s">
        <v>22</v>
      </c>
      <c r="K12654">
        <v>2</v>
      </c>
      <c r="L12654">
        <v>13</v>
      </c>
      <c r="M12654" t="s">
        <v>526</v>
      </c>
      <c r="N12654">
        <v>13</v>
      </c>
      <c r="P12654" cm="1">
        <f t="array" ref="P12654">IF(Q12654&gt;0,INDEX(Q12654:Q34378,MATCH(TRUE,INDEX(Q12654:Q34378="",,),0)-1),"")</f>
        <v>6</v>
      </c>
      <c r="Q12654">
        <f t="shared" si="289"/>
        <v>2</v>
      </c>
      <c r="R12654">
        <f t="shared" si="287"/>
        <v>0</v>
      </c>
    </row>
    <row r="12655" spans="1:18" x14ac:dyDescent="0.3">
      <c r="A12655" t="s">
        <v>860</v>
      </c>
      <c r="B12655" s="1">
        <v>38272</v>
      </c>
      <c r="C12655" s="2">
        <v>0.41666666666666669</v>
      </c>
      <c r="D12655" t="s">
        <v>915</v>
      </c>
      <c r="E12655" t="s">
        <v>916</v>
      </c>
      <c r="G12655" s="6" t="s">
        <v>29</v>
      </c>
      <c r="H12655" t="s">
        <v>206</v>
      </c>
      <c r="I12655" t="s">
        <v>26</v>
      </c>
      <c r="J12655" t="s">
        <v>27</v>
      </c>
      <c r="K12655">
        <v>176</v>
      </c>
      <c r="L12655">
        <v>3.9</v>
      </c>
      <c r="M12655" t="s">
        <v>526</v>
      </c>
      <c r="N12655">
        <v>3.9</v>
      </c>
      <c r="P12655" cm="1">
        <f t="array" ref="P12655">IF(Q12655&gt;0,INDEX(Q12655:Q34379,MATCH(TRUE,INDEX(Q12655:Q34379="",,),0)-1),"")</f>
        <v>6</v>
      </c>
      <c r="Q12655">
        <f t="shared" si="289"/>
        <v>2</v>
      </c>
      <c r="R12655">
        <f t="shared" si="287"/>
        <v>0</v>
      </c>
    </row>
    <row r="12656" spans="1:18" x14ac:dyDescent="0.3">
      <c r="A12656" t="s">
        <v>860</v>
      </c>
      <c r="B12656" s="1">
        <v>38272</v>
      </c>
      <c r="C12656" s="2">
        <v>0.41666666666666669</v>
      </c>
      <c r="D12656" t="s">
        <v>915</v>
      </c>
      <c r="E12656" t="s">
        <v>916</v>
      </c>
      <c r="G12656" s="6" t="s">
        <v>29</v>
      </c>
      <c r="H12656" t="s">
        <v>64</v>
      </c>
      <c r="I12656" t="s">
        <v>26</v>
      </c>
      <c r="J12656" t="s">
        <v>27</v>
      </c>
      <c r="K12656">
        <v>96</v>
      </c>
      <c r="L12656">
        <v>2.75</v>
      </c>
      <c r="M12656" t="s">
        <v>526</v>
      </c>
      <c r="N12656">
        <v>2.75</v>
      </c>
      <c r="P12656" cm="1">
        <f t="array" ref="P12656">IF(Q12656&gt;0,INDEX(Q12656:Q34380,MATCH(TRUE,INDEX(Q12656:Q34380="",,),0)-1),"")</f>
        <v>6</v>
      </c>
      <c r="Q12656">
        <f t="shared" si="289"/>
        <v>2</v>
      </c>
      <c r="R12656">
        <f t="shared" si="287"/>
        <v>0</v>
      </c>
    </row>
    <row r="12657" spans="1:18" x14ac:dyDescent="0.3">
      <c r="A12657" t="s">
        <v>860</v>
      </c>
      <c r="B12657" s="1">
        <v>38272</v>
      </c>
      <c r="C12657" s="2">
        <v>0.41666666666666669</v>
      </c>
      <c r="D12657" t="s">
        <v>915</v>
      </c>
      <c r="E12657" t="s">
        <v>916</v>
      </c>
      <c r="G12657" t="s">
        <v>19</v>
      </c>
      <c r="H12657" t="s">
        <v>194</v>
      </c>
      <c r="I12657" t="s">
        <v>21</v>
      </c>
      <c r="J12657" t="s">
        <v>22</v>
      </c>
      <c r="K12657">
        <v>23</v>
      </c>
      <c r="L12657">
        <v>348</v>
      </c>
      <c r="M12657" t="s">
        <v>87</v>
      </c>
      <c r="N12657">
        <v>576</v>
      </c>
      <c r="P12657" cm="1">
        <f t="array" ref="P12657">IF(Q12657&gt;0,INDEX(Q12657:Q34381,MATCH(TRUE,INDEX(Q12657:Q34381="",,),0)-1),"")</f>
        <v>6</v>
      </c>
      <c r="Q12657">
        <f t="shared" si="289"/>
        <v>3</v>
      </c>
      <c r="R12657">
        <f t="shared" si="287"/>
        <v>0</v>
      </c>
    </row>
    <row r="12658" spans="1:18" x14ac:dyDescent="0.3">
      <c r="A12658" t="s">
        <v>860</v>
      </c>
      <c r="B12658" s="1">
        <v>38272</v>
      </c>
      <c r="C12658" s="2">
        <v>0.41666666666666669</v>
      </c>
      <c r="D12658" t="s">
        <v>915</v>
      </c>
      <c r="E12658" t="s">
        <v>916</v>
      </c>
      <c r="G12658" t="s">
        <v>19</v>
      </c>
      <c r="H12658" t="s">
        <v>206</v>
      </c>
      <c r="I12658" t="s">
        <v>21</v>
      </c>
      <c r="J12658" t="s">
        <v>22</v>
      </c>
      <c r="K12658">
        <v>53</v>
      </c>
      <c r="L12658">
        <v>67</v>
      </c>
      <c r="M12658" t="s">
        <v>87</v>
      </c>
      <c r="N12658">
        <v>140</v>
      </c>
      <c r="P12658" cm="1">
        <f t="array" ref="P12658">IF(Q12658&gt;0,INDEX(Q12658:Q34382,MATCH(TRUE,INDEX(Q12658:Q34382="",,),0)-1),"")</f>
        <v>6</v>
      </c>
      <c r="Q12658">
        <f t="shared" si="289"/>
        <v>3</v>
      </c>
      <c r="R12658">
        <f t="shared" si="287"/>
        <v>0</v>
      </c>
    </row>
    <row r="12659" spans="1:18" x14ac:dyDescent="0.3">
      <c r="A12659" t="s">
        <v>860</v>
      </c>
      <c r="B12659" s="1">
        <v>38272</v>
      </c>
      <c r="C12659" s="2">
        <v>0.41666666666666669</v>
      </c>
      <c r="D12659" t="s">
        <v>915</v>
      </c>
      <c r="E12659" t="s">
        <v>916</v>
      </c>
      <c r="G12659" s="6" t="s">
        <v>29</v>
      </c>
      <c r="H12659" t="s">
        <v>406</v>
      </c>
      <c r="I12659" t="s">
        <v>21</v>
      </c>
      <c r="J12659" t="s">
        <v>22</v>
      </c>
      <c r="K12659">
        <v>2</v>
      </c>
      <c r="L12659">
        <v>13</v>
      </c>
      <c r="M12659" t="s">
        <v>87</v>
      </c>
      <c r="N12659">
        <v>13</v>
      </c>
      <c r="P12659" cm="1">
        <f t="array" ref="P12659">IF(Q12659&gt;0,INDEX(Q12659:Q34383,MATCH(TRUE,INDEX(Q12659:Q34383="",,),0)-1),"")</f>
        <v>6</v>
      </c>
      <c r="Q12659">
        <f t="shared" si="289"/>
        <v>3</v>
      </c>
      <c r="R12659">
        <f t="shared" si="287"/>
        <v>0</v>
      </c>
    </row>
    <row r="12660" spans="1:18" x14ac:dyDescent="0.3">
      <c r="A12660" t="s">
        <v>860</v>
      </c>
      <c r="B12660" s="1">
        <v>38272</v>
      </c>
      <c r="C12660" s="2">
        <v>0.41666666666666669</v>
      </c>
      <c r="D12660" t="s">
        <v>915</v>
      </c>
      <c r="E12660" t="s">
        <v>916</v>
      </c>
      <c r="G12660" s="6" t="s">
        <v>29</v>
      </c>
      <c r="H12660" t="s">
        <v>206</v>
      </c>
      <c r="I12660" t="s">
        <v>26</v>
      </c>
      <c r="J12660" t="s">
        <v>27</v>
      </c>
      <c r="K12660">
        <v>176</v>
      </c>
      <c r="L12660">
        <v>3.9</v>
      </c>
      <c r="M12660" t="s">
        <v>87</v>
      </c>
      <c r="N12660">
        <v>3.9</v>
      </c>
      <c r="P12660" cm="1">
        <f t="array" ref="P12660">IF(Q12660&gt;0,INDEX(Q12660:Q34384,MATCH(TRUE,INDEX(Q12660:Q34384="",,),0)-1),"")</f>
        <v>6</v>
      </c>
      <c r="Q12660">
        <f t="shared" si="289"/>
        <v>3</v>
      </c>
      <c r="R12660">
        <f t="shared" ref="R12660:R12723" si="290">IF(P12660="","",0)</f>
        <v>0</v>
      </c>
    </row>
    <row r="12661" spans="1:18" x14ac:dyDescent="0.3">
      <c r="A12661" t="s">
        <v>860</v>
      </c>
      <c r="B12661" s="1">
        <v>38272</v>
      </c>
      <c r="C12661" s="2">
        <v>0.41666666666666669</v>
      </c>
      <c r="D12661" t="s">
        <v>915</v>
      </c>
      <c r="E12661" t="s">
        <v>916</v>
      </c>
      <c r="G12661" s="6" t="s">
        <v>29</v>
      </c>
      <c r="H12661" t="s">
        <v>64</v>
      </c>
      <c r="I12661" t="s">
        <v>26</v>
      </c>
      <c r="J12661" t="s">
        <v>27</v>
      </c>
      <c r="K12661">
        <v>96</v>
      </c>
      <c r="L12661">
        <v>2.75</v>
      </c>
      <c r="M12661" t="s">
        <v>87</v>
      </c>
      <c r="N12661">
        <v>2.75</v>
      </c>
      <c r="P12661" cm="1">
        <f t="array" ref="P12661">IF(Q12661&gt;0,INDEX(Q12661:Q34385,MATCH(TRUE,INDEX(Q12661:Q34385="",,),0)-1),"")</f>
        <v>6</v>
      </c>
      <c r="Q12661">
        <f t="shared" si="289"/>
        <v>3</v>
      </c>
      <c r="R12661">
        <f t="shared" si="290"/>
        <v>0</v>
      </c>
    </row>
    <row r="12662" spans="1:18" x14ac:dyDescent="0.3">
      <c r="A12662" t="s">
        <v>860</v>
      </c>
      <c r="B12662" s="1">
        <v>38272</v>
      </c>
      <c r="C12662" s="2">
        <v>0.41666666666666669</v>
      </c>
      <c r="D12662" t="s">
        <v>915</v>
      </c>
      <c r="E12662" t="s">
        <v>916</v>
      </c>
      <c r="G12662" t="s">
        <v>19</v>
      </c>
      <c r="H12662" t="s">
        <v>194</v>
      </c>
      <c r="I12662" t="s">
        <v>21</v>
      </c>
      <c r="J12662" t="s">
        <v>22</v>
      </c>
      <c r="K12662">
        <v>23</v>
      </c>
      <c r="L12662">
        <v>348</v>
      </c>
      <c r="M12662" t="s">
        <v>59</v>
      </c>
      <c r="N12662">
        <v>525</v>
      </c>
      <c r="P12662" cm="1">
        <f t="array" ref="P12662">IF(Q12662&gt;0,INDEX(Q12662:Q34386,MATCH(TRUE,INDEX(Q12662:Q34386="",,),0)-1),"")</f>
        <v>6</v>
      </c>
      <c r="Q12662">
        <f t="shared" si="289"/>
        <v>4</v>
      </c>
      <c r="R12662">
        <f t="shared" si="290"/>
        <v>0</v>
      </c>
    </row>
    <row r="12663" spans="1:18" x14ac:dyDescent="0.3">
      <c r="A12663" t="s">
        <v>860</v>
      </c>
      <c r="B12663" s="1">
        <v>38272</v>
      </c>
      <c r="C12663" s="2">
        <v>0.41666666666666669</v>
      </c>
      <c r="D12663" t="s">
        <v>915</v>
      </c>
      <c r="E12663" t="s">
        <v>916</v>
      </c>
      <c r="G12663" t="s">
        <v>19</v>
      </c>
      <c r="H12663" t="s">
        <v>206</v>
      </c>
      <c r="I12663" t="s">
        <v>21</v>
      </c>
      <c r="J12663" t="s">
        <v>22</v>
      </c>
      <c r="K12663">
        <v>53</v>
      </c>
      <c r="L12663">
        <v>67</v>
      </c>
      <c r="M12663" t="s">
        <v>59</v>
      </c>
      <c r="N12663">
        <v>100</v>
      </c>
      <c r="P12663" cm="1">
        <f t="array" ref="P12663">IF(Q12663&gt;0,INDEX(Q12663:Q34387,MATCH(TRUE,INDEX(Q12663:Q34387="",,),0)-1),"")</f>
        <v>6</v>
      </c>
      <c r="Q12663">
        <f t="shared" si="289"/>
        <v>4</v>
      </c>
      <c r="R12663">
        <f t="shared" si="290"/>
        <v>0</v>
      </c>
    </row>
    <row r="12664" spans="1:18" x14ac:dyDescent="0.3">
      <c r="A12664" t="s">
        <v>860</v>
      </c>
      <c r="B12664" s="1">
        <v>38272</v>
      </c>
      <c r="C12664" s="2">
        <v>0.41666666666666669</v>
      </c>
      <c r="D12664" t="s">
        <v>915</v>
      </c>
      <c r="E12664" t="s">
        <v>916</v>
      </c>
      <c r="G12664" s="6" t="s">
        <v>29</v>
      </c>
      <c r="H12664" t="s">
        <v>406</v>
      </c>
      <c r="I12664" t="s">
        <v>21</v>
      </c>
      <c r="J12664" t="s">
        <v>22</v>
      </c>
      <c r="K12664">
        <v>2</v>
      </c>
      <c r="L12664">
        <v>13</v>
      </c>
      <c r="M12664" t="s">
        <v>59</v>
      </c>
      <c r="N12664">
        <v>13</v>
      </c>
      <c r="P12664" cm="1">
        <f t="array" ref="P12664">IF(Q12664&gt;0,INDEX(Q12664:Q34388,MATCH(TRUE,INDEX(Q12664:Q34388="",,),0)-1),"")</f>
        <v>6</v>
      </c>
      <c r="Q12664">
        <f t="shared" si="289"/>
        <v>4</v>
      </c>
      <c r="R12664">
        <f t="shared" si="290"/>
        <v>0</v>
      </c>
    </row>
    <row r="12665" spans="1:18" x14ac:dyDescent="0.3">
      <c r="A12665" t="s">
        <v>860</v>
      </c>
      <c r="B12665" s="1">
        <v>38272</v>
      </c>
      <c r="C12665" s="2">
        <v>0.41666666666666669</v>
      </c>
      <c r="D12665" t="s">
        <v>915</v>
      </c>
      <c r="E12665" t="s">
        <v>916</v>
      </c>
      <c r="G12665" s="6" t="s">
        <v>29</v>
      </c>
      <c r="H12665" t="s">
        <v>206</v>
      </c>
      <c r="I12665" t="s">
        <v>26</v>
      </c>
      <c r="J12665" t="s">
        <v>27</v>
      </c>
      <c r="K12665">
        <v>176</v>
      </c>
      <c r="L12665">
        <v>3.9</v>
      </c>
      <c r="M12665" t="s">
        <v>59</v>
      </c>
      <c r="N12665">
        <v>3.9</v>
      </c>
      <c r="P12665" cm="1">
        <f t="array" ref="P12665">IF(Q12665&gt;0,INDEX(Q12665:Q34389,MATCH(TRUE,INDEX(Q12665:Q34389="",,),0)-1),"")</f>
        <v>6</v>
      </c>
      <c r="Q12665">
        <f t="shared" si="289"/>
        <v>4</v>
      </c>
      <c r="R12665">
        <f t="shared" si="290"/>
        <v>0</v>
      </c>
    </row>
    <row r="12666" spans="1:18" x14ac:dyDescent="0.3">
      <c r="A12666" t="s">
        <v>860</v>
      </c>
      <c r="B12666" s="1">
        <v>38272</v>
      </c>
      <c r="C12666" s="2">
        <v>0.41666666666666669</v>
      </c>
      <c r="D12666" t="s">
        <v>915</v>
      </c>
      <c r="E12666" t="s">
        <v>916</v>
      </c>
      <c r="G12666" s="6" t="s">
        <v>29</v>
      </c>
      <c r="H12666" t="s">
        <v>64</v>
      </c>
      <c r="I12666" t="s">
        <v>26</v>
      </c>
      <c r="J12666" t="s">
        <v>27</v>
      </c>
      <c r="K12666">
        <v>96</v>
      </c>
      <c r="L12666">
        <v>2.75</v>
      </c>
      <c r="M12666" t="s">
        <v>59</v>
      </c>
      <c r="N12666">
        <v>2.75</v>
      </c>
      <c r="P12666" cm="1">
        <f t="array" ref="P12666">IF(Q12666&gt;0,INDEX(Q12666:Q34390,MATCH(TRUE,INDEX(Q12666:Q34390="",,),0)-1),"")</f>
        <v>6</v>
      </c>
      <c r="Q12666">
        <f t="shared" si="289"/>
        <v>4</v>
      </c>
      <c r="R12666">
        <f t="shared" si="290"/>
        <v>0</v>
      </c>
    </row>
    <row r="12667" spans="1:18" x14ac:dyDescent="0.3">
      <c r="A12667" t="s">
        <v>860</v>
      </c>
      <c r="B12667" s="1">
        <v>38272</v>
      </c>
      <c r="C12667" s="2">
        <v>0.41666666666666669</v>
      </c>
      <c r="D12667" t="s">
        <v>915</v>
      </c>
      <c r="E12667" t="s">
        <v>916</v>
      </c>
      <c r="G12667" t="s">
        <v>19</v>
      </c>
      <c r="H12667" t="s">
        <v>194</v>
      </c>
      <c r="I12667" t="s">
        <v>21</v>
      </c>
      <c r="J12667" t="s">
        <v>22</v>
      </c>
      <c r="K12667">
        <v>23</v>
      </c>
      <c r="L12667">
        <v>348</v>
      </c>
      <c r="M12667" t="s">
        <v>480</v>
      </c>
      <c r="N12667">
        <v>554</v>
      </c>
      <c r="P12667" cm="1">
        <f t="array" ref="P12667">IF(Q12667&gt;0,INDEX(Q12667:Q34391,MATCH(TRUE,INDEX(Q12667:Q34391="",,),0)-1),"")</f>
        <v>6</v>
      </c>
      <c r="Q12667">
        <f t="shared" si="289"/>
        <v>5</v>
      </c>
      <c r="R12667">
        <f t="shared" si="290"/>
        <v>0</v>
      </c>
    </row>
    <row r="12668" spans="1:18" x14ac:dyDescent="0.3">
      <c r="A12668" t="s">
        <v>860</v>
      </c>
      <c r="B12668" s="1">
        <v>38272</v>
      </c>
      <c r="C12668" s="2">
        <v>0.41666666666666669</v>
      </c>
      <c r="D12668" t="s">
        <v>915</v>
      </c>
      <c r="E12668" t="s">
        <v>916</v>
      </c>
      <c r="G12668" t="s">
        <v>19</v>
      </c>
      <c r="H12668" t="s">
        <v>206</v>
      </c>
      <c r="I12668" t="s">
        <v>21</v>
      </c>
      <c r="J12668" t="s">
        <v>22</v>
      </c>
      <c r="K12668">
        <v>53</v>
      </c>
      <c r="L12668">
        <v>67</v>
      </c>
      <c r="M12668" t="s">
        <v>480</v>
      </c>
      <c r="N12668">
        <v>75</v>
      </c>
      <c r="P12668" cm="1">
        <f t="array" ref="P12668">IF(Q12668&gt;0,INDEX(Q12668:Q34392,MATCH(TRUE,INDEX(Q12668:Q34392="",,),0)-1),"")</f>
        <v>6</v>
      </c>
      <c r="Q12668">
        <f t="shared" si="289"/>
        <v>5</v>
      </c>
      <c r="R12668">
        <f t="shared" si="290"/>
        <v>0</v>
      </c>
    </row>
    <row r="12669" spans="1:18" x14ac:dyDescent="0.3">
      <c r="A12669" t="s">
        <v>860</v>
      </c>
      <c r="B12669" s="1">
        <v>38272</v>
      </c>
      <c r="C12669" s="2">
        <v>0.41666666666666669</v>
      </c>
      <c r="D12669" t="s">
        <v>915</v>
      </c>
      <c r="E12669" t="s">
        <v>916</v>
      </c>
      <c r="G12669" s="6" t="s">
        <v>29</v>
      </c>
      <c r="H12669" t="s">
        <v>406</v>
      </c>
      <c r="I12669" t="s">
        <v>21</v>
      </c>
      <c r="J12669" t="s">
        <v>22</v>
      </c>
      <c r="K12669">
        <v>2</v>
      </c>
      <c r="L12669">
        <v>13</v>
      </c>
      <c r="M12669" t="s">
        <v>480</v>
      </c>
      <c r="N12669">
        <v>13</v>
      </c>
      <c r="P12669" cm="1">
        <f t="array" ref="P12669">IF(Q12669&gt;0,INDEX(Q12669:Q34393,MATCH(TRUE,INDEX(Q12669:Q34393="",,),0)-1),"")</f>
        <v>6</v>
      </c>
      <c r="Q12669">
        <f t="shared" si="289"/>
        <v>5</v>
      </c>
      <c r="R12669">
        <f t="shared" si="290"/>
        <v>0</v>
      </c>
    </row>
    <row r="12670" spans="1:18" x14ac:dyDescent="0.3">
      <c r="A12670" t="s">
        <v>860</v>
      </c>
      <c r="B12670" s="1">
        <v>38272</v>
      </c>
      <c r="C12670" s="2">
        <v>0.41666666666666669</v>
      </c>
      <c r="D12670" t="s">
        <v>915</v>
      </c>
      <c r="E12670" t="s">
        <v>916</v>
      </c>
      <c r="G12670" s="6" t="s">
        <v>29</v>
      </c>
      <c r="H12670" t="s">
        <v>206</v>
      </c>
      <c r="I12670" t="s">
        <v>26</v>
      </c>
      <c r="J12670" t="s">
        <v>27</v>
      </c>
      <c r="K12670">
        <v>176</v>
      </c>
      <c r="L12670">
        <v>3.9</v>
      </c>
      <c r="M12670" t="s">
        <v>480</v>
      </c>
      <c r="N12670">
        <v>3.9</v>
      </c>
      <c r="P12670" cm="1">
        <f t="array" ref="P12670">IF(Q12670&gt;0,INDEX(Q12670:Q34394,MATCH(TRUE,INDEX(Q12670:Q34394="",,),0)-1),"")</f>
        <v>6</v>
      </c>
      <c r="Q12670">
        <f t="shared" si="289"/>
        <v>5</v>
      </c>
      <c r="R12670">
        <f t="shared" si="290"/>
        <v>0</v>
      </c>
    </row>
    <row r="12671" spans="1:18" x14ac:dyDescent="0.3">
      <c r="A12671" t="s">
        <v>860</v>
      </c>
      <c r="B12671" s="1">
        <v>38272</v>
      </c>
      <c r="C12671" s="2">
        <v>0.41666666666666669</v>
      </c>
      <c r="D12671" t="s">
        <v>915</v>
      </c>
      <c r="E12671" t="s">
        <v>916</v>
      </c>
      <c r="G12671" s="6" t="s">
        <v>29</v>
      </c>
      <c r="H12671" t="s">
        <v>64</v>
      </c>
      <c r="I12671" t="s">
        <v>26</v>
      </c>
      <c r="J12671" t="s">
        <v>27</v>
      </c>
      <c r="K12671">
        <v>96</v>
      </c>
      <c r="L12671">
        <v>2.75</v>
      </c>
      <c r="M12671" t="s">
        <v>480</v>
      </c>
      <c r="N12671">
        <v>2.75</v>
      </c>
      <c r="P12671" cm="1">
        <f t="array" ref="P12671">IF(Q12671&gt;0,INDEX(Q12671:Q34395,MATCH(TRUE,INDEX(Q12671:Q34395="",,),0)-1),"")</f>
        <v>6</v>
      </c>
      <c r="Q12671">
        <f t="shared" si="289"/>
        <v>5</v>
      </c>
      <c r="R12671">
        <f t="shared" si="290"/>
        <v>0</v>
      </c>
    </row>
    <row r="12672" spans="1:18" x14ac:dyDescent="0.3">
      <c r="A12672" t="s">
        <v>860</v>
      </c>
      <c r="B12672" s="1">
        <v>38272</v>
      </c>
      <c r="C12672" s="2">
        <v>0.41666666666666669</v>
      </c>
      <c r="D12672" t="s">
        <v>915</v>
      </c>
      <c r="E12672" t="s">
        <v>916</v>
      </c>
      <c r="G12672" t="s">
        <v>19</v>
      </c>
      <c r="H12672" t="s">
        <v>194</v>
      </c>
      <c r="I12672" t="s">
        <v>21</v>
      </c>
      <c r="J12672" t="s">
        <v>22</v>
      </c>
      <c r="K12672">
        <v>23</v>
      </c>
      <c r="L12672">
        <v>348</v>
      </c>
      <c r="M12672" t="s">
        <v>878</v>
      </c>
      <c r="N12672">
        <v>350</v>
      </c>
      <c r="P12672" cm="1">
        <f t="array" ref="P12672">IF(Q12672&gt;0,INDEX(Q12672:Q34396,MATCH(TRUE,INDEX(Q12672:Q34396="",,),0)-1),"")</f>
        <v>6</v>
      </c>
      <c r="Q12672">
        <f t="shared" si="289"/>
        <v>6</v>
      </c>
      <c r="R12672">
        <f t="shared" si="290"/>
        <v>0</v>
      </c>
    </row>
    <row r="12673" spans="1:18" x14ac:dyDescent="0.3">
      <c r="A12673" t="s">
        <v>860</v>
      </c>
      <c r="B12673" s="1">
        <v>38272</v>
      </c>
      <c r="C12673" s="2">
        <v>0.41666666666666669</v>
      </c>
      <c r="D12673" t="s">
        <v>915</v>
      </c>
      <c r="E12673" t="s">
        <v>916</v>
      </c>
      <c r="G12673" t="s">
        <v>19</v>
      </c>
      <c r="H12673" t="s">
        <v>206</v>
      </c>
      <c r="I12673" t="s">
        <v>21</v>
      </c>
      <c r="J12673" t="s">
        <v>22</v>
      </c>
      <c r="K12673">
        <v>53</v>
      </c>
      <c r="L12673">
        <v>67</v>
      </c>
      <c r="M12673" t="s">
        <v>878</v>
      </c>
      <c r="N12673">
        <v>107</v>
      </c>
      <c r="P12673" cm="1">
        <f t="array" ref="P12673">IF(Q12673&gt;0,INDEX(Q12673:Q34397,MATCH(TRUE,INDEX(Q12673:Q34397="",,),0)-1),"")</f>
        <v>6</v>
      </c>
      <c r="Q12673">
        <f t="shared" si="289"/>
        <v>6</v>
      </c>
      <c r="R12673">
        <f t="shared" si="290"/>
        <v>0</v>
      </c>
    </row>
    <row r="12674" spans="1:18" x14ac:dyDescent="0.3">
      <c r="A12674" t="s">
        <v>860</v>
      </c>
      <c r="B12674" s="1">
        <v>38272</v>
      </c>
      <c r="C12674" s="2">
        <v>0.41666666666666669</v>
      </c>
      <c r="D12674" t="s">
        <v>915</v>
      </c>
      <c r="E12674" t="s">
        <v>916</v>
      </c>
      <c r="G12674" s="6" t="s">
        <v>29</v>
      </c>
      <c r="H12674" t="s">
        <v>406</v>
      </c>
      <c r="I12674" t="s">
        <v>21</v>
      </c>
      <c r="J12674" t="s">
        <v>22</v>
      </c>
      <c r="K12674">
        <v>2</v>
      </c>
      <c r="L12674">
        <v>13</v>
      </c>
      <c r="M12674" t="s">
        <v>878</v>
      </c>
      <c r="N12674">
        <v>13</v>
      </c>
      <c r="P12674" cm="1">
        <f t="array" ref="P12674">IF(Q12674&gt;0,INDEX(Q12674:Q34398,MATCH(TRUE,INDEX(Q12674:Q34398="",,),0)-1),"")</f>
        <v>6</v>
      </c>
      <c r="Q12674">
        <f t="shared" si="289"/>
        <v>6</v>
      </c>
      <c r="R12674">
        <f t="shared" si="290"/>
        <v>0</v>
      </c>
    </row>
    <row r="12675" spans="1:18" x14ac:dyDescent="0.3">
      <c r="A12675" t="s">
        <v>860</v>
      </c>
      <c r="B12675" s="1">
        <v>38272</v>
      </c>
      <c r="C12675" s="2">
        <v>0.41666666666666669</v>
      </c>
      <c r="D12675" t="s">
        <v>915</v>
      </c>
      <c r="E12675" t="s">
        <v>916</v>
      </c>
      <c r="G12675" s="6" t="s">
        <v>29</v>
      </c>
      <c r="H12675" t="s">
        <v>206</v>
      </c>
      <c r="I12675" t="s">
        <v>26</v>
      </c>
      <c r="J12675" t="s">
        <v>27</v>
      </c>
      <c r="K12675">
        <v>176</v>
      </c>
      <c r="L12675">
        <v>3.9</v>
      </c>
      <c r="M12675" t="s">
        <v>878</v>
      </c>
      <c r="N12675">
        <v>3.9</v>
      </c>
      <c r="P12675" cm="1">
        <f t="array" ref="P12675">IF(Q12675&gt;0,INDEX(Q12675:Q34399,MATCH(TRUE,INDEX(Q12675:Q34399="",,),0)-1),"")</f>
        <v>6</v>
      </c>
      <c r="Q12675">
        <f t="shared" si="289"/>
        <v>6</v>
      </c>
      <c r="R12675">
        <f t="shared" si="290"/>
        <v>0</v>
      </c>
    </row>
    <row r="12676" spans="1:18" x14ac:dyDescent="0.3">
      <c r="A12676" t="s">
        <v>860</v>
      </c>
      <c r="B12676" s="1">
        <v>38272</v>
      </c>
      <c r="C12676" s="2">
        <v>0.41666666666666669</v>
      </c>
      <c r="D12676" t="s">
        <v>915</v>
      </c>
      <c r="E12676" t="s">
        <v>916</v>
      </c>
      <c r="G12676" s="6" t="s">
        <v>29</v>
      </c>
      <c r="H12676" t="s">
        <v>64</v>
      </c>
      <c r="I12676" t="s">
        <v>26</v>
      </c>
      <c r="J12676" t="s">
        <v>27</v>
      </c>
      <c r="K12676">
        <v>96</v>
      </c>
      <c r="L12676">
        <v>2.75</v>
      </c>
      <c r="M12676" t="s">
        <v>878</v>
      </c>
      <c r="N12676">
        <v>2.75</v>
      </c>
      <c r="P12676" cm="1">
        <f t="array" ref="P12676">IF(Q12676&gt;0,INDEX(Q12676:Q34400,MATCH(TRUE,INDEX(Q12676:Q34400="",,),0)-1),"")</f>
        <v>6</v>
      </c>
      <c r="Q12676">
        <f t="shared" si="289"/>
        <v>6</v>
      </c>
      <c r="R12676">
        <f t="shared" si="290"/>
        <v>0</v>
      </c>
    </row>
    <row r="12677" spans="1:18" x14ac:dyDescent="0.3">
      <c r="P12677" t="str" cm="1">
        <f t="array" ref="P12677">IF(Q12677&gt;0,INDEX(Q12677:Q34401,MATCH(TRUE,INDEX(Q12677:Q34401="",,),0)-1),"")</f>
        <v/>
      </c>
      <c r="R12677" t="str">
        <f t="shared" si="290"/>
        <v/>
      </c>
    </row>
    <row r="12678" spans="1:18" x14ac:dyDescent="0.3">
      <c r="A12678" t="s">
        <v>860</v>
      </c>
      <c r="B12678" s="1">
        <v>38272</v>
      </c>
      <c r="C12678" s="2">
        <v>0.41666666666666669</v>
      </c>
      <c r="D12678" t="s">
        <v>917</v>
      </c>
      <c r="E12678" t="s">
        <v>918</v>
      </c>
      <c r="G12678" t="s">
        <v>19</v>
      </c>
      <c r="H12678" t="s">
        <v>194</v>
      </c>
      <c r="I12678" t="s">
        <v>21</v>
      </c>
      <c r="J12678" t="s">
        <v>22</v>
      </c>
      <c r="K12678">
        <v>34</v>
      </c>
      <c r="L12678">
        <v>395</v>
      </c>
      <c r="M12678" t="s">
        <v>87</v>
      </c>
      <c r="N12678">
        <v>705</v>
      </c>
      <c r="O12678" t="s">
        <v>24</v>
      </c>
      <c r="P12678" cm="1">
        <f t="array" ref="P12678">IF(Q12678&gt;0,INDEX(Q12678:Q34402,MATCH(TRUE,INDEX(Q12678:Q34402="",,),0)-1),"")</f>
        <v>4</v>
      </c>
      <c r="Q12678">
        <f>INT((ROW()-12678)/5)+1</f>
        <v>1</v>
      </c>
      <c r="R12678">
        <f t="shared" si="290"/>
        <v>0</v>
      </c>
    </row>
    <row r="12679" spans="1:18" x14ac:dyDescent="0.3">
      <c r="A12679" t="s">
        <v>860</v>
      </c>
      <c r="B12679" s="1">
        <v>38272</v>
      </c>
      <c r="C12679" s="2">
        <v>0.41666666666666669</v>
      </c>
      <c r="D12679" t="s">
        <v>917</v>
      </c>
      <c r="E12679" t="s">
        <v>918</v>
      </c>
      <c r="G12679" t="s">
        <v>19</v>
      </c>
      <c r="H12679" t="s">
        <v>214</v>
      </c>
      <c r="I12679" t="s">
        <v>21</v>
      </c>
      <c r="J12679" t="s">
        <v>22</v>
      </c>
      <c r="K12679">
        <v>39</v>
      </c>
      <c r="L12679">
        <v>72</v>
      </c>
      <c r="M12679" t="s">
        <v>87</v>
      </c>
      <c r="N12679">
        <v>150</v>
      </c>
      <c r="O12679" t="s">
        <v>24</v>
      </c>
      <c r="P12679" cm="1">
        <f t="array" ref="P12679">IF(Q12679&gt;0,INDEX(Q12679:Q34403,MATCH(TRUE,INDEX(Q12679:Q34403="",,),0)-1),"")</f>
        <v>4</v>
      </c>
      <c r="Q12679">
        <f t="shared" ref="Q12679:Q12697" si="291">INT((ROW()-12678)/5)+1</f>
        <v>1</v>
      </c>
      <c r="R12679">
        <f t="shared" si="290"/>
        <v>0</v>
      </c>
    </row>
    <row r="12680" spans="1:18" x14ac:dyDescent="0.3">
      <c r="A12680" t="s">
        <v>860</v>
      </c>
      <c r="B12680" s="1">
        <v>38272</v>
      </c>
      <c r="C12680" s="2">
        <v>0.41666666666666669</v>
      </c>
      <c r="D12680" t="s">
        <v>917</v>
      </c>
      <c r="E12680" t="s">
        <v>918</v>
      </c>
      <c r="G12680" t="s">
        <v>19</v>
      </c>
      <c r="H12680" t="s">
        <v>64</v>
      </c>
      <c r="I12680" t="s">
        <v>26</v>
      </c>
      <c r="J12680" t="s">
        <v>27</v>
      </c>
      <c r="K12680">
        <v>500</v>
      </c>
      <c r="L12680">
        <v>5.85</v>
      </c>
      <c r="M12680" t="s">
        <v>87</v>
      </c>
      <c r="N12680">
        <v>26.1</v>
      </c>
      <c r="O12680" t="s">
        <v>24</v>
      </c>
      <c r="P12680" cm="1">
        <f t="array" ref="P12680">IF(Q12680&gt;0,INDEX(Q12680:Q34404,MATCH(TRUE,INDEX(Q12680:Q34404="",,),0)-1),"")</f>
        <v>4</v>
      </c>
      <c r="Q12680">
        <f t="shared" si="291"/>
        <v>1</v>
      </c>
      <c r="R12680">
        <f t="shared" si="290"/>
        <v>0</v>
      </c>
    </row>
    <row r="12681" spans="1:18" x14ac:dyDescent="0.3">
      <c r="A12681" t="s">
        <v>860</v>
      </c>
      <c r="B12681" s="1">
        <v>38272</v>
      </c>
      <c r="C12681" s="2">
        <v>0.41666666666666669</v>
      </c>
      <c r="D12681" t="s">
        <v>917</v>
      </c>
      <c r="E12681" t="s">
        <v>918</v>
      </c>
      <c r="G12681" s="6" t="s">
        <v>29</v>
      </c>
      <c r="H12681" t="s">
        <v>206</v>
      </c>
      <c r="I12681" t="s">
        <v>21</v>
      </c>
      <c r="J12681" t="s">
        <v>22</v>
      </c>
      <c r="K12681">
        <v>4</v>
      </c>
      <c r="L12681">
        <v>76</v>
      </c>
      <c r="M12681" t="s">
        <v>87</v>
      </c>
      <c r="N12681">
        <v>76</v>
      </c>
      <c r="O12681" t="s">
        <v>24</v>
      </c>
      <c r="P12681" cm="1">
        <f t="array" ref="P12681">IF(Q12681&gt;0,INDEX(Q12681:Q34405,MATCH(TRUE,INDEX(Q12681:Q34405="",,),0)-1),"")</f>
        <v>4</v>
      </c>
      <c r="Q12681">
        <f t="shared" si="291"/>
        <v>1</v>
      </c>
      <c r="R12681">
        <f t="shared" si="290"/>
        <v>0</v>
      </c>
    </row>
    <row r="12682" spans="1:18" x14ac:dyDescent="0.3">
      <c r="A12682" t="s">
        <v>860</v>
      </c>
      <c r="B12682" s="1">
        <v>38272</v>
      </c>
      <c r="C12682" s="2">
        <v>0.41666666666666669</v>
      </c>
      <c r="D12682" t="s">
        <v>917</v>
      </c>
      <c r="E12682" t="s">
        <v>918</v>
      </c>
      <c r="G12682" s="6" t="s">
        <v>29</v>
      </c>
      <c r="H12682" t="s">
        <v>406</v>
      </c>
      <c r="I12682" t="s">
        <v>21</v>
      </c>
      <c r="J12682" t="s">
        <v>22</v>
      </c>
      <c r="K12682">
        <v>3</v>
      </c>
      <c r="L12682">
        <v>18</v>
      </c>
      <c r="M12682" t="s">
        <v>87</v>
      </c>
      <c r="N12682">
        <v>18</v>
      </c>
      <c r="O12682" t="s">
        <v>24</v>
      </c>
      <c r="P12682" cm="1">
        <f t="array" ref="P12682">IF(Q12682&gt;0,INDEX(Q12682:Q34406,MATCH(TRUE,INDEX(Q12682:Q34406="",,),0)-1),"")</f>
        <v>4</v>
      </c>
      <c r="Q12682">
        <f t="shared" si="291"/>
        <v>1</v>
      </c>
      <c r="R12682">
        <f t="shared" si="290"/>
        <v>0</v>
      </c>
    </row>
    <row r="12683" spans="1:18" x14ac:dyDescent="0.3">
      <c r="A12683" t="s">
        <v>860</v>
      </c>
      <c r="B12683" s="1">
        <v>38272</v>
      </c>
      <c r="C12683" s="2">
        <v>0.41666666666666669</v>
      </c>
      <c r="D12683" t="s">
        <v>917</v>
      </c>
      <c r="E12683" t="s">
        <v>918</v>
      </c>
      <c r="G12683" t="s">
        <v>19</v>
      </c>
      <c r="H12683" t="s">
        <v>194</v>
      </c>
      <c r="I12683" t="s">
        <v>21</v>
      </c>
      <c r="J12683" t="s">
        <v>22</v>
      </c>
      <c r="K12683">
        <v>34</v>
      </c>
      <c r="L12683">
        <v>395</v>
      </c>
      <c r="M12683" t="s">
        <v>526</v>
      </c>
      <c r="N12683">
        <v>610</v>
      </c>
      <c r="P12683" cm="1">
        <f t="array" ref="P12683">IF(Q12683&gt;0,INDEX(Q12683:Q34407,MATCH(TRUE,INDEX(Q12683:Q34407="",,),0)-1),"")</f>
        <v>4</v>
      </c>
      <c r="Q12683">
        <f t="shared" si="291"/>
        <v>2</v>
      </c>
      <c r="R12683">
        <f t="shared" si="290"/>
        <v>0</v>
      </c>
    </row>
    <row r="12684" spans="1:18" x14ac:dyDescent="0.3">
      <c r="A12684" t="s">
        <v>860</v>
      </c>
      <c r="B12684" s="1">
        <v>38272</v>
      </c>
      <c r="C12684" s="2">
        <v>0.41666666666666669</v>
      </c>
      <c r="D12684" t="s">
        <v>917</v>
      </c>
      <c r="E12684" t="s">
        <v>918</v>
      </c>
      <c r="G12684" t="s">
        <v>19</v>
      </c>
      <c r="H12684" t="s">
        <v>214</v>
      </c>
      <c r="I12684" t="s">
        <v>21</v>
      </c>
      <c r="J12684" t="s">
        <v>22</v>
      </c>
      <c r="K12684">
        <v>39</v>
      </c>
      <c r="L12684">
        <v>72</v>
      </c>
      <c r="M12684" t="s">
        <v>526</v>
      </c>
      <c r="N12684">
        <v>100</v>
      </c>
      <c r="P12684" cm="1">
        <f t="array" ref="P12684">IF(Q12684&gt;0,INDEX(Q12684:Q34408,MATCH(TRUE,INDEX(Q12684:Q34408="",,),0)-1),"")</f>
        <v>4</v>
      </c>
      <c r="Q12684">
        <f t="shared" si="291"/>
        <v>2</v>
      </c>
      <c r="R12684">
        <f t="shared" si="290"/>
        <v>0</v>
      </c>
    </row>
    <row r="12685" spans="1:18" x14ac:dyDescent="0.3">
      <c r="A12685" t="s">
        <v>860</v>
      </c>
      <c r="B12685" s="1">
        <v>38272</v>
      </c>
      <c r="C12685" s="2">
        <v>0.41666666666666669</v>
      </c>
      <c r="D12685" t="s">
        <v>917</v>
      </c>
      <c r="E12685" t="s">
        <v>918</v>
      </c>
      <c r="G12685" t="s">
        <v>19</v>
      </c>
      <c r="H12685" t="s">
        <v>64</v>
      </c>
      <c r="I12685" t="s">
        <v>26</v>
      </c>
      <c r="J12685" t="s">
        <v>27</v>
      </c>
      <c r="K12685">
        <v>500</v>
      </c>
      <c r="L12685">
        <v>5.85</v>
      </c>
      <c r="M12685" t="s">
        <v>526</v>
      </c>
      <c r="N12685">
        <v>12.75</v>
      </c>
      <c r="P12685" cm="1">
        <f t="array" ref="P12685">IF(Q12685&gt;0,INDEX(Q12685:Q34409,MATCH(TRUE,INDEX(Q12685:Q34409="",,),0)-1),"")</f>
        <v>4</v>
      </c>
      <c r="Q12685">
        <f t="shared" si="291"/>
        <v>2</v>
      </c>
      <c r="R12685">
        <f t="shared" si="290"/>
        <v>0</v>
      </c>
    </row>
    <row r="12686" spans="1:18" x14ac:dyDescent="0.3">
      <c r="A12686" t="s">
        <v>860</v>
      </c>
      <c r="B12686" s="1">
        <v>38272</v>
      </c>
      <c r="C12686" s="2">
        <v>0.41666666666666669</v>
      </c>
      <c r="D12686" t="s">
        <v>917</v>
      </c>
      <c r="E12686" t="s">
        <v>918</v>
      </c>
      <c r="G12686" s="6" t="s">
        <v>29</v>
      </c>
      <c r="H12686" t="s">
        <v>206</v>
      </c>
      <c r="I12686" t="s">
        <v>21</v>
      </c>
      <c r="J12686" t="s">
        <v>22</v>
      </c>
      <c r="K12686">
        <v>4</v>
      </c>
      <c r="L12686">
        <v>76</v>
      </c>
      <c r="M12686" t="s">
        <v>526</v>
      </c>
      <c r="N12686">
        <v>76</v>
      </c>
      <c r="P12686" cm="1">
        <f t="array" ref="P12686">IF(Q12686&gt;0,INDEX(Q12686:Q34410,MATCH(TRUE,INDEX(Q12686:Q34410="",,),0)-1),"")</f>
        <v>4</v>
      </c>
      <c r="Q12686">
        <f t="shared" si="291"/>
        <v>2</v>
      </c>
      <c r="R12686">
        <f t="shared" si="290"/>
        <v>0</v>
      </c>
    </row>
    <row r="12687" spans="1:18" x14ac:dyDescent="0.3">
      <c r="A12687" t="s">
        <v>860</v>
      </c>
      <c r="B12687" s="1">
        <v>38272</v>
      </c>
      <c r="C12687" s="2">
        <v>0.41666666666666669</v>
      </c>
      <c r="D12687" t="s">
        <v>917</v>
      </c>
      <c r="E12687" t="s">
        <v>918</v>
      </c>
      <c r="G12687" s="6" t="s">
        <v>29</v>
      </c>
      <c r="H12687" t="s">
        <v>406</v>
      </c>
      <c r="I12687" t="s">
        <v>21</v>
      </c>
      <c r="J12687" t="s">
        <v>22</v>
      </c>
      <c r="K12687">
        <v>3</v>
      </c>
      <c r="L12687">
        <v>18</v>
      </c>
      <c r="M12687" t="s">
        <v>526</v>
      </c>
      <c r="N12687">
        <v>18</v>
      </c>
      <c r="P12687" cm="1">
        <f t="array" ref="P12687">IF(Q12687&gt;0,INDEX(Q12687:Q34411,MATCH(TRUE,INDEX(Q12687:Q34411="",,),0)-1),"")</f>
        <v>4</v>
      </c>
      <c r="Q12687">
        <f t="shared" si="291"/>
        <v>2</v>
      </c>
      <c r="R12687">
        <f t="shared" si="290"/>
        <v>0</v>
      </c>
    </row>
    <row r="12688" spans="1:18" x14ac:dyDescent="0.3">
      <c r="A12688" t="s">
        <v>860</v>
      </c>
      <c r="B12688" s="1">
        <v>38272</v>
      </c>
      <c r="C12688" s="2">
        <v>0.41666666666666669</v>
      </c>
      <c r="D12688" t="s">
        <v>917</v>
      </c>
      <c r="E12688" t="s">
        <v>918</v>
      </c>
      <c r="G12688" t="s">
        <v>19</v>
      </c>
      <c r="H12688" t="s">
        <v>194</v>
      </c>
      <c r="I12688" t="s">
        <v>21</v>
      </c>
      <c r="J12688" t="s">
        <v>22</v>
      </c>
      <c r="K12688">
        <v>34</v>
      </c>
      <c r="L12688">
        <v>395</v>
      </c>
      <c r="M12688" t="s">
        <v>878</v>
      </c>
      <c r="N12688">
        <v>400</v>
      </c>
      <c r="P12688" cm="1">
        <f t="array" ref="P12688">IF(Q12688&gt;0,INDEX(Q12688:Q34412,MATCH(TRUE,INDEX(Q12688:Q34412="",,),0)-1),"")</f>
        <v>4</v>
      </c>
      <c r="Q12688">
        <f t="shared" si="291"/>
        <v>3</v>
      </c>
      <c r="R12688">
        <f t="shared" si="290"/>
        <v>0</v>
      </c>
    </row>
    <row r="12689" spans="1:18" x14ac:dyDescent="0.3">
      <c r="A12689" t="s">
        <v>860</v>
      </c>
      <c r="B12689" s="1">
        <v>38272</v>
      </c>
      <c r="C12689" s="2">
        <v>0.41666666666666669</v>
      </c>
      <c r="D12689" t="s">
        <v>917</v>
      </c>
      <c r="E12689" t="s">
        <v>918</v>
      </c>
      <c r="G12689" t="s">
        <v>19</v>
      </c>
      <c r="H12689" t="s">
        <v>214</v>
      </c>
      <c r="I12689" t="s">
        <v>21</v>
      </c>
      <c r="J12689" t="s">
        <v>22</v>
      </c>
      <c r="K12689">
        <v>39</v>
      </c>
      <c r="L12689">
        <v>72</v>
      </c>
      <c r="M12689" t="s">
        <v>878</v>
      </c>
      <c r="N12689">
        <v>75</v>
      </c>
      <c r="P12689" cm="1">
        <f t="array" ref="P12689">IF(Q12689&gt;0,INDEX(Q12689:Q34413,MATCH(TRUE,INDEX(Q12689:Q34413="",,),0)-1),"")</f>
        <v>4</v>
      </c>
      <c r="Q12689">
        <f t="shared" si="291"/>
        <v>3</v>
      </c>
      <c r="R12689">
        <f t="shared" si="290"/>
        <v>0</v>
      </c>
    </row>
    <row r="12690" spans="1:18" x14ac:dyDescent="0.3">
      <c r="A12690" t="s">
        <v>860</v>
      </c>
      <c r="B12690" s="1">
        <v>38272</v>
      </c>
      <c r="C12690" s="2">
        <v>0.41666666666666669</v>
      </c>
      <c r="D12690" t="s">
        <v>917</v>
      </c>
      <c r="E12690" t="s">
        <v>918</v>
      </c>
      <c r="G12690" t="s">
        <v>19</v>
      </c>
      <c r="H12690" t="s">
        <v>64</v>
      </c>
      <c r="I12690" t="s">
        <v>26</v>
      </c>
      <c r="J12690" t="s">
        <v>27</v>
      </c>
      <c r="K12690">
        <v>500</v>
      </c>
      <c r="L12690">
        <v>5.85</v>
      </c>
      <c r="M12690" t="s">
        <v>878</v>
      </c>
      <c r="N12690">
        <v>22.4</v>
      </c>
      <c r="P12690" cm="1">
        <f t="array" ref="P12690">IF(Q12690&gt;0,INDEX(Q12690:Q34414,MATCH(TRUE,INDEX(Q12690:Q34414="",,),0)-1),"")</f>
        <v>4</v>
      </c>
      <c r="Q12690">
        <f t="shared" si="291"/>
        <v>3</v>
      </c>
      <c r="R12690">
        <f t="shared" si="290"/>
        <v>0</v>
      </c>
    </row>
    <row r="12691" spans="1:18" x14ac:dyDescent="0.3">
      <c r="A12691" t="s">
        <v>860</v>
      </c>
      <c r="B12691" s="1">
        <v>38272</v>
      </c>
      <c r="C12691" s="2">
        <v>0.41666666666666669</v>
      </c>
      <c r="D12691" t="s">
        <v>917</v>
      </c>
      <c r="E12691" t="s">
        <v>918</v>
      </c>
      <c r="G12691" s="6" t="s">
        <v>29</v>
      </c>
      <c r="H12691" t="s">
        <v>206</v>
      </c>
      <c r="I12691" t="s">
        <v>21</v>
      </c>
      <c r="J12691" t="s">
        <v>22</v>
      </c>
      <c r="K12691">
        <v>4</v>
      </c>
      <c r="L12691">
        <v>76</v>
      </c>
      <c r="M12691" t="s">
        <v>878</v>
      </c>
      <c r="N12691">
        <v>76</v>
      </c>
      <c r="P12691" cm="1">
        <f t="array" ref="P12691">IF(Q12691&gt;0,INDEX(Q12691:Q34415,MATCH(TRUE,INDEX(Q12691:Q34415="",,),0)-1),"")</f>
        <v>4</v>
      </c>
      <c r="Q12691">
        <f t="shared" si="291"/>
        <v>3</v>
      </c>
      <c r="R12691">
        <f t="shared" si="290"/>
        <v>0</v>
      </c>
    </row>
    <row r="12692" spans="1:18" x14ac:dyDescent="0.3">
      <c r="A12692" t="s">
        <v>860</v>
      </c>
      <c r="B12692" s="1">
        <v>38272</v>
      </c>
      <c r="C12692" s="2">
        <v>0.41666666666666669</v>
      </c>
      <c r="D12692" t="s">
        <v>917</v>
      </c>
      <c r="E12692" t="s">
        <v>918</v>
      </c>
      <c r="G12692" s="6" t="s">
        <v>29</v>
      </c>
      <c r="H12692" t="s">
        <v>406</v>
      </c>
      <c r="I12692" t="s">
        <v>21</v>
      </c>
      <c r="J12692" t="s">
        <v>22</v>
      </c>
      <c r="K12692">
        <v>3</v>
      </c>
      <c r="L12692">
        <v>18</v>
      </c>
      <c r="M12692" t="s">
        <v>878</v>
      </c>
      <c r="N12692">
        <v>18</v>
      </c>
      <c r="P12692" cm="1">
        <f t="array" ref="P12692">IF(Q12692&gt;0,INDEX(Q12692:Q34416,MATCH(TRUE,INDEX(Q12692:Q34416="",,),0)-1),"")</f>
        <v>4</v>
      </c>
      <c r="Q12692">
        <f t="shared" si="291"/>
        <v>3</v>
      </c>
      <c r="R12692">
        <f t="shared" si="290"/>
        <v>0</v>
      </c>
    </row>
    <row r="12693" spans="1:18" x14ac:dyDescent="0.3">
      <c r="A12693" t="s">
        <v>860</v>
      </c>
      <c r="B12693" s="1">
        <v>38272</v>
      </c>
      <c r="C12693" s="2">
        <v>0.41666666666666669</v>
      </c>
      <c r="D12693" t="s">
        <v>917</v>
      </c>
      <c r="E12693" t="s">
        <v>918</v>
      </c>
      <c r="G12693" t="s">
        <v>19</v>
      </c>
      <c r="H12693" t="s">
        <v>194</v>
      </c>
      <c r="I12693" t="s">
        <v>21</v>
      </c>
      <c r="J12693" t="s">
        <v>22</v>
      </c>
      <c r="K12693">
        <v>34</v>
      </c>
      <c r="L12693">
        <v>395</v>
      </c>
      <c r="M12693" t="s">
        <v>480</v>
      </c>
      <c r="N12693">
        <v>432</v>
      </c>
      <c r="P12693" cm="1">
        <f t="array" ref="P12693">IF(Q12693&gt;0,INDEX(Q12693:Q34417,MATCH(TRUE,INDEX(Q12693:Q34417="",,),0)-1),"")</f>
        <v>4</v>
      </c>
      <c r="Q12693">
        <f t="shared" si="291"/>
        <v>4</v>
      </c>
      <c r="R12693">
        <f t="shared" si="290"/>
        <v>0</v>
      </c>
    </row>
    <row r="12694" spans="1:18" x14ac:dyDescent="0.3">
      <c r="A12694" t="s">
        <v>860</v>
      </c>
      <c r="B12694" s="1">
        <v>38272</v>
      </c>
      <c r="C12694" s="2">
        <v>0.41666666666666669</v>
      </c>
      <c r="D12694" t="s">
        <v>917</v>
      </c>
      <c r="E12694" t="s">
        <v>918</v>
      </c>
      <c r="G12694" t="s">
        <v>19</v>
      </c>
      <c r="H12694" t="s">
        <v>214</v>
      </c>
      <c r="I12694" t="s">
        <v>21</v>
      </c>
      <c r="J12694" t="s">
        <v>22</v>
      </c>
      <c r="K12694">
        <v>39</v>
      </c>
      <c r="L12694">
        <v>72</v>
      </c>
      <c r="M12694" t="s">
        <v>480</v>
      </c>
      <c r="N12694">
        <v>75</v>
      </c>
      <c r="P12694" cm="1">
        <f t="array" ref="P12694">IF(Q12694&gt;0,INDEX(Q12694:Q34418,MATCH(TRUE,INDEX(Q12694:Q34418="",,),0)-1),"")</f>
        <v>4</v>
      </c>
      <c r="Q12694">
        <f t="shared" si="291"/>
        <v>4</v>
      </c>
      <c r="R12694">
        <f t="shared" si="290"/>
        <v>0</v>
      </c>
    </row>
    <row r="12695" spans="1:18" x14ac:dyDescent="0.3">
      <c r="A12695" t="s">
        <v>860</v>
      </c>
      <c r="B12695" s="1">
        <v>38272</v>
      </c>
      <c r="C12695" s="2">
        <v>0.41666666666666669</v>
      </c>
      <c r="D12695" t="s">
        <v>917</v>
      </c>
      <c r="E12695" t="s">
        <v>918</v>
      </c>
      <c r="G12695" t="s">
        <v>19</v>
      </c>
      <c r="H12695" t="s">
        <v>64</v>
      </c>
      <c r="I12695" t="s">
        <v>26</v>
      </c>
      <c r="J12695" t="s">
        <v>27</v>
      </c>
      <c r="K12695">
        <v>500</v>
      </c>
      <c r="L12695">
        <v>5.85</v>
      </c>
      <c r="M12695" t="s">
        <v>480</v>
      </c>
      <c r="N12695">
        <v>8</v>
      </c>
      <c r="P12695" cm="1">
        <f t="array" ref="P12695">IF(Q12695&gt;0,INDEX(Q12695:Q34419,MATCH(TRUE,INDEX(Q12695:Q34419="",,),0)-1),"")</f>
        <v>4</v>
      </c>
      <c r="Q12695">
        <f t="shared" si="291"/>
        <v>4</v>
      </c>
      <c r="R12695">
        <f t="shared" si="290"/>
        <v>0</v>
      </c>
    </row>
    <row r="12696" spans="1:18" x14ac:dyDescent="0.3">
      <c r="A12696" t="s">
        <v>860</v>
      </c>
      <c r="B12696" s="1">
        <v>38272</v>
      </c>
      <c r="C12696" s="2">
        <v>0.41666666666666669</v>
      </c>
      <c r="D12696" t="s">
        <v>917</v>
      </c>
      <c r="E12696" t="s">
        <v>918</v>
      </c>
      <c r="G12696" s="6" t="s">
        <v>29</v>
      </c>
      <c r="H12696" t="s">
        <v>206</v>
      </c>
      <c r="I12696" t="s">
        <v>21</v>
      </c>
      <c r="J12696" t="s">
        <v>22</v>
      </c>
      <c r="K12696">
        <v>4</v>
      </c>
      <c r="L12696">
        <v>76</v>
      </c>
      <c r="M12696" t="s">
        <v>480</v>
      </c>
      <c r="N12696">
        <v>76</v>
      </c>
      <c r="P12696" cm="1">
        <f t="array" ref="P12696">IF(Q12696&gt;0,INDEX(Q12696:Q34420,MATCH(TRUE,INDEX(Q12696:Q34420="",,),0)-1),"")</f>
        <v>4</v>
      </c>
      <c r="Q12696">
        <f t="shared" si="291"/>
        <v>4</v>
      </c>
      <c r="R12696">
        <f t="shared" si="290"/>
        <v>0</v>
      </c>
    </row>
    <row r="12697" spans="1:18" x14ac:dyDescent="0.3">
      <c r="A12697" t="s">
        <v>860</v>
      </c>
      <c r="B12697" s="1">
        <v>38272</v>
      </c>
      <c r="C12697" s="2">
        <v>0.41666666666666669</v>
      </c>
      <c r="D12697" t="s">
        <v>917</v>
      </c>
      <c r="E12697" t="s">
        <v>918</v>
      </c>
      <c r="G12697" s="6" t="s">
        <v>29</v>
      </c>
      <c r="H12697" t="s">
        <v>406</v>
      </c>
      <c r="I12697" t="s">
        <v>21</v>
      </c>
      <c r="J12697" t="s">
        <v>22</v>
      </c>
      <c r="K12697">
        <v>3</v>
      </c>
      <c r="L12697">
        <v>18</v>
      </c>
      <c r="M12697" t="s">
        <v>480</v>
      </c>
      <c r="N12697">
        <v>18</v>
      </c>
      <c r="P12697" cm="1">
        <f t="array" ref="P12697">IF(Q12697&gt;0,INDEX(Q12697:Q34421,MATCH(TRUE,INDEX(Q12697:Q34421="",,),0)-1),"")</f>
        <v>4</v>
      </c>
      <c r="Q12697">
        <f t="shared" si="291"/>
        <v>4</v>
      </c>
      <c r="R12697">
        <f t="shared" si="290"/>
        <v>0</v>
      </c>
    </row>
    <row r="12698" spans="1:18" x14ac:dyDescent="0.3">
      <c r="P12698" t="str" cm="1">
        <f t="array" ref="P12698">IF(Q12698&gt;0,INDEX(Q12698:Q34422,MATCH(TRUE,INDEX(Q12698:Q34422="",,),0)-1),"")</f>
        <v/>
      </c>
      <c r="R12698" t="str">
        <f t="shared" si="290"/>
        <v/>
      </c>
    </row>
    <row r="12699" spans="1:18" x14ac:dyDescent="0.3">
      <c r="A12699" t="s">
        <v>919</v>
      </c>
      <c r="B12699" s="1">
        <v>38453</v>
      </c>
      <c r="C12699" t="s">
        <v>16</v>
      </c>
      <c r="D12699" t="s">
        <v>920</v>
      </c>
      <c r="E12699" t="s">
        <v>921</v>
      </c>
      <c r="G12699" t="s">
        <v>19</v>
      </c>
      <c r="H12699" t="s">
        <v>41</v>
      </c>
      <c r="I12699" t="s">
        <v>26</v>
      </c>
      <c r="J12699" t="s">
        <v>27</v>
      </c>
      <c r="K12699">
        <v>130</v>
      </c>
      <c r="L12699">
        <v>54.55</v>
      </c>
      <c r="M12699" t="s">
        <v>922</v>
      </c>
      <c r="N12699">
        <v>72</v>
      </c>
      <c r="O12699" t="s">
        <v>24</v>
      </c>
      <c r="P12699" cm="1">
        <f t="array" ref="P12699">IF(Q12699&gt;0,INDEX(Q12699:Q34423,MATCH(TRUE,INDEX(Q12699:Q34423="",,),0)-1),"")</f>
        <v>7</v>
      </c>
      <c r="Q12699">
        <f>INT((ROW()-12699)/9)+1</f>
        <v>1</v>
      </c>
      <c r="R12699">
        <f t="shared" si="290"/>
        <v>0</v>
      </c>
    </row>
    <row r="12700" spans="1:18" x14ac:dyDescent="0.3">
      <c r="A12700" t="s">
        <v>919</v>
      </c>
      <c r="B12700" s="1">
        <v>38453</v>
      </c>
      <c r="C12700" t="s">
        <v>16</v>
      </c>
      <c r="D12700" t="s">
        <v>920</v>
      </c>
      <c r="E12700" t="s">
        <v>921</v>
      </c>
      <c r="G12700" t="s">
        <v>19</v>
      </c>
      <c r="H12700" t="s">
        <v>28</v>
      </c>
      <c r="I12700" t="s">
        <v>26</v>
      </c>
      <c r="J12700" t="s">
        <v>27</v>
      </c>
      <c r="K12700">
        <v>1765</v>
      </c>
      <c r="L12700">
        <v>17.5</v>
      </c>
      <c r="M12700" t="s">
        <v>922</v>
      </c>
      <c r="N12700">
        <v>43.75</v>
      </c>
      <c r="O12700" t="s">
        <v>24</v>
      </c>
      <c r="P12700" cm="1">
        <f t="array" ref="P12700">IF(Q12700&gt;0,INDEX(Q12700:Q34424,MATCH(TRUE,INDEX(Q12700:Q34424="",,),0)-1),"")</f>
        <v>7</v>
      </c>
      <c r="Q12700">
        <f t="shared" ref="Q12700:Q12761" si="292">INT((ROW()-12699)/9)+1</f>
        <v>1</v>
      </c>
      <c r="R12700">
        <f t="shared" si="290"/>
        <v>0</v>
      </c>
    </row>
    <row r="12701" spans="1:18" x14ac:dyDescent="0.3">
      <c r="A12701" t="s">
        <v>919</v>
      </c>
      <c r="B12701" s="1">
        <v>38453</v>
      </c>
      <c r="C12701" t="s">
        <v>16</v>
      </c>
      <c r="D12701" t="s">
        <v>920</v>
      </c>
      <c r="E12701" t="s">
        <v>921</v>
      </c>
      <c r="G12701" s="6" t="s">
        <v>29</v>
      </c>
      <c r="H12701" t="s">
        <v>41</v>
      </c>
      <c r="I12701" t="s">
        <v>21</v>
      </c>
      <c r="J12701" t="s">
        <v>22</v>
      </c>
      <c r="K12701">
        <v>6</v>
      </c>
      <c r="L12701">
        <v>147</v>
      </c>
      <c r="M12701" t="s">
        <v>922</v>
      </c>
      <c r="N12701">
        <v>147</v>
      </c>
      <c r="O12701" t="s">
        <v>24</v>
      </c>
      <c r="P12701" cm="1">
        <f t="array" ref="P12701">IF(Q12701&gt;0,INDEX(Q12701:Q34425,MATCH(TRUE,INDEX(Q12701:Q34425="",,),0)-1),"")</f>
        <v>7</v>
      </c>
      <c r="Q12701">
        <f t="shared" si="292"/>
        <v>1</v>
      </c>
      <c r="R12701">
        <f t="shared" si="290"/>
        <v>0</v>
      </c>
    </row>
    <row r="12702" spans="1:18" x14ac:dyDescent="0.3">
      <c r="A12702" t="s">
        <v>919</v>
      </c>
      <c r="B12702" s="1">
        <v>38453</v>
      </c>
      <c r="C12702" t="s">
        <v>16</v>
      </c>
      <c r="D12702" t="s">
        <v>920</v>
      </c>
      <c r="E12702" t="s">
        <v>921</v>
      </c>
      <c r="G12702" s="6" t="s">
        <v>29</v>
      </c>
      <c r="H12702" t="s">
        <v>28</v>
      </c>
      <c r="I12702" t="s">
        <v>21</v>
      </c>
      <c r="J12702" t="s">
        <v>22</v>
      </c>
      <c r="K12702">
        <v>12.5</v>
      </c>
      <c r="L12702">
        <v>71</v>
      </c>
      <c r="M12702" t="s">
        <v>922</v>
      </c>
      <c r="N12702">
        <v>71</v>
      </c>
      <c r="O12702" t="s">
        <v>24</v>
      </c>
      <c r="P12702" cm="1">
        <f t="array" ref="P12702">IF(Q12702&gt;0,INDEX(Q12702:Q34426,MATCH(TRUE,INDEX(Q12702:Q34426="",,),0)-1),"")</f>
        <v>7</v>
      </c>
      <c r="Q12702">
        <f t="shared" si="292"/>
        <v>1</v>
      </c>
      <c r="R12702">
        <f t="shared" si="290"/>
        <v>0</v>
      </c>
    </row>
    <row r="12703" spans="1:18" x14ac:dyDescent="0.3">
      <c r="A12703" t="s">
        <v>919</v>
      </c>
      <c r="B12703" s="1">
        <v>38453</v>
      </c>
      <c r="C12703" t="s">
        <v>16</v>
      </c>
      <c r="D12703" t="s">
        <v>920</v>
      </c>
      <c r="E12703" t="s">
        <v>921</v>
      </c>
      <c r="G12703" s="6" t="s">
        <v>29</v>
      </c>
      <c r="H12703" t="s">
        <v>43</v>
      </c>
      <c r="I12703" t="s">
        <v>21</v>
      </c>
      <c r="J12703" t="s">
        <v>22</v>
      </c>
      <c r="K12703">
        <v>1.5</v>
      </c>
      <c r="L12703">
        <v>113</v>
      </c>
      <c r="M12703" t="s">
        <v>922</v>
      </c>
      <c r="N12703">
        <v>113</v>
      </c>
      <c r="O12703" t="s">
        <v>24</v>
      </c>
      <c r="P12703" cm="1">
        <f t="array" ref="P12703">IF(Q12703&gt;0,INDEX(Q12703:Q34427,MATCH(TRUE,INDEX(Q12703:Q34427="",,),0)-1),"")</f>
        <v>7</v>
      </c>
      <c r="Q12703">
        <f t="shared" si="292"/>
        <v>1</v>
      </c>
      <c r="R12703">
        <f t="shared" si="290"/>
        <v>0</v>
      </c>
    </row>
    <row r="12704" spans="1:18" x14ac:dyDescent="0.3">
      <c r="A12704" t="s">
        <v>919</v>
      </c>
      <c r="B12704" s="1">
        <v>38453</v>
      </c>
      <c r="C12704" t="s">
        <v>16</v>
      </c>
      <c r="D12704" t="s">
        <v>920</v>
      </c>
      <c r="E12704" t="s">
        <v>921</v>
      </c>
      <c r="G12704" s="6" t="s">
        <v>29</v>
      </c>
      <c r="H12704" t="s">
        <v>30</v>
      </c>
      <c r="I12704" t="s">
        <v>26</v>
      </c>
      <c r="J12704" t="s">
        <v>27</v>
      </c>
      <c r="K12704">
        <v>7</v>
      </c>
      <c r="L12704">
        <v>13.85</v>
      </c>
      <c r="M12704" t="s">
        <v>922</v>
      </c>
      <c r="N12704">
        <v>13.85</v>
      </c>
      <c r="O12704" t="s">
        <v>24</v>
      </c>
      <c r="P12704" cm="1">
        <f t="array" ref="P12704">IF(Q12704&gt;0,INDEX(Q12704:Q34428,MATCH(TRUE,INDEX(Q12704:Q34428="",,),0)-1),"")</f>
        <v>7</v>
      </c>
      <c r="Q12704">
        <f t="shared" si="292"/>
        <v>1</v>
      </c>
      <c r="R12704">
        <f t="shared" si="290"/>
        <v>0</v>
      </c>
    </row>
    <row r="12705" spans="1:18" x14ac:dyDescent="0.3">
      <c r="A12705" t="s">
        <v>919</v>
      </c>
      <c r="B12705" s="1">
        <v>38453</v>
      </c>
      <c r="C12705" t="s">
        <v>16</v>
      </c>
      <c r="D12705" t="s">
        <v>920</v>
      </c>
      <c r="E12705" t="s">
        <v>921</v>
      </c>
      <c r="G12705" s="6" t="s">
        <v>29</v>
      </c>
      <c r="H12705" t="s">
        <v>126</v>
      </c>
      <c r="I12705" t="s">
        <v>26</v>
      </c>
      <c r="J12705" t="s">
        <v>27</v>
      </c>
      <c r="K12705">
        <v>16</v>
      </c>
      <c r="L12705">
        <v>7.75</v>
      </c>
      <c r="M12705" t="s">
        <v>922</v>
      </c>
      <c r="N12705">
        <v>7.75</v>
      </c>
      <c r="O12705" t="s">
        <v>24</v>
      </c>
      <c r="P12705" cm="1">
        <f t="array" ref="P12705">IF(Q12705&gt;0,INDEX(Q12705:Q34429,MATCH(TRUE,INDEX(Q12705:Q34429="",,),0)-1),"")</f>
        <v>7</v>
      </c>
      <c r="Q12705">
        <f t="shared" si="292"/>
        <v>1</v>
      </c>
      <c r="R12705">
        <f t="shared" si="290"/>
        <v>0</v>
      </c>
    </row>
    <row r="12706" spans="1:18" x14ac:dyDescent="0.3">
      <c r="A12706" t="s">
        <v>919</v>
      </c>
      <c r="B12706" s="1">
        <v>38453</v>
      </c>
      <c r="C12706" t="s">
        <v>16</v>
      </c>
      <c r="D12706" t="s">
        <v>920</v>
      </c>
      <c r="E12706" t="s">
        <v>921</v>
      </c>
      <c r="G12706" s="6" t="s">
        <v>29</v>
      </c>
      <c r="H12706" t="s">
        <v>25</v>
      </c>
      <c r="I12706" t="s">
        <v>26</v>
      </c>
      <c r="J12706" t="s">
        <v>27</v>
      </c>
      <c r="K12706">
        <v>11</v>
      </c>
      <c r="L12706">
        <v>25.55</v>
      </c>
      <c r="M12706" t="s">
        <v>922</v>
      </c>
      <c r="N12706">
        <v>25.55</v>
      </c>
      <c r="O12706" t="s">
        <v>24</v>
      </c>
      <c r="P12706" cm="1">
        <f t="array" ref="P12706">IF(Q12706&gt;0,INDEX(Q12706:Q34430,MATCH(TRUE,INDEX(Q12706:Q34430="",,),0)-1),"")</f>
        <v>7</v>
      </c>
      <c r="Q12706">
        <f t="shared" si="292"/>
        <v>1</v>
      </c>
      <c r="R12706">
        <f t="shared" si="290"/>
        <v>0</v>
      </c>
    </row>
    <row r="12707" spans="1:18" x14ac:dyDescent="0.3">
      <c r="A12707" t="s">
        <v>919</v>
      </c>
      <c r="B12707" s="1">
        <v>38453</v>
      </c>
      <c r="C12707" t="s">
        <v>16</v>
      </c>
      <c r="D12707" t="s">
        <v>920</v>
      </c>
      <c r="E12707" t="s">
        <v>921</v>
      </c>
      <c r="G12707" s="6" t="s">
        <v>29</v>
      </c>
      <c r="H12707" t="s">
        <v>43</v>
      </c>
      <c r="I12707" t="s">
        <v>26</v>
      </c>
      <c r="J12707" t="s">
        <v>27</v>
      </c>
      <c r="K12707">
        <v>91</v>
      </c>
      <c r="L12707">
        <v>17.899999999999999</v>
      </c>
      <c r="M12707" t="s">
        <v>922</v>
      </c>
      <c r="N12707">
        <v>17.899999999999999</v>
      </c>
      <c r="O12707" t="s">
        <v>24</v>
      </c>
      <c r="P12707" cm="1">
        <f t="array" ref="P12707">IF(Q12707&gt;0,INDEX(Q12707:Q34431,MATCH(TRUE,INDEX(Q12707:Q34431="",,),0)-1),"")</f>
        <v>7</v>
      </c>
      <c r="Q12707">
        <f t="shared" si="292"/>
        <v>1</v>
      </c>
      <c r="R12707">
        <f t="shared" si="290"/>
        <v>0</v>
      </c>
    </row>
    <row r="12708" spans="1:18" x14ac:dyDescent="0.3">
      <c r="A12708" t="s">
        <v>919</v>
      </c>
      <c r="B12708" s="1">
        <v>38453</v>
      </c>
      <c r="C12708" t="s">
        <v>16</v>
      </c>
      <c r="D12708" t="s">
        <v>920</v>
      </c>
      <c r="E12708" t="s">
        <v>921</v>
      </c>
      <c r="G12708" t="s">
        <v>19</v>
      </c>
      <c r="H12708" t="s">
        <v>41</v>
      </c>
      <c r="I12708" t="s">
        <v>26</v>
      </c>
      <c r="J12708" t="s">
        <v>27</v>
      </c>
      <c r="K12708">
        <v>130</v>
      </c>
      <c r="L12708">
        <v>54.55</v>
      </c>
      <c r="M12708" t="s">
        <v>518</v>
      </c>
      <c r="N12708">
        <v>409.2</v>
      </c>
      <c r="P12708" cm="1">
        <f t="array" ref="P12708">IF(Q12708&gt;0,INDEX(Q12708:Q34432,MATCH(TRUE,INDEX(Q12708:Q34432="",,),0)-1),"")</f>
        <v>7</v>
      </c>
      <c r="Q12708">
        <f t="shared" si="292"/>
        <v>2</v>
      </c>
      <c r="R12708">
        <f t="shared" si="290"/>
        <v>0</v>
      </c>
    </row>
    <row r="12709" spans="1:18" x14ac:dyDescent="0.3">
      <c r="A12709" t="s">
        <v>919</v>
      </c>
      <c r="B12709" s="1">
        <v>38453</v>
      </c>
      <c r="C12709" t="s">
        <v>16</v>
      </c>
      <c r="D12709" t="s">
        <v>920</v>
      </c>
      <c r="E12709" t="s">
        <v>921</v>
      </c>
      <c r="G12709" t="s">
        <v>19</v>
      </c>
      <c r="H12709" t="s">
        <v>28</v>
      </c>
      <c r="I12709" t="s">
        <v>26</v>
      </c>
      <c r="J12709" t="s">
        <v>27</v>
      </c>
      <c r="K12709">
        <v>1765</v>
      </c>
      <c r="L12709">
        <v>17.5</v>
      </c>
      <c r="M12709" t="s">
        <v>518</v>
      </c>
      <c r="N12709">
        <v>17.5</v>
      </c>
      <c r="P12709" cm="1">
        <f t="array" ref="P12709">IF(Q12709&gt;0,INDEX(Q12709:Q34433,MATCH(TRUE,INDEX(Q12709:Q34433="",,),0)-1),"")</f>
        <v>7</v>
      </c>
      <c r="Q12709">
        <f t="shared" si="292"/>
        <v>2</v>
      </c>
      <c r="R12709">
        <f t="shared" si="290"/>
        <v>0</v>
      </c>
    </row>
    <row r="12710" spans="1:18" x14ac:dyDescent="0.3">
      <c r="A12710" t="s">
        <v>919</v>
      </c>
      <c r="B12710" s="1">
        <v>38453</v>
      </c>
      <c r="C12710" t="s">
        <v>16</v>
      </c>
      <c r="D12710" t="s">
        <v>920</v>
      </c>
      <c r="E12710" t="s">
        <v>921</v>
      </c>
      <c r="G12710" s="6" t="s">
        <v>29</v>
      </c>
      <c r="H12710" t="s">
        <v>41</v>
      </c>
      <c r="I12710" t="s">
        <v>21</v>
      </c>
      <c r="J12710" t="s">
        <v>22</v>
      </c>
      <c r="K12710">
        <v>6</v>
      </c>
      <c r="L12710">
        <v>147</v>
      </c>
      <c r="M12710" t="s">
        <v>518</v>
      </c>
      <c r="N12710">
        <v>147</v>
      </c>
      <c r="P12710" cm="1">
        <f t="array" ref="P12710">IF(Q12710&gt;0,INDEX(Q12710:Q34434,MATCH(TRUE,INDEX(Q12710:Q34434="",,),0)-1),"")</f>
        <v>7</v>
      </c>
      <c r="Q12710">
        <f t="shared" si="292"/>
        <v>2</v>
      </c>
      <c r="R12710">
        <f t="shared" si="290"/>
        <v>0</v>
      </c>
    </row>
    <row r="12711" spans="1:18" x14ac:dyDescent="0.3">
      <c r="A12711" t="s">
        <v>919</v>
      </c>
      <c r="B12711" s="1">
        <v>38453</v>
      </c>
      <c r="C12711" t="s">
        <v>16</v>
      </c>
      <c r="D12711" t="s">
        <v>920</v>
      </c>
      <c r="E12711" t="s">
        <v>921</v>
      </c>
      <c r="G12711" s="6" t="s">
        <v>29</v>
      </c>
      <c r="H12711" t="s">
        <v>28</v>
      </c>
      <c r="I12711" t="s">
        <v>21</v>
      </c>
      <c r="J12711" t="s">
        <v>22</v>
      </c>
      <c r="K12711">
        <v>12.5</v>
      </c>
      <c r="L12711">
        <v>71</v>
      </c>
      <c r="M12711" t="s">
        <v>518</v>
      </c>
      <c r="N12711">
        <v>71</v>
      </c>
      <c r="P12711" cm="1">
        <f t="array" ref="P12711">IF(Q12711&gt;0,INDEX(Q12711:Q34435,MATCH(TRUE,INDEX(Q12711:Q34435="",,),0)-1),"")</f>
        <v>7</v>
      </c>
      <c r="Q12711">
        <f t="shared" si="292"/>
        <v>2</v>
      </c>
      <c r="R12711">
        <f t="shared" si="290"/>
        <v>0</v>
      </c>
    </row>
    <row r="12712" spans="1:18" x14ac:dyDescent="0.3">
      <c r="A12712" t="s">
        <v>919</v>
      </c>
      <c r="B12712" s="1">
        <v>38453</v>
      </c>
      <c r="C12712" t="s">
        <v>16</v>
      </c>
      <c r="D12712" t="s">
        <v>920</v>
      </c>
      <c r="E12712" t="s">
        <v>921</v>
      </c>
      <c r="G12712" s="6" t="s">
        <v>29</v>
      </c>
      <c r="H12712" t="s">
        <v>43</v>
      </c>
      <c r="I12712" t="s">
        <v>21</v>
      </c>
      <c r="J12712" t="s">
        <v>22</v>
      </c>
      <c r="K12712">
        <v>1.5</v>
      </c>
      <c r="L12712">
        <v>113</v>
      </c>
      <c r="M12712" t="s">
        <v>518</v>
      </c>
      <c r="N12712">
        <v>113</v>
      </c>
      <c r="P12712" cm="1">
        <f t="array" ref="P12712">IF(Q12712&gt;0,INDEX(Q12712:Q34436,MATCH(TRUE,INDEX(Q12712:Q34436="",,),0)-1),"")</f>
        <v>7</v>
      </c>
      <c r="Q12712">
        <f t="shared" si="292"/>
        <v>2</v>
      </c>
      <c r="R12712">
        <f t="shared" si="290"/>
        <v>0</v>
      </c>
    </row>
    <row r="12713" spans="1:18" x14ac:dyDescent="0.3">
      <c r="A12713" t="s">
        <v>919</v>
      </c>
      <c r="B12713" s="1">
        <v>38453</v>
      </c>
      <c r="C12713" t="s">
        <v>16</v>
      </c>
      <c r="D12713" t="s">
        <v>920</v>
      </c>
      <c r="E12713" t="s">
        <v>921</v>
      </c>
      <c r="G12713" s="6" t="s">
        <v>29</v>
      </c>
      <c r="H12713" t="s">
        <v>30</v>
      </c>
      <c r="I12713" t="s">
        <v>26</v>
      </c>
      <c r="J12713" t="s">
        <v>27</v>
      </c>
      <c r="K12713">
        <v>7</v>
      </c>
      <c r="L12713">
        <v>13.85</v>
      </c>
      <c r="M12713" t="s">
        <v>518</v>
      </c>
      <c r="N12713">
        <v>13.85</v>
      </c>
      <c r="P12713" cm="1">
        <f t="array" ref="P12713">IF(Q12713&gt;0,INDEX(Q12713:Q34437,MATCH(TRUE,INDEX(Q12713:Q34437="",,),0)-1),"")</f>
        <v>7</v>
      </c>
      <c r="Q12713">
        <f t="shared" si="292"/>
        <v>2</v>
      </c>
      <c r="R12713">
        <f t="shared" si="290"/>
        <v>0</v>
      </c>
    </row>
    <row r="12714" spans="1:18" x14ac:dyDescent="0.3">
      <c r="A12714" t="s">
        <v>919</v>
      </c>
      <c r="B12714" s="1">
        <v>38453</v>
      </c>
      <c r="C12714" t="s">
        <v>16</v>
      </c>
      <c r="D12714" t="s">
        <v>920</v>
      </c>
      <c r="E12714" t="s">
        <v>921</v>
      </c>
      <c r="G12714" s="6" t="s">
        <v>29</v>
      </c>
      <c r="H12714" t="s">
        <v>126</v>
      </c>
      <c r="I12714" t="s">
        <v>26</v>
      </c>
      <c r="J12714" t="s">
        <v>27</v>
      </c>
      <c r="K12714">
        <v>16</v>
      </c>
      <c r="L12714">
        <v>7.75</v>
      </c>
      <c r="M12714" t="s">
        <v>518</v>
      </c>
      <c r="N12714">
        <v>7.75</v>
      </c>
      <c r="P12714" cm="1">
        <f t="array" ref="P12714">IF(Q12714&gt;0,INDEX(Q12714:Q34438,MATCH(TRUE,INDEX(Q12714:Q34438="",,),0)-1),"")</f>
        <v>7</v>
      </c>
      <c r="Q12714">
        <f t="shared" si="292"/>
        <v>2</v>
      </c>
      <c r="R12714">
        <f t="shared" si="290"/>
        <v>0</v>
      </c>
    </row>
    <row r="12715" spans="1:18" x14ac:dyDescent="0.3">
      <c r="A12715" t="s">
        <v>919</v>
      </c>
      <c r="B12715" s="1">
        <v>38453</v>
      </c>
      <c r="C12715" t="s">
        <v>16</v>
      </c>
      <c r="D12715" t="s">
        <v>920</v>
      </c>
      <c r="E12715" t="s">
        <v>921</v>
      </c>
      <c r="G12715" s="6" t="s">
        <v>29</v>
      </c>
      <c r="H12715" t="s">
        <v>25</v>
      </c>
      <c r="I12715" t="s">
        <v>26</v>
      </c>
      <c r="J12715" t="s">
        <v>27</v>
      </c>
      <c r="K12715">
        <v>11</v>
      </c>
      <c r="L12715">
        <v>25.55</v>
      </c>
      <c r="M12715" t="s">
        <v>518</v>
      </c>
      <c r="N12715">
        <v>25.55</v>
      </c>
      <c r="P12715" cm="1">
        <f t="array" ref="P12715">IF(Q12715&gt;0,INDEX(Q12715:Q34439,MATCH(TRUE,INDEX(Q12715:Q34439="",,),0)-1),"")</f>
        <v>7</v>
      </c>
      <c r="Q12715">
        <f t="shared" si="292"/>
        <v>2</v>
      </c>
      <c r="R12715">
        <f t="shared" si="290"/>
        <v>0</v>
      </c>
    </row>
    <row r="12716" spans="1:18" x14ac:dyDescent="0.3">
      <c r="A12716" t="s">
        <v>919</v>
      </c>
      <c r="B12716" s="1">
        <v>38453</v>
      </c>
      <c r="C12716" t="s">
        <v>16</v>
      </c>
      <c r="D12716" t="s">
        <v>920</v>
      </c>
      <c r="E12716" t="s">
        <v>921</v>
      </c>
      <c r="G12716" s="6" t="s">
        <v>29</v>
      </c>
      <c r="H12716" t="s">
        <v>43</v>
      </c>
      <c r="I12716" t="s">
        <v>26</v>
      </c>
      <c r="J12716" t="s">
        <v>27</v>
      </c>
      <c r="K12716">
        <v>91</v>
      </c>
      <c r="L12716">
        <v>17.899999999999999</v>
      </c>
      <c r="M12716" t="s">
        <v>518</v>
      </c>
      <c r="N12716">
        <v>17.899999999999999</v>
      </c>
      <c r="P12716" cm="1">
        <f t="array" ref="P12716">IF(Q12716&gt;0,INDEX(Q12716:Q34440,MATCH(TRUE,INDEX(Q12716:Q34440="",,),0)-1),"")</f>
        <v>7</v>
      </c>
      <c r="Q12716">
        <f t="shared" si="292"/>
        <v>2</v>
      </c>
      <c r="R12716">
        <f t="shared" si="290"/>
        <v>0</v>
      </c>
    </row>
    <row r="12717" spans="1:18" x14ac:dyDescent="0.3">
      <c r="A12717" t="s">
        <v>919</v>
      </c>
      <c r="B12717" s="1">
        <v>38453</v>
      </c>
      <c r="C12717" t="s">
        <v>16</v>
      </c>
      <c r="D12717" t="s">
        <v>920</v>
      </c>
      <c r="E12717" t="s">
        <v>921</v>
      </c>
      <c r="G12717" t="s">
        <v>19</v>
      </c>
      <c r="H12717" t="s">
        <v>41</v>
      </c>
      <c r="I12717" t="s">
        <v>26</v>
      </c>
      <c r="J12717" t="s">
        <v>27</v>
      </c>
      <c r="K12717">
        <v>130</v>
      </c>
      <c r="L12717">
        <v>54.55</v>
      </c>
      <c r="M12717" t="s">
        <v>32</v>
      </c>
      <c r="N12717">
        <v>60</v>
      </c>
      <c r="P12717" cm="1">
        <f t="array" ref="P12717">IF(Q12717&gt;0,INDEX(Q12717:Q34441,MATCH(TRUE,INDEX(Q12717:Q34441="",,),0)-1),"")</f>
        <v>7</v>
      </c>
      <c r="Q12717">
        <f t="shared" si="292"/>
        <v>3</v>
      </c>
      <c r="R12717">
        <f t="shared" si="290"/>
        <v>0</v>
      </c>
    </row>
    <row r="12718" spans="1:18" x14ac:dyDescent="0.3">
      <c r="A12718" t="s">
        <v>919</v>
      </c>
      <c r="B12718" s="1">
        <v>38453</v>
      </c>
      <c r="C12718" t="s">
        <v>16</v>
      </c>
      <c r="D12718" t="s">
        <v>920</v>
      </c>
      <c r="E12718" t="s">
        <v>921</v>
      </c>
      <c r="G12718" t="s">
        <v>19</v>
      </c>
      <c r="H12718" t="s">
        <v>28</v>
      </c>
      <c r="I12718" t="s">
        <v>26</v>
      </c>
      <c r="J12718" t="s">
        <v>27</v>
      </c>
      <c r="K12718">
        <v>1765</v>
      </c>
      <c r="L12718">
        <v>17.5</v>
      </c>
      <c r="M12718" t="s">
        <v>32</v>
      </c>
      <c r="N12718">
        <v>32.75</v>
      </c>
      <c r="P12718" cm="1">
        <f t="array" ref="P12718">IF(Q12718&gt;0,INDEX(Q12718:Q34442,MATCH(TRUE,INDEX(Q12718:Q34442="",,),0)-1),"")</f>
        <v>7</v>
      </c>
      <c r="Q12718">
        <f t="shared" si="292"/>
        <v>3</v>
      </c>
      <c r="R12718">
        <f t="shared" si="290"/>
        <v>0</v>
      </c>
    </row>
    <row r="12719" spans="1:18" x14ac:dyDescent="0.3">
      <c r="A12719" t="s">
        <v>919</v>
      </c>
      <c r="B12719" s="1">
        <v>38453</v>
      </c>
      <c r="C12719" t="s">
        <v>16</v>
      </c>
      <c r="D12719" t="s">
        <v>920</v>
      </c>
      <c r="E12719" t="s">
        <v>921</v>
      </c>
      <c r="G12719" s="6" t="s">
        <v>29</v>
      </c>
      <c r="H12719" t="s">
        <v>41</v>
      </c>
      <c r="I12719" t="s">
        <v>21</v>
      </c>
      <c r="J12719" t="s">
        <v>22</v>
      </c>
      <c r="K12719">
        <v>6</v>
      </c>
      <c r="L12719">
        <v>147</v>
      </c>
      <c r="M12719" t="s">
        <v>32</v>
      </c>
      <c r="N12719">
        <v>147</v>
      </c>
      <c r="P12719" cm="1">
        <f t="array" ref="P12719">IF(Q12719&gt;0,INDEX(Q12719:Q34443,MATCH(TRUE,INDEX(Q12719:Q34443="",,),0)-1),"")</f>
        <v>7</v>
      </c>
      <c r="Q12719">
        <f t="shared" si="292"/>
        <v>3</v>
      </c>
      <c r="R12719">
        <f t="shared" si="290"/>
        <v>0</v>
      </c>
    </row>
    <row r="12720" spans="1:18" x14ac:dyDescent="0.3">
      <c r="A12720" t="s">
        <v>919</v>
      </c>
      <c r="B12720" s="1">
        <v>38453</v>
      </c>
      <c r="C12720" t="s">
        <v>16</v>
      </c>
      <c r="D12720" t="s">
        <v>920</v>
      </c>
      <c r="E12720" t="s">
        <v>921</v>
      </c>
      <c r="G12720" s="6" t="s">
        <v>29</v>
      </c>
      <c r="H12720" t="s">
        <v>28</v>
      </c>
      <c r="I12720" t="s">
        <v>21</v>
      </c>
      <c r="J12720" t="s">
        <v>22</v>
      </c>
      <c r="K12720">
        <v>12.5</v>
      </c>
      <c r="L12720">
        <v>71</v>
      </c>
      <c r="M12720" t="s">
        <v>32</v>
      </c>
      <c r="N12720">
        <v>71</v>
      </c>
      <c r="P12720" cm="1">
        <f t="array" ref="P12720">IF(Q12720&gt;0,INDEX(Q12720:Q34444,MATCH(TRUE,INDEX(Q12720:Q34444="",,),0)-1),"")</f>
        <v>7</v>
      </c>
      <c r="Q12720">
        <f t="shared" si="292"/>
        <v>3</v>
      </c>
      <c r="R12720">
        <f t="shared" si="290"/>
        <v>0</v>
      </c>
    </row>
    <row r="12721" spans="1:18" x14ac:dyDescent="0.3">
      <c r="A12721" t="s">
        <v>919</v>
      </c>
      <c r="B12721" s="1">
        <v>38453</v>
      </c>
      <c r="C12721" t="s">
        <v>16</v>
      </c>
      <c r="D12721" t="s">
        <v>920</v>
      </c>
      <c r="E12721" t="s">
        <v>921</v>
      </c>
      <c r="G12721" s="6" t="s">
        <v>29</v>
      </c>
      <c r="H12721" t="s">
        <v>43</v>
      </c>
      <c r="I12721" t="s">
        <v>21</v>
      </c>
      <c r="J12721" t="s">
        <v>22</v>
      </c>
      <c r="K12721">
        <v>1.5</v>
      </c>
      <c r="L12721">
        <v>113</v>
      </c>
      <c r="M12721" t="s">
        <v>32</v>
      </c>
      <c r="N12721">
        <v>113</v>
      </c>
      <c r="P12721" cm="1">
        <f t="array" ref="P12721">IF(Q12721&gt;0,INDEX(Q12721:Q34445,MATCH(TRUE,INDEX(Q12721:Q34445="",,),0)-1),"")</f>
        <v>7</v>
      </c>
      <c r="Q12721">
        <f t="shared" si="292"/>
        <v>3</v>
      </c>
      <c r="R12721">
        <f t="shared" si="290"/>
        <v>0</v>
      </c>
    </row>
    <row r="12722" spans="1:18" x14ac:dyDescent="0.3">
      <c r="A12722" t="s">
        <v>919</v>
      </c>
      <c r="B12722" s="1">
        <v>38453</v>
      </c>
      <c r="C12722" t="s">
        <v>16</v>
      </c>
      <c r="D12722" t="s">
        <v>920</v>
      </c>
      <c r="E12722" t="s">
        <v>921</v>
      </c>
      <c r="G12722" s="6" t="s">
        <v>29</v>
      </c>
      <c r="H12722" t="s">
        <v>30</v>
      </c>
      <c r="I12722" t="s">
        <v>26</v>
      </c>
      <c r="J12722" t="s">
        <v>27</v>
      </c>
      <c r="K12722">
        <v>7</v>
      </c>
      <c r="L12722">
        <v>13.85</v>
      </c>
      <c r="M12722" t="s">
        <v>32</v>
      </c>
      <c r="N12722">
        <v>13.85</v>
      </c>
      <c r="P12722" cm="1">
        <f t="array" ref="P12722">IF(Q12722&gt;0,INDEX(Q12722:Q34446,MATCH(TRUE,INDEX(Q12722:Q34446="",,),0)-1),"")</f>
        <v>7</v>
      </c>
      <c r="Q12722">
        <f t="shared" si="292"/>
        <v>3</v>
      </c>
      <c r="R12722">
        <f t="shared" si="290"/>
        <v>0</v>
      </c>
    </row>
    <row r="12723" spans="1:18" x14ac:dyDescent="0.3">
      <c r="A12723" t="s">
        <v>919</v>
      </c>
      <c r="B12723" s="1">
        <v>38453</v>
      </c>
      <c r="C12723" t="s">
        <v>16</v>
      </c>
      <c r="D12723" t="s">
        <v>920</v>
      </c>
      <c r="E12723" t="s">
        <v>921</v>
      </c>
      <c r="G12723" s="6" t="s">
        <v>29</v>
      </c>
      <c r="H12723" t="s">
        <v>126</v>
      </c>
      <c r="I12723" t="s">
        <v>26</v>
      </c>
      <c r="J12723" t="s">
        <v>27</v>
      </c>
      <c r="K12723">
        <v>16</v>
      </c>
      <c r="L12723">
        <v>7.75</v>
      </c>
      <c r="M12723" t="s">
        <v>32</v>
      </c>
      <c r="N12723">
        <v>7.75</v>
      </c>
      <c r="P12723" cm="1">
        <f t="array" ref="P12723">IF(Q12723&gt;0,INDEX(Q12723:Q34447,MATCH(TRUE,INDEX(Q12723:Q34447="",,),0)-1),"")</f>
        <v>7</v>
      </c>
      <c r="Q12723">
        <f t="shared" si="292"/>
        <v>3</v>
      </c>
      <c r="R12723">
        <f t="shared" si="290"/>
        <v>0</v>
      </c>
    </row>
    <row r="12724" spans="1:18" x14ac:dyDescent="0.3">
      <c r="A12724" t="s">
        <v>919</v>
      </c>
      <c r="B12724" s="1">
        <v>38453</v>
      </c>
      <c r="C12724" t="s">
        <v>16</v>
      </c>
      <c r="D12724" t="s">
        <v>920</v>
      </c>
      <c r="E12724" t="s">
        <v>921</v>
      </c>
      <c r="G12724" s="6" t="s">
        <v>29</v>
      </c>
      <c r="H12724" t="s">
        <v>25</v>
      </c>
      <c r="I12724" t="s">
        <v>26</v>
      </c>
      <c r="J12724" t="s">
        <v>27</v>
      </c>
      <c r="K12724">
        <v>11</v>
      </c>
      <c r="L12724">
        <v>25.55</v>
      </c>
      <c r="M12724" t="s">
        <v>32</v>
      </c>
      <c r="N12724">
        <v>25.55</v>
      </c>
      <c r="P12724" cm="1">
        <f t="array" ref="P12724">IF(Q12724&gt;0,INDEX(Q12724:Q34448,MATCH(TRUE,INDEX(Q12724:Q34448="",,),0)-1),"")</f>
        <v>7</v>
      </c>
      <c r="Q12724">
        <f t="shared" si="292"/>
        <v>3</v>
      </c>
      <c r="R12724">
        <f t="shared" ref="R12724:R12787" si="293">IF(P12724="","",0)</f>
        <v>0</v>
      </c>
    </row>
    <row r="12725" spans="1:18" x14ac:dyDescent="0.3">
      <c r="A12725" t="s">
        <v>919</v>
      </c>
      <c r="B12725" s="1">
        <v>38453</v>
      </c>
      <c r="C12725" t="s">
        <v>16</v>
      </c>
      <c r="D12725" t="s">
        <v>920</v>
      </c>
      <c r="E12725" t="s">
        <v>921</v>
      </c>
      <c r="G12725" s="6" t="s">
        <v>29</v>
      </c>
      <c r="H12725" t="s">
        <v>43</v>
      </c>
      <c r="I12725" t="s">
        <v>26</v>
      </c>
      <c r="J12725" t="s">
        <v>27</v>
      </c>
      <c r="K12725">
        <v>91</v>
      </c>
      <c r="L12725">
        <v>17.899999999999999</v>
      </c>
      <c r="M12725" t="s">
        <v>32</v>
      </c>
      <c r="N12725">
        <v>17.899999999999999</v>
      </c>
      <c r="P12725" cm="1">
        <f t="array" ref="P12725">IF(Q12725&gt;0,INDEX(Q12725:Q34449,MATCH(TRUE,INDEX(Q12725:Q34449="",,),0)-1),"")</f>
        <v>7</v>
      </c>
      <c r="Q12725">
        <f t="shared" si="292"/>
        <v>3</v>
      </c>
      <c r="R12725">
        <f t="shared" si="293"/>
        <v>0</v>
      </c>
    </row>
    <row r="12726" spans="1:18" x14ac:dyDescent="0.3">
      <c r="A12726" t="s">
        <v>919</v>
      </c>
      <c r="B12726" s="1">
        <v>38453</v>
      </c>
      <c r="C12726" t="s">
        <v>16</v>
      </c>
      <c r="D12726" t="s">
        <v>920</v>
      </c>
      <c r="E12726" t="s">
        <v>921</v>
      </c>
      <c r="G12726" t="s">
        <v>19</v>
      </c>
      <c r="H12726" t="s">
        <v>41</v>
      </c>
      <c r="I12726" t="s">
        <v>26</v>
      </c>
      <c r="J12726" t="s">
        <v>27</v>
      </c>
      <c r="K12726">
        <v>130</v>
      </c>
      <c r="L12726">
        <v>54.55</v>
      </c>
      <c r="M12726" t="s">
        <v>34</v>
      </c>
      <c r="N12726">
        <v>84</v>
      </c>
      <c r="P12726" cm="1">
        <f t="array" ref="P12726">IF(Q12726&gt;0,INDEX(Q12726:Q34450,MATCH(TRUE,INDEX(Q12726:Q34450="",,),0)-1),"")</f>
        <v>7</v>
      </c>
      <c r="Q12726">
        <f t="shared" si="292"/>
        <v>4</v>
      </c>
      <c r="R12726">
        <f t="shared" si="293"/>
        <v>0</v>
      </c>
    </row>
    <row r="12727" spans="1:18" x14ac:dyDescent="0.3">
      <c r="A12727" t="s">
        <v>919</v>
      </c>
      <c r="B12727" s="1">
        <v>38453</v>
      </c>
      <c r="C12727" t="s">
        <v>16</v>
      </c>
      <c r="D12727" t="s">
        <v>920</v>
      </c>
      <c r="E12727" t="s">
        <v>921</v>
      </c>
      <c r="G12727" t="s">
        <v>19</v>
      </c>
      <c r="H12727" t="s">
        <v>28</v>
      </c>
      <c r="I12727" t="s">
        <v>26</v>
      </c>
      <c r="J12727" t="s">
        <v>27</v>
      </c>
      <c r="K12727">
        <v>1765</v>
      </c>
      <c r="L12727">
        <v>17.5</v>
      </c>
      <c r="M12727" t="s">
        <v>34</v>
      </c>
      <c r="N12727">
        <v>30.62</v>
      </c>
      <c r="P12727" cm="1">
        <f t="array" ref="P12727">IF(Q12727&gt;0,INDEX(Q12727:Q34451,MATCH(TRUE,INDEX(Q12727:Q34451="",,),0)-1),"")</f>
        <v>7</v>
      </c>
      <c r="Q12727">
        <f t="shared" si="292"/>
        <v>4</v>
      </c>
      <c r="R12727">
        <f t="shared" si="293"/>
        <v>0</v>
      </c>
    </row>
    <row r="12728" spans="1:18" x14ac:dyDescent="0.3">
      <c r="A12728" t="s">
        <v>919</v>
      </c>
      <c r="B12728" s="1">
        <v>38453</v>
      </c>
      <c r="C12728" t="s">
        <v>16</v>
      </c>
      <c r="D12728" t="s">
        <v>920</v>
      </c>
      <c r="E12728" t="s">
        <v>921</v>
      </c>
      <c r="G12728" s="6" t="s">
        <v>29</v>
      </c>
      <c r="H12728" t="s">
        <v>41</v>
      </c>
      <c r="I12728" t="s">
        <v>21</v>
      </c>
      <c r="J12728" t="s">
        <v>22</v>
      </c>
      <c r="K12728">
        <v>6</v>
      </c>
      <c r="L12728">
        <v>147</v>
      </c>
      <c r="M12728" t="s">
        <v>34</v>
      </c>
      <c r="N12728">
        <v>147</v>
      </c>
      <c r="P12728" cm="1">
        <f t="array" ref="P12728">IF(Q12728&gt;0,INDEX(Q12728:Q34452,MATCH(TRUE,INDEX(Q12728:Q34452="",,),0)-1),"")</f>
        <v>7</v>
      </c>
      <c r="Q12728">
        <f t="shared" si="292"/>
        <v>4</v>
      </c>
      <c r="R12728">
        <f t="shared" si="293"/>
        <v>0</v>
      </c>
    </row>
    <row r="12729" spans="1:18" x14ac:dyDescent="0.3">
      <c r="A12729" t="s">
        <v>919</v>
      </c>
      <c r="B12729" s="1">
        <v>38453</v>
      </c>
      <c r="C12729" t="s">
        <v>16</v>
      </c>
      <c r="D12729" t="s">
        <v>920</v>
      </c>
      <c r="E12729" t="s">
        <v>921</v>
      </c>
      <c r="G12729" s="6" t="s">
        <v>29</v>
      </c>
      <c r="H12729" t="s">
        <v>28</v>
      </c>
      <c r="I12729" t="s">
        <v>21</v>
      </c>
      <c r="J12729" t="s">
        <v>22</v>
      </c>
      <c r="K12729">
        <v>12.5</v>
      </c>
      <c r="L12729">
        <v>71</v>
      </c>
      <c r="M12729" t="s">
        <v>34</v>
      </c>
      <c r="N12729">
        <v>71</v>
      </c>
      <c r="P12729" cm="1">
        <f t="array" ref="P12729">IF(Q12729&gt;0,INDEX(Q12729:Q34453,MATCH(TRUE,INDEX(Q12729:Q34453="",,),0)-1),"")</f>
        <v>7</v>
      </c>
      <c r="Q12729">
        <f t="shared" si="292"/>
        <v>4</v>
      </c>
      <c r="R12729">
        <f t="shared" si="293"/>
        <v>0</v>
      </c>
    </row>
    <row r="12730" spans="1:18" x14ac:dyDescent="0.3">
      <c r="A12730" t="s">
        <v>919</v>
      </c>
      <c r="B12730" s="1">
        <v>38453</v>
      </c>
      <c r="C12730" t="s">
        <v>16</v>
      </c>
      <c r="D12730" t="s">
        <v>920</v>
      </c>
      <c r="E12730" t="s">
        <v>921</v>
      </c>
      <c r="G12730" s="6" t="s">
        <v>29</v>
      </c>
      <c r="H12730" t="s">
        <v>43</v>
      </c>
      <c r="I12730" t="s">
        <v>21</v>
      </c>
      <c r="J12730" t="s">
        <v>22</v>
      </c>
      <c r="K12730">
        <v>1.5</v>
      </c>
      <c r="L12730">
        <v>113</v>
      </c>
      <c r="M12730" t="s">
        <v>34</v>
      </c>
      <c r="N12730">
        <v>113</v>
      </c>
      <c r="P12730" cm="1">
        <f t="array" ref="P12730">IF(Q12730&gt;0,INDEX(Q12730:Q34454,MATCH(TRUE,INDEX(Q12730:Q34454="",,),0)-1),"")</f>
        <v>7</v>
      </c>
      <c r="Q12730">
        <f t="shared" si="292"/>
        <v>4</v>
      </c>
      <c r="R12730">
        <f t="shared" si="293"/>
        <v>0</v>
      </c>
    </row>
    <row r="12731" spans="1:18" x14ac:dyDescent="0.3">
      <c r="A12731" t="s">
        <v>919</v>
      </c>
      <c r="B12731" s="1">
        <v>38453</v>
      </c>
      <c r="C12731" t="s">
        <v>16</v>
      </c>
      <c r="D12731" t="s">
        <v>920</v>
      </c>
      <c r="E12731" t="s">
        <v>921</v>
      </c>
      <c r="G12731" s="6" t="s">
        <v>29</v>
      </c>
      <c r="H12731" t="s">
        <v>30</v>
      </c>
      <c r="I12731" t="s">
        <v>26</v>
      </c>
      <c r="J12731" t="s">
        <v>27</v>
      </c>
      <c r="K12731">
        <v>7</v>
      </c>
      <c r="L12731">
        <v>13.85</v>
      </c>
      <c r="M12731" t="s">
        <v>34</v>
      </c>
      <c r="N12731">
        <v>13.85</v>
      </c>
      <c r="P12731" cm="1">
        <f t="array" ref="P12731">IF(Q12731&gt;0,INDEX(Q12731:Q34455,MATCH(TRUE,INDEX(Q12731:Q34455="",,),0)-1),"")</f>
        <v>7</v>
      </c>
      <c r="Q12731">
        <f t="shared" si="292"/>
        <v>4</v>
      </c>
      <c r="R12731">
        <f t="shared" si="293"/>
        <v>0</v>
      </c>
    </row>
    <row r="12732" spans="1:18" x14ac:dyDescent="0.3">
      <c r="A12732" t="s">
        <v>919</v>
      </c>
      <c r="B12732" s="1">
        <v>38453</v>
      </c>
      <c r="C12732" t="s">
        <v>16</v>
      </c>
      <c r="D12732" t="s">
        <v>920</v>
      </c>
      <c r="E12732" t="s">
        <v>921</v>
      </c>
      <c r="G12732" s="6" t="s">
        <v>29</v>
      </c>
      <c r="H12732" t="s">
        <v>126</v>
      </c>
      <c r="I12732" t="s">
        <v>26</v>
      </c>
      <c r="J12732" t="s">
        <v>27</v>
      </c>
      <c r="K12732">
        <v>16</v>
      </c>
      <c r="L12732">
        <v>7.75</v>
      </c>
      <c r="M12732" t="s">
        <v>34</v>
      </c>
      <c r="N12732">
        <v>7.75</v>
      </c>
      <c r="P12732" cm="1">
        <f t="array" ref="P12732">IF(Q12732&gt;0,INDEX(Q12732:Q34456,MATCH(TRUE,INDEX(Q12732:Q34456="",,),0)-1),"")</f>
        <v>7</v>
      </c>
      <c r="Q12732">
        <f t="shared" si="292"/>
        <v>4</v>
      </c>
      <c r="R12732">
        <f t="shared" si="293"/>
        <v>0</v>
      </c>
    </row>
    <row r="12733" spans="1:18" x14ac:dyDescent="0.3">
      <c r="A12733" t="s">
        <v>919</v>
      </c>
      <c r="B12733" s="1">
        <v>38453</v>
      </c>
      <c r="C12733" t="s">
        <v>16</v>
      </c>
      <c r="D12733" t="s">
        <v>920</v>
      </c>
      <c r="E12733" t="s">
        <v>921</v>
      </c>
      <c r="G12733" s="6" t="s">
        <v>29</v>
      </c>
      <c r="H12733" t="s">
        <v>25</v>
      </c>
      <c r="I12733" t="s">
        <v>26</v>
      </c>
      <c r="J12733" t="s">
        <v>27</v>
      </c>
      <c r="K12733">
        <v>11</v>
      </c>
      <c r="L12733">
        <v>25.55</v>
      </c>
      <c r="M12733" t="s">
        <v>34</v>
      </c>
      <c r="N12733">
        <v>25.55</v>
      </c>
      <c r="P12733" cm="1">
        <f t="array" ref="P12733">IF(Q12733&gt;0,INDEX(Q12733:Q34457,MATCH(TRUE,INDEX(Q12733:Q34457="",,),0)-1),"")</f>
        <v>7</v>
      </c>
      <c r="Q12733">
        <f t="shared" si="292"/>
        <v>4</v>
      </c>
      <c r="R12733">
        <f t="shared" si="293"/>
        <v>0</v>
      </c>
    </row>
    <row r="12734" spans="1:18" x14ac:dyDescent="0.3">
      <c r="A12734" t="s">
        <v>919</v>
      </c>
      <c r="B12734" s="1">
        <v>38453</v>
      </c>
      <c r="C12734" t="s">
        <v>16</v>
      </c>
      <c r="D12734" t="s">
        <v>920</v>
      </c>
      <c r="E12734" t="s">
        <v>921</v>
      </c>
      <c r="G12734" s="6" t="s">
        <v>29</v>
      </c>
      <c r="H12734" t="s">
        <v>43</v>
      </c>
      <c r="I12734" t="s">
        <v>26</v>
      </c>
      <c r="J12734" t="s">
        <v>27</v>
      </c>
      <c r="K12734">
        <v>91</v>
      </c>
      <c r="L12734">
        <v>17.899999999999999</v>
      </c>
      <c r="M12734" t="s">
        <v>34</v>
      </c>
      <c r="N12734">
        <v>17.899999999999999</v>
      </c>
      <c r="P12734" cm="1">
        <f t="array" ref="P12734">IF(Q12734&gt;0,INDEX(Q12734:Q34458,MATCH(TRUE,INDEX(Q12734:Q34458="",,),0)-1),"")</f>
        <v>7</v>
      </c>
      <c r="Q12734">
        <f t="shared" si="292"/>
        <v>4</v>
      </c>
      <c r="R12734">
        <f t="shared" si="293"/>
        <v>0</v>
      </c>
    </row>
    <row r="12735" spans="1:18" x14ac:dyDescent="0.3">
      <c r="A12735" t="s">
        <v>919</v>
      </c>
      <c r="B12735" s="1">
        <v>38453</v>
      </c>
      <c r="C12735" t="s">
        <v>16</v>
      </c>
      <c r="D12735" t="s">
        <v>920</v>
      </c>
      <c r="E12735" t="s">
        <v>921</v>
      </c>
      <c r="G12735" t="s">
        <v>19</v>
      </c>
      <c r="H12735" t="s">
        <v>41</v>
      </c>
      <c r="I12735" t="s">
        <v>26</v>
      </c>
      <c r="J12735" t="s">
        <v>27</v>
      </c>
      <c r="K12735">
        <v>130</v>
      </c>
      <c r="L12735">
        <v>54.55</v>
      </c>
      <c r="M12735" t="s">
        <v>86</v>
      </c>
      <c r="N12735">
        <v>232.45</v>
      </c>
      <c r="P12735" cm="1">
        <f t="array" ref="P12735">IF(Q12735&gt;0,INDEX(Q12735:Q34459,MATCH(TRUE,INDEX(Q12735:Q34459="",,),0)-1),"")</f>
        <v>7</v>
      </c>
      <c r="Q12735">
        <f t="shared" si="292"/>
        <v>5</v>
      </c>
      <c r="R12735">
        <f t="shared" si="293"/>
        <v>0</v>
      </c>
    </row>
    <row r="12736" spans="1:18" x14ac:dyDescent="0.3">
      <c r="A12736" t="s">
        <v>919</v>
      </c>
      <c r="B12736" s="1">
        <v>38453</v>
      </c>
      <c r="C12736" t="s">
        <v>16</v>
      </c>
      <c r="D12736" t="s">
        <v>920</v>
      </c>
      <c r="E12736" t="s">
        <v>921</v>
      </c>
      <c r="G12736" t="s">
        <v>19</v>
      </c>
      <c r="H12736" t="s">
        <v>28</v>
      </c>
      <c r="I12736" t="s">
        <v>26</v>
      </c>
      <c r="J12736" t="s">
        <v>27</v>
      </c>
      <c r="K12736">
        <v>1765</v>
      </c>
      <c r="L12736">
        <v>17.5</v>
      </c>
      <c r="M12736" t="s">
        <v>86</v>
      </c>
      <c r="N12736">
        <v>17.5</v>
      </c>
      <c r="P12736" cm="1">
        <f t="array" ref="P12736">IF(Q12736&gt;0,INDEX(Q12736:Q34460,MATCH(TRUE,INDEX(Q12736:Q34460="",,),0)-1),"")</f>
        <v>7</v>
      </c>
      <c r="Q12736">
        <f t="shared" si="292"/>
        <v>5</v>
      </c>
      <c r="R12736">
        <f t="shared" si="293"/>
        <v>0</v>
      </c>
    </row>
    <row r="12737" spans="1:18" x14ac:dyDescent="0.3">
      <c r="A12737" t="s">
        <v>919</v>
      </c>
      <c r="B12737" s="1">
        <v>38453</v>
      </c>
      <c r="C12737" t="s">
        <v>16</v>
      </c>
      <c r="D12737" t="s">
        <v>920</v>
      </c>
      <c r="E12737" t="s">
        <v>921</v>
      </c>
      <c r="G12737" s="6" t="s">
        <v>29</v>
      </c>
      <c r="H12737" t="s">
        <v>41</v>
      </c>
      <c r="I12737" t="s">
        <v>21</v>
      </c>
      <c r="J12737" t="s">
        <v>22</v>
      </c>
      <c r="K12737">
        <v>6</v>
      </c>
      <c r="L12737">
        <v>147</v>
      </c>
      <c r="M12737" t="s">
        <v>86</v>
      </c>
      <c r="N12737">
        <v>147</v>
      </c>
      <c r="P12737" cm="1">
        <f t="array" ref="P12737">IF(Q12737&gt;0,INDEX(Q12737:Q34461,MATCH(TRUE,INDEX(Q12737:Q34461="",,),0)-1),"")</f>
        <v>7</v>
      </c>
      <c r="Q12737">
        <f t="shared" si="292"/>
        <v>5</v>
      </c>
      <c r="R12737">
        <f t="shared" si="293"/>
        <v>0</v>
      </c>
    </row>
    <row r="12738" spans="1:18" x14ac:dyDescent="0.3">
      <c r="A12738" t="s">
        <v>919</v>
      </c>
      <c r="B12738" s="1">
        <v>38453</v>
      </c>
      <c r="C12738" t="s">
        <v>16</v>
      </c>
      <c r="D12738" t="s">
        <v>920</v>
      </c>
      <c r="E12738" t="s">
        <v>921</v>
      </c>
      <c r="G12738" s="6" t="s">
        <v>29</v>
      </c>
      <c r="H12738" t="s">
        <v>28</v>
      </c>
      <c r="I12738" t="s">
        <v>21</v>
      </c>
      <c r="J12738" t="s">
        <v>22</v>
      </c>
      <c r="K12738">
        <v>12.5</v>
      </c>
      <c r="L12738">
        <v>71</v>
      </c>
      <c r="M12738" t="s">
        <v>86</v>
      </c>
      <c r="N12738">
        <v>71</v>
      </c>
      <c r="P12738" cm="1">
        <f t="array" ref="P12738">IF(Q12738&gt;0,INDEX(Q12738:Q34462,MATCH(TRUE,INDEX(Q12738:Q34462="",,),0)-1),"")</f>
        <v>7</v>
      </c>
      <c r="Q12738">
        <f t="shared" si="292"/>
        <v>5</v>
      </c>
      <c r="R12738">
        <f t="shared" si="293"/>
        <v>0</v>
      </c>
    </row>
    <row r="12739" spans="1:18" x14ac:dyDescent="0.3">
      <c r="A12739" t="s">
        <v>919</v>
      </c>
      <c r="B12739" s="1">
        <v>38453</v>
      </c>
      <c r="C12739" t="s">
        <v>16</v>
      </c>
      <c r="D12739" t="s">
        <v>920</v>
      </c>
      <c r="E12739" t="s">
        <v>921</v>
      </c>
      <c r="G12739" s="6" t="s">
        <v>29</v>
      </c>
      <c r="H12739" t="s">
        <v>43</v>
      </c>
      <c r="I12739" t="s">
        <v>21</v>
      </c>
      <c r="J12739" t="s">
        <v>22</v>
      </c>
      <c r="K12739">
        <v>1.5</v>
      </c>
      <c r="L12739">
        <v>113</v>
      </c>
      <c r="M12739" t="s">
        <v>86</v>
      </c>
      <c r="N12739">
        <v>113</v>
      </c>
      <c r="P12739" cm="1">
        <f t="array" ref="P12739">IF(Q12739&gt;0,INDEX(Q12739:Q34463,MATCH(TRUE,INDEX(Q12739:Q34463="",,),0)-1),"")</f>
        <v>7</v>
      </c>
      <c r="Q12739">
        <f t="shared" si="292"/>
        <v>5</v>
      </c>
      <c r="R12739">
        <f t="shared" si="293"/>
        <v>0</v>
      </c>
    </row>
    <row r="12740" spans="1:18" x14ac:dyDescent="0.3">
      <c r="A12740" t="s">
        <v>919</v>
      </c>
      <c r="B12740" s="1">
        <v>38453</v>
      </c>
      <c r="C12740" t="s">
        <v>16</v>
      </c>
      <c r="D12740" t="s">
        <v>920</v>
      </c>
      <c r="E12740" t="s">
        <v>921</v>
      </c>
      <c r="G12740" s="6" t="s">
        <v>29</v>
      </c>
      <c r="H12740" t="s">
        <v>30</v>
      </c>
      <c r="I12740" t="s">
        <v>26</v>
      </c>
      <c r="J12740" t="s">
        <v>27</v>
      </c>
      <c r="K12740">
        <v>7</v>
      </c>
      <c r="L12740">
        <v>13.85</v>
      </c>
      <c r="M12740" t="s">
        <v>86</v>
      </c>
      <c r="N12740">
        <v>13.85</v>
      </c>
      <c r="P12740" cm="1">
        <f t="array" ref="P12740">IF(Q12740&gt;0,INDEX(Q12740:Q34464,MATCH(TRUE,INDEX(Q12740:Q34464="",,),0)-1),"")</f>
        <v>7</v>
      </c>
      <c r="Q12740">
        <f t="shared" si="292"/>
        <v>5</v>
      </c>
      <c r="R12740">
        <f t="shared" si="293"/>
        <v>0</v>
      </c>
    </row>
    <row r="12741" spans="1:18" x14ac:dyDescent="0.3">
      <c r="A12741" t="s">
        <v>919</v>
      </c>
      <c r="B12741" s="1">
        <v>38453</v>
      </c>
      <c r="C12741" t="s">
        <v>16</v>
      </c>
      <c r="D12741" t="s">
        <v>920</v>
      </c>
      <c r="E12741" t="s">
        <v>921</v>
      </c>
      <c r="G12741" s="6" t="s">
        <v>29</v>
      </c>
      <c r="H12741" t="s">
        <v>126</v>
      </c>
      <c r="I12741" t="s">
        <v>26</v>
      </c>
      <c r="J12741" t="s">
        <v>27</v>
      </c>
      <c r="K12741">
        <v>16</v>
      </c>
      <c r="L12741">
        <v>7.75</v>
      </c>
      <c r="M12741" t="s">
        <v>86</v>
      </c>
      <c r="N12741">
        <v>7.75</v>
      </c>
      <c r="P12741" cm="1">
        <f t="array" ref="P12741">IF(Q12741&gt;0,INDEX(Q12741:Q34465,MATCH(TRUE,INDEX(Q12741:Q34465="",,),0)-1),"")</f>
        <v>7</v>
      </c>
      <c r="Q12741">
        <f t="shared" si="292"/>
        <v>5</v>
      </c>
      <c r="R12741">
        <f t="shared" si="293"/>
        <v>0</v>
      </c>
    </row>
    <row r="12742" spans="1:18" x14ac:dyDescent="0.3">
      <c r="A12742" t="s">
        <v>919</v>
      </c>
      <c r="B12742" s="1">
        <v>38453</v>
      </c>
      <c r="C12742" t="s">
        <v>16</v>
      </c>
      <c r="D12742" t="s">
        <v>920</v>
      </c>
      <c r="E12742" t="s">
        <v>921</v>
      </c>
      <c r="G12742" s="6" t="s">
        <v>29</v>
      </c>
      <c r="H12742" t="s">
        <v>25</v>
      </c>
      <c r="I12742" t="s">
        <v>26</v>
      </c>
      <c r="J12742" t="s">
        <v>27</v>
      </c>
      <c r="K12742">
        <v>11</v>
      </c>
      <c r="L12742">
        <v>25.55</v>
      </c>
      <c r="M12742" t="s">
        <v>86</v>
      </c>
      <c r="N12742">
        <v>25.55</v>
      </c>
      <c r="P12742" cm="1">
        <f t="array" ref="P12742">IF(Q12742&gt;0,INDEX(Q12742:Q34466,MATCH(TRUE,INDEX(Q12742:Q34466="",,),0)-1),"")</f>
        <v>7</v>
      </c>
      <c r="Q12742">
        <f t="shared" si="292"/>
        <v>5</v>
      </c>
      <c r="R12742">
        <f t="shared" si="293"/>
        <v>0</v>
      </c>
    </row>
    <row r="12743" spans="1:18" x14ac:dyDescent="0.3">
      <c r="A12743" t="s">
        <v>919</v>
      </c>
      <c r="B12743" s="1">
        <v>38453</v>
      </c>
      <c r="C12743" t="s">
        <v>16</v>
      </c>
      <c r="D12743" t="s">
        <v>920</v>
      </c>
      <c r="E12743" t="s">
        <v>921</v>
      </c>
      <c r="G12743" s="6" t="s">
        <v>29</v>
      </c>
      <c r="H12743" t="s">
        <v>43</v>
      </c>
      <c r="I12743" t="s">
        <v>26</v>
      </c>
      <c r="J12743" t="s">
        <v>27</v>
      </c>
      <c r="K12743">
        <v>91</v>
      </c>
      <c r="L12743">
        <v>17.899999999999999</v>
      </c>
      <c r="M12743" t="s">
        <v>86</v>
      </c>
      <c r="N12743">
        <v>17.899999999999999</v>
      </c>
      <c r="P12743" cm="1">
        <f t="array" ref="P12743">IF(Q12743&gt;0,INDEX(Q12743:Q34467,MATCH(TRUE,INDEX(Q12743:Q34467="",,),0)-1),"")</f>
        <v>7</v>
      </c>
      <c r="Q12743">
        <f t="shared" si="292"/>
        <v>5</v>
      </c>
      <c r="R12743">
        <f t="shared" si="293"/>
        <v>0</v>
      </c>
    </row>
    <row r="12744" spans="1:18" x14ac:dyDescent="0.3">
      <c r="A12744" t="s">
        <v>919</v>
      </c>
      <c r="B12744" s="1">
        <v>38453</v>
      </c>
      <c r="C12744" t="s">
        <v>16</v>
      </c>
      <c r="D12744" t="s">
        <v>920</v>
      </c>
      <c r="E12744" t="s">
        <v>921</v>
      </c>
      <c r="G12744" t="s">
        <v>19</v>
      </c>
      <c r="H12744" t="s">
        <v>41</v>
      </c>
      <c r="I12744" t="s">
        <v>26</v>
      </c>
      <c r="J12744" t="s">
        <v>27</v>
      </c>
      <c r="K12744">
        <v>130</v>
      </c>
      <c r="L12744">
        <v>54.55</v>
      </c>
      <c r="M12744" t="s">
        <v>74</v>
      </c>
      <c r="N12744">
        <v>218.54</v>
      </c>
      <c r="P12744" cm="1">
        <f t="array" ref="P12744">IF(Q12744&gt;0,INDEX(Q12744:Q34468,MATCH(TRUE,INDEX(Q12744:Q34468="",,),0)-1),"")</f>
        <v>7</v>
      </c>
      <c r="Q12744">
        <f t="shared" si="292"/>
        <v>6</v>
      </c>
      <c r="R12744">
        <f t="shared" si="293"/>
        <v>0</v>
      </c>
    </row>
    <row r="12745" spans="1:18" x14ac:dyDescent="0.3">
      <c r="A12745" t="s">
        <v>919</v>
      </c>
      <c r="B12745" s="1">
        <v>38453</v>
      </c>
      <c r="C12745" t="s">
        <v>16</v>
      </c>
      <c r="D12745" t="s">
        <v>920</v>
      </c>
      <c r="E12745" t="s">
        <v>921</v>
      </c>
      <c r="G12745" t="s">
        <v>19</v>
      </c>
      <c r="H12745" t="s">
        <v>28</v>
      </c>
      <c r="I12745" t="s">
        <v>26</v>
      </c>
      <c r="J12745" t="s">
        <v>27</v>
      </c>
      <c r="K12745">
        <v>1765</v>
      </c>
      <c r="L12745">
        <v>17.5</v>
      </c>
      <c r="M12745" t="s">
        <v>74</v>
      </c>
      <c r="N12745">
        <v>17.5</v>
      </c>
      <c r="P12745" cm="1">
        <f t="array" ref="P12745">IF(Q12745&gt;0,INDEX(Q12745:Q34469,MATCH(TRUE,INDEX(Q12745:Q34469="",,),0)-1),"")</f>
        <v>7</v>
      </c>
      <c r="Q12745">
        <f t="shared" si="292"/>
        <v>6</v>
      </c>
      <c r="R12745">
        <f t="shared" si="293"/>
        <v>0</v>
      </c>
    </row>
    <row r="12746" spans="1:18" x14ac:dyDescent="0.3">
      <c r="A12746" t="s">
        <v>919</v>
      </c>
      <c r="B12746" s="1">
        <v>38453</v>
      </c>
      <c r="C12746" t="s">
        <v>16</v>
      </c>
      <c r="D12746" t="s">
        <v>920</v>
      </c>
      <c r="E12746" t="s">
        <v>921</v>
      </c>
      <c r="G12746" s="6" t="s">
        <v>29</v>
      </c>
      <c r="H12746" t="s">
        <v>41</v>
      </c>
      <c r="I12746" t="s">
        <v>21</v>
      </c>
      <c r="J12746" t="s">
        <v>22</v>
      </c>
      <c r="K12746">
        <v>6</v>
      </c>
      <c r="L12746">
        <v>147</v>
      </c>
      <c r="M12746" t="s">
        <v>74</v>
      </c>
      <c r="N12746">
        <v>147</v>
      </c>
      <c r="P12746" cm="1">
        <f t="array" ref="P12746">IF(Q12746&gt;0,INDEX(Q12746:Q34470,MATCH(TRUE,INDEX(Q12746:Q34470="",,),0)-1),"")</f>
        <v>7</v>
      </c>
      <c r="Q12746">
        <f t="shared" si="292"/>
        <v>6</v>
      </c>
      <c r="R12746">
        <f t="shared" si="293"/>
        <v>0</v>
      </c>
    </row>
    <row r="12747" spans="1:18" x14ac:dyDescent="0.3">
      <c r="A12747" t="s">
        <v>919</v>
      </c>
      <c r="B12747" s="1">
        <v>38453</v>
      </c>
      <c r="C12747" t="s">
        <v>16</v>
      </c>
      <c r="D12747" t="s">
        <v>920</v>
      </c>
      <c r="E12747" t="s">
        <v>921</v>
      </c>
      <c r="G12747" s="6" t="s">
        <v>29</v>
      </c>
      <c r="H12747" t="s">
        <v>28</v>
      </c>
      <c r="I12747" t="s">
        <v>21</v>
      </c>
      <c r="J12747" t="s">
        <v>22</v>
      </c>
      <c r="K12747">
        <v>12.5</v>
      </c>
      <c r="L12747">
        <v>71</v>
      </c>
      <c r="M12747" t="s">
        <v>74</v>
      </c>
      <c r="N12747">
        <v>71</v>
      </c>
      <c r="P12747" cm="1">
        <f t="array" ref="P12747">IF(Q12747&gt;0,INDEX(Q12747:Q34471,MATCH(TRUE,INDEX(Q12747:Q34471="",,),0)-1),"")</f>
        <v>7</v>
      </c>
      <c r="Q12747">
        <f t="shared" si="292"/>
        <v>6</v>
      </c>
      <c r="R12747">
        <f t="shared" si="293"/>
        <v>0</v>
      </c>
    </row>
    <row r="12748" spans="1:18" x14ac:dyDescent="0.3">
      <c r="A12748" t="s">
        <v>919</v>
      </c>
      <c r="B12748" s="1">
        <v>38453</v>
      </c>
      <c r="C12748" t="s">
        <v>16</v>
      </c>
      <c r="D12748" t="s">
        <v>920</v>
      </c>
      <c r="E12748" t="s">
        <v>921</v>
      </c>
      <c r="G12748" s="6" t="s">
        <v>29</v>
      </c>
      <c r="H12748" t="s">
        <v>43</v>
      </c>
      <c r="I12748" t="s">
        <v>21</v>
      </c>
      <c r="J12748" t="s">
        <v>22</v>
      </c>
      <c r="K12748">
        <v>1.5</v>
      </c>
      <c r="L12748">
        <v>113</v>
      </c>
      <c r="M12748" t="s">
        <v>74</v>
      </c>
      <c r="N12748">
        <v>113</v>
      </c>
      <c r="P12748" cm="1">
        <f t="array" ref="P12748">IF(Q12748&gt;0,INDEX(Q12748:Q34472,MATCH(TRUE,INDEX(Q12748:Q34472="",,),0)-1),"")</f>
        <v>7</v>
      </c>
      <c r="Q12748">
        <f t="shared" si="292"/>
        <v>6</v>
      </c>
      <c r="R12748">
        <f t="shared" si="293"/>
        <v>0</v>
      </c>
    </row>
    <row r="12749" spans="1:18" x14ac:dyDescent="0.3">
      <c r="A12749" t="s">
        <v>919</v>
      </c>
      <c r="B12749" s="1">
        <v>38453</v>
      </c>
      <c r="C12749" t="s">
        <v>16</v>
      </c>
      <c r="D12749" t="s">
        <v>920</v>
      </c>
      <c r="E12749" t="s">
        <v>921</v>
      </c>
      <c r="G12749" s="6" t="s">
        <v>29</v>
      </c>
      <c r="H12749" t="s">
        <v>30</v>
      </c>
      <c r="I12749" t="s">
        <v>26</v>
      </c>
      <c r="J12749" t="s">
        <v>27</v>
      </c>
      <c r="K12749">
        <v>7</v>
      </c>
      <c r="L12749">
        <v>13.85</v>
      </c>
      <c r="M12749" t="s">
        <v>74</v>
      </c>
      <c r="N12749">
        <v>13.85</v>
      </c>
      <c r="P12749" cm="1">
        <f t="array" ref="P12749">IF(Q12749&gt;0,INDEX(Q12749:Q34473,MATCH(TRUE,INDEX(Q12749:Q34473="",,),0)-1),"")</f>
        <v>7</v>
      </c>
      <c r="Q12749">
        <f t="shared" si="292"/>
        <v>6</v>
      </c>
      <c r="R12749">
        <f t="shared" si="293"/>
        <v>0</v>
      </c>
    </row>
    <row r="12750" spans="1:18" x14ac:dyDescent="0.3">
      <c r="A12750" t="s">
        <v>919</v>
      </c>
      <c r="B12750" s="1">
        <v>38453</v>
      </c>
      <c r="C12750" t="s">
        <v>16</v>
      </c>
      <c r="D12750" t="s">
        <v>920</v>
      </c>
      <c r="E12750" t="s">
        <v>921</v>
      </c>
      <c r="G12750" s="6" t="s">
        <v>29</v>
      </c>
      <c r="H12750" t="s">
        <v>126</v>
      </c>
      <c r="I12750" t="s">
        <v>26</v>
      </c>
      <c r="J12750" t="s">
        <v>27</v>
      </c>
      <c r="K12750">
        <v>16</v>
      </c>
      <c r="L12750">
        <v>7.75</v>
      </c>
      <c r="M12750" t="s">
        <v>74</v>
      </c>
      <c r="N12750">
        <v>7.75</v>
      </c>
      <c r="P12750" cm="1">
        <f t="array" ref="P12750">IF(Q12750&gt;0,INDEX(Q12750:Q34474,MATCH(TRUE,INDEX(Q12750:Q34474="",,),0)-1),"")</f>
        <v>7</v>
      </c>
      <c r="Q12750">
        <f t="shared" si="292"/>
        <v>6</v>
      </c>
      <c r="R12750">
        <f t="shared" si="293"/>
        <v>0</v>
      </c>
    </row>
    <row r="12751" spans="1:18" x14ac:dyDescent="0.3">
      <c r="A12751" t="s">
        <v>919</v>
      </c>
      <c r="B12751" s="1">
        <v>38453</v>
      </c>
      <c r="C12751" t="s">
        <v>16</v>
      </c>
      <c r="D12751" t="s">
        <v>920</v>
      </c>
      <c r="E12751" t="s">
        <v>921</v>
      </c>
      <c r="G12751" s="6" t="s">
        <v>29</v>
      </c>
      <c r="H12751" t="s">
        <v>25</v>
      </c>
      <c r="I12751" t="s">
        <v>26</v>
      </c>
      <c r="J12751" t="s">
        <v>27</v>
      </c>
      <c r="K12751">
        <v>11</v>
      </c>
      <c r="L12751">
        <v>25.55</v>
      </c>
      <c r="M12751" t="s">
        <v>74</v>
      </c>
      <c r="N12751">
        <v>25.55</v>
      </c>
      <c r="P12751" cm="1">
        <f t="array" ref="P12751">IF(Q12751&gt;0,INDEX(Q12751:Q34475,MATCH(TRUE,INDEX(Q12751:Q34475="",,),0)-1),"")</f>
        <v>7</v>
      </c>
      <c r="Q12751">
        <f t="shared" si="292"/>
        <v>6</v>
      </c>
      <c r="R12751">
        <f t="shared" si="293"/>
        <v>0</v>
      </c>
    </row>
    <row r="12752" spans="1:18" x14ac:dyDescent="0.3">
      <c r="A12752" t="s">
        <v>919</v>
      </c>
      <c r="B12752" s="1">
        <v>38453</v>
      </c>
      <c r="C12752" t="s">
        <v>16</v>
      </c>
      <c r="D12752" t="s">
        <v>920</v>
      </c>
      <c r="E12752" t="s">
        <v>921</v>
      </c>
      <c r="G12752" s="6" t="s">
        <v>29</v>
      </c>
      <c r="H12752" t="s">
        <v>43</v>
      </c>
      <c r="I12752" t="s">
        <v>26</v>
      </c>
      <c r="J12752" t="s">
        <v>27</v>
      </c>
      <c r="K12752">
        <v>91</v>
      </c>
      <c r="L12752">
        <v>17.899999999999999</v>
      </c>
      <c r="M12752" t="s">
        <v>74</v>
      </c>
      <c r="N12752">
        <v>17.899999999999999</v>
      </c>
      <c r="P12752" cm="1">
        <f t="array" ref="P12752">IF(Q12752&gt;0,INDEX(Q12752:Q34476,MATCH(TRUE,INDEX(Q12752:Q34476="",,),0)-1),"")</f>
        <v>7</v>
      </c>
      <c r="Q12752">
        <f t="shared" si="292"/>
        <v>6</v>
      </c>
      <c r="R12752">
        <f t="shared" si="293"/>
        <v>0</v>
      </c>
    </row>
    <row r="12753" spans="1:18" x14ac:dyDescent="0.3">
      <c r="A12753" t="s">
        <v>919</v>
      </c>
      <c r="B12753" s="1">
        <v>38453</v>
      </c>
      <c r="C12753" t="s">
        <v>16</v>
      </c>
      <c r="D12753" t="s">
        <v>920</v>
      </c>
      <c r="E12753" t="s">
        <v>921</v>
      </c>
      <c r="G12753" t="s">
        <v>19</v>
      </c>
      <c r="H12753" t="s">
        <v>41</v>
      </c>
      <c r="I12753" t="s">
        <v>26</v>
      </c>
      <c r="J12753" t="s">
        <v>27</v>
      </c>
      <c r="K12753">
        <v>130</v>
      </c>
      <c r="L12753">
        <v>54.55</v>
      </c>
      <c r="M12753" t="s">
        <v>44</v>
      </c>
      <c r="N12753">
        <v>54.55</v>
      </c>
      <c r="P12753" cm="1">
        <f t="array" ref="P12753">IF(Q12753&gt;0,INDEX(Q12753:Q34477,MATCH(TRUE,INDEX(Q12753:Q34477="",,),0)-1),"")</f>
        <v>7</v>
      </c>
      <c r="Q12753">
        <f t="shared" si="292"/>
        <v>7</v>
      </c>
      <c r="R12753">
        <f t="shared" si="293"/>
        <v>0</v>
      </c>
    </row>
    <row r="12754" spans="1:18" x14ac:dyDescent="0.3">
      <c r="A12754" t="s">
        <v>919</v>
      </c>
      <c r="B12754" s="1">
        <v>38453</v>
      </c>
      <c r="C12754" t="s">
        <v>16</v>
      </c>
      <c r="D12754" t="s">
        <v>920</v>
      </c>
      <c r="E12754" t="s">
        <v>921</v>
      </c>
      <c r="G12754" t="s">
        <v>19</v>
      </c>
      <c r="H12754" t="s">
        <v>28</v>
      </c>
      <c r="I12754" t="s">
        <v>26</v>
      </c>
      <c r="J12754" t="s">
        <v>27</v>
      </c>
      <c r="K12754">
        <v>1765</v>
      </c>
      <c r="L12754">
        <v>17.5</v>
      </c>
      <c r="M12754" t="s">
        <v>44</v>
      </c>
      <c r="N12754">
        <v>25.27</v>
      </c>
      <c r="P12754" cm="1">
        <f t="array" ref="P12754">IF(Q12754&gt;0,INDEX(Q12754:Q34478,MATCH(TRUE,INDEX(Q12754:Q34478="",,),0)-1),"")</f>
        <v>7</v>
      </c>
      <c r="Q12754">
        <f t="shared" si="292"/>
        <v>7</v>
      </c>
      <c r="R12754">
        <f t="shared" si="293"/>
        <v>0</v>
      </c>
    </row>
    <row r="12755" spans="1:18" x14ac:dyDescent="0.3">
      <c r="A12755" t="s">
        <v>919</v>
      </c>
      <c r="B12755" s="1">
        <v>38453</v>
      </c>
      <c r="C12755" t="s">
        <v>16</v>
      </c>
      <c r="D12755" t="s">
        <v>920</v>
      </c>
      <c r="E12755" t="s">
        <v>921</v>
      </c>
      <c r="G12755" s="6" t="s">
        <v>29</v>
      </c>
      <c r="H12755" t="s">
        <v>41</v>
      </c>
      <c r="I12755" t="s">
        <v>21</v>
      </c>
      <c r="J12755" t="s">
        <v>22</v>
      </c>
      <c r="K12755">
        <v>6</v>
      </c>
      <c r="L12755">
        <v>147</v>
      </c>
      <c r="M12755" t="s">
        <v>44</v>
      </c>
      <c r="N12755">
        <v>147</v>
      </c>
      <c r="P12755" cm="1">
        <f t="array" ref="P12755">IF(Q12755&gt;0,INDEX(Q12755:Q34479,MATCH(TRUE,INDEX(Q12755:Q34479="",,),0)-1),"")</f>
        <v>7</v>
      </c>
      <c r="Q12755">
        <f t="shared" si="292"/>
        <v>7</v>
      </c>
      <c r="R12755">
        <f t="shared" si="293"/>
        <v>0</v>
      </c>
    </row>
    <row r="12756" spans="1:18" x14ac:dyDescent="0.3">
      <c r="A12756" t="s">
        <v>919</v>
      </c>
      <c r="B12756" s="1">
        <v>38453</v>
      </c>
      <c r="C12756" t="s">
        <v>16</v>
      </c>
      <c r="D12756" t="s">
        <v>920</v>
      </c>
      <c r="E12756" t="s">
        <v>921</v>
      </c>
      <c r="G12756" s="6" t="s">
        <v>29</v>
      </c>
      <c r="H12756" t="s">
        <v>28</v>
      </c>
      <c r="I12756" t="s">
        <v>21</v>
      </c>
      <c r="J12756" t="s">
        <v>22</v>
      </c>
      <c r="K12756">
        <v>12.5</v>
      </c>
      <c r="L12756">
        <v>71</v>
      </c>
      <c r="M12756" t="s">
        <v>44</v>
      </c>
      <c r="N12756">
        <v>71</v>
      </c>
      <c r="P12756" cm="1">
        <f t="array" ref="P12756">IF(Q12756&gt;0,INDEX(Q12756:Q34480,MATCH(TRUE,INDEX(Q12756:Q34480="",,),0)-1),"")</f>
        <v>7</v>
      </c>
      <c r="Q12756">
        <f t="shared" si="292"/>
        <v>7</v>
      </c>
      <c r="R12756">
        <f t="shared" si="293"/>
        <v>0</v>
      </c>
    </row>
    <row r="12757" spans="1:18" x14ac:dyDescent="0.3">
      <c r="A12757" t="s">
        <v>919</v>
      </c>
      <c r="B12757" s="1">
        <v>38453</v>
      </c>
      <c r="C12757" t="s">
        <v>16</v>
      </c>
      <c r="D12757" t="s">
        <v>920</v>
      </c>
      <c r="E12757" t="s">
        <v>921</v>
      </c>
      <c r="G12757" s="6" t="s">
        <v>29</v>
      </c>
      <c r="H12757" t="s">
        <v>43</v>
      </c>
      <c r="I12757" t="s">
        <v>21</v>
      </c>
      <c r="J12757" t="s">
        <v>22</v>
      </c>
      <c r="K12757">
        <v>1.5</v>
      </c>
      <c r="L12757">
        <v>113</v>
      </c>
      <c r="M12757" t="s">
        <v>44</v>
      </c>
      <c r="N12757">
        <v>113</v>
      </c>
      <c r="P12757" cm="1">
        <f t="array" ref="P12757">IF(Q12757&gt;0,INDEX(Q12757:Q34481,MATCH(TRUE,INDEX(Q12757:Q34481="",,),0)-1),"")</f>
        <v>7</v>
      </c>
      <c r="Q12757">
        <f t="shared" si="292"/>
        <v>7</v>
      </c>
      <c r="R12757">
        <f t="shared" si="293"/>
        <v>0</v>
      </c>
    </row>
    <row r="12758" spans="1:18" x14ac:dyDescent="0.3">
      <c r="A12758" t="s">
        <v>919</v>
      </c>
      <c r="B12758" s="1">
        <v>38453</v>
      </c>
      <c r="C12758" t="s">
        <v>16</v>
      </c>
      <c r="D12758" t="s">
        <v>920</v>
      </c>
      <c r="E12758" t="s">
        <v>921</v>
      </c>
      <c r="G12758" s="6" t="s">
        <v>29</v>
      </c>
      <c r="H12758" t="s">
        <v>30</v>
      </c>
      <c r="I12758" t="s">
        <v>26</v>
      </c>
      <c r="J12758" t="s">
        <v>27</v>
      </c>
      <c r="K12758">
        <v>7</v>
      </c>
      <c r="L12758">
        <v>13.85</v>
      </c>
      <c r="M12758" t="s">
        <v>44</v>
      </c>
      <c r="N12758">
        <v>13.85</v>
      </c>
      <c r="P12758" cm="1">
        <f t="array" ref="P12758">IF(Q12758&gt;0,INDEX(Q12758:Q34482,MATCH(TRUE,INDEX(Q12758:Q34482="",,),0)-1),"")</f>
        <v>7</v>
      </c>
      <c r="Q12758">
        <f t="shared" si="292"/>
        <v>7</v>
      </c>
      <c r="R12758">
        <f t="shared" si="293"/>
        <v>0</v>
      </c>
    </row>
    <row r="12759" spans="1:18" x14ac:dyDescent="0.3">
      <c r="A12759" t="s">
        <v>919</v>
      </c>
      <c r="B12759" s="1">
        <v>38453</v>
      </c>
      <c r="C12759" t="s">
        <v>16</v>
      </c>
      <c r="D12759" t="s">
        <v>920</v>
      </c>
      <c r="E12759" t="s">
        <v>921</v>
      </c>
      <c r="G12759" s="6" t="s">
        <v>29</v>
      </c>
      <c r="H12759" t="s">
        <v>126</v>
      </c>
      <c r="I12759" t="s">
        <v>26</v>
      </c>
      <c r="J12759" t="s">
        <v>27</v>
      </c>
      <c r="K12759">
        <v>16</v>
      </c>
      <c r="L12759">
        <v>7.75</v>
      </c>
      <c r="M12759" t="s">
        <v>44</v>
      </c>
      <c r="N12759">
        <v>7.75</v>
      </c>
      <c r="P12759" cm="1">
        <f t="array" ref="P12759">IF(Q12759&gt;0,INDEX(Q12759:Q34483,MATCH(TRUE,INDEX(Q12759:Q34483="",,),0)-1),"")</f>
        <v>7</v>
      </c>
      <c r="Q12759">
        <f t="shared" si="292"/>
        <v>7</v>
      </c>
      <c r="R12759">
        <f t="shared" si="293"/>
        <v>0</v>
      </c>
    </row>
    <row r="12760" spans="1:18" x14ac:dyDescent="0.3">
      <c r="A12760" t="s">
        <v>919</v>
      </c>
      <c r="B12760" s="1">
        <v>38453</v>
      </c>
      <c r="C12760" t="s">
        <v>16</v>
      </c>
      <c r="D12760" t="s">
        <v>920</v>
      </c>
      <c r="E12760" t="s">
        <v>921</v>
      </c>
      <c r="G12760" s="6" t="s">
        <v>29</v>
      </c>
      <c r="H12760" t="s">
        <v>25</v>
      </c>
      <c r="I12760" t="s">
        <v>26</v>
      </c>
      <c r="J12760" t="s">
        <v>27</v>
      </c>
      <c r="K12760">
        <v>11</v>
      </c>
      <c r="L12760">
        <v>25.55</v>
      </c>
      <c r="M12760" t="s">
        <v>44</v>
      </c>
      <c r="N12760">
        <v>25.55</v>
      </c>
      <c r="P12760" cm="1">
        <f t="array" ref="P12760">IF(Q12760&gt;0,INDEX(Q12760:Q34484,MATCH(TRUE,INDEX(Q12760:Q34484="",,),0)-1),"")</f>
        <v>7</v>
      </c>
      <c r="Q12760">
        <f t="shared" si="292"/>
        <v>7</v>
      </c>
      <c r="R12760">
        <f t="shared" si="293"/>
        <v>0</v>
      </c>
    </row>
    <row r="12761" spans="1:18" x14ac:dyDescent="0.3">
      <c r="A12761" t="s">
        <v>919</v>
      </c>
      <c r="B12761" s="1">
        <v>38453</v>
      </c>
      <c r="C12761" t="s">
        <v>16</v>
      </c>
      <c r="D12761" t="s">
        <v>920</v>
      </c>
      <c r="E12761" t="s">
        <v>921</v>
      </c>
      <c r="G12761" s="6" t="s">
        <v>29</v>
      </c>
      <c r="H12761" t="s">
        <v>43</v>
      </c>
      <c r="I12761" t="s">
        <v>26</v>
      </c>
      <c r="J12761" t="s">
        <v>27</v>
      </c>
      <c r="K12761">
        <v>91</v>
      </c>
      <c r="L12761">
        <v>17.899999999999999</v>
      </c>
      <c r="M12761" t="s">
        <v>44</v>
      </c>
      <c r="N12761">
        <v>17.899999999999999</v>
      </c>
      <c r="P12761" cm="1">
        <f t="array" ref="P12761">IF(Q12761&gt;0,INDEX(Q12761:Q34485,MATCH(TRUE,INDEX(Q12761:Q34485="",,),0)-1),"")</f>
        <v>7</v>
      </c>
      <c r="Q12761">
        <f t="shared" si="292"/>
        <v>7</v>
      </c>
      <c r="R12761">
        <f t="shared" si="293"/>
        <v>0</v>
      </c>
    </row>
    <row r="12762" spans="1:18" x14ac:dyDescent="0.3">
      <c r="P12762" t="str" cm="1">
        <f t="array" ref="P12762">IF(Q12762&gt;0,INDEX(Q12762:Q34486,MATCH(TRUE,INDEX(Q12762:Q34486="",,),0)-1),"")</f>
        <v/>
      </c>
      <c r="R12762" t="str">
        <f t="shared" si="293"/>
        <v/>
      </c>
    </row>
    <row r="12763" spans="1:18" x14ac:dyDescent="0.3">
      <c r="A12763" t="s">
        <v>919</v>
      </c>
      <c r="B12763" s="1">
        <v>38453</v>
      </c>
      <c r="C12763" t="s">
        <v>16</v>
      </c>
      <c r="D12763" t="s">
        <v>923</v>
      </c>
      <c r="E12763" t="s">
        <v>924</v>
      </c>
      <c r="G12763" t="s">
        <v>19</v>
      </c>
      <c r="H12763" t="s">
        <v>28</v>
      </c>
      <c r="I12763" t="s">
        <v>26</v>
      </c>
      <c r="J12763" t="s">
        <v>27</v>
      </c>
      <c r="K12763">
        <v>1195</v>
      </c>
      <c r="L12763">
        <v>18.95</v>
      </c>
      <c r="M12763" t="s">
        <v>518</v>
      </c>
      <c r="N12763">
        <v>48</v>
      </c>
      <c r="O12763" t="s">
        <v>24</v>
      </c>
      <c r="P12763" cm="1">
        <f t="array" ref="P12763">IF(Q12763&gt;0,INDEX(Q12763:Q34487,MATCH(TRUE,INDEX(Q12763:Q34487="",,),0)-1),"")</f>
        <v>7</v>
      </c>
      <c r="Q12763">
        <f>INT((ROW()-12763)/6)+1</f>
        <v>1</v>
      </c>
      <c r="R12763">
        <f t="shared" si="293"/>
        <v>0</v>
      </c>
    </row>
    <row r="12764" spans="1:18" x14ac:dyDescent="0.3">
      <c r="A12764" t="s">
        <v>919</v>
      </c>
      <c r="B12764" s="1">
        <v>38453</v>
      </c>
      <c r="C12764" t="s">
        <v>16</v>
      </c>
      <c r="D12764" t="s">
        <v>923</v>
      </c>
      <c r="E12764" t="s">
        <v>924</v>
      </c>
      <c r="G12764" s="6" t="s">
        <v>29</v>
      </c>
      <c r="H12764" t="s">
        <v>28</v>
      </c>
      <c r="I12764" t="s">
        <v>21</v>
      </c>
      <c r="J12764" t="s">
        <v>22</v>
      </c>
      <c r="K12764">
        <v>72.900000000000006</v>
      </c>
      <c r="L12764">
        <v>97</v>
      </c>
      <c r="M12764" t="s">
        <v>518</v>
      </c>
      <c r="N12764">
        <v>97</v>
      </c>
      <c r="O12764" t="s">
        <v>24</v>
      </c>
      <c r="P12764" cm="1">
        <f t="array" ref="P12764">IF(Q12764&gt;0,INDEX(Q12764:Q34488,MATCH(TRUE,INDEX(Q12764:Q34488="",,),0)-1),"")</f>
        <v>7</v>
      </c>
      <c r="Q12764">
        <f t="shared" ref="Q12764:Q12804" si="294">INT((ROW()-12763)/6)+1</f>
        <v>1</v>
      </c>
      <c r="R12764">
        <f t="shared" si="293"/>
        <v>0</v>
      </c>
    </row>
    <row r="12765" spans="1:18" x14ac:dyDescent="0.3">
      <c r="A12765" t="s">
        <v>919</v>
      </c>
      <c r="B12765" s="1">
        <v>38453</v>
      </c>
      <c r="C12765" t="s">
        <v>16</v>
      </c>
      <c r="D12765" t="s">
        <v>923</v>
      </c>
      <c r="E12765" t="s">
        <v>924</v>
      </c>
      <c r="G12765" s="6" t="s">
        <v>29</v>
      </c>
      <c r="H12765" t="s">
        <v>43</v>
      </c>
      <c r="I12765" t="s">
        <v>21</v>
      </c>
      <c r="J12765" t="s">
        <v>22</v>
      </c>
      <c r="K12765">
        <v>18.7</v>
      </c>
      <c r="L12765">
        <v>133</v>
      </c>
      <c r="M12765" t="s">
        <v>518</v>
      </c>
      <c r="N12765">
        <v>133</v>
      </c>
      <c r="O12765" t="s">
        <v>24</v>
      </c>
      <c r="P12765" cm="1">
        <f t="array" ref="P12765">IF(Q12765&gt;0,INDEX(Q12765:Q34489,MATCH(TRUE,INDEX(Q12765:Q34489="",,),0)-1),"")</f>
        <v>7</v>
      </c>
      <c r="Q12765">
        <f t="shared" si="294"/>
        <v>1</v>
      </c>
      <c r="R12765">
        <f t="shared" si="293"/>
        <v>0</v>
      </c>
    </row>
    <row r="12766" spans="1:18" x14ac:dyDescent="0.3">
      <c r="A12766" t="s">
        <v>919</v>
      </c>
      <c r="B12766" s="1">
        <v>38453</v>
      </c>
      <c r="C12766" t="s">
        <v>16</v>
      </c>
      <c r="D12766" t="s">
        <v>923</v>
      </c>
      <c r="E12766" t="s">
        <v>924</v>
      </c>
      <c r="G12766" s="6" t="s">
        <v>29</v>
      </c>
      <c r="H12766" t="s">
        <v>30</v>
      </c>
      <c r="I12766" t="s">
        <v>26</v>
      </c>
      <c r="J12766" t="s">
        <v>27</v>
      </c>
      <c r="K12766">
        <v>3</v>
      </c>
      <c r="L12766">
        <v>14.1</v>
      </c>
      <c r="M12766" t="s">
        <v>518</v>
      </c>
      <c r="N12766">
        <v>14.1</v>
      </c>
      <c r="O12766" t="s">
        <v>24</v>
      </c>
      <c r="P12766" cm="1">
        <f t="array" ref="P12766">IF(Q12766&gt;0,INDEX(Q12766:Q34490,MATCH(TRUE,INDEX(Q12766:Q34490="",,),0)-1),"")</f>
        <v>7</v>
      </c>
      <c r="Q12766">
        <f t="shared" si="294"/>
        <v>1</v>
      </c>
      <c r="R12766">
        <f t="shared" si="293"/>
        <v>0</v>
      </c>
    </row>
    <row r="12767" spans="1:18" x14ac:dyDescent="0.3">
      <c r="A12767" t="s">
        <v>919</v>
      </c>
      <c r="B12767" s="1">
        <v>38453</v>
      </c>
      <c r="C12767" t="s">
        <v>16</v>
      </c>
      <c r="D12767" t="s">
        <v>923</v>
      </c>
      <c r="E12767" t="s">
        <v>924</v>
      </c>
      <c r="G12767" s="6" t="s">
        <v>29</v>
      </c>
      <c r="H12767" t="s">
        <v>25</v>
      </c>
      <c r="I12767" t="s">
        <v>26</v>
      </c>
      <c r="J12767" t="s">
        <v>27</v>
      </c>
      <c r="K12767">
        <v>34</v>
      </c>
      <c r="L12767">
        <v>20.100000000000001</v>
      </c>
      <c r="M12767" t="s">
        <v>518</v>
      </c>
      <c r="N12767">
        <v>20.100000000000001</v>
      </c>
      <c r="O12767" t="s">
        <v>24</v>
      </c>
      <c r="P12767" cm="1">
        <f t="array" ref="P12767">IF(Q12767&gt;0,INDEX(Q12767:Q34491,MATCH(TRUE,INDEX(Q12767:Q34491="",,),0)-1),"")</f>
        <v>7</v>
      </c>
      <c r="Q12767">
        <f t="shared" si="294"/>
        <v>1</v>
      </c>
      <c r="R12767">
        <f t="shared" si="293"/>
        <v>0</v>
      </c>
    </row>
    <row r="12768" spans="1:18" x14ac:dyDescent="0.3">
      <c r="A12768" t="s">
        <v>919</v>
      </c>
      <c r="B12768" s="1">
        <v>38453</v>
      </c>
      <c r="C12768" t="s">
        <v>16</v>
      </c>
      <c r="D12768" t="s">
        <v>923</v>
      </c>
      <c r="E12768" t="s">
        <v>924</v>
      </c>
      <c r="G12768" s="6" t="s">
        <v>29</v>
      </c>
      <c r="H12768" t="s">
        <v>43</v>
      </c>
      <c r="I12768" t="s">
        <v>26</v>
      </c>
      <c r="J12768" t="s">
        <v>27</v>
      </c>
      <c r="K12768">
        <v>180</v>
      </c>
      <c r="L12768">
        <v>13.95</v>
      </c>
      <c r="M12768" t="s">
        <v>518</v>
      </c>
      <c r="N12768">
        <v>13.95</v>
      </c>
      <c r="O12768" t="s">
        <v>24</v>
      </c>
      <c r="P12768" cm="1">
        <f t="array" ref="P12768">IF(Q12768&gt;0,INDEX(Q12768:Q34492,MATCH(TRUE,INDEX(Q12768:Q34492="",,),0)-1),"")</f>
        <v>7</v>
      </c>
      <c r="Q12768">
        <f t="shared" si="294"/>
        <v>1</v>
      </c>
      <c r="R12768">
        <f t="shared" si="293"/>
        <v>0</v>
      </c>
    </row>
    <row r="12769" spans="1:18" x14ac:dyDescent="0.3">
      <c r="A12769" t="s">
        <v>919</v>
      </c>
      <c r="B12769" s="1">
        <v>38453</v>
      </c>
      <c r="C12769" t="s">
        <v>16</v>
      </c>
      <c r="D12769" t="s">
        <v>923</v>
      </c>
      <c r="E12769" t="s">
        <v>924</v>
      </c>
      <c r="G12769" t="s">
        <v>19</v>
      </c>
      <c r="H12769" t="s">
        <v>28</v>
      </c>
      <c r="I12769" t="s">
        <v>26</v>
      </c>
      <c r="J12769" t="s">
        <v>27</v>
      </c>
      <c r="K12769">
        <v>1195</v>
      </c>
      <c r="L12769">
        <v>18.95</v>
      </c>
      <c r="M12769" t="s">
        <v>922</v>
      </c>
      <c r="N12769">
        <v>41.27</v>
      </c>
      <c r="P12769" cm="1">
        <f t="array" ref="P12769">IF(Q12769&gt;0,INDEX(Q12769:Q34493,MATCH(TRUE,INDEX(Q12769:Q34493="",,),0)-1),"")</f>
        <v>7</v>
      </c>
      <c r="Q12769">
        <f t="shared" si="294"/>
        <v>2</v>
      </c>
      <c r="R12769">
        <f t="shared" si="293"/>
        <v>0</v>
      </c>
    </row>
    <row r="12770" spans="1:18" x14ac:dyDescent="0.3">
      <c r="A12770" t="s">
        <v>919</v>
      </c>
      <c r="B12770" s="1">
        <v>38453</v>
      </c>
      <c r="C12770" t="s">
        <v>16</v>
      </c>
      <c r="D12770" t="s">
        <v>923</v>
      </c>
      <c r="E12770" t="s">
        <v>924</v>
      </c>
      <c r="G12770" s="6" t="s">
        <v>29</v>
      </c>
      <c r="H12770" t="s">
        <v>28</v>
      </c>
      <c r="I12770" t="s">
        <v>21</v>
      </c>
      <c r="J12770" t="s">
        <v>22</v>
      </c>
      <c r="K12770">
        <v>72.900000000000006</v>
      </c>
      <c r="L12770">
        <v>97</v>
      </c>
      <c r="M12770" t="s">
        <v>922</v>
      </c>
      <c r="N12770">
        <v>97</v>
      </c>
      <c r="P12770" cm="1">
        <f t="array" ref="P12770">IF(Q12770&gt;0,INDEX(Q12770:Q34494,MATCH(TRUE,INDEX(Q12770:Q34494="",,),0)-1),"")</f>
        <v>7</v>
      </c>
      <c r="Q12770">
        <f t="shared" si="294"/>
        <v>2</v>
      </c>
      <c r="R12770">
        <f t="shared" si="293"/>
        <v>0</v>
      </c>
    </row>
    <row r="12771" spans="1:18" x14ac:dyDescent="0.3">
      <c r="A12771" t="s">
        <v>919</v>
      </c>
      <c r="B12771" s="1">
        <v>38453</v>
      </c>
      <c r="C12771" t="s">
        <v>16</v>
      </c>
      <c r="D12771" t="s">
        <v>923</v>
      </c>
      <c r="E12771" t="s">
        <v>924</v>
      </c>
      <c r="G12771" s="6" t="s">
        <v>29</v>
      </c>
      <c r="H12771" t="s">
        <v>43</v>
      </c>
      <c r="I12771" t="s">
        <v>21</v>
      </c>
      <c r="J12771" t="s">
        <v>22</v>
      </c>
      <c r="K12771">
        <v>18.7</v>
      </c>
      <c r="L12771">
        <v>133</v>
      </c>
      <c r="M12771" t="s">
        <v>922</v>
      </c>
      <c r="N12771">
        <v>133</v>
      </c>
      <c r="P12771" cm="1">
        <f t="array" ref="P12771">IF(Q12771&gt;0,INDEX(Q12771:Q34495,MATCH(TRUE,INDEX(Q12771:Q34495="",,),0)-1),"")</f>
        <v>7</v>
      </c>
      <c r="Q12771">
        <f t="shared" si="294"/>
        <v>2</v>
      </c>
      <c r="R12771">
        <f t="shared" si="293"/>
        <v>0</v>
      </c>
    </row>
    <row r="12772" spans="1:18" x14ac:dyDescent="0.3">
      <c r="A12772" t="s">
        <v>919</v>
      </c>
      <c r="B12772" s="1">
        <v>38453</v>
      </c>
      <c r="C12772" t="s">
        <v>16</v>
      </c>
      <c r="D12772" t="s">
        <v>923</v>
      </c>
      <c r="E12772" t="s">
        <v>924</v>
      </c>
      <c r="G12772" s="6" t="s">
        <v>29</v>
      </c>
      <c r="H12772" t="s">
        <v>30</v>
      </c>
      <c r="I12772" t="s">
        <v>26</v>
      </c>
      <c r="J12772" t="s">
        <v>27</v>
      </c>
      <c r="K12772">
        <v>3</v>
      </c>
      <c r="L12772">
        <v>14.1</v>
      </c>
      <c r="M12772" t="s">
        <v>922</v>
      </c>
      <c r="N12772">
        <v>14.1</v>
      </c>
      <c r="P12772" cm="1">
        <f t="array" ref="P12772">IF(Q12772&gt;0,INDEX(Q12772:Q34496,MATCH(TRUE,INDEX(Q12772:Q34496="",,),0)-1),"")</f>
        <v>7</v>
      </c>
      <c r="Q12772">
        <f t="shared" si="294"/>
        <v>2</v>
      </c>
      <c r="R12772">
        <f t="shared" si="293"/>
        <v>0</v>
      </c>
    </row>
    <row r="12773" spans="1:18" x14ac:dyDescent="0.3">
      <c r="A12773" t="s">
        <v>919</v>
      </c>
      <c r="B12773" s="1">
        <v>38453</v>
      </c>
      <c r="C12773" t="s">
        <v>16</v>
      </c>
      <c r="D12773" t="s">
        <v>923</v>
      </c>
      <c r="E12773" t="s">
        <v>924</v>
      </c>
      <c r="G12773" s="6" t="s">
        <v>29</v>
      </c>
      <c r="H12773" t="s">
        <v>25</v>
      </c>
      <c r="I12773" t="s">
        <v>26</v>
      </c>
      <c r="J12773" t="s">
        <v>27</v>
      </c>
      <c r="K12773">
        <v>34</v>
      </c>
      <c r="L12773">
        <v>20.100000000000001</v>
      </c>
      <c r="M12773" t="s">
        <v>922</v>
      </c>
      <c r="N12773">
        <v>20.100000000000001</v>
      </c>
      <c r="P12773" cm="1">
        <f t="array" ref="P12773">IF(Q12773&gt;0,INDEX(Q12773:Q34497,MATCH(TRUE,INDEX(Q12773:Q34497="",,),0)-1),"")</f>
        <v>7</v>
      </c>
      <c r="Q12773">
        <f t="shared" si="294"/>
        <v>2</v>
      </c>
      <c r="R12773">
        <f t="shared" si="293"/>
        <v>0</v>
      </c>
    </row>
    <row r="12774" spans="1:18" x14ac:dyDescent="0.3">
      <c r="A12774" t="s">
        <v>919</v>
      </c>
      <c r="B12774" s="1">
        <v>38453</v>
      </c>
      <c r="C12774" t="s">
        <v>16</v>
      </c>
      <c r="D12774" t="s">
        <v>923</v>
      </c>
      <c r="E12774" t="s">
        <v>924</v>
      </c>
      <c r="G12774" s="6" t="s">
        <v>29</v>
      </c>
      <c r="H12774" t="s">
        <v>43</v>
      </c>
      <c r="I12774" t="s">
        <v>26</v>
      </c>
      <c r="J12774" t="s">
        <v>27</v>
      </c>
      <c r="K12774">
        <v>180</v>
      </c>
      <c r="L12774">
        <v>13.95</v>
      </c>
      <c r="M12774" t="s">
        <v>922</v>
      </c>
      <c r="N12774">
        <v>13.95</v>
      </c>
      <c r="P12774" cm="1">
        <f t="array" ref="P12774">IF(Q12774&gt;0,INDEX(Q12774:Q34498,MATCH(TRUE,INDEX(Q12774:Q34498="",,),0)-1),"")</f>
        <v>7</v>
      </c>
      <c r="Q12774">
        <f t="shared" si="294"/>
        <v>2</v>
      </c>
      <c r="R12774">
        <f t="shared" si="293"/>
        <v>0</v>
      </c>
    </row>
    <row r="12775" spans="1:18" x14ac:dyDescent="0.3">
      <c r="A12775" t="s">
        <v>919</v>
      </c>
      <c r="B12775" s="1">
        <v>38453</v>
      </c>
      <c r="C12775" t="s">
        <v>16</v>
      </c>
      <c r="D12775" t="s">
        <v>923</v>
      </c>
      <c r="E12775" t="s">
        <v>924</v>
      </c>
      <c r="G12775" t="s">
        <v>19</v>
      </c>
      <c r="H12775" t="s">
        <v>28</v>
      </c>
      <c r="I12775" t="s">
        <v>26</v>
      </c>
      <c r="J12775" t="s">
        <v>27</v>
      </c>
      <c r="K12775">
        <v>1195</v>
      </c>
      <c r="L12775">
        <v>18.95</v>
      </c>
      <c r="M12775" t="s">
        <v>32</v>
      </c>
      <c r="N12775">
        <v>41.05</v>
      </c>
      <c r="P12775" cm="1">
        <f t="array" ref="P12775">IF(Q12775&gt;0,INDEX(Q12775:Q34499,MATCH(TRUE,INDEX(Q12775:Q34499="",,),0)-1),"")</f>
        <v>7</v>
      </c>
      <c r="Q12775">
        <f t="shared" si="294"/>
        <v>3</v>
      </c>
      <c r="R12775">
        <f t="shared" si="293"/>
        <v>0</v>
      </c>
    </row>
    <row r="12776" spans="1:18" x14ac:dyDescent="0.3">
      <c r="A12776" t="s">
        <v>919</v>
      </c>
      <c r="B12776" s="1">
        <v>38453</v>
      </c>
      <c r="C12776" t="s">
        <v>16</v>
      </c>
      <c r="D12776" t="s">
        <v>923</v>
      </c>
      <c r="E12776" t="s">
        <v>924</v>
      </c>
      <c r="G12776" s="6" t="s">
        <v>29</v>
      </c>
      <c r="H12776" t="s">
        <v>28</v>
      </c>
      <c r="I12776" t="s">
        <v>21</v>
      </c>
      <c r="J12776" t="s">
        <v>22</v>
      </c>
      <c r="K12776">
        <v>72.900000000000006</v>
      </c>
      <c r="L12776">
        <v>97</v>
      </c>
      <c r="M12776" t="s">
        <v>32</v>
      </c>
      <c r="N12776">
        <v>97</v>
      </c>
      <c r="P12776" cm="1">
        <f t="array" ref="P12776">IF(Q12776&gt;0,INDEX(Q12776:Q34500,MATCH(TRUE,INDEX(Q12776:Q34500="",,),0)-1),"")</f>
        <v>7</v>
      </c>
      <c r="Q12776">
        <f t="shared" si="294"/>
        <v>3</v>
      </c>
      <c r="R12776">
        <f t="shared" si="293"/>
        <v>0</v>
      </c>
    </row>
    <row r="12777" spans="1:18" x14ac:dyDescent="0.3">
      <c r="A12777" t="s">
        <v>919</v>
      </c>
      <c r="B12777" s="1">
        <v>38453</v>
      </c>
      <c r="C12777" t="s">
        <v>16</v>
      </c>
      <c r="D12777" t="s">
        <v>923</v>
      </c>
      <c r="E12777" t="s">
        <v>924</v>
      </c>
      <c r="G12777" s="6" t="s">
        <v>29</v>
      </c>
      <c r="H12777" t="s">
        <v>43</v>
      </c>
      <c r="I12777" t="s">
        <v>21</v>
      </c>
      <c r="J12777" t="s">
        <v>22</v>
      </c>
      <c r="K12777">
        <v>18.7</v>
      </c>
      <c r="L12777">
        <v>133</v>
      </c>
      <c r="M12777" t="s">
        <v>32</v>
      </c>
      <c r="N12777">
        <v>133</v>
      </c>
      <c r="P12777" cm="1">
        <f t="array" ref="P12777">IF(Q12777&gt;0,INDEX(Q12777:Q34501,MATCH(TRUE,INDEX(Q12777:Q34501="",,),0)-1),"")</f>
        <v>7</v>
      </c>
      <c r="Q12777">
        <f t="shared" si="294"/>
        <v>3</v>
      </c>
      <c r="R12777">
        <f t="shared" si="293"/>
        <v>0</v>
      </c>
    </row>
    <row r="12778" spans="1:18" x14ac:dyDescent="0.3">
      <c r="A12778" t="s">
        <v>919</v>
      </c>
      <c r="B12778" s="1">
        <v>38453</v>
      </c>
      <c r="C12778" t="s">
        <v>16</v>
      </c>
      <c r="D12778" t="s">
        <v>923</v>
      </c>
      <c r="E12778" t="s">
        <v>924</v>
      </c>
      <c r="G12778" s="6" t="s">
        <v>29</v>
      </c>
      <c r="H12778" t="s">
        <v>30</v>
      </c>
      <c r="I12778" t="s">
        <v>26</v>
      </c>
      <c r="J12778" t="s">
        <v>27</v>
      </c>
      <c r="K12778">
        <v>3</v>
      </c>
      <c r="L12778">
        <v>14.1</v>
      </c>
      <c r="M12778" t="s">
        <v>32</v>
      </c>
      <c r="N12778">
        <v>14.1</v>
      </c>
      <c r="P12778" cm="1">
        <f t="array" ref="P12778">IF(Q12778&gt;0,INDEX(Q12778:Q34502,MATCH(TRUE,INDEX(Q12778:Q34502="",,),0)-1),"")</f>
        <v>7</v>
      </c>
      <c r="Q12778">
        <f t="shared" si="294"/>
        <v>3</v>
      </c>
      <c r="R12778">
        <f t="shared" si="293"/>
        <v>0</v>
      </c>
    </row>
    <row r="12779" spans="1:18" x14ac:dyDescent="0.3">
      <c r="A12779" t="s">
        <v>919</v>
      </c>
      <c r="B12779" s="1">
        <v>38453</v>
      </c>
      <c r="C12779" t="s">
        <v>16</v>
      </c>
      <c r="D12779" t="s">
        <v>923</v>
      </c>
      <c r="E12779" t="s">
        <v>924</v>
      </c>
      <c r="G12779" s="6" t="s">
        <v>29</v>
      </c>
      <c r="H12779" t="s">
        <v>25</v>
      </c>
      <c r="I12779" t="s">
        <v>26</v>
      </c>
      <c r="J12779" t="s">
        <v>27</v>
      </c>
      <c r="K12779">
        <v>34</v>
      </c>
      <c r="L12779">
        <v>20.100000000000001</v>
      </c>
      <c r="M12779" t="s">
        <v>32</v>
      </c>
      <c r="N12779">
        <v>20.100000000000001</v>
      </c>
      <c r="P12779" cm="1">
        <f t="array" ref="P12779">IF(Q12779&gt;0,INDEX(Q12779:Q34503,MATCH(TRUE,INDEX(Q12779:Q34503="",,),0)-1),"")</f>
        <v>7</v>
      </c>
      <c r="Q12779">
        <f t="shared" si="294"/>
        <v>3</v>
      </c>
      <c r="R12779">
        <f t="shared" si="293"/>
        <v>0</v>
      </c>
    </row>
    <row r="12780" spans="1:18" x14ac:dyDescent="0.3">
      <c r="A12780" t="s">
        <v>919</v>
      </c>
      <c r="B12780" s="1">
        <v>38453</v>
      </c>
      <c r="C12780" t="s">
        <v>16</v>
      </c>
      <c r="D12780" t="s">
        <v>923</v>
      </c>
      <c r="E12780" t="s">
        <v>924</v>
      </c>
      <c r="G12780" s="6" t="s">
        <v>29</v>
      </c>
      <c r="H12780" t="s">
        <v>43</v>
      </c>
      <c r="I12780" t="s">
        <v>26</v>
      </c>
      <c r="J12780" t="s">
        <v>27</v>
      </c>
      <c r="K12780">
        <v>180</v>
      </c>
      <c r="L12780">
        <v>13.95</v>
      </c>
      <c r="M12780" t="s">
        <v>32</v>
      </c>
      <c r="N12780">
        <v>13.95</v>
      </c>
      <c r="P12780" cm="1">
        <f t="array" ref="P12780">IF(Q12780&gt;0,INDEX(Q12780:Q34504,MATCH(TRUE,INDEX(Q12780:Q34504="",,),0)-1),"")</f>
        <v>7</v>
      </c>
      <c r="Q12780">
        <f t="shared" si="294"/>
        <v>3</v>
      </c>
      <c r="R12780">
        <f t="shared" si="293"/>
        <v>0</v>
      </c>
    </row>
    <row r="12781" spans="1:18" x14ac:dyDescent="0.3">
      <c r="A12781" t="s">
        <v>919</v>
      </c>
      <c r="B12781" s="1">
        <v>38453</v>
      </c>
      <c r="C12781" t="s">
        <v>16</v>
      </c>
      <c r="D12781" t="s">
        <v>923</v>
      </c>
      <c r="E12781" t="s">
        <v>924</v>
      </c>
      <c r="G12781" t="s">
        <v>19</v>
      </c>
      <c r="H12781" t="s">
        <v>28</v>
      </c>
      <c r="I12781" t="s">
        <v>26</v>
      </c>
      <c r="J12781" t="s">
        <v>27</v>
      </c>
      <c r="K12781">
        <v>1195</v>
      </c>
      <c r="L12781">
        <v>18.95</v>
      </c>
      <c r="M12781" t="s">
        <v>34</v>
      </c>
      <c r="N12781">
        <v>37.92</v>
      </c>
      <c r="P12781" cm="1">
        <f t="array" ref="P12781">IF(Q12781&gt;0,INDEX(Q12781:Q34505,MATCH(TRUE,INDEX(Q12781:Q34505="",,),0)-1),"")</f>
        <v>7</v>
      </c>
      <c r="Q12781">
        <f t="shared" si="294"/>
        <v>4</v>
      </c>
      <c r="R12781">
        <f t="shared" si="293"/>
        <v>0</v>
      </c>
    </row>
    <row r="12782" spans="1:18" x14ac:dyDescent="0.3">
      <c r="A12782" t="s">
        <v>919</v>
      </c>
      <c r="B12782" s="1">
        <v>38453</v>
      </c>
      <c r="C12782" t="s">
        <v>16</v>
      </c>
      <c r="D12782" t="s">
        <v>923</v>
      </c>
      <c r="E12782" t="s">
        <v>924</v>
      </c>
      <c r="G12782" s="6" t="s">
        <v>29</v>
      </c>
      <c r="H12782" t="s">
        <v>28</v>
      </c>
      <c r="I12782" t="s">
        <v>21</v>
      </c>
      <c r="J12782" t="s">
        <v>22</v>
      </c>
      <c r="K12782">
        <v>72.900000000000006</v>
      </c>
      <c r="L12782">
        <v>97</v>
      </c>
      <c r="M12782" t="s">
        <v>34</v>
      </c>
      <c r="N12782">
        <v>97</v>
      </c>
      <c r="P12782" cm="1">
        <f t="array" ref="P12782">IF(Q12782&gt;0,INDEX(Q12782:Q34506,MATCH(TRUE,INDEX(Q12782:Q34506="",,),0)-1),"")</f>
        <v>7</v>
      </c>
      <c r="Q12782">
        <f t="shared" si="294"/>
        <v>4</v>
      </c>
      <c r="R12782">
        <f t="shared" si="293"/>
        <v>0</v>
      </c>
    </row>
    <row r="12783" spans="1:18" x14ac:dyDescent="0.3">
      <c r="A12783" t="s">
        <v>919</v>
      </c>
      <c r="B12783" s="1">
        <v>38453</v>
      </c>
      <c r="C12783" t="s">
        <v>16</v>
      </c>
      <c r="D12783" t="s">
        <v>923</v>
      </c>
      <c r="E12783" t="s">
        <v>924</v>
      </c>
      <c r="G12783" s="6" t="s">
        <v>29</v>
      </c>
      <c r="H12783" t="s">
        <v>43</v>
      </c>
      <c r="I12783" t="s">
        <v>21</v>
      </c>
      <c r="J12783" t="s">
        <v>22</v>
      </c>
      <c r="K12783">
        <v>18.7</v>
      </c>
      <c r="L12783">
        <v>133</v>
      </c>
      <c r="M12783" t="s">
        <v>34</v>
      </c>
      <c r="N12783">
        <v>133</v>
      </c>
      <c r="P12783" cm="1">
        <f t="array" ref="P12783">IF(Q12783&gt;0,INDEX(Q12783:Q34507,MATCH(TRUE,INDEX(Q12783:Q34507="",,),0)-1),"")</f>
        <v>7</v>
      </c>
      <c r="Q12783">
        <f t="shared" si="294"/>
        <v>4</v>
      </c>
      <c r="R12783">
        <f t="shared" si="293"/>
        <v>0</v>
      </c>
    </row>
    <row r="12784" spans="1:18" x14ac:dyDescent="0.3">
      <c r="A12784" t="s">
        <v>919</v>
      </c>
      <c r="B12784" s="1">
        <v>38453</v>
      </c>
      <c r="C12784" t="s">
        <v>16</v>
      </c>
      <c r="D12784" t="s">
        <v>923</v>
      </c>
      <c r="E12784" t="s">
        <v>924</v>
      </c>
      <c r="G12784" s="6" t="s">
        <v>29</v>
      </c>
      <c r="H12784" t="s">
        <v>30</v>
      </c>
      <c r="I12784" t="s">
        <v>26</v>
      </c>
      <c r="J12784" t="s">
        <v>27</v>
      </c>
      <c r="K12784">
        <v>3</v>
      </c>
      <c r="L12784">
        <v>14.1</v>
      </c>
      <c r="M12784" t="s">
        <v>34</v>
      </c>
      <c r="N12784">
        <v>14.1</v>
      </c>
      <c r="P12784" cm="1">
        <f t="array" ref="P12784">IF(Q12784&gt;0,INDEX(Q12784:Q34508,MATCH(TRUE,INDEX(Q12784:Q34508="",,),0)-1),"")</f>
        <v>7</v>
      </c>
      <c r="Q12784">
        <f t="shared" si="294"/>
        <v>4</v>
      </c>
      <c r="R12784">
        <f t="shared" si="293"/>
        <v>0</v>
      </c>
    </row>
    <row r="12785" spans="1:18" x14ac:dyDescent="0.3">
      <c r="A12785" t="s">
        <v>919</v>
      </c>
      <c r="B12785" s="1">
        <v>38453</v>
      </c>
      <c r="C12785" t="s">
        <v>16</v>
      </c>
      <c r="D12785" t="s">
        <v>923</v>
      </c>
      <c r="E12785" t="s">
        <v>924</v>
      </c>
      <c r="G12785" s="6" t="s">
        <v>29</v>
      </c>
      <c r="H12785" t="s">
        <v>25</v>
      </c>
      <c r="I12785" t="s">
        <v>26</v>
      </c>
      <c r="J12785" t="s">
        <v>27</v>
      </c>
      <c r="K12785">
        <v>34</v>
      </c>
      <c r="L12785">
        <v>20.100000000000001</v>
      </c>
      <c r="M12785" t="s">
        <v>34</v>
      </c>
      <c r="N12785">
        <v>20.100000000000001</v>
      </c>
      <c r="P12785" cm="1">
        <f t="array" ref="P12785">IF(Q12785&gt;0,INDEX(Q12785:Q34509,MATCH(TRUE,INDEX(Q12785:Q34509="",,),0)-1),"")</f>
        <v>7</v>
      </c>
      <c r="Q12785">
        <f t="shared" si="294"/>
        <v>4</v>
      </c>
      <c r="R12785">
        <f t="shared" si="293"/>
        <v>0</v>
      </c>
    </row>
    <row r="12786" spans="1:18" x14ac:dyDescent="0.3">
      <c r="A12786" t="s">
        <v>919</v>
      </c>
      <c r="B12786" s="1">
        <v>38453</v>
      </c>
      <c r="C12786" t="s">
        <v>16</v>
      </c>
      <c r="D12786" t="s">
        <v>923</v>
      </c>
      <c r="E12786" t="s">
        <v>924</v>
      </c>
      <c r="G12786" s="6" t="s">
        <v>29</v>
      </c>
      <c r="H12786" t="s">
        <v>43</v>
      </c>
      <c r="I12786" t="s">
        <v>26</v>
      </c>
      <c r="J12786" t="s">
        <v>27</v>
      </c>
      <c r="K12786">
        <v>180</v>
      </c>
      <c r="L12786">
        <v>13.95</v>
      </c>
      <c r="M12786" t="s">
        <v>34</v>
      </c>
      <c r="N12786">
        <v>13.95</v>
      </c>
      <c r="P12786" cm="1">
        <f t="array" ref="P12786">IF(Q12786&gt;0,INDEX(Q12786:Q34510,MATCH(TRUE,INDEX(Q12786:Q34510="",,),0)-1),"")</f>
        <v>7</v>
      </c>
      <c r="Q12786">
        <f t="shared" si="294"/>
        <v>4</v>
      </c>
      <c r="R12786">
        <f t="shared" si="293"/>
        <v>0</v>
      </c>
    </row>
    <row r="12787" spans="1:18" x14ac:dyDescent="0.3">
      <c r="A12787" t="s">
        <v>919</v>
      </c>
      <c r="B12787" s="1">
        <v>38453</v>
      </c>
      <c r="C12787" t="s">
        <v>16</v>
      </c>
      <c r="D12787" t="s">
        <v>923</v>
      </c>
      <c r="E12787" t="s">
        <v>924</v>
      </c>
      <c r="G12787" t="s">
        <v>19</v>
      </c>
      <c r="H12787" t="s">
        <v>28</v>
      </c>
      <c r="I12787" t="s">
        <v>26</v>
      </c>
      <c r="J12787" t="s">
        <v>27</v>
      </c>
      <c r="K12787">
        <v>1195</v>
      </c>
      <c r="L12787">
        <v>18.95</v>
      </c>
      <c r="M12787" t="s">
        <v>74</v>
      </c>
      <c r="N12787">
        <v>37.590000000000003</v>
      </c>
      <c r="P12787" cm="1">
        <f t="array" ref="P12787">IF(Q12787&gt;0,INDEX(Q12787:Q34511,MATCH(TRUE,INDEX(Q12787:Q34511="",,),0)-1),"")</f>
        <v>7</v>
      </c>
      <c r="Q12787">
        <f t="shared" si="294"/>
        <v>5</v>
      </c>
      <c r="R12787">
        <f t="shared" si="293"/>
        <v>0</v>
      </c>
    </row>
    <row r="12788" spans="1:18" x14ac:dyDescent="0.3">
      <c r="A12788" t="s">
        <v>919</v>
      </c>
      <c r="B12788" s="1">
        <v>38453</v>
      </c>
      <c r="C12788" t="s">
        <v>16</v>
      </c>
      <c r="D12788" t="s">
        <v>923</v>
      </c>
      <c r="E12788" t="s">
        <v>924</v>
      </c>
      <c r="G12788" s="6" t="s">
        <v>29</v>
      </c>
      <c r="H12788" t="s">
        <v>28</v>
      </c>
      <c r="I12788" t="s">
        <v>21</v>
      </c>
      <c r="J12788" t="s">
        <v>22</v>
      </c>
      <c r="K12788">
        <v>72.900000000000006</v>
      </c>
      <c r="L12788">
        <v>97</v>
      </c>
      <c r="M12788" t="s">
        <v>74</v>
      </c>
      <c r="N12788">
        <v>97</v>
      </c>
      <c r="P12788" cm="1">
        <f t="array" ref="P12788">IF(Q12788&gt;0,INDEX(Q12788:Q34512,MATCH(TRUE,INDEX(Q12788:Q34512="",,),0)-1),"")</f>
        <v>7</v>
      </c>
      <c r="Q12788">
        <f t="shared" si="294"/>
        <v>5</v>
      </c>
      <c r="R12788">
        <f t="shared" ref="R12788:R12851" si="295">IF(P12788="","",0)</f>
        <v>0</v>
      </c>
    </row>
    <row r="12789" spans="1:18" x14ac:dyDescent="0.3">
      <c r="A12789" t="s">
        <v>919</v>
      </c>
      <c r="B12789" s="1">
        <v>38453</v>
      </c>
      <c r="C12789" t="s">
        <v>16</v>
      </c>
      <c r="D12789" t="s">
        <v>923</v>
      </c>
      <c r="E12789" t="s">
        <v>924</v>
      </c>
      <c r="G12789" s="6" t="s">
        <v>29</v>
      </c>
      <c r="H12789" t="s">
        <v>43</v>
      </c>
      <c r="I12789" t="s">
        <v>21</v>
      </c>
      <c r="J12789" t="s">
        <v>22</v>
      </c>
      <c r="K12789">
        <v>18.7</v>
      </c>
      <c r="L12789">
        <v>133</v>
      </c>
      <c r="M12789" t="s">
        <v>74</v>
      </c>
      <c r="N12789">
        <v>133</v>
      </c>
      <c r="P12789" cm="1">
        <f t="array" ref="P12789">IF(Q12789&gt;0,INDEX(Q12789:Q34513,MATCH(TRUE,INDEX(Q12789:Q34513="",,),0)-1),"")</f>
        <v>7</v>
      </c>
      <c r="Q12789">
        <f t="shared" si="294"/>
        <v>5</v>
      </c>
      <c r="R12789">
        <f t="shared" si="295"/>
        <v>0</v>
      </c>
    </row>
    <row r="12790" spans="1:18" x14ac:dyDescent="0.3">
      <c r="A12790" t="s">
        <v>919</v>
      </c>
      <c r="B12790" s="1">
        <v>38453</v>
      </c>
      <c r="C12790" t="s">
        <v>16</v>
      </c>
      <c r="D12790" t="s">
        <v>923</v>
      </c>
      <c r="E12790" t="s">
        <v>924</v>
      </c>
      <c r="G12790" s="6" t="s">
        <v>29</v>
      </c>
      <c r="H12790" t="s">
        <v>30</v>
      </c>
      <c r="I12790" t="s">
        <v>26</v>
      </c>
      <c r="J12790" t="s">
        <v>27</v>
      </c>
      <c r="K12790">
        <v>3</v>
      </c>
      <c r="L12790">
        <v>14.1</v>
      </c>
      <c r="M12790" t="s">
        <v>74</v>
      </c>
      <c r="N12790">
        <v>14.1</v>
      </c>
      <c r="P12790" cm="1">
        <f t="array" ref="P12790">IF(Q12790&gt;0,INDEX(Q12790:Q34514,MATCH(TRUE,INDEX(Q12790:Q34514="",,),0)-1),"")</f>
        <v>7</v>
      </c>
      <c r="Q12790">
        <f t="shared" si="294"/>
        <v>5</v>
      </c>
      <c r="R12790">
        <f t="shared" si="295"/>
        <v>0</v>
      </c>
    </row>
    <row r="12791" spans="1:18" x14ac:dyDescent="0.3">
      <c r="A12791" t="s">
        <v>919</v>
      </c>
      <c r="B12791" s="1">
        <v>38453</v>
      </c>
      <c r="C12791" t="s">
        <v>16</v>
      </c>
      <c r="D12791" t="s">
        <v>923</v>
      </c>
      <c r="E12791" t="s">
        <v>924</v>
      </c>
      <c r="G12791" s="6" t="s">
        <v>29</v>
      </c>
      <c r="H12791" t="s">
        <v>25</v>
      </c>
      <c r="I12791" t="s">
        <v>26</v>
      </c>
      <c r="J12791" t="s">
        <v>27</v>
      </c>
      <c r="K12791">
        <v>34</v>
      </c>
      <c r="L12791">
        <v>20.100000000000001</v>
      </c>
      <c r="M12791" t="s">
        <v>74</v>
      </c>
      <c r="N12791">
        <v>20.100000000000001</v>
      </c>
      <c r="P12791" cm="1">
        <f t="array" ref="P12791">IF(Q12791&gt;0,INDEX(Q12791:Q34515,MATCH(TRUE,INDEX(Q12791:Q34515="",,),0)-1),"")</f>
        <v>7</v>
      </c>
      <c r="Q12791">
        <f t="shared" si="294"/>
        <v>5</v>
      </c>
      <c r="R12791">
        <f t="shared" si="295"/>
        <v>0</v>
      </c>
    </row>
    <row r="12792" spans="1:18" x14ac:dyDescent="0.3">
      <c r="A12792" t="s">
        <v>919</v>
      </c>
      <c r="B12792" s="1">
        <v>38453</v>
      </c>
      <c r="C12792" t="s">
        <v>16</v>
      </c>
      <c r="D12792" t="s">
        <v>923</v>
      </c>
      <c r="E12792" t="s">
        <v>924</v>
      </c>
      <c r="G12792" s="6" t="s">
        <v>29</v>
      </c>
      <c r="H12792" t="s">
        <v>43</v>
      </c>
      <c r="I12792" t="s">
        <v>26</v>
      </c>
      <c r="J12792" t="s">
        <v>27</v>
      </c>
      <c r="K12792">
        <v>180</v>
      </c>
      <c r="L12792">
        <v>13.95</v>
      </c>
      <c r="M12792" t="s">
        <v>74</v>
      </c>
      <c r="N12792">
        <v>13.95</v>
      </c>
      <c r="P12792" cm="1">
        <f t="array" ref="P12792">IF(Q12792&gt;0,INDEX(Q12792:Q34516,MATCH(TRUE,INDEX(Q12792:Q34516="",,),0)-1),"")</f>
        <v>7</v>
      </c>
      <c r="Q12792">
        <f t="shared" si="294"/>
        <v>5</v>
      </c>
      <c r="R12792">
        <f t="shared" si="295"/>
        <v>0</v>
      </c>
    </row>
    <row r="12793" spans="1:18" x14ac:dyDescent="0.3">
      <c r="A12793" t="s">
        <v>919</v>
      </c>
      <c r="B12793" s="1">
        <v>38453</v>
      </c>
      <c r="C12793" t="s">
        <v>16</v>
      </c>
      <c r="D12793" t="s">
        <v>923</v>
      </c>
      <c r="E12793" t="s">
        <v>924</v>
      </c>
      <c r="G12793" t="s">
        <v>19</v>
      </c>
      <c r="H12793" t="s">
        <v>28</v>
      </c>
      <c r="I12793" t="s">
        <v>26</v>
      </c>
      <c r="J12793" t="s">
        <v>27</v>
      </c>
      <c r="K12793">
        <v>1195</v>
      </c>
      <c r="L12793">
        <v>18.95</v>
      </c>
      <c r="M12793" t="s">
        <v>86</v>
      </c>
      <c r="N12793">
        <v>35.26</v>
      </c>
      <c r="P12793" cm="1">
        <f t="array" ref="P12793">IF(Q12793&gt;0,INDEX(Q12793:Q34517,MATCH(TRUE,INDEX(Q12793:Q34517="",,),0)-1),"")</f>
        <v>7</v>
      </c>
      <c r="Q12793">
        <f t="shared" si="294"/>
        <v>6</v>
      </c>
      <c r="R12793">
        <f t="shared" si="295"/>
        <v>0</v>
      </c>
    </row>
    <row r="12794" spans="1:18" x14ac:dyDescent="0.3">
      <c r="A12794" t="s">
        <v>919</v>
      </c>
      <c r="B12794" s="1">
        <v>38453</v>
      </c>
      <c r="C12794" t="s">
        <v>16</v>
      </c>
      <c r="D12794" t="s">
        <v>923</v>
      </c>
      <c r="E12794" t="s">
        <v>924</v>
      </c>
      <c r="G12794" s="6" t="s">
        <v>29</v>
      </c>
      <c r="H12794" t="s">
        <v>28</v>
      </c>
      <c r="I12794" t="s">
        <v>21</v>
      </c>
      <c r="J12794" t="s">
        <v>22</v>
      </c>
      <c r="K12794">
        <v>72.900000000000006</v>
      </c>
      <c r="L12794">
        <v>97</v>
      </c>
      <c r="M12794" t="s">
        <v>86</v>
      </c>
      <c r="N12794">
        <v>97</v>
      </c>
      <c r="P12794" cm="1">
        <f t="array" ref="P12794">IF(Q12794&gt;0,INDEX(Q12794:Q34518,MATCH(TRUE,INDEX(Q12794:Q34518="",,),0)-1),"")</f>
        <v>7</v>
      </c>
      <c r="Q12794">
        <f t="shared" si="294"/>
        <v>6</v>
      </c>
      <c r="R12794">
        <f t="shared" si="295"/>
        <v>0</v>
      </c>
    </row>
    <row r="12795" spans="1:18" x14ac:dyDescent="0.3">
      <c r="A12795" t="s">
        <v>919</v>
      </c>
      <c r="B12795" s="1">
        <v>38453</v>
      </c>
      <c r="C12795" t="s">
        <v>16</v>
      </c>
      <c r="D12795" t="s">
        <v>923</v>
      </c>
      <c r="E12795" t="s">
        <v>924</v>
      </c>
      <c r="G12795" s="6" t="s">
        <v>29</v>
      </c>
      <c r="H12795" t="s">
        <v>43</v>
      </c>
      <c r="I12795" t="s">
        <v>21</v>
      </c>
      <c r="J12795" t="s">
        <v>22</v>
      </c>
      <c r="K12795">
        <v>18.7</v>
      </c>
      <c r="L12795">
        <v>133</v>
      </c>
      <c r="M12795" t="s">
        <v>86</v>
      </c>
      <c r="N12795">
        <v>133</v>
      </c>
      <c r="P12795" cm="1">
        <f t="array" ref="P12795">IF(Q12795&gt;0,INDEX(Q12795:Q34519,MATCH(TRUE,INDEX(Q12795:Q34519="",,),0)-1),"")</f>
        <v>7</v>
      </c>
      <c r="Q12795">
        <f t="shared" si="294"/>
        <v>6</v>
      </c>
      <c r="R12795">
        <f t="shared" si="295"/>
        <v>0</v>
      </c>
    </row>
    <row r="12796" spans="1:18" x14ac:dyDescent="0.3">
      <c r="A12796" t="s">
        <v>919</v>
      </c>
      <c r="B12796" s="1">
        <v>38453</v>
      </c>
      <c r="C12796" t="s">
        <v>16</v>
      </c>
      <c r="D12796" t="s">
        <v>923</v>
      </c>
      <c r="E12796" t="s">
        <v>924</v>
      </c>
      <c r="G12796" s="6" t="s">
        <v>29</v>
      </c>
      <c r="H12796" t="s">
        <v>30</v>
      </c>
      <c r="I12796" t="s">
        <v>26</v>
      </c>
      <c r="J12796" t="s">
        <v>27</v>
      </c>
      <c r="K12796">
        <v>3</v>
      </c>
      <c r="L12796">
        <v>14.1</v>
      </c>
      <c r="M12796" t="s">
        <v>86</v>
      </c>
      <c r="N12796">
        <v>14.1</v>
      </c>
      <c r="P12796" cm="1">
        <f t="array" ref="P12796">IF(Q12796&gt;0,INDEX(Q12796:Q34520,MATCH(TRUE,INDEX(Q12796:Q34520="",,),0)-1),"")</f>
        <v>7</v>
      </c>
      <c r="Q12796">
        <f t="shared" si="294"/>
        <v>6</v>
      </c>
      <c r="R12796">
        <f t="shared" si="295"/>
        <v>0</v>
      </c>
    </row>
    <row r="12797" spans="1:18" x14ac:dyDescent="0.3">
      <c r="A12797" t="s">
        <v>919</v>
      </c>
      <c r="B12797" s="1">
        <v>38453</v>
      </c>
      <c r="C12797" t="s">
        <v>16</v>
      </c>
      <c r="D12797" t="s">
        <v>923</v>
      </c>
      <c r="E12797" t="s">
        <v>924</v>
      </c>
      <c r="G12797" s="6" t="s">
        <v>29</v>
      </c>
      <c r="H12797" t="s">
        <v>25</v>
      </c>
      <c r="I12797" t="s">
        <v>26</v>
      </c>
      <c r="J12797" t="s">
        <v>27</v>
      </c>
      <c r="K12797">
        <v>34</v>
      </c>
      <c r="L12797">
        <v>20.100000000000001</v>
      </c>
      <c r="M12797" t="s">
        <v>86</v>
      </c>
      <c r="N12797">
        <v>20.100000000000001</v>
      </c>
      <c r="P12797" cm="1">
        <f t="array" ref="P12797">IF(Q12797&gt;0,INDEX(Q12797:Q34521,MATCH(TRUE,INDEX(Q12797:Q34521="",,),0)-1),"")</f>
        <v>7</v>
      </c>
      <c r="Q12797">
        <f t="shared" si="294"/>
        <v>6</v>
      </c>
      <c r="R12797">
        <f t="shared" si="295"/>
        <v>0</v>
      </c>
    </row>
    <row r="12798" spans="1:18" x14ac:dyDescent="0.3">
      <c r="A12798" t="s">
        <v>919</v>
      </c>
      <c r="B12798" s="1">
        <v>38453</v>
      </c>
      <c r="C12798" t="s">
        <v>16</v>
      </c>
      <c r="D12798" t="s">
        <v>923</v>
      </c>
      <c r="E12798" t="s">
        <v>924</v>
      </c>
      <c r="G12798" s="6" t="s">
        <v>29</v>
      </c>
      <c r="H12798" t="s">
        <v>43</v>
      </c>
      <c r="I12798" t="s">
        <v>26</v>
      </c>
      <c r="J12798" t="s">
        <v>27</v>
      </c>
      <c r="K12798">
        <v>180</v>
      </c>
      <c r="L12798">
        <v>13.95</v>
      </c>
      <c r="M12798" t="s">
        <v>86</v>
      </c>
      <c r="N12798">
        <v>13.95</v>
      </c>
      <c r="P12798" cm="1">
        <f t="array" ref="P12798">IF(Q12798&gt;0,INDEX(Q12798:Q34522,MATCH(TRUE,INDEX(Q12798:Q34522="",,),0)-1),"")</f>
        <v>7</v>
      </c>
      <c r="Q12798">
        <f t="shared" si="294"/>
        <v>6</v>
      </c>
      <c r="R12798">
        <f t="shared" si="295"/>
        <v>0</v>
      </c>
    </row>
    <row r="12799" spans="1:18" x14ac:dyDescent="0.3">
      <c r="A12799" t="s">
        <v>919</v>
      </c>
      <c r="B12799" s="1">
        <v>38453</v>
      </c>
      <c r="C12799" t="s">
        <v>16</v>
      </c>
      <c r="D12799" t="s">
        <v>923</v>
      </c>
      <c r="E12799" t="s">
        <v>924</v>
      </c>
      <c r="G12799" t="s">
        <v>19</v>
      </c>
      <c r="H12799" t="s">
        <v>28</v>
      </c>
      <c r="I12799" t="s">
        <v>26</v>
      </c>
      <c r="J12799" t="s">
        <v>27</v>
      </c>
      <c r="K12799">
        <v>1195</v>
      </c>
      <c r="L12799">
        <v>18.95</v>
      </c>
      <c r="M12799" t="s">
        <v>44</v>
      </c>
      <c r="N12799">
        <v>32.76</v>
      </c>
      <c r="P12799" cm="1">
        <f t="array" ref="P12799">IF(Q12799&gt;0,INDEX(Q12799:Q34523,MATCH(TRUE,INDEX(Q12799:Q34523="",,),0)-1),"")</f>
        <v>7</v>
      </c>
      <c r="Q12799">
        <f t="shared" si="294"/>
        <v>7</v>
      </c>
      <c r="R12799">
        <f t="shared" si="295"/>
        <v>0</v>
      </c>
    </row>
    <row r="12800" spans="1:18" x14ac:dyDescent="0.3">
      <c r="A12800" t="s">
        <v>919</v>
      </c>
      <c r="B12800" s="1">
        <v>38453</v>
      </c>
      <c r="C12800" t="s">
        <v>16</v>
      </c>
      <c r="D12800" t="s">
        <v>923</v>
      </c>
      <c r="E12800" t="s">
        <v>924</v>
      </c>
      <c r="G12800" s="6" t="s">
        <v>29</v>
      </c>
      <c r="H12800" t="s">
        <v>28</v>
      </c>
      <c r="I12800" t="s">
        <v>21</v>
      </c>
      <c r="J12800" t="s">
        <v>22</v>
      </c>
      <c r="K12800">
        <v>72.900000000000006</v>
      </c>
      <c r="L12800">
        <v>97</v>
      </c>
      <c r="M12800" t="s">
        <v>44</v>
      </c>
      <c r="N12800">
        <v>97</v>
      </c>
      <c r="P12800" cm="1">
        <f t="array" ref="P12800">IF(Q12800&gt;0,INDEX(Q12800:Q34524,MATCH(TRUE,INDEX(Q12800:Q34524="",,),0)-1),"")</f>
        <v>7</v>
      </c>
      <c r="Q12800">
        <f t="shared" si="294"/>
        <v>7</v>
      </c>
      <c r="R12800">
        <f t="shared" si="295"/>
        <v>0</v>
      </c>
    </row>
    <row r="12801" spans="1:18" x14ac:dyDescent="0.3">
      <c r="A12801" t="s">
        <v>919</v>
      </c>
      <c r="B12801" s="1">
        <v>38453</v>
      </c>
      <c r="C12801" t="s">
        <v>16</v>
      </c>
      <c r="D12801" t="s">
        <v>923</v>
      </c>
      <c r="E12801" t="s">
        <v>924</v>
      </c>
      <c r="G12801" s="6" t="s">
        <v>29</v>
      </c>
      <c r="H12801" t="s">
        <v>43</v>
      </c>
      <c r="I12801" t="s">
        <v>21</v>
      </c>
      <c r="J12801" t="s">
        <v>22</v>
      </c>
      <c r="K12801">
        <v>18.7</v>
      </c>
      <c r="L12801">
        <v>133</v>
      </c>
      <c r="M12801" t="s">
        <v>44</v>
      </c>
      <c r="N12801">
        <v>133</v>
      </c>
      <c r="P12801" cm="1">
        <f t="array" ref="P12801">IF(Q12801&gt;0,INDEX(Q12801:Q34525,MATCH(TRUE,INDEX(Q12801:Q34525="",,),0)-1),"")</f>
        <v>7</v>
      </c>
      <c r="Q12801">
        <f t="shared" si="294"/>
        <v>7</v>
      </c>
      <c r="R12801">
        <f t="shared" si="295"/>
        <v>0</v>
      </c>
    </row>
    <row r="12802" spans="1:18" x14ac:dyDescent="0.3">
      <c r="A12802" t="s">
        <v>919</v>
      </c>
      <c r="B12802" s="1">
        <v>38453</v>
      </c>
      <c r="C12802" t="s">
        <v>16</v>
      </c>
      <c r="D12802" t="s">
        <v>923</v>
      </c>
      <c r="E12802" t="s">
        <v>924</v>
      </c>
      <c r="G12802" s="6" t="s">
        <v>29</v>
      </c>
      <c r="H12802" t="s">
        <v>30</v>
      </c>
      <c r="I12802" t="s">
        <v>26</v>
      </c>
      <c r="J12802" t="s">
        <v>27</v>
      </c>
      <c r="K12802">
        <v>3</v>
      </c>
      <c r="L12802">
        <v>14.1</v>
      </c>
      <c r="M12802" t="s">
        <v>44</v>
      </c>
      <c r="N12802">
        <v>14.1</v>
      </c>
      <c r="P12802" cm="1">
        <f t="array" ref="P12802">IF(Q12802&gt;0,INDEX(Q12802:Q34526,MATCH(TRUE,INDEX(Q12802:Q34526="",,),0)-1),"")</f>
        <v>7</v>
      </c>
      <c r="Q12802">
        <f t="shared" si="294"/>
        <v>7</v>
      </c>
      <c r="R12802">
        <f t="shared" si="295"/>
        <v>0</v>
      </c>
    </row>
    <row r="12803" spans="1:18" x14ac:dyDescent="0.3">
      <c r="A12803" t="s">
        <v>919</v>
      </c>
      <c r="B12803" s="1">
        <v>38453</v>
      </c>
      <c r="C12803" t="s">
        <v>16</v>
      </c>
      <c r="D12803" t="s">
        <v>923</v>
      </c>
      <c r="E12803" t="s">
        <v>924</v>
      </c>
      <c r="G12803" s="6" t="s">
        <v>29</v>
      </c>
      <c r="H12803" t="s">
        <v>25</v>
      </c>
      <c r="I12803" t="s">
        <v>26</v>
      </c>
      <c r="J12803" t="s">
        <v>27</v>
      </c>
      <c r="K12803">
        <v>34</v>
      </c>
      <c r="L12803">
        <v>20.100000000000001</v>
      </c>
      <c r="M12803" t="s">
        <v>44</v>
      </c>
      <c r="N12803">
        <v>20.100000000000001</v>
      </c>
      <c r="P12803" cm="1">
        <f t="array" ref="P12803">IF(Q12803&gt;0,INDEX(Q12803:Q34527,MATCH(TRUE,INDEX(Q12803:Q34527="",,),0)-1),"")</f>
        <v>7</v>
      </c>
      <c r="Q12803">
        <f t="shared" si="294"/>
        <v>7</v>
      </c>
      <c r="R12803">
        <f t="shared" si="295"/>
        <v>0</v>
      </c>
    </row>
    <row r="12804" spans="1:18" x14ac:dyDescent="0.3">
      <c r="A12804" t="s">
        <v>919</v>
      </c>
      <c r="B12804" s="1">
        <v>38453</v>
      </c>
      <c r="C12804" t="s">
        <v>16</v>
      </c>
      <c r="D12804" t="s">
        <v>923</v>
      </c>
      <c r="E12804" t="s">
        <v>924</v>
      </c>
      <c r="G12804" s="6" t="s">
        <v>29</v>
      </c>
      <c r="H12804" t="s">
        <v>43</v>
      </c>
      <c r="I12804" t="s">
        <v>26</v>
      </c>
      <c r="J12804" t="s">
        <v>27</v>
      </c>
      <c r="K12804">
        <v>180</v>
      </c>
      <c r="L12804">
        <v>13.95</v>
      </c>
      <c r="M12804" t="s">
        <v>44</v>
      </c>
      <c r="N12804">
        <v>13.95</v>
      </c>
      <c r="P12804" cm="1">
        <f t="array" ref="P12804">IF(Q12804&gt;0,INDEX(Q12804:Q34528,MATCH(TRUE,INDEX(Q12804:Q34528="",,),0)-1),"")</f>
        <v>7</v>
      </c>
      <c r="Q12804">
        <f t="shared" si="294"/>
        <v>7</v>
      </c>
      <c r="R12804">
        <f t="shared" si="295"/>
        <v>0</v>
      </c>
    </row>
    <row r="12805" spans="1:18" x14ac:dyDescent="0.3">
      <c r="P12805" t="str" cm="1">
        <f t="array" ref="P12805">IF(Q12805&gt;0,INDEX(Q12805:Q34529,MATCH(TRUE,INDEX(Q12805:Q34529="",,),0)-1),"")</f>
        <v/>
      </c>
      <c r="R12805" t="str">
        <f t="shared" si="295"/>
        <v/>
      </c>
    </row>
    <row r="12806" spans="1:18" x14ac:dyDescent="0.3">
      <c r="A12806" t="s">
        <v>919</v>
      </c>
      <c r="B12806" s="1">
        <v>38453</v>
      </c>
      <c r="C12806" t="s">
        <v>16</v>
      </c>
      <c r="D12806" t="s">
        <v>925</v>
      </c>
      <c r="E12806" t="s">
        <v>926</v>
      </c>
      <c r="G12806" t="s">
        <v>19</v>
      </c>
      <c r="H12806" t="s">
        <v>20</v>
      </c>
      <c r="I12806" t="s">
        <v>21</v>
      </c>
      <c r="J12806" t="s">
        <v>22</v>
      </c>
      <c r="K12806">
        <v>62.8</v>
      </c>
      <c r="L12806">
        <v>397</v>
      </c>
      <c r="M12806" t="s">
        <v>662</v>
      </c>
      <c r="N12806">
        <v>1069</v>
      </c>
      <c r="O12806" t="s">
        <v>24</v>
      </c>
      <c r="P12806" cm="1">
        <f t="array" ref="P12806">IF(Q12806&gt;0,INDEX(Q12806:Q34530,MATCH(TRUE,INDEX(Q12806:Q34530="",,),0)-1),"")</f>
        <v>10</v>
      </c>
      <c r="Q12806">
        <f>INT((ROW()-12806)/11)+1</f>
        <v>1</v>
      </c>
      <c r="R12806">
        <f t="shared" si="295"/>
        <v>0</v>
      </c>
    </row>
    <row r="12807" spans="1:18" x14ac:dyDescent="0.3">
      <c r="A12807" t="s">
        <v>919</v>
      </c>
      <c r="B12807" s="1">
        <v>38453</v>
      </c>
      <c r="C12807" t="s">
        <v>16</v>
      </c>
      <c r="D12807" t="s">
        <v>925</v>
      </c>
      <c r="E12807" t="s">
        <v>926</v>
      </c>
      <c r="G12807" t="s">
        <v>19</v>
      </c>
      <c r="H12807" t="s">
        <v>63</v>
      </c>
      <c r="I12807" t="s">
        <v>26</v>
      </c>
      <c r="J12807" t="s">
        <v>27</v>
      </c>
      <c r="K12807">
        <v>736</v>
      </c>
      <c r="L12807">
        <v>18.100000000000001</v>
      </c>
      <c r="M12807" t="s">
        <v>662</v>
      </c>
      <c r="N12807">
        <v>18.100000000000001</v>
      </c>
      <c r="O12807" t="s">
        <v>24</v>
      </c>
      <c r="P12807" cm="1">
        <f t="array" ref="P12807">IF(Q12807&gt;0,INDEX(Q12807:Q34531,MATCH(TRUE,INDEX(Q12807:Q34531="",,),0)-1),"")</f>
        <v>10</v>
      </c>
      <c r="Q12807">
        <f t="shared" ref="Q12807:Q12870" si="296">INT((ROW()-12806)/11)+1</f>
        <v>1</v>
      </c>
      <c r="R12807">
        <f t="shared" si="295"/>
        <v>0</v>
      </c>
    </row>
    <row r="12808" spans="1:18" x14ac:dyDescent="0.3">
      <c r="A12808" t="s">
        <v>919</v>
      </c>
      <c r="B12808" s="1">
        <v>38453</v>
      </c>
      <c r="C12808" t="s">
        <v>16</v>
      </c>
      <c r="D12808" t="s">
        <v>925</v>
      </c>
      <c r="E12808" t="s">
        <v>926</v>
      </c>
      <c r="G12808" s="6" t="s">
        <v>29</v>
      </c>
      <c r="H12808" t="s">
        <v>126</v>
      </c>
      <c r="I12808" t="s">
        <v>21</v>
      </c>
      <c r="J12808" t="s">
        <v>22</v>
      </c>
      <c r="K12808">
        <v>7.7</v>
      </c>
      <c r="L12808">
        <v>55</v>
      </c>
      <c r="M12808" t="s">
        <v>662</v>
      </c>
      <c r="N12808">
        <v>55</v>
      </c>
      <c r="O12808" t="s">
        <v>24</v>
      </c>
      <c r="P12808" cm="1">
        <f t="array" ref="P12808">IF(Q12808&gt;0,INDEX(Q12808:Q34532,MATCH(TRUE,INDEX(Q12808:Q34532="",,),0)-1),"")</f>
        <v>10</v>
      </c>
      <c r="Q12808">
        <f t="shared" si="296"/>
        <v>1</v>
      </c>
      <c r="R12808">
        <f t="shared" si="295"/>
        <v>0</v>
      </c>
    </row>
    <row r="12809" spans="1:18" x14ac:dyDescent="0.3">
      <c r="A12809" t="s">
        <v>919</v>
      </c>
      <c r="B12809" s="1">
        <v>38453</v>
      </c>
      <c r="C12809" t="s">
        <v>16</v>
      </c>
      <c r="D12809" t="s">
        <v>925</v>
      </c>
      <c r="E12809" t="s">
        <v>926</v>
      </c>
      <c r="G12809" s="6" t="s">
        <v>29</v>
      </c>
      <c r="H12809" t="s">
        <v>53</v>
      </c>
      <c r="I12809" t="s">
        <v>21</v>
      </c>
      <c r="J12809" t="s">
        <v>22</v>
      </c>
      <c r="K12809">
        <v>4.8</v>
      </c>
      <c r="L12809">
        <v>89</v>
      </c>
      <c r="M12809" t="s">
        <v>662</v>
      </c>
      <c r="N12809">
        <v>89</v>
      </c>
      <c r="O12809" t="s">
        <v>24</v>
      </c>
      <c r="P12809" cm="1">
        <f t="array" ref="P12809">IF(Q12809&gt;0,INDEX(Q12809:Q34533,MATCH(TRUE,INDEX(Q12809:Q34533="",,),0)-1),"")</f>
        <v>10</v>
      </c>
      <c r="Q12809">
        <f t="shared" si="296"/>
        <v>1</v>
      </c>
      <c r="R12809">
        <f t="shared" si="295"/>
        <v>0</v>
      </c>
    </row>
    <row r="12810" spans="1:18" x14ac:dyDescent="0.3">
      <c r="A12810" t="s">
        <v>919</v>
      </c>
      <c r="B12810" s="1">
        <v>38453</v>
      </c>
      <c r="C12810" t="s">
        <v>16</v>
      </c>
      <c r="D12810" t="s">
        <v>925</v>
      </c>
      <c r="E12810" t="s">
        <v>926</v>
      </c>
      <c r="G12810" s="6" t="s">
        <v>29</v>
      </c>
      <c r="H12810" t="s">
        <v>25</v>
      </c>
      <c r="I12810" t="s">
        <v>21</v>
      </c>
      <c r="J12810" t="s">
        <v>22</v>
      </c>
      <c r="K12810">
        <v>48.5</v>
      </c>
      <c r="L12810">
        <v>112</v>
      </c>
      <c r="M12810" t="s">
        <v>662</v>
      </c>
      <c r="N12810">
        <v>112</v>
      </c>
      <c r="O12810" t="s">
        <v>24</v>
      </c>
      <c r="P12810" cm="1">
        <f t="array" ref="P12810">IF(Q12810&gt;0,INDEX(Q12810:Q34534,MATCH(TRUE,INDEX(Q12810:Q34534="",,),0)-1),"")</f>
        <v>10</v>
      </c>
      <c r="Q12810">
        <f t="shared" si="296"/>
        <v>1</v>
      </c>
      <c r="R12810">
        <f t="shared" si="295"/>
        <v>0</v>
      </c>
    </row>
    <row r="12811" spans="1:18" x14ac:dyDescent="0.3">
      <c r="A12811" t="s">
        <v>919</v>
      </c>
      <c r="B12811" s="1">
        <v>38453</v>
      </c>
      <c r="C12811" t="s">
        <v>16</v>
      </c>
      <c r="D12811" t="s">
        <v>925</v>
      </c>
      <c r="E12811" t="s">
        <v>926</v>
      </c>
      <c r="G12811" s="6" t="s">
        <v>29</v>
      </c>
      <c r="H12811" t="s">
        <v>69</v>
      </c>
      <c r="I12811" t="s">
        <v>21</v>
      </c>
      <c r="J12811" t="s">
        <v>22</v>
      </c>
      <c r="K12811">
        <v>7.1</v>
      </c>
      <c r="L12811">
        <v>78</v>
      </c>
      <c r="M12811" t="s">
        <v>662</v>
      </c>
      <c r="N12811">
        <v>78</v>
      </c>
      <c r="O12811" t="s">
        <v>24</v>
      </c>
      <c r="P12811" cm="1">
        <f t="array" ref="P12811">IF(Q12811&gt;0,INDEX(Q12811:Q34535,MATCH(TRUE,INDEX(Q12811:Q34535="",,),0)-1),"")</f>
        <v>10</v>
      </c>
      <c r="Q12811">
        <f t="shared" si="296"/>
        <v>1</v>
      </c>
      <c r="R12811">
        <f t="shared" si="295"/>
        <v>0</v>
      </c>
    </row>
    <row r="12812" spans="1:18" x14ac:dyDescent="0.3">
      <c r="A12812" t="s">
        <v>919</v>
      </c>
      <c r="B12812" s="1">
        <v>38453</v>
      </c>
      <c r="C12812" t="s">
        <v>16</v>
      </c>
      <c r="D12812" t="s">
        <v>925</v>
      </c>
      <c r="E12812" t="s">
        <v>926</v>
      </c>
      <c r="G12812" s="6" t="s">
        <v>29</v>
      </c>
      <c r="H12812" t="s">
        <v>41</v>
      </c>
      <c r="I12812" t="s">
        <v>21</v>
      </c>
      <c r="J12812" t="s">
        <v>22</v>
      </c>
      <c r="K12812">
        <v>3.3</v>
      </c>
      <c r="L12812">
        <v>195</v>
      </c>
      <c r="M12812" t="s">
        <v>662</v>
      </c>
      <c r="N12812">
        <v>195</v>
      </c>
      <c r="O12812" t="s">
        <v>24</v>
      </c>
      <c r="P12812" cm="1">
        <f t="array" ref="P12812">IF(Q12812&gt;0,INDEX(Q12812:Q34536,MATCH(TRUE,INDEX(Q12812:Q34536="",,),0)-1),"")</f>
        <v>10</v>
      </c>
      <c r="Q12812">
        <f t="shared" si="296"/>
        <v>1</v>
      </c>
      <c r="R12812">
        <f t="shared" si="295"/>
        <v>0</v>
      </c>
    </row>
    <row r="12813" spans="1:18" x14ac:dyDescent="0.3">
      <c r="A12813" t="s">
        <v>919</v>
      </c>
      <c r="B12813" s="1">
        <v>38453</v>
      </c>
      <c r="C12813" t="s">
        <v>16</v>
      </c>
      <c r="D12813" t="s">
        <v>925</v>
      </c>
      <c r="E12813" t="s">
        <v>926</v>
      </c>
      <c r="G12813" s="6" t="s">
        <v>29</v>
      </c>
      <c r="H12813" t="s">
        <v>30</v>
      </c>
      <c r="I12813" t="s">
        <v>26</v>
      </c>
      <c r="J12813" t="s">
        <v>27</v>
      </c>
      <c r="K12813">
        <v>186</v>
      </c>
      <c r="L12813">
        <v>15.75</v>
      </c>
      <c r="M12813" t="s">
        <v>662</v>
      </c>
      <c r="N12813">
        <v>15.75</v>
      </c>
      <c r="O12813" t="s">
        <v>24</v>
      </c>
      <c r="P12813" cm="1">
        <f t="array" ref="P12813">IF(Q12813&gt;0,INDEX(Q12813:Q34537,MATCH(TRUE,INDEX(Q12813:Q34537="",,),0)-1),"")</f>
        <v>10</v>
      </c>
      <c r="Q12813">
        <f t="shared" si="296"/>
        <v>1</v>
      </c>
      <c r="R12813">
        <f t="shared" si="295"/>
        <v>0</v>
      </c>
    </row>
    <row r="12814" spans="1:18" x14ac:dyDescent="0.3">
      <c r="A12814" t="s">
        <v>919</v>
      </c>
      <c r="B12814" s="1">
        <v>38453</v>
      </c>
      <c r="C12814" t="s">
        <v>16</v>
      </c>
      <c r="D12814" t="s">
        <v>925</v>
      </c>
      <c r="E12814" t="s">
        <v>926</v>
      </c>
      <c r="G12814" s="6" t="s">
        <v>29</v>
      </c>
      <c r="H12814" t="s">
        <v>99</v>
      </c>
      <c r="I12814" t="s">
        <v>26</v>
      </c>
      <c r="J12814" t="s">
        <v>27</v>
      </c>
      <c r="K12814">
        <v>69</v>
      </c>
      <c r="L12814">
        <v>9.5500000000000007</v>
      </c>
      <c r="M12814" t="s">
        <v>662</v>
      </c>
      <c r="N12814">
        <v>9.5500000000000007</v>
      </c>
      <c r="O12814" t="s">
        <v>24</v>
      </c>
      <c r="P12814" cm="1">
        <f t="array" ref="P12814">IF(Q12814&gt;0,INDEX(Q12814:Q34538,MATCH(TRUE,INDEX(Q12814:Q34538="",,),0)-1),"")</f>
        <v>10</v>
      </c>
      <c r="Q12814">
        <f t="shared" si="296"/>
        <v>1</v>
      </c>
      <c r="R12814">
        <f t="shared" si="295"/>
        <v>0</v>
      </c>
    </row>
    <row r="12815" spans="1:18" x14ac:dyDescent="0.3">
      <c r="A12815" t="s">
        <v>919</v>
      </c>
      <c r="B12815" s="1">
        <v>38453</v>
      </c>
      <c r="C12815" t="s">
        <v>16</v>
      </c>
      <c r="D12815" t="s">
        <v>925</v>
      </c>
      <c r="E12815" t="s">
        <v>926</v>
      </c>
      <c r="G12815" s="6" t="s">
        <v>29</v>
      </c>
      <c r="H12815" t="s">
        <v>533</v>
      </c>
      <c r="I12815" t="s">
        <v>26</v>
      </c>
      <c r="J12815" t="s">
        <v>27</v>
      </c>
      <c r="K12815">
        <v>100</v>
      </c>
      <c r="L12815">
        <v>15</v>
      </c>
      <c r="M12815" t="s">
        <v>662</v>
      </c>
      <c r="N12815">
        <v>15</v>
      </c>
      <c r="O12815" t="s">
        <v>24</v>
      </c>
      <c r="P12815" cm="1">
        <f t="array" ref="P12815">IF(Q12815&gt;0,INDEX(Q12815:Q34539,MATCH(TRUE,INDEX(Q12815:Q34539="",,),0)-1),"")</f>
        <v>10</v>
      </c>
      <c r="Q12815">
        <f t="shared" si="296"/>
        <v>1</v>
      </c>
      <c r="R12815">
        <f t="shared" si="295"/>
        <v>0</v>
      </c>
    </row>
    <row r="12816" spans="1:18" x14ac:dyDescent="0.3">
      <c r="A12816" t="s">
        <v>919</v>
      </c>
      <c r="B12816" s="1">
        <v>38453</v>
      </c>
      <c r="C12816" t="s">
        <v>16</v>
      </c>
      <c r="D12816" t="s">
        <v>925</v>
      </c>
      <c r="E12816" t="s">
        <v>926</v>
      </c>
      <c r="G12816" s="6" t="s">
        <v>29</v>
      </c>
      <c r="H12816" t="s">
        <v>43</v>
      </c>
      <c r="I12816" t="s">
        <v>26</v>
      </c>
      <c r="J12816" t="s">
        <v>27</v>
      </c>
      <c r="K12816">
        <v>172</v>
      </c>
      <c r="L12816">
        <v>15.55</v>
      </c>
      <c r="M12816" t="s">
        <v>662</v>
      </c>
      <c r="N12816">
        <v>15.55</v>
      </c>
      <c r="O12816" t="s">
        <v>24</v>
      </c>
      <c r="P12816" cm="1">
        <f t="array" ref="P12816">IF(Q12816&gt;0,INDEX(Q12816:Q34540,MATCH(TRUE,INDEX(Q12816:Q34540="",,),0)-1),"")</f>
        <v>10</v>
      </c>
      <c r="Q12816">
        <f t="shared" si="296"/>
        <v>1</v>
      </c>
      <c r="R12816">
        <f t="shared" si="295"/>
        <v>0</v>
      </c>
    </row>
    <row r="12817" spans="1:18" x14ac:dyDescent="0.3">
      <c r="A12817" t="s">
        <v>919</v>
      </c>
      <c r="B12817" s="1">
        <v>38453</v>
      </c>
      <c r="C12817" t="s">
        <v>16</v>
      </c>
      <c r="D12817" t="s">
        <v>925</v>
      </c>
      <c r="E12817" t="s">
        <v>926</v>
      </c>
      <c r="G12817" t="s">
        <v>19</v>
      </c>
      <c r="H12817" t="s">
        <v>20</v>
      </c>
      <c r="I12817" t="s">
        <v>21</v>
      </c>
      <c r="J12817" t="s">
        <v>22</v>
      </c>
      <c r="K12817">
        <v>62.8</v>
      </c>
      <c r="L12817">
        <v>397</v>
      </c>
      <c r="M12817" t="s">
        <v>922</v>
      </c>
      <c r="N12817">
        <v>400</v>
      </c>
      <c r="P12817" cm="1">
        <f t="array" ref="P12817">IF(Q12817&gt;0,INDEX(Q12817:Q34541,MATCH(TRUE,INDEX(Q12817:Q34541="",,),0)-1),"")</f>
        <v>10</v>
      </c>
      <c r="Q12817">
        <f t="shared" si="296"/>
        <v>2</v>
      </c>
      <c r="R12817">
        <f t="shared" si="295"/>
        <v>0</v>
      </c>
    </row>
    <row r="12818" spans="1:18" x14ac:dyDescent="0.3">
      <c r="A12818" t="s">
        <v>919</v>
      </c>
      <c r="B12818" s="1">
        <v>38453</v>
      </c>
      <c r="C12818" t="s">
        <v>16</v>
      </c>
      <c r="D12818" t="s">
        <v>925</v>
      </c>
      <c r="E12818" t="s">
        <v>926</v>
      </c>
      <c r="G12818" t="s">
        <v>19</v>
      </c>
      <c r="H12818" t="s">
        <v>63</v>
      </c>
      <c r="I12818" t="s">
        <v>26</v>
      </c>
      <c r="J12818" t="s">
        <v>27</v>
      </c>
      <c r="K12818">
        <v>736</v>
      </c>
      <c r="L12818">
        <v>18.100000000000001</v>
      </c>
      <c r="M12818" t="s">
        <v>922</v>
      </c>
      <c r="N12818">
        <v>63.5</v>
      </c>
      <c r="P12818" cm="1">
        <f t="array" ref="P12818">IF(Q12818&gt;0,INDEX(Q12818:Q34542,MATCH(TRUE,INDEX(Q12818:Q34542="",,),0)-1),"")</f>
        <v>10</v>
      </c>
      <c r="Q12818">
        <f t="shared" si="296"/>
        <v>2</v>
      </c>
      <c r="R12818">
        <f t="shared" si="295"/>
        <v>0</v>
      </c>
    </row>
    <row r="12819" spans="1:18" x14ac:dyDescent="0.3">
      <c r="A12819" t="s">
        <v>919</v>
      </c>
      <c r="B12819" s="1">
        <v>38453</v>
      </c>
      <c r="C12819" t="s">
        <v>16</v>
      </c>
      <c r="D12819" t="s">
        <v>925</v>
      </c>
      <c r="E12819" t="s">
        <v>926</v>
      </c>
      <c r="G12819" s="6" t="s">
        <v>29</v>
      </c>
      <c r="H12819" t="s">
        <v>126</v>
      </c>
      <c r="I12819" t="s">
        <v>21</v>
      </c>
      <c r="J12819" t="s">
        <v>22</v>
      </c>
      <c r="K12819">
        <v>7.7</v>
      </c>
      <c r="L12819">
        <v>55</v>
      </c>
      <c r="M12819" t="s">
        <v>922</v>
      </c>
      <c r="N12819">
        <v>55</v>
      </c>
      <c r="P12819" cm="1">
        <f t="array" ref="P12819">IF(Q12819&gt;0,INDEX(Q12819:Q34543,MATCH(TRUE,INDEX(Q12819:Q34543="",,),0)-1),"")</f>
        <v>10</v>
      </c>
      <c r="Q12819">
        <f t="shared" si="296"/>
        <v>2</v>
      </c>
      <c r="R12819">
        <f t="shared" si="295"/>
        <v>0</v>
      </c>
    </row>
    <row r="12820" spans="1:18" x14ac:dyDescent="0.3">
      <c r="A12820" t="s">
        <v>919</v>
      </c>
      <c r="B12820" s="1">
        <v>38453</v>
      </c>
      <c r="C12820" t="s">
        <v>16</v>
      </c>
      <c r="D12820" t="s">
        <v>925</v>
      </c>
      <c r="E12820" t="s">
        <v>926</v>
      </c>
      <c r="G12820" s="6" t="s">
        <v>29</v>
      </c>
      <c r="H12820" t="s">
        <v>53</v>
      </c>
      <c r="I12820" t="s">
        <v>21</v>
      </c>
      <c r="J12820" t="s">
        <v>22</v>
      </c>
      <c r="K12820">
        <v>4.8</v>
      </c>
      <c r="L12820">
        <v>89</v>
      </c>
      <c r="M12820" t="s">
        <v>922</v>
      </c>
      <c r="N12820">
        <v>89</v>
      </c>
      <c r="P12820" cm="1">
        <f t="array" ref="P12820">IF(Q12820&gt;0,INDEX(Q12820:Q34544,MATCH(TRUE,INDEX(Q12820:Q34544="",,),0)-1),"")</f>
        <v>10</v>
      </c>
      <c r="Q12820">
        <f t="shared" si="296"/>
        <v>2</v>
      </c>
      <c r="R12820">
        <f t="shared" si="295"/>
        <v>0</v>
      </c>
    </row>
    <row r="12821" spans="1:18" x14ac:dyDescent="0.3">
      <c r="A12821" t="s">
        <v>919</v>
      </c>
      <c r="B12821" s="1">
        <v>38453</v>
      </c>
      <c r="C12821" t="s">
        <v>16</v>
      </c>
      <c r="D12821" t="s">
        <v>925</v>
      </c>
      <c r="E12821" t="s">
        <v>926</v>
      </c>
      <c r="G12821" s="6" t="s">
        <v>29</v>
      </c>
      <c r="H12821" t="s">
        <v>25</v>
      </c>
      <c r="I12821" t="s">
        <v>21</v>
      </c>
      <c r="J12821" t="s">
        <v>22</v>
      </c>
      <c r="K12821">
        <v>48.5</v>
      </c>
      <c r="L12821">
        <v>112</v>
      </c>
      <c r="M12821" t="s">
        <v>922</v>
      </c>
      <c r="N12821">
        <v>112</v>
      </c>
      <c r="P12821" cm="1">
        <f t="array" ref="P12821">IF(Q12821&gt;0,INDEX(Q12821:Q34545,MATCH(TRUE,INDEX(Q12821:Q34545="",,),0)-1),"")</f>
        <v>10</v>
      </c>
      <c r="Q12821">
        <f t="shared" si="296"/>
        <v>2</v>
      </c>
      <c r="R12821">
        <f t="shared" si="295"/>
        <v>0</v>
      </c>
    </row>
    <row r="12822" spans="1:18" x14ac:dyDescent="0.3">
      <c r="A12822" t="s">
        <v>919</v>
      </c>
      <c r="B12822" s="1">
        <v>38453</v>
      </c>
      <c r="C12822" t="s">
        <v>16</v>
      </c>
      <c r="D12822" t="s">
        <v>925</v>
      </c>
      <c r="E12822" t="s">
        <v>926</v>
      </c>
      <c r="G12822" s="6" t="s">
        <v>29</v>
      </c>
      <c r="H12822" t="s">
        <v>69</v>
      </c>
      <c r="I12822" t="s">
        <v>21</v>
      </c>
      <c r="J12822" t="s">
        <v>22</v>
      </c>
      <c r="K12822">
        <v>7.1</v>
      </c>
      <c r="L12822">
        <v>78</v>
      </c>
      <c r="M12822" t="s">
        <v>922</v>
      </c>
      <c r="N12822">
        <v>78</v>
      </c>
      <c r="P12822" cm="1">
        <f t="array" ref="P12822">IF(Q12822&gt;0,INDEX(Q12822:Q34546,MATCH(TRUE,INDEX(Q12822:Q34546="",,),0)-1),"")</f>
        <v>10</v>
      </c>
      <c r="Q12822">
        <f t="shared" si="296"/>
        <v>2</v>
      </c>
      <c r="R12822">
        <f t="shared" si="295"/>
        <v>0</v>
      </c>
    </row>
    <row r="12823" spans="1:18" x14ac:dyDescent="0.3">
      <c r="A12823" t="s">
        <v>919</v>
      </c>
      <c r="B12823" s="1">
        <v>38453</v>
      </c>
      <c r="C12823" t="s">
        <v>16</v>
      </c>
      <c r="D12823" t="s">
        <v>925</v>
      </c>
      <c r="E12823" t="s">
        <v>926</v>
      </c>
      <c r="G12823" s="6" t="s">
        <v>29</v>
      </c>
      <c r="H12823" t="s">
        <v>41</v>
      </c>
      <c r="I12823" t="s">
        <v>21</v>
      </c>
      <c r="J12823" t="s">
        <v>22</v>
      </c>
      <c r="K12823">
        <v>3.3</v>
      </c>
      <c r="L12823">
        <v>195</v>
      </c>
      <c r="M12823" t="s">
        <v>922</v>
      </c>
      <c r="N12823">
        <v>195</v>
      </c>
      <c r="P12823" cm="1">
        <f t="array" ref="P12823">IF(Q12823&gt;0,INDEX(Q12823:Q34547,MATCH(TRUE,INDEX(Q12823:Q34547="",,),0)-1),"")</f>
        <v>10</v>
      </c>
      <c r="Q12823">
        <f t="shared" si="296"/>
        <v>2</v>
      </c>
      <c r="R12823">
        <f t="shared" si="295"/>
        <v>0</v>
      </c>
    </row>
    <row r="12824" spans="1:18" x14ac:dyDescent="0.3">
      <c r="A12824" t="s">
        <v>919</v>
      </c>
      <c r="B12824" s="1">
        <v>38453</v>
      </c>
      <c r="C12824" t="s">
        <v>16</v>
      </c>
      <c r="D12824" t="s">
        <v>925</v>
      </c>
      <c r="E12824" t="s">
        <v>926</v>
      </c>
      <c r="G12824" s="6" t="s">
        <v>29</v>
      </c>
      <c r="H12824" t="s">
        <v>30</v>
      </c>
      <c r="I12824" t="s">
        <v>26</v>
      </c>
      <c r="J12824" t="s">
        <v>27</v>
      </c>
      <c r="K12824">
        <v>186</v>
      </c>
      <c r="L12824">
        <v>15.75</v>
      </c>
      <c r="M12824" t="s">
        <v>922</v>
      </c>
      <c r="N12824">
        <v>15.75</v>
      </c>
      <c r="P12824" cm="1">
        <f t="array" ref="P12824">IF(Q12824&gt;0,INDEX(Q12824:Q34548,MATCH(TRUE,INDEX(Q12824:Q34548="",,),0)-1),"")</f>
        <v>10</v>
      </c>
      <c r="Q12824">
        <f t="shared" si="296"/>
        <v>2</v>
      </c>
      <c r="R12824">
        <f t="shared" si="295"/>
        <v>0</v>
      </c>
    </row>
    <row r="12825" spans="1:18" x14ac:dyDescent="0.3">
      <c r="A12825" t="s">
        <v>919</v>
      </c>
      <c r="B12825" s="1">
        <v>38453</v>
      </c>
      <c r="C12825" t="s">
        <v>16</v>
      </c>
      <c r="D12825" t="s">
        <v>925</v>
      </c>
      <c r="E12825" t="s">
        <v>926</v>
      </c>
      <c r="G12825" s="6" t="s">
        <v>29</v>
      </c>
      <c r="H12825" t="s">
        <v>99</v>
      </c>
      <c r="I12825" t="s">
        <v>26</v>
      </c>
      <c r="J12825" t="s">
        <v>27</v>
      </c>
      <c r="K12825">
        <v>69</v>
      </c>
      <c r="L12825">
        <v>9.5500000000000007</v>
      </c>
      <c r="M12825" t="s">
        <v>922</v>
      </c>
      <c r="N12825">
        <v>9.5500000000000007</v>
      </c>
      <c r="P12825" cm="1">
        <f t="array" ref="P12825">IF(Q12825&gt;0,INDEX(Q12825:Q34549,MATCH(TRUE,INDEX(Q12825:Q34549="",,),0)-1),"")</f>
        <v>10</v>
      </c>
      <c r="Q12825">
        <f t="shared" si="296"/>
        <v>2</v>
      </c>
      <c r="R12825">
        <f t="shared" si="295"/>
        <v>0</v>
      </c>
    </row>
    <row r="12826" spans="1:18" x14ac:dyDescent="0.3">
      <c r="A12826" t="s">
        <v>919</v>
      </c>
      <c r="B12826" s="1">
        <v>38453</v>
      </c>
      <c r="C12826" t="s">
        <v>16</v>
      </c>
      <c r="D12826" t="s">
        <v>925</v>
      </c>
      <c r="E12826" t="s">
        <v>926</v>
      </c>
      <c r="G12826" s="6" t="s">
        <v>29</v>
      </c>
      <c r="H12826" t="s">
        <v>533</v>
      </c>
      <c r="I12826" t="s">
        <v>26</v>
      </c>
      <c r="J12826" t="s">
        <v>27</v>
      </c>
      <c r="K12826">
        <v>100</v>
      </c>
      <c r="L12826">
        <v>15</v>
      </c>
      <c r="M12826" t="s">
        <v>922</v>
      </c>
      <c r="N12826">
        <v>15</v>
      </c>
      <c r="P12826" cm="1">
        <f t="array" ref="P12826">IF(Q12826&gt;0,INDEX(Q12826:Q34550,MATCH(TRUE,INDEX(Q12826:Q34550="",,),0)-1),"")</f>
        <v>10</v>
      </c>
      <c r="Q12826">
        <f t="shared" si="296"/>
        <v>2</v>
      </c>
      <c r="R12826">
        <f t="shared" si="295"/>
        <v>0</v>
      </c>
    </row>
    <row r="12827" spans="1:18" x14ac:dyDescent="0.3">
      <c r="A12827" t="s">
        <v>919</v>
      </c>
      <c r="B12827" s="1">
        <v>38453</v>
      </c>
      <c r="C12827" t="s">
        <v>16</v>
      </c>
      <c r="D12827" t="s">
        <v>925</v>
      </c>
      <c r="E12827" t="s">
        <v>926</v>
      </c>
      <c r="G12827" s="6" t="s">
        <v>29</v>
      </c>
      <c r="H12827" t="s">
        <v>43</v>
      </c>
      <c r="I12827" t="s">
        <v>26</v>
      </c>
      <c r="J12827" t="s">
        <v>27</v>
      </c>
      <c r="K12827">
        <v>172</v>
      </c>
      <c r="L12827">
        <v>15.55</v>
      </c>
      <c r="M12827" t="s">
        <v>922</v>
      </c>
      <c r="N12827">
        <v>15.55</v>
      </c>
      <c r="P12827" cm="1">
        <f t="array" ref="P12827">IF(Q12827&gt;0,INDEX(Q12827:Q34551,MATCH(TRUE,INDEX(Q12827:Q34551="",,),0)-1),"")</f>
        <v>10</v>
      </c>
      <c r="Q12827">
        <f t="shared" si="296"/>
        <v>2</v>
      </c>
      <c r="R12827">
        <f t="shared" si="295"/>
        <v>0</v>
      </c>
    </row>
    <row r="12828" spans="1:18" x14ac:dyDescent="0.3">
      <c r="A12828" t="s">
        <v>919</v>
      </c>
      <c r="B12828" s="1">
        <v>38453</v>
      </c>
      <c r="C12828" t="s">
        <v>16</v>
      </c>
      <c r="D12828" t="s">
        <v>925</v>
      </c>
      <c r="E12828" t="s">
        <v>926</v>
      </c>
      <c r="G12828" t="s">
        <v>19</v>
      </c>
      <c r="H12828" t="s">
        <v>20</v>
      </c>
      <c r="I12828" t="s">
        <v>21</v>
      </c>
      <c r="J12828" t="s">
        <v>22</v>
      </c>
      <c r="K12828">
        <v>62.8</v>
      </c>
      <c r="L12828">
        <v>397</v>
      </c>
      <c r="M12828" t="s">
        <v>74</v>
      </c>
      <c r="N12828">
        <v>929.54</v>
      </c>
      <c r="P12828" cm="1">
        <f t="array" ref="P12828">IF(Q12828&gt;0,INDEX(Q12828:Q34552,MATCH(TRUE,INDEX(Q12828:Q34552="",,),0)-1),"")</f>
        <v>10</v>
      </c>
      <c r="Q12828">
        <f t="shared" si="296"/>
        <v>3</v>
      </c>
      <c r="R12828">
        <f t="shared" si="295"/>
        <v>0</v>
      </c>
    </row>
    <row r="12829" spans="1:18" x14ac:dyDescent="0.3">
      <c r="A12829" t="s">
        <v>919</v>
      </c>
      <c r="B12829" s="1">
        <v>38453</v>
      </c>
      <c r="C12829" t="s">
        <v>16</v>
      </c>
      <c r="D12829" t="s">
        <v>925</v>
      </c>
      <c r="E12829" t="s">
        <v>926</v>
      </c>
      <c r="G12829" t="s">
        <v>19</v>
      </c>
      <c r="H12829" t="s">
        <v>63</v>
      </c>
      <c r="I12829" t="s">
        <v>26</v>
      </c>
      <c r="J12829" t="s">
        <v>27</v>
      </c>
      <c r="K12829">
        <v>736</v>
      </c>
      <c r="L12829">
        <v>18.100000000000001</v>
      </c>
      <c r="M12829" t="s">
        <v>74</v>
      </c>
      <c r="N12829">
        <v>18.100000000000001</v>
      </c>
      <c r="P12829" cm="1">
        <f t="array" ref="P12829">IF(Q12829&gt;0,INDEX(Q12829:Q34553,MATCH(TRUE,INDEX(Q12829:Q34553="",,),0)-1),"")</f>
        <v>10</v>
      </c>
      <c r="Q12829">
        <f t="shared" si="296"/>
        <v>3</v>
      </c>
      <c r="R12829">
        <f t="shared" si="295"/>
        <v>0</v>
      </c>
    </row>
    <row r="12830" spans="1:18" x14ac:dyDescent="0.3">
      <c r="A12830" t="s">
        <v>919</v>
      </c>
      <c r="B12830" s="1">
        <v>38453</v>
      </c>
      <c r="C12830" t="s">
        <v>16</v>
      </c>
      <c r="D12830" t="s">
        <v>925</v>
      </c>
      <c r="E12830" t="s">
        <v>926</v>
      </c>
      <c r="G12830" s="6" t="s">
        <v>29</v>
      </c>
      <c r="H12830" t="s">
        <v>126</v>
      </c>
      <c r="I12830" t="s">
        <v>21</v>
      </c>
      <c r="J12830" t="s">
        <v>22</v>
      </c>
      <c r="K12830">
        <v>7.7</v>
      </c>
      <c r="L12830">
        <v>55</v>
      </c>
      <c r="M12830" t="s">
        <v>74</v>
      </c>
      <c r="N12830">
        <v>55</v>
      </c>
      <c r="P12830" cm="1">
        <f t="array" ref="P12830">IF(Q12830&gt;0,INDEX(Q12830:Q34554,MATCH(TRUE,INDEX(Q12830:Q34554="",,),0)-1),"")</f>
        <v>10</v>
      </c>
      <c r="Q12830">
        <f t="shared" si="296"/>
        <v>3</v>
      </c>
      <c r="R12830">
        <f t="shared" si="295"/>
        <v>0</v>
      </c>
    </row>
    <row r="12831" spans="1:18" x14ac:dyDescent="0.3">
      <c r="A12831" t="s">
        <v>919</v>
      </c>
      <c r="B12831" s="1">
        <v>38453</v>
      </c>
      <c r="C12831" t="s">
        <v>16</v>
      </c>
      <c r="D12831" t="s">
        <v>925</v>
      </c>
      <c r="E12831" t="s">
        <v>926</v>
      </c>
      <c r="G12831" s="6" t="s">
        <v>29</v>
      </c>
      <c r="H12831" t="s">
        <v>53</v>
      </c>
      <c r="I12831" t="s">
        <v>21</v>
      </c>
      <c r="J12831" t="s">
        <v>22</v>
      </c>
      <c r="K12831">
        <v>4.8</v>
      </c>
      <c r="L12831">
        <v>89</v>
      </c>
      <c r="M12831" t="s">
        <v>74</v>
      </c>
      <c r="N12831">
        <v>89</v>
      </c>
      <c r="P12831" cm="1">
        <f t="array" ref="P12831">IF(Q12831&gt;0,INDEX(Q12831:Q34555,MATCH(TRUE,INDEX(Q12831:Q34555="",,),0)-1),"")</f>
        <v>10</v>
      </c>
      <c r="Q12831">
        <f t="shared" si="296"/>
        <v>3</v>
      </c>
      <c r="R12831">
        <f t="shared" si="295"/>
        <v>0</v>
      </c>
    </row>
    <row r="12832" spans="1:18" x14ac:dyDescent="0.3">
      <c r="A12832" t="s">
        <v>919</v>
      </c>
      <c r="B12832" s="1">
        <v>38453</v>
      </c>
      <c r="C12832" t="s">
        <v>16</v>
      </c>
      <c r="D12832" t="s">
        <v>925</v>
      </c>
      <c r="E12832" t="s">
        <v>926</v>
      </c>
      <c r="G12832" s="6" t="s">
        <v>29</v>
      </c>
      <c r="H12832" t="s">
        <v>25</v>
      </c>
      <c r="I12832" t="s">
        <v>21</v>
      </c>
      <c r="J12832" t="s">
        <v>22</v>
      </c>
      <c r="K12832">
        <v>48.5</v>
      </c>
      <c r="L12832">
        <v>112</v>
      </c>
      <c r="M12832" t="s">
        <v>74</v>
      </c>
      <c r="N12832">
        <v>112</v>
      </c>
      <c r="P12832" cm="1">
        <f t="array" ref="P12832">IF(Q12832&gt;0,INDEX(Q12832:Q34556,MATCH(TRUE,INDEX(Q12832:Q34556="",,),0)-1),"")</f>
        <v>10</v>
      </c>
      <c r="Q12832">
        <f t="shared" si="296"/>
        <v>3</v>
      </c>
      <c r="R12832">
        <f t="shared" si="295"/>
        <v>0</v>
      </c>
    </row>
    <row r="12833" spans="1:18" x14ac:dyDescent="0.3">
      <c r="A12833" t="s">
        <v>919</v>
      </c>
      <c r="B12833" s="1">
        <v>38453</v>
      </c>
      <c r="C12833" t="s">
        <v>16</v>
      </c>
      <c r="D12833" t="s">
        <v>925</v>
      </c>
      <c r="E12833" t="s">
        <v>926</v>
      </c>
      <c r="G12833" s="6" t="s">
        <v>29</v>
      </c>
      <c r="H12833" t="s">
        <v>69</v>
      </c>
      <c r="I12833" t="s">
        <v>21</v>
      </c>
      <c r="J12833" t="s">
        <v>22</v>
      </c>
      <c r="K12833">
        <v>7.1</v>
      </c>
      <c r="L12833">
        <v>78</v>
      </c>
      <c r="M12833" t="s">
        <v>74</v>
      </c>
      <c r="N12833">
        <v>78</v>
      </c>
      <c r="P12833" cm="1">
        <f t="array" ref="P12833">IF(Q12833&gt;0,INDEX(Q12833:Q34557,MATCH(TRUE,INDEX(Q12833:Q34557="",,),0)-1),"")</f>
        <v>10</v>
      </c>
      <c r="Q12833">
        <f t="shared" si="296"/>
        <v>3</v>
      </c>
      <c r="R12833">
        <f t="shared" si="295"/>
        <v>0</v>
      </c>
    </row>
    <row r="12834" spans="1:18" x14ac:dyDescent="0.3">
      <c r="A12834" t="s">
        <v>919</v>
      </c>
      <c r="B12834" s="1">
        <v>38453</v>
      </c>
      <c r="C12834" t="s">
        <v>16</v>
      </c>
      <c r="D12834" t="s">
        <v>925</v>
      </c>
      <c r="E12834" t="s">
        <v>926</v>
      </c>
      <c r="G12834" s="6" t="s">
        <v>29</v>
      </c>
      <c r="H12834" t="s">
        <v>41</v>
      </c>
      <c r="I12834" t="s">
        <v>21</v>
      </c>
      <c r="J12834" t="s">
        <v>22</v>
      </c>
      <c r="K12834">
        <v>3.3</v>
      </c>
      <c r="L12834">
        <v>195</v>
      </c>
      <c r="M12834" t="s">
        <v>74</v>
      </c>
      <c r="N12834">
        <v>195</v>
      </c>
      <c r="P12834" cm="1">
        <f t="array" ref="P12834">IF(Q12834&gt;0,INDEX(Q12834:Q34558,MATCH(TRUE,INDEX(Q12834:Q34558="",,),0)-1),"")</f>
        <v>10</v>
      </c>
      <c r="Q12834">
        <f t="shared" si="296"/>
        <v>3</v>
      </c>
      <c r="R12834">
        <f t="shared" si="295"/>
        <v>0</v>
      </c>
    </row>
    <row r="12835" spans="1:18" x14ac:dyDescent="0.3">
      <c r="A12835" t="s">
        <v>919</v>
      </c>
      <c r="B12835" s="1">
        <v>38453</v>
      </c>
      <c r="C12835" t="s">
        <v>16</v>
      </c>
      <c r="D12835" t="s">
        <v>925</v>
      </c>
      <c r="E12835" t="s">
        <v>926</v>
      </c>
      <c r="G12835" s="6" t="s">
        <v>29</v>
      </c>
      <c r="H12835" t="s">
        <v>30</v>
      </c>
      <c r="I12835" t="s">
        <v>26</v>
      </c>
      <c r="J12835" t="s">
        <v>27</v>
      </c>
      <c r="K12835">
        <v>186</v>
      </c>
      <c r="L12835">
        <v>15.75</v>
      </c>
      <c r="M12835" t="s">
        <v>74</v>
      </c>
      <c r="N12835">
        <v>15.75</v>
      </c>
      <c r="P12835" cm="1">
        <f t="array" ref="P12835">IF(Q12835&gt;0,INDEX(Q12835:Q34559,MATCH(TRUE,INDEX(Q12835:Q34559="",,),0)-1),"")</f>
        <v>10</v>
      </c>
      <c r="Q12835">
        <f t="shared" si="296"/>
        <v>3</v>
      </c>
      <c r="R12835">
        <f t="shared" si="295"/>
        <v>0</v>
      </c>
    </row>
    <row r="12836" spans="1:18" x14ac:dyDescent="0.3">
      <c r="A12836" t="s">
        <v>919</v>
      </c>
      <c r="B12836" s="1">
        <v>38453</v>
      </c>
      <c r="C12836" t="s">
        <v>16</v>
      </c>
      <c r="D12836" t="s">
        <v>925</v>
      </c>
      <c r="E12836" t="s">
        <v>926</v>
      </c>
      <c r="G12836" s="6" t="s">
        <v>29</v>
      </c>
      <c r="H12836" t="s">
        <v>99</v>
      </c>
      <c r="I12836" t="s">
        <v>26</v>
      </c>
      <c r="J12836" t="s">
        <v>27</v>
      </c>
      <c r="K12836">
        <v>69</v>
      </c>
      <c r="L12836">
        <v>9.5500000000000007</v>
      </c>
      <c r="M12836" t="s">
        <v>74</v>
      </c>
      <c r="N12836">
        <v>9.5500000000000007</v>
      </c>
      <c r="P12836" cm="1">
        <f t="array" ref="P12836">IF(Q12836&gt;0,INDEX(Q12836:Q34560,MATCH(TRUE,INDEX(Q12836:Q34560="",,),0)-1),"")</f>
        <v>10</v>
      </c>
      <c r="Q12836">
        <f t="shared" si="296"/>
        <v>3</v>
      </c>
      <c r="R12836">
        <f t="shared" si="295"/>
        <v>0</v>
      </c>
    </row>
    <row r="12837" spans="1:18" x14ac:dyDescent="0.3">
      <c r="A12837" t="s">
        <v>919</v>
      </c>
      <c r="B12837" s="1">
        <v>38453</v>
      </c>
      <c r="C12837" t="s">
        <v>16</v>
      </c>
      <c r="D12837" t="s">
        <v>925</v>
      </c>
      <c r="E12837" t="s">
        <v>926</v>
      </c>
      <c r="G12837" s="6" t="s">
        <v>29</v>
      </c>
      <c r="H12837" t="s">
        <v>533</v>
      </c>
      <c r="I12837" t="s">
        <v>26</v>
      </c>
      <c r="J12837" t="s">
        <v>27</v>
      </c>
      <c r="K12837">
        <v>100</v>
      </c>
      <c r="L12837">
        <v>15</v>
      </c>
      <c r="M12837" t="s">
        <v>74</v>
      </c>
      <c r="N12837">
        <v>15</v>
      </c>
      <c r="P12837" cm="1">
        <f t="array" ref="P12837">IF(Q12837&gt;0,INDEX(Q12837:Q34561,MATCH(TRUE,INDEX(Q12837:Q34561="",,),0)-1),"")</f>
        <v>10</v>
      </c>
      <c r="Q12837">
        <f t="shared" si="296"/>
        <v>3</v>
      </c>
      <c r="R12837">
        <f t="shared" si="295"/>
        <v>0</v>
      </c>
    </row>
    <row r="12838" spans="1:18" x14ac:dyDescent="0.3">
      <c r="A12838" t="s">
        <v>919</v>
      </c>
      <c r="B12838" s="1">
        <v>38453</v>
      </c>
      <c r="C12838" t="s">
        <v>16</v>
      </c>
      <c r="D12838" t="s">
        <v>925</v>
      </c>
      <c r="E12838" t="s">
        <v>926</v>
      </c>
      <c r="G12838" s="6" t="s">
        <v>29</v>
      </c>
      <c r="H12838" t="s">
        <v>43</v>
      </c>
      <c r="I12838" t="s">
        <v>26</v>
      </c>
      <c r="J12838" t="s">
        <v>27</v>
      </c>
      <c r="K12838">
        <v>172</v>
      </c>
      <c r="L12838">
        <v>15.55</v>
      </c>
      <c r="M12838" t="s">
        <v>74</v>
      </c>
      <c r="N12838">
        <v>15.55</v>
      </c>
      <c r="P12838" cm="1">
        <f t="array" ref="P12838">IF(Q12838&gt;0,INDEX(Q12838:Q34562,MATCH(TRUE,INDEX(Q12838:Q34562="",,),0)-1),"")</f>
        <v>10</v>
      </c>
      <c r="Q12838">
        <f t="shared" si="296"/>
        <v>3</v>
      </c>
      <c r="R12838">
        <f t="shared" si="295"/>
        <v>0</v>
      </c>
    </row>
    <row r="12839" spans="1:18" x14ac:dyDescent="0.3">
      <c r="A12839" t="s">
        <v>919</v>
      </c>
      <c r="B12839" s="1">
        <v>38453</v>
      </c>
      <c r="C12839" t="s">
        <v>16</v>
      </c>
      <c r="D12839" t="s">
        <v>925</v>
      </c>
      <c r="E12839" t="s">
        <v>926</v>
      </c>
      <c r="G12839" t="s">
        <v>19</v>
      </c>
      <c r="H12839" t="s">
        <v>20</v>
      </c>
      <c r="I12839" t="s">
        <v>21</v>
      </c>
      <c r="J12839" t="s">
        <v>22</v>
      </c>
      <c r="K12839">
        <v>62.8</v>
      </c>
      <c r="L12839">
        <v>397</v>
      </c>
      <c r="M12839" t="s">
        <v>86</v>
      </c>
      <c r="N12839">
        <v>908.11</v>
      </c>
      <c r="P12839" cm="1">
        <f t="array" ref="P12839">IF(Q12839&gt;0,INDEX(Q12839:Q34563,MATCH(TRUE,INDEX(Q12839:Q34563="",,),0)-1),"")</f>
        <v>10</v>
      </c>
      <c r="Q12839">
        <f t="shared" si="296"/>
        <v>4</v>
      </c>
      <c r="R12839">
        <f t="shared" si="295"/>
        <v>0</v>
      </c>
    </row>
    <row r="12840" spans="1:18" x14ac:dyDescent="0.3">
      <c r="A12840" t="s">
        <v>919</v>
      </c>
      <c r="B12840" s="1">
        <v>38453</v>
      </c>
      <c r="C12840" t="s">
        <v>16</v>
      </c>
      <c r="D12840" t="s">
        <v>925</v>
      </c>
      <c r="E12840" t="s">
        <v>926</v>
      </c>
      <c r="G12840" t="s">
        <v>19</v>
      </c>
      <c r="H12840" t="s">
        <v>63</v>
      </c>
      <c r="I12840" t="s">
        <v>26</v>
      </c>
      <c r="J12840" t="s">
        <v>27</v>
      </c>
      <c r="K12840">
        <v>736</v>
      </c>
      <c r="L12840">
        <v>18.100000000000001</v>
      </c>
      <c r="M12840" t="s">
        <v>86</v>
      </c>
      <c r="N12840">
        <v>18.100000000000001</v>
      </c>
      <c r="P12840" cm="1">
        <f t="array" ref="P12840">IF(Q12840&gt;0,INDEX(Q12840:Q34564,MATCH(TRUE,INDEX(Q12840:Q34564="",,),0)-1),"")</f>
        <v>10</v>
      </c>
      <c r="Q12840">
        <f t="shared" si="296"/>
        <v>4</v>
      </c>
      <c r="R12840">
        <f t="shared" si="295"/>
        <v>0</v>
      </c>
    </row>
    <row r="12841" spans="1:18" x14ac:dyDescent="0.3">
      <c r="A12841" t="s">
        <v>919</v>
      </c>
      <c r="B12841" s="1">
        <v>38453</v>
      </c>
      <c r="C12841" t="s">
        <v>16</v>
      </c>
      <c r="D12841" t="s">
        <v>925</v>
      </c>
      <c r="E12841" t="s">
        <v>926</v>
      </c>
      <c r="G12841" s="6" t="s">
        <v>29</v>
      </c>
      <c r="H12841" t="s">
        <v>126</v>
      </c>
      <c r="I12841" t="s">
        <v>21</v>
      </c>
      <c r="J12841" t="s">
        <v>22</v>
      </c>
      <c r="K12841">
        <v>7.7</v>
      </c>
      <c r="L12841">
        <v>55</v>
      </c>
      <c r="M12841" t="s">
        <v>86</v>
      </c>
      <c r="N12841">
        <v>55</v>
      </c>
      <c r="P12841" cm="1">
        <f t="array" ref="P12841">IF(Q12841&gt;0,INDEX(Q12841:Q34565,MATCH(TRUE,INDEX(Q12841:Q34565="",,),0)-1),"")</f>
        <v>10</v>
      </c>
      <c r="Q12841">
        <f t="shared" si="296"/>
        <v>4</v>
      </c>
      <c r="R12841">
        <f t="shared" si="295"/>
        <v>0</v>
      </c>
    </row>
    <row r="12842" spans="1:18" x14ac:dyDescent="0.3">
      <c r="A12842" t="s">
        <v>919</v>
      </c>
      <c r="B12842" s="1">
        <v>38453</v>
      </c>
      <c r="C12842" t="s">
        <v>16</v>
      </c>
      <c r="D12842" t="s">
        <v>925</v>
      </c>
      <c r="E12842" t="s">
        <v>926</v>
      </c>
      <c r="G12842" s="6" t="s">
        <v>29</v>
      </c>
      <c r="H12842" t="s">
        <v>53</v>
      </c>
      <c r="I12842" t="s">
        <v>21</v>
      </c>
      <c r="J12842" t="s">
        <v>22</v>
      </c>
      <c r="K12842">
        <v>4.8</v>
      </c>
      <c r="L12842">
        <v>89</v>
      </c>
      <c r="M12842" t="s">
        <v>86</v>
      </c>
      <c r="N12842">
        <v>89</v>
      </c>
      <c r="P12842" cm="1">
        <f t="array" ref="P12842">IF(Q12842&gt;0,INDEX(Q12842:Q34566,MATCH(TRUE,INDEX(Q12842:Q34566="",,),0)-1),"")</f>
        <v>10</v>
      </c>
      <c r="Q12842">
        <f t="shared" si="296"/>
        <v>4</v>
      </c>
      <c r="R12842">
        <f t="shared" si="295"/>
        <v>0</v>
      </c>
    </row>
    <row r="12843" spans="1:18" x14ac:dyDescent="0.3">
      <c r="A12843" t="s">
        <v>919</v>
      </c>
      <c r="B12843" s="1">
        <v>38453</v>
      </c>
      <c r="C12843" t="s">
        <v>16</v>
      </c>
      <c r="D12843" t="s">
        <v>925</v>
      </c>
      <c r="E12843" t="s">
        <v>926</v>
      </c>
      <c r="G12843" s="6" t="s">
        <v>29</v>
      </c>
      <c r="H12843" t="s">
        <v>25</v>
      </c>
      <c r="I12843" t="s">
        <v>21</v>
      </c>
      <c r="J12843" t="s">
        <v>22</v>
      </c>
      <c r="K12843">
        <v>48.5</v>
      </c>
      <c r="L12843">
        <v>112</v>
      </c>
      <c r="M12843" t="s">
        <v>86</v>
      </c>
      <c r="N12843">
        <v>112</v>
      </c>
      <c r="P12843" cm="1">
        <f t="array" ref="P12843">IF(Q12843&gt;0,INDEX(Q12843:Q34567,MATCH(TRUE,INDEX(Q12843:Q34567="",,),0)-1),"")</f>
        <v>10</v>
      </c>
      <c r="Q12843">
        <f t="shared" si="296"/>
        <v>4</v>
      </c>
      <c r="R12843">
        <f t="shared" si="295"/>
        <v>0</v>
      </c>
    </row>
    <row r="12844" spans="1:18" x14ac:dyDescent="0.3">
      <c r="A12844" t="s">
        <v>919</v>
      </c>
      <c r="B12844" s="1">
        <v>38453</v>
      </c>
      <c r="C12844" t="s">
        <v>16</v>
      </c>
      <c r="D12844" t="s">
        <v>925</v>
      </c>
      <c r="E12844" t="s">
        <v>926</v>
      </c>
      <c r="G12844" s="6" t="s">
        <v>29</v>
      </c>
      <c r="H12844" t="s">
        <v>69</v>
      </c>
      <c r="I12844" t="s">
        <v>21</v>
      </c>
      <c r="J12844" t="s">
        <v>22</v>
      </c>
      <c r="K12844">
        <v>7.1</v>
      </c>
      <c r="L12844">
        <v>78</v>
      </c>
      <c r="M12844" t="s">
        <v>86</v>
      </c>
      <c r="N12844">
        <v>78</v>
      </c>
      <c r="P12844" cm="1">
        <f t="array" ref="P12844">IF(Q12844&gt;0,INDEX(Q12844:Q34568,MATCH(TRUE,INDEX(Q12844:Q34568="",,),0)-1),"")</f>
        <v>10</v>
      </c>
      <c r="Q12844">
        <f t="shared" si="296"/>
        <v>4</v>
      </c>
      <c r="R12844">
        <f t="shared" si="295"/>
        <v>0</v>
      </c>
    </row>
    <row r="12845" spans="1:18" x14ac:dyDescent="0.3">
      <c r="A12845" t="s">
        <v>919</v>
      </c>
      <c r="B12845" s="1">
        <v>38453</v>
      </c>
      <c r="C12845" t="s">
        <v>16</v>
      </c>
      <c r="D12845" t="s">
        <v>925</v>
      </c>
      <c r="E12845" t="s">
        <v>926</v>
      </c>
      <c r="G12845" s="6" t="s">
        <v>29</v>
      </c>
      <c r="H12845" t="s">
        <v>41</v>
      </c>
      <c r="I12845" t="s">
        <v>21</v>
      </c>
      <c r="J12845" t="s">
        <v>22</v>
      </c>
      <c r="K12845">
        <v>3.3</v>
      </c>
      <c r="L12845">
        <v>195</v>
      </c>
      <c r="M12845" t="s">
        <v>86</v>
      </c>
      <c r="N12845">
        <v>195</v>
      </c>
      <c r="P12845" cm="1">
        <f t="array" ref="P12845">IF(Q12845&gt;0,INDEX(Q12845:Q34569,MATCH(TRUE,INDEX(Q12845:Q34569="",,),0)-1),"")</f>
        <v>10</v>
      </c>
      <c r="Q12845">
        <f t="shared" si="296"/>
        <v>4</v>
      </c>
      <c r="R12845">
        <f t="shared" si="295"/>
        <v>0</v>
      </c>
    </row>
    <row r="12846" spans="1:18" x14ac:dyDescent="0.3">
      <c r="A12846" t="s">
        <v>919</v>
      </c>
      <c r="B12846" s="1">
        <v>38453</v>
      </c>
      <c r="C12846" t="s">
        <v>16</v>
      </c>
      <c r="D12846" t="s">
        <v>925</v>
      </c>
      <c r="E12846" t="s">
        <v>926</v>
      </c>
      <c r="G12846" s="6" t="s">
        <v>29</v>
      </c>
      <c r="H12846" t="s">
        <v>30</v>
      </c>
      <c r="I12846" t="s">
        <v>26</v>
      </c>
      <c r="J12846" t="s">
        <v>27</v>
      </c>
      <c r="K12846">
        <v>186</v>
      </c>
      <c r="L12846">
        <v>15.75</v>
      </c>
      <c r="M12846" t="s">
        <v>86</v>
      </c>
      <c r="N12846">
        <v>15.75</v>
      </c>
      <c r="P12846" cm="1">
        <f t="array" ref="P12846">IF(Q12846&gt;0,INDEX(Q12846:Q34570,MATCH(TRUE,INDEX(Q12846:Q34570="",,),0)-1),"")</f>
        <v>10</v>
      </c>
      <c r="Q12846">
        <f t="shared" si="296"/>
        <v>4</v>
      </c>
      <c r="R12846">
        <f t="shared" si="295"/>
        <v>0</v>
      </c>
    </row>
    <row r="12847" spans="1:18" x14ac:dyDescent="0.3">
      <c r="A12847" t="s">
        <v>919</v>
      </c>
      <c r="B12847" s="1">
        <v>38453</v>
      </c>
      <c r="C12847" t="s">
        <v>16</v>
      </c>
      <c r="D12847" t="s">
        <v>925</v>
      </c>
      <c r="E12847" t="s">
        <v>926</v>
      </c>
      <c r="G12847" s="6" t="s">
        <v>29</v>
      </c>
      <c r="H12847" t="s">
        <v>99</v>
      </c>
      <c r="I12847" t="s">
        <v>26</v>
      </c>
      <c r="J12847" t="s">
        <v>27</v>
      </c>
      <c r="K12847">
        <v>69</v>
      </c>
      <c r="L12847">
        <v>9.5500000000000007</v>
      </c>
      <c r="M12847" t="s">
        <v>86</v>
      </c>
      <c r="N12847">
        <v>9.5500000000000007</v>
      </c>
      <c r="P12847" cm="1">
        <f t="array" ref="P12847">IF(Q12847&gt;0,INDEX(Q12847:Q34571,MATCH(TRUE,INDEX(Q12847:Q34571="",,),0)-1),"")</f>
        <v>10</v>
      </c>
      <c r="Q12847">
        <f t="shared" si="296"/>
        <v>4</v>
      </c>
      <c r="R12847">
        <f t="shared" si="295"/>
        <v>0</v>
      </c>
    </row>
    <row r="12848" spans="1:18" x14ac:dyDescent="0.3">
      <c r="A12848" t="s">
        <v>919</v>
      </c>
      <c r="B12848" s="1">
        <v>38453</v>
      </c>
      <c r="C12848" t="s">
        <v>16</v>
      </c>
      <c r="D12848" t="s">
        <v>925</v>
      </c>
      <c r="E12848" t="s">
        <v>926</v>
      </c>
      <c r="G12848" s="6" t="s">
        <v>29</v>
      </c>
      <c r="H12848" t="s">
        <v>533</v>
      </c>
      <c r="I12848" t="s">
        <v>26</v>
      </c>
      <c r="J12848" t="s">
        <v>27</v>
      </c>
      <c r="K12848">
        <v>100</v>
      </c>
      <c r="L12848">
        <v>15</v>
      </c>
      <c r="M12848" t="s">
        <v>86</v>
      </c>
      <c r="N12848">
        <v>15</v>
      </c>
      <c r="P12848" cm="1">
        <f t="array" ref="P12848">IF(Q12848&gt;0,INDEX(Q12848:Q34572,MATCH(TRUE,INDEX(Q12848:Q34572="",,),0)-1),"")</f>
        <v>10</v>
      </c>
      <c r="Q12848">
        <f t="shared" si="296"/>
        <v>4</v>
      </c>
      <c r="R12848">
        <f t="shared" si="295"/>
        <v>0</v>
      </c>
    </row>
    <row r="12849" spans="1:18" x14ac:dyDescent="0.3">
      <c r="A12849" t="s">
        <v>919</v>
      </c>
      <c r="B12849" s="1">
        <v>38453</v>
      </c>
      <c r="C12849" t="s">
        <v>16</v>
      </c>
      <c r="D12849" t="s">
        <v>925</v>
      </c>
      <c r="E12849" t="s">
        <v>926</v>
      </c>
      <c r="G12849" s="6" t="s">
        <v>29</v>
      </c>
      <c r="H12849" t="s">
        <v>43</v>
      </c>
      <c r="I12849" t="s">
        <v>26</v>
      </c>
      <c r="J12849" t="s">
        <v>27</v>
      </c>
      <c r="K12849">
        <v>172</v>
      </c>
      <c r="L12849">
        <v>15.55</v>
      </c>
      <c r="M12849" t="s">
        <v>86</v>
      </c>
      <c r="N12849">
        <v>15.55</v>
      </c>
      <c r="P12849" cm="1">
        <f t="array" ref="P12849">IF(Q12849&gt;0,INDEX(Q12849:Q34573,MATCH(TRUE,INDEX(Q12849:Q34573="",,),0)-1),"")</f>
        <v>10</v>
      </c>
      <c r="Q12849">
        <f t="shared" si="296"/>
        <v>4</v>
      </c>
      <c r="R12849">
        <f t="shared" si="295"/>
        <v>0</v>
      </c>
    </row>
    <row r="12850" spans="1:18" x14ac:dyDescent="0.3">
      <c r="A12850" t="s">
        <v>919</v>
      </c>
      <c r="B12850" s="1">
        <v>38453</v>
      </c>
      <c r="C12850" t="s">
        <v>16</v>
      </c>
      <c r="D12850" t="s">
        <v>925</v>
      </c>
      <c r="E12850" t="s">
        <v>926</v>
      </c>
      <c r="G12850" t="s">
        <v>19</v>
      </c>
      <c r="H12850" t="s">
        <v>20</v>
      </c>
      <c r="I12850" t="s">
        <v>21</v>
      </c>
      <c r="J12850" t="s">
        <v>22</v>
      </c>
      <c r="K12850">
        <v>62.8</v>
      </c>
      <c r="L12850">
        <v>397</v>
      </c>
      <c r="M12850" t="s">
        <v>480</v>
      </c>
      <c r="N12850">
        <v>819.64</v>
      </c>
      <c r="P12850" cm="1">
        <f t="array" ref="P12850">IF(Q12850&gt;0,INDEX(Q12850:Q34574,MATCH(TRUE,INDEX(Q12850:Q34574="",,),0)-1),"")</f>
        <v>10</v>
      </c>
      <c r="Q12850">
        <f t="shared" si="296"/>
        <v>5</v>
      </c>
      <c r="R12850">
        <f t="shared" si="295"/>
        <v>0</v>
      </c>
    </row>
    <row r="12851" spans="1:18" x14ac:dyDescent="0.3">
      <c r="A12851" t="s">
        <v>919</v>
      </c>
      <c r="B12851" s="1">
        <v>38453</v>
      </c>
      <c r="C12851" t="s">
        <v>16</v>
      </c>
      <c r="D12851" t="s">
        <v>925</v>
      </c>
      <c r="E12851" t="s">
        <v>926</v>
      </c>
      <c r="G12851" t="s">
        <v>19</v>
      </c>
      <c r="H12851" t="s">
        <v>63</v>
      </c>
      <c r="I12851" t="s">
        <v>26</v>
      </c>
      <c r="J12851" t="s">
        <v>27</v>
      </c>
      <c r="K12851">
        <v>736</v>
      </c>
      <c r="L12851">
        <v>18.100000000000001</v>
      </c>
      <c r="M12851" t="s">
        <v>480</v>
      </c>
      <c r="N12851">
        <v>25</v>
      </c>
      <c r="P12851" cm="1">
        <f t="array" ref="P12851">IF(Q12851&gt;0,INDEX(Q12851:Q34575,MATCH(TRUE,INDEX(Q12851:Q34575="",,),0)-1),"")</f>
        <v>10</v>
      </c>
      <c r="Q12851">
        <f t="shared" si="296"/>
        <v>5</v>
      </c>
      <c r="R12851">
        <f t="shared" si="295"/>
        <v>0</v>
      </c>
    </row>
    <row r="12852" spans="1:18" x14ac:dyDescent="0.3">
      <c r="A12852" t="s">
        <v>919</v>
      </c>
      <c r="B12852" s="1">
        <v>38453</v>
      </c>
      <c r="C12852" t="s">
        <v>16</v>
      </c>
      <c r="D12852" t="s">
        <v>925</v>
      </c>
      <c r="E12852" t="s">
        <v>926</v>
      </c>
      <c r="G12852" s="6" t="s">
        <v>29</v>
      </c>
      <c r="H12852" t="s">
        <v>126</v>
      </c>
      <c r="I12852" t="s">
        <v>21</v>
      </c>
      <c r="J12852" t="s">
        <v>22</v>
      </c>
      <c r="K12852">
        <v>7.7</v>
      </c>
      <c r="L12852">
        <v>55</v>
      </c>
      <c r="M12852" t="s">
        <v>480</v>
      </c>
      <c r="N12852">
        <v>55</v>
      </c>
      <c r="P12852" cm="1">
        <f t="array" ref="P12852">IF(Q12852&gt;0,INDEX(Q12852:Q34576,MATCH(TRUE,INDEX(Q12852:Q34576="",,),0)-1),"")</f>
        <v>10</v>
      </c>
      <c r="Q12852">
        <f t="shared" si="296"/>
        <v>5</v>
      </c>
      <c r="R12852">
        <f t="shared" ref="R12852:R12915" si="297">IF(P12852="","",0)</f>
        <v>0</v>
      </c>
    </row>
    <row r="12853" spans="1:18" x14ac:dyDescent="0.3">
      <c r="A12853" t="s">
        <v>919</v>
      </c>
      <c r="B12853" s="1">
        <v>38453</v>
      </c>
      <c r="C12853" t="s">
        <v>16</v>
      </c>
      <c r="D12853" t="s">
        <v>925</v>
      </c>
      <c r="E12853" t="s">
        <v>926</v>
      </c>
      <c r="G12853" s="6" t="s">
        <v>29</v>
      </c>
      <c r="H12853" t="s">
        <v>53</v>
      </c>
      <c r="I12853" t="s">
        <v>21</v>
      </c>
      <c r="J12853" t="s">
        <v>22</v>
      </c>
      <c r="K12853">
        <v>4.8</v>
      </c>
      <c r="L12853">
        <v>89</v>
      </c>
      <c r="M12853" t="s">
        <v>480</v>
      </c>
      <c r="N12853">
        <v>89</v>
      </c>
      <c r="P12853" cm="1">
        <f t="array" ref="P12853">IF(Q12853&gt;0,INDEX(Q12853:Q34577,MATCH(TRUE,INDEX(Q12853:Q34577="",,),0)-1),"")</f>
        <v>10</v>
      </c>
      <c r="Q12853">
        <f t="shared" si="296"/>
        <v>5</v>
      </c>
      <c r="R12853">
        <f t="shared" si="297"/>
        <v>0</v>
      </c>
    </row>
    <row r="12854" spans="1:18" x14ac:dyDescent="0.3">
      <c r="A12854" t="s">
        <v>919</v>
      </c>
      <c r="B12854" s="1">
        <v>38453</v>
      </c>
      <c r="C12854" t="s">
        <v>16</v>
      </c>
      <c r="D12854" t="s">
        <v>925</v>
      </c>
      <c r="E12854" t="s">
        <v>926</v>
      </c>
      <c r="G12854" s="6" t="s">
        <v>29</v>
      </c>
      <c r="H12854" t="s">
        <v>25</v>
      </c>
      <c r="I12854" t="s">
        <v>21</v>
      </c>
      <c r="J12854" t="s">
        <v>22</v>
      </c>
      <c r="K12854">
        <v>48.5</v>
      </c>
      <c r="L12854">
        <v>112</v>
      </c>
      <c r="M12854" t="s">
        <v>480</v>
      </c>
      <c r="N12854">
        <v>112</v>
      </c>
      <c r="P12854" cm="1">
        <f t="array" ref="P12854">IF(Q12854&gt;0,INDEX(Q12854:Q34578,MATCH(TRUE,INDEX(Q12854:Q34578="",,),0)-1),"")</f>
        <v>10</v>
      </c>
      <c r="Q12854">
        <f t="shared" si="296"/>
        <v>5</v>
      </c>
      <c r="R12854">
        <f t="shared" si="297"/>
        <v>0</v>
      </c>
    </row>
    <row r="12855" spans="1:18" x14ac:dyDescent="0.3">
      <c r="A12855" t="s">
        <v>919</v>
      </c>
      <c r="B12855" s="1">
        <v>38453</v>
      </c>
      <c r="C12855" t="s">
        <v>16</v>
      </c>
      <c r="D12855" t="s">
        <v>925</v>
      </c>
      <c r="E12855" t="s">
        <v>926</v>
      </c>
      <c r="G12855" s="6" t="s">
        <v>29</v>
      </c>
      <c r="H12855" t="s">
        <v>69</v>
      </c>
      <c r="I12855" t="s">
        <v>21</v>
      </c>
      <c r="J12855" t="s">
        <v>22</v>
      </c>
      <c r="K12855">
        <v>7.1</v>
      </c>
      <c r="L12855">
        <v>78</v>
      </c>
      <c r="M12855" t="s">
        <v>480</v>
      </c>
      <c r="N12855">
        <v>78</v>
      </c>
      <c r="P12855" cm="1">
        <f t="array" ref="P12855">IF(Q12855&gt;0,INDEX(Q12855:Q34579,MATCH(TRUE,INDEX(Q12855:Q34579="",,),0)-1),"")</f>
        <v>10</v>
      </c>
      <c r="Q12855">
        <f t="shared" si="296"/>
        <v>5</v>
      </c>
      <c r="R12855">
        <f t="shared" si="297"/>
        <v>0</v>
      </c>
    </row>
    <row r="12856" spans="1:18" x14ac:dyDescent="0.3">
      <c r="A12856" t="s">
        <v>919</v>
      </c>
      <c r="B12856" s="1">
        <v>38453</v>
      </c>
      <c r="C12856" t="s">
        <v>16</v>
      </c>
      <c r="D12856" t="s">
        <v>925</v>
      </c>
      <c r="E12856" t="s">
        <v>926</v>
      </c>
      <c r="G12856" s="6" t="s">
        <v>29</v>
      </c>
      <c r="H12856" t="s">
        <v>41</v>
      </c>
      <c r="I12856" t="s">
        <v>21</v>
      </c>
      <c r="J12856" t="s">
        <v>22</v>
      </c>
      <c r="K12856">
        <v>3.3</v>
      </c>
      <c r="L12856">
        <v>195</v>
      </c>
      <c r="M12856" t="s">
        <v>480</v>
      </c>
      <c r="N12856">
        <v>195</v>
      </c>
      <c r="P12856" cm="1">
        <f t="array" ref="P12856">IF(Q12856&gt;0,INDEX(Q12856:Q34580,MATCH(TRUE,INDEX(Q12856:Q34580="",,),0)-1),"")</f>
        <v>10</v>
      </c>
      <c r="Q12856">
        <f t="shared" si="296"/>
        <v>5</v>
      </c>
      <c r="R12856">
        <f t="shared" si="297"/>
        <v>0</v>
      </c>
    </row>
    <row r="12857" spans="1:18" x14ac:dyDescent="0.3">
      <c r="A12857" t="s">
        <v>919</v>
      </c>
      <c r="B12857" s="1">
        <v>38453</v>
      </c>
      <c r="C12857" t="s">
        <v>16</v>
      </c>
      <c r="D12857" t="s">
        <v>925</v>
      </c>
      <c r="E12857" t="s">
        <v>926</v>
      </c>
      <c r="G12857" s="6" t="s">
        <v>29</v>
      </c>
      <c r="H12857" t="s">
        <v>30</v>
      </c>
      <c r="I12857" t="s">
        <v>26</v>
      </c>
      <c r="J12857" t="s">
        <v>27</v>
      </c>
      <c r="K12857">
        <v>186</v>
      </c>
      <c r="L12857">
        <v>15.75</v>
      </c>
      <c r="M12857" t="s">
        <v>480</v>
      </c>
      <c r="N12857">
        <v>15.75</v>
      </c>
      <c r="P12857" cm="1">
        <f t="array" ref="P12857">IF(Q12857&gt;0,INDEX(Q12857:Q34581,MATCH(TRUE,INDEX(Q12857:Q34581="",,),0)-1),"")</f>
        <v>10</v>
      </c>
      <c r="Q12857">
        <f t="shared" si="296"/>
        <v>5</v>
      </c>
      <c r="R12857">
        <f t="shared" si="297"/>
        <v>0</v>
      </c>
    </row>
    <row r="12858" spans="1:18" x14ac:dyDescent="0.3">
      <c r="A12858" t="s">
        <v>919</v>
      </c>
      <c r="B12858" s="1">
        <v>38453</v>
      </c>
      <c r="C12858" t="s">
        <v>16</v>
      </c>
      <c r="D12858" t="s">
        <v>925</v>
      </c>
      <c r="E12858" t="s">
        <v>926</v>
      </c>
      <c r="G12858" s="6" t="s">
        <v>29</v>
      </c>
      <c r="H12858" t="s">
        <v>99</v>
      </c>
      <c r="I12858" t="s">
        <v>26</v>
      </c>
      <c r="J12858" t="s">
        <v>27</v>
      </c>
      <c r="K12858">
        <v>69</v>
      </c>
      <c r="L12858">
        <v>9.5500000000000007</v>
      </c>
      <c r="M12858" t="s">
        <v>480</v>
      </c>
      <c r="N12858">
        <v>9.5500000000000007</v>
      </c>
      <c r="P12858" cm="1">
        <f t="array" ref="P12858">IF(Q12858&gt;0,INDEX(Q12858:Q34582,MATCH(TRUE,INDEX(Q12858:Q34582="",,),0)-1),"")</f>
        <v>10</v>
      </c>
      <c r="Q12858">
        <f t="shared" si="296"/>
        <v>5</v>
      </c>
      <c r="R12858">
        <f t="shared" si="297"/>
        <v>0</v>
      </c>
    </row>
    <row r="12859" spans="1:18" x14ac:dyDescent="0.3">
      <c r="A12859" t="s">
        <v>919</v>
      </c>
      <c r="B12859" s="1">
        <v>38453</v>
      </c>
      <c r="C12859" t="s">
        <v>16</v>
      </c>
      <c r="D12859" t="s">
        <v>925</v>
      </c>
      <c r="E12859" t="s">
        <v>926</v>
      </c>
      <c r="G12859" s="6" t="s">
        <v>29</v>
      </c>
      <c r="H12859" t="s">
        <v>533</v>
      </c>
      <c r="I12859" t="s">
        <v>26</v>
      </c>
      <c r="J12859" t="s">
        <v>27</v>
      </c>
      <c r="K12859">
        <v>100</v>
      </c>
      <c r="L12859">
        <v>15</v>
      </c>
      <c r="M12859" t="s">
        <v>480</v>
      </c>
      <c r="N12859">
        <v>15</v>
      </c>
      <c r="P12859" cm="1">
        <f t="array" ref="P12859">IF(Q12859&gt;0,INDEX(Q12859:Q34583,MATCH(TRUE,INDEX(Q12859:Q34583="",,),0)-1),"")</f>
        <v>10</v>
      </c>
      <c r="Q12859">
        <f t="shared" si="296"/>
        <v>5</v>
      </c>
      <c r="R12859">
        <f t="shared" si="297"/>
        <v>0</v>
      </c>
    </row>
    <row r="12860" spans="1:18" x14ac:dyDescent="0.3">
      <c r="A12860" t="s">
        <v>919</v>
      </c>
      <c r="B12860" s="1">
        <v>38453</v>
      </c>
      <c r="C12860" t="s">
        <v>16</v>
      </c>
      <c r="D12860" t="s">
        <v>925</v>
      </c>
      <c r="E12860" t="s">
        <v>926</v>
      </c>
      <c r="G12860" s="6" t="s">
        <v>29</v>
      </c>
      <c r="H12860" t="s">
        <v>43</v>
      </c>
      <c r="I12860" t="s">
        <v>26</v>
      </c>
      <c r="J12860" t="s">
        <v>27</v>
      </c>
      <c r="K12860">
        <v>172</v>
      </c>
      <c r="L12860">
        <v>15.55</v>
      </c>
      <c r="M12860" t="s">
        <v>480</v>
      </c>
      <c r="N12860">
        <v>15.55</v>
      </c>
      <c r="P12860" cm="1">
        <f t="array" ref="P12860">IF(Q12860&gt;0,INDEX(Q12860:Q34584,MATCH(TRUE,INDEX(Q12860:Q34584="",,),0)-1),"")</f>
        <v>10</v>
      </c>
      <c r="Q12860">
        <f t="shared" si="296"/>
        <v>5</v>
      </c>
      <c r="R12860">
        <f t="shared" si="297"/>
        <v>0</v>
      </c>
    </row>
    <row r="12861" spans="1:18" x14ac:dyDescent="0.3">
      <c r="A12861" t="s">
        <v>919</v>
      </c>
      <c r="B12861" s="1">
        <v>38453</v>
      </c>
      <c r="C12861" t="s">
        <v>16</v>
      </c>
      <c r="D12861" t="s">
        <v>925</v>
      </c>
      <c r="E12861" t="s">
        <v>926</v>
      </c>
      <c r="G12861" t="s">
        <v>19</v>
      </c>
      <c r="H12861" t="s">
        <v>20</v>
      </c>
      <c r="I12861" t="s">
        <v>21</v>
      </c>
      <c r="J12861" t="s">
        <v>22</v>
      </c>
      <c r="K12861">
        <v>62.8</v>
      </c>
      <c r="L12861">
        <v>397</v>
      </c>
      <c r="M12861" t="s">
        <v>31</v>
      </c>
      <c r="N12861">
        <v>751</v>
      </c>
      <c r="P12861" cm="1">
        <f t="array" ref="P12861">IF(Q12861&gt;0,INDEX(Q12861:Q34585,MATCH(TRUE,INDEX(Q12861:Q34585="",,),0)-1),"")</f>
        <v>10</v>
      </c>
      <c r="Q12861">
        <f t="shared" si="296"/>
        <v>6</v>
      </c>
      <c r="R12861">
        <f t="shared" si="297"/>
        <v>0</v>
      </c>
    </row>
    <row r="12862" spans="1:18" x14ac:dyDescent="0.3">
      <c r="A12862" t="s">
        <v>919</v>
      </c>
      <c r="B12862" s="1">
        <v>38453</v>
      </c>
      <c r="C12862" t="s">
        <v>16</v>
      </c>
      <c r="D12862" t="s">
        <v>925</v>
      </c>
      <c r="E12862" t="s">
        <v>926</v>
      </c>
      <c r="G12862" t="s">
        <v>19</v>
      </c>
      <c r="H12862" t="s">
        <v>63</v>
      </c>
      <c r="I12862" t="s">
        <v>26</v>
      </c>
      <c r="J12862" t="s">
        <v>27</v>
      </c>
      <c r="K12862">
        <v>736</v>
      </c>
      <c r="L12862">
        <v>18.100000000000001</v>
      </c>
      <c r="M12862" t="s">
        <v>31</v>
      </c>
      <c r="N12862">
        <v>18.100000000000001</v>
      </c>
      <c r="P12862" cm="1">
        <f t="array" ref="P12862">IF(Q12862&gt;0,INDEX(Q12862:Q34586,MATCH(TRUE,INDEX(Q12862:Q34586="",,),0)-1),"")</f>
        <v>10</v>
      </c>
      <c r="Q12862">
        <f t="shared" si="296"/>
        <v>6</v>
      </c>
      <c r="R12862">
        <f t="shared" si="297"/>
        <v>0</v>
      </c>
    </row>
    <row r="12863" spans="1:18" x14ac:dyDescent="0.3">
      <c r="A12863" t="s">
        <v>919</v>
      </c>
      <c r="B12863" s="1">
        <v>38453</v>
      </c>
      <c r="C12863" t="s">
        <v>16</v>
      </c>
      <c r="D12863" t="s">
        <v>925</v>
      </c>
      <c r="E12863" t="s">
        <v>926</v>
      </c>
      <c r="G12863" s="6" t="s">
        <v>29</v>
      </c>
      <c r="H12863" t="s">
        <v>126</v>
      </c>
      <c r="I12863" t="s">
        <v>21</v>
      </c>
      <c r="J12863" t="s">
        <v>22</v>
      </c>
      <c r="K12863">
        <v>7.7</v>
      </c>
      <c r="L12863">
        <v>55</v>
      </c>
      <c r="M12863" t="s">
        <v>31</v>
      </c>
      <c r="N12863">
        <v>55</v>
      </c>
      <c r="P12863" cm="1">
        <f t="array" ref="P12863">IF(Q12863&gt;0,INDEX(Q12863:Q34587,MATCH(TRUE,INDEX(Q12863:Q34587="",,),0)-1),"")</f>
        <v>10</v>
      </c>
      <c r="Q12863">
        <f t="shared" si="296"/>
        <v>6</v>
      </c>
      <c r="R12863">
        <f t="shared" si="297"/>
        <v>0</v>
      </c>
    </row>
    <row r="12864" spans="1:18" x14ac:dyDescent="0.3">
      <c r="A12864" t="s">
        <v>919</v>
      </c>
      <c r="B12864" s="1">
        <v>38453</v>
      </c>
      <c r="C12864" t="s">
        <v>16</v>
      </c>
      <c r="D12864" t="s">
        <v>925</v>
      </c>
      <c r="E12864" t="s">
        <v>926</v>
      </c>
      <c r="G12864" s="6" t="s">
        <v>29</v>
      </c>
      <c r="H12864" t="s">
        <v>53</v>
      </c>
      <c r="I12864" t="s">
        <v>21</v>
      </c>
      <c r="J12864" t="s">
        <v>22</v>
      </c>
      <c r="K12864">
        <v>4.8</v>
      </c>
      <c r="L12864">
        <v>89</v>
      </c>
      <c r="M12864" t="s">
        <v>31</v>
      </c>
      <c r="N12864">
        <v>89</v>
      </c>
      <c r="P12864" cm="1">
        <f t="array" ref="P12864">IF(Q12864&gt;0,INDEX(Q12864:Q34588,MATCH(TRUE,INDEX(Q12864:Q34588="",,),0)-1),"")</f>
        <v>10</v>
      </c>
      <c r="Q12864">
        <f t="shared" si="296"/>
        <v>6</v>
      </c>
      <c r="R12864">
        <f t="shared" si="297"/>
        <v>0</v>
      </c>
    </row>
    <row r="12865" spans="1:18" x14ac:dyDescent="0.3">
      <c r="A12865" t="s">
        <v>919</v>
      </c>
      <c r="B12865" s="1">
        <v>38453</v>
      </c>
      <c r="C12865" t="s">
        <v>16</v>
      </c>
      <c r="D12865" t="s">
        <v>925</v>
      </c>
      <c r="E12865" t="s">
        <v>926</v>
      </c>
      <c r="G12865" s="6" t="s">
        <v>29</v>
      </c>
      <c r="H12865" t="s">
        <v>25</v>
      </c>
      <c r="I12865" t="s">
        <v>21</v>
      </c>
      <c r="J12865" t="s">
        <v>22</v>
      </c>
      <c r="K12865">
        <v>48.5</v>
      </c>
      <c r="L12865">
        <v>112</v>
      </c>
      <c r="M12865" t="s">
        <v>31</v>
      </c>
      <c r="N12865">
        <v>112</v>
      </c>
      <c r="P12865" cm="1">
        <f t="array" ref="P12865">IF(Q12865&gt;0,INDEX(Q12865:Q34589,MATCH(TRUE,INDEX(Q12865:Q34589="",,),0)-1),"")</f>
        <v>10</v>
      </c>
      <c r="Q12865">
        <f t="shared" si="296"/>
        <v>6</v>
      </c>
      <c r="R12865">
        <f t="shared" si="297"/>
        <v>0</v>
      </c>
    </row>
    <row r="12866" spans="1:18" x14ac:dyDescent="0.3">
      <c r="A12866" t="s">
        <v>919</v>
      </c>
      <c r="B12866" s="1">
        <v>38453</v>
      </c>
      <c r="C12866" t="s">
        <v>16</v>
      </c>
      <c r="D12866" t="s">
        <v>925</v>
      </c>
      <c r="E12866" t="s">
        <v>926</v>
      </c>
      <c r="G12866" s="6" t="s">
        <v>29</v>
      </c>
      <c r="H12866" t="s">
        <v>69</v>
      </c>
      <c r="I12866" t="s">
        <v>21</v>
      </c>
      <c r="J12866" t="s">
        <v>22</v>
      </c>
      <c r="K12866">
        <v>7.1</v>
      </c>
      <c r="L12866">
        <v>78</v>
      </c>
      <c r="M12866" t="s">
        <v>31</v>
      </c>
      <c r="N12866">
        <v>78</v>
      </c>
      <c r="P12866" cm="1">
        <f t="array" ref="P12866">IF(Q12866&gt;0,INDEX(Q12866:Q34590,MATCH(TRUE,INDEX(Q12866:Q34590="",,),0)-1),"")</f>
        <v>10</v>
      </c>
      <c r="Q12866">
        <f t="shared" si="296"/>
        <v>6</v>
      </c>
      <c r="R12866">
        <f t="shared" si="297"/>
        <v>0</v>
      </c>
    </row>
    <row r="12867" spans="1:18" x14ac:dyDescent="0.3">
      <c r="A12867" t="s">
        <v>919</v>
      </c>
      <c r="B12867" s="1">
        <v>38453</v>
      </c>
      <c r="C12867" t="s">
        <v>16</v>
      </c>
      <c r="D12867" t="s">
        <v>925</v>
      </c>
      <c r="E12867" t="s">
        <v>926</v>
      </c>
      <c r="G12867" s="6" t="s">
        <v>29</v>
      </c>
      <c r="H12867" t="s">
        <v>41</v>
      </c>
      <c r="I12867" t="s">
        <v>21</v>
      </c>
      <c r="J12867" t="s">
        <v>22</v>
      </c>
      <c r="K12867">
        <v>3.3</v>
      </c>
      <c r="L12867">
        <v>195</v>
      </c>
      <c r="M12867" t="s">
        <v>31</v>
      </c>
      <c r="N12867">
        <v>195</v>
      </c>
      <c r="P12867" cm="1">
        <f t="array" ref="P12867">IF(Q12867&gt;0,INDEX(Q12867:Q34591,MATCH(TRUE,INDEX(Q12867:Q34591="",,),0)-1),"")</f>
        <v>10</v>
      </c>
      <c r="Q12867">
        <f t="shared" si="296"/>
        <v>6</v>
      </c>
      <c r="R12867">
        <f t="shared" si="297"/>
        <v>0</v>
      </c>
    </row>
    <row r="12868" spans="1:18" x14ac:dyDescent="0.3">
      <c r="A12868" t="s">
        <v>919</v>
      </c>
      <c r="B12868" s="1">
        <v>38453</v>
      </c>
      <c r="C12868" t="s">
        <v>16</v>
      </c>
      <c r="D12868" t="s">
        <v>925</v>
      </c>
      <c r="E12868" t="s">
        <v>926</v>
      </c>
      <c r="G12868" s="6" t="s">
        <v>29</v>
      </c>
      <c r="H12868" t="s">
        <v>30</v>
      </c>
      <c r="I12868" t="s">
        <v>26</v>
      </c>
      <c r="J12868" t="s">
        <v>27</v>
      </c>
      <c r="K12868">
        <v>186</v>
      </c>
      <c r="L12868">
        <v>15.75</v>
      </c>
      <c r="M12868" t="s">
        <v>31</v>
      </c>
      <c r="N12868">
        <v>15.75</v>
      </c>
      <c r="P12868" cm="1">
        <f t="array" ref="P12868">IF(Q12868&gt;0,INDEX(Q12868:Q34592,MATCH(TRUE,INDEX(Q12868:Q34592="",,),0)-1),"")</f>
        <v>10</v>
      </c>
      <c r="Q12868">
        <f t="shared" si="296"/>
        <v>6</v>
      </c>
      <c r="R12868">
        <f t="shared" si="297"/>
        <v>0</v>
      </c>
    </row>
    <row r="12869" spans="1:18" x14ac:dyDescent="0.3">
      <c r="A12869" t="s">
        <v>919</v>
      </c>
      <c r="B12869" s="1">
        <v>38453</v>
      </c>
      <c r="C12869" t="s">
        <v>16</v>
      </c>
      <c r="D12869" t="s">
        <v>925</v>
      </c>
      <c r="E12869" t="s">
        <v>926</v>
      </c>
      <c r="G12869" s="6" t="s">
        <v>29</v>
      </c>
      <c r="H12869" t="s">
        <v>99</v>
      </c>
      <c r="I12869" t="s">
        <v>26</v>
      </c>
      <c r="J12869" t="s">
        <v>27</v>
      </c>
      <c r="K12869">
        <v>69</v>
      </c>
      <c r="L12869">
        <v>9.5500000000000007</v>
      </c>
      <c r="M12869" t="s">
        <v>31</v>
      </c>
      <c r="N12869">
        <v>9.5500000000000007</v>
      </c>
      <c r="P12869" cm="1">
        <f t="array" ref="P12869">IF(Q12869&gt;0,INDEX(Q12869:Q34593,MATCH(TRUE,INDEX(Q12869:Q34593="",,),0)-1),"")</f>
        <v>10</v>
      </c>
      <c r="Q12869">
        <f t="shared" si="296"/>
        <v>6</v>
      </c>
      <c r="R12869">
        <f t="shared" si="297"/>
        <v>0</v>
      </c>
    </row>
    <row r="12870" spans="1:18" x14ac:dyDescent="0.3">
      <c r="A12870" t="s">
        <v>919</v>
      </c>
      <c r="B12870" s="1">
        <v>38453</v>
      </c>
      <c r="C12870" t="s">
        <v>16</v>
      </c>
      <c r="D12870" t="s">
        <v>925</v>
      </c>
      <c r="E12870" t="s">
        <v>926</v>
      </c>
      <c r="G12870" s="6" t="s">
        <v>29</v>
      </c>
      <c r="H12870" t="s">
        <v>533</v>
      </c>
      <c r="I12870" t="s">
        <v>26</v>
      </c>
      <c r="J12870" t="s">
        <v>27</v>
      </c>
      <c r="K12870">
        <v>100</v>
      </c>
      <c r="L12870">
        <v>15</v>
      </c>
      <c r="M12870" t="s">
        <v>31</v>
      </c>
      <c r="N12870">
        <v>15</v>
      </c>
      <c r="P12870" cm="1">
        <f t="array" ref="P12870">IF(Q12870&gt;0,INDEX(Q12870:Q34594,MATCH(TRUE,INDEX(Q12870:Q34594="",,),0)-1),"")</f>
        <v>10</v>
      </c>
      <c r="Q12870">
        <f t="shared" si="296"/>
        <v>6</v>
      </c>
      <c r="R12870">
        <f t="shared" si="297"/>
        <v>0</v>
      </c>
    </row>
    <row r="12871" spans="1:18" x14ac:dyDescent="0.3">
      <c r="A12871" t="s">
        <v>919</v>
      </c>
      <c r="B12871" s="1">
        <v>38453</v>
      </c>
      <c r="C12871" t="s">
        <v>16</v>
      </c>
      <c r="D12871" t="s">
        <v>925</v>
      </c>
      <c r="E12871" t="s">
        <v>926</v>
      </c>
      <c r="G12871" s="6" t="s">
        <v>29</v>
      </c>
      <c r="H12871" t="s">
        <v>43</v>
      </c>
      <c r="I12871" t="s">
        <v>26</v>
      </c>
      <c r="J12871" t="s">
        <v>27</v>
      </c>
      <c r="K12871">
        <v>172</v>
      </c>
      <c r="L12871">
        <v>15.55</v>
      </c>
      <c r="M12871" t="s">
        <v>31</v>
      </c>
      <c r="N12871">
        <v>15.55</v>
      </c>
      <c r="P12871" cm="1">
        <f t="array" ref="P12871">IF(Q12871&gt;0,INDEX(Q12871:Q34595,MATCH(TRUE,INDEX(Q12871:Q34595="",,),0)-1),"")</f>
        <v>10</v>
      </c>
      <c r="Q12871">
        <f t="shared" ref="Q12871:Q12915" si="298">INT((ROW()-12806)/11)+1</f>
        <v>6</v>
      </c>
      <c r="R12871">
        <f t="shared" si="297"/>
        <v>0</v>
      </c>
    </row>
    <row r="12872" spans="1:18" x14ac:dyDescent="0.3">
      <c r="A12872" t="s">
        <v>919</v>
      </c>
      <c r="B12872" s="1">
        <v>38453</v>
      </c>
      <c r="C12872" t="s">
        <v>16</v>
      </c>
      <c r="D12872" t="s">
        <v>925</v>
      </c>
      <c r="E12872" t="s">
        <v>926</v>
      </c>
      <c r="G12872" t="s">
        <v>19</v>
      </c>
      <c r="H12872" t="s">
        <v>20</v>
      </c>
      <c r="I12872" t="s">
        <v>21</v>
      </c>
      <c r="J12872" t="s">
        <v>22</v>
      </c>
      <c r="K12872">
        <v>62.8</v>
      </c>
      <c r="L12872">
        <v>397</v>
      </c>
      <c r="M12872" t="s">
        <v>927</v>
      </c>
      <c r="N12872">
        <v>500</v>
      </c>
      <c r="P12872" cm="1">
        <f t="array" ref="P12872">IF(Q12872&gt;0,INDEX(Q12872:Q34596,MATCH(TRUE,INDEX(Q12872:Q34596="",,),0)-1),"")</f>
        <v>10</v>
      </c>
      <c r="Q12872">
        <f t="shared" si="298"/>
        <v>7</v>
      </c>
      <c r="R12872">
        <f t="shared" si="297"/>
        <v>0</v>
      </c>
    </row>
    <row r="12873" spans="1:18" x14ac:dyDescent="0.3">
      <c r="A12873" t="s">
        <v>919</v>
      </c>
      <c r="B12873" s="1">
        <v>38453</v>
      </c>
      <c r="C12873" t="s">
        <v>16</v>
      </c>
      <c r="D12873" t="s">
        <v>925</v>
      </c>
      <c r="E12873" t="s">
        <v>926</v>
      </c>
      <c r="G12873" t="s">
        <v>19</v>
      </c>
      <c r="H12873" t="s">
        <v>63</v>
      </c>
      <c r="I12873" t="s">
        <v>26</v>
      </c>
      <c r="J12873" t="s">
        <v>27</v>
      </c>
      <c r="K12873">
        <v>736</v>
      </c>
      <c r="L12873">
        <v>18.100000000000001</v>
      </c>
      <c r="M12873" t="s">
        <v>927</v>
      </c>
      <c r="N12873">
        <v>33</v>
      </c>
      <c r="P12873" cm="1">
        <f t="array" ref="P12873">IF(Q12873&gt;0,INDEX(Q12873:Q34597,MATCH(TRUE,INDEX(Q12873:Q34597="",,),0)-1),"")</f>
        <v>10</v>
      </c>
      <c r="Q12873">
        <f t="shared" si="298"/>
        <v>7</v>
      </c>
      <c r="R12873">
        <f t="shared" si="297"/>
        <v>0</v>
      </c>
    </row>
    <row r="12874" spans="1:18" x14ac:dyDescent="0.3">
      <c r="A12874" t="s">
        <v>919</v>
      </c>
      <c r="B12874" s="1">
        <v>38453</v>
      </c>
      <c r="C12874" t="s">
        <v>16</v>
      </c>
      <c r="D12874" t="s">
        <v>925</v>
      </c>
      <c r="E12874" t="s">
        <v>926</v>
      </c>
      <c r="G12874" s="6" t="s">
        <v>29</v>
      </c>
      <c r="H12874" t="s">
        <v>126</v>
      </c>
      <c r="I12874" t="s">
        <v>21</v>
      </c>
      <c r="J12874" t="s">
        <v>22</v>
      </c>
      <c r="K12874">
        <v>7.7</v>
      </c>
      <c r="L12874">
        <v>55</v>
      </c>
      <c r="M12874" t="s">
        <v>927</v>
      </c>
      <c r="N12874">
        <v>55</v>
      </c>
      <c r="P12874" cm="1">
        <f t="array" ref="P12874">IF(Q12874&gt;0,INDEX(Q12874:Q34598,MATCH(TRUE,INDEX(Q12874:Q34598="",,),0)-1),"")</f>
        <v>10</v>
      </c>
      <c r="Q12874">
        <f t="shared" si="298"/>
        <v>7</v>
      </c>
      <c r="R12874">
        <f t="shared" si="297"/>
        <v>0</v>
      </c>
    </row>
    <row r="12875" spans="1:18" x14ac:dyDescent="0.3">
      <c r="A12875" t="s">
        <v>919</v>
      </c>
      <c r="B12875" s="1">
        <v>38453</v>
      </c>
      <c r="C12875" t="s">
        <v>16</v>
      </c>
      <c r="D12875" t="s">
        <v>925</v>
      </c>
      <c r="E12875" t="s">
        <v>926</v>
      </c>
      <c r="G12875" s="6" t="s">
        <v>29</v>
      </c>
      <c r="H12875" t="s">
        <v>53</v>
      </c>
      <c r="I12875" t="s">
        <v>21</v>
      </c>
      <c r="J12875" t="s">
        <v>22</v>
      </c>
      <c r="K12875">
        <v>4.8</v>
      </c>
      <c r="L12875">
        <v>89</v>
      </c>
      <c r="M12875" t="s">
        <v>927</v>
      </c>
      <c r="N12875">
        <v>89</v>
      </c>
      <c r="P12875" cm="1">
        <f t="array" ref="P12875">IF(Q12875&gt;0,INDEX(Q12875:Q34599,MATCH(TRUE,INDEX(Q12875:Q34599="",,),0)-1),"")</f>
        <v>10</v>
      </c>
      <c r="Q12875">
        <f t="shared" si="298"/>
        <v>7</v>
      </c>
      <c r="R12875">
        <f t="shared" si="297"/>
        <v>0</v>
      </c>
    </row>
    <row r="12876" spans="1:18" x14ac:dyDescent="0.3">
      <c r="A12876" t="s">
        <v>919</v>
      </c>
      <c r="B12876" s="1">
        <v>38453</v>
      </c>
      <c r="C12876" t="s">
        <v>16</v>
      </c>
      <c r="D12876" t="s">
        <v>925</v>
      </c>
      <c r="E12876" t="s">
        <v>926</v>
      </c>
      <c r="G12876" s="6" t="s">
        <v>29</v>
      </c>
      <c r="H12876" t="s">
        <v>25</v>
      </c>
      <c r="I12876" t="s">
        <v>21</v>
      </c>
      <c r="J12876" t="s">
        <v>22</v>
      </c>
      <c r="K12876">
        <v>48.5</v>
      </c>
      <c r="L12876">
        <v>112</v>
      </c>
      <c r="M12876" t="s">
        <v>927</v>
      </c>
      <c r="N12876">
        <v>112</v>
      </c>
      <c r="P12876" cm="1">
        <f t="array" ref="P12876">IF(Q12876&gt;0,INDEX(Q12876:Q34600,MATCH(TRUE,INDEX(Q12876:Q34600="",,),0)-1),"")</f>
        <v>10</v>
      </c>
      <c r="Q12876">
        <f t="shared" si="298"/>
        <v>7</v>
      </c>
      <c r="R12876">
        <f t="shared" si="297"/>
        <v>0</v>
      </c>
    </row>
    <row r="12877" spans="1:18" x14ac:dyDescent="0.3">
      <c r="A12877" t="s">
        <v>919</v>
      </c>
      <c r="B12877" s="1">
        <v>38453</v>
      </c>
      <c r="C12877" t="s">
        <v>16</v>
      </c>
      <c r="D12877" t="s">
        <v>925</v>
      </c>
      <c r="E12877" t="s">
        <v>926</v>
      </c>
      <c r="G12877" s="6" t="s">
        <v>29</v>
      </c>
      <c r="H12877" t="s">
        <v>69</v>
      </c>
      <c r="I12877" t="s">
        <v>21</v>
      </c>
      <c r="J12877" t="s">
        <v>22</v>
      </c>
      <c r="K12877">
        <v>7.1</v>
      </c>
      <c r="L12877">
        <v>78</v>
      </c>
      <c r="M12877" t="s">
        <v>927</v>
      </c>
      <c r="N12877">
        <v>78</v>
      </c>
      <c r="P12877" cm="1">
        <f t="array" ref="P12877">IF(Q12877&gt;0,INDEX(Q12877:Q34601,MATCH(TRUE,INDEX(Q12877:Q34601="",,),0)-1),"")</f>
        <v>10</v>
      </c>
      <c r="Q12877">
        <f t="shared" si="298"/>
        <v>7</v>
      </c>
      <c r="R12877">
        <f t="shared" si="297"/>
        <v>0</v>
      </c>
    </row>
    <row r="12878" spans="1:18" x14ac:dyDescent="0.3">
      <c r="A12878" t="s">
        <v>919</v>
      </c>
      <c r="B12878" s="1">
        <v>38453</v>
      </c>
      <c r="C12878" t="s">
        <v>16</v>
      </c>
      <c r="D12878" t="s">
        <v>925</v>
      </c>
      <c r="E12878" t="s">
        <v>926</v>
      </c>
      <c r="G12878" s="6" t="s">
        <v>29</v>
      </c>
      <c r="H12878" t="s">
        <v>41</v>
      </c>
      <c r="I12878" t="s">
        <v>21</v>
      </c>
      <c r="J12878" t="s">
        <v>22</v>
      </c>
      <c r="K12878">
        <v>3.3</v>
      </c>
      <c r="L12878">
        <v>195</v>
      </c>
      <c r="M12878" t="s">
        <v>927</v>
      </c>
      <c r="N12878">
        <v>195</v>
      </c>
      <c r="P12878" cm="1">
        <f t="array" ref="P12878">IF(Q12878&gt;0,INDEX(Q12878:Q34602,MATCH(TRUE,INDEX(Q12878:Q34602="",,),0)-1),"")</f>
        <v>10</v>
      </c>
      <c r="Q12878">
        <f t="shared" si="298"/>
        <v>7</v>
      </c>
      <c r="R12878">
        <f t="shared" si="297"/>
        <v>0</v>
      </c>
    </row>
    <row r="12879" spans="1:18" x14ac:dyDescent="0.3">
      <c r="A12879" t="s">
        <v>919</v>
      </c>
      <c r="B12879" s="1">
        <v>38453</v>
      </c>
      <c r="C12879" t="s">
        <v>16</v>
      </c>
      <c r="D12879" t="s">
        <v>925</v>
      </c>
      <c r="E12879" t="s">
        <v>926</v>
      </c>
      <c r="G12879" s="6" t="s">
        <v>29</v>
      </c>
      <c r="H12879" t="s">
        <v>30</v>
      </c>
      <c r="I12879" t="s">
        <v>26</v>
      </c>
      <c r="J12879" t="s">
        <v>27</v>
      </c>
      <c r="K12879">
        <v>186</v>
      </c>
      <c r="L12879">
        <v>15.75</v>
      </c>
      <c r="M12879" t="s">
        <v>927</v>
      </c>
      <c r="N12879">
        <v>15.75</v>
      </c>
      <c r="P12879" cm="1">
        <f t="array" ref="P12879">IF(Q12879&gt;0,INDEX(Q12879:Q34603,MATCH(TRUE,INDEX(Q12879:Q34603="",,),0)-1),"")</f>
        <v>10</v>
      </c>
      <c r="Q12879">
        <f t="shared" si="298"/>
        <v>7</v>
      </c>
      <c r="R12879">
        <f t="shared" si="297"/>
        <v>0</v>
      </c>
    </row>
    <row r="12880" spans="1:18" x14ac:dyDescent="0.3">
      <c r="A12880" t="s">
        <v>919</v>
      </c>
      <c r="B12880" s="1">
        <v>38453</v>
      </c>
      <c r="C12880" t="s">
        <v>16</v>
      </c>
      <c r="D12880" t="s">
        <v>925</v>
      </c>
      <c r="E12880" t="s">
        <v>926</v>
      </c>
      <c r="G12880" s="6" t="s">
        <v>29</v>
      </c>
      <c r="H12880" t="s">
        <v>99</v>
      </c>
      <c r="I12880" t="s">
        <v>26</v>
      </c>
      <c r="J12880" t="s">
        <v>27</v>
      </c>
      <c r="K12880">
        <v>69</v>
      </c>
      <c r="L12880">
        <v>9.5500000000000007</v>
      </c>
      <c r="M12880" t="s">
        <v>927</v>
      </c>
      <c r="N12880">
        <v>9.5500000000000007</v>
      </c>
      <c r="P12880" cm="1">
        <f t="array" ref="P12880">IF(Q12880&gt;0,INDEX(Q12880:Q34604,MATCH(TRUE,INDEX(Q12880:Q34604="",,),0)-1),"")</f>
        <v>10</v>
      </c>
      <c r="Q12880">
        <f t="shared" si="298"/>
        <v>7</v>
      </c>
      <c r="R12880">
        <f t="shared" si="297"/>
        <v>0</v>
      </c>
    </row>
    <row r="12881" spans="1:18" x14ac:dyDescent="0.3">
      <c r="A12881" t="s">
        <v>919</v>
      </c>
      <c r="B12881" s="1">
        <v>38453</v>
      </c>
      <c r="C12881" t="s">
        <v>16</v>
      </c>
      <c r="D12881" t="s">
        <v>925</v>
      </c>
      <c r="E12881" t="s">
        <v>926</v>
      </c>
      <c r="G12881" s="6" t="s">
        <v>29</v>
      </c>
      <c r="H12881" t="s">
        <v>533</v>
      </c>
      <c r="I12881" t="s">
        <v>26</v>
      </c>
      <c r="J12881" t="s">
        <v>27</v>
      </c>
      <c r="K12881">
        <v>100</v>
      </c>
      <c r="L12881">
        <v>15</v>
      </c>
      <c r="M12881" t="s">
        <v>927</v>
      </c>
      <c r="N12881">
        <v>15</v>
      </c>
      <c r="P12881" cm="1">
        <f t="array" ref="P12881">IF(Q12881&gt;0,INDEX(Q12881:Q34605,MATCH(TRUE,INDEX(Q12881:Q34605="",,),0)-1),"")</f>
        <v>10</v>
      </c>
      <c r="Q12881">
        <f t="shared" si="298"/>
        <v>7</v>
      </c>
      <c r="R12881">
        <f t="shared" si="297"/>
        <v>0</v>
      </c>
    </row>
    <row r="12882" spans="1:18" x14ac:dyDescent="0.3">
      <c r="A12882" t="s">
        <v>919</v>
      </c>
      <c r="B12882" s="1">
        <v>38453</v>
      </c>
      <c r="C12882" t="s">
        <v>16</v>
      </c>
      <c r="D12882" t="s">
        <v>925</v>
      </c>
      <c r="E12882" t="s">
        <v>926</v>
      </c>
      <c r="G12882" s="6" t="s">
        <v>29</v>
      </c>
      <c r="H12882" t="s">
        <v>43</v>
      </c>
      <c r="I12882" t="s">
        <v>26</v>
      </c>
      <c r="J12882" t="s">
        <v>27</v>
      </c>
      <c r="K12882">
        <v>172</v>
      </c>
      <c r="L12882">
        <v>15.55</v>
      </c>
      <c r="M12882" t="s">
        <v>927</v>
      </c>
      <c r="N12882">
        <v>15.55</v>
      </c>
      <c r="P12882" cm="1">
        <f t="array" ref="P12882">IF(Q12882&gt;0,INDEX(Q12882:Q34606,MATCH(TRUE,INDEX(Q12882:Q34606="",,),0)-1),"")</f>
        <v>10</v>
      </c>
      <c r="Q12882">
        <f t="shared" si="298"/>
        <v>7</v>
      </c>
      <c r="R12882">
        <f t="shared" si="297"/>
        <v>0</v>
      </c>
    </row>
    <row r="12883" spans="1:18" x14ac:dyDescent="0.3">
      <c r="A12883" t="s">
        <v>919</v>
      </c>
      <c r="B12883" s="1">
        <v>38453</v>
      </c>
      <c r="C12883" t="s">
        <v>16</v>
      </c>
      <c r="D12883" t="s">
        <v>925</v>
      </c>
      <c r="E12883" t="s">
        <v>926</v>
      </c>
      <c r="G12883" t="s">
        <v>19</v>
      </c>
      <c r="H12883" t="s">
        <v>20</v>
      </c>
      <c r="I12883" t="s">
        <v>21</v>
      </c>
      <c r="J12883" t="s">
        <v>22</v>
      </c>
      <c r="K12883">
        <v>62.8</v>
      </c>
      <c r="L12883">
        <v>397</v>
      </c>
      <c r="M12883" t="s">
        <v>32</v>
      </c>
      <c r="N12883">
        <v>532.15</v>
      </c>
      <c r="P12883" cm="1">
        <f t="array" ref="P12883">IF(Q12883&gt;0,INDEX(Q12883:Q34607,MATCH(TRUE,INDEX(Q12883:Q34607="",,),0)-1),"")</f>
        <v>10</v>
      </c>
      <c r="Q12883">
        <f t="shared" si="298"/>
        <v>8</v>
      </c>
      <c r="R12883">
        <f t="shared" si="297"/>
        <v>0</v>
      </c>
    </row>
    <row r="12884" spans="1:18" x14ac:dyDescent="0.3">
      <c r="A12884" t="s">
        <v>919</v>
      </c>
      <c r="B12884" s="1">
        <v>38453</v>
      </c>
      <c r="C12884" t="s">
        <v>16</v>
      </c>
      <c r="D12884" t="s">
        <v>925</v>
      </c>
      <c r="E12884" t="s">
        <v>926</v>
      </c>
      <c r="G12884" t="s">
        <v>19</v>
      </c>
      <c r="H12884" t="s">
        <v>63</v>
      </c>
      <c r="I12884" t="s">
        <v>26</v>
      </c>
      <c r="J12884" t="s">
        <v>27</v>
      </c>
      <c r="K12884">
        <v>736</v>
      </c>
      <c r="L12884">
        <v>18.100000000000001</v>
      </c>
      <c r="M12884" t="s">
        <v>32</v>
      </c>
      <c r="N12884">
        <v>28.15</v>
      </c>
      <c r="P12884" cm="1">
        <f t="array" ref="P12884">IF(Q12884&gt;0,INDEX(Q12884:Q34608,MATCH(TRUE,INDEX(Q12884:Q34608="",,),0)-1),"")</f>
        <v>10</v>
      </c>
      <c r="Q12884">
        <f t="shared" si="298"/>
        <v>8</v>
      </c>
      <c r="R12884">
        <f t="shared" si="297"/>
        <v>0</v>
      </c>
    </row>
    <row r="12885" spans="1:18" x14ac:dyDescent="0.3">
      <c r="A12885" t="s">
        <v>919</v>
      </c>
      <c r="B12885" s="1">
        <v>38453</v>
      </c>
      <c r="C12885" t="s">
        <v>16</v>
      </c>
      <c r="D12885" t="s">
        <v>925</v>
      </c>
      <c r="E12885" t="s">
        <v>926</v>
      </c>
      <c r="G12885" s="6" t="s">
        <v>29</v>
      </c>
      <c r="H12885" t="s">
        <v>126</v>
      </c>
      <c r="I12885" t="s">
        <v>21</v>
      </c>
      <c r="J12885" t="s">
        <v>22</v>
      </c>
      <c r="K12885">
        <v>7.7</v>
      </c>
      <c r="L12885">
        <v>55</v>
      </c>
      <c r="M12885" t="s">
        <v>32</v>
      </c>
      <c r="N12885">
        <v>55</v>
      </c>
      <c r="P12885" cm="1">
        <f t="array" ref="P12885">IF(Q12885&gt;0,INDEX(Q12885:Q34609,MATCH(TRUE,INDEX(Q12885:Q34609="",,),0)-1),"")</f>
        <v>10</v>
      </c>
      <c r="Q12885">
        <f t="shared" si="298"/>
        <v>8</v>
      </c>
      <c r="R12885">
        <f t="shared" si="297"/>
        <v>0</v>
      </c>
    </row>
    <row r="12886" spans="1:18" x14ac:dyDescent="0.3">
      <c r="A12886" t="s">
        <v>919</v>
      </c>
      <c r="B12886" s="1">
        <v>38453</v>
      </c>
      <c r="C12886" t="s">
        <v>16</v>
      </c>
      <c r="D12886" t="s">
        <v>925</v>
      </c>
      <c r="E12886" t="s">
        <v>926</v>
      </c>
      <c r="G12886" s="6" t="s">
        <v>29</v>
      </c>
      <c r="H12886" t="s">
        <v>53</v>
      </c>
      <c r="I12886" t="s">
        <v>21</v>
      </c>
      <c r="J12886" t="s">
        <v>22</v>
      </c>
      <c r="K12886">
        <v>4.8</v>
      </c>
      <c r="L12886">
        <v>89</v>
      </c>
      <c r="M12886" t="s">
        <v>32</v>
      </c>
      <c r="N12886">
        <v>89</v>
      </c>
      <c r="P12886" cm="1">
        <f t="array" ref="P12886">IF(Q12886&gt;0,INDEX(Q12886:Q34610,MATCH(TRUE,INDEX(Q12886:Q34610="",,),0)-1),"")</f>
        <v>10</v>
      </c>
      <c r="Q12886">
        <f t="shared" si="298"/>
        <v>8</v>
      </c>
      <c r="R12886">
        <f t="shared" si="297"/>
        <v>0</v>
      </c>
    </row>
    <row r="12887" spans="1:18" x14ac:dyDescent="0.3">
      <c r="A12887" t="s">
        <v>919</v>
      </c>
      <c r="B12887" s="1">
        <v>38453</v>
      </c>
      <c r="C12887" t="s">
        <v>16</v>
      </c>
      <c r="D12887" t="s">
        <v>925</v>
      </c>
      <c r="E12887" t="s">
        <v>926</v>
      </c>
      <c r="G12887" s="6" t="s">
        <v>29</v>
      </c>
      <c r="H12887" t="s">
        <v>25</v>
      </c>
      <c r="I12887" t="s">
        <v>21</v>
      </c>
      <c r="J12887" t="s">
        <v>22</v>
      </c>
      <c r="K12887">
        <v>48.5</v>
      </c>
      <c r="L12887">
        <v>112</v>
      </c>
      <c r="M12887" t="s">
        <v>32</v>
      </c>
      <c r="N12887">
        <v>112</v>
      </c>
      <c r="P12887" cm="1">
        <f t="array" ref="P12887">IF(Q12887&gt;0,INDEX(Q12887:Q34611,MATCH(TRUE,INDEX(Q12887:Q34611="",,),0)-1),"")</f>
        <v>10</v>
      </c>
      <c r="Q12887">
        <f t="shared" si="298"/>
        <v>8</v>
      </c>
      <c r="R12887">
        <f t="shared" si="297"/>
        <v>0</v>
      </c>
    </row>
    <row r="12888" spans="1:18" x14ac:dyDescent="0.3">
      <c r="A12888" t="s">
        <v>919</v>
      </c>
      <c r="B12888" s="1">
        <v>38453</v>
      </c>
      <c r="C12888" t="s">
        <v>16</v>
      </c>
      <c r="D12888" t="s">
        <v>925</v>
      </c>
      <c r="E12888" t="s">
        <v>926</v>
      </c>
      <c r="G12888" s="6" t="s">
        <v>29</v>
      </c>
      <c r="H12888" t="s">
        <v>69</v>
      </c>
      <c r="I12888" t="s">
        <v>21</v>
      </c>
      <c r="J12888" t="s">
        <v>22</v>
      </c>
      <c r="K12888">
        <v>7.1</v>
      </c>
      <c r="L12888">
        <v>78</v>
      </c>
      <c r="M12888" t="s">
        <v>32</v>
      </c>
      <c r="N12888">
        <v>78</v>
      </c>
      <c r="P12888" cm="1">
        <f t="array" ref="P12888">IF(Q12888&gt;0,INDEX(Q12888:Q34612,MATCH(TRUE,INDEX(Q12888:Q34612="",,),0)-1),"")</f>
        <v>10</v>
      </c>
      <c r="Q12888">
        <f t="shared" si="298"/>
        <v>8</v>
      </c>
      <c r="R12888">
        <f t="shared" si="297"/>
        <v>0</v>
      </c>
    </row>
    <row r="12889" spans="1:18" x14ac:dyDescent="0.3">
      <c r="A12889" t="s">
        <v>919</v>
      </c>
      <c r="B12889" s="1">
        <v>38453</v>
      </c>
      <c r="C12889" t="s">
        <v>16</v>
      </c>
      <c r="D12889" t="s">
        <v>925</v>
      </c>
      <c r="E12889" t="s">
        <v>926</v>
      </c>
      <c r="G12889" s="6" t="s">
        <v>29</v>
      </c>
      <c r="H12889" t="s">
        <v>41</v>
      </c>
      <c r="I12889" t="s">
        <v>21</v>
      </c>
      <c r="J12889" t="s">
        <v>22</v>
      </c>
      <c r="K12889">
        <v>3.3</v>
      </c>
      <c r="L12889">
        <v>195</v>
      </c>
      <c r="M12889" t="s">
        <v>32</v>
      </c>
      <c r="N12889">
        <v>195</v>
      </c>
      <c r="P12889" cm="1">
        <f t="array" ref="P12889">IF(Q12889&gt;0,INDEX(Q12889:Q34613,MATCH(TRUE,INDEX(Q12889:Q34613="",,),0)-1),"")</f>
        <v>10</v>
      </c>
      <c r="Q12889">
        <f t="shared" si="298"/>
        <v>8</v>
      </c>
      <c r="R12889">
        <f t="shared" si="297"/>
        <v>0</v>
      </c>
    </row>
    <row r="12890" spans="1:18" x14ac:dyDescent="0.3">
      <c r="A12890" t="s">
        <v>919</v>
      </c>
      <c r="B12890" s="1">
        <v>38453</v>
      </c>
      <c r="C12890" t="s">
        <v>16</v>
      </c>
      <c r="D12890" t="s">
        <v>925</v>
      </c>
      <c r="E12890" t="s">
        <v>926</v>
      </c>
      <c r="G12890" s="6" t="s">
        <v>29</v>
      </c>
      <c r="H12890" t="s">
        <v>30</v>
      </c>
      <c r="I12890" t="s">
        <v>26</v>
      </c>
      <c r="J12890" t="s">
        <v>27</v>
      </c>
      <c r="K12890">
        <v>186</v>
      </c>
      <c r="L12890">
        <v>15.75</v>
      </c>
      <c r="M12890" t="s">
        <v>32</v>
      </c>
      <c r="N12890">
        <v>15.75</v>
      </c>
      <c r="P12890" cm="1">
        <f t="array" ref="P12890">IF(Q12890&gt;0,INDEX(Q12890:Q34614,MATCH(TRUE,INDEX(Q12890:Q34614="",,),0)-1),"")</f>
        <v>10</v>
      </c>
      <c r="Q12890">
        <f t="shared" si="298"/>
        <v>8</v>
      </c>
      <c r="R12890">
        <f t="shared" si="297"/>
        <v>0</v>
      </c>
    </row>
    <row r="12891" spans="1:18" x14ac:dyDescent="0.3">
      <c r="A12891" t="s">
        <v>919</v>
      </c>
      <c r="B12891" s="1">
        <v>38453</v>
      </c>
      <c r="C12891" t="s">
        <v>16</v>
      </c>
      <c r="D12891" t="s">
        <v>925</v>
      </c>
      <c r="E12891" t="s">
        <v>926</v>
      </c>
      <c r="G12891" s="6" t="s">
        <v>29</v>
      </c>
      <c r="H12891" t="s">
        <v>99</v>
      </c>
      <c r="I12891" t="s">
        <v>26</v>
      </c>
      <c r="J12891" t="s">
        <v>27</v>
      </c>
      <c r="K12891">
        <v>69</v>
      </c>
      <c r="L12891">
        <v>9.5500000000000007</v>
      </c>
      <c r="M12891" t="s">
        <v>32</v>
      </c>
      <c r="N12891">
        <v>9.5500000000000007</v>
      </c>
      <c r="P12891" cm="1">
        <f t="array" ref="P12891">IF(Q12891&gt;0,INDEX(Q12891:Q34615,MATCH(TRUE,INDEX(Q12891:Q34615="",,),0)-1),"")</f>
        <v>10</v>
      </c>
      <c r="Q12891">
        <f t="shared" si="298"/>
        <v>8</v>
      </c>
      <c r="R12891">
        <f t="shared" si="297"/>
        <v>0</v>
      </c>
    </row>
    <row r="12892" spans="1:18" x14ac:dyDescent="0.3">
      <c r="A12892" t="s">
        <v>919</v>
      </c>
      <c r="B12892" s="1">
        <v>38453</v>
      </c>
      <c r="C12892" t="s">
        <v>16</v>
      </c>
      <c r="D12892" t="s">
        <v>925</v>
      </c>
      <c r="E12892" t="s">
        <v>926</v>
      </c>
      <c r="G12892" s="6" t="s">
        <v>29</v>
      </c>
      <c r="H12892" t="s">
        <v>533</v>
      </c>
      <c r="I12892" t="s">
        <v>26</v>
      </c>
      <c r="J12892" t="s">
        <v>27</v>
      </c>
      <c r="K12892">
        <v>100</v>
      </c>
      <c r="L12892">
        <v>15</v>
      </c>
      <c r="M12892" t="s">
        <v>32</v>
      </c>
      <c r="N12892">
        <v>15</v>
      </c>
      <c r="P12892" cm="1">
        <f t="array" ref="P12892">IF(Q12892&gt;0,INDEX(Q12892:Q34616,MATCH(TRUE,INDEX(Q12892:Q34616="",,),0)-1),"")</f>
        <v>10</v>
      </c>
      <c r="Q12892">
        <f t="shared" si="298"/>
        <v>8</v>
      </c>
      <c r="R12892">
        <f t="shared" si="297"/>
        <v>0</v>
      </c>
    </row>
    <row r="12893" spans="1:18" x14ac:dyDescent="0.3">
      <c r="A12893" t="s">
        <v>919</v>
      </c>
      <c r="B12893" s="1">
        <v>38453</v>
      </c>
      <c r="C12893" t="s">
        <v>16</v>
      </c>
      <c r="D12893" t="s">
        <v>925</v>
      </c>
      <c r="E12893" t="s">
        <v>926</v>
      </c>
      <c r="G12893" s="6" t="s">
        <v>29</v>
      </c>
      <c r="H12893" t="s">
        <v>43</v>
      </c>
      <c r="I12893" t="s">
        <v>26</v>
      </c>
      <c r="J12893" t="s">
        <v>27</v>
      </c>
      <c r="K12893">
        <v>172</v>
      </c>
      <c r="L12893">
        <v>15.55</v>
      </c>
      <c r="M12893" t="s">
        <v>32</v>
      </c>
      <c r="N12893">
        <v>15.55</v>
      </c>
      <c r="P12893" cm="1">
        <f t="array" ref="P12893">IF(Q12893&gt;0,INDEX(Q12893:Q34617,MATCH(TRUE,INDEX(Q12893:Q34617="",,),0)-1),"")</f>
        <v>10</v>
      </c>
      <c r="Q12893">
        <f t="shared" si="298"/>
        <v>8</v>
      </c>
      <c r="R12893">
        <f t="shared" si="297"/>
        <v>0</v>
      </c>
    </row>
    <row r="12894" spans="1:18" x14ac:dyDescent="0.3">
      <c r="A12894" t="s">
        <v>919</v>
      </c>
      <c r="B12894" s="1">
        <v>38453</v>
      </c>
      <c r="C12894" t="s">
        <v>16</v>
      </c>
      <c r="D12894" t="s">
        <v>925</v>
      </c>
      <c r="E12894" t="s">
        <v>926</v>
      </c>
      <c r="G12894" t="s">
        <v>19</v>
      </c>
      <c r="H12894" t="s">
        <v>20</v>
      </c>
      <c r="I12894" t="s">
        <v>21</v>
      </c>
      <c r="J12894" t="s">
        <v>22</v>
      </c>
      <c r="K12894">
        <v>62.8</v>
      </c>
      <c r="L12894">
        <v>397</v>
      </c>
      <c r="M12894" t="s">
        <v>59</v>
      </c>
      <c r="N12894">
        <v>600</v>
      </c>
      <c r="P12894" cm="1">
        <f t="array" ref="P12894">IF(Q12894&gt;0,INDEX(Q12894:Q34618,MATCH(TRUE,INDEX(Q12894:Q34618="",,),0)-1),"")</f>
        <v>10</v>
      </c>
      <c r="Q12894">
        <f t="shared" si="298"/>
        <v>9</v>
      </c>
      <c r="R12894">
        <f t="shared" si="297"/>
        <v>0</v>
      </c>
    </row>
    <row r="12895" spans="1:18" x14ac:dyDescent="0.3">
      <c r="A12895" t="s">
        <v>919</v>
      </c>
      <c r="B12895" s="1">
        <v>38453</v>
      </c>
      <c r="C12895" t="s">
        <v>16</v>
      </c>
      <c r="D12895" t="s">
        <v>925</v>
      </c>
      <c r="E12895" t="s">
        <v>926</v>
      </c>
      <c r="G12895" t="s">
        <v>19</v>
      </c>
      <c r="H12895" t="s">
        <v>63</v>
      </c>
      <c r="I12895" t="s">
        <v>26</v>
      </c>
      <c r="J12895" t="s">
        <v>27</v>
      </c>
      <c r="K12895">
        <v>736</v>
      </c>
      <c r="L12895">
        <v>18.100000000000001</v>
      </c>
      <c r="M12895" t="s">
        <v>59</v>
      </c>
      <c r="N12895">
        <v>22</v>
      </c>
      <c r="P12895" cm="1">
        <f t="array" ref="P12895">IF(Q12895&gt;0,INDEX(Q12895:Q34619,MATCH(TRUE,INDEX(Q12895:Q34619="",,),0)-1),"")</f>
        <v>10</v>
      </c>
      <c r="Q12895">
        <f t="shared" si="298"/>
        <v>9</v>
      </c>
      <c r="R12895">
        <f t="shared" si="297"/>
        <v>0</v>
      </c>
    </row>
    <row r="12896" spans="1:18" x14ac:dyDescent="0.3">
      <c r="A12896" t="s">
        <v>919</v>
      </c>
      <c r="B12896" s="1">
        <v>38453</v>
      </c>
      <c r="C12896" t="s">
        <v>16</v>
      </c>
      <c r="D12896" t="s">
        <v>925</v>
      </c>
      <c r="E12896" t="s">
        <v>926</v>
      </c>
      <c r="G12896" s="6" t="s">
        <v>29</v>
      </c>
      <c r="H12896" t="s">
        <v>126</v>
      </c>
      <c r="I12896" t="s">
        <v>21</v>
      </c>
      <c r="J12896" t="s">
        <v>22</v>
      </c>
      <c r="K12896">
        <v>7.7</v>
      </c>
      <c r="L12896">
        <v>55</v>
      </c>
      <c r="M12896" t="s">
        <v>59</v>
      </c>
      <c r="N12896">
        <v>55</v>
      </c>
      <c r="P12896" cm="1">
        <f t="array" ref="P12896">IF(Q12896&gt;0,INDEX(Q12896:Q34620,MATCH(TRUE,INDEX(Q12896:Q34620="",,),0)-1),"")</f>
        <v>10</v>
      </c>
      <c r="Q12896">
        <f t="shared" si="298"/>
        <v>9</v>
      </c>
      <c r="R12896">
        <f t="shared" si="297"/>
        <v>0</v>
      </c>
    </row>
    <row r="12897" spans="1:18" x14ac:dyDescent="0.3">
      <c r="A12897" t="s">
        <v>919</v>
      </c>
      <c r="B12897" s="1">
        <v>38453</v>
      </c>
      <c r="C12897" t="s">
        <v>16</v>
      </c>
      <c r="D12897" t="s">
        <v>925</v>
      </c>
      <c r="E12897" t="s">
        <v>926</v>
      </c>
      <c r="G12897" s="6" t="s">
        <v>29</v>
      </c>
      <c r="H12897" t="s">
        <v>53</v>
      </c>
      <c r="I12897" t="s">
        <v>21</v>
      </c>
      <c r="J12897" t="s">
        <v>22</v>
      </c>
      <c r="K12897">
        <v>4.8</v>
      </c>
      <c r="L12897">
        <v>89</v>
      </c>
      <c r="M12897" t="s">
        <v>59</v>
      </c>
      <c r="N12897">
        <v>89</v>
      </c>
      <c r="P12897" cm="1">
        <f t="array" ref="P12897">IF(Q12897&gt;0,INDEX(Q12897:Q34621,MATCH(TRUE,INDEX(Q12897:Q34621="",,),0)-1),"")</f>
        <v>10</v>
      </c>
      <c r="Q12897">
        <f t="shared" si="298"/>
        <v>9</v>
      </c>
      <c r="R12897">
        <f t="shared" si="297"/>
        <v>0</v>
      </c>
    </row>
    <row r="12898" spans="1:18" x14ac:dyDescent="0.3">
      <c r="A12898" t="s">
        <v>919</v>
      </c>
      <c r="B12898" s="1">
        <v>38453</v>
      </c>
      <c r="C12898" t="s">
        <v>16</v>
      </c>
      <c r="D12898" t="s">
        <v>925</v>
      </c>
      <c r="E12898" t="s">
        <v>926</v>
      </c>
      <c r="G12898" s="6" t="s">
        <v>29</v>
      </c>
      <c r="H12898" t="s">
        <v>25</v>
      </c>
      <c r="I12898" t="s">
        <v>21</v>
      </c>
      <c r="J12898" t="s">
        <v>22</v>
      </c>
      <c r="K12898">
        <v>48.5</v>
      </c>
      <c r="L12898">
        <v>112</v>
      </c>
      <c r="M12898" t="s">
        <v>59</v>
      </c>
      <c r="N12898">
        <v>112</v>
      </c>
      <c r="P12898" cm="1">
        <f t="array" ref="P12898">IF(Q12898&gt;0,INDEX(Q12898:Q34622,MATCH(TRUE,INDEX(Q12898:Q34622="",,),0)-1),"")</f>
        <v>10</v>
      </c>
      <c r="Q12898">
        <f t="shared" si="298"/>
        <v>9</v>
      </c>
      <c r="R12898">
        <f t="shared" si="297"/>
        <v>0</v>
      </c>
    </row>
    <row r="12899" spans="1:18" x14ac:dyDescent="0.3">
      <c r="A12899" t="s">
        <v>919</v>
      </c>
      <c r="B12899" s="1">
        <v>38453</v>
      </c>
      <c r="C12899" t="s">
        <v>16</v>
      </c>
      <c r="D12899" t="s">
        <v>925</v>
      </c>
      <c r="E12899" t="s">
        <v>926</v>
      </c>
      <c r="G12899" s="6" t="s">
        <v>29</v>
      </c>
      <c r="H12899" t="s">
        <v>69</v>
      </c>
      <c r="I12899" t="s">
        <v>21</v>
      </c>
      <c r="J12899" t="s">
        <v>22</v>
      </c>
      <c r="K12899">
        <v>7.1</v>
      </c>
      <c r="L12899">
        <v>78</v>
      </c>
      <c r="M12899" t="s">
        <v>59</v>
      </c>
      <c r="N12899">
        <v>78</v>
      </c>
      <c r="P12899" cm="1">
        <f t="array" ref="P12899">IF(Q12899&gt;0,INDEX(Q12899:Q34623,MATCH(TRUE,INDEX(Q12899:Q34623="",,),0)-1),"")</f>
        <v>10</v>
      </c>
      <c r="Q12899">
        <f t="shared" si="298"/>
        <v>9</v>
      </c>
      <c r="R12899">
        <f t="shared" si="297"/>
        <v>0</v>
      </c>
    </row>
    <row r="12900" spans="1:18" x14ac:dyDescent="0.3">
      <c r="A12900" t="s">
        <v>919</v>
      </c>
      <c r="B12900" s="1">
        <v>38453</v>
      </c>
      <c r="C12900" t="s">
        <v>16</v>
      </c>
      <c r="D12900" t="s">
        <v>925</v>
      </c>
      <c r="E12900" t="s">
        <v>926</v>
      </c>
      <c r="G12900" s="6" t="s">
        <v>29</v>
      </c>
      <c r="H12900" t="s">
        <v>41</v>
      </c>
      <c r="I12900" t="s">
        <v>21</v>
      </c>
      <c r="J12900" t="s">
        <v>22</v>
      </c>
      <c r="K12900">
        <v>3.3</v>
      </c>
      <c r="L12900">
        <v>195</v>
      </c>
      <c r="M12900" t="s">
        <v>59</v>
      </c>
      <c r="N12900">
        <v>195</v>
      </c>
      <c r="P12900" cm="1">
        <f t="array" ref="P12900">IF(Q12900&gt;0,INDEX(Q12900:Q34624,MATCH(TRUE,INDEX(Q12900:Q34624="",,),0)-1),"")</f>
        <v>10</v>
      </c>
      <c r="Q12900">
        <f t="shared" si="298"/>
        <v>9</v>
      </c>
      <c r="R12900">
        <f t="shared" si="297"/>
        <v>0</v>
      </c>
    </row>
    <row r="12901" spans="1:18" x14ac:dyDescent="0.3">
      <c r="A12901" t="s">
        <v>919</v>
      </c>
      <c r="B12901" s="1">
        <v>38453</v>
      </c>
      <c r="C12901" t="s">
        <v>16</v>
      </c>
      <c r="D12901" t="s">
        <v>925</v>
      </c>
      <c r="E12901" t="s">
        <v>926</v>
      </c>
      <c r="G12901" s="6" t="s">
        <v>29</v>
      </c>
      <c r="H12901" t="s">
        <v>30</v>
      </c>
      <c r="I12901" t="s">
        <v>26</v>
      </c>
      <c r="J12901" t="s">
        <v>27</v>
      </c>
      <c r="K12901">
        <v>186</v>
      </c>
      <c r="L12901">
        <v>15.75</v>
      </c>
      <c r="M12901" t="s">
        <v>59</v>
      </c>
      <c r="N12901">
        <v>15.75</v>
      </c>
      <c r="P12901" cm="1">
        <f t="array" ref="P12901">IF(Q12901&gt;0,INDEX(Q12901:Q34625,MATCH(TRUE,INDEX(Q12901:Q34625="",,),0)-1),"")</f>
        <v>10</v>
      </c>
      <c r="Q12901">
        <f t="shared" si="298"/>
        <v>9</v>
      </c>
      <c r="R12901">
        <f t="shared" si="297"/>
        <v>0</v>
      </c>
    </row>
    <row r="12902" spans="1:18" x14ac:dyDescent="0.3">
      <c r="A12902" t="s">
        <v>919</v>
      </c>
      <c r="B12902" s="1">
        <v>38453</v>
      </c>
      <c r="C12902" t="s">
        <v>16</v>
      </c>
      <c r="D12902" t="s">
        <v>925</v>
      </c>
      <c r="E12902" t="s">
        <v>926</v>
      </c>
      <c r="G12902" s="6" t="s">
        <v>29</v>
      </c>
      <c r="H12902" t="s">
        <v>99</v>
      </c>
      <c r="I12902" t="s">
        <v>26</v>
      </c>
      <c r="J12902" t="s">
        <v>27</v>
      </c>
      <c r="K12902">
        <v>69</v>
      </c>
      <c r="L12902">
        <v>9.5500000000000007</v>
      </c>
      <c r="M12902" t="s">
        <v>59</v>
      </c>
      <c r="N12902">
        <v>9.5500000000000007</v>
      </c>
      <c r="P12902" cm="1">
        <f t="array" ref="P12902">IF(Q12902&gt;0,INDEX(Q12902:Q34626,MATCH(TRUE,INDEX(Q12902:Q34626="",,),0)-1),"")</f>
        <v>10</v>
      </c>
      <c r="Q12902">
        <f t="shared" si="298"/>
        <v>9</v>
      </c>
      <c r="R12902">
        <f t="shared" si="297"/>
        <v>0</v>
      </c>
    </row>
    <row r="12903" spans="1:18" x14ac:dyDescent="0.3">
      <c r="A12903" t="s">
        <v>919</v>
      </c>
      <c r="B12903" s="1">
        <v>38453</v>
      </c>
      <c r="C12903" t="s">
        <v>16</v>
      </c>
      <c r="D12903" t="s">
        <v>925</v>
      </c>
      <c r="E12903" t="s">
        <v>926</v>
      </c>
      <c r="G12903" s="6" t="s">
        <v>29</v>
      </c>
      <c r="H12903" t="s">
        <v>533</v>
      </c>
      <c r="I12903" t="s">
        <v>26</v>
      </c>
      <c r="J12903" t="s">
        <v>27</v>
      </c>
      <c r="K12903">
        <v>100</v>
      </c>
      <c r="L12903">
        <v>15</v>
      </c>
      <c r="M12903" t="s">
        <v>59</v>
      </c>
      <c r="N12903">
        <v>15</v>
      </c>
      <c r="P12903" cm="1">
        <f t="array" ref="P12903">IF(Q12903&gt;0,INDEX(Q12903:Q34627,MATCH(TRUE,INDEX(Q12903:Q34627="",,),0)-1),"")</f>
        <v>10</v>
      </c>
      <c r="Q12903">
        <f t="shared" si="298"/>
        <v>9</v>
      </c>
      <c r="R12903">
        <f t="shared" si="297"/>
        <v>0</v>
      </c>
    </row>
    <row r="12904" spans="1:18" x14ac:dyDescent="0.3">
      <c r="A12904" t="s">
        <v>919</v>
      </c>
      <c r="B12904" s="1">
        <v>38453</v>
      </c>
      <c r="C12904" t="s">
        <v>16</v>
      </c>
      <c r="D12904" t="s">
        <v>925</v>
      </c>
      <c r="E12904" t="s">
        <v>926</v>
      </c>
      <c r="G12904" s="6" t="s">
        <v>29</v>
      </c>
      <c r="H12904" t="s">
        <v>43</v>
      </c>
      <c r="I12904" t="s">
        <v>26</v>
      </c>
      <c r="J12904" t="s">
        <v>27</v>
      </c>
      <c r="K12904">
        <v>172</v>
      </c>
      <c r="L12904">
        <v>15.55</v>
      </c>
      <c r="M12904" t="s">
        <v>59</v>
      </c>
      <c r="N12904">
        <v>15.55</v>
      </c>
      <c r="P12904" cm="1">
        <f t="array" ref="P12904">IF(Q12904&gt;0,INDEX(Q12904:Q34628,MATCH(TRUE,INDEX(Q12904:Q34628="",,),0)-1),"")</f>
        <v>10</v>
      </c>
      <c r="Q12904">
        <f t="shared" si="298"/>
        <v>9</v>
      </c>
      <c r="R12904">
        <f t="shared" si="297"/>
        <v>0</v>
      </c>
    </row>
    <row r="12905" spans="1:18" x14ac:dyDescent="0.3">
      <c r="A12905" t="s">
        <v>919</v>
      </c>
      <c r="B12905" s="1">
        <v>38453</v>
      </c>
      <c r="C12905" t="s">
        <v>16</v>
      </c>
      <c r="D12905" t="s">
        <v>925</v>
      </c>
      <c r="E12905" t="s">
        <v>926</v>
      </c>
      <c r="G12905" t="s">
        <v>19</v>
      </c>
      <c r="H12905" t="s">
        <v>20</v>
      </c>
      <c r="I12905" t="s">
        <v>21</v>
      </c>
      <c r="J12905" t="s">
        <v>22</v>
      </c>
      <c r="K12905">
        <v>62.8</v>
      </c>
      <c r="L12905">
        <v>397</v>
      </c>
      <c r="M12905" t="s">
        <v>526</v>
      </c>
      <c r="N12905">
        <v>500</v>
      </c>
      <c r="P12905" cm="1">
        <f t="array" ref="P12905">IF(Q12905&gt;0,INDEX(Q12905:Q34629,MATCH(TRUE,INDEX(Q12905:Q34629="",,),0)-1),"")</f>
        <v>10</v>
      </c>
      <c r="Q12905">
        <f t="shared" si="298"/>
        <v>10</v>
      </c>
      <c r="R12905">
        <f t="shared" si="297"/>
        <v>0</v>
      </c>
    </row>
    <row r="12906" spans="1:18" x14ac:dyDescent="0.3">
      <c r="A12906" t="s">
        <v>919</v>
      </c>
      <c r="B12906" s="1">
        <v>38453</v>
      </c>
      <c r="C12906" t="s">
        <v>16</v>
      </c>
      <c r="D12906" t="s">
        <v>925</v>
      </c>
      <c r="E12906" t="s">
        <v>926</v>
      </c>
      <c r="G12906" t="s">
        <v>19</v>
      </c>
      <c r="H12906" t="s">
        <v>63</v>
      </c>
      <c r="I12906" t="s">
        <v>26</v>
      </c>
      <c r="J12906" t="s">
        <v>27</v>
      </c>
      <c r="K12906">
        <v>736</v>
      </c>
      <c r="L12906">
        <v>18.100000000000001</v>
      </c>
      <c r="M12906" t="s">
        <v>526</v>
      </c>
      <c r="N12906">
        <v>20</v>
      </c>
      <c r="P12906" cm="1">
        <f t="array" ref="P12906">IF(Q12906&gt;0,INDEX(Q12906:Q34630,MATCH(TRUE,INDEX(Q12906:Q34630="",,),0)-1),"")</f>
        <v>10</v>
      </c>
      <c r="Q12906">
        <f t="shared" si="298"/>
        <v>10</v>
      </c>
      <c r="R12906">
        <f t="shared" si="297"/>
        <v>0</v>
      </c>
    </row>
    <row r="12907" spans="1:18" x14ac:dyDescent="0.3">
      <c r="A12907" t="s">
        <v>919</v>
      </c>
      <c r="B12907" s="1">
        <v>38453</v>
      </c>
      <c r="C12907" t="s">
        <v>16</v>
      </c>
      <c r="D12907" t="s">
        <v>925</v>
      </c>
      <c r="E12907" t="s">
        <v>926</v>
      </c>
      <c r="G12907" s="6" t="s">
        <v>29</v>
      </c>
      <c r="H12907" t="s">
        <v>126</v>
      </c>
      <c r="I12907" t="s">
        <v>21</v>
      </c>
      <c r="J12907" t="s">
        <v>22</v>
      </c>
      <c r="K12907">
        <v>7.7</v>
      </c>
      <c r="L12907">
        <v>55</v>
      </c>
      <c r="M12907" t="s">
        <v>526</v>
      </c>
      <c r="N12907">
        <v>55</v>
      </c>
      <c r="P12907" cm="1">
        <f t="array" ref="P12907">IF(Q12907&gt;0,INDEX(Q12907:Q34631,MATCH(TRUE,INDEX(Q12907:Q34631="",,),0)-1),"")</f>
        <v>10</v>
      </c>
      <c r="Q12907">
        <f t="shared" si="298"/>
        <v>10</v>
      </c>
      <c r="R12907">
        <f t="shared" si="297"/>
        <v>0</v>
      </c>
    </row>
    <row r="12908" spans="1:18" x14ac:dyDescent="0.3">
      <c r="A12908" t="s">
        <v>919</v>
      </c>
      <c r="B12908" s="1">
        <v>38453</v>
      </c>
      <c r="C12908" t="s">
        <v>16</v>
      </c>
      <c r="D12908" t="s">
        <v>925</v>
      </c>
      <c r="E12908" t="s">
        <v>926</v>
      </c>
      <c r="G12908" s="6" t="s">
        <v>29</v>
      </c>
      <c r="H12908" t="s">
        <v>53</v>
      </c>
      <c r="I12908" t="s">
        <v>21</v>
      </c>
      <c r="J12908" t="s">
        <v>22</v>
      </c>
      <c r="K12908">
        <v>4.8</v>
      </c>
      <c r="L12908">
        <v>89</v>
      </c>
      <c r="M12908" t="s">
        <v>526</v>
      </c>
      <c r="N12908">
        <v>89</v>
      </c>
      <c r="P12908" cm="1">
        <f t="array" ref="P12908">IF(Q12908&gt;0,INDEX(Q12908:Q34632,MATCH(TRUE,INDEX(Q12908:Q34632="",,),0)-1),"")</f>
        <v>10</v>
      </c>
      <c r="Q12908">
        <f t="shared" si="298"/>
        <v>10</v>
      </c>
      <c r="R12908">
        <f t="shared" si="297"/>
        <v>0</v>
      </c>
    </row>
    <row r="12909" spans="1:18" x14ac:dyDescent="0.3">
      <c r="A12909" t="s">
        <v>919</v>
      </c>
      <c r="B12909" s="1">
        <v>38453</v>
      </c>
      <c r="C12909" t="s">
        <v>16</v>
      </c>
      <c r="D12909" t="s">
        <v>925</v>
      </c>
      <c r="E12909" t="s">
        <v>926</v>
      </c>
      <c r="G12909" s="6" t="s">
        <v>29</v>
      </c>
      <c r="H12909" t="s">
        <v>25</v>
      </c>
      <c r="I12909" t="s">
        <v>21</v>
      </c>
      <c r="J12909" t="s">
        <v>22</v>
      </c>
      <c r="K12909">
        <v>48.5</v>
      </c>
      <c r="L12909">
        <v>112</v>
      </c>
      <c r="M12909" t="s">
        <v>526</v>
      </c>
      <c r="N12909">
        <v>112</v>
      </c>
      <c r="P12909" cm="1">
        <f t="array" ref="P12909">IF(Q12909&gt;0,INDEX(Q12909:Q34633,MATCH(TRUE,INDEX(Q12909:Q34633="",,),0)-1),"")</f>
        <v>10</v>
      </c>
      <c r="Q12909">
        <f t="shared" si="298"/>
        <v>10</v>
      </c>
      <c r="R12909">
        <f t="shared" si="297"/>
        <v>0</v>
      </c>
    </row>
    <row r="12910" spans="1:18" x14ac:dyDescent="0.3">
      <c r="A12910" t="s">
        <v>919</v>
      </c>
      <c r="B12910" s="1">
        <v>38453</v>
      </c>
      <c r="C12910" t="s">
        <v>16</v>
      </c>
      <c r="D12910" t="s">
        <v>925</v>
      </c>
      <c r="E12910" t="s">
        <v>926</v>
      </c>
      <c r="G12910" s="6" t="s">
        <v>29</v>
      </c>
      <c r="H12910" t="s">
        <v>69</v>
      </c>
      <c r="I12910" t="s">
        <v>21</v>
      </c>
      <c r="J12910" t="s">
        <v>22</v>
      </c>
      <c r="K12910">
        <v>7.1</v>
      </c>
      <c r="L12910">
        <v>78</v>
      </c>
      <c r="M12910" t="s">
        <v>526</v>
      </c>
      <c r="N12910">
        <v>78</v>
      </c>
      <c r="P12910" cm="1">
        <f t="array" ref="P12910">IF(Q12910&gt;0,INDEX(Q12910:Q34634,MATCH(TRUE,INDEX(Q12910:Q34634="",,),0)-1),"")</f>
        <v>10</v>
      </c>
      <c r="Q12910">
        <f t="shared" si="298"/>
        <v>10</v>
      </c>
      <c r="R12910">
        <f t="shared" si="297"/>
        <v>0</v>
      </c>
    </row>
    <row r="12911" spans="1:18" x14ac:dyDescent="0.3">
      <c r="A12911" t="s">
        <v>919</v>
      </c>
      <c r="B12911" s="1">
        <v>38453</v>
      </c>
      <c r="C12911" t="s">
        <v>16</v>
      </c>
      <c r="D12911" t="s">
        <v>925</v>
      </c>
      <c r="E12911" t="s">
        <v>926</v>
      </c>
      <c r="G12911" s="6" t="s">
        <v>29</v>
      </c>
      <c r="H12911" t="s">
        <v>41</v>
      </c>
      <c r="I12911" t="s">
        <v>21</v>
      </c>
      <c r="J12911" t="s">
        <v>22</v>
      </c>
      <c r="K12911">
        <v>3.3</v>
      </c>
      <c r="L12911">
        <v>195</v>
      </c>
      <c r="M12911" t="s">
        <v>526</v>
      </c>
      <c r="N12911">
        <v>195</v>
      </c>
      <c r="P12911" cm="1">
        <f t="array" ref="P12911">IF(Q12911&gt;0,INDEX(Q12911:Q34635,MATCH(TRUE,INDEX(Q12911:Q34635="",,),0)-1),"")</f>
        <v>10</v>
      </c>
      <c r="Q12911">
        <f t="shared" si="298"/>
        <v>10</v>
      </c>
      <c r="R12911">
        <f t="shared" si="297"/>
        <v>0</v>
      </c>
    </row>
    <row r="12912" spans="1:18" x14ac:dyDescent="0.3">
      <c r="A12912" t="s">
        <v>919</v>
      </c>
      <c r="B12912" s="1">
        <v>38453</v>
      </c>
      <c r="C12912" t="s">
        <v>16</v>
      </c>
      <c r="D12912" t="s">
        <v>925</v>
      </c>
      <c r="E12912" t="s">
        <v>926</v>
      </c>
      <c r="G12912" s="6" t="s">
        <v>29</v>
      </c>
      <c r="H12912" t="s">
        <v>30</v>
      </c>
      <c r="I12912" t="s">
        <v>26</v>
      </c>
      <c r="J12912" t="s">
        <v>27</v>
      </c>
      <c r="K12912">
        <v>186</v>
      </c>
      <c r="L12912">
        <v>15.75</v>
      </c>
      <c r="M12912" t="s">
        <v>526</v>
      </c>
      <c r="N12912">
        <v>15.75</v>
      </c>
      <c r="P12912" cm="1">
        <f t="array" ref="P12912">IF(Q12912&gt;0,INDEX(Q12912:Q34636,MATCH(TRUE,INDEX(Q12912:Q34636="",,),0)-1),"")</f>
        <v>10</v>
      </c>
      <c r="Q12912">
        <f t="shared" si="298"/>
        <v>10</v>
      </c>
      <c r="R12912">
        <f t="shared" si="297"/>
        <v>0</v>
      </c>
    </row>
    <row r="12913" spans="1:18" x14ac:dyDescent="0.3">
      <c r="A12913" t="s">
        <v>919</v>
      </c>
      <c r="B12913" s="1">
        <v>38453</v>
      </c>
      <c r="C12913" t="s">
        <v>16</v>
      </c>
      <c r="D12913" t="s">
        <v>925</v>
      </c>
      <c r="E12913" t="s">
        <v>926</v>
      </c>
      <c r="G12913" s="6" t="s">
        <v>29</v>
      </c>
      <c r="H12913" t="s">
        <v>99</v>
      </c>
      <c r="I12913" t="s">
        <v>26</v>
      </c>
      <c r="J12913" t="s">
        <v>27</v>
      </c>
      <c r="K12913">
        <v>69</v>
      </c>
      <c r="L12913">
        <v>9.5500000000000007</v>
      </c>
      <c r="M12913" t="s">
        <v>526</v>
      </c>
      <c r="N12913">
        <v>9.5500000000000007</v>
      </c>
      <c r="P12913" cm="1">
        <f t="array" ref="P12913">IF(Q12913&gt;0,INDEX(Q12913:Q34637,MATCH(TRUE,INDEX(Q12913:Q34637="",,),0)-1),"")</f>
        <v>10</v>
      </c>
      <c r="Q12913">
        <f t="shared" si="298"/>
        <v>10</v>
      </c>
      <c r="R12913">
        <f t="shared" si="297"/>
        <v>0</v>
      </c>
    </row>
    <row r="12914" spans="1:18" x14ac:dyDescent="0.3">
      <c r="A12914" t="s">
        <v>919</v>
      </c>
      <c r="B12914" s="1">
        <v>38453</v>
      </c>
      <c r="C12914" t="s">
        <v>16</v>
      </c>
      <c r="D12914" t="s">
        <v>925</v>
      </c>
      <c r="E12914" t="s">
        <v>926</v>
      </c>
      <c r="G12914" s="6" t="s">
        <v>29</v>
      </c>
      <c r="H12914" t="s">
        <v>533</v>
      </c>
      <c r="I12914" t="s">
        <v>26</v>
      </c>
      <c r="J12914" t="s">
        <v>27</v>
      </c>
      <c r="K12914">
        <v>100</v>
      </c>
      <c r="L12914">
        <v>15</v>
      </c>
      <c r="M12914" t="s">
        <v>526</v>
      </c>
      <c r="N12914">
        <v>15</v>
      </c>
      <c r="P12914" cm="1">
        <f t="array" ref="P12914">IF(Q12914&gt;0,INDEX(Q12914:Q34638,MATCH(TRUE,INDEX(Q12914:Q34638="",,),0)-1),"")</f>
        <v>10</v>
      </c>
      <c r="Q12914">
        <f t="shared" si="298"/>
        <v>10</v>
      </c>
      <c r="R12914">
        <f t="shared" si="297"/>
        <v>0</v>
      </c>
    </row>
    <row r="12915" spans="1:18" x14ac:dyDescent="0.3">
      <c r="A12915" t="s">
        <v>919</v>
      </c>
      <c r="B12915" s="1">
        <v>38453</v>
      </c>
      <c r="C12915" t="s">
        <v>16</v>
      </c>
      <c r="D12915" t="s">
        <v>925</v>
      </c>
      <c r="E12915" t="s">
        <v>926</v>
      </c>
      <c r="G12915" s="6" t="s">
        <v>29</v>
      </c>
      <c r="H12915" t="s">
        <v>43</v>
      </c>
      <c r="I12915" t="s">
        <v>26</v>
      </c>
      <c r="J12915" t="s">
        <v>27</v>
      </c>
      <c r="K12915">
        <v>172</v>
      </c>
      <c r="L12915">
        <v>15.55</v>
      </c>
      <c r="M12915" t="s">
        <v>526</v>
      </c>
      <c r="N12915">
        <v>15.55</v>
      </c>
      <c r="P12915" cm="1">
        <f t="array" ref="P12915">IF(Q12915&gt;0,INDEX(Q12915:Q34639,MATCH(TRUE,INDEX(Q12915:Q34639="",,),0)-1),"")</f>
        <v>10</v>
      </c>
      <c r="Q12915">
        <f t="shared" si="298"/>
        <v>10</v>
      </c>
      <c r="R12915">
        <f t="shared" si="297"/>
        <v>0</v>
      </c>
    </row>
    <row r="12916" spans="1:18" x14ac:dyDescent="0.3">
      <c r="P12916" t="str" cm="1">
        <f t="array" ref="P12916">IF(Q12916&gt;0,INDEX(Q12916:Q34640,MATCH(TRUE,INDEX(Q12916:Q34640="",,),0)-1),"")</f>
        <v/>
      </c>
      <c r="R12916" t="str">
        <f t="shared" ref="R12916:R12979" si="299">IF(P12916="","",0)</f>
        <v/>
      </c>
    </row>
    <row r="12917" spans="1:18" x14ac:dyDescent="0.3">
      <c r="A12917" t="s">
        <v>919</v>
      </c>
      <c r="B12917" s="1">
        <v>38453</v>
      </c>
      <c r="C12917" t="s">
        <v>16</v>
      </c>
      <c r="D12917" t="s">
        <v>928</v>
      </c>
      <c r="E12917" t="s">
        <v>929</v>
      </c>
      <c r="G12917" t="s">
        <v>19</v>
      </c>
      <c r="H12917" t="s">
        <v>194</v>
      </c>
      <c r="I12917" t="s">
        <v>21</v>
      </c>
      <c r="J12917" t="s">
        <v>22</v>
      </c>
      <c r="K12917">
        <v>185</v>
      </c>
      <c r="L12917">
        <v>452</v>
      </c>
      <c r="M12917" t="s">
        <v>878</v>
      </c>
      <c r="N12917">
        <v>1015</v>
      </c>
      <c r="O12917" t="s">
        <v>24</v>
      </c>
      <c r="P12917" cm="1">
        <f t="array" ref="P12917">IF(Q12917&gt;0,INDEX(Q12917:Q34641,MATCH(TRUE,INDEX(Q12917:Q34641="",,),0)-1),"")</f>
        <v>5</v>
      </c>
      <c r="Q12917">
        <f>INT((ROW()-12917)/6)+1</f>
        <v>1</v>
      </c>
      <c r="R12917">
        <f t="shared" si="299"/>
        <v>0</v>
      </c>
    </row>
    <row r="12918" spans="1:18" x14ac:dyDescent="0.3">
      <c r="A12918" t="s">
        <v>919</v>
      </c>
      <c r="B12918" s="1">
        <v>38453</v>
      </c>
      <c r="C12918" t="s">
        <v>16</v>
      </c>
      <c r="D12918" t="s">
        <v>928</v>
      </c>
      <c r="E12918" t="s">
        <v>929</v>
      </c>
      <c r="G12918" t="s">
        <v>19</v>
      </c>
      <c r="H12918" t="s">
        <v>30</v>
      </c>
      <c r="I12918" t="s">
        <v>21</v>
      </c>
      <c r="J12918" t="s">
        <v>22</v>
      </c>
      <c r="K12918">
        <v>60</v>
      </c>
      <c r="L12918">
        <v>115</v>
      </c>
      <c r="M12918" t="s">
        <v>878</v>
      </c>
      <c r="N12918">
        <v>250</v>
      </c>
      <c r="O12918" t="s">
        <v>24</v>
      </c>
      <c r="P12918" cm="1">
        <f t="array" ref="P12918">IF(Q12918&gt;0,INDEX(Q12918:Q34642,MATCH(TRUE,INDEX(Q12918:Q34642="",,),0)-1),"")</f>
        <v>5</v>
      </c>
      <c r="Q12918">
        <f t="shared" ref="Q12918:Q12946" si="300">INT((ROW()-12917)/6)+1</f>
        <v>1</v>
      </c>
      <c r="R12918">
        <f t="shared" si="299"/>
        <v>0</v>
      </c>
    </row>
    <row r="12919" spans="1:18" x14ac:dyDescent="0.3">
      <c r="A12919" t="s">
        <v>919</v>
      </c>
      <c r="B12919" s="1">
        <v>38453</v>
      </c>
      <c r="C12919" t="s">
        <v>16</v>
      </c>
      <c r="D12919" t="s">
        <v>928</v>
      </c>
      <c r="E12919" t="s">
        <v>929</v>
      </c>
      <c r="G12919" t="s">
        <v>19</v>
      </c>
      <c r="H12919" t="s">
        <v>20</v>
      </c>
      <c r="I12919" t="s">
        <v>21</v>
      </c>
      <c r="J12919" t="s">
        <v>22</v>
      </c>
      <c r="K12919">
        <v>40</v>
      </c>
      <c r="L12919">
        <v>378</v>
      </c>
      <c r="M12919" t="s">
        <v>878</v>
      </c>
      <c r="N12919">
        <v>500</v>
      </c>
      <c r="O12919" t="s">
        <v>24</v>
      </c>
      <c r="P12919" cm="1">
        <f t="array" ref="P12919">IF(Q12919&gt;0,INDEX(Q12919:Q34643,MATCH(TRUE,INDEX(Q12919:Q34643="",,),0)-1),"")</f>
        <v>5</v>
      </c>
      <c r="Q12919">
        <f t="shared" si="300"/>
        <v>1</v>
      </c>
      <c r="R12919">
        <f t="shared" si="299"/>
        <v>0</v>
      </c>
    </row>
    <row r="12920" spans="1:18" x14ac:dyDescent="0.3">
      <c r="A12920" t="s">
        <v>919</v>
      </c>
      <c r="B12920" s="1">
        <v>38453</v>
      </c>
      <c r="C12920" t="s">
        <v>16</v>
      </c>
      <c r="D12920" t="s">
        <v>928</v>
      </c>
      <c r="E12920" t="s">
        <v>929</v>
      </c>
      <c r="G12920" t="s">
        <v>19</v>
      </c>
      <c r="H12920" t="s">
        <v>64</v>
      </c>
      <c r="I12920" t="s">
        <v>26</v>
      </c>
      <c r="J12920" t="s">
        <v>27</v>
      </c>
      <c r="K12920">
        <v>430</v>
      </c>
      <c r="L12920">
        <v>8</v>
      </c>
      <c r="M12920" t="s">
        <v>878</v>
      </c>
      <c r="N12920">
        <v>10</v>
      </c>
      <c r="O12920" t="s">
        <v>24</v>
      </c>
      <c r="P12920" cm="1">
        <f t="array" ref="P12920">IF(Q12920&gt;0,INDEX(Q12920:Q34644,MATCH(TRUE,INDEX(Q12920:Q34644="",,),0)-1),"")</f>
        <v>5</v>
      </c>
      <c r="Q12920">
        <f t="shared" si="300"/>
        <v>1</v>
      </c>
      <c r="R12920">
        <f t="shared" si="299"/>
        <v>0</v>
      </c>
    </row>
    <row r="12921" spans="1:18" x14ac:dyDescent="0.3">
      <c r="A12921" t="s">
        <v>919</v>
      </c>
      <c r="B12921" s="1">
        <v>38453</v>
      </c>
      <c r="C12921" t="s">
        <v>16</v>
      </c>
      <c r="D12921" t="s">
        <v>928</v>
      </c>
      <c r="E12921" t="s">
        <v>929</v>
      </c>
      <c r="G12921" s="6" t="s">
        <v>29</v>
      </c>
      <c r="H12921" t="s">
        <v>406</v>
      </c>
      <c r="I12921" t="s">
        <v>21</v>
      </c>
      <c r="J12921" t="s">
        <v>22</v>
      </c>
      <c r="K12921">
        <v>3.5</v>
      </c>
      <c r="L12921">
        <v>105</v>
      </c>
      <c r="M12921" t="s">
        <v>878</v>
      </c>
      <c r="N12921">
        <v>105</v>
      </c>
      <c r="O12921" t="s">
        <v>24</v>
      </c>
      <c r="P12921" cm="1">
        <f t="array" ref="P12921">IF(Q12921&gt;0,INDEX(Q12921:Q34645,MATCH(TRUE,INDEX(Q12921:Q34645="",,),0)-1),"")</f>
        <v>5</v>
      </c>
      <c r="Q12921">
        <f t="shared" si="300"/>
        <v>1</v>
      </c>
      <c r="R12921">
        <f t="shared" si="299"/>
        <v>0</v>
      </c>
    </row>
    <row r="12922" spans="1:18" x14ac:dyDescent="0.3">
      <c r="A12922" t="s">
        <v>919</v>
      </c>
      <c r="B12922" s="1">
        <v>38453</v>
      </c>
      <c r="C12922" t="s">
        <v>16</v>
      </c>
      <c r="D12922" t="s">
        <v>928</v>
      </c>
      <c r="E12922" t="s">
        <v>929</v>
      </c>
      <c r="G12922" s="6" t="s">
        <v>29</v>
      </c>
      <c r="H12922" t="s">
        <v>154</v>
      </c>
      <c r="I12922" t="s">
        <v>21</v>
      </c>
      <c r="J12922" t="s">
        <v>22</v>
      </c>
      <c r="K12922">
        <v>6</v>
      </c>
      <c r="L12922">
        <v>225</v>
      </c>
      <c r="M12922" t="s">
        <v>878</v>
      </c>
      <c r="N12922">
        <v>225</v>
      </c>
      <c r="O12922" t="s">
        <v>24</v>
      </c>
      <c r="P12922" cm="1">
        <f t="array" ref="P12922">IF(Q12922&gt;0,INDEX(Q12922:Q34646,MATCH(TRUE,INDEX(Q12922:Q34646="",,),0)-1),"")</f>
        <v>5</v>
      </c>
      <c r="Q12922">
        <f t="shared" si="300"/>
        <v>1</v>
      </c>
      <c r="R12922">
        <f t="shared" si="299"/>
        <v>0</v>
      </c>
    </row>
    <row r="12923" spans="1:18" x14ac:dyDescent="0.3">
      <c r="A12923" t="s">
        <v>919</v>
      </c>
      <c r="B12923" s="1">
        <v>38453</v>
      </c>
      <c r="C12923" t="s">
        <v>16</v>
      </c>
      <c r="D12923" t="s">
        <v>928</v>
      </c>
      <c r="E12923" t="s">
        <v>929</v>
      </c>
      <c r="G12923" t="s">
        <v>19</v>
      </c>
      <c r="H12923" t="s">
        <v>194</v>
      </c>
      <c r="I12923" t="s">
        <v>21</v>
      </c>
      <c r="J12923" t="s">
        <v>22</v>
      </c>
      <c r="K12923">
        <v>185</v>
      </c>
      <c r="L12923">
        <v>452</v>
      </c>
      <c r="M12923" t="s">
        <v>694</v>
      </c>
      <c r="N12923">
        <v>860</v>
      </c>
      <c r="P12923" cm="1">
        <f t="array" ref="P12923">IF(Q12923&gt;0,INDEX(Q12923:Q34647,MATCH(TRUE,INDEX(Q12923:Q34647="",,),0)-1),"")</f>
        <v>5</v>
      </c>
      <c r="Q12923">
        <f t="shared" si="300"/>
        <v>2</v>
      </c>
      <c r="R12923">
        <f t="shared" si="299"/>
        <v>0</v>
      </c>
    </row>
    <row r="12924" spans="1:18" x14ac:dyDescent="0.3">
      <c r="A12924" t="s">
        <v>919</v>
      </c>
      <c r="B12924" s="1">
        <v>38453</v>
      </c>
      <c r="C12924" t="s">
        <v>16</v>
      </c>
      <c r="D12924" t="s">
        <v>928</v>
      </c>
      <c r="E12924" t="s">
        <v>929</v>
      </c>
      <c r="G12924" t="s">
        <v>19</v>
      </c>
      <c r="H12924" t="s">
        <v>30</v>
      </c>
      <c r="I12924" t="s">
        <v>21</v>
      </c>
      <c r="J12924" t="s">
        <v>22</v>
      </c>
      <c r="K12924">
        <v>60</v>
      </c>
      <c r="L12924">
        <v>115</v>
      </c>
      <c r="M12924" t="s">
        <v>694</v>
      </c>
      <c r="N12924">
        <v>200</v>
      </c>
      <c r="P12924" cm="1">
        <f t="array" ref="P12924">IF(Q12924&gt;0,INDEX(Q12924:Q34648,MATCH(TRUE,INDEX(Q12924:Q34648="",,),0)-1),"")</f>
        <v>5</v>
      </c>
      <c r="Q12924">
        <f t="shared" si="300"/>
        <v>2</v>
      </c>
      <c r="R12924">
        <f t="shared" si="299"/>
        <v>0</v>
      </c>
    </row>
    <row r="12925" spans="1:18" x14ac:dyDescent="0.3">
      <c r="A12925" t="s">
        <v>919</v>
      </c>
      <c r="B12925" s="1">
        <v>38453</v>
      </c>
      <c r="C12925" t="s">
        <v>16</v>
      </c>
      <c r="D12925" t="s">
        <v>928</v>
      </c>
      <c r="E12925" t="s">
        <v>929</v>
      </c>
      <c r="G12925" t="s">
        <v>19</v>
      </c>
      <c r="H12925" t="s">
        <v>20</v>
      </c>
      <c r="I12925" t="s">
        <v>21</v>
      </c>
      <c r="J12925" t="s">
        <v>22</v>
      </c>
      <c r="K12925">
        <v>40</v>
      </c>
      <c r="L12925">
        <v>378</v>
      </c>
      <c r="M12925" t="s">
        <v>694</v>
      </c>
      <c r="N12925">
        <v>560</v>
      </c>
      <c r="P12925" cm="1">
        <f t="array" ref="P12925">IF(Q12925&gt;0,INDEX(Q12925:Q34649,MATCH(TRUE,INDEX(Q12925:Q34649="",,),0)-1),"")</f>
        <v>5</v>
      </c>
      <c r="Q12925">
        <f t="shared" si="300"/>
        <v>2</v>
      </c>
      <c r="R12925">
        <f t="shared" si="299"/>
        <v>0</v>
      </c>
    </row>
    <row r="12926" spans="1:18" x14ac:dyDescent="0.3">
      <c r="A12926" t="s">
        <v>919</v>
      </c>
      <c r="B12926" s="1">
        <v>38453</v>
      </c>
      <c r="C12926" t="s">
        <v>16</v>
      </c>
      <c r="D12926" t="s">
        <v>928</v>
      </c>
      <c r="E12926" t="s">
        <v>929</v>
      </c>
      <c r="G12926" t="s">
        <v>19</v>
      </c>
      <c r="H12926" t="s">
        <v>64</v>
      </c>
      <c r="I12926" t="s">
        <v>26</v>
      </c>
      <c r="J12926" t="s">
        <v>27</v>
      </c>
      <c r="K12926">
        <v>430</v>
      </c>
      <c r="L12926">
        <v>8</v>
      </c>
      <c r="M12926" t="s">
        <v>694</v>
      </c>
      <c r="N12926">
        <v>12</v>
      </c>
      <c r="P12926" cm="1">
        <f t="array" ref="P12926">IF(Q12926&gt;0,INDEX(Q12926:Q34650,MATCH(TRUE,INDEX(Q12926:Q34650="",,),0)-1),"")</f>
        <v>5</v>
      </c>
      <c r="Q12926">
        <f t="shared" si="300"/>
        <v>2</v>
      </c>
      <c r="R12926">
        <f t="shared" si="299"/>
        <v>0</v>
      </c>
    </row>
    <row r="12927" spans="1:18" x14ac:dyDescent="0.3">
      <c r="A12927" t="s">
        <v>919</v>
      </c>
      <c r="B12927" s="1">
        <v>38453</v>
      </c>
      <c r="C12927" t="s">
        <v>16</v>
      </c>
      <c r="D12927" t="s">
        <v>928</v>
      </c>
      <c r="E12927" t="s">
        <v>929</v>
      </c>
      <c r="G12927" s="6" t="s">
        <v>29</v>
      </c>
      <c r="H12927" t="s">
        <v>406</v>
      </c>
      <c r="I12927" t="s">
        <v>21</v>
      </c>
      <c r="J12927" t="s">
        <v>22</v>
      </c>
      <c r="K12927">
        <v>3.5</v>
      </c>
      <c r="L12927">
        <v>105</v>
      </c>
      <c r="M12927" t="s">
        <v>694</v>
      </c>
      <c r="N12927">
        <v>105</v>
      </c>
      <c r="P12927" cm="1">
        <f t="array" ref="P12927">IF(Q12927&gt;0,INDEX(Q12927:Q34651,MATCH(TRUE,INDEX(Q12927:Q34651="",,),0)-1),"")</f>
        <v>5</v>
      </c>
      <c r="Q12927">
        <f t="shared" si="300"/>
        <v>2</v>
      </c>
      <c r="R12927">
        <f t="shared" si="299"/>
        <v>0</v>
      </c>
    </row>
    <row r="12928" spans="1:18" x14ac:dyDescent="0.3">
      <c r="A12928" t="s">
        <v>919</v>
      </c>
      <c r="B12928" s="1">
        <v>38453</v>
      </c>
      <c r="C12928" t="s">
        <v>16</v>
      </c>
      <c r="D12928" t="s">
        <v>928</v>
      </c>
      <c r="E12928" t="s">
        <v>929</v>
      </c>
      <c r="G12928" s="6" t="s">
        <v>29</v>
      </c>
      <c r="H12928" t="s">
        <v>154</v>
      </c>
      <c r="I12928" t="s">
        <v>21</v>
      </c>
      <c r="J12928" t="s">
        <v>22</v>
      </c>
      <c r="K12928">
        <v>6</v>
      </c>
      <c r="L12928">
        <v>225</v>
      </c>
      <c r="M12928" t="s">
        <v>694</v>
      </c>
      <c r="N12928">
        <v>225</v>
      </c>
      <c r="P12928" cm="1">
        <f t="array" ref="P12928">IF(Q12928&gt;0,INDEX(Q12928:Q34652,MATCH(TRUE,INDEX(Q12928:Q34652="",,),0)-1),"")</f>
        <v>5</v>
      </c>
      <c r="Q12928">
        <f t="shared" si="300"/>
        <v>2</v>
      </c>
      <c r="R12928">
        <f t="shared" si="299"/>
        <v>0</v>
      </c>
    </row>
    <row r="12929" spans="1:18" x14ac:dyDescent="0.3">
      <c r="A12929" t="s">
        <v>919</v>
      </c>
      <c r="B12929" s="1">
        <v>38453</v>
      </c>
      <c r="C12929" t="s">
        <v>16</v>
      </c>
      <c r="D12929" t="s">
        <v>928</v>
      </c>
      <c r="E12929" t="s">
        <v>929</v>
      </c>
      <c r="G12929" t="s">
        <v>19</v>
      </c>
      <c r="H12929" t="s">
        <v>194</v>
      </c>
      <c r="I12929" t="s">
        <v>21</v>
      </c>
      <c r="J12929" t="s">
        <v>22</v>
      </c>
      <c r="K12929">
        <v>185</v>
      </c>
      <c r="L12929">
        <v>452</v>
      </c>
      <c r="M12929" t="s">
        <v>480</v>
      </c>
      <c r="N12929">
        <v>500</v>
      </c>
      <c r="P12929" cm="1">
        <f t="array" ref="P12929">IF(Q12929&gt;0,INDEX(Q12929:Q34653,MATCH(TRUE,INDEX(Q12929:Q34653="",,),0)-1),"")</f>
        <v>5</v>
      </c>
      <c r="Q12929">
        <f t="shared" si="300"/>
        <v>3</v>
      </c>
      <c r="R12929">
        <f t="shared" si="299"/>
        <v>0</v>
      </c>
    </row>
    <row r="12930" spans="1:18" x14ac:dyDescent="0.3">
      <c r="A12930" t="s">
        <v>919</v>
      </c>
      <c r="B12930" s="1">
        <v>38453</v>
      </c>
      <c r="C12930" t="s">
        <v>16</v>
      </c>
      <c r="D12930" t="s">
        <v>928</v>
      </c>
      <c r="E12930" t="s">
        <v>929</v>
      </c>
      <c r="G12930" t="s">
        <v>19</v>
      </c>
      <c r="H12930" t="s">
        <v>30</v>
      </c>
      <c r="I12930" t="s">
        <v>21</v>
      </c>
      <c r="J12930" t="s">
        <v>22</v>
      </c>
      <c r="K12930">
        <v>60</v>
      </c>
      <c r="L12930">
        <v>115</v>
      </c>
      <c r="M12930" t="s">
        <v>480</v>
      </c>
      <c r="N12930">
        <v>1279.8399999999999</v>
      </c>
      <c r="P12930" cm="1">
        <f t="array" ref="P12930">IF(Q12930&gt;0,INDEX(Q12930:Q34654,MATCH(TRUE,INDEX(Q12930:Q34654="",,),0)-1),"")</f>
        <v>5</v>
      </c>
      <c r="Q12930">
        <f t="shared" si="300"/>
        <v>3</v>
      </c>
      <c r="R12930">
        <f t="shared" si="299"/>
        <v>0</v>
      </c>
    </row>
    <row r="12931" spans="1:18" x14ac:dyDescent="0.3">
      <c r="A12931" t="s">
        <v>919</v>
      </c>
      <c r="B12931" s="1">
        <v>38453</v>
      </c>
      <c r="C12931" t="s">
        <v>16</v>
      </c>
      <c r="D12931" t="s">
        <v>928</v>
      </c>
      <c r="E12931" t="s">
        <v>929</v>
      </c>
      <c r="G12931" t="s">
        <v>19</v>
      </c>
      <c r="H12931" t="s">
        <v>20</v>
      </c>
      <c r="I12931" t="s">
        <v>21</v>
      </c>
      <c r="J12931" t="s">
        <v>22</v>
      </c>
      <c r="K12931">
        <v>40</v>
      </c>
      <c r="L12931">
        <v>378</v>
      </c>
      <c r="M12931" t="s">
        <v>480</v>
      </c>
      <c r="N12931">
        <v>500</v>
      </c>
      <c r="P12931" cm="1">
        <f t="array" ref="P12931">IF(Q12931&gt;0,INDEX(Q12931:Q34655,MATCH(TRUE,INDEX(Q12931:Q34655="",,),0)-1),"")</f>
        <v>5</v>
      </c>
      <c r="Q12931">
        <f t="shared" si="300"/>
        <v>3</v>
      </c>
      <c r="R12931">
        <f t="shared" si="299"/>
        <v>0</v>
      </c>
    </row>
    <row r="12932" spans="1:18" x14ac:dyDescent="0.3">
      <c r="A12932" t="s">
        <v>919</v>
      </c>
      <c r="B12932" s="1">
        <v>38453</v>
      </c>
      <c r="C12932" t="s">
        <v>16</v>
      </c>
      <c r="D12932" t="s">
        <v>928</v>
      </c>
      <c r="E12932" t="s">
        <v>929</v>
      </c>
      <c r="G12932" t="s">
        <v>19</v>
      </c>
      <c r="H12932" t="s">
        <v>64</v>
      </c>
      <c r="I12932" t="s">
        <v>26</v>
      </c>
      <c r="J12932" t="s">
        <v>27</v>
      </c>
      <c r="K12932">
        <v>430</v>
      </c>
      <c r="L12932">
        <v>8</v>
      </c>
      <c r="M12932" t="s">
        <v>480</v>
      </c>
      <c r="N12932">
        <v>12</v>
      </c>
      <c r="P12932" cm="1">
        <f t="array" ref="P12932">IF(Q12932&gt;0,INDEX(Q12932:Q34656,MATCH(TRUE,INDEX(Q12932:Q34656="",,),0)-1),"")</f>
        <v>5</v>
      </c>
      <c r="Q12932">
        <f t="shared" si="300"/>
        <v>3</v>
      </c>
      <c r="R12932">
        <f t="shared" si="299"/>
        <v>0</v>
      </c>
    </row>
    <row r="12933" spans="1:18" x14ac:dyDescent="0.3">
      <c r="A12933" t="s">
        <v>919</v>
      </c>
      <c r="B12933" s="1">
        <v>38453</v>
      </c>
      <c r="C12933" t="s">
        <v>16</v>
      </c>
      <c r="D12933" t="s">
        <v>928</v>
      </c>
      <c r="E12933" t="s">
        <v>929</v>
      </c>
      <c r="G12933" s="6" t="s">
        <v>29</v>
      </c>
      <c r="H12933" t="s">
        <v>406</v>
      </c>
      <c r="I12933" t="s">
        <v>21</v>
      </c>
      <c r="J12933" t="s">
        <v>22</v>
      </c>
      <c r="K12933">
        <v>3.5</v>
      </c>
      <c r="L12933">
        <v>105</v>
      </c>
      <c r="M12933" t="s">
        <v>480</v>
      </c>
      <c r="N12933">
        <v>105</v>
      </c>
      <c r="P12933" cm="1">
        <f t="array" ref="P12933">IF(Q12933&gt;0,INDEX(Q12933:Q34657,MATCH(TRUE,INDEX(Q12933:Q34657="",,),0)-1),"")</f>
        <v>5</v>
      </c>
      <c r="Q12933">
        <f t="shared" si="300"/>
        <v>3</v>
      </c>
      <c r="R12933">
        <f t="shared" si="299"/>
        <v>0</v>
      </c>
    </row>
    <row r="12934" spans="1:18" x14ac:dyDescent="0.3">
      <c r="A12934" t="s">
        <v>919</v>
      </c>
      <c r="B12934" s="1">
        <v>38453</v>
      </c>
      <c r="C12934" t="s">
        <v>16</v>
      </c>
      <c r="D12934" t="s">
        <v>928</v>
      </c>
      <c r="E12934" t="s">
        <v>929</v>
      </c>
      <c r="G12934" s="6" t="s">
        <v>29</v>
      </c>
      <c r="H12934" t="s">
        <v>154</v>
      </c>
      <c r="I12934" t="s">
        <v>21</v>
      </c>
      <c r="J12934" t="s">
        <v>22</v>
      </c>
      <c r="K12934">
        <v>6</v>
      </c>
      <c r="L12934">
        <v>225</v>
      </c>
      <c r="M12934" t="s">
        <v>480</v>
      </c>
      <c r="N12934">
        <v>225</v>
      </c>
      <c r="P12934" cm="1">
        <f t="array" ref="P12934">IF(Q12934&gt;0,INDEX(Q12934:Q34658,MATCH(TRUE,INDEX(Q12934:Q34658="",,),0)-1),"")</f>
        <v>5</v>
      </c>
      <c r="Q12934">
        <f t="shared" si="300"/>
        <v>3</v>
      </c>
      <c r="R12934">
        <f t="shared" si="299"/>
        <v>0</v>
      </c>
    </row>
    <row r="12935" spans="1:18" x14ac:dyDescent="0.3">
      <c r="A12935" t="s">
        <v>919</v>
      </c>
      <c r="B12935" s="1">
        <v>38453</v>
      </c>
      <c r="C12935" t="s">
        <v>16</v>
      </c>
      <c r="D12935" t="s">
        <v>928</v>
      </c>
      <c r="E12935" t="s">
        <v>929</v>
      </c>
      <c r="G12935" t="s">
        <v>19</v>
      </c>
      <c r="H12935" t="s">
        <v>194</v>
      </c>
      <c r="I12935" t="s">
        <v>21</v>
      </c>
      <c r="J12935" t="s">
        <v>22</v>
      </c>
      <c r="K12935">
        <v>185</v>
      </c>
      <c r="L12935">
        <v>452</v>
      </c>
      <c r="M12935" t="s">
        <v>526</v>
      </c>
      <c r="N12935">
        <v>850</v>
      </c>
      <c r="P12935" cm="1">
        <f t="array" ref="P12935">IF(Q12935&gt;0,INDEX(Q12935:Q34659,MATCH(TRUE,INDEX(Q12935:Q34659="",,),0)-1),"")</f>
        <v>5</v>
      </c>
      <c r="Q12935">
        <f t="shared" si="300"/>
        <v>4</v>
      </c>
      <c r="R12935">
        <f t="shared" si="299"/>
        <v>0</v>
      </c>
    </row>
    <row r="12936" spans="1:18" x14ac:dyDescent="0.3">
      <c r="A12936" t="s">
        <v>919</v>
      </c>
      <c r="B12936" s="1">
        <v>38453</v>
      </c>
      <c r="C12936" t="s">
        <v>16</v>
      </c>
      <c r="D12936" t="s">
        <v>928</v>
      </c>
      <c r="E12936" t="s">
        <v>929</v>
      </c>
      <c r="G12936" t="s">
        <v>19</v>
      </c>
      <c r="H12936" t="s">
        <v>30</v>
      </c>
      <c r="I12936" t="s">
        <v>21</v>
      </c>
      <c r="J12936" t="s">
        <v>22</v>
      </c>
      <c r="K12936">
        <v>60</v>
      </c>
      <c r="L12936">
        <v>115</v>
      </c>
      <c r="M12936" t="s">
        <v>526</v>
      </c>
      <c r="N12936">
        <v>220</v>
      </c>
      <c r="P12936" cm="1">
        <f t="array" ref="P12936">IF(Q12936&gt;0,INDEX(Q12936:Q34660,MATCH(TRUE,INDEX(Q12936:Q34660="",,),0)-1),"")</f>
        <v>5</v>
      </c>
      <c r="Q12936">
        <f t="shared" si="300"/>
        <v>4</v>
      </c>
      <c r="R12936">
        <f t="shared" si="299"/>
        <v>0</v>
      </c>
    </row>
    <row r="12937" spans="1:18" x14ac:dyDescent="0.3">
      <c r="A12937" t="s">
        <v>919</v>
      </c>
      <c r="B12937" s="1">
        <v>38453</v>
      </c>
      <c r="C12937" t="s">
        <v>16</v>
      </c>
      <c r="D12937" t="s">
        <v>928</v>
      </c>
      <c r="E12937" t="s">
        <v>929</v>
      </c>
      <c r="G12937" t="s">
        <v>19</v>
      </c>
      <c r="H12937" t="s">
        <v>20</v>
      </c>
      <c r="I12937" t="s">
        <v>21</v>
      </c>
      <c r="J12937" t="s">
        <v>22</v>
      </c>
      <c r="K12937">
        <v>40</v>
      </c>
      <c r="L12937">
        <v>378</v>
      </c>
      <c r="M12937" t="s">
        <v>526</v>
      </c>
      <c r="N12937">
        <v>430</v>
      </c>
      <c r="P12937" cm="1">
        <f t="array" ref="P12937">IF(Q12937&gt;0,INDEX(Q12937:Q34661,MATCH(TRUE,INDEX(Q12937:Q34661="",,),0)-1),"")</f>
        <v>5</v>
      </c>
      <c r="Q12937">
        <f t="shared" si="300"/>
        <v>4</v>
      </c>
      <c r="R12937">
        <f t="shared" si="299"/>
        <v>0</v>
      </c>
    </row>
    <row r="12938" spans="1:18" x14ac:dyDescent="0.3">
      <c r="A12938" t="s">
        <v>919</v>
      </c>
      <c r="B12938" s="1">
        <v>38453</v>
      </c>
      <c r="C12938" t="s">
        <v>16</v>
      </c>
      <c r="D12938" t="s">
        <v>928</v>
      </c>
      <c r="E12938" t="s">
        <v>929</v>
      </c>
      <c r="G12938" t="s">
        <v>19</v>
      </c>
      <c r="H12938" t="s">
        <v>64</v>
      </c>
      <c r="I12938" t="s">
        <v>26</v>
      </c>
      <c r="J12938" t="s">
        <v>27</v>
      </c>
      <c r="K12938">
        <v>430</v>
      </c>
      <c r="L12938">
        <v>8</v>
      </c>
      <c r="M12938" t="s">
        <v>526</v>
      </c>
      <c r="N12938">
        <v>12</v>
      </c>
      <c r="P12938" cm="1">
        <f t="array" ref="P12938">IF(Q12938&gt;0,INDEX(Q12938:Q34662,MATCH(TRUE,INDEX(Q12938:Q34662="",,),0)-1),"")</f>
        <v>5</v>
      </c>
      <c r="Q12938">
        <f t="shared" si="300"/>
        <v>4</v>
      </c>
      <c r="R12938">
        <f t="shared" si="299"/>
        <v>0</v>
      </c>
    </row>
    <row r="12939" spans="1:18" x14ac:dyDescent="0.3">
      <c r="A12939" t="s">
        <v>919</v>
      </c>
      <c r="B12939" s="1">
        <v>38453</v>
      </c>
      <c r="C12939" t="s">
        <v>16</v>
      </c>
      <c r="D12939" t="s">
        <v>928</v>
      </c>
      <c r="E12939" t="s">
        <v>929</v>
      </c>
      <c r="G12939" s="6" t="s">
        <v>29</v>
      </c>
      <c r="H12939" t="s">
        <v>406</v>
      </c>
      <c r="I12939" t="s">
        <v>21</v>
      </c>
      <c r="J12939" t="s">
        <v>22</v>
      </c>
      <c r="K12939">
        <v>3.5</v>
      </c>
      <c r="L12939">
        <v>105</v>
      </c>
      <c r="M12939" t="s">
        <v>526</v>
      </c>
      <c r="N12939">
        <v>105</v>
      </c>
      <c r="P12939" cm="1">
        <f t="array" ref="P12939">IF(Q12939&gt;0,INDEX(Q12939:Q34663,MATCH(TRUE,INDEX(Q12939:Q34663="",,),0)-1),"")</f>
        <v>5</v>
      </c>
      <c r="Q12939">
        <f t="shared" si="300"/>
        <v>4</v>
      </c>
      <c r="R12939">
        <f t="shared" si="299"/>
        <v>0</v>
      </c>
    </row>
    <row r="12940" spans="1:18" x14ac:dyDescent="0.3">
      <c r="A12940" t="s">
        <v>919</v>
      </c>
      <c r="B12940" s="1">
        <v>38453</v>
      </c>
      <c r="C12940" t="s">
        <v>16</v>
      </c>
      <c r="D12940" t="s">
        <v>928</v>
      </c>
      <c r="E12940" t="s">
        <v>929</v>
      </c>
      <c r="G12940" s="6" t="s">
        <v>29</v>
      </c>
      <c r="H12940" t="s">
        <v>154</v>
      </c>
      <c r="I12940" t="s">
        <v>21</v>
      </c>
      <c r="J12940" t="s">
        <v>22</v>
      </c>
      <c r="K12940">
        <v>6</v>
      </c>
      <c r="L12940">
        <v>225</v>
      </c>
      <c r="M12940" t="s">
        <v>526</v>
      </c>
      <c r="N12940">
        <v>225</v>
      </c>
      <c r="P12940" cm="1">
        <f t="array" ref="P12940">IF(Q12940&gt;0,INDEX(Q12940:Q34664,MATCH(TRUE,INDEX(Q12940:Q34664="",,),0)-1),"")</f>
        <v>5</v>
      </c>
      <c r="Q12940">
        <f t="shared" si="300"/>
        <v>4</v>
      </c>
      <c r="R12940">
        <f t="shared" si="299"/>
        <v>0</v>
      </c>
    </row>
    <row r="12941" spans="1:18" x14ac:dyDescent="0.3">
      <c r="A12941" t="s">
        <v>919</v>
      </c>
      <c r="B12941" s="1">
        <v>38453</v>
      </c>
      <c r="C12941" t="s">
        <v>16</v>
      </c>
      <c r="D12941" t="s">
        <v>928</v>
      </c>
      <c r="E12941" t="s">
        <v>929</v>
      </c>
      <c r="G12941" t="s">
        <v>19</v>
      </c>
      <c r="H12941" t="s">
        <v>194</v>
      </c>
      <c r="I12941" t="s">
        <v>21</v>
      </c>
      <c r="J12941" t="s">
        <v>22</v>
      </c>
      <c r="K12941">
        <v>185</v>
      </c>
      <c r="L12941">
        <v>452</v>
      </c>
      <c r="M12941" t="s">
        <v>922</v>
      </c>
      <c r="N12941">
        <v>460</v>
      </c>
      <c r="P12941" cm="1">
        <f t="array" ref="P12941">IF(Q12941&gt;0,INDEX(Q12941:Q34665,MATCH(TRUE,INDEX(Q12941:Q34665="",,),0)-1),"")</f>
        <v>5</v>
      </c>
      <c r="Q12941">
        <f t="shared" si="300"/>
        <v>5</v>
      </c>
      <c r="R12941">
        <f t="shared" si="299"/>
        <v>0</v>
      </c>
    </row>
    <row r="12942" spans="1:18" x14ac:dyDescent="0.3">
      <c r="A12942" t="s">
        <v>919</v>
      </c>
      <c r="B12942" s="1">
        <v>38453</v>
      </c>
      <c r="C12942" t="s">
        <v>16</v>
      </c>
      <c r="D12942" t="s">
        <v>928</v>
      </c>
      <c r="E12942" t="s">
        <v>929</v>
      </c>
      <c r="G12942" t="s">
        <v>19</v>
      </c>
      <c r="H12942" t="s">
        <v>30</v>
      </c>
      <c r="I12942" t="s">
        <v>21</v>
      </c>
      <c r="J12942" t="s">
        <v>22</v>
      </c>
      <c r="K12942">
        <v>60</v>
      </c>
      <c r="L12942">
        <v>115</v>
      </c>
      <c r="M12942" t="s">
        <v>922</v>
      </c>
      <c r="N12942">
        <v>120</v>
      </c>
      <c r="P12942" cm="1">
        <f t="array" ref="P12942">IF(Q12942&gt;0,INDEX(Q12942:Q34666,MATCH(TRUE,INDEX(Q12942:Q34666="",,),0)-1),"")</f>
        <v>5</v>
      </c>
      <c r="Q12942">
        <f t="shared" si="300"/>
        <v>5</v>
      </c>
      <c r="R12942">
        <f t="shared" si="299"/>
        <v>0</v>
      </c>
    </row>
    <row r="12943" spans="1:18" x14ac:dyDescent="0.3">
      <c r="A12943" t="s">
        <v>919</v>
      </c>
      <c r="B12943" s="1">
        <v>38453</v>
      </c>
      <c r="C12943" t="s">
        <v>16</v>
      </c>
      <c r="D12943" t="s">
        <v>928</v>
      </c>
      <c r="E12943" t="s">
        <v>929</v>
      </c>
      <c r="G12943" t="s">
        <v>19</v>
      </c>
      <c r="H12943" t="s">
        <v>20</v>
      </c>
      <c r="I12943" t="s">
        <v>21</v>
      </c>
      <c r="J12943" t="s">
        <v>22</v>
      </c>
      <c r="K12943">
        <v>40</v>
      </c>
      <c r="L12943">
        <v>378</v>
      </c>
      <c r="M12943" t="s">
        <v>922</v>
      </c>
      <c r="N12943">
        <v>400</v>
      </c>
      <c r="P12943" cm="1">
        <f t="array" ref="P12943">IF(Q12943&gt;0,INDEX(Q12943:Q34667,MATCH(TRUE,INDEX(Q12943:Q34667="",,),0)-1),"")</f>
        <v>5</v>
      </c>
      <c r="Q12943">
        <f t="shared" si="300"/>
        <v>5</v>
      </c>
      <c r="R12943">
        <f t="shared" si="299"/>
        <v>0</v>
      </c>
    </row>
    <row r="12944" spans="1:18" x14ac:dyDescent="0.3">
      <c r="A12944" t="s">
        <v>919</v>
      </c>
      <c r="B12944" s="1">
        <v>38453</v>
      </c>
      <c r="C12944" t="s">
        <v>16</v>
      </c>
      <c r="D12944" t="s">
        <v>928</v>
      </c>
      <c r="E12944" t="s">
        <v>929</v>
      </c>
      <c r="G12944" t="s">
        <v>19</v>
      </c>
      <c r="H12944" t="s">
        <v>64</v>
      </c>
      <c r="I12944" t="s">
        <v>26</v>
      </c>
      <c r="J12944" t="s">
        <v>27</v>
      </c>
      <c r="K12944">
        <v>430</v>
      </c>
      <c r="L12944">
        <v>8</v>
      </c>
      <c r="M12944" t="s">
        <v>922</v>
      </c>
      <c r="N12944">
        <v>25</v>
      </c>
      <c r="P12944" cm="1">
        <f t="array" ref="P12944">IF(Q12944&gt;0,INDEX(Q12944:Q34668,MATCH(TRUE,INDEX(Q12944:Q34668="",,),0)-1),"")</f>
        <v>5</v>
      </c>
      <c r="Q12944">
        <f t="shared" si="300"/>
        <v>5</v>
      </c>
      <c r="R12944">
        <f t="shared" si="299"/>
        <v>0</v>
      </c>
    </row>
    <row r="12945" spans="1:18" x14ac:dyDescent="0.3">
      <c r="A12945" t="s">
        <v>919</v>
      </c>
      <c r="B12945" s="1">
        <v>38453</v>
      </c>
      <c r="C12945" t="s">
        <v>16</v>
      </c>
      <c r="D12945" t="s">
        <v>928</v>
      </c>
      <c r="E12945" t="s">
        <v>929</v>
      </c>
      <c r="G12945" s="6" t="s">
        <v>29</v>
      </c>
      <c r="H12945" t="s">
        <v>406</v>
      </c>
      <c r="I12945" t="s">
        <v>21</v>
      </c>
      <c r="J12945" t="s">
        <v>22</v>
      </c>
      <c r="K12945">
        <v>3.5</v>
      </c>
      <c r="L12945">
        <v>105</v>
      </c>
      <c r="M12945" t="s">
        <v>922</v>
      </c>
      <c r="N12945">
        <v>105</v>
      </c>
      <c r="P12945" cm="1">
        <f t="array" ref="P12945">IF(Q12945&gt;0,INDEX(Q12945:Q34669,MATCH(TRUE,INDEX(Q12945:Q34669="",,),0)-1),"")</f>
        <v>5</v>
      </c>
      <c r="Q12945">
        <f t="shared" si="300"/>
        <v>5</v>
      </c>
      <c r="R12945">
        <f t="shared" si="299"/>
        <v>0</v>
      </c>
    </row>
    <row r="12946" spans="1:18" x14ac:dyDescent="0.3">
      <c r="A12946" t="s">
        <v>919</v>
      </c>
      <c r="B12946" s="1">
        <v>38453</v>
      </c>
      <c r="C12946" t="s">
        <v>16</v>
      </c>
      <c r="D12946" t="s">
        <v>928</v>
      </c>
      <c r="E12946" t="s">
        <v>929</v>
      </c>
      <c r="G12946" s="6" t="s">
        <v>29</v>
      </c>
      <c r="H12946" t="s">
        <v>154</v>
      </c>
      <c r="I12946" t="s">
        <v>21</v>
      </c>
      <c r="J12946" t="s">
        <v>22</v>
      </c>
      <c r="K12946">
        <v>6</v>
      </c>
      <c r="L12946">
        <v>225</v>
      </c>
      <c r="M12946" t="s">
        <v>922</v>
      </c>
      <c r="N12946">
        <v>225</v>
      </c>
      <c r="P12946" cm="1">
        <f t="array" ref="P12946">IF(Q12946&gt;0,INDEX(Q12946:Q34670,MATCH(TRUE,INDEX(Q12946:Q34670="",,),0)-1),"")</f>
        <v>5</v>
      </c>
      <c r="Q12946">
        <f t="shared" si="300"/>
        <v>5</v>
      </c>
      <c r="R12946">
        <f t="shared" si="299"/>
        <v>0</v>
      </c>
    </row>
    <row r="12947" spans="1:18" x14ac:dyDescent="0.3">
      <c r="P12947" t="str" cm="1">
        <f t="array" ref="P12947">IF(Q12947&gt;0,INDEX(Q12947:Q34671,MATCH(TRUE,INDEX(Q12947:Q34671="",,),0)-1),"")</f>
        <v/>
      </c>
      <c r="R12947" t="str">
        <f t="shared" si="299"/>
        <v/>
      </c>
    </row>
    <row r="12948" spans="1:18" x14ac:dyDescent="0.3">
      <c r="A12948" t="s">
        <v>919</v>
      </c>
      <c r="B12948" s="1">
        <v>38453</v>
      </c>
      <c r="C12948" t="s">
        <v>16</v>
      </c>
      <c r="D12948" t="s">
        <v>930</v>
      </c>
      <c r="E12948" t="s">
        <v>931</v>
      </c>
      <c r="G12948" t="s">
        <v>19</v>
      </c>
      <c r="H12948" t="s">
        <v>30</v>
      </c>
      <c r="I12948" t="s">
        <v>21</v>
      </c>
      <c r="J12948" t="s">
        <v>22</v>
      </c>
      <c r="K12948">
        <v>26.1</v>
      </c>
      <c r="L12948">
        <v>131</v>
      </c>
      <c r="M12948" t="s">
        <v>927</v>
      </c>
      <c r="N12948">
        <v>400</v>
      </c>
      <c r="O12948" t="s">
        <v>24</v>
      </c>
      <c r="P12948" cm="1">
        <f t="array" ref="P12948">IF(Q12948&gt;0,INDEX(Q12948:Q34672,MATCH(TRUE,INDEX(Q12948:Q34672="",,),0)-1),"")</f>
        <v>8</v>
      </c>
      <c r="Q12948">
        <f>INT((ROW()-12948)/7)+1</f>
        <v>1</v>
      </c>
      <c r="R12948">
        <f t="shared" si="299"/>
        <v>0</v>
      </c>
    </row>
    <row r="12949" spans="1:18" x14ac:dyDescent="0.3">
      <c r="A12949" t="s">
        <v>919</v>
      </c>
      <c r="B12949" s="1">
        <v>38453</v>
      </c>
      <c r="C12949" t="s">
        <v>16</v>
      </c>
      <c r="D12949" t="s">
        <v>930</v>
      </c>
      <c r="E12949" t="s">
        <v>931</v>
      </c>
      <c r="G12949" t="s">
        <v>19</v>
      </c>
      <c r="H12949" t="s">
        <v>25</v>
      </c>
      <c r="I12949" t="s">
        <v>21</v>
      </c>
      <c r="J12949" t="s">
        <v>22</v>
      </c>
      <c r="K12949">
        <v>21.3</v>
      </c>
      <c r="L12949">
        <v>104</v>
      </c>
      <c r="M12949" t="s">
        <v>927</v>
      </c>
      <c r="N12949">
        <v>200</v>
      </c>
      <c r="O12949" t="s">
        <v>24</v>
      </c>
      <c r="P12949" cm="1">
        <f t="array" ref="P12949">IF(Q12949&gt;0,INDEX(Q12949:Q34673,MATCH(TRUE,INDEX(Q12949:Q34673="",,),0)-1),"")</f>
        <v>8</v>
      </c>
      <c r="Q12949">
        <f t="shared" ref="Q12949:Q13003" si="301">INT((ROW()-12948)/7)+1</f>
        <v>1</v>
      </c>
      <c r="R12949">
        <f t="shared" si="299"/>
        <v>0</v>
      </c>
    </row>
    <row r="12950" spans="1:18" x14ac:dyDescent="0.3">
      <c r="A12950" t="s">
        <v>919</v>
      </c>
      <c r="B12950" s="1">
        <v>38453</v>
      </c>
      <c r="C12950" t="s">
        <v>16</v>
      </c>
      <c r="D12950" t="s">
        <v>930</v>
      </c>
      <c r="E12950" t="s">
        <v>931</v>
      </c>
      <c r="G12950" t="s">
        <v>19</v>
      </c>
      <c r="H12950" t="s">
        <v>30</v>
      </c>
      <c r="I12950" t="s">
        <v>26</v>
      </c>
      <c r="J12950" t="s">
        <v>27</v>
      </c>
      <c r="K12950">
        <v>266</v>
      </c>
      <c r="L12950">
        <v>16.5</v>
      </c>
      <c r="M12950" t="s">
        <v>927</v>
      </c>
      <c r="N12950">
        <v>32</v>
      </c>
      <c r="O12950" t="s">
        <v>24</v>
      </c>
      <c r="P12950" cm="1">
        <f t="array" ref="P12950">IF(Q12950&gt;0,INDEX(Q12950:Q34674,MATCH(TRUE,INDEX(Q12950:Q34674="",,),0)-1),"")</f>
        <v>8</v>
      </c>
      <c r="Q12950">
        <f t="shared" si="301"/>
        <v>1</v>
      </c>
      <c r="R12950">
        <f t="shared" si="299"/>
        <v>0</v>
      </c>
    </row>
    <row r="12951" spans="1:18" x14ac:dyDescent="0.3">
      <c r="A12951" t="s">
        <v>919</v>
      </c>
      <c r="B12951" s="1">
        <v>38453</v>
      </c>
      <c r="C12951" t="s">
        <v>16</v>
      </c>
      <c r="D12951" t="s">
        <v>930</v>
      </c>
      <c r="E12951" t="s">
        <v>931</v>
      </c>
      <c r="G12951" t="s">
        <v>19</v>
      </c>
      <c r="H12951" t="s">
        <v>25</v>
      </c>
      <c r="I12951" t="s">
        <v>26</v>
      </c>
      <c r="J12951" t="s">
        <v>27</v>
      </c>
      <c r="K12951">
        <v>187</v>
      </c>
      <c r="L12951">
        <v>23.45</v>
      </c>
      <c r="M12951" t="s">
        <v>927</v>
      </c>
      <c r="N12951">
        <v>33</v>
      </c>
      <c r="O12951" t="s">
        <v>24</v>
      </c>
      <c r="P12951" cm="1">
        <f t="array" ref="P12951">IF(Q12951&gt;0,INDEX(Q12951:Q34675,MATCH(TRUE,INDEX(Q12951:Q34675="",,),0)-1),"")</f>
        <v>8</v>
      </c>
      <c r="Q12951">
        <f t="shared" si="301"/>
        <v>1</v>
      </c>
      <c r="R12951">
        <f t="shared" si="299"/>
        <v>0</v>
      </c>
    </row>
    <row r="12952" spans="1:18" x14ac:dyDescent="0.3">
      <c r="A12952" t="s">
        <v>919</v>
      </c>
      <c r="B12952" s="1">
        <v>38453</v>
      </c>
      <c r="C12952" t="s">
        <v>16</v>
      </c>
      <c r="D12952" t="s">
        <v>930</v>
      </c>
      <c r="E12952" t="s">
        <v>931</v>
      </c>
      <c r="G12952" s="6" t="s">
        <v>29</v>
      </c>
      <c r="H12952" t="s">
        <v>64</v>
      </c>
      <c r="I12952" t="s">
        <v>21</v>
      </c>
      <c r="J12952" t="s">
        <v>22</v>
      </c>
      <c r="K12952">
        <v>2.6</v>
      </c>
      <c r="L12952">
        <v>134</v>
      </c>
      <c r="M12952" t="s">
        <v>927</v>
      </c>
      <c r="N12952">
        <v>134</v>
      </c>
      <c r="O12952" t="s">
        <v>24</v>
      </c>
      <c r="P12952" cm="1">
        <f t="array" ref="P12952">IF(Q12952&gt;0,INDEX(Q12952:Q34676,MATCH(TRUE,INDEX(Q12952:Q34676="",,),0)-1),"")</f>
        <v>8</v>
      </c>
      <c r="Q12952">
        <f t="shared" si="301"/>
        <v>1</v>
      </c>
      <c r="R12952">
        <f t="shared" si="299"/>
        <v>0</v>
      </c>
    </row>
    <row r="12953" spans="1:18" x14ac:dyDescent="0.3">
      <c r="A12953" t="s">
        <v>919</v>
      </c>
      <c r="B12953" s="1">
        <v>38453</v>
      </c>
      <c r="C12953" t="s">
        <v>16</v>
      </c>
      <c r="D12953" t="s">
        <v>930</v>
      </c>
      <c r="E12953" t="s">
        <v>931</v>
      </c>
      <c r="G12953" s="6" t="s">
        <v>29</v>
      </c>
      <c r="H12953" t="s">
        <v>28</v>
      </c>
      <c r="I12953" t="s">
        <v>26</v>
      </c>
      <c r="J12953" t="s">
        <v>27</v>
      </c>
      <c r="K12953">
        <v>28</v>
      </c>
      <c r="L12953">
        <v>21.65</v>
      </c>
      <c r="M12953" t="s">
        <v>927</v>
      </c>
      <c r="N12953">
        <v>21.65</v>
      </c>
      <c r="O12953" t="s">
        <v>24</v>
      </c>
      <c r="P12953" cm="1">
        <f t="array" ref="P12953">IF(Q12953&gt;0,INDEX(Q12953:Q34677,MATCH(TRUE,INDEX(Q12953:Q34677="",,),0)-1),"")</f>
        <v>8</v>
      </c>
      <c r="Q12953">
        <f t="shared" si="301"/>
        <v>1</v>
      </c>
      <c r="R12953">
        <f t="shared" si="299"/>
        <v>0</v>
      </c>
    </row>
    <row r="12954" spans="1:18" x14ac:dyDescent="0.3">
      <c r="A12954" t="s">
        <v>919</v>
      </c>
      <c r="B12954" s="1">
        <v>38453</v>
      </c>
      <c r="C12954" t="s">
        <v>16</v>
      </c>
      <c r="D12954" t="s">
        <v>930</v>
      </c>
      <c r="E12954" t="s">
        <v>931</v>
      </c>
      <c r="G12954" s="6" t="s">
        <v>29</v>
      </c>
      <c r="H12954" t="s">
        <v>64</v>
      </c>
      <c r="I12954" t="s">
        <v>26</v>
      </c>
      <c r="J12954" t="s">
        <v>27</v>
      </c>
      <c r="K12954">
        <v>8</v>
      </c>
      <c r="L12954">
        <v>11.6</v>
      </c>
      <c r="M12954" t="s">
        <v>927</v>
      </c>
      <c r="N12954">
        <v>11.6</v>
      </c>
      <c r="O12954" t="s">
        <v>24</v>
      </c>
      <c r="P12954" cm="1">
        <f t="array" ref="P12954">IF(Q12954&gt;0,INDEX(Q12954:Q34678,MATCH(TRUE,INDEX(Q12954:Q34678="",,),0)-1),"")</f>
        <v>8</v>
      </c>
      <c r="Q12954">
        <f t="shared" si="301"/>
        <v>1</v>
      </c>
      <c r="R12954">
        <f t="shared" si="299"/>
        <v>0</v>
      </c>
    </row>
    <row r="12955" spans="1:18" x14ac:dyDescent="0.3">
      <c r="A12955" t="s">
        <v>919</v>
      </c>
      <c r="B12955" s="1">
        <v>38453</v>
      </c>
      <c r="C12955" t="s">
        <v>16</v>
      </c>
      <c r="D12955" t="s">
        <v>930</v>
      </c>
      <c r="E12955" t="s">
        <v>931</v>
      </c>
      <c r="G12955" t="s">
        <v>19</v>
      </c>
      <c r="H12955" t="s">
        <v>30</v>
      </c>
      <c r="I12955" t="s">
        <v>21</v>
      </c>
      <c r="J12955" t="s">
        <v>22</v>
      </c>
      <c r="K12955">
        <v>26.1</v>
      </c>
      <c r="L12955">
        <v>131</v>
      </c>
      <c r="M12955" t="s">
        <v>662</v>
      </c>
      <c r="N12955">
        <v>614</v>
      </c>
      <c r="P12955" cm="1">
        <f t="array" ref="P12955">IF(Q12955&gt;0,INDEX(Q12955:Q34679,MATCH(TRUE,INDEX(Q12955:Q34679="",,),0)-1),"")</f>
        <v>8</v>
      </c>
      <c r="Q12955">
        <f t="shared" si="301"/>
        <v>2</v>
      </c>
      <c r="R12955">
        <f t="shared" si="299"/>
        <v>0</v>
      </c>
    </row>
    <row r="12956" spans="1:18" x14ac:dyDescent="0.3">
      <c r="A12956" t="s">
        <v>919</v>
      </c>
      <c r="B12956" s="1">
        <v>38453</v>
      </c>
      <c r="C12956" t="s">
        <v>16</v>
      </c>
      <c r="D12956" t="s">
        <v>930</v>
      </c>
      <c r="E12956" t="s">
        <v>931</v>
      </c>
      <c r="G12956" t="s">
        <v>19</v>
      </c>
      <c r="H12956" t="s">
        <v>25</v>
      </c>
      <c r="I12956" t="s">
        <v>21</v>
      </c>
      <c r="J12956" t="s">
        <v>22</v>
      </c>
      <c r="K12956">
        <v>21.3</v>
      </c>
      <c r="L12956">
        <v>104</v>
      </c>
      <c r="M12956" t="s">
        <v>662</v>
      </c>
      <c r="N12956">
        <v>104</v>
      </c>
      <c r="P12956" cm="1">
        <f t="array" ref="P12956">IF(Q12956&gt;0,INDEX(Q12956:Q34680,MATCH(TRUE,INDEX(Q12956:Q34680="",,),0)-1),"")</f>
        <v>8</v>
      </c>
      <c r="Q12956">
        <f t="shared" si="301"/>
        <v>2</v>
      </c>
      <c r="R12956">
        <f t="shared" si="299"/>
        <v>0</v>
      </c>
    </row>
    <row r="12957" spans="1:18" x14ac:dyDescent="0.3">
      <c r="A12957" t="s">
        <v>919</v>
      </c>
      <c r="B12957" s="1">
        <v>38453</v>
      </c>
      <c r="C12957" t="s">
        <v>16</v>
      </c>
      <c r="D12957" t="s">
        <v>930</v>
      </c>
      <c r="E12957" t="s">
        <v>931</v>
      </c>
      <c r="G12957" t="s">
        <v>19</v>
      </c>
      <c r="H12957" t="s">
        <v>30</v>
      </c>
      <c r="I12957" t="s">
        <v>26</v>
      </c>
      <c r="J12957" t="s">
        <v>27</v>
      </c>
      <c r="K12957">
        <v>266</v>
      </c>
      <c r="L12957">
        <v>16.5</v>
      </c>
      <c r="M12957" t="s">
        <v>662</v>
      </c>
      <c r="N12957">
        <v>16.5</v>
      </c>
      <c r="P12957" cm="1">
        <f t="array" ref="P12957">IF(Q12957&gt;0,INDEX(Q12957:Q34681,MATCH(TRUE,INDEX(Q12957:Q34681="",,),0)-1),"")</f>
        <v>8</v>
      </c>
      <c r="Q12957">
        <f t="shared" si="301"/>
        <v>2</v>
      </c>
      <c r="R12957">
        <f t="shared" si="299"/>
        <v>0</v>
      </c>
    </row>
    <row r="12958" spans="1:18" x14ac:dyDescent="0.3">
      <c r="A12958" t="s">
        <v>919</v>
      </c>
      <c r="B12958" s="1">
        <v>38453</v>
      </c>
      <c r="C12958" t="s">
        <v>16</v>
      </c>
      <c r="D12958" t="s">
        <v>930</v>
      </c>
      <c r="E12958" t="s">
        <v>931</v>
      </c>
      <c r="G12958" t="s">
        <v>19</v>
      </c>
      <c r="H12958" t="s">
        <v>25</v>
      </c>
      <c r="I12958" t="s">
        <v>26</v>
      </c>
      <c r="J12958" t="s">
        <v>27</v>
      </c>
      <c r="K12958">
        <v>187</v>
      </c>
      <c r="L12958">
        <v>23.45</v>
      </c>
      <c r="M12958" t="s">
        <v>662</v>
      </c>
      <c r="N12958">
        <v>23.45</v>
      </c>
      <c r="P12958" cm="1">
        <f t="array" ref="P12958">IF(Q12958&gt;0,INDEX(Q12958:Q34682,MATCH(TRUE,INDEX(Q12958:Q34682="",,),0)-1),"")</f>
        <v>8</v>
      </c>
      <c r="Q12958">
        <f t="shared" si="301"/>
        <v>2</v>
      </c>
      <c r="R12958">
        <f t="shared" si="299"/>
        <v>0</v>
      </c>
    </row>
    <row r="12959" spans="1:18" x14ac:dyDescent="0.3">
      <c r="A12959" t="s">
        <v>919</v>
      </c>
      <c r="B12959" s="1">
        <v>38453</v>
      </c>
      <c r="C12959" t="s">
        <v>16</v>
      </c>
      <c r="D12959" t="s">
        <v>930</v>
      </c>
      <c r="E12959" t="s">
        <v>931</v>
      </c>
      <c r="G12959" s="6" t="s">
        <v>29</v>
      </c>
      <c r="H12959" t="s">
        <v>64</v>
      </c>
      <c r="I12959" t="s">
        <v>21</v>
      </c>
      <c r="J12959" t="s">
        <v>22</v>
      </c>
      <c r="K12959">
        <v>2.6</v>
      </c>
      <c r="L12959">
        <v>134</v>
      </c>
      <c r="M12959" t="s">
        <v>662</v>
      </c>
      <c r="N12959">
        <v>134</v>
      </c>
      <c r="P12959" cm="1">
        <f t="array" ref="P12959">IF(Q12959&gt;0,INDEX(Q12959:Q34683,MATCH(TRUE,INDEX(Q12959:Q34683="",,),0)-1),"")</f>
        <v>8</v>
      </c>
      <c r="Q12959">
        <f t="shared" si="301"/>
        <v>2</v>
      </c>
      <c r="R12959">
        <f t="shared" si="299"/>
        <v>0</v>
      </c>
    </row>
    <row r="12960" spans="1:18" x14ac:dyDescent="0.3">
      <c r="A12960" t="s">
        <v>919</v>
      </c>
      <c r="B12960" s="1">
        <v>38453</v>
      </c>
      <c r="C12960" t="s">
        <v>16</v>
      </c>
      <c r="D12960" t="s">
        <v>930</v>
      </c>
      <c r="E12960" t="s">
        <v>931</v>
      </c>
      <c r="G12960" s="6" t="s">
        <v>29</v>
      </c>
      <c r="H12960" t="s">
        <v>28</v>
      </c>
      <c r="I12960" t="s">
        <v>26</v>
      </c>
      <c r="J12960" t="s">
        <v>27</v>
      </c>
      <c r="K12960">
        <v>28</v>
      </c>
      <c r="L12960">
        <v>21.65</v>
      </c>
      <c r="M12960" t="s">
        <v>662</v>
      </c>
      <c r="N12960">
        <v>21.65</v>
      </c>
      <c r="P12960" cm="1">
        <f t="array" ref="P12960">IF(Q12960&gt;0,INDEX(Q12960:Q34684,MATCH(TRUE,INDEX(Q12960:Q34684="",,),0)-1),"")</f>
        <v>8</v>
      </c>
      <c r="Q12960">
        <f t="shared" si="301"/>
        <v>2</v>
      </c>
      <c r="R12960">
        <f t="shared" si="299"/>
        <v>0</v>
      </c>
    </row>
    <row r="12961" spans="1:18" x14ac:dyDescent="0.3">
      <c r="A12961" t="s">
        <v>919</v>
      </c>
      <c r="B12961" s="1">
        <v>38453</v>
      </c>
      <c r="C12961" t="s">
        <v>16</v>
      </c>
      <c r="D12961" t="s">
        <v>930</v>
      </c>
      <c r="E12961" t="s">
        <v>931</v>
      </c>
      <c r="G12961" s="6" t="s">
        <v>29</v>
      </c>
      <c r="H12961" t="s">
        <v>64</v>
      </c>
      <c r="I12961" t="s">
        <v>26</v>
      </c>
      <c r="J12961" t="s">
        <v>27</v>
      </c>
      <c r="K12961">
        <v>8</v>
      </c>
      <c r="L12961">
        <v>11.6</v>
      </c>
      <c r="M12961" t="s">
        <v>662</v>
      </c>
      <c r="N12961">
        <v>11.6</v>
      </c>
      <c r="P12961" cm="1">
        <f t="array" ref="P12961">IF(Q12961&gt;0,INDEX(Q12961:Q34685,MATCH(TRUE,INDEX(Q12961:Q34685="",,),0)-1),"")</f>
        <v>8</v>
      </c>
      <c r="Q12961">
        <f t="shared" si="301"/>
        <v>2</v>
      </c>
      <c r="R12961">
        <f t="shared" si="299"/>
        <v>0</v>
      </c>
    </row>
    <row r="12962" spans="1:18" x14ac:dyDescent="0.3">
      <c r="A12962" t="s">
        <v>919</v>
      </c>
      <c r="B12962" s="1">
        <v>38453</v>
      </c>
      <c r="C12962" t="s">
        <v>16</v>
      </c>
      <c r="D12962" t="s">
        <v>930</v>
      </c>
      <c r="E12962" t="s">
        <v>931</v>
      </c>
      <c r="G12962" t="s">
        <v>19</v>
      </c>
      <c r="H12962" t="s">
        <v>30</v>
      </c>
      <c r="I12962" t="s">
        <v>21</v>
      </c>
      <c r="J12962" t="s">
        <v>22</v>
      </c>
      <c r="K12962">
        <v>26.1</v>
      </c>
      <c r="L12962">
        <v>131</v>
      </c>
      <c r="M12962" t="s">
        <v>74</v>
      </c>
      <c r="N12962">
        <v>131</v>
      </c>
      <c r="P12962" cm="1">
        <f t="array" ref="P12962">IF(Q12962&gt;0,INDEX(Q12962:Q34686,MATCH(TRUE,INDEX(Q12962:Q34686="",,),0)-1),"")</f>
        <v>8</v>
      </c>
      <c r="Q12962">
        <f t="shared" si="301"/>
        <v>3</v>
      </c>
      <c r="R12962">
        <f t="shared" si="299"/>
        <v>0</v>
      </c>
    </row>
    <row r="12963" spans="1:18" x14ac:dyDescent="0.3">
      <c r="A12963" t="s">
        <v>919</v>
      </c>
      <c r="B12963" s="1">
        <v>38453</v>
      </c>
      <c r="C12963" t="s">
        <v>16</v>
      </c>
      <c r="D12963" t="s">
        <v>930</v>
      </c>
      <c r="E12963" t="s">
        <v>931</v>
      </c>
      <c r="G12963" t="s">
        <v>19</v>
      </c>
      <c r="H12963" t="s">
        <v>25</v>
      </c>
      <c r="I12963" t="s">
        <v>21</v>
      </c>
      <c r="J12963" t="s">
        <v>22</v>
      </c>
      <c r="K12963">
        <v>21.3</v>
      </c>
      <c r="L12963">
        <v>104</v>
      </c>
      <c r="M12963" t="s">
        <v>74</v>
      </c>
      <c r="N12963">
        <v>104</v>
      </c>
      <c r="P12963" cm="1">
        <f t="array" ref="P12963">IF(Q12963&gt;0,INDEX(Q12963:Q34687,MATCH(TRUE,INDEX(Q12963:Q34687="",,),0)-1),"")</f>
        <v>8</v>
      </c>
      <c r="Q12963">
        <f t="shared" si="301"/>
        <v>3</v>
      </c>
      <c r="R12963">
        <f t="shared" si="299"/>
        <v>0</v>
      </c>
    </row>
    <row r="12964" spans="1:18" x14ac:dyDescent="0.3">
      <c r="A12964" t="s">
        <v>919</v>
      </c>
      <c r="B12964" s="1">
        <v>38453</v>
      </c>
      <c r="C12964" t="s">
        <v>16</v>
      </c>
      <c r="D12964" t="s">
        <v>930</v>
      </c>
      <c r="E12964" t="s">
        <v>931</v>
      </c>
      <c r="G12964" t="s">
        <v>19</v>
      </c>
      <c r="H12964" t="s">
        <v>30</v>
      </c>
      <c r="I12964" t="s">
        <v>26</v>
      </c>
      <c r="J12964" t="s">
        <v>27</v>
      </c>
      <c r="K12964">
        <v>266</v>
      </c>
      <c r="L12964">
        <v>16.5</v>
      </c>
      <c r="M12964" t="s">
        <v>74</v>
      </c>
      <c r="N12964">
        <v>47.46</v>
      </c>
      <c r="P12964" cm="1">
        <f t="array" ref="P12964">IF(Q12964&gt;0,INDEX(Q12964:Q34688,MATCH(TRUE,INDEX(Q12964:Q34688="",,),0)-1),"")</f>
        <v>8</v>
      </c>
      <c r="Q12964">
        <f t="shared" si="301"/>
        <v>3</v>
      </c>
      <c r="R12964">
        <f t="shared" si="299"/>
        <v>0</v>
      </c>
    </row>
    <row r="12965" spans="1:18" x14ac:dyDescent="0.3">
      <c r="A12965" t="s">
        <v>919</v>
      </c>
      <c r="B12965" s="1">
        <v>38453</v>
      </c>
      <c r="C12965" t="s">
        <v>16</v>
      </c>
      <c r="D12965" t="s">
        <v>930</v>
      </c>
      <c r="E12965" t="s">
        <v>931</v>
      </c>
      <c r="G12965" t="s">
        <v>19</v>
      </c>
      <c r="H12965" t="s">
        <v>25</v>
      </c>
      <c r="I12965" t="s">
        <v>26</v>
      </c>
      <c r="J12965" t="s">
        <v>27</v>
      </c>
      <c r="K12965">
        <v>187</v>
      </c>
      <c r="L12965">
        <v>23.45</v>
      </c>
      <c r="M12965" t="s">
        <v>74</v>
      </c>
      <c r="N12965">
        <v>23.45</v>
      </c>
      <c r="P12965" cm="1">
        <f t="array" ref="P12965">IF(Q12965&gt;0,INDEX(Q12965:Q34689,MATCH(TRUE,INDEX(Q12965:Q34689="",,),0)-1),"")</f>
        <v>8</v>
      </c>
      <c r="Q12965">
        <f t="shared" si="301"/>
        <v>3</v>
      </c>
      <c r="R12965">
        <f t="shared" si="299"/>
        <v>0</v>
      </c>
    </row>
    <row r="12966" spans="1:18" x14ac:dyDescent="0.3">
      <c r="A12966" t="s">
        <v>919</v>
      </c>
      <c r="B12966" s="1">
        <v>38453</v>
      </c>
      <c r="C12966" t="s">
        <v>16</v>
      </c>
      <c r="D12966" t="s">
        <v>930</v>
      </c>
      <c r="E12966" t="s">
        <v>931</v>
      </c>
      <c r="G12966" s="6" t="s">
        <v>29</v>
      </c>
      <c r="H12966" t="s">
        <v>64</v>
      </c>
      <c r="I12966" t="s">
        <v>21</v>
      </c>
      <c r="J12966" t="s">
        <v>22</v>
      </c>
      <c r="K12966">
        <v>2.6</v>
      </c>
      <c r="L12966">
        <v>134</v>
      </c>
      <c r="M12966" t="s">
        <v>74</v>
      </c>
      <c r="N12966">
        <v>134</v>
      </c>
      <c r="P12966" cm="1">
        <f t="array" ref="P12966">IF(Q12966&gt;0,INDEX(Q12966:Q34690,MATCH(TRUE,INDEX(Q12966:Q34690="",,),0)-1),"")</f>
        <v>8</v>
      </c>
      <c r="Q12966">
        <f t="shared" si="301"/>
        <v>3</v>
      </c>
      <c r="R12966">
        <f t="shared" si="299"/>
        <v>0</v>
      </c>
    </row>
    <row r="12967" spans="1:18" x14ac:dyDescent="0.3">
      <c r="A12967" t="s">
        <v>919</v>
      </c>
      <c r="B12967" s="1">
        <v>38453</v>
      </c>
      <c r="C12967" t="s">
        <v>16</v>
      </c>
      <c r="D12967" t="s">
        <v>930</v>
      </c>
      <c r="E12967" t="s">
        <v>931</v>
      </c>
      <c r="G12967" s="6" t="s">
        <v>29</v>
      </c>
      <c r="H12967" t="s">
        <v>28</v>
      </c>
      <c r="I12967" t="s">
        <v>26</v>
      </c>
      <c r="J12967" t="s">
        <v>27</v>
      </c>
      <c r="K12967">
        <v>28</v>
      </c>
      <c r="L12967">
        <v>21.65</v>
      </c>
      <c r="M12967" t="s">
        <v>74</v>
      </c>
      <c r="N12967">
        <v>21.65</v>
      </c>
      <c r="P12967" cm="1">
        <f t="array" ref="P12967">IF(Q12967&gt;0,INDEX(Q12967:Q34691,MATCH(TRUE,INDEX(Q12967:Q34691="",,),0)-1),"")</f>
        <v>8</v>
      </c>
      <c r="Q12967">
        <f t="shared" si="301"/>
        <v>3</v>
      </c>
      <c r="R12967">
        <f t="shared" si="299"/>
        <v>0</v>
      </c>
    </row>
    <row r="12968" spans="1:18" x14ac:dyDescent="0.3">
      <c r="A12968" t="s">
        <v>919</v>
      </c>
      <c r="B12968" s="1">
        <v>38453</v>
      </c>
      <c r="C12968" t="s">
        <v>16</v>
      </c>
      <c r="D12968" t="s">
        <v>930</v>
      </c>
      <c r="E12968" t="s">
        <v>931</v>
      </c>
      <c r="G12968" s="6" t="s">
        <v>29</v>
      </c>
      <c r="H12968" t="s">
        <v>64</v>
      </c>
      <c r="I12968" t="s">
        <v>26</v>
      </c>
      <c r="J12968" t="s">
        <v>27</v>
      </c>
      <c r="K12968">
        <v>8</v>
      </c>
      <c r="L12968">
        <v>11.6</v>
      </c>
      <c r="M12968" t="s">
        <v>74</v>
      </c>
      <c r="N12968">
        <v>11.6</v>
      </c>
      <c r="P12968" cm="1">
        <f t="array" ref="P12968">IF(Q12968&gt;0,INDEX(Q12968:Q34692,MATCH(TRUE,INDEX(Q12968:Q34692="",,),0)-1),"")</f>
        <v>8</v>
      </c>
      <c r="Q12968">
        <f t="shared" si="301"/>
        <v>3</v>
      </c>
      <c r="R12968">
        <f t="shared" si="299"/>
        <v>0</v>
      </c>
    </row>
    <row r="12969" spans="1:18" x14ac:dyDescent="0.3">
      <c r="A12969" t="s">
        <v>919</v>
      </c>
      <c r="B12969" s="1">
        <v>38453</v>
      </c>
      <c r="C12969" t="s">
        <v>16</v>
      </c>
      <c r="D12969" t="s">
        <v>930</v>
      </c>
      <c r="E12969" t="s">
        <v>931</v>
      </c>
      <c r="G12969" t="s">
        <v>19</v>
      </c>
      <c r="H12969" t="s">
        <v>30</v>
      </c>
      <c r="I12969" t="s">
        <v>21</v>
      </c>
      <c r="J12969" t="s">
        <v>22</v>
      </c>
      <c r="K12969">
        <v>26.1</v>
      </c>
      <c r="L12969">
        <v>131</v>
      </c>
      <c r="M12969" t="s">
        <v>932</v>
      </c>
      <c r="N12969">
        <v>140</v>
      </c>
      <c r="P12969" cm="1">
        <f t="array" ref="P12969">IF(Q12969&gt;0,INDEX(Q12969:Q34693,MATCH(TRUE,INDEX(Q12969:Q34693="",,),0)-1),"")</f>
        <v>8</v>
      </c>
      <c r="Q12969">
        <f t="shared" si="301"/>
        <v>4</v>
      </c>
      <c r="R12969">
        <f t="shared" si="299"/>
        <v>0</v>
      </c>
    </row>
    <row r="12970" spans="1:18" x14ac:dyDescent="0.3">
      <c r="A12970" t="s">
        <v>919</v>
      </c>
      <c r="B12970" s="1">
        <v>38453</v>
      </c>
      <c r="C12970" t="s">
        <v>16</v>
      </c>
      <c r="D12970" t="s">
        <v>930</v>
      </c>
      <c r="E12970" t="s">
        <v>931</v>
      </c>
      <c r="G12970" t="s">
        <v>19</v>
      </c>
      <c r="H12970" t="s">
        <v>25</v>
      </c>
      <c r="I12970" t="s">
        <v>21</v>
      </c>
      <c r="J12970" t="s">
        <v>22</v>
      </c>
      <c r="K12970">
        <v>21.3</v>
      </c>
      <c r="L12970">
        <v>104</v>
      </c>
      <c r="M12970" t="s">
        <v>932</v>
      </c>
      <c r="N12970">
        <v>110</v>
      </c>
      <c r="P12970" cm="1">
        <f t="array" ref="P12970">IF(Q12970&gt;0,INDEX(Q12970:Q34694,MATCH(TRUE,INDEX(Q12970:Q34694="",,),0)-1),"")</f>
        <v>8</v>
      </c>
      <c r="Q12970">
        <f t="shared" si="301"/>
        <v>4</v>
      </c>
      <c r="R12970">
        <f t="shared" si="299"/>
        <v>0</v>
      </c>
    </row>
    <row r="12971" spans="1:18" x14ac:dyDescent="0.3">
      <c r="A12971" t="s">
        <v>919</v>
      </c>
      <c r="B12971" s="1">
        <v>38453</v>
      </c>
      <c r="C12971" t="s">
        <v>16</v>
      </c>
      <c r="D12971" t="s">
        <v>930</v>
      </c>
      <c r="E12971" t="s">
        <v>931</v>
      </c>
      <c r="G12971" t="s">
        <v>19</v>
      </c>
      <c r="H12971" t="s">
        <v>30</v>
      </c>
      <c r="I12971" t="s">
        <v>26</v>
      </c>
      <c r="J12971" t="s">
        <v>27</v>
      </c>
      <c r="K12971">
        <v>266</v>
      </c>
      <c r="L12971">
        <v>16.5</v>
      </c>
      <c r="M12971" t="s">
        <v>932</v>
      </c>
      <c r="N12971">
        <v>32.049999999999997</v>
      </c>
      <c r="P12971" cm="1">
        <f t="array" ref="P12971">IF(Q12971&gt;0,INDEX(Q12971:Q34695,MATCH(TRUE,INDEX(Q12971:Q34695="",,),0)-1),"")</f>
        <v>8</v>
      </c>
      <c r="Q12971">
        <f t="shared" si="301"/>
        <v>4</v>
      </c>
      <c r="R12971">
        <f t="shared" si="299"/>
        <v>0</v>
      </c>
    </row>
    <row r="12972" spans="1:18" x14ac:dyDescent="0.3">
      <c r="A12972" t="s">
        <v>919</v>
      </c>
      <c r="B12972" s="1">
        <v>38453</v>
      </c>
      <c r="C12972" t="s">
        <v>16</v>
      </c>
      <c r="D12972" t="s">
        <v>930</v>
      </c>
      <c r="E12972" t="s">
        <v>931</v>
      </c>
      <c r="G12972" t="s">
        <v>19</v>
      </c>
      <c r="H12972" t="s">
        <v>25</v>
      </c>
      <c r="I12972" t="s">
        <v>26</v>
      </c>
      <c r="J12972" t="s">
        <v>27</v>
      </c>
      <c r="K12972">
        <v>187</v>
      </c>
      <c r="L12972">
        <v>23.45</v>
      </c>
      <c r="M12972" t="s">
        <v>932</v>
      </c>
      <c r="N12972">
        <v>36.1</v>
      </c>
      <c r="P12972" cm="1">
        <f t="array" ref="P12972">IF(Q12972&gt;0,INDEX(Q12972:Q34696,MATCH(TRUE,INDEX(Q12972:Q34696="",,),0)-1),"")</f>
        <v>8</v>
      </c>
      <c r="Q12972">
        <f t="shared" si="301"/>
        <v>4</v>
      </c>
      <c r="R12972">
        <f t="shared" si="299"/>
        <v>0</v>
      </c>
    </row>
    <row r="12973" spans="1:18" x14ac:dyDescent="0.3">
      <c r="A12973" t="s">
        <v>919</v>
      </c>
      <c r="B12973" s="1">
        <v>38453</v>
      </c>
      <c r="C12973" t="s">
        <v>16</v>
      </c>
      <c r="D12973" t="s">
        <v>930</v>
      </c>
      <c r="E12973" t="s">
        <v>931</v>
      </c>
      <c r="G12973" s="6" t="s">
        <v>29</v>
      </c>
      <c r="H12973" t="s">
        <v>64</v>
      </c>
      <c r="I12973" t="s">
        <v>21</v>
      </c>
      <c r="J12973" t="s">
        <v>22</v>
      </c>
      <c r="K12973">
        <v>2.6</v>
      </c>
      <c r="L12973">
        <v>134</v>
      </c>
      <c r="M12973" t="s">
        <v>932</v>
      </c>
      <c r="N12973">
        <v>134</v>
      </c>
      <c r="P12973" cm="1">
        <f t="array" ref="P12973">IF(Q12973&gt;0,INDEX(Q12973:Q34697,MATCH(TRUE,INDEX(Q12973:Q34697="",,),0)-1),"")</f>
        <v>8</v>
      </c>
      <c r="Q12973">
        <f t="shared" si="301"/>
        <v>4</v>
      </c>
      <c r="R12973">
        <f t="shared" si="299"/>
        <v>0</v>
      </c>
    </row>
    <row r="12974" spans="1:18" x14ac:dyDescent="0.3">
      <c r="A12974" t="s">
        <v>919</v>
      </c>
      <c r="B12974" s="1">
        <v>38453</v>
      </c>
      <c r="C12974" t="s">
        <v>16</v>
      </c>
      <c r="D12974" t="s">
        <v>930</v>
      </c>
      <c r="E12974" t="s">
        <v>931</v>
      </c>
      <c r="G12974" s="6" t="s">
        <v>29</v>
      </c>
      <c r="H12974" t="s">
        <v>28</v>
      </c>
      <c r="I12974" t="s">
        <v>26</v>
      </c>
      <c r="J12974" t="s">
        <v>27</v>
      </c>
      <c r="K12974">
        <v>28</v>
      </c>
      <c r="L12974">
        <v>21.65</v>
      </c>
      <c r="M12974" t="s">
        <v>932</v>
      </c>
      <c r="N12974">
        <v>21.65</v>
      </c>
      <c r="P12974" cm="1">
        <f t="array" ref="P12974">IF(Q12974&gt;0,INDEX(Q12974:Q34698,MATCH(TRUE,INDEX(Q12974:Q34698="",,),0)-1),"")</f>
        <v>8</v>
      </c>
      <c r="Q12974">
        <f t="shared" si="301"/>
        <v>4</v>
      </c>
      <c r="R12974">
        <f t="shared" si="299"/>
        <v>0</v>
      </c>
    </row>
    <row r="12975" spans="1:18" x14ac:dyDescent="0.3">
      <c r="A12975" t="s">
        <v>919</v>
      </c>
      <c r="B12975" s="1">
        <v>38453</v>
      </c>
      <c r="C12975" t="s">
        <v>16</v>
      </c>
      <c r="D12975" t="s">
        <v>930</v>
      </c>
      <c r="E12975" t="s">
        <v>931</v>
      </c>
      <c r="G12975" s="6" t="s">
        <v>29</v>
      </c>
      <c r="H12975" t="s">
        <v>64</v>
      </c>
      <c r="I12975" t="s">
        <v>26</v>
      </c>
      <c r="J12975" t="s">
        <v>27</v>
      </c>
      <c r="K12975">
        <v>8</v>
      </c>
      <c r="L12975">
        <v>11.6</v>
      </c>
      <c r="M12975" t="s">
        <v>932</v>
      </c>
      <c r="N12975">
        <v>11.6</v>
      </c>
      <c r="P12975" cm="1">
        <f t="array" ref="P12975">IF(Q12975&gt;0,INDEX(Q12975:Q34699,MATCH(TRUE,INDEX(Q12975:Q34699="",,),0)-1),"")</f>
        <v>8</v>
      </c>
      <c r="Q12975">
        <f t="shared" si="301"/>
        <v>4</v>
      </c>
      <c r="R12975">
        <f t="shared" si="299"/>
        <v>0</v>
      </c>
    </row>
    <row r="12976" spans="1:18" x14ac:dyDescent="0.3">
      <c r="A12976" t="s">
        <v>919</v>
      </c>
      <c r="B12976" s="1">
        <v>38453</v>
      </c>
      <c r="C12976" t="s">
        <v>16</v>
      </c>
      <c r="D12976" t="s">
        <v>930</v>
      </c>
      <c r="E12976" t="s">
        <v>931</v>
      </c>
      <c r="G12976" t="s">
        <v>19</v>
      </c>
      <c r="H12976" t="s">
        <v>30</v>
      </c>
      <c r="I12976" t="s">
        <v>21</v>
      </c>
      <c r="J12976" t="s">
        <v>22</v>
      </c>
      <c r="K12976">
        <v>26.1</v>
      </c>
      <c r="L12976">
        <v>131</v>
      </c>
      <c r="M12976" t="s">
        <v>86</v>
      </c>
      <c r="N12976">
        <v>363.39</v>
      </c>
      <c r="P12976" cm="1">
        <f t="array" ref="P12976">IF(Q12976&gt;0,INDEX(Q12976:Q34700,MATCH(TRUE,INDEX(Q12976:Q34700="",,),0)-1),"")</f>
        <v>8</v>
      </c>
      <c r="Q12976">
        <f t="shared" si="301"/>
        <v>5</v>
      </c>
      <c r="R12976">
        <f t="shared" si="299"/>
        <v>0</v>
      </c>
    </row>
    <row r="12977" spans="1:18" x14ac:dyDescent="0.3">
      <c r="A12977" t="s">
        <v>919</v>
      </c>
      <c r="B12977" s="1">
        <v>38453</v>
      </c>
      <c r="C12977" t="s">
        <v>16</v>
      </c>
      <c r="D12977" t="s">
        <v>930</v>
      </c>
      <c r="E12977" t="s">
        <v>931</v>
      </c>
      <c r="G12977" t="s">
        <v>19</v>
      </c>
      <c r="H12977" t="s">
        <v>25</v>
      </c>
      <c r="I12977" t="s">
        <v>21</v>
      </c>
      <c r="J12977" t="s">
        <v>22</v>
      </c>
      <c r="K12977">
        <v>21.3</v>
      </c>
      <c r="L12977">
        <v>104</v>
      </c>
      <c r="M12977" t="s">
        <v>86</v>
      </c>
      <c r="N12977">
        <v>124</v>
      </c>
      <c r="P12977" cm="1">
        <f t="array" ref="P12977">IF(Q12977&gt;0,INDEX(Q12977:Q34701,MATCH(TRUE,INDEX(Q12977:Q34701="",,),0)-1),"")</f>
        <v>8</v>
      </c>
      <c r="Q12977">
        <f t="shared" si="301"/>
        <v>5</v>
      </c>
      <c r="R12977">
        <f t="shared" si="299"/>
        <v>0</v>
      </c>
    </row>
    <row r="12978" spans="1:18" x14ac:dyDescent="0.3">
      <c r="A12978" t="s">
        <v>919</v>
      </c>
      <c r="B12978" s="1">
        <v>38453</v>
      </c>
      <c r="C12978" t="s">
        <v>16</v>
      </c>
      <c r="D12978" t="s">
        <v>930</v>
      </c>
      <c r="E12978" t="s">
        <v>931</v>
      </c>
      <c r="G12978" t="s">
        <v>19</v>
      </c>
      <c r="H12978" t="s">
        <v>30</v>
      </c>
      <c r="I12978" t="s">
        <v>26</v>
      </c>
      <c r="J12978" t="s">
        <v>27</v>
      </c>
      <c r="K12978">
        <v>266</v>
      </c>
      <c r="L12978">
        <v>16.5</v>
      </c>
      <c r="M12978" t="s">
        <v>86</v>
      </c>
      <c r="N12978">
        <v>16.5</v>
      </c>
      <c r="P12978" cm="1">
        <f t="array" ref="P12978">IF(Q12978&gt;0,INDEX(Q12978:Q34702,MATCH(TRUE,INDEX(Q12978:Q34702="",,),0)-1),"")</f>
        <v>8</v>
      </c>
      <c r="Q12978">
        <f t="shared" si="301"/>
        <v>5</v>
      </c>
      <c r="R12978">
        <f t="shared" si="299"/>
        <v>0</v>
      </c>
    </row>
    <row r="12979" spans="1:18" x14ac:dyDescent="0.3">
      <c r="A12979" t="s">
        <v>919</v>
      </c>
      <c r="B12979" s="1">
        <v>38453</v>
      </c>
      <c r="C12979" t="s">
        <v>16</v>
      </c>
      <c r="D12979" t="s">
        <v>930</v>
      </c>
      <c r="E12979" t="s">
        <v>931</v>
      </c>
      <c r="G12979" t="s">
        <v>19</v>
      </c>
      <c r="H12979" t="s">
        <v>25</v>
      </c>
      <c r="I12979" t="s">
        <v>26</v>
      </c>
      <c r="J12979" t="s">
        <v>27</v>
      </c>
      <c r="K12979">
        <v>187</v>
      </c>
      <c r="L12979">
        <v>23.45</v>
      </c>
      <c r="M12979" t="s">
        <v>86</v>
      </c>
      <c r="N12979">
        <v>23.45</v>
      </c>
      <c r="P12979" cm="1">
        <f t="array" ref="P12979">IF(Q12979&gt;0,INDEX(Q12979:Q34703,MATCH(TRUE,INDEX(Q12979:Q34703="",,),0)-1),"")</f>
        <v>8</v>
      </c>
      <c r="Q12979">
        <f t="shared" si="301"/>
        <v>5</v>
      </c>
      <c r="R12979">
        <f t="shared" si="299"/>
        <v>0</v>
      </c>
    </row>
    <row r="12980" spans="1:18" x14ac:dyDescent="0.3">
      <c r="A12980" t="s">
        <v>919</v>
      </c>
      <c r="B12980" s="1">
        <v>38453</v>
      </c>
      <c r="C12980" t="s">
        <v>16</v>
      </c>
      <c r="D12980" t="s">
        <v>930</v>
      </c>
      <c r="E12980" t="s">
        <v>931</v>
      </c>
      <c r="G12980" s="6" t="s">
        <v>29</v>
      </c>
      <c r="H12980" t="s">
        <v>64</v>
      </c>
      <c r="I12980" t="s">
        <v>21</v>
      </c>
      <c r="J12980" t="s">
        <v>22</v>
      </c>
      <c r="K12980">
        <v>2.6</v>
      </c>
      <c r="L12980">
        <v>134</v>
      </c>
      <c r="M12980" t="s">
        <v>86</v>
      </c>
      <c r="N12980">
        <v>134</v>
      </c>
      <c r="P12980" cm="1">
        <f t="array" ref="P12980">IF(Q12980&gt;0,INDEX(Q12980:Q34704,MATCH(TRUE,INDEX(Q12980:Q34704="",,),0)-1),"")</f>
        <v>8</v>
      </c>
      <c r="Q12980">
        <f t="shared" si="301"/>
        <v>5</v>
      </c>
      <c r="R12980">
        <f t="shared" ref="R12980:R13043" si="302">IF(P12980="","",0)</f>
        <v>0</v>
      </c>
    </row>
    <row r="12981" spans="1:18" x14ac:dyDescent="0.3">
      <c r="A12981" t="s">
        <v>919</v>
      </c>
      <c r="B12981" s="1">
        <v>38453</v>
      </c>
      <c r="C12981" t="s">
        <v>16</v>
      </c>
      <c r="D12981" t="s">
        <v>930</v>
      </c>
      <c r="E12981" t="s">
        <v>931</v>
      </c>
      <c r="G12981" s="6" t="s">
        <v>29</v>
      </c>
      <c r="H12981" t="s">
        <v>28</v>
      </c>
      <c r="I12981" t="s">
        <v>26</v>
      </c>
      <c r="J12981" t="s">
        <v>27</v>
      </c>
      <c r="K12981">
        <v>28</v>
      </c>
      <c r="L12981">
        <v>21.65</v>
      </c>
      <c r="M12981" t="s">
        <v>86</v>
      </c>
      <c r="N12981">
        <v>21.65</v>
      </c>
      <c r="P12981" cm="1">
        <f t="array" ref="P12981">IF(Q12981&gt;0,INDEX(Q12981:Q34705,MATCH(TRUE,INDEX(Q12981:Q34705="",,),0)-1),"")</f>
        <v>8</v>
      </c>
      <c r="Q12981">
        <f t="shared" si="301"/>
        <v>5</v>
      </c>
      <c r="R12981">
        <f t="shared" si="302"/>
        <v>0</v>
      </c>
    </row>
    <row r="12982" spans="1:18" x14ac:dyDescent="0.3">
      <c r="A12982" t="s">
        <v>919</v>
      </c>
      <c r="B12982" s="1">
        <v>38453</v>
      </c>
      <c r="C12982" t="s">
        <v>16</v>
      </c>
      <c r="D12982" t="s">
        <v>930</v>
      </c>
      <c r="E12982" t="s">
        <v>931</v>
      </c>
      <c r="G12982" s="6" t="s">
        <v>29</v>
      </c>
      <c r="H12982" t="s">
        <v>64</v>
      </c>
      <c r="I12982" t="s">
        <v>26</v>
      </c>
      <c r="J12982" t="s">
        <v>27</v>
      </c>
      <c r="K12982">
        <v>8</v>
      </c>
      <c r="L12982">
        <v>11.6</v>
      </c>
      <c r="M12982" t="s">
        <v>86</v>
      </c>
      <c r="N12982">
        <v>11.6</v>
      </c>
      <c r="P12982" cm="1">
        <f t="array" ref="P12982">IF(Q12982&gt;0,INDEX(Q12982:Q34706,MATCH(TRUE,INDEX(Q12982:Q34706="",,),0)-1),"")</f>
        <v>8</v>
      </c>
      <c r="Q12982">
        <f t="shared" si="301"/>
        <v>5</v>
      </c>
      <c r="R12982">
        <f t="shared" si="302"/>
        <v>0</v>
      </c>
    </row>
    <row r="12983" spans="1:18" x14ac:dyDescent="0.3">
      <c r="A12983" t="s">
        <v>919</v>
      </c>
      <c r="B12983" s="1">
        <v>38453</v>
      </c>
      <c r="C12983" t="s">
        <v>16</v>
      </c>
      <c r="D12983" t="s">
        <v>930</v>
      </c>
      <c r="E12983" t="s">
        <v>931</v>
      </c>
      <c r="G12983" t="s">
        <v>19</v>
      </c>
      <c r="H12983" t="s">
        <v>30</v>
      </c>
      <c r="I12983" t="s">
        <v>21</v>
      </c>
      <c r="J12983" t="s">
        <v>22</v>
      </c>
      <c r="K12983">
        <v>26.1</v>
      </c>
      <c r="L12983">
        <v>131</v>
      </c>
      <c r="M12983" t="s">
        <v>32</v>
      </c>
      <c r="N12983">
        <v>135</v>
      </c>
      <c r="P12983" cm="1">
        <f t="array" ref="P12983">IF(Q12983&gt;0,INDEX(Q12983:Q34707,MATCH(TRUE,INDEX(Q12983:Q34707="",,),0)-1),"")</f>
        <v>8</v>
      </c>
      <c r="Q12983">
        <f t="shared" si="301"/>
        <v>6</v>
      </c>
      <c r="R12983">
        <f t="shared" si="302"/>
        <v>0</v>
      </c>
    </row>
    <row r="12984" spans="1:18" x14ac:dyDescent="0.3">
      <c r="A12984" t="s">
        <v>919</v>
      </c>
      <c r="B12984" s="1">
        <v>38453</v>
      </c>
      <c r="C12984" t="s">
        <v>16</v>
      </c>
      <c r="D12984" t="s">
        <v>930</v>
      </c>
      <c r="E12984" t="s">
        <v>931</v>
      </c>
      <c r="G12984" t="s">
        <v>19</v>
      </c>
      <c r="H12984" t="s">
        <v>25</v>
      </c>
      <c r="I12984" t="s">
        <v>21</v>
      </c>
      <c r="J12984" t="s">
        <v>22</v>
      </c>
      <c r="K12984">
        <v>21.3</v>
      </c>
      <c r="L12984">
        <v>104</v>
      </c>
      <c r="M12984" t="s">
        <v>32</v>
      </c>
      <c r="N12984">
        <v>110</v>
      </c>
      <c r="P12984" cm="1">
        <f t="array" ref="P12984">IF(Q12984&gt;0,INDEX(Q12984:Q34708,MATCH(TRUE,INDEX(Q12984:Q34708="",,),0)-1),"")</f>
        <v>8</v>
      </c>
      <c r="Q12984">
        <f t="shared" si="301"/>
        <v>6</v>
      </c>
      <c r="R12984">
        <f t="shared" si="302"/>
        <v>0</v>
      </c>
    </row>
    <row r="12985" spans="1:18" x14ac:dyDescent="0.3">
      <c r="A12985" t="s">
        <v>919</v>
      </c>
      <c r="B12985" s="1">
        <v>38453</v>
      </c>
      <c r="C12985" t="s">
        <v>16</v>
      </c>
      <c r="D12985" t="s">
        <v>930</v>
      </c>
      <c r="E12985" t="s">
        <v>931</v>
      </c>
      <c r="G12985" t="s">
        <v>19</v>
      </c>
      <c r="H12985" t="s">
        <v>30</v>
      </c>
      <c r="I12985" t="s">
        <v>26</v>
      </c>
      <c r="J12985" t="s">
        <v>27</v>
      </c>
      <c r="K12985">
        <v>266</v>
      </c>
      <c r="L12985">
        <v>16.5</v>
      </c>
      <c r="M12985" t="s">
        <v>32</v>
      </c>
      <c r="N12985">
        <v>30.11</v>
      </c>
      <c r="P12985" cm="1">
        <f t="array" ref="P12985">IF(Q12985&gt;0,INDEX(Q12985:Q34709,MATCH(TRUE,INDEX(Q12985:Q34709="",,),0)-1),"")</f>
        <v>8</v>
      </c>
      <c r="Q12985">
        <f t="shared" si="301"/>
        <v>6</v>
      </c>
      <c r="R12985">
        <f t="shared" si="302"/>
        <v>0</v>
      </c>
    </row>
    <row r="12986" spans="1:18" x14ac:dyDescent="0.3">
      <c r="A12986" t="s">
        <v>919</v>
      </c>
      <c r="B12986" s="1">
        <v>38453</v>
      </c>
      <c r="C12986" t="s">
        <v>16</v>
      </c>
      <c r="D12986" t="s">
        <v>930</v>
      </c>
      <c r="E12986" t="s">
        <v>931</v>
      </c>
      <c r="G12986" t="s">
        <v>19</v>
      </c>
      <c r="H12986" t="s">
        <v>25</v>
      </c>
      <c r="I12986" t="s">
        <v>26</v>
      </c>
      <c r="J12986" t="s">
        <v>27</v>
      </c>
      <c r="K12986">
        <v>187</v>
      </c>
      <c r="L12986">
        <v>23.45</v>
      </c>
      <c r="M12986" t="s">
        <v>32</v>
      </c>
      <c r="N12986">
        <v>30.11</v>
      </c>
      <c r="P12986" cm="1">
        <f t="array" ref="P12986">IF(Q12986&gt;0,INDEX(Q12986:Q34710,MATCH(TRUE,INDEX(Q12986:Q34710="",,),0)-1),"")</f>
        <v>8</v>
      </c>
      <c r="Q12986">
        <f t="shared" si="301"/>
        <v>6</v>
      </c>
      <c r="R12986">
        <f t="shared" si="302"/>
        <v>0</v>
      </c>
    </row>
    <row r="12987" spans="1:18" x14ac:dyDescent="0.3">
      <c r="A12987" t="s">
        <v>919</v>
      </c>
      <c r="B12987" s="1">
        <v>38453</v>
      </c>
      <c r="C12987" t="s">
        <v>16</v>
      </c>
      <c r="D12987" t="s">
        <v>930</v>
      </c>
      <c r="E12987" t="s">
        <v>931</v>
      </c>
      <c r="G12987" s="6" t="s">
        <v>29</v>
      </c>
      <c r="H12987" t="s">
        <v>64</v>
      </c>
      <c r="I12987" t="s">
        <v>21</v>
      </c>
      <c r="J12987" t="s">
        <v>22</v>
      </c>
      <c r="K12987">
        <v>2.6</v>
      </c>
      <c r="L12987">
        <v>134</v>
      </c>
      <c r="M12987" t="s">
        <v>32</v>
      </c>
      <c r="N12987">
        <v>134</v>
      </c>
      <c r="P12987" cm="1">
        <f t="array" ref="P12987">IF(Q12987&gt;0,INDEX(Q12987:Q34711,MATCH(TRUE,INDEX(Q12987:Q34711="",,),0)-1),"")</f>
        <v>8</v>
      </c>
      <c r="Q12987">
        <f t="shared" si="301"/>
        <v>6</v>
      </c>
      <c r="R12987">
        <f t="shared" si="302"/>
        <v>0</v>
      </c>
    </row>
    <row r="12988" spans="1:18" x14ac:dyDescent="0.3">
      <c r="A12988" t="s">
        <v>919</v>
      </c>
      <c r="B12988" s="1">
        <v>38453</v>
      </c>
      <c r="C12988" t="s">
        <v>16</v>
      </c>
      <c r="D12988" t="s">
        <v>930</v>
      </c>
      <c r="E12988" t="s">
        <v>931</v>
      </c>
      <c r="G12988" s="6" t="s">
        <v>29</v>
      </c>
      <c r="H12988" t="s">
        <v>28</v>
      </c>
      <c r="I12988" t="s">
        <v>26</v>
      </c>
      <c r="J12988" t="s">
        <v>27</v>
      </c>
      <c r="K12988">
        <v>28</v>
      </c>
      <c r="L12988">
        <v>21.65</v>
      </c>
      <c r="M12988" t="s">
        <v>32</v>
      </c>
      <c r="N12988">
        <v>21.65</v>
      </c>
      <c r="P12988" cm="1">
        <f t="array" ref="P12988">IF(Q12988&gt;0,INDEX(Q12988:Q34712,MATCH(TRUE,INDEX(Q12988:Q34712="",,),0)-1),"")</f>
        <v>8</v>
      </c>
      <c r="Q12988">
        <f t="shared" si="301"/>
        <v>6</v>
      </c>
      <c r="R12988">
        <f t="shared" si="302"/>
        <v>0</v>
      </c>
    </row>
    <row r="12989" spans="1:18" x14ac:dyDescent="0.3">
      <c r="A12989" t="s">
        <v>919</v>
      </c>
      <c r="B12989" s="1">
        <v>38453</v>
      </c>
      <c r="C12989" t="s">
        <v>16</v>
      </c>
      <c r="D12989" t="s">
        <v>930</v>
      </c>
      <c r="E12989" t="s">
        <v>931</v>
      </c>
      <c r="G12989" s="6" t="s">
        <v>29</v>
      </c>
      <c r="H12989" t="s">
        <v>64</v>
      </c>
      <c r="I12989" t="s">
        <v>26</v>
      </c>
      <c r="J12989" t="s">
        <v>27</v>
      </c>
      <c r="K12989">
        <v>8</v>
      </c>
      <c r="L12989">
        <v>11.6</v>
      </c>
      <c r="M12989" t="s">
        <v>32</v>
      </c>
      <c r="N12989">
        <v>11.6</v>
      </c>
      <c r="P12989" cm="1">
        <f t="array" ref="P12989">IF(Q12989&gt;0,INDEX(Q12989:Q34713,MATCH(TRUE,INDEX(Q12989:Q34713="",,),0)-1),"")</f>
        <v>8</v>
      </c>
      <c r="Q12989">
        <f t="shared" si="301"/>
        <v>6</v>
      </c>
      <c r="R12989">
        <f t="shared" si="302"/>
        <v>0</v>
      </c>
    </row>
    <row r="12990" spans="1:18" x14ac:dyDescent="0.3">
      <c r="A12990" t="s">
        <v>919</v>
      </c>
      <c r="B12990" s="1">
        <v>38453</v>
      </c>
      <c r="C12990" t="s">
        <v>16</v>
      </c>
      <c r="D12990" t="s">
        <v>930</v>
      </c>
      <c r="E12990" t="s">
        <v>931</v>
      </c>
      <c r="G12990" t="s">
        <v>19</v>
      </c>
      <c r="H12990" t="s">
        <v>30</v>
      </c>
      <c r="I12990" t="s">
        <v>21</v>
      </c>
      <c r="J12990" t="s">
        <v>22</v>
      </c>
      <c r="K12990">
        <v>26.1</v>
      </c>
      <c r="L12990">
        <v>131</v>
      </c>
      <c r="M12990" t="s">
        <v>526</v>
      </c>
      <c r="N12990">
        <v>200</v>
      </c>
      <c r="P12990" cm="1">
        <f t="array" ref="P12990">IF(Q12990&gt;0,INDEX(Q12990:Q34714,MATCH(TRUE,INDEX(Q12990:Q34714="",,),0)-1),"")</f>
        <v>8</v>
      </c>
      <c r="Q12990">
        <f t="shared" si="301"/>
        <v>7</v>
      </c>
      <c r="R12990">
        <f t="shared" si="302"/>
        <v>0</v>
      </c>
    </row>
    <row r="12991" spans="1:18" x14ac:dyDescent="0.3">
      <c r="A12991" t="s">
        <v>919</v>
      </c>
      <c r="B12991" s="1">
        <v>38453</v>
      </c>
      <c r="C12991" t="s">
        <v>16</v>
      </c>
      <c r="D12991" t="s">
        <v>930</v>
      </c>
      <c r="E12991" t="s">
        <v>931</v>
      </c>
      <c r="G12991" t="s">
        <v>19</v>
      </c>
      <c r="H12991" t="s">
        <v>25</v>
      </c>
      <c r="I12991" t="s">
        <v>21</v>
      </c>
      <c r="J12991" t="s">
        <v>22</v>
      </c>
      <c r="K12991">
        <v>21.3</v>
      </c>
      <c r="L12991">
        <v>104</v>
      </c>
      <c r="M12991" t="s">
        <v>526</v>
      </c>
      <c r="N12991">
        <v>105</v>
      </c>
      <c r="P12991" cm="1">
        <f t="array" ref="P12991">IF(Q12991&gt;0,INDEX(Q12991:Q34715,MATCH(TRUE,INDEX(Q12991:Q34715="",,),0)-1),"")</f>
        <v>8</v>
      </c>
      <c r="Q12991">
        <f t="shared" si="301"/>
        <v>7</v>
      </c>
      <c r="R12991">
        <f t="shared" si="302"/>
        <v>0</v>
      </c>
    </row>
    <row r="12992" spans="1:18" x14ac:dyDescent="0.3">
      <c r="A12992" t="s">
        <v>919</v>
      </c>
      <c r="B12992" s="1">
        <v>38453</v>
      </c>
      <c r="C12992" t="s">
        <v>16</v>
      </c>
      <c r="D12992" t="s">
        <v>930</v>
      </c>
      <c r="E12992" t="s">
        <v>931</v>
      </c>
      <c r="G12992" t="s">
        <v>19</v>
      </c>
      <c r="H12992" t="s">
        <v>30</v>
      </c>
      <c r="I12992" t="s">
        <v>26</v>
      </c>
      <c r="J12992" t="s">
        <v>27</v>
      </c>
      <c r="K12992">
        <v>266</v>
      </c>
      <c r="L12992">
        <v>16.5</v>
      </c>
      <c r="M12992" t="s">
        <v>526</v>
      </c>
      <c r="N12992">
        <v>16.5</v>
      </c>
      <c r="P12992" cm="1">
        <f t="array" ref="P12992">IF(Q12992&gt;0,INDEX(Q12992:Q34716,MATCH(TRUE,INDEX(Q12992:Q34716="",,),0)-1),"")</f>
        <v>8</v>
      </c>
      <c r="Q12992">
        <f t="shared" si="301"/>
        <v>7</v>
      </c>
      <c r="R12992">
        <f t="shared" si="302"/>
        <v>0</v>
      </c>
    </row>
    <row r="12993" spans="1:18" x14ac:dyDescent="0.3">
      <c r="A12993" t="s">
        <v>919</v>
      </c>
      <c r="B12993" s="1">
        <v>38453</v>
      </c>
      <c r="C12993" t="s">
        <v>16</v>
      </c>
      <c r="D12993" t="s">
        <v>930</v>
      </c>
      <c r="E12993" t="s">
        <v>931</v>
      </c>
      <c r="G12993" t="s">
        <v>19</v>
      </c>
      <c r="H12993" t="s">
        <v>25</v>
      </c>
      <c r="I12993" t="s">
        <v>26</v>
      </c>
      <c r="J12993" t="s">
        <v>27</v>
      </c>
      <c r="K12993">
        <v>187</v>
      </c>
      <c r="L12993">
        <v>23.45</v>
      </c>
      <c r="M12993" t="s">
        <v>526</v>
      </c>
      <c r="N12993">
        <v>23.45</v>
      </c>
      <c r="P12993" cm="1">
        <f t="array" ref="P12993">IF(Q12993&gt;0,INDEX(Q12993:Q34717,MATCH(TRUE,INDEX(Q12993:Q34717="",,),0)-1),"")</f>
        <v>8</v>
      </c>
      <c r="Q12993">
        <f t="shared" si="301"/>
        <v>7</v>
      </c>
      <c r="R12993">
        <f t="shared" si="302"/>
        <v>0</v>
      </c>
    </row>
    <row r="12994" spans="1:18" x14ac:dyDescent="0.3">
      <c r="A12994" t="s">
        <v>919</v>
      </c>
      <c r="B12994" s="1">
        <v>38453</v>
      </c>
      <c r="C12994" t="s">
        <v>16</v>
      </c>
      <c r="D12994" t="s">
        <v>930</v>
      </c>
      <c r="E12994" t="s">
        <v>931</v>
      </c>
      <c r="G12994" s="6" t="s">
        <v>29</v>
      </c>
      <c r="H12994" t="s">
        <v>64</v>
      </c>
      <c r="I12994" t="s">
        <v>21</v>
      </c>
      <c r="J12994" t="s">
        <v>22</v>
      </c>
      <c r="K12994">
        <v>2.6</v>
      </c>
      <c r="L12994">
        <v>134</v>
      </c>
      <c r="M12994" t="s">
        <v>526</v>
      </c>
      <c r="N12994">
        <v>134</v>
      </c>
      <c r="P12994" cm="1">
        <f t="array" ref="P12994">IF(Q12994&gt;0,INDEX(Q12994:Q34718,MATCH(TRUE,INDEX(Q12994:Q34718="",,),0)-1),"")</f>
        <v>8</v>
      </c>
      <c r="Q12994">
        <f t="shared" si="301"/>
        <v>7</v>
      </c>
      <c r="R12994">
        <f t="shared" si="302"/>
        <v>0</v>
      </c>
    </row>
    <row r="12995" spans="1:18" x14ac:dyDescent="0.3">
      <c r="A12995" t="s">
        <v>919</v>
      </c>
      <c r="B12995" s="1">
        <v>38453</v>
      </c>
      <c r="C12995" t="s">
        <v>16</v>
      </c>
      <c r="D12995" t="s">
        <v>930</v>
      </c>
      <c r="E12995" t="s">
        <v>931</v>
      </c>
      <c r="G12995" s="6" t="s">
        <v>29</v>
      </c>
      <c r="H12995" t="s">
        <v>28</v>
      </c>
      <c r="I12995" t="s">
        <v>26</v>
      </c>
      <c r="J12995" t="s">
        <v>27</v>
      </c>
      <c r="K12995">
        <v>28</v>
      </c>
      <c r="L12995">
        <v>21.65</v>
      </c>
      <c r="M12995" t="s">
        <v>526</v>
      </c>
      <c r="N12995">
        <v>21.65</v>
      </c>
      <c r="P12995" cm="1">
        <f t="array" ref="P12995">IF(Q12995&gt;0,INDEX(Q12995:Q34719,MATCH(TRUE,INDEX(Q12995:Q34719="",,),0)-1),"")</f>
        <v>8</v>
      </c>
      <c r="Q12995">
        <f t="shared" si="301"/>
        <v>7</v>
      </c>
      <c r="R12995">
        <f t="shared" si="302"/>
        <v>0</v>
      </c>
    </row>
    <row r="12996" spans="1:18" x14ac:dyDescent="0.3">
      <c r="A12996" t="s">
        <v>919</v>
      </c>
      <c r="B12996" s="1">
        <v>38453</v>
      </c>
      <c r="C12996" t="s">
        <v>16</v>
      </c>
      <c r="D12996" t="s">
        <v>930</v>
      </c>
      <c r="E12996" t="s">
        <v>931</v>
      </c>
      <c r="G12996" s="6" t="s">
        <v>29</v>
      </c>
      <c r="H12996" t="s">
        <v>64</v>
      </c>
      <c r="I12996" t="s">
        <v>26</v>
      </c>
      <c r="J12996" t="s">
        <v>27</v>
      </c>
      <c r="K12996">
        <v>8</v>
      </c>
      <c r="L12996">
        <v>11.6</v>
      </c>
      <c r="M12996" t="s">
        <v>526</v>
      </c>
      <c r="N12996">
        <v>11.6</v>
      </c>
      <c r="P12996" cm="1">
        <f t="array" ref="P12996">IF(Q12996&gt;0,INDEX(Q12996:Q34720,MATCH(TRUE,INDEX(Q12996:Q34720="",,),0)-1),"")</f>
        <v>8</v>
      </c>
      <c r="Q12996">
        <f t="shared" si="301"/>
        <v>7</v>
      </c>
      <c r="R12996">
        <f t="shared" si="302"/>
        <v>0</v>
      </c>
    </row>
    <row r="12997" spans="1:18" x14ac:dyDescent="0.3">
      <c r="A12997" t="s">
        <v>919</v>
      </c>
      <c r="B12997" s="1">
        <v>38453</v>
      </c>
      <c r="C12997" t="s">
        <v>16</v>
      </c>
      <c r="D12997" t="s">
        <v>930</v>
      </c>
      <c r="E12997" t="s">
        <v>931</v>
      </c>
      <c r="G12997" t="s">
        <v>19</v>
      </c>
      <c r="H12997" t="s">
        <v>30</v>
      </c>
      <c r="I12997" t="s">
        <v>21</v>
      </c>
      <c r="J12997" t="s">
        <v>22</v>
      </c>
      <c r="K12997">
        <v>26.1</v>
      </c>
      <c r="L12997">
        <v>131</v>
      </c>
      <c r="M12997" t="s">
        <v>922</v>
      </c>
      <c r="N12997">
        <v>131</v>
      </c>
      <c r="P12997" cm="1">
        <f t="array" ref="P12997">IF(Q12997&gt;0,INDEX(Q12997:Q34721,MATCH(TRUE,INDEX(Q12997:Q34721="",,),0)-1),"")</f>
        <v>8</v>
      </c>
      <c r="Q12997">
        <f t="shared" si="301"/>
        <v>8</v>
      </c>
      <c r="R12997">
        <f t="shared" si="302"/>
        <v>0</v>
      </c>
    </row>
    <row r="12998" spans="1:18" x14ac:dyDescent="0.3">
      <c r="A12998" t="s">
        <v>919</v>
      </c>
      <c r="B12998" s="1">
        <v>38453</v>
      </c>
      <c r="C12998" t="s">
        <v>16</v>
      </c>
      <c r="D12998" t="s">
        <v>930</v>
      </c>
      <c r="E12998" t="s">
        <v>931</v>
      </c>
      <c r="G12998" t="s">
        <v>19</v>
      </c>
      <c r="H12998" t="s">
        <v>25</v>
      </c>
      <c r="I12998" t="s">
        <v>21</v>
      </c>
      <c r="J12998" t="s">
        <v>22</v>
      </c>
      <c r="K12998">
        <v>21.3</v>
      </c>
      <c r="L12998">
        <v>104</v>
      </c>
      <c r="M12998" t="s">
        <v>922</v>
      </c>
      <c r="N12998">
        <v>104</v>
      </c>
      <c r="P12998" cm="1">
        <f t="array" ref="P12998">IF(Q12998&gt;0,INDEX(Q12998:Q34722,MATCH(TRUE,INDEX(Q12998:Q34722="",,),0)-1),"")</f>
        <v>8</v>
      </c>
      <c r="Q12998">
        <f t="shared" si="301"/>
        <v>8</v>
      </c>
      <c r="R12998">
        <f t="shared" si="302"/>
        <v>0</v>
      </c>
    </row>
    <row r="12999" spans="1:18" x14ac:dyDescent="0.3">
      <c r="A12999" t="s">
        <v>919</v>
      </c>
      <c r="B12999" s="1">
        <v>38453</v>
      </c>
      <c r="C12999" t="s">
        <v>16</v>
      </c>
      <c r="D12999" t="s">
        <v>930</v>
      </c>
      <c r="E12999" t="s">
        <v>931</v>
      </c>
      <c r="G12999" t="s">
        <v>19</v>
      </c>
      <c r="H12999" t="s">
        <v>30</v>
      </c>
      <c r="I12999" t="s">
        <v>26</v>
      </c>
      <c r="J12999" t="s">
        <v>27</v>
      </c>
      <c r="K12999">
        <v>266</v>
      </c>
      <c r="L12999">
        <v>16.5</v>
      </c>
      <c r="M12999" t="s">
        <v>922</v>
      </c>
      <c r="N12999">
        <v>20</v>
      </c>
      <c r="P12999" cm="1">
        <f t="array" ref="P12999">IF(Q12999&gt;0,INDEX(Q12999:Q34723,MATCH(TRUE,INDEX(Q12999:Q34723="",,),0)-1),"")</f>
        <v>8</v>
      </c>
      <c r="Q12999">
        <f t="shared" si="301"/>
        <v>8</v>
      </c>
      <c r="R12999">
        <f t="shared" si="302"/>
        <v>0</v>
      </c>
    </row>
    <row r="13000" spans="1:18" x14ac:dyDescent="0.3">
      <c r="A13000" t="s">
        <v>919</v>
      </c>
      <c r="B13000" s="1">
        <v>38453</v>
      </c>
      <c r="C13000" t="s">
        <v>16</v>
      </c>
      <c r="D13000" t="s">
        <v>930</v>
      </c>
      <c r="E13000" t="s">
        <v>931</v>
      </c>
      <c r="G13000" t="s">
        <v>19</v>
      </c>
      <c r="H13000" t="s">
        <v>25</v>
      </c>
      <c r="I13000" t="s">
        <v>26</v>
      </c>
      <c r="J13000" t="s">
        <v>27</v>
      </c>
      <c r="K13000">
        <v>187</v>
      </c>
      <c r="L13000">
        <v>23.45</v>
      </c>
      <c r="M13000" t="s">
        <v>922</v>
      </c>
      <c r="N13000">
        <v>25</v>
      </c>
      <c r="P13000" cm="1">
        <f t="array" ref="P13000">IF(Q13000&gt;0,INDEX(Q13000:Q34724,MATCH(TRUE,INDEX(Q13000:Q34724="",,),0)-1),"")</f>
        <v>8</v>
      </c>
      <c r="Q13000">
        <f t="shared" si="301"/>
        <v>8</v>
      </c>
      <c r="R13000">
        <f t="shared" si="302"/>
        <v>0</v>
      </c>
    </row>
    <row r="13001" spans="1:18" x14ac:dyDescent="0.3">
      <c r="A13001" t="s">
        <v>919</v>
      </c>
      <c r="B13001" s="1">
        <v>38453</v>
      </c>
      <c r="C13001" t="s">
        <v>16</v>
      </c>
      <c r="D13001" t="s">
        <v>930</v>
      </c>
      <c r="E13001" t="s">
        <v>931</v>
      </c>
      <c r="G13001" s="6" t="s">
        <v>29</v>
      </c>
      <c r="H13001" t="s">
        <v>64</v>
      </c>
      <c r="I13001" t="s">
        <v>21</v>
      </c>
      <c r="J13001" t="s">
        <v>22</v>
      </c>
      <c r="K13001">
        <v>2.6</v>
      </c>
      <c r="L13001">
        <v>134</v>
      </c>
      <c r="M13001" t="s">
        <v>922</v>
      </c>
      <c r="N13001">
        <v>134</v>
      </c>
      <c r="P13001" cm="1">
        <f t="array" ref="P13001">IF(Q13001&gt;0,INDEX(Q13001:Q34725,MATCH(TRUE,INDEX(Q13001:Q34725="",,),0)-1),"")</f>
        <v>8</v>
      </c>
      <c r="Q13001">
        <f t="shared" si="301"/>
        <v>8</v>
      </c>
      <c r="R13001">
        <f t="shared" si="302"/>
        <v>0</v>
      </c>
    </row>
    <row r="13002" spans="1:18" x14ac:dyDescent="0.3">
      <c r="A13002" t="s">
        <v>919</v>
      </c>
      <c r="B13002" s="1">
        <v>38453</v>
      </c>
      <c r="C13002" t="s">
        <v>16</v>
      </c>
      <c r="D13002" t="s">
        <v>930</v>
      </c>
      <c r="E13002" t="s">
        <v>931</v>
      </c>
      <c r="G13002" s="6" t="s">
        <v>29</v>
      </c>
      <c r="H13002" t="s">
        <v>28</v>
      </c>
      <c r="I13002" t="s">
        <v>26</v>
      </c>
      <c r="J13002" t="s">
        <v>27</v>
      </c>
      <c r="K13002">
        <v>28</v>
      </c>
      <c r="L13002">
        <v>21.65</v>
      </c>
      <c r="M13002" t="s">
        <v>922</v>
      </c>
      <c r="N13002">
        <v>21.65</v>
      </c>
      <c r="P13002" cm="1">
        <f t="array" ref="P13002">IF(Q13002&gt;0,INDEX(Q13002:Q34726,MATCH(TRUE,INDEX(Q13002:Q34726="",,),0)-1),"")</f>
        <v>8</v>
      </c>
      <c r="Q13002">
        <f t="shared" si="301"/>
        <v>8</v>
      </c>
      <c r="R13002">
        <f t="shared" si="302"/>
        <v>0</v>
      </c>
    </row>
    <row r="13003" spans="1:18" x14ac:dyDescent="0.3">
      <c r="A13003" t="s">
        <v>919</v>
      </c>
      <c r="B13003" s="1">
        <v>38453</v>
      </c>
      <c r="C13003" t="s">
        <v>16</v>
      </c>
      <c r="D13003" t="s">
        <v>930</v>
      </c>
      <c r="E13003" t="s">
        <v>931</v>
      </c>
      <c r="G13003" s="6" t="s">
        <v>29</v>
      </c>
      <c r="H13003" t="s">
        <v>64</v>
      </c>
      <c r="I13003" t="s">
        <v>26</v>
      </c>
      <c r="J13003" t="s">
        <v>27</v>
      </c>
      <c r="K13003">
        <v>8</v>
      </c>
      <c r="L13003">
        <v>11.6</v>
      </c>
      <c r="M13003" t="s">
        <v>922</v>
      </c>
      <c r="N13003">
        <v>11.6</v>
      </c>
      <c r="P13003" cm="1">
        <f t="array" ref="P13003">IF(Q13003&gt;0,INDEX(Q13003:Q34727,MATCH(TRUE,INDEX(Q13003:Q34727="",,),0)-1),"")</f>
        <v>8</v>
      </c>
      <c r="Q13003">
        <f t="shared" si="301"/>
        <v>8</v>
      </c>
      <c r="R13003">
        <f t="shared" si="302"/>
        <v>0</v>
      </c>
    </row>
    <row r="13004" spans="1:18" x14ac:dyDescent="0.3">
      <c r="P13004" t="str" cm="1">
        <f t="array" ref="P13004">IF(Q13004&gt;0,INDEX(Q13004:Q34728,MATCH(TRUE,INDEX(Q13004:Q34728="",,),0)-1),"")</f>
        <v/>
      </c>
      <c r="R13004" t="str">
        <f t="shared" si="302"/>
        <v/>
      </c>
    </row>
    <row r="13005" spans="1:18" x14ac:dyDescent="0.3">
      <c r="A13005" t="s">
        <v>919</v>
      </c>
      <c r="B13005" s="1">
        <v>38453</v>
      </c>
      <c r="C13005" t="s">
        <v>16</v>
      </c>
      <c r="D13005" t="s">
        <v>933</v>
      </c>
      <c r="E13005" t="s">
        <v>934</v>
      </c>
      <c r="G13005" t="s">
        <v>19</v>
      </c>
      <c r="H13005" t="s">
        <v>20</v>
      </c>
      <c r="I13005" t="s">
        <v>21</v>
      </c>
      <c r="J13005" t="s">
        <v>22</v>
      </c>
      <c r="K13005">
        <v>88</v>
      </c>
      <c r="L13005">
        <v>393</v>
      </c>
      <c r="M13005" t="s">
        <v>922</v>
      </c>
      <c r="N13005">
        <v>400</v>
      </c>
      <c r="O13005" t="s">
        <v>24</v>
      </c>
      <c r="P13005" cm="1">
        <f t="array" ref="P13005">IF(Q13005&gt;0,INDEX(Q13005:Q34729,MATCH(TRUE,INDEX(Q13005:Q34729="",,),0)-1),"")</f>
        <v>2</v>
      </c>
      <c r="Q13005">
        <f>INT((ROW()-13005)/13)+1</f>
        <v>1</v>
      </c>
      <c r="R13005">
        <f t="shared" si="302"/>
        <v>0</v>
      </c>
    </row>
    <row r="13006" spans="1:18" x14ac:dyDescent="0.3">
      <c r="A13006" t="s">
        <v>919</v>
      </c>
      <c r="B13006" s="1">
        <v>38453</v>
      </c>
      <c r="C13006" t="s">
        <v>16</v>
      </c>
      <c r="D13006" t="s">
        <v>933</v>
      </c>
      <c r="E13006" t="s">
        <v>934</v>
      </c>
      <c r="G13006" t="s">
        <v>19</v>
      </c>
      <c r="H13006" t="s">
        <v>41</v>
      </c>
      <c r="I13006" t="s">
        <v>21</v>
      </c>
      <c r="J13006" t="s">
        <v>22</v>
      </c>
      <c r="K13006">
        <v>142</v>
      </c>
      <c r="L13006">
        <v>189</v>
      </c>
      <c r="M13006" t="s">
        <v>922</v>
      </c>
      <c r="N13006">
        <v>220</v>
      </c>
      <c r="O13006" t="s">
        <v>24</v>
      </c>
      <c r="P13006" cm="1">
        <f t="array" ref="P13006">IF(Q13006&gt;0,INDEX(Q13006:Q34730,MATCH(TRUE,INDEX(Q13006:Q34730="",,),0)-1),"")</f>
        <v>2</v>
      </c>
      <c r="Q13006">
        <f t="shared" ref="Q13006:Q13030" si="303">INT((ROW()-13005)/13)+1</f>
        <v>1</v>
      </c>
      <c r="R13006">
        <f t="shared" si="302"/>
        <v>0</v>
      </c>
    </row>
    <row r="13007" spans="1:18" x14ac:dyDescent="0.3">
      <c r="A13007" t="s">
        <v>919</v>
      </c>
      <c r="B13007" s="1">
        <v>38453</v>
      </c>
      <c r="C13007" t="s">
        <v>16</v>
      </c>
      <c r="D13007" t="s">
        <v>933</v>
      </c>
      <c r="E13007" t="s">
        <v>934</v>
      </c>
      <c r="G13007" t="s">
        <v>19</v>
      </c>
      <c r="H13007" t="s">
        <v>41</v>
      </c>
      <c r="I13007" t="s">
        <v>26</v>
      </c>
      <c r="J13007" t="s">
        <v>27</v>
      </c>
      <c r="K13007">
        <v>274</v>
      </c>
      <c r="L13007">
        <v>50.05</v>
      </c>
      <c r="M13007" t="s">
        <v>922</v>
      </c>
      <c r="N13007">
        <v>91.65</v>
      </c>
      <c r="O13007" t="s">
        <v>24</v>
      </c>
      <c r="P13007" cm="1">
        <f t="array" ref="P13007">IF(Q13007&gt;0,INDEX(Q13007:Q34731,MATCH(TRUE,INDEX(Q13007:Q34731="",,),0)-1),"")</f>
        <v>2</v>
      </c>
      <c r="Q13007">
        <f t="shared" si="303"/>
        <v>1</v>
      </c>
      <c r="R13007">
        <f t="shared" si="302"/>
        <v>0</v>
      </c>
    </row>
    <row r="13008" spans="1:18" x14ac:dyDescent="0.3">
      <c r="A13008" t="s">
        <v>919</v>
      </c>
      <c r="B13008" s="1">
        <v>38453</v>
      </c>
      <c r="C13008" t="s">
        <v>16</v>
      </c>
      <c r="D13008" t="s">
        <v>933</v>
      </c>
      <c r="E13008" t="s">
        <v>934</v>
      </c>
      <c r="G13008" s="6" t="s">
        <v>29</v>
      </c>
      <c r="H13008" t="s">
        <v>30</v>
      </c>
      <c r="I13008" t="s">
        <v>21</v>
      </c>
      <c r="J13008" t="s">
        <v>22</v>
      </c>
      <c r="K13008">
        <v>3</v>
      </c>
      <c r="L13008">
        <v>124</v>
      </c>
      <c r="M13008" t="s">
        <v>922</v>
      </c>
      <c r="N13008">
        <v>124</v>
      </c>
      <c r="O13008" t="s">
        <v>24</v>
      </c>
      <c r="P13008" cm="1">
        <f t="array" ref="P13008">IF(Q13008&gt;0,INDEX(Q13008:Q34732,MATCH(TRUE,INDEX(Q13008:Q34732="",,),0)-1),"")</f>
        <v>2</v>
      </c>
      <c r="Q13008">
        <f t="shared" si="303"/>
        <v>1</v>
      </c>
      <c r="R13008">
        <f t="shared" si="302"/>
        <v>0</v>
      </c>
    </row>
    <row r="13009" spans="1:18" x14ac:dyDescent="0.3">
      <c r="A13009" t="s">
        <v>919</v>
      </c>
      <c r="B13009" s="1">
        <v>38453</v>
      </c>
      <c r="C13009" t="s">
        <v>16</v>
      </c>
      <c r="D13009" t="s">
        <v>933</v>
      </c>
      <c r="E13009" t="s">
        <v>934</v>
      </c>
      <c r="G13009" s="6" t="s">
        <v>29</v>
      </c>
      <c r="H13009" t="s">
        <v>126</v>
      </c>
      <c r="I13009" t="s">
        <v>21</v>
      </c>
      <c r="J13009" t="s">
        <v>22</v>
      </c>
      <c r="K13009">
        <v>6</v>
      </c>
      <c r="L13009">
        <v>54</v>
      </c>
      <c r="M13009" t="s">
        <v>922</v>
      </c>
      <c r="N13009">
        <v>54</v>
      </c>
      <c r="O13009" t="s">
        <v>24</v>
      </c>
      <c r="P13009" cm="1">
        <f t="array" ref="P13009">IF(Q13009&gt;0,INDEX(Q13009:Q34733,MATCH(TRUE,INDEX(Q13009:Q34733="",,),0)-1),"")</f>
        <v>2</v>
      </c>
      <c r="Q13009">
        <f t="shared" si="303"/>
        <v>1</v>
      </c>
      <c r="R13009">
        <f t="shared" si="302"/>
        <v>0</v>
      </c>
    </row>
    <row r="13010" spans="1:18" x14ac:dyDescent="0.3">
      <c r="A13010" t="s">
        <v>919</v>
      </c>
      <c r="B13010" s="1">
        <v>38453</v>
      </c>
      <c r="C13010" t="s">
        <v>16</v>
      </c>
      <c r="D13010" t="s">
        <v>933</v>
      </c>
      <c r="E13010" t="s">
        <v>934</v>
      </c>
      <c r="G13010" s="6" t="s">
        <v>29</v>
      </c>
      <c r="H13010" t="s">
        <v>25</v>
      </c>
      <c r="I13010" t="s">
        <v>21</v>
      </c>
      <c r="J13010" t="s">
        <v>22</v>
      </c>
      <c r="K13010">
        <v>24</v>
      </c>
      <c r="L13010">
        <v>100</v>
      </c>
      <c r="M13010" t="s">
        <v>922</v>
      </c>
      <c r="N13010">
        <v>100</v>
      </c>
      <c r="O13010" t="s">
        <v>24</v>
      </c>
      <c r="P13010" cm="1">
        <f t="array" ref="P13010">IF(Q13010&gt;0,INDEX(Q13010:Q34734,MATCH(TRUE,INDEX(Q13010:Q34734="",,),0)-1),"")</f>
        <v>2</v>
      </c>
      <c r="Q13010">
        <f t="shared" si="303"/>
        <v>1</v>
      </c>
      <c r="R13010">
        <f t="shared" si="302"/>
        <v>0</v>
      </c>
    </row>
    <row r="13011" spans="1:18" x14ac:dyDescent="0.3">
      <c r="A13011" t="s">
        <v>919</v>
      </c>
      <c r="B13011" s="1">
        <v>38453</v>
      </c>
      <c r="C13011" t="s">
        <v>16</v>
      </c>
      <c r="D13011" t="s">
        <v>933</v>
      </c>
      <c r="E13011" t="s">
        <v>934</v>
      </c>
      <c r="G13011" s="6" t="s">
        <v>29</v>
      </c>
      <c r="H13011" t="s">
        <v>69</v>
      </c>
      <c r="I13011" t="s">
        <v>21</v>
      </c>
      <c r="J13011" t="s">
        <v>22</v>
      </c>
      <c r="K13011">
        <v>8</v>
      </c>
      <c r="L13011">
        <v>77</v>
      </c>
      <c r="M13011" t="s">
        <v>922</v>
      </c>
      <c r="N13011">
        <v>77</v>
      </c>
      <c r="O13011" t="s">
        <v>24</v>
      </c>
      <c r="P13011" cm="1">
        <f t="array" ref="P13011">IF(Q13011&gt;0,INDEX(Q13011:Q34735,MATCH(TRUE,INDEX(Q13011:Q34735="",,),0)-1),"")</f>
        <v>2</v>
      </c>
      <c r="Q13011">
        <f t="shared" si="303"/>
        <v>1</v>
      </c>
      <c r="R13011">
        <f t="shared" si="302"/>
        <v>0</v>
      </c>
    </row>
    <row r="13012" spans="1:18" x14ac:dyDescent="0.3">
      <c r="A13012" t="s">
        <v>919</v>
      </c>
      <c r="B13012" s="1">
        <v>38453</v>
      </c>
      <c r="C13012" t="s">
        <v>16</v>
      </c>
      <c r="D13012" t="s">
        <v>933</v>
      </c>
      <c r="E13012" t="s">
        <v>934</v>
      </c>
      <c r="G13012" s="6" t="s">
        <v>29</v>
      </c>
      <c r="H13012" t="s">
        <v>28</v>
      </c>
      <c r="I13012" t="s">
        <v>21</v>
      </c>
      <c r="J13012" t="s">
        <v>22</v>
      </c>
      <c r="K13012">
        <v>5</v>
      </c>
      <c r="L13012">
        <v>112</v>
      </c>
      <c r="M13012" t="s">
        <v>922</v>
      </c>
      <c r="N13012">
        <v>112</v>
      </c>
      <c r="O13012" t="s">
        <v>24</v>
      </c>
      <c r="P13012" cm="1">
        <f t="array" ref="P13012">IF(Q13012&gt;0,INDEX(Q13012:Q34736,MATCH(TRUE,INDEX(Q13012:Q34736="",,),0)-1),"")</f>
        <v>2</v>
      </c>
      <c r="Q13012">
        <f t="shared" si="303"/>
        <v>1</v>
      </c>
      <c r="R13012">
        <f t="shared" si="302"/>
        <v>0</v>
      </c>
    </row>
    <row r="13013" spans="1:18" x14ac:dyDescent="0.3">
      <c r="A13013" t="s">
        <v>919</v>
      </c>
      <c r="B13013" s="1">
        <v>38453</v>
      </c>
      <c r="C13013" t="s">
        <v>16</v>
      </c>
      <c r="D13013" t="s">
        <v>933</v>
      </c>
      <c r="E13013" t="s">
        <v>934</v>
      </c>
      <c r="G13013" s="6" t="s">
        <v>29</v>
      </c>
      <c r="H13013" t="s">
        <v>30</v>
      </c>
      <c r="I13013" t="s">
        <v>26</v>
      </c>
      <c r="J13013" t="s">
        <v>27</v>
      </c>
      <c r="K13013">
        <v>193</v>
      </c>
      <c r="L13013">
        <v>14.1</v>
      </c>
      <c r="M13013" t="s">
        <v>922</v>
      </c>
      <c r="N13013">
        <v>14.1</v>
      </c>
      <c r="O13013" t="s">
        <v>24</v>
      </c>
      <c r="P13013" cm="1">
        <f t="array" ref="P13013">IF(Q13013&gt;0,INDEX(Q13013:Q34737,MATCH(TRUE,INDEX(Q13013:Q34737="",,),0)-1),"")</f>
        <v>2</v>
      </c>
      <c r="Q13013">
        <f t="shared" si="303"/>
        <v>1</v>
      </c>
      <c r="R13013">
        <f t="shared" si="302"/>
        <v>0</v>
      </c>
    </row>
    <row r="13014" spans="1:18" x14ac:dyDescent="0.3">
      <c r="A13014" t="s">
        <v>919</v>
      </c>
      <c r="B13014" s="1">
        <v>38453</v>
      </c>
      <c r="C13014" t="s">
        <v>16</v>
      </c>
      <c r="D13014" t="s">
        <v>933</v>
      </c>
      <c r="E13014" t="s">
        <v>934</v>
      </c>
      <c r="G13014" s="6" t="s">
        <v>29</v>
      </c>
      <c r="H13014" t="s">
        <v>25</v>
      </c>
      <c r="I13014" t="s">
        <v>26</v>
      </c>
      <c r="J13014" t="s">
        <v>27</v>
      </c>
      <c r="K13014">
        <v>279</v>
      </c>
      <c r="L13014">
        <v>22.45</v>
      </c>
      <c r="M13014" t="s">
        <v>922</v>
      </c>
      <c r="N13014">
        <v>22.45</v>
      </c>
      <c r="O13014" t="s">
        <v>24</v>
      </c>
      <c r="P13014" cm="1">
        <f t="array" ref="P13014">IF(Q13014&gt;0,INDEX(Q13014:Q34738,MATCH(TRUE,INDEX(Q13014:Q34738="",,),0)-1),"")</f>
        <v>2</v>
      </c>
      <c r="Q13014">
        <f t="shared" si="303"/>
        <v>1</v>
      </c>
      <c r="R13014">
        <f t="shared" si="302"/>
        <v>0</v>
      </c>
    </row>
    <row r="13015" spans="1:18" x14ac:dyDescent="0.3">
      <c r="A13015" t="s">
        <v>919</v>
      </c>
      <c r="B13015" s="1">
        <v>38453</v>
      </c>
      <c r="C13015" t="s">
        <v>16</v>
      </c>
      <c r="D13015" t="s">
        <v>933</v>
      </c>
      <c r="E13015" t="s">
        <v>934</v>
      </c>
      <c r="G13015" s="6" t="s">
        <v>29</v>
      </c>
      <c r="H13015" t="s">
        <v>69</v>
      </c>
      <c r="I13015" t="s">
        <v>26</v>
      </c>
      <c r="J13015" t="s">
        <v>27</v>
      </c>
      <c r="K13015">
        <v>44</v>
      </c>
      <c r="L13015">
        <v>13.5</v>
      </c>
      <c r="M13015" t="s">
        <v>922</v>
      </c>
      <c r="N13015">
        <v>13.5</v>
      </c>
      <c r="O13015" t="s">
        <v>24</v>
      </c>
      <c r="P13015" cm="1">
        <f t="array" ref="P13015">IF(Q13015&gt;0,INDEX(Q13015:Q34739,MATCH(TRUE,INDEX(Q13015:Q34739="",,),0)-1),"")</f>
        <v>2</v>
      </c>
      <c r="Q13015">
        <f t="shared" si="303"/>
        <v>1</v>
      </c>
      <c r="R13015">
        <f t="shared" si="302"/>
        <v>0</v>
      </c>
    </row>
    <row r="13016" spans="1:18" x14ac:dyDescent="0.3">
      <c r="A13016" t="s">
        <v>919</v>
      </c>
      <c r="B13016" s="1">
        <v>38453</v>
      </c>
      <c r="C13016" t="s">
        <v>16</v>
      </c>
      <c r="D13016" t="s">
        <v>933</v>
      </c>
      <c r="E13016" t="s">
        <v>934</v>
      </c>
      <c r="G13016" s="6" t="s">
        <v>29</v>
      </c>
      <c r="H13016" t="s">
        <v>28</v>
      </c>
      <c r="I13016" t="s">
        <v>26</v>
      </c>
      <c r="J13016" t="s">
        <v>27</v>
      </c>
      <c r="K13016">
        <v>101</v>
      </c>
      <c r="L13016">
        <v>21.2</v>
      </c>
      <c r="M13016" t="s">
        <v>922</v>
      </c>
      <c r="N13016">
        <v>21.2</v>
      </c>
      <c r="O13016" t="s">
        <v>24</v>
      </c>
      <c r="P13016" cm="1">
        <f t="array" ref="P13016">IF(Q13016&gt;0,INDEX(Q13016:Q34740,MATCH(TRUE,INDEX(Q13016:Q34740="",,),0)-1),"")</f>
        <v>2</v>
      </c>
      <c r="Q13016">
        <f t="shared" si="303"/>
        <v>1</v>
      </c>
      <c r="R13016">
        <f t="shared" si="302"/>
        <v>0</v>
      </c>
    </row>
    <row r="13017" spans="1:18" x14ac:dyDescent="0.3">
      <c r="A13017" t="s">
        <v>919</v>
      </c>
      <c r="B13017" s="1">
        <v>38453</v>
      </c>
      <c r="C13017" t="s">
        <v>16</v>
      </c>
      <c r="D13017" t="s">
        <v>933</v>
      </c>
      <c r="E13017" t="s">
        <v>934</v>
      </c>
      <c r="G13017" s="6" t="s">
        <v>29</v>
      </c>
      <c r="H13017" t="s">
        <v>43</v>
      </c>
      <c r="I13017" t="s">
        <v>26</v>
      </c>
      <c r="J13017" t="s">
        <v>27</v>
      </c>
      <c r="K13017">
        <v>460</v>
      </c>
      <c r="L13017">
        <v>15.5</v>
      </c>
      <c r="M13017" t="s">
        <v>922</v>
      </c>
      <c r="N13017">
        <v>15.5</v>
      </c>
      <c r="O13017" t="s">
        <v>24</v>
      </c>
      <c r="P13017" cm="1">
        <f t="array" ref="P13017">IF(Q13017&gt;0,INDEX(Q13017:Q34741,MATCH(TRUE,INDEX(Q13017:Q34741="",,),0)-1),"")</f>
        <v>2</v>
      </c>
      <c r="Q13017">
        <f t="shared" si="303"/>
        <v>1</v>
      </c>
      <c r="R13017">
        <f t="shared" si="302"/>
        <v>0</v>
      </c>
    </row>
    <row r="13018" spans="1:18" x14ac:dyDescent="0.3">
      <c r="A13018" t="s">
        <v>919</v>
      </c>
      <c r="B13018" s="1">
        <v>38453</v>
      </c>
      <c r="C13018" t="s">
        <v>16</v>
      </c>
      <c r="D13018" t="s">
        <v>933</v>
      </c>
      <c r="E13018" t="s">
        <v>934</v>
      </c>
      <c r="G13018" t="s">
        <v>19</v>
      </c>
      <c r="H13018" t="s">
        <v>20</v>
      </c>
      <c r="I13018" t="s">
        <v>21</v>
      </c>
      <c r="J13018" t="s">
        <v>22</v>
      </c>
      <c r="K13018">
        <v>88</v>
      </c>
      <c r="L13018">
        <v>393</v>
      </c>
      <c r="M13018" t="s">
        <v>32</v>
      </c>
      <c r="N13018">
        <v>425.1</v>
      </c>
      <c r="P13018" cm="1">
        <f t="array" ref="P13018">IF(Q13018&gt;0,INDEX(Q13018:Q34742,MATCH(TRUE,INDEX(Q13018:Q34742="",,),0)-1),"")</f>
        <v>2</v>
      </c>
      <c r="Q13018">
        <f t="shared" si="303"/>
        <v>2</v>
      </c>
      <c r="R13018">
        <f t="shared" si="302"/>
        <v>0</v>
      </c>
    </row>
    <row r="13019" spans="1:18" x14ac:dyDescent="0.3">
      <c r="A13019" t="s">
        <v>919</v>
      </c>
      <c r="B13019" s="1">
        <v>38453</v>
      </c>
      <c r="C13019" t="s">
        <v>16</v>
      </c>
      <c r="D13019" t="s">
        <v>933</v>
      </c>
      <c r="E13019" t="s">
        <v>934</v>
      </c>
      <c r="G13019" t="s">
        <v>19</v>
      </c>
      <c r="H13019" t="s">
        <v>41</v>
      </c>
      <c r="I13019" t="s">
        <v>21</v>
      </c>
      <c r="J13019" t="s">
        <v>22</v>
      </c>
      <c r="K13019">
        <v>142</v>
      </c>
      <c r="L13019">
        <v>189</v>
      </c>
      <c r="M13019" t="s">
        <v>32</v>
      </c>
      <c r="N13019">
        <v>190.1</v>
      </c>
      <c r="P13019" cm="1">
        <f t="array" ref="P13019">IF(Q13019&gt;0,INDEX(Q13019:Q34743,MATCH(TRUE,INDEX(Q13019:Q34743="",,),0)-1),"")</f>
        <v>2</v>
      </c>
      <c r="Q13019">
        <f t="shared" si="303"/>
        <v>2</v>
      </c>
      <c r="R13019">
        <f t="shared" si="302"/>
        <v>0</v>
      </c>
    </row>
    <row r="13020" spans="1:18" x14ac:dyDescent="0.3">
      <c r="A13020" t="s">
        <v>919</v>
      </c>
      <c r="B13020" s="1">
        <v>38453</v>
      </c>
      <c r="C13020" t="s">
        <v>16</v>
      </c>
      <c r="D13020" t="s">
        <v>933</v>
      </c>
      <c r="E13020" t="s">
        <v>934</v>
      </c>
      <c r="G13020" t="s">
        <v>19</v>
      </c>
      <c r="H13020" t="s">
        <v>41</v>
      </c>
      <c r="I13020" t="s">
        <v>26</v>
      </c>
      <c r="J13020" t="s">
        <v>27</v>
      </c>
      <c r="K13020">
        <v>274</v>
      </c>
      <c r="L13020">
        <v>50.05</v>
      </c>
      <c r="M13020" t="s">
        <v>32</v>
      </c>
      <c r="N13020">
        <v>51.1</v>
      </c>
      <c r="P13020" cm="1">
        <f t="array" ref="P13020">IF(Q13020&gt;0,INDEX(Q13020:Q34744,MATCH(TRUE,INDEX(Q13020:Q34744="",,),0)-1),"")</f>
        <v>2</v>
      </c>
      <c r="Q13020">
        <f t="shared" si="303"/>
        <v>2</v>
      </c>
      <c r="R13020">
        <f t="shared" si="302"/>
        <v>0</v>
      </c>
    </row>
    <row r="13021" spans="1:18" x14ac:dyDescent="0.3">
      <c r="A13021" t="s">
        <v>919</v>
      </c>
      <c r="B13021" s="1">
        <v>38453</v>
      </c>
      <c r="C13021" t="s">
        <v>16</v>
      </c>
      <c r="D13021" t="s">
        <v>933</v>
      </c>
      <c r="E13021" t="s">
        <v>934</v>
      </c>
      <c r="G13021" s="6" t="s">
        <v>29</v>
      </c>
      <c r="H13021" t="s">
        <v>30</v>
      </c>
      <c r="I13021" t="s">
        <v>21</v>
      </c>
      <c r="J13021" t="s">
        <v>22</v>
      </c>
      <c r="K13021">
        <v>3</v>
      </c>
      <c r="L13021">
        <v>124</v>
      </c>
      <c r="M13021" t="s">
        <v>32</v>
      </c>
      <c r="N13021">
        <v>124</v>
      </c>
      <c r="P13021" cm="1">
        <f t="array" ref="P13021">IF(Q13021&gt;0,INDEX(Q13021:Q34745,MATCH(TRUE,INDEX(Q13021:Q34745="",,),0)-1),"")</f>
        <v>2</v>
      </c>
      <c r="Q13021">
        <f t="shared" si="303"/>
        <v>2</v>
      </c>
      <c r="R13021">
        <f t="shared" si="302"/>
        <v>0</v>
      </c>
    </row>
    <row r="13022" spans="1:18" x14ac:dyDescent="0.3">
      <c r="A13022" t="s">
        <v>919</v>
      </c>
      <c r="B13022" s="1">
        <v>38453</v>
      </c>
      <c r="C13022" t="s">
        <v>16</v>
      </c>
      <c r="D13022" t="s">
        <v>933</v>
      </c>
      <c r="E13022" t="s">
        <v>934</v>
      </c>
      <c r="G13022" s="6" t="s">
        <v>29</v>
      </c>
      <c r="H13022" t="s">
        <v>126</v>
      </c>
      <c r="I13022" t="s">
        <v>21</v>
      </c>
      <c r="J13022" t="s">
        <v>22</v>
      </c>
      <c r="K13022">
        <v>6</v>
      </c>
      <c r="L13022">
        <v>54</v>
      </c>
      <c r="M13022" t="s">
        <v>32</v>
      </c>
      <c r="N13022">
        <v>54</v>
      </c>
      <c r="P13022" cm="1">
        <f t="array" ref="P13022">IF(Q13022&gt;0,INDEX(Q13022:Q34746,MATCH(TRUE,INDEX(Q13022:Q34746="",,),0)-1),"")</f>
        <v>2</v>
      </c>
      <c r="Q13022">
        <f t="shared" si="303"/>
        <v>2</v>
      </c>
      <c r="R13022">
        <f t="shared" si="302"/>
        <v>0</v>
      </c>
    </row>
    <row r="13023" spans="1:18" x14ac:dyDescent="0.3">
      <c r="A13023" t="s">
        <v>919</v>
      </c>
      <c r="B13023" s="1">
        <v>38453</v>
      </c>
      <c r="C13023" t="s">
        <v>16</v>
      </c>
      <c r="D13023" t="s">
        <v>933</v>
      </c>
      <c r="E13023" t="s">
        <v>934</v>
      </c>
      <c r="G13023" s="6" t="s">
        <v>29</v>
      </c>
      <c r="H13023" t="s">
        <v>25</v>
      </c>
      <c r="I13023" t="s">
        <v>21</v>
      </c>
      <c r="J13023" t="s">
        <v>22</v>
      </c>
      <c r="K13023">
        <v>24</v>
      </c>
      <c r="L13023">
        <v>100</v>
      </c>
      <c r="M13023" t="s">
        <v>32</v>
      </c>
      <c r="N13023">
        <v>100</v>
      </c>
      <c r="P13023" cm="1">
        <f t="array" ref="P13023">IF(Q13023&gt;0,INDEX(Q13023:Q34747,MATCH(TRUE,INDEX(Q13023:Q34747="",,),0)-1),"")</f>
        <v>2</v>
      </c>
      <c r="Q13023">
        <f t="shared" si="303"/>
        <v>2</v>
      </c>
      <c r="R13023">
        <f t="shared" si="302"/>
        <v>0</v>
      </c>
    </row>
    <row r="13024" spans="1:18" x14ac:dyDescent="0.3">
      <c r="A13024" t="s">
        <v>919</v>
      </c>
      <c r="B13024" s="1">
        <v>38453</v>
      </c>
      <c r="C13024" t="s">
        <v>16</v>
      </c>
      <c r="D13024" t="s">
        <v>933</v>
      </c>
      <c r="E13024" t="s">
        <v>934</v>
      </c>
      <c r="G13024" s="6" t="s">
        <v>29</v>
      </c>
      <c r="H13024" t="s">
        <v>69</v>
      </c>
      <c r="I13024" t="s">
        <v>21</v>
      </c>
      <c r="J13024" t="s">
        <v>22</v>
      </c>
      <c r="K13024">
        <v>8</v>
      </c>
      <c r="L13024">
        <v>77</v>
      </c>
      <c r="M13024" t="s">
        <v>32</v>
      </c>
      <c r="N13024">
        <v>77</v>
      </c>
      <c r="P13024" cm="1">
        <f t="array" ref="P13024">IF(Q13024&gt;0,INDEX(Q13024:Q34748,MATCH(TRUE,INDEX(Q13024:Q34748="",,),0)-1),"")</f>
        <v>2</v>
      </c>
      <c r="Q13024">
        <f t="shared" si="303"/>
        <v>2</v>
      </c>
      <c r="R13024">
        <f t="shared" si="302"/>
        <v>0</v>
      </c>
    </row>
    <row r="13025" spans="1:18" x14ac:dyDescent="0.3">
      <c r="A13025" t="s">
        <v>919</v>
      </c>
      <c r="B13025" s="1">
        <v>38453</v>
      </c>
      <c r="C13025" t="s">
        <v>16</v>
      </c>
      <c r="D13025" t="s">
        <v>933</v>
      </c>
      <c r="E13025" t="s">
        <v>934</v>
      </c>
      <c r="G13025" s="6" t="s">
        <v>29</v>
      </c>
      <c r="H13025" t="s">
        <v>28</v>
      </c>
      <c r="I13025" t="s">
        <v>21</v>
      </c>
      <c r="J13025" t="s">
        <v>22</v>
      </c>
      <c r="K13025">
        <v>5</v>
      </c>
      <c r="L13025">
        <v>112</v>
      </c>
      <c r="M13025" t="s">
        <v>32</v>
      </c>
      <c r="N13025">
        <v>112</v>
      </c>
      <c r="P13025" cm="1">
        <f t="array" ref="P13025">IF(Q13025&gt;0,INDEX(Q13025:Q34749,MATCH(TRUE,INDEX(Q13025:Q34749="",,),0)-1),"")</f>
        <v>2</v>
      </c>
      <c r="Q13025">
        <f t="shared" si="303"/>
        <v>2</v>
      </c>
      <c r="R13025">
        <f t="shared" si="302"/>
        <v>0</v>
      </c>
    </row>
    <row r="13026" spans="1:18" x14ac:dyDescent="0.3">
      <c r="A13026" t="s">
        <v>919</v>
      </c>
      <c r="B13026" s="1">
        <v>38453</v>
      </c>
      <c r="C13026" t="s">
        <v>16</v>
      </c>
      <c r="D13026" t="s">
        <v>933</v>
      </c>
      <c r="E13026" t="s">
        <v>934</v>
      </c>
      <c r="G13026" s="6" t="s">
        <v>29</v>
      </c>
      <c r="H13026" t="s">
        <v>30</v>
      </c>
      <c r="I13026" t="s">
        <v>26</v>
      </c>
      <c r="J13026" t="s">
        <v>27</v>
      </c>
      <c r="K13026">
        <v>193</v>
      </c>
      <c r="L13026">
        <v>14.1</v>
      </c>
      <c r="M13026" t="s">
        <v>32</v>
      </c>
      <c r="N13026">
        <v>14.1</v>
      </c>
      <c r="P13026" cm="1">
        <f t="array" ref="P13026">IF(Q13026&gt;0,INDEX(Q13026:Q34750,MATCH(TRUE,INDEX(Q13026:Q34750="",,),0)-1),"")</f>
        <v>2</v>
      </c>
      <c r="Q13026">
        <f t="shared" si="303"/>
        <v>2</v>
      </c>
      <c r="R13026">
        <f t="shared" si="302"/>
        <v>0</v>
      </c>
    </row>
    <row r="13027" spans="1:18" x14ac:dyDescent="0.3">
      <c r="A13027" t="s">
        <v>919</v>
      </c>
      <c r="B13027" s="1">
        <v>38453</v>
      </c>
      <c r="C13027" t="s">
        <v>16</v>
      </c>
      <c r="D13027" t="s">
        <v>933</v>
      </c>
      <c r="E13027" t="s">
        <v>934</v>
      </c>
      <c r="G13027" s="6" t="s">
        <v>29</v>
      </c>
      <c r="H13027" t="s">
        <v>25</v>
      </c>
      <c r="I13027" t="s">
        <v>26</v>
      </c>
      <c r="J13027" t="s">
        <v>27</v>
      </c>
      <c r="K13027">
        <v>279</v>
      </c>
      <c r="L13027">
        <v>22.45</v>
      </c>
      <c r="M13027" t="s">
        <v>32</v>
      </c>
      <c r="N13027">
        <v>22.45</v>
      </c>
      <c r="P13027" cm="1">
        <f t="array" ref="P13027">IF(Q13027&gt;0,INDEX(Q13027:Q34751,MATCH(TRUE,INDEX(Q13027:Q34751="",,),0)-1),"")</f>
        <v>2</v>
      </c>
      <c r="Q13027">
        <f t="shared" si="303"/>
        <v>2</v>
      </c>
      <c r="R13027">
        <f t="shared" si="302"/>
        <v>0</v>
      </c>
    </row>
    <row r="13028" spans="1:18" x14ac:dyDescent="0.3">
      <c r="A13028" t="s">
        <v>919</v>
      </c>
      <c r="B13028" s="1">
        <v>38453</v>
      </c>
      <c r="C13028" t="s">
        <v>16</v>
      </c>
      <c r="D13028" t="s">
        <v>933</v>
      </c>
      <c r="E13028" t="s">
        <v>934</v>
      </c>
      <c r="G13028" s="6" t="s">
        <v>29</v>
      </c>
      <c r="H13028" t="s">
        <v>69</v>
      </c>
      <c r="I13028" t="s">
        <v>26</v>
      </c>
      <c r="J13028" t="s">
        <v>27</v>
      </c>
      <c r="K13028">
        <v>44</v>
      </c>
      <c r="L13028">
        <v>13.5</v>
      </c>
      <c r="M13028" t="s">
        <v>32</v>
      </c>
      <c r="N13028">
        <v>13.5</v>
      </c>
      <c r="P13028" cm="1">
        <f t="array" ref="P13028">IF(Q13028&gt;0,INDEX(Q13028:Q34752,MATCH(TRUE,INDEX(Q13028:Q34752="",,),0)-1),"")</f>
        <v>2</v>
      </c>
      <c r="Q13028">
        <f t="shared" si="303"/>
        <v>2</v>
      </c>
      <c r="R13028">
        <f t="shared" si="302"/>
        <v>0</v>
      </c>
    </row>
    <row r="13029" spans="1:18" x14ac:dyDescent="0.3">
      <c r="A13029" t="s">
        <v>919</v>
      </c>
      <c r="B13029" s="1">
        <v>38453</v>
      </c>
      <c r="C13029" t="s">
        <v>16</v>
      </c>
      <c r="D13029" t="s">
        <v>933</v>
      </c>
      <c r="E13029" t="s">
        <v>934</v>
      </c>
      <c r="G13029" s="6" t="s">
        <v>29</v>
      </c>
      <c r="H13029" t="s">
        <v>28</v>
      </c>
      <c r="I13029" t="s">
        <v>26</v>
      </c>
      <c r="J13029" t="s">
        <v>27</v>
      </c>
      <c r="K13029">
        <v>101</v>
      </c>
      <c r="L13029">
        <v>21.2</v>
      </c>
      <c r="M13029" t="s">
        <v>32</v>
      </c>
      <c r="N13029">
        <v>21.2</v>
      </c>
      <c r="P13029" cm="1">
        <f t="array" ref="P13029">IF(Q13029&gt;0,INDEX(Q13029:Q34753,MATCH(TRUE,INDEX(Q13029:Q34753="",,),0)-1),"")</f>
        <v>2</v>
      </c>
      <c r="Q13029">
        <f t="shared" si="303"/>
        <v>2</v>
      </c>
      <c r="R13029">
        <f t="shared" si="302"/>
        <v>0</v>
      </c>
    </row>
    <row r="13030" spans="1:18" x14ac:dyDescent="0.3">
      <c r="A13030" t="s">
        <v>919</v>
      </c>
      <c r="B13030" s="1">
        <v>38453</v>
      </c>
      <c r="C13030" t="s">
        <v>16</v>
      </c>
      <c r="D13030" t="s">
        <v>933</v>
      </c>
      <c r="E13030" t="s">
        <v>934</v>
      </c>
      <c r="G13030" s="6" t="s">
        <v>29</v>
      </c>
      <c r="H13030" t="s">
        <v>43</v>
      </c>
      <c r="I13030" t="s">
        <v>26</v>
      </c>
      <c r="J13030" t="s">
        <v>27</v>
      </c>
      <c r="K13030">
        <v>460</v>
      </c>
      <c r="L13030">
        <v>15.5</v>
      </c>
      <c r="M13030" t="s">
        <v>32</v>
      </c>
      <c r="N13030">
        <v>15.5</v>
      </c>
      <c r="P13030" cm="1">
        <f t="array" ref="P13030">IF(Q13030&gt;0,INDEX(Q13030:Q34754,MATCH(TRUE,INDEX(Q13030:Q34754="",,),0)-1),"")</f>
        <v>2</v>
      </c>
      <c r="Q13030">
        <f t="shared" si="303"/>
        <v>2</v>
      </c>
      <c r="R13030">
        <f t="shared" si="302"/>
        <v>0</v>
      </c>
    </row>
    <row r="13031" spans="1:18" x14ac:dyDescent="0.3">
      <c r="P13031" t="str" cm="1">
        <f t="array" ref="P13031">IF(Q13031&gt;0,INDEX(Q13031:Q34755,MATCH(TRUE,INDEX(Q13031:Q34755="",,),0)-1),"")</f>
        <v/>
      </c>
      <c r="R13031" t="str">
        <f t="shared" si="302"/>
        <v/>
      </c>
    </row>
    <row r="13032" spans="1:18" x14ac:dyDescent="0.3">
      <c r="A13032" t="s">
        <v>919</v>
      </c>
      <c r="B13032" s="1">
        <v>38544</v>
      </c>
      <c r="C13032" t="s">
        <v>16</v>
      </c>
      <c r="D13032" t="s">
        <v>935</v>
      </c>
      <c r="E13032" t="s">
        <v>936</v>
      </c>
      <c r="G13032" t="s">
        <v>19</v>
      </c>
      <c r="H13032" t="s">
        <v>41</v>
      </c>
      <c r="I13032" t="s">
        <v>26</v>
      </c>
      <c r="J13032" t="s">
        <v>27</v>
      </c>
      <c r="K13032">
        <v>158</v>
      </c>
      <c r="L13032">
        <v>32.950000000000003</v>
      </c>
      <c r="M13032" t="s">
        <v>922</v>
      </c>
      <c r="N13032">
        <v>66.27</v>
      </c>
      <c r="O13032" t="s">
        <v>24</v>
      </c>
      <c r="P13032" cm="1">
        <f t="array" ref="P13032">IF(Q13032&gt;0,INDEX(Q13032:Q34756,MATCH(TRUE,INDEX(Q13032:Q34756="",,),0)-1),"")</f>
        <v>4</v>
      </c>
      <c r="Q13032">
        <v>1</v>
      </c>
      <c r="R13032">
        <f t="shared" si="302"/>
        <v>0</v>
      </c>
    </row>
    <row r="13033" spans="1:18" x14ac:dyDescent="0.3">
      <c r="A13033" t="s">
        <v>919</v>
      </c>
      <c r="B13033" s="1">
        <v>38544</v>
      </c>
      <c r="C13033" t="s">
        <v>16</v>
      </c>
      <c r="D13033" t="s">
        <v>935</v>
      </c>
      <c r="E13033" t="s">
        <v>936</v>
      </c>
      <c r="G13033" t="s">
        <v>19</v>
      </c>
      <c r="H13033" t="s">
        <v>41</v>
      </c>
      <c r="I13033" t="s">
        <v>26</v>
      </c>
      <c r="J13033" t="s">
        <v>27</v>
      </c>
      <c r="K13033">
        <v>158</v>
      </c>
      <c r="L13033">
        <v>32.950000000000003</v>
      </c>
      <c r="M13033" t="s">
        <v>44</v>
      </c>
      <c r="N13033">
        <v>60.72</v>
      </c>
      <c r="P13033" cm="1">
        <f t="array" ref="P13033">IF(Q13033&gt;0,INDEX(Q13033:Q34757,MATCH(TRUE,INDEX(Q13033:Q34757="",,),0)-1),"")</f>
        <v>4</v>
      </c>
      <c r="Q13033">
        <v>2</v>
      </c>
      <c r="R13033">
        <f t="shared" si="302"/>
        <v>0</v>
      </c>
    </row>
    <row r="13034" spans="1:18" x14ac:dyDescent="0.3">
      <c r="A13034" t="s">
        <v>919</v>
      </c>
      <c r="B13034" s="1">
        <v>38544</v>
      </c>
      <c r="C13034" t="s">
        <v>16</v>
      </c>
      <c r="D13034" t="s">
        <v>935</v>
      </c>
      <c r="E13034" t="s">
        <v>936</v>
      </c>
      <c r="G13034" t="s">
        <v>19</v>
      </c>
      <c r="H13034" t="s">
        <v>41</v>
      </c>
      <c r="I13034" t="s">
        <v>26</v>
      </c>
      <c r="J13034" t="s">
        <v>27</v>
      </c>
      <c r="K13034">
        <v>158</v>
      </c>
      <c r="L13034">
        <v>32.950000000000003</v>
      </c>
      <c r="M13034" t="s">
        <v>153</v>
      </c>
      <c r="N13034">
        <v>38.92</v>
      </c>
      <c r="P13034" cm="1">
        <f t="array" ref="P13034">IF(Q13034&gt;0,INDEX(Q13034:Q34758,MATCH(TRUE,INDEX(Q13034:Q34758="",,),0)-1),"")</f>
        <v>4</v>
      </c>
      <c r="Q13034">
        <v>3</v>
      </c>
      <c r="R13034">
        <f t="shared" si="302"/>
        <v>0</v>
      </c>
    </row>
    <row r="13035" spans="1:18" x14ac:dyDescent="0.3">
      <c r="A13035" t="s">
        <v>919</v>
      </c>
      <c r="B13035" s="1">
        <v>38544</v>
      </c>
      <c r="C13035" t="s">
        <v>16</v>
      </c>
      <c r="D13035" t="s">
        <v>935</v>
      </c>
      <c r="E13035" t="s">
        <v>936</v>
      </c>
      <c r="G13035" t="s">
        <v>19</v>
      </c>
      <c r="H13035" t="s">
        <v>41</v>
      </c>
      <c r="I13035" t="s">
        <v>26</v>
      </c>
      <c r="J13035" t="s">
        <v>27</v>
      </c>
      <c r="K13035">
        <v>158</v>
      </c>
      <c r="L13035">
        <v>32.950000000000003</v>
      </c>
      <c r="M13035" t="s">
        <v>937</v>
      </c>
      <c r="N13035">
        <v>35.1</v>
      </c>
      <c r="P13035" cm="1">
        <f t="array" ref="P13035">IF(Q13035&gt;0,INDEX(Q13035:Q34759,MATCH(TRUE,INDEX(Q13035:Q34759="",,),0)-1),"")</f>
        <v>4</v>
      </c>
      <c r="Q13035">
        <v>4</v>
      </c>
      <c r="R13035">
        <f t="shared" si="302"/>
        <v>0</v>
      </c>
    </row>
    <row r="13036" spans="1:18" x14ac:dyDescent="0.3">
      <c r="P13036" t="str" cm="1">
        <f t="array" ref="P13036">IF(Q13036&gt;0,INDEX(Q13036:Q34760,MATCH(TRUE,INDEX(Q13036:Q34760="",,),0)-1),"")</f>
        <v/>
      </c>
      <c r="R13036" t="str">
        <f t="shared" si="302"/>
        <v/>
      </c>
    </row>
    <row r="13037" spans="1:18" x14ac:dyDescent="0.3">
      <c r="A13037" t="s">
        <v>919</v>
      </c>
      <c r="B13037" s="1">
        <v>38544</v>
      </c>
      <c r="C13037" t="s">
        <v>16</v>
      </c>
      <c r="D13037" t="s">
        <v>938</v>
      </c>
      <c r="E13037" t="s">
        <v>939</v>
      </c>
      <c r="G13037" t="s">
        <v>19</v>
      </c>
      <c r="H13037" t="s">
        <v>41</v>
      </c>
      <c r="I13037" t="s">
        <v>21</v>
      </c>
      <c r="J13037" t="s">
        <v>22</v>
      </c>
      <c r="K13037">
        <v>24.1</v>
      </c>
      <c r="L13037">
        <v>140</v>
      </c>
      <c r="M13037" t="s">
        <v>922</v>
      </c>
      <c r="N13037">
        <v>300</v>
      </c>
      <c r="O13037" t="s">
        <v>24</v>
      </c>
      <c r="P13037" cm="1">
        <f t="array" ref="P13037">IF(Q13037&gt;0,INDEX(Q13037:Q34761,MATCH(TRUE,INDEX(Q13037:Q34761="",,),0)-1),"")</f>
        <v>4</v>
      </c>
      <c r="Q13037">
        <v>1</v>
      </c>
      <c r="R13037">
        <f t="shared" si="302"/>
        <v>0</v>
      </c>
    </row>
    <row r="13038" spans="1:18" x14ac:dyDescent="0.3">
      <c r="A13038" t="s">
        <v>919</v>
      </c>
      <c r="B13038" s="1">
        <v>38544</v>
      </c>
      <c r="C13038" t="s">
        <v>16</v>
      </c>
      <c r="D13038" t="s">
        <v>938</v>
      </c>
      <c r="E13038" t="s">
        <v>939</v>
      </c>
      <c r="G13038" t="s">
        <v>19</v>
      </c>
      <c r="H13038" t="s">
        <v>41</v>
      </c>
      <c r="I13038" t="s">
        <v>26</v>
      </c>
      <c r="J13038" t="s">
        <v>27</v>
      </c>
      <c r="K13038">
        <v>167</v>
      </c>
      <c r="L13038">
        <v>50</v>
      </c>
      <c r="M13038" t="s">
        <v>922</v>
      </c>
      <c r="N13038">
        <v>72</v>
      </c>
      <c r="O13038" t="s">
        <v>24</v>
      </c>
      <c r="P13038" cm="1">
        <f t="array" ref="P13038">IF(Q13038&gt;0,INDEX(Q13038:Q34762,MATCH(TRUE,INDEX(Q13038:Q34762="",,),0)-1),"")</f>
        <v>4</v>
      </c>
      <c r="Q13038">
        <v>1</v>
      </c>
      <c r="R13038">
        <f t="shared" si="302"/>
        <v>0</v>
      </c>
    </row>
    <row r="13039" spans="1:18" x14ac:dyDescent="0.3">
      <c r="A13039" t="s">
        <v>919</v>
      </c>
      <c r="B13039" s="1">
        <v>38544</v>
      </c>
      <c r="C13039" t="s">
        <v>16</v>
      </c>
      <c r="D13039" t="s">
        <v>938</v>
      </c>
      <c r="E13039" t="s">
        <v>939</v>
      </c>
      <c r="G13039" t="s">
        <v>19</v>
      </c>
      <c r="H13039" t="s">
        <v>41</v>
      </c>
      <c r="I13039" t="s">
        <v>21</v>
      </c>
      <c r="J13039" t="s">
        <v>22</v>
      </c>
      <c r="K13039">
        <v>24.1</v>
      </c>
      <c r="L13039">
        <v>140</v>
      </c>
      <c r="M13039" t="s">
        <v>45</v>
      </c>
      <c r="N13039">
        <v>195</v>
      </c>
      <c r="P13039" cm="1">
        <f t="array" ref="P13039">IF(Q13039&gt;0,INDEX(Q13039:Q34763,MATCH(TRUE,INDEX(Q13039:Q34763="",,),0)-1),"")</f>
        <v>4</v>
      </c>
      <c r="Q13039">
        <v>2</v>
      </c>
      <c r="R13039">
        <f t="shared" si="302"/>
        <v>0</v>
      </c>
    </row>
    <row r="13040" spans="1:18" x14ac:dyDescent="0.3">
      <c r="A13040" t="s">
        <v>919</v>
      </c>
      <c r="B13040" s="1">
        <v>38544</v>
      </c>
      <c r="C13040" t="s">
        <v>16</v>
      </c>
      <c r="D13040" t="s">
        <v>938</v>
      </c>
      <c r="E13040" t="s">
        <v>939</v>
      </c>
      <c r="G13040" t="s">
        <v>19</v>
      </c>
      <c r="H13040" t="s">
        <v>41</v>
      </c>
      <c r="I13040" t="s">
        <v>26</v>
      </c>
      <c r="J13040" t="s">
        <v>27</v>
      </c>
      <c r="K13040">
        <v>167</v>
      </c>
      <c r="L13040">
        <v>50</v>
      </c>
      <c r="M13040" t="s">
        <v>45</v>
      </c>
      <c r="N13040">
        <v>81</v>
      </c>
      <c r="P13040" cm="1">
        <f t="array" ref="P13040">IF(Q13040&gt;0,INDEX(Q13040:Q34764,MATCH(TRUE,INDEX(Q13040:Q34764="",,),0)-1),"")</f>
        <v>4</v>
      </c>
      <c r="Q13040">
        <v>2</v>
      </c>
      <c r="R13040">
        <f t="shared" si="302"/>
        <v>0</v>
      </c>
    </row>
    <row r="13041" spans="1:18" x14ac:dyDescent="0.3">
      <c r="A13041" t="s">
        <v>919</v>
      </c>
      <c r="B13041" s="1">
        <v>38544</v>
      </c>
      <c r="C13041" t="s">
        <v>16</v>
      </c>
      <c r="D13041" t="s">
        <v>938</v>
      </c>
      <c r="E13041" t="s">
        <v>939</v>
      </c>
      <c r="G13041" t="s">
        <v>19</v>
      </c>
      <c r="H13041" t="s">
        <v>41</v>
      </c>
      <c r="I13041" t="s">
        <v>21</v>
      </c>
      <c r="J13041" t="s">
        <v>22</v>
      </c>
      <c r="K13041">
        <v>24.1</v>
      </c>
      <c r="L13041">
        <v>140</v>
      </c>
      <c r="M13041" t="s">
        <v>153</v>
      </c>
      <c r="N13041">
        <v>140</v>
      </c>
      <c r="P13041" cm="1">
        <f t="array" ref="P13041">IF(Q13041&gt;0,INDEX(Q13041:Q34765,MATCH(TRUE,INDEX(Q13041:Q34765="",,),0)-1),"")</f>
        <v>4</v>
      </c>
      <c r="Q13041">
        <v>3</v>
      </c>
      <c r="R13041">
        <f t="shared" si="302"/>
        <v>0</v>
      </c>
    </row>
    <row r="13042" spans="1:18" x14ac:dyDescent="0.3">
      <c r="A13042" t="s">
        <v>919</v>
      </c>
      <c r="B13042" s="1">
        <v>38544</v>
      </c>
      <c r="C13042" t="s">
        <v>16</v>
      </c>
      <c r="D13042" t="s">
        <v>938</v>
      </c>
      <c r="E13042" t="s">
        <v>939</v>
      </c>
      <c r="G13042" t="s">
        <v>19</v>
      </c>
      <c r="H13042" t="s">
        <v>41</v>
      </c>
      <c r="I13042" t="s">
        <v>26</v>
      </c>
      <c r="J13042" t="s">
        <v>27</v>
      </c>
      <c r="K13042">
        <v>167</v>
      </c>
      <c r="L13042">
        <v>50</v>
      </c>
      <c r="M13042" t="s">
        <v>153</v>
      </c>
      <c r="N13042">
        <v>80.69</v>
      </c>
      <c r="P13042" cm="1">
        <f t="array" ref="P13042">IF(Q13042&gt;0,INDEX(Q13042:Q34766,MATCH(TRUE,INDEX(Q13042:Q34766="",,),0)-1),"")</f>
        <v>4</v>
      </c>
      <c r="Q13042">
        <v>3</v>
      </c>
      <c r="R13042">
        <f t="shared" si="302"/>
        <v>0</v>
      </c>
    </row>
    <row r="13043" spans="1:18" x14ac:dyDescent="0.3">
      <c r="A13043" t="s">
        <v>919</v>
      </c>
      <c r="B13043" s="1">
        <v>38544</v>
      </c>
      <c r="C13043" t="s">
        <v>16</v>
      </c>
      <c r="D13043" t="s">
        <v>938</v>
      </c>
      <c r="E13043" t="s">
        <v>939</v>
      </c>
      <c r="G13043" t="s">
        <v>19</v>
      </c>
      <c r="H13043" t="s">
        <v>41</v>
      </c>
      <c r="I13043" t="s">
        <v>21</v>
      </c>
      <c r="J13043" t="s">
        <v>22</v>
      </c>
      <c r="K13043">
        <v>24.1</v>
      </c>
      <c r="L13043">
        <v>140</v>
      </c>
      <c r="M13043" t="s">
        <v>44</v>
      </c>
      <c r="N13043">
        <v>140</v>
      </c>
      <c r="P13043" cm="1">
        <f t="array" ref="P13043">IF(Q13043&gt;0,INDEX(Q13043:Q34767,MATCH(TRUE,INDEX(Q13043:Q34767="",,),0)-1),"")</f>
        <v>4</v>
      </c>
      <c r="Q13043">
        <v>4</v>
      </c>
      <c r="R13043">
        <f t="shared" si="302"/>
        <v>0</v>
      </c>
    </row>
    <row r="13044" spans="1:18" x14ac:dyDescent="0.3">
      <c r="A13044" t="s">
        <v>919</v>
      </c>
      <c r="B13044" s="1">
        <v>38544</v>
      </c>
      <c r="C13044" t="s">
        <v>16</v>
      </c>
      <c r="D13044" t="s">
        <v>938</v>
      </c>
      <c r="E13044" t="s">
        <v>939</v>
      </c>
      <c r="G13044" t="s">
        <v>19</v>
      </c>
      <c r="H13044" t="s">
        <v>41</v>
      </c>
      <c r="I13044" t="s">
        <v>26</v>
      </c>
      <c r="J13044" t="s">
        <v>27</v>
      </c>
      <c r="K13044">
        <v>167</v>
      </c>
      <c r="L13044">
        <v>50</v>
      </c>
      <c r="M13044" t="s">
        <v>44</v>
      </c>
      <c r="N13044">
        <v>65.56</v>
      </c>
      <c r="P13044" cm="1">
        <f t="array" ref="P13044">IF(Q13044&gt;0,INDEX(Q13044:Q34768,MATCH(TRUE,INDEX(Q13044:Q34768="",,),0)-1),"")</f>
        <v>4</v>
      </c>
      <c r="Q13044">
        <v>4</v>
      </c>
      <c r="R13044">
        <f t="shared" ref="R13044:R13107" si="304">IF(P13044="","",0)</f>
        <v>0</v>
      </c>
    </row>
    <row r="13045" spans="1:18" x14ac:dyDescent="0.3">
      <c r="P13045" t="str" cm="1">
        <f t="array" ref="P13045">IF(Q13045&gt;0,INDEX(Q13045:Q34769,MATCH(TRUE,INDEX(Q13045:Q34769="",,),0)-1),"")</f>
        <v/>
      </c>
      <c r="R13045" t="str">
        <f t="shared" si="304"/>
        <v/>
      </c>
    </row>
    <row r="13046" spans="1:18" x14ac:dyDescent="0.3">
      <c r="A13046" t="s">
        <v>919</v>
      </c>
      <c r="B13046" s="1">
        <v>38544</v>
      </c>
      <c r="C13046" t="s">
        <v>16</v>
      </c>
      <c r="D13046" t="s">
        <v>940</v>
      </c>
      <c r="E13046" t="s">
        <v>941</v>
      </c>
      <c r="G13046" t="s">
        <v>19</v>
      </c>
      <c r="H13046" t="s">
        <v>20</v>
      </c>
      <c r="I13046" t="s">
        <v>21</v>
      </c>
      <c r="J13046" t="s">
        <v>22</v>
      </c>
      <c r="K13046">
        <v>8.8000000000000007</v>
      </c>
      <c r="L13046">
        <v>366</v>
      </c>
      <c r="M13046" t="s">
        <v>673</v>
      </c>
      <c r="N13046">
        <v>520</v>
      </c>
      <c r="O13046" t="s">
        <v>24</v>
      </c>
      <c r="P13046" cm="1">
        <f t="array" ref="P13046">IF(Q13046&gt;0,INDEX(Q13046:Q34770,MATCH(TRUE,INDEX(Q13046:Q34770="",,),0)-1),"")</f>
        <v>5</v>
      </c>
      <c r="Q13046">
        <v>1</v>
      </c>
      <c r="R13046">
        <f t="shared" si="304"/>
        <v>0</v>
      </c>
    </row>
    <row r="13047" spans="1:18" x14ac:dyDescent="0.3">
      <c r="A13047" t="s">
        <v>919</v>
      </c>
      <c r="B13047" s="1">
        <v>38544</v>
      </c>
      <c r="C13047" t="s">
        <v>16</v>
      </c>
      <c r="D13047" t="s">
        <v>940</v>
      </c>
      <c r="E13047" t="s">
        <v>941</v>
      </c>
      <c r="G13047" s="6" t="s">
        <v>29</v>
      </c>
      <c r="H13047" t="s">
        <v>25</v>
      </c>
      <c r="I13047" t="s">
        <v>21</v>
      </c>
      <c r="J13047" t="s">
        <v>22</v>
      </c>
      <c r="K13047">
        <v>3.8</v>
      </c>
      <c r="L13047">
        <v>112</v>
      </c>
      <c r="M13047" t="s">
        <v>673</v>
      </c>
      <c r="N13047">
        <v>112</v>
      </c>
      <c r="O13047" t="s">
        <v>24</v>
      </c>
      <c r="P13047" cm="1">
        <f t="array" ref="P13047">IF(Q13047&gt;0,INDEX(Q13047:Q34771,MATCH(TRUE,INDEX(Q13047:Q34771="",,),0)-1),"")</f>
        <v>5</v>
      </c>
      <c r="Q13047">
        <v>1</v>
      </c>
      <c r="R13047">
        <f t="shared" si="304"/>
        <v>0</v>
      </c>
    </row>
    <row r="13048" spans="1:18" x14ac:dyDescent="0.3">
      <c r="A13048" t="s">
        <v>919</v>
      </c>
      <c r="B13048" s="1">
        <v>38544</v>
      </c>
      <c r="C13048" t="s">
        <v>16</v>
      </c>
      <c r="D13048" t="s">
        <v>940</v>
      </c>
      <c r="E13048" t="s">
        <v>941</v>
      </c>
      <c r="G13048" s="6" t="s">
        <v>29</v>
      </c>
      <c r="H13048" t="s">
        <v>64</v>
      </c>
      <c r="I13048" t="s">
        <v>26</v>
      </c>
      <c r="J13048" t="s">
        <v>27</v>
      </c>
      <c r="K13048">
        <v>28</v>
      </c>
      <c r="L13048">
        <v>11.85</v>
      </c>
      <c r="M13048" t="s">
        <v>673</v>
      </c>
      <c r="N13048">
        <v>11.85</v>
      </c>
      <c r="O13048" t="s">
        <v>24</v>
      </c>
      <c r="P13048" cm="1">
        <f t="array" ref="P13048">IF(Q13048&gt;0,INDEX(Q13048:Q34772,MATCH(TRUE,INDEX(Q13048:Q34772="",,),0)-1),"")</f>
        <v>5</v>
      </c>
      <c r="Q13048">
        <v>1</v>
      </c>
      <c r="R13048">
        <f t="shared" si="304"/>
        <v>0</v>
      </c>
    </row>
    <row r="13049" spans="1:18" x14ac:dyDescent="0.3">
      <c r="A13049" t="s">
        <v>919</v>
      </c>
      <c r="B13049" s="1">
        <v>38544</v>
      </c>
      <c r="C13049" t="s">
        <v>16</v>
      </c>
      <c r="D13049" t="s">
        <v>940</v>
      </c>
      <c r="E13049" t="s">
        <v>941</v>
      </c>
      <c r="G13049" t="s">
        <v>19</v>
      </c>
      <c r="H13049" t="s">
        <v>20</v>
      </c>
      <c r="I13049" t="s">
        <v>21</v>
      </c>
      <c r="J13049" t="s">
        <v>22</v>
      </c>
      <c r="K13049">
        <v>8.8000000000000007</v>
      </c>
      <c r="L13049">
        <v>366</v>
      </c>
      <c r="M13049" t="s">
        <v>526</v>
      </c>
      <c r="N13049">
        <v>483</v>
      </c>
      <c r="P13049" cm="1">
        <f t="array" ref="P13049">IF(Q13049&gt;0,INDEX(Q13049:Q34773,MATCH(TRUE,INDEX(Q13049:Q34773="",,),0)-1),"")</f>
        <v>5</v>
      </c>
      <c r="Q13049">
        <v>2</v>
      </c>
      <c r="R13049">
        <f t="shared" si="304"/>
        <v>0</v>
      </c>
    </row>
    <row r="13050" spans="1:18" x14ac:dyDescent="0.3">
      <c r="A13050" t="s">
        <v>919</v>
      </c>
      <c r="B13050" s="1">
        <v>38544</v>
      </c>
      <c r="C13050" t="s">
        <v>16</v>
      </c>
      <c r="D13050" t="s">
        <v>940</v>
      </c>
      <c r="E13050" t="s">
        <v>941</v>
      </c>
      <c r="G13050" s="6" t="s">
        <v>29</v>
      </c>
      <c r="H13050" t="s">
        <v>25</v>
      </c>
      <c r="I13050" t="s">
        <v>21</v>
      </c>
      <c r="J13050" t="s">
        <v>22</v>
      </c>
      <c r="K13050">
        <v>3.8</v>
      </c>
      <c r="L13050">
        <v>112</v>
      </c>
      <c r="M13050" t="s">
        <v>526</v>
      </c>
      <c r="N13050">
        <v>112</v>
      </c>
      <c r="P13050" cm="1">
        <f t="array" ref="P13050">IF(Q13050&gt;0,INDEX(Q13050:Q34774,MATCH(TRUE,INDEX(Q13050:Q34774="",,),0)-1),"")</f>
        <v>5</v>
      </c>
      <c r="Q13050">
        <v>2</v>
      </c>
      <c r="R13050">
        <f t="shared" si="304"/>
        <v>0</v>
      </c>
    </row>
    <row r="13051" spans="1:18" x14ac:dyDescent="0.3">
      <c r="A13051" t="s">
        <v>919</v>
      </c>
      <c r="B13051" s="1">
        <v>38544</v>
      </c>
      <c r="C13051" t="s">
        <v>16</v>
      </c>
      <c r="D13051" t="s">
        <v>940</v>
      </c>
      <c r="E13051" t="s">
        <v>941</v>
      </c>
      <c r="G13051" s="6" t="s">
        <v>29</v>
      </c>
      <c r="H13051" t="s">
        <v>64</v>
      </c>
      <c r="I13051" t="s">
        <v>26</v>
      </c>
      <c r="J13051" t="s">
        <v>27</v>
      </c>
      <c r="K13051">
        <v>28</v>
      </c>
      <c r="L13051">
        <v>11.85</v>
      </c>
      <c r="M13051" t="s">
        <v>526</v>
      </c>
      <c r="N13051">
        <v>11.85</v>
      </c>
      <c r="P13051" cm="1">
        <f t="array" ref="P13051">IF(Q13051&gt;0,INDEX(Q13051:Q34775,MATCH(TRUE,INDEX(Q13051:Q34775="",,),0)-1),"")</f>
        <v>5</v>
      </c>
      <c r="Q13051">
        <v>2</v>
      </c>
      <c r="R13051">
        <f t="shared" si="304"/>
        <v>0</v>
      </c>
    </row>
    <row r="13052" spans="1:18" x14ac:dyDescent="0.3">
      <c r="A13052" t="s">
        <v>919</v>
      </c>
      <c r="B13052" s="1">
        <v>38544</v>
      </c>
      <c r="C13052" t="s">
        <v>16</v>
      </c>
      <c r="D13052" t="s">
        <v>940</v>
      </c>
      <c r="E13052" t="s">
        <v>941</v>
      </c>
      <c r="G13052" t="s">
        <v>19</v>
      </c>
      <c r="H13052" t="s">
        <v>20</v>
      </c>
      <c r="I13052" t="s">
        <v>21</v>
      </c>
      <c r="J13052" t="s">
        <v>22</v>
      </c>
      <c r="K13052">
        <v>8.8000000000000007</v>
      </c>
      <c r="L13052">
        <v>366</v>
      </c>
      <c r="M13052" t="s">
        <v>694</v>
      </c>
      <c r="N13052">
        <v>465</v>
      </c>
      <c r="P13052" cm="1">
        <f t="array" ref="P13052">IF(Q13052&gt;0,INDEX(Q13052:Q34776,MATCH(TRUE,INDEX(Q13052:Q34776="",,),0)-1),"")</f>
        <v>5</v>
      </c>
      <c r="Q13052">
        <v>3</v>
      </c>
      <c r="R13052">
        <f t="shared" si="304"/>
        <v>0</v>
      </c>
    </row>
    <row r="13053" spans="1:18" x14ac:dyDescent="0.3">
      <c r="A13053" t="s">
        <v>919</v>
      </c>
      <c r="B13053" s="1">
        <v>38544</v>
      </c>
      <c r="C13053" t="s">
        <v>16</v>
      </c>
      <c r="D13053" t="s">
        <v>940</v>
      </c>
      <c r="E13053" t="s">
        <v>941</v>
      </c>
      <c r="G13053" s="6" t="s">
        <v>29</v>
      </c>
      <c r="H13053" t="s">
        <v>25</v>
      </c>
      <c r="I13053" t="s">
        <v>21</v>
      </c>
      <c r="J13053" t="s">
        <v>22</v>
      </c>
      <c r="K13053">
        <v>3.8</v>
      </c>
      <c r="L13053">
        <v>112</v>
      </c>
      <c r="M13053" t="s">
        <v>694</v>
      </c>
      <c r="N13053">
        <v>112</v>
      </c>
      <c r="P13053" cm="1">
        <f t="array" ref="P13053">IF(Q13053&gt;0,INDEX(Q13053:Q34777,MATCH(TRUE,INDEX(Q13053:Q34777="",,),0)-1),"")</f>
        <v>5</v>
      </c>
      <c r="Q13053">
        <v>3</v>
      </c>
      <c r="R13053">
        <f t="shared" si="304"/>
        <v>0</v>
      </c>
    </row>
    <row r="13054" spans="1:18" x14ac:dyDescent="0.3">
      <c r="A13054" t="s">
        <v>919</v>
      </c>
      <c r="B13054" s="1">
        <v>38544</v>
      </c>
      <c r="C13054" t="s">
        <v>16</v>
      </c>
      <c r="D13054" t="s">
        <v>940</v>
      </c>
      <c r="E13054" t="s">
        <v>941</v>
      </c>
      <c r="G13054" s="6" t="s">
        <v>29</v>
      </c>
      <c r="H13054" t="s">
        <v>64</v>
      </c>
      <c r="I13054" t="s">
        <v>26</v>
      </c>
      <c r="J13054" t="s">
        <v>27</v>
      </c>
      <c r="K13054">
        <v>28</v>
      </c>
      <c r="L13054">
        <v>11.85</v>
      </c>
      <c r="M13054" t="s">
        <v>694</v>
      </c>
      <c r="N13054">
        <v>11.85</v>
      </c>
      <c r="P13054" cm="1">
        <f t="array" ref="P13054">IF(Q13054&gt;0,INDEX(Q13054:Q34778,MATCH(TRUE,INDEX(Q13054:Q34778="",,),0)-1),"")</f>
        <v>5</v>
      </c>
      <c r="Q13054">
        <v>3</v>
      </c>
      <c r="R13054">
        <f t="shared" si="304"/>
        <v>0</v>
      </c>
    </row>
    <row r="13055" spans="1:18" x14ac:dyDescent="0.3">
      <c r="A13055" t="s">
        <v>919</v>
      </c>
      <c r="B13055" s="1">
        <v>38544</v>
      </c>
      <c r="C13055" t="s">
        <v>16</v>
      </c>
      <c r="D13055" t="s">
        <v>940</v>
      </c>
      <c r="E13055" t="s">
        <v>941</v>
      </c>
      <c r="G13055" t="s">
        <v>19</v>
      </c>
      <c r="H13055" t="s">
        <v>20</v>
      </c>
      <c r="I13055" t="s">
        <v>21</v>
      </c>
      <c r="J13055" t="s">
        <v>22</v>
      </c>
      <c r="K13055">
        <v>8.8000000000000007</v>
      </c>
      <c r="L13055">
        <v>366</v>
      </c>
      <c r="M13055" t="s">
        <v>922</v>
      </c>
      <c r="N13055">
        <v>367</v>
      </c>
      <c r="P13055" cm="1">
        <f t="array" ref="P13055">IF(Q13055&gt;0,INDEX(Q13055:Q34779,MATCH(TRUE,INDEX(Q13055:Q34779="",,),0)-1),"")</f>
        <v>5</v>
      </c>
      <c r="Q13055">
        <v>4</v>
      </c>
      <c r="R13055">
        <f t="shared" si="304"/>
        <v>0</v>
      </c>
    </row>
    <row r="13056" spans="1:18" x14ac:dyDescent="0.3">
      <c r="A13056" t="s">
        <v>919</v>
      </c>
      <c r="B13056" s="1">
        <v>38544</v>
      </c>
      <c r="C13056" t="s">
        <v>16</v>
      </c>
      <c r="D13056" t="s">
        <v>940</v>
      </c>
      <c r="E13056" t="s">
        <v>941</v>
      </c>
      <c r="G13056" s="6" t="s">
        <v>29</v>
      </c>
      <c r="H13056" t="s">
        <v>25</v>
      </c>
      <c r="I13056" t="s">
        <v>21</v>
      </c>
      <c r="J13056" t="s">
        <v>22</v>
      </c>
      <c r="K13056">
        <v>3.8</v>
      </c>
      <c r="L13056">
        <v>112</v>
      </c>
      <c r="M13056" t="s">
        <v>922</v>
      </c>
      <c r="N13056">
        <v>112</v>
      </c>
      <c r="P13056" cm="1">
        <f t="array" ref="P13056">IF(Q13056&gt;0,INDEX(Q13056:Q34780,MATCH(TRUE,INDEX(Q13056:Q34780="",,),0)-1),"")</f>
        <v>5</v>
      </c>
      <c r="Q13056">
        <v>4</v>
      </c>
      <c r="R13056">
        <f t="shared" si="304"/>
        <v>0</v>
      </c>
    </row>
    <row r="13057" spans="1:18" x14ac:dyDescent="0.3">
      <c r="A13057" t="s">
        <v>919</v>
      </c>
      <c r="B13057" s="1">
        <v>38544</v>
      </c>
      <c r="C13057" t="s">
        <v>16</v>
      </c>
      <c r="D13057" t="s">
        <v>940</v>
      </c>
      <c r="E13057" t="s">
        <v>941</v>
      </c>
      <c r="G13057" s="6" t="s">
        <v>29</v>
      </c>
      <c r="H13057" t="s">
        <v>64</v>
      </c>
      <c r="I13057" t="s">
        <v>26</v>
      </c>
      <c r="J13057" t="s">
        <v>27</v>
      </c>
      <c r="K13057">
        <v>28</v>
      </c>
      <c r="L13057">
        <v>11.85</v>
      </c>
      <c r="M13057" t="s">
        <v>922</v>
      </c>
      <c r="N13057">
        <v>11.85</v>
      </c>
      <c r="P13057" cm="1">
        <f t="array" ref="P13057">IF(Q13057&gt;0,INDEX(Q13057:Q34781,MATCH(TRUE,INDEX(Q13057:Q34781="",,),0)-1),"")</f>
        <v>5</v>
      </c>
      <c r="Q13057">
        <v>4</v>
      </c>
      <c r="R13057">
        <f t="shared" si="304"/>
        <v>0</v>
      </c>
    </row>
    <row r="13058" spans="1:18" x14ac:dyDescent="0.3">
      <c r="A13058" t="s">
        <v>919</v>
      </c>
      <c r="B13058" s="1">
        <v>38544</v>
      </c>
      <c r="C13058" t="s">
        <v>16</v>
      </c>
      <c r="D13058" t="s">
        <v>940</v>
      </c>
      <c r="E13058" t="s">
        <v>941</v>
      </c>
      <c r="G13058" t="s">
        <v>19</v>
      </c>
      <c r="H13058" t="s">
        <v>20</v>
      </c>
      <c r="I13058" t="s">
        <v>21</v>
      </c>
      <c r="J13058" t="s">
        <v>22</v>
      </c>
      <c r="K13058">
        <v>8.8000000000000007</v>
      </c>
      <c r="L13058">
        <v>366</v>
      </c>
      <c r="M13058" t="s">
        <v>937</v>
      </c>
      <c r="N13058">
        <v>366.1</v>
      </c>
      <c r="P13058" cm="1">
        <f t="array" ref="P13058">IF(Q13058&gt;0,INDEX(Q13058:Q34782,MATCH(TRUE,INDEX(Q13058:Q34782="",,),0)-1),"")</f>
        <v>5</v>
      </c>
      <c r="Q13058">
        <v>5</v>
      </c>
      <c r="R13058">
        <f t="shared" si="304"/>
        <v>0</v>
      </c>
    </row>
    <row r="13059" spans="1:18" x14ac:dyDescent="0.3">
      <c r="A13059" t="s">
        <v>919</v>
      </c>
      <c r="B13059" s="1">
        <v>38544</v>
      </c>
      <c r="C13059" t="s">
        <v>16</v>
      </c>
      <c r="D13059" t="s">
        <v>940</v>
      </c>
      <c r="E13059" t="s">
        <v>941</v>
      </c>
      <c r="G13059" s="6" t="s">
        <v>29</v>
      </c>
      <c r="H13059" t="s">
        <v>25</v>
      </c>
      <c r="I13059" t="s">
        <v>21</v>
      </c>
      <c r="J13059" t="s">
        <v>22</v>
      </c>
      <c r="K13059">
        <v>3.8</v>
      </c>
      <c r="L13059">
        <v>112</v>
      </c>
      <c r="M13059" t="s">
        <v>937</v>
      </c>
      <c r="N13059">
        <v>112</v>
      </c>
      <c r="P13059" cm="1">
        <f t="array" ref="P13059">IF(Q13059&gt;0,INDEX(Q13059:Q34783,MATCH(TRUE,INDEX(Q13059:Q34783="",,),0)-1),"")</f>
        <v>5</v>
      </c>
      <c r="Q13059">
        <v>5</v>
      </c>
      <c r="R13059">
        <f t="shared" si="304"/>
        <v>0</v>
      </c>
    </row>
    <row r="13060" spans="1:18" x14ac:dyDescent="0.3">
      <c r="A13060" t="s">
        <v>919</v>
      </c>
      <c r="B13060" s="1">
        <v>38544</v>
      </c>
      <c r="C13060" t="s">
        <v>16</v>
      </c>
      <c r="D13060" t="s">
        <v>940</v>
      </c>
      <c r="E13060" t="s">
        <v>941</v>
      </c>
      <c r="G13060" s="6" t="s">
        <v>29</v>
      </c>
      <c r="H13060" t="s">
        <v>64</v>
      </c>
      <c r="I13060" t="s">
        <v>26</v>
      </c>
      <c r="J13060" t="s">
        <v>27</v>
      </c>
      <c r="K13060">
        <v>28</v>
      </c>
      <c r="L13060">
        <v>11.85</v>
      </c>
      <c r="M13060" t="s">
        <v>937</v>
      </c>
      <c r="N13060">
        <v>11.85</v>
      </c>
      <c r="P13060" cm="1">
        <f t="array" ref="P13060">IF(Q13060&gt;0,INDEX(Q13060:Q34784,MATCH(TRUE,INDEX(Q13060:Q34784="",,),0)-1),"")</f>
        <v>5</v>
      </c>
      <c r="Q13060">
        <v>5</v>
      </c>
      <c r="R13060">
        <f t="shared" si="304"/>
        <v>0</v>
      </c>
    </row>
    <row r="13061" spans="1:18" x14ac:dyDescent="0.3">
      <c r="P13061" t="str" cm="1">
        <f t="array" ref="P13061">IF(Q13061&gt;0,INDEX(Q13061:Q34785,MATCH(TRUE,INDEX(Q13061:Q34785="",,),0)-1),"")</f>
        <v/>
      </c>
      <c r="R13061" t="str">
        <f t="shared" si="304"/>
        <v/>
      </c>
    </row>
    <row r="13062" spans="1:18" x14ac:dyDescent="0.3">
      <c r="A13062" t="s">
        <v>919</v>
      </c>
      <c r="B13062" s="1">
        <v>38544</v>
      </c>
      <c r="C13062" t="s">
        <v>16</v>
      </c>
      <c r="D13062" t="s">
        <v>942</v>
      </c>
      <c r="E13062" t="s">
        <v>943</v>
      </c>
      <c r="G13062" t="s">
        <v>19</v>
      </c>
      <c r="H13062" t="s">
        <v>41</v>
      </c>
      <c r="I13062" t="s">
        <v>26</v>
      </c>
      <c r="J13062" t="s">
        <v>27</v>
      </c>
      <c r="K13062">
        <v>261</v>
      </c>
      <c r="L13062">
        <v>50.65</v>
      </c>
      <c r="M13062" t="s">
        <v>922</v>
      </c>
      <c r="N13062">
        <v>76.2</v>
      </c>
      <c r="O13062" t="s">
        <v>24</v>
      </c>
      <c r="P13062" cm="1">
        <f t="array" ref="P13062">IF(Q13062&gt;0,INDEX(Q13062:Q34786,MATCH(TRUE,INDEX(Q13062:Q34786="",,),0)-1),"")</f>
        <v>5</v>
      </c>
      <c r="Q13062">
        <v>1</v>
      </c>
      <c r="R13062">
        <f t="shared" si="304"/>
        <v>0</v>
      </c>
    </row>
    <row r="13063" spans="1:18" x14ac:dyDescent="0.3">
      <c r="A13063" t="s">
        <v>919</v>
      </c>
      <c r="B13063" s="1">
        <v>38544</v>
      </c>
      <c r="C13063" t="s">
        <v>16</v>
      </c>
      <c r="D13063" t="s">
        <v>942</v>
      </c>
      <c r="E13063" t="s">
        <v>943</v>
      </c>
      <c r="G13063" t="s">
        <v>19</v>
      </c>
      <c r="H13063" t="s">
        <v>41</v>
      </c>
      <c r="I13063" t="s">
        <v>26</v>
      </c>
      <c r="J13063" t="s">
        <v>27</v>
      </c>
      <c r="K13063">
        <v>261</v>
      </c>
      <c r="L13063">
        <v>50.65</v>
      </c>
      <c r="M13063" t="s">
        <v>44</v>
      </c>
      <c r="N13063">
        <v>69.12</v>
      </c>
      <c r="P13063" cm="1">
        <f t="array" ref="P13063">IF(Q13063&gt;0,INDEX(Q13063:Q34787,MATCH(TRUE,INDEX(Q13063:Q34787="",,),0)-1),"")</f>
        <v>5</v>
      </c>
      <c r="Q13063">
        <v>2</v>
      </c>
      <c r="R13063">
        <f t="shared" si="304"/>
        <v>0</v>
      </c>
    </row>
    <row r="13064" spans="1:18" x14ac:dyDescent="0.3">
      <c r="A13064" t="s">
        <v>919</v>
      </c>
      <c r="B13064" s="1">
        <v>38544</v>
      </c>
      <c r="C13064" t="s">
        <v>16</v>
      </c>
      <c r="D13064" t="s">
        <v>942</v>
      </c>
      <c r="E13064" t="s">
        <v>943</v>
      </c>
      <c r="G13064" t="s">
        <v>19</v>
      </c>
      <c r="H13064" t="s">
        <v>41</v>
      </c>
      <c r="I13064" t="s">
        <v>26</v>
      </c>
      <c r="J13064" t="s">
        <v>27</v>
      </c>
      <c r="K13064">
        <v>261</v>
      </c>
      <c r="L13064">
        <v>50.65</v>
      </c>
      <c r="M13064" t="s">
        <v>45</v>
      </c>
      <c r="N13064">
        <v>66.3</v>
      </c>
      <c r="P13064" cm="1">
        <f t="array" ref="P13064">IF(Q13064&gt;0,INDEX(Q13064:Q34788,MATCH(TRUE,INDEX(Q13064:Q34788="",,),0)-1),"")</f>
        <v>5</v>
      </c>
      <c r="Q13064">
        <v>3</v>
      </c>
      <c r="R13064">
        <f t="shared" si="304"/>
        <v>0</v>
      </c>
    </row>
    <row r="13065" spans="1:18" x14ac:dyDescent="0.3">
      <c r="A13065" t="s">
        <v>919</v>
      </c>
      <c r="B13065" s="1">
        <v>38544</v>
      </c>
      <c r="C13065" t="s">
        <v>16</v>
      </c>
      <c r="D13065" t="s">
        <v>942</v>
      </c>
      <c r="E13065" t="s">
        <v>943</v>
      </c>
      <c r="G13065" t="s">
        <v>19</v>
      </c>
      <c r="H13065" t="s">
        <v>41</v>
      </c>
      <c r="I13065" t="s">
        <v>26</v>
      </c>
      <c r="J13065" t="s">
        <v>27</v>
      </c>
      <c r="K13065">
        <v>261</v>
      </c>
      <c r="L13065">
        <v>50.65</v>
      </c>
      <c r="M13065" t="s">
        <v>602</v>
      </c>
      <c r="N13065">
        <v>59.37</v>
      </c>
      <c r="P13065" cm="1">
        <f t="array" ref="P13065">IF(Q13065&gt;0,INDEX(Q13065:Q34789,MATCH(TRUE,INDEX(Q13065:Q34789="",,),0)-1),"")</f>
        <v>5</v>
      </c>
      <c r="Q13065">
        <v>4</v>
      </c>
      <c r="R13065">
        <f t="shared" si="304"/>
        <v>0</v>
      </c>
    </row>
    <row r="13066" spans="1:18" x14ac:dyDescent="0.3">
      <c r="A13066" t="s">
        <v>919</v>
      </c>
      <c r="B13066" s="1">
        <v>38544</v>
      </c>
      <c r="C13066" t="s">
        <v>16</v>
      </c>
      <c r="D13066" t="s">
        <v>942</v>
      </c>
      <c r="E13066" t="s">
        <v>943</v>
      </c>
      <c r="G13066" t="s">
        <v>19</v>
      </c>
      <c r="H13066" t="s">
        <v>41</v>
      </c>
      <c r="I13066" t="s">
        <v>26</v>
      </c>
      <c r="J13066" t="s">
        <v>27</v>
      </c>
      <c r="K13066">
        <v>261</v>
      </c>
      <c r="L13066">
        <v>50.65</v>
      </c>
      <c r="M13066" t="s">
        <v>153</v>
      </c>
      <c r="N13066">
        <v>54.52</v>
      </c>
      <c r="P13066" cm="1">
        <f t="array" ref="P13066">IF(Q13066&gt;0,INDEX(Q13066:Q34790,MATCH(TRUE,INDEX(Q13066:Q34790="",,),0)-1),"")</f>
        <v>5</v>
      </c>
      <c r="Q13066">
        <v>5</v>
      </c>
      <c r="R13066">
        <f t="shared" si="304"/>
        <v>0</v>
      </c>
    </row>
    <row r="13067" spans="1:18" x14ac:dyDescent="0.3">
      <c r="P13067" t="str" cm="1">
        <f t="array" ref="P13067">IF(Q13067&gt;0,INDEX(Q13067:Q34791,MATCH(TRUE,INDEX(Q13067:Q34791="",,),0)-1),"")</f>
        <v/>
      </c>
      <c r="R13067" t="str">
        <f t="shared" si="304"/>
        <v/>
      </c>
    </row>
    <row r="13068" spans="1:18" x14ac:dyDescent="0.3">
      <c r="A13068" t="s">
        <v>919</v>
      </c>
      <c r="B13068" s="1">
        <v>38544</v>
      </c>
      <c r="C13068" t="s">
        <v>16</v>
      </c>
      <c r="D13068" t="s">
        <v>944</v>
      </c>
      <c r="E13068" t="s">
        <v>945</v>
      </c>
      <c r="G13068" t="s">
        <v>19</v>
      </c>
      <c r="H13068" t="s">
        <v>41</v>
      </c>
      <c r="I13068" t="s">
        <v>21</v>
      </c>
      <c r="J13068" t="s">
        <v>22</v>
      </c>
      <c r="K13068">
        <v>45.5</v>
      </c>
      <c r="L13068">
        <v>195</v>
      </c>
      <c r="M13068" t="s">
        <v>922</v>
      </c>
      <c r="N13068">
        <v>200</v>
      </c>
      <c r="O13068" t="s">
        <v>24</v>
      </c>
      <c r="P13068" cm="1">
        <f t="array" ref="P13068">IF(Q13068&gt;0,INDEX(Q13068:Q34792,MATCH(TRUE,INDEX(Q13068:Q34792="",,),0)-1),"")</f>
        <v>3</v>
      </c>
      <c r="Q13068">
        <f>INT((ROW()-13068)/7)+1</f>
        <v>1</v>
      </c>
      <c r="R13068">
        <f t="shared" si="304"/>
        <v>0</v>
      </c>
    </row>
    <row r="13069" spans="1:18" x14ac:dyDescent="0.3">
      <c r="A13069" t="s">
        <v>919</v>
      </c>
      <c r="B13069" s="1">
        <v>38544</v>
      </c>
      <c r="C13069" t="s">
        <v>16</v>
      </c>
      <c r="D13069" t="s">
        <v>944</v>
      </c>
      <c r="E13069" t="s">
        <v>945</v>
      </c>
      <c r="G13069" t="s">
        <v>19</v>
      </c>
      <c r="H13069" t="s">
        <v>43</v>
      </c>
      <c r="I13069" t="s">
        <v>21</v>
      </c>
      <c r="J13069" t="s">
        <v>22</v>
      </c>
      <c r="K13069">
        <v>18.399999999999999</v>
      </c>
      <c r="L13069">
        <v>188</v>
      </c>
      <c r="M13069" t="s">
        <v>922</v>
      </c>
      <c r="N13069">
        <v>200</v>
      </c>
      <c r="O13069" t="s">
        <v>24</v>
      </c>
      <c r="P13069" cm="1">
        <f t="array" ref="P13069">IF(Q13069&gt;0,INDEX(Q13069:Q34793,MATCH(TRUE,INDEX(Q13069:Q34793="",,),0)-1),"")</f>
        <v>3</v>
      </c>
      <c r="Q13069">
        <f t="shared" ref="Q13069:Q13088" si="305">INT((ROW()-13068)/7)+1</f>
        <v>1</v>
      </c>
      <c r="R13069">
        <f t="shared" si="304"/>
        <v>0</v>
      </c>
    </row>
    <row r="13070" spans="1:18" x14ac:dyDescent="0.3">
      <c r="A13070" t="s">
        <v>919</v>
      </c>
      <c r="B13070" s="1">
        <v>38544</v>
      </c>
      <c r="C13070" t="s">
        <v>16</v>
      </c>
      <c r="D13070" t="s">
        <v>944</v>
      </c>
      <c r="E13070" t="s">
        <v>945</v>
      </c>
      <c r="G13070" t="s">
        <v>19</v>
      </c>
      <c r="H13070" t="s">
        <v>41</v>
      </c>
      <c r="I13070" t="s">
        <v>26</v>
      </c>
      <c r="J13070" t="s">
        <v>27</v>
      </c>
      <c r="K13070">
        <v>140</v>
      </c>
      <c r="L13070">
        <v>48.8</v>
      </c>
      <c r="M13070" t="s">
        <v>922</v>
      </c>
      <c r="N13070">
        <v>68</v>
      </c>
      <c r="O13070" t="s">
        <v>24</v>
      </c>
      <c r="P13070" cm="1">
        <f t="array" ref="P13070">IF(Q13070&gt;0,INDEX(Q13070:Q34794,MATCH(TRUE,INDEX(Q13070:Q34794="",,),0)-1),"")</f>
        <v>3</v>
      </c>
      <c r="Q13070">
        <f t="shared" si="305"/>
        <v>1</v>
      </c>
      <c r="R13070">
        <f t="shared" si="304"/>
        <v>0</v>
      </c>
    </row>
    <row r="13071" spans="1:18" x14ac:dyDescent="0.3">
      <c r="A13071" t="s">
        <v>919</v>
      </c>
      <c r="B13071" s="1">
        <v>38544</v>
      </c>
      <c r="C13071" t="s">
        <v>16</v>
      </c>
      <c r="D13071" t="s">
        <v>944</v>
      </c>
      <c r="E13071" t="s">
        <v>945</v>
      </c>
      <c r="G13071" s="6" t="s">
        <v>29</v>
      </c>
      <c r="H13071" t="s">
        <v>69</v>
      </c>
      <c r="I13071" t="s">
        <v>21</v>
      </c>
      <c r="J13071" t="s">
        <v>22</v>
      </c>
      <c r="K13071">
        <v>2.2000000000000002</v>
      </c>
      <c r="L13071">
        <v>78</v>
      </c>
      <c r="M13071" t="s">
        <v>922</v>
      </c>
      <c r="N13071">
        <v>78</v>
      </c>
      <c r="O13071" t="s">
        <v>24</v>
      </c>
      <c r="P13071" cm="1">
        <f t="array" ref="P13071">IF(Q13071&gt;0,INDEX(Q13071:Q34795,MATCH(TRUE,INDEX(Q13071:Q34795="",,),0)-1),"")</f>
        <v>3</v>
      </c>
      <c r="Q13071">
        <f t="shared" si="305"/>
        <v>1</v>
      </c>
      <c r="R13071">
        <f t="shared" si="304"/>
        <v>0</v>
      </c>
    </row>
    <row r="13072" spans="1:18" x14ac:dyDescent="0.3">
      <c r="A13072" t="s">
        <v>919</v>
      </c>
      <c r="B13072" s="1">
        <v>38544</v>
      </c>
      <c r="C13072" t="s">
        <v>16</v>
      </c>
      <c r="D13072" t="s">
        <v>944</v>
      </c>
      <c r="E13072" t="s">
        <v>945</v>
      </c>
      <c r="G13072" s="6" t="s">
        <v>29</v>
      </c>
      <c r="H13072" t="s">
        <v>53</v>
      </c>
      <c r="I13072" t="s">
        <v>26</v>
      </c>
      <c r="J13072" t="s">
        <v>27</v>
      </c>
      <c r="K13072">
        <v>17</v>
      </c>
      <c r="L13072">
        <v>23.95</v>
      </c>
      <c r="M13072" t="s">
        <v>922</v>
      </c>
      <c r="N13072">
        <v>23.95</v>
      </c>
      <c r="O13072" t="s">
        <v>24</v>
      </c>
      <c r="P13072" cm="1">
        <f t="array" ref="P13072">IF(Q13072&gt;0,INDEX(Q13072:Q34796,MATCH(TRUE,INDEX(Q13072:Q34796="",,),0)-1),"")</f>
        <v>3</v>
      </c>
      <c r="Q13072">
        <f t="shared" si="305"/>
        <v>1</v>
      </c>
      <c r="R13072">
        <f t="shared" si="304"/>
        <v>0</v>
      </c>
    </row>
    <row r="13073" spans="1:18" x14ac:dyDescent="0.3">
      <c r="A13073" t="s">
        <v>919</v>
      </c>
      <c r="B13073" s="1">
        <v>38544</v>
      </c>
      <c r="C13073" t="s">
        <v>16</v>
      </c>
      <c r="D13073" t="s">
        <v>944</v>
      </c>
      <c r="E13073" t="s">
        <v>945</v>
      </c>
      <c r="G13073" s="6" t="s">
        <v>29</v>
      </c>
      <c r="H13073" t="s">
        <v>28</v>
      </c>
      <c r="I13073" t="s">
        <v>26</v>
      </c>
      <c r="J13073" t="s">
        <v>27</v>
      </c>
      <c r="K13073">
        <v>34</v>
      </c>
      <c r="L13073">
        <v>22.9</v>
      </c>
      <c r="M13073" t="s">
        <v>922</v>
      </c>
      <c r="N13073">
        <v>22.9</v>
      </c>
      <c r="O13073" t="s">
        <v>24</v>
      </c>
      <c r="P13073" cm="1">
        <f t="array" ref="P13073">IF(Q13073&gt;0,INDEX(Q13073:Q34797,MATCH(TRUE,INDEX(Q13073:Q34797="",,),0)-1),"")</f>
        <v>3</v>
      </c>
      <c r="Q13073">
        <f t="shared" si="305"/>
        <v>1</v>
      </c>
      <c r="R13073">
        <f t="shared" si="304"/>
        <v>0</v>
      </c>
    </row>
    <row r="13074" spans="1:18" x14ac:dyDescent="0.3">
      <c r="A13074" t="s">
        <v>919</v>
      </c>
      <c r="B13074" s="1">
        <v>38544</v>
      </c>
      <c r="C13074" t="s">
        <v>16</v>
      </c>
      <c r="D13074" t="s">
        <v>944</v>
      </c>
      <c r="E13074" t="s">
        <v>945</v>
      </c>
      <c r="G13074" s="6" t="s">
        <v>29</v>
      </c>
      <c r="H13074" t="s">
        <v>64</v>
      </c>
      <c r="I13074" t="s">
        <v>26</v>
      </c>
      <c r="J13074" t="s">
        <v>27</v>
      </c>
      <c r="K13074">
        <v>40</v>
      </c>
      <c r="L13074">
        <v>12.25</v>
      </c>
      <c r="M13074" t="s">
        <v>922</v>
      </c>
      <c r="N13074">
        <v>12.25</v>
      </c>
      <c r="O13074" t="s">
        <v>24</v>
      </c>
      <c r="P13074" cm="1">
        <f t="array" ref="P13074">IF(Q13074&gt;0,INDEX(Q13074:Q34798,MATCH(TRUE,INDEX(Q13074:Q34798="",,),0)-1),"")</f>
        <v>3</v>
      </c>
      <c r="Q13074">
        <f t="shared" si="305"/>
        <v>1</v>
      </c>
      <c r="R13074">
        <f t="shared" si="304"/>
        <v>0</v>
      </c>
    </row>
    <row r="13075" spans="1:18" x14ac:dyDescent="0.3">
      <c r="A13075" t="s">
        <v>919</v>
      </c>
      <c r="B13075" s="1">
        <v>38544</v>
      </c>
      <c r="C13075" t="s">
        <v>16</v>
      </c>
      <c r="D13075" t="s">
        <v>944</v>
      </c>
      <c r="E13075" t="s">
        <v>945</v>
      </c>
      <c r="G13075" t="s">
        <v>19</v>
      </c>
      <c r="H13075" t="s">
        <v>41</v>
      </c>
      <c r="I13075" t="s">
        <v>21</v>
      </c>
      <c r="J13075" t="s">
        <v>22</v>
      </c>
      <c r="K13075">
        <v>45.5</v>
      </c>
      <c r="L13075">
        <v>195</v>
      </c>
      <c r="M13075" t="s">
        <v>44</v>
      </c>
      <c r="N13075">
        <v>195</v>
      </c>
      <c r="P13075" cm="1">
        <f t="array" ref="P13075">IF(Q13075&gt;0,INDEX(Q13075:Q34799,MATCH(TRUE,INDEX(Q13075:Q34799="",,),0)-1),"")</f>
        <v>3</v>
      </c>
      <c r="Q13075">
        <f t="shared" si="305"/>
        <v>2</v>
      </c>
      <c r="R13075">
        <f t="shared" si="304"/>
        <v>0</v>
      </c>
    </row>
    <row r="13076" spans="1:18" x14ac:dyDescent="0.3">
      <c r="A13076" t="s">
        <v>919</v>
      </c>
      <c r="B13076" s="1">
        <v>38544</v>
      </c>
      <c r="C13076" t="s">
        <v>16</v>
      </c>
      <c r="D13076" t="s">
        <v>944</v>
      </c>
      <c r="E13076" t="s">
        <v>945</v>
      </c>
      <c r="G13076" t="s">
        <v>19</v>
      </c>
      <c r="H13076" t="s">
        <v>43</v>
      </c>
      <c r="I13076" t="s">
        <v>21</v>
      </c>
      <c r="J13076" t="s">
        <v>22</v>
      </c>
      <c r="K13076">
        <v>18.399999999999999</v>
      </c>
      <c r="L13076">
        <v>188</v>
      </c>
      <c r="M13076" t="s">
        <v>44</v>
      </c>
      <c r="N13076">
        <v>248.31</v>
      </c>
      <c r="P13076" cm="1">
        <f t="array" ref="P13076">IF(Q13076&gt;0,INDEX(Q13076:Q34800,MATCH(TRUE,INDEX(Q13076:Q34800="",,),0)-1),"")</f>
        <v>3</v>
      </c>
      <c r="Q13076">
        <f t="shared" si="305"/>
        <v>2</v>
      </c>
      <c r="R13076">
        <f t="shared" si="304"/>
        <v>0</v>
      </c>
    </row>
    <row r="13077" spans="1:18" x14ac:dyDescent="0.3">
      <c r="A13077" t="s">
        <v>919</v>
      </c>
      <c r="B13077" s="1">
        <v>38544</v>
      </c>
      <c r="C13077" t="s">
        <v>16</v>
      </c>
      <c r="D13077" t="s">
        <v>944</v>
      </c>
      <c r="E13077" t="s">
        <v>945</v>
      </c>
      <c r="G13077" t="s">
        <v>19</v>
      </c>
      <c r="H13077" t="s">
        <v>41</v>
      </c>
      <c r="I13077" t="s">
        <v>26</v>
      </c>
      <c r="J13077" t="s">
        <v>27</v>
      </c>
      <c r="K13077">
        <v>140</v>
      </c>
      <c r="L13077">
        <v>48.8</v>
      </c>
      <c r="M13077" t="s">
        <v>44</v>
      </c>
      <c r="N13077">
        <v>48.8</v>
      </c>
      <c r="P13077" cm="1">
        <f t="array" ref="P13077">IF(Q13077&gt;0,INDEX(Q13077:Q34801,MATCH(TRUE,INDEX(Q13077:Q34801="",,),0)-1),"")</f>
        <v>3</v>
      </c>
      <c r="Q13077">
        <f t="shared" si="305"/>
        <v>2</v>
      </c>
      <c r="R13077">
        <f t="shared" si="304"/>
        <v>0</v>
      </c>
    </row>
    <row r="13078" spans="1:18" x14ac:dyDescent="0.3">
      <c r="A13078" t="s">
        <v>919</v>
      </c>
      <c r="B13078" s="1">
        <v>38544</v>
      </c>
      <c r="C13078" t="s">
        <v>16</v>
      </c>
      <c r="D13078" t="s">
        <v>944</v>
      </c>
      <c r="E13078" t="s">
        <v>945</v>
      </c>
      <c r="G13078" s="6" t="s">
        <v>29</v>
      </c>
      <c r="H13078" t="s">
        <v>69</v>
      </c>
      <c r="I13078" t="s">
        <v>21</v>
      </c>
      <c r="J13078" t="s">
        <v>22</v>
      </c>
      <c r="K13078">
        <v>2.2000000000000002</v>
      </c>
      <c r="L13078">
        <v>78</v>
      </c>
      <c r="M13078" t="s">
        <v>44</v>
      </c>
      <c r="N13078">
        <v>78</v>
      </c>
      <c r="P13078" cm="1">
        <f t="array" ref="P13078">IF(Q13078&gt;0,INDEX(Q13078:Q34802,MATCH(TRUE,INDEX(Q13078:Q34802="",,),0)-1),"")</f>
        <v>3</v>
      </c>
      <c r="Q13078">
        <f t="shared" si="305"/>
        <v>2</v>
      </c>
      <c r="R13078">
        <f t="shared" si="304"/>
        <v>0</v>
      </c>
    </row>
    <row r="13079" spans="1:18" x14ac:dyDescent="0.3">
      <c r="A13079" t="s">
        <v>919</v>
      </c>
      <c r="B13079" s="1">
        <v>38544</v>
      </c>
      <c r="C13079" t="s">
        <v>16</v>
      </c>
      <c r="D13079" t="s">
        <v>944</v>
      </c>
      <c r="E13079" t="s">
        <v>945</v>
      </c>
      <c r="G13079" s="6" t="s">
        <v>29</v>
      </c>
      <c r="H13079" t="s">
        <v>53</v>
      </c>
      <c r="I13079" t="s">
        <v>26</v>
      </c>
      <c r="J13079" t="s">
        <v>27</v>
      </c>
      <c r="K13079">
        <v>17</v>
      </c>
      <c r="L13079">
        <v>23.95</v>
      </c>
      <c r="M13079" t="s">
        <v>44</v>
      </c>
      <c r="N13079">
        <v>23.95</v>
      </c>
      <c r="P13079" cm="1">
        <f t="array" ref="P13079">IF(Q13079&gt;0,INDEX(Q13079:Q34803,MATCH(TRUE,INDEX(Q13079:Q34803="",,),0)-1),"")</f>
        <v>3</v>
      </c>
      <c r="Q13079">
        <f t="shared" si="305"/>
        <v>2</v>
      </c>
      <c r="R13079">
        <f t="shared" si="304"/>
        <v>0</v>
      </c>
    </row>
    <row r="13080" spans="1:18" x14ac:dyDescent="0.3">
      <c r="A13080" t="s">
        <v>919</v>
      </c>
      <c r="B13080" s="1">
        <v>38544</v>
      </c>
      <c r="C13080" t="s">
        <v>16</v>
      </c>
      <c r="D13080" t="s">
        <v>944</v>
      </c>
      <c r="E13080" t="s">
        <v>945</v>
      </c>
      <c r="G13080" s="6" t="s">
        <v>29</v>
      </c>
      <c r="H13080" t="s">
        <v>28</v>
      </c>
      <c r="I13080" t="s">
        <v>26</v>
      </c>
      <c r="J13080" t="s">
        <v>27</v>
      </c>
      <c r="K13080">
        <v>34</v>
      </c>
      <c r="L13080">
        <v>22.9</v>
      </c>
      <c r="M13080" t="s">
        <v>44</v>
      </c>
      <c r="N13080">
        <v>22.9</v>
      </c>
      <c r="P13080" cm="1">
        <f t="array" ref="P13080">IF(Q13080&gt;0,INDEX(Q13080:Q34804,MATCH(TRUE,INDEX(Q13080:Q34804="",,),0)-1),"")</f>
        <v>3</v>
      </c>
      <c r="Q13080">
        <f t="shared" si="305"/>
        <v>2</v>
      </c>
      <c r="R13080">
        <f t="shared" si="304"/>
        <v>0</v>
      </c>
    </row>
    <row r="13081" spans="1:18" x14ac:dyDescent="0.3">
      <c r="A13081" t="s">
        <v>919</v>
      </c>
      <c r="B13081" s="1">
        <v>38544</v>
      </c>
      <c r="C13081" t="s">
        <v>16</v>
      </c>
      <c r="D13081" t="s">
        <v>944</v>
      </c>
      <c r="E13081" t="s">
        <v>945</v>
      </c>
      <c r="G13081" s="6" t="s">
        <v>29</v>
      </c>
      <c r="H13081" t="s">
        <v>64</v>
      </c>
      <c r="I13081" t="s">
        <v>26</v>
      </c>
      <c r="J13081" t="s">
        <v>27</v>
      </c>
      <c r="K13081">
        <v>40</v>
      </c>
      <c r="L13081">
        <v>12.25</v>
      </c>
      <c r="M13081" t="s">
        <v>44</v>
      </c>
      <c r="N13081">
        <v>12.25</v>
      </c>
      <c r="P13081" cm="1">
        <f t="array" ref="P13081">IF(Q13081&gt;0,INDEX(Q13081:Q34805,MATCH(TRUE,INDEX(Q13081:Q34805="",,),0)-1),"")</f>
        <v>3</v>
      </c>
      <c r="Q13081">
        <f t="shared" si="305"/>
        <v>2</v>
      </c>
      <c r="R13081">
        <f t="shared" si="304"/>
        <v>0</v>
      </c>
    </row>
    <row r="13082" spans="1:18" x14ac:dyDescent="0.3">
      <c r="A13082" t="s">
        <v>919</v>
      </c>
      <c r="B13082" s="1">
        <v>38544</v>
      </c>
      <c r="C13082" t="s">
        <v>16</v>
      </c>
      <c r="D13082" t="s">
        <v>944</v>
      </c>
      <c r="E13082" t="s">
        <v>945</v>
      </c>
      <c r="G13082" t="s">
        <v>19</v>
      </c>
      <c r="H13082" t="s">
        <v>41</v>
      </c>
      <c r="I13082" t="s">
        <v>21</v>
      </c>
      <c r="J13082" t="s">
        <v>22</v>
      </c>
      <c r="K13082">
        <v>45.5</v>
      </c>
      <c r="L13082">
        <v>195</v>
      </c>
      <c r="M13082" t="s">
        <v>153</v>
      </c>
      <c r="N13082">
        <v>195</v>
      </c>
      <c r="P13082" cm="1">
        <f t="array" ref="P13082">IF(Q13082&gt;0,INDEX(Q13082:Q34806,MATCH(TRUE,INDEX(Q13082:Q34806="",,),0)-1),"")</f>
        <v>3</v>
      </c>
      <c r="Q13082">
        <f t="shared" si="305"/>
        <v>3</v>
      </c>
      <c r="R13082">
        <f t="shared" si="304"/>
        <v>0</v>
      </c>
    </row>
    <row r="13083" spans="1:18" x14ac:dyDescent="0.3">
      <c r="A13083" t="s">
        <v>919</v>
      </c>
      <c r="B13083" s="1">
        <v>38544</v>
      </c>
      <c r="C13083" t="s">
        <v>16</v>
      </c>
      <c r="D13083" t="s">
        <v>944</v>
      </c>
      <c r="E13083" t="s">
        <v>945</v>
      </c>
      <c r="G13083" t="s">
        <v>19</v>
      </c>
      <c r="H13083" t="s">
        <v>43</v>
      </c>
      <c r="I13083" t="s">
        <v>21</v>
      </c>
      <c r="J13083" t="s">
        <v>22</v>
      </c>
      <c r="K13083">
        <v>18.399999999999999</v>
      </c>
      <c r="L13083">
        <v>188</v>
      </c>
      <c r="M13083" t="s">
        <v>153</v>
      </c>
      <c r="N13083">
        <v>188</v>
      </c>
      <c r="P13083" cm="1">
        <f t="array" ref="P13083">IF(Q13083&gt;0,INDEX(Q13083:Q34807,MATCH(TRUE,INDEX(Q13083:Q34807="",,),0)-1),"")</f>
        <v>3</v>
      </c>
      <c r="Q13083">
        <f t="shared" si="305"/>
        <v>3</v>
      </c>
      <c r="R13083">
        <f t="shared" si="304"/>
        <v>0</v>
      </c>
    </row>
    <row r="13084" spans="1:18" x14ac:dyDescent="0.3">
      <c r="A13084" t="s">
        <v>919</v>
      </c>
      <c r="B13084" s="1">
        <v>38544</v>
      </c>
      <c r="C13084" t="s">
        <v>16</v>
      </c>
      <c r="D13084" t="s">
        <v>944</v>
      </c>
      <c r="E13084" t="s">
        <v>945</v>
      </c>
      <c r="G13084" t="s">
        <v>19</v>
      </c>
      <c r="H13084" t="s">
        <v>41</v>
      </c>
      <c r="I13084" t="s">
        <v>26</v>
      </c>
      <c r="J13084" t="s">
        <v>27</v>
      </c>
      <c r="K13084">
        <v>140</v>
      </c>
      <c r="L13084">
        <v>48.8</v>
      </c>
      <c r="M13084" t="s">
        <v>153</v>
      </c>
      <c r="N13084">
        <v>51.66</v>
      </c>
      <c r="P13084" cm="1">
        <f t="array" ref="P13084">IF(Q13084&gt;0,INDEX(Q13084:Q34808,MATCH(TRUE,INDEX(Q13084:Q34808="",,),0)-1),"")</f>
        <v>3</v>
      </c>
      <c r="Q13084">
        <f t="shared" si="305"/>
        <v>3</v>
      </c>
      <c r="R13084">
        <f t="shared" si="304"/>
        <v>0</v>
      </c>
    </row>
    <row r="13085" spans="1:18" x14ac:dyDescent="0.3">
      <c r="A13085" t="s">
        <v>919</v>
      </c>
      <c r="B13085" s="1">
        <v>38544</v>
      </c>
      <c r="C13085" t="s">
        <v>16</v>
      </c>
      <c r="D13085" t="s">
        <v>944</v>
      </c>
      <c r="E13085" t="s">
        <v>945</v>
      </c>
      <c r="G13085" s="6" t="s">
        <v>29</v>
      </c>
      <c r="H13085" t="s">
        <v>69</v>
      </c>
      <c r="I13085" t="s">
        <v>21</v>
      </c>
      <c r="J13085" t="s">
        <v>22</v>
      </c>
      <c r="K13085">
        <v>2.2000000000000002</v>
      </c>
      <c r="L13085">
        <v>78</v>
      </c>
      <c r="M13085" t="s">
        <v>153</v>
      </c>
      <c r="N13085">
        <v>78</v>
      </c>
      <c r="P13085" cm="1">
        <f t="array" ref="P13085">IF(Q13085&gt;0,INDEX(Q13085:Q34809,MATCH(TRUE,INDEX(Q13085:Q34809="",,),0)-1),"")</f>
        <v>3</v>
      </c>
      <c r="Q13085">
        <f t="shared" si="305"/>
        <v>3</v>
      </c>
      <c r="R13085">
        <f t="shared" si="304"/>
        <v>0</v>
      </c>
    </row>
    <row r="13086" spans="1:18" x14ac:dyDescent="0.3">
      <c r="A13086" t="s">
        <v>919</v>
      </c>
      <c r="B13086" s="1">
        <v>38544</v>
      </c>
      <c r="C13086" t="s">
        <v>16</v>
      </c>
      <c r="D13086" t="s">
        <v>944</v>
      </c>
      <c r="E13086" t="s">
        <v>945</v>
      </c>
      <c r="G13086" s="6" t="s">
        <v>29</v>
      </c>
      <c r="H13086" t="s">
        <v>53</v>
      </c>
      <c r="I13086" t="s">
        <v>26</v>
      </c>
      <c r="J13086" t="s">
        <v>27</v>
      </c>
      <c r="K13086">
        <v>17</v>
      </c>
      <c r="L13086">
        <v>23.95</v>
      </c>
      <c r="M13086" t="s">
        <v>153</v>
      </c>
      <c r="N13086">
        <v>23.95</v>
      </c>
      <c r="P13086" cm="1">
        <f t="array" ref="P13086">IF(Q13086&gt;0,INDEX(Q13086:Q34810,MATCH(TRUE,INDEX(Q13086:Q34810="",,),0)-1),"")</f>
        <v>3</v>
      </c>
      <c r="Q13086">
        <f t="shared" si="305"/>
        <v>3</v>
      </c>
      <c r="R13086">
        <f t="shared" si="304"/>
        <v>0</v>
      </c>
    </row>
    <row r="13087" spans="1:18" x14ac:dyDescent="0.3">
      <c r="A13087" t="s">
        <v>919</v>
      </c>
      <c r="B13087" s="1">
        <v>38544</v>
      </c>
      <c r="C13087" t="s">
        <v>16</v>
      </c>
      <c r="D13087" t="s">
        <v>944</v>
      </c>
      <c r="E13087" t="s">
        <v>945</v>
      </c>
      <c r="G13087" s="6" t="s">
        <v>29</v>
      </c>
      <c r="H13087" t="s">
        <v>28</v>
      </c>
      <c r="I13087" t="s">
        <v>26</v>
      </c>
      <c r="J13087" t="s">
        <v>27</v>
      </c>
      <c r="K13087">
        <v>34</v>
      </c>
      <c r="L13087">
        <v>22.9</v>
      </c>
      <c r="M13087" t="s">
        <v>153</v>
      </c>
      <c r="N13087">
        <v>22.9</v>
      </c>
      <c r="P13087" cm="1">
        <f t="array" ref="P13087">IF(Q13087&gt;0,INDEX(Q13087:Q34811,MATCH(TRUE,INDEX(Q13087:Q34811="",,),0)-1),"")</f>
        <v>3</v>
      </c>
      <c r="Q13087">
        <f t="shared" si="305"/>
        <v>3</v>
      </c>
      <c r="R13087">
        <f t="shared" si="304"/>
        <v>0</v>
      </c>
    </row>
    <row r="13088" spans="1:18" x14ac:dyDescent="0.3">
      <c r="A13088" t="s">
        <v>919</v>
      </c>
      <c r="B13088" s="1">
        <v>38544</v>
      </c>
      <c r="C13088" t="s">
        <v>16</v>
      </c>
      <c r="D13088" t="s">
        <v>944</v>
      </c>
      <c r="E13088" t="s">
        <v>945</v>
      </c>
      <c r="G13088" s="6" t="s">
        <v>29</v>
      </c>
      <c r="H13088" t="s">
        <v>64</v>
      </c>
      <c r="I13088" t="s">
        <v>26</v>
      </c>
      <c r="J13088" t="s">
        <v>27</v>
      </c>
      <c r="K13088">
        <v>40</v>
      </c>
      <c r="L13088">
        <v>12.25</v>
      </c>
      <c r="M13088" t="s">
        <v>153</v>
      </c>
      <c r="N13088">
        <v>12.25</v>
      </c>
      <c r="P13088" cm="1">
        <f t="array" ref="P13088">IF(Q13088&gt;0,INDEX(Q13088:Q34812,MATCH(TRUE,INDEX(Q13088:Q34812="",,),0)-1),"")</f>
        <v>3</v>
      </c>
      <c r="Q13088">
        <f t="shared" si="305"/>
        <v>3</v>
      </c>
      <c r="R13088">
        <f t="shared" si="304"/>
        <v>0</v>
      </c>
    </row>
    <row r="13089" spans="1:18" x14ac:dyDescent="0.3">
      <c r="P13089" t="str" cm="1">
        <f t="array" ref="P13089">IF(Q13089&gt;0,INDEX(Q13089:Q34813,MATCH(TRUE,INDEX(Q13089:Q34813="",,),0)-1),"")</f>
        <v/>
      </c>
      <c r="R13089" t="str">
        <f t="shared" si="304"/>
        <v/>
      </c>
    </row>
    <row r="13090" spans="1:18" x14ac:dyDescent="0.3">
      <c r="A13090" t="s">
        <v>919</v>
      </c>
      <c r="B13090" s="1">
        <v>38544</v>
      </c>
      <c r="C13090" t="s">
        <v>16</v>
      </c>
      <c r="D13090" t="s">
        <v>946</v>
      </c>
      <c r="E13090" t="s">
        <v>947</v>
      </c>
      <c r="G13090" t="s">
        <v>19</v>
      </c>
      <c r="H13090" t="s">
        <v>41</v>
      </c>
      <c r="I13090" t="s">
        <v>21</v>
      </c>
      <c r="J13090" t="s">
        <v>22</v>
      </c>
      <c r="K13090">
        <v>365</v>
      </c>
      <c r="L13090">
        <v>199</v>
      </c>
      <c r="M13090" t="s">
        <v>922</v>
      </c>
      <c r="N13090">
        <v>200</v>
      </c>
      <c r="O13090" t="s">
        <v>24</v>
      </c>
      <c r="P13090" cm="1">
        <f t="array" ref="P13090">IF(Q13090&gt;0,INDEX(Q13090:Q34814,MATCH(TRUE,INDEX(Q13090:Q34814="",,),0)-1),"")</f>
        <v>3</v>
      </c>
      <c r="Q13090">
        <f>INT((ROW()-13090)/11)+1</f>
        <v>1</v>
      </c>
      <c r="R13090">
        <f t="shared" si="304"/>
        <v>0</v>
      </c>
    </row>
    <row r="13091" spans="1:18" x14ac:dyDescent="0.3">
      <c r="A13091" t="s">
        <v>919</v>
      </c>
      <c r="B13091" s="1">
        <v>38544</v>
      </c>
      <c r="C13091" t="s">
        <v>16</v>
      </c>
      <c r="D13091" t="s">
        <v>946</v>
      </c>
      <c r="E13091" t="s">
        <v>947</v>
      </c>
      <c r="G13091" t="s">
        <v>19</v>
      </c>
      <c r="H13091" t="s">
        <v>28</v>
      </c>
      <c r="I13091" t="s">
        <v>21</v>
      </c>
      <c r="J13091" t="s">
        <v>22</v>
      </c>
      <c r="K13091">
        <v>54</v>
      </c>
      <c r="L13091">
        <v>83</v>
      </c>
      <c r="M13091" t="s">
        <v>922</v>
      </c>
      <c r="N13091">
        <v>85</v>
      </c>
      <c r="O13091" t="s">
        <v>24</v>
      </c>
      <c r="P13091" cm="1">
        <f t="array" ref="P13091">IF(Q13091&gt;0,INDEX(Q13091:Q34815,MATCH(TRUE,INDEX(Q13091:Q34815="",,),0)-1),"")</f>
        <v>3</v>
      </c>
      <c r="Q13091">
        <f t="shared" ref="Q13091:Q13122" si="306">INT((ROW()-13090)/11)+1</f>
        <v>1</v>
      </c>
      <c r="R13091">
        <f t="shared" si="304"/>
        <v>0</v>
      </c>
    </row>
    <row r="13092" spans="1:18" x14ac:dyDescent="0.3">
      <c r="A13092" t="s">
        <v>919</v>
      </c>
      <c r="B13092" s="1">
        <v>38544</v>
      </c>
      <c r="C13092" t="s">
        <v>16</v>
      </c>
      <c r="D13092" t="s">
        <v>946</v>
      </c>
      <c r="E13092" t="s">
        <v>947</v>
      </c>
      <c r="G13092" t="s">
        <v>19</v>
      </c>
      <c r="H13092" t="s">
        <v>43</v>
      </c>
      <c r="I13092" t="s">
        <v>21</v>
      </c>
      <c r="J13092" t="s">
        <v>22</v>
      </c>
      <c r="K13092">
        <v>79</v>
      </c>
      <c r="L13092">
        <v>238</v>
      </c>
      <c r="M13092" t="s">
        <v>922</v>
      </c>
      <c r="N13092">
        <v>240</v>
      </c>
      <c r="O13092" t="s">
        <v>24</v>
      </c>
      <c r="P13092" cm="1">
        <f t="array" ref="P13092">IF(Q13092&gt;0,INDEX(Q13092:Q34816,MATCH(TRUE,INDEX(Q13092:Q34816="",,),0)-1),"")</f>
        <v>3</v>
      </c>
      <c r="Q13092">
        <f t="shared" si="306"/>
        <v>1</v>
      </c>
      <c r="R13092">
        <f t="shared" si="304"/>
        <v>0</v>
      </c>
    </row>
    <row r="13093" spans="1:18" x14ac:dyDescent="0.3">
      <c r="A13093" t="s">
        <v>919</v>
      </c>
      <c r="B13093" s="1">
        <v>38544</v>
      </c>
      <c r="C13093" t="s">
        <v>16</v>
      </c>
      <c r="D13093" t="s">
        <v>946</v>
      </c>
      <c r="E13093" t="s">
        <v>947</v>
      </c>
      <c r="G13093" t="s">
        <v>19</v>
      </c>
      <c r="H13093" t="s">
        <v>41</v>
      </c>
      <c r="I13093" t="s">
        <v>26</v>
      </c>
      <c r="J13093" t="s">
        <v>27</v>
      </c>
      <c r="K13093">
        <v>557</v>
      </c>
      <c r="L13093">
        <v>51.95</v>
      </c>
      <c r="M13093" t="s">
        <v>922</v>
      </c>
      <c r="N13093">
        <v>72</v>
      </c>
      <c r="O13093" t="s">
        <v>24</v>
      </c>
      <c r="P13093" cm="1">
        <f t="array" ref="P13093">IF(Q13093&gt;0,INDEX(Q13093:Q34817,MATCH(TRUE,INDEX(Q13093:Q34817="",,),0)-1),"")</f>
        <v>3</v>
      </c>
      <c r="Q13093">
        <f t="shared" si="306"/>
        <v>1</v>
      </c>
      <c r="R13093">
        <f t="shared" si="304"/>
        <v>0</v>
      </c>
    </row>
    <row r="13094" spans="1:18" x14ac:dyDescent="0.3">
      <c r="A13094" t="s">
        <v>919</v>
      </c>
      <c r="B13094" s="1">
        <v>38544</v>
      </c>
      <c r="C13094" t="s">
        <v>16</v>
      </c>
      <c r="D13094" t="s">
        <v>946</v>
      </c>
      <c r="E13094" t="s">
        <v>947</v>
      </c>
      <c r="G13094" t="s">
        <v>19</v>
      </c>
      <c r="H13094" t="s">
        <v>28</v>
      </c>
      <c r="I13094" t="s">
        <v>26</v>
      </c>
      <c r="J13094" t="s">
        <v>27</v>
      </c>
      <c r="K13094">
        <v>1108</v>
      </c>
      <c r="L13094">
        <v>20.45</v>
      </c>
      <c r="M13094" t="s">
        <v>922</v>
      </c>
      <c r="N13094">
        <v>38</v>
      </c>
      <c r="O13094" t="s">
        <v>24</v>
      </c>
      <c r="P13094" cm="1">
        <f t="array" ref="P13094">IF(Q13094&gt;0,INDEX(Q13094:Q34818,MATCH(TRUE,INDEX(Q13094:Q34818="",,),0)-1),"")</f>
        <v>3</v>
      </c>
      <c r="Q13094">
        <f t="shared" si="306"/>
        <v>1</v>
      </c>
      <c r="R13094">
        <f t="shared" si="304"/>
        <v>0</v>
      </c>
    </row>
    <row r="13095" spans="1:18" x14ac:dyDescent="0.3">
      <c r="A13095" t="s">
        <v>919</v>
      </c>
      <c r="B13095" s="1">
        <v>38544</v>
      </c>
      <c r="C13095" t="s">
        <v>16</v>
      </c>
      <c r="D13095" t="s">
        <v>946</v>
      </c>
      <c r="E13095" t="s">
        <v>947</v>
      </c>
      <c r="G13095" s="6" t="s">
        <v>29</v>
      </c>
      <c r="H13095" t="s">
        <v>30</v>
      </c>
      <c r="I13095" t="s">
        <v>21</v>
      </c>
      <c r="J13095" t="s">
        <v>22</v>
      </c>
      <c r="K13095">
        <v>18</v>
      </c>
      <c r="L13095">
        <v>135</v>
      </c>
      <c r="M13095" t="s">
        <v>922</v>
      </c>
      <c r="N13095">
        <v>135</v>
      </c>
      <c r="O13095" t="s">
        <v>24</v>
      </c>
      <c r="P13095" cm="1">
        <f t="array" ref="P13095">IF(Q13095&gt;0,INDEX(Q13095:Q34819,MATCH(TRUE,INDEX(Q13095:Q34819="",,),0)-1),"")</f>
        <v>3</v>
      </c>
      <c r="Q13095">
        <f t="shared" si="306"/>
        <v>1</v>
      </c>
      <c r="R13095">
        <f t="shared" si="304"/>
        <v>0</v>
      </c>
    </row>
    <row r="13096" spans="1:18" x14ac:dyDescent="0.3">
      <c r="A13096" t="s">
        <v>919</v>
      </c>
      <c r="B13096" s="1">
        <v>38544</v>
      </c>
      <c r="C13096" t="s">
        <v>16</v>
      </c>
      <c r="D13096" t="s">
        <v>946</v>
      </c>
      <c r="E13096" t="s">
        <v>947</v>
      </c>
      <c r="G13096" s="6" t="s">
        <v>29</v>
      </c>
      <c r="H13096" t="s">
        <v>69</v>
      </c>
      <c r="I13096" t="s">
        <v>21</v>
      </c>
      <c r="J13096" t="s">
        <v>22</v>
      </c>
      <c r="K13096">
        <v>25</v>
      </c>
      <c r="L13096">
        <v>77</v>
      </c>
      <c r="M13096" t="s">
        <v>922</v>
      </c>
      <c r="N13096">
        <v>77</v>
      </c>
      <c r="O13096" t="s">
        <v>24</v>
      </c>
      <c r="P13096" cm="1">
        <f t="array" ref="P13096">IF(Q13096&gt;0,INDEX(Q13096:Q34820,MATCH(TRUE,INDEX(Q13096:Q34820="",,),0)-1),"")</f>
        <v>3</v>
      </c>
      <c r="Q13096">
        <f t="shared" si="306"/>
        <v>1</v>
      </c>
      <c r="R13096">
        <f t="shared" si="304"/>
        <v>0</v>
      </c>
    </row>
    <row r="13097" spans="1:18" x14ac:dyDescent="0.3">
      <c r="A13097" t="s">
        <v>919</v>
      </c>
      <c r="B13097" s="1">
        <v>38544</v>
      </c>
      <c r="C13097" t="s">
        <v>16</v>
      </c>
      <c r="D13097" t="s">
        <v>946</v>
      </c>
      <c r="E13097" t="s">
        <v>947</v>
      </c>
      <c r="G13097" s="6" t="s">
        <v>29</v>
      </c>
      <c r="H13097" t="s">
        <v>53</v>
      </c>
      <c r="I13097" t="s">
        <v>26</v>
      </c>
      <c r="J13097" t="s">
        <v>27</v>
      </c>
      <c r="K13097">
        <v>169</v>
      </c>
      <c r="L13097">
        <v>21.4</v>
      </c>
      <c r="M13097" t="s">
        <v>922</v>
      </c>
      <c r="N13097">
        <v>21.4</v>
      </c>
      <c r="O13097" t="s">
        <v>24</v>
      </c>
      <c r="P13097" cm="1">
        <f t="array" ref="P13097">IF(Q13097&gt;0,INDEX(Q13097:Q34821,MATCH(TRUE,INDEX(Q13097:Q34821="",,),0)-1),"")</f>
        <v>3</v>
      </c>
      <c r="Q13097">
        <f t="shared" si="306"/>
        <v>1</v>
      </c>
      <c r="R13097">
        <f t="shared" si="304"/>
        <v>0</v>
      </c>
    </row>
    <row r="13098" spans="1:18" x14ac:dyDescent="0.3">
      <c r="A13098" t="s">
        <v>919</v>
      </c>
      <c r="B13098" s="1">
        <v>38544</v>
      </c>
      <c r="C13098" t="s">
        <v>16</v>
      </c>
      <c r="D13098" t="s">
        <v>946</v>
      </c>
      <c r="E13098" t="s">
        <v>947</v>
      </c>
      <c r="G13098" s="6" t="s">
        <v>29</v>
      </c>
      <c r="H13098" t="s">
        <v>69</v>
      </c>
      <c r="I13098" t="s">
        <v>26</v>
      </c>
      <c r="J13098" t="s">
        <v>27</v>
      </c>
      <c r="K13098">
        <v>106</v>
      </c>
      <c r="L13098">
        <v>13</v>
      </c>
      <c r="M13098" t="s">
        <v>922</v>
      </c>
      <c r="N13098">
        <v>13</v>
      </c>
      <c r="O13098" t="s">
        <v>24</v>
      </c>
      <c r="P13098" cm="1">
        <f t="array" ref="P13098">IF(Q13098&gt;0,INDEX(Q13098:Q34822,MATCH(TRUE,INDEX(Q13098:Q34822="",,),0)-1),"")</f>
        <v>3</v>
      </c>
      <c r="Q13098">
        <f t="shared" si="306"/>
        <v>1</v>
      </c>
      <c r="R13098">
        <f t="shared" si="304"/>
        <v>0</v>
      </c>
    </row>
    <row r="13099" spans="1:18" x14ac:dyDescent="0.3">
      <c r="A13099" t="s">
        <v>919</v>
      </c>
      <c r="B13099" s="1">
        <v>38544</v>
      </c>
      <c r="C13099" t="s">
        <v>16</v>
      </c>
      <c r="D13099" t="s">
        <v>946</v>
      </c>
      <c r="E13099" t="s">
        <v>947</v>
      </c>
      <c r="G13099" s="6" t="s">
        <v>29</v>
      </c>
      <c r="H13099" t="s">
        <v>43</v>
      </c>
      <c r="I13099" t="s">
        <v>26</v>
      </c>
      <c r="J13099" t="s">
        <v>27</v>
      </c>
      <c r="K13099">
        <v>236</v>
      </c>
      <c r="L13099">
        <v>15.05</v>
      </c>
      <c r="M13099" t="s">
        <v>922</v>
      </c>
      <c r="N13099">
        <v>15.05</v>
      </c>
      <c r="O13099" t="s">
        <v>24</v>
      </c>
      <c r="P13099" cm="1">
        <f t="array" ref="P13099">IF(Q13099&gt;0,INDEX(Q13099:Q34823,MATCH(TRUE,INDEX(Q13099:Q34823="",,),0)-1),"")</f>
        <v>3</v>
      </c>
      <c r="Q13099">
        <f t="shared" si="306"/>
        <v>1</v>
      </c>
      <c r="R13099">
        <f t="shared" si="304"/>
        <v>0</v>
      </c>
    </row>
    <row r="13100" spans="1:18" x14ac:dyDescent="0.3">
      <c r="A13100" t="s">
        <v>919</v>
      </c>
      <c r="B13100" s="1">
        <v>38544</v>
      </c>
      <c r="C13100" t="s">
        <v>16</v>
      </c>
      <c r="D13100" t="s">
        <v>946</v>
      </c>
      <c r="E13100" t="s">
        <v>947</v>
      </c>
      <c r="G13100" s="6" t="s">
        <v>29</v>
      </c>
      <c r="H13100" t="s">
        <v>64</v>
      </c>
      <c r="I13100" t="s">
        <v>26</v>
      </c>
      <c r="J13100" t="s">
        <v>27</v>
      </c>
      <c r="K13100">
        <v>193</v>
      </c>
      <c r="L13100">
        <v>11.05</v>
      </c>
      <c r="M13100" t="s">
        <v>922</v>
      </c>
      <c r="N13100">
        <v>11.05</v>
      </c>
      <c r="O13100" t="s">
        <v>24</v>
      </c>
      <c r="P13100" cm="1">
        <f t="array" ref="P13100">IF(Q13100&gt;0,INDEX(Q13100:Q34824,MATCH(TRUE,INDEX(Q13100:Q34824="",,),0)-1),"")</f>
        <v>3</v>
      </c>
      <c r="Q13100">
        <f t="shared" si="306"/>
        <v>1</v>
      </c>
      <c r="R13100">
        <f t="shared" si="304"/>
        <v>0</v>
      </c>
    </row>
    <row r="13101" spans="1:18" x14ac:dyDescent="0.3">
      <c r="A13101" t="s">
        <v>919</v>
      </c>
      <c r="B13101" s="1">
        <v>38544</v>
      </c>
      <c r="C13101" t="s">
        <v>16</v>
      </c>
      <c r="D13101" t="s">
        <v>946</v>
      </c>
      <c r="E13101" t="s">
        <v>947</v>
      </c>
      <c r="G13101" t="s">
        <v>19</v>
      </c>
      <c r="H13101" t="s">
        <v>41</v>
      </c>
      <c r="I13101" t="s">
        <v>21</v>
      </c>
      <c r="J13101" t="s">
        <v>22</v>
      </c>
      <c r="K13101">
        <v>365</v>
      </c>
      <c r="L13101">
        <v>199</v>
      </c>
      <c r="M13101" t="s">
        <v>518</v>
      </c>
      <c r="N13101">
        <v>220</v>
      </c>
      <c r="P13101" cm="1">
        <f t="array" ref="P13101">IF(Q13101&gt;0,INDEX(Q13101:Q34825,MATCH(TRUE,INDEX(Q13101:Q34825="",,),0)-1),"")</f>
        <v>3</v>
      </c>
      <c r="Q13101">
        <f t="shared" si="306"/>
        <v>2</v>
      </c>
      <c r="R13101">
        <f t="shared" si="304"/>
        <v>0</v>
      </c>
    </row>
    <row r="13102" spans="1:18" x14ac:dyDescent="0.3">
      <c r="A13102" t="s">
        <v>919</v>
      </c>
      <c r="B13102" s="1">
        <v>38544</v>
      </c>
      <c r="C13102" t="s">
        <v>16</v>
      </c>
      <c r="D13102" t="s">
        <v>946</v>
      </c>
      <c r="E13102" t="s">
        <v>947</v>
      </c>
      <c r="G13102" t="s">
        <v>19</v>
      </c>
      <c r="H13102" t="s">
        <v>28</v>
      </c>
      <c r="I13102" t="s">
        <v>21</v>
      </c>
      <c r="J13102" t="s">
        <v>22</v>
      </c>
      <c r="K13102">
        <v>54</v>
      </c>
      <c r="L13102">
        <v>83</v>
      </c>
      <c r="M13102" t="s">
        <v>518</v>
      </c>
      <c r="N13102">
        <v>100</v>
      </c>
      <c r="P13102" cm="1">
        <f t="array" ref="P13102">IF(Q13102&gt;0,INDEX(Q13102:Q34826,MATCH(TRUE,INDEX(Q13102:Q34826="",,),0)-1),"")</f>
        <v>3</v>
      </c>
      <c r="Q13102">
        <f t="shared" si="306"/>
        <v>2</v>
      </c>
      <c r="R13102">
        <f t="shared" si="304"/>
        <v>0</v>
      </c>
    </row>
    <row r="13103" spans="1:18" x14ac:dyDescent="0.3">
      <c r="A13103" t="s">
        <v>919</v>
      </c>
      <c r="B13103" s="1">
        <v>38544</v>
      </c>
      <c r="C13103" t="s">
        <v>16</v>
      </c>
      <c r="D13103" t="s">
        <v>946</v>
      </c>
      <c r="E13103" t="s">
        <v>947</v>
      </c>
      <c r="G13103" t="s">
        <v>19</v>
      </c>
      <c r="H13103" t="s">
        <v>43</v>
      </c>
      <c r="I13103" t="s">
        <v>21</v>
      </c>
      <c r="J13103" t="s">
        <v>22</v>
      </c>
      <c r="K13103">
        <v>79</v>
      </c>
      <c r="L13103">
        <v>238</v>
      </c>
      <c r="M13103" t="s">
        <v>518</v>
      </c>
      <c r="N13103">
        <v>350</v>
      </c>
      <c r="P13103" cm="1">
        <f t="array" ref="P13103">IF(Q13103&gt;0,INDEX(Q13103:Q34827,MATCH(TRUE,INDEX(Q13103:Q34827="",,),0)-1),"")</f>
        <v>3</v>
      </c>
      <c r="Q13103">
        <f t="shared" si="306"/>
        <v>2</v>
      </c>
      <c r="R13103">
        <f t="shared" si="304"/>
        <v>0</v>
      </c>
    </row>
    <row r="13104" spans="1:18" x14ac:dyDescent="0.3">
      <c r="A13104" t="s">
        <v>919</v>
      </c>
      <c r="B13104" s="1">
        <v>38544</v>
      </c>
      <c r="C13104" t="s">
        <v>16</v>
      </c>
      <c r="D13104" t="s">
        <v>946</v>
      </c>
      <c r="E13104" t="s">
        <v>947</v>
      </c>
      <c r="G13104" t="s">
        <v>19</v>
      </c>
      <c r="H13104" t="s">
        <v>41</v>
      </c>
      <c r="I13104" t="s">
        <v>26</v>
      </c>
      <c r="J13104" t="s">
        <v>27</v>
      </c>
      <c r="K13104">
        <v>557</v>
      </c>
      <c r="L13104">
        <v>51.95</v>
      </c>
      <c r="M13104" t="s">
        <v>518</v>
      </c>
      <c r="N13104">
        <v>54</v>
      </c>
      <c r="P13104" cm="1">
        <f t="array" ref="P13104">IF(Q13104&gt;0,INDEX(Q13104:Q34828,MATCH(TRUE,INDEX(Q13104:Q34828="",,),0)-1),"")</f>
        <v>3</v>
      </c>
      <c r="Q13104">
        <f t="shared" si="306"/>
        <v>2</v>
      </c>
      <c r="R13104">
        <f t="shared" si="304"/>
        <v>0</v>
      </c>
    </row>
    <row r="13105" spans="1:18" x14ac:dyDescent="0.3">
      <c r="A13105" t="s">
        <v>919</v>
      </c>
      <c r="B13105" s="1">
        <v>38544</v>
      </c>
      <c r="C13105" t="s">
        <v>16</v>
      </c>
      <c r="D13105" t="s">
        <v>946</v>
      </c>
      <c r="E13105" t="s">
        <v>947</v>
      </c>
      <c r="G13105" t="s">
        <v>19</v>
      </c>
      <c r="H13105" t="s">
        <v>28</v>
      </c>
      <c r="I13105" t="s">
        <v>26</v>
      </c>
      <c r="J13105" t="s">
        <v>27</v>
      </c>
      <c r="K13105">
        <v>1108</v>
      </c>
      <c r="L13105">
        <v>20.45</v>
      </c>
      <c r="M13105" t="s">
        <v>518</v>
      </c>
      <c r="N13105">
        <v>20.75</v>
      </c>
      <c r="P13105" cm="1">
        <f t="array" ref="P13105">IF(Q13105&gt;0,INDEX(Q13105:Q34829,MATCH(TRUE,INDEX(Q13105:Q34829="",,),0)-1),"")</f>
        <v>3</v>
      </c>
      <c r="Q13105">
        <f t="shared" si="306"/>
        <v>2</v>
      </c>
      <c r="R13105">
        <f t="shared" si="304"/>
        <v>0</v>
      </c>
    </row>
    <row r="13106" spans="1:18" x14ac:dyDescent="0.3">
      <c r="A13106" t="s">
        <v>919</v>
      </c>
      <c r="B13106" s="1">
        <v>38544</v>
      </c>
      <c r="C13106" t="s">
        <v>16</v>
      </c>
      <c r="D13106" t="s">
        <v>946</v>
      </c>
      <c r="E13106" t="s">
        <v>947</v>
      </c>
      <c r="G13106" s="6" t="s">
        <v>29</v>
      </c>
      <c r="H13106" t="s">
        <v>30</v>
      </c>
      <c r="I13106" t="s">
        <v>21</v>
      </c>
      <c r="J13106" t="s">
        <v>22</v>
      </c>
      <c r="K13106">
        <v>18</v>
      </c>
      <c r="L13106">
        <v>135</v>
      </c>
      <c r="M13106" t="s">
        <v>518</v>
      </c>
      <c r="N13106">
        <v>135</v>
      </c>
      <c r="P13106" cm="1">
        <f t="array" ref="P13106">IF(Q13106&gt;0,INDEX(Q13106:Q34830,MATCH(TRUE,INDEX(Q13106:Q34830="",,),0)-1),"")</f>
        <v>3</v>
      </c>
      <c r="Q13106">
        <f t="shared" si="306"/>
        <v>2</v>
      </c>
      <c r="R13106">
        <f t="shared" si="304"/>
        <v>0</v>
      </c>
    </row>
    <row r="13107" spans="1:18" x14ac:dyDescent="0.3">
      <c r="A13107" t="s">
        <v>919</v>
      </c>
      <c r="B13107" s="1">
        <v>38544</v>
      </c>
      <c r="C13107" t="s">
        <v>16</v>
      </c>
      <c r="D13107" t="s">
        <v>946</v>
      </c>
      <c r="E13107" t="s">
        <v>947</v>
      </c>
      <c r="G13107" s="6" t="s">
        <v>29</v>
      </c>
      <c r="H13107" t="s">
        <v>69</v>
      </c>
      <c r="I13107" t="s">
        <v>21</v>
      </c>
      <c r="J13107" t="s">
        <v>22</v>
      </c>
      <c r="K13107">
        <v>25</v>
      </c>
      <c r="L13107">
        <v>77</v>
      </c>
      <c r="M13107" t="s">
        <v>518</v>
      </c>
      <c r="N13107">
        <v>77</v>
      </c>
      <c r="P13107" cm="1">
        <f t="array" ref="P13107">IF(Q13107&gt;0,INDEX(Q13107:Q34831,MATCH(TRUE,INDEX(Q13107:Q34831="",,),0)-1),"")</f>
        <v>3</v>
      </c>
      <c r="Q13107">
        <f t="shared" si="306"/>
        <v>2</v>
      </c>
      <c r="R13107">
        <f t="shared" si="304"/>
        <v>0</v>
      </c>
    </row>
    <row r="13108" spans="1:18" x14ac:dyDescent="0.3">
      <c r="A13108" t="s">
        <v>919</v>
      </c>
      <c r="B13108" s="1">
        <v>38544</v>
      </c>
      <c r="C13108" t="s">
        <v>16</v>
      </c>
      <c r="D13108" t="s">
        <v>946</v>
      </c>
      <c r="E13108" t="s">
        <v>947</v>
      </c>
      <c r="G13108" s="6" t="s">
        <v>29</v>
      </c>
      <c r="H13108" t="s">
        <v>53</v>
      </c>
      <c r="I13108" t="s">
        <v>26</v>
      </c>
      <c r="J13108" t="s">
        <v>27</v>
      </c>
      <c r="K13108">
        <v>169</v>
      </c>
      <c r="L13108">
        <v>21.4</v>
      </c>
      <c r="M13108" t="s">
        <v>518</v>
      </c>
      <c r="N13108">
        <v>21.4</v>
      </c>
      <c r="P13108" cm="1">
        <f t="array" ref="P13108">IF(Q13108&gt;0,INDEX(Q13108:Q34832,MATCH(TRUE,INDEX(Q13108:Q34832="",,),0)-1),"")</f>
        <v>3</v>
      </c>
      <c r="Q13108">
        <f t="shared" si="306"/>
        <v>2</v>
      </c>
      <c r="R13108">
        <f t="shared" ref="R13108:R13171" si="307">IF(P13108="","",0)</f>
        <v>0</v>
      </c>
    </row>
    <row r="13109" spans="1:18" x14ac:dyDescent="0.3">
      <c r="A13109" t="s">
        <v>919</v>
      </c>
      <c r="B13109" s="1">
        <v>38544</v>
      </c>
      <c r="C13109" t="s">
        <v>16</v>
      </c>
      <c r="D13109" t="s">
        <v>946</v>
      </c>
      <c r="E13109" t="s">
        <v>947</v>
      </c>
      <c r="G13109" s="6" t="s">
        <v>29</v>
      </c>
      <c r="H13109" t="s">
        <v>69</v>
      </c>
      <c r="I13109" t="s">
        <v>26</v>
      </c>
      <c r="J13109" t="s">
        <v>27</v>
      </c>
      <c r="K13109">
        <v>106</v>
      </c>
      <c r="L13109">
        <v>13</v>
      </c>
      <c r="M13109" t="s">
        <v>518</v>
      </c>
      <c r="N13109">
        <v>13</v>
      </c>
      <c r="P13109" cm="1">
        <f t="array" ref="P13109">IF(Q13109&gt;0,INDEX(Q13109:Q34833,MATCH(TRUE,INDEX(Q13109:Q34833="",,),0)-1),"")</f>
        <v>3</v>
      </c>
      <c r="Q13109">
        <f t="shared" si="306"/>
        <v>2</v>
      </c>
      <c r="R13109">
        <f t="shared" si="307"/>
        <v>0</v>
      </c>
    </row>
    <row r="13110" spans="1:18" x14ac:dyDescent="0.3">
      <c r="A13110" t="s">
        <v>919</v>
      </c>
      <c r="B13110" s="1">
        <v>38544</v>
      </c>
      <c r="C13110" t="s">
        <v>16</v>
      </c>
      <c r="D13110" t="s">
        <v>946</v>
      </c>
      <c r="E13110" t="s">
        <v>947</v>
      </c>
      <c r="G13110" s="6" t="s">
        <v>29</v>
      </c>
      <c r="H13110" t="s">
        <v>43</v>
      </c>
      <c r="I13110" t="s">
        <v>26</v>
      </c>
      <c r="J13110" t="s">
        <v>27</v>
      </c>
      <c r="K13110">
        <v>236</v>
      </c>
      <c r="L13110">
        <v>15.05</v>
      </c>
      <c r="M13110" t="s">
        <v>518</v>
      </c>
      <c r="N13110">
        <v>15.05</v>
      </c>
      <c r="P13110" cm="1">
        <f t="array" ref="P13110">IF(Q13110&gt;0,INDEX(Q13110:Q34834,MATCH(TRUE,INDEX(Q13110:Q34834="",,),0)-1),"")</f>
        <v>3</v>
      </c>
      <c r="Q13110">
        <f t="shared" si="306"/>
        <v>2</v>
      </c>
      <c r="R13110">
        <f t="shared" si="307"/>
        <v>0</v>
      </c>
    </row>
    <row r="13111" spans="1:18" x14ac:dyDescent="0.3">
      <c r="A13111" t="s">
        <v>919</v>
      </c>
      <c r="B13111" s="1">
        <v>38544</v>
      </c>
      <c r="C13111" t="s">
        <v>16</v>
      </c>
      <c r="D13111" t="s">
        <v>946</v>
      </c>
      <c r="E13111" t="s">
        <v>947</v>
      </c>
      <c r="G13111" s="6" t="s">
        <v>29</v>
      </c>
      <c r="H13111" t="s">
        <v>64</v>
      </c>
      <c r="I13111" t="s">
        <v>26</v>
      </c>
      <c r="J13111" t="s">
        <v>27</v>
      </c>
      <c r="K13111">
        <v>193</v>
      </c>
      <c r="L13111">
        <v>11.05</v>
      </c>
      <c r="M13111" t="s">
        <v>518</v>
      </c>
      <c r="N13111">
        <v>11.05</v>
      </c>
      <c r="P13111" cm="1">
        <f t="array" ref="P13111">IF(Q13111&gt;0,INDEX(Q13111:Q34835,MATCH(TRUE,INDEX(Q13111:Q34835="",,),0)-1),"")</f>
        <v>3</v>
      </c>
      <c r="Q13111">
        <f t="shared" si="306"/>
        <v>2</v>
      </c>
      <c r="R13111">
        <f t="shared" si="307"/>
        <v>0</v>
      </c>
    </row>
    <row r="13112" spans="1:18" x14ac:dyDescent="0.3">
      <c r="A13112" t="s">
        <v>919</v>
      </c>
      <c r="B13112" s="1">
        <v>38544</v>
      </c>
      <c r="C13112" t="s">
        <v>16</v>
      </c>
      <c r="D13112" t="s">
        <v>946</v>
      </c>
      <c r="E13112" t="s">
        <v>947</v>
      </c>
      <c r="G13112" t="s">
        <v>19</v>
      </c>
      <c r="H13112" t="s">
        <v>41</v>
      </c>
      <c r="I13112" t="s">
        <v>21</v>
      </c>
      <c r="J13112" t="s">
        <v>22</v>
      </c>
      <c r="K13112">
        <v>365</v>
      </c>
      <c r="L13112">
        <v>199</v>
      </c>
      <c r="M13112" t="s">
        <v>44</v>
      </c>
      <c r="N13112">
        <v>199</v>
      </c>
      <c r="P13112" cm="1">
        <f t="array" ref="P13112">IF(Q13112&gt;0,INDEX(Q13112:Q34836,MATCH(TRUE,INDEX(Q13112:Q34836="",,),0)-1),"")</f>
        <v>3</v>
      </c>
      <c r="Q13112">
        <f t="shared" si="306"/>
        <v>3</v>
      </c>
      <c r="R13112">
        <f t="shared" si="307"/>
        <v>0</v>
      </c>
    </row>
    <row r="13113" spans="1:18" x14ac:dyDescent="0.3">
      <c r="A13113" t="s">
        <v>919</v>
      </c>
      <c r="B13113" s="1">
        <v>38544</v>
      </c>
      <c r="C13113" t="s">
        <v>16</v>
      </c>
      <c r="D13113" t="s">
        <v>946</v>
      </c>
      <c r="E13113" t="s">
        <v>947</v>
      </c>
      <c r="G13113" t="s">
        <v>19</v>
      </c>
      <c r="H13113" t="s">
        <v>28</v>
      </c>
      <c r="I13113" t="s">
        <v>21</v>
      </c>
      <c r="J13113" t="s">
        <v>22</v>
      </c>
      <c r="K13113">
        <v>54</v>
      </c>
      <c r="L13113">
        <v>83</v>
      </c>
      <c r="M13113" t="s">
        <v>44</v>
      </c>
      <c r="N13113">
        <v>83</v>
      </c>
      <c r="P13113" cm="1">
        <f t="array" ref="P13113">IF(Q13113&gt;0,INDEX(Q13113:Q34837,MATCH(TRUE,INDEX(Q13113:Q34837="",,),0)-1),"")</f>
        <v>3</v>
      </c>
      <c r="Q13113">
        <f t="shared" si="306"/>
        <v>3</v>
      </c>
      <c r="R13113">
        <f t="shared" si="307"/>
        <v>0</v>
      </c>
    </row>
    <row r="13114" spans="1:18" x14ac:dyDescent="0.3">
      <c r="A13114" t="s">
        <v>919</v>
      </c>
      <c r="B13114" s="1">
        <v>38544</v>
      </c>
      <c r="C13114" t="s">
        <v>16</v>
      </c>
      <c r="D13114" t="s">
        <v>946</v>
      </c>
      <c r="E13114" t="s">
        <v>947</v>
      </c>
      <c r="G13114" t="s">
        <v>19</v>
      </c>
      <c r="H13114" t="s">
        <v>43</v>
      </c>
      <c r="I13114" t="s">
        <v>21</v>
      </c>
      <c r="J13114" t="s">
        <v>22</v>
      </c>
      <c r="K13114">
        <v>79</v>
      </c>
      <c r="L13114">
        <v>238</v>
      </c>
      <c r="M13114" t="s">
        <v>44</v>
      </c>
      <c r="N13114">
        <v>238</v>
      </c>
      <c r="P13114" cm="1">
        <f t="array" ref="P13114">IF(Q13114&gt;0,INDEX(Q13114:Q34838,MATCH(TRUE,INDEX(Q13114:Q34838="",,),0)-1),"")</f>
        <v>3</v>
      </c>
      <c r="Q13114">
        <f t="shared" si="306"/>
        <v>3</v>
      </c>
      <c r="R13114">
        <f t="shared" si="307"/>
        <v>0</v>
      </c>
    </row>
    <row r="13115" spans="1:18" x14ac:dyDescent="0.3">
      <c r="A13115" t="s">
        <v>919</v>
      </c>
      <c r="B13115" s="1">
        <v>38544</v>
      </c>
      <c r="C13115" t="s">
        <v>16</v>
      </c>
      <c r="D13115" t="s">
        <v>946</v>
      </c>
      <c r="E13115" t="s">
        <v>947</v>
      </c>
      <c r="G13115" t="s">
        <v>19</v>
      </c>
      <c r="H13115" t="s">
        <v>41</v>
      </c>
      <c r="I13115" t="s">
        <v>26</v>
      </c>
      <c r="J13115" t="s">
        <v>27</v>
      </c>
      <c r="K13115">
        <v>557</v>
      </c>
      <c r="L13115">
        <v>51.95</v>
      </c>
      <c r="M13115" t="s">
        <v>44</v>
      </c>
      <c r="N13115">
        <v>51.95</v>
      </c>
      <c r="P13115" cm="1">
        <f t="array" ref="P13115">IF(Q13115&gt;0,INDEX(Q13115:Q34839,MATCH(TRUE,INDEX(Q13115:Q34839="",,),0)-1),"")</f>
        <v>3</v>
      </c>
      <c r="Q13115">
        <f t="shared" si="306"/>
        <v>3</v>
      </c>
      <c r="R13115">
        <f t="shared" si="307"/>
        <v>0</v>
      </c>
    </row>
    <row r="13116" spans="1:18" x14ac:dyDescent="0.3">
      <c r="A13116" t="s">
        <v>919</v>
      </c>
      <c r="B13116" s="1">
        <v>38544</v>
      </c>
      <c r="C13116" t="s">
        <v>16</v>
      </c>
      <c r="D13116" t="s">
        <v>946</v>
      </c>
      <c r="E13116" t="s">
        <v>947</v>
      </c>
      <c r="G13116" t="s">
        <v>19</v>
      </c>
      <c r="H13116" t="s">
        <v>28</v>
      </c>
      <c r="I13116" t="s">
        <v>26</v>
      </c>
      <c r="J13116" t="s">
        <v>27</v>
      </c>
      <c r="K13116">
        <v>1108</v>
      </c>
      <c r="L13116">
        <v>20.45</v>
      </c>
      <c r="M13116" t="s">
        <v>44</v>
      </c>
      <c r="N13116">
        <v>31.61</v>
      </c>
      <c r="P13116" cm="1">
        <f t="array" ref="P13116">IF(Q13116&gt;0,INDEX(Q13116:Q34840,MATCH(TRUE,INDEX(Q13116:Q34840="",,),0)-1),"")</f>
        <v>3</v>
      </c>
      <c r="Q13116">
        <f t="shared" si="306"/>
        <v>3</v>
      </c>
      <c r="R13116">
        <f t="shared" si="307"/>
        <v>0</v>
      </c>
    </row>
    <row r="13117" spans="1:18" x14ac:dyDescent="0.3">
      <c r="A13117" t="s">
        <v>919</v>
      </c>
      <c r="B13117" s="1">
        <v>38544</v>
      </c>
      <c r="C13117" t="s">
        <v>16</v>
      </c>
      <c r="D13117" t="s">
        <v>946</v>
      </c>
      <c r="E13117" t="s">
        <v>947</v>
      </c>
      <c r="G13117" s="6" t="s">
        <v>29</v>
      </c>
      <c r="H13117" t="s">
        <v>30</v>
      </c>
      <c r="I13117" t="s">
        <v>21</v>
      </c>
      <c r="J13117" t="s">
        <v>22</v>
      </c>
      <c r="K13117">
        <v>18</v>
      </c>
      <c r="L13117">
        <v>135</v>
      </c>
      <c r="M13117" t="s">
        <v>44</v>
      </c>
      <c r="N13117">
        <v>135</v>
      </c>
      <c r="P13117" cm="1">
        <f t="array" ref="P13117">IF(Q13117&gt;0,INDEX(Q13117:Q34841,MATCH(TRUE,INDEX(Q13117:Q34841="",,),0)-1),"")</f>
        <v>3</v>
      </c>
      <c r="Q13117">
        <f t="shared" si="306"/>
        <v>3</v>
      </c>
      <c r="R13117">
        <f t="shared" si="307"/>
        <v>0</v>
      </c>
    </row>
    <row r="13118" spans="1:18" x14ac:dyDescent="0.3">
      <c r="A13118" t="s">
        <v>919</v>
      </c>
      <c r="B13118" s="1">
        <v>38544</v>
      </c>
      <c r="C13118" t="s">
        <v>16</v>
      </c>
      <c r="D13118" t="s">
        <v>946</v>
      </c>
      <c r="E13118" t="s">
        <v>947</v>
      </c>
      <c r="G13118" s="6" t="s">
        <v>29</v>
      </c>
      <c r="H13118" t="s">
        <v>69</v>
      </c>
      <c r="I13118" t="s">
        <v>21</v>
      </c>
      <c r="J13118" t="s">
        <v>22</v>
      </c>
      <c r="K13118">
        <v>25</v>
      </c>
      <c r="L13118">
        <v>77</v>
      </c>
      <c r="M13118" t="s">
        <v>44</v>
      </c>
      <c r="N13118">
        <v>77</v>
      </c>
      <c r="P13118" cm="1">
        <f t="array" ref="P13118">IF(Q13118&gt;0,INDEX(Q13118:Q34842,MATCH(TRUE,INDEX(Q13118:Q34842="",,),0)-1),"")</f>
        <v>3</v>
      </c>
      <c r="Q13118">
        <f t="shared" si="306"/>
        <v>3</v>
      </c>
      <c r="R13118">
        <f t="shared" si="307"/>
        <v>0</v>
      </c>
    </row>
    <row r="13119" spans="1:18" x14ac:dyDescent="0.3">
      <c r="A13119" t="s">
        <v>919</v>
      </c>
      <c r="B13119" s="1">
        <v>38544</v>
      </c>
      <c r="C13119" t="s">
        <v>16</v>
      </c>
      <c r="D13119" t="s">
        <v>946</v>
      </c>
      <c r="E13119" t="s">
        <v>947</v>
      </c>
      <c r="G13119" s="6" t="s">
        <v>29</v>
      </c>
      <c r="H13119" t="s">
        <v>53</v>
      </c>
      <c r="I13119" t="s">
        <v>26</v>
      </c>
      <c r="J13119" t="s">
        <v>27</v>
      </c>
      <c r="K13119">
        <v>169</v>
      </c>
      <c r="L13119">
        <v>21.4</v>
      </c>
      <c r="M13119" t="s">
        <v>44</v>
      </c>
      <c r="N13119">
        <v>21.4</v>
      </c>
      <c r="P13119" cm="1">
        <f t="array" ref="P13119">IF(Q13119&gt;0,INDEX(Q13119:Q34843,MATCH(TRUE,INDEX(Q13119:Q34843="",,),0)-1),"")</f>
        <v>3</v>
      </c>
      <c r="Q13119">
        <f t="shared" si="306"/>
        <v>3</v>
      </c>
      <c r="R13119">
        <f t="shared" si="307"/>
        <v>0</v>
      </c>
    </row>
    <row r="13120" spans="1:18" x14ac:dyDescent="0.3">
      <c r="A13120" t="s">
        <v>919</v>
      </c>
      <c r="B13120" s="1">
        <v>38544</v>
      </c>
      <c r="C13120" t="s">
        <v>16</v>
      </c>
      <c r="D13120" t="s">
        <v>946</v>
      </c>
      <c r="E13120" t="s">
        <v>947</v>
      </c>
      <c r="G13120" s="6" t="s">
        <v>29</v>
      </c>
      <c r="H13120" t="s">
        <v>69</v>
      </c>
      <c r="I13120" t="s">
        <v>26</v>
      </c>
      <c r="J13120" t="s">
        <v>27</v>
      </c>
      <c r="K13120">
        <v>106</v>
      </c>
      <c r="L13120">
        <v>13</v>
      </c>
      <c r="M13120" t="s">
        <v>44</v>
      </c>
      <c r="N13120">
        <v>13</v>
      </c>
      <c r="P13120" cm="1">
        <f t="array" ref="P13120">IF(Q13120&gt;0,INDEX(Q13120:Q34844,MATCH(TRUE,INDEX(Q13120:Q34844="",,),0)-1),"")</f>
        <v>3</v>
      </c>
      <c r="Q13120">
        <f t="shared" si="306"/>
        <v>3</v>
      </c>
      <c r="R13120">
        <f t="shared" si="307"/>
        <v>0</v>
      </c>
    </row>
    <row r="13121" spans="1:18" x14ac:dyDescent="0.3">
      <c r="A13121" t="s">
        <v>919</v>
      </c>
      <c r="B13121" s="1">
        <v>38544</v>
      </c>
      <c r="C13121" t="s">
        <v>16</v>
      </c>
      <c r="D13121" t="s">
        <v>946</v>
      </c>
      <c r="E13121" t="s">
        <v>947</v>
      </c>
      <c r="G13121" s="6" t="s">
        <v>29</v>
      </c>
      <c r="H13121" t="s">
        <v>43</v>
      </c>
      <c r="I13121" t="s">
        <v>26</v>
      </c>
      <c r="J13121" t="s">
        <v>27</v>
      </c>
      <c r="K13121">
        <v>236</v>
      </c>
      <c r="L13121">
        <v>15.05</v>
      </c>
      <c r="M13121" t="s">
        <v>44</v>
      </c>
      <c r="N13121">
        <v>15.05</v>
      </c>
      <c r="P13121" cm="1">
        <f t="array" ref="P13121">IF(Q13121&gt;0,INDEX(Q13121:Q34845,MATCH(TRUE,INDEX(Q13121:Q34845="",,),0)-1),"")</f>
        <v>3</v>
      </c>
      <c r="Q13121">
        <f t="shared" si="306"/>
        <v>3</v>
      </c>
      <c r="R13121">
        <f t="shared" si="307"/>
        <v>0</v>
      </c>
    </row>
    <row r="13122" spans="1:18" x14ac:dyDescent="0.3">
      <c r="A13122" t="s">
        <v>919</v>
      </c>
      <c r="B13122" s="1">
        <v>38544</v>
      </c>
      <c r="C13122" t="s">
        <v>16</v>
      </c>
      <c r="D13122" t="s">
        <v>946</v>
      </c>
      <c r="E13122" t="s">
        <v>947</v>
      </c>
      <c r="G13122" s="6" t="s">
        <v>29</v>
      </c>
      <c r="H13122" t="s">
        <v>64</v>
      </c>
      <c r="I13122" t="s">
        <v>26</v>
      </c>
      <c r="J13122" t="s">
        <v>27</v>
      </c>
      <c r="K13122">
        <v>193</v>
      </c>
      <c r="L13122">
        <v>11.05</v>
      </c>
      <c r="M13122" t="s">
        <v>44</v>
      </c>
      <c r="N13122">
        <v>11.05</v>
      </c>
      <c r="P13122" cm="1">
        <f t="array" ref="P13122">IF(Q13122&gt;0,INDEX(Q13122:Q34846,MATCH(TRUE,INDEX(Q13122:Q34846="",,),0)-1),"")</f>
        <v>3</v>
      </c>
      <c r="Q13122">
        <f t="shared" si="306"/>
        <v>3</v>
      </c>
      <c r="R13122">
        <f t="shared" si="307"/>
        <v>0</v>
      </c>
    </row>
    <row r="13123" spans="1:18" x14ac:dyDescent="0.3">
      <c r="P13123" t="str" cm="1">
        <f t="array" ref="P13123">IF(Q13123&gt;0,INDEX(Q13123:Q34847,MATCH(TRUE,INDEX(Q13123:Q34847="",,),0)-1),"")</f>
        <v/>
      </c>
      <c r="R13123" t="str">
        <f t="shared" si="307"/>
        <v/>
      </c>
    </row>
    <row r="13124" spans="1:18" x14ac:dyDescent="0.3">
      <c r="A13124" t="s">
        <v>919</v>
      </c>
      <c r="B13124" s="1">
        <v>38530</v>
      </c>
      <c r="C13124" t="s">
        <v>16</v>
      </c>
      <c r="D13124" t="s">
        <v>948</v>
      </c>
      <c r="E13124" t="s">
        <v>949</v>
      </c>
      <c r="G13124" t="s">
        <v>19</v>
      </c>
      <c r="H13124" t="s">
        <v>41</v>
      </c>
      <c r="I13124" t="s">
        <v>21</v>
      </c>
      <c r="J13124" t="s">
        <v>22</v>
      </c>
      <c r="K13124">
        <v>150</v>
      </c>
      <c r="L13124">
        <v>120</v>
      </c>
      <c r="M13124" t="s">
        <v>922</v>
      </c>
      <c r="N13124">
        <v>180</v>
      </c>
      <c r="O13124" t="s">
        <v>24</v>
      </c>
      <c r="P13124" cm="1">
        <f t="array" ref="P13124">IF(Q13124&gt;0,INDEX(Q13124:Q34848,MATCH(TRUE,INDEX(Q13124:Q34848="",,),0)-1),"")</f>
        <v>4</v>
      </c>
      <c r="Q13124">
        <f>INT((ROW()-13124)/10)+1</f>
        <v>1</v>
      </c>
      <c r="R13124">
        <f t="shared" si="307"/>
        <v>0</v>
      </c>
    </row>
    <row r="13125" spans="1:18" x14ac:dyDescent="0.3">
      <c r="A13125" t="s">
        <v>919</v>
      </c>
      <c r="B13125" s="1">
        <v>38530</v>
      </c>
      <c r="C13125" t="s">
        <v>16</v>
      </c>
      <c r="D13125" t="s">
        <v>948</v>
      </c>
      <c r="E13125" t="s">
        <v>949</v>
      </c>
      <c r="G13125" t="s">
        <v>19</v>
      </c>
      <c r="H13125" t="s">
        <v>28</v>
      </c>
      <c r="I13125" t="s">
        <v>21</v>
      </c>
      <c r="J13125" t="s">
        <v>22</v>
      </c>
      <c r="K13125">
        <v>31.3</v>
      </c>
      <c r="L13125">
        <v>80</v>
      </c>
      <c r="M13125" t="s">
        <v>922</v>
      </c>
      <c r="N13125">
        <v>100</v>
      </c>
      <c r="O13125" t="s">
        <v>24</v>
      </c>
      <c r="P13125" cm="1">
        <f t="array" ref="P13125">IF(Q13125&gt;0,INDEX(Q13125:Q34849,MATCH(TRUE,INDEX(Q13125:Q34849="",,),0)-1),"")</f>
        <v>4</v>
      </c>
      <c r="Q13125">
        <f t="shared" ref="Q13125:Q13163" si="308">INT((ROW()-13124)/10)+1</f>
        <v>1</v>
      </c>
      <c r="R13125">
        <f t="shared" si="307"/>
        <v>0</v>
      </c>
    </row>
    <row r="13126" spans="1:18" x14ac:dyDescent="0.3">
      <c r="A13126" t="s">
        <v>919</v>
      </c>
      <c r="B13126" s="1">
        <v>38530</v>
      </c>
      <c r="C13126" t="s">
        <v>16</v>
      </c>
      <c r="D13126" t="s">
        <v>948</v>
      </c>
      <c r="E13126" t="s">
        <v>949</v>
      </c>
      <c r="G13126" t="s">
        <v>19</v>
      </c>
      <c r="H13126" t="s">
        <v>53</v>
      </c>
      <c r="I13126" t="s">
        <v>26</v>
      </c>
      <c r="J13126" t="s">
        <v>27</v>
      </c>
      <c r="K13126">
        <v>181</v>
      </c>
      <c r="L13126">
        <v>14.5</v>
      </c>
      <c r="M13126" t="s">
        <v>922</v>
      </c>
      <c r="N13126">
        <v>28</v>
      </c>
      <c r="O13126" t="s">
        <v>24</v>
      </c>
      <c r="P13126" cm="1">
        <f t="array" ref="P13126">IF(Q13126&gt;0,INDEX(Q13126:Q34850,MATCH(TRUE,INDEX(Q13126:Q34850="",,),0)-1),"")</f>
        <v>4</v>
      </c>
      <c r="Q13126">
        <f t="shared" si="308"/>
        <v>1</v>
      </c>
      <c r="R13126">
        <f t="shared" si="307"/>
        <v>0</v>
      </c>
    </row>
    <row r="13127" spans="1:18" x14ac:dyDescent="0.3">
      <c r="A13127" t="s">
        <v>919</v>
      </c>
      <c r="B13127" s="1">
        <v>38530</v>
      </c>
      <c r="C13127" t="s">
        <v>16</v>
      </c>
      <c r="D13127" t="s">
        <v>948</v>
      </c>
      <c r="E13127" t="s">
        <v>949</v>
      </c>
      <c r="G13127" t="s">
        <v>19</v>
      </c>
      <c r="H13127" t="s">
        <v>41</v>
      </c>
      <c r="I13127" t="s">
        <v>26</v>
      </c>
      <c r="J13127" t="s">
        <v>27</v>
      </c>
      <c r="K13127">
        <v>277</v>
      </c>
      <c r="L13127">
        <v>38</v>
      </c>
      <c r="M13127" t="s">
        <v>922</v>
      </c>
      <c r="N13127">
        <v>68</v>
      </c>
      <c r="O13127" t="s">
        <v>24</v>
      </c>
      <c r="P13127" cm="1">
        <f t="array" ref="P13127">IF(Q13127&gt;0,INDEX(Q13127:Q34851,MATCH(TRUE,INDEX(Q13127:Q34851="",,),0)-1),"")</f>
        <v>4</v>
      </c>
      <c r="Q13127">
        <f t="shared" si="308"/>
        <v>1</v>
      </c>
      <c r="R13127">
        <f t="shared" si="307"/>
        <v>0</v>
      </c>
    </row>
    <row r="13128" spans="1:18" x14ac:dyDescent="0.3">
      <c r="A13128" t="s">
        <v>919</v>
      </c>
      <c r="B13128" s="1">
        <v>38530</v>
      </c>
      <c r="C13128" t="s">
        <v>16</v>
      </c>
      <c r="D13128" t="s">
        <v>948</v>
      </c>
      <c r="E13128" t="s">
        <v>949</v>
      </c>
      <c r="G13128" t="s">
        <v>19</v>
      </c>
      <c r="H13128" t="s">
        <v>28</v>
      </c>
      <c r="I13128" t="s">
        <v>26</v>
      </c>
      <c r="J13128" t="s">
        <v>27</v>
      </c>
      <c r="K13128">
        <v>361</v>
      </c>
      <c r="L13128">
        <v>12</v>
      </c>
      <c r="M13128" t="s">
        <v>922</v>
      </c>
      <c r="N13128">
        <v>28</v>
      </c>
      <c r="O13128" t="s">
        <v>24</v>
      </c>
      <c r="P13128" cm="1">
        <f t="array" ref="P13128">IF(Q13128&gt;0,INDEX(Q13128:Q34852,MATCH(TRUE,INDEX(Q13128:Q34852="",,),0)-1),"")</f>
        <v>4</v>
      </c>
      <c r="Q13128">
        <f t="shared" si="308"/>
        <v>1</v>
      </c>
      <c r="R13128">
        <f t="shared" si="307"/>
        <v>0</v>
      </c>
    </row>
    <row r="13129" spans="1:18" x14ac:dyDescent="0.3">
      <c r="A13129" t="s">
        <v>919</v>
      </c>
      <c r="B13129" s="1">
        <v>38530</v>
      </c>
      <c r="C13129" t="s">
        <v>16</v>
      </c>
      <c r="D13129" t="s">
        <v>948</v>
      </c>
      <c r="E13129" t="s">
        <v>949</v>
      </c>
      <c r="G13129" s="6" t="s">
        <v>29</v>
      </c>
      <c r="H13129" t="s">
        <v>53</v>
      </c>
      <c r="I13129" t="s">
        <v>21</v>
      </c>
      <c r="J13129" t="s">
        <v>22</v>
      </c>
      <c r="K13129">
        <v>4</v>
      </c>
      <c r="L13129">
        <v>68</v>
      </c>
      <c r="M13129" t="s">
        <v>922</v>
      </c>
      <c r="N13129">
        <v>68</v>
      </c>
      <c r="O13129" t="s">
        <v>24</v>
      </c>
      <c r="P13129" cm="1">
        <f t="array" ref="P13129">IF(Q13129&gt;0,INDEX(Q13129:Q34853,MATCH(TRUE,INDEX(Q13129:Q34853="",,),0)-1),"")</f>
        <v>4</v>
      </c>
      <c r="Q13129">
        <f t="shared" si="308"/>
        <v>1</v>
      </c>
      <c r="R13129">
        <f t="shared" si="307"/>
        <v>0</v>
      </c>
    </row>
    <row r="13130" spans="1:18" x14ac:dyDescent="0.3">
      <c r="A13130" t="s">
        <v>919</v>
      </c>
      <c r="B13130" s="1">
        <v>38530</v>
      </c>
      <c r="C13130" t="s">
        <v>16</v>
      </c>
      <c r="D13130" t="s">
        <v>948</v>
      </c>
      <c r="E13130" t="s">
        <v>949</v>
      </c>
      <c r="G13130" s="6" t="s">
        <v>29</v>
      </c>
      <c r="H13130" t="s">
        <v>69</v>
      </c>
      <c r="I13130" t="s">
        <v>21</v>
      </c>
      <c r="J13130" t="s">
        <v>22</v>
      </c>
      <c r="K13130">
        <v>19</v>
      </c>
      <c r="L13130">
        <v>62</v>
      </c>
      <c r="M13130" t="s">
        <v>922</v>
      </c>
      <c r="N13130">
        <v>62</v>
      </c>
      <c r="O13130" t="s">
        <v>24</v>
      </c>
      <c r="P13130" cm="1">
        <f t="array" ref="P13130">IF(Q13130&gt;0,INDEX(Q13130:Q34854,MATCH(TRUE,INDEX(Q13130:Q34854="",,),0)-1),"")</f>
        <v>4</v>
      </c>
      <c r="Q13130">
        <f t="shared" si="308"/>
        <v>1</v>
      </c>
      <c r="R13130">
        <f t="shared" si="307"/>
        <v>0</v>
      </c>
    </row>
    <row r="13131" spans="1:18" x14ac:dyDescent="0.3">
      <c r="A13131" t="s">
        <v>919</v>
      </c>
      <c r="B13131" s="1">
        <v>38530</v>
      </c>
      <c r="C13131" t="s">
        <v>16</v>
      </c>
      <c r="D13131" t="s">
        <v>948</v>
      </c>
      <c r="E13131" t="s">
        <v>949</v>
      </c>
      <c r="G13131" s="6" t="s">
        <v>29</v>
      </c>
      <c r="H13131" t="s">
        <v>30</v>
      </c>
      <c r="I13131" t="s">
        <v>26</v>
      </c>
      <c r="J13131" t="s">
        <v>27</v>
      </c>
      <c r="K13131">
        <v>42</v>
      </c>
      <c r="L13131">
        <v>6.2</v>
      </c>
      <c r="M13131" t="s">
        <v>922</v>
      </c>
      <c r="N13131">
        <v>6.2</v>
      </c>
      <c r="O13131" t="s">
        <v>24</v>
      </c>
      <c r="P13131" cm="1">
        <f t="array" ref="P13131">IF(Q13131&gt;0,INDEX(Q13131:Q34855,MATCH(TRUE,INDEX(Q13131:Q34855="",,),0)-1),"")</f>
        <v>4</v>
      </c>
      <c r="Q13131">
        <f t="shared" si="308"/>
        <v>1</v>
      </c>
      <c r="R13131">
        <f t="shared" si="307"/>
        <v>0</v>
      </c>
    </row>
    <row r="13132" spans="1:18" x14ac:dyDescent="0.3">
      <c r="A13132" t="s">
        <v>919</v>
      </c>
      <c r="B13132" s="1">
        <v>38530</v>
      </c>
      <c r="C13132" t="s">
        <v>16</v>
      </c>
      <c r="D13132" t="s">
        <v>948</v>
      </c>
      <c r="E13132" t="s">
        <v>949</v>
      </c>
      <c r="G13132" s="6" t="s">
        <v>29</v>
      </c>
      <c r="H13132" t="s">
        <v>69</v>
      </c>
      <c r="I13132" t="s">
        <v>26</v>
      </c>
      <c r="J13132" t="s">
        <v>27</v>
      </c>
      <c r="K13132">
        <v>87</v>
      </c>
      <c r="L13132">
        <v>6.8</v>
      </c>
      <c r="M13132" t="s">
        <v>922</v>
      </c>
      <c r="N13132">
        <v>6.8</v>
      </c>
      <c r="O13132" t="s">
        <v>24</v>
      </c>
      <c r="P13132" cm="1">
        <f t="array" ref="P13132">IF(Q13132&gt;0,INDEX(Q13132:Q34856,MATCH(TRUE,INDEX(Q13132:Q34856="",,),0)-1),"")</f>
        <v>4</v>
      </c>
      <c r="Q13132">
        <f t="shared" si="308"/>
        <v>1</v>
      </c>
      <c r="R13132">
        <f t="shared" si="307"/>
        <v>0</v>
      </c>
    </row>
    <row r="13133" spans="1:18" x14ac:dyDescent="0.3">
      <c r="A13133" t="s">
        <v>919</v>
      </c>
      <c r="B13133" s="1">
        <v>38530</v>
      </c>
      <c r="C13133" t="s">
        <v>16</v>
      </c>
      <c r="D13133" t="s">
        <v>948</v>
      </c>
      <c r="E13133" t="s">
        <v>949</v>
      </c>
      <c r="G13133" s="6" t="s">
        <v>29</v>
      </c>
      <c r="H13133" t="s">
        <v>43</v>
      </c>
      <c r="I13133" t="s">
        <v>26</v>
      </c>
      <c r="J13133" t="s">
        <v>27</v>
      </c>
      <c r="K13133">
        <v>18</v>
      </c>
      <c r="L13133">
        <v>6.8</v>
      </c>
      <c r="M13133" t="s">
        <v>922</v>
      </c>
      <c r="N13133">
        <v>6.8</v>
      </c>
      <c r="O13133" t="s">
        <v>24</v>
      </c>
      <c r="P13133" cm="1">
        <f t="array" ref="P13133">IF(Q13133&gt;0,INDEX(Q13133:Q34857,MATCH(TRUE,INDEX(Q13133:Q34857="",,),0)-1),"")</f>
        <v>4</v>
      </c>
      <c r="Q13133">
        <f t="shared" si="308"/>
        <v>1</v>
      </c>
      <c r="R13133">
        <f t="shared" si="307"/>
        <v>0</v>
      </c>
    </row>
    <row r="13134" spans="1:18" x14ac:dyDescent="0.3">
      <c r="A13134" t="s">
        <v>919</v>
      </c>
      <c r="B13134" s="1">
        <v>38530</v>
      </c>
      <c r="C13134" t="s">
        <v>16</v>
      </c>
      <c r="D13134" t="s">
        <v>948</v>
      </c>
      <c r="E13134" t="s">
        <v>949</v>
      </c>
      <c r="G13134" t="s">
        <v>19</v>
      </c>
      <c r="H13134" t="s">
        <v>41</v>
      </c>
      <c r="I13134" t="s">
        <v>21</v>
      </c>
      <c r="J13134" t="s">
        <v>22</v>
      </c>
      <c r="K13134">
        <v>150</v>
      </c>
      <c r="L13134">
        <v>120</v>
      </c>
      <c r="M13134" t="s">
        <v>932</v>
      </c>
      <c r="N13134">
        <v>120</v>
      </c>
      <c r="P13134" cm="1">
        <f t="array" ref="P13134">IF(Q13134&gt;0,INDEX(Q13134:Q34858,MATCH(TRUE,INDEX(Q13134:Q34858="",,),0)-1),"")</f>
        <v>4</v>
      </c>
      <c r="Q13134">
        <f t="shared" si="308"/>
        <v>2</v>
      </c>
      <c r="R13134">
        <f t="shared" si="307"/>
        <v>0</v>
      </c>
    </row>
    <row r="13135" spans="1:18" x14ac:dyDescent="0.3">
      <c r="A13135" t="s">
        <v>919</v>
      </c>
      <c r="B13135" s="1">
        <v>38530</v>
      </c>
      <c r="C13135" t="s">
        <v>16</v>
      </c>
      <c r="D13135" t="s">
        <v>948</v>
      </c>
      <c r="E13135" t="s">
        <v>949</v>
      </c>
      <c r="G13135" t="s">
        <v>19</v>
      </c>
      <c r="H13135" t="s">
        <v>28</v>
      </c>
      <c r="I13135" t="s">
        <v>21</v>
      </c>
      <c r="J13135" t="s">
        <v>22</v>
      </c>
      <c r="K13135">
        <v>31.3</v>
      </c>
      <c r="L13135">
        <v>80</v>
      </c>
      <c r="M13135" t="s">
        <v>932</v>
      </c>
      <c r="N13135">
        <v>80</v>
      </c>
      <c r="P13135" cm="1">
        <f t="array" ref="P13135">IF(Q13135&gt;0,INDEX(Q13135:Q34859,MATCH(TRUE,INDEX(Q13135:Q34859="",,),0)-1),"")</f>
        <v>4</v>
      </c>
      <c r="Q13135">
        <f t="shared" si="308"/>
        <v>2</v>
      </c>
      <c r="R13135">
        <f t="shared" si="307"/>
        <v>0</v>
      </c>
    </row>
    <row r="13136" spans="1:18" x14ac:dyDescent="0.3">
      <c r="A13136" t="s">
        <v>919</v>
      </c>
      <c r="B13136" s="1">
        <v>38530</v>
      </c>
      <c r="C13136" t="s">
        <v>16</v>
      </c>
      <c r="D13136" t="s">
        <v>948</v>
      </c>
      <c r="E13136" t="s">
        <v>949</v>
      </c>
      <c r="G13136" t="s">
        <v>19</v>
      </c>
      <c r="H13136" t="s">
        <v>53</v>
      </c>
      <c r="I13136" t="s">
        <v>26</v>
      </c>
      <c r="J13136" t="s">
        <v>27</v>
      </c>
      <c r="K13136">
        <v>181</v>
      </c>
      <c r="L13136">
        <v>14.5</v>
      </c>
      <c r="M13136" t="s">
        <v>932</v>
      </c>
      <c r="N13136">
        <v>28.5</v>
      </c>
      <c r="P13136" cm="1">
        <f t="array" ref="P13136">IF(Q13136&gt;0,INDEX(Q13136:Q34860,MATCH(TRUE,INDEX(Q13136:Q34860="",,),0)-1),"")</f>
        <v>4</v>
      </c>
      <c r="Q13136">
        <f t="shared" si="308"/>
        <v>2</v>
      </c>
      <c r="R13136">
        <f t="shared" si="307"/>
        <v>0</v>
      </c>
    </row>
    <row r="13137" spans="1:18" x14ac:dyDescent="0.3">
      <c r="A13137" t="s">
        <v>919</v>
      </c>
      <c r="B13137" s="1">
        <v>38530</v>
      </c>
      <c r="C13137" t="s">
        <v>16</v>
      </c>
      <c r="D13137" t="s">
        <v>948</v>
      </c>
      <c r="E13137" t="s">
        <v>949</v>
      </c>
      <c r="G13137" t="s">
        <v>19</v>
      </c>
      <c r="H13137" t="s">
        <v>41</v>
      </c>
      <c r="I13137" t="s">
        <v>26</v>
      </c>
      <c r="J13137" t="s">
        <v>27</v>
      </c>
      <c r="K13137">
        <v>277</v>
      </c>
      <c r="L13137">
        <v>38</v>
      </c>
      <c r="M13137" t="s">
        <v>932</v>
      </c>
      <c r="N13137">
        <v>65.010000000000005</v>
      </c>
      <c r="P13137" cm="1">
        <f t="array" ref="P13137">IF(Q13137&gt;0,INDEX(Q13137:Q34861,MATCH(TRUE,INDEX(Q13137:Q34861="",,),0)-1),"")</f>
        <v>4</v>
      </c>
      <c r="Q13137">
        <f t="shared" si="308"/>
        <v>2</v>
      </c>
      <c r="R13137">
        <f t="shared" si="307"/>
        <v>0</v>
      </c>
    </row>
    <row r="13138" spans="1:18" x14ac:dyDescent="0.3">
      <c r="A13138" t="s">
        <v>919</v>
      </c>
      <c r="B13138" s="1">
        <v>38530</v>
      </c>
      <c r="C13138" t="s">
        <v>16</v>
      </c>
      <c r="D13138" t="s">
        <v>948</v>
      </c>
      <c r="E13138" t="s">
        <v>949</v>
      </c>
      <c r="G13138" t="s">
        <v>19</v>
      </c>
      <c r="H13138" t="s">
        <v>28</v>
      </c>
      <c r="I13138" t="s">
        <v>26</v>
      </c>
      <c r="J13138" t="s">
        <v>27</v>
      </c>
      <c r="K13138">
        <v>361</v>
      </c>
      <c r="L13138">
        <v>12</v>
      </c>
      <c r="M13138" t="s">
        <v>932</v>
      </c>
      <c r="N13138">
        <v>28.5</v>
      </c>
      <c r="P13138" cm="1">
        <f t="array" ref="P13138">IF(Q13138&gt;0,INDEX(Q13138:Q34862,MATCH(TRUE,INDEX(Q13138:Q34862="",,),0)-1),"")</f>
        <v>4</v>
      </c>
      <c r="Q13138">
        <f t="shared" si="308"/>
        <v>2</v>
      </c>
      <c r="R13138">
        <f t="shared" si="307"/>
        <v>0</v>
      </c>
    </row>
    <row r="13139" spans="1:18" x14ac:dyDescent="0.3">
      <c r="A13139" t="s">
        <v>919</v>
      </c>
      <c r="B13139" s="1">
        <v>38530</v>
      </c>
      <c r="C13139" t="s">
        <v>16</v>
      </c>
      <c r="D13139" t="s">
        <v>948</v>
      </c>
      <c r="E13139" t="s">
        <v>949</v>
      </c>
      <c r="G13139" s="6" t="s">
        <v>29</v>
      </c>
      <c r="H13139" t="s">
        <v>53</v>
      </c>
      <c r="I13139" t="s">
        <v>21</v>
      </c>
      <c r="J13139" t="s">
        <v>22</v>
      </c>
      <c r="K13139">
        <v>4</v>
      </c>
      <c r="L13139">
        <v>68</v>
      </c>
      <c r="M13139" t="s">
        <v>932</v>
      </c>
      <c r="N13139">
        <v>68</v>
      </c>
      <c r="P13139" cm="1">
        <f t="array" ref="P13139">IF(Q13139&gt;0,INDEX(Q13139:Q34863,MATCH(TRUE,INDEX(Q13139:Q34863="",,),0)-1),"")</f>
        <v>4</v>
      </c>
      <c r="Q13139">
        <f t="shared" si="308"/>
        <v>2</v>
      </c>
      <c r="R13139">
        <f t="shared" si="307"/>
        <v>0</v>
      </c>
    </row>
    <row r="13140" spans="1:18" x14ac:dyDescent="0.3">
      <c r="A13140" t="s">
        <v>919</v>
      </c>
      <c r="B13140" s="1">
        <v>38530</v>
      </c>
      <c r="C13140" t="s">
        <v>16</v>
      </c>
      <c r="D13140" t="s">
        <v>948</v>
      </c>
      <c r="E13140" t="s">
        <v>949</v>
      </c>
      <c r="G13140" s="6" t="s">
        <v>29</v>
      </c>
      <c r="H13140" t="s">
        <v>69</v>
      </c>
      <c r="I13140" t="s">
        <v>21</v>
      </c>
      <c r="J13140" t="s">
        <v>22</v>
      </c>
      <c r="K13140">
        <v>19</v>
      </c>
      <c r="L13140">
        <v>62</v>
      </c>
      <c r="M13140" t="s">
        <v>932</v>
      </c>
      <c r="N13140">
        <v>62</v>
      </c>
      <c r="P13140" cm="1">
        <f t="array" ref="P13140">IF(Q13140&gt;0,INDEX(Q13140:Q34864,MATCH(TRUE,INDEX(Q13140:Q34864="",,),0)-1),"")</f>
        <v>4</v>
      </c>
      <c r="Q13140">
        <f t="shared" si="308"/>
        <v>2</v>
      </c>
      <c r="R13140">
        <f t="shared" si="307"/>
        <v>0</v>
      </c>
    </row>
    <row r="13141" spans="1:18" x14ac:dyDescent="0.3">
      <c r="A13141" t="s">
        <v>919</v>
      </c>
      <c r="B13141" s="1">
        <v>38530</v>
      </c>
      <c r="C13141" t="s">
        <v>16</v>
      </c>
      <c r="D13141" t="s">
        <v>948</v>
      </c>
      <c r="E13141" t="s">
        <v>949</v>
      </c>
      <c r="G13141" s="6" t="s">
        <v>29</v>
      </c>
      <c r="H13141" t="s">
        <v>30</v>
      </c>
      <c r="I13141" t="s">
        <v>26</v>
      </c>
      <c r="J13141" t="s">
        <v>27</v>
      </c>
      <c r="K13141">
        <v>42</v>
      </c>
      <c r="L13141">
        <v>6.2</v>
      </c>
      <c r="M13141" t="s">
        <v>932</v>
      </c>
      <c r="N13141">
        <v>6.2</v>
      </c>
      <c r="P13141" cm="1">
        <f t="array" ref="P13141">IF(Q13141&gt;0,INDEX(Q13141:Q34865,MATCH(TRUE,INDEX(Q13141:Q34865="",,),0)-1),"")</f>
        <v>4</v>
      </c>
      <c r="Q13141">
        <f t="shared" si="308"/>
        <v>2</v>
      </c>
      <c r="R13141">
        <f t="shared" si="307"/>
        <v>0</v>
      </c>
    </row>
    <row r="13142" spans="1:18" x14ac:dyDescent="0.3">
      <c r="A13142" t="s">
        <v>919</v>
      </c>
      <c r="B13142" s="1">
        <v>38530</v>
      </c>
      <c r="C13142" t="s">
        <v>16</v>
      </c>
      <c r="D13142" t="s">
        <v>948</v>
      </c>
      <c r="E13142" t="s">
        <v>949</v>
      </c>
      <c r="G13142" s="6" t="s">
        <v>29</v>
      </c>
      <c r="H13142" t="s">
        <v>69</v>
      </c>
      <c r="I13142" t="s">
        <v>26</v>
      </c>
      <c r="J13142" t="s">
        <v>27</v>
      </c>
      <c r="K13142">
        <v>87</v>
      </c>
      <c r="L13142">
        <v>6.8</v>
      </c>
      <c r="M13142" t="s">
        <v>932</v>
      </c>
      <c r="N13142">
        <v>6.8</v>
      </c>
      <c r="P13142" cm="1">
        <f t="array" ref="P13142">IF(Q13142&gt;0,INDEX(Q13142:Q34866,MATCH(TRUE,INDEX(Q13142:Q34866="",,),0)-1),"")</f>
        <v>4</v>
      </c>
      <c r="Q13142">
        <f t="shared" si="308"/>
        <v>2</v>
      </c>
      <c r="R13142">
        <f t="shared" si="307"/>
        <v>0</v>
      </c>
    </row>
    <row r="13143" spans="1:18" x14ac:dyDescent="0.3">
      <c r="A13143" t="s">
        <v>919</v>
      </c>
      <c r="B13143" s="1">
        <v>38530</v>
      </c>
      <c r="C13143" t="s">
        <v>16</v>
      </c>
      <c r="D13143" t="s">
        <v>948</v>
      </c>
      <c r="E13143" t="s">
        <v>949</v>
      </c>
      <c r="G13143" s="6" t="s">
        <v>29</v>
      </c>
      <c r="H13143" t="s">
        <v>43</v>
      </c>
      <c r="I13143" t="s">
        <v>26</v>
      </c>
      <c r="J13143" t="s">
        <v>27</v>
      </c>
      <c r="K13143">
        <v>18</v>
      </c>
      <c r="L13143">
        <v>6.8</v>
      </c>
      <c r="M13143" t="s">
        <v>932</v>
      </c>
      <c r="N13143">
        <v>6.8</v>
      </c>
      <c r="P13143" cm="1">
        <f t="array" ref="P13143">IF(Q13143&gt;0,INDEX(Q13143:Q34867,MATCH(TRUE,INDEX(Q13143:Q34867="",,),0)-1),"")</f>
        <v>4</v>
      </c>
      <c r="Q13143">
        <f t="shared" si="308"/>
        <v>2</v>
      </c>
      <c r="R13143">
        <f t="shared" si="307"/>
        <v>0</v>
      </c>
    </row>
    <row r="13144" spans="1:18" x14ac:dyDescent="0.3">
      <c r="A13144" t="s">
        <v>919</v>
      </c>
      <c r="B13144" s="1">
        <v>38530</v>
      </c>
      <c r="C13144" t="s">
        <v>16</v>
      </c>
      <c r="D13144" t="s">
        <v>948</v>
      </c>
      <c r="E13144" t="s">
        <v>949</v>
      </c>
      <c r="G13144" t="s">
        <v>19</v>
      </c>
      <c r="H13144" t="s">
        <v>41</v>
      </c>
      <c r="I13144" t="s">
        <v>21</v>
      </c>
      <c r="J13144" t="s">
        <v>22</v>
      </c>
      <c r="K13144">
        <v>150</v>
      </c>
      <c r="L13144">
        <v>120</v>
      </c>
      <c r="M13144" t="s">
        <v>100</v>
      </c>
      <c r="N13144">
        <v>155</v>
      </c>
      <c r="P13144" cm="1">
        <f t="array" ref="P13144">IF(Q13144&gt;0,INDEX(Q13144:Q34868,MATCH(TRUE,INDEX(Q13144:Q34868="",,),0)-1),"")</f>
        <v>4</v>
      </c>
      <c r="Q13144">
        <f t="shared" si="308"/>
        <v>3</v>
      </c>
      <c r="R13144">
        <f t="shared" si="307"/>
        <v>0</v>
      </c>
    </row>
    <row r="13145" spans="1:18" x14ac:dyDescent="0.3">
      <c r="A13145" t="s">
        <v>919</v>
      </c>
      <c r="B13145" s="1">
        <v>38530</v>
      </c>
      <c r="C13145" t="s">
        <v>16</v>
      </c>
      <c r="D13145" t="s">
        <v>948</v>
      </c>
      <c r="E13145" t="s">
        <v>949</v>
      </c>
      <c r="G13145" t="s">
        <v>19</v>
      </c>
      <c r="H13145" t="s">
        <v>28</v>
      </c>
      <c r="I13145" t="s">
        <v>21</v>
      </c>
      <c r="J13145" t="s">
        <v>22</v>
      </c>
      <c r="K13145">
        <v>31.3</v>
      </c>
      <c r="L13145">
        <v>80</v>
      </c>
      <c r="M13145" t="s">
        <v>100</v>
      </c>
      <c r="N13145">
        <v>80</v>
      </c>
      <c r="P13145" cm="1">
        <f t="array" ref="P13145">IF(Q13145&gt;0,INDEX(Q13145:Q34869,MATCH(TRUE,INDEX(Q13145:Q34869="",,),0)-1),"")</f>
        <v>4</v>
      </c>
      <c r="Q13145">
        <f t="shared" si="308"/>
        <v>3</v>
      </c>
      <c r="R13145">
        <f t="shared" si="307"/>
        <v>0</v>
      </c>
    </row>
    <row r="13146" spans="1:18" x14ac:dyDescent="0.3">
      <c r="A13146" t="s">
        <v>919</v>
      </c>
      <c r="B13146" s="1">
        <v>38530</v>
      </c>
      <c r="C13146" t="s">
        <v>16</v>
      </c>
      <c r="D13146" t="s">
        <v>948</v>
      </c>
      <c r="E13146" t="s">
        <v>949</v>
      </c>
      <c r="G13146" t="s">
        <v>19</v>
      </c>
      <c r="H13146" t="s">
        <v>53</v>
      </c>
      <c r="I13146" t="s">
        <v>26</v>
      </c>
      <c r="J13146" t="s">
        <v>27</v>
      </c>
      <c r="K13146">
        <v>181</v>
      </c>
      <c r="L13146">
        <v>14.5</v>
      </c>
      <c r="M13146" t="s">
        <v>100</v>
      </c>
      <c r="N13146">
        <v>25.25</v>
      </c>
      <c r="P13146" cm="1">
        <f t="array" ref="P13146">IF(Q13146&gt;0,INDEX(Q13146:Q34870,MATCH(TRUE,INDEX(Q13146:Q34870="",,),0)-1),"")</f>
        <v>4</v>
      </c>
      <c r="Q13146">
        <f t="shared" si="308"/>
        <v>3</v>
      </c>
      <c r="R13146">
        <f t="shared" si="307"/>
        <v>0</v>
      </c>
    </row>
    <row r="13147" spans="1:18" x14ac:dyDescent="0.3">
      <c r="A13147" t="s">
        <v>919</v>
      </c>
      <c r="B13147" s="1">
        <v>38530</v>
      </c>
      <c r="C13147" t="s">
        <v>16</v>
      </c>
      <c r="D13147" t="s">
        <v>948</v>
      </c>
      <c r="E13147" t="s">
        <v>949</v>
      </c>
      <c r="G13147" t="s">
        <v>19</v>
      </c>
      <c r="H13147" t="s">
        <v>41</v>
      </c>
      <c r="I13147" t="s">
        <v>26</v>
      </c>
      <c r="J13147" t="s">
        <v>27</v>
      </c>
      <c r="K13147">
        <v>277</v>
      </c>
      <c r="L13147">
        <v>38</v>
      </c>
      <c r="M13147" t="s">
        <v>100</v>
      </c>
      <c r="N13147">
        <v>42</v>
      </c>
      <c r="P13147" cm="1">
        <f t="array" ref="P13147">IF(Q13147&gt;0,INDEX(Q13147:Q34871,MATCH(TRUE,INDEX(Q13147:Q34871="",,),0)-1),"")</f>
        <v>4</v>
      </c>
      <c r="Q13147">
        <f t="shared" si="308"/>
        <v>3</v>
      </c>
      <c r="R13147">
        <f t="shared" si="307"/>
        <v>0</v>
      </c>
    </row>
    <row r="13148" spans="1:18" x14ac:dyDescent="0.3">
      <c r="A13148" t="s">
        <v>919</v>
      </c>
      <c r="B13148" s="1">
        <v>38530</v>
      </c>
      <c r="C13148" t="s">
        <v>16</v>
      </c>
      <c r="D13148" t="s">
        <v>948</v>
      </c>
      <c r="E13148" t="s">
        <v>949</v>
      </c>
      <c r="G13148" t="s">
        <v>19</v>
      </c>
      <c r="H13148" t="s">
        <v>28</v>
      </c>
      <c r="I13148" t="s">
        <v>26</v>
      </c>
      <c r="J13148" t="s">
        <v>27</v>
      </c>
      <c r="K13148">
        <v>361</v>
      </c>
      <c r="L13148">
        <v>12</v>
      </c>
      <c r="M13148" t="s">
        <v>100</v>
      </c>
      <c r="N13148">
        <v>28.5</v>
      </c>
      <c r="P13148" cm="1">
        <f t="array" ref="P13148">IF(Q13148&gt;0,INDEX(Q13148:Q34872,MATCH(TRUE,INDEX(Q13148:Q34872="",,),0)-1),"")</f>
        <v>4</v>
      </c>
      <c r="Q13148">
        <f t="shared" si="308"/>
        <v>3</v>
      </c>
      <c r="R13148">
        <f t="shared" si="307"/>
        <v>0</v>
      </c>
    </row>
    <row r="13149" spans="1:18" x14ac:dyDescent="0.3">
      <c r="A13149" t="s">
        <v>919</v>
      </c>
      <c r="B13149" s="1">
        <v>38530</v>
      </c>
      <c r="C13149" t="s">
        <v>16</v>
      </c>
      <c r="D13149" t="s">
        <v>948</v>
      </c>
      <c r="E13149" t="s">
        <v>949</v>
      </c>
      <c r="G13149" s="6" t="s">
        <v>29</v>
      </c>
      <c r="H13149" t="s">
        <v>53</v>
      </c>
      <c r="I13149" t="s">
        <v>21</v>
      </c>
      <c r="J13149" t="s">
        <v>22</v>
      </c>
      <c r="K13149">
        <v>4</v>
      </c>
      <c r="L13149">
        <v>68</v>
      </c>
      <c r="M13149" t="s">
        <v>100</v>
      </c>
      <c r="N13149">
        <v>68</v>
      </c>
      <c r="P13149" cm="1">
        <f t="array" ref="P13149">IF(Q13149&gt;0,INDEX(Q13149:Q34873,MATCH(TRUE,INDEX(Q13149:Q34873="",,),0)-1),"")</f>
        <v>4</v>
      </c>
      <c r="Q13149">
        <f t="shared" si="308"/>
        <v>3</v>
      </c>
      <c r="R13149">
        <f t="shared" si="307"/>
        <v>0</v>
      </c>
    </row>
    <row r="13150" spans="1:18" x14ac:dyDescent="0.3">
      <c r="A13150" t="s">
        <v>919</v>
      </c>
      <c r="B13150" s="1">
        <v>38530</v>
      </c>
      <c r="C13150" t="s">
        <v>16</v>
      </c>
      <c r="D13150" t="s">
        <v>948</v>
      </c>
      <c r="E13150" t="s">
        <v>949</v>
      </c>
      <c r="G13150" s="6" t="s">
        <v>29</v>
      </c>
      <c r="H13150" t="s">
        <v>69</v>
      </c>
      <c r="I13150" t="s">
        <v>21</v>
      </c>
      <c r="J13150" t="s">
        <v>22</v>
      </c>
      <c r="K13150">
        <v>19</v>
      </c>
      <c r="L13150">
        <v>62</v>
      </c>
      <c r="M13150" t="s">
        <v>100</v>
      </c>
      <c r="N13150">
        <v>62</v>
      </c>
      <c r="P13150" cm="1">
        <f t="array" ref="P13150">IF(Q13150&gt;0,INDEX(Q13150:Q34874,MATCH(TRUE,INDEX(Q13150:Q34874="",,),0)-1),"")</f>
        <v>4</v>
      </c>
      <c r="Q13150">
        <f t="shared" si="308"/>
        <v>3</v>
      </c>
      <c r="R13150">
        <f t="shared" si="307"/>
        <v>0</v>
      </c>
    </row>
    <row r="13151" spans="1:18" x14ac:dyDescent="0.3">
      <c r="A13151" t="s">
        <v>919</v>
      </c>
      <c r="B13151" s="1">
        <v>38530</v>
      </c>
      <c r="C13151" t="s">
        <v>16</v>
      </c>
      <c r="D13151" t="s">
        <v>948</v>
      </c>
      <c r="E13151" t="s">
        <v>949</v>
      </c>
      <c r="G13151" s="6" t="s">
        <v>29</v>
      </c>
      <c r="H13151" t="s">
        <v>30</v>
      </c>
      <c r="I13151" t="s">
        <v>26</v>
      </c>
      <c r="J13151" t="s">
        <v>27</v>
      </c>
      <c r="K13151">
        <v>42</v>
      </c>
      <c r="L13151">
        <v>6.2</v>
      </c>
      <c r="M13151" t="s">
        <v>100</v>
      </c>
      <c r="N13151">
        <v>6.2</v>
      </c>
      <c r="P13151" cm="1">
        <f t="array" ref="P13151">IF(Q13151&gt;0,INDEX(Q13151:Q34875,MATCH(TRUE,INDEX(Q13151:Q34875="",,),0)-1),"")</f>
        <v>4</v>
      </c>
      <c r="Q13151">
        <f t="shared" si="308"/>
        <v>3</v>
      </c>
      <c r="R13151">
        <f t="shared" si="307"/>
        <v>0</v>
      </c>
    </row>
    <row r="13152" spans="1:18" x14ac:dyDescent="0.3">
      <c r="A13152" t="s">
        <v>919</v>
      </c>
      <c r="B13152" s="1">
        <v>38530</v>
      </c>
      <c r="C13152" t="s">
        <v>16</v>
      </c>
      <c r="D13152" t="s">
        <v>948</v>
      </c>
      <c r="E13152" t="s">
        <v>949</v>
      </c>
      <c r="G13152" s="6" t="s">
        <v>29</v>
      </c>
      <c r="H13152" t="s">
        <v>69</v>
      </c>
      <c r="I13152" t="s">
        <v>26</v>
      </c>
      <c r="J13152" t="s">
        <v>27</v>
      </c>
      <c r="K13152">
        <v>87</v>
      </c>
      <c r="L13152">
        <v>6.8</v>
      </c>
      <c r="M13152" t="s">
        <v>100</v>
      </c>
      <c r="N13152">
        <v>6.8</v>
      </c>
      <c r="P13152" cm="1">
        <f t="array" ref="P13152">IF(Q13152&gt;0,INDEX(Q13152:Q34876,MATCH(TRUE,INDEX(Q13152:Q34876="",,),0)-1),"")</f>
        <v>4</v>
      </c>
      <c r="Q13152">
        <f t="shared" si="308"/>
        <v>3</v>
      </c>
      <c r="R13152">
        <f t="shared" si="307"/>
        <v>0</v>
      </c>
    </row>
    <row r="13153" spans="1:18" x14ac:dyDescent="0.3">
      <c r="A13153" t="s">
        <v>919</v>
      </c>
      <c r="B13153" s="1">
        <v>38530</v>
      </c>
      <c r="C13153" t="s">
        <v>16</v>
      </c>
      <c r="D13153" t="s">
        <v>948</v>
      </c>
      <c r="E13153" t="s">
        <v>949</v>
      </c>
      <c r="G13153" s="6" t="s">
        <v>29</v>
      </c>
      <c r="H13153" t="s">
        <v>43</v>
      </c>
      <c r="I13153" t="s">
        <v>26</v>
      </c>
      <c r="J13153" t="s">
        <v>27</v>
      </c>
      <c r="K13153">
        <v>18</v>
      </c>
      <c r="L13153">
        <v>6.8</v>
      </c>
      <c r="M13153" t="s">
        <v>100</v>
      </c>
      <c r="N13153">
        <v>6.8</v>
      </c>
      <c r="P13153" cm="1">
        <f t="array" ref="P13153">IF(Q13153&gt;0,INDEX(Q13153:Q34877,MATCH(TRUE,INDEX(Q13153:Q34877="",,),0)-1),"")</f>
        <v>4</v>
      </c>
      <c r="Q13153">
        <f t="shared" si="308"/>
        <v>3</v>
      </c>
      <c r="R13153">
        <f t="shared" si="307"/>
        <v>0</v>
      </c>
    </row>
    <row r="13154" spans="1:18" x14ac:dyDescent="0.3">
      <c r="A13154" t="s">
        <v>919</v>
      </c>
      <c r="B13154" s="1">
        <v>38530</v>
      </c>
      <c r="C13154" t="s">
        <v>16</v>
      </c>
      <c r="D13154" t="s">
        <v>948</v>
      </c>
      <c r="E13154" t="s">
        <v>949</v>
      </c>
      <c r="G13154" t="s">
        <v>19</v>
      </c>
      <c r="H13154" t="s">
        <v>41</v>
      </c>
      <c r="I13154" t="s">
        <v>21</v>
      </c>
      <c r="J13154" t="s">
        <v>22</v>
      </c>
      <c r="K13154">
        <v>150</v>
      </c>
      <c r="L13154">
        <v>120</v>
      </c>
      <c r="M13154" t="s">
        <v>927</v>
      </c>
      <c r="N13154">
        <v>140</v>
      </c>
      <c r="P13154" cm="1">
        <f t="array" ref="P13154">IF(Q13154&gt;0,INDEX(Q13154:Q34878,MATCH(TRUE,INDEX(Q13154:Q34878="",,),0)-1),"")</f>
        <v>4</v>
      </c>
      <c r="Q13154">
        <f t="shared" si="308"/>
        <v>4</v>
      </c>
      <c r="R13154">
        <f t="shared" si="307"/>
        <v>0</v>
      </c>
    </row>
    <row r="13155" spans="1:18" x14ac:dyDescent="0.3">
      <c r="A13155" t="s">
        <v>919</v>
      </c>
      <c r="B13155" s="1">
        <v>38530</v>
      </c>
      <c r="C13155" t="s">
        <v>16</v>
      </c>
      <c r="D13155" t="s">
        <v>948</v>
      </c>
      <c r="E13155" t="s">
        <v>949</v>
      </c>
      <c r="G13155" t="s">
        <v>19</v>
      </c>
      <c r="H13155" t="s">
        <v>28</v>
      </c>
      <c r="I13155" t="s">
        <v>21</v>
      </c>
      <c r="J13155" t="s">
        <v>22</v>
      </c>
      <c r="K13155">
        <v>31.3</v>
      </c>
      <c r="L13155">
        <v>80</v>
      </c>
      <c r="M13155" t="s">
        <v>927</v>
      </c>
      <c r="N13155">
        <v>100</v>
      </c>
      <c r="P13155" cm="1">
        <f t="array" ref="P13155">IF(Q13155&gt;0,INDEX(Q13155:Q34879,MATCH(TRUE,INDEX(Q13155:Q34879="",,),0)-1),"")</f>
        <v>4</v>
      </c>
      <c r="Q13155">
        <f t="shared" si="308"/>
        <v>4</v>
      </c>
      <c r="R13155">
        <f t="shared" si="307"/>
        <v>0</v>
      </c>
    </row>
    <row r="13156" spans="1:18" x14ac:dyDescent="0.3">
      <c r="A13156" t="s">
        <v>919</v>
      </c>
      <c r="B13156" s="1">
        <v>38530</v>
      </c>
      <c r="C13156" t="s">
        <v>16</v>
      </c>
      <c r="D13156" t="s">
        <v>948</v>
      </c>
      <c r="E13156" t="s">
        <v>949</v>
      </c>
      <c r="G13156" t="s">
        <v>19</v>
      </c>
      <c r="H13156" t="s">
        <v>53</v>
      </c>
      <c r="I13156" t="s">
        <v>26</v>
      </c>
      <c r="J13156" t="s">
        <v>27</v>
      </c>
      <c r="K13156">
        <v>181</v>
      </c>
      <c r="L13156">
        <v>14.5</v>
      </c>
      <c r="M13156" t="s">
        <v>927</v>
      </c>
      <c r="N13156">
        <v>30</v>
      </c>
      <c r="P13156" cm="1">
        <f t="array" ref="P13156">IF(Q13156&gt;0,INDEX(Q13156:Q34880,MATCH(TRUE,INDEX(Q13156:Q34880="",,),0)-1),"")</f>
        <v>4</v>
      </c>
      <c r="Q13156">
        <f t="shared" si="308"/>
        <v>4</v>
      </c>
      <c r="R13156">
        <f t="shared" si="307"/>
        <v>0</v>
      </c>
    </row>
    <row r="13157" spans="1:18" x14ac:dyDescent="0.3">
      <c r="A13157" t="s">
        <v>919</v>
      </c>
      <c r="B13157" s="1">
        <v>38530</v>
      </c>
      <c r="C13157" t="s">
        <v>16</v>
      </c>
      <c r="D13157" t="s">
        <v>948</v>
      </c>
      <c r="E13157" t="s">
        <v>949</v>
      </c>
      <c r="G13157" t="s">
        <v>19</v>
      </c>
      <c r="H13157" t="s">
        <v>41</v>
      </c>
      <c r="I13157" t="s">
        <v>26</v>
      </c>
      <c r="J13157" t="s">
        <v>27</v>
      </c>
      <c r="K13157">
        <v>277</v>
      </c>
      <c r="L13157">
        <v>38</v>
      </c>
      <c r="M13157" t="s">
        <v>927</v>
      </c>
      <c r="N13157">
        <v>45</v>
      </c>
      <c r="P13157" cm="1">
        <f t="array" ref="P13157">IF(Q13157&gt;0,INDEX(Q13157:Q34881,MATCH(TRUE,INDEX(Q13157:Q34881="",,),0)-1),"")</f>
        <v>4</v>
      </c>
      <c r="Q13157">
        <f t="shared" si="308"/>
        <v>4</v>
      </c>
      <c r="R13157">
        <f t="shared" si="307"/>
        <v>0</v>
      </c>
    </row>
    <row r="13158" spans="1:18" x14ac:dyDescent="0.3">
      <c r="A13158" t="s">
        <v>919</v>
      </c>
      <c r="B13158" s="1">
        <v>38530</v>
      </c>
      <c r="C13158" t="s">
        <v>16</v>
      </c>
      <c r="D13158" t="s">
        <v>948</v>
      </c>
      <c r="E13158" t="s">
        <v>949</v>
      </c>
      <c r="G13158" t="s">
        <v>19</v>
      </c>
      <c r="H13158" t="s">
        <v>28</v>
      </c>
      <c r="I13158" t="s">
        <v>26</v>
      </c>
      <c r="J13158" t="s">
        <v>27</v>
      </c>
      <c r="K13158">
        <v>361</v>
      </c>
      <c r="L13158">
        <v>12</v>
      </c>
      <c r="M13158" t="s">
        <v>927</v>
      </c>
      <c r="N13158">
        <v>28</v>
      </c>
      <c r="P13158" cm="1">
        <f t="array" ref="P13158">IF(Q13158&gt;0,INDEX(Q13158:Q34882,MATCH(TRUE,INDEX(Q13158:Q34882="",,),0)-1),"")</f>
        <v>4</v>
      </c>
      <c r="Q13158">
        <f t="shared" si="308"/>
        <v>4</v>
      </c>
      <c r="R13158">
        <f t="shared" si="307"/>
        <v>0</v>
      </c>
    </row>
    <row r="13159" spans="1:18" x14ac:dyDescent="0.3">
      <c r="A13159" t="s">
        <v>919</v>
      </c>
      <c r="B13159" s="1">
        <v>38530</v>
      </c>
      <c r="C13159" t="s">
        <v>16</v>
      </c>
      <c r="D13159" t="s">
        <v>948</v>
      </c>
      <c r="E13159" t="s">
        <v>949</v>
      </c>
      <c r="G13159" s="6" t="s">
        <v>29</v>
      </c>
      <c r="H13159" t="s">
        <v>53</v>
      </c>
      <c r="I13159" t="s">
        <v>21</v>
      </c>
      <c r="J13159" t="s">
        <v>22</v>
      </c>
      <c r="K13159">
        <v>4</v>
      </c>
      <c r="L13159">
        <v>68</v>
      </c>
      <c r="M13159" t="s">
        <v>927</v>
      </c>
      <c r="N13159">
        <v>68</v>
      </c>
      <c r="P13159" cm="1">
        <f t="array" ref="P13159">IF(Q13159&gt;0,INDEX(Q13159:Q34883,MATCH(TRUE,INDEX(Q13159:Q34883="",,),0)-1),"")</f>
        <v>4</v>
      </c>
      <c r="Q13159">
        <f t="shared" si="308"/>
        <v>4</v>
      </c>
      <c r="R13159">
        <f t="shared" si="307"/>
        <v>0</v>
      </c>
    </row>
    <row r="13160" spans="1:18" x14ac:dyDescent="0.3">
      <c r="A13160" t="s">
        <v>919</v>
      </c>
      <c r="B13160" s="1">
        <v>38530</v>
      </c>
      <c r="C13160" t="s">
        <v>16</v>
      </c>
      <c r="D13160" t="s">
        <v>948</v>
      </c>
      <c r="E13160" t="s">
        <v>949</v>
      </c>
      <c r="G13160" s="6" t="s">
        <v>29</v>
      </c>
      <c r="H13160" t="s">
        <v>69</v>
      </c>
      <c r="I13160" t="s">
        <v>21</v>
      </c>
      <c r="J13160" t="s">
        <v>22</v>
      </c>
      <c r="K13160">
        <v>19</v>
      </c>
      <c r="L13160">
        <v>62</v>
      </c>
      <c r="M13160" t="s">
        <v>927</v>
      </c>
      <c r="N13160">
        <v>62</v>
      </c>
      <c r="P13160" cm="1">
        <f t="array" ref="P13160">IF(Q13160&gt;0,INDEX(Q13160:Q34884,MATCH(TRUE,INDEX(Q13160:Q34884="",,),0)-1),"")</f>
        <v>4</v>
      </c>
      <c r="Q13160">
        <f t="shared" si="308"/>
        <v>4</v>
      </c>
      <c r="R13160">
        <f t="shared" si="307"/>
        <v>0</v>
      </c>
    </row>
    <row r="13161" spans="1:18" x14ac:dyDescent="0.3">
      <c r="A13161" t="s">
        <v>919</v>
      </c>
      <c r="B13161" s="1">
        <v>38530</v>
      </c>
      <c r="C13161" t="s">
        <v>16</v>
      </c>
      <c r="D13161" t="s">
        <v>948</v>
      </c>
      <c r="E13161" t="s">
        <v>949</v>
      </c>
      <c r="G13161" s="6" t="s">
        <v>29</v>
      </c>
      <c r="H13161" t="s">
        <v>30</v>
      </c>
      <c r="I13161" t="s">
        <v>26</v>
      </c>
      <c r="J13161" t="s">
        <v>27</v>
      </c>
      <c r="K13161">
        <v>42</v>
      </c>
      <c r="L13161">
        <v>6.2</v>
      </c>
      <c r="M13161" t="s">
        <v>927</v>
      </c>
      <c r="N13161">
        <v>6.2</v>
      </c>
      <c r="P13161" cm="1">
        <f t="array" ref="P13161">IF(Q13161&gt;0,INDEX(Q13161:Q34885,MATCH(TRUE,INDEX(Q13161:Q34885="",,),0)-1),"")</f>
        <v>4</v>
      </c>
      <c r="Q13161">
        <f t="shared" si="308"/>
        <v>4</v>
      </c>
      <c r="R13161">
        <f t="shared" si="307"/>
        <v>0</v>
      </c>
    </row>
    <row r="13162" spans="1:18" x14ac:dyDescent="0.3">
      <c r="A13162" t="s">
        <v>919</v>
      </c>
      <c r="B13162" s="1">
        <v>38530</v>
      </c>
      <c r="C13162" t="s">
        <v>16</v>
      </c>
      <c r="D13162" t="s">
        <v>948</v>
      </c>
      <c r="E13162" t="s">
        <v>949</v>
      </c>
      <c r="G13162" s="6" t="s">
        <v>29</v>
      </c>
      <c r="H13162" t="s">
        <v>69</v>
      </c>
      <c r="I13162" t="s">
        <v>26</v>
      </c>
      <c r="J13162" t="s">
        <v>27</v>
      </c>
      <c r="K13162">
        <v>87</v>
      </c>
      <c r="L13162">
        <v>6.8</v>
      </c>
      <c r="M13162" t="s">
        <v>927</v>
      </c>
      <c r="N13162">
        <v>6.8</v>
      </c>
      <c r="P13162" cm="1">
        <f t="array" ref="P13162">IF(Q13162&gt;0,INDEX(Q13162:Q34886,MATCH(TRUE,INDEX(Q13162:Q34886="",,),0)-1),"")</f>
        <v>4</v>
      </c>
      <c r="Q13162">
        <f t="shared" si="308"/>
        <v>4</v>
      </c>
      <c r="R13162">
        <f t="shared" si="307"/>
        <v>0</v>
      </c>
    </row>
    <row r="13163" spans="1:18" x14ac:dyDescent="0.3">
      <c r="A13163" t="s">
        <v>919</v>
      </c>
      <c r="B13163" s="1">
        <v>38530</v>
      </c>
      <c r="C13163" t="s">
        <v>16</v>
      </c>
      <c r="D13163" t="s">
        <v>948</v>
      </c>
      <c r="E13163" t="s">
        <v>949</v>
      </c>
      <c r="G13163" s="6" t="s">
        <v>29</v>
      </c>
      <c r="H13163" t="s">
        <v>43</v>
      </c>
      <c r="I13163" t="s">
        <v>26</v>
      </c>
      <c r="J13163" t="s">
        <v>27</v>
      </c>
      <c r="K13163">
        <v>18</v>
      </c>
      <c r="L13163">
        <v>6.8</v>
      </c>
      <c r="M13163" t="s">
        <v>927</v>
      </c>
      <c r="N13163">
        <v>6.8</v>
      </c>
      <c r="P13163" cm="1">
        <f t="array" ref="P13163">IF(Q13163&gt;0,INDEX(Q13163:Q34887,MATCH(TRUE,INDEX(Q13163:Q34887="",,),0)-1),"")</f>
        <v>4</v>
      </c>
      <c r="Q13163">
        <f t="shared" si="308"/>
        <v>4</v>
      </c>
      <c r="R13163">
        <f t="shared" si="307"/>
        <v>0</v>
      </c>
    </row>
    <row r="13164" spans="1:18" x14ac:dyDescent="0.3">
      <c r="P13164" t="str" cm="1">
        <f t="array" ref="P13164">IF(Q13164&gt;0,INDEX(Q13164:Q34888,MATCH(TRUE,INDEX(Q13164:Q34888="",,),0)-1),"")</f>
        <v/>
      </c>
      <c r="R13164" t="str">
        <f t="shared" si="307"/>
        <v/>
      </c>
    </row>
    <row r="13165" spans="1:18" x14ac:dyDescent="0.3">
      <c r="A13165" t="s">
        <v>919</v>
      </c>
      <c r="B13165" s="1">
        <v>38530</v>
      </c>
      <c r="C13165" t="s">
        <v>16</v>
      </c>
      <c r="D13165" t="s">
        <v>950</v>
      </c>
      <c r="E13165" t="s">
        <v>951</v>
      </c>
      <c r="G13165" t="s">
        <v>19</v>
      </c>
      <c r="H13165" t="s">
        <v>20</v>
      </c>
      <c r="I13165" t="s">
        <v>21</v>
      </c>
      <c r="J13165" t="s">
        <v>22</v>
      </c>
      <c r="K13165">
        <v>72</v>
      </c>
      <c r="L13165">
        <v>240</v>
      </c>
      <c r="M13165" t="s">
        <v>153</v>
      </c>
      <c r="N13165">
        <v>240</v>
      </c>
      <c r="O13165" t="s">
        <v>24</v>
      </c>
      <c r="P13165" cm="1">
        <f t="array" ref="P13165">IF(Q13165&gt;0,INDEX(Q13165:Q34889,MATCH(TRUE,INDEX(Q13165:Q34889="",,),0)-1),"")</f>
        <v>8</v>
      </c>
      <c r="Q13165">
        <f>INT((ROW()-13165)/7)+1</f>
        <v>1</v>
      </c>
      <c r="R13165">
        <f t="shared" si="307"/>
        <v>0</v>
      </c>
    </row>
    <row r="13166" spans="1:18" x14ac:dyDescent="0.3">
      <c r="A13166" t="s">
        <v>919</v>
      </c>
      <c r="B13166" s="1">
        <v>38530</v>
      </c>
      <c r="C13166" t="s">
        <v>16</v>
      </c>
      <c r="D13166" t="s">
        <v>950</v>
      </c>
      <c r="E13166" t="s">
        <v>951</v>
      </c>
      <c r="G13166" t="s">
        <v>19</v>
      </c>
      <c r="H13166" t="s">
        <v>20</v>
      </c>
      <c r="I13166" t="s">
        <v>26</v>
      </c>
      <c r="J13166" t="s">
        <v>27</v>
      </c>
      <c r="K13166">
        <v>1061</v>
      </c>
      <c r="L13166">
        <v>11.6</v>
      </c>
      <c r="M13166" t="s">
        <v>153</v>
      </c>
      <c r="N13166">
        <v>69.39</v>
      </c>
      <c r="O13166" t="s">
        <v>24</v>
      </c>
      <c r="P13166" cm="1">
        <f t="array" ref="P13166">IF(Q13166&gt;0,INDEX(Q13166:Q34890,MATCH(TRUE,INDEX(Q13166:Q34890="",,),0)-1),"")</f>
        <v>8</v>
      </c>
      <c r="Q13166">
        <f t="shared" ref="Q13166:Q13220" si="309">INT((ROW()-13165)/7)+1</f>
        <v>1</v>
      </c>
      <c r="R13166">
        <f t="shared" si="307"/>
        <v>0</v>
      </c>
    </row>
    <row r="13167" spans="1:18" x14ac:dyDescent="0.3">
      <c r="A13167" t="s">
        <v>919</v>
      </c>
      <c r="B13167" s="1">
        <v>38530</v>
      </c>
      <c r="C13167" t="s">
        <v>16</v>
      </c>
      <c r="D13167" t="s">
        <v>950</v>
      </c>
      <c r="E13167" t="s">
        <v>951</v>
      </c>
      <c r="G13167" t="s">
        <v>19</v>
      </c>
      <c r="H13167" t="s">
        <v>25</v>
      </c>
      <c r="I13167" t="s">
        <v>26</v>
      </c>
      <c r="J13167" t="s">
        <v>27</v>
      </c>
      <c r="K13167">
        <v>718</v>
      </c>
      <c r="L13167">
        <v>14.5</v>
      </c>
      <c r="M13167" t="s">
        <v>153</v>
      </c>
      <c r="N13167">
        <v>14.5</v>
      </c>
      <c r="O13167" t="s">
        <v>24</v>
      </c>
      <c r="P13167" cm="1">
        <f t="array" ref="P13167">IF(Q13167&gt;0,INDEX(Q13167:Q34891,MATCH(TRUE,INDEX(Q13167:Q34891="",,),0)-1),"")</f>
        <v>8</v>
      </c>
      <c r="Q13167">
        <f t="shared" si="309"/>
        <v>1</v>
      </c>
      <c r="R13167">
        <f t="shared" si="307"/>
        <v>0</v>
      </c>
    </row>
    <row r="13168" spans="1:18" x14ac:dyDescent="0.3">
      <c r="A13168" t="s">
        <v>919</v>
      </c>
      <c r="B13168" s="1">
        <v>38530</v>
      </c>
      <c r="C13168" t="s">
        <v>16</v>
      </c>
      <c r="D13168" t="s">
        <v>950</v>
      </c>
      <c r="E13168" t="s">
        <v>951</v>
      </c>
      <c r="G13168" s="6" t="s">
        <v>29</v>
      </c>
      <c r="H13168" t="s">
        <v>126</v>
      </c>
      <c r="I13168" t="s">
        <v>21</v>
      </c>
      <c r="J13168" t="s">
        <v>22</v>
      </c>
      <c r="K13168">
        <v>6</v>
      </c>
      <c r="L13168">
        <v>86.5</v>
      </c>
      <c r="M13168" t="s">
        <v>153</v>
      </c>
      <c r="N13168">
        <v>86.5</v>
      </c>
      <c r="O13168" t="s">
        <v>24</v>
      </c>
      <c r="P13168" cm="1">
        <f t="array" ref="P13168">IF(Q13168&gt;0,INDEX(Q13168:Q34892,MATCH(TRUE,INDEX(Q13168:Q34892="",,),0)-1),"")</f>
        <v>8</v>
      </c>
      <c r="Q13168">
        <f t="shared" si="309"/>
        <v>1</v>
      </c>
      <c r="R13168">
        <f t="shared" si="307"/>
        <v>0</v>
      </c>
    </row>
    <row r="13169" spans="1:18" x14ac:dyDescent="0.3">
      <c r="A13169" t="s">
        <v>919</v>
      </c>
      <c r="B13169" s="1">
        <v>38530</v>
      </c>
      <c r="C13169" t="s">
        <v>16</v>
      </c>
      <c r="D13169" t="s">
        <v>950</v>
      </c>
      <c r="E13169" t="s">
        <v>951</v>
      </c>
      <c r="G13169" s="6" t="s">
        <v>29</v>
      </c>
      <c r="H13169" t="s">
        <v>25</v>
      </c>
      <c r="I13169" t="s">
        <v>21</v>
      </c>
      <c r="J13169" t="s">
        <v>22</v>
      </c>
      <c r="K13169">
        <v>9</v>
      </c>
      <c r="L13169">
        <v>59.4</v>
      </c>
      <c r="M13169" t="s">
        <v>153</v>
      </c>
      <c r="N13169">
        <v>59.4</v>
      </c>
      <c r="O13169" t="s">
        <v>24</v>
      </c>
      <c r="P13169" cm="1">
        <f t="array" ref="P13169">IF(Q13169&gt;0,INDEX(Q13169:Q34893,MATCH(TRUE,INDEX(Q13169:Q34893="",,),0)-1),"")</f>
        <v>8</v>
      </c>
      <c r="Q13169">
        <f t="shared" si="309"/>
        <v>1</v>
      </c>
      <c r="R13169">
        <f t="shared" si="307"/>
        <v>0</v>
      </c>
    </row>
    <row r="13170" spans="1:18" x14ac:dyDescent="0.3">
      <c r="A13170" t="s">
        <v>919</v>
      </c>
      <c r="B13170" s="1">
        <v>38530</v>
      </c>
      <c r="C13170" t="s">
        <v>16</v>
      </c>
      <c r="D13170" t="s">
        <v>950</v>
      </c>
      <c r="E13170" t="s">
        <v>951</v>
      </c>
      <c r="G13170" s="6" t="s">
        <v>29</v>
      </c>
      <c r="H13170" t="s">
        <v>30</v>
      </c>
      <c r="I13170" t="s">
        <v>26</v>
      </c>
      <c r="J13170" t="s">
        <v>27</v>
      </c>
      <c r="K13170">
        <v>27</v>
      </c>
      <c r="L13170">
        <v>5.0999999999999996</v>
      </c>
      <c r="M13170" t="s">
        <v>153</v>
      </c>
      <c r="N13170">
        <v>5.0999999999999996</v>
      </c>
      <c r="O13170" t="s">
        <v>24</v>
      </c>
      <c r="P13170" cm="1">
        <f t="array" ref="P13170">IF(Q13170&gt;0,INDEX(Q13170:Q34894,MATCH(TRUE,INDEX(Q13170:Q34894="",,),0)-1),"")</f>
        <v>8</v>
      </c>
      <c r="Q13170">
        <f t="shared" si="309"/>
        <v>1</v>
      </c>
      <c r="R13170">
        <f t="shared" si="307"/>
        <v>0</v>
      </c>
    </row>
    <row r="13171" spans="1:18" x14ac:dyDescent="0.3">
      <c r="A13171" t="s">
        <v>919</v>
      </c>
      <c r="B13171" s="1">
        <v>38530</v>
      </c>
      <c r="C13171" t="s">
        <v>16</v>
      </c>
      <c r="D13171" t="s">
        <v>950</v>
      </c>
      <c r="E13171" t="s">
        <v>951</v>
      </c>
      <c r="G13171" s="6" t="s">
        <v>29</v>
      </c>
      <c r="H13171" t="s">
        <v>126</v>
      </c>
      <c r="I13171" t="s">
        <v>26</v>
      </c>
      <c r="J13171" t="s">
        <v>27</v>
      </c>
      <c r="K13171">
        <v>162</v>
      </c>
      <c r="L13171">
        <v>6.55</v>
      </c>
      <c r="M13171" t="s">
        <v>153</v>
      </c>
      <c r="N13171">
        <v>6.55</v>
      </c>
      <c r="O13171" t="s">
        <v>24</v>
      </c>
      <c r="P13171" cm="1">
        <f t="array" ref="P13171">IF(Q13171&gt;0,INDEX(Q13171:Q34895,MATCH(TRUE,INDEX(Q13171:Q34895="",,),0)-1),"")</f>
        <v>8</v>
      </c>
      <c r="Q13171">
        <f t="shared" si="309"/>
        <v>1</v>
      </c>
      <c r="R13171">
        <f t="shared" si="307"/>
        <v>0</v>
      </c>
    </row>
    <row r="13172" spans="1:18" x14ac:dyDescent="0.3">
      <c r="A13172" t="s">
        <v>919</v>
      </c>
      <c r="B13172" s="1">
        <v>38530</v>
      </c>
      <c r="C13172" t="s">
        <v>16</v>
      </c>
      <c r="D13172" t="s">
        <v>950</v>
      </c>
      <c r="E13172" t="s">
        <v>951</v>
      </c>
      <c r="G13172" t="s">
        <v>19</v>
      </c>
      <c r="H13172" t="s">
        <v>20</v>
      </c>
      <c r="I13172" t="s">
        <v>21</v>
      </c>
      <c r="J13172" t="s">
        <v>22</v>
      </c>
      <c r="K13172">
        <v>72</v>
      </c>
      <c r="L13172">
        <v>240</v>
      </c>
      <c r="M13172" t="s">
        <v>59</v>
      </c>
      <c r="N13172">
        <v>800</v>
      </c>
      <c r="P13172" cm="1">
        <f t="array" ref="P13172">IF(Q13172&gt;0,INDEX(Q13172:Q34896,MATCH(TRUE,INDEX(Q13172:Q34896="",,),0)-1),"")</f>
        <v>8</v>
      </c>
      <c r="Q13172">
        <f t="shared" si="309"/>
        <v>2</v>
      </c>
      <c r="R13172">
        <f t="shared" ref="R13172:R13235" si="310">IF(P13172="","",0)</f>
        <v>0</v>
      </c>
    </row>
    <row r="13173" spans="1:18" x14ac:dyDescent="0.3">
      <c r="A13173" t="s">
        <v>919</v>
      </c>
      <c r="B13173" s="1">
        <v>38530</v>
      </c>
      <c r="C13173" t="s">
        <v>16</v>
      </c>
      <c r="D13173" t="s">
        <v>950</v>
      </c>
      <c r="E13173" t="s">
        <v>951</v>
      </c>
      <c r="G13173" t="s">
        <v>19</v>
      </c>
      <c r="H13173" t="s">
        <v>20</v>
      </c>
      <c r="I13173" t="s">
        <v>26</v>
      </c>
      <c r="J13173" t="s">
        <v>27</v>
      </c>
      <c r="K13173">
        <v>1061</v>
      </c>
      <c r="L13173">
        <v>11.6</v>
      </c>
      <c r="M13173" t="s">
        <v>59</v>
      </c>
      <c r="N13173">
        <v>22</v>
      </c>
      <c r="P13173" cm="1">
        <f t="array" ref="P13173">IF(Q13173&gt;0,INDEX(Q13173:Q34897,MATCH(TRUE,INDEX(Q13173:Q34897="",,),0)-1),"")</f>
        <v>8</v>
      </c>
      <c r="Q13173">
        <f t="shared" si="309"/>
        <v>2</v>
      </c>
      <c r="R13173">
        <f t="shared" si="310"/>
        <v>0</v>
      </c>
    </row>
    <row r="13174" spans="1:18" x14ac:dyDescent="0.3">
      <c r="A13174" t="s">
        <v>919</v>
      </c>
      <c r="B13174" s="1">
        <v>38530</v>
      </c>
      <c r="C13174" t="s">
        <v>16</v>
      </c>
      <c r="D13174" t="s">
        <v>950</v>
      </c>
      <c r="E13174" t="s">
        <v>951</v>
      </c>
      <c r="G13174" t="s">
        <v>19</v>
      </c>
      <c r="H13174" t="s">
        <v>25</v>
      </c>
      <c r="I13174" t="s">
        <v>26</v>
      </c>
      <c r="J13174" t="s">
        <v>27</v>
      </c>
      <c r="K13174">
        <v>718</v>
      </c>
      <c r="L13174">
        <v>14.5</v>
      </c>
      <c r="M13174" t="s">
        <v>59</v>
      </c>
      <c r="N13174">
        <v>18.399999999999999</v>
      </c>
      <c r="P13174" cm="1">
        <f t="array" ref="P13174">IF(Q13174&gt;0,INDEX(Q13174:Q34898,MATCH(TRUE,INDEX(Q13174:Q34898="",,),0)-1),"")</f>
        <v>8</v>
      </c>
      <c r="Q13174">
        <f t="shared" si="309"/>
        <v>2</v>
      </c>
      <c r="R13174">
        <f t="shared" si="310"/>
        <v>0</v>
      </c>
    </row>
    <row r="13175" spans="1:18" x14ac:dyDescent="0.3">
      <c r="A13175" t="s">
        <v>919</v>
      </c>
      <c r="B13175" s="1">
        <v>38530</v>
      </c>
      <c r="C13175" t="s">
        <v>16</v>
      </c>
      <c r="D13175" t="s">
        <v>950</v>
      </c>
      <c r="E13175" t="s">
        <v>951</v>
      </c>
      <c r="G13175" s="6" t="s">
        <v>29</v>
      </c>
      <c r="H13175" t="s">
        <v>126</v>
      </c>
      <c r="I13175" t="s">
        <v>21</v>
      </c>
      <c r="J13175" t="s">
        <v>22</v>
      </c>
      <c r="K13175">
        <v>6</v>
      </c>
      <c r="L13175">
        <v>86.5</v>
      </c>
      <c r="M13175" t="s">
        <v>59</v>
      </c>
      <c r="N13175">
        <v>86.5</v>
      </c>
      <c r="P13175" cm="1">
        <f t="array" ref="P13175">IF(Q13175&gt;0,INDEX(Q13175:Q34899,MATCH(TRUE,INDEX(Q13175:Q34899="",,),0)-1),"")</f>
        <v>8</v>
      </c>
      <c r="Q13175">
        <f t="shared" si="309"/>
        <v>2</v>
      </c>
      <c r="R13175">
        <f t="shared" si="310"/>
        <v>0</v>
      </c>
    </row>
    <row r="13176" spans="1:18" x14ac:dyDescent="0.3">
      <c r="A13176" t="s">
        <v>919</v>
      </c>
      <c r="B13176" s="1">
        <v>38530</v>
      </c>
      <c r="C13176" t="s">
        <v>16</v>
      </c>
      <c r="D13176" t="s">
        <v>950</v>
      </c>
      <c r="E13176" t="s">
        <v>951</v>
      </c>
      <c r="G13176" s="6" t="s">
        <v>29</v>
      </c>
      <c r="H13176" t="s">
        <v>25</v>
      </c>
      <c r="I13176" t="s">
        <v>21</v>
      </c>
      <c r="J13176" t="s">
        <v>22</v>
      </c>
      <c r="K13176">
        <v>9</v>
      </c>
      <c r="L13176">
        <v>59.4</v>
      </c>
      <c r="M13176" t="s">
        <v>59</v>
      </c>
      <c r="N13176">
        <v>59.4</v>
      </c>
      <c r="P13176" cm="1">
        <f t="array" ref="P13176">IF(Q13176&gt;0,INDEX(Q13176:Q34900,MATCH(TRUE,INDEX(Q13176:Q34900="",,),0)-1),"")</f>
        <v>8</v>
      </c>
      <c r="Q13176">
        <f t="shared" si="309"/>
        <v>2</v>
      </c>
      <c r="R13176">
        <f t="shared" si="310"/>
        <v>0</v>
      </c>
    </row>
    <row r="13177" spans="1:18" x14ac:dyDescent="0.3">
      <c r="A13177" t="s">
        <v>919</v>
      </c>
      <c r="B13177" s="1">
        <v>38530</v>
      </c>
      <c r="C13177" t="s">
        <v>16</v>
      </c>
      <c r="D13177" t="s">
        <v>950</v>
      </c>
      <c r="E13177" t="s">
        <v>951</v>
      </c>
      <c r="G13177" s="6" t="s">
        <v>29</v>
      </c>
      <c r="H13177" t="s">
        <v>30</v>
      </c>
      <c r="I13177" t="s">
        <v>26</v>
      </c>
      <c r="J13177" t="s">
        <v>27</v>
      </c>
      <c r="K13177">
        <v>27</v>
      </c>
      <c r="L13177">
        <v>5.0999999999999996</v>
      </c>
      <c r="M13177" t="s">
        <v>59</v>
      </c>
      <c r="N13177">
        <v>5.0999999999999996</v>
      </c>
      <c r="P13177" cm="1">
        <f t="array" ref="P13177">IF(Q13177&gt;0,INDEX(Q13177:Q34901,MATCH(TRUE,INDEX(Q13177:Q34901="",,),0)-1),"")</f>
        <v>8</v>
      </c>
      <c r="Q13177">
        <f t="shared" si="309"/>
        <v>2</v>
      </c>
      <c r="R13177">
        <f t="shared" si="310"/>
        <v>0</v>
      </c>
    </row>
    <row r="13178" spans="1:18" x14ac:dyDescent="0.3">
      <c r="A13178" t="s">
        <v>919</v>
      </c>
      <c r="B13178" s="1">
        <v>38530</v>
      </c>
      <c r="C13178" t="s">
        <v>16</v>
      </c>
      <c r="D13178" t="s">
        <v>950</v>
      </c>
      <c r="E13178" t="s">
        <v>951</v>
      </c>
      <c r="G13178" s="6" t="s">
        <v>29</v>
      </c>
      <c r="H13178" t="s">
        <v>126</v>
      </c>
      <c r="I13178" t="s">
        <v>26</v>
      </c>
      <c r="J13178" t="s">
        <v>27</v>
      </c>
      <c r="K13178">
        <v>162</v>
      </c>
      <c r="L13178">
        <v>6.55</v>
      </c>
      <c r="M13178" t="s">
        <v>59</v>
      </c>
      <c r="N13178">
        <v>6.55</v>
      </c>
      <c r="P13178" cm="1">
        <f t="array" ref="P13178">IF(Q13178&gt;0,INDEX(Q13178:Q34902,MATCH(TRUE,INDEX(Q13178:Q34902="",,),0)-1),"")</f>
        <v>8</v>
      </c>
      <c r="Q13178">
        <f t="shared" si="309"/>
        <v>2</v>
      </c>
      <c r="R13178">
        <f t="shared" si="310"/>
        <v>0</v>
      </c>
    </row>
    <row r="13179" spans="1:18" x14ac:dyDescent="0.3">
      <c r="A13179" t="s">
        <v>919</v>
      </c>
      <c r="B13179" s="1">
        <v>38530</v>
      </c>
      <c r="C13179" t="s">
        <v>16</v>
      </c>
      <c r="D13179" t="s">
        <v>950</v>
      </c>
      <c r="E13179" t="s">
        <v>951</v>
      </c>
      <c r="G13179" t="s">
        <v>19</v>
      </c>
      <c r="H13179" t="s">
        <v>20</v>
      </c>
      <c r="I13179" t="s">
        <v>21</v>
      </c>
      <c r="J13179" t="s">
        <v>22</v>
      </c>
      <c r="K13179">
        <v>72</v>
      </c>
      <c r="L13179">
        <v>240</v>
      </c>
      <c r="M13179" t="s">
        <v>100</v>
      </c>
      <c r="N13179">
        <v>495</v>
      </c>
      <c r="P13179" cm="1">
        <f t="array" ref="P13179">IF(Q13179&gt;0,INDEX(Q13179:Q34903,MATCH(TRUE,INDEX(Q13179:Q34903="",,),0)-1),"")</f>
        <v>8</v>
      </c>
      <c r="Q13179">
        <f t="shared" si="309"/>
        <v>3</v>
      </c>
      <c r="R13179">
        <f t="shared" si="310"/>
        <v>0</v>
      </c>
    </row>
    <row r="13180" spans="1:18" x14ac:dyDescent="0.3">
      <c r="A13180" t="s">
        <v>919</v>
      </c>
      <c r="B13180" s="1">
        <v>38530</v>
      </c>
      <c r="C13180" t="s">
        <v>16</v>
      </c>
      <c r="D13180" t="s">
        <v>950</v>
      </c>
      <c r="E13180" t="s">
        <v>951</v>
      </c>
      <c r="G13180" t="s">
        <v>19</v>
      </c>
      <c r="H13180" t="s">
        <v>20</v>
      </c>
      <c r="I13180" t="s">
        <v>26</v>
      </c>
      <c r="J13180" t="s">
        <v>27</v>
      </c>
      <c r="K13180">
        <v>1061</v>
      </c>
      <c r="L13180">
        <v>11.6</v>
      </c>
      <c r="M13180" t="s">
        <v>100</v>
      </c>
      <c r="N13180">
        <v>25.05</v>
      </c>
      <c r="P13180" cm="1">
        <f t="array" ref="P13180">IF(Q13180&gt;0,INDEX(Q13180:Q34904,MATCH(TRUE,INDEX(Q13180:Q34904="",,),0)-1),"")</f>
        <v>8</v>
      </c>
      <c r="Q13180">
        <f t="shared" si="309"/>
        <v>3</v>
      </c>
      <c r="R13180">
        <f t="shared" si="310"/>
        <v>0</v>
      </c>
    </row>
    <row r="13181" spans="1:18" x14ac:dyDescent="0.3">
      <c r="A13181" t="s">
        <v>919</v>
      </c>
      <c r="B13181" s="1">
        <v>38530</v>
      </c>
      <c r="C13181" t="s">
        <v>16</v>
      </c>
      <c r="D13181" t="s">
        <v>950</v>
      </c>
      <c r="E13181" t="s">
        <v>951</v>
      </c>
      <c r="G13181" t="s">
        <v>19</v>
      </c>
      <c r="H13181" t="s">
        <v>25</v>
      </c>
      <c r="I13181" t="s">
        <v>26</v>
      </c>
      <c r="J13181" t="s">
        <v>27</v>
      </c>
      <c r="K13181">
        <v>718</v>
      </c>
      <c r="L13181">
        <v>14.5</v>
      </c>
      <c r="M13181" t="s">
        <v>100</v>
      </c>
      <c r="N13181">
        <v>36.75</v>
      </c>
      <c r="P13181" cm="1">
        <f t="array" ref="P13181">IF(Q13181&gt;0,INDEX(Q13181:Q34905,MATCH(TRUE,INDEX(Q13181:Q34905="",,),0)-1),"")</f>
        <v>8</v>
      </c>
      <c r="Q13181">
        <f t="shared" si="309"/>
        <v>3</v>
      </c>
      <c r="R13181">
        <f t="shared" si="310"/>
        <v>0</v>
      </c>
    </row>
    <row r="13182" spans="1:18" x14ac:dyDescent="0.3">
      <c r="A13182" t="s">
        <v>919</v>
      </c>
      <c r="B13182" s="1">
        <v>38530</v>
      </c>
      <c r="C13182" t="s">
        <v>16</v>
      </c>
      <c r="D13182" t="s">
        <v>950</v>
      </c>
      <c r="E13182" t="s">
        <v>951</v>
      </c>
      <c r="G13182" s="6" t="s">
        <v>29</v>
      </c>
      <c r="H13182" t="s">
        <v>126</v>
      </c>
      <c r="I13182" t="s">
        <v>21</v>
      </c>
      <c r="J13182" t="s">
        <v>22</v>
      </c>
      <c r="K13182">
        <v>6</v>
      </c>
      <c r="L13182">
        <v>86.5</v>
      </c>
      <c r="M13182" t="s">
        <v>100</v>
      </c>
      <c r="N13182">
        <v>86.5</v>
      </c>
      <c r="P13182" cm="1">
        <f t="array" ref="P13182">IF(Q13182&gt;0,INDEX(Q13182:Q34906,MATCH(TRUE,INDEX(Q13182:Q34906="",,),0)-1),"")</f>
        <v>8</v>
      </c>
      <c r="Q13182">
        <f t="shared" si="309"/>
        <v>3</v>
      </c>
      <c r="R13182">
        <f t="shared" si="310"/>
        <v>0</v>
      </c>
    </row>
    <row r="13183" spans="1:18" x14ac:dyDescent="0.3">
      <c r="A13183" t="s">
        <v>919</v>
      </c>
      <c r="B13183" s="1">
        <v>38530</v>
      </c>
      <c r="C13183" t="s">
        <v>16</v>
      </c>
      <c r="D13183" t="s">
        <v>950</v>
      </c>
      <c r="E13183" t="s">
        <v>951</v>
      </c>
      <c r="G13183" s="6" t="s">
        <v>29</v>
      </c>
      <c r="H13183" t="s">
        <v>25</v>
      </c>
      <c r="I13183" t="s">
        <v>21</v>
      </c>
      <c r="J13183" t="s">
        <v>22</v>
      </c>
      <c r="K13183">
        <v>9</v>
      </c>
      <c r="L13183">
        <v>59.4</v>
      </c>
      <c r="M13183" t="s">
        <v>100</v>
      </c>
      <c r="N13183">
        <v>59.4</v>
      </c>
      <c r="P13183" cm="1">
        <f t="array" ref="P13183">IF(Q13183&gt;0,INDEX(Q13183:Q34907,MATCH(TRUE,INDEX(Q13183:Q34907="",,),0)-1),"")</f>
        <v>8</v>
      </c>
      <c r="Q13183">
        <f t="shared" si="309"/>
        <v>3</v>
      </c>
      <c r="R13183">
        <f t="shared" si="310"/>
        <v>0</v>
      </c>
    </row>
    <row r="13184" spans="1:18" x14ac:dyDescent="0.3">
      <c r="A13184" t="s">
        <v>919</v>
      </c>
      <c r="B13184" s="1">
        <v>38530</v>
      </c>
      <c r="C13184" t="s">
        <v>16</v>
      </c>
      <c r="D13184" t="s">
        <v>950</v>
      </c>
      <c r="E13184" t="s">
        <v>951</v>
      </c>
      <c r="G13184" s="6" t="s">
        <v>29</v>
      </c>
      <c r="H13184" t="s">
        <v>30</v>
      </c>
      <c r="I13184" t="s">
        <v>26</v>
      </c>
      <c r="J13184" t="s">
        <v>27</v>
      </c>
      <c r="K13184">
        <v>27</v>
      </c>
      <c r="L13184">
        <v>5.0999999999999996</v>
      </c>
      <c r="M13184" t="s">
        <v>100</v>
      </c>
      <c r="N13184">
        <v>5.0999999999999996</v>
      </c>
      <c r="P13184" cm="1">
        <f t="array" ref="P13184">IF(Q13184&gt;0,INDEX(Q13184:Q34908,MATCH(TRUE,INDEX(Q13184:Q34908="",,),0)-1),"")</f>
        <v>8</v>
      </c>
      <c r="Q13184">
        <f t="shared" si="309"/>
        <v>3</v>
      </c>
      <c r="R13184">
        <f t="shared" si="310"/>
        <v>0</v>
      </c>
    </row>
    <row r="13185" spans="1:18" x14ac:dyDescent="0.3">
      <c r="A13185" t="s">
        <v>919</v>
      </c>
      <c r="B13185" s="1">
        <v>38530</v>
      </c>
      <c r="C13185" t="s">
        <v>16</v>
      </c>
      <c r="D13185" t="s">
        <v>950</v>
      </c>
      <c r="E13185" t="s">
        <v>951</v>
      </c>
      <c r="G13185" s="6" t="s">
        <v>29</v>
      </c>
      <c r="H13185" t="s">
        <v>126</v>
      </c>
      <c r="I13185" t="s">
        <v>26</v>
      </c>
      <c r="J13185" t="s">
        <v>27</v>
      </c>
      <c r="K13185">
        <v>162</v>
      </c>
      <c r="L13185">
        <v>6.55</v>
      </c>
      <c r="M13185" t="s">
        <v>100</v>
      </c>
      <c r="N13185">
        <v>6.55</v>
      </c>
      <c r="P13185" cm="1">
        <f t="array" ref="P13185">IF(Q13185&gt;0,INDEX(Q13185:Q34909,MATCH(TRUE,INDEX(Q13185:Q34909="",,),0)-1),"")</f>
        <v>8</v>
      </c>
      <c r="Q13185">
        <f t="shared" si="309"/>
        <v>3</v>
      </c>
      <c r="R13185">
        <f t="shared" si="310"/>
        <v>0</v>
      </c>
    </row>
    <row r="13186" spans="1:18" x14ac:dyDescent="0.3">
      <c r="A13186" t="s">
        <v>919</v>
      </c>
      <c r="B13186" s="1">
        <v>38530</v>
      </c>
      <c r="C13186" t="s">
        <v>16</v>
      </c>
      <c r="D13186" t="s">
        <v>950</v>
      </c>
      <c r="E13186" t="s">
        <v>951</v>
      </c>
      <c r="G13186" t="s">
        <v>19</v>
      </c>
      <c r="H13186" t="s">
        <v>20</v>
      </c>
      <c r="I13186" t="s">
        <v>21</v>
      </c>
      <c r="J13186" t="s">
        <v>22</v>
      </c>
      <c r="K13186">
        <v>72</v>
      </c>
      <c r="L13186">
        <v>240</v>
      </c>
      <c r="M13186" t="s">
        <v>74</v>
      </c>
      <c r="N13186">
        <v>240</v>
      </c>
      <c r="P13186" cm="1">
        <f t="array" ref="P13186">IF(Q13186&gt;0,INDEX(Q13186:Q34910,MATCH(TRUE,INDEX(Q13186:Q34910="",,),0)-1),"")</f>
        <v>8</v>
      </c>
      <c r="Q13186">
        <f t="shared" si="309"/>
        <v>4</v>
      </c>
      <c r="R13186">
        <f t="shared" si="310"/>
        <v>0</v>
      </c>
    </row>
    <row r="13187" spans="1:18" x14ac:dyDescent="0.3">
      <c r="A13187" t="s">
        <v>919</v>
      </c>
      <c r="B13187" s="1">
        <v>38530</v>
      </c>
      <c r="C13187" t="s">
        <v>16</v>
      </c>
      <c r="D13187" t="s">
        <v>950</v>
      </c>
      <c r="E13187" t="s">
        <v>951</v>
      </c>
      <c r="G13187" t="s">
        <v>19</v>
      </c>
      <c r="H13187" t="s">
        <v>20</v>
      </c>
      <c r="I13187" t="s">
        <v>26</v>
      </c>
      <c r="J13187" t="s">
        <v>27</v>
      </c>
      <c r="K13187">
        <v>1061</v>
      </c>
      <c r="L13187">
        <v>11.6</v>
      </c>
      <c r="M13187" t="s">
        <v>74</v>
      </c>
      <c r="N13187">
        <v>48.04</v>
      </c>
      <c r="P13187" cm="1">
        <f t="array" ref="P13187">IF(Q13187&gt;0,INDEX(Q13187:Q34911,MATCH(TRUE,INDEX(Q13187:Q34911="",,),0)-1),"")</f>
        <v>8</v>
      </c>
      <c r="Q13187">
        <f t="shared" si="309"/>
        <v>4</v>
      </c>
      <c r="R13187">
        <f t="shared" si="310"/>
        <v>0</v>
      </c>
    </row>
    <row r="13188" spans="1:18" x14ac:dyDescent="0.3">
      <c r="A13188" t="s">
        <v>919</v>
      </c>
      <c r="B13188" s="1">
        <v>38530</v>
      </c>
      <c r="C13188" t="s">
        <v>16</v>
      </c>
      <c r="D13188" t="s">
        <v>950</v>
      </c>
      <c r="E13188" t="s">
        <v>951</v>
      </c>
      <c r="G13188" t="s">
        <v>19</v>
      </c>
      <c r="H13188" t="s">
        <v>25</v>
      </c>
      <c r="I13188" t="s">
        <v>26</v>
      </c>
      <c r="J13188" t="s">
        <v>27</v>
      </c>
      <c r="K13188">
        <v>718</v>
      </c>
      <c r="L13188">
        <v>14.5</v>
      </c>
      <c r="M13188" t="s">
        <v>74</v>
      </c>
      <c r="N13188">
        <v>14.5</v>
      </c>
      <c r="P13188" cm="1">
        <f t="array" ref="P13188">IF(Q13188&gt;0,INDEX(Q13188:Q34912,MATCH(TRUE,INDEX(Q13188:Q34912="",,),0)-1),"")</f>
        <v>8</v>
      </c>
      <c r="Q13188">
        <f t="shared" si="309"/>
        <v>4</v>
      </c>
      <c r="R13188">
        <f t="shared" si="310"/>
        <v>0</v>
      </c>
    </row>
    <row r="13189" spans="1:18" x14ac:dyDescent="0.3">
      <c r="A13189" t="s">
        <v>919</v>
      </c>
      <c r="B13189" s="1">
        <v>38530</v>
      </c>
      <c r="C13189" t="s">
        <v>16</v>
      </c>
      <c r="D13189" t="s">
        <v>950</v>
      </c>
      <c r="E13189" t="s">
        <v>951</v>
      </c>
      <c r="G13189" s="6" t="s">
        <v>29</v>
      </c>
      <c r="H13189" t="s">
        <v>126</v>
      </c>
      <c r="I13189" t="s">
        <v>21</v>
      </c>
      <c r="J13189" t="s">
        <v>22</v>
      </c>
      <c r="K13189">
        <v>6</v>
      </c>
      <c r="L13189">
        <v>86.5</v>
      </c>
      <c r="M13189" t="s">
        <v>74</v>
      </c>
      <c r="N13189">
        <v>86.5</v>
      </c>
      <c r="P13189" cm="1">
        <f t="array" ref="P13189">IF(Q13189&gt;0,INDEX(Q13189:Q34913,MATCH(TRUE,INDEX(Q13189:Q34913="",,),0)-1),"")</f>
        <v>8</v>
      </c>
      <c r="Q13189">
        <f t="shared" si="309"/>
        <v>4</v>
      </c>
      <c r="R13189">
        <f t="shared" si="310"/>
        <v>0</v>
      </c>
    </row>
    <row r="13190" spans="1:18" x14ac:dyDescent="0.3">
      <c r="A13190" t="s">
        <v>919</v>
      </c>
      <c r="B13190" s="1">
        <v>38530</v>
      </c>
      <c r="C13190" t="s">
        <v>16</v>
      </c>
      <c r="D13190" t="s">
        <v>950</v>
      </c>
      <c r="E13190" t="s">
        <v>951</v>
      </c>
      <c r="G13190" s="6" t="s">
        <v>29</v>
      </c>
      <c r="H13190" t="s">
        <v>25</v>
      </c>
      <c r="I13190" t="s">
        <v>21</v>
      </c>
      <c r="J13190" t="s">
        <v>22</v>
      </c>
      <c r="K13190">
        <v>9</v>
      </c>
      <c r="L13190">
        <v>59.4</v>
      </c>
      <c r="M13190" t="s">
        <v>74</v>
      </c>
      <c r="N13190">
        <v>59.4</v>
      </c>
      <c r="P13190" cm="1">
        <f t="array" ref="P13190">IF(Q13190&gt;0,INDEX(Q13190:Q34914,MATCH(TRUE,INDEX(Q13190:Q34914="",,),0)-1),"")</f>
        <v>8</v>
      </c>
      <c r="Q13190">
        <f t="shared" si="309"/>
        <v>4</v>
      </c>
      <c r="R13190">
        <f t="shared" si="310"/>
        <v>0</v>
      </c>
    </row>
    <row r="13191" spans="1:18" x14ac:dyDescent="0.3">
      <c r="A13191" t="s">
        <v>919</v>
      </c>
      <c r="B13191" s="1">
        <v>38530</v>
      </c>
      <c r="C13191" t="s">
        <v>16</v>
      </c>
      <c r="D13191" t="s">
        <v>950</v>
      </c>
      <c r="E13191" t="s">
        <v>951</v>
      </c>
      <c r="G13191" s="6" t="s">
        <v>29</v>
      </c>
      <c r="H13191" t="s">
        <v>30</v>
      </c>
      <c r="I13191" t="s">
        <v>26</v>
      </c>
      <c r="J13191" t="s">
        <v>27</v>
      </c>
      <c r="K13191">
        <v>27</v>
      </c>
      <c r="L13191">
        <v>5.0999999999999996</v>
      </c>
      <c r="M13191" t="s">
        <v>74</v>
      </c>
      <c r="N13191">
        <v>5.0999999999999996</v>
      </c>
      <c r="P13191" cm="1">
        <f t="array" ref="P13191">IF(Q13191&gt;0,INDEX(Q13191:Q34915,MATCH(TRUE,INDEX(Q13191:Q34915="",,),0)-1),"")</f>
        <v>8</v>
      </c>
      <c r="Q13191">
        <f t="shared" si="309"/>
        <v>4</v>
      </c>
      <c r="R13191">
        <f t="shared" si="310"/>
        <v>0</v>
      </c>
    </row>
    <row r="13192" spans="1:18" x14ac:dyDescent="0.3">
      <c r="A13192" t="s">
        <v>919</v>
      </c>
      <c r="B13192" s="1">
        <v>38530</v>
      </c>
      <c r="C13192" t="s">
        <v>16</v>
      </c>
      <c r="D13192" t="s">
        <v>950</v>
      </c>
      <c r="E13192" t="s">
        <v>951</v>
      </c>
      <c r="G13192" s="6" t="s">
        <v>29</v>
      </c>
      <c r="H13192" t="s">
        <v>126</v>
      </c>
      <c r="I13192" t="s">
        <v>26</v>
      </c>
      <c r="J13192" t="s">
        <v>27</v>
      </c>
      <c r="K13192">
        <v>162</v>
      </c>
      <c r="L13192">
        <v>6.55</v>
      </c>
      <c r="M13192" t="s">
        <v>74</v>
      </c>
      <c r="N13192">
        <v>6.55</v>
      </c>
      <c r="P13192" cm="1">
        <f t="array" ref="P13192">IF(Q13192&gt;0,INDEX(Q13192:Q34916,MATCH(TRUE,INDEX(Q13192:Q34916="",,),0)-1),"")</f>
        <v>8</v>
      </c>
      <c r="Q13192">
        <f t="shared" si="309"/>
        <v>4</v>
      </c>
      <c r="R13192">
        <f t="shared" si="310"/>
        <v>0</v>
      </c>
    </row>
    <row r="13193" spans="1:18" x14ac:dyDescent="0.3">
      <c r="A13193" t="s">
        <v>919</v>
      </c>
      <c r="B13193" s="1">
        <v>38530</v>
      </c>
      <c r="C13193" t="s">
        <v>16</v>
      </c>
      <c r="D13193" t="s">
        <v>950</v>
      </c>
      <c r="E13193" t="s">
        <v>951</v>
      </c>
      <c r="G13193" t="s">
        <v>19</v>
      </c>
      <c r="H13193" t="s">
        <v>20</v>
      </c>
      <c r="I13193" t="s">
        <v>21</v>
      </c>
      <c r="J13193" t="s">
        <v>22</v>
      </c>
      <c r="K13193">
        <v>72</v>
      </c>
      <c r="L13193">
        <v>240</v>
      </c>
      <c r="M13193" t="s">
        <v>518</v>
      </c>
      <c r="N13193">
        <v>703</v>
      </c>
      <c r="P13193" cm="1">
        <f t="array" ref="P13193">IF(Q13193&gt;0,INDEX(Q13193:Q34917,MATCH(TRUE,INDEX(Q13193:Q34917="",,),0)-1),"")</f>
        <v>8</v>
      </c>
      <c r="Q13193">
        <f t="shared" si="309"/>
        <v>5</v>
      </c>
      <c r="R13193">
        <f t="shared" si="310"/>
        <v>0</v>
      </c>
    </row>
    <row r="13194" spans="1:18" x14ac:dyDescent="0.3">
      <c r="A13194" t="s">
        <v>919</v>
      </c>
      <c r="B13194" s="1">
        <v>38530</v>
      </c>
      <c r="C13194" t="s">
        <v>16</v>
      </c>
      <c r="D13194" t="s">
        <v>950</v>
      </c>
      <c r="E13194" t="s">
        <v>951</v>
      </c>
      <c r="G13194" t="s">
        <v>19</v>
      </c>
      <c r="H13194" t="s">
        <v>20</v>
      </c>
      <c r="I13194" t="s">
        <v>26</v>
      </c>
      <c r="J13194" t="s">
        <v>27</v>
      </c>
      <c r="K13194">
        <v>1061</v>
      </c>
      <c r="L13194">
        <v>11.6</v>
      </c>
      <c r="M13194" t="s">
        <v>518</v>
      </c>
      <c r="N13194">
        <v>11.6</v>
      </c>
      <c r="P13194" cm="1">
        <f t="array" ref="P13194">IF(Q13194&gt;0,INDEX(Q13194:Q34918,MATCH(TRUE,INDEX(Q13194:Q34918="",,),0)-1),"")</f>
        <v>8</v>
      </c>
      <c r="Q13194">
        <f t="shared" si="309"/>
        <v>5</v>
      </c>
      <c r="R13194">
        <f t="shared" si="310"/>
        <v>0</v>
      </c>
    </row>
    <row r="13195" spans="1:18" x14ac:dyDescent="0.3">
      <c r="A13195" t="s">
        <v>919</v>
      </c>
      <c r="B13195" s="1">
        <v>38530</v>
      </c>
      <c r="C13195" t="s">
        <v>16</v>
      </c>
      <c r="D13195" t="s">
        <v>950</v>
      </c>
      <c r="E13195" t="s">
        <v>951</v>
      </c>
      <c r="G13195" t="s">
        <v>19</v>
      </c>
      <c r="H13195" t="s">
        <v>25</v>
      </c>
      <c r="I13195" t="s">
        <v>26</v>
      </c>
      <c r="J13195" t="s">
        <v>27</v>
      </c>
      <c r="K13195">
        <v>718</v>
      </c>
      <c r="L13195">
        <v>14.5</v>
      </c>
      <c r="M13195" t="s">
        <v>518</v>
      </c>
      <c r="N13195">
        <v>14.5</v>
      </c>
      <c r="P13195" cm="1">
        <f t="array" ref="P13195">IF(Q13195&gt;0,INDEX(Q13195:Q34919,MATCH(TRUE,INDEX(Q13195:Q34919="",,),0)-1),"")</f>
        <v>8</v>
      </c>
      <c r="Q13195">
        <f t="shared" si="309"/>
        <v>5</v>
      </c>
      <c r="R13195">
        <f t="shared" si="310"/>
        <v>0</v>
      </c>
    </row>
    <row r="13196" spans="1:18" x14ac:dyDescent="0.3">
      <c r="A13196" t="s">
        <v>919</v>
      </c>
      <c r="B13196" s="1">
        <v>38530</v>
      </c>
      <c r="C13196" t="s">
        <v>16</v>
      </c>
      <c r="D13196" t="s">
        <v>950</v>
      </c>
      <c r="E13196" t="s">
        <v>951</v>
      </c>
      <c r="G13196" s="6" t="s">
        <v>29</v>
      </c>
      <c r="H13196" t="s">
        <v>126</v>
      </c>
      <c r="I13196" t="s">
        <v>21</v>
      </c>
      <c r="J13196" t="s">
        <v>22</v>
      </c>
      <c r="K13196">
        <v>6</v>
      </c>
      <c r="L13196">
        <v>86.5</v>
      </c>
      <c r="M13196" t="s">
        <v>518</v>
      </c>
      <c r="N13196">
        <v>86.5</v>
      </c>
      <c r="P13196" cm="1">
        <f t="array" ref="P13196">IF(Q13196&gt;0,INDEX(Q13196:Q34920,MATCH(TRUE,INDEX(Q13196:Q34920="",,),0)-1),"")</f>
        <v>8</v>
      </c>
      <c r="Q13196">
        <f t="shared" si="309"/>
        <v>5</v>
      </c>
      <c r="R13196">
        <f t="shared" si="310"/>
        <v>0</v>
      </c>
    </row>
    <row r="13197" spans="1:18" x14ac:dyDescent="0.3">
      <c r="A13197" t="s">
        <v>919</v>
      </c>
      <c r="B13197" s="1">
        <v>38530</v>
      </c>
      <c r="C13197" t="s">
        <v>16</v>
      </c>
      <c r="D13197" t="s">
        <v>950</v>
      </c>
      <c r="E13197" t="s">
        <v>951</v>
      </c>
      <c r="G13197" s="6" t="s">
        <v>29</v>
      </c>
      <c r="H13197" t="s">
        <v>25</v>
      </c>
      <c r="I13197" t="s">
        <v>21</v>
      </c>
      <c r="J13197" t="s">
        <v>22</v>
      </c>
      <c r="K13197">
        <v>9</v>
      </c>
      <c r="L13197">
        <v>59.4</v>
      </c>
      <c r="M13197" t="s">
        <v>518</v>
      </c>
      <c r="N13197">
        <v>59.4</v>
      </c>
      <c r="P13197" cm="1">
        <f t="array" ref="P13197">IF(Q13197&gt;0,INDEX(Q13197:Q34921,MATCH(TRUE,INDEX(Q13197:Q34921="",,),0)-1),"")</f>
        <v>8</v>
      </c>
      <c r="Q13197">
        <f t="shared" si="309"/>
        <v>5</v>
      </c>
      <c r="R13197">
        <f t="shared" si="310"/>
        <v>0</v>
      </c>
    </row>
    <row r="13198" spans="1:18" x14ac:dyDescent="0.3">
      <c r="A13198" t="s">
        <v>919</v>
      </c>
      <c r="B13198" s="1">
        <v>38530</v>
      </c>
      <c r="C13198" t="s">
        <v>16</v>
      </c>
      <c r="D13198" t="s">
        <v>950</v>
      </c>
      <c r="E13198" t="s">
        <v>951</v>
      </c>
      <c r="G13198" s="6" t="s">
        <v>29</v>
      </c>
      <c r="H13198" t="s">
        <v>30</v>
      </c>
      <c r="I13198" t="s">
        <v>26</v>
      </c>
      <c r="J13198" t="s">
        <v>27</v>
      </c>
      <c r="K13198">
        <v>27</v>
      </c>
      <c r="L13198">
        <v>5.0999999999999996</v>
      </c>
      <c r="M13198" t="s">
        <v>518</v>
      </c>
      <c r="N13198">
        <v>5.0999999999999996</v>
      </c>
      <c r="P13198" cm="1">
        <f t="array" ref="P13198">IF(Q13198&gt;0,INDEX(Q13198:Q34922,MATCH(TRUE,INDEX(Q13198:Q34922="",,),0)-1),"")</f>
        <v>8</v>
      </c>
      <c r="Q13198">
        <f t="shared" si="309"/>
        <v>5</v>
      </c>
      <c r="R13198">
        <f t="shared" si="310"/>
        <v>0</v>
      </c>
    </row>
    <row r="13199" spans="1:18" x14ac:dyDescent="0.3">
      <c r="A13199" t="s">
        <v>919</v>
      </c>
      <c r="B13199" s="1">
        <v>38530</v>
      </c>
      <c r="C13199" t="s">
        <v>16</v>
      </c>
      <c r="D13199" t="s">
        <v>950</v>
      </c>
      <c r="E13199" t="s">
        <v>951</v>
      </c>
      <c r="G13199" s="6" t="s">
        <v>29</v>
      </c>
      <c r="H13199" t="s">
        <v>126</v>
      </c>
      <c r="I13199" t="s">
        <v>26</v>
      </c>
      <c r="J13199" t="s">
        <v>27</v>
      </c>
      <c r="K13199">
        <v>162</v>
      </c>
      <c r="L13199">
        <v>6.55</v>
      </c>
      <c r="M13199" t="s">
        <v>518</v>
      </c>
      <c r="N13199">
        <v>6.55</v>
      </c>
      <c r="P13199" cm="1">
        <f t="array" ref="P13199">IF(Q13199&gt;0,INDEX(Q13199:Q34923,MATCH(TRUE,INDEX(Q13199:Q34923="",,),0)-1),"")</f>
        <v>8</v>
      </c>
      <c r="Q13199">
        <f t="shared" si="309"/>
        <v>5</v>
      </c>
      <c r="R13199">
        <f t="shared" si="310"/>
        <v>0</v>
      </c>
    </row>
    <row r="13200" spans="1:18" x14ac:dyDescent="0.3">
      <c r="A13200" t="s">
        <v>919</v>
      </c>
      <c r="B13200" s="1">
        <v>38530</v>
      </c>
      <c r="C13200" t="s">
        <v>16</v>
      </c>
      <c r="D13200" t="s">
        <v>950</v>
      </c>
      <c r="E13200" t="s">
        <v>951</v>
      </c>
      <c r="G13200" t="s">
        <v>19</v>
      </c>
      <c r="H13200" t="s">
        <v>20</v>
      </c>
      <c r="I13200" t="s">
        <v>21</v>
      </c>
      <c r="J13200" t="s">
        <v>22</v>
      </c>
      <c r="K13200">
        <v>72</v>
      </c>
      <c r="L13200">
        <v>240</v>
      </c>
      <c r="M13200" t="s">
        <v>665</v>
      </c>
      <c r="N13200">
        <v>240</v>
      </c>
      <c r="P13200" cm="1">
        <f t="array" ref="P13200">IF(Q13200&gt;0,INDEX(Q13200:Q34924,MATCH(TRUE,INDEX(Q13200:Q34924="",,),0)-1),"")</f>
        <v>8</v>
      </c>
      <c r="Q13200">
        <f t="shared" si="309"/>
        <v>6</v>
      </c>
      <c r="R13200">
        <f t="shared" si="310"/>
        <v>0</v>
      </c>
    </row>
    <row r="13201" spans="1:18" x14ac:dyDescent="0.3">
      <c r="A13201" t="s">
        <v>919</v>
      </c>
      <c r="B13201" s="1">
        <v>38530</v>
      </c>
      <c r="C13201" t="s">
        <v>16</v>
      </c>
      <c r="D13201" t="s">
        <v>950</v>
      </c>
      <c r="E13201" t="s">
        <v>951</v>
      </c>
      <c r="G13201" t="s">
        <v>19</v>
      </c>
      <c r="H13201" t="s">
        <v>20</v>
      </c>
      <c r="I13201" t="s">
        <v>26</v>
      </c>
      <c r="J13201" t="s">
        <v>27</v>
      </c>
      <c r="K13201">
        <v>1061</v>
      </c>
      <c r="L13201">
        <v>11.6</v>
      </c>
      <c r="M13201" t="s">
        <v>665</v>
      </c>
      <c r="N13201">
        <v>28.29</v>
      </c>
      <c r="P13201" cm="1">
        <f t="array" ref="P13201">IF(Q13201&gt;0,INDEX(Q13201:Q34925,MATCH(TRUE,INDEX(Q13201:Q34925="",,),0)-1),"")</f>
        <v>8</v>
      </c>
      <c r="Q13201">
        <f t="shared" si="309"/>
        <v>6</v>
      </c>
      <c r="R13201">
        <f t="shared" si="310"/>
        <v>0</v>
      </c>
    </row>
    <row r="13202" spans="1:18" x14ac:dyDescent="0.3">
      <c r="A13202" t="s">
        <v>919</v>
      </c>
      <c r="B13202" s="1">
        <v>38530</v>
      </c>
      <c r="C13202" t="s">
        <v>16</v>
      </c>
      <c r="D13202" t="s">
        <v>950</v>
      </c>
      <c r="E13202" t="s">
        <v>951</v>
      </c>
      <c r="G13202" t="s">
        <v>19</v>
      </c>
      <c r="H13202" t="s">
        <v>25</v>
      </c>
      <c r="I13202" t="s">
        <v>26</v>
      </c>
      <c r="J13202" t="s">
        <v>27</v>
      </c>
      <c r="K13202">
        <v>718</v>
      </c>
      <c r="L13202">
        <v>14.5</v>
      </c>
      <c r="M13202" t="s">
        <v>665</v>
      </c>
      <c r="N13202">
        <v>14.5</v>
      </c>
      <c r="P13202" cm="1">
        <f t="array" ref="P13202">IF(Q13202&gt;0,INDEX(Q13202:Q34926,MATCH(TRUE,INDEX(Q13202:Q34926="",,),0)-1),"")</f>
        <v>8</v>
      </c>
      <c r="Q13202">
        <f t="shared" si="309"/>
        <v>6</v>
      </c>
      <c r="R13202">
        <f t="shared" si="310"/>
        <v>0</v>
      </c>
    </row>
    <row r="13203" spans="1:18" x14ac:dyDescent="0.3">
      <c r="A13203" t="s">
        <v>919</v>
      </c>
      <c r="B13203" s="1">
        <v>38530</v>
      </c>
      <c r="C13203" t="s">
        <v>16</v>
      </c>
      <c r="D13203" t="s">
        <v>950</v>
      </c>
      <c r="E13203" t="s">
        <v>951</v>
      </c>
      <c r="G13203" s="6" t="s">
        <v>29</v>
      </c>
      <c r="H13203" t="s">
        <v>126</v>
      </c>
      <c r="I13203" t="s">
        <v>21</v>
      </c>
      <c r="J13203" t="s">
        <v>22</v>
      </c>
      <c r="K13203">
        <v>6</v>
      </c>
      <c r="L13203">
        <v>86.5</v>
      </c>
      <c r="M13203" t="s">
        <v>665</v>
      </c>
      <c r="N13203">
        <v>86.5</v>
      </c>
      <c r="P13203" cm="1">
        <f t="array" ref="P13203">IF(Q13203&gt;0,INDEX(Q13203:Q34927,MATCH(TRUE,INDEX(Q13203:Q34927="",,),0)-1),"")</f>
        <v>8</v>
      </c>
      <c r="Q13203">
        <f t="shared" si="309"/>
        <v>6</v>
      </c>
      <c r="R13203">
        <f t="shared" si="310"/>
        <v>0</v>
      </c>
    </row>
    <row r="13204" spans="1:18" x14ac:dyDescent="0.3">
      <c r="A13204" t="s">
        <v>919</v>
      </c>
      <c r="B13204" s="1">
        <v>38530</v>
      </c>
      <c r="C13204" t="s">
        <v>16</v>
      </c>
      <c r="D13204" t="s">
        <v>950</v>
      </c>
      <c r="E13204" t="s">
        <v>951</v>
      </c>
      <c r="G13204" s="6" t="s">
        <v>29</v>
      </c>
      <c r="H13204" t="s">
        <v>25</v>
      </c>
      <c r="I13204" t="s">
        <v>21</v>
      </c>
      <c r="J13204" t="s">
        <v>22</v>
      </c>
      <c r="K13204">
        <v>9</v>
      </c>
      <c r="L13204">
        <v>59.4</v>
      </c>
      <c r="M13204" t="s">
        <v>665</v>
      </c>
      <c r="N13204">
        <v>59.4</v>
      </c>
      <c r="P13204" cm="1">
        <f t="array" ref="P13204">IF(Q13204&gt;0,INDEX(Q13204:Q34928,MATCH(TRUE,INDEX(Q13204:Q34928="",,),0)-1),"")</f>
        <v>8</v>
      </c>
      <c r="Q13204">
        <f t="shared" si="309"/>
        <v>6</v>
      </c>
      <c r="R13204">
        <f t="shared" si="310"/>
        <v>0</v>
      </c>
    </row>
    <row r="13205" spans="1:18" x14ac:dyDescent="0.3">
      <c r="A13205" t="s">
        <v>919</v>
      </c>
      <c r="B13205" s="1">
        <v>38530</v>
      </c>
      <c r="C13205" t="s">
        <v>16</v>
      </c>
      <c r="D13205" t="s">
        <v>950</v>
      </c>
      <c r="E13205" t="s">
        <v>951</v>
      </c>
      <c r="G13205" s="6" t="s">
        <v>29</v>
      </c>
      <c r="H13205" t="s">
        <v>30</v>
      </c>
      <c r="I13205" t="s">
        <v>26</v>
      </c>
      <c r="J13205" t="s">
        <v>27</v>
      </c>
      <c r="K13205">
        <v>27</v>
      </c>
      <c r="L13205">
        <v>5.0999999999999996</v>
      </c>
      <c r="M13205" t="s">
        <v>665</v>
      </c>
      <c r="N13205">
        <v>5.0999999999999996</v>
      </c>
      <c r="P13205" cm="1">
        <f t="array" ref="P13205">IF(Q13205&gt;0,INDEX(Q13205:Q34929,MATCH(TRUE,INDEX(Q13205:Q34929="",,),0)-1),"")</f>
        <v>8</v>
      </c>
      <c r="Q13205">
        <f t="shared" si="309"/>
        <v>6</v>
      </c>
      <c r="R13205">
        <f t="shared" si="310"/>
        <v>0</v>
      </c>
    </row>
    <row r="13206" spans="1:18" x14ac:dyDescent="0.3">
      <c r="A13206" t="s">
        <v>919</v>
      </c>
      <c r="B13206" s="1">
        <v>38530</v>
      </c>
      <c r="C13206" t="s">
        <v>16</v>
      </c>
      <c r="D13206" t="s">
        <v>950</v>
      </c>
      <c r="E13206" t="s">
        <v>951</v>
      </c>
      <c r="G13206" s="6" t="s">
        <v>29</v>
      </c>
      <c r="H13206" t="s">
        <v>126</v>
      </c>
      <c r="I13206" t="s">
        <v>26</v>
      </c>
      <c r="J13206" t="s">
        <v>27</v>
      </c>
      <c r="K13206">
        <v>162</v>
      </c>
      <c r="L13206">
        <v>6.55</v>
      </c>
      <c r="M13206" t="s">
        <v>665</v>
      </c>
      <c r="N13206">
        <v>6.55</v>
      </c>
      <c r="P13206" cm="1">
        <f t="array" ref="P13206">IF(Q13206&gt;0,INDEX(Q13206:Q34930,MATCH(TRUE,INDEX(Q13206:Q34930="",,),0)-1),"")</f>
        <v>8</v>
      </c>
      <c r="Q13206">
        <f t="shared" si="309"/>
        <v>6</v>
      </c>
      <c r="R13206">
        <f t="shared" si="310"/>
        <v>0</v>
      </c>
    </row>
    <row r="13207" spans="1:18" x14ac:dyDescent="0.3">
      <c r="A13207" t="s">
        <v>919</v>
      </c>
      <c r="B13207" s="1">
        <v>38530</v>
      </c>
      <c r="C13207" t="s">
        <v>16</v>
      </c>
      <c r="D13207" t="s">
        <v>950</v>
      </c>
      <c r="E13207" t="s">
        <v>951</v>
      </c>
      <c r="G13207" t="s">
        <v>19</v>
      </c>
      <c r="H13207" t="s">
        <v>20</v>
      </c>
      <c r="I13207" t="s">
        <v>21</v>
      </c>
      <c r="J13207" t="s">
        <v>22</v>
      </c>
      <c r="K13207">
        <v>72</v>
      </c>
      <c r="L13207">
        <v>240</v>
      </c>
      <c r="M13207" t="s">
        <v>922</v>
      </c>
      <c r="N13207">
        <v>245</v>
      </c>
      <c r="P13207" cm="1">
        <f t="array" ref="P13207">IF(Q13207&gt;0,INDEX(Q13207:Q34931,MATCH(TRUE,INDEX(Q13207:Q34931="",,),0)-1),"")</f>
        <v>8</v>
      </c>
      <c r="Q13207">
        <f t="shared" si="309"/>
        <v>7</v>
      </c>
      <c r="R13207">
        <f t="shared" si="310"/>
        <v>0</v>
      </c>
    </row>
    <row r="13208" spans="1:18" x14ac:dyDescent="0.3">
      <c r="A13208" t="s">
        <v>919</v>
      </c>
      <c r="B13208" s="1">
        <v>38530</v>
      </c>
      <c r="C13208" t="s">
        <v>16</v>
      </c>
      <c r="D13208" t="s">
        <v>950</v>
      </c>
      <c r="E13208" t="s">
        <v>951</v>
      </c>
      <c r="G13208" t="s">
        <v>19</v>
      </c>
      <c r="H13208" t="s">
        <v>20</v>
      </c>
      <c r="I13208" t="s">
        <v>26</v>
      </c>
      <c r="J13208" t="s">
        <v>27</v>
      </c>
      <c r="K13208">
        <v>1061</v>
      </c>
      <c r="L13208">
        <v>11.6</v>
      </c>
      <c r="M13208" t="s">
        <v>922</v>
      </c>
      <c r="N13208">
        <v>18</v>
      </c>
      <c r="P13208" cm="1">
        <f t="array" ref="P13208">IF(Q13208&gt;0,INDEX(Q13208:Q34932,MATCH(TRUE,INDEX(Q13208:Q34932="",,),0)-1),"")</f>
        <v>8</v>
      </c>
      <c r="Q13208">
        <f t="shared" si="309"/>
        <v>7</v>
      </c>
      <c r="R13208">
        <f t="shared" si="310"/>
        <v>0</v>
      </c>
    </row>
    <row r="13209" spans="1:18" x14ac:dyDescent="0.3">
      <c r="A13209" t="s">
        <v>919</v>
      </c>
      <c r="B13209" s="1">
        <v>38530</v>
      </c>
      <c r="C13209" t="s">
        <v>16</v>
      </c>
      <c r="D13209" t="s">
        <v>950</v>
      </c>
      <c r="E13209" t="s">
        <v>951</v>
      </c>
      <c r="G13209" t="s">
        <v>19</v>
      </c>
      <c r="H13209" t="s">
        <v>25</v>
      </c>
      <c r="I13209" t="s">
        <v>26</v>
      </c>
      <c r="J13209" t="s">
        <v>27</v>
      </c>
      <c r="K13209">
        <v>718</v>
      </c>
      <c r="L13209">
        <v>14.5</v>
      </c>
      <c r="M13209" t="s">
        <v>922</v>
      </c>
      <c r="N13209">
        <v>27.5</v>
      </c>
      <c r="P13209" cm="1">
        <f t="array" ref="P13209">IF(Q13209&gt;0,INDEX(Q13209:Q34933,MATCH(TRUE,INDEX(Q13209:Q34933="",,),0)-1),"")</f>
        <v>8</v>
      </c>
      <c r="Q13209">
        <f t="shared" si="309"/>
        <v>7</v>
      </c>
      <c r="R13209">
        <f t="shared" si="310"/>
        <v>0</v>
      </c>
    </row>
    <row r="13210" spans="1:18" x14ac:dyDescent="0.3">
      <c r="A13210" t="s">
        <v>919</v>
      </c>
      <c r="B13210" s="1">
        <v>38530</v>
      </c>
      <c r="C13210" t="s">
        <v>16</v>
      </c>
      <c r="D13210" t="s">
        <v>950</v>
      </c>
      <c r="E13210" t="s">
        <v>951</v>
      </c>
      <c r="G13210" s="6" t="s">
        <v>29</v>
      </c>
      <c r="H13210" t="s">
        <v>126</v>
      </c>
      <c r="I13210" t="s">
        <v>21</v>
      </c>
      <c r="J13210" t="s">
        <v>22</v>
      </c>
      <c r="K13210">
        <v>6</v>
      </c>
      <c r="L13210">
        <v>86.5</v>
      </c>
      <c r="M13210" t="s">
        <v>922</v>
      </c>
      <c r="N13210">
        <v>86.5</v>
      </c>
      <c r="P13210" cm="1">
        <f t="array" ref="P13210">IF(Q13210&gt;0,INDEX(Q13210:Q34934,MATCH(TRUE,INDEX(Q13210:Q34934="",,),0)-1),"")</f>
        <v>8</v>
      </c>
      <c r="Q13210">
        <f t="shared" si="309"/>
        <v>7</v>
      </c>
      <c r="R13210">
        <f t="shared" si="310"/>
        <v>0</v>
      </c>
    </row>
    <row r="13211" spans="1:18" x14ac:dyDescent="0.3">
      <c r="A13211" t="s">
        <v>919</v>
      </c>
      <c r="B13211" s="1">
        <v>38530</v>
      </c>
      <c r="C13211" t="s">
        <v>16</v>
      </c>
      <c r="D13211" t="s">
        <v>950</v>
      </c>
      <c r="E13211" t="s">
        <v>951</v>
      </c>
      <c r="G13211" s="6" t="s">
        <v>29</v>
      </c>
      <c r="H13211" t="s">
        <v>25</v>
      </c>
      <c r="I13211" t="s">
        <v>21</v>
      </c>
      <c r="J13211" t="s">
        <v>22</v>
      </c>
      <c r="K13211">
        <v>9</v>
      </c>
      <c r="L13211">
        <v>59.4</v>
      </c>
      <c r="M13211" t="s">
        <v>922</v>
      </c>
      <c r="N13211">
        <v>59.4</v>
      </c>
      <c r="P13211" cm="1">
        <f t="array" ref="P13211">IF(Q13211&gt;0,INDEX(Q13211:Q34935,MATCH(TRUE,INDEX(Q13211:Q34935="",,),0)-1),"")</f>
        <v>8</v>
      </c>
      <c r="Q13211">
        <f t="shared" si="309"/>
        <v>7</v>
      </c>
      <c r="R13211">
        <f t="shared" si="310"/>
        <v>0</v>
      </c>
    </row>
    <row r="13212" spans="1:18" x14ac:dyDescent="0.3">
      <c r="A13212" t="s">
        <v>919</v>
      </c>
      <c r="B13212" s="1">
        <v>38530</v>
      </c>
      <c r="C13212" t="s">
        <v>16</v>
      </c>
      <c r="D13212" t="s">
        <v>950</v>
      </c>
      <c r="E13212" t="s">
        <v>951</v>
      </c>
      <c r="G13212" s="6" t="s">
        <v>29</v>
      </c>
      <c r="H13212" t="s">
        <v>30</v>
      </c>
      <c r="I13212" t="s">
        <v>26</v>
      </c>
      <c r="J13212" t="s">
        <v>27</v>
      </c>
      <c r="K13212">
        <v>27</v>
      </c>
      <c r="L13212">
        <v>5.0999999999999996</v>
      </c>
      <c r="M13212" t="s">
        <v>922</v>
      </c>
      <c r="N13212">
        <v>5.0999999999999996</v>
      </c>
      <c r="P13212" cm="1">
        <f t="array" ref="P13212">IF(Q13212&gt;0,INDEX(Q13212:Q34936,MATCH(TRUE,INDEX(Q13212:Q34936="",,),0)-1),"")</f>
        <v>8</v>
      </c>
      <c r="Q13212">
        <f t="shared" si="309"/>
        <v>7</v>
      </c>
      <c r="R13212">
        <f t="shared" si="310"/>
        <v>0</v>
      </c>
    </row>
    <row r="13213" spans="1:18" x14ac:dyDescent="0.3">
      <c r="A13213" t="s">
        <v>919</v>
      </c>
      <c r="B13213" s="1">
        <v>38530</v>
      </c>
      <c r="C13213" t="s">
        <v>16</v>
      </c>
      <c r="D13213" t="s">
        <v>950</v>
      </c>
      <c r="E13213" t="s">
        <v>951</v>
      </c>
      <c r="G13213" s="6" t="s">
        <v>29</v>
      </c>
      <c r="H13213" t="s">
        <v>126</v>
      </c>
      <c r="I13213" t="s">
        <v>26</v>
      </c>
      <c r="J13213" t="s">
        <v>27</v>
      </c>
      <c r="K13213">
        <v>162</v>
      </c>
      <c r="L13213">
        <v>6.55</v>
      </c>
      <c r="M13213" t="s">
        <v>922</v>
      </c>
      <c r="N13213">
        <v>6.55</v>
      </c>
      <c r="P13213" cm="1">
        <f t="array" ref="P13213">IF(Q13213&gt;0,INDEX(Q13213:Q34937,MATCH(TRUE,INDEX(Q13213:Q34937="",,),0)-1),"")</f>
        <v>8</v>
      </c>
      <c r="Q13213">
        <f t="shared" si="309"/>
        <v>7</v>
      </c>
      <c r="R13213">
        <f t="shared" si="310"/>
        <v>0</v>
      </c>
    </row>
    <row r="13214" spans="1:18" x14ac:dyDescent="0.3">
      <c r="A13214" t="s">
        <v>919</v>
      </c>
      <c r="B13214" s="1">
        <v>38530</v>
      </c>
      <c r="C13214" t="s">
        <v>16</v>
      </c>
      <c r="D13214" t="s">
        <v>950</v>
      </c>
      <c r="E13214" t="s">
        <v>951</v>
      </c>
      <c r="G13214" t="s">
        <v>19</v>
      </c>
      <c r="H13214" t="s">
        <v>20</v>
      </c>
      <c r="I13214" t="s">
        <v>21</v>
      </c>
      <c r="J13214" t="s">
        <v>22</v>
      </c>
      <c r="K13214">
        <v>72</v>
      </c>
      <c r="L13214">
        <v>240</v>
      </c>
      <c r="M13214" t="s">
        <v>952</v>
      </c>
      <c r="N13214">
        <v>442.45</v>
      </c>
      <c r="P13214" cm="1">
        <f t="array" ref="P13214">IF(Q13214&gt;0,INDEX(Q13214:Q34938,MATCH(TRUE,INDEX(Q13214:Q34938="",,),0)-1),"")</f>
        <v>8</v>
      </c>
      <c r="Q13214">
        <f t="shared" si="309"/>
        <v>8</v>
      </c>
      <c r="R13214">
        <f t="shared" si="310"/>
        <v>0</v>
      </c>
    </row>
    <row r="13215" spans="1:18" x14ac:dyDescent="0.3">
      <c r="A13215" t="s">
        <v>919</v>
      </c>
      <c r="B13215" s="1">
        <v>38530</v>
      </c>
      <c r="C13215" t="s">
        <v>16</v>
      </c>
      <c r="D13215" t="s">
        <v>950</v>
      </c>
      <c r="E13215" t="s">
        <v>951</v>
      </c>
      <c r="G13215" t="s">
        <v>19</v>
      </c>
      <c r="H13215" t="s">
        <v>20</v>
      </c>
      <c r="I13215" t="s">
        <v>26</v>
      </c>
      <c r="J13215" t="s">
        <v>27</v>
      </c>
      <c r="K13215">
        <v>1061</v>
      </c>
      <c r="L13215">
        <v>11.6</v>
      </c>
      <c r="M13215" t="s">
        <v>952</v>
      </c>
      <c r="N13215">
        <v>11.6</v>
      </c>
      <c r="P13215" cm="1">
        <f t="array" ref="P13215">IF(Q13215&gt;0,INDEX(Q13215:Q34939,MATCH(TRUE,INDEX(Q13215:Q34939="",,),0)-1),"")</f>
        <v>8</v>
      </c>
      <c r="Q13215">
        <f t="shared" si="309"/>
        <v>8</v>
      </c>
      <c r="R13215">
        <f t="shared" si="310"/>
        <v>0</v>
      </c>
    </row>
    <row r="13216" spans="1:18" x14ac:dyDescent="0.3">
      <c r="A13216" t="s">
        <v>919</v>
      </c>
      <c r="B13216" s="1">
        <v>38530</v>
      </c>
      <c r="C13216" t="s">
        <v>16</v>
      </c>
      <c r="D13216" t="s">
        <v>950</v>
      </c>
      <c r="E13216" t="s">
        <v>951</v>
      </c>
      <c r="G13216" t="s">
        <v>19</v>
      </c>
      <c r="H13216" t="s">
        <v>25</v>
      </c>
      <c r="I13216" t="s">
        <v>26</v>
      </c>
      <c r="J13216" t="s">
        <v>27</v>
      </c>
      <c r="K13216">
        <v>718</v>
      </c>
      <c r="L13216">
        <v>14.5</v>
      </c>
      <c r="M13216" t="s">
        <v>952</v>
      </c>
      <c r="N13216">
        <v>14.5</v>
      </c>
      <c r="P13216" cm="1">
        <f t="array" ref="P13216">IF(Q13216&gt;0,INDEX(Q13216:Q34940,MATCH(TRUE,INDEX(Q13216:Q34940="",,),0)-1),"")</f>
        <v>8</v>
      </c>
      <c r="Q13216">
        <f t="shared" si="309"/>
        <v>8</v>
      </c>
      <c r="R13216">
        <f t="shared" si="310"/>
        <v>0</v>
      </c>
    </row>
    <row r="13217" spans="1:18" x14ac:dyDescent="0.3">
      <c r="A13217" t="s">
        <v>919</v>
      </c>
      <c r="B13217" s="1">
        <v>38530</v>
      </c>
      <c r="C13217" t="s">
        <v>16</v>
      </c>
      <c r="D13217" t="s">
        <v>950</v>
      </c>
      <c r="E13217" t="s">
        <v>951</v>
      </c>
      <c r="G13217" s="6" t="s">
        <v>29</v>
      </c>
      <c r="H13217" t="s">
        <v>126</v>
      </c>
      <c r="I13217" t="s">
        <v>21</v>
      </c>
      <c r="J13217" t="s">
        <v>22</v>
      </c>
      <c r="K13217">
        <v>6</v>
      </c>
      <c r="L13217">
        <v>86.5</v>
      </c>
      <c r="M13217" t="s">
        <v>952</v>
      </c>
      <c r="N13217">
        <v>86.5</v>
      </c>
      <c r="P13217" cm="1">
        <f t="array" ref="P13217">IF(Q13217&gt;0,INDEX(Q13217:Q34941,MATCH(TRUE,INDEX(Q13217:Q34941="",,),0)-1),"")</f>
        <v>8</v>
      </c>
      <c r="Q13217">
        <f t="shared" si="309"/>
        <v>8</v>
      </c>
      <c r="R13217">
        <f t="shared" si="310"/>
        <v>0</v>
      </c>
    </row>
    <row r="13218" spans="1:18" x14ac:dyDescent="0.3">
      <c r="A13218" t="s">
        <v>919</v>
      </c>
      <c r="B13218" s="1">
        <v>38530</v>
      </c>
      <c r="C13218" t="s">
        <v>16</v>
      </c>
      <c r="D13218" t="s">
        <v>950</v>
      </c>
      <c r="E13218" t="s">
        <v>951</v>
      </c>
      <c r="G13218" s="6" t="s">
        <v>29</v>
      </c>
      <c r="H13218" t="s">
        <v>25</v>
      </c>
      <c r="I13218" t="s">
        <v>21</v>
      </c>
      <c r="J13218" t="s">
        <v>22</v>
      </c>
      <c r="K13218">
        <v>9</v>
      </c>
      <c r="L13218">
        <v>59.4</v>
      </c>
      <c r="M13218" t="s">
        <v>952</v>
      </c>
      <c r="N13218">
        <v>59.4</v>
      </c>
      <c r="P13218" cm="1">
        <f t="array" ref="P13218">IF(Q13218&gt;0,INDEX(Q13218:Q34942,MATCH(TRUE,INDEX(Q13218:Q34942="",,),0)-1),"")</f>
        <v>8</v>
      </c>
      <c r="Q13218">
        <f t="shared" si="309"/>
        <v>8</v>
      </c>
      <c r="R13218">
        <f t="shared" si="310"/>
        <v>0</v>
      </c>
    </row>
    <row r="13219" spans="1:18" x14ac:dyDescent="0.3">
      <c r="A13219" t="s">
        <v>919</v>
      </c>
      <c r="B13219" s="1">
        <v>38530</v>
      </c>
      <c r="C13219" t="s">
        <v>16</v>
      </c>
      <c r="D13219" t="s">
        <v>950</v>
      </c>
      <c r="E13219" t="s">
        <v>951</v>
      </c>
      <c r="G13219" s="6" t="s">
        <v>29</v>
      </c>
      <c r="H13219" t="s">
        <v>30</v>
      </c>
      <c r="I13219" t="s">
        <v>26</v>
      </c>
      <c r="J13219" t="s">
        <v>27</v>
      </c>
      <c r="K13219">
        <v>27</v>
      </c>
      <c r="L13219">
        <v>5.0999999999999996</v>
      </c>
      <c r="M13219" t="s">
        <v>952</v>
      </c>
      <c r="N13219">
        <v>5.0999999999999996</v>
      </c>
      <c r="P13219" cm="1">
        <f t="array" ref="P13219">IF(Q13219&gt;0,INDEX(Q13219:Q34943,MATCH(TRUE,INDEX(Q13219:Q34943="",,),0)-1),"")</f>
        <v>8</v>
      </c>
      <c r="Q13219">
        <f t="shared" si="309"/>
        <v>8</v>
      </c>
      <c r="R13219">
        <f t="shared" si="310"/>
        <v>0</v>
      </c>
    </row>
    <row r="13220" spans="1:18" x14ac:dyDescent="0.3">
      <c r="A13220" t="s">
        <v>919</v>
      </c>
      <c r="B13220" s="1">
        <v>38530</v>
      </c>
      <c r="C13220" t="s">
        <v>16</v>
      </c>
      <c r="D13220" t="s">
        <v>950</v>
      </c>
      <c r="E13220" t="s">
        <v>951</v>
      </c>
      <c r="G13220" s="6" t="s">
        <v>29</v>
      </c>
      <c r="H13220" t="s">
        <v>126</v>
      </c>
      <c r="I13220" t="s">
        <v>26</v>
      </c>
      <c r="J13220" t="s">
        <v>27</v>
      </c>
      <c r="K13220">
        <v>162</v>
      </c>
      <c r="L13220">
        <v>6.55</v>
      </c>
      <c r="M13220" t="s">
        <v>952</v>
      </c>
      <c r="N13220">
        <v>6.55</v>
      </c>
      <c r="P13220" cm="1">
        <f t="array" ref="P13220">IF(Q13220&gt;0,INDEX(Q13220:Q34944,MATCH(TRUE,INDEX(Q13220:Q34944="",,),0)-1),"")</f>
        <v>8</v>
      </c>
      <c r="Q13220">
        <f t="shared" si="309"/>
        <v>8</v>
      </c>
      <c r="R13220">
        <f t="shared" si="310"/>
        <v>0</v>
      </c>
    </row>
    <row r="13221" spans="1:18" x14ac:dyDescent="0.3">
      <c r="P13221" t="str" cm="1">
        <f t="array" ref="P13221">IF(Q13221&gt;0,INDEX(Q13221:Q34945,MATCH(TRUE,INDEX(Q13221:Q34945="",,),0)-1),"")</f>
        <v/>
      </c>
      <c r="R13221" t="str">
        <f t="shared" si="310"/>
        <v/>
      </c>
    </row>
    <row r="13222" spans="1:18" x14ac:dyDescent="0.3">
      <c r="A13222" t="s">
        <v>919</v>
      </c>
      <c r="B13222" s="1">
        <v>38530</v>
      </c>
      <c r="C13222" t="s">
        <v>16</v>
      </c>
      <c r="D13222" t="s">
        <v>953</v>
      </c>
      <c r="E13222" t="s">
        <v>954</v>
      </c>
      <c r="G13222" t="s">
        <v>19</v>
      </c>
      <c r="H13222" t="s">
        <v>194</v>
      </c>
      <c r="I13222" t="s">
        <v>21</v>
      </c>
      <c r="J13222" t="s">
        <v>22</v>
      </c>
      <c r="K13222">
        <v>13.6</v>
      </c>
      <c r="L13222">
        <v>312</v>
      </c>
      <c r="M13222" t="s">
        <v>922</v>
      </c>
      <c r="N13222">
        <v>325</v>
      </c>
      <c r="O13222" t="s">
        <v>24</v>
      </c>
      <c r="P13222" cm="1">
        <f t="array" ref="P13222">IF(Q13222&gt;0,INDEX(Q13222:Q34946,MATCH(TRUE,INDEX(Q13222:Q34946="",,),0)-1),"")</f>
        <v>3</v>
      </c>
      <c r="Q13222">
        <f>INT((ROW()-13222)/6)+1</f>
        <v>1</v>
      </c>
      <c r="R13222">
        <f t="shared" si="310"/>
        <v>0</v>
      </c>
    </row>
    <row r="13223" spans="1:18" x14ac:dyDescent="0.3">
      <c r="A13223" t="s">
        <v>919</v>
      </c>
      <c r="B13223" s="1">
        <v>38530</v>
      </c>
      <c r="C13223" t="s">
        <v>16</v>
      </c>
      <c r="D13223" t="s">
        <v>953</v>
      </c>
      <c r="E13223" t="s">
        <v>954</v>
      </c>
      <c r="G13223" t="s">
        <v>19</v>
      </c>
      <c r="H13223" t="s">
        <v>30</v>
      </c>
      <c r="I13223" t="s">
        <v>21</v>
      </c>
      <c r="J13223" t="s">
        <v>22</v>
      </c>
      <c r="K13223">
        <v>33.799999999999997</v>
      </c>
      <c r="L13223">
        <v>119</v>
      </c>
      <c r="M13223" t="s">
        <v>922</v>
      </c>
      <c r="N13223">
        <v>122</v>
      </c>
      <c r="O13223" t="s">
        <v>24</v>
      </c>
      <c r="P13223" cm="1">
        <f t="array" ref="P13223">IF(Q13223&gt;0,INDEX(Q13223:Q34947,MATCH(TRUE,INDEX(Q13223:Q34947="",,),0)-1),"")</f>
        <v>3</v>
      </c>
      <c r="Q13223">
        <f t="shared" ref="Q13223:Q13239" si="311">INT((ROW()-13222)/6)+1</f>
        <v>1</v>
      </c>
      <c r="R13223">
        <f t="shared" si="310"/>
        <v>0</v>
      </c>
    </row>
    <row r="13224" spans="1:18" x14ac:dyDescent="0.3">
      <c r="A13224" t="s">
        <v>919</v>
      </c>
      <c r="B13224" s="1">
        <v>38530</v>
      </c>
      <c r="C13224" t="s">
        <v>16</v>
      </c>
      <c r="D13224" t="s">
        <v>953</v>
      </c>
      <c r="E13224" t="s">
        <v>954</v>
      </c>
      <c r="G13224" t="s">
        <v>19</v>
      </c>
      <c r="H13224" t="s">
        <v>64</v>
      </c>
      <c r="I13224" t="s">
        <v>21</v>
      </c>
      <c r="J13224" t="s">
        <v>22</v>
      </c>
      <c r="K13224">
        <v>9.1999999999999993</v>
      </c>
      <c r="L13224">
        <v>112</v>
      </c>
      <c r="M13224" t="s">
        <v>922</v>
      </c>
      <c r="N13224">
        <v>120</v>
      </c>
      <c r="O13224" t="s">
        <v>24</v>
      </c>
      <c r="P13224" cm="1">
        <f t="array" ref="P13224">IF(Q13224&gt;0,INDEX(Q13224:Q34948,MATCH(TRUE,INDEX(Q13224:Q34948="",,),0)-1),"")</f>
        <v>3</v>
      </c>
      <c r="Q13224">
        <f t="shared" si="311"/>
        <v>1</v>
      </c>
      <c r="R13224">
        <f t="shared" si="310"/>
        <v>0</v>
      </c>
    </row>
    <row r="13225" spans="1:18" x14ac:dyDescent="0.3">
      <c r="A13225" t="s">
        <v>919</v>
      </c>
      <c r="B13225" s="1">
        <v>38530</v>
      </c>
      <c r="C13225" t="s">
        <v>16</v>
      </c>
      <c r="D13225" t="s">
        <v>953</v>
      </c>
      <c r="E13225" t="s">
        <v>954</v>
      </c>
      <c r="G13225" t="s">
        <v>19</v>
      </c>
      <c r="H13225" t="s">
        <v>64</v>
      </c>
      <c r="I13225" t="s">
        <v>26</v>
      </c>
      <c r="J13225" t="s">
        <v>27</v>
      </c>
      <c r="K13225">
        <v>284</v>
      </c>
      <c r="L13225">
        <v>11.7</v>
      </c>
      <c r="M13225" t="s">
        <v>922</v>
      </c>
      <c r="N13225">
        <v>21</v>
      </c>
      <c r="O13225" t="s">
        <v>24</v>
      </c>
      <c r="P13225" cm="1">
        <f t="array" ref="P13225">IF(Q13225&gt;0,INDEX(Q13225:Q34949,MATCH(TRUE,INDEX(Q13225:Q34949="",,),0)-1),"")</f>
        <v>3</v>
      </c>
      <c r="Q13225">
        <f t="shared" si="311"/>
        <v>1</v>
      </c>
      <c r="R13225">
        <f t="shared" si="310"/>
        <v>0</v>
      </c>
    </row>
    <row r="13226" spans="1:18" x14ac:dyDescent="0.3">
      <c r="A13226" t="s">
        <v>919</v>
      </c>
      <c r="B13226" s="1">
        <v>38530</v>
      </c>
      <c r="C13226" t="s">
        <v>16</v>
      </c>
      <c r="D13226" t="s">
        <v>953</v>
      </c>
      <c r="E13226" t="s">
        <v>954</v>
      </c>
      <c r="G13226" s="6" t="s">
        <v>29</v>
      </c>
      <c r="H13226" t="s">
        <v>25</v>
      </c>
      <c r="I13226" t="s">
        <v>21</v>
      </c>
      <c r="J13226" t="s">
        <v>22</v>
      </c>
      <c r="K13226">
        <v>8.8000000000000007</v>
      </c>
      <c r="L13226">
        <v>95</v>
      </c>
      <c r="M13226" t="s">
        <v>922</v>
      </c>
      <c r="N13226">
        <v>95</v>
      </c>
      <c r="O13226" t="s">
        <v>24</v>
      </c>
      <c r="P13226" cm="1">
        <f t="array" ref="P13226">IF(Q13226&gt;0,INDEX(Q13226:Q34950,MATCH(TRUE,INDEX(Q13226:Q34950="",,),0)-1),"")</f>
        <v>3</v>
      </c>
      <c r="Q13226">
        <f t="shared" si="311"/>
        <v>1</v>
      </c>
      <c r="R13226">
        <f t="shared" si="310"/>
        <v>0</v>
      </c>
    </row>
    <row r="13227" spans="1:18" x14ac:dyDescent="0.3">
      <c r="A13227" t="s">
        <v>919</v>
      </c>
      <c r="B13227" s="1">
        <v>38530</v>
      </c>
      <c r="C13227" t="s">
        <v>16</v>
      </c>
      <c r="D13227" t="s">
        <v>953</v>
      </c>
      <c r="E13227" t="s">
        <v>954</v>
      </c>
      <c r="G13227" s="6" t="s">
        <v>29</v>
      </c>
      <c r="H13227" t="s">
        <v>25</v>
      </c>
      <c r="I13227" t="s">
        <v>26</v>
      </c>
      <c r="J13227" t="s">
        <v>27</v>
      </c>
      <c r="K13227">
        <v>16</v>
      </c>
      <c r="L13227">
        <v>24.5</v>
      </c>
      <c r="M13227" t="s">
        <v>922</v>
      </c>
      <c r="N13227">
        <v>24.5</v>
      </c>
      <c r="O13227" t="s">
        <v>24</v>
      </c>
      <c r="P13227" cm="1">
        <f t="array" ref="P13227">IF(Q13227&gt;0,INDEX(Q13227:Q34951,MATCH(TRUE,INDEX(Q13227:Q34951="",,),0)-1),"")</f>
        <v>3</v>
      </c>
      <c r="Q13227">
        <f t="shared" si="311"/>
        <v>1</v>
      </c>
      <c r="R13227">
        <f t="shared" si="310"/>
        <v>0</v>
      </c>
    </row>
    <row r="13228" spans="1:18" x14ac:dyDescent="0.3">
      <c r="A13228" t="s">
        <v>919</v>
      </c>
      <c r="B13228" s="1">
        <v>38530</v>
      </c>
      <c r="C13228" t="s">
        <v>16</v>
      </c>
      <c r="D13228" t="s">
        <v>953</v>
      </c>
      <c r="E13228" t="s">
        <v>954</v>
      </c>
      <c r="G13228" t="s">
        <v>19</v>
      </c>
      <c r="H13228" t="s">
        <v>194</v>
      </c>
      <c r="I13228" t="s">
        <v>21</v>
      </c>
      <c r="J13228" t="s">
        <v>22</v>
      </c>
      <c r="K13228">
        <v>13.6</v>
      </c>
      <c r="L13228">
        <v>312</v>
      </c>
      <c r="M13228" t="s">
        <v>955</v>
      </c>
      <c r="N13228">
        <v>312</v>
      </c>
      <c r="P13228" cm="1">
        <f t="array" ref="P13228">IF(Q13228&gt;0,INDEX(Q13228:Q34952,MATCH(TRUE,INDEX(Q13228:Q34952="",,),0)-1),"")</f>
        <v>3</v>
      </c>
      <c r="Q13228">
        <f t="shared" si="311"/>
        <v>2</v>
      </c>
      <c r="R13228">
        <f t="shared" si="310"/>
        <v>0</v>
      </c>
    </row>
    <row r="13229" spans="1:18" x14ac:dyDescent="0.3">
      <c r="A13229" t="s">
        <v>919</v>
      </c>
      <c r="B13229" s="1">
        <v>38530</v>
      </c>
      <c r="C13229" t="s">
        <v>16</v>
      </c>
      <c r="D13229" t="s">
        <v>953</v>
      </c>
      <c r="E13229" t="s">
        <v>954</v>
      </c>
      <c r="G13229" t="s">
        <v>19</v>
      </c>
      <c r="H13229" t="s">
        <v>30</v>
      </c>
      <c r="I13229" t="s">
        <v>21</v>
      </c>
      <c r="J13229" t="s">
        <v>22</v>
      </c>
      <c r="K13229">
        <v>33.799999999999997</v>
      </c>
      <c r="L13229">
        <v>119</v>
      </c>
      <c r="M13229" t="s">
        <v>955</v>
      </c>
      <c r="N13229">
        <v>119</v>
      </c>
      <c r="P13229" cm="1">
        <f t="array" ref="P13229">IF(Q13229&gt;0,INDEX(Q13229:Q34953,MATCH(TRUE,INDEX(Q13229:Q34953="",,),0)-1),"")</f>
        <v>3</v>
      </c>
      <c r="Q13229">
        <f t="shared" si="311"/>
        <v>2</v>
      </c>
      <c r="R13229">
        <f t="shared" si="310"/>
        <v>0</v>
      </c>
    </row>
    <row r="13230" spans="1:18" x14ac:dyDescent="0.3">
      <c r="A13230" t="s">
        <v>919</v>
      </c>
      <c r="B13230" s="1">
        <v>38530</v>
      </c>
      <c r="C13230" t="s">
        <v>16</v>
      </c>
      <c r="D13230" t="s">
        <v>953</v>
      </c>
      <c r="E13230" t="s">
        <v>954</v>
      </c>
      <c r="G13230" t="s">
        <v>19</v>
      </c>
      <c r="H13230" t="s">
        <v>64</v>
      </c>
      <c r="I13230" t="s">
        <v>21</v>
      </c>
      <c r="J13230" t="s">
        <v>22</v>
      </c>
      <c r="K13230">
        <v>9.1999999999999993</v>
      </c>
      <c r="L13230">
        <v>112</v>
      </c>
      <c r="M13230" t="s">
        <v>955</v>
      </c>
      <c r="N13230">
        <v>112</v>
      </c>
      <c r="P13230" cm="1">
        <f t="array" ref="P13230">IF(Q13230&gt;0,INDEX(Q13230:Q34954,MATCH(TRUE,INDEX(Q13230:Q34954="",,),0)-1),"")</f>
        <v>3</v>
      </c>
      <c r="Q13230">
        <f t="shared" si="311"/>
        <v>2</v>
      </c>
      <c r="R13230">
        <f t="shared" si="310"/>
        <v>0</v>
      </c>
    </row>
    <row r="13231" spans="1:18" x14ac:dyDescent="0.3">
      <c r="A13231" t="s">
        <v>919</v>
      </c>
      <c r="B13231" s="1">
        <v>38530</v>
      </c>
      <c r="C13231" t="s">
        <v>16</v>
      </c>
      <c r="D13231" t="s">
        <v>953</v>
      </c>
      <c r="E13231" t="s">
        <v>954</v>
      </c>
      <c r="G13231" t="s">
        <v>19</v>
      </c>
      <c r="H13231" t="s">
        <v>64</v>
      </c>
      <c r="I13231" t="s">
        <v>26</v>
      </c>
      <c r="J13231" t="s">
        <v>27</v>
      </c>
      <c r="K13231">
        <v>284</v>
      </c>
      <c r="L13231">
        <v>11.7</v>
      </c>
      <c r="M13231" t="s">
        <v>955</v>
      </c>
      <c r="N13231">
        <v>20.2</v>
      </c>
      <c r="P13231" cm="1">
        <f t="array" ref="P13231">IF(Q13231&gt;0,INDEX(Q13231:Q34955,MATCH(TRUE,INDEX(Q13231:Q34955="",,),0)-1),"")</f>
        <v>3</v>
      </c>
      <c r="Q13231">
        <f t="shared" si="311"/>
        <v>2</v>
      </c>
      <c r="R13231">
        <f t="shared" si="310"/>
        <v>0</v>
      </c>
    </row>
    <row r="13232" spans="1:18" x14ac:dyDescent="0.3">
      <c r="A13232" t="s">
        <v>919</v>
      </c>
      <c r="B13232" s="1">
        <v>38530</v>
      </c>
      <c r="C13232" t="s">
        <v>16</v>
      </c>
      <c r="D13232" t="s">
        <v>953</v>
      </c>
      <c r="E13232" t="s">
        <v>954</v>
      </c>
      <c r="G13232" s="6" t="s">
        <v>29</v>
      </c>
      <c r="H13232" t="s">
        <v>25</v>
      </c>
      <c r="I13232" t="s">
        <v>21</v>
      </c>
      <c r="J13232" t="s">
        <v>22</v>
      </c>
      <c r="K13232">
        <v>8.8000000000000007</v>
      </c>
      <c r="L13232">
        <v>95</v>
      </c>
      <c r="M13232" t="s">
        <v>955</v>
      </c>
      <c r="N13232">
        <v>95</v>
      </c>
      <c r="P13232" cm="1">
        <f t="array" ref="P13232">IF(Q13232&gt;0,INDEX(Q13232:Q34956,MATCH(TRUE,INDEX(Q13232:Q34956="",,),0)-1),"")</f>
        <v>3</v>
      </c>
      <c r="Q13232">
        <f t="shared" si="311"/>
        <v>2</v>
      </c>
      <c r="R13232">
        <f t="shared" si="310"/>
        <v>0</v>
      </c>
    </row>
    <row r="13233" spans="1:18" x14ac:dyDescent="0.3">
      <c r="A13233" t="s">
        <v>919</v>
      </c>
      <c r="B13233" s="1">
        <v>38530</v>
      </c>
      <c r="C13233" t="s">
        <v>16</v>
      </c>
      <c r="D13233" t="s">
        <v>953</v>
      </c>
      <c r="E13233" t="s">
        <v>954</v>
      </c>
      <c r="G13233" s="6" t="s">
        <v>29</v>
      </c>
      <c r="H13233" t="s">
        <v>25</v>
      </c>
      <c r="I13233" t="s">
        <v>26</v>
      </c>
      <c r="J13233" t="s">
        <v>27</v>
      </c>
      <c r="K13233">
        <v>16</v>
      </c>
      <c r="L13233">
        <v>24.5</v>
      </c>
      <c r="M13233" t="s">
        <v>955</v>
      </c>
      <c r="N13233">
        <v>24.5</v>
      </c>
      <c r="P13233" cm="1">
        <f t="array" ref="P13233">IF(Q13233&gt;0,INDEX(Q13233:Q34957,MATCH(TRUE,INDEX(Q13233:Q34957="",,),0)-1),"")</f>
        <v>3</v>
      </c>
      <c r="Q13233">
        <f t="shared" si="311"/>
        <v>2</v>
      </c>
      <c r="R13233">
        <f t="shared" si="310"/>
        <v>0</v>
      </c>
    </row>
    <row r="13234" spans="1:18" x14ac:dyDescent="0.3">
      <c r="A13234" t="s">
        <v>919</v>
      </c>
      <c r="B13234" s="1">
        <v>38530</v>
      </c>
      <c r="C13234" t="s">
        <v>16</v>
      </c>
      <c r="D13234" t="s">
        <v>953</v>
      </c>
      <c r="E13234" t="s">
        <v>954</v>
      </c>
      <c r="G13234" t="s">
        <v>19</v>
      </c>
      <c r="H13234" t="s">
        <v>194</v>
      </c>
      <c r="I13234" t="s">
        <v>21</v>
      </c>
      <c r="J13234" t="s">
        <v>22</v>
      </c>
      <c r="K13234">
        <v>13.6</v>
      </c>
      <c r="L13234">
        <v>312</v>
      </c>
      <c r="M13234" t="s">
        <v>526</v>
      </c>
      <c r="N13234">
        <v>320</v>
      </c>
      <c r="P13234" cm="1">
        <f t="array" ref="P13234">IF(Q13234&gt;0,INDEX(Q13234:Q34958,MATCH(TRUE,INDEX(Q13234:Q34958="",,),0)-1),"")</f>
        <v>3</v>
      </c>
      <c r="Q13234">
        <f t="shared" si="311"/>
        <v>3</v>
      </c>
      <c r="R13234">
        <f t="shared" si="310"/>
        <v>0</v>
      </c>
    </row>
    <row r="13235" spans="1:18" x14ac:dyDescent="0.3">
      <c r="A13235" t="s">
        <v>919</v>
      </c>
      <c r="B13235" s="1">
        <v>38530</v>
      </c>
      <c r="C13235" t="s">
        <v>16</v>
      </c>
      <c r="D13235" t="s">
        <v>953</v>
      </c>
      <c r="E13235" t="s">
        <v>954</v>
      </c>
      <c r="G13235" t="s">
        <v>19</v>
      </c>
      <c r="H13235" t="s">
        <v>30</v>
      </c>
      <c r="I13235" t="s">
        <v>21</v>
      </c>
      <c r="J13235" t="s">
        <v>22</v>
      </c>
      <c r="K13235">
        <v>33.799999999999997</v>
      </c>
      <c r="L13235">
        <v>119</v>
      </c>
      <c r="M13235" t="s">
        <v>526</v>
      </c>
      <c r="N13235">
        <v>125</v>
      </c>
      <c r="P13235" cm="1">
        <f t="array" ref="P13235">IF(Q13235&gt;0,INDEX(Q13235:Q34959,MATCH(TRUE,INDEX(Q13235:Q34959="",,),0)-1),"")</f>
        <v>3</v>
      </c>
      <c r="Q13235">
        <f t="shared" si="311"/>
        <v>3</v>
      </c>
      <c r="R13235">
        <f t="shared" si="310"/>
        <v>0</v>
      </c>
    </row>
    <row r="13236" spans="1:18" x14ac:dyDescent="0.3">
      <c r="A13236" t="s">
        <v>919</v>
      </c>
      <c r="B13236" s="1">
        <v>38530</v>
      </c>
      <c r="C13236" t="s">
        <v>16</v>
      </c>
      <c r="D13236" t="s">
        <v>953</v>
      </c>
      <c r="E13236" t="s">
        <v>954</v>
      </c>
      <c r="G13236" t="s">
        <v>19</v>
      </c>
      <c r="H13236" t="s">
        <v>64</v>
      </c>
      <c r="I13236" t="s">
        <v>21</v>
      </c>
      <c r="J13236" t="s">
        <v>22</v>
      </c>
      <c r="K13236">
        <v>9.1999999999999993</v>
      </c>
      <c r="L13236">
        <v>112</v>
      </c>
      <c r="M13236" t="s">
        <v>526</v>
      </c>
      <c r="N13236">
        <v>120</v>
      </c>
      <c r="P13236" cm="1">
        <f t="array" ref="P13236">IF(Q13236&gt;0,INDEX(Q13236:Q34960,MATCH(TRUE,INDEX(Q13236:Q34960="",,),0)-1),"")</f>
        <v>3</v>
      </c>
      <c r="Q13236">
        <f t="shared" si="311"/>
        <v>3</v>
      </c>
      <c r="R13236">
        <f t="shared" ref="R13236:R13299" si="312">IF(P13236="","",0)</f>
        <v>0</v>
      </c>
    </row>
    <row r="13237" spans="1:18" x14ac:dyDescent="0.3">
      <c r="A13237" t="s">
        <v>919</v>
      </c>
      <c r="B13237" s="1">
        <v>38530</v>
      </c>
      <c r="C13237" t="s">
        <v>16</v>
      </c>
      <c r="D13237" t="s">
        <v>953</v>
      </c>
      <c r="E13237" t="s">
        <v>954</v>
      </c>
      <c r="G13237" t="s">
        <v>19</v>
      </c>
      <c r="H13237" t="s">
        <v>64</v>
      </c>
      <c r="I13237" t="s">
        <v>26</v>
      </c>
      <c r="J13237" t="s">
        <v>27</v>
      </c>
      <c r="K13237">
        <v>284</v>
      </c>
      <c r="L13237">
        <v>11.7</v>
      </c>
      <c r="M13237" t="s">
        <v>526</v>
      </c>
      <c r="N13237">
        <v>13</v>
      </c>
      <c r="P13237" cm="1">
        <f t="array" ref="P13237">IF(Q13237&gt;0,INDEX(Q13237:Q34961,MATCH(TRUE,INDEX(Q13237:Q34961="",,),0)-1),"")</f>
        <v>3</v>
      </c>
      <c r="Q13237">
        <f t="shared" si="311"/>
        <v>3</v>
      </c>
      <c r="R13237">
        <f t="shared" si="312"/>
        <v>0</v>
      </c>
    </row>
    <row r="13238" spans="1:18" x14ac:dyDescent="0.3">
      <c r="A13238" t="s">
        <v>919</v>
      </c>
      <c r="B13238" s="1">
        <v>38530</v>
      </c>
      <c r="C13238" t="s">
        <v>16</v>
      </c>
      <c r="D13238" t="s">
        <v>953</v>
      </c>
      <c r="E13238" t="s">
        <v>954</v>
      </c>
      <c r="G13238" s="6" t="s">
        <v>29</v>
      </c>
      <c r="H13238" t="s">
        <v>25</v>
      </c>
      <c r="I13238" t="s">
        <v>21</v>
      </c>
      <c r="J13238" t="s">
        <v>22</v>
      </c>
      <c r="K13238">
        <v>8.8000000000000007</v>
      </c>
      <c r="L13238">
        <v>95</v>
      </c>
      <c r="M13238" t="s">
        <v>526</v>
      </c>
      <c r="N13238">
        <v>95</v>
      </c>
      <c r="P13238" cm="1">
        <f t="array" ref="P13238">IF(Q13238&gt;0,INDEX(Q13238:Q34962,MATCH(TRUE,INDEX(Q13238:Q34962="",,),0)-1),"")</f>
        <v>3</v>
      </c>
      <c r="Q13238">
        <f t="shared" si="311"/>
        <v>3</v>
      </c>
      <c r="R13238">
        <f t="shared" si="312"/>
        <v>0</v>
      </c>
    </row>
    <row r="13239" spans="1:18" x14ac:dyDescent="0.3">
      <c r="A13239" t="s">
        <v>919</v>
      </c>
      <c r="B13239" s="1">
        <v>38530</v>
      </c>
      <c r="C13239" t="s">
        <v>16</v>
      </c>
      <c r="D13239" t="s">
        <v>953</v>
      </c>
      <c r="E13239" t="s">
        <v>954</v>
      </c>
      <c r="G13239" s="6" t="s">
        <v>29</v>
      </c>
      <c r="H13239" t="s">
        <v>25</v>
      </c>
      <c r="I13239" t="s">
        <v>26</v>
      </c>
      <c r="J13239" t="s">
        <v>27</v>
      </c>
      <c r="K13239">
        <v>16</v>
      </c>
      <c r="L13239">
        <v>24.5</v>
      </c>
      <c r="M13239" t="s">
        <v>526</v>
      </c>
      <c r="N13239">
        <v>24.5</v>
      </c>
      <c r="P13239" cm="1">
        <f t="array" ref="P13239">IF(Q13239&gt;0,INDEX(Q13239:Q34963,MATCH(TRUE,INDEX(Q13239:Q34963="",,),0)-1),"")</f>
        <v>3</v>
      </c>
      <c r="Q13239">
        <f t="shared" si="311"/>
        <v>3</v>
      </c>
      <c r="R13239">
        <f t="shared" si="312"/>
        <v>0</v>
      </c>
    </row>
    <row r="13240" spans="1:18" x14ac:dyDescent="0.3">
      <c r="P13240" t="str" cm="1">
        <f t="array" ref="P13240">IF(Q13240&gt;0,INDEX(Q13240:Q34964,MATCH(TRUE,INDEX(Q13240:Q34964="",,),0)-1),"")</f>
        <v/>
      </c>
      <c r="R13240" t="str">
        <f t="shared" si="312"/>
        <v/>
      </c>
    </row>
    <row r="13241" spans="1:18" x14ac:dyDescent="0.3">
      <c r="A13241" t="s">
        <v>919</v>
      </c>
      <c r="B13241" s="1">
        <v>38530</v>
      </c>
      <c r="C13241" t="s">
        <v>16</v>
      </c>
      <c r="D13241" t="s">
        <v>956</v>
      </c>
      <c r="E13241" t="s">
        <v>957</v>
      </c>
      <c r="G13241" t="s">
        <v>19</v>
      </c>
      <c r="H13241" t="s">
        <v>28</v>
      </c>
      <c r="I13241" t="s">
        <v>26</v>
      </c>
      <c r="J13241" t="s">
        <v>27</v>
      </c>
      <c r="K13241">
        <v>663</v>
      </c>
      <c r="L13241">
        <v>13.86</v>
      </c>
      <c r="M13241" t="s">
        <v>518</v>
      </c>
      <c r="N13241">
        <v>39.35</v>
      </c>
      <c r="O13241" t="s">
        <v>24</v>
      </c>
      <c r="P13241" cm="1">
        <f t="array" ref="P13241">IF(Q13241&gt;0,INDEX(Q13241:Q34965,MATCH(TRUE,INDEX(Q13241:Q34965="",,),0)-1),"")</f>
        <v>5</v>
      </c>
      <c r="Q13241">
        <v>1</v>
      </c>
      <c r="R13241">
        <f t="shared" si="312"/>
        <v>0</v>
      </c>
    </row>
    <row r="13242" spans="1:18" x14ac:dyDescent="0.3">
      <c r="A13242" t="s">
        <v>919</v>
      </c>
      <c r="B13242" s="1">
        <v>38530</v>
      </c>
      <c r="C13242" t="s">
        <v>16</v>
      </c>
      <c r="D13242" t="s">
        <v>956</v>
      </c>
      <c r="E13242" t="s">
        <v>957</v>
      </c>
      <c r="G13242" s="6" t="s">
        <v>29</v>
      </c>
      <c r="H13242" t="s">
        <v>28</v>
      </c>
      <c r="I13242" t="s">
        <v>21</v>
      </c>
      <c r="J13242" t="s">
        <v>22</v>
      </c>
      <c r="K13242">
        <v>4.5</v>
      </c>
      <c r="L13242">
        <v>70</v>
      </c>
      <c r="M13242" t="s">
        <v>518</v>
      </c>
      <c r="N13242">
        <v>70</v>
      </c>
      <c r="O13242" t="s">
        <v>24</v>
      </c>
      <c r="P13242" cm="1">
        <f t="array" ref="P13242">IF(Q13242&gt;0,INDEX(Q13242:Q34966,MATCH(TRUE,INDEX(Q13242:Q34966="",,),0)-1),"")</f>
        <v>5</v>
      </c>
      <c r="Q13242">
        <v>1</v>
      </c>
      <c r="R13242">
        <f t="shared" si="312"/>
        <v>0</v>
      </c>
    </row>
    <row r="13243" spans="1:18" x14ac:dyDescent="0.3">
      <c r="A13243" t="s">
        <v>919</v>
      </c>
      <c r="B13243" s="1">
        <v>38530</v>
      </c>
      <c r="C13243" t="s">
        <v>16</v>
      </c>
      <c r="D13243" t="s">
        <v>956</v>
      </c>
      <c r="E13243" t="s">
        <v>957</v>
      </c>
      <c r="G13243" t="s">
        <v>19</v>
      </c>
      <c r="H13243" t="s">
        <v>28</v>
      </c>
      <c r="I13243" t="s">
        <v>26</v>
      </c>
      <c r="J13243" t="s">
        <v>27</v>
      </c>
      <c r="K13243">
        <v>663</v>
      </c>
      <c r="L13243">
        <v>13.86</v>
      </c>
      <c r="M13243" t="s">
        <v>100</v>
      </c>
      <c r="N13243">
        <v>38.75</v>
      </c>
      <c r="P13243" cm="1">
        <f t="array" ref="P13243">IF(Q13243&gt;0,INDEX(Q13243:Q34967,MATCH(TRUE,INDEX(Q13243:Q34967="",,),0)-1),"")</f>
        <v>5</v>
      </c>
      <c r="Q13243">
        <v>2</v>
      </c>
      <c r="R13243">
        <f t="shared" si="312"/>
        <v>0</v>
      </c>
    </row>
    <row r="13244" spans="1:18" x14ac:dyDescent="0.3">
      <c r="A13244" t="s">
        <v>919</v>
      </c>
      <c r="B13244" s="1">
        <v>38530</v>
      </c>
      <c r="C13244" t="s">
        <v>16</v>
      </c>
      <c r="D13244" t="s">
        <v>956</v>
      </c>
      <c r="E13244" t="s">
        <v>957</v>
      </c>
      <c r="G13244" s="6" t="s">
        <v>29</v>
      </c>
      <c r="H13244" t="s">
        <v>28</v>
      </c>
      <c r="I13244" t="s">
        <v>21</v>
      </c>
      <c r="J13244" t="s">
        <v>22</v>
      </c>
      <c r="K13244">
        <v>4.5</v>
      </c>
      <c r="L13244">
        <v>70</v>
      </c>
      <c r="M13244" t="s">
        <v>100</v>
      </c>
      <c r="N13244">
        <v>70</v>
      </c>
      <c r="P13244" cm="1">
        <f t="array" ref="P13244">IF(Q13244&gt;0,INDEX(Q13244:Q34968,MATCH(TRUE,INDEX(Q13244:Q34968="",,),0)-1),"")</f>
        <v>5</v>
      </c>
      <c r="Q13244">
        <v>2</v>
      </c>
      <c r="R13244">
        <f t="shared" si="312"/>
        <v>0</v>
      </c>
    </row>
    <row r="13245" spans="1:18" x14ac:dyDescent="0.3">
      <c r="A13245" t="s">
        <v>919</v>
      </c>
      <c r="B13245" s="1">
        <v>38530</v>
      </c>
      <c r="C13245" t="s">
        <v>16</v>
      </c>
      <c r="D13245" t="s">
        <v>956</v>
      </c>
      <c r="E13245" t="s">
        <v>957</v>
      </c>
      <c r="G13245" t="s">
        <v>19</v>
      </c>
      <c r="H13245" t="s">
        <v>28</v>
      </c>
      <c r="I13245" t="s">
        <v>26</v>
      </c>
      <c r="J13245" t="s">
        <v>27</v>
      </c>
      <c r="K13245">
        <v>663</v>
      </c>
      <c r="L13245">
        <v>13.86</v>
      </c>
      <c r="M13245" t="s">
        <v>74</v>
      </c>
      <c r="N13245">
        <v>28.79</v>
      </c>
      <c r="P13245" cm="1">
        <f t="array" ref="P13245">IF(Q13245&gt;0,INDEX(Q13245:Q34969,MATCH(TRUE,INDEX(Q13245:Q34969="",,),0)-1),"")</f>
        <v>5</v>
      </c>
      <c r="Q13245">
        <v>3</v>
      </c>
      <c r="R13245">
        <f t="shared" si="312"/>
        <v>0</v>
      </c>
    </row>
    <row r="13246" spans="1:18" x14ac:dyDescent="0.3">
      <c r="A13246" t="s">
        <v>919</v>
      </c>
      <c r="B13246" s="1">
        <v>38530</v>
      </c>
      <c r="C13246" t="s">
        <v>16</v>
      </c>
      <c r="D13246" t="s">
        <v>956</v>
      </c>
      <c r="E13246" t="s">
        <v>957</v>
      </c>
      <c r="G13246" s="6" t="s">
        <v>29</v>
      </c>
      <c r="H13246" t="s">
        <v>28</v>
      </c>
      <c r="I13246" t="s">
        <v>21</v>
      </c>
      <c r="J13246" t="s">
        <v>22</v>
      </c>
      <c r="K13246">
        <v>4.5</v>
      </c>
      <c r="L13246">
        <v>70</v>
      </c>
      <c r="M13246" t="s">
        <v>74</v>
      </c>
      <c r="N13246">
        <v>70</v>
      </c>
      <c r="P13246" cm="1">
        <f t="array" ref="P13246">IF(Q13246&gt;0,INDEX(Q13246:Q34970,MATCH(TRUE,INDEX(Q13246:Q34970="",,),0)-1),"")</f>
        <v>5</v>
      </c>
      <c r="Q13246">
        <v>3</v>
      </c>
      <c r="R13246">
        <f t="shared" si="312"/>
        <v>0</v>
      </c>
    </row>
    <row r="13247" spans="1:18" x14ac:dyDescent="0.3">
      <c r="A13247" t="s">
        <v>919</v>
      </c>
      <c r="B13247" s="1">
        <v>38530</v>
      </c>
      <c r="C13247" t="s">
        <v>16</v>
      </c>
      <c r="D13247" t="s">
        <v>956</v>
      </c>
      <c r="E13247" t="s">
        <v>957</v>
      </c>
      <c r="G13247" t="s">
        <v>19</v>
      </c>
      <c r="H13247" t="s">
        <v>28</v>
      </c>
      <c r="I13247" t="s">
        <v>26</v>
      </c>
      <c r="J13247" t="s">
        <v>27</v>
      </c>
      <c r="K13247">
        <v>663</v>
      </c>
      <c r="L13247">
        <v>13.86</v>
      </c>
      <c r="M13247" t="s">
        <v>922</v>
      </c>
      <c r="N13247">
        <v>24.58</v>
      </c>
      <c r="P13247" cm="1">
        <f t="array" ref="P13247">IF(Q13247&gt;0,INDEX(Q13247:Q34971,MATCH(TRUE,INDEX(Q13247:Q34971="",,),0)-1),"")</f>
        <v>5</v>
      </c>
      <c r="Q13247">
        <v>4</v>
      </c>
      <c r="R13247">
        <f t="shared" si="312"/>
        <v>0</v>
      </c>
    </row>
    <row r="13248" spans="1:18" x14ac:dyDescent="0.3">
      <c r="A13248" t="s">
        <v>919</v>
      </c>
      <c r="B13248" s="1">
        <v>38530</v>
      </c>
      <c r="C13248" t="s">
        <v>16</v>
      </c>
      <c r="D13248" t="s">
        <v>956</v>
      </c>
      <c r="E13248" t="s">
        <v>957</v>
      </c>
      <c r="G13248" s="6" t="s">
        <v>29</v>
      </c>
      <c r="H13248" t="s">
        <v>28</v>
      </c>
      <c r="I13248" t="s">
        <v>21</v>
      </c>
      <c r="J13248" t="s">
        <v>22</v>
      </c>
      <c r="K13248">
        <v>4.5</v>
      </c>
      <c r="L13248">
        <v>70</v>
      </c>
      <c r="M13248" t="s">
        <v>922</v>
      </c>
      <c r="N13248">
        <v>70</v>
      </c>
      <c r="P13248" cm="1">
        <f t="array" ref="P13248">IF(Q13248&gt;0,INDEX(Q13248:Q34972,MATCH(TRUE,INDEX(Q13248:Q34972="",,),0)-1),"")</f>
        <v>5</v>
      </c>
      <c r="Q13248">
        <v>4</v>
      </c>
      <c r="R13248">
        <f t="shared" si="312"/>
        <v>0</v>
      </c>
    </row>
    <row r="13249" spans="1:18" x14ac:dyDescent="0.3">
      <c r="A13249" t="s">
        <v>919</v>
      </c>
      <c r="B13249" s="1">
        <v>38530</v>
      </c>
      <c r="C13249" t="s">
        <v>16</v>
      </c>
      <c r="D13249" t="s">
        <v>956</v>
      </c>
      <c r="E13249" t="s">
        <v>957</v>
      </c>
      <c r="G13249" t="s">
        <v>19</v>
      </c>
      <c r="H13249" t="s">
        <v>28</v>
      </c>
      <c r="I13249" t="s">
        <v>26</v>
      </c>
      <c r="J13249" t="s">
        <v>27</v>
      </c>
      <c r="K13249">
        <v>663</v>
      </c>
      <c r="L13249">
        <v>13.86</v>
      </c>
      <c r="M13249" t="s">
        <v>958</v>
      </c>
      <c r="N13249">
        <v>23</v>
      </c>
      <c r="P13249" cm="1">
        <f t="array" ref="P13249">IF(Q13249&gt;0,INDEX(Q13249:Q34973,MATCH(TRUE,INDEX(Q13249:Q34973="",,),0)-1),"")</f>
        <v>5</v>
      </c>
      <c r="Q13249">
        <v>5</v>
      </c>
      <c r="R13249">
        <f t="shared" si="312"/>
        <v>0</v>
      </c>
    </row>
    <row r="13250" spans="1:18" x14ac:dyDescent="0.3">
      <c r="A13250" t="s">
        <v>919</v>
      </c>
      <c r="B13250" s="1">
        <v>38530</v>
      </c>
      <c r="C13250" t="s">
        <v>16</v>
      </c>
      <c r="D13250" t="s">
        <v>956</v>
      </c>
      <c r="E13250" t="s">
        <v>957</v>
      </c>
      <c r="G13250" s="6" t="s">
        <v>29</v>
      </c>
      <c r="H13250" t="s">
        <v>28</v>
      </c>
      <c r="I13250" t="s">
        <v>21</v>
      </c>
      <c r="J13250" t="s">
        <v>22</v>
      </c>
      <c r="K13250">
        <v>4.5</v>
      </c>
      <c r="L13250">
        <v>70</v>
      </c>
      <c r="M13250" t="s">
        <v>958</v>
      </c>
      <c r="N13250">
        <v>70</v>
      </c>
      <c r="P13250" cm="1">
        <f t="array" ref="P13250">IF(Q13250&gt;0,INDEX(Q13250:Q34974,MATCH(TRUE,INDEX(Q13250:Q34974="",,),0)-1),"")</f>
        <v>5</v>
      </c>
      <c r="Q13250">
        <v>5</v>
      </c>
      <c r="R13250">
        <f t="shared" si="312"/>
        <v>0</v>
      </c>
    </row>
    <row r="13251" spans="1:18" x14ac:dyDescent="0.3">
      <c r="P13251" t="str" cm="1">
        <f t="array" ref="P13251">IF(Q13251&gt;0,INDEX(Q13251:Q34975,MATCH(TRUE,INDEX(Q13251:Q34975="",,),0)-1),"")</f>
        <v/>
      </c>
      <c r="R13251" t="str">
        <f t="shared" si="312"/>
        <v/>
      </c>
    </row>
    <row r="13252" spans="1:18" x14ac:dyDescent="0.3">
      <c r="A13252" t="s">
        <v>919</v>
      </c>
      <c r="B13252" s="1">
        <v>38530</v>
      </c>
      <c r="C13252" t="s">
        <v>16</v>
      </c>
      <c r="D13252" t="s">
        <v>959</v>
      </c>
      <c r="E13252" t="s">
        <v>960</v>
      </c>
      <c r="G13252" t="s">
        <v>19</v>
      </c>
      <c r="H13252" t="s">
        <v>43</v>
      </c>
      <c r="I13252" t="s">
        <v>21</v>
      </c>
      <c r="J13252" t="s">
        <v>22</v>
      </c>
      <c r="K13252">
        <v>16.5</v>
      </c>
      <c r="L13252">
        <v>92</v>
      </c>
      <c r="M13252" t="s">
        <v>59</v>
      </c>
      <c r="N13252">
        <v>280</v>
      </c>
      <c r="O13252" t="s">
        <v>24</v>
      </c>
      <c r="P13252" cm="1">
        <f t="array" ref="P13252">IF(Q13252&gt;0,INDEX(Q13252:Q34976,MATCH(TRUE,INDEX(Q13252:Q34976="",,),0)-1),"")</f>
        <v>5</v>
      </c>
      <c r="Q13252">
        <v>1</v>
      </c>
      <c r="R13252">
        <f t="shared" si="312"/>
        <v>0</v>
      </c>
    </row>
    <row r="13253" spans="1:18" x14ac:dyDescent="0.3">
      <c r="A13253" t="s">
        <v>919</v>
      </c>
      <c r="B13253" s="1">
        <v>38530</v>
      </c>
      <c r="C13253" t="s">
        <v>16</v>
      </c>
      <c r="D13253" t="s">
        <v>959</v>
      </c>
      <c r="E13253" t="s">
        <v>960</v>
      </c>
      <c r="G13253" t="s">
        <v>19</v>
      </c>
      <c r="H13253" t="s">
        <v>43</v>
      </c>
      <c r="I13253" t="s">
        <v>26</v>
      </c>
      <c r="J13253" t="s">
        <v>27</v>
      </c>
      <c r="K13253">
        <v>119</v>
      </c>
      <c r="L13253">
        <v>12</v>
      </c>
      <c r="M13253" t="s">
        <v>59</v>
      </c>
      <c r="N13253">
        <v>12</v>
      </c>
      <c r="O13253" t="s">
        <v>24</v>
      </c>
      <c r="P13253" cm="1">
        <f t="array" ref="P13253">IF(Q13253&gt;0,INDEX(Q13253:Q34977,MATCH(TRUE,INDEX(Q13253:Q34977="",,),0)-1),"")</f>
        <v>5</v>
      </c>
      <c r="Q13253">
        <v>1</v>
      </c>
      <c r="R13253">
        <f t="shared" si="312"/>
        <v>0</v>
      </c>
    </row>
    <row r="13254" spans="1:18" x14ac:dyDescent="0.3">
      <c r="A13254" t="s">
        <v>919</v>
      </c>
      <c r="B13254" s="1">
        <v>38530</v>
      </c>
      <c r="C13254" t="s">
        <v>16</v>
      </c>
      <c r="D13254" t="s">
        <v>959</v>
      </c>
      <c r="E13254" t="s">
        <v>960</v>
      </c>
      <c r="G13254" s="6" t="s">
        <v>29</v>
      </c>
      <c r="H13254" t="s">
        <v>30</v>
      </c>
      <c r="I13254" t="s">
        <v>26</v>
      </c>
      <c r="J13254" t="s">
        <v>27</v>
      </c>
      <c r="K13254">
        <v>5</v>
      </c>
      <c r="L13254">
        <v>5.5</v>
      </c>
      <c r="M13254" t="s">
        <v>59</v>
      </c>
      <c r="N13254">
        <v>5.5</v>
      </c>
      <c r="O13254" t="s">
        <v>24</v>
      </c>
      <c r="P13254" cm="1">
        <f t="array" ref="P13254">IF(Q13254&gt;0,INDEX(Q13254:Q34978,MATCH(TRUE,INDEX(Q13254:Q34978="",,),0)-1),"")</f>
        <v>5</v>
      </c>
      <c r="Q13254">
        <v>1</v>
      </c>
      <c r="R13254">
        <f t="shared" si="312"/>
        <v>0</v>
      </c>
    </row>
    <row r="13255" spans="1:18" x14ac:dyDescent="0.3">
      <c r="A13255" t="s">
        <v>919</v>
      </c>
      <c r="B13255" s="1">
        <v>38530</v>
      </c>
      <c r="C13255" t="s">
        <v>16</v>
      </c>
      <c r="D13255" t="s">
        <v>959</v>
      </c>
      <c r="E13255" t="s">
        <v>960</v>
      </c>
      <c r="G13255" t="s">
        <v>19</v>
      </c>
      <c r="H13255" t="s">
        <v>43</v>
      </c>
      <c r="I13255" t="s">
        <v>21</v>
      </c>
      <c r="J13255" t="s">
        <v>22</v>
      </c>
      <c r="K13255">
        <v>16.5</v>
      </c>
      <c r="L13255">
        <v>92</v>
      </c>
      <c r="M13255" t="s">
        <v>526</v>
      </c>
      <c r="N13255">
        <v>150</v>
      </c>
      <c r="P13255" cm="1">
        <f t="array" ref="P13255">IF(Q13255&gt;0,INDEX(Q13255:Q34979,MATCH(TRUE,INDEX(Q13255:Q34979="",,),0)-1),"")</f>
        <v>5</v>
      </c>
      <c r="Q13255">
        <v>2</v>
      </c>
      <c r="R13255">
        <f t="shared" si="312"/>
        <v>0</v>
      </c>
    </row>
    <row r="13256" spans="1:18" x14ac:dyDescent="0.3">
      <c r="A13256" t="s">
        <v>919</v>
      </c>
      <c r="B13256" s="1">
        <v>38530</v>
      </c>
      <c r="C13256" t="s">
        <v>16</v>
      </c>
      <c r="D13256" t="s">
        <v>959</v>
      </c>
      <c r="E13256" t="s">
        <v>960</v>
      </c>
      <c r="G13256" t="s">
        <v>19</v>
      </c>
      <c r="H13256" t="s">
        <v>43</v>
      </c>
      <c r="I13256" t="s">
        <v>26</v>
      </c>
      <c r="J13256" t="s">
        <v>27</v>
      </c>
      <c r="K13256">
        <v>119</v>
      </c>
      <c r="L13256">
        <v>12</v>
      </c>
      <c r="M13256" t="s">
        <v>526</v>
      </c>
      <c r="N13256">
        <v>21</v>
      </c>
      <c r="P13256" cm="1">
        <f t="array" ref="P13256">IF(Q13256&gt;0,INDEX(Q13256:Q34980,MATCH(TRUE,INDEX(Q13256:Q34980="",,),0)-1),"")</f>
        <v>5</v>
      </c>
      <c r="Q13256">
        <v>2</v>
      </c>
      <c r="R13256">
        <f t="shared" si="312"/>
        <v>0</v>
      </c>
    </row>
    <row r="13257" spans="1:18" x14ac:dyDescent="0.3">
      <c r="A13257" t="s">
        <v>919</v>
      </c>
      <c r="B13257" s="1">
        <v>38530</v>
      </c>
      <c r="C13257" t="s">
        <v>16</v>
      </c>
      <c r="D13257" t="s">
        <v>959</v>
      </c>
      <c r="E13257" t="s">
        <v>960</v>
      </c>
      <c r="G13257" s="6" t="s">
        <v>29</v>
      </c>
      <c r="H13257" t="s">
        <v>30</v>
      </c>
      <c r="I13257" t="s">
        <v>26</v>
      </c>
      <c r="J13257" t="s">
        <v>27</v>
      </c>
      <c r="K13257">
        <v>5</v>
      </c>
      <c r="L13257">
        <v>5.5</v>
      </c>
      <c r="M13257" t="s">
        <v>526</v>
      </c>
      <c r="N13257">
        <v>5.5</v>
      </c>
      <c r="P13257" cm="1">
        <f t="array" ref="P13257">IF(Q13257&gt;0,INDEX(Q13257:Q34981,MATCH(TRUE,INDEX(Q13257:Q34981="",,),0)-1),"")</f>
        <v>5</v>
      </c>
      <c r="Q13257">
        <v>2</v>
      </c>
      <c r="R13257">
        <f t="shared" si="312"/>
        <v>0</v>
      </c>
    </row>
    <row r="13258" spans="1:18" x14ac:dyDescent="0.3">
      <c r="A13258" t="s">
        <v>919</v>
      </c>
      <c r="B13258" s="1">
        <v>38530</v>
      </c>
      <c r="C13258" t="s">
        <v>16</v>
      </c>
      <c r="D13258" t="s">
        <v>959</v>
      </c>
      <c r="E13258" t="s">
        <v>960</v>
      </c>
      <c r="G13258" t="s">
        <v>19</v>
      </c>
      <c r="H13258" t="s">
        <v>43</v>
      </c>
      <c r="I13258" t="s">
        <v>21</v>
      </c>
      <c r="J13258" t="s">
        <v>22</v>
      </c>
      <c r="K13258">
        <v>16.5</v>
      </c>
      <c r="L13258">
        <v>92</v>
      </c>
      <c r="M13258" t="s">
        <v>958</v>
      </c>
      <c r="N13258">
        <v>100</v>
      </c>
      <c r="P13258" cm="1">
        <f t="array" ref="P13258">IF(Q13258&gt;0,INDEX(Q13258:Q34982,MATCH(TRUE,INDEX(Q13258:Q34982="",,),0)-1),"")</f>
        <v>5</v>
      </c>
      <c r="Q13258">
        <v>3</v>
      </c>
      <c r="R13258">
        <f t="shared" si="312"/>
        <v>0</v>
      </c>
    </row>
    <row r="13259" spans="1:18" x14ac:dyDescent="0.3">
      <c r="A13259" t="s">
        <v>919</v>
      </c>
      <c r="B13259" s="1">
        <v>38530</v>
      </c>
      <c r="C13259" t="s">
        <v>16</v>
      </c>
      <c r="D13259" t="s">
        <v>959</v>
      </c>
      <c r="E13259" t="s">
        <v>960</v>
      </c>
      <c r="G13259" t="s">
        <v>19</v>
      </c>
      <c r="H13259" t="s">
        <v>43</v>
      </c>
      <c r="I13259" t="s">
        <v>26</v>
      </c>
      <c r="J13259" t="s">
        <v>27</v>
      </c>
      <c r="K13259">
        <v>119</v>
      </c>
      <c r="L13259">
        <v>12</v>
      </c>
      <c r="M13259" t="s">
        <v>958</v>
      </c>
      <c r="N13259">
        <v>19</v>
      </c>
      <c r="P13259" cm="1">
        <f t="array" ref="P13259">IF(Q13259&gt;0,INDEX(Q13259:Q34983,MATCH(TRUE,INDEX(Q13259:Q34983="",,),0)-1),"")</f>
        <v>5</v>
      </c>
      <c r="Q13259">
        <v>3</v>
      </c>
      <c r="R13259">
        <f t="shared" si="312"/>
        <v>0</v>
      </c>
    </row>
    <row r="13260" spans="1:18" x14ac:dyDescent="0.3">
      <c r="A13260" t="s">
        <v>919</v>
      </c>
      <c r="B13260" s="1">
        <v>38530</v>
      </c>
      <c r="C13260" t="s">
        <v>16</v>
      </c>
      <c r="D13260" t="s">
        <v>959</v>
      </c>
      <c r="E13260" t="s">
        <v>960</v>
      </c>
      <c r="G13260" s="6" t="s">
        <v>29</v>
      </c>
      <c r="H13260" t="s">
        <v>30</v>
      </c>
      <c r="I13260" t="s">
        <v>26</v>
      </c>
      <c r="J13260" t="s">
        <v>27</v>
      </c>
      <c r="K13260">
        <v>5</v>
      </c>
      <c r="L13260">
        <v>5.5</v>
      </c>
      <c r="M13260" t="s">
        <v>958</v>
      </c>
      <c r="N13260">
        <v>5.5</v>
      </c>
      <c r="P13260" cm="1">
        <f t="array" ref="P13260">IF(Q13260&gt;0,INDEX(Q13260:Q34984,MATCH(TRUE,INDEX(Q13260:Q34984="",,),0)-1),"")</f>
        <v>5</v>
      </c>
      <c r="Q13260">
        <v>3</v>
      </c>
      <c r="R13260">
        <f t="shared" si="312"/>
        <v>0</v>
      </c>
    </row>
    <row r="13261" spans="1:18" x14ac:dyDescent="0.3">
      <c r="A13261" t="s">
        <v>919</v>
      </c>
      <c r="B13261" s="1">
        <v>38530</v>
      </c>
      <c r="C13261" t="s">
        <v>16</v>
      </c>
      <c r="D13261" t="s">
        <v>959</v>
      </c>
      <c r="E13261" t="s">
        <v>960</v>
      </c>
      <c r="G13261" t="s">
        <v>19</v>
      </c>
      <c r="H13261" t="s">
        <v>43</v>
      </c>
      <c r="I13261" t="s">
        <v>21</v>
      </c>
      <c r="J13261" t="s">
        <v>22</v>
      </c>
      <c r="K13261">
        <v>16.5</v>
      </c>
      <c r="L13261">
        <v>92</v>
      </c>
      <c r="M13261" t="s">
        <v>922</v>
      </c>
      <c r="N13261">
        <v>100</v>
      </c>
      <c r="P13261" cm="1">
        <f t="array" ref="P13261">IF(Q13261&gt;0,INDEX(Q13261:Q34985,MATCH(TRUE,INDEX(Q13261:Q34985="",,),0)-1),"")</f>
        <v>5</v>
      </c>
      <c r="Q13261">
        <v>4</v>
      </c>
      <c r="R13261">
        <f t="shared" si="312"/>
        <v>0</v>
      </c>
    </row>
    <row r="13262" spans="1:18" x14ac:dyDescent="0.3">
      <c r="A13262" t="s">
        <v>919</v>
      </c>
      <c r="B13262" s="1">
        <v>38530</v>
      </c>
      <c r="C13262" t="s">
        <v>16</v>
      </c>
      <c r="D13262" t="s">
        <v>959</v>
      </c>
      <c r="E13262" t="s">
        <v>960</v>
      </c>
      <c r="G13262" t="s">
        <v>19</v>
      </c>
      <c r="H13262" t="s">
        <v>43</v>
      </c>
      <c r="I13262" t="s">
        <v>26</v>
      </c>
      <c r="J13262" t="s">
        <v>27</v>
      </c>
      <c r="K13262">
        <v>119</v>
      </c>
      <c r="L13262">
        <v>12</v>
      </c>
      <c r="M13262" t="s">
        <v>922</v>
      </c>
      <c r="N13262">
        <v>18</v>
      </c>
      <c r="P13262" cm="1">
        <f t="array" ref="P13262">IF(Q13262&gt;0,INDEX(Q13262:Q34986,MATCH(TRUE,INDEX(Q13262:Q34986="",,),0)-1),"")</f>
        <v>5</v>
      </c>
      <c r="Q13262">
        <v>4</v>
      </c>
      <c r="R13262">
        <f t="shared" si="312"/>
        <v>0</v>
      </c>
    </row>
    <row r="13263" spans="1:18" x14ac:dyDescent="0.3">
      <c r="A13263" t="s">
        <v>919</v>
      </c>
      <c r="B13263" s="1">
        <v>38530</v>
      </c>
      <c r="C13263" t="s">
        <v>16</v>
      </c>
      <c r="D13263" t="s">
        <v>959</v>
      </c>
      <c r="E13263" t="s">
        <v>960</v>
      </c>
      <c r="G13263" s="6" t="s">
        <v>29</v>
      </c>
      <c r="H13263" t="s">
        <v>30</v>
      </c>
      <c r="I13263" t="s">
        <v>26</v>
      </c>
      <c r="J13263" t="s">
        <v>27</v>
      </c>
      <c r="K13263">
        <v>5</v>
      </c>
      <c r="L13263">
        <v>5.5</v>
      </c>
      <c r="M13263" t="s">
        <v>922</v>
      </c>
      <c r="N13263">
        <v>5.5</v>
      </c>
      <c r="P13263" cm="1">
        <f t="array" ref="P13263">IF(Q13263&gt;0,INDEX(Q13263:Q34987,MATCH(TRUE,INDEX(Q13263:Q34987="",,),0)-1),"")</f>
        <v>5</v>
      </c>
      <c r="Q13263">
        <v>4</v>
      </c>
      <c r="R13263">
        <f t="shared" si="312"/>
        <v>0</v>
      </c>
    </row>
    <row r="13264" spans="1:18" x14ac:dyDescent="0.3">
      <c r="A13264" t="s">
        <v>919</v>
      </c>
      <c r="B13264" s="1">
        <v>38530</v>
      </c>
      <c r="C13264" t="s">
        <v>16</v>
      </c>
      <c r="D13264" t="s">
        <v>959</v>
      </c>
      <c r="E13264" t="s">
        <v>960</v>
      </c>
      <c r="G13264" t="s">
        <v>19</v>
      </c>
      <c r="H13264" t="s">
        <v>43</v>
      </c>
      <c r="I13264" t="s">
        <v>21</v>
      </c>
      <c r="J13264" t="s">
        <v>22</v>
      </c>
      <c r="K13264">
        <v>16.5</v>
      </c>
      <c r="L13264">
        <v>92</v>
      </c>
      <c r="M13264" t="s">
        <v>100</v>
      </c>
      <c r="N13264">
        <v>100</v>
      </c>
      <c r="P13264" cm="1">
        <f t="array" ref="P13264">IF(Q13264&gt;0,INDEX(Q13264:Q34988,MATCH(TRUE,INDEX(Q13264:Q34988="",,),0)-1),"")</f>
        <v>5</v>
      </c>
      <c r="Q13264">
        <v>5</v>
      </c>
      <c r="R13264">
        <f t="shared" si="312"/>
        <v>0</v>
      </c>
    </row>
    <row r="13265" spans="1:18" x14ac:dyDescent="0.3">
      <c r="A13265" t="s">
        <v>919</v>
      </c>
      <c r="B13265" s="1">
        <v>38530</v>
      </c>
      <c r="C13265" t="s">
        <v>16</v>
      </c>
      <c r="D13265" t="s">
        <v>959</v>
      </c>
      <c r="E13265" t="s">
        <v>960</v>
      </c>
      <c r="G13265" t="s">
        <v>19</v>
      </c>
      <c r="H13265" t="s">
        <v>43</v>
      </c>
      <c r="I13265" t="s">
        <v>26</v>
      </c>
      <c r="J13265" t="s">
        <v>27</v>
      </c>
      <c r="K13265">
        <v>119</v>
      </c>
      <c r="L13265">
        <v>12</v>
      </c>
      <c r="M13265" t="s">
        <v>100</v>
      </c>
      <c r="N13265">
        <v>12.5</v>
      </c>
      <c r="P13265" cm="1">
        <f t="array" ref="P13265">IF(Q13265&gt;0,INDEX(Q13265:Q34989,MATCH(TRUE,INDEX(Q13265:Q34989="",,),0)-1),"")</f>
        <v>5</v>
      </c>
      <c r="Q13265">
        <v>5</v>
      </c>
      <c r="R13265">
        <f t="shared" si="312"/>
        <v>0</v>
      </c>
    </row>
    <row r="13266" spans="1:18" x14ac:dyDescent="0.3">
      <c r="A13266" t="s">
        <v>919</v>
      </c>
      <c r="B13266" s="1">
        <v>38530</v>
      </c>
      <c r="C13266" t="s">
        <v>16</v>
      </c>
      <c r="D13266" t="s">
        <v>959</v>
      </c>
      <c r="E13266" t="s">
        <v>960</v>
      </c>
      <c r="G13266" s="6" t="s">
        <v>29</v>
      </c>
      <c r="H13266" t="s">
        <v>30</v>
      </c>
      <c r="I13266" t="s">
        <v>26</v>
      </c>
      <c r="J13266" t="s">
        <v>27</v>
      </c>
      <c r="K13266">
        <v>5</v>
      </c>
      <c r="L13266">
        <v>5.5</v>
      </c>
      <c r="M13266" t="s">
        <v>100</v>
      </c>
      <c r="N13266">
        <v>5.5</v>
      </c>
      <c r="P13266" cm="1">
        <f t="array" ref="P13266">IF(Q13266&gt;0,INDEX(Q13266:Q34990,MATCH(TRUE,INDEX(Q13266:Q34990="",,),0)-1),"")</f>
        <v>5</v>
      </c>
      <c r="Q13266">
        <v>5</v>
      </c>
      <c r="R13266">
        <f t="shared" si="312"/>
        <v>0</v>
      </c>
    </row>
    <row r="13267" spans="1:18" x14ac:dyDescent="0.3">
      <c r="P13267" t="str" cm="1">
        <f t="array" ref="P13267">IF(Q13267&gt;0,INDEX(Q13267:Q34991,MATCH(TRUE,INDEX(Q13267:Q34991="",,),0)-1),"")</f>
        <v/>
      </c>
      <c r="R13267" t="str">
        <f t="shared" si="312"/>
        <v/>
      </c>
    </row>
    <row r="13268" spans="1:18" x14ac:dyDescent="0.3">
      <c r="A13268" t="s">
        <v>919</v>
      </c>
      <c r="B13268" s="1">
        <v>38516</v>
      </c>
      <c r="C13268" t="s">
        <v>16</v>
      </c>
      <c r="D13268" t="s">
        <v>961</v>
      </c>
      <c r="E13268" t="s">
        <v>962</v>
      </c>
      <c r="G13268" t="s">
        <v>19</v>
      </c>
      <c r="H13268" t="s">
        <v>194</v>
      </c>
      <c r="I13268" t="s">
        <v>21</v>
      </c>
      <c r="J13268" t="s">
        <v>22</v>
      </c>
      <c r="K13268">
        <v>12</v>
      </c>
      <c r="L13268">
        <v>406</v>
      </c>
      <c r="M13268" t="s">
        <v>906</v>
      </c>
      <c r="N13268">
        <v>406</v>
      </c>
      <c r="O13268" t="s">
        <v>24</v>
      </c>
      <c r="P13268" cm="1">
        <f t="array" ref="P13268">IF(Q13268&gt;0,INDEX(Q13268:Q34992,MATCH(TRUE,INDEX(Q13268:Q34992="",,),0)-1),"")</f>
        <v>1</v>
      </c>
      <c r="Q13268">
        <v>1</v>
      </c>
      <c r="R13268">
        <f t="shared" si="312"/>
        <v>0</v>
      </c>
    </row>
    <row r="13269" spans="1:18" x14ac:dyDescent="0.3">
      <c r="A13269" t="s">
        <v>919</v>
      </c>
      <c r="B13269" s="1">
        <v>38516</v>
      </c>
      <c r="C13269" t="s">
        <v>16</v>
      </c>
      <c r="D13269" t="s">
        <v>961</v>
      </c>
      <c r="E13269" t="s">
        <v>962</v>
      </c>
      <c r="G13269" t="s">
        <v>19</v>
      </c>
      <c r="H13269" t="s">
        <v>30</v>
      </c>
      <c r="I13269" t="s">
        <v>21</v>
      </c>
      <c r="J13269" t="s">
        <v>22</v>
      </c>
      <c r="K13269">
        <v>40</v>
      </c>
      <c r="L13269">
        <v>114</v>
      </c>
      <c r="M13269" t="s">
        <v>906</v>
      </c>
      <c r="N13269">
        <v>114</v>
      </c>
      <c r="O13269" t="s">
        <v>24</v>
      </c>
      <c r="P13269" cm="1">
        <f t="array" ref="P13269">IF(Q13269&gt;0,INDEX(Q13269:Q34993,MATCH(TRUE,INDEX(Q13269:Q34993="",,),0)-1),"")</f>
        <v>1</v>
      </c>
      <c r="Q13269">
        <v>1</v>
      </c>
      <c r="R13269">
        <f t="shared" si="312"/>
        <v>0</v>
      </c>
    </row>
    <row r="13270" spans="1:18" x14ac:dyDescent="0.3">
      <c r="A13270" t="s">
        <v>919</v>
      </c>
      <c r="B13270" s="1">
        <v>38516</v>
      </c>
      <c r="C13270" t="s">
        <v>16</v>
      </c>
      <c r="D13270" t="s">
        <v>961</v>
      </c>
      <c r="E13270" t="s">
        <v>962</v>
      </c>
      <c r="G13270" t="s">
        <v>19</v>
      </c>
      <c r="H13270" t="s">
        <v>64</v>
      </c>
      <c r="I13270" t="s">
        <v>26</v>
      </c>
      <c r="J13270" t="s">
        <v>27</v>
      </c>
      <c r="K13270">
        <v>557</v>
      </c>
      <c r="L13270">
        <v>10.4</v>
      </c>
      <c r="M13270" t="s">
        <v>906</v>
      </c>
      <c r="N13270">
        <v>15</v>
      </c>
      <c r="O13270" t="s">
        <v>24</v>
      </c>
      <c r="P13270" cm="1">
        <f t="array" ref="P13270">IF(Q13270&gt;0,INDEX(Q13270:Q34994,MATCH(TRUE,INDEX(Q13270:Q34994="",,),0)-1),"")</f>
        <v>1</v>
      </c>
      <c r="Q13270">
        <v>1</v>
      </c>
      <c r="R13270">
        <f t="shared" si="312"/>
        <v>0</v>
      </c>
    </row>
    <row r="13271" spans="1:18" x14ac:dyDescent="0.3">
      <c r="A13271" t="s">
        <v>919</v>
      </c>
      <c r="B13271" s="1">
        <v>38516</v>
      </c>
      <c r="C13271" t="s">
        <v>16</v>
      </c>
      <c r="D13271" t="s">
        <v>961</v>
      </c>
      <c r="E13271" t="s">
        <v>962</v>
      </c>
      <c r="G13271" s="6" t="s">
        <v>29</v>
      </c>
      <c r="H13271" t="s">
        <v>406</v>
      </c>
      <c r="I13271" t="s">
        <v>21</v>
      </c>
      <c r="J13271" t="s">
        <v>22</v>
      </c>
      <c r="K13271">
        <v>13</v>
      </c>
      <c r="L13271">
        <v>46</v>
      </c>
      <c r="M13271" t="s">
        <v>906</v>
      </c>
      <c r="N13271">
        <v>46</v>
      </c>
      <c r="O13271" t="s">
        <v>24</v>
      </c>
      <c r="P13271" cm="1">
        <f t="array" ref="P13271">IF(Q13271&gt;0,INDEX(Q13271:Q34995,MATCH(TRUE,INDEX(Q13271:Q34995="",,),0)-1),"")</f>
        <v>1</v>
      </c>
      <c r="Q13271">
        <v>1</v>
      </c>
      <c r="R13271">
        <f t="shared" si="312"/>
        <v>0</v>
      </c>
    </row>
    <row r="13272" spans="1:18" x14ac:dyDescent="0.3">
      <c r="A13272" t="s">
        <v>919</v>
      </c>
      <c r="B13272" s="1">
        <v>38516</v>
      </c>
      <c r="C13272" t="s">
        <v>16</v>
      </c>
      <c r="D13272" t="s">
        <v>961</v>
      </c>
      <c r="E13272" t="s">
        <v>962</v>
      </c>
      <c r="G13272" s="6" t="s">
        <v>29</v>
      </c>
      <c r="H13272" t="s">
        <v>25</v>
      </c>
      <c r="I13272" t="s">
        <v>21</v>
      </c>
      <c r="J13272" t="s">
        <v>22</v>
      </c>
      <c r="K13272">
        <v>16</v>
      </c>
      <c r="L13272">
        <v>89</v>
      </c>
      <c r="M13272" t="s">
        <v>906</v>
      </c>
      <c r="N13272">
        <v>89</v>
      </c>
      <c r="O13272" t="s">
        <v>24</v>
      </c>
      <c r="P13272" cm="1">
        <f t="array" ref="P13272">IF(Q13272&gt;0,INDEX(Q13272:Q34996,MATCH(TRUE,INDEX(Q13272:Q34996="",,),0)-1),"")</f>
        <v>1</v>
      </c>
      <c r="Q13272">
        <v>1</v>
      </c>
      <c r="R13272">
        <f t="shared" si="312"/>
        <v>0</v>
      </c>
    </row>
    <row r="13273" spans="1:18" x14ac:dyDescent="0.3">
      <c r="A13273" t="s">
        <v>919</v>
      </c>
      <c r="B13273" s="1">
        <v>38516</v>
      </c>
      <c r="C13273" t="s">
        <v>16</v>
      </c>
      <c r="D13273" t="s">
        <v>961</v>
      </c>
      <c r="E13273" t="s">
        <v>962</v>
      </c>
      <c r="G13273" s="6" t="s">
        <v>29</v>
      </c>
      <c r="H13273" t="s">
        <v>25</v>
      </c>
      <c r="I13273" t="s">
        <v>26</v>
      </c>
      <c r="J13273" t="s">
        <v>27</v>
      </c>
      <c r="K13273">
        <v>68</v>
      </c>
      <c r="L13273">
        <v>23.75</v>
      </c>
      <c r="M13273" t="s">
        <v>906</v>
      </c>
      <c r="N13273">
        <v>23.75</v>
      </c>
      <c r="O13273" t="s">
        <v>24</v>
      </c>
      <c r="P13273" cm="1">
        <f t="array" ref="P13273">IF(Q13273&gt;0,INDEX(Q13273:Q34997,MATCH(TRUE,INDEX(Q13273:Q34997="",,),0)-1),"")</f>
        <v>1</v>
      </c>
      <c r="Q13273">
        <v>1</v>
      </c>
      <c r="R13273">
        <f t="shared" si="312"/>
        <v>0</v>
      </c>
    </row>
    <row r="13274" spans="1:18" x14ac:dyDescent="0.3">
      <c r="P13274" t="str" cm="1">
        <f t="array" ref="P13274">IF(Q13274&gt;0,INDEX(Q13274:Q34998,MATCH(TRUE,INDEX(Q13274:Q34998="",,),0)-1),"")</f>
        <v/>
      </c>
      <c r="R13274" t="str">
        <f t="shared" si="312"/>
        <v/>
      </c>
    </row>
    <row r="13275" spans="1:18" x14ac:dyDescent="0.3">
      <c r="A13275" t="s">
        <v>919</v>
      </c>
      <c r="B13275" s="1">
        <v>38516</v>
      </c>
      <c r="C13275" t="s">
        <v>16</v>
      </c>
      <c r="D13275" t="s">
        <v>963</v>
      </c>
      <c r="E13275" t="s">
        <v>964</v>
      </c>
      <c r="G13275" t="s">
        <v>19</v>
      </c>
      <c r="H13275" t="s">
        <v>194</v>
      </c>
      <c r="I13275" t="s">
        <v>21</v>
      </c>
      <c r="J13275" t="s">
        <v>22</v>
      </c>
      <c r="K13275">
        <v>15</v>
      </c>
      <c r="L13275">
        <v>565</v>
      </c>
      <c r="M13275" t="s">
        <v>480</v>
      </c>
      <c r="N13275">
        <v>565</v>
      </c>
      <c r="O13275" t="s">
        <v>24</v>
      </c>
      <c r="P13275" cm="1">
        <f t="array" ref="P13275">IF(Q13275&gt;0,INDEX(Q13275:Q34999,MATCH(TRUE,INDEX(Q13275:Q34999="",,),0)-1),"")</f>
        <v>5</v>
      </c>
      <c r="Q13275">
        <f>INT((ROW()-13275)/6)+1</f>
        <v>1</v>
      </c>
      <c r="R13275">
        <f t="shared" si="312"/>
        <v>0</v>
      </c>
    </row>
    <row r="13276" spans="1:18" x14ac:dyDescent="0.3">
      <c r="A13276" t="s">
        <v>919</v>
      </c>
      <c r="B13276" s="1">
        <v>38516</v>
      </c>
      <c r="C13276" t="s">
        <v>16</v>
      </c>
      <c r="D13276" t="s">
        <v>963</v>
      </c>
      <c r="E13276" t="s">
        <v>964</v>
      </c>
      <c r="G13276" t="s">
        <v>19</v>
      </c>
      <c r="H13276" t="s">
        <v>206</v>
      </c>
      <c r="I13276" t="s">
        <v>21</v>
      </c>
      <c r="J13276" t="s">
        <v>22</v>
      </c>
      <c r="K13276">
        <v>38</v>
      </c>
      <c r="L13276">
        <v>101</v>
      </c>
      <c r="M13276" t="s">
        <v>480</v>
      </c>
      <c r="N13276">
        <v>367.1</v>
      </c>
      <c r="O13276" t="s">
        <v>24</v>
      </c>
      <c r="P13276" cm="1">
        <f t="array" ref="P13276">IF(Q13276&gt;0,INDEX(Q13276:Q35000,MATCH(TRUE,INDEX(Q13276:Q35000="",,),0)-1),"")</f>
        <v>5</v>
      </c>
      <c r="Q13276">
        <f t="shared" ref="Q13276:Q13304" si="313">INT((ROW()-13275)/6)+1</f>
        <v>1</v>
      </c>
      <c r="R13276">
        <f t="shared" si="312"/>
        <v>0</v>
      </c>
    </row>
    <row r="13277" spans="1:18" x14ac:dyDescent="0.3">
      <c r="A13277" t="s">
        <v>919</v>
      </c>
      <c r="B13277" s="1">
        <v>38516</v>
      </c>
      <c r="C13277" t="s">
        <v>16</v>
      </c>
      <c r="D13277" t="s">
        <v>963</v>
      </c>
      <c r="E13277" t="s">
        <v>964</v>
      </c>
      <c r="G13277" s="6" t="s">
        <v>29</v>
      </c>
      <c r="H13277" t="s">
        <v>25</v>
      </c>
      <c r="I13277" t="s">
        <v>21</v>
      </c>
      <c r="J13277" t="s">
        <v>22</v>
      </c>
      <c r="K13277">
        <v>12</v>
      </c>
      <c r="L13277">
        <v>114</v>
      </c>
      <c r="M13277" t="s">
        <v>480</v>
      </c>
      <c r="N13277">
        <v>114</v>
      </c>
      <c r="O13277" t="s">
        <v>24</v>
      </c>
      <c r="P13277" cm="1">
        <f t="array" ref="P13277">IF(Q13277&gt;0,INDEX(Q13277:Q35001,MATCH(TRUE,INDEX(Q13277:Q35001="",,),0)-1),"")</f>
        <v>5</v>
      </c>
      <c r="Q13277">
        <f t="shared" si="313"/>
        <v>1</v>
      </c>
      <c r="R13277">
        <f t="shared" si="312"/>
        <v>0</v>
      </c>
    </row>
    <row r="13278" spans="1:18" x14ac:dyDescent="0.3">
      <c r="A13278" t="s">
        <v>919</v>
      </c>
      <c r="B13278" s="1">
        <v>38516</v>
      </c>
      <c r="C13278" t="s">
        <v>16</v>
      </c>
      <c r="D13278" t="s">
        <v>963</v>
      </c>
      <c r="E13278" t="s">
        <v>964</v>
      </c>
      <c r="G13278" s="6" t="s">
        <v>29</v>
      </c>
      <c r="H13278" t="s">
        <v>64</v>
      </c>
      <c r="I13278" t="s">
        <v>21</v>
      </c>
      <c r="J13278" t="s">
        <v>22</v>
      </c>
      <c r="K13278">
        <v>5</v>
      </c>
      <c r="L13278">
        <v>147</v>
      </c>
      <c r="M13278" t="s">
        <v>480</v>
      </c>
      <c r="N13278">
        <v>147</v>
      </c>
      <c r="O13278" t="s">
        <v>24</v>
      </c>
      <c r="P13278" cm="1">
        <f t="array" ref="P13278">IF(Q13278&gt;0,INDEX(Q13278:Q35002,MATCH(TRUE,INDEX(Q13278:Q35002="",,),0)-1),"")</f>
        <v>5</v>
      </c>
      <c r="Q13278">
        <f t="shared" si="313"/>
        <v>1</v>
      </c>
      <c r="R13278">
        <f t="shared" si="312"/>
        <v>0</v>
      </c>
    </row>
    <row r="13279" spans="1:18" x14ac:dyDescent="0.3">
      <c r="A13279" t="s">
        <v>919</v>
      </c>
      <c r="B13279" s="1">
        <v>38516</v>
      </c>
      <c r="C13279" t="s">
        <v>16</v>
      </c>
      <c r="D13279" t="s">
        <v>963</v>
      </c>
      <c r="E13279" t="s">
        <v>964</v>
      </c>
      <c r="G13279" s="6" t="s">
        <v>29</v>
      </c>
      <c r="H13279" t="s">
        <v>25</v>
      </c>
      <c r="I13279" t="s">
        <v>26</v>
      </c>
      <c r="J13279" t="s">
        <v>27</v>
      </c>
      <c r="K13279">
        <v>14</v>
      </c>
      <c r="L13279">
        <v>20.85</v>
      </c>
      <c r="M13279" t="s">
        <v>480</v>
      </c>
      <c r="N13279">
        <v>20.85</v>
      </c>
      <c r="O13279" t="s">
        <v>24</v>
      </c>
      <c r="P13279" cm="1">
        <f t="array" ref="P13279">IF(Q13279&gt;0,INDEX(Q13279:Q35003,MATCH(TRUE,INDEX(Q13279:Q35003="",,),0)-1),"")</f>
        <v>5</v>
      </c>
      <c r="Q13279">
        <f t="shared" si="313"/>
        <v>1</v>
      </c>
      <c r="R13279">
        <f t="shared" si="312"/>
        <v>0</v>
      </c>
    </row>
    <row r="13280" spans="1:18" x14ac:dyDescent="0.3">
      <c r="A13280" t="s">
        <v>919</v>
      </c>
      <c r="B13280" s="1">
        <v>38516</v>
      </c>
      <c r="C13280" t="s">
        <v>16</v>
      </c>
      <c r="D13280" t="s">
        <v>963</v>
      </c>
      <c r="E13280" t="s">
        <v>964</v>
      </c>
      <c r="G13280" s="6" t="s">
        <v>29</v>
      </c>
      <c r="H13280" t="s">
        <v>64</v>
      </c>
      <c r="I13280" t="s">
        <v>26</v>
      </c>
      <c r="J13280" t="s">
        <v>27</v>
      </c>
      <c r="K13280">
        <v>79</v>
      </c>
      <c r="L13280">
        <v>12.1</v>
      </c>
      <c r="M13280" t="s">
        <v>480</v>
      </c>
      <c r="N13280">
        <v>12.1</v>
      </c>
      <c r="O13280" t="s">
        <v>24</v>
      </c>
      <c r="P13280" cm="1">
        <f t="array" ref="P13280">IF(Q13280&gt;0,INDEX(Q13280:Q35004,MATCH(TRUE,INDEX(Q13280:Q35004="",,),0)-1),"")</f>
        <v>5</v>
      </c>
      <c r="Q13280">
        <f t="shared" si="313"/>
        <v>1</v>
      </c>
      <c r="R13280">
        <f t="shared" si="312"/>
        <v>0</v>
      </c>
    </row>
    <row r="13281" spans="1:18" x14ac:dyDescent="0.3">
      <c r="A13281" t="s">
        <v>919</v>
      </c>
      <c r="B13281" s="1">
        <v>38516</v>
      </c>
      <c r="C13281" t="s">
        <v>16</v>
      </c>
      <c r="D13281" t="s">
        <v>963</v>
      </c>
      <c r="E13281" t="s">
        <v>964</v>
      </c>
      <c r="G13281" t="s">
        <v>19</v>
      </c>
      <c r="H13281" t="s">
        <v>194</v>
      </c>
      <c r="I13281" t="s">
        <v>21</v>
      </c>
      <c r="J13281" t="s">
        <v>22</v>
      </c>
      <c r="K13281">
        <v>15</v>
      </c>
      <c r="L13281">
        <v>565</v>
      </c>
      <c r="M13281" t="s">
        <v>694</v>
      </c>
      <c r="N13281">
        <v>860</v>
      </c>
      <c r="P13281" cm="1">
        <f t="array" ref="P13281">IF(Q13281&gt;0,INDEX(Q13281:Q35005,MATCH(TRUE,INDEX(Q13281:Q35005="",,),0)-1),"")</f>
        <v>5</v>
      </c>
      <c r="Q13281">
        <f t="shared" si="313"/>
        <v>2</v>
      </c>
      <c r="R13281">
        <f t="shared" si="312"/>
        <v>0</v>
      </c>
    </row>
    <row r="13282" spans="1:18" x14ac:dyDescent="0.3">
      <c r="A13282" t="s">
        <v>919</v>
      </c>
      <c r="B13282" s="1">
        <v>38516</v>
      </c>
      <c r="C13282" t="s">
        <v>16</v>
      </c>
      <c r="D13282" t="s">
        <v>963</v>
      </c>
      <c r="E13282" t="s">
        <v>964</v>
      </c>
      <c r="G13282" t="s">
        <v>19</v>
      </c>
      <c r="H13282" t="s">
        <v>206</v>
      </c>
      <c r="I13282" t="s">
        <v>21</v>
      </c>
      <c r="J13282" t="s">
        <v>22</v>
      </c>
      <c r="K13282">
        <v>38</v>
      </c>
      <c r="L13282">
        <v>101</v>
      </c>
      <c r="M13282" t="s">
        <v>694</v>
      </c>
      <c r="N13282">
        <v>210</v>
      </c>
      <c r="P13282" cm="1">
        <f t="array" ref="P13282">IF(Q13282&gt;0,INDEX(Q13282:Q35006,MATCH(TRUE,INDEX(Q13282:Q35006="",,),0)-1),"")</f>
        <v>5</v>
      </c>
      <c r="Q13282">
        <f t="shared" si="313"/>
        <v>2</v>
      </c>
      <c r="R13282">
        <f t="shared" si="312"/>
        <v>0</v>
      </c>
    </row>
    <row r="13283" spans="1:18" x14ac:dyDescent="0.3">
      <c r="A13283" t="s">
        <v>919</v>
      </c>
      <c r="B13283" s="1">
        <v>38516</v>
      </c>
      <c r="C13283" t="s">
        <v>16</v>
      </c>
      <c r="D13283" t="s">
        <v>963</v>
      </c>
      <c r="E13283" t="s">
        <v>964</v>
      </c>
      <c r="G13283" s="6" t="s">
        <v>29</v>
      </c>
      <c r="H13283" t="s">
        <v>25</v>
      </c>
      <c r="I13283" t="s">
        <v>21</v>
      </c>
      <c r="J13283" t="s">
        <v>22</v>
      </c>
      <c r="K13283">
        <v>12</v>
      </c>
      <c r="L13283">
        <v>114</v>
      </c>
      <c r="M13283" t="s">
        <v>694</v>
      </c>
      <c r="N13283">
        <v>114</v>
      </c>
      <c r="P13283" cm="1">
        <f t="array" ref="P13283">IF(Q13283&gt;0,INDEX(Q13283:Q35007,MATCH(TRUE,INDEX(Q13283:Q35007="",,),0)-1),"")</f>
        <v>5</v>
      </c>
      <c r="Q13283">
        <f t="shared" si="313"/>
        <v>2</v>
      </c>
      <c r="R13283">
        <f t="shared" si="312"/>
        <v>0</v>
      </c>
    </row>
    <row r="13284" spans="1:18" x14ac:dyDescent="0.3">
      <c r="A13284" t="s">
        <v>919</v>
      </c>
      <c r="B13284" s="1">
        <v>38516</v>
      </c>
      <c r="C13284" t="s">
        <v>16</v>
      </c>
      <c r="D13284" t="s">
        <v>963</v>
      </c>
      <c r="E13284" t="s">
        <v>964</v>
      </c>
      <c r="G13284" s="6" t="s">
        <v>29</v>
      </c>
      <c r="H13284" t="s">
        <v>64</v>
      </c>
      <c r="I13284" t="s">
        <v>21</v>
      </c>
      <c r="J13284" t="s">
        <v>22</v>
      </c>
      <c r="K13284">
        <v>5</v>
      </c>
      <c r="L13284">
        <v>147</v>
      </c>
      <c r="M13284" t="s">
        <v>694</v>
      </c>
      <c r="N13284">
        <v>147</v>
      </c>
      <c r="P13284" cm="1">
        <f t="array" ref="P13284">IF(Q13284&gt;0,INDEX(Q13284:Q35008,MATCH(TRUE,INDEX(Q13284:Q35008="",,),0)-1),"")</f>
        <v>5</v>
      </c>
      <c r="Q13284">
        <f t="shared" si="313"/>
        <v>2</v>
      </c>
      <c r="R13284">
        <f t="shared" si="312"/>
        <v>0</v>
      </c>
    </row>
    <row r="13285" spans="1:18" x14ac:dyDescent="0.3">
      <c r="A13285" t="s">
        <v>919</v>
      </c>
      <c r="B13285" s="1">
        <v>38516</v>
      </c>
      <c r="C13285" t="s">
        <v>16</v>
      </c>
      <c r="D13285" t="s">
        <v>963</v>
      </c>
      <c r="E13285" t="s">
        <v>964</v>
      </c>
      <c r="G13285" s="6" t="s">
        <v>29</v>
      </c>
      <c r="H13285" t="s">
        <v>25</v>
      </c>
      <c r="I13285" t="s">
        <v>26</v>
      </c>
      <c r="J13285" t="s">
        <v>27</v>
      </c>
      <c r="K13285">
        <v>14</v>
      </c>
      <c r="L13285">
        <v>20.85</v>
      </c>
      <c r="M13285" t="s">
        <v>694</v>
      </c>
      <c r="N13285">
        <v>20.85</v>
      </c>
      <c r="P13285" cm="1">
        <f t="array" ref="P13285">IF(Q13285&gt;0,INDEX(Q13285:Q35009,MATCH(TRUE,INDEX(Q13285:Q35009="",,),0)-1),"")</f>
        <v>5</v>
      </c>
      <c r="Q13285">
        <f t="shared" si="313"/>
        <v>2</v>
      </c>
      <c r="R13285">
        <f t="shared" si="312"/>
        <v>0</v>
      </c>
    </row>
    <row r="13286" spans="1:18" x14ac:dyDescent="0.3">
      <c r="A13286" t="s">
        <v>919</v>
      </c>
      <c r="B13286" s="1">
        <v>38516</v>
      </c>
      <c r="C13286" t="s">
        <v>16</v>
      </c>
      <c r="D13286" t="s">
        <v>963</v>
      </c>
      <c r="E13286" t="s">
        <v>964</v>
      </c>
      <c r="G13286" s="6" t="s">
        <v>29</v>
      </c>
      <c r="H13286" t="s">
        <v>64</v>
      </c>
      <c r="I13286" t="s">
        <v>26</v>
      </c>
      <c r="J13286" t="s">
        <v>27</v>
      </c>
      <c r="K13286">
        <v>79</v>
      </c>
      <c r="L13286">
        <v>12.1</v>
      </c>
      <c r="M13286" t="s">
        <v>694</v>
      </c>
      <c r="N13286">
        <v>12.1</v>
      </c>
      <c r="P13286" cm="1">
        <f t="array" ref="P13286">IF(Q13286&gt;0,INDEX(Q13286:Q35010,MATCH(TRUE,INDEX(Q13286:Q35010="",,),0)-1),"")</f>
        <v>5</v>
      </c>
      <c r="Q13286">
        <f t="shared" si="313"/>
        <v>2</v>
      </c>
      <c r="R13286">
        <f t="shared" si="312"/>
        <v>0</v>
      </c>
    </row>
    <row r="13287" spans="1:18" x14ac:dyDescent="0.3">
      <c r="A13287" t="s">
        <v>919</v>
      </c>
      <c r="B13287" s="1">
        <v>38516</v>
      </c>
      <c r="C13287" t="s">
        <v>16</v>
      </c>
      <c r="D13287" t="s">
        <v>963</v>
      </c>
      <c r="E13287" t="s">
        <v>964</v>
      </c>
      <c r="G13287" t="s">
        <v>19</v>
      </c>
      <c r="H13287" t="s">
        <v>194</v>
      </c>
      <c r="I13287" t="s">
        <v>21</v>
      </c>
      <c r="J13287" t="s">
        <v>22</v>
      </c>
      <c r="K13287">
        <v>15</v>
      </c>
      <c r="L13287">
        <v>565</v>
      </c>
      <c r="M13287" t="s">
        <v>526</v>
      </c>
      <c r="N13287">
        <v>570</v>
      </c>
      <c r="P13287" cm="1">
        <f t="array" ref="P13287">IF(Q13287&gt;0,INDEX(Q13287:Q35011,MATCH(TRUE,INDEX(Q13287:Q35011="",,),0)-1),"")</f>
        <v>5</v>
      </c>
      <c r="Q13287">
        <f t="shared" si="313"/>
        <v>3</v>
      </c>
      <c r="R13287">
        <f t="shared" si="312"/>
        <v>0</v>
      </c>
    </row>
    <row r="13288" spans="1:18" x14ac:dyDescent="0.3">
      <c r="A13288" t="s">
        <v>919</v>
      </c>
      <c r="B13288" s="1">
        <v>38516</v>
      </c>
      <c r="C13288" t="s">
        <v>16</v>
      </c>
      <c r="D13288" t="s">
        <v>963</v>
      </c>
      <c r="E13288" t="s">
        <v>964</v>
      </c>
      <c r="G13288" t="s">
        <v>19</v>
      </c>
      <c r="H13288" t="s">
        <v>206</v>
      </c>
      <c r="I13288" t="s">
        <v>21</v>
      </c>
      <c r="J13288" t="s">
        <v>22</v>
      </c>
      <c r="K13288">
        <v>38</v>
      </c>
      <c r="L13288">
        <v>101</v>
      </c>
      <c r="M13288" t="s">
        <v>526</v>
      </c>
      <c r="N13288">
        <v>300</v>
      </c>
      <c r="P13288" cm="1">
        <f t="array" ref="P13288">IF(Q13288&gt;0,INDEX(Q13288:Q35012,MATCH(TRUE,INDEX(Q13288:Q35012="",,),0)-1),"")</f>
        <v>5</v>
      </c>
      <c r="Q13288">
        <f t="shared" si="313"/>
        <v>3</v>
      </c>
      <c r="R13288">
        <f t="shared" si="312"/>
        <v>0</v>
      </c>
    </row>
    <row r="13289" spans="1:18" x14ac:dyDescent="0.3">
      <c r="A13289" t="s">
        <v>919</v>
      </c>
      <c r="B13289" s="1">
        <v>38516</v>
      </c>
      <c r="C13289" t="s">
        <v>16</v>
      </c>
      <c r="D13289" t="s">
        <v>963</v>
      </c>
      <c r="E13289" t="s">
        <v>964</v>
      </c>
      <c r="G13289" s="6" t="s">
        <v>29</v>
      </c>
      <c r="H13289" t="s">
        <v>25</v>
      </c>
      <c r="I13289" t="s">
        <v>21</v>
      </c>
      <c r="J13289" t="s">
        <v>22</v>
      </c>
      <c r="K13289">
        <v>12</v>
      </c>
      <c r="L13289">
        <v>114</v>
      </c>
      <c r="M13289" t="s">
        <v>526</v>
      </c>
      <c r="N13289">
        <v>114</v>
      </c>
      <c r="P13289" cm="1">
        <f t="array" ref="P13289">IF(Q13289&gt;0,INDEX(Q13289:Q35013,MATCH(TRUE,INDEX(Q13289:Q35013="",,),0)-1),"")</f>
        <v>5</v>
      </c>
      <c r="Q13289">
        <f t="shared" si="313"/>
        <v>3</v>
      </c>
      <c r="R13289">
        <f t="shared" si="312"/>
        <v>0</v>
      </c>
    </row>
    <row r="13290" spans="1:18" x14ac:dyDescent="0.3">
      <c r="A13290" t="s">
        <v>919</v>
      </c>
      <c r="B13290" s="1">
        <v>38516</v>
      </c>
      <c r="C13290" t="s">
        <v>16</v>
      </c>
      <c r="D13290" t="s">
        <v>963</v>
      </c>
      <c r="E13290" t="s">
        <v>964</v>
      </c>
      <c r="G13290" s="6" t="s">
        <v>29</v>
      </c>
      <c r="H13290" t="s">
        <v>64</v>
      </c>
      <c r="I13290" t="s">
        <v>21</v>
      </c>
      <c r="J13290" t="s">
        <v>22</v>
      </c>
      <c r="K13290">
        <v>5</v>
      </c>
      <c r="L13290">
        <v>147</v>
      </c>
      <c r="M13290" t="s">
        <v>526</v>
      </c>
      <c r="N13290">
        <v>147</v>
      </c>
      <c r="P13290" cm="1">
        <f t="array" ref="P13290">IF(Q13290&gt;0,INDEX(Q13290:Q35014,MATCH(TRUE,INDEX(Q13290:Q35014="",,),0)-1),"")</f>
        <v>5</v>
      </c>
      <c r="Q13290">
        <f t="shared" si="313"/>
        <v>3</v>
      </c>
      <c r="R13290">
        <f t="shared" si="312"/>
        <v>0</v>
      </c>
    </row>
    <row r="13291" spans="1:18" x14ac:dyDescent="0.3">
      <c r="A13291" t="s">
        <v>919</v>
      </c>
      <c r="B13291" s="1">
        <v>38516</v>
      </c>
      <c r="C13291" t="s">
        <v>16</v>
      </c>
      <c r="D13291" t="s">
        <v>963</v>
      </c>
      <c r="E13291" t="s">
        <v>964</v>
      </c>
      <c r="G13291" s="6" t="s">
        <v>29</v>
      </c>
      <c r="H13291" t="s">
        <v>25</v>
      </c>
      <c r="I13291" t="s">
        <v>26</v>
      </c>
      <c r="J13291" t="s">
        <v>27</v>
      </c>
      <c r="K13291">
        <v>14</v>
      </c>
      <c r="L13291">
        <v>20.85</v>
      </c>
      <c r="M13291" t="s">
        <v>526</v>
      </c>
      <c r="N13291">
        <v>20.85</v>
      </c>
      <c r="P13291" cm="1">
        <f t="array" ref="P13291">IF(Q13291&gt;0,INDEX(Q13291:Q35015,MATCH(TRUE,INDEX(Q13291:Q35015="",,),0)-1),"")</f>
        <v>5</v>
      </c>
      <c r="Q13291">
        <f t="shared" si="313"/>
        <v>3</v>
      </c>
      <c r="R13291">
        <f t="shared" si="312"/>
        <v>0</v>
      </c>
    </row>
    <row r="13292" spans="1:18" x14ac:dyDescent="0.3">
      <c r="A13292" t="s">
        <v>919</v>
      </c>
      <c r="B13292" s="1">
        <v>38516</v>
      </c>
      <c r="C13292" t="s">
        <v>16</v>
      </c>
      <c r="D13292" t="s">
        <v>963</v>
      </c>
      <c r="E13292" t="s">
        <v>964</v>
      </c>
      <c r="G13292" s="6" t="s">
        <v>29</v>
      </c>
      <c r="H13292" t="s">
        <v>64</v>
      </c>
      <c r="I13292" t="s">
        <v>26</v>
      </c>
      <c r="J13292" t="s">
        <v>27</v>
      </c>
      <c r="K13292">
        <v>79</v>
      </c>
      <c r="L13292">
        <v>12.1</v>
      </c>
      <c r="M13292" t="s">
        <v>526</v>
      </c>
      <c r="N13292">
        <v>12.1</v>
      </c>
      <c r="P13292" cm="1">
        <f t="array" ref="P13292">IF(Q13292&gt;0,INDEX(Q13292:Q35016,MATCH(TRUE,INDEX(Q13292:Q35016="",,),0)-1),"")</f>
        <v>5</v>
      </c>
      <c r="Q13292">
        <f t="shared" si="313"/>
        <v>3</v>
      </c>
      <c r="R13292">
        <f t="shared" si="312"/>
        <v>0</v>
      </c>
    </row>
    <row r="13293" spans="1:18" x14ac:dyDescent="0.3">
      <c r="A13293" t="s">
        <v>919</v>
      </c>
      <c r="B13293" s="1">
        <v>38516</v>
      </c>
      <c r="C13293" t="s">
        <v>16</v>
      </c>
      <c r="D13293" t="s">
        <v>963</v>
      </c>
      <c r="E13293" t="s">
        <v>964</v>
      </c>
      <c r="G13293" t="s">
        <v>19</v>
      </c>
      <c r="H13293" t="s">
        <v>194</v>
      </c>
      <c r="I13293" t="s">
        <v>21</v>
      </c>
      <c r="J13293" t="s">
        <v>22</v>
      </c>
      <c r="K13293">
        <v>15</v>
      </c>
      <c r="L13293">
        <v>565</v>
      </c>
      <c r="M13293" t="s">
        <v>673</v>
      </c>
      <c r="N13293">
        <v>700</v>
      </c>
      <c r="P13293" cm="1">
        <f t="array" ref="P13293">IF(Q13293&gt;0,INDEX(Q13293:Q35017,MATCH(TRUE,INDEX(Q13293:Q35017="",,),0)-1),"")</f>
        <v>5</v>
      </c>
      <c r="Q13293">
        <f t="shared" si="313"/>
        <v>4</v>
      </c>
      <c r="R13293">
        <f t="shared" si="312"/>
        <v>0</v>
      </c>
    </row>
    <row r="13294" spans="1:18" x14ac:dyDescent="0.3">
      <c r="A13294" t="s">
        <v>919</v>
      </c>
      <c r="B13294" s="1">
        <v>38516</v>
      </c>
      <c r="C13294" t="s">
        <v>16</v>
      </c>
      <c r="D13294" t="s">
        <v>963</v>
      </c>
      <c r="E13294" t="s">
        <v>964</v>
      </c>
      <c r="G13294" t="s">
        <v>19</v>
      </c>
      <c r="H13294" t="s">
        <v>206</v>
      </c>
      <c r="I13294" t="s">
        <v>21</v>
      </c>
      <c r="J13294" t="s">
        <v>22</v>
      </c>
      <c r="K13294">
        <v>38</v>
      </c>
      <c r="L13294">
        <v>101</v>
      </c>
      <c r="M13294" t="s">
        <v>673</v>
      </c>
      <c r="N13294">
        <v>150</v>
      </c>
      <c r="P13294" cm="1">
        <f t="array" ref="P13294">IF(Q13294&gt;0,INDEX(Q13294:Q35018,MATCH(TRUE,INDEX(Q13294:Q35018="",,),0)-1),"")</f>
        <v>5</v>
      </c>
      <c r="Q13294">
        <f t="shared" si="313"/>
        <v>4</v>
      </c>
      <c r="R13294">
        <f t="shared" si="312"/>
        <v>0</v>
      </c>
    </row>
    <row r="13295" spans="1:18" x14ac:dyDescent="0.3">
      <c r="A13295" t="s">
        <v>919</v>
      </c>
      <c r="B13295" s="1">
        <v>38516</v>
      </c>
      <c r="C13295" t="s">
        <v>16</v>
      </c>
      <c r="D13295" t="s">
        <v>963</v>
      </c>
      <c r="E13295" t="s">
        <v>964</v>
      </c>
      <c r="G13295" s="6" t="s">
        <v>29</v>
      </c>
      <c r="H13295" t="s">
        <v>25</v>
      </c>
      <c r="I13295" t="s">
        <v>21</v>
      </c>
      <c r="J13295" t="s">
        <v>22</v>
      </c>
      <c r="K13295">
        <v>12</v>
      </c>
      <c r="L13295">
        <v>114</v>
      </c>
      <c r="M13295" t="s">
        <v>673</v>
      </c>
      <c r="N13295">
        <v>114</v>
      </c>
      <c r="P13295" cm="1">
        <f t="array" ref="P13295">IF(Q13295&gt;0,INDEX(Q13295:Q35019,MATCH(TRUE,INDEX(Q13295:Q35019="",,),0)-1),"")</f>
        <v>5</v>
      </c>
      <c r="Q13295">
        <f t="shared" si="313"/>
        <v>4</v>
      </c>
      <c r="R13295">
        <f t="shared" si="312"/>
        <v>0</v>
      </c>
    </row>
    <row r="13296" spans="1:18" x14ac:dyDescent="0.3">
      <c r="A13296" t="s">
        <v>919</v>
      </c>
      <c r="B13296" s="1">
        <v>38516</v>
      </c>
      <c r="C13296" t="s">
        <v>16</v>
      </c>
      <c r="D13296" t="s">
        <v>963</v>
      </c>
      <c r="E13296" t="s">
        <v>964</v>
      </c>
      <c r="G13296" s="6" t="s">
        <v>29</v>
      </c>
      <c r="H13296" t="s">
        <v>64</v>
      </c>
      <c r="I13296" t="s">
        <v>21</v>
      </c>
      <c r="J13296" t="s">
        <v>22</v>
      </c>
      <c r="K13296">
        <v>5</v>
      </c>
      <c r="L13296">
        <v>147</v>
      </c>
      <c r="M13296" t="s">
        <v>673</v>
      </c>
      <c r="N13296">
        <v>147</v>
      </c>
      <c r="P13296" cm="1">
        <f t="array" ref="P13296">IF(Q13296&gt;0,INDEX(Q13296:Q35020,MATCH(TRUE,INDEX(Q13296:Q35020="",,),0)-1),"")</f>
        <v>5</v>
      </c>
      <c r="Q13296">
        <f t="shared" si="313"/>
        <v>4</v>
      </c>
      <c r="R13296">
        <f t="shared" si="312"/>
        <v>0</v>
      </c>
    </row>
    <row r="13297" spans="1:18" x14ac:dyDescent="0.3">
      <c r="A13297" t="s">
        <v>919</v>
      </c>
      <c r="B13297" s="1">
        <v>38516</v>
      </c>
      <c r="C13297" t="s">
        <v>16</v>
      </c>
      <c r="D13297" t="s">
        <v>963</v>
      </c>
      <c r="E13297" t="s">
        <v>964</v>
      </c>
      <c r="G13297" s="6" t="s">
        <v>29</v>
      </c>
      <c r="H13297" t="s">
        <v>25</v>
      </c>
      <c r="I13297" t="s">
        <v>26</v>
      </c>
      <c r="J13297" t="s">
        <v>27</v>
      </c>
      <c r="K13297">
        <v>14</v>
      </c>
      <c r="L13297">
        <v>20.85</v>
      </c>
      <c r="M13297" t="s">
        <v>673</v>
      </c>
      <c r="N13297">
        <v>20.85</v>
      </c>
      <c r="P13297" cm="1">
        <f t="array" ref="P13297">IF(Q13297&gt;0,INDEX(Q13297:Q35021,MATCH(TRUE,INDEX(Q13297:Q35021="",,),0)-1),"")</f>
        <v>5</v>
      </c>
      <c r="Q13297">
        <f t="shared" si="313"/>
        <v>4</v>
      </c>
      <c r="R13297">
        <f t="shared" si="312"/>
        <v>0</v>
      </c>
    </row>
    <row r="13298" spans="1:18" x14ac:dyDescent="0.3">
      <c r="A13298" t="s">
        <v>919</v>
      </c>
      <c r="B13298" s="1">
        <v>38516</v>
      </c>
      <c r="C13298" t="s">
        <v>16</v>
      </c>
      <c r="D13298" t="s">
        <v>963</v>
      </c>
      <c r="E13298" t="s">
        <v>964</v>
      </c>
      <c r="G13298" s="6" t="s">
        <v>29</v>
      </c>
      <c r="H13298" t="s">
        <v>64</v>
      </c>
      <c r="I13298" t="s">
        <v>26</v>
      </c>
      <c r="J13298" t="s">
        <v>27</v>
      </c>
      <c r="K13298">
        <v>79</v>
      </c>
      <c r="L13298">
        <v>12.1</v>
      </c>
      <c r="M13298" t="s">
        <v>673</v>
      </c>
      <c r="N13298">
        <v>12.1</v>
      </c>
      <c r="P13298" cm="1">
        <f t="array" ref="P13298">IF(Q13298&gt;0,INDEX(Q13298:Q35022,MATCH(TRUE,INDEX(Q13298:Q35022="",,),0)-1),"")</f>
        <v>5</v>
      </c>
      <c r="Q13298">
        <f t="shared" si="313"/>
        <v>4</v>
      </c>
      <c r="R13298">
        <f t="shared" si="312"/>
        <v>0</v>
      </c>
    </row>
    <row r="13299" spans="1:18" x14ac:dyDescent="0.3">
      <c r="A13299" t="s">
        <v>919</v>
      </c>
      <c r="B13299" s="1">
        <v>38516</v>
      </c>
      <c r="C13299" t="s">
        <v>16</v>
      </c>
      <c r="D13299" t="s">
        <v>963</v>
      </c>
      <c r="E13299" t="s">
        <v>964</v>
      </c>
      <c r="G13299" t="s">
        <v>19</v>
      </c>
      <c r="H13299" t="s">
        <v>194</v>
      </c>
      <c r="I13299" t="s">
        <v>21</v>
      </c>
      <c r="J13299" t="s">
        <v>22</v>
      </c>
      <c r="K13299">
        <v>15</v>
      </c>
      <c r="L13299">
        <v>565</v>
      </c>
      <c r="M13299" t="s">
        <v>881</v>
      </c>
      <c r="N13299">
        <v>649</v>
      </c>
      <c r="P13299" cm="1">
        <f t="array" ref="P13299">IF(Q13299&gt;0,INDEX(Q13299:Q35023,MATCH(TRUE,INDEX(Q13299:Q35023="",,),0)-1),"")</f>
        <v>5</v>
      </c>
      <c r="Q13299">
        <f t="shared" si="313"/>
        <v>5</v>
      </c>
      <c r="R13299">
        <f t="shared" si="312"/>
        <v>0</v>
      </c>
    </row>
    <row r="13300" spans="1:18" x14ac:dyDescent="0.3">
      <c r="A13300" t="s">
        <v>919</v>
      </c>
      <c r="B13300" s="1">
        <v>38516</v>
      </c>
      <c r="C13300" t="s">
        <v>16</v>
      </c>
      <c r="D13300" t="s">
        <v>963</v>
      </c>
      <c r="E13300" t="s">
        <v>964</v>
      </c>
      <c r="G13300" t="s">
        <v>19</v>
      </c>
      <c r="H13300" t="s">
        <v>206</v>
      </c>
      <c r="I13300" t="s">
        <v>21</v>
      </c>
      <c r="J13300" t="s">
        <v>22</v>
      </c>
      <c r="K13300">
        <v>38</v>
      </c>
      <c r="L13300">
        <v>101</v>
      </c>
      <c r="M13300" t="s">
        <v>881</v>
      </c>
      <c r="N13300">
        <v>164.74</v>
      </c>
      <c r="P13300" cm="1">
        <f t="array" ref="P13300">IF(Q13300&gt;0,INDEX(Q13300:Q35024,MATCH(TRUE,INDEX(Q13300:Q35024="",,),0)-1),"")</f>
        <v>5</v>
      </c>
      <c r="Q13300">
        <f t="shared" si="313"/>
        <v>5</v>
      </c>
      <c r="R13300">
        <f t="shared" ref="R13300:R13363" si="314">IF(P13300="","",0)</f>
        <v>0</v>
      </c>
    </row>
    <row r="13301" spans="1:18" x14ac:dyDescent="0.3">
      <c r="A13301" t="s">
        <v>919</v>
      </c>
      <c r="B13301" s="1">
        <v>38516</v>
      </c>
      <c r="C13301" t="s">
        <v>16</v>
      </c>
      <c r="D13301" t="s">
        <v>963</v>
      </c>
      <c r="E13301" t="s">
        <v>964</v>
      </c>
      <c r="G13301" s="6" t="s">
        <v>29</v>
      </c>
      <c r="H13301" t="s">
        <v>25</v>
      </c>
      <c r="I13301" t="s">
        <v>21</v>
      </c>
      <c r="J13301" t="s">
        <v>22</v>
      </c>
      <c r="K13301">
        <v>12</v>
      </c>
      <c r="L13301">
        <v>114</v>
      </c>
      <c r="M13301" t="s">
        <v>881</v>
      </c>
      <c r="N13301">
        <v>114</v>
      </c>
      <c r="P13301" cm="1">
        <f t="array" ref="P13301">IF(Q13301&gt;0,INDEX(Q13301:Q35025,MATCH(TRUE,INDEX(Q13301:Q35025="",,),0)-1),"")</f>
        <v>5</v>
      </c>
      <c r="Q13301">
        <f t="shared" si="313"/>
        <v>5</v>
      </c>
      <c r="R13301">
        <f t="shared" si="314"/>
        <v>0</v>
      </c>
    </row>
    <row r="13302" spans="1:18" x14ac:dyDescent="0.3">
      <c r="A13302" t="s">
        <v>919</v>
      </c>
      <c r="B13302" s="1">
        <v>38516</v>
      </c>
      <c r="C13302" t="s">
        <v>16</v>
      </c>
      <c r="D13302" t="s">
        <v>963</v>
      </c>
      <c r="E13302" t="s">
        <v>964</v>
      </c>
      <c r="G13302" s="6" t="s">
        <v>29</v>
      </c>
      <c r="H13302" t="s">
        <v>64</v>
      </c>
      <c r="I13302" t="s">
        <v>21</v>
      </c>
      <c r="J13302" t="s">
        <v>22</v>
      </c>
      <c r="K13302">
        <v>5</v>
      </c>
      <c r="L13302">
        <v>147</v>
      </c>
      <c r="M13302" t="s">
        <v>881</v>
      </c>
      <c r="N13302">
        <v>147</v>
      </c>
      <c r="P13302" cm="1">
        <f t="array" ref="P13302">IF(Q13302&gt;0,INDEX(Q13302:Q35026,MATCH(TRUE,INDEX(Q13302:Q35026="",,),0)-1),"")</f>
        <v>5</v>
      </c>
      <c r="Q13302">
        <f t="shared" si="313"/>
        <v>5</v>
      </c>
      <c r="R13302">
        <f t="shared" si="314"/>
        <v>0</v>
      </c>
    </row>
    <row r="13303" spans="1:18" x14ac:dyDescent="0.3">
      <c r="A13303" t="s">
        <v>919</v>
      </c>
      <c r="B13303" s="1">
        <v>38516</v>
      </c>
      <c r="C13303" t="s">
        <v>16</v>
      </c>
      <c r="D13303" t="s">
        <v>963</v>
      </c>
      <c r="E13303" t="s">
        <v>964</v>
      </c>
      <c r="G13303" s="6" t="s">
        <v>29</v>
      </c>
      <c r="H13303" t="s">
        <v>25</v>
      </c>
      <c r="I13303" t="s">
        <v>26</v>
      </c>
      <c r="J13303" t="s">
        <v>27</v>
      </c>
      <c r="K13303">
        <v>14</v>
      </c>
      <c r="L13303">
        <v>20.85</v>
      </c>
      <c r="M13303" t="s">
        <v>881</v>
      </c>
      <c r="N13303">
        <v>20.85</v>
      </c>
      <c r="P13303" cm="1">
        <f t="array" ref="P13303">IF(Q13303&gt;0,INDEX(Q13303:Q35027,MATCH(TRUE,INDEX(Q13303:Q35027="",,),0)-1),"")</f>
        <v>5</v>
      </c>
      <c r="Q13303">
        <f t="shared" si="313"/>
        <v>5</v>
      </c>
      <c r="R13303">
        <f t="shared" si="314"/>
        <v>0</v>
      </c>
    </row>
    <row r="13304" spans="1:18" x14ac:dyDescent="0.3">
      <c r="A13304" t="s">
        <v>919</v>
      </c>
      <c r="B13304" s="1">
        <v>38516</v>
      </c>
      <c r="C13304" t="s">
        <v>16</v>
      </c>
      <c r="D13304" t="s">
        <v>963</v>
      </c>
      <c r="E13304" t="s">
        <v>964</v>
      </c>
      <c r="G13304" s="6" t="s">
        <v>29</v>
      </c>
      <c r="H13304" t="s">
        <v>64</v>
      </c>
      <c r="I13304" t="s">
        <v>26</v>
      </c>
      <c r="J13304" t="s">
        <v>27</v>
      </c>
      <c r="K13304">
        <v>79</v>
      </c>
      <c r="L13304">
        <v>12.1</v>
      </c>
      <c r="M13304" t="s">
        <v>881</v>
      </c>
      <c r="N13304">
        <v>12.1</v>
      </c>
      <c r="P13304" cm="1">
        <f t="array" ref="P13304">IF(Q13304&gt;0,INDEX(Q13304:Q35028,MATCH(TRUE,INDEX(Q13304:Q35028="",,),0)-1),"")</f>
        <v>5</v>
      </c>
      <c r="Q13304">
        <f t="shared" si="313"/>
        <v>5</v>
      </c>
      <c r="R13304">
        <f t="shared" si="314"/>
        <v>0</v>
      </c>
    </row>
    <row r="13305" spans="1:18" x14ac:dyDescent="0.3">
      <c r="P13305" t="str" cm="1">
        <f t="array" ref="P13305">IF(Q13305&gt;0,INDEX(Q13305:Q35029,MATCH(TRUE,INDEX(Q13305:Q35029="",,),0)-1),"")</f>
        <v/>
      </c>
      <c r="R13305" t="str">
        <f t="shared" si="314"/>
        <v/>
      </c>
    </row>
    <row r="13306" spans="1:18" x14ac:dyDescent="0.3">
      <c r="A13306" t="s">
        <v>919</v>
      </c>
      <c r="B13306" s="1">
        <v>38516</v>
      </c>
      <c r="C13306" t="s">
        <v>16</v>
      </c>
      <c r="D13306" t="s">
        <v>965</v>
      </c>
      <c r="E13306" t="s">
        <v>966</v>
      </c>
      <c r="G13306" t="s">
        <v>19</v>
      </c>
      <c r="H13306" t="s">
        <v>194</v>
      </c>
      <c r="I13306" t="s">
        <v>21</v>
      </c>
      <c r="J13306" t="s">
        <v>22</v>
      </c>
      <c r="K13306">
        <v>17</v>
      </c>
      <c r="L13306">
        <v>497</v>
      </c>
      <c r="M13306" t="s">
        <v>480</v>
      </c>
      <c r="N13306">
        <v>497</v>
      </c>
      <c r="O13306" t="s">
        <v>24</v>
      </c>
      <c r="P13306" cm="1">
        <f t="array" ref="P13306">IF(Q13306&gt;0,INDEX(Q13306:Q35030,MATCH(TRUE,INDEX(Q13306:Q35030="",,),0)-1),"")</f>
        <v>3</v>
      </c>
      <c r="Q13306">
        <f>INT((ROW()-13306)/6)+1</f>
        <v>1</v>
      </c>
      <c r="R13306">
        <f t="shared" si="314"/>
        <v>0</v>
      </c>
    </row>
    <row r="13307" spans="1:18" x14ac:dyDescent="0.3">
      <c r="A13307" t="s">
        <v>919</v>
      </c>
      <c r="B13307" s="1">
        <v>38516</v>
      </c>
      <c r="C13307" t="s">
        <v>16</v>
      </c>
      <c r="D13307" t="s">
        <v>965</v>
      </c>
      <c r="E13307" t="s">
        <v>966</v>
      </c>
      <c r="G13307" t="s">
        <v>19</v>
      </c>
      <c r="H13307" t="s">
        <v>206</v>
      </c>
      <c r="I13307" t="s">
        <v>21</v>
      </c>
      <c r="J13307" t="s">
        <v>22</v>
      </c>
      <c r="K13307">
        <v>8.3000000000000007</v>
      </c>
      <c r="L13307">
        <v>89</v>
      </c>
      <c r="M13307" t="s">
        <v>480</v>
      </c>
      <c r="N13307">
        <v>89</v>
      </c>
      <c r="O13307" t="s">
        <v>24</v>
      </c>
      <c r="P13307" cm="1">
        <f t="array" ref="P13307">IF(Q13307&gt;0,INDEX(Q13307:Q35031,MATCH(TRUE,INDEX(Q13307:Q35031="",,),0)-1),"")</f>
        <v>3</v>
      </c>
      <c r="Q13307">
        <f t="shared" ref="Q13307:Q13323" si="315">INT((ROW()-13306)/6)+1</f>
        <v>1</v>
      </c>
      <c r="R13307">
        <f t="shared" si="314"/>
        <v>0</v>
      </c>
    </row>
    <row r="13308" spans="1:18" x14ac:dyDescent="0.3">
      <c r="A13308" t="s">
        <v>919</v>
      </c>
      <c r="B13308" s="1">
        <v>38516</v>
      </c>
      <c r="C13308" t="s">
        <v>16</v>
      </c>
      <c r="D13308" t="s">
        <v>965</v>
      </c>
      <c r="E13308" t="s">
        <v>966</v>
      </c>
      <c r="G13308" t="s">
        <v>19</v>
      </c>
      <c r="H13308" t="s">
        <v>25</v>
      </c>
      <c r="I13308" t="s">
        <v>21</v>
      </c>
      <c r="J13308" t="s">
        <v>22</v>
      </c>
      <c r="K13308">
        <v>6.8</v>
      </c>
      <c r="L13308">
        <v>100</v>
      </c>
      <c r="M13308" t="s">
        <v>480</v>
      </c>
      <c r="N13308">
        <v>1569.79</v>
      </c>
      <c r="O13308" t="s">
        <v>24</v>
      </c>
      <c r="P13308" cm="1">
        <f t="array" ref="P13308">IF(Q13308&gt;0,INDEX(Q13308:Q35032,MATCH(TRUE,INDEX(Q13308:Q35032="",,),0)-1),"")</f>
        <v>3</v>
      </c>
      <c r="Q13308">
        <f t="shared" si="315"/>
        <v>1</v>
      </c>
      <c r="R13308">
        <f t="shared" si="314"/>
        <v>0</v>
      </c>
    </row>
    <row r="13309" spans="1:18" x14ac:dyDescent="0.3">
      <c r="A13309" t="s">
        <v>919</v>
      </c>
      <c r="B13309" s="1">
        <v>38516</v>
      </c>
      <c r="C13309" t="s">
        <v>16</v>
      </c>
      <c r="D13309" t="s">
        <v>965</v>
      </c>
      <c r="E13309" t="s">
        <v>966</v>
      </c>
      <c r="G13309" s="6" t="s">
        <v>29</v>
      </c>
      <c r="H13309" t="s">
        <v>64</v>
      </c>
      <c r="I13309" t="s">
        <v>21</v>
      </c>
      <c r="J13309" t="s">
        <v>22</v>
      </c>
      <c r="K13309">
        <v>3.3</v>
      </c>
      <c r="L13309">
        <v>129</v>
      </c>
      <c r="M13309" t="s">
        <v>480</v>
      </c>
      <c r="N13309">
        <v>129</v>
      </c>
      <c r="O13309" t="s">
        <v>24</v>
      </c>
      <c r="P13309" cm="1">
        <f t="array" ref="P13309">IF(Q13309&gt;0,INDEX(Q13309:Q35033,MATCH(TRUE,INDEX(Q13309:Q35033="",,),0)-1),"")</f>
        <v>3</v>
      </c>
      <c r="Q13309">
        <f t="shared" si="315"/>
        <v>1</v>
      </c>
      <c r="R13309">
        <f t="shared" si="314"/>
        <v>0</v>
      </c>
    </row>
    <row r="13310" spans="1:18" x14ac:dyDescent="0.3">
      <c r="A13310" t="s">
        <v>919</v>
      </c>
      <c r="B13310" s="1">
        <v>38516</v>
      </c>
      <c r="C13310" t="s">
        <v>16</v>
      </c>
      <c r="D13310" t="s">
        <v>965</v>
      </c>
      <c r="E13310" t="s">
        <v>966</v>
      </c>
      <c r="G13310" s="6" t="s">
        <v>29</v>
      </c>
      <c r="H13310" t="s">
        <v>25</v>
      </c>
      <c r="I13310" t="s">
        <v>26</v>
      </c>
      <c r="J13310" t="s">
        <v>27</v>
      </c>
      <c r="K13310">
        <v>10</v>
      </c>
      <c r="L13310">
        <v>23.45</v>
      </c>
      <c r="M13310" t="s">
        <v>480</v>
      </c>
      <c r="N13310">
        <v>23.45</v>
      </c>
      <c r="O13310" t="s">
        <v>24</v>
      </c>
      <c r="P13310" cm="1">
        <f t="array" ref="P13310">IF(Q13310&gt;0,INDEX(Q13310:Q35034,MATCH(TRUE,INDEX(Q13310:Q35034="",,),0)-1),"")</f>
        <v>3</v>
      </c>
      <c r="Q13310">
        <f t="shared" si="315"/>
        <v>1</v>
      </c>
      <c r="R13310">
        <f t="shared" si="314"/>
        <v>0</v>
      </c>
    </row>
    <row r="13311" spans="1:18" x14ac:dyDescent="0.3">
      <c r="A13311" t="s">
        <v>919</v>
      </c>
      <c r="B13311" s="1">
        <v>38516</v>
      </c>
      <c r="C13311" t="s">
        <v>16</v>
      </c>
      <c r="D13311" t="s">
        <v>965</v>
      </c>
      <c r="E13311" t="s">
        <v>966</v>
      </c>
      <c r="G13311" s="6" t="s">
        <v>29</v>
      </c>
      <c r="H13311" t="s">
        <v>64</v>
      </c>
      <c r="I13311" t="s">
        <v>26</v>
      </c>
      <c r="J13311" t="s">
        <v>27</v>
      </c>
      <c r="K13311">
        <v>52</v>
      </c>
      <c r="L13311">
        <v>11.85</v>
      </c>
      <c r="M13311" t="s">
        <v>480</v>
      </c>
      <c r="N13311">
        <v>11.85</v>
      </c>
      <c r="O13311" t="s">
        <v>24</v>
      </c>
      <c r="P13311" cm="1">
        <f t="array" ref="P13311">IF(Q13311&gt;0,INDEX(Q13311:Q35035,MATCH(TRUE,INDEX(Q13311:Q35035="",,),0)-1),"")</f>
        <v>3</v>
      </c>
      <c r="Q13311">
        <f t="shared" si="315"/>
        <v>1</v>
      </c>
      <c r="R13311">
        <f t="shared" si="314"/>
        <v>0</v>
      </c>
    </row>
    <row r="13312" spans="1:18" x14ac:dyDescent="0.3">
      <c r="A13312" t="s">
        <v>919</v>
      </c>
      <c r="B13312" s="1">
        <v>38516</v>
      </c>
      <c r="C13312" t="s">
        <v>16</v>
      </c>
      <c r="D13312" t="s">
        <v>965</v>
      </c>
      <c r="E13312" t="s">
        <v>966</v>
      </c>
      <c r="G13312" t="s">
        <v>19</v>
      </c>
      <c r="H13312" t="s">
        <v>194</v>
      </c>
      <c r="I13312" t="s">
        <v>21</v>
      </c>
      <c r="J13312" t="s">
        <v>22</v>
      </c>
      <c r="K13312">
        <v>17</v>
      </c>
      <c r="L13312">
        <v>497</v>
      </c>
      <c r="M13312" t="s">
        <v>526</v>
      </c>
      <c r="N13312">
        <v>500</v>
      </c>
      <c r="P13312" cm="1">
        <f t="array" ref="P13312">IF(Q13312&gt;0,INDEX(Q13312:Q35036,MATCH(TRUE,INDEX(Q13312:Q35036="",,),0)-1),"")</f>
        <v>3</v>
      </c>
      <c r="Q13312">
        <f t="shared" si="315"/>
        <v>2</v>
      </c>
      <c r="R13312">
        <f t="shared" si="314"/>
        <v>0</v>
      </c>
    </row>
    <row r="13313" spans="1:18" x14ac:dyDescent="0.3">
      <c r="A13313" t="s">
        <v>919</v>
      </c>
      <c r="B13313" s="1">
        <v>38516</v>
      </c>
      <c r="C13313" t="s">
        <v>16</v>
      </c>
      <c r="D13313" t="s">
        <v>965</v>
      </c>
      <c r="E13313" t="s">
        <v>966</v>
      </c>
      <c r="G13313" t="s">
        <v>19</v>
      </c>
      <c r="H13313" t="s">
        <v>206</v>
      </c>
      <c r="I13313" t="s">
        <v>21</v>
      </c>
      <c r="J13313" t="s">
        <v>22</v>
      </c>
      <c r="K13313">
        <v>8.3000000000000007</v>
      </c>
      <c r="L13313">
        <v>89</v>
      </c>
      <c r="M13313" t="s">
        <v>526</v>
      </c>
      <c r="N13313">
        <v>725</v>
      </c>
      <c r="P13313" cm="1">
        <f t="array" ref="P13313">IF(Q13313&gt;0,INDEX(Q13313:Q35037,MATCH(TRUE,INDEX(Q13313:Q35037="",,),0)-1),"")</f>
        <v>3</v>
      </c>
      <c r="Q13313">
        <f t="shared" si="315"/>
        <v>2</v>
      </c>
      <c r="R13313">
        <f t="shared" si="314"/>
        <v>0</v>
      </c>
    </row>
    <row r="13314" spans="1:18" x14ac:dyDescent="0.3">
      <c r="A13314" t="s">
        <v>919</v>
      </c>
      <c r="B13314" s="1">
        <v>38516</v>
      </c>
      <c r="C13314" t="s">
        <v>16</v>
      </c>
      <c r="D13314" t="s">
        <v>965</v>
      </c>
      <c r="E13314" t="s">
        <v>966</v>
      </c>
      <c r="G13314" t="s">
        <v>19</v>
      </c>
      <c r="H13314" t="s">
        <v>25</v>
      </c>
      <c r="I13314" t="s">
        <v>21</v>
      </c>
      <c r="J13314" t="s">
        <v>22</v>
      </c>
      <c r="K13314">
        <v>6.8</v>
      </c>
      <c r="L13314">
        <v>100</v>
      </c>
      <c r="M13314" t="s">
        <v>526</v>
      </c>
      <c r="N13314">
        <v>110</v>
      </c>
      <c r="P13314" cm="1">
        <f t="array" ref="P13314">IF(Q13314&gt;0,INDEX(Q13314:Q35038,MATCH(TRUE,INDEX(Q13314:Q35038="",,),0)-1),"")</f>
        <v>3</v>
      </c>
      <c r="Q13314">
        <f t="shared" si="315"/>
        <v>2</v>
      </c>
      <c r="R13314">
        <f t="shared" si="314"/>
        <v>0</v>
      </c>
    </row>
    <row r="13315" spans="1:18" x14ac:dyDescent="0.3">
      <c r="A13315" t="s">
        <v>919</v>
      </c>
      <c r="B13315" s="1">
        <v>38516</v>
      </c>
      <c r="C13315" t="s">
        <v>16</v>
      </c>
      <c r="D13315" t="s">
        <v>965</v>
      </c>
      <c r="E13315" t="s">
        <v>966</v>
      </c>
      <c r="G13315" s="6" t="s">
        <v>29</v>
      </c>
      <c r="H13315" t="s">
        <v>64</v>
      </c>
      <c r="I13315" t="s">
        <v>21</v>
      </c>
      <c r="J13315" t="s">
        <v>22</v>
      </c>
      <c r="K13315">
        <v>3.3</v>
      </c>
      <c r="L13315">
        <v>129</v>
      </c>
      <c r="M13315" t="s">
        <v>526</v>
      </c>
      <c r="N13315">
        <v>129</v>
      </c>
      <c r="P13315" cm="1">
        <f t="array" ref="P13315">IF(Q13315&gt;0,INDEX(Q13315:Q35039,MATCH(TRUE,INDEX(Q13315:Q35039="",,),0)-1),"")</f>
        <v>3</v>
      </c>
      <c r="Q13315">
        <f t="shared" si="315"/>
        <v>2</v>
      </c>
      <c r="R13315">
        <f t="shared" si="314"/>
        <v>0</v>
      </c>
    </row>
    <row r="13316" spans="1:18" x14ac:dyDescent="0.3">
      <c r="A13316" t="s">
        <v>919</v>
      </c>
      <c r="B13316" s="1">
        <v>38516</v>
      </c>
      <c r="C13316" t="s">
        <v>16</v>
      </c>
      <c r="D13316" t="s">
        <v>965</v>
      </c>
      <c r="E13316" t="s">
        <v>966</v>
      </c>
      <c r="G13316" s="6" t="s">
        <v>29</v>
      </c>
      <c r="H13316" t="s">
        <v>25</v>
      </c>
      <c r="I13316" t="s">
        <v>26</v>
      </c>
      <c r="J13316" t="s">
        <v>27</v>
      </c>
      <c r="K13316">
        <v>10</v>
      </c>
      <c r="L13316">
        <v>23.45</v>
      </c>
      <c r="M13316" t="s">
        <v>526</v>
      </c>
      <c r="N13316">
        <v>23.45</v>
      </c>
      <c r="P13316" cm="1">
        <f t="array" ref="P13316">IF(Q13316&gt;0,INDEX(Q13316:Q35040,MATCH(TRUE,INDEX(Q13316:Q35040="",,),0)-1),"")</f>
        <v>3</v>
      </c>
      <c r="Q13316">
        <f t="shared" si="315"/>
        <v>2</v>
      </c>
      <c r="R13316">
        <f t="shared" si="314"/>
        <v>0</v>
      </c>
    </row>
    <row r="13317" spans="1:18" x14ac:dyDescent="0.3">
      <c r="A13317" t="s">
        <v>919</v>
      </c>
      <c r="B13317" s="1">
        <v>38516</v>
      </c>
      <c r="C13317" t="s">
        <v>16</v>
      </c>
      <c r="D13317" t="s">
        <v>965</v>
      </c>
      <c r="E13317" t="s">
        <v>966</v>
      </c>
      <c r="G13317" s="6" t="s">
        <v>29</v>
      </c>
      <c r="H13317" t="s">
        <v>64</v>
      </c>
      <c r="I13317" t="s">
        <v>26</v>
      </c>
      <c r="J13317" t="s">
        <v>27</v>
      </c>
      <c r="K13317">
        <v>52</v>
      </c>
      <c r="L13317">
        <v>11.85</v>
      </c>
      <c r="M13317" t="s">
        <v>526</v>
      </c>
      <c r="N13317">
        <v>11.85</v>
      </c>
      <c r="P13317" cm="1">
        <f t="array" ref="P13317">IF(Q13317&gt;0,INDEX(Q13317:Q35041,MATCH(TRUE,INDEX(Q13317:Q35041="",,),0)-1),"")</f>
        <v>3</v>
      </c>
      <c r="Q13317">
        <f t="shared" si="315"/>
        <v>2</v>
      </c>
      <c r="R13317">
        <f t="shared" si="314"/>
        <v>0</v>
      </c>
    </row>
    <row r="13318" spans="1:18" x14ac:dyDescent="0.3">
      <c r="A13318" t="s">
        <v>919</v>
      </c>
      <c r="B13318" s="1">
        <v>38516</v>
      </c>
      <c r="C13318" t="s">
        <v>16</v>
      </c>
      <c r="D13318" t="s">
        <v>965</v>
      </c>
      <c r="E13318" t="s">
        <v>966</v>
      </c>
      <c r="G13318" t="s">
        <v>19</v>
      </c>
      <c r="H13318" t="s">
        <v>194</v>
      </c>
      <c r="I13318" t="s">
        <v>21</v>
      </c>
      <c r="J13318" t="s">
        <v>22</v>
      </c>
      <c r="K13318">
        <v>17</v>
      </c>
      <c r="L13318">
        <v>497</v>
      </c>
      <c r="M13318" t="s">
        <v>881</v>
      </c>
      <c r="N13318">
        <v>648</v>
      </c>
      <c r="P13318" cm="1">
        <f t="array" ref="P13318">IF(Q13318&gt;0,INDEX(Q13318:Q35042,MATCH(TRUE,INDEX(Q13318:Q35042="",,),0)-1),"")</f>
        <v>3</v>
      </c>
      <c r="Q13318">
        <f t="shared" si="315"/>
        <v>3</v>
      </c>
      <c r="R13318">
        <f t="shared" si="314"/>
        <v>0</v>
      </c>
    </row>
    <row r="13319" spans="1:18" x14ac:dyDescent="0.3">
      <c r="A13319" t="s">
        <v>919</v>
      </c>
      <c r="B13319" s="1">
        <v>38516</v>
      </c>
      <c r="C13319" t="s">
        <v>16</v>
      </c>
      <c r="D13319" t="s">
        <v>965</v>
      </c>
      <c r="E13319" t="s">
        <v>966</v>
      </c>
      <c r="G13319" t="s">
        <v>19</v>
      </c>
      <c r="H13319" t="s">
        <v>206</v>
      </c>
      <c r="I13319" t="s">
        <v>21</v>
      </c>
      <c r="J13319" t="s">
        <v>22</v>
      </c>
      <c r="K13319">
        <v>8.3000000000000007</v>
      </c>
      <c r="L13319">
        <v>89</v>
      </c>
      <c r="M13319" t="s">
        <v>881</v>
      </c>
      <c r="N13319">
        <v>148</v>
      </c>
      <c r="P13319" cm="1">
        <f t="array" ref="P13319">IF(Q13319&gt;0,INDEX(Q13319:Q35043,MATCH(TRUE,INDEX(Q13319:Q35043="",,),0)-1),"")</f>
        <v>3</v>
      </c>
      <c r="Q13319">
        <f t="shared" si="315"/>
        <v>3</v>
      </c>
      <c r="R13319">
        <f t="shared" si="314"/>
        <v>0</v>
      </c>
    </row>
    <row r="13320" spans="1:18" x14ac:dyDescent="0.3">
      <c r="A13320" t="s">
        <v>919</v>
      </c>
      <c r="B13320" s="1">
        <v>38516</v>
      </c>
      <c r="C13320" t="s">
        <v>16</v>
      </c>
      <c r="D13320" t="s">
        <v>965</v>
      </c>
      <c r="E13320" t="s">
        <v>966</v>
      </c>
      <c r="G13320" t="s">
        <v>19</v>
      </c>
      <c r="H13320" t="s">
        <v>25</v>
      </c>
      <c r="I13320" t="s">
        <v>21</v>
      </c>
      <c r="J13320" t="s">
        <v>22</v>
      </c>
      <c r="K13320">
        <v>6.8</v>
      </c>
      <c r="L13320">
        <v>100</v>
      </c>
      <c r="M13320" t="s">
        <v>881</v>
      </c>
      <c r="N13320">
        <v>100</v>
      </c>
      <c r="P13320" cm="1">
        <f t="array" ref="P13320">IF(Q13320&gt;0,INDEX(Q13320:Q35044,MATCH(TRUE,INDEX(Q13320:Q35044="",,),0)-1),"")</f>
        <v>3</v>
      </c>
      <c r="Q13320">
        <f t="shared" si="315"/>
        <v>3</v>
      </c>
      <c r="R13320">
        <f t="shared" si="314"/>
        <v>0</v>
      </c>
    </row>
    <row r="13321" spans="1:18" x14ac:dyDescent="0.3">
      <c r="A13321" t="s">
        <v>919</v>
      </c>
      <c r="B13321" s="1">
        <v>38516</v>
      </c>
      <c r="C13321" t="s">
        <v>16</v>
      </c>
      <c r="D13321" t="s">
        <v>965</v>
      </c>
      <c r="E13321" t="s">
        <v>966</v>
      </c>
      <c r="G13321" s="6" t="s">
        <v>29</v>
      </c>
      <c r="H13321" t="s">
        <v>64</v>
      </c>
      <c r="I13321" t="s">
        <v>21</v>
      </c>
      <c r="J13321" t="s">
        <v>22</v>
      </c>
      <c r="K13321">
        <v>3.3</v>
      </c>
      <c r="L13321">
        <v>129</v>
      </c>
      <c r="M13321" t="s">
        <v>881</v>
      </c>
      <c r="N13321">
        <v>129</v>
      </c>
      <c r="P13321" cm="1">
        <f t="array" ref="P13321">IF(Q13321&gt;0,INDEX(Q13321:Q35045,MATCH(TRUE,INDEX(Q13321:Q35045="",,),0)-1),"")</f>
        <v>3</v>
      </c>
      <c r="Q13321">
        <f t="shared" si="315"/>
        <v>3</v>
      </c>
      <c r="R13321">
        <f t="shared" si="314"/>
        <v>0</v>
      </c>
    </row>
    <row r="13322" spans="1:18" x14ac:dyDescent="0.3">
      <c r="A13322" t="s">
        <v>919</v>
      </c>
      <c r="B13322" s="1">
        <v>38516</v>
      </c>
      <c r="C13322" t="s">
        <v>16</v>
      </c>
      <c r="D13322" t="s">
        <v>965</v>
      </c>
      <c r="E13322" t="s">
        <v>966</v>
      </c>
      <c r="G13322" s="6" t="s">
        <v>29</v>
      </c>
      <c r="H13322" t="s">
        <v>25</v>
      </c>
      <c r="I13322" t="s">
        <v>26</v>
      </c>
      <c r="J13322" t="s">
        <v>27</v>
      </c>
      <c r="K13322">
        <v>10</v>
      </c>
      <c r="L13322">
        <v>23.45</v>
      </c>
      <c r="M13322" t="s">
        <v>881</v>
      </c>
      <c r="N13322">
        <v>23.45</v>
      </c>
      <c r="P13322" cm="1">
        <f t="array" ref="P13322">IF(Q13322&gt;0,INDEX(Q13322:Q35046,MATCH(TRUE,INDEX(Q13322:Q35046="",,),0)-1),"")</f>
        <v>3</v>
      </c>
      <c r="Q13322">
        <f t="shared" si="315"/>
        <v>3</v>
      </c>
      <c r="R13322">
        <f t="shared" si="314"/>
        <v>0</v>
      </c>
    </row>
    <row r="13323" spans="1:18" x14ac:dyDescent="0.3">
      <c r="A13323" t="s">
        <v>919</v>
      </c>
      <c r="B13323" s="1">
        <v>38516</v>
      </c>
      <c r="C13323" t="s">
        <v>16</v>
      </c>
      <c r="D13323" t="s">
        <v>965</v>
      </c>
      <c r="E13323" t="s">
        <v>966</v>
      </c>
      <c r="G13323" s="6" t="s">
        <v>29</v>
      </c>
      <c r="H13323" t="s">
        <v>64</v>
      </c>
      <c r="I13323" t="s">
        <v>26</v>
      </c>
      <c r="J13323" t="s">
        <v>27</v>
      </c>
      <c r="K13323">
        <v>52</v>
      </c>
      <c r="L13323">
        <v>11.85</v>
      </c>
      <c r="M13323" t="s">
        <v>881</v>
      </c>
      <c r="N13323">
        <v>11.85</v>
      </c>
      <c r="P13323" cm="1">
        <f t="array" ref="P13323">IF(Q13323&gt;0,INDEX(Q13323:Q35047,MATCH(TRUE,INDEX(Q13323:Q35047="",,),0)-1),"")</f>
        <v>3</v>
      </c>
      <c r="Q13323">
        <f t="shared" si="315"/>
        <v>3</v>
      </c>
      <c r="R13323">
        <f t="shared" si="314"/>
        <v>0</v>
      </c>
    </row>
    <row r="13324" spans="1:18" x14ac:dyDescent="0.3">
      <c r="P13324" t="str" cm="1">
        <f t="array" ref="P13324">IF(Q13324&gt;0,INDEX(Q13324:Q35048,MATCH(TRUE,INDEX(Q13324:Q35048="",,),0)-1),"")</f>
        <v/>
      </c>
      <c r="R13324" t="str">
        <f t="shared" si="314"/>
        <v/>
      </c>
    </row>
    <row r="13325" spans="1:18" x14ac:dyDescent="0.3">
      <c r="A13325" t="s">
        <v>919</v>
      </c>
      <c r="B13325" s="1">
        <v>38516</v>
      </c>
      <c r="C13325" t="s">
        <v>16</v>
      </c>
      <c r="D13325" t="s">
        <v>967</v>
      </c>
      <c r="E13325" t="s">
        <v>968</v>
      </c>
      <c r="G13325" t="s">
        <v>19</v>
      </c>
      <c r="H13325" t="s">
        <v>28</v>
      </c>
      <c r="I13325" t="s">
        <v>21</v>
      </c>
      <c r="J13325" t="s">
        <v>22</v>
      </c>
      <c r="K13325">
        <v>45</v>
      </c>
      <c r="L13325">
        <v>102</v>
      </c>
      <c r="M13325" t="s">
        <v>518</v>
      </c>
      <c r="N13325">
        <v>445</v>
      </c>
      <c r="O13325" t="s">
        <v>24</v>
      </c>
      <c r="P13325" cm="1">
        <f t="array" ref="P13325">IF(Q13325&gt;0,INDEX(Q13325:Q35049,MATCH(TRUE,INDEX(Q13325:Q35049="",,),0)-1),"")</f>
        <v>5</v>
      </c>
      <c r="Q13325">
        <f>INT((ROW()-13325)/5)+1</f>
        <v>1</v>
      </c>
      <c r="R13325">
        <f t="shared" si="314"/>
        <v>0</v>
      </c>
    </row>
    <row r="13326" spans="1:18" x14ac:dyDescent="0.3">
      <c r="A13326" t="s">
        <v>919</v>
      </c>
      <c r="B13326" s="1">
        <v>38516</v>
      </c>
      <c r="C13326" t="s">
        <v>16</v>
      </c>
      <c r="D13326" t="s">
        <v>967</v>
      </c>
      <c r="E13326" t="s">
        <v>968</v>
      </c>
      <c r="G13326" t="s">
        <v>19</v>
      </c>
      <c r="H13326" t="s">
        <v>30</v>
      </c>
      <c r="I13326" t="s">
        <v>26</v>
      </c>
      <c r="J13326" t="s">
        <v>27</v>
      </c>
      <c r="K13326">
        <v>143</v>
      </c>
      <c r="L13326">
        <v>17.95</v>
      </c>
      <c r="M13326" t="s">
        <v>518</v>
      </c>
      <c r="N13326">
        <v>17.95</v>
      </c>
      <c r="O13326" t="s">
        <v>24</v>
      </c>
      <c r="P13326" cm="1">
        <f t="array" ref="P13326">IF(Q13326&gt;0,INDEX(Q13326:Q35050,MATCH(TRUE,INDEX(Q13326:Q35050="",,),0)-1),"")</f>
        <v>5</v>
      </c>
      <c r="Q13326">
        <f t="shared" ref="Q13326:Q13349" si="316">INT((ROW()-13325)/5)+1</f>
        <v>1</v>
      </c>
      <c r="R13326">
        <f t="shared" si="314"/>
        <v>0</v>
      </c>
    </row>
    <row r="13327" spans="1:18" x14ac:dyDescent="0.3">
      <c r="A13327" t="s">
        <v>919</v>
      </c>
      <c r="B13327" s="1">
        <v>38516</v>
      </c>
      <c r="C13327" t="s">
        <v>16</v>
      </c>
      <c r="D13327" t="s">
        <v>967</v>
      </c>
      <c r="E13327" t="s">
        <v>968</v>
      </c>
      <c r="G13327" t="s">
        <v>19</v>
      </c>
      <c r="H13327" t="s">
        <v>28</v>
      </c>
      <c r="I13327" t="s">
        <v>26</v>
      </c>
      <c r="J13327" t="s">
        <v>27</v>
      </c>
      <c r="K13327">
        <v>656</v>
      </c>
      <c r="L13327">
        <v>24.15</v>
      </c>
      <c r="M13327" t="s">
        <v>518</v>
      </c>
      <c r="N13327">
        <v>24.15</v>
      </c>
      <c r="O13327" t="s">
        <v>24</v>
      </c>
      <c r="P13327" cm="1">
        <f t="array" ref="P13327">IF(Q13327&gt;0,INDEX(Q13327:Q35051,MATCH(TRUE,INDEX(Q13327:Q35051="",,),0)-1),"")</f>
        <v>5</v>
      </c>
      <c r="Q13327">
        <f t="shared" si="316"/>
        <v>1</v>
      </c>
      <c r="R13327">
        <f t="shared" si="314"/>
        <v>0</v>
      </c>
    </row>
    <row r="13328" spans="1:18" x14ac:dyDescent="0.3">
      <c r="A13328" t="s">
        <v>919</v>
      </c>
      <c r="B13328" s="1">
        <v>38516</v>
      </c>
      <c r="C13328" t="s">
        <v>16</v>
      </c>
      <c r="D13328" t="s">
        <v>967</v>
      </c>
      <c r="E13328" t="s">
        <v>968</v>
      </c>
      <c r="G13328" s="6" t="s">
        <v>29</v>
      </c>
      <c r="H13328" t="s">
        <v>30</v>
      </c>
      <c r="I13328" t="s">
        <v>21</v>
      </c>
      <c r="J13328" t="s">
        <v>22</v>
      </c>
      <c r="K13328">
        <v>11</v>
      </c>
      <c r="L13328">
        <v>125</v>
      </c>
      <c r="M13328" t="s">
        <v>518</v>
      </c>
      <c r="N13328">
        <v>125</v>
      </c>
      <c r="O13328" t="s">
        <v>24</v>
      </c>
      <c r="P13328" cm="1">
        <f t="array" ref="P13328">IF(Q13328&gt;0,INDEX(Q13328:Q35052,MATCH(TRUE,INDEX(Q13328:Q35052="",,),0)-1),"")</f>
        <v>5</v>
      </c>
      <c r="Q13328">
        <f t="shared" si="316"/>
        <v>1</v>
      </c>
      <c r="R13328">
        <f t="shared" si="314"/>
        <v>0</v>
      </c>
    </row>
    <row r="13329" spans="1:18" x14ac:dyDescent="0.3">
      <c r="A13329" t="s">
        <v>919</v>
      </c>
      <c r="B13329" s="1">
        <v>38516</v>
      </c>
      <c r="C13329" t="s">
        <v>16</v>
      </c>
      <c r="D13329" t="s">
        <v>967</v>
      </c>
      <c r="E13329" t="s">
        <v>968</v>
      </c>
      <c r="G13329" s="6" t="s">
        <v>29</v>
      </c>
      <c r="H13329" t="s">
        <v>25</v>
      </c>
      <c r="I13329" t="s">
        <v>26</v>
      </c>
      <c r="J13329" t="s">
        <v>27</v>
      </c>
      <c r="K13329">
        <v>41</v>
      </c>
      <c r="L13329">
        <v>24.8</v>
      </c>
      <c r="M13329" t="s">
        <v>518</v>
      </c>
      <c r="N13329">
        <v>24.8</v>
      </c>
      <c r="O13329" t="s">
        <v>24</v>
      </c>
      <c r="P13329" cm="1">
        <f t="array" ref="P13329">IF(Q13329&gt;0,INDEX(Q13329:Q35053,MATCH(TRUE,INDEX(Q13329:Q35053="",,),0)-1),"")</f>
        <v>5</v>
      </c>
      <c r="Q13329">
        <f t="shared" si="316"/>
        <v>1</v>
      </c>
      <c r="R13329">
        <f t="shared" si="314"/>
        <v>0</v>
      </c>
    </row>
    <row r="13330" spans="1:18" x14ac:dyDescent="0.3">
      <c r="A13330" t="s">
        <v>919</v>
      </c>
      <c r="B13330" s="1">
        <v>38516</v>
      </c>
      <c r="C13330" t="s">
        <v>16</v>
      </c>
      <c r="D13330" t="s">
        <v>967</v>
      </c>
      <c r="E13330" t="s">
        <v>968</v>
      </c>
      <c r="G13330" t="s">
        <v>19</v>
      </c>
      <c r="H13330" t="s">
        <v>28</v>
      </c>
      <c r="I13330" t="s">
        <v>21</v>
      </c>
      <c r="J13330" t="s">
        <v>22</v>
      </c>
      <c r="K13330">
        <v>45</v>
      </c>
      <c r="L13330">
        <v>102</v>
      </c>
      <c r="M13330" t="s">
        <v>100</v>
      </c>
      <c r="N13330">
        <v>130</v>
      </c>
      <c r="P13330" cm="1">
        <f t="array" ref="P13330">IF(Q13330&gt;0,INDEX(Q13330:Q35054,MATCH(TRUE,INDEX(Q13330:Q35054="",,),0)-1),"")</f>
        <v>5</v>
      </c>
      <c r="Q13330">
        <f t="shared" si="316"/>
        <v>2</v>
      </c>
      <c r="R13330">
        <f t="shared" si="314"/>
        <v>0</v>
      </c>
    </row>
    <row r="13331" spans="1:18" x14ac:dyDescent="0.3">
      <c r="A13331" t="s">
        <v>919</v>
      </c>
      <c r="B13331" s="1">
        <v>38516</v>
      </c>
      <c r="C13331" t="s">
        <v>16</v>
      </c>
      <c r="D13331" t="s">
        <v>967</v>
      </c>
      <c r="E13331" t="s">
        <v>968</v>
      </c>
      <c r="G13331" t="s">
        <v>19</v>
      </c>
      <c r="H13331" t="s">
        <v>30</v>
      </c>
      <c r="I13331" t="s">
        <v>26</v>
      </c>
      <c r="J13331" t="s">
        <v>27</v>
      </c>
      <c r="K13331">
        <v>143</v>
      </c>
      <c r="L13331">
        <v>17.95</v>
      </c>
      <c r="M13331" t="s">
        <v>100</v>
      </c>
      <c r="N13331">
        <v>38.1</v>
      </c>
      <c r="P13331" cm="1">
        <f t="array" ref="P13331">IF(Q13331&gt;0,INDEX(Q13331:Q35055,MATCH(TRUE,INDEX(Q13331:Q35055="",,),0)-1),"")</f>
        <v>5</v>
      </c>
      <c r="Q13331">
        <f t="shared" si="316"/>
        <v>2</v>
      </c>
      <c r="R13331">
        <f t="shared" si="314"/>
        <v>0</v>
      </c>
    </row>
    <row r="13332" spans="1:18" x14ac:dyDescent="0.3">
      <c r="A13332" t="s">
        <v>919</v>
      </c>
      <c r="B13332" s="1">
        <v>38516</v>
      </c>
      <c r="C13332" t="s">
        <v>16</v>
      </c>
      <c r="D13332" t="s">
        <v>967</v>
      </c>
      <c r="E13332" t="s">
        <v>968</v>
      </c>
      <c r="G13332" t="s">
        <v>19</v>
      </c>
      <c r="H13332" t="s">
        <v>28</v>
      </c>
      <c r="I13332" t="s">
        <v>26</v>
      </c>
      <c r="J13332" t="s">
        <v>27</v>
      </c>
      <c r="K13332">
        <v>656</v>
      </c>
      <c r="L13332">
        <v>24.15</v>
      </c>
      <c r="M13332" t="s">
        <v>100</v>
      </c>
      <c r="N13332">
        <v>36.450000000000003</v>
      </c>
      <c r="P13332" cm="1">
        <f t="array" ref="P13332">IF(Q13332&gt;0,INDEX(Q13332:Q35056,MATCH(TRUE,INDEX(Q13332:Q35056="",,),0)-1),"")</f>
        <v>5</v>
      </c>
      <c r="Q13332">
        <f t="shared" si="316"/>
        <v>2</v>
      </c>
      <c r="R13332">
        <f t="shared" si="314"/>
        <v>0</v>
      </c>
    </row>
    <row r="13333" spans="1:18" x14ac:dyDescent="0.3">
      <c r="A13333" t="s">
        <v>919</v>
      </c>
      <c r="B13333" s="1">
        <v>38516</v>
      </c>
      <c r="C13333" t="s">
        <v>16</v>
      </c>
      <c r="D13333" t="s">
        <v>967</v>
      </c>
      <c r="E13333" t="s">
        <v>968</v>
      </c>
      <c r="G13333" s="6" t="s">
        <v>29</v>
      </c>
      <c r="H13333" t="s">
        <v>30</v>
      </c>
      <c r="I13333" t="s">
        <v>21</v>
      </c>
      <c r="J13333" t="s">
        <v>22</v>
      </c>
      <c r="K13333">
        <v>11</v>
      </c>
      <c r="L13333">
        <v>125</v>
      </c>
      <c r="M13333" t="s">
        <v>100</v>
      </c>
      <c r="N13333">
        <v>125</v>
      </c>
      <c r="P13333" cm="1">
        <f t="array" ref="P13333">IF(Q13333&gt;0,INDEX(Q13333:Q35057,MATCH(TRUE,INDEX(Q13333:Q35057="",,),0)-1),"")</f>
        <v>5</v>
      </c>
      <c r="Q13333">
        <f t="shared" si="316"/>
        <v>2</v>
      </c>
      <c r="R13333">
        <f t="shared" si="314"/>
        <v>0</v>
      </c>
    </row>
    <row r="13334" spans="1:18" x14ac:dyDescent="0.3">
      <c r="A13334" t="s">
        <v>919</v>
      </c>
      <c r="B13334" s="1">
        <v>38516</v>
      </c>
      <c r="C13334" t="s">
        <v>16</v>
      </c>
      <c r="D13334" t="s">
        <v>967</v>
      </c>
      <c r="E13334" t="s">
        <v>968</v>
      </c>
      <c r="G13334" s="6" t="s">
        <v>29</v>
      </c>
      <c r="H13334" t="s">
        <v>25</v>
      </c>
      <c r="I13334" t="s">
        <v>26</v>
      </c>
      <c r="J13334" t="s">
        <v>27</v>
      </c>
      <c r="K13334">
        <v>41</v>
      </c>
      <c r="L13334">
        <v>24.8</v>
      </c>
      <c r="M13334" t="s">
        <v>100</v>
      </c>
      <c r="N13334">
        <v>24.8</v>
      </c>
      <c r="P13334" cm="1">
        <f t="array" ref="P13334">IF(Q13334&gt;0,INDEX(Q13334:Q35058,MATCH(TRUE,INDEX(Q13334:Q35058="",,),0)-1),"")</f>
        <v>5</v>
      </c>
      <c r="Q13334">
        <f t="shared" si="316"/>
        <v>2</v>
      </c>
      <c r="R13334">
        <f t="shared" si="314"/>
        <v>0</v>
      </c>
    </row>
    <row r="13335" spans="1:18" x14ac:dyDescent="0.3">
      <c r="A13335" t="s">
        <v>919</v>
      </c>
      <c r="B13335" s="1">
        <v>38516</v>
      </c>
      <c r="C13335" t="s">
        <v>16</v>
      </c>
      <c r="D13335" t="s">
        <v>967</v>
      </c>
      <c r="E13335" t="s">
        <v>968</v>
      </c>
      <c r="G13335" t="s">
        <v>19</v>
      </c>
      <c r="H13335" t="s">
        <v>28</v>
      </c>
      <c r="I13335" t="s">
        <v>21</v>
      </c>
      <c r="J13335" t="s">
        <v>22</v>
      </c>
      <c r="K13335">
        <v>45</v>
      </c>
      <c r="L13335">
        <v>102</v>
      </c>
      <c r="M13335" t="s">
        <v>74</v>
      </c>
      <c r="N13335">
        <v>102</v>
      </c>
      <c r="P13335" cm="1">
        <f t="array" ref="P13335">IF(Q13335&gt;0,INDEX(Q13335:Q35059,MATCH(TRUE,INDEX(Q13335:Q35059="",,),0)-1),"")</f>
        <v>5</v>
      </c>
      <c r="Q13335">
        <f t="shared" si="316"/>
        <v>3</v>
      </c>
      <c r="R13335">
        <f t="shared" si="314"/>
        <v>0</v>
      </c>
    </row>
    <row r="13336" spans="1:18" x14ac:dyDescent="0.3">
      <c r="A13336" t="s">
        <v>919</v>
      </c>
      <c r="B13336" s="1">
        <v>38516</v>
      </c>
      <c r="C13336" t="s">
        <v>16</v>
      </c>
      <c r="D13336" t="s">
        <v>967</v>
      </c>
      <c r="E13336" t="s">
        <v>968</v>
      </c>
      <c r="G13336" t="s">
        <v>19</v>
      </c>
      <c r="H13336" t="s">
        <v>30</v>
      </c>
      <c r="I13336" t="s">
        <v>26</v>
      </c>
      <c r="J13336" t="s">
        <v>27</v>
      </c>
      <c r="K13336">
        <v>143</v>
      </c>
      <c r="L13336">
        <v>17.95</v>
      </c>
      <c r="M13336" t="s">
        <v>74</v>
      </c>
      <c r="N13336">
        <v>93.56</v>
      </c>
      <c r="P13336" cm="1">
        <f t="array" ref="P13336">IF(Q13336&gt;0,INDEX(Q13336:Q35060,MATCH(TRUE,INDEX(Q13336:Q35060="",,),0)-1),"")</f>
        <v>5</v>
      </c>
      <c r="Q13336">
        <f t="shared" si="316"/>
        <v>3</v>
      </c>
      <c r="R13336">
        <f t="shared" si="314"/>
        <v>0</v>
      </c>
    </row>
    <row r="13337" spans="1:18" x14ac:dyDescent="0.3">
      <c r="A13337" t="s">
        <v>919</v>
      </c>
      <c r="B13337" s="1">
        <v>38516</v>
      </c>
      <c r="C13337" t="s">
        <v>16</v>
      </c>
      <c r="D13337" t="s">
        <v>967</v>
      </c>
      <c r="E13337" t="s">
        <v>968</v>
      </c>
      <c r="G13337" t="s">
        <v>19</v>
      </c>
      <c r="H13337" t="s">
        <v>28</v>
      </c>
      <c r="I13337" t="s">
        <v>26</v>
      </c>
      <c r="J13337" t="s">
        <v>27</v>
      </c>
      <c r="K13337">
        <v>656</v>
      </c>
      <c r="L13337">
        <v>24.15</v>
      </c>
      <c r="M13337" t="s">
        <v>74</v>
      </c>
      <c r="N13337">
        <v>24.15</v>
      </c>
      <c r="P13337" cm="1">
        <f t="array" ref="P13337">IF(Q13337&gt;0,INDEX(Q13337:Q35061,MATCH(TRUE,INDEX(Q13337:Q35061="",,),0)-1),"")</f>
        <v>5</v>
      </c>
      <c r="Q13337">
        <f t="shared" si="316"/>
        <v>3</v>
      </c>
      <c r="R13337">
        <f t="shared" si="314"/>
        <v>0</v>
      </c>
    </row>
    <row r="13338" spans="1:18" x14ac:dyDescent="0.3">
      <c r="A13338" t="s">
        <v>919</v>
      </c>
      <c r="B13338" s="1">
        <v>38516</v>
      </c>
      <c r="C13338" t="s">
        <v>16</v>
      </c>
      <c r="D13338" t="s">
        <v>967</v>
      </c>
      <c r="E13338" t="s">
        <v>968</v>
      </c>
      <c r="G13338" s="6" t="s">
        <v>29</v>
      </c>
      <c r="H13338" t="s">
        <v>30</v>
      </c>
      <c r="I13338" t="s">
        <v>21</v>
      </c>
      <c r="J13338" t="s">
        <v>22</v>
      </c>
      <c r="K13338">
        <v>11</v>
      </c>
      <c r="L13338">
        <v>125</v>
      </c>
      <c r="M13338" t="s">
        <v>74</v>
      </c>
      <c r="N13338">
        <v>125</v>
      </c>
      <c r="P13338" cm="1">
        <f t="array" ref="P13338">IF(Q13338&gt;0,INDEX(Q13338:Q35062,MATCH(TRUE,INDEX(Q13338:Q35062="",,),0)-1),"")</f>
        <v>5</v>
      </c>
      <c r="Q13338">
        <f t="shared" si="316"/>
        <v>3</v>
      </c>
      <c r="R13338">
        <f t="shared" si="314"/>
        <v>0</v>
      </c>
    </row>
    <row r="13339" spans="1:18" x14ac:dyDescent="0.3">
      <c r="A13339" t="s">
        <v>919</v>
      </c>
      <c r="B13339" s="1">
        <v>38516</v>
      </c>
      <c r="C13339" t="s">
        <v>16</v>
      </c>
      <c r="D13339" t="s">
        <v>967</v>
      </c>
      <c r="E13339" t="s">
        <v>968</v>
      </c>
      <c r="G13339" s="6" t="s">
        <v>29</v>
      </c>
      <c r="H13339" t="s">
        <v>25</v>
      </c>
      <c r="I13339" t="s">
        <v>26</v>
      </c>
      <c r="J13339" t="s">
        <v>27</v>
      </c>
      <c r="K13339">
        <v>41</v>
      </c>
      <c r="L13339">
        <v>24.8</v>
      </c>
      <c r="M13339" t="s">
        <v>74</v>
      </c>
      <c r="N13339">
        <v>24.8</v>
      </c>
      <c r="P13339" cm="1">
        <f t="array" ref="P13339">IF(Q13339&gt;0,INDEX(Q13339:Q35063,MATCH(TRUE,INDEX(Q13339:Q35063="",,),0)-1),"")</f>
        <v>5</v>
      </c>
      <c r="Q13339">
        <f t="shared" si="316"/>
        <v>3</v>
      </c>
      <c r="R13339">
        <f t="shared" si="314"/>
        <v>0</v>
      </c>
    </row>
    <row r="13340" spans="1:18" x14ac:dyDescent="0.3">
      <c r="A13340" t="s">
        <v>919</v>
      </c>
      <c r="B13340" s="1">
        <v>38516</v>
      </c>
      <c r="C13340" t="s">
        <v>16</v>
      </c>
      <c r="D13340" t="s">
        <v>967</v>
      </c>
      <c r="E13340" t="s">
        <v>968</v>
      </c>
      <c r="G13340" t="s">
        <v>19</v>
      </c>
      <c r="H13340" t="s">
        <v>28</v>
      </c>
      <c r="I13340" t="s">
        <v>21</v>
      </c>
      <c r="J13340" t="s">
        <v>22</v>
      </c>
      <c r="K13340">
        <v>45</v>
      </c>
      <c r="L13340">
        <v>102</v>
      </c>
      <c r="M13340" t="s">
        <v>34</v>
      </c>
      <c r="N13340">
        <v>110</v>
      </c>
      <c r="P13340" cm="1">
        <f t="array" ref="P13340">IF(Q13340&gt;0,INDEX(Q13340:Q35064,MATCH(TRUE,INDEX(Q13340:Q35064="",,),0)-1),"")</f>
        <v>5</v>
      </c>
      <c r="Q13340">
        <f t="shared" si="316"/>
        <v>4</v>
      </c>
      <c r="R13340">
        <f t="shared" si="314"/>
        <v>0</v>
      </c>
    </row>
    <row r="13341" spans="1:18" x14ac:dyDescent="0.3">
      <c r="A13341" t="s">
        <v>919</v>
      </c>
      <c r="B13341" s="1">
        <v>38516</v>
      </c>
      <c r="C13341" t="s">
        <v>16</v>
      </c>
      <c r="D13341" t="s">
        <v>967</v>
      </c>
      <c r="E13341" t="s">
        <v>968</v>
      </c>
      <c r="G13341" t="s">
        <v>19</v>
      </c>
      <c r="H13341" t="s">
        <v>30</v>
      </c>
      <c r="I13341" t="s">
        <v>26</v>
      </c>
      <c r="J13341" t="s">
        <v>27</v>
      </c>
      <c r="K13341">
        <v>143</v>
      </c>
      <c r="L13341">
        <v>17.95</v>
      </c>
      <c r="M13341" t="s">
        <v>34</v>
      </c>
      <c r="N13341">
        <v>35.729999999999997</v>
      </c>
      <c r="P13341" cm="1">
        <f t="array" ref="P13341">IF(Q13341&gt;0,INDEX(Q13341:Q35065,MATCH(TRUE,INDEX(Q13341:Q35065="",,),0)-1),"")</f>
        <v>5</v>
      </c>
      <c r="Q13341">
        <f t="shared" si="316"/>
        <v>4</v>
      </c>
      <c r="R13341">
        <f t="shared" si="314"/>
        <v>0</v>
      </c>
    </row>
    <row r="13342" spans="1:18" x14ac:dyDescent="0.3">
      <c r="A13342" t="s">
        <v>919</v>
      </c>
      <c r="B13342" s="1">
        <v>38516</v>
      </c>
      <c r="C13342" t="s">
        <v>16</v>
      </c>
      <c r="D13342" t="s">
        <v>967</v>
      </c>
      <c r="E13342" t="s">
        <v>968</v>
      </c>
      <c r="G13342" t="s">
        <v>19</v>
      </c>
      <c r="H13342" t="s">
        <v>28</v>
      </c>
      <c r="I13342" t="s">
        <v>26</v>
      </c>
      <c r="J13342" t="s">
        <v>27</v>
      </c>
      <c r="K13342">
        <v>656</v>
      </c>
      <c r="L13342">
        <v>24.15</v>
      </c>
      <c r="M13342" t="s">
        <v>34</v>
      </c>
      <c r="N13342">
        <v>30</v>
      </c>
      <c r="P13342" cm="1">
        <f t="array" ref="P13342">IF(Q13342&gt;0,INDEX(Q13342:Q35066,MATCH(TRUE,INDEX(Q13342:Q35066="",,),0)-1),"")</f>
        <v>5</v>
      </c>
      <c r="Q13342">
        <f t="shared" si="316"/>
        <v>4</v>
      </c>
      <c r="R13342">
        <f t="shared" si="314"/>
        <v>0</v>
      </c>
    </row>
    <row r="13343" spans="1:18" x14ac:dyDescent="0.3">
      <c r="A13343" t="s">
        <v>919</v>
      </c>
      <c r="B13343" s="1">
        <v>38516</v>
      </c>
      <c r="C13343" t="s">
        <v>16</v>
      </c>
      <c r="D13343" t="s">
        <v>967</v>
      </c>
      <c r="E13343" t="s">
        <v>968</v>
      </c>
      <c r="G13343" s="6" t="s">
        <v>29</v>
      </c>
      <c r="H13343" t="s">
        <v>30</v>
      </c>
      <c r="I13343" t="s">
        <v>21</v>
      </c>
      <c r="J13343" t="s">
        <v>22</v>
      </c>
      <c r="K13343">
        <v>11</v>
      </c>
      <c r="L13343">
        <v>125</v>
      </c>
      <c r="M13343" t="s">
        <v>34</v>
      </c>
      <c r="N13343">
        <v>125</v>
      </c>
      <c r="P13343" cm="1">
        <f t="array" ref="P13343">IF(Q13343&gt;0,INDEX(Q13343:Q35067,MATCH(TRUE,INDEX(Q13343:Q35067="",,),0)-1),"")</f>
        <v>5</v>
      </c>
      <c r="Q13343">
        <f t="shared" si="316"/>
        <v>4</v>
      </c>
      <c r="R13343">
        <f t="shared" si="314"/>
        <v>0</v>
      </c>
    </row>
    <row r="13344" spans="1:18" x14ac:dyDescent="0.3">
      <c r="A13344" t="s">
        <v>919</v>
      </c>
      <c r="B13344" s="1">
        <v>38516</v>
      </c>
      <c r="C13344" t="s">
        <v>16</v>
      </c>
      <c r="D13344" t="s">
        <v>967</v>
      </c>
      <c r="E13344" t="s">
        <v>968</v>
      </c>
      <c r="G13344" s="6" t="s">
        <v>29</v>
      </c>
      <c r="H13344" t="s">
        <v>25</v>
      </c>
      <c r="I13344" t="s">
        <v>26</v>
      </c>
      <c r="J13344" t="s">
        <v>27</v>
      </c>
      <c r="K13344">
        <v>41</v>
      </c>
      <c r="L13344">
        <v>24.8</v>
      </c>
      <c r="M13344" t="s">
        <v>34</v>
      </c>
      <c r="N13344">
        <v>24.8</v>
      </c>
      <c r="P13344" cm="1">
        <f t="array" ref="P13344">IF(Q13344&gt;0,INDEX(Q13344:Q35068,MATCH(TRUE,INDEX(Q13344:Q35068="",,),0)-1),"")</f>
        <v>5</v>
      </c>
      <c r="Q13344">
        <f t="shared" si="316"/>
        <v>4</v>
      </c>
      <c r="R13344">
        <f t="shared" si="314"/>
        <v>0</v>
      </c>
    </row>
    <row r="13345" spans="1:18" x14ac:dyDescent="0.3">
      <c r="A13345" t="s">
        <v>919</v>
      </c>
      <c r="B13345" s="1">
        <v>38516</v>
      </c>
      <c r="C13345" t="s">
        <v>16</v>
      </c>
      <c r="D13345" t="s">
        <v>967</v>
      </c>
      <c r="E13345" t="s">
        <v>968</v>
      </c>
      <c r="G13345" t="s">
        <v>19</v>
      </c>
      <c r="H13345" t="s">
        <v>28</v>
      </c>
      <c r="I13345" t="s">
        <v>21</v>
      </c>
      <c r="J13345" t="s">
        <v>22</v>
      </c>
      <c r="K13345">
        <v>45</v>
      </c>
      <c r="L13345">
        <v>102</v>
      </c>
      <c r="M13345" t="s">
        <v>932</v>
      </c>
      <c r="N13345">
        <v>102</v>
      </c>
      <c r="P13345" cm="1">
        <f t="array" ref="P13345">IF(Q13345&gt;0,INDEX(Q13345:Q35069,MATCH(TRUE,INDEX(Q13345:Q35069="",,),0)-1),"")</f>
        <v>5</v>
      </c>
      <c r="Q13345">
        <f t="shared" si="316"/>
        <v>5</v>
      </c>
      <c r="R13345">
        <f t="shared" si="314"/>
        <v>0</v>
      </c>
    </row>
    <row r="13346" spans="1:18" x14ac:dyDescent="0.3">
      <c r="A13346" t="s">
        <v>919</v>
      </c>
      <c r="B13346" s="1">
        <v>38516</v>
      </c>
      <c r="C13346" t="s">
        <v>16</v>
      </c>
      <c r="D13346" t="s">
        <v>967</v>
      </c>
      <c r="E13346" t="s">
        <v>968</v>
      </c>
      <c r="G13346" t="s">
        <v>19</v>
      </c>
      <c r="H13346" t="s">
        <v>30</v>
      </c>
      <c r="I13346" t="s">
        <v>26</v>
      </c>
      <c r="J13346" t="s">
        <v>27</v>
      </c>
      <c r="K13346">
        <v>143</v>
      </c>
      <c r="L13346">
        <v>17.95</v>
      </c>
      <c r="M13346" t="s">
        <v>932</v>
      </c>
      <c r="N13346">
        <v>28.5</v>
      </c>
      <c r="P13346" cm="1">
        <f t="array" ref="P13346">IF(Q13346&gt;0,INDEX(Q13346:Q35070,MATCH(TRUE,INDEX(Q13346:Q35070="",,),0)-1),"")</f>
        <v>5</v>
      </c>
      <c r="Q13346">
        <f t="shared" si="316"/>
        <v>5</v>
      </c>
      <c r="R13346">
        <f t="shared" si="314"/>
        <v>0</v>
      </c>
    </row>
    <row r="13347" spans="1:18" x14ac:dyDescent="0.3">
      <c r="A13347" t="s">
        <v>919</v>
      </c>
      <c r="B13347" s="1">
        <v>38516</v>
      </c>
      <c r="C13347" t="s">
        <v>16</v>
      </c>
      <c r="D13347" t="s">
        <v>967</v>
      </c>
      <c r="E13347" t="s">
        <v>968</v>
      </c>
      <c r="G13347" t="s">
        <v>19</v>
      </c>
      <c r="H13347" t="s">
        <v>28</v>
      </c>
      <c r="I13347" t="s">
        <v>26</v>
      </c>
      <c r="J13347" t="s">
        <v>27</v>
      </c>
      <c r="K13347">
        <v>656</v>
      </c>
      <c r="L13347">
        <v>24.15</v>
      </c>
      <c r="M13347" t="s">
        <v>932</v>
      </c>
      <c r="N13347">
        <v>29.5</v>
      </c>
      <c r="P13347" cm="1">
        <f t="array" ref="P13347">IF(Q13347&gt;0,INDEX(Q13347:Q35071,MATCH(TRUE,INDEX(Q13347:Q35071="",,),0)-1),"")</f>
        <v>5</v>
      </c>
      <c r="Q13347">
        <f t="shared" si="316"/>
        <v>5</v>
      </c>
      <c r="R13347">
        <f t="shared" si="314"/>
        <v>0</v>
      </c>
    </row>
    <row r="13348" spans="1:18" x14ac:dyDescent="0.3">
      <c r="A13348" t="s">
        <v>919</v>
      </c>
      <c r="B13348" s="1">
        <v>38516</v>
      </c>
      <c r="C13348" t="s">
        <v>16</v>
      </c>
      <c r="D13348" t="s">
        <v>967</v>
      </c>
      <c r="E13348" t="s">
        <v>968</v>
      </c>
      <c r="G13348" s="6" t="s">
        <v>29</v>
      </c>
      <c r="H13348" t="s">
        <v>30</v>
      </c>
      <c r="I13348" t="s">
        <v>21</v>
      </c>
      <c r="J13348" t="s">
        <v>22</v>
      </c>
      <c r="K13348">
        <v>11</v>
      </c>
      <c r="L13348">
        <v>125</v>
      </c>
      <c r="M13348" t="s">
        <v>932</v>
      </c>
      <c r="N13348">
        <v>125</v>
      </c>
      <c r="P13348" cm="1">
        <f t="array" ref="P13348">IF(Q13348&gt;0,INDEX(Q13348:Q35072,MATCH(TRUE,INDEX(Q13348:Q35072="",,),0)-1),"")</f>
        <v>5</v>
      </c>
      <c r="Q13348">
        <f t="shared" si="316"/>
        <v>5</v>
      </c>
      <c r="R13348">
        <f t="shared" si="314"/>
        <v>0</v>
      </c>
    </row>
    <row r="13349" spans="1:18" x14ac:dyDescent="0.3">
      <c r="A13349" t="s">
        <v>919</v>
      </c>
      <c r="B13349" s="1">
        <v>38516</v>
      </c>
      <c r="C13349" t="s">
        <v>16</v>
      </c>
      <c r="D13349" t="s">
        <v>967</v>
      </c>
      <c r="E13349" t="s">
        <v>968</v>
      </c>
      <c r="G13349" s="6" t="s">
        <v>29</v>
      </c>
      <c r="H13349" t="s">
        <v>25</v>
      </c>
      <c r="I13349" t="s">
        <v>26</v>
      </c>
      <c r="J13349" t="s">
        <v>27</v>
      </c>
      <c r="K13349">
        <v>41</v>
      </c>
      <c r="L13349">
        <v>24.8</v>
      </c>
      <c r="M13349" t="s">
        <v>932</v>
      </c>
      <c r="N13349">
        <v>24.8</v>
      </c>
      <c r="P13349" cm="1">
        <f t="array" ref="P13349">IF(Q13349&gt;0,INDEX(Q13349:Q35073,MATCH(TRUE,INDEX(Q13349:Q35073="",,),0)-1),"")</f>
        <v>5</v>
      </c>
      <c r="Q13349">
        <f t="shared" si="316"/>
        <v>5</v>
      </c>
      <c r="R13349">
        <f t="shared" si="314"/>
        <v>0</v>
      </c>
    </row>
    <row r="13350" spans="1:18" x14ac:dyDescent="0.3">
      <c r="P13350" t="str" cm="1">
        <f t="array" ref="P13350">IF(Q13350&gt;0,INDEX(Q13350:Q35074,MATCH(TRUE,INDEX(Q13350:Q35074="",,),0)-1),"")</f>
        <v/>
      </c>
      <c r="R13350" t="str">
        <f t="shared" si="314"/>
        <v/>
      </c>
    </row>
    <row r="13351" spans="1:18" x14ac:dyDescent="0.3">
      <c r="A13351" t="s">
        <v>919</v>
      </c>
      <c r="B13351" s="1">
        <v>38516</v>
      </c>
      <c r="C13351" t="s">
        <v>16</v>
      </c>
      <c r="D13351" t="s">
        <v>969</v>
      </c>
      <c r="E13351" t="s">
        <v>970</v>
      </c>
      <c r="G13351" t="s">
        <v>19</v>
      </c>
      <c r="H13351" t="s">
        <v>41</v>
      </c>
      <c r="I13351" t="s">
        <v>21</v>
      </c>
      <c r="J13351" t="s">
        <v>22</v>
      </c>
      <c r="K13351">
        <v>27</v>
      </c>
      <c r="L13351">
        <v>129</v>
      </c>
      <c r="M13351" t="s">
        <v>44</v>
      </c>
      <c r="N13351">
        <v>129</v>
      </c>
      <c r="O13351" t="s">
        <v>24</v>
      </c>
      <c r="P13351" cm="1">
        <f t="array" ref="P13351">IF(Q13351&gt;0,INDEX(Q13351:Q35075,MATCH(TRUE,INDEX(Q13351:Q35075="",,),0)-1),"")</f>
        <v>5</v>
      </c>
      <c r="Q13351">
        <f>INT((ROW()-13351)/4)+1</f>
        <v>1</v>
      </c>
      <c r="R13351">
        <f t="shared" si="314"/>
        <v>0</v>
      </c>
    </row>
    <row r="13352" spans="1:18" x14ac:dyDescent="0.3">
      <c r="A13352" t="s">
        <v>919</v>
      </c>
      <c r="B13352" s="1">
        <v>38516</v>
      </c>
      <c r="C13352" t="s">
        <v>16</v>
      </c>
      <c r="D13352" t="s">
        <v>969</v>
      </c>
      <c r="E13352" t="s">
        <v>970</v>
      </c>
      <c r="G13352" t="s">
        <v>19</v>
      </c>
      <c r="H13352" t="s">
        <v>41</v>
      </c>
      <c r="I13352" t="s">
        <v>26</v>
      </c>
      <c r="J13352" t="s">
        <v>27</v>
      </c>
      <c r="K13352">
        <v>560</v>
      </c>
      <c r="L13352">
        <v>39.200000000000003</v>
      </c>
      <c r="M13352" t="s">
        <v>44</v>
      </c>
      <c r="N13352">
        <v>79.599999999999994</v>
      </c>
      <c r="O13352" t="s">
        <v>24</v>
      </c>
      <c r="P13352" cm="1">
        <f t="array" ref="P13352">IF(Q13352&gt;0,INDEX(Q13352:Q35076,MATCH(TRUE,INDEX(Q13352:Q35076="",,),0)-1),"")</f>
        <v>5</v>
      </c>
      <c r="Q13352">
        <f t="shared" ref="Q13352:Q13370" si="317">INT((ROW()-13351)/4)+1</f>
        <v>1</v>
      </c>
      <c r="R13352">
        <f t="shared" si="314"/>
        <v>0</v>
      </c>
    </row>
    <row r="13353" spans="1:18" x14ac:dyDescent="0.3">
      <c r="A13353" t="s">
        <v>919</v>
      </c>
      <c r="B13353" s="1">
        <v>38516</v>
      </c>
      <c r="C13353" t="s">
        <v>16</v>
      </c>
      <c r="D13353" t="s">
        <v>969</v>
      </c>
      <c r="E13353" t="s">
        <v>970</v>
      </c>
      <c r="G13353" s="6" t="s">
        <v>29</v>
      </c>
      <c r="H13353" t="s">
        <v>20</v>
      </c>
      <c r="I13353" t="s">
        <v>26</v>
      </c>
      <c r="J13353" t="s">
        <v>27</v>
      </c>
      <c r="K13353">
        <v>16</v>
      </c>
      <c r="L13353">
        <v>8.9499999999999993</v>
      </c>
      <c r="M13353" t="s">
        <v>44</v>
      </c>
      <c r="N13353">
        <v>8.9499999999999993</v>
      </c>
      <c r="O13353" t="s">
        <v>24</v>
      </c>
      <c r="P13353" cm="1">
        <f t="array" ref="P13353">IF(Q13353&gt;0,INDEX(Q13353:Q35077,MATCH(TRUE,INDEX(Q13353:Q35077="",,),0)-1),"")</f>
        <v>5</v>
      </c>
      <c r="Q13353">
        <f t="shared" si="317"/>
        <v>1</v>
      </c>
      <c r="R13353">
        <f t="shared" si="314"/>
        <v>0</v>
      </c>
    </row>
    <row r="13354" spans="1:18" x14ac:dyDescent="0.3">
      <c r="A13354" t="s">
        <v>919</v>
      </c>
      <c r="B13354" s="1">
        <v>38516</v>
      </c>
      <c r="C13354" t="s">
        <v>16</v>
      </c>
      <c r="D13354" t="s">
        <v>969</v>
      </c>
      <c r="E13354" t="s">
        <v>970</v>
      </c>
      <c r="G13354" s="6" t="s">
        <v>29</v>
      </c>
      <c r="H13354" t="s">
        <v>69</v>
      </c>
      <c r="I13354" t="s">
        <v>26</v>
      </c>
      <c r="J13354" t="s">
        <v>27</v>
      </c>
      <c r="K13354">
        <v>5</v>
      </c>
      <c r="L13354">
        <v>8.5</v>
      </c>
      <c r="M13354" t="s">
        <v>44</v>
      </c>
      <c r="N13354">
        <v>8.5</v>
      </c>
      <c r="O13354" t="s">
        <v>24</v>
      </c>
      <c r="P13354" cm="1">
        <f t="array" ref="P13354">IF(Q13354&gt;0,INDEX(Q13354:Q35078,MATCH(TRUE,INDEX(Q13354:Q35078="",,),0)-1),"")</f>
        <v>5</v>
      </c>
      <c r="Q13354">
        <f t="shared" si="317"/>
        <v>1</v>
      </c>
      <c r="R13354">
        <f t="shared" si="314"/>
        <v>0</v>
      </c>
    </row>
    <row r="13355" spans="1:18" x14ac:dyDescent="0.3">
      <c r="A13355" t="s">
        <v>919</v>
      </c>
      <c r="B13355" s="1">
        <v>38516</v>
      </c>
      <c r="C13355" t="s">
        <v>16</v>
      </c>
      <c r="D13355" t="s">
        <v>969</v>
      </c>
      <c r="E13355" t="s">
        <v>970</v>
      </c>
      <c r="G13355" t="s">
        <v>19</v>
      </c>
      <c r="H13355" t="s">
        <v>41</v>
      </c>
      <c r="I13355" t="s">
        <v>21</v>
      </c>
      <c r="J13355" t="s">
        <v>22</v>
      </c>
      <c r="K13355">
        <v>27</v>
      </c>
      <c r="L13355">
        <v>129</v>
      </c>
      <c r="M13355" t="s">
        <v>932</v>
      </c>
      <c r="N13355">
        <v>150</v>
      </c>
      <c r="P13355" cm="1">
        <f t="array" ref="P13355">IF(Q13355&gt;0,INDEX(Q13355:Q35079,MATCH(TRUE,INDEX(Q13355:Q35079="",,),0)-1),"")</f>
        <v>5</v>
      </c>
      <c r="Q13355">
        <f t="shared" si="317"/>
        <v>2</v>
      </c>
      <c r="R13355">
        <f t="shared" si="314"/>
        <v>0</v>
      </c>
    </row>
    <row r="13356" spans="1:18" x14ac:dyDescent="0.3">
      <c r="A13356" t="s">
        <v>919</v>
      </c>
      <c r="B13356" s="1">
        <v>38516</v>
      </c>
      <c r="C13356" t="s">
        <v>16</v>
      </c>
      <c r="D13356" t="s">
        <v>969</v>
      </c>
      <c r="E13356" t="s">
        <v>970</v>
      </c>
      <c r="G13356" t="s">
        <v>19</v>
      </c>
      <c r="H13356" t="s">
        <v>41</v>
      </c>
      <c r="I13356" t="s">
        <v>26</v>
      </c>
      <c r="J13356" t="s">
        <v>27</v>
      </c>
      <c r="K13356">
        <v>560</v>
      </c>
      <c r="L13356">
        <v>39.200000000000003</v>
      </c>
      <c r="M13356" t="s">
        <v>932</v>
      </c>
      <c r="N13356">
        <v>78.510000000000005</v>
      </c>
      <c r="P13356" cm="1">
        <f t="array" ref="P13356">IF(Q13356&gt;0,INDEX(Q13356:Q35080,MATCH(TRUE,INDEX(Q13356:Q35080="",,),0)-1),"")</f>
        <v>5</v>
      </c>
      <c r="Q13356">
        <f t="shared" si="317"/>
        <v>2</v>
      </c>
      <c r="R13356">
        <f t="shared" si="314"/>
        <v>0</v>
      </c>
    </row>
    <row r="13357" spans="1:18" x14ac:dyDescent="0.3">
      <c r="A13357" t="s">
        <v>919</v>
      </c>
      <c r="B13357" s="1">
        <v>38516</v>
      </c>
      <c r="C13357" t="s">
        <v>16</v>
      </c>
      <c r="D13357" t="s">
        <v>969</v>
      </c>
      <c r="E13357" t="s">
        <v>970</v>
      </c>
      <c r="G13357" s="6" t="s">
        <v>29</v>
      </c>
      <c r="H13357" t="s">
        <v>20</v>
      </c>
      <c r="I13357" t="s">
        <v>26</v>
      </c>
      <c r="J13357" t="s">
        <v>27</v>
      </c>
      <c r="K13357">
        <v>16</v>
      </c>
      <c r="L13357">
        <v>8.9499999999999993</v>
      </c>
      <c r="M13357" t="s">
        <v>932</v>
      </c>
      <c r="N13357">
        <v>8.9499999999999993</v>
      </c>
      <c r="P13357" cm="1">
        <f t="array" ref="P13357">IF(Q13357&gt;0,INDEX(Q13357:Q35081,MATCH(TRUE,INDEX(Q13357:Q35081="",,),0)-1),"")</f>
        <v>5</v>
      </c>
      <c r="Q13357">
        <f t="shared" si="317"/>
        <v>2</v>
      </c>
      <c r="R13357">
        <f t="shared" si="314"/>
        <v>0</v>
      </c>
    </row>
    <row r="13358" spans="1:18" x14ac:dyDescent="0.3">
      <c r="A13358" t="s">
        <v>919</v>
      </c>
      <c r="B13358" s="1">
        <v>38516</v>
      </c>
      <c r="C13358" t="s">
        <v>16</v>
      </c>
      <c r="D13358" t="s">
        <v>969</v>
      </c>
      <c r="E13358" t="s">
        <v>970</v>
      </c>
      <c r="G13358" s="6" t="s">
        <v>29</v>
      </c>
      <c r="H13358" t="s">
        <v>69</v>
      </c>
      <c r="I13358" t="s">
        <v>26</v>
      </c>
      <c r="J13358" t="s">
        <v>27</v>
      </c>
      <c r="K13358">
        <v>5</v>
      </c>
      <c r="L13358">
        <v>8.5</v>
      </c>
      <c r="M13358" t="s">
        <v>932</v>
      </c>
      <c r="N13358">
        <v>8.5</v>
      </c>
      <c r="P13358" cm="1">
        <f t="array" ref="P13358">IF(Q13358&gt;0,INDEX(Q13358:Q35082,MATCH(TRUE,INDEX(Q13358:Q35082="",,),0)-1),"")</f>
        <v>5</v>
      </c>
      <c r="Q13358">
        <f t="shared" si="317"/>
        <v>2</v>
      </c>
      <c r="R13358">
        <f t="shared" si="314"/>
        <v>0</v>
      </c>
    </row>
    <row r="13359" spans="1:18" x14ac:dyDescent="0.3">
      <c r="A13359" t="s">
        <v>919</v>
      </c>
      <c r="B13359" s="1">
        <v>38516</v>
      </c>
      <c r="C13359" t="s">
        <v>16</v>
      </c>
      <c r="D13359" t="s">
        <v>969</v>
      </c>
      <c r="E13359" t="s">
        <v>970</v>
      </c>
      <c r="G13359" t="s">
        <v>19</v>
      </c>
      <c r="H13359" t="s">
        <v>41</v>
      </c>
      <c r="I13359" t="s">
        <v>21</v>
      </c>
      <c r="J13359" t="s">
        <v>22</v>
      </c>
      <c r="K13359">
        <v>27</v>
      </c>
      <c r="L13359">
        <v>129</v>
      </c>
      <c r="M13359" t="s">
        <v>45</v>
      </c>
      <c r="N13359">
        <v>175</v>
      </c>
      <c r="P13359" cm="1">
        <f t="array" ref="P13359">IF(Q13359&gt;0,INDEX(Q13359:Q35083,MATCH(TRUE,INDEX(Q13359:Q35083="",,),0)-1),"")</f>
        <v>5</v>
      </c>
      <c r="Q13359">
        <f t="shared" si="317"/>
        <v>3</v>
      </c>
      <c r="R13359">
        <f t="shared" si="314"/>
        <v>0</v>
      </c>
    </row>
    <row r="13360" spans="1:18" x14ac:dyDescent="0.3">
      <c r="A13360" t="s">
        <v>919</v>
      </c>
      <c r="B13360" s="1">
        <v>38516</v>
      </c>
      <c r="C13360" t="s">
        <v>16</v>
      </c>
      <c r="D13360" t="s">
        <v>969</v>
      </c>
      <c r="E13360" t="s">
        <v>970</v>
      </c>
      <c r="G13360" t="s">
        <v>19</v>
      </c>
      <c r="H13360" t="s">
        <v>41</v>
      </c>
      <c r="I13360" t="s">
        <v>26</v>
      </c>
      <c r="J13360" t="s">
        <v>27</v>
      </c>
      <c r="K13360">
        <v>560</v>
      </c>
      <c r="L13360">
        <v>39.200000000000003</v>
      </c>
      <c r="M13360" t="s">
        <v>45</v>
      </c>
      <c r="N13360">
        <v>59</v>
      </c>
      <c r="P13360" cm="1">
        <f t="array" ref="P13360">IF(Q13360&gt;0,INDEX(Q13360:Q35084,MATCH(TRUE,INDEX(Q13360:Q35084="",,),0)-1),"")</f>
        <v>5</v>
      </c>
      <c r="Q13360">
        <f t="shared" si="317"/>
        <v>3</v>
      </c>
      <c r="R13360">
        <f t="shared" si="314"/>
        <v>0</v>
      </c>
    </row>
    <row r="13361" spans="1:18" x14ac:dyDescent="0.3">
      <c r="A13361" t="s">
        <v>919</v>
      </c>
      <c r="B13361" s="1">
        <v>38516</v>
      </c>
      <c r="C13361" t="s">
        <v>16</v>
      </c>
      <c r="D13361" t="s">
        <v>969</v>
      </c>
      <c r="E13361" t="s">
        <v>970</v>
      </c>
      <c r="G13361" s="6" t="s">
        <v>29</v>
      </c>
      <c r="H13361" t="s">
        <v>20</v>
      </c>
      <c r="I13361" t="s">
        <v>26</v>
      </c>
      <c r="J13361" t="s">
        <v>27</v>
      </c>
      <c r="K13361">
        <v>16</v>
      </c>
      <c r="L13361">
        <v>8.9499999999999993</v>
      </c>
      <c r="M13361" t="s">
        <v>45</v>
      </c>
      <c r="N13361">
        <v>8.9499999999999993</v>
      </c>
      <c r="P13361" cm="1">
        <f t="array" ref="P13361">IF(Q13361&gt;0,INDEX(Q13361:Q35085,MATCH(TRUE,INDEX(Q13361:Q35085="",,),0)-1),"")</f>
        <v>5</v>
      </c>
      <c r="Q13361">
        <f t="shared" si="317"/>
        <v>3</v>
      </c>
      <c r="R13361">
        <f t="shared" si="314"/>
        <v>0</v>
      </c>
    </row>
    <row r="13362" spans="1:18" x14ac:dyDescent="0.3">
      <c r="A13362" t="s">
        <v>919</v>
      </c>
      <c r="B13362" s="1">
        <v>38516</v>
      </c>
      <c r="C13362" t="s">
        <v>16</v>
      </c>
      <c r="D13362" t="s">
        <v>969</v>
      </c>
      <c r="E13362" t="s">
        <v>970</v>
      </c>
      <c r="G13362" s="6" t="s">
        <v>29</v>
      </c>
      <c r="H13362" t="s">
        <v>69</v>
      </c>
      <c r="I13362" t="s">
        <v>26</v>
      </c>
      <c r="J13362" t="s">
        <v>27</v>
      </c>
      <c r="K13362">
        <v>5</v>
      </c>
      <c r="L13362">
        <v>8.5</v>
      </c>
      <c r="M13362" t="s">
        <v>45</v>
      </c>
      <c r="N13362">
        <v>8.5</v>
      </c>
      <c r="P13362" cm="1">
        <f t="array" ref="P13362">IF(Q13362&gt;0,INDEX(Q13362:Q35086,MATCH(TRUE,INDEX(Q13362:Q35086="",,),0)-1),"")</f>
        <v>5</v>
      </c>
      <c r="Q13362">
        <f t="shared" si="317"/>
        <v>3</v>
      </c>
      <c r="R13362">
        <f t="shared" si="314"/>
        <v>0</v>
      </c>
    </row>
    <row r="13363" spans="1:18" x14ac:dyDescent="0.3">
      <c r="A13363" t="s">
        <v>919</v>
      </c>
      <c r="B13363" s="1">
        <v>38516</v>
      </c>
      <c r="C13363" t="s">
        <v>16</v>
      </c>
      <c r="D13363" t="s">
        <v>969</v>
      </c>
      <c r="E13363" t="s">
        <v>970</v>
      </c>
      <c r="G13363" t="s">
        <v>19</v>
      </c>
      <c r="H13363" t="s">
        <v>41</v>
      </c>
      <c r="I13363" t="s">
        <v>21</v>
      </c>
      <c r="J13363" t="s">
        <v>22</v>
      </c>
      <c r="K13363">
        <v>27</v>
      </c>
      <c r="L13363">
        <v>129</v>
      </c>
      <c r="M13363" t="s">
        <v>971</v>
      </c>
      <c r="N13363">
        <v>130</v>
      </c>
      <c r="P13363" cm="1">
        <f t="array" ref="P13363">IF(Q13363&gt;0,INDEX(Q13363:Q35087,MATCH(TRUE,INDEX(Q13363:Q35087="",,),0)-1),"")</f>
        <v>5</v>
      </c>
      <c r="Q13363">
        <f t="shared" si="317"/>
        <v>4</v>
      </c>
      <c r="R13363">
        <f t="shared" si="314"/>
        <v>0</v>
      </c>
    </row>
    <row r="13364" spans="1:18" x14ac:dyDescent="0.3">
      <c r="A13364" t="s">
        <v>919</v>
      </c>
      <c r="B13364" s="1">
        <v>38516</v>
      </c>
      <c r="C13364" t="s">
        <v>16</v>
      </c>
      <c r="D13364" t="s">
        <v>969</v>
      </c>
      <c r="E13364" t="s">
        <v>970</v>
      </c>
      <c r="G13364" t="s">
        <v>19</v>
      </c>
      <c r="H13364" t="s">
        <v>41</v>
      </c>
      <c r="I13364" t="s">
        <v>26</v>
      </c>
      <c r="J13364" t="s">
        <v>27</v>
      </c>
      <c r="K13364">
        <v>560</v>
      </c>
      <c r="L13364">
        <v>39.200000000000003</v>
      </c>
      <c r="M13364" t="s">
        <v>971</v>
      </c>
      <c r="N13364">
        <v>44.06</v>
      </c>
      <c r="P13364" cm="1">
        <f t="array" ref="P13364">IF(Q13364&gt;0,INDEX(Q13364:Q35088,MATCH(TRUE,INDEX(Q13364:Q35088="",,),0)-1),"")</f>
        <v>5</v>
      </c>
      <c r="Q13364">
        <f t="shared" si="317"/>
        <v>4</v>
      </c>
      <c r="R13364">
        <f t="shared" ref="R13364:R13427" si="318">IF(P13364="","",0)</f>
        <v>0</v>
      </c>
    </row>
    <row r="13365" spans="1:18" x14ac:dyDescent="0.3">
      <c r="A13365" t="s">
        <v>919</v>
      </c>
      <c r="B13365" s="1">
        <v>38516</v>
      </c>
      <c r="C13365" t="s">
        <v>16</v>
      </c>
      <c r="D13365" t="s">
        <v>969</v>
      </c>
      <c r="E13365" t="s">
        <v>970</v>
      </c>
      <c r="G13365" s="6" t="s">
        <v>29</v>
      </c>
      <c r="H13365" t="s">
        <v>20</v>
      </c>
      <c r="I13365" t="s">
        <v>26</v>
      </c>
      <c r="J13365" t="s">
        <v>27</v>
      </c>
      <c r="K13365">
        <v>16</v>
      </c>
      <c r="L13365">
        <v>8.9499999999999993</v>
      </c>
      <c r="M13365" t="s">
        <v>971</v>
      </c>
      <c r="N13365">
        <v>8.9499999999999993</v>
      </c>
      <c r="P13365" cm="1">
        <f t="array" ref="P13365">IF(Q13365&gt;0,INDEX(Q13365:Q35089,MATCH(TRUE,INDEX(Q13365:Q35089="",,),0)-1),"")</f>
        <v>5</v>
      </c>
      <c r="Q13365">
        <f t="shared" si="317"/>
        <v>4</v>
      </c>
      <c r="R13365">
        <f t="shared" si="318"/>
        <v>0</v>
      </c>
    </row>
    <row r="13366" spans="1:18" x14ac:dyDescent="0.3">
      <c r="A13366" t="s">
        <v>919</v>
      </c>
      <c r="B13366" s="1">
        <v>38516</v>
      </c>
      <c r="C13366" t="s">
        <v>16</v>
      </c>
      <c r="D13366" t="s">
        <v>969</v>
      </c>
      <c r="E13366" t="s">
        <v>970</v>
      </c>
      <c r="G13366" s="6" t="s">
        <v>29</v>
      </c>
      <c r="H13366" t="s">
        <v>69</v>
      </c>
      <c r="I13366" t="s">
        <v>26</v>
      </c>
      <c r="J13366" t="s">
        <v>27</v>
      </c>
      <c r="K13366">
        <v>5</v>
      </c>
      <c r="L13366">
        <v>8.5</v>
      </c>
      <c r="M13366" t="s">
        <v>971</v>
      </c>
      <c r="N13366">
        <v>8.5</v>
      </c>
      <c r="P13366" cm="1">
        <f t="array" ref="P13366">IF(Q13366&gt;0,INDEX(Q13366:Q35090,MATCH(TRUE,INDEX(Q13366:Q35090="",,),0)-1),"")</f>
        <v>5</v>
      </c>
      <c r="Q13366">
        <f t="shared" si="317"/>
        <v>4</v>
      </c>
      <c r="R13366">
        <f t="shared" si="318"/>
        <v>0</v>
      </c>
    </row>
    <row r="13367" spans="1:18" x14ac:dyDescent="0.3">
      <c r="A13367" t="s">
        <v>919</v>
      </c>
      <c r="B13367" s="1">
        <v>38516</v>
      </c>
      <c r="C13367" t="s">
        <v>16</v>
      </c>
      <c r="D13367" t="s">
        <v>969</v>
      </c>
      <c r="E13367" t="s">
        <v>970</v>
      </c>
      <c r="G13367" t="s">
        <v>19</v>
      </c>
      <c r="H13367" t="s">
        <v>41</v>
      </c>
      <c r="I13367" t="s">
        <v>21</v>
      </c>
      <c r="J13367" t="s">
        <v>22</v>
      </c>
      <c r="K13367">
        <v>27</v>
      </c>
      <c r="L13367">
        <v>129</v>
      </c>
      <c r="M13367" t="s">
        <v>906</v>
      </c>
      <c r="N13367">
        <v>129</v>
      </c>
      <c r="P13367" cm="1">
        <f t="array" ref="P13367">IF(Q13367&gt;0,INDEX(Q13367:Q35091,MATCH(TRUE,INDEX(Q13367:Q35091="",,),0)-1),"")</f>
        <v>5</v>
      </c>
      <c r="Q13367">
        <f t="shared" si="317"/>
        <v>5</v>
      </c>
      <c r="R13367">
        <f t="shared" si="318"/>
        <v>0</v>
      </c>
    </row>
    <row r="13368" spans="1:18" x14ac:dyDescent="0.3">
      <c r="A13368" t="s">
        <v>919</v>
      </c>
      <c r="B13368" s="1">
        <v>38516</v>
      </c>
      <c r="C13368" t="s">
        <v>16</v>
      </c>
      <c r="D13368" t="s">
        <v>969</v>
      </c>
      <c r="E13368" t="s">
        <v>970</v>
      </c>
      <c r="G13368" t="s">
        <v>19</v>
      </c>
      <c r="H13368" t="s">
        <v>41</v>
      </c>
      <c r="I13368" t="s">
        <v>26</v>
      </c>
      <c r="J13368" t="s">
        <v>27</v>
      </c>
      <c r="K13368">
        <v>560</v>
      </c>
      <c r="L13368">
        <v>39.200000000000003</v>
      </c>
      <c r="M13368" t="s">
        <v>906</v>
      </c>
      <c r="N13368">
        <v>42</v>
      </c>
      <c r="P13368" cm="1">
        <f t="array" ref="P13368">IF(Q13368&gt;0,INDEX(Q13368:Q35092,MATCH(TRUE,INDEX(Q13368:Q35092="",,),0)-1),"")</f>
        <v>5</v>
      </c>
      <c r="Q13368">
        <f t="shared" si="317"/>
        <v>5</v>
      </c>
      <c r="R13368">
        <f t="shared" si="318"/>
        <v>0</v>
      </c>
    </row>
    <row r="13369" spans="1:18" x14ac:dyDescent="0.3">
      <c r="A13369" t="s">
        <v>919</v>
      </c>
      <c r="B13369" s="1">
        <v>38516</v>
      </c>
      <c r="C13369" t="s">
        <v>16</v>
      </c>
      <c r="D13369" t="s">
        <v>969</v>
      </c>
      <c r="E13369" t="s">
        <v>970</v>
      </c>
      <c r="G13369" s="6" t="s">
        <v>29</v>
      </c>
      <c r="H13369" t="s">
        <v>20</v>
      </c>
      <c r="I13369" t="s">
        <v>26</v>
      </c>
      <c r="J13369" t="s">
        <v>27</v>
      </c>
      <c r="K13369">
        <v>16</v>
      </c>
      <c r="L13369">
        <v>8.9499999999999993</v>
      </c>
      <c r="M13369" t="s">
        <v>906</v>
      </c>
      <c r="N13369">
        <v>8.9499999999999993</v>
      </c>
      <c r="P13369" cm="1">
        <f t="array" ref="P13369">IF(Q13369&gt;0,INDEX(Q13369:Q35093,MATCH(TRUE,INDEX(Q13369:Q35093="",,),0)-1),"")</f>
        <v>5</v>
      </c>
      <c r="Q13369">
        <f t="shared" si="317"/>
        <v>5</v>
      </c>
      <c r="R13369">
        <f t="shared" si="318"/>
        <v>0</v>
      </c>
    </row>
    <row r="13370" spans="1:18" x14ac:dyDescent="0.3">
      <c r="A13370" t="s">
        <v>919</v>
      </c>
      <c r="B13370" s="1">
        <v>38516</v>
      </c>
      <c r="C13370" t="s">
        <v>16</v>
      </c>
      <c r="D13370" t="s">
        <v>969</v>
      </c>
      <c r="E13370" t="s">
        <v>970</v>
      </c>
      <c r="G13370" s="6" t="s">
        <v>29</v>
      </c>
      <c r="H13370" t="s">
        <v>69</v>
      </c>
      <c r="I13370" t="s">
        <v>26</v>
      </c>
      <c r="J13370" t="s">
        <v>27</v>
      </c>
      <c r="K13370">
        <v>5</v>
      </c>
      <c r="L13370">
        <v>8.5</v>
      </c>
      <c r="M13370" t="s">
        <v>906</v>
      </c>
      <c r="N13370">
        <v>8.5</v>
      </c>
      <c r="P13370" cm="1">
        <f t="array" ref="P13370">IF(Q13370&gt;0,INDEX(Q13370:Q35094,MATCH(TRUE,INDEX(Q13370:Q35094="",,),0)-1),"")</f>
        <v>5</v>
      </c>
      <c r="Q13370">
        <f t="shared" si="317"/>
        <v>5</v>
      </c>
      <c r="R13370">
        <f t="shared" si="318"/>
        <v>0</v>
      </c>
    </row>
    <row r="13371" spans="1:18" x14ac:dyDescent="0.3">
      <c r="P13371" t="str" cm="1">
        <f t="array" ref="P13371">IF(Q13371&gt;0,INDEX(Q13371:Q35095,MATCH(TRUE,INDEX(Q13371:Q35095="",,),0)-1),"")</f>
        <v/>
      </c>
      <c r="R13371" t="str">
        <f t="shared" si="318"/>
        <v/>
      </c>
    </row>
    <row r="13372" spans="1:18" x14ac:dyDescent="0.3">
      <c r="A13372" t="s">
        <v>919</v>
      </c>
      <c r="B13372" s="1">
        <v>38516</v>
      </c>
      <c r="C13372" t="s">
        <v>16</v>
      </c>
      <c r="D13372" t="s">
        <v>972</v>
      </c>
      <c r="E13372" t="s">
        <v>973</v>
      </c>
      <c r="G13372" t="s">
        <v>19</v>
      </c>
      <c r="H13372" t="s">
        <v>41</v>
      </c>
      <c r="I13372" t="s">
        <v>21</v>
      </c>
      <c r="J13372" t="s">
        <v>22</v>
      </c>
      <c r="K13372">
        <v>96</v>
      </c>
      <c r="L13372">
        <v>130</v>
      </c>
      <c r="M13372" t="s">
        <v>44</v>
      </c>
      <c r="N13372">
        <v>130</v>
      </c>
      <c r="O13372" t="s">
        <v>24</v>
      </c>
      <c r="P13372" cm="1">
        <f t="array" ref="P13372">IF(Q13372&gt;0,INDEX(Q13372:Q35096,MATCH(TRUE,INDEX(Q13372:Q35096="",,),0)-1),"")</f>
        <v>4</v>
      </c>
      <c r="Q13372">
        <f>INT((ROW()-13372)/6)+1</f>
        <v>1</v>
      </c>
      <c r="R13372">
        <f t="shared" si="318"/>
        <v>0</v>
      </c>
    </row>
    <row r="13373" spans="1:18" x14ac:dyDescent="0.3">
      <c r="A13373" t="s">
        <v>919</v>
      </c>
      <c r="B13373" s="1">
        <v>38516</v>
      </c>
      <c r="C13373" t="s">
        <v>16</v>
      </c>
      <c r="D13373" t="s">
        <v>972</v>
      </c>
      <c r="E13373" t="s">
        <v>973</v>
      </c>
      <c r="G13373" t="s">
        <v>19</v>
      </c>
      <c r="H13373" t="s">
        <v>41</v>
      </c>
      <c r="I13373" t="s">
        <v>26</v>
      </c>
      <c r="J13373" t="s">
        <v>27</v>
      </c>
      <c r="K13373">
        <v>2067</v>
      </c>
      <c r="L13373">
        <v>40.549999999999997</v>
      </c>
      <c r="M13373" t="s">
        <v>44</v>
      </c>
      <c r="N13373">
        <v>76.61</v>
      </c>
      <c r="O13373" t="s">
        <v>24</v>
      </c>
      <c r="P13373" cm="1">
        <f t="array" ref="P13373">IF(Q13373&gt;0,INDEX(Q13373:Q35097,MATCH(TRUE,INDEX(Q13373:Q35097="",,),0)-1),"")</f>
        <v>4</v>
      </c>
      <c r="Q13373">
        <f t="shared" ref="Q13373:Q13395" si="319">INT((ROW()-13372)/6)+1</f>
        <v>1</v>
      </c>
      <c r="R13373">
        <f t="shared" si="318"/>
        <v>0</v>
      </c>
    </row>
    <row r="13374" spans="1:18" x14ac:dyDescent="0.3">
      <c r="A13374" t="s">
        <v>919</v>
      </c>
      <c r="B13374" s="1">
        <v>38516</v>
      </c>
      <c r="C13374" t="s">
        <v>16</v>
      </c>
      <c r="D13374" t="s">
        <v>972</v>
      </c>
      <c r="E13374" t="s">
        <v>973</v>
      </c>
      <c r="G13374" s="6" t="s">
        <v>29</v>
      </c>
      <c r="H13374" t="s">
        <v>20</v>
      </c>
      <c r="I13374" t="s">
        <v>26</v>
      </c>
      <c r="J13374" t="s">
        <v>27</v>
      </c>
      <c r="K13374">
        <v>38</v>
      </c>
      <c r="L13374">
        <v>9.3000000000000007</v>
      </c>
      <c r="M13374" t="s">
        <v>44</v>
      </c>
      <c r="N13374">
        <v>9.3000000000000007</v>
      </c>
      <c r="O13374" t="s">
        <v>24</v>
      </c>
      <c r="P13374" cm="1">
        <f t="array" ref="P13374">IF(Q13374&gt;0,INDEX(Q13374:Q35098,MATCH(TRUE,INDEX(Q13374:Q35098="",,),0)-1),"")</f>
        <v>4</v>
      </c>
      <c r="Q13374">
        <f t="shared" si="319"/>
        <v>1</v>
      </c>
      <c r="R13374">
        <f t="shared" si="318"/>
        <v>0</v>
      </c>
    </row>
    <row r="13375" spans="1:18" x14ac:dyDescent="0.3">
      <c r="A13375" t="s">
        <v>919</v>
      </c>
      <c r="B13375" s="1">
        <v>38516</v>
      </c>
      <c r="C13375" t="s">
        <v>16</v>
      </c>
      <c r="D13375" t="s">
        <v>972</v>
      </c>
      <c r="E13375" t="s">
        <v>973</v>
      </c>
      <c r="G13375" s="6" t="s">
        <v>29</v>
      </c>
      <c r="H13375" t="s">
        <v>69</v>
      </c>
      <c r="I13375" t="s">
        <v>26</v>
      </c>
      <c r="J13375" t="s">
        <v>27</v>
      </c>
      <c r="K13375">
        <v>12</v>
      </c>
      <c r="L13375">
        <v>8.8000000000000007</v>
      </c>
      <c r="M13375" t="s">
        <v>44</v>
      </c>
      <c r="N13375">
        <v>8.8000000000000007</v>
      </c>
      <c r="O13375" t="s">
        <v>24</v>
      </c>
      <c r="P13375" cm="1">
        <f t="array" ref="P13375">IF(Q13375&gt;0,INDEX(Q13375:Q35099,MATCH(TRUE,INDEX(Q13375:Q35099="",,),0)-1),"")</f>
        <v>4</v>
      </c>
      <c r="Q13375">
        <f t="shared" si="319"/>
        <v>1</v>
      </c>
      <c r="R13375">
        <f t="shared" si="318"/>
        <v>0</v>
      </c>
    </row>
    <row r="13376" spans="1:18" x14ac:dyDescent="0.3">
      <c r="A13376" t="s">
        <v>919</v>
      </c>
      <c r="B13376" s="1">
        <v>38516</v>
      </c>
      <c r="C13376" t="s">
        <v>16</v>
      </c>
      <c r="D13376" t="s">
        <v>972</v>
      </c>
      <c r="E13376" t="s">
        <v>973</v>
      </c>
      <c r="G13376" s="6" t="s">
        <v>29</v>
      </c>
      <c r="H13376" t="s">
        <v>28</v>
      </c>
      <c r="I13376" t="s">
        <v>26</v>
      </c>
      <c r="J13376" t="s">
        <v>27</v>
      </c>
      <c r="K13376">
        <v>37</v>
      </c>
      <c r="L13376">
        <v>13.55</v>
      </c>
      <c r="M13376" t="s">
        <v>44</v>
      </c>
      <c r="N13376">
        <v>13.55</v>
      </c>
      <c r="O13376" t="s">
        <v>24</v>
      </c>
      <c r="P13376" cm="1">
        <f t="array" ref="P13376">IF(Q13376&gt;0,INDEX(Q13376:Q35100,MATCH(TRUE,INDEX(Q13376:Q35100="",,),0)-1),"")</f>
        <v>4</v>
      </c>
      <c r="Q13376">
        <f t="shared" si="319"/>
        <v>1</v>
      </c>
      <c r="R13376">
        <f t="shared" si="318"/>
        <v>0</v>
      </c>
    </row>
    <row r="13377" spans="1:18" x14ac:dyDescent="0.3">
      <c r="A13377" t="s">
        <v>919</v>
      </c>
      <c r="B13377" s="1">
        <v>38516</v>
      </c>
      <c r="C13377" t="s">
        <v>16</v>
      </c>
      <c r="D13377" t="s">
        <v>972</v>
      </c>
      <c r="E13377" t="s">
        <v>973</v>
      </c>
      <c r="G13377" s="6" t="s">
        <v>29</v>
      </c>
      <c r="H13377" t="s">
        <v>154</v>
      </c>
      <c r="I13377" t="s">
        <v>26</v>
      </c>
      <c r="J13377" t="s">
        <v>27</v>
      </c>
      <c r="K13377">
        <v>33</v>
      </c>
      <c r="L13377">
        <v>6.45</v>
      </c>
      <c r="M13377" t="s">
        <v>44</v>
      </c>
      <c r="N13377">
        <v>6.45</v>
      </c>
      <c r="O13377" t="s">
        <v>24</v>
      </c>
      <c r="P13377" cm="1">
        <f t="array" ref="P13377">IF(Q13377&gt;0,INDEX(Q13377:Q35101,MATCH(TRUE,INDEX(Q13377:Q35101="",,),0)-1),"")</f>
        <v>4</v>
      </c>
      <c r="Q13377">
        <f t="shared" si="319"/>
        <v>1</v>
      </c>
      <c r="R13377">
        <f t="shared" si="318"/>
        <v>0</v>
      </c>
    </row>
    <row r="13378" spans="1:18" x14ac:dyDescent="0.3">
      <c r="A13378" t="s">
        <v>919</v>
      </c>
      <c r="B13378" s="1">
        <v>38516</v>
      </c>
      <c r="C13378" t="s">
        <v>16</v>
      </c>
      <c r="D13378" t="s">
        <v>972</v>
      </c>
      <c r="E13378" t="s">
        <v>973</v>
      </c>
      <c r="G13378" t="s">
        <v>19</v>
      </c>
      <c r="H13378" t="s">
        <v>41</v>
      </c>
      <c r="I13378" t="s">
        <v>21</v>
      </c>
      <c r="J13378" t="s">
        <v>22</v>
      </c>
      <c r="K13378">
        <v>96</v>
      </c>
      <c r="L13378">
        <v>130</v>
      </c>
      <c r="M13378" t="s">
        <v>932</v>
      </c>
      <c r="N13378">
        <v>150</v>
      </c>
      <c r="P13378" cm="1">
        <f t="array" ref="P13378">IF(Q13378&gt;0,INDEX(Q13378:Q35102,MATCH(TRUE,INDEX(Q13378:Q35102="",,),0)-1),"")</f>
        <v>4</v>
      </c>
      <c r="Q13378">
        <f t="shared" si="319"/>
        <v>2</v>
      </c>
      <c r="R13378">
        <f t="shared" si="318"/>
        <v>0</v>
      </c>
    </row>
    <row r="13379" spans="1:18" x14ac:dyDescent="0.3">
      <c r="A13379" t="s">
        <v>919</v>
      </c>
      <c r="B13379" s="1">
        <v>38516</v>
      </c>
      <c r="C13379" t="s">
        <v>16</v>
      </c>
      <c r="D13379" t="s">
        <v>972</v>
      </c>
      <c r="E13379" t="s">
        <v>973</v>
      </c>
      <c r="G13379" t="s">
        <v>19</v>
      </c>
      <c r="H13379" t="s">
        <v>41</v>
      </c>
      <c r="I13379" t="s">
        <v>26</v>
      </c>
      <c r="J13379" t="s">
        <v>27</v>
      </c>
      <c r="K13379">
        <v>2067</v>
      </c>
      <c r="L13379">
        <v>40.549999999999997</v>
      </c>
      <c r="M13379" t="s">
        <v>932</v>
      </c>
      <c r="N13379">
        <v>65.510000000000005</v>
      </c>
      <c r="P13379" cm="1">
        <f t="array" ref="P13379">IF(Q13379&gt;0,INDEX(Q13379:Q35103,MATCH(TRUE,INDEX(Q13379:Q35103="",,),0)-1),"")</f>
        <v>4</v>
      </c>
      <c r="Q13379">
        <f t="shared" si="319"/>
        <v>2</v>
      </c>
      <c r="R13379">
        <f t="shared" si="318"/>
        <v>0</v>
      </c>
    </row>
    <row r="13380" spans="1:18" x14ac:dyDescent="0.3">
      <c r="A13380" t="s">
        <v>919</v>
      </c>
      <c r="B13380" s="1">
        <v>38516</v>
      </c>
      <c r="C13380" t="s">
        <v>16</v>
      </c>
      <c r="D13380" t="s">
        <v>972</v>
      </c>
      <c r="E13380" t="s">
        <v>973</v>
      </c>
      <c r="G13380" s="6" t="s">
        <v>29</v>
      </c>
      <c r="H13380" t="s">
        <v>20</v>
      </c>
      <c r="I13380" t="s">
        <v>26</v>
      </c>
      <c r="J13380" t="s">
        <v>27</v>
      </c>
      <c r="K13380">
        <v>38</v>
      </c>
      <c r="L13380">
        <v>9.3000000000000007</v>
      </c>
      <c r="M13380" t="s">
        <v>932</v>
      </c>
      <c r="N13380">
        <v>9.3000000000000007</v>
      </c>
      <c r="P13380" cm="1">
        <f t="array" ref="P13380">IF(Q13380&gt;0,INDEX(Q13380:Q35104,MATCH(TRUE,INDEX(Q13380:Q35104="",,),0)-1),"")</f>
        <v>4</v>
      </c>
      <c r="Q13380">
        <f t="shared" si="319"/>
        <v>2</v>
      </c>
      <c r="R13380">
        <f t="shared" si="318"/>
        <v>0</v>
      </c>
    </row>
    <row r="13381" spans="1:18" x14ac:dyDescent="0.3">
      <c r="A13381" t="s">
        <v>919</v>
      </c>
      <c r="B13381" s="1">
        <v>38516</v>
      </c>
      <c r="C13381" t="s">
        <v>16</v>
      </c>
      <c r="D13381" t="s">
        <v>972</v>
      </c>
      <c r="E13381" t="s">
        <v>973</v>
      </c>
      <c r="G13381" s="6" t="s">
        <v>29</v>
      </c>
      <c r="H13381" t="s">
        <v>69</v>
      </c>
      <c r="I13381" t="s">
        <v>26</v>
      </c>
      <c r="J13381" t="s">
        <v>27</v>
      </c>
      <c r="K13381">
        <v>12</v>
      </c>
      <c r="L13381">
        <v>8.8000000000000007</v>
      </c>
      <c r="M13381" t="s">
        <v>932</v>
      </c>
      <c r="N13381">
        <v>8.8000000000000007</v>
      </c>
      <c r="P13381" cm="1">
        <f t="array" ref="P13381">IF(Q13381&gt;0,INDEX(Q13381:Q35105,MATCH(TRUE,INDEX(Q13381:Q35105="",,),0)-1),"")</f>
        <v>4</v>
      </c>
      <c r="Q13381">
        <f t="shared" si="319"/>
        <v>2</v>
      </c>
      <c r="R13381">
        <f t="shared" si="318"/>
        <v>0</v>
      </c>
    </row>
    <row r="13382" spans="1:18" x14ac:dyDescent="0.3">
      <c r="A13382" t="s">
        <v>919</v>
      </c>
      <c r="B13382" s="1">
        <v>38516</v>
      </c>
      <c r="C13382" t="s">
        <v>16</v>
      </c>
      <c r="D13382" t="s">
        <v>972</v>
      </c>
      <c r="E13382" t="s">
        <v>973</v>
      </c>
      <c r="G13382" s="6" t="s">
        <v>29</v>
      </c>
      <c r="H13382" t="s">
        <v>28</v>
      </c>
      <c r="I13382" t="s">
        <v>26</v>
      </c>
      <c r="J13382" t="s">
        <v>27</v>
      </c>
      <c r="K13382">
        <v>37</v>
      </c>
      <c r="L13382">
        <v>13.55</v>
      </c>
      <c r="M13382" t="s">
        <v>932</v>
      </c>
      <c r="N13382">
        <v>13.55</v>
      </c>
      <c r="P13382" cm="1">
        <f t="array" ref="P13382">IF(Q13382&gt;0,INDEX(Q13382:Q35106,MATCH(TRUE,INDEX(Q13382:Q35106="",,),0)-1),"")</f>
        <v>4</v>
      </c>
      <c r="Q13382">
        <f t="shared" si="319"/>
        <v>2</v>
      </c>
      <c r="R13382">
        <f t="shared" si="318"/>
        <v>0</v>
      </c>
    </row>
    <row r="13383" spans="1:18" x14ac:dyDescent="0.3">
      <c r="A13383" t="s">
        <v>919</v>
      </c>
      <c r="B13383" s="1">
        <v>38516</v>
      </c>
      <c r="C13383" t="s">
        <v>16</v>
      </c>
      <c r="D13383" t="s">
        <v>972</v>
      </c>
      <c r="E13383" t="s">
        <v>973</v>
      </c>
      <c r="G13383" s="6" t="s">
        <v>29</v>
      </c>
      <c r="H13383" t="s">
        <v>154</v>
      </c>
      <c r="I13383" t="s">
        <v>26</v>
      </c>
      <c r="J13383" t="s">
        <v>27</v>
      </c>
      <c r="K13383">
        <v>33</v>
      </c>
      <c r="L13383">
        <v>6.45</v>
      </c>
      <c r="M13383" t="s">
        <v>932</v>
      </c>
      <c r="N13383">
        <v>6.45</v>
      </c>
      <c r="P13383" cm="1">
        <f t="array" ref="P13383">IF(Q13383&gt;0,INDEX(Q13383:Q35107,MATCH(TRUE,INDEX(Q13383:Q35107="",,),0)-1),"")</f>
        <v>4</v>
      </c>
      <c r="Q13383">
        <f t="shared" si="319"/>
        <v>2</v>
      </c>
      <c r="R13383">
        <f t="shared" si="318"/>
        <v>0</v>
      </c>
    </row>
    <row r="13384" spans="1:18" x14ac:dyDescent="0.3">
      <c r="A13384" t="s">
        <v>919</v>
      </c>
      <c r="B13384" s="1">
        <v>38516</v>
      </c>
      <c r="C13384" t="s">
        <v>16</v>
      </c>
      <c r="D13384" t="s">
        <v>972</v>
      </c>
      <c r="E13384" t="s">
        <v>973</v>
      </c>
      <c r="G13384" t="s">
        <v>19</v>
      </c>
      <c r="H13384" t="s">
        <v>41</v>
      </c>
      <c r="I13384" t="s">
        <v>21</v>
      </c>
      <c r="J13384" t="s">
        <v>22</v>
      </c>
      <c r="K13384">
        <v>96</v>
      </c>
      <c r="L13384">
        <v>130</v>
      </c>
      <c r="M13384" t="s">
        <v>45</v>
      </c>
      <c r="N13384">
        <v>180</v>
      </c>
      <c r="P13384" cm="1">
        <f t="array" ref="P13384">IF(Q13384&gt;0,INDEX(Q13384:Q35108,MATCH(TRUE,INDEX(Q13384:Q35108="",,),0)-1),"")</f>
        <v>4</v>
      </c>
      <c r="Q13384">
        <f t="shared" si="319"/>
        <v>3</v>
      </c>
      <c r="R13384">
        <f t="shared" si="318"/>
        <v>0</v>
      </c>
    </row>
    <row r="13385" spans="1:18" x14ac:dyDescent="0.3">
      <c r="A13385" t="s">
        <v>919</v>
      </c>
      <c r="B13385" s="1">
        <v>38516</v>
      </c>
      <c r="C13385" t="s">
        <v>16</v>
      </c>
      <c r="D13385" t="s">
        <v>972</v>
      </c>
      <c r="E13385" t="s">
        <v>973</v>
      </c>
      <c r="G13385" t="s">
        <v>19</v>
      </c>
      <c r="H13385" t="s">
        <v>41</v>
      </c>
      <c r="I13385" t="s">
        <v>26</v>
      </c>
      <c r="J13385" t="s">
        <v>27</v>
      </c>
      <c r="K13385">
        <v>2067</v>
      </c>
      <c r="L13385">
        <v>40.549999999999997</v>
      </c>
      <c r="M13385" t="s">
        <v>45</v>
      </c>
      <c r="N13385">
        <v>57.68</v>
      </c>
      <c r="P13385" cm="1">
        <f t="array" ref="P13385">IF(Q13385&gt;0,INDEX(Q13385:Q35109,MATCH(TRUE,INDEX(Q13385:Q35109="",,),0)-1),"")</f>
        <v>4</v>
      </c>
      <c r="Q13385">
        <f t="shared" si="319"/>
        <v>3</v>
      </c>
      <c r="R13385">
        <f t="shared" si="318"/>
        <v>0</v>
      </c>
    </row>
    <row r="13386" spans="1:18" x14ac:dyDescent="0.3">
      <c r="A13386" t="s">
        <v>919</v>
      </c>
      <c r="B13386" s="1">
        <v>38516</v>
      </c>
      <c r="C13386" t="s">
        <v>16</v>
      </c>
      <c r="D13386" t="s">
        <v>972</v>
      </c>
      <c r="E13386" t="s">
        <v>973</v>
      </c>
      <c r="G13386" s="6" t="s">
        <v>29</v>
      </c>
      <c r="H13386" t="s">
        <v>20</v>
      </c>
      <c r="I13386" t="s">
        <v>26</v>
      </c>
      <c r="J13386" t="s">
        <v>27</v>
      </c>
      <c r="K13386">
        <v>38</v>
      </c>
      <c r="L13386">
        <v>9.3000000000000007</v>
      </c>
      <c r="M13386" t="s">
        <v>45</v>
      </c>
      <c r="N13386">
        <v>9.3000000000000007</v>
      </c>
      <c r="P13386" cm="1">
        <f t="array" ref="P13386">IF(Q13386&gt;0,INDEX(Q13386:Q35110,MATCH(TRUE,INDEX(Q13386:Q35110="",,),0)-1),"")</f>
        <v>4</v>
      </c>
      <c r="Q13386">
        <f t="shared" si="319"/>
        <v>3</v>
      </c>
      <c r="R13386">
        <f t="shared" si="318"/>
        <v>0</v>
      </c>
    </row>
    <row r="13387" spans="1:18" x14ac:dyDescent="0.3">
      <c r="A13387" t="s">
        <v>919</v>
      </c>
      <c r="B13387" s="1">
        <v>38516</v>
      </c>
      <c r="C13387" t="s">
        <v>16</v>
      </c>
      <c r="D13387" t="s">
        <v>972</v>
      </c>
      <c r="E13387" t="s">
        <v>973</v>
      </c>
      <c r="G13387" s="6" t="s">
        <v>29</v>
      </c>
      <c r="H13387" t="s">
        <v>69</v>
      </c>
      <c r="I13387" t="s">
        <v>26</v>
      </c>
      <c r="J13387" t="s">
        <v>27</v>
      </c>
      <c r="K13387">
        <v>12</v>
      </c>
      <c r="L13387">
        <v>8.8000000000000007</v>
      </c>
      <c r="M13387" t="s">
        <v>45</v>
      </c>
      <c r="N13387">
        <v>8.8000000000000007</v>
      </c>
      <c r="P13387" cm="1">
        <f t="array" ref="P13387">IF(Q13387&gt;0,INDEX(Q13387:Q35111,MATCH(TRUE,INDEX(Q13387:Q35111="",,),0)-1),"")</f>
        <v>4</v>
      </c>
      <c r="Q13387">
        <f t="shared" si="319"/>
        <v>3</v>
      </c>
      <c r="R13387">
        <f t="shared" si="318"/>
        <v>0</v>
      </c>
    </row>
    <row r="13388" spans="1:18" x14ac:dyDescent="0.3">
      <c r="A13388" t="s">
        <v>919</v>
      </c>
      <c r="B13388" s="1">
        <v>38516</v>
      </c>
      <c r="C13388" t="s">
        <v>16</v>
      </c>
      <c r="D13388" t="s">
        <v>972</v>
      </c>
      <c r="E13388" t="s">
        <v>973</v>
      </c>
      <c r="G13388" s="6" t="s">
        <v>29</v>
      </c>
      <c r="H13388" t="s">
        <v>28</v>
      </c>
      <c r="I13388" t="s">
        <v>26</v>
      </c>
      <c r="J13388" t="s">
        <v>27</v>
      </c>
      <c r="K13388">
        <v>37</v>
      </c>
      <c r="L13388">
        <v>13.55</v>
      </c>
      <c r="M13388" t="s">
        <v>45</v>
      </c>
      <c r="N13388">
        <v>13.55</v>
      </c>
      <c r="P13388" cm="1">
        <f t="array" ref="P13388">IF(Q13388&gt;0,INDEX(Q13388:Q35112,MATCH(TRUE,INDEX(Q13388:Q35112="",,),0)-1),"")</f>
        <v>4</v>
      </c>
      <c r="Q13388">
        <f t="shared" si="319"/>
        <v>3</v>
      </c>
      <c r="R13388">
        <f t="shared" si="318"/>
        <v>0</v>
      </c>
    </row>
    <row r="13389" spans="1:18" x14ac:dyDescent="0.3">
      <c r="A13389" t="s">
        <v>919</v>
      </c>
      <c r="B13389" s="1">
        <v>38516</v>
      </c>
      <c r="C13389" t="s">
        <v>16</v>
      </c>
      <c r="D13389" t="s">
        <v>972</v>
      </c>
      <c r="E13389" t="s">
        <v>973</v>
      </c>
      <c r="G13389" s="6" t="s">
        <v>29</v>
      </c>
      <c r="H13389" t="s">
        <v>154</v>
      </c>
      <c r="I13389" t="s">
        <v>26</v>
      </c>
      <c r="J13389" t="s">
        <v>27</v>
      </c>
      <c r="K13389">
        <v>33</v>
      </c>
      <c r="L13389">
        <v>6.45</v>
      </c>
      <c r="M13389" t="s">
        <v>45</v>
      </c>
      <c r="N13389">
        <v>6.45</v>
      </c>
      <c r="P13389" cm="1">
        <f t="array" ref="P13389">IF(Q13389&gt;0,INDEX(Q13389:Q35113,MATCH(TRUE,INDEX(Q13389:Q35113="",,),0)-1),"")</f>
        <v>4</v>
      </c>
      <c r="Q13389">
        <f t="shared" si="319"/>
        <v>3</v>
      </c>
      <c r="R13389">
        <f t="shared" si="318"/>
        <v>0</v>
      </c>
    </row>
    <row r="13390" spans="1:18" x14ac:dyDescent="0.3">
      <c r="A13390" t="s">
        <v>919</v>
      </c>
      <c r="B13390" s="1">
        <v>38516</v>
      </c>
      <c r="C13390" t="s">
        <v>16</v>
      </c>
      <c r="D13390" t="s">
        <v>972</v>
      </c>
      <c r="E13390" t="s">
        <v>973</v>
      </c>
      <c r="G13390" t="s">
        <v>19</v>
      </c>
      <c r="H13390" t="s">
        <v>41</v>
      </c>
      <c r="I13390" t="s">
        <v>21</v>
      </c>
      <c r="J13390" t="s">
        <v>22</v>
      </c>
      <c r="K13390">
        <v>96</v>
      </c>
      <c r="L13390">
        <v>130</v>
      </c>
      <c r="M13390" t="s">
        <v>906</v>
      </c>
      <c r="N13390">
        <v>130</v>
      </c>
      <c r="P13390" cm="1">
        <f t="array" ref="P13390">IF(Q13390&gt;0,INDEX(Q13390:Q35114,MATCH(TRUE,INDEX(Q13390:Q35114="",,),0)-1),"")</f>
        <v>4</v>
      </c>
      <c r="Q13390">
        <f t="shared" si="319"/>
        <v>4</v>
      </c>
      <c r="R13390">
        <f t="shared" si="318"/>
        <v>0</v>
      </c>
    </row>
    <row r="13391" spans="1:18" x14ac:dyDescent="0.3">
      <c r="A13391" t="s">
        <v>919</v>
      </c>
      <c r="B13391" s="1">
        <v>38516</v>
      </c>
      <c r="C13391" t="s">
        <v>16</v>
      </c>
      <c r="D13391" t="s">
        <v>972</v>
      </c>
      <c r="E13391" t="s">
        <v>973</v>
      </c>
      <c r="G13391" t="s">
        <v>19</v>
      </c>
      <c r="H13391" t="s">
        <v>41</v>
      </c>
      <c r="I13391" t="s">
        <v>26</v>
      </c>
      <c r="J13391" t="s">
        <v>27</v>
      </c>
      <c r="K13391">
        <v>2067</v>
      </c>
      <c r="L13391">
        <v>40.549999999999997</v>
      </c>
      <c r="M13391" t="s">
        <v>906</v>
      </c>
      <c r="N13391">
        <v>46</v>
      </c>
      <c r="P13391" cm="1">
        <f t="array" ref="P13391">IF(Q13391&gt;0,INDEX(Q13391:Q35115,MATCH(TRUE,INDEX(Q13391:Q35115="",,),0)-1),"")</f>
        <v>4</v>
      </c>
      <c r="Q13391">
        <f t="shared" si="319"/>
        <v>4</v>
      </c>
      <c r="R13391">
        <f t="shared" si="318"/>
        <v>0</v>
      </c>
    </row>
    <row r="13392" spans="1:18" x14ac:dyDescent="0.3">
      <c r="A13392" t="s">
        <v>919</v>
      </c>
      <c r="B13392" s="1">
        <v>38516</v>
      </c>
      <c r="C13392" t="s">
        <v>16</v>
      </c>
      <c r="D13392" t="s">
        <v>972</v>
      </c>
      <c r="E13392" t="s">
        <v>973</v>
      </c>
      <c r="G13392" s="6" t="s">
        <v>29</v>
      </c>
      <c r="H13392" t="s">
        <v>20</v>
      </c>
      <c r="I13392" t="s">
        <v>26</v>
      </c>
      <c r="J13392" t="s">
        <v>27</v>
      </c>
      <c r="K13392">
        <v>38</v>
      </c>
      <c r="L13392">
        <v>9.3000000000000007</v>
      </c>
      <c r="M13392" t="s">
        <v>906</v>
      </c>
      <c r="N13392">
        <v>9.3000000000000007</v>
      </c>
      <c r="P13392" cm="1">
        <f t="array" ref="P13392">IF(Q13392&gt;0,INDEX(Q13392:Q35116,MATCH(TRUE,INDEX(Q13392:Q35116="",,),0)-1),"")</f>
        <v>4</v>
      </c>
      <c r="Q13392">
        <f t="shared" si="319"/>
        <v>4</v>
      </c>
      <c r="R13392">
        <f t="shared" si="318"/>
        <v>0</v>
      </c>
    </row>
    <row r="13393" spans="1:18" x14ac:dyDescent="0.3">
      <c r="A13393" t="s">
        <v>919</v>
      </c>
      <c r="B13393" s="1">
        <v>38516</v>
      </c>
      <c r="C13393" t="s">
        <v>16</v>
      </c>
      <c r="D13393" t="s">
        <v>972</v>
      </c>
      <c r="E13393" t="s">
        <v>973</v>
      </c>
      <c r="G13393" s="6" t="s">
        <v>29</v>
      </c>
      <c r="H13393" t="s">
        <v>69</v>
      </c>
      <c r="I13393" t="s">
        <v>26</v>
      </c>
      <c r="J13393" t="s">
        <v>27</v>
      </c>
      <c r="K13393">
        <v>12</v>
      </c>
      <c r="L13393">
        <v>8.8000000000000007</v>
      </c>
      <c r="M13393" t="s">
        <v>906</v>
      </c>
      <c r="N13393">
        <v>8.8000000000000007</v>
      </c>
      <c r="P13393" cm="1">
        <f t="array" ref="P13393">IF(Q13393&gt;0,INDEX(Q13393:Q35117,MATCH(TRUE,INDEX(Q13393:Q35117="",,),0)-1),"")</f>
        <v>4</v>
      </c>
      <c r="Q13393">
        <f t="shared" si="319"/>
        <v>4</v>
      </c>
      <c r="R13393">
        <f t="shared" si="318"/>
        <v>0</v>
      </c>
    </row>
    <row r="13394" spans="1:18" x14ac:dyDescent="0.3">
      <c r="A13394" t="s">
        <v>919</v>
      </c>
      <c r="B13394" s="1">
        <v>38516</v>
      </c>
      <c r="C13394" t="s">
        <v>16</v>
      </c>
      <c r="D13394" t="s">
        <v>972</v>
      </c>
      <c r="E13394" t="s">
        <v>973</v>
      </c>
      <c r="G13394" s="6" t="s">
        <v>29</v>
      </c>
      <c r="H13394" t="s">
        <v>28</v>
      </c>
      <c r="I13394" t="s">
        <v>26</v>
      </c>
      <c r="J13394" t="s">
        <v>27</v>
      </c>
      <c r="K13394">
        <v>37</v>
      </c>
      <c r="L13394">
        <v>13.55</v>
      </c>
      <c r="M13394" t="s">
        <v>906</v>
      </c>
      <c r="N13394">
        <v>13.55</v>
      </c>
      <c r="P13394" cm="1">
        <f t="array" ref="P13394">IF(Q13394&gt;0,INDEX(Q13394:Q35118,MATCH(TRUE,INDEX(Q13394:Q35118="",,),0)-1),"")</f>
        <v>4</v>
      </c>
      <c r="Q13394">
        <f t="shared" si="319"/>
        <v>4</v>
      </c>
      <c r="R13394">
        <f t="shared" si="318"/>
        <v>0</v>
      </c>
    </row>
    <row r="13395" spans="1:18" x14ac:dyDescent="0.3">
      <c r="A13395" t="s">
        <v>919</v>
      </c>
      <c r="B13395" s="1">
        <v>38516</v>
      </c>
      <c r="C13395" t="s">
        <v>16</v>
      </c>
      <c r="D13395" t="s">
        <v>972</v>
      </c>
      <c r="E13395" t="s">
        <v>973</v>
      </c>
      <c r="G13395" s="6" t="s">
        <v>29</v>
      </c>
      <c r="H13395" t="s">
        <v>154</v>
      </c>
      <c r="I13395" t="s">
        <v>26</v>
      </c>
      <c r="J13395" t="s">
        <v>27</v>
      </c>
      <c r="K13395">
        <v>33</v>
      </c>
      <c r="L13395">
        <v>6.45</v>
      </c>
      <c r="M13395" t="s">
        <v>906</v>
      </c>
      <c r="N13395">
        <v>6.45</v>
      </c>
      <c r="P13395" cm="1">
        <f t="array" ref="P13395">IF(Q13395&gt;0,INDEX(Q13395:Q35119,MATCH(TRUE,INDEX(Q13395:Q35119="",,),0)-1),"")</f>
        <v>4</v>
      </c>
      <c r="Q13395">
        <f t="shared" si="319"/>
        <v>4</v>
      </c>
      <c r="R13395">
        <f t="shared" si="318"/>
        <v>0</v>
      </c>
    </row>
    <row r="13396" spans="1:18" x14ac:dyDescent="0.3">
      <c r="P13396" t="str" cm="1">
        <f t="array" ref="P13396">IF(Q13396&gt;0,INDEX(Q13396:Q35120,MATCH(TRUE,INDEX(Q13396:Q35120="",,),0)-1),"")</f>
        <v/>
      </c>
      <c r="R13396" t="str">
        <f t="shared" si="318"/>
        <v/>
      </c>
    </row>
    <row r="13397" spans="1:18" x14ac:dyDescent="0.3">
      <c r="A13397" t="s">
        <v>919</v>
      </c>
      <c r="B13397" s="1">
        <v>38481</v>
      </c>
      <c r="C13397" t="s">
        <v>16</v>
      </c>
      <c r="D13397" t="s">
        <v>974</v>
      </c>
      <c r="E13397" t="s">
        <v>975</v>
      </c>
      <c r="G13397" t="s">
        <v>19</v>
      </c>
      <c r="H13397" t="s">
        <v>20</v>
      </c>
      <c r="I13397" t="s">
        <v>21</v>
      </c>
      <c r="J13397" t="s">
        <v>22</v>
      </c>
      <c r="K13397">
        <v>47.4</v>
      </c>
      <c r="L13397">
        <v>437</v>
      </c>
      <c r="M13397" t="s">
        <v>662</v>
      </c>
      <c r="N13397">
        <v>1198</v>
      </c>
      <c r="O13397" t="s">
        <v>24</v>
      </c>
      <c r="P13397" cm="1">
        <f t="array" ref="P13397">IF(Q13397&gt;0,INDEX(Q13397:Q35121,MATCH(TRUE,INDEX(Q13397:Q35121="",,),0)-1),"")</f>
        <v>7</v>
      </c>
      <c r="Q13397">
        <f>INT((ROW()-13397)/8)+1</f>
        <v>1</v>
      </c>
      <c r="R13397">
        <f t="shared" si="318"/>
        <v>0</v>
      </c>
    </row>
    <row r="13398" spans="1:18" x14ac:dyDescent="0.3">
      <c r="A13398" t="s">
        <v>919</v>
      </c>
      <c r="B13398" s="1">
        <v>38481</v>
      </c>
      <c r="C13398" t="s">
        <v>16</v>
      </c>
      <c r="D13398" t="s">
        <v>974</v>
      </c>
      <c r="E13398" t="s">
        <v>975</v>
      </c>
      <c r="G13398" t="s">
        <v>19</v>
      </c>
      <c r="H13398" t="s">
        <v>25</v>
      </c>
      <c r="I13398" t="s">
        <v>21</v>
      </c>
      <c r="J13398" t="s">
        <v>22</v>
      </c>
      <c r="K13398">
        <v>84.5</v>
      </c>
      <c r="L13398">
        <v>95</v>
      </c>
      <c r="M13398" t="s">
        <v>662</v>
      </c>
      <c r="N13398">
        <v>95</v>
      </c>
      <c r="O13398" t="s">
        <v>24</v>
      </c>
      <c r="P13398" cm="1">
        <f t="array" ref="P13398">IF(Q13398&gt;0,INDEX(Q13398:Q35122,MATCH(TRUE,INDEX(Q13398:Q35122="",,),0)-1),"")</f>
        <v>7</v>
      </c>
      <c r="Q13398">
        <f t="shared" ref="Q13398:Q13452" si="320">INT((ROW()-13397)/8)+1</f>
        <v>1</v>
      </c>
      <c r="R13398">
        <f t="shared" si="318"/>
        <v>0</v>
      </c>
    </row>
    <row r="13399" spans="1:18" x14ac:dyDescent="0.3">
      <c r="A13399" t="s">
        <v>919</v>
      </c>
      <c r="B13399" s="1">
        <v>38481</v>
      </c>
      <c r="C13399" t="s">
        <v>16</v>
      </c>
      <c r="D13399" t="s">
        <v>974</v>
      </c>
      <c r="E13399" t="s">
        <v>975</v>
      </c>
      <c r="G13399" t="s">
        <v>19</v>
      </c>
      <c r="H13399" t="s">
        <v>25</v>
      </c>
      <c r="I13399" t="s">
        <v>26</v>
      </c>
      <c r="J13399" t="s">
        <v>27</v>
      </c>
      <c r="K13399">
        <v>631</v>
      </c>
      <c r="L13399">
        <v>25.6</v>
      </c>
      <c r="M13399" t="s">
        <v>662</v>
      </c>
      <c r="N13399">
        <v>25.6</v>
      </c>
      <c r="O13399" t="s">
        <v>24</v>
      </c>
      <c r="P13399" cm="1">
        <f t="array" ref="P13399">IF(Q13399&gt;0,INDEX(Q13399:Q35123,MATCH(TRUE,INDEX(Q13399:Q35123="",,),0)-1),"")</f>
        <v>7</v>
      </c>
      <c r="Q13399">
        <f t="shared" si="320"/>
        <v>1</v>
      </c>
      <c r="R13399">
        <f t="shared" si="318"/>
        <v>0</v>
      </c>
    </row>
    <row r="13400" spans="1:18" x14ac:dyDescent="0.3">
      <c r="A13400" t="s">
        <v>919</v>
      </c>
      <c r="B13400" s="1">
        <v>38481</v>
      </c>
      <c r="C13400" t="s">
        <v>16</v>
      </c>
      <c r="D13400" t="s">
        <v>974</v>
      </c>
      <c r="E13400" t="s">
        <v>975</v>
      </c>
      <c r="G13400" t="s">
        <v>19</v>
      </c>
      <c r="H13400" t="s">
        <v>64</v>
      </c>
      <c r="I13400" t="s">
        <v>26</v>
      </c>
      <c r="J13400" t="s">
        <v>27</v>
      </c>
      <c r="K13400">
        <v>489</v>
      </c>
      <c r="L13400">
        <v>12.25</v>
      </c>
      <c r="M13400" t="s">
        <v>662</v>
      </c>
      <c r="N13400">
        <v>12.25</v>
      </c>
      <c r="O13400" t="s">
        <v>24</v>
      </c>
      <c r="P13400" cm="1">
        <f t="array" ref="P13400">IF(Q13400&gt;0,INDEX(Q13400:Q35124,MATCH(TRUE,INDEX(Q13400:Q35124="",,),0)-1),"")</f>
        <v>7</v>
      </c>
      <c r="Q13400">
        <f t="shared" si="320"/>
        <v>1</v>
      </c>
      <c r="R13400">
        <f t="shared" si="318"/>
        <v>0</v>
      </c>
    </row>
    <row r="13401" spans="1:18" x14ac:dyDescent="0.3">
      <c r="A13401" t="s">
        <v>919</v>
      </c>
      <c r="B13401" s="1">
        <v>38481</v>
      </c>
      <c r="C13401" t="s">
        <v>16</v>
      </c>
      <c r="D13401" t="s">
        <v>974</v>
      </c>
      <c r="E13401" t="s">
        <v>975</v>
      </c>
      <c r="G13401" s="6" t="s">
        <v>29</v>
      </c>
      <c r="H13401" t="s">
        <v>69</v>
      </c>
      <c r="I13401" t="s">
        <v>21</v>
      </c>
      <c r="J13401" t="s">
        <v>22</v>
      </c>
      <c r="K13401">
        <v>1</v>
      </c>
      <c r="L13401">
        <v>72</v>
      </c>
      <c r="M13401" t="s">
        <v>662</v>
      </c>
      <c r="N13401">
        <v>72</v>
      </c>
      <c r="O13401" t="s">
        <v>24</v>
      </c>
      <c r="P13401" cm="1">
        <f t="array" ref="P13401">IF(Q13401&gt;0,INDEX(Q13401:Q35125,MATCH(TRUE,INDEX(Q13401:Q35125="",,),0)-1),"")</f>
        <v>7</v>
      </c>
      <c r="Q13401">
        <f t="shared" si="320"/>
        <v>1</v>
      </c>
      <c r="R13401">
        <f t="shared" si="318"/>
        <v>0</v>
      </c>
    </row>
    <row r="13402" spans="1:18" x14ac:dyDescent="0.3">
      <c r="A13402" t="s">
        <v>919</v>
      </c>
      <c r="B13402" s="1">
        <v>38481</v>
      </c>
      <c r="C13402" t="s">
        <v>16</v>
      </c>
      <c r="D13402" t="s">
        <v>974</v>
      </c>
      <c r="E13402" t="s">
        <v>975</v>
      </c>
      <c r="G13402" s="6" t="s">
        <v>29</v>
      </c>
      <c r="H13402" t="s">
        <v>41</v>
      </c>
      <c r="I13402" t="s">
        <v>21</v>
      </c>
      <c r="J13402" t="s">
        <v>22</v>
      </c>
      <c r="K13402">
        <v>7.6</v>
      </c>
      <c r="L13402">
        <v>190</v>
      </c>
      <c r="M13402" t="s">
        <v>662</v>
      </c>
      <c r="N13402">
        <v>190</v>
      </c>
      <c r="O13402" t="s">
        <v>24</v>
      </c>
      <c r="P13402" cm="1">
        <f t="array" ref="P13402">IF(Q13402&gt;0,INDEX(Q13402:Q35126,MATCH(TRUE,INDEX(Q13402:Q35126="",,),0)-1),"")</f>
        <v>7</v>
      </c>
      <c r="Q13402">
        <f t="shared" si="320"/>
        <v>1</v>
      </c>
      <c r="R13402">
        <f t="shared" si="318"/>
        <v>0</v>
      </c>
    </row>
    <row r="13403" spans="1:18" x14ac:dyDescent="0.3">
      <c r="A13403" t="s">
        <v>919</v>
      </c>
      <c r="B13403" s="1">
        <v>38481</v>
      </c>
      <c r="C13403" t="s">
        <v>16</v>
      </c>
      <c r="D13403" t="s">
        <v>974</v>
      </c>
      <c r="E13403" t="s">
        <v>975</v>
      </c>
      <c r="G13403" s="6" t="s">
        <v>29</v>
      </c>
      <c r="H13403" t="s">
        <v>20</v>
      </c>
      <c r="I13403" t="s">
        <v>26</v>
      </c>
      <c r="J13403" t="s">
        <v>27</v>
      </c>
      <c r="K13403">
        <v>110</v>
      </c>
      <c r="L13403">
        <v>12.8</v>
      </c>
      <c r="M13403" t="s">
        <v>662</v>
      </c>
      <c r="N13403">
        <v>12.8</v>
      </c>
      <c r="O13403" t="s">
        <v>24</v>
      </c>
      <c r="P13403" cm="1">
        <f t="array" ref="P13403">IF(Q13403&gt;0,INDEX(Q13403:Q35127,MATCH(TRUE,INDEX(Q13403:Q35127="",,),0)-1),"")</f>
        <v>7</v>
      </c>
      <c r="Q13403">
        <f t="shared" si="320"/>
        <v>1</v>
      </c>
      <c r="R13403">
        <f t="shared" si="318"/>
        <v>0</v>
      </c>
    </row>
    <row r="13404" spans="1:18" x14ac:dyDescent="0.3">
      <c r="A13404" t="s">
        <v>919</v>
      </c>
      <c r="B13404" s="1">
        <v>38481</v>
      </c>
      <c r="C13404" t="s">
        <v>16</v>
      </c>
      <c r="D13404" t="s">
        <v>974</v>
      </c>
      <c r="E13404" t="s">
        <v>975</v>
      </c>
      <c r="G13404" s="6" t="s">
        <v>29</v>
      </c>
      <c r="H13404" t="s">
        <v>533</v>
      </c>
      <c r="I13404" t="s">
        <v>26</v>
      </c>
      <c r="J13404" t="s">
        <v>27</v>
      </c>
      <c r="K13404">
        <v>19</v>
      </c>
      <c r="L13404">
        <v>12</v>
      </c>
      <c r="M13404" t="s">
        <v>662</v>
      </c>
      <c r="N13404">
        <v>12</v>
      </c>
      <c r="O13404" t="s">
        <v>24</v>
      </c>
      <c r="P13404" cm="1">
        <f t="array" ref="P13404">IF(Q13404&gt;0,INDEX(Q13404:Q35128,MATCH(TRUE,INDEX(Q13404:Q35128="",,),0)-1),"")</f>
        <v>7</v>
      </c>
      <c r="Q13404">
        <f t="shared" si="320"/>
        <v>1</v>
      </c>
      <c r="R13404">
        <f t="shared" si="318"/>
        <v>0</v>
      </c>
    </row>
    <row r="13405" spans="1:18" x14ac:dyDescent="0.3">
      <c r="A13405" t="s">
        <v>919</v>
      </c>
      <c r="B13405" s="1">
        <v>38481</v>
      </c>
      <c r="C13405" t="s">
        <v>16</v>
      </c>
      <c r="D13405" t="s">
        <v>974</v>
      </c>
      <c r="E13405" t="s">
        <v>975</v>
      </c>
      <c r="G13405" t="s">
        <v>19</v>
      </c>
      <c r="H13405" t="s">
        <v>20</v>
      </c>
      <c r="I13405" t="s">
        <v>21</v>
      </c>
      <c r="J13405" t="s">
        <v>22</v>
      </c>
      <c r="K13405">
        <v>47.4</v>
      </c>
      <c r="L13405">
        <v>437</v>
      </c>
      <c r="M13405" t="s">
        <v>927</v>
      </c>
      <c r="N13405">
        <v>600</v>
      </c>
      <c r="P13405" cm="1">
        <f t="array" ref="P13405">IF(Q13405&gt;0,INDEX(Q13405:Q35129,MATCH(TRUE,INDEX(Q13405:Q35129="",,),0)-1),"")</f>
        <v>7</v>
      </c>
      <c r="Q13405">
        <f t="shared" si="320"/>
        <v>2</v>
      </c>
      <c r="R13405">
        <f t="shared" si="318"/>
        <v>0</v>
      </c>
    </row>
    <row r="13406" spans="1:18" x14ac:dyDescent="0.3">
      <c r="A13406" t="s">
        <v>919</v>
      </c>
      <c r="B13406" s="1">
        <v>38481</v>
      </c>
      <c r="C13406" t="s">
        <v>16</v>
      </c>
      <c r="D13406" t="s">
        <v>974</v>
      </c>
      <c r="E13406" t="s">
        <v>975</v>
      </c>
      <c r="G13406" t="s">
        <v>19</v>
      </c>
      <c r="H13406" t="s">
        <v>25</v>
      </c>
      <c r="I13406" t="s">
        <v>21</v>
      </c>
      <c r="J13406" t="s">
        <v>22</v>
      </c>
      <c r="K13406">
        <v>84.5</v>
      </c>
      <c r="L13406">
        <v>95</v>
      </c>
      <c r="M13406" t="s">
        <v>927</v>
      </c>
      <c r="N13406">
        <v>120</v>
      </c>
      <c r="P13406" cm="1">
        <f t="array" ref="P13406">IF(Q13406&gt;0,INDEX(Q13406:Q35130,MATCH(TRUE,INDEX(Q13406:Q35130="",,),0)-1),"")</f>
        <v>7</v>
      </c>
      <c r="Q13406">
        <f t="shared" si="320"/>
        <v>2</v>
      </c>
      <c r="R13406">
        <f t="shared" si="318"/>
        <v>0</v>
      </c>
    </row>
    <row r="13407" spans="1:18" x14ac:dyDescent="0.3">
      <c r="A13407" t="s">
        <v>919</v>
      </c>
      <c r="B13407" s="1">
        <v>38481</v>
      </c>
      <c r="C13407" t="s">
        <v>16</v>
      </c>
      <c r="D13407" t="s">
        <v>974</v>
      </c>
      <c r="E13407" t="s">
        <v>975</v>
      </c>
      <c r="G13407" t="s">
        <v>19</v>
      </c>
      <c r="H13407" t="s">
        <v>25</v>
      </c>
      <c r="I13407" t="s">
        <v>26</v>
      </c>
      <c r="J13407" t="s">
        <v>27</v>
      </c>
      <c r="K13407">
        <v>631</v>
      </c>
      <c r="L13407">
        <v>25.6</v>
      </c>
      <c r="M13407" t="s">
        <v>927</v>
      </c>
      <c r="N13407">
        <v>37</v>
      </c>
      <c r="P13407" cm="1">
        <f t="array" ref="P13407">IF(Q13407&gt;0,INDEX(Q13407:Q35131,MATCH(TRUE,INDEX(Q13407:Q35131="",,),0)-1),"")</f>
        <v>7</v>
      </c>
      <c r="Q13407">
        <f t="shared" si="320"/>
        <v>2</v>
      </c>
      <c r="R13407">
        <f t="shared" si="318"/>
        <v>0</v>
      </c>
    </row>
    <row r="13408" spans="1:18" x14ac:dyDescent="0.3">
      <c r="A13408" t="s">
        <v>919</v>
      </c>
      <c r="B13408" s="1">
        <v>38481</v>
      </c>
      <c r="C13408" t="s">
        <v>16</v>
      </c>
      <c r="D13408" t="s">
        <v>974</v>
      </c>
      <c r="E13408" t="s">
        <v>975</v>
      </c>
      <c r="G13408" t="s">
        <v>19</v>
      </c>
      <c r="H13408" t="s">
        <v>64</v>
      </c>
      <c r="I13408" t="s">
        <v>26</v>
      </c>
      <c r="J13408" t="s">
        <v>27</v>
      </c>
      <c r="K13408">
        <v>489</v>
      </c>
      <c r="L13408">
        <v>12.25</v>
      </c>
      <c r="M13408" t="s">
        <v>927</v>
      </c>
      <c r="N13408">
        <v>32</v>
      </c>
      <c r="P13408" cm="1">
        <f t="array" ref="P13408">IF(Q13408&gt;0,INDEX(Q13408:Q35132,MATCH(TRUE,INDEX(Q13408:Q35132="",,),0)-1),"")</f>
        <v>7</v>
      </c>
      <c r="Q13408">
        <f t="shared" si="320"/>
        <v>2</v>
      </c>
      <c r="R13408">
        <f t="shared" si="318"/>
        <v>0</v>
      </c>
    </row>
    <row r="13409" spans="1:18" x14ac:dyDescent="0.3">
      <c r="A13409" t="s">
        <v>919</v>
      </c>
      <c r="B13409" s="1">
        <v>38481</v>
      </c>
      <c r="C13409" t="s">
        <v>16</v>
      </c>
      <c r="D13409" t="s">
        <v>974</v>
      </c>
      <c r="E13409" t="s">
        <v>975</v>
      </c>
      <c r="G13409" s="6" t="s">
        <v>29</v>
      </c>
      <c r="H13409" t="s">
        <v>69</v>
      </c>
      <c r="I13409" t="s">
        <v>21</v>
      </c>
      <c r="J13409" t="s">
        <v>22</v>
      </c>
      <c r="K13409">
        <v>1</v>
      </c>
      <c r="L13409">
        <v>72</v>
      </c>
      <c r="M13409" t="s">
        <v>927</v>
      </c>
      <c r="N13409">
        <v>72</v>
      </c>
      <c r="P13409" cm="1">
        <f t="array" ref="P13409">IF(Q13409&gt;0,INDEX(Q13409:Q35133,MATCH(TRUE,INDEX(Q13409:Q35133="",,),0)-1),"")</f>
        <v>7</v>
      </c>
      <c r="Q13409">
        <f t="shared" si="320"/>
        <v>2</v>
      </c>
      <c r="R13409">
        <f t="shared" si="318"/>
        <v>0</v>
      </c>
    </row>
    <row r="13410" spans="1:18" x14ac:dyDescent="0.3">
      <c r="A13410" t="s">
        <v>919</v>
      </c>
      <c r="B13410" s="1">
        <v>38481</v>
      </c>
      <c r="C13410" t="s">
        <v>16</v>
      </c>
      <c r="D13410" t="s">
        <v>974</v>
      </c>
      <c r="E13410" t="s">
        <v>975</v>
      </c>
      <c r="G13410" s="6" t="s">
        <v>29</v>
      </c>
      <c r="H13410" t="s">
        <v>41</v>
      </c>
      <c r="I13410" t="s">
        <v>21</v>
      </c>
      <c r="J13410" t="s">
        <v>22</v>
      </c>
      <c r="K13410">
        <v>7.6</v>
      </c>
      <c r="L13410">
        <v>190</v>
      </c>
      <c r="M13410" t="s">
        <v>927</v>
      </c>
      <c r="N13410">
        <v>190</v>
      </c>
      <c r="P13410" cm="1">
        <f t="array" ref="P13410">IF(Q13410&gt;0,INDEX(Q13410:Q35134,MATCH(TRUE,INDEX(Q13410:Q35134="",,),0)-1),"")</f>
        <v>7</v>
      </c>
      <c r="Q13410">
        <f t="shared" si="320"/>
        <v>2</v>
      </c>
      <c r="R13410">
        <f t="shared" si="318"/>
        <v>0</v>
      </c>
    </row>
    <row r="13411" spans="1:18" x14ac:dyDescent="0.3">
      <c r="A13411" t="s">
        <v>919</v>
      </c>
      <c r="B13411" s="1">
        <v>38481</v>
      </c>
      <c r="C13411" t="s">
        <v>16</v>
      </c>
      <c r="D13411" t="s">
        <v>974</v>
      </c>
      <c r="E13411" t="s">
        <v>975</v>
      </c>
      <c r="G13411" s="6" t="s">
        <v>29</v>
      </c>
      <c r="H13411" t="s">
        <v>20</v>
      </c>
      <c r="I13411" t="s">
        <v>26</v>
      </c>
      <c r="J13411" t="s">
        <v>27</v>
      </c>
      <c r="K13411">
        <v>110</v>
      </c>
      <c r="L13411">
        <v>12.8</v>
      </c>
      <c r="M13411" t="s">
        <v>927</v>
      </c>
      <c r="N13411">
        <v>12.8</v>
      </c>
      <c r="P13411" cm="1">
        <f t="array" ref="P13411">IF(Q13411&gt;0,INDEX(Q13411:Q35135,MATCH(TRUE,INDEX(Q13411:Q35135="",,),0)-1),"")</f>
        <v>7</v>
      </c>
      <c r="Q13411">
        <f t="shared" si="320"/>
        <v>2</v>
      </c>
      <c r="R13411">
        <f t="shared" si="318"/>
        <v>0</v>
      </c>
    </row>
    <row r="13412" spans="1:18" x14ac:dyDescent="0.3">
      <c r="A13412" t="s">
        <v>919</v>
      </c>
      <c r="B13412" s="1">
        <v>38481</v>
      </c>
      <c r="C13412" t="s">
        <v>16</v>
      </c>
      <c r="D13412" t="s">
        <v>974</v>
      </c>
      <c r="E13412" t="s">
        <v>975</v>
      </c>
      <c r="G13412" s="6" t="s">
        <v>29</v>
      </c>
      <c r="H13412" t="s">
        <v>533</v>
      </c>
      <c r="I13412" t="s">
        <v>26</v>
      </c>
      <c r="J13412" t="s">
        <v>27</v>
      </c>
      <c r="K13412">
        <v>19</v>
      </c>
      <c r="L13412">
        <v>12</v>
      </c>
      <c r="M13412" t="s">
        <v>927</v>
      </c>
      <c r="N13412">
        <v>12</v>
      </c>
      <c r="P13412" cm="1">
        <f t="array" ref="P13412">IF(Q13412&gt;0,INDEX(Q13412:Q35136,MATCH(TRUE,INDEX(Q13412:Q35136="",,),0)-1),"")</f>
        <v>7</v>
      </c>
      <c r="Q13412">
        <f t="shared" si="320"/>
        <v>2</v>
      </c>
      <c r="R13412">
        <f t="shared" si="318"/>
        <v>0</v>
      </c>
    </row>
    <row r="13413" spans="1:18" x14ac:dyDescent="0.3">
      <c r="A13413" t="s">
        <v>919</v>
      </c>
      <c r="B13413" s="1">
        <v>38481</v>
      </c>
      <c r="C13413" t="s">
        <v>16</v>
      </c>
      <c r="D13413" t="s">
        <v>974</v>
      </c>
      <c r="E13413" t="s">
        <v>975</v>
      </c>
      <c r="G13413" t="s">
        <v>19</v>
      </c>
      <c r="H13413" t="s">
        <v>20</v>
      </c>
      <c r="I13413" t="s">
        <v>21</v>
      </c>
      <c r="J13413" t="s">
        <v>22</v>
      </c>
      <c r="K13413">
        <v>47.4</v>
      </c>
      <c r="L13413">
        <v>437</v>
      </c>
      <c r="M13413" t="s">
        <v>31</v>
      </c>
      <c r="N13413">
        <v>899</v>
      </c>
      <c r="P13413" cm="1">
        <f t="array" ref="P13413">IF(Q13413&gt;0,INDEX(Q13413:Q35137,MATCH(TRUE,INDEX(Q13413:Q35137="",,),0)-1),"")</f>
        <v>7</v>
      </c>
      <c r="Q13413">
        <f t="shared" si="320"/>
        <v>3</v>
      </c>
      <c r="R13413">
        <f t="shared" si="318"/>
        <v>0</v>
      </c>
    </row>
    <row r="13414" spans="1:18" x14ac:dyDescent="0.3">
      <c r="A13414" t="s">
        <v>919</v>
      </c>
      <c r="B13414" s="1">
        <v>38481</v>
      </c>
      <c r="C13414" t="s">
        <v>16</v>
      </c>
      <c r="D13414" t="s">
        <v>974</v>
      </c>
      <c r="E13414" t="s">
        <v>975</v>
      </c>
      <c r="G13414" t="s">
        <v>19</v>
      </c>
      <c r="H13414" t="s">
        <v>25</v>
      </c>
      <c r="I13414" t="s">
        <v>21</v>
      </c>
      <c r="J13414" t="s">
        <v>22</v>
      </c>
      <c r="K13414">
        <v>84.5</v>
      </c>
      <c r="L13414">
        <v>95</v>
      </c>
      <c r="M13414" t="s">
        <v>31</v>
      </c>
      <c r="N13414">
        <v>95</v>
      </c>
      <c r="P13414" cm="1">
        <f t="array" ref="P13414">IF(Q13414&gt;0,INDEX(Q13414:Q35138,MATCH(TRUE,INDEX(Q13414:Q35138="",,),0)-1),"")</f>
        <v>7</v>
      </c>
      <c r="Q13414">
        <f t="shared" si="320"/>
        <v>3</v>
      </c>
      <c r="R13414">
        <f t="shared" si="318"/>
        <v>0</v>
      </c>
    </row>
    <row r="13415" spans="1:18" x14ac:dyDescent="0.3">
      <c r="A13415" t="s">
        <v>919</v>
      </c>
      <c r="B13415" s="1">
        <v>38481</v>
      </c>
      <c r="C13415" t="s">
        <v>16</v>
      </c>
      <c r="D13415" t="s">
        <v>974</v>
      </c>
      <c r="E13415" t="s">
        <v>975</v>
      </c>
      <c r="G13415" t="s">
        <v>19</v>
      </c>
      <c r="H13415" t="s">
        <v>25</v>
      </c>
      <c r="I13415" t="s">
        <v>26</v>
      </c>
      <c r="J13415" t="s">
        <v>27</v>
      </c>
      <c r="K13415">
        <v>631</v>
      </c>
      <c r="L13415">
        <v>25.6</v>
      </c>
      <c r="M13415" t="s">
        <v>31</v>
      </c>
      <c r="N13415">
        <v>25.6</v>
      </c>
      <c r="P13415" cm="1">
        <f t="array" ref="P13415">IF(Q13415&gt;0,INDEX(Q13415:Q35139,MATCH(TRUE,INDEX(Q13415:Q35139="",,),0)-1),"")</f>
        <v>7</v>
      </c>
      <c r="Q13415">
        <f t="shared" si="320"/>
        <v>3</v>
      </c>
      <c r="R13415">
        <f t="shared" si="318"/>
        <v>0</v>
      </c>
    </row>
    <row r="13416" spans="1:18" x14ac:dyDescent="0.3">
      <c r="A13416" t="s">
        <v>919</v>
      </c>
      <c r="B13416" s="1">
        <v>38481</v>
      </c>
      <c r="C13416" t="s">
        <v>16</v>
      </c>
      <c r="D13416" t="s">
        <v>974</v>
      </c>
      <c r="E13416" t="s">
        <v>975</v>
      </c>
      <c r="G13416" t="s">
        <v>19</v>
      </c>
      <c r="H13416" t="s">
        <v>64</v>
      </c>
      <c r="I13416" t="s">
        <v>26</v>
      </c>
      <c r="J13416" t="s">
        <v>27</v>
      </c>
      <c r="K13416">
        <v>489</v>
      </c>
      <c r="L13416">
        <v>12.25</v>
      </c>
      <c r="M13416" t="s">
        <v>31</v>
      </c>
      <c r="N13416">
        <v>12.25</v>
      </c>
      <c r="P13416" cm="1">
        <f t="array" ref="P13416">IF(Q13416&gt;0,INDEX(Q13416:Q35140,MATCH(TRUE,INDEX(Q13416:Q35140="",,),0)-1),"")</f>
        <v>7</v>
      </c>
      <c r="Q13416">
        <f t="shared" si="320"/>
        <v>3</v>
      </c>
      <c r="R13416">
        <f t="shared" si="318"/>
        <v>0</v>
      </c>
    </row>
    <row r="13417" spans="1:18" x14ac:dyDescent="0.3">
      <c r="A13417" t="s">
        <v>919</v>
      </c>
      <c r="B13417" s="1">
        <v>38481</v>
      </c>
      <c r="C13417" t="s">
        <v>16</v>
      </c>
      <c r="D13417" t="s">
        <v>974</v>
      </c>
      <c r="E13417" t="s">
        <v>975</v>
      </c>
      <c r="G13417" s="6" t="s">
        <v>29</v>
      </c>
      <c r="H13417" t="s">
        <v>69</v>
      </c>
      <c r="I13417" t="s">
        <v>21</v>
      </c>
      <c r="J13417" t="s">
        <v>22</v>
      </c>
      <c r="K13417">
        <v>1</v>
      </c>
      <c r="L13417">
        <v>72</v>
      </c>
      <c r="M13417" t="s">
        <v>31</v>
      </c>
      <c r="N13417">
        <v>72</v>
      </c>
      <c r="P13417" cm="1">
        <f t="array" ref="P13417">IF(Q13417&gt;0,INDEX(Q13417:Q35141,MATCH(TRUE,INDEX(Q13417:Q35141="",,),0)-1),"")</f>
        <v>7</v>
      </c>
      <c r="Q13417">
        <f t="shared" si="320"/>
        <v>3</v>
      </c>
      <c r="R13417">
        <f t="shared" si="318"/>
        <v>0</v>
      </c>
    </row>
    <row r="13418" spans="1:18" x14ac:dyDescent="0.3">
      <c r="A13418" t="s">
        <v>919</v>
      </c>
      <c r="B13418" s="1">
        <v>38481</v>
      </c>
      <c r="C13418" t="s">
        <v>16</v>
      </c>
      <c r="D13418" t="s">
        <v>974</v>
      </c>
      <c r="E13418" t="s">
        <v>975</v>
      </c>
      <c r="G13418" s="6" t="s">
        <v>29</v>
      </c>
      <c r="H13418" t="s">
        <v>41</v>
      </c>
      <c r="I13418" t="s">
        <v>21</v>
      </c>
      <c r="J13418" t="s">
        <v>22</v>
      </c>
      <c r="K13418">
        <v>7.6</v>
      </c>
      <c r="L13418">
        <v>190</v>
      </c>
      <c r="M13418" t="s">
        <v>31</v>
      </c>
      <c r="N13418">
        <v>190</v>
      </c>
      <c r="P13418" cm="1">
        <f t="array" ref="P13418">IF(Q13418&gt;0,INDEX(Q13418:Q35142,MATCH(TRUE,INDEX(Q13418:Q35142="",,),0)-1),"")</f>
        <v>7</v>
      </c>
      <c r="Q13418">
        <f t="shared" si="320"/>
        <v>3</v>
      </c>
      <c r="R13418">
        <f t="shared" si="318"/>
        <v>0</v>
      </c>
    </row>
    <row r="13419" spans="1:18" x14ac:dyDescent="0.3">
      <c r="A13419" t="s">
        <v>919</v>
      </c>
      <c r="B13419" s="1">
        <v>38481</v>
      </c>
      <c r="C13419" t="s">
        <v>16</v>
      </c>
      <c r="D13419" t="s">
        <v>974</v>
      </c>
      <c r="E13419" t="s">
        <v>975</v>
      </c>
      <c r="G13419" s="6" t="s">
        <v>29</v>
      </c>
      <c r="H13419" t="s">
        <v>20</v>
      </c>
      <c r="I13419" t="s">
        <v>26</v>
      </c>
      <c r="J13419" t="s">
        <v>27</v>
      </c>
      <c r="K13419">
        <v>110</v>
      </c>
      <c r="L13419">
        <v>12.8</v>
      </c>
      <c r="M13419" t="s">
        <v>31</v>
      </c>
      <c r="N13419">
        <v>12.8</v>
      </c>
      <c r="P13419" cm="1">
        <f t="array" ref="P13419">IF(Q13419&gt;0,INDEX(Q13419:Q35143,MATCH(TRUE,INDEX(Q13419:Q35143="",,),0)-1),"")</f>
        <v>7</v>
      </c>
      <c r="Q13419">
        <f t="shared" si="320"/>
        <v>3</v>
      </c>
      <c r="R13419">
        <f t="shared" si="318"/>
        <v>0</v>
      </c>
    </row>
    <row r="13420" spans="1:18" x14ac:dyDescent="0.3">
      <c r="A13420" t="s">
        <v>919</v>
      </c>
      <c r="B13420" s="1">
        <v>38481</v>
      </c>
      <c r="C13420" t="s">
        <v>16</v>
      </c>
      <c r="D13420" t="s">
        <v>974</v>
      </c>
      <c r="E13420" t="s">
        <v>975</v>
      </c>
      <c r="G13420" s="6" t="s">
        <v>29</v>
      </c>
      <c r="H13420" t="s">
        <v>533</v>
      </c>
      <c r="I13420" t="s">
        <v>26</v>
      </c>
      <c r="J13420" t="s">
        <v>27</v>
      </c>
      <c r="K13420">
        <v>19</v>
      </c>
      <c r="L13420">
        <v>12</v>
      </c>
      <c r="M13420" t="s">
        <v>31</v>
      </c>
      <c r="N13420">
        <v>12</v>
      </c>
      <c r="P13420" cm="1">
        <f t="array" ref="P13420">IF(Q13420&gt;0,INDEX(Q13420:Q35144,MATCH(TRUE,INDEX(Q13420:Q35144="",,),0)-1),"")</f>
        <v>7</v>
      </c>
      <c r="Q13420">
        <f t="shared" si="320"/>
        <v>3</v>
      </c>
      <c r="R13420">
        <f t="shared" si="318"/>
        <v>0</v>
      </c>
    </row>
    <row r="13421" spans="1:18" x14ac:dyDescent="0.3">
      <c r="A13421" t="s">
        <v>919</v>
      </c>
      <c r="B13421" s="1">
        <v>38481</v>
      </c>
      <c r="C13421" t="s">
        <v>16</v>
      </c>
      <c r="D13421" t="s">
        <v>974</v>
      </c>
      <c r="E13421" t="s">
        <v>975</v>
      </c>
      <c r="G13421" t="s">
        <v>19</v>
      </c>
      <c r="H13421" t="s">
        <v>20</v>
      </c>
      <c r="I13421" t="s">
        <v>21</v>
      </c>
      <c r="J13421" t="s">
        <v>22</v>
      </c>
      <c r="K13421">
        <v>47.4</v>
      </c>
      <c r="L13421">
        <v>437</v>
      </c>
      <c r="M13421" t="s">
        <v>59</v>
      </c>
      <c r="N13421">
        <v>770</v>
      </c>
      <c r="P13421" cm="1">
        <f t="array" ref="P13421">IF(Q13421&gt;0,INDEX(Q13421:Q35145,MATCH(TRUE,INDEX(Q13421:Q35145="",,),0)-1),"")</f>
        <v>7</v>
      </c>
      <c r="Q13421">
        <f t="shared" si="320"/>
        <v>4</v>
      </c>
      <c r="R13421">
        <f t="shared" si="318"/>
        <v>0</v>
      </c>
    </row>
    <row r="13422" spans="1:18" x14ac:dyDescent="0.3">
      <c r="A13422" t="s">
        <v>919</v>
      </c>
      <c r="B13422" s="1">
        <v>38481</v>
      </c>
      <c r="C13422" t="s">
        <v>16</v>
      </c>
      <c r="D13422" t="s">
        <v>974</v>
      </c>
      <c r="E13422" t="s">
        <v>975</v>
      </c>
      <c r="G13422" t="s">
        <v>19</v>
      </c>
      <c r="H13422" t="s">
        <v>25</v>
      </c>
      <c r="I13422" t="s">
        <v>21</v>
      </c>
      <c r="J13422" t="s">
        <v>22</v>
      </c>
      <c r="K13422">
        <v>84.5</v>
      </c>
      <c r="L13422">
        <v>95</v>
      </c>
      <c r="M13422" t="s">
        <v>59</v>
      </c>
      <c r="N13422">
        <v>120</v>
      </c>
      <c r="P13422" cm="1">
        <f t="array" ref="P13422">IF(Q13422&gt;0,INDEX(Q13422:Q35146,MATCH(TRUE,INDEX(Q13422:Q35146="",,),0)-1),"")</f>
        <v>7</v>
      </c>
      <c r="Q13422">
        <f t="shared" si="320"/>
        <v>4</v>
      </c>
      <c r="R13422">
        <f t="shared" si="318"/>
        <v>0</v>
      </c>
    </row>
    <row r="13423" spans="1:18" x14ac:dyDescent="0.3">
      <c r="A13423" t="s">
        <v>919</v>
      </c>
      <c r="B13423" s="1">
        <v>38481</v>
      </c>
      <c r="C13423" t="s">
        <v>16</v>
      </c>
      <c r="D13423" t="s">
        <v>974</v>
      </c>
      <c r="E13423" t="s">
        <v>975</v>
      </c>
      <c r="G13423" t="s">
        <v>19</v>
      </c>
      <c r="H13423" t="s">
        <v>25</v>
      </c>
      <c r="I13423" t="s">
        <v>26</v>
      </c>
      <c r="J13423" t="s">
        <v>27</v>
      </c>
      <c r="K13423">
        <v>631</v>
      </c>
      <c r="L13423">
        <v>25.6</v>
      </c>
      <c r="M13423" t="s">
        <v>59</v>
      </c>
      <c r="N13423">
        <v>26</v>
      </c>
      <c r="P13423" cm="1">
        <f t="array" ref="P13423">IF(Q13423&gt;0,INDEX(Q13423:Q35147,MATCH(TRUE,INDEX(Q13423:Q35147="",,),0)-1),"")</f>
        <v>7</v>
      </c>
      <c r="Q13423">
        <f t="shared" si="320"/>
        <v>4</v>
      </c>
      <c r="R13423">
        <f t="shared" si="318"/>
        <v>0</v>
      </c>
    </row>
    <row r="13424" spans="1:18" x14ac:dyDescent="0.3">
      <c r="A13424" t="s">
        <v>919</v>
      </c>
      <c r="B13424" s="1">
        <v>38481</v>
      </c>
      <c r="C13424" t="s">
        <v>16</v>
      </c>
      <c r="D13424" t="s">
        <v>974</v>
      </c>
      <c r="E13424" t="s">
        <v>975</v>
      </c>
      <c r="G13424" t="s">
        <v>19</v>
      </c>
      <c r="H13424" t="s">
        <v>64</v>
      </c>
      <c r="I13424" t="s">
        <v>26</v>
      </c>
      <c r="J13424" t="s">
        <v>27</v>
      </c>
      <c r="K13424">
        <v>489</v>
      </c>
      <c r="L13424">
        <v>12.25</v>
      </c>
      <c r="M13424" t="s">
        <v>59</v>
      </c>
      <c r="N13424">
        <v>15</v>
      </c>
      <c r="P13424" cm="1">
        <f t="array" ref="P13424">IF(Q13424&gt;0,INDEX(Q13424:Q35148,MATCH(TRUE,INDEX(Q13424:Q35148="",,),0)-1),"")</f>
        <v>7</v>
      </c>
      <c r="Q13424">
        <f t="shared" si="320"/>
        <v>4</v>
      </c>
      <c r="R13424">
        <f t="shared" si="318"/>
        <v>0</v>
      </c>
    </row>
    <row r="13425" spans="1:18" x14ac:dyDescent="0.3">
      <c r="A13425" t="s">
        <v>919</v>
      </c>
      <c r="B13425" s="1">
        <v>38481</v>
      </c>
      <c r="C13425" t="s">
        <v>16</v>
      </c>
      <c r="D13425" t="s">
        <v>974</v>
      </c>
      <c r="E13425" t="s">
        <v>975</v>
      </c>
      <c r="G13425" s="6" t="s">
        <v>29</v>
      </c>
      <c r="H13425" t="s">
        <v>69</v>
      </c>
      <c r="I13425" t="s">
        <v>21</v>
      </c>
      <c r="J13425" t="s">
        <v>22</v>
      </c>
      <c r="K13425">
        <v>1</v>
      </c>
      <c r="L13425">
        <v>72</v>
      </c>
      <c r="M13425" t="s">
        <v>59</v>
      </c>
      <c r="N13425">
        <v>72</v>
      </c>
      <c r="P13425" cm="1">
        <f t="array" ref="P13425">IF(Q13425&gt;0,INDEX(Q13425:Q35149,MATCH(TRUE,INDEX(Q13425:Q35149="",,),0)-1),"")</f>
        <v>7</v>
      </c>
      <c r="Q13425">
        <f t="shared" si="320"/>
        <v>4</v>
      </c>
      <c r="R13425">
        <f t="shared" si="318"/>
        <v>0</v>
      </c>
    </row>
    <row r="13426" spans="1:18" x14ac:dyDescent="0.3">
      <c r="A13426" t="s">
        <v>919</v>
      </c>
      <c r="B13426" s="1">
        <v>38481</v>
      </c>
      <c r="C13426" t="s">
        <v>16</v>
      </c>
      <c r="D13426" t="s">
        <v>974</v>
      </c>
      <c r="E13426" t="s">
        <v>975</v>
      </c>
      <c r="G13426" s="6" t="s">
        <v>29</v>
      </c>
      <c r="H13426" t="s">
        <v>41</v>
      </c>
      <c r="I13426" t="s">
        <v>21</v>
      </c>
      <c r="J13426" t="s">
        <v>22</v>
      </c>
      <c r="K13426">
        <v>7.6</v>
      </c>
      <c r="L13426">
        <v>190</v>
      </c>
      <c r="M13426" t="s">
        <v>59</v>
      </c>
      <c r="N13426">
        <v>190</v>
      </c>
      <c r="P13426" cm="1">
        <f t="array" ref="P13426">IF(Q13426&gt;0,INDEX(Q13426:Q35150,MATCH(TRUE,INDEX(Q13426:Q35150="",,),0)-1),"")</f>
        <v>7</v>
      </c>
      <c r="Q13426">
        <f t="shared" si="320"/>
        <v>4</v>
      </c>
      <c r="R13426">
        <f t="shared" si="318"/>
        <v>0</v>
      </c>
    </row>
    <row r="13427" spans="1:18" x14ac:dyDescent="0.3">
      <c r="A13427" t="s">
        <v>919</v>
      </c>
      <c r="B13427" s="1">
        <v>38481</v>
      </c>
      <c r="C13427" t="s">
        <v>16</v>
      </c>
      <c r="D13427" t="s">
        <v>974</v>
      </c>
      <c r="E13427" t="s">
        <v>975</v>
      </c>
      <c r="G13427" s="6" t="s">
        <v>29</v>
      </c>
      <c r="H13427" t="s">
        <v>20</v>
      </c>
      <c r="I13427" t="s">
        <v>26</v>
      </c>
      <c r="J13427" t="s">
        <v>27</v>
      </c>
      <c r="K13427">
        <v>110</v>
      </c>
      <c r="L13427">
        <v>12.8</v>
      </c>
      <c r="M13427" t="s">
        <v>59</v>
      </c>
      <c r="N13427">
        <v>12.8</v>
      </c>
      <c r="P13427" cm="1">
        <f t="array" ref="P13427">IF(Q13427&gt;0,INDEX(Q13427:Q35151,MATCH(TRUE,INDEX(Q13427:Q35151="",,),0)-1),"")</f>
        <v>7</v>
      </c>
      <c r="Q13427">
        <f t="shared" si="320"/>
        <v>4</v>
      </c>
      <c r="R13427">
        <f t="shared" si="318"/>
        <v>0</v>
      </c>
    </row>
    <row r="13428" spans="1:18" x14ac:dyDescent="0.3">
      <c r="A13428" t="s">
        <v>919</v>
      </c>
      <c r="B13428" s="1">
        <v>38481</v>
      </c>
      <c r="C13428" t="s">
        <v>16</v>
      </c>
      <c r="D13428" t="s">
        <v>974</v>
      </c>
      <c r="E13428" t="s">
        <v>975</v>
      </c>
      <c r="G13428" s="6" t="s">
        <v>29</v>
      </c>
      <c r="H13428" t="s">
        <v>533</v>
      </c>
      <c r="I13428" t="s">
        <v>26</v>
      </c>
      <c r="J13428" t="s">
        <v>27</v>
      </c>
      <c r="K13428">
        <v>19</v>
      </c>
      <c r="L13428">
        <v>12</v>
      </c>
      <c r="M13428" t="s">
        <v>59</v>
      </c>
      <c r="N13428">
        <v>12</v>
      </c>
      <c r="P13428" cm="1">
        <f t="array" ref="P13428">IF(Q13428&gt;0,INDEX(Q13428:Q35152,MATCH(TRUE,INDEX(Q13428:Q35152="",,),0)-1),"")</f>
        <v>7</v>
      </c>
      <c r="Q13428">
        <f t="shared" si="320"/>
        <v>4</v>
      </c>
      <c r="R13428">
        <f t="shared" ref="R13428:R13491" si="321">IF(P13428="","",0)</f>
        <v>0</v>
      </c>
    </row>
    <row r="13429" spans="1:18" x14ac:dyDescent="0.3">
      <c r="A13429" t="s">
        <v>919</v>
      </c>
      <c r="B13429" s="1">
        <v>38481</v>
      </c>
      <c r="C13429" t="s">
        <v>16</v>
      </c>
      <c r="D13429" t="s">
        <v>974</v>
      </c>
      <c r="E13429" t="s">
        <v>975</v>
      </c>
      <c r="G13429" t="s">
        <v>19</v>
      </c>
      <c r="H13429" t="s">
        <v>20</v>
      </c>
      <c r="I13429" t="s">
        <v>21</v>
      </c>
      <c r="J13429" t="s">
        <v>22</v>
      </c>
      <c r="K13429">
        <v>47.4</v>
      </c>
      <c r="L13429">
        <v>437</v>
      </c>
      <c r="M13429" t="s">
        <v>32</v>
      </c>
      <c r="N13429">
        <v>510</v>
      </c>
      <c r="P13429" cm="1">
        <f t="array" ref="P13429">IF(Q13429&gt;0,INDEX(Q13429:Q35153,MATCH(TRUE,INDEX(Q13429:Q35153="",,),0)-1),"")</f>
        <v>7</v>
      </c>
      <c r="Q13429">
        <f t="shared" si="320"/>
        <v>5</v>
      </c>
      <c r="R13429">
        <f t="shared" si="321"/>
        <v>0</v>
      </c>
    </row>
    <row r="13430" spans="1:18" x14ac:dyDescent="0.3">
      <c r="A13430" t="s">
        <v>919</v>
      </c>
      <c r="B13430" s="1">
        <v>38481</v>
      </c>
      <c r="C13430" t="s">
        <v>16</v>
      </c>
      <c r="D13430" t="s">
        <v>974</v>
      </c>
      <c r="E13430" t="s">
        <v>975</v>
      </c>
      <c r="G13430" t="s">
        <v>19</v>
      </c>
      <c r="H13430" t="s">
        <v>25</v>
      </c>
      <c r="I13430" t="s">
        <v>21</v>
      </c>
      <c r="J13430" t="s">
        <v>22</v>
      </c>
      <c r="K13430">
        <v>84.5</v>
      </c>
      <c r="L13430">
        <v>95</v>
      </c>
      <c r="M13430" t="s">
        <v>32</v>
      </c>
      <c r="N13430">
        <v>102</v>
      </c>
      <c r="P13430" cm="1">
        <f t="array" ref="P13430">IF(Q13430&gt;0,INDEX(Q13430:Q35154,MATCH(TRUE,INDEX(Q13430:Q35154="",,),0)-1),"")</f>
        <v>7</v>
      </c>
      <c r="Q13430">
        <f t="shared" si="320"/>
        <v>5</v>
      </c>
      <c r="R13430">
        <f t="shared" si="321"/>
        <v>0</v>
      </c>
    </row>
    <row r="13431" spans="1:18" x14ac:dyDescent="0.3">
      <c r="A13431" t="s">
        <v>919</v>
      </c>
      <c r="B13431" s="1">
        <v>38481</v>
      </c>
      <c r="C13431" t="s">
        <v>16</v>
      </c>
      <c r="D13431" t="s">
        <v>974</v>
      </c>
      <c r="E13431" t="s">
        <v>975</v>
      </c>
      <c r="G13431" t="s">
        <v>19</v>
      </c>
      <c r="H13431" t="s">
        <v>25</v>
      </c>
      <c r="I13431" t="s">
        <v>26</v>
      </c>
      <c r="J13431" t="s">
        <v>27</v>
      </c>
      <c r="K13431">
        <v>631</v>
      </c>
      <c r="L13431">
        <v>25.6</v>
      </c>
      <c r="M13431" t="s">
        <v>32</v>
      </c>
      <c r="N13431">
        <v>34.17</v>
      </c>
      <c r="P13431" cm="1">
        <f t="array" ref="P13431">IF(Q13431&gt;0,INDEX(Q13431:Q35155,MATCH(TRUE,INDEX(Q13431:Q35155="",,),0)-1),"")</f>
        <v>7</v>
      </c>
      <c r="Q13431">
        <f t="shared" si="320"/>
        <v>5</v>
      </c>
      <c r="R13431">
        <f t="shared" si="321"/>
        <v>0</v>
      </c>
    </row>
    <row r="13432" spans="1:18" x14ac:dyDescent="0.3">
      <c r="A13432" t="s">
        <v>919</v>
      </c>
      <c r="B13432" s="1">
        <v>38481</v>
      </c>
      <c r="C13432" t="s">
        <v>16</v>
      </c>
      <c r="D13432" t="s">
        <v>974</v>
      </c>
      <c r="E13432" t="s">
        <v>975</v>
      </c>
      <c r="G13432" t="s">
        <v>19</v>
      </c>
      <c r="H13432" t="s">
        <v>64</v>
      </c>
      <c r="I13432" t="s">
        <v>26</v>
      </c>
      <c r="J13432" t="s">
        <v>27</v>
      </c>
      <c r="K13432">
        <v>489</v>
      </c>
      <c r="L13432">
        <v>12.25</v>
      </c>
      <c r="M13432" t="s">
        <v>32</v>
      </c>
      <c r="N13432">
        <v>32.15</v>
      </c>
      <c r="P13432" cm="1">
        <f t="array" ref="P13432">IF(Q13432&gt;0,INDEX(Q13432:Q35156,MATCH(TRUE,INDEX(Q13432:Q35156="",,),0)-1),"")</f>
        <v>7</v>
      </c>
      <c r="Q13432">
        <f t="shared" si="320"/>
        <v>5</v>
      </c>
      <c r="R13432">
        <f t="shared" si="321"/>
        <v>0</v>
      </c>
    </row>
    <row r="13433" spans="1:18" x14ac:dyDescent="0.3">
      <c r="A13433" t="s">
        <v>919</v>
      </c>
      <c r="B13433" s="1">
        <v>38481</v>
      </c>
      <c r="C13433" t="s">
        <v>16</v>
      </c>
      <c r="D13433" t="s">
        <v>974</v>
      </c>
      <c r="E13433" t="s">
        <v>975</v>
      </c>
      <c r="G13433" s="6" t="s">
        <v>29</v>
      </c>
      <c r="H13433" t="s">
        <v>69</v>
      </c>
      <c r="I13433" t="s">
        <v>21</v>
      </c>
      <c r="J13433" t="s">
        <v>22</v>
      </c>
      <c r="K13433">
        <v>1</v>
      </c>
      <c r="L13433">
        <v>72</v>
      </c>
      <c r="M13433" t="s">
        <v>32</v>
      </c>
      <c r="N13433">
        <v>72</v>
      </c>
      <c r="P13433" cm="1">
        <f t="array" ref="P13433">IF(Q13433&gt;0,INDEX(Q13433:Q35157,MATCH(TRUE,INDEX(Q13433:Q35157="",,),0)-1),"")</f>
        <v>7</v>
      </c>
      <c r="Q13433">
        <f t="shared" si="320"/>
        <v>5</v>
      </c>
      <c r="R13433">
        <f t="shared" si="321"/>
        <v>0</v>
      </c>
    </row>
    <row r="13434" spans="1:18" x14ac:dyDescent="0.3">
      <c r="A13434" t="s">
        <v>919</v>
      </c>
      <c r="B13434" s="1">
        <v>38481</v>
      </c>
      <c r="C13434" t="s">
        <v>16</v>
      </c>
      <c r="D13434" t="s">
        <v>974</v>
      </c>
      <c r="E13434" t="s">
        <v>975</v>
      </c>
      <c r="G13434" s="6" t="s">
        <v>29</v>
      </c>
      <c r="H13434" t="s">
        <v>41</v>
      </c>
      <c r="I13434" t="s">
        <v>21</v>
      </c>
      <c r="J13434" t="s">
        <v>22</v>
      </c>
      <c r="K13434">
        <v>7.6</v>
      </c>
      <c r="L13434">
        <v>190</v>
      </c>
      <c r="M13434" t="s">
        <v>32</v>
      </c>
      <c r="N13434">
        <v>190</v>
      </c>
      <c r="P13434" cm="1">
        <f t="array" ref="P13434">IF(Q13434&gt;0,INDEX(Q13434:Q35158,MATCH(TRUE,INDEX(Q13434:Q35158="",,),0)-1),"")</f>
        <v>7</v>
      </c>
      <c r="Q13434">
        <f t="shared" si="320"/>
        <v>5</v>
      </c>
      <c r="R13434">
        <f t="shared" si="321"/>
        <v>0</v>
      </c>
    </row>
    <row r="13435" spans="1:18" x14ac:dyDescent="0.3">
      <c r="A13435" t="s">
        <v>919</v>
      </c>
      <c r="B13435" s="1">
        <v>38481</v>
      </c>
      <c r="C13435" t="s">
        <v>16</v>
      </c>
      <c r="D13435" t="s">
        <v>974</v>
      </c>
      <c r="E13435" t="s">
        <v>975</v>
      </c>
      <c r="G13435" s="6" t="s">
        <v>29</v>
      </c>
      <c r="H13435" t="s">
        <v>20</v>
      </c>
      <c r="I13435" t="s">
        <v>26</v>
      </c>
      <c r="J13435" t="s">
        <v>27</v>
      </c>
      <c r="K13435">
        <v>110</v>
      </c>
      <c r="L13435">
        <v>12.8</v>
      </c>
      <c r="M13435" t="s">
        <v>32</v>
      </c>
      <c r="N13435">
        <v>12.8</v>
      </c>
      <c r="P13435" cm="1">
        <f t="array" ref="P13435">IF(Q13435&gt;0,INDEX(Q13435:Q35159,MATCH(TRUE,INDEX(Q13435:Q35159="",,),0)-1),"")</f>
        <v>7</v>
      </c>
      <c r="Q13435">
        <f t="shared" si="320"/>
        <v>5</v>
      </c>
      <c r="R13435">
        <f t="shared" si="321"/>
        <v>0</v>
      </c>
    </row>
    <row r="13436" spans="1:18" x14ac:dyDescent="0.3">
      <c r="A13436" t="s">
        <v>919</v>
      </c>
      <c r="B13436" s="1">
        <v>38481</v>
      </c>
      <c r="C13436" t="s">
        <v>16</v>
      </c>
      <c r="D13436" t="s">
        <v>974</v>
      </c>
      <c r="E13436" t="s">
        <v>975</v>
      </c>
      <c r="G13436" s="6" t="s">
        <v>29</v>
      </c>
      <c r="H13436" t="s">
        <v>533</v>
      </c>
      <c r="I13436" t="s">
        <v>26</v>
      </c>
      <c r="J13436" t="s">
        <v>27</v>
      </c>
      <c r="K13436">
        <v>19</v>
      </c>
      <c r="L13436">
        <v>12</v>
      </c>
      <c r="M13436" t="s">
        <v>32</v>
      </c>
      <c r="N13436">
        <v>12</v>
      </c>
      <c r="P13436" cm="1">
        <f t="array" ref="P13436">IF(Q13436&gt;0,INDEX(Q13436:Q35160,MATCH(TRUE,INDEX(Q13436:Q35160="",,),0)-1),"")</f>
        <v>7</v>
      </c>
      <c r="Q13436">
        <f t="shared" si="320"/>
        <v>5</v>
      </c>
      <c r="R13436">
        <f t="shared" si="321"/>
        <v>0</v>
      </c>
    </row>
    <row r="13437" spans="1:18" x14ac:dyDescent="0.3">
      <c r="A13437" t="s">
        <v>919</v>
      </c>
      <c r="B13437" s="1">
        <v>38481</v>
      </c>
      <c r="C13437" t="s">
        <v>16</v>
      </c>
      <c r="D13437" t="s">
        <v>974</v>
      </c>
      <c r="E13437" t="s">
        <v>975</v>
      </c>
      <c r="G13437" t="s">
        <v>19</v>
      </c>
      <c r="H13437" t="s">
        <v>20</v>
      </c>
      <c r="I13437" t="s">
        <v>21</v>
      </c>
      <c r="J13437" t="s">
        <v>22</v>
      </c>
      <c r="K13437">
        <v>47.4</v>
      </c>
      <c r="L13437">
        <v>437</v>
      </c>
      <c r="M13437" t="s">
        <v>74</v>
      </c>
      <c r="N13437">
        <v>754.93</v>
      </c>
      <c r="P13437" cm="1">
        <f t="array" ref="P13437">IF(Q13437&gt;0,INDEX(Q13437:Q35161,MATCH(TRUE,INDEX(Q13437:Q35161="",,),0)-1),"")</f>
        <v>7</v>
      </c>
      <c r="Q13437">
        <f t="shared" si="320"/>
        <v>6</v>
      </c>
      <c r="R13437">
        <f t="shared" si="321"/>
        <v>0</v>
      </c>
    </row>
    <row r="13438" spans="1:18" x14ac:dyDescent="0.3">
      <c r="A13438" t="s">
        <v>919</v>
      </c>
      <c r="B13438" s="1">
        <v>38481</v>
      </c>
      <c r="C13438" t="s">
        <v>16</v>
      </c>
      <c r="D13438" t="s">
        <v>974</v>
      </c>
      <c r="E13438" t="s">
        <v>975</v>
      </c>
      <c r="G13438" t="s">
        <v>19</v>
      </c>
      <c r="H13438" t="s">
        <v>25</v>
      </c>
      <c r="I13438" t="s">
        <v>21</v>
      </c>
      <c r="J13438" t="s">
        <v>22</v>
      </c>
      <c r="K13438">
        <v>84.5</v>
      </c>
      <c r="L13438">
        <v>95</v>
      </c>
      <c r="M13438" t="s">
        <v>74</v>
      </c>
      <c r="N13438">
        <v>95</v>
      </c>
      <c r="P13438" cm="1">
        <f t="array" ref="P13438">IF(Q13438&gt;0,INDEX(Q13438:Q35162,MATCH(TRUE,INDEX(Q13438:Q35162="",,),0)-1),"")</f>
        <v>7</v>
      </c>
      <c r="Q13438">
        <f t="shared" si="320"/>
        <v>6</v>
      </c>
      <c r="R13438">
        <f t="shared" si="321"/>
        <v>0</v>
      </c>
    </row>
    <row r="13439" spans="1:18" x14ac:dyDescent="0.3">
      <c r="A13439" t="s">
        <v>919</v>
      </c>
      <c r="B13439" s="1">
        <v>38481</v>
      </c>
      <c r="C13439" t="s">
        <v>16</v>
      </c>
      <c r="D13439" t="s">
        <v>974</v>
      </c>
      <c r="E13439" t="s">
        <v>975</v>
      </c>
      <c r="G13439" t="s">
        <v>19</v>
      </c>
      <c r="H13439" t="s">
        <v>25</v>
      </c>
      <c r="I13439" t="s">
        <v>26</v>
      </c>
      <c r="J13439" t="s">
        <v>27</v>
      </c>
      <c r="K13439">
        <v>631</v>
      </c>
      <c r="L13439">
        <v>25.6</v>
      </c>
      <c r="M13439" t="s">
        <v>74</v>
      </c>
      <c r="N13439">
        <v>25.6</v>
      </c>
      <c r="P13439" cm="1">
        <f t="array" ref="P13439">IF(Q13439&gt;0,INDEX(Q13439:Q35163,MATCH(TRUE,INDEX(Q13439:Q35163="",,),0)-1),"")</f>
        <v>7</v>
      </c>
      <c r="Q13439">
        <f t="shared" si="320"/>
        <v>6</v>
      </c>
      <c r="R13439">
        <f t="shared" si="321"/>
        <v>0</v>
      </c>
    </row>
    <row r="13440" spans="1:18" x14ac:dyDescent="0.3">
      <c r="A13440" t="s">
        <v>919</v>
      </c>
      <c r="B13440" s="1">
        <v>38481</v>
      </c>
      <c r="C13440" t="s">
        <v>16</v>
      </c>
      <c r="D13440" t="s">
        <v>974</v>
      </c>
      <c r="E13440" t="s">
        <v>975</v>
      </c>
      <c r="G13440" t="s">
        <v>19</v>
      </c>
      <c r="H13440" t="s">
        <v>64</v>
      </c>
      <c r="I13440" t="s">
        <v>26</v>
      </c>
      <c r="J13440" t="s">
        <v>27</v>
      </c>
      <c r="K13440">
        <v>489</v>
      </c>
      <c r="L13440">
        <v>12.25</v>
      </c>
      <c r="M13440" t="s">
        <v>74</v>
      </c>
      <c r="N13440">
        <v>12.25</v>
      </c>
      <c r="P13440" cm="1">
        <f t="array" ref="P13440">IF(Q13440&gt;0,INDEX(Q13440:Q35164,MATCH(TRUE,INDEX(Q13440:Q35164="",,),0)-1),"")</f>
        <v>7</v>
      </c>
      <c r="Q13440">
        <f t="shared" si="320"/>
        <v>6</v>
      </c>
      <c r="R13440">
        <f t="shared" si="321"/>
        <v>0</v>
      </c>
    </row>
    <row r="13441" spans="1:18" x14ac:dyDescent="0.3">
      <c r="A13441" t="s">
        <v>919</v>
      </c>
      <c r="B13441" s="1">
        <v>38481</v>
      </c>
      <c r="C13441" t="s">
        <v>16</v>
      </c>
      <c r="D13441" t="s">
        <v>974</v>
      </c>
      <c r="E13441" t="s">
        <v>975</v>
      </c>
      <c r="G13441" s="6" t="s">
        <v>29</v>
      </c>
      <c r="H13441" t="s">
        <v>69</v>
      </c>
      <c r="I13441" t="s">
        <v>21</v>
      </c>
      <c r="J13441" t="s">
        <v>22</v>
      </c>
      <c r="K13441">
        <v>1</v>
      </c>
      <c r="L13441">
        <v>72</v>
      </c>
      <c r="M13441" t="s">
        <v>74</v>
      </c>
      <c r="N13441">
        <v>72</v>
      </c>
      <c r="P13441" cm="1">
        <f t="array" ref="P13441">IF(Q13441&gt;0,INDEX(Q13441:Q35165,MATCH(TRUE,INDEX(Q13441:Q35165="",,),0)-1),"")</f>
        <v>7</v>
      </c>
      <c r="Q13441">
        <f t="shared" si="320"/>
        <v>6</v>
      </c>
      <c r="R13441">
        <f t="shared" si="321"/>
        <v>0</v>
      </c>
    </row>
    <row r="13442" spans="1:18" x14ac:dyDescent="0.3">
      <c r="A13442" t="s">
        <v>919</v>
      </c>
      <c r="B13442" s="1">
        <v>38481</v>
      </c>
      <c r="C13442" t="s">
        <v>16</v>
      </c>
      <c r="D13442" t="s">
        <v>974</v>
      </c>
      <c r="E13442" t="s">
        <v>975</v>
      </c>
      <c r="G13442" s="6" t="s">
        <v>29</v>
      </c>
      <c r="H13442" t="s">
        <v>41</v>
      </c>
      <c r="I13442" t="s">
        <v>21</v>
      </c>
      <c r="J13442" t="s">
        <v>22</v>
      </c>
      <c r="K13442">
        <v>7.6</v>
      </c>
      <c r="L13442">
        <v>190</v>
      </c>
      <c r="M13442" t="s">
        <v>74</v>
      </c>
      <c r="N13442">
        <v>190</v>
      </c>
      <c r="P13442" cm="1">
        <f t="array" ref="P13442">IF(Q13442&gt;0,INDEX(Q13442:Q35166,MATCH(TRUE,INDEX(Q13442:Q35166="",,),0)-1),"")</f>
        <v>7</v>
      </c>
      <c r="Q13442">
        <f t="shared" si="320"/>
        <v>6</v>
      </c>
      <c r="R13442">
        <f t="shared" si="321"/>
        <v>0</v>
      </c>
    </row>
    <row r="13443" spans="1:18" x14ac:dyDescent="0.3">
      <c r="A13443" t="s">
        <v>919</v>
      </c>
      <c r="B13443" s="1">
        <v>38481</v>
      </c>
      <c r="C13443" t="s">
        <v>16</v>
      </c>
      <c r="D13443" t="s">
        <v>974</v>
      </c>
      <c r="E13443" t="s">
        <v>975</v>
      </c>
      <c r="G13443" s="6" t="s">
        <v>29</v>
      </c>
      <c r="H13443" t="s">
        <v>20</v>
      </c>
      <c r="I13443" t="s">
        <v>26</v>
      </c>
      <c r="J13443" t="s">
        <v>27</v>
      </c>
      <c r="K13443">
        <v>110</v>
      </c>
      <c r="L13443">
        <v>12.8</v>
      </c>
      <c r="M13443" t="s">
        <v>74</v>
      </c>
      <c r="N13443">
        <v>12.8</v>
      </c>
      <c r="P13443" cm="1">
        <f t="array" ref="P13443">IF(Q13443&gt;0,INDEX(Q13443:Q35167,MATCH(TRUE,INDEX(Q13443:Q35167="",,),0)-1),"")</f>
        <v>7</v>
      </c>
      <c r="Q13443">
        <f t="shared" si="320"/>
        <v>6</v>
      </c>
      <c r="R13443">
        <f t="shared" si="321"/>
        <v>0</v>
      </c>
    </row>
    <row r="13444" spans="1:18" x14ac:dyDescent="0.3">
      <c r="A13444" t="s">
        <v>919</v>
      </c>
      <c r="B13444" s="1">
        <v>38481</v>
      </c>
      <c r="C13444" t="s">
        <v>16</v>
      </c>
      <c r="D13444" t="s">
        <v>974</v>
      </c>
      <c r="E13444" t="s">
        <v>975</v>
      </c>
      <c r="G13444" s="6" t="s">
        <v>29</v>
      </c>
      <c r="H13444" t="s">
        <v>533</v>
      </c>
      <c r="I13444" t="s">
        <v>26</v>
      </c>
      <c r="J13444" t="s">
        <v>27</v>
      </c>
      <c r="K13444">
        <v>19</v>
      </c>
      <c r="L13444">
        <v>12</v>
      </c>
      <c r="M13444" t="s">
        <v>74</v>
      </c>
      <c r="N13444">
        <v>12</v>
      </c>
      <c r="P13444" cm="1">
        <f t="array" ref="P13444">IF(Q13444&gt;0,INDEX(Q13444:Q35168,MATCH(TRUE,INDEX(Q13444:Q35168="",,),0)-1),"")</f>
        <v>7</v>
      </c>
      <c r="Q13444">
        <f t="shared" si="320"/>
        <v>6</v>
      </c>
      <c r="R13444">
        <f t="shared" si="321"/>
        <v>0</v>
      </c>
    </row>
    <row r="13445" spans="1:18" x14ac:dyDescent="0.3">
      <c r="A13445" t="s">
        <v>919</v>
      </c>
      <c r="B13445" s="1">
        <v>38481</v>
      </c>
      <c r="C13445" t="s">
        <v>16</v>
      </c>
      <c r="D13445" t="s">
        <v>974</v>
      </c>
      <c r="E13445" t="s">
        <v>975</v>
      </c>
      <c r="G13445" t="s">
        <v>19</v>
      </c>
      <c r="H13445" t="s">
        <v>20</v>
      </c>
      <c r="I13445" t="s">
        <v>21</v>
      </c>
      <c r="J13445" t="s">
        <v>22</v>
      </c>
      <c r="K13445">
        <v>47.4</v>
      </c>
      <c r="L13445">
        <v>437</v>
      </c>
      <c r="M13445" t="s">
        <v>922</v>
      </c>
      <c r="N13445">
        <v>440</v>
      </c>
      <c r="P13445" cm="1">
        <f t="array" ref="P13445">IF(Q13445&gt;0,INDEX(Q13445:Q35169,MATCH(TRUE,INDEX(Q13445:Q35169="",,),0)-1),"")</f>
        <v>7</v>
      </c>
      <c r="Q13445">
        <f t="shared" si="320"/>
        <v>7</v>
      </c>
      <c r="R13445">
        <f t="shared" si="321"/>
        <v>0</v>
      </c>
    </row>
    <row r="13446" spans="1:18" x14ac:dyDescent="0.3">
      <c r="A13446" t="s">
        <v>919</v>
      </c>
      <c r="B13446" s="1">
        <v>38481</v>
      </c>
      <c r="C13446" t="s">
        <v>16</v>
      </c>
      <c r="D13446" t="s">
        <v>974</v>
      </c>
      <c r="E13446" t="s">
        <v>975</v>
      </c>
      <c r="G13446" t="s">
        <v>19</v>
      </c>
      <c r="H13446" t="s">
        <v>25</v>
      </c>
      <c r="I13446" t="s">
        <v>21</v>
      </c>
      <c r="J13446" t="s">
        <v>22</v>
      </c>
      <c r="K13446">
        <v>84.5</v>
      </c>
      <c r="L13446">
        <v>95</v>
      </c>
      <c r="M13446" t="s">
        <v>922</v>
      </c>
      <c r="N13446">
        <v>100</v>
      </c>
      <c r="P13446" cm="1">
        <f t="array" ref="P13446">IF(Q13446&gt;0,INDEX(Q13446:Q35170,MATCH(TRUE,INDEX(Q13446:Q35170="",,),0)-1),"")</f>
        <v>7</v>
      </c>
      <c r="Q13446">
        <f t="shared" si="320"/>
        <v>7</v>
      </c>
      <c r="R13446">
        <f t="shared" si="321"/>
        <v>0</v>
      </c>
    </row>
    <row r="13447" spans="1:18" x14ac:dyDescent="0.3">
      <c r="A13447" t="s">
        <v>919</v>
      </c>
      <c r="B13447" s="1">
        <v>38481</v>
      </c>
      <c r="C13447" t="s">
        <v>16</v>
      </c>
      <c r="D13447" t="s">
        <v>974</v>
      </c>
      <c r="E13447" t="s">
        <v>975</v>
      </c>
      <c r="G13447" t="s">
        <v>19</v>
      </c>
      <c r="H13447" t="s">
        <v>25</v>
      </c>
      <c r="I13447" t="s">
        <v>26</v>
      </c>
      <c r="J13447" t="s">
        <v>27</v>
      </c>
      <c r="K13447">
        <v>631</v>
      </c>
      <c r="L13447">
        <v>25.6</v>
      </c>
      <c r="M13447" t="s">
        <v>922</v>
      </c>
      <c r="N13447">
        <v>38</v>
      </c>
      <c r="P13447" cm="1">
        <f t="array" ref="P13447">IF(Q13447&gt;0,INDEX(Q13447:Q35171,MATCH(TRUE,INDEX(Q13447:Q35171="",,),0)-1),"")</f>
        <v>7</v>
      </c>
      <c r="Q13447">
        <f t="shared" si="320"/>
        <v>7</v>
      </c>
      <c r="R13447">
        <f t="shared" si="321"/>
        <v>0</v>
      </c>
    </row>
    <row r="13448" spans="1:18" x14ac:dyDescent="0.3">
      <c r="A13448" t="s">
        <v>919</v>
      </c>
      <c r="B13448" s="1">
        <v>38481</v>
      </c>
      <c r="C13448" t="s">
        <v>16</v>
      </c>
      <c r="D13448" t="s">
        <v>974</v>
      </c>
      <c r="E13448" t="s">
        <v>975</v>
      </c>
      <c r="G13448" t="s">
        <v>19</v>
      </c>
      <c r="H13448" t="s">
        <v>64</v>
      </c>
      <c r="I13448" t="s">
        <v>26</v>
      </c>
      <c r="J13448" t="s">
        <v>27</v>
      </c>
      <c r="K13448">
        <v>489</v>
      </c>
      <c r="L13448">
        <v>12.25</v>
      </c>
      <c r="M13448" t="s">
        <v>922</v>
      </c>
      <c r="N13448">
        <v>25</v>
      </c>
      <c r="P13448" cm="1">
        <f t="array" ref="P13448">IF(Q13448&gt;0,INDEX(Q13448:Q35172,MATCH(TRUE,INDEX(Q13448:Q35172="",,),0)-1),"")</f>
        <v>7</v>
      </c>
      <c r="Q13448">
        <f t="shared" si="320"/>
        <v>7</v>
      </c>
      <c r="R13448">
        <f t="shared" si="321"/>
        <v>0</v>
      </c>
    </row>
    <row r="13449" spans="1:18" x14ac:dyDescent="0.3">
      <c r="A13449" t="s">
        <v>919</v>
      </c>
      <c r="B13449" s="1">
        <v>38481</v>
      </c>
      <c r="C13449" t="s">
        <v>16</v>
      </c>
      <c r="D13449" t="s">
        <v>974</v>
      </c>
      <c r="E13449" t="s">
        <v>975</v>
      </c>
      <c r="G13449" s="6" t="s">
        <v>29</v>
      </c>
      <c r="H13449" t="s">
        <v>69</v>
      </c>
      <c r="I13449" t="s">
        <v>21</v>
      </c>
      <c r="J13449" t="s">
        <v>22</v>
      </c>
      <c r="K13449">
        <v>1</v>
      </c>
      <c r="L13449">
        <v>72</v>
      </c>
      <c r="M13449" t="s">
        <v>922</v>
      </c>
      <c r="N13449">
        <v>72</v>
      </c>
      <c r="P13449" cm="1">
        <f t="array" ref="P13449">IF(Q13449&gt;0,INDEX(Q13449:Q35173,MATCH(TRUE,INDEX(Q13449:Q35173="",,),0)-1),"")</f>
        <v>7</v>
      </c>
      <c r="Q13449">
        <f t="shared" si="320"/>
        <v>7</v>
      </c>
      <c r="R13449">
        <f t="shared" si="321"/>
        <v>0</v>
      </c>
    </row>
    <row r="13450" spans="1:18" x14ac:dyDescent="0.3">
      <c r="A13450" t="s">
        <v>919</v>
      </c>
      <c r="B13450" s="1">
        <v>38481</v>
      </c>
      <c r="C13450" t="s">
        <v>16</v>
      </c>
      <c r="D13450" t="s">
        <v>974</v>
      </c>
      <c r="E13450" t="s">
        <v>975</v>
      </c>
      <c r="G13450" s="6" t="s">
        <v>29</v>
      </c>
      <c r="H13450" t="s">
        <v>41</v>
      </c>
      <c r="I13450" t="s">
        <v>21</v>
      </c>
      <c r="J13450" t="s">
        <v>22</v>
      </c>
      <c r="K13450">
        <v>7.6</v>
      </c>
      <c r="L13450">
        <v>190</v>
      </c>
      <c r="M13450" t="s">
        <v>922</v>
      </c>
      <c r="N13450">
        <v>190</v>
      </c>
      <c r="P13450" cm="1">
        <f t="array" ref="P13450">IF(Q13450&gt;0,INDEX(Q13450:Q35174,MATCH(TRUE,INDEX(Q13450:Q35174="",,),0)-1),"")</f>
        <v>7</v>
      </c>
      <c r="Q13450">
        <f t="shared" si="320"/>
        <v>7</v>
      </c>
      <c r="R13450">
        <f t="shared" si="321"/>
        <v>0</v>
      </c>
    </row>
    <row r="13451" spans="1:18" x14ac:dyDescent="0.3">
      <c r="A13451" t="s">
        <v>919</v>
      </c>
      <c r="B13451" s="1">
        <v>38481</v>
      </c>
      <c r="C13451" t="s">
        <v>16</v>
      </c>
      <c r="D13451" t="s">
        <v>974</v>
      </c>
      <c r="E13451" t="s">
        <v>975</v>
      </c>
      <c r="G13451" s="6" t="s">
        <v>29</v>
      </c>
      <c r="H13451" t="s">
        <v>20</v>
      </c>
      <c r="I13451" t="s">
        <v>26</v>
      </c>
      <c r="J13451" t="s">
        <v>27</v>
      </c>
      <c r="K13451">
        <v>110</v>
      </c>
      <c r="L13451">
        <v>12.8</v>
      </c>
      <c r="M13451" t="s">
        <v>922</v>
      </c>
      <c r="N13451">
        <v>12.8</v>
      </c>
      <c r="P13451" cm="1">
        <f t="array" ref="P13451">IF(Q13451&gt;0,INDEX(Q13451:Q35175,MATCH(TRUE,INDEX(Q13451:Q35175="",,),0)-1),"")</f>
        <v>7</v>
      </c>
      <c r="Q13451">
        <f t="shared" si="320"/>
        <v>7</v>
      </c>
      <c r="R13451">
        <f t="shared" si="321"/>
        <v>0</v>
      </c>
    </row>
    <row r="13452" spans="1:18" x14ac:dyDescent="0.3">
      <c r="A13452" t="s">
        <v>919</v>
      </c>
      <c r="B13452" s="1">
        <v>38481</v>
      </c>
      <c r="C13452" t="s">
        <v>16</v>
      </c>
      <c r="D13452" t="s">
        <v>974</v>
      </c>
      <c r="E13452" t="s">
        <v>975</v>
      </c>
      <c r="G13452" s="6" t="s">
        <v>29</v>
      </c>
      <c r="H13452" t="s">
        <v>533</v>
      </c>
      <c r="I13452" t="s">
        <v>26</v>
      </c>
      <c r="J13452" t="s">
        <v>27</v>
      </c>
      <c r="K13452">
        <v>19</v>
      </c>
      <c r="L13452">
        <v>12</v>
      </c>
      <c r="M13452" t="s">
        <v>922</v>
      </c>
      <c r="N13452">
        <v>12</v>
      </c>
      <c r="P13452" cm="1">
        <f t="array" ref="P13452">IF(Q13452&gt;0,INDEX(Q13452:Q35176,MATCH(TRUE,INDEX(Q13452:Q35176="",,),0)-1),"")</f>
        <v>7</v>
      </c>
      <c r="Q13452">
        <f t="shared" si="320"/>
        <v>7</v>
      </c>
      <c r="R13452">
        <f t="shared" si="321"/>
        <v>0</v>
      </c>
    </row>
    <row r="13453" spans="1:18" x14ac:dyDescent="0.3">
      <c r="P13453" t="str" cm="1">
        <f t="array" ref="P13453">IF(Q13453&gt;0,INDEX(Q13453:Q35177,MATCH(TRUE,INDEX(Q13453:Q35177="",,),0)-1),"")</f>
        <v/>
      </c>
      <c r="R13453" t="str">
        <f t="shared" si="321"/>
        <v/>
      </c>
    </row>
    <row r="13454" spans="1:18" x14ac:dyDescent="0.3">
      <c r="A13454" t="s">
        <v>919</v>
      </c>
      <c r="B13454" s="1">
        <v>38481</v>
      </c>
      <c r="C13454" t="s">
        <v>16</v>
      </c>
      <c r="D13454" t="s">
        <v>976</v>
      </c>
      <c r="E13454" t="s">
        <v>977</v>
      </c>
      <c r="G13454" t="s">
        <v>19</v>
      </c>
      <c r="H13454" t="s">
        <v>30</v>
      </c>
      <c r="I13454" t="s">
        <v>26</v>
      </c>
      <c r="J13454" t="s">
        <v>27</v>
      </c>
      <c r="K13454">
        <v>106</v>
      </c>
      <c r="L13454">
        <v>10.85</v>
      </c>
      <c r="M13454" t="s">
        <v>34</v>
      </c>
      <c r="N13454">
        <v>28</v>
      </c>
      <c r="O13454" t="s">
        <v>24</v>
      </c>
      <c r="P13454" cm="1">
        <f t="array" ref="P13454">IF(Q13454&gt;0,INDEX(Q13454:Q35178,MATCH(TRUE,INDEX(Q13454:Q35178="",,),0)-1),"")</f>
        <v>6</v>
      </c>
      <c r="Q13454">
        <f>INT((ROW()-13454)/4)+1</f>
        <v>1</v>
      </c>
      <c r="R13454">
        <f t="shared" si="321"/>
        <v>0</v>
      </c>
    </row>
    <row r="13455" spans="1:18" x14ac:dyDescent="0.3">
      <c r="A13455" t="s">
        <v>919</v>
      </c>
      <c r="B13455" s="1">
        <v>38481</v>
      </c>
      <c r="C13455" t="s">
        <v>16</v>
      </c>
      <c r="D13455" t="s">
        <v>976</v>
      </c>
      <c r="E13455" t="s">
        <v>977</v>
      </c>
      <c r="G13455" t="s">
        <v>19</v>
      </c>
      <c r="H13455" t="s">
        <v>69</v>
      </c>
      <c r="I13455" t="s">
        <v>26</v>
      </c>
      <c r="J13455" t="s">
        <v>27</v>
      </c>
      <c r="K13455">
        <v>165</v>
      </c>
      <c r="L13455">
        <v>8</v>
      </c>
      <c r="M13455" t="s">
        <v>34</v>
      </c>
      <c r="N13455">
        <v>20</v>
      </c>
      <c r="O13455" t="s">
        <v>24</v>
      </c>
      <c r="P13455" cm="1">
        <f t="array" ref="P13455">IF(Q13455&gt;0,INDEX(Q13455:Q35179,MATCH(TRUE,INDEX(Q13455:Q35179="",,),0)-1),"")</f>
        <v>6</v>
      </c>
      <c r="Q13455">
        <f t="shared" ref="Q13455:Q13477" si="322">INT((ROW()-13454)/4)+1</f>
        <v>1</v>
      </c>
      <c r="R13455">
        <f t="shared" si="321"/>
        <v>0</v>
      </c>
    </row>
    <row r="13456" spans="1:18" x14ac:dyDescent="0.3">
      <c r="A13456" t="s">
        <v>919</v>
      </c>
      <c r="B13456" s="1">
        <v>38481</v>
      </c>
      <c r="C13456" t="s">
        <v>16</v>
      </c>
      <c r="D13456" t="s">
        <v>976</v>
      </c>
      <c r="E13456" t="s">
        <v>977</v>
      </c>
      <c r="G13456" t="s">
        <v>19</v>
      </c>
      <c r="H13456" t="s">
        <v>28</v>
      </c>
      <c r="I13456" t="s">
        <v>26</v>
      </c>
      <c r="J13456" t="s">
        <v>27</v>
      </c>
      <c r="K13456">
        <v>131</v>
      </c>
      <c r="L13456">
        <v>15.3</v>
      </c>
      <c r="M13456" t="s">
        <v>34</v>
      </c>
      <c r="N13456">
        <v>26.1</v>
      </c>
      <c r="O13456" t="s">
        <v>24</v>
      </c>
      <c r="P13456" cm="1">
        <f t="array" ref="P13456">IF(Q13456&gt;0,INDEX(Q13456:Q35180,MATCH(TRUE,INDEX(Q13456:Q35180="",,),0)-1),"")</f>
        <v>6</v>
      </c>
      <c r="Q13456">
        <f t="shared" si="322"/>
        <v>1</v>
      </c>
      <c r="R13456">
        <f t="shared" si="321"/>
        <v>0</v>
      </c>
    </row>
    <row r="13457" spans="1:18" x14ac:dyDescent="0.3">
      <c r="A13457" t="s">
        <v>919</v>
      </c>
      <c r="B13457" s="1">
        <v>38481</v>
      </c>
      <c r="C13457" t="s">
        <v>16</v>
      </c>
      <c r="D13457" t="s">
        <v>976</v>
      </c>
      <c r="E13457" t="s">
        <v>977</v>
      </c>
      <c r="G13457" t="s">
        <v>19</v>
      </c>
      <c r="H13457" t="s">
        <v>63</v>
      </c>
      <c r="I13457" t="s">
        <v>26</v>
      </c>
      <c r="J13457" t="s">
        <v>27</v>
      </c>
      <c r="K13457">
        <v>156</v>
      </c>
      <c r="L13457">
        <v>13.9</v>
      </c>
      <c r="M13457" t="s">
        <v>34</v>
      </c>
      <c r="N13457">
        <v>28</v>
      </c>
      <c r="O13457" t="s">
        <v>24</v>
      </c>
      <c r="P13457" cm="1">
        <f t="array" ref="P13457">IF(Q13457&gt;0,INDEX(Q13457:Q35181,MATCH(TRUE,INDEX(Q13457:Q35181="",,),0)-1),"")</f>
        <v>6</v>
      </c>
      <c r="Q13457">
        <f t="shared" si="322"/>
        <v>1</v>
      </c>
      <c r="R13457">
        <f t="shared" si="321"/>
        <v>0</v>
      </c>
    </row>
    <row r="13458" spans="1:18" x14ac:dyDescent="0.3">
      <c r="A13458" t="s">
        <v>919</v>
      </c>
      <c r="B13458" s="1">
        <v>38481</v>
      </c>
      <c r="C13458" t="s">
        <v>16</v>
      </c>
      <c r="D13458" t="s">
        <v>976</v>
      </c>
      <c r="E13458" t="s">
        <v>977</v>
      </c>
      <c r="G13458" t="s">
        <v>19</v>
      </c>
      <c r="H13458" t="s">
        <v>30</v>
      </c>
      <c r="I13458" t="s">
        <v>26</v>
      </c>
      <c r="J13458" t="s">
        <v>27</v>
      </c>
      <c r="K13458">
        <v>106</v>
      </c>
      <c r="L13458">
        <v>10.85</v>
      </c>
      <c r="M13458" t="s">
        <v>74</v>
      </c>
      <c r="N13458">
        <v>10.85</v>
      </c>
      <c r="P13458" cm="1">
        <f t="array" ref="P13458">IF(Q13458&gt;0,INDEX(Q13458:Q35182,MATCH(TRUE,INDEX(Q13458:Q35182="",,),0)-1),"")</f>
        <v>6</v>
      </c>
      <c r="Q13458">
        <f t="shared" si="322"/>
        <v>2</v>
      </c>
      <c r="R13458">
        <f t="shared" si="321"/>
        <v>0</v>
      </c>
    </row>
    <row r="13459" spans="1:18" x14ac:dyDescent="0.3">
      <c r="A13459" t="s">
        <v>919</v>
      </c>
      <c r="B13459" s="1">
        <v>38481</v>
      </c>
      <c r="C13459" t="s">
        <v>16</v>
      </c>
      <c r="D13459" t="s">
        <v>976</v>
      </c>
      <c r="E13459" t="s">
        <v>977</v>
      </c>
      <c r="G13459" t="s">
        <v>19</v>
      </c>
      <c r="H13459" t="s">
        <v>69</v>
      </c>
      <c r="I13459" t="s">
        <v>26</v>
      </c>
      <c r="J13459" t="s">
        <v>27</v>
      </c>
      <c r="K13459">
        <v>165</v>
      </c>
      <c r="L13459">
        <v>8</v>
      </c>
      <c r="M13459" t="s">
        <v>74</v>
      </c>
      <c r="N13459">
        <v>50.33</v>
      </c>
      <c r="P13459" cm="1">
        <f t="array" ref="P13459">IF(Q13459&gt;0,INDEX(Q13459:Q35183,MATCH(TRUE,INDEX(Q13459:Q35183="",,),0)-1),"")</f>
        <v>6</v>
      </c>
      <c r="Q13459">
        <f t="shared" si="322"/>
        <v>2</v>
      </c>
      <c r="R13459">
        <f t="shared" si="321"/>
        <v>0</v>
      </c>
    </row>
    <row r="13460" spans="1:18" x14ac:dyDescent="0.3">
      <c r="A13460" t="s">
        <v>919</v>
      </c>
      <c r="B13460" s="1">
        <v>38481</v>
      </c>
      <c r="C13460" t="s">
        <v>16</v>
      </c>
      <c r="D13460" t="s">
        <v>976</v>
      </c>
      <c r="E13460" t="s">
        <v>977</v>
      </c>
      <c r="G13460" t="s">
        <v>19</v>
      </c>
      <c r="H13460" t="s">
        <v>28</v>
      </c>
      <c r="I13460" t="s">
        <v>26</v>
      </c>
      <c r="J13460" t="s">
        <v>27</v>
      </c>
      <c r="K13460">
        <v>131</v>
      </c>
      <c r="L13460">
        <v>15.3</v>
      </c>
      <c r="M13460" t="s">
        <v>74</v>
      </c>
      <c r="N13460">
        <v>15.3</v>
      </c>
      <c r="P13460" cm="1">
        <f t="array" ref="P13460">IF(Q13460&gt;0,INDEX(Q13460:Q35184,MATCH(TRUE,INDEX(Q13460:Q35184="",,),0)-1),"")</f>
        <v>6</v>
      </c>
      <c r="Q13460">
        <f t="shared" si="322"/>
        <v>2</v>
      </c>
      <c r="R13460">
        <f t="shared" si="321"/>
        <v>0</v>
      </c>
    </row>
    <row r="13461" spans="1:18" x14ac:dyDescent="0.3">
      <c r="A13461" t="s">
        <v>919</v>
      </c>
      <c r="B13461" s="1">
        <v>38481</v>
      </c>
      <c r="C13461" t="s">
        <v>16</v>
      </c>
      <c r="D13461" t="s">
        <v>976</v>
      </c>
      <c r="E13461" t="s">
        <v>977</v>
      </c>
      <c r="G13461" t="s">
        <v>19</v>
      </c>
      <c r="H13461" t="s">
        <v>63</v>
      </c>
      <c r="I13461" t="s">
        <v>26</v>
      </c>
      <c r="J13461" t="s">
        <v>27</v>
      </c>
      <c r="K13461">
        <v>156</v>
      </c>
      <c r="L13461">
        <v>13.9</v>
      </c>
      <c r="M13461" t="s">
        <v>74</v>
      </c>
      <c r="N13461">
        <v>13.9</v>
      </c>
      <c r="P13461" cm="1">
        <f t="array" ref="P13461">IF(Q13461&gt;0,INDEX(Q13461:Q35185,MATCH(TRUE,INDEX(Q13461:Q35185="",,),0)-1),"")</f>
        <v>6</v>
      </c>
      <c r="Q13461">
        <f t="shared" si="322"/>
        <v>2</v>
      </c>
      <c r="R13461">
        <f t="shared" si="321"/>
        <v>0</v>
      </c>
    </row>
    <row r="13462" spans="1:18" x14ac:dyDescent="0.3">
      <c r="A13462" t="s">
        <v>919</v>
      </c>
      <c r="B13462" s="1">
        <v>38481</v>
      </c>
      <c r="C13462" t="s">
        <v>16</v>
      </c>
      <c r="D13462" t="s">
        <v>976</v>
      </c>
      <c r="E13462" t="s">
        <v>977</v>
      </c>
      <c r="G13462" t="s">
        <v>19</v>
      </c>
      <c r="H13462" t="s">
        <v>30</v>
      </c>
      <c r="I13462" t="s">
        <v>26</v>
      </c>
      <c r="J13462" t="s">
        <v>27</v>
      </c>
      <c r="K13462">
        <v>106</v>
      </c>
      <c r="L13462">
        <v>10.85</v>
      </c>
      <c r="M13462" t="s">
        <v>32</v>
      </c>
      <c r="N13462">
        <v>16.02</v>
      </c>
      <c r="P13462" cm="1">
        <f t="array" ref="P13462">IF(Q13462&gt;0,INDEX(Q13462:Q35186,MATCH(TRUE,INDEX(Q13462:Q35186="",,),0)-1),"")</f>
        <v>6</v>
      </c>
      <c r="Q13462">
        <f t="shared" si="322"/>
        <v>3</v>
      </c>
      <c r="R13462">
        <f t="shared" si="321"/>
        <v>0</v>
      </c>
    </row>
    <row r="13463" spans="1:18" x14ac:dyDescent="0.3">
      <c r="A13463" t="s">
        <v>919</v>
      </c>
      <c r="B13463" s="1">
        <v>38481</v>
      </c>
      <c r="C13463" t="s">
        <v>16</v>
      </c>
      <c r="D13463" t="s">
        <v>976</v>
      </c>
      <c r="E13463" t="s">
        <v>977</v>
      </c>
      <c r="G13463" t="s">
        <v>19</v>
      </c>
      <c r="H13463" t="s">
        <v>69</v>
      </c>
      <c r="I13463" t="s">
        <v>26</v>
      </c>
      <c r="J13463" t="s">
        <v>27</v>
      </c>
      <c r="K13463">
        <v>165</v>
      </c>
      <c r="L13463">
        <v>8</v>
      </c>
      <c r="M13463" t="s">
        <v>32</v>
      </c>
      <c r="N13463">
        <v>12</v>
      </c>
      <c r="P13463" cm="1">
        <f t="array" ref="P13463">IF(Q13463&gt;0,INDEX(Q13463:Q35187,MATCH(TRUE,INDEX(Q13463:Q35187="",,),0)-1),"")</f>
        <v>6</v>
      </c>
      <c r="Q13463">
        <f t="shared" si="322"/>
        <v>3</v>
      </c>
      <c r="R13463">
        <f t="shared" si="321"/>
        <v>0</v>
      </c>
    </row>
    <row r="13464" spans="1:18" x14ac:dyDescent="0.3">
      <c r="A13464" t="s">
        <v>919</v>
      </c>
      <c r="B13464" s="1">
        <v>38481</v>
      </c>
      <c r="C13464" t="s">
        <v>16</v>
      </c>
      <c r="D13464" t="s">
        <v>976</v>
      </c>
      <c r="E13464" t="s">
        <v>977</v>
      </c>
      <c r="G13464" t="s">
        <v>19</v>
      </c>
      <c r="H13464" t="s">
        <v>28</v>
      </c>
      <c r="I13464" t="s">
        <v>26</v>
      </c>
      <c r="J13464" t="s">
        <v>27</v>
      </c>
      <c r="K13464">
        <v>131</v>
      </c>
      <c r="L13464">
        <v>15.3</v>
      </c>
      <c r="M13464" t="s">
        <v>32</v>
      </c>
      <c r="N13464">
        <v>39</v>
      </c>
      <c r="P13464" cm="1">
        <f t="array" ref="P13464">IF(Q13464&gt;0,INDEX(Q13464:Q35188,MATCH(TRUE,INDEX(Q13464:Q35188="",,),0)-1),"")</f>
        <v>6</v>
      </c>
      <c r="Q13464">
        <f t="shared" si="322"/>
        <v>3</v>
      </c>
      <c r="R13464">
        <f t="shared" si="321"/>
        <v>0</v>
      </c>
    </row>
    <row r="13465" spans="1:18" x14ac:dyDescent="0.3">
      <c r="A13465" t="s">
        <v>919</v>
      </c>
      <c r="B13465" s="1">
        <v>38481</v>
      </c>
      <c r="C13465" t="s">
        <v>16</v>
      </c>
      <c r="D13465" t="s">
        <v>976</v>
      </c>
      <c r="E13465" t="s">
        <v>977</v>
      </c>
      <c r="G13465" t="s">
        <v>19</v>
      </c>
      <c r="H13465" t="s">
        <v>63</v>
      </c>
      <c r="I13465" t="s">
        <v>26</v>
      </c>
      <c r="J13465" t="s">
        <v>27</v>
      </c>
      <c r="K13465">
        <v>156</v>
      </c>
      <c r="L13465">
        <v>13.9</v>
      </c>
      <c r="M13465" t="s">
        <v>32</v>
      </c>
      <c r="N13465">
        <v>20</v>
      </c>
      <c r="P13465" cm="1">
        <f t="array" ref="P13465">IF(Q13465&gt;0,INDEX(Q13465:Q35189,MATCH(TRUE,INDEX(Q13465:Q35189="",,),0)-1),"")</f>
        <v>6</v>
      </c>
      <c r="Q13465">
        <f t="shared" si="322"/>
        <v>3</v>
      </c>
      <c r="R13465">
        <f t="shared" si="321"/>
        <v>0</v>
      </c>
    </row>
    <row r="13466" spans="1:18" x14ac:dyDescent="0.3">
      <c r="A13466" t="s">
        <v>919</v>
      </c>
      <c r="B13466" s="1">
        <v>38481</v>
      </c>
      <c r="C13466" t="s">
        <v>16</v>
      </c>
      <c r="D13466" t="s">
        <v>976</v>
      </c>
      <c r="E13466" t="s">
        <v>977</v>
      </c>
      <c r="G13466" t="s">
        <v>19</v>
      </c>
      <c r="H13466" t="s">
        <v>30</v>
      </c>
      <c r="I13466" t="s">
        <v>26</v>
      </c>
      <c r="J13466" t="s">
        <v>27</v>
      </c>
      <c r="K13466">
        <v>106</v>
      </c>
      <c r="L13466">
        <v>10.85</v>
      </c>
      <c r="M13466" t="s">
        <v>922</v>
      </c>
      <c r="N13466">
        <v>20</v>
      </c>
      <c r="P13466" cm="1">
        <f t="array" ref="P13466">IF(Q13466&gt;0,INDEX(Q13466:Q35190,MATCH(TRUE,INDEX(Q13466:Q35190="",,),0)-1),"")</f>
        <v>6</v>
      </c>
      <c r="Q13466">
        <f t="shared" si="322"/>
        <v>4</v>
      </c>
      <c r="R13466">
        <f t="shared" si="321"/>
        <v>0</v>
      </c>
    </row>
    <row r="13467" spans="1:18" x14ac:dyDescent="0.3">
      <c r="A13467" t="s">
        <v>919</v>
      </c>
      <c r="B13467" s="1">
        <v>38481</v>
      </c>
      <c r="C13467" t="s">
        <v>16</v>
      </c>
      <c r="D13467" t="s">
        <v>976</v>
      </c>
      <c r="E13467" t="s">
        <v>977</v>
      </c>
      <c r="G13467" t="s">
        <v>19</v>
      </c>
      <c r="H13467" t="s">
        <v>69</v>
      </c>
      <c r="I13467" t="s">
        <v>26</v>
      </c>
      <c r="J13467" t="s">
        <v>27</v>
      </c>
      <c r="K13467">
        <v>165</v>
      </c>
      <c r="L13467">
        <v>8</v>
      </c>
      <c r="M13467" t="s">
        <v>922</v>
      </c>
      <c r="N13467">
        <v>10</v>
      </c>
      <c r="P13467" cm="1">
        <f t="array" ref="P13467">IF(Q13467&gt;0,INDEX(Q13467:Q35191,MATCH(TRUE,INDEX(Q13467:Q35191="",,),0)-1),"")</f>
        <v>6</v>
      </c>
      <c r="Q13467">
        <f t="shared" si="322"/>
        <v>4</v>
      </c>
      <c r="R13467">
        <f t="shared" si="321"/>
        <v>0</v>
      </c>
    </row>
    <row r="13468" spans="1:18" x14ac:dyDescent="0.3">
      <c r="A13468" t="s">
        <v>919</v>
      </c>
      <c r="B13468" s="1">
        <v>38481</v>
      </c>
      <c r="C13468" t="s">
        <v>16</v>
      </c>
      <c r="D13468" t="s">
        <v>976</v>
      </c>
      <c r="E13468" t="s">
        <v>977</v>
      </c>
      <c r="G13468" t="s">
        <v>19</v>
      </c>
      <c r="H13468" t="s">
        <v>28</v>
      </c>
      <c r="I13468" t="s">
        <v>26</v>
      </c>
      <c r="J13468" t="s">
        <v>27</v>
      </c>
      <c r="K13468">
        <v>131</v>
      </c>
      <c r="L13468">
        <v>15.3</v>
      </c>
      <c r="M13468" t="s">
        <v>922</v>
      </c>
      <c r="N13468">
        <v>25</v>
      </c>
      <c r="P13468" cm="1">
        <f t="array" ref="P13468">IF(Q13468&gt;0,INDEX(Q13468:Q35192,MATCH(TRUE,INDEX(Q13468:Q35192="",,),0)-1),"")</f>
        <v>6</v>
      </c>
      <c r="Q13468">
        <f t="shared" si="322"/>
        <v>4</v>
      </c>
      <c r="R13468">
        <f t="shared" si="321"/>
        <v>0</v>
      </c>
    </row>
    <row r="13469" spans="1:18" x14ac:dyDescent="0.3">
      <c r="A13469" t="s">
        <v>919</v>
      </c>
      <c r="B13469" s="1">
        <v>38481</v>
      </c>
      <c r="C13469" t="s">
        <v>16</v>
      </c>
      <c r="D13469" t="s">
        <v>976</v>
      </c>
      <c r="E13469" t="s">
        <v>977</v>
      </c>
      <c r="G13469" t="s">
        <v>19</v>
      </c>
      <c r="H13469" t="s">
        <v>63</v>
      </c>
      <c r="I13469" t="s">
        <v>26</v>
      </c>
      <c r="J13469" t="s">
        <v>27</v>
      </c>
      <c r="K13469">
        <v>156</v>
      </c>
      <c r="L13469">
        <v>13.9</v>
      </c>
      <c r="M13469" t="s">
        <v>922</v>
      </c>
      <c r="N13469">
        <v>22</v>
      </c>
      <c r="P13469" cm="1">
        <f t="array" ref="P13469">IF(Q13469&gt;0,INDEX(Q13469:Q35193,MATCH(TRUE,INDEX(Q13469:Q35193="",,),0)-1),"")</f>
        <v>6</v>
      </c>
      <c r="Q13469">
        <f t="shared" si="322"/>
        <v>4</v>
      </c>
      <c r="R13469">
        <f t="shared" si="321"/>
        <v>0</v>
      </c>
    </row>
    <row r="13470" spans="1:18" x14ac:dyDescent="0.3">
      <c r="A13470" t="s">
        <v>919</v>
      </c>
      <c r="B13470" s="1">
        <v>38481</v>
      </c>
      <c r="C13470" t="s">
        <v>16</v>
      </c>
      <c r="D13470" t="s">
        <v>976</v>
      </c>
      <c r="E13470" t="s">
        <v>977</v>
      </c>
      <c r="G13470" t="s">
        <v>19</v>
      </c>
      <c r="H13470" t="s">
        <v>30</v>
      </c>
      <c r="I13470" t="s">
        <v>26</v>
      </c>
      <c r="J13470" t="s">
        <v>27</v>
      </c>
      <c r="K13470">
        <v>106</v>
      </c>
      <c r="L13470">
        <v>10.85</v>
      </c>
      <c r="M13470" t="s">
        <v>59</v>
      </c>
      <c r="N13470">
        <v>20</v>
      </c>
      <c r="P13470" cm="1">
        <f t="array" ref="P13470">IF(Q13470&gt;0,INDEX(Q13470:Q35194,MATCH(TRUE,INDEX(Q13470:Q35194="",,),0)-1),"")</f>
        <v>6</v>
      </c>
      <c r="Q13470">
        <f t="shared" si="322"/>
        <v>5</v>
      </c>
      <c r="R13470">
        <f t="shared" si="321"/>
        <v>0</v>
      </c>
    </row>
    <row r="13471" spans="1:18" x14ac:dyDescent="0.3">
      <c r="A13471" t="s">
        <v>919</v>
      </c>
      <c r="B13471" s="1">
        <v>38481</v>
      </c>
      <c r="C13471" t="s">
        <v>16</v>
      </c>
      <c r="D13471" t="s">
        <v>976</v>
      </c>
      <c r="E13471" t="s">
        <v>977</v>
      </c>
      <c r="G13471" t="s">
        <v>19</v>
      </c>
      <c r="H13471" t="s">
        <v>69</v>
      </c>
      <c r="I13471" t="s">
        <v>26</v>
      </c>
      <c r="J13471" t="s">
        <v>27</v>
      </c>
      <c r="K13471">
        <v>165</v>
      </c>
      <c r="L13471">
        <v>8</v>
      </c>
      <c r="M13471" t="s">
        <v>59</v>
      </c>
      <c r="N13471">
        <v>15</v>
      </c>
      <c r="P13471" cm="1">
        <f t="array" ref="P13471">IF(Q13471&gt;0,INDEX(Q13471:Q35195,MATCH(TRUE,INDEX(Q13471:Q35195="",,),0)-1),"")</f>
        <v>6</v>
      </c>
      <c r="Q13471">
        <f t="shared" si="322"/>
        <v>5</v>
      </c>
      <c r="R13471">
        <f t="shared" si="321"/>
        <v>0</v>
      </c>
    </row>
    <row r="13472" spans="1:18" x14ac:dyDescent="0.3">
      <c r="A13472" t="s">
        <v>919</v>
      </c>
      <c r="B13472" s="1">
        <v>38481</v>
      </c>
      <c r="C13472" t="s">
        <v>16</v>
      </c>
      <c r="D13472" t="s">
        <v>976</v>
      </c>
      <c r="E13472" t="s">
        <v>977</v>
      </c>
      <c r="G13472" t="s">
        <v>19</v>
      </c>
      <c r="H13472" t="s">
        <v>28</v>
      </c>
      <c r="I13472" t="s">
        <v>26</v>
      </c>
      <c r="J13472" t="s">
        <v>27</v>
      </c>
      <c r="K13472">
        <v>131</v>
      </c>
      <c r="L13472">
        <v>15.3</v>
      </c>
      <c r="M13472" t="s">
        <v>59</v>
      </c>
      <c r="N13472">
        <v>20</v>
      </c>
      <c r="P13472" cm="1">
        <f t="array" ref="P13472">IF(Q13472&gt;0,INDEX(Q13472:Q35196,MATCH(TRUE,INDEX(Q13472:Q35196="",,),0)-1),"")</f>
        <v>6</v>
      </c>
      <c r="Q13472">
        <f t="shared" si="322"/>
        <v>5</v>
      </c>
      <c r="R13472">
        <f t="shared" si="321"/>
        <v>0</v>
      </c>
    </row>
    <row r="13473" spans="1:18" x14ac:dyDescent="0.3">
      <c r="A13473" t="s">
        <v>919</v>
      </c>
      <c r="B13473" s="1">
        <v>38481</v>
      </c>
      <c r="C13473" t="s">
        <v>16</v>
      </c>
      <c r="D13473" t="s">
        <v>976</v>
      </c>
      <c r="E13473" t="s">
        <v>977</v>
      </c>
      <c r="G13473" t="s">
        <v>19</v>
      </c>
      <c r="H13473" t="s">
        <v>63</v>
      </c>
      <c r="I13473" t="s">
        <v>26</v>
      </c>
      <c r="J13473" t="s">
        <v>27</v>
      </c>
      <c r="K13473">
        <v>156</v>
      </c>
      <c r="L13473">
        <v>13.9</v>
      </c>
      <c r="M13473" t="s">
        <v>59</v>
      </c>
      <c r="N13473">
        <v>20</v>
      </c>
      <c r="P13473" cm="1">
        <f t="array" ref="P13473">IF(Q13473&gt;0,INDEX(Q13473:Q35197,MATCH(TRUE,INDEX(Q13473:Q35197="",,),0)-1),"")</f>
        <v>6</v>
      </c>
      <c r="Q13473">
        <f t="shared" si="322"/>
        <v>5</v>
      </c>
      <c r="R13473">
        <f t="shared" si="321"/>
        <v>0</v>
      </c>
    </row>
    <row r="13474" spans="1:18" x14ac:dyDescent="0.3">
      <c r="A13474" t="s">
        <v>919</v>
      </c>
      <c r="B13474" s="1">
        <v>38481</v>
      </c>
      <c r="C13474" t="s">
        <v>16</v>
      </c>
      <c r="D13474" t="s">
        <v>976</v>
      </c>
      <c r="E13474" t="s">
        <v>977</v>
      </c>
      <c r="G13474" t="s">
        <v>19</v>
      </c>
      <c r="H13474" t="s">
        <v>30</v>
      </c>
      <c r="I13474" t="s">
        <v>26</v>
      </c>
      <c r="J13474" t="s">
        <v>27</v>
      </c>
      <c r="K13474">
        <v>106</v>
      </c>
      <c r="L13474">
        <v>10.85</v>
      </c>
      <c r="M13474" t="s">
        <v>927</v>
      </c>
      <c r="N13474">
        <v>18</v>
      </c>
      <c r="P13474" cm="1">
        <f t="array" ref="P13474">IF(Q13474&gt;0,INDEX(Q13474:Q35198,MATCH(TRUE,INDEX(Q13474:Q35198="",,),0)-1),"")</f>
        <v>6</v>
      </c>
      <c r="Q13474">
        <f t="shared" si="322"/>
        <v>6</v>
      </c>
      <c r="R13474">
        <f t="shared" si="321"/>
        <v>0</v>
      </c>
    </row>
    <row r="13475" spans="1:18" x14ac:dyDescent="0.3">
      <c r="A13475" t="s">
        <v>919</v>
      </c>
      <c r="B13475" s="1">
        <v>38481</v>
      </c>
      <c r="C13475" t="s">
        <v>16</v>
      </c>
      <c r="D13475" t="s">
        <v>976</v>
      </c>
      <c r="E13475" t="s">
        <v>977</v>
      </c>
      <c r="G13475" t="s">
        <v>19</v>
      </c>
      <c r="H13475" t="s">
        <v>69</v>
      </c>
      <c r="I13475" t="s">
        <v>26</v>
      </c>
      <c r="J13475" t="s">
        <v>27</v>
      </c>
      <c r="K13475">
        <v>165</v>
      </c>
      <c r="L13475">
        <v>8</v>
      </c>
      <c r="M13475" t="s">
        <v>927</v>
      </c>
      <c r="N13475">
        <v>10</v>
      </c>
      <c r="P13475" cm="1">
        <f t="array" ref="P13475">IF(Q13475&gt;0,INDEX(Q13475:Q35199,MATCH(TRUE,INDEX(Q13475:Q35199="",,),0)-1),"")</f>
        <v>6</v>
      </c>
      <c r="Q13475">
        <f t="shared" si="322"/>
        <v>6</v>
      </c>
      <c r="R13475">
        <f t="shared" si="321"/>
        <v>0</v>
      </c>
    </row>
    <row r="13476" spans="1:18" x14ac:dyDescent="0.3">
      <c r="A13476" t="s">
        <v>919</v>
      </c>
      <c r="B13476" s="1">
        <v>38481</v>
      </c>
      <c r="C13476" t="s">
        <v>16</v>
      </c>
      <c r="D13476" t="s">
        <v>976</v>
      </c>
      <c r="E13476" t="s">
        <v>977</v>
      </c>
      <c r="G13476" t="s">
        <v>19</v>
      </c>
      <c r="H13476" t="s">
        <v>28</v>
      </c>
      <c r="I13476" t="s">
        <v>26</v>
      </c>
      <c r="J13476" t="s">
        <v>27</v>
      </c>
      <c r="K13476">
        <v>131</v>
      </c>
      <c r="L13476">
        <v>15.3</v>
      </c>
      <c r="M13476" t="s">
        <v>927</v>
      </c>
      <c r="N13476">
        <v>16</v>
      </c>
      <c r="P13476" cm="1">
        <f t="array" ref="P13476">IF(Q13476&gt;0,INDEX(Q13476:Q35200,MATCH(TRUE,INDEX(Q13476:Q35200="",,),0)-1),"")</f>
        <v>6</v>
      </c>
      <c r="Q13476">
        <f t="shared" si="322"/>
        <v>6</v>
      </c>
      <c r="R13476">
        <f t="shared" si="321"/>
        <v>0</v>
      </c>
    </row>
    <row r="13477" spans="1:18" x14ac:dyDescent="0.3">
      <c r="A13477" t="s">
        <v>919</v>
      </c>
      <c r="B13477" s="1">
        <v>38481</v>
      </c>
      <c r="C13477" t="s">
        <v>16</v>
      </c>
      <c r="D13477" t="s">
        <v>976</v>
      </c>
      <c r="E13477" t="s">
        <v>977</v>
      </c>
      <c r="G13477" t="s">
        <v>19</v>
      </c>
      <c r="H13477" t="s">
        <v>63</v>
      </c>
      <c r="I13477" t="s">
        <v>26</v>
      </c>
      <c r="J13477" t="s">
        <v>27</v>
      </c>
      <c r="K13477">
        <v>156</v>
      </c>
      <c r="L13477">
        <v>13.9</v>
      </c>
      <c r="M13477" t="s">
        <v>927</v>
      </c>
      <c r="N13477">
        <v>16</v>
      </c>
      <c r="P13477" cm="1">
        <f t="array" ref="P13477">IF(Q13477&gt;0,INDEX(Q13477:Q35201,MATCH(TRUE,INDEX(Q13477:Q35201="",,),0)-1),"")</f>
        <v>6</v>
      </c>
      <c r="Q13477">
        <f t="shared" si="322"/>
        <v>6</v>
      </c>
      <c r="R13477">
        <f t="shared" si="321"/>
        <v>0</v>
      </c>
    </row>
    <row r="13478" spans="1:18" x14ac:dyDescent="0.3">
      <c r="P13478" t="str" cm="1">
        <f t="array" ref="P13478">IF(Q13478&gt;0,INDEX(Q13478:Q35202,MATCH(TRUE,INDEX(Q13478:Q35202="",,),0)-1),"")</f>
        <v/>
      </c>
      <c r="R13478" t="str">
        <f t="shared" si="321"/>
        <v/>
      </c>
    </row>
    <row r="13479" spans="1:18" x14ac:dyDescent="0.3">
      <c r="A13479" t="s">
        <v>919</v>
      </c>
      <c r="B13479" s="1">
        <v>38481</v>
      </c>
      <c r="C13479" t="s">
        <v>16</v>
      </c>
      <c r="D13479" t="s">
        <v>978</v>
      </c>
      <c r="E13479" t="s">
        <v>979</v>
      </c>
      <c r="G13479" t="s">
        <v>19</v>
      </c>
      <c r="H13479" t="s">
        <v>41</v>
      </c>
      <c r="I13479" t="s">
        <v>21</v>
      </c>
      <c r="J13479" t="s">
        <v>22</v>
      </c>
      <c r="K13479">
        <v>221.4</v>
      </c>
      <c r="L13479">
        <v>185</v>
      </c>
      <c r="M13479" t="s">
        <v>86</v>
      </c>
      <c r="N13479">
        <v>488.64</v>
      </c>
      <c r="O13479" t="s">
        <v>24</v>
      </c>
      <c r="P13479" cm="1">
        <f t="array" ref="P13479">IF(Q13479&gt;0,INDEX(Q13479:Q35203,MATCH(TRUE,INDEX(Q13479:Q35203="",,),0)-1),"")</f>
        <v>6</v>
      </c>
      <c r="Q13479">
        <f>INT((ROW()-13479)/8)+1</f>
        <v>1</v>
      </c>
      <c r="R13479">
        <f t="shared" si="321"/>
        <v>0</v>
      </c>
    </row>
    <row r="13480" spans="1:18" x14ac:dyDescent="0.3">
      <c r="A13480" t="s">
        <v>919</v>
      </c>
      <c r="B13480" s="1">
        <v>38481</v>
      </c>
      <c r="C13480" t="s">
        <v>16</v>
      </c>
      <c r="D13480" t="s">
        <v>978</v>
      </c>
      <c r="E13480" t="s">
        <v>979</v>
      </c>
      <c r="G13480" t="s">
        <v>19</v>
      </c>
      <c r="H13480" t="s">
        <v>41</v>
      </c>
      <c r="I13480" t="s">
        <v>26</v>
      </c>
      <c r="J13480" t="s">
        <v>27</v>
      </c>
      <c r="K13480">
        <v>524</v>
      </c>
      <c r="L13480">
        <v>53.2</v>
      </c>
      <c r="M13480" t="s">
        <v>86</v>
      </c>
      <c r="N13480">
        <v>53.2</v>
      </c>
      <c r="O13480" t="s">
        <v>24</v>
      </c>
      <c r="P13480" cm="1">
        <f t="array" ref="P13480">IF(Q13480&gt;0,INDEX(Q13480:Q35204,MATCH(TRUE,INDEX(Q13480:Q35204="",,),0)-1),"")</f>
        <v>6</v>
      </c>
      <c r="Q13480">
        <f t="shared" ref="Q13480:Q13526" si="323">INT((ROW()-13479)/8)+1</f>
        <v>1</v>
      </c>
      <c r="R13480">
        <f t="shared" si="321"/>
        <v>0</v>
      </c>
    </row>
    <row r="13481" spans="1:18" x14ac:dyDescent="0.3">
      <c r="A13481" t="s">
        <v>919</v>
      </c>
      <c r="B13481" s="1">
        <v>38481</v>
      </c>
      <c r="C13481" t="s">
        <v>16</v>
      </c>
      <c r="D13481" t="s">
        <v>978</v>
      </c>
      <c r="E13481" t="s">
        <v>979</v>
      </c>
      <c r="G13481" t="s">
        <v>19</v>
      </c>
      <c r="H13481" t="s">
        <v>28</v>
      </c>
      <c r="I13481" t="s">
        <v>26</v>
      </c>
      <c r="J13481" t="s">
        <v>27</v>
      </c>
      <c r="K13481">
        <v>1756</v>
      </c>
      <c r="L13481">
        <v>20.95</v>
      </c>
      <c r="M13481" t="s">
        <v>86</v>
      </c>
      <c r="N13481">
        <v>20.95</v>
      </c>
      <c r="O13481" t="s">
        <v>24</v>
      </c>
      <c r="P13481" cm="1">
        <f t="array" ref="P13481">IF(Q13481&gt;0,INDEX(Q13481:Q35205,MATCH(TRUE,INDEX(Q13481:Q35205="",,),0)-1),"")</f>
        <v>6</v>
      </c>
      <c r="Q13481">
        <f t="shared" si="323"/>
        <v>1</v>
      </c>
      <c r="R13481">
        <f t="shared" si="321"/>
        <v>0</v>
      </c>
    </row>
    <row r="13482" spans="1:18" x14ac:dyDescent="0.3">
      <c r="A13482" t="s">
        <v>919</v>
      </c>
      <c r="B13482" s="1">
        <v>38481</v>
      </c>
      <c r="C13482" t="s">
        <v>16</v>
      </c>
      <c r="D13482" t="s">
        <v>978</v>
      </c>
      <c r="E13482" t="s">
        <v>979</v>
      </c>
      <c r="G13482" s="6" t="s">
        <v>29</v>
      </c>
      <c r="H13482" t="s">
        <v>69</v>
      </c>
      <c r="I13482" t="s">
        <v>21</v>
      </c>
      <c r="J13482" t="s">
        <v>22</v>
      </c>
      <c r="K13482">
        <v>16.100000000000001</v>
      </c>
      <c r="L13482">
        <v>58</v>
      </c>
      <c r="M13482" t="s">
        <v>86</v>
      </c>
      <c r="N13482">
        <v>58</v>
      </c>
      <c r="O13482" t="s">
        <v>24</v>
      </c>
      <c r="P13482" cm="1">
        <f t="array" ref="P13482">IF(Q13482&gt;0,INDEX(Q13482:Q35206,MATCH(TRUE,INDEX(Q13482:Q35206="",,),0)-1),"")</f>
        <v>6</v>
      </c>
      <c r="Q13482">
        <f t="shared" si="323"/>
        <v>1</v>
      </c>
      <c r="R13482">
        <f t="shared" si="321"/>
        <v>0</v>
      </c>
    </row>
    <row r="13483" spans="1:18" x14ac:dyDescent="0.3">
      <c r="A13483" t="s">
        <v>919</v>
      </c>
      <c r="B13483" s="1">
        <v>38481</v>
      </c>
      <c r="C13483" t="s">
        <v>16</v>
      </c>
      <c r="D13483" t="s">
        <v>978</v>
      </c>
      <c r="E13483" t="s">
        <v>979</v>
      </c>
      <c r="G13483" s="6" t="s">
        <v>29</v>
      </c>
      <c r="H13483" t="s">
        <v>28</v>
      </c>
      <c r="I13483" t="s">
        <v>21</v>
      </c>
      <c r="J13483" t="s">
        <v>22</v>
      </c>
      <c r="K13483">
        <v>99.4</v>
      </c>
      <c r="L13483">
        <v>109</v>
      </c>
      <c r="M13483" t="s">
        <v>86</v>
      </c>
      <c r="N13483">
        <v>109</v>
      </c>
      <c r="O13483" t="s">
        <v>24</v>
      </c>
      <c r="P13483" cm="1">
        <f t="array" ref="P13483">IF(Q13483&gt;0,INDEX(Q13483:Q35207,MATCH(TRUE,INDEX(Q13483:Q35207="",,),0)-1),"")</f>
        <v>6</v>
      </c>
      <c r="Q13483">
        <f t="shared" si="323"/>
        <v>1</v>
      </c>
      <c r="R13483">
        <f t="shared" si="321"/>
        <v>0</v>
      </c>
    </row>
    <row r="13484" spans="1:18" x14ac:dyDescent="0.3">
      <c r="A13484" t="s">
        <v>919</v>
      </c>
      <c r="B13484" s="1">
        <v>38481</v>
      </c>
      <c r="C13484" t="s">
        <v>16</v>
      </c>
      <c r="D13484" t="s">
        <v>978</v>
      </c>
      <c r="E13484" t="s">
        <v>979</v>
      </c>
      <c r="G13484" s="6" t="s">
        <v>29</v>
      </c>
      <c r="H13484" t="s">
        <v>43</v>
      </c>
      <c r="I13484" t="s">
        <v>21</v>
      </c>
      <c r="J13484" t="s">
        <v>22</v>
      </c>
      <c r="K13484">
        <v>15.9</v>
      </c>
      <c r="L13484">
        <v>173</v>
      </c>
      <c r="M13484" t="s">
        <v>86</v>
      </c>
      <c r="N13484">
        <v>173</v>
      </c>
      <c r="O13484" t="s">
        <v>24</v>
      </c>
      <c r="P13484" cm="1">
        <f t="array" ref="P13484">IF(Q13484&gt;0,INDEX(Q13484:Q35208,MATCH(TRUE,INDEX(Q13484:Q35208="",,),0)-1),"")</f>
        <v>6</v>
      </c>
      <c r="Q13484">
        <f t="shared" si="323"/>
        <v>1</v>
      </c>
      <c r="R13484">
        <f t="shared" si="321"/>
        <v>0</v>
      </c>
    </row>
    <row r="13485" spans="1:18" x14ac:dyDescent="0.3">
      <c r="A13485" t="s">
        <v>919</v>
      </c>
      <c r="B13485" s="1">
        <v>38481</v>
      </c>
      <c r="C13485" t="s">
        <v>16</v>
      </c>
      <c r="D13485" t="s">
        <v>978</v>
      </c>
      <c r="E13485" t="s">
        <v>979</v>
      </c>
      <c r="G13485" s="6" t="s">
        <v>29</v>
      </c>
      <c r="H13485" t="s">
        <v>69</v>
      </c>
      <c r="I13485" t="s">
        <v>26</v>
      </c>
      <c r="J13485" t="s">
        <v>27</v>
      </c>
      <c r="K13485">
        <v>108</v>
      </c>
      <c r="L13485">
        <v>13.35</v>
      </c>
      <c r="M13485" t="s">
        <v>86</v>
      </c>
      <c r="N13485">
        <v>13.35</v>
      </c>
      <c r="O13485" t="s">
        <v>24</v>
      </c>
      <c r="P13485" cm="1">
        <f t="array" ref="P13485">IF(Q13485&gt;0,INDEX(Q13485:Q35209,MATCH(TRUE,INDEX(Q13485:Q35209="",,),0)-1),"")</f>
        <v>6</v>
      </c>
      <c r="Q13485">
        <f t="shared" si="323"/>
        <v>1</v>
      </c>
      <c r="R13485">
        <f t="shared" si="321"/>
        <v>0</v>
      </c>
    </row>
    <row r="13486" spans="1:18" x14ac:dyDescent="0.3">
      <c r="A13486" t="s">
        <v>919</v>
      </c>
      <c r="B13486" s="1">
        <v>38481</v>
      </c>
      <c r="C13486" t="s">
        <v>16</v>
      </c>
      <c r="D13486" t="s">
        <v>978</v>
      </c>
      <c r="E13486" t="s">
        <v>979</v>
      </c>
      <c r="G13486" s="6" t="s">
        <v>29</v>
      </c>
      <c r="H13486" t="s">
        <v>43</v>
      </c>
      <c r="I13486" t="s">
        <v>26</v>
      </c>
      <c r="J13486" t="s">
        <v>27</v>
      </c>
      <c r="K13486">
        <v>42</v>
      </c>
      <c r="L13486">
        <v>15.4</v>
      </c>
      <c r="M13486" t="s">
        <v>86</v>
      </c>
      <c r="N13486">
        <v>15.4</v>
      </c>
      <c r="O13486" t="s">
        <v>24</v>
      </c>
      <c r="P13486" cm="1">
        <f t="array" ref="P13486">IF(Q13486&gt;0,INDEX(Q13486:Q35210,MATCH(TRUE,INDEX(Q13486:Q35210="",,),0)-1),"")</f>
        <v>6</v>
      </c>
      <c r="Q13486">
        <f t="shared" si="323"/>
        <v>1</v>
      </c>
      <c r="R13486">
        <f t="shared" si="321"/>
        <v>0</v>
      </c>
    </row>
    <row r="13487" spans="1:18" x14ac:dyDescent="0.3">
      <c r="A13487" t="s">
        <v>919</v>
      </c>
      <c r="B13487" s="1">
        <v>38481</v>
      </c>
      <c r="C13487" t="s">
        <v>16</v>
      </c>
      <c r="D13487" t="s">
        <v>978</v>
      </c>
      <c r="E13487" t="s">
        <v>979</v>
      </c>
      <c r="G13487" t="s">
        <v>19</v>
      </c>
      <c r="H13487" t="s">
        <v>41</v>
      </c>
      <c r="I13487" t="s">
        <v>21</v>
      </c>
      <c r="J13487" t="s">
        <v>22</v>
      </c>
      <c r="K13487">
        <v>221.4</v>
      </c>
      <c r="L13487">
        <v>185</v>
      </c>
      <c r="M13487" t="s">
        <v>32</v>
      </c>
      <c r="N13487">
        <v>190</v>
      </c>
      <c r="P13487" cm="1">
        <f t="array" ref="P13487">IF(Q13487&gt;0,INDEX(Q13487:Q35211,MATCH(TRUE,INDEX(Q13487:Q35211="",,),0)-1),"")</f>
        <v>6</v>
      </c>
      <c r="Q13487">
        <f t="shared" si="323"/>
        <v>2</v>
      </c>
      <c r="R13487">
        <f t="shared" si="321"/>
        <v>0</v>
      </c>
    </row>
    <row r="13488" spans="1:18" x14ac:dyDescent="0.3">
      <c r="A13488" t="s">
        <v>919</v>
      </c>
      <c r="B13488" s="1">
        <v>38481</v>
      </c>
      <c r="C13488" t="s">
        <v>16</v>
      </c>
      <c r="D13488" t="s">
        <v>978</v>
      </c>
      <c r="E13488" t="s">
        <v>979</v>
      </c>
      <c r="G13488" t="s">
        <v>19</v>
      </c>
      <c r="H13488" t="s">
        <v>41</v>
      </c>
      <c r="I13488" t="s">
        <v>26</v>
      </c>
      <c r="J13488" t="s">
        <v>27</v>
      </c>
      <c r="K13488">
        <v>524</v>
      </c>
      <c r="L13488">
        <v>53.2</v>
      </c>
      <c r="M13488" t="s">
        <v>32</v>
      </c>
      <c r="N13488">
        <v>58</v>
      </c>
      <c r="P13488" cm="1">
        <f t="array" ref="P13488">IF(Q13488&gt;0,INDEX(Q13488:Q35212,MATCH(TRUE,INDEX(Q13488:Q35212="",,),0)-1),"")</f>
        <v>6</v>
      </c>
      <c r="Q13488">
        <f t="shared" si="323"/>
        <v>2</v>
      </c>
      <c r="R13488">
        <f t="shared" si="321"/>
        <v>0</v>
      </c>
    </row>
    <row r="13489" spans="1:18" x14ac:dyDescent="0.3">
      <c r="A13489" t="s">
        <v>919</v>
      </c>
      <c r="B13489" s="1">
        <v>38481</v>
      </c>
      <c r="C13489" t="s">
        <v>16</v>
      </c>
      <c r="D13489" t="s">
        <v>978</v>
      </c>
      <c r="E13489" t="s">
        <v>979</v>
      </c>
      <c r="G13489" t="s">
        <v>19</v>
      </c>
      <c r="H13489" t="s">
        <v>28</v>
      </c>
      <c r="I13489" t="s">
        <v>26</v>
      </c>
      <c r="J13489" t="s">
        <v>27</v>
      </c>
      <c r="K13489">
        <v>1756</v>
      </c>
      <c r="L13489">
        <v>20.95</v>
      </c>
      <c r="M13489" t="s">
        <v>32</v>
      </c>
      <c r="N13489">
        <v>41.07</v>
      </c>
      <c r="P13489" cm="1">
        <f t="array" ref="P13489">IF(Q13489&gt;0,INDEX(Q13489:Q35213,MATCH(TRUE,INDEX(Q13489:Q35213="",,),0)-1),"")</f>
        <v>6</v>
      </c>
      <c r="Q13489">
        <f t="shared" si="323"/>
        <v>2</v>
      </c>
      <c r="R13489">
        <f t="shared" si="321"/>
        <v>0</v>
      </c>
    </row>
    <row r="13490" spans="1:18" x14ac:dyDescent="0.3">
      <c r="A13490" t="s">
        <v>919</v>
      </c>
      <c r="B13490" s="1">
        <v>38481</v>
      </c>
      <c r="C13490" t="s">
        <v>16</v>
      </c>
      <c r="D13490" t="s">
        <v>978</v>
      </c>
      <c r="E13490" t="s">
        <v>979</v>
      </c>
      <c r="G13490" s="6" t="s">
        <v>29</v>
      </c>
      <c r="H13490" t="s">
        <v>69</v>
      </c>
      <c r="I13490" t="s">
        <v>21</v>
      </c>
      <c r="J13490" t="s">
        <v>22</v>
      </c>
      <c r="K13490">
        <v>16.100000000000001</v>
      </c>
      <c r="L13490">
        <v>58</v>
      </c>
      <c r="M13490" t="s">
        <v>32</v>
      </c>
      <c r="N13490">
        <v>58</v>
      </c>
      <c r="P13490" cm="1">
        <f t="array" ref="P13490">IF(Q13490&gt;0,INDEX(Q13490:Q35214,MATCH(TRUE,INDEX(Q13490:Q35214="",,),0)-1),"")</f>
        <v>6</v>
      </c>
      <c r="Q13490">
        <f t="shared" si="323"/>
        <v>2</v>
      </c>
      <c r="R13490">
        <f t="shared" si="321"/>
        <v>0</v>
      </c>
    </row>
    <row r="13491" spans="1:18" x14ac:dyDescent="0.3">
      <c r="A13491" t="s">
        <v>919</v>
      </c>
      <c r="B13491" s="1">
        <v>38481</v>
      </c>
      <c r="C13491" t="s">
        <v>16</v>
      </c>
      <c r="D13491" t="s">
        <v>978</v>
      </c>
      <c r="E13491" t="s">
        <v>979</v>
      </c>
      <c r="G13491" s="6" t="s">
        <v>29</v>
      </c>
      <c r="H13491" t="s">
        <v>28</v>
      </c>
      <c r="I13491" t="s">
        <v>21</v>
      </c>
      <c r="J13491" t="s">
        <v>22</v>
      </c>
      <c r="K13491">
        <v>99.4</v>
      </c>
      <c r="L13491">
        <v>109</v>
      </c>
      <c r="M13491" t="s">
        <v>32</v>
      </c>
      <c r="N13491">
        <v>109</v>
      </c>
      <c r="P13491" cm="1">
        <f t="array" ref="P13491">IF(Q13491&gt;0,INDEX(Q13491:Q35215,MATCH(TRUE,INDEX(Q13491:Q35215="",,),0)-1),"")</f>
        <v>6</v>
      </c>
      <c r="Q13491">
        <f t="shared" si="323"/>
        <v>2</v>
      </c>
      <c r="R13491">
        <f t="shared" si="321"/>
        <v>0</v>
      </c>
    </row>
    <row r="13492" spans="1:18" x14ac:dyDescent="0.3">
      <c r="A13492" t="s">
        <v>919</v>
      </c>
      <c r="B13492" s="1">
        <v>38481</v>
      </c>
      <c r="C13492" t="s">
        <v>16</v>
      </c>
      <c r="D13492" t="s">
        <v>978</v>
      </c>
      <c r="E13492" t="s">
        <v>979</v>
      </c>
      <c r="G13492" s="6" t="s">
        <v>29</v>
      </c>
      <c r="H13492" t="s">
        <v>43</v>
      </c>
      <c r="I13492" t="s">
        <v>21</v>
      </c>
      <c r="J13492" t="s">
        <v>22</v>
      </c>
      <c r="K13492">
        <v>15.9</v>
      </c>
      <c r="L13492">
        <v>173</v>
      </c>
      <c r="M13492" t="s">
        <v>32</v>
      </c>
      <c r="N13492">
        <v>173</v>
      </c>
      <c r="P13492" cm="1">
        <f t="array" ref="P13492">IF(Q13492&gt;0,INDEX(Q13492:Q35216,MATCH(TRUE,INDEX(Q13492:Q35216="",,),0)-1),"")</f>
        <v>6</v>
      </c>
      <c r="Q13492">
        <f t="shared" si="323"/>
        <v>2</v>
      </c>
      <c r="R13492">
        <f t="shared" ref="R13492:R13555" si="324">IF(P13492="","",0)</f>
        <v>0</v>
      </c>
    </row>
    <row r="13493" spans="1:18" x14ac:dyDescent="0.3">
      <c r="A13493" t="s">
        <v>919</v>
      </c>
      <c r="B13493" s="1">
        <v>38481</v>
      </c>
      <c r="C13493" t="s">
        <v>16</v>
      </c>
      <c r="D13493" t="s">
        <v>978</v>
      </c>
      <c r="E13493" t="s">
        <v>979</v>
      </c>
      <c r="G13493" s="6" t="s">
        <v>29</v>
      </c>
      <c r="H13493" t="s">
        <v>69</v>
      </c>
      <c r="I13493" t="s">
        <v>26</v>
      </c>
      <c r="J13493" t="s">
        <v>27</v>
      </c>
      <c r="K13493">
        <v>108</v>
      </c>
      <c r="L13493">
        <v>13.35</v>
      </c>
      <c r="M13493" t="s">
        <v>32</v>
      </c>
      <c r="N13493">
        <v>13.35</v>
      </c>
      <c r="P13493" cm="1">
        <f t="array" ref="P13493">IF(Q13493&gt;0,INDEX(Q13493:Q35217,MATCH(TRUE,INDEX(Q13493:Q35217="",,),0)-1),"")</f>
        <v>6</v>
      </c>
      <c r="Q13493">
        <f t="shared" si="323"/>
        <v>2</v>
      </c>
      <c r="R13493">
        <f t="shared" si="324"/>
        <v>0</v>
      </c>
    </row>
    <row r="13494" spans="1:18" x14ac:dyDescent="0.3">
      <c r="A13494" t="s">
        <v>919</v>
      </c>
      <c r="B13494" s="1">
        <v>38481</v>
      </c>
      <c r="C13494" t="s">
        <v>16</v>
      </c>
      <c r="D13494" t="s">
        <v>978</v>
      </c>
      <c r="E13494" t="s">
        <v>979</v>
      </c>
      <c r="G13494" s="6" t="s">
        <v>29</v>
      </c>
      <c r="H13494" t="s">
        <v>43</v>
      </c>
      <c r="I13494" t="s">
        <v>26</v>
      </c>
      <c r="J13494" t="s">
        <v>27</v>
      </c>
      <c r="K13494">
        <v>42</v>
      </c>
      <c r="L13494">
        <v>15.4</v>
      </c>
      <c r="M13494" t="s">
        <v>32</v>
      </c>
      <c r="N13494">
        <v>15.4</v>
      </c>
      <c r="P13494" cm="1">
        <f t="array" ref="P13494">IF(Q13494&gt;0,INDEX(Q13494:Q35218,MATCH(TRUE,INDEX(Q13494:Q35218="",,),0)-1),"")</f>
        <v>6</v>
      </c>
      <c r="Q13494">
        <f t="shared" si="323"/>
        <v>2</v>
      </c>
      <c r="R13494">
        <f t="shared" si="324"/>
        <v>0</v>
      </c>
    </row>
    <row r="13495" spans="1:18" x14ac:dyDescent="0.3">
      <c r="A13495" t="s">
        <v>919</v>
      </c>
      <c r="B13495" s="1">
        <v>38481</v>
      </c>
      <c r="C13495" t="s">
        <v>16</v>
      </c>
      <c r="D13495" t="s">
        <v>978</v>
      </c>
      <c r="E13495" t="s">
        <v>979</v>
      </c>
      <c r="G13495" t="s">
        <v>19</v>
      </c>
      <c r="H13495" t="s">
        <v>41</v>
      </c>
      <c r="I13495" t="s">
        <v>21</v>
      </c>
      <c r="J13495" t="s">
        <v>22</v>
      </c>
      <c r="K13495">
        <v>221.4</v>
      </c>
      <c r="L13495">
        <v>185</v>
      </c>
      <c r="M13495" t="s">
        <v>518</v>
      </c>
      <c r="N13495">
        <v>358</v>
      </c>
      <c r="P13495" cm="1">
        <f t="array" ref="P13495">IF(Q13495&gt;0,INDEX(Q13495:Q35219,MATCH(TRUE,INDEX(Q13495:Q35219="",,),0)-1),"")</f>
        <v>6</v>
      </c>
      <c r="Q13495">
        <f t="shared" si="323"/>
        <v>3</v>
      </c>
      <c r="R13495">
        <f t="shared" si="324"/>
        <v>0</v>
      </c>
    </row>
    <row r="13496" spans="1:18" x14ac:dyDescent="0.3">
      <c r="A13496" t="s">
        <v>919</v>
      </c>
      <c r="B13496" s="1">
        <v>38481</v>
      </c>
      <c r="C13496" t="s">
        <v>16</v>
      </c>
      <c r="D13496" t="s">
        <v>978</v>
      </c>
      <c r="E13496" t="s">
        <v>979</v>
      </c>
      <c r="G13496" t="s">
        <v>19</v>
      </c>
      <c r="H13496" t="s">
        <v>41</v>
      </c>
      <c r="I13496" t="s">
        <v>26</v>
      </c>
      <c r="J13496" t="s">
        <v>27</v>
      </c>
      <c r="K13496">
        <v>524</v>
      </c>
      <c r="L13496">
        <v>53.2</v>
      </c>
      <c r="M13496" t="s">
        <v>518</v>
      </c>
      <c r="N13496">
        <v>53.2</v>
      </c>
      <c r="P13496" cm="1">
        <f t="array" ref="P13496">IF(Q13496&gt;0,INDEX(Q13496:Q35220,MATCH(TRUE,INDEX(Q13496:Q35220="",,),0)-1),"")</f>
        <v>6</v>
      </c>
      <c r="Q13496">
        <f t="shared" si="323"/>
        <v>3</v>
      </c>
      <c r="R13496">
        <f t="shared" si="324"/>
        <v>0</v>
      </c>
    </row>
    <row r="13497" spans="1:18" x14ac:dyDescent="0.3">
      <c r="A13497" t="s">
        <v>919</v>
      </c>
      <c r="B13497" s="1">
        <v>38481</v>
      </c>
      <c r="C13497" t="s">
        <v>16</v>
      </c>
      <c r="D13497" t="s">
        <v>978</v>
      </c>
      <c r="E13497" t="s">
        <v>979</v>
      </c>
      <c r="G13497" t="s">
        <v>19</v>
      </c>
      <c r="H13497" t="s">
        <v>28</v>
      </c>
      <c r="I13497" t="s">
        <v>26</v>
      </c>
      <c r="J13497" t="s">
        <v>27</v>
      </c>
      <c r="K13497">
        <v>1756</v>
      </c>
      <c r="L13497">
        <v>20.95</v>
      </c>
      <c r="M13497" t="s">
        <v>518</v>
      </c>
      <c r="N13497">
        <v>20.96</v>
      </c>
      <c r="P13497" cm="1">
        <f t="array" ref="P13497">IF(Q13497&gt;0,INDEX(Q13497:Q35221,MATCH(TRUE,INDEX(Q13497:Q35221="",,),0)-1),"")</f>
        <v>6</v>
      </c>
      <c r="Q13497">
        <f t="shared" si="323"/>
        <v>3</v>
      </c>
      <c r="R13497">
        <f t="shared" si="324"/>
        <v>0</v>
      </c>
    </row>
    <row r="13498" spans="1:18" x14ac:dyDescent="0.3">
      <c r="A13498" t="s">
        <v>919</v>
      </c>
      <c r="B13498" s="1">
        <v>38481</v>
      </c>
      <c r="C13498" t="s">
        <v>16</v>
      </c>
      <c r="D13498" t="s">
        <v>978</v>
      </c>
      <c r="E13498" t="s">
        <v>979</v>
      </c>
      <c r="G13498" s="6" t="s">
        <v>29</v>
      </c>
      <c r="H13498" t="s">
        <v>69</v>
      </c>
      <c r="I13498" t="s">
        <v>21</v>
      </c>
      <c r="J13498" t="s">
        <v>22</v>
      </c>
      <c r="K13498">
        <v>16.100000000000001</v>
      </c>
      <c r="L13498">
        <v>58</v>
      </c>
      <c r="M13498" t="s">
        <v>518</v>
      </c>
      <c r="N13498">
        <v>58</v>
      </c>
      <c r="P13498" cm="1">
        <f t="array" ref="P13498">IF(Q13498&gt;0,INDEX(Q13498:Q35222,MATCH(TRUE,INDEX(Q13498:Q35222="",,),0)-1),"")</f>
        <v>6</v>
      </c>
      <c r="Q13498">
        <f t="shared" si="323"/>
        <v>3</v>
      </c>
      <c r="R13498">
        <f t="shared" si="324"/>
        <v>0</v>
      </c>
    </row>
    <row r="13499" spans="1:18" x14ac:dyDescent="0.3">
      <c r="A13499" t="s">
        <v>919</v>
      </c>
      <c r="B13499" s="1">
        <v>38481</v>
      </c>
      <c r="C13499" t="s">
        <v>16</v>
      </c>
      <c r="D13499" t="s">
        <v>978</v>
      </c>
      <c r="E13499" t="s">
        <v>979</v>
      </c>
      <c r="G13499" s="6" t="s">
        <v>29</v>
      </c>
      <c r="H13499" t="s">
        <v>28</v>
      </c>
      <c r="I13499" t="s">
        <v>21</v>
      </c>
      <c r="J13499" t="s">
        <v>22</v>
      </c>
      <c r="K13499">
        <v>99.4</v>
      </c>
      <c r="L13499">
        <v>109</v>
      </c>
      <c r="M13499" t="s">
        <v>518</v>
      </c>
      <c r="N13499">
        <v>109</v>
      </c>
      <c r="P13499" cm="1">
        <f t="array" ref="P13499">IF(Q13499&gt;0,INDEX(Q13499:Q35223,MATCH(TRUE,INDEX(Q13499:Q35223="",,),0)-1),"")</f>
        <v>6</v>
      </c>
      <c r="Q13499">
        <f t="shared" si="323"/>
        <v>3</v>
      </c>
      <c r="R13499">
        <f t="shared" si="324"/>
        <v>0</v>
      </c>
    </row>
    <row r="13500" spans="1:18" x14ac:dyDescent="0.3">
      <c r="A13500" t="s">
        <v>919</v>
      </c>
      <c r="B13500" s="1">
        <v>38481</v>
      </c>
      <c r="C13500" t="s">
        <v>16</v>
      </c>
      <c r="D13500" t="s">
        <v>978</v>
      </c>
      <c r="E13500" t="s">
        <v>979</v>
      </c>
      <c r="G13500" s="6" t="s">
        <v>29</v>
      </c>
      <c r="H13500" t="s">
        <v>43</v>
      </c>
      <c r="I13500" t="s">
        <v>21</v>
      </c>
      <c r="J13500" t="s">
        <v>22</v>
      </c>
      <c r="K13500">
        <v>15.9</v>
      </c>
      <c r="L13500">
        <v>173</v>
      </c>
      <c r="M13500" t="s">
        <v>518</v>
      </c>
      <c r="N13500">
        <v>173</v>
      </c>
      <c r="P13500" cm="1">
        <f t="array" ref="P13500">IF(Q13500&gt;0,INDEX(Q13500:Q35224,MATCH(TRUE,INDEX(Q13500:Q35224="",,),0)-1),"")</f>
        <v>6</v>
      </c>
      <c r="Q13500">
        <f t="shared" si="323"/>
        <v>3</v>
      </c>
      <c r="R13500">
        <f t="shared" si="324"/>
        <v>0</v>
      </c>
    </row>
    <row r="13501" spans="1:18" x14ac:dyDescent="0.3">
      <c r="A13501" t="s">
        <v>919</v>
      </c>
      <c r="B13501" s="1">
        <v>38481</v>
      </c>
      <c r="C13501" t="s">
        <v>16</v>
      </c>
      <c r="D13501" t="s">
        <v>978</v>
      </c>
      <c r="E13501" t="s">
        <v>979</v>
      </c>
      <c r="G13501" s="6" t="s">
        <v>29</v>
      </c>
      <c r="H13501" t="s">
        <v>69</v>
      </c>
      <c r="I13501" t="s">
        <v>26</v>
      </c>
      <c r="J13501" t="s">
        <v>27</v>
      </c>
      <c r="K13501">
        <v>108</v>
      </c>
      <c r="L13501">
        <v>13.35</v>
      </c>
      <c r="M13501" t="s">
        <v>518</v>
      </c>
      <c r="N13501">
        <v>13.35</v>
      </c>
      <c r="P13501" cm="1">
        <f t="array" ref="P13501">IF(Q13501&gt;0,INDEX(Q13501:Q35225,MATCH(TRUE,INDEX(Q13501:Q35225="",,),0)-1),"")</f>
        <v>6</v>
      </c>
      <c r="Q13501">
        <f t="shared" si="323"/>
        <v>3</v>
      </c>
      <c r="R13501">
        <f t="shared" si="324"/>
        <v>0</v>
      </c>
    </row>
    <row r="13502" spans="1:18" x14ac:dyDescent="0.3">
      <c r="A13502" t="s">
        <v>919</v>
      </c>
      <c r="B13502" s="1">
        <v>38481</v>
      </c>
      <c r="C13502" t="s">
        <v>16</v>
      </c>
      <c r="D13502" t="s">
        <v>978</v>
      </c>
      <c r="E13502" t="s">
        <v>979</v>
      </c>
      <c r="G13502" s="6" t="s">
        <v>29</v>
      </c>
      <c r="H13502" t="s">
        <v>43</v>
      </c>
      <c r="I13502" t="s">
        <v>26</v>
      </c>
      <c r="J13502" t="s">
        <v>27</v>
      </c>
      <c r="K13502">
        <v>42</v>
      </c>
      <c r="L13502">
        <v>15.4</v>
      </c>
      <c r="M13502" t="s">
        <v>518</v>
      </c>
      <c r="N13502">
        <v>15.4</v>
      </c>
      <c r="P13502" cm="1">
        <f t="array" ref="P13502">IF(Q13502&gt;0,INDEX(Q13502:Q35226,MATCH(TRUE,INDEX(Q13502:Q35226="",,),0)-1),"")</f>
        <v>6</v>
      </c>
      <c r="Q13502">
        <f t="shared" si="323"/>
        <v>3</v>
      </c>
      <c r="R13502">
        <f t="shared" si="324"/>
        <v>0</v>
      </c>
    </row>
    <row r="13503" spans="1:18" x14ac:dyDescent="0.3">
      <c r="A13503" t="s">
        <v>919</v>
      </c>
      <c r="B13503" s="1">
        <v>38481</v>
      </c>
      <c r="C13503" t="s">
        <v>16</v>
      </c>
      <c r="D13503" t="s">
        <v>978</v>
      </c>
      <c r="E13503" t="s">
        <v>979</v>
      </c>
      <c r="G13503" t="s">
        <v>19</v>
      </c>
      <c r="H13503" t="s">
        <v>41</v>
      </c>
      <c r="I13503" t="s">
        <v>21</v>
      </c>
      <c r="J13503" t="s">
        <v>22</v>
      </c>
      <c r="K13503">
        <v>221.4</v>
      </c>
      <c r="L13503">
        <v>185</v>
      </c>
      <c r="M13503" t="s">
        <v>44</v>
      </c>
      <c r="N13503">
        <v>185</v>
      </c>
      <c r="P13503" cm="1">
        <f t="array" ref="P13503">IF(Q13503&gt;0,INDEX(Q13503:Q35227,MATCH(TRUE,INDEX(Q13503:Q35227="",,),0)-1),"")</f>
        <v>6</v>
      </c>
      <c r="Q13503">
        <f t="shared" si="323"/>
        <v>4</v>
      </c>
      <c r="R13503">
        <f t="shared" si="324"/>
        <v>0</v>
      </c>
    </row>
    <row r="13504" spans="1:18" x14ac:dyDescent="0.3">
      <c r="A13504" t="s">
        <v>919</v>
      </c>
      <c r="B13504" s="1">
        <v>38481</v>
      </c>
      <c r="C13504" t="s">
        <v>16</v>
      </c>
      <c r="D13504" t="s">
        <v>978</v>
      </c>
      <c r="E13504" t="s">
        <v>979</v>
      </c>
      <c r="G13504" t="s">
        <v>19</v>
      </c>
      <c r="H13504" t="s">
        <v>41</v>
      </c>
      <c r="I13504" t="s">
        <v>26</v>
      </c>
      <c r="J13504" t="s">
        <v>27</v>
      </c>
      <c r="K13504">
        <v>524</v>
      </c>
      <c r="L13504">
        <v>53.2</v>
      </c>
      <c r="M13504" t="s">
        <v>44</v>
      </c>
      <c r="N13504">
        <v>53.2</v>
      </c>
      <c r="P13504" cm="1">
        <f t="array" ref="P13504">IF(Q13504&gt;0,INDEX(Q13504:Q35228,MATCH(TRUE,INDEX(Q13504:Q35228="",,),0)-1),"")</f>
        <v>6</v>
      </c>
      <c r="Q13504">
        <f t="shared" si="323"/>
        <v>4</v>
      </c>
      <c r="R13504">
        <f t="shared" si="324"/>
        <v>0</v>
      </c>
    </row>
    <row r="13505" spans="1:18" x14ac:dyDescent="0.3">
      <c r="A13505" t="s">
        <v>919</v>
      </c>
      <c r="B13505" s="1">
        <v>38481</v>
      </c>
      <c r="C13505" t="s">
        <v>16</v>
      </c>
      <c r="D13505" t="s">
        <v>978</v>
      </c>
      <c r="E13505" t="s">
        <v>979</v>
      </c>
      <c r="G13505" t="s">
        <v>19</v>
      </c>
      <c r="H13505" t="s">
        <v>28</v>
      </c>
      <c r="I13505" t="s">
        <v>26</v>
      </c>
      <c r="J13505" t="s">
        <v>27</v>
      </c>
      <c r="K13505">
        <v>1756</v>
      </c>
      <c r="L13505">
        <v>20.95</v>
      </c>
      <c r="M13505" t="s">
        <v>44</v>
      </c>
      <c r="N13505">
        <v>31.16</v>
      </c>
      <c r="P13505" cm="1">
        <f t="array" ref="P13505">IF(Q13505&gt;0,INDEX(Q13505:Q35229,MATCH(TRUE,INDEX(Q13505:Q35229="",,),0)-1),"")</f>
        <v>6</v>
      </c>
      <c r="Q13505">
        <f t="shared" si="323"/>
        <v>4</v>
      </c>
      <c r="R13505">
        <f t="shared" si="324"/>
        <v>0</v>
      </c>
    </row>
    <row r="13506" spans="1:18" x14ac:dyDescent="0.3">
      <c r="A13506" t="s">
        <v>919</v>
      </c>
      <c r="B13506" s="1">
        <v>38481</v>
      </c>
      <c r="C13506" t="s">
        <v>16</v>
      </c>
      <c r="D13506" t="s">
        <v>978</v>
      </c>
      <c r="E13506" t="s">
        <v>979</v>
      </c>
      <c r="G13506" s="6" t="s">
        <v>29</v>
      </c>
      <c r="H13506" t="s">
        <v>69</v>
      </c>
      <c r="I13506" t="s">
        <v>21</v>
      </c>
      <c r="J13506" t="s">
        <v>22</v>
      </c>
      <c r="K13506">
        <v>16.100000000000001</v>
      </c>
      <c r="L13506">
        <v>58</v>
      </c>
      <c r="M13506" t="s">
        <v>44</v>
      </c>
      <c r="N13506">
        <v>58</v>
      </c>
      <c r="P13506" cm="1">
        <f t="array" ref="P13506">IF(Q13506&gt;0,INDEX(Q13506:Q35230,MATCH(TRUE,INDEX(Q13506:Q35230="",,),0)-1),"")</f>
        <v>6</v>
      </c>
      <c r="Q13506">
        <f t="shared" si="323"/>
        <v>4</v>
      </c>
      <c r="R13506">
        <f t="shared" si="324"/>
        <v>0</v>
      </c>
    </row>
    <row r="13507" spans="1:18" x14ac:dyDescent="0.3">
      <c r="A13507" t="s">
        <v>919</v>
      </c>
      <c r="B13507" s="1">
        <v>38481</v>
      </c>
      <c r="C13507" t="s">
        <v>16</v>
      </c>
      <c r="D13507" t="s">
        <v>978</v>
      </c>
      <c r="E13507" t="s">
        <v>979</v>
      </c>
      <c r="G13507" s="6" t="s">
        <v>29</v>
      </c>
      <c r="H13507" t="s">
        <v>28</v>
      </c>
      <c r="I13507" t="s">
        <v>21</v>
      </c>
      <c r="J13507" t="s">
        <v>22</v>
      </c>
      <c r="K13507">
        <v>99.4</v>
      </c>
      <c r="L13507">
        <v>109</v>
      </c>
      <c r="M13507" t="s">
        <v>44</v>
      </c>
      <c r="N13507">
        <v>109</v>
      </c>
      <c r="P13507" cm="1">
        <f t="array" ref="P13507">IF(Q13507&gt;0,INDEX(Q13507:Q35231,MATCH(TRUE,INDEX(Q13507:Q35231="",,),0)-1),"")</f>
        <v>6</v>
      </c>
      <c r="Q13507">
        <f t="shared" si="323"/>
        <v>4</v>
      </c>
      <c r="R13507">
        <f t="shared" si="324"/>
        <v>0</v>
      </c>
    </row>
    <row r="13508" spans="1:18" x14ac:dyDescent="0.3">
      <c r="A13508" t="s">
        <v>919</v>
      </c>
      <c r="B13508" s="1">
        <v>38481</v>
      </c>
      <c r="C13508" t="s">
        <v>16</v>
      </c>
      <c r="D13508" t="s">
        <v>978</v>
      </c>
      <c r="E13508" t="s">
        <v>979</v>
      </c>
      <c r="G13508" s="6" t="s">
        <v>29</v>
      </c>
      <c r="H13508" t="s">
        <v>43</v>
      </c>
      <c r="I13508" t="s">
        <v>21</v>
      </c>
      <c r="J13508" t="s">
        <v>22</v>
      </c>
      <c r="K13508">
        <v>15.9</v>
      </c>
      <c r="L13508">
        <v>173</v>
      </c>
      <c r="M13508" t="s">
        <v>44</v>
      </c>
      <c r="N13508">
        <v>173</v>
      </c>
      <c r="P13508" cm="1">
        <f t="array" ref="P13508">IF(Q13508&gt;0,INDEX(Q13508:Q35232,MATCH(TRUE,INDEX(Q13508:Q35232="",,),0)-1),"")</f>
        <v>6</v>
      </c>
      <c r="Q13508">
        <f t="shared" si="323"/>
        <v>4</v>
      </c>
      <c r="R13508">
        <f t="shared" si="324"/>
        <v>0</v>
      </c>
    </row>
    <row r="13509" spans="1:18" x14ac:dyDescent="0.3">
      <c r="A13509" t="s">
        <v>919</v>
      </c>
      <c r="B13509" s="1">
        <v>38481</v>
      </c>
      <c r="C13509" t="s">
        <v>16</v>
      </c>
      <c r="D13509" t="s">
        <v>978</v>
      </c>
      <c r="E13509" t="s">
        <v>979</v>
      </c>
      <c r="G13509" s="6" t="s">
        <v>29</v>
      </c>
      <c r="H13509" t="s">
        <v>69</v>
      </c>
      <c r="I13509" t="s">
        <v>26</v>
      </c>
      <c r="J13509" t="s">
        <v>27</v>
      </c>
      <c r="K13509">
        <v>108</v>
      </c>
      <c r="L13509">
        <v>13.35</v>
      </c>
      <c r="M13509" t="s">
        <v>44</v>
      </c>
      <c r="N13509">
        <v>13.35</v>
      </c>
      <c r="P13509" cm="1">
        <f t="array" ref="P13509">IF(Q13509&gt;0,INDEX(Q13509:Q35233,MATCH(TRUE,INDEX(Q13509:Q35233="",,),0)-1),"")</f>
        <v>6</v>
      </c>
      <c r="Q13509">
        <f t="shared" si="323"/>
        <v>4</v>
      </c>
      <c r="R13509">
        <f t="shared" si="324"/>
        <v>0</v>
      </c>
    </row>
    <row r="13510" spans="1:18" x14ac:dyDescent="0.3">
      <c r="A13510" t="s">
        <v>919</v>
      </c>
      <c r="B13510" s="1">
        <v>38481</v>
      </c>
      <c r="C13510" t="s">
        <v>16</v>
      </c>
      <c r="D13510" t="s">
        <v>978</v>
      </c>
      <c r="E13510" t="s">
        <v>979</v>
      </c>
      <c r="G13510" s="6" t="s">
        <v>29</v>
      </c>
      <c r="H13510" t="s">
        <v>43</v>
      </c>
      <c r="I13510" t="s">
        <v>26</v>
      </c>
      <c r="J13510" t="s">
        <v>27</v>
      </c>
      <c r="K13510">
        <v>42</v>
      </c>
      <c r="L13510">
        <v>15.4</v>
      </c>
      <c r="M13510" t="s">
        <v>44</v>
      </c>
      <c r="N13510">
        <v>15.4</v>
      </c>
      <c r="P13510" cm="1">
        <f t="array" ref="P13510">IF(Q13510&gt;0,INDEX(Q13510:Q35234,MATCH(TRUE,INDEX(Q13510:Q35234="",,),0)-1),"")</f>
        <v>6</v>
      </c>
      <c r="Q13510">
        <f t="shared" si="323"/>
        <v>4</v>
      </c>
      <c r="R13510">
        <f t="shared" si="324"/>
        <v>0</v>
      </c>
    </row>
    <row r="13511" spans="1:18" x14ac:dyDescent="0.3">
      <c r="A13511" t="s">
        <v>919</v>
      </c>
      <c r="B13511" s="1">
        <v>38481</v>
      </c>
      <c r="C13511" t="s">
        <v>16</v>
      </c>
      <c r="D13511" t="s">
        <v>978</v>
      </c>
      <c r="E13511" t="s">
        <v>979</v>
      </c>
      <c r="G13511" t="s">
        <v>19</v>
      </c>
      <c r="H13511" t="s">
        <v>41</v>
      </c>
      <c r="I13511" t="s">
        <v>21</v>
      </c>
      <c r="J13511" t="s">
        <v>22</v>
      </c>
      <c r="K13511">
        <v>221.4</v>
      </c>
      <c r="L13511">
        <v>185</v>
      </c>
      <c r="M13511" t="s">
        <v>74</v>
      </c>
      <c r="N13511">
        <v>263.57</v>
      </c>
      <c r="P13511" cm="1">
        <f t="array" ref="P13511">IF(Q13511&gt;0,INDEX(Q13511:Q35235,MATCH(TRUE,INDEX(Q13511:Q35235="",,),0)-1),"")</f>
        <v>6</v>
      </c>
      <c r="Q13511">
        <f t="shared" si="323"/>
        <v>5</v>
      </c>
      <c r="R13511">
        <f t="shared" si="324"/>
        <v>0</v>
      </c>
    </row>
    <row r="13512" spans="1:18" x14ac:dyDescent="0.3">
      <c r="A13512" t="s">
        <v>919</v>
      </c>
      <c r="B13512" s="1">
        <v>38481</v>
      </c>
      <c r="C13512" t="s">
        <v>16</v>
      </c>
      <c r="D13512" t="s">
        <v>978</v>
      </c>
      <c r="E13512" t="s">
        <v>979</v>
      </c>
      <c r="G13512" t="s">
        <v>19</v>
      </c>
      <c r="H13512" t="s">
        <v>41</v>
      </c>
      <c r="I13512" t="s">
        <v>26</v>
      </c>
      <c r="J13512" t="s">
        <v>27</v>
      </c>
      <c r="K13512">
        <v>524</v>
      </c>
      <c r="L13512">
        <v>53.2</v>
      </c>
      <c r="M13512" t="s">
        <v>74</v>
      </c>
      <c r="N13512">
        <v>53.2</v>
      </c>
      <c r="P13512" cm="1">
        <f t="array" ref="P13512">IF(Q13512&gt;0,INDEX(Q13512:Q35236,MATCH(TRUE,INDEX(Q13512:Q35236="",,),0)-1),"")</f>
        <v>6</v>
      </c>
      <c r="Q13512">
        <f t="shared" si="323"/>
        <v>5</v>
      </c>
      <c r="R13512">
        <f t="shared" si="324"/>
        <v>0</v>
      </c>
    </row>
    <row r="13513" spans="1:18" x14ac:dyDescent="0.3">
      <c r="A13513" t="s">
        <v>919</v>
      </c>
      <c r="B13513" s="1">
        <v>38481</v>
      </c>
      <c r="C13513" t="s">
        <v>16</v>
      </c>
      <c r="D13513" t="s">
        <v>978</v>
      </c>
      <c r="E13513" t="s">
        <v>979</v>
      </c>
      <c r="G13513" t="s">
        <v>19</v>
      </c>
      <c r="H13513" t="s">
        <v>28</v>
      </c>
      <c r="I13513" t="s">
        <v>26</v>
      </c>
      <c r="J13513" t="s">
        <v>27</v>
      </c>
      <c r="K13513">
        <v>1756</v>
      </c>
      <c r="L13513">
        <v>20.95</v>
      </c>
      <c r="M13513" t="s">
        <v>74</v>
      </c>
      <c r="N13513">
        <v>20.95</v>
      </c>
      <c r="P13513" cm="1">
        <f t="array" ref="P13513">IF(Q13513&gt;0,INDEX(Q13513:Q35237,MATCH(TRUE,INDEX(Q13513:Q35237="",,),0)-1),"")</f>
        <v>6</v>
      </c>
      <c r="Q13513">
        <f t="shared" si="323"/>
        <v>5</v>
      </c>
      <c r="R13513">
        <f t="shared" si="324"/>
        <v>0</v>
      </c>
    </row>
    <row r="13514" spans="1:18" x14ac:dyDescent="0.3">
      <c r="A13514" t="s">
        <v>919</v>
      </c>
      <c r="B13514" s="1">
        <v>38481</v>
      </c>
      <c r="C13514" t="s">
        <v>16</v>
      </c>
      <c r="D13514" t="s">
        <v>978</v>
      </c>
      <c r="E13514" t="s">
        <v>979</v>
      </c>
      <c r="G13514" s="6" t="s">
        <v>29</v>
      </c>
      <c r="H13514" t="s">
        <v>69</v>
      </c>
      <c r="I13514" t="s">
        <v>21</v>
      </c>
      <c r="J13514" t="s">
        <v>22</v>
      </c>
      <c r="K13514">
        <v>16.100000000000001</v>
      </c>
      <c r="L13514">
        <v>58</v>
      </c>
      <c r="M13514" t="s">
        <v>74</v>
      </c>
      <c r="N13514">
        <v>58</v>
      </c>
      <c r="P13514" cm="1">
        <f t="array" ref="P13514">IF(Q13514&gt;0,INDEX(Q13514:Q35238,MATCH(TRUE,INDEX(Q13514:Q35238="",,),0)-1),"")</f>
        <v>6</v>
      </c>
      <c r="Q13514">
        <f t="shared" si="323"/>
        <v>5</v>
      </c>
      <c r="R13514">
        <f t="shared" si="324"/>
        <v>0</v>
      </c>
    </row>
    <row r="13515" spans="1:18" x14ac:dyDescent="0.3">
      <c r="A13515" t="s">
        <v>919</v>
      </c>
      <c r="B13515" s="1">
        <v>38481</v>
      </c>
      <c r="C13515" t="s">
        <v>16</v>
      </c>
      <c r="D13515" t="s">
        <v>978</v>
      </c>
      <c r="E13515" t="s">
        <v>979</v>
      </c>
      <c r="G13515" s="6" t="s">
        <v>29</v>
      </c>
      <c r="H13515" t="s">
        <v>28</v>
      </c>
      <c r="I13515" t="s">
        <v>21</v>
      </c>
      <c r="J13515" t="s">
        <v>22</v>
      </c>
      <c r="K13515">
        <v>99.4</v>
      </c>
      <c r="L13515">
        <v>109</v>
      </c>
      <c r="M13515" t="s">
        <v>74</v>
      </c>
      <c r="N13515">
        <v>109</v>
      </c>
      <c r="P13515" cm="1">
        <f t="array" ref="P13515">IF(Q13515&gt;0,INDEX(Q13515:Q35239,MATCH(TRUE,INDEX(Q13515:Q35239="",,),0)-1),"")</f>
        <v>6</v>
      </c>
      <c r="Q13515">
        <f t="shared" si="323"/>
        <v>5</v>
      </c>
      <c r="R13515">
        <f t="shared" si="324"/>
        <v>0</v>
      </c>
    </row>
    <row r="13516" spans="1:18" x14ac:dyDescent="0.3">
      <c r="A13516" t="s">
        <v>919</v>
      </c>
      <c r="B13516" s="1">
        <v>38481</v>
      </c>
      <c r="C13516" t="s">
        <v>16</v>
      </c>
      <c r="D13516" t="s">
        <v>978</v>
      </c>
      <c r="E13516" t="s">
        <v>979</v>
      </c>
      <c r="G13516" s="6" t="s">
        <v>29</v>
      </c>
      <c r="H13516" t="s">
        <v>43</v>
      </c>
      <c r="I13516" t="s">
        <v>21</v>
      </c>
      <c r="J13516" t="s">
        <v>22</v>
      </c>
      <c r="K13516">
        <v>15.9</v>
      </c>
      <c r="L13516">
        <v>173</v>
      </c>
      <c r="M13516" t="s">
        <v>74</v>
      </c>
      <c r="N13516">
        <v>173</v>
      </c>
      <c r="P13516" cm="1">
        <f t="array" ref="P13516">IF(Q13516&gt;0,INDEX(Q13516:Q35240,MATCH(TRUE,INDEX(Q13516:Q35240="",,),0)-1),"")</f>
        <v>6</v>
      </c>
      <c r="Q13516">
        <f t="shared" si="323"/>
        <v>5</v>
      </c>
      <c r="R13516">
        <f t="shared" si="324"/>
        <v>0</v>
      </c>
    </row>
    <row r="13517" spans="1:18" x14ac:dyDescent="0.3">
      <c r="A13517" t="s">
        <v>919</v>
      </c>
      <c r="B13517" s="1">
        <v>38481</v>
      </c>
      <c r="C13517" t="s">
        <v>16</v>
      </c>
      <c r="D13517" t="s">
        <v>978</v>
      </c>
      <c r="E13517" t="s">
        <v>979</v>
      </c>
      <c r="G13517" s="6" t="s">
        <v>29</v>
      </c>
      <c r="H13517" t="s">
        <v>69</v>
      </c>
      <c r="I13517" t="s">
        <v>26</v>
      </c>
      <c r="J13517" t="s">
        <v>27</v>
      </c>
      <c r="K13517">
        <v>108</v>
      </c>
      <c r="L13517">
        <v>13.35</v>
      </c>
      <c r="M13517" t="s">
        <v>74</v>
      </c>
      <c r="N13517">
        <v>13.35</v>
      </c>
      <c r="P13517" cm="1">
        <f t="array" ref="P13517">IF(Q13517&gt;0,INDEX(Q13517:Q35241,MATCH(TRUE,INDEX(Q13517:Q35241="",,),0)-1),"")</f>
        <v>6</v>
      </c>
      <c r="Q13517">
        <f t="shared" si="323"/>
        <v>5</v>
      </c>
      <c r="R13517">
        <f t="shared" si="324"/>
        <v>0</v>
      </c>
    </row>
    <row r="13518" spans="1:18" x14ac:dyDescent="0.3">
      <c r="A13518" t="s">
        <v>919</v>
      </c>
      <c r="B13518" s="1">
        <v>38481</v>
      </c>
      <c r="C13518" t="s">
        <v>16</v>
      </c>
      <c r="D13518" t="s">
        <v>978</v>
      </c>
      <c r="E13518" t="s">
        <v>979</v>
      </c>
      <c r="G13518" s="6" t="s">
        <v>29</v>
      </c>
      <c r="H13518" t="s">
        <v>43</v>
      </c>
      <c r="I13518" t="s">
        <v>26</v>
      </c>
      <c r="J13518" t="s">
        <v>27</v>
      </c>
      <c r="K13518">
        <v>42</v>
      </c>
      <c r="L13518">
        <v>15.4</v>
      </c>
      <c r="M13518" t="s">
        <v>74</v>
      </c>
      <c r="N13518">
        <v>15.4</v>
      </c>
      <c r="P13518" cm="1">
        <f t="array" ref="P13518">IF(Q13518&gt;0,INDEX(Q13518:Q35242,MATCH(TRUE,INDEX(Q13518:Q35242="",,),0)-1),"")</f>
        <v>6</v>
      </c>
      <c r="Q13518">
        <f t="shared" si="323"/>
        <v>5</v>
      </c>
      <c r="R13518">
        <f t="shared" si="324"/>
        <v>0</v>
      </c>
    </row>
    <row r="13519" spans="1:18" x14ac:dyDescent="0.3">
      <c r="A13519" t="s">
        <v>919</v>
      </c>
      <c r="B13519" s="1">
        <v>38481</v>
      </c>
      <c r="C13519" t="s">
        <v>16</v>
      </c>
      <c r="D13519" t="s">
        <v>978</v>
      </c>
      <c r="E13519" t="s">
        <v>979</v>
      </c>
      <c r="G13519" t="s">
        <v>19</v>
      </c>
      <c r="H13519" t="s">
        <v>41</v>
      </c>
      <c r="I13519" t="s">
        <v>21</v>
      </c>
      <c r="J13519" t="s">
        <v>22</v>
      </c>
      <c r="K13519">
        <v>221.4</v>
      </c>
      <c r="L13519">
        <v>185</v>
      </c>
      <c r="M13519" t="s">
        <v>922</v>
      </c>
      <c r="N13519">
        <v>190</v>
      </c>
      <c r="P13519" cm="1">
        <f t="array" ref="P13519">IF(Q13519&gt;0,INDEX(Q13519:Q35243,MATCH(TRUE,INDEX(Q13519:Q35243="",,),0)-1),"")</f>
        <v>6</v>
      </c>
      <c r="Q13519">
        <f t="shared" si="323"/>
        <v>6</v>
      </c>
      <c r="R13519">
        <f t="shared" si="324"/>
        <v>0</v>
      </c>
    </row>
    <row r="13520" spans="1:18" x14ac:dyDescent="0.3">
      <c r="A13520" t="s">
        <v>919</v>
      </c>
      <c r="B13520" s="1">
        <v>38481</v>
      </c>
      <c r="C13520" t="s">
        <v>16</v>
      </c>
      <c r="D13520" t="s">
        <v>978</v>
      </c>
      <c r="E13520" t="s">
        <v>979</v>
      </c>
      <c r="G13520" t="s">
        <v>19</v>
      </c>
      <c r="H13520" t="s">
        <v>41</v>
      </c>
      <c r="I13520" t="s">
        <v>26</v>
      </c>
      <c r="J13520" t="s">
        <v>27</v>
      </c>
      <c r="K13520">
        <v>524</v>
      </c>
      <c r="L13520">
        <v>53.2</v>
      </c>
      <c r="M13520" t="s">
        <v>922</v>
      </c>
      <c r="N13520">
        <v>56</v>
      </c>
      <c r="P13520" cm="1">
        <f t="array" ref="P13520">IF(Q13520&gt;0,INDEX(Q13520:Q35244,MATCH(TRUE,INDEX(Q13520:Q35244="",,),0)-1),"")</f>
        <v>6</v>
      </c>
      <c r="Q13520">
        <f t="shared" si="323"/>
        <v>6</v>
      </c>
      <c r="R13520">
        <f t="shared" si="324"/>
        <v>0</v>
      </c>
    </row>
    <row r="13521" spans="1:18" x14ac:dyDescent="0.3">
      <c r="A13521" t="s">
        <v>919</v>
      </c>
      <c r="B13521" s="1">
        <v>38481</v>
      </c>
      <c r="C13521" t="s">
        <v>16</v>
      </c>
      <c r="D13521" t="s">
        <v>978</v>
      </c>
      <c r="E13521" t="s">
        <v>979</v>
      </c>
      <c r="G13521" t="s">
        <v>19</v>
      </c>
      <c r="H13521" t="s">
        <v>28</v>
      </c>
      <c r="I13521" t="s">
        <v>26</v>
      </c>
      <c r="J13521" t="s">
        <v>27</v>
      </c>
      <c r="K13521">
        <v>1756</v>
      </c>
      <c r="L13521">
        <v>20.95</v>
      </c>
      <c r="M13521" t="s">
        <v>922</v>
      </c>
      <c r="N13521">
        <v>22</v>
      </c>
      <c r="P13521" cm="1">
        <f t="array" ref="P13521">IF(Q13521&gt;0,INDEX(Q13521:Q35245,MATCH(TRUE,INDEX(Q13521:Q35245="",,),0)-1),"")</f>
        <v>6</v>
      </c>
      <c r="Q13521">
        <f t="shared" si="323"/>
        <v>6</v>
      </c>
      <c r="R13521">
        <f t="shared" si="324"/>
        <v>0</v>
      </c>
    </row>
    <row r="13522" spans="1:18" x14ac:dyDescent="0.3">
      <c r="A13522" t="s">
        <v>919</v>
      </c>
      <c r="B13522" s="1">
        <v>38481</v>
      </c>
      <c r="C13522" t="s">
        <v>16</v>
      </c>
      <c r="D13522" t="s">
        <v>978</v>
      </c>
      <c r="E13522" t="s">
        <v>979</v>
      </c>
      <c r="G13522" s="6" t="s">
        <v>29</v>
      </c>
      <c r="H13522" t="s">
        <v>69</v>
      </c>
      <c r="I13522" t="s">
        <v>21</v>
      </c>
      <c r="J13522" t="s">
        <v>22</v>
      </c>
      <c r="K13522">
        <v>16.100000000000001</v>
      </c>
      <c r="L13522">
        <v>58</v>
      </c>
      <c r="M13522" t="s">
        <v>922</v>
      </c>
      <c r="N13522">
        <v>58</v>
      </c>
      <c r="P13522" cm="1">
        <f t="array" ref="P13522">IF(Q13522&gt;0,INDEX(Q13522:Q35246,MATCH(TRUE,INDEX(Q13522:Q35246="",,),0)-1),"")</f>
        <v>6</v>
      </c>
      <c r="Q13522">
        <f t="shared" si="323"/>
        <v>6</v>
      </c>
      <c r="R13522">
        <f t="shared" si="324"/>
        <v>0</v>
      </c>
    </row>
    <row r="13523" spans="1:18" x14ac:dyDescent="0.3">
      <c r="A13523" t="s">
        <v>919</v>
      </c>
      <c r="B13523" s="1">
        <v>38481</v>
      </c>
      <c r="C13523" t="s">
        <v>16</v>
      </c>
      <c r="D13523" t="s">
        <v>978</v>
      </c>
      <c r="E13523" t="s">
        <v>979</v>
      </c>
      <c r="G13523" s="6" t="s">
        <v>29</v>
      </c>
      <c r="H13523" t="s">
        <v>28</v>
      </c>
      <c r="I13523" t="s">
        <v>21</v>
      </c>
      <c r="J13523" t="s">
        <v>22</v>
      </c>
      <c r="K13523">
        <v>99.4</v>
      </c>
      <c r="L13523">
        <v>109</v>
      </c>
      <c r="M13523" t="s">
        <v>922</v>
      </c>
      <c r="N13523">
        <v>109</v>
      </c>
      <c r="P13523" cm="1">
        <f t="array" ref="P13523">IF(Q13523&gt;0,INDEX(Q13523:Q35247,MATCH(TRUE,INDEX(Q13523:Q35247="",,),0)-1),"")</f>
        <v>6</v>
      </c>
      <c r="Q13523">
        <f t="shared" si="323"/>
        <v>6</v>
      </c>
      <c r="R13523">
        <f t="shared" si="324"/>
        <v>0</v>
      </c>
    </row>
    <row r="13524" spans="1:18" x14ac:dyDescent="0.3">
      <c r="A13524" t="s">
        <v>919</v>
      </c>
      <c r="B13524" s="1">
        <v>38481</v>
      </c>
      <c r="C13524" t="s">
        <v>16</v>
      </c>
      <c r="D13524" t="s">
        <v>978</v>
      </c>
      <c r="E13524" t="s">
        <v>979</v>
      </c>
      <c r="G13524" s="6" t="s">
        <v>29</v>
      </c>
      <c r="H13524" t="s">
        <v>43</v>
      </c>
      <c r="I13524" t="s">
        <v>21</v>
      </c>
      <c r="J13524" t="s">
        <v>22</v>
      </c>
      <c r="K13524">
        <v>15.9</v>
      </c>
      <c r="L13524">
        <v>173</v>
      </c>
      <c r="M13524" t="s">
        <v>922</v>
      </c>
      <c r="N13524">
        <v>173</v>
      </c>
      <c r="P13524" cm="1">
        <f t="array" ref="P13524">IF(Q13524&gt;0,INDEX(Q13524:Q35248,MATCH(TRUE,INDEX(Q13524:Q35248="",,),0)-1),"")</f>
        <v>6</v>
      </c>
      <c r="Q13524">
        <f t="shared" si="323"/>
        <v>6</v>
      </c>
      <c r="R13524">
        <f t="shared" si="324"/>
        <v>0</v>
      </c>
    </row>
    <row r="13525" spans="1:18" x14ac:dyDescent="0.3">
      <c r="A13525" t="s">
        <v>919</v>
      </c>
      <c r="B13525" s="1">
        <v>38481</v>
      </c>
      <c r="C13525" t="s">
        <v>16</v>
      </c>
      <c r="D13525" t="s">
        <v>978</v>
      </c>
      <c r="E13525" t="s">
        <v>979</v>
      </c>
      <c r="G13525" s="6" t="s">
        <v>29</v>
      </c>
      <c r="H13525" t="s">
        <v>69</v>
      </c>
      <c r="I13525" t="s">
        <v>26</v>
      </c>
      <c r="J13525" t="s">
        <v>27</v>
      </c>
      <c r="K13525">
        <v>108</v>
      </c>
      <c r="L13525">
        <v>13.35</v>
      </c>
      <c r="M13525" t="s">
        <v>922</v>
      </c>
      <c r="N13525">
        <v>13.35</v>
      </c>
      <c r="P13525" cm="1">
        <f t="array" ref="P13525">IF(Q13525&gt;0,INDEX(Q13525:Q35249,MATCH(TRUE,INDEX(Q13525:Q35249="",,),0)-1),"")</f>
        <v>6</v>
      </c>
      <c r="Q13525">
        <f t="shared" si="323"/>
        <v>6</v>
      </c>
      <c r="R13525">
        <f t="shared" si="324"/>
        <v>0</v>
      </c>
    </row>
    <row r="13526" spans="1:18" x14ac:dyDescent="0.3">
      <c r="A13526" t="s">
        <v>919</v>
      </c>
      <c r="B13526" s="1">
        <v>38481</v>
      </c>
      <c r="C13526" t="s">
        <v>16</v>
      </c>
      <c r="D13526" t="s">
        <v>978</v>
      </c>
      <c r="E13526" t="s">
        <v>979</v>
      </c>
      <c r="G13526" s="6" t="s">
        <v>29</v>
      </c>
      <c r="H13526" t="s">
        <v>43</v>
      </c>
      <c r="I13526" t="s">
        <v>26</v>
      </c>
      <c r="J13526" t="s">
        <v>27</v>
      </c>
      <c r="K13526">
        <v>42</v>
      </c>
      <c r="L13526">
        <v>15.4</v>
      </c>
      <c r="M13526" t="s">
        <v>922</v>
      </c>
      <c r="N13526">
        <v>15.4</v>
      </c>
      <c r="P13526" cm="1">
        <f t="array" ref="P13526">IF(Q13526&gt;0,INDEX(Q13526:Q35250,MATCH(TRUE,INDEX(Q13526:Q35250="",,),0)-1),"")</f>
        <v>6</v>
      </c>
      <c r="Q13526">
        <f t="shared" si="323"/>
        <v>6</v>
      </c>
      <c r="R13526">
        <f t="shared" si="324"/>
        <v>0</v>
      </c>
    </row>
    <row r="13527" spans="1:18" x14ac:dyDescent="0.3">
      <c r="P13527" t="str" cm="1">
        <f t="array" ref="P13527">IF(Q13527&gt;0,INDEX(Q13527:Q35251,MATCH(TRUE,INDEX(Q13527:Q35251="",,),0)-1),"")</f>
        <v/>
      </c>
      <c r="R13527" t="str">
        <f t="shared" si="324"/>
        <v/>
      </c>
    </row>
    <row r="13528" spans="1:18" x14ac:dyDescent="0.3">
      <c r="A13528" t="s">
        <v>919</v>
      </c>
      <c r="B13528" s="1">
        <v>38481</v>
      </c>
      <c r="C13528" t="s">
        <v>16</v>
      </c>
      <c r="D13528" t="s">
        <v>980</v>
      </c>
      <c r="E13528" t="s">
        <v>981</v>
      </c>
      <c r="G13528" t="s">
        <v>19</v>
      </c>
      <c r="H13528" t="s">
        <v>41</v>
      </c>
      <c r="I13528" t="s">
        <v>21</v>
      </c>
      <c r="J13528" t="s">
        <v>22</v>
      </c>
      <c r="K13528">
        <v>135</v>
      </c>
      <c r="L13528">
        <v>179</v>
      </c>
      <c r="M13528" t="s">
        <v>932</v>
      </c>
      <c r="N13528">
        <v>180</v>
      </c>
      <c r="O13528" t="s">
        <v>24</v>
      </c>
      <c r="P13528" cm="1">
        <f t="array" ref="P13528">IF(Q13528&gt;0,INDEX(Q13528:Q35252,MATCH(TRUE,INDEX(Q13528:Q35252="",,),0)-1),"")</f>
        <v>6</v>
      </c>
      <c r="Q13528">
        <f>INT((ROW()-13528)/5)+1</f>
        <v>1</v>
      </c>
      <c r="R13528">
        <f t="shared" si="324"/>
        <v>0</v>
      </c>
    </row>
    <row r="13529" spans="1:18" x14ac:dyDescent="0.3">
      <c r="A13529" t="s">
        <v>919</v>
      </c>
      <c r="B13529" s="1">
        <v>38481</v>
      </c>
      <c r="C13529" t="s">
        <v>16</v>
      </c>
      <c r="D13529" t="s">
        <v>980</v>
      </c>
      <c r="E13529" t="s">
        <v>981</v>
      </c>
      <c r="G13529" t="s">
        <v>19</v>
      </c>
      <c r="H13529" t="s">
        <v>41</v>
      </c>
      <c r="I13529" t="s">
        <v>26</v>
      </c>
      <c r="J13529" t="s">
        <v>27</v>
      </c>
      <c r="K13529">
        <v>1069</v>
      </c>
      <c r="L13529">
        <v>47.3</v>
      </c>
      <c r="M13529" t="s">
        <v>932</v>
      </c>
      <c r="N13529">
        <v>85.2</v>
      </c>
      <c r="O13529" t="s">
        <v>24</v>
      </c>
      <c r="P13529" cm="1">
        <f t="array" ref="P13529">IF(Q13529&gt;0,INDEX(Q13529:Q35253,MATCH(TRUE,INDEX(Q13529:Q35253="",,),0)-1),"")</f>
        <v>6</v>
      </c>
      <c r="Q13529">
        <f t="shared" ref="Q13529:Q13557" si="325">INT((ROW()-13528)/5)+1</f>
        <v>1</v>
      </c>
      <c r="R13529">
        <f t="shared" si="324"/>
        <v>0</v>
      </c>
    </row>
    <row r="13530" spans="1:18" x14ac:dyDescent="0.3">
      <c r="A13530" t="s">
        <v>919</v>
      </c>
      <c r="B13530" s="1">
        <v>38481</v>
      </c>
      <c r="C13530" t="s">
        <v>16</v>
      </c>
      <c r="D13530" t="s">
        <v>980</v>
      </c>
      <c r="E13530" t="s">
        <v>981</v>
      </c>
      <c r="G13530" s="6" t="s">
        <v>29</v>
      </c>
      <c r="H13530" t="s">
        <v>69</v>
      </c>
      <c r="I13530" t="s">
        <v>26</v>
      </c>
      <c r="J13530" t="s">
        <v>27</v>
      </c>
      <c r="K13530">
        <v>13</v>
      </c>
      <c r="L13530">
        <v>9.65</v>
      </c>
      <c r="M13530" t="s">
        <v>932</v>
      </c>
      <c r="N13530">
        <v>9.65</v>
      </c>
      <c r="O13530" t="s">
        <v>24</v>
      </c>
      <c r="P13530" cm="1">
        <f t="array" ref="P13530">IF(Q13530&gt;0,INDEX(Q13530:Q35254,MATCH(TRUE,INDEX(Q13530:Q35254="",,),0)-1),"")</f>
        <v>6</v>
      </c>
      <c r="Q13530">
        <f t="shared" si="325"/>
        <v>1</v>
      </c>
      <c r="R13530">
        <f t="shared" si="324"/>
        <v>0</v>
      </c>
    </row>
    <row r="13531" spans="1:18" x14ac:dyDescent="0.3">
      <c r="A13531" t="s">
        <v>919</v>
      </c>
      <c r="B13531" s="1">
        <v>38481</v>
      </c>
      <c r="C13531" t="s">
        <v>16</v>
      </c>
      <c r="D13531" t="s">
        <v>980</v>
      </c>
      <c r="E13531" t="s">
        <v>981</v>
      </c>
      <c r="G13531" s="6" t="s">
        <v>29</v>
      </c>
      <c r="H13531" t="s">
        <v>63</v>
      </c>
      <c r="I13531" t="s">
        <v>26</v>
      </c>
      <c r="J13531" t="s">
        <v>27</v>
      </c>
      <c r="K13531">
        <v>28</v>
      </c>
      <c r="L13531">
        <v>13.85</v>
      </c>
      <c r="M13531" t="s">
        <v>932</v>
      </c>
      <c r="N13531">
        <v>13.85</v>
      </c>
      <c r="O13531" t="s">
        <v>24</v>
      </c>
      <c r="P13531" cm="1">
        <f t="array" ref="P13531">IF(Q13531&gt;0,INDEX(Q13531:Q35255,MATCH(TRUE,INDEX(Q13531:Q35255="",,),0)-1),"")</f>
        <v>6</v>
      </c>
      <c r="Q13531">
        <f t="shared" si="325"/>
        <v>1</v>
      </c>
      <c r="R13531">
        <f t="shared" si="324"/>
        <v>0</v>
      </c>
    </row>
    <row r="13532" spans="1:18" x14ac:dyDescent="0.3">
      <c r="A13532" t="s">
        <v>919</v>
      </c>
      <c r="B13532" s="1">
        <v>38481</v>
      </c>
      <c r="C13532" t="s">
        <v>16</v>
      </c>
      <c r="D13532" t="s">
        <v>980</v>
      </c>
      <c r="E13532" t="s">
        <v>981</v>
      </c>
      <c r="G13532" s="6" t="s">
        <v>29</v>
      </c>
      <c r="H13532" t="s">
        <v>64</v>
      </c>
      <c r="I13532" t="s">
        <v>26</v>
      </c>
      <c r="J13532" t="s">
        <v>27</v>
      </c>
      <c r="K13532">
        <v>8</v>
      </c>
      <c r="L13532">
        <v>8.4</v>
      </c>
      <c r="M13532" t="s">
        <v>932</v>
      </c>
      <c r="N13532">
        <v>8.4</v>
      </c>
      <c r="O13532" t="s">
        <v>24</v>
      </c>
      <c r="P13532" cm="1">
        <f t="array" ref="P13532">IF(Q13532&gt;0,INDEX(Q13532:Q35256,MATCH(TRUE,INDEX(Q13532:Q35256="",,),0)-1),"")</f>
        <v>6</v>
      </c>
      <c r="Q13532">
        <f t="shared" si="325"/>
        <v>1</v>
      </c>
      <c r="R13532">
        <f t="shared" si="324"/>
        <v>0</v>
      </c>
    </row>
    <row r="13533" spans="1:18" x14ac:dyDescent="0.3">
      <c r="A13533" t="s">
        <v>919</v>
      </c>
      <c r="B13533" s="1">
        <v>38481</v>
      </c>
      <c r="C13533" t="s">
        <v>16</v>
      </c>
      <c r="D13533" t="s">
        <v>980</v>
      </c>
      <c r="E13533" t="s">
        <v>981</v>
      </c>
      <c r="G13533" t="s">
        <v>19</v>
      </c>
      <c r="H13533" t="s">
        <v>41</v>
      </c>
      <c r="I13533" t="s">
        <v>21</v>
      </c>
      <c r="J13533" t="s">
        <v>22</v>
      </c>
      <c r="K13533">
        <v>135</v>
      </c>
      <c r="L13533">
        <v>179</v>
      </c>
      <c r="M13533" t="s">
        <v>45</v>
      </c>
      <c r="N13533">
        <v>210</v>
      </c>
      <c r="P13533" cm="1">
        <f t="array" ref="P13533">IF(Q13533&gt;0,INDEX(Q13533:Q35257,MATCH(TRUE,INDEX(Q13533:Q35257="",,),0)-1),"")</f>
        <v>6</v>
      </c>
      <c r="Q13533">
        <f t="shared" si="325"/>
        <v>2</v>
      </c>
      <c r="R13533">
        <f t="shared" si="324"/>
        <v>0</v>
      </c>
    </row>
    <row r="13534" spans="1:18" x14ac:dyDescent="0.3">
      <c r="A13534" t="s">
        <v>919</v>
      </c>
      <c r="B13534" s="1">
        <v>38481</v>
      </c>
      <c r="C13534" t="s">
        <v>16</v>
      </c>
      <c r="D13534" t="s">
        <v>980</v>
      </c>
      <c r="E13534" t="s">
        <v>981</v>
      </c>
      <c r="G13534" t="s">
        <v>19</v>
      </c>
      <c r="H13534" t="s">
        <v>41</v>
      </c>
      <c r="I13534" t="s">
        <v>26</v>
      </c>
      <c r="J13534" t="s">
        <v>27</v>
      </c>
      <c r="K13534">
        <v>1069</v>
      </c>
      <c r="L13534">
        <v>47.3</v>
      </c>
      <c r="M13534" t="s">
        <v>45</v>
      </c>
      <c r="N13534">
        <v>75.38</v>
      </c>
      <c r="P13534" cm="1">
        <f t="array" ref="P13534">IF(Q13534&gt;0,INDEX(Q13534:Q35258,MATCH(TRUE,INDEX(Q13534:Q35258="",,),0)-1),"")</f>
        <v>6</v>
      </c>
      <c r="Q13534">
        <f t="shared" si="325"/>
        <v>2</v>
      </c>
      <c r="R13534">
        <f t="shared" si="324"/>
        <v>0</v>
      </c>
    </row>
    <row r="13535" spans="1:18" x14ac:dyDescent="0.3">
      <c r="A13535" t="s">
        <v>919</v>
      </c>
      <c r="B13535" s="1">
        <v>38481</v>
      </c>
      <c r="C13535" t="s">
        <v>16</v>
      </c>
      <c r="D13535" t="s">
        <v>980</v>
      </c>
      <c r="E13535" t="s">
        <v>981</v>
      </c>
      <c r="G13535" s="6" t="s">
        <v>29</v>
      </c>
      <c r="H13535" t="s">
        <v>69</v>
      </c>
      <c r="I13535" t="s">
        <v>26</v>
      </c>
      <c r="J13535" t="s">
        <v>27</v>
      </c>
      <c r="K13535">
        <v>13</v>
      </c>
      <c r="L13535">
        <v>9.65</v>
      </c>
      <c r="M13535" t="s">
        <v>45</v>
      </c>
      <c r="N13535">
        <v>9.65</v>
      </c>
      <c r="P13535" cm="1">
        <f t="array" ref="P13535">IF(Q13535&gt;0,INDEX(Q13535:Q35259,MATCH(TRUE,INDEX(Q13535:Q35259="",,),0)-1),"")</f>
        <v>6</v>
      </c>
      <c r="Q13535">
        <f t="shared" si="325"/>
        <v>2</v>
      </c>
      <c r="R13535">
        <f t="shared" si="324"/>
        <v>0</v>
      </c>
    </row>
    <row r="13536" spans="1:18" x14ac:dyDescent="0.3">
      <c r="A13536" t="s">
        <v>919</v>
      </c>
      <c r="B13536" s="1">
        <v>38481</v>
      </c>
      <c r="C13536" t="s">
        <v>16</v>
      </c>
      <c r="D13536" t="s">
        <v>980</v>
      </c>
      <c r="E13536" t="s">
        <v>981</v>
      </c>
      <c r="G13536" s="6" t="s">
        <v>29</v>
      </c>
      <c r="H13536" t="s">
        <v>63</v>
      </c>
      <c r="I13536" t="s">
        <v>26</v>
      </c>
      <c r="J13536" t="s">
        <v>27</v>
      </c>
      <c r="K13536">
        <v>28</v>
      </c>
      <c r="L13536">
        <v>13.85</v>
      </c>
      <c r="M13536" t="s">
        <v>45</v>
      </c>
      <c r="N13536">
        <v>13.85</v>
      </c>
      <c r="P13536" cm="1">
        <f t="array" ref="P13536">IF(Q13536&gt;0,INDEX(Q13536:Q35260,MATCH(TRUE,INDEX(Q13536:Q35260="",,),0)-1),"")</f>
        <v>6</v>
      </c>
      <c r="Q13536">
        <f t="shared" si="325"/>
        <v>2</v>
      </c>
      <c r="R13536">
        <f t="shared" si="324"/>
        <v>0</v>
      </c>
    </row>
    <row r="13537" spans="1:18" x14ac:dyDescent="0.3">
      <c r="A13537" t="s">
        <v>919</v>
      </c>
      <c r="B13537" s="1">
        <v>38481</v>
      </c>
      <c r="C13537" t="s">
        <v>16</v>
      </c>
      <c r="D13537" t="s">
        <v>980</v>
      </c>
      <c r="E13537" t="s">
        <v>981</v>
      </c>
      <c r="G13537" s="6" t="s">
        <v>29</v>
      </c>
      <c r="H13537" t="s">
        <v>64</v>
      </c>
      <c r="I13537" t="s">
        <v>26</v>
      </c>
      <c r="J13537" t="s">
        <v>27</v>
      </c>
      <c r="K13537">
        <v>8</v>
      </c>
      <c r="L13537">
        <v>8.4</v>
      </c>
      <c r="M13537" t="s">
        <v>45</v>
      </c>
      <c r="N13537">
        <v>8.4</v>
      </c>
      <c r="P13537" cm="1">
        <f t="array" ref="P13537">IF(Q13537&gt;0,INDEX(Q13537:Q35261,MATCH(TRUE,INDEX(Q13537:Q35261="",,),0)-1),"")</f>
        <v>6</v>
      </c>
      <c r="Q13537">
        <f t="shared" si="325"/>
        <v>2</v>
      </c>
      <c r="R13537">
        <f t="shared" si="324"/>
        <v>0</v>
      </c>
    </row>
    <row r="13538" spans="1:18" x14ac:dyDescent="0.3">
      <c r="A13538" t="s">
        <v>919</v>
      </c>
      <c r="B13538" s="1">
        <v>38481</v>
      </c>
      <c r="C13538" t="s">
        <v>16</v>
      </c>
      <c r="D13538" t="s">
        <v>980</v>
      </c>
      <c r="E13538" t="s">
        <v>981</v>
      </c>
      <c r="G13538" t="s">
        <v>19</v>
      </c>
      <c r="H13538" t="s">
        <v>41</v>
      </c>
      <c r="I13538" t="s">
        <v>21</v>
      </c>
      <c r="J13538" t="s">
        <v>22</v>
      </c>
      <c r="K13538">
        <v>135</v>
      </c>
      <c r="L13538">
        <v>179</v>
      </c>
      <c r="M13538" t="s">
        <v>922</v>
      </c>
      <c r="N13538">
        <v>200</v>
      </c>
      <c r="P13538" cm="1">
        <f t="array" ref="P13538">IF(Q13538&gt;0,INDEX(Q13538:Q35262,MATCH(TRUE,INDEX(Q13538:Q35262="",,),0)-1),"")</f>
        <v>6</v>
      </c>
      <c r="Q13538">
        <f t="shared" si="325"/>
        <v>3</v>
      </c>
      <c r="R13538">
        <f t="shared" si="324"/>
        <v>0</v>
      </c>
    </row>
    <row r="13539" spans="1:18" x14ac:dyDescent="0.3">
      <c r="A13539" t="s">
        <v>919</v>
      </c>
      <c r="B13539" s="1">
        <v>38481</v>
      </c>
      <c r="C13539" t="s">
        <v>16</v>
      </c>
      <c r="D13539" t="s">
        <v>980</v>
      </c>
      <c r="E13539" t="s">
        <v>981</v>
      </c>
      <c r="G13539" t="s">
        <v>19</v>
      </c>
      <c r="H13539" t="s">
        <v>41</v>
      </c>
      <c r="I13539" t="s">
        <v>26</v>
      </c>
      <c r="J13539" t="s">
        <v>27</v>
      </c>
      <c r="K13539">
        <v>1069</v>
      </c>
      <c r="L13539">
        <v>47.3</v>
      </c>
      <c r="M13539" t="s">
        <v>922</v>
      </c>
      <c r="N13539">
        <v>69.849999999999994</v>
      </c>
      <c r="P13539" cm="1">
        <f t="array" ref="P13539">IF(Q13539&gt;0,INDEX(Q13539:Q35263,MATCH(TRUE,INDEX(Q13539:Q35263="",,),0)-1),"")</f>
        <v>6</v>
      </c>
      <c r="Q13539">
        <f t="shared" si="325"/>
        <v>3</v>
      </c>
      <c r="R13539">
        <f t="shared" si="324"/>
        <v>0</v>
      </c>
    </row>
    <row r="13540" spans="1:18" x14ac:dyDescent="0.3">
      <c r="A13540" t="s">
        <v>919</v>
      </c>
      <c r="B13540" s="1">
        <v>38481</v>
      </c>
      <c r="C13540" t="s">
        <v>16</v>
      </c>
      <c r="D13540" t="s">
        <v>980</v>
      </c>
      <c r="E13540" t="s">
        <v>981</v>
      </c>
      <c r="G13540" s="6" t="s">
        <v>29</v>
      </c>
      <c r="H13540" t="s">
        <v>69</v>
      </c>
      <c r="I13540" t="s">
        <v>26</v>
      </c>
      <c r="J13540" t="s">
        <v>27</v>
      </c>
      <c r="K13540">
        <v>13</v>
      </c>
      <c r="L13540">
        <v>9.65</v>
      </c>
      <c r="M13540" t="s">
        <v>922</v>
      </c>
      <c r="N13540">
        <v>9.65</v>
      </c>
      <c r="P13540" cm="1">
        <f t="array" ref="P13540">IF(Q13540&gt;0,INDEX(Q13540:Q35264,MATCH(TRUE,INDEX(Q13540:Q35264="",,),0)-1),"")</f>
        <v>6</v>
      </c>
      <c r="Q13540">
        <f t="shared" si="325"/>
        <v>3</v>
      </c>
      <c r="R13540">
        <f t="shared" si="324"/>
        <v>0</v>
      </c>
    </row>
    <row r="13541" spans="1:18" x14ac:dyDescent="0.3">
      <c r="A13541" t="s">
        <v>919</v>
      </c>
      <c r="B13541" s="1">
        <v>38481</v>
      </c>
      <c r="C13541" t="s">
        <v>16</v>
      </c>
      <c r="D13541" t="s">
        <v>980</v>
      </c>
      <c r="E13541" t="s">
        <v>981</v>
      </c>
      <c r="G13541" s="6" t="s">
        <v>29</v>
      </c>
      <c r="H13541" t="s">
        <v>63</v>
      </c>
      <c r="I13541" t="s">
        <v>26</v>
      </c>
      <c r="J13541" t="s">
        <v>27</v>
      </c>
      <c r="K13541">
        <v>28</v>
      </c>
      <c r="L13541">
        <v>13.85</v>
      </c>
      <c r="M13541" t="s">
        <v>922</v>
      </c>
      <c r="N13541">
        <v>13.85</v>
      </c>
      <c r="P13541" cm="1">
        <f t="array" ref="P13541">IF(Q13541&gt;0,INDEX(Q13541:Q35265,MATCH(TRUE,INDEX(Q13541:Q35265="",,),0)-1),"")</f>
        <v>6</v>
      </c>
      <c r="Q13541">
        <f t="shared" si="325"/>
        <v>3</v>
      </c>
      <c r="R13541">
        <f t="shared" si="324"/>
        <v>0</v>
      </c>
    </row>
    <row r="13542" spans="1:18" x14ac:dyDescent="0.3">
      <c r="A13542" t="s">
        <v>919</v>
      </c>
      <c r="B13542" s="1">
        <v>38481</v>
      </c>
      <c r="C13542" t="s">
        <v>16</v>
      </c>
      <c r="D13542" t="s">
        <v>980</v>
      </c>
      <c r="E13542" t="s">
        <v>981</v>
      </c>
      <c r="G13542" s="6" t="s">
        <v>29</v>
      </c>
      <c r="H13542" t="s">
        <v>64</v>
      </c>
      <c r="I13542" t="s">
        <v>26</v>
      </c>
      <c r="J13542" t="s">
        <v>27</v>
      </c>
      <c r="K13542">
        <v>8</v>
      </c>
      <c r="L13542">
        <v>8.4</v>
      </c>
      <c r="M13542" t="s">
        <v>922</v>
      </c>
      <c r="N13542">
        <v>8.4</v>
      </c>
      <c r="P13542" cm="1">
        <f t="array" ref="P13542">IF(Q13542&gt;0,INDEX(Q13542:Q35266,MATCH(TRUE,INDEX(Q13542:Q35266="",,),0)-1),"")</f>
        <v>6</v>
      </c>
      <c r="Q13542">
        <f t="shared" si="325"/>
        <v>3</v>
      </c>
      <c r="R13542">
        <f t="shared" si="324"/>
        <v>0</v>
      </c>
    </row>
    <row r="13543" spans="1:18" x14ac:dyDescent="0.3">
      <c r="A13543" t="s">
        <v>919</v>
      </c>
      <c r="B13543" s="1">
        <v>38481</v>
      </c>
      <c r="C13543" t="s">
        <v>16</v>
      </c>
      <c r="D13543" t="s">
        <v>980</v>
      </c>
      <c r="E13543" t="s">
        <v>981</v>
      </c>
      <c r="G13543" t="s">
        <v>19</v>
      </c>
      <c r="H13543" t="s">
        <v>41</v>
      </c>
      <c r="I13543" t="s">
        <v>21</v>
      </c>
      <c r="J13543" t="s">
        <v>22</v>
      </c>
      <c r="K13543">
        <v>135</v>
      </c>
      <c r="L13543">
        <v>179</v>
      </c>
      <c r="M13543" t="s">
        <v>44</v>
      </c>
      <c r="N13543">
        <v>179</v>
      </c>
      <c r="P13543" cm="1">
        <f t="array" ref="P13543">IF(Q13543&gt;0,INDEX(Q13543:Q35267,MATCH(TRUE,INDEX(Q13543:Q35267="",,),0)-1),"")</f>
        <v>6</v>
      </c>
      <c r="Q13543">
        <f t="shared" si="325"/>
        <v>4</v>
      </c>
      <c r="R13543">
        <f t="shared" si="324"/>
        <v>0</v>
      </c>
    </row>
    <row r="13544" spans="1:18" x14ac:dyDescent="0.3">
      <c r="A13544" t="s">
        <v>919</v>
      </c>
      <c r="B13544" s="1">
        <v>38481</v>
      </c>
      <c r="C13544" t="s">
        <v>16</v>
      </c>
      <c r="D13544" t="s">
        <v>980</v>
      </c>
      <c r="E13544" t="s">
        <v>981</v>
      </c>
      <c r="G13544" t="s">
        <v>19</v>
      </c>
      <c r="H13544" t="s">
        <v>41</v>
      </c>
      <c r="I13544" t="s">
        <v>26</v>
      </c>
      <c r="J13544" t="s">
        <v>27</v>
      </c>
      <c r="K13544">
        <v>1069</v>
      </c>
      <c r="L13544">
        <v>47.3</v>
      </c>
      <c r="M13544" t="s">
        <v>44</v>
      </c>
      <c r="N13544">
        <v>71.48</v>
      </c>
      <c r="P13544" cm="1">
        <f t="array" ref="P13544">IF(Q13544&gt;0,INDEX(Q13544:Q35268,MATCH(TRUE,INDEX(Q13544:Q35268="",,),0)-1),"")</f>
        <v>6</v>
      </c>
      <c r="Q13544">
        <f t="shared" si="325"/>
        <v>4</v>
      </c>
      <c r="R13544">
        <f t="shared" si="324"/>
        <v>0</v>
      </c>
    </row>
    <row r="13545" spans="1:18" x14ac:dyDescent="0.3">
      <c r="A13545" t="s">
        <v>919</v>
      </c>
      <c r="B13545" s="1">
        <v>38481</v>
      </c>
      <c r="C13545" t="s">
        <v>16</v>
      </c>
      <c r="D13545" t="s">
        <v>980</v>
      </c>
      <c r="E13545" t="s">
        <v>981</v>
      </c>
      <c r="G13545" s="6" t="s">
        <v>29</v>
      </c>
      <c r="H13545" t="s">
        <v>69</v>
      </c>
      <c r="I13545" t="s">
        <v>26</v>
      </c>
      <c r="J13545" t="s">
        <v>27</v>
      </c>
      <c r="K13545">
        <v>13</v>
      </c>
      <c r="L13545">
        <v>9.65</v>
      </c>
      <c r="M13545" t="s">
        <v>44</v>
      </c>
      <c r="N13545">
        <v>9.65</v>
      </c>
      <c r="P13545" cm="1">
        <f t="array" ref="P13545">IF(Q13545&gt;0,INDEX(Q13545:Q35269,MATCH(TRUE,INDEX(Q13545:Q35269="",,),0)-1),"")</f>
        <v>6</v>
      </c>
      <c r="Q13545">
        <f t="shared" si="325"/>
        <v>4</v>
      </c>
      <c r="R13545">
        <f t="shared" si="324"/>
        <v>0</v>
      </c>
    </row>
    <row r="13546" spans="1:18" x14ac:dyDescent="0.3">
      <c r="A13546" t="s">
        <v>919</v>
      </c>
      <c r="B13546" s="1">
        <v>38481</v>
      </c>
      <c r="C13546" t="s">
        <v>16</v>
      </c>
      <c r="D13546" t="s">
        <v>980</v>
      </c>
      <c r="E13546" t="s">
        <v>981</v>
      </c>
      <c r="G13546" s="6" t="s">
        <v>29</v>
      </c>
      <c r="H13546" t="s">
        <v>63</v>
      </c>
      <c r="I13546" t="s">
        <v>26</v>
      </c>
      <c r="J13546" t="s">
        <v>27</v>
      </c>
      <c r="K13546">
        <v>28</v>
      </c>
      <c r="L13546">
        <v>13.85</v>
      </c>
      <c r="M13546" t="s">
        <v>44</v>
      </c>
      <c r="N13546">
        <v>13.85</v>
      </c>
      <c r="P13546" cm="1">
        <f t="array" ref="P13546">IF(Q13546&gt;0,INDEX(Q13546:Q35270,MATCH(TRUE,INDEX(Q13546:Q35270="",,),0)-1),"")</f>
        <v>6</v>
      </c>
      <c r="Q13546">
        <f t="shared" si="325"/>
        <v>4</v>
      </c>
      <c r="R13546">
        <f t="shared" si="324"/>
        <v>0</v>
      </c>
    </row>
    <row r="13547" spans="1:18" x14ac:dyDescent="0.3">
      <c r="A13547" t="s">
        <v>919</v>
      </c>
      <c r="B13547" s="1">
        <v>38481</v>
      </c>
      <c r="C13547" t="s">
        <v>16</v>
      </c>
      <c r="D13547" t="s">
        <v>980</v>
      </c>
      <c r="E13547" t="s">
        <v>981</v>
      </c>
      <c r="G13547" s="6" t="s">
        <v>29</v>
      </c>
      <c r="H13547" t="s">
        <v>64</v>
      </c>
      <c r="I13547" t="s">
        <v>26</v>
      </c>
      <c r="J13547" t="s">
        <v>27</v>
      </c>
      <c r="K13547">
        <v>8</v>
      </c>
      <c r="L13547">
        <v>8.4</v>
      </c>
      <c r="M13547" t="s">
        <v>44</v>
      </c>
      <c r="N13547">
        <v>8.4</v>
      </c>
      <c r="P13547" cm="1">
        <f t="array" ref="P13547">IF(Q13547&gt;0,INDEX(Q13547:Q35271,MATCH(TRUE,INDEX(Q13547:Q35271="",,),0)-1),"")</f>
        <v>6</v>
      </c>
      <c r="Q13547">
        <f t="shared" si="325"/>
        <v>4</v>
      </c>
      <c r="R13547">
        <f t="shared" si="324"/>
        <v>0</v>
      </c>
    </row>
    <row r="13548" spans="1:18" x14ac:dyDescent="0.3">
      <c r="A13548" t="s">
        <v>919</v>
      </c>
      <c r="B13548" s="1">
        <v>38481</v>
      </c>
      <c r="C13548" t="s">
        <v>16</v>
      </c>
      <c r="D13548" t="s">
        <v>980</v>
      </c>
      <c r="E13548" t="s">
        <v>981</v>
      </c>
      <c r="G13548" t="s">
        <v>19</v>
      </c>
      <c r="H13548" t="s">
        <v>41</v>
      </c>
      <c r="I13548" t="s">
        <v>21</v>
      </c>
      <c r="J13548" t="s">
        <v>22</v>
      </c>
      <c r="K13548">
        <v>135</v>
      </c>
      <c r="L13548">
        <v>179</v>
      </c>
      <c r="M13548" t="s">
        <v>602</v>
      </c>
      <c r="N13548">
        <v>220</v>
      </c>
      <c r="P13548" cm="1">
        <f t="array" ref="P13548">IF(Q13548&gt;0,INDEX(Q13548:Q35272,MATCH(TRUE,INDEX(Q13548:Q35272="",,),0)-1),"")</f>
        <v>6</v>
      </c>
      <c r="Q13548">
        <f t="shared" si="325"/>
        <v>5</v>
      </c>
      <c r="R13548">
        <f t="shared" si="324"/>
        <v>0</v>
      </c>
    </row>
    <row r="13549" spans="1:18" x14ac:dyDescent="0.3">
      <c r="A13549" t="s">
        <v>919</v>
      </c>
      <c r="B13549" s="1">
        <v>38481</v>
      </c>
      <c r="C13549" t="s">
        <v>16</v>
      </c>
      <c r="D13549" t="s">
        <v>980</v>
      </c>
      <c r="E13549" t="s">
        <v>981</v>
      </c>
      <c r="G13549" t="s">
        <v>19</v>
      </c>
      <c r="H13549" t="s">
        <v>41</v>
      </c>
      <c r="I13549" t="s">
        <v>26</v>
      </c>
      <c r="J13549" t="s">
        <v>27</v>
      </c>
      <c r="K13549">
        <v>1069</v>
      </c>
      <c r="L13549">
        <v>47.3</v>
      </c>
      <c r="M13549" t="s">
        <v>602</v>
      </c>
      <c r="N13549">
        <v>60.9</v>
      </c>
      <c r="P13549" cm="1">
        <f t="array" ref="P13549">IF(Q13549&gt;0,INDEX(Q13549:Q35273,MATCH(TRUE,INDEX(Q13549:Q35273="",,),0)-1),"")</f>
        <v>6</v>
      </c>
      <c r="Q13549">
        <f t="shared" si="325"/>
        <v>5</v>
      </c>
      <c r="R13549">
        <f t="shared" si="324"/>
        <v>0</v>
      </c>
    </row>
    <row r="13550" spans="1:18" x14ac:dyDescent="0.3">
      <c r="A13550" t="s">
        <v>919</v>
      </c>
      <c r="B13550" s="1">
        <v>38481</v>
      </c>
      <c r="C13550" t="s">
        <v>16</v>
      </c>
      <c r="D13550" t="s">
        <v>980</v>
      </c>
      <c r="E13550" t="s">
        <v>981</v>
      </c>
      <c r="G13550" s="6" t="s">
        <v>29</v>
      </c>
      <c r="H13550" t="s">
        <v>69</v>
      </c>
      <c r="I13550" t="s">
        <v>26</v>
      </c>
      <c r="J13550" t="s">
        <v>27</v>
      </c>
      <c r="K13550">
        <v>13</v>
      </c>
      <c r="L13550">
        <v>9.65</v>
      </c>
      <c r="M13550" t="s">
        <v>602</v>
      </c>
      <c r="N13550">
        <v>9.65</v>
      </c>
      <c r="P13550" cm="1">
        <f t="array" ref="P13550">IF(Q13550&gt;0,INDEX(Q13550:Q35274,MATCH(TRUE,INDEX(Q13550:Q35274="",,),0)-1),"")</f>
        <v>6</v>
      </c>
      <c r="Q13550">
        <f t="shared" si="325"/>
        <v>5</v>
      </c>
      <c r="R13550">
        <f t="shared" si="324"/>
        <v>0</v>
      </c>
    </row>
    <row r="13551" spans="1:18" x14ac:dyDescent="0.3">
      <c r="A13551" t="s">
        <v>919</v>
      </c>
      <c r="B13551" s="1">
        <v>38481</v>
      </c>
      <c r="C13551" t="s">
        <v>16</v>
      </c>
      <c r="D13551" t="s">
        <v>980</v>
      </c>
      <c r="E13551" t="s">
        <v>981</v>
      </c>
      <c r="G13551" s="6" t="s">
        <v>29</v>
      </c>
      <c r="H13551" t="s">
        <v>63</v>
      </c>
      <c r="I13551" t="s">
        <v>26</v>
      </c>
      <c r="J13551" t="s">
        <v>27</v>
      </c>
      <c r="K13551">
        <v>28</v>
      </c>
      <c r="L13551">
        <v>13.85</v>
      </c>
      <c r="M13551" t="s">
        <v>602</v>
      </c>
      <c r="N13551">
        <v>13.85</v>
      </c>
      <c r="P13551" cm="1">
        <f t="array" ref="P13551">IF(Q13551&gt;0,INDEX(Q13551:Q35275,MATCH(TRUE,INDEX(Q13551:Q35275="",,),0)-1),"")</f>
        <v>6</v>
      </c>
      <c r="Q13551">
        <f t="shared" si="325"/>
        <v>5</v>
      </c>
      <c r="R13551">
        <f t="shared" si="324"/>
        <v>0</v>
      </c>
    </row>
    <row r="13552" spans="1:18" x14ac:dyDescent="0.3">
      <c r="A13552" t="s">
        <v>919</v>
      </c>
      <c r="B13552" s="1">
        <v>38481</v>
      </c>
      <c r="C13552" t="s">
        <v>16</v>
      </c>
      <c r="D13552" t="s">
        <v>980</v>
      </c>
      <c r="E13552" t="s">
        <v>981</v>
      </c>
      <c r="G13552" s="6" t="s">
        <v>29</v>
      </c>
      <c r="H13552" t="s">
        <v>64</v>
      </c>
      <c r="I13552" t="s">
        <v>26</v>
      </c>
      <c r="J13552" t="s">
        <v>27</v>
      </c>
      <c r="K13552">
        <v>8</v>
      </c>
      <c r="L13552">
        <v>8.4</v>
      </c>
      <c r="M13552" t="s">
        <v>602</v>
      </c>
      <c r="N13552">
        <v>8.4</v>
      </c>
      <c r="P13552" cm="1">
        <f t="array" ref="P13552">IF(Q13552&gt;0,INDEX(Q13552:Q35276,MATCH(TRUE,INDEX(Q13552:Q35276="",,),0)-1),"")</f>
        <v>6</v>
      </c>
      <c r="Q13552">
        <f t="shared" si="325"/>
        <v>5</v>
      </c>
      <c r="R13552">
        <f t="shared" si="324"/>
        <v>0</v>
      </c>
    </row>
    <row r="13553" spans="1:18" x14ac:dyDescent="0.3">
      <c r="A13553" t="s">
        <v>919</v>
      </c>
      <c r="B13553" s="1">
        <v>38481</v>
      </c>
      <c r="C13553" t="s">
        <v>16</v>
      </c>
      <c r="D13553" t="s">
        <v>980</v>
      </c>
      <c r="E13553" t="s">
        <v>981</v>
      </c>
      <c r="G13553" t="s">
        <v>19</v>
      </c>
      <c r="H13553" t="s">
        <v>41</v>
      </c>
      <c r="I13553" t="s">
        <v>21</v>
      </c>
      <c r="J13553" t="s">
        <v>22</v>
      </c>
      <c r="K13553">
        <v>135</v>
      </c>
      <c r="L13553">
        <v>179</v>
      </c>
      <c r="M13553" t="s">
        <v>982</v>
      </c>
      <c r="N13553">
        <v>190</v>
      </c>
      <c r="P13553" cm="1">
        <f t="array" ref="P13553">IF(Q13553&gt;0,INDEX(Q13553:Q35277,MATCH(TRUE,INDEX(Q13553:Q35277="",,),0)-1),"")</f>
        <v>6</v>
      </c>
      <c r="Q13553">
        <f t="shared" si="325"/>
        <v>6</v>
      </c>
      <c r="R13553">
        <f t="shared" si="324"/>
        <v>0</v>
      </c>
    </row>
    <row r="13554" spans="1:18" x14ac:dyDescent="0.3">
      <c r="A13554" t="s">
        <v>919</v>
      </c>
      <c r="B13554" s="1">
        <v>38481</v>
      </c>
      <c r="C13554" t="s">
        <v>16</v>
      </c>
      <c r="D13554" t="s">
        <v>980</v>
      </c>
      <c r="E13554" t="s">
        <v>981</v>
      </c>
      <c r="G13554" t="s">
        <v>19</v>
      </c>
      <c r="H13554" t="s">
        <v>41</v>
      </c>
      <c r="I13554" t="s">
        <v>26</v>
      </c>
      <c r="J13554" t="s">
        <v>27</v>
      </c>
      <c r="K13554">
        <v>1069</v>
      </c>
      <c r="L13554">
        <v>47.3</v>
      </c>
      <c r="M13554" t="s">
        <v>982</v>
      </c>
      <c r="N13554">
        <v>55</v>
      </c>
      <c r="P13554" cm="1">
        <f t="array" ref="P13554">IF(Q13554&gt;0,INDEX(Q13554:Q35278,MATCH(TRUE,INDEX(Q13554:Q35278="",,),0)-1),"")</f>
        <v>6</v>
      </c>
      <c r="Q13554">
        <f t="shared" si="325"/>
        <v>6</v>
      </c>
      <c r="R13554">
        <f t="shared" si="324"/>
        <v>0</v>
      </c>
    </row>
    <row r="13555" spans="1:18" x14ac:dyDescent="0.3">
      <c r="A13555" t="s">
        <v>919</v>
      </c>
      <c r="B13555" s="1">
        <v>38481</v>
      </c>
      <c r="C13555" t="s">
        <v>16</v>
      </c>
      <c r="D13555" t="s">
        <v>980</v>
      </c>
      <c r="E13555" t="s">
        <v>981</v>
      </c>
      <c r="G13555" s="6" t="s">
        <v>29</v>
      </c>
      <c r="H13555" t="s">
        <v>69</v>
      </c>
      <c r="I13555" t="s">
        <v>26</v>
      </c>
      <c r="J13555" t="s">
        <v>27</v>
      </c>
      <c r="K13555">
        <v>13</v>
      </c>
      <c r="L13555">
        <v>9.65</v>
      </c>
      <c r="M13555" t="s">
        <v>982</v>
      </c>
      <c r="N13555">
        <v>9.65</v>
      </c>
      <c r="P13555" cm="1">
        <f t="array" ref="P13555">IF(Q13555&gt;0,INDEX(Q13555:Q35279,MATCH(TRUE,INDEX(Q13555:Q35279="",,),0)-1),"")</f>
        <v>6</v>
      </c>
      <c r="Q13555">
        <f t="shared" si="325"/>
        <v>6</v>
      </c>
      <c r="R13555">
        <f t="shared" si="324"/>
        <v>0</v>
      </c>
    </row>
    <row r="13556" spans="1:18" x14ac:dyDescent="0.3">
      <c r="A13556" t="s">
        <v>919</v>
      </c>
      <c r="B13556" s="1">
        <v>38481</v>
      </c>
      <c r="C13556" t="s">
        <v>16</v>
      </c>
      <c r="D13556" t="s">
        <v>980</v>
      </c>
      <c r="E13556" t="s">
        <v>981</v>
      </c>
      <c r="G13556" s="6" t="s">
        <v>29</v>
      </c>
      <c r="H13556" t="s">
        <v>63</v>
      </c>
      <c r="I13556" t="s">
        <v>26</v>
      </c>
      <c r="J13556" t="s">
        <v>27</v>
      </c>
      <c r="K13556">
        <v>28</v>
      </c>
      <c r="L13556">
        <v>13.85</v>
      </c>
      <c r="M13556" t="s">
        <v>982</v>
      </c>
      <c r="N13556">
        <v>13.85</v>
      </c>
      <c r="P13556" cm="1">
        <f t="array" ref="P13556">IF(Q13556&gt;0,INDEX(Q13556:Q35280,MATCH(TRUE,INDEX(Q13556:Q35280="",,),0)-1),"")</f>
        <v>6</v>
      </c>
      <c r="Q13556">
        <f t="shared" si="325"/>
        <v>6</v>
      </c>
      <c r="R13556">
        <f t="shared" ref="R13556:R13619" si="326">IF(P13556="","",0)</f>
        <v>0</v>
      </c>
    </row>
    <row r="13557" spans="1:18" x14ac:dyDescent="0.3">
      <c r="A13557" t="s">
        <v>919</v>
      </c>
      <c r="B13557" s="1">
        <v>38481</v>
      </c>
      <c r="C13557" t="s">
        <v>16</v>
      </c>
      <c r="D13557" t="s">
        <v>980</v>
      </c>
      <c r="E13557" t="s">
        <v>981</v>
      </c>
      <c r="G13557" s="6" t="s">
        <v>29</v>
      </c>
      <c r="H13557" t="s">
        <v>64</v>
      </c>
      <c r="I13557" t="s">
        <v>26</v>
      </c>
      <c r="J13557" t="s">
        <v>27</v>
      </c>
      <c r="K13557">
        <v>8</v>
      </c>
      <c r="L13557">
        <v>8.4</v>
      </c>
      <c r="M13557" t="s">
        <v>982</v>
      </c>
      <c r="N13557">
        <v>8.4</v>
      </c>
      <c r="P13557" cm="1">
        <f t="array" ref="P13557">IF(Q13557&gt;0,INDEX(Q13557:Q35281,MATCH(TRUE,INDEX(Q13557:Q35281="",,),0)-1),"")</f>
        <v>6</v>
      </c>
      <c r="Q13557">
        <f t="shared" si="325"/>
        <v>6</v>
      </c>
      <c r="R13557">
        <f t="shared" si="326"/>
        <v>0</v>
      </c>
    </row>
    <row r="13558" spans="1:18" x14ac:dyDescent="0.3">
      <c r="P13558" t="str" cm="1">
        <f t="array" ref="P13558">IF(Q13558&gt;0,INDEX(Q13558:Q35282,MATCH(TRUE,INDEX(Q13558:Q35282="",,),0)-1),"")</f>
        <v/>
      </c>
      <c r="R13558" t="str">
        <f t="shared" si="326"/>
        <v/>
      </c>
    </row>
    <row r="13559" spans="1:18" x14ac:dyDescent="0.3">
      <c r="A13559" t="s">
        <v>919</v>
      </c>
      <c r="B13559" s="1">
        <v>38481</v>
      </c>
      <c r="C13559" t="s">
        <v>16</v>
      </c>
      <c r="D13559" t="s">
        <v>983</v>
      </c>
      <c r="E13559" t="s">
        <v>984</v>
      </c>
      <c r="G13559" t="s">
        <v>19</v>
      </c>
      <c r="H13559" t="s">
        <v>69</v>
      </c>
      <c r="I13559" t="s">
        <v>21</v>
      </c>
      <c r="J13559" t="s">
        <v>22</v>
      </c>
      <c r="K13559">
        <v>17.399999999999999</v>
      </c>
      <c r="L13559">
        <v>132</v>
      </c>
      <c r="M13559" t="s">
        <v>922</v>
      </c>
      <c r="N13559">
        <v>140</v>
      </c>
      <c r="O13559" t="s">
        <v>24</v>
      </c>
      <c r="P13559" cm="1">
        <f t="array" ref="P13559">IF(Q13559&gt;0,INDEX(Q13559:Q35283,MATCH(TRUE,INDEX(Q13559:Q35283="",,),0)-1),"")</f>
        <v>1</v>
      </c>
      <c r="Q13559">
        <v>1</v>
      </c>
      <c r="R13559">
        <f t="shared" si="326"/>
        <v>0</v>
      </c>
    </row>
    <row r="13560" spans="1:18" x14ac:dyDescent="0.3">
      <c r="A13560" t="s">
        <v>919</v>
      </c>
      <c r="B13560" s="1">
        <v>38481</v>
      </c>
      <c r="C13560" t="s">
        <v>16</v>
      </c>
      <c r="D13560" t="s">
        <v>983</v>
      </c>
      <c r="E13560" t="s">
        <v>984</v>
      </c>
      <c r="G13560" t="s">
        <v>19</v>
      </c>
      <c r="H13560" t="s">
        <v>41</v>
      </c>
      <c r="I13560" t="s">
        <v>21</v>
      </c>
      <c r="J13560" t="s">
        <v>22</v>
      </c>
      <c r="K13560">
        <v>29.5</v>
      </c>
      <c r="L13560">
        <v>203</v>
      </c>
      <c r="M13560" t="s">
        <v>922</v>
      </c>
      <c r="N13560">
        <v>225</v>
      </c>
      <c r="O13560" t="s">
        <v>24</v>
      </c>
      <c r="P13560" cm="1">
        <f t="array" ref="P13560">IF(Q13560&gt;0,INDEX(Q13560:Q35284,MATCH(TRUE,INDEX(Q13560:Q35284="",,),0)-1),"")</f>
        <v>1</v>
      </c>
      <c r="Q13560">
        <v>1</v>
      </c>
      <c r="R13560">
        <f t="shared" si="326"/>
        <v>0</v>
      </c>
    </row>
    <row r="13561" spans="1:18" x14ac:dyDescent="0.3">
      <c r="A13561" t="s">
        <v>919</v>
      </c>
      <c r="B13561" s="1">
        <v>38481</v>
      </c>
      <c r="C13561" t="s">
        <v>16</v>
      </c>
      <c r="D13561" t="s">
        <v>983</v>
      </c>
      <c r="E13561" t="s">
        <v>984</v>
      </c>
      <c r="G13561" s="6" t="s">
        <v>29</v>
      </c>
      <c r="H13561" t="s">
        <v>28</v>
      </c>
      <c r="I13561" t="s">
        <v>21</v>
      </c>
      <c r="J13561" t="s">
        <v>22</v>
      </c>
      <c r="K13561">
        <v>1.3</v>
      </c>
      <c r="L13561">
        <v>141</v>
      </c>
      <c r="M13561" t="s">
        <v>922</v>
      </c>
      <c r="N13561">
        <v>141</v>
      </c>
      <c r="O13561" t="s">
        <v>24</v>
      </c>
      <c r="P13561" cm="1">
        <f t="array" ref="P13561">IF(Q13561&gt;0,INDEX(Q13561:Q35285,MATCH(TRUE,INDEX(Q13561:Q35285="",,),0)-1),"")</f>
        <v>1</v>
      </c>
      <c r="Q13561">
        <v>1</v>
      </c>
      <c r="R13561">
        <f t="shared" si="326"/>
        <v>0</v>
      </c>
    </row>
    <row r="13562" spans="1:18" x14ac:dyDescent="0.3">
      <c r="A13562" t="s">
        <v>919</v>
      </c>
      <c r="B13562" s="1">
        <v>38481</v>
      </c>
      <c r="C13562" t="s">
        <v>16</v>
      </c>
      <c r="D13562" t="s">
        <v>983</v>
      </c>
      <c r="E13562" t="s">
        <v>984</v>
      </c>
      <c r="G13562" s="6" t="s">
        <v>29</v>
      </c>
      <c r="H13562" t="s">
        <v>69</v>
      </c>
      <c r="I13562" t="s">
        <v>26</v>
      </c>
      <c r="J13562" t="s">
        <v>27</v>
      </c>
      <c r="K13562">
        <v>8</v>
      </c>
      <c r="L13562">
        <v>16.25</v>
      </c>
      <c r="M13562" t="s">
        <v>922</v>
      </c>
      <c r="N13562">
        <v>16.25</v>
      </c>
      <c r="O13562" t="s">
        <v>24</v>
      </c>
      <c r="P13562" cm="1">
        <f t="array" ref="P13562">IF(Q13562&gt;0,INDEX(Q13562:Q35286,MATCH(TRUE,INDEX(Q13562:Q35286="",,),0)-1),"")</f>
        <v>1</v>
      </c>
      <c r="Q13562">
        <v>1</v>
      </c>
      <c r="R13562">
        <f t="shared" si="326"/>
        <v>0</v>
      </c>
    </row>
    <row r="13563" spans="1:18" x14ac:dyDescent="0.3">
      <c r="A13563" t="s">
        <v>919</v>
      </c>
      <c r="B13563" s="1">
        <v>38481</v>
      </c>
      <c r="C13563" t="s">
        <v>16</v>
      </c>
      <c r="D13563" t="s">
        <v>983</v>
      </c>
      <c r="E13563" t="s">
        <v>984</v>
      </c>
      <c r="G13563" s="6" t="s">
        <v>29</v>
      </c>
      <c r="H13563" t="s">
        <v>41</v>
      </c>
      <c r="I13563" t="s">
        <v>26</v>
      </c>
      <c r="J13563" t="s">
        <v>27</v>
      </c>
      <c r="K13563">
        <v>12</v>
      </c>
      <c r="L13563">
        <v>64.849999999999994</v>
      </c>
      <c r="M13563" t="s">
        <v>922</v>
      </c>
      <c r="N13563">
        <v>64.849999999999994</v>
      </c>
      <c r="O13563" t="s">
        <v>24</v>
      </c>
      <c r="P13563" cm="1">
        <f t="array" ref="P13563">IF(Q13563&gt;0,INDEX(Q13563:Q35287,MATCH(TRUE,INDEX(Q13563:Q35287="",,),0)-1),"")</f>
        <v>1</v>
      </c>
      <c r="Q13563">
        <v>1</v>
      </c>
      <c r="R13563">
        <f t="shared" si="326"/>
        <v>0</v>
      </c>
    </row>
    <row r="13564" spans="1:18" x14ac:dyDescent="0.3">
      <c r="A13564" t="s">
        <v>919</v>
      </c>
      <c r="B13564" s="1">
        <v>38481</v>
      </c>
      <c r="C13564" t="s">
        <v>16</v>
      </c>
      <c r="D13564" t="s">
        <v>983</v>
      </c>
      <c r="E13564" t="s">
        <v>984</v>
      </c>
      <c r="G13564" s="6" t="s">
        <v>29</v>
      </c>
      <c r="H13564" t="s">
        <v>28</v>
      </c>
      <c r="I13564" t="s">
        <v>26</v>
      </c>
      <c r="J13564" t="s">
        <v>27</v>
      </c>
      <c r="K13564">
        <v>4</v>
      </c>
      <c r="L13564">
        <v>25.5</v>
      </c>
      <c r="M13564" t="s">
        <v>922</v>
      </c>
      <c r="N13564">
        <v>25.5</v>
      </c>
      <c r="O13564" t="s">
        <v>24</v>
      </c>
      <c r="P13564" cm="1">
        <f t="array" ref="P13564">IF(Q13564&gt;0,INDEX(Q13564:Q35288,MATCH(TRUE,INDEX(Q13564:Q35288="",,),0)-1),"")</f>
        <v>1</v>
      </c>
      <c r="Q13564">
        <v>1</v>
      </c>
      <c r="R13564">
        <f t="shared" si="326"/>
        <v>0</v>
      </c>
    </row>
    <row r="13565" spans="1:18" x14ac:dyDescent="0.3">
      <c r="P13565" t="str" cm="1">
        <f t="array" ref="P13565">IF(Q13565&gt;0,INDEX(Q13565:Q35289,MATCH(TRUE,INDEX(Q13565:Q35289="",,),0)-1),"")</f>
        <v/>
      </c>
      <c r="R13565" t="str">
        <f t="shared" si="326"/>
        <v/>
      </c>
    </row>
    <row r="13566" spans="1:18" x14ac:dyDescent="0.3">
      <c r="A13566" t="s">
        <v>919</v>
      </c>
      <c r="B13566" s="1">
        <v>38481</v>
      </c>
      <c r="C13566" t="s">
        <v>16</v>
      </c>
      <c r="D13566" t="s">
        <v>985</v>
      </c>
      <c r="E13566" t="s">
        <v>986</v>
      </c>
      <c r="G13566" t="s">
        <v>19</v>
      </c>
      <c r="H13566" t="s">
        <v>41</v>
      </c>
      <c r="I13566" t="s">
        <v>21</v>
      </c>
      <c r="J13566" t="s">
        <v>22</v>
      </c>
      <c r="K13566">
        <v>151.80000000000001</v>
      </c>
      <c r="L13566">
        <v>207</v>
      </c>
      <c r="M13566" t="s">
        <v>922</v>
      </c>
      <c r="N13566">
        <v>210</v>
      </c>
      <c r="O13566" t="s">
        <v>24</v>
      </c>
      <c r="P13566" cm="1">
        <f t="array" ref="P13566">IF(Q13566&gt;0,INDEX(Q13566:Q35290,MATCH(TRUE,INDEX(Q13566:Q35290="",,),0)-1),"")</f>
        <v>2</v>
      </c>
      <c r="Q13566">
        <v>1</v>
      </c>
      <c r="R13566">
        <f t="shared" si="326"/>
        <v>0</v>
      </c>
    </row>
    <row r="13567" spans="1:18" x14ac:dyDescent="0.3">
      <c r="A13567" t="s">
        <v>919</v>
      </c>
      <c r="B13567" s="1">
        <v>38481</v>
      </c>
      <c r="C13567" t="s">
        <v>16</v>
      </c>
      <c r="D13567" t="s">
        <v>985</v>
      </c>
      <c r="E13567" t="s">
        <v>986</v>
      </c>
      <c r="G13567" t="s">
        <v>19</v>
      </c>
      <c r="H13567" t="s">
        <v>41</v>
      </c>
      <c r="I13567" t="s">
        <v>26</v>
      </c>
      <c r="J13567" t="s">
        <v>27</v>
      </c>
      <c r="K13567">
        <v>237</v>
      </c>
      <c r="L13567">
        <v>66.2</v>
      </c>
      <c r="M13567" t="s">
        <v>922</v>
      </c>
      <c r="N13567">
        <v>71.099999999999994</v>
      </c>
      <c r="O13567" t="s">
        <v>24</v>
      </c>
      <c r="P13567" cm="1">
        <f t="array" ref="P13567">IF(Q13567&gt;0,INDEX(Q13567:Q35291,MATCH(TRUE,INDEX(Q13567:Q35291="",,),0)-1),"")</f>
        <v>2</v>
      </c>
      <c r="Q13567">
        <v>1</v>
      </c>
      <c r="R13567">
        <f t="shared" si="326"/>
        <v>0</v>
      </c>
    </row>
    <row r="13568" spans="1:18" x14ac:dyDescent="0.3">
      <c r="A13568" t="s">
        <v>919</v>
      </c>
      <c r="B13568" s="1">
        <v>38481</v>
      </c>
      <c r="C13568" t="s">
        <v>16</v>
      </c>
      <c r="D13568" t="s">
        <v>985</v>
      </c>
      <c r="E13568" t="s">
        <v>986</v>
      </c>
      <c r="G13568" s="6" t="s">
        <v>29</v>
      </c>
      <c r="H13568" t="s">
        <v>69</v>
      </c>
      <c r="I13568" t="s">
        <v>21</v>
      </c>
      <c r="J13568" t="s">
        <v>22</v>
      </c>
      <c r="K13568">
        <v>7.3</v>
      </c>
      <c r="L13568">
        <v>134</v>
      </c>
      <c r="M13568" t="s">
        <v>922</v>
      </c>
      <c r="N13568">
        <v>134</v>
      </c>
      <c r="O13568" t="s">
        <v>24</v>
      </c>
      <c r="P13568" cm="1">
        <f t="array" ref="P13568">IF(Q13568&gt;0,INDEX(Q13568:Q35292,MATCH(TRUE,INDEX(Q13568:Q35292="",,),0)-1),"")</f>
        <v>2</v>
      </c>
      <c r="Q13568">
        <v>1</v>
      </c>
      <c r="R13568">
        <f t="shared" si="326"/>
        <v>0</v>
      </c>
    </row>
    <row r="13569" spans="1:18" x14ac:dyDescent="0.3">
      <c r="A13569" t="s">
        <v>919</v>
      </c>
      <c r="B13569" s="1">
        <v>38481</v>
      </c>
      <c r="C13569" t="s">
        <v>16</v>
      </c>
      <c r="D13569" t="s">
        <v>985</v>
      </c>
      <c r="E13569" t="s">
        <v>986</v>
      </c>
      <c r="G13569" s="6" t="s">
        <v>29</v>
      </c>
      <c r="H13569" t="s">
        <v>69</v>
      </c>
      <c r="I13569" t="s">
        <v>26</v>
      </c>
      <c r="J13569" t="s">
        <v>27</v>
      </c>
      <c r="K13569">
        <v>11</v>
      </c>
      <c r="L13569">
        <v>16.600000000000001</v>
      </c>
      <c r="M13569" t="s">
        <v>922</v>
      </c>
      <c r="N13569">
        <v>16.600000000000001</v>
      </c>
      <c r="O13569" t="s">
        <v>24</v>
      </c>
      <c r="P13569" cm="1">
        <f t="array" ref="P13569">IF(Q13569&gt;0,INDEX(Q13569:Q35293,MATCH(TRUE,INDEX(Q13569:Q35293="",,),0)-1),"")</f>
        <v>2</v>
      </c>
      <c r="Q13569">
        <v>1</v>
      </c>
      <c r="R13569">
        <f t="shared" si="326"/>
        <v>0</v>
      </c>
    </row>
    <row r="13570" spans="1:18" x14ac:dyDescent="0.3">
      <c r="A13570" t="s">
        <v>919</v>
      </c>
      <c r="B13570" s="1">
        <v>38481</v>
      </c>
      <c r="C13570" t="s">
        <v>16</v>
      </c>
      <c r="D13570" t="s">
        <v>985</v>
      </c>
      <c r="E13570" t="s">
        <v>986</v>
      </c>
      <c r="G13570" s="6" t="s">
        <v>29</v>
      </c>
      <c r="H13570" t="s">
        <v>43</v>
      </c>
      <c r="I13570" t="s">
        <v>26</v>
      </c>
      <c r="J13570" t="s">
        <v>27</v>
      </c>
      <c r="K13570">
        <v>2</v>
      </c>
      <c r="L13570">
        <v>26.75</v>
      </c>
      <c r="M13570" t="s">
        <v>922</v>
      </c>
      <c r="N13570">
        <v>26.75</v>
      </c>
      <c r="O13570" t="s">
        <v>24</v>
      </c>
      <c r="P13570" cm="1">
        <f t="array" ref="P13570">IF(Q13570&gt;0,INDEX(Q13570:Q35294,MATCH(TRUE,INDEX(Q13570:Q35294="",,),0)-1),"")</f>
        <v>2</v>
      </c>
      <c r="Q13570">
        <v>1</v>
      </c>
      <c r="R13570">
        <f t="shared" si="326"/>
        <v>0</v>
      </c>
    </row>
    <row r="13571" spans="1:18" x14ac:dyDescent="0.3">
      <c r="A13571" t="s">
        <v>919</v>
      </c>
      <c r="B13571" s="1">
        <v>38481</v>
      </c>
      <c r="C13571" t="s">
        <v>16</v>
      </c>
      <c r="D13571" t="s">
        <v>985</v>
      </c>
      <c r="E13571" t="s">
        <v>986</v>
      </c>
      <c r="G13571" t="s">
        <v>19</v>
      </c>
      <c r="H13571" t="s">
        <v>41</v>
      </c>
      <c r="I13571" t="s">
        <v>21</v>
      </c>
      <c r="J13571" t="s">
        <v>22</v>
      </c>
      <c r="K13571">
        <v>151.80000000000001</v>
      </c>
      <c r="L13571">
        <v>207</v>
      </c>
      <c r="M13571" t="s">
        <v>45</v>
      </c>
      <c r="N13571">
        <v>210</v>
      </c>
      <c r="P13571" cm="1">
        <f t="array" ref="P13571">IF(Q13571&gt;0,INDEX(Q13571:Q35295,MATCH(TRUE,INDEX(Q13571:Q35295="",,),0)-1),"")</f>
        <v>2</v>
      </c>
      <c r="Q13571">
        <v>2</v>
      </c>
      <c r="R13571">
        <f t="shared" si="326"/>
        <v>0</v>
      </c>
    </row>
    <row r="13572" spans="1:18" x14ac:dyDescent="0.3">
      <c r="A13572" t="s">
        <v>919</v>
      </c>
      <c r="B13572" s="1">
        <v>38481</v>
      </c>
      <c r="C13572" t="s">
        <v>16</v>
      </c>
      <c r="D13572" t="s">
        <v>985</v>
      </c>
      <c r="E13572" t="s">
        <v>986</v>
      </c>
      <c r="G13572" t="s">
        <v>19</v>
      </c>
      <c r="H13572" t="s">
        <v>41</v>
      </c>
      <c r="I13572" t="s">
        <v>26</v>
      </c>
      <c r="J13572" t="s">
        <v>27</v>
      </c>
      <c r="K13572">
        <v>237</v>
      </c>
      <c r="L13572">
        <v>66.2</v>
      </c>
      <c r="M13572" t="s">
        <v>45</v>
      </c>
      <c r="N13572">
        <v>66.5</v>
      </c>
      <c r="P13572" cm="1">
        <f t="array" ref="P13572">IF(Q13572&gt;0,INDEX(Q13572:Q35296,MATCH(TRUE,INDEX(Q13572:Q35296="",,),0)-1),"")</f>
        <v>2</v>
      </c>
      <c r="Q13572">
        <v>2</v>
      </c>
      <c r="R13572">
        <f t="shared" si="326"/>
        <v>0</v>
      </c>
    </row>
    <row r="13573" spans="1:18" x14ac:dyDescent="0.3">
      <c r="A13573" t="s">
        <v>919</v>
      </c>
      <c r="B13573" s="1">
        <v>38481</v>
      </c>
      <c r="C13573" t="s">
        <v>16</v>
      </c>
      <c r="D13573" t="s">
        <v>985</v>
      </c>
      <c r="E13573" t="s">
        <v>986</v>
      </c>
      <c r="G13573" s="6" t="s">
        <v>29</v>
      </c>
      <c r="H13573" t="s">
        <v>69</v>
      </c>
      <c r="I13573" t="s">
        <v>21</v>
      </c>
      <c r="J13573" t="s">
        <v>22</v>
      </c>
      <c r="K13573">
        <v>7.3</v>
      </c>
      <c r="L13573">
        <v>134</v>
      </c>
      <c r="M13573" t="s">
        <v>45</v>
      </c>
      <c r="N13573">
        <v>134</v>
      </c>
      <c r="P13573" cm="1">
        <f t="array" ref="P13573">IF(Q13573&gt;0,INDEX(Q13573:Q35297,MATCH(TRUE,INDEX(Q13573:Q35297="",,),0)-1),"")</f>
        <v>2</v>
      </c>
      <c r="Q13573">
        <v>2</v>
      </c>
      <c r="R13573">
        <f t="shared" si="326"/>
        <v>0</v>
      </c>
    </row>
    <row r="13574" spans="1:18" x14ac:dyDescent="0.3">
      <c r="A13574" t="s">
        <v>919</v>
      </c>
      <c r="B13574" s="1">
        <v>38481</v>
      </c>
      <c r="C13574" t="s">
        <v>16</v>
      </c>
      <c r="D13574" t="s">
        <v>985</v>
      </c>
      <c r="E13574" t="s">
        <v>986</v>
      </c>
      <c r="G13574" s="6" t="s">
        <v>29</v>
      </c>
      <c r="H13574" t="s">
        <v>69</v>
      </c>
      <c r="I13574" t="s">
        <v>26</v>
      </c>
      <c r="J13574" t="s">
        <v>27</v>
      </c>
      <c r="K13574">
        <v>11</v>
      </c>
      <c r="L13574">
        <v>16.600000000000001</v>
      </c>
      <c r="M13574" t="s">
        <v>45</v>
      </c>
      <c r="N13574">
        <v>16.600000000000001</v>
      </c>
      <c r="P13574" cm="1">
        <f t="array" ref="P13574">IF(Q13574&gt;0,INDEX(Q13574:Q35298,MATCH(TRUE,INDEX(Q13574:Q35298="",,),0)-1),"")</f>
        <v>2</v>
      </c>
      <c r="Q13574">
        <v>2</v>
      </c>
      <c r="R13574">
        <f t="shared" si="326"/>
        <v>0</v>
      </c>
    </row>
    <row r="13575" spans="1:18" x14ac:dyDescent="0.3">
      <c r="A13575" t="s">
        <v>919</v>
      </c>
      <c r="B13575" s="1">
        <v>38481</v>
      </c>
      <c r="C13575" t="s">
        <v>16</v>
      </c>
      <c r="D13575" t="s">
        <v>985</v>
      </c>
      <c r="E13575" t="s">
        <v>986</v>
      </c>
      <c r="G13575" s="6" t="s">
        <v>29</v>
      </c>
      <c r="H13575" t="s">
        <v>43</v>
      </c>
      <c r="I13575" t="s">
        <v>26</v>
      </c>
      <c r="J13575" t="s">
        <v>27</v>
      </c>
      <c r="K13575">
        <v>2</v>
      </c>
      <c r="L13575">
        <v>26.75</v>
      </c>
      <c r="M13575" t="s">
        <v>45</v>
      </c>
      <c r="N13575">
        <v>26.75</v>
      </c>
      <c r="P13575" cm="1">
        <f t="array" ref="P13575">IF(Q13575&gt;0,INDEX(Q13575:Q35299,MATCH(TRUE,INDEX(Q13575:Q35299="",,),0)-1),"")</f>
        <v>2</v>
      </c>
      <c r="Q13575">
        <v>2</v>
      </c>
      <c r="R13575">
        <f t="shared" si="326"/>
        <v>0</v>
      </c>
    </row>
    <row r="13576" spans="1:18" x14ac:dyDescent="0.3">
      <c r="P13576" t="str" cm="1">
        <f t="array" ref="P13576">IF(Q13576&gt;0,INDEX(Q13576:Q35300,MATCH(TRUE,INDEX(Q13576:Q35300="",,),0)-1),"")</f>
        <v/>
      </c>
      <c r="R13576" t="str">
        <f t="shared" si="326"/>
        <v/>
      </c>
    </row>
    <row r="13577" spans="1:18" x14ac:dyDescent="0.3">
      <c r="A13577" t="s">
        <v>919</v>
      </c>
      <c r="B13577" s="1">
        <v>38271</v>
      </c>
      <c r="C13577" t="s">
        <v>16</v>
      </c>
      <c r="D13577" t="s">
        <v>987</v>
      </c>
      <c r="E13577" t="s">
        <v>988</v>
      </c>
      <c r="G13577" t="s">
        <v>19</v>
      </c>
      <c r="H13577" t="s">
        <v>194</v>
      </c>
      <c r="I13577" t="s">
        <v>21</v>
      </c>
      <c r="J13577" t="s">
        <v>22</v>
      </c>
      <c r="K13577">
        <v>15.5</v>
      </c>
      <c r="L13577">
        <v>282</v>
      </c>
      <c r="M13577" t="s">
        <v>662</v>
      </c>
      <c r="N13577">
        <v>725</v>
      </c>
      <c r="O13577" t="s">
        <v>24</v>
      </c>
      <c r="P13577" cm="1">
        <f t="array" ref="P13577">IF(Q13577&gt;0,INDEX(Q13577:Q35301,MATCH(TRUE,INDEX(Q13577:Q35301="",,),0)-1),"")</f>
        <v>3</v>
      </c>
      <c r="Q13577">
        <f>INT((ROW()-13577)/5)+1</f>
        <v>1</v>
      </c>
      <c r="R13577">
        <f t="shared" si="326"/>
        <v>0</v>
      </c>
    </row>
    <row r="13578" spans="1:18" x14ac:dyDescent="0.3">
      <c r="A13578" t="s">
        <v>919</v>
      </c>
      <c r="B13578" s="1">
        <v>38271</v>
      </c>
      <c r="C13578" t="s">
        <v>16</v>
      </c>
      <c r="D13578" t="s">
        <v>987</v>
      </c>
      <c r="E13578" t="s">
        <v>988</v>
      </c>
      <c r="G13578" t="s">
        <v>19</v>
      </c>
      <c r="H13578" t="s">
        <v>30</v>
      </c>
      <c r="I13578" t="s">
        <v>21</v>
      </c>
      <c r="J13578" t="s">
        <v>22</v>
      </c>
      <c r="K13578">
        <v>15.3</v>
      </c>
      <c r="L13578">
        <v>97</v>
      </c>
      <c r="M13578" t="s">
        <v>662</v>
      </c>
      <c r="N13578">
        <v>97</v>
      </c>
      <c r="O13578" t="s">
        <v>24</v>
      </c>
      <c r="P13578" cm="1">
        <f t="array" ref="P13578">IF(Q13578&gt;0,INDEX(Q13578:Q35302,MATCH(TRUE,INDEX(Q13578:Q35302="",,),0)-1),"")</f>
        <v>3</v>
      </c>
      <c r="Q13578">
        <f t="shared" ref="Q13578:Q13591" si="327">INT((ROW()-13577)/5)+1</f>
        <v>1</v>
      </c>
      <c r="R13578">
        <f t="shared" si="326"/>
        <v>0</v>
      </c>
    </row>
    <row r="13579" spans="1:18" x14ac:dyDescent="0.3">
      <c r="A13579" t="s">
        <v>919</v>
      </c>
      <c r="B13579" s="1">
        <v>38271</v>
      </c>
      <c r="C13579" t="s">
        <v>16</v>
      </c>
      <c r="D13579" t="s">
        <v>987</v>
      </c>
      <c r="E13579" t="s">
        <v>988</v>
      </c>
      <c r="G13579" t="s">
        <v>19</v>
      </c>
      <c r="H13579" t="s">
        <v>64</v>
      </c>
      <c r="I13579" t="s">
        <v>26</v>
      </c>
      <c r="J13579" t="s">
        <v>27</v>
      </c>
      <c r="K13579">
        <v>475</v>
      </c>
      <c r="L13579">
        <v>9.0500000000000007</v>
      </c>
      <c r="M13579" t="s">
        <v>662</v>
      </c>
      <c r="N13579">
        <v>9.0500000000000007</v>
      </c>
      <c r="O13579" t="s">
        <v>24</v>
      </c>
      <c r="P13579" cm="1">
        <f t="array" ref="P13579">IF(Q13579&gt;0,INDEX(Q13579:Q35303,MATCH(TRUE,INDEX(Q13579:Q35303="",,),0)-1),"")</f>
        <v>3</v>
      </c>
      <c r="Q13579">
        <f t="shared" si="327"/>
        <v>1</v>
      </c>
      <c r="R13579">
        <f t="shared" si="326"/>
        <v>0</v>
      </c>
    </row>
    <row r="13580" spans="1:18" x14ac:dyDescent="0.3">
      <c r="A13580" t="s">
        <v>919</v>
      </c>
      <c r="B13580" s="1">
        <v>38271</v>
      </c>
      <c r="C13580" t="s">
        <v>16</v>
      </c>
      <c r="D13580" t="s">
        <v>987</v>
      </c>
      <c r="E13580" t="s">
        <v>988</v>
      </c>
      <c r="G13580" s="6" t="s">
        <v>29</v>
      </c>
      <c r="H13580" t="s">
        <v>25</v>
      </c>
      <c r="I13580" t="s">
        <v>21</v>
      </c>
      <c r="J13580" t="s">
        <v>22</v>
      </c>
      <c r="K13580">
        <v>3.7</v>
      </c>
      <c r="L13580">
        <v>88</v>
      </c>
      <c r="M13580" t="s">
        <v>662</v>
      </c>
      <c r="N13580">
        <v>88</v>
      </c>
      <c r="O13580" t="s">
        <v>24</v>
      </c>
      <c r="P13580" cm="1">
        <f t="array" ref="P13580">IF(Q13580&gt;0,INDEX(Q13580:Q35304,MATCH(TRUE,INDEX(Q13580:Q35304="",,),0)-1),"")</f>
        <v>3</v>
      </c>
      <c r="Q13580">
        <f t="shared" si="327"/>
        <v>1</v>
      </c>
      <c r="R13580">
        <f t="shared" si="326"/>
        <v>0</v>
      </c>
    </row>
    <row r="13581" spans="1:18" x14ac:dyDescent="0.3">
      <c r="A13581" t="s">
        <v>919</v>
      </c>
      <c r="B13581" s="1">
        <v>38271</v>
      </c>
      <c r="C13581" t="s">
        <v>16</v>
      </c>
      <c r="D13581" t="s">
        <v>987</v>
      </c>
      <c r="E13581" t="s">
        <v>988</v>
      </c>
      <c r="G13581" s="6" t="s">
        <v>29</v>
      </c>
      <c r="H13581" t="s">
        <v>154</v>
      </c>
      <c r="I13581" t="s">
        <v>21</v>
      </c>
      <c r="J13581" t="s">
        <v>22</v>
      </c>
      <c r="K13581">
        <v>2</v>
      </c>
      <c r="L13581">
        <v>146</v>
      </c>
      <c r="M13581" t="s">
        <v>662</v>
      </c>
      <c r="N13581">
        <v>146</v>
      </c>
      <c r="O13581" t="s">
        <v>24</v>
      </c>
      <c r="P13581" cm="1">
        <f t="array" ref="P13581">IF(Q13581&gt;0,INDEX(Q13581:Q35305,MATCH(TRUE,INDEX(Q13581:Q35305="",,),0)-1),"")</f>
        <v>3</v>
      </c>
      <c r="Q13581">
        <f t="shared" si="327"/>
        <v>1</v>
      </c>
      <c r="R13581">
        <f t="shared" si="326"/>
        <v>0</v>
      </c>
    </row>
    <row r="13582" spans="1:18" x14ac:dyDescent="0.3">
      <c r="A13582" t="s">
        <v>919</v>
      </c>
      <c r="B13582" s="1">
        <v>38271</v>
      </c>
      <c r="C13582" t="s">
        <v>16</v>
      </c>
      <c r="D13582" t="s">
        <v>987</v>
      </c>
      <c r="E13582" t="s">
        <v>988</v>
      </c>
      <c r="G13582" t="s">
        <v>19</v>
      </c>
      <c r="H13582" t="s">
        <v>194</v>
      </c>
      <c r="I13582" t="s">
        <v>21</v>
      </c>
      <c r="J13582" t="s">
        <v>22</v>
      </c>
      <c r="K13582">
        <v>15.5</v>
      </c>
      <c r="L13582">
        <v>282</v>
      </c>
      <c r="M13582" t="s">
        <v>694</v>
      </c>
      <c r="N13582">
        <v>450</v>
      </c>
      <c r="P13582" cm="1">
        <f t="array" ref="P13582">IF(Q13582&gt;0,INDEX(Q13582:Q35306,MATCH(TRUE,INDEX(Q13582:Q35306="",,),0)-1),"")</f>
        <v>3</v>
      </c>
      <c r="Q13582">
        <f t="shared" si="327"/>
        <v>2</v>
      </c>
      <c r="R13582">
        <f t="shared" si="326"/>
        <v>0</v>
      </c>
    </row>
    <row r="13583" spans="1:18" x14ac:dyDescent="0.3">
      <c r="A13583" t="s">
        <v>919</v>
      </c>
      <c r="B13583" s="1">
        <v>38271</v>
      </c>
      <c r="C13583" t="s">
        <v>16</v>
      </c>
      <c r="D13583" t="s">
        <v>987</v>
      </c>
      <c r="E13583" t="s">
        <v>988</v>
      </c>
      <c r="G13583" t="s">
        <v>19</v>
      </c>
      <c r="H13583" t="s">
        <v>30</v>
      </c>
      <c r="I13583" t="s">
        <v>21</v>
      </c>
      <c r="J13583" t="s">
        <v>22</v>
      </c>
      <c r="K13583">
        <v>15.3</v>
      </c>
      <c r="L13583">
        <v>97</v>
      </c>
      <c r="M13583" t="s">
        <v>694</v>
      </c>
      <c r="N13583">
        <v>100</v>
      </c>
      <c r="P13583" cm="1">
        <f t="array" ref="P13583">IF(Q13583&gt;0,INDEX(Q13583:Q35307,MATCH(TRUE,INDEX(Q13583:Q35307="",,),0)-1),"")</f>
        <v>3</v>
      </c>
      <c r="Q13583">
        <f t="shared" si="327"/>
        <v>2</v>
      </c>
      <c r="R13583">
        <f t="shared" si="326"/>
        <v>0</v>
      </c>
    </row>
    <row r="13584" spans="1:18" x14ac:dyDescent="0.3">
      <c r="A13584" t="s">
        <v>919</v>
      </c>
      <c r="B13584" s="1">
        <v>38271</v>
      </c>
      <c r="C13584" t="s">
        <v>16</v>
      </c>
      <c r="D13584" t="s">
        <v>987</v>
      </c>
      <c r="E13584" t="s">
        <v>988</v>
      </c>
      <c r="G13584" t="s">
        <v>19</v>
      </c>
      <c r="H13584" t="s">
        <v>64</v>
      </c>
      <c r="I13584" t="s">
        <v>26</v>
      </c>
      <c r="J13584" t="s">
        <v>27</v>
      </c>
      <c r="K13584">
        <v>475</v>
      </c>
      <c r="L13584">
        <v>9.0500000000000007</v>
      </c>
      <c r="M13584" t="s">
        <v>694</v>
      </c>
      <c r="N13584">
        <v>10</v>
      </c>
      <c r="P13584" cm="1">
        <f t="array" ref="P13584">IF(Q13584&gt;0,INDEX(Q13584:Q35308,MATCH(TRUE,INDEX(Q13584:Q35308="",,),0)-1),"")</f>
        <v>3</v>
      </c>
      <c r="Q13584">
        <f t="shared" si="327"/>
        <v>2</v>
      </c>
      <c r="R13584">
        <f t="shared" si="326"/>
        <v>0</v>
      </c>
    </row>
    <row r="13585" spans="1:18" x14ac:dyDescent="0.3">
      <c r="A13585" t="s">
        <v>919</v>
      </c>
      <c r="B13585" s="1">
        <v>38271</v>
      </c>
      <c r="C13585" t="s">
        <v>16</v>
      </c>
      <c r="D13585" t="s">
        <v>987</v>
      </c>
      <c r="E13585" t="s">
        <v>988</v>
      </c>
      <c r="G13585" s="6" t="s">
        <v>29</v>
      </c>
      <c r="H13585" t="s">
        <v>25</v>
      </c>
      <c r="I13585" t="s">
        <v>21</v>
      </c>
      <c r="J13585" t="s">
        <v>22</v>
      </c>
      <c r="K13585">
        <v>3.7</v>
      </c>
      <c r="L13585">
        <v>88</v>
      </c>
      <c r="M13585" t="s">
        <v>694</v>
      </c>
      <c r="N13585">
        <v>88</v>
      </c>
      <c r="P13585" cm="1">
        <f t="array" ref="P13585">IF(Q13585&gt;0,INDEX(Q13585:Q35309,MATCH(TRUE,INDEX(Q13585:Q35309="",,),0)-1),"")</f>
        <v>3</v>
      </c>
      <c r="Q13585">
        <f t="shared" si="327"/>
        <v>2</v>
      </c>
      <c r="R13585">
        <f t="shared" si="326"/>
        <v>0</v>
      </c>
    </row>
    <row r="13586" spans="1:18" x14ac:dyDescent="0.3">
      <c r="A13586" t="s">
        <v>919</v>
      </c>
      <c r="B13586" s="1">
        <v>38271</v>
      </c>
      <c r="C13586" t="s">
        <v>16</v>
      </c>
      <c r="D13586" t="s">
        <v>987</v>
      </c>
      <c r="E13586" t="s">
        <v>988</v>
      </c>
      <c r="G13586" s="6" t="s">
        <v>29</v>
      </c>
      <c r="H13586" t="s">
        <v>154</v>
      </c>
      <c r="I13586" t="s">
        <v>21</v>
      </c>
      <c r="J13586" t="s">
        <v>22</v>
      </c>
      <c r="K13586">
        <v>2</v>
      </c>
      <c r="L13586">
        <v>146</v>
      </c>
      <c r="M13586" t="s">
        <v>694</v>
      </c>
      <c r="N13586">
        <v>146</v>
      </c>
      <c r="P13586" cm="1">
        <f t="array" ref="P13586">IF(Q13586&gt;0,INDEX(Q13586:Q35310,MATCH(TRUE,INDEX(Q13586:Q35310="",,),0)-1),"")</f>
        <v>3</v>
      </c>
      <c r="Q13586">
        <f t="shared" si="327"/>
        <v>2</v>
      </c>
      <c r="R13586">
        <f t="shared" si="326"/>
        <v>0</v>
      </c>
    </row>
    <row r="13587" spans="1:18" x14ac:dyDescent="0.3">
      <c r="A13587" t="s">
        <v>919</v>
      </c>
      <c r="B13587" s="1">
        <v>38271</v>
      </c>
      <c r="C13587" t="s">
        <v>16</v>
      </c>
      <c r="D13587" t="s">
        <v>987</v>
      </c>
      <c r="E13587" t="s">
        <v>988</v>
      </c>
      <c r="G13587" t="s">
        <v>19</v>
      </c>
      <c r="H13587" t="s">
        <v>194</v>
      </c>
      <c r="I13587" t="s">
        <v>21</v>
      </c>
      <c r="J13587" t="s">
        <v>22</v>
      </c>
      <c r="K13587">
        <v>15.5</v>
      </c>
      <c r="L13587">
        <v>282</v>
      </c>
      <c r="M13587" t="s">
        <v>922</v>
      </c>
      <c r="N13587">
        <v>285</v>
      </c>
      <c r="P13587" cm="1">
        <f t="array" ref="P13587">IF(Q13587&gt;0,INDEX(Q13587:Q35311,MATCH(TRUE,INDEX(Q13587:Q35311="",,),0)-1),"")</f>
        <v>3</v>
      </c>
      <c r="Q13587">
        <f t="shared" si="327"/>
        <v>3</v>
      </c>
      <c r="R13587">
        <f t="shared" si="326"/>
        <v>0</v>
      </c>
    </row>
    <row r="13588" spans="1:18" x14ac:dyDescent="0.3">
      <c r="A13588" t="s">
        <v>919</v>
      </c>
      <c r="B13588" s="1">
        <v>38271</v>
      </c>
      <c r="C13588" t="s">
        <v>16</v>
      </c>
      <c r="D13588" t="s">
        <v>987</v>
      </c>
      <c r="E13588" t="s">
        <v>988</v>
      </c>
      <c r="G13588" t="s">
        <v>19</v>
      </c>
      <c r="H13588" t="s">
        <v>30</v>
      </c>
      <c r="I13588" t="s">
        <v>21</v>
      </c>
      <c r="J13588" t="s">
        <v>22</v>
      </c>
      <c r="K13588">
        <v>15.3</v>
      </c>
      <c r="L13588">
        <v>97</v>
      </c>
      <c r="M13588" t="s">
        <v>922</v>
      </c>
      <c r="N13588">
        <v>100</v>
      </c>
      <c r="P13588" cm="1">
        <f t="array" ref="P13588">IF(Q13588&gt;0,INDEX(Q13588:Q35312,MATCH(TRUE,INDEX(Q13588:Q35312="",,),0)-1),"")</f>
        <v>3</v>
      </c>
      <c r="Q13588">
        <f t="shared" si="327"/>
        <v>3</v>
      </c>
      <c r="R13588">
        <f t="shared" si="326"/>
        <v>0</v>
      </c>
    </row>
    <row r="13589" spans="1:18" x14ac:dyDescent="0.3">
      <c r="A13589" t="s">
        <v>919</v>
      </c>
      <c r="B13589" s="1">
        <v>38271</v>
      </c>
      <c r="C13589" t="s">
        <v>16</v>
      </c>
      <c r="D13589" t="s">
        <v>987</v>
      </c>
      <c r="E13589" t="s">
        <v>988</v>
      </c>
      <c r="G13589" t="s">
        <v>19</v>
      </c>
      <c r="H13589" t="s">
        <v>64</v>
      </c>
      <c r="I13589" t="s">
        <v>26</v>
      </c>
      <c r="J13589" t="s">
        <v>27</v>
      </c>
      <c r="K13589">
        <v>475</v>
      </c>
      <c r="L13589">
        <v>9.0500000000000007</v>
      </c>
      <c r="M13589" t="s">
        <v>922</v>
      </c>
      <c r="N13589">
        <v>15.1</v>
      </c>
      <c r="P13589" cm="1">
        <f t="array" ref="P13589">IF(Q13589&gt;0,INDEX(Q13589:Q35313,MATCH(TRUE,INDEX(Q13589:Q35313="",,),0)-1),"")</f>
        <v>3</v>
      </c>
      <c r="Q13589">
        <f t="shared" si="327"/>
        <v>3</v>
      </c>
      <c r="R13589">
        <f t="shared" si="326"/>
        <v>0</v>
      </c>
    </row>
    <row r="13590" spans="1:18" x14ac:dyDescent="0.3">
      <c r="A13590" t="s">
        <v>919</v>
      </c>
      <c r="B13590" s="1">
        <v>38271</v>
      </c>
      <c r="C13590" t="s">
        <v>16</v>
      </c>
      <c r="D13590" t="s">
        <v>987</v>
      </c>
      <c r="E13590" t="s">
        <v>988</v>
      </c>
      <c r="G13590" s="6" t="s">
        <v>29</v>
      </c>
      <c r="H13590" t="s">
        <v>25</v>
      </c>
      <c r="I13590" t="s">
        <v>21</v>
      </c>
      <c r="J13590" t="s">
        <v>22</v>
      </c>
      <c r="K13590">
        <v>3.7</v>
      </c>
      <c r="L13590">
        <v>88</v>
      </c>
      <c r="M13590" t="s">
        <v>922</v>
      </c>
      <c r="N13590">
        <v>88</v>
      </c>
      <c r="P13590" cm="1">
        <f t="array" ref="P13590">IF(Q13590&gt;0,INDEX(Q13590:Q35314,MATCH(TRUE,INDEX(Q13590:Q35314="",,),0)-1),"")</f>
        <v>3</v>
      </c>
      <c r="Q13590">
        <f t="shared" si="327"/>
        <v>3</v>
      </c>
      <c r="R13590">
        <f t="shared" si="326"/>
        <v>0</v>
      </c>
    </row>
    <row r="13591" spans="1:18" x14ac:dyDescent="0.3">
      <c r="A13591" t="s">
        <v>919</v>
      </c>
      <c r="B13591" s="1">
        <v>38271</v>
      </c>
      <c r="C13591" t="s">
        <v>16</v>
      </c>
      <c r="D13591" t="s">
        <v>987</v>
      </c>
      <c r="E13591" t="s">
        <v>988</v>
      </c>
      <c r="G13591" s="6" t="s">
        <v>29</v>
      </c>
      <c r="H13591" t="s">
        <v>154</v>
      </c>
      <c r="I13591" t="s">
        <v>21</v>
      </c>
      <c r="J13591" t="s">
        <v>22</v>
      </c>
      <c r="K13591">
        <v>2</v>
      </c>
      <c r="L13591">
        <v>146</v>
      </c>
      <c r="M13591" t="s">
        <v>922</v>
      </c>
      <c r="N13591">
        <v>146</v>
      </c>
      <c r="P13591" cm="1">
        <f t="array" ref="P13591">IF(Q13591&gt;0,INDEX(Q13591:Q35315,MATCH(TRUE,INDEX(Q13591:Q35315="",,),0)-1),"")</f>
        <v>3</v>
      </c>
      <c r="Q13591">
        <f t="shared" si="327"/>
        <v>3</v>
      </c>
      <c r="R13591">
        <f t="shared" si="326"/>
        <v>0</v>
      </c>
    </row>
    <row r="13592" spans="1:18" x14ac:dyDescent="0.3">
      <c r="P13592" t="str" cm="1">
        <f t="array" ref="P13592">IF(Q13592&gt;0,INDEX(Q13592:Q35316,MATCH(TRUE,INDEX(Q13592:Q35316="",,),0)-1),"")</f>
        <v/>
      </c>
      <c r="R13592" t="str">
        <f t="shared" si="326"/>
        <v/>
      </c>
    </row>
    <row r="13593" spans="1:18" x14ac:dyDescent="0.3">
      <c r="A13593" t="s">
        <v>919</v>
      </c>
      <c r="B13593" s="1">
        <v>38271</v>
      </c>
      <c r="C13593" t="s">
        <v>16</v>
      </c>
      <c r="D13593" t="s">
        <v>989</v>
      </c>
      <c r="E13593" t="s">
        <v>990</v>
      </c>
      <c r="G13593" t="s">
        <v>19</v>
      </c>
      <c r="H13593" t="s">
        <v>25</v>
      </c>
      <c r="I13593" t="s">
        <v>21</v>
      </c>
      <c r="J13593" t="s">
        <v>22</v>
      </c>
      <c r="K13593">
        <v>7.7</v>
      </c>
      <c r="L13593">
        <v>96</v>
      </c>
      <c r="M13593" t="s">
        <v>662</v>
      </c>
      <c r="N13593">
        <v>96</v>
      </c>
      <c r="O13593" t="s">
        <v>24</v>
      </c>
      <c r="P13593" cm="1">
        <f t="array" ref="P13593">IF(Q13593&gt;0,INDEX(Q13593:Q35317,MATCH(TRUE,INDEX(Q13593:Q35317="",,),0)-1),"")</f>
        <v>3</v>
      </c>
      <c r="Q13593">
        <v>1</v>
      </c>
      <c r="R13593">
        <f t="shared" si="326"/>
        <v>0</v>
      </c>
    </row>
    <row r="13594" spans="1:18" x14ac:dyDescent="0.3">
      <c r="A13594" t="s">
        <v>919</v>
      </c>
      <c r="B13594" s="1">
        <v>38271</v>
      </c>
      <c r="C13594" t="s">
        <v>16</v>
      </c>
      <c r="D13594" t="s">
        <v>989</v>
      </c>
      <c r="E13594" t="s">
        <v>990</v>
      </c>
      <c r="G13594" t="s">
        <v>19</v>
      </c>
      <c r="H13594" t="s">
        <v>64</v>
      </c>
      <c r="I13594" t="s">
        <v>21</v>
      </c>
      <c r="J13594" t="s">
        <v>22</v>
      </c>
      <c r="K13594">
        <v>6.6</v>
      </c>
      <c r="L13594">
        <v>114</v>
      </c>
      <c r="M13594" t="s">
        <v>662</v>
      </c>
      <c r="N13594">
        <v>467</v>
      </c>
      <c r="O13594" t="s">
        <v>24</v>
      </c>
      <c r="P13594" cm="1">
        <f t="array" ref="P13594">IF(Q13594&gt;0,INDEX(Q13594:Q35318,MATCH(TRUE,INDEX(Q13594:Q35318="",,),0)-1),"")</f>
        <v>3</v>
      </c>
      <c r="Q13594">
        <v>1</v>
      </c>
      <c r="R13594">
        <f t="shared" si="326"/>
        <v>0</v>
      </c>
    </row>
    <row r="13595" spans="1:18" x14ac:dyDescent="0.3">
      <c r="A13595" t="s">
        <v>919</v>
      </c>
      <c r="B13595" s="1">
        <v>38271</v>
      </c>
      <c r="C13595" t="s">
        <v>16</v>
      </c>
      <c r="D13595" t="s">
        <v>989</v>
      </c>
      <c r="E13595" t="s">
        <v>990</v>
      </c>
      <c r="G13595" t="s">
        <v>19</v>
      </c>
      <c r="H13595" t="s">
        <v>64</v>
      </c>
      <c r="I13595" t="s">
        <v>26</v>
      </c>
      <c r="J13595" t="s">
        <v>27</v>
      </c>
      <c r="K13595">
        <v>57</v>
      </c>
      <c r="L13595">
        <v>11.45</v>
      </c>
      <c r="M13595" t="s">
        <v>662</v>
      </c>
      <c r="N13595">
        <v>11.45</v>
      </c>
      <c r="O13595" t="s">
        <v>24</v>
      </c>
      <c r="P13595" cm="1">
        <f t="array" ref="P13595">IF(Q13595&gt;0,INDEX(Q13595:Q35319,MATCH(TRUE,INDEX(Q13595:Q35319="",,),0)-1),"")</f>
        <v>3</v>
      </c>
      <c r="Q13595">
        <v>1</v>
      </c>
      <c r="R13595">
        <f t="shared" si="326"/>
        <v>0</v>
      </c>
    </row>
    <row r="13596" spans="1:18" x14ac:dyDescent="0.3">
      <c r="A13596" t="s">
        <v>919</v>
      </c>
      <c r="B13596" s="1">
        <v>38271</v>
      </c>
      <c r="C13596" t="s">
        <v>16</v>
      </c>
      <c r="D13596" t="s">
        <v>989</v>
      </c>
      <c r="E13596" t="s">
        <v>990</v>
      </c>
      <c r="G13596" s="6" t="s">
        <v>29</v>
      </c>
      <c r="H13596" t="s">
        <v>25</v>
      </c>
      <c r="I13596" t="s">
        <v>26</v>
      </c>
      <c r="J13596" t="s">
        <v>27</v>
      </c>
      <c r="K13596">
        <v>18</v>
      </c>
      <c r="L13596">
        <v>19.25</v>
      </c>
      <c r="M13596" t="s">
        <v>662</v>
      </c>
      <c r="N13596">
        <v>19.25</v>
      </c>
      <c r="O13596" t="s">
        <v>24</v>
      </c>
      <c r="P13596" cm="1">
        <f t="array" ref="P13596">IF(Q13596&gt;0,INDEX(Q13596:Q35320,MATCH(TRUE,INDEX(Q13596:Q35320="",,),0)-1),"")</f>
        <v>3</v>
      </c>
      <c r="Q13596">
        <v>1</v>
      </c>
      <c r="R13596">
        <f t="shared" si="326"/>
        <v>0</v>
      </c>
    </row>
    <row r="13597" spans="1:18" x14ac:dyDescent="0.3">
      <c r="A13597" t="s">
        <v>919</v>
      </c>
      <c r="B13597" s="1">
        <v>38271</v>
      </c>
      <c r="C13597" t="s">
        <v>16</v>
      </c>
      <c r="D13597" t="s">
        <v>989</v>
      </c>
      <c r="E13597" t="s">
        <v>990</v>
      </c>
      <c r="G13597" t="s">
        <v>19</v>
      </c>
      <c r="H13597" t="s">
        <v>25</v>
      </c>
      <c r="I13597" t="s">
        <v>21</v>
      </c>
      <c r="J13597" t="s">
        <v>22</v>
      </c>
      <c r="K13597">
        <v>7.7</v>
      </c>
      <c r="L13597">
        <v>96</v>
      </c>
      <c r="M13597" t="s">
        <v>922</v>
      </c>
      <c r="N13597">
        <v>100</v>
      </c>
      <c r="P13597" cm="1">
        <f t="array" ref="P13597">IF(Q13597&gt;0,INDEX(Q13597:Q35321,MATCH(TRUE,INDEX(Q13597:Q35321="",,),0)-1),"")</f>
        <v>3</v>
      </c>
      <c r="Q13597">
        <v>2</v>
      </c>
      <c r="R13597">
        <f t="shared" si="326"/>
        <v>0</v>
      </c>
    </row>
    <row r="13598" spans="1:18" x14ac:dyDescent="0.3">
      <c r="A13598" t="s">
        <v>919</v>
      </c>
      <c r="B13598" s="1">
        <v>38271</v>
      </c>
      <c r="C13598" t="s">
        <v>16</v>
      </c>
      <c r="D13598" t="s">
        <v>989</v>
      </c>
      <c r="E13598" t="s">
        <v>990</v>
      </c>
      <c r="G13598" t="s">
        <v>19</v>
      </c>
      <c r="H13598" t="s">
        <v>64</v>
      </c>
      <c r="I13598" t="s">
        <v>21</v>
      </c>
      <c r="J13598" t="s">
        <v>22</v>
      </c>
      <c r="K13598">
        <v>6.6</v>
      </c>
      <c r="L13598">
        <v>114</v>
      </c>
      <c r="M13598" t="s">
        <v>922</v>
      </c>
      <c r="N13598">
        <v>120</v>
      </c>
      <c r="P13598" cm="1">
        <f t="array" ref="P13598">IF(Q13598&gt;0,INDEX(Q13598:Q35322,MATCH(TRUE,INDEX(Q13598:Q35322="",,),0)-1),"")</f>
        <v>3</v>
      </c>
      <c r="Q13598">
        <v>2</v>
      </c>
      <c r="R13598">
        <f t="shared" si="326"/>
        <v>0</v>
      </c>
    </row>
    <row r="13599" spans="1:18" x14ac:dyDescent="0.3">
      <c r="A13599" t="s">
        <v>919</v>
      </c>
      <c r="B13599" s="1">
        <v>38271</v>
      </c>
      <c r="C13599" t="s">
        <v>16</v>
      </c>
      <c r="D13599" t="s">
        <v>989</v>
      </c>
      <c r="E13599" t="s">
        <v>990</v>
      </c>
      <c r="G13599" t="s">
        <v>19</v>
      </c>
      <c r="H13599" t="s">
        <v>64</v>
      </c>
      <c r="I13599" t="s">
        <v>26</v>
      </c>
      <c r="J13599" t="s">
        <v>27</v>
      </c>
      <c r="K13599">
        <v>57</v>
      </c>
      <c r="L13599">
        <v>11.45</v>
      </c>
      <c r="M13599" t="s">
        <v>922</v>
      </c>
      <c r="N13599">
        <v>12</v>
      </c>
      <c r="P13599" cm="1">
        <f t="array" ref="P13599">IF(Q13599&gt;0,INDEX(Q13599:Q35323,MATCH(TRUE,INDEX(Q13599:Q35323="",,),0)-1),"")</f>
        <v>3</v>
      </c>
      <c r="Q13599">
        <v>2</v>
      </c>
      <c r="R13599">
        <f t="shared" si="326"/>
        <v>0</v>
      </c>
    </row>
    <row r="13600" spans="1:18" x14ac:dyDescent="0.3">
      <c r="A13600" t="s">
        <v>919</v>
      </c>
      <c r="B13600" s="1">
        <v>38271</v>
      </c>
      <c r="C13600" t="s">
        <v>16</v>
      </c>
      <c r="D13600" t="s">
        <v>989</v>
      </c>
      <c r="E13600" t="s">
        <v>990</v>
      </c>
      <c r="G13600" s="6" t="s">
        <v>29</v>
      </c>
      <c r="H13600" t="s">
        <v>25</v>
      </c>
      <c r="I13600" t="s">
        <v>26</v>
      </c>
      <c r="J13600" t="s">
        <v>27</v>
      </c>
      <c r="K13600">
        <v>18</v>
      </c>
      <c r="L13600">
        <v>19.25</v>
      </c>
      <c r="M13600" t="s">
        <v>922</v>
      </c>
      <c r="N13600">
        <v>19.25</v>
      </c>
      <c r="P13600" cm="1">
        <f t="array" ref="P13600">IF(Q13600&gt;0,INDEX(Q13600:Q35324,MATCH(TRUE,INDEX(Q13600:Q35324="",,),0)-1),"")</f>
        <v>3</v>
      </c>
      <c r="Q13600">
        <v>2</v>
      </c>
      <c r="R13600">
        <f t="shared" si="326"/>
        <v>0</v>
      </c>
    </row>
    <row r="13601" spans="1:18" x14ac:dyDescent="0.3">
      <c r="A13601" t="s">
        <v>919</v>
      </c>
      <c r="B13601" s="1">
        <v>38271</v>
      </c>
      <c r="C13601" t="s">
        <v>16</v>
      </c>
      <c r="D13601" t="s">
        <v>989</v>
      </c>
      <c r="E13601" t="s">
        <v>990</v>
      </c>
      <c r="G13601" t="s">
        <v>19</v>
      </c>
      <c r="H13601" t="s">
        <v>25</v>
      </c>
      <c r="I13601" t="s">
        <v>21</v>
      </c>
      <c r="J13601" t="s">
        <v>22</v>
      </c>
      <c r="K13601">
        <v>7.7</v>
      </c>
      <c r="L13601">
        <v>96</v>
      </c>
      <c r="M13601" t="s">
        <v>44</v>
      </c>
      <c r="N13601">
        <v>96</v>
      </c>
      <c r="P13601" cm="1">
        <f t="array" ref="P13601">IF(Q13601&gt;0,INDEX(Q13601:Q35325,MATCH(TRUE,INDEX(Q13601:Q35325="",,),0)-1),"")</f>
        <v>3</v>
      </c>
      <c r="Q13601">
        <v>3</v>
      </c>
      <c r="R13601">
        <f t="shared" si="326"/>
        <v>0</v>
      </c>
    </row>
    <row r="13602" spans="1:18" x14ac:dyDescent="0.3">
      <c r="A13602" t="s">
        <v>919</v>
      </c>
      <c r="B13602" s="1">
        <v>38271</v>
      </c>
      <c r="C13602" t="s">
        <v>16</v>
      </c>
      <c r="D13602" t="s">
        <v>989</v>
      </c>
      <c r="E13602" t="s">
        <v>990</v>
      </c>
      <c r="G13602" t="s">
        <v>19</v>
      </c>
      <c r="H13602" t="s">
        <v>64</v>
      </c>
      <c r="I13602" t="s">
        <v>21</v>
      </c>
      <c r="J13602" t="s">
        <v>22</v>
      </c>
      <c r="K13602">
        <v>6.6</v>
      </c>
      <c r="L13602">
        <v>114</v>
      </c>
      <c r="M13602" t="s">
        <v>44</v>
      </c>
      <c r="N13602">
        <v>114</v>
      </c>
      <c r="P13602" cm="1">
        <f t="array" ref="P13602">IF(Q13602&gt;0,INDEX(Q13602:Q35326,MATCH(TRUE,INDEX(Q13602:Q35326="",,),0)-1),"")</f>
        <v>3</v>
      </c>
      <c r="Q13602">
        <v>3</v>
      </c>
      <c r="R13602">
        <f t="shared" si="326"/>
        <v>0</v>
      </c>
    </row>
    <row r="13603" spans="1:18" x14ac:dyDescent="0.3">
      <c r="A13603" t="s">
        <v>919</v>
      </c>
      <c r="B13603" s="1">
        <v>38271</v>
      </c>
      <c r="C13603" t="s">
        <v>16</v>
      </c>
      <c r="D13603" t="s">
        <v>989</v>
      </c>
      <c r="E13603" t="s">
        <v>990</v>
      </c>
      <c r="G13603" t="s">
        <v>19</v>
      </c>
      <c r="H13603" t="s">
        <v>64</v>
      </c>
      <c r="I13603" t="s">
        <v>26</v>
      </c>
      <c r="J13603" t="s">
        <v>27</v>
      </c>
      <c r="K13603">
        <v>57</v>
      </c>
      <c r="L13603">
        <v>11.45</v>
      </c>
      <c r="M13603" t="s">
        <v>44</v>
      </c>
      <c r="N13603">
        <v>11.45</v>
      </c>
      <c r="P13603" cm="1">
        <f t="array" ref="P13603">IF(Q13603&gt;0,INDEX(Q13603:Q35327,MATCH(TRUE,INDEX(Q13603:Q35327="",,),0)-1),"")</f>
        <v>3</v>
      </c>
      <c r="Q13603">
        <v>3</v>
      </c>
      <c r="R13603">
        <f t="shared" si="326"/>
        <v>0</v>
      </c>
    </row>
    <row r="13604" spans="1:18" x14ac:dyDescent="0.3">
      <c r="A13604" t="s">
        <v>919</v>
      </c>
      <c r="B13604" s="1">
        <v>38271</v>
      </c>
      <c r="C13604" t="s">
        <v>16</v>
      </c>
      <c r="D13604" t="s">
        <v>989</v>
      </c>
      <c r="E13604" t="s">
        <v>990</v>
      </c>
      <c r="G13604" s="6" t="s">
        <v>29</v>
      </c>
      <c r="H13604" t="s">
        <v>25</v>
      </c>
      <c r="I13604" t="s">
        <v>26</v>
      </c>
      <c r="J13604" t="s">
        <v>27</v>
      </c>
      <c r="K13604">
        <v>18</v>
      </c>
      <c r="L13604">
        <v>19.25</v>
      </c>
      <c r="M13604" t="s">
        <v>44</v>
      </c>
      <c r="N13604">
        <v>19.25</v>
      </c>
      <c r="P13604" cm="1">
        <f t="array" ref="P13604">IF(Q13604&gt;0,INDEX(Q13604:Q35328,MATCH(TRUE,INDEX(Q13604:Q35328="",,),0)-1),"")</f>
        <v>3</v>
      </c>
      <c r="Q13604">
        <v>3</v>
      </c>
      <c r="R13604">
        <f t="shared" si="326"/>
        <v>0</v>
      </c>
    </row>
    <row r="13605" spans="1:18" x14ac:dyDescent="0.3">
      <c r="P13605" t="str" cm="1">
        <f t="array" ref="P13605">IF(Q13605&gt;0,INDEX(Q13605:Q35329,MATCH(TRUE,INDEX(Q13605:Q35329="",,),0)-1),"")</f>
        <v/>
      </c>
      <c r="R13605" t="str">
        <f t="shared" si="326"/>
        <v/>
      </c>
    </row>
    <row r="13606" spans="1:18" x14ac:dyDescent="0.3">
      <c r="A13606" t="s">
        <v>919</v>
      </c>
      <c r="B13606" s="1">
        <v>38271</v>
      </c>
      <c r="C13606" t="s">
        <v>16</v>
      </c>
      <c r="D13606" t="s">
        <v>991</v>
      </c>
      <c r="E13606" t="s">
        <v>992</v>
      </c>
      <c r="G13606" t="s">
        <v>19</v>
      </c>
      <c r="H13606" t="s">
        <v>20</v>
      </c>
      <c r="I13606" t="s">
        <v>21</v>
      </c>
      <c r="J13606" t="s">
        <v>22</v>
      </c>
      <c r="K13606">
        <v>25.4</v>
      </c>
      <c r="L13606">
        <v>392</v>
      </c>
      <c r="M13606" t="s">
        <v>922</v>
      </c>
      <c r="N13606">
        <v>400</v>
      </c>
      <c r="O13606" t="s">
        <v>24</v>
      </c>
      <c r="P13606" cm="1">
        <f t="array" ref="P13606">IF(Q13606&gt;0,INDEX(Q13606:Q35330,MATCH(TRUE,INDEX(Q13606:Q35330="",,),0)-1),"")</f>
        <v>1</v>
      </c>
      <c r="Q13606">
        <v>1</v>
      </c>
      <c r="R13606">
        <f t="shared" si="326"/>
        <v>0</v>
      </c>
    </row>
    <row r="13607" spans="1:18" x14ac:dyDescent="0.3">
      <c r="A13607" t="s">
        <v>919</v>
      </c>
      <c r="B13607" s="1">
        <v>38271</v>
      </c>
      <c r="C13607" t="s">
        <v>16</v>
      </c>
      <c r="D13607" t="s">
        <v>991</v>
      </c>
      <c r="E13607" t="s">
        <v>992</v>
      </c>
      <c r="G13607" t="s">
        <v>19</v>
      </c>
      <c r="H13607" t="s">
        <v>25</v>
      </c>
      <c r="I13607" t="s">
        <v>21</v>
      </c>
      <c r="J13607" t="s">
        <v>22</v>
      </c>
      <c r="K13607">
        <v>13.6</v>
      </c>
      <c r="L13607">
        <v>110</v>
      </c>
      <c r="M13607" t="s">
        <v>922</v>
      </c>
      <c r="N13607">
        <v>120</v>
      </c>
      <c r="O13607" t="s">
        <v>24</v>
      </c>
      <c r="P13607" cm="1">
        <f t="array" ref="P13607">IF(Q13607&gt;0,INDEX(Q13607:Q35331,MATCH(TRUE,INDEX(Q13607:Q35331="",,),0)-1),"")</f>
        <v>1</v>
      </c>
      <c r="Q13607">
        <v>1</v>
      </c>
      <c r="R13607">
        <f t="shared" si="326"/>
        <v>0</v>
      </c>
    </row>
    <row r="13608" spans="1:18" x14ac:dyDescent="0.3">
      <c r="A13608" t="s">
        <v>919</v>
      </c>
      <c r="B13608" s="1">
        <v>38271</v>
      </c>
      <c r="C13608" t="s">
        <v>16</v>
      </c>
      <c r="D13608" t="s">
        <v>991</v>
      </c>
      <c r="E13608" t="s">
        <v>992</v>
      </c>
      <c r="G13608" t="s">
        <v>19</v>
      </c>
      <c r="H13608" t="s">
        <v>41</v>
      </c>
      <c r="I13608" t="s">
        <v>21</v>
      </c>
      <c r="J13608" t="s">
        <v>22</v>
      </c>
      <c r="K13608">
        <v>8.6</v>
      </c>
      <c r="L13608">
        <v>188</v>
      </c>
      <c r="M13608" t="s">
        <v>922</v>
      </c>
      <c r="N13608">
        <v>200</v>
      </c>
      <c r="O13608" t="s">
        <v>24</v>
      </c>
      <c r="P13608" cm="1">
        <f t="array" ref="P13608">IF(Q13608&gt;0,INDEX(Q13608:Q35332,MATCH(TRUE,INDEX(Q13608:Q35332="",,),0)-1),"")</f>
        <v>1</v>
      </c>
      <c r="Q13608">
        <v>1</v>
      </c>
      <c r="R13608">
        <f t="shared" si="326"/>
        <v>0</v>
      </c>
    </row>
    <row r="13609" spans="1:18" x14ac:dyDescent="0.3">
      <c r="A13609" t="s">
        <v>919</v>
      </c>
      <c r="B13609" s="1">
        <v>38271</v>
      </c>
      <c r="C13609" t="s">
        <v>16</v>
      </c>
      <c r="D13609" t="s">
        <v>991</v>
      </c>
      <c r="E13609" t="s">
        <v>992</v>
      </c>
      <c r="G13609" t="s">
        <v>19</v>
      </c>
      <c r="H13609" t="s">
        <v>25</v>
      </c>
      <c r="I13609" t="s">
        <v>26</v>
      </c>
      <c r="J13609" t="s">
        <v>27</v>
      </c>
      <c r="K13609">
        <v>219</v>
      </c>
      <c r="L13609">
        <v>22.9</v>
      </c>
      <c r="M13609" t="s">
        <v>922</v>
      </c>
      <c r="N13609">
        <v>26</v>
      </c>
      <c r="O13609" t="s">
        <v>24</v>
      </c>
      <c r="P13609" cm="1">
        <f t="array" ref="P13609">IF(Q13609&gt;0,INDEX(Q13609:Q35333,MATCH(TRUE,INDEX(Q13609:Q35333="",,),0)-1),"")</f>
        <v>1</v>
      </c>
      <c r="Q13609">
        <v>1</v>
      </c>
      <c r="R13609">
        <f t="shared" si="326"/>
        <v>0</v>
      </c>
    </row>
    <row r="13610" spans="1:18" x14ac:dyDescent="0.3">
      <c r="A13610" t="s">
        <v>919</v>
      </c>
      <c r="B13610" s="1">
        <v>38271</v>
      </c>
      <c r="C13610" t="s">
        <v>16</v>
      </c>
      <c r="D13610" t="s">
        <v>991</v>
      </c>
      <c r="E13610" t="s">
        <v>992</v>
      </c>
      <c r="G13610" t="s">
        <v>19</v>
      </c>
      <c r="H13610" t="s">
        <v>28</v>
      </c>
      <c r="I13610" t="s">
        <v>26</v>
      </c>
      <c r="J13610" t="s">
        <v>27</v>
      </c>
      <c r="K13610">
        <v>125</v>
      </c>
      <c r="L13610">
        <v>18.399999999999999</v>
      </c>
      <c r="M13610" t="s">
        <v>922</v>
      </c>
      <c r="N13610">
        <v>21</v>
      </c>
      <c r="O13610" t="s">
        <v>24</v>
      </c>
      <c r="P13610" cm="1">
        <f t="array" ref="P13610">IF(Q13610&gt;0,INDEX(Q13610:Q35334,MATCH(TRUE,INDEX(Q13610:Q35334="",,),0)-1),"")</f>
        <v>1</v>
      </c>
      <c r="Q13610">
        <v>1</v>
      </c>
      <c r="R13610">
        <f t="shared" si="326"/>
        <v>0</v>
      </c>
    </row>
    <row r="13611" spans="1:18" x14ac:dyDescent="0.3">
      <c r="A13611" t="s">
        <v>919</v>
      </c>
      <c r="B13611" s="1">
        <v>38271</v>
      </c>
      <c r="C13611" t="s">
        <v>16</v>
      </c>
      <c r="D13611" t="s">
        <v>991</v>
      </c>
      <c r="E13611" t="s">
        <v>992</v>
      </c>
      <c r="G13611" t="s">
        <v>19</v>
      </c>
      <c r="H13611" t="s">
        <v>43</v>
      </c>
      <c r="I13611" t="s">
        <v>26</v>
      </c>
      <c r="J13611" t="s">
        <v>27</v>
      </c>
      <c r="K13611">
        <v>110</v>
      </c>
      <c r="L13611">
        <v>9.5</v>
      </c>
      <c r="M13611" t="s">
        <v>922</v>
      </c>
      <c r="N13611">
        <v>16</v>
      </c>
      <c r="O13611" t="s">
        <v>24</v>
      </c>
      <c r="P13611" cm="1">
        <f t="array" ref="P13611">IF(Q13611&gt;0,INDEX(Q13611:Q35335,MATCH(TRUE,INDEX(Q13611:Q35335="",,),0)-1),"")</f>
        <v>1</v>
      </c>
      <c r="Q13611">
        <v>1</v>
      </c>
      <c r="R13611">
        <f t="shared" si="326"/>
        <v>0</v>
      </c>
    </row>
    <row r="13612" spans="1:18" x14ac:dyDescent="0.3">
      <c r="A13612" t="s">
        <v>919</v>
      </c>
      <c r="B13612" s="1">
        <v>38271</v>
      </c>
      <c r="C13612" t="s">
        <v>16</v>
      </c>
      <c r="D13612" t="s">
        <v>991</v>
      </c>
      <c r="E13612" t="s">
        <v>992</v>
      </c>
      <c r="G13612" s="6" t="s">
        <v>29</v>
      </c>
      <c r="H13612" t="s">
        <v>30</v>
      </c>
      <c r="I13612" t="s">
        <v>21</v>
      </c>
      <c r="J13612" t="s">
        <v>22</v>
      </c>
      <c r="K13612">
        <v>5.7</v>
      </c>
      <c r="L13612">
        <v>135</v>
      </c>
      <c r="M13612" t="s">
        <v>922</v>
      </c>
      <c r="N13612">
        <v>135</v>
      </c>
      <c r="O13612" t="s">
        <v>24</v>
      </c>
      <c r="P13612" cm="1">
        <f t="array" ref="P13612">IF(Q13612&gt;0,INDEX(Q13612:Q35336,MATCH(TRUE,INDEX(Q13612:Q35336="",,),0)-1),"")</f>
        <v>1</v>
      </c>
      <c r="Q13612">
        <v>1</v>
      </c>
      <c r="R13612">
        <f t="shared" si="326"/>
        <v>0</v>
      </c>
    </row>
    <row r="13613" spans="1:18" x14ac:dyDescent="0.3">
      <c r="A13613" t="s">
        <v>919</v>
      </c>
      <c r="B13613" s="1">
        <v>38271</v>
      </c>
      <c r="C13613" t="s">
        <v>16</v>
      </c>
      <c r="D13613" t="s">
        <v>991</v>
      </c>
      <c r="E13613" t="s">
        <v>992</v>
      </c>
      <c r="G13613" s="6" t="s">
        <v>29</v>
      </c>
      <c r="H13613" t="s">
        <v>126</v>
      </c>
      <c r="I13613" t="s">
        <v>21</v>
      </c>
      <c r="J13613" t="s">
        <v>22</v>
      </c>
      <c r="K13613">
        <v>8.1999999999999993</v>
      </c>
      <c r="L13613">
        <v>65</v>
      </c>
      <c r="M13613" t="s">
        <v>922</v>
      </c>
      <c r="N13613">
        <v>65</v>
      </c>
      <c r="O13613" t="s">
        <v>24</v>
      </c>
      <c r="P13613" cm="1">
        <f t="array" ref="P13613">IF(Q13613&gt;0,INDEX(Q13613:Q35337,MATCH(TRUE,INDEX(Q13613:Q35337="",,),0)-1),"")</f>
        <v>1</v>
      </c>
      <c r="Q13613">
        <v>1</v>
      </c>
      <c r="R13613">
        <f t="shared" si="326"/>
        <v>0</v>
      </c>
    </row>
    <row r="13614" spans="1:18" x14ac:dyDescent="0.3">
      <c r="A13614" t="s">
        <v>919</v>
      </c>
      <c r="B13614" s="1">
        <v>38271</v>
      </c>
      <c r="C13614" t="s">
        <v>16</v>
      </c>
      <c r="D13614" t="s">
        <v>991</v>
      </c>
      <c r="E13614" t="s">
        <v>992</v>
      </c>
      <c r="G13614" s="6" t="s">
        <v>29</v>
      </c>
      <c r="H13614" t="s">
        <v>30</v>
      </c>
      <c r="I13614" t="s">
        <v>26</v>
      </c>
      <c r="J13614" t="s">
        <v>27</v>
      </c>
      <c r="K13614">
        <v>69</v>
      </c>
      <c r="L13614">
        <v>7.25</v>
      </c>
      <c r="M13614" t="s">
        <v>922</v>
      </c>
      <c r="N13614">
        <v>7.25</v>
      </c>
      <c r="O13614" t="s">
        <v>24</v>
      </c>
      <c r="P13614" cm="1">
        <f t="array" ref="P13614">IF(Q13614&gt;0,INDEX(Q13614:Q35338,MATCH(TRUE,INDEX(Q13614:Q35338="",,),0)-1),"")</f>
        <v>1</v>
      </c>
      <c r="Q13614">
        <v>1</v>
      </c>
      <c r="R13614">
        <f t="shared" si="326"/>
        <v>0</v>
      </c>
    </row>
    <row r="13615" spans="1:18" x14ac:dyDescent="0.3">
      <c r="P13615" t="str" cm="1">
        <f t="array" ref="P13615">IF(Q13615&gt;0,INDEX(Q13615:Q35339,MATCH(TRUE,INDEX(Q13615:Q35339="",,),0)-1),"")</f>
        <v/>
      </c>
      <c r="R13615" t="str">
        <f t="shared" si="326"/>
        <v/>
      </c>
    </row>
    <row r="13616" spans="1:18" x14ac:dyDescent="0.3">
      <c r="A13616" t="s">
        <v>919</v>
      </c>
      <c r="B13616" s="1">
        <v>38271</v>
      </c>
      <c r="C13616" t="s">
        <v>16</v>
      </c>
      <c r="D13616" t="s">
        <v>993</v>
      </c>
      <c r="E13616" t="s">
        <v>994</v>
      </c>
      <c r="G13616" t="s">
        <v>19</v>
      </c>
      <c r="H13616" t="s">
        <v>41</v>
      </c>
      <c r="I13616" t="s">
        <v>21</v>
      </c>
      <c r="J13616" t="s">
        <v>22</v>
      </c>
      <c r="K13616">
        <v>31.4</v>
      </c>
      <c r="L13616">
        <v>142</v>
      </c>
      <c r="M13616" t="s">
        <v>44</v>
      </c>
      <c r="N13616">
        <v>142</v>
      </c>
      <c r="O13616" t="s">
        <v>24</v>
      </c>
      <c r="P13616" cm="1">
        <f t="array" ref="P13616">IF(Q13616&gt;0,INDEX(Q13616:Q35340,MATCH(TRUE,INDEX(Q13616:Q35340="",,),0)-1),"")</f>
        <v>3</v>
      </c>
      <c r="Q13616">
        <v>1</v>
      </c>
      <c r="R13616">
        <f t="shared" si="326"/>
        <v>0</v>
      </c>
    </row>
    <row r="13617" spans="1:18" x14ac:dyDescent="0.3">
      <c r="A13617" t="s">
        <v>919</v>
      </c>
      <c r="B13617" s="1">
        <v>38271</v>
      </c>
      <c r="C13617" t="s">
        <v>16</v>
      </c>
      <c r="D13617" t="s">
        <v>993</v>
      </c>
      <c r="E13617" t="s">
        <v>994</v>
      </c>
      <c r="G13617" t="s">
        <v>19</v>
      </c>
      <c r="H13617" t="s">
        <v>41</v>
      </c>
      <c r="I13617" t="s">
        <v>26</v>
      </c>
      <c r="J13617" t="s">
        <v>27</v>
      </c>
      <c r="K13617">
        <v>670</v>
      </c>
      <c r="L13617">
        <v>41.1</v>
      </c>
      <c r="M13617" t="s">
        <v>44</v>
      </c>
      <c r="N13617">
        <v>50.97</v>
      </c>
      <c r="O13617" t="s">
        <v>24</v>
      </c>
      <c r="P13617" cm="1">
        <f t="array" ref="P13617">IF(Q13617&gt;0,INDEX(Q13617:Q35341,MATCH(TRUE,INDEX(Q13617:Q35341="",,),0)-1),"")</f>
        <v>3</v>
      </c>
      <c r="Q13617">
        <v>1</v>
      </c>
      <c r="R13617">
        <f t="shared" si="326"/>
        <v>0</v>
      </c>
    </row>
    <row r="13618" spans="1:18" x14ac:dyDescent="0.3">
      <c r="A13618" t="s">
        <v>919</v>
      </c>
      <c r="B13618" s="1">
        <v>38271</v>
      </c>
      <c r="C13618" t="s">
        <v>16</v>
      </c>
      <c r="D13618" t="s">
        <v>993</v>
      </c>
      <c r="E13618" t="s">
        <v>994</v>
      </c>
      <c r="G13618" t="s">
        <v>19</v>
      </c>
      <c r="H13618" t="s">
        <v>41</v>
      </c>
      <c r="I13618" t="s">
        <v>21</v>
      </c>
      <c r="J13618" t="s">
        <v>22</v>
      </c>
      <c r="K13618">
        <v>31.4</v>
      </c>
      <c r="L13618">
        <v>142</v>
      </c>
      <c r="M13618" t="s">
        <v>922</v>
      </c>
      <c r="N13618">
        <v>150</v>
      </c>
      <c r="P13618" cm="1">
        <f t="array" ref="P13618">IF(Q13618&gt;0,INDEX(Q13618:Q35342,MATCH(TRUE,INDEX(Q13618:Q35342="",,),0)-1),"")</f>
        <v>3</v>
      </c>
      <c r="Q13618">
        <v>2</v>
      </c>
      <c r="R13618">
        <f t="shared" si="326"/>
        <v>0</v>
      </c>
    </row>
    <row r="13619" spans="1:18" x14ac:dyDescent="0.3">
      <c r="A13619" t="s">
        <v>919</v>
      </c>
      <c r="B13619" s="1">
        <v>38271</v>
      </c>
      <c r="C13619" t="s">
        <v>16</v>
      </c>
      <c r="D13619" t="s">
        <v>993</v>
      </c>
      <c r="E13619" t="s">
        <v>994</v>
      </c>
      <c r="G13619" t="s">
        <v>19</v>
      </c>
      <c r="H13619" t="s">
        <v>41</v>
      </c>
      <c r="I13619" t="s">
        <v>26</v>
      </c>
      <c r="J13619" t="s">
        <v>27</v>
      </c>
      <c r="K13619">
        <v>670</v>
      </c>
      <c r="L13619">
        <v>41.1</v>
      </c>
      <c r="M13619" t="s">
        <v>922</v>
      </c>
      <c r="N13619">
        <v>46</v>
      </c>
      <c r="P13619" cm="1">
        <f t="array" ref="P13619">IF(Q13619&gt;0,INDEX(Q13619:Q35343,MATCH(TRUE,INDEX(Q13619:Q35343="",,),0)-1),"")</f>
        <v>3</v>
      </c>
      <c r="Q13619">
        <v>2</v>
      </c>
      <c r="R13619">
        <f t="shared" si="326"/>
        <v>0</v>
      </c>
    </row>
    <row r="13620" spans="1:18" x14ac:dyDescent="0.3">
      <c r="A13620" t="s">
        <v>919</v>
      </c>
      <c r="B13620" s="1">
        <v>38271</v>
      </c>
      <c r="C13620" t="s">
        <v>16</v>
      </c>
      <c r="D13620" t="s">
        <v>993</v>
      </c>
      <c r="E13620" t="s">
        <v>994</v>
      </c>
      <c r="G13620" t="s">
        <v>19</v>
      </c>
      <c r="H13620" t="s">
        <v>41</v>
      </c>
      <c r="I13620" t="s">
        <v>21</v>
      </c>
      <c r="J13620" t="s">
        <v>22</v>
      </c>
      <c r="K13620">
        <v>31.4</v>
      </c>
      <c r="L13620">
        <v>142</v>
      </c>
      <c r="M13620" t="s">
        <v>45</v>
      </c>
      <c r="N13620">
        <v>142</v>
      </c>
      <c r="P13620" cm="1">
        <f t="array" ref="P13620">IF(Q13620&gt;0,INDEX(Q13620:Q35344,MATCH(TRUE,INDEX(Q13620:Q35344="",,),0)-1),"")</f>
        <v>3</v>
      </c>
      <c r="Q13620">
        <v>3</v>
      </c>
      <c r="R13620">
        <f t="shared" ref="R13620:R13683" si="328">IF(P13620="","",0)</f>
        <v>0</v>
      </c>
    </row>
    <row r="13621" spans="1:18" x14ac:dyDescent="0.3">
      <c r="A13621" t="s">
        <v>919</v>
      </c>
      <c r="B13621" s="1">
        <v>38271</v>
      </c>
      <c r="C13621" t="s">
        <v>16</v>
      </c>
      <c r="D13621" t="s">
        <v>993</v>
      </c>
      <c r="E13621" t="s">
        <v>994</v>
      </c>
      <c r="G13621" t="s">
        <v>19</v>
      </c>
      <c r="H13621" t="s">
        <v>41</v>
      </c>
      <c r="I13621" t="s">
        <v>26</v>
      </c>
      <c r="J13621" t="s">
        <v>27</v>
      </c>
      <c r="K13621">
        <v>670</v>
      </c>
      <c r="L13621">
        <v>41.1</v>
      </c>
      <c r="M13621" t="s">
        <v>45</v>
      </c>
      <c r="N13621">
        <v>45</v>
      </c>
      <c r="P13621" cm="1">
        <f t="array" ref="P13621">IF(Q13621&gt;0,INDEX(Q13621:Q35345,MATCH(TRUE,INDEX(Q13621:Q35345="",,),0)-1),"")</f>
        <v>3</v>
      </c>
      <c r="Q13621">
        <v>3</v>
      </c>
      <c r="R13621">
        <f t="shared" si="328"/>
        <v>0</v>
      </c>
    </row>
    <row r="13622" spans="1:18" x14ac:dyDescent="0.3">
      <c r="P13622" t="str" cm="1">
        <f t="array" ref="P13622">IF(Q13622&gt;0,INDEX(Q13622:Q35346,MATCH(TRUE,INDEX(Q13622:Q35346="",,),0)-1),"")</f>
        <v/>
      </c>
      <c r="R13622" t="str">
        <f t="shared" si="328"/>
        <v/>
      </c>
    </row>
    <row r="13623" spans="1:18" x14ac:dyDescent="0.3">
      <c r="A13623" t="s">
        <v>919</v>
      </c>
      <c r="B13623" s="1">
        <v>38271</v>
      </c>
      <c r="C13623" t="s">
        <v>16</v>
      </c>
      <c r="D13623" t="s">
        <v>995</v>
      </c>
      <c r="E13623" t="s">
        <v>996</v>
      </c>
      <c r="G13623" t="s">
        <v>19</v>
      </c>
      <c r="H13623" t="s">
        <v>25</v>
      </c>
      <c r="I13623" t="s">
        <v>21</v>
      </c>
      <c r="J13623" t="s">
        <v>22</v>
      </c>
      <c r="K13623">
        <v>11.5</v>
      </c>
      <c r="L13623">
        <v>107</v>
      </c>
      <c r="M13623" t="s">
        <v>922</v>
      </c>
      <c r="N13623">
        <v>120</v>
      </c>
      <c r="O13623" t="s">
        <v>24</v>
      </c>
      <c r="P13623" cm="1">
        <f t="array" ref="P13623">IF(Q13623&gt;0,INDEX(Q13623:Q35347,MATCH(TRUE,INDEX(Q13623:Q35347="",,),0)-1),"")</f>
        <v>1</v>
      </c>
      <c r="Q13623">
        <v>1</v>
      </c>
      <c r="R13623">
        <f t="shared" si="328"/>
        <v>0</v>
      </c>
    </row>
    <row r="13624" spans="1:18" x14ac:dyDescent="0.3">
      <c r="A13624" t="s">
        <v>919</v>
      </c>
      <c r="B13624" s="1">
        <v>38271</v>
      </c>
      <c r="C13624" t="s">
        <v>16</v>
      </c>
      <c r="D13624" t="s">
        <v>995</v>
      </c>
      <c r="E13624" t="s">
        <v>996</v>
      </c>
      <c r="G13624" t="s">
        <v>19</v>
      </c>
      <c r="H13624" t="s">
        <v>69</v>
      </c>
      <c r="I13624" t="s">
        <v>21</v>
      </c>
      <c r="J13624" t="s">
        <v>22</v>
      </c>
      <c r="K13624">
        <v>17.3</v>
      </c>
      <c r="L13624">
        <v>83</v>
      </c>
      <c r="M13624" t="s">
        <v>922</v>
      </c>
      <c r="N13624">
        <v>100</v>
      </c>
      <c r="O13624" t="s">
        <v>24</v>
      </c>
      <c r="P13624" cm="1">
        <f t="array" ref="P13624">IF(Q13624&gt;0,INDEX(Q13624:Q35348,MATCH(TRUE,INDEX(Q13624:Q35348="",,),0)-1),"")</f>
        <v>1</v>
      </c>
      <c r="Q13624">
        <v>1</v>
      </c>
      <c r="R13624">
        <f t="shared" si="328"/>
        <v>0</v>
      </c>
    </row>
    <row r="13625" spans="1:18" x14ac:dyDescent="0.3">
      <c r="A13625" t="s">
        <v>919</v>
      </c>
      <c r="B13625" s="1">
        <v>38271</v>
      </c>
      <c r="C13625" t="s">
        <v>16</v>
      </c>
      <c r="D13625" t="s">
        <v>995</v>
      </c>
      <c r="E13625" t="s">
        <v>996</v>
      </c>
      <c r="G13625" t="s">
        <v>19</v>
      </c>
      <c r="H13625" t="s">
        <v>41</v>
      </c>
      <c r="I13625" t="s">
        <v>21</v>
      </c>
      <c r="J13625" t="s">
        <v>22</v>
      </c>
      <c r="K13625">
        <v>18.7</v>
      </c>
      <c r="L13625">
        <v>206</v>
      </c>
      <c r="M13625" t="s">
        <v>922</v>
      </c>
      <c r="N13625">
        <v>210</v>
      </c>
      <c r="O13625" t="s">
        <v>24</v>
      </c>
      <c r="P13625" cm="1">
        <f t="array" ref="P13625">IF(Q13625&gt;0,INDEX(Q13625:Q35349,MATCH(TRUE,INDEX(Q13625:Q35349="",,),0)-1),"")</f>
        <v>1</v>
      </c>
      <c r="Q13625">
        <v>1</v>
      </c>
      <c r="R13625">
        <f t="shared" si="328"/>
        <v>0</v>
      </c>
    </row>
    <row r="13626" spans="1:18" x14ac:dyDescent="0.3">
      <c r="A13626" t="s">
        <v>919</v>
      </c>
      <c r="B13626" s="1">
        <v>38271</v>
      </c>
      <c r="C13626" t="s">
        <v>16</v>
      </c>
      <c r="D13626" t="s">
        <v>995</v>
      </c>
      <c r="E13626" t="s">
        <v>996</v>
      </c>
      <c r="G13626" t="s">
        <v>19</v>
      </c>
      <c r="H13626" t="s">
        <v>43</v>
      </c>
      <c r="I13626" t="s">
        <v>21</v>
      </c>
      <c r="J13626" t="s">
        <v>22</v>
      </c>
      <c r="K13626">
        <v>7.9</v>
      </c>
      <c r="L13626">
        <v>227</v>
      </c>
      <c r="M13626" t="s">
        <v>922</v>
      </c>
      <c r="N13626">
        <v>250</v>
      </c>
      <c r="O13626" t="s">
        <v>24</v>
      </c>
      <c r="P13626" cm="1">
        <f t="array" ref="P13626">IF(Q13626&gt;0,INDEX(Q13626:Q35350,MATCH(TRUE,INDEX(Q13626:Q35350="",,),0)-1),"")</f>
        <v>1</v>
      </c>
      <c r="Q13626">
        <v>1</v>
      </c>
      <c r="R13626">
        <f t="shared" si="328"/>
        <v>0</v>
      </c>
    </row>
    <row r="13627" spans="1:18" x14ac:dyDescent="0.3">
      <c r="A13627" t="s">
        <v>919</v>
      </c>
      <c r="B13627" s="1">
        <v>38271</v>
      </c>
      <c r="C13627" t="s">
        <v>16</v>
      </c>
      <c r="D13627" t="s">
        <v>995</v>
      </c>
      <c r="E13627" t="s">
        <v>996</v>
      </c>
      <c r="G13627" t="s">
        <v>19</v>
      </c>
      <c r="H13627" t="s">
        <v>25</v>
      </c>
      <c r="I13627" t="s">
        <v>26</v>
      </c>
      <c r="J13627" t="s">
        <v>27</v>
      </c>
      <c r="K13627">
        <v>175</v>
      </c>
      <c r="L13627">
        <v>25.55</v>
      </c>
      <c r="M13627" t="s">
        <v>922</v>
      </c>
      <c r="N13627">
        <v>27</v>
      </c>
      <c r="O13627" t="s">
        <v>24</v>
      </c>
      <c r="P13627" cm="1">
        <f t="array" ref="P13627">IF(Q13627&gt;0,INDEX(Q13627:Q35351,MATCH(TRUE,INDEX(Q13627:Q35351="",,),0)-1),"")</f>
        <v>1</v>
      </c>
      <c r="Q13627">
        <v>1</v>
      </c>
      <c r="R13627">
        <f t="shared" si="328"/>
        <v>0</v>
      </c>
    </row>
    <row r="13628" spans="1:18" x14ac:dyDescent="0.3">
      <c r="A13628" t="s">
        <v>919</v>
      </c>
      <c r="B13628" s="1">
        <v>38271</v>
      </c>
      <c r="C13628" t="s">
        <v>16</v>
      </c>
      <c r="D13628" t="s">
        <v>995</v>
      </c>
      <c r="E13628" t="s">
        <v>996</v>
      </c>
      <c r="G13628" s="6" t="s">
        <v>29</v>
      </c>
      <c r="H13628" t="s">
        <v>30</v>
      </c>
      <c r="I13628" t="s">
        <v>21</v>
      </c>
      <c r="J13628" t="s">
        <v>22</v>
      </c>
      <c r="K13628">
        <v>5</v>
      </c>
      <c r="L13628">
        <v>143</v>
      </c>
      <c r="M13628" t="s">
        <v>922</v>
      </c>
      <c r="N13628">
        <v>143</v>
      </c>
      <c r="O13628" t="s">
        <v>24</v>
      </c>
      <c r="P13628" cm="1">
        <f t="array" ref="P13628">IF(Q13628&gt;0,INDEX(Q13628:Q35352,MATCH(TRUE,INDEX(Q13628:Q35352="",,),0)-1),"")</f>
        <v>1</v>
      </c>
      <c r="Q13628">
        <v>1</v>
      </c>
      <c r="R13628">
        <f t="shared" si="328"/>
        <v>0</v>
      </c>
    </row>
    <row r="13629" spans="1:18" x14ac:dyDescent="0.3">
      <c r="A13629" t="s">
        <v>919</v>
      </c>
      <c r="B13629" s="1">
        <v>38271</v>
      </c>
      <c r="C13629" t="s">
        <v>16</v>
      </c>
      <c r="D13629" t="s">
        <v>995</v>
      </c>
      <c r="E13629" t="s">
        <v>996</v>
      </c>
      <c r="G13629" s="6" t="s">
        <v>29</v>
      </c>
      <c r="H13629" t="s">
        <v>30</v>
      </c>
      <c r="I13629" t="s">
        <v>26</v>
      </c>
      <c r="J13629" t="s">
        <v>27</v>
      </c>
      <c r="K13629">
        <v>58</v>
      </c>
      <c r="L13629">
        <v>8.1</v>
      </c>
      <c r="M13629" t="s">
        <v>922</v>
      </c>
      <c r="N13629">
        <v>8.1</v>
      </c>
      <c r="O13629" t="s">
        <v>24</v>
      </c>
      <c r="P13629" cm="1">
        <f t="array" ref="P13629">IF(Q13629&gt;0,INDEX(Q13629:Q35353,MATCH(TRUE,INDEX(Q13629:Q35353="",,),0)-1),"")</f>
        <v>1</v>
      </c>
      <c r="Q13629">
        <v>1</v>
      </c>
      <c r="R13629">
        <f t="shared" si="328"/>
        <v>0</v>
      </c>
    </row>
    <row r="13630" spans="1:18" x14ac:dyDescent="0.3">
      <c r="A13630" t="s">
        <v>919</v>
      </c>
      <c r="B13630" s="1">
        <v>38271</v>
      </c>
      <c r="C13630" t="s">
        <v>16</v>
      </c>
      <c r="D13630" t="s">
        <v>995</v>
      </c>
      <c r="E13630" t="s">
        <v>996</v>
      </c>
      <c r="G13630" s="6" t="s">
        <v>29</v>
      </c>
      <c r="H13630" t="s">
        <v>43</v>
      </c>
      <c r="I13630" t="s">
        <v>26</v>
      </c>
      <c r="J13630" t="s">
        <v>27</v>
      </c>
      <c r="K13630">
        <v>7</v>
      </c>
      <c r="L13630">
        <v>10.7</v>
      </c>
      <c r="M13630" t="s">
        <v>922</v>
      </c>
      <c r="N13630">
        <v>10.7</v>
      </c>
      <c r="O13630" t="s">
        <v>24</v>
      </c>
      <c r="P13630" cm="1">
        <f t="array" ref="P13630">IF(Q13630&gt;0,INDEX(Q13630:Q35354,MATCH(TRUE,INDEX(Q13630:Q35354="",,),0)-1),"")</f>
        <v>1</v>
      </c>
      <c r="Q13630">
        <v>1</v>
      </c>
      <c r="R13630">
        <f t="shared" si="328"/>
        <v>0</v>
      </c>
    </row>
    <row r="13631" spans="1:18" x14ac:dyDescent="0.3">
      <c r="A13631" t="s">
        <v>919</v>
      </c>
      <c r="B13631" s="1">
        <v>38271</v>
      </c>
      <c r="C13631" t="s">
        <v>16</v>
      </c>
      <c r="D13631" t="s">
        <v>995</v>
      </c>
      <c r="E13631" t="s">
        <v>996</v>
      </c>
      <c r="G13631" s="6" t="s">
        <v>29</v>
      </c>
      <c r="H13631" t="s">
        <v>70</v>
      </c>
      <c r="I13631" t="s">
        <v>26</v>
      </c>
      <c r="J13631" t="s">
        <v>27</v>
      </c>
      <c r="K13631">
        <v>70</v>
      </c>
      <c r="L13631">
        <v>20</v>
      </c>
      <c r="M13631" t="s">
        <v>922</v>
      </c>
      <c r="N13631">
        <v>20</v>
      </c>
      <c r="O13631" t="s">
        <v>24</v>
      </c>
      <c r="P13631" cm="1">
        <f t="array" ref="P13631">IF(Q13631&gt;0,INDEX(Q13631:Q35355,MATCH(TRUE,INDEX(Q13631:Q35355="",,),0)-1),"")</f>
        <v>1</v>
      </c>
      <c r="Q13631">
        <v>1</v>
      </c>
      <c r="R13631">
        <f t="shared" si="328"/>
        <v>0</v>
      </c>
    </row>
    <row r="13632" spans="1:18" x14ac:dyDescent="0.3">
      <c r="P13632" t="str" cm="1">
        <f t="array" ref="P13632">IF(Q13632&gt;0,INDEX(Q13632:Q35356,MATCH(TRUE,INDEX(Q13632:Q35356="",,),0)-1),"")</f>
        <v/>
      </c>
      <c r="R13632" t="str">
        <f t="shared" si="328"/>
        <v/>
      </c>
    </row>
    <row r="13633" spans="1:18" x14ac:dyDescent="0.3">
      <c r="A13633" t="s">
        <v>919</v>
      </c>
      <c r="B13633" s="1">
        <v>38271</v>
      </c>
      <c r="C13633" t="s">
        <v>16</v>
      </c>
      <c r="D13633" t="s">
        <v>997</v>
      </c>
      <c r="E13633" t="s">
        <v>998</v>
      </c>
      <c r="G13633" t="s">
        <v>19</v>
      </c>
      <c r="H13633" t="s">
        <v>20</v>
      </c>
      <c r="I13633" t="s">
        <v>21</v>
      </c>
      <c r="J13633" t="s">
        <v>22</v>
      </c>
      <c r="K13633">
        <v>11.6</v>
      </c>
      <c r="L13633">
        <v>362</v>
      </c>
      <c r="M13633" t="s">
        <v>922</v>
      </c>
      <c r="N13633">
        <v>400</v>
      </c>
      <c r="O13633" t="s">
        <v>24</v>
      </c>
      <c r="P13633" cm="1">
        <f t="array" ref="P13633">IF(Q13633&gt;0,INDEX(Q13633:Q35357,MATCH(TRUE,INDEX(Q13633:Q35357="",,),0)-1),"")</f>
        <v>2</v>
      </c>
      <c r="Q13633">
        <v>1</v>
      </c>
      <c r="R13633">
        <f t="shared" si="328"/>
        <v>0</v>
      </c>
    </row>
    <row r="13634" spans="1:18" x14ac:dyDescent="0.3">
      <c r="A13634" t="s">
        <v>919</v>
      </c>
      <c r="B13634" s="1">
        <v>38271</v>
      </c>
      <c r="C13634" t="s">
        <v>16</v>
      </c>
      <c r="D13634" t="s">
        <v>997</v>
      </c>
      <c r="E13634" t="s">
        <v>998</v>
      </c>
      <c r="G13634" t="s">
        <v>19</v>
      </c>
      <c r="H13634" t="s">
        <v>41</v>
      </c>
      <c r="I13634" t="s">
        <v>21</v>
      </c>
      <c r="J13634" t="s">
        <v>22</v>
      </c>
      <c r="K13634">
        <v>59.7</v>
      </c>
      <c r="L13634">
        <v>179</v>
      </c>
      <c r="M13634" t="s">
        <v>922</v>
      </c>
      <c r="N13634">
        <v>200</v>
      </c>
      <c r="O13634" t="s">
        <v>24</v>
      </c>
      <c r="P13634" cm="1">
        <f t="array" ref="P13634">IF(Q13634&gt;0,INDEX(Q13634:Q35358,MATCH(TRUE,INDEX(Q13634:Q35358="",,),0)-1),"")</f>
        <v>2</v>
      </c>
      <c r="Q13634">
        <v>1</v>
      </c>
      <c r="R13634">
        <f t="shared" si="328"/>
        <v>0</v>
      </c>
    </row>
    <row r="13635" spans="1:18" x14ac:dyDescent="0.3">
      <c r="A13635" t="s">
        <v>919</v>
      </c>
      <c r="B13635" s="1">
        <v>38271</v>
      </c>
      <c r="C13635" t="s">
        <v>16</v>
      </c>
      <c r="D13635" t="s">
        <v>997</v>
      </c>
      <c r="E13635" t="s">
        <v>998</v>
      </c>
      <c r="G13635" t="s">
        <v>19</v>
      </c>
      <c r="H13635" t="s">
        <v>41</v>
      </c>
      <c r="I13635" t="s">
        <v>26</v>
      </c>
      <c r="J13635" t="s">
        <v>27</v>
      </c>
      <c r="K13635">
        <v>54</v>
      </c>
      <c r="L13635">
        <v>54.85</v>
      </c>
      <c r="M13635" t="s">
        <v>922</v>
      </c>
      <c r="N13635">
        <v>60</v>
      </c>
      <c r="O13635" t="s">
        <v>24</v>
      </c>
      <c r="P13635" cm="1">
        <f t="array" ref="P13635">IF(Q13635&gt;0,INDEX(Q13635:Q35359,MATCH(TRUE,INDEX(Q13635:Q35359="",,),0)-1),"")</f>
        <v>2</v>
      </c>
      <c r="Q13635">
        <v>1</v>
      </c>
      <c r="R13635">
        <f t="shared" si="328"/>
        <v>0</v>
      </c>
    </row>
    <row r="13636" spans="1:18" x14ac:dyDescent="0.3">
      <c r="A13636" t="s">
        <v>919</v>
      </c>
      <c r="B13636" s="1">
        <v>38271</v>
      </c>
      <c r="C13636" t="s">
        <v>16</v>
      </c>
      <c r="D13636" t="s">
        <v>997</v>
      </c>
      <c r="E13636" t="s">
        <v>998</v>
      </c>
      <c r="G13636" t="s">
        <v>19</v>
      </c>
      <c r="H13636" t="s">
        <v>28</v>
      </c>
      <c r="I13636" t="s">
        <v>26</v>
      </c>
      <c r="J13636" t="s">
        <v>27</v>
      </c>
      <c r="K13636">
        <v>180</v>
      </c>
      <c r="L13636">
        <v>21.75</v>
      </c>
      <c r="M13636" t="s">
        <v>922</v>
      </c>
      <c r="N13636">
        <v>24.5</v>
      </c>
      <c r="O13636" t="s">
        <v>24</v>
      </c>
      <c r="P13636" cm="1">
        <f t="array" ref="P13636">IF(Q13636&gt;0,INDEX(Q13636:Q35360,MATCH(TRUE,INDEX(Q13636:Q35360="",,),0)-1),"")</f>
        <v>2</v>
      </c>
      <c r="Q13636">
        <v>1</v>
      </c>
      <c r="R13636">
        <f t="shared" si="328"/>
        <v>0</v>
      </c>
    </row>
    <row r="13637" spans="1:18" x14ac:dyDescent="0.3">
      <c r="A13637" t="s">
        <v>919</v>
      </c>
      <c r="B13637" s="1">
        <v>38271</v>
      </c>
      <c r="C13637" t="s">
        <v>16</v>
      </c>
      <c r="D13637" t="s">
        <v>997</v>
      </c>
      <c r="E13637" t="s">
        <v>998</v>
      </c>
      <c r="G13637" s="6" t="s">
        <v>29</v>
      </c>
      <c r="H13637" t="s">
        <v>126</v>
      </c>
      <c r="I13637" t="s">
        <v>21</v>
      </c>
      <c r="J13637" t="s">
        <v>22</v>
      </c>
      <c r="K13637">
        <v>8.3000000000000007</v>
      </c>
      <c r="L13637">
        <v>61</v>
      </c>
      <c r="M13637" t="s">
        <v>922</v>
      </c>
      <c r="N13637">
        <v>61</v>
      </c>
      <c r="O13637" t="s">
        <v>24</v>
      </c>
      <c r="P13637" cm="1">
        <f t="array" ref="P13637">IF(Q13637&gt;0,INDEX(Q13637:Q35361,MATCH(TRUE,INDEX(Q13637:Q35361="",,),0)-1),"")</f>
        <v>2</v>
      </c>
      <c r="Q13637">
        <v>1</v>
      </c>
      <c r="R13637">
        <f t="shared" si="328"/>
        <v>0</v>
      </c>
    </row>
    <row r="13638" spans="1:18" x14ac:dyDescent="0.3">
      <c r="A13638" t="s">
        <v>919</v>
      </c>
      <c r="B13638" s="1">
        <v>38271</v>
      </c>
      <c r="C13638" t="s">
        <v>16</v>
      </c>
      <c r="D13638" t="s">
        <v>997</v>
      </c>
      <c r="E13638" t="s">
        <v>998</v>
      </c>
      <c r="G13638" s="6" t="s">
        <v>29</v>
      </c>
      <c r="H13638" t="s">
        <v>533</v>
      </c>
      <c r="I13638" t="s">
        <v>21</v>
      </c>
      <c r="J13638" t="s">
        <v>22</v>
      </c>
      <c r="K13638">
        <v>6.3</v>
      </c>
      <c r="L13638">
        <v>82</v>
      </c>
      <c r="M13638" t="s">
        <v>922</v>
      </c>
      <c r="N13638">
        <v>82</v>
      </c>
      <c r="O13638" t="s">
        <v>24</v>
      </c>
      <c r="P13638" cm="1">
        <f t="array" ref="P13638">IF(Q13638&gt;0,INDEX(Q13638:Q35362,MATCH(TRUE,INDEX(Q13638:Q35362="",,),0)-1),"")</f>
        <v>2</v>
      </c>
      <c r="Q13638">
        <v>1</v>
      </c>
      <c r="R13638">
        <f t="shared" si="328"/>
        <v>0</v>
      </c>
    </row>
    <row r="13639" spans="1:18" x14ac:dyDescent="0.3">
      <c r="A13639" t="s">
        <v>919</v>
      </c>
      <c r="B13639" s="1">
        <v>38271</v>
      </c>
      <c r="C13639" t="s">
        <v>16</v>
      </c>
      <c r="D13639" t="s">
        <v>997</v>
      </c>
      <c r="E13639" t="s">
        <v>998</v>
      </c>
      <c r="G13639" s="6" t="s">
        <v>29</v>
      </c>
      <c r="H13639" t="s">
        <v>30</v>
      </c>
      <c r="I13639" t="s">
        <v>26</v>
      </c>
      <c r="J13639" t="s">
        <v>27</v>
      </c>
      <c r="K13639">
        <v>50</v>
      </c>
      <c r="L13639">
        <v>12.8</v>
      </c>
      <c r="M13639" t="s">
        <v>922</v>
      </c>
      <c r="N13639">
        <v>12.8</v>
      </c>
      <c r="O13639" t="s">
        <v>24</v>
      </c>
      <c r="P13639" cm="1">
        <f t="array" ref="P13639">IF(Q13639&gt;0,INDEX(Q13639:Q35363,MATCH(TRUE,INDEX(Q13639:Q35363="",,),0)-1),"")</f>
        <v>2</v>
      </c>
      <c r="Q13639">
        <v>1</v>
      </c>
      <c r="R13639">
        <f t="shared" si="328"/>
        <v>0</v>
      </c>
    </row>
    <row r="13640" spans="1:18" x14ac:dyDescent="0.3">
      <c r="A13640" t="s">
        <v>919</v>
      </c>
      <c r="B13640" s="1">
        <v>38271</v>
      </c>
      <c r="C13640" t="s">
        <v>16</v>
      </c>
      <c r="D13640" t="s">
        <v>997</v>
      </c>
      <c r="E13640" t="s">
        <v>998</v>
      </c>
      <c r="G13640" s="6" t="s">
        <v>29</v>
      </c>
      <c r="H13640" t="s">
        <v>25</v>
      </c>
      <c r="I13640" t="s">
        <v>26</v>
      </c>
      <c r="J13640" t="s">
        <v>27</v>
      </c>
      <c r="K13640">
        <v>43</v>
      </c>
      <c r="L13640">
        <v>24.5</v>
      </c>
      <c r="M13640" t="s">
        <v>922</v>
      </c>
      <c r="N13640">
        <v>24.5</v>
      </c>
      <c r="O13640" t="s">
        <v>24</v>
      </c>
      <c r="P13640" cm="1">
        <f t="array" ref="P13640">IF(Q13640&gt;0,INDEX(Q13640:Q35364,MATCH(TRUE,INDEX(Q13640:Q35364="",,),0)-1),"")</f>
        <v>2</v>
      </c>
      <c r="Q13640">
        <v>1</v>
      </c>
      <c r="R13640">
        <f t="shared" si="328"/>
        <v>0</v>
      </c>
    </row>
    <row r="13641" spans="1:18" x14ac:dyDescent="0.3">
      <c r="A13641" t="s">
        <v>919</v>
      </c>
      <c r="B13641" s="1">
        <v>38271</v>
      </c>
      <c r="C13641" t="s">
        <v>16</v>
      </c>
      <c r="D13641" t="s">
        <v>997</v>
      </c>
      <c r="E13641" t="s">
        <v>998</v>
      </c>
      <c r="G13641" s="6" t="s">
        <v>29</v>
      </c>
      <c r="H13641" t="s">
        <v>43</v>
      </c>
      <c r="I13641" t="s">
        <v>26</v>
      </c>
      <c r="J13641" t="s">
        <v>27</v>
      </c>
      <c r="K13641">
        <v>78</v>
      </c>
      <c r="L13641">
        <v>13.45</v>
      </c>
      <c r="M13641" t="s">
        <v>922</v>
      </c>
      <c r="N13641">
        <v>13.45</v>
      </c>
      <c r="O13641" t="s">
        <v>24</v>
      </c>
      <c r="P13641" cm="1">
        <f t="array" ref="P13641">IF(Q13641&gt;0,INDEX(Q13641:Q35365,MATCH(TRUE,INDEX(Q13641:Q35365="",,),0)-1),"")</f>
        <v>2</v>
      </c>
      <c r="Q13641">
        <v>1</v>
      </c>
      <c r="R13641">
        <f t="shared" si="328"/>
        <v>0</v>
      </c>
    </row>
    <row r="13642" spans="1:18" x14ac:dyDescent="0.3">
      <c r="A13642" t="s">
        <v>919</v>
      </c>
      <c r="B13642" s="1">
        <v>38271</v>
      </c>
      <c r="C13642" t="s">
        <v>16</v>
      </c>
      <c r="D13642" t="s">
        <v>997</v>
      </c>
      <c r="E13642" t="s">
        <v>998</v>
      </c>
      <c r="G13642" t="s">
        <v>19</v>
      </c>
      <c r="H13642" t="s">
        <v>20</v>
      </c>
      <c r="I13642" t="s">
        <v>21</v>
      </c>
      <c r="J13642" t="s">
        <v>22</v>
      </c>
      <c r="K13642">
        <v>11.6</v>
      </c>
      <c r="L13642">
        <v>362</v>
      </c>
      <c r="M13642" t="s">
        <v>44</v>
      </c>
      <c r="N13642">
        <v>362</v>
      </c>
      <c r="P13642" cm="1">
        <f t="array" ref="P13642">IF(Q13642&gt;0,INDEX(Q13642:Q35366,MATCH(TRUE,INDEX(Q13642:Q35366="",,),0)-1),"")</f>
        <v>2</v>
      </c>
      <c r="Q13642">
        <v>2</v>
      </c>
      <c r="R13642">
        <f t="shared" si="328"/>
        <v>0</v>
      </c>
    </row>
    <row r="13643" spans="1:18" x14ac:dyDescent="0.3">
      <c r="A13643" t="s">
        <v>919</v>
      </c>
      <c r="B13643" s="1">
        <v>38271</v>
      </c>
      <c r="C13643" t="s">
        <v>16</v>
      </c>
      <c r="D13643" t="s">
        <v>997</v>
      </c>
      <c r="E13643" t="s">
        <v>998</v>
      </c>
      <c r="G13643" t="s">
        <v>19</v>
      </c>
      <c r="H13643" t="s">
        <v>41</v>
      </c>
      <c r="I13643" t="s">
        <v>21</v>
      </c>
      <c r="J13643" t="s">
        <v>22</v>
      </c>
      <c r="K13643">
        <v>59.7</v>
      </c>
      <c r="L13643">
        <v>179</v>
      </c>
      <c r="M13643" t="s">
        <v>44</v>
      </c>
      <c r="N13643">
        <v>179</v>
      </c>
      <c r="P13643" cm="1">
        <f t="array" ref="P13643">IF(Q13643&gt;0,INDEX(Q13643:Q35367,MATCH(TRUE,INDEX(Q13643:Q35367="",,),0)-1),"")</f>
        <v>2</v>
      </c>
      <c r="Q13643">
        <v>2</v>
      </c>
      <c r="R13643">
        <f t="shared" si="328"/>
        <v>0</v>
      </c>
    </row>
    <row r="13644" spans="1:18" x14ac:dyDescent="0.3">
      <c r="A13644" t="s">
        <v>919</v>
      </c>
      <c r="B13644" s="1">
        <v>38271</v>
      </c>
      <c r="C13644" t="s">
        <v>16</v>
      </c>
      <c r="D13644" t="s">
        <v>997</v>
      </c>
      <c r="E13644" t="s">
        <v>998</v>
      </c>
      <c r="G13644" t="s">
        <v>19</v>
      </c>
      <c r="H13644" t="s">
        <v>41</v>
      </c>
      <c r="I13644" t="s">
        <v>26</v>
      </c>
      <c r="J13644" t="s">
        <v>27</v>
      </c>
      <c r="K13644">
        <v>54</v>
      </c>
      <c r="L13644">
        <v>54.85</v>
      </c>
      <c r="M13644" t="s">
        <v>44</v>
      </c>
      <c r="N13644">
        <v>54.85</v>
      </c>
      <c r="P13644" cm="1">
        <f t="array" ref="P13644">IF(Q13644&gt;0,INDEX(Q13644:Q35368,MATCH(TRUE,INDEX(Q13644:Q35368="",,),0)-1),"")</f>
        <v>2</v>
      </c>
      <c r="Q13644">
        <v>2</v>
      </c>
      <c r="R13644">
        <f t="shared" si="328"/>
        <v>0</v>
      </c>
    </row>
    <row r="13645" spans="1:18" x14ac:dyDescent="0.3">
      <c r="A13645" t="s">
        <v>919</v>
      </c>
      <c r="B13645" s="1">
        <v>38271</v>
      </c>
      <c r="C13645" t="s">
        <v>16</v>
      </c>
      <c r="D13645" t="s">
        <v>997</v>
      </c>
      <c r="E13645" t="s">
        <v>998</v>
      </c>
      <c r="G13645" t="s">
        <v>19</v>
      </c>
      <c r="H13645" t="s">
        <v>28</v>
      </c>
      <c r="I13645" t="s">
        <v>26</v>
      </c>
      <c r="J13645" t="s">
        <v>27</v>
      </c>
      <c r="K13645">
        <v>180</v>
      </c>
      <c r="L13645">
        <v>21.75</v>
      </c>
      <c r="M13645" t="s">
        <v>44</v>
      </c>
      <c r="N13645">
        <v>22</v>
      </c>
      <c r="P13645" cm="1">
        <f t="array" ref="P13645">IF(Q13645&gt;0,INDEX(Q13645:Q35369,MATCH(TRUE,INDEX(Q13645:Q35369="",,),0)-1),"")</f>
        <v>2</v>
      </c>
      <c r="Q13645">
        <v>2</v>
      </c>
      <c r="R13645">
        <f t="shared" si="328"/>
        <v>0</v>
      </c>
    </row>
    <row r="13646" spans="1:18" x14ac:dyDescent="0.3">
      <c r="A13646" t="s">
        <v>919</v>
      </c>
      <c r="B13646" s="1">
        <v>38271</v>
      </c>
      <c r="C13646" t="s">
        <v>16</v>
      </c>
      <c r="D13646" t="s">
        <v>997</v>
      </c>
      <c r="E13646" t="s">
        <v>998</v>
      </c>
      <c r="G13646" s="6" t="s">
        <v>29</v>
      </c>
      <c r="H13646" t="s">
        <v>126</v>
      </c>
      <c r="I13646" t="s">
        <v>21</v>
      </c>
      <c r="J13646" t="s">
        <v>22</v>
      </c>
      <c r="K13646">
        <v>8.3000000000000007</v>
      </c>
      <c r="L13646">
        <v>61</v>
      </c>
      <c r="M13646" t="s">
        <v>44</v>
      </c>
      <c r="N13646">
        <v>61</v>
      </c>
      <c r="P13646" cm="1">
        <f t="array" ref="P13646">IF(Q13646&gt;0,INDEX(Q13646:Q35370,MATCH(TRUE,INDEX(Q13646:Q35370="",,),0)-1),"")</f>
        <v>2</v>
      </c>
      <c r="Q13646">
        <v>2</v>
      </c>
      <c r="R13646">
        <f t="shared" si="328"/>
        <v>0</v>
      </c>
    </row>
    <row r="13647" spans="1:18" x14ac:dyDescent="0.3">
      <c r="A13647" t="s">
        <v>919</v>
      </c>
      <c r="B13647" s="1">
        <v>38271</v>
      </c>
      <c r="C13647" t="s">
        <v>16</v>
      </c>
      <c r="D13647" t="s">
        <v>997</v>
      </c>
      <c r="E13647" t="s">
        <v>998</v>
      </c>
      <c r="G13647" s="6" t="s">
        <v>29</v>
      </c>
      <c r="H13647" t="s">
        <v>533</v>
      </c>
      <c r="I13647" t="s">
        <v>21</v>
      </c>
      <c r="J13647" t="s">
        <v>22</v>
      </c>
      <c r="K13647">
        <v>6.3</v>
      </c>
      <c r="L13647">
        <v>82</v>
      </c>
      <c r="M13647" t="s">
        <v>44</v>
      </c>
      <c r="N13647">
        <v>82</v>
      </c>
      <c r="P13647" cm="1">
        <f t="array" ref="P13647">IF(Q13647&gt;0,INDEX(Q13647:Q35371,MATCH(TRUE,INDEX(Q13647:Q35371="",,),0)-1),"")</f>
        <v>2</v>
      </c>
      <c r="Q13647">
        <v>2</v>
      </c>
      <c r="R13647">
        <f t="shared" si="328"/>
        <v>0</v>
      </c>
    </row>
    <row r="13648" spans="1:18" x14ac:dyDescent="0.3">
      <c r="A13648" t="s">
        <v>919</v>
      </c>
      <c r="B13648" s="1">
        <v>38271</v>
      </c>
      <c r="C13648" t="s">
        <v>16</v>
      </c>
      <c r="D13648" t="s">
        <v>997</v>
      </c>
      <c r="E13648" t="s">
        <v>998</v>
      </c>
      <c r="G13648" s="6" t="s">
        <v>29</v>
      </c>
      <c r="H13648" t="s">
        <v>30</v>
      </c>
      <c r="I13648" t="s">
        <v>26</v>
      </c>
      <c r="J13648" t="s">
        <v>27</v>
      </c>
      <c r="K13648">
        <v>50</v>
      </c>
      <c r="L13648">
        <v>12.8</v>
      </c>
      <c r="M13648" t="s">
        <v>44</v>
      </c>
      <c r="N13648">
        <v>12.8</v>
      </c>
      <c r="P13648" cm="1">
        <f t="array" ref="P13648">IF(Q13648&gt;0,INDEX(Q13648:Q35372,MATCH(TRUE,INDEX(Q13648:Q35372="",,),0)-1),"")</f>
        <v>2</v>
      </c>
      <c r="Q13648">
        <v>2</v>
      </c>
      <c r="R13648">
        <f t="shared" si="328"/>
        <v>0</v>
      </c>
    </row>
    <row r="13649" spans="1:18" x14ac:dyDescent="0.3">
      <c r="A13649" t="s">
        <v>919</v>
      </c>
      <c r="B13649" s="1">
        <v>38271</v>
      </c>
      <c r="C13649" t="s">
        <v>16</v>
      </c>
      <c r="D13649" t="s">
        <v>997</v>
      </c>
      <c r="E13649" t="s">
        <v>998</v>
      </c>
      <c r="G13649" s="6" t="s">
        <v>29</v>
      </c>
      <c r="H13649" t="s">
        <v>25</v>
      </c>
      <c r="I13649" t="s">
        <v>26</v>
      </c>
      <c r="J13649" t="s">
        <v>27</v>
      </c>
      <c r="K13649">
        <v>43</v>
      </c>
      <c r="L13649">
        <v>24.5</v>
      </c>
      <c r="M13649" t="s">
        <v>44</v>
      </c>
      <c r="N13649">
        <v>24.5</v>
      </c>
      <c r="P13649" cm="1">
        <f t="array" ref="P13649">IF(Q13649&gt;0,INDEX(Q13649:Q35373,MATCH(TRUE,INDEX(Q13649:Q35373="",,),0)-1),"")</f>
        <v>2</v>
      </c>
      <c r="Q13649">
        <v>2</v>
      </c>
      <c r="R13649">
        <f t="shared" si="328"/>
        <v>0</v>
      </c>
    </row>
    <row r="13650" spans="1:18" x14ac:dyDescent="0.3">
      <c r="A13650" t="s">
        <v>919</v>
      </c>
      <c r="B13650" s="1">
        <v>38271</v>
      </c>
      <c r="C13650" t="s">
        <v>16</v>
      </c>
      <c r="D13650" t="s">
        <v>997</v>
      </c>
      <c r="E13650" t="s">
        <v>998</v>
      </c>
      <c r="G13650" s="6" t="s">
        <v>29</v>
      </c>
      <c r="H13650" t="s">
        <v>43</v>
      </c>
      <c r="I13650" t="s">
        <v>26</v>
      </c>
      <c r="J13650" t="s">
        <v>27</v>
      </c>
      <c r="K13650">
        <v>78</v>
      </c>
      <c r="L13650">
        <v>13.45</v>
      </c>
      <c r="M13650" t="s">
        <v>44</v>
      </c>
      <c r="N13650">
        <v>13.45</v>
      </c>
      <c r="P13650" cm="1">
        <f t="array" ref="P13650">IF(Q13650&gt;0,INDEX(Q13650:Q35374,MATCH(TRUE,INDEX(Q13650:Q35374="",,),0)-1),"")</f>
        <v>2</v>
      </c>
      <c r="Q13650">
        <v>2</v>
      </c>
      <c r="R13650">
        <f t="shared" si="328"/>
        <v>0</v>
      </c>
    </row>
    <row r="13651" spans="1:18" x14ac:dyDescent="0.3">
      <c r="P13651" t="str" cm="1">
        <f t="array" ref="P13651">IF(Q13651&gt;0,INDEX(Q13651:Q35375,MATCH(TRUE,INDEX(Q13651:Q35375="",,),0)-1),"")</f>
        <v/>
      </c>
      <c r="R13651" t="str">
        <f t="shared" si="328"/>
        <v/>
      </c>
    </row>
    <row r="13652" spans="1:18" x14ac:dyDescent="0.3">
      <c r="A13652" t="s">
        <v>919</v>
      </c>
      <c r="B13652" s="1">
        <v>38376</v>
      </c>
      <c r="C13652" t="s">
        <v>16</v>
      </c>
      <c r="D13652" t="s">
        <v>999</v>
      </c>
      <c r="E13652" t="s">
        <v>1000</v>
      </c>
      <c r="G13652" t="s">
        <v>19</v>
      </c>
      <c r="H13652" t="s">
        <v>41</v>
      </c>
      <c r="I13652" t="s">
        <v>21</v>
      </c>
      <c r="J13652" t="s">
        <v>22</v>
      </c>
      <c r="K13652">
        <v>279</v>
      </c>
      <c r="L13652">
        <v>194</v>
      </c>
      <c r="M13652" t="s">
        <v>922</v>
      </c>
      <c r="N13652">
        <v>200</v>
      </c>
      <c r="O13652" t="s">
        <v>24</v>
      </c>
      <c r="P13652" cm="1">
        <f t="array" ref="P13652">IF(Q13652&gt;0,INDEX(Q13652:Q35376,MATCH(TRUE,INDEX(Q13652:Q35376="",,),0)-1),"")</f>
        <v>4</v>
      </c>
      <c r="Q13652">
        <f>INT((ROW()-13652)/6)+1</f>
        <v>1</v>
      </c>
      <c r="R13652">
        <f t="shared" si="328"/>
        <v>0</v>
      </c>
    </row>
    <row r="13653" spans="1:18" x14ac:dyDescent="0.3">
      <c r="A13653" t="s">
        <v>919</v>
      </c>
      <c r="B13653" s="1">
        <v>38376</v>
      </c>
      <c r="C13653" t="s">
        <v>16</v>
      </c>
      <c r="D13653" t="s">
        <v>999</v>
      </c>
      <c r="E13653" t="s">
        <v>1000</v>
      </c>
      <c r="G13653" t="s">
        <v>19</v>
      </c>
      <c r="H13653" t="s">
        <v>41</v>
      </c>
      <c r="I13653" t="s">
        <v>26</v>
      </c>
      <c r="J13653" t="s">
        <v>27</v>
      </c>
      <c r="K13653">
        <v>311</v>
      </c>
      <c r="L13653">
        <v>45.3</v>
      </c>
      <c r="M13653" t="s">
        <v>922</v>
      </c>
      <c r="N13653">
        <v>73.5</v>
      </c>
      <c r="O13653" t="s">
        <v>24</v>
      </c>
      <c r="P13653" cm="1">
        <f t="array" ref="P13653">IF(Q13653&gt;0,INDEX(Q13653:Q35377,MATCH(TRUE,INDEX(Q13653:Q35377="",,),0)-1),"")</f>
        <v>4</v>
      </c>
      <c r="Q13653">
        <f t="shared" ref="Q13653:Q13675" si="329">INT((ROW()-13652)/6)+1</f>
        <v>1</v>
      </c>
      <c r="R13653">
        <f t="shared" si="328"/>
        <v>0</v>
      </c>
    </row>
    <row r="13654" spans="1:18" x14ac:dyDescent="0.3">
      <c r="A13654" t="s">
        <v>919</v>
      </c>
      <c r="B13654" s="1">
        <v>38376</v>
      </c>
      <c r="C13654" t="s">
        <v>16</v>
      </c>
      <c r="D13654" t="s">
        <v>999</v>
      </c>
      <c r="E13654" t="s">
        <v>1000</v>
      </c>
      <c r="G13654" t="s">
        <v>19</v>
      </c>
      <c r="H13654" t="s">
        <v>28</v>
      </c>
      <c r="I13654" t="s">
        <v>26</v>
      </c>
      <c r="J13654" t="s">
        <v>27</v>
      </c>
      <c r="K13654">
        <v>538</v>
      </c>
      <c r="L13654">
        <v>19.8</v>
      </c>
      <c r="M13654" t="s">
        <v>922</v>
      </c>
      <c r="N13654">
        <v>28.5</v>
      </c>
      <c r="O13654" t="s">
        <v>24</v>
      </c>
      <c r="P13654" cm="1">
        <f t="array" ref="P13654">IF(Q13654&gt;0,INDEX(Q13654:Q35378,MATCH(TRUE,INDEX(Q13654:Q35378="",,),0)-1),"")</f>
        <v>4</v>
      </c>
      <c r="Q13654">
        <f t="shared" si="329"/>
        <v>1</v>
      </c>
      <c r="R13654">
        <f t="shared" si="328"/>
        <v>0</v>
      </c>
    </row>
    <row r="13655" spans="1:18" x14ac:dyDescent="0.3">
      <c r="A13655" t="s">
        <v>919</v>
      </c>
      <c r="B13655" s="1">
        <v>38376</v>
      </c>
      <c r="C13655" t="s">
        <v>16</v>
      </c>
      <c r="D13655" t="s">
        <v>999</v>
      </c>
      <c r="E13655" t="s">
        <v>1000</v>
      </c>
      <c r="G13655" s="6" t="s">
        <v>29</v>
      </c>
      <c r="H13655" t="s">
        <v>30</v>
      </c>
      <c r="I13655" t="s">
        <v>21</v>
      </c>
      <c r="J13655" t="s">
        <v>22</v>
      </c>
      <c r="K13655">
        <v>5</v>
      </c>
      <c r="L13655">
        <v>125</v>
      </c>
      <c r="M13655" t="s">
        <v>922</v>
      </c>
      <c r="N13655">
        <v>125</v>
      </c>
      <c r="O13655" t="s">
        <v>24</v>
      </c>
      <c r="P13655" cm="1">
        <f t="array" ref="P13655">IF(Q13655&gt;0,INDEX(Q13655:Q35379,MATCH(TRUE,INDEX(Q13655:Q35379="",,),0)-1),"")</f>
        <v>4</v>
      </c>
      <c r="Q13655">
        <f t="shared" si="329"/>
        <v>1</v>
      </c>
      <c r="R13655">
        <f t="shared" si="328"/>
        <v>0</v>
      </c>
    </row>
    <row r="13656" spans="1:18" x14ac:dyDescent="0.3">
      <c r="A13656" t="s">
        <v>919</v>
      </c>
      <c r="B13656" s="1">
        <v>38376</v>
      </c>
      <c r="C13656" t="s">
        <v>16</v>
      </c>
      <c r="D13656" t="s">
        <v>999</v>
      </c>
      <c r="E13656" t="s">
        <v>1000</v>
      </c>
      <c r="G13656" s="6" t="s">
        <v>29</v>
      </c>
      <c r="H13656" t="s">
        <v>28</v>
      </c>
      <c r="I13656" t="s">
        <v>21</v>
      </c>
      <c r="J13656" t="s">
        <v>22</v>
      </c>
      <c r="K13656">
        <v>21</v>
      </c>
      <c r="L13656">
        <v>111</v>
      </c>
      <c r="M13656" t="s">
        <v>922</v>
      </c>
      <c r="N13656">
        <v>111</v>
      </c>
      <c r="O13656" t="s">
        <v>24</v>
      </c>
      <c r="P13656" cm="1">
        <f t="array" ref="P13656">IF(Q13656&gt;0,INDEX(Q13656:Q35380,MATCH(TRUE,INDEX(Q13656:Q35380="",,),0)-1),"")</f>
        <v>4</v>
      </c>
      <c r="Q13656">
        <f t="shared" si="329"/>
        <v>1</v>
      </c>
      <c r="R13656">
        <f t="shared" si="328"/>
        <v>0</v>
      </c>
    </row>
    <row r="13657" spans="1:18" x14ac:dyDescent="0.3">
      <c r="A13657" t="s">
        <v>919</v>
      </c>
      <c r="B13657" s="1">
        <v>38376</v>
      </c>
      <c r="C13657" t="s">
        <v>16</v>
      </c>
      <c r="D13657" t="s">
        <v>999</v>
      </c>
      <c r="E13657" t="s">
        <v>1000</v>
      </c>
      <c r="G13657" s="6" t="s">
        <v>29</v>
      </c>
      <c r="H13657" t="s">
        <v>30</v>
      </c>
      <c r="I13657" t="s">
        <v>26</v>
      </c>
      <c r="J13657" t="s">
        <v>27</v>
      </c>
      <c r="K13657">
        <v>27</v>
      </c>
      <c r="L13657">
        <v>13.5</v>
      </c>
      <c r="M13657" t="s">
        <v>922</v>
      </c>
      <c r="N13657">
        <v>13.5</v>
      </c>
      <c r="O13657" t="s">
        <v>24</v>
      </c>
      <c r="P13657" cm="1">
        <f t="array" ref="P13657">IF(Q13657&gt;0,INDEX(Q13657:Q35381,MATCH(TRUE,INDEX(Q13657:Q35381="",,),0)-1),"")</f>
        <v>4</v>
      </c>
      <c r="Q13657">
        <f t="shared" si="329"/>
        <v>1</v>
      </c>
      <c r="R13657">
        <f t="shared" si="328"/>
        <v>0</v>
      </c>
    </row>
    <row r="13658" spans="1:18" x14ac:dyDescent="0.3">
      <c r="A13658" t="s">
        <v>919</v>
      </c>
      <c r="B13658" s="1">
        <v>38376</v>
      </c>
      <c r="C13658" t="s">
        <v>16</v>
      </c>
      <c r="D13658" t="s">
        <v>999</v>
      </c>
      <c r="E13658" t="s">
        <v>1000</v>
      </c>
      <c r="G13658" t="s">
        <v>19</v>
      </c>
      <c r="H13658" t="s">
        <v>41</v>
      </c>
      <c r="I13658" t="s">
        <v>21</v>
      </c>
      <c r="J13658" t="s">
        <v>22</v>
      </c>
      <c r="K13658">
        <v>279</v>
      </c>
      <c r="L13658">
        <v>194</v>
      </c>
      <c r="M13658" t="s">
        <v>44</v>
      </c>
      <c r="N13658">
        <v>194</v>
      </c>
      <c r="P13658" cm="1">
        <f t="array" ref="P13658">IF(Q13658&gt;0,INDEX(Q13658:Q35382,MATCH(TRUE,INDEX(Q13658:Q35382="",,),0)-1),"")</f>
        <v>4</v>
      </c>
      <c r="Q13658">
        <f t="shared" si="329"/>
        <v>2</v>
      </c>
      <c r="R13658">
        <f t="shared" si="328"/>
        <v>0</v>
      </c>
    </row>
    <row r="13659" spans="1:18" x14ac:dyDescent="0.3">
      <c r="A13659" t="s">
        <v>919</v>
      </c>
      <c r="B13659" s="1">
        <v>38376</v>
      </c>
      <c r="C13659" t="s">
        <v>16</v>
      </c>
      <c r="D13659" t="s">
        <v>999</v>
      </c>
      <c r="E13659" t="s">
        <v>1000</v>
      </c>
      <c r="G13659" t="s">
        <v>19</v>
      </c>
      <c r="H13659" t="s">
        <v>41</v>
      </c>
      <c r="I13659" t="s">
        <v>26</v>
      </c>
      <c r="J13659" t="s">
        <v>27</v>
      </c>
      <c r="K13659">
        <v>311</v>
      </c>
      <c r="L13659">
        <v>45.3</v>
      </c>
      <c r="M13659" t="s">
        <v>44</v>
      </c>
      <c r="N13659">
        <v>47</v>
      </c>
      <c r="P13659" cm="1">
        <f t="array" ref="P13659">IF(Q13659&gt;0,INDEX(Q13659:Q35383,MATCH(TRUE,INDEX(Q13659:Q35383="",,),0)-1),"")</f>
        <v>4</v>
      </c>
      <c r="Q13659">
        <f t="shared" si="329"/>
        <v>2</v>
      </c>
      <c r="R13659">
        <f t="shared" si="328"/>
        <v>0</v>
      </c>
    </row>
    <row r="13660" spans="1:18" x14ac:dyDescent="0.3">
      <c r="A13660" t="s">
        <v>919</v>
      </c>
      <c r="B13660" s="1">
        <v>38376</v>
      </c>
      <c r="C13660" t="s">
        <v>16</v>
      </c>
      <c r="D13660" t="s">
        <v>999</v>
      </c>
      <c r="E13660" t="s">
        <v>1000</v>
      </c>
      <c r="G13660" t="s">
        <v>19</v>
      </c>
      <c r="H13660" t="s">
        <v>28</v>
      </c>
      <c r="I13660" t="s">
        <v>26</v>
      </c>
      <c r="J13660" t="s">
        <v>27</v>
      </c>
      <c r="K13660">
        <v>538</v>
      </c>
      <c r="L13660">
        <v>19.8</v>
      </c>
      <c r="M13660" t="s">
        <v>44</v>
      </c>
      <c r="N13660">
        <v>38.61</v>
      </c>
      <c r="P13660" cm="1">
        <f t="array" ref="P13660">IF(Q13660&gt;0,INDEX(Q13660:Q35384,MATCH(TRUE,INDEX(Q13660:Q35384="",,),0)-1),"")</f>
        <v>4</v>
      </c>
      <c r="Q13660">
        <f t="shared" si="329"/>
        <v>2</v>
      </c>
      <c r="R13660">
        <f t="shared" si="328"/>
        <v>0</v>
      </c>
    </row>
    <row r="13661" spans="1:18" x14ac:dyDescent="0.3">
      <c r="A13661" t="s">
        <v>919</v>
      </c>
      <c r="B13661" s="1">
        <v>38376</v>
      </c>
      <c r="C13661" t="s">
        <v>16</v>
      </c>
      <c r="D13661" t="s">
        <v>999</v>
      </c>
      <c r="E13661" t="s">
        <v>1000</v>
      </c>
      <c r="G13661" s="6" t="s">
        <v>29</v>
      </c>
      <c r="H13661" t="s">
        <v>30</v>
      </c>
      <c r="I13661" t="s">
        <v>21</v>
      </c>
      <c r="J13661" t="s">
        <v>22</v>
      </c>
      <c r="K13661">
        <v>5</v>
      </c>
      <c r="L13661">
        <v>125</v>
      </c>
      <c r="M13661" t="s">
        <v>44</v>
      </c>
      <c r="N13661">
        <v>125</v>
      </c>
      <c r="P13661" cm="1">
        <f t="array" ref="P13661">IF(Q13661&gt;0,INDEX(Q13661:Q35385,MATCH(TRUE,INDEX(Q13661:Q35385="",,),0)-1),"")</f>
        <v>4</v>
      </c>
      <c r="Q13661">
        <f t="shared" si="329"/>
        <v>2</v>
      </c>
      <c r="R13661">
        <f t="shared" si="328"/>
        <v>0</v>
      </c>
    </row>
    <row r="13662" spans="1:18" x14ac:dyDescent="0.3">
      <c r="A13662" t="s">
        <v>919</v>
      </c>
      <c r="B13662" s="1">
        <v>38376</v>
      </c>
      <c r="C13662" t="s">
        <v>16</v>
      </c>
      <c r="D13662" t="s">
        <v>999</v>
      </c>
      <c r="E13662" t="s">
        <v>1000</v>
      </c>
      <c r="G13662" s="6" t="s">
        <v>29</v>
      </c>
      <c r="H13662" t="s">
        <v>28</v>
      </c>
      <c r="I13662" t="s">
        <v>21</v>
      </c>
      <c r="J13662" t="s">
        <v>22</v>
      </c>
      <c r="K13662">
        <v>21</v>
      </c>
      <c r="L13662">
        <v>111</v>
      </c>
      <c r="M13662" t="s">
        <v>44</v>
      </c>
      <c r="N13662">
        <v>111</v>
      </c>
      <c r="P13662" cm="1">
        <f t="array" ref="P13662">IF(Q13662&gt;0,INDEX(Q13662:Q35386,MATCH(TRUE,INDEX(Q13662:Q35386="",,),0)-1),"")</f>
        <v>4</v>
      </c>
      <c r="Q13662">
        <f t="shared" si="329"/>
        <v>2</v>
      </c>
      <c r="R13662">
        <f t="shared" si="328"/>
        <v>0</v>
      </c>
    </row>
    <row r="13663" spans="1:18" x14ac:dyDescent="0.3">
      <c r="A13663" t="s">
        <v>919</v>
      </c>
      <c r="B13663" s="1">
        <v>38376</v>
      </c>
      <c r="C13663" t="s">
        <v>16</v>
      </c>
      <c r="D13663" t="s">
        <v>999</v>
      </c>
      <c r="E13663" t="s">
        <v>1000</v>
      </c>
      <c r="G13663" s="6" t="s">
        <v>29</v>
      </c>
      <c r="H13663" t="s">
        <v>30</v>
      </c>
      <c r="I13663" t="s">
        <v>26</v>
      </c>
      <c r="J13663" t="s">
        <v>27</v>
      </c>
      <c r="K13663">
        <v>27</v>
      </c>
      <c r="L13663">
        <v>13.5</v>
      </c>
      <c r="M13663" t="s">
        <v>44</v>
      </c>
      <c r="N13663">
        <v>13.5</v>
      </c>
      <c r="P13663" cm="1">
        <f t="array" ref="P13663">IF(Q13663&gt;0,INDEX(Q13663:Q35387,MATCH(TRUE,INDEX(Q13663:Q35387="",,),0)-1),"")</f>
        <v>4</v>
      </c>
      <c r="Q13663">
        <f t="shared" si="329"/>
        <v>2</v>
      </c>
      <c r="R13663">
        <f t="shared" si="328"/>
        <v>0</v>
      </c>
    </row>
    <row r="13664" spans="1:18" x14ac:dyDescent="0.3">
      <c r="A13664" t="s">
        <v>919</v>
      </c>
      <c r="B13664" s="1">
        <v>38376</v>
      </c>
      <c r="C13664" t="s">
        <v>16</v>
      </c>
      <c r="D13664" t="s">
        <v>999</v>
      </c>
      <c r="E13664" t="s">
        <v>1000</v>
      </c>
      <c r="G13664" t="s">
        <v>19</v>
      </c>
      <c r="H13664" t="s">
        <v>41</v>
      </c>
      <c r="I13664" t="s">
        <v>21</v>
      </c>
      <c r="J13664" t="s">
        <v>22</v>
      </c>
      <c r="K13664">
        <v>279</v>
      </c>
      <c r="L13664">
        <v>194</v>
      </c>
      <c r="M13664" t="s">
        <v>932</v>
      </c>
      <c r="N13664">
        <v>194</v>
      </c>
      <c r="P13664" cm="1">
        <f t="array" ref="P13664">IF(Q13664&gt;0,INDEX(Q13664:Q35388,MATCH(TRUE,INDEX(Q13664:Q35388="",,),0)-1),"")</f>
        <v>4</v>
      </c>
      <c r="Q13664">
        <f t="shared" si="329"/>
        <v>3</v>
      </c>
      <c r="R13664">
        <f t="shared" si="328"/>
        <v>0</v>
      </c>
    </row>
    <row r="13665" spans="1:18" x14ac:dyDescent="0.3">
      <c r="A13665" t="s">
        <v>919</v>
      </c>
      <c r="B13665" s="1">
        <v>38376</v>
      </c>
      <c r="C13665" t="s">
        <v>16</v>
      </c>
      <c r="D13665" t="s">
        <v>999</v>
      </c>
      <c r="E13665" t="s">
        <v>1000</v>
      </c>
      <c r="G13665" t="s">
        <v>19</v>
      </c>
      <c r="H13665" t="s">
        <v>41</v>
      </c>
      <c r="I13665" t="s">
        <v>26</v>
      </c>
      <c r="J13665" t="s">
        <v>27</v>
      </c>
      <c r="K13665">
        <v>311</v>
      </c>
      <c r="L13665">
        <v>45.3</v>
      </c>
      <c r="M13665" t="s">
        <v>932</v>
      </c>
      <c r="N13665">
        <v>70.010000000000005</v>
      </c>
      <c r="P13665" cm="1">
        <f t="array" ref="P13665">IF(Q13665&gt;0,INDEX(Q13665:Q35389,MATCH(TRUE,INDEX(Q13665:Q35389="",,),0)-1),"")</f>
        <v>4</v>
      </c>
      <c r="Q13665">
        <f t="shared" si="329"/>
        <v>3</v>
      </c>
      <c r="R13665">
        <f t="shared" si="328"/>
        <v>0</v>
      </c>
    </row>
    <row r="13666" spans="1:18" x14ac:dyDescent="0.3">
      <c r="A13666" t="s">
        <v>919</v>
      </c>
      <c r="B13666" s="1">
        <v>38376</v>
      </c>
      <c r="C13666" t="s">
        <v>16</v>
      </c>
      <c r="D13666" t="s">
        <v>999</v>
      </c>
      <c r="E13666" t="s">
        <v>1000</v>
      </c>
      <c r="G13666" t="s">
        <v>19</v>
      </c>
      <c r="H13666" t="s">
        <v>28</v>
      </c>
      <c r="I13666" t="s">
        <v>26</v>
      </c>
      <c r="J13666" t="s">
        <v>27</v>
      </c>
      <c r="K13666">
        <v>538</v>
      </c>
      <c r="L13666">
        <v>19.8</v>
      </c>
      <c r="M13666" t="s">
        <v>932</v>
      </c>
      <c r="N13666">
        <v>22.5</v>
      </c>
      <c r="P13666" cm="1">
        <f t="array" ref="P13666">IF(Q13666&gt;0,INDEX(Q13666:Q35390,MATCH(TRUE,INDEX(Q13666:Q35390="",,),0)-1),"")</f>
        <v>4</v>
      </c>
      <c r="Q13666">
        <f t="shared" si="329"/>
        <v>3</v>
      </c>
      <c r="R13666">
        <f t="shared" si="328"/>
        <v>0</v>
      </c>
    </row>
    <row r="13667" spans="1:18" x14ac:dyDescent="0.3">
      <c r="A13667" t="s">
        <v>919</v>
      </c>
      <c r="B13667" s="1">
        <v>38376</v>
      </c>
      <c r="C13667" t="s">
        <v>16</v>
      </c>
      <c r="D13667" t="s">
        <v>999</v>
      </c>
      <c r="E13667" t="s">
        <v>1000</v>
      </c>
      <c r="G13667" s="6" t="s">
        <v>29</v>
      </c>
      <c r="H13667" t="s">
        <v>30</v>
      </c>
      <c r="I13667" t="s">
        <v>21</v>
      </c>
      <c r="J13667" t="s">
        <v>22</v>
      </c>
      <c r="K13667">
        <v>5</v>
      </c>
      <c r="L13667">
        <v>125</v>
      </c>
      <c r="M13667" t="s">
        <v>932</v>
      </c>
      <c r="N13667">
        <v>125</v>
      </c>
      <c r="P13667" cm="1">
        <f t="array" ref="P13667">IF(Q13667&gt;0,INDEX(Q13667:Q35391,MATCH(TRUE,INDEX(Q13667:Q35391="",,),0)-1),"")</f>
        <v>4</v>
      </c>
      <c r="Q13667">
        <f t="shared" si="329"/>
        <v>3</v>
      </c>
      <c r="R13667">
        <f t="shared" si="328"/>
        <v>0</v>
      </c>
    </row>
    <row r="13668" spans="1:18" x14ac:dyDescent="0.3">
      <c r="A13668" t="s">
        <v>919</v>
      </c>
      <c r="B13668" s="1">
        <v>38376</v>
      </c>
      <c r="C13668" t="s">
        <v>16</v>
      </c>
      <c r="D13668" t="s">
        <v>999</v>
      </c>
      <c r="E13668" t="s">
        <v>1000</v>
      </c>
      <c r="G13668" s="6" t="s">
        <v>29</v>
      </c>
      <c r="H13668" t="s">
        <v>28</v>
      </c>
      <c r="I13668" t="s">
        <v>21</v>
      </c>
      <c r="J13668" t="s">
        <v>22</v>
      </c>
      <c r="K13668">
        <v>21</v>
      </c>
      <c r="L13668">
        <v>111</v>
      </c>
      <c r="M13668" t="s">
        <v>932</v>
      </c>
      <c r="N13668">
        <v>111</v>
      </c>
      <c r="P13668" cm="1">
        <f t="array" ref="P13668">IF(Q13668&gt;0,INDEX(Q13668:Q35392,MATCH(TRUE,INDEX(Q13668:Q35392="",,),0)-1),"")</f>
        <v>4</v>
      </c>
      <c r="Q13668">
        <f t="shared" si="329"/>
        <v>3</v>
      </c>
      <c r="R13668">
        <f t="shared" si="328"/>
        <v>0</v>
      </c>
    </row>
    <row r="13669" spans="1:18" x14ac:dyDescent="0.3">
      <c r="A13669" t="s">
        <v>919</v>
      </c>
      <c r="B13669" s="1">
        <v>38376</v>
      </c>
      <c r="C13669" t="s">
        <v>16</v>
      </c>
      <c r="D13669" t="s">
        <v>999</v>
      </c>
      <c r="E13669" t="s">
        <v>1000</v>
      </c>
      <c r="G13669" s="6" t="s">
        <v>29</v>
      </c>
      <c r="H13669" t="s">
        <v>30</v>
      </c>
      <c r="I13669" t="s">
        <v>26</v>
      </c>
      <c r="J13669" t="s">
        <v>27</v>
      </c>
      <c r="K13669">
        <v>27</v>
      </c>
      <c r="L13669">
        <v>13.5</v>
      </c>
      <c r="M13669" t="s">
        <v>932</v>
      </c>
      <c r="N13669">
        <v>13.5</v>
      </c>
      <c r="P13669" cm="1">
        <f t="array" ref="P13669">IF(Q13669&gt;0,INDEX(Q13669:Q35393,MATCH(TRUE,INDEX(Q13669:Q35393="",,),0)-1),"")</f>
        <v>4</v>
      </c>
      <c r="Q13669">
        <f t="shared" si="329"/>
        <v>3</v>
      </c>
      <c r="R13669">
        <f t="shared" si="328"/>
        <v>0</v>
      </c>
    </row>
    <row r="13670" spans="1:18" x14ac:dyDescent="0.3">
      <c r="A13670" t="s">
        <v>919</v>
      </c>
      <c r="B13670" s="1">
        <v>38376</v>
      </c>
      <c r="C13670" t="s">
        <v>16</v>
      </c>
      <c r="D13670" t="s">
        <v>999</v>
      </c>
      <c r="E13670" t="s">
        <v>1000</v>
      </c>
      <c r="G13670" t="s">
        <v>19</v>
      </c>
      <c r="H13670" t="s">
        <v>41</v>
      </c>
      <c r="I13670" t="s">
        <v>21</v>
      </c>
      <c r="J13670" t="s">
        <v>22</v>
      </c>
      <c r="K13670">
        <v>279</v>
      </c>
      <c r="L13670">
        <v>194</v>
      </c>
      <c r="M13670" t="s">
        <v>518</v>
      </c>
      <c r="N13670">
        <v>200</v>
      </c>
      <c r="P13670" cm="1">
        <f t="array" ref="P13670">IF(Q13670&gt;0,INDEX(Q13670:Q35394,MATCH(TRUE,INDEX(Q13670:Q35394="",,),0)-1),"")</f>
        <v>4</v>
      </c>
      <c r="Q13670">
        <f t="shared" si="329"/>
        <v>4</v>
      </c>
      <c r="R13670">
        <f t="shared" si="328"/>
        <v>0</v>
      </c>
    </row>
    <row r="13671" spans="1:18" x14ac:dyDescent="0.3">
      <c r="A13671" t="s">
        <v>919</v>
      </c>
      <c r="B13671" s="1">
        <v>38376</v>
      </c>
      <c r="C13671" t="s">
        <v>16</v>
      </c>
      <c r="D13671" t="s">
        <v>999</v>
      </c>
      <c r="E13671" t="s">
        <v>1000</v>
      </c>
      <c r="G13671" t="s">
        <v>19</v>
      </c>
      <c r="H13671" t="s">
        <v>41</v>
      </c>
      <c r="I13671" t="s">
        <v>26</v>
      </c>
      <c r="J13671" t="s">
        <v>27</v>
      </c>
      <c r="K13671">
        <v>311</v>
      </c>
      <c r="L13671">
        <v>45.3</v>
      </c>
      <c r="M13671" t="s">
        <v>518</v>
      </c>
      <c r="N13671">
        <v>45.3</v>
      </c>
      <c r="P13671" cm="1">
        <f t="array" ref="P13671">IF(Q13671&gt;0,INDEX(Q13671:Q35395,MATCH(TRUE,INDEX(Q13671:Q35395="",,),0)-1),"")</f>
        <v>4</v>
      </c>
      <c r="Q13671">
        <f t="shared" si="329"/>
        <v>4</v>
      </c>
      <c r="R13671">
        <f t="shared" si="328"/>
        <v>0</v>
      </c>
    </row>
    <row r="13672" spans="1:18" x14ac:dyDescent="0.3">
      <c r="A13672" t="s">
        <v>919</v>
      </c>
      <c r="B13672" s="1">
        <v>38376</v>
      </c>
      <c r="C13672" t="s">
        <v>16</v>
      </c>
      <c r="D13672" t="s">
        <v>999</v>
      </c>
      <c r="E13672" t="s">
        <v>1000</v>
      </c>
      <c r="G13672" t="s">
        <v>19</v>
      </c>
      <c r="H13672" t="s">
        <v>28</v>
      </c>
      <c r="I13672" t="s">
        <v>26</v>
      </c>
      <c r="J13672" t="s">
        <v>27</v>
      </c>
      <c r="K13672">
        <v>538</v>
      </c>
      <c r="L13672">
        <v>19.8</v>
      </c>
      <c r="M13672" t="s">
        <v>518</v>
      </c>
      <c r="N13672">
        <v>19.8</v>
      </c>
      <c r="P13672" cm="1">
        <f t="array" ref="P13672">IF(Q13672&gt;0,INDEX(Q13672:Q35396,MATCH(TRUE,INDEX(Q13672:Q35396="",,),0)-1),"")</f>
        <v>4</v>
      </c>
      <c r="Q13672">
        <f t="shared" si="329"/>
        <v>4</v>
      </c>
      <c r="R13672">
        <f t="shared" si="328"/>
        <v>0</v>
      </c>
    </row>
    <row r="13673" spans="1:18" x14ac:dyDescent="0.3">
      <c r="A13673" t="s">
        <v>919</v>
      </c>
      <c r="B13673" s="1">
        <v>38376</v>
      </c>
      <c r="C13673" t="s">
        <v>16</v>
      </c>
      <c r="D13673" t="s">
        <v>999</v>
      </c>
      <c r="E13673" t="s">
        <v>1000</v>
      </c>
      <c r="G13673" s="6" t="s">
        <v>29</v>
      </c>
      <c r="H13673" t="s">
        <v>30</v>
      </c>
      <c r="I13673" t="s">
        <v>21</v>
      </c>
      <c r="J13673" t="s">
        <v>22</v>
      </c>
      <c r="K13673">
        <v>5</v>
      </c>
      <c r="L13673">
        <v>125</v>
      </c>
      <c r="M13673" t="s">
        <v>518</v>
      </c>
      <c r="N13673">
        <v>125</v>
      </c>
      <c r="P13673" cm="1">
        <f t="array" ref="P13673">IF(Q13673&gt;0,INDEX(Q13673:Q35397,MATCH(TRUE,INDEX(Q13673:Q35397="",,),0)-1),"")</f>
        <v>4</v>
      </c>
      <c r="Q13673">
        <f t="shared" si="329"/>
        <v>4</v>
      </c>
      <c r="R13673">
        <f t="shared" si="328"/>
        <v>0</v>
      </c>
    </row>
    <row r="13674" spans="1:18" x14ac:dyDescent="0.3">
      <c r="A13674" t="s">
        <v>919</v>
      </c>
      <c r="B13674" s="1">
        <v>38376</v>
      </c>
      <c r="C13674" t="s">
        <v>16</v>
      </c>
      <c r="D13674" t="s">
        <v>999</v>
      </c>
      <c r="E13674" t="s">
        <v>1000</v>
      </c>
      <c r="G13674" s="6" t="s">
        <v>29</v>
      </c>
      <c r="H13674" t="s">
        <v>28</v>
      </c>
      <c r="I13674" t="s">
        <v>21</v>
      </c>
      <c r="J13674" t="s">
        <v>22</v>
      </c>
      <c r="K13674">
        <v>21</v>
      </c>
      <c r="L13674">
        <v>111</v>
      </c>
      <c r="M13674" t="s">
        <v>518</v>
      </c>
      <c r="N13674">
        <v>111</v>
      </c>
      <c r="P13674" cm="1">
        <f t="array" ref="P13674">IF(Q13674&gt;0,INDEX(Q13674:Q35398,MATCH(TRUE,INDEX(Q13674:Q35398="",,),0)-1),"")</f>
        <v>4</v>
      </c>
      <c r="Q13674">
        <f t="shared" si="329"/>
        <v>4</v>
      </c>
      <c r="R13674">
        <f t="shared" si="328"/>
        <v>0</v>
      </c>
    </row>
    <row r="13675" spans="1:18" x14ac:dyDescent="0.3">
      <c r="A13675" t="s">
        <v>919</v>
      </c>
      <c r="B13675" s="1">
        <v>38376</v>
      </c>
      <c r="C13675" t="s">
        <v>16</v>
      </c>
      <c r="D13675" t="s">
        <v>999</v>
      </c>
      <c r="E13675" t="s">
        <v>1000</v>
      </c>
      <c r="G13675" s="6" t="s">
        <v>29</v>
      </c>
      <c r="H13675" t="s">
        <v>30</v>
      </c>
      <c r="I13675" t="s">
        <v>26</v>
      </c>
      <c r="J13675" t="s">
        <v>27</v>
      </c>
      <c r="K13675">
        <v>27</v>
      </c>
      <c r="L13675">
        <v>13.5</v>
      </c>
      <c r="M13675" t="s">
        <v>518</v>
      </c>
      <c r="N13675">
        <v>13.5</v>
      </c>
      <c r="P13675" cm="1">
        <f t="array" ref="P13675">IF(Q13675&gt;0,INDEX(Q13675:Q35399,MATCH(TRUE,INDEX(Q13675:Q35399="",,),0)-1),"")</f>
        <v>4</v>
      </c>
      <c r="Q13675">
        <f t="shared" si="329"/>
        <v>4</v>
      </c>
      <c r="R13675">
        <f t="shared" si="328"/>
        <v>0</v>
      </c>
    </row>
    <row r="13676" spans="1:18" x14ac:dyDescent="0.3">
      <c r="P13676" t="str" cm="1">
        <f t="array" ref="P13676">IF(Q13676&gt;0,INDEX(Q13676:Q35400,MATCH(TRUE,INDEX(Q13676:Q35400="",,),0)-1),"")</f>
        <v/>
      </c>
      <c r="R13676" t="str">
        <f t="shared" si="328"/>
        <v/>
      </c>
    </row>
    <row r="13677" spans="1:18" x14ac:dyDescent="0.3">
      <c r="A13677" t="s">
        <v>919</v>
      </c>
      <c r="B13677" s="1">
        <v>38376</v>
      </c>
      <c r="C13677" t="s">
        <v>16</v>
      </c>
      <c r="D13677" t="s">
        <v>1001</v>
      </c>
      <c r="E13677" t="s">
        <v>1002</v>
      </c>
      <c r="G13677" t="s">
        <v>19</v>
      </c>
      <c r="H13677" t="s">
        <v>20</v>
      </c>
      <c r="I13677" t="s">
        <v>21</v>
      </c>
      <c r="J13677" t="s">
        <v>22</v>
      </c>
      <c r="K13677">
        <v>60.6</v>
      </c>
      <c r="L13677">
        <v>345</v>
      </c>
      <c r="M13677" t="s">
        <v>59</v>
      </c>
      <c r="N13677">
        <v>495</v>
      </c>
      <c r="O13677" t="s">
        <v>24</v>
      </c>
      <c r="P13677" cm="1">
        <f t="array" ref="P13677">IF(Q13677&gt;0,INDEX(Q13677:Q35401,MATCH(TRUE,INDEX(Q13677:Q35401="",,),0)-1),"")</f>
        <v>3</v>
      </c>
      <c r="Q13677">
        <f>INT((ROW()-13677)/7)+1</f>
        <v>1</v>
      </c>
      <c r="R13677">
        <f t="shared" si="328"/>
        <v>0</v>
      </c>
    </row>
    <row r="13678" spans="1:18" x14ac:dyDescent="0.3">
      <c r="A13678" t="s">
        <v>919</v>
      </c>
      <c r="B13678" s="1">
        <v>38376</v>
      </c>
      <c r="C13678" t="s">
        <v>16</v>
      </c>
      <c r="D13678" t="s">
        <v>1001</v>
      </c>
      <c r="E13678" t="s">
        <v>1002</v>
      </c>
      <c r="G13678" t="s">
        <v>19</v>
      </c>
      <c r="H13678" t="s">
        <v>43</v>
      </c>
      <c r="I13678" t="s">
        <v>26</v>
      </c>
      <c r="J13678" t="s">
        <v>27</v>
      </c>
      <c r="K13678">
        <v>322</v>
      </c>
      <c r="L13678">
        <v>13.05</v>
      </c>
      <c r="M13678" t="s">
        <v>59</v>
      </c>
      <c r="N13678">
        <v>13.05</v>
      </c>
      <c r="O13678" t="s">
        <v>24</v>
      </c>
      <c r="P13678" cm="1">
        <f t="array" ref="P13678">IF(Q13678&gt;0,INDEX(Q13678:Q35402,MATCH(TRUE,INDEX(Q13678:Q35402="",,),0)-1),"")</f>
        <v>3</v>
      </c>
      <c r="Q13678">
        <f t="shared" ref="Q13678:Q13697" si="330">INT((ROW()-13677)/7)+1</f>
        <v>1</v>
      </c>
      <c r="R13678">
        <f t="shared" si="328"/>
        <v>0</v>
      </c>
    </row>
    <row r="13679" spans="1:18" x14ac:dyDescent="0.3">
      <c r="A13679" t="s">
        <v>919</v>
      </c>
      <c r="B13679" s="1">
        <v>38376</v>
      </c>
      <c r="C13679" t="s">
        <v>16</v>
      </c>
      <c r="D13679" t="s">
        <v>1001</v>
      </c>
      <c r="E13679" t="s">
        <v>1002</v>
      </c>
      <c r="G13679" t="s">
        <v>19</v>
      </c>
      <c r="H13679" t="s">
        <v>64</v>
      </c>
      <c r="I13679" t="s">
        <v>26</v>
      </c>
      <c r="J13679" t="s">
        <v>27</v>
      </c>
      <c r="K13679">
        <v>128</v>
      </c>
      <c r="L13679">
        <v>9.5</v>
      </c>
      <c r="M13679" t="s">
        <v>59</v>
      </c>
      <c r="N13679">
        <v>9.5</v>
      </c>
      <c r="O13679" t="s">
        <v>24</v>
      </c>
      <c r="P13679" cm="1">
        <f t="array" ref="P13679">IF(Q13679&gt;0,INDEX(Q13679:Q35403,MATCH(TRUE,INDEX(Q13679:Q35403="",,),0)-1),"")</f>
        <v>3</v>
      </c>
      <c r="Q13679">
        <f t="shared" si="330"/>
        <v>1</v>
      </c>
      <c r="R13679">
        <f t="shared" si="328"/>
        <v>0</v>
      </c>
    </row>
    <row r="13680" spans="1:18" x14ac:dyDescent="0.3">
      <c r="A13680" t="s">
        <v>919</v>
      </c>
      <c r="B13680" s="1">
        <v>38376</v>
      </c>
      <c r="C13680" t="s">
        <v>16</v>
      </c>
      <c r="D13680" t="s">
        <v>1001</v>
      </c>
      <c r="E13680" t="s">
        <v>1002</v>
      </c>
      <c r="G13680" s="6" t="s">
        <v>29</v>
      </c>
      <c r="H13680" t="s">
        <v>126</v>
      </c>
      <c r="I13680" t="s">
        <v>21</v>
      </c>
      <c r="J13680" t="s">
        <v>22</v>
      </c>
      <c r="K13680">
        <v>15</v>
      </c>
      <c r="L13680">
        <v>51</v>
      </c>
      <c r="M13680" t="s">
        <v>59</v>
      </c>
      <c r="N13680">
        <v>51</v>
      </c>
      <c r="O13680" t="s">
        <v>24</v>
      </c>
      <c r="P13680" cm="1">
        <f t="array" ref="P13680">IF(Q13680&gt;0,INDEX(Q13680:Q35404,MATCH(TRUE,INDEX(Q13680:Q35404="",,),0)-1),"")</f>
        <v>3</v>
      </c>
      <c r="Q13680">
        <f t="shared" si="330"/>
        <v>1</v>
      </c>
      <c r="R13680">
        <f t="shared" si="328"/>
        <v>0</v>
      </c>
    </row>
    <row r="13681" spans="1:18" x14ac:dyDescent="0.3">
      <c r="A13681" t="s">
        <v>919</v>
      </c>
      <c r="B13681" s="1">
        <v>38376</v>
      </c>
      <c r="C13681" t="s">
        <v>16</v>
      </c>
      <c r="D13681" t="s">
        <v>1001</v>
      </c>
      <c r="E13681" t="s">
        <v>1002</v>
      </c>
      <c r="G13681" s="6" t="s">
        <v>29</v>
      </c>
      <c r="H13681" t="s">
        <v>25</v>
      </c>
      <c r="I13681" t="s">
        <v>21</v>
      </c>
      <c r="J13681" t="s">
        <v>22</v>
      </c>
      <c r="K13681">
        <v>20.6</v>
      </c>
      <c r="L13681">
        <v>98</v>
      </c>
      <c r="M13681" t="s">
        <v>59</v>
      </c>
      <c r="N13681">
        <v>98</v>
      </c>
      <c r="O13681" t="s">
        <v>24</v>
      </c>
      <c r="P13681" cm="1">
        <f t="array" ref="P13681">IF(Q13681&gt;0,INDEX(Q13681:Q35405,MATCH(TRUE,INDEX(Q13681:Q35405="",,),0)-1),"")</f>
        <v>3</v>
      </c>
      <c r="Q13681">
        <f t="shared" si="330"/>
        <v>1</v>
      </c>
      <c r="R13681">
        <f t="shared" si="328"/>
        <v>0</v>
      </c>
    </row>
    <row r="13682" spans="1:18" x14ac:dyDescent="0.3">
      <c r="A13682" t="s">
        <v>919</v>
      </c>
      <c r="B13682" s="1">
        <v>38376</v>
      </c>
      <c r="C13682" t="s">
        <v>16</v>
      </c>
      <c r="D13682" t="s">
        <v>1001</v>
      </c>
      <c r="E13682" t="s">
        <v>1002</v>
      </c>
      <c r="G13682" s="6" t="s">
        <v>29</v>
      </c>
      <c r="H13682" t="s">
        <v>43</v>
      </c>
      <c r="I13682" t="s">
        <v>21</v>
      </c>
      <c r="J13682" t="s">
        <v>22</v>
      </c>
      <c r="K13682">
        <v>13.7</v>
      </c>
      <c r="L13682">
        <v>139</v>
      </c>
      <c r="M13682" t="s">
        <v>59</v>
      </c>
      <c r="N13682">
        <v>139</v>
      </c>
      <c r="O13682" t="s">
        <v>24</v>
      </c>
      <c r="P13682" cm="1">
        <f t="array" ref="P13682">IF(Q13682&gt;0,INDEX(Q13682:Q35406,MATCH(TRUE,INDEX(Q13682:Q35406="",,),0)-1),"")</f>
        <v>3</v>
      </c>
      <c r="Q13682">
        <f t="shared" si="330"/>
        <v>1</v>
      </c>
      <c r="R13682">
        <f t="shared" si="328"/>
        <v>0</v>
      </c>
    </row>
    <row r="13683" spans="1:18" x14ac:dyDescent="0.3">
      <c r="A13683" t="s">
        <v>919</v>
      </c>
      <c r="B13683" s="1">
        <v>38376</v>
      </c>
      <c r="C13683" t="s">
        <v>16</v>
      </c>
      <c r="D13683" t="s">
        <v>1001</v>
      </c>
      <c r="E13683" t="s">
        <v>1002</v>
      </c>
      <c r="G13683" s="6" t="s">
        <v>29</v>
      </c>
      <c r="H13683" t="s">
        <v>25</v>
      </c>
      <c r="I13683" t="s">
        <v>26</v>
      </c>
      <c r="J13683" t="s">
        <v>27</v>
      </c>
      <c r="K13683">
        <v>48</v>
      </c>
      <c r="L13683">
        <v>18.8</v>
      </c>
      <c r="M13683" t="s">
        <v>59</v>
      </c>
      <c r="N13683">
        <v>18.8</v>
      </c>
      <c r="O13683" t="s">
        <v>24</v>
      </c>
      <c r="P13683" cm="1">
        <f t="array" ref="P13683">IF(Q13683&gt;0,INDEX(Q13683:Q35407,MATCH(TRUE,INDEX(Q13683:Q35407="",,),0)-1),"")</f>
        <v>3</v>
      </c>
      <c r="Q13683">
        <f t="shared" si="330"/>
        <v>1</v>
      </c>
      <c r="R13683">
        <f t="shared" si="328"/>
        <v>0</v>
      </c>
    </row>
    <row r="13684" spans="1:18" x14ac:dyDescent="0.3">
      <c r="A13684" t="s">
        <v>919</v>
      </c>
      <c r="B13684" s="1">
        <v>38376</v>
      </c>
      <c r="C13684" t="s">
        <v>16</v>
      </c>
      <c r="D13684" t="s">
        <v>1001</v>
      </c>
      <c r="E13684" t="s">
        <v>1002</v>
      </c>
      <c r="G13684" t="s">
        <v>19</v>
      </c>
      <c r="H13684" t="s">
        <v>20</v>
      </c>
      <c r="I13684" t="s">
        <v>21</v>
      </c>
      <c r="J13684" t="s">
        <v>22</v>
      </c>
      <c r="K13684">
        <v>60.6</v>
      </c>
      <c r="L13684">
        <v>345</v>
      </c>
      <c r="M13684" t="s">
        <v>922</v>
      </c>
      <c r="N13684">
        <v>350</v>
      </c>
      <c r="P13684" cm="1">
        <f t="array" ref="P13684">IF(Q13684&gt;0,INDEX(Q13684:Q35408,MATCH(TRUE,INDEX(Q13684:Q35408="",,),0)-1),"")</f>
        <v>3</v>
      </c>
      <c r="Q13684">
        <f t="shared" si="330"/>
        <v>2</v>
      </c>
      <c r="R13684">
        <f t="shared" ref="R13684:R13747" si="331">IF(P13684="","",0)</f>
        <v>0</v>
      </c>
    </row>
    <row r="13685" spans="1:18" x14ac:dyDescent="0.3">
      <c r="A13685" t="s">
        <v>919</v>
      </c>
      <c r="B13685" s="1">
        <v>38376</v>
      </c>
      <c r="C13685" t="s">
        <v>16</v>
      </c>
      <c r="D13685" t="s">
        <v>1001</v>
      </c>
      <c r="E13685" t="s">
        <v>1002</v>
      </c>
      <c r="G13685" t="s">
        <v>19</v>
      </c>
      <c r="H13685" t="s">
        <v>43</v>
      </c>
      <c r="I13685" t="s">
        <v>26</v>
      </c>
      <c r="J13685" t="s">
        <v>27</v>
      </c>
      <c r="K13685">
        <v>322</v>
      </c>
      <c r="L13685">
        <v>13.05</v>
      </c>
      <c r="M13685" t="s">
        <v>922</v>
      </c>
      <c r="N13685">
        <v>21</v>
      </c>
      <c r="P13685" cm="1">
        <f t="array" ref="P13685">IF(Q13685&gt;0,INDEX(Q13685:Q35409,MATCH(TRUE,INDEX(Q13685:Q35409="",,),0)-1),"")</f>
        <v>3</v>
      </c>
      <c r="Q13685">
        <f t="shared" si="330"/>
        <v>2</v>
      </c>
      <c r="R13685">
        <f t="shared" si="331"/>
        <v>0</v>
      </c>
    </row>
    <row r="13686" spans="1:18" x14ac:dyDescent="0.3">
      <c r="A13686" t="s">
        <v>919</v>
      </c>
      <c r="B13686" s="1">
        <v>38376</v>
      </c>
      <c r="C13686" t="s">
        <v>16</v>
      </c>
      <c r="D13686" t="s">
        <v>1001</v>
      </c>
      <c r="E13686" t="s">
        <v>1002</v>
      </c>
      <c r="G13686" t="s">
        <v>19</v>
      </c>
      <c r="H13686" t="s">
        <v>64</v>
      </c>
      <c r="I13686" t="s">
        <v>26</v>
      </c>
      <c r="J13686" t="s">
        <v>27</v>
      </c>
      <c r="K13686">
        <v>128</v>
      </c>
      <c r="L13686">
        <v>9.5</v>
      </c>
      <c r="M13686" t="s">
        <v>922</v>
      </c>
      <c r="N13686">
        <v>15</v>
      </c>
      <c r="P13686" cm="1">
        <f t="array" ref="P13686">IF(Q13686&gt;0,INDEX(Q13686:Q35410,MATCH(TRUE,INDEX(Q13686:Q35410="",,),0)-1),"")</f>
        <v>3</v>
      </c>
      <c r="Q13686">
        <f t="shared" si="330"/>
        <v>2</v>
      </c>
      <c r="R13686">
        <f t="shared" si="331"/>
        <v>0</v>
      </c>
    </row>
    <row r="13687" spans="1:18" x14ac:dyDescent="0.3">
      <c r="A13687" t="s">
        <v>919</v>
      </c>
      <c r="B13687" s="1">
        <v>38376</v>
      </c>
      <c r="C13687" t="s">
        <v>16</v>
      </c>
      <c r="D13687" t="s">
        <v>1001</v>
      </c>
      <c r="E13687" t="s">
        <v>1002</v>
      </c>
      <c r="G13687" s="6" t="s">
        <v>29</v>
      </c>
      <c r="H13687" t="s">
        <v>126</v>
      </c>
      <c r="I13687" t="s">
        <v>21</v>
      </c>
      <c r="J13687" t="s">
        <v>22</v>
      </c>
      <c r="K13687">
        <v>15</v>
      </c>
      <c r="L13687">
        <v>51</v>
      </c>
      <c r="M13687" t="s">
        <v>922</v>
      </c>
      <c r="N13687">
        <v>51</v>
      </c>
      <c r="P13687" cm="1">
        <f t="array" ref="P13687">IF(Q13687&gt;0,INDEX(Q13687:Q35411,MATCH(TRUE,INDEX(Q13687:Q35411="",,),0)-1),"")</f>
        <v>3</v>
      </c>
      <c r="Q13687">
        <f t="shared" si="330"/>
        <v>2</v>
      </c>
      <c r="R13687">
        <f t="shared" si="331"/>
        <v>0</v>
      </c>
    </row>
    <row r="13688" spans="1:18" x14ac:dyDescent="0.3">
      <c r="A13688" t="s">
        <v>919</v>
      </c>
      <c r="B13688" s="1">
        <v>38376</v>
      </c>
      <c r="C13688" t="s">
        <v>16</v>
      </c>
      <c r="D13688" t="s">
        <v>1001</v>
      </c>
      <c r="E13688" t="s">
        <v>1002</v>
      </c>
      <c r="G13688" s="6" t="s">
        <v>29</v>
      </c>
      <c r="H13688" t="s">
        <v>25</v>
      </c>
      <c r="I13688" t="s">
        <v>21</v>
      </c>
      <c r="J13688" t="s">
        <v>22</v>
      </c>
      <c r="K13688">
        <v>20.6</v>
      </c>
      <c r="L13688">
        <v>98</v>
      </c>
      <c r="M13688" t="s">
        <v>922</v>
      </c>
      <c r="N13688">
        <v>98</v>
      </c>
      <c r="P13688" cm="1">
        <f t="array" ref="P13688">IF(Q13688&gt;0,INDEX(Q13688:Q35412,MATCH(TRUE,INDEX(Q13688:Q35412="",,),0)-1),"")</f>
        <v>3</v>
      </c>
      <c r="Q13688">
        <f t="shared" si="330"/>
        <v>2</v>
      </c>
      <c r="R13688">
        <f t="shared" si="331"/>
        <v>0</v>
      </c>
    </row>
    <row r="13689" spans="1:18" x14ac:dyDescent="0.3">
      <c r="A13689" t="s">
        <v>919</v>
      </c>
      <c r="B13689" s="1">
        <v>38376</v>
      </c>
      <c r="C13689" t="s">
        <v>16</v>
      </c>
      <c r="D13689" t="s">
        <v>1001</v>
      </c>
      <c r="E13689" t="s">
        <v>1002</v>
      </c>
      <c r="G13689" s="6" t="s">
        <v>29</v>
      </c>
      <c r="H13689" t="s">
        <v>43</v>
      </c>
      <c r="I13689" t="s">
        <v>21</v>
      </c>
      <c r="J13689" t="s">
        <v>22</v>
      </c>
      <c r="K13689">
        <v>13.7</v>
      </c>
      <c r="L13689">
        <v>139</v>
      </c>
      <c r="M13689" t="s">
        <v>922</v>
      </c>
      <c r="N13689">
        <v>139</v>
      </c>
      <c r="P13689" cm="1">
        <f t="array" ref="P13689">IF(Q13689&gt;0,INDEX(Q13689:Q35413,MATCH(TRUE,INDEX(Q13689:Q35413="",,),0)-1),"")</f>
        <v>3</v>
      </c>
      <c r="Q13689">
        <f t="shared" si="330"/>
        <v>2</v>
      </c>
      <c r="R13689">
        <f t="shared" si="331"/>
        <v>0</v>
      </c>
    </row>
    <row r="13690" spans="1:18" x14ac:dyDescent="0.3">
      <c r="A13690" t="s">
        <v>919</v>
      </c>
      <c r="B13690" s="1">
        <v>38376</v>
      </c>
      <c r="C13690" t="s">
        <v>16</v>
      </c>
      <c r="D13690" t="s">
        <v>1001</v>
      </c>
      <c r="E13690" t="s">
        <v>1002</v>
      </c>
      <c r="G13690" s="6" t="s">
        <v>29</v>
      </c>
      <c r="H13690" t="s">
        <v>25</v>
      </c>
      <c r="I13690" t="s">
        <v>26</v>
      </c>
      <c r="J13690" t="s">
        <v>27</v>
      </c>
      <c r="K13690">
        <v>48</v>
      </c>
      <c r="L13690">
        <v>18.8</v>
      </c>
      <c r="M13690" t="s">
        <v>922</v>
      </c>
      <c r="N13690">
        <v>18.8</v>
      </c>
      <c r="P13690" cm="1">
        <f t="array" ref="P13690">IF(Q13690&gt;0,INDEX(Q13690:Q35414,MATCH(TRUE,INDEX(Q13690:Q35414="",,),0)-1),"")</f>
        <v>3</v>
      </c>
      <c r="Q13690">
        <f t="shared" si="330"/>
        <v>2</v>
      </c>
      <c r="R13690">
        <f t="shared" si="331"/>
        <v>0</v>
      </c>
    </row>
    <row r="13691" spans="1:18" x14ac:dyDescent="0.3">
      <c r="A13691" t="s">
        <v>919</v>
      </c>
      <c r="B13691" s="1">
        <v>38376</v>
      </c>
      <c r="C13691" t="s">
        <v>16</v>
      </c>
      <c r="D13691" t="s">
        <v>1001</v>
      </c>
      <c r="E13691" t="s">
        <v>1002</v>
      </c>
      <c r="G13691" t="s">
        <v>19</v>
      </c>
      <c r="H13691" t="s">
        <v>20</v>
      </c>
      <c r="I13691" t="s">
        <v>21</v>
      </c>
      <c r="J13691" t="s">
        <v>22</v>
      </c>
      <c r="K13691">
        <v>60.6</v>
      </c>
      <c r="L13691">
        <v>345</v>
      </c>
      <c r="M13691" t="s">
        <v>526</v>
      </c>
      <c r="N13691">
        <v>345</v>
      </c>
      <c r="P13691" cm="1">
        <f t="array" ref="P13691">IF(Q13691&gt;0,INDEX(Q13691:Q35415,MATCH(TRUE,INDEX(Q13691:Q35415="",,),0)-1),"")</f>
        <v>3</v>
      </c>
      <c r="Q13691">
        <f t="shared" si="330"/>
        <v>3</v>
      </c>
      <c r="R13691">
        <f t="shared" si="331"/>
        <v>0</v>
      </c>
    </row>
    <row r="13692" spans="1:18" x14ac:dyDescent="0.3">
      <c r="A13692" t="s">
        <v>919</v>
      </c>
      <c r="B13692" s="1">
        <v>38376</v>
      </c>
      <c r="C13692" t="s">
        <v>16</v>
      </c>
      <c r="D13692" t="s">
        <v>1001</v>
      </c>
      <c r="E13692" t="s">
        <v>1002</v>
      </c>
      <c r="G13692" t="s">
        <v>19</v>
      </c>
      <c r="H13692" t="s">
        <v>43</v>
      </c>
      <c r="I13692" t="s">
        <v>26</v>
      </c>
      <c r="J13692" t="s">
        <v>27</v>
      </c>
      <c r="K13692">
        <v>322</v>
      </c>
      <c r="L13692">
        <v>13.05</v>
      </c>
      <c r="M13692" t="s">
        <v>526</v>
      </c>
      <c r="N13692">
        <v>15</v>
      </c>
      <c r="P13692" cm="1">
        <f t="array" ref="P13692">IF(Q13692&gt;0,INDEX(Q13692:Q35416,MATCH(TRUE,INDEX(Q13692:Q35416="",,),0)-1),"")</f>
        <v>3</v>
      </c>
      <c r="Q13692">
        <f t="shared" si="330"/>
        <v>3</v>
      </c>
      <c r="R13692">
        <f t="shared" si="331"/>
        <v>0</v>
      </c>
    </row>
    <row r="13693" spans="1:18" x14ac:dyDescent="0.3">
      <c r="A13693" t="s">
        <v>919</v>
      </c>
      <c r="B13693" s="1">
        <v>38376</v>
      </c>
      <c r="C13693" t="s">
        <v>16</v>
      </c>
      <c r="D13693" t="s">
        <v>1001</v>
      </c>
      <c r="E13693" t="s">
        <v>1002</v>
      </c>
      <c r="G13693" t="s">
        <v>19</v>
      </c>
      <c r="H13693" t="s">
        <v>64</v>
      </c>
      <c r="I13693" t="s">
        <v>26</v>
      </c>
      <c r="J13693" t="s">
        <v>27</v>
      </c>
      <c r="K13693">
        <v>128</v>
      </c>
      <c r="L13693">
        <v>9.5</v>
      </c>
      <c r="M13693" t="s">
        <v>526</v>
      </c>
      <c r="N13693">
        <v>22.55</v>
      </c>
      <c r="P13693" cm="1">
        <f t="array" ref="P13693">IF(Q13693&gt;0,INDEX(Q13693:Q35417,MATCH(TRUE,INDEX(Q13693:Q35417="",,),0)-1),"")</f>
        <v>3</v>
      </c>
      <c r="Q13693">
        <f t="shared" si="330"/>
        <v>3</v>
      </c>
      <c r="R13693">
        <f t="shared" si="331"/>
        <v>0</v>
      </c>
    </row>
    <row r="13694" spans="1:18" x14ac:dyDescent="0.3">
      <c r="A13694" t="s">
        <v>919</v>
      </c>
      <c r="B13694" s="1">
        <v>38376</v>
      </c>
      <c r="C13694" t="s">
        <v>16</v>
      </c>
      <c r="D13694" t="s">
        <v>1001</v>
      </c>
      <c r="E13694" t="s">
        <v>1002</v>
      </c>
      <c r="G13694" s="6" t="s">
        <v>29</v>
      </c>
      <c r="H13694" t="s">
        <v>126</v>
      </c>
      <c r="I13694" t="s">
        <v>21</v>
      </c>
      <c r="J13694" t="s">
        <v>22</v>
      </c>
      <c r="K13694">
        <v>15</v>
      </c>
      <c r="L13694">
        <v>51</v>
      </c>
      <c r="M13694" t="s">
        <v>526</v>
      </c>
      <c r="N13694">
        <v>51</v>
      </c>
      <c r="P13694" cm="1">
        <f t="array" ref="P13694">IF(Q13694&gt;0,INDEX(Q13694:Q35418,MATCH(TRUE,INDEX(Q13694:Q35418="",,),0)-1),"")</f>
        <v>3</v>
      </c>
      <c r="Q13694">
        <f t="shared" si="330"/>
        <v>3</v>
      </c>
      <c r="R13694">
        <f t="shared" si="331"/>
        <v>0</v>
      </c>
    </row>
    <row r="13695" spans="1:18" x14ac:dyDescent="0.3">
      <c r="A13695" t="s">
        <v>919</v>
      </c>
      <c r="B13695" s="1">
        <v>38376</v>
      </c>
      <c r="C13695" t="s">
        <v>16</v>
      </c>
      <c r="D13695" t="s">
        <v>1001</v>
      </c>
      <c r="E13695" t="s">
        <v>1002</v>
      </c>
      <c r="G13695" s="6" t="s">
        <v>29</v>
      </c>
      <c r="H13695" t="s">
        <v>25</v>
      </c>
      <c r="I13695" t="s">
        <v>21</v>
      </c>
      <c r="J13695" t="s">
        <v>22</v>
      </c>
      <c r="K13695">
        <v>20.6</v>
      </c>
      <c r="L13695">
        <v>98</v>
      </c>
      <c r="M13695" t="s">
        <v>526</v>
      </c>
      <c r="N13695">
        <v>98</v>
      </c>
      <c r="P13695" cm="1">
        <f t="array" ref="P13695">IF(Q13695&gt;0,INDEX(Q13695:Q35419,MATCH(TRUE,INDEX(Q13695:Q35419="",,),0)-1),"")</f>
        <v>3</v>
      </c>
      <c r="Q13695">
        <f t="shared" si="330"/>
        <v>3</v>
      </c>
      <c r="R13695">
        <f t="shared" si="331"/>
        <v>0</v>
      </c>
    </row>
    <row r="13696" spans="1:18" x14ac:dyDescent="0.3">
      <c r="A13696" t="s">
        <v>919</v>
      </c>
      <c r="B13696" s="1">
        <v>38376</v>
      </c>
      <c r="C13696" t="s">
        <v>16</v>
      </c>
      <c r="D13696" t="s">
        <v>1001</v>
      </c>
      <c r="E13696" t="s">
        <v>1002</v>
      </c>
      <c r="G13696" s="6" t="s">
        <v>29</v>
      </c>
      <c r="H13696" t="s">
        <v>43</v>
      </c>
      <c r="I13696" t="s">
        <v>21</v>
      </c>
      <c r="J13696" t="s">
        <v>22</v>
      </c>
      <c r="K13696">
        <v>13.7</v>
      </c>
      <c r="L13696">
        <v>139</v>
      </c>
      <c r="M13696" t="s">
        <v>526</v>
      </c>
      <c r="N13696">
        <v>139</v>
      </c>
      <c r="P13696" cm="1">
        <f t="array" ref="P13696">IF(Q13696&gt;0,INDEX(Q13696:Q35420,MATCH(TRUE,INDEX(Q13696:Q35420="",,),0)-1),"")</f>
        <v>3</v>
      </c>
      <c r="Q13696">
        <f t="shared" si="330"/>
        <v>3</v>
      </c>
      <c r="R13696">
        <f t="shared" si="331"/>
        <v>0</v>
      </c>
    </row>
    <row r="13697" spans="1:18" x14ac:dyDescent="0.3">
      <c r="A13697" t="s">
        <v>919</v>
      </c>
      <c r="B13697" s="1">
        <v>38376</v>
      </c>
      <c r="C13697" t="s">
        <v>16</v>
      </c>
      <c r="D13697" t="s">
        <v>1001</v>
      </c>
      <c r="E13697" t="s">
        <v>1002</v>
      </c>
      <c r="G13697" s="6" t="s">
        <v>29</v>
      </c>
      <c r="H13697" t="s">
        <v>25</v>
      </c>
      <c r="I13697" t="s">
        <v>26</v>
      </c>
      <c r="J13697" t="s">
        <v>27</v>
      </c>
      <c r="K13697">
        <v>48</v>
      </c>
      <c r="L13697">
        <v>18.8</v>
      </c>
      <c r="M13697" t="s">
        <v>526</v>
      </c>
      <c r="N13697">
        <v>18.8</v>
      </c>
      <c r="P13697" cm="1">
        <f t="array" ref="P13697">IF(Q13697&gt;0,INDEX(Q13697:Q35421,MATCH(TRUE,INDEX(Q13697:Q35421="",,),0)-1),"")</f>
        <v>3</v>
      </c>
      <c r="Q13697">
        <f t="shared" si="330"/>
        <v>3</v>
      </c>
      <c r="R13697">
        <f t="shared" si="331"/>
        <v>0</v>
      </c>
    </row>
    <row r="13698" spans="1:18" x14ac:dyDescent="0.3">
      <c r="P13698" t="str" cm="1">
        <f t="array" ref="P13698">IF(Q13698&gt;0,INDEX(Q13698:Q35422,MATCH(TRUE,INDEX(Q13698:Q35422="",,),0)-1),"")</f>
        <v/>
      </c>
      <c r="R13698" t="str">
        <f t="shared" si="331"/>
        <v/>
      </c>
    </row>
    <row r="13699" spans="1:18" x14ac:dyDescent="0.3">
      <c r="A13699" t="s">
        <v>919</v>
      </c>
      <c r="B13699" s="1">
        <v>38376</v>
      </c>
      <c r="C13699" t="s">
        <v>16</v>
      </c>
      <c r="D13699" t="s">
        <v>1003</v>
      </c>
      <c r="E13699" t="s">
        <v>1004</v>
      </c>
      <c r="G13699" t="s">
        <v>19</v>
      </c>
      <c r="H13699" t="s">
        <v>41</v>
      </c>
      <c r="I13699" t="s">
        <v>21</v>
      </c>
      <c r="J13699" t="s">
        <v>22</v>
      </c>
      <c r="K13699">
        <v>252</v>
      </c>
      <c r="L13699">
        <v>212</v>
      </c>
      <c r="M13699" t="s">
        <v>922</v>
      </c>
      <c r="N13699">
        <v>220</v>
      </c>
      <c r="O13699" t="s">
        <v>24</v>
      </c>
      <c r="P13699" cm="1">
        <f t="array" ref="P13699">IF(Q13699&gt;0,INDEX(Q13699:Q35423,MATCH(TRUE,INDEX(Q13699:Q35423="",,),0)-1),"")</f>
        <v>4</v>
      </c>
      <c r="Q13699">
        <f>INT((ROW()-13699)/5)+1</f>
        <v>1</v>
      </c>
      <c r="R13699">
        <f t="shared" si="331"/>
        <v>0</v>
      </c>
    </row>
    <row r="13700" spans="1:18" x14ac:dyDescent="0.3">
      <c r="A13700" t="s">
        <v>919</v>
      </c>
      <c r="B13700" s="1">
        <v>38376</v>
      </c>
      <c r="C13700" t="s">
        <v>16</v>
      </c>
      <c r="D13700" t="s">
        <v>1003</v>
      </c>
      <c r="E13700" t="s">
        <v>1004</v>
      </c>
      <c r="G13700" t="s">
        <v>19</v>
      </c>
      <c r="H13700" t="s">
        <v>41</v>
      </c>
      <c r="I13700" t="s">
        <v>26</v>
      </c>
      <c r="J13700" t="s">
        <v>27</v>
      </c>
      <c r="K13700">
        <v>663</v>
      </c>
      <c r="L13700">
        <v>56.35</v>
      </c>
      <c r="M13700" t="s">
        <v>922</v>
      </c>
      <c r="N13700">
        <v>74</v>
      </c>
      <c r="O13700" t="s">
        <v>24</v>
      </c>
      <c r="P13700" cm="1">
        <f t="array" ref="P13700">IF(Q13700&gt;0,INDEX(Q13700:Q35424,MATCH(TRUE,INDEX(Q13700:Q35424="",,),0)-1),"")</f>
        <v>4</v>
      </c>
      <c r="Q13700">
        <f t="shared" ref="Q13700:Q13718" si="332">INT((ROW()-13699)/5)+1</f>
        <v>1</v>
      </c>
      <c r="R13700">
        <f t="shared" si="331"/>
        <v>0</v>
      </c>
    </row>
    <row r="13701" spans="1:18" x14ac:dyDescent="0.3">
      <c r="A13701" t="s">
        <v>919</v>
      </c>
      <c r="B13701" s="1">
        <v>38376</v>
      </c>
      <c r="C13701" t="s">
        <v>16</v>
      </c>
      <c r="D13701" t="s">
        <v>1003</v>
      </c>
      <c r="E13701" t="s">
        <v>1004</v>
      </c>
      <c r="G13701" s="6" t="s">
        <v>29</v>
      </c>
      <c r="H13701" t="s">
        <v>28</v>
      </c>
      <c r="I13701" t="s">
        <v>26</v>
      </c>
      <c r="J13701" t="s">
        <v>27</v>
      </c>
      <c r="K13701">
        <v>12</v>
      </c>
      <c r="L13701">
        <v>22.15</v>
      </c>
      <c r="M13701" t="s">
        <v>922</v>
      </c>
      <c r="N13701">
        <v>22.15</v>
      </c>
      <c r="O13701" t="s">
        <v>24</v>
      </c>
      <c r="P13701" cm="1">
        <f t="array" ref="P13701">IF(Q13701&gt;0,INDEX(Q13701:Q35425,MATCH(TRUE,INDEX(Q13701:Q35425="",,),0)-1),"")</f>
        <v>4</v>
      </c>
      <c r="Q13701">
        <f t="shared" si="332"/>
        <v>1</v>
      </c>
      <c r="R13701">
        <f t="shared" si="331"/>
        <v>0</v>
      </c>
    </row>
    <row r="13702" spans="1:18" x14ac:dyDescent="0.3">
      <c r="A13702" t="s">
        <v>919</v>
      </c>
      <c r="B13702" s="1">
        <v>38376</v>
      </c>
      <c r="C13702" t="s">
        <v>16</v>
      </c>
      <c r="D13702" t="s">
        <v>1003</v>
      </c>
      <c r="E13702" t="s">
        <v>1004</v>
      </c>
      <c r="G13702" s="6" t="s">
        <v>29</v>
      </c>
      <c r="H13702" t="s">
        <v>63</v>
      </c>
      <c r="I13702" t="s">
        <v>26</v>
      </c>
      <c r="J13702" t="s">
        <v>27</v>
      </c>
      <c r="K13702">
        <v>24</v>
      </c>
      <c r="L13702">
        <v>18.899999999999999</v>
      </c>
      <c r="M13702" t="s">
        <v>922</v>
      </c>
      <c r="N13702">
        <v>18.899999999999999</v>
      </c>
      <c r="O13702" t="s">
        <v>24</v>
      </c>
      <c r="P13702" cm="1">
        <f t="array" ref="P13702">IF(Q13702&gt;0,INDEX(Q13702:Q35426,MATCH(TRUE,INDEX(Q13702:Q35426="",,),0)-1),"")</f>
        <v>4</v>
      </c>
      <c r="Q13702">
        <f t="shared" si="332"/>
        <v>1</v>
      </c>
      <c r="R13702">
        <f t="shared" si="331"/>
        <v>0</v>
      </c>
    </row>
    <row r="13703" spans="1:18" x14ac:dyDescent="0.3">
      <c r="A13703" t="s">
        <v>919</v>
      </c>
      <c r="B13703" s="1">
        <v>38376</v>
      </c>
      <c r="C13703" t="s">
        <v>16</v>
      </c>
      <c r="D13703" t="s">
        <v>1003</v>
      </c>
      <c r="E13703" t="s">
        <v>1004</v>
      </c>
      <c r="G13703" s="6" t="s">
        <v>29</v>
      </c>
      <c r="H13703" t="s">
        <v>64</v>
      </c>
      <c r="I13703" t="s">
        <v>26</v>
      </c>
      <c r="J13703" t="s">
        <v>27</v>
      </c>
      <c r="K13703">
        <v>36</v>
      </c>
      <c r="L13703">
        <v>11.85</v>
      </c>
      <c r="M13703" t="s">
        <v>922</v>
      </c>
      <c r="N13703">
        <v>11.85</v>
      </c>
      <c r="O13703" t="s">
        <v>24</v>
      </c>
      <c r="P13703" cm="1">
        <f t="array" ref="P13703">IF(Q13703&gt;0,INDEX(Q13703:Q35427,MATCH(TRUE,INDEX(Q13703:Q35427="",,),0)-1),"")</f>
        <v>4</v>
      </c>
      <c r="Q13703">
        <f t="shared" si="332"/>
        <v>1</v>
      </c>
      <c r="R13703">
        <f t="shared" si="331"/>
        <v>0</v>
      </c>
    </row>
    <row r="13704" spans="1:18" x14ac:dyDescent="0.3">
      <c r="A13704" t="s">
        <v>919</v>
      </c>
      <c r="B13704" s="1">
        <v>38376</v>
      </c>
      <c r="C13704" t="s">
        <v>16</v>
      </c>
      <c r="D13704" t="s">
        <v>1003</v>
      </c>
      <c r="E13704" t="s">
        <v>1004</v>
      </c>
      <c r="G13704" t="s">
        <v>19</v>
      </c>
      <c r="H13704" t="s">
        <v>41</v>
      </c>
      <c r="I13704" t="s">
        <v>21</v>
      </c>
      <c r="J13704" t="s">
        <v>22</v>
      </c>
      <c r="K13704">
        <v>252</v>
      </c>
      <c r="L13704">
        <v>212</v>
      </c>
      <c r="M13704" t="s">
        <v>932</v>
      </c>
      <c r="N13704">
        <v>212</v>
      </c>
      <c r="P13704" cm="1">
        <f t="array" ref="P13704">IF(Q13704&gt;0,INDEX(Q13704:Q35428,MATCH(TRUE,INDEX(Q13704:Q35428="",,),0)-1),"")</f>
        <v>4</v>
      </c>
      <c r="Q13704">
        <f t="shared" si="332"/>
        <v>2</v>
      </c>
      <c r="R13704">
        <f t="shared" si="331"/>
        <v>0</v>
      </c>
    </row>
    <row r="13705" spans="1:18" x14ac:dyDescent="0.3">
      <c r="A13705" t="s">
        <v>919</v>
      </c>
      <c r="B13705" s="1">
        <v>38376</v>
      </c>
      <c r="C13705" t="s">
        <v>16</v>
      </c>
      <c r="D13705" t="s">
        <v>1003</v>
      </c>
      <c r="E13705" t="s">
        <v>1004</v>
      </c>
      <c r="G13705" t="s">
        <v>19</v>
      </c>
      <c r="H13705" t="s">
        <v>41</v>
      </c>
      <c r="I13705" t="s">
        <v>26</v>
      </c>
      <c r="J13705" t="s">
        <v>27</v>
      </c>
      <c r="K13705">
        <v>663</v>
      </c>
      <c r="L13705">
        <v>56.35</v>
      </c>
      <c r="M13705" t="s">
        <v>932</v>
      </c>
      <c r="N13705">
        <v>75</v>
      </c>
      <c r="P13705" cm="1">
        <f t="array" ref="P13705">IF(Q13705&gt;0,INDEX(Q13705:Q35429,MATCH(TRUE,INDEX(Q13705:Q35429="",,),0)-1),"")</f>
        <v>4</v>
      </c>
      <c r="Q13705">
        <f t="shared" si="332"/>
        <v>2</v>
      </c>
      <c r="R13705">
        <f t="shared" si="331"/>
        <v>0</v>
      </c>
    </row>
    <row r="13706" spans="1:18" x14ac:dyDescent="0.3">
      <c r="A13706" t="s">
        <v>919</v>
      </c>
      <c r="B13706" s="1">
        <v>38376</v>
      </c>
      <c r="C13706" t="s">
        <v>16</v>
      </c>
      <c r="D13706" t="s">
        <v>1003</v>
      </c>
      <c r="E13706" t="s">
        <v>1004</v>
      </c>
      <c r="G13706" s="6" t="s">
        <v>29</v>
      </c>
      <c r="H13706" t="s">
        <v>28</v>
      </c>
      <c r="I13706" t="s">
        <v>26</v>
      </c>
      <c r="J13706" t="s">
        <v>27</v>
      </c>
      <c r="K13706">
        <v>12</v>
      </c>
      <c r="L13706">
        <v>22.15</v>
      </c>
      <c r="M13706" t="s">
        <v>932</v>
      </c>
      <c r="N13706">
        <v>22.15</v>
      </c>
      <c r="P13706" cm="1">
        <f t="array" ref="P13706">IF(Q13706&gt;0,INDEX(Q13706:Q35430,MATCH(TRUE,INDEX(Q13706:Q35430="",,),0)-1),"")</f>
        <v>4</v>
      </c>
      <c r="Q13706">
        <f t="shared" si="332"/>
        <v>2</v>
      </c>
      <c r="R13706">
        <f t="shared" si="331"/>
        <v>0</v>
      </c>
    </row>
    <row r="13707" spans="1:18" x14ac:dyDescent="0.3">
      <c r="A13707" t="s">
        <v>919</v>
      </c>
      <c r="B13707" s="1">
        <v>38376</v>
      </c>
      <c r="C13707" t="s">
        <v>16</v>
      </c>
      <c r="D13707" t="s">
        <v>1003</v>
      </c>
      <c r="E13707" t="s">
        <v>1004</v>
      </c>
      <c r="G13707" s="6" t="s">
        <v>29</v>
      </c>
      <c r="H13707" t="s">
        <v>63</v>
      </c>
      <c r="I13707" t="s">
        <v>26</v>
      </c>
      <c r="J13707" t="s">
        <v>27</v>
      </c>
      <c r="K13707">
        <v>24</v>
      </c>
      <c r="L13707">
        <v>18.899999999999999</v>
      </c>
      <c r="M13707" t="s">
        <v>932</v>
      </c>
      <c r="N13707">
        <v>18.899999999999999</v>
      </c>
      <c r="P13707" cm="1">
        <f t="array" ref="P13707">IF(Q13707&gt;0,INDEX(Q13707:Q35431,MATCH(TRUE,INDEX(Q13707:Q35431="",,),0)-1),"")</f>
        <v>4</v>
      </c>
      <c r="Q13707">
        <f t="shared" si="332"/>
        <v>2</v>
      </c>
      <c r="R13707">
        <f t="shared" si="331"/>
        <v>0</v>
      </c>
    </row>
    <row r="13708" spans="1:18" x14ac:dyDescent="0.3">
      <c r="A13708" t="s">
        <v>919</v>
      </c>
      <c r="B13708" s="1">
        <v>38376</v>
      </c>
      <c r="C13708" t="s">
        <v>16</v>
      </c>
      <c r="D13708" t="s">
        <v>1003</v>
      </c>
      <c r="E13708" t="s">
        <v>1004</v>
      </c>
      <c r="G13708" s="6" t="s">
        <v>29</v>
      </c>
      <c r="H13708" t="s">
        <v>64</v>
      </c>
      <c r="I13708" t="s">
        <v>26</v>
      </c>
      <c r="J13708" t="s">
        <v>27</v>
      </c>
      <c r="K13708">
        <v>36</v>
      </c>
      <c r="L13708">
        <v>11.85</v>
      </c>
      <c r="M13708" t="s">
        <v>932</v>
      </c>
      <c r="N13708">
        <v>11.85</v>
      </c>
      <c r="P13708" cm="1">
        <f t="array" ref="P13708">IF(Q13708&gt;0,INDEX(Q13708:Q35432,MATCH(TRUE,INDEX(Q13708:Q35432="",,),0)-1),"")</f>
        <v>4</v>
      </c>
      <c r="Q13708">
        <f t="shared" si="332"/>
        <v>2</v>
      </c>
      <c r="R13708">
        <f t="shared" si="331"/>
        <v>0</v>
      </c>
    </row>
    <row r="13709" spans="1:18" x14ac:dyDescent="0.3">
      <c r="A13709" t="s">
        <v>919</v>
      </c>
      <c r="B13709" s="1">
        <v>38376</v>
      </c>
      <c r="C13709" t="s">
        <v>16</v>
      </c>
      <c r="D13709" t="s">
        <v>1003</v>
      </c>
      <c r="E13709" t="s">
        <v>1004</v>
      </c>
      <c r="G13709" t="s">
        <v>19</v>
      </c>
      <c r="H13709" t="s">
        <v>41</v>
      </c>
      <c r="I13709" t="s">
        <v>21</v>
      </c>
      <c r="J13709" t="s">
        <v>22</v>
      </c>
      <c r="K13709">
        <v>252</v>
      </c>
      <c r="L13709">
        <v>212</v>
      </c>
      <c r="M13709" t="s">
        <v>45</v>
      </c>
      <c r="N13709">
        <v>220</v>
      </c>
      <c r="P13709" cm="1">
        <f t="array" ref="P13709">IF(Q13709&gt;0,INDEX(Q13709:Q35433,MATCH(TRUE,INDEX(Q13709:Q35433="",,),0)-1),"")</f>
        <v>4</v>
      </c>
      <c r="Q13709">
        <f t="shared" si="332"/>
        <v>3</v>
      </c>
      <c r="R13709">
        <f t="shared" si="331"/>
        <v>0</v>
      </c>
    </row>
    <row r="13710" spans="1:18" x14ac:dyDescent="0.3">
      <c r="A13710" t="s">
        <v>919</v>
      </c>
      <c r="B13710" s="1">
        <v>38376</v>
      </c>
      <c r="C13710" t="s">
        <v>16</v>
      </c>
      <c r="D13710" t="s">
        <v>1003</v>
      </c>
      <c r="E13710" t="s">
        <v>1004</v>
      </c>
      <c r="G13710" t="s">
        <v>19</v>
      </c>
      <c r="H13710" t="s">
        <v>41</v>
      </c>
      <c r="I13710" t="s">
        <v>26</v>
      </c>
      <c r="J13710" t="s">
        <v>27</v>
      </c>
      <c r="K13710">
        <v>663</v>
      </c>
      <c r="L13710">
        <v>56.35</v>
      </c>
      <c r="M13710" t="s">
        <v>45</v>
      </c>
      <c r="N13710">
        <v>67.94</v>
      </c>
      <c r="P13710" cm="1">
        <f t="array" ref="P13710">IF(Q13710&gt;0,INDEX(Q13710:Q35434,MATCH(TRUE,INDEX(Q13710:Q35434="",,),0)-1),"")</f>
        <v>4</v>
      </c>
      <c r="Q13710">
        <f t="shared" si="332"/>
        <v>3</v>
      </c>
      <c r="R13710">
        <f t="shared" si="331"/>
        <v>0</v>
      </c>
    </row>
    <row r="13711" spans="1:18" x14ac:dyDescent="0.3">
      <c r="A13711" t="s">
        <v>919</v>
      </c>
      <c r="B13711" s="1">
        <v>38376</v>
      </c>
      <c r="C13711" t="s">
        <v>16</v>
      </c>
      <c r="D13711" t="s">
        <v>1003</v>
      </c>
      <c r="E13711" t="s">
        <v>1004</v>
      </c>
      <c r="G13711" s="6" t="s">
        <v>29</v>
      </c>
      <c r="H13711" t="s">
        <v>28</v>
      </c>
      <c r="I13711" t="s">
        <v>26</v>
      </c>
      <c r="J13711" t="s">
        <v>27</v>
      </c>
      <c r="K13711">
        <v>12</v>
      </c>
      <c r="L13711">
        <v>22.15</v>
      </c>
      <c r="M13711" t="s">
        <v>45</v>
      </c>
      <c r="N13711">
        <v>22.15</v>
      </c>
      <c r="P13711" cm="1">
        <f t="array" ref="P13711">IF(Q13711&gt;0,INDEX(Q13711:Q35435,MATCH(TRUE,INDEX(Q13711:Q35435="",,),0)-1),"")</f>
        <v>4</v>
      </c>
      <c r="Q13711">
        <f t="shared" si="332"/>
        <v>3</v>
      </c>
      <c r="R13711">
        <f t="shared" si="331"/>
        <v>0</v>
      </c>
    </row>
    <row r="13712" spans="1:18" x14ac:dyDescent="0.3">
      <c r="A13712" t="s">
        <v>919</v>
      </c>
      <c r="B13712" s="1">
        <v>38376</v>
      </c>
      <c r="C13712" t="s">
        <v>16</v>
      </c>
      <c r="D13712" t="s">
        <v>1003</v>
      </c>
      <c r="E13712" t="s">
        <v>1004</v>
      </c>
      <c r="G13712" s="6" t="s">
        <v>29</v>
      </c>
      <c r="H13712" t="s">
        <v>63</v>
      </c>
      <c r="I13712" t="s">
        <v>26</v>
      </c>
      <c r="J13712" t="s">
        <v>27</v>
      </c>
      <c r="K13712">
        <v>24</v>
      </c>
      <c r="L13712">
        <v>18.899999999999999</v>
      </c>
      <c r="M13712" t="s">
        <v>45</v>
      </c>
      <c r="N13712">
        <v>18.899999999999999</v>
      </c>
      <c r="P13712" cm="1">
        <f t="array" ref="P13712">IF(Q13712&gt;0,INDEX(Q13712:Q35436,MATCH(TRUE,INDEX(Q13712:Q35436="",,),0)-1),"")</f>
        <v>4</v>
      </c>
      <c r="Q13712">
        <f t="shared" si="332"/>
        <v>3</v>
      </c>
      <c r="R13712">
        <f t="shared" si="331"/>
        <v>0</v>
      </c>
    </row>
    <row r="13713" spans="1:18" x14ac:dyDescent="0.3">
      <c r="A13713" t="s">
        <v>919</v>
      </c>
      <c r="B13713" s="1">
        <v>38376</v>
      </c>
      <c r="C13713" t="s">
        <v>16</v>
      </c>
      <c r="D13713" t="s">
        <v>1003</v>
      </c>
      <c r="E13713" t="s">
        <v>1004</v>
      </c>
      <c r="G13713" s="6" t="s">
        <v>29</v>
      </c>
      <c r="H13713" t="s">
        <v>64</v>
      </c>
      <c r="I13713" t="s">
        <v>26</v>
      </c>
      <c r="J13713" t="s">
        <v>27</v>
      </c>
      <c r="K13713">
        <v>36</v>
      </c>
      <c r="L13713">
        <v>11.85</v>
      </c>
      <c r="M13713" t="s">
        <v>45</v>
      </c>
      <c r="N13713">
        <v>11.85</v>
      </c>
      <c r="P13713" cm="1">
        <f t="array" ref="P13713">IF(Q13713&gt;0,INDEX(Q13713:Q35437,MATCH(TRUE,INDEX(Q13713:Q35437="",,),0)-1),"")</f>
        <v>4</v>
      </c>
      <c r="Q13713">
        <f t="shared" si="332"/>
        <v>3</v>
      </c>
      <c r="R13713">
        <f t="shared" si="331"/>
        <v>0</v>
      </c>
    </row>
    <row r="13714" spans="1:18" x14ac:dyDescent="0.3">
      <c r="A13714" t="s">
        <v>919</v>
      </c>
      <c r="B13714" s="1">
        <v>38376</v>
      </c>
      <c r="C13714" t="s">
        <v>16</v>
      </c>
      <c r="D13714" t="s">
        <v>1003</v>
      </c>
      <c r="E13714" t="s">
        <v>1004</v>
      </c>
      <c r="G13714" t="s">
        <v>19</v>
      </c>
      <c r="H13714" t="s">
        <v>41</v>
      </c>
      <c r="I13714" t="s">
        <v>21</v>
      </c>
      <c r="J13714" t="s">
        <v>22</v>
      </c>
      <c r="K13714">
        <v>252</v>
      </c>
      <c r="L13714">
        <v>212</v>
      </c>
      <c r="M13714" t="s">
        <v>44</v>
      </c>
      <c r="N13714">
        <v>212</v>
      </c>
      <c r="P13714" cm="1">
        <f t="array" ref="P13714">IF(Q13714&gt;0,INDEX(Q13714:Q35438,MATCH(TRUE,INDEX(Q13714:Q35438="",,),0)-1),"")</f>
        <v>4</v>
      </c>
      <c r="Q13714">
        <f t="shared" si="332"/>
        <v>4</v>
      </c>
      <c r="R13714">
        <f t="shared" si="331"/>
        <v>0</v>
      </c>
    </row>
    <row r="13715" spans="1:18" x14ac:dyDescent="0.3">
      <c r="A13715" t="s">
        <v>919</v>
      </c>
      <c r="B13715" s="1">
        <v>38376</v>
      </c>
      <c r="C13715" t="s">
        <v>16</v>
      </c>
      <c r="D13715" t="s">
        <v>1003</v>
      </c>
      <c r="E13715" t="s">
        <v>1004</v>
      </c>
      <c r="G13715" t="s">
        <v>19</v>
      </c>
      <c r="H13715" t="s">
        <v>41</v>
      </c>
      <c r="I13715" t="s">
        <v>26</v>
      </c>
      <c r="J13715" t="s">
        <v>27</v>
      </c>
      <c r="K13715">
        <v>663</v>
      </c>
      <c r="L13715">
        <v>56.35</v>
      </c>
      <c r="M13715" t="s">
        <v>44</v>
      </c>
      <c r="N13715">
        <v>59.61</v>
      </c>
      <c r="P13715" cm="1">
        <f t="array" ref="P13715">IF(Q13715&gt;0,INDEX(Q13715:Q35439,MATCH(TRUE,INDEX(Q13715:Q35439="",,),0)-1),"")</f>
        <v>4</v>
      </c>
      <c r="Q13715">
        <f t="shared" si="332"/>
        <v>4</v>
      </c>
      <c r="R13715">
        <f t="shared" si="331"/>
        <v>0</v>
      </c>
    </row>
    <row r="13716" spans="1:18" x14ac:dyDescent="0.3">
      <c r="A13716" t="s">
        <v>919</v>
      </c>
      <c r="B13716" s="1">
        <v>38376</v>
      </c>
      <c r="C13716" t="s">
        <v>16</v>
      </c>
      <c r="D13716" t="s">
        <v>1003</v>
      </c>
      <c r="E13716" t="s">
        <v>1004</v>
      </c>
      <c r="G13716" s="6" t="s">
        <v>29</v>
      </c>
      <c r="H13716" t="s">
        <v>28</v>
      </c>
      <c r="I13716" t="s">
        <v>26</v>
      </c>
      <c r="J13716" t="s">
        <v>27</v>
      </c>
      <c r="K13716">
        <v>12</v>
      </c>
      <c r="L13716">
        <v>22.15</v>
      </c>
      <c r="M13716" t="s">
        <v>44</v>
      </c>
      <c r="N13716">
        <v>22.15</v>
      </c>
      <c r="P13716" cm="1">
        <f t="array" ref="P13716">IF(Q13716&gt;0,INDEX(Q13716:Q35440,MATCH(TRUE,INDEX(Q13716:Q35440="",,),0)-1),"")</f>
        <v>4</v>
      </c>
      <c r="Q13716">
        <f t="shared" si="332"/>
        <v>4</v>
      </c>
      <c r="R13716">
        <f t="shared" si="331"/>
        <v>0</v>
      </c>
    </row>
    <row r="13717" spans="1:18" x14ac:dyDescent="0.3">
      <c r="A13717" t="s">
        <v>919</v>
      </c>
      <c r="B13717" s="1">
        <v>38376</v>
      </c>
      <c r="C13717" t="s">
        <v>16</v>
      </c>
      <c r="D13717" t="s">
        <v>1003</v>
      </c>
      <c r="E13717" t="s">
        <v>1004</v>
      </c>
      <c r="G13717" s="6" t="s">
        <v>29</v>
      </c>
      <c r="H13717" t="s">
        <v>63</v>
      </c>
      <c r="I13717" t="s">
        <v>26</v>
      </c>
      <c r="J13717" t="s">
        <v>27</v>
      </c>
      <c r="K13717">
        <v>24</v>
      </c>
      <c r="L13717">
        <v>18.899999999999999</v>
      </c>
      <c r="M13717" t="s">
        <v>44</v>
      </c>
      <c r="N13717">
        <v>18.899999999999999</v>
      </c>
      <c r="P13717" cm="1">
        <f t="array" ref="P13717">IF(Q13717&gt;0,INDEX(Q13717:Q35441,MATCH(TRUE,INDEX(Q13717:Q35441="",,),0)-1),"")</f>
        <v>4</v>
      </c>
      <c r="Q13717">
        <f t="shared" si="332"/>
        <v>4</v>
      </c>
      <c r="R13717">
        <f t="shared" si="331"/>
        <v>0</v>
      </c>
    </row>
    <row r="13718" spans="1:18" x14ac:dyDescent="0.3">
      <c r="A13718" t="s">
        <v>919</v>
      </c>
      <c r="B13718" s="1">
        <v>38376</v>
      </c>
      <c r="C13718" t="s">
        <v>16</v>
      </c>
      <c r="D13718" t="s">
        <v>1003</v>
      </c>
      <c r="E13718" t="s">
        <v>1004</v>
      </c>
      <c r="G13718" s="6" t="s">
        <v>29</v>
      </c>
      <c r="H13718" t="s">
        <v>64</v>
      </c>
      <c r="I13718" t="s">
        <v>26</v>
      </c>
      <c r="J13718" t="s">
        <v>27</v>
      </c>
      <c r="K13718">
        <v>36</v>
      </c>
      <c r="L13718">
        <v>11.85</v>
      </c>
      <c r="M13718" t="s">
        <v>44</v>
      </c>
      <c r="N13718">
        <v>11.85</v>
      </c>
      <c r="P13718" cm="1">
        <f t="array" ref="P13718">IF(Q13718&gt;0,INDEX(Q13718:Q35442,MATCH(TRUE,INDEX(Q13718:Q35442="",,),0)-1),"")</f>
        <v>4</v>
      </c>
      <c r="Q13718">
        <f t="shared" si="332"/>
        <v>4</v>
      </c>
      <c r="R13718">
        <f t="shared" si="331"/>
        <v>0</v>
      </c>
    </row>
    <row r="13719" spans="1:18" x14ac:dyDescent="0.3">
      <c r="P13719" t="str" cm="1">
        <f t="array" ref="P13719">IF(Q13719&gt;0,INDEX(Q13719:Q35443,MATCH(TRUE,INDEX(Q13719:Q35443="",,),0)-1),"")</f>
        <v/>
      </c>
      <c r="R13719" t="str">
        <f t="shared" si="331"/>
        <v/>
      </c>
    </row>
    <row r="13720" spans="1:18" x14ac:dyDescent="0.3">
      <c r="A13720" t="s">
        <v>919</v>
      </c>
      <c r="B13720" s="1">
        <v>38376</v>
      </c>
      <c r="C13720" t="s">
        <v>16</v>
      </c>
      <c r="D13720" t="s">
        <v>1005</v>
      </c>
      <c r="E13720" t="s">
        <v>1006</v>
      </c>
      <c r="G13720" t="s">
        <v>19</v>
      </c>
      <c r="H13720" t="s">
        <v>41</v>
      </c>
      <c r="I13720" t="s">
        <v>26</v>
      </c>
      <c r="J13720" t="s">
        <v>27</v>
      </c>
      <c r="K13720">
        <v>212</v>
      </c>
      <c r="L13720">
        <v>56.35</v>
      </c>
      <c r="M13720" t="s">
        <v>34</v>
      </c>
      <c r="N13720">
        <v>100</v>
      </c>
      <c r="O13720" t="s">
        <v>24</v>
      </c>
      <c r="P13720" cm="1">
        <f t="array" ref="P13720">IF(Q13720&gt;0,INDEX(Q13720:Q35444,MATCH(TRUE,INDEX(Q13720:Q35444="",,),0)-1),"")</f>
        <v>6</v>
      </c>
      <c r="Q13720">
        <f>INT((ROW()-13720)/6)+1</f>
        <v>1</v>
      </c>
      <c r="R13720">
        <f t="shared" si="331"/>
        <v>0</v>
      </c>
    </row>
    <row r="13721" spans="1:18" x14ac:dyDescent="0.3">
      <c r="A13721" t="s">
        <v>919</v>
      </c>
      <c r="B13721" s="1">
        <v>38376</v>
      </c>
      <c r="C13721" t="s">
        <v>16</v>
      </c>
      <c r="D13721" t="s">
        <v>1005</v>
      </c>
      <c r="E13721" t="s">
        <v>1006</v>
      </c>
      <c r="G13721" t="s">
        <v>19</v>
      </c>
      <c r="H13721" t="s">
        <v>28</v>
      </c>
      <c r="I13721" t="s">
        <v>26</v>
      </c>
      <c r="J13721" t="s">
        <v>27</v>
      </c>
      <c r="K13721">
        <v>1207</v>
      </c>
      <c r="L13721">
        <v>21.65</v>
      </c>
      <c r="M13721" t="s">
        <v>34</v>
      </c>
      <c r="N13721">
        <v>41.14</v>
      </c>
      <c r="O13721" t="s">
        <v>24</v>
      </c>
      <c r="P13721" cm="1">
        <f t="array" ref="P13721">IF(Q13721&gt;0,INDEX(Q13721:Q35445,MATCH(TRUE,INDEX(Q13721:Q35445="",,),0)-1),"")</f>
        <v>6</v>
      </c>
      <c r="Q13721">
        <f t="shared" ref="Q13721:Q13755" si="333">INT((ROW()-13720)/6)+1</f>
        <v>1</v>
      </c>
      <c r="R13721">
        <f t="shared" si="331"/>
        <v>0</v>
      </c>
    </row>
    <row r="13722" spans="1:18" x14ac:dyDescent="0.3">
      <c r="A13722" t="s">
        <v>919</v>
      </c>
      <c r="B13722" s="1">
        <v>38376</v>
      </c>
      <c r="C13722" t="s">
        <v>16</v>
      </c>
      <c r="D13722" t="s">
        <v>1005</v>
      </c>
      <c r="E13722" t="s">
        <v>1006</v>
      </c>
      <c r="G13722" s="6" t="s">
        <v>29</v>
      </c>
      <c r="H13722" t="s">
        <v>41</v>
      </c>
      <c r="I13722" t="s">
        <v>21</v>
      </c>
      <c r="J13722" t="s">
        <v>22</v>
      </c>
      <c r="K13722">
        <v>22.8</v>
      </c>
      <c r="L13722">
        <v>181</v>
      </c>
      <c r="M13722" t="s">
        <v>34</v>
      </c>
      <c r="N13722">
        <v>181</v>
      </c>
      <c r="O13722" t="s">
        <v>24</v>
      </c>
      <c r="P13722" cm="1">
        <f t="array" ref="P13722">IF(Q13722&gt;0,INDEX(Q13722:Q35446,MATCH(TRUE,INDEX(Q13722:Q35446="",,),0)-1),"")</f>
        <v>6</v>
      </c>
      <c r="Q13722">
        <f t="shared" si="333"/>
        <v>1</v>
      </c>
      <c r="R13722">
        <f t="shared" si="331"/>
        <v>0</v>
      </c>
    </row>
    <row r="13723" spans="1:18" x14ac:dyDescent="0.3">
      <c r="A13723" t="s">
        <v>919</v>
      </c>
      <c r="B13723" s="1">
        <v>38376</v>
      </c>
      <c r="C13723" t="s">
        <v>16</v>
      </c>
      <c r="D13723" t="s">
        <v>1005</v>
      </c>
      <c r="E13723" t="s">
        <v>1006</v>
      </c>
      <c r="G13723" s="6" t="s">
        <v>29</v>
      </c>
      <c r="H13723" t="s">
        <v>30</v>
      </c>
      <c r="I13723" t="s">
        <v>26</v>
      </c>
      <c r="J13723" t="s">
        <v>27</v>
      </c>
      <c r="K13723">
        <v>67</v>
      </c>
      <c r="L13723">
        <v>16.149999999999999</v>
      </c>
      <c r="M13723" t="s">
        <v>34</v>
      </c>
      <c r="N13723">
        <v>16.149999999999999</v>
      </c>
      <c r="O13723" t="s">
        <v>24</v>
      </c>
      <c r="P13723" cm="1">
        <f t="array" ref="P13723">IF(Q13723&gt;0,INDEX(Q13723:Q35447,MATCH(TRUE,INDEX(Q13723:Q35447="",,),0)-1),"")</f>
        <v>6</v>
      </c>
      <c r="Q13723">
        <f t="shared" si="333"/>
        <v>1</v>
      </c>
      <c r="R13723">
        <f t="shared" si="331"/>
        <v>0</v>
      </c>
    </row>
    <row r="13724" spans="1:18" x14ac:dyDescent="0.3">
      <c r="A13724" t="s">
        <v>919</v>
      </c>
      <c r="B13724" s="1">
        <v>38376</v>
      </c>
      <c r="C13724" t="s">
        <v>16</v>
      </c>
      <c r="D13724" t="s">
        <v>1005</v>
      </c>
      <c r="E13724" t="s">
        <v>1006</v>
      </c>
      <c r="G13724" s="6" t="s">
        <v>29</v>
      </c>
      <c r="H13724" t="s">
        <v>25</v>
      </c>
      <c r="I13724" t="s">
        <v>26</v>
      </c>
      <c r="J13724" t="s">
        <v>27</v>
      </c>
      <c r="K13724">
        <v>85</v>
      </c>
      <c r="L13724">
        <v>23.2</v>
      </c>
      <c r="M13724" t="s">
        <v>34</v>
      </c>
      <c r="N13724">
        <v>23.2</v>
      </c>
      <c r="O13724" t="s">
        <v>24</v>
      </c>
      <c r="P13724" cm="1">
        <f t="array" ref="P13724">IF(Q13724&gt;0,INDEX(Q13724:Q35448,MATCH(TRUE,INDEX(Q13724:Q35448="",,),0)-1),"")</f>
        <v>6</v>
      </c>
      <c r="Q13724">
        <f t="shared" si="333"/>
        <v>1</v>
      </c>
      <c r="R13724">
        <f t="shared" si="331"/>
        <v>0</v>
      </c>
    </row>
    <row r="13725" spans="1:18" x14ac:dyDescent="0.3">
      <c r="A13725" t="s">
        <v>919</v>
      </c>
      <c r="B13725" s="1">
        <v>38376</v>
      </c>
      <c r="C13725" t="s">
        <v>16</v>
      </c>
      <c r="D13725" t="s">
        <v>1005</v>
      </c>
      <c r="E13725" t="s">
        <v>1006</v>
      </c>
      <c r="G13725" s="6" t="s">
        <v>29</v>
      </c>
      <c r="H13725" t="s">
        <v>69</v>
      </c>
      <c r="I13725" t="s">
        <v>26</v>
      </c>
      <c r="J13725" t="s">
        <v>27</v>
      </c>
      <c r="K13725">
        <v>38</v>
      </c>
      <c r="L13725">
        <v>13.35</v>
      </c>
      <c r="M13725" t="s">
        <v>34</v>
      </c>
      <c r="N13725">
        <v>13.35</v>
      </c>
      <c r="O13725" t="s">
        <v>24</v>
      </c>
      <c r="P13725" cm="1">
        <f t="array" ref="P13725">IF(Q13725&gt;0,INDEX(Q13725:Q35449,MATCH(TRUE,INDEX(Q13725:Q35449="",,),0)-1),"")</f>
        <v>6</v>
      </c>
      <c r="Q13725">
        <f t="shared" si="333"/>
        <v>1</v>
      </c>
      <c r="R13725">
        <f t="shared" si="331"/>
        <v>0</v>
      </c>
    </row>
    <row r="13726" spans="1:18" x14ac:dyDescent="0.3">
      <c r="A13726" t="s">
        <v>919</v>
      </c>
      <c r="B13726" s="1">
        <v>38376</v>
      </c>
      <c r="C13726" t="s">
        <v>16</v>
      </c>
      <c r="D13726" t="s">
        <v>1005</v>
      </c>
      <c r="E13726" t="s">
        <v>1006</v>
      </c>
      <c r="G13726" t="s">
        <v>19</v>
      </c>
      <c r="H13726" t="s">
        <v>41</v>
      </c>
      <c r="I13726" t="s">
        <v>26</v>
      </c>
      <c r="J13726" t="s">
        <v>27</v>
      </c>
      <c r="K13726">
        <v>212</v>
      </c>
      <c r="L13726">
        <v>56.35</v>
      </c>
      <c r="M13726" t="s">
        <v>518</v>
      </c>
      <c r="N13726">
        <v>185.69</v>
      </c>
      <c r="P13726" cm="1">
        <f t="array" ref="P13726">IF(Q13726&gt;0,INDEX(Q13726:Q35450,MATCH(TRUE,INDEX(Q13726:Q35450="",,),0)-1),"")</f>
        <v>6</v>
      </c>
      <c r="Q13726">
        <f t="shared" si="333"/>
        <v>2</v>
      </c>
      <c r="R13726">
        <f t="shared" si="331"/>
        <v>0</v>
      </c>
    </row>
    <row r="13727" spans="1:18" x14ac:dyDescent="0.3">
      <c r="A13727" t="s">
        <v>919</v>
      </c>
      <c r="B13727" s="1">
        <v>38376</v>
      </c>
      <c r="C13727" t="s">
        <v>16</v>
      </c>
      <c r="D13727" t="s">
        <v>1005</v>
      </c>
      <c r="E13727" t="s">
        <v>1006</v>
      </c>
      <c r="G13727" t="s">
        <v>19</v>
      </c>
      <c r="H13727" t="s">
        <v>28</v>
      </c>
      <c r="I13727" t="s">
        <v>26</v>
      </c>
      <c r="J13727" t="s">
        <v>27</v>
      </c>
      <c r="K13727">
        <v>1207</v>
      </c>
      <c r="L13727">
        <v>21.65</v>
      </c>
      <c r="M13727" t="s">
        <v>518</v>
      </c>
      <c r="N13727">
        <v>21.65</v>
      </c>
      <c r="P13727" cm="1">
        <f t="array" ref="P13727">IF(Q13727&gt;0,INDEX(Q13727:Q35451,MATCH(TRUE,INDEX(Q13727:Q35451="",,),0)-1),"")</f>
        <v>6</v>
      </c>
      <c r="Q13727">
        <f t="shared" si="333"/>
        <v>2</v>
      </c>
      <c r="R13727">
        <f t="shared" si="331"/>
        <v>0</v>
      </c>
    </row>
    <row r="13728" spans="1:18" x14ac:dyDescent="0.3">
      <c r="A13728" t="s">
        <v>919</v>
      </c>
      <c r="B13728" s="1">
        <v>38376</v>
      </c>
      <c r="C13728" t="s">
        <v>16</v>
      </c>
      <c r="D13728" t="s">
        <v>1005</v>
      </c>
      <c r="E13728" t="s">
        <v>1006</v>
      </c>
      <c r="G13728" s="6" t="s">
        <v>29</v>
      </c>
      <c r="H13728" t="s">
        <v>41</v>
      </c>
      <c r="I13728" t="s">
        <v>21</v>
      </c>
      <c r="J13728" t="s">
        <v>22</v>
      </c>
      <c r="K13728">
        <v>22.8</v>
      </c>
      <c r="L13728">
        <v>181</v>
      </c>
      <c r="M13728" t="s">
        <v>518</v>
      </c>
      <c r="N13728">
        <v>181</v>
      </c>
      <c r="P13728" cm="1">
        <f t="array" ref="P13728">IF(Q13728&gt;0,INDEX(Q13728:Q35452,MATCH(TRUE,INDEX(Q13728:Q35452="",,),0)-1),"")</f>
        <v>6</v>
      </c>
      <c r="Q13728">
        <f t="shared" si="333"/>
        <v>2</v>
      </c>
      <c r="R13728">
        <f t="shared" si="331"/>
        <v>0</v>
      </c>
    </row>
    <row r="13729" spans="1:18" x14ac:dyDescent="0.3">
      <c r="A13729" t="s">
        <v>919</v>
      </c>
      <c r="B13729" s="1">
        <v>38376</v>
      </c>
      <c r="C13729" t="s">
        <v>16</v>
      </c>
      <c r="D13729" t="s">
        <v>1005</v>
      </c>
      <c r="E13729" t="s">
        <v>1006</v>
      </c>
      <c r="G13729" s="6" t="s">
        <v>29</v>
      </c>
      <c r="H13729" t="s">
        <v>30</v>
      </c>
      <c r="I13729" t="s">
        <v>26</v>
      </c>
      <c r="J13729" t="s">
        <v>27</v>
      </c>
      <c r="K13729">
        <v>67</v>
      </c>
      <c r="L13729">
        <v>16.149999999999999</v>
      </c>
      <c r="M13729" t="s">
        <v>518</v>
      </c>
      <c r="N13729">
        <v>16.149999999999999</v>
      </c>
      <c r="P13729" cm="1">
        <f t="array" ref="P13729">IF(Q13729&gt;0,INDEX(Q13729:Q35453,MATCH(TRUE,INDEX(Q13729:Q35453="",,),0)-1),"")</f>
        <v>6</v>
      </c>
      <c r="Q13729">
        <f t="shared" si="333"/>
        <v>2</v>
      </c>
      <c r="R13729">
        <f t="shared" si="331"/>
        <v>0</v>
      </c>
    </row>
    <row r="13730" spans="1:18" x14ac:dyDescent="0.3">
      <c r="A13730" t="s">
        <v>919</v>
      </c>
      <c r="B13730" s="1">
        <v>38376</v>
      </c>
      <c r="C13730" t="s">
        <v>16</v>
      </c>
      <c r="D13730" t="s">
        <v>1005</v>
      </c>
      <c r="E13730" t="s">
        <v>1006</v>
      </c>
      <c r="G13730" s="6" t="s">
        <v>29</v>
      </c>
      <c r="H13730" t="s">
        <v>25</v>
      </c>
      <c r="I13730" t="s">
        <v>26</v>
      </c>
      <c r="J13730" t="s">
        <v>27</v>
      </c>
      <c r="K13730">
        <v>85</v>
      </c>
      <c r="L13730">
        <v>23.2</v>
      </c>
      <c r="M13730" t="s">
        <v>518</v>
      </c>
      <c r="N13730">
        <v>23.2</v>
      </c>
      <c r="P13730" cm="1">
        <f t="array" ref="P13730">IF(Q13730&gt;0,INDEX(Q13730:Q35454,MATCH(TRUE,INDEX(Q13730:Q35454="",,),0)-1),"")</f>
        <v>6</v>
      </c>
      <c r="Q13730">
        <f t="shared" si="333"/>
        <v>2</v>
      </c>
      <c r="R13730">
        <f t="shared" si="331"/>
        <v>0</v>
      </c>
    </row>
    <row r="13731" spans="1:18" x14ac:dyDescent="0.3">
      <c r="A13731" t="s">
        <v>919</v>
      </c>
      <c r="B13731" s="1">
        <v>38376</v>
      </c>
      <c r="C13731" t="s">
        <v>16</v>
      </c>
      <c r="D13731" t="s">
        <v>1005</v>
      </c>
      <c r="E13731" t="s">
        <v>1006</v>
      </c>
      <c r="G13731" s="6" t="s">
        <v>29</v>
      </c>
      <c r="H13731" t="s">
        <v>69</v>
      </c>
      <c r="I13731" t="s">
        <v>26</v>
      </c>
      <c r="J13731" t="s">
        <v>27</v>
      </c>
      <c r="K13731">
        <v>38</v>
      </c>
      <c r="L13731">
        <v>13.35</v>
      </c>
      <c r="M13731" t="s">
        <v>518</v>
      </c>
      <c r="N13731">
        <v>13.35</v>
      </c>
      <c r="P13731" cm="1">
        <f t="array" ref="P13731">IF(Q13731&gt;0,INDEX(Q13731:Q35455,MATCH(TRUE,INDEX(Q13731:Q35455="",,),0)-1),"")</f>
        <v>6</v>
      </c>
      <c r="Q13731">
        <f t="shared" si="333"/>
        <v>2</v>
      </c>
      <c r="R13731">
        <f t="shared" si="331"/>
        <v>0</v>
      </c>
    </row>
    <row r="13732" spans="1:18" x14ac:dyDescent="0.3">
      <c r="A13732" t="s">
        <v>919</v>
      </c>
      <c r="B13732" s="1">
        <v>38376</v>
      </c>
      <c r="C13732" t="s">
        <v>16</v>
      </c>
      <c r="D13732" t="s">
        <v>1005</v>
      </c>
      <c r="E13732" t="s">
        <v>1006</v>
      </c>
      <c r="G13732" t="s">
        <v>19</v>
      </c>
      <c r="H13732" t="s">
        <v>41</v>
      </c>
      <c r="I13732" t="s">
        <v>26</v>
      </c>
      <c r="J13732" t="s">
        <v>27</v>
      </c>
      <c r="K13732">
        <v>212</v>
      </c>
      <c r="L13732">
        <v>56.35</v>
      </c>
      <c r="M13732" t="s">
        <v>44</v>
      </c>
      <c r="N13732">
        <v>56.35</v>
      </c>
      <c r="P13732" cm="1">
        <f t="array" ref="P13732">IF(Q13732&gt;0,INDEX(Q13732:Q35456,MATCH(TRUE,INDEX(Q13732:Q35456="",,),0)-1),"")</f>
        <v>6</v>
      </c>
      <c r="Q13732">
        <f t="shared" si="333"/>
        <v>3</v>
      </c>
      <c r="R13732">
        <f t="shared" si="331"/>
        <v>0</v>
      </c>
    </row>
    <row r="13733" spans="1:18" x14ac:dyDescent="0.3">
      <c r="A13733" t="s">
        <v>919</v>
      </c>
      <c r="B13733" s="1">
        <v>38376</v>
      </c>
      <c r="C13733" t="s">
        <v>16</v>
      </c>
      <c r="D13733" t="s">
        <v>1005</v>
      </c>
      <c r="E13733" t="s">
        <v>1006</v>
      </c>
      <c r="G13733" t="s">
        <v>19</v>
      </c>
      <c r="H13733" t="s">
        <v>28</v>
      </c>
      <c r="I13733" t="s">
        <v>26</v>
      </c>
      <c r="J13733" t="s">
        <v>27</v>
      </c>
      <c r="K13733">
        <v>1207</v>
      </c>
      <c r="L13733">
        <v>21.65</v>
      </c>
      <c r="M13733" t="s">
        <v>44</v>
      </c>
      <c r="N13733">
        <v>35.39</v>
      </c>
      <c r="P13733" cm="1">
        <f t="array" ref="P13733">IF(Q13733&gt;0,INDEX(Q13733:Q35457,MATCH(TRUE,INDEX(Q13733:Q35457="",,),0)-1),"")</f>
        <v>6</v>
      </c>
      <c r="Q13733">
        <f t="shared" si="333"/>
        <v>3</v>
      </c>
      <c r="R13733">
        <f t="shared" si="331"/>
        <v>0</v>
      </c>
    </row>
    <row r="13734" spans="1:18" x14ac:dyDescent="0.3">
      <c r="A13734" t="s">
        <v>919</v>
      </c>
      <c r="B13734" s="1">
        <v>38376</v>
      </c>
      <c r="C13734" t="s">
        <v>16</v>
      </c>
      <c r="D13734" t="s">
        <v>1005</v>
      </c>
      <c r="E13734" t="s">
        <v>1006</v>
      </c>
      <c r="G13734" s="6" t="s">
        <v>29</v>
      </c>
      <c r="H13734" t="s">
        <v>41</v>
      </c>
      <c r="I13734" t="s">
        <v>21</v>
      </c>
      <c r="J13734" t="s">
        <v>22</v>
      </c>
      <c r="K13734">
        <v>22.8</v>
      </c>
      <c r="L13734">
        <v>181</v>
      </c>
      <c r="M13734" t="s">
        <v>44</v>
      </c>
      <c r="N13734">
        <v>181</v>
      </c>
      <c r="P13734" cm="1">
        <f t="array" ref="P13734">IF(Q13734&gt;0,INDEX(Q13734:Q35458,MATCH(TRUE,INDEX(Q13734:Q35458="",,),0)-1),"")</f>
        <v>6</v>
      </c>
      <c r="Q13734">
        <f t="shared" si="333"/>
        <v>3</v>
      </c>
      <c r="R13734">
        <f t="shared" si="331"/>
        <v>0</v>
      </c>
    </row>
    <row r="13735" spans="1:18" x14ac:dyDescent="0.3">
      <c r="A13735" t="s">
        <v>919</v>
      </c>
      <c r="B13735" s="1">
        <v>38376</v>
      </c>
      <c r="C13735" t="s">
        <v>16</v>
      </c>
      <c r="D13735" t="s">
        <v>1005</v>
      </c>
      <c r="E13735" t="s">
        <v>1006</v>
      </c>
      <c r="G13735" s="6" t="s">
        <v>29</v>
      </c>
      <c r="H13735" t="s">
        <v>30</v>
      </c>
      <c r="I13735" t="s">
        <v>26</v>
      </c>
      <c r="J13735" t="s">
        <v>27</v>
      </c>
      <c r="K13735">
        <v>67</v>
      </c>
      <c r="L13735">
        <v>16.149999999999999</v>
      </c>
      <c r="M13735" t="s">
        <v>44</v>
      </c>
      <c r="N13735">
        <v>16.149999999999999</v>
      </c>
      <c r="P13735" cm="1">
        <f t="array" ref="P13735">IF(Q13735&gt;0,INDEX(Q13735:Q35459,MATCH(TRUE,INDEX(Q13735:Q35459="",,),0)-1),"")</f>
        <v>6</v>
      </c>
      <c r="Q13735">
        <f t="shared" si="333"/>
        <v>3</v>
      </c>
      <c r="R13735">
        <f t="shared" si="331"/>
        <v>0</v>
      </c>
    </row>
    <row r="13736" spans="1:18" x14ac:dyDescent="0.3">
      <c r="A13736" t="s">
        <v>919</v>
      </c>
      <c r="B13736" s="1">
        <v>38376</v>
      </c>
      <c r="C13736" t="s">
        <v>16</v>
      </c>
      <c r="D13736" t="s">
        <v>1005</v>
      </c>
      <c r="E13736" t="s">
        <v>1006</v>
      </c>
      <c r="G13736" s="6" t="s">
        <v>29</v>
      </c>
      <c r="H13736" t="s">
        <v>25</v>
      </c>
      <c r="I13736" t="s">
        <v>26</v>
      </c>
      <c r="J13736" t="s">
        <v>27</v>
      </c>
      <c r="K13736">
        <v>85</v>
      </c>
      <c r="L13736">
        <v>23.2</v>
      </c>
      <c r="M13736" t="s">
        <v>44</v>
      </c>
      <c r="N13736">
        <v>23.2</v>
      </c>
      <c r="P13736" cm="1">
        <f t="array" ref="P13736">IF(Q13736&gt;0,INDEX(Q13736:Q35460,MATCH(TRUE,INDEX(Q13736:Q35460="",,),0)-1),"")</f>
        <v>6</v>
      </c>
      <c r="Q13736">
        <f t="shared" si="333"/>
        <v>3</v>
      </c>
      <c r="R13736">
        <f t="shared" si="331"/>
        <v>0</v>
      </c>
    </row>
    <row r="13737" spans="1:18" x14ac:dyDescent="0.3">
      <c r="A13737" t="s">
        <v>919</v>
      </c>
      <c r="B13737" s="1">
        <v>38376</v>
      </c>
      <c r="C13737" t="s">
        <v>16</v>
      </c>
      <c r="D13737" t="s">
        <v>1005</v>
      </c>
      <c r="E13737" t="s">
        <v>1006</v>
      </c>
      <c r="G13737" s="6" t="s">
        <v>29</v>
      </c>
      <c r="H13737" t="s">
        <v>69</v>
      </c>
      <c r="I13737" t="s">
        <v>26</v>
      </c>
      <c r="J13737" t="s">
        <v>27</v>
      </c>
      <c r="K13737">
        <v>38</v>
      </c>
      <c r="L13737">
        <v>13.35</v>
      </c>
      <c r="M13737" t="s">
        <v>44</v>
      </c>
      <c r="N13737">
        <v>13.35</v>
      </c>
      <c r="P13737" cm="1">
        <f t="array" ref="P13737">IF(Q13737&gt;0,INDEX(Q13737:Q35461,MATCH(TRUE,INDEX(Q13737:Q35461="",,),0)-1),"")</f>
        <v>6</v>
      </c>
      <c r="Q13737">
        <f t="shared" si="333"/>
        <v>3</v>
      </c>
      <c r="R13737">
        <f t="shared" si="331"/>
        <v>0</v>
      </c>
    </row>
    <row r="13738" spans="1:18" x14ac:dyDescent="0.3">
      <c r="A13738" t="s">
        <v>919</v>
      </c>
      <c r="B13738" s="1">
        <v>38376</v>
      </c>
      <c r="C13738" t="s">
        <v>16</v>
      </c>
      <c r="D13738" t="s">
        <v>1005</v>
      </c>
      <c r="E13738" t="s">
        <v>1006</v>
      </c>
      <c r="G13738" t="s">
        <v>19</v>
      </c>
      <c r="H13738" t="s">
        <v>41</v>
      </c>
      <c r="I13738" t="s">
        <v>26</v>
      </c>
      <c r="J13738" t="s">
        <v>27</v>
      </c>
      <c r="K13738">
        <v>212</v>
      </c>
      <c r="L13738">
        <v>56.35</v>
      </c>
      <c r="M13738" t="s">
        <v>922</v>
      </c>
      <c r="N13738">
        <v>69.5</v>
      </c>
      <c r="P13738" cm="1">
        <f t="array" ref="P13738">IF(Q13738&gt;0,INDEX(Q13738:Q35462,MATCH(TRUE,INDEX(Q13738:Q35462="",,),0)-1),"")</f>
        <v>6</v>
      </c>
      <c r="Q13738">
        <f t="shared" si="333"/>
        <v>4</v>
      </c>
      <c r="R13738">
        <f t="shared" si="331"/>
        <v>0</v>
      </c>
    </row>
    <row r="13739" spans="1:18" x14ac:dyDescent="0.3">
      <c r="A13739" t="s">
        <v>919</v>
      </c>
      <c r="B13739" s="1">
        <v>38376</v>
      </c>
      <c r="C13739" t="s">
        <v>16</v>
      </c>
      <c r="D13739" t="s">
        <v>1005</v>
      </c>
      <c r="E13739" t="s">
        <v>1006</v>
      </c>
      <c r="G13739" t="s">
        <v>19</v>
      </c>
      <c r="H13739" t="s">
        <v>28</v>
      </c>
      <c r="I13739" t="s">
        <v>26</v>
      </c>
      <c r="J13739" t="s">
        <v>27</v>
      </c>
      <c r="K13739">
        <v>1207</v>
      </c>
      <c r="L13739">
        <v>21.65</v>
      </c>
      <c r="M13739" t="s">
        <v>922</v>
      </c>
      <c r="N13739">
        <v>32.5</v>
      </c>
      <c r="P13739" cm="1">
        <f t="array" ref="P13739">IF(Q13739&gt;0,INDEX(Q13739:Q35463,MATCH(TRUE,INDEX(Q13739:Q35463="",,),0)-1),"")</f>
        <v>6</v>
      </c>
      <c r="Q13739">
        <f t="shared" si="333"/>
        <v>4</v>
      </c>
      <c r="R13739">
        <f t="shared" si="331"/>
        <v>0</v>
      </c>
    </row>
    <row r="13740" spans="1:18" x14ac:dyDescent="0.3">
      <c r="A13740" t="s">
        <v>919</v>
      </c>
      <c r="B13740" s="1">
        <v>38376</v>
      </c>
      <c r="C13740" t="s">
        <v>16</v>
      </c>
      <c r="D13740" t="s">
        <v>1005</v>
      </c>
      <c r="E13740" t="s">
        <v>1006</v>
      </c>
      <c r="G13740" s="6" t="s">
        <v>29</v>
      </c>
      <c r="H13740" t="s">
        <v>41</v>
      </c>
      <c r="I13740" t="s">
        <v>21</v>
      </c>
      <c r="J13740" t="s">
        <v>22</v>
      </c>
      <c r="K13740">
        <v>22.8</v>
      </c>
      <c r="L13740">
        <v>181</v>
      </c>
      <c r="M13740" t="s">
        <v>922</v>
      </c>
      <c r="N13740">
        <v>181</v>
      </c>
      <c r="P13740" cm="1">
        <f t="array" ref="P13740">IF(Q13740&gt;0,INDEX(Q13740:Q35464,MATCH(TRUE,INDEX(Q13740:Q35464="",,),0)-1),"")</f>
        <v>6</v>
      </c>
      <c r="Q13740">
        <f t="shared" si="333"/>
        <v>4</v>
      </c>
      <c r="R13740">
        <f t="shared" si="331"/>
        <v>0</v>
      </c>
    </row>
    <row r="13741" spans="1:18" x14ac:dyDescent="0.3">
      <c r="A13741" t="s">
        <v>919</v>
      </c>
      <c r="B13741" s="1">
        <v>38376</v>
      </c>
      <c r="C13741" t="s">
        <v>16</v>
      </c>
      <c r="D13741" t="s">
        <v>1005</v>
      </c>
      <c r="E13741" t="s">
        <v>1006</v>
      </c>
      <c r="G13741" s="6" t="s">
        <v>29</v>
      </c>
      <c r="H13741" t="s">
        <v>30</v>
      </c>
      <c r="I13741" t="s">
        <v>26</v>
      </c>
      <c r="J13741" t="s">
        <v>27</v>
      </c>
      <c r="K13741">
        <v>67</v>
      </c>
      <c r="L13741">
        <v>16.149999999999999</v>
      </c>
      <c r="M13741" t="s">
        <v>922</v>
      </c>
      <c r="N13741">
        <v>16.149999999999999</v>
      </c>
      <c r="P13741" cm="1">
        <f t="array" ref="P13741">IF(Q13741&gt;0,INDEX(Q13741:Q35465,MATCH(TRUE,INDEX(Q13741:Q35465="",,),0)-1),"")</f>
        <v>6</v>
      </c>
      <c r="Q13741">
        <f t="shared" si="333"/>
        <v>4</v>
      </c>
      <c r="R13741">
        <f t="shared" si="331"/>
        <v>0</v>
      </c>
    </row>
    <row r="13742" spans="1:18" x14ac:dyDescent="0.3">
      <c r="A13742" t="s">
        <v>919</v>
      </c>
      <c r="B13742" s="1">
        <v>38376</v>
      </c>
      <c r="C13742" t="s">
        <v>16</v>
      </c>
      <c r="D13742" t="s">
        <v>1005</v>
      </c>
      <c r="E13742" t="s">
        <v>1006</v>
      </c>
      <c r="G13742" s="6" t="s">
        <v>29</v>
      </c>
      <c r="H13742" t="s">
        <v>25</v>
      </c>
      <c r="I13742" t="s">
        <v>26</v>
      </c>
      <c r="J13742" t="s">
        <v>27</v>
      </c>
      <c r="K13742">
        <v>85</v>
      </c>
      <c r="L13742">
        <v>23.2</v>
      </c>
      <c r="M13742" t="s">
        <v>922</v>
      </c>
      <c r="N13742">
        <v>23.2</v>
      </c>
      <c r="P13742" cm="1">
        <f t="array" ref="P13742">IF(Q13742&gt;0,INDEX(Q13742:Q35466,MATCH(TRUE,INDEX(Q13742:Q35466="",,),0)-1),"")</f>
        <v>6</v>
      </c>
      <c r="Q13742">
        <f t="shared" si="333"/>
        <v>4</v>
      </c>
      <c r="R13742">
        <f t="shared" si="331"/>
        <v>0</v>
      </c>
    </row>
    <row r="13743" spans="1:18" x14ac:dyDescent="0.3">
      <c r="A13743" t="s">
        <v>919</v>
      </c>
      <c r="B13743" s="1">
        <v>38376</v>
      </c>
      <c r="C13743" t="s">
        <v>16</v>
      </c>
      <c r="D13743" t="s">
        <v>1005</v>
      </c>
      <c r="E13743" t="s">
        <v>1006</v>
      </c>
      <c r="G13743" s="6" t="s">
        <v>29</v>
      </c>
      <c r="H13743" t="s">
        <v>69</v>
      </c>
      <c r="I13743" t="s">
        <v>26</v>
      </c>
      <c r="J13743" t="s">
        <v>27</v>
      </c>
      <c r="K13743">
        <v>38</v>
      </c>
      <c r="L13743">
        <v>13.35</v>
      </c>
      <c r="M13743" t="s">
        <v>922</v>
      </c>
      <c r="N13743">
        <v>13.35</v>
      </c>
      <c r="P13743" cm="1">
        <f t="array" ref="P13743">IF(Q13743&gt;0,INDEX(Q13743:Q35467,MATCH(TRUE,INDEX(Q13743:Q35467="",,),0)-1),"")</f>
        <v>6</v>
      </c>
      <c r="Q13743">
        <f t="shared" si="333"/>
        <v>4</v>
      </c>
      <c r="R13743">
        <f t="shared" si="331"/>
        <v>0</v>
      </c>
    </row>
    <row r="13744" spans="1:18" x14ac:dyDescent="0.3">
      <c r="A13744" t="s">
        <v>919</v>
      </c>
      <c r="B13744" s="1">
        <v>38376</v>
      </c>
      <c r="C13744" t="s">
        <v>16</v>
      </c>
      <c r="D13744" t="s">
        <v>1005</v>
      </c>
      <c r="E13744" t="s">
        <v>1006</v>
      </c>
      <c r="G13744" t="s">
        <v>19</v>
      </c>
      <c r="H13744" t="s">
        <v>41</v>
      </c>
      <c r="I13744" t="s">
        <v>26</v>
      </c>
      <c r="J13744" t="s">
        <v>27</v>
      </c>
      <c r="K13744">
        <v>212</v>
      </c>
      <c r="L13744">
        <v>56.35</v>
      </c>
      <c r="M13744" t="s">
        <v>74</v>
      </c>
      <c r="N13744">
        <v>123.67</v>
      </c>
      <c r="P13744" cm="1">
        <f t="array" ref="P13744">IF(Q13744&gt;0,INDEX(Q13744:Q35468,MATCH(TRUE,INDEX(Q13744:Q35468="",,),0)-1),"")</f>
        <v>6</v>
      </c>
      <c r="Q13744">
        <f t="shared" si="333"/>
        <v>5</v>
      </c>
      <c r="R13744">
        <f t="shared" si="331"/>
        <v>0</v>
      </c>
    </row>
    <row r="13745" spans="1:18" x14ac:dyDescent="0.3">
      <c r="A13745" t="s">
        <v>919</v>
      </c>
      <c r="B13745" s="1">
        <v>38376</v>
      </c>
      <c r="C13745" t="s">
        <v>16</v>
      </c>
      <c r="D13745" t="s">
        <v>1005</v>
      </c>
      <c r="E13745" t="s">
        <v>1006</v>
      </c>
      <c r="G13745" t="s">
        <v>19</v>
      </c>
      <c r="H13745" t="s">
        <v>28</v>
      </c>
      <c r="I13745" t="s">
        <v>26</v>
      </c>
      <c r="J13745" t="s">
        <v>27</v>
      </c>
      <c r="K13745">
        <v>1207</v>
      </c>
      <c r="L13745">
        <v>21.65</v>
      </c>
      <c r="M13745" t="s">
        <v>74</v>
      </c>
      <c r="N13745">
        <v>21.65</v>
      </c>
      <c r="P13745" cm="1">
        <f t="array" ref="P13745">IF(Q13745&gt;0,INDEX(Q13745:Q35469,MATCH(TRUE,INDEX(Q13745:Q35469="",,),0)-1),"")</f>
        <v>6</v>
      </c>
      <c r="Q13745">
        <f t="shared" si="333"/>
        <v>5</v>
      </c>
      <c r="R13745">
        <f t="shared" si="331"/>
        <v>0</v>
      </c>
    </row>
    <row r="13746" spans="1:18" x14ac:dyDescent="0.3">
      <c r="A13746" t="s">
        <v>919</v>
      </c>
      <c r="B13746" s="1">
        <v>38376</v>
      </c>
      <c r="C13746" t="s">
        <v>16</v>
      </c>
      <c r="D13746" t="s">
        <v>1005</v>
      </c>
      <c r="E13746" t="s">
        <v>1006</v>
      </c>
      <c r="G13746" s="6" t="s">
        <v>29</v>
      </c>
      <c r="H13746" t="s">
        <v>41</v>
      </c>
      <c r="I13746" t="s">
        <v>21</v>
      </c>
      <c r="J13746" t="s">
        <v>22</v>
      </c>
      <c r="K13746">
        <v>22.8</v>
      </c>
      <c r="L13746">
        <v>181</v>
      </c>
      <c r="M13746" t="s">
        <v>74</v>
      </c>
      <c r="N13746">
        <v>181</v>
      </c>
      <c r="P13746" cm="1">
        <f t="array" ref="P13746">IF(Q13746&gt;0,INDEX(Q13746:Q35470,MATCH(TRUE,INDEX(Q13746:Q35470="",,),0)-1),"")</f>
        <v>6</v>
      </c>
      <c r="Q13746">
        <f t="shared" si="333"/>
        <v>5</v>
      </c>
      <c r="R13746">
        <f t="shared" si="331"/>
        <v>0</v>
      </c>
    </row>
    <row r="13747" spans="1:18" x14ac:dyDescent="0.3">
      <c r="A13747" t="s">
        <v>919</v>
      </c>
      <c r="B13747" s="1">
        <v>38376</v>
      </c>
      <c r="C13747" t="s">
        <v>16</v>
      </c>
      <c r="D13747" t="s">
        <v>1005</v>
      </c>
      <c r="E13747" t="s">
        <v>1006</v>
      </c>
      <c r="G13747" s="6" t="s">
        <v>29</v>
      </c>
      <c r="H13747" t="s">
        <v>30</v>
      </c>
      <c r="I13747" t="s">
        <v>26</v>
      </c>
      <c r="J13747" t="s">
        <v>27</v>
      </c>
      <c r="K13747">
        <v>67</v>
      </c>
      <c r="L13747">
        <v>16.149999999999999</v>
      </c>
      <c r="M13747" t="s">
        <v>74</v>
      </c>
      <c r="N13747">
        <v>16.149999999999999</v>
      </c>
      <c r="P13747" cm="1">
        <f t="array" ref="P13747">IF(Q13747&gt;0,INDEX(Q13747:Q35471,MATCH(TRUE,INDEX(Q13747:Q35471="",,),0)-1),"")</f>
        <v>6</v>
      </c>
      <c r="Q13747">
        <f t="shared" si="333"/>
        <v>5</v>
      </c>
      <c r="R13747">
        <f t="shared" si="331"/>
        <v>0</v>
      </c>
    </row>
    <row r="13748" spans="1:18" x14ac:dyDescent="0.3">
      <c r="A13748" t="s">
        <v>919</v>
      </c>
      <c r="B13748" s="1">
        <v>38376</v>
      </c>
      <c r="C13748" t="s">
        <v>16</v>
      </c>
      <c r="D13748" t="s">
        <v>1005</v>
      </c>
      <c r="E13748" t="s">
        <v>1006</v>
      </c>
      <c r="G13748" s="6" t="s">
        <v>29</v>
      </c>
      <c r="H13748" t="s">
        <v>25</v>
      </c>
      <c r="I13748" t="s">
        <v>26</v>
      </c>
      <c r="J13748" t="s">
        <v>27</v>
      </c>
      <c r="K13748">
        <v>85</v>
      </c>
      <c r="L13748">
        <v>23.2</v>
      </c>
      <c r="M13748" t="s">
        <v>74</v>
      </c>
      <c r="N13748">
        <v>23.2</v>
      </c>
      <c r="P13748" cm="1">
        <f t="array" ref="P13748">IF(Q13748&gt;0,INDEX(Q13748:Q35472,MATCH(TRUE,INDEX(Q13748:Q35472="",,),0)-1),"")</f>
        <v>6</v>
      </c>
      <c r="Q13748">
        <f t="shared" si="333"/>
        <v>5</v>
      </c>
      <c r="R13748">
        <f t="shared" ref="R13748:R13811" si="334">IF(P13748="","",0)</f>
        <v>0</v>
      </c>
    </row>
    <row r="13749" spans="1:18" x14ac:dyDescent="0.3">
      <c r="A13749" t="s">
        <v>919</v>
      </c>
      <c r="B13749" s="1">
        <v>38376</v>
      </c>
      <c r="C13749" t="s">
        <v>16</v>
      </c>
      <c r="D13749" t="s">
        <v>1005</v>
      </c>
      <c r="E13749" t="s">
        <v>1006</v>
      </c>
      <c r="G13749" s="6" t="s">
        <v>29</v>
      </c>
      <c r="H13749" t="s">
        <v>69</v>
      </c>
      <c r="I13749" t="s">
        <v>26</v>
      </c>
      <c r="J13749" t="s">
        <v>27</v>
      </c>
      <c r="K13749">
        <v>38</v>
      </c>
      <c r="L13749">
        <v>13.35</v>
      </c>
      <c r="M13749" t="s">
        <v>74</v>
      </c>
      <c r="N13749">
        <v>13.35</v>
      </c>
      <c r="P13749" cm="1">
        <f t="array" ref="P13749">IF(Q13749&gt;0,INDEX(Q13749:Q35473,MATCH(TRUE,INDEX(Q13749:Q35473="",,),0)-1),"")</f>
        <v>6</v>
      </c>
      <c r="Q13749">
        <f t="shared" si="333"/>
        <v>5</v>
      </c>
      <c r="R13749">
        <f t="shared" si="334"/>
        <v>0</v>
      </c>
    </row>
    <row r="13750" spans="1:18" x14ac:dyDescent="0.3">
      <c r="A13750" t="s">
        <v>919</v>
      </c>
      <c r="B13750" s="1">
        <v>38376</v>
      </c>
      <c r="C13750" t="s">
        <v>16</v>
      </c>
      <c r="D13750" t="s">
        <v>1005</v>
      </c>
      <c r="E13750" t="s">
        <v>1006</v>
      </c>
      <c r="G13750" t="s">
        <v>19</v>
      </c>
      <c r="H13750" t="s">
        <v>41</v>
      </c>
      <c r="I13750" t="s">
        <v>26</v>
      </c>
      <c r="J13750" t="s">
        <v>27</v>
      </c>
      <c r="K13750">
        <v>212</v>
      </c>
      <c r="L13750">
        <v>56.35</v>
      </c>
      <c r="M13750" t="s">
        <v>32</v>
      </c>
      <c r="N13750">
        <v>63.75</v>
      </c>
      <c r="P13750" cm="1">
        <f t="array" ref="P13750">IF(Q13750&gt;0,INDEX(Q13750:Q35474,MATCH(TRUE,INDEX(Q13750:Q35474="",,),0)-1),"")</f>
        <v>6</v>
      </c>
      <c r="Q13750">
        <f t="shared" si="333"/>
        <v>6</v>
      </c>
      <c r="R13750">
        <f t="shared" si="334"/>
        <v>0</v>
      </c>
    </row>
    <row r="13751" spans="1:18" x14ac:dyDescent="0.3">
      <c r="A13751" t="s">
        <v>919</v>
      </c>
      <c r="B13751" s="1">
        <v>38376</v>
      </c>
      <c r="C13751" t="s">
        <v>16</v>
      </c>
      <c r="D13751" t="s">
        <v>1005</v>
      </c>
      <c r="E13751" t="s">
        <v>1006</v>
      </c>
      <c r="G13751" t="s">
        <v>19</v>
      </c>
      <c r="H13751" t="s">
        <v>28</v>
      </c>
      <c r="I13751" t="s">
        <v>26</v>
      </c>
      <c r="J13751" t="s">
        <v>27</v>
      </c>
      <c r="K13751">
        <v>1207</v>
      </c>
      <c r="L13751">
        <v>21.65</v>
      </c>
      <c r="M13751" t="s">
        <v>32</v>
      </c>
      <c r="N13751">
        <v>30.57</v>
      </c>
      <c r="P13751" cm="1">
        <f t="array" ref="P13751">IF(Q13751&gt;0,INDEX(Q13751:Q35475,MATCH(TRUE,INDEX(Q13751:Q35475="",,),0)-1),"")</f>
        <v>6</v>
      </c>
      <c r="Q13751">
        <f t="shared" si="333"/>
        <v>6</v>
      </c>
      <c r="R13751">
        <f t="shared" si="334"/>
        <v>0</v>
      </c>
    </row>
    <row r="13752" spans="1:18" x14ac:dyDescent="0.3">
      <c r="A13752" t="s">
        <v>919</v>
      </c>
      <c r="B13752" s="1">
        <v>38376</v>
      </c>
      <c r="C13752" t="s">
        <v>16</v>
      </c>
      <c r="D13752" t="s">
        <v>1005</v>
      </c>
      <c r="E13752" t="s">
        <v>1006</v>
      </c>
      <c r="G13752" s="6" t="s">
        <v>29</v>
      </c>
      <c r="H13752" t="s">
        <v>41</v>
      </c>
      <c r="I13752" t="s">
        <v>21</v>
      </c>
      <c r="J13752" t="s">
        <v>22</v>
      </c>
      <c r="K13752">
        <v>22.8</v>
      </c>
      <c r="L13752">
        <v>181</v>
      </c>
      <c r="M13752" t="s">
        <v>32</v>
      </c>
      <c r="N13752">
        <v>181</v>
      </c>
      <c r="P13752" cm="1">
        <f t="array" ref="P13752">IF(Q13752&gt;0,INDEX(Q13752:Q35476,MATCH(TRUE,INDEX(Q13752:Q35476="",,),0)-1),"")</f>
        <v>6</v>
      </c>
      <c r="Q13752">
        <f t="shared" si="333"/>
        <v>6</v>
      </c>
      <c r="R13752">
        <f t="shared" si="334"/>
        <v>0</v>
      </c>
    </row>
    <row r="13753" spans="1:18" x14ac:dyDescent="0.3">
      <c r="A13753" t="s">
        <v>919</v>
      </c>
      <c r="B13753" s="1">
        <v>38376</v>
      </c>
      <c r="C13753" t="s">
        <v>16</v>
      </c>
      <c r="D13753" t="s">
        <v>1005</v>
      </c>
      <c r="E13753" t="s">
        <v>1006</v>
      </c>
      <c r="G13753" s="6" t="s">
        <v>29</v>
      </c>
      <c r="H13753" t="s">
        <v>30</v>
      </c>
      <c r="I13753" t="s">
        <v>26</v>
      </c>
      <c r="J13753" t="s">
        <v>27</v>
      </c>
      <c r="K13753">
        <v>67</v>
      </c>
      <c r="L13753">
        <v>16.149999999999999</v>
      </c>
      <c r="M13753" t="s">
        <v>32</v>
      </c>
      <c r="N13753">
        <v>16.149999999999999</v>
      </c>
      <c r="P13753" cm="1">
        <f t="array" ref="P13753">IF(Q13753&gt;0,INDEX(Q13753:Q35477,MATCH(TRUE,INDEX(Q13753:Q35477="",,),0)-1),"")</f>
        <v>6</v>
      </c>
      <c r="Q13753">
        <f t="shared" si="333"/>
        <v>6</v>
      </c>
      <c r="R13753">
        <f t="shared" si="334"/>
        <v>0</v>
      </c>
    </row>
    <row r="13754" spans="1:18" x14ac:dyDescent="0.3">
      <c r="A13754" t="s">
        <v>919</v>
      </c>
      <c r="B13754" s="1">
        <v>38376</v>
      </c>
      <c r="C13754" t="s">
        <v>16</v>
      </c>
      <c r="D13754" t="s">
        <v>1005</v>
      </c>
      <c r="E13754" t="s">
        <v>1006</v>
      </c>
      <c r="G13754" s="6" t="s">
        <v>29</v>
      </c>
      <c r="H13754" t="s">
        <v>25</v>
      </c>
      <c r="I13754" t="s">
        <v>26</v>
      </c>
      <c r="J13754" t="s">
        <v>27</v>
      </c>
      <c r="K13754">
        <v>85</v>
      </c>
      <c r="L13754">
        <v>23.2</v>
      </c>
      <c r="M13754" t="s">
        <v>32</v>
      </c>
      <c r="N13754">
        <v>23.2</v>
      </c>
      <c r="P13754" cm="1">
        <f t="array" ref="P13754">IF(Q13754&gt;0,INDEX(Q13754:Q35478,MATCH(TRUE,INDEX(Q13754:Q35478="",,),0)-1),"")</f>
        <v>6</v>
      </c>
      <c r="Q13754">
        <f t="shared" si="333"/>
        <v>6</v>
      </c>
      <c r="R13754">
        <f t="shared" si="334"/>
        <v>0</v>
      </c>
    </row>
    <row r="13755" spans="1:18" x14ac:dyDescent="0.3">
      <c r="A13755" t="s">
        <v>919</v>
      </c>
      <c r="B13755" s="1">
        <v>38376</v>
      </c>
      <c r="C13755" t="s">
        <v>16</v>
      </c>
      <c r="D13755" t="s">
        <v>1005</v>
      </c>
      <c r="E13755" t="s">
        <v>1006</v>
      </c>
      <c r="G13755" s="6" t="s">
        <v>29</v>
      </c>
      <c r="H13755" t="s">
        <v>69</v>
      </c>
      <c r="I13755" t="s">
        <v>26</v>
      </c>
      <c r="J13755" t="s">
        <v>27</v>
      </c>
      <c r="K13755">
        <v>38</v>
      </c>
      <c r="L13755">
        <v>13.35</v>
      </c>
      <c r="M13755" t="s">
        <v>32</v>
      </c>
      <c r="N13755">
        <v>13.35</v>
      </c>
      <c r="P13755" cm="1">
        <f t="array" ref="P13755">IF(Q13755&gt;0,INDEX(Q13755:Q35479,MATCH(TRUE,INDEX(Q13755:Q35479="",,),0)-1),"")</f>
        <v>6</v>
      </c>
      <c r="Q13755">
        <f t="shared" si="333"/>
        <v>6</v>
      </c>
      <c r="R13755">
        <f t="shared" si="334"/>
        <v>0</v>
      </c>
    </row>
    <row r="13756" spans="1:18" x14ac:dyDescent="0.3">
      <c r="P13756" t="str" cm="1">
        <f t="array" ref="P13756">IF(Q13756&gt;0,INDEX(Q13756:Q35480,MATCH(TRUE,INDEX(Q13756:Q35480="",,),0)-1),"")</f>
        <v/>
      </c>
      <c r="R13756" t="str">
        <f t="shared" si="334"/>
        <v/>
      </c>
    </row>
    <row r="13757" spans="1:18" x14ac:dyDescent="0.3">
      <c r="A13757" t="s">
        <v>919</v>
      </c>
      <c r="B13757" s="1">
        <v>38376</v>
      </c>
      <c r="C13757" t="s">
        <v>16</v>
      </c>
      <c r="D13757" t="s">
        <v>1007</v>
      </c>
      <c r="E13757" t="s">
        <v>1008</v>
      </c>
      <c r="G13757" t="s">
        <v>19</v>
      </c>
      <c r="H13757" t="s">
        <v>20</v>
      </c>
      <c r="I13757" t="s">
        <v>21</v>
      </c>
      <c r="J13757" t="s">
        <v>22</v>
      </c>
      <c r="K13757">
        <v>40.5</v>
      </c>
      <c r="L13757">
        <v>371</v>
      </c>
      <c r="M13757" t="s">
        <v>59</v>
      </c>
      <c r="N13757">
        <v>800</v>
      </c>
      <c r="O13757" t="s">
        <v>24</v>
      </c>
      <c r="P13757" cm="1">
        <f t="array" ref="P13757">IF(Q13757&gt;0,INDEX(Q13757:Q35481,MATCH(TRUE,INDEX(Q13757:Q35481="",,),0)-1),"")</f>
        <v>3</v>
      </c>
      <c r="Q13757">
        <f>INT((ROW()-13757)/11)+1</f>
        <v>1</v>
      </c>
      <c r="R13757">
        <f t="shared" si="334"/>
        <v>0</v>
      </c>
    </row>
    <row r="13758" spans="1:18" x14ac:dyDescent="0.3">
      <c r="A13758" t="s">
        <v>919</v>
      </c>
      <c r="B13758" s="1">
        <v>38376</v>
      </c>
      <c r="C13758" t="s">
        <v>16</v>
      </c>
      <c r="D13758" t="s">
        <v>1007</v>
      </c>
      <c r="E13758" t="s">
        <v>1008</v>
      </c>
      <c r="G13758" t="s">
        <v>19</v>
      </c>
      <c r="H13758" t="s">
        <v>43</v>
      </c>
      <c r="I13758" t="s">
        <v>26</v>
      </c>
      <c r="J13758" t="s">
        <v>27</v>
      </c>
      <c r="K13758">
        <v>464</v>
      </c>
      <c r="L13758">
        <v>14.15</v>
      </c>
      <c r="M13758" t="s">
        <v>59</v>
      </c>
      <c r="N13758">
        <v>24</v>
      </c>
      <c r="O13758" t="s">
        <v>24</v>
      </c>
      <c r="P13758" cm="1">
        <f t="array" ref="P13758">IF(Q13758&gt;0,INDEX(Q13758:Q35482,MATCH(TRUE,INDEX(Q13758:Q35482="",,),0)-1),"")</f>
        <v>3</v>
      </c>
      <c r="Q13758">
        <f t="shared" ref="Q13758:Q13789" si="335">INT((ROW()-13757)/11)+1</f>
        <v>1</v>
      </c>
      <c r="R13758">
        <f t="shared" si="334"/>
        <v>0</v>
      </c>
    </row>
    <row r="13759" spans="1:18" x14ac:dyDescent="0.3">
      <c r="A13759" t="s">
        <v>919</v>
      </c>
      <c r="B13759" s="1">
        <v>38376</v>
      </c>
      <c r="C13759" t="s">
        <v>16</v>
      </c>
      <c r="D13759" t="s">
        <v>1007</v>
      </c>
      <c r="E13759" t="s">
        <v>1008</v>
      </c>
      <c r="G13759" s="6" t="s">
        <v>29</v>
      </c>
      <c r="H13759" t="s">
        <v>30</v>
      </c>
      <c r="I13759" t="s">
        <v>21</v>
      </c>
      <c r="J13759" t="s">
        <v>22</v>
      </c>
      <c r="K13759">
        <v>6.1</v>
      </c>
      <c r="L13759">
        <v>124</v>
      </c>
      <c r="M13759" t="s">
        <v>59</v>
      </c>
      <c r="N13759">
        <v>124</v>
      </c>
      <c r="O13759" t="s">
        <v>24</v>
      </c>
      <c r="P13759" cm="1">
        <f t="array" ref="P13759">IF(Q13759&gt;0,INDEX(Q13759:Q35483,MATCH(TRUE,INDEX(Q13759:Q35483="",,),0)-1),"")</f>
        <v>3</v>
      </c>
      <c r="Q13759">
        <f t="shared" si="335"/>
        <v>1</v>
      </c>
      <c r="R13759">
        <f t="shared" si="334"/>
        <v>0</v>
      </c>
    </row>
    <row r="13760" spans="1:18" x14ac:dyDescent="0.3">
      <c r="A13760" t="s">
        <v>919</v>
      </c>
      <c r="B13760" s="1">
        <v>38376</v>
      </c>
      <c r="C13760" t="s">
        <v>16</v>
      </c>
      <c r="D13760" t="s">
        <v>1007</v>
      </c>
      <c r="E13760" t="s">
        <v>1008</v>
      </c>
      <c r="G13760" s="6" t="s">
        <v>29</v>
      </c>
      <c r="H13760" t="s">
        <v>126</v>
      </c>
      <c r="I13760" t="s">
        <v>21</v>
      </c>
      <c r="J13760" t="s">
        <v>22</v>
      </c>
      <c r="K13760">
        <v>5.4</v>
      </c>
      <c r="L13760">
        <v>47</v>
      </c>
      <c r="M13760" t="s">
        <v>59</v>
      </c>
      <c r="N13760">
        <v>47</v>
      </c>
      <c r="O13760" t="s">
        <v>24</v>
      </c>
      <c r="P13760" cm="1">
        <f t="array" ref="P13760">IF(Q13760&gt;0,INDEX(Q13760:Q35484,MATCH(TRUE,INDEX(Q13760:Q35484="",,),0)-1),"")</f>
        <v>3</v>
      </c>
      <c r="Q13760">
        <f t="shared" si="335"/>
        <v>1</v>
      </c>
      <c r="R13760">
        <f t="shared" si="334"/>
        <v>0</v>
      </c>
    </row>
    <row r="13761" spans="1:18" x14ac:dyDescent="0.3">
      <c r="A13761" t="s">
        <v>919</v>
      </c>
      <c r="B13761" s="1">
        <v>38376</v>
      </c>
      <c r="C13761" t="s">
        <v>16</v>
      </c>
      <c r="D13761" t="s">
        <v>1007</v>
      </c>
      <c r="E13761" t="s">
        <v>1008</v>
      </c>
      <c r="G13761" s="6" t="s">
        <v>29</v>
      </c>
      <c r="H13761" t="s">
        <v>25</v>
      </c>
      <c r="I13761" t="s">
        <v>21</v>
      </c>
      <c r="J13761" t="s">
        <v>22</v>
      </c>
      <c r="K13761">
        <v>25.3</v>
      </c>
      <c r="L13761">
        <v>98</v>
      </c>
      <c r="M13761" t="s">
        <v>59</v>
      </c>
      <c r="N13761">
        <v>98</v>
      </c>
      <c r="O13761" t="s">
        <v>24</v>
      </c>
      <c r="P13761" cm="1">
        <f t="array" ref="P13761">IF(Q13761&gt;0,INDEX(Q13761:Q35485,MATCH(TRUE,INDEX(Q13761:Q35485="",,),0)-1),"")</f>
        <v>3</v>
      </c>
      <c r="Q13761">
        <f t="shared" si="335"/>
        <v>1</v>
      </c>
      <c r="R13761">
        <f t="shared" si="334"/>
        <v>0</v>
      </c>
    </row>
    <row r="13762" spans="1:18" x14ac:dyDescent="0.3">
      <c r="A13762" t="s">
        <v>919</v>
      </c>
      <c r="B13762" s="1">
        <v>38376</v>
      </c>
      <c r="C13762" t="s">
        <v>16</v>
      </c>
      <c r="D13762" t="s">
        <v>1007</v>
      </c>
      <c r="E13762" t="s">
        <v>1008</v>
      </c>
      <c r="G13762" s="6" t="s">
        <v>29</v>
      </c>
      <c r="H13762" t="s">
        <v>41</v>
      </c>
      <c r="I13762" t="s">
        <v>21</v>
      </c>
      <c r="J13762" t="s">
        <v>22</v>
      </c>
      <c r="K13762">
        <v>9.3000000000000007</v>
      </c>
      <c r="L13762">
        <v>171</v>
      </c>
      <c r="M13762" t="s">
        <v>59</v>
      </c>
      <c r="N13762">
        <v>171</v>
      </c>
      <c r="O13762" t="s">
        <v>24</v>
      </c>
      <c r="P13762" cm="1">
        <f t="array" ref="P13762">IF(Q13762&gt;0,INDEX(Q13762:Q35486,MATCH(TRUE,INDEX(Q13762:Q35486="",,),0)-1),"")</f>
        <v>3</v>
      </c>
      <c r="Q13762">
        <f t="shared" si="335"/>
        <v>1</v>
      </c>
      <c r="R13762">
        <f t="shared" si="334"/>
        <v>0</v>
      </c>
    </row>
    <row r="13763" spans="1:18" x14ac:dyDescent="0.3">
      <c r="A13763" t="s">
        <v>919</v>
      </c>
      <c r="B13763" s="1">
        <v>38376</v>
      </c>
      <c r="C13763" t="s">
        <v>16</v>
      </c>
      <c r="D13763" t="s">
        <v>1007</v>
      </c>
      <c r="E13763" t="s">
        <v>1008</v>
      </c>
      <c r="G13763" s="6" t="s">
        <v>29</v>
      </c>
      <c r="H13763" t="s">
        <v>43</v>
      </c>
      <c r="I13763" t="s">
        <v>21</v>
      </c>
      <c r="J13763" t="s">
        <v>22</v>
      </c>
      <c r="K13763">
        <v>2.7</v>
      </c>
      <c r="L13763">
        <v>160</v>
      </c>
      <c r="M13763" t="s">
        <v>59</v>
      </c>
      <c r="N13763">
        <v>160</v>
      </c>
      <c r="O13763" t="s">
        <v>24</v>
      </c>
      <c r="P13763" cm="1">
        <f t="array" ref="P13763">IF(Q13763&gt;0,INDEX(Q13763:Q35487,MATCH(TRUE,INDEX(Q13763:Q35487="",,),0)-1),"")</f>
        <v>3</v>
      </c>
      <c r="Q13763">
        <f t="shared" si="335"/>
        <v>1</v>
      </c>
      <c r="R13763">
        <f t="shared" si="334"/>
        <v>0</v>
      </c>
    </row>
    <row r="13764" spans="1:18" x14ac:dyDescent="0.3">
      <c r="A13764" t="s">
        <v>919</v>
      </c>
      <c r="B13764" s="1">
        <v>38376</v>
      </c>
      <c r="C13764" t="s">
        <v>16</v>
      </c>
      <c r="D13764" t="s">
        <v>1007</v>
      </c>
      <c r="E13764" t="s">
        <v>1008</v>
      </c>
      <c r="G13764" s="6" t="s">
        <v>29</v>
      </c>
      <c r="H13764" t="s">
        <v>30</v>
      </c>
      <c r="I13764" t="s">
        <v>26</v>
      </c>
      <c r="J13764" t="s">
        <v>27</v>
      </c>
      <c r="K13764">
        <v>212</v>
      </c>
      <c r="L13764">
        <v>14.3</v>
      </c>
      <c r="M13764" t="s">
        <v>59</v>
      </c>
      <c r="N13764">
        <v>14.3</v>
      </c>
      <c r="O13764" t="s">
        <v>24</v>
      </c>
      <c r="P13764" cm="1">
        <f t="array" ref="P13764">IF(Q13764&gt;0,INDEX(Q13764:Q35488,MATCH(TRUE,INDEX(Q13764:Q35488="",,),0)-1),"")</f>
        <v>3</v>
      </c>
      <c r="Q13764">
        <f t="shared" si="335"/>
        <v>1</v>
      </c>
      <c r="R13764">
        <f t="shared" si="334"/>
        <v>0</v>
      </c>
    </row>
    <row r="13765" spans="1:18" x14ac:dyDescent="0.3">
      <c r="A13765" t="s">
        <v>919</v>
      </c>
      <c r="B13765" s="1">
        <v>38376</v>
      </c>
      <c r="C13765" t="s">
        <v>16</v>
      </c>
      <c r="D13765" t="s">
        <v>1007</v>
      </c>
      <c r="E13765" t="s">
        <v>1008</v>
      </c>
      <c r="G13765" s="6" t="s">
        <v>29</v>
      </c>
      <c r="H13765" t="s">
        <v>25</v>
      </c>
      <c r="I13765" t="s">
        <v>26</v>
      </c>
      <c r="J13765" t="s">
        <v>27</v>
      </c>
      <c r="K13765">
        <v>145</v>
      </c>
      <c r="L13765">
        <v>20.350000000000001</v>
      </c>
      <c r="M13765" t="s">
        <v>59</v>
      </c>
      <c r="N13765">
        <v>20.350000000000001</v>
      </c>
      <c r="O13765" t="s">
        <v>24</v>
      </c>
      <c r="P13765" cm="1">
        <f t="array" ref="P13765">IF(Q13765&gt;0,INDEX(Q13765:Q35489,MATCH(TRUE,INDEX(Q13765:Q35489="",,),0)-1),"")</f>
        <v>3</v>
      </c>
      <c r="Q13765">
        <f t="shared" si="335"/>
        <v>1</v>
      </c>
      <c r="R13765">
        <f t="shared" si="334"/>
        <v>0</v>
      </c>
    </row>
    <row r="13766" spans="1:18" x14ac:dyDescent="0.3">
      <c r="A13766" t="s">
        <v>919</v>
      </c>
      <c r="B13766" s="1">
        <v>38376</v>
      </c>
      <c r="C13766" t="s">
        <v>16</v>
      </c>
      <c r="D13766" t="s">
        <v>1007</v>
      </c>
      <c r="E13766" t="s">
        <v>1008</v>
      </c>
      <c r="G13766" s="6" t="s">
        <v>29</v>
      </c>
      <c r="H13766" t="s">
        <v>41</v>
      </c>
      <c r="I13766" t="s">
        <v>26</v>
      </c>
      <c r="J13766" t="s">
        <v>27</v>
      </c>
      <c r="K13766">
        <v>8</v>
      </c>
      <c r="L13766">
        <v>48.8</v>
      </c>
      <c r="M13766" t="s">
        <v>59</v>
      </c>
      <c r="N13766">
        <v>48.8</v>
      </c>
      <c r="O13766" t="s">
        <v>24</v>
      </c>
      <c r="P13766" cm="1">
        <f t="array" ref="P13766">IF(Q13766&gt;0,INDEX(Q13766:Q35490,MATCH(TRUE,INDEX(Q13766:Q35490="",,),0)-1),"")</f>
        <v>3</v>
      </c>
      <c r="Q13766">
        <f t="shared" si="335"/>
        <v>1</v>
      </c>
      <c r="R13766">
        <f t="shared" si="334"/>
        <v>0</v>
      </c>
    </row>
    <row r="13767" spans="1:18" x14ac:dyDescent="0.3">
      <c r="A13767" t="s">
        <v>919</v>
      </c>
      <c r="B13767" s="1">
        <v>38376</v>
      </c>
      <c r="C13767" t="s">
        <v>16</v>
      </c>
      <c r="D13767" t="s">
        <v>1007</v>
      </c>
      <c r="E13767" t="s">
        <v>1008</v>
      </c>
      <c r="G13767" s="6" t="s">
        <v>29</v>
      </c>
      <c r="H13767" t="s">
        <v>64</v>
      </c>
      <c r="I13767" t="s">
        <v>26</v>
      </c>
      <c r="J13767" t="s">
        <v>27</v>
      </c>
      <c r="K13767">
        <v>131</v>
      </c>
      <c r="L13767">
        <v>10.25</v>
      </c>
      <c r="M13767" t="s">
        <v>59</v>
      </c>
      <c r="N13767">
        <v>10.25</v>
      </c>
      <c r="O13767" t="s">
        <v>24</v>
      </c>
      <c r="P13767" cm="1">
        <f t="array" ref="P13767">IF(Q13767&gt;0,INDEX(Q13767:Q35491,MATCH(TRUE,INDEX(Q13767:Q35491="",,),0)-1),"")</f>
        <v>3</v>
      </c>
      <c r="Q13767">
        <f t="shared" si="335"/>
        <v>1</v>
      </c>
      <c r="R13767">
        <f t="shared" si="334"/>
        <v>0</v>
      </c>
    </row>
    <row r="13768" spans="1:18" x14ac:dyDescent="0.3">
      <c r="A13768" t="s">
        <v>919</v>
      </c>
      <c r="B13768" s="1">
        <v>38376</v>
      </c>
      <c r="C13768" t="s">
        <v>16</v>
      </c>
      <c r="D13768" t="s">
        <v>1007</v>
      </c>
      <c r="E13768" t="s">
        <v>1008</v>
      </c>
      <c r="G13768" t="s">
        <v>19</v>
      </c>
      <c r="H13768" t="s">
        <v>20</v>
      </c>
      <c r="I13768" t="s">
        <v>21</v>
      </c>
      <c r="J13768" t="s">
        <v>22</v>
      </c>
      <c r="K13768">
        <v>40.5</v>
      </c>
      <c r="L13768">
        <v>371</v>
      </c>
      <c r="M13768" t="s">
        <v>662</v>
      </c>
      <c r="N13768">
        <v>834</v>
      </c>
      <c r="P13768" cm="1">
        <f t="array" ref="P13768">IF(Q13768&gt;0,INDEX(Q13768:Q35492,MATCH(TRUE,INDEX(Q13768:Q35492="",,),0)-1),"")</f>
        <v>3</v>
      </c>
      <c r="Q13768">
        <f t="shared" si="335"/>
        <v>2</v>
      </c>
      <c r="R13768">
        <f t="shared" si="334"/>
        <v>0</v>
      </c>
    </row>
    <row r="13769" spans="1:18" x14ac:dyDescent="0.3">
      <c r="A13769" t="s">
        <v>919</v>
      </c>
      <c r="B13769" s="1">
        <v>38376</v>
      </c>
      <c r="C13769" t="s">
        <v>16</v>
      </c>
      <c r="D13769" t="s">
        <v>1007</v>
      </c>
      <c r="E13769" t="s">
        <v>1008</v>
      </c>
      <c r="G13769" t="s">
        <v>19</v>
      </c>
      <c r="H13769" t="s">
        <v>43</v>
      </c>
      <c r="I13769" t="s">
        <v>26</v>
      </c>
      <c r="J13769" t="s">
        <v>27</v>
      </c>
      <c r="K13769">
        <v>464</v>
      </c>
      <c r="L13769">
        <v>14.15</v>
      </c>
      <c r="M13769" t="s">
        <v>662</v>
      </c>
      <c r="N13769">
        <v>14.5</v>
      </c>
      <c r="P13769" cm="1">
        <f t="array" ref="P13769">IF(Q13769&gt;0,INDEX(Q13769:Q35493,MATCH(TRUE,INDEX(Q13769:Q35493="",,),0)-1),"")</f>
        <v>3</v>
      </c>
      <c r="Q13769">
        <f t="shared" si="335"/>
        <v>2</v>
      </c>
      <c r="R13769">
        <f t="shared" si="334"/>
        <v>0</v>
      </c>
    </row>
    <row r="13770" spans="1:18" x14ac:dyDescent="0.3">
      <c r="A13770" t="s">
        <v>919</v>
      </c>
      <c r="B13770" s="1">
        <v>38376</v>
      </c>
      <c r="C13770" t="s">
        <v>16</v>
      </c>
      <c r="D13770" t="s">
        <v>1007</v>
      </c>
      <c r="E13770" t="s">
        <v>1008</v>
      </c>
      <c r="G13770" s="6" t="s">
        <v>29</v>
      </c>
      <c r="H13770" t="s">
        <v>30</v>
      </c>
      <c r="I13770" t="s">
        <v>21</v>
      </c>
      <c r="J13770" t="s">
        <v>22</v>
      </c>
      <c r="K13770">
        <v>6.1</v>
      </c>
      <c r="L13770">
        <v>124</v>
      </c>
      <c r="M13770" t="s">
        <v>662</v>
      </c>
      <c r="N13770">
        <v>124</v>
      </c>
      <c r="P13770" cm="1">
        <f t="array" ref="P13770">IF(Q13770&gt;0,INDEX(Q13770:Q35494,MATCH(TRUE,INDEX(Q13770:Q35494="",,),0)-1),"")</f>
        <v>3</v>
      </c>
      <c r="Q13770">
        <f t="shared" si="335"/>
        <v>2</v>
      </c>
      <c r="R13770">
        <f t="shared" si="334"/>
        <v>0</v>
      </c>
    </row>
    <row r="13771" spans="1:18" x14ac:dyDescent="0.3">
      <c r="A13771" t="s">
        <v>919</v>
      </c>
      <c r="B13771" s="1">
        <v>38376</v>
      </c>
      <c r="C13771" t="s">
        <v>16</v>
      </c>
      <c r="D13771" t="s">
        <v>1007</v>
      </c>
      <c r="E13771" t="s">
        <v>1008</v>
      </c>
      <c r="G13771" s="6" t="s">
        <v>29</v>
      </c>
      <c r="H13771" t="s">
        <v>126</v>
      </c>
      <c r="I13771" t="s">
        <v>21</v>
      </c>
      <c r="J13771" t="s">
        <v>22</v>
      </c>
      <c r="K13771">
        <v>5.4</v>
      </c>
      <c r="L13771">
        <v>47</v>
      </c>
      <c r="M13771" t="s">
        <v>662</v>
      </c>
      <c r="N13771">
        <v>47</v>
      </c>
      <c r="P13771" cm="1">
        <f t="array" ref="P13771">IF(Q13771&gt;0,INDEX(Q13771:Q35495,MATCH(TRUE,INDEX(Q13771:Q35495="",,),0)-1),"")</f>
        <v>3</v>
      </c>
      <c r="Q13771">
        <f t="shared" si="335"/>
        <v>2</v>
      </c>
      <c r="R13771">
        <f t="shared" si="334"/>
        <v>0</v>
      </c>
    </row>
    <row r="13772" spans="1:18" x14ac:dyDescent="0.3">
      <c r="A13772" t="s">
        <v>919</v>
      </c>
      <c r="B13772" s="1">
        <v>38376</v>
      </c>
      <c r="C13772" t="s">
        <v>16</v>
      </c>
      <c r="D13772" t="s">
        <v>1007</v>
      </c>
      <c r="E13772" t="s">
        <v>1008</v>
      </c>
      <c r="G13772" s="6" t="s">
        <v>29</v>
      </c>
      <c r="H13772" t="s">
        <v>25</v>
      </c>
      <c r="I13772" t="s">
        <v>21</v>
      </c>
      <c r="J13772" t="s">
        <v>22</v>
      </c>
      <c r="K13772">
        <v>25.3</v>
      </c>
      <c r="L13772">
        <v>98</v>
      </c>
      <c r="M13772" t="s">
        <v>662</v>
      </c>
      <c r="N13772">
        <v>98</v>
      </c>
      <c r="P13772" cm="1">
        <f t="array" ref="P13772">IF(Q13772&gt;0,INDEX(Q13772:Q35496,MATCH(TRUE,INDEX(Q13772:Q35496="",,),0)-1),"")</f>
        <v>3</v>
      </c>
      <c r="Q13772">
        <f t="shared" si="335"/>
        <v>2</v>
      </c>
      <c r="R13772">
        <f t="shared" si="334"/>
        <v>0</v>
      </c>
    </row>
    <row r="13773" spans="1:18" x14ac:dyDescent="0.3">
      <c r="A13773" t="s">
        <v>919</v>
      </c>
      <c r="B13773" s="1">
        <v>38376</v>
      </c>
      <c r="C13773" t="s">
        <v>16</v>
      </c>
      <c r="D13773" t="s">
        <v>1007</v>
      </c>
      <c r="E13773" t="s">
        <v>1008</v>
      </c>
      <c r="G13773" s="6" t="s">
        <v>29</v>
      </c>
      <c r="H13773" t="s">
        <v>41</v>
      </c>
      <c r="I13773" t="s">
        <v>21</v>
      </c>
      <c r="J13773" t="s">
        <v>22</v>
      </c>
      <c r="K13773">
        <v>9.3000000000000007</v>
      </c>
      <c r="L13773">
        <v>171</v>
      </c>
      <c r="M13773" t="s">
        <v>662</v>
      </c>
      <c r="N13773">
        <v>171</v>
      </c>
      <c r="P13773" cm="1">
        <f t="array" ref="P13773">IF(Q13773&gt;0,INDEX(Q13773:Q35497,MATCH(TRUE,INDEX(Q13773:Q35497="",,),0)-1),"")</f>
        <v>3</v>
      </c>
      <c r="Q13773">
        <f t="shared" si="335"/>
        <v>2</v>
      </c>
      <c r="R13773">
        <f t="shared" si="334"/>
        <v>0</v>
      </c>
    </row>
    <row r="13774" spans="1:18" x14ac:dyDescent="0.3">
      <c r="A13774" t="s">
        <v>919</v>
      </c>
      <c r="B13774" s="1">
        <v>38376</v>
      </c>
      <c r="C13774" t="s">
        <v>16</v>
      </c>
      <c r="D13774" t="s">
        <v>1007</v>
      </c>
      <c r="E13774" t="s">
        <v>1008</v>
      </c>
      <c r="G13774" s="6" t="s">
        <v>29</v>
      </c>
      <c r="H13774" t="s">
        <v>43</v>
      </c>
      <c r="I13774" t="s">
        <v>21</v>
      </c>
      <c r="J13774" t="s">
        <v>22</v>
      </c>
      <c r="K13774">
        <v>2.7</v>
      </c>
      <c r="L13774">
        <v>160</v>
      </c>
      <c r="M13774" t="s">
        <v>662</v>
      </c>
      <c r="N13774">
        <v>160</v>
      </c>
      <c r="P13774" cm="1">
        <f t="array" ref="P13774">IF(Q13774&gt;0,INDEX(Q13774:Q35498,MATCH(TRUE,INDEX(Q13774:Q35498="",,),0)-1),"")</f>
        <v>3</v>
      </c>
      <c r="Q13774">
        <f t="shared" si="335"/>
        <v>2</v>
      </c>
      <c r="R13774">
        <f t="shared" si="334"/>
        <v>0</v>
      </c>
    </row>
    <row r="13775" spans="1:18" x14ac:dyDescent="0.3">
      <c r="A13775" t="s">
        <v>919</v>
      </c>
      <c r="B13775" s="1">
        <v>38376</v>
      </c>
      <c r="C13775" t="s">
        <v>16</v>
      </c>
      <c r="D13775" t="s">
        <v>1007</v>
      </c>
      <c r="E13775" t="s">
        <v>1008</v>
      </c>
      <c r="G13775" s="6" t="s">
        <v>29</v>
      </c>
      <c r="H13775" t="s">
        <v>30</v>
      </c>
      <c r="I13775" t="s">
        <v>26</v>
      </c>
      <c r="J13775" t="s">
        <v>27</v>
      </c>
      <c r="K13775">
        <v>212</v>
      </c>
      <c r="L13775">
        <v>14.3</v>
      </c>
      <c r="M13775" t="s">
        <v>662</v>
      </c>
      <c r="N13775">
        <v>14.3</v>
      </c>
      <c r="P13775" cm="1">
        <f t="array" ref="P13775">IF(Q13775&gt;0,INDEX(Q13775:Q35499,MATCH(TRUE,INDEX(Q13775:Q35499="",,),0)-1),"")</f>
        <v>3</v>
      </c>
      <c r="Q13775">
        <f t="shared" si="335"/>
        <v>2</v>
      </c>
      <c r="R13775">
        <f t="shared" si="334"/>
        <v>0</v>
      </c>
    </row>
    <row r="13776" spans="1:18" x14ac:dyDescent="0.3">
      <c r="A13776" t="s">
        <v>919</v>
      </c>
      <c r="B13776" s="1">
        <v>38376</v>
      </c>
      <c r="C13776" t="s">
        <v>16</v>
      </c>
      <c r="D13776" t="s">
        <v>1007</v>
      </c>
      <c r="E13776" t="s">
        <v>1008</v>
      </c>
      <c r="G13776" s="6" t="s">
        <v>29</v>
      </c>
      <c r="H13776" t="s">
        <v>25</v>
      </c>
      <c r="I13776" t="s">
        <v>26</v>
      </c>
      <c r="J13776" t="s">
        <v>27</v>
      </c>
      <c r="K13776">
        <v>145</v>
      </c>
      <c r="L13776">
        <v>20.350000000000001</v>
      </c>
      <c r="M13776" t="s">
        <v>662</v>
      </c>
      <c r="N13776">
        <v>20.350000000000001</v>
      </c>
      <c r="P13776" cm="1">
        <f t="array" ref="P13776">IF(Q13776&gt;0,INDEX(Q13776:Q35500,MATCH(TRUE,INDEX(Q13776:Q35500="",,),0)-1),"")</f>
        <v>3</v>
      </c>
      <c r="Q13776">
        <f t="shared" si="335"/>
        <v>2</v>
      </c>
      <c r="R13776">
        <f t="shared" si="334"/>
        <v>0</v>
      </c>
    </row>
    <row r="13777" spans="1:18" x14ac:dyDescent="0.3">
      <c r="A13777" t="s">
        <v>919</v>
      </c>
      <c r="B13777" s="1">
        <v>38376</v>
      </c>
      <c r="C13777" t="s">
        <v>16</v>
      </c>
      <c r="D13777" t="s">
        <v>1007</v>
      </c>
      <c r="E13777" t="s">
        <v>1008</v>
      </c>
      <c r="G13777" s="6" t="s">
        <v>29</v>
      </c>
      <c r="H13777" t="s">
        <v>41</v>
      </c>
      <c r="I13777" t="s">
        <v>26</v>
      </c>
      <c r="J13777" t="s">
        <v>27</v>
      </c>
      <c r="K13777">
        <v>8</v>
      </c>
      <c r="L13777">
        <v>48.8</v>
      </c>
      <c r="M13777" t="s">
        <v>662</v>
      </c>
      <c r="N13777">
        <v>48.8</v>
      </c>
      <c r="P13777" cm="1">
        <f t="array" ref="P13777">IF(Q13777&gt;0,INDEX(Q13777:Q35501,MATCH(TRUE,INDEX(Q13777:Q35501="",,),0)-1),"")</f>
        <v>3</v>
      </c>
      <c r="Q13777">
        <f t="shared" si="335"/>
        <v>2</v>
      </c>
      <c r="R13777">
        <f t="shared" si="334"/>
        <v>0</v>
      </c>
    </row>
    <row r="13778" spans="1:18" x14ac:dyDescent="0.3">
      <c r="A13778" t="s">
        <v>919</v>
      </c>
      <c r="B13778" s="1">
        <v>38376</v>
      </c>
      <c r="C13778" t="s">
        <v>16</v>
      </c>
      <c r="D13778" t="s">
        <v>1007</v>
      </c>
      <c r="E13778" t="s">
        <v>1008</v>
      </c>
      <c r="G13778" s="6" t="s">
        <v>29</v>
      </c>
      <c r="H13778" t="s">
        <v>64</v>
      </c>
      <c r="I13778" t="s">
        <v>26</v>
      </c>
      <c r="J13778" t="s">
        <v>27</v>
      </c>
      <c r="K13778">
        <v>131</v>
      </c>
      <c r="L13778">
        <v>10.25</v>
      </c>
      <c r="M13778" t="s">
        <v>662</v>
      </c>
      <c r="N13778">
        <v>10.25</v>
      </c>
      <c r="P13778" cm="1">
        <f t="array" ref="P13778">IF(Q13778&gt;0,INDEX(Q13778:Q35502,MATCH(TRUE,INDEX(Q13778:Q35502="",,),0)-1),"")</f>
        <v>3</v>
      </c>
      <c r="Q13778">
        <f t="shared" si="335"/>
        <v>2</v>
      </c>
      <c r="R13778">
        <f t="shared" si="334"/>
        <v>0</v>
      </c>
    </row>
    <row r="13779" spans="1:18" x14ac:dyDescent="0.3">
      <c r="A13779" t="s">
        <v>919</v>
      </c>
      <c r="B13779" s="1">
        <v>38376</v>
      </c>
      <c r="C13779" t="s">
        <v>16</v>
      </c>
      <c r="D13779" t="s">
        <v>1007</v>
      </c>
      <c r="E13779" t="s">
        <v>1008</v>
      </c>
      <c r="G13779" t="s">
        <v>19</v>
      </c>
      <c r="H13779" t="s">
        <v>20</v>
      </c>
      <c r="I13779" t="s">
        <v>21</v>
      </c>
      <c r="J13779" t="s">
        <v>22</v>
      </c>
      <c r="K13779">
        <v>40.5</v>
      </c>
      <c r="L13779">
        <v>371</v>
      </c>
      <c r="M13779" t="s">
        <v>922</v>
      </c>
      <c r="N13779">
        <v>371</v>
      </c>
      <c r="P13779" cm="1">
        <f t="array" ref="P13779">IF(Q13779&gt;0,INDEX(Q13779:Q35503,MATCH(TRUE,INDEX(Q13779:Q35503="",,),0)-1),"")</f>
        <v>3</v>
      </c>
      <c r="Q13779">
        <f t="shared" si="335"/>
        <v>3</v>
      </c>
      <c r="R13779">
        <f t="shared" si="334"/>
        <v>0</v>
      </c>
    </row>
    <row r="13780" spans="1:18" x14ac:dyDescent="0.3">
      <c r="A13780" t="s">
        <v>919</v>
      </c>
      <c r="B13780" s="1">
        <v>38376</v>
      </c>
      <c r="C13780" t="s">
        <v>16</v>
      </c>
      <c r="D13780" t="s">
        <v>1007</v>
      </c>
      <c r="E13780" t="s">
        <v>1008</v>
      </c>
      <c r="G13780" t="s">
        <v>19</v>
      </c>
      <c r="H13780" t="s">
        <v>43</v>
      </c>
      <c r="I13780" t="s">
        <v>26</v>
      </c>
      <c r="J13780" t="s">
        <v>27</v>
      </c>
      <c r="K13780">
        <v>464</v>
      </c>
      <c r="L13780">
        <v>14.15</v>
      </c>
      <c r="M13780" t="s">
        <v>922</v>
      </c>
      <c r="N13780">
        <v>21</v>
      </c>
      <c r="P13780" cm="1">
        <f t="array" ref="P13780">IF(Q13780&gt;0,INDEX(Q13780:Q35504,MATCH(TRUE,INDEX(Q13780:Q35504="",,),0)-1),"")</f>
        <v>3</v>
      </c>
      <c r="Q13780">
        <f t="shared" si="335"/>
        <v>3</v>
      </c>
      <c r="R13780">
        <f t="shared" si="334"/>
        <v>0</v>
      </c>
    </row>
    <row r="13781" spans="1:18" x14ac:dyDescent="0.3">
      <c r="A13781" t="s">
        <v>919</v>
      </c>
      <c r="B13781" s="1">
        <v>38376</v>
      </c>
      <c r="C13781" t="s">
        <v>16</v>
      </c>
      <c r="D13781" t="s">
        <v>1007</v>
      </c>
      <c r="E13781" t="s">
        <v>1008</v>
      </c>
      <c r="G13781" s="6" t="s">
        <v>29</v>
      </c>
      <c r="H13781" t="s">
        <v>30</v>
      </c>
      <c r="I13781" t="s">
        <v>21</v>
      </c>
      <c r="J13781" t="s">
        <v>22</v>
      </c>
      <c r="K13781">
        <v>6.1</v>
      </c>
      <c r="L13781">
        <v>124</v>
      </c>
      <c r="M13781" t="s">
        <v>922</v>
      </c>
      <c r="N13781">
        <v>124</v>
      </c>
      <c r="P13781" cm="1">
        <f t="array" ref="P13781">IF(Q13781&gt;0,INDEX(Q13781:Q35505,MATCH(TRUE,INDEX(Q13781:Q35505="",,),0)-1),"")</f>
        <v>3</v>
      </c>
      <c r="Q13781">
        <f t="shared" si="335"/>
        <v>3</v>
      </c>
      <c r="R13781">
        <f t="shared" si="334"/>
        <v>0</v>
      </c>
    </row>
    <row r="13782" spans="1:18" x14ac:dyDescent="0.3">
      <c r="A13782" t="s">
        <v>919</v>
      </c>
      <c r="B13782" s="1">
        <v>38376</v>
      </c>
      <c r="C13782" t="s">
        <v>16</v>
      </c>
      <c r="D13782" t="s">
        <v>1007</v>
      </c>
      <c r="E13782" t="s">
        <v>1008</v>
      </c>
      <c r="G13782" s="6" t="s">
        <v>29</v>
      </c>
      <c r="H13782" t="s">
        <v>126</v>
      </c>
      <c r="I13782" t="s">
        <v>21</v>
      </c>
      <c r="J13782" t="s">
        <v>22</v>
      </c>
      <c r="K13782">
        <v>5.4</v>
      </c>
      <c r="L13782">
        <v>47</v>
      </c>
      <c r="M13782" t="s">
        <v>922</v>
      </c>
      <c r="N13782">
        <v>47</v>
      </c>
      <c r="P13782" cm="1">
        <f t="array" ref="P13782">IF(Q13782&gt;0,INDEX(Q13782:Q35506,MATCH(TRUE,INDEX(Q13782:Q35506="",,),0)-1),"")</f>
        <v>3</v>
      </c>
      <c r="Q13782">
        <f t="shared" si="335"/>
        <v>3</v>
      </c>
      <c r="R13782">
        <f t="shared" si="334"/>
        <v>0</v>
      </c>
    </row>
    <row r="13783" spans="1:18" x14ac:dyDescent="0.3">
      <c r="A13783" t="s">
        <v>919</v>
      </c>
      <c r="B13783" s="1">
        <v>38376</v>
      </c>
      <c r="C13783" t="s">
        <v>16</v>
      </c>
      <c r="D13783" t="s">
        <v>1007</v>
      </c>
      <c r="E13783" t="s">
        <v>1008</v>
      </c>
      <c r="G13783" s="6" t="s">
        <v>29</v>
      </c>
      <c r="H13783" t="s">
        <v>25</v>
      </c>
      <c r="I13783" t="s">
        <v>21</v>
      </c>
      <c r="J13783" t="s">
        <v>22</v>
      </c>
      <c r="K13783">
        <v>25.3</v>
      </c>
      <c r="L13783">
        <v>98</v>
      </c>
      <c r="M13783" t="s">
        <v>922</v>
      </c>
      <c r="N13783">
        <v>98</v>
      </c>
      <c r="P13783" cm="1">
        <f t="array" ref="P13783">IF(Q13783&gt;0,INDEX(Q13783:Q35507,MATCH(TRUE,INDEX(Q13783:Q35507="",,),0)-1),"")</f>
        <v>3</v>
      </c>
      <c r="Q13783">
        <f t="shared" si="335"/>
        <v>3</v>
      </c>
      <c r="R13783">
        <f t="shared" si="334"/>
        <v>0</v>
      </c>
    </row>
    <row r="13784" spans="1:18" x14ac:dyDescent="0.3">
      <c r="A13784" t="s">
        <v>919</v>
      </c>
      <c r="B13784" s="1">
        <v>38376</v>
      </c>
      <c r="C13784" t="s">
        <v>16</v>
      </c>
      <c r="D13784" t="s">
        <v>1007</v>
      </c>
      <c r="E13784" t="s">
        <v>1008</v>
      </c>
      <c r="G13784" s="6" t="s">
        <v>29</v>
      </c>
      <c r="H13784" t="s">
        <v>41</v>
      </c>
      <c r="I13784" t="s">
        <v>21</v>
      </c>
      <c r="J13784" t="s">
        <v>22</v>
      </c>
      <c r="K13784">
        <v>9.3000000000000007</v>
      </c>
      <c r="L13784">
        <v>171</v>
      </c>
      <c r="M13784" t="s">
        <v>922</v>
      </c>
      <c r="N13784">
        <v>171</v>
      </c>
      <c r="P13784" cm="1">
        <f t="array" ref="P13784">IF(Q13784&gt;0,INDEX(Q13784:Q35508,MATCH(TRUE,INDEX(Q13784:Q35508="",,),0)-1),"")</f>
        <v>3</v>
      </c>
      <c r="Q13784">
        <f t="shared" si="335"/>
        <v>3</v>
      </c>
      <c r="R13784">
        <f t="shared" si="334"/>
        <v>0</v>
      </c>
    </row>
    <row r="13785" spans="1:18" x14ac:dyDescent="0.3">
      <c r="A13785" t="s">
        <v>919</v>
      </c>
      <c r="B13785" s="1">
        <v>38376</v>
      </c>
      <c r="C13785" t="s">
        <v>16</v>
      </c>
      <c r="D13785" t="s">
        <v>1007</v>
      </c>
      <c r="E13785" t="s">
        <v>1008</v>
      </c>
      <c r="G13785" s="6" t="s">
        <v>29</v>
      </c>
      <c r="H13785" t="s">
        <v>43</v>
      </c>
      <c r="I13785" t="s">
        <v>21</v>
      </c>
      <c r="J13785" t="s">
        <v>22</v>
      </c>
      <c r="K13785">
        <v>2.7</v>
      </c>
      <c r="L13785">
        <v>160</v>
      </c>
      <c r="M13785" t="s">
        <v>922</v>
      </c>
      <c r="N13785">
        <v>160</v>
      </c>
      <c r="P13785" cm="1">
        <f t="array" ref="P13785">IF(Q13785&gt;0,INDEX(Q13785:Q35509,MATCH(TRUE,INDEX(Q13785:Q35509="",,),0)-1),"")</f>
        <v>3</v>
      </c>
      <c r="Q13785">
        <f t="shared" si="335"/>
        <v>3</v>
      </c>
      <c r="R13785">
        <f t="shared" si="334"/>
        <v>0</v>
      </c>
    </row>
    <row r="13786" spans="1:18" x14ac:dyDescent="0.3">
      <c r="A13786" t="s">
        <v>919</v>
      </c>
      <c r="B13786" s="1">
        <v>38376</v>
      </c>
      <c r="C13786" t="s">
        <v>16</v>
      </c>
      <c r="D13786" t="s">
        <v>1007</v>
      </c>
      <c r="E13786" t="s">
        <v>1008</v>
      </c>
      <c r="G13786" s="6" t="s">
        <v>29</v>
      </c>
      <c r="H13786" t="s">
        <v>30</v>
      </c>
      <c r="I13786" t="s">
        <v>26</v>
      </c>
      <c r="J13786" t="s">
        <v>27</v>
      </c>
      <c r="K13786">
        <v>212</v>
      </c>
      <c r="L13786">
        <v>14.3</v>
      </c>
      <c r="M13786" t="s">
        <v>922</v>
      </c>
      <c r="N13786">
        <v>14.3</v>
      </c>
      <c r="P13786" cm="1">
        <f t="array" ref="P13786">IF(Q13786&gt;0,INDEX(Q13786:Q35510,MATCH(TRUE,INDEX(Q13786:Q35510="",,),0)-1),"")</f>
        <v>3</v>
      </c>
      <c r="Q13786">
        <f t="shared" si="335"/>
        <v>3</v>
      </c>
      <c r="R13786">
        <f t="shared" si="334"/>
        <v>0</v>
      </c>
    </row>
    <row r="13787" spans="1:18" x14ac:dyDescent="0.3">
      <c r="A13787" t="s">
        <v>919</v>
      </c>
      <c r="B13787" s="1">
        <v>38376</v>
      </c>
      <c r="C13787" t="s">
        <v>16</v>
      </c>
      <c r="D13787" t="s">
        <v>1007</v>
      </c>
      <c r="E13787" t="s">
        <v>1008</v>
      </c>
      <c r="G13787" s="6" t="s">
        <v>29</v>
      </c>
      <c r="H13787" t="s">
        <v>25</v>
      </c>
      <c r="I13787" t="s">
        <v>26</v>
      </c>
      <c r="J13787" t="s">
        <v>27</v>
      </c>
      <c r="K13787">
        <v>145</v>
      </c>
      <c r="L13787">
        <v>20.350000000000001</v>
      </c>
      <c r="M13787" t="s">
        <v>922</v>
      </c>
      <c r="N13787">
        <v>20.350000000000001</v>
      </c>
      <c r="P13787" cm="1">
        <f t="array" ref="P13787">IF(Q13787&gt;0,INDEX(Q13787:Q35511,MATCH(TRUE,INDEX(Q13787:Q35511="",,),0)-1),"")</f>
        <v>3</v>
      </c>
      <c r="Q13787">
        <f t="shared" si="335"/>
        <v>3</v>
      </c>
      <c r="R13787">
        <f t="shared" si="334"/>
        <v>0</v>
      </c>
    </row>
    <row r="13788" spans="1:18" x14ac:dyDescent="0.3">
      <c r="A13788" t="s">
        <v>919</v>
      </c>
      <c r="B13788" s="1">
        <v>38376</v>
      </c>
      <c r="C13788" t="s">
        <v>16</v>
      </c>
      <c r="D13788" t="s">
        <v>1007</v>
      </c>
      <c r="E13788" t="s">
        <v>1008</v>
      </c>
      <c r="G13788" s="6" t="s">
        <v>29</v>
      </c>
      <c r="H13788" t="s">
        <v>41</v>
      </c>
      <c r="I13788" t="s">
        <v>26</v>
      </c>
      <c r="J13788" t="s">
        <v>27</v>
      </c>
      <c r="K13788">
        <v>8</v>
      </c>
      <c r="L13788">
        <v>48.8</v>
      </c>
      <c r="M13788" t="s">
        <v>922</v>
      </c>
      <c r="N13788">
        <v>48.8</v>
      </c>
      <c r="P13788" cm="1">
        <f t="array" ref="P13788">IF(Q13788&gt;0,INDEX(Q13788:Q35512,MATCH(TRUE,INDEX(Q13788:Q35512="",,),0)-1),"")</f>
        <v>3</v>
      </c>
      <c r="Q13788">
        <f t="shared" si="335"/>
        <v>3</v>
      </c>
      <c r="R13788">
        <f t="shared" si="334"/>
        <v>0</v>
      </c>
    </row>
    <row r="13789" spans="1:18" x14ac:dyDescent="0.3">
      <c r="A13789" t="s">
        <v>919</v>
      </c>
      <c r="B13789" s="1">
        <v>38376</v>
      </c>
      <c r="C13789" t="s">
        <v>16</v>
      </c>
      <c r="D13789" t="s">
        <v>1007</v>
      </c>
      <c r="E13789" t="s">
        <v>1008</v>
      </c>
      <c r="G13789" s="6" t="s">
        <v>29</v>
      </c>
      <c r="H13789" t="s">
        <v>64</v>
      </c>
      <c r="I13789" t="s">
        <v>26</v>
      </c>
      <c r="J13789" t="s">
        <v>27</v>
      </c>
      <c r="K13789">
        <v>131</v>
      </c>
      <c r="L13789">
        <v>10.25</v>
      </c>
      <c r="M13789" t="s">
        <v>922</v>
      </c>
      <c r="N13789">
        <v>10.25</v>
      </c>
      <c r="P13789" cm="1">
        <f t="array" ref="P13789">IF(Q13789&gt;0,INDEX(Q13789:Q35513,MATCH(TRUE,INDEX(Q13789:Q35513="",,),0)-1),"")</f>
        <v>3</v>
      </c>
      <c r="Q13789">
        <f t="shared" si="335"/>
        <v>3</v>
      </c>
      <c r="R13789">
        <f t="shared" si="334"/>
        <v>0</v>
      </c>
    </row>
    <row r="13790" spans="1:18" x14ac:dyDescent="0.3">
      <c r="P13790" t="str" cm="1">
        <f t="array" ref="P13790">IF(Q13790&gt;0,INDEX(Q13790:Q35514,MATCH(TRUE,INDEX(Q13790:Q35514="",,),0)-1),"")</f>
        <v/>
      </c>
      <c r="R13790" t="str">
        <f t="shared" si="334"/>
        <v/>
      </c>
    </row>
    <row r="13791" spans="1:18" x14ac:dyDescent="0.3">
      <c r="A13791" t="s">
        <v>919</v>
      </c>
      <c r="B13791" s="1">
        <v>38376</v>
      </c>
      <c r="C13791" t="s">
        <v>16</v>
      </c>
      <c r="D13791" t="s">
        <v>1009</v>
      </c>
      <c r="E13791" t="s">
        <v>1010</v>
      </c>
      <c r="G13791" t="s">
        <v>19</v>
      </c>
      <c r="H13791" t="s">
        <v>41</v>
      </c>
      <c r="I13791" t="s">
        <v>21</v>
      </c>
      <c r="J13791" t="s">
        <v>22</v>
      </c>
      <c r="K13791">
        <v>73.900000000000006</v>
      </c>
      <c r="L13791">
        <v>210</v>
      </c>
      <c r="M13791" t="s">
        <v>44</v>
      </c>
      <c r="N13791">
        <v>210</v>
      </c>
      <c r="O13791" t="s">
        <v>24</v>
      </c>
      <c r="P13791" cm="1">
        <f t="array" ref="P13791">IF(Q13791&gt;0,INDEX(Q13791:Q35515,MATCH(TRUE,INDEX(Q13791:Q35515="",,),0)-1),"")</f>
        <v>4</v>
      </c>
      <c r="Q13791">
        <f>INT((ROW()-13791)/4)+1</f>
        <v>1</v>
      </c>
      <c r="R13791">
        <f t="shared" si="334"/>
        <v>0</v>
      </c>
    </row>
    <row r="13792" spans="1:18" x14ac:dyDescent="0.3">
      <c r="A13792" t="s">
        <v>919</v>
      </c>
      <c r="B13792" s="1">
        <v>38376</v>
      </c>
      <c r="C13792" t="s">
        <v>16</v>
      </c>
      <c r="D13792" t="s">
        <v>1009</v>
      </c>
      <c r="E13792" t="s">
        <v>1010</v>
      </c>
      <c r="G13792" t="s">
        <v>19</v>
      </c>
      <c r="H13792" t="s">
        <v>41</v>
      </c>
      <c r="I13792" t="s">
        <v>26</v>
      </c>
      <c r="J13792" t="s">
        <v>27</v>
      </c>
      <c r="K13792">
        <v>151</v>
      </c>
      <c r="L13792">
        <v>53.85</v>
      </c>
      <c r="M13792" t="s">
        <v>44</v>
      </c>
      <c r="N13792">
        <v>53.85</v>
      </c>
      <c r="O13792" t="s">
        <v>24</v>
      </c>
      <c r="P13792" cm="1">
        <f t="array" ref="P13792">IF(Q13792&gt;0,INDEX(Q13792:Q35516,MATCH(TRUE,INDEX(Q13792:Q35516="",,),0)-1),"")</f>
        <v>4</v>
      </c>
      <c r="Q13792">
        <f t="shared" ref="Q13792:Q13806" si="336">INT((ROW()-13791)/4)+1</f>
        <v>1</v>
      </c>
      <c r="R13792">
        <f t="shared" si="334"/>
        <v>0</v>
      </c>
    </row>
    <row r="13793" spans="1:18" x14ac:dyDescent="0.3">
      <c r="A13793" t="s">
        <v>919</v>
      </c>
      <c r="B13793" s="1">
        <v>38376</v>
      </c>
      <c r="C13793" t="s">
        <v>16</v>
      </c>
      <c r="D13793" t="s">
        <v>1009</v>
      </c>
      <c r="E13793" t="s">
        <v>1010</v>
      </c>
      <c r="G13793" t="s">
        <v>19</v>
      </c>
      <c r="H13793" t="s">
        <v>28</v>
      </c>
      <c r="I13793" t="s">
        <v>26</v>
      </c>
      <c r="J13793" t="s">
        <v>27</v>
      </c>
      <c r="K13793">
        <v>313</v>
      </c>
      <c r="L13793">
        <v>21.2</v>
      </c>
      <c r="M13793" t="s">
        <v>44</v>
      </c>
      <c r="N13793">
        <v>46.61</v>
      </c>
      <c r="O13793" t="s">
        <v>24</v>
      </c>
      <c r="P13793" cm="1">
        <f t="array" ref="P13793">IF(Q13793&gt;0,INDEX(Q13793:Q35517,MATCH(TRUE,INDEX(Q13793:Q35517="",,),0)-1),"")</f>
        <v>4</v>
      </c>
      <c r="Q13793">
        <f t="shared" si="336"/>
        <v>1</v>
      </c>
      <c r="R13793">
        <f t="shared" si="334"/>
        <v>0</v>
      </c>
    </row>
    <row r="13794" spans="1:18" x14ac:dyDescent="0.3">
      <c r="A13794" t="s">
        <v>919</v>
      </c>
      <c r="B13794" s="1">
        <v>38376</v>
      </c>
      <c r="C13794" t="s">
        <v>16</v>
      </c>
      <c r="D13794" t="s">
        <v>1009</v>
      </c>
      <c r="E13794" t="s">
        <v>1010</v>
      </c>
      <c r="G13794" s="6" t="s">
        <v>29</v>
      </c>
      <c r="H13794" t="s">
        <v>28</v>
      </c>
      <c r="I13794" t="s">
        <v>21</v>
      </c>
      <c r="J13794" t="s">
        <v>22</v>
      </c>
      <c r="K13794">
        <v>1.1000000000000001</v>
      </c>
      <c r="L13794">
        <v>124</v>
      </c>
      <c r="M13794" t="s">
        <v>44</v>
      </c>
      <c r="N13794">
        <v>124</v>
      </c>
      <c r="O13794" t="s">
        <v>24</v>
      </c>
      <c r="P13794" cm="1">
        <f t="array" ref="P13794">IF(Q13794&gt;0,INDEX(Q13794:Q35518,MATCH(TRUE,INDEX(Q13794:Q35518="",,),0)-1),"")</f>
        <v>4</v>
      </c>
      <c r="Q13794">
        <f t="shared" si="336"/>
        <v>1</v>
      </c>
      <c r="R13794">
        <f t="shared" si="334"/>
        <v>0</v>
      </c>
    </row>
    <row r="13795" spans="1:18" x14ac:dyDescent="0.3">
      <c r="A13795" t="s">
        <v>919</v>
      </c>
      <c r="B13795" s="1">
        <v>38376</v>
      </c>
      <c r="C13795" t="s">
        <v>16</v>
      </c>
      <c r="D13795" t="s">
        <v>1009</v>
      </c>
      <c r="E13795" t="s">
        <v>1010</v>
      </c>
      <c r="G13795" t="s">
        <v>19</v>
      </c>
      <c r="H13795" t="s">
        <v>41</v>
      </c>
      <c r="I13795" t="s">
        <v>21</v>
      </c>
      <c r="J13795" t="s">
        <v>22</v>
      </c>
      <c r="K13795">
        <v>73.900000000000006</v>
      </c>
      <c r="L13795">
        <v>210</v>
      </c>
      <c r="M13795" t="s">
        <v>932</v>
      </c>
      <c r="N13795">
        <v>210</v>
      </c>
      <c r="P13795" cm="1">
        <f t="array" ref="P13795">IF(Q13795&gt;0,INDEX(Q13795:Q35519,MATCH(TRUE,INDEX(Q13795:Q35519="",,),0)-1),"")</f>
        <v>4</v>
      </c>
      <c r="Q13795">
        <f t="shared" si="336"/>
        <v>2</v>
      </c>
      <c r="R13795">
        <f t="shared" si="334"/>
        <v>0</v>
      </c>
    </row>
    <row r="13796" spans="1:18" x14ac:dyDescent="0.3">
      <c r="A13796" t="s">
        <v>919</v>
      </c>
      <c r="B13796" s="1">
        <v>38376</v>
      </c>
      <c r="C13796" t="s">
        <v>16</v>
      </c>
      <c r="D13796" t="s">
        <v>1009</v>
      </c>
      <c r="E13796" t="s">
        <v>1010</v>
      </c>
      <c r="G13796" t="s">
        <v>19</v>
      </c>
      <c r="H13796" t="s">
        <v>41</v>
      </c>
      <c r="I13796" t="s">
        <v>26</v>
      </c>
      <c r="J13796" t="s">
        <v>27</v>
      </c>
      <c r="K13796">
        <v>151</v>
      </c>
      <c r="L13796">
        <v>53.85</v>
      </c>
      <c r="M13796" t="s">
        <v>932</v>
      </c>
      <c r="N13796">
        <v>80.5</v>
      </c>
      <c r="P13796" cm="1">
        <f t="array" ref="P13796">IF(Q13796&gt;0,INDEX(Q13796:Q35520,MATCH(TRUE,INDEX(Q13796:Q35520="",,),0)-1),"")</f>
        <v>4</v>
      </c>
      <c r="Q13796">
        <f t="shared" si="336"/>
        <v>2</v>
      </c>
      <c r="R13796">
        <f t="shared" si="334"/>
        <v>0</v>
      </c>
    </row>
    <row r="13797" spans="1:18" x14ac:dyDescent="0.3">
      <c r="A13797" t="s">
        <v>919</v>
      </c>
      <c r="B13797" s="1">
        <v>38376</v>
      </c>
      <c r="C13797" t="s">
        <v>16</v>
      </c>
      <c r="D13797" t="s">
        <v>1009</v>
      </c>
      <c r="E13797" t="s">
        <v>1010</v>
      </c>
      <c r="G13797" t="s">
        <v>19</v>
      </c>
      <c r="H13797" t="s">
        <v>28</v>
      </c>
      <c r="I13797" t="s">
        <v>26</v>
      </c>
      <c r="J13797" t="s">
        <v>27</v>
      </c>
      <c r="K13797">
        <v>313</v>
      </c>
      <c r="L13797">
        <v>21.2</v>
      </c>
      <c r="M13797" t="s">
        <v>932</v>
      </c>
      <c r="N13797">
        <v>31.5</v>
      </c>
      <c r="P13797" cm="1">
        <f t="array" ref="P13797">IF(Q13797&gt;0,INDEX(Q13797:Q35521,MATCH(TRUE,INDEX(Q13797:Q35521="",,),0)-1),"")</f>
        <v>4</v>
      </c>
      <c r="Q13797">
        <f t="shared" si="336"/>
        <v>2</v>
      </c>
      <c r="R13797">
        <f t="shared" si="334"/>
        <v>0</v>
      </c>
    </row>
    <row r="13798" spans="1:18" x14ac:dyDescent="0.3">
      <c r="A13798" t="s">
        <v>919</v>
      </c>
      <c r="B13798" s="1">
        <v>38376</v>
      </c>
      <c r="C13798" t="s">
        <v>16</v>
      </c>
      <c r="D13798" t="s">
        <v>1009</v>
      </c>
      <c r="E13798" t="s">
        <v>1010</v>
      </c>
      <c r="G13798" s="6" t="s">
        <v>29</v>
      </c>
      <c r="H13798" t="s">
        <v>28</v>
      </c>
      <c r="I13798" t="s">
        <v>21</v>
      </c>
      <c r="J13798" t="s">
        <v>22</v>
      </c>
      <c r="K13798">
        <v>1.1000000000000001</v>
      </c>
      <c r="L13798">
        <v>124</v>
      </c>
      <c r="M13798" t="s">
        <v>932</v>
      </c>
      <c r="N13798">
        <v>124</v>
      </c>
      <c r="P13798" cm="1">
        <f t="array" ref="P13798">IF(Q13798&gt;0,INDEX(Q13798:Q35522,MATCH(TRUE,INDEX(Q13798:Q35522="",,),0)-1),"")</f>
        <v>4</v>
      </c>
      <c r="Q13798">
        <f t="shared" si="336"/>
        <v>2</v>
      </c>
      <c r="R13798">
        <f t="shared" si="334"/>
        <v>0</v>
      </c>
    </row>
    <row r="13799" spans="1:18" x14ac:dyDescent="0.3">
      <c r="A13799" t="s">
        <v>919</v>
      </c>
      <c r="B13799" s="1">
        <v>38376</v>
      </c>
      <c r="C13799" t="s">
        <v>16</v>
      </c>
      <c r="D13799" t="s">
        <v>1009</v>
      </c>
      <c r="E13799" t="s">
        <v>1010</v>
      </c>
      <c r="G13799" t="s">
        <v>19</v>
      </c>
      <c r="H13799" t="s">
        <v>41</v>
      </c>
      <c r="I13799" t="s">
        <v>21</v>
      </c>
      <c r="J13799" t="s">
        <v>22</v>
      </c>
      <c r="K13799">
        <v>73.900000000000006</v>
      </c>
      <c r="L13799">
        <v>210</v>
      </c>
      <c r="M13799" t="s">
        <v>922</v>
      </c>
      <c r="N13799">
        <v>210</v>
      </c>
      <c r="P13799" cm="1">
        <f t="array" ref="P13799">IF(Q13799&gt;0,INDEX(Q13799:Q35523,MATCH(TRUE,INDEX(Q13799:Q35523="",,),0)-1),"")</f>
        <v>4</v>
      </c>
      <c r="Q13799">
        <f t="shared" si="336"/>
        <v>3</v>
      </c>
      <c r="R13799">
        <f t="shared" si="334"/>
        <v>0</v>
      </c>
    </row>
    <row r="13800" spans="1:18" x14ac:dyDescent="0.3">
      <c r="A13800" t="s">
        <v>919</v>
      </c>
      <c r="B13800" s="1">
        <v>38376</v>
      </c>
      <c r="C13800" t="s">
        <v>16</v>
      </c>
      <c r="D13800" t="s">
        <v>1009</v>
      </c>
      <c r="E13800" t="s">
        <v>1010</v>
      </c>
      <c r="G13800" t="s">
        <v>19</v>
      </c>
      <c r="H13800" t="s">
        <v>41</v>
      </c>
      <c r="I13800" t="s">
        <v>26</v>
      </c>
      <c r="J13800" t="s">
        <v>27</v>
      </c>
      <c r="K13800">
        <v>151</v>
      </c>
      <c r="L13800">
        <v>53.85</v>
      </c>
      <c r="M13800" t="s">
        <v>922</v>
      </c>
      <c r="N13800">
        <v>68</v>
      </c>
      <c r="P13800" cm="1">
        <f t="array" ref="P13800">IF(Q13800&gt;0,INDEX(Q13800:Q35524,MATCH(TRUE,INDEX(Q13800:Q35524="",,),0)-1),"")</f>
        <v>4</v>
      </c>
      <c r="Q13800">
        <f t="shared" si="336"/>
        <v>3</v>
      </c>
      <c r="R13800">
        <f t="shared" si="334"/>
        <v>0</v>
      </c>
    </row>
    <row r="13801" spans="1:18" x14ac:dyDescent="0.3">
      <c r="A13801" t="s">
        <v>919</v>
      </c>
      <c r="B13801" s="1">
        <v>38376</v>
      </c>
      <c r="C13801" t="s">
        <v>16</v>
      </c>
      <c r="D13801" t="s">
        <v>1009</v>
      </c>
      <c r="E13801" t="s">
        <v>1010</v>
      </c>
      <c r="G13801" t="s">
        <v>19</v>
      </c>
      <c r="H13801" t="s">
        <v>28</v>
      </c>
      <c r="I13801" t="s">
        <v>26</v>
      </c>
      <c r="J13801" t="s">
        <v>27</v>
      </c>
      <c r="K13801">
        <v>313</v>
      </c>
      <c r="L13801">
        <v>21.2</v>
      </c>
      <c r="M13801" t="s">
        <v>922</v>
      </c>
      <c r="N13801">
        <v>28.5</v>
      </c>
      <c r="P13801" cm="1">
        <f t="array" ref="P13801">IF(Q13801&gt;0,INDEX(Q13801:Q35525,MATCH(TRUE,INDEX(Q13801:Q35525="",,),0)-1),"")</f>
        <v>4</v>
      </c>
      <c r="Q13801">
        <f t="shared" si="336"/>
        <v>3</v>
      </c>
      <c r="R13801">
        <f t="shared" si="334"/>
        <v>0</v>
      </c>
    </row>
    <row r="13802" spans="1:18" x14ac:dyDescent="0.3">
      <c r="A13802" t="s">
        <v>919</v>
      </c>
      <c r="B13802" s="1">
        <v>38376</v>
      </c>
      <c r="C13802" t="s">
        <v>16</v>
      </c>
      <c r="D13802" t="s">
        <v>1009</v>
      </c>
      <c r="E13802" t="s">
        <v>1010</v>
      </c>
      <c r="G13802" s="6" t="s">
        <v>29</v>
      </c>
      <c r="H13802" t="s">
        <v>28</v>
      </c>
      <c r="I13802" t="s">
        <v>21</v>
      </c>
      <c r="J13802" t="s">
        <v>22</v>
      </c>
      <c r="K13802">
        <v>1.1000000000000001</v>
      </c>
      <c r="L13802">
        <v>124</v>
      </c>
      <c r="M13802" t="s">
        <v>922</v>
      </c>
      <c r="N13802">
        <v>124</v>
      </c>
      <c r="P13802" cm="1">
        <f t="array" ref="P13802">IF(Q13802&gt;0,INDEX(Q13802:Q35526,MATCH(TRUE,INDEX(Q13802:Q35526="",,),0)-1),"")</f>
        <v>4</v>
      </c>
      <c r="Q13802">
        <f t="shared" si="336"/>
        <v>3</v>
      </c>
      <c r="R13802">
        <f t="shared" si="334"/>
        <v>0</v>
      </c>
    </row>
    <row r="13803" spans="1:18" x14ac:dyDescent="0.3">
      <c r="A13803" t="s">
        <v>919</v>
      </c>
      <c r="B13803" s="1">
        <v>38376</v>
      </c>
      <c r="C13803" t="s">
        <v>16</v>
      </c>
      <c r="D13803" t="s">
        <v>1009</v>
      </c>
      <c r="E13803" t="s">
        <v>1010</v>
      </c>
      <c r="G13803" t="s">
        <v>19</v>
      </c>
      <c r="H13803" t="s">
        <v>41</v>
      </c>
      <c r="I13803" t="s">
        <v>21</v>
      </c>
      <c r="J13803" t="s">
        <v>22</v>
      </c>
      <c r="K13803">
        <v>73.900000000000006</v>
      </c>
      <c r="L13803">
        <v>210</v>
      </c>
      <c r="M13803" t="s">
        <v>518</v>
      </c>
      <c r="N13803">
        <v>253.67</v>
      </c>
      <c r="P13803" cm="1">
        <f t="array" ref="P13803">IF(Q13803&gt;0,INDEX(Q13803:Q35527,MATCH(TRUE,INDEX(Q13803:Q35527="",,),0)-1),"")</f>
        <v>4</v>
      </c>
      <c r="Q13803">
        <f t="shared" si="336"/>
        <v>4</v>
      </c>
      <c r="R13803">
        <f t="shared" si="334"/>
        <v>0</v>
      </c>
    </row>
    <row r="13804" spans="1:18" x14ac:dyDescent="0.3">
      <c r="A13804" t="s">
        <v>919</v>
      </c>
      <c r="B13804" s="1">
        <v>38376</v>
      </c>
      <c r="C13804" t="s">
        <v>16</v>
      </c>
      <c r="D13804" t="s">
        <v>1009</v>
      </c>
      <c r="E13804" t="s">
        <v>1010</v>
      </c>
      <c r="G13804" t="s">
        <v>19</v>
      </c>
      <c r="H13804" t="s">
        <v>41</v>
      </c>
      <c r="I13804" t="s">
        <v>26</v>
      </c>
      <c r="J13804" t="s">
        <v>27</v>
      </c>
      <c r="K13804">
        <v>151</v>
      </c>
      <c r="L13804">
        <v>53.85</v>
      </c>
      <c r="M13804" t="s">
        <v>518</v>
      </c>
      <c r="N13804">
        <v>59</v>
      </c>
      <c r="P13804" cm="1">
        <f t="array" ref="P13804">IF(Q13804&gt;0,INDEX(Q13804:Q35528,MATCH(TRUE,INDEX(Q13804:Q35528="",,),0)-1),"")</f>
        <v>4</v>
      </c>
      <c r="Q13804">
        <f t="shared" si="336"/>
        <v>4</v>
      </c>
      <c r="R13804">
        <f t="shared" si="334"/>
        <v>0</v>
      </c>
    </row>
    <row r="13805" spans="1:18" x14ac:dyDescent="0.3">
      <c r="A13805" t="s">
        <v>919</v>
      </c>
      <c r="B13805" s="1">
        <v>38376</v>
      </c>
      <c r="C13805" t="s">
        <v>16</v>
      </c>
      <c r="D13805" t="s">
        <v>1009</v>
      </c>
      <c r="E13805" t="s">
        <v>1010</v>
      </c>
      <c r="G13805" t="s">
        <v>19</v>
      </c>
      <c r="H13805" t="s">
        <v>28</v>
      </c>
      <c r="I13805" t="s">
        <v>26</v>
      </c>
      <c r="J13805" t="s">
        <v>27</v>
      </c>
      <c r="K13805">
        <v>313</v>
      </c>
      <c r="L13805">
        <v>21.2</v>
      </c>
      <c r="M13805" t="s">
        <v>518</v>
      </c>
      <c r="N13805">
        <v>21.2</v>
      </c>
      <c r="P13805" cm="1">
        <f t="array" ref="P13805">IF(Q13805&gt;0,INDEX(Q13805:Q35529,MATCH(TRUE,INDEX(Q13805:Q35529="",,),0)-1),"")</f>
        <v>4</v>
      </c>
      <c r="Q13805">
        <f t="shared" si="336"/>
        <v>4</v>
      </c>
      <c r="R13805">
        <f t="shared" si="334"/>
        <v>0</v>
      </c>
    </row>
    <row r="13806" spans="1:18" x14ac:dyDescent="0.3">
      <c r="A13806" t="s">
        <v>919</v>
      </c>
      <c r="B13806" s="1">
        <v>38376</v>
      </c>
      <c r="C13806" t="s">
        <v>16</v>
      </c>
      <c r="D13806" t="s">
        <v>1009</v>
      </c>
      <c r="E13806" t="s">
        <v>1010</v>
      </c>
      <c r="G13806" s="6" t="s">
        <v>29</v>
      </c>
      <c r="H13806" t="s">
        <v>28</v>
      </c>
      <c r="I13806" t="s">
        <v>21</v>
      </c>
      <c r="J13806" t="s">
        <v>22</v>
      </c>
      <c r="K13806">
        <v>1.1000000000000001</v>
      </c>
      <c r="L13806">
        <v>124</v>
      </c>
      <c r="M13806" t="s">
        <v>518</v>
      </c>
      <c r="N13806">
        <v>124</v>
      </c>
      <c r="P13806" cm="1">
        <f t="array" ref="P13806">IF(Q13806&gt;0,INDEX(Q13806:Q35530,MATCH(TRUE,INDEX(Q13806:Q35530="",,),0)-1),"")</f>
        <v>4</v>
      </c>
      <c r="Q13806">
        <f t="shared" si="336"/>
        <v>4</v>
      </c>
      <c r="R13806">
        <f t="shared" si="334"/>
        <v>0</v>
      </c>
    </row>
    <row r="13807" spans="1:18" x14ac:dyDescent="0.3">
      <c r="P13807" t="str" cm="1">
        <f t="array" ref="P13807">IF(Q13807&gt;0,INDEX(Q13807:Q35531,MATCH(TRUE,INDEX(Q13807:Q35531="",,),0)-1),"")</f>
        <v/>
      </c>
      <c r="R13807" t="str">
        <f t="shared" si="334"/>
        <v/>
      </c>
    </row>
    <row r="13808" spans="1:18" x14ac:dyDescent="0.3">
      <c r="A13808" t="s">
        <v>919</v>
      </c>
      <c r="B13808" s="1">
        <v>38362</v>
      </c>
      <c r="C13808" t="s">
        <v>1011</v>
      </c>
      <c r="D13808" t="s">
        <v>1012</v>
      </c>
      <c r="E13808" t="s">
        <v>1013</v>
      </c>
      <c r="G13808" t="s">
        <v>19</v>
      </c>
      <c r="H13808" t="s">
        <v>194</v>
      </c>
      <c r="I13808" t="s">
        <v>21</v>
      </c>
      <c r="J13808" t="s">
        <v>22</v>
      </c>
      <c r="K13808">
        <v>117.2</v>
      </c>
      <c r="L13808">
        <v>353</v>
      </c>
      <c r="M13808" t="s">
        <v>480</v>
      </c>
      <c r="N13808">
        <v>353</v>
      </c>
      <c r="O13808" t="s">
        <v>24</v>
      </c>
      <c r="P13808" cm="1">
        <f t="array" ref="P13808">IF(Q13808&gt;0,INDEX(Q13808:Q35532,MATCH(TRUE,INDEX(Q13808:Q35532="",,),0)-1),"")</f>
        <v>5</v>
      </c>
      <c r="Q13808">
        <f>INT((ROW()-13808)/6)+1</f>
        <v>1</v>
      </c>
      <c r="R13808">
        <f t="shared" si="334"/>
        <v>0</v>
      </c>
    </row>
    <row r="13809" spans="1:18" x14ac:dyDescent="0.3">
      <c r="A13809" t="s">
        <v>919</v>
      </c>
      <c r="B13809" s="1">
        <v>38362</v>
      </c>
      <c r="C13809" t="s">
        <v>1011</v>
      </c>
      <c r="D13809" t="s">
        <v>1012</v>
      </c>
      <c r="E13809" t="s">
        <v>1013</v>
      </c>
      <c r="G13809" t="s">
        <v>19</v>
      </c>
      <c r="H13809" t="s">
        <v>206</v>
      </c>
      <c r="I13809" t="s">
        <v>21</v>
      </c>
      <c r="J13809" t="s">
        <v>22</v>
      </c>
      <c r="K13809">
        <v>127.4</v>
      </c>
      <c r="L13809">
        <v>90</v>
      </c>
      <c r="M13809" t="s">
        <v>480</v>
      </c>
      <c r="N13809">
        <v>395.09</v>
      </c>
      <c r="O13809" t="s">
        <v>24</v>
      </c>
      <c r="P13809" cm="1">
        <f t="array" ref="P13809">IF(Q13809&gt;0,INDEX(Q13809:Q35533,MATCH(TRUE,INDEX(Q13809:Q35533="",,),0)-1),"")</f>
        <v>5</v>
      </c>
      <c r="Q13809">
        <f t="shared" ref="Q13809:Q13837" si="337">INT((ROW()-13808)/6)+1</f>
        <v>1</v>
      </c>
      <c r="R13809">
        <f t="shared" si="334"/>
        <v>0</v>
      </c>
    </row>
    <row r="13810" spans="1:18" x14ac:dyDescent="0.3">
      <c r="A13810" t="s">
        <v>919</v>
      </c>
      <c r="B13810" s="1">
        <v>38362</v>
      </c>
      <c r="C13810" t="s">
        <v>1011</v>
      </c>
      <c r="D13810" t="s">
        <v>1012</v>
      </c>
      <c r="E13810" t="s">
        <v>1013</v>
      </c>
      <c r="G13810" s="6" t="s">
        <v>29</v>
      </c>
      <c r="H13810" t="s">
        <v>64</v>
      </c>
      <c r="I13810" t="s">
        <v>21</v>
      </c>
      <c r="J13810" t="s">
        <v>22</v>
      </c>
      <c r="K13810">
        <v>6.1</v>
      </c>
      <c r="L13810">
        <v>79</v>
      </c>
      <c r="M13810" t="s">
        <v>480</v>
      </c>
      <c r="N13810">
        <v>79</v>
      </c>
      <c r="O13810" t="s">
        <v>24</v>
      </c>
      <c r="P13810" cm="1">
        <f t="array" ref="P13810">IF(Q13810&gt;0,INDEX(Q13810:Q35534,MATCH(TRUE,INDEX(Q13810:Q35534="",,),0)-1),"")</f>
        <v>5</v>
      </c>
      <c r="Q13810">
        <f t="shared" si="337"/>
        <v>1</v>
      </c>
      <c r="R13810">
        <f t="shared" si="334"/>
        <v>0</v>
      </c>
    </row>
    <row r="13811" spans="1:18" x14ac:dyDescent="0.3">
      <c r="A13811" t="s">
        <v>919</v>
      </c>
      <c r="B13811" s="1">
        <v>38362</v>
      </c>
      <c r="C13811" t="s">
        <v>1011</v>
      </c>
      <c r="D13811" t="s">
        <v>1012</v>
      </c>
      <c r="E13811" t="s">
        <v>1013</v>
      </c>
      <c r="G13811" s="6" t="s">
        <v>29</v>
      </c>
      <c r="H13811" t="s">
        <v>194</v>
      </c>
      <c r="I13811" t="s">
        <v>26</v>
      </c>
      <c r="J13811" t="s">
        <v>27</v>
      </c>
      <c r="K13811">
        <v>315</v>
      </c>
      <c r="L13811">
        <v>7.1</v>
      </c>
      <c r="M13811" t="s">
        <v>480</v>
      </c>
      <c r="N13811">
        <v>7.1</v>
      </c>
      <c r="O13811" t="s">
        <v>24</v>
      </c>
      <c r="P13811" cm="1">
        <f t="array" ref="P13811">IF(Q13811&gt;0,INDEX(Q13811:Q35535,MATCH(TRUE,INDEX(Q13811:Q35535="",,),0)-1),"")</f>
        <v>5</v>
      </c>
      <c r="Q13811">
        <f t="shared" si="337"/>
        <v>1</v>
      </c>
      <c r="R13811">
        <f t="shared" si="334"/>
        <v>0</v>
      </c>
    </row>
    <row r="13812" spans="1:18" x14ac:dyDescent="0.3">
      <c r="A13812" t="s">
        <v>919</v>
      </c>
      <c r="B13812" s="1">
        <v>38362</v>
      </c>
      <c r="C13812" t="s">
        <v>1011</v>
      </c>
      <c r="D13812" t="s">
        <v>1012</v>
      </c>
      <c r="E13812" t="s">
        <v>1013</v>
      </c>
      <c r="G13812" s="6" t="s">
        <v>29</v>
      </c>
      <c r="H13812" t="s">
        <v>206</v>
      </c>
      <c r="I13812" t="s">
        <v>26</v>
      </c>
      <c r="J13812" t="s">
        <v>27</v>
      </c>
      <c r="K13812">
        <v>147</v>
      </c>
      <c r="L13812">
        <v>2.4</v>
      </c>
      <c r="M13812" t="s">
        <v>480</v>
      </c>
      <c r="N13812">
        <v>2.4</v>
      </c>
      <c r="O13812" t="s">
        <v>24</v>
      </c>
      <c r="P13812" cm="1">
        <f t="array" ref="P13812">IF(Q13812&gt;0,INDEX(Q13812:Q35536,MATCH(TRUE,INDEX(Q13812:Q35536="",,),0)-1),"")</f>
        <v>5</v>
      </c>
      <c r="Q13812">
        <f t="shared" si="337"/>
        <v>1</v>
      </c>
      <c r="R13812">
        <f t="shared" ref="R13812:R13875" si="338">IF(P13812="","",0)</f>
        <v>0</v>
      </c>
    </row>
    <row r="13813" spans="1:18" x14ac:dyDescent="0.3">
      <c r="A13813" t="s">
        <v>919</v>
      </c>
      <c r="B13813" s="1">
        <v>38362</v>
      </c>
      <c r="C13813" t="s">
        <v>1011</v>
      </c>
      <c r="D13813" t="s">
        <v>1012</v>
      </c>
      <c r="E13813" t="s">
        <v>1013</v>
      </c>
      <c r="G13813" s="6" t="s">
        <v>29</v>
      </c>
      <c r="H13813" t="s">
        <v>64</v>
      </c>
      <c r="I13813" t="s">
        <v>26</v>
      </c>
      <c r="J13813" t="s">
        <v>27</v>
      </c>
      <c r="K13813">
        <v>9</v>
      </c>
      <c r="L13813">
        <v>7.7</v>
      </c>
      <c r="M13813" t="s">
        <v>480</v>
      </c>
      <c r="N13813">
        <v>7.7</v>
      </c>
      <c r="O13813" t="s">
        <v>24</v>
      </c>
      <c r="P13813" cm="1">
        <f t="array" ref="P13813">IF(Q13813&gt;0,INDEX(Q13813:Q35537,MATCH(TRUE,INDEX(Q13813:Q35537="",,),0)-1),"")</f>
        <v>5</v>
      </c>
      <c r="Q13813">
        <f t="shared" si="337"/>
        <v>1</v>
      </c>
      <c r="R13813">
        <f t="shared" si="338"/>
        <v>0</v>
      </c>
    </row>
    <row r="13814" spans="1:18" x14ac:dyDescent="0.3">
      <c r="A13814" t="s">
        <v>919</v>
      </c>
      <c r="B13814" s="1">
        <v>38362</v>
      </c>
      <c r="C13814" t="s">
        <v>1011</v>
      </c>
      <c r="D13814" t="s">
        <v>1012</v>
      </c>
      <c r="E13814" t="s">
        <v>1013</v>
      </c>
      <c r="G13814" t="s">
        <v>19</v>
      </c>
      <c r="H13814" t="s">
        <v>194</v>
      </c>
      <c r="I13814" t="s">
        <v>21</v>
      </c>
      <c r="J13814" t="s">
        <v>22</v>
      </c>
      <c r="K13814">
        <v>117.2</v>
      </c>
      <c r="L13814">
        <v>353</v>
      </c>
      <c r="M13814" t="s">
        <v>662</v>
      </c>
      <c r="N13814">
        <v>665</v>
      </c>
      <c r="P13814" cm="1">
        <f t="array" ref="P13814">IF(Q13814&gt;0,INDEX(Q13814:Q35538,MATCH(TRUE,INDEX(Q13814:Q35538="",,),0)-1),"")</f>
        <v>5</v>
      </c>
      <c r="Q13814">
        <f t="shared" si="337"/>
        <v>2</v>
      </c>
      <c r="R13814">
        <f t="shared" si="338"/>
        <v>0</v>
      </c>
    </row>
    <row r="13815" spans="1:18" x14ac:dyDescent="0.3">
      <c r="A13815" t="s">
        <v>919</v>
      </c>
      <c r="B13815" s="1">
        <v>38362</v>
      </c>
      <c r="C13815" t="s">
        <v>1011</v>
      </c>
      <c r="D13815" t="s">
        <v>1012</v>
      </c>
      <c r="E13815" t="s">
        <v>1013</v>
      </c>
      <c r="G13815" t="s">
        <v>19</v>
      </c>
      <c r="H13815" t="s">
        <v>206</v>
      </c>
      <c r="I13815" t="s">
        <v>21</v>
      </c>
      <c r="J13815" t="s">
        <v>22</v>
      </c>
      <c r="K13815">
        <v>127.4</v>
      </c>
      <c r="L13815">
        <v>90</v>
      </c>
      <c r="M13815" t="s">
        <v>662</v>
      </c>
      <c r="N13815">
        <v>90</v>
      </c>
      <c r="P13815" cm="1">
        <f t="array" ref="P13815">IF(Q13815&gt;0,INDEX(Q13815:Q35539,MATCH(TRUE,INDEX(Q13815:Q35539="",,),0)-1),"")</f>
        <v>5</v>
      </c>
      <c r="Q13815">
        <f t="shared" si="337"/>
        <v>2</v>
      </c>
      <c r="R13815">
        <f t="shared" si="338"/>
        <v>0</v>
      </c>
    </row>
    <row r="13816" spans="1:18" x14ac:dyDescent="0.3">
      <c r="A13816" t="s">
        <v>919</v>
      </c>
      <c r="B13816" s="1">
        <v>38362</v>
      </c>
      <c r="C13816" t="s">
        <v>1011</v>
      </c>
      <c r="D13816" t="s">
        <v>1012</v>
      </c>
      <c r="E13816" t="s">
        <v>1013</v>
      </c>
      <c r="G13816" s="6" t="s">
        <v>29</v>
      </c>
      <c r="H13816" t="s">
        <v>64</v>
      </c>
      <c r="I13816" t="s">
        <v>21</v>
      </c>
      <c r="J13816" t="s">
        <v>22</v>
      </c>
      <c r="K13816">
        <v>6.1</v>
      </c>
      <c r="L13816">
        <v>79</v>
      </c>
      <c r="M13816" t="s">
        <v>662</v>
      </c>
      <c r="N13816">
        <v>79</v>
      </c>
      <c r="P13816" cm="1">
        <f t="array" ref="P13816">IF(Q13816&gt;0,INDEX(Q13816:Q35540,MATCH(TRUE,INDEX(Q13816:Q35540="",,),0)-1),"")</f>
        <v>5</v>
      </c>
      <c r="Q13816">
        <f t="shared" si="337"/>
        <v>2</v>
      </c>
      <c r="R13816">
        <f t="shared" si="338"/>
        <v>0</v>
      </c>
    </row>
    <row r="13817" spans="1:18" x14ac:dyDescent="0.3">
      <c r="A13817" t="s">
        <v>919</v>
      </c>
      <c r="B13817" s="1">
        <v>38362</v>
      </c>
      <c r="C13817" t="s">
        <v>1011</v>
      </c>
      <c r="D13817" t="s">
        <v>1012</v>
      </c>
      <c r="E13817" t="s">
        <v>1013</v>
      </c>
      <c r="G13817" s="6" t="s">
        <v>29</v>
      </c>
      <c r="H13817" t="s">
        <v>194</v>
      </c>
      <c r="I13817" t="s">
        <v>26</v>
      </c>
      <c r="J13817" t="s">
        <v>27</v>
      </c>
      <c r="K13817">
        <v>315</v>
      </c>
      <c r="L13817">
        <v>7.1</v>
      </c>
      <c r="M13817" t="s">
        <v>662</v>
      </c>
      <c r="N13817">
        <v>7.1</v>
      </c>
      <c r="P13817" cm="1">
        <f t="array" ref="P13817">IF(Q13817&gt;0,INDEX(Q13817:Q35541,MATCH(TRUE,INDEX(Q13817:Q35541="",,),0)-1),"")</f>
        <v>5</v>
      </c>
      <c r="Q13817">
        <f t="shared" si="337"/>
        <v>2</v>
      </c>
      <c r="R13817">
        <f t="shared" si="338"/>
        <v>0</v>
      </c>
    </row>
    <row r="13818" spans="1:18" x14ac:dyDescent="0.3">
      <c r="A13818" t="s">
        <v>919</v>
      </c>
      <c r="B13818" s="1">
        <v>38362</v>
      </c>
      <c r="C13818" t="s">
        <v>1011</v>
      </c>
      <c r="D13818" t="s">
        <v>1012</v>
      </c>
      <c r="E13818" t="s">
        <v>1013</v>
      </c>
      <c r="G13818" s="6" t="s">
        <v>29</v>
      </c>
      <c r="H13818" t="s">
        <v>206</v>
      </c>
      <c r="I13818" t="s">
        <v>26</v>
      </c>
      <c r="J13818" t="s">
        <v>27</v>
      </c>
      <c r="K13818">
        <v>147</v>
      </c>
      <c r="L13818">
        <v>2.4</v>
      </c>
      <c r="M13818" t="s">
        <v>662</v>
      </c>
      <c r="N13818">
        <v>2.4</v>
      </c>
      <c r="P13818" cm="1">
        <f t="array" ref="P13818">IF(Q13818&gt;0,INDEX(Q13818:Q35542,MATCH(TRUE,INDEX(Q13818:Q35542="",,),0)-1),"")</f>
        <v>5</v>
      </c>
      <c r="Q13818">
        <f t="shared" si="337"/>
        <v>2</v>
      </c>
      <c r="R13818">
        <f t="shared" si="338"/>
        <v>0</v>
      </c>
    </row>
    <row r="13819" spans="1:18" x14ac:dyDescent="0.3">
      <c r="A13819" t="s">
        <v>919</v>
      </c>
      <c r="B13819" s="1">
        <v>38362</v>
      </c>
      <c r="C13819" t="s">
        <v>1011</v>
      </c>
      <c r="D13819" t="s">
        <v>1012</v>
      </c>
      <c r="E13819" t="s">
        <v>1013</v>
      </c>
      <c r="G13819" s="6" t="s">
        <v>29</v>
      </c>
      <c r="H13819" t="s">
        <v>64</v>
      </c>
      <c r="I13819" t="s">
        <v>26</v>
      </c>
      <c r="J13819" t="s">
        <v>27</v>
      </c>
      <c r="K13819">
        <v>9</v>
      </c>
      <c r="L13819">
        <v>7.7</v>
      </c>
      <c r="M13819" t="s">
        <v>662</v>
      </c>
      <c r="N13819">
        <v>7.7</v>
      </c>
      <c r="P13819" cm="1">
        <f t="array" ref="P13819">IF(Q13819&gt;0,INDEX(Q13819:Q35543,MATCH(TRUE,INDEX(Q13819:Q35543="",,),0)-1),"")</f>
        <v>5</v>
      </c>
      <c r="Q13819">
        <f t="shared" si="337"/>
        <v>2</v>
      </c>
      <c r="R13819">
        <f t="shared" si="338"/>
        <v>0</v>
      </c>
    </row>
    <row r="13820" spans="1:18" x14ac:dyDescent="0.3">
      <c r="A13820" t="s">
        <v>919</v>
      </c>
      <c r="B13820" s="1">
        <v>38362</v>
      </c>
      <c r="C13820" t="s">
        <v>1011</v>
      </c>
      <c r="D13820" t="s">
        <v>1012</v>
      </c>
      <c r="E13820" t="s">
        <v>1013</v>
      </c>
      <c r="G13820" t="s">
        <v>19</v>
      </c>
      <c r="H13820" t="s">
        <v>194</v>
      </c>
      <c r="I13820" t="s">
        <v>21</v>
      </c>
      <c r="J13820" t="s">
        <v>22</v>
      </c>
      <c r="K13820">
        <v>117.2</v>
      </c>
      <c r="L13820">
        <v>353</v>
      </c>
      <c r="M13820" t="s">
        <v>526</v>
      </c>
      <c r="N13820">
        <v>435</v>
      </c>
      <c r="P13820" cm="1">
        <f t="array" ref="P13820">IF(Q13820&gt;0,INDEX(Q13820:Q35544,MATCH(TRUE,INDEX(Q13820:Q35544="",,),0)-1),"")</f>
        <v>5</v>
      </c>
      <c r="Q13820">
        <f t="shared" si="337"/>
        <v>3</v>
      </c>
      <c r="R13820">
        <f t="shared" si="338"/>
        <v>0</v>
      </c>
    </row>
    <row r="13821" spans="1:18" x14ac:dyDescent="0.3">
      <c r="A13821" t="s">
        <v>919</v>
      </c>
      <c r="B13821" s="1">
        <v>38362</v>
      </c>
      <c r="C13821" t="s">
        <v>1011</v>
      </c>
      <c r="D13821" t="s">
        <v>1012</v>
      </c>
      <c r="E13821" t="s">
        <v>1013</v>
      </c>
      <c r="G13821" t="s">
        <v>19</v>
      </c>
      <c r="H13821" t="s">
        <v>206</v>
      </c>
      <c r="I13821" t="s">
        <v>21</v>
      </c>
      <c r="J13821" t="s">
        <v>22</v>
      </c>
      <c r="K13821">
        <v>127.4</v>
      </c>
      <c r="L13821">
        <v>90</v>
      </c>
      <c r="M13821" t="s">
        <v>526</v>
      </c>
      <c r="N13821">
        <v>128</v>
      </c>
      <c r="P13821" cm="1">
        <f t="array" ref="P13821">IF(Q13821&gt;0,INDEX(Q13821:Q35545,MATCH(TRUE,INDEX(Q13821:Q35545="",,),0)-1),"")</f>
        <v>5</v>
      </c>
      <c r="Q13821">
        <f t="shared" si="337"/>
        <v>3</v>
      </c>
      <c r="R13821">
        <f t="shared" si="338"/>
        <v>0</v>
      </c>
    </row>
    <row r="13822" spans="1:18" x14ac:dyDescent="0.3">
      <c r="A13822" t="s">
        <v>919</v>
      </c>
      <c r="B13822" s="1">
        <v>38362</v>
      </c>
      <c r="C13822" t="s">
        <v>1011</v>
      </c>
      <c r="D13822" t="s">
        <v>1012</v>
      </c>
      <c r="E13822" t="s">
        <v>1013</v>
      </c>
      <c r="G13822" s="6" t="s">
        <v>29</v>
      </c>
      <c r="H13822" t="s">
        <v>64</v>
      </c>
      <c r="I13822" t="s">
        <v>21</v>
      </c>
      <c r="J13822" t="s">
        <v>22</v>
      </c>
      <c r="K13822">
        <v>6.1</v>
      </c>
      <c r="L13822">
        <v>79</v>
      </c>
      <c r="M13822" t="s">
        <v>526</v>
      </c>
      <c r="N13822">
        <v>79</v>
      </c>
      <c r="P13822" cm="1">
        <f t="array" ref="P13822">IF(Q13822&gt;0,INDEX(Q13822:Q35546,MATCH(TRUE,INDEX(Q13822:Q35546="",,),0)-1),"")</f>
        <v>5</v>
      </c>
      <c r="Q13822">
        <f t="shared" si="337"/>
        <v>3</v>
      </c>
      <c r="R13822">
        <f t="shared" si="338"/>
        <v>0</v>
      </c>
    </row>
    <row r="13823" spans="1:18" x14ac:dyDescent="0.3">
      <c r="A13823" t="s">
        <v>919</v>
      </c>
      <c r="B13823" s="1">
        <v>38362</v>
      </c>
      <c r="C13823" t="s">
        <v>1011</v>
      </c>
      <c r="D13823" t="s">
        <v>1012</v>
      </c>
      <c r="E13823" t="s">
        <v>1013</v>
      </c>
      <c r="G13823" s="6" t="s">
        <v>29</v>
      </c>
      <c r="H13823" t="s">
        <v>194</v>
      </c>
      <c r="I13823" t="s">
        <v>26</v>
      </c>
      <c r="J13823" t="s">
        <v>27</v>
      </c>
      <c r="K13823">
        <v>315</v>
      </c>
      <c r="L13823">
        <v>7.1</v>
      </c>
      <c r="M13823" t="s">
        <v>526</v>
      </c>
      <c r="N13823">
        <v>7.1</v>
      </c>
      <c r="P13823" cm="1">
        <f t="array" ref="P13823">IF(Q13823&gt;0,INDEX(Q13823:Q35547,MATCH(TRUE,INDEX(Q13823:Q35547="",,),0)-1),"")</f>
        <v>5</v>
      </c>
      <c r="Q13823">
        <f t="shared" si="337"/>
        <v>3</v>
      </c>
      <c r="R13823">
        <f t="shared" si="338"/>
        <v>0</v>
      </c>
    </row>
    <row r="13824" spans="1:18" x14ac:dyDescent="0.3">
      <c r="A13824" t="s">
        <v>919</v>
      </c>
      <c r="B13824" s="1">
        <v>38362</v>
      </c>
      <c r="C13824" t="s">
        <v>1011</v>
      </c>
      <c r="D13824" t="s">
        <v>1012</v>
      </c>
      <c r="E13824" t="s">
        <v>1013</v>
      </c>
      <c r="G13824" s="6" t="s">
        <v>29</v>
      </c>
      <c r="H13824" t="s">
        <v>206</v>
      </c>
      <c r="I13824" t="s">
        <v>26</v>
      </c>
      <c r="J13824" t="s">
        <v>27</v>
      </c>
      <c r="K13824">
        <v>147</v>
      </c>
      <c r="L13824">
        <v>2.4</v>
      </c>
      <c r="M13824" t="s">
        <v>526</v>
      </c>
      <c r="N13824">
        <v>2.4</v>
      </c>
      <c r="P13824" cm="1">
        <f t="array" ref="P13824">IF(Q13824&gt;0,INDEX(Q13824:Q35548,MATCH(TRUE,INDEX(Q13824:Q35548="",,),0)-1),"")</f>
        <v>5</v>
      </c>
      <c r="Q13824">
        <f t="shared" si="337"/>
        <v>3</v>
      </c>
      <c r="R13824">
        <f t="shared" si="338"/>
        <v>0</v>
      </c>
    </row>
    <row r="13825" spans="1:18" x14ac:dyDescent="0.3">
      <c r="A13825" t="s">
        <v>919</v>
      </c>
      <c r="B13825" s="1">
        <v>38362</v>
      </c>
      <c r="C13825" t="s">
        <v>1011</v>
      </c>
      <c r="D13825" t="s">
        <v>1012</v>
      </c>
      <c r="E13825" t="s">
        <v>1013</v>
      </c>
      <c r="G13825" s="6" t="s">
        <v>29</v>
      </c>
      <c r="H13825" t="s">
        <v>64</v>
      </c>
      <c r="I13825" t="s">
        <v>26</v>
      </c>
      <c r="J13825" t="s">
        <v>27</v>
      </c>
      <c r="K13825">
        <v>9</v>
      </c>
      <c r="L13825">
        <v>7.7</v>
      </c>
      <c r="M13825" t="s">
        <v>526</v>
      </c>
      <c r="N13825">
        <v>7.7</v>
      </c>
      <c r="P13825" cm="1">
        <f t="array" ref="P13825">IF(Q13825&gt;0,INDEX(Q13825:Q35549,MATCH(TRUE,INDEX(Q13825:Q35549="",,),0)-1),"")</f>
        <v>5</v>
      </c>
      <c r="Q13825">
        <f t="shared" si="337"/>
        <v>3</v>
      </c>
      <c r="R13825">
        <f t="shared" si="338"/>
        <v>0</v>
      </c>
    </row>
    <row r="13826" spans="1:18" x14ac:dyDescent="0.3">
      <c r="A13826" t="s">
        <v>919</v>
      </c>
      <c r="B13826" s="1">
        <v>38362</v>
      </c>
      <c r="C13826" t="s">
        <v>1011</v>
      </c>
      <c r="D13826" t="s">
        <v>1012</v>
      </c>
      <c r="E13826" t="s">
        <v>1013</v>
      </c>
      <c r="G13826" t="s">
        <v>19</v>
      </c>
      <c r="H13826" t="s">
        <v>194</v>
      </c>
      <c r="I13826" t="s">
        <v>21</v>
      </c>
      <c r="J13826" t="s">
        <v>22</v>
      </c>
      <c r="K13826">
        <v>117.2</v>
      </c>
      <c r="L13826">
        <v>353</v>
      </c>
      <c r="M13826" t="s">
        <v>59</v>
      </c>
      <c r="N13826">
        <v>460</v>
      </c>
      <c r="P13826" cm="1">
        <f t="array" ref="P13826">IF(Q13826&gt;0,INDEX(Q13826:Q35550,MATCH(TRUE,INDEX(Q13826:Q35550="",,),0)-1),"")</f>
        <v>5</v>
      </c>
      <c r="Q13826">
        <f t="shared" si="337"/>
        <v>4</v>
      </c>
      <c r="R13826">
        <f t="shared" si="338"/>
        <v>0</v>
      </c>
    </row>
    <row r="13827" spans="1:18" x14ac:dyDescent="0.3">
      <c r="A13827" t="s">
        <v>919</v>
      </c>
      <c r="B13827" s="1">
        <v>38362</v>
      </c>
      <c r="C13827" t="s">
        <v>1011</v>
      </c>
      <c r="D13827" t="s">
        <v>1012</v>
      </c>
      <c r="E13827" t="s">
        <v>1013</v>
      </c>
      <c r="G13827" t="s">
        <v>19</v>
      </c>
      <c r="H13827" t="s">
        <v>206</v>
      </c>
      <c r="I13827" t="s">
        <v>21</v>
      </c>
      <c r="J13827" t="s">
        <v>22</v>
      </c>
      <c r="K13827">
        <v>127.4</v>
      </c>
      <c r="L13827">
        <v>90</v>
      </c>
      <c r="M13827" t="s">
        <v>59</v>
      </c>
      <c r="N13827">
        <v>90</v>
      </c>
      <c r="P13827" cm="1">
        <f t="array" ref="P13827">IF(Q13827&gt;0,INDEX(Q13827:Q35551,MATCH(TRUE,INDEX(Q13827:Q35551="",,),0)-1),"")</f>
        <v>5</v>
      </c>
      <c r="Q13827">
        <f t="shared" si="337"/>
        <v>4</v>
      </c>
      <c r="R13827">
        <f t="shared" si="338"/>
        <v>0</v>
      </c>
    </row>
    <row r="13828" spans="1:18" x14ac:dyDescent="0.3">
      <c r="A13828" t="s">
        <v>919</v>
      </c>
      <c r="B13828" s="1">
        <v>38362</v>
      </c>
      <c r="C13828" t="s">
        <v>1011</v>
      </c>
      <c r="D13828" t="s">
        <v>1012</v>
      </c>
      <c r="E13828" t="s">
        <v>1013</v>
      </c>
      <c r="G13828" s="6" t="s">
        <v>29</v>
      </c>
      <c r="H13828" t="s">
        <v>64</v>
      </c>
      <c r="I13828" t="s">
        <v>21</v>
      </c>
      <c r="J13828" t="s">
        <v>22</v>
      </c>
      <c r="K13828">
        <v>6.1</v>
      </c>
      <c r="L13828">
        <v>79</v>
      </c>
      <c r="M13828" t="s">
        <v>59</v>
      </c>
      <c r="N13828">
        <v>79</v>
      </c>
      <c r="P13828" cm="1">
        <f t="array" ref="P13828">IF(Q13828&gt;0,INDEX(Q13828:Q35552,MATCH(TRUE,INDEX(Q13828:Q35552="",,),0)-1),"")</f>
        <v>5</v>
      </c>
      <c r="Q13828">
        <f t="shared" si="337"/>
        <v>4</v>
      </c>
      <c r="R13828">
        <f t="shared" si="338"/>
        <v>0</v>
      </c>
    </row>
    <row r="13829" spans="1:18" x14ac:dyDescent="0.3">
      <c r="A13829" t="s">
        <v>919</v>
      </c>
      <c r="B13829" s="1">
        <v>38362</v>
      </c>
      <c r="C13829" t="s">
        <v>1011</v>
      </c>
      <c r="D13829" t="s">
        <v>1012</v>
      </c>
      <c r="E13829" t="s">
        <v>1013</v>
      </c>
      <c r="G13829" s="6" t="s">
        <v>29</v>
      </c>
      <c r="H13829" t="s">
        <v>194</v>
      </c>
      <c r="I13829" t="s">
        <v>26</v>
      </c>
      <c r="J13829" t="s">
        <v>27</v>
      </c>
      <c r="K13829">
        <v>315</v>
      </c>
      <c r="L13829">
        <v>7.1</v>
      </c>
      <c r="M13829" t="s">
        <v>59</v>
      </c>
      <c r="N13829">
        <v>7.1</v>
      </c>
      <c r="P13829" cm="1">
        <f t="array" ref="P13829">IF(Q13829&gt;0,INDEX(Q13829:Q35553,MATCH(TRUE,INDEX(Q13829:Q35553="",,),0)-1),"")</f>
        <v>5</v>
      </c>
      <c r="Q13829">
        <f t="shared" si="337"/>
        <v>4</v>
      </c>
      <c r="R13829">
        <f t="shared" si="338"/>
        <v>0</v>
      </c>
    </row>
    <row r="13830" spans="1:18" x14ac:dyDescent="0.3">
      <c r="A13830" t="s">
        <v>919</v>
      </c>
      <c r="B13830" s="1">
        <v>38362</v>
      </c>
      <c r="C13830" t="s">
        <v>1011</v>
      </c>
      <c r="D13830" t="s">
        <v>1012</v>
      </c>
      <c r="E13830" t="s">
        <v>1013</v>
      </c>
      <c r="G13830" s="6" t="s">
        <v>29</v>
      </c>
      <c r="H13830" t="s">
        <v>206</v>
      </c>
      <c r="I13830" t="s">
        <v>26</v>
      </c>
      <c r="J13830" t="s">
        <v>27</v>
      </c>
      <c r="K13830">
        <v>147</v>
      </c>
      <c r="L13830">
        <v>2.4</v>
      </c>
      <c r="M13830" t="s">
        <v>59</v>
      </c>
      <c r="N13830">
        <v>2.4</v>
      </c>
      <c r="P13830" cm="1">
        <f t="array" ref="P13830">IF(Q13830&gt;0,INDEX(Q13830:Q35554,MATCH(TRUE,INDEX(Q13830:Q35554="",,),0)-1),"")</f>
        <v>5</v>
      </c>
      <c r="Q13830">
        <f t="shared" si="337"/>
        <v>4</v>
      </c>
      <c r="R13830">
        <f t="shared" si="338"/>
        <v>0</v>
      </c>
    </row>
    <row r="13831" spans="1:18" x14ac:dyDescent="0.3">
      <c r="A13831" t="s">
        <v>919</v>
      </c>
      <c r="B13831" s="1">
        <v>38362</v>
      </c>
      <c r="C13831" t="s">
        <v>1011</v>
      </c>
      <c r="D13831" t="s">
        <v>1012</v>
      </c>
      <c r="E13831" t="s">
        <v>1013</v>
      </c>
      <c r="G13831" s="6" t="s">
        <v>29</v>
      </c>
      <c r="H13831" t="s">
        <v>64</v>
      </c>
      <c r="I13831" t="s">
        <v>26</v>
      </c>
      <c r="J13831" t="s">
        <v>27</v>
      </c>
      <c r="K13831">
        <v>9</v>
      </c>
      <c r="L13831">
        <v>7.7</v>
      </c>
      <c r="M13831" t="s">
        <v>59</v>
      </c>
      <c r="N13831">
        <v>7.7</v>
      </c>
      <c r="P13831" cm="1">
        <f t="array" ref="P13831">IF(Q13831&gt;0,INDEX(Q13831:Q35555,MATCH(TRUE,INDEX(Q13831:Q35555="",,),0)-1),"")</f>
        <v>5</v>
      </c>
      <c r="Q13831">
        <f t="shared" si="337"/>
        <v>4</v>
      </c>
      <c r="R13831">
        <f t="shared" si="338"/>
        <v>0</v>
      </c>
    </row>
    <row r="13832" spans="1:18" x14ac:dyDescent="0.3">
      <c r="A13832" t="s">
        <v>919</v>
      </c>
      <c r="B13832" s="1">
        <v>38362</v>
      </c>
      <c r="C13832" t="s">
        <v>1011</v>
      </c>
      <c r="D13832" t="s">
        <v>1012</v>
      </c>
      <c r="E13832" t="s">
        <v>1013</v>
      </c>
      <c r="G13832" t="s">
        <v>19</v>
      </c>
      <c r="H13832" t="s">
        <v>194</v>
      </c>
      <c r="I13832" t="s">
        <v>21</v>
      </c>
      <c r="J13832" t="s">
        <v>22</v>
      </c>
      <c r="K13832">
        <v>117.2</v>
      </c>
      <c r="L13832">
        <v>353</v>
      </c>
      <c r="M13832" t="s">
        <v>31</v>
      </c>
      <c r="N13832">
        <v>353</v>
      </c>
      <c r="P13832" cm="1">
        <f t="array" ref="P13832">IF(Q13832&gt;0,INDEX(Q13832:Q35556,MATCH(TRUE,INDEX(Q13832:Q35556="",,),0)-1),"")</f>
        <v>5</v>
      </c>
      <c r="Q13832">
        <f t="shared" si="337"/>
        <v>5</v>
      </c>
      <c r="R13832">
        <f t="shared" si="338"/>
        <v>0</v>
      </c>
    </row>
    <row r="13833" spans="1:18" x14ac:dyDescent="0.3">
      <c r="A13833" t="s">
        <v>919</v>
      </c>
      <c r="B13833" s="1">
        <v>38362</v>
      </c>
      <c r="C13833" t="s">
        <v>1011</v>
      </c>
      <c r="D13833" t="s">
        <v>1012</v>
      </c>
      <c r="E13833" t="s">
        <v>1013</v>
      </c>
      <c r="G13833" t="s">
        <v>19</v>
      </c>
      <c r="H13833" t="s">
        <v>206</v>
      </c>
      <c r="I13833" t="s">
        <v>21</v>
      </c>
      <c r="J13833" t="s">
        <v>22</v>
      </c>
      <c r="K13833">
        <v>127.4</v>
      </c>
      <c r="L13833">
        <v>90</v>
      </c>
      <c r="M13833" t="s">
        <v>31</v>
      </c>
      <c r="N13833">
        <v>118.9</v>
      </c>
      <c r="P13833" cm="1">
        <f t="array" ref="P13833">IF(Q13833&gt;0,INDEX(Q13833:Q35557,MATCH(TRUE,INDEX(Q13833:Q35557="",,),0)-1),"")</f>
        <v>5</v>
      </c>
      <c r="Q13833">
        <f t="shared" si="337"/>
        <v>5</v>
      </c>
      <c r="R13833">
        <f t="shared" si="338"/>
        <v>0</v>
      </c>
    </row>
    <row r="13834" spans="1:18" x14ac:dyDescent="0.3">
      <c r="A13834" t="s">
        <v>919</v>
      </c>
      <c r="B13834" s="1">
        <v>38362</v>
      </c>
      <c r="C13834" t="s">
        <v>1011</v>
      </c>
      <c r="D13834" t="s">
        <v>1012</v>
      </c>
      <c r="E13834" t="s">
        <v>1013</v>
      </c>
      <c r="G13834" s="6" t="s">
        <v>29</v>
      </c>
      <c r="H13834" t="s">
        <v>64</v>
      </c>
      <c r="I13834" t="s">
        <v>21</v>
      </c>
      <c r="J13834" t="s">
        <v>22</v>
      </c>
      <c r="K13834">
        <v>6.1</v>
      </c>
      <c r="L13834">
        <v>79</v>
      </c>
      <c r="M13834" t="s">
        <v>31</v>
      </c>
      <c r="N13834">
        <v>79</v>
      </c>
      <c r="P13834" cm="1">
        <f t="array" ref="P13834">IF(Q13834&gt;0,INDEX(Q13834:Q35558,MATCH(TRUE,INDEX(Q13834:Q35558="",,),0)-1),"")</f>
        <v>5</v>
      </c>
      <c r="Q13834">
        <f t="shared" si="337"/>
        <v>5</v>
      </c>
      <c r="R13834">
        <f t="shared" si="338"/>
        <v>0</v>
      </c>
    </row>
    <row r="13835" spans="1:18" x14ac:dyDescent="0.3">
      <c r="A13835" t="s">
        <v>919</v>
      </c>
      <c r="B13835" s="1">
        <v>38362</v>
      </c>
      <c r="C13835" t="s">
        <v>1011</v>
      </c>
      <c r="D13835" t="s">
        <v>1012</v>
      </c>
      <c r="E13835" t="s">
        <v>1013</v>
      </c>
      <c r="G13835" s="6" t="s">
        <v>29</v>
      </c>
      <c r="H13835" t="s">
        <v>194</v>
      </c>
      <c r="I13835" t="s">
        <v>26</v>
      </c>
      <c r="J13835" t="s">
        <v>27</v>
      </c>
      <c r="K13835">
        <v>315</v>
      </c>
      <c r="L13835">
        <v>7.1</v>
      </c>
      <c r="M13835" t="s">
        <v>31</v>
      </c>
      <c r="N13835">
        <v>7.1</v>
      </c>
      <c r="P13835" cm="1">
        <f t="array" ref="P13835">IF(Q13835&gt;0,INDEX(Q13835:Q35559,MATCH(TRUE,INDEX(Q13835:Q35559="",,),0)-1),"")</f>
        <v>5</v>
      </c>
      <c r="Q13835">
        <f t="shared" si="337"/>
        <v>5</v>
      </c>
      <c r="R13835">
        <f t="shared" si="338"/>
        <v>0</v>
      </c>
    </row>
    <row r="13836" spans="1:18" x14ac:dyDescent="0.3">
      <c r="A13836" t="s">
        <v>919</v>
      </c>
      <c r="B13836" s="1">
        <v>38362</v>
      </c>
      <c r="C13836" t="s">
        <v>1011</v>
      </c>
      <c r="D13836" t="s">
        <v>1012</v>
      </c>
      <c r="E13836" t="s">
        <v>1013</v>
      </c>
      <c r="G13836" s="6" t="s">
        <v>29</v>
      </c>
      <c r="H13836" t="s">
        <v>206</v>
      </c>
      <c r="I13836" t="s">
        <v>26</v>
      </c>
      <c r="J13836" t="s">
        <v>27</v>
      </c>
      <c r="K13836">
        <v>147</v>
      </c>
      <c r="L13836">
        <v>2.4</v>
      </c>
      <c r="M13836" t="s">
        <v>31</v>
      </c>
      <c r="N13836">
        <v>2.4</v>
      </c>
      <c r="P13836" cm="1">
        <f t="array" ref="P13836">IF(Q13836&gt;0,INDEX(Q13836:Q35560,MATCH(TRUE,INDEX(Q13836:Q35560="",,),0)-1),"")</f>
        <v>5</v>
      </c>
      <c r="Q13836">
        <f t="shared" si="337"/>
        <v>5</v>
      </c>
      <c r="R13836">
        <f t="shared" si="338"/>
        <v>0</v>
      </c>
    </row>
    <row r="13837" spans="1:18" x14ac:dyDescent="0.3">
      <c r="A13837" t="s">
        <v>919</v>
      </c>
      <c r="B13837" s="1">
        <v>38362</v>
      </c>
      <c r="C13837" t="s">
        <v>1011</v>
      </c>
      <c r="D13837" t="s">
        <v>1012</v>
      </c>
      <c r="E13837" t="s">
        <v>1013</v>
      </c>
      <c r="G13837" s="6" t="s">
        <v>29</v>
      </c>
      <c r="H13837" t="s">
        <v>64</v>
      </c>
      <c r="I13837" t="s">
        <v>26</v>
      </c>
      <c r="J13837" t="s">
        <v>27</v>
      </c>
      <c r="K13837">
        <v>9</v>
      </c>
      <c r="L13837">
        <v>7.7</v>
      </c>
      <c r="M13837" t="s">
        <v>31</v>
      </c>
      <c r="N13837">
        <v>7.7</v>
      </c>
      <c r="P13837" cm="1">
        <f t="array" ref="P13837">IF(Q13837&gt;0,INDEX(Q13837:Q35561,MATCH(TRUE,INDEX(Q13837:Q35561="",,),0)-1),"")</f>
        <v>5</v>
      </c>
      <c r="Q13837">
        <f t="shared" si="337"/>
        <v>5</v>
      </c>
      <c r="R13837">
        <f t="shared" si="338"/>
        <v>0</v>
      </c>
    </row>
    <row r="13838" spans="1:18" x14ac:dyDescent="0.3">
      <c r="P13838" t="str" cm="1">
        <f t="array" ref="P13838">IF(Q13838&gt;0,INDEX(Q13838:Q35562,MATCH(TRUE,INDEX(Q13838:Q35562="",,),0)-1),"")</f>
        <v/>
      </c>
      <c r="R13838" t="str">
        <f t="shared" si="338"/>
        <v/>
      </c>
    </row>
    <row r="13839" spans="1:18" x14ac:dyDescent="0.3">
      <c r="A13839" t="s">
        <v>919</v>
      </c>
      <c r="B13839" s="1">
        <v>38362</v>
      </c>
      <c r="C13839" t="s">
        <v>1011</v>
      </c>
      <c r="D13839" t="s">
        <v>1014</v>
      </c>
      <c r="E13839" t="s">
        <v>1015</v>
      </c>
      <c r="G13839" t="s">
        <v>19</v>
      </c>
      <c r="H13839" t="s">
        <v>194</v>
      </c>
      <c r="I13839" t="s">
        <v>21</v>
      </c>
      <c r="J13839" t="s">
        <v>22</v>
      </c>
      <c r="K13839">
        <v>38.4</v>
      </c>
      <c r="L13839">
        <v>250</v>
      </c>
      <c r="M13839" t="s">
        <v>662</v>
      </c>
      <c r="N13839">
        <v>1537</v>
      </c>
      <c r="O13839" t="s">
        <v>24</v>
      </c>
      <c r="P13839" cm="1">
        <f t="array" ref="P13839">IF(Q13839&gt;0,INDEX(Q13839:Q35563,MATCH(TRUE,INDEX(Q13839:Q35563="",,),0)-1),"")</f>
        <v>7</v>
      </c>
      <c r="Q13839">
        <f>INT((ROW()-13839)/8)+1</f>
        <v>1</v>
      </c>
      <c r="R13839">
        <f t="shared" si="338"/>
        <v>0</v>
      </c>
    </row>
    <row r="13840" spans="1:18" x14ac:dyDescent="0.3">
      <c r="A13840" t="s">
        <v>919</v>
      </c>
      <c r="B13840" s="1">
        <v>38362</v>
      </c>
      <c r="C13840" t="s">
        <v>1011</v>
      </c>
      <c r="D13840" t="s">
        <v>1014</v>
      </c>
      <c r="E13840" t="s">
        <v>1015</v>
      </c>
      <c r="G13840" t="s">
        <v>19</v>
      </c>
      <c r="H13840" t="s">
        <v>194</v>
      </c>
      <c r="I13840" t="s">
        <v>26</v>
      </c>
      <c r="J13840" t="s">
        <v>27</v>
      </c>
      <c r="K13840">
        <v>1152</v>
      </c>
      <c r="L13840">
        <v>7.1</v>
      </c>
      <c r="M13840" t="s">
        <v>662</v>
      </c>
      <c r="N13840">
        <v>7.1</v>
      </c>
      <c r="O13840" t="s">
        <v>24</v>
      </c>
      <c r="P13840" cm="1">
        <f t="array" ref="P13840">IF(Q13840&gt;0,INDEX(Q13840:Q35564,MATCH(TRUE,INDEX(Q13840:Q35564="",,),0)-1),"")</f>
        <v>7</v>
      </c>
      <c r="Q13840">
        <f t="shared" ref="Q13840:Q13894" si="339">INT((ROW()-13839)/8)+1</f>
        <v>1</v>
      </c>
      <c r="R13840">
        <f t="shared" si="338"/>
        <v>0</v>
      </c>
    </row>
    <row r="13841" spans="1:18" x14ac:dyDescent="0.3">
      <c r="A13841" t="s">
        <v>919</v>
      </c>
      <c r="B13841" s="1">
        <v>38362</v>
      </c>
      <c r="C13841" t="s">
        <v>1011</v>
      </c>
      <c r="D13841" t="s">
        <v>1014</v>
      </c>
      <c r="E13841" t="s">
        <v>1015</v>
      </c>
      <c r="G13841" t="s">
        <v>19</v>
      </c>
      <c r="H13841" t="s">
        <v>30</v>
      </c>
      <c r="I13841" t="s">
        <v>26</v>
      </c>
      <c r="J13841" t="s">
        <v>27</v>
      </c>
      <c r="K13841">
        <v>357</v>
      </c>
      <c r="L13841">
        <v>12.9</v>
      </c>
      <c r="M13841" t="s">
        <v>662</v>
      </c>
      <c r="N13841">
        <v>12.9</v>
      </c>
      <c r="O13841" t="s">
        <v>24</v>
      </c>
      <c r="P13841" cm="1">
        <f t="array" ref="P13841">IF(Q13841&gt;0,INDEX(Q13841:Q35565,MATCH(TRUE,INDEX(Q13841:Q35565="",,),0)-1),"")</f>
        <v>7</v>
      </c>
      <c r="Q13841">
        <f t="shared" si="339"/>
        <v>1</v>
      </c>
      <c r="R13841">
        <f t="shared" si="338"/>
        <v>0</v>
      </c>
    </row>
    <row r="13842" spans="1:18" x14ac:dyDescent="0.3">
      <c r="A13842" t="s">
        <v>919</v>
      </c>
      <c r="B13842" s="1">
        <v>38362</v>
      </c>
      <c r="C13842" t="s">
        <v>1011</v>
      </c>
      <c r="D13842" t="s">
        <v>1014</v>
      </c>
      <c r="E13842" t="s">
        <v>1015</v>
      </c>
      <c r="G13842" t="s">
        <v>19</v>
      </c>
      <c r="H13842" t="s">
        <v>406</v>
      </c>
      <c r="I13842" t="s">
        <v>26</v>
      </c>
      <c r="J13842" t="s">
        <v>27</v>
      </c>
      <c r="K13842">
        <v>313</v>
      </c>
      <c r="L13842">
        <v>5.8</v>
      </c>
      <c r="M13842" t="s">
        <v>662</v>
      </c>
      <c r="N13842">
        <v>5.8</v>
      </c>
      <c r="O13842" t="s">
        <v>24</v>
      </c>
      <c r="P13842" cm="1">
        <f t="array" ref="P13842">IF(Q13842&gt;0,INDEX(Q13842:Q35566,MATCH(TRUE,INDEX(Q13842:Q35566="",,),0)-1),"")</f>
        <v>7</v>
      </c>
      <c r="Q13842">
        <f t="shared" si="339"/>
        <v>1</v>
      </c>
      <c r="R13842">
        <f t="shared" si="338"/>
        <v>0</v>
      </c>
    </row>
    <row r="13843" spans="1:18" x14ac:dyDescent="0.3">
      <c r="A13843" t="s">
        <v>919</v>
      </c>
      <c r="B13843" s="1">
        <v>38362</v>
      </c>
      <c r="C13843" t="s">
        <v>1011</v>
      </c>
      <c r="D13843" t="s">
        <v>1014</v>
      </c>
      <c r="E13843" t="s">
        <v>1015</v>
      </c>
      <c r="G13843" s="6" t="s">
        <v>29</v>
      </c>
      <c r="H13843" t="s">
        <v>25</v>
      </c>
      <c r="I13843" t="s">
        <v>21</v>
      </c>
      <c r="J13843" t="s">
        <v>22</v>
      </c>
      <c r="K13843">
        <v>5.2</v>
      </c>
      <c r="L13843">
        <v>87</v>
      </c>
      <c r="M13843" t="s">
        <v>662</v>
      </c>
      <c r="N13843">
        <v>87</v>
      </c>
      <c r="O13843" t="s">
        <v>24</v>
      </c>
      <c r="P13843" cm="1">
        <f t="array" ref="P13843">IF(Q13843&gt;0,INDEX(Q13843:Q35567,MATCH(TRUE,INDEX(Q13843:Q35567="",,),0)-1),"")</f>
        <v>7</v>
      </c>
      <c r="Q13843">
        <f t="shared" si="339"/>
        <v>1</v>
      </c>
      <c r="R13843">
        <f t="shared" si="338"/>
        <v>0</v>
      </c>
    </row>
    <row r="13844" spans="1:18" x14ac:dyDescent="0.3">
      <c r="A13844" t="s">
        <v>919</v>
      </c>
      <c r="B13844" s="1">
        <v>38362</v>
      </c>
      <c r="C13844" t="s">
        <v>1011</v>
      </c>
      <c r="D13844" t="s">
        <v>1014</v>
      </c>
      <c r="E13844" t="s">
        <v>1015</v>
      </c>
      <c r="G13844" s="6" t="s">
        <v>29</v>
      </c>
      <c r="H13844" t="s">
        <v>64</v>
      </c>
      <c r="I13844" t="s">
        <v>21</v>
      </c>
      <c r="J13844" t="s">
        <v>22</v>
      </c>
      <c r="K13844">
        <v>7.6</v>
      </c>
      <c r="L13844">
        <v>74</v>
      </c>
      <c r="M13844" t="s">
        <v>662</v>
      </c>
      <c r="N13844">
        <v>74</v>
      </c>
      <c r="O13844" t="s">
        <v>24</v>
      </c>
      <c r="P13844" cm="1">
        <f t="array" ref="P13844">IF(Q13844&gt;0,INDEX(Q13844:Q35568,MATCH(TRUE,INDEX(Q13844:Q35568="",,),0)-1),"")</f>
        <v>7</v>
      </c>
      <c r="Q13844">
        <f t="shared" si="339"/>
        <v>1</v>
      </c>
      <c r="R13844">
        <f t="shared" si="338"/>
        <v>0</v>
      </c>
    </row>
    <row r="13845" spans="1:18" x14ac:dyDescent="0.3">
      <c r="A13845" t="s">
        <v>919</v>
      </c>
      <c r="B13845" s="1">
        <v>38362</v>
      </c>
      <c r="C13845" t="s">
        <v>1011</v>
      </c>
      <c r="D13845" t="s">
        <v>1014</v>
      </c>
      <c r="E13845" t="s">
        <v>1015</v>
      </c>
      <c r="G13845" s="6" t="s">
        <v>29</v>
      </c>
      <c r="H13845" t="s">
        <v>25</v>
      </c>
      <c r="I13845" t="s">
        <v>26</v>
      </c>
      <c r="J13845" t="s">
        <v>27</v>
      </c>
      <c r="K13845">
        <v>100</v>
      </c>
      <c r="L13845">
        <v>18.899999999999999</v>
      </c>
      <c r="M13845" t="s">
        <v>662</v>
      </c>
      <c r="N13845">
        <v>18.899999999999999</v>
      </c>
      <c r="O13845" t="s">
        <v>24</v>
      </c>
      <c r="P13845" cm="1">
        <f t="array" ref="P13845">IF(Q13845&gt;0,INDEX(Q13845:Q35569,MATCH(TRUE,INDEX(Q13845:Q35569="",,),0)-1),"")</f>
        <v>7</v>
      </c>
      <c r="Q13845">
        <f t="shared" si="339"/>
        <v>1</v>
      </c>
      <c r="R13845">
        <f t="shared" si="338"/>
        <v>0</v>
      </c>
    </row>
    <row r="13846" spans="1:18" x14ac:dyDescent="0.3">
      <c r="A13846" t="s">
        <v>919</v>
      </c>
      <c r="B13846" s="1">
        <v>38362</v>
      </c>
      <c r="C13846" t="s">
        <v>1011</v>
      </c>
      <c r="D13846" t="s">
        <v>1014</v>
      </c>
      <c r="E13846" t="s">
        <v>1015</v>
      </c>
      <c r="G13846" s="6" t="s">
        <v>29</v>
      </c>
      <c r="H13846" t="s">
        <v>154</v>
      </c>
      <c r="I13846" t="s">
        <v>26</v>
      </c>
      <c r="J13846" t="s">
        <v>27</v>
      </c>
      <c r="K13846">
        <v>70</v>
      </c>
      <c r="L13846">
        <v>9.6</v>
      </c>
      <c r="M13846" t="s">
        <v>662</v>
      </c>
      <c r="N13846">
        <v>9.6</v>
      </c>
      <c r="O13846" t="s">
        <v>24</v>
      </c>
      <c r="P13846" cm="1">
        <f t="array" ref="P13846">IF(Q13846&gt;0,INDEX(Q13846:Q35570,MATCH(TRUE,INDEX(Q13846:Q35570="",,),0)-1),"")</f>
        <v>7</v>
      </c>
      <c r="Q13846">
        <f t="shared" si="339"/>
        <v>1</v>
      </c>
      <c r="R13846">
        <f t="shared" si="338"/>
        <v>0</v>
      </c>
    </row>
    <row r="13847" spans="1:18" x14ac:dyDescent="0.3">
      <c r="A13847" t="s">
        <v>919</v>
      </c>
      <c r="B13847" s="1">
        <v>38362</v>
      </c>
      <c r="C13847" t="s">
        <v>1011</v>
      </c>
      <c r="D13847" t="s">
        <v>1014</v>
      </c>
      <c r="E13847" t="s">
        <v>1015</v>
      </c>
      <c r="G13847" t="s">
        <v>19</v>
      </c>
      <c r="H13847" t="s">
        <v>194</v>
      </c>
      <c r="I13847" t="s">
        <v>21</v>
      </c>
      <c r="J13847" t="s">
        <v>22</v>
      </c>
      <c r="K13847">
        <v>38.4</v>
      </c>
      <c r="L13847">
        <v>250</v>
      </c>
      <c r="M13847" t="s">
        <v>59</v>
      </c>
      <c r="N13847">
        <v>550</v>
      </c>
      <c r="P13847" cm="1">
        <f t="array" ref="P13847">IF(Q13847&gt;0,INDEX(Q13847:Q35571,MATCH(TRUE,INDEX(Q13847:Q35571="",,),0)-1),"")</f>
        <v>7</v>
      </c>
      <c r="Q13847">
        <f t="shared" si="339"/>
        <v>2</v>
      </c>
      <c r="R13847">
        <f t="shared" si="338"/>
        <v>0</v>
      </c>
    </row>
    <row r="13848" spans="1:18" x14ac:dyDescent="0.3">
      <c r="A13848" t="s">
        <v>919</v>
      </c>
      <c r="B13848" s="1">
        <v>38362</v>
      </c>
      <c r="C13848" t="s">
        <v>1011</v>
      </c>
      <c r="D13848" t="s">
        <v>1014</v>
      </c>
      <c r="E13848" t="s">
        <v>1015</v>
      </c>
      <c r="G13848" t="s">
        <v>19</v>
      </c>
      <c r="H13848" t="s">
        <v>194</v>
      </c>
      <c r="I13848" t="s">
        <v>26</v>
      </c>
      <c r="J13848" t="s">
        <v>27</v>
      </c>
      <c r="K13848">
        <v>1152</v>
      </c>
      <c r="L13848">
        <v>7.1</v>
      </c>
      <c r="M13848" t="s">
        <v>59</v>
      </c>
      <c r="N13848">
        <v>30</v>
      </c>
      <c r="P13848" cm="1">
        <f t="array" ref="P13848">IF(Q13848&gt;0,INDEX(Q13848:Q35572,MATCH(TRUE,INDEX(Q13848:Q35572="",,),0)-1),"")</f>
        <v>7</v>
      </c>
      <c r="Q13848">
        <f t="shared" si="339"/>
        <v>2</v>
      </c>
      <c r="R13848">
        <f t="shared" si="338"/>
        <v>0</v>
      </c>
    </row>
    <row r="13849" spans="1:18" x14ac:dyDescent="0.3">
      <c r="A13849" t="s">
        <v>919</v>
      </c>
      <c r="B13849" s="1">
        <v>38362</v>
      </c>
      <c r="C13849" t="s">
        <v>1011</v>
      </c>
      <c r="D13849" t="s">
        <v>1014</v>
      </c>
      <c r="E13849" t="s">
        <v>1015</v>
      </c>
      <c r="G13849" t="s">
        <v>19</v>
      </c>
      <c r="H13849" t="s">
        <v>30</v>
      </c>
      <c r="I13849" t="s">
        <v>26</v>
      </c>
      <c r="J13849" t="s">
        <v>27</v>
      </c>
      <c r="K13849">
        <v>357</v>
      </c>
      <c r="L13849">
        <v>12.9</v>
      </c>
      <c r="M13849" t="s">
        <v>59</v>
      </c>
      <c r="N13849">
        <v>25</v>
      </c>
      <c r="P13849" cm="1">
        <f t="array" ref="P13849">IF(Q13849&gt;0,INDEX(Q13849:Q35573,MATCH(TRUE,INDEX(Q13849:Q35573="",,),0)-1),"")</f>
        <v>7</v>
      </c>
      <c r="Q13849">
        <f t="shared" si="339"/>
        <v>2</v>
      </c>
      <c r="R13849">
        <f t="shared" si="338"/>
        <v>0</v>
      </c>
    </row>
    <row r="13850" spans="1:18" x14ac:dyDescent="0.3">
      <c r="A13850" t="s">
        <v>919</v>
      </c>
      <c r="B13850" s="1">
        <v>38362</v>
      </c>
      <c r="C13850" t="s">
        <v>1011</v>
      </c>
      <c r="D13850" t="s">
        <v>1014</v>
      </c>
      <c r="E13850" t="s">
        <v>1015</v>
      </c>
      <c r="G13850" t="s">
        <v>19</v>
      </c>
      <c r="H13850" t="s">
        <v>406</v>
      </c>
      <c r="I13850" t="s">
        <v>26</v>
      </c>
      <c r="J13850" t="s">
        <v>27</v>
      </c>
      <c r="K13850">
        <v>313</v>
      </c>
      <c r="L13850">
        <v>5.8</v>
      </c>
      <c r="M13850" t="s">
        <v>59</v>
      </c>
      <c r="N13850">
        <v>18</v>
      </c>
      <c r="P13850" cm="1">
        <f t="array" ref="P13850">IF(Q13850&gt;0,INDEX(Q13850:Q35574,MATCH(TRUE,INDEX(Q13850:Q35574="",,),0)-1),"")</f>
        <v>7</v>
      </c>
      <c r="Q13850">
        <f t="shared" si="339"/>
        <v>2</v>
      </c>
      <c r="R13850">
        <f t="shared" si="338"/>
        <v>0</v>
      </c>
    </row>
    <row r="13851" spans="1:18" x14ac:dyDescent="0.3">
      <c r="A13851" t="s">
        <v>919</v>
      </c>
      <c r="B13851" s="1">
        <v>38362</v>
      </c>
      <c r="C13851" t="s">
        <v>1011</v>
      </c>
      <c r="D13851" t="s">
        <v>1014</v>
      </c>
      <c r="E13851" t="s">
        <v>1015</v>
      </c>
      <c r="G13851" s="6" t="s">
        <v>29</v>
      </c>
      <c r="H13851" t="s">
        <v>25</v>
      </c>
      <c r="I13851" t="s">
        <v>21</v>
      </c>
      <c r="J13851" t="s">
        <v>22</v>
      </c>
      <c r="K13851">
        <v>5.2</v>
      </c>
      <c r="L13851">
        <v>87</v>
      </c>
      <c r="M13851" t="s">
        <v>59</v>
      </c>
      <c r="N13851">
        <v>87</v>
      </c>
      <c r="P13851" cm="1">
        <f t="array" ref="P13851">IF(Q13851&gt;0,INDEX(Q13851:Q35575,MATCH(TRUE,INDEX(Q13851:Q35575="",,),0)-1),"")</f>
        <v>7</v>
      </c>
      <c r="Q13851">
        <f t="shared" si="339"/>
        <v>2</v>
      </c>
      <c r="R13851">
        <f t="shared" si="338"/>
        <v>0</v>
      </c>
    </row>
    <row r="13852" spans="1:18" x14ac:dyDescent="0.3">
      <c r="A13852" t="s">
        <v>919</v>
      </c>
      <c r="B13852" s="1">
        <v>38362</v>
      </c>
      <c r="C13852" t="s">
        <v>1011</v>
      </c>
      <c r="D13852" t="s">
        <v>1014</v>
      </c>
      <c r="E13852" t="s">
        <v>1015</v>
      </c>
      <c r="G13852" s="6" t="s">
        <v>29</v>
      </c>
      <c r="H13852" t="s">
        <v>64</v>
      </c>
      <c r="I13852" t="s">
        <v>21</v>
      </c>
      <c r="J13852" t="s">
        <v>22</v>
      </c>
      <c r="K13852">
        <v>7.6</v>
      </c>
      <c r="L13852">
        <v>74</v>
      </c>
      <c r="M13852" t="s">
        <v>59</v>
      </c>
      <c r="N13852">
        <v>74</v>
      </c>
      <c r="P13852" cm="1">
        <f t="array" ref="P13852">IF(Q13852&gt;0,INDEX(Q13852:Q35576,MATCH(TRUE,INDEX(Q13852:Q35576="",,),0)-1),"")</f>
        <v>7</v>
      </c>
      <c r="Q13852">
        <f t="shared" si="339"/>
        <v>2</v>
      </c>
      <c r="R13852">
        <f t="shared" si="338"/>
        <v>0</v>
      </c>
    </row>
    <row r="13853" spans="1:18" x14ac:dyDescent="0.3">
      <c r="A13853" t="s">
        <v>919</v>
      </c>
      <c r="B13853" s="1">
        <v>38362</v>
      </c>
      <c r="C13853" t="s">
        <v>1011</v>
      </c>
      <c r="D13853" t="s">
        <v>1014</v>
      </c>
      <c r="E13853" t="s">
        <v>1015</v>
      </c>
      <c r="G13853" s="6" t="s">
        <v>29</v>
      </c>
      <c r="H13853" t="s">
        <v>25</v>
      </c>
      <c r="I13853" t="s">
        <v>26</v>
      </c>
      <c r="J13853" t="s">
        <v>27</v>
      </c>
      <c r="K13853">
        <v>100</v>
      </c>
      <c r="L13853">
        <v>18.899999999999999</v>
      </c>
      <c r="M13853" t="s">
        <v>59</v>
      </c>
      <c r="N13853">
        <v>18.899999999999999</v>
      </c>
      <c r="P13853" cm="1">
        <f t="array" ref="P13853">IF(Q13853&gt;0,INDEX(Q13853:Q35577,MATCH(TRUE,INDEX(Q13853:Q35577="",,),0)-1),"")</f>
        <v>7</v>
      </c>
      <c r="Q13853">
        <f t="shared" si="339"/>
        <v>2</v>
      </c>
      <c r="R13853">
        <f t="shared" si="338"/>
        <v>0</v>
      </c>
    </row>
    <row r="13854" spans="1:18" x14ac:dyDescent="0.3">
      <c r="A13854" t="s">
        <v>919</v>
      </c>
      <c r="B13854" s="1">
        <v>38362</v>
      </c>
      <c r="C13854" t="s">
        <v>1011</v>
      </c>
      <c r="D13854" t="s">
        <v>1014</v>
      </c>
      <c r="E13854" t="s">
        <v>1015</v>
      </c>
      <c r="G13854" s="6" t="s">
        <v>29</v>
      </c>
      <c r="H13854" t="s">
        <v>154</v>
      </c>
      <c r="I13854" t="s">
        <v>26</v>
      </c>
      <c r="J13854" t="s">
        <v>27</v>
      </c>
      <c r="K13854">
        <v>70</v>
      </c>
      <c r="L13854">
        <v>9.6</v>
      </c>
      <c r="M13854" t="s">
        <v>59</v>
      </c>
      <c r="N13854">
        <v>9.6</v>
      </c>
      <c r="P13854" cm="1">
        <f t="array" ref="P13854">IF(Q13854&gt;0,INDEX(Q13854:Q35578,MATCH(TRUE,INDEX(Q13854:Q35578="",,),0)-1),"")</f>
        <v>7</v>
      </c>
      <c r="Q13854">
        <f t="shared" si="339"/>
        <v>2</v>
      </c>
      <c r="R13854">
        <f t="shared" si="338"/>
        <v>0</v>
      </c>
    </row>
    <row r="13855" spans="1:18" x14ac:dyDescent="0.3">
      <c r="A13855" t="s">
        <v>919</v>
      </c>
      <c r="B13855" s="1">
        <v>38362</v>
      </c>
      <c r="C13855" t="s">
        <v>1011</v>
      </c>
      <c r="D13855" t="s">
        <v>1014</v>
      </c>
      <c r="E13855" t="s">
        <v>1015</v>
      </c>
      <c r="G13855" t="s">
        <v>19</v>
      </c>
      <c r="H13855" t="s">
        <v>194</v>
      </c>
      <c r="I13855" t="s">
        <v>21</v>
      </c>
      <c r="J13855" t="s">
        <v>22</v>
      </c>
      <c r="K13855">
        <v>38.4</v>
      </c>
      <c r="L13855">
        <v>250</v>
      </c>
      <c r="M13855" t="s">
        <v>32</v>
      </c>
      <c r="N13855">
        <v>350</v>
      </c>
      <c r="P13855" cm="1">
        <f t="array" ref="P13855">IF(Q13855&gt;0,INDEX(Q13855:Q35579,MATCH(TRUE,INDEX(Q13855:Q35579="",,),0)-1),"")</f>
        <v>7</v>
      </c>
      <c r="Q13855">
        <f t="shared" si="339"/>
        <v>3</v>
      </c>
      <c r="R13855">
        <f t="shared" si="338"/>
        <v>0</v>
      </c>
    </row>
    <row r="13856" spans="1:18" x14ac:dyDescent="0.3">
      <c r="A13856" t="s">
        <v>919</v>
      </c>
      <c r="B13856" s="1">
        <v>38362</v>
      </c>
      <c r="C13856" t="s">
        <v>1011</v>
      </c>
      <c r="D13856" t="s">
        <v>1014</v>
      </c>
      <c r="E13856" t="s">
        <v>1015</v>
      </c>
      <c r="G13856" t="s">
        <v>19</v>
      </c>
      <c r="H13856" t="s">
        <v>194</v>
      </c>
      <c r="I13856" t="s">
        <v>26</v>
      </c>
      <c r="J13856" t="s">
        <v>27</v>
      </c>
      <c r="K13856">
        <v>1152</v>
      </c>
      <c r="L13856">
        <v>7.1</v>
      </c>
      <c r="M13856" t="s">
        <v>32</v>
      </c>
      <c r="N13856">
        <v>20</v>
      </c>
      <c r="P13856" cm="1">
        <f t="array" ref="P13856">IF(Q13856&gt;0,INDEX(Q13856:Q35580,MATCH(TRUE,INDEX(Q13856:Q35580="",,),0)-1),"")</f>
        <v>7</v>
      </c>
      <c r="Q13856">
        <f t="shared" si="339"/>
        <v>3</v>
      </c>
      <c r="R13856">
        <f t="shared" si="338"/>
        <v>0</v>
      </c>
    </row>
    <row r="13857" spans="1:18" x14ac:dyDescent="0.3">
      <c r="A13857" t="s">
        <v>919</v>
      </c>
      <c r="B13857" s="1">
        <v>38362</v>
      </c>
      <c r="C13857" t="s">
        <v>1011</v>
      </c>
      <c r="D13857" t="s">
        <v>1014</v>
      </c>
      <c r="E13857" t="s">
        <v>1015</v>
      </c>
      <c r="G13857" t="s">
        <v>19</v>
      </c>
      <c r="H13857" t="s">
        <v>30</v>
      </c>
      <c r="I13857" t="s">
        <v>26</v>
      </c>
      <c r="J13857" t="s">
        <v>27</v>
      </c>
      <c r="K13857">
        <v>357</v>
      </c>
      <c r="L13857">
        <v>12.9</v>
      </c>
      <c r="M13857" t="s">
        <v>32</v>
      </c>
      <c r="N13857">
        <v>15</v>
      </c>
      <c r="P13857" cm="1">
        <f t="array" ref="P13857">IF(Q13857&gt;0,INDEX(Q13857:Q35581,MATCH(TRUE,INDEX(Q13857:Q35581="",,),0)-1),"")</f>
        <v>7</v>
      </c>
      <c r="Q13857">
        <f t="shared" si="339"/>
        <v>3</v>
      </c>
      <c r="R13857">
        <f t="shared" si="338"/>
        <v>0</v>
      </c>
    </row>
    <row r="13858" spans="1:18" x14ac:dyDescent="0.3">
      <c r="A13858" t="s">
        <v>919</v>
      </c>
      <c r="B13858" s="1">
        <v>38362</v>
      </c>
      <c r="C13858" t="s">
        <v>1011</v>
      </c>
      <c r="D13858" t="s">
        <v>1014</v>
      </c>
      <c r="E13858" t="s">
        <v>1015</v>
      </c>
      <c r="G13858" t="s">
        <v>19</v>
      </c>
      <c r="H13858" t="s">
        <v>406</v>
      </c>
      <c r="I13858" t="s">
        <v>26</v>
      </c>
      <c r="J13858" t="s">
        <v>27</v>
      </c>
      <c r="K13858">
        <v>313</v>
      </c>
      <c r="L13858">
        <v>5.8</v>
      </c>
      <c r="M13858" t="s">
        <v>32</v>
      </c>
      <c r="N13858">
        <v>12</v>
      </c>
      <c r="P13858" cm="1">
        <f t="array" ref="P13858">IF(Q13858&gt;0,INDEX(Q13858:Q35582,MATCH(TRUE,INDEX(Q13858:Q35582="",,),0)-1),"")</f>
        <v>7</v>
      </c>
      <c r="Q13858">
        <f t="shared" si="339"/>
        <v>3</v>
      </c>
      <c r="R13858">
        <f t="shared" si="338"/>
        <v>0</v>
      </c>
    </row>
    <row r="13859" spans="1:18" x14ac:dyDescent="0.3">
      <c r="A13859" t="s">
        <v>919</v>
      </c>
      <c r="B13859" s="1">
        <v>38362</v>
      </c>
      <c r="C13859" t="s">
        <v>1011</v>
      </c>
      <c r="D13859" t="s">
        <v>1014</v>
      </c>
      <c r="E13859" t="s">
        <v>1015</v>
      </c>
      <c r="G13859" s="6" t="s">
        <v>29</v>
      </c>
      <c r="H13859" t="s">
        <v>25</v>
      </c>
      <c r="I13859" t="s">
        <v>21</v>
      </c>
      <c r="J13859" t="s">
        <v>22</v>
      </c>
      <c r="K13859">
        <v>5.2</v>
      </c>
      <c r="L13859">
        <v>87</v>
      </c>
      <c r="M13859" t="s">
        <v>32</v>
      </c>
      <c r="N13859">
        <v>87</v>
      </c>
      <c r="P13859" cm="1">
        <f t="array" ref="P13859">IF(Q13859&gt;0,INDEX(Q13859:Q35583,MATCH(TRUE,INDEX(Q13859:Q35583="",,),0)-1),"")</f>
        <v>7</v>
      </c>
      <c r="Q13859">
        <f t="shared" si="339"/>
        <v>3</v>
      </c>
      <c r="R13859">
        <f t="shared" si="338"/>
        <v>0</v>
      </c>
    </row>
    <row r="13860" spans="1:18" x14ac:dyDescent="0.3">
      <c r="A13860" t="s">
        <v>919</v>
      </c>
      <c r="B13860" s="1">
        <v>38362</v>
      </c>
      <c r="C13860" t="s">
        <v>1011</v>
      </c>
      <c r="D13860" t="s">
        <v>1014</v>
      </c>
      <c r="E13860" t="s">
        <v>1015</v>
      </c>
      <c r="G13860" s="6" t="s">
        <v>29</v>
      </c>
      <c r="H13860" t="s">
        <v>64</v>
      </c>
      <c r="I13860" t="s">
        <v>21</v>
      </c>
      <c r="J13860" t="s">
        <v>22</v>
      </c>
      <c r="K13860">
        <v>7.6</v>
      </c>
      <c r="L13860">
        <v>74</v>
      </c>
      <c r="M13860" t="s">
        <v>32</v>
      </c>
      <c r="N13860">
        <v>74</v>
      </c>
      <c r="P13860" cm="1">
        <f t="array" ref="P13860">IF(Q13860&gt;0,INDEX(Q13860:Q35584,MATCH(TRUE,INDEX(Q13860:Q35584="",,),0)-1),"")</f>
        <v>7</v>
      </c>
      <c r="Q13860">
        <f t="shared" si="339"/>
        <v>3</v>
      </c>
      <c r="R13860">
        <f t="shared" si="338"/>
        <v>0</v>
      </c>
    </row>
    <row r="13861" spans="1:18" x14ac:dyDescent="0.3">
      <c r="A13861" t="s">
        <v>919</v>
      </c>
      <c r="B13861" s="1">
        <v>38362</v>
      </c>
      <c r="C13861" t="s">
        <v>1011</v>
      </c>
      <c r="D13861" t="s">
        <v>1014</v>
      </c>
      <c r="E13861" t="s">
        <v>1015</v>
      </c>
      <c r="G13861" s="6" t="s">
        <v>29</v>
      </c>
      <c r="H13861" t="s">
        <v>25</v>
      </c>
      <c r="I13861" t="s">
        <v>26</v>
      </c>
      <c r="J13861" t="s">
        <v>27</v>
      </c>
      <c r="K13861">
        <v>100</v>
      </c>
      <c r="L13861">
        <v>18.899999999999999</v>
      </c>
      <c r="M13861" t="s">
        <v>32</v>
      </c>
      <c r="N13861">
        <v>18.899999999999999</v>
      </c>
      <c r="P13861" cm="1">
        <f t="array" ref="P13861">IF(Q13861&gt;0,INDEX(Q13861:Q35585,MATCH(TRUE,INDEX(Q13861:Q35585="",,),0)-1),"")</f>
        <v>7</v>
      </c>
      <c r="Q13861">
        <f t="shared" si="339"/>
        <v>3</v>
      </c>
      <c r="R13861">
        <f t="shared" si="338"/>
        <v>0</v>
      </c>
    </row>
    <row r="13862" spans="1:18" x14ac:dyDescent="0.3">
      <c r="A13862" t="s">
        <v>919</v>
      </c>
      <c r="B13862" s="1">
        <v>38362</v>
      </c>
      <c r="C13862" t="s">
        <v>1011</v>
      </c>
      <c r="D13862" t="s">
        <v>1014</v>
      </c>
      <c r="E13862" t="s">
        <v>1015</v>
      </c>
      <c r="G13862" s="6" t="s">
        <v>29</v>
      </c>
      <c r="H13862" t="s">
        <v>154</v>
      </c>
      <c r="I13862" t="s">
        <v>26</v>
      </c>
      <c r="J13862" t="s">
        <v>27</v>
      </c>
      <c r="K13862">
        <v>70</v>
      </c>
      <c r="L13862">
        <v>9.6</v>
      </c>
      <c r="M13862" t="s">
        <v>32</v>
      </c>
      <c r="N13862">
        <v>9.6</v>
      </c>
      <c r="P13862" cm="1">
        <f t="array" ref="P13862">IF(Q13862&gt;0,INDEX(Q13862:Q35586,MATCH(TRUE,INDEX(Q13862:Q35586="",,),0)-1),"")</f>
        <v>7</v>
      </c>
      <c r="Q13862">
        <f t="shared" si="339"/>
        <v>3</v>
      </c>
      <c r="R13862">
        <f t="shared" si="338"/>
        <v>0</v>
      </c>
    </row>
    <row r="13863" spans="1:18" x14ac:dyDescent="0.3">
      <c r="A13863" t="s">
        <v>919</v>
      </c>
      <c r="B13863" s="1">
        <v>38362</v>
      </c>
      <c r="C13863" t="s">
        <v>1011</v>
      </c>
      <c r="D13863" t="s">
        <v>1014</v>
      </c>
      <c r="E13863" t="s">
        <v>1015</v>
      </c>
      <c r="G13863" t="s">
        <v>19</v>
      </c>
      <c r="H13863" t="s">
        <v>194</v>
      </c>
      <c r="I13863" t="s">
        <v>21</v>
      </c>
      <c r="J13863" t="s">
        <v>22</v>
      </c>
      <c r="K13863">
        <v>38.4</v>
      </c>
      <c r="L13863">
        <v>250</v>
      </c>
      <c r="M13863" t="s">
        <v>31</v>
      </c>
      <c r="N13863">
        <v>455.5</v>
      </c>
      <c r="P13863" cm="1">
        <f t="array" ref="P13863">IF(Q13863&gt;0,INDEX(Q13863:Q35587,MATCH(TRUE,INDEX(Q13863:Q35587="",,),0)-1),"")</f>
        <v>7</v>
      </c>
      <c r="Q13863">
        <f t="shared" si="339"/>
        <v>4</v>
      </c>
      <c r="R13863">
        <f t="shared" si="338"/>
        <v>0</v>
      </c>
    </row>
    <row r="13864" spans="1:18" x14ac:dyDescent="0.3">
      <c r="A13864" t="s">
        <v>919</v>
      </c>
      <c r="B13864" s="1">
        <v>38362</v>
      </c>
      <c r="C13864" t="s">
        <v>1011</v>
      </c>
      <c r="D13864" t="s">
        <v>1014</v>
      </c>
      <c r="E13864" t="s">
        <v>1015</v>
      </c>
      <c r="G13864" t="s">
        <v>19</v>
      </c>
      <c r="H13864" t="s">
        <v>194</v>
      </c>
      <c r="I13864" t="s">
        <v>26</v>
      </c>
      <c r="J13864" t="s">
        <v>27</v>
      </c>
      <c r="K13864">
        <v>1152</v>
      </c>
      <c r="L13864">
        <v>7.1</v>
      </c>
      <c r="M13864" t="s">
        <v>31</v>
      </c>
      <c r="N13864">
        <v>7.1</v>
      </c>
      <c r="P13864" cm="1">
        <f t="array" ref="P13864">IF(Q13864&gt;0,INDEX(Q13864:Q35588,MATCH(TRUE,INDEX(Q13864:Q35588="",,),0)-1),"")</f>
        <v>7</v>
      </c>
      <c r="Q13864">
        <f t="shared" si="339"/>
        <v>4</v>
      </c>
      <c r="R13864">
        <f t="shared" si="338"/>
        <v>0</v>
      </c>
    </row>
    <row r="13865" spans="1:18" x14ac:dyDescent="0.3">
      <c r="A13865" t="s">
        <v>919</v>
      </c>
      <c r="B13865" s="1">
        <v>38362</v>
      </c>
      <c r="C13865" t="s">
        <v>1011</v>
      </c>
      <c r="D13865" t="s">
        <v>1014</v>
      </c>
      <c r="E13865" t="s">
        <v>1015</v>
      </c>
      <c r="G13865" t="s">
        <v>19</v>
      </c>
      <c r="H13865" t="s">
        <v>30</v>
      </c>
      <c r="I13865" t="s">
        <v>26</v>
      </c>
      <c r="J13865" t="s">
        <v>27</v>
      </c>
      <c r="K13865">
        <v>357</v>
      </c>
      <c r="L13865">
        <v>12.9</v>
      </c>
      <c r="M13865" t="s">
        <v>31</v>
      </c>
      <c r="N13865">
        <v>12.9</v>
      </c>
      <c r="P13865" cm="1">
        <f t="array" ref="P13865">IF(Q13865&gt;0,INDEX(Q13865:Q35589,MATCH(TRUE,INDEX(Q13865:Q35589="",,),0)-1),"")</f>
        <v>7</v>
      </c>
      <c r="Q13865">
        <f t="shared" si="339"/>
        <v>4</v>
      </c>
      <c r="R13865">
        <f t="shared" si="338"/>
        <v>0</v>
      </c>
    </row>
    <row r="13866" spans="1:18" x14ac:dyDescent="0.3">
      <c r="A13866" t="s">
        <v>919</v>
      </c>
      <c r="B13866" s="1">
        <v>38362</v>
      </c>
      <c r="C13866" t="s">
        <v>1011</v>
      </c>
      <c r="D13866" t="s">
        <v>1014</v>
      </c>
      <c r="E13866" t="s">
        <v>1015</v>
      </c>
      <c r="G13866" t="s">
        <v>19</v>
      </c>
      <c r="H13866" t="s">
        <v>406</v>
      </c>
      <c r="I13866" t="s">
        <v>26</v>
      </c>
      <c r="J13866" t="s">
        <v>27</v>
      </c>
      <c r="K13866">
        <v>313</v>
      </c>
      <c r="L13866">
        <v>5.8</v>
      </c>
      <c r="M13866" t="s">
        <v>31</v>
      </c>
      <c r="N13866">
        <v>5.8</v>
      </c>
      <c r="P13866" cm="1">
        <f t="array" ref="P13866">IF(Q13866&gt;0,INDEX(Q13866:Q35590,MATCH(TRUE,INDEX(Q13866:Q35590="",,),0)-1),"")</f>
        <v>7</v>
      </c>
      <c r="Q13866">
        <f t="shared" si="339"/>
        <v>4</v>
      </c>
      <c r="R13866">
        <f t="shared" si="338"/>
        <v>0</v>
      </c>
    </row>
    <row r="13867" spans="1:18" x14ac:dyDescent="0.3">
      <c r="A13867" t="s">
        <v>919</v>
      </c>
      <c r="B13867" s="1">
        <v>38362</v>
      </c>
      <c r="C13867" t="s">
        <v>1011</v>
      </c>
      <c r="D13867" t="s">
        <v>1014</v>
      </c>
      <c r="E13867" t="s">
        <v>1015</v>
      </c>
      <c r="G13867" s="6" t="s">
        <v>29</v>
      </c>
      <c r="H13867" t="s">
        <v>25</v>
      </c>
      <c r="I13867" t="s">
        <v>21</v>
      </c>
      <c r="J13867" t="s">
        <v>22</v>
      </c>
      <c r="K13867">
        <v>5.2</v>
      </c>
      <c r="L13867">
        <v>87</v>
      </c>
      <c r="M13867" t="s">
        <v>31</v>
      </c>
      <c r="N13867">
        <v>87</v>
      </c>
      <c r="P13867" cm="1">
        <f t="array" ref="P13867">IF(Q13867&gt;0,INDEX(Q13867:Q35591,MATCH(TRUE,INDEX(Q13867:Q35591="",,),0)-1),"")</f>
        <v>7</v>
      </c>
      <c r="Q13867">
        <f t="shared" si="339"/>
        <v>4</v>
      </c>
      <c r="R13867">
        <f t="shared" si="338"/>
        <v>0</v>
      </c>
    </row>
    <row r="13868" spans="1:18" x14ac:dyDescent="0.3">
      <c r="A13868" t="s">
        <v>919</v>
      </c>
      <c r="B13868" s="1">
        <v>38362</v>
      </c>
      <c r="C13868" t="s">
        <v>1011</v>
      </c>
      <c r="D13868" t="s">
        <v>1014</v>
      </c>
      <c r="E13868" t="s">
        <v>1015</v>
      </c>
      <c r="G13868" s="6" t="s">
        <v>29</v>
      </c>
      <c r="H13868" t="s">
        <v>64</v>
      </c>
      <c r="I13868" t="s">
        <v>21</v>
      </c>
      <c r="J13868" t="s">
        <v>22</v>
      </c>
      <c r="K13868">
        <v>7.6</v>
      </c>
      <c r="L13868">
        <v>74</v>
      </c>
      <c r="M13868" t="s">
        <v>31</v>
      </c>
      <c r="N13868">
        <v>74</v>
      </c>
      <c r="P13868" cm="1">
        <f t="array" ref="P13868">IF(Q13868&gt;0,INDEX(Q13868:Q35592,MATCH(TRUE,INDEX(Q13868:Q35592="",,),0)-1),"")</f>
        <v>7</v>
      </c>
      <c r="Q13868">
        <f t="shared" si="339"/>
        <v>4</v>
      </c>
      <c r="R13868">
        <f t="shared" si="338"/>
        <v>0</v>
      </c>
    </row>
    <row r="13869" spans="1:18" x14ac:dyDescent="0.3">
      <c r="A13869" t="s">
        <v>919</v>
      </c>
      <c r="B13869" s="1">
        <v>38362</v>
      </c>
      <c r="C13869" t="s">
        <v>1011</v>
      </c>
      <c r="D13869" t="s">
        <v>1014</v>
      </c>
      <c r="E13869" t="s">
        <v>1015</v>
      </c>
      <c r="G13869" s="6" t="s">
        <v>29</v>
      </c>
      <c r="H13869" t="s">
        <v>25</v>
      </c>
      <c r="I13869" t="s">
        <v>26</v>
      </c>
      <c r="J13869" t="s">
        <v>27</v>
      </c>
      <c r="K13869">
        <v>100</v>
      </c>
      <c r="L13869">
        <v>18.899999999999999</v>
      </c>
      <c r="M13869" t="s">
        <v>31</v>
      </c>
      <c r="N13869">
        <v>18.899999999999999</v>
      </c>
      <c r="P13869" cm="1">
        <f t="array" ref="P13869">IF(Q13869&gt;0,INDEX(Q13869:Q35593,MATCH(TRUE,INDEX(Q13869:Q35593="",,),0)-1),"")</f>
        <v>7</v>
      </c>
      <c r="Q13869">
        <f t="shared" si="339"/>
        <v>4</v>
      </c>
      <c r="R13869">
        <f t="shared" si="338"/>
        <v>0</v>
      </c>
    </row>
    <row r="13870" spans="1:18" x14ac:dyDescent="0.3">
      <c r="A13870" t="s">
        <v>919</v>
      </c>
      <c r="B13870" s="1">
        <v>38362</v>
      </c>
      <c r="C13870" t="s">
        <v>1011</v>
      </c>
      <c r="D13870" t="s">
        <v>1014</v>
      </c>
      <c r="E13870" t="s">
        <v>1015</v>
      </c>
      <c r="G13870" s="6" t="s">
        <v>29</v>
      </c>
      <c r="H13870" t="s">
        <v>154</v>
      </c>
      <c r="I13870" t="s">
        <v>26</v>
      </c>
      <c r="J13870" t="s">
        <v>27</v>
      </c>
      <c r="K13870">
        <v>70</v>
      </c>
      <c r="L13870">
        <v>9.6</v>
      </c>
      <c r="M13870" t="s">
        <v>31</v>
      </c>
      <c r="N13870">
        <v>9.6</v>
      </c>
      <c r="P13870" cm="1">
        <f t="array" ref="P13870">IF(Q13870&gt;0,INDEX(Q13870:Q35594,MATCH(TRUE,INDEX(Q13870:Q35594="",,),0)-1),"")</f>
        <v>7</v>
      </c>
      <c r="Q13870">
        <f t="shared" si="339"/>
        <v>4</v>
      </c>
      <c r="R13870">
        <f t="shared" si="338"/>
        <v>0</v>
      </c>
    </row>
    <row r="13871" spans="1:18" x14ac:dyDescent="0.3">
      <c r="A13871" t="s">
        <v>919</v>
      </c>
      <c r="B13871" s="1">
        <v>38362</v>
      </c>
      <c r="C13871" t="s">
        <v>1011</v>
      </c>
      <c r="D13871" t="s">
        <v>1014</v>
      </c>
      <c r="E13871" t="s">
        <v>1015</v>
      </c>
      <c r="G13871" t="s">
        <v>19</v>
      </c>
      <c r="H13871" t="s">
        <v>194</v>
      </c>
      <c r="I13871" t="s">
        <v>21</v>
      </c>
      <c r="J13871" t="s">
        <v>22</v>
      </c>
      <c r="K13871">
        <v>38.4</v>
      </c>
      <c r="L13871">
        <v>250</v>
      </c>
      <c r="M13871" t="s">
        <v>955</v>
      </c>
      <c r="N13871">
        <v>250</v>
      </c>
      <c r="P13871" cm="1">
        <f t="array" ref="P13871">IF(Q13871&gt;0,INDEX(Q13871:Q35595,MATCH(TRUE,INDEX(Q13871:Q35595="",,),0)-1),"")</f>
        <v>7</v>
      </c>
      <c r="Q13871">
        <f t="shared" si="339"/>
        <v>5</v>
      </c>
      <c r="R13871">
        <f t="shared" si="338"/>
        <v>0</v>
      </c>
    </row>
    <row r="13872" spans="1:18" x14ac:dyDescent="0.3">
      <c r="A13872" t="s">
        <v>919</v>
      </c>
      <c r="B13872" s="1">
        <v>38362</v>
      </c>
      <c r="C13872" t="s">
        <v>1011</v>
      </c>
      <c r="D13872" t="s">
        <v>1014</v>
      </c>
      <c r="E13872" t="s">
        <v>1015</v>
      </c>
      <c r="G13872" t="s">
        <v>19</v>
      </c>
      <c r="H13872" t="s">
        <v>194</v>
      </c>
      <c r="I13872" t="s">
        <v>26</v>
      </c>
      <c r="J13872" t="s">
        <v>27</v>
      </c>
      <c r="K13872">
        <v>1152</v>
      </c>
      <c r="L13872">
        <v>7.1</v>
      </c>
      <c r="M13872" t="s">
        <v>955</v>
      </c>
      <c r="N13872">
        <v>11.52</v>
      </c>
      <c r="P13872" cm="1">
        <f t="array" ref="P13872">IF(Q13872&gt;0,INDEX(Q13872:Q35596,MATCH(TRUE,INDEX(Q13872:Q35596="",,),0)-1),"")</f>
        <v>7</v>
      </c>
      <c r="Q13872">
        <f t="shared" si="339"/>
        <v>5</v>
      </c>
      <c r="R13872">
        <f t="shared" si="338"/>
        <v>0</v>
      </c>
    </row>
    <row r="13873" spans="1:18" x14ac:dyDescent="0.3">
      <c r="A13873" t="s">
        <v>919</v>
      </c>
      <c r="B13873" s="1">
        <v>38362</v>
      </c>
      <c r="C13873" t="s">
        <v>1011</v>
      </c>
      <c r="D13873" t="s">
        <v>1014</v>
      </c>
      <c r="E13873" t="s">
        <v>1015</v>
      </c>
      <c r="G13873" t="s">
        <v>19</v>
      </c>
      <c r="H13873" t="s">
        <v>30</v>
      </c>
      <c r="I13873" t="s">
        <v>26</v>
      </c>
      <c r="J13873" t="s">
        <v>27</v>
      </c>
      <c r="K13873">
        <v>357</v>
      </c>
      <c r="L13873">
        <v>12.9</v>
      </c>
      <c r="M13873" t="s">
        <v>955</v>
      </c>
      <c r="N13873">
        <v>12.9</v>
      </c>
      <c r="P13873" cm="1">
        <f t="array" ref="P13873">IF(Q13873&gt;0,INDEX(Q13873:Q35597,MATCH(TRUE,INDEX(Q13873:Q35597="",,),0)-1),"")</f>
        <v>7</v>
      </c>
      <c r="Q13873">
        <f t="shared" si="339"/>
        <v>5</v>
      </c>
      <c r="R13873">
        <f t="shared" si="338"/>
        <v>0</v>
      </c>
    </row>
    <row r="13874" spans="1:18" x14ac:dyDescent="0.3">
      <c r="A13874" t="s">
        <v>919</v>
      </c>
      <c r="B13874" s="1">
        <v>38362</v>
      </c>
      <c r="C13874" t="s">
        <v>1011</v>
      </c>
      <c r="D13874" t="s">
        <v>1014</v>
      </c>
      <c r="E13874" t="s">
        <v>1015</v>
      </c>
      <c r="G13874" t="s">
        <v>19</v>
      </c>
      <c r="H13874" t="s">
        <v>406</v>
      </c>
      <c r="I13874" t="s">
        <v>26</v>
      </c>
      <c r="J13874" t="s">
        <v>27</v>
      </c>
      <c r="K13874">
        <v>313</v>
      </c>
      <c r="L13874">
        <v>5.8</v>
      </c>
      <c r="M13874" t="s">
        <v>955</v>
      </c>
      <c r="N13874">
        <v>11.52</v>
      </c>
      <c r="P13874" cm="1">
        <f t="array" ref="P13874">IF(Q13874&gt;0,INDEX(Q13874:Q35598,MATCH(TRUE,INDEX(Q13874:Q35598="",,),0)-1),"")</f>
        <v>7</v>
      </c>
      <c r="Q13874">
        <f t="shared" si="339"/>
        <v>5</v>
      </c>
      <c r="R13874">
        <f t="shared" si="338"/>
        <v>0</v>
      </c>
    </row>
    <row r="13875" spans="1:18" x14ac:dyDescent="0.3">
      <c r="A13875" t="s">
        <v>919</v>
      </c>
      <c r="B13875" s="1">
        <v>38362</v>
      </c>
      <c r="C13875" t="s">
        <v>1011</v>
      </c>
      <c r="D13875" t="s">
        <v>1014</v>
      </c>
      <c r="E13875" t="s">
        <v>1015</v>
      </c>
      <c r="G13875" s="6" t="s">
        <v>29</v>
      </c>
      <c r="H13875" t="s">
        <v>25</v>
      </c>
      <c r="I13875" t="s">
        <v>21</v>
      </c>
      <c r="J13875" t="s">
        <v>22</v>
      </c>
      <c r="K13875">
        <v>5.2</v>
      </c>
      <c r="L13875">
        <v>87</v>
      </c>
      <c r="M13875" t="s">
        <v>955</v>
      </c>
      <c r="N13875">
        <v>87</v>
      </c>
      <c r="P13875" cm="1">
        <f t="array" ref="P13875">IF(Q13875&gt;0,INDEX(Q13875:Q35599,MATCH(TRUE,INDEX(Q13875:Q35599="",,),0)-1),"")</f>
        <v>7</v>
      </c>
      <c r="Q13875">
        <f t="shared" si="339"/>
        <v>5</v>
      </c>
      <c r="R13875">
        <f t="shared" si="338"/>
        <v>0</v>
      </c>
    </row>
    <row r="13876" spans="1:18" x14ac:dyDescent="0.3">
      <c r="A13876" t="s">
        <v>919</v>
      </c>
      <c r="B13876" s="1">
        <v>38362</v>
      </c>
      <c r="C13876" t="s">
        <v>1011</v>
      </c>
      <c r="D13876" t="s">
        <v>1014</v>
      </c>
      <c r="E13876" t="s">
        <v>1015</v>
      </c>
      <c r="G13876" s="6" t="s">
        <v>29</v>
      </c>
      <c r="H13876" t="s">
        <v>64</v>
      </c>
      <c r="I13876" t="s">
        <v>21</v>
      </c>
      <c r="J13876" t="s">
        <v>22</v>
      </c>
      <c r="K13876">
        <v>7.6</v>
      </c>
      <c r="L13876">
        <v>74</v>
      </c>
      <c r="M13876" t="s">
        <v>955</v>
      </c>
      <c r="N13876">
        <v>74</v>
      </c>
      <c r="P13876" cm="1">
        <f t="array" ref="P13876">IF(Q13876&gt;0,INDEX(Q13876:Q35600,MATCH(TRUE,INDEX(Q13876:Q35600="",,),0)-1),"")</f>
        <v>7</v>
      </c>
      <c r="Q13876">
        <f t="shared" si="339"/>
        <v>5</v>
      </c>
      <c r="R13876">
        <f t="shared" ref="R13876:R13939" si="340">IF(P13876="","",0)</f>
        <v>0</v>
      </c>
    </row>
    <row r="13877" spans="1:18" x14ac:dyDescent="0.3">
      <c r="A13877" t="s">
        <v>919</v>
      </c>
      <c r="B13877" s="1">
        <v>38362</v>
      </c>
      <c r="C13877" t="s">
        <v>1011</v>
      </c>
      <c r="D13877" t="s">
        <v>1014</v>
      </c>
      <c r="E13877" t="s">
        <v>1015</v>
      </c>
      <c r="G13877" s="6" t="s">
        <v>29</v>
      </c>
      <c r="H13877" t="s">
        <v>25</v>
      </c>
      <c r="I13877" t="s">
        <v>26</v>
      </c>
      <c r="J13877" t="s">
        <v>27</v>
      </c>
      <c r="K13877">
        <v>100</v>
      </c>
      <c r="L13877">
        <v>18.899999999999999</v>
      </c>
      <c r="M13877" t="s">
        <v>955</v>
      </c>
      <c r="N13877">
        <v>18.899999999999999</v>
      </c>
      <c r="P13877" cm="1">
        <f t="array" ref="P13877">IF(Q13877&gt;0,INDEX(Q13877:Q35601,MATCH(TRUE,INDEX(Q13877:Q35601="",,),0)-1),"")</f>
        <v>7</v>
      </c>
      <c r="Q13877">
        <f t="shared" si="339"/>
        <v>5</v>
      </c>
      <c r="R13877">
        <f t="shared" si="340"/>
        <v>0</v>
      </c>
    </row>
    <row r="13878" spans="1:18" x14ac:dyDescent="0.3">
      <c r="A13878" t="s">
        <v>919</v>
      </c>
      <c r="B13878" s="1">
        <v>38362</v>
      </c>
      <c r="C13878" t="s">
        <v>1011</v>
      </c>
      <c r="D13878" t="s">
        <v>1014</v>
      </c>
      <c r="E13878" t="s">
        <v>1015</v>
      </c>
      <c r="G13878" s="6" t="s">
        <v>29</v>
      </c>
      <c r="H13878" t="s">
        <v>154</v>
      </c>
      <c r="I13878" t="s">
        <v>26</v>
      </c>
      <c r="J13878" t="s">
        <v>27</v>
      </c>
      <c r="K13878">
        <v>70</v>
      </c>
      <c r="L13878">
        <v>9.6</v>
      </c>
      <c r="M13878" t="s">
        <v>955</v>
      </c>
      <c r="N13878">
        <v>9.6</v>
      </c>
      <c r="P13878" cm="1">
        <f t="array" ref="P13878">IF(Q13878&gt;0,INDEX(Q13878:Q35602,MATCH(TRUE,INDEX(Q13878:Q35602="",,),0)-1),"")</f>
        <v>7</v>
      </c>
      <c r="Q13878">
        <f t="shared" si="339"/>
        <v>5</v>
      </c>
      <c r="R13878">
        <f t="shared" si="340"/>
        <v>0</v>
      </c>
    </row>
    <row r="13879" spans="1:18" x14ac:dyDescent="0.3">
      <c r="A13879" t="s">
        <v>919</v>
      </c>
      <c r="B13879" s="1">
        <v>38362</v>
      </c>
      <c r="C13879" t="s">
        <v>1011</v>
      </c>
      <c r="D13879" t="s">
        <v>1014</v>
      </c>
      <c r="E13879" t="s">
        <v>1015</v>
      </c>
      <c r="G13879" t="s">
        <v>19</v>
      </c>
      <c r="H13879" t="s">
        <v>194</v>
      </c>
      <c r="I13879" t="s">
        <v>21</v>
      </c>
      <c r="J13879" t="s">
        <v>22</v>
      </c>
      <c r="K13879">
        <v>38.4</v>
      </c>
      <c r="L13879">
        <v>250</v>
      </c>
      <c r="M13879" t="s">
        <v>526</v>
      </c>
      <c r="N13879">
        <v>250</v>
      </c>
      <c r="P13879" cm="1">
        <f t="array" ref="P13879">IF(Q13879&gt;0,INDEX(Q13879:Q35603,MATCH(TRUE,INDEX(Q13879:Q35603="",,),0)-1),"")</f>
        <v>7</v>
      </c>
      <c r="Q13879">
        <f t="shared" si="339"/>
        <v>6</v>
      </c>
      <c r="R13879">
        <f t="shared" si="340"/>
        <v>0</v>
      </c>
    </row>
    <row r="13880" spans="1:18" x14ac:dyDescent="0.3">
      <c r="A13880" t="s">
        <v>919</v>
      </c>
      <c r="B13880" s="1">
        <v>38362</v>
      </c>
      <c r="C13880" t="s">
        <v>1011</v>
      </c>
      <c r="D13880" t="s">
        <v>1014</v>
      </c>
      <c r="E13880" t="s">
        <v>1015</v>
      </c>
      <c r="G13880" t="s">
        <v>19</v>
      </c>
      <c r="H13880" t="s">
        <v>194</v>
      </c>
      <c r="I13880" t="s">
        <v>26</v>
      </c>
      <c r="J13880" t="s">
        <v>27</v>
      </c>
      <c r="K13880">
        <v>1152</v>
      </c>
      <c r="L13880">
        <v>7.1</v>
      </c>
      <c r="M13880" t="s">
        <v>526</v>
      </c>
      <c r="N13880">
        <v>10</v>
      </c>
      <c r="P13880" cm="1">
        <f t="array" ref="P13880">IF(Q13880&gt;0,INDEX(Q13880:Q35604,MATCH(TRUE,INDEX(Q13880:Q35604="",,),0)-1),"")</f>
        <v>7</v>
      </c>
      <c r="Q13880">
        <f t="shared" si="339"/>
        <v>6</v>
      </c>
      <c r="R13880">
        <f t="shared" si="340"/>
        <v>0</v>
      </c>
    </row>
    <row r="13881" spans="1:18" x14ac:dyDescent="0.3">
      <c r="A13881" t="s">
        <v>919</v>
      </c>
      <c r="B13881" s="1">
        <v>38362</v>
      </c>
      <c r="C13881" t="s">
        <v>1011</v>
      </c>
      <c r="D13881" t="s">
        <v>1014</v>
      </c>
      <c r="E13881" t="s">
        <v>1015</v>
      </c>
      <c r="G13881" t="s">
        <v>19</v>
      </c>
      <c r="H13881" t="s">
        <v>30</v>
      </c>
      <c r="I13881" t="s">
        <v>26</v>
      </c>
      <c r="J13881" t="s">
        <v>27</v>
      </c>
      <c r="K13881">
        <v>357</v>
      </c>
      <c r="L13881">
        <v>12.9</v>
      </c>
      <c r="M13881" t="s">
        <v>526</v>
      </c>
      <c r="N13881">
        <v>13</v>
      </c>
      <c r="P13881" cm="1">
        <f t="array" ref="P13881">IF(Q13881&gt;0,INDEX(Q13881:Q35605,MATCH(TRUE,INDEX(Q13881:Q35605="",,),0)-1),"")</f>
        <v>7</v>
      </c>
      <c r="Q13881">
        <f t="shared" si="339"/>
        <v>6</v>
      </c>
      <c r="R13881">
        <f t="shared" si="340"/>
        <v>0</v>
      </c>
    </row>
    <row r="13882" spans="1:18" x14ac:dyDescent="0.3">
      <c r="A13882" t="s">
        <v>919</v>
      </c>
      <c r="B13882" s="1">
        <v>38362</v>
      </c>
      <c r="C13882" t="s">
        <v>1011</v>
      </c>
      <c r="D13882" t="s">
        <v>1014</v>
      </c>
      <c r="E13882" t="s">
        <v>1015</v>
      </c>
      <c r="G13882" t="s">
        <v>19</v>
      </c>
      <c r="H13882" t="s">
        <v>406</v>
      </c>
      <c r="I13882" t="s">
        <v>26</v>
      </c>
      <c r="J13882" t="s">
        <v>27</v>
      </c>
      <c r="K13882">
        <v>313</v>
      </c>
      <c r="L13882">
        <v>5.8</v>
      </c>
      <c r="M13882" t="s">
        <v>526</v>
      </c>
      <c r="N13882">
        <v>16.5</v>
      </c>
      <c r="P13882" cm="1">
        <f t="array" ref="P13882">IF(Q13882&gt;0,INDEX(Q13882:Q35606,MATCH(TRUE,INDEX(Q13882:Q35606="",,),0)-1),"")</f>
        <v>7</v>
      </c>
      <c r="Q13882">
        <f t="shared" si="339"/>
        <v>6</v>
      </c>
      <c r="R13882">
        <f t="shared" si="340"/>
        <v>0</v>
      </c>
    </row>
    <row r="13883" spans="1:18" x14ac:dyDescent="0.3">
      <c r="A13883" t="s">
        <v>919</v>
      </c>
      <c r="B13883" s="1">
        <v>38362</v>
      </c>
      <c r="C13883" t="s">
        <v>1011</v>
      </c>
      <c r="D13883" t="s">
        <v>1014</v>
      </c>
      <c r="E13883" t="s">
        <v>1015</v>
      </c>
      <c r="G13883" s="6" t="s">
        <v>29</v>
      </c>
      <c r="H13883" t="s">
        <v>25</v>
      </c>
      <c r="I13883" t="s">
        <v>21</v>
      </c>
      <c r="J13883" t="s">
        <v>22</v>
      </c>
      <c r="K13883">
        <v>5.2</v>
      </c>
      <c r="L13883">
        <v>87</v>
      </c>
      <c r="M13883" t="s">
        <v>526</v>
      </c>
      <c r="N13883">
        <v>87</v>
      </c>
      <c r="P13883" cm="1">
        <f t="array" ref="P13883">IF(Q13883&gt;0,INDEX(Q13883:Q35607,MATCH(TRUE,INDEX(Q13883:Q35607="",,),0)-1),"")</f>
        <v>7</v>
      </c>
      <c r="Q13883">
        <f t="shared" si="339"/>
        <v>6</v>
      </c>
      <c r="R13883">
        <f t="shared" si="340"/>
        <v>0</v>
      </c>
    </row>
    <row r="13884" spans="1:18" x14ac:dyDescent="0.3">
      <c r="A13884" t="s">
        <v>919</v>
      </c>
      <c r="B13884" s="1">
        <v>38362</v>
      </c>
      <c r="C13884" t="s">
        <v>1011</v>
      </c>
      <c r="D13884" t="s">
        <v>1014</v>
      </c>
      <c r="E13884" t="s">
        <v>1015</v>
      </c>
      <c r="G13884" s="6" t="s">
        <v>29</v>
      </c>
      <c r="H13884" t="s">
        <v>64</v>
      </c>
      <c r="I13884" t="s">
        <v>21</v>
      </c>
      <c r="J13884" t="s">
        <v>22</v>
      </c>
      <c r="K13884">
        <v>7.6</v>
      </c>
      <c r="L13884">
        <v>74</v>
      </c>
      <c r="M13884" t="s">
        <v>526</v>
      </c>
      <c r="N13884">
        <v>74</v>
      </c>
      <c r="P13884" cm="1">
        <f t="array" ref="P13884">IF(Q13884&gt;0,INDEX(Q13884:Q35608,MATCH(TRUE,INDEX(Q13884:Q35608="",,),0)-1),"")</f>
        <v>7</v>
      </c>
      <c r="Q13884">
        <f t="shared" si="339"/>
        <v>6</v>
      </c>
      <c r="R13884">
        <f t="shared" si="340"/>
        <v>0</v>
      </c>
    </row>
    <row r="13885" spans="1:18" x14ac:dyDescent="0.3">
      <c r="A13885" t="s">
        <v>919</v>
      </c>
      <c r="B13885" s="1">
        <v>38362</v>
      </c>
      <c r="C13885" t="s">
        <v>1011</v>
      </c>
      <c r="D13885" t="s">
        <v>1014</v>
      </c>
      <c r="E13885" t="s">
        <v>1015</v>
      </c>
      <c r="G13885" s="6" t="s">
        <v>29</v>
      </c>
      <c r="H13885" t="s">
        <v>25</v>
      </c>
      <c r="I13885" t="s">
        <v>26</v>
      </c>
      <c r="J13885" t="s">
        <v>27</v>
      </c>
      <c r="K13885">
        <v>100</v>
      </c>
      <c r="L13885">
        <v>18.899999999999999</v>
      </c>
      <c r="M13885" t="s">
        <v>526</v>
      </c>
      <c r="N13885">
        <v>18.899999999999999</v>
      </c>
      <c r="P13885" cm="1">
        <f t="array" ref="P13885">IF(Q13885&gt;0,INDEX(Q13885:Q35609,MATCH(TRUE,INDEX(Q13885:Q35609="",,),0)-1),"")</f>
        <v>7</v>
      </c>
      <c r="Q13885">
        <f t="shared" si="339"/>
        <v>6</v>
      </c>
      <c r="R13885">
        <f t="shared" si="340"/>
        <v>0</v>
      </c>
    </row>
    <row r="13886" spans="1:18" x14ac:dyDescent="0.3">
      <c r="A13886" t="s">
        <v>919</v>
      </c>
      <c r="B13886" s="1">
        <v>38362</v>
      </c>
      <c r="C13886" t="s">
        <v>1011</v>
      </c>
      <c r="D13886" t="s">
        <v>1014</v>
      </c>
      <c r="E13886" t="s">
        <v>1015</v>
      </c>
      <c r="G13886" s="6" t="s">
        <v>29</v>
      </c>
      <c r="H13886" t="s">
        <v>154</v>
      </c>
      <c r="I13886" t="s">
        <v>26</v>
      </c>
      <c r="J13886" t="s">
        <v>27</v>
      </c>
      <c r="K13886">
        <v>70</v>
      </c>
      <c r="L13886">
        <v>9.6</v>
      </c>
      <c r="M13886" t="s">
        <v>526</v>
      </c>
      <c r="N13886">
        <v>9.6</v>
      </c>
      <c r="P13886" cm="1">
        <f t="array" ref="P13886">IF(Q13886&gt;0,INDEX(Q13886:Q35610,MATCH(TRUE,INDEX(Q13886:Q35610="",,),0)-1),"")</f>
        <v>7</v>
      </c>
      <c r="Q13886">
        <f t="shared" si="339"/>
        <v>6</v>
      </c>
      <c r="R13886">
        <f t="shared" si="340"/>
        <v>0</v>
      </c>
    </row>
    <row r="13887" spans="1:18" x14ac:dyDescent="0.3">
      <c r="A13887" t="s">
        <v>919</v>
      </c>
      <c r="B13887" s="1">
        <v>38362</v>
      </c>
      <c r="C13887" t="s">
        <v>1011</v>
      </c>
      <c r="D13887" t="s">
        <v>1014</v>
      </c>
      <c r="E13887" t="s">
        <v>1015</v>
      </c>
      <c r="G13887" t="s">
        <v>19</v>
      </c>
      <c r="H13887" t="s">
        <v>194</v>
      </c>
      <c r="I13887" t="s">
        <v>21</v>
      </c>
      <c r="J13887" t="s">
        <v>22</v>
      </c>
      <c r="K13887">
        <v>38.4</v>
      </c>
      <c r="L13887">
        <v>250</v>
      </c>
      <c r="M13887" t="s">
        <v>1016</v>
      </c>
      <c r="N13887">
        <v>250</v>
      </c>
      <c r="P13887" cm="1">
        <f t="array" ref="P13887">IF(Q13887&gt;0,INDEX(Q13887:Q35611,MATCH(TRUE,INDEX(Q13887:Q35611="",,),0)-1),"")</f>
        <v>7</v>
      </c>
      <c r="Q13887">
        <f t="shared" si="339"/>
        <v>7</v>
      </c>
      <c r="R13887">
        <f t="shared" si="340"/>
        <v>0</v>
      </c>
    </row>
    <row r="13888" spans="1:18" x14ac:dyDescent="0.3">
      <c r="A13888" t="s">
        <v>919</v>
      </c>
      <c r="B13888" s="1">
        <v>38362</v>
      </c>
      <c r="C13888" t="s">
        <v>1011</v>
      </c>
      <c r="D13888" t="s">
        <v>1014</v>
      </c>
      <c r="E13888" t="s">
        <v>1015</v>
      </c>
      <c r="G13888" t="s">
        <v>19</v>
      </c>
      <c r="H13888" t="s">
        <v>194</v>
      </c>
      <c r="I13888" t="s">
        <v>26</v>
      </c>
      <c r="J13888" t="s">
        <v>27</v>
      </c>
      <c r="K13888">
        <v>1152</v>
      </c>
      <c r="L13888">
        <v>7.1</v>
      </c>
      <c r="M13888" t="s">
        <v>1016</v>
      </c>
      <c r="N13888">
        <v>10</v>
      </c>
      <c r="P13888" cm="1">
        <f t="array" ref="P13888">IF(Q13888&gt;0,INDEX(Q13888:Q35612,MATCH(TRUE,INDEX(Q13888:Q35612="",,),0)-1),"")</f>
        <v>7</v>
      </c>
      <c r="Q13888">
        <f t="shared" si="339"/>
        <v>7</v>
      </c>
      <c r="R13888">
        <f t="shared" si="340"/>
        <v>0</v>
      </c>
    </row>
    <row r="13889" spans="1:18" x14ac:dyDescent="0.3">
      <c r="A13889" t="s">
        <v>919</v>
      </c>
      <c r="B13889" s="1">
        <v>38362</v>
      </c>
      <c r="C13889" t="s">
        <v>1011</v>
      </c>
      <c r="D13889" t="s">
        <v>1014</v>
      </c>
      <c r="E13889" t="s">
        <v>1015</v>
      </c>
      <c r="G13889" t="s">
        <v>19</v>
      </c>
      <c r="H13889" t="s">
        <v>30</v>
      </c>
      <c r="I13889" t="s">
        <v>26</v>
      </c>
      <c r="J13889" t="s">
        <v>27</v>
      </c>
      <c r="K13889">
        <v>357</v>
      </c>
      <c r="L13889">
        <v>12.9</v>
      </c>
      <c r="M13889" t="s">
        <v>1016</v>
      </c>
      <c r="N13889">
        <v>15</v>
      </c>
      <c r="P13889" cm="1">
        <f t="array" ref="P13889">IF(Q13889&gt;0,INDEX(Q13889:Q35613,MATCH(TRUE,INDEX(Q13889:Q35613="",,),0)-1),"")</f>
        <v>7</v>
      </c>
      <c r="Q13889">
        <f t="shared" si="339"/>
        <v>7</v>
      </c>
      <c r="R13889">
        <f t="shared" si="340"/>
        <v>0</v>
      </c>
    </row>
    <row r="13890" spans="1:18" x14ac:dyDescent="0.3">
      <c r="A13890" t="s">
        <v>919</v>
      </c>
      <c r="B13890" s="1">
        <v>38362</v>
      </c>
      <c r="C13890" t="s">
        <v>1011</v>
      </c>
      <c r="D13890" t="s">
        <v>1014</v>
      </c>
      <c r="E13890" t="s">
        <v>1015</v>
      </c>
      <c r="G13890" t="s">
        <v>19</v>
      </c>
      <c r="H13890" t="s">
        <v>406</v>
      </c>
      <c r="I13890" t="s">
        <v>26</v>
      </c>
      <c r="J13890" t="s">
        <v>27</v>
      </c>
      <c r="K13890">
        <v>313</v>
      </c>
      <c r="L13890">
        <v>5.8</v>
      </c>
      <c r="M13890" t="s">
        <v>1016</v>
      </c>
      <c r="N13890">
        <v>10</v>
      </c>
      <c r="P13890" cm="1">
        <f t="array" ref="P13890">IF(Q13890&gt;0,INDEX(Q13890:Q35614,MATCH(TRUE,INDEX(Q13890:Q35614="",,),0)-1),"")</f>
        <v>7</v>
      </c>
      <c r="Q13890">
        <f t="shared" si="339"/>
        <v>7</v>
      </c>
      <c r="R13890">
        <f t="shared" si="340"/>
        <v>0</v>
      </c>
    </row>
    <row r="13891" spans="1:18" x14ac:dyDescent="0.3">
      <c r="A13891" t="s">
        <v>919</v>
      </c>
      <c r="B13891" s="1">
        <v>38362</v>
      </c>
      <c r="C13891" t="s">
        <v>1011</v>
      </c>
      <c r="D13891" t="s">
        <v>1014</v>
      </c>
      <c r="E13891" t="s">
        <v>1015</v>
      </c>
      <c r="G13891" s="6" t="s">
        <v>29</v>
      </c>
      <c r="H13891" t="s">
        <v>25</v>
      </c>
      <c r="I13891" t="s">
        <v>21</v>
      </c>
      <c r="J13891" t="s">
        <v>22</v>
      </c>
      <c r="K13891">
        <v>5.2</v>
      </c>
      <c r="L13891">
        <v>87</v>
      </c>
      <c r="M13891" t="s">
        <v>1016</v>
      </c>
      <c r="N13891">
        <v>87</v>
      </c>
      <c r="P13891" cm="1">
        <f t="array" ref="P13891">IF(Q13891&gt;0,INDEX(Q13891:Q35615,MATCH(TRUE,INDEX(Q13891:Q35615="",,),0)-1),"")</f>
        <v>7</v>
      </c>
      <c r="Q13891">
        <f t="shared" si="339"/>
        <v>7</v>
      </c>
      <c r="R13891">
        <f t="shared" si="340"/>
        <v>0</v>
      </c>
    </row>
    <row r="13892" spans="1:18" x14ac:dyDescent="0.3">
      <c r="A13892" t="s">
        <v>919</v>
      </c>
      <c r="B13892" s="1">
        <v>38362</v>
      </c>
      <c r="C13892" t="s">
        <v>1011</v>
      </c>
      <c r="D13892" t="s">
        <v>1014</v>
      </c>
      <c r="E13892" t="s">
        <v>1015</v>
      </c>
      <c r="G13892" s="6" t="s">
        <v>29</v>
      </c>
      <c r="H13892" t="s">
        <v>64</v>
      </c>
      <c r="I13892" t="s">
        <v>21</v>
      </c>
      <c r="J13892" t="s">
        <v>22</v>
      </c>
      <c r="K13892">
        <v>7.6</v>
      </c>
      <c r="L13892">
        <v>74</v>
      </c>
      <c r="M13892" t="s">
        <v>1016</v>
      </c>
      <c r="N13892">
        <v>74</v>
      </c>
      <c r="P13892" cm="1">
        <f t="array" ref="P13892">IF(Q13892&gt;0,INDEX(Q13892:Q35616,MATCH(TRUE,INDEX(Q13892:Q35616="",,),0)-1),"")</f>
        <v>7</v>
      </c>
      <c r="Q13892">
        <f t="shared" si="339"/>
        <v>7</v>
      </c>
      <c r="R13892">
        <f t="shared" si="340"/>
        <v>0</v>
      </c>
    </row>
    <row r="13893" spans="1:18" x14ac:dyDescent="0.3">
      <c r="A13893" t="s">
        <v>919</v>
      </c>
      <c r="B13893" s="1">
        <v>38362</v>
      </c>
      <c r="C13893" t="s">
        <v>1011</v>
      </c>
      <c r="D13893" t="s">
        <v>1014</v>
      </c>
      <c r="E13893" t="s">
        <v>1015</v>
      </c>
      <c r="G13893" s="6" t="s">
        <v>29</v>
      </c>
      <c r="H13893" t="s">
        <v>25</v>
      </c>
      <c r="I13893" t="s">
        <v>26</v>
      </c>
      <c r="J13893" t="s">
        <v>27</v>
      </c>
      <c r="K13893">
        <v>100</v>
      </c>
      <c r="L13893">
        <v>18.899999999999999</v>
      </c>
      <c r="M13893" t="s">
        <v>1016</v>
      </c>
      <c r="N13893">
        <v>18.899999999999999</v>
      </c>
      <c r="P13893" cm="1">
        <f t="array" ref="P13893">IF(Q13893&gt;0,INDEX(Q13893:Q35617,MATCH(TRUE,INDEX(Q13893:Q35617="",,),0)-1),"")</f>
        <v>7</v>
      </c>
      <c r="Q13893">
        <f t="shared" si="339"/>
        <v>7</v>
      </c>
      <c r="R13893">
        <f t="shared" si="340"/>
        <v>0</v>
      </c>
    </row>
    <row r="13894" spans="1:18" x14ac:dyDescent="0.3">
      <c r="A13894" t="s">
        <v>919</v>
      </c>
      <c r="B13894" s="1">
        <v>38362</v>
      </c>
      <c r="C13894" t="s">
        <v>1011</v>
      </c>
      <c r="D13894" t="s">
        <v>1014</v>
      </c>
      <c r="E13894" t="s">
        <v>1015</v>
      </c>
      <c r="G13894" s="6" t="s">
        <v>29</v>
      </c>
      <c r="H13894" t="s">
        <v>154</v>
      </c>
      <c r="I13894" t="s">
        <v>26</v>
      </c>
      <c r="J13894" t="s">
        <v>27</v>
      </c>
      <c r="K13894">
        <v>70</v>
      </c>
      <c r="L13894">
        <v>9.6</v>
      </c>
      <c r="M13894" t="s">
        <v>1016</v>
      </c>
      <c r="N13894">
        <v>9.6</v>
      </c>
      <c r="P13894" cm="1">
        <f t="array" ref="P13894">IF(Q13894&gt;0,INDEX(Q13894:Q35618,MATCH(TRUE,INDEX(Q13894:Q35618="",,),0)-1),"")</f>
        <v>7</v>
      </c>
      <c r="Q13894">
        <f t="shared" si="339"/>
        <v>7</v>
      </c>
      <c r="R13894">
        <f t="shared" si="340"/>
        <v>0</v>
      </c>
    </row>
    <row r="13895" spans="1:18" x14ac:dyDescent="0.3">
      <c r="P13895" t="str" cm="1">
        <f t="array" ref="P13895">IF(Q13895&gt;0,INDEX(Q13895:Q35619,MATCH(TRUE,INDEX(Q13895:Q35619="",,),0)-1),"")</f>
        <v/>
      </c>
      <c r="R13895" t="str">
        <f t="shared" si="340"/>
        <v/>
      </c>
    </row>
    <row r="13896" spans="1:18" x14ac:dyDescent="0.3">
      <c r="A13896" t="s">
        <v>919</v>
      </c>
      <c r="B13896" s="1">
        <v>38362</v>
      </c>
      <c r="C13896" t="s">
        <v>1011</v>
      </c>
      <c r="D13896" t="s">
        <v>1017</v>
      </c>
      <c r="E13896" t="s">
        <v>1018</v>
      </c>
      <c r="G13896" t="s">
        <v>19</v>
      </c>
      <c r="H13896" t="s">
        <v>194</v>
      </c>
      <c r="I13896" t="s">
        <v>21</v>
      </c>
      <c r="J13896" t="s">
        <v>22</v>
      </c>
      <c r="K13896">
        <v>69.400000000000006</v>
      </c>
      <c r="L13896">
        <v>335</v>
      </c>
      <c r="M13896" t="s">
        <v>480</v>
      </c>
      <c r="N13896">
        <v>335</v>
      </c>
      <c r="O13896" t="s">
        <v>24</v>
      </c>
      <c r="P13896" cm="1">
        <f t="array" ref="P13896">IF(Q13896&gt;0,INDEX(Q13896:Q35620,MATCH(TRUE,INDEX(Q13896:Q35620="",,),0)-1),"")</f>
        <v>5</v>
      </c>
      <c r="Q13896">
        <f>INT((ROW()-13896)/8)+1</f>
        <v>1</v>
      </c>
      <c r="R13896">
        <f t="shared" si="340"/>
        <v>0</v>
      </c>
    </row>
    <row r="13897" spans="1:18" x14ac:dyDescent="0.3">
      <c r="A13897" t="s">
        <v>919</v>
      </c>
      <c r="B13897" s="1">
        <v>38362</v>
      </c>
      <c r="C13897" t="s">
        <v>1011</v>
      </c>
      <c r="D13897" t="s">
        <v>1017</v>
      </c>
      <c r="E13897" t="s">
        <v>1018</v>
      </c>
      <c r="G13897" t="s">
        <v>19</v>
      </c>
      <c r="H13897" t="s">
        <v>206</v>
      </c>
      <c r="I13897" t="s">
        <v>21</v>
      </c>
      <c r="J13897" t="s">
        <v>22</v>
      </c>
      <c r="K13897">
        <v>49.4</v>
      </c>
      <c r="L13897">
        <v>128</v>
      </c>
      <c r="M13897" t="s">
        <v>480</v>
      </c>
      <c r="N13897">
        <v>774.58</v>
      </c>
      <c r="O13897" t="s">
        <v>24</v>
      </c>
      <c r="P13897" cm="1">
        <f t="array" ref="P13897">IF(Q13897&gt;0,INDEX(Q13897:Q35621,MATCH(TRUE,INDEX(Q13897:Q35621="",,),0)-1),"")</f>
        <v>5</v>
      </c>
      <c r="Q13897">
        <f t="shared" ref="Q13897:Q13935" si="341">INT((ROW()-13896)/8)+1</f>
        <v>1</v>
      </c>
      <c r="R13897">
        <f t="shared" si="340"/>
        <v>0</v>
      </c>
    </row>
    <row r="13898" spans="1:18" x14ac:dyDescent="0.3">
      <c r="A13898" t="s">
        <v>919</v>
      </c>
      <c r="B13898" s="1">
        <v>38362</v>
      </c>
      <c r="C13898" t="s">
        <v>1011</v>
      </c>
      <c r="D13898" t="s">
        <v>1017</v>
      </c>
      <c r="E13898" t="s">
        <v>1018</v>
      </c>
      <c r="G13898" t="s">
        <v>19</v>
      </c>
      <c r="H13898" t="s">
        <v>194</v>
      </c>
      <c r="I13898" t="s">
        <v>26</v>
      </c>
      <c r="J13898" t="s">
        <v>27</v>
      </c>
      <c r="K13898">
        <v>518</v>
      </c>
      <c r="L13898">
        <v>7.1</v>
      </c>
      <c r="M13898" t="s">
        <v>480</v>
      </c>
      <c r="N13898">
        <v>10</v>
      </c>
      <c r="O13898" t="s">
        <v>24</v>
      </c>
      <c r="P13898" cm="1">
        <f t="array" ref="P13898">IF(Q13898&gt;0,INDEX(Q13898:Q35622,MATCH(TRUE,INDEX(Q13898:Q35622="",,),0)-1),"")</f>
        <v>5</v>
      </c>
      <c r="Q13898">
        <f t="shared" si="341"/>
        <v>1</v>
      </c>
      <c r="R13898">
        <f t="shared" si="340"/>
        <v>0</v>
      </c>
    </row>
    <row r="13899" spans="1:18" x14ac:dyDescent="0.3">
      <c r="A13899" t="s">
        <v>919</v>
      </c>
      <c r="B13899" s="1">
        <v>38362</v>
      </c>
      <c r="C13899" t="s">
        <v>1011</v>
      </c>
      <c r="D13899" t="s">
        <v>1017</v>
      </c>
      <c r="E13899" t="s">
        <v>1018</v>
      </c>
      <c r="G13899" s="6" t="s">
        <v>29</v>
      </c>
      <c r="H13899" t="s">
        <v>154</v>
      </c>
      <c r="I13899" t="s">
        <v>21</v>
      </c>
      <c r="J13899" t="s">
        <v>22</v>
      </c>
      <c r="K13899">
        <v>12.6</v>
      </c>
      <c r="L13899">
        <v>218</v>
      </c>
      <c r="M13899" t="s">
        <v>480</v>
      </c>
      <c r="N13899">
        <v>218</v>
      </c>
      <c r="O13899" t="s">
        <v>24</v>
      </c>
      <c r="P13899" cm="1">
        <f t="array" ref="P13899">IF(Q13899&gt;0,INDEX(Q13899:Q35623,MATCH(TRUE,INDEX(Q13899:Q35623="",,),0)-1),"")</f>
        <v>5</v>
      </c>
      <c r="Q13899">
        <f t="shared" si="341"/>
        <v>1</v>
      </c>
      <c r="R13899">
        <f t="shared" si="340"/>
        <v>0</v>
      </c>
    </row>
    <row r="13900" spans="1:18" x14ac:dyDescent="0.3">
      <c r="A13900" t="s">
        <v>919</v>
      </c>
      <c r="B13900" s="1">
        <v>38362</v>
      </c>
      <c r="C13900" t="s">
        <v>1011</v>
      </c>
      <c r="D13900" t="s">
        <v>1017</v>
      </c>
      <c r="E13900" t="s">
        <v>1018</v>
      </c>
      <c r="G13900" s="6" t="s">
        <v>29</v>
      </c>
      <c r="H13900" t="s">
        <v>64</v>
      </c>
      <c r="I13900" t="s">
        <v>21</v>
      </c>
      <c r="J13900" t="s">
        <v>22</v>
      </c>
      <c r="K13900">
        <v>9.3000000000000007</v>
      </c>
      <c r="L13900">
        <v>74</v>
      </c>
      <c r="M13900" t="s">
        <v>480</v>
      </c>
      <c r="N13900">
        <v>74</v>
      </c>
      <c r="O13900" t="s">
        <v>24</v>
      </c>
      <c r="P13900" cm="1">
        <f t="array" ref="P13900">IF(Q13900&gt;0,INDEX(Q13900:Q35624,MATCH(TRUE,INDEX(Q13900:Q35624="",,),0)-1),"")</f>
        <v>5</v>
      </c>
      <c r="Q13900">
        <f t="shared" si="341"/>
        <v>1</v>
      </c>
      <c r="R13900">
        <f t="shared" si="340"/>
        <v>0</v>
      </c>
    </row>
    <row r="13901" spans="1:18" x14ac:dyDescent="0.3">
      <c r="A13901" t="s">
        <v>919</v>
      </c>
      <c r="B13901" s="1">
        <v>38362</v>
      </c>
      <c r="C13901" t="s">
        <v>1011</v>
      </c>
      <c r="D13901" t="s">
        <v>1017</v>
      </c>
      <c r="E13901" t="s">
        <v>1018</v>
      </c>
      <c r="G13901" s="6" t="s">
        <v>29</v>
      </c>
      <c r="H13901" t="s">
        <v>206</v>
      </c>
      <c r="I13901" t="s">
        <v>26</v>
      </c>
      <c r="J13901" t="s">
        <v>27</v>
      </c>
      <c r="K13901">
        <v>47</v>
      </c>
      <c r="L13901">
        <v>2.4</v>
      </c>
      <c r="M13901" t="s">
        <v>480</v>
      </c>
      <c r="N13901">
        <v>2.4</v>
      </c>
      <c r="O13901" t="s">
        <v>24</v>
      </c>
      <c r="P13901" cm="1">
        <f t="array" ref="P13901">IF(Q13901&gt;0,INDEX(Q13901:Q35625,MATCH(TRUE,INDEX(Q13901:Q35625="",,),0)-1),"")</f>
        <v>5</v>
      </c>
      <c r="Q13901">
        <f t="shared" si="341"/>
        <v>1</v>
      </c>
      <c r="R13901">
        <f t="shared" si="340"/>
        <v>0</v>
      </c>
    </row>
    <row r="13902" spans="1:18" x14ac:dyDescent="0.3">
      <c r="A13902" t="s">
        <v>919</v>
      </c>
      <c r="B13902" s="1">
        <v>38362</v>
      </c>
      <c r="C13902" t="s">
        <v>1011</v>
      </c>
      <c r="D13902" t="s">
        <v>1017</v>
      </c>
      <c r="E13902" t="s">
        <v>1018</v>
      </c>
      <c r="G13902" s="6" t="s">
        <v>29</v>
      </c>
      <c r="H13902" t="s">
        <v>154</v>
      </c>
      <c r="I13902" t="s">
        <v>26</v>
      </c>
      <c r="J13902" t="s">
        <v>27</v>
      </c>
      <c r="K13902">
        <v>92</v>
      </c>
      <c r="L13902">
        <v>9.6</v>
      </c>
      <c r="M13902" t="s">
        <v>480</v>
      </c>
      <c r="N13902">
        <v>9.6</v>
      </c>
      <c r="O13902" t="s">
        <v>24</v>
      </c>
      <c r="P13902" cm="1">
        <f t="array" ref="P13902">IF(Q13902&gt;0,INDEX(Q13902:Q35626,MATCH(TRUE,INDEX(Q13902:Q35626="",,),0)-1),"")</f>
        <v>5</v>
      </c>
      <c r="Q13902">
        <f t="shared" si="341"/>
        <v>1</v>
      </c>
      <c r="R13902">
        <f t="shared" si="340"/>
        <v>0</v>
      </c>
    </row>
    <row r="13903" spans="1:18" x14ac:dyDescent="0.3">
      <c r="A13903" t="s">
        <v>919</v>
      </c>
      <c r="B13903" s="1">
        <v>38362</v>
      </c>
      <c r="C13903" t="s">
        <v>1011</v>
      </c>
      <c r="D13903" t="s">
        <v>1017</v>
      </c>
      <c r="E13903" t="s">
        <v>1018</v>
      </c>
      <c r="G13903" s="6" t="s">
        <v>29</v>
      </c>
      <c r="H13903" t="s">
        <v>64</v>
      </c>
      <c r="I13903" t="s">
        <v>26</v>
      </c>
      <c r="J13903" t="s">
        <v>27</v>
      </c>
      <c r="K13903">
        <v>23</v>
      </c>
      <c r="L13903">
        <v>7.65</v>
      </c>
      <c r="M13903" t="s">
        <v>480</v>
      </c>
      <c r="N13903">
        <v>7.65</v>
      </c>
      <c r="O13903" t="s">
        <v>24</v>
      </c>
      <c r="P13903" cm="1">
        <f t="array" ref="P13903">IF(Q13903&gt;0,INDEX(Q13903:Q35627,MATCH(TRUE,INDEX(Q13903:Q35627="",,),0)-1),"")</f>
        <v>5</v>
      </c>
      <c r="Q13903">
        <f t="shared" si="341"/>
        <v>1</v>
      </c>
      <c r="R13903">
        <f t="shared" si="340"/>
        <v>0</v>
      </c>
    </row>
    <row r="13904" spans="1:18" x14ac:dyDescent="0.3">
      <c r="A13904" t="s">
        <v>919</v>
      </c>
      <c r="B13904" s="1">
        <v>38362</v>
      </c>
      <c r="C13904" t="s">
        <v>1011</v>
      </c>
      <c r="D13904" t="s">
        <v>1017</v>
      </c>
      <c r="E13904" t="s">
        <v>1018</v>
      </c>
      <c r="G13904" t="s">
        <v>19</v>
      </c>
      <c r="H13904" t="s">
        <v>194</v>
      </c>
      <c r="I13904" t="s">
        <v>21</v>
      </c>
      <c r="J13904" t="s">
        <v>22</v>
      </c>
      <c r="K13904">
        <v>69.400000000000006</v>
      </c>
      <c r="L13904">
        <v>335</v>
      </c>
      <c r="M13904" t="s">
        <v>662</v>
      </c>
      <c r="N13904">
        <v>638</v>
      </c>
      <c r="P13904" cm="1">
        <f t="array" ref="P13904">IF(Q13904&gt;0,INDEX(Q13904:Q35628,MATCH(TRUE,INDEX(Q13904:Q35628="",,),0)-1),"")</f>
        <v>5</v>
      </c>
      <c r="Q13904">
        <f t="shared" si="341"/>
        <v>2</v>
      </c>
      <c r="R13904">
        <f t="shared" si="340"/>
        <v>0</v>
      </c>
    </row>
    <row r="13905" spans="1:18" x14ac:dyDescent="0.3">
      <c r="A13905" t="s">
        <v>919</v>
      </c>
      <c r="B13905" s="1">
        <v>38362</v>
      </c>
      <c r="C13905" t="s">
        <v>1011</v>
      </c>
      <c r="D13905" t="s">
        <v>1017</v>
      </c>
      <c r="E13905" t="s">
        <v>1018</v>
      </c>
      <c r="G13905" t="s">
        <v>19</v>
      </c>
      <c r="H13905" t="s">
        <v>206</v>
      </c>
      <c r="I13905" t="s">
        <v>21</v>
      </c>
      <c r="J13905" t="s">
        <v>22</v>
      </c>
      <c r="K13905">
        <v>49.4</v>
      </c>
      <c r="L13905">
        <v>128</v>
      </c>
      <c r="M13905" t="s">
        <v>662</v>
      </c>
      <c r="N13905">
        <v>128</v>
      </c>
      <c r="P13905" cm="1">
        <f t="array" ref="P13905">IF(Q13905&gt;0,INDEX(Q13905:Q35629,MATCH(TRUE,INDEX(Q13905:Q35629="",,),0)-1),"")</f>
        <v>5</v>
      </c>
      <c r="Q13905">
        <f t="shared" si="341"/>
        <v>2</v>
      </c>
      <c r="R13905">
        <f t="shared" si="340"/>
        <v>0</v>
      </c>
    </row>
    <row r="13906" spans="1:18" x14ac:dyDescent="0.3">
      <c r="A13906" t="s">
        <v>919</v>
      </c>
      <c r="B13906" s="1">
        <v>38362</v>
      </c>
      <c r="C13906" t="s">
        <v>1011</v>
      </c>
      <c r="D13906" t="s">
        <v>1017</v>
      </c>
      <c r="E13906" t="s">
        <v>1018</v>
      </c>
      <c r="G13906" t="s">
        <v>19</v>
      </c>
      <c r="H13906" t="s">
        <v>194</v>
      </c>
      <c r="I13906" t="s">
        <v>26</v>
      </c>
      <c r="J13906" t="s">
        <v>27</v>
      </c>
      <c r="K13906">
        <v>518</v>
      </c>
      <c r="L13906">
        <v>7.1</v>
      </c>
      <c r="M13906" t="s">
        <v>662</v>
      </c>
      <c r="N13906">
        <v>7.1</v>
      </c>
      <c r="P13906" cm="1">
        <f t="array" ref="P13906">IF(Q13906&gt;0,INDEX(Q13906:Q35630,MATCH(TRUE,INDEX(Q13906:Q35630="",,),0)-1),"")</f>
        <v>5</v>
      </c>
      <c r="Q13906">
        <f t="shared" si="341"/>
        <v>2</v>
      </c>
      <c r="R13906">
        <f t="shared" si="340"/>
        <v>0</v>
      </c>
    </row>
    <row r="13907" spans="1:18" x14ac:dyDescent="0.3">
      <c r="A13907" t="s">
        <v>919</v>
      </c>
      <c r="B13907" s="1">
        <v>38362</v>
      </c>
      <c r="C13907" t="s">
        <v>1011</v>
      </c>
      <c r="D13907" t="s">
        <v>1017</v>
      </c>
      <c r="E13907" t="s">
        <v>1018</v>
      </c>
      <c r="G13907" s="6" t="s">
        <v>29</v>
      </c>
      <c r="H13907" t="s">
        <v>154</v>
      </c>
      <c r="I13907" t="s">
        <v>21</v>
      </c>
      <c r="J13907" t="s">
        <v>22</v>
      </c>
      <c r="K13907">
        <v>12.6</v>
      </c>
      <c r="L13907">
        <v>218</v>
      </c>
      <c r="M13907" t="s">
        <v>662</v>
      </c>
      <c r="N13907">
        <v>218</v>
      </c>
      <c r="P13907" cm="1">
        <f t="array" ref="P13907">IF(Q13907&gt;0,INDEX(Q13907:Q35631,MATCH(TRUE,INDEX(Q13907:Q35631="",,),0)-1),"")</f>
        <v>5</v>
      </c>
      <c r="Q13907">
        <f t="shared" si="341"/>
        <v>2</v>
      </c>
      <c r="R13907">
        <f t="shared" si="340"/>
        <v>0</v>
      </c>
    </row>
    <row r="13908" spans="1:18" x14ac:dyDescent="0.3">
      <c r="A13908" t="s">
        <v>919</v>
      </c>
      <c r="B13908" s="1">
        <v>38362</v>
      </c>
      <c r="C13908" t="s">
        <v>1011</v>
      </c>
      <c r="D13908" t="s">
        <v>1017</v>
      </c>
      <c r="E13908" t="s">
        <v>1018</v>
      </c>
      <c r="G13908" s="6" t="s">
        <v>29</v>
      </c>
      <c r="H13908" t="s">
        <v>64</v>
      </c>
      <c r="I13908" t="s">
        <v>21</v>
      </c>
      <c r="J13908" t="s">
        <v>22</v>
      </c>
      <c r="K13908">
        <v>9.3000000000000007</v>
      </c>
      <c r="L13908">
        <v>74</v>
      </c>
      <c r="M13908" t="s">
        <v>662</v>
      </c>
      <c r="N13908">
        <v>74</v>
      </c>
      <c r="P13908" cm="1">
        <f t="array" ref="P13908">IF(Q13908&gt;0,INDEX(Q13908:Q35632,MATCH(TRUE,INDEX(Q13908:Q35632="",,),0)-1),"")</f>
        <v>5</v>
      </c>
      <c r="Q13908">
        <f t="shared" si="341"/>
        <v>2</v>
      </c>
      <c r="R13908">
        <f t="shared" si="340"/>
        <v>0</v>
      </c>
    </row>
    <row r="13909" spans="1:18" x14ac:dyDescent="0.3">
      <c r="A13909" t="s">
        <v>919</v>
      </c>
      <c r="B13909" s="1">
        <v>38362</v>
      </c>
      <c r="C13909" t="s">
        <v>1011</v>
      </c>
      <c r="D13909" t="s">
        <v>1017</v>
      </c>
      <c r="E13909" t="s">
        <v>1018</v>
      </c>
      <c r="G13909" s="6" t="s">
        <v>29</v>
      </c>
      <c r="H13909" t="s">
        <v>206</v>
      </c>
      <c r="I13909" t="s">
        <v>26</v>
      </c>
      <c r="J13909" t="s">
        <v>27</v>
      </c>
      <c r="K13909">
        <v>47</v>
      </c>
      <c r="L13909">
        <v>2.4</v>
      </c>
      <c r="M13909" t="s">
        <v>662</v>
      </c>
      <c r="N13909">
        <v>2.4</v>
      </c>
      <c r="P13909" cm="1">
        <f t="array" ref="P13909">IF(Q13909&gt;0,INDEX(Q13909:Q35633,MATCH(TRUE,INDEX(Q13909:Q35633="",,),0)-1),"")</f>
        <v>5</v>
      </c>
      <c r="Q13909">
        <f t="shared" si="341"/>
        <v>2</v>
      </c>
      <c r="R13909">
        <f t="shared" si="340"/>
        <v>0</v>
      </c>
    </row>
    <row r="13910" spans="1:18" x14ac:dyDescent="0.3">
      <c r="A13910" t="s">
        <v>919</v>
      </c>
      <c r="B13910" s="1">
        <v>38362</v>
      </c>
      <c r="C13910" t="s">
        <v>1011</v>
      </c>
      <c r="D13910" t="s">
        <v>1017</v>
      </c>
      <c r="E13910" t="s">
        <v>1018</v>
      </c>
      <c r="G13910" s="6" t="s">
        <v>29</v>
      </c>
      <c r="H13910" t="s">
        <v>154</v>
      </c>
      <c r="I13910" t="s">
        <v>26</v>
      </c>
      <c r="J13910" t="s">
        <v>27</v>
      </c>
      <c r="K13910">
        <v>92</v>
      </c>
      <c r="L13910">
        <v>9.6</v>
      </c>
      <c r="M13910" t="s">
        <v>662</v>
      </c>
      <c r="N13910">
        <v>9.6</v>
      </c>
      <c r="P13910" cm="1">
        <f t="array" ref="P13910">IF(Q13910&gt;0,INDEX(Q13910:Q35634,MATCH(TRUE,INDEX(Q13910:Q35634="",,),0)-1),"")</f>
        <v>5</v>
      </c>
      <c r="Q13910">
        <f t="shared" si="341"/>
        <v>2</v>
      </c>
      <c r="R13910">
        <f t="shared" si="340"/>
        <v>0</v>
      </c>
    </row>
    <row r="13911" spans="1:18" x14ac:dyDescent="0.3">
      <c r="A13911" t="s">
        <v>919</v>
      </c>
      <c r="B13911" s="1">
        <v>38362</v>
      </c>
      <c r="C13911" t="s">
        <v>1011</v>
      </c>
      <c r="D13911" t="s">
        <v>1017</v>
      </c>
      <c r="E13911" t="s">
        <v>1018</v>
      </c>
      <c r="G13911" s="6" t="s">
        <v>29</v>
      </c>
      <c r="H13911" t="s">
        <v>64</v>
      </c>
      <c r="I13911" t="s">
        <v>26</v>
      </c>
      <c r="J13911" t="s">
        <v>27</v>
      </c>
      <c r="K13911">
        <v>23</v>
      </c>
      <c r="L13911">
        <v>7.65</v>
      </c>
      <c r="M13911" t="s">
        <v>662</v>
      </c>
      <c r="N13911">
        <v>7.65</v>
      </c>
      <c r="P13911" cm="1">
        <f t="array" ref="P13911">IF(Q13911&gt;0,INDEX(Q13911:Q35635,MATCH(TRUE,INDEX(Q13911:Q35635="",,),0)-1),"")</f>
        <v>5</v>
      </c>
      <c r="Q13911">
        <f t="shared" si="341"/>
        <v>2</v>
      </c>
      <c r="R13911">
        <f t="shared" si="340"/>
        <v>0</v>
      </c>
    </row>
    <row r="13912" spans="1:18" x14ac:dyDescent="0.3">
      <c r="A13912" t="s">
        <v>919</v>
      </c>
      <c r="B13912" s="1">
        <v>38362</v>
      </c>
      <c r="C13912" t="s">
        <v>1011</v>
      </c>
      <c r="D13912" t="s">
        <v>1017</v>
      </c>
      <c r="E13912" t="s">
        <v>1018</v>
      </c>
      <c r="G13912" t="s">
        <v>19</v>
      </c>
      <c r="H13912" t="s">
        <v>194</v>
      </c>
      <c r="I13912" t="s">
        <v>21</v>
      </c>
      <c r="J13912" t="s">
        <v>22</v>
      </c>
      <c r="K13912">
        <v>69.400000000000006</v>
      </c>
      <c r="L13912">
        <v>335</v>
      </c>
      <c r="M13912" t="s">
        <v>526</v>
      </c>
      <c r="N13912">
        <v>415</v>
      </c>
      <c r="P13912" cm="1">
        <f t="array" ref="P13912">IF(Q13912&gt;0,INDEX(Q13912:Q35636,MATCH(TRUE,INDEX(Q13912:Q35636="",,),0)-1),"")</f>
        <v>5</v>
      </c>
      <c r="Q13912">
        <f t="shared" si="341"/>
        <v>3</v>
      </c>
      <c r="R13912">
        <f t="shared" si="340"/>
        <v>0</v>
      </c>
    </row>
    <row r="13913" spans="1:18" x14ac:dyDescent="0.3">
      <c r="A13913" t="s">
        <v>919</v>
      </c>
      <c r="B13913" s="1">
        <v>38362</v>
      </c>
      <c r="C13913" t="s">
        <v>1011</v>
      </c>
      <c r="D13913" t="s">
        <v>1017</v>
      </c>
      <c r="E13913" t="s">
        <v>1018</v>
      </c>
      <c r="G13913" t="s">
        <v>19</v>
      </c>
      <c r="H13913" t="s">
        <v>206</v>
      </c>
      <c r="I13913" t="s">
        <v>21</v>
      </c>
      <c r="J13913" t="s">
        <v>22</v>
      </c>
      <c r="K13913">
        <v>49.4</v>
      </c>
      <c r="L13913">
        <v>128</v>
      </c>
      <c r="M13913" t="s">
        <v>526</v>
      </c>
      <c r="N13913">
        <v>150</v>
      </c>
      <c r="P13913" cm="1">
        <f t="array" ref="P13913">IF(Q13913&gt;0,INDEX(Q13913:Q35637,MATCH(TRUE,INDEX(Q13913:Q35637="",,),0)-1),"")</f>
        <v>5</v>
      </c>
      <c r="Q13913">
        <f t="shared" si="341"/>
        <v>3</v>
      </c>
      <c r="R13913">
        <f t="shared" si="340"/>
        <v>0</v>
      </c>
    </row>
    <row r="13914" spans="1:18" x14ac:dyDescent="0.3">
      <c r="A13914" t="s">
        <v>919</v>
      </c>
      <c r="B13914" s="1">
        <v>38362</v>
      </c>
      <c r="C13914" t="s">
        <v>1011</v>
      </c>
      <c r="D13914" t="s">
        <v>1017</v>
      </c>
      <c r="E13914" t="s">
        <v>1018</v>
      </c>
      <c r="G13914" t="s">
        <v>19</v>
      </c>
      <c r="H13914" t="s">
        <v>194</v>
      </c>
      <c r="I13914" t="s">
        <v>26</v>
      </c>
      <c r="J13914" t="s">
        <v>27</v>
      </c>
      <c r="K13914">
        <v>518</v>
      </c>
      <c r="L13914">
        <v>7.1</v>
      </c>
      <c r="M13914" t="s">
        <v>526</v>
      </c>
      <c r="N13914">
        <v>20.100000000000001</v>
      </c>
      <c r="P13914" cm="1">
        <f t="array" ref="P13914">IF(Q13914&gt;0,INDEX(Q13914:Q35638,MATCH(TRUE,INDEX(Q13914:Q35638="",,),0)-1),"")</f>
        <v>5</v>
      </c>
      <c r="Q13914">
        <f t="shared" si="341"/>
        <v>3</v>
      </c>
      <c r="R13914">
        <f t="shared" si="340"/>
        <v>0</v>
      </c>
    </row>
    <row r="13915" spans="1:18" x14ac:dyDescent="0.3">
      <c r="A13915" t="s">
        <v>919</v>
      </c>
      <c r="B13915" s="1">
        <v>38362</v>
      </c>
      <c r="C13915" t="s">
        <v>1011</v>
      </c>
      <c r="D13915" t="s">
        <v>1017</v>
      </c>
      <c r="E13915" t="s">
        <v>1018</v>
      </c>
      <c r="G13915" s="6" t="s">
        <v>29</v>
      </c>
      <c r="H13915" t="s">
        <v>154</v>
      </c>
      <c r="I13915" t="s">
        <v>21</v>
      </c>
      <c r="J13915" t="s">
        <v>22</v>
      </c>
      <c r="K13915">
        <v>12.6</v>
      </c>
      <c r="L13915">
        <v>218</v>
      </c>
      <c r="M13915" t="s">
        <v>526</v>
      </c>
      <c r="N13915">
        <v>218</v>
      </c>
      <c r="P13915" cm="1">
        <f t="array" ref="P13915">IF(Q13915&gt;0,INDEX(Q13915:Q35639,MATCH(TRUE,INDEX(Q13915:Q35639="",,),0)-1),"")</f>
        <v>5</v>
      </c>
      <c r="Q13915">
        <f t="shared" si="341"/>
        <v>3</v>
      </c>
      <c r="R13915">
        <f t="shared" si="340"/>
        <v>0</v>
      </c>
    </row>
    <row r="13916" spans="1:18" x14ac:dyDescent="0.3">
      <c r="A13916" t="s">
        <v>919</v>
      </c>
      <c r="B13916" s="1">
        <v>38362</v>
      </c>
      <c r="C13916" t="s">
        <v>1011</v>
      </c>
      <c r="D13916" t="s">
        <v>1017</v>
      </c>
      <c r="E13916" t="s">
        <v>1018</v>
      </c>
      <c r="G13916" s="6" t="s">
        <v>29</v>
      </c>
      <c r="H13916" t="s">
        <v>64</v>
      </c>
      <c r="I13916" t="s">
        <v>21</v>
      </c>
      <c r="J13916" t="s">
        <v>22</v>
      </c>
      <c r="K13916">
        <v>9.3000000000000007</v>
      </c>
      <c r="L13916">
        <v>74</v>
      </c>
      <c r="M13916" t="s">
        <v>526</v>
      </c>
      <c r="N13916">
        <v>74</v>
      </c>
      <c r="P13916" cm="1">
        <f t="array" ref="P13916">IF(Q13916&gt;0,INDEX(Q13916:Q35640,MATCH(TRUE,INDEX(Q13916:Q35640="",,),0)-1),"")</f>
        <v>5</v>
      </c>
      <c r="Q13916">
        <f t="shared" si="341"/>
        <v>3</v>
      </c>
      <c r="R13916">
        <f t="shared" si="340"/>
        <v>0</v>
      </c>
    </row>
    <row r="13917" spans="1:18" x14ac:dyDescent="0.3">
      <c r="A13917" t="s">
        <v>919</v>
      </c>
      <c r="B13917" s="1">
        <v>38362</v>
      </c>
      <c r="C13917" t="s">
        <v>1011</v>
      </c>
      <c r="D13917" t="s">
        <v>1017</v>
      </c>
      <c r="E13917" t="s">
        <v>1018</v>
      </c>
      <c r="G13917" s="6" t="s">
        <v>29</v>
      </c>
      <c r="H13917" t="s">
        <v>206</v>
      </c>
      <c r="I13917" t="s">
        <v>26</v>
      </c>
      <c r="J13917" t="s">
        <v>27</v>
      </c>
      <c r="K13917">
        <v>47</v>
      </c>
      <c r="L13917">
        <v>2.4</v>
      </c>
      <c r="M13917" t="s">
        <v>526</v>
      </c>
      <c r="N13917">
        <v>2.4</v>
      </c>
      <c r="P13917" cm="1">
        <f t="array" ref="P13917">IF(Q13917&gt;0,INDEX(Q13917:Q35641,MATCH(TRUE,INDEX(Q13917:Q35641="",,),0)-1),"")</f>
        <v>5</v>
      </c>
      <c r="Q13917">
        <f t="shared" si="341"/>
        <v>3</v>
      </c>
      <c r="R13917">
        <f t="shared" si="340"/>
        <v>0</v>
      </c>
    </row>
    <row r="13918" spans="1:18" x14ac:dyDescent="0.3">
      <c r="A13918" t="s">
        <v>919</v>
      </c>
      <c r="B13918" s="1">
        <v>38362</v>
      </c>
      <c r="C13918" t="s">
        <v>1011</v>
      </c>
      <c r="D13918" t="s">
        <v>1017</v>
      </c>
      <c r="E13918" t="s">
        <v>1018</v>
      </c>
      <c r="G13918" s="6" t="s">
        <v>29</v>
      </c>
      <c r="H13918" t="s">
        <v>154</v>
      </c>
      <c r="I13918" t="s">
        <v>26</v>
      </c>
      <c r="J13918" t="s">
        <v>27</v>
      </c>
      <c r="K13918">
        <v>92</v>
      </c>
      <c r="L13918">
        <v>9.6</v>
      </c>
      <c r="M13918" t="s">
        <v>526</v>
      </c>
      <c r="N13918">
        <v>9.6</v>
      </c>
      <c r="P13918" cm="1">
        <f t="array" ref="P13918">IF(Q13918&gt;0,INDEX(Q13918:Q35642,MATCH(TRUE,INDEX(Q13918:Q35642="",,),0)-1),"")</f>
        <v>5</v>
      </c>
      <c r="Q13918">
        <f t="shared" si="341"/>
        <v>3</v>
      </c>
      <c r="R13918">
        <f t="shared" si="340"/>
        <v>0</v>
      </c>
    </row>
    <row r="13919" spans="1:18" x14ac:dyDescent="0.3">
      <c r="A13919" t="s">
        <v>919</v>
      </c>
      <c r="B13919" s="1">
        <v>38362</v>
      </c>
      <c r="C13919" t="s">
        <v>1011</v>
      </c>
      <c r="D13919" t="s">
        <v>1017</v>
      </c>
      <c r="E13919" t="s">
        <v>1018</v>
      </c>
      <c r="G13919" s="6" t="s">
        <v>29</v>
      </c>
      <c r="H13919" t="s">
        <v>64</v>
      </c>
      <c r="I13919" t="s">
        <v>26</v>
      </c>
      <c r="J13919" t="s">
        <v>27</v>
      </c>
      <c r="K13919">
        <v>23</v>
      </c>
      <c r="L13919">
        <v>7.65</v>
      </c>
      <c r="M13919" t="s">
        <v>526</v>
      </c>
      <c r="N13919">
        <v>7.65</v>
      </c>
      <c r="P13919" cm="1">
        <f t="array" ref="P13919">IF(Q13919&gt;0,INDEX(Q13919:Q35643,MATCH(TRUE,INDEX(Q13919:Q35643="",,),0)-1),"")</f>
        <v>5</v>
      </c>
      <c r="Q13919">
        <f t="shared" si="341"/>
        <v>3</v>
      </c>
      <c r="R13919">
        <f t="shared" si="340"/>
        <v>0</v>
      </c>
    </row>
    <row r="13920" spans="1:18" x14ac:dyDescent="0.3">
      <c r="A13920" t="s">
        <v>919</v>
      </c>
      <c r="B13920" s="1">
        <v>38362</v>
      </c>
      <c r="C13920" t="s">
        <v>1011</v>
      </c>
      <c r="D13920" t="s">
        <v>1017</v>
      </c>
      <c r="E13920" t="s">
        <v>1018</v>
      </c>
      <c r="G13920" t="s">
        <v>19</v>
      </c>
      <c r="H13920" t="s">
        <v>194</v>
      </c>
      <c r="I13920" t="s">
        <v>21</v>
      </c>
      <c r="J13920" t="s">
        <v>22</v>
      </c>
      <c r="K13920">
        <v>69.400000000000006</v>
      </c>
      <c r="L13920">
        <v>335</v>
      </c>
      <c r="M13920" t="s">
        <v>59</v>
      </c>
      <c r="N13920">
        <v>510</v>
      </c>
      <c r="P13920" cm="1">
        <f t="array" ref="P13920">IF(Q13920&gt;0,INDEX(Q13920:Q35644,MATCH(TRUE,INDEX(Q13920:Q35644="",,),0)-1),"")</f>
        <v>5</v>
      </c>
      <c r="Q13920">
        <f t="shared" si="341"/>
        <v>4</v>
      </c>
      <c r="R13920">
        <f t="shared" si="340"/>
        <v>0</v>
      </c>
    </row>
    <row r="13921" spans="1:18" x14ac:dyDescent="0.3">
      <c r="A13921" t="s">
        <v>919</v>
      </c>
      <c r="B13921" s="1">
        <v>38362</v>
      </c>
      <c r="C13921" t="s">
        <v>1011</v>
      </c>
      <c r="D13921" t="s">
        <v>1017</v>
      </c>
      <c r="E13921" t="s">
        <v>1018</v>
      </c>
      <c r="G13921" t="s">
        <v>19</v>
      </c>
      <c r="H13921" t="s">
        <v>206</v>
      </c>
      <c r="I13921" t="s">
        <v>21</v>
      </c>
      <c r="J13921" t="s">
        <v>22</v>
      </c>
      <c r="K13921">
        <v>49.4</v>
      </c>
      <c r="L13921">
        <v>128</v>
      </c>
      <c r="M13921" t="s">
        <v>59</v>
      </c>
      <c r="N13921">
        <v>128</v>
      </c>
      <c r="P13921" cm="1">
        <f t="array" ref="P13921">IF(Q13921&gt;0,INDEX(Q13921:Q35645,MATCH(TRUE,INDEX(Q13921:Q35645="",,),0)-1),"")</f>
        <v>5</v>
      </c>
      <c r="Q13921">
        <f t="shared" si="341"/>
        <v>4</v>
      </c>
      <c r="R13921">
        <f t="shared" si="340"/>
        <v>0</v>
      </c>
    </row>
    <row r="13922" spans="1:18" x14ac:dyDescent="0.3">
      <c r="A13922" t="s">
        <v>919</v>
      </c>
      <c r="B13922" s="1">
        <v>38362</v>
      </c>
      <c r="C13922" t="s">
        <v>1011</v>
      </c>
      <c r="D13922" t="s">
        <v>1017</v>
      </c>
      <c r="E13922" t="s">
        <v>1018</v>
      </c>
      <c r="G13922" t="s">
        <v>19</v>
      </c>
      <c r="H13922" t="s">
        <v>194</v>
      </c>
      <c r="I13922" t="s">
        <v>26</v>
      </c>
      <c r="J13922" t="s">
        <v>27</v>
      </c>
      <c r="K13922">
        <v>518</v>
      </c>
      <c r="L13922">
        <v>7.1</v>
      </c>
      <c r="M13922" t="s">
        <v>59</v>
      </c>
      <c r="N13922">
        <v>7.1</v>
      </c>
      <c r="P13922" cm="1">
        <f t="array" ref="P13922">IF(Q13922&gt;0,INDEX(Q13922:Q35646,MATCH(TRUE,INDEX(Q13922:Q35646="",,),0)-1),"")</f>
        <v>5</v>
      </c>
      <c r="Q13922">
        <f t="shared" si="341"/>
        <v>4</v>
      </c>
      <c r="R13922">
        <f t="shared" si="340"/>
        <v>0</v>
      </c>
    </row>
    <row r="13923" spans="1:18" x14ac:dyDescent="0.3">
      <c r="A13923" t="s">
        <v>919</v>
      </c>
      <c r="B13923" s="1">
        <v>38362</v>
      </c>
      <c r="C13923" t="s">
        <v>1011</v>
      </c>
      <c r="D13923" t="s">
        <v>1017</v>
      </c>
      <c r="E13923" t="s">
        <v>1018</v>
      </c>
      <c r="G13923" s="6" t="s">
        <v>29</v>
      </c>
      <c r="H13923" t="s">
        <v>154</v>
      </c>
      <c r="I13923" t="s">
        <v>21</v>
      </c>
      <c r="J13923" t="s">
        <v>22</v>
      </c>
      <c r="K13923">
        <v>12.6</v>
      </c>
      <c r="L13923">
        <v>218</v>
      </c>
      <c r="M13923" t="s">
        <v>59</v>
      </c>
      <c r="N13923">
        <v>218</v>
      </c>
      <c r="P13923" cm="1">
        <f t="array" ref="P13923">IF(Q13923&gt;0,INDEX(Q13923:Q35647,MATCH(TRUE,INDEX(Q13923:Q35647="",,),0)-1),"")</f>
        <v>5</v>
      </c>
      <c r="Q13923">
        <f t="shared" si="341"/>
        <v>4</v>
      </c>
      <c r="R13923">
        <f t="shared" si="340"/>
        <v>0</v>
      </c>
    </row>
    <row r="13924" spans="1:18" x14ac:dyDescent="0.3">
      <c r="A13924" t="s">
        <v>919</v>
      </c>
      <c r="B13924" s="1">
        <v>38362</v>
      </c>
      <c r="C13924" t="s">
        <v>1011</v>
      </c>
      <c r="D13924" t="s">
        <v>1017</v>
      </c>
      <c r="E13924" t="s">
        <v>1018</v>
      </c>
      <c r="G13924" s="6" t="s">
        <v>29</v>
      </c>
      <c r="H13924" t="s">
        <v>64</v>
      </c>
      <c r="I13924" t="s">
        <v>21</v>
      </c>
      <c r="J13924" t="s">
        <v>22</v>
      </c>
      <c r="K13924">
        <v>9.3000000000000007</v>
      </c>
      <c r="L13924">
        <v>74</v>
      </c>
      <c r="M13924" t="s">
        <v>59</v>
      </c>
      <c r="N13924">
        <v>74</v>
      </c>
      <c r="P13924" cm="1">
        <f t="array" ref="P13924">IF(Q13924&gt;0,INDEX(Q13924:Q35648,MATCH(TRUE,INDEX(Q13924:Q35648="",,),0)-1),"")</f>
        <v>5</v>
      </c>
      <c r="Q13924">
        <f t="shared" si="341"/>
        <v>4</v>
      </c>
      <c r="R13924">
        <f t="shared" si="340"/>
        <v>0</v>
      </c>
    </row>
    <row r="13925" spans="1:18" x14ac:dyDescent="0.3">
      <c r="A13925" t="s">
        <v>919</v>
      </c>
      <c r="B13925" s="1">
        <v>38362</v>
      </c>
      <c r="C13925" t="s">
        <v>1011</v>
      </c>
      <c r="D13925" t="s">
        <v>1017</v>
      </c>
      <c r="E13925" t="s">
        <v>1018</v>
      </c>
      <c r="G13925" s="6" t="s">
        <v>29</v>
      </c>
      <c r="H13925" t="s">
        <v>206</v>
      </c>
      <c r="I13925" t="s">
        <v>26</v>
      </c>
      <c r="J13925" t="s">
        <v>27</v>
      </c>
      <c r="K13925">
        <v>47</v>
      </c>
      <c r="L13925">
        <v>2.4</v>
      </c>
      <c r="M13925" t="s">
        <v>59</v>
      </c>
      <c r="N13925">
        <v>2.4</v>
      </c>
      <c r="P13925" cm="1">
        <f t="array" ref="P13925">IF(Q13925&gt;0,INDEX(Q13925:Q35649,MATCH(TRUE,INDEX(Q13925:Q35649="",,),0)-1),"")</f>
        <v>5</v>
      </c>
      <c r="Q13925">
        <f t="shared" si="341"/>
        <v>4</v>
      </c>
      <c r="R13925">
        <f t="shared" si="340"/>
        <v>0</v>
      </c>
    </row>
    <row r="13926" spans="1:18" x14ac:dyDescent="0.3">
      <c r="A13926" t="s">
        <v>919</v>
      </c>
      <c r="B13926" s="1">
        <v>38362</v>
      </c>
      <c r="C13926" t="s">
        <v>1011</v>
      </c>
      <c r="D13926" t="s">
        <v>1017</v>
      </c>
      <c r="E13926" t="s">
        <v>1018</v>
      </c>
      <c r="G13926" s="6" t="s">
        <v>29</v>
      </c>
      <c r="H13926" t="s">
        <v>154</v>
      </c>
      <c r="I13926" t="s">
        <v>26</v>
      </c>
      <c r="J13926" t="s">
        <v>27</v>
      </c>
      <c r="K13926">
        <v>92</v>
      </c>
      <c r="L13926">
        <v>9.6</v>
      </c>
      <c r="M13926" t="s">
        <v>59</v>
      </c>
      <c r="N13926">
        <v>9.6</v>
      </c>
      <c r="P13926" cm="1">
        <f t="array" ref="P13926">IF(Q13926&gt;0,INDEX(Q13926:Q35650,MATCH(TRUE,INDEX(Q13926:Q35650="",,),0)-1),"")</f>
        <v>5</v>
      </c>
      <c r="Q13926">
        <f t="shared" si="341"/>
        <v>4</v>
      </c>
      <c r="R13926">
        <f t="shared" si="340"/>
        <v>0</v>
      </c>
    </row>
    <row r="13927" spans="1:18" x14ac:dyDescent="0.3">
      <c r="A13927" t="s">
        <v>919</v>
      </c>
      <c r="B13927" s="1">
        <v>38362</v>
      </c>
      <c r="C13927" t="s">
        <v>1011</v>
      </c>
      <c r="D13927" t="s">
        <v>1017</v>
      </c>
      <c r="E13927" t="s">
        <v>1018</v>
      </c>
      <c r="G13927" s="6" t="s">
        <v>29</v>
      </c>
      <c r="H13927" t="s">
        <v>64</v>
      </c>
      <c r="I13927" t="s">
        <v>26</v>
      </c>
      <c r="J13927" t="s">
        <v>27</v>
      </c>
      <c r="K13927">
        <v>23</v>
      </c>
      <c r="L13927">
        <v>7.65</v>
      </c>
      <c r="M13927" t="s">
        <v>59</v>
      </c>
      <c r="N13927">
        <v>7.65</v>
      </c>
      <c r="P13927" cm="1">
        <f t="array" ref="P13927">IF(Q13927&gt;0,INDEX(Q13927:Q35651,MATCH(TRUE,INDEX(Q13927:Q35651="",,),0)-1),"")</f>
        <v>5</v>
      </c>
      <c r="Q13927">
        <f t="shared" si="341"/>
        <v>4</v>
      </c>
      <c r="R13927">
        <f t="shared" si="340"/>
        <v>0</v>
      </c>
    </row>
    <row r="13928" spans="1:18" x14ac:dyDescent="0.3">
      <c r="A13928" t="s">
        <v>919</v>
      </c>
      <c r="B13928" s="1">
        <v>38362</v>
      </c>
      <c r="C13928" t="s">
        <v>1011</v>
      </c>
      <c r="D13928" t="s">
        <v>1017</v>
      </c>
      <c r="E13928" t="s">
        <v>1018</v>
      </c>
      <c r="G13928" t="s">
        <v>19</v>
      </c>
      <c r="H13928" t="s">
        <v>194</v>
      </c>
      <c r="I13928" t="s">
        <v>21</v>
      </c>
      <c r="J13928" t="s">
        <v>22</v>
      </c>
      <c r="K13928">
        <v>69.400000000000006</v>
      </c>
      <c r="L13928">
        <v>335</v>
      </c>
      <c r="M13928" t="s">
        <v>31</v>
      </c>
      <c r="N13928">
        <v>335</v>
      </c>
      <c r="P13928" cm="1">
        <f t="array" ref="P13928">IF(Q13928&gt;0,INDEX(Q13928:Q35652,MATCH(TRUE,INDEX(Q13928:Q35652="",,),0)-1),"")</f>
        <v>5</v>
      </c>
      <c r="Q13928">
        <f t="shared" si="341"/>
        <v>5</v>
      </c>
      <c r="R13928">
        <f t="shared" si="340"/>
        <v>0</v>
      </c>
    </row>
    <row r="13929" spans="1:18" x14ac:dyDescent="0.3">
      <c r="A13929" t="s">
        <v>919</v>
      </c>
      <c r="B13929" s="1">
        <v>38362</v>
      </c>
      <c r="C13929" t="s">
        <v>1011</v>
      </c>
      <c r="D13929" t="s">
        <v>1017</v>
      </c>
      <c r="E13929" t="s">
        <v>1018</v>
      </c>
      <c r="G13929" t="s">
        <v>19</v>
      </c>
      <c r="H13929" t="s">
        <v>206</v>
      </c>
      <c r="I13929" t="s">
        <v>21</v>
      </c>
      <c r="J13929" t="s">
        <v>22</v>
      </c>
      <c r="K13929">
        <v>49.4</v>
      </c>
      <c r="L13929">
        <v>128</v>
      </c>
      <c r="M13929" t="s">
        <v>31</v>
      </c>
      <c r="N13929">
        <v>178.5</v>
      </c>
      <c r="P13929" cm="1">
        <f t="array" ref="P13929">IF(Q13929&gt;0,INDEX(Q13929:Q35653,MATCH(TRUE,INDEX(Q13929:Q35653="",,),0)-1),"")</f>
        <v>5</v>
      </c>
      <c r="Q13929">
        <f t="shared" si="341"/>
        <v>5</v>
      </c>
      <c r="R13929">
        <f t="shared" si="340"/>
        <v>0</v>
      </c>
    </row>
    <row r="13930" spans="1:18" x14ac:dyDescent="0.3">
      <c r="A13930" t="s">
        <v>919</v>
      </c>
      <c r="B13930" s="1">
        <v>38362</v>
      </c>
      <c r="C13930" t="s">
        <v>1011</v>
      </c>
      <c r="D13930" t="s">
        <v>1017</v>
      </c>
      <c r="E13930" t="s">
        <v>1018</v>
      </c>
      <c r="G13930" t="s">
        <v>19</v>
      </c>
      <c r="H13930" t="s">
        <v>194</v>
      </c>
      <c r="I13930" t="s">
        <v>26</v>
      </c>
      <c r="J13930" t="s">
        <v>27</v>
      </c>
      <c r="K13930">
        <v>518</v>
      </c>
      <c r="L13930">
        <v>7.1</v>
      </c>
      <c r="M13930" t="s">
        <v>31</v>
      </c>
      <c r="N13930">
        <v>7.1</v>
      </c>
      <c r="P13930" cm="1">
        <f t="array" ref="P13930">IF(Q13930&gt;0,INDEX(Q13930:Q35654,MATCH(TRUE,INDEX(Q13930:Q35654="",,),0)-1),"")</f>
        <v>5</v>
      </c>
      <c r="Q13930">
        <f t="shared" si="341"/>
        <v>5</v>
      </c>
      <c r="R13930">
        <f t="shared" si="340"/>
        <v>0</v>
      </c>
    </row>
    <row r="13931" spans="1:18" x14ac:dyDescent="0.3">
      <c r="A13931" t="s">
        <v>919</v>
      </c>
      <c r="B13931" s="1">
        <v>38362</v>
      </c>
      <c r="C13931" t="s">
        <v>1011</v>
      </c>
      <c r="D13931" t="s">
        <v>1017</v>
      </c>
      <c r="E13931" t="s">
        <v>1018</v>
      </c>
      <c r="G13931" s="6" t="s">
        <v>29</v>
      </c>
      <c r="H13931" t="s">
        <v>154</v>
      </c>
      <c r="I13931" t="s">
        <v>21</v>
      </c>
      <c r="J13931" t="s">
        <v>22</v>
      </c>
      <c r="K13931">
        <v>12.6</v>
      </c>
      <c r="L13931">
        <v>218</v>
      </c>
      <c r="M13931" t="s">
        <v>31</v>
      </c>
      <c r="N13931">
        <v>218</v>
      </c>
      <c r="P13931" cm="1">
        <f t="array" ref="P13931">IF(Q13931&gt;0,INDEX(Q13931:Q35655,MATCH(TRUE,INDEX(Q13931:Q35655="",,),0)-1),"")</f>
        <v>5</v>
      </c>
      <c r="Q13931">
        <f t="shared" si="341"/>
        <v>5</v>
      </c>
      <c r="R13931">
        <f t="shared" si="340"/>
        <v>0</v>
      </c>
    </row>
    <row r="13932" spans="1:18" x14ac:dyDescent="0.3">
      <c r="A13932" t="s">
        <v>919</v>
      </c>
      <c r="B13932" s="1">
        <v>38362</v>
      </c>
      <c r="C13932" t="s">
        <v>1011</v>
      </c>
      <c r="D13932" t="s">
        <v>1017</v>
      </c>
      <c r="E13932" t="s">
        <v>1018</v>
      </c>
      <c r="G13932" s="6" t="s">
        <v>29</v>
      </c>
      <c r="H13932" t="s">
        <v>64</v>
      </c>
      <c r="I13932" t="s">
        <v>21</v>
      </c>
      <c r="J13932" t="s">
        <v>22</v>
      </c>
      <c r="K13932">
        <v>9.3000000000000007</v>
      </c>
      <c r="L13932">
        <v>74</v>
      </c>
      <c r="M13932" t="s">
        <v>31</v>
      </c>
      <c r="N13932">
        <v>74</v>
      </c>
      <c r="P13932" cm="1">
        <f t="array" ref="P13932">IF(Q13932&gt;0,INDEX(Q13932:Q35656,MATCH(TRUE,INDEX(Q13932:Q35656="",,),0)-1),"")</f>
        <v>5</v>
      </c>
      <c r="Q13932">
        <f t="shared" si="341"/>
        <v>5</v>
      </c>
      <c r="R13932">
        <f t="shared" si="340"/>
        <v>0</v>
      </c>
    </row>
    <row r="13933" spans="1:18" x14ac:dyDescent="0.3">
      <c r="A13933" t="s">
        <v>919</v>
      </c>
      <c r="B13933" s="1">
        <v>38362</v>
      </c>
      <c r="C13933" t="s">
        <v>1011</v>
      </c>
      <c r="D13933" t="s">
        <v>1017</v>
      </c>
      <c r="E13933" t="s">
        <v>1018</v>
      </c>
      <c r="G13933" s="6" t="s">
        <v>29</v>
      </c>
      <c r="H13933" t="s">
        <v>206</v>
      </c>
      <c r="I13933" t="s">
        <v>26</v>
      </c>
      <c r="J13933" t="s">
        <v>27</v>
      </c>
      <c r="K13933">
        <v>47</v>
      </c>
      <c r="L13933">
        <v>2.4</v>
      </c>
      <c r="M13933" t="s">
        <v>31</v>
      </c>
      <c r="N13933">
        <v>2.4</v>
      </c>
      <c r="P13933" cm="1">
        <f t="array" ref="P13933">IF(Q13933&gt;0,INDEX(Q13933:Q35657,MATCH(TRUE,INDEX(Q13933:Q35657="",,),0)-1),"")</f>
        <v>5</v>
      </c>
      <c r="Q13933">
        <f t="shared" si="341"/>
        <v>5</v>
      </c>
      <c r="R13933">
        <f t="shared" si="340"/>
        <v>0</v>
      </c>
    </row>
    <row r="13934" spans="1:18" x14ac:dyDescent="0.3">
      <c r="A13934" t="s">
        <v>919</v>
      </c>
      <c r="B13934" s="1">
        <v>38362</v>
      </c>
      <c r="C13934" t="s">
        <v>1011</v>
      </c>
      <c r="D13934" t="s">
        <v>1017</v>
      </c>
      <c r="E13934" t="s">
        <v>1018</v>
      </c>
      <c r="G13934" s="6" t="s">
        <v>29</v>
      </c>
      <c r="H13934" t="s">
        <v>154</v>
      </c>
      <c r="I13934" t="s">
        <v>26</v>
      </c>
      <c r="J13934" t="s">
        <v>27</v>
      </c>
      <c r="K13934">
        <v>92</v>
      </c>
      <c r="L13934">
        <v>9.6</v>
      </c>
      <c r="M13934" t="s">
        <v>31</v>
      </c>
      <c r="N13934">
        <v>9.6</v>
      </c>
      <c r="P13934" cm="1">
        <f t="array" ref="P13934">IF(Q13934&gt;0,INDEX(Q13934:Q35658,MATCH(TRUE,INDEX(Q13934:Q35658="",,),0)-1),"")</f>
        <v>5</v>
      </c>
      <c r="Q13934">
        <f t="shared" si="341"/>
        <v>5</v>
      </c>
      <c r="R13934">
        <f t="shared" si="340"/>
        <v>0</v>
      </c>
    </row>
    <row r="13935" spans="1:18" x14ac:dyDescent="0.3">
      <c r="A13935" t="s">
        <v>919</v>
      </c>
      <c r="B13935" s="1">
        <v>38362</v>
      </c>
      <c r="C13935" t="s">
        <v>1011</v>
      </c>
      <c r="D13935" t="s">
        <v>1017</v>
      </c>
      <c r="E13935" t="s">
        <v>1018</v>
      </c>
      <c r="G13935" s="6" t="s">
        <v>29</v>
      </c>
      <c r="H13935" t="s">
        <v>64</v>
      </c>
      <c r="I13935" t="s">
        <v>26</v>
      </c>
      <c r="J13935" t="s">
        <v>27</v>
      </c>
      <c r="K13935">
        <v>23</v>
      </c>
      <c r="L13935">
        <v>7.65</v>
      </c>
      <c r="M13935" t="s">
        <v>31</v>
      </c>
      <c r="N13935">
        <v>7.65</v>
      </c>
      <c r="P13935" cm="1">
        <f t="array" ref="P13935">IF(Q13935&gt;0,INDEX(Q13935:Q35659,MATCH(TRUE,INDEX(Q13935:Q35659="",,),0)-1),"")</f>
        <v>5</v>
      </c>
      <c r="Q13935">
        <f t="shared" si="341"/>
        <v>5</v>
      </c>
      <c r="R13935">
        <f t="shared" si="340"/>
        <v>0</v>
      </c>
    </row>
    <row r="13936" spans="1:18" x14ac:dyDescent="0.3">
      <c r="P13936" t="str" cm="1">
        <f t="array" ref="P13936">IF(Q13936&gt;0,INDEX(Q13936:Q35660,MATCH(TRUE,INDEX(Q13936:Q35660="",,),0)-1),"")</f>
        <v/>
      </c>
      <c r="R13936" t="str">
        <f t="shared" si="340"/>
        <v/>
      </c>
    </row>
    <row r="13937" spans="1:18" x14ac:dyDescent="0.3">
      <c r="A13937" t="s">
        <v>919</v>
      </c>
      <c r="B13937" s="1">
        <v>38327</v>
      </c>
      <c r="C13937" t="s">
        <v>16</v>
      </c>
      <c r="D13937" t="s">
        <v>1019</v>
      </c>
      <c r="E13937" t="s">
        <v>1020</v>
      </c>
      <c r="G13937" t="s">
        <v>19</v>
      </c>
      <c r="H13937" t="s">
        <v>25</v>
      </c>
      <c r="I13937" t="s">
        <v>21</v>
      </c>
      <c r="J13937" t="s">
        <v>22</v>
      </c>
      <c r="K13937">
        <v>27.4</v>
      </c>
      <c r="L13937">
        <v>99</v>
      </c>
      <c r="M13937" t="s">
        <v>662</v>
      </c>
      <c r="N13937">
        <v>151</v>
      </c>
      <c r="O13937" t="s">
        <v>24</v>
      </c>
      <c r="P13937" cm="1">
        <f t="array" ref="P13937">IF(Q13937&gt;0,INDEX(Q13937:Q35661,MATCH(TRUE,INDEX(Q13937:Q35661="",,),0)-1),"")</f>
        <v>3</v>
      </c>
      <c r="Q13937">
        <v>1</v>
      </c>
      <c r="R13937">
        <f t="shared" si="340"/>
        <v>0</v>
      </c>
    </row>
    <row r="13938" spans="1:18" x14ac:dyDescent="0.3">
      <c r="A13938" t="s">
        <v>919</v>
      </c>
      <c r="B13938" s="1">
        <v>38327</v>
      </c>
      <c r="C13938" t="s">
        <v>16</v>
      </c>
      <c r="D13938" t="s">
        <v>1019</v>
      </c>
      <c r="E13938" t="s">
        <v>1020</v>
      </c>
      <c r="G13938" t="s">
        <v>19</v>
      </c>
      <c r="H13938" t="s">
        <v>25</v>
      </c>
      <c r="I13938" t="s">
        <v>26</v>
      </c>
      <c r="J13938" t="s">
        <v>27</v>
      </c>
      <c r="K13938">
        <v>121</v>
      </c>
      <c r="L13938">
        <v>24.2</v>
      </c>
      <c r="M13938" t="s">
        <v>662</v>
      </c>
      <c r="N13938">
        <v>24.2</v>
      </c>
      <c r="O13938" t="s">
        <v>24</v>
      </c>
      <c r="P13938" cm="1">
        <f t="array" ref="P13938">IF(Q13938&gt;0,INDEX(Q13938:Q35662,MATCH(TRUE,INDEX(Q13938:Q35662="",,),0)-1),"")</f>
        <v>3</v>
      </c>
      <c r="Q13938">
        <v>1</v>
      </c>
      <c r="R13938">
        <f t="shared" si="340"/>
        <v>0</v>
      </c>
    </row>
    <row r="13939" spans="1:18" x14ac:dyDescent="0.3">
      <c r="A13939" t="s">
        <v>919</v>
      </c>
      <c r="B13939" s="1">
        <v>38327</v>
      </c>
      <c r="C13939" t="s">
        <v>16</v>
      </c>
      <c r="D13939" t="s">
        <v>1019</v>
      </c>
      <c r="E13939" t="s">
        <v>1020</v>
      </c>
      <c r="G13939" s="6" t="s">
        <v>29</v>
      </c>
      <c r="H13939" t="s">
        <v>64</v>
      </c>
      <c r="I13939" t="s">
        <v>26</v>
      </c>
      <c r="J13939" t="s">
        <v>27</v>
      </c>
      <c r="K13939">
        <v>40</v>
      </c>
      <c r="L13939">
        <v>11.6</v>
      </c>
      <c r="M13939" t="s">
        <v>662</v>
      </c>
      <c r="N13939">
        <v>11.6</v>
      </c>
      <c r="O13939" t="s">
        <v>24</v>
      </c>
      <c r="P13939" cm="1">
        <f t="array" ref="P13939">IF(Q13939&gt;0,INDEX(Q13939:Q35663,MATCH(TRUE,INDEX(Q13939:Q35663="",,),0)-1),"")</f>
        <v>3</v>
      </c>
      <c r="Q13939">
        <v>1</v>
      </c>
      <c r="R13939">
        <f t="shared" si="340"/>
        <v>0</v>
      </c>
    </row>
    <row r="13940" spans="1:18" x14ac:dyDescent="0.3">
      <c r="A13940" t="s">
        <v>919</v>
      </c>
      <c r="B13940" s="1">
        <v>38327</v>
      </c>
      <c r="C13940" t="s">
        <v>16</v>
      </c>
      <c r="D13940" t="s">
        <v>1019</v>
      </c>
      <c r="E13940" t="s">
        <v>1020</v>
      </c>
      <c r="G13940" t="s">
        <v>19</v>
      </c>
      <c r="H13940" t="s">
        <v>25</v>
      </c>
      <c r="I13940" t="s">
        <v>21</v>
      </c>
      <c r="J13940" t="s">
        <v>22</v>
      </c>
      <c r="K13940">
        <v>27.4</v>
      </c>
      <c r="L13940">
        <v>99</v>
      </c>
      <c r="M13940" t="s">
        <v>59</v>
      </c>
      <c r="N13940">
        <v>131.5</v>
      </c>
      <c r="P13940" cm="1">
        <f t="array" ref="P13940">IF(Q13940&gt;0,INDEX(Q13940:Q35664,MATCH(TRUE,INDEX(Q13940:Q35664="",,),0)-1),"")</f>
        <v>3</v>
      </c>
      <c r="Q13940">
        <v>2</v>
      </c>
      <c r="R13940">
        <f t="shared" ref="R13940:R14003" si="342">IF(P13940="","",0)</f>
        <v>0</v>
      </c>
    </row>
    <row r="13941" spans="1:18" x14ac:dyDescent="0.3">
      <c r="A13941" t="s">
        <v>919</v>
      </c>
      <c r="B13941" s="1">
        <v>38327</v>
      </c>
      <c r="C13941" t="s">
        <v>16</v>
      </c>
      <c r="D13941" t="s">
        <v>1019</v>
      </c>
      <c r="E13941" t="s">
        <v>1020</v>
      </c>
      <c r="G13941" t="s">
        <v>19</v>
      </c>
      <c r="H13941" t="s">
        <v>25</v>
      </c>
      <c r="I13941" t="s">
        <v>26</v>
      </c>
      <c r="J13941" t="s">
        <v>27</v>
      </c>
      <c r="K13941">
        <v>121</v>
      </c>
      <c r="L13941">
        <v>24.2</v>
      </c>
      <c r="M13941" t="s">
        <v>59</v>
      </c>
      <c r="N13941">
        <v>24.2</v>
      </c>
      <c r="P13941" cm="1">
        <f t="array" ref="P13941">IF(Q13941&gt;0,INDEX(Q13941:Q35665,MATCH(TRUE,INDEX(Q13941:Q35665="",,),0)-1),"")</f>
        <v>3</v>
      </c>
      <c r="Q13941">
        <v>2</v>
      </c>
      <c r="R13941">
        <f t="shared" si="342"/>
        <v>0</v>
      </c>
    </row>
    <row r="13942" spans="1:18" x14ac:dyDescent="0.3">
      <c r="A13942" t="s">
        <v>919</v>
      </c>
      <c r="B13942" s="1">
        <v>38327</v>
      </c>
      <c r="C13942" t="s">
        <v>16</v>
      </c>
      <c r="D13942" t="s">
        <v>1019</v>
      </c>
      <c r="E13942" t="s">
        <v>1020</v>
      </c>
      <c r="G13942" s="6" t="s">
        <v>29</v>
      </c>
      <c r="H13942" t="s">
        <v>64</v>
      </c>
      <c r="I13942" t="s">
        <v>26</v>
      </c>
      <c r="J13942" t="s">
        <v>27</v>
      </c>
      <c r="K13942">
        <v>40</v>
      </c>
      <c r="L13942">
        <v>11.6</v>
      </c>
      <c r="M13942" t="s">
        <v>59</v>
      </c>
      <c r="N13942">
        <v>11.6</v>
      </c>
      <c r="P13942" cm="1">
        <f t="array" ref="P13942">IF(Q13942&gt;0,INDEX(Q13942:Q35666,MATCH(TRUE,INDEX(Q13942:Q35666="",,),0)-1),"")</f>
        <v>3</v>
      </c>
      <c r="Q13942">
        <v>2</v>
      </c>
      <c r="R13942">
        <f t="shared" si="342"/>
        <v>0</v>
      </c>
    </row>
    <row r="13943" spans="1:18" x14ac:dyDescent="0.3">
      <c r="A13943" t="s">
        <v>919</v>
      </c>
      <c r="B13943" s="1">
        <v>38327</v>
      </c>
      <c r="C13943" t="s">
        <v>16</v>
      </c>
      <c r="D13943" t="s">
        <v>1019</v>
      </c>
      <c r="E13943" t="s">
        <v>1020</v>
      </c>
      <c r="G13943" t="s">
        <v>19</v>
      </c>
      <c r="H13943" t="s">
        <v>25</v>
      </c>
      <c r="I13943" t="s">
        <v>21</v>
      </c>
      <c r="J13943" t="s">
        <v>22</v>
      </c>
      <c r="K13943">
        <v>27.4</v>
      </c>
      <c r="L13943">
        <v>99</v>
      </c>
      <c r="M13943" t="s">
        <v>44</v>
      </c>
      <c r="N13943">
        <v>119.07</v>
      </c>
      <c r="P13943" cm="1">
        <f t="array" ref="P13943">IF(Q13943&gt;0,INDEX(Q13943:Q35667,MATCH(TRUE,INDEX(Q13943:Q35667="",,),0)-1),"")</f>
        <v>3</v>
      </c>
      <c r="Q13943">
        <v>3</v>
      </c>
      <c r="R13943">
        <f t="shared" si="342"/>
        <v>0</v>
      </c>
    </row>
    <row r="13944" spans="1:18" x14ac:dyDescent="0.3">
      <c r="A13944" t="s">
        <v>919</v>
      </c>
      <c r="B13944" s="1">
        <v>38327</v>
      </c>
      <c r="C13944" t="s">
        <v>16</v>
      </c>
      <c r="D13944" t="s">
        <v>1019</v>
      </c>
      <c r="E13944" t="s">
        <v>1020</v>
      </c>
      <c r="G13944" t="s">
        <v>19</v>
      </c>
      <c r="H13944" t="s">
        <v>25</v>
      </c>
      <c r="I13944" t="s">
        <v>26</v>
      </c>
      <c r="J13944" t="s">
        <v>27</v>
      </c>
      <c r="K13944">
        <v>121</v>
      </c>
      <c r="L13944">
        <v>24.2</v>
      </c>
      <c r="M13944" t="s">
        <v>44</v>
      </c>
      <c r="N13944">
        <v>24.2</v>
      </c>
      <c r="P13944" cm="1">
        <f t="array" ref="P13944">IF(Q13944&gt;0,INDEX(Q13944:Q35668,MATCH(TRUE,INDEX(Q13944:Q35668="",,),0)-1),"")</f>
        <v>3</v>
      </c>
      <c r="Q13944">
        <v>3</v>
      </c>
      <c r="R13944">
        <f t="shared" si="342"/>
        <v>0</v>
      </c>
    </row>
    <row r="13945" spans="1:18" x14ac:dyDescent="0.3">
      <c r="A13945" t="s">
        <v>919</v>
      </c>
      <c r="B13945" s="1">
        <v>38327</v>
      </c>
      <c r="C13945" t="s">
        <v>16</v>
      </c>
      <c r="D13945" t="s">
        <v>1019</v>
      </c>
      <c r="E13945" t="s">
        <v>1020</v>
      </c>
      <c r="G13945" s="6" t="s">
        <v>29</v>
      </c>
      <c r="H13945" t="s">
        <v>64</v>
      </c>
      <c r="I13945" t="s">
        <v>26</v>
      </c>
      <c r="J13945" t="s">
        <v>27</v>
      </c>
      <c r="K13945">
        <v>40</v>
      </c>
      <c r="L13945">
        <v>11.6</v>
      </c>
      <c r="M13945" t="s">
        <v>44</v>
      </c>
      <c r="N13945">
        <v>11.6</v>
      </c>
      <c r="P13945" cm="1">
        <f t="array" ref="P13945">IF(Q13945&gt;0,INDEX(Q13945:Q35669,MATCH(TRUE,INDEX(Q13945:Q35669="",,),0)-1),"")</f>
        <v>3</v>
      </c>
      <c r="Q13945">
        <v>3</v>
      </c>
      <c r="R13945">
        <f t="shared" si="342"/>
        <v>0</v>
      </c>
    </row>
    <row r="13946" spans="1:18" x14ac:dyDescent="0.3">
      <c r="P13946" t="str" cm="1">
        <f t="array" ref="P13946">IF(Q13946&gt;0,INDEX(Q13946:Q35670,MATCH(TRUE,INDEX(Q13946:Q35670="",,),0)-1),"")</f>
        <v/>
      </c>
      <c r="R13946" t="str">
        <f t="shared" si="342"/>
        <v/>
      </c>
    </row>
    <row r="13947" spans="1:18" x14ac:dyDescent="0.3">
      <c r="A13947" t="s">
        <v>919</v>
      </c>
      <c r="B13947" s="1">
        <v>38327</v>
      </c>
      <c r="C13947" t="s">
        <v>16</v>
      </c>
      <c r="D13947" t="s">
        <v>1021</v>
      </c>
      <c r="E13947" t="s">
        <v>1022</v>
      </c>
      <c r="G13947" t="s">
        <v>19</v>
      </c>
      <c r="H13947" t="s">
        <v>20</v>
      </c>
      <c r="I13947" t="s">
        <v>21</v>
      </c>
      <c r="J13947" t="s">
        <v>22</v>
      </c>
      <c r="K13947">
        <v>80.2</v>
      </c>
      <c r="L13947">
        <v>324</v>
      </c>
      <c r="M13947" t="s">
        <v>86</v>
      </c>
      <c r="N13947">
        <v>483.82</v>
      </c>
      <c r="O13947" t="s">
        <v>24</v>
      </c>
      <c r="P13947" cm="1">
        <f t="array" ref="P13947">IF(Q13947&gt;0,INDEX(Q13947:Q35671,MATCH(TRUE,INDEX(Q13947:Q35671="",,),0)-1),"")</f>
        <v>2</v>
      </c>
      <c r="Q13947">
        <v>1</v>
      </c>
      <c r="R13947">
        <f t="shared" si="342"/>
        <v>0</v>
      </c>
    </row>
    <row r="13948" spans="1:18" x14ac:dyDescent="0.3">
      <c r="A13948" t="s">
        <v>919</v>
      </c>
      <c r="B13948" s="1">
        <v>38327</v>
      </c>
      <c r="C13948" t="s">
        <v>16</v>
      </c>
      <c r="D13948" t="s">
        <v>1021</v>
      </c>
      <c r="E13948" t="s">
        <v>1022</v>
      </c>
      <c r="G13948" t="s">
        <v>19</v>
      </c>
      <c r="H13948" t="s">
        <v>43</v>
      </c>
      <c r="I13948" t="s">
        <v>26</v>
      </c>
      <c r="J13948" t="s">
        <v>27</v>
      </c>
      <c r="K13948">
        <v>523</v>
      </c>
      <c r="L13948">
        <v>10</v>
      </c>
      <c r="M13948" t="s">
        <v>86</v>
      </c>
      <c r="N13948">
        <v>18</v>
      </c>
      <c r="O13948" t="s">
        <v>24</v>
      </c>
      <c r="P13948" cm="1">
        <f t="array" ref="P13948">IF(Q13948&gt;0,INDEX(Q13948:Q35672,MATCH(TRUE,INDEX(Q13948:Q35672="",,),0)-1),"")</f>
        <v>2</v>
      </c>
      <c r="Q13948">
        <v>1</v>
      </c>
      <c r="R13948">
        <f t="shared" si="342"/>
        <v>0</v>
      </c>
    </row>
    <row r="13949" spans="1:18" x14ac:dyDescent="0.3">
      <c r="A13949" t="s">
        <v>919</v>
      </c>
      <c r="B13949" s="1">
        <v>38327</v>
      </c>
      <c r="C13949" t="s">
        <v>16</v>
      </c>
      <c r="D13949" t="s">
        <v>1021</v>
      </c>
      <c r="E13949" t="s">
        <v>1022</v>
      </c>
      <c r="G13949" s="6" t="s">
        <v>29</v>
      </c>
      <c r="H13949" t="s">
        <v>126</v>
      </c>
      <c r="I13949" t="s">
        <v>21</v>
      </c>
      <c r="J13949" t="s">
        <v>22</v>
      </c>
      <c r="K13949">
        <v>7.6</v>
      </c>
      <c r="L13949">
        <v>50</v>
      </c>
      <c r="M13949" t="s">
        <v>86</v>
      </c>
      <c r="N13949">
        <v>50</v>
      </c>
      <c r="O13949" t="s">
        <v>24</v>
      </c>
      <c r="P13949" cm="1">
        <f t="array" ref="P13949">IF(Q13949&gt;0,INDEX(Q13949:Q35673,MATCH(TRUE,INDEX(Q13949:Q35673="",,),0)-1),"")</f>
        <v>2</v>
      </c>
      <c r="Q13949">
        <v>1</v>
      </c>
      <c r="R13949">
        <f t="shared" si="342"/>
        <v>0</v>
      </c>
    </row>
    <row r="13950" spans="1:18" x14ac:dyDescent="0.3">
      <c r="A13950" t="s">
        <v>919</v>
      </c>
      <c r="B13950" s="1">
        <v>38327</v>
      </c>
      <c r="C13950" t="s">
        <v>16</v>
      </c>
      <c r="D13950" t="s">
        <v>1021</v>
      </c>
      <c r="E13950" t="s">
        <v>1022</v>
      </c>
      <c r="G13950" s="6" t="s">
        <v>29</v>
      </c>
      <c r="H13950" t="s">
        <v>25</v>
      </c>
      <c r="I13950" t="s">
        <v>21</v>
      </c>
      <c r="J13950" t="s">
        <v>22</v>
      </c>
      <c r="K13950">
        <v>22.3</v>
      </c>
      <c r="L13950">
        <v>96</v>
      </c>
      <c r="M13950" t="s">
        <v>86</v>
      </c>
      <c r="N13950">
        <v>96</v>
      </c>
      <c r="O13950" t="s">
        <v>24</v>
      </c>
      <c r="P13950" cm="1">
        <f t="array" ref="P13950">IF(Q13950&gt;0,INDEX(Q13950:Q35674,MATCH(TRUE,INDEX(Q13950:Q35674="",,),0)-1),"")</f>
        <v>2</v>
      </c>
      <c r="Q13950">
        <v>1</v>
      </c>
      <c r="R13950">
        <f t="shared" si="342"/>
        <v>0</v>
      </c>
    </row>
    <row r="13951" spans="1:18" x14ac:dyDescent="0.3">
      <c r="A13951" t="s">
        <v>919</v>
      </c>
      <c r="B13951" s="1">
        <v>38327</v>
      </c>
      <c r="C13951" t="s">
        <v>16</v>
      </c>
      <c r="D13951" t="s">
        <v>1021</v>
      </c>
      <c r="E13951" t="s">
        <v>1022</v>
      </c>
      <c r="G13951" s="6" t="s">
        <v>29</v>
      </c>
      <c r="H13951" t="s">
        <v>25</v>
      </c>
      <c r="I13951" t="s">
        <v>26</v>
      </c>
      <c r="J13951" t="s">
        <v>27</v>
      </c>
      <c r="K13951">
        <v>59</v>
      </c>
      <c r="L13951">
        <v>20.3</v>
      </c>
      <c r="M13951" t="s">
        <v>86</v>
      </c>
      <c r="N13951">
        <v>20.3</v>
      </c>
      <c r="O13951" t="s">
        <v>24</v>
      </c>
      <c r="P13951" cm="1">
        <f t="array" ref="P13951">IF(Q13951&gt;0,INDEX(Q13951:Q35675,MATCH(TRUE,INDEX(Q13951:Q35675="",,),0)-1),"")</f>
        <v>2</v>
      </c>
      <c r="Q13951">
        <v>1</v>
      </c>
      <c r="R13951">
        <f t="shared" si="342"/>
        <v>0</v>
      </c>
    </row>
    <row r="13952" spans="1:18" x14ac:dyDescent="0.3">
      <c r="A13952" t="s">
        <v>919</v>
      </c>
      <c r="B13952" s="1">
        <v>38327</v>
      </c>
      <c r="C13952" t="s">
        <v>16</v>
      </c>
      <c r="D13952" t="s">
        <v>1021</v>
      </c>
      <c r="E13952" t="s">
        <v>1022</v>
      </c>
      <c r="G13952" s="6" t="s">
        <v>29</v>
      </c>
      <c r="H13952" t="s">
        <v>64</v>
      </c>
      <c r="I13952" t="s">
        <v>26</v>
      </c>
      <c r="J13952" t="s">
        <v>27</v>
      </c>
      <c r="K13952">
        <v>96</v>
      </c>
      <c r="L13952">
        <v>9.6999999999999993</v>
      </c>
      <c r="M13952" t="s">
        <v>86</v>
      </c>
      <c r="N13952">
        <v>9.6999999999999993</v>
      </c>
      <c r="O13952" t="s">
        <v>24</v>
      </c>
      <c r="P13952" cm="1">
        <f t="array" ref="P13952">IF(Q13952&gt;0,INDEX(Q13952:Q35676,MATCH(TRUE,INDEX(Q13952:Q35676="",,),0)-1),"")</f>
        <v>2</v>
      </c>
      <c r="Q13952">
        <v>1</v>
      </c>
      <c r="R13952">
        <f t="shared" si="342"/>
        <v>0</v>
      </c>
    </row>
    <row r="13953" spans="1:18" x14ac:dyDescent="0.3">
      <c r="A13953" t="s">
        <v>919</v>
      </c>
      <c r="B13953" s="1">
        <v>38327</v>
      </c>
      <c r="C13953" t="s">
        <v>16</v>
      </c>
      <c r="D13953" t="s">
        <v>1021</v>
      </c>
      <c r="E13953" t="s">
        <v>1022</v>
      </c>
      <c r="G13953" t="s">
        <v>19</v>
      </c>
      <c r="H13953" t="s">
        <v>20</v>
      </c>
      <c r="I13953" t="s">
        <v>21</v>
      </c>
      <c r="J13953" t="s">
        <v>22</v>
      </c>
      <c r="K13953">
        <v>80.2</v>
      </c>
      <c r="L13953">
        <v>324</v>
      </c>
      <c r="M13953" t="s">
        <v>59</v>
      </c>
      <c r="N13953">
        <v>324</v>
      </c>
      <c r="P13953" cm="1">
        <f t="array" ref="P13953">IF(Q13953&gt;0,INDEX(Q13953:Q35677,MATCH(TRUE,INDEX(Q13953:Q35677="",,),0)-1),"")</f>
        <v>2</v>
      </c>
      <c r="Q13953">
        <v>2</v>
      </c>
      <c r="R13953">
        <f t="shared" si="342"/>
        <v>0</v>
      </c>
    </row>
    <row r="13954" spans="1:18" x14ac:dyDescent="0.3">
      <c r="A13954" t="s">
        <v>919</v>
      </c>
      <c r="B13954" s="1">
        <v>38327</v>
      </c>
      <c r="C13954" t="s">
        <v>16</v>
      </c>
      <c r="D13954" t="s">
        <v>1021</v>
      </c>
      <c r="E13954" t="s">
        <v>1022</v>
      </c>
      <c r="G13954" t="s">
        <v>19</v>
      </c>
      <c r="H13954" t="s">
        <v>43</v>
      </c>
      <c r="I13954" t="s">
        <v>26</v>
      </c>
      <c r="J13954" t="s">
        <v>27</v>
      </c>
      <c r="K13954">
        <v>523</v>
      </c>
      <c r="L13954">
        <v>10</v>
      </c>
      <c r="M13954" t="s">
        <v>59</v>
      </c>
      <c r="N13954">
        <v>18.7</v>
      </c>
      <c r="P13954" cm="1">
        <f t="array" ref="P13954">IF(Q13954&gt;0,INDEX(Q13954:Q35678,MATCH(TRUE,INDEX(Q13954:Q35678="",,),0)-1),"")</f>
        <v>2</v>
      </c>
      <c r="Q13954">
        <v>2</v>
      </c>
      <c r="R13954">
        <f t="shared" si="342"/>
        <v>0</v>
      </c>
    </row>
    <row r="13955" spans="1:18" x14ac:dyDescent="0.3">
      <c r="A13955" t="s">
        <v>919</v>
      </c>
      <c r="B13955" s="1">
        <v>38327</v>
      </c>
      <c r="C13955" t="s">
        <v>16</v>
      </c>
      <c r="D13955" t="s">
        <v>1021</v>
      </c>
      <c r="E13955" t="s">
        <v>1022</v>
      </c>
      <c r="G13955" s="6" t="s">
        <v>29</v>
      </c>
      <c r="H13955" t="s">
        <v>126</v>
      </c>
      <c r="I13955" t="s">
        <v>21</v>
      </c>
      <c r="J13955" t="s">
        <v>22</v>
      </c>
      <c r="K13955">
        <v>7.6</v>
      </c>
      <c r="L13955">
        <v>50</v>
      </c>
      <c r="M13955" t="s">
        <v>59</v>
      </c>
      <c r="N13955">
        <v>50</v>
      </c>
      <c r="P13955" cm="1">
        <f t="array" ref="P13955">IF(Q13955&gt;0,INDEX(Q13955:Q35679,MATCH(TRUE,INDEX(Q13955:Q35679="",,),0)-1),"")</f>
        <v>2</v>
      </c>
      <c r="Q13955">
        <v>2</v>
      </c>
      <c r="R13955">
        <f t="shared" si="342"/>
        <v>0</v>
      </c>
    </row>
    <row r="13956" spans="1:18" x14ac:dyDescent="0.3">
      <c r="A13956" t="s">
        <v>919</v>
      </c>
      <c r="B13956" s="1">
        <v>38327</v>
      </c>
      <c r="C13956" t="s">
        <v>16</v>
      </c>
      <c r="D13956" t="s">
        <v>1021</v>
      </c>
      <c r="E13956" t="s">
        <v>1022</v>
      </c>
      <c r="G13956" s="6" t="s">
        <v>29</v>
      </c>
      <c r="H13956" t="s">
        <v>25</v>
      </c>
      <c r="I13956" t="s">
        <v>21</v>
      </c>
      <c r="J13956" t="s">
        <v>22</v>
      </c>
      <c r="K13956">
        <v>22.3</v>
      </c>
      <c r="L13956">
        <v>96</v>
      </c>
      <c r="M13956" t="s">
        <v>59</v>
      </c>
      <c r="N13956">
        <v>96</v>
      </c>
      <c r="P13956" cm="1">
        <f t="array" ref="P13956">IF(Q13956&gt;0,INDEX(Q13956:Q35680,MATCH(TRUE,INDEX(Q13956:Q35680="",,),0)-1),"")</f>
        <v>2</v>
      </c>
      <c r="Q13956">
        <v>2</v>
      </c>
      <c r="R13956">
        <f t="shared" si="342"/>
        <v>0</v>
      </c>
    </row>
    <row r="13957" spans="1:18" x14ac:dyDescent="0.3">
      <c r="A13957" t="s">
        <v>919</v>
      </c>
      <c r="B13957" s="1">
        <v>38327</v>
      </c>
      <c r="C13957" t="s">
        <v>16</v>
      </c>
      <c r="D13957" t="s">
        <v>1021</v>
      </c>
      <c r="E13957" t="s">
        <v>1022</v>
      </c>
      <c r="G13957" s="6" t="s">
        <v>29</v>
      </c>
      <c r="H13957" t="s">
        <v>25</v>
      </c>
      <c r="I13957" t="s">
        <v>26</v>
      </c>
      <c r="J13957" t="s">
        <v>27</v>
      </c>
      <c r="K13957">
        <v>59</v>
      </c>
      <c r="L13957">
        <v>20.3</v>
      </c>
      <c r="M13957" t="s">
        <v>59</v>
      </c>
      <c r="N13957">
        <v>20.3</v>
      </c>
      <c r="P13957" cm="1">
        <f t="array" ref="P13957">IF(Q13957&gt;0,INDEX(Q13957:Q35681,MATCH(TRUE,INDEX(Q13957:Q35681="",,),0)-1),"")</f>
        <v>2</v>
      </c>
      <c r="Q13957">
        <v>2</v>
      </c>
      <c r="R13957">
        <f t="shared" si="342"/>
        <v>0</v>
      </c>
    </row>
    <row r="13958" spans="1:18" x14ac:dyDescent="0.3">
      <c r="A13958" t="s">
        <v>919</v>
      </c>
      <c r="B13958" s="1">
        <v>38327</v>
      </c>
      <c r="C13958" t="s">
        <v>16</v>
      </c>
      <c r="D13958" t="s">
        <v>1021</v>
      </c>
      <c r="E13958" t="s">
        <v>1022</v>
      </c>
      <c r="G13958" s="6" t="s">
        <v>29</v>
      </c>
      <c r="H13958" t="s">
        <v>64</v>
      </c>
      <c r="I13958" t="s">
        <v>26</v>
      </c>
      <c r="J13958" t="s">
        <v>27</v>
      </c>
      <c r="K13958">
        <v>96</v>
      </c>
      <c r="L13958">
        <v>9.6999999999999993</v>
      </c>
      <c r="M13958" t="s">
        <v>59</v>
      </c>
      <c r="N13958">
        <v>9.6999999999999993</v>
      </c>
      <c r="P13958" cm="1">
        <f t="array" ref="P13958">IF(Q13958&gt;0,INDEX(Q13958:Q35682,MATCH(TRUE,INDEX(Q13958:Q35682="",,),0)-1),"")</f>
        <v>2</v>
      </c>
      <c r="Q13958">
        <v>2</v>
      </c>
      <c r="R13958">
        <f t="shared" si="342"/>
        <v>0</v>
      </c>
    </row>
    <row r="13959" spans="1:18" x14ac:dyDescent="0.3">
      <c r="P13959" t="str" cm="1">
        <f t="array" ref="P13959">IF(Q13959&gt;0,INDEX(Q13959:Q35683,MATCH(TRUE,INDEX(Q13959:Q35683="",,),0)-1),"")</f>
        <v/>
      </c>
      <c r="R13959" t="str">
        <f t="shared" si="342"/>
        <v/>
      </c>
    </row>
    <row r="13960" spans="1:18" x14ac:dyDescent="0.3">
      <c r="A13960" t="s">
        <v>919</v>
      </c>
      <c r="B13960" s="1">
        <v>38327</v>
      </c>
      <c r="C13960" t="s">
        <v>16</v>
      </c>
      <c r="D13960" t="s">
        <v>1023</v>
      </c>
      <c r="E13960" t="s">
        <v>1024</v>
      </c>
      <c r="G13960" t="s">
        <v>19</v>
      </c>
      <c r="H13960" t="s">
        <v>25</v>
      </c>
      <c r="I13960" t="s">
        <v>21</v>
      </c>
      <c r="J13960" t="s">
        <v>22</v>
      </c>
      <c r="K13960">
        <v>8.9</v>
      </c>
      <c r="L13960">
        <v>104</v>
      </c>
      <c r="M13960" t="s">
        <v>662</v>
      </c>
      <c r="N13960">
        <v>541</v>
      </c>
      <c r="O13960" t="s">
        <v>24</v>
      </c>
      <c r="P13960" cm="1">
        <f t="array" ref="P13960">IF(Q13960&gt;0,INDEX(Q13960:Q35684,MATCH(TRUE,INDEX(Q13960:Q35684="",,),0)-1),"")</f>
        <v>4</v>
      </c>
      <c r="Q13960">
        <f>INT((ROW()-13960)/5)+1</f>
        <v>1</v>
      </c>
      <c r="R13960">
        <f t="shared" si="342"/>
        <v>0</v>
      </c>
    </row>
    <row r="13961" spans="1:18" x14ac:dyDescent="0.3">
      <c r="A13961" t="s">
        <v>919</v>
      </c>
      <c r="B13961" s="1">
        <v>38327</v>
      </c>
      <c r="C13961" t="s">
        <v>16</v>
      </c>
      <c r="D13961" t="s">
        <v>1023</v>
      </c>
      <c r="E13961" t="s">
        <v>1024</v>
      </c>
      <c r="G13961" t="s">
        <v>19</v>
      </c>
      <c r="H13961" t="s">
        <v>30</v>
      </c>
      <c r="I13961" t="s">
        <v>26</v>
      </c>
      <c r="J13961" t="s">
        <v>27</v>
      </c>
      <c r="K13961">
        <v>71</v>
      </c>
      <c r="L13961">
        <v>16.149999999999999</v>
      </c>
      <c r="M13961" t="s">
        <v>662</v>
      </c>
      <c r="N13961">
        <v>16.149999999999999</v>
      </c>
      <c r="O13961" t="s">
        <v>24</v>
      </c>
      <c r="P13961" cm="1">
        <f t="array" ref="P13961">IF(Q13961&gt;0,INDEX(Q13961:Q35685,MATCH(TRUE,INDEX(Q13961:Q35685="",,),0)-1),"")</f>
        <v>4</v>
      </c>
      <c r="Q13961">
        <f t="shared" ref="Q13961:Q13979" si="343">INT((ROW()-13960)/5)+1</f>
        <v>1</v>
      </c>
      <c r="R13961">
        <f t="shared" si="342"/>
        <v>0</v>
      </c>
    </row>
    <row r="13962" spans="1:18" x14ac:dyDescent="0.3">
      <c r="A13962" t="s">
        <v>919</v>
      </c>
      <c r="B13962" s="1">
        <v>38327</v>
      </c>
      <c r="C13962" t="s">
        <v>16</v>
      </c>
      <c r="D13962" t="s">
        <v>1023</v>
      </c>
      <c r="E13962" t="s">
        <v>1024</v>
      </c>
      <c r="G13962" t="s">
        <v>19</v>
      </c>
      <c r="H13962" t="s">
        <v>25</v>
      </c>
      <c r="I13962" t="s">
        <v>26</v>
      </c>
      <c r="J13962" t="s">
        <v>27</v>
      </c>
      <c r="K13962">
        <v>91</v>
      </c>
      <c r="L13962">
        <v>22.95</v>
      </c>
      <c r="M13962" t="s">
        <v>662</v>
      </c>
      <c r="N13962">
        <v>22.95</v>
      </c>
      <c r="O13962" t="s">
        <v>24</v>
      </c>
      <c r="P13962" cm="1">
        <f t="array" ref="P13962">IF(Q13962&gt;0,INDEX(Q13962:Q35686,MATCH(TRUE,INDEX(Q13962:Q35686="",,),0)-1),"")</f>
        <v>4</v>
      </c>
      <c r="Q13962">
        <f t="shared" si="343"/>
        <v>1</v>
      </c>
      <c r="R13962">
        <f t="shared" si="342"/>
        <v>0</v>
      </c>
    </row>
    <row r="13963" spans="1:18" x14ac:dyDescent="0.3">
      <c r="A13963" t="s">
        <v>919</v>
      </c>
      <c r="B13963" s="1">
        <v>38327</v>
      </c>
      <c r="C13963" t="s">
        <v>16</v>
      </c>
      <c r="D13963" t="s">
        <v>1023</v>
      </c>
      <c r="E13963" t="s">
        <v>1024</v>
      </c>
      <c r="G13963" s="6" t="s">
        <v>29</v>
      </c>
      <c r="H13963" t="s">
        <v>28</v>
      </c>
      <c r="I13963" t="s">
        <v>21</v>
      </c>
      <c r="J13963" t="s">
        <v>22</v>
      </c>
      <c r="K13963">
        <v>2.4</v>
      </c>
      <c r="L13963">
        <v>70</v>
      </c>
      <c r="M13963" t="s">
        <v>662</v>
      </c>
      <c r="N13963">
        <v>70</v>
      </c>
      <c r="O13963" t="s">
        <v>24</v>
      </c>
      <c r="P13963" cm="1">
        <f t="array" ref="P13963">IF(Q13963&gt;0,INDEX(Q13963:Q35687,MATCH(TRUE,INDEX(Q13963:Q35687="",,),0)-1),"")</f>
        <v>4</v>
      </c>
      <c r="Q13963">
        <f t="shared" si="343"/>
        <v>1</v>
      </c>
      <c r="R13963">
        <f t="shared" si="342"/>
        <v>0</v>
      </c>
    </row>
    <row r="13964" spans="1:18" x14ac:dyDescent="0.3">
      <c r="A13964" t="s">
        <v>919</v>
      </c>
      <c r="B13964" s="1">
        <v>38327</v>
      </c>
      <c r="C13964" t="s">
        <v>16</v>
      </c>
      <c r="D13964" t="s">
        <v>1023</v>
      </c>
      <c r="E13964" t="s">
        <v>1024</v>
      </c>
      <c r="G13964" s="6" t="s">
        <v>29</v>
      </c>
      <c r="H13964" t="s">
        <v>28</v>
      </c>
      <c r="I13964" t="s">
        <v>26</v>
      </c>
      <c r="J13964" t="s">
        <v>27</v>
      </c>
      <c r="K13964">
        <v>10</v>
      </c>
      <c r="L13964">
        <v>18</v>
      </c>
      <c r="M13964" t="s">
        <v>662</v>
      </c>
      <c r="N13964">
        <v>18</v>
      </c>
      <c r="O13964" t="s">
        <v>24</v>
      </c>
      <c r="P13964" cm="1">
        <f t="array" ref="P13964">IF(Q13964&gt;0,INDEX(Q13964:Q35688,MATCH(TRUE,INDEX(Q13964:Q35688="",,),0)-1),"")</f>
        <v>4</v>
      </c>
      <c r="Q13964">
        <f t="shared" si="343"/>
        <v>1</v>
      </c>
      <c r="R13964">
        <f t="shared" si="342"/>
        <v>0</v>
      </c>
    </row>
    <row r="13965" spans="1:18" x14ac:dyDescent="0.3">
      <c r="A13965" t="s">
        <v>919</v>
      </c>
      <c r="B13965" s="1">
        <v>38327</v>
      </c>
      <c r="C13965" t="s">
        <v>16</v>
      </c>
      <c r="D13965" t="s">
        <v>1023</v>
      </c>
      <c r="E13965" t="s">
        <v>1024</v>
      </c>
      <c r="G13965" t="s">
        <v>19</v>
      </c>
      <c r="H13965" t="s">
        <v>25</v>
      </c>
      <c r="I13965" t="s">
        <v>21</v>
      </c>
      <c r="J13965" t="s">
        <v>22</v>
      </c>
      <c r="K13965">
        <v>8.9</v>
      </c>
      <c r="L13965">
        <v>104</v>
      </c>
      <c r="M13965" t="s">
        <v>74</v>
      </c>
      <c r="N13965">
        <v>356.52</v>
      </c>
      <c r="P13965" cm="1">
        <f t="array" ref="P13965">IF(Q13965&gt;0,INDEX(Q13965:Q35689,MATCH(TRUE,INDEX(Q13965:Q35689="",,),0)-1),"")</f>
        <v>4</v>
      </c>
      <c r="Q13965">
        <f t="shared" si="343"/>
        <v>2</v>
      </c>
      <c r="R13965">
        <f t="shared" si="342"/>
        <v>0</v>
      </c>
    </row>
    <row r="13966" spans="1:18" x14ac:dyDescent="0.3">
      <c r="A13966" t="s">
        <v>919</v>
      </c>
      <c r="B13966" s="1">
        <v>38327</v>
      </c>
      <c r="C13966" t="s">
        <v>16</v>
      </c>
      <c r="D13966" t="s">
        <v>1023</v>
      </c>
      <c r="E13966" t="s">
        <v>1024</v>
      </c>
      <c r="G13966" t="s">
        <v>19</v>
      </c>
      <c r="H13966" t="s">
        <v>30</v>
      </c>
      <c r="I13966" t="s">
        <v>26</v>
      </c>
      <c r="J13966" t="s">
        <v>27</v>
      </c>
      <c r="K13966">
        <v>71</v>
      </c>
      <c r="L13966">
        <v>16.149999999999999</v>
      </c>
      <c r="M13966" t="s">
        <v>74</v>
      </c>
      <c r="N13966">
        <v>16.149999999999999</v>
      </c>
      <c r="P13966" cm="1">
        <f t="array" ref="P13966">IF(Q13966&gt;0,INDEX(Q13966:Q35690,MATCH(TRUE,INDEX(Q13966:Q35690="",,),0)-1),"")</f>
        <v>4</v>
      </c>
      <c r="Q13966">
        <f t="shared" si="343"/>
        <v>2</v>
      </c>
      <c r="R13966">
        <f t="shared" si="342"/>
        <v>0</v>
      </c>
    </row>
    <row r="13967" spans="1:18" x14ac:dyDescent="0.3">
      <c r="A13967" t="s">
        <v>919</v>
      </c>
      <c r="B13967" s="1">
        <v>38327</v>
      </c>
      <c r="C13967" t="s">
        <v>16</v>
      </c>
      <c r="D13967" t="s">
        <v>1023</v>
      </c>
      <c r="E13967" t="s">
        <v>1024</v>
      </c>
      <c r="G13967" t="s">
        <v>19</v>
      </c>
      <c r="H13967" t="s">
        <v>25</v>
      </c>
      <c r="I13967" t="s">
        <v>26</v>
      </c>
      <c r="J13967" t="s">
        <v>27</v>
      </c>
      <c r="K13967">
        <v>91</v>
      </c>
      <c r="L13967">
        <v>22.95</v>
      </c>
      <c r="M13967" t="s">
        <v>74</v>
      </c>
      <c r="N13967">
        <v>22.95</v>
      </c>
      <c r="P13967" cm="1">
        <f t="array" ref="P13967">IF(Q13967&gt;0,INDEX(Q13967:Q35691,MATCH(TRUE,INDEX(Q13967:Q35691="",,),0)-1),"")</f>
        <v>4</v>
      </c>
      <c r="Q13967">
        <f t="shared" si="343"/>
        <v>2</v>
      </c>
      <c r="R13967">
        <f t="shared" si="342"/>
        <v>0</v>
      </c>
    </row>
    <row r="13968" spans="1:18" x14ac:dyDescent="0.3">
      <c r="A13968" t="s">
        <v>919</v>
      </c>
      <c r="B13968" s="1">
        <v>38327</v>
      </c>
      <c r="C13968" t="s">
        <v>16</v>
      </c>
      <c r="D13968" t="s">
        <v>1023</v>
      </c>
      <c r="E13968" t="s">
        <v>1024</v>
      </c>
      <c r="G13968" s="6" t="s">
        <v>29</v>
      </c>
      <c r="H13968" t="s">
        <v>28</v>
      </c>
      <c r="I13968" t="s">
        <v>21</v>
      </c>
      <c r="J13968" t="s">
        <v>22</v>
      </c>
      <c r="K13968">
        <v>2.4</v>
      </c>
      <c r="L13968">
        <v>70</v>
      </c>
      <c r="M13968" t="s">
        <v>74</v>
      </c>
      <c r="N13968">
        <v>70</v>
      </c>
      <c r="P13968" cm="1">
        <f t="array" ref="P13968">IF(Q13968&gt;0,INDEX(Q13968:Q35692,MATCH(TRUE,INDEX(Q13968:Q35692="",,),0)-1),"")</f>
        <v>4</v>
      </c>
      <c r="Q13968">
        <f t="shared" si="343"/>
        <v>2</v>
      </c>
      <c r="R13968">
        <f t="shared" si="342"/>
        <v>0</v>
      </c>
    </row>
    <row r="13969" spans="1:18" x14ac:dyDescent="0.3">
      <c r="A13969" t="s">
        <v>919</v>
      </c>
      <c r="B13969" s="1">
        <v>38327</v>
      </c>
      <c r="C13969" t="s">
        <v>16</v>
      </c>
      <c r="D13969" t="s">
        <v>1023</v>
      </c>
      <c r="E13969" t="s">
        <v>1024</v>
      </c>
      <c r="G13969" s="6" t="s">
        <v>29</v>
      </c>
      <c r="H13969" t="s">
        <v>28</v>
      </c>
      <c r="I13969" t="s">
        <v>26</v>
      </c>
      <c r="J13969" t="s">
        <v>27</v>
      </c>
      <c r="K13969">
        <v>10</v>
      </c>
      <c r="L13969">
        <v>18</v>
      </c>
      <c r="M13969" t="s">
        <v>74</v>
      </c>
      <c r="N13969">
        <v>18</v>
      </c>
      <c r="P13969" cm="1">
        <f t="array" ref="P13969">IF(Q13969&gt;0,INDEX(Q13969:Q35693,MATCH(TRUE,INDEX(Q13969:Q35693="",,),0)-1),"")</f>
        <v>4</v>
      </c>
      <c r="Q13969">
        <f t="shared" si="343"/>
        <v>2</v>
      </c>
      <c r="R13969">
        <f t="shared" si="342"/>
        <v>0</v>
      </c>
    </row>
    <row r="13970" spans="1:18" x14ac:dyDescent="0.3">
      <c r="A13970" t="s">
        <v>919</v>
      </c>
      <c r="B13970" s="1">
        <v>38327</v>
      </c>
      <c r="C13970" t="s">
        <v>16</v>
      </c>
      <c r="D13970" t="s">
        <v>1023</v>
      </c>
      <c r="E13970" t="s">
        <v>1024</v>
      </c>
      <c r="G13970" t="s">
        <v>19</v>
      </c>
      <c r="H13970" t="s">
        <v>25</v>
      </c>
      <c r="I13970" t="s">
        <v>21</v>
      </c>
      <c r="J13970" t="s">
        <v>22</v>
      </c>
      <c r="K13970">
        <v>8.9</v>
      </c>
      <c r="L13970">
        <v>104</v>
      </c>
      <c r="M13970" t="s">
        <v>59</v>
      </c>
      <c r="N13970">
        <v>150</v>
      </c>
      <c r="P13970" cm="1">
        <f t="array" ref="P13970">IF(Q13970&gt;0,INDEX(Q13970:Q35694,MATCH(TRUE,INDEX(Q13970:Q35694="",,),0)-1),"")</f>
        <v>4</v>
      </c>
      <c r="Q13970">
        <f t="shared" si="343"/>
        <v>3</v>
      </c>
      <c r="R13970">
        <f t="shared" si="342"/>
        <v>0</v>
      </c>
    </row>
    <row r="13971" spans="1:18" x14ac:dyDescent="0.3">
      <c r="A13971" t="s">
        <v>919</v>
      </c>
      <c r="B13971" s="1">
        <v>38327</v>
      </c>
      <c r="C13971" t="s">
        <v>16</v>
      </c>
      <c r="D13971" t="s">
        <v>1023</v>
      </c>
      <c r="E13971" t="s">
        <v>1024</v>
      </c>
      <c r="G13971" t="s">
        <v>19</v>
      </c>
      <c r="H13971" t="s">
        <v>30</v>
      </c>
      <c r="I13971" t="s">
        <v>26</v>
      </c>
      <c r="J13971" t="s">
        <v>27</v>
      </c>
      <c r="K13971">
        <v>71</v>
      </c>
      <c r="L13971">
        <v>16.149999999999999</v>
      </c>
      <c r="M13971" t="s">
        <v>59</v>
      </c>
      <c r="N13971">
        <v>16.149999999999999</v>
      </c>
      <c r="P13971" cm="1">
        <f t="array" ref="P13971">IF(Q13971&gt;0,INDEX(Q13971:Q35695,MATCH(TRUE,INDEX(Q13971:Q35695="",,),0)-1),"")</f>
        <v>4</v>
      </c>
      <c r="Q13971">
        <f t="shared" si="343"/>
        <v>3</v>
      </c>
      <c r="R13971">
        <f t="shared" si="342"/>
        <v>0</v>
      </c>
    </row>
    <row r="13972" spans="1:18" x14ac:dyDescent="0.3">
      <c r="A13972" t="s">
        <v>919</v>
      </c>
      <c r="B13972" s="1">
        <v>38327</v>
      </c>
      <c r="C13972" t="s">
        <v>16</v>
      </c>
      <c r="D13972" t="s">
        <v>1023</v>
      </c>
      <c r="E13972" t="s">
        <v>1024</v>
      </c>
      <c r="G13972" t="s">
        <v>19</v>
      </c>
      <c r="H13972" t="s">
        <v>25</v>
      </c>
      <c r="I13972" t="s">
        <v>26</v>
      </c>
      <c r="J13972" t="s">
        <v>27</v>
      </c>
      <c r="K13972">
        <v>91</v>
      </c>
      <c r="L13972">
        <v>22.95</v>
      </c>
      <c r="M13972" t="s">
        <v>59</v>
      </c>
      <c r="N13972">
        <v>22.95</v>
      </c>
      <c r="P13972" cm="1">
        <f t="array" ref="P13972">IF(Q13972&gt;0,INDEX(Q13972:Q35696,MATCH(TRUE,INDEX(Q13972:Q35696="",,),0)-1),"")</f>
        <v>4</v>
      </c>
      <c r="Q13972">
        <f t="shared" si="343"/>
        <v>3</v>
      </c>
      <c r="R13972">
        <f t="shared" si="342"/>
        <v>0</v>
      </c>
    </row>
    <row r="13973" spans="1:18" x14ac:dyDescent="0.3">
      <c r="A13973" t="s">
        <v>919</v>
      </c>
      <c r="B13973" s="1">
        <v>38327</v>
      </c>
      <c r="C13973" t="s">
        <v>16</v>
      </c>
      <c r="D13973" t="s">
        <v>1023</v>
      </c>
      <c r="E13973" t="s">
        <v>1024</v>
      </c>
      <c r="G13973" s="6" t="s">
        <v>29</v>
      </c>
      <c r="H13973" t="s">
        <v>28</v>
      </c>
      <c r="I13973" t="s">
        <v>21</v>
      </c>
      <c r="J13973" t="s">
        <v>22</v>
      </c>
      <c r="K13973">
        <v>2.4</v>
      </c>
      <c r="L13973">
        <v>70</v>
      </c>
      <c r="M13973" t="s">
        <v>59</v>
      </c>
      <c r="N13973">
        <v>70</v>
      </c>
      <c r="P13973" cm="1">
        <f t="array" ref="P13973">IF(Q13973&gt;0,INDEX(Q13973:Q35697,MATCH(TRUE,INDEX(Q13973:Q35697="",,),0)-1),"")</f>
        <v>4</v>
      </c>
      <c r="Q13973">
        <f t="shared" si="343"/>
        <v>3</v>
      </c>
      <c r="R13973">
        <f t="shared" si="342"/>
        <v>0</v>
      </c>
    </row>
    <row r="13974" spans="1:18" x14ac:dyDescent="0.3">
      <c r="A13974" t="s">
        <v>919</v>
      </c>
      <c r="B13974" s="1">
        <v>38327</v>
      </c>
      <c r="C13974" t="s">
        <v>16</v>
      </c>
      <c r="D13974" t="s">
        <v>1023</v>
      </c>
      <c r="E13974" t="s">
        <v>1024</v>
      </c>
      <c r="G13974" s="6" t="s">
        <v>29</v>
      </c>
      <c r="H13974" t="s">
        <v>28</v>
      </c>
      <c r="I13974" t="s">
        <v>26</v>
      </c>
      <c r="J13974" t="s">
        <v>27</v>
      </c>
      <c r="K13974">
        <v>10</v>
      </c>
      <c r="L13974">
        <v>18</v>
      </c>
      <c r="M13974" t="s">
        <v>59</v>
      </c>
      <c r="N13974">
        <v>18</v>
      </c>
      <c r="P13974" cm="1">
        <f t="array" ref="P13974">IF(Q13974&gt;0,INDEX(Q13974:Q35698,MATCH(TRUE,INDEX(Q13974:Q35698="",,),0)-1),"")</f>
        <v>4</v>
      </c>
      <c r="Q13974">
        <f t="shared" si="343"/>
        <v>3</v>
      </c>
      <c r="R13974">
        <f t="shared" si="342"/>
        <v>0</v>
      </c>
    </row>
    <row r="13975" spans="1:18" x14ac:dyDescent="0.3">
      <c r="A13975" t="s">
        <v>919</v>
      </c>
      <c r="B13975" s="1">
        <v>38327</v>
      </c>
      <c r="C13975" t="s">
        <v>16</v>
      </c>
      <c r="D13975" t="s">
        <v>1023</v>
      </c>
      <c r="E13975" t="s">
        <v>1024</v>
      </c>
      <c r="G13975" t="s">
        <v>19</v>
      </c>
      <c r="H13975" t="s">
        <v>25</v>
      </c>
      <c r="I13975" t="s">
        <v>21</v>
      </c>
      <c r="J13975" t="s">
        <v>22</v>
      </c>
      <c r="K13975">
        <v>8.9</v>
      </c>
      <c r="L13975">
        <v>104</v>
      </c>
      <c r="M13975" t="s">
        <v>44</v>
      </c>
      <c r="N13975">
        <v>104</v>
      </c>
      <c r="P13975" cm="1">
        <f t="array" ref="P13975">IF(Q13975&gt;0,INDEX(Q13975:Q35699,MATCH(TRUE,INDEX(Q13975:Q35699="",,),0)-1),"")</f>
        <v>4</v>
      </c>
      <c r="Q13975">
        <f t="shared" si="343"/>
        <v>4</v>
      </c>
      <c r="R13975">
        <f t="shared" si="342"/>
        <v>0</v>
      </c>
    </row>
    <row r="13976" spans="1:18" x14ac:dyDescent="0.3">
      <c r="A13976" t="s">
        <v>919</v>
      </c>
      <c r="B13976" s="1">
        <v>38327</v>
      </c>
      <c r="C13976" t="s">
        <v>16</v>
      </c>
      <c r="D13976" t="s">
        <v>1023</v>
      </c>
      <c r="E13976" t="s">
        <v>1024</v>
      </c>
      <c r="G13976" t="s">
        <v>19</v>
      </c>
      <c r="H13976" t="s">
        <v>30</v>
      </c>
      <c r="I13976" t="s">
        <v>26</v>
      </c>
      <c r="J13976" t="s">
        <v>27</v>
      </c>
      <c r="K13976">
        <v>71</v>
      </c>
      <c r="L13976">
        <v>16.149999999999999</v>
      </c>
      <c r="M13976" t="s">
        <v>44</v>
      </c>
      <c r="N13976">
        <v>16.149999999999999</v>
      </c>
      <c r="P13976" cm="1">
        <f t="array" ref="P13976">IF(Q13976&gt;0,INDEX(Q13976:Q35700,MATCH(TRUE,INDEX(Q13976:Q35700="",,),0)-1),"")</f>
        <v>4</v>
      </c>
      <c r="Q13976">
        <f t="shared" si="343"/>
        <v>4</v>
      </c>
      <c r="R13976">
        <f t="shared" si="342"/>
        <v>0</v>
      </c>
    </row>
    <row r="13977" spans="1:18" x14ac:dyDescent="0.3">
      <c r="A13977" t="s">
        <v>919</v>
      </c>
      <c r="B13977" s="1">
        <v>38327</v>
      </c>
      <c r="C13977" t="s">
        <v>16</v>
      </c>
      <c r="D13977" t="s">
        <v>1023</v>
      </c>
      <c r="E13977" t="s">
        <v>1024</v>
      </c>
      <c r="G13977" t="s">
        <v>19</v>
      </c>
      <c r="H13977" t="s">
        <v>25</v>
      </c>
      <c r="I13977" t="s">
        <v>26</v>
      </c>
      <c r="J13977" t="s">
        <v>27</v>
      </c>
      <c r="K13977">
        <v>91</v>
      </c>
      <c r="L13977">
        <v>22.95</v>
      </c>
      <c r="M13977" t="s">
        <v>44</v>
      </c>
      <c r="N13977">
        <v>26.96</v>
      </c>
      <c r="P13977" cm="1">
        <f t="array" ref="P13977">IF(Q13977&gt;0,INDEX(Q13977:Q35701,MATCH(TRUE,INDEX(Q13977:Q35701="",,),0)-1),"")</f>
        <v>4</v>
      </c>
      <c r="Q13977">
        <f t="shared" si="343"/>
        <v>4</v>
      </c>
      <c r="R13977">
        <f t="shared" si="342"/>
        <v>0</v>
      </c>
    </row>
    <row r="13978" spans="1:18" x14ac:dyDescent="0.3">
      <c r="A13978" t="s">
        <v>919</v>
      </c>
      <c r="B13978" s="1">
        <v>38327</v>
      </c>
      <c r="C13978" t="s">
        <v>16</v>
      </c>
      <c r="D13978" t="s">
        <v>1023</v>
      </c>
      <c r="E13978" t="s">
        <v>1024</v>
      </c>
      <c r="G13978" s="6" t="s">
        <v>29</v>
      </c>
      <c r="H13978" t="s">
        <v>28</v>
      </c>
      <c r="I13978" t="s">
        <v>21</v>
      </c>
      <c r="J13978" t="s">
        <v>22</v>
      </c>
      <c r="K13978">
        <v>2.4</v>
      </c>
      <c r="L13978">
        <v>70</v>
      </c>
      <c r="M13978" t="s">
        <v>44</v>
      </c>
      <c r="N13978">
        <v>70</v>
      </c>
      <c r="P13978" cm="1">
        <f t="array" ref="P13978">IF(Q13978&gt;0,INDEX(Q13978:Q35702,MATCH(TRUE,INDEX(Q13978:Q35702="",,),0)-1),"")</f>
        <v>4</v>
      </c>
      <c r="Q13978">
        <f t="shared" si="343"/>
        <v>4</v>
      </c>
      <c r="R13978">
        <f t="shared" si="342"/>
        <v>0</v>
      </c>
    </row>
    <row r="13979" spans="1:18" x14ac:dyDescent="0.3">
      <c r="A13979" t="s">
        <v>919</v>
      </c>
      <c r="B13979" s="1">
        <v>38327</v>
      </c>
      <c r="C13979" t="s">
        <v>16</v>
      </c>
      <c r="D13979" t="s">
        <v>1023</v>
      </c>
      <c r="E13979" t="s">
        <v>1024</v>
      </c>
      <c r="G13979" s="6" t="s">
        <v>29</v>
      </c>
      <c r="H13979" t="s">
        <v>28</v>
      </c>
      <c r="I13979" t="s">
        <v>26</v>
      </c>
      <c r="J13979" t="s">
        <v>27</v>
      </c>
      <c r="K13979">
        <v>10</v>
      </c>
      <c r="L13979">
        <v>18</v>
      </c>
      <c r="M13979" t="s">
        <v>44</v>
      </c>
      <c r="N13979">
        <v>18</v>
      </c>
      <c r="P13979" cm="1">
        <f t="array" ref="P13979">IF(Q13979&gt;0,INDEX(Q13979:Q35703,MATCH(TRUE,INDEX(Q13979:Q35703="",,),0)-1),"")</f>
        <v>4</v>
      </c>
      <c r="Q13979">
        <f t="shared" si="343"/>
        <v>4</v>
      </c>
      <c r="R13979">
        <f t="shared" si="342"/>
        <v>0</v>
      </c>
    </row>
    <row r="13980" spans="1:18" x14ac:dyDescent="0.3">
      <c r="P13980" t="str" cm="1">
        <f t="array" ref="P13980">IF(Q13980&gt;0,INDEX(Q13980:Q35704,MATCH(TRUE,INDEX(Q13980:Q35704="",,),0)-1),"")</f>
        <v/>
      </c>
      <c r="R13980" t="str">
        <f t="shared" si="342"/>
        <v/>
      </c>
    </row>
    <row r="13981" spans="1:18" x14ac:dyDescent="0.3">
      <c r="A13981" t="s">
        <v>919</v>
      </c>
      <c r="B13981" s="1">
        <v>38327</v>
      </c>
      <c r="C13981" t="s">
        <v>16</v>
      </c>
      <c r="D13981" t="s">
        <v>1025</v>
      </c>
      <c r="E13981" t="s">
        <v>1026</v>
      </c>
      <c r="G13981" t="s">
        <v>19</v>
      </c>
      <c r="H13981" t="s">
        <v>194</v>
      </c>
      <c r="I13981" t="s">
        <v>21</v>
      </c>
      <c r="J13981" t="s">
        <v>22</v>
      </c>
      <c r="K13981">
        <v>6.7</v>
      </c>
      <c r="L13981">
        <v>446</v>
      </c>
      <c r="M13981" t="s">
        <v>59</v>
      </c>
      <c r="N13981">
        <v>446</v>
      </c>
      <c r="O13981" t="s">
        <v>24</v>
      </c>
      <c r="P13981" cm="1">
        <f t="array" ref="P13981">IF(Q13981&gt;0,INDEX(Q13981:Q35705,MATCH(TRUE,INDEX(Q13981:Q35705="",,),0)-1),"")</f>
        <v>2</v>
      </c>
      <c r="Q13981">
        <v>1</v>
      </c>
      <c r="R13981">
        <f t="shared" si="342"/>
        <v>0</v>
      </c>
    </row>
    <row r="13982" spans="1:18" x14ac:dyDescent="0.3">
      <c r="A13982" t="s">
        <v>919</v>
      </c>
      <c r="B13982" s="1">
        <v>38327</v>
      </c>
      <c r="C13982" t="s">
        <v>16</v>
      </c>
      <c r="D13982" t="s">
        <v>1025</v>
      </c>
      <c r="E13982" t="s">
        <v>1026</v>
      </c>
      <c r="G13982" t="s">
        <v>19</v>
      </c>
      <c r="H13982" t="s">
        <v>64</v>
      </c>
      <c r="I13982" t="s">
        <v>26</v>
      </c>
      <c r="J13982" t="s">
        <v>27</v>
      </c>
      <c r="K13982">
        <v>210</v>
      </c>
      <c r="L13982">
        <v>8.8000000000000007</v>
      </c>
      <c r="M13982" t="s">
        <v>59</v>
      </c>
      <c r="N13982">
        <v>24</v>
      </c>
      <c r="O13982" t="s">
        <v>24</v>
      </c>
      <c r="P13982" cm="1">
        <f t="array" ref="P13982">IF(Q13982&gt;0,INDEX(Q13982:Q35706,MATCH(TRUE,INDEX(Q13982:Q35706="",,),0)-1),"")</f>
        <v>2</v>
      </c>
      <c r="Q13982">
        <v>1</v>
      </c>
      <c r="R13982">
        <f t="shared" si="342"/>
        <v>0</v>
      </c>
    </row>
    <row r="13983" spans="1:18" x14ac:dyDescent="0.3">
      <c r="A13983" t="s">
        <v>919</v>
      </c>
      <c r="B13983" s="1">
        <v>38327</v>
      </c>
      <c r="C13983" t="s">
        <v>16</v>
      </c>
      <c r="D13983" t="s">
        <v>1025</v>
      </c>
      <c r="E13983" t="s">
        <v>1026</v>
      </c>
      <c r="G13983" s="6" t="s">
        <v>29</v>
      </c>
      <c r="H13983" t="s">
        <v>30</v>
      </c>
      <c r="I13983" t="s">
        <v>21</v>
      </c>
      <c r="J13983" t="s">
        <v>22</v>
      </c>
      <c r="K13983">
        <v>3.7</v>
      </c>
      <c r="L13983">
        <v>114</v>
      </c>
      <c r="M13983" t="s">
        <v>59</v>
      </c>
      <c r="N13983">
        <v>114</v>
      </c>
      <c r="O13983" t="s">
        <v>24</v>
      </c>
      <c r="P13983" cm="1">
        <f t="array" ref="P13983">IF(Q13983&gt;0,INDEX(Q13983:Q35707,MATCH(TRUE,INDEX(Q13983:Q35707="",,),0)-1),"")</f>
        <v>2</v>
      </c>
      <c r="Q13983">
        <v>1</v>
      </c>
      <c r="R13983">
        <f t="shared" si="342"/>
        <v>0</v>
      </c>
    </row>
    <row r="13984" spans="1:18" x14ac:dyDescent="0.3">
      <c r="A13984" t="s">
        <v>919</v>
      </c>
      <c r="B13984" s="1">
        <v>38327</v>
      </c>
      <c r="C13984" t="s">
        <v>16</v>
      </c>
      <c r="D13984" t="s">
        <v>1025</v>
      </c>
      <c r="E13984" t="s">
        <v>1026</v>
      </c>
      <c r="G13984" s="6" t="s">
        <v>29</v>
      </c>
      <c r="H13984" t="s">
        <v>25</v>
      </c>
      <c r="I13984" t="s">
        <v>21</v>
      </c>
      <c r="J13984" t="s">
        <v>22</v>
      </c>
      <c r="K13984">
        <v>1.5</v>
      </c>
      <c r="L13984">
        <v>90</v>
      </c>
      <c r="M13984" t="s">
        <v>59</v>
      </c>
      <c r="N13984">
        <v>90</v>
      </c>
      <c r="O13984" t="s">
        <v>24</v>
      </c>
      <c r="P13984" cm="1">
        <f t="array" ref="P13984">IF(Q13984&gt;0,INDEX(Q13984:Q35708,MATCH(TRUE,INDEX(Q13984:Q35708="",,),0)-1),"")</f>
        <v>2</v>
      </c>
      <c r="Q13984">
        <v>1</v>
      </c>
      <c r="R13984">
        <f t="shared" si="342"/>
        <v>0</v>
      </c>
    </row>
    <row r="13985" spans="1:18" x14ac:dyDescent="0.3">
      <c r="A13985" t="s">
        <v>919</v>
      </c>
      <c r="B13985" s="1">
        <v>38327</v>
      </c>
      <c r="C13985" t="s">
        <v>16</v>
      </c>
      <c r="D13985" t="s">
        <v>1025</v>
      </c>
      <c r="E13985" t="s">
        <v>1026</v>
      </c>
      <c r="G13985" s="6" t="s">
        <v>29</v>
      </c>
      <c r="H13985" t="s">
        <v>154</v>
      </c>
      <c r="I13985" t="s">
        <v>21</v>
      </c>
      <c r="J13985" t="s">
        <v>22</v>
      </c>
      <c r="K13985">
        <v>2</v>
      </c>
      <c r="L13985">
        <v>218</v>
      </c>
      <c r="M13985" t="s">
        <v>59</v>
      </c>
      <c r="N13985">
        <v>218</v>
      </c>
      <c r="O13985" t="s">
        <v>24</v>
      </c>
      <c r="P13985" cm="1">
        <f t="array" ref="P13985">IF(Q13985&gt;0,INDEX(Q13985:Q35709,MATCH(TRUE,INDEX(Q13985:Q35709="",,),0)-1),"")</f>
        <v>2</v>
      </c>
      <c r="Q13985">
        <v>1</v>
      </c>
      <c r="R13985">
        <f t="shared" si="342"/>
        <v>0</v>
      </c>
    </row>
    <row r="13986" spans="1:18" x14ac:dyDescent="0.3">
      <c r="A13986" t="s">
        <v>919</v>
      </c>
      <c r="B13986" s="1">
        <v>38327</v>
      </c>
      <c r="C13986" t="s">
        <v>16</v>
      </c>
      <c r="D13986" t="s">
        <v>1025</v>
      </c>
      <c r="E13986" t="s">
        <v>1026</v>
      </c>
      <c r="G13986" s="6" t="s">
        <v>29</v>
      </c>
      <c r="H13986" t="s">
        <v>64</v>
      </c>
      <c r="I13986" t="s">
        <v>21</v>
      </c>
      <c r="J13986" t="s">
        <v>22</v>
      </c>
      <c r="K13986">
        <v>3.6</v>
      </c>
      <c r="L13986">
        <v>116</v>
      </c>
      <c r="M13986" t="s">
        <v>59</v>
      </c>
      <c r="N13986">
        <v>116</v>
      </c>
      <c r="O13986" t="s">
        <v>24</v>
      </c>
      <c r="P13986" cm="1">
        <f t="array" ref="P13986">IF(Q13986&gt;0,INDEX(Q13986:Q35710,MATCH(TRUE,INDEX(Q13986:Q35710="",,),0)-1),"")</f>
        <v>2</v>
      </c>
      <c r="Q13986">
        <v>1</v>
      </c>
      <c r="R13986">
        <f t="shared" si="342"/>
        <v>0</v>
      </c>
    </row>
    <row r="13987" spans="1:18" x14ac:dyDescent="0.3">
      <c r="A13987" t="s">
        <v>919</v>
      </c>
      <c r="B13987" s="1">
        <v>38327</v>
      </c>
      <c r="C13987" t="s">
        <v>16</v>
      </c>
      <c r="D13987" t="s">
        <v>1025</v>
      </c>
      <c r="E13987" t="s">
        <v>1026</v>
      </c>
      <c r="G13987" s="6" t="s">
        <v>29</v>
      </c>
      <c r="H13987" t="s">
        <v>25</v>
      </c>
      <c r="I13987" t="s">
        <v>26</v>
      </c>
      <c r="J13987" t="s">
        <v>27</v>
      </c>
      <c r="K13987">
        <v>5</v>
      </c>
      <c r="L13987">
        <v>17.5</v>
      </c>
      <c r="M13987" t="s">
        <v>59</v>
      </c>
      <c r="N13987">
        <v>17.5</v>
      </c>
      <c r="O13987" t="s">
        <v>24</v>
      </c>
      <c r="P13987" cm="1">
        <f t="array" ref="P13987">IF(Q13987&gt;0,INDEX(Q13987:Q35711,MATCH(TRUE,INDEX(Q13987:Q35711="",,),0)-1),"")</f>
        <v>2</v>
      </c>
      <c r="Q13987">
        <v>1</v>
      </c>
      <c r="R13987">
        <f t="shared" si="342"/>
        <v>0</v>
      </c>
    </row>
    <row r="13988" spans="1:18" x14ac:dyDescent="0.3">
      <c r="A13988" t="s">
        <v>919</v>
      </c>
      <c r="B13988" s="1">
        <v>38327</v>
      </c>
      <c r="C13988" t="s">
        <v>16</v>
      </c>
      <c r="D13988" t="s">
        <v>1025</v>
      </c>
      <c r="E13988" t="s">
        <v>1026</v>
      </c>
      <c r="G13988" t="s">
        <v>19</v>
      </c>
      <c r="H13988" t="s">
        <v>194</v>
      </c>
      <c r="I13988" t="s">
        <v>21</v>
      </c>
      <c r="J13988" t="s">
        <v>22</v>
      </c>
      <c r="K13988">
        <v>6.7</v>
      </c>
      <c r="L13988">
        <v>446</v>
      </c>
      <c r="M13988" t="s">
        <v>662</v>
      </c>
      <c r="N13988">
        <v>681</v>
      </c>
      <c r="P13988" cm="1">
        <f t="array" ref="P13988">IF(Q13988&gt;0,INDEX(Q13988:Q35712,MATCH(TRUE,INDEX(Q13988:Q35712="",,),0)-1),"")</f>
        <v>2</v>
      </c>
      <c r="Q13988">
        <v>2</v>
      </c>
      <c r="R13988">
        <f t="shared" si="342"/>
        <v>0</v>
      </c>
    </row>
    <row r="13989" spans="1:18" x14ac:dyDescent="0.3">
      <c r="A13989" t="s">
        <v>919</v>
      </c>
      <c r="B13989" s="1">
        <v>38327</v>
      </c>
      <c r="C13989" t="s">
        <v>16</v>
      </c>
      <c r="D13989" t="s">
        <v>1025</v>
      </c>
      <c r="E13989" t="s">
        <v>1026</v>
      </c>
      <c r="G13989" t="s">
        <v>19</v>
      </c>
      <c r="H13989" t="s">
        <v>64</v>
      </c>
      <c r="I13989" t="s">
        <v>26</v>
      </c>
      <c r="J13989" t="s">
        <v>27</v>
      </c>
      <c r="K13989">
        <v>210</v>
      </c>
      <c r="L13989">
        <v>8.8000000000000007</v>
      </c>
      <c r="M13989" t="s">
        <v>662</v>
      </c>
      <c r="N13989">
        <v>8.8000000000000007</v>
      </c>
      <c r="P13989" cm="1">
        <f t="array" ref="P13989">IF(Q13989&gt;0,INDEX(Q13989:Q35713,MATCH(TRUE,INDEX(Q13989:Q35713="",,),0)-1),"")</f>
        <v>2</v>
      </c>
      <c r="Q13989">
        <v>2</v>
      </c>
      <c r="R13989">
        <f t="shared" si="342"/>
        <v>0</v>
      </c>
    </row>
    <row r="13990" spans="1:18" x14ac:dyDescent="0.3">
      <c r="A13990" t="s">
        <v>919</v>
      </c>
      <c r="B13990" s="1">
        <v>38327</v>
      </c>
      <c r="C13990" t="s">
        <v>16</v>
      </c>
      <c r="D13990" t="s">
        <v>1025</v>
      </c>
      <c r="E13990" t="s">
        <v>1026</v>
      </c>
      <c r="G13990" s="6" t="s">
        <v>29</v>
      </c>
      <c r="H13990" t="s">
        <v>30</v>
      </c>
      <c r="I13990" t="s">
        <v>21</v>
      </c>
      <c r="J13990" t="s">
        <v>22</v>
      </c>
      <c r="K13990">
        <v>3.7</v>
      </c>
      <c r="L13990">
        <v>114</v>
      </c>
      <c r="M13990" t="s">
        <v>662</v>
      </c>
      <c r="N13990">
        <v>114</v>
      </c>
      <c r="P13990" cm="1">
        <f t="array" ref="P13990">IF(Q13990&gt;0,INDEX(Q13990:Q35714,MATCH(TRUE,INDEX(Q13990:Q35714="",,),0)-1),"")</f>
        <v>2</v>
      </c>
      <c r="Q13990">
        <v>2</v>
      </c>
      <c r="R13990">
        <f t="shared" si="342"/>
        <v>0</v>
      </c>
    </row>
    <row r="13991" spans="1:18" x14ac:dyDescent="0.3">
      <c r="A13991" t="s">
        <v>919</v>
      </c>
      <c r="B13991" s="1">
        <v>38327</v>
      </c>
      <c r="C13991" t="s">
        <v>16</v>
      </c>
      <c r="D13991" t="s">
        <v>1025</v>
      </c>
      <c r="E13991" t="s">
        <v>1026</v>
      </c>
      <c r="G13991" s="6" t="s">
        <v>29</v>
      </c>
      <c r="H13991" t="s">
        <v>25</v>
      </c>
      <c r="I13991" t="s">
        <v>21</v>
      </c>
      <c r="J13991" t="s">
        <v>22</v>
      </c>
      <c r="K13991">
        <v>1.5</v>
      </c>
      <c r="L13991">
        <v>90</v>
      </c>
      <c r="M13991" t="s">
        <v>662</v>
      </c>
      <c r="N13991">
        <v>90</v>
      </c>
      <c r="P13991" cm="1">
        <f t="array" ref="P13991">IF(Q13991&gt;0,INDEX(Q13991:Q35715,MATCH(TRUE,INDEX(Q13991:Q35715="",,),0)-1),"")</f>
        <v>2</v>
      </c>
      <c r="Q13991">
        <v>2</v>
      </c>
      <c r="R13991">
        <f t="shared" si="342"/>
        <v>0</v>
      </c>
    </row>
    <row r="13992" spans="1:18" x14ac:dyDescent="0.3">
      <c r="A13992" t="s">
        <v>919</v>
      </c>
      <c r="B13992" s="1">
        <v>38327</v>
      </c>
      <c r="C13992" t="s">
        <v>16</v>
      </c>
      <c r="D13992" t="s">
        <v>1025</v>
      </c>
      <c r="E13992" t="s">
        <v>1026</v>
      </c>
      <c r="G13992" s="6" t="s">
        <v>29</v>
      </c>
      <c r="H13992" t="s">
        <v>154</v>
      </c>
      <c r="I13992" t="s">
        <v>21</v>
      </c>
      <c r="J13992" t="s">
        <v>22</v>
      </c>
      <c r="K13992">
        <v>2</v>
      </c>
      <c r="L13992">
        <v>218</v>
      </c>
      <c r="M13992" t="s">
        <v>662</v>
      </c>
      <c r="N13992">
        <v>218</v>
      </c>
      <c r="P13992" cm="1">
        <f t="array" ref="P13992">IF(Q13992&gt;0,INDEX(Q13992:Q35716,MATCH(TRUE,INDEX(Q13992:Q35716="",,),0)-1),"")</f>
        <v>2</v>
      </c>
      <c r="Q13992">
        <v>2</v>
      </c>
      <c r="R13992">
        <f t="shared" si="342"/>
        <v>0</v>
      </c>
    </row>
    <row r="13993" spans="1:18" x14ac:dyDescent="0.3">
      <c r="A13993" t="s">
        <v>919</v>
      </c>
      <c r="B13993" s="1">
        <v>38327</v>
      </c>
      <c r="C13993" t="s">
        <v>16</v>
      </c>
      <c r="D13993" t="s">
        <v>1025</v>
      </c>
      <c r="E13993" t="s">
        <v>1026</v>
      </c>
      <c r="G13993" s="6" t="s">
        <v>29</v>
      </c>
      <c r="H13993" t="s">
        <v>64</v>
      </c>
      <c r="I13993" t="s">
        <v>21</v>
      </c>
      <c r="J13993" t="s">
        <v>22</v>
      </c>
      <c r="K13993">
        <v>3.6</v>
      </c>
      <c r="L13993">
        <v>116</v>
      </c>
      <c r="M13993" t="s">
        <v>662</v>
      </c>
      <c r="N13993">
        <v>116</v>
      </c>
      <c r="P13993" cm="1">
        <f t="array" ref="P13993">IF(Q13993&gt;0,INDEX(Q13993:Q35717,MATCH(TRUE,INDEX(Q13993:Q35717="",,),0)-1),"")</f>
        <v>2</v>
      </c>
      <c r="Q13993">
        <v>2</v>
      </c>
      <c r="R13993">
        <f t="shared" si="342"/>
        <v>0</v>
      </c>
    </row>
    <row r="13994" spans="1:18" x14ac:dyDescent="0.3">
      <c r="A13994" t="s">
        <v>919</v>
      </c>
      <c r="B13994" s="1">
        <v>38327</v>
      </c>
      <c r="C13994" t="s">
        <v>16</v>
      </c>
      <c r="D13994" t="s">
        <v>1025</v>
      </c>
      <c r="E13994" t="s">
        <v>1026</v>
      </c>
      <c r="G13994" s="6" t="s">
        <v>29</v>
      </c>
      <c r="H13994" t="s">
        <v>25</v>
      </c>
      <c r="I13994" t="s">
        <v>26</v>
      </c>
      <c r="J13994" t="s">
        <v>27</v>
      </c>
      <c r="K13994">
        <v>5</v>
      </c>
      <c r="L13994">
        <v>17.5</v>
      </c>
      <c r="M13994" t="s">
        <v>662</v>
      </c>
      <c r="N13994">
        <v>17.5</v>
      </c>
      <c r="P13994" cm="1">
        <f t="array" ref="P13994">IF(Q13994&gt;0,INDEX(Q13994:Q35718,MATCH(TRUE,INDEX(Q13994:Q35718="",,),0)-1),"")</f>
        <v>2</v>
      </c>
      <c r="Q13994">
        <v>2</v>
      </c>
      <c r="R13994">
        <f t="shared" si="342"/>
        <v>0</v>
      </c>
    </row>
    <row r="13995" spans="1:18" x14ac:dyDescent="0.3">
      <c r="P13995" t="str" cm="1">
        <f t="array" ref="P13995">IF(Q13995&gt;0,INDEX(Q13995:Q35719,MATCH(TRUE,INDEX(Q13995:Q35719="",,),0)-1),"")</f>
        <v/>
      </c>
      <c r="R13995" t="str">
        <f t="shared" si="342"/>
        <v/>
      </c>
    </row>
    <row r="13996" spans="1:18" x14ac:dyDescent="0.3">
      <c r="A13996" t="s">
        <v>919</v>
      </c>
      <c r="B13996" s="1">
        <v>38327</v>
      </c>
      <c r="C13996" t="s">
        <v>16</v>
      </c>
      <c r="D13996" t="s">
        <v>1027</v>
      </c>
      <c r="E13996" t="s">
        <v>1028</v>
      </c>
      <c r="G13996" t="s">
        <v>19</v>
      </c>
      <c r="H13996" t="s">
        <v>25</v>
      </c>
      <c r="I13996" t="s">
        <v>21</v>
      </c>
      <c r="J13996" t="s">
        <v>22</v>
      </c>
      <c r="K13996">
        <v>30.3</v>
      </c>
      <c r="L13996">
        <v>108</v>
      </c>
      <c r="M13996" t="s">
        <v>662</v>
      </c>
      <c r="N13996">
        <v>174</v>
      </c>
      <c r="O13996" t="s">
        <v>24</v>
      </c>
      <c r="P13996" cm="1">
        <f t="array" ref="P13996">IF(Q13996&gt;0,INDEX(Q13996:Q35720,MATCH(TRUE,INDEX(Q13996:Q35720="",,),0)-1),"")</f>
        <v>2</v>
      </c>
      <c r="Q13996">
        <v>1</v>
      </c>
      <c r="R13996">
        <f t="shared" si="342"/>
        <v>0</v>
      </c>
    </row>
    <row r="13997" spans="1:18" x14ac:dyDescent="0.3">
      <c r="A13997" t="s">
        <v>919</v>
      </c>
      <c r="B13997" s="1">
        <v>38327</v>
      </c>
      <c r="C13997" t="s">
        <v>16</v>
      </c>
      <c r="D13997" t="s">
        <v>1027</v>
      </c>
      <c r="E13997" t="s">
        <v>1028</v>
      </c>
      <c r="G13997" t="s">
        <v>19</v>
      </c>
      <c r="H13997" t="s">
        <v>30</v>
      </c>
      <c r="I13997" t="s">
        <v>26</v>
      </c>
      <c r="J13997" t="s">
        <v>27</v>
      </c>
      <c r="K13997">
        <v>60</v>
      </c>
      <c r="L13997">
        <v>17.600000000000001</v>
      </c>
      <c r="M13997" t="s">
        <v>662</v>
      </c>
      <c r="N13997">
        <v>17.600000000000001</v>
      </c>
      <c r="O13997" t="s">
        <v>24</v>
      </c>
      <c r="P13997" cm="1">
        <f t="array" ref="P13997">IF(Q13997&gt;0,INDEX(Q13997:Q35721,MATCH(TRUE,INDEX(Q13997:Q35721="",,),0)-1),"")</f>
        <v>2</v>
      </c>
      <c r="Q13997">
        <v>1</v>
      </c>
      <c r="R13997">
        <f t="shared" si="342"/>
        <v>0</v>
      </c>
    </row>
    <row r="13998" spans="1:18" x14ac:dyDescent="0.3">
      <c r="A13998" t="s">
        <v>919</v>
      </c>
      <c r="B13998" s="1">
        <v>38327</v>
      </c>
      <c r="C13998" t="s">
        <v>16</v>
      </c>
      <c r="D13998" t="s">
        <v>1027</v>
      </c>
      <c r="E13998" t="s">
        <v>1028</v>
      </c>
      <c r="G13998" t="s">
        <v>19</v>
      </c>
      <c r="H13998" t="s">
        <v>25</v>
      </c>
      <c r="I13998" t="s">
        <v>26</v>
      </c>
      <c r="J13998" t="s">
        <v>27</v>
      </c>
      <c r="K13998">
        <v>150</v>
      </c>
      <c r="L13998">
        <v>25.3</v>
      </c>
      <c r="M13998" t="s">
        <v>662</v>
      </c>
      <c r="N13998">
        <v>25.3</v>
      </c>
      <c r="O13998" t="s">
        <v>24</v>
      </c>
      <c r="P13998" cm="1">
        <f t="array" ref="P13998">IF(Q13998&gt;0,INDEX(Q13998:Q35722,MATCH(TRUE,INDEX(Q13998:Q35722="",,),0)-1),"")</f>
        <v>2</v>
      </c>
      <c r="Q13998">
        <v>1</v>
      </c>
      <c r="R13998">
        <f t="shared" si="342"/>
        <v>0</v>
      </c>
    </row>
    <row r="13999" spans="1:18" x14ac:dyDescent="0.3">
      <c r="A13999" t="s">
        <v>919</v>
      </c>
      <c r="B13999" s="1">
        <v>38327</v>
      </c>
      <c r="C13999" t="s">
        <v>16</v>
      </c>
      <c r="D13999" t="s">
        <v>1027</v>
      </c>
      <c r="E13999" t="s">
        <v>1028</v>
      </c>
      <c r="G13999" t="s">
        <v>19</v>
      </c>
      <c r="H13999" t="s">
        <v>28</v>
      </c>
      <c r="I13999" t="s">
        <v>26</v>
      </c>
      <c r="J13999" t="s">
        <v>27</v>
      </c>
      <c r="K13999">
        <v>59</v>
      </c>
      <c r="L13999">
        <v>23.9</v>
      </c>
      <c r="M13999" t="s">
        <v>662</v>
      </c>
      <c r="N13999">
        <v>23.9</v>
      </c>
      <c r="O13999" t="s">
        <v>24</v>
      </c>
      <c r="P13999" cm="1">
        <f t="array" ref="P13999">IF(Q13999&gt;0,INDEX(Q13999:Q35723,MATCH(TRUE,INDEX(Q13999:Q35723="",,),0)-1),"")</f>
        <v>2</v>
      </c>
      <c r="Q13999">
        <v>1</v>
      </c>
      <c r="R13999">
        <f t="shared" si="342"/>
        <v>0</v>
      </c>
    </row>
    <row r="14000" spans="1:18" x14ac:dyDescent="0.3">
      <c r="A14000" t="s">
        <v>919</v>
      </c>
      <c r="B14000" s="1">
        <v>38327</v>
      </c>
      <c r="C14000" t="s">
        <v>16</v>
      </c>
      <c r="D14000" t="s">
        <v>1027</v>
      </c>
      <c r="E14000" t="s">
        <v>1028</v>
      </c>
      <c r="G14000" s="6" t="s">
        <v>29</v>
      </c>
      <c r="H14000" t="s">
        <v>41</v>
      </c>
      <c r="I14000" t="s">
        <v>21</v>
      </c>
      <c r="J14000" t="s">
        <v>22</v>
      </c>
      <c r="K14000">
        <v>2.8</v>
      </c>
      <c r="L14000">
        <v>212</v>
      </c>
      <c r="M14000" t="s">
        <v>662</v>
      </c>
      <c r="N14000">
        <v>212</v>
      </c>
      <c r="O14000" t="s">
        <v>24</v>
      </c>
      <c r="P14000" cm="1">
        <f t="array" ref="P14000">IF(Q14000&gt;0,INDEX(Q14000:Q35724,MATCH(TRUE,INDEX(Q14000:Q35724="",,),0)-1),"")</f>
        <v>2</v>
      </c>
      <c r="Q14000">
        <v>1</v>
      </c>
      <c r="R14000">
        <f t="shared" si="342"/>
        <v>0</v>
      </c>
    </row>
    <row r="14001" spans="1:18" x14ac:dyDescent="0.3">
      <c r="A14001" t="s">
        <v>919</v>
      </c>
      <c r="B14001" s="1">
        <v>38327</v>
      </c>
      <c r="C14001" t="s">
        <v>16</v>
      </c>
      <c r="D14001" t="s">
        <v>1027</v>
      </c>
      <c r="E14001" t="s">
        <v>1028</v>
      </c>
      <c r="G14001" s="6" t="s">
        <v>29</v>
      </c>
      <c r="H14001" t="s">
        <v>28</v>
      </c>
      <c r="I14001" t="s">
        <v>21</v>
      </c>
      <c r="J14001" t="s">
        <v>22</v>
      </c>
      <c r="K14001">
        <v>5.3</v>
      </c>
      <c r="L14001">
        <v>116</v>
      </c>
      <c r="M14001" t="s">
        <v>662</v>
      </c>
      <c r="N14001">
        <v>116</v>
      </c>
      <c r="O14001" t="s">
        <v>24</v>
      </c>
      <c r="P14001" cm="1">
        <f t="array" ref="P14001">IF(Q14001&gt;0,INDEX(Q14001:Q35725,MATCH(TRUE,INDEX(Q14001:Q35725="",,),0)-1),"")</f>
        <v>2</v>
      </c>
      <c r="Q14001">
        <v>1</v>
      </c>
      <c r="R14001">
        <f t="shared" si="342"/>
        <v>0</v>
      </c>
    </row>
    <row r="14002" spans="1:18" x14ac:dyDescent="0.3">
      <c r="A14002" t="s">
        <v>919</v>
      </c>
      <c r="B14002" s="1">
        <v>38327</v>
      </c>
      <c r="C14002" t="s">
        <v>16</v>
      </c>
      <c r="D14002" t="s">
        <v>1027</v>
      </c>
      <c r="E14002" t="s">
        <v>1028</v>
      </c>
      <c r="G14002" t="s">
        <v>19</v>
      </c>
      <c r="H14002" t="s">
        <v>25</v>
      </c>
      <c r="I14002" t="s">
        <v>21</v>
      </c>
      <c r="J14002" t="s">
        <v>22</v>
      </c>
      <c r="K14002">
        <v>30.3</v>
      </c>
      <c r="L14002">
        <v>108</v>
      </c>
      <c r="M14002" t="s">
        <v>44</v>
      </c>
      <c r="N14002">
        <v>131.9</v>
      </c>
      <c r="P14002" cm="1">
        <f t="array" ref="P14002">IF(Q14002&gt;0,INDEX(Q14002:Q35726,MATCH(TRUE,INDEX(Q14002:Q35726="",,),0)-1),"")</f>
        <v>2</v>
      </c>
      <c r="Q14002">
        <v>2</v>
      </c>
      <c r="R14002">
        <f t="shared" si="342"/>
        <v>0</v>
      </c>
    </row>
    <row r="14003" spans="1:18" x14ac:dyDescent="0.3">
      <c r="A14003" t="s">
        <v>919</v>
      </c>
      <c r="B14003" s="1">
        <v>38327</v>
      </c>
      <c r="C14003" t="s">
        <v>16</v>
      </c>
      <c r="D14003" t="s">
        <v>1027</v>
      </c>
      <c r="E14003" t="s">
        <v>1028</v>
      </c>
      <c r="G14003" t="s">
        <v>19</v>
      </c>
      <c r="H14003" t="s">
        <v>30</v>
      </c>
      <c r="I14003" t="s">
        <v>26</v>
      </c>
      <c r="J14003" t="s">
        <v>27</v>
      </c>
      <c r="K14003">
        <v>60</v>
      </c>
      <c r="L14003">
        <v>17.600000000000001</v>
      </c>
      <c r="M14003" t="s">
        <v>44</v>
      </c>
      <c r="N14003">
        <v>17.600000000000001</v>
      </c>
      <c r="P14003" cm="1">
        <f t="array" ref="P14003">IF(Q14003&gt;0,INDEX(Q14003:Q35727,MATCH(TRUE,INDEX(Q14003:Q35727="",,),0)-1),"")</f>
        <v>2</v>
      </c>
      <c r="Q14003">
        <v>2</v>
      </c>
      <c r="R14003">
        <f t="shared" si="342"/>
        <v>0</v>
      </c>
    </row>
    <row r="14004" spans="1:18" x14ac:dyDescent="0.3">
      <c r="A14004" t="s">
        <v>919</v>
      </c>
      <c r="B14004" s="1">
        <v>38327</v>
      </c>
      <c r="C14004" t="s">
        <v>16</v>
      </c>
      <c r="D14004" t="s">
        <v>1027</v>
      </c>
      <c r="E14004" t="s">
        <v>1028</v>
      </c>
      <c r="G14004" t="s">
        <v>19</v>
      </c>
      <c r="H14004" t="s">
        <v>25</v>
      </c>
      <c r="I14004" t="s">
        <v>26</v>
      </c>
      <c r="J14004" t="s">
        <v>27</v>
      </c>
      <c r="K14004">
        <v>150</v>
      </c>
      <c r="L14004">
        <v>25.3</v>
      </c>
      <c r="M14004" t="s">
        <v>44</v>
      </c>
      <c r="N14004">
        <v>25.3</v>
      </c>
      <c r="P14004" cm="1">
        <f t="array" ref="P14004">IF(Q14004&gt;0,INDEX(Q14004:Q35728,MATCH(TRUE,INDEX(Q14004:Q35728="",,),0)-1),"")</f>
        <v>2</v>
      </c>
      <c r="Q14004">
        <v>2</v>
      </c>
      <c r="R14004">
        <f t="shared" ref="R14004:R14067" si="344">IF(P14004="","",0)</f>
        <v>0</v>
      </c>
    </row>
    <row r="14005" spans="1:18" x14ac:dyDescent="0.3">
      <c r="A14005" t="s">
        <v>919</v>
      </c>
      <c r="B14005" s="1">
        <v>38327</v>
      </c>
      <c r="C14005" t="s">
        <v>16</v>
      </c>
      <c r="D14005" t="s">
        <v>1027</v>
      </c>
      <c r="E14005" t="s">
        <v>1028</v>
      </c>
      <c r="G14005" t="s">
        <v>19</v>
      </c>
      <c r="H14005" t="s">
        <v>28</v>
      </c>
      <c r="I14005" t="s">
        <v>26</v>
      </c>
      <c r="J14005" t="s">
        <v>27</v>
      </c>
      <c r="K14005">
        <v>59</v>
      </c>
      <c r="L14005">
        <v>23.9</v>
      </c>
      <c r="M14005" t="s">
        <v>44</v>
      </c>
      <c r="N14005">
        <v>23.9</v>
      </c>
      <c r="P14005" cm="1">
        <f t="array" ref="P14005">IF(Q14005&gt;0,INDEX(Q14005:Q35729,MATCH(TRUE,INDEX(Q14005:Q35729="",,),0)-1),"")</f>
        <v>2</v>
      </c>
      <c r="Q14005">
        <v>2</v>
      </c>
      <c r="R14005">
        <f t="shared" si="344"/>
        <v>0</v>
      </c>
    </row>
    <row r="14006" spans="1:18" x14ac:dyDescent="0.3">
      <c r="A14006" t="s">
        <v>919</v>
      </c>
      <c r="B14006" s="1">
        <v>38327</v>
      </c>
      <c r="C14006" t="s">
        <v>16</v>
      </c>
      <c r="D14006" t="s">
        <v>1027</v>
      </c>
      <c r="E14006" t="s">
        <v>1028</v>
      </c>
      <c r="G14006" s="6" t="s">
        <v>29</v>
      </c>
      <c r="H14006" t="s">
        <v>41</v>
      </c>
      <c r="I14006" t="s">
        <v>21</v>
      </c>
      <c r="J14006" t="s">
        <v>22</v>
      </c>
      <c r="K14006">
        <v>2.8</v>
      </c>
      <c r="L14006">
        <v>212</v>
      </c>
      <c r="M14006" t="s">
        <v>44</v>
      </c>
      <c r="N14006">
        <v>212</v>
      </c>
      <c r="P14006" cm="1">
        <f t="array" ref="P14006">IF(Q14006&gt;0,INDEX(Q14006:Q35730,MATCH(TRUE,INDEX(Q14006:Q35730="",,),0)-1),"")</f>
        <v>2</v>
      </c>
      <c r="Q14006">
        <v>2</v>
      </c>
      <c r="R14006">
        <f t="shared" si="344"/>
        <v>0</v>
      </c>
    </row>
    <row r="14007" spans="1:18" x14ac:dyDescent="0.3">
      <c r="A14007" t="s">
        <v>919</v>
      </c>
      <c r="B14007" s="1">
        <v>38327</v>
      </c>
      <c r="C14007" t="s">
        <v>16</v>
      </c>
      <c r="D14007" t="s">
        <v>1027</v>
      </c>
      <c r="E14007" t="s">
        <v>1028</v>
      </c>
      <c r="G14007" s="6" t="s">
        <v>29</v>
      </c>
      <c r="H14007" t="s">
        <v>28</v>
      </c>
      <c r="I14007" t="s">
        <v>21</v>
      </c>
      <c r="J14007" t="s">
        <v>22</v>
      </c>
      <c r="K14007">
        <v>5.3</v>
      </c>
      <c r="L14007">
        <v>116</v>
      </c>
      <c r="M14007" t="s">
        <v>44</v>
      </c>
      <c r="N14007">
        <v>116</v>
      </c>
      <c r="P14007" cm="1">
        <f t="array" ref="P14007">IF(Q14007&gt;0,INDEX(Q14007:Q35731,MATCH(TRUE,INDEX(Q14007:Q35731="",,),0)-1),"")</f>
        <v>2</v>
      </c>
      <c r="Q14007">
        <v>2</v>
      </c>
      <c r="R14007">
        <f t="shared" si="344"/>
        <v>0</v>
      </c>
    </row>
    <row r="14008" spans="1:18" x14ac:dyDescent="0.3">
      <c r="P14008" t="str" cm="1">
        <f t="array" ref="P14008">IF(Q14008&gt;0,INDEX(Q14008:Q35732,MATCH(TRUE,INDEX(Q14008:Q35732="",,),0)-1),"")</f>
        <v/>
      </c>
      <c r="R14008" t="str">
        <f t="shared" si="344"/>
        <v/>
      </c>
    </row>
    <row r="14009" spans="1:18" x14ac:dyDescent="0.3">
      <c r="A14009" t="s">
        <v>919</v>
      </c>
      <c r="B14009" s="1">
        <v>38327</v>
      </c>
      <c r="C14009" t="s">
        <v>16</v>
      </c>
      <c r="D14009" t="s">
        <v>1029</v>
      </c>
      <c r="E14009" t="s">
        <v>1030</v>
      </c>
      <c r="G14009" t="s">
        <v>19</v>
      </c>
      <c r="H14009" t="s">
        <v>41</v>
      </c>
      <c r="I14009" t="s">
        <v>26</v>
      </c>
      <c r="J14009" t="s">
        <v>27</v>
      </c>
      <c r="K14009">
        <v>202</v>
      </c>
      <c r="L14009">
        <v>46.95</v>
      </c>
      <c r="M14009" t="s">
        <v>45</v>
      </c>
      <c r="N14009">
        <v>70</v>
      </c>
      <c r="O14009" t="s">
        <v>24</v>
      </c>
      <c r="P14009" cm="1">
        <f t="array" ref="P14009">IF(Q14009&gt;0,INDEX(Q14009:Q35733,MATCH(TRUE,INDEX(Q14009:Q35733="",,),0)-1),"")</f>
        <v>2</v>
      </c>
      <c r="Q14009">
        <v>1</v>
      </c>
      <c r="R14009">
        <f t="shared" si="344"/>
        <v>0</v>
      </c>
    </row>
    <row r="14010" spans="1:18" x14ac:dyDescent="0.3">
      <c r="A14010" t="s">
        <v>919</v>
      </c>
      <c r="B14010" s="1">
        <v>38327</v>
      </c>
      <c r="C14010" t="s">
        <v>16</v>
      </c>
      <c r="D14010" t="s">
        <v>1029</v>
      </c>
      <c r="E14010" t="s">
        <v>1030</v>
      </c>
      <c r="G14010" t="s">
        <v>19</v>
      </c>
      <c r="H14010" t="s">
        <v>41</v>
      </c>
      <c r="I14010" t="s">
        <v>26</v>
      </c>
      <c r="J14010" t="s">
        <v>27</v>
      </c>
      <c r="K14010">
        <v>202</v>
      </c>
      <c r="L14010">
        <v>46.95</v>
      </c>
      <c r="M14010" t="s">
        <v>44</v>
      </c>
      <c r="N14010">
        <v>66.900000000000006</v>
      </c>
      <c r="P14010" cm="1">
        <f t="array" ref="P14010">IF(Q14010&gt;0,INDEX(Q14010:Q35734,MATCH(TRUE,INDEX(Q14010:Q35734="",,),0)-1),"")</f>
        <v>2</v>
      </c>
      <c r="Q14010">
        <v>2</v>
      </c>
      <c r="R14010">
        <f t="shared" si="344"/>
        <v>0</v>
      </c>
    </row>
    <row r="14011" spans="1:18" x14ac:dyDescent="0.3">
      <c r="P14011" t="str" cm="1">
        <f t="array" ref="P14011">IF(Q14011&gt;0,INDEX(Q14011:Q35735,MATCH(TRUE,INDEX(Q14011:Q35735="",,),0)-1),"")</f>
        <v/>
      </c>
      <c r="R14011" t="str">
        <f t="shared" si="344"/>
        <v/>
      </c>
    </row>
    <row r="14012" spans="1:18" x14ac:dyDescent="0.3">
      <c r="A14012" t="s">
        <v>1031</v>
      </c>
      <c r="B14012" s="1">
        <v>38460</v>
      </c>
      <c r="C14012" t="s">
        <v>16</v>
      </c>
      <c r="D14012" t="s">
        <v>1032</v>
      </c>
      <c r="E14012" t="s">
        <v>1033</v>
      </c>
      <c r="G14012" t="s">
        <v>19</v>
      </c>
      <c r="H14012" t="s">
        <v>20</v>
      </c>
      <c r="I14012" t="s">
        <v>21</v>
      </c>
      <c r="J14012" t="s">
        <v>22</v>
      </c>
      <c r="K14012">
        <v>55.9</v>
      </c>
      <c r="L14012">
        <v>345</v>
      </c>
      <c r="M14012" t="s">
        <v>526</v>
      </c>
      <c r="N14012">
        <v>400</v>
      </c>
      <c r="O14012" t="s">
        <v>24</v>
      </c>
      <c r="P14012" cm="1">
        <f t="array" ref="P14012">IF(Q14012&gt;0,INDEX(Q14012:Q35736,MATCH(TRUE,INDEX(Q14012:Q35736="",,),0)-1),"")</f>
        <v>3</v>
      </c>
      <c r="Q14012">
        <f>INT((ROW()-14012)/7)+1</f>
        <v>1</v>
      </c>
      <c r="R14012">
        <f t="shared" si="344"/>
        <v>0</v>
      </c>
    </row>
    <row r="14013" spans="1:18" x14ac:dyDescent="0.3">
      <c r="A14013" t="s">
        <v>1031</v>
      </c>
      <c r="B14013" s="1">
        <v>38460</v>
      </c>
      <c r="C14013" t="s">
        <v>16</v>
      </c>
      <c r="D14013" t="s">
        <v>1032</v>
      </c>
      <c r="E14013" t="s">
        <v>1033</v>
      </c>
      <c r="G14013" s="6" t="s">
        <v>29</v>
      </c>
      <c r="H14013" t="s">
        <v>43</v>
      </c>
      <c r="I14013" t="s">
        <v>21</v>
      </c>
      <c r="J14013" t="s">
        <v>22</v>
      </c>
      <c r="K14013">
        <v>7.3</v>
      </c>
      <c r="L14013">
        <v>128</v>
      </c>
      <c r="M14013" t="s">
        <v>526</v>
      </c>
      <c r="N14013">
        <v>128</v>
      </c>
      <c r="O14013" t="s">
        <v>24</v>
      </c>
      <c r="P14013" cm="1">
        <f t="array" ref="P14013">IF(Q14013&gt;0,INDEX(Q14013:Q35737,MATCH(TRUE,INDEX(Q14013:Q35737="",,),0)-1),"")</f>
        <v>3</v>
      </c>
      <c r="Q14013">
        <f t="shared" ref="Q14013:Q14032" si="345">INT((ROW()-14012)/7)+1</f>
        <v>1</v>
      </c>
      <c r="R14013">
        <f t="shared" si="344"/>
        <v>0</v>
      </c>
    </row>
    <row r="14014" spans="1:18" x14ac:dyDescent="0.3">
      <c r="A14014" t="s">
        <v>1031</v>
      </c>
      <c r="B14014" s="1">
        <v>38460</v>
      </c>
      <c r="C14014" t="s">
        <v>16</v>
      </c>
      <c r="D14014" t="s">
        <v>1032</v>
      </c>
      <c r="E14014" t="s">
        <v>1033</v>
      </c>
      <c r="G14014" s="6" t="s">
        <v>29</v>
      </c>
      <c r="H14014" t="s">
        <v>63</v>
      </c>
      <c r="I14014" t="s">
        <v>21</v>
      </c>
      <c r="J14014" t="s">
        <v>22</v>
      </c>
      <c r="K14014">
        <v>11.7</v>
      </c>
      <c r="L14014">
        <v>81</v>
      </c>
      <c r="M14014" t="s">
        <v>526</v>
      </c>
      <c r="N14014">
        <v>81</v>
      </c>
      <c r="O14014" t="s">
        <v>24</v>
      </c>
      <c r="P14014" cm="1">
        <f t="array" ref="P14014">IF(Q14014&gt;0,INDEX(Q14014:Q35738,MATCH(TRUE,INDEX(Q14014:Q35738="",,),0)-1),"")</f>
        <v>3</v>
      </c>
      <c r="Q14014">
        <f t="shared" si="345"/>
        <v>1</v>
      </c>
      <c r="R14014">
        <f t="shared" si="344"/>
        <v>0</v>
      </c>
    </row>
    <row r="14015" spans="1:18" x14ac:dyDescent="0.3">
      <c r="A14015" t="s">
        <v>1031</v>
      </c>
      <c r="B14015" s="1">
        <v>38460</v>
      </c>
      <c r="C14015" t="s">
        <v>16</v>
      </c>
      <c r="D14015" t="s">
        <v>1032</v>
      </c>
      <c r="E14015" t="s">
        <v>1033</v>
      </c>
      <c r="G14015" s="6" t="s">
        <v>29</v>
      </c>
      <c r="H14015" t="s">
        <v>20</v>
      </c>
      <c r="I14015" t="s">
        <v>26</v>
      </c>
      <c r="J14015" t="s">
        <v>27</v>
      </c>
      <c r="K14015">
        <v>201.5</v>
      </c>
      <c r="L14015">
        <v>15.9</v>
      </c>
      <c r="M14015" t="s">
        <v>526</v>
      </c>
      <c r="N14015">
        <v>15.9</v>
      </c>
      <c r="O14015" t="s">
        <v>24</v>
      </c>
      <c r="P14015" cm="1">
        <f t="array" ref="P14015">IF(Q14015&gt;0,INDEX(Q14015:Q35739,MATCH(TRUE,INDEX(Q14015:Q35739="",,),0)-1),"")</f>
        <v>3</v>
      </c>
      <c r="Q14015">
        <f t="shared" si="345"/>
        <v>1</v>
      </c>
      <c r="R14015">
        <f t="shared" si="344"/>
        <v>0</v>
      </c>
    </row>
    <row r="14016" spans="1:18" x14ac:dyDescent="0.3">
      <c r="A14016" t="s">
        <v>1031</v>
      </c>
      <c r="B14016" s="1">
        <v>38460</v>
      </c>
      <c r="C14016" t="s">
        <v>16</v>
      </c>
      <c r="D14016" t="s">
        <v>1032</v>
      </c>
      <c r="E14016" t="s">
        <v>1033</v>
      </c>
      <c r="G14016" s="6" t="s">
        <v>29</v>
      </c>
      <c r="H14016" t="s">
        <v>43</v>
      </c>
      <c r="I14016" t="s">
        <v>26</v>
      </c>
      <c r="J14016" t="s">
        <v>27</v>
      </c>
      <c r="K14016">
        <v>18</v>
      </c>
      <c r="L14016">
        <v>24.3</v>
      </c>
      <c r="M14016" t="s">
        <v>526</v>
      </c>
      <c r="N14016">
        <v>24.3</v>
      </c>
      <c r="O14016" t="s">
        <v>24</v>
      </c>
      <c r="P14016" cm="1">
        <f t="array" ref="P14016">IF(Q14016&gt;0,INDEX(Q14016:Q35740,MATCH(TRUE,INDEX(Q14016:Q35740="",,),0)-1),"")</f>
        <v>3</v>
      </c>
      <c r="Q14016">
        <f t="shared" si="345"/>
        <v>1</v>
      </c>
      <c r="R14016">
        <f t="shared" si="344"/>
        <v>0</v>
      </c>
    </row>
    <row r="14017" spans="1:18" x14ac:dyDescent="0.3">
      <c r="A14017" t="s">
        <v>1031</v>
      </c>
      <c r="B14017" s="1">
        <v>38460</v>
      </c>
      <c r="C14017" t="s">
        <v>16</v>
      </c>
      <c r="D14017" t="s">
        <v>1032</v>
      </c>
      <c r="E14017" t="s">
        <v>1033</v>
      </c>
      <c r="G14017" s="6" t="s">
        <v>29</v>
      </c>
      <c r="H14017" t="s">
        <v>63</v>
      </c>
      <c r="I14017" t="s">
        <v>26</v>
      </c>
      <c r="J14017" t="s">
        <v>27</v>
      </c>
      <c r="K14017">
        <v>69.400000000000006</v>
      </c>
      <c r="L14017">
        <v>17.649999999999999</v>
      </c>
      <c r="M14017" t="s">
        <v>526</v>
      </c>
      <c r="N14017">
        <v>17.649999999999999</v>
      </c>
      <c r="O14017" t="s">
        <v>24</v>
      </c>
      <c r="P14017" cm="1">
        <f t="array" ref="P14017">IF(Q14017&gt;0,INDEX(Q14017:Q35741,MATCH(TRUE,INDEX(Q14017:Q35741="",,),0)-1),"")</f>
        <v>3</v>
      </c>
      <c r="Q14017">
        <f t="shared" si="345"/>
        <v>1</v>
      </c>
      <c r="R14017">
        <f t="shared" si="344"/>
        <v>0</v>
      </c>
    </row>
    <row r="14018" spans="1:18" x14ac:dyDescent="0.3">
      <c r="A14018" t="s">
        <v>1031</v>
      </c>
      <c r="B14018" s="1">
        <v>38460</v>
      </c>
      <c r="C14018" t="s">
        <v>16</v>
      </c>
      <c r="D14018" t="s">
        <v>1032</v>
      </c>
      <c r="E14018" t="s">
        <v>1033</v>
      </c>
      <c r="G14018" s="6" t="s">
        <v>29</v>
      </c>
      <c r="H14018" t="s">
        <v>64</v>
      </c>
      <c r="I14018" t="s">
        <v>26</v>
      </c>
      <c r="J14018" t="s">
        <v>27</v>
      </c>
      <c r="K14018">
        <v>81.5</v>
      </c>
      <c r="L14018">
        <v>8</v>
      </c>
      <c r="M14018" t="s">
        <v>526</v>
      </c>
      <c r="N14018">
        <v>8</v>
      </c>
      <c r="O14018" t="s">
        <v>24</v>
      </c>
      <c r="P14018" cm="1">
        <f t="array" ref="P14018">IF(Q14018&gt;0,INDEX(Q14018:Q35742,MATCH(TRUE,INDEX(Q14018:Q35742="",,),0)-1),"")</f>
        <v>3</v>
      </c>
      <c r="Q14018">
        <f t="shared" si="345"/>
        <v>1</v>
      </c>
      <c r="R14018">
        <f t="shared" si="344"/>
        <v>0</v>
      </c>
    </row>
    <row r="14019" spans="1:18" x14ac:dyDescent="0.3">
      <c r="A14019" t="s">
        <v>1031</v>
      </c>
      <c r="B14019" s="1">
        <v>38460</v>
      </c>
      <c r="C14019" t="s">
        <v>16</v>
      </c>
      <c r="D14019" t="s">
        <v>1032</v>
      </c>
      <c r="E14019" t="s">
        <v>1033</v>
      </c>
      <c r="G14019" t="s">
        <v>19</v>
      </c>
      <c r="H14019" t="s">
        <v>20</v>
      </c>
      <c r="I14019" t="s">
        <v>21</v>
      </c>
      <c r="J14019" t="s">
        <v>22</v>
      </c>
      <c r="K14019">
        <v>55.9</v>
      </c>
      <c r="L14019">
        <v>345</v>
      </c>
      <c r="M14019" t="s">
        <v>32</v>
      </c>
      <c r="N14019">
        <v>350.1</v>
      </c>
      <c r="P14019" cm="1">
        <f t="array" ref="P14019">IF(Q14019&gt;0,INDEX(Q14019:Q35743,MATCH(TRUE,INDEX(Q14019:Q35743="",,),0)-1),"")</f>
        <v>3</v>
      </c>
      <c r="Q14019">
        <f t="shared" si="345"/>
        <v>2</v>
      </c>
      <c r="R14019">
        <f t="shared" si="344"/>
        <v>0</v>
      </c>
    </row>
    <row r="14020" spans="1:18" x14ac:dyDescent="0.3">
      <c r="A14020" t="s">
        <v>1031</v>
      </c>
      <c r="B14020" s="1">
        <v>38460</v>
      </c>
      <c r="C14020" t="s">
        <v>16</v>
      </c>
      <c r="D14020" t="s">
        <v>1032</v>
      </c>
      <c r="E14020" t="s">
        <v>1033</v>
      </c>
      <c r="G14020" s="6" t="s">
        <v>29</v>
      </c>
      <c r="H14020" t="s">
        <v>43</v>
      </c>
      <c r="I14020" t="s">
        <v>21</v>
      </c>
      <c r="J14020" t="s">
        <v>22</v>
      </c>
      <c r="K14020">
        <v>7.3</v>
      </c>
      <c r="L14020">
        <v>128</v>
      </c>
      <c r="M14020" t="s">
        <v>32</v>
      </c>
      <c r="N14020">
        <v>128</v>
      </c>
      <c r="P14020" cm="1">
        <f t="array" ref="P14020">IF(Q14020&gt;0,INDEX(Q14020:Q35744,MATCH(TRUE,INDEX(Q14020:Q35744="",,),0)-1),"")</f>
        <v>3</v>
      </c>
      <c r="Q14020">
        <f t="shared" si="345"/>
        <v>2</v>
      </c>
      <c r="R14020">
        <f t="shared" si="344"/>
        <v>0</v>
      </c>
    </row>
    <row r="14021" spans="1:18" x14ac:dyDescent="0.3">
      <c r="A14021" t="s">
        <v>1031</v>
      </c>
      <c r="B14021" s="1">
        <v>38460</v>
      </c>
      <c r="C14021" t="s">
        <v>16</v>
      </c>
      <c r="D14021" t="s">
        <v>1032</v>
      </c>
      <c r="E14021" t="s">
        <v>1033</v>
      </c>
      <c r="G14021" s="6" t="s">
        <v>29</v>
      </c>
      <c r="H14021" t="s">
        <v>63</v>
      </c>
      <c r="I14021" t="s">
        <v>21</v>
      </c>
      <c r="J14021" t="s">
        <v>22</v>
      </c>
      <c r="K14021">
        <v>11.7</v>
      </c>
      <c r="L14021">
        <v>81</v>
      </c>
      <c r="M14021" t="s">
        <v>32</v>
      </c>
      <c r="N14021">
        <v>81</v>
      </c>
      <c r="P14021" cm="1">
        <f t="array" ref="P14021">IF(Q14021&gt;0,INDEX(Q14021:Q35745,MATCH(TRUE,INDEX(Q14021:Q35745="",,),0)-1),"")</f>
        <v>3</v>
      </c>
      <c r="Q14021">
        <f t="shared" si="345"/>
        <v>2</v>
      </c>
      <c r="R14021">
        <f t="shared" si="344"/>
        <v>0</v>
      </c>
    </row>
    <row r="14022" spans="1:18" x14ac:dyDescent="0.3">
      <c r="A14022" t="s">
        <v>1031</v>
      </c>
      <c r="B14022" s="1">
        <v>38460</v>
      </c>
      <c r="C14022" t="s">
        <v>16</v>
      </c>
      <c r="D14022" t="s">
        <v>1032</v>
      </c>
      <c r="E14022" t="s">
        <v>1033</v>
      </c>
      <c r="G14022" s="6" t="s">
        <v>29</v>
      </c>
      <c r="H14022" t="s">
        <v>20</v>
      </c>
      <c r="I14022" t="s">
        <v>26</v>
      </c>
      <c r="J14022" t="s">
        <v>27</v>
      </c>
      <c r="K14022">
        <v>201.5</v>
      </c>
      <c r="L14022">
        <v>15.9</v>
      </c>
      <c r="M14022" t="s">
        <v>32</v>
      </c>
      <c r="N14022">
        <v>15.9</v>
      </c>
      <c r="P14022" cm="1">
        <f t="array" ref="P14022">IF(Q14022&gt;0,INDEX(Q14022:Q35746,MATCH(TRUE,INDEX(Q14022:Q35746="",,),0)-1),"")</f>
        <v>3</v>
      </c>
      <c r="Q14022">
        <f t="shared" si="345"/>
        <v>2</v>
      </c>
      <c r="R14022">
        <f t="shared" si="344"/>
        <v>0</v>
      </c>
    </row>
    <row r="14023" spans="1:18" x14ac:dyDescent="0.3">
      <c r="A14023" t="s">
        <v>1031</v>
      </c>
      <c r="B14023" s="1">
        <v>38460</v>
      </c>
      <c r="C14023" t="s">
        <v>16</v>
      </c>
      <c r="D14023" t="s">
        <v>1032</v>
      </c>
      <c r="E14023" t="s">
        <v>1033</v>
      </c>
      <c r="G14023" s="6" t="s">
        <v>29</v>
      </c>
      <c r="H14023" t="s">
        <v>43</v>
      </c>
      <c r="I14023" t="s">
        <v>26</v>
      </c>
      <c r="J14023" t="s">
        <v>27</v>
      </c>
      <c r="K14023">
        <v>18</v>
      </c>
      <c r="L14023">
        <v>24.3</v>
      </c>
      <c r="M14023" t="s">
        <v>32</v>
      </c>
      <c r="N14023">
        <v>24.3</v>
      </c>
      <c r="P14023" cm="1">
        <f t="array" ref="P14023">IF(Q14023&gt;0,INDEX(Q14023:Q35747,MATCH(TRUE,INDEX(Q14023:Q35747="",,),0)-1),"")</f>
        <v>3</v>
      </c>
      <c r="Q14023">
        <f t="shared" si="345"/>
        <v>2</v>
      </c>
      <c r="R14023">
        <f t="shared" si="344"/>
        <v>0</v>
      </c>
    </row>
    <row r="14024" spans="1:18" x14ac:dyDescent="0.3">
      <c r="A14024" t="s">
        <v>1031</v>
      </c>
      <c r="B14024" s="1">
        <v>38460</v>
      </c>
      <c r="C14024" t="s">
        <v>16</v>
      </c>
      <c r="D14024" t="s">
        <v>1032</v>
      </c>
      <c r="E14024" t="s">
        <v>1033</v>
      </c>
      <c r="G14024" s="6" t="s">
        <v>29</v>
      </c>
      <c r="H14024" t="s">
        <v>63</v>
      </c>
      <c r="I14024" t="s">
        <v>26</v>
      </c>
      <c r="J14024" t="s">
        <v>27</v>
      </c>
      <c r="K14024">
        <v>69.400000000000006</v>
      </c>
      <c r="L14024">
        <v>17.649999999999999</v>
      </c>
      <c r="M14024" t="s">
        <v>32</v>
      </c>
      <c r="N14024">
        <v>17.649999999999999</v>
      </c>
      <c r="P14024" cm="1">
        <f t="array" ref="P14024">IF(Q14024&gt;0,INDEX(Q14024:Q35748,MATCH(TRUE,INDEX(Q14024:Q35748="",,),0)-1),"")</f>
        <v>3</v>
      </c>
      <c r="Q14024">
        <f t="shared" si="345"/>
        <v>2</v>
      </c>
      <c r="R14024">
        <f t="shared" si="344"/>
        <v>0</v>
      </c>
    </row>
    <row r="14025" spans="1:18" x14ac:dyDescent="0.3">
      <c r="A14025" t="s">
        <v>1031</v>
      </c>
      <c r="B14025" s="1">
        <v>38460</v>
      </c>
      <c r="C14025" t="s">
        <v>16</v>
      </c>
      <c r="D14025" t="s">
        <v>1032</v>
      </c>
      <c r="E14025" t="s">
        <v>1033</v>
      </c>
      <c r="G14025" s="6" t="s">
        <v>29</v>
      </c>
      <c r="H14025" t="s">
        <v>64</v>
      </c>
      <c r="I14025" t="s">
        <v>26</v>
      </c>
      <c r="J14025" t="s">
        <v>27</v>
      </c>
      <c r="K14025">
        <v>81.5</v>
      </c>
      <c r="L14025">
        <v>8</v>
      </c>
      <c r="M14025" t="s">
        <v>32</v>
      </c>
      <c r="N14025">
        <v>8</v>
      </c>
      <c r="P14025" cm="1">
        <f t="array" ref="P14025">IF(Q14025&gt;0,INDEX(Q14025:Q35749,MATCH(TRUE,INDEX(Q14025:Q35749="",,),0)-1),"")</f>
        <v>3</v>
      </c>
      <c r="Q14025">
        <f t="shared" si="345"/>
        <v>2</v>
      </c>
      <c r="R14025">
        <f t="shared" si="344"/>
        <v>0</v>
      </c>
    </row>
    <row r="14026" spans="1:18" x14ac:dyDescent="0.3">
      <c r="A14026" t="s">
        <v>1031</v>
      </c>
      <c r="B14026" s="1">
        <v>38460</v>
      </c>
      <c r="C14026" t="s">
        <v>16</v>
      </c>
      <c r="D14026" t="s">
        <v>1032</v>
      </c>
      <c r="E14026" t="s">
        <v>1033</v>
      </c>
      <c r="G14026" t="s">
        <v>19</v>
      </c>
      <c r="H14026" t="s">
        <v>20</v>
      </c>
      <c r="I14026" t="s">
        <v>21</v>
      </c>
      <c r="J14026" t="s">
        <v>22</v>
      </c>
      <c r="K14026">
        <v>55.9</v>
      </c>
      <c r="L14026">
        <v>345</v>
      </c>
      <c r="M14026" t="s">
        <v>182</v>
      </c>
      <c r="N14026">
        <v>350</v>
      </c>
      <c r="P14026" cm="1">
        <f t="array" ref="P14026">IF(Q14026&gt;0,INDEX(Q14026:Q35750,MATCH(TRUE,INDEX(Q14026:Q35750="",,),0)-1),"")</f>
        <v>3</v>
      </c>
      <c r="Q14026">
        <f t="shared" si="345"/>
        <v>3</v>
      </c>
      <c r="R14026">
        <f t="shared" si="344"/>
        <v>0</v>
      </c>
    </row>
    <row r="14027" spans="1:18" x14ac:dyDescent="0.3">
      <c r="A14027" t="s">
        <v>1031</v>
      </c>
      <c r="B14027" s="1">
        <v>38460</v>
      </c>
      <c r="C14027" t="s">
        <v>16</v>
      </c>
      <c r="D14027" t="s">
        <v>1032</v>
      </c>
      <c r="E14027" t="s">
        <v>1033</v>
      </c>
      <c r="G14027" s="6" t="s">
        <v>29</v>
      </c>
      <c r="H14027" t="s">
        <v>43</v>
      </c>
      <c r="I14027" t="s">
        <v>21</v>
      </c>
      <c r="J14027" t="s">
        <v>22</v>
      </c>
      <c r="K14027">
        <v>7.3</v>
      </c>
      <c r="L14027">
        <v>128</v>
      </c>
      <c r="M14027" t="s">
        <v>182</v>
      </c>
      <c r="N14027">
        <v>128</v>
      </c>
      <c r="P14027" cm="1">
        <f t="array" ref="P14027">IF(Q14027&gt;0,INDEX(Q14027:Q35751,MATCH(TRUE,INDEX(Q14027:Q35751="",,),0)-1),"")</f>
        <v>3</v>
      </c>
      <c r="Q14027">
        <f t="shared" si="345"/>
        <v>3</v>
      </c>
      <c r="R14027">
        <f t="shared" si="344"/>
        <v>0</v>
      </c>
    </row>
    <row r="14028" spans="1:18" x14ac:dyDescent="0.3">
      <c r="A14028" t="s">
        <v>1031</v>
      </c>
      <c r="B14028" s="1">
        <v>38460</v>
      </c>
      <c r="C14028" t="s">
        <v>16</v>
      </c>
      <c r="D14028" t="s">
        <v>1032</v>
      </c>
      <c r="E14028" t="s">
        <v>1033</v>
      </c>
      <c r="G14028" s="6" t="s">
        <v>29</v>
      </c>
      <c r="H14028" t="s">
        <v>63</v>
      </c>
      <c r="I14028" t="s">
        <v>21</v>
      </c>
      <c r="J14028" t="s">
        <v>22</v>
      </c>
      <c r="K14028">
        <v>11.7</v>
      </c>
      <c r="L14028">
        <v>81</v>
      </c>
      <c r="M14028" t="s">
        <v>182</v>
      </c>
      <c r="N14028">
        <v>81</v>
      </c>
      <c r="P14028" cm="1">
        <f t="array" ref="P14028">IF(Q14028&gt;0,INDEX(Q14028:Q35752,MATCH(TRUE,INDEX(Q14028:Q35752="",,),0)-1),"")</f>
        <v>3</v>
      </c>
      <c r="Q14028">
        <f t="shared" si="345"/>
        <v>3</v>
      </c>
      <c r="R14028">
        <f t="shared" si="344"/>
        <v>0</v>
      </c>
    </row>
    <row r="14029" spans="1:18" x14ac:dyDescent="0.3">
      <c r="A14029" t="s">
        <v>1031</v>
      </c>
      <c r="B14029" s="1">
        <v>38460</v>
      </c>
      <c r="C14029" t="s">
        <v>16</v>
      </c>
      <c r="D14029" t="s">
        <v>1032</v>
      </c>
      <c r="E14029" t="s">
        <v>1033</v>
      </c>
      <c r="G14029" s="6" t="s">
        <v>29</v>
      </c>
      <c r="H14029" t="s">
        <v>20</v>
      </c>
      <c r="I14029" t="s">
        <v>26</v>
      </c>
      <c r="J14029" t="s">
        <v>27</v>
      </c>
      <c r="K14029">
        <v>201.5</v>
      </c>
      <c r="L14029">
        <v>15.9</v>
      </c>
      <c r="M14029" t="s">
        <v>182</v>
      </c>
      <c r="N14029">
        <v>15.9</v>
      </c>
      <c r="P14029" cm="1">
        <f t="array" ref="P14029">IF(Q14029&gt;0,INDEX(Q14029:Q35753,MATCH(TRUE,INDEX(Q14029:Q35753="",,),0)-1),"")</f>
        <v>3</v>
      </c>
      <c r="Q14029">
        <f t="shared" si="345"/>
        <v>3</v>
      </c>
      <c r="R14029">
        <f t="shared" si="344"/>
        <v>0</v>
      </c>
    </row>
    <row r="14030" spans="1:18" x14ac:dyDescent="0.3">
      <c r="A14030" t="s">
        <v>1031</v>
      </c>
      <c r="B14030" s="1">
        <v>38460</v>
      </c>
      <c r="C14030" t="s">
        <v>16</v>
      </c>
      <c r="D14030" t="s">
        <v>1032</v>
      </c>
      <c r="E14030" t="s">
        <v>1033</v>
      </c>
      <c r="G14030" s="6" t="s">
        <v>29</v>
      </c>
      <c r="H14030" t="s">
        <v>43</v>
      </c>
      <c r="I14030" t="s">
        <v>26</v>
      </c>
      <c r="J14030" t="s">
        <v>27</v>
      </c>
      <c r="K14030">
        <v>18</v>
      </c>
      <c r="L14030">
        <v>24.3</v>
      </c>
      <c r="M14030" t="s">
        <v>182</v>
      </c>
      <c r="N14030">
        <v>24.3</v>
      </c>
      <c r="P14030" cm="1">
        <f t="array" ref="P14030">IF(Q14030&gt;0,INDEX(Q14030:Q35754,MATCH(TRUE,INDEX(Q14030:Q35754="",,),0)-1),"")</f>
        <v>3</v>
      </c>
      <c r="Q14030">
        <f t="shared" si="345"/>
        <v>3</v>
      </c>
      <c r="R14030">
        <f t="shared" si="344"/>
        <v>0</v>
      </c>
    </row>
    <row r="14031" spans="1:18" x14ac:dyDescent="0.3">
      <c r="A14031" t="s">
        <v>1031</v>
      </c>
      <c r="B14031" s="1">
        <v>38460</v>
      </c>
      <c r="C14031" t="s">
        <v>16</v>
      </c>
      <c r="D14031" t="s">
        <v>1032</v>
      </c>
      <c r="E14031" t="s">
        <v>1033</v>
      </c>
      <c r="G14031" s="6" t="s">
        <v>29</v>
      </c>
      <c r="H14031" t="s">
        <v>63</v>
      </c>
      <c r="I14031" t="s">
        <v>26</v>
      </c>
      <c r="J14031" t="s">
        <v>27</v>
      </c>
      <c r="K14031">
        <v>69.400000000000006</v>
      </c>
      <c r="L14031">
        <v>17.649999999999999</v>
      </c>
      <c r="M14031" t="s">
        <v>182</v>
      </c>
      <c r="N14031">
        <v>17.649999999999999</v>
      </c>
      <c r="P14031" cm="1">
        <f t="array" ref="P14031">IF(Q14031&gt;0,INDEX(Q14031:Q35755,MATCH(TRUE,INDEX(Q14031:Q35755="",,),0)-1),"")</f>
        <v>3</v>
      </c>
      <c r="Q14031">
        <f t="shared" si="345"/>
        <v>3</v>
      </c>
      <c r="R14031">
        <f t="shared" si="344"/>
        <v>0</v>
      </c>
    </row>
    <row r="14032" spans="1:18" x14ac:dyDescent="0.3">
      <c r="A14032" t="s">
        <v>1031</v>
      </c>
      <c r="B14032" s="1">
        <v>38460</v>
      </c>
      <c r="C14032" t="s">
        <v>16</v>
      </c>
      <c r="D14032" t="s">
        <v>1032</v>
      </c>
      <c r="E14032" t="s">
        <v>1033</v>
      </c>
      <c r="G14032" s="6" t="s">
        <v>29</v>
      </c>
      <c r="H14032" t="s">
        <v>64</v>
      </c>
      <c r="I14032" t="s">
        <v>26</v>
      </c>
      <c r="J14032" t="s">
        <v>27</v>
      </c>
      <c r="K14032">
        <v>81.5</v>
      </c>
      <c r="L14032">
        <v>8</v>
      </c>
      <c r="M14032" t="s">
        <v>182</v>
      </c>
      <c r="N14032">
        <v>8</v>
      </c>
      <c r="P14032" cm="1">
        <f t="array" ref="P14032">IF(Q14032&gt;0,INDEX(Q14032:Q35756,MATCH(TRUE,INDEX(Q14032:Q35756="",,),0)-1),"")</f>
        <v>3</v>
      </c>
      <c r="Q14032">
        <f t="shared" si="345"/>
        <v>3</v>
      </c>
      <c r="R14032">
        <f t="shared" si="344"/>
        <v>0</v>
      </c>
    </row>
    <row r="14033" spans="1:18" x14ac:dyDescent="0.3">
      <c r="P14033" t="str" cm="1">
        <f t="array" ref="P14033">IF(Q14033&gt;0,INDEX(Q14033:Q35757,MATCH(TRUE,INDEX(Q14033:Q35757="",,),0)-1),"")</f>
        <v/>
      </c>
      <c r="R14033" t="str">
        <f t="shared" si="344"/>
        <v/>
      </c>
    </row>
    <row r="14034" spans="1:18" x14ac:dyDescent="0.3">
      <c r="A14034" t="s">
        <v>1031</v>
      </c>
      <c r="B14034" s="1">
        <v>38460</v>
      </c>
      <c r="C14034" t="s">
        <v>16</v>
      </c>
      <c r="D14034" t="s">
        <v>1034</v>
      </c>
      <c r="E14034" t="s">
        <v>1035</v>
      </c>
      <c r="G14034" t="s">
        <v>19</v>
      </c>
      <c r="H14034" t="s">
        <v>20</v>
      </c>
      <c r="I14034" t="s">
        <v>21</v>
      </c>
      <c r="J14034" t="s">
        <v>22</v>
      </c>
      <c r="K14034">
        <v>55.5</v>
      </c>
      <c r="L14034">
        <v>434</v>
      </c>
      <c r="M14034" t="s">
        <v>526</v>
      </c>
      <c r="N14034">
        <v>680</v>
      </c>
      <c r="O14034" t="s">
        <v>24</v>
      </c>
      <c r="P14034" cm="1">
        <f t="array" ref="P14034">IF(Q14034&gt;0,INDEX(Q14034:Q35758,MATCH(TRUE,INDEX(Q14034:Q35758="",,),0)-1),"")</f>
        <v>8</v>
      </c>
      <c r="Q14034">
        <f>INT((ROW()-14034)/14)+1</f>
        <v>1</v>
      </c>
      <c r="R14034">
        <f t="shared" si="344"/>
        <v>0</v>
      </c>
    </row>
    <row r="14035" spans="1:18" x14ac:dyDescent="0.3">
      <c r="A14035" t="s">
        <v>1031</v>
      </c>
      <c r="B14035" s="1">
        <v>38460</v>
      </c>
      <c r="C14035" t="s">
        <v>16</v>
      </c>
      <c r="D14035" t="s">
        <v>1034</v>
      </c>
      <c r="E14035" t="s">
        <v>1035</v>
      </c>
      <c r="G14035" t="s">
        <v>19</v>
      </c>
      <c r="H14035" t="s">
        <v>25</v>
      </c>
      <c r="I14035" t="s">
        <v>26</v>
      </c>
      <c r="J14035" t="s">
        <v>27</v>
      </c>
      <c r="K14035">
        <v>409.4</v>
      </c>
      <c r="L14035">
        <v>25.5</v>
      </c>
      <c r="M14035" t="s">
        <v>526</v>
      </c>
      <c r="N14035">
        <v>26</v>
      </c>
      <c r="O14035" t="s">
        <v>24</v>
      </c>
      <c r="P14035" cm="1">
        <f t="array" ref="P14035">IF(Q14035&gt;0,INDEX(Q14035:Q35759,MATCH(TRUE,INDEX(Q14035:Q35759="",,),0)-1),"")</f>
        <v>8</v>
      </c>
      <c r="Q14035">
        <f t="shared" ref="Q14035:Q14098" si="346">INT((ROW()-14034)/14)+1</f>
        <v>1</v>
      </c>
      <c r="R14035">
        <f t="shared" si="344"/>
        <v>0</v>
      </c>
    </row>
    <row r="14036" spans="1:18" x14ac:dyDescent="0.3">
      <c r="A14036" t="s">
        <v>1031</v>
      </c>
      <c r="B14036" s="1">
        <v>38460</v>
      </c>
      <c r="C14036" t="s">
        <v>16</v>
      </c>
      <c r="D14036" t="s">
        <v>1034</v>
      </c>
      <c r="E14036" t="s">
        <v>1035</v>
      </c>
      <c r="G14036" s="6" t="s">
        <v>29</v>
      </c>
      <c r="H14036" t="s">
        <v>194</v>
      </c>
      <c r="I14036" t="s">
        <v>21</v>
      </c>
      <c r="J14036" t="s">
        <v>22</v>
      </c>
      <c r="K14036">
        <v>8</v>
      </c>
      <c r="L14036">
        <v>296</v>
      </c>
      <c r="M14036" t="s">
        <v>526</v>
      </c>
      <c r="N14036">
        <v>296</v>
      </c>
      <c r="O14036" t="s">
        <v>24</v>
      </c>
      <c r="P14036" cm="1">
        <f t="array" ref="P14036">IF(Q14036&gt;0,INDEX(Q14036:Q35760,MATCH(TRUE,INDEX(Q14036:Q35760="",,),0)-1),"")</f>
        <v>8</v>
      </c>
      <c r="Q14036">
        <f t="shared" si="346"/>
        <v>1</v>
      </c>
      <c r="R14036">
        <f t="shared" si="344"/>
        <v>0</v>
      </c>
    </row>
    <row r="14037" spans="1:18" x14ac:dyDescent="0.3">
      <c r="A14037" t="s">
        <v>1031</v>
      </c>
      <c r="B14037" s="1">
        <v>38460</v>
      </c>
      <c r="C14037" t="s">
        <v>16</v>
      </c>
      <c r="D14037" t="s">
        <v>1034</v>
      </c>
      <c r="E14037" t="s">
        <v>1035</v>
      </c>
      <c r="G14037" s="6" t="s">
        <v>29</v>
      </c>
      <c r="H14037" t="s">
        <v>30</v>
      </c>
      <c r="I14037" t="s">
        <v>21</v>
      </c>
      <c r="J14037" t="s">
        <v>22</v>
      </c>
      <c r="K14037">
        <v>8.4</v>
      </c>
      <c r="L14037">
        <v>138</v>
      </c>
      <c r="M14037" t="s">
        <v>526</v>
      </c>
      <c r="N14037">
        <v>138</v>
      </c>
      <c r="O14037" t="s">
        <v>24</v>
      </c>
      <c r="P14037" cm="1">
        <f t="array" ref="P14037">IF(Q14037&gt;0,INDEX(Q14037:Q35761,MATCH(TRUE,INDEX(Q14037:Q35761="",,),0)-1),"")</f>
        <v>8</v>
      </c>
      <c r="Q14037">
        <f t="shared" si="346"/>
        <v>1</v>
      </c>
      <c r="R14037">
        <f t="shared" si="344"/>
        <v>0</v>
      </c>
    </row>
    <row r="14038" spans="1:18" x14ac:dyDescent="0.3">
      <c r="A14038" t="s">
        <v>1031</v>
      </c>
      <c r="B14038" s="1">
        <v>38460</v>
      </c>
      <c r="C14038" t="s">
        <v>16</v>
      </c>
      <c r="D14038" t="s">
        <v>1034</v>
      </c>
      <c r="E14038" t="s">
        <v>1035</v>
      </c>
      <c r="G14038" s="6" t="s">
        <v>29</v>
      </c>
      <c r="H14038" t="s">
        <v>206</v>
      </c>
      <c r="I14038" t="s">
        <v>21</v>
      </c>
      <c r="J14038" t="s">
        <v>22</v>
      </c>
      <c r="K14038">
        <v>6.7</v>
      </c>
      <c r="L14038">
        <v>99</v>
      </c>
      <c r="M14038" t="s">
        <v>526</v>
      </c>
      <c r="N14038">
        <v>99</v>
      </c>
      <c r="O14038" t="s">
        <v>24</v>
      </c>
      <c r="P14038" cm="1">
        <f t="array" ref="P14038">IF(Q14038&gt;0,INDEX(Q14038:Q35762,MATCH(TRUE,INDEX(Q14038:Q35762="",,),0)-1),"")</f>
        <v>8</v>
      </c>
      <c r="Q14038">
        <f t="shared" si="346"/>
        <v>1</v>
      </c>
      <c r="R14038">
        <f t="shared" si="344"/>
        <v>0</v>
      </c>
    </row>
    <row r="14039" spans="1:18" x14ac:dyDescent="0.3">
      <c r="A14039" t="s">
        <v>1031</v>
      </c>
      <c r="B14039" s="1">
        <v>38460</v>
      </c>
      <c r="C14039" t="s">
        <v>16</v>
      </c>
      <c r="D14039" t="s">
        <v>1034</v>
      </c>
      <c r="E14039" t="s">
        <v>1035</v>
      </c>
      <c r="G14039" s="6" t="s">
        <v>29</v>
      </c>
      <c r="H14039" t="s">
        <v>214</v>
      </c>
      <c r="I14039" t="s">
        <v>21</v>
      </c>
      <c r="J14039" t="s">
        <v>22</v>
      </c>
      <c r="K14039">
        <v>1.6</v>
      </c>
      <c r="L14039">
        <v>146</v>
      </c>
      <c r="M14039" t="s">
        <v>526</v>
      </c>
      <c r="N14039">
        <v>146</v>
      </c>
      <c r="O14039" t="s">
        <v>24</v>
      </c>
      <c r="P14039" cm="1">
        <f t="array" ref="P14039">IF(Q14039&gt;0,INDEX(Q14039:Q35763,MATCH(TRUE,INDEX(Q14039:Q35763="",,),0)-1),"")</f>
        <v>8</v>
      </c>
      <c r="Q14039">
        <f t="shared" si="346"/>
        <v>1</v>
      </c>
      <c r="R14039">
        <f t="shared" si="344"/>
        <v>0</v>
      </c>
    </row>
    <row r="14040" spans="1:18" x14ac:dyDescent="0.3">
      <c r="A14040" t="s">
        <v>1031</v>
      </c>
      <c r="B14040" s="1">
        <v>38460</v>
      </c>
      <c r="C14040" t="s">
        <v>16</v>
      </c>
      <c r="D14040" t="s">
        <v>1034</v>
      </c>
      <c r="E14040" t="s">
        <v>1035</v>
      </c>
      <c r="G14040" s="6" t="s">
        <v>29</v>
      </c>
      <c r="H14040" t="s">
        <v>406</v>
      </c>
      <c r="I14040" t="s">
        <v>21</v>
      </c>
      <c r="J14040" t="s">
        <v>22</v>
      </c>
      <c r="K14040">
        <v>1.6</v>
      </c>
      <c r="L14040">
        <v>51</v>
      </c>
      <c r="M14040" t="s">
        <v>526</v>
      </c>
      <c r="N14040">
        <v>51</v>
      </c>
      <c r="O14040" t="s">
        <v>24</v>
      </c>
      <c r="P14040" cm="1">
        <f t="array" ref="P14040">IF(Q14040&gt;0,INDEX(Q14040:Q35764,MATCH(TRUE,INDEX(Q14040:Q35764="",,),0)-1),"")</f>
        <v>8</v>
      </c>
      <c r="Q14040">
        <f t="shared" si="346"/>
        <v>1</v>
      </c>
      <c r="R14040">
        <f t="shared" si="344"/>
        <v>0</v>
      </c>
    </row>
    <row r="14041" spans="1:18" x14ac:dyDescent="0.3">
      <c r="A14041" t="s">
        <v>1031</v>
      </c>
      <c r="B14041" s="1">
        <v>38460</v>
      </c>
      <c r="C14041" t="s">
        <v>16</v>
      </c>
      <c r="D14041" t="s">
        <v>1034</v>
      </c>
      <c r="E14041" t="s">
        <v>1035</v>
      </c>
      <c r="G14041" s="6" t="s">
        <v>29</v>
      </c>
      <c r="H14041" t="s">
        <v>25</v>
      </c>
      <c r="I14041" t="s">
        <v>21</v>
      </c>
      <c r="J14041" t="s">
        <v>22</v>
      </c>
      <c r="K14041">
        <v>31.5</v>
      </c>
      <c r="L14041">
        <v>109</v>
      </c>
      <c r="M14041" t="s">
        <v>526</v>
      </c>
      <c r="N14041">
        <v>109</v>
      </c>
      <c r="O14041" t="s">
        <v>24</v>
      </c>
      <c r="P14041" cm="1">
        <f t="array" ref="P14041">IF(Q14041&gt;0,INDEX(Q14041:Q35765,MATCH(TRUE,INDEX(Q14041:Q35765="",,),0)-1),"")</f>
        <v>8</v>
      </c>
      <c r="Q14041">
        <f t="shared" si="346"/>
        <v>1</v>
      </c>
      <c r="R14041">
        <f t="shared" si="344"/>
        <v>0</v>
      </c>
    </row>
    <row r="14042" spans="1:18" x14ac:dyDescent="0.3">
      <c r="A14042" t="s">
        <v>1031</v>
      </c>
      <c r="B14042" s="1">
        <v>38460</v>
      </c>
      <c r="C14042" t="s">
        <v>16</v>
      </c>
      <c r="D14042" t="s">
        <v>1034</v>
      </c>
      <c r="E14042" t="s">
        <v>1035</v>
      </c>
      <c r="G14042" s="6" t="s">
        <v>29</v>
      </c>
      <c r="H14042" t="s">
        <v>194</v>
      </c>
      <c r="I14042" t="s">
        <v>26</v>
      </c>
      <c r="J14042" t="s">
        <v>27</v>
      </c>
      <c r="K14042">
        <v>82.6</v>
      </c>
      <c r="L14042">
        <v>17.3</v>
      </c>
      <c r="M14042" t="s">
        <v>526</v>
      </c>
      <c r="N14042">
        <v>17.3</v>
      </c>
      <c r="O14042" t="s">
        <v>24</v>
      </c>
      <c r="P14042" cm="1">
        <f t="array" ref="P14042">IF(Q14042&gt;0,INDEX(Q14042:Q35766,MATCH(TRUE,INDEX(Q14042:Q35766="",,),0)-1),"")</f>
        <v>8</v>
      </c>
      <c r="Q14042">
        <f t="shared" si="346"/>
        <v>1</v>
      </c>
      <c r="R14042">
        <f t="shared" si="344"/>
        <v>0</v>
      </c>
    </row>
    <row r="14043" spans="1:18" x14ac:dyDescent="0.3">
      <c r="A14043" t="s">
        <v>1031</v>
      </c>
      <c r="B14043" s="1">
        <v>38460</v>
      </c>
      <c r="C14043" t="s">
        <v>16</v>
      </c>
      <c r="D14043" t="s">
        <v>1034</v>
      </c>
      <c r="E14043" t="s">
        <v>1035</v>
      </c>
      <c r="G14043" s="6" t="s">
        <v>29</v>
      </c>
      <c r="H14043" t="s">
        <v>30</v>
      </c>
      <c r="I14043" t="s">
        <v>26</v>
      </c>
      <c r="J14043" t="s">
        <v>27</v>
      </c>
      <c r="K14043">
        <v>66.900000000000006</v>
      </c>
      <c r="L14043">
        <v>16.95</v>
      </c>
      <c r="M14043" t="s">
        <v>526</v>
      </c>
      <c r="N14043">
        <v>16.95</v>
      </c>
      <c r="O14043" t="s">
        <v>24</v>
      </c>
      <c r="P14043" cm="1">
        <f t="array" ref="P14043">IF(Q14043&gt;0,INDEX(Q14043:Q35767,MATCH(TRUE,INDEX(Q14043:Q35767="",,),0)-1),"")</f>
        <v>8</v>
      </c>
      <c r="Q14043">
        <f t="shared" si="346"/>
        <v>1</v>
      </c>
      <c r="R14043">
        <f t="shared" si="344"/>
        <v>0</v>
      </c>
    </row>
    <row r="14044" spans="1:18" x14ac:dyDescent="0.3">
      <c r="A14044" t="s">
        <v>1031</v>
      </c>
      <c r="B14044" s="1">
        <v>38460</v>
      </c>
      <c r="C14044" t="s">
        <v>16</v>
      </c>
      <c r="D14044" t="s">
        <v>1034</v>
      </c>
      <c r="E14044" t="s">
        <v>1035</v>
      </c>
      <c r="G14044" s="6" t="s">
        <v>29</v>
      </c>
      <c r="H14044" t="s">
        <v>206</v>
      </c>
      <c r="I14044" t="s">
        <v>26</v>
      </c>
      <c r="J14044" t="s">
        <v>27</v>
      </c>
      <c r="K14044">
        <v>40.700000000000003</v>
      </c>
      <c r="L14044">
        <v>1.95</v>
      </c>
      <c r="M14044" t="s">
        <v>526</v>
      </c>
      <c r="N14044">
        <v>1.95</v>
      </c>
      <c r="O14044" t="s">
        <v>24</v>
      </c>
      <c r="P14044" cm="1">
        <f t="array" ref="P14044">IF(Q14044&gt;0,INDEX(Q14044:Q35768,MATCH(TRUE,INDEX(Q14044:Q35768="",,),0)-1),"")</f>
        <v>8</v>
      </c>
      <c r="Q14044">
        <f t="shared" si="346"/>
        <v>1</v>
      </c>
      <c r="R14044">
        <f t="shared" si="344"/>
        <v>0</v>
      </c>
    </row>
    <row r="14045" spans="1:18" x14ac:dyDescent="0.3">
      <c r="A14045" t="s">
        <v>1031</v>
      </c>
      <c r="B14045" s="1">
        <v>38460</v>
      </c>
      <c r="C14045" t="s">
        <v>16</v>
      </c>
      <c r="D14045" t="s">
        <v>1034</v>
      </c>
      <c r="E14045" t="s">
        <v>1035</v>
      </c>
      <c r="G14045" s="6" t="s">
        <v>29</v>
      </c>
      <c r="H14045" t="s">
        <v>214</v>
      </c>
      <c r="I14045" t="s">
        <v>26</v>
      </c>
      <c r="J14045" t="s">
        <v>27</v>
      </c>
      <c r="K14045">
        <v>3.5</v>
      </c>
      <c r="L14045">
        <v>18.3</v>
      </c>
      <c r="M14045" t="s">
        <v>526</v>
      </c>
      <c r="N14045">
        <v>18.3</v>
      </c>
      <c r="O14045" t="s">
        <v>24</v>
      </c>
      <c r="P14045" cm="1">
        <f t="array" ref="P14045">IF(Q14045&gt;0,INDEX(Q14045:Q35769,MATCH(TRUE,INDEX(Q14045:Q35769="",,),0)-1),"")</f>
        <v>8</v>
      </c>
      <c r="Q14045">
        <f t="shared" si="346"/>
        <v>1</v>
      </c>
      <c r="R14045">
        <f t="shared" si="344"/>
        <v>0</v>
      </c>
    </row>
    <row r="14046" spans="1:18" x14ac:dyDescent="0.3">
      <c r="A14046" t="s">
        <v>1031</v>
      </c>
      <c r="B14046" s="1">
        <v>38460</v>
      </c>
      <c r="C14046" t="s">
        <v>16</v>
      </c>
      <c r="D14046" t="s">
        <v>1034</v>
      </c>
      <c r="E14046" t="s">
        <v>1035</v>
      </c>
      <c r="G14046" s="6" t="s">
        <v>29</v>
      </c>
      <c r="H14046" t="s">
        <v>406</v>
      </c>
      <c r="I14046" t="s">
        <v>26</v>
      </c>
      <c r="J14046" t="s">
        <v>27</v>
      </c>
      <c r="K14046">
        <v>35.799999999999997</v>
      </c>
      <c r="L14046">
        <v>3</v>
      </c>
      <c r="M14046" t="s">
        <v>526</v>
      </c>
      <c r="N14046">
        <v>3</v>
      </c>
      <c r="O14046" t="s">
        <v>24</v>
      </c>
      <c r="P14046" cm="1">
        <f t="array" ref="P14046">IF(Q14046&gt;0,INDEX(Q14046:Q35770,MATCH(TRUE,INDEX(Q14046:Q35770="",,),0)-1),"")</f>
        <v>8</v>
      </c>
      <c r="Q14046">
        <f t="shared" si="346"/>
        <v>1</v>
      </c>
      <c r="R14046">
        <f t="shared" si="344"/>
        <v>0</v>
      </c>
    </row>
    <row r="14047" spans="1:18" x14ac:dyDescent="0.3">
      <c r="A14047" t="s">
        <v>1031</v>
      </c>
      <c r="B14047" s="1">
        <v>38460</v>
      </c>
      <c r="C14047" t="s">
        <v>16</v>
      </c>
      <c r="D14047" t="s">
        <v>1034</v>
      </c>
      <c r="E14047" t="s">
        <v>1035</v>
      </c>
      <c r="G14047" s="6" t="s">
        <v>29</v>
      </c>
      <c r="H14047" t="s">
        <v>20</v>
      </c>
      <c r="I14047" t="s">
        <v>26</v>
      </c>
      <c r="J14047" t="s">
        <v>27</v>
      </c>
      <c r="K14047">
        <v>71.8</v>
      </c>
      <c r="L14047">
        <v>14.7</v>
      </c>
      <c r="M14047" t="s">
        <v>526</v>
      </c>
      <c r="N14047">
        <v>14.7</v>
      </c>
      <c r="O14047" t="s">
        <v>24</v>
      </c>
      <c r="P14047" cm="1">
        <f t="array" ref="P14047">IF(Q14047&gt;0,INDEX(Q14047:Q35771,MATCH(TRUE,INDEX(Q14047:Q35771="",,),0)-1),"")</f>
        <v>8</v>
      </c>
      <c r="Q14047">
        <f t="shared" si="346"/>
        <v>1</v>
      </c>
      <c r="R14047">
        <f t="shared" si="344"/>
        <v>0</v>
      </c>
    </row>
    <row r="14048" spans="1:18" x14ac:dyDescent="0.3">
      <c r="A14048" t="s">
        <v>1031</v>
      </c>
      <c r="B14048" s="1">
        <v>38460</v>
      </c>
      <c r="C14048" t="s">
        <v>16</v>
      </c>
      <c r="D14048" t="s">
        <v>1034</v>
      </c>
      <c r="E14048" t="s">
        <v>1035</v>
      </c>
      <c r="G14048" t="s">
        <v>19</v>
      </c>
      <c r="H14048" t="s">
        <v>20</v>
      </c>
      <c r="I14048" t="s">
        <v>21</v>
      </c>
      <c r="J14048" t="s">
        <v>22</v>
      </c>
      <c r="K14048">
        <v>55.5</v>
      </c>
      <c r="L14048">
        <v>434</v>
      </c>
      <c r="M14048" t="s">
        <v>189</v>
      </c>
      <c r="N14048">
        <v>645.96</v>
      </c>
      <c r="P14048" cm="1">
        <f t="array" ref="P14048">IF(Q14048&gt;0,INDEX(Q14048:Q35772,MATCH(TRUE,INDEX(Q14048:Q35772="",,),0)-1),"")</f>
        <v>8</v>
      </c>
      <c r="Q14048">
        <f t="shared" si="346"/>
        <v>2</v>
      </c>
      <c r="R14048">
        <f t="shared" si="344"/>
        <v>0</v>
      </c>
    </row>
    <row r="14049" spans="1:18" x14ac:dyDescent="0.3">
      <c r="A14049" t="s">
        <v>1031</v>
      </c>
      <c r="B14049" s="1">
        <v>38460</v>
      </c>
      <c r="C14049" t="s">
        <v>16</v>
      </c>
      <c r="D14049" t="s">
        <v>1034</v>
      </c>
      <c r="E14049" t="s">
        <v>1035</v>
      </c>
      <c r="G14049" t="s">
        <v>19</v>
      </c>
      <c r="H14049" t="s">
        <v>25</v>
      </c>
      <c r="I14049" t="s">
        <v>26</v>
      </c>
      <c r="J14049" t="s">
        <v>27</v>
      </c>
      <c r="K14049">
        <v>409.4</v>
      </c>
      <c r="L14049">
        <v>25.5</v>
      </c>
      <c r="M14049" t="s">
        <v>189</v>
      </c>
      <c r="N14049">
        <v>25.5</v>
      </c>
      <c r="P14049" cm="1">
        <f t="array" ref="P14049">IF(Q14049&gt;0,INDEX(Q14049:Q35773,MATCH(TRUE,INDEX(Q14049:Q35773="",,),0)-1),"")</f>
        <v>8</v>
      </c>
      <c r="Q14049">
        <f t="shared" si="346"/>
        <v>2</v>
      </c>
      <c r="R14049">
        <f t="shared" si="344"/>
        <v>0</v>
      </c>
    </row>
    <row r="14050" spans="1:18" x14ac:dyDescent="0.3">
      <c r="A14050" t="s">
        <v>1031</v>
      </c>
      <c r="B14050" s="1">
        <v>38460</v>
      </c>
      <c r="C14050" t="s">
        <v>16</v>
      </c>
      <c r="D14050" t="s">
        <v>1034</v>
      </c>
      <c r="E14050" t="s">
        <v>1035</v>
      </c>
      <c r="G14050" s="6" t="s">
        <v>29</v>
      </c>
      <c r="H14050" t="s">
        <v>194</v>
      </c>
      <c r="I14050" t="s">
        <v>21</v>
      </c>
      <c r="J14050" t="s">
        <v>22</v>
      </c>
      <c r="K14050">
        <v>8</v>
      </c>
      <c r="L14050">
        <v>296</v>
      </c>
      <c r="M14050" t="s">
        <v>189</v>
      </c>
      <c r="N14050">
        <v>296</v>
      </c>
      <c r="P14050" cm="1">
        <f t="array" ref="P14050">IF(Q14050&gt;0,INDEX(Q14050:Q35774,MATCH(TRUE,INDEX(Q14050:Q35774="",,),0)-1),"")</f>
        <v>8</v>
      </c>
      <c r="Q14050">
        <f t="shared" si="346"/>
        <v>2</v>
      </c>
      <c r="R14050">
        <f t="shared" si="344"/>
        <v>0</v>
      </c>
    </row>
    <row r="14051" spans="1:18" x14ac:dyDescent="0.3">
      <c r="A14051" t="s">
        <v>1031</v>
      </c>
      <c r="B14051" s="1">
        <v>38460</v>
      </c>
      <c r="C14051" t="s">
        <v>16</v>
      </c>
      <c r="D14051" t="s">
        <v>1034</v>
      </c>
      <c r="E14051" t="s">
        <v>1035</v>
      </c>
      <c r="G14051" s="6" t="s">
        <v>29</v>
      </c>
      <c r="H14051" t="s">
        <v>30</v>
      </c>
      <c r="I14051" t="s">
        <v>21</v>
      </c>
      <c r="J14051" t="s">
        <v>22</v>
      </c>
      <c r="K14051">
        <v>8.4</v>
      </c>
      <c r="L14051">
        <v>138</v>
      </c>
      <c r="M14051" t="s">
        <v>189</v>
      </c>
      <c r="N14051">
        <v>138</v>
      </c>
      <c r="P14051" cm="1">
        <f t="array" ref="P14051">IF(Q14051&gt;0,INDEX(Q14051:Q35775,MATCH(TRUE,INDEX(Q14051:Q35775="",,),0)-1),"")</f>
        <v>8</v>
      </c>
      <c r="Q14051">
        <f t="shared" si="346"/>
        <v>2</v>
      </c>
      <c r="R14051">
        <f t="shared" si="344"/>
        <v>0</v>
      </c>
    </row>
    <row r="14052" spans="1:18" x14ac:dyDescent="0.3">
      <c r="A14052" t="s">
        <v>1031</v>
      </c>
      <c r="B14052" s="1">
        <v>38460</v>
      </c>
      <c r="C14052" t="s">
        <v>16</v>
      </c>
      <c r="D14052" t="s">
        <v>1034</v>
      </c>
      <c r="E14052" t="s">
        <v>1035</v>
      </c>
      <c r="G14052" s="6" t="s">
        <v>29</v>
      </c>
      <c r="H14052" t="s">
        <v>206</v>
      </c>
      <c r="I14052" t="s">
        <v>21</v>
      </c>
      <c r="J14052" t="s">
        <v>22</v>
      </c>
      <c r="K14052">
        <v>6.7</v>
      </c>
      <c r="L14052">
        <v>99</v>
      </c>
      <c r="M14052" t="s">
        <v>189</v>
      </c>
      <c r="N14052">
        <v>99</v>
      </c>
      <c r="P14052" cm="1">
        <f t="array" ref="P14052">IF(Q14052&gt;0,INDEX(Q14052:Q35776,MATCH(TRUE,INDEX(Q14052:Q35776="",,),0)-1),"")</f>
        <v>8</v>
      </c>
      <c r="Q14052">
        <f t="shared" si="346"/>
        <v>2</v>
      </c>
      <c r="R14052">
        <f t="shared" si="344"/>
        <v>0</v>
      </c>
    </row>
    <row r="14053" spans="1:18" x14ac:dyDescent="0.3">
      <c r="A14053" t="s">
        <v>1031</v>
      </c>
      <c r="B14053" s="1">
        <v>38460</v>
      </c>
      <c r="C14053" t="s">
        <v>16</v>
      </c>
      <c r="D14053" t="s">
        <v>1034</v>
      </c>
      <c r="E14053" t="s">
        <v>1035</v>
      </c>
      <c r="G14053" s="6" t="s">
        <v>29</v>
      </c>
      <c r="H14053" t="s">
        <v>214</v>
      </c>
      <c r="I14053" t="s">
        <v>21</v>
      </c>
      <c r="J14053" t="s">
        <v>22</v>
      </c>
      <c r="K14053">
        <v>1.6</v>
      </c>
      <c r="L14053">
        <v>146</v>
      </c>
      <c r="M14053" t="s">
        <v>189</v>
      </c>
      <c r="N14053">
        <v>146</v>
      </c>
      <c r="P14053" cm="1">
        <f t="array" ref="P14053">IF(Q14053&gt;0,INDEX(Q14053:Q35777,MATCH(TRUE,INDEX(Q14053:Q35777="",,),0)-1),"")</f>
        <v>8</v>
      </c>
      <c r="Q14053">
        <f t="shared" si="346"/>
        <v>2</v>
      </c>
      <c r="R14053">
        <f t="shared" si="344"/>
        <v>0</v>
      </c>
    </row>
    <row r="14054" spans="1:18" x14ac:dyDescent="0.3">
      <c r="A14054" t="s">
        <v>1031</v>
      </c>
      <c r="B14054" s="1">
        <v>38460</v>
      </c>
      <c r="C14054" t="s">
        <v>16</v>
      </c>
      <c r="D14054" t="s">
        <v>1034</v>
      </c>
      <c r="E14054" t="s">
        <v>1035</v>
      </c>
      <c r="G14054" s="6" t="s">
        <v>29</v>
      </c>
      <c r="H14054" t="s">
        <v>406</v>
      </c>
      <c r="I14054" t="s">
        <v>21</v>
      </c>
      <c r="J14054" t="s">
        <v>22</v>
      </c>
      <c r="K14054">
        <v>1.6</v>
      </c>
      <c r="L14054">
        <v>51</v>
      </c>
      <c r="M14054" t="s">
        <v>189</v>
      </c>
      <c r="N14054">
        <v>51</v>
      </c>
      <c r="P14054" cm="1">
        <f t="array" ref="P14054">IF(Q14054&gt;0,INDEX(Q14054:Q35778,MATCH(TRUE,INDEX(Q14054:Q35778="",,),0)-1),"")</f>
        <v>8</v>
      </c>
      <c r="Q14054">
        <f t="shared" si="346"/>
        <v>2</v>
      </c>
      <c r="R14054">
        <f t="shared" si="344"/>
        <v>0</v>
      </c>
    </row>
    <row r="14055" spans="1:18" x14ac:dyDescent="0.3">
      <c r="A14055" t="s">
        <v>1031</v>
      </c>
      <c r="B14055" s="1">
        <v>38460</v>
      </c>
      <c r="C14055" t="s">
        <v>16</v>
      </c>
      <c r="D14055" t="s">
        <v>1034</v>
      </c>
      <c r="E14055" t="s">
        <v>1035</v>
      </c>
      <c r="G14055" s="6" t="s">
        <v>29</v>
      </c>
      <c r="H14055" t="s">
        <v>25</v>
      </c>
      <c r="I14055" t="s">
        <v>21</v>
      </c>
      <c r="J14055" t="s">
        <v>22</v>
      </c>
      <c r="K14055">
        <v>31.5</v>
      </c>
      <c r="L14055">
        <v>109</v>
      </c>
      <c r="M14055" t="s">
        <v>189</v>
      </c>
      <c r="N14055">
        <v>109</v>
      </c>
      <c r="P14055" cm="1">
        <f t="array" ref="P14055">IF(Q14055&gt;0,INDEX(Q14055:Q35779,MATCH(TRUE,INDEX(Q14055:Q35779="",,),0)-1),"")</f>
        <v>8</v>
      </c>
      <c r="Q14055">
        <f t="shared" si="346"/>
        <v>2</v>
      </c>
      <c r="R14055">
        <f t="shared" si="344"/>
        <v>0</v>
      </c>
    </row>
    <row r="14056" spans="1:18" x14ac:dyDescent="0.3">
      <c r="A14056" t="s">
        <v>1031</v>
      </c>
      <c r="B14056" s="1">
        <v>38460</v>
      </c>
      <c r="C14056" t="s">
        <v>16</v>
      </c>
      <c r="D14056" t="s">
        <v>1034</v>
      </c>
      <c r="E14056" t="s">
        <v>1035</v>
      </c>
      <c r="G14056" s="6" t="s">
        <v>29</v>
      </c>
      <c r="H14056" t="s">
        <v>194</v>
      </c>
      <c r="I14056" t="s">
        <v>26</v>
      </c>
      <c r="J14056" t="s">
        <v>27</v>
      </c>
      <c r="K14056">
        <v>82.6</v>
      </c>
      <c r="L14056">
        <v>17.3</v>
      </c>
      <c r="M14056" t="s">
        <v>189</v>
      </c>
      <c r="N14056">
        <v>17.3</v>
      </c>
      <c r="P14056" cm="1">
        <f t="array" ref="P14056">IF(Q14056&gt;0,INDEX(Q14056:Q35780,MATCH(TRUE,INDEX(Q14056:Q35780="",,),0)-1),"")</f>
        <v>8</v>
      </c>
      <c r="Q14056">
        <f t="shared" si="346"/>
        <v>2</v>
      </c>
      <c r="R14056">
        <f t="shared" si="344"/>
        <v>0</v>
      </c>
    </row>
    <row r="14057" spans="1:18" x14ac:dyDescent="0.3">
      <c r="A14057" t="s">
        <v>1031</v>
      </c>
      <c r="B14057" s="1">
        <v>38460</v>
      </c>
      <c r="C14057" t="s">
        <v>16</v>
      </c>
      <c r="D14057" t="s">
        <v>1034</v>
      </c>
      <c r="E14057" t="s">
        <v>1035</v>
      </c>
      <c r="G14057" s="6" t="s">
        <v>29</v>
      </c>
      <c r="H14057" t="s">
        <v>30</v>
      </c>
      <c r="I14057" t="s">
        <v>26</v>
      </c>
      <c r="J14057" t="s">
        <v>27</v>
      </c>
      <c r="K14057">
        <v>66.900000000000006</v>
      </c>
      <c r="L14057">
        <v>16.95</v>
      </c>
      <c r="M14057" t="s">
        <v>189</v>
      </c>
      <c r="N14057">
        <v>16.95</v>
      </c>
      <c r="P14057" cm="1">
        <f t="array" ref="P14057">IF(Q14057&gt;0,INDEX(Q14057:Q35781,MATCH(TRUE,INDEX(Q14057:Q35781="",,),0)-1),"")</f>
        <v>8</v>
      </c>
      <c r="Q14057">
        <f t="shared" si="346"/>
        <v>2</v>
      </c>
      <c r="R14057">
        <f t="shared" si="344"/>
        <v>0</v>
      </c>
    </row>
    <row r="14058" spans="1:18" x14ac:dyDescent="0.3">
      <c r="A14058" t="s">
        <v>1031</v>
      </c>
      <c r="B14058" s="1">
        <v>38460</v>
      </c>
      <c r="C14058" t="s">
        <v>16</v>
      </c>
      <c r="D14058" t="s">
        <v>1034</v>
      </c>
      <c r="E14058" t="s">
        <v>1035</v>
      </c>
      <c r="G14058" s="6" t="s">
        <v>29</v>
      </c>
      <c r="H14058" t="s">
        <v>206</v>
      </c>
      <c r="I14058" t="s">
        <v>26</v>
      </c>
      <c r="J14058" t="s">
        <v>27</v>
      </c>
      <c r="K14058">
        <v>40.700000000000003</v>
      </c>
      <c r="L14058">
        <v>1.95</v>
      </c>
      <c r="M14058" t="s">
        <v>189</v>
      </c>
      <c r="N14058">
        <v>1.95</v>
      </c>
      <c r="P14058" cm="1">
        <f t="array" ref="P14058">IF(Q14058&gt;0,INDEX(Q14058:Q35782,MATCH(TRUE,INDEX(Q14058:Q35782="",,),0)-1),"")</f>
        <v>8</v>
      </c>
      <c r="Q14058">
        <f t="shared" si="346"/>
        <v>2</v>
      </c>
      <c r="R14058">
        <f t="shared" si="344"/>
        <v>0</v>
      </c>
    </row>
    <row r="14059" spans="1:18" x14ac:dyDescent="0.3">
      <c r="A14059" t="s">
        <v>1031</v>
      </c>
      <c r="B14059" s="1">
        <v>38460</v>
      </c>
      <c r="C14059" t="s">
        <v>16</v>
      </c>
      <c r="D14059" t="s">
        <v>1034</v>
      </c>
      <c r="E14059" t="s">
        <v>1035</v>
      </c>
      <c r="G14059" s="6" t="s">
        <v>29</v>
      </c>
      <c r="H14059" t="s">
        <v>214</v>
      </c>
      <c r="I14059" t="s">
        <v>26</v>
      </c>
      <c r="J14059" t="s">
        <v>27</v>
      </c>
      <c r="K14059">
        <v>3.5</v>
      </c>
      <c r="L14059">
        <v>18.3</v>
      </c>
      <c r="M14059" t="s">
        <v>189</v>
      </c>
      <c r="N14059">
        <v>18.3</v>
      </c>
      <c r="P14059" cm="1">
        <f t="array" ref="P14059">IF(Q14059&gt;0,INDEX(Q14059:Q35783,MATCH(TRUE,INDEX(Q14059:Q35783="",,),0)-1),"")</f>
        <v>8</v>
      </c>
      <c r="Q14059">
        <f t="shared" si="346"/>
        <v>2</v>
      </c>
      <c r="R14059">
        <f t="shared" si="344"/>
        <v>0</v>
      </c>
    </row>
    <row r="14060" spans="1:18" x14ac:dyDescent="0.3">
      <c r="A14060" t="s">
        <v>1031</v>
      </c>
      <c r="B14060" s="1">
        <v>38460</v>
      </c>
      <c r="C14060" t="s">
        <v>16</v>
      </c>
      <c r="D14060" t="s">
        <v>1034</v>
      </c>
      <c r="E14060" t="s">
        <v>1035</v>
      </c>
      <c r="G14060" s="6" t="s">
        <v>29</v>
      </c>
      <c r="H14060" t="s">
        <v>406</v>
      </c>
      <c r="I14060" t="s">
        <v>26</v>
      </c>
      <c r="J14060" t="s">
        <v>27</v>
      </c>
      <c r="K14060">
        <v>35.799999999999997</v>
      </c>
      <c r="L14060">
        <v>3</v>
      </c>
      <c r="M14060" t="s">
        <v>189</v>
      </c>
      <c r="N14060">
        <v>3</v>
      </c>
      <c r="P14060" cm="1">
        <f t="array" ref="P14060">IF(Q14060&gt;0,INDEX(Q14060:Q35784,MATCH(TRUE,INDEX(Q14060:Q35784="",,),0)-1),"")</f>
        <v>8</v>
      </c>
      <c r="Q14060">
        <f t="shared" si="346"/>
        <v>2</v>
      </c>
      <c r="R14060">
        <f t="shared" si="344"/>
        <v>0</v>
      </c>
    </row>
    <row r="14061" spans="1:18" x14ac:dyDescent="0.3">
      <c r="A14061" t="s">
        <v>1031</v>
      </c>
      <c r="B14061" s="1">
        <v>38460</v>
      </c>
      <c r="C14061" t="s">
        <v>16</v>
      </c>
      <c r="D14061" t="s">
        <v>1034</v>
      </c>
      <c r="E14061" t="s">
        <v>1035</v>
      </c>
      <c r="G14061" s="6" t="s">
        <v>29</v>
      </c>
      <c r="H14061" t="s">
        <v>20</v>
      </c>
      <c r="I14061" t="s">
        <v>26</v>
      </c>
      <c r="J14061" t="s">
        <v>27</v>
      </c>
      <c r="K14061">
        <v>71.8</v>
      </c>
      <c r="L14061">
        <v>14.7</v>
      </c>
      <c r="M14061" t="s">
        <v>189</v>
      </c>
      <c r="N14061">
        <v>14.7</v>
      </c>
      <c r="P14061" cm="1">
        <f t="array" ref="P14061">IF(Q14061&gt;0,INDEX(Q14061:Q35785,MATCH(TRUE,INDEX(Q14061:Q35785="",,),0)-1),"")</f>
        <v>8</v>
      </c>
      <c r="Q14061">
        <f t="shared" si="346"/>
        <v>2</v>
      </c>
      <c r="R14061">
        <f t="shared" si="344"/>
        <v>0</v>
      </c>
    </row>
    <row r="14062" spans="1:18" x14ac:dyDescent="0.3">
      <c r="A14062" t="s">
        <v>1031</v>
      </c>
      <c r="B14062" s="1">
        <v>38460</v>
      </c>
      <c r="C14062" t="s">
        <v>16</v>
      </c>
      <c r="D14062" t="s">
        <v>1034</v>
      </c>
      <c r="E14062" t="s">
        <v>1035</v>
      </c>
      <c r="G14062" t="s">
        <v>19</v>
      </c>
      <c r="H14062" t="s">
        <v>20</v>
      </c>
      <c r="I14062" t="s">
        <v>21</v>
      </c>
      <c r="J14062" t="s">
        <v>22</v>
      </c>
      <c r="K14062">
        <v>55.5</v>
      </c>
      <c r="L14062">
        <v>434</v>
      </c>
      <c r="M14062" t="s">
        <v>59</v>
      </c>
      <c r="N14062">
        <v>644</v>
      </c>
      <c r="P14062" cm="1">
        <f t="array" ref="P14062">IF(Q14062&gt;0,INDEX(Q14062:Q35786,MATCH(TRUE,INDEX(Q14062:Q35786="",,),0)-1),"")</f>
        <v>8</v>
      </c>
      <c r="Q14062">
        <f t="shared" si="346"/>
        <v>3</v>
      </c>
      <c r="R14062">
        <f t="shared" si="344"/>
        <v>0</v>
      </c>
    </row>
    <row r="14063" spans="1:18" x14ac:dyDescent="0.3">
      <c r="A14063" t="s">
        <v>1031</v>
      </c>
      <c r="B14063" s="1">
        <v>38460</v>
      </c>
      <c r="C14063" t="s">
        <v>16</v>
      </c>
      <c r="D14063" t="s">
        <v>1034</v>
      </c>
      <c r="E14063" t="s">
        <v>1035</v>
      </c>
      <c r="G14063" t="s">
        <v>19</v>
      </c>
      <c r="H14063" t="s">
        <v>25</v>
      </c>
      <c r="I14063" t="s">
        <v>26</v>
      </c>
      <c r="J14063" t="s">
        <v>27</v>
      </c>
      <c r="K14063">
        <v>409.4</v>
      </c>
      <c r="L14063">
        <v>25.5</v>
      </c>
      <c r="M14063" t="s">
        <v>59</v>
      </c>
      <c r="N14063">
        <v>25.5</v>
      </c>
      <c r="P14063" cm="1">
        <f t="array" ref="P14063">IF(Q14063&gt;0,INDEX(Q14063:Q35787,MATCH(TRUE,INDEX(Q14063:Q35787="",,),0)-1),"")</f>
        <v>8</v>
      </c>
      <c r="Q14063">
        <f t="shared" si="346"/>
        <v>3</v>
      </c>
      <c r="R14063">
        <f t="shared" si="344"/>
        <v>0</v>
      </c>
    </row>
    <row r="14064" spans="1:18" x14ac:dyDescent="0.3">
      <c r="A14064" t="s">
        <v>1031</v>
      </c>
      <c r="B14064" s="1">
        <v>38460</v>
      </c>
      <c r="C14064" t="s">
        <v>16</v>
      </c>
      <c r="D14064" t="s">
        <v>1034</v>
      </c>
      <c r="E14064" t="s">
        <v>1035</v>
      </c>
      <c r="G14064" s="6" t="s">
        <v>29</v>
      </c>
      <c r="H14064" t="s">
        <v>194</v>
      </c>
      <c r="I14064" t="s">
        <v>21</v>
      </c>
      <c r="J14064" t="s">
        <v>22</v>
      </c>
      <c r="K14064">
        <v>8</v>
      </c>
      <c r="L14064">
        <v>296</v>
      </c>
      <c r="M14064" t="s">
        <v>59</v>
      </c>
      <c r="N14064">
        <v>296</v>
      </c>
      <c r="P14064" cm="1">
        <f t="array" ref="P14064">IF(Q14064&gt;0,INDEX(Q14064:Q35788,MATCH(TRUE,INDEX(Q14064:Q35788="",,),0)-1),"")</f>
        <v>8</v>
      </c>
      <c r="Q14064">
        <f t="shared" si="346"/>
        <v>3</v>
      </c>
      <c r="R14064">
        <f t="shared" si="344"/>
        <v>0</v>
      </c>
    </row>
    <row r="14065" spans="1:18" x14ac:dyDescent="0.3">
      <c r="A14065" t="s">
        <v>1031</v>
      </c>
      <c r="B14065" s="1">
        <v>38460</v>
      </c>
      <c r="C14065" t="s">
        <v>16</v>
      </c>
      <c r="D14065" t="s">
        <v>1034</v>
      </c>
      <c r="E14065" t="s">
        <v>1035</v>
      </c>
      <c r="G14065" s="6" t="s">
        <v>29</v>
      </c>
      <c r="H14065" t="s">
        <v>30</v>
      </c>
      <c r="I14065" t="s">
        <v>21</v>
      </c>
      <c r="J14065" t="s">
        <v>22</v>
      </c>
      <c r="K14065">
        <v>8.4</v>
      </c>
      <c r="L14065">
        <v>138</v>
      </c>
      <c r="M14065" t="s">
        <v>59</v>
      </c>
      <c r="N14065">
        <v>138</v>
      </c>
      <c r="P14065" cm="1">
        <f t="array" ref="P14065">IF(Q14065&gt;0,INDEX(Q14065:Q35789,MATCH(TRUE,INDEX(Q14065:Q35789="",,),0)-1),"")</f>
        <v>8</v>
      </c>
      <c r="Q14065">
        <f t="shared" si="346"/>
        <v>3</v>
      </c>
      <c r="R14065">
        <f t="shared" si="344"/>
        <v>0</v>
      </c>
    </row>
    <row r="14066" spans="1:18" x14ac:dyDescent="0.3">
      <c r="A14066" t="s">
        <v>1031</v>
      </c>
      <c r="B14066" s="1">
        <v>38460</v>
      </c>
      <c r="C14066" t="s">
        <v>16</v>
      </c>
      <c r="D14066" t="s">
        <v>1034</v>
      </c>
      <c r="E14066" t="s">
        <v>1035</v>
      </c>
      <c r="G14066" s="6" t="s">
        <v>29</v>
      </c>
      <c r="H14066" t="s">
        <v>206</v>
      </c>
      <c r="I14066" t="s">
        <v>21</v>
      </c>
      <c r="J14066" t="s">
        <v>22</v>
      </c>
      <c r="K14066">
        <v>6.7</v>
      </c>
      <c r="L14066">
        <v>99</v>
      </c>
      <c r="M14066" t="s">
        <v>59</v>
      </c>
      <c r="N14066">
        <v>99</v>
      </c>
      <c r="P14066" cm="1">
        <f t="array" ref="P14066">IF(Q14066&gt;0,INDEX(Q14066:Q35790,MATCH(TRUE,INDEX(Q14066:Q35790="",,),0)-1),"")</f>
        <v>8</v>
      </c>
      <c r="Q14066">
        <f t="shared" si="346"/>
        <v>3</v>
      </c>
      <c r="R14066">
        <f t="shared" si="344"/>
        <v>0</v>
      </c>
    </row>
    <row r="14067" spans="1:18" x14ac:dyDescent="0.3">
      <c r="A14067" t="s">
        <v>1031</v>
      </c>
      <c r="B14067" s="1">
        <v>38460</v>
      </c>
      <c r="C14067" t="s">
        <v>16</v>
      </c>
      <c r="D14067" t="s">
        <v>1034</v>
      </c>
      <c r="E14067" t="s">
        <v>1035</v>
      </c>
      <c r="G14067" s="6" t="s">
        <v>29</v>
      </c>
      <c r="H14067" t="s">
        <v>214</v>
      </c>
      <c r="I14067" t="s">
        <v>21</v>
      </c>
      <c r="J14067" t="s">
        <v>22</v>
      </c>
      <c r="K14067">
        <v>1.6</v>
      </c>
      <c r="L14067">
        <v>146</v>
      </c>
      <c r="M14067" t="s">
        <v>59</v>
      </c>
      <c r="N14067">
        <v>146</v>
      </c>
      <c r="P14067" cm="1">
        <f t="array" ref="P14067">IF(Q14067&gt;0,INDEX(Q14067:Q35791,MATCH(TRUE,INDEX(Q14067:Q35791="",,),0)-1),"")</f>
        <v>8</v>
      </c>
      <c r="Q14067">
        <f t="shared" si="346"/>
        <v>3</v>
      </c>
      <c r="R14067">
        <f t="shared" si="344"/>
        <v>0</v>
      </c>
    </row>
    <row r="14068" spans="1:18" x14ac:dyDescent="0.3">
      <c r="A14068" t="s">
        <v>1031</v>
      </c>
      <c r="B14068" s="1">
        <v>38460</v>
      </c>
      <c r="C14068" t="s">
        <v>16</v>
      </c>
      <c r="D14068" t="s">
        <v>1034</v>
      </c>
      <c r="E14068" t="s">
        <v>1035</v>
      </c>
      <c r="G14068" s="6" t="s">
        <v>29</v>
      </c>
      <c r="H14068" t="s">
        <v>406</v>
      </c>
      <c r="I14068" t="s">
        <v>21</v>
      </c>
      <c r="J14068" t="s">
        <v>22</v>
      </c>
      <c r="K14068">
        <v>1.6</v>
      </c>
      <c r="L14068">
        <v>51</v>
      </c>
      <c r="M14068" t="s">
        <v>59</v>
      </c>
      <c r="N14068">
        <v>51</v>
      </c>
      <c r="P14068" cm="1">
        <f t="array" ref="P14068">IF(Q14068&gt;0,INDEX(Q14068:Q35792,MATCH(TRUE,INDEX(Q14068:Q35792="",,),0)-1),"")</f>
        <v>8</v>
      </c>
      <c r="Q14068">
        <f t="shared" si="346"/>
        <v>3</v>
      </c>
      <c r="R14068">
        <f t="shared" ref="R14068:R14131" si="347">IF(P14068="","",0)</f>
        <v>0</v>
      </c>
    </row>
    <row r="14069" spans="1:18" x14ac:dyDescent="0.3">
      <c r="A14069" t="s">
        <v>1031</v>
      </c>
      <c r="B14069" s="1">
        <v>38460</v>
      </c>
      <c r="C14069" t="s">
        <v>16</v>
      </c>
      <c r="D14069" t="s">
        <v>1034</v>
      </c>
      <c r="E14069" t="s">
        <v>1035</v>
      </c>
      <c r="G14069" s="6" t="s">
        <v>29</v>
      </c>
      <c r="H14069" t="s">
        <v>25</v>
      </c>
      <c r="I14069" t="s">
        <v>21</v>
      </c>
      <c r="J14069" t="s">
        <v>22</v>
      </c>
      <c r="K14069">
        <v>31.5</v>
      </c>
      <c r="L14069">
        <v>109</v>
      </c>
      <c r="M14069" t="s">
        <v>59</v>
      </c>
      <c r="N14069">
        <v>109</v>
      </c>
      <c r="P14069" cm="1">
        <f t="array" ref="P14069">IF(Q14069&gt;0,INDEX(Q14069:Q35793,MATCH(TRUE,INDEX(Q14069:Q35793="",,),0)-1),"")</f>
        <v>8</v>
      </c>
      <c r="Q14069">
        <f t="shared" si="346"/>
        <v>3</v>
      </c>
      <c r="R14069">
        <f t="shared" si="347"/>
        <v>0</v>
      </c>
    </row>
    <row r="14070" spans="1:18" x14ac:dyDescent="0.3">
      <c r="A14070" t="s">
        <v>1031</v>
      </c>
      <c r="B14070" s="1">
        <v>38460</v>
      </c>
      <c r="C14070" t="s">
        <v>16</v>
      </c>
      <c r="D14070" t="s">
        <v>1034</v>
      </c>
      <c r="E14070" t="s">
        <v>1035</v>
      </c>
      <c r="G14070" s="6" t="s">
        <v>29</v>
      </c>
      <c r="H14070" t="s">
        <v>194</v>
      </c>
      <c r="I14070" t="s">
        <v>26</v>
      </c>
      <c r="J14070" t="s">
        <v>27</v>
      </c>
      <c r="K14070">
        <v>82.6</v>
      </c>
      <c r="L14070">
        <v>17.3</v>
      </c>
      <c r="M14070" t="s">
        <v>59</v>
      </c>
      <c r="N14070">
        <v>17.3</v>
      </c>
      <c r="P14070" cm="1">
        <f t="array" ref="P14070">IF(Q14070&gt;0,INDEX(Q14070:Q35794,MATCH(TRUE,INDEX(Q14070:Q35794="",,),0)-1),"")</f>
        <v>8</v>
      </c>
      <c r="Q14070">
        <f t="shared" si="346"/>
        <v>3</v>
      </c>
      <c r="R14070">
        <f t="shared" si="347"/>
        <v>0</v>
      </c>
    </row>
    <row r="14071" spans="1:18" x14ac:dyDescent="0.3">
      <c r="A14071" t="s">
        <v>1031</v>
      </c>
      <c r="B14071" s="1">
        <v>38460</v>
      </c>
      <c r="C14071" t="s">
        <v>16</v>
      </c>
      <c r="D14071" t="s">
        <v>1034</v>
      </c>
      <c r="E14071" t="s">
        <v>1035</v>
      </c>
      <c r="G14071" s="6" t="s">
        <v>29</v>
      </c>
      <c r="H14071" t="s">
        <v>30</v>
      </c>
      <c r="I14071" t="s">
        <v>26</v>
      </c>
      <c r="J14071" t="s">
        <v>27</v>
      </c>
      <c r="K14071">
        <v>66.900000000000006</v>
      </c>
      <c r="L14071">
        <v>16.95</v>
      </c>
      <c r="M14071" t="s">
        <v>59</v>
      </c>
      <c r="N14071">
        <v>16.95</v>
      </c>
      <c r="P14071" cm="1">
        <f t="array" ref="P14071">IF(Q14071&gt;0,INDEX(Q14071:Q35795,MATCH(TRUE,INDEX(Q14071:Q35795="",,),0)-1),"")</f>
        <v>8</v>
      </c>
      <c r="Q14071">
        <f t="shared" si="346"/>
        <v>3</v>
      </c>
      <c r="R14071">
        <f t="shared" si="347"/>
        <v>0</v>
      </c>
    </row>
    <row r="14072" spans="1:18" x14ac:dyDescent="0.3">
      <c r="A14072" t="s">
        <v>1031</v>
      </c>
      <c r="B14072" s="1">
        <v>38460</v>
      </c>
      <c r="C14072" t="s">
        <v>16</v>
      </c>
      <c r="D14072" t="s">
        <v>1034</v>
      </c>
      <c r="E14072" t="s">
        <v>1035</v>
      </c>
      <c r="G14072" s="6" t="s">
        <v>29</v>
      </c>
      <c r="H14072" t="s">
        <v>206</v>
      </c>
      <c r="I14072" t="s">
        <v>26</v>
      </c>
      <c r="J14072" t="s">
        <v>27</v>
      </c>
      <c r="K14072">
        <v>40.700000000000003</v>
      </c>
      <c r="L14072">
        <v>1.95</v>
      </c>
      <c r="M14072" t="s">
        <v>59</v>
      </c>
      <c r="N14072">
        <v>1.95</v>
      </c>
      <c r="P14072" cm="1">
        <f t="array" ref="P14072">IF(Q14072&gt;0,INDEX(Q14072:Q35796,MATCH(TRUE,INDEX(Q14072:Q35796="",,),0)-1),"")</f>
        <v>8</v>
      </c>
      <c r="Q14072">
        <f t="shared" si="346"/>
        <v>3</v>
      </c>
      <c r="R14072">
        <f t="shared" si="347"/>
        <v>0</v>
      </c>
    </row>
    <row r="14073" spans="1:18" x14ac:dyDescent="0.3">
      <c r="A14073" t="s">
        <v>1031</v>
      </c>
      <c r="B14073" s="1">
        <v>38460</v>
      </c>
      <c r="C14073" t="s">
        <v>16</v>
      </c>
      <c r="D14073" t="s">
        <v>1034</v>
      </c>
      <c r="E14073" t="s">
        <v>1035</v>
      </c>
      <c r="G14073" s="6" t="s">
        <v>29</v>
      </c>
      <c r="H14073" t="s">
        <v>214</v>
      </c>
      <c r="I14073" t="s">
        <v>26</v>
      </c>
      <c r="J14073" t="s">
        <v>27</v>
      </c>
      <c r="K14073">
        <v>3.5</v>
      </c>
      <c r="L14073">
        <v>18.3</v>
      </c>
      <c r="M14073" t="s">
        <v>59</v>
      </c>
      <c r="N14073">
        <v>18.3</v>
      </c>
      <c r="P14073" cm="1">
        <f t="array" ref="P14073">IF(Q14073&gt;0,INDEX(Q14073:Q35797,MATCH(TRUE,INDEX(Q14073:Q35797="",,),0)-1),"")</f>
        <v>8</v>
      </c>
      <c r="Q14073">
        <f t="shared" si="346"/>
        <v>3</v>
      </c>
      <c r="R14073">
        <f t="shared" si="347"/>
        <v>0</v>
      </c>
    </row>
    <row r="14074" spans="1:18" x14ac:dyDescent="0.3">
      <c r="A14074" t="s">
        <v>1031</v>
      </c>
      <c r="B14074" s="1">
        <v>38460</v>
      </c>
      <c r="C14074" t="s">
        <v>16</v>
      </c>
      <c r="D14074" t="s">
        <v>1034</v>
      </c>
      <c r="E14074" t="s">
        <v>1035</v>
      </c>
      <c r="G14074" s="6" t="s">
        <v>29</v>
      </c>
      <c r="H14074" t="s">
        <v>406</v>
      </c>
      <c r="I14074" t="s">
        <v>26</v>
      </c>
      <c r="J14074" t="s">
        <v>27</v>
      </c>
      <c r="K14074">
        <v>35.799999999999997</v>
      </c>
      <c r="L14074">
        <v>3</v>
      </c>
      <c r="M14074" t="s">
        <v>59</v>
      </c>
      <c r="N14074">
        <v>3</v>
      </c>
      <c r="P14074" cm="1">
        <f t="array" ref="P14074">IF(Q14074&gt;0,INDEX(Q14074:Q35798,MATCH(TRUE,INDEX(Q14074:Q35798="",,),0)-1),"")</f>
        <v>8</v>
      </c>
      <c r="Q14074">
        <f t="shared" si="346"/>
        <v>3</v>
      </c>
      <c r="R14074">
        <f t="shared" si="347"/>
        <v>0</v>
      </c>
    </row>
    <row r="14075" spans="1:18" x14ac:dyDescent="0.3">
      <c r="A14075" t="s">
        <v>1031</v>
      </c>
      <c r="B14075" s="1">
        <v>38460</v>
      </c>
      <c r="C14075" t="s">
        <v>16</v>
      </c>
      <c r="D14075" t="s">
        <v>1034</v>
      </c>
      <c r="E14075" t="s">
        <v>1035</v>
      </c>
      <c r="G14075" s="6" t="s">
        <v>29</v>
      </c>
      <c r="H14075" t="s">
        <v>20</v>
      </c>
      <c r="I14075" t="s">
        <v>26</v>
      </c>
      <c r="J14075" t="s">
        <v>27</v>
      </c>
      <c r="K14075">
        <v>71.8</v>
      </c>
      <c r="L14075">
        <v>14.7</v>
      </c>
      <c r="M14075" t="s">
        <v>59</v>
      </c>
      <c r="N14075">
        <v>14.7</v>
      </c>
      <c r="P14075" cm="1">
        <f t="array" ref="P14075">IF(Q14075&gt;0,INDEX(Q14075:Q35799,MATCH(TRUE,INDEX(Q14075:Q35799="",,),0)-1),"")</f>
        <v>8</v>
      </c>
      <c r="Q14075">
        <f t="shared" si="346"/>
        <v>3</v>
      </c>
      <c r="R14075">
        <f t="shared" si="347"/>
        <v>0</v>
      </c>
    </row>
    <row r="14076" spans="1:18" x14ac:dyDescent="0.3">
      <c r="A14076" t="s">
        <v>1031</v>
      </c>
      <c r="B14076" s="1">
        <v>38460</v>
      </c>
      <c r="C14076" t="s">
        <v>16</v>
      </c>
      <c r="D14076" t="s">
        <v>1034</v>
      </c>
      <c r="E14076" t="s">
        <v>1035</v>
      </c>
      <c r="G14076" t="s">
        <v>19</v>
      </c>
      <c r="H14076" t="s">
        <v>20</v>
      </c>
      <c r="I14076" t="s">
        <v>21</v>
      </c>
      <c r="J14076" t="s">
        <v>22</v>
      </c>
      <c r="K14076">
        <v>55.5</v>
      </c>
      <c r="L14076">
        <v>434</v>
      </c>
      <c r="M14076" t="s">
        <v>523</v>
      </c>
      <c r="N14076">
        <v>630</v>
      </c>
      <c r="P14076" cm="1">
        <f t="array" ref="P14076">IF(Q14076&gt;0,INDEX(Q14076:Q35800,MATCH(TRUE,INDEX(Q14076:Q35800="",,),0)-1),"")</f>
        <v>8</v>
      </c>
      <c r="Q14076">
        <f t="shared" si="346"/>
        <v>4</v>
      </c>
      <c r="R14076">
        <f t="shared" si="347"/>
        <v>0</v>
      </c>
    </row>
    <row r="14077" spans="1:18" x14ac:dyDescent="0.3">
      <c r="A14077" t="s">
        <v>1031</v>
      </c>
      <c r="B14077" s="1">
        <v>38460</v>
      </c>
      <c r="C14077" t="s">
        <v>16</v>
      </c>
      <c r="D14077" t="s">
        <v>1034</v>
      </c>
      <c r="E14077" t="s">
        <v>1035</v>
      </c>
      <c r="G14077" t="s">
        <v>19</v>
      </c>
      <c r="H14077" t="s">
        <v>25</v>
      </c>
      <c r="I14077" t="s">
        <v>26</v>
      </c>
      <c r="J14077" t="s">
        <v>27</v>
      </c>
      <c r="K14077">
        <v>409.4</v>
      </c>
      <c r="L14077">
        <v>25.5</v>
      </c>
      <c r="M14077" t="s">
        <v>523</v>
      </c>
      <c r="N14077">
        <v>25.5</v>
      </c>
      <c r="P14077" cm="1">
        <f t="array" ref="P14077">IF(Q14077&gt;0,INDEX(Q14077:Q35801,MATCH(TRUE,INDEX(Q14077:Q35801="",,),0)-1),"")</f>
        <v>8</v>
      </c>
      <c r="Q14077">
        <f t="shared" si="346"/>
        <v>4</v>
      </c>
      <c r="R14077">
        <f t="shared" si="347"/>
        <v>0</v>
      </c>
    </row>
    <row r="14078" spans="1:18" x14ac:dyDescent="0.3">
      <c r="A14078" t="s">
        <v>1031</v>
      </c>
      <c r="B14078" s="1">
        <v>38460</v>
      </c>
      <c r="C14078" t="s">
        <v>16</v>
      </c>
      <c r="D14078" t="s">
        <v>1034</v>
      </c>
      <c r="E14078" t="s">
        <v>1035</v>
      </c>
      <c r="G14078" s="6" t="s">
        <v>29</v>
      </c>
      <c r="H14078" t="s">
        <v>194</v>
      </c>
      <c r="I14078" t="s">
        <v>21</v>
      </c>
      <c r="J14078" t="s">
        <v>22</v>
      </c>
      <c r="K14078">
        <v>8</v>
      </c>
      <c r="L14078">
        <v>296</v>
      </c>
      <c r="M14078" t="s">
        <v>523</v>
      </c>
      <c r="N14078">
        <v>296</v>
      </c>
      <c r="P14078" cm="1">
        <f t="array" ref="P14078">IF(Q14078&gt;0,INDEX(Q14078:Q35802,MATCH(TRUE,INDEX(Q14078:Q35802="",,),0)-1),"")</f>
        <v>8</v>
      </c>
      <c r="Q14078">
        <f t="shared" si="346"/>
        <v>4</v>
      </c>
      <c r="R14078">
        <f t="shared" si="347"/>
        <v>0</v>
      </c>
    </row>
    <row r="14079" spans="1:18" x14ac:dyDescent="0.3">
      <c r="A14079" t="s">
        <v>1031</v>
      </c>
      <c r="B14079" s="1">
        <v>38460</v>
      </c>
      <c r="C14079" t="s">
        <v>16</v>
      </c>
      <c r="D14079" t="s">
        <v>1034</v>
      </c>
      <c r="E14079" t="s">
        <v>1035</v>
      </c>
      <c r="G14079" s="6" t="s">
        <v>29</v>
      </c>
      <c r="H14079" t="s">
        <v>30</v>
      </c>
      <c r="I14079" t="s">
        <v>21</v>
      </c>
      <c r="J14079" t="s">
        <v>22</v>
      </c>
      <c r="K14079">
        <v>8.4</v>
      </c>
      <c r="L14079">
        <v>138</v>
      </c>
      <c r="M14079" t="s">
        <v>523</v>
      </c>
      <c r="N14079">
        <v>138</v>
      </c>
      <c r="P14079" cm="1">
        <f t="array" ref="P14079">IF(Q14079&gt;0,INDEX(Q14079:Q35803,MATCH(TRUE,INDEX(Q14079:Q35803="",,),0)-1),"")</f>
        <v>8</v>
      </c>
      <c r="Q14079">
        <f t="shared" si="346"/>
        <v>4</v>
      </c>
      <c r="R14079">
        <f t="shared" si="347"/>
        <v>0</v>
      </c>
    </row>
    <row r="14080" spans="1:18" x14ac:dyDescent="0.3">
      <c r="A14080" t="s">
        <v>1031</v>
      </c>
      <c r="B14080" s="1">
        <v>38460</v>
      </c>
      <c r="C14080" t="s">
        <v>16</v>
      </c>
      <c r="D14080" t="s">
        <v>1034</v>
      </c>
      <c r="E14080" t="s">
        <v>1035</v>
      </c>
      <c r="G14080" s="6" t="s">
        <v>29</v>
      </c>
      <c r="H14080" t="s">
        <v>206</v>
      </c>
      <c r="I14080" t="s">
        <v>21</v>
      </c>
      <c r="J14080" t="s">
        <v>22</v>
      </c>
      <c r="K14080">
        <v>6.7</v>
      </c>
      <c r="L14080">
        <v>99</v>
      </c>
      <c r="M14080" t="s">
        <v>523</v>
      </c>
      <c r="N14080">
        <v>99</v>
      </c>
      <c r="P14080" cm="1">
        <f t="array" ref="P14080">IF(Q14080&gt;0,INDEX(Q14080:Q35804,MATCH(TRUE,INDEX(Q14080:Q35804="",,),0)-1),"")</f>
        <v>8</v>
      </c>
      <c r="Q14080">
        <f t="shared" si="346"/>
        <v>4</v>
      </c>
      <c r="R14080">
        <f t="shared" si="347"/>
        <v>0</v>
      </c>
    </row>
    <row r="14081" spans="1:18" x14ac:dyDescent="0.3">
      <c r="A14081" t="s">
        <v>1031</v>
      </c>
      <c r="B14081" s="1">
        <v>38460</v>
      </c>
      <c r="C14081" t="s">
        <v>16</v>
      </c>
      <c r="D14081" t="s">
        <v>1034</v>
      </c>
      <c r="E14081" t="s">
        <v>1035</v>
      </c>
      <c r="G14081" s="6" t="s">
        <v>29</v>
      </c>
      <c r="H14081" t="s">
        <v>214</v>
      </c>
      <c r="I14081" t="s">
        <v>21</v>
      </c>
      <c r="J14081" t="s">
        <v>22</v>
      </c>
      <c r="K14081">
        <v>1.6</v>
      </c>
      <c r="L14081">
        <v>146</v>
      </c>
      <c r="M14081" t="s">
        <v>523</v>
      </c>
      <c r="N14081">
        <v>146</v>
      </c>
      <c r="P14081" cm="1">
        <f t="array" ref="P14081">IF(Q14081&gt;0,INDEX(Q14081:Q35805,MATCH(TRUE,INDEX(Q14081:Q35805="",,),0)-1),"")</f>
        <v>8</v>
      </c>
      <c r="Q14081">
        <f t="shared" si="346"/>
        <v>4</v>
      </c>
      <c r="R14081">
        <f t="shared" si="347"/>
        <v>0</v>
      </c>
    </row>
    <row r="14082" spans="1:18" x14ac:dyDescent="0.3">
      <c r="A14082" t="s">
        <v>1031</v>
      </c>
      <c r="B14082" s="1">
        <v>38460</v>
      </c>
      <c r="C14082" t="s">
        <v>16</v>
      </c>
      <c r="D14082" t="s">
        <v>1034</v>
      </c>
      <c r="E14082" t="s">
        <v>1035</v>
      </c>
      <c r="G14082" s="6" t="s">
        <v>29</v>
      </c>
      <c r="H14082" t="s">
        <v>406</v>
      </c>
      <c r="I14082" t="s">
        <v>21</v>
      </c>
      <c r="J14082" t="s">
        <v>22</v>
      </c>
      <c r="K14082">
        <v>1.6</v>
      </c>
      <c r="L14082">
        <v>51</v>
      </c>
      <c r="M14082" t="s">
        <v>523</v>
      </c>
      <c r="N14082">
        <v>51</v>
      </c>
      <c r="P14082" cm="1">
        <f t="array" ref="P14082">IF(Q14082&gt;0,INDEX(Q14082:Q35806,MATCH(TRUE,INDEX(Q14082:Q35806="",,),0)-1),"")</f>
        <v>8</v>
      </c>
      <c r="Q14082">
        <f t="shared" si="346"/>
        <v>4</v>
      </c>
      <c r="R14082">
        <f t="shared" si="347"/>
        <v>0</v>
      </c>
    </row>
    <row r="14083" spans="1:18" x14ac:dyDescent="0.3">
      <c r="A14083" t="s">
        <v>1031</v>
      </c>
      <c r="B14083" s="1">
        <v>38460</v>
      </c>
      <c r="C14083" t="s">
        <v>16</v>
      </c>
      <c r="D14083" t="s">
        <v>1034</v>
      </c>
      <c r="E14083" t="s">
        <v>1035</v>
      </c>
      <c r="G14083" s="6" t="s">
        <v>29</v>
      </c>
      <c r="H14083" t="s">
        <v>25</v>
      </c>
      <c r="I14083" t="s">
        <v>21</v>
      </c>
      <c r="J14083" t="s">
        <v>22</v>
      </c>
      <c r="K14083">
        <v>31.5</v>
      </c>
      <c r="L14083">
        <v>109</v>
      </c>
      <c r="M14083" t="s">
        <v>523</v>
      </c>
      <c r="N14083">
        <v>109</v>
      </c>
      <c r="P14083" cm="1">
        <f t="array" ref="P14083">IF(Q14083&gt;0,INDEX(Q14083:Q35807,MATCH(TRUE,INDEX(Q14083:Q35807="",,),0)-1),"")</f>
        <v>8</v>
      </c>
      <c r="Q14083">
        <f t="shared" si="346"/>
        <v>4</v>
      </c>
      <c r="R14083">
        <f t="shared" si="347"/>
        <v>0</v>
      </c>
    </row>
    <row r="14084" spans="1:18" x14ac:dyDescent="0.3">
      <c r="A14084" t="s">
        <v>1031</v>
      </c>
      <c r="B14084" s="1">
        <v>38460</v>
      </c>
      <c r="C14084" t="s">
        <v>16</v>
      </c>
      <c r="D14084" t="s">
        <v>1034</v>
      </c>
      <c r="E14084" t="s">
        <v>1035</v>
      </c>
      <c r="G14084" s="6" t="s">
        <v>29</v>
      </c>
      <c r="H14084" t="s">
        <v>194</v>
      </c>
      <c r="I14084" t="s">
        <v>26</v>
      </c>
      <c r="J14084" t="s">
        <v>27</v>
      </c>
      <c r="K14084">
        <v>82.6</v>
      </c>
      <c r="L14084">
        <v>17.3</v>
      </c>
      <c r="M14084" t="s">
        <v>523</v>
      </c>
      <c r="N14084">
        <v>17.3</v>
      </c>
      <c r="P14084" cm="1">
        <f t="array" ref="P14084">IF(Q14084&gt;0,INDEX(Q14084:Q35808,MATCH(TRUE,INDEX(Q14084:Q35808="",,),0)-1),"")</f>
        <v>8</v>
      </c>
      <c r="Q14084">
        <f t="shared" si="346"/>
        <v>4</v>
      </c>
      <c r="R14084">
        <f t="shared" si="347"/>
        <v>0</v>
      </c>
    </row>
    <row r="14085" spans="1:18" x14ac:dyDescent="0.3">
      <c r="A14085" t="s">
        <v>1031</v>
      </c>
      <c r="B14085" s="1">
        <v>38460</v>
      </c>
      <c r="C14085" t="s">
        <v>16</v>
      </c>
      <c r="D14085" t="s">
        <v>1034</v>
      </c>
      <c r="E14085" t="s">
        <v>1035</v>
      </c>
      <c r="G14085" s="6" t="s">
        <v>29</v>
      </c>
      <c r="H14085" t="s">
        <v>30</v>
      </c>
      <c r="I14085" t="s">
        <v>26</v>
      </c>
      <c r="J14085" t="s">
        <v>27</v>
      </c>
      <c r="K14085">
        <v>66.900000000000006</v>
      </c>
      <c r="L14085">
        <v>16.95</v>
      </c>
      <c r="M14085" t="s">
        <v>523</v>
      </c>
      <c r="N14085">
        <v>16.95</v>
      </c>
      <c r="P14085" cm="1">
        <f t="array" ref="P14085">IF(Q14085&gt;0,INDEX(Q14085:Q35809,MATCH(TRUE,INDEX(Q14085:Q35809="",,),0)-1),"")</f>
        <v>8</v>
      </c>
      <c r="Q14085">
        <f t="shared" si="346"/>
        <v>4</v>
      </c>
      <c r="R14085">
        <f t="shared" si="347"/>
        <v>0</v>
      </c>
    </row>
    <row r="14086" spans="1:18" x14ac:dyDescent="0.3">
      <c r="A14086" t="s">
        <v>1031</v>
      </c>
      <c r="B14086" s="1">
        <v>38460</v>
      </c>
      <c r="C14086" t="s">
        <v>16</v>
      </c>
      <c r="D14086" t="s">
        <v>1034</v>
      </c>
      <c r="E14086" t="s">
        <v>1035</v>
      </c>
      <c r="G14086" s="6" t="s">
        <v>29</v>
      </c>
      <c r="H14086" t="s">
        <v>206</v>
      </c>
      <c r="I14086" t="s">
        <v>26</v>
      </c>
      <c r="J14086" t="s">
        <v>27</v>
      </c>
      <c r="K14086">
        <v>40.700000000000003</v>
      </c>
      <c r="L14086">
        <v>1.95</v>
      </c>
      <c r="M14086" t="s">
        <v>523</v>
      </c>
      <c r="N14086">
        <v>1.95</v>
      </c>
      <c r="P14086" cm="1">
        <f t="array" ref="P14086">IF(Q14086&gt;0,INDEX(Q14086:Q35810,MATCH(TRUE,INDEX(Q14086:Q35810="",,),0)-1),"")</f>
        <v>8</v>
      </c>
      <c r="Q14086">
        <f t="shared" si="346"/>
        <v>4</v>
      </c>
      <c r="R14086">
        <f t="shared" si="347"/>
        <v>0</v>
      </c>
    </row>
    <row r="14087" spans="1:18" x14ac:dyDescent="0.3">
      <c r="A14087" t="s">
        <v>1031</v>
      </c>
      <c r="B14087" s="1">
        <v>38460</v>
      </c>
      <c r="C14087" t="s">
        <v>16</v>
      </c>
      <c r="D14087" t="s">
        <v>1034</v>
      </c>
      <c r="E14087" t="s">
        <v>1035</v>
      </c>
      <c r="G14087" s="6" t="s">
        <v>29</v>
      </c>
      <c r="H14087" t="s">
        <v>214</v>
      </c>
      <c r="I14087" t="s">
        <v>26</v>
      </c>
      <c r="J14087" t="s">
        <v>27</v>
      </c>
      <c r="K14087">
        <v>3.5</v>
      </c>
      <c r="L14087">
        <v>18.3</v>
      </c>
      <c r="M14087" t="s">
        <v>523</v>
      </c>
      <c r="N14087">
        <v>18.3</v>
      </c>
      <c r="P14087" cm="1">
        <f t="array" ref="P14087">IF(Q14087&gt;0,INDEX(Q14087:Q35811,MATCH(TRUE,INDEX(Q14087:Q35811="",,),0)-1),"")</f>
        <v>8</v>
      </c>
      <c r="Q14087">
        <f t="shared" si="346"/>
        <v>4</v>
      </c>
      <c r="R14087">
        <f t="shared" si="347"/>
        <v>0</v>
      </c>
    </row>
    <row r="14088" spans="1:18" x14ac:dyDescent="0.3">
      <c r="A14088" t="s">
        <v>1031</v>
      </c>
      <c r="B14088" s="1">
        <v>38460</v>
      </c>
      <c r="C14088" t="s">
        <v>16</v>
      </c>
      <c r="D14088" t="s">
        <v>1034</v>
      </c>
      <c r="E14088" t="s">
        <v>1035</v>
      </c>
      <c r="G14088" s="6" t="s">
        <v>29</v>
      </c>
      <c r="H14088" t="s">
        <v>406</v>
      </c>
      <c r="I14088" t="s">
        <v>26</v>
      </c>
      <c r="J14088" t="s">
        <v>27</v>
      </c>
      <c r="K14088">
        <v>35.799999999999997</v>
      </c>
      <c r="L14088">
        <v>3</v>
      </c>
      <c r="M14088" t="s">
        <v>523</v>
      </c>
      <c r="N14088">
        <v>3</v>
      </c>
      <c r="P14088" cm="1">
        <f t="array" ref="P14088">IF(Q14088&gt;0,INDEX(Q14088:Q35812,MATCH(TRUE,INDEX(Q14088:Q35812="",,),0)-1),"")</f>
        <v>8</v>
      </c>
      <c r="Q14088">
        <f t="shared" si="346"/>
        <v>4</v>
      </c>
      <c r="R14088">
        <f t="shared" si="347"/>
        <v>0</v>
      </c>
    </row>
    <row r="14089" spans="1:18" x14ac:dyDescent="0.3">
      <c r="A14089" t="s">
        <v>1031</v>
      </c>
      <c r="B14089" s="1">
        <v>38460</v>
      </c>
      <c r="C14089" t="s">
        <v>16</v>
      </c>
      <c r="D14089" t="s">
        <v>1034</v>
      </c>
      <c r="E14089" t="s">
        <v>1035</v>
      </c>
      <c r="G14089" s="6" t="s">
        <v>29</v>
      </c>
      <c r="H14089" t="s">
        <v>20</v>
      </c>
      <c r="I14089" t="s">
        <v>26</v>
      </c>
      <c r="J14089" t="s">
        <v>27</v>
      </c>
      <c r="K14089">
        <v>71.8</v>
      </c>
      <c r="L14089">
        <v>14.7</v>
      </c>
      <c r="M14089" t="s">
        <v>523</v>
      </c>
      <c r="N14089">
        <v>14.7</v>
      </c>
      <c r="P14089" cm="1">
        <f t="array" ref="P14089">IF(Q14089&gt;0,INDEX(Q14089:Q35813,MATCH(TRUE,INDEX(Q14089:Q35813="",,),0)-1),"")</f>
        <v>8</v>
      </c>
      <c r="Q14089">
        <f t="shared" si="346"/>
        <v>4</v>
      </c>
      <c r="R14089">
        <f t="shared" si="347"/>
        <v>0</v>
      </c>
    </row>
    <row r="14090" spans="1:18" x14ac:dyDescent="0.3">
      <c r="A14090" t="s">
        <v>1031</v>
      </c>
      <c r="B14090" s="1">
        <v>38460</v>
      </c>
      <c r="C14090" t="s">
        <v>16</v>
      </c>
      <c r="D14090" t="s">
        <v>1034</v>
      </c>
      <c r="E14090" t="s">
        <v>1035</v>
      </c>
      <c r="G14090" t="s">
        <v>19</v>
      </c>
      <c r="H14090" t="s">
        <v>20</v>
      </c>
      <c r="I14090" t="s">
        <v>21</v>
      </c>
      <c r="J14090" t="s">
        <v>22</v>
      </c>
      <c r="K14090">
        <v>55.5</v>
      </c>
      <c r="L14090">
        <v>434</v>
      </c>
      <c r="M14090" t="s">
        <v>480</v>
      </c>
      <c r="N14090">
        <v>599.37</v>
      </c>
      <c r="P14090" cm="1">
        <f t="array" ref="P14090">IF(Q14090&gt;0,INDEX(Q14090:Q35814,MATCH(TRUE,INDEX(Q14090:Q35814="",,),0)-1),"")</f>
        <v>8</v>
      </c>
      <c r="Q14090">
        <f t="shared" si="346"/>
        <v>5</v>
      </c>
      <c r="R14090">
        <f t="shared" si="347"/>
        <v>0</v>
      </c>
    </row>
    <row r="14091" spans="1:18" x14ac:dyDescent="0.3">
      <c r="A14091" t="s">
        <v>1031</v>
      </c>
      <c r="B14091" s="1">
        <v>38460</v>
      </c>
      <c r="C14091" t="s">
        <v>16</v>
      </c>
      <c r="D14091" t="s">
        <v>1034</v>
      </c>
      <c r="E14091" t="s">
        <v>1035</v>
      </c>
      <c r="G14091" t="s">
        <v>19</v>
      </c>
      <c r="H14091" t="s">
        <v>25</v>
      </c>
      <c r="I14091" t="s">
        <v>26</v>
      </c>
      <c r="J14091" t="s">
        <v>27</v>
      </c>
      <c r="K14091">
        <v>409.4</v>
      </c>
      <c r="L14091">
        <v>25.5</v>
      </c>
      <c r="M14091" t="s">
        <v>480</v>
      </c>
      <c r="N14091">
        <v>25.5</v>
      </c>
      <c r="P14091" cm="1">
        <f t="array" ref="P14091">IF(Q14091&gt;0,INDEX(Q14091:Q35815,MATCH(TRUE,INDEX(Q14091:Q35815="",,),0)-1),"")</f>
        <v>8</v>
      </c>
      <c r="Q14091">
        <f t="shared" si="346"/>
        <v>5</v>
      </c>
      <c r="R14091">
        <f t="shared" si="347"/>
        <v>0</v>
      </c>
    </row>
    <row r="14092" spans="1:18" x14ac:dyDescent="0.3">
      <c r="A14092" t="s">
        <v>1031</v>
      </c>
      <c r="B14092" s="1">
        <v>38460</v>
      </c>
      <c r="C14092" t="s">
        <v>16</v>
      </c>
      <c r="D14092" t="s">
        <v>1034</v>
      </c>
      <c r="E14092" t="s">
        <v>1035</v>
      </c>
      <c r="G14092" s="6" t="s">
        <v>29</v>
      </c>
      <c r="H14092" t="s">
        <v>194</v>
      </c>
      <c r="I14092" t="s">
        <v>21</v>
      </c>
      <c r="J14092" t="s">
        <v>22</v>
      </c>
      <c r="K14092">
        <v>8</v>
      </c>
      <c r="L14092">
        <v>296</v>
      </c>
      <c r="M14092" t="s">
        <v>480</v>
      </c>
      <c r="N14092">
        <v>296</v>
      </c>
      <c r="P14092" cm="1">
        <f t="array" ref="P14092">IF(Q14092&gt;0,INDEX(Q14092:Q35816,MATCH(TRUE,INDEX(Q14092:Q35816="",,),0)-1),"")</f>
        <v>8</v>
      </c>
      <c r="Q14092">
        <f t="shared" si="346"/>
        <v>5</v>
      </c>
      <c r="R14092">
        <f t="shared" si="347"/>
        <v>0</v>
      </c>
    </row>
    <row r="14093" spans="1:18" x14ac:dyDescent="0.3">
      <c r="A14093" t="s">
        <v>1031</v>
      </c>
      <c r="B14093" s="1">
        <v>38460</v>
      </c>
      <c r="C14093" t="s">
        <v>16</v>
      </c>
      <c r="D14093" t="s">
        <v>1034</v>
      </c>
      <c r="E14093" t="s">
        <v>1035</v>
      </c>
      <c r="G14093" s="6" t="s">
        <v>29</v>
      </c>
      <c r="H14093" t="s">
        <v>30</v>
      </c>
      <c r="I14093" t="s">
        <v>21</v>
      </c>
      <c r="J14093" t="s">
        <v>22</v>
      </c>
      <c r="K14093">
        <v>8.4</v>
      </c>
      <c r="L14093">
        <v>138</v>
      </c>
      <c r="M14093" t="s">
        <v>480</v>
      </c>
      <c r="N14093">
        <v>138</v>
      </c>
      <c r="P14093" cm="1">
        <f t="array" ref="P14093">IF(Q14093&gt;0,INDEX(Q14093:Q35817,MATCH(TRUE,INDEX(Q14093:Q35817="",,),0)-1),"")</f>
        <v>8</v>
      </c>
      <c r="Q14093">
        <f t="shared" si="346"/>
        <v>5</v>
      </c>
      <c r="R14093">
        <f t="shared" si="347"/>
        <v>0</v>
      </c>
    </row>
    <row r="14094" spans="1:18" x14ac:dyDescent="0.3">
      <c r="A14094" t="s">
        <v>1031</v>
      </c>
      <c r="B14094" s="1">
        <v>38460</v>
      </c>
      <c r="C14094" t="s">
        <v>16</v>
      </c>
      <c r="D14094" t="s">
        <v>1034</v>
      </c>
      <c r="E14094" t="s">
        <v>1035</v>
      </c>
      <c r="G14094" s="6" t="s">
        <v>29</v>
      </c>
      <c r="H14094" t="s">
        <v>206</v>
      </c>
      <c r="I14094" t="s">
        <v>21</v>
      </c>
      <c r="J14094" t="s">
        <v>22</v>
      </c>
      <c r="K14094">
        <v>6.7</v>
      </c>
      <c r="L14094">
        <v>99</v>
      </c>
      <c r="M14094" t="s">
        <v>480</v>
      </c>
      <c r="N14094">
        <v>99</v>
      </c>
      <c r="P14094" cm="1">
        <f t="array" ref="P14094">IF(Q14094&gt;0,INDEX(Q14094:Q35818,MATCH(TRUE,INDEX(Q14094:Q35818="",,),0)-1),"")</f>
        <v>8</v>
      </c>
      <c r="Q14094">
        <f t="shared" si="346"/>
        <v>5</v>
      </c>
      <c r="R14094">
        <f t="shared" si="347"/>
        <v>0</v>
      </c>
    </row>
    <row r="14095" spans="1:18" x14ac:dyDescent="0.3">
      <c r="A14095" t="s">
        <v>1031</v>
      </c>
      <c r="B14095" s="1">
        <v>38460</v>
      </c>
      <c r="C14095" t="s">
        <v>16</v>
      </c>
      <c r="D14095" t="s">
        <v>1034</v>
      </c>
      <c r="E14095" t="s">
        <v>1035</v>
      </c>
      <c r="G14095" s="6" t="s">
        <v>29</v>
      </c>
      <c r="H14095" t="s">
        <v>214</v>
      </c>
      <c r="I14095" t="s">
        <v>21</v>
      </c>
      <c r="J14095" t="s">
        <v>22</v>
      </c>
      <c r="K14095">
        <v>1.6</v>
      </c>
      <c r="L14095">
        <v>146</v>
      </c>
      <c r="M14095" t="s">
        <v>480</v>
      </c>
      <c r="N14095">
        <v>146</v>
      </c>
      <c r="P14095" cm="1">
        <f t="array" ref="P14095">IF(Q14095&gt;0,INDEX(Q14095:Q35819,MATCH(TRUE,INDEX(Q14095:Q35819="",,),0)-1),"")</f>
        <v>8</v>
      </c>
      <c r="Q14095">
        <f t="shared" si="346"/>
        <v>5</v>
      </c>
      <c r="R14095">
        <f t="shared" si="347"/>
        <v>0</v>
      </c>
    </row>
    <row r="14096" spans="1:18" x14ac:dyDescent="0.3">
      <c r="A14096" t="s">
        <v>1031</v>
      </c>
      <c r="B14096" s="1">
        <v>38460</v>
      </c>
      <c r="C14096" t="s">
        <v>16</v>
      </c>
      <c r="D14096" t="s">
        <v>1034</v>
      </c>
      <c r="E14096" t="s">
        <v>1035</v>
      </c>
      <c r="G14096" s="6" t="s">
        <v>29</v>
      </c>
      <c r="H14096" t="s">
        <v>406</v>
      </c>
      <c r="I14096" t="s">
        <v>21</v>
      </c>
      <c r="J14096" t="s">
        <v>22</v>
      </c>
      <c r="K14096">
        <v>1.6</v>
      </c>
      <c r="L14096">
        <v>51</v>
      </c>
      <c r="M14096" t="s">
        <v>480</v>
      </c>
      <c r="N14096">
        <v>51</v>
      </c>
      <c r="P14096" cm="1">
        <f t="array" ref="P14096">IF(Q14096&gt;0,INDEX(Q14096:Q35820,MATCH(TRUE,INDEX(Q14096:Q35820="",,),0)-1),"")</f>
        <v>8</v>
      </c>
      <c r="Q14096">
        <f t="shared" si="346"/>
        <v>5</v>
      </c>
      <c r="R14096">
        <f t="shared" si="347"/>
        <v>0</v>
      </c>
    </row>
    <row r="14097" spans="1:18" x14ac:dyDescent="0.3">
      <c r="A14097" t="s">
        <v>1031</v>
      </c>
      <c r="B14097" s="1">
        <v>38460</v>
      </c>
      <c r="C14097" t="s">
        <v>16</v>
      </c>
      <c r="D14097" t="s">
        <v>1034</v>
      </c>
      <c r="E14097" t="s">
        <v>1035</v>
      </c>
      <c r="G14097" s="6" t="s">
        <v>29</v>
      </c>
      <c r="H14097" t="s">
        <v>25</v>
      </c>
      <c r="I14097" t="s">
        <v>21</v>
      </c>
      <c r="J14097" t="s">
        <v>22</v>
      </c>
      <c r="K14097">
        <v>31.5</v>
      </c>
      <c r="L14097">
        <v>109</v>
      </c>
      <c r="M14097" t="s">
        <v>480</v>
      </c>
      <c r="N14097">
        <v>109</v>
      </c>
      <c r="P14097" cm="1">
        <f t="array" ref="P14097">IF(Q14097&gt;0,INDEX(Q14097:Q35821,MATCH(TRUE,INDEX(Q14097:Q35821="",,),0)-1),"")</f>
        <v>8</v>
      </c>
      <c r="Q14097">
        <f t="shared" si="346"/>
        <v>5</v>
      </c>
      <c r="R14097">
        <f t="shared" si="347"/>
        <v>0</v>
      </c>
    </row>
    <row r="14098" spans="1:18" x14ac:dyDescent="0.3">
      <c r="A14098" t="s">
        <v>1031</v>
      </c>
      <c r="B14098" s="1">
        <v>38460</v>
      </c>
      <c r="C14098" t="s">
        <v>16</v>
      </c>
      <c r="D14098" t="s">
        <v>1034</v>
      </c>
      <c r="E14098" t="s">
        <v>1035</v>
      </c>
      <c r="G14098" s="6" t="s">
        <v>29</v>
      </c>
      <c r="H14098" t="s">
        <v>194</v>
      </c>
      <c r="I14098" t="s">
        <v>26</v>
      </c>
      <c r="J14098" t="s">
        <v>27</v>
      </c>
      <c r="K14098">
        <v>82.6</v>
      </c>
      <c r="L14098">
        <v>17.3</v>
      </c>
      <c r="M14098" t="s">
        <v>480</v>
      </c>
      <c r="N14098">
        <v>17.3</v>
      </c>
      <c r="P14098" cm="1">
        <f t="array" ref="P14098">IF(Q14098&gt;0,INDEX(Q14098:Q35822,MATCH(TRUE,INDEX(Q14098:Q35822="",,),0)-1),"")</f>
        <v>8</v>
      </c>
      <c r="Q14098">
        <f t="shared" si="346"/>
        <v>5</v>
      </c>
      <c r="R14098">
        <f t="shared" si="347"/>
        <v>0</v>
      </c>
    </row>
    <row r="14099" spans="1:18" x14ac:dyDescent="0.3">
      <c r="A14099" t="s">
        <v>1031</v>
      </c>
      <c r="B14099" s="1">
        <v>38460</v>
      </c>
      <c r="C14099" t="s">
        <v>16</v>
      </c>
      <c r="D14099" t="s">
        <v>1034</v>
      </c>
      <c r="E14099" t="s">
        <v>1035</v>
      </c>
      <c r="G14099" s="6" t="s">
        <v>29</v>
      </c>
      <c r="H14099" t="s">
        <v>30</v>
      </c>
      <c r="I14099" t="s">
        <v>26</v>
      </c>
      <c r="J14099" t="s">
        <v>27</v>
      </c>
      <c r="K14099">
        <v>66.900000000000006</v>
      </c>
      <c r="L14099">
        <v>16.95</v>
      </c>
      <c r="M14099" t="s">
        <v>480</v>
      </c>
      <c r="N14099">
        <v>16.95</v>
      </c>
      <c r="P14099" cm="1">
        <f t="array" ref="P14099">IF(Q14099&gt;0,INDEX(Q14099:Q35823,MATCH(TRUE,INDEX(Q14099:Q35823="",,),0)-1),"")</f>
        <v>8</v>
      </c>
      <c r="Q14099">
        <f t="shared" ref="Q14099:Q14145" si="348">INT((ROW()-14034)/14)+1</f>
        <v>5</v>
      </c>
      <c r="R14099">
        <f t="shared" si="347"/>
        <v>0</v>
      </c>
    </row>
    <row r="14100" spans="1:18" x14ac:dyDescent="0.3">
      <c r="A14100" t="s">
        <v>1031</v>
      </c>
      <c r="B14100" s="1">
        <v>38460</v>
      </c>
      <c r="C14100" t="s">
        <v>16</v>
      </c>
      <c r="D14100" t="s">
        <v>1034</v>
      </c>
      <c r="E14100" t="s">
        <v>1035</v>
      </c>
      <c r="G14100" s="6" t="s">
        <v>29</v>
      </c>
      <c r="H14100" t="s">
        <v>206</v>
      </c>
      <c r="I14100" t="s">
        <v>26</v>
      </c>
      <c r="J14100" t="s">
        <v>27</v>
      </c>
      <c r="K14100">
        <v>40.700000000000003</v>
      </c>
      <c r="L14100">
        <v>1.95</v>
      </c>
      <c r="M14100" t="s">
        <v>480</v>
      </c>
      <c r="N14100">
        <v>1.95</v>
      </c>
      <c r="P14100" cm="1">
        <f t="array" ref="P14100">IF(Q14100&gt;0,INDEX(Q14100:Q35824,MATCH(TRUE,INDEX(Q14100:Q35824="",,),0)-1),"")</f>
        <v>8</v>
      </c>
      <c r="Q14100">
        <f t="shared" si="348"/>
        <v>5</v>
      </c>
      <c r="R14100">
        <f t="shared" si="347"/>
        <v>0</v>
      </c>
    </row>
    <row r="14101" spans="1:18" x14ac:dyDescent="0.3">
      <c r="A14101" t="s">
        <v>1031</v>
      </c>
      <c r="B14101" s="1">
        <v>38460</v>
      </c>
      <c r="C14101" t="s">
        <v>16</v>
      </c>
      <c r="D14101" t="s">
        <v>1034</v>
      </c>
      <c r="E14101" t="s">
        <v>1035</v>
      </c>
      <c r="G14101" s="6" t="s">
        <v>29</v>
      </c>
      <c r="H14101" t="s">
        <v>214</v>
      </c>
      <c r="I14101" t="s">
        <v>26</v>
      </c>
      <c r="J14101" t="s">
        <v>27</v>
      </c>
      <c r="K14101">
        <v>3.5</v>
      </c>
      <c r="L14101">
        <v>18.3</v>
      </c>
      <c r="M14101" t="s">
        <v>480</v>
      </c>
      <c r="N14101">
        <v>18.3</v>
      </c>
      <c r="P14101" cm="1">
        <f t="array" ref="P14101">IF(Q14101&gt;0,INDEX(Q14101:Q35825,MATCH(TRUE,INDEX(Q14101:Q35825="",,),0)-1),"")</f>
        <v>8</v>
      </c>
      <c r="Q14101">
        <f t="shared" si="348"/>
        <v>5</v>
      </c>
      <c r="R14101">
        <f t="shared" si="347"/>
        <v>0</v>
      </c>
    </row>
    <row r="14102" spans="1:18" x14ac:dyDescent="0.3">
      <c r="A14102" t="s">
        <v>1031</v>
      </c>
      <c r="B14102" s="1">
        <v>38460</v>
      </c>
      <c r="C14102" t="s">
        <v>16</v>
      </c>
      <c r="D14102" t="s">
        <v>1034</v>
      </c>
      <c r="E14102" t="s">
        <v>1035</v>
      </c>
      <c r="G14102" s="6" t="s">
        <v>29</v>
      </c>
      <c r="H14102" t="s">
        <v>406</v>
      </c>
      <c r="I14102" t="s">
        <v>26</v>
      </c>
      <c r="J14102" t="s">
        <v>27</v>
      </c>
      <c r="K14102">
        <v>35.799999999999997</v>
      </c>
      <c r="L14102">
        <v>3</v>
      </c>
      <c r="M14102" t="s">
        <v>480</v>
      </c>
      <c r="N14102">
        <v>3</v>
      </c>
      <c r="P14102" cm="1">
        <f t="array" ref="P14102">IF(Q14102&gt;0,INDEX(Q14102:Q35826,MATCH(TRUE,INDEX(Q14102:Q35826="",,),0)-1),"")</f>
        <v>8</v>
      </c>
      <c r="Q14102">
        <f t="shared" si="348"/>
        <v>5</v>
      </c>
      <c r="R14102">
        <f t="shared" si="347"/>
        <v>0</v>
      </c>
    </row>
    <row r="14103" spans="1:18" x14ac:dyDescent="0.3">
      <c r="A14103" t="s">
        <v>1031</v>
      </c>
      <c r="B14103" s="1">
        <v>38460</v>
      </c>
      <c r="C14103" t="s">
        <v>16</v>
      </c>
      <c r="D14103" t="s">
        <v>1034</v>
      </c>
      <c r="E14103" t="s">
        <v>1035</v>
      </c>
      <c r="G14103" s="6" t="s">
        <v>29</v>
      </c>
      <c r="H14103" t="s">
        <v>20</v>
      </c>
      <c r="I14103" t="s">
        <v>26</v>
      </c>
      <c r="J14103" t="s">
        <v>27</v>
      </c>
      <c r="K14103">
        <v>71.8</v>
      </c>
      <c r="L14103">
        <v>14.7</v>
      </c>
      <c r="M14103" t="s">
        <v>480</v>
      </c>
      <c r="N14103">
        <v>14.7</v>
      </c>
      <c r="P14103" cm="1">
        <f t="array" ref="P14103">IF(Q14103&gt;0,INDEX(Q14103:Q35827,MATCH(TRUE,INDEX(Q14103:Q35827="",,),0)-1),"")</f>
        <v>8</v>
      </c>
      <c r="Q14103">
        <f t="shared" si="348"/>
        <v>5</v>
      </c>
      <c r="R14103">
        <f t="shared" si="347"/>
        <v>0</v>
      </c>
    </row>
    <row r="14104" spans="1:18" x14ac:dyDescent="0.3">
      <c r="A14104" t="s">
        <v>1031</v>
      </c>
      <c r="B14104" s="1">
        <v>38460</v>
      </c>
      <c r="C14104" t="s">
        <v>16</v>
      </c>
      <c r="D14104" t="s">
        <v>1034</v>
      </c>
      <c r="E14104" t="s">
        <v>1035</v>
      </c>
      <c r="G14104" t="s">
        <v>19</v>
      </c>
      <c r="H14104" t="s">
        <v>20</v>
      </c>
      <c r="I14104" t="s">
        <v>21</v>
      </c>
      <c r="J14104" t="s">
        <v>22</v>
      </c>
      <c r="K14104">
        <v>55.5</v>
      </c>
      <c r="L14104">
        <v>434</v>
      </c>
      <c r="M14104" t="s">
        <v>927</v>
      </c>
      <c r="N14104">
        <v>500</v>
      </c>
      <c r="P14104" cm="1">
        <f t="array" ref="P14104">IF(Q14104&gt;0,INDEX(Q14104:Q35828,MATCH(TRUE,INDEX(Q14104:Q35828="",,),0)-1),"")</f>
        <v>8</v>
      </c>
      <c r="Q14104">
        <f t="shared" si="348"/>
        <v>6</v>
      </c>
      <c r="R14104">
        <f t="shared" si="347"/>
        <v>0</v>
      </c>
    </row>
    <row r="14105" spans="1:18" x14ac:dyDescent="0.3">
      <c r="A14105" t="s">
        <v>1031</v>
      </c>
      <c r="B14105" s="1">
        <v>38460</v>
      </c>
      <c r="C14105" t="s">
        <v>16</v>
      </c>
      <c r="D14105" t="s">
        <v>1034</v>
      </c>
      <c r="E14105" t="s">
        <v>1035</v>
      </c>
      <c r="G14105" t="s">
        <v>19</v>
      </c>
      <c r="H14105" t="s">
        <v>25</v>
      </c>
      <c r="I14105" t="s">
        <v>26</v>
      </c>
      <c r="J14105" t="s">
        <v>27</v>
      </c>
      <c r="K14105">
        <v>409.4</v>
      </c>
      <c r="L14105">
        <v>25.5</v>
      </c>
      <c r="M14105" t="s">
        <v>927</v>
      </c>
      <c r="N14105">
        <v>36</v>
      </c>
      <c r="P14105" cm="1">
        <f t="array" ref="P14105">IF(Q14105&gt;0,INDEX(Q14105:Q35829,MATCH(TRUE,INDEX(Q14105:Q35829="",,),0)-1),"")</f>
        <v>8</v>
      </c>
      <c r="Q14105">
        <f t="shared" si="348"/>
        <v>6</v>
      </c>
      <c r="R14105">
        <f t="shared" si="347"/>
        <v>0</v>
      </c>
    </row>
    <row r="14106" spans="1:18" x14ac:dyDescent="0.3">
      <c r="A14106" t="s">
        <v>1031</v>
      </c>
      <c r="B14106" s="1">
        <v>38460</v>
      </c>
      <c r="C14106" t="s">
        <v>16</v>
      </c>
      <c r="D14106" t="s">
        <v>1034</v>
      </c>
      <c r="E14106" t="s">
        <v>1035</v>
      </c>
      <c r="G14106" s="6" t="s">
        <v>29</v>
      </c>
      <c r="H14106" t="s">
        <v>194</v>
      </c>
      <c r="I14106" t="s">
        <v>21</v>
      </c>
      <c r="J14106" t="s">
        <v>22</v>
      </c>
      <c r="K14106">
        <v>8</v>
      </c>
      <c r="L14106">
        <v>296</v>
      </c>
      <c r="M14106" t="s">
        <v>927</v>
      </c>
      <c r="N14106">
        <v>296</v>
      </c>
      <c r="P14106" cm="1">
        <f t="array" ref="P14106">IF(Q14106&gt;0,INDEX(Q14106:Q35830,MATCH(TRUE,INDEX(Q14106:Q35830="",,),0)-1),"")</f>
        <v>8</v>
      </c>
      <c r="Q14106">
        <f t="shared" si="348"/>
        <v>6</v>
      </c>
      <c r="R14106">
        <f t="shared" si="347"/>
        <v>0</v>
      </c>
    </row>
    <row r="14107" spans="1:18" x14ac:dyDescent="0.3">
      <c r="A14107" t="s">
        <v>1031</v>
      </c>
      <c r="B14107" s="1">
        <v>38460</v>
      </c>
      <c r="C14107" t="s">
        <v>16</v>
      </c>
      <c r="D14107" t="s">
        <v>1034</v>
      </c>
      <c r="E14107" t="s">
        <v>1035</v>
      </c>
      <c r="G14107" s="6" t="s">
        <v>29</v>
      </c>
      <c r="H14107" t="s">
        <v>30</v>
      </c>
      <c r="I14107" t="s">
        <v>21</v>
      </c>
      <c r="J14107" t="s">
        <v>22</v>
      </c>
      <c r="K14107">
        <v>8.4</v>
      </c>
      <c r="L14107">
        <v>138</v>
      </c>
      <c r="M14107" t="s">
        <v>927</v>
      </c>
      <c r="N14107">
        <v>138</v>
      </c>
      <c r="P14107" cm="1">
        <f t="array" ref="P14107">IF(Q14107&gt;0,INDEX(Q14107:Q35831,MATCH(TRUE,INDEX(Q14107:Q35831="",,),0)-1),"")</f>
        <v>8</v>
      </c>
      <c r="Q14107">
        <f t="shared" si="348"/>
        <v>6</v>
      </c>
      <c r="R14107">
        <f t="shared" si="347"/>
        <v>0</v>
      </c>
    </row>
    <row r="14108" spans="1:18" x14ac:dyDescent="0.3">
      <c r="A14108" t="s">
        <v>1031</v>
      </c>
      <c r="B14108" s="1">
        <v>38460</v>
      </c>
      <c r="C14108" t="s">
        <v>16</v>
      </c>
      <c r="D14108" t="s">
        <v>1034</v>
      </c>
      <c r="E14108" t="s">
        <v>1035</v>
      </c>
      <c r="G14108" s="6" t="s">
        <v>29</v>
      </c>
      <c r="H14108" t="s">
        <v>206</v>
      </c>
      <c r="I14108" t="s">
        <v>21</v>
      </c>
      <c r="J14108" t="s">
        <v>22</v>
      </c>
      <c r="K14108">
        <v>6.7</v>
      </c>
      <c r="L14108">
        <v>99</v>
      </c>
      <c r="M14108" t="s">
        <v>927</v>
      </c>
      <c r="N14108">
        <v>99</v>
      </c>
      <c r="P14108" cm="1">
        <f t="array" ref="P14108">IF(Q14108&gt;0,INDEX(Q14108:Q35832,MATCH(TRUE,INDEX(Q14108:Q35832="",,),0)-1),"")</f>
        <v>8</v>
      </c>
      <c r="Q14108">
        <f t="shared" si="348"/>
        <v>6</v>
      </c>
      <c r="R14108">
        <f t="shared" si="347"/>
        <v>0</v>
      </c>
    </row>
    <row r="14109" spans="1:18" x14ac:dyDescent="0.3">
      <c r="A14109" t="s">
        <v>1031</v>
      </c>
      <c r="B14109" s="1">
        <v>38460</v>
      </c>
      <c r="C14109" t="s">
        <v>16</v>
      </c>
      <c r="D14109" t="s">
        <v>1034</v>
      </c>
      <c r="E14109" t="s">
        <v>1035</v>
      </c>
      <c r="G14109" s="6" t="s">
        <v>29</v>
      </c>
      <c r="H14109" t="s">
        <v>214</v>
      </c>
      <c r="I14109" t="s">
        <v>21</v>
      </c>
      <c r="J14109" t="s">
        <v>22</v>
      </c>
      <c r="K14109">
        <v>1.6</v>
      </c>
      <c r="L14109">
        <v>146</v>
      </c>
      <c r="M14109" t="s">
        <v>927</v>
      </c>
      <c r="N14109">
        <v>146</v>
      </c>
      <c r="P14109" cm="1">
        <f t="array" ref="P14109">IF(Q14109&gt;0,INDEX(Q14109:Q35833,MATCH(TRUE,INDEX(Q14109:Q35833="",,),0)-1),"")</f>
        <v>8</v>
      </c>
      <c r="Q14109">
        <f t="shared" si="348"/>
        <v>6</v>
      </c>
      <c r="R14109">
        <f t="shared" si="347"/>
        <v>0</v>
      </c>
    </row>
    <row r="14110" spans="1:18" x14ac:dyDescent="0.3">
      <c r="A14110" t="s">
        <v>1031</v>
      </c>
      <c r="B14110" s="1">
        <v>38460</v>
      </c>
      <c r="C14110" t="s">
        <v>16</v>
      </c>
      <c r="D14110" t="s">
        <v>1034</v>
      </c>
      <c r="E14110" t="s">
        <v>1035</v>
      </c>
      <c r="G14110" s="6" t="s">
        <v>29</v>
      </c>
      <c r="H14110" t="s">
        <v>406</v>
      </c>
      <c r="I14110" t="s">
        <v>21</v>
      </c>
      <c r="J14110" t="s">
        <v>22</v>
      </c>
      <c r="K14110">
        <v>1.6</v>
      </c>
      <c r="L14110">
        <v>51</v>
      </c>
      <c r="M14110" t="s">
        <v>927</v>
      </c>
      <c r="N14110">
        <v>51</v>
      </c>
      <c r="P14110" cm="1">
        <f t="array" ref="P14110">IF(Q14110&gt;0,INDEX(Q14110:Q35834,MATCH(TRUE,INDEX(Q14110:Q35834="",,),0)-1),"")</f>
        <v>8</v>
      </c>
      <c r="Q14110">
        <f t="shared" si="348"/>
        <v>6</v>
      </c>
      <c r="R14110">
        <f t="shared" si="347"/>
        <v>0</v>
      </c>
    </row>
    <row r="14111" spans="1:18" x14ac:dyDescent="0.3">
      <c r="A14111" t="s">
        <v>1031</v>
      </c>
      <c r="B14111" s="1">
        <v>38460</v>
      </c>
      <c r="C14111" t="s">
        <v>16</v>
      </c>
      <c r="D14111" t="s">
        <v>1034</v>
      </c>
      <c r="E14111" t="s">
        <v>1035</v>
      </c>
      <c r="G14111" s="6" t="s">
        <v>29</v>
      </c>
      <c r="H14111" t="s">
        <v>25</v>
      </c>
      <c r="I14111" t="s">
        <v>21</v>
      </c>
      <c r="J14111" t="s">
        <v>22</v>
      </c>
      <c r="K14111">
        <v>31.5</v>
      </c>
      <c r="L14111">
        <v>109</v>
      </c>
      <c r="M14111" t="s">
        <v>927</v>
      </c>
      <c r="N14111">
        <v>109</v>
      </c>
      <c r="P14111" cm="1">
        <f t="array" ref="P14111">IF(Q14111&gt;0,INDEX(Q14111:Q35835,MATCH(TRUE,INDEX(Q14111:Q35835="",,),0)-1),"")</f>
        <v>8</v>
      </c>
      <c r="Q14111">
        <f t="shared" si="348"/>
        <v>6</v>
      </c>
      <c r="R14111">
        <f t="shared" si="347"/>
        <v>0</v>
      </c>
    </row>
    <row r="14112" spans="1:18" x14ac:dyDescent="0.3">
      <c r="A14112" t="s">
        <v>1031</v>
      </c>
      <c r="B14112" s="1">
        <v>38460</v>
      </c>
      <c r="C14112" t="s">
        <v>16</v>
      </c>
      <c r="D14112" t="s">
        <v>1034</v>
      </c>
      <c r="E14112" t="s">
        <v>1035</v>
      </c>
      <c r="G14112" s="6" t="s">
        <v>29</v>
      </c>
      <c r="H14112" t="s">
        <v>194</v>
      </c>
      <c r="I14112" t="s">
        <v>26</v>
      </c>
      <c r="J14112" t="s">
        <v>27</v>
      </c>
      <c r="K14112">
        <v>82.6</v>
      </c>
      <c r="L14112">
        <v>17.3</v>
      </c>
      <c r="M14112" t="s">
        <v>927</v>
      </c>
      <c r="N14112">
        <v>17.3</v>
      </c>
      <c r="P14112" cm="1">
        <f t="array" ref="P14112">IF(Q14112&gt;0,INDEX(Q14112:Q35836,MATCH(TRUE,INDEX(Q14112:Q35836="",,),0)-1),"")</f>
        <v>8</v>
      </c>
      <c r="Q14112">
        <f t="shared" si="348"/>
        <v>6</v>
      </c>
      <c r="R14112">
        <f t="shared" si="347"/>
        <v>0</v>
      </c>
    </row>
    <row r="14113" spans="1:18" x14ac:dyDescent="0.3">
      <c r="A14113" t="s">
        <v>1031</v>
      </c>
      <c r="B14113" s="1">
        <v>38460</v>
      </c>
      <c r="C14113" t="s">
        <v>16</v>
      </c>
      <c r="D14113" t="s">
        <v>1034</v>
      </c>
      <c r="E14113" t="s">
        <v>1035</v>
      </c>
      <c r="G14113" s="6" t="s">
        <v>29</v>
      </c>
      <c r="H14113" t="s">
        <v>30</v>
      </c>
      <c r="I14113" t="s">
        <v>26</v>
      </c>
      <c r="J14113" t="s">
        <v>27</v>
      </c>
      <c r="K14113">
        <v>66.900000000000006</v>
      </c>
      <c r="L14113">
        <v>16.95</v>
      </c>
      <c r="M14113" t="s">
        <v>927</v>
      </c>
      <c r="N14113">
        <v>16.95</v>
      </c>
      <c r="P14113" cm="1">
        <f t="array" ref="P14113">IF(Q14113&gt;0,INDEX(Q14113:Q35837,MATCH(TRUE,INDEX(Q14113:Q35837="",,),0)-1),"")</f>
        <v>8</v>
      </c>
      <c r="Q14113">
        <f t="shared" si="348"/>
        <v>6</v>
      </c>
      <c r="R14113">
        <f t="shared" si="347"/>
        <v>0</v>
      </c>
    </row>
    <row r="14114" spans="1:18" x14ac:dyDescent="0.3">
      <c r="A14114" t="s">
        <v>1031</v>
      </c>
      <c r="B14114" s="1">
        <v>38460</v>
      </c>
      <c r="C14114" t="s">
        <v>16</v>
      </c>
      <c r="D14114" t="s">
        <v>1034</v>
      </c>
      <c r="E14114" t="s">
        <v>1035</v>
      </c>
      <c r="G14114" s="6" t="s">
        <v>29</v>
      </c>
      <c r="H14114" t="s">
        <v>206</v>
      </c>
      <c r="I14114" t="s">
        <v>26</v>
      </c>
      <c r="J14114" t="s">
        <v>27</v>
      </c>
      <c r="K14114">
        <v>40.700000000000003</v>
      </c>
      <c r="L14114">
        <v>1.95</v>
      </c>
      <c r="M14114" t="s">
        <v>927</v>
      </c>
      <c r="N14114">
        <v>1.95</v>
      </c>
      <c r="P14114" cm="1">
        <f t="array" ref="P14114">IF(Q14114&gt;0,INDEX(Q14114:Q35838,MATCH(TRUE,INDEX(Q14114:Q35838="",,),0)-1),"")</f>
        <v>8</v>
      </c>
      <c r="Q14114">
        <f t="shared" si="348"/>
        <v>6</v>
      </c>
      <c r="R14114">
        <f t="shared" si="347"/>
        <v>0</v>
      </c>
    </row>
    <row r="14115" spans="1:18" x14ac:dyDescent="0.3">
      <c r="A14115" t="s">
        <v>1031</v>
      </c>
      <c r="B14115" s="1">
        <v>38460</v>
      </c>
      <c r="C14115" t="s">
        <v>16</v>
      </c>
      <c r="D14115" t="s">
        <v>1034</v>
      </c>
      <c r="E14115" t="s">
        <v>1035</v>
      </c>
      <c r="G14115" s="6" t="s">
        <v>29</v>
      </c>
      <c r="H14115" t="s">
        <v>214</v>
      </c>
      <c r="I14115" t="s">
        <v>26</v>
      </c>
      <c r="J14115" t="s">
        <v>27</v>
      </c>
      <c r="K14115">
        <v>3.5</v>
      </c>
      <c r="L14115">
        <v>18.3</v>
      </c>
      <c r="M14115" t="s">
        <v>927</v>
      </c>
      <c r="N14115">
        <v>18.3</v>
      </c>
      <c r="P14115" cm="1">
        <f t="array" ref="P14115">IF(Q14115&gt;0,INDEX(Q14115:Q35839,MATCH(TRUE,INDEX(Q14115:Q35839="",,),0)-1),"")</f>
        <v>8</v>
      </c>
      <c r="Q14115">
        <f t="shared" si="348"/>
        <v>6</v>
      </c>
      <c r="R14115">
        <f t="shared" si="347"/>
        <v>0</v>
      </c>
    </row>
    <row r="14116" spans="1:18" x14ac:dyDescent="0.3">
      <c r="A14116" t="s">
        <v>1031</v>
      </c>
      <c r="B14116" s="1">
        <v>38460</v>
      </c>
      <c r="C14116" t="s">
        <v>16</v>
      </c>
      <c r="D14116" t="s">
        <v>1034</v>
      </c>
      <c r="E14116" t="s">
        <v>1035</v>
      </c>
      <c r="G14116" s="6" t="s">
        <v>29</v>
      </c>
      <c r="H14116" t="s">
        <v>406</v>
      </c>
      <c r="I14116" t="s">
        <v>26</v>
      </c>
      <c r="J14116" t="s">
        <v>27</v>
      </c>
      <c r="K14116">
        <v>35.799999999999997</v>
      </c>
      <c r="L14116">
        <v>3</v>
      </c>
      <c r="M14116" t="s">
        <v>927</v>
      </c>
      <c r="N14116">
        <v>3</v>
      </c>
      <c r="P14116" cm="1">
        <f t="array" ref="P14116">IF(Q14116&gt;0,INDEX(Q14116:Q35840,MATCH(TRUE,INDEX(Q14116:Q35840="",,),0)-1),"")</f>
        <v>8</v>
      </c>
      <c r="Q14116">
        <f t="shared" si="348"/>
        <v>6</v>
      </c>
      <c r="R14116">
        <f t="shared" si="347"/>
        <v>0</v>
      </c>
    </row>
    <row r="14117" spans="1:18" x14ac:dyDescent="0.3">
      <c r="A14117" t="s">
        <v>1031</v>
      </c>
      <c r="B14117" s="1">
        <v>38460</v>
      </c>
      <c r="C14117" t="s">
        <v>16</v>
      </c>
      <c r="D14117" t="s">
        <v>1034</v>
      </c>
      <c r="E14117" t="s">
        <v>1035</v>
      </c>
      <c r="G14117" s="6" t="s">
        <v>29</v>
      </c>
      <c r="H14117" t="s">
        <v>20</v>
      </c>
      <c r="I14117" t="s">
        <v>26</v>
      </c>
      <c r="J14117" t="s">
        <v>27</v>
      </c>
      <c r="K14117">
        <v>71.8</v>
      </c>
      <c r="L14117">
        <v>14.7</v>
      </c>
      <c r="M14117" t="s">
        <v>927</v>
      </c>
      <c r="N14117">
        <v>14.7</v>
      </c>
      <c r="P14117" cm="1">
        <f t="array" ref="P14117">IF(Q14117&gt;0,INDEX(Q14117:Q35841,MATCH(TRUE,INDEX(Q14117:Q35841="",,),0)-1),"")</f>
        <v>8</v>
      </c>
      <c r="Q14117">
        <f t="shared" si="348"/>
        <v>6</v>
      </c>
      <c r="R14117">
        <f t="shared" si="347"/>
        <v>0</v>
      </c>
    </row>
    <row r="14118" spans="1:18" x14ac:dyDescent="0.3">
      <c r="A14118" t="s">
        <v>1031</v>
      </c>
      <c r="B14118" s="1">
        <v>38460</v>
      </c>
      <c r="C14118" t="s">
        <v>16</v>
      </c>
      <c r="D14118" t="s">
        <v>1034</v>
      </c>
      <c r="E14118" t="s">
        <v>1035</v>
      </c>
      <c r="G14118" t="s">
        <v>19</v>
      </c>
      <c r="H14118" t="s">
        <v>20</v>
      </c>
      <c r="I14118" t="s">
        <v>21</v>
      </c>
      <c r="J14118" t="s">
        <v>22</v>
      </c>
      <c r="K14118">
        <v>55.5</v>
      </c>
      <c r="L14118">
        <v>434</v>
      </c>
      <c r="M14118" t="s">
        <v>32</v>
      </c>
      <c r="N14118">
        <v>515.25</v>
      </c>
      <c r="P14118" cm="1">
        <f t="array" ref="P14118">IF(Q14118&gt;0,INDEX(Q14118:Q35842,MATCH(TRUE,INDEX(Q14118:Q35842="",,),0)-1),"")</f>
        <v>8</v>
      </c>
      <c r="Q14118">
        <f t="shared" si="348"/>
        <v>7</v>
      </c>
      <c r="R14118">
        <f t="shared" si="347"/>
        <v>0</v>
      </c>
    </row>
    <row r="14119" spans="1:18" x14ac:dyDescent="0.3">
      <c r="A14119" t="s">
        <v>1031</v>
      </c>
      <c r="B14119" s="1">
        <v>38460</v>
      </c>
      <c r="C14119" t="s">
        <v>16</v>
      </c>
      <c r="D14119" t="s">
        <v>1034</v>
      </c>
      <c r="E14119" t="s">
        <v>1035</v>
      </c>
      <c r="G14119" t="s">
        <v>19</v>
      </c>
      <c r="H14119" t="s">
        <v>25</v>
      </c>
      <c r="I14119" t="s">
        <v>26</v>
      </c>
      <c r="J14119" t="s">
        <v>27</v>
      </c>
      <c r="K14119">
        <v>409.4</v>
      </c>
      <c r="L14119">
        <v>25.5</v>
      </c>
      <c r="M14119" t="s">
        <v>32</v>
      </c>
      <c r="N14119">
        <v>32.15</v>
      </c>
      <c r="P14119" cm="1">
        <f t="array" ref="P14119">IF(Q14119&gt;0,INDEX(Q14119:Q35843,MATCH(TRUE,INDEX(Q14119:Q35843="",,),0)-1),"")</f>
        <v>8</v>
      </c>
      <c r="Q14119">
        <f t="shared" si="348"/>
        <v>7</v>
      </c>
      <c r="R14119">
        <f t="shared" si="347"/>
        <v>0</v>
      </c>
    </row>
    <row r="14120" spans="1:18" x14ac:dyDescent="0.3">
      <c r="A14120" t="s">
        <v>1031</v>
      </c>
      <c r="B14120" s="1">
        <v>38460</v>
      </c>
      <c r="C14120" t="s">
        <v>16</v>
      </c>
      <c r="D14120" t="s">
        <v>1034</v>
      </c>
      <c r="E14120" t="s">
        <v>1035</v>
      </c>
      <c r="G14120" s="6" t="s">
        <v>29</v>
      </c>
      <c r="H14120" t="s">
        <v>194</v>
      </c>
      <c r="I14120" t="s">
        <v>21</v>
      </c>
      <c r="J14120" t="s">
        <v>22</v>
      </c>
      <c r="K14120">
        <v>8</v>
      </c>
      <c r="L14120">
        <v>296</v>
      </c>
      <c r="M14120" t="s">
        <v>32</v>
      </c>
      <c r="N14120">
        <v>296</v>
      </c>
      <c r="P14120" cm="1">
        <f t="array" ref="P14120">IF(Q14120&gt;0,INDEX(Q14120:Q35844,MATCH(TRUE,INDEX(Q14120:Q35844="",,),0)-1),"")</f>
        <v>8</v>
      </c>
      <c r="Q14120">
        <f t="shared" si="348"/>
        <v>7</v>
      </c>
      <c r="R14120">
        <f t="shared" si="347"/>
        <v>0</v>
      </c>
    </row>
    <row r="14121" spans="1:18" x14ac:dyDescent="0.3">
      <c r="A14121" t="s">
        <v>1031</v>
      </c>
      <c r="B14121" s="1">
        <v>38460</v>
      </c>
      <c r="C14121" t="s">
        <v>16</v>
      </c>
      <c r="D14121" t="s">
        <v>1034</v>
      </c>
      <c r="E14121" t="s">
        <v>1035</v>
      </c>
      <c r="G14121" s="6" t="s">
        <v>29</v>
      </c>
      <c r="H14121" t="s">
        <v>30</v>
      </c>
      <c r="I14121" t="s">
        <v>21</v>
      </c>
      <c r="J14121" t="s">
        <v>22</v>
      </c>
      <c r="K14121">
        <v>8.4</v>
      </c>
      <c r="L14121">
        <v>138</v>
      </c>
      <c r="M14121" t="s">
        <v>32</v>
      </c>
      <c r="N14121">
        <v>138</v>
      </c>
      <c r="P14121" cm="1">
        <f t="array" ref="P14121">IF(Q14121&gt;0,INDEX(Q14121:Q35845,MATCH(TRUE,INDEX(Q14121:Q35845="",,),0)-1),"")</f>
        <v>8</v>
      </c>
      <c r="Q14121">
        <f t="shared" si="348"/>
        <v>7</v>
      </c>
      <c r="R14121">
        <f t="shared" si="347"/>
        <v>0</v>
      </c>
    </row>
    <row r="14122" spans="1:18" x14ac:dyDescent="0.3">
      <c r="A14122" t="s">
        <v>1031</v>
      </c>
      <c r="B14122" s="1">
        <v>38460</v>
      </c>
      <c r="C14122" t="s">
        <v>16</v>
      </c>
      <c r="D14122" t="s">
        <v>1034</v>
      </c>
      <c r="E14122" t="s">
        <v>1035</v>
      </c>
      <c r="G14122" s="6" t="s">
        <v>29</v>
      </c>
      <c r="H14122" t="s">
        <v>206</v>
      </c>
      <c r="I14122" t="s">
        <v>21</v>
      </c>
      <c r="J14122" t="s">
        <v>22</v>
      </c>
      <c r="K14122">
        <v>6.7</v>
      </c>
      <c r="L14122">
        <v>99</v>
      </c>
      <c r="M14122" t="s">
        <v>32</v>
      </c>
      <c r="N14122">
        <v>99</v>
      </c>
      <c r="P14122" cm="1">
        <f t="array" ref="P14122">IF(Q14122&gt;0,INDEX(Q14122:Q35846,MATCH(TRUE,INDEX(Q14122:Q35846="",,),0)-1),"")</f>
        <v>8</v>
      </c>
      <c r="Q14122">
        <f t="shared" si="348"/>
        <v>7</v>
      </c>
      <c r="R14122">
        <f t="shared" si="347"/>
        <v>0</v>
      </c>
    </row>
    <row r="14123" spans="1:18" x14ac:dyDescent="0.3">
      <c r="A14123" t="s">
        <v>1031</v>
      </c>
      <c r="B14123" s="1">
        <v>38460</v>
      </c>
      <c r="C14123" t="s">
        <v>16</v>
      </c>
      <c r="D14123" t="s">
        <v>1034</v>
      </c>
      <c r="E14123" t="s">
        <v>1035</v>
      </c>
      <c r="G14123" s="6" t="s">
        <v>29</v>
      </c>
      <c r="H14123" t="s">
        <v>214</v>
      </c>
      <c r="I14123" t="s">
        <v>21</v>
      </c>
      <c r="J14123" t="s">
        <v>22</v>
      </c>
      <c r="K14123">
        <v>1.6</v>
      </c>
      <c r="L14123">
        <v>146</v>
      </c>
      <c r="M14123" t="s">
        <v>32</v>
      </c>
      <c r="N14123">
        <v>146</v>
      </c>
      <c r="P14123" cm="1">
        <f t="array" ref="P14123">IF(Q14123&gt;0,INDEX(Q14123:Q35847,MATCH(TRUE,INDEX(Q14123:Q35847="",,),0)-1),"")</f>
        <v>8</v>
      </c>
      <c r="Q14123">
        <f t="shared" si="348"/>
        <v>7</v>
      </c>
      <c r="R14123">
        <f t="shared" si="347"/>
        <v>0</v>
      </c>
    </row>
    <row r="14124" spans="1:18" x14ac:dyDescent="0.3">
      <c r="A14124" t="s">
        <v>1031</v>
      </c>
      <c r="B14124" s="1">
        <v>38460</v>
      </c>
      <c r="C14124" t="s">
        <v>16</v>
      </c>
      <c r="D14124" t="s">
        <v>1034</v>
      </c>
      <c r="E14124" t="s">
        <v>1035</v>
      </c>
      <c r="G14124" s="6" t="s">
        <v>29</v>
      </c>
      <c r="H14124" t="s">
        <v>406</v>
      </c>
      <c r="I14124" t="s">
        <v>21</v>
      </c>
      <c r="J14124" t="s">
        <v>22</v>
      </c>
      <c r="K14124">
        <v>1.6</v>
      </c>
      <c r="L14124">
        <v>51</v>
      </c>
      <c r="M14124" t="s">
        <v>32</v>
      </c>
      <c r="N14124">
        <v>51</v>
      </c>
      <c r="P14124" cm="1">
        <f t="array" ref="P14124">IF(Q14124&gt;0,INDEX(Q14124:Q35848,MATCH(TRUE,INDEX(Q14124:Q35848="",,),0)-1),"")</f>
        <v>8</v>
      </c>
      <c r="Q14124">
        <f t="shared" si="348"/>
        <v>7</v>
      </c>
      <c r="R14124">
        <f t="shared" si="347"/>
        <v>0</v>
      </c>
    </row>
    <row r="14125" spans="1:18" x14ac:dyDescent="0.3">
      <c r="A14125" t="s">
        <v>1031</v>
      </c>
      <c r="B14125" s="1">
        <v>38460</v>
      </c>
      <c r="C14125" t="s">
        <v>16</v>
      </c>
      <c r="D14125" t="s">
        <v>1034</v>
      </c>
      <c r="E14125" t="s">
        <v>1035</v>
      </c>
      <c r="G14125" s="6" t="s">
        <v>29</v>
      </c>
      <c r="H14125" t="s">
        <v>25</v>
      </c>
      <c r="I14125" t="s">
        <v>21</v>
      </c>
      <c r="J14125" t="s">
        <v>22</v>
      </c>
      <c r="K14125">
        <v>31.5</v>
      </c>
      <c r="L14125">
        <v>109</v>
      </c>
      <c r="M14125" t="s">
        <v>32</v>
      </c>
      <c r="N14125">
        <v>109</v>
      </c>
      <c r="P14125" cm="1">
        <f t="array" ref="P14125">IF(Q14125&gt;0,INDEX(Q14125:Q35849,MATCH(TRUE,INDEX(Q14125:Q35849="",,),0)-1),"")</f>
        <v>8</v>
      </c>
      <c r="Q14125">
        <f t="shared" si="348"/>
        <v>7</v>
      </c>
      <c r="R14125">
        <f t="shared" si="347"/>
        <v>0</v>
      </c>
    </row>
    <row r="14126" spans="1:18" x14ac:dyDescent="0.3">
      <c r="A14126" t="s">
        <v>1031</v>
      </c>
      <c r="B14126" s="1">
        <v>38460</v>
      </c>
      <c r="C14126" t="s">
        <v>16</v>
      </c>
      <c r="D14126" t="s">
        <v>1034</v>
      </c>
      <c r="E14126" t="s">
        <v>1035</v>
      </c>
      <c r="G14126" s="6" t="s">
        <v>29</v>
      </c>
      <c r="H14126" t="s">
        <v>194</v>
      </c>
      <c r="I14126" t="s">
        <v>26</v>
      </c>
      <c r="J14126" t="s">
        <v>27</v>
      </c>
      <c r="K14126">
        <v>82.6</v>
      </c>
      <c r="L14126">
        <v>17.3</v>
      </c>
      <c r="M14126" t="s">
        <v>32</v>
      </c>
      <c r="N14126">
        <v>17.3</v>
      </c>
      <c r="P14126" cm="1">
        <f t="array" ref="P14126">IF(Q14126&gt;0,INDEX(Q14126:Q35850,MATCH(TRUE,INDEX(Q14126:Q35850="",,),0)-1),"")</f>
        <v>8</v>
      </c>
      <c r="Q14126">
        <f t="shared" si="348"/>
        <v>7</v>
      </c>
      <c r="R14126">
        <f t="shared" si="347"/>
        <v>0</v>
      </c>
    </row>
    <row r="14127" spans="1:18" x14ac:dyDescent="0.3">
      <c r="A14127" t="s">
        <v>1031</v>
      </c>
      <c r="B14127" s="1">
        <v>38460</v>
      </c>
      <c r="C14127" t="s">
        <v>16</v>
      </c>
      <c r="D14127" t="s">
        <v>1034</v>
      </c>
      <c r="E14127" t="s">
        <v>1035</v>
      </c>
      <c r="G14127" s="6" t="s">
        <v>29</v>
      </c>
      <c r="H14127" t="s">
        <v>30</v>
      </c>
      <c r="I14127" t="s">
        <v>26</v>
      </c>
      <c r="J14127" t="s">
        <v>27</v>
      </c>
      <c r="K14127">
        <v>66.900000000000006</v>
      </c>
      <c r="L14127">
        <v>16.95</v>
      </c>
      <c r="M14127" t="s">
        <v>32</v>
      </c>
      <c r="N14127">
        <v>16.95</v>
      </c>
      <c r="P14127" cm="1">
        <f t="array" ref="P14127">IF(Q14127&gt;0,INDEX(Q14127:Q35851,MATCH(TRUE,INDEX(Q14127:Q35851="",,),0)-1),"")</f>
        <v>8</v>
      </c>
      <c r="Q14127">
        <f t="shared" si="348"/>
        <v>7</v>
      </c>
      <c r="R14127">
        <f t="shared" si="347"/>
        <v>0</v>
      </c>
    </row>
    <row r="14128" spans="1:18" x14ac:dyDescent="0.3">
      <c r="A14128" t="s">
        <v>1031</v>
      </c>
      <c r="B14128" s="1">
        <v>38460</v>
      </c>
      <c r="C14128" t="s">
        <v>16</v>
      </c>
      <c r="D14128" t="s">
        <v>1034</v>
      </c>
      <c r="E14128" t="s">
        <v>1035</v>
      </c>
      <c r="G14128" s="6" t="s">
        <v>29</v>
      </c>
      <c r="H14128" t="s">
        <v>206</v>
      </c>
      <c r="I14128" t="s">
        <v>26</v>
      </c>
      <c r="J14128" t="s">
        <v>27</v>
      </c>
      <c r="K14128">
        <v>40.700000000000003</v>
      </c>
      <c r="L14128">
        <v>1.95</v>
      </c>
      <c r="M14128" t="s">
        <v>32</v>
      </c>
      <c r="N14128">
        <v>1.95</v>
      </c>
      <c r="P14128" cm="1">
        <f t="array" ref="P14128">IF(Q14128&gt;0,INDEX(Q14128:Q35852,MATCH(TRUE,INDEX(Q14128:Q35852="",,),0)-1),"")</f>
        <v>8</v>
      </c>
      <c r="Q14128">
        <f t="shared" si="348"/>
        <v>7</v>
      </c>
      <c r="R14128">
        <f t="shared" si="347"/>
        <v>0</v>
      </c>
    </row>
    <row r="14129" spans="1:18" x14ac:dyDescent="0.3">
      <c r="A14129" t="s">
        <v>1031</v>
      </c>
      <c r="B14129" s="1">
        <v>38460</v>
      </c>
      <c r="C14129" t="s">
        <v>16</v>
      </c>
      <c r="D14129" t="s">
        <v>1034</v>
      </c>
      <c r="E14129" t="s">
        <v>1035</v>
      </c>
      <c r="G14129" s="6" t="s">
        <v>29</v>
      </c>
      <c r="H14129" t="s">
        <v>214</v>
      </c>
      <c r="I14129" t="s">
        <v>26</v>
      </c>
      <c r="J14129" t="s">
        <v>27</v>
      </c>
      <c r="K14129">
        <v>3.5</v>
      </c>
      <c r="L14129">
        <v>18.3</v>
      </c>
      <c r="M14129" t="s">
        <v>32</v>
      </c>
      <c r="N14129">
        <v>18.3</v>
      </c>
      <c r="P14129" cm="1">
        <f t="array" ref="P14129">IF(Q14129&gt;0,INDEX(Q14129:Q35853,MATCH(TRUE,INDEX(Q14129:Q35853="",,),0)-1),"")</f>
        <v>8</v>
      </c>
      <c r="Q14129">
        <f t="shared" si="348"/>
        <v>7</v>
      </c>
      <c r="R14129">
        <f t="shared" si="347"/>
        <v>0</v>
      </c>
    </row>
    <row r="14130" spans="1:18" x14ac:dyDescent="0.3">
      <c r="A14130" t="s">
        <v>1031</v>
      </c>
      <c r="B14130" s="1">
        <v>38460</v>
      </c>
      <c r="C14130" t="s">
        <v>16</v>
      </c>
      <c r="D14130" t="s">
        <v>1034</v>
      </c>
      <c r="E14130" t="s">
        <v>1035</v>
      </c>
      <c r="G14130" s="6" t="s">
        <v>29</v>
      </c>
      <c r="H14130" t="s">
        <v>406</v>
      </c>
      <c r="I14130" t="s">
        <v>26</v>
      </c>
      <c r="J14130" t="s">
        <v>27</v>
      </c>
      <c r="K14130">
        <v>35.799999999999997</v>
      </c>
      <c r="L14130">
        <v>3</v>
      </c>
      <c r="M14130" t="s">
        <v>32</v>
      </c>
      <c r="N14130">
        <v>3</v>
      </c>
      <c r="P14130" cm="1">
        <f t="array" ref="P14130">IF(Q14130&gt;0,INDEX(Q14130:Q35854,MATCH(TRUE,INDEX(Q14130:Q35854="",,),0)-1),"")</f>
        <v>8</v>
      </c>
      <c r="Q14130">
        <f t="shared" si="348"/>
        <v>7</v>
      </c>
      <c r="R14130">
        <f t="shared" si="347"/>
        <v>0</v>
      </c>
    </row>
    <row r="14131" spans="1:18" x14ac:dyDescent="0.3">
      <c r="A14131" t="s">
        <v>1031</v>
      </c>
      <c r="B14131" s="1">
        <v>38460</v>
      </c>
      <c r="C14131" t="s">
        <v>16</v>
      </c>
      <c r="D14131" t="s">
        <v>1034</v>
      </c>
      <c r="E14131" t="s">
        <v>1035</v>
      </c>
      <c r="G14131" s="6" t="s">
        <v>29</v>
      </c>
      <c r="H14131" t="s">
        <v>20</v>
      </c>
      <c r="I14131" t="s">
        <v>26</v>
      </c>
      <c r="J14131" t="s">
        <v>27</v>
      </c>
      <c r="K14131">
        <v>71.8</v>
      </c>
      <c r="L14131">
        <v>14.7</v>
      </c>
      <c r="M14131" t="s">
        <v>32</v>
      </c>
      <c r="N14131">
        <v>14.7</v>
      </c>
      <c r="P14131" cm="1">
        <f t="array" ref="P14131">IF(Q14131&gt;0,INDEX(Q14131:Q35855,MATCH(TRUE,INDEX(Q14131:Q35855="",,),0)-1),"")</f>
        <v>8</v>
      </c>
      <c r="Q14131">
        <f t="shared" si="348"/>
        <v>7</v>
      </c>
      <c r="R14131">
        <f t="shared" si="347"/>
        <v>0</v>
      </c>
    </row>
    <row r="14132" spans="1:18" x14ac:dyDescent="0.3">
      <c r="A14132" t="s">
        <v>1031</v>
      </c>
      <c r="B14132" s="1">
        <v>38460</v>
      </c>
      <c r="C14132" t="s">
        <v>16</v>
      </c>
      <c r="D14132" t="s">
        <v>1034</v>
      </c>
      <c r="E14132" t="s">
        <v>1035</v>
      </c>
      <c r="G14132" t="s">
        <v>19</v>
      </c>
      <c r="H14132" t="s">
        <v>20</v>
      </c>
      <c r="I14132" t="s">
        <v>21</v>
      </c>
      <c r="J14132" t="s">
        <v>22</v>
      </c>
      <c r="K14132">
        <v>55.5</v>
      </c>
      <c r="L14132">
        <v>434</v>
      </c>
      <c r="M14132" t="s">
        <v>182</v>
      </c>
      <c r="N14132">
        <v>440</v>
      </c>
      <c r="P14132" cm="1">
        <f t="array" ref="P14132">IF(Q14132&gt;0,INDEX(Q14132:Q35856,MATCH(TRUE,INDEX(Q14132:Q35856="",,),0)-1),"")</f>
        <v>8</v>
      </c>
      <c r="Q14132">
        <f t="shared" si="348"/>
        <v>8</v>
      </c>
      <c r="R14132">
        <f t="shared" ref="R14132:R14195" si="349">IF(P14132="","",0)</f>
        <v>0</v>
      </c>
    </row>
    <row r="14133" spans="1:18" x14ac:dyDescent="0.3">
      <c r="A14133" t="s">
        <v>1031</v>
      </c>
      <c r="B14133" s="1">
        <v>38460</v>
      </c>
      <c r="C14133" t="s">
        <v>16</v>
      </c>
      <c r="D14133" t="s">
        <v>1034</v>
      </c>
      <c r="E14133" t="s">
        <v>1035</v>
      </c>
      <c r="G14133" t="s">
        <v>19</v>
      </c>
      <c r="H14133" t="s">
        <v>25</v>
      </c>
      <c r="I14133" t="s">
        <v>26</v>
      </c>
      <c r="J14133" t="s">
        <v>27</v>
      </c>
      <c r="K14133">
        <v>409.4</v>
      </c>
      <c r="L14133">
        <v>25.5</v>
      </c>
      <c r="M14133" t="s">
        <v>182</v>
      </c>
      <c r="N14133">
        <v>34</v>
      </c>
      <c r="P14133" cm="1">
        <f t="array" ref="P14133">IF(Q14133&gt;0,INDEX(Q14133:Q35857,MATCH(TRUE,INDEX(Q14133:Q35857="",,),0)-1),"")</f>
        <v>8</v>
      </c>
      <c r="Q14133">
        <f t="shared" si="348"/>
        <v>8</v>
      </c>
      <c r="R14133">
        <f t="shared" si="349"/>
        <v>0</v>
      </c>
    </row>
    <row r="14134" spans="1:18" x14ac:dyDescent="0.3">
      <c r="A14134" t="s">
        <v>1031</v>
      </c>
      <c r="B14134" s="1">
        <v>38460</v>
      </c>
      <c r="C14134" t="s">
        <v>16</v>
      </c>
      <c r="D14134" t="s">
        <v>1034</v>
      </c>
      <c r="E14134" t="s">
        <v>1035</v>
      </c>
      <c r="G14134" s="6" t="s">
        <v>29</v>
      </c>
      <c r="H14134" t="s">
        <v>194</v>
      </c>
      <c r="I14134" t="s">
        <v>21</v>
      </c>
      <c r="J14134" t="s">
        <v>22</v>
      </c>
      <c r="K14134">
        <v>8</v>
      </c>
      <c r="L14134">
        <v>296</v>
      </c>
      <c r="M14134" t="s">
        <v>182</v>
      </c>
      <c r="N14134">
        <v>296</v>
      </c>
      <c r="P14134" cm="1">
        <f t="array" ref="P14134">IF(Q14134&gt;0,INDEX(Q14134:Q35858,MATCH(TRUE,INDEX(Q14134:Q35858="",,),0)-1),"")</f>
        <v>8</v>
      </c>
      <c r="Q14134">
        <f t="shared" si="348"/>
        <v>8</v>
      </c>
      <c r="R14134">
        <f t="shared" si="349"/>
        <v>0</v>
      </c>
    </row>
    <row r="14135" spans="1:18" x14ac:dyDescent="0.3">
      <c r="A14135" t="s">
        <v>1031</v>
      </c>
      <c r="B14135" s="1">
        <v>38460</v>
      </c>
      <c r="C14135" t="s">
        <v>16</v>
      </c>
      <c r="D14135" t="s">
        <v>1034</v>
      </c>
      <c r="E14135" t="s">
        <v>1035</v>
      </c>
      <c r="G14135" s="6" t="s">
        <v>29</v>
      </c>
      <c r="H14135" t="s">
        <v>30</v>
      </c>
      <c r="I14135" t="s">
        <v>21</v>
      </c>
      <c r="J14135" t="s">
        <v>22</v>
      </c>
      <c r="K14135">
        <v>8.4</v>
      </c>
      <c r="L14135">
        <v>138</v>
      </c>
      <c r="M14135" t="s">
        <v>182</v>
      </c>
      <c r="N14135">
        <v>138</v>
      </c>
      <c r="P14135" cm="1">
        <f t="array" ref="P14135">IF(Q14135&gt;0,INDEX(Q14135:Q35859,MATCH(TRUE,INDEX(Q14135:Q35859="",,),0)-1),"")</f>
        <v>8</v>
      </c>
      <c r="Q14135">
        <f t="shared" si="348"/>
        <v>8</v>
      </c>
      <c r="R14135">
        <f t="shared" si="349"/>
        <v>0</v>
      </c>
    </row>
    <row r="14136" spans="1:18" x14ac:dyDescent="0.3">
      <c r="A14136" t="s">
        <v>1031</v>
      </c>
      <c r="B14136" s="1">
        <v>38460</v>
      </c>
      <c r="C14136" t="s">
        <v>16</v>
      </c>
      <c r="D14136" t="s">
        <v>1034</v>
      </c>
      <c r="E14136" t="s">
        <v>1035</v>
      </c>
      <c r="G14136" s="6" t="s">
        <v>29</v>
      </c>
      <c r="H14136" t="s">
        <v>206</v>
      </c>
      <c r="I14136" t="s">
        <v>21</v>
      </c>
      <c r="J14136" t="s">
        <v>22</v>
      </c>
      <c r="K14136">
        <v>6.7</v>
      </c>
      <c r="L14136">
        <v>99</v>
      </c>
      <c r="M14136" t="s">
        <v>182</v>
      </c>
      <c r="N14136">
        <v>99</v>
      </c>
      <c r="P14136" cm="1">
        <f t="array" ref="P14136">IF(Q14136&gt;0,INDEX(Q14136:Q35860,MATCH(TRUE,INDEX(Q14136:Q35860="",,),0)-1),"")</f>
        <v>8</v>
      </c>
      <c r="Q14136">
        <f t="shared" si="348"/>
        <v>8</v>
      </c>
      <c r="R14136">
        <f t="shared" si="349"/>
        <v>0</v>
      </c>
    </row>
    <row r="14137" spans="1:18" x14ac:dyDescent="0.3">
      <c r="A14137" t="s">
        <v>1031</v>
      </c>
      <c r="B14137" s="1">
        <v>38460</v>
      </c>
      <c r="C14137" t="s">
        <v>16</v>
      </c>
      <c r="D14137" t="s">
        <v>1034</v>
      </c>
      <c r="E14137" t="s">
        <v>1035</v>
      </c>
      <c r="G14137" s="6" t="s">
        <v>29</v>
      </c>
      <c r="H14137" t="s">
        <v>214</v>
      </c>
      <c r="I14137" t="s">
        <v>21</v>
      </c>
      <c r="J14137" t="s">
        <v>22</v>
      </c>
      <c r="K14137">
        <v>1.6</v>
      </c>
      <c r="L14137">
        <v>146</v>
      </c>
      <c r="M14137" t="s">
        <v>182</v>
      </c>
      <c r="N14137">
        <v>146</v>
      </c>
      <c r="P14137" cm="1">
        <f t="array" ref="P14137">IF(Q14137&gt;0,INDEX(Q14137:Q35861,MATCH(TRUE,INDEX(Q14137:Q35861="",,),0)-1),"")</f>
        <v>8</v>
      </c>
      <c r="Q14137">
        <f t="shared" si="348"/>
        <v>8</v>
      </c>
      <c r="R14137">
        <f t="shared" si="349"/>
        <v>0</v>
      </c>
    </row>
    <row r="14138" spans="1:18" x14ac:dyDescent="0.3">
      <c r="A14138" t="s">
        <v>1031</v>
      </c>
      <c r="B14138" s="1">
        <v>38460</v>
      </c>
      <c r="C14138" t="s">
        <v>16</v>
      </c>
      <c r="D14138" t="s">
        <v>1034</v>
      </c>
      <c r="E14138" t="s">
        <v>1035</v>
      </c>
      <c r="G14138" s="6" t="s">
        <v>29</v>
      </c>
      <c r="H14138" t="s">
        <v>406</v>
      </c>
      <c r="I14138" t="s">
        <v>21</v>
      </c>
      <c r="J14138" t="s">
        <v>22</v>
      </c>
      <c r="K14138">
        <v>1.6</v>
      </c>
      <c r="L14138">
        <v>51</v>
      </c>
      <c r="M14138" t="s">
        <v>182</v>
      </c>
      <c r="N14138">
        <v>51</v>
      </c>
      <c r="P14138" cm="1">
        <f t="array" ref="P14138">IF(Q14138&gt;0,INDEX(Q14138:Q35862,MATCH(TRUE,INDEX(Q14138:Q35862="",,),0)-1),"")</f>
        <v>8</v>
      </c>
      <c r="Q14138">
        <f t="shared" si="348"/>
        <v>8</v>
      </c>
      <c r="R14138">
        <f t="shared" si="349"/>
        <v>0</v>
      </c>
    </row>
    <row r="14139" spans="1:18" x14ac:dyDescent="0.3">
      <c r="A14139" t="s">
        <v>1031</v>
      </c>
      <c r="B14139" s="1">
        <v>38460</v>
      </c>
      <c r="C14139" t="s">
        <v>16</v>
      </c>
      <c r="D14139" t="s">
        <v>1034</v>
      </c>
      <c r="E14139" t="s">
        <v>1035</v>
      </c>
      <c r="G14139" s="6" t="s">
        <v>29</v>
      </c>
      <c r="H14139" t="s">
        <v>25</v>
      </c>
      <c r="I14139" t="s">
        <v>21</v>
      </c>
      <c r="J14139" t="s">
        <v>22</v>
      </c>
      <c r="K14139">
        <v>31.5</v>
      </c>
      <c r="L14139">
        <v>109</v>
      </c>
      <c r="M14139" t="s">
        <v>182</v>
      </c>
      <c r="N14139">
        <v>109</v>
      </c>
      <c r="P14139" cm="1">
        <f t="array" ref="P14139">IF(Q14139&gt;0,INDEX(Q14139:Q35863,MATCH(TRUE,INDEX(Q14139:Q35863="",,),0)-1),"")</f>
        <v>8</v>
      </c>
      <c r="Q14139">
        <f t="shared" si="348"/>
        <v>8</v>
      </c>
      <c r="R14139">
        <f t="shared" si="349"/>
        <v>0</v>
      </c>
    </row>
    <row r="14140" spans="1:18" x14ac:dyDescent="0.3">
      <c r="A14140" t="s">
        <v>1031</v>
      </c>
      <c r="B14140" s="1">
        <v>38460</v>
      </c>
      <c r="C14140" t="s">
        <v>16</v>
      </c>
      <c r="D14140" t="s">
        <v>1034</v>
      </c>
      <c r="E14140" t="s">
        <v>1035</v>
      </c>
      <c r="G14140" s="6" t="s">
        <v>29</v>
      </c>
      <c r="H14140" t="s">
        <v>194</v>
      </c>
      <c r="I14140" t="s">
        <v>26</v>
      </c>
      <c r="J14140" t="s">
        <v>27</v>
      </c>
      <c r="K14140">
        <v>82.6</v>
      </c>
      <c r="L14140">
        <v>17.3</v>
      </c>
      <c r="M14140" t="s">
        <v>182</v>
      </c>
      <c r="N14140">
        <v>17.3</v>
      </c>
      <c r="P14140" cm="1">
        <f t="array" ref="P14140">IF(Q14140&gt;0,INDEX(Q14140:Q35864,MATCH(TRUE,INDEX(Q14140:Q35864="",,),0)-1),"")</f>
        <v>8</v>
      </c>
      <c r="Q14140">
        <f t="shared" si="348"/>
        <v>8</v>
      </c>
      <c r="R14140">
        <f t="shared" si="349"/>
        <v>0</v>
      </c>
    </row>
    <row r="14141" spans="1:18" x14ac:dyDescent="0.3">
      <c r="A14141" t="s">
        <v>1031</v>
      </c>
      <c r="B14141" s="1">
        <v>38460</v>
      </c>
      <c r="C14141" t="s">
        <v>16</v>
      </c>
      <c r="D14141" t="s">
        <v>1034</v>
      </c>
      <c r="E14141" t="s">
        <v>1035</v>
      </c>
      <c r="G14141" s="6" t="s">
        <v>29</v>
      </c>
      <c r="H14141" t="s">
        <v>30</v>
      </c>
      <c r="I14141" t="s">
        <v>26</v>
      </c>
      <c r="J14141" t="s">
        <v>27</v>
      </c>
      <c r="K14141">
        <v>66.900000000000006</v>
      </c>
      <c r="L14141">
        <v>16.95</v>
      </c>
      <c r="M14141" t="s">
        <v>182</v>
      </c>
      <c r="N14141">
        <v>16.95</v>
      </c>
      <c r="P14141" cm="1">
        <f t="array" ref="P14141">IF(Q14141&gt;0,INDEX(Q14141:Q35865,MATCH(TRUE,INDEX(Q14141:Q35865="",,),0)-1),"")</f>
        <v>8</v>
      </c>
      <c r="Q14141">
        <f t="shared" si="348"/>
        <v>8</v>
      </c>
      <c r="R14141">
        <f t="shared" si="349"/>
        <v>0</v>
      </c>
    </row>
    <row r="14142" spans="1:18" x14ac:dyDescent="0.3">
      <c r="A14142" t="s">
        <v>1031</v>
      </c>
      <c r="B14142" s="1">
        <v>38460</v>
      </c>
      <c r="C14142" t="s">
        <v>16</v>
      </c>
      <c r="D14142" t="s">
        <v>1034</v>
      </c>
      <c r="E14142" t="s">
        <v>1035</v>
      </c>
      <c r="G14142" s="6" t="s">
        <v>29</v>
      </c>
      <c r="H14142" t="s">
        <v>206</v>
      </c>
      <c r="I14142" t="s">
        <v>26</v>
      </c>
      <c r="J14142" t="s">
        <v>27</v>
      </c>
      <c r="K14142">
        <v>40.700000000000003</v>
      </c>
      <c r="L14142">
        <v>1.95</v>
      </c>
      <c r="M14142" t="s">
        <v>182</v>
      </c>
      <c r="N14142">
        <v>1.95</v>
      </c>
      <c r="P14142" cm="1">
        <f t="array" ref="P14142">IF(Q14142&gt;0,INDEX(Q14142:Q35866,MATCH(TRUE,INDEX(Q14142:Q35866="",,),0)-1),"")</f>
        <v>8</v>
      </c>
      <c r="Q14142">
        <f t="shared" si="348"/>
        <v>8</v>
      </c>
      <c r="R14142">
        <f t="shared" si="349"/>
        <v>0</v>
      </c>
    </row>
    <row r="14143" spans="1:18" x14ac:dyDescent="0.3">
      <c r="A14143" t="s">
        <v>1031</v>
      </c>
      <c r="B14143" s="1">
        <v>38460</v>
      </c>
      <c r="C14143" t="s">
        <v>16</v>
      </c>
      <c r="D14143" t="s">
        <v>1034</v>
      </c>
      <c r="E14143" t="s">
        <v>1035</v>
      </c>
      <c r="G14143" s="6" t="s">
        <v>29</v>
      </c>
      <c r="H14143" t="s">
        <v>214</v>
      </c>
      <c r="I14143" t="s">
        <v>26</v>
      </c>
      <c r="J14143" t="s">
        <v>27</v>
      </c>
      <c r="K14143">
        <v>3.5</v>
      </c>
      <c r="L14143">
        <v>18.3</v>
      </c>
      <c r="M14143" t="s">
        <v>182</v>
      </c>
      <c r="N14143">
        <v>18.3</v>
      </c>
      <c r="P14143" cm="1">
        <f t="array" ref="P14143">IF(Q14143&gt;0,INDEX(Q14143:Q35867,MATCH(TRUE,INDEX(Q14143:Q35867="",,),0)-1),"")</f>
        <v>8</v>
      </c>
      <c r="Q14143">
        <f t="shared" si="348"/>
        <v>8</v>
      </c>
      <c r="R14143">
        <f t="shared" si="349"/>
        <v>0</v>
      </c>
    </row>
    <row r="14144" spans="1:18" x14ac:dyDescent="0.3">
      <c r="A14144" t="s">
        <v>1031</v>
      </c>
      <c r="B14144" s="1">
        <v>38460</v>
      </c>
      <c r="C14144" t="s">
        <v>16</v>
      </c>
      <c r="D14144" t="s">
        <v>1034</v>
      </c>
      <c r="E14144" t="s">
        <v>1035</v>
      </c>
      <c r="G14144" s="6" t="s">
        <v>29</v>
      </c>
      <c r="H14144" t="s">
        <v>406</v>
      </c>
      <c r="I14144" t="s">
        <v>26</v>
      </c>
      <c r="J14144" t="s">
        <v>27</v>
      </c>
      <c r="K14144">
        <v>35.799999999999997</v>
      </c>
      <c r="L14144">
        <v>3</v>
      </c>
      <c r="M14144" t="s">
        <v>182</v>
      </c>
      <c r="N14144">
        <v>3</v>
      </c>
      <c r="P14144" cm="1">
        <f t="array" ref="P14144">IF(Q14144&gt;0,INDEX(Q14144:Q35868,MATCH(TRUE,INDEX(Q14144:Q35868="",,),0)-1),"")</f>
        <v>8</v>
      </c>
      <c r="Q14144">
        <f t="shared" si="348"/>
        <v>8</v>
      </c>
      <c r="R14144">
        <f t="shared" si="349"/>
        <v>0</v>
      </c>
    </row>
    <row r="14145" spans="1:18" x14ac:dyDescent="0.3">
      <c r="A14145" t="s">
        <v>1031</v>
      </c>
      <c r="B14145" s="1">
        <v>38460</v>
      </c>
      <c r="C14145" t="s">
        <v>16</v>
      </c>
      <c r="D14145" t="s">
        <v>1034</v>
      </c>
      <c r="E14145" t="s">
        <v>1035</v>
      </c>
      <c r="G14145" s="6" t="s">
        <v>29</v>
      </c>
      <c r="H14145" t="s">
        <v>20</v>
      </c>
      <c r="I14145" t="s">
        <v>26</v>
      </c>
      <c r="J14145" t="s">
        <v>27</v>
      </c>
      <c r="K14145">
        <v>71.8</v>
      </c>
      <c r="L14145">
        <v>14.7</v>
      </c>
      <c r="M14145" t="s">
        <v>182</v>
      </c>
      <c r="N14145">
        <v>14.7</v>
      </c>
      <c r="P14145" cm="1">
        <f t="array" ref="P14145">IF(Q14145&gt;0,INDEX(Q14145:Q35869,MATCH(TRUE,INDEX(Q14145:Q35869="",,),0)-1),"")</f>
        <v>8</v>
      </c>
      <c r="Q14145">
        <f t="shared" si="348"/>
        <v>8</v>
      </c>
      <c r="R14145">
        <f t="shared" si="349"/>
        <v>0</v>
      </c>
    </row>
    <row r="14146" spans="1:18" x14ac:dyDescent="0.3">
      <c r="P14146" t="str" cm="1">
        <f t="array" ref="P14146">IF(Q14146&gt;0,INDEX(Q14146:Q35870,MATCH(TRUE,INDEX(Q14146:Q35870="",,),0)-1),"")</f>
        <v/>
      </c>
      <c r="R14146" t="str">
        <f t="shared" si="349"/>
        <v/>
      </c>
    </row>
    <row r="14147" spans="1:18" x14ac:dyDescent="0.3">
      <c r="A14147" t="s">
        <v>1031</v>
      </c>
      <c r="B14147" s="1">
        <v>38460</v>
      </c>
      <c r="C14147" t="s">
        <v>16</v>
      </c>
      <c r="D14147" t="s">
        <v>1036</v>
      </c>
      <c r="E14147" t="s">
        <v>1037</v>
      </c>
      <c r="G14147" t="s">
        <v>19</v>
      </c>
      <c r="H14147" t="s">
        <v>41</v>
      </c>
      <c r="I14147" t="s">
        <v>21</v>
      </c>
      <c r="J14147" t="s">
        <v>22</v>
      </c>
      <c r="K14147">
        <v>41.2</v>
      </c>
      <c r="L14147">
        <v>149.25</v>
      </c>
      <c r="M14147" t="s">
        <v>523</v>
      </c>
      <c r="N14147">
        <v>676</v>
      </c>
      <c r="O14147" t="s">
        <v>24</v>
      </c>
      <c r="P14147" cm="1">
        <f t="array" ref="P14147">IF(Q14147&gt;0,INDEX(Q14147:Q35871,MATCH(TRUE,INDEX(Q14147:Q35871="",,),0)-1),"")</f>
        <v>5</v>
      </c>
      <c r="Q14147">
        <f>INT((ROW()-14147)/8)+1</f>
        <v>1</v>
      </c>
      <c r="R14147">
        <f t="shared" si="349"/>
        <v>0</v>
      </c>
    </row>
    <row r="14148" spans="1:18" x14ac:dyDescent="0.3">
      <c r="A14148" t="s">
        <v>1031</v>
      </c>
      <c r="B14148" s="1">
        <v>38460</v>
      </c>
      <c r="C14148" t="s">
        <v>16</v>
      </c>
      <c r="D14148" t="s">
        <v>1036</v>
      </c>
      <c r="E14148" t="s">
        <v>1037</v>
      </c>
      <c r="G14148" t="s">
        <v>19</v>
      </c>
      <c r="H14148" t="s">
        <v>25</v>
      </c>
      <c r="I14148" t="s">
        <v>26</v>
      </c>
      <c r="J14148" t="s">
        <v>27</v>
      </c>
      <c r="K14148">
        <v>758.2</v>
      </c>
      <c r="L14148">
        <v>22.9</v>
      </c>
      <c r="M14148" t="s">
        <v>523</v>
      </c>
      <c r="N14148">
        <v>22.9</v>
      </c>
      <c r="O14148" t="s">
        <v>24</v>
      </c>
      <c r="P14148" cm="1">
        <f t="array" ref="P14148">IF(Q14148&gt;0,INDEX(Q14148:Q35872,MATCH(TRUE,INDEX(Q14148:Q35872="",,),0)-1),"")</f>
        <v>5</v>
      </c>
      <c r="Q14148">
        <f t="shared" ref="Q14148:Q14186" si="350">INT((ROW()-14147)/8)+1</f>
        <v>1</v>
      </c>
      <c r="R14148">
        <f t="shared" si="349"/>
        <v>0</v>
      </c>
    </row>
    <row r="14149" spans="1:18" x14ac:dyDescent="0.3">
      <c r="A14149" t="s">
        <v>1031</v>
      </c>
      <c r="B14149" s="1">
        <v>38460</v>
      </c>
      <c r="C14149" t="s">
        <v>16</v>
      </c>
      <c r="D14149" t="s">
        <v>1036</v>
      </c>
      <c r="E14149" t="s">
        <v>1037</v>
      </c>
      <c r="G14149" t="s">
        <v>19</v>
      </c>
      <c r="H14149" t="s">
        <v>41</v>
      </c>
      <c r="I14149" t="s">
        <v>26</v>
      </c>
      <c r="J14149" t="s">
        <v>27</v>
      </c>
      <c r="K14149">
        <v>437</v>
      </c>
      <c r="L14149">
        <v>57.85</v>
      </c>
      <c r="M14149" t="s">
        <v>523</v>
      </c>
      <c r="N14149">
        <v>57.85</v>
      </c>
      <c r="O14149" t="s">
        <v>24</v>
      </c>
      <c r="P14149" cm="1">
        <f t="array" ref="P14149">IF(Q14149&gt;0,INDEX(Q14149:Q35873,MATCH(TRUE,INDEX(Q14149:Q35873="",,),0)-1),"")</f>
        <v>5</v>
      </c>
      <c r="Q14149">
        <f t="shared" si="350"/>
        <v>1</v>
      </c>
      <c r="R14149">
        <f t="shared" si="349"/>
        <v>0</v>
      </c>
    </row>
    <row r="14150" spans="1:18" x14ac:dyDescent="0.3">
      <c r="A14150" t="s">
        <v>1031</v>
      </c>
      <c r="B14150" s="1">
        <v>38460</v>
      </c>
      <c r="C14150" t="s">
        <v>16</v>
      </c>
      <c r="D14150" t="s">
        <v>1036</v>
      </c>
      <c r="E14150" t="s">
        <v>1037</v>
      </c>
      <c r="G14150" s="6" t="s">
        <v>29</v>
      </c>
      <c r="H14150" t="s">
        <v>25</v>
      </c>
      <c r="I14150" t="s">
        <v>21</v>
      </c>
      <c r="J14150" t="s">
        <v>22</v>
      </c>
      <c r="K14150">
        <v>25</v>
      </c>
      <c r="L14150">
        <v>90.3</v>
      </c>
      <c r="M14150" t="s">
        <v>523</v>
      </c>
      <c r="N14150">
        <v>90.3</v>
      </c>
      <c r="O14150" t="s">
        <v>24</v>
      </c>
      <c r="P14150" cm="1">
        <f t="array" ref="P14150">IF(Q14150&gt;0,INDEX(Q14150:Q35874,MATCH(TRUE,INDEX(Q14150:Q35874="",,),0)-1),"")</f>
        <v>5</v>
      </c>
      <c r="Q14150">
        <f t="shared" si="350"/>
        <v>1</v>
      </c>
      <c r="R14150">
        <f t="shared" si="349"/>
        <v>0</v>
      </c>
    </row>
    <row r="14151" spans="1:18" x14ac:dyDescent="0.3">
      <c r="A14151" t="s">
        <v>1031</v>
      </c>
      <c r="B14151" s="1">
        <v>38460</v>
      </c>
      <c r="C14151" t="s">
        <v>16</v>
      </c>
      <c r="D14151" t="s">
        <v>1036</v>
      </c>
      <c r="E14151" t="s">
        <v>1037</v>
      </c>
      <c r="G14151" s="6" t="s">
        <v>29</v>
      </c>
      <c r="H14151" t="s">
        <v>30</v>
      </c>
      <c r="I14151" t="s">
        <v>26</v>
      </c>
      <c r="J14151" t="s">
        <v>27</v>
      </c>
      <c r="K14151">
        <v>39.9</v>
      </c>
      <c r="L14151">
        <v>12.6</v>
      </c>
      <c r="M14151" t="s">
        <v>523</v>
      </c>
      <c r="N14151">
        <v>12.6</v>
      </c>
      <c r="O14151" t="s">
        <v>24</v>
      </c>
      <c r="P14151" cm="1">
        <f t="array" ref="P14151">IF(Q14151&gt;0,INDEX(Q14151:Q35875,MATCH(TRUE,INDEX(Q14151:Q35875="",,),0)-1),"")</f>
        <v>5</v>
      </c>
      <c r="Q14151">
        <f t="shared" si="350"/>
        <v>1</v>
      </c>
      <c r="R14151">
        <f t="shared" si="349"/>
        <v>0</v>
      </c>
    </row>
    <row r="14152" spans="1:18" x14ac:dyDescent="0.3">
      <c r="A14152" t="s">
        <v>1031</v>
      </c>
      <c r="B14152" s="1">
        <v>38460</v>
      </c>
      <c r="C14152" t="s">
        <v>16</v>
      </c>
      <c r="D14152" t="s">
        <v>1036</v>
      </c>
      <c r="E14152" t="s">
        <v>1037</v>
      </c>
      <c r="G14152" s="6" t="s">
        <v>29</v>
      </c>
      <c r="H14152" t="s">
        <v>99</v>
      </c>
      <c r="I14152" t="s">
        <v>26</v>
      </c>
      <c r="J14152" t="s">
        <v>27</v>
      </c>
      <c r="K14152">
        <v>57.2</v>
      </c>
      <c r="L14152">
        <v>7.55</v>
      </c>
      <c r="M14152" t="s">
        <v>523</v>
      </c>
      <c r="N14152">
        <v>7.55</v>
      </c>
      <c r="O14152" t="s">
        <v>24</v>
      </c>
      <c r="P14152" cm="1">
        <f t="array" ref="P14152">IF(Q14152&gt;0,INDEX(Q14152:Q35876,MATCH(TRUE,INDEX(Q14152:Q35876="",,),0)-1),"")</f>
        <v>5</v>
      </c>
      <c r="Q14152">
        <f t="shared" si="350"/>
        <v>1</v>
      </c>
      <c r="R14152">
        <f t="shared" si="349"/>
        <v>0</v>
      </c>
    </row>
    <row r="14153" spans="1:18" x14ac:dyDescent="0.3">
      <c r="A14153" t="s">
        <v>1031</v>
      </c>
      <c r="B14153" s="1">
        <v>38460</v>
      </c>
      <c r="C14153" t="s">
        <v>16</v>
      </c>
      <c r="D14153" t="s">
        <v>1036</v>
      </c>
      <c r="E14153" t="s">
        <v>1037</v>
      </c>
      <c r="G14153" s="6" t="s">
        <v>29</v>
      </c>
      <c r="H14153" t="s">
        <v>148</v>
      </c>
      <c r="I14153" t="s">
        <v>26</v>
      </c>
      <c r="J14153" t="s">
        <v>27</v>
      </c>
      <c r="K14153">
        <v>14.7</v>
      </c>
      <c r="L14153">
        <v>7.9</v>
      </c>
      <c r="M14153" t="s">
        <v>523</v>
      </c>
      <c r="N14153">
        <v>7.9</v>
      </c>
      <c r="O14153" t="s">
        <v>24</v>
      </c>
      <c r="P14153" cm="1">
        <f t="array" ref="P14153">IF(Q14153&gt;0,INDEX(Q14153:Q35877,MATCH(TRUE,INDEX(Q14153:Q35877="",,),0)-1),"")</f>
        <v>5</v>
      </c>
      <c r="Q14153">
        <f t="shared" si="350"/>
        <v>1</v>
      </c>
      <c r="R14153">
        <f t="shared" si="349"/>
        <v>0</v>
      </c>
    </row>
    <row r="14154" spans="1:18" x14ac:dyDescent="0.3">
      <c r="A14154" t="s">
        <v>1031</v>
      </c>
      <c r="B14154" s="1">
        <v>38460</v>
      </c>
      <c r="C14154" t="s">
        <v>16</v>
      </c>
      <c r="D14154" t="s">
        <v>1036</v>
      </c>
      <c r="E14154" t="s">
        <v>1037</v>
      </c>
      <c r="G14154" s="6" t="s">
        <v>29</v>
      </c>
      <c r="H14154" t="s">
        <v>28</v>
      </c>
      <c r="I14154" t="s">
        <v>26</v>
      </c>
      <c r="J14154" t="s">
        <v>27</v>
      </c>
      <c r="K14154">
        <v>53.6</v>
      </c>
      <c r="L14154">
        <v>19.399999999999999</v>
      </c>
      <c r="M14154" t="s">
        <v>523</v>
      </c>
      <c r="N14154">
        <v>19.399999999999999</v>
      </c>
      <c r="O14154" t="s">
        <v>24</v>
      </c>
      <c r="P14154" cm="1">
        <f t="array" ref="P14154">IF(Q14154&gt;0,INDEX(Q14154:Q35878,MATCH(TRUE,INDEX(Q14154:Q35878="",,),0)-1),"")</f>
        <v>5</v>
      </c>
      <c r="Q14154">
        <f t="shared" si="350"/>
        <v>1</v>
      </c>
      <c r="R14154">
        <f t="shared" si="349"/>
        <v>0</v>
      </c>
    </row>
    <row r="14155" spans="1:18" x14ac:dyDescent="0.3">
      <c r="A14155" t="s">
        <v>1031</v>
      </c>
      <c r="B14155" s="1">
        <v>38460</v>
      </c>
      <c r="C14155" t="s">
        <v>16</v>
      </c>
      <c r="D14155" t="s">
        <v>1036</v>
      </c>
      <c r="E14155" t="s">
        <v>1037</v>
      </c>
      <c r="G14155" t="s">
        <v>19</v>
      </c>
      <c r="H14155" t="s">
        <v>41</v>
      </c>
      <c r="I14155" t="s">
        <v>21</v>
      </c>
      <c r="J14155" t="s">
        <v>22</v>
      </c>
      <c r="K14155">
        <v>41.2</v>
      </c>
      <c r="L14155">
        <v>149.25</v>
      </c>
      <c r="M14155" t="s">
        <v>583</v>
      </c>
      <c r="N14155">
        <v>200</v>
      </c>
      <c r="P14155" cm="1">
        <f t="array" ref="P14155">IF(Q14155&gt;0,INDEX(Q14155:Q35879,MATCH(TRUE,INDEX(Q14155:Q35879="",,),0)-1),"")</f>
        <v>5</v>
      </c>
      <c r="Q14155">
        <f t="shared" si="350"/>
        <v>2</v>
      </c>
      <c r="R14155">
        <f t="shared" si="349"/>
        <v>0</v>
      </c>
    </row>
    <row r="14156" spans="1:18" x14ac:dyDescent="0.3">
      <c r="A14156" t="s">
        <v>1031</v>
      </c>
      <c r="B14156" s="1">
        <v>38460</v>
      </c>
      <c r="C14156" t="s">
        <v>16</v>
      </c>
      <c r="D14156" t="s">
        <v>1036</v>
      </c>
      <c r="E14156" t="s">
        <v>1037</v>
      </c>
      <c r="G14156" t="s">
        <v>19</v>
      </c>
      <c r="H14156" t="s">
        <v>25</v>
      </c>
      <c r="I14156" t="s">
        <v>26</v>
      </c>
      <c r="J14156" t="s">
        <v>27</v>
      </c>
      <c r="K14156">
        <v>758.2</v>
      </c>
      <c r="L14156">
        <v>22.9</v>
      </c>
      <c r="M14156" t="s">
        <v>583</v>
      </c>
      <c r="N14156">
        <v>33</v>
      </c>
      <c r="P14156" cm="1">
        <f t="array" ref="P14156">IF(Q14156&gt;0,INDEX(Q14156:Q35880,MATCH(TRUE,INDEX(Q14156:Q35880="",,),0)-1),"")</f>
        <v>5</v>
      </c>
      <c r="Q14156">
        <f t="shared" si="350"/>
        <v>2</v>
      </c>
      <c r="R14156">
        <f t="shared" si="349"/>
        <v>0</v>
      </c>
    </row>
    <row r="14157" spans="1:18" x14ac:dyDescent="0.3">
      <c r="A14157" t="s">
        <v>1031</v>
      </c>
      <c r="B14157" s="1">
        <v>38460</v>
      </c>
      <c r="C14157" t="s">
        <v>16</v>
      </c>
      <c r="D14157" t="s">
        <v>1036</v>
      </c>
      <c r="E14157" t="s">
        <v>1037</v>
      </c>
      <c r="G14157" t="s">
        <v>19</v>
      </c>
      <c r="H14157" t="s">
        <v>41</v>
      </c>
      <c r="I14157" t="s">
        <v>26</v>
      </c>
      <c r="J14157" t="s">
        <v>27</v>
      </c>
      <c r="K14157">
        <v>437</v>
      </c>
      <c r="L14157">
        <v>57.85</v>
      </c>
      <c r="M14157" t="s">
        <v>583</v>
      </c>
      <c r="N14157">
        <v>65.5</v>
      </c>
      <c r="P14157" cm="1">
        <f t="array" ref="P14157">IF(Q14157&gt;0,INDEX(Q14157:Q35881,MATCH(TRUE,INDEX(Q14157:Q35881="",,),0)-1),"")</f>
        <v>5</v>
      </c>
      <c r="Q14157">
        <f t="shared" si="350"/>
        <v>2</v>
      </c>
      <c r="R14157">
        <f t="shared" si="349"/>
        <v>0</v>
      </c>
    </row>
    <row r="14158" spans="1:18" x14ac:dyDescent="0.3">
      <c r="A14158" t="s">
        <v>1031</v>
      </c>
      <c r="B14158" s="1">
        <v>38460</v>
      </c>
      <c r="C14158" t="s">
        <v>16</v>
      </c>
      <c r="D14158" t="s">
        <v>1036</v>
      </c>
      <c r="E14158" t="s">
        <v>1037</v>
      </c>
      <c r="G14158" s="6" t="s">
        <v>29</v>
      </c>
      <c r="H14158" t="s">
        <v>25</v>
      </c>
      <c r="I14158" t="s">
        <v>21</v>
      </c>
      <c r="J14158" t="s">
        <v>22</v>
      </c>
      <c r="K14158">
        <v>25</v>
      </c>
      <c r="L14158">
        <v>90.3</v>
      </c>
      <c r="M14158" t="s">
        <v>583</v>
      </c>
      <c r="N14158">
        <v>90.3</v>
      </c>
      <c r="P14158" cm="1">
        <f t="array" ref="P14158">IF(Q14158&gt;0,INDEX(Q14158:Q35882,MATCH(TRUE,INDEX(Q14158:Q35882="",,),0)-1),"")</f>
        <v>5</v>
      </c>
      <c r="Q14158">
        <f t="shared" si="350"/>
        <v>2</v>
      </c>
      <c r="R14158">
        <f t="shared" si="349"/>
        <v>0</v>
      </c>
    </row>
    <row r="14159" spans="1:18" x14ac:dyDescent="0.3">
      <c r="A14159" t="s">
        <v>1031</v>
      </c>
      <c r="B14159" s="1">
        <v>38460</v>
      </c>
      <c r="C14159" t="s">
        <v>16</v>
      </c>
      <c r="D14159" t="s">
        <v>1036</v>
      </c>
      <c r="E14159" t="s">
        <v>1037</v>
      </c>
      <c r="G14159" s="6" t="s">
        <v>29</v>
      </c>
      <c r="H14159" t="s">
        <v>30</v>
      </c>
      <c r="I14159" t="s">
        <v>26</v>
      </c>
      <c r="J14159" t="s">
        <v>27</v>
      </c>
      <c r="K14159">
        <v>39.9</v>
      </c>
      <c r="L14159">
        <v>12.6</v>
      </c>
      <c r="M14159" t="s">
        <v>583</v>
      </c>
      <c r="N14159">
        <v>12.6</v>
      </c>
      <c r="P14159" cm="1">
        <f t="array" ref="P14159">IF(Q14159&gt;0,INDEX(Q14159:Q35883,MATCH(TRUE,INDEX(Q14159:Q35883="",,),0)-1),"")</f>
        <v>5</v>
      </c>
      <c r="Q14159">
        <f t="shared" si="350"/>
        <v>2</v>
      </c>
      <c r="R14159">
        <f t="shared" si="349"/>
        <v>0</v>
      </c>
    </row>
    <row r="14160" spans="1:18" x14ac:dyDescent="0.3">
      <c r="A14160" t="s">
        <v>1031</v>
      </c>
      <c r="B14160" s="1">
        <v>38460</v>
      </c>
      <c r="C14160" t="s">
        <v>16</v>
      </c>
      <c r="D14160" t="s">
        <v>1036</v>
      </c>
      <c r="E14160" t="s">
        <v>1037</v>
      </c>
      <c r="G14160" s="6" t="s">
        <v>29</v>
      </c>
      <c r="H14160" t="s">
        <v>99</v>
      </c>
      <c r="I14160" t="s">
        <v>26</v>
      </c>
      <c r="J14160" t="s">
        <v>27</v>
      </c>
      <c r="K14160">
        <v>57.2</v>
      </c>
      <c r="L14160">
        <v>7.55</v>
      </c>
      <c r="M14160" t="s">
        <v>583</v>
      </c>
      <c r="N14160">
        <v>7.55</v>
      </c>
      <c r="P14160" cm="1">
        <f t="array" ref="P14160">IF(Q14160&gt;0,INDEX(Q14160:Q35884,MATCH(TRUE,INDEX(Q14160:Q35884="",,),0)-1),"")</f>
        <v>5</v>
      </c>
      <c r="Q14160">
        <f t="shared" si="350"/>
        <v>2</v>
      </c>
      <c r="R14160">
        <f t="shared" si="349"/>
        <v>0</v>
      </c>
    </row>
    <row r="14161" spans="1:18" x14ac:dyDescent="0.3">
      <c r="A14161" t="s">
        <v>1031</v>
      </c>
      <c r="B14161" s="1">
        <v>38460</v>
      </c>
      <c r="C14161" t="s">
        <v>16</v>
      </c>
      <c r="D14161" t="s">
        <v>1036</v>
      </c>
      <c r="E14161" t="s">
        <v>1037</v>
      </c>
      <c r="G14161" s="6" t="s">
        <v>29</v>
      </c>
      <c r="H14161" t="s">
        <v>148</v>
      </c>
      <c r="I14161" t="s">
        <v>26</v>
      </c>
      <c r="J14161" t="s">
        <v>27</v>
      </c>
      <c r="K14161">
        <v>14.7</v>
      </c>
      <c r="L14161">
        <v>7.9</v>
      </c>
      <c r="M14161" t="s">
        <v>583</v>
      </c>
      <c r="N14161">
        <v>7.9</v>
      </c>
      <c r="P14161" cm="1">
        <f t="array" ref="P14161">IF(Q14161&gt;0,INDEX(Q14161:Q35885,MATCH(TRUE,INDEX(Q14161:Q35885="",,),0)-1),"")</f>
        <v>5</v>
      </c>
      <c r="Q14161">
        <f t="shared" si="350"/>
        <v>2</v>
      </c>
      <c r="R14161">
        <f t="shared" si="349"/>
        <v>0</v>
      </c>
    </row>
    <row r="14162" spans="1:18" x14ac:dyDescent="0.3">
      <c r="A14162" t="s">
        <v>1031</v>
      </c>
      <c r="B14162" s="1">
        <v>38460</v>
      </c>
      <c r="C14162" t="s">
        <v>16</v>
      </c>
      <c r="D14162" t="s">
        <v>1036</v>
      </c>
      <c r="E14162" t="s">
        <v>1037</v>
      </c>
      <c r="G14162" s="6" t="s">
        <v>29</v>
      </c>
      <c r="H14162" t="s">
        <v>28</v>
      </c>
      <c r="I14162" t="s">
        <v>26</v>
      </c>
      <c r="J14162" t="s">
        <v>27</v>
      </c>
      <c r="K14162">
        <v>53.6</v>
      </c>
      <c r="L14162">
        <v>19.399999999999999</v>
      </c>
      <c r="M14162" t="s">
        <v>583</v>
      </c>
      <c r="N14162">
        <v>19.399999999999999</v>
      </c>
      <c r="P14162" cm="1">
        <f t="array" ref="P14162">IF(Q14162&gt;0,INDEX(Q14162:Q35886,MATCH(TRUE,INDEX(Q14162:Q35886="",,),0)-1),"")</f>
        <v>5</v>
      </c>
      <c r="Q14162">
        <f t="shared" si="350"/>
        <v>2</v>
      </c>
      <c r="R14162">
        <f t="shared" si="349"/>
        <v>0</v>
      </c>
    </row>
    <row r="14163" spans="1:18" x14ac:dyDescent="0.3">
      <c r="A14163" t="s">
        <v>1031</v>
      </c>
      <c r="B14163" s="1">
        <v>38460</v>
      </c>
      <c r="C14163" t="s">
        <v>16</v>
      </c>
      <c r="D14163" t="s">
        <v>1036</v>
      </c>
      <c r="E14163" t="s">
        <v>1037</v>
      </c>
      <c r="G14163" t="s">
        <v>19</v>
      </c>
      <c r="H14163" t="s">
        <v>41</v>
      </c>
      <c r="I14163" t="s">
        <v>21</v>
      </c>
      <c r="J14163" t="s">
        <v>22</v>
      </c>
      <c r="K14163">
        <v>41.2</v>
      </c>
      <c r="L14163">
        <v>149.25</v>
      </c>
      <c r="M14163" t="s">
        <v>182</v>
      </c>
      <c r="N14163">
        <v>150</v>
      </c>
      <c r="P14163" cm="1">
        <f t="array" ref="P14163">IF(Q14163&gt;0,INDEX(Q14163:Q35887,MATCH(TRUE,INDEX(Q14163:Q35887="",,),0)-1),"")</f>
        <v>5</v>
      </c>
      <c r="Q14163">
        <f t="shared" si="350"/>
        <v>3</v>
      </c>
      <c r="R14163">
        <f t="shared" si="349"/>
        <v>0</v>
      </c>
    </row>
    <row r="14164" spans="1:18" x14ac:dyDescent="0.3">
      <c r="A14164" t="s">
        <v>1031</v>
      </c>
      <c r="B14164" s="1">
        <v>38460</v>
      </c>
      <c r="C14164" t="s">
        <v>16</v>
      </c>
      <c r="D14164" t="s">
        <v>1036</v>
      </c>
      <c r="E14164" t="s">
        <v>1037</v>
      </c>
      <c r="G14164" t="s">
        <v>19</v>
      </c>
      <c r="H14164" t="s">
        <v>25</v>
      </c>
      <c r="I14164" t="s">
        <v>26</v>
      </c>
      <c r="J14164" t="s">
        <v>27</v>
      </c>
      <c r="K14164">
        <v>758.2</v>
      </c>
      <c r="L14164">
        <v>22.9</v>
      </c>
      <c r="M14164" t="s">
        <v>182</v>
      </c>
      <c r="N14164">
        <v>34</v>
      </c>
      <c r="P14164" cm="1">
        <f t="array" ref="P14164">IF(Q14164&gt;0,INDEX(Q14164:Q35888,MATCH(TRUE,INDEX(Q14164:Q35888="",,),0)-1),"")</f>
        <v>5</v>
      </c>
      <c r="Q14164">
        <f t="shared" si="350"/>
        <v>3</v>
      </c>
      <c r="R14164">
        <f t="shared" si="349"/>
        <v>0</v>
      </c>
    </row>
    <row r="14165" spans="1:18" x14ac:dyDescent="0.3">
      <c r="A14165" t="s">
        <v>1031</v>
      </c>
      <c r="B14165" s="1">
        <v>38460</v>
      </c>
      <c r="C14165" t="s">
        <v>16</v>
      </c>
      <c r="D14165" t="s">
        <v>1036</v>
      </c>
      <c r="E14165" t="s">
        <v>1037</v>
      </c>
      <c r="G14165" t="s">
        <v>19</v>
      </c>
      <c r="H14165" t="s">
        <v>41</v>
      </c>
      <c r="I14165" t="s">
        <v>26</v>
      </c>
      <c r="J14165" t="s">
        <v>27</v>
      </c>
      <c r="K14165">
        <v>437</v>
      </c>
      <c r="L14165">
        <v>57.85</v>
      </c>
      <c r="M14165" t="s">
        <v>182</v>
      </c>
      <c r="N14165">
        <v>66</v>
      </c>
      <c r="P14165" cm="1">
        <f t="array" ref="P14165">IF(Q14165&gt;0,INDEX(Q14165:Q35889,MATCH(TRUE,INDEX(Q14165:Q35889="",,),0)-1),"")</f>
        <v>5</v>
      </c>
      <c r="Q14165">
        <f t="shared" si="350"/>
        <v>3</v>
      </c>
      <c r="R14165">
        <f t="shared" si="349"/>
        <v>0</v>
      </c>
    </row>
    <row r="14166" spans="1:18" x14ac:dyDescent="0.3">
      <c r="A14166" t="s">
        <v>1031</v>
      </c>
      <c r="B14166" s="1">
        <v>38460</v>
      </c>
      <c r="C14166" t="s">
        <v>16</v>
      </c>
      <c r="D14166" t="s">
        <v>1036</v>
      </c>
      <c r="E14166" t="s">
        <v>1037</v>
      </c>
      <c r="G14166" s="6" t="s">
        <v>29</v>
      </c>
      <c r="H14166" t="s">
        <v>25</v>
      </c>
      <c r="I14166" t="s">
        <v>21</v>
      </c>
      <c r="J14166" t="s">
        <v>22</v>
      </c>
      <c r="K14166">
        <v>25</v>
      </c>
      <c r="L14166">
        <v>90.3</v>
      </c>
      <c r="M14166" t="s">
        <v>182</v>
      </c>
      <c r="N14166">
        <v>90.3</v>
      </c>
      <c r="P14166" cm="1">
        <f t="array" ref="P14166">IF(Q14166&gt;0,INDEX(Q14166:Q35890,MATCH(TRUE,INDEX(Q14166:Q35890="",,),0)-1),"")</f>
        <v>5</v>
      </c>
      <c r="Q14166">
        <f t="shared" si="350"/>
        <v>3</v>
      </c>
      <c r="R14166">
        <f t="shared" si="349"/>
        <v>0</v>
      </c>
    </row>
    <row r="14167" spans="1:18" x14ac:dyDescent="0.3">
      <c r="A14167" t="s">
        <v>1031</v>
      </c>
      <c r="B14167" s="1">
        <v>38460</v>
      </c>
      <c r="C14167" t="s">
        <v>16</v>
      </c>
      <c r="D14167" t="s">
        <v>1036</v>
      </c>
      <c r="E14167" t="s">
        <v>1037</v>
      </c>
      <c r="G14167" s="6" t="s">
        <v>29</v>
      </c>
      <c r="H14167" t="s">
        <v>30</v>
      </c>
      <c r="I14167" t="s">
        <v>26</v>
      </c>
      <c r="J14167" t="s">
        <v>27</v>
      </c>
      <c r="K14167">
        <v>39.9</v>
      </c>
      <c r="L14167">
        <v>12.6</v>
      </c>
      <c r="M14167" t="s">
        <v>182</v>
      </c>
      <c r="N14167">
        <v>12.6</v>
      </c>
      <c r="P14167" cm="1">
        <f t="array" ref="P14167">IF(Q14167&gt;0,INDEX(Q14167:Q35891,MATCH(TRUE,INDEX(Q14167:Q35891="",,),0)-1),"")</f>
        <v>5</v>
      </c>
      <c r="Q14167">
        <f t="shared" si="350"/>
        <v>3</v>
      </c>
      <c r="R14167">
        <f t="shared" si="349"/>
        <v>0</v>
      </c>
    </row>
    <row r="14168" spans="1:18" x14ac:dyDescent="0.3">
      <c r="A14168" t="s">
        <v>1031</v>
      </c>
      <c r="B14168" s="1">
        <v>38460</v>
      </c>
      <c r="C14168" t="s">
        <v>16</v>
      </c>
      <c r="D14168" t="s">
        <v>1036</v>
      </c>
      <c r="E14168" t="s">
        <v>1037</v>
      </c>
      <c r="G14168" s="6" t="s">
        <v>29</v>
      </c>
      <c r="H14168" t="s">
        <v>99</v>
      </c>
      <c r="I14168" t="s">
        <v>26</v>
      </c>
      <c r="J14168" t="s">
        <v>27</v>
      </c>
      <c r="K14168">
        <v>57.2</v>
      </c>
      <c r="L14168">
        <v>7.55</v>
      </c>
      <c r="M14168" t="s">
        <v>182</v>
      </c>
      <c r="N14168">
        <v>7.55</v>
      </c>
      <c r="P14168" cm="1">
        <f t="array" ref="P14168">IF(Q14168&gt;0,INDEX(Q14168:Q35892,MATCH(TRUE,INDEX(Q14168:Q35892="",,),0)-1),"")</f>
        <v>5</v>
      </c>
      <c r="Q14168">
        <f t="shared" si="350"/>
        <v>3</v>
      </c>
      <c r="R14168">
        <f t="shared" si="349"/>
        <v>0</v>
      </c>
    </row>
    <row r="14169" spans="1:18" x14ac:dyDescent="0.3">
      <c r="A14169" t="s">
        <v>1031</v>
      </c>
      <c r="B14169" s="1">
        <v>38460</v>
      </c>
      <c r="C14169" t="s">
        <v>16</v>
      </c>
      <c r="D14169" t="s">
        <v>1036</v>
      </c>
      <c r="E14169" t="s">
        <v>1037</v>
      </c>
      <c r="G14169" s="6" t="s">
        <v>29</v>
      </c>
      <c r="H14169" t="s">
        <v>148</v>
      </c>
      <c r="I14169" t="s">
        <v>26</v>
      </c>
      <c r="J14169" t="s">
        <v>27</v>
      </c>
      <c r="K14169">
        <v>14.7</v>
      </c>
      <c r="L14169">
        <v>7.9</v>
      </c>
      <c r="M14169" t="s">
        <v>182</v>
      </c>
      <c r="N14169">
        <v>7.9</v>
      </c>
      <c r="P14169" cm="1">
        <f t="array" ref="P14169">IF(Q14169&gt;0,INDEX(Q14169:Q35893,MATCH(TRUE,INDEX(Q14169:Q35893="",,),0)-1),"")</f>
        <v>5</v>
      </c>
      <c r="Q14169">
        <f t="shared" si="350"/>
        <v>3</v>
      </c>
      <c r="R14169">
        <f t="shared" si="349"/>
        <v>0</v>
      </c>
    </row>
    <row r="14170" spans="1:18" x14ac:dyDescent="0.3">
      <c r="A14170" t="s">
        <v>1031</v>
      </c>
      <c r="B14170" s="1">
        <v>38460</v>
      </c>
      <c r="C14170" t="s">
        <v>16</v>
      </c>
      <c r="D14170" t="s">
        <v>1036</v>
      </c>
      <c r="E14170" t="s">
        <v>1037</v>
      </c>
      <c r="G14170" s="6" t="s">
        <v>29</v>
      </c>
      <c r="H14170" t="s">
        <v>28</v>
      </c>
      <c r="I14170" t="s">
        <v>26</v>
      </c>
      <c r="J14170" t="s">
        <v>27</v>
      </c>
      <c r="K14170">
        <v>53.6</v>
      </c>
      <c r="L14170">
        <v>19.399999999999999</v>
      </c>
      <c r="M14170" t="s">
        <v>182</v>
      </c>
      <c r="N14170">
        <v>19.399999999999999</v>
      </c>
      <c r="P14170" cm="1">
        <f t="array" ref="P14170">IF(Q14170&gt;0,INDEX(Q14170:Q35894,MATCH(TRUE,INDEX(Q14170:Q35894="",,),0)-1),"")</f>
        <v>5</v>
      </c>
      <c r="Q14170">
        <f t="shared" si="350"/>
        <v>3</v>
      </c>
      <c r="R14170">
        <f t="shared" si="349"/>
        <v>0</v>
      </c>
    </row>
    <row r="14171" spans="1:18" x14ac:dyDescent="0.3">
      <c r="A14171" t="s">
        <v>1031</v>
      </c>
      <c r="B14171" s="1">
        <v>38460</v>
      </c>
      <c r="C14171" t="s">
        <v>16</v>
      </c>
      <c r="D14171" t="s">
        <v>1036</v>
      </c>
      <c r="E14171" t="s">
        <v>1037</v>
      </c>
      <c r="G14171" t="s">
        <v>19</v>
      </c>
      <c r="H14171" t="s">
        <v>41</v>
      </c>
      <c r="I14171" t="s">
        <v>21</v>
      </c>
      <c r="J14171" t="s">
        <v>22</v>
      </c>
      <c r="K14171">
        <v>41.2</v>
      </c>
      <c r="L14171">
        <v>149.25</v>
      </c>
      <c r="M14171" t="s">
        <v>1038</v>
      </c>
      <c r="N14171">
        <v>150</v>
      </c>
      <c r="P14171" cm="1">
        <f t="array" ref="P14171">IF(Q14171&gt;0,INDEX(Q14171:Q35895,MATCH(TRUE,INDEX(Q14171:Q35895="",,),0)-1),"")</f>
        <v>5</v>
      </c>
      <c r="Q14171">
        <f t="shared" si="350"/>
        <v>4</v>
      </c>
      <c r="R14171">
        <f t="shared" si="349"/>
        <v>0</v>
      </c>
    </row>
    <row r="14172" spans="1:18" x14ac:dyDescent="0.3">
      <c r="A14172" t="s">
        <v>1031</v>
      </c>
      <c r="B14172" s="1">
        <v>38460</v>
      </c>
      <c r="C14172" t="s">
        <v>16</v>
      </c>
      <c r="D14172" t="s">
        <v>1036</v>
      </c>
      <c r="E14172" t="s">
        <v>1037</v>
      </c>
      <c r="G14172" t="s">
        <v>19</v>
      </c>
      <c r="H14172" t="s">
        <v>25</v>
      </c>
      <c r="I14172" t="s">
        <v>26</v>
      </c>
      <c r="J14172" t="s">
        <v>27</v>
      </c>
      <c r="K14172">
        <v>758.2</v>
      </c>
      <c r="L14172">
        <v>22.9</v>
      </c>
      <c r="M14172" t="s">
        <v>1038</v>
      </c>
      <c r="N14172">
        <v>31.05</v>
      </c>
      <c r="P14172" cm="1">
        <f t="array" ref="P14172">IF(Q14172&gt;0,INDEX(Q14172:Q35896,MATCH(TRUE,INDEX(Q14172:Q35896="",,),0)-1),"")</f>
        <v>5</v>
      </c>
      <c r="Q14172">
        <f t="shared" si="350"/>
        <v>4</v>
      </c>
      <c r="R14172">
        <f t="shared" si="349"/>
        <v>0</v>
      </c>
    </row>
    <row r="14173" spans="1:18" x14ac:dyDescent="0.3">
      <c r="A14173" t="s">
        <v>1031</v>
      </c>
      <c r="B14173" s="1">
        <v>38460</v>
      </c>
      <c r="C14173" t="s">
        <v>16</v>
      </c>
      <c r="D14173" t="s">
        <v>1036</v>
      </c>
      <c r="E14173" t="s">
        <v>1037</v>
      </c>
      <c r="G14173" t="s">
        <v>19</v>
      </c>
      <c r="H14173" t="s">
        <v>41</v>
      </c>
      <c r="I14173" t="s">
        <v>26</v>
      </c>
      <c r="J14173" t="s">
        <v>27</v>
      </c>
      <c r="K14173">
        <v>437</v>
      </c>
      <c r="L14173">
        <v>57.85</v>
      </c>
      <c r="M14173" t="s">
        <v>1038</v>
      </c>
      <c r="N14173">
        <v>71.05</v>
      </c>
      <c r="P14173" cm="1">
        <f t="array" ref="P14173">IF(Q14173&gt;0,INDEX(Q14173:Q35897,MATCH(TRUE,INDEX(Q14173:Q35897="",,),0)-1),"")</f>
        <v>5</v>
      </c>
      <c r="Q14173">
        <f t="shared" si="350"/>
        <v>4</v>
      </c>
      <c r="R14173">
        <f t="shared" si="349"/>
        <v>0</v>
      </c>
    </row>
    <row r="14174" spans="1:18" x14ac:dyDescent="0.3">
      <c r="A14174" t="s">
        <v>1031</v>
      </c>
      <c r="B14174" s="1">
        <v>38460</v>
      </c>
      <c r="C14174" t="s">
        <v>16</v>
      </c>
      <c r="D14174" t="s">
        <v>1036</v>
      </c>
      <c r="E14174" t="s">
        <v>1037</v>
      </c>
      <c r="G14174" s="6" t="s">
        <v>29</v>
      </c>
      <c r="H14174" t="s">
        <v>25</v>
      </c>
      <c r="I14174" t="s">
        <v>21</v>
      </c>
      <c r="J14174" t="s">
        <v>22</v>
      </c>
      <c r="K14174">
        <v>25</v>
      </c>
      <c r="L14174">
        <v>90.3</v>
      </c>
      <c r="M14174" t="s">
        <v>1038</v>
      </c>
      <c r="N14174">
        <v>90.3</v>
      </c>
      <c r="P14174" cm="1">
        <f t="array" ref="P14174">IF(Q14174&gt;0,INDEX(Q14174:Q35898,MATCH(TRUE,INDEX(Q14174:Q35898="",,),0)-1),"")</f>
        <v>5</v>
      </c>
      <c r="Q14174">
        <f t="shared" si="350"/>
        <v>4</v>
      </c>
      <c r="R14174">
        <f t="shared" si="349"/>
        <v>0</v>
      </c>
    </row>
    <row r="14175" spans="1:18" x14ac:dyDescent="0.3">
      <c r="A14175" t="s">
        <v>1031</v>
      </c>
      <c r="B14175" s="1">
        <v>38460</v>
      </c>
      <c r="C14175" t="s">
        <v>16</v>
      </c>
      <c r="D14175" t="s">
        <v>1036</v>
      </c>
      <c r="E14175" t="s">
        <v>1037</v>
      </c>
      <c r="G14175" s="6" t="s">
        <v>29</v>
      </c>
      <c r="H14175" t="s">
        <v>30</v>
      </c>
      <c r="I14175" t="s">
        <v>26</v>
      </c>
      <c r="J14175" t="s">
        <v>27</v>
      </c>
      <c r="K14175">
        <v>39.9</v>
      </c>
      <c r="L14175">
        <v>12.6</v>
      </c>
      <c r="M14175" t="s">
        <v>1038</v>
      </c>
      <c r="N14175">
        <v>12.6</v>
      </c>
      <c r="P14175" cm="1">
        <f t="array" ref="P14175">IF(Q14175&gt;0,INDEX(Q14175:Q35899,MATCH(TRUE,INDEX(Q14175:Q35899="",,),0)-1),"")</f>
        <v>5</v>
      </c>
      <c r="Q14175">
        <f t="shared" si="350"/>
        <v>4</v>
      </c>
      <c r="R14175">
        <f t="shared" si="349"/>
        <v>0</v>
      </c>
    </row>
    <row r="14176" spans="1:18" x14ac:dyDescent="0.3">
      <c r="A14176" t="s">
        <v>1031</v>
      </c>
      <c r="B14176" s="1">
        <v>38460</v>
      </c>
      <c r="C14176" t="s">
        <v>16</v>
      </c>
      <c r="D14176" t="s">
        <v>1036</v>
      </c>
      <c r="E14176" t="s">
        <v>1037</v>
      </c>
      <c r="G14176" s="6" t="s">
        <v>29</v>
      </c>
      <c r="H14176" t="s">
        <v>99</v>
      </c>
      <c r="I14176" t="s">
        <v>26</v>
      </c>
      <c r="J14176" t="s">
        <v>27</v>
      </c>
      <c r="K14176">
        <v>57.2</v>
      </c>
      <c r="L14176">
        <v>7.55</v>
      </c>
      <c r="M14176" t="s">
        <v>1038</v>
      </c>
      <c r="N14176">
        <v>7.55</v>
      </c>
      <c r="P14176" cm="1">
        <f t="array" ref="P14176">IF(Q14176&gt;0,INDEX(Q14176:Q35900,MATCH(TRUE,INDEX(Q14176:Q35900="",,),0)-1),"")</f>
        <v>5</v>
      </c>
      <c r="Q14176">
        <f t="shared" si="350"/>
        <v>4</v>
      </c>
      <c r="R14176">
        <f t="shared" si="349"/>
        <v>0</v>
      </c>
    </row>
    <row r="14177" spans="1:18" x14ac:dyDescent="0.3">
      <c r="A14177" t="s">
        <v>1031</v>
      </c>
      <c r="B14177" s="1">
        <v>38460</v>
      </c>
      <c r="C14177" t="s">
        <v>16</v>
      </c>
      <c r="D14177" t="s">
        <v>1036</v>
      </c>
      <c r="E14177" t="s">
        <v>1037</v>
      </c>
      <c r="G14177" s="6" t="s">
        <v>29</v>
      </c>
      <c r="H14177" t="s">
        <v>148</v>
      </c>
      <c r="I14177" t="s">
        <v>26</v>
      </c>
      <c r="J14177" t="s">
        <v>27</v>
      </c>
      <c r="K14177">
        <v>14.7</v>
      </c>
      <c r="L14177">
        <v>7.9</v>
      </c>
      <c r="M14177" t="s">
        <v>1038</v>
      </c>
      <c r="N14177">
        <v>7.9</v>
      </c>
      <c r="P14177" cm="1">
        <f t="array" ref="P14177">IF(Q14177&gt;0,INDEX(Q14177:Q35901,MATCH(TRUE,INDEX(Q14177:Q35901="",,),0)-1),"")</f>
        <v>5</v>
      </c>
      <c r="Q14177">
        <f t="shared" si="350"/>
        <v>4</v>
      </c>
      <c r="R14177">
        <f t="shared" si="349"/>
        <v>0</v>
      </c>
    </row>
    <row r="14178" spans="1:18" x14ac:dyDescent="0.3">
      <c r="A14178" t="s">
        <v>1031</v>
      </c>
      <c r="B14178" s="1">
        <v>38460</v>
      </c>
      <c r="C14178" t="s">
        <v>16</v>
      </c>
      <c r="D14178" t="s">
        <v>1036</v>
      </c>
      <c r="E14178" t="s">
        <v>1037</v>
      </c>
      <c r="G14178" s="6" t="s">
        <v>29</v>
      </c>
      <c r="H14178" t="s">
        <v>28</v>
      </c>
      <c r="I14178" t="s">
        <v>26</v>
      </c>
      <c r="J14178" t="s">
        <v>27</v>
      </c>
      <c r="K14178">
        <v>53.6</v>
      </c>
      <c r="L14178">
        <v>19.399999999999999</v>
      </c>
      <c r="M14178" t="s">
        <v>1038</v>
      </c>
      <c r="N14178">
        <v>19.399999999999999</v>
      </c>
      <c r="P14178" cm="1">
        <f t="array" ref="P14178">IF(Q14178&gt;0,INDEX(Q14178:Q35902,MATCH(TRUE,INDEX(Q14178:Q35902="",,),0)-1),"")</f>
        <v>5</v>
      </c>
      <c r="Q14178">
        <f t="shared" si="350"/>
        <v>4</v>
      </c>
      <c r="R14178">
        <f t="shared" si="349"/>
        <v>0</v>
      </c>
    </row>
    <row r="14179" spans="1:18" x14ac:dyDescent="0.3">
      <c r="A14179" t="s">
        <v>1031</v>
      </c>
      <c r="B14179" s="1">
        <v>38460</v>
      </c>
      <c r="C14179" t="s">
        <v>16</v>
      </c>
      <c r="D14179" t="s">
        <v>1036</v>
      </c>
      <c r="E14179" t="s">
        <v>1037</v>
      </c>
      <c r="G14179" t="s">
        <v>19</v>
      </c>
      <c r="H14179" t="s">
        <v>41</v>
      </c>
      <c r="I14179" t="s">
        <v>21</v>
      </c>
      <c r="J14179" t="s">
        <v>22</v>
      </c>
      <c r="K14179">
        <v>41.2</v>
      </c>
      <c r="L14179">
        <v>149.25</v>
      </c>
      <c r="M14179" t="s">
        <v>189</v>
      </c>
      <c r="N14179">
        <v>149.25</v>
      </c>
      <c r="P14179" cm="1">
        <f t="array" ref="P14179">IF(Q14179&gt;0,INDEX(Q14179:Q35903,MATCH(TRUE,INDEX(Q14179:Q35903="",,),0)-1),"")</f>
        <v>5</v>
      </c>
      <c r="Q14179">
        <f t="shared" si="350"/>
        <v>5</v>
      </c>
      <c r="R14179">
        <f t="shared" si="349"/>
        <v>0</v>
      </c>
    </row>
    <row r="14180" spans="1:18" x14ac:dyDescent="0.3">
      <c r="A14180" t="s">
        <v>1031</v>
      </c>
      <c r="B14180" s="1">
        <v>38460</v>
      </c>
      <c r="C14180" t="s">
        <v>16</v>
      </c>
      <c r="D14180" t="s">
        <v>1036</v>
      </c>
      <c r="E14180" t="s">
        <v>1037</v>
      </c>
      <c r="G14180" t="s">
        <v>19</v>
      </c>
      <c r="H14180" t="s">
        <v>25</v>
      </c>
      <c r="I14180" t="s">
        <v>26</v>
      </c>
      <c r="J14180" t="s">
        <v>27</v>
      </c>
      <c r="K14180">
        <v>758.2</v>
      </c>
      <c r="L14180">
        <v>22.9</v>
      </c>
      <c r="M14180" t="s">
        <v>189</v>
      </c>
      <c r="N14180">
        <v>25</v>
      </c>
      <c r="P14180" cm="1">
        <f t="array" ref="P14180">IF(Q14180&gt;0,INDEX(Q14180:Q35904,MATCH(TRUE,INDEX(Q14180:Q35904="",,),0)-1),"")</f>
        <v>5</v>
      </c>
      <c r="Q14180">
        <f t="shared" si="350"/>
        <v>5</v>
      </c>
      <c r="R14180">
        <f t="shared" si="349"/>
        <v>0</v>
      </c>
    </row>
    <row r="14181" spans="1:18" x14ac:dyDescent="0.3">
      <c r="A14181" t="s">
        <v>1031</v>
      </c>
      <c r="B14181" s="1">
        <v>38460</v>
      </c>
      <c r="C14181" t="s">
        <v>16</v>
      </c>
      <c r="D14181" t="s">
        <v>1036</v>
      </c>
      <c r="E14181" t="s">
        <v>1037</v>
      </c>
      <c r="G14181" t="s">
        <v>19</v>
      </c>
      <c r="H14181" t="s">
        <v>41</v>
      </c>
      <c r="I14181" t="s">
        <v>26</v>
      </c>
      <c r="J14181" t="s">
        <v>27</v>
      </c>
      <c r="K14181">
        <v>437</v>
      </c>
      <c r="L14181">
        <v>57.85</v>
      </c>
      <c r="M14181" t="s">
        <v>189</v>
      </c>
      <c r="N14181">
        <v>57.85</v>
      </c>
      <c r="P14181" cm="1">
        <f t="array" ref="P14181">IF(Q14181&gt;0,INDEX(Q14181:Q35905,MATCH(TRUE,INDEX(Q14181:Q35905="",,),0)-1),"")</f>
        <v>5</v>
      </c>
      <c r="Q14181">
        <f t="shared" si="350"/>
        <v>5</v>
      </c>
      <c r="R14181">
        <f t="shared" si="349"/>
        <v>0</v>
      </c>
    </row>
    <row r="14182" spans="1:18" x14ac:dyDescent="0.3">
      <c r="A14182" t="s">
        <v>1031</v>
      </c>
      <c r="B14182" s="1">
        <v>38460</v>
      </c>
      <c r="C14182" t="s">
        <v>16</v>
      </c>
      <c r="D14182" t="s">
        <v>1036</v>
      </c>
      <c r="E14182" t="s">
        <v>1037</v>
      </c>
      <c r="G14182" s="6" t="s">
        <v>29</v>
      </c>
      <c r="H14182" t="s">
        <v>25</v>
      </c>
      <c r="I14182" t="s">
        <v>21</v>
      </c>
      <c r="J14182" t="s">
        <v>22</v>
      </c>
      <c r="K14182">
        <v>25</v>
      </c>
      <c r="L14182">
        <v>90.3</v>
      </c>
      <c r="M14182" t="s">
        <v>189</v>
      </c>
      <c r="N14182">
        <v>90.3</v>
      </c>
      <c r="P14182" cm="1">
        <f t="array" ref="P14182">IF(Q14182&gt;0,INDEX(Q14182:Q35906,MATCH(TRUE,INDEX(Q14182:Q35906="",,),0)-1),"")</f>
        <v>5</v>
      </c>
      <c r="Q14182">
        <f t="shared" si="350"/>
        <v>5</v>
      </c>
      <c r="R14182">
        <f t="shared" si="349"/>
        <v>0</v>
      </c>
    </row>
    <row r="14183" spans="1:18" x14ac:dyDescent="0.3">
      <c r="A14183" t="s">
        <v>1031</v>
      </c>
      <c r="B14183" s="1">
        <v>38460</v>
      </c>
      <c r="C14183" t="s">
        <v>16</v>
      </c>
      <c r="D14183" t="s">
        <v>1036</v>
      </c>
      <c r="E14183" t="s">
        <v>1037</v>
      </c>
      <c r="G14183" s="6" t="s">
        <v>29</v>
      </c>
      <c r="H14183" t="s">
        <v>30</v>
      </c>
      <c r="I14183" t="s">
        <v>26</v>
      </c>
      <c r="J14183" t="s">
        <v>27</v>
      </c>
      <c r="K14183">
        <v>39.9</v>
      </c>
      <c r="L14183">
        <v>12.6</v>
      </c>
      <c r="M14183" t="s">
        <v>189</v>
      </c>
      <c r="N14183">
        <v>12.6</v>
      </c>
      <c r="P14183" cm="1">
        <f t="array" ref="P14183">IF(Q14183&gt;0,INDEX(Q14183:Q35907,MATCH(TRUE,INDEX(Q14183:Q35907="",,),0)-1),"")</f>
        <v>5</v>
      </c>
      <c r="Q14183">
        <f t="shared" si="350"/>
        <v>5</v>
      </c>
      <c r="R14183">
        <f t="shared" si="349"/>
        <v>0</v>
      </c>
    </row>
    <row r="14184" spans="1:18" x14ac:dyDescent="0.3">
      <c r="A14184" t="s">
        <v>1031</v>
      </c>
      <c r="B14184" s="1">
        <v>38460</v>
      </c>
      <c r="C14184" t="s">
        <v>16</v>
      </c>
      <c r="D14184" t="s">
        <v>1036</v>
      </c>
      <c r="E14184" t="s">
        <v>1037</v>
      </c>
      <c r="G14184" s="6" t="s">
        <v>29</v>
      </c>
      <c r="H14184" t="s">
        <v>99</v>
      </c>
      <c r="I14184" t="s">
        <v>26</v>
      </c>
      <c r="J14184" t="s">
        <v>27</v>
      </c>
      <c r="K14184">
        <v>57.2</v>
      </c>
      <c r="L14184">
        <v>7.55</v>
      </c>
      <c r="M14184" t="s">
        <v>189</v>
      </c>
      <c r="N14184">
        <v>7.55</v>
      </c>
      <c r="P14184" cm="1">
        <f t="array" ref="P14184">IF(Q14184&gt;0,INDEX(Q14184:Q35908,MATCH(TRUE,INDEX(Q14184:Q35908="",,),0)-1),"")</f>
        <v>5</v>
      </c>
      <c r="Q14184">
        <f t="shared" si="350"/>
        <v>5</v>
      </c>
      <c r="R14184">
        <f t="shared" si="349"/>
        <v>0</v>
      </c>
    </row>
    <row r="14185" spans="1:18" x14ac:dyDescent="0.3">
      <c r="A14185" t="s">
        <v>1031</v>
      </c>
      <c r="B14185" s="1">
        <v>38460</v>
      </c>
      <c r="C14185" t="s">
        <v>16</v>
      </c>
      <c r="D14185" t="s">
        <v>1036</v>
      </c>
      <c r="E14185" t="s">
        <v>1037</v>
      </c>
      <c r="G14185" s="6" t="s">
        <v>29</v>
      </c>
      <c r="H14185" t="s">
        <v>148</v>
      </c>
      <c r="I14185" t="s">
        <v>26</v>
      </c>
      <c r="J14185" t="s">
        <v>27</v>
      </c>
      <c r="K14185">
        <v>14.7</v>
      </c>
      <c r="L14185">
        <v>7.9</v>
      </c>
      <c r="M14185" t="s">
        <v>189</v>
      </c>
      <c r="N14185">
        <v>7.9</v>
      </c>
      <c r="P14185" cm="1">
        <f t="array" ref="P14185">IF(Q14185&gt;0,INDEX(Q14185:Q35909,MATCH(TRUE,INDEX(Q14185:Q35909="",,),0)-1),"")</f>
        <v>5</v>
      </c>
      <c r="Q14185">
        <f t="shared" si="350"/>
        <v>5</v>
      </c>
      <c r="R14185">
        <f t="shared" si="349"/>
        <v>0</v>
      </c>
    </row>
    <row r="14186" spans="1:18" x14ac:dyDescent="0.3">
      <c r="A14186" t="s">
        <v>1031</v>
      </c>
      <c r="B14186" s="1">
        <v>38460</v>
      </c>
      <c r="C14186" t="s">
        <v>16</v>
      </c>
      <c r="D14186" t="s">
        <v>1036</v>
      </c>
      <c r="E14186" t="s">
        <v>1037</v>
      </c>
      <c r="G14186" s="6" t="s">
        <v>29</v>
      </c>
      <c r="H14186" t="s">
        <v>28</v>
      </c>
      <c r="I14186" t="s">
        <v>26</v>
      </c>
      <c r="J14186" t="s">
        <v>27</v>
      </c>
      <c r="K14186">
        <v>53.6</v>
      </c>
      <c r="L14186">
        <v>19.399999999999999</v>
      </c>
      <c r="M14186" t="s">
        <v>189</v>
      </c>
      <c r="N14186">
        <v>19.399999999999999</v>
      </c>
      <c r="P14186" cm="1">
        <f t="array" ref="P14186">IF(Q14186&gt;0,INDEX(Q14186:Q35910,MATCH(TRUE,INDEX(Q14186:Q35910="",,),0)-1),"")</f>
        <v>5</v>
      </c>
      <c r="Q14186">
        <f t="shared" si="350"/>
        <v>5</v>
      </c>
      <c r="R14186">
        <f t="shared" si="349"/>
        <v>0</v>
      </c>
    </row>
    <row r="14187" spans="1:18" x14ac:dyDescent="0.3">
      <c r="P14187" t="str" cm="1">
        <f t="array" ref="P14187">IF(Q14187&gt;0,INDEX(Q14187:Q35911,MATCH(TRUE,INDEX(Q14187:Q35911="",,),0)-1),"")</f>
        <v/>
      </c>
      <c r="R14187" t="str">
        <f t="shared" si="349"/>
        <v/>
      </c>
    </row>
    <row r="14188" spans="1:18" x14ac:dyDescent="0.3">
      <c r="A14188" t="s">
        <v>1031</v>
      </c>
      <c r="B14188" s="1">
        <v>38460</v>
      </c>
      <c r="C14188" t="s">
        <v>16</v>
      </c>
      <c r="D14188" t="s">
        <v>1039</v>
      </c>
      <c r="E14188" t="s">
        <v>1040</v>
      </c>
      <c r="G14188" t="s">
        <v>19</v>
      </c>
      <c r="H14188" t="s">
        <v>28</v>
      </c>
      <c r="I14188" t="s">
        <v>26</v>
      </c>
      <c r="J14188" t="s">
        <v>27</v>
      </c>
      <c r="K14188">
        <v>1069.5</v>
      </c>
      <c r="L14188">
        <v>22.65</v>
      </c>
      <c r="M14188" t="s">
        <v>518</v>
      </c>
      <c r="N14188">
        <v>46</v>
      </c>
      <c r="O14188" t="s">
        <v>24</v>
      </c>
      <c r="P14188" cm="1">
        <f t="array" ref="P14188">IF(Q14188&gt;0,INDEX(Q14188:Q35912,MATCH(TRUE,INDEX(Q14188:Q35912="",,),0)-1),"")</f>
        <v>3</v>
      </c>
      <c r="Q14188">
        <f>INT((ROW()-14188)/6)+1</f>
        <v>1</v>
      </c>
      <c r="R14188">
        <f t="shared" si="349"/>
        <v>0</v>
      </c>
    </row>
    <row r="14189" spans="1:18" x14ac:dyDescent="0.3">
      <c r="A14189" t="s">
        <v>1031</v>
      </c>
      <c r="B14189" s="1">
        <v>38460</v>
      </c>
      <c r="C14189" t="s">
        <v>16</v>
      </c>
      <c r="D14189" t="s">
        <v>1039</v>
      </c>
      <c r="E14189" t="s">
        <v>1040</v>
      </c>
      <c r="G14189" s="6" t="s">
        <v>29</v>
      </c>
      <c r="H14189" t="s">
        <v>41</v>
      </c>
      <c r="I14189" t="s">
        <v>21</v>
      </c>
      <c r="J14189" t="s">
        <v>22</v>
      </c>
      <c r="K14189">
        <v>17.3</v>
      </c>
      <c r="L14189">
        <v>157</v>
      </c>
      <c r="M14189" t="s">
        <v>518</v>
      </c>
      <c r="N14189">
        <v>157</v>
      </c>
      <c r="O14189" t="s">
        <v>24</v>
      </c>
      <c r="P14189" cm="1">
        <f t="array" ref="P14189">IF(Q14189&gt;0,INDEX(Q14189:Q35913,MATCH(TRUE,INDEX(Q14189:Q35913="",,),0)-1),"")</f>
        <v>3</v>
      </c>
      <c r="Q14189">
        <f t="shared" ref="Q14189:Q14205" si="351">INT((ROW()-14188)/6)+1</f>
        <v>1</v>
      </c>
      <c r="R14189">
        <f t="shared" si="349"/>
        <v>0</v>
      </c>
    </row>
    <row r="14190" spans="1:18" x14ac:dyDescent="0.3">
      <c r="A14190" t="s">
        <v>1031</v>
      </c>
      <c r="B14190" s="1">
        <v>38460</v>
      </c>
      <c r="C14190" t="s">
        <v>16</v>
      </c>
      <c r="D14190" t="s">
        <v>1039</v>
      </c>
      <c r="E14190" t="s">
        <v>1040</v>
      </c>
      <c r="G14190" s="6" t="s">
        <v>29</v>
      </c>
      <c r="H14190" t="s">
        <v>28</v>
      </c>
      <c r="I14190" t="s">
        <v>21</v>
      </c>
      <c r="J14190" t="s">
        <v>22</v>
      </c>
      <c r="K14190">
        <v>5.3</v>
      </c>
      <c r="L14190">
        <v>106</v>
      </c>
      <c r="M14190" t="s">
        <v>518</v>
      </c>
      <c r="N14190">
        <v>106</v>
      </c>
      <c r="O14190" t="s">
        <v>24</v>
      </c>
      <c r="P14190" cm="1">
        <f t="array" ref="P14190">IF(Q14190&gt;0,INDEX(Q14190:Q35914,MATCH(TRUE,INDEX(Q14190:Q35914="",,),0)-1),"")</f>
        <v>3</v>
      </c>
      <c r="Q14190">
        <f t="shared" si="351"/>
        <v>1</v>
      </c>
      <c r="R14190">
        <f t="shared" si="349"/>
        <v>0</v>
      </c>
    </row>
    <row r="14191" spans="1:18" x14ac:dyDescent="0.3">
      <c r="A14191" t="s">
        <v>1031</v>
      </c>
      <c r="B14191" s="1">
        <v>38460</v>
      </c>
      <c r="C14191" t="s">
        <v>16</v>
      </c>
      <c r="D14191" t="s">
        <v>1039</v>
      </c>
      <c r="E14191" t="s">
        <v>1040</v>
      </c>
      <c r="G14191" s="6" t="s">
        <v>29</v>
      </c>
      <c r="H14191" t="s">
        <v>30</v>
      </c>
      <c r="I14191" t="s">
        <v>26</v>
      </c>
      <c r="J14191" t="s">
        <v>27</v>
      </c>
      <c r="K14191">
        <v>35</v>
      </c>
      <c r="L14191">
        <v>16.149999999999999</v>
      </c>
      <c r="M14191" t="s">
        <v>518</v>
      </c>
      <c r="N14191">
        <v>16.149999999999999</v>
      </c>
      <c r="O14191" t="s">
        <v>24</v>
      </c>
      <c r="P14191" cm="1">
        <f t="array" ref="P14191">IF(Q14191&gt;0,INDEX(Q14191:Q35915,MATCH(TRUE,INDEX(Q14191:Q35915="",,),0)-1),"")</f>
        <v>3</v>
      </c>
      <c r="Q14191">
        <f t="shared" si="351"/>
        <v>1</v>
      </c>
      <c r="R14191">
        <f t="shared" si="349"/>
        <v>0</v>
      </c>
    </row>
    <row r="14192" spans="1:18" x14ac:dyDescent="0.3">
      <c r="A14192" t="s">
        <v>1031</v>
      </c>
      <c r="B14192" s="1">
        <v>38460</v>
      </c>
      <c r="C14192" t="s">
        <v>16</v>
      </c>
      <c r="D14192" t="s">
        <v>1039</v>
      </c>
      <c r="E14192" t="s">
        <v>1040</v>
      </c>
      <c r="G14192" s="6" t="s">
        <v>29</v>
      </c>
      <c r="H14192" t="s">
        <v>41</v>
      </c>
      <c r="I14192" t="s">
        <v>26</v>
      </c>
      <c r="J14192" t="s">
        <v>27</v>
      </c>
      <c r="K14192">
        <v>109.2</v>
      </c>
      <c r="L14192">
        <v>53.55</v>
      </c>
      <c r="M14192" t="s">
        <v>518</v>
      </c>
      <c r="N14192">
        <v>53.55</v>
      </c>
      <c r="O14192" t="s">
        <v>24</v>
      </c>
      <c r="P14192" cm="1">
        <f t="array" ref="P14192">IF(Q14192&gt;0,INDEX(Q14192:Q35916,MATCH(TRUE,INDEX(Q14192:Q35916="",,),0)-1),"")</f>
        <v>3</v>
      </c>
      <c r="Q14192">
        <f t="shared" si="351"/>
        <v>1</v>
      </c>
      <c r="R14192">
        <f t="shared" si="349"/>
        <v>0</v>
      </c>
    </row>
    <row r="14193" spans="1:18" x14ac:dyDescent="0.3">
      <c r="A14193" t="s">
        <v>1031</v>
      </c>
      <c r="B14193" s="1">
        <v>38460</v>
      </c>
      <c r="C14193" t="s">
        <v>16</v>
      </c>
      <c r="D14193" t="s">
        <v>1039</v>
      </c>
      <c r="E14193" t="s">
        <v>1040</v>
      </c>
      <c r="G14193" s="6" t="s">
        <v>29</v>
      </c>
      <c r="H14193" t="s">
        <v>63</v>
      </c>
      <c r="I14193" t="s">
        <v>26</v>
      </c>
      <c r="J14193" t="s">
        <v>27</v>
      </c>
      <c r="K14193">
        <v>131</v>
      </c>
      <c r="L14193">
        <v>19.3</v>
      </c>
      <c r="M14193" t="s">
        <v>518</v>
      </c>
      <c r="N14193">
        <v>19.3</v>
      </c>
      <c r="O14193" t="s">
        <v>24</v>
      </c>
      <c r="P14193" cm="1">
        <f t="array" ref="P14193">IF(Q14193&gt;0,INDEX(Q14193:Q35917,MATCH(TRUE,INDEX(Q14193:Q35917="",,),0)-1),"")</f>
        <v>3</v>
      </c>
      <c r="Q14193">
        <f t="shared" si="351"/>
        <v>1</v>
      </c>
      <c r="R14193">
        <f t="shared" si="349"/>
        <v>0</v>
      </c>
    </row>
    <row r="14194" spans="1:18" x14ac:dyDescent="0.3">
      <c r="A14194" t="s">
        <v>1031</v>
      </c>
      <c r="B14194" s="1">
        <v>38460</v>
      </c>
      <c r="C14194" t="s">
        <v>16</v>
      </c>
      <c r="D14194" t="s">
        <v>1039</v>
      </c>
      <c r="E14194" t="s">
        <v>1040</v>
      </c>
      <c r="G14194" t="s">
        <v>19</v>
      </c>
      <c r="H14194" t="s">
        <v>28</v>
      </c>
      <c r="I14194" t="s">
        <v>26</v>
      </c>
      <c r="J14194" t="s">
        <v>27</v>
      </c>
      <c r="K14194">
        <v>1069.5</v>
      </c>
      <c r="L14194">
        <v>22.65</v>
      </c>
      <c r="M14194" t="s">
        <v>182</v>
      </c>
      <c r="N14194">
        <v>36.270000000000003</v>
      </c>
      <c r="P14194" cm="1">
        <f t="array" ref="P14194">IF(Q14194&gt;0,INDEX(Q14194:Q35918,MATCH(TRUE,INDEX(Q14194:Q35918="",,),0)-1),"")</f>
        <v>3</v>
      </c>
      <c r="Q14194">
        <f t="shared" si="351"/>
        <v>2</v>
      </c>
      <c r="R14194">
        <f t="shared" si="349"/>
        <v>0</v>
      </c>
    </row>
    <row r="14195" spans="1:18" x14ac:dyDescent="0.3">
      <c r="A14195" t="s">
        <v>1031</v>
      </c>
      <c r="B14195" s="1">
        <v>38460</v>
      </c>
      <c r="C14195" t="s">
        <v>16</v>
      </c>
      <c r="D14195" t="s">
        <v>1039</v>
      </c>
      <c r="E14195" t="s">
        <v>1040</v>
      </c>
      <c r="G14195" s="6" t="s">
        <v>29</v>
      </c>
      <c r="H14195" t="s">
        <v>41</v>
      </c>
      <c r="I14195" t="s">
        <v>21</v>
      </c>
      <c r="J14195" t="s">
        <v>22</v>
      </c>
      <c r="K14195">
        <v>17.3</v>
      </c>
      <c r="L14195">
        <v>157</v>
      </c>
      <c r="M14195" t="s">
        <v>182</v>
      </c>
      <c r="N14195">
        <v>157</v>
      </c>
      <c r="P14195" cm="1">
        <f t="array" ref="P14195">IF(Q14195&gt;0,INDEX(Q14195:Q35919,MATCH(TRUE,INDEX(Q14195:Q35919="",,),0)-1),"")</f>
        <v>3</v>
      </c>
      <c r="Q14195">
        <f t="shared" si="351"/>
        <v>2</v>
      </c>
      <c r="R14195">
        <f t="shared" si="349"/>
        <v>0</v>
      </c>
    </row>
    <row r="14196" spans="1:18" x14ac:dyDescent="0.3">
      <c r="A14196" t="s">
        <v>1031</v>
      </c>
      <c r="B14196" s="1">
        <v>38460</v>
      </c>
      <c r="C14196" t="s">
        <v>16</v>
      </c>
      <c r="D14196" t="s">
        <v>1039</v>
      </c>
      <c r="E14196" t="s">
        <v>1040</v>
      </c>
      <c r="G14196" s="6" t="s">
        <v>29</v>
      </c>
      <c r="H14196" t="s">
        <v>28</v>
      </c>
      <c r="I14196" t="s">
        <v>21</v>
      </c>
      <c r="J14196" t="s">
        <v>22</v>
      </c>
      <c r="K14196">
        <v>5.3</v>
      </c>
      <c r="L14196">
        <v>106</v>
      </c>
      <c r="M14196" t="s">
        <v>182</v>
      </c>
      <c r="N14196">
        <v>106</v>
      </c>
      <c r="P14196" cm="1">
        <f t="array" ref="P14196">IF(Q14196&gt;0,INDEX(Q14196:Q35920,MATCH(TRUE,INDEX(Q14196:Q35920="",,),0)-1),"")</f>
        <v>3</v>
      </c>
      <c r="Q14196">
        <f t="shared" si="351"/>
        <v>2</v>
      </c>
      <c r="R14196">
        <f t="shared" ref="R14196:R14259" si="352">IF(P14196="","",0)</f>
        <v>0</v>
      </c>
    </row>
    <row r="14197" spans="1:18" x14ac:dyDescent="0.3">
      <c r="A14197" t="s">
        <v>1031</v>
      </c>
      <c r="B14197" s="1">
        <v>38460</v>
      </c>
      <c r="C14197" t="s">
        <v>16</v>
      </c>
      <c r="D14197" t="s">
        <v>1039</v>
      </c>
      <c r="E14197" t="s">
        <v>1040</v>
      </c>
      <c r="G14197" s="6" t="s">
        <v>29</v>
      </c>
      <c r="H14197" t="s">
        <v>30</v>
      </c>
      <c r="I14197" t="s">
        <v>26</v>
      </c>
      <c r="J14197" t="s">
        <v>27</v>
      </c>
      <c r="K14197">
        <v>35</v>
      </c>
      <c r="L14197">
        <v>16.149999999999999</v>
      </c>
      <c r="M14197" t="s">
        <v>182</v>
      </c>
      <c r="N14197">
        <v>16.149999999999999</v>
      </c>
      <c r="P14197" cm="1">
        <f t="array" ref="P14197">IF(Q14197&gt;0,INDEX(Q14197:Q35921,MATCH(TRUE,INDEX(Q14197:Q35921="",,),0)-1),"")</f>
        <v>3</v>
      </c>
      <c r="Q14197">
        <f t="shared" si="351"/>
        <v>2</v>
      </c>
      <c r="R14197">
        <f t="shared" si="352"/>
        <v>0</v>
      </c>
    </row>
    <row r="14198" spans="1:18" x14ac:dyDescent="0.3">
      <c r="A14198" t="s">
        <v>1031</v>
      </c>
      <c r="B14198" s="1">
        <v>38460</v>
      </c>
      <c r="C14198" t="s">
        <v>16</v>
      </c>
      <c r="D14198" t="s">
        <v>1039</v>
      </c>
      <c r="E14198" t="s">
        <v>1040</v>
      </c>
      <c r="G14198" s="6" t="s">
        <v>29</v>
      </c>
      <c r="H14198" t="s">
        <v>41</v>
      </c>
      <c r="I14198" t="s">
        <v>26</v>
      </c>
      <c r="J14198" t="s">
        <v>27</v>
      </c>
      <c r="K14198">
        <v>109.2</v>
      </c>
      <c r="L14198">
        <v>53.55</v>
      </c>
      <c r="M14198" t="s">
        <v>182</v>
      </c>
      <c r="N14198">
        <v>53.55</v>
      </c>
      <c r="P14198" cm="1">
        <f t="array" ref="P14198">IF(Q14198&gt;0,INDEX(Q14198:Q35922,MATCH(TRUE,INDEX(Q14198:Q35922="",,),0)-1),"")</f>
        <v>3</v>
      </c>
      <c r="Q14198">
        <f t="shared" si="351"/>
        <v>2</v>
      </c>
      <c r="R14198">
        <f t="shared" si="352"/>
        <v>0</v>
      </c>
    </row>
    <row r="14199" spans="1:18" x14ac:dyDescent="0.3">
      <c r="A14199" t="s">
        <v>1031</v>
      </c>
      <c r="B14199" s="1">
        <v>38460</v>
      </c>
      <c r="C14199" t="s">
        <v>16</v>
      </c>
      <c r="D14199" t="s">
        <v>1039</v>
      </c>
      <c r="E14199" t="s">
        <v>1040</v>
      </c>
      <c r="G14199" s="6" t="s">
        <v>29</v>
      </c>
      <c r="H14199" t="s">
        <v>63</v>
      </c>
      <c r="I14199" t="s">
        <v>26</v>
      </c>
      <c r="J14199" t="s">
        <v>27</v>
      </c>
      <c r="K14199">
        <v>131</v>
      </c>
      <c r="L14199">
        <v>19.3</v>
      </c>
      <c r="M14199" t="s">
        <v>182</v>
      </c>
      <c r="N14199">
        <v>19.3</v>
      </c>
      <c r="P14199" cm="1">
        <f t="array" ref="P14199">IF(Q14199&gt;0,INDEX(Q14199:Q35923,MATCH(TRUE,INDEX(Q14199:Q35923="",,),0)-1),"")</f>
        <v>3</v>
      </c>
      <c r="Q14199">
        <f t="shared" si="351"/>
        <v>2</v>
      </c>
      <c r="R14199">
        <f t="shared" si="352"/>
        <v>0</v>
      </c>
    </row>
    <row r="14200" spans="1:18" x14ac:dyDescent="0.3">
      <c r="A14200" t="s">
        <v>1031</v>
      </c>
      <c r="B14200" s="1">
        <v>38460</v>
      </c>
      <c r="C14200" t="s">
        <v>16</v>
      </c>
      <c r="D14200" t="s">
        <v>1039</v>
      </c>
      <c r="E14200" t="s">
        <v>1040</v>
      </c>
      <c r="G14200" t="s">
        <v>19</v>
      </c>
      <c r="H14200" t="s">
        <v>28</v>
      </c>
      <c r="I14200" t="s">
        <v>26</v>
      </c>
      <c r="J14200" t="s">
        <v>27</v>
      </c>
      <c r="K14200">
        <v>1069.5</v>
      </c>
      <c r="L14200">
        <v>22.65</v>
      </c>
      <c r="M14200" t="s">
        <v>32</v>
      </c>
      <c r="N14200">
        <v>36.1</v>
      </c>
      <c r="P14200" cm="1">
        <f t="array" ref="P14200">IF(Q14200&gt;0,INDEX(Q14200:Q35924,MATCH(TRUE,INDEX(Q14200:Q35924="",,),0)-1),"")</f>
        <v>3</v>
      </c>
      <c r="Q14200">
        <f t="shared" si="351"/>
        <v>3</v>
      </c>
      <c r="R14200">
        <f t="shared" si="352"/>
        <v>0</v>
      </c>
    </row>
    <row r="14201" spans="1:18" x14ac:dyDescent="0.3">
      <c r="A14201" t="s">
        <v>1031</v>
      </c>
      <c r="B14201" s="1">
        <v>38460</v>
      </c>
      <c r="C14201" t="s">
        <v>16</v>
      </c>
      <c r="D14201" t="s">
        <v>1039</v>
      </c>
      <c r="E14201" t="s">
        <v>1040</v>
      </c>
      <c r="G14201" s="6" t="s">
        <v>29</v>
      </c>
      <c r="H14201" t="s">
        <v>41</v>
      </c>
      <c r="I14201" t="s">
        <v>21</v>
      </c>
      <c r="J14201" t="s">
        <v>22</v>
      </c>
      <c r="K14201">
        <v>17.3</v>
      </c>
      <c r="L14201">
        <v>157</v>
      </c>
      <c r="M14201" t="s">
        <v>32</v>
      </c>
      <c r="N14201">
        <v>157</v>
      </c>
      <c r="P14201" cm="1">
        <f t="array" ref="P14201">IF(Q14201&gt;0,INDEX(Q14201:Q35925,MATCH(TRUE,INDEX(Q14201:Q35925="",,),0)-1),"")</f>
        <v>3</v>
      </c>
      <c r="Q14201">
        <f t="shared" si="351"/>
        <v>3</v>
      </c>
      <c r="R14201">
        <f t="shared" si="352"/>
        <v>0</v>
      </c>
    </row>
    <row r="14202" spans="1:18" x14ac:dyDescent="0.3">
      <c r="A14202" t="s">
        <v>1031</v>
      </c>
      <c r="B14202" s="1">
        <v>38460</v>
      </c>
      <c r="C14202" t="s">
        <v>16</v>
      </c>
      <c r="D14202" t="s">
        <v>1039</v>
      </c>
      <c r="E14202" t="s">
        <v>1040</v>
      </c>
      <c r="G14202" s="6" t="s">
        <v>29</v>
      </c>
      <c r="H14202" t="s">
        <v>28</v>
      </c>
      <c r="I14202" t="s">
        <v>21</v>
      </c>
      <c r="J14202" t="s">
        <v>22</v>
      </c>
      <c r="K14202">
        <v>5.3</v>
      </c>
      <c r="L14202">
        <v>106</v>
      </c>
      <c r="M14202" t="s">
        <v>32</v>
      </c>
      <c r="N14202">
        <v>106</v>
      </c>
      <c r="P14202" cm="1">
        <f t="array" ref="P14202">IF(Q14202&gt;0,INDEX(Q14202:Q35926,MATCH(TRUE,INDEX(Q14202:Q35926="",,),0)-1),"")</f>
        <v>3</v>
      </c>
      <c r="Q14202">
        <f t="shared" si="351"/>
        <v>3</v>
      </c>
      <c r="R14202">
        <f t="shared" si="352"/>
        <v>0</v>
      </c>
    </row>
    <row r="14203" spans="1:18" x14ac:dyDescent="0.3">
      <c r="A14203" t="s">
        <v>1031</v>
      </c>
      <c r="B14203" s="1">
        <v>38460</v>
      </c>
      <c r="C14203" t="s">
        <v>16</v>
      </c>
      <c r="D14203" t="s">
        <v>1039</v>
      </c>
      <c r="E14203" t="s">
        <v>1040</v>
      </c>
      <c r="G14203" s="6" t="s">
        <v>29</v>
      </c>
      <c r="H14203" t="s">
        <v>30</v>
      </c>
      <c r="I14203" t="s">
        <v>26</v>
      </c>
      <c r="J14203" t="s">
        <v>27</v>
      </c>
      <c r="K14203">
        <v>35</v>
      </c>
      <c r="L14203">
        <v>16.149999999999999</v>
      </c>
      <c r="M14203" t="s">
        <v>32</v>
      </c>
      <c r="N14203">
        <v>16.149999999999999</v>
      </c>
      <c r="P14203" cm="1">
        <f t="array" ref="P14203">IF(Q14203&gt;0,INDEX(Q14203:Q35927,MATCH(TRUE,INDEX(Q14203:Q35927="",,),0)-1),"")</f>
        <v>3</v>
      </c>
      <c r="Q14203">
        <f t="shared" si="351"/>
        <v>3</v>
      </c>
      <c r="R14203">
        <f t="shared" si="352"/>
        <v>0</v>
      </c>
    </row>
    <row r="14204" spans="1:18" x14ac:dyDescent="0.3">
      <c r="A14204" t="s">
        <v>1031</v>
      </c>
      <c r="B14204" s="1">
        <v>38460</v>
      </c>
      <c r="C14204" t="s">
        <v>16</v>
      </c>
      <c r="D14204" t="s">
        <v>1039</v>
      </c>
      <c r="E14204" t="s">
        <v>1040</v>
      </c>
      <c r="G14204" s="6" t="s">
        <v>29</v>
      </c>
      <c r="H14204" t="s">
        <v>41</v>
      </c>
      <c r="I14204" t="s">
        <v>26</v>
      </c>
      <c r="J14204" t="s">
        <v>27</v>
      </c>
      <c r="K14204">
        <v>109.2</v>
      </c>
      <c r="L14204">
        <v>53.55</v>
      </c>
      <c r="M14204" t="s">
        <v>32</v>
      </c>
      <c r="N14204">
        <v>53.55</v>
      </c>
      <c r="P14204" cm="1">
        <f t="array" ref="P14204">IF(Q14204&gt;0,INDEX(Q14204:Q35928,MATCH(TRUE,INDEX(Q14204:Q35928="",,),0)-1),"")</f>
        <v>3</v>
      </c>
      <c r="Q14204">
        <f t="shared" si="351"/>
        <v>3</v>
      </c>
      <c r="R14204">
        <f t="shared" si="352"/>
        <v>0</v>
      </c>
    </row>
    <row r="14205" spans="1:18" x14ac:dyDescent="0.3">
      <c r="A14205" t="s">
        <v>1031</v>
      </c>
      <c r="B14205" s="1">
        <v>38460</v>
      </c>
      <c r="C14205" t="s">
        <v>16</v>
      </c>
      <c r="D14205" t="s">
        <v>1039</v>
      </c>
      <c r="E14205" t="s">
        <v>1040</v>
      </c>
      <c r="G14205" s="6" t="s">
        <v>29</v>
      </c>
      <c r="H14205" t="s">
        <v>63</v>
      </c>
      <c r="I14205" t="s">
        <v>26</v>
      </c>
      <c r="J14205" t="s">
        <v>27</v>
      </c>
      <c r="K14205">
        <v>131</v>
      </c>
      <c r="L14205">
        <v>19.3</v>
      </c>
      <c r="M14205" t="s">
        <v>32</v>
      </c>
      <c r="N14205">
        <v>19.3</v>
      </c>
      <c r="P14205" cm="1">
        <f t="array" ref="P14205">IF(Q14205&gt;0,INDEX(Q14205:Q35929,MATCH(TRUE,INDEX(Q14205:Q35929="",,),0)-1),"")</f>
        <v>3</v>
      </c>
      <c r="Q14205">
        <f t="shared" si="351"/>
        <v>3</v>
      </c>
      <c r="R14205">
        <f t="shared" si="352"/>
        <v>0</v>
      </c>
    </row>
    <row r="14206" spans="1:18" x14ac:dyDescent="0.3">
      <c r="P14206" t="str" cm="1">
        <f t="array" ref="P14206">IF(Q14206&gt;0,INDEX(Q14206:Q35930,MATCH(TRUE,INDEX(Q14206:Q35930="",,),0)-1),"")</f>
        <v/>
      </c>
      <c r="R14206" t="str">
        <f t="shared" si="352"/>
        <v/>
      </c>
    </row>
    <row r="14207" spans="1:18" x14ac:dyDescent="0.3">
      <c r="A14207" t="s">
        <v>1031</v>
      </c>
      <c r="B14207" s="1">
        <v>38565</v>
      </c>
      <c r="C14207" t="s">
        <v>16</v>
      </c>
      <c r="D14207" t="s">
        <v>1041</v>
      </c>
      <c r="E14207" t="s">
        <v>1042</v>
      </c>
      <c r="G14207" t="s">
        <v>19</v>
      </c>
      <c r="H14207" t="s">
        <v>25</v>
      </c>
      <c r="I14207" t="s">
        <v>21</v>
      </c>
      <c r="J14207" t="s">
        <v>22</v>
      </c>
      <c r="K14207">
        <v>25.8</v>
      </c>
      <c r="L14207">
        <v>109.5</v>
      </c>
      <c r="M14207" t="s">
        <v>1043</v>
      </c>
      <c r="N14207">
        <v>500</v>
      </c>
      <c r="O14207" t="s">
        <v>24</v>
      </c>
      <c r="P14207" cm="1">
        <f t="array" ref="P14207">IF(Q14207&gt;0,INDEX(Q14207:Q35931,MATCH(TRUE,INDEX(Q14207:Q35931="",,),0)-1),"")</f>
        <v>10</v>
      </c>
      <c r="Q14207">
        <f>INT((ROW()-14207)/11)+1</f>
        <v>1</v>
      </c>
      <c r="R14207">
        <f t="shared" si="352"/>
        <v>0</v>
      </c>
    </row>
    <row r="14208" spans="1:18" x14ac:dyDescent="0.3">
      <c r="A14208" t="s">
        <v>1031</v>
      </c>
      <c r="B14208" s="1">
        <v>38565</v>
      </c>
      <c r="C14208" t="s">
        <v>16</v>
      </c>
      <c r="D14208" t="s">
        <v>1041</v>
      </c>
      <c r="E14208" t="s">
        <v>1042</v>
      </c>
      <c r="G14208" t="s">
        <v>19</v>
      </c>
      <c r="H14208" t="s">
        <v>41</v>
      </c>
      <c r="I14208" t="s">
        <v>21</v>
      </c>
      <c r="J14208" t="s">
        <v>22</v>
      </c>
      <c r="K14208">
        <v>19.600000000000001</v>
      </c>
      <c r="L14208">
        <v>178</v>
      </c>
      <c r="M14208" t="s">
        <v>1043</v>
      </c>
      <c r="N14208">
        <v>500</v>
      </c>
      <c r="O14208" t="s">
        <v>24</v>
      </c>
      <c r="P14208" cm="1">
        <f t="array" ref="P14208">IF(Q14208&gt;0,INDEX(Q14208:Q35932,MATCH(TRUE,INDEX(Q14208:Q35932="",,),0)-1),"")</f>
        <v>10</v>
      </c>
      <c r="Q14208">
        <f t="shared" ref="Q14208:Q14271" si="353">INT((ROW()-14207)/11)+1</f>
        <v>1</v>
      </c>
      <c r="R14208">
        <f t="shared" si="352"/>
        <v>0</v>
      </c>
    </row>
    <row r="14209" spans="1:18" x14ac:dyDescent="0.3">
      <c r="A14209" t="s">
        <v>1031</v>
      </c>
      <c r="B14209" s="1">
        <v>38565</v>
      </c>
      <c r="C14209" t="s">
        <v>16</v>
      </c>
      <c r="D14209" t="s">
        <v>1041</v>
      </c>
      <c r="E14209" t="s">
        <v>1042</v>
      </c>
      <c r="G14209" t="s">
        <v>19</v>
      </c>
      <c r="H14209" t="s">
        <v>30</v>
      </c>
      <c r="I14209" t="s">
        <v>26</v>
      </c>
      <c r="J14209" t="s">
        <v>27</v>
      </c>
      <c r="K14209">
        <v>278.2</v>
      </c>
      <c r="L14209">
        <v>16.600000000000001</v>
      </c>
      <c r="M14209" t="s">
        <v>1043</v>
      </c>
      <c r="N14209">
        <v>38</v>
      </c>
      <c r="O14209" t="s">
        <v>24</v>
      </c>
      <c r="P14209" cm="1">
        <f t="array" ref="P14209">IF(Q14209&gt;0,INDEX(Q14209:Q35933,MATCH(TRUE,INDEX(Q14209:Q35933="",,),0)-1),"")</f>
        <v>10</v>
      </c>
      <c r="Q14209">
        <f t="shared" si="353"/>
        <v>1</v>
      </c>
      <c r="R14209">
        <f t="shared" si="352"/>
        <v>0</v>
      </c>
    </row>
    <row r="14210" spans="1:18" x14ac:dyDescent="0.3">
      <c r="A14210" t="s">
        <v>1031</v>
      </c>
      <c r="B14210" s="1">
        <v>38565</v>
      </c>
      <c r="C14210" t="s">
        <v>16</v>
      </c>
      <c r="D14210" t="s">
        <v>1041</v>
      </c>
      <c r="E14210" t="s">
        <v>1042</v>
      </c>
      <c r="G14210" t="s">
        <v>19</v>
      </c>
      <c r="H14210" t="s">
        <v>25</v>
      </c>
      <c r="I14210" t="s">
        <v>26</v>
      </c>
      <c r="J14210" t="s">
        <v>27</v>
      </c>
      <c r="K14210">
        <v>531</v>
      </c>
      <c r="L14210">
        <v>26</v>
      </c>
      <c r="M14210" t="s">
        <v>1043</v>
      </c>
      <c r="N14210">
        <v>40</v>
      </c>
      <c r="O14210" t="s">
        <v>24</v>
      </c>
      <c r="P14210" cm="1">
        <f t="array" ref="P14210">IF(Q14210&gt;0,INDEX(Q14210:Q35934,MATCH(TRUE,INDEX(Q14210:Q35934="",,),0)-1),"")</f>
        <v>10</v>
      </c>
      <c r="Q14210">
        <f t="shared" si="353"/>
        <v>1</v>
      </c>
      <c r="R14210">
        <f t="shared" si="352"/>
        <v>0</v>
      </c>
    </row>
    <row r="14211" spans="1:18" x14ac:dyDescent="0.3">
      <c r="A14211" t="s">
        <v>1031</v>
      </c>
      <c r="B14211" s="1">
        <v>38565</v>
      </c>
      <c r="C14211" t="s">
        <v>16</v>
      </c>
      <c r="D14211" t="s">
        <v>1041</v>
      </c>
      <c r="E14211" t="s">
        <v>1042</v>
      </c>
      <c r="G14211" t="s">
        <v>19</v>
      </c>
      <c r="H14211" t="s">
        <v>41</v>
      </c>
      <c r="I14211" t="s">
        <v>26</v>
      </c>
      <c r="J14211" t="s">
        <v>27</v>
      </c>
      <c r="K14211">
        <v>95.3</v>
      </c>
      <c r="L14211">
        <v>65.75</v>
      </c>
      <c r="M14211" t="s">
        <v>1043</v>
      </c>
      <c r="N14211">
        <v>85</v>
      </c>
      <c r="O14211" t="s">
        <v>24</v>
      </c>
      <c r="P14211" cm="1">
        <f t="array" ref="P14211">IF(Q14211&gt;0,INDEX(Q14211:Q35935,MATCH(TRUE,INDEX(Q14211:Q35935="",,),0)-1),"")</f>
        <v>10</v>
      </c>
      <c r="Q14211">
        <f t="shared" si="353"/>
        <v>1</v>
      </c>
      <c r="R14211">
        <f t="shared" si="352"/>
        <v>0</v>
      </c>
    </row>
    <row r="14212" spans="1:18" x14ac:dyDescent="0.3">
      <c r="A14212" t="s">
        <v>1031</v>
      </c>
      <c r="B14212" s="1">
        <v>38565</v>
      </c>
      <c r="C14212" t="s">
        <v>16</v>
      </c>
      <c r="D14212" t="s">
        <v>1041</v>
      </c>
      <c r="E14212" t="s">
        <v>1042</v>
      </c>
      <c r="G14212" s="6" t="s">
        <v>29</v>
      </c>
      <c r="H14212" t="s">
        <v>194</v>
      </c>
      <c r="I14212" t="s">
        <v>21</v>
      </c>
      <c r="J14212" t="s">
        <v>22</v>
      </c>
      <c r="K14212">
        <v>2.6</v>
      </c>
      <c r="L14212">
        <v>412.25</v>
      </c>
      <c r="M14212" t="s">
        <v>1043</v>
      </c>
      <c r="N14212">
        <v>412.25</v>
      </c>
      <c r="O14212" t="s">
        <v>24</v>
      </c>
      <c r="P14212" cm="1">
        <f t="array" ref="P14212">IF(Q14212&gt;0,INDEX(Q14212:Q35936,MATCH(TRUE,INDEX(Q14212:Q35936="",,),0)-1),"")</f>
        <v>10</v>
      </c>
      <c r="Q14212">
        <f t="shared" si="353"/>
        <v>1</v>
      </c>
      <c r="R14212">
        <f t="shared" si="352"/>
        <v>0</v>
      </c>
    </row>
    <row r="14213" spans="1:18" x14ac:dyDescent="0.3">
      <c r="A14213" t="s">
        <v>1031</v>
      </c>
      <c r="B14213" s="1">
        <v>38565</v>
      </c>
      <c r="C14213" t="s">
        <v>16</v>
      </c>
      <c r="D14213" t="s">
        <v>1041</v>
      </c>
      <c r="E14213" t="s">
        <v>1042</v>
      </c>
      <c r="G14213" s="6" t="s">
        <v>29</v>
      </c>
      <c r="H14213" t="s">
        <v>30</v>
      </c>
      <c r="I14213" t="s">
        <v>21</v>
      </c>
      <c r="J14213" t="s">
        <v>22</v>
      </c>
      <c r="K14213">
        <v>10.7</v>
      </c>
      <c r="L14213">
        <v>135</v>
      </c>
      <c r="M14213" t="s">
        <v>1043</v>
      </c>
      <c r="N14213">
        <v>135</v>
      </c>
      <c r="O14213" t="s">
        <v>24</v>
      </c>
      <c r="P14213" cm="1">
        <f t="array" ref="P14213">IF(Q14213&gt;0,INDEX(Q14213:Q35937,MATCH(TRUE,INDEX(Q14213:Q35937="",,),0)-1),"")</f>
        <v>10</v>
      </c>
      <c r="Q14213">
        <f t="shared" si="353"/>
        <v>1</v>
      </c>
      <c r="R14213">
        <f t="shared" si="352"/>
        <v>0</v>
      </c>
    </row>
    <row r="14214" spans="1:18" x14ac:dyDescent="0.3">
      <c r="A14214" t="s">
        <v>1031</v>
      </c>
      <c r="B14214" s="1">
        <v>38565</v>
      </c>
      <c r="C14214" t="s">
        <v>16</v>
      </c>
      <c r="D14214" t="s">
        <v>1041</v>
      </c>
      <c r="E14214" t="s">
        <v>1042</v>
      </c>
      <c r="G14214" s="6" t="s">
        <v>29</v>
      </c>
      <c r="H14214" t="s">
        <v>194</v>
      </c>
      <c r="I14214" t="s">
        <v>26</v>
      </c>
      <c r="J14214" t="s">
        <v>27</v>
      </c>
      <c r="K14214">
        <v>24.5</v>
      </c>
      <c r="L14214">
        <v>7.9</v>
      </c>
      <c r="M14214" t="s">
        <v>1043</v>
      </c>
      <c r="N14214">
        <v>7.9</v>
      </c>
      <c r="O14214" t="s">
        <v>24</v>
      </c>
      <c r="P14214" cm="1">
        <f t="array" ref="P14214">IF(Q14214&gt;0,INDEX(Q14214:Q35938,MATCH(TRUE,INDEX(Q14214:Q35938="",,),0)-1),"")</f>
        <v>10</v>
      </c>
      <c r="Q14214">
        <f t="shared" si="353"/>
        <v>1</v>
      </c>
      <c r="R14214">
        <f t="shared" si="352"/>
        <v>0</v>
      </c>
    </row>
    <row r="14215" spans="1:18" x14ac:dyDescent="0.3">
      <c r="A14215" t="s">
        <v>1031</v>
      </c>
      <c r="B14215" s="1">
        <v>38565</v>
      </c>
      <c r="C14215" t="s">
        <v>16</v>
      </c>
      <c r="D14215" t="s">
        <v>1041</v>
      </c>
      <c r="E14215" t="s">
        <v>1042</v>
      </c>
      <c r="G14215" s="6" t="s">
        <v>29</v>
      </c>
      <c r="H14215" t="s">
        <v>406</v>
      </c>
      <c r="I14215" t="s">
        <v>26</v>
      </c>
      <c r="J14215" t="s">
        <v>27</v>
      </c>
      <c r="K14215">
        <v>68.5</v>
      </c>
      <c r="L14215">
        <v>2.5</v>
      </c>
      <c r="M14215" t="s">
        <v>1043</v>
      </c>
      <c r="N14215">
        <v>2.5</v>
      </c>
      <c r="O14215" t="s">
        <v>24</v>
      </c>
      <c r="P14215" cm="1">
        <f t="array" ref="P14215">IF(Q14215&gt;0,INDEX(Q14215:Q35939,MATCH(TRUE,INDEX(Q14215:Q35939="",,),0)-1),"")</f>
        <v>10</v>
      </c>
      <c r="Q14215">
        <f t="shared" si="353"/>
        <v>1</v>
      </c>
      <c r="R14215">
        <f t="shared" si="352"/>
        <v>0</v>
      </c>
    </row>
    <row r="14216" spans="1:18" x14ac:dyDescent="0.3">
      <c r="A14216" t="s">
        <v>1031</v>
      </c>
      <c r="B14216" s="1">
        <v>38565</v>
      </c>
      <c r="C14216" t="s">
        <v>16</v>
      </c>
      <c r="D14216" t="s">
        <v>1041</v>
      </c>
      <c r="E14216" t="s">
        <v>1042</v>
      </c>
      <c r="G14216" s="6" t="s">
        <v>29</v>
      </c>
      <c r="H14216" t="s">
        <v>99</v>
      </c>
      <c r="I14216" t="s">
        <v>26</v>
      </c>
      <c r="J14216" t="s">
        <v>27</v>
      </c>
      <c r="K14216">
        <v>11.1</v>
      </c>
      <c r="L14216">
        <v>10.5</v>
      </c>
      <c r="M14216" t="s">
        <v>1043</v>
      </c>
      <c r="N14216">
        <v>10.5</v>
      </c>
      <c r="O14216" t="s">
        <v>24</v>
      </c>
      <c r="P14216" cm="1">
        <f t="array" ref="P14216">IF(Q14216&gt;0,INDEX(Q14216:Q35940,MATCH(TRUE,INDEX(Q14216:Q35940="",,),0)-1),"")</f>
        <v>10</v>
      </c>
      <c r="Q14216">
        <f t="shared" si="353"/>
        <v>1</v>
      </c>
      <c r="R14216">
        <f t="shared" si="352"/>
        <v>0</v>
      </c>
    </row>
    <row r="14217" spans="1:18" x14ac:dyDescent="0.3">
      <c r="A14217" t="s">
        <v>1031</v>
      </c>
      <c r="B14217" s="1">
        <v>38565</v>
      </c>
      <c r="C14217" t="s">
        <v>16</v>
      </c>
      <c r="D14217" t="s">
        <v>1041</v>
      </c>
      <c r="E14217" t="s">
        <v>1042</v>
      </c>
      <c r="G14217" s="6" t="s">
        <v>29</v>
      </c>
      <c r="H14217" t="s">
        <v>154</v>
      </c>
      <c r="I14217" t="s">
        <v>26</v>
      </c>
      <c r="J14217" t="s">
        <v>27</v>
      </c>
      <c r="K14217">
        <v>22.8</v>
      </c>
      <c r="L14217">
        <v>14.1</v>
      </c>
      <c r="M14217" t="s">
        <v>1043</v>
      </c>
      <c r="N14217">
        <v>14.1</v>
      </c>
      <c r="O14217" t="s">
        <v>24</v>
      </c>
      <c r="P14217" cm="1">
        <f t="array" ref="P14217">IF(Q14217&gt;0,INDEX(Q14217:Q35941,MATCH(TRUE,INDEX(Q14217:Q35941="",,),0)-1),"")</f>
        <v>10</v>
      </c>
      <c r="Q14217">
        <f t="shared" si="353"/>
        <v>1</v>
      </c>
      <c r="R14217">
        <f t="shared" si="352"/>
        <v>0</v>
      </c>
    </row>
    <row r="14218" spans="1:18" x14ac:dyDescent="0.3">
      <c r="A14218" t="s">
        <v>1031</v>
      </c>
      <c r="B14218" s="1">
        <v>38565</v>
      </c>
      <c r="C14218" t="s">
        <v>16</v>
      </c>
      <c r="D14218" t="s">
        <v>1041</v>
      </c>
      <c r="E14218" t="s">
        <v>1042</v>
      </c>
      <c r="G14218" t="s">
        <v>19</v>
      </c>
      <c r="H14218" t="s">
        <v>25</v>
      </c>
      <c r="I14218" t="s">
        <v>21</v>
      </c>
      <c r="J14218" t="s">
        <v>22</v>
      </c>
      <c r="K14218">
        <v>25.8</v>
      </c>
      <c r="L14218">
        <v>109.5</v>
      </c>
      <c r="M14218" t="s">
        <v>565</v>
      </c>
      <c r="N14218">
        <v>109.5</v>
      </c>
      <c r="P14218" cm="1">
        <f t="array" ref="P14218">IF(Q14218&gt;0,INDEX(Q14218:Q35942,MATCH(TRUE,INDEX(Q14218:Q35942="",,),0)-1),"")</f>
        <v>10</v>
      </c>
      <c r="Q14218">
        <f t="shared" si="353"/>
        <v>2</v>
      </c>
      <c r="R14218">
        <f t="shared" si="352"/>
        <v>0</v>
      </c>
    </row>
    <row r="14219" spans="1:18" x14ac:dyDescent="0.3">
      <c r="A14219" t="s">
        <v>1031</v>
      </c>
      <c r="B14219" s="1">
        <v>38565</v>
      </c>
      <c r="C14219" t="s">
        <v>16</v>
      </c>
      <c r="D14219" t="s">
        <v>1041</v>
      </c>
      <c r="E14219" t="s">
        <v>1042</v>
      </c>
      <c r="G14219" t="s">
        <v>19</v>
      </c>
      <c r="H14219" t="s">
        <v>41</v>
      </c>
      <c r="I14219" t="s">
        <v>21</v>
      </c>
      <c r="J14219" t="s">
        <v>22</v>
      </c>
      <c r="K14219">
        <v>19.600000000000001</v>
      </c>
      <c r="L14219">
        <v>178</v>
      </c>
      <c r="M14219" t="s">
        <v>565</v>
      </c>
      <c r="N14219">
        <v>178</v>
      </c>
      <c r="P14219" cm="1">
        <f t="array" ref="P14219">IF(Q14219&gt;0,INDEX(Q14219:Q35943,MATCH(TRUE,INDEX(Q14219:Q35943="",,),0)-1),"")</f>
        <v>10</v>
      </c>
      <c r="Q14219">
        <f t="shared" si="353"/>
        <v>2</v>
      </c>
      <c r="R14219">
        <f t="shared" si="352"/>
        <v>0</v>
      </c>
    </row>
    <row r="14220" spans="1:18" x14ac:dyDescent="0.3">
      <c r="A14220" t="s">
        <v>1031</v>
      </c>
      <c r="B14220" s="1">
        <v>38565</v>
      </c>
      <c r="C14220" t="s">
        <v>16</v>
      </c>
      <c r="D14220" t="s">
        <v>1041</v>
      </c>
      <c r="E14220" t="s">
        <v>1042</v>
      </c>
      <c r="G14220" t="s">
        <v>19</v>
      </c>
      <c r="H14220" t="s">
        <v>30</v>
      </c>
      <c r="I14220" t="s">
        <v>26</v>
      </c>
      <c r="J14220" t="s">
        <v>27</v>
      </c>
      <c r="K14220">
        <v>278.2</v>
      </c>
      <c r="L14220">
        <v>16.600000000000001</v>
      </c>
      <c r="M14220" t="s">
        <v>565</v>
      </c>
      <c r="N14220">
        <v>16.600000000000001</v>
      </c>
      <c r="P14220" cm="1">
        <f t="array" ref="P14220">IF(Q14220&gt;0,INDEX(Q14220:Q35944,MATCH(TRUE,INDEX(Q14220:Q35944="",,),0)-1),"")</f>
        <v>10</v>
      </c>
      <c r="Q14220">
        <f t="shared" si="353"/>
        <v>2</v>
      </c>
      <c r="R14220">
        <f t="shared" si="352"/>
        <v>0</v>
      </c>
    </row>
    <row r="14221" spans="1:18" x14ac:dyDescent="0.3">
      <c r="A14221" t="s">
        <v>1031</v>
      </c>
      <c r="B14221" s="1">
        <v>38565</v>
      </c>
      <c r="C14221" t="s">
        <v>16</v>
      </c>
      <c r="D14221" t="s">
        <v>1041</v>
      </c>
      <c r="E14221" t="s">
        <v>1042</v>
      </c>
      <c r="G14221" t="s">
        <v>19</v>
      </c>
      <c r="H14221" t="s">
        <v>25</v>
      </c>
      <c r="I14221" t="s">
        <v>26</v>
      </c>
      <c r="J14221" t="s">
        <v>27</v>
      </c>
      <c r="K14221">
        <v>531</v>
      </c>
      <c r="L14221">
        <v>26</v>
      </c>
      <c r="M14221" t="s">
        <v>565</v>
      </c>
      <c r="N14221">
        <v>26</v>
      </c>
      <c r="P14221" cm="1">
        <f t="array" ref="P14221">IF(Q14221&gt;0,INDEX(Q14221:Q35945,MATCH(TRUE,INDEX(Q14221:Q35945="",,),0)-1),"")</f>
        <v>10</v>
      </c>
      <c r="Q14221">
        <f t="shared" si="353"/>
        <v>2</v>
      </c>
      <c r="R14221">
        <f t="shared" si="352"/>
        <v>0</v>
      </c>
    </row>
    <row r="14222" spans="1:18" x14ac:dyDescent="0.3">
      <c r="A14222" t="s">
        <v>1031</v>
      </c>
      <c r="B14222" s="1">
        <v>38565</v>
      </c>
      <c r="C14222" t="s">
        <v>16</v>
      </c>
      <c r="D14222" t="s">
        <v>1041</v>
      </c>
      <c r="E14222" t="s">
        <v>1042</v>
      </c>
      <c r="G14222" t="s">
        <v>19</v>
      </c>
      <c r="H14222" t="s">
        <v>41</v>
      </c>
      <c r="I14222" t="s">
        <v>26</v>
      </c>
      <c r="J14222" t="s">
        <v>27</v>
      </c>
      <c r="K14222">
        <v>95.3</v>
      </c>
      <c r="L14222">
        <v>65.75</v>
      </c>
      <c r="M14222" t="s">
        <v>565</v>
      </c>
      <c r="N14222">
        <v>270.47000000000003</v>
      </c>
      <c r="P14222" cm="1">
        <f t="array" ref="P14222">IF(Q14222&gt;0,INDEX(Q14222:Q35946,MATCH(TRUE,INDEX(Q14222:Q35946="",,),0)-1),"")</f>
        <v>10</v>
      </c>
      <c r="Q14222">
        <f t="shared" si="353"/>
        <v>2</v>
      </c>
      <c r="R14222">
        <f t="shared" si="352"/>
        <v>0</v>
      </c>
    </row>
    <row r="14223" spans="1:18" x14ac:dyDescent="0.3">
      <c r="A14223" t="s">
        <v>1031</v>
      </c>
      <c r="B14223" s="1">
        <v>38565</v>
      </c>
      <c r="C14223" t="s">
        <v>16</v>
      </c>
      <c r="D14223" t="s">
        <v>1041</v>
      </c>
      <c r="E14223" t="s">
        <v>1042</v>
      </c>
      <c r="G14223" s="6" t="s">
        <v>29</v>
      </c>
      <c r="H14223" t="s">
        <v>194</v>
      </c>
      <c r="I14223" t="s">
        <v>21</v>
      </c>
      <c r="J14223" t="s">
        <v>22</v>
      </c>
      <c r="K14223">
        <v>2.6</v>
      </c>
      <c r="L14223">
        <v>412.25</v>
      </c>
      <c r="M14223" t="s">
        <v>565</v>
      </c>
      <c r="N14223">
        <v>412.25</v>
      </c>
      <c r="P14223" cm="1">
        <f t="array" ref="P14223">IF(Q14223&gt;0,INDEX(Q14223:Q35947,MATCH(TRUE,INDEX(Q14223:Q35947="",,),0)-1),"")</f>
        <v>10</v>
      </c>
      <c r="Q14223">
        <f t="shared" si="353"/>
        <v>2</v>
      </c>
      <c r="R14223">
        <f t="shared" si="352"/>
        <v>0</v>
      </c>
    </row>
    <row r="14224" spans="1:18" x14ac:dyDescent="0.3">
      <c r="A14224" t="s">
        <v>1031</v>
      </c>
      <c r="B14224" s="1">
        <v>38565</v>
      </c>
      <c r="C14224" t="s">
        <v>16</v>
      </c>
      <c r="D14224" t="s">
        <v>1041</v>
      </c>
      <c r="E14224" t="s">
        <v>1042</v>
      </c>
      <c r="G14224" s="6" t="s">
        <v>29</v>
      </c>
      <c r="H14224" t="s">
        <v>30</v>
      </c>
      <c r="I14224" t="s">
        <v>21</v>
      </c>
      <c r="J14224" t="s">
        <v>22</v>
      </c>
      <c r="K14224">
        <v>10.7</v>
      </c>
      <c r="L14224">
        <v>135</v>
      </c>
      <c r="M14224" t="s">
        <v>565</v>
      </c>
      <c r="N14224">
        <v>135</v>
      </c>
      <c r="P14224" cm="1">
        <f t="array" ref="P14224">IF(Q14224&gt;0,INDEX(Q14224:Q35948,MATCH(TRUE,INDEX(Q14224:Q35948="",,),0)-1),"")</f>
        <v>10</v>
      </c>
      <c r="Q14224">
        <f t="shared" si="353"/>
        <v>2</v>
      </c>
      <c r="R14224">
        <f t="shared" si="352"/>
        <v>0</v>
      </c>
    </row>
    <row r="14225" spans="1:18" x14ac:dyDescent="0.3">
      <c r="A14225" t="s">
        <v>1031</v>
      </c>
      <c r="B14225" s="1">
        <v>38565</v>
      </c>
      <c r="C14225" t="s">
        <v>16</v>
      </c>
      <c r="D14225" t="s">
        <v>1041</v>
      </c>
      <c r="E14225" t="s">
        <v>1042</v>
      </c>
      <c r="G14225" s="6" t="s">
        <v>29</v>
      </c>
      <c r="H14225" t="s">
        <v>194</v>
      </c>
      <c r="I14225" t="s">
        <v>26</v>
      </c>
      <c r="J14225" t="s">
        <v>27</v>
      </c>
      <c r="K14225">
        <v>24.5</v>
      </c>
      <c r="L14225">
        <v>7.9</v>
      </c>
      <c r="M14225" t="s">
        <v>565</v>
      </c>
      <c r="N14225">
        <v>7.9</v>
      </c>
      <c r="P14225" cm="1">
        <f t="array" ref="P14225">IF(Q14225&gt;0,INDEX(Q14225:Q35949,MATCH(TRUE,INDEX(Q14225:Q35949="",,),0)-1),"")</f>
        <v>10</v>
      </c>
      <c r="Q14225">
        <f t="shared" si="353"/>
        <v>2</v>
      </c>
      <c r="R14225">
        <f t="shared" si="352"/>
        <v>0</v>
      </c>
    </row>
    <row r="14226" spans="1:18" x14ac:dyDescent="0.3">
      <c r="A14226" t="s">
        <v>1031</v>
      </c>
      <c r="B14226" s="1">
        <v>38565</v>
      </c>
      <c r="C14226" t="s">
        <v>16</v>
      </c>
      <c r="D14226" t="s">
        <v>1041</v>
      </c>
      <c r="E14226" t="s">
        <v>1042</v>
      </c>
      <c r="G14226" s="6" t="s">
        <v>29</v>
      </c>
      <c r="H14226" t="s">
        <v>406</v>
      </c>
      <c r="I14226" t="s">
        <v>26</v>
      </c>
      <c r="J14226" t="s">
        <v>27</v>
      </c>
      <c r="K14226">
        <v>68.5</v>
      </c>
      <c r="L14226">
        <v>2.5</v>
      </c>
      <c r="M14226" t="s">
        <v>565</v>
      </c>
      <c r="N14226">
        <v>2.5</v>
      </c>
      <c r="P14226" cm="1">
        <f t="array" ref="P14226">IF(Q14226&gt;0,INDEX(Q14226:Q35950,MATCH(TRUE,INDEX(Q14226:Q35950="",,),0)-1),"")</f>
        <v>10</v>
      </c>
      <c r="Q14226">
        <f t="shared" si="353"/>
        <v>2</v>
      </c>
      <c r="R14226">
        <f t="shared" si="352"/>
        <v>0</v>
      </c>
    </row>
    <row r="14227" spans="1:18" x14ac:dyDescent="0.3">
      <c r="A14227" t="s">
        <v>1031</v>
      </c>
      <c r="B14227" s="1">
        <v>38565</v>
      </c>
      <c r="C14227" t="s">
        <v>16</v>
      </c>
      <c r="D14227" t="s">
        <v>1041</v>
      </c>
      <c r="E14227" t="s">
        <v>1042</v>
      </c>
      <c r="G14227" s="6" t="s">
        <v>29</v>
      </c>
      <c r="H14227" t="s">
        <v>99</v>
      </c>
      <c r="I14227" t="s">
        <v>26</v>
      </c>
      <c r="J14227" t="s">
        <v>27</v>
      </c>
      <c r="K14227">
        <v>11.1</v>
      </c>
      <c r="L14227">
        <v>10.5</v>
      </c>
      <c r="M14227" t="s">
        <v>565</v>
      </c>
      <c r="N14227">
        <v>10.5</v>
      </c>
      <c r="P14227" cm="1">
        <f t="array" ref="P14227">IF(Q14227&gt;0,INDEX(Q14227:Q35951,MATCH(TRUE,INDEX(Q14227:Q35951="",,),0)-1),"")</f>
        <v>10</v>
      </c>
      <c r="Q14227">
        <f t="shared" si="353"/>
        <v>2</v>
      </c>
      <c r="R14227">
        <f t="shared" si="352"/>
        <v>0</v>
      </c>
    </row>
    <row r="14228" spans="1:18" x14ac:dyDescent="0.3">
      <c r="A14228" t="s">
        <v>1031</v>
      </c>
      <c r="B14228" s="1">
        <v>38565</v>
      </c>
      <c r="C14228" t="s">
        <v>16</v>
      </c>
      <c r="D14228" t="s">
        <v>1041</v>
      </c>
      <c r="E14228" t="s">
        <v>1042</v>
      </c>
      <c r="G14228" s="6" t="s">
        <v>29</v>
      </c>
      <c r="H14228" t="s">
        <v>154</v>
      </c>
      <c r="I14228" t="s">
        <v>26</v>
      </c>
      <c r="J14228" t="s">
        <v>27</v>
      </c>
      <c r="K14228">
        <v>22.8</v>
      </c>
      <c r="L14228">
        <v>14.1</v>
      </c>
      <c r="M14228" t="s">
        <v>565</v>
      </c>
      <c r="N14228">
        <v>14.1</v>
      </c>
      <c r="P14228" cm="1">
        <f t="array" ref="P14228">IF(Q14228&gt;0,INDEX(Q14228:Q35952,MATCH(TRUE,INDEX(Q14228:Q35952="",,),0)-1),"")</f>
        <v>10</v>
      </c>
      <c r="Q14228">
        <f t="shared" si="353"/>
        <v>2</v>
      </c>
      <c r="R14228">
        <f t="shared" si="352"/>
        <v>0</v>
      </c>
    </row>
    <row r="14229" spans="1:18" x14ac:dyDescent="0.3">
      <c r="A14229" t="s">
        <v>1031</v>
      </c>
      <c r="B14229" s="1">
        <v>38565</v>
      </c>
      <c r="C14229" t="s">
        <v>16</v>
      </c>
      <c r="D14229" t="s">
        <v>1041</v>
      </c>
      <c r="E14229" t="s">
        <v>1042</v>
      </c>
      <c r="G14229" t="s">
        <v>19</v>
      </c>
      <c r="H14229" t="s">
        <v>25</v>
      </c>
      <c r="I14229" t="s">
        <v>21</v>
      </c>
      <c r="J14229" t="s">
        <v>22</v>
      </c>
      <c r="K14229">
        <v>25.8</v>
      </c>
      <c r="L14229">
        <v>109.5</v>
      </c>
      <c r="M14229" t="s">
        <v>523</v>
      </c>
      <c r="N14229">
        <v>109.5</v>
      </c>
      <c r="P14229" cm="1">
        <f t="array" ref="P14229">IF(Q14229&gt;0,INDEX(Q14229:Q35953,MATCH(TRUE,INDEX(Q14229:Q35953="",,),0)-1),"")</f>
        <v>10</v>
      </c>
      <c r="Q14229">
        <f t="shared" si="353"/>
        <v>3</v>
      </c>
      <c r="R14229">
        <f t="shared" si="352"/>
        <v>0</v>
      </c>
    </row>
    <row r="14230" spans="1:18" x14ac:dyDescent="0.3">
      <c r="A14230" t="s">
        <v>1031</v>
      </c>
      <c r="B14230" s="1">
        <v>38565</v>
      </c>
      <c r="C14230" t="s">
        <v>16</v>
      </c>
      <c r="D14230" t="s">
        <v>1041</v>
      </c>
      <c r="E14230" t="s">
        <v>1042</v>
      </c>
      <c r="G14230" t="s">
        <v>19</v>
      </c>
      <c r="H14230" t="s">
        <v>41</v>
      </c>
      <c r="I14230" t="s">
        <v>21</v>
      </c>
      <c r="J14230" t="s">
        <v>22</v>
      </c>
      <c r="K14230">
        <v>19.600000000000001</v>
      </c>
      <c r="L14230">
        <v>178</v>
      </c>
      <c r="M14230" t="s">
        <v>523</v>
      </c>
      <c r="N14230">
        <v>1004</v>
      </c>
      <c r="P14230" cm="1">
        <f t="array" ref="P14230">IF(Q14230&gt;0,INDEX(Q14230:Q35954,MATCH(TRUE,INDEX(Q14230:Q35954="",,),0)-1),"")</f>
        <v>10</v>
      </c>
      <c r="Q14230">
        <f t="shared" si="353"/>
        <v>3</v>
      </c>
      <c r="R14230">
        <f t="shared" si="352"/>
        <v>0</v>
      </c>
    </row>
    <row r="14231" spans="1:18" x14ac:dyDescent="0.3">
      <c r="A14231" t="s">
        <v>1031</v>
      </c>
      <c r="B14231" s="1">
        <v>38565</v>
      </c>
      <c r="C14231" t="s">
        <v>16</v>
      </c>
      <c r="D14231" t="s">
        <v>1041</v>
      </c>
      <c r="E14231" t="s">
        <v>1042</v>
      </c>
      <c r="G14231" t="s">
        <v>19</v>
      </c>
      <c r="H14231" t="s">
        <v>30</v>
      </c>
      <c r="I14231" t="s">
        <v>26</v>
      </c>
      <c r="J14231" t="s">
        <v>27</v>
      </c>
      <c r="K14231">
        <v>278.2</v>
      </c>
      <c r="L14231">
        <v>16.600000000000001</v>
      </c>
      <c r="M14231" t="s">
        <v>523</v>
      </c>
      <c r="N14231">
        <v>16.600000000000001</v>
      </c>
      <c r="P14231" cm="1">
        <f t="array" ref="P14231">IF(Q14231&gt;0,INDEX(Q14231:Q35955,MATCH(TRUE,INDEX(Q14231:Q35955="",,),0)-1),"")</f>
        <v>10</v>
      </c>
      <c r="Q14231">
        <f t="shared" si="353"/>
        <v>3</v>
      </c>
      <c r="R14231">
        <f t="shared" si="352"/>
        <v>0</v>
      </c>
    </row>
    <row r="14232" spans="1:18" x14ac:dyDescent="0.3">
      <c r="A14232" t="s">
        <v>1031</v>
      </c>
      <c r="B14232" s="1">
        <v>38565</v>
      </c>
      <c r="C14232" t="s">
        <v>16</v>
      </c>
      <c r="D14232" t="s">
        <v>1041</v>
      </c>
      <c r="E14232" t="s">
        <v>1042</v>
      </c>
      <c r="G14232" t="s">
        <v>19</v>
      </c>
      <c r="H14232" t="s">
        <v>25</v>
      </c>
      <c r="I14232" t="s">
        <v>26</v>
      </c>
      <c r="J14232" t="s">
        <v>27</v>
      </c>
      <c r="K14232">
        <v>531</v>
      </c>
      <c r="L14232">
        <v>26</v>
      </c>
      <c r="M14232" t="s">
        <v>523</v>
      </c>
      <c r="N14232">
        <v>26</v>
      </c>
      <c r="P14232" cm="1">
        <f t="array" ref="P14232">IF(Q14232&gt;0,INDEX(Q14232:Q35956,MATCH(TRUE,INDEX(Q14232:Q35956="",,),0)-1),"")</f>
        <v>10</v>
      </c>
      <c r="Q14232">
        <f t="shared" si="353"/>
        <v>3</v>
      </c>
      <c r="R14232">
        <f t="shared" si="352"/>
        <v>0</v>
      </c>
    </row>
    <row r="14233" spans="1:18" x14ac:dyDescent="0.3">
      <c r="A14233" t="s">
        <v>1031</v>
      </c>
      <c r="B14233" s="1">
        <v>38565</v>
      </c>
      <c r="C14233" t="s">
        <v>16</v>
      </c>
      <c r="D14233" t="s">
        <v>1041</v>
      </c>
      <c r="E14233" t="s">
        <v>1042</v>
      </c>
      <c r="G14233" t="s">
        <v>19</v>
      </c>
      <c r="H14233" t="s">
        <v>41</v>
      </c>
      <c r="I14233" t="s">
        <v>26</v>
      </c>
      <c r="J14233" t="s">
        <v>27</v>
      </c>
      <c r="K14233">
        <v>95.3</v>
      </c>
      <c r="L14233">
        <v>65.75</v>
      </c>
      <c r="M14233" t="s">
        <v>523</v>
      </c>
      <c r="N14233">
        <v>65.75</v>
      </c>
      <c r="P14233" cm="1">
        <f t="array" ref="P14233">IF(Q14233&gt;0,INDEX(Q14233:Q35957,MATCH(TRUE,INDEX(Q14233:Q35957="",,),0)-1),"")</f>
        <v>10</v>
      </c>
      <c r="Q14233">
        <f t="shared" si="353"/>
        <v>3</v>
      </c>
      <c r="R14233">
        <f t="shared" si="352"/>
        <v>0</v>
      </c>
    </row>
    <row r="14234" spans="1:18" x14ac:dyDescent="0.3">
      <c r="A14234" t="s">
        <v>1031</v>
      </c>
      <c r="B14234" s="1">
        <v>38565</v>
      </c>
      <c r="C14234" t="s">
        <v>16</v>
      </c>
      <c r="D14234" t="s">
        <v>1041</v>
      </c>
      <c r="E14234" t="s">
        <v>1042</v>
      </c>
      <c r="G14234" s="6" t="s">
        <v>29</v>
      </c>
      <c r="H14234" t="s">
        <v>194</v>
      </c>
      <c r="I14234" t="s">
        <v>21</v>
      </c>
      <c r="J14234" t="s">
        <v>22</v>
      </c>
      <c r="K14234">
        <v>2.6</v>
      </c>
      <c r="L14234">
        <v>412.25</v>
      </c>
      <c r="M14234" t="s">
        <v>523</v>
      </c>
      <c r="N14234">
        <v>412.25</v>
      </c>
      <c r="P14234" cm="1">
        <f t="array" ref="P14234">IF(Q14234&gt;0,INDEX(Q14234:Q35958,MATCH(TRUE,INDEX(Q14234:Q35958="",,),0)-1),"")</f>
        <v>10</v>
      </c>
      <c r="Q14234">
        <f t="shared" si="353"/>
        <v>3</v>
      </c>
      <c r="R14234">
        <f t="shared" si="352"/>
        <v>0</v>
      </c>
    </row>
    <row r="14235" spans="1:18" x14ac:dyDescent="0.3">
      <c r="A14235" t="s">
        <v>1031</v>
      </c>
      <c r="B14235" s="1">
        <v>38565</v>
      </c>
      <c r="C14235" t="s">
        <v>16</v>
      </c>
      <c r="D14235" t="s">
        <v>1041</v>
      </c>
      <c r="E14235" t="s">
        <v>1042</v>
      </c>
      <c r="G14235" s="6" t="s">
        <v>29</v>
      </c>
      <c r="H14235" t="s">
        <v>30</v>
      </c>
      <c r="I14235" t="s">
        <v>21</v>
      </c>
      <c r="J14235" t="s">
        <v>22</v>
      </c>
      <c r="K14235">
        <v>10.7</v>
      </c>
      <c r="L14235">
        <v>135</v>
      </c>
      <c r="M14235" t="s">
        <v>523</v>
      </c>
      <c r="N14235">
        <v>135</v>
      </c>
      <c r="P14235" cm="1">
        <f t="array" ref="P14235">IF(Q14235&gt;0,INDEX(Q14235:Q35959,MATCH(TRUE,INDEX(Q14235:Q35959="",,),0)-1),"")</f>
        <v>10</v>
      </c>
      <c r="Q14235">
        <f t="shared" si="353"/>
        <v>3</v>
      </c>
      <c r="R14235">
        <f t="shared" si="352"/>
        <v>0</v>
      </c>
    </row>
    <row r="14236" spans="1:18" x14ac:dyDescent="0.3">
      <c r="A14236" t="s">
        <v>1031</v>
      </c>
      <c r="B14236" s="1">
        <v>38565</v>
      </c>
      <c r="C14236" t="s">
        <v>16</v>
      </c>
      <c r="D14236" t="s">
        <v>1041</v>
      </c>
      <c r="E14236" t="s">
        <v>1042</v>
      </c>
      <c r="G14236" s="6" t="s">
        <v>29</v>
      </c>
      <c r="H14236" t="s">
        <v>194</v>
      </c>
      <c r="I14236" t="s">
        <v>26</v>
      </c>
      <c r="J14236" t="s">
        <v>27</v>
      </c>
      <c r="K14236">
        <v>24.5</v>
      </c>
      <c r="L14236">
        <v>7.9</v>
      </c>
      <c r="M14236" t="s">
        <v>523</v>
      </c>
      <c r="N14236">
        <v>7.9</v>
      </c>
      <c r="P14236" cm="1">
        <f t="array" ref="P14236">IF(Q14236&gt;0,INDEX(Q14236:Q35960,MATCH(TRUE,INDEX(Q14236:Q35960="",,),0)-1),"")</f>
        <v>10</v>
      </c>
      <c r="Q14236">
        <f t="shared" si="353"/>
        <v>3</v>
      </c>
      <c r="R14236">
        <f t="shared" si="352"/>
        <v>0</v>
      </c>
    </row>
    <row r="14237" spans="1:18" x14ac:dyDescent="0.3">
      <c r="A14237" t="s">
        <v>1031</v>
      </c>
      <c r="B14237" s="1">
        <v>38565</v>
      </c>
      <c r="C14237" t="s">
        <v>16</v>
      </c>
      <c r="D14237" t="s">
        <v>1041</v>
      </c>
      <c r="E14237" t="s">
        <v>1042</v>
      </c>
      <c r="G14237" s="6" t="s">
        <v>29</v>
      </c>
      <c r="H14237" t="s">
        <v>406</v>
      </c>
      <c r="I14237" t="s">
        <v>26</v>
      </c>
      <c r="J14237" t="s">
        <v>27</v>
      </c>
      <c r="K14237">
        <v>68.5</v>
      </c>
      <c r="L14237">
        <v>2.5</v>
      </c>
      <c r="M14237" t="s">
        <v>523</v>
      </c>
      <c r="N14237">
        <v>2.5</v>
      </c>
      <c r="P14237" cm="1">
        <f t="array" ref="P14237">IF(Q14237&gt;0,INDEX(Q14237:Q35961,MATCH(TRUE,INDEX(Q14237:Q35961="",,),0)-1),"")</f>
        <v>10</v>
      </c>
      <c r="Q14237">
        <f t="shared" si="353"/>
        <v>3</v>
      </c>
      <c r="R14237">
        <f t="shared" si="352"/>
        <v>0</v>
      </c>
    </row>
    <row r="14238" spans="1:18" x14ac:dyDescent="0.3">
      <c r="A14238" t="s">
        <v>1031</v>
      </c>
      <c r="B14238" s="1">
        <v>38565</v>
      </c>
      <c r="C14238" t="s">
        <v>16</v>
      </c>
      <c r="D14238" t="s">
        <v>1041</v>
      </c>
      <c r="E14238" t="s">
        <v>1042</v>
      </c>
      <c r="G14238" s="6" t="s">
        <v>29</v>
      </c>
      <c r="H14238" t="s">
        <v>99</v>
      </c>
      <c r="I14238" t="s">
        <v>26</v>
      </c>
      <c r="J14238" t="s">
        <v>27</v>
      </c>
      <c r="K14238">
        <v>11.1</v>
      </c>
      <c r="L14238">
        <v>10.5</v>
      </c>
      <c r="M14238" t="s">
        <v>523</v>
      </c>
      <c r="N14238">
        <v>10.5</v>
      </c>
      <c r="P14238" cm="1">
        <f t="array" ref="P14238">IF(Q14238&gt;0,INDEX(Q14238:Q35962,MATCH(TRUE,INDEX(Q14238:Q35962="",,),0)-1),"")</f>
        <v>10</v>
      </c>
      <c r="Q14238">
        <f t="shared" si="353"/>
        <v>3</v>
      </c>
      <c r="R14238">
        <f t="shared" si="352"/>
        <v>0</v>
      </c>
    </row>
    <row r="14239" spans="1:18" x14ac:dyDescent="0.3">
      <c r="A14239" t="s">
        <v>1031</v>
      </c>
      <c r="B14239" s="1">
        <v>38565</v>
      </c>
      <c r="C14239" t="s">
        <v>16</v>
      </c>
      <c r="D14239" t="s">
        <v>1041</v>
      </c>
      <c r="E14239" t="s">
        <v>1042</v>
      </c>
      <c r="G14239" s="6" t="s">
        <v>29</v>
      </c>
      <c r="H14239" t="s">
        <v>154</v>
      </c>
      <c r="I14239" t="s">
        <v>26</v>
      </c>
      <c r="J14239" t="s">
        <v>27</v>
      </c>
      <c r="K14239">
        <v>22.8</v>
      </c>
      <c r="L14239">
        <v>14.1</v>
      </c>
      <c r="M14239" t="s">
        <v>523</v>
      </c>
      <c r="N14239">
        <v>14.1</v>
      </c>
      <c r="P14239" cm="1">
        <f t="array" ref="P14239">IF(Q14239&gt;0,INDEX(Q14239:Q35963,MATCH(TRUE,INDEX(Q14239:Q35963="",,),0)-1),"")</f>
        <v>10</v>
      </c>
      <c r="Q14239">
        <f t="shared" si="353"/>
        <v>3</v>
      </c>
      <c r="R14239">
        <f t="shared" si="352"/>
        <v>0</v>
      </c>
    </row>
    <row r="14240" spans="1:18" x14ac:dyDescent="0.3">
      <c r="A14240" t="s">
        <v>1031</v>
      </c>
      <c r="B14240" s="1">
        <v>38565</v>
      </c>
      <c r="C14240" t="s">
        <v>16</v>
      </c>
      <c r="D14240" t="s">
        <v>1041</v>
      </c>
      <c r="E14240" t="s">
        <v>1042</v>
      </c>
      <c r="G14240" t="s">
        <v>19</v>
      </c>
      <c r="H14240" t="s">
        <v>25</v>
      </c>
      <c r="I14240" t="s">
        <v>21</v>
      </c>
      <c r="J14240" t="s">
        <v>22</v>
      </c>
      <c r="K14240">
        <v>25.8</v>
      </c>
      <c r="L14240">
        <v>109.5</v>
      </c>
      <c r="M14240" t="s">
        <v>100</v>
      </c>
      <c r="N14240">
        <v>109.5</v>
      </c>
      <c r="P14240" cm="1">
        <f t="array" ref="P14240">IF(Q14240&gt;0,INDEX(Q14240:Q35964,MATCH(TRUE,INDEX(Q14240:Q35964="",,),0)-1),"")</f>
        <v>10</v>
      </c>
      <c r="Q14240">
        <f t="shared" si="353"/>
        <v>4</v>
      </c>
      <c r="R14240">
        <f t="shared" si="352"/>
        <v>0</v>
      </c>
    </row>
    <row r="14241" spans="1:18" x14ac:dyDescent="0.3">
      <c r="A14241" t="s">
        <v>1031</v>
      </c>
      <c r="B14241" s="1">
        <v>38565</v>
      </c>
      <c r="C14241" t="s">
        <v>16</v>
      </c>
      <c r="D14241" t="s">
        <v>1041</v>
      </c>
      <c r="E14241" t="s">
        <v>1042</v>
      </c>
      <c r="G14241" t="s">
        <v>19</v>
      </c>
      <c r="H14241" t="s">
        <v>41</v>
      </c>
      <c r="I14241" t="s">
        <v>21</v>
      </c>
      <c r="J14241" t="s">
        <v>22</v>
      </c>
      <c r="K14241">
        <v>19.600000000000001</v>
      </c>
      <c r="L14241">
        <v>178</v>
      </c>
      <c r="M14241" t="s">
        <v>100</v>
      </c>
      <c r="N14241">
        <v>178</v>
      </c>
      <c r="P14241" cm="1">
        <f t="array" ref="P14241">IF(Q14241&gt;0,INDEX(Q14241:Q35965,MATCH(TRUE,INDEX(Q14241:Q35965="",,),0)-1),"")</f>
        <v>10</v>
      </c>
      <c r="Q14241">
        <f t="shared" si="353"/>
        <v>4</v>
      </c>
      <c r="R14241">
        <f t="shared" si="352"/>
        <v>0</v>
      </c>
    </row>
    <row r="14242" spans="1:18" x14ac:dyDescent="0.3">
      <c r="A14242" t="s">
        <v>1031</v>
      </c>
      <c r="B14242" s="1">
        <v>38565</v>
      </c>
      <c r="C14242" t="s">
        <v>16</v>
      </c>
      <c r="D14242" t="s">
        <v>1041</v>
      </c>
      <c r="E14242" t="s">
        <v>1042</v>
      </c>
      <c r="G14242" t="s">
        <v>19</v>
      </c>
      <c r="H14242" t="s">
        <v>30</v>
      </c>
      <c r="I14242" t="s">
        <v>26</v>
      </c>
      <c r="J14242" t="s">
        <v>27</v>
      </c>
      <c r="K14242">
        <v>278.2</v>
      </c>
      <c r="L14242">
        <v>16.600000000000001</v>
      </c>
      <c r="M14242" t="s">
        <v>100</v>
      </c>
      <c r="N14242">
        <v>38</v>
      </c>
      <c r="P14242" cm="1">
        <f t="array" ref="P14242">IF(Q14242&gt;0,INDEX(Q14242:Q35966,MATCH(TRUE,INDEX(Q14242:Q35966="",,),0)-1),"")</f>
        <v>10</v>
      </c>
      <c r="Q14242">
        <f t="shared" si="353"/>
        <v>4</v>
      </c>
      <c r="R14242">
        <f t="shared" si="352"/>
        <v>0</v>
      </c>
    </row>
    <row r="14243" spans="1:18" x14ac:dyDescent="0.3">
      <c r="A14243" t="s">
        <v>1031</v>
      </c>
      <c r="B14243" s="1">
        <v>38565</v>
      </c>
      <c r="C14243" t="s">
        <v>16</v>
      </c>
      <c r="D14243" t="s">
        <v>1041</v>
      </c>
      <c r="E14243" t="s">
        <v>1042</v>
      </c>
      <c r="G14243" t="s">
        <v>19</v>
      </c>
      <c r="H14243" t="s">
        <v>25</v>
      </c>
      <c r="I14243" t="s">
        <v>26</v>
      </c>
      <c r="J14243" t="s">
        <v>27</v>
      </c>
      <c r="K14243">
        <v>531</v>
      </c>
      <c r="L14243">
        <v>26</v>
      </c>
      <c r="M14243" t="s">
        <v>100</v>
      </c>
      <c r="N14243">
        <v>38</v>
      </c>
      <c r="P14243" cm="1">
        <f t="array" ref="P14243">IF(Q14243&gt;0,INDEX(Q14243:Q35967,MATCH(TRUE,INDEX(Q14243:Q35967="",,),0)-1),"")</f>
        <v>10</v>
      </c>
      <c r="Q14243">
        <f t="shared" si="353"/>
        <v>4</v>
      </c>
      <c r="R14243">
        <f t="shared" si="352"/>
        <v>0</v>
      </c>
    </row>
    <row r="14244" spans="1:18" x14ac:dyDescent="0.3">
      <c r="A14244" t="s">
        <v>1031</v>
      </c>
      <c r="B14244" s="1">
        <v>38565</v>
      </c>
      <c r="C14244" t="s">
        <v>16</v>
      </c>
      <c r="D14244" t="s">
        <v>1041</v>
      </c>
      <c r="E14244" t="s">
        <v>1042</v>
      </c>
      <c r="G14244" t="s">
        <v>19</v>
      </c>
      <c r="H14244" t="s">
        <v>41</v>
      </c>
      <c r="I14244" t="s">
        <v>26</v>
      </c>
      <c r="J14244" t="s">
        <v>27</v>
      </c>
      <c r="K14244">
        <v>95.3</v>
      </c>
      <c r="L14244">
        <v>65.75</v>
      </c>
      <c r="M14244" t="s">
        <v>100</v>
      </c>
      <c r="N14244">
        <v>65.75</v>
      </c>
      <c r="P14244" cm="1">
        <f t="array" ref="P14244">IF(Q14244&gt;0,INDEX(Q14244:Q35968,MATCH(TRUE,INDEX(Q14244:Q35968="",,),0)-1),"")</f>
        <v>10</v>
      </c>
      <c r="Q14244">
        <f t="shared" si="353"/>
        <v>4</v>
      </c>
      <c r="R14244">
        <f t="shared" si="352"/>
        <v>0</v>
      </c>
    </row>
    <row r="14245" spans="1:18" x14ac:dyDescent="0.3">
      <c r="A14245" t="s">
        <v>1031</v>
      </c>
      <c r="B14245" s="1">
        <v>38565</v>
      </c>
      <c r="C14245" t="s">
        <v>16</v>
      </c>
      <c r="D14245" t="s">
        <v>1041</v>
      </c>
      <c r="E14245" t="s">
        <v>1042</v>
      </c>
      <c r="G14245" s="6" t="s">
        <v>29</v>
      </c>
      <c r="H14245" t="s">
        <v>194</v>
      </c>
      <c r="I14245" t="s">
        <v>21</v>
      </c>
      <c r="J14245" t="s">
        <v>22</v>
      </c>
      <c r="K14245">
        <v>2.6</v>
      </c>
      <c r="L14245">
        <v>412.25</v>
      </c>
      <c r="M14245" t="s">
        <v>100</v>
      </c>
      <c r="N14245">
        <v>412.25</v>
      </c>
      <c r="P14245" cm="1">
        <f t="array" ref="P14245">IF(Q14245&gt;0,INDEX(Q14245:Q35969,MATCH(TRUE,INDEX(Q14245:Q35969="",,),0)-1),"")</f>
        <v>10</v>
      </c>
      <c r="Q14245">
        <f t="shared" si="353"/>
        <v>4</v>
      </c>
      <c r="R14245">
        <f t="shared" si="352"/>
        <v>0</v>
      </c>
    </row>
    <row r="14246" spans="1:18" x14ac:dyDescent="0.3">
      <c r="A14246" t="s">
        <v>1031</v>
      </c>
      <c r="B14246" s="1">
        <v>38565</v>
      </c>
      <c r="C14246" t="s">
        <v>16</v>
      </c>
      <c r="D14246" t="s">
        <v>1041</v>
      </c>
      <c r="E14246" t="s">
        <v>1042</v>
      </c>
      <c r="G14246" s="6" t="s">
        <v>29</v>
      </c>
      <c r="H14246" t="s">
        <v>30</v>
      </c>
      <c r="I14246" t="s">
        <v>21</v>
      </c>
      <c r="J14246" t="s">
        <v>22</v>
      </c>
      <c r="K14246">
        <v>10.7</v>
      </c>
      <c r="L14246">
        <v>135</v>
      </c>
      <c r="M14246" t="s">
        <v>100</v>
      </c>
      <c r="N14246">
        <v>135</v>
      </c>
      <c r="P14246" cm="1">
        <f t="array" ref="P14246">IF(Q14246&gt;0,INDEX(Q14246:Q35970,MATCH(TRUE,INDEX(Q14246:Q35970="",,),0)-1),"")</f>
        <v>10</v>
      </c>
      <c r="Q14246">
        <f t="shared" si="353"/>
        <v>4</v>
      </c>
      <c r="R14246">
        <f t="shared" si="352"/>
        <v>0</v>
      </c>
    </row>
    <row r="14247" spans="1:18" x14ac:dyDescent="0.3">
      <c r="A14247" t="s">
        <v>1031</v>
      </c>
      <c r="B14247" s="1">
        <v>38565</v>
      </c>
      <c r="C14247" t="s">
        <v>16</v>
      </c>
      <c r="D14247" t="s">
        <v>1041</v>
      </c>
      <c r="E14247" t="s">
        <v>1042</v>
      </c>
      <c r="G14247" s="6" t="s">
        <v>29</v>
      </c>
      <c r="H14247" t="s">
        <v>194</v>
      </c>
      <c r="I14247" t="s">
        <v>26</v>
      </c>
      <c r="J14247" t="s">
        <v>27</v>
      </c>
      <c r="K14247">
        <v>24.5</v>
      </c>
      <c r="L14247">
        <v>7.9</v>
      </c>
      <c r="M14247" t="s">
        <v>100</v>
      </c>
      <c r="N14247">
        <v>7.9</v>
      </c>
      <c r="P14247" cm="1">
        <f t="array" ref="P14247">IF(Q14247&gt;0,INDEX(Q14247:Q35971,MATCH(TRUE,INDEX(Q14247:Q35971="",,),0)-1),"")</f>
        <v>10</v>
      </c>
      <c r="Q14247">
        <f t="shared" si="353"/>
        <v>4</v>
      </c>
      <c r="R14247">
        <f t="shared" si="352"/>
        <v>0</v>
      </c>
    </row>
    <row r="14248" spans="1:18" x14ac:dyDescent="0.3">
      <c r="A14248" t="s">
        <v>1031</v>
      </c>
      <c r="B14248" s="1">
        <v>38565</v>
      </c>
      <c r="C14248" t="s">
        <v>16</v>
      </c>
      <c r="D14248" t="s">
        <v>1041</v>
      </c>
      <c r="E14248" t="s">
        <v>1042</v>
      </c>
      <c r="G14248" s="6" t="s">
        <v>29</v>
      </c>
      <c r="H14248" t="s">
        <v>406</v>
      </c>
      <c r="I14248" t="s">
        <v>26</v>
      </c>
      <c r="J14248" t="s">
        <v>27</v>
      </c>
      <c r="K14248">
        <v>68.5</v>
      </c>
      <c r="L14248">
        <v>2.5</v>
      </c>
      <c r="M14248" t="s">
        <v>100</v>
      </c>
      <c r="N14248">
        <v>2.5</v>
      </c>
      <c r="P14248" cm="1">
        <f t="array" ref="P14248">IF(Q14248&gt;0,INDEX(Q14248:Q35972,MATCH(TRUE,INDEX(Q14248:Q35972="",,),0)-1),"")</f>
        <v>10</v>
      </c>
      <c r="Q14248">
        <f t="shared" si="353"/>
        <v>4</v>
      </c>
      <c r="R14248">
        <f t="shared" si="352"/>
        <v>0</v>
      </c>
    </row>
    <row r="14249" spans="1:18" x14ac:dyDescent="0.3">
      <c r="A14249" t="s">
        <v>1031</v>
      </c>
      <c r="B14249" s="1">
        <v>38565</v>
      </c>
      <c r="C14249" t="s">
        <v>16</v>
      </c>
      <c r="D14249" t="s">
        <v>1041</v>
      </c>
      <c r="E14249" t="s">
        <v>1042</v>
      </c>
      <c r="G14249" s="6" t="s">
        <v>29</v>
      </c>
      <c r="H14249" t="s">
        <v>99</v>
      </c>
      <c r="I14249" t="s">
        <v>26</v>
      </c>
      <c r="J14249" t="s">
        <v>27</v>
      </c>
      <c r="K14249">
        <v>11.1</v>
      </c>
      <c r="L14249">
        <v>10.5</v>
      </c>
      <c r="M14249" t="s">
        <v>100</v>
      </c>
      <c r="N14249">
        <v>10.5</v>
      </c>
      <c r="P14249" cm="1">
        <f t="array" ref="P14249">IF(Q14249&gt;0,INDEX(Q14249:Q35973,MATCH(TRUE,INDEX(Q14249:Q35973="",,),0)-1),"")</f>
        <v>10</v>
      </c>
      <c r="Q14249">
        <f t="shared" si="353"/>
        <v>4</v>
      </c>
      <c r="R14249">
        <f t="shared" si="352"/>
        <v>0</v>
      </c>
    </row>
    <row r="14250" spans="1:18" x14ac:dyDescent="0.3">
      <c r="A14250" t="s">
        <v>1031</v>
      </c>
      <c r="B14250" s="1">
        <v>38565</v>
      </c>
      <c r="C14250" t="s">
        <v>16</v>
      </c>
      <c r="D14250" t="s">
        <v>1041</v>
      </c>
      <c r="E14250" t="s">
        <v>1042</v>
      </c>
      <c r="G14250" s="6" t="s">
        <v>29</v>
      </c>
      <c r="H14250" t="s">
        <v>154</v>
      </c>
      <c r="I14250" t="s">
        <v>26</v>
      </c>
      <c r="J14250" t="s">
        <v>27</v>
      </c>
      <c r="K14250">
        <v>22.8</v>
      </c>
      <c r="L14250">
        <v>14.1</v>
      </c>
      <c r="M14250" t="s">
        <v>100</v>
      </c>
      <c r="N14250">
        <v>14.1</v>
      </c>
      <c r="P14250" cm="1">
        <f t="array" ref="P14250">IF(Q14250&gt;0,INDEX(Q14250:Q35974,MATCH(TRUE,INDEX(Q14250:Q35974="",,),0)-1),"")</f>
        <v>10</v>
      </c>
      <c r="Q14250">
        <f t="shared" si="353"/>
        <v>4</v>
      </c>
      <c r="R14250">
        <f t="shared" si="352"/>
        <v>0</v>
      </c>
    </row>
    <row r="14251" spans="1:18" x14ac:dyDescent="0.3">
      <c r="A14251" t="s">
        <v>1031</v>
      </c>
      <c r="B14251" s="1">
        <v>38565</v>
      </c>
      <c r="C14251" t="s">
        <v>16</v>
      </c>
      <c r="D14251" t="s">
        <v>1041</v>
      </c>
      <c r="E14251" t="s">
        <v>1042</v>
      </c>
      <c r="G14251" t="s">
        <v>19</v>
      </c>
      <c r="H14251" t="s">
        <v>25</v>
      </c>
      <c r="I14251" t="s">
        <v>21</v>
      </c>
      <c r="J14251" t="s">
        <v>22</v>
      </c>
      <c r="K14251">
        <v>25.8</v>
      </c>
      <c r="L14251">
        <v>109.5</v>
      </c>
      <c r="M14251" t="s">
        <v>153</v>
      </c>
      <c r="N14251">
        <v>109.5</v>
      </c>
      <c r="P14251" cm="1">
        <f t="array" ref="P14251">IF(Q14251&gt;0,INDEX(Q14251:Q35975,MATCH(TRUE,INDEX(Q14251:Q35975="",,),0)-1),"")</f>
        <v>10</v>
      </c>
      <c r="Q14251">
        <f t="shared" si="353"/>
        <v>5</v>
      </c>
      <c r="R14251">
        <f t="shared" si="352"/>
        <v>0</v>
      </c>
    </row>
    <row r="14252" spans="1:18" x14ac:dyDescent="0.3">
      <c r="A14252" t="s">
        <v>1031</v>
      </c>
      <c r="B14252" s="1">
        <v>38565</v>
      </c>
      <c r="C14252" t="s">
        <v>16</v>
      </c>
      <c r="D14252" t="s">
        <v>1041</v>
      </c>
      <c r="E14252" t="s">
        <v>1042</v>
      </c>
      <c r="G14252" t="s">
        <v>19</v>
      </c>
      <c r="H14252" t="s">
        <v>41</v>
      </c>
      <c r="I14252" t="s">
        <v>21</v>
      </c>
      <c r="J14252" t="s">
        <v>22</v>
      </c>
      <c r="K14252">
        <v>19.600000000000001</v>
      </c>
      <c r="L14252">
        <v>178</v>
      </c>
      <c r="M14252" t="s">
        <v>153</v>
      </c>
      <c r="N14252">
        <v>178</v>
      </c>
      <c r="P14252" cm="1">
        <f t="array" ref="P14252">IF(Q14252&gt;0,INDEX(Q14252:Q35976,MATCH(TRUE,INDEX(Q14252:Q35976="",,),0)-1),"")</f>
        <v>10</v>
      </c>
      <c r="Q14252">
        <f t="shared" si="353"/>
        <v>5</v>
      </c>
      <c r="R14252">
        <f t="shared" si="352"/>
        <v>0</v>
      </c>
    </row>
    <row r="14253" spans="1:18" x14ac:dyDescent="0.3">
      <c r="A14253" t="s">
        <v>1031</v>
      </c>
      <c r="B14253" s="1">
        <v>38565</v>
      </c>
      <c r="C14253" t="s">
        <v>16</v>
      </c>
      <c r="D14253" t="s">
        <v>1041</v>
      </c>
      <c r="E14253" t="s">
        <v>1042</v>
      </c>
      <c r="G14253" t="s">
        <v>19</v>
      </c>
      <c r="H14253" t="s">
        <v>30</v>
      </c>
      <c r="I14253" t="s">
        <v>26</v>
      </c>
      <c r="J14253" t="s">
        <v>27</v>
      </c>
      <c r="K14253">
        <v>278.2</v>
      </c>
      <c r="L14253">
        <v>16.600000000000001</v>
      </c>
      <c r="M14253" t="s">
        <v>153</v>
      </c>
      <c r="N14253">
        <v>59.22</v>
      </c>
      <c r="P14253" cm="1">
        <f t="array" ref="P14253">IF(Q14253&gt;0,INDEX(Q14253:Q35977,MATCH(TRUE,INDEX(Q14253:Q35977="",,),0)-1),"")</f>
        <v>10</v>
      </c>
      <c r="Q14253">
        <f t="shared" si="353"/>
        <v>5</v>
      </c>
      <c r="R14253">
        <f t="shared" si="352"/>
        <v>0</v>
      </c>
    </row>
    <row r="14254" spans="1:18" x14ac:dyDescent="0.3">
      <c r="A14254" t="s">
        <v>1031</v>
      </c>
      <c r="B14254" s="1">
        <v>38565</v>
      </c>
      <c r="C14254" t="s">
        <v>16</v>
      </c>
      <c r="D14254" t="s">
        <v>1041</v>
      </c>
      <c r="E14254" t="s">
        <v>1042</v>
      </c>
      <c r="G14254" t="s">
        <v>19</v>
      </c>
      <c r="H14254" t="s">
        <v>25</v>
      </c>
      <c r="I14254" t="s">
        <v>26</v>
      </c>
      <c r="J14254" t="s">
        <v>27</v>
      </c>
      <c r="K14254">
        <v>531</v>
      </c>
      <c r="L14254">
        <v>26</v>
      </c>
      <c r="M14254" t="s">
        <v>153</v>
      </c>
      <c r="N14254">
        <v>26</v>
      </c>
      <c r="P14254" cm="1">
        <f t="array" ref="P14254">IF(Q14254&gt;0,INDEX(Q14254:Q35978,MATCH(TRUE,INDEX(Q14254:Q35978="",,),0)-1),"")</f>
        <v>10</v>
      </c>
      <c r="Q14254">
        <f t="shared" si="353"/>
        <v>5</v>
      </c>
      <c r="R14254">
        <f t="shared" si="352"/>
        <v>0</v>
      </c>
    </row>
    <row r="14255" spans="1:18" x14ac:dyDescent="0.3">
      <c r="A14255" t="s">
        <v>1031</v>
      </c>
      <c r="B14255" s="1">
        <v>38565</v>
      </c>
      <c r="C14255" t="s">
        <v>16</v>
      </c>
      <c r="D14255" t="s">
        <v>1041</v>
      </c>
      <c r="E14255" t="s">
        <v>1042</v>
      </c>
      <c r="G14255" t="s">
        <v>19</v>
      </c>
      <c r="H14255" t="s">
        <v>41</v>
      </c>
      <c r="I14255" t="s">
        <v>26</v>
      </c>
      <c r="J14255" t="s">
        <v>27</v>
      </c>
      <c r="K14255">
        <v>95.3</v>
      </c>
      <c r="L14255">
        <v>65.75</v>
      </c>
      <c r="M14255" t="s">
        <v>153</v>
      </c>
      <c r="N14255">
        <v>65.75</v>
      </c>
      <c r="P14255" cm="1">
        <f t="array" ref="P14255">IF(Q14255&gt;0,INDEX(Q14255:Q35979,MATCH(TRUE,INDEX(Q14255:Q35979="",,),0)-1),"")</f>
        <v>10</v>
      </c>
      <c r="Q14255">
        <f t="shared" si="353"/>
        <v>5</v>
      </c>
      <c r="R14255">
        <f t="shared" si="352"/>
        <v>0</v>
      </c>
    </row>
    <row r="14256" spans="1:18" x14ac:dyDescent="0.3">
      <c r="A14256" t="s">
        <v>1031</v>
      </c>
      <c r="B14256" s="1">
        <v>38565</v>
      </c>
      <c r="C14256" t="s">
        <v>16</v>
      </c>
      <c r="D14256" t="s">
        <v>1041</v>
      </c>
      <c r="E14256" t="s">
        <v>1042</v>
      </c>
      <c r="G14256" s="6" t="s">
        <v>29</v>
      </c>
      <c r="H14256" t="s">
        <v>194</v>
      </c>
      <c r="I14256" t="s">
        <v>21</v>
      </c>
      <c r="J14256" t="s">
        <v>22</v>
      </c>
      <c r="K14256">
        <v>2.6</v>
      </c>
      <c r="L14256">
        <v>412.25</v>
      </c>
      <c r="M14256" t="s">
        <v>153</v>
      </c>
      <c r="N14256">
        <v>412.25</v>
      </c>
      <c r="P14256" cm="1">
        <f t="array" ref="P14256">IF(Q14256&gt;0,INDEX(Q14256:Q35980,MATCH(TRUE,INDEX(Q14256:Q35980="",,),0)-1),"")</f>
        <v>10</v>
      </c>
      <c r="Q14256">
        <f t="shared" si="353"/>
        <v>5</v>
      </c>
      <c r="R14256">
        <f t="shared" si="352"/>
        <v>0</v>
      </c>
    </row>
    <row r="14257" spans="1:18" x14ac:dyDescent="0.3">
      <c r="A14257" t="s">
        <v>1031</v>
      </c>
      <c r="B14257" s="1">
        <v>38565</v>
      </c>
      <c r="C14257" t="s">
        <v>16</v>
      </c>
      <c r="D14257" t="s">
        <v>1041</v>
      </c>
      <c r="E14257" t="s">
        <v>1042</v>
      </c>
      <c r="G14257" s="6" t="s">
        <v>29</v>
      </c>
      <c r="H14257" t="s">
        <v>30</v>
      </c>
      <c r="I14257" t="s">
        <v>21</v>
      </c>
      <c r="J14257" t="s">
        <v>22</v>
      </c>
      <c r="K14257">
        <v>10.7</v>
      </c>
      <c r="L14257">
        <v>135</v>
      </c>
      <c r="M14257" t="s">
        <v>153</v>
      </c>
      <c r="N14257">
        <v>135</v>
      </c>
      <c r="P14257" cm="1">
        <f t="array" ref="P14257">IF(Q14257&gt;0,INDEX(Q14257:Q35981,MATCH(TRUE,INDEX(Q14257:Q35981="",,),0)-1),"")</f>
        <v>10</v>
      </c>
      <c r="Q14257">
        <f t="shared" si="353"/>
        <v>5</v>
      </c>
      <c r="R14257">
        <f t="shared" si="352"/>
        <v>0</v>
      </c>
    </row>
    <row r="14258" spans="1:18" x14ac:dyDescent="0.3">
      <c r="A14258" t="s">
        <v>1031</v>
      </c>
      <c r="B14258" s="1">
        <v>38565</v>
      </c>
      <c r="C14258" t="s">
        <v>16</v>
      </c>
      <c r="D14258" t="s">
        <v>1041</v>
      </c>
      <c r="E14258" t="s">
        <v>1042</v>
      </c>
      <c r="G14258" s="6" t="s">
        <v>29</v>
      </c>
      <c r="H14258" t="s">
        <v>194</v>
      </c>
      <c r="I14258" t="s">
        <v>26</v>
      </c>
      <c r="J14258" t="s">
        <v>27</v>
      </c>
      <c r="K14258">
        <v>24.5</v>
      </c>
      <c r="L14258">
        <v>7.9</v>
      </c>
      <c r="M14258" t="s">
        <v>153</v>
      </c>
      <c r="N14258">
        <v>7.9</v>
      </c>
      <c r="P14258" cm="1">
        <f t="array" ref="P14258">IF(Q14258&gt;0,INDEX(Q14258:Q35982,MATCH(TRUE,INDEX(Q14258:Q35982="",,),0)-1),"")</f>
        <v>10</v>
      </c>
      <c r="Q14258">
        <f t="shared" si="353"/>
        <v>5</v>
      </c>
      <c r="R14258">
        <f t="shared" si="352"/>
        <v>0</v>
      </c>
    </row>
    <row r="14259" spans="1:18" x14ac:dyDescent="0.3">
      <c r="A14259" t="s">
        <v>1031</v>
      </c>
      <c r="B14259" s="1">
        <v>38565</v>
      </c>
      <c r="C14259" t="s">
        <v>16</v>
      </c>
      <c r="D14259" t="s">
        <v>1041</v>
      </c>
      <c r="E14259" t="s">
        <v>1042</v>
      </c>
      <c r="G14259" s="6" t="s">
        <v>29</v>
      </c>
      <c r="H14259" t="s">
        <v>406</v>
      </c>
      <c r="I14259" t="s">
        <v>26</v>
      </c>
      <c r="J14259" t="s">
        <v>27</v>
      </c>
      <c r="K14259">
        <v>68.5</v>
      </c>
      <c r="L14259">
        <v>2.5</v>
      </c>
      <c r="M14259" t="s">
        <v>153</v>
      </c>
      <c r="N14259">
        <v>2.5</v>
      </c>
      <c r="P14259" cm="1">
        <f t="array" ref="P14259">IF(Q14259&gt;0,INDEX(Q14259:Q35983,MATCH(TRUE,INDEX(Q14259:Q35983="",,),0)-1),"")</f>
        <v>10</v>
      </c>
      <c r="Q14259">
        <f t="shared" si="353"/>
        <v>5</v>
      </c>
      <c r="R14259">
        <f t="shared" si="352"/>
        <v>0</v>
      </c>
    </row>
    <row r="14260" spans="1:18" x14ac:dyDescent="0.3">
      <c r="A14260" t="s">
        <v>1031</v>
      </c>
      <c r="B14260" s="1">
        <v>38565</v>
      </c>
      <c r="C14260" t="s">
        <v>16</v>
      </c>
      <c r="D14260" t="s">
        <v>1041</v>
      </c>
      <c r="E14260" t="s">
        <v>1042</v>
      </c>
      <c r="G14260" s="6" t="s">
        <v>29</v>
      </c>
      <c r="H14260" t="s">
        <v>99</v>
      </c>
      <c r="I14260" t="s">
        <v>26</v>
      </c>
      <c r="J14260" t="s">
        <v>27</v>
      </c>
      <c r="K14260">
        <v>11.1</v>
      </c>
      <c r="L14260">
        <v>10.5</v>
      </c>
      <c r="M14260" t="s">
        <v>153</v>
      </c>
      <c r="N14260">
        <v>10.5</v>
      </c>
      <c r="P14260" cm="1">
        <f t="array" ref="P14260">IF(Q14260&gt;0,INDEX(Q14260:Q35984,MATCH(TRUE,INDEX(Q14260:Q35984="",,),0)-1),"")</f>
        <v>10</v>
      </c>
      <c r="Q14260">
        <f t="shared" si="353"/>
        <v>5</v>
      </c>
      <c r="R14260">
        <f t="shared" ref="R14260:R14323" si="354">IF(P14260="","",0)</f>
        <v>0</v>
      </c>
    </row>
    <row r="14261" spans="1:18" x14ac:dyDescent="0.3">
      <c r="A14261" t="s">
        <v>1031</v>
      </c>
      <c r="B14261" s="1">
        <v>38565</v>
      </c>
      <c r="C14261" t="s">
        <v>16</v>
      </c>
      <c r="D14261" t="s">
        <v>1041</v>
      </c>
      <c r="E14261" t="s">
        <v>1042</v>
      </c>
      <c r="G14261" s="6" t="s">
        <v>29</v>
      </c>
      <c r="H14261" t="s">
        <v>154</v>
      </c>
      <c r="I14261" t="s">
        <v>26</v>
      </c>
      <c r="J14261" t="s">
        <v>27</v>
      </c>
      <c r="K14261">
        <v>22.8</v>
      </c>
      <c r="L14261">
        <v>14.1</v>
      </c>
      <c r="M14261" t="s">
        <v>153</v>
      </c>
      <c r="N14261">
        <v>14.1</v>
      </c>
      <c r="P14261" cm="1">
        <f t="array" ref="P14261">IF(Q14261&gt;0,INDEX(Q14261:Q35985,MATCH(TRUE,INDEX(Q14261:Q35985="",,),0)-1),"")</f>
        <v>10</v>
      </c>
      <c r="Q14261">
        <f t="shared" si="353"/>
        <v>5</v>
      </c>
      <c r="R14261">
        <f t="shared" si="354"/>
        <v>0</v>
      </c>
    </row>
    <row r="14262" spans="1:18" x14ac:dyDescent="0.3">
      <c r="A14262" t="s">
        <v>1031</v>
      </c>
      <c r="B14262" s="1">
        <v>38565</v>
      </c>
      <c r="C14262" t="s">
        <v>16</v>
      </c>
      <c r="D14262" t="s">
        <v>1041</v>
      </c>
      <c r="E14262" t="s">
        <v>1042</v>
      </c>
      <c r="G14262" t="s">
        <v>19</v>
      </c>
      <c r="H14262" t="s">
        <v>25</v>
      </c>
      <c r="I14262" t="s">
        <v>21</v>
      </c>
      <c r="J14262" t="s">
        <v>22</v>
      </c>
      <c r="K14262">
        <v>25.8</v>
      </c>
      <c r="L14262">
        <v>109.5</v>
      </c>
      <c r="M14262" t="s">
        <v>44</v>
      </c>
      <c r="N14262">
        <v>109.5</v>
      </c>
      <c r="P14262" cm="1">
        <f t="array" ref="P14262">IF(Q14262&gt;0,INDEX(Q14262:Q35986,MATCH(TRUE,INDEX(Q14262:Q35986="",,),0)-1),"")</f>
        <v>10</v>
      </c>
      <c r="Q14262">
        <f t="shared" si="353"/>
        <v>6</v>
      </c>
      <c r="R14262">
        <f t="shared" si="354"/>
        <v>0</v>
      </c>
    </row>
    <row r="14263" spans="1:18" x14ac:dyDescent="0.3">
      <c r="A14263" t="s">
        <v>1031</v>
      </c>
      <c r="B14263" s="1">
        <v>38565</v>
      </c>
      <c r="C14263" t="s">
        <v>16</v>
      </c>
      <c r="D14263" t="s">
        <v>1041</v>
      </c>
      <c r="E14263" t="s">
        <v>1042</v>
      </c>
      <c r="G14263" t="s">
        <v>19</v>
      </c>
      <c r="H14263" t="s">
        <v>41</v>
      </c>
      <c r="I14263" t="s">
        <v>21</v>
      </c>
      <c r="J14263" t="s">
        <v>22</v>
      </c>
      <c r="K14263">
        <v>19.600000000000001</v>
      </c>
      <c r="L14263">
        <v>178</v>
      </c>
      <c r="M14263" t="s">
        <v>44</v>
      </c>
      <c r="N14263">
        <v>178</v>
      </c>
      <c r="P14263" cm="1">
        <f t="array" ref="P14263">IF(Q14263&gt;0,INDEX(Q14263:Q35987,MATCH(TRUE,INDEX(Q14263:Q35987="",,),0)-1),"")</f>
        <v>10</v>
      </c>
      <c r="Q14263">
        <f t="shared" si="353"/>
        <v>6</v>
      </c>
      <c r="R14263">
        <f t="shared" si="354"/>
        <v>0</v>
      </c>
    </row>
    <row r="14264" spans="1:18" x14ac:dyDescent="0.3">
      <c r="A14264" t="s">
        <v>1031</v>
      </c>
      <c r="B14264" s="1">
        <v>38565</v>
      </c>
      <c r="C14264" t="s">
        <v>16</v>
      </c>
      <c r="D14264" t="s">
        <v>1041</v>
      </c>
      <c r="E14264" t="s">
        <v>1042</v>
      </c>
      <c r="G14264" t="s">
        <v>19</v>
      </c>
      <c r="H14264" t="s">
        <v>30</v>
      </c>
      <c r="I14264" t="s">
        <v>26</v>
      </c>
      <c r="J14264" t="s">
        <v>27</v>
      </c>
      <c r="K14264">
        <v>278.2</v>
      </c>
      <c r="L14264">
        <v>16.600000000000001</v>
      </c>
      <c r="M14264" t="s">
        <v>44</v>
      </c>
      <c r="N14264">
        <v>41.49</v>
      </c>
      <c r="P14264" cm="1">
        <f t="array" ref="P14264">IF(Q14264&gt;0,INDEX(Q14264:Q35988,MATCH(TRUE,INDEX(Q14264:Q35988="",,),0)-1),"")</f>
        <v>10</v>
      </c>
      <c r="Q14264">
        <f t="shared" si="353"/>
        <v>6</v>
      </c>
      <c r="R14264">
        <f t="shared" si="354"/>
        <v>0</v>
      </c>
    </row>
    <row r="14265" spans="1:18" x14ac:dyDescent="0.3">
      <c r="A14265" t="s">
        <v>1031</v>
      </c>
      <c r="B14265" s="1">
        <v>38565</v>
      </c>
      <c r="C14265" t="s">
        <v>16</v>
      </c>
      <c r="D14265" t="s">
        <v>1041</v>
      </c>
      <c r="E14265" t="s">
        <v>1042</v>
      </c>
      <c r="G14265" t="s">
        <v>19</v>
      </c>
      <c r="H14265" t="s">
        <v>25</v>
      </c>
      <c r="I14265" t="s">
        <v>26</v>
      </c>
      <c r="J14265" t="s">
        <v>27</v>
      </c>
      <c r="K14265">
        <v>531</v>
      </c>
      <c r="L14265">
        <v>26</v>
      </c>
      <c r="M14265" t="s">
        <v>44</v>
      </c>
      <c r="N14265">
        <v>26</v>
      </c>
      <c r="P14265" cm="1">
        <f t="array" ref="P14265">IF(Q14265&gt;0,INDEX(Q14265:Q35989,MATCH(TRUE,INDEX(Q14265:Q35989="",,),0)-1),"")</f>
        <v>10</v>
      </c>
      <c r="Q14265">
        <f t="shared" si="353"/>
        <v>6</v>
      </c>
      <c r="R14265">
        <f t="shared" si="354"/>
        <v>0</v>
      </c>
    </row>
    <row r="14266" spans="1:18" x14ac:dyDescent="0.3">
      <c r="A14266" t="s">
        <v>1031</v>
      </c>
      <c r="B14266" s="1">
        <v>38565</v>
      </c>
      <c r="C14266" t="s">
        <v>16</v>
      </c>
      <c r="D14266" t="s">
        <v>1041</v>
      </c>
      <c r="E14266" t="s">
        <v>1042</v>
      </c>
      <c r="G14266" t="s">
        <v>19</v>
      </c>
      <c r="H14266" t="s">
        <v>41</v>
      </c>
      <c r="I14266" t="s">
        <v>26</v>
      </c>
      <c r="J14266" t="s">
        <v>27</v>
      </c>
      <c r="K14266">
        <v>95.3</v>
      </c>
      <c r="L14266">
        <v>65.75</v>
      </c>
      <c r="M14266" t="s">
        <v>44</v>
      </c>
      <c r="N14266">
        <v>65.75</v>
      </c>
      <c r="P14266" cm="1">
        <f t="array" ref="P14266">IF(Q14266&gt;0,INDEX(Q14266:Q35990,MATCH(TRUE,INDEX(Q14266:Q35990="",,),0)-1),"")</f>
        <v>10</v>
      </c>
      <c r="Q14266">
        <f t="shared" si="353"/>
        <v>6</v>
      </c>
      <c r="R14266">
        <f t="shared" si="354"/>
        <v>0</v>
      </c>
    </row>
    <row r="14267" spans="1:18" x14ac:dyDescent="0.3">
      <c r="A14267" t="s">
        <v>1031</v>
      </c>
      <c r="B14267" s="1">
        <v>38565</v>
      </c>
      <c r="C14267" t="s">
        <v>16</v>
      </c>
      <c r="D14267" t="s">
        <v>1041</v>
      </c>
      <c r="E14267" t="s">
        <v>1042</v>
      </c>
      <c r="G14267" s="6" t="s">
        <v>29</v>
      </c>
      <c r="H14267" t="s">
        <v>194</v>
      </c>
      <c r="I14267" t="s">
        <v>21</v>
      </c>
      <c r="J14267" t="s">
        <v>22</v>
      </c>
      <c r="K14267">
        <v>2.6</v>
      </c>
      <c r="L14267">
        <v>412.25</v>
      </c>
      <c r="M14267" t="s">
        <v>44</v>
      </c>
      <c r="N14267">
        <v>412.25</v>
      </c>
      <c r="P14267" cm="1">
        <f t="array" ref="P14267">IF(Q14267&gt;0,INDEX(Q14267:Q35991,MATCH(TRUE,INDEX(Q14267:Q35991="",,),0)-1),"")</f>
        <v>10</v>
      </c>
      <c r="Q14267">
        <f t="shared" si="353"/>
        <v>6</v>
      </c>
      <c r="R14267">
        <f t="shared" si="354"/>
        <v>0</v>
      </c>
    </row>
    <row r="14268" spans="1:18" x14ac:dyDescent="0.3">
      <c r="A14268" t="s">
        <v>1031</v>
      </c>
      <c r="B14268" s="1">
        <v>38565</v>
      </c>
      <c r="C14268" t="s">
        <v>16</v>
      </c>
      <c r="D14268" t="s">
        <v>1041</v>
      </c>
      <c r="E14268" t="s">
        <v>1042</v>
      </c>
      <c r="G14268" s="6" t="s">
        <v>29</v>
      </c>
      <c r="H14268" t="s">
        <v>30</v>
      </c>
      <c r="I14268" t="s">
        <v>21</v>
      </c>
      <c r="J14268" t="s">
        <v>22</v>
      </c>
      <c r="K14268">
        <v>10.7</v>
      </c>
      <c r="L14268">
        <v>135</v>
      </c>
      <c r="M14268" t="s">
        <v>44</v>
      </c>
      <c r="N14268">
        <v>135</v>
      </c>
      <c r="P14268" cm="1">
        <f t="array" ref="P14268">IF(Q14268&gt;0,INDEX(Q14268:Q35992,MATCH(TRUE,INDEX(Q14268:Q35992="",,),0)-1),"")</f>
        <v>10</v>
      </c>
      <c r="Q14268">
        <f t="shared" si="353"/>
        <v>6</v>
      </c>
      <c r="R14268">
        <f t="shared" si="354"/>
        <v>0</v>
      </c>
    </row>
    <row r="14269" spans="1:18" x14ac:dyDescent="0.3">
      <c r="A14269" t="s">
        <v>1031</v>
      </c>
      <c r="B14269" s="1">
        <v>38565</v>
      </c>
      <c r="C14269" t="s">
        <v>16</v>
      </c>
      <c r="D14269" t="s">
        <v>1041</v>
      </c>
      <c r="E14269" t="s">
        <v>1042</v>
      </c>
      <c r="G14269" s="6" t="s">
        <v>29</v>
      </c>
      <c r="H14269" t="s">
        <v>194</v>
      </c>
      <c r="I14269" t="s">
        <v>26</v>
      </c>
      <c r="J14269" t="s">
        <v>27</v>
      </c>
      <c r="K14269">
        <v>24.5</v>
      </c>
      <c r="L14269">
        <v>7.9</v>
      </c>
      <c r="M14269" t="s">
        <v>44</v>
      </c>
      <c r="N14269">
        <v>7.9</v>
      </c>
      <c r="P14269" cm="1">
        <f t="array" ref="P14269">IF(Q14269&gt;0,INDEX(Q14269:Q35993,MATCH(TRUE,INDEX(Q14269:Q35993="",,),0)-1),"")</f>
        <v>10</v>
      </c>
      <c r="Q14269">
        <f t="shared" si="353"/>
        <v>6</v>
      </c>
      <c r="R14269">
        <f t="shared" si="354"/>
        <v>0</v>
      </c>
    </row>
    <row r="14270" spans="1:18" x14ac:dyDescent="0.3">
      <c r="A14270" t="s">
        <v>1031</v>
      </c>
      <c r="B14270" s="1">
        <v>38565</v>
      </c>
      <c r="C14270" t="s">
        <v>16</v>
      </c>
      <c r="D14270" t="s">
        <v>1041</v>
      </c>
      <c r="E14270" t="s">
        <v>1042</v>
      </c>
      <c r="G14270" s="6" t="s">
        <v>29</v>
      </c>
      <c r="H14270" t="s">
        <v>406</v>
      </c>
      <c r="I14270" t="s">
        <v>26</v>
      </c>
      <c r="J14270" t="s">
        <v>27</v>
      </c>
      <c r="K14270">
        <v>68.5</v>
      </c>
      <c r="L14270">
        <v>2.5</v>
      </c>
      <c r="M14270" t="s">
        <v>44</v>
      </c>
      <c r="N14270">
        <v>2.5</v>
      </c>
      <c r="P14270" cm="1">
        <f t="array" ref="P14270">IF(Q14270&gt;0,INDEX(Q14270:Q35994,MATCH(TRUE,INDEX(Q14270:Q35994="",,),0)-1),"")</f>
        <v>10</v>
      </c>
      <c r="Q14270">
        <f t="shared" si="353"/>
        <v>6</v>
      </c>
      <c r="R14270">
        <f t="shared" si="354"/>
        <v>0</v>
      </c>
    </row>
    <row r="14271" spans="1:18" x14ac:dyDescent="0.3">
      <c r="A14271" t="s">
        <v>1031</v>
      </c>
      <c r="B14271" s="1">
        <v>38565</v>
      </c>
      <c r="C14271" t="s">
        <v>16</v>
      </c>
      <c r="D14271" t="s">
        <v>1041</v>
      </c>
      <c r="E14271" t="s">
        <v>1042</v>
      </c>
      <c r="G14271" s="6" t="s">
        <v>29</v>
      </c>
      <c r="H14271" t="s">
        <v>99</v>
      </c>
      <c r="I14271" t="s">
        <v>26</v>
      </c>
      <c r="J14271" t="s">
        <v>27</v>
      </c>
      <c r="K14271">
        <v>11.1</v>
      </c>
      <c r="L14271">
        <v>10.5</v>
      </c>
      <c r="M14271" t="s">
        <v>44</v>
      </c>
      <c r="N14271">
        <v>10.5</v>
      </c>
      <c r="P14271" cm="1">
        <f t="array" ref="P14271">IF(Q14271&gt;0,INDEX(Q14271:Q35995,MATCH(TRUE,INDEX(Q14271:Q35995="",,),0)-1),"")</f>
        <v>10</v>
      </c>
      <c r="Q14271">
        <f t="shared" si="353"/>
        <v>6</v>
      </c>
      <c r="R14271">
        <f t="shared" si="354"/>
        <v>0</v>
      </c>
    </row>
    <row r="14272" spans="1:18" x14ac:dyDescent="0.3">
      <c r="A14272" t="s">
        <v>1031</v>
      </c>
      <c r="B14272" s="1">
        <v>38565</v>
      </c>
      <c r="C14272" t="s">
        <v>16</v>
      </c>
      <c r="D14272" t="s">
        <v>1041</v>
      </c>
      <c r="E14272" t="s">
        <v>1042</v>
      </c>
      <c r="G14272" s="6" t="s">
        <v>29</v>
      </c>
      <c r="H14272" t="s">
        <v>154</v>
      </c>
      <c r="I14272" t="s">
        <v>26</v>
      </c>
      <c r="J14272" t="s">
        <v>27</v>
      </c>
      <c r="K14272">
        <v>22.8</v>
      </c>
      <c r="L14272">
        <v>14.1</v>
      </c>
      <c r="M14272" t="s">
        <v>44</v>
      </c>
      <c r="N14272">
        <v>14.1</v>
      </c>
      <c r="P14272" cm="1">
        <f t="array" ref="P14272">IF(Q14272&gt;0,INDEX(Q14272:Q35996,MATCH(TRUE,INDEX(Q14272:Q35996="",,),0)-1),"")</f>
        <v>10</v>
      </c>
      <c r="Q14272">
        <f t="shared" ref="Q14272:Q14316" si="355">INT((ROW()-14207)/11)+1</f>
        <v>6</v>
      </c>
      <c r="R14272">
        <f t="shared" si="354"/>
        <v>0</v>
      </c>
    </row>
    <row r="14273" spans="1:18" x14ac:dyDescent="0.3">
      <c r="A14273" t="s">
        <v>1031</v>
      </c>
      <c r="B14273" s="1">
        <v>38565</v>
      </c>
      <c r="C14273" t="s">
        <v>16</v>
      </c>
      <c r="D14273" t="s">
        <v>1041</v>
      </c>
      <c r="E14273" t="s">
        <v>1042</v>
      </c>
      <c r="G14273" t="s">
        <v>19</v>
      </c>
      <c r="H14273" t="s">
        <v>25</v>
      </c>
      <c r="I14273" t="s">
        <v>21</v>
      </c>
      <c r="J14273" t="s">
        <v>22</v>
      </c>
      <c r="K14273">
        <v>25.8</v>
      </c>
      <c r="L14273">
        <v>109.5</v>
      </c>
      <c r="M14273" t="s">
        <v>583</v>
      </c>
      <c r="N14273">
        <v>150</v>
      </c>
      <c r="P14273" cm="1">
        <f t="array" ref="P14273">IF(Q14273&gt;0,INDEX(Q14273:Q35997,MATCH(TRUE,INDEX(Q14273:Q35997="",,),0)-1),"")</f>
        <v>10</v>
      </c>
      <c r="Q14273">
        <f t="shared" si="355"/>
        <v>7</v>
      </c>
      <c r="R14273">
        <f t="shared" si="354"/>
        <v>0</v>
      </c>
    </row>
    <row r="14274" spans="1:18" x14ac:dyDescent="0.3">
      <c r="A14274" t="s">
        <v>1031</v>
      </c>
      <c r="B14274" s="1">
        <v>38565</v>
      </c>
      <c r="C14274" t="s">
        <v>16</v>
      </c>
      <c r="D14274" t="s">
        <v>1041</v>
      </c>
      <c r="E14274" t="s">
        <v>1042</v>
      </c>
      <c r="G14274" t="s">
        <v>19</v>
      </c>
      <c r="H14274" t="s">
        <v>41</v>
      </c>
      <c r="I14274" t="s">
        <v>21</v>
      </c>
      <c r="J14274" t="s">
        <v>22</v>
      </c>
      <c r="K14274">
        <v>19.600000000000001</v>
      </c>
      <c r="L14274">
        <v>178</v>
      </c>
      <c r="M14274" t="s">
        <v>583</v>
      </c>
      <c r="N14274">
        <v>198</v>
      </c>
      <c r="P14274" cm="1">
        <f t="array" ref="P14274">IF(Q14274&gt;0,INDEX(Q14274:Q35998,MATCH(TRUE,INDEX(Q14274:Q35998="",,),0)-1),"")</f>
        <v>10</v>
      </c>
      <c r="Q14274">
        <f t="shared" si="355"/>
        <v>7</v>
      </c>
      <c r="R14274">
        <f t="shared" si="354"/>
        <v>0</v>
      </c>
    </row>
    <row r="14275" spans="1:18" x14ac:dyDescent="0.3">
      <c r="A14275" t="s">
        <v>1031</v>
      </c>
      <c r="B14275" s="1">
        <v>38565</v>
      </c>
      <c r="C14275" t="s">
        <v>16</v>
      </c>
      <c r="D14275" t="s">
        <v>1041</v>
      </c>
      <c r="E14275" t="s">
        <v>1042</v>
      </c>
      <c r="G14275" t="s">
        <v>19</v>
      </c>
      <c r="H14275" t="s">
        <v>30</v>
      </c>
      <c r="I14275" t="s">
        <v>26</v>
      </c>
      <c r="J14275" t="s">
        <v>27</v>
      </c>
      <c r="K14275">
        <v>278.2</v>
      </c>
      <c r="L14275">
        <v>16.600000000000001</v>
      </c>
      <c r="M14275" t="s">
        <v>583</v>
      </c>
      <c r="N14275">
        <v>23.5</v>
      </c>
      <c r="P14275" cm="1">
        <f t="array" ref="P14275">IF(Q14275&gt;0,INDEX(Q14275:Q35999,MATCH(TRUE,INDEX(Q14275:Q35999="",,),0)-1),"")</f>
        <v>10</v>
      </c>
      <c r="Q14275">
        <f t="shared" si="355"/>
        <v>7</v>
      </c>
      <c r="R14275">
        <f t="shared" si="354"/>
        <v>0</v>
      </c>
    </row>
    <row r="14276" spans="1:18" x14ac:dyDescent="0.3">
      <c r="A14276" t="s">
        <v>1031</v>
      </c>
      <c r="B14276" s="1">
        <v>38565</v>
      </c>
      <c r="C14276" t="s">
        <v>16</v>
      </c>
      <c r="D14276" t="s">
        <v>1041</v>
      </c>
      <c r="E14276" t="s">
        <v>1042</v>
      </c>
      <c r="G14276" t="s">
        <v>19</v>
      </c>
      <c r="H14276" t="s">
        <v>25</v>
      </c>
      <c r="I14276" t="s">
        <v>26</v>
      </c>
      <c r="J14276" t="s">
        <v>27</v>
      </c>
      <c r="K14276">
        <v>531</v>
      </c>
      <c r="L14276">
        <v>26</v>
      </c>
      <c r="M14276" t="s">
        <v>583</v>
      </c>
      <c r="N14276">
        <v>31</v>
      </c>
      <c r="P14276" cm="1">
        <f t="array" ref="P14276">IF(Q14276&gt;0,INDEX(Q14276:Q36000,MATCH(TRUE,INDEX(Q14276:Q36000="",,),0)-1),"")</f>
        <v>10</v>
      </c>
      <c r="Q14276">
        <f t="shared" si="355"/>
        <v>7</v>
      </c>
      <c r="R14276">
        <f t="shared" si="354"/>
        <v>0</v>
      </c>
    </row>
    <row r="14277" spans="1:18" x14ac:dyDescent="0.3">
      <c r="A14277" t="s">
        <v>1031</v>
      </c>
      <c r="B14277" s="1">
        <v>38565</v>
      </c>
      <c r="C14277" t="s">
        <v>16</v>
      </c>
      <c r="D14277" t="s">
        <v>1041</v>
      </c>
      <c r="E14277" t="s">
        <v>1042</v>
      </c>
      <c r="G14277" t="s">
        <v>19</v>
      </c>
      <c r="H14277" t="s">
        <v>41</v>
      </c>
      <c r="I14277" t="s">
        <v>26</v>
      </c>
      <c r="J14277" t="s">
        <v>27</v>
      </c>
      <c r="K14277">
        <v>95.3</v>
      </c>
      <c r="L14277">
        <v>65.75</v>
      </c>
      <c r="M14277" t="s">
        <v>583</v>
      </c>
      <c r="N14277">
        <v>66.02</v>
      </c>
      <c r="P14277" cm="1">
        <f t="array" ref="P14277">IF(Q14277&gt;0,INDEX(Q14277:Q36001,MATCH(TRUE,INDEX(Q14277:Q36001="",,),0)-1),"")</f>
        <v>10</v>
      </c>
      <c r="Q14277">
        <f t="shared" si="355"/>
        <v>7</v>
      </c>
      <c r="R14277">
        <f t="shared" si="354"/>
        <v>0</v>
      </c>
    </row>
    <row r="14278" spans="1:18" x14ac:dyDescent="0.3">
      <c r="A14278" t="s">
        <v>1031</v>
      </c>
      <c r="B14278" s="1">
        <v>38565</v>
      </c>
      <c r="C14278" t="s">
        <v>16</v>
      </c>
      <c r="D14278" t="s">
        <v>1041</v>
      </c>
      <c r="E14278" t="s">
        <v>1042</v>
      </c>
      <c r="G14278" s="6" t="s">
        <v>29</v>
      </c>
      <c r="H14278" t="s">
        <v>194</v>
      </c>
      <c r="I14278" t="s">
        <v>21</v>
      </c>
      <c r="J14278" t="s">
        <v>22</v>
      </c>
      <c r="K14278">
        <v>2.6</v>
      </c>
      <c r="L14278">
        <v>412.25</v>
      </c>
      <c r="M14278" t="s">
        <v>583</v>
      </c>
      <c r="N14278">
        <v>412.25</v>
      </c>
      <c r="P14278" cm="1">
        <f t="array" ref="P14278">IF(Q14278&gt;0,INDEX(Q14278:Q36002,MATCH(TRUE,INDEX(Q14278:Q36002="",,),0)-1),"")</f>
        <v>10</v>
      </c>
      <c r="Q14278">
        <f t="shared" si="355"/>
        <v>7</v>
      </c>
      <c r="R14278">
        <f t="shared" si="354"/>
        <v>0</v>
      </c>
    </row>
    <row r="14279" spans="1:18" x14ac:dyDescent="0.3">
      <c r="A14279" t="s">
        <v>1031</v>
      </c>
      <c r="B14279" s="1">
        <v>38565</v>
      </c>
      <c r="C14279" t="s">
        <v>16</v>
      </c>
      <c r="D14279" t="s">
        <v>1041</v>
      </c>
      <c r="E14279" t="s">
        <v>1042</v>
      </c>
      <c r="G14279" s="6" t="s">
        <v>29</v>
      </c>
      <c r="H14279" t="s">
        <v>30</v>
      </c>
      <c r="I14279" t="s">
        <v>21</v>
      </c>
      <c r="J14279" t="s">
        <v>22</v>
      </c>
      <c r="K14279">
        <v>10.7</v>
      </c>
      <c r="L14279">
        <v>135</v>
      </c>
      <c r="M14279" t="s">
        <v>583</v>
      </c>
      <c r="N14279">
        <v>135</v>
      </c>
      <c r="P14279" cm="1">
        <f t="array" ref="P14279">IF(Q14279&gt;0,INDEX(Q14279:Q36003,MATCH(TRUE,INDEX(Q14279:Q36003="",,),0)-1),"")</f>
        <v>10</v>
      </c>
      <c r="Q14279">
        <f t="shared" si="355"/>
        <v>7</v>
      </c>
      <c r="R14279">
        <f t="shared" si="354"/>
        <v>0</v>
      </c>
    </row>
    <row r="14280" spans="1:18" x14ac:dyDescent="0.3">
      <c r="A14280" t="s">
        <v>1031</v>
      </c>
      <c r="B14280" s="1">
        <v>38565</v>
      </c>
      <c r="C14280" t="s">
        <v>16</v>
      </c>
      <c r="D14280" t="s">
        <v>1041</v>
      </c>
      <c r="E14280" t="s">
        <v>1042</v>
      </c>
      <c r="G14280" s="6" t="s">
        <v>29</v>
      </c>
      <c r="H14280" t="s">
        <v>194</v>
      </c>
      <c r="I14280" t="s">
        <v>26</v>
      </c>
      <c r="J14280" t="s">
        <v>27</v>
      </c>
      <c r="K14280">
        <v>24.5</v>
      </c>
      <c r="L14280">
        <v>7.9</v>
      </c>
      <c r="M14280" t="s">
        <v>583</v>
      </c>
      <c r="N14280">
        <v>7.9</v>
      </c>
      <c r="P14280" cm="1">
        <f t="array" ref="P14280">IF(Q14280&gt;0,INDEX(Q14280:Q36004,MATCH(TRUE,INDEX(Q14280:Q36004="",,),0)-1),"")</f>
        <v>10</v>
      </c>
      <c r="Q14280">
        <f t="shared" si="355"/>
        <v>7</v>
      </c>
      <c r="R14280">
        <f t="shared" si="354"/>
        <v>0</v>
      </c>
    </row>
    <row r="14281" spans="1:18" x14ac:dyDescent="0.3">
      <c r="A14281" t="s">
        <v>1031</v>
      </c>
      <c r="B14281" s="1">
        <v>38565</v>
      </c>
      <c r="C14281" t="s">
        <v>16</v>
      </c>
      <c r="D14281" t="s">
        <v>1041</v>
      </c>
      <c r="E14281" t="s">
        <v>1042</v>
      </c>
      <c r="G14281" s="6" t="s">
        <v>29</v>
      </c>
      <c r="H14281" t="s">
        <v>406</v>
      </c>
      <c r="I14281" t="s">
        <v>26</v>
      </c>
      <c r="J14281" t="s">
        <v>27</v>
      </c>
      <c r="K14281">
        <v>68.5</v>
      </c>
      <c r="L14281">
        <v>2.5</v>
      </c>
      <c r="M14281" t="s">
        <v>583</v>
      </c>
      <c r="N14281">
        <v>2.5</v>
      </c>
      <c r="P14281" cm="1">
        <f t="array" ref="P14281">IF(Q14281&gt;0,INDEX(Q14281:Q36005,MATCH(TRUE,INDEX(Q14281:Q36005="",,),0)-1),"")</f>
        <v>10</v>
      </c>
      <c r="Q14281">
        <f t="shared" si="355"/>
        <v>7</v>
      </c>
      <c r="R14281">
        <f t="shared" si="354"/>
        <v>0</v>
      </c>
    </row>
    <row r="14282" spans="1:18" x14ac:dyDescent="0.3">
      <c r="A14282" t="s">
        <v>1031</v>
      </c>
      <c r="B14282" s="1">
        <v>38565</v>
      </c>
      <c r="C14282" t="s">
        <v>16</v>
      </c>
      <c r="D14282" t="s">
        <v>1041</v>
      </c>
      <c r="E14282" t="s">
        <v>1042</v>
      </c>
      <c r="G14282" s="6" t="s">
        <v>29</v>
      </c>
      <c r="H14282" t="s">
        <v>99</v>
      </c>
      <c r="I14282" t="s">
        <v>26</v>
      </c>
      <c r="J14282" t="s">
        <v>27</v>
      </c>
      <c r="K14282">
        <v>11.1</v>
      </c>
      <c r="L14282">
        <v>10.5</v>
      </c>
      <c r="M14282" t="s">
        <v>583</v>
      </c>
      <c r="N14282">
        <v>10.5</v>
      </c>
      <c r="P14282" cm="1">
        <f t="array" ref="P14282">IF(Q14282&gt;0,INDEX(Q14282:Q36006,MATCH(TRUE,INDEX(Q14282:Q36006="",,),0)-1),"")</f>
        <v>10</v>
      </c>
      <c r="Q14282">
        <f t="shared" si="355"/>
        <v>7</v>
      </c>
      <c r="R14282">
        <f t="shared" si="354"/>
        <v>0</v>
      </c>
    </row>
    <row r="14283" spans="1:18" x14ac:dyDescent="0.3">
      <c r="A14283" t="s">
        <v>1031</v>
      </c>
      <c r="B14283" s="1">
        <v>38565</v>
      </c>
      <c r="C14283" t="s">
        <v>16</v>
      </c>
      <c r="D14283" t="s">
        <v>1041</v>
      </c>
      <c r="E14283" t="s">
        <v>1042</v>
      </c>
      <c r="G14283" s="6" t="s">
        <v>29</v>
      </c>
      <c r="H14283" t="s">
        <v>154</v>
      </c>
      <c r="I14283" t="s">
        <v>26</v>
      </c>
      <c r="J14283" t="s">
        <v>27</v>
      </c>
      <c r="K14283">
        <v>22.8</v>
      </c>
      <c r="L14283">
        <v>14.1</v>
      </c>
      <c r="M14283" t="s">
        <v>583</v>
      </c>
      <c r="N14283">
        <v>14.1</v>
      </c>
      <c r="P14283" cm="1">
        <f t="array" ref="P14283">IF(Q14283&gt;0,INDEX(Q14283:Q36007,MATCH(TRUE,INDEX(Q14283:Q36007="",,),0)-1),"")</f>
        <v>10</v>
      </c>
      <c r="Q14283">
        <f t="shared" si="355"/>
        <v>7</v>
      </c>
      <c r="R14283">
        <f t="shared" si="354"/>
        <v>0</v>
      </c>
    </row>
    <row r="14284" spans="1:18" x14ac:dyDescent="0.3">
      <c r="A14284" t="s">
        <v>1031</v>
      </c>
      <c r="B14284" s="1">
        <v>38565</v>
      </c>
      <c r="C14284" t="s">
        <v>16</v>
      </c>
      <c r="D14284" t="s">
        <v>1041</v>
      </c>
      <c r="E14284" t="s">
        <v>1042</v>
      </c>
      <c r="G14284" t="s">
        <v>19</v>
      </c>
      <c r="H14284" t="s">
        <v>25</v>
      </c>
      <c r="I14284" t="s">
        <v>21</v>
      </c>
      <c r="J14284" t="s">
        <v>22</v>
      </c>
      <c r="K14284">
        <v>25.8</v>
      </c>
      <c r="L14284">
        <v>109.5</v>
      </c>
      <c r="M14284" t="s">
        <v>958</v>
      </c>
      <c r="N14284">
        <v>120</v>
      </c>
      <c r="P14284" cm="1">
        <f t="array" ref="P14284">IF(Q14284&gt;0,INDEX(Q14284:Q36008,MATCH(TRUE,INDEX(Q14284:Q36008="",,),0)-1),"")</f>
        <v>10</v>
      </c>
      <c r="Q14284">
        <f t="shared" si="355"/>
        <v>8</v>
      </c>
      <c r="R14284">
        <f t="shared" si="354"/>
        <v>0</v>
      </c>
    </row>
    <row r="14285" spans="1:18" x14ac:dyDescent="0.3">
      <c r="A14285" t="s">
        <v>1031</v>
      </c>
      <c r="B14285" s="1">
        <v>38565</v>
      </c>
      <c r="C14285" t="s">
        <v>16</v>
      </c>
      <c r="D14285" t="s">
        <v>1041</v>
      </c>
      <c r="E14285" t="s">
        <v>1042</v>
      </c>
      <c r="G14285" t="s">
        <v>19</v>
      </c>
      <c r="H14285" t="s">
        <v>41</v>
      </c>
      <c r="I14285" t="s">
        <v>21</v>
      </c>
      <c r="J14285" t="s">
        <v>22</v>
      </c>
      <c r="K14285">
        <v>19.600000000000001</v>
      </c>
      <c r="L14285">
        <v>178</v>
      </c>
      <c r="M14285" t="s">
        <v>958</v>
      </c>
      <c r="N14285">
        <v>178</v>
      </c>
      <c r="P14285" cm="1">
        <f t="array" ref="P14285">IF(Q14285&gt;0,INDEX(Q14285:Q36009,MATCH(TRUE,INDEX(Q14285:Q36009="",,),0)-1),"")</f>
        <v>10</v>
      </c>
      <c r="Q14285">
        <f t="shared" si="355"/>
        <v>8</v>
      </c>
      <c r="R14285">
        <f t="shared" si="354"/>
        <v>0</v>
      </c>
    </row>
    <row r="14286" spans="1:18" x14ac:dyDescent="0.3">
      <c r="A14286" t="s">
        <v>1031</v>
      </c>
      <c r="B14286" s="1">
        <v>38565</v>
      </c>
      <c r="C14286" t="s">
        <v>16</v>
      </c>
      <c r="D14286" t="s">
        <v>1041</v>
      </c>
      <c r="E14286" t="s">
        <v>1042</v>
      </c>
      <c r="G14286" t="s">
        <v>19</v>
      </c>
      <c r="H14286" t="s">
        <v>30</v>
      </c>
      <c r="I14286" t="s">
        <v>26</v>
      </c>
      <c r="J14286" t="s">
        <v>27</v>
      </c>
      <c r="K14286">
        <v>278.2</v>
      </c>
      <c r="L14286">
        <v>16.600000000000001</v>
      </c>
      <c r="M14286" t="s">
        <v>958</v>
      </c>
      <c r="N14286">
        <v>22</v>
      </c>
      <c r="P14286" cm="1">
        <f t="array" ref="P14286">IF(Q14286&gt;0,INDEX(Q14286:Q36010,MATCH(TRUE,INDEX(Q14286:Q36010="",,),0)-1),"")</f>
        <v>10</v>
      </c>
      <c r="Q14286">
        <f t="shared" si="355"/>
        <v>8</v>
      </c>
      <c r="R14286">
        <f t="shared" si="354"/>
        <v>0</v>
      </c>
    </row>
    <row r="14287" spans="1:18" x14ac:dyDescent="0.3">
      <c r="A14287" t="s">
        <v>1031</v>
      </c>
      <c r="B14287" s="1">
        <v>38565</v>
      </c>
      <c r="C14287" t="s">
        <v>16</v>
      </c>
      <c r="D14287" t="s">
        <v>1041</v>
      </c>
      <c r="E14287" t="s">
        <v>1042</v>
      </c>
      <c r="G14287" t="s">
        <v>19</v>
      </c>
      <c r="H14287" t="s">
        <v>25</v>
      </c>
      <c r="I14287" t="s">
        <v>26</v>
      </c>
      <c r="J14287" t="s">
        <v>27</v>
      </c>
      <c r="K14287">
        <v>531</v>
      </c>
      <c r="L14287">
        <v>26</v>
      </c>
      <c r="M14287" t="s">
        <v>958</v>
      </c>
      <c r="N14287">
        <v>32</v>
      </c>
      <c r="P14287" cm="1">
        <f t="array" ref="P14287">IF(Q14287&gt;0,INDEX(Q14287:Q36011,MATCH(TRUE,INDEX(Q14287:Q36011="",,),0)-1),"")</f>
        <v>10</v>
      </c>
      <c r="Q14287">
        <f t="shared" si="355"/>
        <v>8</v>
      </c>
      <c r="R14287">
        <f t="shared" si="354"/>
        <v>0</v>
      </c>
    </row>
    <row r="14288" spans="1:18" x14ac:dyDescent="0.3">
      <c r="A14288" t="s">
        <v>1031</v>
      </c>
      <c r="B14288" s="1">
        <v>38565</v>
      </c>
      <c r="C14288" t="s">
        <v>16</v>
      </c>
      <c r="D14288" t="s">
        <v>1041</v>
      </c>
      <c r="E14288" t="s">
        <v>1042</v>
      </c>
      <c r="G14288" t="s">
        <v>19</v>
      </c>
      <c r="H14288" t="s">
        <v>41</v>
      </c>
      <c r="I14288" t="s">
        <v>26</v>
      </c>
      <c r="J14288" t="s">
        <v>27</v>
      </c>
      <c r="K14288">
        <v>95.3</v>
      </c>
      <c r="L14288">
        <v>65.75</v>
      </c>
      <c r="M14288" t="s">
        <v>958</v>
      </c>
      <c r="N14288">
        <v>65.75</v>
      </c>
      <c r="P14288" cm="1">
        <f t="array" ref="P14288">IF(Q14288&gt;0,INDEX(Q14288:Q36012,MATCH(TRUE,INDEX(Q14288:Q36012="",,),0)-1),"")</f>
        <v>10</v>
      </c>
      <c r="Q14288">
        <f t="shared" si="355"/>
        <v>8</v>
      </c>
      <c r="R14288">
        <f t="shared" si="354"/>
        <v>0</v>
      </c>
    </row>
    <row r="14289" spans="1:18" x14ac:dyDescent="0.3">
      <c r="A14289" t="s">
        <v>1031</v>
      </c>
      <c r="B14289" s="1">
        <v>38565</v>
      </c>
      <c r="C14289" t="s">
        <v>16</v>
      </c>
      <c r="D14289" t="s">
        <v>1041</v>
      </c>
      <c r="E14289" t="s">
        <v>1042</v>
      </c>
      <c r="G14289" s="6" t="s">
        <v>29</v>
      </c>
      <c r="H14289" t="s">
        <v>194</v>
      </c>
      <c r="I14289" t="s">
        <v>21</v>
      </c>
      <c r="J14289" t="s">
        <v>22</v>
      </c>
      <c r="K14289">
        <v>2.6</v>
      </c>
      <c r="L14289">
        <v>412.25</v>
      </c>
      <c r="M14289" t="s">
        <v>958</v>
      </c>
      <c r="N14289">
        <v>412.25</v>
      </c>
      <c r="P14289" cm="1">
        <f t="array" ref="P14289">IF(Q14289&gt;0,INDEX(Q14289:Q36013,MATCH(TRUE,INDEX(Q14289:Q36013="",,),0)-1),"")</f>
        <v>10</v>
      </c>
      <c r="Q14289">
        <f t="shared" si="355"/>
        <v>8</v>
      </c>
      <c r="R14289">
        <f t="shared" si="354"/>
        <v>0</v>
      </c>
    </row>
    <row r="14290" spans="1:18" x14ac:dyDescent="0.3">
      <c r="A14290" t="s">
        <v>1031</v>
      </c>
      <c r="B14290" s="1">
        <v>38565</v>
      </c>
      <c r="C14290" t="s">
        <v>16</v>
      </c>
      <c r="D14290" t="s">
        <v>1041</v>
      </c>
      <c r="E14290" t="s">
        <v>1042</v>
      </c>
      <c r="G14290" s="6" t="s">
        <v>29</v>
      </c>
      <c r="H14290" t="s">
        <v>30</v>
      </c>
      <c r="I14290" t="s">
        <v>21</v>
      </c>
      <c r="J14290" t="s">
        <v>22</v>
      </c>
      <c r="K14290">
        <v>10.7</v>
      </c>
      <c r="L14290">
        <v>135</v>
      </c>
      <c r="M14290" t="s">
        <v>958</v>
      </c>
      <c r="N14290">
        <v>135</v>
      </c>
      <c r="P14290" cm="1">
        <f t="array" ref="P14290">IF(Q14290&gt;0,INDEX(Q14290:Q36014,MATCH(TRUE,INDEX(Q14290:Q36014="",,),0)-1),"")</f>
        <v>10</v>
      </c>
      <c r="Q14290">
        <f t="shared" si="355"/>
        <v>8</v>
      </c>
      <c r="R14290">
        <f t="shared" si="354"/>
        <v>0</v>
      </c>
    </row>
    <row r="14291" spans="1:18" x14ac:dyDescent="0.3">
      <c r="A14291" t="s">
        <v>1031</v>
      </c>
      <c r="B14291" s="1">
        <v>38565</v>
      </c>
      <c r="C14291" t="s">
        <v>16</v>
      </c>
      <c r="D14291" t="s">
        <v>1041</v>
      </c>
      <c r="E14291" t="s">
        <v>1042</v>
      </c>
      <c r="G14291" s="6" t="s">
        <v>29</v>
      </c>
      <c r="H14291" t="s">
        <v>194</v>
      </c>
      <c r="I14291" t="s">
        <v>26</v>
      </c>
      <c r="J14291" t="s">
        <v>27</v>
      </c>
      <c r="K14291">
        <v>24.5</v>
      </c>
      <c r="L14291">
        <v>7.9</v>
      </c>
      <c r="M14291" t="s">
        <v>958</v>
      </c>
      <c r="N14291">
        <v>7.9</v>
      </c>
      <c r="P14291" cm="1">
        <f t="array" ref="P14291">IF(Q14291&gt;0,INDEX(Q14291:Q36015,MATCH(TRUE,INDEX(Q14291:Q36015="",,),0)-1),"")</f>
        <v>10</v>
      </c>
      <c r="Q14291">
        <f t="shared" si="355"/>
        <v>8</v>
      </c>
      <c r="R14291">
        <f t="shared" si="354"/>
        <v>0</v>
      </c>
    </row>
    <row r="14292" spans="1:18" x14ac:dyDescent="0.3">
      <c r="A14292" t="s">
        <v>1031</v>
      </c>
      <c r="B14292" s="1">
        <v>38565</v>
      </c>
      <c r="C14292" t="s">
        <v>16</v>
      </c>
      <c r="D14292" t="s">
        <v>1041</v>
      </c>
      <c r="E14292" t="s">
        <v>1042</v>
      </c>
      <c r="G14292" s="6" t="s">
        <v>29</v>
      </c>
      <c r="H14292" t="s">
        <v>406</v>
      </c>
      <c r="I14292" t="s">
        <v>26</v>
      </c>
      <c r="J14292" t="s">
        <v>27</v>
      </c>
      <c r="K14292">
        <v>68.5</v>
      </c>
      <c r="L14292">
        <v>2.5</v>
      </c>
      <c r="M14292" t="s">
        <v>958</v>
      </c>
      <c r="N14292">
        <v>2.5</v>
      </c>
      <c r="P14292" cm="1">
        <f t="array" ref="P14292">IF(Q14292&gt;0,INDEX(Q14292:Q36016,MATCH(TRUE,INDEX(Q14292:Q36016="",,),0)-1),"")</f>
        <v>10</v>
      </c>
      <c r="Q14292">
        <f t="shared" si="355"/>
        <v>8</v>
      </c>
      <c r="R14292">
        <f t="shared" si="354"/>
        <v>0</v>
      </c>
    </row>
    <row r="14293" spans="1:18" x14ac:dyDescent="0.3">
      <c r="A14293" t="s">
        <v>1031</v>
      </c>
      <c r="B14293" s="1">
        <v>38565</v>
      </c>
      <c r="C14293" t="s">
        <v>16</v>
      </c>
      <c r="D14293" t="s">
        <v>1041</v>
      </c>
      <c r="E14293" t="s">
        <v>1042</v>
      </c>
      <c r="G14293" s="6" t="s">
        <v>29</v>
      </c>
      <c r="H14293" t="s">
        <v>99</v>
      </c>
      <c r="I14293" t="s">
        <v>26</v>
      </c>
      <c r="J14293" t="s">
        <v>27</v>
      </c>
      <c r="K14293">
        <v>11.1</v>
      </c>
      <c r="L14293">
        <v>10.5</v>
      </c>
      <c r="M14293" t="s">
        <v>958</v>
      </c>
      <c r="N14293">
        <v>10.5</v>
      </c>
      <c r="P14293" cm="1">
        <f t="array" ref="P14293">IF(Q14293&gt;0,INDEX(Q14293:Q36017,MATCH(TRUE,INDEX(Q14293:Q36017="",,),0)-1),"")</f>
        <v>10</v>
      </c>
      <c r="Q14293">
        <f t="shared" si="355"/>
        <v>8</v>
      </c>
      <c r="R14293">
        <f t="shared" si="354"/>
        <v>0</v>
      </c>
    </row>
    <row r="14294" spans="1:18" x14ac:dyDescent="0.3">
      <c r="A14294" t="s">
        <v>1031</v>
      </c>
      <c r="B14294" s="1">
        <v>38565</v>
      </c>
      <c r="C14294" t="s">
        <v>16</v>
      </c>
      <c r="D14294" t="s">
        <v>1041</v>
      </c>
      <c r="E14294" t="s">
        <v>1042</v>
      </c>
      <c r="G14294" s="6" t="s">
        <v>29</v>
      </c>
      <c r="H14294" t="s">
        <v>154</v>
      </c>
      <c r="I14294" t="s">
        <v>26</v>
      </c>
      <c r="J14294" t="s">
        <v>27</v>
      </c>
      <c r="K14294">
        <v>22.8</v>
      </c>
      <c r="L14294">
        <v>14.1</v>
      </c>
      <c r="M14294" t="s">
        <v>958</v>
      </c>
      <c r="N14294">
        <v>14.1</v>
      </c>
      <c r="P14294" cm="1">
        <f t="array" ref="P14294">IF(Q14294&gt;0,INDEX(Q14294:Q36018,MATCH(TRUE,INDEX(Q14294:Q36018="",,),0)-1),"")</f>
        <v>10</v>
      </c>
      <c r="Q14294">
        <f t="shared" si="355"/>
        <v>8</v>
      </c>
      <c r="R14294">
        <f t="shared" si="354"/>
        <v>0</v>
      </c>
    </row>
    <row r="14295" spans="1:18" x14ac:dyDescent="0.3">
      <c r="A14295" t="s">
        <v>1031</v>
      </c>
      <c r="B14295" s="1">
        <v>38565</v>
      </c>
      <c r="C14295" t="s">
        <v>16</v>
      </c>
      <c r="D14295" t="s">
        <v>1041</v>
      </c>
      <c r="E14295" t="s">
        <v>1042</v>
      </c>
      <c r="G14295" t="s">
        <v>19</v>
      </c>
      <c r="H14295" t="s">
        <v>25</v>
      </c>
      <c r="I14295" t="s">
        <v>21</v>
      </c>
      <c r="J14295" t="s">
        <v>22</v>
      </c>
      <c r="K14295">
        <v>25.8</v>
      </c>
      <c r="L14295">
        <v>109.5</v>
      </c>
      <c r="M14295" t="s">
        <v>182</v>
      </c>
      <c r="N14295">
        <v>120</v>
      </c>
      <c r="P14295" cm="1">
        <f t="array" ref="P14295">IF(Q14295&gt;0,INDEX(Q14295:Q36019,MATCH(TRUE,INDEX(Q14295:Q36019="",,),0)-1),"")</f>
        <v>10</v>
      </c>
      <c r="Q14295">
        <f t="shared" si="355"/>
        <v>9</v>
      </c>
      <c r="R14295">
        <f t="shared" si="354"/>
        <v>0</v>
      </c>
    </row>
    <row r="14296" spans="1:18" x14ac:dyDescent="0.3">
      <c r="A14296" t="s">
        <v>1031</v>
      </c>
      <c r="B14296" s="1">
        <v>38565</v>
      </c>
      <c r="C14296" t="s">
        <v>16</v>
      </c>
      <c r="D14296" t="s">
        <v>1041</v>
      </c>
      <c r="E14296" t="s">
        <v>1042</v>
      </c>
      <c r="G14296" t="s">
        <v>19</v>
      </c>
      <c r="H14296" t="s">
        <v>41</v>
      </c>
      <c r="I14296" t="s">
        <v>21</v>
      </c>
      <c r="J14296" t="s">
        <v>22</v>
      </c>
      <c r="K14296">
        <v>19.600000000000001</v>
      </c>
      <c r="L14296">
        <v>178</v>
      </c>
      <c r="M14296" t="s">
        <v>182</v>
      </c>
      <c r="N14296">
        <v>180</v>
      </c>
      <c r="P14296" cm="1">
        <f t="array" ref="P14296">IF(Q14296&gt;0,INDEX(Q14296:Q36020,MATCH(TRUE,INDEX(Q14296:Q36020="",,),0)-1),"")</f>
        <v>10</v>
      </c>
      <c r="Q14296">
        <f t="shared" si="355"/>
        <v>9</v>
      </c>
      <c r="R14296">
        <f t="shared" si="354"/>
        <v>0</v>
      </c>
    </row>
    <row r="14297" spans="1:18" x14ac:dyDescent="0.3">
      <c r="A14297" t="s">
        <v>1031</v>
      </c>
      <c r="B14297" s="1">
        <v>38565</v>
      </c>
      <c r="C14297" t="s">
        <v>16</v>
      </c>
      <c r="D14297" t="s">
        <v>1041</v>
      </c>
      <c r="E14297" t="s">
        <v>1042</v>
      </c>
      <c r="G14297" t="s">
        <v>19</v>
      </c>
      <c r="H14297" t="s">
        <v>30</v>
      </c>
      <c r="I14297" t="s">
        <v>26</v>
      </c>
      <c r="J14297" t="s">
        <v>27</v>
      </c>
      <c r="K14297">
        <v>278.2</v>
      </c>
      <c r="L14297">
        <v>16.600000000000001</v>
      </c>
      <c r="M14297" t="s">
        <v>182</v>
      </c>
      <c r="N14297">
        <v>21</v>
      </c>
      <c r="P14297" cm="1">
        <f t="array" ref="P14297">IF(Q14297&gt;0,INDEX(Q14297:Q36021,MATCH(TRUE,INDEX(Q14297:Q36021="",,),0)-1),"")</f>
        <v>10</v>
      </c>
      <c r="Q14297">
        <f t="shared" si="355"/>
        <v>9</v>
      </c>
      <c r="R14297">
        <f t="shared" si="354"/>
        <v>0</v>
      </c>
    </row>
    <row r="14298" spans="1:18" x14ac:dyDescent="0.3">
      <c r="A14298" t="s">
        <v>1031</v>
      </c>
      <c r="B14298" s="1">
        <v>38565</v>
      </c>
      <c r="C14298" t="s">
        <v>16</v>
      </c>
      <c r="D14298" t="s">
        <v>1041</v>
      </c>
      <c r="E14298" t="s">
        <v>1042</v>
      </c>
      <c r="G14298" t="s">
        <v>19</v>
      </c>
      <c r="H14298" t="s">
        <v>25</v>
      </c>
      <c r="I14298" t="s">
        <v>26</v>
      </c>
      <c r="J14298" t="s">
        <v>27</v>
      </c>
      <c r="K14298">
        <v>531</v>
      </c>
      <c r="L14298">
        <v>26</v>
      </c>
      <c r="M14298" t="s">
        <v>182</v>
      </c>
      <c r="N14298">
        <v>28</v>
      </c>
      <c r="P14298" cm="1">
        <f t="array" ref="P14298">IF(Q14298&gt;0,INDEX(Q14298:Q36022,MATCH(TRUE,INDEX(Q14298:Q36022="",,),0)-1),"")</f>
        <v>10</v>
      </c>
      <c r="Q14298">
        <f t="shared" si="355"/>
        <v>9</v>
      </c>
      <c r="R14298">
        <f t="shared" si="354"/>
        <v>0</v>
      </c>
    </row>
    <row r="14299" spans="1:18" x14ac:dyDescent="0.3">
      <c r="A14299" t="s">
        <v>1031</v>
      </c>
      <c r="B14299" s="1">
        <v>38565</v>
      </c>
      <c r="C14299" t="s">
        <v>16</v>
      </c>
      <c r="D14299" t="s">
        <v>1041</v>
      </c>
      <c r="E14299" t="s">
        <v>1042</v>
      </c>
      <c r="G14299" t="s">
        <v>19</v>
      </c>
      <c r="H14299" t="s">
        <v>41</v>
      </c>
      <c r="I14299" t="s">
        <v>26</v>
      </c>
      <c r="J14299" t="s">
        <v>27</v>
      </c>
      <c r="K14299">
        <v>95.3</v>
      </c>
      <c r="L14299">
        <v>65.75</v>
      </c>
      <c r="M14299" t="s">
        <v>182</v>
      </c>
      <c r="N14299">
        <v>66</v>
      </c>
      <c r="P14299" cm="1">
        <f t="array" ref="P14299">IF(Q14299&gt;0,INDEX(Q14299:Q36023,MATCH(TRUE,INDEX(Q14299:Q36023="",,),0)-1),"")</f>
        <v>10</v>
      </c>
      <c r="Q14299">
        <f t="shared" si="355"/>
        <v>9</v>
      </c>
      <c r="R14299">
        <f t="shared" si="354"/>
        <v>0</v>
      </c>
    </row>
    <row r="14300" spans="1:18" x14ac:dyDescent="0.3">
      <c r="A14300" t="s">
        <v>1031</v>
      </c>
      <c r="B14300" s="1">
        <v>38565</v>
      </c>
      <c r="C14300" t="s">
        <v>16</v>
      </c>
      <c r="D14300" t="s">
        <v>1041</v>
      </c>
      <c r="E14300" t="s">
        <v>1042</v>
      </c>
      <c r="G14300" s="6" t="s">
        <v>29</v>
      </c>
      <c r="H14300" t="s">
        <v>194</v>
      </c>
      <c r="I14300" t="s">
        <v>21</v>
      </c>
      <c r="J14300" t="s">
        <v>22</v>
      </c>
      <c r="K14300">
        <v>2.6</v>
      </c>
      <c r="L14300">
        <v>412.25</v>
      </c>
      <c r="M14300" t="s">
        <v>182</v>
      </c>
      <c r="N14300">
        <v>412.25</v>
      </c>
      <c r="P14300" cm="1">
        <f t="array" ref="P14300">IF(Q14300&gt;0,INDEX(Q14300:Q36024,MATCH(TRUE,INDEX(Q14300:Q36024="",,),0)-1),"")</f>
        <v>10</v>
      </c>
      <c r="Q14300">
        <f t="shared" si="355"/>
        <v>9</v>
      </c>
      <c r="R14300">
        <f t="shared" si="354"/>
        <v>0</v>
      </c>
    </row>
    <row r="14301" spans="1:18" x14ac:dyDescent="0.3">
      <c r="A14301" t="s">
        <v>1031</v>
      </c>
      <c r="B14301" s="1">
        <v>38565</v>
      </c>
      <c r="C14301" t="s">
        <v>16</v>
      </c>
      <c r="D14301" t="s">
        <v>1041</v>
      </c>
      <c r="E14301" t="s">
        <v>1042</v>
      </c>
      <c r="G14301" s="6" t="s">
        <v>29</v>
      </c>
      <c r="H14301" t="s">
        <v>30</v>
      </c>
      <c r="I14301" t="s">
        <v>21</v>
      </c>
      <c r="J14301" t="s">
        <v>22</v>
      </c>
      <c r="K14301">
        <v>10.7</v>
      </c>
      <c r="L14301">
        <v>135</v>
      </c>
      <c r="M14301" t="s">
        <v>182</v>
      </c>
      <c r="N14301">
        <v>135</v>
      </c>
      <c r="P14301" cm="1">
        <f t="array" ref="P14301">IF(Q14301&gt;0,INDEX(Q14301:Q36025,MATCH(TRUE,INDEX(Q14301:Q36025="",,),0)-1),"")</f>
        <v>10</v>
      </c>
      <c r="Q14301">
        <f t="shared" si="355"/>
        <v>9</v>
      </c>
      <c r="R14301">
        <f t="shared" si="354"/>
        <v>0</v>
      </c>
    </row>
    <row r="14302" spans="1:18" x14ac:dyDescent="0.3">
      <c r="A14302" t="s">
        <v>1031</v>
      </c>
      <c r="B14302" s="1">
        <v>38565</v>
      </c>
      <c r="C14302" t="s">
        <v>16</v>
      </c>
      <c r="D14302" t="s">
        <v>1041</v>
      </c>
      <c r="E14302" t="s">
        <v>1042</v>
      </c>
      <c r="G14302" s="6" t="s">
        <v>29</v>
      </c>
      <c r="H14302" t="s">
        <v>194</v>
      </c>
      <c r="I14302" t="s">
        <v>26</v>
      </c>
      <c r="J14302" t="s">
        <v>27</v>
      </c>
      <c r="K14302">
        <v>24.5</v>
      </c>
      <c r="L14302">
        <v>7.9</v>
      </c>
      <c r="M14302" t="s">
        <v>182</v>
      </c>
      <c r="N14302">
        <v>7.9</v>
      </c>
      <c r="P14302" cm="1">
        <f t="array" ref="P14302">IF(Q14302&gt;0,INDEX(Q14302:Q36026,MATCH(TRUE,INDEX(Q14302:Q36026="",,),0)-1),"")</f>
        <v>10</v>
      </c>
      <c r="Q14302">
        <f t="shared" si="355"/>
        <v>9</v>
      </c>
      <c r="R14302">
        <f t="shared" si="354"/>
        <v>0</v>
      </c>
    </row>
    <row r="14303" spans="1:18" x14ac:dyDescent="0.3">
      <c r="A14303" t="s">
        <v>1031</v>
      </c>
      <c r="B14303" s="1">
        <v>38565</v>
      </c>
      <c r="C14303" t="s">
        <v>16</v>
      </c>
      <c r="D14303" t="s">
        <v>1041</v>
      </c>
      <c r="E14303" t="s">
        <v>1042</v>
      </c>
      <c r="G14303" s="6" t="s">
        <v>29</v>
      </c>
      <c r="H14303" t="s">
        <v>406</v>
      </c>
      <c r="I14303" t="s">
        <v>26</v>
      </c>
      <c r="J14303" t="s">
        <v>27</v>
      </c>
      <c r="K14303">
        <v>68.5</v>
      </c>
      <c r="L14303">
        <v>2.5</v>
      </c>
      <c r="M14303" t="s">
        <v>182</v>
      </c>
      <c r="N14303">
        <v>2.5</v>
      </c>
      <c r="P14303" cm="1">
        <f t="array" ref="P14303">IF(Q14303&gt;0,INDEX(Q14303:Q36027,MATCH(TRUE,INDEX(Q14303:Q36027="",,),0)-1),"")</f>
        <v>10</v>
      </c>
      <c r="Q14303">
        <f t="shared" si="355"/>
        <v>9</v>
      </c>
      <c r="R14303">
        <f t="shared" si="354"/>
        <v>0</v>
      </c>
    </row>
    <row r="14304" spans="1:18" x14ac:dyDescent="0.3">
      <c r="A14304" t="s">
        <v>1031</v>
      </c>
      <c r="B14304" s="1">
        <v>38565</v>
      </c>
      <c r="C14304" t="s">
        <v>16</v>
      </c>
      <c r="D14304" t="s">
        <v>1041</v>
      </c>
      <c r="E14304" t="s">
        <v>1042</v>
      </c>
      <c r="G14304" s="6" t="s">
        <v>29</v>
      </c>
      <c r="H14304" t="s">
        <v>99</v>
      </c>
      <c r="I14304" t="s">
        <v>26</v>
      </c>
      <c r="J14304" t="s">
        <v>27</v>
      </c>
      <c r="K14304">
        <v>11.1</v>
      </c>
      <c r="L14304">
        <v>10.5</v>
      </c>
      <c r="M14304" t="s">
        <v>182</v>
      </c>
      <c r="N14304">
        <v>10.5</v>
      </c>
      <c r="P14304" cm="1">
        <f t="array" ref="P14304">IF(Q14304&gt;0,INDEX(Q14304:Q36028,MATCH(TRUE,INDEX(Q14304:Q36028="",,),0)-1),"")</f>
        <v>10</v>
      </c>
      <c r="Q14304">
        <f t="shared" si="355"/>
        <v>9</v>
      </c>
      <c r="R14304">
        <f t="shared" si="354"/>
        <v>0</v>
      </c>
    </row>
    <row r="14305" spans="1:18" x14ac:dyDescent="0.3">
      <c r="A14305" t="s">
        <v>1031</v>
      </c>
      <c r="B14305" s="1">
        <v>38565</v>
      </c>
      <c r="C14305" t="s">
        <v>16</v>
      </c>
      <c r="D14305" t="s">
        <v>1041</v>
      </c>
      <c r="E14305" t="s">
        <v>1042</v>
      </c>
      <c r="G14305" s="6" t="s">
        <v>29</v>
      </c>
      <c r="H14305" t="s">
        <v>154</v>
      </c>
      <c r="I14305" t="s">
        <v>26</v>
      </c>
      <c r="J14305" t="s">
        <v>27</v>
      </c>
      <c r="K14305">
        <v>22.8</v>
      </c>
      <c r="L14305">
        <v>14.1</v>
      </c>
      <c r="M14305" t="s">
        <v>182</v>
      </c>
      <c r="N14305">
        <v>14.1</v>
      </c>
      <c r="P14305" cm="1">
        <f t="array" ref="P14305">IF(Q14305&gt;0,INDEX(Q14305:Q36029,MATCH(TRUE,INDEX(Q14305:Q36029="",,),0)-1),"")</f>
        <v>10</v>
      </c>
      <c r="Q14305">
        <f t="shared" si="355"/>
        <v>9</v>
      </c>
      <c r="R14305">
        <f t="shared" si="354"/>
        <v>0</v>
      </c>
    </row>
    <row r="14306" spans="1:18" x14ac:dyDescent="0.3">
      <c r="A14306" t="s">
        <v>1031</v>
      </c>
      <c r="B14306" s="1">
        <v>38565</v>
      </c>
      <c r="C14306" t="s">
        <v>16</v>
      </c>
      <c r="D14306" t="s">
        <v>1041</v>
      </c>
      <c r="E14306" t="s">
        <v>1042</v>
      </c>
      <c r="G14306" t="s">
        <v>19</v>
      </c>
      <c r="H14306" t="s">
        <v>25</v>
      </c>
      <c r="I14306" t="s">
        <v>21</v>
      </c>
      <c r="J14306" t="s">
        <v>22</v>
      </c>
      <c r="K14306">
        <v>25.8</v>
      </c>
      <c r="L14306">
        <v>109.5</v>
      </c>
      <c r="M14306" t="s">
        <v>183</v>
      </c>
      <c r="N14306">
        <v>112</v>
      </c>
      <c r="P14306" cm="1">
        <f t="array" ref="P14306">IF(Q14306&gt;0,INDEX(Q14306:Q36030,MATCH(TRUE,INDEX(Q14306:Q36030="",,),0)-1),"")</f>
        <v>10</v>
      </c>
      <c r="Q14306">
        <f t="shared" si="355"/>
        <v>10</v>
      </c>
      <c r="R14306">
        <f t="shared" si="354"/>
        <v>0</v>
      </c>
    </row>
    <row r="14307" spans="1:18" x14ac:dyDescent="0.3">
      <c r="A14307" t="s">
        <v>1031</v>
      </c>
      <c r="B14307" s="1">
        <v>38565</v>
      </c>
      <c r="C14307" t="s">
        <v>16</v>
      </c>
      <c r="D14307" t="s">
        <v>1041</v>
      </c>
      <c r="E14307" t="s">
        <v>1042</v>
      </c>
      <c r="G14307" t="s">
        <v>19</v>
      </c>
      <c r="H14307" t="s">
        <v>41</v>
      </c>
      <c r="I14307" t="s">
        <v>21</v>
      </c>
      <c r="J14307" t="s">
        <v>22</v>
      </c>
      <c r="K14307">
        <v>19.600000000000001</v>
      </c>
      <c r="L14307">
        <v>178</v>
      </c>
      <c r="M14307" t="s">
        <v>183</v>
      </c>
      <c r="N14307">
        <v>180</v>
      </c>
      <c r="P14307" cm="1">
        <f t="array" ref="P14307">IF(Q14307&gt;0,INDEX(Q14307:Q36031,MATCH(TRUE,INDEX(Q14307:Q36031="",,),0)-1),"")</f>
        <v>10</v>
      </c>
      <c r="Q14307">
        <f t="shared" si="355"/>
        <v>10</v>
      </c>
      <c r="R14307">
        <f t="shared" si="354"/>
        <v>0</v>
      </c>
    </row>
    <row r="14308" spans="1:18" x14ac:dyDescent="0.3">
      <c r="A14308" t="s">
        <v>1031</v>
      </c>
      <c r="B14308" s="1">
        <v>38565</v>
      </c>
      <c r="C14308" t="s">
        <v>16</v>
      </c>
      <c r="D14308" t="s">
        <v>1041</v>
      </c>
      <c r="E14308" t="s">
        <v>1042</v>
      </c>
      <c r="G14308" t="s">
        <v>19</v>
      </c>
      <c r="H14308" t="s">
        <v>30</v>
      </c>
      <c r="I14308" t="s">
        <v>26</v>
      </c>
      <c r="J14308" t="s">
        <v>27</v>
      </c>
      <c r="K14308">
        <v>278.2</v>
      </c>
      <c r="L14308">
        <v>16.600000000000001</v>
      </c>
      <c r="M14308" t="s">
        <v>183</v>
      </c>
      <c r="N14308">
        <v>18</v>
      </c>
      <c r="P14308" cm="1">
        <f t="array" ref="P14308">IF(Q14308&gt;0,INDEX(Q14308:Q36032,MATCH(TRUE,INDEX(Q14308:Q36032="",,),0)-1),"")</f>
        <v>10</v>
      </c>
      <c r="Q14308">
        <f t="shared" si="355"/>
        <v>10</v>
      </c>
      <c r="R14308">
        <f t="shared" si="354"/>
        <v>0</v>
      </c>
    </row>
    <row r="14309" spans="1:18" x14ac:dyDescent="0.3">
      <c r="A14309" t="s">
        <v>1031</v>
      </c>
      <c r="B14309" s="1">
        <v>38565</v>
      </c>
      <c r="C14309" t="s">
        <v>16</v>
      </c>
      <c r="D14309" t="s">
        <v>1041</v>
      </c>
      <c r="E14309" t="s">
        <v>1042</v>
      </c>
      <c r="G14309" t="s">
        <v>19</v>
      </c>
      <c r="H14309" t="s">
        <v>25</v>
      </c>
      <c r="I14309" t="s">
        <v>26</v>
      </c>
      <c r="J14309" t="s">
        <v>27</v>
      </c>
      <c r="K14309">
        <v>531</v>
      </c>
      <c r="L14309">
        <v>26</v>
      </c>
      <c r="M14309" t="s">
        <v>183</v>
      </c>
      <c r="N14309">
        <v>28</v>
      </c>
      <c r="P14309" cm="1">
        <f t="array" ref="P14309">IF(Q14309&gt;0,INDEX(Q14309:Q36033,MATCH(TRUE,INDEX(Q14309:Q36033="",,),0)-1),"")</f>
        <v>10</v>
      </c>
      <c r="Q14309">
        <f t="shared" si="355"/>
        <v>10</v>
      </c>
      <c r="R14309">
        <f t="shared" si="354"/>
        <v>0</v>
      </c>
    </row>
    <row r="14310" spans="1:18" x14ac:dyDescent="0.3">
      <c r="A14310" t="s">
        <v>1031</v>
      </c>
      <c r="B14310" s="1">
        <v>38565</v>
      </c>
      <c r="C14310" t="s">
        <v>16</v>
      </c>
      <c r="D14310" t="s">
        <v>1041</v>
      </c>
      <c r="E14310" t="s">
        <v>1042</v>
      </c>
      <c r="G14310" t="s">
        <v>19</v>
      </c>
      <c r="H14310" t="s">
        <v>41</v>
      </c>
      <c r="I14310" t="s">
        <v>26</v>
      </c>
      <c r="J14310" t="s">
        <v>27</v>
      </c>
      <c r="K14310">
        <v>95.3</v>
      </c>
      <c r="L14310">
        <v>65.75</v>
      </c>
      <c r="M14310" t="s">
        <v>183</v>
      </c>
      <c r="N14310">
        <v>68</v>
      </c>
      <c r="P14310" cm="1">
        <f t="array" ref="P14310">IF(Q14310&gt;0,INDEX(Q14310:Q36034,MATCH(TRUE,INDEX(Q14310:Q36034="",,),0)-1),"")</f>
        <v>10</v>
      </c>
      <c r="Q14310">
        <f t="shared" si="355"/>
        <v>10</v>
      </c>
      <c r="R14310">
        <f t="shared" si="354"/>
        <v>0</v>
      </c>
    </row>
    <row r="14311" spans="1:18" x14ac:dyDescent="0.3">
      <c r="A14311" t="s">
        <v>1031</v>
      </c>
      <c r="B14311" s="1">
        <v>38565</v>
      </c>
      <c r="C14311" t="s">
        <v>16</v>
      </c>
      <c r="D14311" t="s">
        <v>1041</v>
      </c>
      <c r="E14311" t="s">
        <v>1042</v>
      </c>
      <c r="G14311" s="6" t="s">
        <v>29</v>
      </c>
      <c r="H14311" t="s">
        <v>194</v>
      </c>
      <c r="I14311" t="s">
        <v>21</v>
      </c>
      <c r="J14311" t="s">
        <v>22</v>
      </c>
      <c r="K14311">
        <v>2.6</v>
      </c>
      <c r="L14311">
        <v>412.25</v>
      </c>
      <c r="M14311" t="s">
        <v>183</v>
      </c>
      <c r="N14311">
        <v>412.25</v>
      </c>
      <c r="P14311" cm="1">
        <f t="array" ref="P14311">IF(Q14311&gt;0,INDEX(Q14311:Q36035,MATCH(TRUE,INDEX(Q14311:Q36035="",,),0)-1),"")</f>
        <v>10</v>
      </c>
      <c r="Q14311">
        <f t="shared" si="355"/>
        <v>10</v>
      </c>
      <c r="R14311">
        <f t="shared" si="354"/>
        <v>0</v>
      </c>
    </row>
    <row r="14312" spans="1:18" x14ac:dyDescent="0.3">
      <c r="A14312" t="s">
        <v>1031</v>
      </c>
      <c r="B14312" s="1">
        <v>38565</v>
      </c>
      <c r="C14312" t="s">
        <v>16</v>
      </c>
      <c r="D14312" t="s">
        <v>1041</v>
      </c>
      <c r="E14312" t="s">
        <v>1042</v>
      </c>
      <c r="G14312" s="6" t="s">
        <v>29</v>
      </c>
      <c r="H14312" t="s">
        <v>30</v>
      </c>
      <c r="I14312" t="s">
        <v>21</v>
      </c>
      <c r="J14312" t="s">
        <v>22</v>
      </c>
      <c r="K14312">
        <v>10.7</v>
      </c>
      <c r="L14312">
        <v>135</v>
      </c>
      <c r="M14312" t="s">
        <v>183</v>
      </c>
      <c r="N14312">
        <v>135</v>
      </c>
      <c r="P14312" cm="1">
        <f t="array" ref="P14312">IF(Q14312&gt;0,INDEX(Q14312:Q36036,MATCH(TRUE,INDEX(Q14312:Q36036="",,),0)-1),"")</f>
        <v>10</v>
      </c>
      <c r="Q14312">
        <f t="shared" si="355"/>
        <v>10</v>
      </c>
      <c r="R14312">
        <f t="shared" si="354"/>
        <v>0</v>
      </c>
    </row>
    <row r="14313" spans="1:18" x14ac:dyDescent="0.3">
      <c r="A14313" t="s">
        <v>1031</v>
      </c>
      <c r="B14313" s="1">
        <v>38565</v>
      </c>
      <c r="C14313" t="s">
        <v>16</v>
      </c>
      <c r="D14313" t="s">
        <v>1041</v>
      </c>
      <c r="E14313" t="s">
        <v>1042</v>
      </c>
      <c r="G14313" s="6" t="s">
        <v>29</v>
      </c>
      <c r="H14313" t="s">
        <v>194</v>
      </c>
      <c r="I14313" t="s">
        <v>26</v>
      </c>
      <c r="J14313" t="s">
        <v>27</v>
      </c>
      <c r="K14313">
        <v>24.5</v>
      </c>
      <c r="L14313">
        <v>7.9</v>
      </c>
      <c r="M14313" t="s">
        <v>183</v>
      </c>
      <c r="N14313">
        <v>7.9</v>
      </c>
      <c r="P14313" cm="1">
        <f t="array" ref="P14313">IF(Q14313&gt;0,INDEX(Q14313:Q36037,MATCH(TRUE,INDEX(Q14313:Q36037="",,),0)-1),"")</f>
        <v>10</v>
      </c>
      <c r="Q14313">
        <f t="shared" si="355"/>
        <v>10</v>
      </c>
      <c r="R14313">
        <f t="shared" si="354"/>
        <v>0</v>
      </c>
    </row>
    <row r="14314" spans="1:18" x14ac:dyDescent="0.3">
      <c r="A14314" t="s">
        <v>1031</v>
      </c>
      <c r="B14314" s="1">
        <v>38565</v>
      </c>
      <c r="C14314" t="s">
        <v>16</v>
      </c>
      <c r="D14314" t="s">
        <v>1041</v>
      </c>
      <c r="E14314" t="s">
        <v>1042</v>
      </c>
      <c r="G14314" s="6" t="s">
        <v>29</v>
      </c>
      <c r="H14314" t="s">
        <v>406</v>
      </c>
      <c r="I14314" t="s">
        <v>26</v>
      </c>
      <c r="J14314" t="s">
        <v>27</v>
      </c>
      <c r="K14314">
        <v>68.5</v>
      </c>
      <c r="L14314">
        <v>2.5</v>
      </c>
      <c r="M14314" t="s">
        <v>183</v>
      </c>
      <c r="N14314">
        <v>2.5</v>
      </c>
      <c r="P14314" cm="1">
        <f t="array" ref="P14314">IF(Q14314&gt;0,INDEX(Q14314:Q36038,MATCH(TRUE,INDEX(Q14314:Q36038="",,),0)-1),"")</f>
        <v>10</v>
      </c>
      <c r="Q14314">
        <f t="shared" si="355"/>
        <v>10</v>
      </c>
      <c r="R14314">
        <f t="shared" si="354"/>
        <v>0</v>
      </c>
    </row>
    <row r="14315" spans="1:18" x14ac:dyDescent="0.3">
      <c r="A14315" t="s">
        <v>1031</v>
      </c>
      <c r="B14315" s="1">
        <v>38565</v>
      </c>
      <c r="C14315" t="s">
        <v>16</v>
      </c>
      <c r="D14315" t="s">
        <v>1041</v>
      </c>
      <c r="E14315" t="s">
        <v>1042</v>
      </c>
      <c r="G14315" s="6" t="s">
        <v>29</v>
      </c>
      <c r="H14315" t="s">
        <v>99</v>
      </c>
      <c r="I14315" t="s">
        <v>26</v>
      </c>
      <c r="J14315" t="s">
        <v>27</v>
      </c>
      <c r="K14315">
        <v>11.1</v>
      </c>
      <c r="L14315">
        <v>10.5</v>
      </c>
      <c r="M14315" t="s">
        <v>183</v>
      </c>
      <c r="N14315">
        <v>10.5</v>
      </c>
      <c r="P14315" cm="1">
        <f t="array" ref="P14315">IF(Q14315&gt;0,INDEX(Q14315:Q36039,MATCH(TRUE,INDEX(Q14315:Q36039="",,),0)-1),"")</f>
        <v>10</v>
      </c>
      <c r="Q14315">
        <f t="shared" si="355"/>
        <v>10</v>
      </c>
      <c r="R14315">
        <f t="shared" si="354"/>
        <v>0</v>
      </c>
    </row>
    <row r="14316" spans="1:18" x14ac:dyDescent="0.3">
      <c r="A14316" t="s">
        <v>1031</v>
      </c>
      <c r="B14316" s="1">
        <v>38565</v>
      </c>
      <c r="C14316" t="s">
        <v>16</v>
      </c>
      <c r="D14316" t="s">
        <v>1041</v>
      </c>
      <c r="E14316" t="s">
        <v>1042</v>
      </c>
      <c r="G14316" s="6" t="s">
        <v>29</v>
      </c>
      <c r="H14316" t="s">
        <v>154</v>
      </c>
      <c r="I14316" t="s">
        <v>26</v>
      </c>
      <c r="J14316" t="s">
        <v>27</v>
      </c>
      <c r="K14316">
        <v>22.8</v>
      </c>
      <c r="L14316">
        <v>14.1</v>
      </c>
      <c r="M14316" t="s">
        <v>183</v>
      </c>
      <c r="N14316">
        <v>14.1</v>
      </c>
      <c r="P14316" cm="1">
        <f t="array" ref="P14316">IF(Q14316&gt;0,INDEX(Q14316:Q36040,MATCH(TRUE,INDEX(Q14316:Q36040="",,),0)-1),"")</f>
        <v>10</v>
      </c>
      <c r="Q14316">
        <f t="shared" si="355"/>
        <v>10</v>
      </c>
      <c r="R14316">
        <f t="shared" si="354"/>
        <v>0</v>
      </c>
    </row>
    <row r="14317" spans="1:18" x14ac:dyDescent="0.3">
      <c r="P14317" t="str" cm="1">
        <f t="array" ref="P14317">IF(Q14317&gt;0,INDEX(Q14317:Q36041,MATCH(TRUE,INDEX(Q14317:Q36041="",,),0)-1),"")</f>
        <v/>
      </c>
      <c r="R14317" t="str">
        <f t="shared" si="354"/>
        <v/>
      </c>
    </row>
    <row r="14318" spans="1:18" x14ac:dyDescent="0.3">
      <c r="A14318" t="s">
        <v>1031</v>
      </c>
      <c r="B14318" s="1">
        <v>38565</v>
      </c>
      <c r="C14318" t="s">
        <v>16</v>
      </c>
      <c r="D14318" t="s">
        <v>1044</v>
      </c>
      <c r="E14318" t="s">
        <v>1045</v>
      </c>
      <c r="G14318" t="s">
        <v>19</v>
      </c>
      <c r="H14318" t="s">
        <v>25</v>
      </c>
      <c r="I14318" t="s">
        <v>21</v>
      </c>
      <c r="J14318" t="s">
        <v>22</v>
      </c>
      <c r="K14318">
        <v>15.4</v>
      </c>
      <c r="L14318">
        <v>102</v>
      </c>
      <c r="M14318" t="s">
        <v>523</v>
      </c>
      <c r="N14318">
        <v>1206</v>
      </c>
      <c r="O14318" t="s">
        <v>24</v>
      </c>
      <c r="P14318" cm="1">
        <f t="array" ref="P14318">IF(Q14318&gt;0,INDEX(Q14318:Q36042,MATCH(TRUE,INDEX(Q14318:Q36042="",,),0)-1),"")</f>
        <v>9</v>
      </c>
      <c r="Q14318">
        <f>INT((ROW()-14318)/10)+1</f>
        <v>1</v>
      </c>
      <c r="R14318">
        <f t="shared" si="354"/>
        <v>0</v>
      </c>
    </row>
    <row r="14319" spans="1:18" x14ac:dyDescent="0.3">
      <c r="A14319" t="s">
        <v>1031</v>
      </c>
      <c r="B14319" s="1">
        <v>38565</v>
      </c>
      <c r="C14319" t="s">
        <v>16</v>
      </c>
      <c r="D14319" t="s">
        <v>1044</v>
      </c>
      <c r="E14319" t="s">
        <v>1045</v>
      </c>
      <c r="G14319" t="s">
        <v>19</v>
      </c>
      <c r="H14319" t="s">
        <v>30</v>
      </c>
      <c r="I14319" t="s">
        <v>26</v>
      </c>
      <c r="J14319" t="s">
        <v>27</v>
      </c>
      <c r="K14319">
        <v>154</v>
      </c>
      <c r="L14319">
        <v>16.05</v>
      </c>
      <c r="M14319" t="s">
        <v>523</v>
      </c>
      <c r="N14319">
        <v>16.05</v>
      </c>
      <c r="O14319" t="s">
        <v>24</v>
      </c>
      <c r="P14319" cm="1">
        <f t="array" ref="P14319">IF(Q14319&gt;0,INDEX(Q14319:Q36043,MATCH(TRUE,INDEX(Q14319:Q36043="",,),0)-1),"")</f>
        <v>9</v>
      </c>
      <c r="Q14319">
        <f t="shared" ref="Q14319:Q14382" si="356">INT((ROW()-14318)/10)+1</f>
        <v>1</v>
      </c>
      <c r="R14319">
        <f t="shared" si="354"/>
        <v>0</v>
      </c>
    </row>
    <row r="14320" spans="1:18" x14ac:dyDescent="0.3">
      <c r="A14320" t="s">
        <v>1031</v>
      </c>
      <c r="B14320" s="1">
        <v>38565</v>
      </c>
      <c r="C14320" t="s">
        <v>16</v>
      </c>
      <c r="D14320" t="s">
        <v>1044</v>
      </c>
      <c r="E14320" t="s">
        <v>1045</v>
      </c>
      <c r="G14320" t="s">
        <v>19</v>
      </c>
      <c r="H14320" t="s">
        <v>25</v>
      </c>
      <c r="I14320" t="s">
        <v>26</v>
      </c>
      <c r="J14320" t="s">
        <v>27</v>
      </c>
      <c r="K14320">
        <v>377</v>
      </c>
      <c r="L14320">
        <v>26</v>
      </c>
      <c r="M14320" t="s">
        <v>523</v>
      </c>
      <c r="N14320">
        <v>26</v>
      </c>
      <c r="O14320" t="s">
        <v>24</v>
      </c>
      <c r="P14320" cm="1">
        <f t="array" ref="P14320">IF(Q14320&gt;0,INDEX(Q14320:Q36044,MATCH(TRUE,INDEX(Q14320:Q36044="",,),0)-1),"")</f>
        <v>9</v>
      </c>
      <c r="Q14320">
        <f t="shared" si="356"/>
        <v>1</v>
      </c>
      <c r="R14320">
        <f t="shared" si="354"/>
        <v>0</v>
      </c>
    </row>
    <row r="14321" spans="1:18" x14ac:dyDescent="0.3">
      <c r="A14321" t="s">
        <v>1031</v>
      </c>
      <c r="B14321" s="1">
        <v>38565</v>
      </c>
      <c r="C14321" t="s">
        <v>16</v>
      </c>
      <c r="D14321" t="s">
        <v>1044</v>
      </c>
      <c r="E14321" t="s">
        <v>1045</v>
      </c>
      <c r="G14321" s="6" t="s">
        <v>29</v>
      </c>
      <c r="H14321" t="s">
        <v>30</v>
      </c>
      <c r="I14321" t="s">
        <v>21</v>
      </c>
      <c r="J14321" t="s">
        <v>22</v>
      </c>
      <c r="K14321">
        <v>1.3</v>
      </c>
      <c r="L14321">
        <v>125</v>
      </c>
      <c r="M14321" t="s">
        <v>523</v>
      </c>
      <c r="N14321">
        <v>125</v>
      </c>
      <c r="O14321" t="s">
        <v>24</v>
      </c>
      <c r="P14321" cm="1">
        <f t="array" ref="P14321">IF(Q14321&gt;0,INDEX(Q14321:Q36045,MATCH(TRUE,INDEX(Q14321:Q36045="",,),0)-1),"")</f>
        <v>9</v>
      </c>
      <c r="Q14321">
        <f t="shared" si="356"/>
        <v>1</v>
      </c>
      <c r="R14321">
        <f t="shared" si="354"/>
        <v>0</v>
      </c>
    </row>
    <row r="14322" spans="1:18" x14ac:dyDescent="0.3">
      <c r="A14322" t="s">
        <v>1031</v>
      </c>
      <c r="B14322" s="1">
        <v>38565</v>
      </c>
      <c r="C14322" t="s">
        <v>16</v>
      </c>
      <c r="D14322" t="s">
        <v>1044</v>
      </c>
      <c r="E14322" t="s">
        <v>1045</v>
      </c>
      <c r="G14322" s="6" t="s">
        <v>29</v>
      </c>
      <c r="H14322" t="s">
        <v>69</v>
      </c>
      <c r="I14322" t="s">
        <v>21</v>
      </c>
      <c r="J14322" t="s">
        <v>22</v>
      </c>
      <c r="K14322">
        <v>1</v>
      </c>
      <c r="L14322">
        <v>111</v>
      </c>
      <c r="M14322" t="s">
        <v>523</v>
      </c>
      <c r="N14322">
        <v>111</v>
      </c>
      <c r="O14322" t="s">
        <v>24</v>
      </c>
      <c r="P14322" cm="1">
        <f t="array" ref="P14322">IF(Q14322&gt;0,INDEX(Q14322:Q36046,MATCH(TRUE,INDEX(Q14322:Q36046="",,),0)-1),"")</f>
        <v>9</v>
      </c>
      <c r="Q14322">
        <f t="shared" si="356"/>
        <v>1</v>
      </c>
      <c r="R14322">
        <f t="shared" si="354"/>
        <v>0</v>
      </c>
    </row>
    <row r="14323" spans="1:18" x14ac:dyDescent="0.3">
      <c r="A14323" t="s">
        <v>1031</v>
      </c>
      <c r="B14323" s="1">
        <v>38565</v>
      </c>
      <c r="C14323" t="s">
        <v>16</v>
      </c>
      <c r="D14323" t="s">
        <v>1044</v>
      </c>
      <c r="E14323" t="s">
        <v>1045</v>
      </c>
      <c r="G14323" s="6" t="s">
        <v>29</v>
      </c>
      <c r="H14323" t="s">
        <v>194</v>
      </c>
      <c r="I14323" t="s">
        <v>26</v>
      </c>
      <c r="J14323" t="s">
        <v>27</v>
      </c>
      <c r="K14323">
        <v>9.5</v>
      </c>
      <c r="L14323">
        <v>7.05</v>
      </c>
      <c r="M14323" t="s">
        <v>523</v>
      </c>
      <c r="N14323">
        <v>7.05</v>
      </c>
      <c r="O14323" t="s">
        <v>24</v>
      </c>
      <c r="P14323" cm="1">
        <f t="array" ref="P14323">IF(Q14323&gt;0,INDEX(Q14323:Q36047,MATCH(TRUE,INDEX(Q14323:Q36047="",,),0)-1),"")</f>
        <v>9</v>
      </c>
      <c r="Q14323">
        <f t="shared" si="356"/>
        <v>1</v>
      </c>
      <c r="R14323">
        <f t="shared" si="354"/>
        <v>0</v>
      </c>
    </row>
    <row r="14324" spans="1:18" x14ac:dyDescent="0.3">
      <c r="A14324" t="s">
        <v>1031</v>
      </c>
      <c r="B14324" s="1">
        <v>38565</v>
      </c>
      <c r="C14324" t="s">
        <v>16</v>
      </c>
      <c r="D14324" t="s">
        <v>1044</v>
      </c>
      <c r="E14324" t="s">
        <v>1045</v>
      </c>
      <c r="G14324" s="6" t="s">
        <v>29</v>
      </c>
      <c r="H14324" t="s">
        <v>99</v>
      </c>
      <c r="I14324" t="s">
        <v>26</v>
      </c>
      <c r="J14324" t="s">
        <v>27</v>
      </c>
      <c r="K14324">
        <v>62.5</v>
      </c>
      <c r="L14324">
        <v>9.6</v>
      </c>
      <c r="M14324" t="s">
        <v>523</v>
      </c>
      <c r="N14324">
        <v>9.6</v>
      </c>
      <c r="O14324" t="s">
        <v>24</v>
      </c>
      <c r="P14324" cm="1">
        <f t="array" ref="P14324">IF(Q14324&gt;0,INDEX(Q14324:Q36048,MATCH(TRUE,INDEX(Q14324:Q36048="",,),0)-1),"")</f>
        <v>9</v>
      </c>
      <c r="Q14324">
        <f t="shared" si="356"/>
        <v>1</v>
      </c>
      <c r="R14324">
        <f t="shared" ref="R14324:R14387" si="357">IF(P14324="","",0)</f>
        <v>0</v>
      </c>
    </row>
    <row r="14325" spans="1:18" x14ac:dyDescent="0.3">
      <c r="A14325" t="s">
        <v>1031</v>
      </c>
      <c r="B14325" s="1">
        <v>38565</v>
      </c>
      <c r="C14325" t="s">
        <v>16</v>
      </c>
      <c r="D14325" t="s">
        <v>1044</v>
      </c>
      <c r="E14325" t="s">
        <v>1045</v>
      </c>
      <c r="G14325" s="6" t="s">
        <v>29</v>
      </c>
      <c r="H14325" t="s">
        <v>148</v>
      </c>
      <c r="I14325" t="s">
        <v>26</v>
      </c>
      <c r="J14325" t="s">
        <v>27</v>
      </c>
      <c r="K14325">
        <v>11.5</v>
      </c>
      <c r="L14325">
        <v>7.8</v>
      </c>
      <c r="M14325" t="s">
        <v>523</v>
      </c>
      <c r="N14325">
        <v>7.8</v>
      </c>
      <c r="O14325" t="s">
        <v>24</v>
      </c>
      <c r="P14325" cm="1">
        <f t="array" ref="P14325">IF(Q14325&gt;0,INDEX(Q14325:Q36049,MATCH(TRUE,INDEX(Q14325:Q36049="",,),0)-1),"")</f>
        <v>9</v>
      </c>
      <c r="Q14325">
        <f t="shared" si="356"/>
        <v>1</v>
      </c>
      <c r="R14325">
        <f t="shared" si="357"/>
        <v>0</v>
      </c>
    </row>
    <row r="14326" spans="1:18" x14ac:dyDescent="0.3">
      <c r="A14326" t="s">
        <v>1031</v>
      </c>
      <c r="B14326" s="1">
        <v>38565</v>
      </c>
      <c r="C14326" t="s">
        <v>16</v>
      </c>
      <c r="D14326" t="s">
        <v>1044</v>
      </c>
      <c r="E14326" t="s">
        <v>1045</v>
      </c>
      <c r="G14326" s="6" t="s">
        <v>29</v>
      </c>
      <c r="H14326" t="s">
        <v>69</v>
      </c>
      <c r="I14326" t="s">
        <v>26</v>
      </c>
      <c r="J14326" t="s">
        <v>27</v>
      </c>
      <c r="K14326">
        <v>14.7</v>
      </c>
      <c r="L14326">
        <v>13.7</v>
      </c>
      <c r="M14326" t="s">
        <v>523</v>
      </c>
      <c r="N14326">
        <v>13.7</v>
      </c>
      <c r="O14326" t="s">
        <v>24</v>
      </c>
      <c r="P14326" cm="1">
        <f t="array" ref="P14326">IF(Q14326&gt;0,INDEX(Q14326:Q36050,MATCH(TRUE,INDEX(Q14326:Q36050="",,),0)-1),"")</f>
        <v>9</v>
      </c>
      <c r="Q14326">
        <f t="shared" si="356"/>
        <v>1</v>
      </c>
      <c r="R14326">
        <f t="shared" si="357"/>
        <v>0</v>
      </c>
    </row>
    <row r="14327" spans="1:18" x14ac:dyDescent="0.3">
      <c r="A14327" t="s">
        <v>1031</v>
      </c>
      <c r="B14327" s="1">
        <v>38565</v>
      </c>
      <c r="C14327" t="s">
        <v>16</v>
      </c>
      <c r="D14327" t="s">
        <v>1044</v>
      </c>
      <c r="E14327" t="s">
        <v>1045</v>
      </c>
      <c r="G14327" s="6" t="s">
        <v>29</v>
      </c>
      <c r="H14327" t="s">
        <v>154</v>
      </c>
      <c r="I14327" t="s">
        <v>26</v>
      </c>
      <c r="J14327" t="s">
        <v>27</v>
      </c>
      <c r="K14327">
        <v>6</v>
      </c>
      <c r="L14327">
        <v>12.85</v>
      </c>
      <c r="M14327" t="s">
        <v>523</v>
      </c>
      <c r="N14327">
        <v>12.85</v>
      </c>
      <c r="O14327" t="s">
        <v>24</v>
      </c>
      <c r="P14327" cm="1">
        <f t="array" ref="P14327">IF(Q14327&gt;0,INDEX(Q14327:Q36051,MATCH(TRUE,INDEX(Q14327:Q36051="",,),0)-1),"")</f>
        <v>9</v>
      </c>
      <c r="Q14327">
        <f t="shared" si="356"/>
        <v>1</v>
      </c>
      <c r="R14327">
        <f t="shared" si="357"/>
        <v>0</v>
      </c>
    </row>
    <row r="14328" spans="1:18" x14ac:dyDescent="0.3">
      <c r="A14328" t="s">
        <v>1031</v>
      </c>
      <c r="B14328" s="1">
        <v>38565</v>
      </c>
      <c r="C14328" t="s">
        <v>16</v>
      </c>
      <c r="D14328" t="s">
        <v>1044</v>
      </c>
      <c r="E14328" t="s">
        <v>1045</v>
      </c>
      <c r="G14328" t="s">
        <v>19</v>
      </c>
      <c r="H14328" t="s">
        <v>25</v>
      </c>
      <c r="I14328" t="s">
        <v>21</v>
      </c>
      <c r="J14328" t="s">
        <v>22</v>
      </c>
      <c r="K14328">
        <v>15.4</v>
      </c>
      <c r="L14328">
        <v>102</v>
      </c>
      <c r="M14328" t="s">
        <v>565</v>
      </c>
      <c r="N14328">
        <v>102</v>
      </c>
      <c r="P14328" cm="1">
        <f t="array" ref="P14328">IF(Q14328&gt;0,INDEX(Q14328:Q36052,MATCH(TRUE,INDEX(Q14328:Q36052="",,),0)-1),"")</f>
        <v>9</v>
      </c>
      <c r="Q14328">
        <f t="shared" si="356"/>
        <v>2</v>
      </c>
      <c r="R14328">
        <f t="shared" si="357"/>
        <v>0</v>
      </c>
    </row>
    <row r="14329" spans="1:18" x14ac:dyDescent="0.3">
      <c r="A14329" t="s">
        <v>1031</v>
      </c>
      <c r="B14329" s="1">
        <v>38565</v>
      </c>
      <c r="C14329" t="s">
        <v>16</v>
      </c>
      <c r="D14329" t="s">
        <v>1044</v>
      </c>
      <c r="E14329" t="s">
        <v>1045</v>
      </c>
      <c r="G14329" t="s">
        <v>19</v>
      </c>
      <c r="H14329" t="s">
        <v>30</v>
      </c>
      <c r="I14329" t="s">
        <v>26</v>
      </c>
      <c r="J14329" t="s">
        <v>27</v>
      </c>
      <c r="K14329">
        <v>154</v>
      </c>
      <c r="L14329">
        <v>16.05</v>
      </c>
      <c r="M14329" t="s">
        <v>565</v>
      </c>
      <c r="N14329">
        <v>124</v>
      </c>
      <c r="P14329" cm="1">
        <f t="array" ref="P14329">IF(Q14329&gt;0,INDEX(Q14329:Q36053,MATCH(TRUE,INDEX(Q14329:Q36053="",,),0)-1),"")</f>
        <v>9</v>
      </c>
      <c r="Q14329">
        <f t="shared" si="356"/>
        <v>2</v>
      </c>
      <c r="R14329">
        <f t="shared" si="357"/>
        <v>0</v>
      </c>
    </row>
    <row r="14330" spans="1:18" x14ac:dyDescent="0.3">
      <c r="A14330" t="s">
        <v>1031</v>
      </c>
      <c r="B14330" s="1">
        <v>38565</v>
      </c>
      <c r="C14330" t="s">
        <v>16</v>
      </c>
      <c r="D14330" t="s">
        <v>1044</v>
      </c>
      <c r="E14330" t="s">
        <v>1045</v>
      </c>
      <c r="G14330" t="s">
        <v>19</v>
      </c>
      <c r="H14330" t="s">
        <v>25</v>
      </c>
      <c r="I14330" t="s">
        <v>26</v>
      </c>
      <c r="J14330" t="s">
        <v>27</v>
      </c>
      <c r="K14330">
        <v>377</v>
      </c>
      <c r="L14330">
        <v>26</v>
      </c>
      <c r="M14330" t="s">
        <v>565</v>
      </c>
      <c r="N14330">
        <v>26</v>
      </c>
      <c r="P14330" cm="1">
        <f t="array" ref="P14330">IF(Q14330&gt;0,INDEX(Q14330:Q36054,MATCH(TRUE,INDEX(Q14330:Q36054="",,),0)-1),"")</f>
        <v>9</v>
      </c>
      <c r="Q14330">
        <f t="shared" si="356"/>
        <v>2</v>
      </c>
      <c r="R14330">
        <f t="shared" si="357"/>
        <v>0</v>
      </c>
    </row>
    <row r="14331" spans="1:18" x14ac:dyDescent="0.3">
      <c r="A14331" t="s">
        <v>1031</v>
      </c>
      <c r="B14331" s="1">
        <v>38565</v>
      </c>
      <c r="C14331" t="s">
        <v>16</v>
      </c>
      <c r="D14331" t="s">
        <v>1044</v>
      </c>
      <c r="E14331" t="s">
        <v>1045</v>
      </c>
      <c r="G14331" s="6" t="s">
        <v>29</v>
      </c>
      <c r="H14331" t="s">
        <v>30</v>
      </c>
      <c r="I14331" t="s">
        <v>21</v>
      </c>
      <c r="J14331" t="s">
        <v>22</v>
      </c>
      <c r="K14331">
        <v>1.3</v>
      </c>
      <c r="L14331">
        <v>125</v>
      </c>
      <c r="M14331" t="s">
        <v>565</v>
      </c>
      <c r="N14331">
        <v>125</v>
      </c>
      <c r="P14331" cm="1">
        <f t="array" ref="P14331">IF(Q14331&gt;0,INDEX(Q14331:Q36055,MATCH(TRUE,INDEX(Q14331:Q36055="",,),0)-1),"")</f>
        <v>9</v>
      </c>
      <c r="Q14331">
        <f t="shared" si="356"/>
        <v>2</v>
      </c>
      <c r="R14331">
        <f t="shared" si="357"/>
        <v>0</v>
      </c>
    </row>
    <row r="14332" spans="1:18" x14ac:dyDescent="0.3">
      <c r="A14332" t="s">
        <v>1031</v>
      </c>
      <c r="B14332" s="1">
        <v>38565</v>
      </c>
      <c r="C14332" t="s">
        <v>16</v>
      </c>
      <c r="D14332" t="s">
        <v>1044</v>
      </c>
      <c r="E14332" t="s">
        <v>1045</v>
      </c>
      <c r="G14332" s="6" t="s">
        <v>29</v>
      </c>
      <c r="H14332" t="s">
        <v>69</v>
      </c>
      <c r="I14332" t="s">
        <v>21</v>
      </c>
      <c r="J14332" t="s">
        <v>22</v>
      </c>
      <c r="K14332">
        <v>1</v>
      </c>
      <c r="L14332">
        <v>111</v>
      </c>
      <c r="M14332" t="s">
        <v>565</v>
      </c>
      <c r="N14332">
        <v>111</v>
      </c>
      <c r="P14332" cm="1">
        <f t="array" ref="P14332">IF(Q14332&gt;0,INDEX(Q14332:Q36056,MATCH(TRUE,INDEX(Q14332:Q36056="",,),0)-1),"")</f>
        <v>9</v>
      </c>
      <c r="Q14332">
        <f t="shared" si="356"/>
        <v>2</v>
      </c>
      <c r="R14332">
        <f t="shared" si="357"/>
        <v>0</v>
      </c>
    </row>
    <row r="14333" spans="1:18" x14ac:dyDescent="0.3">
      <c r="A14333" t="s">
        <v>1031</v>
      </c>
      <c r="B14333" s="1">
        <v>38565</v>
      </c>
      <c r="C14333" t="s">
        <v>16</v>
      </c>
      <c r="D14333" t="s">
        <v>1044</v>
      </c>
      <c r="E14333" t="s">
        <v>1045</v>
      </c>
      <c r="G14333" s="6" t="s">
        <v>29</v>
      </c>
      <c r="H14333" t="s">
        <v>194</v>
      </c>
      <c r="I14333" t="s">
        <v>26</v>
      </c>
      <c r="J14333" t="s">
        <v>27</v>
      </c>
      <c r="K14333">
        <v>9.5</v>
      </c>
      <c r="L14333">
        <v>7.05</v>
      </c>
      <c r="M14333" t="s">
        <v>565</v>
      </c>
      <c r="N14333">
        <v>7.05</v>
      </c>
      <c r="P14333" cm="1">
        <f t="array" ref="P14333">IF(Q14333&gt;0,INDEX(Q14333:Q36057,MATCH(TRUE,INDEX(Q14333:Q36057="",,),0)-1),"")</f>
        <v>9</v>
      </c>
      <c r="Q14333">
        <f t="shared" si="356"/>
        <v>2</v>
      </c>
      <c r="R14333">
        <f t="shared" si="357"/>
        <v>0</v>
      </c>
    </row>
    <row r="14334" spans="1:18" x14ac:dyDescent="0.3">
      <c r="A14334" t="s">
        <v>1031</v>
      </c>
      <c r="B14334" s="1">
        <v>38565</v>
      </c>
      <c r="C14334" t="s">
        <v>16</v>
      </c>
      <c r="D14334" t="s">
        <v>1044</v>
      </c>
      <c r="E14334" t="s">
        <v>1045</v>
      </c>
      <c r="G14334" s="6" t="s">
        <v>29</v>
      </c>
      <c r="H14334" t="s">
        <v>99</v>
      </c>
      <c r="I14334" t="s">
        <v>26</v>
      </c>
      <c r="J14334" t="s">
        <v>27</v>
      </c>
      <c r="K14334">
        <v>62.5</v>
      </c>
      <c r="L14334">
        <v>9.6</v>
      </c>
      <c r="M14334" t="s">
        <v>565</v>
      </c>
      <c r="N14334">
        <v>9.6</v>
      </c>
      <c r="P14334" cm="1">
        <f t="array" ref="P14334">IF(Q14334&gt;0,INDEX(Q14334:Q36058,MATCH(TRUE,INDEX(Q14334:Q36058="",,),0)-1),"")</f>
        <v>9</v>
      </c>
      <c r="Q14334">
        <f t="shared" si="356"/>
        <v>2</v>
      </c>
      <c r="R14334">
        <f t="shared" si="357"/>
        <v>0</v>
      </c>
    </row>
    <row r="14335" spans="1:18" x14ac:dyDescent="0.3">
      <c r="A14335" t="s">
        <v>1031</v>
      </c>
      <c r="B14335" s="1">
        <v>38565</v>
      </c>
      <c r="C14335" t="s">
        <v>16</v>
      </c>
      <c r="D14335" t="s">
        <v>1044</v>
      </c>
      <c r="E14335" t="s">
        <v>1045</v>
      </c>
      <c r="G14335" s="6" t="s">
        <v>29</v>
      </c>
      <c r="H14335" t="s">
        <v>148</v>
      </c>
      <c r="I14335" t="s">
        <v>26</v>
      </c>
      <c r="J14335" t="s">
        <v>27</v>
      </c>
      <c r="K14335">
        <v>11.5</v>
      </c>
      <c r="L14335">
        <v>7.8</v>
      </c>
      <c r="M14335" t="s">
        <v>565</v>
      </c>
      <c r="N14335">
        <v>7.8</v>
      </c>
      <c r="P14335" cm="1">
        <f t="array" ref="P14335">IF(Q14335&gt;0,INDEX(Q14335:Q36059,MATCH(TRUE,INDEX(Q14335:Q36059="",,),0)-1),"")</f>
        <v>9</v>
      </c>
      <c r="Q14335">
        <f t="shared" si="356"/>
        <v>2</v>
      </c>
      <c r="R14335">
        <f t="shared" si="357"/>
        <v>0</v>
      </c>
    </row>
    <row r="14336" spans="1:18" x14ac:dyDescent="0.3">
      <c r="A14336" t="s">
        <v>1031</v>
      </c>
      <c r="B14336" s="1">
        <v>38565</v>
      </c>
      <c r="C14336" t="s">
        <v>16</v>
      </c>
      <c r="D14336" t="s">
        <v>1044</v>
      </c>
      <c r="E14336" t="s">
        <v>1045</v>
      </c>
      <c r="G14336" s="6" t="s">
        <v>29</v>
      </c>
      <c r="H14336" t="s">
        <v>69</v>
      </c>
      <c r="I14336" t="s">
        <v>26</v>
      </c>
      <c r="J14336" t="s">
        <v>27</v>
      </c>
      <c r="K14336">
        <v>14.7</v>
      </c>
      <c r="L14336">
        <v>13.7</v>
      </c>
      <c r="M14336" t="s">
        <v>565</v>
      </c>
      <c r="N14336">
        <v>13.7</v>
      </c>
      <c r="P14336" cm="1">
        <f t="array" ref="P14336">IF(Q14336&gt;0,INDEX(Q14336:Q36060,MATCH(TRUE,INDEX(Q14336:Q36060="",,),0)-1),"")</f>
        <v>9</v>
      </c>
      <c r="Q14336">
        <f t="shared" si="356"/>
        <v>2</v>
      </c>
      <c r="R14336">
        <f t="shared" si="357"/>
        <v>0</v>
      </c>
    </row>
    <row r="14337" spans="1:18" x14ac:dyDescent="0.3">
      <c r="A14337" t="s">
        <v>1031</v>
      </c>
      <c r="B14337" s="1">
        <v>38565</v>
      </c>
      <c r="C14337" t="s">
        <v>16</v>
      </c>
      <c r="D14337" t="s">
        <v>1044</v>
      </c>
      <c r="E14337" t="s">
        <v>1045</v>
      </c>
      <c r="G14337" s="6" t="s">
        <v>29</v>
      </c>
      <c r="H14337" t="s">
        <v>154</v>
      </c>
      <c r="I14337" t="s">
        <v>26</v>
      </c>
      <c r="J14337" t="s">
        <v>27</v>
      </c>
      <c r="K14337">
        <v>6</v>
      </c>
      <c r="L14337">
        <v>12.85</v>
      </c>
      <c r="M14337" t="s">
        <v>565</v>
      </c>
      <c r="N14337">
        <v>12.85</v>
      </c>
      <c r="P14337" cm="1">
        <f t="array" ref="P14337">IF(Q14337&gt;0,INDEX(Q14337:Q36061,MATCH(TRUE,INDEX(Q14337:Q36061="",,),0)-1),"")</f>
        <v>9</v>
      </c>
      <c r="Q14337">
        <f t="shared" si="356"/>
        <v>2</v>
      </c>
      <c r="R14337">
        <f t="shared" si="357"/>
        <v>0</v>
      </c>
    </row>
    <row r="14338" spans="1:18" x14ac:dyDescent="0.3">
      <c r="A14338" t="s">
        <v>1031</v>
      </c>
      <c r="B14338" s="1">
        <v>38565</v>
      </c>
      <c r="C14338" t="s">
        <v>16</v>
      </c>
      <c r="D14338" t="s">
        <v>1044</v>
      </c>
      <c r="E14338" t="s">
        <v>1045</v>
      </c>
      <c r="G14338" t="s">
        <v>19</v>
      </c>
      <c r="H14338" t="s">
        <v>25</v>
      </c>
      <c r="I14338" t="s">
        <v>21</v>
      </c>
      <c r="J14338" t="s">
        <v>22</v>
      </c>
      <c r="K14338">
        <v>15.4</v>
      </c>
      <c r="L14338">
        <v>102</v>
      </c>
      <c r="M14338" t="s">
        <v>1043</v>
      </c>
      <c r="N14338">
        <v>500</v>
      </c>
      <c r="P14338" cm="1">
        <f t="array" ref="P14338">IF(Q14338&gt;0,INDEX(Q14338:Q36062,MATCH(TRUE,INDEX(Q14338:Q36062="",,),0)-1),"")</f>
        <v>9</v>
      </c>
      <c r="Q14338">
        <f t="shared" si="356"/>
        <v>3</v>
      </c>
      <c r="R14338">
        <f t="shared" si="357"/>
        <v>0</v>
      </c>
    </row>
    <row r="14339" spans="1:18" x14ac:dyDescent="0.3">
      <c r="A14339" t="s">
        <v>1031</v>
      </c>
      <c r="B14339" s="1">
        <v>38565</v>
      </c>
      <c r="C14339" t="s">
        <v>16</v>
      </c>
      <c r="D14339" t="s">
        <v>1044</v>
      </c>
      <c r="E14339" t="s">
        <v>1045</v>
      </c>
      <c r="G14339" t="s">
        <v>19</v>
      </c>
      <c r="H14339" t="s">
        <v>30</v>
      </c>
      <c r="I14339" t="s">
        <v>26</v>
      </c>
      <c r="J14339" t="s">
        <v>27</v>
      </c>
      <c r="K14339">
        <v>154</v>
      </c>
      <c r="L14339">
        <v>16.05</v>
      </c>
      <c r="M14339" t="s">
        <v>1043</v>
      </c>
      <c r="N14339">
        <v>40</v>
      </c>
      <c r="P14339" cm="1">
        <f t="array" ref="P14339">IF(Q14339&gt;0,INDEX(Q14339:Q36063,MATCH(TRUE,INDEX(Q14339:Q36063="",,),0)-1),"")</f>
        <v>9</v>
      </c>
      <c r="Q14339">
        <f t="shared" si="356"/>
        <v>3</v>
      </c>
      <c r="R14339">
        <f t="shared" si="357"/>
        <v>0</v>
      </c>
    </row>
    <row r="14340" spans="1:18" x14ac:dyDescent="0.3">
      <c r="A14340" t="s">
        <v>1031</v>
      </c>
      <c r="B14340" s="1">
        <v>38565</v>
      </c>
      <c r="C14340" t="s">
        <v>16</v>
      </c>
      <c r="D14340" t="s">
        <v>1044</v>
      </c>
      <c r="E14340" t="s">
        <v>1045</v>
      </c>
      <c r="G14340" t="s">
        <v>19</v>
      </c>
      <c r="H14340" t="s">
        <v>25</v>
      </c>
      <c r="I14340" t="s">
        <v>26</v>
      </c>
      <c r="J14340" t="s">
        <v>27</v>
      </c>
      <c r="K14340">
        <v>377</v>
      </c>
      <c r="L14340">
        <v>26</v>
      </c>
      <c r="M14340" t="s">
        <v>1043</v>
      </c>
      <c r="N14340">
        <v>36</v>
      </c>
      <c r="P14340" cm="1">
        <f t="array" ref="P14340">IF(Q14340&gt;0,INDEX(Q14340:Q36064,MATCH(TRUE,INDEX(Q14340:Q36064="",,),0)-1),"")</f>
        <v>9</v>
      </c>
      <c r="Q14340">
        <f t="shared" si="356"/>
        <v>3</v>
      </c>
      <c r="R14340">
        <f t="shared" si="357"/>
        <v>0</v>
      </c>
    </row>
    <row r="14341" spans="1:18" x14ac:dyDescent="0.3">
      <c r="A14341" t="s">
        <v>1031</v>
      </c>
      <c r="B14341" s="1">
        <v>38565</v>
      </c>
      <c r="C14341" t="s">
        <v>16</v>
      </c>
      <c r="D14341" t="s">
        <v>1044</v>
      </c>
      <c r="E14341" t="s">
        <v>1045</v>
      </c>
      <c r="G14341" s="6" t="s">
        <v>29</v>
      </c>
      <c r="H14341" t="s">
        <v>30</v>
      </c>
      <c r="I14341" t="s">
        <v>21</v>
      </c>
      <c r="J14341" t="s">
        <v>22</v>
      </c>
      <c r="K14341">
        <v>1.3</v>
      </c>
      <c r="L14341">
        <v>125</v>
      </c>
      <c r="M14341" t="s">
        <v>1043</v>
      </c>
      <c r="N14341">
        <v>125</v>
      </c>
      <c r="P14341" cm="1">
        <f t="array" ref="P14341">IF(Q14341&gt;0,INDEX(Q14341:Q36065,MATCH(TRUE,INDEX(Q14341:Q36065="",,),0)-1),"")</f>
        <v>9</v>
      </c>
      <c r="Q14341">
        <f t="shared" si="356"/>
        <v>3</v>
      </c>
      <c r="R14341">
        <f t="shared" si="357"/>
        <v>0</v>
      </c>
    </row>
    <row r="14342" spans="1:18" x14ac:dyDescent="0.3">
      <c r="A14342" t="s">
        <v>1031</v>
      </c>
      <c r="B14342" s="1">
        <v>38565</v>
      </c>
      <c r="C14342" t="s">
        <v>16</v>
      </c>
      <c r="D14342" t="s">
        <v>1044</v>
      </c>
      <c r="E14342" t="s">
        <v>1045</v>
      </c>
      <c r="G14342" s="6" t="s">
        <v>29</v>
      </c>
      <c r="H14342" t="s">
        <v>69</v>
      </c>
      <c r="I14342" t="s">
        <v>21</v>
      </c>
      <c r="J14342" t="s">
        <v>22</v>
      </c>
      <c r="K14342">
        <v>1</v>
      </c>
      <c r="L14342">
        <v>111</v>
      </c>
      <c r="M14342" t="s">
        <v>1043</v>
      </c>
      <c r="N14342">
        <v>111</v>
      </c>
      <c r="P14342" cm="1">
        <f t="array" ref="P14342">IF(Q14342&gt;0,INDEX(Q14342:Q36066,MATCH(TRUE,INDEX(Q14342:Q36066="",,),0)-1),"")</f>
        <v>9</v>
      </c>
      <c r="Q14342">
        <f t="shared" si="356"/>
        <v>3</v>
      </c>
      <c r="R14342">
        <f t="shared" si="357"/>
        <v>0</v>
      </c>
    </row>
    <row r="14343" spans="1:18" x14ac:dyDescent="0.3">
      <c r="A14343" t="s">
        <v>1031</v>
      </c>
      <c r="B14343" s="1">
        <v>38565</v>
      </c>
      <c r="C14343" t="s">
        <v>16</v>
      </c>
      <c r="D14343" t="s">
        <v>1044</v>
      </c>
      <c r="E14343" t="s">
        <v>1045</v>
      </c>
      <c r="G14343" s="6" t="s">
        <v>29</v>
      </c>
      <c r="H14343" t="s">
        <v>194</v>
      </c>
      <c r="I14343" t="s">
        <v>26</v>
      </c>
      <c r="J14343" t="s">
        <v>27</v>
      </c>
      <c r="K14343">
        <v>9.5</v>
      </c>
      <c r="L14343">
        <v>7.05</v>
      </c>
      <c r="M14343" t="s">
        <v>1043</v>
      </c>
      <c r="N14343">
        <v>7.05</v>
      </c>
      <c r="P14343" cm="1">
        <f t="array" ref="P14343">IF(Q14343&gt;0,INDEX(Q14343:Q36067,MATCH(TRUE,INDEX(Q14343:Q36067="",,),0)-1),"")</f>
        <v>9</v>
      </c>
      <c r="Q14343">
        <f t="shared" si="356"/>
        <v>3</v>
      </c>
      <c r="R14343">
        <f t="shared" si="357"/>
        <v>0</v>
      </c>
    </row>
    <row r="14344" spans="1:18" x14ac:dyDescent="0.3">
      <c r="A14344" t="s">
        <v>1031</v>
      </c>
      <c r="B14344" s="1">
        <v>38565</v>
      </c>
      <c r="C14344" t="s">
        <v>16</v>
      </c>
      <c r="D14344" t="s">
        <v>1044</v>
      </c>
      <c r="E14344" t="s">
        <v>1045</v>
      </c>
      <c r="G14344" s="6" t="s">
        <v>29</v>
      </c>
      <c r="H14344" t="s">
        <v>99</v>
      </c>
      <c r="I14344" t="s">
        <v>26</v>
      </c>
      <c r="J14344" t="s">
        <v>27</v>
      </c>
      <c r="K14344">
        <v>62.5</v>
      </c>
      <c r="L14344">
        <v>9.6</v>
      </c>
      <c r="M14344" t="s">
        <v>1043</v>
      </c>
      <c r="N14344">
        <v>9.6</v>
      </c>
      <c r="P14344" cm="1">
        <f t="array" ref="P14344">IF(Q14344&gt;0,INDEX(Q14344:Q36068,MATCH(TRUE,INDEX(Q14344:Q36068="",,),0)-1),"")</f>
        <v>9</v>
      </c>
      <c r="Q14344">
        <f t="shared" si="356"/>
        <v>3</v>
      </c>
      <c r="R14344">
        <f t="shared" si="357"/>
        <v>0</v>
      </c>
    </row>
    <row r="14345" spans="1:18" x14ac:dyDescent="0.3">
      <c r="A14345" t="s">
        <v>1031</v>
      </c>
      <c r="B14345" s="1">
        <v>38565</v>
      </c>
      <c r="C14345" t="s">
        <v>16</v>
      </c>
      <c r="D14345" t="s">
        <v>1044</v>
      </c>
      <c r="E14345" t="s">
        <v>1045</v>
      </c>
      <c r="G14345" s="6" t="s">
        <v>29</v>
      </c>
      <c r="H14345" t="s">
        <v>148</v>
      </c>
      <c r="I14345" t="s">
        <v>26</v>
      </c>
      <c r="J14345" t="s">
        <v>27</v>
      </c>
      <c r="K14345">
        <v>11.5</v>
      </c>
      <c r="L14345">
        <v>7.8</v>
      </c>
      <c r="M14345" t="s">
        <v>1043</v>
      </c>
      <c r="N14345">
        <v>7.8</v>
      </c>
      <c r="P14345" cm="1">
        <f t="array" ref="P14345">IF(Q14345&gt;0,INDEX(Q14345:Q36069,MATCH(TRUE,INDEX(Q14345:Q36069="",,),0)-1),"")</f>
        <v>9</v>
      </c>
      <c r="Q14345">
        <f t="shared" si="356"/>
        <v>3</v>
      </c>
      <c r="R14345">
        <f t="shared" si="357"/>
        <v>0</v>
      </c>
    </row>
    <row r="14346" spans="1:18" x14ac:dyDescent="0.3">
      <c r="A14346" t="s">
        <v>1031</v>
      </c>
      <c r="B14346" s="1">
        <v>38565</v>
      </c>
      <c r="C14346" t="s">
        <v>16</v>
      </c>
      <c r="D14346" t="s">
        <v>1044</v>
      </c>
      <c r="E14346" t="s">
        <v>1045</v>
      </c>
      <c r="G14346" s="6" t="s">
        <v>29</v>
      </c>
      <c r="H14346" t="s">
        <v>69</v>
      </c>
      <c r="I14346" t="s">
        <v>26</v>
      </c>
      <c r="J14346" t="s">
        <v>27</v>
      </c>
      <c r="K14346">
        <v>14.7</v>
      </c>
      <c r="L14346">
        <v>13.7</v>
      </c>
      <c r="M14346" t="s">
        <v>1043</v>
      </c>
      <c r="N14346">
        <v>13.7</v>
      </c>
      <c r="P14346" cm="1">
        <f t="array" ref="P14346">IF(Q14346&gt;0,INDEX(Q14346:Q36070,MATCH(TRUE,INDEX(Q14346:Q36070="",,),0)-1),"")</f>
        <v>9</v>
      </c>
      <c r="Q14346">
        <f t="shared" si="356"/>
        <v>3</v>
      </c>
      <c r="R14346">
        <f t="shared" si="357"/>
        <v>0</v>
      </c>
    </row>
    <row r="14347" spans="1:18" x14ac:dyDescent="0.3">
      <c r="A14347" t="s">
        <v>1031</v>
      </c>
      <c r="B14347" s="1">
        <v>38565</v>
      </c>
      <c r="C14347" t="s">
        <v>16</v>
      </c>
      <c r="D14347" t="s">
        <v>1044</v>
      </c>
      <c r="E14347" t="s">
        <v>1045</v>
      </c>
      <c r="G14347" s="6" t="s">
        <v>29</v>
      </c>
      <c r="H14347" t="s">
        <v>154</v>
      </c>
      <c r="I14347" t="s">
        <v>26</v>
      </c>
      <c r="J14347" t="s">
        <v>27</v>
      </c>
      <c r="K14347">
        <v>6</v>
      </c>
      <c r="L14347">
        <v>12.85</v>
      </c>
      <c r="M14347" t="s">
        <v>1043</v>
      </c>
      <c r="N14347">
        <v>12.85</v>
      </c>
      <c r="P14347" cm="1">
        <f t="array" ref="P14347">IF(Q14347&gt;0,INDEX(Q14347:Q36071,MATCH(TRUE,INDEX(Q14347:Q36071="",,),0)-1),"")</f>
        <v>9</v>
      </c>
      <c r="Q14347">
        <f t="shared" si="356"/>
        <v>3</v>
      </c>
      <c r="R14347">
        <f t="shared" si="357"/>
        <v>0</v>
      </c>
    </row>
    <row r="14348" spans="1:18" x14ac:dyDescent="0.3">
      <c r="A14348" t="s">
        <v>1031</v>
      </c>
      <c r="B14348" s="1">
        <v>38565</v>
      </c>
      <c r="C14348" t="s">
        <v>16</v>
      </c>
      <c r="D14348" t="s">
        <v>1044</v>
      </c>
      <c r="E14348" t="s">
        <v>1045</v>
      </c>
      <c r="G14348" t="s">
        <v>19</v>
      </c>
      <c r="H14348" t="s">
        <v>25</v>
      </c>
      <c r="I14348" t="s">
        <v>21</v>
      </c>
      <c r="J14348" t="s">
        <v>22</v>
      </c>
      <c r="K14348">
        <v>15.4</v>
      </c>
      <c r="L14348">
        <v>102</v>
      </c>
      <c r="M14348" t="s">
        <v>958</v>
      </c>
      <c r="N14348">
        <v>120</v>
      </c>
      <c r="P14348" cm="1">
        <f t="array" ref="P14348">IF(Q14348&gt;0,INDEX(Q14348:Q36072,MATCH(TRUE,INDEX(Q14348:Q36072="",,),0)-1),"")</f>
        <v>9</v>
      </c>
      <c r="Q14348">
        <f t="shared" si="356"/>
        <v>4</v>
      </c>
      <c r="R14348">
        <f t="shared" si="357"/>
        <v>0</v>
      </c>
    </row>
    <row r="14349" spans="1:18" x14ac:dyDescent="0.3">
      <c r="A14349" t="s">
        <v>1031</v>
      </c>
      <c r="B14349" s="1">
        <v>38565</v>
      </c>
      <c r="C14349" t="s">
        <v>16</v>
      </c>
      <c r="D14349" t="s">
        <v>1044</v>
      </c>
      <c r="E14349" t="s">
        <v>1045</v>
      </c>
      <c r="G14349" t="s">
        <v>19</v>
      </c>
      <c r="H14349" t="s">
        <v>30</v>
      </c>
      <c r="I14349" t="s">
        <v>26</v>
      </c>
      <c r="J14349" t="s">
        <v>27</v>
      </c>
      <c r="K14349">
        <v>154</v>
      </c>
      <c r="L14349">
        <v>16.05</v>
      </c>
      <c r="M14349" t="s">
        <v>958</v>
      </c>
      <c r="N14349">
        <v>32.1</v>
      </c>
      <c r="P14349" cm="1">
        <f t="array" ref="P14349">IF(Q14349&gt;0,INDEX(Q14349:Q36073,MATCH(TRUE,INDEX(Q14349:Q36073="",,),0)-1),"")</f>
        <v>9</v>
      </c>
      <c r="Q14349">
        <f t="shared" si="356"/>
        <v>4</v>
      </c>
      <c r="R14349">
        <f t="shared" si="357"/>
        <v>0</v>
      </c>
    </row>
    <row r="14350" spans="1:18" x14ac:dyDescent="0.3">
      <c r="A14350" t="s">
        <v>1031</v>
      </c>
      <c r="B14350" s="1">
        <v>38565</v>
      </c>
      <c r="C14350" t="s">
        <v>16</v>
      </c>
      <c r="D14350" t="s">
        <v>1044</v>
      </c>
      <c r="E14350" t="s">
        <v>1045</v>
      </c>
      <c r="G14350" t="s">
        <v>19</v>
      </c>
      <c r="H14350" t="s">
        <v>25</v>
      </c>
      <c r="I14350" t="s">
        <v>26</v>
      </c>
      <c r="J14350" t="s">
        <v>27</v>
      </c>
      <c r="K14350">
        <v>377</v>
      </c>
      <c r="L14350">
        <v>26</v>
      </c>
      <c r="M14350" t="s">
        <v>958</v>
      </c>
      <c r="N14350">
        <v>40</v>
      </c>
      <c r="P14350" cm="1">
        <f t="array" ref="P14350">IF(Q14350&gt;0,INDEX(Q14350:Q36074,MATCH(TRUE,INDEX(Q14350:Q36074="",,),0)-1),"")</f>
        <v>9</v>
      </c>
      <c r="Q14350">
        <f t="shared" si="356"/>
        <v>4</v>
      </c>
      <c r="R14350">
        <f t="shared" si="357"/>
        <v>0</v>
      </c>
    </row>
    <row r="14351" spans="1:18" x14ac:dyDescent="0.3">
      <c r="A14351" t="s">
        <v>1031</v>
      </c>
      <c r="B14351" s="1">
        <v>38565</v>
      </c>
      <c r="C14351" t="s">
        <v>16</v>
      </c>
      <c r="D14351" t="s">
        <v>1044</v>
      </c>
      <c r="E14351" t="s">
        <v>1045</v>
      </c>
      <c r="G14351" s="6" t="s">
        <v>29</v>
      </c>
      <c r="H14351" t="s">
        <v>30</v>
      </c>
      <c r="I14351" t="s">
        <v>21</v>
      </c>
      <c r="J14351" t="s">
        <v>22</v>
      </c>
      <c r="K14351">
        <v>1.3</v>
      </c>
      <c r="L14351">
        <v>125</v>
      </c>
      <c r="M14351" t="s">
        <v>958</v>
      </c>
      <c r="N14351">
        <v>125</v>
      </c>
      <c r="P14351" cm="1">
        <f t="array" ref="P14351">IF(Q14351&gt;0,INDEX(Q14351:Q36075,MATCH(TRUE,INDEX(Q14351:Q36075="",,),0)-1),"")</f>
        <v>9</v>
      </c>
      <c r="Q14351">
        <f t="shared" si="356"/>
        <v>4</v>
      </c>
      <c r="R14351">
        <f t="shared" si="357"/>
        <v>0</v>
      </c>
    </row>
    <row r="14352" spans="1:18" x14ac:dyDescent="0.3">
      <c r="A14352" t="s">
        <v>1031</v>
      </c>
      <c r="B14352" s="1">
        <v>38565</v>
      </c>
      <c r="C14352" t="s">
        <v>16</v>
      </c>
      <c r="D14352" t="s">
        <v>1044</v>
      </c>
      <c r="E14352" t="s">
        <v>1045</v>
      </c>
      <c r="G14352" s="6" t="s">
        <v>29</v>
      </c>
      <c r="H14352" t="s">
        <v>69</v>
      </c>
      <c r="I14352" t="s">
        <v>21</v>
      </c>
      <c r="J14352" t="s">
        <v>22</v>
      </c>
      <c r="K14352">
        <v>1</v>
      </c>
      <c r="L14352">
        <v>111</v>
      </c>
      <c r="M14352" t="s">
        <v>958</v>
      </c>
      <c r="N14352">
        <v>111</v>
      </c>
      <c r="P14352" cm="1">
        <f t="array" ref="P14352">IF(Q14352&gt;0,INDEX(Q14352:Q36076,MATCH(TRUE,INDEX(Q14352:Q36076="",,),0)-1),"")</f>
        <v>9</v>
      </c>
      <c r="Q14352">
        <f t="shared" si="356"/>
        <v>4</v>
      </c>
      <c r="R14352">
        <f t="shared" si="357"/>
        <v>0</v>
      </c>
    </row>
    <row r="14353" spans="1:18" x14ac:dyDescent="0.3">
      <c r="A14353" t="s">
        <v>1031</v>
      </c>
      <c r="B14353" s="1">
        <v>38565</v>
      </c>
      <c r="C14353" t="s">
        <v>16</v>
      </c>
      <c r="D14353" t="s">
        <v>1044</v>
      </c>
      <c r="E14353" t="s">
        <v>1045</v>
      </c>
      <c r="G14353" s="6" t="s">
        <v>29</v>
      </c>
      <c r="H14353" t="s">
        <v>194</v>
      </c>
      <c r="I14353" t="s">
        <v>26</v>
      </c>
      <c r="J14353" t="s">
        <v>27</v>
      </c>
      <c r="K14353">
        <v>9.5</v>
      </c>
      <c r="L14353">
        <v>7.05</v>
      </c>
      <c r="M14353" t="s">
        <v>958</v>
      </c>
      <c r="N14353">
        <v>7.05</v>
      </c>
      <c r="P14353" cm="1">
        <f t="array" ref="P14353">IF(Q14353&gt;0,INDEX(Q14353:Q36077,MATCH(TRUE,INDEX(Q14353:Q36077="",,),0)-1),"")</f>
        <v>9</v>
      </c>
      <c r="Q14353">
        <f t="shared" si="356"/>
        <v>4</v>
      </c>
      <c r="R14353">
        <f t="shared" si="357"/>
        <v>0</v>
      </c>
    </row>
    <row r="14354" spans="1:18" x14ac:dyDescent="0.3">
      <c r="A14354" t="s">
        <v>1031</v>
      </c>
      <c r="B14354" s="1">
        <v>38565</v>
      </c>
      <c r="C14354" t="s">
        <v>16</v>
      </c>
      <c r="D14354" t="s">
        <v>1044</v>
      </c>
      <c r="E14354" t="s">
        <v>1045</v>
      </c>
      <c r="G14354" s="6" t="s">
        <v>29</v>
      </c>
      <c r="H14354" t="s">
        <v>99</v>
      </c>
      <c r="I14354" t="s">
        <v>26</v>
      </c>
      <c r="J14354" t="s">
        <v>27</v>
      </c>
      <c r="K14354">
        <v>62.5</v>
      </c>
      <c r="L14354">
        <v>9.6</v>
      </c>
      <c r="M14354" t="s">
        <v>958</v>
      </c>
      <c r="N14354">
        <v>9.6</v>
      </c>
      <c r="P14354" cm="1">
        <f t="array" ref="P14354">IF(Q14354&gt;0,INDEX(Q14354:Q36078,MATCH(TRUE,INDEX(Q14354:Q36078="",,),0)-1),"")</f>
        <v>9</v>
      </c>
      <c r="Q14354">
        <f t="shared" si="356"/>
        <v>4</v>
      </c>
      <c r="R14354">
        <f t="shared" si="357"/>
        <v>0</v>
      </c>
    </row>
    <row r="14355" spans="1:18" x14ac:dyDescent="0.3">
      <c r="A14355" t="s">
        <v>1031</v>
      </c>
      <c r="B14355" s="1">
        <v>38565</v>
      </c>
      <c r="C14355" t="s">
        <v>16</v>
      </c>
      <c r="D14355" t="s">
        <v>1044</v>
      </c>
      <c r="E14355" t="s">
        <v>1045</v>
      </c>
      <c r="G14355" s="6" t="s">
        <v>29</v>
      </c>
      <c r="H14355" t="s">
        <v>148</v>
      </c>
      <c r="I14355" t="s">
        <v>26</v>
      </c>
      <c r="J14355" t="s">
        <v>27</v>
      </c>
      <c r="K14355">
        <v>11.5</v>
      </c>
      <c r="L14355">
        <v>7.8</v>
      </c>
      <c r="M14355" t="s">
        <v>958</v>
      </c>
      <c r="N14355">
        <v>7.8</v>
      </c>
      <c r="P14355" cm="1">
        <f t="array" ref="P14355">IF(Q14355&gt;0,INDEX(Q14355:Q36079,MATCH(TRUE,INDEX(Q14355:Q36079="",,),0)-1),"")</f>
        <v>9</v>
      </c>
      <c r="Q14355">
        <f t="shared" si="356"/>
        <v>4</v>
      </c>
      <c r="R14355">
        <f t="shared" si="357"/>
        <v>0</v>
      </c>
    </row>
    <row r="14356" spans="1:18" x14ac:dyDescent="0.3">
      <c r="A14356" t="s">
        <v>1031</v>
      </c>
      <c r="B14356" s="1">
        <v>38565</v>
      </c>
      <c r="C14356" t="s">
        <v>16</v>
      </c>
      <c r="D14356" t="s">
        <v>1044</v>
      </c>
      <c r="E14356" t="s">
        <v>1045</v>
      </c>
      <c r="G14356" s="6" t="s">
        <v>29</v>
      </c>
      <c r="H14356" t="s">
        <v>69</v>
      </c>
      <c r="I14356" t="s">
        <v>26</v>
      </c>
      <c r="J14356" t="s">
        <v>27</v>
      </c>
      <c r="K14356">
        <v>14.7</v>
      </c>
      <c r="L14356">
        <v>13.7</v>
      </c>
      <c r="M14356" t="s">
        <v>958</v>
      </c>
      <c r="N14356">
        <v>13.7</v>
      </c>
      <c r="P14356" cm="1">
        <f t="array" ref="P14356">IF(Q14356&gt;0,INDEX(Q14356:Q36080,MATCH(TRUE,INDEX(Q14356:Q36080="",,),0)-1),"")</f>
        <v>9</v>
      </c>
      <c r="Q14356">
        <f t="shared" si="356"/>
        <v>4</v>
      </c>
      <c r="R14356">
        <f t="shared" si="357"/>
        <v>0</v>
      </c>
    </row>
    <row r="14357" spans="1:18" x14ac:dyDescent="0.3">
      <c r="A14357" t="s">
        <v>1031</v>
      </c>
      <c r="B14357" s="1">
        <v>38565</v>
      </c>
      <c r="C14357" t="s">
        <v>16</v>
      </c>
      <c r="D14357" t="s">
        <v>1044</v>
      </c>
      <c r="E14357" t="s">
        <v>1045</v>
      </c>
      <c r="G14357" s="6" t="s">
        <v>29</v>
      </c>
      <c r="H14357" t="s">
        <v>154</v>
      </c>
      <c r="I14357" t="s">
        <v>26</v>
      </c>
      <c r="J14357" t="s">
        <v>27</v>
      </c>
      <c r="K14357">
        <v>6</v>
      </c>
      <c r="L14357">
        <v>12.85</v>
      </c>
      <c r="M14357" t="s">
        <v>958</v>
      </c>
      <c r="N14357">
        <v>12.85</v>
      </c>
      <c r="P14357" cm="1">
        <f t="array" ref="P14357">IF(Q14357&gt;0,INDEX(Q14357:Q36081,MATCH(TRUE,INDEX(Q14357:Q36081="",,),0)-1),"")</f>
        <v>9</v>
      </c>
      <c r="Q14357">
        <f t="shared" si="356"/>
        <v>4</v>
      </c>
      <c r="R14357">
        <f t="shared" si="357"/>
        <v>0</v>
      </c>
    </row>
    <row r="14358" spans="1:18" x14ac:dyDescent="0.3">
      <c r="A14358" t="s">
        <v>1031</v>
      </c>
      <c r="B14358" s="1">
        <v>38565</v>
      </c>
      <c r="C14358" t="s">
        <v>16</v>
      </c>
      <c r="D14358" t="s">
        <v>1044</v>
      </c>
      <c r="E14358" t="s">
        <v>1045</v>
      </c>
      <c r="G14358" t="s">
        <v>19</v>
      </c>
      <c r="H14358" t="s">
        <v>25</v>
      </c>
      <c r="I14358" t="s">
        <v>21</v>
      </c>
      <c r="J14358" t="s">
        <v>22</v>
      </c>
      <c r="K14358">
        <v>15.4</v>
      </c>
      <c r="L14358">
        <v>102</v>
      </c>
      <c r="M14358" t="s">
        <v>100</v>
      </c>
      <c r="N14358">
        <v>102</v>
      </c>
      <c r="P14358" cm="1">
        <f t="array" ref="P14358">IF(Q14358&gt;0,INDEX(Q14358:Q36082,MATCH(TRUE,INDEX(Q14358:Q36082="",,),0)-1),"")</f>
        <v>9</v>
      </c>
      <c r="Q14358">
        <f t="shared" si="356"/>
        <v>5</v>
      </c>
      <c r="R14358">
        <f t="shared" si="357"/>
        <v>0</v>
      </c>
    </row>
    <row r="14359" spans="1:18" x14ac:dyDescent="0.3">
      <c r="A14359" t="s">
        <v>1031</v>
      </c>
      <c r="B14359" s="1">
        <v>38565</v>
      </c>
      <c r="C14359" t="s">
        <v>16</v>
      </c>
      <c r="D14359" t="s">
        <v>1044</v>
      </c>
      <c r="E14359" t="s">
        <v>1045</v>
      </c>
      <c r="G14359" t="s">
        <v>19</v>
      </c>
      <c r="H14359" t="s">
        <v>30</v>
      </c>
      <c r="I14359" t="s">
        <v>26</v>
      </c>
      <c r="J14359" t="s">
        <v>27</v>
      </c>
      <c r="K14359">
        <v>154</v>
      </c>
      <c r="L14359">
        <v>16.05</v>
      </c>
      <c r="M14359" t="s">
        <v>100</v>
      </c>
      <c r="N14359">
        <v>38</v>
      </c>
      <c r="P14359" cm="1">
        <f t="array" ref="P14359">IF(Q14359&gt;0,INDEX(Q14359:Q36083,MATCH(TRUE,INDEX(Q14359:Q36083="",,),0)-1),"")</f>
        <v>9</v>
      </c>
      <c r="Q14359">
        <f t="shared" si="356"/>
        <v>5</v>
      </c>
      <c r="R14359">
        <f t="shared" si="357"/>
        <v>0</v>
      </c>
    </row>
    <row r="14360" spans="1:18" x14ac:dyDescent="0.3">
      <c r="A14360" t="s">
        <v>1031</v>
      </c>
      <c r="B14360" s="1">
        <v>38565</v>
      </c>
      <c r="C14360" t="s">
        <v>16</v>
      </c>
      <c r="D14360" t="s">
        <v>1044</v>
      </c>
      <c r="E14360" t="s">
        <v>1045</v>
      </c>
      <c r="G14360" t="s">
        <v>19</v>
      </c>
      <c r="H14360" t="s">
        <v>25</v>
      </c>
      <c r="I14360" t="s">
        <v>26</v>
      </c>
      <c r="J14360" t="s">
        <v>27</v>
      </c>
      <c r="K14360">
        <v>377</v>
      </c>
      <c r="L14360">
        <v>26</v>
      </c>
      <c r="M14360" t="s">
        <v>100</v>
      </c>
      <c r="N14360">
        <v>38</v>
      </c>
      <c r="P14360" cm="1">
        <f t="array" ref="P14360">IF(Q14360&gt;0,INDEX(Q14360:Q36084,MATCH(TRUE,INDEX(Q14360:Q36084="",,),0)-1),"")</f>
        <v>9</v>
      </c>
      <c r="Q14360">
        <f t="shared" si="356"/>
        <v>5</v>
      </c>
      <c r="R14360">
        <f t="shared" si="357"/>
        <v>0</v>
      </c>
    </row>
    <row r="14361" spans="1:18" x14ac:dyDescent="0.3">
      <c r="A14361" t="s">
        <v>1031</v>
      </c>
      <c r="B14361" s="1">
        <v>38565</v>
      </c>
      <c r="C14361" t="s">
        <v>16</v>
      </c>
      <c r="D14361" t="s">
        <v>1044</v>
      </c>
      <c r="E14361" t="s">
        <v>1045</v>
      </c>
      <c r="G14361" s="6" t="s">
        <v>29</v>
      </c>
      <c r="H14361" t="s">
        <v>30</v>
      </c>
      <c r="I14361" t="s">
        <v>21</v>
      </c>
      <c r="J14361" t="s">
        <v>22</v>
      </c>
      <c r="K14361">
        <v>1.3</v>
      </c>
      <c r="L14361">
        <v>125</v>
      </c>
      <c r="M14361" t="s">
        <v>100</v>
      </c>
      <c r="N14361">
        <v>125</v>
      </c>
      <c r="P14361" cm="1">
        <f t="array" ref="P14361">IF(Q14361&gt;0,INDEX(Q14361:Q36085,MATCH(TRUE,INDEX(Q14361:Q36085="",,),0)-1),"")</f>
        <v>9</v>
      </c>
      <c r="Q14361">
        <f t="shared" si="356"/>
        <v>5</v>
      </c>
      <c r="R14361">
        <f t="shared" si="357"/>
        <v>0</v>
      </c>
    </row>
    <row r="14362" spans="1:18" x14ac:dyDescent="0.3">
      <c r="A14362" t="s">
        <v>1031</v>
      </c>
      <c r="B14362" s="1">
        <v>38565</v>
      </c>
      <c r="C14362" t="s">
        <v>16</v>
      </c>
      <c r="D14362" t="s">
        <v>1044</v>
      </c>
      <c r="E14362" t="s">
        <v>1045</v>
      </c>
      <c r="G14362" s="6" t="s">
        <v>29</v>
      </c>
      <c r="H14362" t="s">
        <v>69</v>
      </c>
      <c r="I14362" t="s">
        <v>21</v>
      </c>
      <c r="J14362" t="s">
        <v>22</v>
      </c>
      <c r="K14362">
        <v>1</v>
      </c>
      <c r="L14362">
        <v>111</v>
      </c>
      <c r="M14362" t="s">
        <v>100</v>
      </c>
      <c r="N14362">
        <v>111</v>
      </c>
      <c r="P14362" cm="1">
        <f t="array" ref="P14362">IF(Q14362&gt;0,INDEX(Q14362:Q36086,MATCH(TRUE,INDEX(Q14362:Q36086="",,),0)-1),"")</f>
        <v>9</v>
      </c>
      <c r="Q14362">
        <f t="shared" si="356"/>
        <v>5</v>
      </c>
      <c r="R14362">
        <f t="shared" si="357"/>
        <v>0</v>
      </c>
    </row>
    <row r="14363" spans="1:18" x14ac:dyDescent="0.3">
      <c r="A14363" t="s">
        <v>1031</v>
      </c>
      <c r="B14363" s="1">
        <v>38565</v>
      </c>
      <c r="C14363" t="s">
        <v>16</v>
      </c>
      <c r="D14363" t="s">
        <v>1044</v>
      </c>
      <c r="E14363" t="s">
        <v>1045</v>
      </c>
      <c r="G14363" s="6" t="s">
        <v>29</v>
      </c>
      <c r="H14363" t="s">
        <v>194</v>
      </c>
      <c r="I14363" t="s">
        <v>26</v>
      </c>
      <c r="J14363" t="s">
        <v>27</v>
      </c>
      <c r="K14363">
        <v>9.5</v>
      </c>
      <c r="L14363">
        <v>7.05</v>
      </c>
      <c r="M14363" t="s">
        <v>100</v>
      </c>
      <c r="N14363">
        <v>7.05</v>
      </c>
      <c r="P14363" cm="1">
        <f t="array" ref="P14363">IF(Q14363&gt;0,INDEX(Q14363:Q36087,MATCH(TRUE,INDEX(Q14363:Q36087="",,),0)-1),"")</f>
        <v>9</v>
      </c>
      <c r="Q14363">
        <f t="shared" si="356"/>
        <v>5</v>
      </c>
      <c r="R14363">
        <f t="shared" si="357"/>
        <v>0</v>
      </c>
    </row>
    <row r="14364" spans="1:18" x14ac:dyDescent="0.3">
      <c r="A14364" t="s">
        <v>1031</v>
      </c>
      <c r="B14364" s="1">
        <v>38565</v>
      </c>
      <c r="C14364" t="s">
        <v>16</v>
      </c>
      <c r="D14364" t="s">
        <v>1044</v>
      </c>
      <c r="E14364" t="s">
        <v>1045</v>
      </c>
      <c r="G14364" s="6" t="s">
        <v>29</v>
      </c>
      <c r="H14364" t="s">
        <v>99</v>
      </c>
      <c r="I14364" t="s">
        <v>26</v>
      </c>
      <c r="J14364" t="s">
        <v>27</v>
      </c>
      <c r="K14364">
        <v>62.5</v>
      </c>
      <c r="L14364">
        <v>9.6</v>
      </c>
      <c r="M14364" t="s">
        <v>100</v>
      </c>
      <c r="N14364">
        <v>9.6</v>
      </c>
      <c r="P14364" cm="1">
        <f t="array" ref="P14364">IF(Q14364&gt;0,INDEX(Q14364:Q36088,MATCH(TRUE,INDEX(Q14364:Q36088="",,),0)-1),"")</f>
        <v>9</v>
      </c>
      <c r="Q14364">
        <f t="shared" si="356"/>
        <v>5</v>
      </c>
      <c r="R14364">
        <f t="shared" si="357"/>
        <v>0</v>
      </c>
    </row>
    <row r="14365" spans="1:18" x14ac:dyDescent="0.3">
      <c r="A14365" t="s">
        <v>1031</v>
      </c>
      <c r="B14365" s="1">
        <v>38565</v>
      </c>
      <c r="C14365" t="s">
        <v>16</v>
      </c>
      <c r="D14365" t="s">
        <v>1044</v>
      </c>
      <c r="E14365" t="s">
        <v>1045</v>
      </c>
      <c r="G14365" s="6" t="s">
        <v>29</v>
      </c>
      <c r="H14365" t="s">
        <v>148</v>
      </c>
      <c r="I14365" t="s">
        <v>26</v>
      </c>
      <c r="J14365" t="s">
        <v>27</v>
      </c>
      <c r="K14365">
        <v>11.5</v>
      </c>
      <c r="L14365">
        <v>7.8</v>
      </c>
      <c r="M14365" t="s">
        <v>100</v>
      </c>
      <c r="N14365">
        <v>7.8</v>
      </c>
      <c r="P14365" cm="1">
        <f t="array" ref="P14365">IF(Q14365&gt;0,INDEX(Q14365:Q36089,MATCH(TRUE,INDEX(Q14365:Q36089="",,),0)-1),"")</f>
        <v>9</v>
      </c>
      <c r="Q14365">
        <f t="shared" si="356"/>
        <v>5</v>
      </c>
      <c r="R14365">
        <f t="shared" si="357"/>
        <v>0</v>
      </c>
    </row>
    <row r="14366" spans="1:18" x14ac:dyDescent="0.3">
      <c r="A14366" t="s">
        <v>1031</v>
      </c>
      <c r="B14366" s="1">
        <v>38565</v>
      </c>
      <c r="C14366" t="s">
        <v>16</v>
      </c>
      <c r="D14366" t="s">
        <v>1044</v>
      </c>
      <c r="E14366" t="s">
        <v>1045</v>
      </c>
      <c r="G14366" s="6" t="s">
        <v>29</v>
      </c>
      <c r="H14366" t="s">
        <v>69</v>
      </c>
      <c r="I14366" t="s">
        <v>26</v>
      </c>
      <c r="J14366" t="s">
        <v>27</v>
      </c>
      <c r="K14366">
        <v>14.7</v>
      </c>
      <c r="L14366">
        <v>13.7</v>
      </c>
      <c r="M14366" t="s">
        <v>100</v>
      </c>
      <c r="N14366">
        <v>13.7</v>
      </c>
      <c r="P14366" cm="1">
        <f t="array" ref="P14366">IF(Q14366&gt;0,INDEX(Q14366:Q36090,MATCH(TRUE,INDEX(Q14366:Q36090="",,),0)-1),"")</f>
        <v>9</v>
      </c>
      <c r="Q14366">
        <f t="shared" si="356"/>
        <v>5</v>
      </c>
      <c r="R14366">
        <f t="shared" si="357"/>
        <v>0</v>
      </c>
    </row>
    <row r="14367" spans="1:18" x14ac:dyDescent="0.3">
      <c r="A14367" t="s">
        <v>1031</v>
      </c>
      <c r="B14367" s="1">
        <v>38565</v>
      </c>
      <c r="C14367" t="s">
        <v>16</v>
      </c>
      <c r="D14367" t="s">
        <v>1044</v>
      </c>
      <c r="E14367" t="s">
        <v>1045</v>
      </c>
      <c r="G14367" s="6" t="s">
        <v>29</v>
      </c>
      <c r="H14367" t="s">
        <v>154</v>
      </c>
      <c r="I14367" t="s">
        <v>26</v>
      </c>
      <c r="J14367" t="s">
        <v>27</v>
      </c>
      <c r="K14367">
        <v>6</v>
      </c>
      <c r="L14367">
        <v>12.85</v>
      </c>
      <c r="M14367" t="s">
        <v>100</v>
      </c>
      <c r="N14367">
        <v>12.85</v>
      </c>
      <c r="P14367" cm="1">
        <f t="array" ref="P14367">IF(Q14367&gt;0,INDEX(Q14367:Q36091,MATCH(TRUE,INDEX(Q14367:Q36091="",,),0)-1),"")</f>
        <v>9</v>
      </c>
      <c r="Q14367">
        <f t="shared" si="356"/>
        <v>5</v>
      </c>
      <c r="R14367">
        <f t="shared" si="357"/>
        <v>0</v>
      </c>
    </row>
    <row r="14368" spans="1:18" x14ac:dyDescent="0.3">
      <c r="A14368" t="s">
        <v>1031</v>
      </c>
      <c r="B14368" s="1">
        <v>38565</v>
      </c>
      <c r="C14368" t="s">
        <v>16</v>
      </c>
      <c r="D14368" t="s">
        <v>1044</v>
      </c>
      <c r="E14368" t="s">
        <v>1045</v>
      </c>
      <c r="G14368" t="s">
        <v>19</v>
      </c>
      <c r="H14368" t="s">
        <v>25</v>
      </c>
      <c r="I14368" t="s">
        <v>21</v>
      </c>
      <c r="J14368" t="s">
        <v>22</v>
      </c>
      <c r="K14368">
        <v>15.4</v>
      </c>
      <c r="L14368">
        <v>102</v>
      </c>
      <c r="M14368" t="s">
        <v>44</v>
      </c>
      <c r="N14368">
        <v>102</v>
      </c>
      <c r="P14368" cm="1">
        <f t="array" ref="P14368">IF(Q14368&gt;0,INDEX(Q14368:Q36092,MATCH(TRUE,INDEX(Q14368:Q36092="",,),0)-1),"")</f>
        <v>9</v>
      </c>
      <c r="Q14368">
        <f t="shared" si="356"/>
        <v>6</v>
      </c>
      <c r="R14368">
        <f t="shared" si="357"/>
        <v>0</v>
      </c>
    </row>
    <row r="14369" spans="1:18" x14ac:dyDescent="0.3">
      <c r="A14369" t="s">
        <v>1031</v>
      </c>
      <c r="B14369" s="1">
        <v>38565</v>
      </c>
      <c r="C14369" t="s">
        <v>16</v>
      </c>
      <c r="D14369" t="s">
        <v>1044</v>
      </c>
      <c r="E14369" t="s">
        <v>1045</v>
      </c>
      <c r="G14369" t="s">
        <v>19</v>
      </c>
      <c r="H14369" t="s">
        <v>30</v>
      </c>
      <c r="I14369" t="s">
        <v>26</v>
      </c>
      <c r="J14369" t="s">
        <v>27</v>
      </c>
      <c r="K14369">
        <v>154</v>
      </c>
      <c r="L14369">
        <v>16.05</v>
      </c>
      <c r="M14369" t="s">
        <v>44</v>
      </c>
      <c r="N14369">
        <v>43.01</v>
      </c>
      <c r="P14369" cm="1">
        <f t="array" ref="P14369">IF(Q14369&gt;0,INDEX(Q14369:Q36093,MATCH(TRUE,INDEX(Q14369:Q36093="",,),0)-1),"")</f>
        <v>9</v>
      </c>
      <c r="Q14369">
        <f t="shared" si="356"/>
        <v>6</v>
      </c>
      <c r="R14369">
        <f t="shared" si="357"/>
        <v>0</v>
      </c>
    </row>
    <row r="14370" spans="1:18" x14ac:dyDescent="0.3">
      <c r="A14370" t="s">
        <v>1031</v>
      </c>
      <c r="B14370" s="1">
        <v>38565</v>
      </c>
      <c r="C14370" t="s">
        <v>16</v>
      </c>
      <c r="D14370" t="s">
        <v>1044</v>
      </c>
      <c r="E14370" t="s">
        <v>1045</v>
      </c>
      <c r="G14370" t="s">
        <v>19</v>
      </c>
      <c r="H14370" t="s">
        <v>25</v>
      </c>
      <c r="I14370" t="s">
        <v>26</v>
      </c>
      <c r="J14370" t="s">
        <v>27</v>
      </c>
      <c r="K14370">
        <v>377</v>
      </c>
      <c r="L14370">
        <v>26</v>
      </c>
      <c r="M14370" t="s">
        <v>44</v>
      </c>
      <c r="N14370">
        <v>26</v>
      </c>
      <c r="P14370" cm="1">
        <f t="array" ref="P14370">IF(Q14370&gt;0,INDEX(Q14370:Q36094,MATCH(TRUE,INDEX(Q14370:Q36094="",,),0)-1),"")</f>
        <v>9</v>
      </c>
      <c r="Q14370">
        <f t="shared" si="356"/>
        <v>6</v>
      </c>
      <c r="R14370">
        <f t="shared" si="357"/>
        <v>0</v>
      </c>
    </row>
    <row r="14371" spans="1:18" x14ac:dyDescent="0.3">
      <c r="A14371" t="s">
        <v>1031</v>
      </c>
      <c r="B14371" s="1">
        <v>38565</v>
      </c>
      <c r="C14371" t="s">
        <v>16</v>
      </c>
      <c r="D14371" t="s">
        <v>1044</v>
      </c>
      <c r="E14371" t="s">
        <v>1045</v>
      </c>
      <c r="G14371" s="6" t="s">
        <v>29</v>
      </c>
      <c r="H14371" t="s">
        <v>30</v>
      </c>
      <c r="I14371" t="s">
        <v>21</v>
      </c>
      <c r="J14371" t="s">
        <v>22</v>
      </c>
      <c r="K14371">
        <v>1.3</v>
      </c>
      <c r="L14371">
        <v>125</v>
      </c>
      <c r="M14371" t="s">
        <v>44</v>
      </c>
      <c r="N14371">
        <v>125</v>
      </c>
      <c r="P14371" cm="1">
        <f t="array" ref="P14371">IF(Q14371&gt;0,INDEX(Q14371:Q36095,MATCH(TRUE,INDEX(Q14371:Q36095="",,),0)-1),"")</f>
        <v>9</v>
      </c>
      <c r="Q14371">
        <f t="shared" si="356"/>
        <v>6</v>
      </c>
      <c r="R14371">
        <f t="shared" si="357"/>
        <v>0</v>
      </c>
    </row>
    <row r="14372" spans="1:18" x14ac:dyDescent="0.3">
      <c r="A14372" t="s">
        <v>1031</v>
      </c>
      <c r="B14372" s="1">
        <v>38565</v>
      </c>
      <c r="C14372" t="s">
        <v>16</v>
      </c>
      <c r="D14372" t="s">
        <v>1044</v>
      </c>
      <c r="E14372" t="s">
        <v>1045</v>
      </c>
      <c r="G14372" s="6" t="s">
        <v>29</v>
      </c>
      <c r="H14372" t="s">
        <v>69</v>
      </c>
      <c r="I14372" t="s">
        <v>21</v>
      </c>
      <c r="J14372" t="s">
        <v>22</v>
      </c>
      <c r="K14372">
        <v>1</v>
      </c>
      <c r="L14372">
        <v>111</v>
      </c>
      <c r="M14372" t="s">
        <v>44</v>
      </c>
      <c r="N14372">
        <v>111</v>
      </c>
      <c r="P14372" cm="1">
        <f t="array" ref="P14372">IF(Q14372&gt;0,INDEX(Q14372:Q36096,MATCH(TRUE,INDEX(Q14372:Q36096="",,),0)-1),"")</f>
        <v>9</v>
      </c>
      <c r="Q14372">
        <f t="shared" si="356"/>
        <v>6</v>
      </c>
      <c r="R14372">
        <f t="shared" si="357"/>
        <v>0</v>
      </c>
    </row>
    <row r="14373" spans="1:18" x14ac:dyDescent="0.3">
      <c r="A14373" t="s">
        <v>1031</v>
      </c>
      <c r="B14373" s="1">
        <v>38565</v>
      </c>
      <c r="C14373" t="s">
        <v>16</v>
      </c>
      <c r="D14373" t="s">
        <v>1044</v>
      </c>
      <c r="E14373" t="s">
        <v>1045</v>
      </c>
      <c r="G14373" s="6" t="s">
        <v>29</v>
      </c>
      <c r="H14373" t="s">
        <v>194</v>
      </c>
      <c r="I14373" t="s">
        <v>26</v>
      </c>
      <c r="J14373" t="s">
        <v>27</v>
      </c>
      <c r="K14373">
        <v>9.5</v>
      </c>
      <c r="L14373">
        <v>7.05</v>
      </c>
      <c r="M14373" t="s">
        <v>44</v>
      </c>
      <c r="N14373">
        <v>7.05</v>
      </c>
      <c r="P14373" cm="1">
        <f t="array" ref="P14373">IF(Q14373&gt;0,INDEX(Q14373:Q36097,MATCH(TRUE,INDEX(Q14373:Q36097="",,),0)-1),"")</f>
        <v>9</v>
      </c>
      <c r="Q14373">
        <f t="shared" si="356"/>
        <v>6</v>
      </c>
      <c r="R14373">
        <f t="shared" si="357"/>
        <v>0</v>
      </c>
    </row>
    <row r="14374" spans="1:18" x14ac:dyDescent="0.3">
      <c r="A14374" t="s">
        <v>1031</v>
      </c>
      <c r="B14374" s="1">
        <v>38565</v>
      </c>
      <c r="C14374" t="s">
        <v>16</v>
      </c>
      <c r="D14374" t="s">
        <v>1044</v>
      </c>
      <c r="E14374" t="s">
        <v>1045</v>
      </c>
      <c r="G14374" s="6" t="s">
        <v>29</v>
      </c>
      <c r="H14374" t="s">
        <v>99</v>
      </c>
      <c r="I14374" t="s">
        <v>26</v>
      </c>
      <c r="J14374" t="s">
        <v>27</v>
      </c>
      <c r="K14374">
        <v>62.5</v>
      </c>
      <c r="L14374">
        <v>9.6</v>
      </c>
      <c r="M14374" t="s">
        <v>44</v>
      </c>
      <c r="N14374">
        <v>9.6</v>
      </c>
      <c r="P14374" cm="1">
        <f t="array" ref="P14374">IF(Q14374&gt;0,INDEX(Q14374:Q36098,MATCH(TRUE,INDEX(Q14374:Q36098="",,),0)-1),"")</f>
        <v>9</v>
      </c>
      <c r="Q14374">
        <f t="shared" si="356"/>
        <v>6</v>
      </c>
      <c r="R14374">
        <f t="shared" si="357"/>
        <v>0</v>
      </c>
    </row>
    <row r="14375" spans="1:18" x14ac:dyDescent="0.3">
      <c r="A14375" t="s">
        <v>1031</v>
      </c>
      <c r="B14375" s="1">
        <v>38565</v>
      </c>
      <c r="C14375" t="s">
        <v>16</v>
      </c>
      <c r="D14375" t="s">
        <v>1044</v>
      </c>
      <c r="E14375" t="s">
        <v>1045</v>
      </c>
      <c r="G14375" s="6" t="s">
        <v>29</v>
      </c>
      <c r="H14375" t="s">
        <v>148</v>
      </c>
      <c r="I14375" t="s">
        <v>26</v>
      </c>
      <c r="J14375" t="s">
        <v>27</v>
      </c>
      <c r="K14375">
        <v>11.5</v>
      </c>
      <c r="L14375">
        <v>7.8</v>
      </c>
      <c r="M14375" t="s">
        <v>44</v>
      </c>
      <c r="N14375">
        <v>7.8</v>
      </c>
      <c r="P14375" cm="1">
        <f t="array" ref="P14375">IF(Q14375&gt;0,INDEX(Q14375:Q36099,MATCH(TRUE,INDEX(Q14375:Q36099="",,),0)-1),"")</f>
        <v>9</v>
      </c>
      <c r="Q14375">
        <f t="shared" si="356"/>
        <v>6</v>
      </c>
      <c r="R14375">
        <f t="shared" si="357"/>
        <v>0</v>
      </c>
    </row>
    <row r="14376" spans="1:18" x14ac:dyDescent="0.3">
      <c r="A14376" t="s">
        <v>1031</v>
      </c>
      <c r="B14376" s="1">
        <v>38565</v>
      </c>
      <c r="C14376" t="s">
        <v>16</v>
      </c>
      <c r="D14376" t="s">
        <v>1044</v>
      </c>
      <c r="E14376" t="s">
        <v>1045</v>
      </c>
      <c r="G14376" s="6" t="s">
        <v>29</v>
      </c>
      <c r="H14376" t="s">
        <v>69</v>
      </c>
      <c r="I14376" t="s">
        <v>26</v>
      </c>
      <c r="J14376" t="s">
        <v>27</v>
      </c>
      <c r="K14376">
        <v>14.7</v>
      </c>
      <c r="L14376">
        <v>13.7</v>
      </c>
      <c r="M14376" t="s">
        <v>44</v>
      </c>
      <c r="N14376">
        <v>13.7</v>
      </c>
      <c r="P14376" cm="1">
        <f t="array" ref="P14376">IF(Q14376&gt;0,INDEX(Q14376:Q36100,MATCH(TRUE,INDEX(Q14376:Q36100="",,),0)-1),"")</f>
        <v>9</v>
      </c>
      <c r="Q14376">
        <f t="shared" si="356"/>
        <v>6</v>
      </c>
      <c r="R14376">
        <f t="shared" si="357"/>
        <v>0</v>
      </c>
    </row>
    <row r="14377" spans="1:18" x14ac:dyDescent="0.3">
      <c r="A14377" t="s">
        <v>1031</v>
      </c>
      <c r="B14377" s="1">
        <v>38565</v>
      </c>
      <c r="C14377" t="s">
        <v>16</v>
      </c>
      <c r="D14377" t="s">
        <v>1044</v>
      </c>
      <c r="E14377" t="s">
        <v>1045</v>
      </c>
      <c r="G14377" s="6" t="s">
        <v>29</v>
      </c>
      <c r="H14377" t="s">
        <v>154</v>
      </c>
      <c r="I14377" t="s">
        <v>26</v>
      </c>
      <c r="J14377" t="s">
        <v>27</v>
      </c>
      <c r="K14377">
        <v>6</v>
      </c>
      <c r="L14377">
        <v>12.85</v>
      </c>
      <c r="M14377" t="s">
        <v>44</v>
      </c>
      <c r="N14377">
        <v>12.85</v>
      </c>
      <c r="P14377" cm="1">
        <f t="array" ref="P14377">IF(Q14377&gt;0,INDEX(Q14377:Q36101,MATCH(TRUE,INDEX(Q14377:Q36101="",,),0)-1),"")</f>
        <v>9</v>
      </c>
      <c r="Q14377">
        <f t="shared" si="356"/>
        <v>6</v>
      </c>
      <c r="R14377">
        <f t="shared" si="357"/>
        <v>0</v>
      </c>
    </row>
    <row r="14378" spans="1:18" x14ac:dyDescent="0.3">
      <c r="A14378" t="s">
        <v>1031</v>
      </c>
      <c r="B14378" s="1">
        <v>38565</v>
      </c>
      <c r="C14378" t="s">
        <v>16</v>
      </c>
      <c r="D14378" t="s">
        <v>1044</v>
      </c>
      <c r="E14378" t="s">
        <v>1045</v>
      </c>
      <c r="G14378" t="s">
        <v>19</v>
      </c>
      <c r="H14378" t="s">
        <v>25</v>
      </c>
      <c r="I14378" t="s">
        <v>21</v>
      </c>
      <c r="J14378" t="s">
        <v>22</v>
      </c>
      <c r="K14378">
        <v>15.4</v>
      </c>
      <c r="L14378">
        <v>102</v>
      </c>
      <c r="M14378" t="s">
        <v>583</v>
      </c>
      <c r="N14378">
        <v>142</v>
      </c>
      <c r="P14378" cm="1">
        <f t="array" ref="P14378">IF(Q14378&gt;0,INDEX(Q14378:Q36102,MATCH(TRUE,INDEX(Q14378:Q36102="",,),0)-1),"")</f>
        <v>9</v>
      </c>
      <c r="Q14378">
        <f t="shared" si="356"/>
        <v>7</v>
      </c>
      <c r="R14378">
        <f t="shared" si="357"/>
        <v>0</v>
      </c>
    </row>
    <row r="14379" spans="1:18" x14ac:dyDescent="0.3">
      <c r="A14379" t="s">
        <v>1031</v>
      </c>
      <c r="B14379" s="1">
        <v>38565</v>
      </c>
      <c r="C14379" t="s">
        <v>16</v>
      </c>
      <c r="D14379" t="s">
        <v>1044</v>
      </c>
      <c r="E14379" t="s">
        <v>1045</v>
      </c>
      <c r="G14379" t="s">
        <v>19</v>
      </c>
      <c r="H14379" t="s">
        <v>30</v>
      </c>
      <c r="I14379" t="s">
        <v>26</v>
      </c>
      <c r="J14379" t="s">
        <v>27</v>
      </c>
      <c r="K14379">
        <v>154</v>
      </c>
      <c r="L14379">
        <v>16.05</v>
      </c>
      <c r="M14379" t="s">
        <v>583</v>
      </c>
      <c r="N14379">
        <v>26</v>
      </c>
      <c r="P14379" cm="1">
        <f t="array" ref="P14379">IF(Q14379&gt;0,INDEX(Q14379:Q36103,MATCH(TRUE,INDEX(Q14379:Q36103="",,),0)-1),"")</f>
        <v>9</v>
      </c>
      <c r="Q14379">
        <f t="shared" si="356"/>
        <v>7</v>
      </c>
      <c r="R14379">
        <f t="shared" si="357"/>
        <v>0</v>
      </c>
    </row>
    <row r="14380" spans="1:18" x14ac:dyDescent="0.3">
      <c r="A14380" t="s">
        <v>1031</v>
      </c>
      <c r="B14380" s="1">
        <v>38565</v>
      </c>
      <c r="C14380" t="s">
        <v>16</v>
      </c>
      <c r="D14380" t="s">
        <v>1044</v>
      </c>
      <c r="E14380" t="s">
        <v>1045</v>
      </c>
      <c r="G14380" t="s">
        <v>19</v>
      </c>
      <c r="H14380" t="s">
        <v>25</v>
      </c>
      <c r="I14380" t="s">
        <v>26</v>
      </c>
      <c r="J14380" t="s">
        <v>27</v>
      </c>
      <c r="K14380">
        <v>377</v>
      </c>
      <c r="L14380">
        <v>26</v>
      </c>
      <c r="M14380" t="s">
        <v>583</v>
      </c>
      <c r="N14380">
        <v>31</v>
      </c>
      <c r="P14380" cm="1">
        <f t="array" ref="P14380">IF(Q14380&gt;0,INDEX(Q14380:Q36104,MATCH(TRUE,INDEX(Q14380:Q36104="",,),0)-1),"")</f>
        <v>9</v>
      </c>
      <c r="Q14380">
        <f t="shared" si="356"/>
        <v>7</v>
      </c>
      <c r="R14380">
        <f t="shared" si="357"/>
        <v>0</v>
      </c>
    </row>
    <row r="14381" spans="1:18" x14ac:dyDescent="0.3">
      <c r="A14381" t="s">
        <v>1031</v>
      </c>
      <c r="B14381" s="1">
        <v>38565</v>
      </c>
      <c r="C14381" t="s">
        <v>16</v>
      </c>
      <c r="D14381" t="s">
        <v>1044</v>
      </c>
      <c r="E14381" t="s">
        <v>1045</v>
      </c>
      <c r="G14381" s="6" t="s">
        <v>29</v>
      </c>
      <c r="H14381" t="s">
        <v>30</v>
      </c>
      <c r="I14381" t="s">
        <v>21</v>
      </c>
      <c r="J14381" t="s">
        <v>22</v>
      </c>
      <c r="K14381">
        <v>1.3</v>
      </c>
      <c r="L14381">
        <v>125</v>
      </c>
      <c r="M14381" t="s">
        <v>583</v>
      </c>
      <c r="N14381">
        <v>125</v>
      </c>
      <c r="P14381" cm="1">
        <f t="array" ref="P14381">IF(Q14381&gt;0,INDEX(Q14381:Q36105,MATCH(TRUE,INDEX(Q14381:Q36105="",,),0)-1),"")</f>
        <v>9</v>
      </c>
      <c r="Q14381">
        <f t="shared" si="356"/>
        <v>7</v>
      </c>
      <c r="R14381">
        <f t="shared" si="357"/>
        <v>0</v>
      </c>
    </row>
    <row r="14382" spans="1:18" x14ac:dyDescent="0.3">
      <c r="A14382" t="s">
        <v>1031</v>
      </c>
      <c r="B14382" s="1">
        <v>38565</v>
      </c>
      <c r="C14382" t="s">
        <v>16</v>
      </c>
      <c r="D14382" t="s">
        <v>1044</v>
      </c>
      <c r="E14382" t="s">
        <v>1045</v>
      </c>
      <c r="G14382" s="6" t="s">
        <v>29</v>
      </c>
      <c r="H14382" t="s">
        <v>69</v>
      </c>
      <c r="I14382" t="s">
        <v>21</v>
      </c>
      <c r="J14382" t="s">
        <v>22</v>
      </c>
      <c r="K14382">
        <v>1</v>
      </c>
      <c r="L14382">
        <v>111</v>
      </c>
      <c r="M14382" t="s">
        <v>583</v>
      </c>
      <c r="N14382">
        <v>111</v>
      </c>
      <c r="P14382" cm="1">
        <f t="array" ref="P14382">IF(Q14382&gt;0,INDEX(Q14382:Q36106,MATCH(TRUE,INDEX(Q14382:Q36106="",,),0)-1),"")</f>
        <v>9</v>
      </c>
      <c r="Q14382">
        <f t="shared" si="356"/>
        <v>7</v>
      </c>
      <c r="R14382">
        <f t="shared" si="357"/>
        <v>0</v>
      </c>
    </row>
    <row r="14383" spans="1:18" x14ac:dyDescent="0.3">
      <c r="A14383" t="s">
        <v>1031</v>
      </c>
      <c r="B14383" s="1">
        <v>38565</v>
      </c>
      <c r="C14383" t="s">
        <v>16</v>
      </c>
      <c r="D14383" t="s">
        <v>1044</v>
      </c>
      <c r="E14383" t="s">
        <v>1045</v>
      </c>
      <c r="G14383" s="6" t="s">
        <v>29</v>
      </c>
      <c r="H14383" t="s">
        <v>194</v>
      </c>
      <c r="I14383" t="s">
        <v>26</v>
      </c>
      <c r="J14383" t="s">
        <v>27</v>
      </c>
      <c r="K14383">
        <v>9.5</v>
      </c>
      <c r="L14383">
        <v>7.05</v>
      </c>
      <c r="M14383" t="s">
        <v>583</v>
      </c>
      <c r="N14383">
        <v>7.05</v>
      </c>
      <c r="P14383" cm="1">
        <f t="array" ref="P14383">IF(Q14383&gt;0,INDEX(Q14383:Q36107,MATCH(TRUE,INDEX(Q14383:Q36107="",,),0)-1),"")</f>
        <v>9</v>
      </c>
      <c r="Q14383">
        <f t="shared" ref="Q14383:Q14407" si="358">INT((ROW()-14318)/10)+1</f>
        <v>7</v>
      </c>
      <c r="R14383">
        <f t="shared" si="357"/>
        <v>0</v>
      </c>
    </row>
    <row r="14384" spans="1:18" x14ac:dyDescent="0.3">
      <c r="A14384" t="s">
        <v>1031</v>
      </c>
      <c r="B14384" s="1">
        <v>38565</v>
      </c>
      <c r="C14384" t="s">
        <v>16</v>
      </c>
      <c r="D14384" t="s">
        <v>1044</v>
      </c>
      <c r="E14384" t="s">
        <v>1045</v>
      </c>
      <c r="G14384" s="6" t="s">
        <v>29</v>
      </c>
      <c r="H14384" t="s">
        <v>99</v>
      </c>
      <c r="I14384" t="s">
        <v>26</v>
      </c>
      <c r="J14384" t="s">
        <v>27</v>
      </c>
      <c r="K14384">
        <v>62.5</v>
      </c>
      <c r="L14384">
        <v>9.6</v>
      </c>
      <c r="M14384" t="s">
        <v>583</v>
      </c>
      <c r="N14384">
        <v>9.6</v>
      </c>
      <c r="P14384" cm="1">
        <f t="array" ref="P14384">IF(Q14384&gt;0,INDEX(Q14384:Q36108,MATCH(TRUE,INDEX(Q14384:Q36108="",,),0)-1),"")</f>
        <v>9</v>
      </c>
      <c r="Q14384">
        <f t="shared" si="358"/>
        <v>7</v>
      </c>
      <c r="R14384">
        <f t="shared" si="357"/>
        <v>0</v>
      </c>
    </row>
    <row r="14385" spans="1:18" x14ac:dyDescent="0.3">
      <c r="A14385" t="s">
        <v>1031</v>
      </c>
      <c r="B14385" s="1">
        <v>38565</v>
      </c>
      <c r="C14385" t="s">
        <v>16</v>
      </c>
      <c r="D14385" t="s">
        <v>1044</v>
      </c>
      <c r="E14385" t="s">
        <v>1045</v>
      </c>
      <c r="G14385" s="6" t="s">
        <v>29</v>
      </c>
      <c r="H14385" t="s">
        <v>148</v>
      </c>
      <c r="I14385" t="s">
        <v>26</v>
      </c>
      <c r="J14385" t="s">
        <v>27</v>
      </c>
      <c r="K14385">
        <v>11.5</v>
      </c>
      <c r="L14385">
        <v>7.8</v>
      </c>
      <c r="M14385" t="s">
        <v>583</v>
      </c>
      <c r="N14385">
        <v>7.8</v>
      </c>
      <c r="P14385" cm="1">
        <f t="array" ref="P14385">IF(Q14385&gt;0,INDEX(Q14385:Q36109,MATCH(TRUE,INDEX(Q14385:Q36109="",,),0)-1),"")</f>
        <v>9</v>
      </c>
      <c r="Q14385">
        <f t="shared" si="358"/>
        <v>7</v>
      </c>
      <c r="R14385">
        <f t="shared" si="357"/>
        <v>0</v>
      </c>
    </row>
    <row r="14386" spans="1:18" x14ac:dyDescent="0.3">
      <c r="A14386" t="s">
        <v>1031</v>
      </c>
      <c r="B14386" s="1">
        <v>38565</v>
      </c>
      <c r="C14386" t="s">
        <v>16</v>
      </c>
      <c r="D14386" t="s">
        <v>1044</v>
      </c>
      <c r="E14386" t="s">
        <v>1045</v>
      </c>
      <c r="G14386" s="6" t="s">
        <v>29</v>
      </c>
      <c r="H14386" t="s">
        <v>69</v>
      </c>
      <c r="I14386" t="s">
        <v>26</v>
      </c>
      <c r="J14386" t="s">
        <v>27</v>
      </c>
      <c r="K14386">
        <v>14.7</v>
      </c>
      <c r="L14386">
        <v>13.7</v>
      </c>
      <c r="M14386" t="s">
        <v>583</v>
      </c>
      <c r="N14386">
        <v>13.7</v>
      </c>
      <c r="P14386" cm="1">
        <f t="array" ref="P14386">IF(Q14386&gt;0,INDEX(Q14386:Q36110,MATCH(TRUE,INDEX(Q14386:Q36110="",,),0)-1),"")</f>
        <v>9</v>
      </c>
      <c r="Q14386">
        <f t="shared" si="358"/>
        <v>7</v>
      </c>
      <c r="R14386">
        <f t="shared" si="357"/>
        <v>0</v>
      </c>
    </row>
    <row r="14387" spans="1:18" x14ac:dyDescent="0.3">
      <c r="A14387" t="s">
        <v>1031</v>
      </c>
      <c r="B14387" s="1">
        <v>38565</v>
      </c>
      <c r="C14387" t="s">
        <v>16</v>
      </c>
      <c r="D14387" t="s">
        <v>1044</v>
      </c>
      <c r="E14387" t="s">
        <v>1045</v>
      </c>
      <c r="G14387" s="6" t="s">
        <v>29</v>
      </c>
      <c r="H14387" t="s">
        <v>154</v>
      </c>
      <c r="I14387" t="s">
        <v>26</v>
      </c>
      <c r="J14387" t="s">
        <v>27</v>
      </c>
      <c r="K14387">
        <v>6</v>
      </c>
      <c r="L14387">
        <v>12.85</v>
      </c>
      <c r="M14387" t="s">
        <v>583</v>
      </c>
      <c r="N14387">
        <v>12.85</v>
      </c>
      <c r="P14387" cm="1">
        <f t="array" ref="P14387">IF(Q14387&gt;0,INDEX(Q14387:Q36111,MATCH(TRUE,INDEX(Q14387:Q36111="",,),0)-1),"")</f>
        <v>9</v>
      </c>
      <c r="Q14387">
        <f t="shared" si="358"/>
        <v>7</v>
      </c>
      <c r="R14387">
        <f t="shared" si="357"/>
        <v>0</v>
      </c>
    </row>
    <row r="14388" spans="1:18" x14ac:dyDescent="0.3">
      <c r="A14388" t="s">
        <v>1031</v>
      </c>
      <c r="B14388" s="1">
        <v>38565</v>
      </c>
      <c r="C14388" t="s">
        <v>16</v>
      </c>
      <c r="D14388" t="s">
        <v>1044</v>
      </c>
      <c r="E14388" t="s">
        <v>1045</v>
      </c>
      <c r="G14388" t="s">
        <v>19</v>
      </c>
      <c r="H14388" t="s">
        <v>25</v>
      </c>
      <c r="I14388" t="s">
        <v>21</v>
      </c>
      <c r="J14388" t="s">
        <v>22</v>
      </c>
      <c r="K14388">
        <v>15.4</v>
      </c>
      <c r="L14388">
        <v>102</v>
      </c>
      <c r="M14388" t="s">
        <v>182</v>
      </c>
      <c r="N14388">
        <v>110</v>
      </c>
      <c r="P14388" cm="1">
        <f t="array" ref="P14388">IF(Q14388&gt;0,INDEX(Q14388:Q36112,MATCH(TRUE,INDEX(Q14388:Q36112="",,),0)-1),"")</f>
        <v>9</v>
      </c>
      <c r="Q14388">
        <f t="shared" si="358"/>
        <v>8</v>
      </c>
      <c r="R14388">
        <f t="shared" ref="R14388:R14451" si="359">IF(P14388="","",0)</f>
        <v>0</v>
      </c>
    </row>
    <row r="14389" spans="1:18" x14ac:dyDescent="0.3">
      <c r="A14389" t="s">
        <v>1031</v>
      </c>
      <c r="B14389" s="1">
        <v>38565</v>
      </c>
      <c r="C14389" t="s">
        <v>16</v>
      </c>
      <c r="D14389" t="s">
        <v>1044</v>
      </c>
      <c r="E14389" t="s">
        <v>1045</v>
      </c>
      <c r="G14389" t="s">
        <v>19</v>
      </c>
      <c r="H14389" t="s">
        <v>30</v>
      </c>
      <c r="I14389" t="s">
        <v>26</v>
      </c>
      <c r="J14389" t="s">
        <v>27</v>
      </c>
      <c r="K14389">
        <v>154</v>
      </c>
      <c r="L14389">
        <v>16.05</v>
      </c>
      <c r="M14389" t="s">
        <v>182</v>
      </c>
      <c r="N14389">
        <v>18.2</v>
      </c>
      <c r="P14389" cm="1">
        <f t="array" ref="P14389">IF(Q14389&gt;0,INDEX(Q14389:Q36113,MATCH(TRUE,INDEX(Q14389:Q36113="",,),0)-1),"")</f>
        <v>9</v>
      </c>
      <c r="Q14389">
        <f t="shared" si="358"/>
        <v>8</v>
      </c>
      <c r="R14389">
        <f t="shared" si="359"/>
        <v>0</v>
      </c>
    </row>
    <row r="14390" spans="1:18" x14ac:dyDescent="0.3">
      <c r="A14390" t="s">
        <v>1031</v>
      </c>
      <c r="B14390" s="1">
        <v>38565</v>
      </c>
      <c r="C14390" t="s">
        <v>16</v>
      </c>
      <c r="D14390" t="s">
        <v>1044</v>
      </c>
      <c r="E14390" t="s">
        <v>1045</v>
      </c>
      <c r="G14390" t="s">
        <v>19</v>
      </c>
      <c r="H14390" t="s">
        <v>25</v>
      </c>
      <c r="I14390" t="s">
        <v>26</v>
      </c>
      <c r="J14390" t="s">
        <v>27</v>
      </c>
      <c r="K14390">
        <v>377</v>
      </c>
      <c r="L14390">
        <v>26</v>
      </c>
      <c r="M14390" t="s">
        <v>182</v>
      </c>
      <c r="N14390">
        <v>28</v>
      </c>
      <c r="P14390" cm="1">
        <f t="array" ref="P14390">IF(Q14390&gt;0,INDEX(Q14390:Q36114,MATCH(TRUE,INDEX(Q14390:Q36114="",,),0)-1),"")</f>
        <v>9</v>
      </c>
      <c r="Q14390">
        <f t="shared" si="358"/>
        <v>8</v>
      </c>
      <c r="R14390">
        <f t="shared" si="359"/>
        <v>0</v>
      </c>
    </row>
    <row r="14391" spans="1:18" x14ac:dyDescent="0.3">
      <c r="A14391" t="s">
        <v>1031</v>
      </c>
      <c r="B14391" s="1">
        <v>38565</v>
      </c>
      <c r="C14391" t="s">
        <v>16</v>
      </c>
      <c r="D14391" t="s">
        <v>1044</v>
      </c>
      <c r="E14391" t="s">
        <v>1045</v>
      </c>
      <c r="G14391" s="6" t="s">
        <v>29</v>
      </c>
      <c r="H14391" t="s">
        <v>30</v>
      </c>
      <c r="I14391" t="s">
        <v>21</v>
      </c>
      <c r="J14391" t="s">
        <v>22</v>
      </c>
      <c r="K14391">
        <v>1.3</v>
      </c>
      <c r="L14391">
        <v>125</v>
      </c>
      <c r="M14391" t="s">
        <v>182</v>
      </c>
      <c r="N14391">
        <v>125</v>
      </c>
      <c r="P14391" cm="1">
        <f t="array" ref="P14391">IF(Q14391&gt;0,INDEX(Q14391:Q36115,MATCH(TRUE,INDEX(Q14391:Q36115="",,),0)-1),"")</f>
        <v>9</v>
      </c>
      <c r="Q14391">
        <f t="shared" si="358"/>
        <v>8</v>
      </c>
      <c r="R14391">
        <f t="shared" si="359"/>
        <v>0</v>
      </c>
    </row>
    <row r="14392" spans="1:18" x14ac:dyDescent="0.3">
      <c r="A14392" t="s">
        <v>1031</v>
      </c>
      <c r="B14392" s="1">
        <v>38565</v>
      </c>
      <c r="C14392" t="s">
        <v>16</v>
      </c>
      <c r="D14392" t="s">
        <v>1044</v>
      </c>
      <c r="E14392" t="s">
        <v>1045</v>
      </c>
      <c r="G14392" s="6" t="s">
        <v>29</v>
      </c>
      <c r="H14392" t="s">
        <v>69</v>
      </c>
      <c r="I14392" t="s">
        <v>21</v>
      </c>
      <c r="J14392" t="s">
        <v>22</v>
      </c>
      <c r="K14392">
        <v>1</v>
      </c>
      <c r="L14392">
        <v>111</v>
      </c>
      <c r="M14392" t="s">
        <v>182</v>
      </c>
      <c r="N14392">
        <v>111</v>
      </c>
      <c r="P14392" cm="1">
        <f t="array" ref="P14392">IF(Q14392&gt;0,INDEX(Q14392:Q36116,MATCH(TRUE,INDEX(Q14392:Q36116="",,),0)-1),"")</f>
        <v>9</v>
      </c>
      <c r="Q14392">
        <f t="shared" si="358"/>
        <v>8</v>
      </c>
      <c r="R14392">
        <f t="shared" si="359"/>
        <v>0</v>
      </c>
    </row>
    <row r="14393" spans="1:18" x14ac:dyDescent="0.3">
      <c r="A14393" t="s">
        <v>1031</v>
      </c>
      <c r="B14393" s="1">
        <v>38565</v>
      </c>
      <c r="C14393" t="s">
        <v>16</v>
      </c>
      <c r="D14393" t="s">
        <v>1044</v>
      </c>
      <c r="E14393" t="s">
        <v>1045</v>
      </c>
      <c r="G14393" s="6" t="s">
        <v>29</v>
      </c>
      <c r="H14393" t="s">
        <v>194</v>
      </c>
      <c r="I14393" t="s">
        <v>26</v>
      </c>
      <c r="J14393" t="s">
        <v>27</v>
      </c>
      <c r="K14393">
        <v>9.5</v>
      </c>
      <c r="L14393">
        <v>7.05</v>
      </c>
      <c r="M14393" t="s">
        <v>182</v>
      </c>
      <c r="N14393">
        <v>7.05</v>
      </c>
      <c r="P14393" cm="1">
        <f t="array" ref="P14393">IF(Q14393&gt;0,INDEX(Q14393:Q36117,MATCH(TRUE,INDEX(Q14393:Q36117="",,),0)-1),"")</f>
        <v>9</v>
      </c>
      <c r="Q14393">
        <f t="shared" si="358"/>
        <v>8</v>
      </c>
      <c r="R14393">
        <f t="shared" si="359"/>
        <v>0</v>
      </c>
    </row>
    <row r="14394" spans="1:18" x14ac:dyDescent="0.3">
      <c r="A14394" t="s">
        <v>1031</v>
      </c>
      <c r="B14394" s="1">
        <v>38565</v>
      </c>
      <c r="C14394" t="s">
        <v>16</v>
      </c>
      <c r="D14394" t="s">
        <v>1044</v>
      </c>
      <c r="E14394" t="s">
        <v>1045</v>
      </c>
      <c r="G14394" s="6" t="s">
        <v>29</v>
      </c>
      <c r="H14394" t="s">
        <v>99</v>
      </c>
      <c r="I14394" t="s">
        <v>26</v>
      </c>
      <c r="J14394" t="s">
        <v>27</v>
      </c>
      <c r="K14394">
        <v>62.5</v>
      </c>
      <c r="L14394">
        <v>9.6</v>
      </c>
      <c r="M14394" t="s">
        <v>182</v>
      </c>
      <c r="N14394">
        <v>9.6</v>
      </c>
      <c r="P14394" cm="1">
        <f t="array" ref="P14394">IF(Q14394&gt;0,INDEX(Q14394:Q36118,MATCH(TRUE,INDEX(Q14394:Q36118="",,),0)-1),"")</f>
        <v>9</v>
      </c>
      <c r="Q14394">
        <f t="shared" si="358"/>
        <v>8</v>
      </c>
      <c r="R14394">
        <f t="shared" si="359"/>
        <v>0</v>
      </c>
    </row>
    <row r="14395" spans="1:18" x14ac:dyDescent="0.3">
      <c r="A14395" t="s">
        <v>1031</v>
      </c>
      <c r="B14395" s="1">
        <v>38565</v>
      </c>
      <c r="C14395" t="s">
        <v>16</v>
      </c>
      <c r="D14395" t="s">
        <v>1044</v>
      </c>
      <c r="E14395" t="s">
        <v>1045</v>
      </c>
      <c r="G14395" s="6" t="s">
        <v>29</v>
      </c>
      <c r="H14395" t="s">
        <v>148</v>
      </c>
      <c r="I14395" t="s">
        <v>26</v>
      </c>
      <c r="J14395" t="s">
        <v>27</v>
      </c>
      <c r="K14395">
        <v>11.5</v>
      </c>
      <c r="L14395">
        <v>7.8</v>
      </c>
      <c r="M14395" t="s">
        <v>182</v>
      </c>
      <c r="N14395">
        <v>7.8</v>
      </c>
      <c r="P14395" cm="1">
        <f t="array" ref="P14395">IF(Q14395&gt;0,INDEX(Q14395:Q36119,MATCH(TRUE,INDEX(Q14395:Q36119="",,),0)-1),"")</f>
        <v>9</v>
      </c>
      <c r="Q14395">
        <f t="shared" si="358"/>
        <v>8</v>
      </c>
      <c r="R14395">
        <f t="shared" si="359"/>
        <v>0</v>
      </c>
    </row>
    <row r="14396" spans="1:18" x14ac:dyDescent="0.3">
      <c r="A14396" t="s">
        <v>1031</v>
      </c>
      <c r="B14396" s="1">
        <v>38565</v>
      </c>
      <c r="C14396" t="s">
        <v>16</v>
      </c>
      <c r="D14396" t="s">
        <v>1044</v>
      </c>
      <c r="E14396" t="s">
        <v>1045</v>
      </c>
      <c r="G14396" s="6" t="s">
        <v>29</v>
      </c>
      <c r="H14396" t="s">
        <v>69</v>
      </c>
      <c r="I14396" t="s">
        <v>26</v>
      </c>
      <c r="J14396" t="s">
        <v>27</v>
      </c>
      <c r="K14396">
        <v>14.7</v>
      </c>
      <c r="L14396">
        <v>13.7</v>
      </c>
      <c r="M14396" t="s">
        <v>182</v>
      </c>
      <c r="N14396">
        <v>13.7</v>
      </c>
      <c r="P14396" cm="1">
        <f t="array" ref="P14396">IF(Q14396&gt;0,INDEX(Q14396:Q36120,MATCH(TRUE,INDEX(Q14396:Q36120="",,),0)-1),"")</f>
        <v>9</v>
      </c>
      <c r="Q14396">
        <f t="shared" si="358"/>
        <v>8</v>
      </c>
      <c r="R14396">
        <f t="shared" si="359"/>
        <v>0</v>
      </c>
    </row>
    <row r="14397" spans="1:18" x14ac:dyDescent="0.3">
      <c r="A14397" t="s">
        <v>1031</v>
      </c>
      <c r="B14397" s="1">
        <v>38565</v>
      </c>
      <c r="C14397" t="s">
        <v>16</v>
      </c>
      <c r="D14397" t="s">
        <v>1044</v>
      </c>
      <c r="E14397" t="s">
        <v>1045</v>
      </c>
      <c r="G14397" s="6" t="s">
        <v>29</v>
      </c>
      <c r="H14397" t="s">
        <v>154</v>
      </c>
      <c r="I14397" t="s">
        <v>26</v>
      </c>
      <c r="J14397" t="s">
        <v>27</v>
      </c>
      <c r="K14397">
        <v>6</v>
      </c>
      <c r="L14397">
        <v>12.85</v>
      </c>
      <c r="M14397" t="s">
        <v>182</v>
      </c>
      <c r="N14397">
        <v>12.85</v>
      </c>
      <c r="P14397" cm="1">
        <f t="array" ref="P14397">IF(Q14397&gt;0,INDEX(Q14397:Q36121,MATCH(TRUE,INDEX(Q14397:Q36121="",,),0)-1),"")</f>
        <v>9</v>
      </c>
      <c r="Q14397">
        <f t="shared" si="358"/>
        <v>8</v>
      </c>
      <c r="R14397">
        <f t="shared" si="359"/>
        <v>0</v>
      </c>
    </row>
    <row r="14398" spans="1:18" x14ac:dyDescent="0.3">
      <c r="A14398" t="s">
        <v>1031</v>
      </c>
      <c r="B14398" s="1">
        <v>38565</v>
      </c>
      <c r="C14398" t="s">
        <v>16</v>
      </c>
      <c r="D14398" t="s">
        <v>1044</v>
      </c>
      <c r="E14398" t="s">
        <v>1045</v>
      </c>
      <c r="G14398" t="s">
        <v>19</v>
      </c>
      <c r="H14398" t="s">
        <v>25</v>
      </c>
      <c r="I14398" t="s">
        <v>21</v>
      </c>
      <c r="J14398" t="s">
        <v>22</v>
      </c>
      <c r="K14398">
        <v>15.4</v>
      </c>
      <c r="L14398">
        <v>102</v>
      </c>
      <c r="M14398" t="s">
        <v>183</v>
      </c>
      <c r="N14398">
        <v>112</v>
      </c>
      <c r="P14398" cm="1">
        <f t="array" ref="P14398">IF(Q14398&gt;0,INDEX(Q14398:Q36122,MATCH(TRUE,INDEX(Q14398:Q36122="",,),0)-1),"")</f>
        <v>9</v>
      </c>
      <c r="Q14398">
        <f t="shared" si="358"/>
        <v>9</v>
      </c>
      <c r="R14398">
        <f t="shared" si="359"/>
        <v>0</v>
      </c>
    </row>
    <row r="14399" spans="1:18" x14ac:dyDescent="0.3">
      <c r="A14399" t="s">
        <v>1031</v>
      </c>
      <c r="B14399" s="1">
        <v>38565</v>
      </c>
      <c r="C14399" t="s">
        <v>16</v>
      </c>
      <c r="D14399" t="s">
        <v>1044</v>
      </c>
      <c r="E14399" t="s">
        <v>1045</v>
      </c>
      <c r="G14399" t="s">
        <v>19</v>
      </c>
      <c r="H14399" t="s">
        <v>30</v>
      </c>
      <c r="I14399" t="s">
        <v>26</v>
      </c>
      <c r="J14399" t="s">
        <v>27</v>
      </c>
      <c r="K14399">
        <v>154</v>
      </c>
      <c r="L14399">
        <v>16.05</v>
      </c>
      <c r="M14399" t="s">
        <v>183</v>
      </c>
      <c r="N14399">
        <v>18</v>
      </c>
      <c r="P14399" cm="1">
        <f t="array" ref="P14399">IF(Q14399&gt;0,INDEX(Q14399:Q36123,MATCH(TRUE,INDEX(Q14399:Q36123="",,),0)-1),"")</f>
        <v>9</v>
      </c>
      <c r="Q14399">
        <f t="shared" si="358"/>
        <v>9</v>
      </c>
      <c r="R14399">
        <f t="shared" si="359"/>
        <v>0</v>
      </c>
    </row>
    <row r="14400" spans="1:18" x14ac:dyDescent="0.3">
      <c r="A14400" t="s">
        <v>1031</v>
      </c>
      <c r="B14400" s="1">
        <v>38565</v>
      </c>
      <c r="C14400" t="s">
        <v>16</v>
      </c>
      <c r="D14400" t="s">
        <v>1044</v>
      </c>
      <c r="E14400" t="s">
        <v>1045</v>
      </c>
      <c r="G14400" t="s">
        <v>19</v>
      </c>
      <c r="H14400" t="s">
        <v>25</v>
      </c>
      <c r="I14400" t="s">
        <v>26</v>
      </c>
      <c r="J14400" t="s">
        <v>27</v>
      </c>
      <c r="K14400">
        <v>377</v>
      </c>
      <c r="L14400">
        <v>26</v>
      </c>
      <c r="M14400" t="s">
        <v>183</v>
      </c>
      <c r="N14400">
        <v>28</v>
      </c>
      <c r="P14400" cm="1">
        <f t="array" ref="P14400">IF(Q14400&gt;0,INDEX(Q14400:Q36124,MATCH(TRUE,INDEX(Q14400:Q36124="",,),0)-1),"")</f>
        <v>9</v>
      </c>
      <c r="Q14400">
        <f t="shared" si="358"/>
        <v>9</v>
      </c>
      <c r="R14400">
        <f t="shared" si="359"/>
        <v>0</v>
      </c>
    </row>
    <row r="14401" spans="1:18" x14ac:dyDescent="0.3">
      <c r="A14401" t="s">
        <v>1031</v>
      </c>
      <c r="B14401" s="1">
        <v>38565</v>
      </c>
      <c r="C14401" t="s">
        <v>16</v>
      </c>
      <c r="D14401" t="s">
        <v>1044</v>
      </c>
      <c r="E14401" t="s">
        <v>1045</v>
      </c>
      <c r="G14401" s="6" t="s">
        <v>29</v>
      </c>
      <c r="H14401" t="s">
        <v>30</v>
      </c>
      <c r="I14401" t="s">
        <v>21</v>
      </c>
      <c r="J14401" t="s">
        <v>22</v>
      </c>
      <c r="K14401">
        <v>1.3</v>
      </c>
      <c r="L14401">
        <v>125</v>
      </c>
      <c r="M14401" t="s">
        <v>183</v>
      </c>
      <c r="N14401">
        <v>125</v>
      </c>
      <c r="P14401" cm="1">
        <f t="array" ref="P14401">IF(Q14401&gt;0,INDEX(Q14401:Q36125,MATCH(TRUE,INDEX(Q14401:Q36125="",,),0)-1),"")</f>
        <v>9</v>
      </c>
      <c r="Q14401">
        <f t="shared" si="358"/>
        <v>9</v>
      </c>
      <c r="R14401">
        <f t="shared" si="359"/>
        <v>0</v>
      </c>
    </row>
    <row r="14402" spans="1:18" x14ac:dyDescent="0.3">
      <c r="A14402" t="s">
        <v>1031</v>
      </c>
      <c r="B14402" s="1">
        <v>38565</v>
      </c>
      <c r="C14402" t="s">
        <v>16</v>
      </c>
      <c r="D14402" t="s">
        <v>1044</v>
      </c>
      <c r="E14402" t="s">
        <v>1045</v>
      </c>
      <c r="G14402" s="6" t="s">
        <v>29</v>
      </c>
      <c r="H14402" t="s">
        <v>69</v>
      </c>
      <c r="I14402" t="s">
        <v>21</v>
      </c>
      <c r="J14402" t="s">
        <v>22</v>
      </c>
      <c r="K14402">
        <v>1</v>
      </c>
      <c r="L14402">
        <v>111</v>
      </c>
      <c r="M14402" t="s">
        <v>183</v>
      </c>
      <c r="N14402">
        <v>111</v>
      </c>
      <c r="P14402" cm="1">
        <f t="array" ref="P14402">IF(Q14402&gt;0,INDEX(Q14402:Q36126,MATCH(TRUE,INDEX(Q14402:Q36126="",,),0)-1),"")</f>
        <v>9</v>
      </c>
      <c r="Q14402">
        <f t="shared" si="358"/>
        <v>9</v>
      </c>
      <c r="R14402">
        <f t="shared" si="359"/>
        <v>0</v>
      </c>
    </row>
    <row r="14403" spans="1:18" x14ac:dyDescent="0.3">
      <c r="A14403" t="s">
        <v>1031</v>
      </c>
      <c r="B14403" s="1">
        <v>38565</v>
      </c>
      <c r="C14403" t="s">
        <v>16</v>
      </c>
      <c r="D14403" t="s">
        <v>1044</v>
      </c>
      <c r="E14403" t="s">
        <v>1045</v>
      </c>
      <c r="G14403" s="6" t="s">
        <v>29</v>
      </c>
      <c r="H14403" t="s">
        <v>194</v>
      </c>
      <c r="I14403" t="s">
        <v>26</v>
      </c>
      <c r="J14403" t="s">
        <v>27</v>
      </c>
      <c r="K14403">
        <v>9.5</v>
      </c>
      <c r="L14403">
        <v>7.05</v>
      </c>
      <c r="M14403" t="s">
        <v>183</v>
      </c>
      <c r="N14403">
        <v>7.05</v>
      </c>
      <c r="P14403" cm="1">
        <f t="array" ref="P14403">IF(Q14403&gt;0,INDEX(Q14403:Q36127,MATCH(TRUE,INDEX(Q14403:Q36127="",,),0)-1),"")</f>
        <v>9</v>
      </c>
      <c r="Q14403">
        <f t="shared" si="358"/>
        <v>9</v>
      </c>
      <c r="R14403">
        <f t="shared" si="359"/>
        <v>0</v>
      </c>
    </row>
    <row r="14404" spans="1:18" x14ac:dyDescent="0.3">
      <c r="A14404" t="s">
        <v>1031</v>
      </c>
      <c r="B14404" s="1">
        <v>38565</v>
      </c>
      <c r="C14404" t="s">
        <v>16</v>
      </c>
      <c r="D14404" t="s">
        <v>1044</v>
      </c>
      <c r="E14404" t="s">
        <v>1045</v>
      </c>
      <c r="G14404" s="6" t="s">
        <v>29</v>
      </c>
      <c r="H14404" t="s">
        <v>99</v>
      </c>
      <c r="I14404" t="s">
        <v>26</v>
      </c>
      <c r="J14404" t="s">
        <v>27</v>
      </c>
      <c r="K14404">
        <v>62.5</v>
      </c>
      <c r="L14404">
        <v>9.6</v>
      </c>
      <c r="M14404" t="s">
        <v>183</v>
      </c>
      <c r="N14404">
        <v>9.6</v>
      </c>
      <c r="P14404" cm="1">
        <f t="array" ref="P14404">IF(Q14404&gt;0,INDEX(Q14404:Q36128,MATCH(TRUE,INDEX(Q14404:Q36128="",,),0)-1),"")</f>
        <v>9</v>
      </c>
      <c r="Q14404">
        <f t="shared" si="358"/>
        <v>9</v>
      </c>
      <c r="R14404">
        <f t="shared" si="359"/>
        <v>0</v>
      </c>
    </row>
    <row r="14405" spans="1:18" x14ac:dyDescent="0.3">
      <c r="A14405" t="s">
        <v>1031</v>
      </c>
      <c r="B14405" s="1">
        <v>38565</v>
      </c>
      <c r="C14405" t="s">
        <v>16</v>
      </c>
      <c r="D14405" t="s">
        <v>1044</v>
      </c>
      <c r="E14405" t="s">
        <v>1045</v>
      </c>
      <c r="G14405" s="6" t="s">
        <v>29</v>
      </c>
      <c r="H14405" t="s">
        <v>148</v>
      </c>
      <c r="I14405" t="s">
        <v>26</v>
      </c>
      <c r="J14405" t="s">
        <v>27</v>
      </c>
      <c r="K14405">
        <v>11.5</v>
      </c>
      <c r="L14405">
        <v>7.8</v>
      </c>
      <c r="M14405" t="s">
        <v>183</v>
      </c>
      <c r="N14405">
        <v>7.8</v>
      </c>
      <c r="P14405" cm="1">
        <f t="array" ref="P14405">IF(Q14405&gt;0,INDEX(Q14405:Q36129,MATCH(TRUE,INDEX(Q14405:Q36129="",,),0)-1),"")</f>
        <v>9</v>
      </c>
      <c r="Q14405">
        <f t="shared" si="358"/>
        <v>9</v>
      </c>
      <c r="R14405">
        <f t="shared" si="359"/>
        <v>0</v>
      </c>
    </row>
    <row r="14406" spans="1:18" x14ac:dyDescent="0.3">
      <c r="A14406" t="s">
        <v>1031</v>
      </c>
      <c r="B14406" s="1">
        <v>38565</v>
      </c>
      <c r="C14406" t="s">
        <v>16</v>
      </c>
      <c r="D14406" t="s">
        <v>1044</v>
      </c>
      <c r="E14406" t="s">
        <v>1045</v>
      </c>
      <c r="G14406" s="6" t="s">
        <v>29</v>
      </c>
      <c r="H14406" t="s">
        <v>69</v>
      </c>
      <c r="I14406" t="s">
        <v>26</v>
      </c>
      <c r="J14406" t="s">
        <v>27</v>
      </c>
      <c r="K14406">
        <v>14.7</v>
      </c>
      <c r="L14406">
        <v>13.7</v>
      </c>
      <c r="M14406" t="s">
        <v>183</v>
      </c>
      <c r="N14406">
        <v>13.7</v>
      </c>
      <c r="P14406" cm="1">
        <f t="array" ref="P14406">IF(Q14406&gt;0,INDEX(Q14406:Q36130,MATCH(TRUE,INDEX(Q14406:Q36130="",,),0)-1),"")</f>
        <v>9</v>
      </c>
      <c r="Q14406">
        <f t="shared" si="358"/>
        <v>9</v>
      </c>
      <c r="R14406">
        <f t="shared" si="359"/>
        <v>0</v>
      </c>
    </row>
    <row r="14407" spans="1:18" x14ac:dyDescent="0.3">
      <c r="A14407" t="s">
        <v>1031</v>
      </c>
      <c r="B14407" s="1">
        <v>38565</v>
      </c>
      <c r="C14407" t="s">
        <v>16</v>
      </c>
      <c r="D14407" t="s">
        <v>1044</v>
      </c>
      <c r="E14407" t="s">
        <v>1045</v>
      </c>
      <c r="G14407" s="6" t="s">
        <v>29</v>
      </c>
      <c r="H14407" t="s">
        <v>154</v>
      </c>
      <c r="I14407" t="s">
        <v>26</v>
      </c>
      <c r="J14407" t="s">
        <v>27</v>
      </c>
      <c r="K14407">
        <v>6</v>
      </c>
      <c r="L14407">
        <v>12.85</v>
      </c>
      <c r="M14407" t="s">
        <v>183</v>
      </c>
      <c r="N14407">
        <v>12.85</v>
      </c>
      <c r="P14407" cm="1">
        <f t="array" ref="P14407">IF(Q14407&gt;0,INDEX(Q14407:Q36131,MATCH(TRUE,INDEX(Q14407:Q36131="",,),0)-1),"")</f>
        <v>9</v>
      </c>
      <c r="Q14407">
        <f t="shared" si="358"/>
        <v>9</v>
      </c>
      <c r="R14407">
        <f t="shared" si="359"/>
        <v>0</v>
      </c>
    </row>
    <row r="14408" spans="1:18" x14ac:dyDescent="0.3">
      <c r="P14408" t="str" cm="1">
        <f t="array" ref="P14408">IF(Q14408&gt;0,INDEX(Q14408:Q36132,MATCH(TRUE,INDEX(Q14408:Q36132="",,),0)-1),"")</f>
        <v/>
      </c>
      <c r="R14408" t="str">
        <f t="shared" si="359"/>
        <v/>
      </c>
    </row>
    <row r="14409" spans="1:18" x14ac:dyDescent="0.3">
      <c r="A14409" t="s">
        <v>1031</v>
      </c>
      <c r="B14409" s="1">
        <v>38565</v>
      </c>
      <c r="C14409" t="s">
        <v>16</v>
      </c>
      <c r="D14409" t="s">
        <v>1046</v>
      </c>
      <c r="E14409" t="s">
        <v>1047</v>
      </c>
      <c r="G14409" t="s">
        <v>19</v>
      </c>
      <c r="H14409" t="s">
        <v>41</v>
      </c>
      <c r="I14409" t="s">
        <v>26</v>
      </c>
      <c r="J14409" t="s">
        <v>27</v>
      </c>
      <c r="K14409">
        <v>245</v>
      </c>
      <c r="L14409">
        <v>67.099999999999994</v>
      </c>
      <c r="M14409" t="s">
        <v>182</v>
      </c>
      <c r="N14409">
        <v>88.89</v>
      </c>
      <c r="O14409" t="s">
        <v>24</v>
      </c>
      <c r="P14409" cm="1">
        <f t="array" ref="P14409">IF(Q14409&gt;0,INDEX(Q14409:Q36133,MATCH(TRUE,INDEX(Q14409:Q36133="",,),0)-1),"")</f>
        <v>4</v>
      </c>
      <c r="Q14409">
        <v>1</v>
      </c>
      <c r="R14409">
        <f t="shared" si="359"/>
        <v>0</v>
      </c>
    </row>
    <row r="14410" spans="1:18" x14ac:dyDescent="0.3">
      <c r="A14410" t="s">
        <v>1031</v>
      </c>
      <c r="B14410" s="1">
        <v>38565</v>
      </c>
      <c r="C14410" t="s">
        <v>16</v>
      </c>
      <c r="D14410" t="s">
        <v>1046</v>
      </c>
      <c r="E14410" t="s">
        <v>1047</v>
      </c>
      <c r="G14410" s="6" t="s">
        <v>29</v>
      </c>
      <c r="H14410" t="s">
        <v>41</v>
      </c>
      <c r="I14410" t="s">
        <v>21</v>
      </c>
      <c r="J14410" t="s">
        <v>22</v>
      </c>
      <c r="K14410">
        <v>20.100000000000001</v>
      </c>
      <c r="L14410">
        <v>171</v>
      </c>
      <c r="M14410" t="s">
        <v>182</v>
      </c>
      <c r="N14410">
        <v>171</v>
      </c>
      <c r="O14410" t="s">
        <v>24</v>
      </c>
      <c r="P14410" cm="1">
        <f t="array" ref="P14410">IF(Q14410&gt;0,INDEX(Q14410:Q36134,MATCH(TRUE,INDEX(Q14410:Q36134="",,),0)-1),"")</f>
        <v>4</v>
      </c>
      <c r="Q14410">
        <v>1</v>
      </c>
      <c r="R14410">
        <f t="shared" si="359"/>
        <v>0</v>
      </c>
    </row>
    <row r="14411" spans="1:18" x14ac:dyDescent="0.3">
      <c r="A14411" t="s">
        <v>1031</v>
      </c>
      <c r="B14411" s="1">
        <v>38565</v>
      </c>
      <c r="C14411" t="s">
        <v>16</v>
      </c>
      <c r="D14411" t="s">
        <v>1046</v>
      </c>
      <c r="E14411" t="s">
        <v>1047</v>
      </c>
      <c r="G14411" t="s">
        <v>19</v>
      </c>
      <c r="H14411" t="s">
        <v>41</v>
      </c>
      <c r="I14411" t="s">
        <v>26</v>
      </c>
      <c r="J14411" t="s">
        <v>27</v>
      </c>
      <c r="K14411">
        <v>245</v>
      </c>
      <c r="L14411">
        <v>67.099999999999994</v>
      </c>
      <c r="M14411" t="s">
        <v>523</v>
      </c>
      <c r="N14411">
        <v>77</v>
      </c>
      <c r="P14411" cm="1">
        <f t="array" ref="P14411">IF(Q14411&gt;0,INDEX(Q14411:Q36135,MATCH(TRUE,INDEX(Q14411:Q36135="",,),0)-1),"")</f>
        <v>4</v>
      </c>
      <c r="Q14411">
        <v>2</v>
      </c>
      <c r="R14411">
        <f t="shared" si="359"/>
        <v>0</v>
      </c>
    </row>
    <row r="14412" spans="1:18" x14ac:dyDescent="0.3">
      <c r="A14412" t="s">
        <v>1031</v>
      </c>
      <c r="B14412" s="1">
        <v>38565</v>
      </c>
      <c r="C14412" t="s">
        <v>16</v>
      </c>
      <c r="D14412" t="s">
        <v>1046</v>
      </c>
      <c r="E14412" t="s">
        <v>1047</v>
      </c>
      <c r="G14412" s="6" t="s">
        <v>29</v>
      </c>
      <c r="H14412" t="s">
        <v>41</v>
      </c>
      <c r="I14412" t="s">
        <v>21</v>
      </c>
      <c r="J14412" t="s">
        <v>22</v>
      </c>
      <c r="K14412">
        <v>20.100000000000001</v>
      </c>
      <c r="L14412">
        <v>171</v>
      </c>
      <c r="M14412" t="s">
        <v>523</v>
      </c>
      <c r="N14412">
        <v>171</v>
      </c>
      <c r="P14412" cm="1">
        <f t="array" ref="P14412">IF(Q14412&gt;0,INDEX(Q14412:Q36136,MATCH(TRUE,INDEX(Q14412:Q36136="",,),0)-1),"")</f>
        <v>4</v>
      </c>
      <c r="Q14412">
        <v>2</v>
      </c>
      <c r="R14412">
        <f t="shared" si="359"/>
        <v>0</v>
      </c>
    </row>
    <row r="14413" spans="1:18" x14ac:dyDescent="0.3">
      <c r="A14413" t="s">
        <v>1031</v>
      </c>
      <c r="B14413" s="1">
        <v>38565</v>
      </c>
      <c r="C14413" t="s">
        <v>16</v>
      </c>
      <c r="D14413" t="s">
        <v>1046</v>
      </c>
      <c r="E14413" t="s">
        <v>1047</v>
      </c>
      <c r="G14413" t="s">
        <v>19</v>
      </c>
      <c r="H14413" t="s">
        <v>41</v>
      </c>
      <c r="I14413" t="s">
        <v>26</v>
      </c>
      <c r="J14413" t="s">
        <v>27</v>
      </c>
      <c r="K14413">
        <v>245</v>
      </c>
      <c r="L14413">
        <v>67.099999999999994</v>
      </c>
      <c r="M14413" t="s">
        <v>44</v>
      </c>
      <c r="N14413">
        <v>73.56</v>
      </c>
      <c r="P14413" cm="1">
        <f t="array" ref="P14413">IF(Q14413&gt;0,INDEX(Q14413:Q36137,MATCH(TRUE,INDEX(Q14413:Q36137="",,),0)-1),"")</f>
        <v>4</v>
      </c>
      <c r="Q14413">
        <v>3</v>
      </c>
      <c r="R14413">
        <f t="shared" si="359"/>
        <v>0</v>
      </c>
    </row>
    <row r="14414" spans="1:18" x14ac:dyDescent="0.3">
      <c r="A14414" t="s">
        <v>1031</v>
      </c>
      <c r="B14414" s="1">
        <v>38565</v>
      </c>
      <c r="C14414" t="s">
        <v>16</v>
      </c>
      <c r="D14414" t="s">
        <v>1046</v>
      </c>
      <c r="E14414" t="s">
        <v>1047</v>
      </c>
      <c r="G14414" s="6" t="s">
        <v>29</v>
      </c>
      <c r="H14414" t="s">
        <v>41</v>
      </c>
      <c r="I14414" t="s">
        <v>21</v>
      </c>
      <c r="J14414" t="s">
        <v>22</v>
      </c>
      <c r="K14414">
        <v>20.100000000000001</v>
      </c>
      <c r="L14414">
        <v>171</v>
      </c>
      <c r="M14414" t="s">
        <v>44</v>
      </c>
      <c r="N14414">
        <v>171</v>
      </c>
      <c r="P14414" cm="1">
        <f t="array" ref="P14414">IF(Q14414&gt;0,INDEX(Q14414:Q36138,MATCH(TRUE,INDEX(Q14414:Q36138="",,),0)-1),"")</f>
        <v>4</v>
      </c>
      <c r="Q14414">
        <v>3</v>
      </c>
      <c r="R14414">
        <f t="shared" si="359"/>
        <v>0</v>
      </c>
    </row>
    <row r="14415" spans="1:18" x14ac:dyDescent="0.3">
      <c r="A14415" t="s">
        <v>1031</v>
      </c>
      <c r="B14415" s="1">
        <v>38565</v>
      </c>
      <c r="C14415" t="s">
        <v>16</v>
      </c>
      <c r="D14415" t="s">
        <v>1046</v>
      </c>
      <c r="E14415" t="s">
        <v>1047</v>
      </c>
      <c r="G14415" t="s">
        <v>19</v>
      </c>
      <c r="H14415" t="s">
        <v>41</v>
      </c>
      <c r="I14415" t="s">
        <v>26</v>
      </c>
      <c r="J14415" t="s">
        <v>27</v>
      </c>
      <c r="K14415">
        <v>245</v>
      </c>
      <c r="L14415">
        <v>67.099999999999994</v>
      </c>
      <c r="M14415" t="s">
        <v>183</v>
      </c>
      <c r="N14415">
        <v>69</v>
      </c>
      <c r="P14415" cm="1">
        <f t="array" ref="P14415">IF(Q14415&gt;0,INDEX(Q14415:Q36139,MATCH(TRUE,INDEX(Q14415:Q36139="",,),0)-1),"")</f>
        <v>4</v>
      </c>
      <c r="Q14415">
        <v>4</v>
      </c>
      <c r="R14415">
        <f t="shared" si="359"/>
        <v>0</v>
      </c>
    </row>
    <row r="14416" spans="1:18" x14ac:dyDescent="0.3">
      <c r="A14416" t="s">
        <v>1031</v>
      </c>
      <c r="B14416" s="1">
        <v>38565</v>
      </c>
      <c r="C14416" t="s">
        <v>16</v>
      </c>
      <c r="D14416" t="s">
        <v>1046</v>
      </c>
      <c r="E14416" t="s">
        <v>1047</v>
      </c>
      <c r="G14416" s="6" t="s">
        <v>29</v>
      </c>
      <c r="H14416" t="s">
        <v>41</v>
      </c>
      <c r="I14416" t="s">
        <v>21</v>
      </c>
      <c r="J14416" t="s">
        <v>22</v>
      </c>
      <c r="K14416">
        <v>20.100000000000001</v>
      </c>
      <c r="L14416">
        <v>171</v>
      </c>
      <c r="M14416" t="s">
        <v>183</v>
      </c>
      <c r="N14416">
        <v>171</v>
      </c>
      <c r="P14416" cm="1">
        <f t="array" ref="P14416">IF(Q14416&gt;0,INDEX(Q14416:Q36140,MATCH(TRUE,INDEX(Q14416:Q36140="",,),0)-1),"")</f>
        <v>4</v>
      </c>
      <c r="Q14416">
        <v>4</v>
      </c>
      <c r="R14416">
        <f t="shared" si="359"/>
        <v>0</v>
      </c>
    </row>
    <row r="14417" spans="1:18" x14ac:dyDescent="0.3">
      <c r="P14417" t="str" cm="1">
        <f t="array" ref="P14417">IF(Q14417&gt;0,INDEX(Q14417:Q36141,MATCH(TRUE,INDEX(Q14417:Q36141="",,),0)-1),"")</f>
        <v/>
      </c>
      <c r="R14417" t="str">
        <f t="shared" si="359"/>
        <v/>
      </c>
    </row>
    <row r="14418" spans="1:18" x14ac:dyDescent="0.3">
      <c r="A14418" t="s">
        <v>1031</v>
      </c>
      <c r="B14418" s="1">
        <v>38551</v>
      </c>
      <c r="C14418" t="s">
        <v>16</v>
      </c>
      <c r="D14418" t="s">
        <v>1048</v>
      </c>
      <c r="E14418" t="s">
        <v>1049</v>
      </c>
      <c r="G14418" t="s">
        <v>19</v>
      </c>
      <c r="H14418" t="s">
        <v>28</v>
      </c>
      <c r="I14418" t="s">
        <v>21</v>
      </c>
      <c r="J14418" t="s">
        <v>22</v>
      </c>
      <c r="K14418">
        <v>128.19999999999999</v>
      </c>
      <c r="L14418">
        <v>117</v>
      </c>
      <c r="M14418" t="s">
        <v>518</v>
      </c>
      <c r="N14418">
        <v>511</v>
      </c>
      <c r="O14418" t="s">
        <v>24</v>
      </c>
      <c r="P14418" cm="1">
        <f t="array" ref="P14418">IF(Q14418&gt;0,INDEX(Q14418:Q36142,MATCH(TRUE,INDEX(Q14418:Q36142="",,),0)-1),"")</f>
        <v>3</v>
      </c>
      <c r="Q14418">
        <f>INT((ROW()-14418)/5)+1</f>
        <v>1</v>
      </c>
      <c r="R14418">
        <f t="shared" si="359"/>
        <v>0</v>
      </c>
    </row>
    <row r="14419" spans="1:18" x14ac:dyDescent="0.3">
      <c r="A14419" t="s">
        <v>1031</v>
      </c>
      <c r="B14419" s="1">
        <v>38551</v>
      </c>
      <c r="C14419" t="s">
        <v>16</v>
      </c>
      <c r="D14419" t="s">
        <v>1048</v>
      </c>
      <c r="E14419" t="s">
        <v>1049</v>
      </c>
      <c r="G14419" t="s">
        <v>19</v>
      </c>
      <c r="H14419" t="s">
        <v>28</v>
      </c>
      <c r="I14419" t="s">
        <v>26</v>
      </c>
      <c r="J14419" t="s">
        <v>27</v>
      </c>
      <c r="K14419">
        <v>2338.1</v>
      </c>
      <c r="L14419">
        <v>24.9</v>
      </c>
      <c r="M14419" t="s">
        <v>518</v>
      </c>
      <c r="N14419">
        <v>24.9</v>
      </c>
      <c r="O14419" t="s">
        <v>24</v>
      </c>
      <c r="P14419" cm="1">
        <f t="array" ref="P14419">IF(Q14419&gt;0,INDEX(Q14419:Q36143,MATCH(TRUE,INDEX(Q14419:Q36143="",,),0)-1),"")</f>
        <v>3</v>
      </c>
      <c r="Q14419">
        <f t="shared" ref="Q14419:Q14432" si="360">INT((ROW()-14418)/5)+1</f>
        <v>1</v>
      </c>
      <c r="R14419">
        <f t="shared" si="359"/>
        <v>0</v>
      </c>
    </row>
    <row r="14420" spans="1:18" x14ac:dyDescent="0.3">
      <c r="A14420" t="s">
        <v>1031</v>
      </c>
      <c r="B14420" s="1">
        <v>38551</v>
      </c>
      <c r="C14420" t="s">
        <v>16</v>
      </c>
      <c r="D14420" t="s">
        <v>1048</v>
      </c>
      <c r="E14420" t="s">
        <v>1049</v>
      </c>
      <c r="G14420" s="6" t="s">
        <v>29</v>
      </c>
      <c r="H14420" t="s">
        <v>43</v>
      </c>
      <c r="I14420" t="s">
        <v>21</v>
      </c>
      <c r="J14420" t="s">
        <v>22</v>
      </c>
      <c r="K14420">
        <v>27.4</v>
      </c>
      <c r="L14420">
        <v>153</v>
      </c>
      <c r="M14420" t="s">
        <v>518</v>
      </c>
      <c r="N14420">
        <v>153</v>
      </c>
      <c r="O14420" t="s">
        <v>24</v>
      </c>
      <c r="P14420" cm="1">
        <f t="array" ref="P14420">IF(Q14420&gt;0,INDEX(Q14420:Q36144,MATCH(TRUE,INDEX(Q14420:Q36144="",,),0)-1),"")</f>
        <v>3</v>
      </c>
      <c r="Q14420">
        <f t="shared" si="360"/>
        <v>1</v>
      </c>
      <c r="R14420">
        <f t="shared" si="359"/>
        <v>0</v>
      </c>
    </row>
    <row r="14421" spans="1:18" x14ac:dyDescent="0.3">
      <c r="A14421" t="s">
        <v>1031</v>
      </c>
      <c r="B14421" s="1">
        <v>38551</v>
      </c>
      <c r="C14421" t="s">
        <v>16</v>
      </c>
      <c r="D14421" t="s">
        <v>1048</v>
      </c>
      <c r="E14421" t="s">
        <v>1049</v>
      </c>
      <c r="G14421" s="6" t="s">
        <v>29</v>
      </c>
      <c r="H14421" t="s">
        <v>43</v>
      </c>
      <c r="I14421" t="s">
        <v>26</v>
      </c>
      <c r="J14421" t="s">
        <v>27</v>
      </c>
      <c r="K14421">
        <v>254.8</v>
      </c>
      <c r="L14421">
        <v>25.45</v>
      </c>
      <c r="M14421" t="s">
        <v>518</v>
      </c>
      <c r="N14421">
        <v>25.45</v>
      </c>
      <c r="O14421" t="s">
        <v>24</v>
      </c>
      <c r="P14421" cm="1">
        <f t="array" ref="P14421">IF(Q14421&gt;0,INDEX(Q14421:Q36145,MATCH(TRUE,INDEX(Q14421:Q36145="",,),0)-1),"")</f>
        <v>3</v>
      </c>
      <c r="Q14421">
        <f t="shared" si="360"/>
        <v>1</v>
      </c>
      <c r="R14421">
        <f t="shared" si="359"/>
        <v>0</v>
      </c>
    </row>
    <row r="14422" spans="1:18" x14ac:dyDescent="0.3">
      <c r="A14422" t="s">
        <v>1031</v>
      </c>
      <c r="B14422" s="1">
        <v>38551</v>
      </c>
      <c r="C14422" t="s">
        <v>16</v>
      </c>
      <c r="D14422" t="s">
        <v>1048</v>
      </c>
      <c r="E14422" t="s">
        <v>1049</v>
      </c>
      <c r="G14422" s="6" t="s">
        <v>29</v>
      </c>
      <c r="H14422" t="s">
        <v>188</v>
      </c>
      <c r="I14422" t="s">
        <v>26</v>
      </c>
      <c r="J14422" t="s">
        <v>27</v>
      </c>
      <c r="K14422">
        <v>85.3</v>
      </c>
      <c r="L14422">
        <v>10.55</v>
      </c>
      <c r="M14422" t="s">
        <v>518</v>
      </c>
      <c r="N14422">
        <v>10.55</v>
      </c>
      <c r="O14422" t="s">
        <v>24</v>
      </c>
      <c r="P14422" cm="1">
        <f t="array" ref="P14422">IF(Q14422&gt;0,INDEX(Q14422:Q36146,MATCH(TRUE,INDEX(Q14422:Q36146="",,),0)-1),"")</f>
        <v>3</v>
      </c>
      <c r="Q14422">
        <f t="shared" si="360"/>
        <v>1</v>
      </c>
      <c r="R14422">
        <f t="shared" si="359"/>
        <v>0</v>
      </c>
    </row>
    <row r="14423" spans="1:18" x14ac:dyDescent="0.3">
      <c r="A14423" t="s">
        <v>1031</v>
      </c>
      <c r="B14423" s="1">
        <v>38551</v>
      </c>
      <c r="C14423" t="s">
        <v>16</v>
      </c>
      <c r="D14423" t="s">
        <v>1048</v>
      </c>
      <c r="E14423" t="s">
        <v>1049</v>
      </c>
      <c r="G14423" t="s">
        <v>19</v>
      </c>
      <c r="H14423" t="s">
        <v>28</v>
      </c>
      <c r="I14423" t="s">
        <v>21</v>
      </c>
      <c r="J14423" t="s">
        <v>22</v>
      </c>
      <c r="K14423">
        <v>128.19999999999999</v>
      </c>
      <c r="L14423">
        <v>117</v>
      </c>
      <c r="M14423" t="s">
        <v>565</v>
      </c>
      <c r="N14423">
        <v>483.33</v>
      </c>
      <c r="P14423" cm="1">
        <f t="array" ref="P14423">IF(Q14423&gt;0,INDEX(Q14423:Q36147,MATCH(TRUE,INDEX(Q14423:Q36147="",,),0)-1),"")</f>
        <v>3</v>
      </c>
      <c r="Q14423">
        <f t="shared" si="360"/>
        <v>2</v>
      </c>
      <c r="R14423">
        <f t="shared" si="359"/>
        <v>0</v>
      </c>
    </row>
    <row r="14424" spans="1:18" x14ac:dyDescent="0.3">
      <c r="A14424" t="s">
        <v>1031</v>
      </c>
      <c r="B14424" s="1">
        <v>38551</v>
      </c>
      <c r="C14424" t="s">
        <v>16</v>
      </c>
      <c r="D14424" t="s">
        <v>1048</v>
      </c>
      <c r="E14424" t="s">
        <v>1049</v>
      </c>
      <c r="G14424" t="s">
        <v>19</v>
      </c>
      <c r="H14424" t="s">
        <v>28</v>
      </c>
      <c r="I14424" t="s">
        <v>26</v>
      </c>
      <c r="J14424" t="s">
        <v>27</v>
      </c>
      <c r="K14424">
        <v>2338.1</v>
      </c>
      <c r="L14424">
        <v>24.9</v>
      </c>
      <c r="M14424" t="s">
        <v>565</v>
      </c>
      <c r="N14424">
        <v>24.9</v>
      </c>
      <c r="P14424" cm="1">
        <f t="array" ref="P14424">IF(Q14424&gt;0,INDEX(Q14424:Q36148,MATCH(TRUE,INDEX(Q14424:Q36148="",,),0)-1),"")</f>
        <v>3</v>
      </c>
      <c r="Q14424">
        <f t="shared" si="360"/>
        <v>2</v>
      </c>
      <c r="R14424">
        <f t="shared" si="359"/>
        <v>0</v>
      </c>
    </row>
    <row r="14425" spans="1:18" x14ac:dyDescent="0.3">
      <c r="A14425" t="s">
        <v>1031</v>
      </c>
      <c r="B14425" s="1">
        <v>38551</v>
      </c>
      <c r="C14425" t="s">
        <v>16</v>
      </c>
      <c r="D14425" t="s">
        <v>1048</v>
      </c>
      <c r="E14425" t="s">
        <v>1049</v>
      </c>
      <c r="G14425" s="6" t="s">
        <v>29</v>
      </c>
      <c r="H14425" t="s">
        <v>43</v>
      </c>
      <c r="I14425" t="s">
        <v>21</v>
      </c>
      <c r="J14425" t="s">
        <v>22</v>
      </c>
      <c r="K14425">
        <v>27.4</v>
      </c>
      <c r="L14425">
        <v>153</v>
      </c>
      <c r="M14425" t="s">
        <v>565</v>
      </c>
      <c r="N14425">
        <v>153</v>
      </c>
      <c r="P14425" cm="1">
        <f t="array" ref="P14425">IF(Q14425&gt;0,INDEX(Q14425:Q36149,MATCH(TRUE,INDEX(Q14425:Q36149="",,),0)-1),"")</f>
        <v>3</v>
      </c>
      <c r="Q14425">
        <f t="shared" si="360"/>
        <v>2</v>
      </c>
      <c r="R14425">
        <f t="shared" si="359"/>
        <v>0</v>
      </c>
    </row>
    <row r="14426" spans="1:18" x14ac:dyDescent="0.3">
      <c r="A14426" t="s">
        <v>1031</v>
      </c>
      <c r="B14426" s="1">
        <v>38551</v>
      </c>
      <c r="C14426" t="s">
        <v>16</v>
      </c>
      <c r="D14426" t="s">
        <v>1048</v>
      </c>
      <c r="E14426" t="s">
        <v>1049</v>
      </c>
      <c r="G14426" s="6" t="s">
        <v>29</v>
      </c>
      <c r="H14426" t="s">
        <v>43</v>
      </c>
      <c r="I14426" t="s">
        <v>26</v>
      </c>
      <c r="J14426" t="s">
        <v>27</v>
      </c>
      <c r="K14426">
        <v>254.8</v>
      </c>
      <c r="L14426">
        <v>25.45</v>
      </c>
      <c r="M14426" t="s">
        <v>565</v>
      </c>
      <c r="N14426">
        <v>25.45</v>
      </c>
      <c r="P14426" cm="1">
        <f t="array" ref="P14426">IF(Q14426&gt;0,INDEX(Q14426:Q36150,MATCH(TRUE,INDEX(Q14426:Q36150="",,),0)-1),"")</f>
        <v>3</v>
      </c>
      <c r="Q14426">
        <f t="shared" si="360"/>
        <v>2</v>
      </c>
      <c r="R14426">
        <f t="shared" si="359"/>
        <v>0</v>
      </c>
    </row>
    <row r="14427" spans="1:18" x14ac:dyDescent="0.3">
      <c r="A14427" t="s">
        <v>1031</v>
      </c>
      <c r="B14427" s="1">
        <v>38551</v>
      </c>
      <c r="C14427" t="s">
        <v>16</v>
      </c>
      <c r="D14427" t="s">
        <v>1048</v>
      </c>
      <c r="E14427" t="s">
        <v>1049</v>
      </c>
      <c r="G14427" s="6" t="s">
        <v>29</v>
      </c>
      <c r="H14427" t="s">
        <v>188</v>
      </c>
      <c r="I14427" t="s">
        <v>26</v>
      </c>
      <c r="J14427" t="s">
        <v>27</v>
      </c>
      <c r="K14427">
        <v>85.3</v>
      </c>
      <c r="L14427">
        <v>10.55</v>
      </c>
      <c r="M14427" t="s">
        <v>565</v>
      </c>
      <c r="N14427">
        <v>10.55</v>
      </c>
      <c r="P14427" cm="1">
        <f t="array" ref="P14427">IF(Q14427&gt;0,INDEX(Q14427:Q36151,MATCH(TRUE,INDEX(Q14427:Q36151="",,),0)-1),"")</f>
        <v>3</v>
      </c>
      <c r="Q14427">
        <f t="shared" si="360"/>
        <v>2</v>
      </c>
      <c r="R14427">
        <f t="shared" si="359"/>
        <v>0</v>
      </c>
    </row>
    <row r="14428" spans="1:18" x14ac:dyDescent="0.3">
      <c r="A14428" t="s">
        <v>1031</v>
      </c>
      <c r="B14428" s="1">
        <v>38551</v>
      </c>
      <c r="C14428" t="s">
        <v>16</v>
      </c>
      <c r="D14428" t="s">
        <v>1048</v>
      </c>
      <c r="E14428" t="s">
        <v>1049</v>
      </c>
      <c r="G14428" t="s">
        <v>19</v>
      </c>
      <c r="H14428" t="s">
        <v>28</v>
      </c>
      <c r="I14428" t="s">
        <v>21</v>
      </c>
      <c r="J14428" t="s">
        <v>22</v>
      </c>
      <c r="K14428">
        <v>128.19999999999999</v>
      </c>
      <c r="L14428">
        <v>117</v>
      </c>
      <c r="M14428" t="s">
        <v>922</v>
      </c>
      <c r="N14428">
        <v>120</v>
      </c>
      <c r="P14428" cm="1">
        <f t="array" ref="P14428">IF(Q14428&gt;0,INDEX(Q14428:Q36152,MATCH(TRUE,INDEX(Q14428:Q36152="",,),0)-1),"")</f>
        <v>3</v>
      </c>
      <c r="Q14428">
        <f t="shared" si="360"/>
        <v>3</v>
      </c>
      <c r="R14428">
        <f t="shared" si="359"/>
        <v>0</v>
      </c>
    </row>
    <row r="14429" spans="1:18" x14ac:dyDescent="0.3">
      <c r="A14429" t="s">
        <v>1031</v>
      </c>
      <c r="B14429" s="1">
        <v>38551</v>
      </c>
      <c r="C14429" t="s">
        <v>16</v>
      </c>
      <c r="D14429" t="s">
        <v>1048</v>
      </c>
      <c r="E14429" t="s">
        <v>1049</v>
      </c>
      <c r="G14429" t="s">
        <v>19</v>
      </c>
      <c r="H14429" t="s">
        <v>28</v>
      </c>
      <c r="I14429" t="s">
        <v>26</v>
      </c>
      <c r="J14429" t="s">
        <v>27</v>
      </c>
      <c r="K14429">
        <v>2338.1</v>
      </c>
      <c r="L14429">
        <v>24.9</v>
      </c>
      <c r="M14429" t="s">
        <v>922</v>
      </c>
      <c r="N14429">
        <v>39.1</v>
      </c>
      <c r="P14429" cm="1">
        <f t="array" ref="P14429">IF(Q14429&gt;0,INDEX(Q14429:Q36153,MATCH(TRUE,INDEX(Q14429:Q36153="",,),0)-1),"")</f>
        <v>3</v>
      </c>
      <c r="Q14429">
        <f t="shared" si="360"/>
        <v>3</v>
      </c>
      <c r="R14429">
        <f t="shared" si="359"/>
        <v>0</v>
      </c>
    </row>
    <row r="14430" spans="1:18" x14ac:dyDescent="0.3">
      <c r="A14430" t="s">
        <v>1031</v>
      </c>
      <c r="B14430" s="1">
        <v>38551</v>
      </c>
      <c r="C14430" t="s">
        <v>16</v>
      </c>
      <c r="D14430" t="s">
        <v>1048</v>
      </c>
      <c r="E14430" t="s">
        <v>1049</v>
      </c>
      <c r="G14430" s="6" t="s">
        <v>29</v>
      </c>
      <c r="H14430" t="s">
        <v>43</v>
      </c>
      <c r="I14430" t="s">
        <v>21</v>
      </c>
      <c r="J14430" t="s">
        <v>22</v>
      </c>
      <c r="K14430">
        <v>27.4</v>
      </c>
      <c r="L14430">
        <v>153</v>
      </c>
      <c r="M14430" t="s">
        <v>922</v>
      </c>
      <c r="N14430">
        <v>153</v>
      </c>
      <c r="P14430" cm="1">
        <f t="array" ref="P14430">IF(Q14430&gt;0,INDEX(Q14430:Q36154,MATCH(TRUE,INDEX(Q14430:Q36154="",,),0)-1),"")</f>
        <v>3</v>
      </c>
      <c r="Q14430">
        <f t="shared" si="360"/>
        <v>3</v>
      </c>
      <c r="R14430">
        <f t="shared" si="359"/>
        <v>0</v>
      </c>
    </row>
    <row r="14431" spans="1:18" x14ac:dyDescent="0.3">
      <c r="A14431" t="s">
        <v>1031</v>
      </c>
      <c r="B14431" s="1">
        <v>38551</v>
      </c>
      <c r="C14431" t="s">
        <v>16</v>
      </c>
      <c r="D14431" t="s">
        <v>1048</v>
      </c>
      <c r="E14431" t="s">
        <v>1049</v>
      </c>
      <c r="G14431" s="6" t="s">
        <v>29</v>
      </c>
      <c r="H14431" t="s">
        <v>43</v>
      </c>
      <c r="I14431" t="s">
        <v>26</v>
      </c>
      <c r="J14431" t="s">
        <v>27</v>
      </c>
      <c r="K14431">
        <v>254.8</v>
      </c>
      <c r="L14431">
        <v>25.45</v>
      </c>
      <c r="M14431" t="s">
        <v>922</v>
      </c>
      <c r="N14431">
        <v>25.45</v>
      </c>
      <c r="P14431" cm="1">
        <f t="array" ref="P14431">IF(Q14431&gt;0,INDEX(Q14431:Q36155,MATCH(TRUE,INDEX(Q14431:Q36155="",,),0)-1),"")</f>
        <v>3</v>
      </c>
      <c r="Q14431">
        <f t="shared" si="360"/>
        <v>3</v>
      </c>
      <c r="R14431">
        <f t="shared" si="359"/>
        <v>0</v>
      </c>
    </row>
    <row r="14432" spans="1:18" x14ac:dyDescent="0.3">
      <c r="A14432" t="s">
        <v>1031</v>
      </c>
      <c r="B14432" s="1">
        <v>38551</v>
      </c>
      <c r="C14432" t="s">
        <v>16</v>
      </c>
      <c r="D14432" t="s">
        <v>1048</v>
      </c>
      <c r="E14432" t="s">
        <v>1049</v>
      </c>
      <c r="G14432" s="6" t="s">
        <v>29</v>
      </c>
      <c r="H14432" t="s">
        <v>188</v>
      </c>
      <c r="I14432" t="s">
        <v>26</v>
      </c>
      <c r="J14432" t="s">
        <v>27</v>
      </c>
      <c r="K14432">
        <v>85.3</v>
      </c>
      <c r="L14432">
        <v>10.55</v>
      </c>
      <c r="M14432" t="s">
        <v>922</v>
      </c>
      <c r="N14432">
        <v>10.55</v>
      </c>
      <c r="P14432" cm="1">
        <f t="array" ref="P14432">IF(Q14432&gt;0,INDEX(Q14432:Q36156,MATCH(TRUE,INDEX(Q14432:Q36156="",,),0)-1),"")</f>
        <v>3</v>
      </c>
      <c r="Q14432">
        <f t="shared" si="360"/>
        <v>3</v>
      </c>
      <c r="R14432">
        <f t="shared" si="359"/>
        <v>0</v>
      </c>
    </row>
    <row r="14433" spans="1:18" x14ac:dyDescent="0.3">
      <c r="P14433" t="str" cm="1">
        <f t="array" ref="P14433">IF(Q14433&gt;0,INDEX(Q14433:Q36157,MATCH(TRUE,INDEX(Q14433:Q36157="",,),0)-1),"")</f>
        <v/>
      </c>
      <c r="R14433" t="str">
        <f t="shared" si="359"/>
        <v/>
      </c>
    </row>
    <row r="14434" spans="1:18" x14ac:dyDescent="0.3">
      <c r="A14434" t="s">
        <v>1031</v>
      </c>
      <c r="B14434" s="1">
        <v>38551</v>
      </c>
      <c r="C14434" t="s">
        <v>16</v>
      </c>
      <c r="D14434" t="s">
        <v>1050</v>
      </c>
      <c r="E14434" t="s">
        <v>1051</v>
      </c>
      <c r="G14434" t="s">
        <v>19</v>
      </c>
      <c r="H14434" t="s">
        <v>20</v>
      </c>
      <c r="I14434" t="s">
        <v>21</v>
      </c>
      <c r="J14434" t="s">
        <v>22</v>
      </c>
      <c r="K14434">
        <v>24.6</v>
      </c>
      <c r="L14434">
        <v>308</v>
      </c>
      <c r="M14434" t="s">
        <v>1043</v>
      </c>
      <c r="N14434">
        <v>1100</v>
      </c>
      <c r="O14434" t="s">
        <v>24</v>
      </c>
      <c r="P14434" cm="1">
        <f t="array" ref="P14434">IF(Q14434&gt;0,INDEX(Q14434:Q36158,MATCH(TRUE,INDEX(Q14434:Q36158="",,),0)-1),"")</f>
        <v>7</v>
      </c>
      <c r="Q14434">
        <f>INT((ROW()-14434)/12)+1</f>
        <v>1</v>
      </c>
      <c r="R14434">
        <f t="shared" si="359"/>
        <v>0</v>
      </c>
    </row>
    <row r="14435" spans="1:18" x14ac:dyDescent="0.3">
      <c r="A14435" t="s">
        <v>1031</v>
      </c>
      <c r="B14435" s="1">
        <v>38551</v>
      </c>
      <c r="C14435" t="s">
        <v>16</v>
      </c>
      <c r="D14435" t="s">
        <v>1050</v>
      </c>
      <c r="E14435" t="s">
        <v>1051</v>
      </c>
      <c r="G14435" t="s">
        <v>19</v>
      </c>
      <c r="H14435" t="s">
        <v>25</v>
      </c>
      <c r="I14435" t="s">
        <v>21</v>
      </c>
      <c r="J14435" t="s">
        <v>22</v>
      </c>
      <c r="K14435">
        <v>81.599999999999994</v>
      </c>
      <c r="L14435">
        <v>94</v>
      </c>
      <c r="M14435" t="s">
        <v>1043</v>
      </c>
      <c r="N14435">
        <v>450</v>
      </c>
      <c r="O14435" t="s">
        <v>24</v>
      </c>
      <c r="P14435" cm="1">
        <f t="array" ref="P14435">IF(Q14435&gt;0,INDEX(Q14435:Q36159,MATCH(TRUE,INDEX(Q14435:Q36159="",,),0)-1),"")</f>
        <v>7</v>
      </c>
      <c r="Q14435">
        <f t="shared" ref="Q14435:Q14498" si="361">INT((ROW()-14434)/12)+1</f>
        <v>1</v>
      </c>
      <c r="R14435">
        <f t="shared" si="359"/>
        <v>0</v>
      </c>
    </row>
    <row r="14436" spans="1:18" x14ac:dyDescent="0.3">
      <c r="A14436" t="s">
        <v>1031</v>
      </c>
      <c r="B14436" s="1">
        <v>38551</v>
      </c>
      <c r="C14436" t="s">
        <v>16</v>
      </c>
      <c r="D14436" t="s">
        <v>1050</v>
      </c>
      <c r="E14436" t="s">
        <v>1051</v>
      </c>
      <c r="G14436" t="s">
        <v>19</v>
      </c>
      <c r="H14436" t="s">
        <v>25</v>
      </c>
      <c r="I14436" t="s">
        <v>26</v>
      </c>
      <c r="J14436" t="s">
        <v>27</v>
      </c>
      <c r="K14436">
        <v>1170</v>
      </c>
      <c r="L14436">
        <v>24.4</v>
      </c>
      <c r="M14436" t="s">
        <v>1043</v>
      </c>
      <c r="N14436">
        <v>38</v>
      </c>
      <c r="O14436" t="s">
        <v>24</v>
      </c>
      <c r="P14436" cm="1">
        <f t="array" ref="P14436">IF(Q14436&gt;0,INDEX(Q14436:Q36160,MATCH(TRUE,INDEX(Q14436:Q36160="",,),0)-1),"")</f>
        <v>7</v>
      </c>
      <c r="Q14436">
        <f t="shared" si="361"/>
        <v>1</v>
      </c>
      <c r="R14436">
        <f t="shared" si="359"/>
        <v>0</v>
      </c>
    </row>
    <row r="14437" spans="1:18" x14ac:dyDescent="0.3">
      <c r="A14437" t="s">
        <v>1031</v>
      </c>
      <c r="B14437" s="1">
        <v>38551</v>
      </c>
      <c r="C14437" t="s">
        <v>16</v>
      </c>
      <c r="D14437" t="s">
        <v>1050</v>
      </c>
      <c r="E14437" t="s">
        <v>1051</v>
      </c>
      <c r="G14437" t="s">
        <v>19</v>
      </c>
      <c r="H14437" t="s">
        <v>28</v>
      </c>
      <c r="I14437" t="s">
        <v>26</v>
      </c>
      <c r="J14437" t="s">
        <v>27</v>
      </c>
      <c r="K14437">
        <v>405</v>
      </c>
      <c r="L14437">
        <v>25.65</v>
      </c>
      <c r="M14437" t="s">
        <v>1043</v>
      </c>
      <c r="N14437">
        <v>50</v>
      </c>
      <c r="O14437" t="s">
        <v>24</v>
      </c>
      <c r="P14437" cm="1">
        <f t="array" ref="P14437">IF(Q14437&gt;0,INDEX(Q14437:Q36161,MATCH(TRUE,INDEX(Q14437:Q36161="",,),0)-1),"")</f>
        <v>7</v>
      </c>
      <c r="Q14437">
        <f t="shared" si="361"/>
        <v>1</v>
      </c>
      <c r="R14437">
        <f t="shared" si="359"/>
        <v>0</v>
      </c>
    </row>
    <row r="14438" spans="1:18" x14ac:dyDescent="0.3">
      <c r="A14438" t="s">
        <v>1031</v>
      </c>
      <c r="B14438" s="1">
        <v>38551</v>
      </c>
      <c r="C14438" t="s">
        <v>16</v>
      </c>
      <c r="D14438" t="s">
        <v>1050</v>
      </c>
      <c r="E14438" t="s">
        <v>1051</v>
      </c>
      <c r="G14438" s="6" t="s">
        <v>29</v>
      </c>
      <c r="H14438" t="s">
        <v>69</v>
      </c>
      <c r="I14438" t="s">
        <v>21</v>
      </c>
      <c r="J14438" t="s">
        <v>22</v>
      </c>
      <c r="K14438">
        <v>7.6</v>
      </c>
      <c r="L14438">
        <v>98</v>
      </c>
      <c r="M14438" t="s">
        <v>1043</v>
      </c>
      <c r="N14438">
        <v>98</v>
      </c>
      <c r="O14438" t="s">
        <v>24</v>
      </c>
      <c r="P14438" cm="1">
        <f t="array" ref="P14438">IF(Q14438&gt;0,INDEX(Q14438:Q36162,MATCH(TRUE,INDEX(Q14438:Q36162="",,),0)-1),"")</f>
        <v>7</v>
      </c>
      <c r="Q14438">
        <f t="shared" si="361"/>
        <v>1</v>
      </c>
      <c r="R14438">
        <f t="shared" si="359"/>
        <v>0</v>
      </c>
    </row>
    <row r="14439" spans="1:18" x14ac:dyDescent="0.3">
      <c r="A14439" t="s">
        <v>1031</v>
      </c>
      <c r="B14439" s="1">
        <v>38551</v>
      </c>
      <c r="C14439" t="s">
        <v>16</v>
      </c>
      <c r="D14439" t="s">
        <v>1050</v>
      </c>
      <c r="E14439" t="s">
        <v>1051</v>
      </c>
      <c r="G14439" s="6" t="s">
        <v>29</v>
      </c>
      <c r="H14439" t="s">
        <v>41</v>
      </c>
      <c r="I14439" t="s">
        <v>21</v>
      </c>
      <c r="J14439" t="s">
        <v>22</v>
      </c>
      <c r="K14439">
        <v>10.1</v>
      </c>
      <c r="L14439">
        <v>148</v>
      </c>
      <c r="M14439" t="s">
        <v>1043</v>
      </c>
      <c r="N14439">
        <v>148</v>
      </c>
      <c r="O14439" t="s">
        <v>24</v>
      </c>
      <c r="P14439" cm="1">
        <f t="array" ref="P14439">IF(Q14439&gt;0,INDEX(Q14439:Q36163,MATCH(TRUE,INDEX(Q14439:Q36163="",,),0)-1),"")</f>
        <v>7</v>
      </c>
      <c r="Q14439">
        <f t="shared" si="361"/>
        <v>1</v>
      </c>
      <c r="R14439">
        <f t="shared" si="359"/>
        <v>0</v>
      </c>
    </row>
    <row r="14440" spans="1:18" x14ac:dyDescent="0.3">
      <c r="A14440" t="s">
        <v>1031</v>
      </c>
      <c r="B14440" s="1">
        <v>38551</v>
      </c>
      <c r="C14440" t="s">
        <v>16</v>
      </c>
      <c r="D14440" t="s">
        <v>1050</v>
      </c>
      <c r="E14440" t="s">
        <v>1051</v>
      </c>
      <c r="G14440" s="6" t="s">
        <v>29</v>
      </c>
      <c r="H14440" t="s">
        <v>64</v>
      </c>
      <c r="I14440" t="s">
        <v>21</v>
      </c>
      <c r="J14440" t="s">
        <v>22</v>
      </c>
      <c r="K14440">
        <v>13.9</v>
      </c>
      <c r="L14440">
        <v>139</v>
      </c>
      <c r="M14440" t="s">
        <v>1043</v>
      </c>
      <c r="N14440">
        <v>139</v>
      </c>
      <c r="O14440" t="s">
        <v>24</v>
      </c>
      <c r="P14440" cm="1">
        <f t="array" ref="P14440">IF(Q14440&gt;0,INDEX(Q14440:Q36164,MATCH(TRUE,INDEX(Q14440:Q36164="",,),0)-1),"")</f>
        <v>7</v>
      </c>
      <c r="Q14440">
        <f t="shared" si="361"/>
        <v>1</v>
      </c>
      <c r="R14440">
        <f t="shared" si="359"/>
        <v>0</v>
      </c>
    </row>
    <row r="14441" spans="1:18" x14ac:dyDescent="0.3">
      <c r="A14441" t="s">
        <v>1031</v>
      </c>
      <c r="B14441" s="1">
        <v>38551</v>
      </c>
      <c r="C14441" t="s">
        <v>16</v>
      </c>
      <c r="D14441" t="s">
        <v>1050</v>
      </c>
      <c r="E14441" t="s">
        <v>1051</v>
      </c>
      <c r="G14441" s="6" t="s">
        <v>29</v>
      </c>
      <c r="H14441" t="s">
        <v>30</v>
      </c>
      <c r="I14441" t="s">
        <v>26</v>
      </c>
      <c r="J14441" t="s">
        <v>27</v>
      </c>
      <c r="K14441">
        <v>313</v>
      </c>
      <c r="L14441">
        <v>17.75</v>
      </c>
      <c r="M14441" t="s">
        <v>1043</v>
      </c>
      <c r="N14441">
        <v>17.75</v>
      </c>
      <c r="O14441" t="s">
        <v>24</v>
      </c>
      <c r="P14441" cm="1">
        <f t="array" ref="P14441">IF(Q14441&gt;0,INDEX(Q14441:Q36165,MATCH(TRUE,INDEX(Q14441:Q36165="",,),0)-1),"")</f>
        <v>7</v>
      </c>
      <c r="Q14441">
        <f t="shared" si="361"/>
        <v>1</v>
      </c>
      <c r="R14441">
        <f t="shared" si="359"/>
        <v>0</v>
      </c>
    </row>
    <row r="14442" spans="1:18" x14ac:dyDescent="0.3">
      <c r="A14442" t="s">
        <v>1031</v>
      </c>
      <c r="B14442" s="1">
        <v>38551</v>
      </c>
      <c r="C14442" t="s">
        <v>16</v>
      </c>
      <c r="D14442" t="s">
        <v>1050</v>
      </c>
      <c r="E14442" t="s">
        <v>1051</v>
      </c>
      <c r="G14442" s="6" t="s">
        <v>29</v>
      </c>
      <c r="H14442" t="s">
        <v>20</v>
      </c>
      <c r="I14442" t="s">
        <v>26</v>
      </c>
      <c r="J14442" t="s">
        <v>27</v>
      </c>
      <c r="K14442">
        <v>127</v>
      </c>
      <c r="L14442">
        <v>19.149999999999999</v>
      </c>
      <c r="M14442" t="s">
        <v>1043</v>
      </c>
      <c r="N14442">
        <v>19.149999999999999</v>
      </c>
      <c r="O14442" t="s">
        <v>24</v>
      </c>
      <c r="P14442" cm="1">
        <f t="array" ref="P14442">IF(Q14442&gt;0,INDEX(Q14442:Q36166,MATCH(TRUE,INDEX(Q14442:Q36166="",,),0)-1),"")</f>
        <v>7</v>
      </c>
      <c r="Q14442">
        <f t="shared" si="361"/>
        <v>1</v>
      </c>
      <c r="R14442">
        <f t="shared" si="359"/>
        <v>0</v>
      </c>
    </row>
    <row r="14443" spans="1:18" x14ac:dyDescent="0.3">
      <c r="A14443" t="s">
        <v>1031</v>
      </c>
      <c r="B14443" s="1">
        <v>38551</v>
      </c>
      <c r="C14443" t="s">
        <v>16</v>
      </c>
      <c r="D14443" t="s">
        <v>1050</v>
      </c>
      <c r="E14443" t="s">
        <v>1051</v>
      </c>
      <c r="G14443" s="6" t="s">
        <v>29</v>
      </c>
      <c r="H14443" t="s">
        <v>41</v>
      </c>
      <c r="I14443" t="s">
        <v>26</v>
      </c>
      <c r="J14443" t="s">
        <v>27</v>
      </c>
      <c r="K14443">
        <v>19</v>
      </c>
      <c r="L14443">
        <v>60.4</v>
      </c>
      <c r="M14443" t="s">
        <v>1043</v>
      </c>
      <c r="N14443">
        <v>60.4</v>
      </c>
      <c r="O14443" t="s">
        <v>24</v>
      </c>
      <c r="P14443" cm="1">
        <f t="array" ref="P14443">IF(Q14443&gt;0,INDEX(Q14443:Q36167,MATCH(TRUE,INDEX(Q14443:Q36167="",,),0)-1),"")</f>
        <v>7</v>
      </c>
      <c r="Q14443">
        <f t="shared" si="361"/>
        <v>1</v>
      </c>
      <c r="R14443">
        <f t="shared" si="359"/>
        <v>0</v>
      </c>
    </row>
    <row r="14444" spans="1:18" x14ac:dyDescent="0.3">
      <c r="A14444" t="s">
        <v>1031</v>
      </c>
      <c r="B14444" s="1">
        <v>38551</v>
      </c>
      <c r="C14444" t="s">
        <v>16</v>
      </c>
      <c r="D14444" t="s">
        <v>1050</v>
      </c>
      <c r="E14444" t="s">
        <v>1051</v>
      </c>
      <c r="G14444" s="6" t="s">
        <v>29</v>
      </c>
      <c r="H14444" t="s">
        <v>70</v>
      </c>
      <c r="I14444" t="s">
        <v>26</v>
      </c>
      <c r="J14444" t="s">
        <v>27</v>
      </c>
      <c r="K14444">
        <v>64</v>
      </c>
      <c r="L14444">
        <v>13.2</v>
      </c>
      <c r="M14444" t="s">
        <v>1043</v>
      </c>
      <c r="N14444">
        <v>13.2</v>
      </c>
      <c r="O14444" t="s">
        <v>24</v>
      </c>
      <c r="P14444" cm="1">
        <f t="array" ref="P14444">IF(Q14444&gt;0,INDEX(Q14444:Q36168,MATCH(TRUE,INDEX(Q14444:Q36168="",,),0)-1),"")</f>
        <v>7</v>
      </c>
      <c r="Q14444">
        <f t="shared" si="361"/>
        <v>1</v>
      </c>
      <c r="R14444">
        <f t="shared" si="359"/>
        <v>0</v>
      </c>
    </row>
    <row r="14445" spans="1:18" x14ac:dyDescent="0.3">
      <c r="A14445" t="s">
        <v>1031</v>
      </c>
      <c r="B14445" s="1">
        <v>38551</v>
      </c>
      <c r="C14445" t="s">
        <v>16</v>
      </c>
      <c r="D14445" t="s">
        <v>1050</v>
      </c>
      <c r="E14445" t="s">
        <v>1051</v>
      </c>
      <c r="G14445" s="6" t="s">
        <v>29</v>
      </c>
      <c r="H14445" t="s">
        <v>64</v>
      </c>
      <c r="I14445" t="s">
        <v>26</v>
      </c>
      <c r="J14445" t="s">
        <v>27</v>
      </c>
      <c r="K14445">
        <v>115</v>
      </c>
      <c r="L14445">
        <v>11.05</v>
      </c>
      <c r="M14445" t="s">
        <v>1043</v>
      </c>
      <c r="N14445">
        <v>11.05</v>
      </c>
      <c r="O14445" t="s">
        <v>24</v>
      </c>
      <c r="P14445" cm="1">
        <f t="array" ref="P14445">IF(Q14445&gt;0,INDEX(Q14445:Q36169,MATCH(TRUE,INDEX(Q14445:Q36169="",,),0)-1),"")</f>
        <v>7</v>
      </c>
      <c r="Q14445">
        <f t="shared" si="361"/>
        <v>1</v>
      </c>
      <c r="R14445">
        <f t="shared" si="359"/>
        <v>0</v>
      </c>
    </row>
    <row r="14446" spans="1:18" x14ac:dyDescent="0.3">
      <c r="A14446" t="s">
        <v>1031</v>
      </c>
      <c r="B14446" s="1">
        <v>38551</v>
      </c>
      <c r="C14446" t="s">
        <v>16</v>
      </c>
      <c r="D14446" t="s">
        <v>1050</v>
      </c>
      <c r="E14446" t="s">
        <v>1051</v>
      </c>
      <c r="G14446" t="s">
        <v>19</v>
      </c>
      <c r="H14446" t="s">
        <v>20</v>
      </c>
      <c r="I14446" t="s">
        <v>21</v>
      </c>
      <c r="J14446" t="s">
        <v>22</v>
      </c>
      <c r="K14446">
        <v>24.6</v>
      </c>
      <c r="L14446">
        <v>308</v>
      </c>
      <c r="M14446" t="s">
        <v>523</v>
      </c>
      <c r="N14446">
        <v>2848</v>
      </c>
      <c r="P14446" cm="1">
        <f t="array" ref="P14446">IF(Q14446&gt;0,INDEX(Q14446:Q36170,MATCH(TRUE,INDEX(Q14446:Q36170="",,),0)-1),"")</f>
        <v>7</v>
      </c>
      <c r="Q14446">
        <f t="shared" si="361"/>
        <v>2</v>
      </c>
      <c r="R14446">
        <f t="shared" si="359"/>
        <v>0</v>
      </c>
    </row>
    <row r="14447" spans="1:18" x14ac:dyDescent="0.3">
      <c r="A14447" t="s">
        <v>1031</v>
      </c>
      <c r="B14447" s="1">
        <v>38551</v>
      </c>
      <c r="C14447" t="s">
        <v>16</v>
      </c>
      <c r="D14447" t="s">
        <v>1050</v>
      </c>
      <c r="E14447" t="s">
        <v>1051</v>
      </c>
      <c r="G14447" t="s">
        <v>19</v>
      </c>
      <c r="H14447" t="s">
        <v>25</v>
      </c>
      <c r="I14447" t="s">
        <v>21</v>
      </c>
      <c r="J14447" t="s">
        <v>22</v>
      </c>
      <c r="K14447">
        <v>81.599999999999994</v>
      </c>
      <c r="L14447">
        <v>94</v>
      </c>
      <c r="M14447" t="s">
        <v>523</v>
      </c>
      <c r="N14447">
        <v>94</v>
      </c>
      <c r="P14447" cm="1">
        <f t="array" ref="P14447">IF(Q14447&gt;0,INDEX(Q14447:Q36171,MATCH(TRUE,INDEX(Q14447:Q36171="",,),0)-1),"")</f>
        <v>7</v>
      </c>
      <c r="Q14447">
        <f t="shared" si="361"/>
        <v>2</v>
      </c>
      <c r="R14447">
        <f t="shared" si="359"/>
        <v>0</v>
      </c>
    </row>
    <row r="14448" spans="1:18" x14ac:dyDescent="0.3">
      <c r="A14448" t="s">
        <v>1031</v>
      </c>
      <c r="B14448" s="1">
        <v>38551</v>
      </c>
      <c r="C14448" t="s">
        <v>16</v>
      </c>
      <c r="D14448" t="s">
        <v>1050</v>
      </c>
      <c r="E14448" t="s">
        <v>1051</v>
      </c>
      <c r="G14448" t="s">
        <v>19</v>
      </c>
      <c r="H14448" t="s">
        <v>25</v>
      </c>
      <c r="I14448" t="s">
        <v>26</v>
      </c>
      <c r="J14448" t="s">
        <v>27</v>
      </c>
      <c r="K14448">
        <v>1170</v>
      </c>
      <c r="L14448">
        <v>24.4</v>
      </c>
      <c r="M14448" t="s">
        <v>523</v>
      </c>
      <c r="N14448">
        <v>24.4</v>
      </c>
      <c r="P14448" cm="1">
        <f t="array" ref="P14448">IF(Q14448&gt;0,INDEX(Q14448:Q36172,MATCH(TRUE,INDEX(Q14448:Q36172="",,),0)-1),"")</f>
        <v>7</v>
      </c>
      <c r="Q14448">
        <f t="shared" si="361"/>
        <v>2</v>
      </c>
      <c r="R14448">
        <f t="shared" si="359"/>
        <v>0</v>
      </c>
    </row>
    <row r="14449" spans="1:18" x14ac:dyDescent="0.3">
      <c r="A14449" t="s">
        <v>1031</v>
      </c>
      <c r="B14449" s="1">
        <v>38551</v>
      </c>
      <c r="C14449" t="s">
        <v>16</v>
      </c>
      <c r="D14449" t="s">
        <v>1050</v>
      </c>
      <c r="E14449" t="s">
        <v>1051</v>
      </c>
      <c r="G14449" t="s">
        <v>19</v>
      </c>
      <c r="H14449" t="s">
        <v>28</v>
      </c>
      <c r="I14449" t="s">
        <v>26</v>
      </c>
      <c r="J14449" t="s">
        <v>27</v>
      </c>
      <c r="K14449">
        <v>405</v>
      </c>
      <c r="L14449">
        <v>25.65</v>
      </c>
      <c r="M14449" t="s">
        <v>523</v>
      </c>
      <c r="N14449">
        <v>25.65</v>
      </c>
      <c r="P14449" cm="1">
        <f t="array" ref="P14449">IF(Q14449&gt;0,INDEX(Q14449:Q36173,MATCH(TRUE,INDEX(Q14449:Q36173="",,),0)-1),"")</f>
        <v>7</v>
      </c>
      <c r="Q14449">
        <f t="shared" si="361"/>
        <v>2</v>
      </c>
      <c r="R14449">
        <f t="shared" si="359"/>
        <v>0</v>
      </c>
    </row>
    <row r="14450" spans="1:18" x14ac:dyDescent="0.3">
      <c r="A14450" t="s">
        <v>1031</v>
      </c>
      <c r="B14450" s="1">
        <v>38551</v>
      </c>
      <c r="C14450" t="s">
        <v>16</v>
      </c>
      <c r="D14450" t="s">
        <v>1050</v>
      </c>
      <c r="E14450" t="s">
        <v>1051</v>
      </c>
      <c r="G14450" s="6" t="s">
        <v>29</v>
      </c>
      <c r="H14450" t="s">
        <v>69</v>
      </c>
      <c r="I14450" t="s">
        <v>21</v>
      </c>
      <c r="J14450" t="s">
        <v>22</v>
      </c>
      <c r="K14450">
        <v>7.6</v>
      </c>
      <c r="L14450">
        <v>98</v>
      </c>
      <c r="M14450" t="s">
        <v>523</v>
      </c>
      <c r="N14450">
        <v>98</v>
      </c>
      <c r="P14450" cm="1">
        <f t="array" ref="P14450">IF(Q14450&gt;0,INDEX(Q14450:Q36174,MATCH(TRUE,INDEX(Q14450:Q36174="",,),0)-1),"")</f>
        <v>7</v>
      </c>
      <c r="Q14450">
        <f t="shared" si="361"/>
        <v>2</v>
      </c>
      <c r="R14450">
        <f t="shared" si="359"/>
        <v>0</v>
      </c>
    </row>
    <row r="14451" spans="1:18" x14ac:dyDescent="0.3">
      <c r="A14451" t="s">
        <v>1031</v>
      </c>
      <c r="B14451" s="1">
        <v>38551</v>
      </c>
      <c r="C14451" t="s">
        <v>16</v>
      </c>
      <c r="D14451" t="s">
        <v>1050</v>
      </c>
      <c r="E14451" t="s">
        <v>1051</v>
      </c>
      <c r="G14451" s="6" t="s">
        <v>29</v>
      </c>
      <c r="H14451" t="s">
        <v>41</v>
      </c>
      <c r="I14451" t="s">
        <v>21</v>
      </c>
      <c r="J14451" t="s">
        <v>22</v>
      </c>
      <c r="K14451">
        <v>10.1</v>
      </c>
      <c r="L14451">
        <v>148</v>
      </c>
      <c r="M14451" t="s">
        <v>523</v>
      </c>
      <c r="N14451">
        <v>148</v>
      </c>
      <c r="P14451" cm="1">
        <f t="array" ref="P14451">IF(Q14451&gt;0,INDEX(Q14451:Q36175,MATCH(TRUE,INDEX(Q14451:Q36175="",,),0)-1),"")</f>
        <v>7</v>
      </c>
      <c r="Q14451">
        <f t="shared" si="361"/>
        <v>2</v>
      </c>
      <c r="R14451">
        <f t="shared" si="359"/>
        <v>0</v>
      </c>
    </row>
    <row r="14452" spans="1:18" x14ac:dyDescent="0.3">
      <c r="A14452" t="s">
        <v>1031</v>
      </c>
      <c r="B14452" s="1">
        <v>38551</v>
      </c>
      <c r="C14452" t="s">
        <v>16</v>
      </c>
      <c r="D14452" t="s">
        <v>1050</v>
      </c>
      <c r="E14452" t="s">
        <v>1051</v>
      </c>
      <c r="G14452" s="6" t="s">
        <v>29</v>
      </c>
      <c r="H14452" t="s">
        <v>64</v>
      </c>
      <c r="I14452" t="s">
        <v>21</v>
      </c>
      <c r="J14452" t="s">
        <v>22</v>
      </c>
      <c r="K14452">
        <v>13.9</v>
      </c>
      <c r="L14452">
        <v>139</v>
      </c>
      <c r="M14452" t="s">
        <v>523</v>
      </c>
      <c r="N14452">
        <v>139</v>
      </c>
      <c r="P14452" cm="1">
        <f t="array" ref="P14452">IF(Q14452&gt;0,INDEX(Q14452:Q36176,MATCH(TRUE,INDEX(Q14452:Q36176="",,),0)-1),"")</f>
        <v>7</v>
      </c>
      <c r="Q14452">
        <f t="shared" si="361"/>
        <v>2</v>
      </c>
      <c r="R14452">
        <f t="shared" ref="R14452:R14515" si="362">IF(P14452="","",0)</f>
        <v>0</v>
      </c>
    </row>
    <row r="14453" spans="1:18" x14ac:dyDescent="0.3">
      <c r="A14453" t="s">
        <v>1031</v>
      </c>
      <c r="B14453" s="1">
        <v>38551</v>
      </c>
      <c r="C14453" t="s">
        <v>16</v>
      </c>
      <c r="D14453" t="s">
        <v>1050</v>
      </c>
      <c r="E14453" t="s">
        <v>1051</v>
      </c>
      <c r="G14453" s="6" t="s">
        <v>29</v>
      </c>
      <c r="H14453" t="s">
        <v>30</v>
      </c>
      <c r="I14453" t="s">
        <v>26</v>
      </c>
      <c r="J14453" t="s">
        <v>27</v>
      </c>
      <c r="K14453">
        <v>313</v>
      </c>
      <c r="L14453">
        <v>17.75</v>
      </c>
      <c r="M14453" t="s">
        <v>523</v>
      </c>
      <c r="N14453">
        <v>17.75</v>
      </c>
      <c r="P14453" cm="1">
        <f t="array" ref="P14453">IF(Q14453&gt;0,INDEX(Q14453:Q36177,MATCH(TRUE,INDEX(Q14453:Q36177="",,),0)-1),"")</f>
        <v>7</v>
      </c>
      <c r="Q14453">
        <f t="shared" si="361"/>
        <v>2</v>
      </c>
      <c r="R14453">
        <f t="shared" si="362"/>
        <v>0</v>
      </c>
    </row>
    <row r="14454" spans="1:18" x14ac:dyDescent="0.3">
      <c r="A14454" t="s">
        <v>1031</v>
      </c>
      <c r="B14454" s="1">
        <v>38551</v>
      </c>
      <c r="C14454" t="s">
        <v>16</v>
      </c>
      <c r="D14454" t="s">
        <v>1050</v>
      </c>
      <c r="E14454" t="s">
        <v>1051</v>
      </c>
      <c r="G14454" s="6" t="s">
        <v>29</v>
      </c>
      <c r="H14454" t="s">
        <v>20</v>
      </c>
      <c r="I14454" t="s">
        <v>26</v>
      </c>
      <c r="J14454" t="s">
        <v>27</v>
      </c>
      <c r="K14454">
        <v>127</v>
      </c>
      <c r="L14454">
        <v>19.149999999999999</v>
      </c>
      <c r="M14454" t="s">
        <v>523</v>
      </c>
      <c r="N14454">
        <v>19.149999999999999</v>
      </c>
      <c r="P14454" cm="1">
        <f t="array" ref="P14454">IF(Q14454&gt;0,INDEX(Q14454:Q36178,MATCH(TRUE,INDEX(Q14454:Q36178="",,),0)-1),"")</f>
        <v>7</v>
      </c>
      <c r="Q14454">
        <f t="shared" si="361"/>
        <v>2</v>
      </c>
      <c r="R14454">
        <f t="shared" si="362"/>
        <v>0</v>
      </c>
    </row>
    <row r="14455" spans="1:18" x14ac:dyDescent="0.3">
      <c r="A14455" t="s">
        <v>1031</v>
      </c>
      <c r="B14455" s="1">
        <v>38551</v>
      </c>
      <c r="C14455" t="s">
        <v>16</v>
      </c>
      <c r="D14455" t="s">
        <v>1050</v>
      </c>
      <c r="E14455" t="s">
        <v>1051</v>
      </c>
      <c r="G14455" s="6" t="s">
        <v>29</v>
      </c>
      <c r="H14455" t="s">
        <v>41</v>
      </c>
      <c r="I14455" t="s">
        <v>26</v>
      </c>
      <c r="J14455" t="s">
        <v>27</v>
      </c>
      <c r="K14455">
        <v>19</v>
      </c>
      <c r="L14455">
        <v>60.4</v>
      </c>
      <c r="M14455" t="s">
        <v>523</v>
      </c>
      <c r="N14455">
        <v>60.4</v>
      </c>
      <c r="P14455" cm="1">
        <f t="array" ref="P14455">IF(Q14455&gt;0,INDEX(Q14455:Q36179,MATCH(TRUE,INDEX(Q14455:Q36179="",,),0)-1),"")</f>
        <v>7</v>
      </c>
      <c r="Q14455">
        <f t="shared" si="361"/>
        <v>2</v>
      </c>
      <c r="R14455">
        <f t="shared" si="362"/>
        <v>0</v>
      </c>
    </row>
    <row r="14456" spans="1:18" x14ac:dyDescent="0.3">
      <c r="A14456" t="s">
        <v>1031</v>
      </c>
      <c r="B14456" s="1">
        <v>38551</v>
      </c>
      <c r="C14456" t="s">
        <v>16</v>
      </c>
      <c r="D14456" t="s">
        <v>1050</v>
      </c>
      <c r="E14456" t="s">
        <v>1051</v>
      </c>
      <c r="G14456" s="6" t="s">
        <v>29</v>
      </c>
      <c r="H14456" t="s">
        <v>70</v>
      </c>
      <c r="I14456" t="s">
        <v>26</v>
      </c>
      <c r="J14456" t="s">
        <v>27</v>
      </c>
      <c r="K14456">
        <v>64</v>
      </c>
      <c r="L14456">
        <v>13.2</v>
      </c>
      <c r="M14456" t="s">
        <v>523</v>
      </c>
      <c r="N14456">
        <v>13.2</v>
      </c>
      <c r="P14456" cm="1">
        <f t="array" ref="P14456">IF(Q14456&gt;0,INDEX(Q14456:Q36180,MATCH(TRUE,INDEX(Q14456:Q36180="",,),0)-1),"")</f>
        <v>7</v>
      </c>
      <c r="Q14456">
        <f t="shared" si="361"/>
        <v>2</v>
      </c>
      <c r="R14456">
        <f t="shared" si="362"/>
        <v>0</v>
      </c>
    </row>
    <row r="14457" spans="1:18" x14ac:dyDescent="0.3">
      <c r="A14457" t="s">
        <v>1031</v>
      </c>
      <c r="B14457" s="1">
        <v>38551</v>
      </c>
      <c r="C14457" t="s">
        <v>16</v>
      </c>
      <c r="D14457" t="s">
        <v>1050</v>
      </c>
      <c r="E14457" t="s">
        <v>1051</v>
      </c>
      <c r="G14457" s="6" t="s">
        <v>29</v>
      </c>
      <c r="H14457" t="s">
        <v>64</v>
      </c>
      <c r="I14457" t="s">
        <v>26</v>
      </c>
      <c r="J14457" t="s">
        <v>27</v>
      </c>
      <c r="K14457">
        <v>115</v>
      </c>
      <c r="L14457">
        <v>11.05</v>
      </c>
      <c r="M14457" t="s">
        <v>523</v>
      </c>
      <c r="N14457">
        <v>11.05</v>
      </c>
      <c r="P14457" cm="1">
        <f t="array" ref="P14457">IF(Q14457&gt;0,INDEX(Q14457:Q36181,MATCH(TRUE,INDEX(Q14457:Q36181="",,),0)-1),"")</f>
        <v>7</v>
      </c>
      <c r="Q14457">
        <f t="shared" si="361"/>
        <v>2</v>
      </c>
      <c r="R14457">
        <f t="shared" si="362"/>
        <v>0</v>
      </c>
    </row>
    <row r="14458" spans="1:18" x14ac:dyDescent="0.3">
      <c r="A14458" t="s">
        <v>1031</v>
      </c>
      <c r="B14458" s="1">
        <v>38551</v>
      </c>
      <c r="C14458" t="s">
        <v>16</v>
      </c>
      <c r="D14458" t="s">
        <v>1050</v>
      </c>
      <c r="E14458" t="s">
        <v>1051</v>
      </c>
      <c r="G14458" t="s">
        <v>19</v>
      </c>
      <c r="H14458" t="s">
        <v>20</v>
      </c>
      <c r="I14458" t="s">
        <v>21</v>
      </c>
      <c r="J14458" t="s">
        <v>22</v>
      </c>
      <c r="K14458">
        <v>24.6</v>
      </c>
      <c r="L14458">
        <v>308</v>
      </c>
      <c r="M14458" t="s">
        <v>565</v>
      </c>
      <c r="N14458">
        <v>308</v>
      </c>
      <c r="P14458" cm="1">
        <f t="array" ref="P14458">IF(Q14458&gt;0,INDEX(Q14458:Q36182,MATCH(TRUE,INDEX(Q14458:Q36182="",,),0)-1),"")</f>
        <v>7</v>
      </c>
      <c r="Q14458">
        <f t="shared" si="361"/>
        <v>3</v>
      </c>
      <c r="R14458">
        <f t="shared" si="362"/>
        <v>0</v>
      </c>
    </row>
    <row r="14459" spans="1:18" x14ac:dyDescent="0.3">
      <c r="A14459" t="s">
        <v>1031</v>
      </c>
      <c r="B14459" s="1">
        <v>38551</v>
      </c>
      <c r="C14459" t="s">
        <v>16</v>
      </c>
      <c r="D14459" t="s">
        <v>1050</v>
      </c>
      <c r="E14459" t="s">
        <v>1051</v>
      </c>
      <c r="G14459" t="s">
        <v>19</v>
      </c>
      <c r="H14459" t="s">
        <v>25</v>
      </c>
      <c r="I14459" t="s">
        <v>21</v>
      </c>
      <c r="J14459" t="s">
        <v>22</v>
      </c>
      <c r="K14459">
        <v>81.599999999999994</v>
      </c>
      <c r="L14459">
        <v>94</v>
      </c>
      <c r="M14459" t="s">
        <v>565</v>
      </c>
      <c r="N14459">
        <v>94</v>
      </c>
      <c r="P14459" cm="1">
        <f t="array" ref="P14459">IF(Q14459&gt;0,INDEX(Q14459:Q36183,MATCH(TRUE,INDEX(Q14459:Q36183="",,),0)-1),"")</f>
        <v>7</v>
      </c>
      <c r="Q14459">
        <f t="shared" si="361"/>
        <v>3</v>
      </c>
      <c r="R14459">
        <f t="shared" si="362"/>
        <v>0</v>
      </c>
    </row>
    <row r="14460" spans="1:18" x14ac:dyDescent="0.3">
      <c r="A14460" t="s">
        <v>1031</v>
      </c>
      <c r="B14460" s="1">
        <v>38551</v>
      </c>
      <c r="C14460" t="s">
        <v>16</v>
      </c>
      <c r="D14460" t="s">
        <v>1050</v>
      </c>
      <c r="E14460" t="s">
        <v>1051</v>
      </c>
      <c r="G14460" t="s">
        <v>19</v>
      </c>
      <c r="H14460" t="s">
        <v>25</v>
      </c>
      <c r="I14460" t="s">
        <v>26</v>
      </c>
      <c r="J14460" t="s">
        <v>27</v>
      </c>
      <c r="K14460">
        <v>1170</v>
      </c>
      <c r="L14460">
        <v>24.4</v>
      </c>
      <c r="M14460" t="s">
        <v>565</v>
      </c>
      <c r="N14460">
        <v>24.4</v>
      </c>
      <c r="P14460" cm="1">
        <f t="array" ref="P14460">IF(Q14460&gt;0,INDEX(Q14460:Q36184,MATCH(TRUE,INDEX(Q14460:Q36184="",,),0)-1),"")</f>
        <v>7</v>
      </c>
      <c r="Q14460">
        <f t="shared" si="361"/>
        <v>3</v>
      </c>
      <c r="R14460">
        <f t="shared" si="362"/>
        <v>0</v>
      </c>
    </row>
    <row r="14461" spans="1:18" x14ac:dyDescent="0.3">
      <c r="A14461" t="s">
        <v>1031</v>
      </c>
      <c r="B14461" s="1">
        <v>38551</v>
      </c>
      <c r="C14461" t="s">
        <v>16</v>
      </c>
      <c r="D14461" t="s">
        <v>1050</v>
      </c>
      <c r="E14461" t="s">
        <v>1051</v>
      </c>
      <c r="G14461" t="s">
        <v>19</v>
      </c>
      <c r="H14461" t="s">
        <v>28</v>
      </c>
      <c r="I14461" t="s">
        <v>26</v>
      </c>
      <c r="J14461" t="s">
        <v>27</v>
      </c>
      <c r="K14461">
        <v>405</v>
      </c>
      <c r="L14461">
        <v>25.65</v>
      </c>
      <c r="M14461" t="s">
        <v>565</v>
      </c>
      <c r="N14461">
        <v>111.11</v>
      </c>
      <c r="P14461" cm="1">
        <f t="array" ref="P14461">IF(Q14461&gt;0,INDEX(Q14461:Q36185,MATCH(TRUE,INDEX(Q14461:Q36185="",,),0)-1),"")</f>
        <v>7</v>
      </c>
      <c r="Q14461">
        <f t="shared" si="361"/>
        <v>3</v>
      </c>
      <c r="R14461">
        <f t="shared" si="362"/>
        <v>0</v>
      </c>
    </row>
    <row r="14462" spans="1:18" x14ac:dyDescent="0.3">
      <c r="A14462" t="s">
        <v>1031</v>
      </c>
      <c r="B14462" s="1">
        <v>38551</v>
      </c>
      <c r="C14462" t="s">
        <v>16</v>
      </c>
      <c r="D14462" t="s">
        <v>1050</v>
      </c>
      <c r="E14462" t="s">
        <v>1051</v>
      </c>
      <c r="G14462" s="6" t="s">
        <v>29</v>
      </c>
      <c r="H14462" t="s">
        <v>69</v>
      </c>
      <c r="I14462" t="s">
        <v>21</v>
      </c>
      <c r="J14462" t="s">
        <v>22</v>
      </c>
      <c r="K14462">
        <v>7.6</v>
      </c>
      <c r="L14462">
        <v>98</v>
      </c>
      <c r="M14462" t="s">
        <v>565</v>
      </c>
      <c r="N14462">
        <v>98</v>
      </c>
      <c r="P14462" cm="1">
        <f t="array" ref="P14462">IF(Q14462&gt;0,INDEX(Q14462:Q36186,MATCH(TRUE,INDEX(Q14462:Q36186="",,),0)-1),"")</f>
        <v>7</v>
      </c>
      <c r="Q14462">
        <f t="shared" si="361"/>
        <v>3</v>
      </c>
      <c r="R14462">
        <f t="shared" si="362"/>
        <v>0</v>
      </c>
    </row>
    <row r="14463" spans="1:18" x14ac:dyDescent="0.3">
      <c r="A14463" t="s">
        <v>1031</v>
      </c>
      <c r="B14463" s="1">
        <v>38551</v>
      </c>
      <c r="C14463" t="s">
        <v>16</v>
      </c>
      <c r="D14463" t="s">
        <v>1050</v>
      </c>
      <c r="E14463" t="s">
        <v>1051</v>
      </c>
      <c r="G14463" s="6" t="s">
        <v>29</v>
      </c>
      <c r="H14463" t="s">
        <v>41</v>
      </c>
      <c r="I14463" t="s">
        <v>21</v>
      </c>
      <c r="J14463" t="s">
        <v>22</v>
      </c>
      <c r="K14463">
        <v>10.1</v>
      </c>
      <c r="L14463">
        <v>148</v>
      </c>
      <c r="M14463" t="s">
        <v>565</v>
      </c>
      <c r="N14463">
        <v>148</v>
      </c>
      <c r="P14463" cm="1">
        <f t="array" ref="P14463">IF(Q14463&gt;0,INDEX(Q14463:Q36187,MATCH(TRUE,INDEX(Q14463:Q36187="",,),0)-1),"")</f>
        <v>7</v>
      </c>
      <c r="Q14463">
        <f t="shared" si="361"/>
        <v>3</v>
      </c>
      <c r="R14463">
        <f t="shared" si="362"/>
        <v>0</v>
      </c>
    </row>
    <row r="14464" spans="1:18" x14ac:dyDescent="0.3">
      <c r="A14464" t="s">
        <v>1031</v>
      </c>
      <c r="B14464" s="1">
        <v>38551</v>
      </c>
      <c r="C14464" t="s">
        <v>16</v>
      </c>
      <c r="D14464" t="s">
        <v>1050</v>
      </c>
      <c r="E14464" t="s">
        <v>1051</v>
      </c>
      <c r="G14464" s="6" t="s">
        <v>29</v>
      </c>
      <c r="H14464" t="s">
        <v>64</v>
      </c>
      <c r="I14464" t="s">
        <v>21</v>
      </c>
      <c r="J14464" t="s">
        <v>22</v>
      </c>
      <c r="K14464">
        <v>13.9</v>
      </c>
      <c r="L14464">
        <v>139</v>
      </c>
      <c r="M14464" t="s">
        <v>565</v>
      </c>
      <c r="N14464">
        <v>139</v>
      </c>
      <c r="P14464" cm="1">
        <f t="array" ref="P14464">IF(Q14464&gt;0,INDEX(Q14464:Q36188,MATCH(TRUE,INDEX(Q14464:Q36188="",,),0)-1),"")</f>
        <v>7</v>
      </c>
      <c r="Q14464">
        <f t="shared" si="361"/>
        <v>3</v>
      </c>
      <c r="R14464">
        <f t="shared" si="362"/>
        <v>0</v>
      </c>
    </row>
    <row r="14465" spans="1:18" x14ac:dyDescent="0.3">
      <c r="A14465" t="s">
        <v>1031</v>
      </c>
      <c r="B14465" s="1">
        <v>38551</v>
      </c>
      <c r="C14465" t="s">
        <v>16</v>
      </c>
      <c r="D14465" t="s">
        <v>1050</v>
      </c>
      <c r="E14465" t="s">
        <v>1051</v>
      </c>
      <c r="G14465" s="6" t="s">
        <v>29</v>
      </c>
      <c r="H14465" t="s">
        <v>30</v>
      </c>
      <c r="I14465" t="s">
        <v>26</v>
      </c>
      <c r="J14465" t="s">
        <v>27</v>
      </c>
      <c r="K14465">
        <v>313</v>
      </c>
      <c r="L14465">
        <v>17.75</v>
      </c>
      <c r="M14465" t="s">
        <v>565</v>
      </c>
      <c r="N14465">
        <v>17.75</v>
      </c>
      <c r="P14465" cm="1">
        <f t="array" ref="P14465">IF(Q14465&gt;0,INDEX(Q14465:Q36189,MATCH(TRUE,INDEX(Q14465:Q36189="",,),0)-1),"")</f>
        <v>7</v>
      </c>
      <c r="Q14465">
        <f t="shared" si="361"/>
        <v>3</v>
      </c>
      <c r="R14465">
        <f t="shared" si="362"/>
        <v>0</v>
      </c>
    </row>
    <row r="14466" spans="1:18" x14ac:dyDescent="0.3">
      <c r="A14466" t="s">
        <v>1031</v>
      </c>
      <c r="B14466" s="1">
        <v>38551</v>
      </c>
      <c r="C14466" t="s">
        <v>16</v>
      </c>
      <c r="D14466" t="s">
        <v>1050</v>
      </c>
      <c r="E14466" t="s">
        <v>1051</v>
      </c>
      <c r="G14466" s="6" t="s">
        <v>29</v>
      </c>
      <c r="H14466" t="s">
        <v>20</v>
      </c>
      <c r="I14466" t="s">
        <v>26</v>
      </c>
      <c r="J14466" t="s">
        <v>27</v>
      </c>
      <c r="K14466">
        <v>127</v>
      </c>
      <c r="L14466">
        <v>19.149999999999999</v>
      </c>
      <c r="M14466" t="s">
        <v>565</v>
      </c>
      <c r="N14466">
        <v>19.149999999999999</v>
      </c>
      <c r="P14466" cm="1">
        <f t="array" ref="P14466">IF(Q14466&gt;0,INDEX(Q14466:Q36190,MATCH(TRUE,INDEX(Q14466:Q36190="",,),0)-1),"")</f>
        <v>7</v>
      </c>
      <c r="Q14466">
        <f t="shared" si="361"/>
        <v>3</v>
      </c>
      <c r="R14466">
        <f t="shared" si="362"/>
        <v>0</v>
      </c>
    </row>
    <row r="14467" spans="1:18" x14ac:dyDescent="0.3">
      <c r="A14467" t="s">
        <v>1031</v>
      </c>
      <c r="B14467" s="1">
        <v>38551</v>
      </c>
      <c r="C14467" t="s">
        <v>16</v>
      </c>
      <c r="D14467" t="s">
        <v>1050</v>
      </c>
      <c r="E14467" t="s">
        <v>1051</v>
      </c>
      <c r="G14467" s="6" t="s">
        <v>29</v>
      </c>
      <c r="H14467" t="s">
        <v>41</v>
      </c>
      <c r="I14467" t="s">
        <v>26</v>
      </c>
      <c r="J14467" t="s">
        <v>27</v>
      </c>
      <c r="K14467">
        <v>19</v>
      </c>
      <c r="L14467">
        <v>60.4</v>
      </c>
      <c r="M14467" t="s">
        <v>565</v>
      </c>
      <c r="N14467">
        <v>60.4</v>
      </c>
      <c r="P14467" cm="1">
        <f t="array" ref="P14467">IF(Q14467&gt;0,INDEX(Q14467:Q36191,MATCH(TRUE,INDEX(Q14467:Q36191="",,),0)-1),"")</f>
        <v>7</v>
      </c>
      <c r="Q14467">
        <f t="shared" si="361"/>
        <v>3</v>
      </c>
      <c r="R14467">
        <f t="shared" si="362"/>
        <v>0</v>
      </c>
    </row>
    <row r="14468" spans="1:18" x14ac:dyDescent="0.3">
      <c r="A14468" t="s">
        <v>1031</v>
      </c>
      <c r="B14468" s="1">
        <v>38551</v>
      </c>
      <c r="C14468" t="s">
        <v>16</v>
      </c>
      <c r="D14468" t="s">
        <v>1050</v>
      </c>
      <c r="E14468" t="s">
        <v>1051</v>
      </c>
      <c r="G14468" s="6" t="s">
        <v>29</v>
      </c>
      <c r="H14468" t="s">
        <v>70</v>
      </c>
      <c r="I14468" t="s">
        <v>26</v>
      </c>
      <c r="J14468" t="s">
        <v>27</v>
      </c>
      <c r="K14468">
        <v>64</v>
      </c>
      <c r="L14468">
        <v>13.2</v>
      </c>
      <c r="M14468" t="s">
        <v>565</v>
      </c>
      <c r="N14468">
        <v>13.2</v>
      </c>
      <c r="P14468" cm="1">
        <f t="array" ref="P14468">IF(Q14468&gt;0,INDEX(Q14468:Q36192,MATCH(TRUE,INDEX(Q14468:Q36192="",,),0)-1),"")</f>
        <v>7</v>
      </c>
      <c r="Q14468">
        <f t="shared" si="361"/>
        <v>3</v>
      </c>
      <c r="R14468">
        <f t="shared" si="362"/>
        <v>0</v>
      </c>
    </row>
    <row r="14469" spans="1:18" x14ac:dyDescent="0.3">
      <c r="A14469" t="s">
        <v>1031</v>
      </c>
      <c r="B14469" s="1">
        <v>38551</v>
      </c>
      <c r="C14469" t="s">
        <v>16</v>
      </c>
      <c r="D14469" t="s">
        <v>1050</v>
      </c>
      <c r="E14469" t="s">
        <v>1051</v>
      </c>
      <c r="G14469" s="6" t="s">
        <v>29</v>
      </c>
      <c r="H14469" t="s">
        <v>64</v>
      </c>
      <c r="I14469" t="s">
        <v>26</v>
      </c>
      <c r="J14469" t="s">
        <v>27</v>
      </c>
      <c r="K14469">
        <v>115</v>
      </c>
      <c r="L14469">
        <v>11.05</v>
      </c>
      <c r="M14469" t="s">
        <v>565</v>
      </c>
      <c r="N14469">
        <v>11.05</v>
      </c>
      <c r="P14469" cm="1">
        <f t="array" ref="P14469">IF(Q14469&gt;0,INDEX(Q14469:Q36193,MATCH(TRUE,INDEX(Q14469:Q36193="",,),0)-1),"")</f>
        <v>7</v>
      </c>
      <c r="Q14469">
        <f t="shared" si="361"/>
        <v>3</v>
      </c>
      <c r="R14469">
        <f t="shared" si="362"/>
        <v>0</v>
      </c>
    </row>
    <row r="14470" spans="1:18" x14ac:dyDescent="0.3">
      <c r="A14470" t="s">
        <v>1031</v>
      </c>
      <c r="B14470" s="1">
        <v>38551</v>
      </c>
      <c r="C14470" t="s">
        <v>16</v>
      </c>
      <c r="D14470" t="s">
        <v>1050</v>
      </c>
      <c r="E14470" t="s">
        <v>1051</v>
      </c>
      <c r="G14470" t="s">
        <v>19</v>
      </c>
      <c r="H14470" t="s">
        <v>20</v>
      </c>
      <c r="I14470" t="s">
        <v>21</v>
      </c>
      <c r="J14470" t="s">
        <v>22</v>
      </c>
      <c r="K14470">
        <v>24.6</v>
      </c>
      <c r="L14470">
        <v>308</v>
      </c>
      <c r="M14470" t="s">
        <v>153</v>
      </c>
      <c r="N14470">
        <v>308</v>
      </c>
      <c r="P14470" cm="1">
        <f t="array" ref="P14470">IF(Q14470&gt;0,INDEX(Q14470:Q36194,MATCH(TRUE,INDEX(Q14470:Q36194="",,),0)-1),"")</f>
        <v>7</v>
      </c>
      <c r="Q14470">
        <f t="shared" si="361"/>
        <v>4</v>
      </c>
      <c r="R14470">
        <f t="shared" si="362"/>
        <v>0</v>
      </c>
    </row>
    <row r="14471" spans="1:18" x14ac:dyDescent="0.3">
      <c r="A14471" t="s">
        <v>1031</v>
      </c>
      <c r="B14471" s="1">
        <v>38551</v>
      </c>
      <c r="C14471" t="s">
        <v>16</v>
      </c>
      <c r="D14471" t="s">
        <v>1050</v>
      </c>
      <c r="E14471" t="s">
        <v>1051</v>
      </c>
      <c r="G14471" t="s">
        <v>19</v>
      </c>
      <c r="H14471" t="s">
        <v>25</v>
      </c>
      <c r="I14471" t="s">
        <v>21</v>
      </c>
      <c r="J14471" t="s">
        <v>22</v>
      </c>
      <c r="K14471">
        <v>81.599999999999994</v>
      </c>
      <c r="L14471">
        <v>94</v>
      </c>
      <c r="M14471" t="s">
        <v>153</v>
      </c>
      <c r="N14471">
        <v>94</v>
      </c>
      <c r="P14471" cm="1">
        <f t="array" ref="P14471">IF(Q14471&gt;0,INDEX(Q14471:Q36195,MATCH(TRUE,INDEX(Q14471:Q36195="",,),0)-1),"")</f>
        <v>7</v>
      </c>
      <c r="Q14471">
        <f t="shared" si="361"/>
        <v>4</v>
      </c>
      <c r="R14471">
        <f t="shared" si="362"/>
        <v>0</v>
      </c>
    </row>
    <row r="14472" spans="1:18" x14ac:dyDescent="0.3">
      <c r="A14472" t="s">
        <v>1031</v>
      </c>
      <c r="B14472" s="1">
        <v>38551</v>
      </c>
      <c r="C14472" t="s">
        <v>16</v>
      </c>
      <c r="D14472" t="s">
        <v>1050</v>
      </c>
      <c r="E14472" t="s">
        <v>1051</v>
      </c>
      <c r="G14472" t="s">
        <v>19</v>
      </c>
      <c r="H14472" t="s">
        <v>25</v>
      </c>
      <c r="I14472" t="s">
        <v>26</v>
      </c>
      <c r="J14472" t="s">
        <v>27</v>
      </c>
      <c r="K14472">
        <v>1170</v>
      </c>
      <c r="L14472">
        <v>24.4</v>
      </c>
      <c r="M14472" t="s">
        <v>153</v>
      </c>
      <c r="N14472">
        <v>44.78</v>
      </c>
      <c r="P14472" cm="1">
        <f t="array" ref="P14472">IF(Q14472&gt;0,INDEX(Q14472:Q36196,MATCH(TRUE,INDEX(Q14472:Q36196="",,),0)-1),"")</f>
        <v>7</v>
      </c>
      <c r="Q14472">
        <f t="shared" si="361"/>
        <v>4</v>
      </c>
      <c r="R14472">
        <f t="shared" si="362"/>
        <v>0</v>
      </c>
    </row>
    <row r="14473" spans="1:18" x14ac:dyDescent="0.3">
      <c r="A14473" t="s">
        <v>1031</v>
      </c>
      <c r="B14473" s="1">
        <v>38551</v>
      </c>
      <c r="C14473" t="s">
        <v>16</v>
      </c>
      <c r="D14473" t="s">
        <v>1050</v>
      </c>
      <c r="E14473" t="s">
        <v>1051</v>
      </c>
      <c r="G14473" t="s">
        <v>19</v>
      </c>
      <c r="H14473" t="s">
        <v>28</v>
      </c>
      <c r="I14473" t="s">
        <v>26</v>
      </c>
      <c r="J14473" t="s">
        <v>27</v>
      </c>
      <c r="K14473">
        <v>405</v>
      </c>
      <c r="L14473">
        <v>25.65</v>
      </c>
      <c r="M14473" t="s">
        <v>153</v>
      </c>
      <c r="N14473">
        <v>25.65</v>
      </c>
      <c r="P14473" cm="1">
        <f t="array" ref="P14473">IF(Q14473&gt;0,INDEX(Q14473:Q36197,MATCH(TRUE,INDEX(Q14473:Q36197="",,),0)-1),"")</f>
        <v>7</v>
      </c>
      <c r="Q14473">
        <f t="shared" si="361"/>
        <v>4</v>
      </c>
      <c r="R14473">
        <f t="shared" si="362"/>
        <v>0</v>
      </c>
    </row>
    <row r="14474" spans="1:18" x14ac:dyDescent="0.3">
      <c r="A14474" t="s">
        <v>1031</v>
      </c>
      <c r="B14474" s="1">
        <v>38551</v>
      </c>
      <c r="C14474" t="s">
        <v>16</v>
      </c>
      <c r="D14474" t="s">
        <v>1050</v>
      </c>
      <c r="E14474" t="s">
        <v>1051</v>
      </c>
      <c r="G14474" s="6" t="s">
        <v>29</v>
      </c>
      <c r="H14474" t="s">
        <v>69</v>
      </c>
      <c r="I14474" t="s">
        <v>21</v>
      </c>
      <c r="J14474" t="s">
        <v>22</v>
      </c>
      <c r="K14474">
        <v>7.6</v>
      </c>
      <c r="L14474">
        <v>98</v>
      </c>
      <c r="M14474" t="s">
        <v>153</v>
      </c>
      <c r="N14474">
        <v>98</v>
      </c>
      <c r="P14474" cm="1">
        <f t="array" ref="P14474">IF(Q14474&gt;0,INDEX(Q14474:Q36198,MATCH(TRUE,INDEX(Q14474:Q36198="",,),0)-1),"")</f>
        <v>7</v>
      </c>
      <c r="Q14474">
        <f t="shared" si="361"/>
        <v>4</v>
      </c>
      <c r="R14474">
        <f t="shared" si="362"/>
        <v>0</v>
      </c>
    </row>
    <row r="14475" spans="1:18" x14ac:dyDescent="0.3">
      <c r="A14475" t="s">
        <v>1031</v>
      </c>
      <c r="B14475" s="1">
        <v>38551</v>
      </c>
      <c r="C14475" t="s">
        <v>16</v>
      </c>
      <c r="D14475" t="s">
        <v>1050</v>
      </c>
      <c r="E14475" t="s">
        <v>1051</v>
      </c>
      <c r="G14475" s="6" t="s">
        <v>29</v>
      </c>
      <c r="H14475" t="s">
        <v>41</v>
      </c>
      <c r="I14475" t="s">
        <v>21</v>
      </c>
      <c r="J14475" t="s">
        <v>22</v>
      </c>
      <c r="K14475">
        <v>10.1</v>
      </c>
      <c r="L14475">
        <v>148</v>
      </c>
      <c r="M14475" t="s">
        <v>153</v>
      </c>
      <c r="N14475">
        <v>148</v>
      </c>
      <c r="P14475" cm="1">
        <f t="array" ref="P14475">IF(Q14475&gt;0,INDEX(Q14475:Q36199,MATCH(TRUE,INDEX(Q14475:Q36199="",,),0)-1),"")</f>
        <v>7</v>
      </c>
      <c r="Q14475">
        <f t="shared" si="361"/>
        <v>4</v>
      </c>
      <c r="R14475">
        <f t="shared" si="362"/>
        <v>0</v>
      </c>
    </row>
    <row r="14476" spans="1:18" x14ac:dyDescent="0.3">
      <c r="A14476" t="s">
        <v>1031</v>
      </c>
      <c r="B14476" s="1">
        <v>38551</v>
      </c>
      <c r="C14476" t="s">
        <v>16</v>
      </c>
      <c r="D14476" t="s">
        <v>1050</v>
      </c>
      <c r="E14476" t="s">
        <v>1051</v>
      </c>
      <c r="G14476" s="6" t="s">
        <v>29</v>
      </c>
      <c r="H14476" t="s">
        <v>64</v>
      </c>
      <c r="I14476" t="s">
        <v>21</v>
      </c>
      <c r="J14476" t="s">
        <v>22</v>
      </c>
      <c r="K14476">
        <v>13.9</v>
      </c>
      <c r="L14476">
        <v>139</v>
      </c>
      <c r="M14476" t="s">
        <v>153</v>
      </c>
      <c r="N14476">
        <v>139</v>
      </c>
      <c r="P14476" cm="1">
        <f t="array" ref="P14476">IF(Q14476&gt;0,INDEX(Q14476:Q36200,MATCH(TRUE,INDEX(Q14476:Q36200="",,),0)-1),"")</f>
        <v>7</v>
      </c>
      <c r="Q14476">
        <f t="shared" si="361"/>
        <v>4</v>
      </c>
      <c r="R14476">
        <f t="shared" si="362"/>
        <v>0</v>
      </c>
    </row>
    <row r="14477" spans="1:18" x14ac:dyDescent="0.3">
      <c r="A14477" t="s">
        <v>1031</v>
      </c>
      <c r="B14477" s="1">
        <v>38551</v>
      </c>
      <c r="C14477" t="s">
        <v>16</v>
      </c>
      <c r="D14477" t="s">
        <v>1050</v>
      </c>
      <c r="E14477" t="s">
        <v>1051</v>
      </c>
      <c r="G14477" s="6" t="s">
        <v>29</v>
      </c>
      <c r="H14477" t="s">
        <v>30</v>
      </c>
      <c r="I14477" t="s">
        <v>26</v>
      </c>
      <c r="J14477" t="s">
        <v>27</v>
      </c>
      <c r="K14477">
        <v>313</v>
      </c>
      <c r="L14477">
        <v>17.75</v>
      </c>
      <c r="M14477" t="s">
        <v>153</v>
      </c>
      <c r="N14477">
        <v>17.75</v>
      </c>
      <c r="P14477" cm="1">
        <f t="array" ref="P14477">IF(Q14477&gt;0,INDEX(Q14477:Q36201,MATCH(TRUE,INDEX(Q14477:Q36201="",,),0)-1),"")</f>
        <v>7</v>
      </c>
      <c r="Q14477">
        <f t="shared" si="361"/>
        <v>4</v>
      </c>
      <c r="R14477">
        <f t="shared" si="362"/>
        <v>0</v>
      </c>
    </row>
    <row r="14478" spans="1:18" x14ac:dyDescent="0.3">
      <c r="A14478" t="s">
        <v>1031</v>
      </c>
      <c r="B14478" s="1">
        <v>38551</v>
      </c>
      <c r="C14478" t="s">
        <v>16</v>
      </c>
      <c r="D14478" t="s">
        <v>1050</v>
      </c>
      <c r="E14478" t="s">
        <v>1051</v>
      </c>
      <c r="G14478" s="6" t="s">
        <v>29</v>
      </c>
      <c r="H14478" t="s">
        <v>20</v>
      </c>
      <c r="I14478" t="s">
        <v>26</v>
      </c>
      <c r="J14478" t="s">
        <v>27</v>
      </c>
      <c r="K14478">
        <v>127</v>
      </c>
      <c r="L14478">
        <v>19.149999999999999</v>
      </c>
      <c r="M14478" t="s">
        <v>153</v>
      </c>
      <c r="N14478">
        <v>19.149999999999999</v>
      </c>
      <c r="P14478" cm="1">
        <f t="array" ref="P14478">IF(Q14478&gt;0,INDEX(Q14478:Q36202,MATCH(TRUE,INDEX(Q14478:Q36202="",,),0)-1),"")</f>
        <v>7</v>
      </c>
      <c r="Q14478">
        <f t="shared" si="361"/>
        <v>4</v>
      </c>
      <c r="R14478">
        <f t="shared" si="362"/>
        <v>0</v>
      </c>
    </row>
    <row r="14479" spans="1:18" x14ac:dyDescent="0.3">
      <c r="A14479" t="s">
        <v>1031</v>
      </c>
      <c r="B14479" s="1">
        <v>38551</v>
      </c>
      <c r="C14479" t="s">
        <v>16</v>
      </c>
      <c r="D14479" t="s">
        <v>1050</v>
      </c>
      <c r="E14479" t="s">
        <v>1051</v>
      </c>
      <c r="G14479" s="6" t="s">
        <v>29</v>
      </c>
      <c r="H14479" t="s">
        <v>41</v>
      </c>
      <c r="I14479" t="s">
        <v>26</v>
      </c>
      <c r="J14479" t="s">
        <v>27</v>
      </c>
      <c r="K14479">
        <v>19</v>
      </c>
      <c r="L14479">
        <v>60.4</v>
      </c>
      <c r="M14479" t="s">
        <v>153</v>
      </c>
      <c r="N14479">
        <v>60.4</v>
      </c>
      <c r="P14479" cm="1">
        <f t="array" ref="P14479">IF(Q14479&gt;0,INDEX(Q14479:Q36203,MATCH(TRUE,INDEX(Q14479:Q36203="",,),0)-1),"")</f>
        <v>7</v>
      </c>
      <c r="Q14479">
        <f t="shared" si="361"/>
        <v>4</v>
      </c>
      <c r="R14479">
        <f t="shared" si="362"/>
        <v>0</v>
      </c>
    </row>
    <row r="14480" spans="1:18" x14ac:dyDescent="0.3">
      <c r="A14480" t="s">
        <v>1031</v>
      </c>
      <c r="B14480" s="1">
        <v>38551</v>
      </c>
      <c r="C14480" t="s">
        <v>16</v>
      </c>
      <c r="D14480" t="s">
        <v>1050</v>
      </c>
      <c r="E14480" t="s">
        <v>1051</v>
      </c>
      <c r="G14480" s="6" t="s">
        <v>29</v>
      </c>
      <c r="H14480" t="s">
        <v>70</v>
      </c>
      <c r="I14480" t="s">
        <v>26</v>
      </c>
      <c r="J14480" t="s">
        <v>27</v>
      </c>
      <c r="K14480">
        <v>64</v>
      </c>
      <c r="L14480">
        <v>13.2</v>
      </c>
      <c r="M14480" t="s">
        <v>153</v>
      </c>
      <c r="N14480">
        <v>13.2</v>
      </c>
      <c r="P14480" cm="1">
        <f t="array" ref="P14480">IF(Q14480&gt;0,INDEX(Q14480:Q36204,MATCH(TRUE,INDEX(Q14480:Q36204="",,),0)-1),"")</f>
        <v>7</v>
      </c>
      <c r="Q14480">
        <f t="shared" si="361"/>
        <v>4</v>
      </c>
      <c r="R14480">
        <f t="shared" si="362"/>
        <v>0</v>
      </c>
    </row>
    <row r="14481" spans="1:18" x14ac:dyDescent="0.3">
      <c r="A14481" t="s">
        <v>1031</v>
      </c>
      <c r="B14481" s="1">
        <v>38551</v>
      </c>
      <c r="C14481" t="s">
        <v>16</v>
      </c>
      <c r="D14481" t="s">
        <v>1050</v>
      </c>
      <c r="E14481" t="s">
        <v>1051</v>
      </c>
      <c r="G14481" s="6" t="s">
        <v>29</v>
      </c>
      <c r="H14481" t="s">
        <v>64</v>
      </c>
      <c r="I14481" t="s">
        <v>26</v>
      </c>
      <c r="J14481" t="s">
        <v>27</v>
      </c>
      <c r="K14481">
        <v>115</v>
      </c>
      <c r="L14481">
        <v>11.05</v>
      </c>
      <c r="M14481" t="s">
        <v>153</v>
      </c>
      <c r="N14481">
        <v>11.05</v>
      </c>
      <c r="P14481" cm="1">
        <f t="array" ref="P14481">IF(Q14481&gt;0,INDEX(Q14481:Q36205,MATCH(TRUE,INDEX(Q14481:Q36205="",,),0)-1),"")</f>
        <v>7</v>
      </c>
      <c r="Q14481">
        <f t="shared" si="361"/>
        <v>4</v>
      </c>
      <c r="R14481">
        <f t="shared" si="362"/>
        <v>0</v>
      </c>
    </row>
    <row r="14482" spans="1:18" x14ac:dyDescent="0.3">
      <c r="A14482" t="s">
        <v>1031</v>
      </c>
      <c r="B14482" s="1">
        <v>38551</v>
      </c>
      <c r="C14482" t="s">
        <v>16</v>
      </c>
      <c r="D14482" t="s">
        <v>1050</v>
      </c>
      <c r="E14482" t="s">
        <v>1051</v>
      </c>
      <c r="G14482" t="s">
        <v>19</v>
      </c>
      <c r="H14482" t="s">
        <v>20</v>
      </c>
      <c r="I14482" t="s">
        <v>21</v>
      </c>
      <c r="J14482" t="s">
        <v>22</v>
      </c>
      <c r="K14482">
        <v>24.6</v>
      </c>
      <c r="L14482">
        <v>308</v>
      </c>
      <c r="M14482" t="s">
        <v>927</v>
      </c>
      <c r="N14482">
        <v>340</v>
      </c>
      <c r="P14482" cm="1">
        <f t="array" ref="P14482">IF(Q14482&gt;0,INDEX(Q14482:Q36206,MATCH(TRUE,INDEX(Q14482:Q36206="",,),0)-1),"")</f>
        <v>7</v>
      </c>
      <c r="Q14482">
        <f t="shared" si="361"/>
        <v>5</v>
      </c>
      <c r="R14482">
        <f t="shared" si="362"/>
        <v>0</v>
      </c>
    </row>
    <row r="14483" spans="1:18" x14ac:dyDescent="0.3">
      <c r="A14483" t="s">
        <v>1031</v>
      </c>
      <c r="B14483" s="1">
        <v>38551</v>
      </c>
      <c r="C14483" t="s">
        <v>16</v>
      </c>
      <c r="D14483" t="s">
        <v>1050</v>
      </c>
      <c r="E14483" t="s">
        <v>1051</v>
      </c>
      <c r="G14483" t="s">
        <v>19</v>
      </c>
      <c r="H14483" t="s">
        <v>25</v>
      </c>
      <c r="I14483" t="s">
        <v>21</v>
      </c>
      <c r="J14483" t="s">
        <v>22</v>
      </c>
      <c r="K14483">
        <v>81.599999999999994</v>
      </c>
      <c r="L14483">
        <v>94</v>
      </c>
      <c r="M14483" t="s">
        <v>927</v>
      </c>
      <c r="N14483">
        <v>100</v>
      </c>
      <c r="P14483" cm="1">
        <f t="array" ref="P14483">IF(Q14483&gt;0,INDEX(Q14483:Q36207,MATCH(TRUE,INDEX(Q14483:Q36207="",,),0)-1),"")</f>
        <v>7</v>
      </c>
      <c r="Q14483">
        <f t="shared" si="361"/>
        <v>5</v>
      </c>
      <c r="R14483">
        <f t="shared" si="362"/>
        <v>0</v>
      </c>
    </row>
    <row r="14484" spans="1:18" x14ac:dyDescent="0.3">
      <c r="A14484" t="s">
        <v>1031</v>
      </c>
      <c r="B14484" s="1">
        <v>38551</v>
      </c>
      <c r="C14484" t="s">
        <v>16</v>
      </c>
      <c r="D14484" t="s">
        <v>1050</v>
      </c>
      <c r="E14484" t="s">
        <v>1051</v>
      </c>
      <c r="G14484" t="s">
        <v>19</v>
      </c>
      <c r="H14484" t="s">
        <v>25</v>
      </c>
      <c r="I14484" t="s">
        <v>26</v>
      </c>
      <c r="J14484" t="s">
        <v>27</v>
      </c>
      <c r="K14484">
        <v>1170</v>
      </c>
      <c r="L14484">
        <v>24.4</v>
      </c>
      <c r="M14484" t="s">
        <v>927</v>
      </c>
      <c r="N14484">
        <v>34</v>
      </c>
      <c r="P14484" cm="1">
        <f t="array" ref="P14484">IF(Q14484&gt;0,INDEX(Q14484:Q36208,MATCH(TRUE,INDEX(Q14484:Q36208="",,),0)-1),"")</f>
        <v>7</v>
      </c>
      <c r="Q14484">
        <f t="shared" si="361"/>
        <v>5</v>
      </c>
      <c r="R14484">
        <f t="shared" si="362"/>
        <v>0</v>
      </c>
    </row>
    <row r="14485" spans="1:18" x14ac:dyDescent="0.3">
      <c r="A14485" t="s">
        <v>1031</v>
      </c>
      <c r="B14485" s="1">
        <v>38551</v>
      </c>
      <c r="C14485" t="s">
        <v>16</v>
      </c>
      <c r="D14485" t="s">
        <v>1050</v>
      </c>
      <c r="E14485" t="s">
        <v>1051</v>
      </c>
      <c r="G14485" t="s">
        <v>19</v>
      </c>
      <c r="H14485" t="s">
        <v>28</v>
      </c>
      <c r="I14485" t="s">
        <v>26</v>
      </c>
      <c r="J14485" t="s">
        <v>27</v>
      </c>
      <c r="K14485">
        <v>405</v>
      </c>
      <c r="L14485">
        <v>25.65</v>
      </c>
      <c r="M14485" t="s">
        <v>927</v>
      </c>
      <c r="N14485">
        <v>28</v>
      </c>
      <c r="P14485" cm="1">
        <f t="array" ref="P14485">IF(Q14485&gt;0,INDEX(Q14485:Q36209,MATCH(TRUE,INDEX(Q14485:Q36209="",,),0)-1),"")</f>
        <v>7</v>
      </c>
      <c r="Q14485">
        <f t="shared" si="361"/>
        <v>5</v>
      </c>
      <c r="R14485">
        <f t="shared" si="362"/>
        <v>0</v>
      </c>
    </row>
    <row r="14486" spans="1:18" x14ac:dyDescent="0.3">
      <c r="A14486" t="s">
        <v>1031</v>
      </c>
      <c r="B14486" s="1">
        <v>38551</v>
      </c>
      <c r="C14486" t="s">
        <v>16</v>
      </c>
      <c r="D14486" t="s">
        <v>1050</v>
      </c>
      <c r="E14486" t="s">
        <v>1051</v>
      </c>
      <c r="G14486" s="6" t="s">
        <v>29</v>
      </c>
      <c r="H14486" t="s">
        <v>69</v>
      </c>
      <c r="I14486" t="s">
        <v>21</v>
      </c>
      <c r="J14486" t="s">
        <v>22</v>
      </c>
      <c r="K14486">
        <v>7.6</v>
      </c>
      <c r="L14486">
        <v>98</v>
      </c>
      <c r="M14486" t="s">
        <v>927</v>
      </c>
      <c r="N14486">
        <v>98</v>
      </c>
      <c r="P14486" cm="1">
        <f t="array" ref="P14486">IF(Q14486&gt;0,INDEX(Q14486:Q36210,MATCH(TRUE,INDEX(Q14486:Q36210="",,),0)-1),"")</f>
        <v>7</v>
      </c>
      <c r="Q14486">
        <f t="shared" si="361"/>
        <v>5</v>
      </c>
      <c r="R14486">
        <f t="shared" si="362"/>
        <v>0</v>
      </c>
    </row>
    <row r="14487" spans="1:18" x14ac:dyDescent="0.3">
      <c r="A14487" t="s">
        <v>1031</v>
      </c>
      <c r="B14487" s="1">
        <v>38551</v>
      </c>
      <c r="C14487" t="s">
        <v>16</v>
      </c>
      <c r="D14487" t="s">
        <v>1050</v>
      </c>
      <c r="E14487" t="s">
        <v>1051</v>
      </c>
      <c r="G14487" s="6" t="s">
        <v>29</v>
      </c>
      <c r="H14487" t="s">
        <v>41</v>
      </c>
      <c r="I14487" t="s">
        <v>21</v>
      </c>
      <c r="J14487" t="s">
        <v>22</v>
      </c>
      <c r="K14487">
        <v>10.1</v>
      </c>
      <c r="L14487">
        <v>148</v>
      </c>
      <c r="M14487" t="s">
        <v>927</v>
      </c>
      <c r="N14487">
        <v>148</v>
      </c>
      <c r="P14487" cm="1">
        <f t="array" ref="P14487">IF(Q14487&gt;0,INDEX(Q14487:Q36211,MATCH(TRUE,INDEX(Q14487:Q36211="",,),0)-1),"")</f>
        <v>7</v>
      </c>
      <c r="Q14487">
        <f t="shared" si="361"/>
        <v>5</v>
      </c>
      <c r="R14487">
        <f t="shared" si="362"/>
        <v>0</v>
      </c>
    </row>
    <row r="14488" spans="1:18" x14ac:dyDescent="0.3">
      <c r="A14488" t="s">
        <v>1031</v>
      </c>
      <c r="B14488" s="1">
        <v>38551</v>
      </c>
      <c r="C14488" t="s">
        <v>16</v>
      </c>
      <c r="D14488" t="s">
        <v>1050</v>
      </c>
      <c r="E14488" t="s">
        <v>1051</v>
      </c>
      <c r="G14488" s="6" t="s">
        <v>29</v>
      </c>
      <c r="H14488" t="s">
        <v>64</v>
      </c>
      <c r="I14488" t="s">
        <v>21</v>
      </c>
      <c r="J14488" t="s">
        <v>22</v>
      </c>
      <c r="K14488">
        <v>13.9</v>
      </c>
      <c r="L14488">
        <v>139</v>
      </c>
      <c r="M14488" t="s">
        <v>927</v>
      </c>
      <c r="N14488">
        <v>139</v>
      </c>
      <c r="P14488" cm="1">
        <f t="array" ref="P14488">IF(Q14488&gt;0,INDEX(Q14488:Q36212,MATCH(TRUE,INDEX(Q14488:Q36212="",,),0)-1),"")</f>
        <v>7</v>
      </c>
      <c r="Q14488">
        <f t="shared" si="361"/>
        <v>5</v>
      </c>
      <c r="R14488">
        <f t="shared" si="362"/>
        <v>0</v>
      </c>
    </row>
    <row r="14489" spans="1:18" x14ac:dyDescent="0.3">
      <c r="A14489" t="s">
        <v>1031</v>
      </c>
      <c r="B14489" s="1">
        <v>38551</v>
      </c>
      <c r="C14489" t="s">
        <v>16</v>
      </c>
      <c r="D14489" t="s">
        <v>1050</v>
      </c>
      <c r="E14489" t="s">
        <v>1051</v>
      </c>
      <c r="G14489" s="6" t="s">
        <v>29</v>
      </c>
      <c r="H14489" t="s">
        <v>30</v>
      </c>
      <c r="I14489" t="s">
        <v>26</v>
      </c>
      <c r="J14489" t="s">
        <v>27</v>
      </c>
      <c r="K14489">
        <v>313</v>
      </c>
      <c r="L14489">
        <v>17.75</v>
      </c>
      <c r="M14489" t="s">
        <v>927</v>
      </c>
      <c r="N14489">
        <v>17.75</v>
      </c>
      <c r="P14489" cm="1">
        <f t="array" ref="P14489">IF(Q14489&gt;0,INDEX(Q14489:Q36213,MATCH(TRUE,INDEX(Q14489:Q36213="",,),0)-1),"")</f>
        <v>7</v>
      </c>
      <c r="Q14489">
        <f t="shared" si="361"/>
        <v>5</v>
      </c>
      <c r="R14489">
        <f t="shared" si="362"/>
        <v>0</v>
      </c>
    </row>
    <row r="14490" spans="1:18" x14ac:dyDescent="0.3">
      <c r="A14490" t="s">
        <v>1031</v>
      </c>
      <c r="B14490" s="1">
        <v>38551</v>
      </c>
      <c r="C14490" t="s">
        <v>16</v>
      </c>
      <c r="D14490" t="s">
        <v>1050</v>
      </c>
      <c r="E14490" t="s">
        <v>1051</v>
      </c>
      <c r="G14490" s="6" t="s">
        <v>29</v>
      </c>
      <c r="H14490" t="s">
        <v>20</v>
      </c>
      <c r="I14490" t="s">
        <v>26</v>
      </c>
      <c r="J14490" t="s">
        <v>27</v>
      </c>
      <c r="K14490">
        <v>127</v>
      </c>
      <c r="L14490">
        <v>19.149999999999999</v>
      </c>
      <c r="M14490" t="s">
        <v>927</v>
      </c>
      <c r="N14490">
        <v>19.149999999999999</v>
      </c>
      <c r="P14490" cm="1">
        <f t="array" ref="P14490">IF(Q14490&gt;0,INDEX(Q14490:Q36214,MATCH(TRUE,INDEX(Q14490:Q36214="",,),0)-1),"")</f>
        <v>7</v>
      </c>
      <c r="Q14490">
        <f t="shared" si="361"/>
        <v>5</v>
      </c>
      <c r="R14490">
        <f t="shared" si="362"/>
        <v>0</v>
      </c>
    </row>
    <row r="14491" spans="1:18" x14ac:dyDescent="0.3">
      <c r="A14491" t="s">
        <v>1031</v>
      </c>
      <c r="B14491" s="1">
        <v>38551</v>
      </c>
      <c r="C14491" t="s">
        <v>16</v>
      </c>
      <c r="D14491" t="s">
        <v>1050</v>
      </c>
      <c r="E14491" t="s">
        <v>1051</v>
      </c>
      <c r="G14491" s="6" t="s">
        <v>29</v>
      </c>
      <c r="H14491" t="s">
        <v>41</v>
      </c>
      <c r="I14491" t="s">
        <v>26</v>
      </c>
      <c r="J14491" t="s">
        <v>27</v>
      </c>
      <c r="K14491">
        <v>19</v>
      </c>
      <c r="L14491">
        <v>60.4</v>
      </c>
      <c r="M14491" t="s">
        <v>927</v>
      </c>
      <c r="N14491">
        <v>60.4</v>
      </c>
      <c r="P14491" cm="1">
        <f t="array" ref="P14491">IF(Q14491&gt;0,INDEX(Q14491:Q36215,MATCH(TRUE,INDEX(Q14491:Q36215="",,),0)-1),"")</f>
        <v>7</v>
      </c>
      <c r="Q14491">
        <f t="shared" si="361"/>
        <v>5</v>
      </c>
      <c r="R14491">
        <f t="shared" si="362"/>
        <v>0</v>
      </c>
    </row>
    <row r="14492" spans="1:18" x14ac:dyDescent="0.3">
      <c r="A14492" t="s">
        <v>1031</v>
      </c>
      <c r="B14492" s="1">
        <v>38551</v>
      </c>
      <c r="C14492" t="s">
        <v>16</v>
      </c>
      <c r="D14492" t="s">
        <v>1050</v>
      </c>
      <c r="E14492" t="s">
        <v>1051</v>
      </c>
      <c r="G14492" s="6" t="s">
        <v>29</v>
      </c>
      <c r="H14492" t="s">
        <v>70</v>
      </c>
      <c r="I14492" t="s">
        <v>26</v>
      </c>
      <c r="J14492" t="s">
        <v>27</v>
      </c>
      <c r="K14492">
        <v>64</v>
      </c>
      <c r="L14492">
        <v>13.2</v>
      </c>
      <c r="M14492" t="s">
        <v>927</v>
      </c>
      <c r="N14492">
        <v>13.2</v>
      </c>
      <c r="P14492" cm="1">
        <f t="array" ref="P14492">IF(Q14492&gt;0,INDEX(Q14492:Q36216,MATCH(TRUE,INDEX(Q14492:Q36216="",,),0)-1),"")</f>
        <v>7</v>
      </c>
      <c r="Q14492">
        <f t="shared" si="361"/>
        <v>5</v>
      </c>
      <c r="R14492">
        <f t="shared" si="362"/>
        <v>0</v>
      </c>
    </row>
    <row r="14493" spans="1:18" x14ac:dyDescent="0.3">
      <c r="A14493" t="s">
        <v>1031</v>
      </c>
      <c r="B14493" s="1">
        <v>38551</v>
      </c>
      <c r="C14493" t="s">
        <v>16</v>
      </c>
      <c r="D14493" t="s">
        <v>1050</v>
      </c>
      <c r="E14493" t="s">
        <v>1051</v>
      </c>
      <c r="G14493" s="6" t="s">
        <v>29</v>
      </c>
      <c r="H14493" t="s">
        <v>64</v>
      </c>
      <c r="I14493" t="s">
        <v>26</v>
      </c>
      <c r="J14493" t="s">
        <v>27</v>
      </c>
      <c r="K14493">
        <v>115</v>
      </c>
      <c r="L14493">
        <v>11.05</v>
      </c>
      <c r="M14493" t="s">
        <v>927</v>
      </c>
      <c r="N14493">
        <v>11.05</v>
      </c>
      <c r="P14493" cm="1">
        <f t="array" ref="P14493">IF(Q14493&gt;0,INDEX(Q14493:Q36217,MATCH(TRUE,INDEX(Q14493:Q36217="",,),0)-1),"")</f>
        <v>7</v>
      </c>
      <c r="Q14493">
        <f t="shared" si="361"/>
        <v>5</v>
      </c>
      <c r="R14493">
        <f t="shared" si="362"/>
        <v>0</v>
      </c>
    </row>
    <row r="14494" spans="1:18" x14ac:dyDescent="0.3">
      <c r="A14494" t="s">
        <v>1031</v>
      </c>
      <c r="B14494" s="1">
        <v>38551</v>
      </c>
      <c r="C14494" t="s">
        <v>16</v>
      </c>
      <c r="D14494" t="s">
        <v>1050</v>
      </c>
      <c r="E14494" t="s">
        <v>1051</v>
      </c>
      <c r="G14494" t="s">
        <v>19</v>
      </c>
      <c r="H14494" t="s">
        <v>20</v>
      </c>
      <c r="I14494" t="s">
        <v>21</v>
      </c>
      <c r="J14494" t="s">
        <v>22</v>
      </c>
      <c r="K14494">
        <v>24.6</v>
      </c>
      <c r="L14494">
        <v>308</v>
      </c>
      <c r="M14494" t="s">
        <v>183</v>
      </c>
      <c r="N14494">
        <v>310</v>
      </c>
      <c r="P14494" cm="1">
        <f t="array" ref="P14494">IF(Q14494&gt;0,INDEX(Q14494:Q36218,MATCH(TRUE,INDEX(Q14494:Q36218="",,),0)-1),"")</f>
        <v>7</v>
      </c>
      <c r="Q14494">
        <f t="shared" si="361"/>
        <v>6</v>
      </c>
      <c r="R14494">
        <f t="shared" si="362"/>
        <v>0</v>
      </c>
    </row>
    <row r="14495" spans="1:18" x14ac:dyDescent="0.3">
      <c r="A14495" t="s">
        <v>1031</v>
      </c>
      <c r="B14495" s="1">
        <v>38551</v>
      </c>
      <c r="C14495" t="s">
        <v>16</v>
      </c>
      <c r="D14495" t="s">
        <v>1050</v>
      </c>
      <c r="E14495" t="s">
        <v>1051</v>
      </c>
      <c r="G14495" t="s">
        <v>19</v>
      </c>
      <c r="H14495" t="s">
        <v>25</v>
      </c>
      <c r="I14495" t="s">
        <v>21</v>
      </c>
      <c r="J14495" t="s">
        <v>22</v>
      </c>
      <c r="K14495">
        <v>81.599999999999994</v>
      </c>
      <c r="L14495">
        <v>94</v>
      </c>
      <c r="M14495" t="s">
        <v>183</v>
      </c>
      <c r="N14495">
        <v>100</v>
      </c>
      <c r="P14495" cm="1">
        <f t="array" ref="P14495">IF(Q14495&gt;0,INDEX(Q14495:Q36219,MATCH(TRUE,INDEX(Q14495:Q36219="",,),0)-1),"")</f>
        <v>7</v>
      </c>
      <c r="Q14495">
        <f t="shared" si="361"/>
        <v>6</v>
      </c>
      <c r="R14495">
        <f t="shared" si="362"/>
        <v>0</v>
      </c>
    </row>
    <row r="14496" spans="1:18" x14ac:dyDescent="0.3">
      <c r="A14496" t="s">
        <v>1031</v>
      </c>
      <c r="B14496" s="1">
        <v>38551</v>
      </c>
      <c r="C14496" t="s">
        <v>16</v>
      </c>
      <c r="D14496" t="s">
        <v>1050</v>
      </c>
      <c r="E14496" t="s">
        <v>1051</v>
      </c>
      <c r="G14496" t="s">
        <v>19</v>
      </c>
      <c r="H14496" t="s">
        <v>25</v>
      </c>
      <c r="I14496" t="s">
        <v>26</v>
      </c>
      <c r="J14496" t="s">
        <v>27</v>
      </c>
      <c r="K14496">
        <v>1170</v>
      </c>
      <c r="L14496">
        <v>24.4</v>
      </c>
      <c r="M14496" t="s">
        <v>183</v>
      </c>
      <c r="N14496">
        <v>30</v>
      </c>
      <c r="P14496" cm="1">
        <f t="array" ref="P14496">IF(Q14496&gt;0,INDEX(Q14496:Q36220,MATCH(TRUE,INDEX(Q14496:Q36220="",,),0)-1),"")</f>
        <v>7</v>
      </c>
      <c r="Q14496">
        <f t="shared" si="361"/>
        <v>6</v>
      </c>
      <c r="R14496">
        <f t="shared" si="362"/>
        <v>0</v>
      </c>
    </row>
    <row r="14497" spans="1:18" x14ac:dyDescent="0.3">
      <c r="A14497" t="s">
        <v>1031</v>
      </c>
      <c r="B14497" s="1">
        <v>38551</v>
      </c>
      <c r="C14497" t="s">
        <v>16</v>
      </c>
      <c r="D14497" t="s">
        <v>1050</v>
      </c>
      <c r="E14497" t="s">
        <v>1051</v>
      </c>
      <c r="G14497" t="s">
        <v>19</v>
      </c>
      <c r="H14497" t="s">
        <v>28</v>
      </c>
      <c r="I14497" t="s">
        <v>26</v>
      </c>
      <c r="J14497" t="s">
        <v>27</v>
      </c>
      <c r="K14497">
        <v>405</v>
      </c>
      <c r="L14497">
        <v>25.65</v>
      </c>
      <c r="M14497" t="s">
        <v>183</v>
      </c>
      <c r="N14497">
        <v>27</v>
      </c>
      <c r="P14497" cm="1">
        <f t="array" ref="P14497">IF(Q14497&gt;0,INDEX(Q14497:Q36221,MATCH(TRUE,INDEX(Q14497:Q36221="",,),0)-1),"")</f>
        <v>7</v>
      </c>
      <c r="Q14497">
        <f t="shared" si="361"/>
        <v>6</v>
      </c>
      <c r="R14497">
        <f t="shared" si="362"/>
        <v>0</v>
      </c>
    </row>
    <row r="14498" spans="1:18" x14ac:dyDescent="0.3">
      <c r="A14498" t="s">
        <v>1031</v>
      </c>
      <c r="B14498" s="1">
        <v>38551</v>
      </c>
      <c r="C14498" t="s">
        <v>16</v>
      </c>
      <c r="D14498" t="s">
        <v>1050</v>
      </c>
      <c r="E14498" t="s">
        <v>1051</v>
      </c>
      <c r="G14498" s="6" t="s">
        <v>29</v>
      </c>
      <c r="H14498" t="s">
        <v>69</v>
      </c>
      <c r="I14498" t="s">
        <v>21</v>
      </c>
      <c r="J14498" t="s">
        <v>22</v>
      </c>
      <c r="K14498">
        <v>7.6</v>
      </c>
      <c r="L14498">
        <v>98</v>
      </c>
      <c r="M14498" t="s">
        <v>183</v>
      </c>
      <c r="N14498">
        <v>98</v>
      </c>
      <c r="P14498" cm="1">
        <f t="array" ref="P14498">IF(Q14498&gt;0,INDEX(Q14498:Q36222,MATCH(TRUE,INDEX(Q14498:Q36222="",,),0)-1),"")</f>
        <v>7</v>
      </c>
      <c r="Q14498">
        <f t="shared" si="361"/>
        <v>6</v>
      </c>
      <c r="R14498">
        <f t="shared" si="362"/>
        <v>0</v>
      </c>
    </row>
    <row r="14499" spans="1:18" x14ac:dyDescent="0.3">
      <c r="A14499" t="s">
        <v>1031</v>
      </c>
      <c r="B14499" s="1">
        <v>38551</v>
      </c>
      <c r="C14499" t="s">
        <v>16</v>
      </c>
      <c r="D14499" t="s">
        <v>1050</v>
      </c>
      <c r="E14499" t="s">
        <v>1051</v>
      </c>
      <c r="G14499" s="6" t="s">
        <v>29</v>
      </c>
      <c r="H14499" t="s">
        <v>41</v>
      </c>
      <c r="I14499" t="s">
        <v>21</v>
      </c>
      <c r="J14499" t="s">
        <v>22</v>
      </c>
      <c r="K14499">
        <v>10.1</v>
      </c>
      <c r="L14499">
        <v>148</v>
      </c>
      <c r="M14499" t="s">
        <v>183</v>
      </c>
      <c r="N14499">
        <v>148</v>
      </c>
      <c r="P14499" cm="1">
        <f t="array" ref="P14499">IF(Q14499&gt;0,INDEX(Q14499:Q36223,MATCH(TRUE,INDEX(Q14499:Q36223="",,),0)-1),"")</f>
        <v>7</v>
      </c>
      <c r="Q14499">
        <f t="shared" ref="Q14499:Q14517" si="363">INT((ROW()-14434)/12)+1</f>
        <v>6</v>
      </c>
      <c r="R14499">
        <f t="shared" si="362"/>
        <v>0</v>
      </c>
    </row>
    <row r="14500" spans="1:18" x14ac:dyDescent="0.3">
      <c r="A14500" t="s">
        <v>1031</v>
      </c>
      <c r="B14500" s="1">
        <v>38551</v>
      </c>
      <c r="C14500" t="s">
        <v>16</v>
      </c>
      <c r="D14500" t="s">
        <v>1050</v>
      </c>
      <c r="E14500" t="s">
        <v>1051</v>
      </c>
      <c r="G14500" s="6" t="s">
        <v>29</v>
      </c>
      <c r="H14500" t="s">
        <v>64</v>
      </c>
      <c r="I14500" t="s">
        <v>21</v>
      </c>
      <c r="J14500" t="s">
        <v>22</v>
      </c>
      <c r="K14500">
        <v>13.9</v>
      </c>
      <c r="L14500">
        <v>139</v>
      </c>
      <c r="M14500" t="s">
        <v>183</v>
      </c>
      <c r="N14500">
        <v>139</v>
      </c>
      <c r="P14500" cm="1">
        <f t="array" ref="P14500">IF(Q14500&gt;0,INDEX(Q14500:Q36224,MATCH(TRUE,INDEX(Q14500:Q36224="",,),0)-1),"")</f>
        <v>7</v>
      </c>
      <c r="Q14500">
        <f t="shared" si="363"/>
        <v>6</v>
      </c>
      <c r="R14500">
        <f t="shared" si="362"/>
        <v>0</v>
      </c>
    </row>
    <row r="14501" spans="1:18" x14ac:dyDescent="0.3">
      <c r="A14501" t="s">
        <v>1031</v>
      </c>
      <c r="B14501" s="1">
        <v>38551</v>
      </c>
      <c r="C14501" t="s">
        <v>16</v>
      </c>
      <c r="D14501" t="s">
        <v>1050</v>
      </c>
      <c r="E14501" t="s">
        <v>1051</v>
      </c>
      <c r="G14501" s="6" t="s">
        <v>29</v>
      </c>
      <c r="H14501" t="s">
        <v>30</v>
      </c>
      <c r="I14501" t="s">
        <v>26</v>
      </c>
      <c r="J14501" t="s">
        <v>27</v>
      </c>
      <c r="K14501">
        <v>313</v>
      </c>
      <c r="L14501">
        <v>17.75</v>
      </c>
      <c r="M14501" t="s">
        <v>183</v>
      </c>
      <c r="N14501">
        <v>17.75</v>
      </c>
      <c r="P14501" cm="1">
        <f t="array" ref="P14501">IF(Q14501&gt;0,INDEX(Q14501:Q36225,MATCH(TRUE,INDEX(Q14501:Q36225="",,),0)-1),"")</f>
        <v>7</v>
      </c>
      <c r="Q14501">
        <f t="shared" si="363"/>
        <v>6</v>
      </c>
      <c r="R14501">
        <f t="shared" si="362"/>
        <v>0</v>
      </c>
    </row>
    <row r="14502" spans="1:18" x14ac:dyDescent="0.3">
      <c r="A14502" t="s">
        <v>1031</v>
      </c>
      <c r="B14502" s="1">
        <v>38551</v>
      </c>
      <c r="C14502" t="s">
        <v>16</v>
      </c>
      <c r="D14502" t="s">
        <v>1050</v>
      </c>
      <c r="E14502" t="s">
        <v>1051</v>
      </c>
      <c r="G14502" s="6" t="s">
        <v>29</v>
      </c>
      <c r="H14502" t="s">
        <v>20</v>
      </c>
      <c r="I14502" t="s">
        <v>26</v>
      </c>
      <c r="J14502" t="s">
        <v>27</v>
      </c>
      <c r="K14502">
        <v>127</v>
      </c>
      <c r="L14502">
        <v>19.149999999999999</v>
      </c>
      <c r="M14502" t="s">
        <v>183</v>
      </c>
      <c r="N14502">
        <v>19.149999999999999</v>
      </c>
      <c r="P14502" cm="1">
        <f t="array" ref="P14502">IF(Q14502&gt;0,INDEX(Q14502:Q36226,MATCH(TRUE,INDEX(Q14502:Q36226="",,),0)-1),"")</f>
        <v>7</v>
      </c>
      <c r="Q14502">
        <f t="shared" si="363"/>
        <v>6</v>
      </c>
      <c r="R14502">
        <f t="shared" si="362"/>
        <v>0</v>
      </c>
    </row>
    <row r="14503" spans="1:18" x14ac:dyDescent="0.3">
      <c r="A14503" t="s">
        <v>1031</v>
      </c>
      <c r="B14503" s="1">
        <v>38551</v>
      </c>
      <c r="C14503" t="s">
        <v>16</v>
      </c>
      <c r="D14503" t="s">
        <v>1050</v>
      </c>
      <c r="E14503" t="s">
        <v>1051</v>
      </c>
      <c r="G14503" s="6" t="s">
        <v>29</v>
      </c>
      <c r="H14503" t="s">
        <v>41</v>
      </c>
      <c r="I14503" t="s">
        <v>26</v>
      </c>
      <c r="J14503" t="s">
        <v>27</v>
      </c>
      <c r="K14503">
        <v>19</v>
      </c>
      <c r="L14503">
        <v>60.4</v>
      </c>
      <c r="M14503" t="s">
        <v>183</v>
      </c>
      <c r="N14503">
        <v>60.4</v>
      </c>
      <c r="P14503" cm="1">
        <f t="array" ref="P14503">IF(Q14503&gt;0,INDEX(Q14503:Q36227,MATCH(TRUE,INDEX(Q14503:Q36227="",,),0)-1),"")</f>
        <v>7</v>
      </c>
      <c r="Q14503">
        <f t="shared" si="363"/>
        <v>6</v>
      </c>
      <c r="R14503">
        <f t="shared" si="362"/>
        <v>0</v>
      </c>
    </row>
    <row r="14504" spans="1:18" x14ac:dyDescent="0.3">
      <c r="A14504" t="s">
        <v>1031</v>
      </c>
      <c r="B14504" s="1">
        <v>38551</v>
      </c>
      <c r="C14504" t="s">
        <v>16</v>
      </c>
      <c r="D14504" t="s">
        <v>1050</v>
      </c>
      <c r="E14504" t="s">
        <v>1051</v>
      </c>
      <c r="G14504" s="6" t="s">
        <v>29</v>
      </c>
      <c r="H14504" t="s">
        <v>70</v>
      </c>
      <c r="I14504" t="s">
        <v>26</v>
      </c>
      <c r="J14504" t="s">
        <v>27</v>
      </c>
      <c r="K14504">
        <v>64</v>
      </c>
      <c r="L14504">
        <v>13.2</v>
      </c>
      <c r="M14504" t="s">
        <v>183</v>
      </c>
      <c r="N14504">
        <v>13.2</v>
      </c>
      <c r="P14504" cm="1">
        <f t="array" ref="P14504">IF(Q14504&gt;0,INDEX(Q14504:Q36228,MATCH(TRUE,INDEX(Q14504:Q36228="",,),0)-1),"")</f>
        <v>7</v>
      </c>
      <c r="Q14504">
        <f t="shared" si="363"/>
        <v>6</v>
      </c>
      <c r="R14504">
        <f t="shared" si="362"/>
        <v>0</v>
      </c>
    </row>
    <row r="14505" spans="1:18" x14ac:dyDescent="0.3">
      <c r="A14505" t="s">
        <v>1031</v>
      </c>
      <c r="B14505" s="1">
        <v>38551</v>
      </c>
      <c r="C14505" t="s">
        <v>16</v>
      </c>
      <c r="D14505" t="s">
        <v>1050</v>
      </c>
      <c r="E14505" t="s">
        <v>1051</v>
      </c>
      <c r="G14505" s="6" t="s">
        <v>29</v>
      </c>
      <c r="H14505" t="s">
        <v>64</v>
      </c>
      <c r="I14505" t="s">
        <v>26</v>
      </c>
      <c r="J14505" t="s">
        <v>27</v>
      </c>
      <c r="K14505">
        <v>115</v>
      </c>
      <c r="L14505">
        <v>11.05</v>
      </c>
      <c r="M14505" t="s">
        <v>183</v>
      </c>
      <c r="N14505">
        <v>11.05</v>
      </c>
      <c r="P14505" cm="1">
        <f t="array" ref="P14505">IF(Q14505&gt;0,INDEX(Q14505:Q36229,MATCH(TRUE,INDEX(Q14505:Q36229="",,),0)-1),"")</f>
        <v>7</v>
      </c>
      <c r="Q14505">
        <f t="shared" si="363"/>
        <v>6</v>
      </c>
      <c r="R14505">
        <f t="shared" si="362"/>
        <v>0</v>
      </c>
    </row>
    <row r="14506" spans="1:18" x14ac:dyDescent="0.3">
      <c r="A14506" t="s">
        <v>1031</v>
      </c>
      <c r="B14506" s="1">
        <v>38551</v>
      </c>
      <c r="C14506" t="s">
        <v>16</v>
      </c>
      <c r="D14506" t="s">
        <v>1050</v>
      </c>
      <c r="E14506" t="s">
        <v>1051</v>
      </c>
      <c r="G14506" t="s">
        <v>19</v>
      </c>
      <c r="H14506" t="s">
        <v>20</v>
      </c>
      <c r="I14506" t="s">
        <v>21</v>
      </c>
      <c r="J14506" t="s">
        <v>22</v>
      </c>
      <c r="K14506">
        <v>24.6</v>
      </c>
      <c r="L14506">
        <v>308</v>
      </c>
      <c r="M14506" t="s">
        <v>922</v>
      </c>
      <c r="N14506">
        <v>310</v>
      </c>
      <c r="P14506" cm="1">
        <f t="array" ref="P14506">IF(Q14506&gt;0,INDEX(Q14506:Q36230,MATCH(TRUE,INDEX(Q14506:Q36230="",,),0)-1),"")</f>
        <v>7</v>
      </c>
      <c r="Q14506">
        <f t="shared" si="363"/>
        <v>7</v>
      </c>
      <c r="R14506">
        <f t="shared" si="362"/>
        <v>0</v>
      </c>
    </row>
    <row r="14507" spans="1:18" x14ac:dyDescent="0.3">
      <c r="A14507" t="s">
        <v>1031</v>
      </c>
      <c r="B14507" s="1">
        <v>38551</v>
      </c>
      <c r="C14507" t="s">
        <v>16</v>
      </c>
      <c r="D14507" t="s">
        <v>1050</v>
      </c>
      <c r="E14507" t="s">
        <v>1051</v>
      </c>
      <c r="G14507" t="s">
        <v>19</v>
      </c>
      <c r="H14507" t="s">
        <v>25</v>
      </c>
      <c r="I14507" t="s">
        <v>21</v>
      </c>
      <c r="J14507" t="s">
        <v>22</v>
      </c>
      <c r="K14507">
        <v>81.599999999999994</v>
      </c>
      <c r="L14507">
        <v>94</v>
      </c>
      <c r="M14507" t="s">
        <v>922</v>
      </c>
      <c r="N14507">
        <v>100</v>
      </c>
      <c r="P14507" cm="1">
        <f t="array" ref="P14507">IF(Q14507&gt;0,INDEX(Q14507:Q36231,MATCH(TRUE,INDEX(Q14507:Q36231="",,),0)-1),"")</f>
        <v>7</v>
      </c>
      <c r="Q14507">
        <f t="shared" si="363"/>
        <v>7</v>
      </c>
      <c r="R14507">
        <f t="shared" si="362"/>
        <v>0</v>
      </c>
    </row>
    <row r="14508" spans="1:18" x14ac:dyDescent="0.3">
      <c r="A14508" t="s">
        <v>1031</v>
      </c>
      <c r="B14508" s="1">
        <v>38551</v>
      </c>
      <c r="C14508" t="s">
        <v>16</v>
      </c>
      <c r="D14508" t="s">
        <v>1050</v>
      </c>
      <c r="E14508" t="s">
        <v>1051</v>
      </c>
      <c r="G14508" t="s">
        <v>19</v>
      </c>
      <c r="H14508" t="s">
        <v>25</v>
      </c>
      <c r="I14508" t="s">
        <v>26</v>
      </c>
      <c r="J14508" t="s">
        <v>27</v>
      </c>
      <c r="K14508">
        <v>1170</v>
      </c>
      <c r="L14508">
        <v>24.4</v>
      </c>
      <c r="M14508" t="s">
        <v>922</v>
      </c>
      <c r="N14508">
        <v>29.4</v>
      </c>
      <c r="P14508" cm="1">
        <f t="array" ref="P14508">IF(Q14508&gt;0,INDEX(Q14508:Q36232,MATCH(TRUE,INDEX(Q14508:Q36232="",,),0)-1),"")</f>
        <v>7</v>
      </c>
      <c r="Q14508">
        <f t="shared" si="363"/>
        <v>7</v>
      </c>
      <c r="R14508">
        <f t="shared" si="362"/>
        <v>0</v>
      </c>
    </row>
    <row r="14509" spans="1:18" x14ac:dyDescent="0.3">
      <c r="A14509" t="s">
        <v>1031</v>
      </c>
      <c r="B14509" s="1">
        <v>38551</v>
      </c>
      <c r="C14509" t="s">
        <v>16</v>
      </c>
      <c r="D14509" t="s">
        <v>1050</v>
      </c>
      <c r="E14509" t="s">
        <v>1051</v>
      </c>
      <c r="G14509" t="s">
        <v>19</v>
      </c>
      <c r="H14509" t="s">
        <v>28</v>
      </c>
      <c r="I14509" t="s">
        <v>26</v>
      </c>
      <c r="J14509" t="s">
        <v>27</v>
      </c>
      <c r="K14509">
        <v>405</v>
      </c>
      <c r="L14509">
        <v>25.65</v>
      </c>
      <c r="M14509" t="s">
        <v>922</v>
      </c>
      <c r="N14509">
        <v>26</v>
      </c>
      <c r="P14509" cm="1">
        <f t="array" ref="P14509">IF(Q14509&gt;0,INDEX(Q14509:Q36233,MATCH(TRUE,INDEX(Q14509:Q36233="",,),0)-1),"")</f>
        <v>7</v>
      </c>
      <c r="Q14509">
        <f t="shared" si="363"/>
        <v>7</v>
      </c>
      <c r="R14509">
        <f t="shared" si="362"/>
        <v>0</v>
      </c>
    </row>
    <row r="14510" spans="1:18" x14ac:dyDescent="0.3">
      <c r="A14510" t="s">
        <v>1031</v>
      </c>
      <c r="B14510" s="1">
        <v>38551</v>
      </c>
      <c r="C14510" t="s">
        <v>16</v>
      </c>
      <c r="D14510" t="s">
        <v>1050</v>
      </c>
      <c r="E14510" t="s">
        <v>1051</v>
      </c>
      <c r="G14510" s="6" t="s">
        <v>29</v>
      </c>
      <c r="H14510" t="s">
        <v>69</v>
      </c>
      <c r="I14510" t="s">
        <v>21</v>
      </c>
      <c r="J14510" t="s">
        <v>22</v>
      </c>
      <c r="K14510">
        <v>7.6</v>
      </c>
      <c r="L14510">
        <v>98</v>
      </c>
      <c r="M14510" t="s">
        <v>922</v>
      </c>
      <c r="N14510">
        <v>98</v>
      </c>
      <c r="P14510" cm="1">
        <f t="array" ref="P14510">IF(Q14510&gt;0,INDEX(Q14510:Q36234,MATCH(TRUE,INDEX(Q14510:Q36234="",,),0)-1),"")</f>
        <v>7</v>
      </c>
      <c r="Q14510">
        <f t="shared" si="363"/>
        <v>7</v>
      </c>
      <c r="R14510">
        <f t="shared" si="362"/>
        <v>0</v>
      </c>
    </row>
    <row r="14511" spans="1:18" x14ac:dyDescent="0.3">
      <c r="A14511" t="s">
        <v>1031</v>
      </c>
      <c r="B14511" s="1">
        <v>38551</v>
      </c>
      <c r="C14511" t="s">
        <v>16</v>
      </c>
      <c r="D14511" t="s">
        <v>1050</v>
      </c>
      <c r="E14511" t="s">
        <v>1051</v>
      </c>
      <c r="G14511" s="6" t="s">
        <v>29</v>
      </c>
      <c r="H14511" t="s">
        <v>41</v>
      </c>
      <c r="I14511" t="s">
        <v>21</v>
      </c>
      <c r="J14511" t="s">
        <v>22</v>
      </c>
      <c r="K14511">
        <v>10.1</v>
      </c>
      <c r="L14511">
        <v>148</v>
      </c>
      <c r="M14511" t="s">
        <v>922</v>
      </c>
      <c r="N14511">
        <v>148</v>
      </c>
      <c r="P14511" cm="1">
        <f t="array" ref="P14511">IF(Q14511&gt;0,INDEX(Q14511:Q36235,MATCH(TRUE,INDEX(Q14511:Q36235="",,),0)-1),"")</f>
        <v>7</v>
      </c>
      <c r="Q14511">
        <f t="shared" si="363"/>
        <v>7</v>
      </c>
      <c r="R14511">
        <f t="shared" si="362"/>
        <v>0</v>
      </c>
    </row>
    <row r="14512" spans="1:18" x14ac:dyDescent="0.3">
      <c r="A14512" t="s">
        <v>1031</v>
      </c>
      <c r="B14512" s="1">
        <v>38551</v>
      </c>
      <c r="C14512" t="s">
        <v>16</v>
      </c>
      <c r="D14512" t="s">
        <v>1050</v>
      </c>
      <c r="E14512" t="s">
        <v>1051</v>
      </c>
      <c r="G14512" s="6" t="s">
        <v>29</v>
      </c>
      <c r="H14512" t="s">
        <v>64</v>
      </c>
      <c r="I14512" t="s">
        <v>21</v>
      </c>
      <c r="J14512" t="s">
        <v>22</v>
      </c>
      <c r="K14512">
        <v>13.9</v>
      </c>
      <c r="L14512">
        <v>139</v>
      </c>
      <c r="M14512" t="s">
        <v>922</v>
      </c>
      <c r="N14512">
        <v>139</v>
      </c>
      <c r="P14512" cm="1">
        <f t="array" ref="P14512">IF(Q14512&gt;0,INDEX(Q14512:Q36236,MATCH(TRUE,INDEX(Q14512:Q36236="",,),0)-1),"")</f>
        <v>7</v>
      </c>
      <c r="Q14512">
        <f t="shared" si="363"/>
        <v>7</v>
      </c>
      <c r="R14512">
        <f t="shared" si="362"/>
        <v>0</v>
      </c>
    </row>
    <row r="14513" spans="1:18" x14ac:dyDescent="0.3">
      <c r="A14513" t="s">
        <v>1031</v>
      </c>
      <c r="B14513" s="1">
        <v>38551</v>
      </c>
      <c r="C14513" t="s">
        <v>16</v>
      </c>
      <c r="D14513" t="s">
        <v>1050</v>
      </c>
      <c r="E14513" t="s">
        <v>1051</v>
      </c>
      <c r="G14513" s="6" t="s">
        <v>29</v>
      </c>
      <c r="H14513" t="s">
        <v>30</v>
      </c>
      <c r="I14513" t="s">
        <v>26</v>
      </c>
      <c r="J14513" t="s">
        <v>27</v>
      </c>
      <c r="K14513">
        <v>313</v>
      </c>
      <c r="L14513">
        <v>17.75</v>
      </c>
      <c r="M14513" t="s">
        <v>922</v>
      </c>
      <c r="N14513">
        <v>17.75</v>
      </c>
      <c r="P14513" cm="1">
        <f t="array" ref="P14513">IF(Q14513&gt;0,INDEX(Q14513:Q36237,MATCH(TRUE,INDEX(Q14513:Q36237="",,),0)-1),"")</f>
        <v>7</v>
      </c>
      <c r="Q14513">
        <f t="shared" si="363"/>
        <v>7</v>
      </c>
      <c r="R14513">
        <f t="shared" si="362"/>
        <v>0</v>
      </c>
    </row>
    <row r="14514" spans="1:18" x14ac:dyDescent="0.3">
      <c r="A14514" t="s">
        <v>1031</v>
      </c>
      <c r="B14514" s="1">
        <v>38551</v>
      </c>
      <c r="C14514" t="s">
        <v>16</v>
      </c>
      <c r="D14514" t="s">
        <v>1050</v>
      </c>
      <c r="E14514" t="s">
        <v>1051</v>
      </c>
      <c r="G14514" s="6" t="s">
        <v>29</v>
      </c>
      <c r="H14514" t="s">
        <v>20</v>
      </c>
      <c r="I14514" t="s">
        <v>26</v>
      </c>
      <c r="J14514" t="s">
        <v>27</v>
      </c>
      <c r="K14514">
        <v>127</v>
      </c>
      <c r="L14514">
        <v>19.149999999999999</v>
      </c>
      <c r="M14514" t="s">
        <v>922</v>
      </c>
      <c r="N14514">
        <v>19.149999999999999</v>
      </c>
      <c r="P14514" cm="1">
        <f t="array" ref="P14514">IF(Q14514&gt;0,INDEX(Q14514:Q36238,MATCH(TRUE,INDEX(Q14514:Q36238="",,),0)-1),"")</f>
        <v>7</v>
      </c>
      <c r="Q14514">
        <f t="shared" si="363"/>
        <v>7</v>
      </c>
      <c r="R14514">
        <f t="shared" si="362"/>
        <v>0</v>
      </c>
    </row>
    <row r="14515" spans="1:18" x14ac:dyDescent="0.3">
      <c r="A14515" t="s">
        <v>1031</v>
      </c>
      <c r="B14515" s="1">
        <v>38551</v>
      </c>
      <c r="C14515" t="s">
        <v>16</v>
      </c>
      <c r="D14515" t="s">
        <v>1050</v>
      </c>
      <c r="E14515" t="s">
        <v>1051</v>
      </c>
      <c r="G14515" s="6" t="s">
        <v>29</v>
      </c>
      <c r="H14515" t="s">
        <v>41</v>
      </c>
      <c r="I14515" t="s">
        <v>26</v>
      </c>
      <c r="J14515" t="s">
        <v>27</v>
      </c>
      <c r="K14515">
        <v>19</v>
      </c>
      <c r="L14515">
        <v>60.4</v>
      </c>
      <c r="M14515" t="s">
        <v>922</v>
      </c>
      <c r="N14515">
        <v>60.4</v>
      </c>
      <c r="P14515" cm="1">
        <f t="array" ref="P14515">IF(Q14515&gt;0,INDEX(Q14515:Q36239,MATCH(TRUE,INDEX(Q14515:Q36239="",,),0)-1),"")</f>
        <v>7</v>
      </c>
      <c r="Q14515">
        <f t="shared" si="363"/>
        <v>7</v>
      </c>
      <c r="R14515">
        <f t="shared" si="362"/>
        <v>0</v>
      </c>
    </row>
    <row r="14516" spans="1:18" x14ac:dyDescent="0.3">
      <c r="A14516" t="s">
        <v>1031</v>
      </c>
      <c r="B14516" s="1">
        <v>38551</v>
      </c>
      <c r="C14516" t="s">
        <v>16</v>
      </c>
      <c r="D14516" t="s">
        <v>1050</v>
      </c>
      <c r="E14516" t="s">
        <v>1051</v>
      </c>
      <c r="G14516" s="6" t="s">
        <v>29</v>
      </c>
      <c r="H14516" t="s">
        <v>70</v>
      </c>
      <c r="I14516" t="s">
        <v>26</v>
      </c>
      <c r="J14516" t="s">
        <v>27</v>
      </c>
      <c r="K14516">
        <v>64</v>
      </c>
      <c r="L14516">
        <v>13.2</v>
      </c>
      <c r="M14516" t="s">
        <v>922</v>
      </c>
      <c r="N14516">
        <v>13.2</v>
      </c>
      <c r="P14516" cm="1">
        <f t="array" ref="P14516">IF(Q14516&gt;0,INDEX(Q14516:Q36240,MATCH(TRUE,INDEX(Q14516:Q36240="",,),0)-1),"")</f>
        <v>7</v>
      </c>
      <c r="Q14516">
        <f t="shared" si="363"/>
        <v>7</v>
      </c>
      <c r="R14516">
        <f t="shared" ref="R14516:R14579" si="364">IF(P14516="","",0)</f>
        <v>0</v>
      </c>
    </row>
    <row r="14517" spans="1:18" x14ac:dyDescent="0.3">
      <c r="A14517" t="s">
        <v>1031</v>
      </c>
      <c r="B14517" s="1">
        <v>38551</v>
      </c>
      <c r="C14517" t="s">
        <v>16</v>
      </c>
      <c r="D14517" t="s">
        <v>1050</v>
      </c>
      <c r="E14517" t="s">
        <v>1051</v>
      </c>
      <c r="G14517" s="6" t="s">
        <v>29</v>
      </c>
      <c r="H14517" t="s">
        <v>64</v>
      </c>
      <c r="I14517" t="s">
        <v>26</v>
      </c>
      <c r="J14517" t="s">
        <v>27</v>
      </c>
      <c r="K14517">
        <v>115</v>
      </c>
      <c r="L14517">
        <v>11.05</v>
      </c>
      <c r="M14517" t="s">
        <v>922</v>
      </c>
      <c r="N14517">
        <v>11.05</v>
      </c>
      <c r="P14517" cm="1">
        <f t="array" ref="P14517">IF(Q14517&gt;0,INDEX(Q14517:Q36241,MATCH(TRUE,INDEX(Q14517:Q36241="",,),0)-1),"")</f>
        <v>7</v>
      </c>
      <c r="Q14517">
        <f t="shared" si="363"/>
        <v>7</v>
      </c>
      <c r="R14517">
        <f t="shared" si="364"/>
        <v>0</v>
      </c>
    </row>
    <row r="14518" spans="1:18" x14ac:dyDescent="0.3">
      <c r="P14518" t="str" cm="1">
        <f t="array" ref="P14518">IF(Q14518&gt;0,INDEX(Q14518:Q36242,MATCH(TRUE,INDEX(Q14518:Q36242="",,),0)-1),"")</f>
        <v/>
      </c>
      <c r="R14518" t="str">
        <f t="shared" si="364"/>
        <v/>
      </c>
    </row>
    <row r="14519" spans="1:18" x14ac:dyDescent="0.3">
      <c r="A14519" t="s">
        <v>1031</v>
      </c>
      <c r="B14519" s="1">
        <v>38523</v>
      </c>
      <c r="C14519" t="s">
        <v>16</v>
      </c>
      <c r="D14519" t="s">
        <v>1052</v>
      </c>
      <c r="E14519" t="s">
        <v>1053</v>
      </c>
      <c r="G14519" t="s">
        <v>19</v>
      </c>
      <c r="H14519" t="s">
        <v>30</v>
      </c>
      <c r="I14519" t="s">
        <v>26</v>
      </c>
      <c r="J14519" t="s">
        <v>27</v>
      </c>
      <c r="K14519">
        <v>311.60000000000002</v>
      </c>
      <c r="L14519">
        <v>16.25</v>
      </c>
      <c r="M14519" t="s">
        <v>523</v>
      </c>
      <c r="N14519">
        <v>105</v>
      </c>
      <c r="O14519" t="s">
        <v>24</v>
      </c>
      <c r="P14519" cm="1">
        <f t="array" ref="P14519">IF(Q14519&gt;0,INDEX(Q14519:Q36243,MATCH(TRUE,INDEX(Q14519:Q36243="",,),0)-1),"")</f>
        <v>4</v>
      </c>
      <c r="Q14519">
        <f>INT((ROW()-14519)/10)+1</f>
        <v>1</v>
      </c>
      <c r="R14519">
        <f t="shared" si="364"/>
        <v>0</v>
      </c>
    </row>
    <row r="14520" spans="1:18" x14ac:dyDescent="0.3">
      <c r="A14520" t="s">
        <v>1031</v>
      </c>
      <c r="B14520" s="1">
        <v>38523</v>
      </c>
      <c r="C14520" t="s">
        <v>16</v>
      </c>
      <c r="D14520" t="s">
        <v>1052</v>
      </c>
      <c r="E14520" t="s">
        <v>1053</v>
      </c>
      <c r="G14520" t="s">
        <v>19</v>
      </c>
      <c r="H14520" t="s">
        <v>25</v>
      </c>
      <c r="I14520" t="s">
        <v>26</v>
      </c>
      <c r="J14520" t="s">
        <v>27</v>
      </c>
      <c r="K14520">
        <v>597.20000000000005</v>
      </c>
      <c r="L14520">
        <v>24.95</v>
      </c>
      <c r="M14520" t="s">
        <v>523</v>
      </c>
      <c r="N14520">
        <v>24.95</v>
      </c>
      <c r="O14520" t="s">
        <v>24</v>
      </c>
      <c r="P14520" cm="1">
        <f t="array" ref="P14520">IF(Q14520&gt;0,INDEX(Q14520:Q36244,MATCH(TRUE,INDEX(Q14520:Q36244="",,),0)-1),"")</f>
        <v>4</v>
      </c>
      <c r="Q14520">
        <f t="shared" ref="Q14520:Q14558" si="365">INT((ROW()-14519)/10)+1</f>
        <v>1</v>
      </c>
      <c r="R14520">
        <f t="shared" si="364"/>
        <v>0</v>
      </c>
    </row>
    <row r="14521" spans="1:18" x14ac:dyDescent="0.3">
      <c r="A14521" t="s">
        <v>1031</v>
      </c>
      <c r="B14521" s="1">
        <v>38523</v>
      </c>
      <c r="C14521" t="s">
        <v>16</v>
      </c>
      <c r="D14521" t="s">
        <v>1052</v>
      </c>
      <c r="E14521" t="s">
        <v>1053</v>
      </c>
      <c r="G14521" t="s">
        <v>19</v>
      </c>
      <c r="H14521" t="s">
        <v>28</v>
      </c>
      <c r="I14521" t="s">
        <v>26</v>
      </c>
      <c r="J14521" t="s">
        <v>27</v>
      </c>
      <c r="K14521">
        <v>571.29999999999995</v>
      </c>
      <c r="L14521">
        <v>22.85</v>
      </c>
      <c r="M14521" t="s">
        <v>523</v>
      </c>
      <c r="N14521">
        <v>22.85</v>
      </c>
      <c r="O14521" t="s">
        <v>24</v>
      </c>
      <c r="P14521" cm="1">
        <f t="array" ref="P14521">IF(Q14521&gt;0,INDEX(Q14521:Q36245,MATCH(TRUE,INDEX(Q14521:Q36245="",,),0)-1),"")</f>
        <v>4</v>
      </c>
      <c r="Q14521">
        <f t="shared" si="365"/>
        <v>1</v>
      </c>
      <c r="R14521">
        <f t="shared" si="364"/>
        <v>0</v>
      </c>
    </row>
    <row r="14522" spans="1:18" x14ac:dyDescent="0.3">
      <c r="A14522" t="s">
        <v>1031</v>
      </c>
      <c r="B14522" s="1">
        <v>38523</v>
      </c>
      <c r="C14522" t="s">
        <v>16</v>
      </c>
      <c r="D14522" t="s">
        <v>1052</v>
      </c>
      <c r="E14522" t="s">
        <v>1053</v>
      </c>
      <c r="G14522" s="6" t="s">
        <v>29</v>
      </c>
      <c r="H14522" t="s">
        <v>30</v>
      </c>
      <c r="I14522" t="s">
        <v>21</v>
      </c>
      <c r="J14522" t="s">
        <v>22</v>
      </c>
      <c r="K14522">
        <v>15.8</v>
      </c>
      <c r="L14522">
        <v>125</v>
      </c>
      <c r="M14522" t="s">
        <v>523</v>
      </c>
      <c r="N14522">
        <v>125</v>
      </c>
      <c r="O14522" t="s">
        <v>24</v>
      </c>
      <c r="P14522" cm="1">
        <f t="array" ref="P14522">IF(Q14522&gt;0,INDEX(Q14522:Q36246,MATCH(TRUE,INDEX(Q14522:Q36246="",,),0)-1),"")</f>
        <v>4</v>
      </c>
      <c r="Q14522">
        <f t="shared" si="365"/>
        <v>1</v>
      </c>
      <c r="R14522">
        <f t="shared" si="364"/>
        <v>0</v>
      </c>
    </row>
    <row r="14523" spans="1:18" x14ac:dyDescent="0.3">
      <c r="A14523" t="s">
        <v>1031</v>
      </c>
      <c r="B14523" s="1">
        <v>38523</v>
      </c>
      <c r="C14523" t="s">
        <v>16</v>
      </c>
      <c r="D14523" t="s">
        <v>1052</v>
      </c>
      <c r="E14523" t="s">
        <v>1053</v>
      </c>
      <c r="G14523" s="6" t="s">
        <v>29</v>
      </c>
      <c r="H14523" t="s">
        <v>25</v>
      </c>
      <c r="I14523" t="s">
        <v>21</v>
      </c>
      <c r="J14523" t="s">
        <v>22</v>
      </c>
      <c r="K14523">
        <v>12.4</v>
      </c>
      <c r="L14523">
        <v>100</v>
      </c>
      <c r="M14523" t="s">
        <v>523</v>
      </c>
      <c r="N14523">
        <v>100</v>
      </c>
      <c r="O14523" t="s">
        <v>24</v>
      </c>
      <c r="P14523" cm="1">
        <f t="array" ref="P14523">IF(Q14523&gt;0,INDEX(Q14523:Q36247,MATCH(TRUE,INDEX(Q14523:Q36247="",,),0)-1),"")</f>
        <v>4</v>
      </c>
      <c r="Q14523">
        <f t="shared" si="365"/>
        <v>1</v>
      </c>
      <c r="R14523">
        <f t="shared" si="364"/>
        <v>0</v>
      </c>
    </row>
    <row r="14524" spans="1:18" x14ac:dyDescent="0.3">
      <c r="A14524" t="s">
        <v>1031</v>
      </c>
      <c r="B14524" s="1">
        <v>38523</v>
      </c>
      <c r="C14524" t="s">
        <v>16</v>
      </c>
      <c r="D14524" t="s">
        <v>1052</v>
      </c>
      <c r="E14524" t="s">
        <v>1053</v>
      </c>
      <c r="G14524" s="6" t="s">
        <v>29</v>
      </c>
      <c r="H14524" t="s">
        <v>41</v>
      </c>
      <c r="I14524" t="s">
        <v>21</v>
      </c>
      <c r="J14524" t="s">
        <v>22</v>
      </c>
      <c r="K14524">
        <v>5.6</v>
      </c>
      <c r="L14524">
        <v>162</v>
      </c>
      <c r="M14524" t="s">
        <v>523</v>
      </c>
      <c r="N14524">
        <v>162</v>
      </c>
      <c r="O14524" t="s">
        <v>24</v>
      </c>
      <c r="P14524" cm="1">
        <f t="array" ref="P14524">IF(Q14524&gt;0,INDEX(Q14524:Q36248,MATCH(TRUE,INDEX(Q14524:Q36248="",,),0)-1),"")</f>
        <v>4</v>
      </c>
      <c r="Q14524">
        <f t="shared" si="365"/>
        <v>1</v>
      </c>
      <c r="R14524">
        <f t="shared" si="364"/>
        <v>0</v>
      </c>
    </row>
    <row r="14525" spans="1:18" x14ac:dyDescent="0.3">
      <c r="A14525" t="s">
        <v>1031</v>
      </c>
      <c r="B14525" s="1">
        <v>38523</v>
      </c>
      <c r="C14525" t="s">
        <v>16</v>
      </c>
      <c r="D14525" t="s">
        <v>1052</v>
      </c>
      <c r="E14525" t="s">
        <v>1053</v>
      </c>
      <c r="G14525" s="6" t="s">
        <v>29</v>
      </c>
      <c r="H14525" t="s">
        <v>99</v>
      </c>
      <c r="I14525" t="s">
        <v>26</v>
      </c>
      <c r="J14525" t="s">
        <v>27</v>
      </c>
      <c r="K14525">
        <v>23.6</v>
      </c>
      <c r="L14525">
        <v>9.25</v>
      </c>
      <c r="M14525" t="s">
        <v>523</v>
      </c>
      <c r="N14525">
        <v>9.25</v>
      </c>
      <c r="O14525" t="s">
        <v>24</v>
      </c>
      <c r="P14525" cm="1">
        <f t="array" ref="P14525">IF(Q14525&gt;0,INDEX(Q14525:Q36249,MATCH(TRUE,INDEX(Q14525:Q36249="",,),0)-1),"")</f>
        <v>4</v>
      </c>
      <c r="Q14525">
        <f t="shared" si="365"/>
        <v>1</v>
      </c>
      <c r="R14525">
        <f t="shared" si="364"/>
        <v>0</v>
      </c>
    </row>
    <row r="14526" spans="1:18" x14ac:dyDescent="0.3">
      <c r="A14526" t="s">
        <v>1031</v>
      </c>
      <c r="B14526" s="1">
        <v>38523</v>
      </c>
      <c r="C14526" t="s">
        <v>16</v>
      </c>
      <c r="D14526" t="s">
        <v>1052</v>
      </c>
      <c r="E14526" t="s">
        <v>1053</v>
      </c>
      <c r="G14526" s="6" t="s">
        <v>29</v>
      </c>
      <c r="H14526" t="s">
        <v>148</v>
      </c>
      <c r="I14526" t="s">
        <v>26</v>
      </c>
      <c r="J14526" t="s">
        <v>27</v>
      </c>
      <c r="K14526">
        <v>88.3</v>
      </c>
      <c r="L14526">
        <v>7.8</v>
      </c>
      <c r="M14526" t="s">
        <v>523</v>
      </c>
      <c r="N14526">
        <v>7.8</v>
      </c>
      <c r="O14526" t="s">
        <v>24</v>
      </c>
      <c r="P14526" cm="1">
        <f t="array" ref="P14526">IF(Q14526&gt;0,INDEX(Q14526:Q36250,MATCH(TRUE,INDEX(Q14526:Q36250="",,),0)-1),"")</f>
        <v>4</v>
      </c>
      <c r="Q14526">
        <f t="shared" si="365"/>
        <v>1</v>
      </c>
      <c r="R14526">
        <f t="shared" si="364"/>
        <v>0</v>
      </c>
    </row>
    <row r="14527" spans="1:18" x14ac:dyDescent="0.3">
      <c r="A14527" t="s">
        <v>1031</v>
      </c>
      <c r="B14527" s="1">
        <v>38523</v>
      </c>
      <c r="C14527" t="s">
        <v>16</v>
      </c>
      <c r="D14527" t="s">
        <v>1052</v>
      </c>
      <c r="E14527" t="s">
        <v>1053</v>
      </c>
      <c r="G14527" s="6" t="s">
        <v>29</v>
      </c>
      <c r="H14527" t="s">
        <v>69</v>
      </c>
      <c r="I14527" t="s">
        <v>26</v>
      </c>
      <c r="J14527" t="s">
        <v>27</v>
      </c>
      <c r="K14527">
        <v>206.1</v>
      </c>
      <c r="L14527">
        <v>14.95</v>
      </c>
      <c r="M14527" t="s">
        <v>523</v>
      </c>
      <c r="N14527">
        <v>14.95</v>
      </c>
      <c r="O14527" t="s">
        <v>24</v>
      </c>
      <c r="P14527" cm="1">
        <f t="array" ref="P14527">IF(Q14527&gt;0,INDEX(Q14527:Q36251,MATCH(TRUE,INDEX(Q14527:Q36251="",,),0)-1),"")</f>
        <v>4</v>
      </c>
      <c r="Q14527">
        <f t="shared" si="365"/>
        <v>1</v>
      </c>
      <c r="R14527">
        <f t="shared" si="364"/>
        <v>0</v>
      </c>
    </row>
    <row r="14528" spans="1:18" x14ac:dyDescent="0.3">
      <c r="A14528" t="s">
        <v>1031</v>
      </c>
      <c r="B14528" s="1">
        <v>38523</v>
      </c>
      <c r="C14528" t="s">
        <v>16</v>
      </c>
      <c r="D14528" t="s">
        <v>1052</v>
      </c>
      <c r="E14528" t="s">
        <v>1053</v>
      </c>
      <c r="G14528" s="6" t="s">
        <v>29</v>
      </c>
      <c r="H14528" t="s">
        <v>41</v>
      </c>
      <c r="I14528" t="s">
        <v>26</v>
      </c>
      <c r="J14528" t="s">
        <v>27</v>
      </c>
      <c r="K14528">
        <v>34.299999999999997</v>
      </c>
      <c r="L14528">
        <v>65.75</v>
      </c>
      <c r="M14528" t="s">
        <v>523</v>
      </c>
      <c r="N14528">
        <v>65.75</v>
      </c>
      <c r="O14528" t="s">
        <v>24</v>
      </c>
      <c r="P14528" cm="1">
        <f t="array" ref="P14528">IF(Q14528&gt;0,INDEX(Q14528:Q36252,MATCH(TRUE,INDEX(Q14528:Q36252="",,),0)-1),"")</f>
        <v>4</v>
      </c>
      <c r="Q14528">
        <f t="shared" si="365"/>
        <v>1</v>
      </c>
      <c r="R14528">
        <f t="shared" si="364"/>
        <v>0</v>
      </c>
    </row>
    <row r="14529" spans="1:18" x14ac:dyDescent="0.3">
      <c r="A14529" t="s">
        <v>1031</v>
      </c>
      <c r="B14529" s="1">
        <v>38523</v>
      </c>
      <c r="C14529" t="s">
        <v>16</v>
      </c>
      <c r="D14529" t="s">
        <v>1052</v>
      </c>
      <c r="E14529" t="s">
        <v>1053</v>
      </c>
      <c r="G14529" t="s">
        <v>19</v>
      </c>
      <c r="H14529" t="s">
        <v>30</v>
      </c>
      <c r="I14529" t="s">
        <v>26</v>
      </c>
      <c r="J14529" t="s">
        <v>27</v>
      </c>
      <c r="K14529">
        <v>311.60000000000002</v>
      </c>
      <c r="L14529">
        <v>16.25</v>
      </c>
      <c r="M14529" t="s">
        <v>100</v>
      </c>
      <c r="N14529">
        <v>38</v>
      </c>
      <c r="P14529" cm="1">
        <f t="array" ref="P14529">IF(Q14529&gt;0,INDEX(Q14529:Q36253,MATCH(TRUE,INDEX(Q14529:Q36253="",,),0)-1),"")</f>
        <v>4</v>
      </c>
      <c r="Q14529">
        <f t="shared" si="365"/>
        <v>2</v>
      </c>
      <c r="R14529">
        <f t="shared" si="364"/>
        <v>0</v>
      </c>
    </row>
    <row r="14530" spans="1:18" x14ac:dyDescent="0.3">
      <c r="A14530" t="s">
        <v>1031</v>
      </c>
      <c r="B14530" s="1">
        <v>38523</v>
      </c>
      <c r="C14530" t="s">
        <v>16</v>
      </c>
      <c r="D14530" t="s">
        <v>1052</v>
      </c>
      <c r="E14530" t="s">
        <v>1053</v>
      </c>
      <c r="G14530" t="s">
        <v>19</v>
      </c>
      <c r="H14530" t="s">
        <v>25</v>
      </c>
      <c r="I14530" t="s">
        <v>26</v>
      </c>
      <c r="J14530" t="s">
        <v>27</v>
      </c>
      <c r="K14530">
        <v>597.20000000000005</v>
      </c>
      <c r="L14530">
        <v>24.95</v>
      </c>
      <c r="M14530" t="s">
        <v>100</v>
      </c>
      <c r="N14530">
        <v>38.25</v>
      </c>
      <c r="P14530" cm="1">
        <f t="array" ref="P14530">IF(Q14530&gt;0,INDEX(Q14530:Q36254,MATCH(TRUE,INDEX(Q14530:Q36254="",,),0)-1),"")</f>
        <v>4</v>
      </c>
      <c r="Q14530">
        <f t="shared" si="365"/>
        <v>2</v>
      </c>
      <c r="R14530">
        <f t="shared" si="364"/>
        <v>0</v>
      </c>
    </row>
    <row r="14531" spans="1:18" x14ac:dyDescent="0.3">
      <c r="A14531" t="s">
        <v>1031</v>
      </c>
      <c r="B14531" s="1">
        <v>38523</v>
      </c>
      <c r="C14531" t="s">
        <v>16</v>
      </c>
      <c r="D14531" t="s">
        <v>1052</v>
      </c>
      <c r="E14531" t="s">
        <v>1053</v>
      </c>
      <c r="G14531" t="s">
        <v>19</v>
      </c>
      <c r="H14531" t="s">
        <v>28</v>
      </c>
      <c r="I14531" t="s">
        <v>26</v>
      </c>
      <c r="J14531" t="s">
        <v>27</v>
      </c>
      <c r="K14531">
        <v>571.29999999999995</v>
      </c>
      <c r="L14531">
        <v>22.85</v>
      </c>
      <c r="M14531" t="s">
        <v>100</v>
      </c>
      <c r="N14531">
        <v>38.1</v>
      </c>
      <c r="P14531" cm="1">
        <f t="array" ref="P14531">IF(Q14531&gt;0,INDEX(Q14531:Q36255,MATCH(TRUE,INDEX(Q14531:Q36255="",,),0)-1),"")</f>
        <v>4</v>
      </c>
      <c r="Q14531">
        <f t="shared" si="365"/>
        <v>2</v>
      </c>
      <c r="R14531">
        <f t="shared" si="364"/>
        <v>0</v>
      </c>
    </row>
    <row r="14532" spans="1:18" x14ac:dyDescent="0.3">
      <c r="A14532" t="s">
        <v>1031</v>
      </c>
      <c r="B14532" s="1">
        <v>38523</v>
      </c>
      <c r="C14532" t="s">
        <v>16</v>
      </c>
      <c r="D14532" t="s">
        <v>1052</v>
      </c>
      <c r="E14532" t="s">
        <v>1053</v>
      </c>
      <c r="G14532" s="6" t="s">
        <v>29</v>
      </c>
      <c r="H14532" t="s">
        <v>30</v>
      </c>
      <c r="I14532" t="s">
        <v>21</v>
      </c>
      <c r="J14532" t="s">
        <v>22</v>
      </c>
      <c r="K14532">
        <v>15.8</v>
      </c>
      <c r="L14532">
        <v>125</v>
      </c>
      <c r="M14532" t="s">
        <v>100</v>
      </c>
      <c r="N14532">
        <v>125</v>
      </c>
      <c r="P14532" cm="1">
        <f t="array" ref="P14532">IF(Q14532&gt;0,INDEX(Q14532:Q36256,MATCH(TRUE,INDEX(Q14532:Q36256="",,),0)-1),"")</f>
        <v>4</v>
      </c>
      <c r="Q14532">
        <f t="shared" si="365"/>
        <v>2</v>
      </c>
      <c r="R14532">
        <f t="shared" si="364"/>
        <v>0</v>
      </c>
    </row>
    <row r="14533" spans="1:18" x14ac:dyDescent="0.3">
      <c r="A14533" t="s">
        <v>1031</v>
      </c>
      <c r="B14533" s="1">
        <v>38523</v>
      </c>
      <c r="C14533" t="s">
        <v>16</v>
      </c>
      <c r="D14533" t="s">
        <v>1052</v>
      </c>
      <c r="E14533" t="s">
        <v>1053</v>
      </c>
      <c r="G14533" s="6" t="s">
        <v>29</v>
      </c>
      <c r="H14533" t="s">
        <v>25</v>
      </c>
      <c r="I14533" t="s">
        <v>21</v>
      </c>
      <c r="J14533" t="s">
        <v>22</v>
      </c>
      <c r="K14533">
        <v>12.4</v>
      </c>
      <c r="L14533">
        <v>100</v>
      </c>
      <c r="M14533" t="s">
        <v>100</v>
      </c>
      <c r="N14533">
        <v>100</v>
      </c>
      <c r="P14533" cm="1">
        <f t="array" ref="P14533">IF(Q14533&gt;0,INDEX(Q14533:Q36257,MATCH(TRUE,INDEX(Q14533:Q36257="",,),0)-1),"")</f>
        <v>4</v>
      </c>
      <c r="Q14533">
        <f t="shared" si="365"/>
        <v>2</v>
      </c>
      <c r="R14533">
        <f t="shared" si="364"/>
        <v>0</v>
      </c>
    </row>
    <row r="14534" spans="1:18" x14ac:dyDescent="0.3">
      <c r="A14534" t="s">
        <v>1031</v>
      </c>
      <c r="B14534" s="1">
        <v>38523</v>
      </c>
      <c r="C14534" t="s">
        <v>16</v>
      </c>
      <c r="D14534" t="s">
        <v>1052</v>
      </c>
      <c r="E14534" t="s">
        <v>1053</v>
      </c>
      <c r="G14534" s="6" t="s">
        <v>29</v>
      </c>
      <c r="H14534" t="s">
        <v>41</v>
      </c>
      <c r="I14534" t="s">
        <v>21</v>
      </c>
      <c r="J14534" t="s">
        <v>22</v>
      </c>
      <c r="K14534">
        <v>5.6</v>
      </c>
      <c r="L14534">
        <v>162</v>
      </c>
      <c r="M14534" t="s">
        <v>100</v>
      </c>
      <c r="N14534">
        <v>162</v>
      </c>
      <c r="P14534" cm="1">
        <f t="array" ref="P14534">IF(Q14534&gt;0,INDEX(Q14534:Q36258,MATCH(TRUE,INDEX(Q14534:Q36258="",,),0)-1),"")</f>
        <v>4</v>
      </c>
      <c r="Q14534">
        <f t="shared" si="365"/>
        <v>2</v>
      </c>
      <c r="R14534">
        <f t="shared" si="364"/>
        <v>0</v>
      </c>
    </row>
    <row r="14535" spans="1:18" x14ac:dyDescent="0.3">
      <c r="A14535" t="s">
        <v>1031</v>
      </c>
      <c r="B14535" s="1">
        <v>38523</v>
      </c>
      <c r="C14535" t="s">
        <v>16</v>
      </c>
      <c r="D14535" t="s">
        <v>1052</v>
      </c>
      <c r="E14535" t="s">
        <v>1053</v>
      </c>
      <c r="G14535" s="6" t="s">
        <v>29</v>
      </c>
      <c r="H14535" t="s">
        <v>99</v>
      </c>
      <c r="I14535" t="s">
        <v>26</v>
      </c>
      <c r="J14535" t="s">
        <v>27</v>
      </c>
      <c r="K14535">
        <v>23.6</v>
      </c>
      <c r="L14535">
        <v>9.25</v>
      </c>
      <c r="M14535" t="s">
        <v>100</v>
      </c>
      <c r="N14535">
        <v>9.25</v>
      </c>
      <c r="P14535" cm="1">
        <f t="array" ref="P14535">IF(Q14535&gt;0,INDEX(Q14535:Q36259,MATCH(TRUE,INDEX(Q14535:Q36259="",,),0)-1),"")</f>
        <v>4</v>
      </c>
      <c r="Q14535">
        <f t="shared" si="365"/>
        <v>2</v>
      </c>
      <c r="R14535">
        <f t="shared" si="364"/>
        <v>0</v>
      </c>
    </row>
    <row r="14536" spans="1:18" x14ac:dyDescent="0.3">
      <c r="A14536" t="s">
        <v>1031</v>
      </c>
      <c r="B14536" s="1">
        <v>38523</v>
      </c>
      <c r="C14536" t="s">
        <v>16</v>
      </c>
      <c r="D14536" t="s">
        <v>1052</v>
      </c>
      <c r="E14536" t="s">
        <v>1053</v>
      </c>
      <c r="G14536" s="6" t="s">
        <v>29</v>
      </c>
      <c r="H14536" t="s">
        <v>148</v>
      </c>
      <c r="I14536" t="s">
        <v>26</v>
      </c>
      <c r="J14536" t="s">
        <v>27</v>
      </c>
      <c r="K14536">
        <v>88.3</v>
      </c>
      <c r="L14536">
        <v>7.8</v>
      </c>
      <c r="M14536" t="s">
        <v>100</v>
      </c>
      <c r="N14536">
        <v>7.8</v>
      </c>
      <c r="P14536" cm="1">
        <f t="array" ref="P14536">IF(Q14536&gt;0,INDEX(Q14536:Q36260,MATCH(TRUE,INDEX(Q14536:Q36260="",,),0)-1),"")</f>
        <v>4</v>
      </c>
      <c r="Q14536">
        <f t="shared" si="365"/>
        <v>2</v>
      </c>
      <c r="R14536">
        <f t="shared" si="364"/>
        <v>0</v>
      </c>
    </row>
    <row r="14537" spans="1:18" x14ac:dyDescent="0.3">
      <c r="A14537" t="s">
        <v>1031</v>
      </c>
      <c r="B14537" s="1">
        <v>38523</v>
      </c>
      <c r="C14537" t="s">
        <v>16</v>
      </c>
      <c r="D14537" t="s">
        <v>1052</v>
      </c>
      <c r="E14537" t="s">
        <v>1053</v>
      </c>
      <c r="G14537" s="6" t="s">
        <v>29</v>
      </c>
      <c r="H14537" t="s">
        <v>69</v>
      </c>
      <c r="I14537" t="s">
        <v>26</v>
      </c>
      <c r="J14537" t="s">
        <v>27</v>
      </c>
      <c r="K14537">
        <v>206.1</v>
      </c>
      <c r="L14537">
        <v>14.95</v>
      </c>
      <c r="M14537" t="s">
        <v>100</v>
      </c>
      <c r="N14537">
        <v>14.95</v>
      </c>
      <c r="P14537" cm="1">
        <f t="array" ref="P14537">IF(Q14537&gt;0,INDEX(Q14537:Q36261,MATCH(TRUE,INDEX(Q14537:Q36261="",,),0)-1),"")</f>
        <v>4</v>
      </c>
      <c r="Q14537">
        <f t="shared" si="365"/>
        <v>2</v>
      </c>
      <c r="R14537">
        <f t="shared" si="364"/>
        <v>0</v>
      </c>
    </row>
    <row r="14538" spans="1:18" x14ac:dyDescent="0.3">
      <c r="A14538" t="s">
        <v>1031</v>
      </c>
      <c r="B14538" s="1">
        <v>38523</v>
      </c>
      <c r="C14538" t="s">
        <v>16</v>
      </c>
      <c r="D14538" t="s">
        <v>1052</v>
      </c>
      <c r="E14538" t="s">
        <v>1053</v>
      </c>
      <c r="G14538" s="6" t="s">
        <v>29</v>
      </c>
      <c r="H14538" t="s">
        <v>41</v>
      </c>
      <c r="I14538" t="s">
        <v>26</v>
      </c>
      <c r="J14538" t="s">
        <v>27</v>
      </c>
      <c r="K14538">
        <v>34.299999999999997</v>
      </c>
      <c r="L14538">
        <v>65.75</v>
      </c>
      <c r="M14538" t="s">
        <v>100</v>
      </c>
      <c r="N14538">
        <v>65.75</v>
      </c>
      <c r="P14538" cm="1">
        <f t="array" ref="P14538">IF(Q14538&gt;0,INDEX(Q14538:Q36262,MATCH(TRUE,INDEX(Q14538:Q36262="",,),0)-1),"")</f>
        <v>4</v>
      </c>
      <c r="Q14538">
        <f t="shared" si="365"/>
        <v>2</v>
      </c>
      <c r="R14538">
        <f t="shared" si="364"/>
        <v>0</v>
      </c>
    </row>
    <row r="14539" spans="1:18" x14ac:dyDescent="0.3">
      <c r="A14539" t="s">
        <v>1031</v>
      </c>
      <c r="B14539" s="1">
        <v>38523</v>
      </c>
      <c r="C14539" t="s">
        <v>16</v>
      </c>
      <c r="D14539" t="s">
        <v>1052</v>
      </c>
      <c r="E14539" t="s">
        <v>1053</v>
      </c>
      <c r="G14539" t="s">
        <v>19</v>
      </c>
      <c r="H14539" t="s">
        <v>30</v>
      </c>
      <c r="I14539" t="s">
        <v>26</v>
      </c>
      <c r="J14539" t="s">
        <v>27</v>
      </c>
      <c r="K14539">
        <v>311.60000000000002</v>
      </c>
      <c r="L14539">
        <v>16.25</v>
      </c>
      <c r="M14539" t="s">
        <v>927</v>
      </c>
      <c r="N14539">
        <v>26</v>
      </c>
      <c r="P14539" cm="1">
        <f t="array" ref="P14539">IF(Q14539&gt;0,INDEX(Q14539:Q36263,MATCH(TRUE,INDEX(Q14539:Q36263="",,),0)-1),"")</f>
        <v>4</v>
      </c>
      <c r="Q14539">
        <f t="shared" si="365"/>
        <v>3</v>
      </c>
      <c r="R14539">
        <f t="shared" si="364"/>
        <v>0</v>
      </c>
    </row>
    <row r="14540" spans="1:18" x14ac:dyDescent="0.3">
      <c r="A14540" t="s">
        <v>1031</v>
      </c>
      <c r="B14540" s="1">
        <v>38523</v>
      </c>
      <c r="C14540" t="s">
        <v>16</v>
      </c>
      <c r="D14540" t="s">
        <v>1052</v>
      </c>
      <c r="E14540" t="s">
        <v>1053</v>
      </c>
      <c r="G14540" t="s">
        <v>19</v>
      </c>
      <c r="H14540" t="s">
        <v>25</v>
      </c>
      <c r="I14540" t="s">
        <v>26</v>
      </c>
      <c r="J14540" t="s">
        <v>27</v>
      </c>
      <c r="K14540">
        <v>597.20000000000005</v>
      </c>
      <c r="L14540">
        <v>24.95</v>
      </c>
      <c r="M14540" t="s">
        <v>927</v>
      </c>
      <c r="N14540">
        <v>31</v>
      </c>
      <c r="P14540" cm="1">
        <f t="array" ref="P14540">IF(Q14540&gt;0,INDEX(Q14540:Q36264,MATCH(TRUE,INDEX(Q14540:Q36264="",,),0)-1),"")</f>
        <v>4</v>
      </c>
      <c r="Q14540">
        <f t="shared" si="365"/>
        <v>3</v>
      </c>
      <c r="R14540">
        <f t="shared" si="364"/>
        <v>0</v>
      </c>
    </row>
    <row r="14541" spans="1:18" x14ac:dyDescent="0.3">
      <c r="A14541" t="s">
        <v>1031</v>
      </c>
      <c r="B14541" s="1">
        <v>38523</v>
      </c>
      <c r="C14541" t="s">
        <v>16</v>
      </c>
      <c r="D14541" t="s">
        <v>1052</v>
      </c>
      <c r="E14541" t="s">
        <v>1053</v>
      </c>
      <c r="G14541" t="s">
        <v>19</v>
      </c>
      <c r="H14541" t="s">
        <v>28</v>
      </c>
      <c r="I14541" t="s">
        <v>26</v>
      </c>
      <c r="J14541" t="s">
        <v>27</v>
      </c>
      <c r="K14541">
        <v>571.29999999999995</v>
      </c>
      <c r="L14541">
        <v>22.85</v>
      </c>
      <c r="M14541" t="s">
        <v>927</v>
      </c>
      <c r="N14541">
        <v>24</v>
      </c>
      <c r="P14541" cm="1">
        <f t="array" ref="P14541">IF(Q14541&gt;0,INDEX(Q14541:Q36265,MATCH(TRUE,INDEX(Q14541:Q36265="",,),0)-1),"")</f>
        <v>4</v>
      </c>
      <c r="Q14541">
        <f t="shared" si="365"/>
        <v>3</v>
      </c>
      <c r="R14541">
        <f t="shared" si="364"/>
        <v>0</v>
      </c>
    </row>
    <row r="14542" spans="1:18" x14ac:dyDescent="0.3">
      <c r="A14542" t="s">
        <v>1031</v>
      </c>
      <c r="B14542" s="1">
        <v>38523</v>
      </c>
      <c r="C14542" t="s">
        <v>16</v>
      </c>
      <c r="D14542" t="s">
        <v>1052</v>
      </c>
      <c r="E14542" t="s">
        <v>1053</v>
      </c>
      <c r="G14542" s="6" t="s">
        <v>29</v>
      </c>
      <c r="H14542" t="s">
        <v>30</v>
      </c>
      <c r="I14542" t="s">
        <v>21</v>
      </c>
      <c r="J14542" t="s">
        <v>22</v>
      </c>
      <c r="K14542">
        <v>15.8</v>
      </c>
      <c r="L14542">
        <v>125</v>
      </c>
      <c r="M14542" t="s">
        <v>927</v>
      </c>
      <c r="N14542">
        <v>125</v>
      </c>
      <c r="P14542" cm="1">
        <f t="array" ref="P14542">IF(Q14542&gt;0,INDEX(Q14542:Q36266,MATCH(TRUE,INDEX(Q14542:Q36266="",,),0)-1),"")</f>
        <v>4</v>
      </c>
      <c r="Q14542">
        <f t="shared" si="365"/>
        <v>3</v>
      </c>
      <c r="R14542">
        <f t="shared" si="364"/>
        <v>0</v>
      </c>
    </row>
    <row r="14543" spans="1:18" x14ac:dyDescent="0.3">
      <c r="A14543" t="s">
        <v>1031</v>
      </c>
      <c r="B14543" s="1">
        <v>38523</v>
      </c>
      <c r="C14543" t="s">
        <v>16</v>
      </c>
      <c r="D14543" t="s">
        <v>1052</v>
      </c>
      <c r="E14543" t="s">
        <v>1053</v>
      </c>
      <c r="G14543" s="6" t="s">
        <v>29</v>
      </c>
      <c r="H14543" t="s">
        <v>25</v>
      </c>
      <c r="I14543" t="s">
        <v>21</v>
      </c>
      <c r="J14543" t="s">
        <v>22</v>
      </c>
      <c r="K14543">
        <v>12.4</v>
      </c>
      <c r="L14543">
        <v>100</v>
      </c>
      <c r="M14543" t="s">
        <v>927</v>
      </c>
      <c r="N14543">
        <v>100</v>
      </c>
      <c r="P14543" cm="1">
        <f t="array" ref="P14543">IF(Q14543&gt;0,INDEX(Q14543:Q36267,MATCH(TRUE,INDEX(Q14543:Q36267="",,),0)-1),"")</f>
        <v>4</v>
      </c>
      <c r="Q14543">
        <f t="shared" si="365"/>
        <v>3</v>
      </c>
      <c r="R14543">
        <f t="shared" si="364"/>
        <v>0</v>
      </c>
    </row>
    <row r="14544" spans="1:18" x14ac:dyDescent="0.3">
      <c r="A14544" t="s">
        <v>1031</v>
      </c>
      <c r="B14544" s="1">
        <v>38523</v>
      </c>
      <c r="C14544" t="s">
        <v>16</v>
      </c>
      <c r="D14544" t="s">
        <v>1052</v>
      </c>
      <c r="E14544" t="s">
        <v>1053</v>
      </c>
      <c r="G14544" s="6" t="s">
        <v>29</v>
      </c>
      <c r="H14544" t="s">
        <v>41</v>
      </c>
      <c r="I14544" t="s">
        <v>21</v>
      </c>
      <c r="J14544" t="s">
        <v>22</v>
      </c>
      <c r="K14544">
        <v>5.6</v>
      </c>
      <c r="L14544">
        <v>162</v>
      </c>
      <c r="M14544" t="s">
        <v>927</v>
      </c>
      <c r="N14544">
        <v>162</v>
      </c>
      <c r="P14544" cm="1">
        <f t="array" ref="P14544">IF(Q14544&gt;0,INDEX(Q14544:Q36268,MATCH(TRUE,INDEX(Q14544:Q36268="",,),0)-1),"")</f>
        <v>4</v>
      </c>
      <c r="Q14544">
        <f t="shared" si="365"/>
        <v>3</v>
      </c>
      <c r="R14544">
        <f t="shared" si="364"/>
        <v>0</v>
      </c>
    </row>
    <row r="14545" spans="1:18" x14ac:dyDescent="0.3">
      <c r="A14545" t="s">
        <v>1031</v>
      </c>
      <c r="B14545" s="1">
        <v>38523</v>
      </c>
      <c r="C14545" t="s">
        <v>16</v>
      </c>
      <c r="D14545" t="s">
        <v>1052</v>
      </c>
      <c r="E14545" t="s">
        <v>1053</v>
      </c>
      <c r="G14545" s="6" t="s">
        <v>29</v>
      </c>
      <c r="H14545" t="s">
        <v>99</v>
      </c>
      <c r="I14545" t="s">
        <v>26</v>
      </c>
      <c r="J14545" t="s">
        <v>27</v>
      </c>
      <c r="K14545">
        <v>23.6</v>
      </c>
      <c r="L14545">
        <v>9.25</v>
      </c>
      <c r="M14545" t="s">
        <v>927</v>
      </c>
      <c r="N14545">
        <v>9.25</v>
      </c>
      <c r="P14545" cm="1">
        <f t="array" ref="P14545">IF(Q14545&gt;0,INDEX(Q14545:Q36269,MATCH(TRUE,INDEX(Q14545:Q36269="",,),0)-1),"")</f>
        <v>4</v>
      </c>
      <c r="Q14545">
        <f t="shared" si="365"/>
        <v>3</v>
      </c>
      <c r="R14545">
        <f t="shared" si="364"/>
        <v>0</v>
      </c>
    </row>
    <row r="14546" spans="1:18" x14ac:dyDescent="0.3">
      <c r="A14546" t="s">
        <v>1031</v>
      </c>
      <c r="B14546" s="1">
        <v>38523</v>
      </c>
      <c r="C14546" t="s">
        <v>16</v>
      </c>
      <c r="D14546" t="s">
        <v>1052</v>
      </c>
      <c r="E14546" t="s">
        <v>1053</v>
      </c>
      <c r="G14546" s="6" t="s">
        <v>29</v>
      </c>
      <c r="H14546" t="s">
        <v>148</v>
      </c>
      <c r="I14546" t="s">
        <v>26</v>
      </c>
      <c r="J14546" t="s">
        <v>27</v>
      </c>
      <c r="K14546">
        <v>88.3</v>
      </c>
      <c r="L14546">
        <v>7.8</v>
      </c>
      <c r="M14546" t="s">
        <v>927</v>
      </c>
      <c r="N14546">
        <v>7.8</v>
      </c>
      <c r="P14546" cm="1">
        <f t="array" ref="P14546">IF(Q14546&gt;0,INDEX(Q14546:Q36270,MATCH(TRUE,INDEX(Q14546:Q36270="",,),0)-1),"")</f>
        <v>4</v>
      </c>
      <c r="Q14546">
        <f t="shared" si="365"/>
        <v>3</v>
      </c>
      <c r="R14546">
        <f t="shared" si="364"/>
        <v>0</v>
      </c>
    </row>
    <row r="14547" spans="1:18" x14ac:dyDescent="0.3">
      <c r="A14547" t="s">
        <v>1031</v>
      </c>
      <c r="B14547" s="1">
        <v>38523</v>
      </c>
      <c r="C14547" t="s">
        <v>16</v>
      </c>
      <c r="D14547" t="s">
        <v>1052</v>
      </c>
      <c r="E14547" t="s">
        <v>1053</v>
      </c>
      <c r="G14547" s="6" t="s">
        <v>29</v>
      </c>
      <c r="H14547" t="s">
        <v>69</v>
      </c>
      <c r="I14547" t="s">
        <v>26</v>
      </c>
      <c r="J14547" t="s">
        <v>27</v>
      </c>
      <c r="K14547">
        <v>206.1</v>
      </c>
      <c r="L14547">
        <v>14.95</v>
      </c>
      <c r="M14547" t="s">
        <v>927</v>
      </c>
      <c r="N14547">
        <v>14.95</v>
      </c>
      <c r="P14547" cm="1">
        <f t="array" ref="P14547">IF(Q14547&gt;0,INDEX(Q14547:Q36271,MATCH(TRUE,INDEX(Q14547:Q36271="",,),0)-1),"")</f>
        <v>4</v>
      </c>
      <c r="Q14547">
        <f t="shared" si="365"/>
        <v>3</v>
      </c>
      <c r="R14547">
        <f t="shared" si="364"/>
        <v>0</v>
      </c>
    </row>
    <row r="14548" spans="1:18" x14ac:dyDescent="0.3">
      <c r="A14548" t="s">
        <v>1031</v>
      </c>
      <c r="B14548" s="1">
        <v>38523</v>
      </c>
      <c r="C14548" t="s">
        <v>16</v>
      </c>
      <c r="D14548" t="s">
        <v>1052</v>
      </c>
      <c r="E14548" t="s">
        <v>1053</v>
      </c>
      <c r="G14548" s="6" t="s">
        <v>29</v>
      </c>
      <c r="H14548" t="s">
        <v>41</v>
      </c>
      <c r="I14548" t="s">
        <v>26</v>
      </c>
      <c r="J14548" t="s">
        <v>27</v>
      </c>
      <c r="K14548">
        <v>34.299999999999997</v>
      </c>
      <c r="L14548">
        <v>65.75</v>
      </c>
      <c r="M14548" t="s">
        <v>927</v>
      </c>
      <c r="N14548">
        <v>65.75</v>
      </c>
      <c r="P14548" cm="1">
        <f t="array" ref="P14548">IF(Q14548&gt;0,INDEX(Q14548:Q36272,MATCH(TRUE,INDEX(Q14548:Q36272="",,),0)-1),"")</f>
        <v>4</v>
      </c>
      <c r="Q14548">
        <f t="shared" si="365"/>
        <v>3</v>
      </c>
      <c r="R14548">
        <f t="shared" si="364"/>
        <v>0</v>
      </c>
    </row>
    <row r="14549" spans="1:18" x14ac:dyDescent="0.3">
      <c r="A14549" t="s">
        <v>1031</v>
      </c>
      <c r="B14549" s="1">
        <v>38523</v>
      </c>
      <c r="C14549" t="s">
        <v>16</v>
      </c>
      <c r="D14549" t="s">
        <v>1052</v>
      </c>
      <c r="E14549" t="s">
        <v>1053</v>
      </c>
      <c r="G14549" t="s">
        <v>19</v>
      </c>
      <c r="H14549" t="s">
        <v>30</v>
      </c>
      <c r="I14549" t="s">
        <v>26</v>
      </c>
      <c r="J14549" t="s">
        <v>27</v>
      </c>
      <c r="K14549">
        <v>311.60000000000002</v>
      </c>
      <c r="L14549">
        <v>16.25</v>
      </c>
      <c r="M14549" t="s">
        <v>182</v>
      </c>
      <c r="N14549">
        <v>24</v>
      </c>
      <c r="P14549" cm="1">
        <f t="array" ref="P14549">IF(Q14549&gt;0,INDEX(Q14549:Q36273,MATCH(TRUE,INDEX(Q14549:Q36273="",,),0)-1),"")</f>
        <v>4</v>
      </c>
      <c r="Q14549">
        <f t="shared" si="365"/>
        <v>4</v>
      </c>
      <c r="R14549">
        <f t="shared" si="364"/>
        <v>0</v>
      </c>
    </row>
    <row r="14550" spans="1:18" x14ac:dyDescent="0.3">
      <c r="A14550" t="s">
        <v>1031</v>
      </c>
      <c r="B14550" s="1">
        <v>38523</v>
      </c>
      <c r="C14550" t="s">
        <v>16</v>
      </c>
      <c r="D14550" t="s">
        <v>1052</v>
      </c>
      <c r="E14550" t="s">
        <v>1053</v>
      </c>
      <c r="G14550" t="s">
        <v>19</v>
      </c>
      <c r="H14550" t="s">
        <v>25</v>
      </c>
      <c r="I14550" t="s">
        <v>26</v>
      </c>
      <c r="J14550" t="s">
        <v>27</v>
      </c>
      <c r="K14550">
        <v>597.20000000000005</v>
      </c>
      <c r="L14550">
        <v>24.95</v>
      </c>
      <c r="M14550" t="s">
        <v>182</v>
      </c>
      <c r="N14550">
        <v>32</v>
      </c>
      <c r="P14550" cm="1">
        <f t="array" ref="P14550">IF(Q14550&gt;0,INDEX(Q14550:Q36274,MATCH(TRUE,INDEX(Q14550:Q36274="",,),0)-1),"")</f>
        <v>4</v>
      </c>
      <c r="Q14550">
        <f t="shared" si="365"/>
        <v>4</v>
      </c>
      <c r="R14550">
        <f t="shared" si="364"/>
        <v>0</v>
      </c>
    </row>
    <row r="14551" spans="1:18" x14ac:dyDescent="0.3">
      <c r="A14551" t="s">
        <v>1031</v>
      </c>
      <c r="B14551" s="1">
        <v>38523</v>
      </c>
      <c r="C14551" t="s">
        <v>16</v>
      </c>
      <c r="D14551" t="s">
        <v>1052</v>
      </c>
      <c r="E14551" t="s">
        <v>1053</v>
      </c>
      <c r="G14551" t="s">
        <v>19</v>
      </c>
      <c r="H14551" t="s">
        <v>28</v>
      </c>
      <c r="I14551" t="s">
        <v>26</v>
      </c>
      <c r="J14551" t="s">
        <v>27</v>
      </c>
      <c r="K14551">
        <v>571.29999999999995</v>
      </c>
      <c r="L14551">
        <v>22.85</v>
      </c>
      <c r="M14551" t="s">
        <v>182</v>
      </c>
      <c r="N14551">
        <v>24</v>
      </c>
      <c r="P14551" cm="1">
        <f t="array" ref="P14551">IF(Q14551&gt;0,INDEX(Q14551:Q36275,MATCH(TRUE,INDEX(Q14551:Q36275="",,),0)-1),"")</f>
        <v>4</v>
      </c>
      <c r="Q14551">
        <f t="shared" si="365"/>
        <v>4</v>
      </c>
      <c r="R14551">
        <f t="shared" si="364"/>
        <v>0</v>
      </c>
    </row>
    <row r="14552" spans="1:18" x14ac:dyDescent="0.3">
      <c r="A14552" t="s">
        <v>1031</v>
      </c>
      <c r="B14552" s="1">
        <v>38523</v>
      </c>
      <c r="C14552" t="s">
        <v>16</v>
      </c>
      <c r="D14552" t="s">
        <v>1052</v>
      </c>
      <c r="E14552" t="s">
        <v>1053</v>
      </c>
      <c r="G14552" s="6" t="s">
        <v>29</v>
      </c>
      <c r="H14552" t="s">
        <v>30</v>
      </c>
      <c r="I14552" t="s">
        <v>21</v>
      </c>
      <c r="J14552" t="s">
        <v>22</v>
      </c>
      <c r="K14552">
        <v>15.8</v>
      </c>
      <c r="L14552">
        <v>125</v>
      </c>
      <c r="M14552" t="s">
        <v>182</v>
      </c>
      <c r="N14552">
        <v>125</v>
      </c>
      <c r="P14552" cm="1">
        <f t="array" ref="P14552">IF(Q14552&gt;0,INDEX(Q14552:Q36276,MATCH(TRUE,INDEX(Q14552:Q36276="",,),0)-1),"")</f>
        <v>4</v>
      </c>
      <c r="Q14552">
        <f t="shared" si="365"/>
        <v>4</v>
      </c>
      <c r="R14552">
        <f t="shared" si="364"/>
        <v>0</v>
      </c>
    </row>
    <row r="14553" spans="1:18" x14ac:dyDescent="0.3">
      <c r="A14553" t="s">
        <v>1031</v>
      </c>
      <c r="B14553" s="1">
        <v>38523</v>
      </c>
      <c r="C14553" t="s">
        <v>16</v>
      </c>
      <c r="D14553" t="s">
        <v>1052</v>
      </c>
      <c r="E14553" t="s">
        <v>1053</v>
      </c>
      <c r="G14553" s="6" t="s">
        <v>29</v>
      </c>
      <c r="H14553" t="s">
        <v>25</v>
      </c>
      <c r="I14553" t="s">
        <v>21</v>
      </c>
      <c r="J14553" t="s">
        <v>22</v>
      </c>
      <c r="K14553">
        <v>12.4</v>
      </c>
      <c r="L14553">
        <v>100</v>
      </c>
      <c r="M14553" t="s">
        <v>182</v>
      </c>
      <c r="N14553">
        <v>100</v>
      </c>
      <c r="P14553" cm="1">
        <f t="array" ref="P14553">IF(Q14553&gt;0,INDEX(Q14553:Q36277,MATCH(TRUE,INDEX(Q14553:Q36277="",,),0)-1),"")</f>
        <v>4</v>
      </c>
      <c r="Q14553">
        <f t="shared" si="365"/>
        <v>4</v>
      </c>
      <c r="R14553">
        <f t="shared" si="364"/>
        <v>0</v>
      </c>
    </row>
    <row r="14554" spans="1:18" x14ac:dyDescent="0.3">
      <c r="A14554" t="s">
        <v>1031</v>
      </c>
      <c r="B14554" s="1">
        <v>38523</v>
      </c>
      <c r="C14554" t="s">
        <v>16</v>
      </c>
      <c r="D14554" t="s">
        <v>1052</v>
      </c>
      <c r="E14554" t="s">
        <v>1053</v>
      </c>
      <c r="G14554" s="6" t="s">
        <v>29</v>
      </c>
      <c r="H14554" t="s">
        <v>41</v>
      </c>
      <c r="I14554" t="s">
        <v>21</v>
      </c>
      <c r="J14554" t="s">
        <v>22</v>
      </c>
      <c r="K14554">
        <v>5.6</v>
      </c>
      <c r="L14554">
        <v>162</v>
      </c>
      <c r="M14554" t="s">
        <v>182</v>
      </c>
      <c r="N14554">
        <v>162</v>
      </c>
      <c r="P14554" cm="1">
        <f t="array" ref="P14554">IF(Q14554&gt;0,INDEX(Q14554:Q36278,MATCH(TRUE,INDEX(Q14554:Q36278="",,),0)-1),"")</f>
        <v>4</v>
      </c>
      <c r="Q14554">
        <f t="shared" si="365"/>
        <v>4</v>
      </c>
      <c r="R14554">
        <f t="shared" si="364"/>
        <v>0</v>
      </c>
    </row>
    <row r="14555" spans="1:18" x14ac:dyDescent="0.3">
      <c r="A14555" t="s">
        <v>1031</v>
      </c>
      <c r="B14555" s="1">
        <v>38523</v>
      </c>
      <c r="C14555" t="s">
        <v>16</v>
      </c>
      <c r="D14555" t="s">
        <v>1052</v>
      </c>
      <c r="E14555" t="s">
        <v>1053</v>
      </c>
      <c r="G14555" s="6" t="s">
        <v>29</v>
      </c>
      <c r="H14555" t="s">
        <v>99</v>
      </c>
      <c r="I14555" t="s">
        <v>26</v>
      </c>
      <c r="J14555" t="s">
        <v>27</v>
      </c>
      <c r="K14555">
        <v>23.6</v>
      </c>
      <c r="L14555">
        <v>9.25</v>
      </c>
      <c r="M14555" t="s">
        <v>182</v>
      </c>
      <c r="N14555">
        <v>9.25</v>
      </c>
      <c r="P14555" cm="1">
        <f t="array" ref="P14555">IF(Q14555&gt;0,INDEX(Q14555:Q36279,MATCH(TRUE,INDEX(Q14555:Q36279="",,),0)-1),"")</f>
        <v>4</v>
      </c>
      <c r="Q14555">
        <f t="shared" si="365"/>
        <v>4</v>
      </c>
      <c r="R14555">
        <f t="shared" si="364"/>
        <v>0</v>
      </c>
    </row>
    <row r="14556" spans="1:18" x14ac:dyDescent="0.3">
      <c r="A14556" t="s">
        <v>1031</v>
      </c>
      <c r="B14556" s="1">
        <v>38523</v>
      </c>
      <c r="C14556" t="s">
        <v>16</v>
      </c>
      <c r="D14556" t="s">
        <v>1052</v>
      </c>
      <c r="E14556" t="s">
        <v>1053</v>
      </c>
      <c r="G14556" s="6" t="s">
        <v>29</v>
      </c>
      <c r="H14556" t="s">
        <v>148</v>
      </c>
      <c r="I14556" t="s">
        <v>26</v>
      </c>
      <c r="J14556" t="s">
        <v>27</v>
      </c>
      <c r="K14556">
        <v>88.3</v>
      </c>
      <c r="L14556">
        <v>7.8</v>
      </c>
      <c r="M14556" t="s">
        <v>182</v>
      </c>
      <c r="N14556">
        <v>7.8</v>
      </c>
      <c r="P14556" cm="1">
        <f t="array" ref="P14556">IF(Q14556&gt;0,INDEX(Q14556:Q36280,MATCH(TRUE,INDEX(Q14556:Q36280="",,),0)-1),"")</f>
        <v>4</v>
      </c>
      <c r="Q14556">
        <f t="shared" si="365"/>
        <v>4</v>
      </c>
      <c r="R14556">
        <f t="shared" si="364"/>
        <v>0</v>
      </c>
    </row>
    <row r="14557" spans="1:18" x14ac:dyDescent="0.3">
      <c r="A14557" t="s">
        <v>1031</v>
      </c>
      <c r="B14557" s="1">
        <v>38523</v>
      </c>
      <c r="C14557" t="s">
        <v>16</v>
      </c>
      <c r="D14557" t="s">
        <v>1052</v>
      </c>
      <c r="E14557" t="s">
        <v>1053</v>
      </c>
      <c r="G14557" s="6" t="s">
        <v>29</v>
      </c>
      <c r="H14557" t="s">
        <v>69</v>
      </c>
      <c r="I14557" t="s">
        <v>26</v>
      </c>
      <c r="J14557" t="s">
        <v>27</v>
      </c>
      <c r="K14557">
        <v>206.1</v>
      </c>
      <c r="L14557">
        <v>14.95</v>
      </c>
      <c r="M14557" t="s">
        <v>182</v>
      </c>
      <c r="N14557">
        <v>14.95</v>
      </c>
      <c r="P14557" cm="1">
        <f t="array" ref="P14557">IF(Q14557&gt;0,INDEX(Q14557:Q36281,MATCH(TRUE,INDEX(Q14557:Q36281="",,),0)-1),"")</f>
        <v>4</v>
      </c>
      <c r="Q14557">
        <f t="shared" si="365"/>
        <v>4</v>
      </c>
      <c r="R14557">
        <f t="shared" si="364"/>
        <v>0</v>
      </c>
    </row>
    <row r="14558" spans="1:18" x14ac:dyDescent="0.3">
      <c r="A14558" t="s">
        <v>1031</v>
      </c>
      <c r="B14558" s="1">
        <v>38523</v>
      </c>
      <c r="C14558" t="s">
        <v>16</v>
      </c>
      <c r="D14558" t="s">
        <v>1052</v>
      </c>
      <c r="E14558" t="s">
        <v>1053</v>
      </c>
      <c r="G14558" s="6" t="s">
        <v>29</v>
      </c>
      <c r="H14558" t="s">
        <v>41</v>
      </c>
      <c r="I14558" t="s">
        <v>26</v>
      </c>
      <c r="J14558" t="s">
        <v>27</v>
      </c>
      <c r="K14558">
        <v>34.299999999999997</v>
      </c>
      <c r="L14558">
        <v>65.75</v>
      </c>
      <c r="M14558" t="s">
        <v>182</v>
      </c>
      <c r="N14558">
        <v>65.75</v>
      </c>
      <c r="P14558" cm="1">
        <f t="array" ref="P14558">IF(Q14558&gt;0,INDEX(Q14558:Q36282,MATCH(TRUE,INDEX(Q14558:Q36282="",,),0)-1),"")</f>
        <v>4</v>
      </c>
      <c r="Q14558">
        <f t="shared" si="365"/>
        <v>4</v>
      </c>
      <c r="R14558">
        <f t="shared" si="364"/>
        <v>0</v>
      </c>
    </row>
    <row r="14559" spans="1:18" x14ac:dyDescent="0.3">
      <c r="P14559" t="str" cm="1">
        <f t="array" ref="P14559">IF(Q14559&gt;0,INDEX(Q14559:Q36283,MATCH(TRUE,INDEX(Q14559:Q36283="",,),0)-1),"")</f>
        <v/>
      </c>
      <c r="R14559" t="str">
        <f t="shared" si="364"/>
        <v/>
      </c>
    </row>
    <row r="14560" spans="1:18" x14ac:dyDescent="0.3">
      <c r="A14560" t="s">
        <v>1031</v>
      </c>
      <c r="B14560" s="1">
        <v>38523</v>
      </c>
      <c r="C14560" t="s">
        <v>16</v>
      </c>
      <c r="D14560" t="s">
        <v>1054</v>
      </c>
      <c r="E14560" t="s">
        <v>1055</v>
      </c>
      <c r="G14560" t="s">
        <v>19</v>
      </c>
      <c r="H14560" t="s">
        <v>41</v>
      </c>
      <c r="I14560" t="s">
        <v>21</v>
      </c>
      <c r="J14560" t="s">
        <v>22</v>
      </c>
      <c r="K14560">
        <v>98.9</v>
      </c>
      <c r="L14560">
        <v>196</v>
      </c>
      <c r="M14560" t="s">
        <v>523</v>
      </c>
      <c r="N14560">
        <v>267</v>
      </c>
      <c r="O14560" t="s">
        <v>24</v>
      </c>
      <c r="P14560" cm="1">
        <f t="array" ref="P14560">IF(Q14560&gt;0,INDEX(Q14560:Q36284,MATCH(TRUE,INDEX(Q14560:Q36284="",,),0)-1),"")</f>
        <v>3</v>
      </c>
      <c r="Q14560">
        <f>INT((ROW()-14560)/9)+1</f>
        <v>1</v>
      </c>
      <c r="R14560">
        <f t="shared" si="364"/>
        <v>0</v>
      </c>
    </row>
    <row r="14561" spans="1:18" x14ac:dyDescent="0.3">
      <c r="A14561" t="s">
        <v>1031</v>
      </c>
      <c r="B14561" s="1">
        <v>38523</v>
      </c>
      <c r="C14561" t="s">
        <v>16</v>
      </c>
      <c r="D14561" t="s">
        <v>1054</v>
      </c>
      <c r="E14561" t="s">
        <v>1055</v>
      </c>
      <c r="G14561" t="s">
        <v>19</v>
      </c>
      <c r="H14561" t="s">
        <v>41</v>
      </c>
      <c r="I14561" t="s">
        <v>26</v>
      </c>
      <c r="J14561" t="s">
        <v>27</v>
      </c>
      <c r="K14561">
        <v>229.4</v>
      </c>
      <c r="L14561">
        <v>69.349999999999994</v>
      </c>
      <c r="M14561" t="s">
        <v>523</v>
      </c>
      <c r="N14561">
        <v>69.349999999999994</v>
      </c>
      <c r="O14561" t="s">
        <v>24</v>
      </c>
      <c r="P14561" cm="1">
        <f t="array" ref="P14561">IF(Q14561&gt;0,INDEX(Q14561:Q36285,MATCH(TRUE,INDEX(Q14561:Q36285="",,),0)-1),"")</f>
        <v>3</v>
      </c>
      <c r="Q14561">
        <f t="shared" ref="Q14561:Q14586" si="366">INT((ROW()-14560)/9)+1</f>
        <v>1</v>
      </c>
      <c r="R14561">
        <f t="shared" si="364"/>
        <v>0</v>
      </c>
    </row>
    <row r="14562" spans="1:18" x14ac:dyDescent="0.3">
      <c r="A14562" t="s">
        <v>1031</v>
      </c>
      <c r="B14562" s="1">
        <v>38523</v>
      </c>
      <c r="C14562" t="s">
        <v>16</v>
      </c>
      <c r="D14562" t="s">
        <v>1054</v>
      </c>
      <c r="E14562" t="s">
        <v>1055</v>
      </c>
      <c r="G14562" s="6" t="s">
        <v>29</v>
      </c>
      <c r="H14562" t="s">
        <v>53</v>
      </c>
      <c r="I14562" t="s">
        <v>21</v>
      </c>
      <c r="J14562" t="s">
        <v>22</v>
      </c>
      <c r="K14562">
        <v>6.4</v>
      </c>
      <c r="L14562">
        <v>91</v>
      </c>
      <c r="M14562" t="s">
        <v>523</v>
      </c>
      <c r="N14562">
        <v>91</v>
      </c>
      <c r="O14562" t="s">
        <v>24</v>
      </c>
      <c r="P14562" cm="1">
        <f t="array" ref="P14562">IF(Q14562&gt;0,INDEX(Q14562:Q36286,MATCH(TRUE,INDEX(Q14562:Q36286="",,),0)-1),"")</f>
        <v>3</v>
      </c>
      <c r="Q14562">
        <f t="shared" si="366"/>
        <v>1</v>
      </c>
      <c r="R14562">
        <f t="shared" si="364"/>
        <v>0</v>
      </c>
    </row>
    <row r="14563" spans="1:18" x14ac:dyDescent="0.3">
      <c r="A14563" t="s">
        <v>1031</v>
      </c>
      <c r="B14563" s="1">
        <v>38523</v>
      </c>
      <c r="C14563" t="s">
        <v>16</v>
      </c>
      <c r="D14563" t="s">
        <v>1054</v>
      </c>
      <c r="E14563" t="s">
        <v>1055</v>
      </c>
      <c r="G14563" s="6" t="s">
        <v>29</v>
      </c>
      <c r="H14563" t="s">
        <v>69</v>
      </c>
      <c r="I14563" t="s">
        <v>21</v>
      </c>
      <c r="J14563" t="s">
        <v>22</v>
      </c>
      <c r="K14563">
        <v>15.2</v>
      </c>
      <c r="L14563">
        <v>16</v>
      </c>
      <c r="M14563" t="s">
        <v>523</v>
      </c>
      <c r="N14563">
        <v>16</v>
      </c>
      <c r="O14563" t="s">
        <v>24</v>
      </c>
      <c r="P14563" cm="1">
        <f t="array" ref="P14563">IF(Q14563&gt;0,INDEX(Q14563:Q36287,MATCH(TRUE,INDEX(Q14563:Q36287="",,),0)-1),"")</f>
        <v>3</v>
      </c>
      <c r="Q14563">
        <f t="shared" si="366"/>
        <v>1</v>
      </c>
      <c r="R14563">
        <f t="shared" si="364"/>
        <v>0</v>
      </c>
    </row>
    <row r="14564" spans="1:18" x14ac:dyDescent="0.3">
      <c r="A14564" t="s">
        <v>1031</v>
      </c>
      <c r="B14564" s="1">
        <v>38523</v>
      </c>
      <c r="C14564" t="s">
        <v>16</v>
      </c>
      <c r="D14564" t="s">
        <v>1054</v>
      </c>
      <c r="E14564" t="s">
        <v>1055</v>
      </c>
      <c r="G14564" s="6" t="s">
        <v>29</v>
      </c>
      <c r="H14564" t="s">
        <v>28</v>
      </c>
      <c r="I14564" t="s">
        <v>21</v>
      </c>
      <c r="J14564" t="s">
        <v>22</v>
      </c>
      <c r="K14564">
        <v>6.3</v>
      </c>
      <c r="L14564">
        <v>125</v>
      </c>
      <c r="M14564" t="s">
        <v>523</v>
      </c>
      <c r="N14564">
        <v>125</v>
      </c>
      <c r="O14564" t="s">
        <v>24</v>
      </c>
      <c r="P14564" cm="1">
        <f t="array" ref="P14564">IF(Q14564&gt;0,INDEX(Q14564:Q36288,MATCH(TRUE,INDEX(Q14564:Q36288="",,),0)-1),"")</f>
        <v>3</v>
      </c>
      <c r="Q14564">
        <f t="shared" si="366"/>
        <v>1</v>
      </c>
      <c r="R14564">
        <f t="shared" si="364"/>
        <v>0</v>
      </c>
    </row>
    <row r="14565" spans="1:18" x14ac:dyDescent="0.3">
      <c r="A14565" t="s">
        <v>1031</v>
      </c>
      <c r="B14565" s="1">
        <v>38523</v>
      </c>
      <c r="C14565" t="s">
        <v>16</v>
      </c>
      <c r="D14565" t="s">
        <v>1054</v>
      </c>
      <c r="E14565" t="s">
        <v>1055</v>
      </c>
      <c r="G14565" s="6" t="s">
        <v>29</v>
      </c>
      <c r="H14565" t="s">
        <v>30</v>
      </c>
      <c r="I14565" t="s">
        <v>26</v>
      </c>
      <c r="J14565" t="s">
        <v>27</v>
      </c>
      <c r="K14565">
        <v>11.5</v>
      </c>
      <c r="L14565">
        <v>17.850000000000001</v>
      </c>
      <c r="M14565" t="s">
        <v>523</v>
      </c>
      <c r="N14565">
        <v>17.850000000000001</v>
      </c>
      <c r="O14565" t="s">
        <v>24</v>
      </c>
      <c r="P14565" cm="1">
        <f t="array" ref="P14565">IF(Q14565&gt;0,INDEX(Q14565:Q36289,MATCH(TRUE,INDEX(Q14565:Q36289="",,),0)-1),"")</f>
        <v>3</v>
      </c>
      <c r="Q14565">
        <f t="shared" si="366"/>
        <v>1</v>
      </c>
      <c r="R14565">
        <f t="shared" si="364"/>
        <v>0</v>
      </c>
    </row>
    <row r="14566" spans="1:18" x14ac:dyDescent="0.3">
      <c r="A14566" t="s">
        <v>1031</v>
      </c>
      <c r="B14566" s="1">
        <v>38523</v>
      </c>
      <c r="C14566" t="s">
        <v>16</v>
      </c>
      <c r="D14566" t="s">
        <v>1054</v>
      </c>
      <c r="E14566" t="s">
        <v>1055</v>
      </c>
      <c r="G14566" s="6" t="s">
        <v>29</v>
      </c>
      <c r="H14566" t="s">
        <v>53</v>
      </c>
      <c r="I14566" t="s">
        <v>26</v>
      </c>
      <c r="J14566" t="s">
        <v>27</v>
      </c>
      <c r="K14566">
        <v>123.6</v>
      </c>
      <c r="L14566">
        <v>24.6</v>
      </c>
      <c r="M14566" t="s">
        <v>523</v>
      </c>
      <c r="N14566">
        <v>24.6</v>
      </c>
      <c r="O14566" t="s">
        <v>24</v>
      </c>
      <c r="P14566" cm="1">
        <f t="array" ref="P14566">IF(Q14566&gt;0,INDEX(Q14566:Q36290,MATCH(TRUE,INDEX(Q14566:Q36290="",,),0)-1),"")</f>
        <v>3</v>
      </c>
      <c r="Q14566">
        <f t="shared" si="366"/>
        <v>1</v>
      </c>
      <c r="R14566">
        <f t="shared" si="364"/>
        <v>0</v>
      </c>
    </row>
    <row r="14567" spans="1:18" x14ac:dyDescent="0.3">
      <c r="A14567" t="s">
        <v>1031</v>
      </c>
      <c r="B14567" s="1">
        <v>38523</v>
      </c>
      <c r="C14567" t="s">
        <v>16</v>
      </c>
      <c r="D14567" t="s">
        <v>1054</v>
      </c>
      <c r="E14567" t="s">
        <v>1055</v>
      </c>
      <c r="G14567" s="6" t="s">
        <v>29</v>
      </c>
      <c r="H14567" t="s">
        <v>69</v>
      </c>
      <c r="I14567" t="s">
        <v>26</v>
      </c>
      <c r="J14567" t="s">
        <v>27</v>
      </c>
      <c r="K14567">
        <v>88.8</v>
      </c>
      <c r="L14567">
        <v>13</v>
      </c>
      <c r="M14567" t="s">
        <v>523</v>
      </c>
      <c r="N14567">
        <v>13</v>
      </c>
      <c r="O14567" t="s">
        <v>24</v>
      </c>
      <c r="P14567" cm="1">
        <f t="array" ref="P14567">IF(Q14567&gt;0,INDEX(Q14567:Q36291,MATCH(TRUE,INDEX(Q14567:Q36291="",,),0)-1),"")</f>
        <v>3</v>
      </c>
      <c r="Q14567">
        <f t="shared" si="366"/>
        <v>1</v>
      </c>
      <c r="R14567">
        <f t="shared" si="364"/>
        <v>0</v>
      </c>
    </row>
    <row r="14568" spans="1:18" x14ac:dyDescent="0.3">
      <c r="A14568" t="s">
        <v>1031</v>
      </c>
      <c r="B14568" s="1">
        <v>38523</v>
      </c>
      <c r="C14568" t="s">
        <v>16</v>
      </c>
      <c r="D14568" t="s">
        <v>1054</v>
      </c>
      <c r="E14568" t="s">
        <v>1055</v>
      </c>
      <c r="G14568" s="6" t="s">
        <v>29</v>
      </c>
      <c r="H14568" t="s">
        <v>28</v>
      </c>
      <c r="I14568" t="s">
        <v>26</v>
      </c>
      <c r="J14568" t="s">
        <v>27</v>
      </c>
      <c r="K14568">
        <v>148.80000000000001</v>
      </c>
      <c r="L14568">
        <v>24</v>
      </c>
      <c r="M14568" t="s">
        <v>523</v>
      </c>
      <c r="N14568">
        <v>24</v>
      </c>
      <c r="O14568" t="s">
        <v>24</v>
      </c>
      <c r="P14568" cm="1">
        <f t="array" ref="P14568">IF(Q14568&gt;0,INDEX(Q14568:Q36292,MATCH(TRUE,INDEX(Q14568:Q36292="",,),0)-1),"")</f>
        <v>3</v>
      </c>
      <c r="Q14568">
        <f t="shared" si="366"/>
        <v>1</v>
      </c>
      <c r="R14568">
        <f t="shared" si="364"/>
        <v>0</v>
      </c>
    </row>
    <row r="14569" spans="1:18" x14ac:dyDescent="0.3">
      <c r="A14569" t="s">
        <v>1031</v>
      </c>
      <c r="B14569" s="1">
        <v>38523</v>
      </c>
      <c r="C14569" t="s">
        <v>16</v>
      </c>
      <c r="D14569" t="s">
        <v>1054</v>
      </c>
      <c r="E14569" t="s">
        <v>1055</v>
      </c>
      <c r="G14569" t="s">
        <v>19</v>
      </c>
      <c r="H14569" t="s">
        <v>41</v>
      </c>
      <c r="I14569" t="s">
        <v>21</v>
      </c>
      <c r="J14569" t="s">
        <v>22</v>
      </c>
      <c r="K14569">
        <v>98.9</v>
      </c>
      <c r="L14569">
        <v>196</v>
      </c>
      <c r="M14569" t="s">
        <v>44</v>
      </c>
      <c r="N14569">
        <v>196</v>
      </c>
      <c r="P14569" cm="1">
        <f t="array" ref="P14569">IF(Q14569&gt;0,INDEX(Q14569:Q36293,MATCH(TRUE,INDEX(Q14569:Q36293="",,),0)-1),"")</f>
        <v>3</v>
      </c>
      <c r="Q14569">
        <f t="shared" si="366"/>
        <v>2</v>
      </c>
      <c r="R14569">
        <f t="shared" si="364"/>
        <v>0</v>
      </c>
    </row>
    <row r="14570" spans="1:18" x14ac:dyDescent="0.3">
      <c r="A14570" t="s">
        <v>1031</v>
      </c>
      <c r="B14570" s="1">
        <v>38523</v>
      </c>
      <c r="C14570" t="s">
        <v>16</v>
      </c>
      <c r="D14570" t="s">
        <v>1054</v>
      </c>
      <c r="E14570" t="s">
        <v>1055</v>
      </c>
      <c r="G14570" t="s">
        <v>19</v>
      </c>
      <c r="H14570" t="s">
        <v>41</v>
      </c>
      <c r="I14570" t="s">
        <v>26</v>
      </c>
      <c r="J14570" t="s">
        <v>27</v>
      </c>
      <c r="K14570">
        <v>229.4</v>
      </c>
      <c r="L14570">
        <v>69.349999999999994</v>
      </c>
      <c r="M14570" t="s">
        <v>44</v>
      </c>
      <c r="N14570">
        <v>80.25</v>
      </c>
      <c r="P14570" cm="1">
        <f t="array" ref="P14570">IF(Q14570&gt;0,INDEX(Q14570:Q36294,MATCH(TRUE,INDEX(Q14570:Q36294="",,),0)-1),"")</f>
        <v>3</v>
      </c>
      <c r="Q14570">
        <f t="shared" si="366"/>
        <v>2</v>
      </c>
      <c r="R14570">
        <f t="shared" si="364"/>
        <v>0</v>
      </c>
    </row>
    <row r="14571" spans="1:18" x14ac:dyDescent="0.3">
      <c r="A14571" t="s">
        <v>1031</v>
      </c>
      <c r="B14571" s="1">
        <v>38523</v>
      </c>
      <c r="C14571" t="s">
        <v>16</v>
      </c>
      <c r="D14571" t="s">
        <v>1054</v>
      </c>
      <c r="E14571" t="s">
        <v>1055</v>
      </c>
      <c r="G14571" s="6" t="s">
        <v>29</v>
      </c>
      <c r="H14571" t="s">
        <v>53</v>
      </c>
      <c r="I14571" t="s">
        <v>21</v>
      </c>
      <c r="J14571" t="s">
        <v>22</v>
      </c>
      <c r="K14571">
        <v>6.4</v>
      </c>
      <c r="L14571">
        <v>91</v>
      </c>
      <c r="M14571" t="s">
        <v>44</v>
      </c>
      <c r="N14571">
        <v>91</v>
      </c>
      <c r="P14571" cm="1">
        <f t="array" ref="P14571">IF(Q14571&gt;0,INDEX(Q14571:Q36295,MATCH(TRUE,INDEX(Q14571:Q36295="",,),0)-1),"")</f>
        <v>3</v>
      </c>
      <c r="Q14571">
        <f t="shared" si="366"/>
        <v>2</v>
      </c>
      <c r="R14571">
        <f t="shared" si="364"/>
        <v>0</v>
      </c>
    </row>
    <row r="14572" spans="1:18" x14ac:dyDescent="0.3">
      <c r="A14572" t="s">
        <v>1031</v>
      </c>
      <c r="B14572" s="1">
        <v>38523</v>
      </c>
      <c r="C14572" t="s">
        <v>16</v>
      </c>
      <c r="D14572" t="s">
        <v>1054</v>
      </c>
      <c r="E14572" t="s">
        <v>1055</v>
      </c>
      <c r="G14572" s="6" t="s">
        <v>29</v>
      </c>
      <c r="H14572" t="s">
        <v>69</v>
      </c>
      <c r="I14572" t="s">
        <v>21</v>
      </c>
      <c r="J14572" t="s">
        <v>22</v>
      </c>
      <c r="K14572">
        <v>15.2</v>
      </c>
      <c r="L14572">
        <v>16</v>
      </c>
      <c r="M14572" t="s">
        <v>44</v>
      </c>
      <c r="N14572">
        <v>16</v>
      </c>
      <c r="P14572" cm="1">
        <f t="array" ref="P14572">IF(Q14572&gt;0,INDEX(Q14572:Q36296,MATCH(TRUE,INDEX(Q14572:Q36296="",,),0)-1),"")</f>
        <v>3</v>
      </c>
      <c r="Q14572">
        <f t="shared" si="366"/>
        <v>2</v>
      </c>
      <c r="R14572">
        <f t="shared" si="364"/>
        <v>0</v>
      </c>
    </row>
    <row r="14573" spans="1:18" x14ac:dyDescent="0.3">
      <c r="A14573" t="s">
        <v>1031</v>
      </c>
      <c r="B14573" s="1">
        <v>38523</v>
      </c>
      <c r="C14573" t="s">
        <v>16</v>
      </c>
      <c r="D14573" t="s">
        <v>1054</v>
      </c>
      <c r="E14573" t="s">
        <v>1055</v>
      </c>
      <c r="G14573" s="6" t="s">
        <v>29</v>
      </c>
      <c r="H14573" t="s">
        <v>28</v>
      </c>
      <c r="I14573" t="s">
        <v>21</v>
      </c>
      <c r="J14573" t="s">
        <v>22</v>
      </c>
      <c r="K14573">
        <v>6.3</v>
      </c>
      <c r="L14573">
        <v>125</v>
      </c>
      <c r="M14573" t="s">
        <v>44</v>
      </c>
      <c r="N14573">
        <v>125</v>
      </c>
      <c r="P14573" cm="1">
        <f t="array" ref="P14573">IF(Q14573&gt;0,INDEX(Q14573:Q36297,MATCH(TRUE,INDEX(Q14573:Q36297="",,),0)-1),"")</f>
        <v>3</v>
      </c>
      <c r="Q14573">
        <f t="shared" si="366"/>
        <v>2</v>
      </c>
      <c r="R14573">
        <f t="shared" si="364"/>
        <v>0</v>
      </c>
    </row>
    <row r="14574" spans="1:18" x14ac:dyDescent="0.3">
      <c r="A14574" t="s">
        <v>1031</v>
      </c>
      <c r="B14574" s="1">
        <v>38523</v>
      </c>
      <c r="C14574" t="s">
        <v>16</v>
      </c>
      <c r="D14574" t="s">
        <v>1054</v>
      </c>
      <c r="E14574" t="s">
        <v>1055</v>
      </c>
      <c r="G14574" s="6" t="s">
        <v>29</v>
      </c>
      <c r="H14574" t="s">
        <v>30</v>
      </c>
      <c r="I14574" t="s">
        <v>26</v>
      </c>
      <c r="J14574" t="s">
        <v>27</v>
      </c>
      <c r="K14574">
        <v>11.5</v>
      </c>
      <c r="L14574">
        <v>17.850000000000001</v>
      </c>
      <c r="M14574" t="s">
        <v>44</v>
      </c>
      <c r="N14574">
        <v>17.850000000000001</v>
      </c>
      <c r="P14574" cm="1">
        <f t="array" ref="P14574">IF(Q14574&gt;0,INDEX(Q14574:Q36298,MATCH(TRUE,INDEX(Q14574:Q36298="",,),0)-1),"")</f>
        <v>3</v>
      </c>
      <c r="Q14574">
        <f t="shared" si="366"/>
        <v>2</v>
      </c>
      <c r="R14574">
        <f t="shared" si="364"/>
        <v>0</v>
      </c>
    </row>
    <row r="14575" spans="1:18" x14ac:dyDescent="0.3">
      <c r="A14575" t="s">
        <v>1031</v>
      </c>
      <c r="B14575" s="1">
        <v>38523</v>
      </c>
      <c r="C14575" t="s">
        <v>16</v>
      </c>
      <c r="D14575" t="s">
        <v>1054</v>
      </c>
      <c r="E14575" t="s">
        <v>1055</v>
      </c>
      <c r="G14575" s="6" t="s">
        <v>29</v>
      </c>
      <c r="H14575" t="s">
        <v>53</v>
      </c>
      <c r="I14575" t="s">
        <v>26</v>
      </c>
      <c r="J14575" t="s">
        <v>27</v>
      </c>
      <c r="K14575">
        <v>123.6</v>
      </c>
      <c r="L14575">
        <v>24.6</v>
      </c>
      <c r="M14575" t="s">
        <v>44</v>
      </c>
      <c r="N14575">
        <v>24.6</v>
      </c>
      <c r="P14575" cm="1">
        <f t="array" ref="P14575">IF(Q14575&gt;0,INDEX(Q14575:Q36299,MATCH(TRUE,INDEX(Q14575:Q36299="",,),0)-1),"")</f>
        <v>3</v>
      </c>
      <c r="Q14575">
        <f t="shared" si="366"/>
        <v>2</v>
      </c>
      <c r="R14575">
        <f t="shared" si="364"/>
        <v>0</v>
      </c>
    </row>
    <row r="14576" spans="1:18" x14ac:dyDescent="0.3">
      <c r="A14576" t="s">
        <v>1031</v>
      </c>
      <c r="B14576" s="1">
        <v>38523</v>
      </c>
      <c r="C14576" t="s">
        <v>16</v>
      </c>
      <c r="D14576" t="s">
        <v>1054</v>
      </c>
      <c r="E14576" t="s">
        <v>1055</v>
      </c>
      <c r="G14576" s="6" t="s">
        <v>29</v>
      </c>
      <c r="H14576" t="s">
        <v>69</v>
      </c>
      <c r="I14576" t="s">
        <v>26</v>
      </c>
      <c r="J14576" t="s">
        <v>27</v>
      </c>
      <c r="K14576">
        <v>88.8</v>
      </c>
      <c r="L14576">
        <v>13</v>
      </c>
      <c r="M14576" t="s">
        <v>44</v>
      </c>
      <c r="N14576">
        <v>13</v>
      </c>
      <c r="P14576" cm="1">
        <f t="array" ref="P14576">IF(Q14576&gt;0,INDEX(Q14576:Q36300,MATCH(TRUE,INDEX(Q14576:Q36300="",,),0)-1),"")</f>
        <v>3</v>
      </c>
      <c r="Q14576">
        <f t="shared" si="366"/>
        <v>2</v>
      </c>
      <c r="R14576">
        <f t="shared" si="364"/>
        <v>0</v>
      </c>
    </row>
    <row r="14577" spans="1:18" x14ac:dyDescent="0.3">
      <c r="A14577" t="s">
        <v>1031</v>
      </c>
      <c r="B14577" s="1">
        <v>38523</v>
      </c>
      <c r="C14577" t="s">
        <v>16</v>
      </c>
      <c r="D14577" t="s">
        <v>1054</v>
      </c>
      <c r="E14577" t="s">
        <v>1055</v>
      </c>
      <c r="G14577" s="6" t="s">
        <v>29</v>
      </c>
      <c r="H14577" t="s">
        <v>28</v>
      </c>
      <c r="I14577" t="s">
        <v>26</v>
      </c>
      <c r="J14577" t="s">
        <v>27</v>
      </c>
      <c r="K14577">
        <v>148.80000000000001</v>
      </c>
      <c r="L14577">
        <v>24</v>
      </c>
      <c r="M14577" t="s">
        <v>44</v>
      </c>
      <c r="N14577">
        <v>24</v>
      </c>
      <c r="P14577" cm="1">
        <f t="array" ref="P14577">IF(Q14577&gt;0,INDEX(Q14577:Q36301,MATCH(TRUE,INDEX(Q14577:Q36301="",,),0)-1),"")</f>
        <v>3</v>
      </c>
      <c r="Q14577">
        <f t="shared" si="366"/>
        <v>2</v>
      </c>
      <c r="R14577">
        <f t="shared" si="364"/>
        <v>0</v>
      </c>
    </row>
    <row r="14578" spans="1:18" x14ac:dyDescent="0.3">
      <c r="A14578" t="s">
        <v>1031</v>
      </c>
      <c r="B14578" s="1">
        <v>38523</v>
      </c>
      <c r="C14578" t="s">
        <v>16</v>
      </c>
      <c r="D14578" t="s">
        <v>1054</v>
      </c>
      <c r="E14578" t="s">
        <v>1055</v>
      </c>
      <c r="G14578" t="s">
        <v>19</v>
      </c>
      <c r="H14578" t="s">
        <v>41</v>
      </c>
      <c r="I14578" t="s">
        <v>21</v>
      </c>
      <c r="J14578" t="s">
        <v>22</v>
      </c>
      <c r="K14578">
        <v>98.9</v>
      </c>
      <c r="L14578">
        <v>196</v>
      </c>
      <c r="M14578" t="s">
        <v>182</v>
      </c>
      <c r="N14578">
        <v>201</v>
      </c>
      <c r="P14578" cm="1">
        <f t="array" ref="P14578">IF(Q14578&gt;0,INDEX(Q14578:Q36302,MATCH(TRUE,INDEX(Q14578:Q36302="",,),0)-1),"")</f>
        <v>3</v>
      </c>
      <c r="Q14578">
        <f t="shared" si="366"/>
        <v>3</v>
      </c>
      <c r="R14578">
        <f t="shared" si="364"/>
        <v>0</v>
      </c>
    </row>
    <row r="14579" spans="1:18" x14ac:dyDescent="0.3">
      <c r="A14579" t="s">
        <v>1031</v>
      </c>
      <c r="B14579" s="1">
        <v>38523</v>
      </c>
      <c r="C14579" t="s">
        <v>16</v>
      </c>
      <c r="D14579" t="s">
        <v>1054</v>
      </c>
      <c r="E14579" t="s">
        <v>1055</v>
      </c>
      <c r="G14579" t="s">
        <v>19</v>
      </c>
      <c r="H14579" t="s">
        <v>41</v>
      </c>
      <c r="I14579" t="s">
        <v>26</v>
      </c>
      <c r="J14579" t="s">
        <v>27</v>
      </c>
      <c r="K14579">
        <v>229.4</v>
      </c>
      <c r="L14579">
        <v>69.349999999999994</v>
      </c>
      <c r="M14579" t="s">
        <v>182</v>
      </c>
      <c r="N14579">
        <v>76.099999999999994</v>
      </c>
      <c r="P14579" cm="1">
        <f t="array" ref="P14579">IF(Q14579&gt;0,INDEX(Q14579:Q36303,MATCH(TRUE,INDEX(Q14579:Q36303="",,),0)-1),"")</f>
        <v>3</v>
      </c>
      <c r="Q14579">
        <f t="shared" si="366"/>
        <v>3</v>
      </c>
      <c r="R14579">
        <f t="shared" si="364"/>
        <v>0</v>
      </c>
    </row>
    <row r="14580" spans="1:18" x14ac:dyDescent="0.3">
      <c r="A14580" t="s">
        <v>1031</v>
      </c>
      <c r="B14580" s="1">
        <v>38523</v>
      </c>
      <c r="C14580" t="s">
        <v>16</v>
      </c>
      <c r="D14580" t="s">
        <v>1054</v>
      </c>
      <c r="E14580" t="s">
        <v>1055</v>
      </c>
      <c r="G14580" s="6" t="s">
        <v>29</v>
      </c>
      <c r="H14580" t="s">
        <v>53</v>
      </c>
      <c r="I14580" t="s">
        <v>21</v>
      </c>
      <c r="J14580" t="s">
        <v>22</v>
      </c>
      <c r="K14580">
        <v>6.4</v>
      </c>
      <c r="L14580">
        <v>91</v>
      </c>
      <c r="M14580" t="s">
        <v>182</v>
      </c>
      <c r="N14580">
        <v>91</v>
      </c>
      <c r="P14580" cm="1">
        <f t="array" ref="P14580">IF(Q14580&gt;0,INDEX(Q14580:Q36304,MATCH(TRUE,INDEX(Q14580:Q36304="",,),0)-1),"")</f>
        <v>3</v>
      </c>
      <c r="Q14580">
        <f t="shared" si="366"/>
        <v>3</v>
      </c>
      <c r="R14580">
        <f t="shared" ref="R14580:R14643" si="367">IF(P14580="","",0)</f>
        <v>0</v>
      </c>
    </row>
    <row r="14581" spans="1:18" x14ac:dyDescent="0.3">
      <c r="A14581" t="s">
        <v>1031</v>
      </c>
      <c r="B14581" s="1">
        <v>38523</v>
      </c>
      <c r="C14581" t="s">
        <v>16</v>
      </c>
      <c r="D14581" t="s">
        <v>1054</v>
      </c>
      <c r="E14581" t="s">
        <v>1055</v>
      </c>
      <c r="G14581" s="6" t="s">
        <v>29</v>
      </c>
      <c r="H14581" t="s">
        <v>69</v>
      </c>
      <c r="I14581" t="s">
        <v>21</v>
      </c>
      <c r="J14581" t="s">
        <v>22</v>
      </c>
      <c r="K14581">
        <v>15.2</v>
      </c>
      <c r="L14581">
        <v>16</v>
      </c>
      <c r="M14581" t="s">
        <v>182</v>
      </c>
      <c r="N14581">
        <v>16</v>
      </c>
      <c r="P14581" cm="1">
        <f t="array" ref="P14581">IF(Q14581&gt;0,INDEX(Q14581:Q36305,MATCH(TRUE,INDEX(Q14581:Q36305="",,),0)-1),"")</f>
        <v>3</v>
      </c>
      <c r="Q14581">
        <f t="shared" si="366"/>
        <v>3</v>
      </c>
      <c r="R14581">
        <f t="shared" si="367"/>
        <v>0</v>
      </c>
    </row>
    <row r="14582" spans="1:18" x14ac:dyDescent="0.3">
      <c r="A14582" t="s">
        <v>1031</v>
      </c>
      <c r="B14582" s="1">
        <v>38523</v>
      </c>
      <c r="C14582" t="s">
        <v>16</v>
      </c>
      <c r="D14582" t="s">
        <v>1054</v>
      </c>
      <c r="E14582" t="s">
        <v>1055</v>
      </c>
      <c r="G14582" s="6" t="s">
        <v>29</v>
      </c>
      <c r="H14582" t="s">
        <v>28</v>
      </c>
      <c r="I14582" t="s">
        <v>21</v>
      </c>
      <c r="J14582" t="s">
        <v>22</v>
      </c>
      <c r="K14582">
        <v>6.3</v>
      </c>
      <c r="L14582">
        <v>125</v>
      </c>
      <c r="M14582" t="s">
        <v>182</v>
      </c>
      <c r="N14582">
        <v>125</v>
      </c>
      <c r="P14582" cm="1">
        <f t="array" ref="P14582">IF(Q14582&gt;0,INDEX(Q14582:Q36306,MATCH(TRUE,INDEX(Q14582:Q36306="",,),0)-1),"")</f>
        <v>3</v>
      </c>
      <c r="Q14582">
        <f t="shared" si="366"/>
        <v>3</v>
      </c>
      <c r="R14582">
        <f t="shared" si="367"/>
        <v>0</v>
      </c>
    </row>
    <row r="14583" spans="1:18" x14ac:dyDescent="0.3">
      <c r="A14583" t="s">
        <v>1031</v>
      </c>
      <c r="B14583" s="1">
        <v>38523</v>
      </c>
      <c r="C14583" t="s">
        <v>16</v>
      </c>
      <c r="D14583" t="s">
        <v>1054</v>
      </c>
      <c r="E14583" t="s">
        <v>1055</v>
      </c>
      <c r="G14583" s="6" t="s">
        <v>29</v>
      </c>
      <c r="H14583" t="s">
        <v>30</v>
      </c>
      <c r="I14583" t="s">
        <v>26</v>
      </c>
      <c r="J14583" t="s">
        <v>27</v>
      </c>
      <c r="K14583">
        <v>11.5</v>
      </c>
      <c r="L14583">
        <v>17.850000000000001</v>
      </c>
      <c r="M14583" t="s">
        <v>182</v>
      </c>
      <c r="N14583">
        <v>17.850000000000001</v>
      </c>
      <c r="P14583" cm="1">
        <f t="array" ref="P14583">IF(Q14583&gt;0,INDEX(Q14583:Q36307,MATCH(TRUE,INDEX(Q14583:Q36307="",,),0)-1),"")</f>
        <v>3</v>
      </c>
      <c r="Q14583">
        <f t="shared" si="366"/>
        <v>3</v>
      </c>
      <c r="R14583">
        <f t="shared" si="367"/>
        <v>0</v>
      </c>
    </row>
    <row r="14584" spans="1:18" x14ac:dyDescent="0.3">
      <c r="A14584" t="s">
        <v>1031</v>
      </c>
      <c r="B14584" s="1">
        <v>38523</v>
      </c>
      <c r="C14584" t="s">
        <v>16</v>
      </c>
      <c r="D14584" t="s">
        <v>1054</v>
      </c>
      <c r="E14584" t="s">
        <v>1055</v>
      </c>
      <c r="G14584" s="6" t="s">
        <v>29</v>
      </c>
      <c r="H14584" t="s">
        <v>53</v>
      </c>
      <c r="I14584" t="s">
        <v>26</v>
      </c>
      <c r="J14584" t="s">
        <v>27</v>
      </c>
      <c r="K14584">
        <v>123.6</v>
      </c>
      <c r="L14584">
        <v>24.6</v>
      </c>
      <c r="M14584" t="s">
        <v>182</v>
      </c>
      <c r="N14584">
        <v>24.6</v>
      </c>
      <c r="P14584" cm="1">
        <f t="array" ref="P14584">IF(Q14584&gt;0,INDEX(Q14584:Q36308,MATCH(TRUE,INDEX(Q14584:Q36308="",,),0)-1),"")</f>
        <v>3</v>
      </c>
      <c r="Q14584">
        <f t="shared" si="366"/>
        <v>3</v>
      </c>
      <c r="R14584">
        <f t="shared" si="367"/>
        <v>0</v>
      </c>
    </row>
    <row r="14585" spans="1:18" x14ac:dyDescent="0.3">
      <c r="A14585" t="s">
        <v>1031</v>
      </c>
      <c r="B14585" s="1">
        <v>38523</v>
      </c>
      <c r="C14585" t="s">
        <v>16</v>
      </c>
      <c r="D14585" t="s">
        <v>1054</v>
      </c>
      <c r="E14585" t="s">
        <v>1055</v>
      </c>
      <c r="G14585" s="6" t="s">
        <v>29</v>
      </c>
      <c r="H14585" t="s">
        <v>69</v>
      </c>
      <c r="I14585" t="s">
        <v>26</v>
      </c>
      <c r="J14585" t="s">
        <v>27</v>
      </c>
      <c r="K14585">
        <v>88.8</v>
      </c>
      <c r="L14585">
        <v>13</v>
      </c>
      <c r="M14585" t="s">
        <v>182</v>
      </c>
      <c r="N14585">
        <v>13</v>
      </c>
      <c r="P14585" cm="1">
        <f t="array" ref="P14585">IF(Q14585&gt;0,INDEX(Q14585:Q36309,MATCH(TRUE,INDEX(Q14585:Q36309="",,),0)-1),"")</f>
        <v>3</v>
      </c>
      <c r="Q14585">
        <f t="shared" si="366"/>
        <v>3</v>
      </c>
      <c r="R14585">
        <f t="shared" si="367"/>
        <v>0</v>
      </c>
    </row>
    <row r="14586" spans="1:18" x14ac:dyDescent="0.3">
      <c r="A14586" t="s">
        <v>1031</v>
      </c>
      <c r="B14586" s="1">
        <v>38523</v>
      </c>
      <c r="C14586" t="s">
        <v>16</v>
      </c>
      <c r="D14586" t="s">
        <v>1054</v>
      </c>
      <c r="E14586" t="s">
        <v>1055</v>
      </c>
      <c r="G14586" s="6" t="s">
        <v>29</v>
      </c>
      <c r="H14586" t="s">
        <v>28</v>
      </c>
      <c r="I14586" t="s">
        <v>26</v>
      </c>
      <c r="J14586" t="s">
        <v>27</v>
      </c>
      <c r="K14586">
        <v>148.80000000000001</v>
      </c>
      <c r="L14586">
        <v>24</v>
      </c>
      <c r="M14586" t="s">
        <v>182</v>
      </c>
      <c r="N14586">
        <v>24</v>
      </c>
      <c r="P14586" cm="1">
        <f t="array" ref="P14586">IF(Q14586&gt;0,INDEX(Q14586:Q36310,MATCH(TRUE,INDEX(Q14586:Q36310="",,),0)-1),"")</f>
        <v>3</v>
      </c>
      <c r="Q14586">
        <f t="shared" si="366"/>
        <v>3</v>
      </c>
      <c r="R14586">
        <f t="shared" si="367"/>
        <v>0</v>
      </c>
    </row>
    <row r="14587" spans="1:18" x14ac:dyDescent="0.3">
      <c r="P14587" t="str" cm="1">
        <f t="array" ref="P14587">IF(Q14587&gt;0,INDEX(Q14587:Q36311,MATCH(TRUE,INDEX(Q14587:Q36311="",,),0)-1),"")</f>
        <v/>
      </c>
      <c r="R14587" t="str">
        <f t="shared" si="367"/>
        <v/>
      </c>
    </row>
    <row r="14588" spans="1:18" x14ac:dyDescent="0.3">
      <c r="A14588" t="s">
        <v>1031</v>
      </c>
      <c r="B14588" s="1">
        <v>38523</v>
      </c>
      <c r="C14588" t="s">
        <v>16</v>
      </c>
      <c r="D14588" t="s">
        <v>1056</v>
      </c>
      <c r="E14588" t="s">
        <v>1057</v>
      </c>
      <c r="G14588" t="s">
        <v>19</v>
      </c>
      <c r="H14588" t="s">
        <v>41</v>
      </c>
      <c r="I14588" t="s">
        <v>21</v>
      </c>
      <c r="J14588" t="s">
        <v>22</v>
      </c>
      <c r="K14588">
        <v>10.1</v>
      </c>
      <c r="L14588">
        <v>178</v>
      </c>
      <c r="M14588" t="s">
        <v>1038</v>
      </c>
      <c r="N14588">
        <v>180</v>
      </c>
      <c r="O14588" t="s">
        <v>24</v>
      </c>
      <c r="P14588" cm="1">
        <f t="array" ref="P14588">IF(Q14588&gt;0,INDEX(Q14588:Q36312,MATCH(TRUE,INDEX(Q14588:Q36312="",,),0)-1),"")</f>
        <v>4</v>
      </c>
      <c r="Q14588">
        <v>1</v>
      </c>
      <c r="R14588">
        <f t="shared" si="367"/>
        <v>0</v>
      </c>
    </row>
    <row r="14589" spans="1:18" x14ac:dyDescent="0.3">
      <c r="A14589" t="s">
        <v>1031</v>
      </c>
      <c r="B14589" s="1">
        <v>38523</v>
      </c>
      <c r="C14589" t="s">
        <v>16</v>
      </c>
      <c r="D14589" t="s">
        <v>1056</v>
      </c>
      <c r="E14589" t="s">
        <v>1057</v>
      </c>
      <c r="G14589" t="s">
        <v>19</v>
      </c>
      <c r="H14589" t="s">
        <v>41</v>
      </c>
      <c r="I14589" t="s">
        <v>26</v>
      </c>
      <c r="J14589" t="s">
        <v>27</v>
      </c>
      <c r="K14589">
        <v>192.1</v>
      </c>
      <c r="L14589">
        <v>65.75</v>
      </c>
      <c r="M14589" t="s">
        <v>1038</v>
      </c>
      <c r="N14589">
        <v>88.5</v>
      </c>
      <c r="O14589" t="s">
        <v>24</v>
      </c>
      <c r="P14589" cm="1">
        <f t="array" ref="P14589">IF(Q14589&gt;0,INDEX(Q14589:Q36313,MATCH(TRUE,INDEX(Q14589:Q36313="",,),0)-1),"")</f>
        <v>4</v>
      </c>
      <c r="Q14589">
        <v>1</v>
      </c>
      <c r="R14589">
        <f t="shared" si="367"/>
        <v>0</v>
      </c>
    </row>
    <row r="14590" spans="1:18" x14ac:dyDescent="0.3">
      <c r="A14590" t="s">
        <v>1031</v>
      </c>
      <c r="B14590" s="1">
        <v>38523</v>
      </c>
      <c r="C14590" t="s">
        <v>16</v>
      </c>
      <c r="D14590" t="s">
        <v>1056</v>
      </c>
      <c r="E14590" t="s">
        <v>1057</v>
      </c>
      <c r="G14590" t="s">
        <v>19</v>
      </c>
      <c r="H14590" t="s">
        <v>41</v>
      </c>
      <c r="I14590" t="s">
        <v>21</v>
      </c>
      <c r="J14590" t="s">
        <v>22</v>
      </c>
      <c r="K14590">
        <v>10.1</v>
      </c>
      <c r="L14590">
        <v>178</v>
      </c>
      <c r="M14590" t="s">
        <v>44</v>
      </c>
      <c r="N14590">
        <v>178</v>
      </c>
      <c r="P14590" cm="1">
        <f t="array" ref="P14590">IF(Q14590&gt;0,INDEX(Q14590:Q36314,MATCH(TRUE,INDEX(Q14590:Q36314="",,),0)-1),"")</f>
        <v>4</v>
      </c>
      <c r="Q14590">
        <v>2</v>
      </c>
      <c r="R14590">
        <f t="shared" si="367"/>
        <v>0</v>
      </c>
    </row>
    <row r="14591" spans="1:18" x14ac:dyDescent="0.3">
      <c r="A14591" t="s">
        <v>1031</v>
      </c>
      <c r="B14591" s="1">
        <v>38523</v>
      </c>
      <c r="C14591" t="s">
        <v>16</v>
      </c>
      <c r="D14591" t="s">
        <v>1056</v>
      </c>
      <c r="E14591" t="s">
        <v>1057</v>
      </c>
      <c r="G14591" t="s">
        <v>19</v>
      </c>
      <c r="H14591" t="s">
        <v>41</v>
      </c>
      <c r="I14591" t="s">
        <v>26</v>
      </c>
      <c r="J14591" t="s">
        <v>27</v>
      </c>
      <c r="K14591">
        <v>192.1</v>
      </c>
      <c r="L14591">
        <v>65.75</v>
      </c>
      <c r="M14591" t="s">
        <v>44</v>
      </c>
      <c r="N14591">
        <v>75.97</v>
      </c>
      <c r="P14591" cm="1">
        <f t="array" ref="P14591">IF(Q14591&gt;0,INDEX(Q14591:Q36315,MATCH(TRUE,INDEX(Q14591:Q36315="",,),0)-1),"")</f>
        <v>4</v>
      </c>
      <c r="Q14591">
        <v>2</v>
      </c>
      <c r="R14591">
        <f t="shared" si="367"/>
        <v>0</v>
      </c>
    </row>
    <row r="14592" spans="1:18" x14ac:dyDescent="0.3">
      <c r="A14592" t="s">
        <v>1031</v>
      </c>
      <c r="B14592" s="1">
        <v>38523</v>
      </c>
      <c r="C14592" t="s">
        <v>16</v>
      </c>
      <c r="D14592" t="s">
        <v>1056</v>
      </c>
      <c r="E14592" t="s">
        <v>1057</v>
      </c>
      <c r="G14592" t="s">
        <v>19</v>
      </c>
      <c r="H14592" t="s">
        <v>41</v>
      </c>
      <c r="I14592" t="s">
        <v>21</v>
      </c>
      <c r="J14592" t="s">
        <v>22</v>
      </c>
      <c r="K14592">
        <v>10.1</v>
      </c>
      <c r="L14592">
        <v>178</v>
      </c>
      <c r="M14592" t="s">
        <v>982</v>
      </c>
      <c r="N14592">
        <v>178</v>
      </c>
      <c r="P14592" cm="1">
        <f t="array" ref="P14592">IF(Q14592&gt;0,INDEX(Q14592:Q36316,MATCH(TRUE,INDEX(Q14592:Q36316="",,),0)-1),"")</f>
        <v>4</v>
      </c>
      <c r="Q14592">
        <v>3</v>
      </c>
      <c r="R14592">
        <f t="shared" si="367"/>
        <v>0</v>
      </c>
    </row>
    <row r="14593" spans="1:18" x14ac:dyDescent="0.3">
      <c r="A14593" t="s">
        <v>1031</v>
      </c>
      <c r="B14593" s="1">
        <v>38523</v>
      </c>
      <c r="C14593" t="s">
        <v>16</v>
      </c>
      <c r="D14593" t="s">
        <v>1056</v>
      </c>
      <c r="E14593" t="s">
        <v>1057</v>
      </c>
      <c r="G14593" t="s">
        <v>19</v>
      </c>
      <c r="H14593" t="s">
        <v>41</v>
      </c>
      <c r="I14593" t="s">
        <v>26</v>
      </c>
      <c r="J14593" t="s">
        <v>27</v>
      </c>
      <c r="K14593">
        <v>192.1</v>
      </c>
      <c r="L14593">
        <v>65.75</v>
      </c>
      <c r="M14593" t="s">
        <v>982</v>
      </c>
      <c r="N14593">
        <v>70</v>
      </c>
      <c r="P14593" cm="1">
        <f t="array" ref="P14593">IF(Q14593&gt;0,INDEX(Q14593:Q36317,MATCH(TRUE,INDEX(Q14593:Q36317="",,),0)-1),"")</f>
        <v>4</v>
      </c>
      <c r="Q14593">
        <v>3</v>
      </c>
      <c r="R14593">
        <f t="shared" si="367"/>
        <v>0</v>
      </c>
    </row>
    <row r="14594" spans="1:18" x14ac:dyDescent="0.3">
      <c r="A14594" t="s">
        <v>1031</v>
      </c>
      <c r="B14594" s="1">
        <v>38523</v>
      </c>
      <c r="C14594" t="s">
        <v>16</v>
      </c>
      <c r="D14594" t="s">
        <v>1056</v>
      </c>
      <c r="E14594" t="s">
        <v>1057</v>
      </c>
      <c r="G14594" t="s">
        <v>19</v>
      </c>
      <c r="H14594" t="s">
        <v>41</v>
      </c>
      <c r="I14594" t="s">
        <v>21</v>
      </c>
      <c r="J14594" t="s">
        <v>22</v>
      </c>
      <c r="K14594">
        <v>10.1</v>
      </c>
      <c r="L14594">
        <v>178</v>
      </c>
      <c r="M14594" t="s">
        <v>182</v>
      </c>
      <c r="N14594">
        <v>180</v>
      </c>
      <c r="P14594" cm="1">
        <f t="array" ref="P14594">IF(Q14594&gt;0,INDEX(Q14594:Q36318,MATCH(TRUE,INDEX(Q14594:Q36318="",,),0)-1),"")</f>
        <v>4</v>
      </c>
      <c r="Q14594">
        <v>4</v>
      </c>
      <c r="R14594">
        <f t="shared" si="367"/>
        <v>0</v>
      </c>
    </row>
    <row r="14595" spans="1:18" x14ac:dyDescent="0.3">
      <c r="A14595" t="s">
        <v>1031</v>
      </c>
      <c r="B14595" s="1">
        <v>38523</v>
      </c>
      <c r="C14595" t="s">
        <v>16</v>
      </c>
      <c r="D14595" t="s">
        <v>1056</v>
      </c>
      <c r="E14595" t="s">
        <v>1057</v>
      </c>
      <c r="G14595" t="s">
        <v>19</v>
      </c>
      <c r="H14595" t="s">
        <v>41</v>
      </c>
      <c r="I14595" t="s">
        <v>26</v>
      </c>
      <c r="J14595" t="s">
        <v>27</v>
      </c>
      <c r="K14595">
        <v>192.1</v>
      </c>
      <c r="L14595">
        <v>65.75</v>
      </c>
      <c r="M14595" t="s">
        <v>182</v>
      </c>
      <c r="N14595">
        <v>68.66</v>
      </c>
      <c r="P14595" cm="1">
        <f t="array" ref="P14595">IF(Q14595&gt;0,INDEX(Q14595:Q36319,MATCH(TRUE,INDEX(Q14595:Q36319="",,),0)-1),"")</f>
        <v>4</v>
      </c>
      <c r="Q14595">
        <v>4</v>
      </c>
      <c r="R14595">
        <f t="shared" si="367"/>
        <v>0</v>
      </c>
    </row>
    <row r="14596" spans="1:18" x14ac:dyDescent="0.3">
      <c r="P14596" t="str" cm="1">
        <f t="array" ref="P14596">IF(Q14596&gt;0,INDEX(Q14596:Q36320,MATCH(TRUE,INDEX(Q14596:Q36320="",,),0)-1),"")</f>
        <v/>
      </c>
      <c r="R14596" t="str">
        <f t="shared" si="367"/>
        <v/>
      </c>
    </row>
    <row r="14597" spans="1:18" x14ac:dyDescent="0.3">
      <c r="A14597" t="s">
        <v>1031</v>
      </c>
      <c r="B14597" s="1">
        <v>38523</v>
      </c>
      <c r="C14597" t="s">
        <v>16</v>
      </c>
      <c r="D14597" t="s">
        <v>1058</v>
      </c>
      <c r="E14597" t="s">
        <v>1059</v>
      </c>
      <c r="G14597" t="s">
        <v>19</v>
      </c>
      <c r="H14597" t="s">
        <v>41</v>
      </c>
      <c r="I14597" t="s">
        <v>26</v>
      </c>
      <c r="J14597" t="s">
        <v>27</v>
      </c>
      <c r="K14597">
        <v>1282.5999999999999</v>
      </c>
      <c r="L14597">
        <v>71.400000000000006</v>
      </c>
      <c r="M14597" t="s">
        <v>44</v>
      </c>
      <c r="N14597">
        <v>89.61</v>
      </c>
      <c r="O14597" t="s">
        <v>24</v>
      </c>
      <c r="P14597" cm="1">
        <f t="array" ref="P14597">IF(Q14597&gt;0,INDEX(Q14597:Q36321,MATCH(TRUE,INDEX(Q14597:Q36321="",,),0)-1),"")</f>
        <v>3</v>
      </c>
      <c r="Q14597">
        <v>1</v>
      </c>
      <c r="R14597">
        <f t="shared" si="367"/>
        <v>0</v>
      </c>
    </row>
    <row r="14598" spans="1:18" x14ac:dyDescent="0.3">
      <c r="A14598" t="s">
        <v>1031</v>
      </c>
      <c r="B14598" s="1">
        <v>38523</v>
      </c>
      <c r="C14598" t="s">
        <v>16</v>
      </c>
      <c r="D14598" t="s">
        <v>1058</v>
      </c>
      <c r="E14598" t="s">
        <v>1059</v>
      </c>
      <c r="G14598" s="6" t="s">
        <v>29</v>
      </c>
      <c r="H14598" t="s">
        <v>30</v>
      </c>
      <c r="I14598" t="s">
        <v>26</v>
      </c>
      <c r="J14598" t="s">
        <v>27</v>
      </c>
      <c r="K14598">
        <v>17</v>
      </c>
      <c r="L14598">
        <v>16.25</v>
      </c>
      <c r="M14598" t="s">
        <v>44</v>
      </c>
      <c r="N14598">
        <v>16.25</v>
      </c>
      <c r="O14598" t="s">
        <v>24</v>
      </c>
      <c r="P14598" cm="1">
        <f t="array" ref="P14598">IF(Q14598&gt;0,INDEX(Q14598:Q36322,MATCH(TRUE,INDEX(Q14598:Q36322="",,),0)-1),"")</f>
        <v>3</v>
      </c>
      <c r="Q14598">
        <v>1</v>
      </c>
      <c r="R14598">
        <f t="shared" si="367"/>
        <v>0</v>
      </c>
    </row>
    <row r="14599" spans="1:18" x14ac:dyDescent="0.3">
      <c r="A14599" t="s">
        <v>1031</v>
      </c>
      <c r="B14599" s="1">
        <v>38523</v>
      </c>
      <c r="C14599" t="s">
        <v>16</v>
      </c>
      <c r="D14599" t="s">
        <v>1058</v>
      </c>
      <c r="E14599" t="s">
        <v>1059</v>
      </c>
      <c r="G14599" s="6" t="s">
        <v>29</v>
      </c>
      <c r="H14599" t="s">
        <v>53</v>
      </c>
      <c r="I14599" t="s">
        <v>26</v>
      </c>
      <c r="J14599" t="s">
        <v>27</v>
      </c>
      <c r="K14599">
        <v>35.299999999999997</v>
      </c>
      <c r="L14599">
        <v>21.4</v>
      </c>
      <c r="M14599" t="s">
        <v>44</v>
      </c>
      <c r="N14599">
        <v>21.4</v>
      </c>
      <c r="O14599" t="s">
        <v>24</v>
      </c>
      <c r="P14599" cm="1">
        <f t="array" ref="P14599">IF(Q14599&gt;0,INDEX(Q14599:Q36323,MATCH(TRUE,INDEX(Q14599:Q36323="",,),0)-1),"")</f>
        <v>3</v>
      </c>
      <c r="Q14599">
        <v>1</v>
      </c>
      <c r="R14599">
        <f t="shared" si="367"/>
        <v>0</v>
      </c>
    </row>
    <row r="14600" spans="1:18" x14ac:dyDescent="0.3">
      <c r="A14600" t="s">
        <v>1031</v>
      </c>
      <c r="B14600" s="1">
        <v>38523</v>
      </c>
      <c r="C14600" t="s">
        <v>16</v>
      </c>
      <c r="D14600" t="s">
        <v>1058</v>
      </c>
      <c r="E14600" t="s">
        <v>1059</v>
      </c>
      <c r="G14600" t="s">
        <v>19</v>
      </c>
      <c r="H14600" t="s">
        <v>41</v>
      </c>
      <c r="I14600" t="s">
        <v>26</v>
      </c>
      <c r="J14600" t="s">
        <v>27</v>
      </c>
      <c r="K14600">
        <v>1282.5999999999999</v>
      </c>
      <c r="L14600">
        <v>71.400000000000006</v>
      </c>
      <c r="M14600" t="s">
        <v>1038</v>
      </c>
      <c r="N14600">
        <v>84.51</v>
      </c>
      <c r="P14600" cm="1">
        <f t="array" ref="P14600">IF(Q14600&gt;0,INDEX(Q14600:Q36324,MATCH(TRUE,INDEX(Q14600:Q36324="",,),0)-1),"")</f>
        <v>3</v>
      </c>
      <c r="Q14600">
        <v>2</v>
      </c>
      <c r="R14600">
        <f t="shared" si="367"/>
        <v>0</v>
      </c>
    </row>
    <row r="14601" spans="1:18" x14ac:dyDescent="0.3">
      <c r="A14601" t="s">
        <v>1031</v>
      </c>
      <c r="B14601" s="1">
        <v>38523</v>
      </c>
      <c r="C14601" t="s">
        <v>16</v>
      </c>
      <c r="D14601" t="s">
        <v>1058</v>
      </c>
      <c r="E14601" t="s">
        <v>1059</v>
      </c>
      <c r="G14601" s="6" t="s">
        <v>29</v>
      </c>
      <c r="H14601" t="s">
        <v>30</v>
      </c>
      <c r="I14601" t="s">
        <v>26</v>
      </c>
      <c r="J14601" t="s">
        <v>27</v>
      </c>
      <c r="K14601">
        <v>17</v>
      </c>
      <c r="L14601">
        <v>16.25</v>
      </c>
      <c r="M14601" t="s">
        <v>1038</v>
      </c>
      <c r="N14601">
        <v>16.25</v>
      </c>
      <c r="P14601" cm="1">
        <f t="array" ref="P14601">IF(Q14601&gt;0,INDEX(Q14601:Q36325,MATCH(TRUE,INDEX(Q14601:Q36325="",,),0)-1),"")</f>
        <v>3</v>
      </c>
      <c r="Q14601">
        <v>2</v>
      </c>
      <c r="R14601">
        <f t="shared" si="367"/>
        <v>0</v>
      </c>
    </row>
    <row r="14602" spans="1:18" x14ac:dyDescent="0.3">
      <c r="A14602" t="s">
        <v>1031</v>
      </c>
      <c r="B14602" s="1">
        <v>38523</v>
      </c>
      <c r="C14602" t="s">
        <v>16</v>
      </c>
      <c r="D14602" t="s">
        <v>1058</v>
      </c>
      <c r="E14602" t="s">
        <v>1059</v>
      </c>
      <c r="G14602" s="6" t="s">
        <v>29</v>
      </c>
      <c r="H14602" t="s">
        <v>53</v>
      </c>
      <c r="I14602" t="s">
        <v>26</v>
      </c>
      <c r="J14602" t="s">
        <v>27</v>
      </c>
      <c r="K14602">
        <v>35.299999999999997</v>
      </c>
      <c r="L14602">
        <v>21.4</v>
      </c>
      <c r="M14602" t="s">
        <v>1038</v>
      </c>
      <c r="N14602">
        <v>21.4</v>
      </c>
      <c r="P14602" cm="1">
        <f t="array" ref="P14602">IF(Q14602&gt;0,INDEX(Q14602:Q36326,MATCH(TRUE,INDEX(Q14602:Q36326="",,),0)-1),"")</f>
        <v>3</v>
      </c>
      <c r="Q14602">
        <v>2</v>
      </c>
      <c r="R14602">
        <f t="shared" si="367"/>
        <v>0</v>
      </c>
    </row>
    <row r="14603" spans="1:18" x14ac:dyDescent="0.3">
      <c r="A14603" t="s">
        <v>1031</v>
      </c>
      <c r="B14603" s="1">
        <v>38523</v>
      </c>
      <c r="C14603" t="s">
        <v>16</v>
      </c>
      <c r="D14603" t="s">
        <v>1058</v>
      </c>
      <c r="E14603" t="s">
        <v>1059</v>
      </c>
      <c r="G14603" t="s">
        <v>19</v>
      </c>
      <c r="H14603" t="s">
        <v>41</v>
      </c>
      <c r="I14603" t="s">
        <v>26</v>
      </c>
      <c r="J14603" t="s">
        <v>27</v>
      </c>
      <c r="K14603">
        <v>1282.5999999999999</v>
      </c>
      <c r="L14603">
        <v>71.400000000000006</v>
      </c>
      <c r="M14603" t="s">
        <v>182</v>
      </c>
      <c r="N14603">
        <v>76.28</v>
      </c>
      <c r="P14603" cm="1">
        <f t="array" ref="P14603">IF(Q14603&gt;0,INDEX(Q14603:Q36327,MATCH(TRUE,INDEX(Q14603:Q36327="",,),0)-1),"")</f>
        <v>3</v>
      </c>
      <c r="Q14603">
        <v>3</v>
      </c>
      <c r="R14603">
        <f t="shared" si="367"/>
        <v>0</v>
      </c>
    </row>
    <row r="14604" spans="1:18" x14ac:dyDescent="0.3">
      <c r="A14604" t="s">
        <v>1031</v>
      </c>
      <c r="B14604" s="1">
        <v>38523</v>
      </c>
      <c r="C14604" t="s">
        <v>16</v>
      </c>
      <c r="D14604" t="s">
        <v>1058</v>
      </c>
      <c r="E14604" t="s">
        <v>1059</v>
      </c>
      <c r="G14604" s="6" t="s">
        <v>29</v>
      </c>
      <c r="H14604" t="s">
        <v>30</v>
      </c>
      <c r="I14604" t="s">
        <v>26</v>
      </c>
      <c r="J14604" t="s">
        <v>27</v>
      </c>
      <c r="K14604">
        <v>17</v>
      </c>
      <c r="L14604">
        <v>16.25</v>
      </c>
      <c r="M14604" t="s">
        <v>182</v>
      </c>
      <c r="N14604">
        <v>16.25</v>
      </c>
      <c r="P14604" cm="1">
        <f t="array" ref="P14604">IF(Q14604&gt;0,INDEX(Q14604:Q36328,MATCH(TRUE,INDEX(Q14604:Q36328="",,),0)-1),"")</f>
        <v>3</v>
      </c>
      <c r="Q14604">
        <v>3</v>
      </c>
      <c r="R14604">
        <f t="shared" si="367"/>
        <v>0</v>
      </c>
    </row>
    <row r="14605" spans="1:18" x14ac:dyDescent="0.3">
      <c r="A14605" t="s">
        <v>1031</v>
      </c>
      <c r="B14605" s="1">
        <v>38523</v>
      </c>
      <c r="C14605" t="s">
        <v>16</v>
      </c>
      <c r="D14605" t="s">
        <v>1058</v>
      </c>
      <c r="E14605" t="s">
        <v>1059</v>
      </c>
      <c r="G14605" s="6" t="s">
        <v>29</v>
      </c>
      <c r="H14605" t="s">
        <v>53</v>
      </c>
      <c r="I14605" t="s">
        <v>26</v>
      </c>
      <c r="J14605" t="s">
        <v>27</v>
      </c>
      <c r="K14605">
        <v>35.299999999999997</v>
      </c>
      <c r="L14605">
        <v>21.4</v>
      </c>
      <c r="M14605" t="s">
        <v>182</v>
      </c>
      <c r="N14605">
        <v>21.4</v>
      </c>
      <c r="P14605" cm="1">
        <f t="array" ref="P14605">IF(Q14605&gt;0,INDEX(Q14605:Q36329,MATCH(TRUE,INDEX(Q14605:Q36329="",,),0)-1),"")</f>
        <v>3</v>
      </c>
      <c r="Q14605">
        <v>3</v>
      </c>
      <c r="R14605">
        <f t="shared" si="367"/>
        <v>0</v>
      </c>
    </row>
    <row r="14606" spans="1:18" x14ac:dyDescent="0.3">
      <c r="P14606" t="str" cm="1">
        <f t="array" ref="P14606">IF(Q14606&gt;0,INDEX(Q14606:Q36330,MATCH(TRUE,INDEX(Q14606:Q36330="",,),0)-1),"")</f>
        <v/>
      </c>
      <c r="R14606" t="str">
        <f t="shared" si="367"/>
        <v/>
      </c>
    </row>
    <row r="14607" spans="1:18" x14ac:dyDescent="0.3">
      <c r="A14607" t="s">
        <v>1031</v>
      </c>
      <c r="B14607" s="1">
        <v>38509</v>
      </c>
      <c r="C14607" t="s">
        <v>1060</v>
      </c>
      <c r="D14607" t="s">
        <v>1061</v>
      </c>
      <c r="E14607" t="s">
        <v>1062</v>
      </c>
      <c r="G14607" t="s">
        <v>19</v>
      </c>
      <c r="H14607" t="s">
        <v>25</v>
      </c>
      <c r="I14607" t="s">
        <v>21</v>
      </c>
      <c r="J14607" t="s">
        <v>22</v>
      </c>
      <c r="K14607">
        <v>44.5</v>
      </c>
      <c r="L14607">
        <v>103</v>
      </c>
      <c r="M14607" t="s">
        <v>523</v>
      </c>
      <c r="N14607">
        <v>103</v>
      </c>
      <c r="O14607" t="s">
        <v>24</v>
      </c>
      <c r="P14607" cm="1">
        <f t="array" ref="P14607">IF(Q14607&gt;0,INDEX(Q14607:Q36331,MATCH(TRUE,INDEX(Q14607:Q36331="",,),0)-1),"")</f>
        <v>7</v>
      </c>
      <c r="Q14607">
        <f>INT((ROW()-14607)/7)+1</f>
        <v>1</v>
      </c>
      <c r="R14607">
        <f t="shared" si="367"/>
        <v>0</v>
      </c>
    </row>
    <row r="14608" spans="1:18" x14ac:dyDescent="0.3">
      <c r="A14608" t="s">
        <v>1031</v>
      </c>
      <c r="B14608" s="1">
        <v>38509</v>
      </c>
      <c r="C14608" t="s">
        <v>1060</v>
      </c>
      <c r="D14608" t="s">
        <v>1061</v>
      </c>
      <c r="E14608" t="s">
        <v>1062</v>
      </c>
      <c r="G14608" t="s">
        <v>19</v>
      </c>
      <c r="H14608" t="s">
        <v>43</v>
      </c>
      <c r="I14608" t="s">
        <v>21</v>
      </c>
      <c r="J14608" t="s">
        <v>22</v>
      </c>
      <c r="K14608">
        <v>28.7</v>
      </c>
      <c r="L14608">
        <v>137</v>
      </c>
      <c r="M14608" t="s">
        <v>523</v>
      </c>
      <c r="N14608">
        <v>1329.45</v>
      </c>
      <c r="O14608" t="s">
        <v>24</v>
      </c>
      <c r="P14608" cm="1">
        <f t="array" ref="P14608">IF(Q14608&gt;0,INDEX(Q14608:Q36332,MATCH(TRUE,INDEX(Q14608:Q36332="",,),0)-1),"")</f>
        <v>7</v>
      </c>
      <c r="Q14608">
        <f t="shared" ref="Q14608:Q14655" si="368">INT((ROW()-14607)/7)+1</f>
        <v>1</v>
      </c>
      <c r="R14608">
        <f t="shared" si="367"/>
        <v>0</v>
      </c>
    </row>
    <row r="14609" spans="1:18" x14ac:dyDescent="0.3">
      <c r="A14609" t="s">
        <v>1031</v>
      </c>
      <c r="B14609" s="1">
        <v>38509</v>
      </c>
      <c r="C14609" t="s">
        <v>1060</v>
      </c>
      <c r="D14609" t="s">
        <v>1061</v>
      </c>
      <c r="E14609" t="s">
        <v>1062</v>
      </c>
      <c r="G14609" t="s">
        <v>19</v>
      </c>
      <c r="H14609" t="s">
        <v>30</v>
      </c>
      <c r="I14609" t="s">
        <v>26</v>
      </c>
      <c r="J14609" t="s">
        <v>27</v>
      </c>
      <c r="K14609">
        <v>154.19999999999999</v>
      </c>
      <c r="L14609">
        <v>14.35</v>
      </c>
      <c r="M14609" t="s">
        <v>523</v>
      </c>
      <c r="N14609">
        <v>14.35</v>
      </c>
      <c r="O14609" t="s">
        <v>24</v>
      </c>
      <c r="P14609" cm="1">
        <f t="array" ref="P14609">IF(Q14609&gt;0,INDEX(Q14609:Q36333,MATCH(TRUE,INDEX(Q14609:Q36333="",,),0)-1),"")</f>
        <v>7</v>
      </c>
      <c r="Q14609">
        <f t="shared" si="368"/>
        <v>1</v>
      </c>
      <c r="R14609">
        <f t="shared" si="367"/>
        <v>0</v>
      </c>
    </row>
    <row r="14610" spans="1:18" x14ac:dyDescent="0.3">
      <c r="A14610" t="s">
        <v>1031</v>
      </c>
      <c r="B14610" s="1">
        <v>38509</v>
      </c>
      <c r="C14610" t="s">
        <v>1060</v>
      </c>
      <c r="D14610" t="s">
        <v>1061</v>
      </c>
      <c r="E14610" t="s">
        <v>1062</v>
      </c>
      <c r="G14610" t="s">
        <v>19</v>
      </c>
      <c r="H14610" t="s">
        <v>25</v>
      </c>
      <c r="I14610" t="s">
        <v>26</v>
      </c>
      <c r="J14610" t="s">
        <v>27</v>
      </c>
      <c r="K14610">
        <v>789</v>
      </c>
      <c r="L14610">
        <v>25.25</v>
      </c>
      <c r="M14610" t="s">
        <v>523</v>
      </c>
      <c r="N14610">
        <v>25.25</v>
      </c>
      <c r="O14610" t="s">
        <v>24</v>
      </c>
      <c r="P14610" cm="1">
        <f t="array" ref="P14610">IF(Q14610&gt;0,INDEX(Q14610:Q36334,MATCH(TRUE,INDEX(Q14610:Q36334="",,),0)-1),"")</f>
        <v>7</v>
      </c>
      <c r="Q14610">
        <f t="shared" si="368"/>
        <v>1</v>
      </c>
      <c r="R14610">
        <f t="shared" si="367"/>
        <v>0</v>
      </c>
    </row>
    <row r="14611" spans="1:18" x14ac:dyDescent="0.3">
      <c r="A14611" t="s">
        <v>1031</v>
      </c>
      <c r="B14611" s="1">
        <v>38509</v>
      </c>
      <c r="C14611" t="s">
        <v>1060</v>
      </c>
      <c r="D14611" t="s">
        <v>1061</v>
      </c>
      <c r="E14611" t="s">
        <v>1062</v>
      </c>
      <c r="G14611" t="s">
        <v>19</v>
      </c>
      <c r="H14611" t="s">
        <v>43</v>
      </c>
      <c r="I14611" t="s">
        <v>26</v>
      </c>
      <c r="J14611" t="s">
        <v>27</v>
      </c>
      <c r="K14611">
        <v>177.9</v>
      </c>
      <c r="L14611">
        <v>23.75</v>
      </c>
      <c r="M14611" t="s">
        <v>523</v>
      </c>
      <c r="N14611">
        <v>30</v>
      </c>
      <c r="O14611" t="s">
        <v>24</v>
      </c>
      <c r="P14611" cm="1">
        <f t="array" ref="P14611">IF(Q14611&gt;0,INDEX(Q14611:Q36335,MATCH(TRUE,INDEX(Q14611:Q36335="",,),0)-1),"")</f>
        <v>7</v>
      </c>
      <c r="Q14611">
        <f t="shared" si="368"/>
        <v>1</v>
      </c>
      <c r="R14611">
        <f t="shared" si="367"/>
        <v>0</v>
      </c>
    </row>
    <row r="14612" spans="1:18" x14ac:dyDescent="0.3">
      <c r="A14612" t="s">
        <v>1031</v>
      </c>
      <c r="B14612" s="1">
        <v>38509</v>
      </c>
      <c r="C14612" t="s">
        <v>1060</v>
      </c>
      <c r="D14612" t="s">
        <v>1061</v>
      </c>
      <c r="E14612" t="s">
        <v>1062</v>
      </c>
      <c r="G14612" s="6" t="s">
        <v>29</v>
      </c>
      <c r="H14612" t="s">
        <v>126</v>
      </c>
      <c r="I14612" t="s">
        <v>21</v>
      </c>
      <c r="J14612" t="s">
        <v>22</v>
      </c>
      <c r="K14612">
        <v>11.7</v>
      </c>
      <c r="L14612">
        <v>48</v>
      </c>
      <c r="M14612" t="s">
        <v>523</v>
      </c>
      <c r="N14612">
        <v>48</v>
      </c>
      <c r="O14612" t="s">
        <v>24</v>
      </c>
      <c r="P14612" cm="1">
        <f t="array" ref="P14612">IF(Q14612&gt;0,INDEX(Q14612:Q36336,MATCH(TRUE,INDEX(Q14612:Q36336="",,),0)-1),"")</f>
        <v>7</v>
      </c>
      <c r="Q14612">
        <f t="shared" si="368"/>
        <v>1</v>
      </c>
      <c r="R14612">
        <f t="shared" si="367"/>
        <v>0</v>
      </c>
    </row>
    <row r="14613" spans="1:18" x14ac:dyDescent="0.3">
      <c r="A14613" t="s">
        <v>1031</v>
      </c>
      <c r="B14613" s="1">
        <v>38509</v>
      </c>
      <c r="C14613" t="s">
        <v>1060</v>
      </c>
      <c r="D14613" t="s">
        <v>1061</v>
      </c>
      <c r="E14613" t="s">
        <v>1062</v>
      </c>
      <c r="G14613" s="6" t="s">
        <v>29</v>
      </c>
      <c r="H14613" t="s">
        <v>126</v>
      </c>
      <c r="I14613" t="s">
        <v>26</v>
      </c>
      <c r="J14613" t="s">
        <v>27</v>
      </c>
      <c r="K14613">
        <v>139.5</v>
      </c>
      <c r="L14613">
        <v>10.95</v>
      </c>
      <c r="M14613" t="s">
        <v>523</v>
      </c>
      <c r="N14613">
        <v>10.95</v>
      </c>
      <c r="O14613" t="s">
        <v>24</v>
      </c>
      <c r="P14613" cm="1">
        <f t="array" ref="P14613">IF(Q14613&gt;0,INDEX(Q14613:Q36337,MATCH(TRUE,INDEX(Q14613:Q36337="",,),0)-1),"")</f>
        <v>7</v>
      </c>
      <c r="Q14613">
        <f t="shared" si="368"/>
        <v>1</v>
      </c>
      <c r="R14613">
        <f t="shared" si="367"/>
        <v>0</v>
      </c>
    </row>
    <row r="14614" spans="1:18" x14ac:dyDescent="0.3">
      <c r="A14614" t="s">
        <v>1031</v>
      </c>
      <c r="B14614" s="1">
        <v>38509</v>
      </c>
      <c r="C14614" t="s">
        <v>1060</v>
      </c>
      <c r="D14614" t="s">
        <v>1061</v>
      </c>
      <c r="E14614" t="s">
        <v>1062</v>
      </c>
      <c r="G14614" t="s">
        <v>19</v>
      </c>
      <c r="H14614" t="s">
        <v>25</v>
      </c>
      <c r="I14614" t="s">
        <v>21</v>
      </c>
      <c r="J14614" t="s">
        <v>22</v>
      </c>
      <c r="K14614">
        <v>44.5</v>
      </c>
      <c r="L14614">
        <v>103</v>
      </c>
      <c r="M14614" t="s">
        <v>32</v>
      </c>
      <c r="N14614">
        <v>109.35</v>
      </c>
      <c r="P14614" cm="1">
        <f t="array" ref="P14614">IF(Q14614&gt;0,INDEX(Q14614:Q36338,MATCH(TRUE,INDEX(Q14614:Q36338="",,),0)-1),"")</f>
        <v>7</v>
      </c>
      <c r="Q14614">
        <f t="shared" si="368"/>
        <v>2</v>
      </c>
      <c r="R14614">
        <f t="shared" si="367"/>
        <v>0</v>
      </c>
    </row>
    <row r="14615" spans="1:18" x14ac:dyDescent="0.3">
      <c r="A14615" t="s">
        <v>1031</v>
      </c>
      <c r="B14615" s="1">
        <v>38509</v>
      </c>
      <c r="C14615" t="s">
        <v>1060</v>
      </c>
      <c r="D14615" t="s">
        <v>1061</v>
      </c>
      <c r="E14615" t="s">
        <v>1062</v>
      </c>
      <c r="G14615" t="s">
        <v>19</v>
      </c>
      <c r="H14615" t="s">
        <v>43</v>
      </c>
      <c r="I14615" t="s">
        <v>21</v>
      </c>
      <c r="J14615" t="s">
        <v>22</v>
      </c>
      <c r="K14615">
        <v>28.7</v>
      </c>
      <c r="L14615">
        <v>137</v>
      </c>
      <c r="M14615" t="s">
        <v>32</v>
      </c>
      <c r="N14615">
        <v>295.25</v>
      </c>
      <c r="P14615" cm="1">
        <f t="array" ref="P14615">IF(Q14615&gt;0,INDEX(Q14615:Q36339,MATCH(TRUE,INDEX(Q14615:Q36339="",,),0)-1),"")</f>
        <v>7</v>
      </c>
      <c r="Q14615">
        <f t="shared" si="368"/>
        <v>2</v>
      </c>
      <c r="R14615">
        <f t="shared" si="367"/>
        <v>0</v>
      </c>
    </row>
    <row r="14616" spans="1:18" x14ac:dyDescent="0.3">
      <c r="A14616" t="s">
        <v>1031</v>
      </c>
      <c r="B14616" s="1">
        <v>38509</v>
      </c>
      <c r="C14616" t="s">
        <v>1060</v>
      </c>
      <c r="D14616" t="s">
        <v>1061</v>
      </c>
      <c r="E14616" t="s">
        <v>1062</v>
      </c>
      <c r="G14616" t="s">
        <v>19</v>
      </c>
      <c r="H14616" t="s">
        <v>30</v>
      </c>
      <c r="I14616" t="s">
        <v>26</v>
      </c>
      <c r="J14616" t="s">
        <v>27</v>
      </c>
      <c r="K14616">
        <v>154.19999999999999</v>
      </c>
      <c r="L14616">
        <v>14.35</v>
      </c>
      <c r="M14616" t="s">
        <v>32</v>
      </c>
      <c r="N14616">
        <v>39.1</v>
      </c>
      <c r="P14616" cm="1">
        <f t="array" ref="P14616">IF(Q14616&gt;0,INDEX(Q14616:Q36340,MATCH(TRUE,INDEX(Q14616:Q36340="",,),0)-1),"")</f>
        <v>7</v>
      </c>
      <c r="Q14616">
        <f t="shared" si="368"/>
        <v>2</v>
      </c>
      <c r="R14616">
        <f t="shared" si="367"/>
        <v>0</v>
      </c>
    </row>
    <row r="14617" spans="1:18" x14ac:dyDescent="0.3">
      <c r="A14617" t="s">
        <v>1031</v>
      </c>
      <c r="B14617" s="1">
        <v>38509</v>
      </c>
      <c r="C14617" t="s">
        <v>1060</v>
      </c>
      <c r="D14617" t="s">
        <v>1061</v>
      </c>
      <c r="E14617" t="s">
        <v>1062</v>
      </c>
      <c r="G14617" t="s">
        <v>19</v>
      </c>
      <c r="H14617" t="s">
        <v>25</v>
      </c>
      <c r="I14617" t="s">
        <v>26</v>
      </c>
      <c r="J14617" t="s">
        <v>27</v>
      </c>
      <c r="K14617">
        <v>789</v>
      </c>
      <c r="L14617">
        <v>25.25</v>
      </c>
      <c r="M14617" t="s">
        <v>32</v>
      </c>
      <c r="N14617">
        <v>39.1</v>
      </c>
      <c r="P14617" cm="1">
        <f t="array" ref="P14617">IF(Q14617&gt;0,INDEX(Q14617:Q36341,MATCH(TRUE,INDEX(Q14617:Q36341="",,),0)-1),"")</f>
        <v>7</v>
      </c>
      <c r="Q14617">
        <f t="shared" si="368"/>
        <v>2</v>
      </c>
      <c r="R14617">
        <f t="shared" si="367"/>
        <v>0</v>
      </c>
    </row>
    <row r="14618" spans="1:18" x14ac:dyDescent="0.3">
      <c r="A14618" t="s">
        <v>1031</v>
      </c>
      <c r="B14618" s="1">
        <v>38509</v>
      </c>
      <c r="C14618" t="s">
        <v>1060</v>
      </c>
      <c r="D14618" t="s">
        <v>1061</v>
      </c>
      <c r="E14618" t="s">
        <v>1062</v>
      </c>
      <c r="G14618" t="s">
        <v>19</v>
      </c>
      <c r="H14618" t="s">
        <v>43</v>
      </c>
      <c r="I14618" t="s">
        <v>26</v>
      </c>
      <c r="J14618" t="s">
        <v>27</v>
      </c>
      <c r="K14618">
        <v>177.9</v>
      </c>
      <c r="L14618">
        <v>23.75</v>
      </c>
      <c r="M14618" t="s">
        <v>32</v>
      </c>
      <c r="N14618">
        <v>28.05</v>
      </c>
      <c r="P14618" cm="1">
        <f t="array" ref="P14618">IF(Q14618&gt;0,INDEX(Q14618:Q36342,MATCH(TRUE,INDEX(Q14618:Q36342="",,),0)-1),"")</f>
        <v>7</v>
      </c>
      <c r="Q14618">
        <f t="shared" si="368"/>
        <v>2</v>
      </c>
      <c r="R14618">
        <f t="shared" si="367"/>
        <v>0</v>
      </c>
    </row>
    <row r="14619" spans="1:18" x14ac:dyDescent="0.3">
      <c r="A14619" t="s">
        <v>1031</v>
      </c>
      <c r="B14619" s="1">
        <v>38509</v>
      </c>
      <c r="C14619" t="s">
        <v>1060</v>
      </c>
      <c r="D14619" t="s">
        <v>1061</v>
      </c>
      <c r="E14619" t="s">
        <v>1062</v>
      </c>
      <c r="G14619" s="6" t="s">
        <v>29</v>
      </c>
      <c r="H14619" t="s">
        <v>126</v>
      </c>
      <c r="I14619" t="s">
        <v>21</v>
      </c>
      <c r="J14619" t="s">
        <v>22</v>
      </c>
      <c r="K14619">
        <v>11.7</v>
      </c>
      <c r="L14619">
        <v>48</v>
      </c>
      <c r="M14619" t="s">
        <v>32</v>
      </c>
      <c r="N14619">
        <v>48</v>
      </c>
      <c r="P14619" cm="1">
        <f t="array" ref="P14619">IF(Q14619&gt;0,INDEX(Q14619:Q36343,MATCH(TRUE,INDEX(Q14619:Q36343="",,),0)-1),"")</f>
        <v>7</v>
      </c>
      <c r="Q14619">
        <f t="shared" si="368"/>
        <v>2</v>
      </c>
      <c r="R14619">
        <f t="shared" si="367"/>
        <v>0</v>
      </c>
    </row>
    <row r="14620" spans="1:18" x14ac:dyDescent="0.3">
      <c r="A14620" t="s">
        <v>1031</v>
      </c>
      <c r="B14620" s="1">
        <v>38509</v>
      </c>
      <c r="C14620" t="s">
        <v>1060</v>
      </c>
      <c r="D14620" t="s">
        <v>1061</v>
      </c>
      <c r="E14620" t="s">
        <v>1062</v>
      </c>
      <c r="G14620" s="6" t="s">
        <v>29</v>
      </c>
      <c r="H14620" t="s">
        <v>126</v>
      </c>
      <c r="I14620" t="s">
        <v>26</v>
      </c>
      <c r="J14620" t="s">
        <v>27</v>
      </c>
      <c r="K14620">
        <v>139.5</v>
      </c>
      <c r="L14620">
        <v>10.95</v>
      </c>
      <c r="M14620" t="s">
        <v>32</v>
      </c>
      <c r="N14620">
        <v>10.95</v>
      </c>
      <c r="P14620" cm="1">
        <f t="array" ref="P14620">IF(Q14620&gt;0,INDEX(Q14620:Q36344,MATCH(TRUE,INDEX(Q14620:Q36344="",,),0)-1),"")</f>
        <v>7</v>
      </c>
      <c r="Q14620">
        <f t="shared" si="368"/>
        <v>2</v>
      </c>
      <c r="R14620">
        <f t="shared" si="367"/>
        <v>0</v>
      </c>
    </row>
    <row r="14621" spans="1:18" x14ac:dyDescent="0.3">
      <c r="A14621" t="s">
        <v>1031</v>
      </c>
      <c r="B14621" s="1">
        <v>38509</v>
      </c>
      <c r="C14621" t="s">
        <v>1060</v>
      </c>
      <c r="D14621" t="s">
        <v>1061</v>
      </c>
      <c r="E14621" t="s">
        <v>1062</v>
      </c>
      <c r="G14621" t="s">
        <v>19</v>
      </c>
      <c r="H14621" t="s">
        <v>25</v>
      </c>
      <c r="I14621" t="s">
        <v>21</v>
      </c>
      <c r="J14621" t="s">
        <v>22</v>
      </c>
      <c r="K14621">
        <v>44.5</v>
      </c>
      <c r="L14621">
        <v>103</v>
      </c>
      <c r="M14621" t="s">
        <v>665</v>
      </c>
      <c r="N14621">
        <v>103</v>
      </c>
      <c r="P14621" cm="1">
        <f t="array" ref="P14621">IF(Q14621&gt;0,INDEX(Q14621:Q36345,MATCH(TRUE,INDEX(Q14621:Q36345="",,),0)-1),"")</f>
        <v>7</v>
      </c>
      <c r="Q14621">
        <f t="shared" si="368"/>
        <v>3</v>
      </c>
      <c r="R14621">
        <f t="shared" si="367"/>
        <v>0</v>
      </c>
    </row>
    <row r="14622" spans="1:18" x14ac:dyDescent="0.3">
      <c r="A14622" t="s">
        <v>1031</v>
      </c>
      <c r="B14622" s="1">
        <v>38509</v>
      </c>
      <c r="C14622" t="s">
        <v>1060</v>
      </c>
      <c r="D14622" t="s">
        <v>1061</v>
      </c>
      <c r="E14622" t="s">
        <v>1062</v>
      </c>
      <c r="G14622" t="s">
        <v>19</v>
      </c>
      <c r="H14622" t="s">
        <v>43</v>
      </c>
      <c r="I14622" t="s">
        <v>21</v>
      </c>
      <c r="J14622" t="s">
        <v>22</v>
      </c>
      <c r="K14622">
        <v>28.7</v>
      </c>
      <c r="L14622">
        <v>137</v>
      </c>
      <c r="M14622" t="s">
        <v>665</v>
      </c>
      <c r="N14622">
        <v>137</v>
      </c>
      <c r="P14622" cm="1">
        <f t="array" ref="P14622">IF(Q14622&gt;0,INDEX(Q14622:Q36346,MATCH(TRUE,INDEX(Q14622:Q36346="",,),0)-1),"")</f>
        <v>7</v>
      </c>
      <c r="Q14622">
        <f t="shared" si="368"/>
        <v>3</v>
      </c>
      <c r="R14622">
        <f t="shared" si="367"/>
        <v>0</v>
      </c>
    </row>
    <row r="14623" spans="1:18" x14ac:dyDescent="0.3">
      <c r="A14623" t="s">
        <v>1031</v>
      </c>
      <c r="B14623" s="1">
        <v>38509</v>
      </c>
      <c r="C14623" t="s">
        <v>1060</v>
      </c>
      <c r="D14623" t="s">
        <v>1061</v>
      </c>
      <c r="E14623" t="s">
        <v>1062</v>
      </c>
      <c r="G14623" t="s">
        <v>19</v>
      </c>
      <c r="H14623" t="s">
        <v>30</v>
      </c>
      <c r="I14623" t="s">
        <v>26</v>
      </c>
      <c r="J14623" t="s">
        <v>27</v>
      </c>
      <c r="K14623">
        <v>154.19999999999999</v>
      </c>
      <c r="L14623">
        <v>14.35</v>
      </c>
      <c r="M14623" t="s">
        <v>665</v>
      </c>
      <c r="N14623">
        <v>14.35</v>
      </c>
      <c r="P14623" cm="1">
        <f t="array" ref="P14623">IF(Q14623&gt;0,INDEX(Q14623:Q36347,MATCH(TRUE,INDEX(Q14623:Q36347="",,),0)-1),"")</f>
        <v>7</v>
      </c>
      <c r="Q14623">
        <f t="shared" si="368"/>
        <v>3</v>
      </c>
      <c r="R14623">
        <f t="shared" si="367"/>
        <v>0</v>
      </c>
    </row>
    <row r="14624" spans="1:18" x14ac:dyDescent="0.3">
      <c r="A14624" t="s">
        <v>1031</v>
      </c>
      <c r="B14624" s="1">
        <v>38509</v>
      </c>
      <c r="C14624" t="s">
        <v>1060</v>
      </c>
      <c r="D14624" t="s">
        <v>1061</v>
      </c>
      <c r="E14624" t="s">
        <v>1062</v>
      </c>
      <c r="G14624" t="s">
        <v>19</v>
      </c>
      <c r="H14624" t="s">
        <v>25</v>
      </c>
      <c r="I14624" t="s">
        <v>26</v>
      </c>
      <c r="J14624" t="s">
        <v>27</v>
      </c>
      <c r="K14624">
        <v>789</v>
      </c>
      <c r="L14624">
        <v>25.25</v>
      </c>
      <c r="M14624" t="s">
        <v>665</v>
      </c>
      <c r="N14624">
        <v>25.25</v>
      </c>
      <c r="P14624" cm="1">
        <f t="array" ref="P14624">IF(Q14624&gt;0,INDEX(Q14624:Q36348,MATCH(TRUE,INDEX(Q14624:Q36348="",,),0)-1),"")</f>
        <v>7</v>
      </c>
      <c r="Q14624">
        <f t="shared" si="368"/>
        <v>3</v>
      </c>
      <c r="R14624">
        <f t="shared" si="367"/>
        <v>0</v>
      </c>
    </row>
    <row r="14625" spans="1:18" x14ac:dyDescent="0.3">
      <c r="A14625" t="s">
        <v>1031</v>
      </c>
      <c r="B14625" s="1">
        <v>38509</v>
      </c>
      <c r="C14625" t="s">
        <v>1060</v>
      </c>
      <c r="D14625" t="s">
        <v>1061</v>
      </c>
      <c r="E14625" t="s">
        <v>1062</v>
      </c>
      <c r="G14625" t="s">
        <v>19</v>
      </c>
      <c r="H14625" t="s">
        <v>43</v>
      </c>
      <c r="I14625" t="s">
        <v>26</v>
      </c>
      <c r="J14625" t="s">
        <v>27</v>
      </c>
      <c r="K14625">
        <v>177.9</v>
      </c>
      <c r="L14625">
        <v>23.75</v>
      </c>
      <c r="M14625" t="s">
        <v>665</v>
      </c>
      <c r="N14625">
        <v>137.96</v>
      </c>
      <c r="P14625" cm="1">
        <f t="array" ref="P14625">IF(Q14625&gt;0,INDEX(Q14625:Q36349,MATCH(TRUE,INDEX(Q14625:Q36349="",,),0)-1),"")</f>
        <v>7</v>
      </c>
      <c r="Q14625">
        <f t="shared" si="368"/>
        <v>3</v>
      </c>
      <c r="R14625">
        <f t="shared" si="367"/>
        <v>0</v>
      </c>
    </row>
    <row r="14626" spans="1:18" x14ac:dyDescent="0.3">
      <c r="A14626" t="s">
        <v>1031</v>
      </c>
      <c r="B14626" s="1">
        <v>38509</v>
      </c>
      <c r="C14626" t="s">
        <v>1060</v>
      </c>
      <c r="D14626" t="s">
        <v>1061</v>
      </c>
      <c r="E14626" t="s">
        <v>1062</v>
      </c>
      <c r="G14626" s="6" t="s">
        <v>29</v>
      </c>
      <c r="H14626" t="s">
        <v>126</v>
      </c>
      <c r="I14626" t="s">
        <v>21</v>
      </c>
      <c r="J14626" t="s">
        <v>22</v>
      </c>
      <c r="K14626">
        <v>11.7</v>
      </c>
      <c r="L14626">
        <v>48</v>
      </c>
      <c r="M14626" t="s">
        <v>665</v>
      </c>
      <c r="N14626">
        <v>48</v>
      </c>
      <c r="P14626" cm="1">
        <f t="array" ref="P14626">IF(Q14626&gt;0,INDEX(Q14626:Q36350,MATCH(TRUE,INDEX(Q14626:Q36350="",,),0)-1),"")</f>
        <v>7</v>
      </c>
      <c r="Q14626">
        <f t="shared" si="368"/>
        <v>3</v>
      </c>
      <c r="R14626">
        <f t="shared" si="367"/>
        <v>0</v>
      </c>
    </row>
    <row r="14627" spans="1:18" x14ac:dyDescent="0.3">
      <c r="A14627" t="s">
        <v>1031</v>
      </c>
      <c r="B14627" s="1">
        <v>38509</v>
      </c>
      <c r="C14627" t="s">
        <v>1060</v>
      </c>
      <c r="D14627" t="s">
        <v>1061</v>
      </c>
      <c r="E14627" t="s">
        <v>1062</v>
      </c>
      <c r="G14627" s="6" t="s">
        <v>29</v>
      </c>
      <c r="H14627" t="s">
        <v>126</v>
      </c>
      <c r="I14627" t="s">
        <v>26</v>
      </c>
      <c r="J14627" t="s">
        <v>27</v>
      </c>
      <c r="K14627">
        <v>139.5</v>
      </c>
      <c r="L14627">
        <v>10.95</v>
      </c>
      <c r="M14627" t="s">
        <v>665</v>
      </c>
      <c r="N14627">
        <v>10.95</v>
      </c>
      <c r="P14627" cm="1">
        <f t="array" ref="P14627">IF(Q14627&gt;0,INDEX(Q14627:Q36351,MATCH(TRUE,INDEX(Q14627:Q36351="",,),0)-1),"")</f>
        <v>7</v>
      </c>
      <c r="Q14627">
        <f t="shared" si="368"/>
        <v>3</v>
      </c>
      <c r="R14627">
        <f t="shared" si="367"/>
        <v>0</v>
      </c>
    </row>
    <row r="14628" spans="1:18" x14ac:dyDescent="0.3">
      <c r="A14628" t="s">
        <v>1031</v>
      </c>
      <c r="B14628" s="1">
        <v>38509</v>
      </c>
      <c r="C14628" t="s">
        <v>1060</v>
      </c>
      <c r="D14628" t="s">
        <v>1061</v>
      </c>
      <c r="E14628" t="s">
        <v>1062</v>
      </c>
      <c r="G14628" t="s">
        <v>19</v>
      </c>
      <c r="H14628" t="s">
        <v>25</v>
      </c>
      <c r="I14628" t="s">
        <v>21</v>
      </c>
      <c r="J14628" t="s">
        <v>22</v>
      </c>
      <c r="K14628">
        <v>44.5</v>
      </c>
      <c r="L14628">
        <v>103</v>
      </c>
      <c r="M14628" t="s">
        <v>59</v>
      </c>
      <c r="N14628">
        <v>103</v>
      </c>
      <c r="P14628" cm="1">
        <f t="array" ref="P14628">IF(Q14628&gt;0,INDEX(Q14628:Q36352,MATCH(TRUE,INDEX(Q14628:Q36352="",,),0)-1),"")</f>
        <v>7</v>
      </c>
      <c r="Q14628">
        <f t="shared" si="368"/>
        <v>4</v>
      </c>
      <c r="R14628">
        <f t="shared" si="367"/>
        <v>0</v>
      </c>
    </row>
    <row r="14629" spans="1:18" x14ac:dyDescent="0.3">
      <c r="A14629" t="s">
        <v>1031</v>
      </c>
      <c r="B14629" s="1">
        <v>38509</v>
      </c>
      <c r="C14629" t="s">
        <v>1060</v>
      </c>
      <c r="D14629" t="s">
        <v>1061</v>
      </c>
      <c r="E14629" t="s">
        <v>1062</v>
      </c>
      <c r="G14629" t="s">
        <v>19</v>
      </c>
      <c r="H14629" t="s">
        <v>43</v>
      </c>
      <c r="I14629" t="s">
        <v>21</v>
      </c>
      <c r="J14629" t="s">
        <v>22</v>
      </c>
      <c r="K14629">
        <v>28.7</v>
      </c>
      <c r="L14629">
        <v>137</v>
      </c>
      <c r="M14629" t="s">
        <v>59</v>
      </c>
      <c r="N14629">
        <v>840</v>
      </c>
      <c r="P14629" cm="1">
        <f t="array" ref="P14629">IF(Q14629&gt;0,INDEX(Q14629:Q36353,MATCH(TRUE,INDEX(Q14629:Q36353="",,),0)-1),"")</f>
        <v>7</v>
      </c>
      <c r="Q14629">
        <f t="shared" si="368"/>
        <v>4</v>
      </c>
      <c r="R14629">
        <f t="shared" si="367"/>
        <v>0</v>
      </c>
    </row>
    <row r="14630" spans="1:18" x14ac:dyDescent="0.3">
      <c r="A14630" t="s">
        <v>1031</v>
      </c>
      <c r="B14630" s="1">
        <v>38509</v>
      </c>
      <c r="C14630" t="s">
        <v>1060</v>
      </c>
      <c r="D14630" t="s">
        <v>1061</v>
      </c>
      <c r="E14630" t="s">
        <v>1062</v>
      </c>
      <c r="G14630" t="s">
        <v>19</v>
      </c>
      <c r="H14630" t="s">
        <v>30</v>
      </c>
      <c r="I14630" t="s">
        <v>26</v>
      </c>
      <c r="J14630" t="s">
        <v>27</v>
      </c>
      <c r="K14630">
        <v>154.19999999999999</v>
      </c>
      <c r="L14630">
        <v>14.35</v>
      </c>
      <c r="M14630" t="s">
        <v>59</v>
      </c>
      <c r="N14630">
        <v>14.35</v>
      </c>
      <c r="P14630" cm="1">
        <f t="array" ref="P14630">IF(Q14630&gt;0,INDEX(Q14630:Q36354,MATCH(TRUE,INDEX(Q14630:Q36354="",,),0)-1),"")</f>
        <v>7</v>
      </c>
      <c r="Q14630">
        <f t="shared" si="368"/>
        <v>4</v>
      </c>
      <c r="R14630">
        <f t="shared" si="367"/>
        <v>0</v>
      </c>
    </row>
    <row r="14631" spans="1:18" x14ac:dyDescent="0.3">
      <c r="A14631" t="s">
        <v>1031</v>
      </c>
      <c r="B14631" s="1">
        <v>38509</v>
      </c>
      <c r="C14631" t="s">
        <v>1060</v>
      </c>
      <c r="D14631" t="s">
        <v>1061</v>
      </c>
      <c r="E14631" t="s">
        <v>1062</v>
      </c>
      <c r="G14631" t="s">
        <v>19</v>
      </c>
      <c r="H14631" t="s">
        <v>25</v>
      </c>
      <c r="I14631" t="s">
        <v>26</v>
      </c>
      <c r="J14631" t="s">
        <v>27</v>
      </c>
      <c r="K14631">
        <v>789</v>
      </c>
      <c r="L14631">
        <v>25.25</v>
      </c>
      <c r="M14631" t="s">
        <v>59</v>
      </c>
      <c r="N14631">
        <v>25.25</v>
      </c>
      <c r="P14631" cm="1">
        <f t="array" ref="P14631">IF(Q14631&gt;0,INDEX(Q14631:Q36355,MATCH(TRUE,INDEX(Q14631:Q36355="",,),0)-1),"")</f>
        <v>7</v>
      </c>
      <c r="Q14631">
        <f t="shared" si="368"/>
        <v>4</v>
      </c>
      <c r="R14631">
        <f t="shared" si="367"/>
        <v>0</v>
      </c>
    </row>
    <row r="14632" spans="1:18" x14ac:dyDescent="0.3">
      <c r="A14632" t="s">
        <v>1031</v>
      </c>
      <c r="B14632" s="1">
        <v>38509</v>
      </c>
      <c r="C14632" t="s">
        <v>1060</v>
      </c>
      <c r="D14632" t="s">
        <v>1061</v>
      </c>
      <c r="E14632" t="s">
        <v>1062</v>
      </c>
      <c r="G14632" t="s">
        <v>19</v>
      </c>
      <c r="H14632" t="s">
        <v>43</v>
      </c>
      <c r="I14632" t="s">
        <v>26</v>
      </c>
      <c r="J14632" t="s">
        <v>27</v>
      </c>
      <c r="K14632">
        <v>177.9</v>
      </c>
      <c r="L14632">
        <v>23.75</v>
      </c>
      <c r="M14632" t="s">
        <v>59</v>
      </c>
      <c r="N14632">
        <v>23.75</v>
      </c>
      <c r="P14632" cm="1">
        <f t="array" ref="P14632">IF(Q14632&gt;0,INDEX(Q14632:Q36356,MATCH(TRUE,INDEX(Q14632:Q36356="",,),0)-1),"")</f>
        <v>7</v>
      </c>
      <c r="Q14632">
        <f t="shared" si="368"/>
        <v>4</v>
      </c>
      <c r="R14632">
        <f t="shared" si="367"/>
        <v>0</v>
      </c>
    </row>
    <row r="14633" spans="1:18" x14ac:dyDescent="0.3">
      <c r="A14633" t="s">
        <v>1031</v>
      </c>
      <c r="B14633" s="1">
        <v>38509</v>
      </c>
      <c r="C14633" t="s">
        <v>1060</v>
      </c>
      <c r="D14633" t="s">
        <v>1061</v>
      </c>
      <c r="E14633" t="s">
        <v>1062</v>
      </c>
      <c r="G14633" s="6" t="s">
        <v>29</v>
      </c>
      <c r="H14633" t="s">
        <v>126</v>
      </c>
      <c r="I14633" t="s">
        <v>21</v>
      </c>
      <c r="J14633" t="s">
        <v>22</v>
      </c>
      <c r="K14633">
        <v>11.7</v>
      </c>
      <c r="L14633">
        <v>48</v>
      </c>
      <c r="M14633" t="s">
        <v>59</v>
      </c>
      <c r="N14633">
        <v>48</v>
      </c>
      <c r="P14633" cm="1">
        <f t="array" ref="P14633">IF(Q14633&gt;0,INDEX(Q14633:Q36357,MATCH(TRUE,INDEX(Q14633:Q36357="",,),0)-1),"")</f>
        <v>7</v>
      </c>
      <c r="Q14633">
        <f t="shared" si="368"/>
        <v>4</v>
      </c>
      <c r="R14633">
        <f t="shared" si="367"/>
        <v>0</v>
      </c>
    </row>
    <row r="14634" spans="1:18" x14ac:dyDescent="0.3">
      <c r="A14634" t="s">
        <v>1031</v>
      </c>
      <c r="B14634" s="1">
        <v>38509</v>
      </c>
      <c r="C14634" t="s">
        <v>1060</v>
      </c>
      <c r="D14634" t="s">
        <v>1061</v>
      </c>
      <c r="E14634" t="s">
        <v>1062</v>
      </c>
      <c r="G14634" s="6" t="s">
        <v>29</v>
      </c>
      <c r="H14634" t="s">
        <v>126</v>
      </c>
      <c r="I14634" t="s">
        <v>26</v>
      </c>
      <c r="J14634" t="s">
        <v>27</v>
      </c>
      <c r="K14634">
        <v>139.5</v>
      </c>
      <c r="L14634">
        <v>10.95</v>
      </c>
      <c r="M14634" t="s">
        <v>59</v>
      </c>
      <c r="N14634">
        <v>10.95</v>
      </c>
      <c r="P14634" cm="1">
        <f t="array" ref="P14634">IF(Q14634&gt;0,INDEX(Q14634:Q36358,MATCH(TRUE,INDEX(Q14634:Q36358="",,),0)-1),"")</f>
        <v>7</v>
      </c>
      <c r="Q14634">
        <f t="shared" si="368"/>
        <v>4</v>
      </c>
      <c r="R14634">
        <f t="shared" si="367"/>
        <v>0</v>
      </c>
    </row>
    <row r="14635" spans="1:18" x14ac:dyDescent="0.3">
      <c r="A14635" t="s">
        <v>1031</v>
      </c>
      <c r="B14635" s="1">
        <v>38509</v>
      </c>
      <c r="C14635" t="s">
        <v>1060</v>
      </c>
      <c r="D14635" t="s">
        <v>1061</v>
      </c>
      <c r="E14635" t="s">
        <v>1062</v>
      </c>
      <c r="G14635" t="s">
        <v>19</v>
      </c>
      <c r="H14635" t="s">
        <v>25</v>
      </c>
      <c r="I14635" t="s">
        <v>21</v>
      </c>
      <c r="J14635" t="s">
        <v>22</v>
      </c>
      <c r="K14635">
        <v>44.5</v>
      </c>
      <c r="L14635">
        <v>103</v>
      </c>
      <c r="M14635" t="s">
        <v>927</v>
      </c>
      <c r="N14635">
        <v>150</v>
      </c>
      <c r="P14635" cm="1">
        <f t="array" ref="P14635">IF(Q14635&gt;0,INDEX(Q14635:Q36359,MATCH(TRUE,INDEX(Q14635:Q36359="",,),0)-1),"")</f>
        <v>7</v>
      </c>
      <c r="Q14635">
        <f t="shared" si="368"/>
        <v>5</v>
      </c>
      <c r="R14635">
        <f t="shared" si="367"/>
        <v>0</v>
      </c>
    </row>
    <row r="14636" spans="1:18" x14ac:dyDescent="0.3">
      <c r="A14636" t="s">
        <v>1031</v>
      </c>
      <c r="B14636" s="1">
        <v>38509</v>
      </c>
      <c r="C14636" t="s">
        <v>1060</v>
      </c>
      <c r="D14636" t="s">
        <v>1061</v>
      </c>
      <c r="E14636" t="s">
        <v>1062</v>
      </c>
      <c r="G14636" t="s">
        <v>19</v>
      </c>
      <c r="H14636" t="s">
        <v>43</v>
      </c>
      <c r="I14636" t="s">
        <v>21</v>
      </c>
      <c r="J14636" t="s">
        <v>22</v>
      </c>
      <c r="K14636">
        <v>28.7</v>
      </c>
      <c r="L14636">
        <v>137</v>
      </c>
      <c r="M14636" t="s">
        <v>927</v>
      </c>
      <c r="N14636">
        <v>200</v>
      </c>
      <c r="P14636" cm="1">
        <f t="array" ref="P14636">IF(Q14636&gt;0,INDEX(Q14636:Q36360,MATCH(TRUE,INDEX(Q14636:Q36360="",,),0)-1),"")</f>
        <v>7</v>
      </c>
      <c r="Q14636">
        <f t="shared" si="368"/>
        <v>5</v>
      </c>
      <c r="R14636">
        <f t="shared" si="367"/>
        <v>0</v>
      </c>
    </row>
    <row r="14637" spans="1:18" x14ac:dyDescent="0.3">
      <c r="A14637" t="s">
        <v>1031</v>
      </c>
      <c r="B14637" s="1">
        <v>38509</v>
      </c>
      <c r="C14637" t="s">
        <v>1060</v>
      </c>
      <c r="D14637" t="s">
        <v>1061</v>
      </c>
      <c r="E14637" t="s">
        <v>1062</v>
      </c>
      <c r="G14637" t="s">
        <v>19</v>
      </c>
      <c r="H14637" t="s">
        <v>30</v>
      </c>
      <c r="I14637" t="s">
        <v>26</v>
      </c>
      <c r="J14637" t="s">
        <v>27</v>
      </c>
      <c r="K14637">
        <v>154.19999999999999</v>
      </c>
      <c r="L14637">
        <v>14.35</v>
      </c>
      <c r="M14637" t="s">
        <v>927</v>
      </c>
      <c r="N14637">
        <v>30</v>
      </c>
      <c r="P14637" cm="1">
        <f t="array" ref="P14637">IF(Q14637&gt;0,INDEX(Q14637:Q36361,MATCH(TRUE,INDEX(Q14637:Q36361="",,),0)-1),"")</f>
        <v>7</v>
      </c>
      <c r="Q14637">
        <f t="shared" si="368"/>
        <v>5</v>
      </c>
      <c r="R14637">
        <f t="shared" si="367"/>
        <v>0</v>
      </c>
    </row>
    <row r="14638" spans="1:18" x14ac:dyDescent="0.3">
      <c r="A14638" t="s">
        <v>1031</v>
      </c>
      <c r="B14638" s="1">
        <v>38509</v>
      </c>
      <c r="C14638" t="s">
        <v>1060</v>
      </c>
      <c r="D14638" t="s">
        <v>1061</v>
      </c>
      <c r="E14638" t="s">
        <v>1062</v>
      </c>
      <c r="G14638" t="s">
        <v>19</v>
      </c>
      <c r="H14638" t="s">
        <v>25</v>
      </c>
      <c r="I14638" t="s">
        <v>26</v>
      </c>
      <c r="J14638" t="s">
        <v>27</v>
      </c>
      <c r="K14638">
        <v>789</v>
      </c>
      <c r="L14638">
        <v>25.25</v>
      </c>
      <c r="M14638" t="s">
        <v>927</v>
      </c>
      <c r="N14638">
        <v>33</v>
      </c>
      <c r="P14638" cm="1">
        <f t="array" ref="P14638">IF(Q14638&gt;0,INDEX(Q14638:Q36362,MATCH(TRUE,INDEX(Q14638:Q36362="",,),0)-1),"")</f>
        <v>7</v>
      </c>
      <c r="Q14638">
        <f t="shared" si="368"/>
        <v>5</v>
      </c>
      <c r="R14638">
        <f t="shared" si="367"/>
        <v>0</v>
      </c>
    </row>
    <row r="14639" spans="1:18" x14ac:dyDescent="0.3">
      <c r="A14639" t="s">
        <v>1031</v>
      </c>
      <c r="B14639" s="1">
        <v>38509</v>
      </c>
      <c r="C14639" t="s">
        <v>1060</v>
      </c>
      <c r="D14639" t="s">
        <v>1061</v>
      </c>
      <c r="E14639" t="s">
        <v>1062</v>
      </c>
      <c r="G14639" t="s">
        <v>19</v>
      </c>
      <c r="H14639" t="s">
        <v>43</v>
      </c>
      <c r="I14639" t="s">
        <v>26</v>
      </c>
      <c r="J14639" t="s">
        <v>27</v>
      </c>
      <c r="K14639">
        <v>177.9</v>
      </c>
      <c r="L14639">
        <v>23.75</v>
      </c>
      <c r="M14639" t="s">
        <v>927</v>
      </c>
      <c r="N14639">
        <v>25</v>
      </c>
      <c r="P14639" cm="1">
        <f t="array" ref="P14639">IF(Q14639&gt;0,INDEX(Q14639:Q36363,MATCH(TRUE,INDEX(Q14639:Q36363="",,),0)-1),"")</f>
        <v>7</v>
      </c>
      <c r="Q14639">
        <f t="shared" si="368"/>
        <v>5</v>
      </c>
      <c r="R14639">
        <f t="shared" si="367"/>
        <v>0</v>
      </c>
    </row>
    <row r="14640" spans="1:18" x14ac:dyDescent="0.3">
      <c r="A14640" t="s">
        <v>1031</v>
      </c>
      <c r="B14640" s="1">
        <v>38509</v>
      </c>
      <c r="C14640" t="s">
        <v>1060</v>
      </c>
      <c r="D14640" t="s">
        <v>1061</v>
      </c>
      <c r="E14640" t="s">
        <v>1062</v>
      </c>
      <c r="G14640" s="6" t="s">
        <v>29</v>
      </c>
      <c r="H14640" t="s">
        <v>126</v>
      </c>
      <c r="I14640" t="s">
        <v>21</v>
      </c>
      <c r="J14640" t="s">
        <v>22</v>
      </c>
      <c r="K14640">
        <v>11.7</v>
      </c>
      <c r="L14640">
        <v>48</v>
      </c>
      <c r="M14640" t="s">
        <v>927</v>
      </c>
      <c r="N14640">
        <v>48</v>
      </c>
      <c r="P14640" cm="1">
        <f t="array" ref="P14640">IF(Q14640&gt;0,INDEX(Q14640:Q36364,MATCH(TRUE,INDEX(Q14640:Q36364="",,),0)-1),"")</f>
        <v>7</v>
      </c>
      <c r="Q14640">
        <f t="shared" si="368"/>
        <v>5</v>
      </c>
      <c r="R14640">
        <f t="shared" si="367"/>
        <v>0</v>
      </c>
    </row>
    <row r="14641" spans="1:18" x14ac:dyDescent="0.3">
      <c r="A14641" t="s">
        <v>1031</v>
      </c>
      <c r="B14641" s="1">
        <v>38509</v>
      </c>
      <c r="C14641" t="s">
        <v>1060</v>
      </c>
      <c r="D14641" t="s">
        <v>1061</v>
      </c>
      <c r="E14641" t="s">
        <v>1062</v>
      </c>
      <c r="G14641" s="6" t="s">
        <v>29</v>
      </c>
      <c r="H14641" t="s">
        <v>126</v>
      </c>
      <c r="I14641" t="s">
        <v>26</v>
      </c>
      <c r="J14641" t="s">
        <v>27</v>
      </c>
      <c r="K14641">
        <v>139.5</v>
      </c>
      <c r="L14641">
        <v>10.95</v>
      </c>
      <c r="M14641" t="s">
        <v>927</v>
      </c>
      <c r="N14641">
        <v>10.95</v>
      </c>
      <c r="P14641" cm="1">
        <f t="array" ref="P14641">IF(Q14641&gt;0,INDEX(Q14641:Q36365,MATCH(TRUE,INDEX(Q14641:Q36365="",,),0)-1),"")</f>
        <v>7</v>
      </c>
      <c r="Q14641">
        <f t="shared" si="368"/>
        <v>5</v>
      </c>
      <c r="R14641">
        <f t="shared" si="367"/>
        <v>0</v>
      </c>
    </row>
    <row r="14642" spans="1:18" x14ac:dyDescent="0.3">
      <c r="A14642" t="s">
        <v>1031</v>
      </c>
      <c r="B14642" s="1">
        <v>38509</v>
      </c>
      <c r="C14642" t="s">
        <v>1060</v>
      </c>
      <c r="D14642" t="s">
        <v>1061</v>
      </c>
      <c r="E14642" t="s">
        <v>1062</v>
      </c>
      <c r="G14642" t="s">
        <v>19</v>
      </c>
      <c r="H14642" t="s">
        <v>25</v>
      </c>
      <c r="I14642" t="s">
        <v>21</v>
      </c>
      <c r="J14642" t="s">
        <v>22</v>
      </c>
      <c r="K14642">
        <v>44.5</v>
      </c>
      <c r="L14642">
        <v>103</v>
      </c>
      <c r="M14642" t="s">
        <v>922</v>
      </c>
      <c r="N14642">
        <v>110</v>
      </c>
      <c r="P14642" cm="1">
        <f t="array" ref="P14642">IF(Q14642&gt;0,INDEX(Q14642:Q36366,MATCH(TRUE,INDEX(Q14642:Q36366="",,),0)-1),"")</f>
        <v>7</v>
      </c>
      <c r="Q14642">
        <f t="shared" si="368"/>
        <v>6</v>
      </c>
      <c r="R14642">
        <f t="shared" si="367"/>
        <v>0</v>
      </c>
    </row>
    <row r="14643" spans="1:18" x14ac:dyDescent="0.3">
      <c r="A14643" t="s">
        <v>1031</v>
      </c>
      <c r="B14643" s="1">
        <v>38509</v>
      </c>
      <c r="C14643" t="s">
        <v>1060</v>
      </c>
      <c r="D14643" t="s">
        <v>1061</v>
      </c>
      <c r="E14643" t="s">
        <v>1062</v>
      </c>
      <c r="G14643" t="s">
        <v>19</v>
      </c>
      <c r="H14643" t="s">
        <v>43</v>
      </c>
      <c r="I14643" t="s">
        <v>21</v>
      </c>
      <c r="J14643" t="s">
        <v>22</v>
      </c>
      <c r="K14643">
        <v>28.7</v>
      </c>
      <c r="L14643">
        <v>137</v>
      </c>
      <c r="M14643" t="s">
        <v>922</v>
      </c>
      <c r="N14643">
        <v>150</v>
      </c>
      <c r="P14643" cm="1">
        <f t="array" ref="P14643">IF(Q14643&gt;0,INDEX(Q14643:Q36367,MATCH(TRUE,INDEX(Q14643:Q36367="",,),0)-1),"")</f>
        <v>7</v>
      </c>
      <c r="Q14643">
        <f t="shared" si="368"/>
        <v>6</v>
      </c>
      <c r="R14643">
        <f t="shared" si="367"/>
        <v>0</v>
      </c>
    </row>
    <row r="14644" spans="1:18" x14ac:dyDescent="0.3">
      <c r="A14644" t="s">
        <v>1031</v>
      </c>
      <c r="B14644" s="1">
        <v>38509</v>
      </c>
      <c r="C14644" t="s">
        <v>1060</v>
      </c>
      <c r="D14644" t="s">
        <v>1061</v>
      </c>
      <c r="E14644" t="s">
        <v>1062</v>
      </c>
      <c r="G14644" t="s">
        <v>19</v>
      </c>
      <c r="H14644" t="s">
        <v>30</v>
      </c>
      <c r="I14644" t="s">
        <v>26</v>
      </c>
      <c r="J14644" t="s">
        <v>27</v>
      </c>
      <c r="K14644">
        <v>154.19999999999999</v>
      </c>
      <c r="L14644">
        <v>14.35</v>
      </c>
      <c r="M14644" t="s">
        <v>922</v>
      </c>
      <c r="N14644">
        <v>27</v>
      </c>
      <c r="P14644" cm="1">
        <f t="array" ref="P14644">IF(Q14644&gt;0,INDEX(Q14644:Q36368,MATCH(TRUE,INDEX(Q14644:Q36368="",,),0)-1),"")</f>
        <v>7</v>
      </c>
      <c r="Q14644">
        <f t="shared" si="368"/>
        <v>6</v>
      </c>
      <c r="R14644">
        <f t="shared" ref="R14644:R14707" si="369">IF(P14644="","",0)</f>
        <v>0</v>
      </c>
    </row>
    <row r="14645" spans="1:18" x14ac:dyDescent="0.3">
      <c r="A14645" t="s">
        <v>1031</v>
      </c>
      <c r="B14645" s="1">
        <v>38509</v>
      </c>
      <c r="C14645" t="s">
        <v>1060</v>
      </c>
      <c r="D14645" t="s">
        <v>1061</v>
      </c>
      <c r="E14645" t="s">
        <v>1062</v>
      </c>
      <c r="G14645" t="s">
        <v>19</v>
      </c>
      <c r="H14645" t="s">
        <v>25</v>
      </c>
      <c r="I14645" t="s">
        <v>26</v>
      </c>
      <c r="J14645" t="s">
        <v>27</v>
      </c>
      <c r="K14645">
        <v>789</v>
      </c>
      <c r="L14645">
        <v>25.25</v>
      </c>
      <c r="M14645" t="s">
        <v>922</v>
      </c>
      <c r="N14645">
        <v>36</v>
      </c>
      <c r="P14645" cm="1">
        <f t="array" ref="P14645">IF(Q14645&gt;0,INDEX(Q14645:Q36369,MATCH(TRUE,INDEX(Q14645:Q36369="",,),0)-1),"")</f>
        <v>7</v>
      </c>
      <c r="Q14645">
        <f t="shared" si="368"/>
        <v>6</v>
      </c>
      <c r="R14645">
        <f t="shared" si="369"/>
        <v>0</v>
      </c>
    </row>
    <row r="14646" spans="1:18" x14ac:dyDescent="0.3">
      <c r="A14646" t="s">
        <v>1031</v>
      </c>
      <c r="B14646" s="1">
        <v>38509</v>
      </c>
      <c r="C14646" t="s">
        <v>1060</v>
      </c>
      <c r="D14646" t="s">
        <v>1061</v>
      </c>
      <c r="E14646" t="s">
        <v>1062</v>
      </c>
      <c r="G14646" t="s">
        <v>19</v>
      </c>
      <c r="H14646" t="s">
        <v>43</v>
      </c>
      <c r="I14646" t="s">
        <v>26</v>
      </c>
      <c r="J14646" t="s">
        <v>27</v>
      </c>
      <c r="K14646">
        <v>177.9</v>
      </c>
      <c r="L14646">
        <v>23.75</v>
      </c>
      <c r="M14646" t="s">
        <v>922</v>
      </c>
      <c r="N14646">
        <v>27</v>
      </c>
      <c r="P14646" cm="1">
        <f t="array" ref="P14646">IF(Q14646&gt;0,INDEX(Q14646:Q36370,MATCH(TRUE,INDEX(Q14646:Q36370="",,),0)-1),"")</f>
        <v>7</v>
      </c>
      <c r="Q14646">
        <f t="shared" si="368"/>
        <v>6</v>
      </c>
      <c r="R14646">
        <f t="shared" si="369"/>
        <v>0</v>
      </c>
    </row>
    <row r="14647" spans="1:18" x14ac:dyDescent="0.3">
      <c r="A14647" t="s">
        <v>1031</v>
      </c>
      <c r="B14647" s="1">
        <v>38509</v>
      </c>
      <c r="C14647" t="s">
        <v>1060</v>
      </c>
      <c r="D14647" t="s">
        <v>1061</v>
      </c>
      <c r="E14647" t="s">
        <v>1062</v>
      </c>
      <c r="G14647" s="6" t="s">
        <v>29</v>
      </c>
      <c r="H14647" t="s">
        <v>126</v>
      </c>
      <c r="I14647" t="s">
        <v>21</v>
      </c>
      <c r="J14647" t="s">
        <v>22</v>
      </c>
      <c r="K14647">
        <v>11.7</v>
      </c>
      <c r="L14647">
        <v>48</v>
      </c>
      <c r="M14647" t="s">
        <v>922</v>
      </c>
      <c r="N14647">
        <v>48</v>
      </c>
      <c r="P14647" cm="1">
        <f t="array" ref="P14647">IF(Q14647&gt;0,INDEX(Q14647:Q36371,MATCH(TRUE,INDEX(Q14647:Q36371="",,),0)-1),"")</f>
        <v>7</v>
      </c>
      <c r="Q14647">
        <f t="shared" si="368"/>
        <v>6</v>
      </c>
      <c r="R14647">
        <f t="shared" si="369"/>
        <v>0</v>
      </c>
    </row>
    <row r="14648" spans="1:18" x14ac:dyDescent="0.3">
      <c r="A14648" t="s">
        <v>1031</v>
      </c>
      <c r="B14648" s="1">
        <v>38509</v>
      </c>
      <c r="C14648" t="s">
        <v>1060</v>
      </c>
      <c r="D14648" t="s">
        <v>1061</v>
      </c>
      <c r="E14648" t="s">
        <v>1062</v>
      </c>
      <c r="G14648" s="6" t="s">
        <v>29</v>
      </c>
      <c r="H14648" t="s">
        <v>126</v>
      </c>
      <c r="I14648" t="s">
        <v>26</v>
      </c>
      <c r="J14648" t="s">
        <v>27</v>
      </c>
      <c r="K14648">
        <v>139.5</v>
      </c>
      <c r="L14648">
        <v>10.95</v>
      </c>
      <c r="M14648" t="s">
        <v>922</v>
      </c>
      <c r="N14648">
        <v>10.95</v>
      </c>
      <c r="P14648" cm="1">
        <f t="array" ref="P14648">IF(Q14648&gt;0,INDEX(Q14648:Q36372,MATCH(TRUE,INDEX(Q14648:Q36372="",,),0)-1),"")</f>
        <v>7</v>
      </c>
      <c r="Q14648">
        <f t="shared" si="368"/>
        <v>6</v>
      </c>
      <c r="R14648">
        <f t="shared" si="369"/>
        <v>0</v>
      </c>
    </row>
    <row r="14649" spans="1:18" x14ac:dyDescent="0.3">
      <c r="A14649" t="s">
        <v>1031</v>
      </c>
      <c r="B14649" s="1">
        <v>38509</v>
      </c>
      <c r="C14649" t="s">
        <v>1060</v>
      </c>
      <c r="D14649" t="s">
        <v>1061</v>
      </c>
      <c r="E14649" t="s">
        <v>1062</v>
      </c>
      <c r="G14649" t="s">
        <v>19</v>
      </c>
      <c r="H14649" t="s">
        <v>25</v>
      </c>
      <c r="I14649" t="s">
        <v>21</v>
      </c>
      <c r="J14649" t="s">
        <v>22</v>
      </c>
      <c r="K14649">
        <v>44.5</v>
      </c>
      <c r="L14649">
        <v>103</v>
      </c>
      <c r="M14649" t="s">
        <v>153</v>
      </c>
      <c r="N14649">
        <v>103</v>
      </c>
      <c r="P14649" cm="1">
        <f t="array" ref="P14649">IF(Q14649&gt;0,INDEX(Q14649:Q36373,MATCH(TRUE,INDEX(Q14649:Q36373="",,),0)-1),"")</f>
        <v>7</v>
      </c>
      <c r="Q14649">
        <f t="shared" si="368"/>
        <v>7</v>
      </c>
      <c r="R14649">
        <f t="shared" si="369"/>
        <v>0</v>
      </c>
    </row>
    <row r="14650" spans="1:18" x14ac:dyDescent="0.3">
      <c r="A14650" t="s">
        <v>1031</v>
      </c>
      <c r="B14650" s="1">
        <v>38509</v>
      </c>
      <c r="C14650" t="s">
        <v>1060</v>
      </c>
      <c r="D14650" t="s">
        <v>1061</v>
      </c>
      <c r="E14650" t="s">
        <v>1062</v>
      </c>
      <c r="G14650" t="s">
        <v>19</v>
      </c>
      <c r="H14650" t="s">
        <v>43</v>
      </c>
      <c r="I14650" t="s">
        <v>21</v>
      </c>
      <c r="J14650" t="s">
        <v>22</v>
      </c>
      <c r="K14650">
        <v>28.7</v>
      </c>
      <c r="L14650">
        <v>137</v>
      </c>
      <c r="M14650" t="s">
        <v>153</v>
      </c>
      <c r="N14650">
        <v>137</v>
      </c>
      <c r="P14650" cm="1">
        <f t="array" ref="P14650">IF(Q14650&gt;0,INDEX(Q14650:Q36374,MATCH(TRUE,INDEX(Q14650:Q36374="",,),0)-1),"")</f>
        <v>7</v>
      </c>
      <c r="Q14650">
        <f t="shared" si="368"/>
        <v>7</v>
      </c>
      <c r="R14650">
        <f t="shared" si="369"/>
        <v>0</v>
      </c>
    </row>
    <row r="14651" spans="1:18" x14ac:dyDescent="0.3">
      <c r="A14651" t="s">
        <v>1031</v>
      </c>
      <c r="B14651" s="1">
        <v>38509</v>
      </c>
      <c r="C14651" t="s">
        <v>1060</v>
      </c>
      <c r="D14651" t="s">
        <v>1061</v>
      </c>
      <c r="E14651" t="s">
        <v>1062</v>
      </c>
      <c r="G14651" t="s">
        <v>19</v>
      </c>
      <c r="H14651" t="s">
        <v>30</v>
      </c>
      <c r="I14651" t="s">
        <v>26</v>
      </c>
      <c r="J14651" t="s">
        <v>27</v>
      </c>
      <c r="K14651">
        <v>154.19999999999999</v>
      </c>
      <c r="L14651">
        <v>14.35</v>
      </c>
      <c r="M14651" t="s">
        <v>153</v>
      </c>
      <c r="N14651">
        <v>34.08</v>
      </c>
      <c r="P14651" cm="1">
        <f t="array" ref="P14651">IF(Q14651&gt;0,INDEX(Q14651:Q36375,MATCH(TRUE,INDEX(Q14651:Q36375="",,),0)-1),"")</f>
        <v>7</v>
      </c>
      <c r="Q14651">
        <f t="shared" si="368"/>
        <v>7</v>
      </c>
      <c r="R14651">
        <f t="shared" si="369"/>
        <v>0</v>
      </c>
    </row>
    <row r="14652" spans="1:18" x14ac:dyDescent="0.3">
      <c r="A14652" t="s">
        <v>1031</v>
      </c>
      <c r="B14652" s="1">
        <v>38509</v>
      </c>
      <c r="C14652" t="s">
        <v>1060</v>
      </c>
      <c r="D14652" t="s">
        <v>1061</v>
      </c>
      <c r="E14652" t="s">
        <v>1062</v>
      </c>
      <c r="G14652" t="s">
        <v>19</v>
      </c>
      <c r="H14652" t="s">
        <v>25</v>
      </c>
      <c r="I14652" t="s">
        <v>26</v>
      </c>
      <c r="J14652" t="s">
        <v>27</v>
      </c>
      <c r="K14652">
        <v>789</v>
      </c>
      <c r="L14652">
        <v>25.25</v>
      </c>
      <c r="M14652" t="s">
        <v>153</v>
      </c>
      <c r="N14652">
        <v>25.25</v>
      </c>
      <c r="P14652" cm="1">
        <f t="array" ref="P14652">IF(Q14652&gt;0,INDEX(Q14652:Q36376,MATCH(TRUE,INDEX(Q14652:Q36376="",,),0)-1),"")</f>
        <v>7</v>
      </c>
      <c r="Q14652">
        <f t="shared" si="368"/>
        <v>7</v>
      </c>
      <c r="R14652">
        <f t="shared" si="369"/>
        <v>0</v>
      </c>
    </row>
    <row r="14653" spans="1:18" x14ac:dyDescent="0.3">
      <c r="A14653" t="s">
        <v>1031</v>
      </c>
      <c r="B14653" s="1">
        <v>38509</v>
      </c>
      <c r="C14653" t="s">
        <v>1060</v>
      </c>
      <c r="D14653" t="s">
        <v>1061</v>
      </c>
      <c r="E14653" t="s">
        <v>1062</v>
      </c>
      <c r="G14653" t="s">
        <v>19</v>
      </c>
      <c r="H14653" t="s">
        <v>43</v>
      </c>
      <c r="I14653" t="s">
        <v>26</v>
      </c>
      <c r="J14653" t="s">
        <v>27</v>
      </c>
      <c r="K14653">
        <v>177.9</v>
      </c>
      <c r="L14653">
        <v>23.75</v>
      </c>
      <c r="M14653" t="s">
        <v>153</v>
      </c>
      <c r="N14653">
        <v>23.75</v>
      </c>
      <c r="P14653" cm="1">
        <f t="array" ref="P14653">IF(Q14653&gt;0,INDEX(Q14653:Q36377,MATCH(TRUE,INDEX(Q14653:Q36377="",,),0)-1),"")</f>
        <v>7</v>
      </c>
      <c r="Q14653">
        <f t="shared" si="368"/>
        <v>7</v>
      </c>
      <c r="R14653">
        <f t="shared" si="369"/>
        <v>0</v>
      </c>
    </row>
    <row r="14654" spans="1:18" x14ac:dyDescent="0.3">
      <c r="A14654" t="s">
        <v>1031</v>
      </c>
      <c r="B14654" s="1">
        <v>38509</v>
      </c>
      <c r="C14654" t="s">
        <v>1060</v>
      </c>
      <c r="D14654" t="s">
        <v>1061</v>
      </c>
      <c r="E14654" t="s">
        <v>1062</v>
      </c>
      <c r="G14654" s="6" t="s">
        <v>29</v>
      </c>
      <c r="H14654" t="s">
        <v>126</v>
      </c>
      <c r="I14654" t="s">
        <v>21</v>
      </c>
      <c r="J14654" t="s">
        <v>22</v>
      </c>
      <c r="K14654">
        <v>11.7</v>
      </c>
      <c r="L14654">
        <v>48</v>
      </c>
      <c r="M14654" t="s">
        <v>153</v>
      </c>
      <c r="N14654">
        <v>48</v>
      </c>
      <c r="P14654" cm="1">
        <f t="array" ref="P14654">IF(Q14654&gt;0,INDEX(Q14654:Q36378,MATCH(TRUE,INDEX(Q14654:Q36378="",,),0)-1),"")</f>
        <v>7</v>
      </c>
      <c r="Q14654">
        <f t="shared" si="368"/>
        <v>7</v>
      </c>
      <c r="R14654">
        <f t="shared" si="369"/>
        <v>0</v>
      </c>
    </row>
    <row r="14655" spans="1:18" x14ac:dyDescent="0.3">
      <c r="A14655" t="s">
        <v>1031</v>
      </c>
      <c r="B14655" s="1">
        <v>38509</v>
      </c>
      <c r="C14655" t="s">
        <v>1060</v>
      </c>
      <c r="D14655" t="s">
        <v>1061</v>
      </c>
      <c r="E14655" t="s">
        <v>1062</v>
      </c>
      <c r="G14655" s="6" t="s">
        <v>29</v>
      </c>
      <c r="H14655" t="s">
        <v>126</v>
      </c>
      <c r="I14655" t="s">
        <v>26</v>
      </c>
      <c r="J14655" t="s">
        <v>27</v>
      </c>
      <c r="K14655">
        <v>139.5</v>
      </c>
      <c r="L14655">
        <v>10.95</v>
      </c>
      <c r="M14655" t="s">
        <v>153</v>
      </c>
      <c r="N14655">
        <v>10.95</v>
      </c>
      <c r="P14655" cm="1">
        <f t="array" ref="P14655">IF(Q14655&gt;0,INDEX(Q14655:Q36379,MATCH(TRUE,INDEX(Q14655:Q36379="",,),0)-1),"")</f>
        <v>7</v>
      </c>
      <c r="Q14655">
        <f t="shared" si="368"/>
        <v>7</v>
      </c>
      <c r="R14655">
        <f t="shared" si="369"/>
        <v>0</v>
      </c>
    </row>
    <row r="14656" spans="1:18" x14ac:dyDescent="0.3">
      <c r="P14656" t="str" cm="1">
        <f t="array" ref="P14656">IF(Q14656&gt;0,INDEX(Q14656:Q36380,MATCH(TRUE,INDEX(Q14656:Q36380="",,),0)-1),"")</f>
        <v/>
      </c>
      <c r="R14656" t="str">
        <f t="shared" si="369"/>
        <v/>
      </c>
    </row>
    <row r="14657" spans="1:18" x14ac:dyDescent="0.3">
      <c r="A14657" t="s">
        <v>1031</v>
      </c>
      <c r="B14657" s="1">
        <v>38509</v>
      </c>
      <c r="C14657" t="s">
        <v>1060</v>
      </c>
      <c r="D14657" t="s">
        <v>1063</v>
      </c>
      <c r="E14657" t="s">
        <v>1064</v>
      </c>
      <c r="G14657" t="s">
        <v>19</v>
      </c>
      <c r="H14657" t="s">
        <v>41</v>
      </c>
      <c r="I14657" t="s">
        <v>21</v>
      </c>
      <c r="J14657" t="s">
        <v>22</v>
      </c>
      <c r="K14657">
        <v>91.9</v>
      </c>
      <c r="L14657">
        <v>168</v>
      </c>
      <c r="M14657" t="s">
        <v>1038</v>
      </c>
      <c r="N14657">
        <v>169</v>
      </c>
      <c r="O14657" t="s">
        <v>24</v>
      </c>
      <c r="P14657" cm="1">
        <f t="array" ref="P14657">IF(Q14657&gt;0,INDEX(Q14657:Q36381,MATCH(TRUE,INDEX(Q14657:Q36381="",,),0)-1),"")</f>
        <v>5</v>
      </c>
      <c r="Q14657">
        <f>INT((ROW()-14657)/9)+1</f>
        <v>1</v>
      </c>
      <c r="R14657">
        <f t="shared" si="369"/>
        <v>0</v>
      </c>
    </row>
    <row r="14658" spans="1:18" x14ac:dyDescent="0.3">
      <c r="A14658" t="s">
        <v>1031</v>
      </c>
      <c r="B14658" s="1">
        <v>38509</v>
      </c>
      <c r="C14658" t="s">
        <v>1060</v>
      </c>
      <c r="D14658" t="s">
        <v>1063</v>
      </c>
      <c r="E14658" t="s">
        <v>1064</v>
      </c>
      <c r="G14658" t="s">
        <v>19</v>
      </c>
      <c r="H14658" t="s">
        <v>41</v>
      </c>
      <c r="I14658" t="s">
        <v>26</v>
      </c>
      <c r="J14658" t="s">
        <v>27</v>
      </c>
      <c r="K14658">
        <v>592.79999999999995</v>
      </c>
      <c r="L14658">
        <v>59.15</v>
      </c>
      <c r="M14658" t="s">
        <v>1038</v>
      </c>
      <c r="N14658">
        <v>85.25</v>
      </c>
      <c r="O14658" t="s">
        <v>24</v>
      </c>
      <c r="P14658" cm="1">
        <f t="array" ref="P14658">IF(Q14658&gt;0,INDEX(Q14658:Q36382,MATCH(TRUE,INDEX(Q14658:Q36382="",,),0)-1),"")</f>
        <v>5</v>
      </c>
      <c r="Q14658">
        <f t="shared" ref="Q14658:Q14701" si="370">INT((ROW()-14657)/9)+1</f>
        <v>1</v>
      </c>
      <c r="R14658">
        <f t="shared" si="369"/>
        <v>0</v>
      </c>
    </row>
    <row r="14659" spans="1:18" x14ac:dyDescent="0.3">
      <c r="A14659" t="s">
        <v>1031</v>
      </c>
      <c r="B14659" s="1">
        <v>38509</v>
      </c>
      <c r="C14659" t="s">
        <v>1060</v>
      </c>
      <c r="D14659" t="s">
        <v>1063</v>
      </c>
      <c r="E14659" t="s">
        <v>1064</v>
      </c>
      <c r="G14659" t="s">
        <v>19</v>
      </c>
      <c r="H14659" t="s">
        <v>28</v>
      </c>
      <c r="I14659" t="s">
        <v>26</v>
      </c>
      <c r="J14659" t="s">
        <v>27</v>
      </c>
      <c r="K14659">
        <v>582.5</v>
      </c>
      <c r="L14659">
        <v>23.35</v>
      </c>
      <c r="M14659" t="s">
        <v>1038</v>
      </c>
      <c r="N14659">
        <v>45.01</v>
      </c>
      <c r="O14659" t="s">
        <v>24</v>
      </c>
      <c r="P14659" cm="1">
        <f t="array" ref="P14659">IF(Q14659&gt;0,INDEX(Q14659:Q36383,MATCH(TRUE,INDEX(Q14659:Q36383="",,),0)-1),"")</f>
        <v>5</v>
      </c>
      <c r="Q14659">
        <f t="shared" si="370"/>
        <v>1</v>
      </c>
      <c r="R14659">
        <f t="shared" si="369"/>
        <v>0</v>
      </c>
    </row>
    <row r="14660" spans="1:18" x14ac:dyDescent="0.3">
      <c r="A14660" t="s">
        <v>1031</v>
      </c>
      <c r="B14660" s="1">
        <v>38509</v>
      </c>
      <c r="C14660" t="s">
        <v>1060</v>
      </c>
      <c r="D14660" t="s">
        <v>1063</v>
      </c>
      <c r="E14660" t="s">
        <v>1064</v>
      </c>
      <c r="G14660" s="6" t="s">
        <v>29</v>
      </c>
      <c r="H14660" t="s">
        <v>69</v>
      </c>
      <c r="I14660" t="s">
        <v>21</v>
      </c>
      <c r="J14660" t="s">
        <v>22</v>
      </c>
      <c r="K14660">
        <v>3.8</v>
      </c>
      <c r="L14660">
        <v>96.6</v>
      </c>
      <c r="M14660" t="s">
        <v>1038</v>
      </c>
      <c r="N14660">
        <v>96.6</v>
      </c>
      <c r="O14660" t="s">
        <v>24</v>
      </c>
      <c r="P14660" cm="1">
        <f t="array" ref="P14660">IF(Q14660&gt;0,INDEX(Q14660:Q36384,MATCH(TRUE,INDEX(Q14660:Q36384="",,),0)-1),"")</f>
        <v>5</v>
      </c>
      <c r="Q14660">
        <f t="shared" si="370"/>
        <v>1</v>
      </c>
      <c r="R14660">
        <f t="shared" si="369"/>
        <v>0</v>
      </c>
    </row>
    <row r="14661" spans="1:18" x14ac:dyDescent="0.3">
      <c r="A14661" t="s">
        <v>1031</v>
      </c>
      <c r="B14661" s="1">
        <v>38509</v>
      </c>
      <c r="C14661" t="s">
        <v>1060</v>
      </c>
      <c r="D14661" t="s">
        <v>1063</v>
      </c>
      <c r="E14661" t="s">
        <v>1064</v>
      </c>
      <c r="G14661" s="6" t="s">
        <v>29</v>
      </c>
      <c r="H14661" t="s">
        <v>28</v>
      </c>
      <c r="I14661" t="s">
        <v>21</v>
      </c>
      <c r="J14661" t="s">
        <v>22</v>
      </c>
      <c r="K14661">
        <v>5.0999999999999996</v>
      </c>
      <c r="L14661">
        <v>109</v>
      </c>
      <c r="M14661" t="s">
        <v>1038</v>
      </c>
      <c r="N14661">
        <v>109</v>
      </c>
      <c r="O14661" t="s">
        <v>24</v>
      </c>
      <c r="P14661" cm="1">
        <f t="array" ref="P14661">IF(Q14661&gt;0,INDEX(Q14661:Q36385,MATCH(TRUE,INDEX(Q14661:Q36385="",,),0)-1),"")</f>
        <v>5</v>
      </c>
      <c r="Q14661">
        <f t="shared" si="370"/>
        <v>1</v>
      </c>
      <c r="R14661">
        <f t="shared" si="369"/>
        <v>0</v>
      </c>
    </row>
    <row r="14662" spans="1:18" x14ac:dyDescent="0.3">
      <c r="A14662" t="s">
        <v>1031</v>
      </c>
      <c r="B14662" s="1">
        <v>38509</v>
      </c>
      <c r="C14662" t="s">
        <v>1060</v>
      </c>
      <c r="D14662" t="s">
        <v>1063</v>
      </c>
      <c r="E14662" t="s">
        <v>1064</v>
      </c>
      <c r="G14662" s="6" t="s">
        <v>29</v>
      </c>
      <c r="H14662" t="s">
        <v>30</v>
      </c>
      <c r="I14662" t="s">
        <v>26</v>
      </c>
      <c r="J14662" t="s">
        <v>27</v>
      </c>
      <c r="K14662">
        <v>14.1</v>
      </c>
      <c r="L14662">
        <v>14.35</v>
      </c>
      <c r="M14662" t="s">
        <v>1038</v>
      </c>
      <c r="N14662">
        <v>14.35</v>
      </c>
      <c r="O14662" t="s">
        <v>24</v>
      </c>
      <c r="P14662" cm="1">
        <f t="array" ref="P14662">IF(Q14662&gt;0,INDEX(Q14662:Q36386,MATCH(TRUE,INDEX(Q14662:Q36386="",,),0)-1),"")</f>
        <v>5</v>
      </c>
      <c r="Q14662">
        <f t="shared" si="370"/>
        <v>1</v>
      </c>
      <c r="R14662">
        <f t="shared" si="369"/>
        <v>0</v>
      </c>
    </row>
    <row r="14663" spans="1:18" x14ac:dyDescent="0.3">
      <c r="A14663" t="s">
        <v>1031</v>
      </c>
      <c r="B14663" s="1">
        <v>38509</v>
      </c>
      <c r="C14663" t="s">
        <v>1060</v>
      </c>
      <c r="D14663" t="s">
        <v>1063</v>
      </c>
      <c r="E14663" t="s">
        <v>1064</v>
      </c>
      <c r="G14663" s="6" t="s">
        <v>29</v>
      </c>
      <c r="H14663" t="s">
        <v>69</v>
      </c>
      <c r="I14663" t="s">
        <v>26</v>
      </c>
      <c r="J14663" t="s">
        <v>27</v>
      </c>
      <c r="K14663">
        <v>108.7</v>
      </c>
      <c r="L14663">
        <v>12.8</v>
      </c>
      <c r="M14663" t="s">
        <v>1038</v>
      </c>
      <c r="N14663">
        <v>12.8</v>
      </c>
      <c r="O14663" t="s">
        <v>24</v>
      </c>
      <c r="P14663" cm="1">
        <f t="array" ref="P14663">IF(Q14663&gt;0,INDEX(Q14663:Q36387,MATCH(TRUE,INDEX(Q14663:Q36387="",,),0)-1),"")</f>
        <v>5</v>
      </c>
      <c r="Q14663">
        <f t="shared" si="370"/>
        <v>1</v>
      </c>
      <c r="R14663">
        <f t="shared" si="369"/>
        <v>0</v>
      </c>
    </row>
    <row r="14664" spans="1:18" x14ac:dyDescent="0.3">
      <c r="A14664" t="s">
        <v>1031</v>
      </c>
      <c r="B14664" s="1">
        <v>38509</v>
      </c>
      <c r="C14664" t="s">
        <v>1060</v>
      </c>
      <c r="D14664" t="s">
        <v>1063</v>
      </c>
      <c r="E14664" t="s">
        <v>1064</v>
      </c>
      <c r="G14664" s="6" t="s">
        <v>29</v>
      </c>
      <c r="H14664" t="s">
        <v>43</v>
      </c>
      <c r="I14664" t="s">
        <v>26</v>
      </c>
      <c r="J14664" t="s">
        <v>27</v>
      </c>
      <c r="K14664">
        <v>1.4</v>
      </c>
      <c r="L14664">
        <v>21.3</v>
      </c>
      <c r="M14664" t="s">
        <v>1038</v>
      </c>
      <c r="N14664">
        <v>21.3</v>
      </c>
      <c r="O14664" t="s">
        <v>24</v>
      </c>
      <c r="P14664" cm="1">
        <f t="array" ref="P14664">IF(Q14664&gt;0,INDEX(Q14664:Q36388,MATCH(TRUE,INDEX(Q14664:Q36388="",,),0)-1),"")</f>
        <v>5</v>
      </c>
      <c r="Q14664">
        <f t="shared" si="370"/>
        <v>1</v>
      </c>
      <c r="R14664">
        <f t="shared" si="369"/>
        <v>0</v>
      </c>
    </row>
    <row r="14665" spans="1:18" x14ac:dyDescent="0.3">
      <c r="A14665" t="s">
        <v>1031</v>
      </c>
      <c r="B14665" s="1">
        <v>38509</v>
      </c>
      <c r="C14665" t="s">
        <v>1060</v>
      </c>
      <c r="D14665" t="s">
        <v>1063</v>
      </c>
      <c r="E14665" t="s">
        <v>1064</v>
      </c>
      <c r="G14665" s="6" t="s">
        <v>29</v>
      </c>
      <c r="H14665" t="s">
        <v>63</v>
      </c>
      <c r="I14665" t="s">
        <v>26</v>
      </c>
      <c r="J14665" t="s">
        <v>27</v>
      </c>
      <c r="K14665">
        <v>101.6</v>
      </c>
      <c r="L14665">
        <v>15</v>
      </c>
      <c r="M14665" t="s">
        <v>1038</v>
      </c>
      <c r="N14665">
        <v>15</v>
      </c>
      <c r="O14665" t="s">
        <v>24</v>
      </c>
      <c r="P14665" cm="1">
        <f t="array" ref="P14665">IF(Q14665&gt;0,INDEX(Q14665:Q36389,MATCH(TRUE,INDEX(Q14665:Q36389="",,),0)-1),"")</f>
        <v>5</v>
      </c>
      <c r="Q14665">
        <f t="shared" si="370"/>
        <v>1</v>
      </c>
      <c r="R14665">
        <f t="shared" si="369"/>
        <v>0</v>
      </c>
    </row>
    <row r="14666" spans="1:18" x14ac:dyDescent="0.3">
      <c r="A14666" t="s">
        <v>1031</v>
      </c>
      <c r="B14666" s="1">
        <v>38509</v>
      </c>
      <c r="C14666" t="s">
        <v>1060</v>
      </c>
      <c r="D14666" t="s">
        <v>1063</v>
      </c>
      <c r="E14666" t="s">
        <v>1064</v>
      </c>
      <c r="G14666" t="s">
        <v>19</v>
      </c>
      <c r="H14666" t="s">
        <v>41</v>
      </c>
      <c r="I14666" t="s">
        <v>21</v>
      </c>
      <c r="J14666" t="s">
        <v>22</v>
      </c>
      <c r="K14666">
        <v>91.9</v>
      </c>
      <c r="L14666">
        <v>168</v>
      </c>
      <c r="M14666" t="s">
        <v>665</v>
      </c>
      <c r="N14666">
        <v>168</v>
      </c>
      <c r="P14666" cm="1">
        <f t="array" ref="P14666">IF(Q14666&gt;0,INDEX(Q14666:Q36390,MATCH(TRUE,INDEX(Q14666:Q36390="",,),0)-1),"")</f>
        <v>5</v>
      </c>
      <c r="Q14666">
        <f t="shared" si="370"/>
        <v>2</v>
      </c>
      <c r="R14666">
        <f t="shared" si="369"/>
        <v>0</v>
      </c>
    </row>
    <row r="14667" spans="1:18" x14ac:dyDescent="0.3">
      <c r="A14667" t="s">
        <v>1031</v>
      </c>
      <c r="B14667" s="1">
        <v>38509</v>
      </c>
      <c r="C14667" t="s">
        <v>1060</v>
      </c>
      <c r="D14667" t="s">
        <v>1063</v>
      </c>
      <c r="E14667" t="s">
        <v>1064</v>
      </c>
      <c r="G14667" t="s">
        <v>19</v>
      </c>
      <c r="H14667" t="s">
        <v>41</v>
      </c>
      <c r="I14667" t="s">
        <v>26</v>
      </c>
      <c r="J14667" t="s">
        <v>27</v>
      </c>
      <c r="K14667">
        <v>592.79999999999995</v>
      </c>
      <c r="L14667">
        <v>59.15</v>
      </c>
      <c r="M14667" t="s">
        <v>665</v>
      </c>
      <c r="N14667">
        <v>96.29</v>
      </c>
      <c r="P14667" cm="1">
        <f t="array" ref="P14667">IF(Q14667&gt;0,INDEX(Q14667:Q36391,MATCH(TRUE,INDEX(Q14667:Q36391="",,),0)-1),"")</f>
        <v>5</v>
      </c>
      <c r="Q14667">
        <f t="shared" si="370"/>
        <v>2</v>
      </c>
      <c r="R14667">
        <f t="shared" si="369"/>
        <v>0</v>
      </c>
    </row>
    <row r="14668" spans="1:18" x14ac:dyDescent="0.3">
      <c r="A14668" t="s">
        <v>1031</v>
      </c>
      <c r="B14668" s="1">
        <v>38509</v>
      </c>
      <c r="C14668" t="s">
        <v>1060</v>
      </c>
      <c r="D14668" t="s">
        <v>1063</v>
      </c>
      <c r="E14668" t="s">
        <v>1064</v>
      </c>
      <c r="G14668" t="s">
        <v>19</v>
      </c>
      <c r="H14668" t="s">
        <v>28</v>
      </c>
      <c r="I14668" t="s">
        <v>26</v>
      </c>
      <c r="J14668" t="s">
        <v>27</v>
      </c>
      <c r="K14668">
        <v>582.5</v>
      </c>
      <c r="L14668">
        <v>23.35</v>
      </c>
      <c r="M14668" t="s">
        <v>665</v>
      </c>
      <c r="N14668">
        <v>23.35</v>
      </c>
      <c r="P14668" cm="1">
        <f t="array" ref="P14668">IF(Q14668&gt;0,INDEX(Q14668:Q36392,MATCH(TRUE,INDEX(Q14668:Q36392="",,),0)-1),"")</f>
        <v>5</v>
      </c>
      <c r="Q14668">
        <f t="shared" si="370"/>
        <v>2</v>
      </c>
      <c r="R14668">
        <f t="shared" si="369"/>
        <v>0</v>
      </c>
    </row>
    <row r="14669" spans="1:18" x14ac:dyDescent="0.3">
      <c r="A14669" t="s">
        <v>1031</v>
      </c>
      <c r="B14669" s="1">
        <v>38509</v>
      </c>
      <c r="C14669" t="s">
        <v>1060</v>
      </c>
      <c r="D14669" t="s">
        <v>1063</v>
      </c>
      <c r="E14669" t="s">
        <v>1064</v>
      </c>
      <c r="G14669" s="6" t="s">
        <v>29</v>
      </c>
      <c r="H14669" t="s">
        <v>69</v>
      </c>
      <c r="I14669" t="s">
        <v>21</v>
      </c>
      <c r="J14669" t="s">
        <v>22</v>
      </c>
      <c r="K14669">
        <v>3.8</v>
      </c>
      <c r="L14669">
        <v>96.6</v>
      </c>
      <c r="M14669" t="s">
        <v>665</v>
      </c>
      <c r="N14669">
        <v>96.6</v>
      </c>
      <c r="P14669" cm="1">
        <f t="array" ref="P14669">IF(Q14669&gt;0,INDEX(Q14669:Q36393,MATCH(TRUE,INDEX(Q14669:Q36393="",,),0)-1),"")</f>
        <v>5</v>
      </c>
      <c r="Q14669">
        <f t="shared" si="370"/>
        <v>2</v>
      </c>
      <c r="R14669">
        <f t="shared" si="369"/>
        <v>0</v>
      </c>
    </row>
    <row r="14670" spans="1:18" x14ac:dyDescent="0.3">
      <c r="A14670" t="s">
        <v>1031</v>
      </c>
      <c r="B14670" s="1">
        <v>38509</v>
      </c>
      <c r="C14670" t="s">
        <v>1060</v>
      </c>
      <c r="D14670" t="s">
        <v>1063</v>
      </c>
      <c r="E14670" t="s">
        <v>1064</v>
      </c>
      <c r="G14670" s="6" t="s">
        <v>29</v>
      </c>
      <c r="H14670" t="s">
        <v>28</v>
      </c>
      <c r="I14670" t="s">
        <v>21</v>
      </c>
      <c r="J14670" t="s">
        <v>22</v>
      </c>
      <c r="K14670">
        <v>5.0999999999999996</v>
      </c>
      <c r="L14670">
        <v>109</v>
      </c>
      <c r="M14670" t="s">
        <v>665</v>
      </c>
      <c r="N14670">
        <v>109</v>
      </c>
      <c r="P14670" cm="1">
        <f t="array" ref="P14670">IF(Q14670&gt;0,INDEX(Q14670:Q36394,MATCH(TRUE,INDEX(Q14670:Q36394="",,),0)-1),"")</f>
        <v>5</v>
      </c>
      <c r="Q14670">
        <f t="shared" si="370"/>
        <v>2</v>
      </c>
      <c r="R14670">
        <f t="shared" si="369"/>
        <v>0</v>
      </c>
    </row>
    <row r="14671" spans="1:18" x14ac:dyDescent="0.3">
      <c r="A14671" t="s">
        <v>1031</v>
      </c>
      <c r="B14671" s="1">
        <v>38509</v>
      </c>
      <c r="C14671" t="s">
        <v>1060</v>
      </c>
      <c r="D14671" t="s">
        <v>1063</v>
      </c>
      <c r="E14671" t="s">
        <v>1064</v>
      </c>
      <c r="G14671" s="6" t="s">
        <v>29</v>
      </c>
      <c r="H14671" t="s">
        <v>30</v>
      </c>
      <c r="I14671" t="s">
        <v>26</v>
      </c>
      <c r="J14671" t="s">
        <v>27</v>
      </c>
      <c r="K14671">
        <v>14.1</v>
      </c>
      <c r="L14671">
        <v>14.35</v>
      </c>
      <c r="M14671" t="s">
        <v>665</v>
      </c>
      <c r="N14671">
        <v>14.35</v>
      </c>
      <c r="P14671" cm="1">
        <f t="array" ref="P14671">IF(Q14671&gt;0,INDEX(Q14671:Q36395,MATCH(TRUE,INDEX(Q14671:Q36395="",,),0)-1),"")</f>
        <v>5</v>
      </c>
      <c r="Q14671">
        <f t="shared" si="370"/>
        <v>2</v>
      </c>
      <c r="R14671">
        <f t="shared" si="369"/>
        <v>0</v>
      </c>
    </row>
    <row r="14672" spans="1:18" x14ac:dyDescent="0.3">
      <c r="A14672" t="s">
        <v>1031</v>
      </c>
      <c r="B14672" s="1">
        <v>38509</v>
      </c>
      <c r="C14672" t="s">
        <v>1060</v>
      </c>
      <c r="D14672" t="s">
        <v>1063</v>
      </c>
      <c r="E14672" t="s">
        <v>1064</v>
      </c>
      <c r="G14672" s="6" t="s">
        <v>29</v>
      </c>
      <c r="H14672" t="s">
        <v>69</v>
      </c>
      <c r="I14672" t="s">
        <v>26</v>
      </c>
      <c r="J14672" t="s">
        <v>27</v>
      </c>
      <c r="K14672">
        <v>108.7</v>
      </c>
      <c r="L14672">
        <v>12.8</v>
      </c>
      <c r="M14672" t="s">
        <v>665</v>
      </c>
      <c r="N14672">
        <v>12.8</v>
      </c>
      <c r="P14672" cm="1">
        <f t="array" ref="P14672">IF(Q14672&gt;0,INDEX(Q14672:Q36396,MATCH(TRUE,INDEX(Q14672:Q36396="",,),0)-1),"")</f>
        <v>5</v>
      </c>
      <c r="Q14672">
        <f t="shared" si="370"/>
        <v>2</v>
      </c>
      <c r="R14672">
        <f t="shared" si="369"/>
        <v>0</v>
      </c>
    </row>
    <row r="14673" spans="1:18" x14ac:dyDescent="0.3">
      <c r="A14673" t="s">
        <v>1031</v>
      </c>
      <c r="B14673" s="1">
        <v>38509</v>
      </c>
      <c r="C14673" t="s">
        <v>1060</v>
      </c>
      <c r="D14673" t="s">
        <v>1063</v>
      </c>
      <c r="E14673" t="s">
        <v>1064</v>
      </c>
      <c r="G14673" s="6" t="s">
        <v>29</v>
      </c>
      <c r="H14673" t="s">
        <v>43</v>
      </c>
      <c r="I14673" t="s">
        <v>26</v>
      </c>
      <c r="J14673" t="s">
        <v>27</v>
      </c>
      <c r="K14673">
        <v>1.4</v>
      </c>
      <c r="L14673">
        <v>21.3</v>
      </c>
      <c r="M14673" t="s">
        <v>665</v>
      </c>
      <c r="N14673">
        <v>21.3</v>
      </c>
      <c r="P14673" cm="1">
        <f t="array" ref="P14673">IF(Q14673&gt;0,INDEX(Q14673:Q36397,MATCH(TRUE,INDEX(Q14673:Q36397="",,),0)-1),"")</f>
        <v>5</v>
      </c>
      <c r="Q14673">
        <f t="shared" si="370"/>
        <v>2</v>
      </c>
      <c r="R14673">
        <f t="shared" si="369"/>
        <v>0</v>
      </c>
    </row>
    <row r="14674" spans="1:18" x14ac:dyDescent="0.3">
      <c r="A14674" t="s">
        <v>1031</v>
      </c>
      <c r="B14674" s="1">
        <v>38509</v>
      </c>
      <c r="C14674" t="s">
        <v>1060</v>
      </c>
      <c r="D14674" t="s">
        <v>1063</v>
      </c>
      <c r="E14674" t="s">
        <v>1064</v>
      </c>
      <c r="G14674" s="6" t="s">
        <v>29</v>
      </c>
      <c r="H14674" t="s">
        <v>63</v>
      </c>
      <c r="I14674" t="s">
        <v>26</v>
      </c>
      <c r="J14674" t="s">
        <v>27</v>
      </c>
      <c r="K14674">
        <v>101.6</v>
      </c>
      <c r="L14674">
        <v>15</v>
      </c>
      <c r="M14674" t="s">
        <v>665</v>
      </c>
      <c r="N14674">
        <v>15</v>
      </c>
      <c r="P14674" cm="1">
        <f t="array" ref="P14674">IF(Q14674&gt;0,INDEX(Q14674:Q36398,MATCH(TRUE,INDEX(Q14674:Q36398="",,),0)-1),"")</f>
        <v>5</v>
      </c>
      <c r="Q14674">
        <f t="shared" si="370"/>
        <v>2</v>
      </c>
      <c r="R14674">
        <f t="shared" si="369"/>
        <v>0</v>
      </c>
    </row>
    <row r="14675" spans="1:18" x14ac:dyDescent="0.3">
      <c r="A14675" t="s">
        <v>1031</v>
      </c>
      <c r="B14675" s="1">
        <v>38509</v>
      </c>
      <c r="C14675" t="s">
        <v>1060</v>
      </c>
      <c r="D14675" t="s">
        <v>1063</v>
      </c>
      <c r="E14675" t="s">
        <v>1064</v>
      </c>
      <c r="G14675" t="s">
        <v>19</v>
      </c>
      <c r="H14675" t="s">
        <v>41</v>
      </c>
      <c r="I14675" t="s">
        <v>21</v>
      </c>
      <c r="J14675" t="s">
        <v>22</v>
      </c>
      <c r="K14675">
        <v>91.9</v>
      </c>
      <c r="L14675">
        <v>168</v>
      </c>
      <c r="M14675" t="s">
        <v>45</v>
      </c>
      <c r="N14675">
        <v>190.63</v>
      </c>
      <c r="P14675" cm="1">
        <f t="array" ref="P14675">IF(Q14675&gt;0,INDEX(Q14675:Q36399,MATCH(TRUE,INDEX(Q14675:Q36399="",,),0)-1),"")</f>
        <v>5</v>
      </c>
      <c r="Q14675">
        <f t="shared" si="370"/>
        <v>3</v>
      </c>
      <c r="R14675">
        <f t="shared" si="369"/>
        <v>0</v>
      </c>
    </row>
    <row r="14676" spans="1:18" x14ac:dyDescent="0.3">
      <c r="A14676" t="s">
        <v>1031</v>
      </c>
      <c r="B14676" s="1">
        <v>38509</v>
      </c>
      <c r="C14676" t="s">
        <v>1060</v>
      </c>
      <c r="D14676" t="s">
        <v>1063</v>
      </c>
      <c r="E14676" t="s">
        <v>1064</v>
      </c>
      <c r="G14676" t="s">
        <v>19</v>
      </c>
      <c r="H14676" t="s">
        <v>41</v>
      </c>
      <c r="I14676" t="s">
        <v>26</v>
      </c>
      <c r="J14676" t="s">
        <v>27</v>
      </c>
      <c r="K14676">
        <v>592.79999999999995</v>
      </c>
      <c r="L14676">
        <v>59.15</v>
      </c>
      <c r="M14676" t="s">
        <v>45</v>
      </c>
      <c r="N14676">
        <v>70</v>
      </c>
      <c r="P14676" cm="1">
        <f t="array" ref="P14676">IF(Q14676&gt;0,INDEX(Q14676:Q36400,MATCH(TRUE,INDEX(Q14676:Q36400="",,),0)-1),"")</f>
        <v>5</v>
      </c>
      <c r="Q14676">
        <f t="shared" si="370"/>
        <v>3</v>
      </c>
      <c r="R14676">
        <f t="shared" si="369"/>
        <v>0</v>
      </c>
    </row>
    <row r="14677" spans="1:18" x14ac:dyDescent="0.3">
      <c r="A14677" t="s">
        <v>1031</v>
      </c>
      <c r="B14677" s="1">
        <v>38509</v>
      </c>
      <c r="C14677" t="s">
        <v>1060</v>
      </c>
      <c r="D14677" t="s">
        <v>1063</v>
      </c>
      <c r="E14677" t="s">
        <v>1064</v>
      </c>
      <c r="G14677" t="s">
        <v>19</v>
      </c>
      <c r="H14677" t="s">
        <v>28</v>
      </c>
      <c r="I14677" t="s">
        <v>26</v>
      </c>
      <c r="J14677" t="s">
        <v>27</v>
      </c>
      <c r="K14677">
        <v>582.5</v>
      </c>
      <c r="L14677">
        <v>23.35</v>
      </c>
      <c r="M14677" t="s">
        <v>45</v>
      </c>
      <c r="N14677">
        <v>45.4</v>
      </c>
      <c r="P14677" cm="1">
        <f t="array" ref="P14677">IF(Q14677&gt;0,INDEX(Q14677:Q36401,MATCH(TRUE,INDEX(Q14677:Q36401="",,),0)-1),"")</f>
        <v>5</v>
      </c>
      <c r="Q14677">
        <f t="shared" si="370"/>
        <v>3</v>
      </c>
      <c r="R14677">
        <f t="shared" si="369"/>
        <v>0</v>
      </c>
    </row>
    <row r="14678" spans="1:18" x14ac:dyDescent="0.3">
      <c r="A14678" t="s">
        <v>1031</v>
      </c>
      <c r="B14678" s="1">
        <v>38509</v>
      </c>
      <c r="C14678" t="s">
        <v>1060</v>
      </c>
      <c r="D14678" t="s">
        <v>1063</v>
      </c>
      <c r="E14678" t="s">
        <v>1064</v>
      </c>
      <c r="G14678" s="6" t="s">
        <v>29</v>
      </c>
      <c r="H14678" t="s">
        <v>69</v>
      </c>
      <c r="I14678" t="s">
        <v>21</v>
      </c>
      <c r="J14678" t="s">
        <v>22</v>
      </c>
      <c r="K14678">
        <v>3.8</v>
      </c>
      <c r="L14678">
        <v>96.6</v>
      </c>
      <c r="M14678" t="s">
        <v>45</v>
      </c>
      <c r="N14678">
        <v>96.6</v>
      </c>
      <c r="P14678" cm="1">
        <f t="array" ref="P14678">IF(Q14678&gt;0,INDEX(Q14678:Q36402,MATCH(TRUE,INDEX(Q14678:Q36402="",,),0)-1),"")</f>
        <v>5</v>
      </c>
      <c r="Q14678">
        <f t="shared" si="370"/>
        <v>3</v>
      </c>
      <c r="R14678">
        <f t="shared" si="369"/>
        <v>0</v>
      </c>
    </row>
    <row r="14679" spans="1:18" x14ac:dyDescent="0.3">
      <c r="A14679" t="s">
        <v>1031</v>
      </c>
      <c r="B14679" s="1">
        <v>38509</v>
      </c>
      <c r="C14679" t="s">
        <v>1060</v>
      </c>
      <c r="D14679" t="s">
        <v>1063</v>
      </c>
      <c r="E14679" t="s">
        <v>1064</v>
      </c>
      <c r="G14679" s="6" t="s">
        <v>29</v>
      </c>
      <c r="H14679" t="s">
        <v>28</v>
      </c>
      <c r="I14679" t="s">
        <v>21</v>
      </c>
      <c r="J14679" t="s">
        <v>22</v>
      </c>
      <c r="K14679">
        <v>5.0999999999999996</v>
      </c>
      <c r="L14679">
        <v>109</v>
      </c>
      <c r="M14679" t="s">
        <v>45</v>
      </c>
      <c r="N14679">
        <v>109</v>
      </c>
      <c r="P14679" cm="1">
        <f t="array" ref="P14679">IF(Q14679&gt;0,INDEX(Q14679:Q36403,MATCH(TRUE,INDEX(Q14679:Q36403="",,),0)-1),"")</f>
        <v>5</v>
      </c>
      <c r="Q14679">
        <f t="shared" si="370"/>
        <v>3</v>
      </c>
      <c r="R14679">
        <f t="shared" si="369"/>
        <v>0</v>
      </c>
    </row>
    <row r="14680" spans="1:18" x14ac:dyDescent="0.3">
      <c r="A14680" t="s">
        <v>1031</v>
      </c>
      <c r="B14680" s="1">
        <v>38509</v>
      </c>
      <c r="C14680" t="s">
        <v>1060</v>
      </c>
      <c r="D14680" t="s">
        <v>1063</v>
      </c>
      <c r="E14680" t="s">
        <v>1064</v>
      </c>
      <c r="G14680" s="6" t="s">
        <v>29</v>
      </c>
      <c r="H14680" t="s">
        <v>30</v>
      </c>
      <c r="I14680" t="s">
        <v>26</v>
      </c>
      <c r="J14680" t="s">
        <v>27</v>
      </c>
      <c r="K14680">
        <v>14.1</v>
      </c>
      <c r="L14680">
        <v>14.35</v>
      </c>
      <c r="M14680" t="s">
        <v>45</v>
      </c>
      <c r="N14680">
        <v>14.35</v>
      </c>
      <c r="P14680" cm="1">
        <f t="array" ref="P14680">IF(Q14680&gt;0,INDEX(Q14680:Q36404,MATCH(TRUE,INDEX(Q14680:Q36404="",,),0)-1),"")</f>
        <v>5</v>
      </c>
      <c r="Q14680">
        <f t="shared" si="370"/>
        <v>3</v>
      </c>
      <c r="R14680">
        <f t="shared" si="369"/>
        <v>0</v>
      </c>
    </row>
    <row r="14681" spans="1:18" x14ac:dyDescent="0.3">
      <c r="A14681" t="s">
        <v>1031</v>
      </c>
      <c r="B14681" s="1">
        <v>38509</v>
      </c>
      <c r="C14681" t="s">
        <v>1060</v>
      </c>
      <c r="D14681" t="s">
        <v>1063</v>
      </c>
      <c r="E14681" t="s">
        <v>1064</v>
      </c>
      <c r="G14681" s="6" t="s">
        <v>29</v>
      </c>
      <c r="H14681" t="s">
        <v>69</v>
      </c>
      <c r="I14681" t="s">
        <v>26</v>
      </c>
      <c r="J14681" t="s">
        <v>27</v>
      </c>
      <c r="K14681">
        <v>108.7</v>
      </c>
      <c r="L14681">
        <v>12.8</v>
      </c>
      <c r="M14681" t="s">
        <v>45</v>
      </c>
      <c r="N14681">
        <v>12.8</v>
      </c>
      <c r="P14681" cm="1">
        <f t="array" ref="P14681">IF(Q14681&gt;0,INDEX(Q14681:Q36405,MATCH(TRUE,INDEX(Q14681:Q36405="",,),0)-1),"")</f>
        <v>5</v>
      </c>
      <c r="Q14681">
        <f t="shared" si="370"/>
        <v>3</v>
      </c>
      <c r="R14681">
        <f t="shared" si="369"/>
        <v>0</v>
      </c>
    </row>
    <row r="14682" spans="1:18" x14ac:dyDescent="0.3">
      <c r="A14682" t="s">
        <v>1031</v>
      </c>
      <c r="B14682" s="1">
        <v>38509</v>
      </c>
      <c r="C14682" t="s">
        <v>1060</v>
      </c>
      <c r="D14682" t="s">
        <v>1063</v>
      </c>
      <c r="E14682" t="s">
        <v>1064</v>
      </c>
      <c r="G14682" s="6" t="s">
        <v>29</v>
      </c>
      <c r="H14682" t="s">
        <v>43</v>
      </c>
      <c r="I14682" t="s">
        <v>26</v>
      </c>
      <c r="J14682" t="s">
        <v>27</v>
      </c>
      <c r="K14682">
        <v>1.4</v>
      </c>
      <c r="L14682">
        <v>21.3</v>
      </c>
      <c r="M14682" t="s">
        <v>45</v>
      </c>
      <c r="N14682">
        <v>21.3</v>
      </c>
      <c r="P14682" cm="1">
        <f t="array" ref="P14682">IF(Q14682&gt;0,INDEX(Q14682:Q36406,MATCH(TRUE,INDEX(Q14682:Q36406="",,),0)-1),"")</f>
        <v>5</v>
      </c>
      <c r="Q14682">
        <f t="shared" si="370"/>
        <v>3</v>
      </c>
      <c r="R14682">
        <f t="shared" si="369"/>
        <v>0</v>
      </c>
    </row>
    <row r="14683" spans="1:18" x14ac:dyDescent="0.3">
      <c r="A14683" t="s">
        <v>1031</v>
      </c>
      <c r="B14683" s="1">
        <v>38509</v>
      </c>
      <c r="C14683" t="s">
        <v>1060</v>
      </c>
      <c r="D14683" t="s">
        <v>1063</v>
      </c>
      <c r="E14683" t="s">
        <v>1064</v>
      </c>
      <c r="G14683" s="6" t="s">
        <v>29</v>
      </c>
      <c r="H14683" t="s">
        <v>63</v>
      </c>
      <c r="I14683" t="s">
        <v>26</v>
      </c>
      <c r="J14683" t="s">
        <v>27</v>
      </c>
      <c r="K14683">
        <v>101.6</v>
      </c>
      <c r="L14683">
        <v>15</v>
      </c>
      <c r="M14683" t="s">
        <v>45</v>
      </c>
      <c r="N14683">
        <v>15</v>
      </c>
      <c r="P14683" cm="1">
        <f t="array" ref="P14683">IF(Q14683&gt;0,INDEX(Q14683:Q36407,MATCH(TRUE,INDEX(Q14683:Q36407="",,),0)-1),"")</f>
        <v>5</v>
      </c>
      <c r="Q14683">
        <f t="shared" si="370"/>
        <v>3</v>
      </c>
      <c r="R14683">
        <f t="shared" si="369"/>
        <v>0</v>
      </c>
    </row>
    <row r="14684" spans="1:18" x14ac:dyDescent="0.3">
      <c r="A14684" t="s">
        <v>1031</v>
      </c>
      <c r="B14684" s="1">
        <v>38509</v>
      </c>
      <c r="C14684" t="s">
        <v>1060</v>
      </c>
      <c r="D14684" t="s">
        <v>1063</v>
      </c>
      <c r="E14684" t="s">
        <v>1064</v>
      </c>
      <c r="G14684" t="s">
        <v>19</v>
      </c>
      <c r="H14684" t="s">
        <v>41</v>
      </c>
      <c r="I14684" t="s">
        <v>21</v>
      </c>
      <c r="J14684" t="s">
        <v>22</v>
      </c>
      <c r="K14684">
        <v>91.9</v>
      </c>
      <c r="L14684">
        <v>168</v>
      </c>
      <c r="M14684" t="s">
        <v>492</v>
      </c>
      <c r="N14684">
        <v>180</v>
      </c>
      <c r="P14684" cm="1">
        <f t="array" ref="P14684">IF(Q14684&gt;0,INDEX(Q14684:Q36408,MATCH(TRUE,INDEX(Q14684:Q36408="",,),0)-1),"")</f>
        <v>5</v>
      </c>
      <c r="Q14684">
        <f t="shared" si="370"/>
        <v>4</v>
      </c>
      <c r="R14684">
        <f t="shared" si="369"/>
        <v>0</v>
      </c>
    </row>
    <row r="14685" spans="1:18" x14ac:dyDescent="0.3">
      <c r="A14685" t="s">
        <v>1031</v>
      </c>
      <c r="B14685" s="1">
        <v>38509</v>
      </c>
      <c r="C14685" t="s">
        <v>1060</v>
      </c>
      <c r="D14685" t="s">
        <v>1063</v>
      </c>
      <c r="E14685" t="s">
        <v>1064</v>
      </c>
      <c r="G14685" t="s">
        <v>19</v>
      </c>
      <c r="H14685" t="s">
        <v>41</v>
      </c>
      <c r="I14685" t="s">
        <v>26</v>
      </c>
      <c r="J14685" t="s">
        <v>27</v>
      </c>
      <c r="K14685">
        <v>592.79999999999995</v>
      </c>
      <c r="L14685">
        <v>59.15</v>
      </c>
      <c r="M14685" t="s">
        <v>492</v>
      </c>
      <c r="N14685">
        <v>72</v>
      </c>
      <c r="P14685" cm="1">
        <f t="array" ref="P14685">IF(Q14685&gt;0,INDEX(Q14685:Q36409,MATCH(TRUE,INDEX(Q14685:Q36409="",,),0)-1),"")</f>
        <v>5</v>
      </c>
      <c r="Q14685">
        <f t="shared" si="370"/>
        <v>4</v>
      </c>
      <c r="R14685">
        <f t="shared" si="369"/>
        <v>0</v>
      </c>
    </row>
    <row r="14686" spans="1:18" x14ac:dyDescent="0.3">
      <c r="A14686" t="s">
        <v>1031</v>
      </c>
      <c r="B14686" s="1">
        <v>38509</v>
      </c>
      <c r="C14686" t="s">
        <v>1060</v>
      </c>
      <c r="D14686" t="s">
        <v>1063</v>
      </c>
      <c r="E14686" t="s">
        <v>1064</v>
      </c>
      <c r="G14686" t="s">
        <v>19</v>
      </c>
      <c r="H14686" t="s">
        <v>28</v>
      </c>
      <c r="I14686" t="s">
        <v>26</v>
      </c>
      <c r="J14686" t="s">
        <v>27</v>
      </c>
      <c r="K14686">
        <v>582.5</v>
      </c>
      <c r="L14686">
        <v>23.35</v>
      </c>
      <c r="M14686" t="s">
        <v>492</v>
      </c>
      <c r="N14686">
        <v>40</v>
      </c>
      <c r="P14686" cm="1">
        <f t="array" ref="P14686">IF(Q14686&gt;0,INDEX(Q14686:Q36410,MATCH(TRUE,INDEX(Q14686:Q36410="",,),0)-1),"")</f>
        <v>5</v>
      </c>
      <c r="Q14686">
        <f t="shared" si="370"/>
        <v>4</v>
      </c>
      <c r="R14686">
        <f t="shared" si="369"/>
        <v>0</v>
      </c>
    </row>
    <row r="14687" spans="1:18" x14ac:dyDescent="0.3">
      <c r="A14687" t="s">
        <v>1031</v>
      </c>
      <c r="B14687" s="1">
        <v>38509</v>
      </c>
      <c r="C14687" t="s">
        <v>1060</v>
      </c>
      <c r="D14687" t="s">
        <v>1063</v>
      </c>
      <c r="E14687" t="s">
        <v>1064</v>
      </c>
      <c r="G14687" s="6" t="s">
        <v>29</v>
      </c>
      <c r="H14687" t="s">
        <v>69</v>
      </c>
      <c r="I14687" t="s">
        <v>21</v>
      </c>
      <c r="J14687" t="s">
        <v>22</v>
      </c>
      <c r="K14687">
        <v>3.8</v>
      </c>
      <c r="L14687">
        <v>96.6</v>
      </c>
      <c r="M14687" t="s">
        <v>492</v>
      </c>
      <c r="N14687">
        <v>96.6</v>
      </c>
      <c r="P14687" cm="1">
        <f t="array" ref="P14687">IF(Q14687&gt;0,INDEX(Q14687:Q36411,MATCH(TRUE,INDEX(Q14687:Q36411="",,),0)-1),"")</f>
        <v>5</v>
      </c>
      <c r="Q14687">
        <f t="shared" si="370"/>
        <v>4</v>
      </c>
      <c r="R14687">
        <f t="shared" si="369"/>
        <v>0</v>
      </c>
    </row>
    <row r="14688" spans="1:18" x14ac:dyDescent="0.3">
      <c r="A14688" t="s">
        <v>1031</v>
      </c>
      <c r="B14688" s="1">
        <v>38509</v>
      </c>
      <c r="C14688" t="s">
        <v>1060</v>
      </c>
      <c r="D14688" t="s">
        <v>1063</v>
      </c>
      <c r="E14688" t="s">
        <v>1064</v>
      </c>
      <c r="G14688" s="6" t="s">
        <v>29</v>
      </c>
      <c r="H14688" t="s">
        <v>28</v>
      </c>
      <c r="I14688" t="s">
        <v>21</v>
      </c>
      <c r="J14688" t="s">
        <v>22</v>
      </c>
      <c r="K14688">
        <v>5.0999999999999996</v>
      </c>
      <c r="L14688">
        <v>109</v>
      </c>
      <c r="M14688" t="s">
        <v>492</v>
      </c>
      <c r="N14688">
        <v>109</v>
      </c>
      <c r="P14688" cm="1">
        <f t="array" ref="P14688">IF(Q14688&gt;0,INDEX(Q14688:Q36412,MATCH(TRUE,INDEX(Q14688:Q36412="",,),0)-1),"")</f>
        <v>5</v>
      </c>
      <c r="Q14688">
        <f t="shared" si="370"/>
        <v>4</v>
      </c>
      <c r="R14688">
        <f t="shared" si="369"/>
        <v>0</v>
      </c>
    </row>
    <row r="14689" spans="1:18" x14ac:dyDescent="0.3">
      <c r="A14689" t="s">
        <v>1031</v>
      </c>
      <c r="B14689" s="1">
        <v>38509</v>
      </c>
      <c r="C14689" t="s">
        <v>1060</v>
      </c>
      <c r="D14689" t="s">
        <v>1063</v>
      </c>
      <c r="E14689" t="s">
        <v>1064</v>
      </c>
      <c r="G14689" s="6" t="s">
        <v>29</v>
      </c>
      <c r="H14689" t="s">
        <v>30</v>
      </c>
      <c r="I14689" t="s">
        <v>26</v>
      </c>
      <c r="J14689" t="s">
        <v>27</v>
      </c>
      <c r="K14689">
        <v>14.1</v>
      </c>
      <c r="L14689">
        <v>14.35</v>
      </c>
      <c r="M14689" t="s">
        <v>492</v>
      </c>
      <c r="N14689">
        <v>14.35</v>
      </c>
      <c r="P14689" cm="1">
        <f t="array" ref="P14689">IF(Q14689&gt;0,INDEX(Q14689:Q36413,MATCH(TRUE,INDEX(Q14689:Q36413="",,),0)-1),"")</f>
        <v>5</v>
      </c>
      <c r="Q14689">
        <f t="shared" si="370"/>
        <v>4</v>
      </c>
      <c r="R14689">
        <f t="shared" si="369"/>
        <v>0</v>
      </c>
    </row>
    <row r="14690" spans="1:18" x14ac:dyDescent="0.3">
      <c r="A14690" t="s">
        <v>1031</v>
      </c>
      <c r="B14690" s="1">
        <v>38509</v>
      </c>
      <c r="C14690" t="s">
        <v>1060</v>
      </c>
      <c r="D14690" t="s">
        <v>1063</v>
      </c>
      <c r="E14690" t="s">
        <v>1064</v>
      </c>
      <c r="G14690" s="6" t="s">
        <v>29</v>
      </c>
      <c r="H14690" t="s">
        <v>69</v>
      </c>
      <c r="I14690" t="s">
        <v>26</v>
      </c>
      <c r="J14690" t="s">
        <v>27</v>
      </c>
      <c r="K14690">
        <v>108.7</v>
      </c>
      <c r="L14690">
        <v>12.8</v>
      </c>
      <c r="M14690" t="s">
        <v>492</v>
      </c>
      <c r="N14690">
        <v>12.8</v>
      </c>
      <c r="P14690" cm="1">
        <f t="array" ref="P14690">IF(Q14690&gt;0,INDEX(Q14690:Q36414,MATCH(TRUE,INDEX(Q14690:Q36414="",,),0)-1),"")</f>
        <v>5</v>
      </c>
      <c r="Q14690">
        <f t="shared" si="370"/>
        <v>4</v>
      </c>
      <c r="R14690">
        <f t="shared" si="369"/>
        <v>0</v>
      </c>
    </row>
    <row r="14691" spans="1:18" x14ac:dyDescent="0.3">
      <c r="A14691" t="s">
        <v>1031</v>
      </c>
      <c r="B14691" s="1">
        <v>38509</v>
      </c>
      <c r="C14691" t="s">
        <v>1060</v>
      </c>
      <c r="D14691" t="s">
        <v>1063</v>
      </c>
      <c r="E14691" t="s">
        <v>1064</v>
      </c>
      <c r="G14691" s="6" t="s">
        <v>29</v>
      </c>
      <c r="H14691" t="s">
        <v>43</v>
      </c>
      <c r="I14691" t="s">
        <v>26</v>
      </c>
      <c r="J14691" t="s">
        <v>27</v>
      </c>
      <c r="K14691">
        <v>1.4</v>
      </c>
      <c r="L14691">
        <v>21.3</v>
      </c>
      <c r="M14691" t="s">
        <v>492</v>
      </c>
      <c r="N14691">
        <v>21.3</v>
      </c>
      <c r="P14691" cm="1">
        <f t="array" ref="P14691">IF(Q14691&gt;0,INDEX(Q14691:Q36415,MATCH(TRUE,INDEX(Q14691:Q36415="",,),0)-1),"")</f>
        <v>5</v>
      </c>
      <c r="Q14691">
        <f t="shared" si="370"/>
        <v>4</v>
      </c>
      <c r="R14691">
        <f t="shared" si="369"/>
        <v>0</v>
      </c>
    </row>
    <row r="14692" spans="1:18" x14ac:dyDescent="0.3">
      <c r="A14692" t="s">
        <v>1031</v>
      </c>
      <c r="B14692" s="1">
        <v>38509</v>
      </c>
      <c r="C14692" t="s">
        <v>1060</v>
      </c>
      <c r="D14692" t="s">
        <v>1063</v>
      </c>
      <c r="E14692" t="s">
        <v>1064</v>
      </c>
      <c r="G14692" s="6" t="s">
        <v>29</v>
      </c>
      <c r="H14692" t="s">
        <v>63</v>
      </c>
      <c r="I14692" t="s">
        <v>26</v>
      </c>
      <c r="J14692" t="s">
        <v>27</v>
      </c>
      <c r="K14692">
        <v>101.6</v>
      </c>
      <c r="L14692">
        <v>15</v>
      </c>
      <c r="M14692" t="s">
        <v>492</v>
      </c>
      <c r="N14692">
        <v>15</v>
      </c>
      <c r="P14692" cm="1">
        <f t="array" ref="P14692">IF(Q14692&gt;0,INDEX(Q14692:Q36416,MATCH(TRUE,INDEX(Q14692:Q36416="",,),0)-1),"")</f>
        <v>5</v>
      </c>
      <c r="Q14692">
        <f t="shared" si="370"/>
        <v>4</v>
      </c>
      <c r="R14692">
        <f t="shared" si="369"/>
        <v>0</v>
      </c>
    </row>
    <row r="14693" spans="1:18" x14ac:dyDescent="0.3">
      <c r="A14693" t="s">
        <v>1031</v>
      </c>
      <c r="B14693" s="1">
        <v>38509</v>
      </c>
      <c r="C14693" t="s">
        <v>1060</v>
      </c>
      <c r="D14693" t="s">
        <v>1063</v>
      </c>
      <c r="E14693" t="s">
        <v>1064</v>
      </c>
      <c r="G14693" t="s">
        <v>19</v>
      </c>
      <c r="H14693" t="s">
        <v>41</v>
      </c>
      <c r="I14693" t="s">
        <v>21</v>
      </c>
      <c r="J14693" t="s">
        <v>22</v>
      </c>
      <c r="K14693">
        <v>91.9</v>
      </c>
      <c r="L14693">
        <v>168</v>
      </c>
      <c r="M14693" t="s">
        <v>44</v>
      </c>
      <c r="N14693">
        <v>168</v>
      </c>
      <c r="P14693" cm="1">
        <f t="array" ref="P14693">IF(Q14693&gt;0,INDEX(Q14693:Q36417,MATCH(TRUE,INDEX(Q14693:Q36417="",,),0)-1),"")</f>
        <v>5</v>
      </c>
      <c r="Q14693">
        <f t="shared" si="370"/>
        <v>5</v>
      </c>
      <c r="R14693">
        <f t="shared" si="369"/>
        <v>0</v>
      </c>
    </row>
    <row r="14694" spans="1:18" x14ac:dyDescent="0.3">
      <c r="A14694" t="s">
        <v>1031</v>
      </c>
      <c r="B14694" s="1">
        <v>38509</v>
      </c>
      <c r="C14694" t="s">
        <v>1060</v>
      </c>
      <c r="D14694" t="s">
        <v>1063</v>
      </c>
      <c r="E14694" t="s">
        <v>1064</v>
      </c>
      <c r="G14694" t="s">
        <v>19</v>
      </c>
      <c r="H14694" t="s">
        <v>41</v>
      </c>
      <c r="I14694" t="s">
        <v>26</v>
      </c>
      <c r="J14694" t="s">
        <v>27</v>
      </c>
      <c r="K14694">
        <v>592.79999999999995</v>
      </c>
      <c r="L14694">
        <v>59.15</v>
      </c>
      <c r="M14694" t="s">
        <v>44</v>
      </c>
      <c r="N14694">
        <v>59.15</v>
      </c>
      <c r="P14694" cm="1">
        <f t="array" ref="P14694">IF(Q14694&gt;0,INDEX(Q14694:Q36418,MATCH(TRUE,INDEX(Q14694:Q36418="",,),0)-1),"")</f>
        <v>5</v>
      </c>
      <c r="Q14694">
        <f t="shared" si="370"/>
        <v>5</v>
      </c>
      <c r="R14694">
        <f t="shared" si="369"/>
        <v>0</v>
      </c>
    </row>
    <row r="14695" spans="1:18" x14ac:dyDescent="0.3">
      <c r="A14695" t="s">
        <v>1031</v>
      </c>
      <c r="B14695" s="1">
        <v>38509</v>
      </c>
      <c r="C14695" t="s">
        <v>1060</v>
      </c>
      <c r="D14695" t="s">
        <v>1063</v>
      </c>
      <c r="E14695" t="s">
        <v>1064</v>
      </c>
      <c r="G14695" t="s">
        <v>19</v>
      </c>
      <c r="H14695" t="s">
        <v>28</v>
      </c>
      <c r="I14695" t="s">
        <v>26</v>
      </c>
      <c r="J14695" t="s">
        <v>27</v>
      </c>
      <c r="K14695">
        <v>582.5</v>
      </c>
      <c r="L14695">
        <v>23.35</v>
      </c>
      <c r="M14695" t="s">
        <v>44</v>
      </c>
      <c r="N14695">
        <v>33.61</v>
      </c>
      <c r="P14695" cm="1">
        <f t="array" ref="P14695">IF(Q14695&gt;0,INDEX(Q14695:Q36419,MATCH(TRUE,INDEX(Q14695:Q36419="",,),0)-1),"")</f>
        <v>5</v>
      </c>
      <c r="Q14695">
        <f t="shared" si="370"/>
        <v>5</v>
      </c>
      <c r="R14695">
        <f t="shared" si="369"/>
        <v>0</v>
      </c>
    </row>
    <row r="14696" spans="1:18" x14ac:dyDescent="0.3">
      <c r="A14696" t="s">
        <v>1031</v>
      </c>
      <c r="B14696" s="1">
        <v>38509</v>
      </c>
      <c r="C14696" t="s">
        <v>1060</v>
      </c>
      <c r="D14696" t="s">
        <v>1063</v>
      </c>
      <c r="E14696" t="s">
        <v>1064</v>
      </c>
      <c r="G14696" s="6" t="s">
        <v>29</v>
      </c>
      <c r="H14696" t="s">
        <v>69</v>
      </c>
      <c r="I14696" t="s">
        <v>21</v>
      </c>
      <c r="J14696" t="s">
        <v>22</v>
      </c>
      <c r="K14696">
        <v>3.8</v>
      </c>
      <c r="L14696">
        <v>96.6</v>
      </c>
      <c r="M14696" t="s">
        <v>44</v>
      </c>
      <c r="N14696">
        <v>96.6</v>
      </c>
      <c r="P14696" cm="1">
        <f t="array" ref="P14696">IF(Q14696&gt;0,INDEX(Q14696:Q36420,MATCH(TRUE,INDEX(Q14696:Q36420="",,),0)-1),"")</f>
        <v>5</v>
      </c>
      <c r="Q14696">
        <f t="shared" si="370"/>
        <v>5</v>
      </c>
      <c r="R14696">
        <f t="shared" si="369"/>
        <v>0</v>
      </c>
    </row>
    <row r="14697" spans="1:18" x14ac:dyDescent="0.3">
      <c r="A14697" t="s">
        <v>1031</v>
      </c>
      <c r="B14697" s="1">
        <v>38509</v>
      </c>
      <c r="C14697" t="s">
        <v>1060</v>
      </c>
      <c r="D14697" t="s">
        <v>1063</v>
      </c>
      <c r="E14697" t="s">
        <v>1064</v>
      </c>
      <c r="G14697" s="6" t="s">
        <v>29</v>
      </c>
      <c r="H14697" t="s">
        <v>28</v>
      </c>
      <c r="I14697" t="s">
        <v>21</v>
      </c>
      <c r="J14697" t="s">
        <v>22</v>
      </c>
      <c r="K14697">
        <v>5.0999999999999996</v>
      </c>
      <c r="L14697">
        <v>109</v>
      </c>
      <c r="M14697" t="s">
        <v>44</v>
      </c>
      <c r="N14697">
        <v>109</v>
      </c>
      <c r="P14697" cm="1">
        <f t="array" ref="P14697">IF(Q14697&gt;0,INDEX(Q14697:Q36421,MATCH(TRUE,INDEX(Q14697:Q36421="",,),0)-1),"")</f>
        <v>5</v>
      </c>
      <c r="Q14697">
        <f t="shared" si="370"/>
        <v>5</v>
      </c>
      <c r="R14697">
        <f t="shared" si="369"/>
        <v>0</v>
      </c>
    </row>
    <row r="14698" spans="1:18" x14ac:dyDescent="0.3">
      <c r="A14698" t="s">
        <v>1031</v>
      </c>
      <c r="B14698" s="1">
        <v>38509</v>
      </c>
      <c r="C14698" t="s">
        <v>1060</v>
      </c>
      <c r="D14698" t="s">
        <v>1063</v>
      </c>
      <c r="E14698" t="s">
        <v>1064</v>
      </c>
      <c r="G14698" s="6" t="s">
        <v>29</v>
      </c>
      <c r="H14698" t="s">
        <v>30</v>
      </c>
      <c r="I14698" t="s">
        <v>26</v>
      </c>
      <c r="J14698" t="s">
        <v>27</v>
      </c>
      <c r="K14698">
        <v>14.1</v>
      </c>
      <c r="L14698">
        <v>14.35</v>
      </c>
      <c r="M14698" t="s">
        <v>44</v>
      </c>
      <c r="N14698">
        <v>14.35</v>
      </c>
      <c r="P14698" cm="1">
        <f t="array" ref="P14698">IF(Q14698&gt;0,INDEX(Q14698:Q36422,MATCH(TRUE,INDEX(Q14698:Q36422="",,),0)-1),"")</f>
        <v>5</v>
      </c>
      <c r="Q14698">
        <f t="shared" si="370"/>
        <v>5</v>
      </c>
      <c r="R14698">
        <f t="shared" si="369"/>
        <v>0</v>
      </c>
    </row>
    <row r="14699" spans="1:18" x14ac:dyDescent="0.3">
      <c r="A14699" t="s">
        <v>1031</v>
      </c>
      <c r="B14699" s="1">
        <v>38509</v>
      </c>
      <c r="C14699" t="s">
        <v>1060</v>
      </c>
      <c r="D14699" t="s">
        <v>1063</v>
      </c>
      <c r="E14699" t="s">
        <v>1064</v>
      </c>
      <c r="G14699" s="6" t="s">
        <v>29</v>
      </c>
      <c r="H14699" t="s">
        <v>69</v>
      </c>
      <c r="I14699" t="s">
        <v>26</v>
      </c>
      <c r="J14699" t="s">
        <v>27</v>
      </c>
      <c r="K14699">
        <v>108.7</v>
      </c>
      <c r="L14699">
        <v>12.8</v>
      </c>
      <c r="M14699" t="s">
        <v>44</v>
      </c>
      <c r="N14699">
        <v>12.8</v>
      </c>
      <c r="P14699" cm="1">
        <f t="array" ref="P14699">IF(Q14699&gt;0,INDEX(Q14699:Q36423,MATCH(TRUE,INDEX(Q14699:Q36423="",,),0)-1),"")</f>
        <v>5</v>
      </c>
      <c r="Q14699">
        <f t="shared" si="370"/>
        <v>5</v>
      </c>
      <c r="R14699">
        <f t="shared" si="369"/>
        <v>0</v>
      </c>
    </row>
    <row r="14700" spans="1:18" x14ac:dyDescent="0.3">
      <c r="A14700" t="s">
        <v>1031</v>
      </c>
      <c r="B14700" s="1">
        <v>38509</v>
      </c>
      <c r="C14700" t="s">
        <v>1060</v>
      </c>
      <c r="D14700" t="s">
        <v>1063</v>
      </c>
      <c r="E14700" t="s">
        <v>1064</v>
      </c>
      <c r="G14700" s="6" t="s">
        <v>29</v>
      </c>
      <c r="H14700" t="s">
        <v>43</v>
      </c>
      <c r="I14700" t="s">
        <v>26</v>
      </c>
      <c r="J14700" t="s">
        <v>27</v>
      </c>
      <c r="K14700">
        <v>1.4</v>
      </c>
      <c r="L14700">
        <v>21.3</v>
      </c>
      <c r="M14700" t="s">
        <v>44</v>
      </c>
      <c r="N14700">
        <v>21.3</v>
      </c>
      <c r="P14700" cm="1">
        <f t="array" ref="P14700">IF(Q14700&gt;0,INDEX(Q14700:Q36424,MATCH(TRUE,INDEX(Q14700:Q36424="",,),0)-1),"")</f>
        <v>5</v>
      </c>
      <c r="Q14700">
        <f t="shared" si="370"/>
        <v>5</v>
      </c>
      <c r="R14700">
        <f t="shared" si="369"/>
        <v>0</v>
      </c>
    </row>
    <row r="14701" spans="1:18" x14ac:dyDescent="0.3">
      <c r="A14701" t="s">
        <v>1031</v>
      </c>
      <c r="B14701" s="1">
        <v>38509</v>
      </c>
      <c r="C14701" t="s">
        <v>1060</v>
      </c>
      <c r="D14701" t="s">
        <v>1063</v>
      </c>
      <c r="E14701" t="s">
        <v>1064</v>
      </c>
      <c r="G14701" s="6" t="s">
        <v>29</v>
      </c>
      <c r="H14701" t="s">
        <v>63</v>
      </c>
      <c r="I14701" t="s">
        <v>26</v>
      </c>
      <c r="J14701" t="s">
        <v>27</v>
      </c>
      <c r="K14701">
        <v>101.6</v>
      </c>
      <c r="L14701">
        <v>15</v>
      </c>
      <c r="M14701" t="s">
        <v>44</v>
      </c>
      <c r="N14701">
        <v>15</v>
      </c>
      <c r="P14701" cm="1">
        <f t="array" ref="P14701">IF(Q14701&gt;0,INDEX(Q14701:Q36425,MATCH(TRUE,INDEX(Q14701:Q36425="",,),0)-1),"")</f>
        <v>5</v>
      </c>
      <c r="Q14701">
        <f t="shared" si="370"/>
        <v>5</v>
      </c>
      <c r="R14701">
        <f t="shared" si="369"/>
        <v>0</v>
      </c>
    </row>
    <row r="14702" spans="1:18" x14ac:dyDescent="0.3">
      <c r="P14702" t="str" cm="1">
        <f t="array" ref="P14702">IF(Q14702&gt;0,INDEX(Q14702:Q36426,MATCH(TRUE,INDEX(Q14702:Q36426="",,),0)-1),"")</f>
        <v/>
      </c>
      <c r="R14702" t="str">
        <f t="shared" si="369"/>
        <v/>
      </c>
    </row>
    <row r="14703" spans="1:18" x14ac:dyDescent="0.3">
      <c r="A14703" t="s">
        <v>1031</v>
      </c>
      <c r="B14703" s="1">
        <v>38509</v>
      </c>
      <c r="C14703" t="s">
        <v>1060</v>
      </c>
      <c r="D14703" t="s">
        <v>1065</v>
      </c>
      <c r="E14703" t="s">
        <v>1066</v>
      </c>
      <c r="G14703" t="s">
        <v>19</v>
      </c>
      <c r="H14703" t="s">
        <v>53</v>
      </c>
      <c r="I14703" t="s">
        <v>26</v>
      </c>
      <c r="J14703" t="s">
        <v>27</v>
      </c>
      <c r="K14703">
        <v>167</v>
      </c>
      <c r="L14703">
        <v>21.6</v>
      </c>
      <c r="M14703" t="s">
        <v>44</v>
      </c>
      <c r="N14703">
        <v>63.61</v>
      </c>
      <c r="O14703" t="s">
        <v>24</v>
      </c>
      <c r="P14703" cm="1">
        <f t="array" ref="P14703">IF(Q14703&gt;0,INDEX(Q14703:Q36427,MATCH(TRUE,INDEX(Q14703:Q36427="",,),0)-1),"")</f>
        <v>2</v>
      </c>
      <c r="Q14703">
        <v>1</v>
      </c>
      <c r="R14703">
        <f t="shared" si="369"/>
        <v>0</v>
      </c>
    </row>
    <row r="14704" spans="1:18" x14ac:dyDescent="0.3">
      <c r="A14704" t="s">
        <v>1031</v>
      </c>
      <c r="B14704" s="1">
        <v>38509</v>
      </c>
      <c r="C14704" t="s">
        <v>1060</v>
      </c>
      <c r="D14704" t="s">
        <v>1065</v>
      </c>
      <c r="E14704" t="s">
        <v>1066</v>
      </c>
      <c r="G14704" t="s">
        <v>19</v>
      </c>
      <c r="H14704" t="s">
        <v>41</v>
      </c>
      <c r="I14704" t="s">
        <v>26</v>
      </c>
      <c r="J14704" t="s">
        <v>27</v>
      </c>
      <c r="K14704">
        <v>664.9</v>
      </c>
      <c r="L14704">
        <v>59</v>
      </c>
      <c r="M14704" t="s">
        <v>44</v>
      </c>
      <c r="N14704">
        <v>59</v>
      </c>
      <c r="O14704" t="s">
        <v>24</v>
      </c>
      <c r="P14704" cm="1">
        <f t="array" ref="P14704">IF(Q14704&gt;0,INDEX(Q14704:Q36428,MATCH(TRUE,INDEX(Q14704:Q36428="",,),0)-1),"")</f>
        <v>2</v>
      </c>
      <c r="Q14704">
        <v>1</v>
      </c>
      <c r="R14704">
        <f t="shared" si="369"/>
        <v>0</v>
      </c>
    </row>
    <row r="14705" spans="1:18" x14ac:dyDescent="0.3">
      <c r="A14705" t="s">
        <v>1031</v>
      </c>
      <c r="B14705" s="1">
        <v>38509</v>
      </c>
      <c r="C14705" t="s">
        <v>1060</v>
      </c>
      <c r="D14705" t="s">
        <v>1065</v>
      </c>
      <c r="E14705" t="s">
        <v>1066</v>
      </c>
      <c r="G14705" s="6" t="s">
        <v>29</v>
      </c>
      <c r="H14705" t="s">
        <v>30</v>
      </c>
      <c r="I14705" t="s">
        <v>26</v>
      </c>
      <c r="J14705" t="s">
        <v>27</v>
      </c>
      <c r="K14705">
        <v>19.5</v>
      </c>
      <c r="L14705">
        <v>15.3</v>
      </c>
      <c r="M14705" t="s">
        <v>44</v>
      </c>
      <c r="N14705">
        <v>15.3</v>
      </c>
      <c r="O14705" t="s">
        <v>24</v>
      </c>
      <c r="P14705" cm="1">
        <f t="array" ref="P14705">IF(Q14705&gt;0,INDEX(Q14705:Q36429,MATCH(TRUE,INDEX(Q14705:Q36429="",,),0)-1),"")</f>
        <v>2</v>
      </c>
      <c r="Q14705">
        <v>1</v>
      </c>
      <c r="R14705">
        <f t="shared" si="369"/>
        <v>0</v>
      </c>
    </row>
    <row r="14706" spans="1:18" x14ac:dyDescent="0.3">
      <c r="A14706" t="s">
        <v>1031</v>
      </c>
      <c r="B14706" s="1">
        <v>38509</v>
      </c>
      <c r="C14706" t="s">
        <v>1060</v>
      </c>
      <c r="D14706" t="s">
        <v>1065</v>
      </c>
      <c r="E14706" t="s">
        <v>1066</v>
      </c>
      <c r="G14706" t="s">
        <v>19</v>
      </c>
      <c r="H14706" t="s">
        <v>53</v>
      </c>
      <c r="I14706" t="s">
        <v>26</v>
      </c>
      <c r="J14706" t="s">
        <v>27</v>
      </c>
      <c r="K14706">
        <v>167</v>
      </c>
      <c r="L14706">
        <v>21.6</v>
      </c>
      <c r="M14706" t="s">
        <v>922</v>
      </c>
      <c r="N14706">
        <v>26</v>
      </c>
      <c r="P14706" cm="1">
        <f t="array" ref="P14706">IF(Q14706&gt;0,INDEX(Q14706:Q36430,MATCH(TRUE,INDEX(Q14706:Q36430="",,),0)-1),"")</f>
        <v>2</v>
      </c>
      <c r="Q14706">
        <v>2</v>
      </c>
      <c r="R14706">
        <f t="shared" si="369"/>
        <v>0</v>
      </c>
    </row>
    <row r="14707" spans="1:18" x14ac:dyDescent="0.3">
      <c r="A14707" t="s">
        <v>1031</v>
      </c>
      <c r="B14707" s="1">
        <v>38509</v>
      </c>
      <c r="C14707" t="s">
        <v>1060</v>
      </c>
      <c r="D14707" t="s">
        <v>1065</v>
      </c>
      <c r="E14707" t="s">
        <v>1066</v>
      </c>
      <c r="G14707" t="s">
        <v>19</v>
      </c>
      <c r="H14707" t="s">
        <v>41</v>
      </c>
      <c r="I14707" t="s">
        <v>26</v>
      </c>
      <c r="J14707" t="s">
        <v>27</v>
      </c>
      <c r="K14707">
        <v>664.9</v>
      </c>
      <c r="L14707">
        <v>59</v>
      </c>
      <c r="M14707" t="s">
        <v>922</v>
      </c>
      <c r="N14707">
        <v>66.099999999999994</v>
      </c>
      <c r="P14707" cm="1">
        <f t="array" ref="P14707">IF(Q14707&gt;0,INDEX(Q14707:Q36431,MATCH(TRUE,INDEX(Q14707:Q36431="",,),0)-1),"")</f>
        <v>2</v>
      </c>
      <c r="Q14707">
        <v>2</v>
      </c>
      <c r="R14707">
        <f t="shared" si="369"/>
        <v>0</v>
      </c>
    </row>
    <row r="14708" spans="1:18" x14ac:dyDescent="0.3">
      <c r="A14708" t="s">
        <v>1031</v>
      </c>
      <c r="B14708" s="1">
        <v>38509</v>
      </c>
      <c r="C14708" t="s">
        <v>1060</v>
      </c>
      <c r="D14708" t="s">
        <v>1065</v>
      </c>
      <c r="E14708" t="s">
        <v>1066</v>
      </c>
      <c r="G14708" s="6" t="s">
        <v>29</v>
      </c>
      <c r="H14708" t="s">
        <v>30</v>
      </c>
      <c r="I14708" t="s">
        <v>26</v>
      </c>
      <c r="J14708" t="s">
        <v>27</v>
      </c>
      <c r="K14708">
        <v>19.5</v>
      </c>
      <c r="L14708">
        <v>15.3</v>
      </c>
      <c r="M14708" t="s">
        <v>922</v>
      </c>
      <c r="N14708">
        <v>15.3</v>
      </c>
      <c r="P14708" cm="1">
        <f t="array" ref="P14708">IF(Q14708&gt;0,INDEX(Q14708:Q36432,MATCH(TRUE,INDEX(Q14708:Q36432="",,),0)-1),"")</f>
        <v>2</v>
      </c>
      <c r="Q14708">
        <v>2</v>
      </c>
      <c r="R14708">
        <f t="shared" ref="R14708:R14771" si="371">IF(P14708="","",0)</f>
        <v>0</v>
      </c>
    </row>
    <row r="14709" spans="1:18" x14ac:dyDescent="0.3">
      <c r="P14709" t="str" cm="1">
        <f t="array" ref="P14709">IF(Q14709&gt;0,INDEX(Q14709:Q36433,MATCH(TRUE,INDEX(Q14709:Q36433="",,),0)-1),"")</f>
        <v/>
      </c>
      <c r="R14709" t="str">
        <f t="shared" si="371"/>
        <v/>
      </c>
    </row>
    <row r="14710" spans="1:18" x14ac:dyDescent="0.3">
      <c r="A14710" t="s">
        <v>1031</v>
      </c>
      <c r="B14710" s="1">
        <v>38418</v>
      </c>
      <c r="C14710" t="s">
        <v>16</v>
      </c>
      <c r="D14710" t="s">
        <v>1067</v>
      </c>
      <c r="E14710" t="s">
        <v>1068</v>
      </c>
      <c r="G14710" t="s">
        <v>19</v>
      </c>
      <c r="H14710" t="s">
        <v>20</v>
      </c>
      <c r="I14710" t="s">
        <v>21</v>
      </c>
      <c r="J14710" t="s">
        <v>22</v>
      </c>
      <c r="K14710">
        <v>91.7</v>
      </c>
      <c r="L14710">
        <v>384</v>
      </c>
      <c r="M14710" t="s">
        <v>177</v>
      </c>
      <c r="N14710">
        <v>1200</v>
      </c>
      <c r="O14710" t="s">
        <v>24</v>
      </c>
      <c r="P14710" cm="1">
        <f t="array" ref="P14710">IF(Q14710&gt;0,INDEX(Q14710:Q36434,MATCH(TRUE,INDEX(Q14710:Q36434="",,),0)-1),"")</f>
        <v>4</v>
      </c>
      <c r="Q14710">
        <f>INT((ROW()-14710)/11)+1</f>
        <v>1</v>
      </c>
      <c r="R14710">
        <f t="shared" si="371"/>
        <v>0</v>
      </c>
    </row>
    <row r="14711" spans="1:18" x14ac:dyDescent="0.3">
      <c r="A14711" t="s">
        <v>1031</v>
      </c>
      <c r="B14711" s="1">
        <v>38418</v>
      </c>
      <c r="C14711" t="s">
        <v>16</v>
      </c>
      <c r="D14711" t="s">
        <v>1067</v>
      </c>
      <c r="E14711" t="s">
        <v>1068</v>
      </c>
      <c r="G14711" t="s">
        <v>19</v>
      </c>
      <c r="H14711" t="s">
        <v>43</v>
      </c>
      <c r="I14711" t="s">
        <v>21</v>
      </c>
      <c r="J14711" t="s">
        <v>22</v>
      </c>
      <c r="K14711">
        <v>79.5</v>
      </c>
      <c r="L14711">
        <v>166</v>
      </c>
      <c r="M14711" t="s">
        <v>177</v>
      </c>
      <c r="N14711">
        <v>166</v>
      </c>
      <c r="O14711" t="s">
        <v>24</v>
      </c>
      <c r="P14711" cm="1">
        <f t="array" ref="P14711">IF(Q14711&gt;0,INDEX(Q14711:Q36435,MATCH(TRUE,INDEX(Q14711:Q36435="",,),0)-1),"")</f>
        <v>4</v>
      </c>
      <c r="Q14711">
        <f t="shared" ref="Q14711:Q14753" si="372">INT((ROW()-14710)/11)+1</f>
        <v>1</v>
      </c>
      <c r="R14711">
        <f t="shared" si="371"/>
        <v>0</v>
      </c>
    </row>
    <row r="14712" spans="1:18" x14ac:dyDescent="0.3">
      <c r="A14712" t="s">
        <v>1031</v>
      </c>
      <c r="B14712" s="1">
        <v>38418</v>
      </c>
      <c r="C14712" t="s">
        <v>16</v>
      </c>
      <c r="D14712" t="s">
        <v>1067</v>
      </c>
      <c r="E14712" t="s">
        <v>1068</v>
      </c>
      <c r="G14712" t="s">
        <v>19</v>
      </c>
      <c r="H14712" t="s">
        <v>25</v>
      </c>
      <c r="I14712" t="s">
        <v>26</v>
      </c>
      <c r="J14712" t="s">
        <v>27</v>
      </c>
      <c r="K14712">
        <v>915.2</v>
      </c>
      <c r="L14712">
        <v>24.9</v>
      </c>
      <c r="M14712" t="s">
        <v>177</v>
      </c>
      <c r="N14712">
        <v>24.9</v>
      </c>
      <c r="O14712" t="s">
        <v>24</v>
      </c>
      <c r="P14712" cm="1">
        <f t="array" ref="P14712">IF(Q14712&gt;0,INDEX(Q14712:Q36436,MATCH(TRUE,INDEX(Q14712:Q36436="",,),0)-1),"")</f>
        <v>4</v>
      </c>
      <c r="Q14712">
        <f t="shared" si="372"/>
        <v>1</v>
      </c>
      <c r="R14712">
        <f t="shared" si="371"/>
        <v>0</v>
      </c>
    </row>
    <row r="14713" spans="1:18" x14ac:dyDescent="0.3">
      <c r="A14713" t="s">
        <v>1031</v>
      </c>
      <c r="B14713" s="1">
        <v>38418</v>
      </c>
      <c r="C14713" t="s">
        <v>16</v>
      </c>
      <c r="D14713" t="s">
        <v>1067</v>
      </c>
      <c r="E14713" t="s">
        <v>1068</v>
      </c>
      <c r="G14713" s="6" t="s">
        <v>29</v>
      </c>
      <c r="H14713" t="s">
        <v>30</v>
      </c>
      <c r="I14713" t="s">
        <v>21</v>
      </c>
      <c r="J14713" t="s">
        <v>22</v>
      </c>
      <c r="K14713">
        <v>7.2</v>
      </c>
      <c r="L14713">
        <v>128</v>
      </c>
      <c r="M14713" t="s">
        <v>177</v>
      </c>
      <c r="N14713">
        <v>128</v>
      </c>
      <c r="O14713" t="s">
        <v>24</v>
      </c>
      <c r="P14713" cm="1">
        <f t="array" ref="P14713">IF(Q14713&gt;0,INDEX(Q14713:Q36437,MATCH(TRUE,INDEX(Q14713:Q36437="",,),0)-1),"")</f>
        <v>4</v>
      </c>
      <c r="Q14713">
        <f t="shared" si="372"/>
        <v>1</v>
      </c>
      <c r="R14713">
        <f t="shared" si="371"/>
        <v>0</v>
      </c>
    </row>
    <row r="14714" spans="1:18" x14ac:dyDescent="0.3">
      <c r="A14714" t="s">
        <v>1031</v>
      </c>
      <c r="B14714" s="1">
        <v>38418</v>
      </c>
      <c r="C14714" t="s">
        <v>16</v>
      </c>
      <c r="D14714" t="s">
        <v>1067</v>
      </c>
      <c r="E14714" t="s">
        <v>1068</v>
      </c>
      <c r="G14714" s="6" t="s">
        <v>29</v>
      </c>
      <c r="H14714" t="s">
        <v>25</v>
      </c>
      <c r="I14714" t="s">
        <v>21</v>
      </c>
      <c r="J14714" t="s">
        <v>22</v>
      </c>
      <c r="K14714">
        <v>44.4</v>
      </c>
      <c r="L14714">
        <v>104</v>
      </c>
      <c r="M14714" t="s">
        <v>177</v>
      </c>
      <c r="N14714">
        <v>104</v>
      </c>
      <c r="O14714" t="s">
        <v>24</v>
      </c>
      <c r="P14714" cm="1">
        <f t="array" ref="P14714">IF(Q14714&gt;0,INDEX(Q14714:Q36438,MATCH(TRUE,INDEX(Q14714:Q36438="",,),0)-1),"")</f>
        <v>4</v>
      </c>
      <c r="Q14714">
        <f t="shared" si="372"/>
        <v>1</v>
      </c>
      <c r="R14714">
        <f t="shared" si="371"/>
        <v>0</v>
      </c>
    </row>
    <row r="14715" spans="1:18" x14ac:dyDescent="0.3">
      <c r="A14715" t="s">
        <v>1031</v>
      </c>
      <c r="B14715" s="1">
        <v>38418</v>
      </c>
      <c r="C14715" t="s">
        <v>16</v>
      </c>
      <c r="D14715" t="s">
        <v>1067</v>
      </c>
      <c r="E14715" t="s">
        <v>1068</v>
      </c>
      <c r="G14715" s="6" t="s">
        <v>29</v>
      </c>
      <c r="H14715" t="s">
        <v>63</v>
      </c>
      <c r="I14715" t="s">
        <v>21</v>
      </c>
      <c r="J14715" t="s">
        <v>22</v>
      </c>
      <c r="K14715">
        <v>6</v>
      </c>
      <c r="L14715">
        <v>47</v>
      </c>
      <c r="M14715" t="s">
        <v>177</v>
      </c>
      <c r="N14715">
        <v>47</v>
      </c>
      <c r="O14715" t="s">
        <v>24</v>
      </c>
      <c r="P14715" cm="1">
        <f t="array" ref="P14715">IF(Q14715&gt;0,INDEX(Q14715:Q36439,MATCH(TRUE,INDEX(Q14715:Q36439="",,),0)-1),"")</f>
        <v>4</v>
      </c>
      <c r="Q14715">
        <f t="shared" si="372"/>
        <v>1</v>
      </c>
      <c r="R14715">
        <f t="shared" si="371"/>
        <v>0</v>
      </c>
    </row>
    <row r="14716" spans="1:18" x14ac:dyDescent="0.3">
      <c r="A14716" t="s">
        <v>1031</v>
      </c>
      <c r="B14716" s="1">
        <v>38418</v>
      </c>
      <c r="C14716" t="s">
        <v>16</v>
      </c>
      <c r="D14716" t="s">
        <v>1067</v>
      </c>
      <c r="E14716" t="s">
        <v>1068</v>
      </c>
      <c r="G14716" s="6" t="s">
        <v>29</v>
      </c>
      <c r="H14716" t="s">
        <v>30</v>
      </c>
      <c r="I14716" t="s">
        <v>26</v>
      </c>
      <c r="J14716" t="s">
        <v>27</v>
      </c>
      <c r="K14716">
        <v>508.4</v>
      </c>
      <c r="L14716">
        <v>14</v>
      </c>
      <c r="M14716" t="s">
        <v>177</v>
      </c>
      <c r="N14716">
        <v>14</v>
      </c>
      <c r="O14716" t="s">
        <v>24</v>
      </c>
      <c r="P14716" cm="1">
        <f t="array" ref="P14716">IF(Q14716&gt;0,INDEX(Q14716:Q36440,MATCH(TRUE,INDEX(Q14716:Q36440="",,),0)-1),"")</f>
        <v>4</v>
      </c>
      <c r="Q14716">
        <f t="shared" si="372"/>
        <v>1</v>
      </c>
      <c r="R14716">
        <f t="shared" si="371"/>
        <v>0</v>
      </c>
    </row>
    <row r="14717" spans="1:18" x14ac:dyDescent="0.3">
      <c r="A14717" t="s">
        <v>1031</v>
      </c>
      <c r="B14717" s="1">
        <v>38418</v>
      </c>
      <c r="C14717" t="s">
        <v>16</v>
      </c>
      <c r="D14717" t="s">
        <v>1067</v>
      </c>
      <c r="E14717" t="s">
        <v>1068</v>
      </c>
      <c r="G14717" s="6" t="s">
        <v>29</v>
      </c>
      <c r="H14717" t="s">
        <v>20</v>
      </c>
      <c r="I14717" t="s">
        <v>26</v>
      </c>
      <c r="J14717" t="s">
        <v>27</v>
      </c>
      <c r="K14717">
        <v>283.8</v>
      </c>
      <c r="L14717">
        <v>7.25</v>
      </c>
      <c r="M14717" t="s">
        <v>177</v>
      </c>
      <c r="N14717">
        <v>7.25</v>
      </c>
      <c r="O14717" t="s">
        <v>24</v>
      </c>
      <c r="P14717" cm="1">
        <f t="array" ref="P14717">IF(Q14717&gt;0,INDEX(Q14717:Q36441,MATCH(TRUE,INDEX(Q14717:Q36441="",,),0)-1),"")</f>
        <v>4</v>
      </c>
      <c r="Q14717">
        <f t="shared" si="372"/>
        <v>1</v>
      </c>
      <c r="R14717">
        <f t="shared" si="371"/>
        <v>0</v>
      </c>
    </row>
    <row r="14718" spans="1:18" x14ac:dyDescent="0.3">
      <c r="A14718" t="s">
        <v>1031</v>
      </c>
      <c r="B14718" s="1">
        <v>38418</v>
      </c>
      <c r="C14718" t="s">
        <v>16</v>
      </c>
      <c r="D14718" t="s">
        <v>1067</v>
      </c>
      <c r="E14718" t="s">
        <v>1068</v>
      </c>
      <c r="G14718" s="6" t="s">
        <v>29</v>
      </c>
      <c r="H14718" t="s">
        <v>99</v>
      </c>
      <c r="I14718" t="s">
        <v>26</v>
      </c>
      <c r="J14718" t="s">
        <v>27</v>
      </c>
      <c r="K14718">
        <v>3.5</v>
      </c>
      <c r="L14718">
        <v>9</v>
      </c>
      <c r="M14718" t="s">
        <v>177</v>
      </c>
      <c r="N14718">
        <v>9</v>
      </c>
      <c r="O14718" t="s">
        <v>24</v>
      </c>
      <c r="P14718" cm="1">
        <f t="array" ref="P14718">IF(Q14718&gt;0,INDEX(Q14718:Q36442,MATCH(TRUE,INDEX(Q14718:Q36442="",,),0)-1),"")</f>
        <v>4</v>
      </c>
      <c r="Q14718">
        <f t="shared" si="372"/>
        <v>1</v>
      </c>
      <c r="R14718">
        <f t="shared" si="371"/>
        <v>0</v>
      </c>
    </row>
    <row r="14719" spans="1:18" x14ac:dyDescent="0.3">
      <c r="A14719" t="s">
        <v>1031</v>
      </c>
      <c r="B14719" s="1">
        <v>38418</v>
      </c>
      <c r="C14719" t="s">
        <v>16</v>
      </c>
      <c r="D14719" t="s">
        <v>1067</v>
      </c>
      <c r="E14719" t="s">
        <v>1068</v>
      </c>
      <c r="G14719" s="6" t="s">
        <v>29</v>
      </c>
      <c r="H14719" t="s">
        <v>43</v>
      </c>
      <c r="I14719" t="s">
        <v>26</v>
      </c>
      <c r="J14719" t="s">
        <v>27</v>
      </c>
      <c r="K14719">
        <v>342.1</v>
      </c>
      <c r="L14719">
        <v>14.7</v>
      </c>
      <c r="M14719" t="s">
        <v>177</v>
      </c>
      <c r="N14719">
        <v>14.7</v>
      </c>
      <c r="O14719" t="s">
        <v>24</v>
      </c>
      <c r="P14719" cm="1">
        <f t="array" ref="P14719">IF(Q14719&gt;0,INDEX(Q14719:Q36443,MATCH(TRUE,INDEX(Q14719:Q36443="",,),0)-1),"")</f>
        <v>4</v>
      </c>
      <c r="Q14719">
        <f t="shared" si="372"/>
        <v>1</v>
      </c>
      <c r="R14719">
        <f t="shared" si="371"/>
        <v>0</v>
      </c>
    </row>
    <row r="14720" spans="1:18" x14ac:dyDescent="0.3">
      <c r="A14720" t="s">
        <v>1031</v>
      </c>
      <c r="B14720" s="1">
        <v>38418</v>
      </c>
      <c r="C14720" t="s">
        <v>16</v>
      </c>
      <c r="D14720" t="s">
        <v>1067</v>
      </c>
      <c r="E14720" t="s">
        <v>1068</v>
      </c>
      <c r="G14720" s="6" t="s">
        <v>29</v>
      </c>
      <c r="H14720" t="s">
        <v>63</v>
      </c>
      <c r="I14720" t="s">
        <v>26</v>
      </c>
      <c r="J14720" t="s">
        <v>27</v>
      </c>
      <c r="K14720">
        <v>197.9</v>
      </c>
      <c r="L14720">
        <v>16.149999999999999</v>
      </c>
      <c r="M14720" t="s">
        <v>177</v>
      </c>
      <c r="N14720">
        <v>16.149999999999999</v>
      </c>
      <c r="O14720" t="s">
        <v>24</v>
      </c>
      <c r="P14720" cm="1">
        <f t="array" ref="P14720">IF(Q14720&gt;0,INDEX(Q14720:Q36444,MATCH(TRUE,INDEX(Q14720:Q36444="",,),0)-1),"")</f>
        <v>4</v>
      </c>
      <c r="Q14720">
        <f t="shared" si="372"/>
        <v>1</v>
      </c>
      <c r="R14720">
        <f t="shared" si="371"/>
        <v>0</v>
      </c>
    </row>
    <row r="14721" spans="1:18" x14ac:dyDescent="0.3">
      <c r="A14721" t="s">
        <v>1031</v>
      </c>
      <c r="B14721" s="1">
        <v>38418</v>
      </c>
      <c r="C14721" t="s">
        <v>16</v>
      </c>
      <c r="D14721" t="s">
        <v>1067</v>
      </c>
      <c r="E14721" t="s">
        <v>1068</v>
      </c>
      <c r="G14721" t="s">
        <v>19</v>
      </c>
      <c r="H14721" t="s">
        <v>20</v>
      </c>
      <c r="I14721" t="s">
        <v>21</v>
      </c>
      <c r="J14721" t="s">
        <v>22</v>
      </c>
      <c r="K14721">
        <v>91.7</v>
      </c>
      <c r="L14721">
        <v>384</v>
      </c>
      <c r="M14721" t="s">
        <v>32</v>
      </c>
      <c r="N14721">
        <v>505</v>
      </c>
      <c r="P14721" cm="1">
        <f t="array" ref="P14721">IF(Q14721&gt;0,INDEX(Q14721:Q36445,MATCH(TRUE,INDEX(Q14721:Q36445="",,),0)-1),"")</f>
        <v>4</v>
      </c>
      <c r="Q14721">
        <f t="shared" si="372"/>
        <v>2</v>
      </c>
      <c r="R14721">
        <f t="shared" si="371"/>
        <v>0</v>
      </c>
    </row>
    <row r="14722" spans="1:18" x14ac:dyDescent="0.3">
      <c r="A14722" t="s">
        <v>1031</v>
      </c>
      <c r="B14722" s="1">
        <v>38418</v>
      </c>
      <c r="C14722" t="s">
        <v>16</v>
      </c>
      <c r="D14722" t="s">
        <v>1067</v>
      </c>
      <c r="E14722" t="s">
        <v>1068</v>
      </c>
      <c r="G14722" t="s">
        <v>19</v>
      </c>
      <c r="H14722" t="s">
        <v>43</v>
      </c>
      <c r="I14722" t="s">
        <v>21</v>
      </c>
      <c r="J14722" t="s">
        <v>22</v>
      </c>
      <c r="K14722">
        <v>79.5</v>
      </c>
      <c r="L14722">
        <v>166</v>
      </c>
      <c r="M14722" t="s">
        <v>32</v>
      </c>
      <c r="N14722">
        <v>410</v>
      </c>
      <c r="P14722" cm="1">
        <f t="array" ref="P14722">IF(Q14722&gt;0,INDEX(Q14722:Q36446,MATCH(TRUE,INDEX(Q14722:Q36446="",,),0)-1),"")</f>
        <v>4</v>
      </c>
      <c r="Q14722">
        <f t="shared" si="372"/>
        <v>2</v>
      </c>
      <c r="R14722">
        <f t="shared" si="371"/>
        <v>0</v>
      </c>
    </row>
    <row r="14723" spans="1:18" x14ac:dyDescent="0.3">
      <c r="A14723" t="s">
        <v>1031</v>
      </c>
      <c r="B14723" s="1">
        <v>38418</v>
      </c>
      <c r="C14723" t="s">
        <v>16</v>
      </c>
      <c r="D14723" t="s">
        <v>1067</v>
      </c>
      <c r="E14723" t="s">
        <v>1068</v>
      </c>
      <c r="G14723" t="s">
        <v>19</v>
      </c>
      <c r="H14723" t="s">
        <v>25</v>
      </c>
      <c r="I14723" t="s">
        <v>26</v>
      </c>
      <c r="J14723" t="s">
        <v>27</v>
      </c>
      <c r="K14723">
        <v>915.2</v>
      </c>
      <c r="L14723">
        <v>24.9</v>
      </c>
      <c r="M14723" t="s">
        <v>32</v>
      </c>
      <c r="N14723">
        <v>35.15</v>
      </c>
      <c r="P14723" cm="1">
        <f t="array" ref="P14723">IF(Q14723&gt;0,INDEX(Q14723:Q36447,MATCH(TRUE,INDEX(Q14723:Q36447="",,),0)-1),"")</f>
        <v>4</v>
      </c>
      <c r="Q14723">
        <f t="shared" si="372"/>
        <v>2</v>
      </c>
      <c r="R14723">
        <f t="shared" si="371"/>
        <v>0</v>
      </c>
    </row>
    <row r="14724" spans="1:18" x14ac:dyDescent="0.3">
      <c r="A14724" t="s">
        <v>1031</v>
      </c>
      <c r="B14724" s="1">
        <v>38418</v>
      </c>
      <c r="C14724" t="s">
        <v>16</v>
      </c>
      <c r="D14724" t="s">
        <v>1067</v>
      </c>
      <c r="E14724" t="s">
        <v>1068</v>
      </c>
      <c r="G14724" s="6" t="s">
        <v>29</v>
      </c>
      <c r="H14724" t="s">
        <v>30</v>
      </c>
      <c r="I14724" t="s">
        <v>21</v>
      </c>
      <c r="J14724" t="s">
        <v>22</v>
      </c>
      <c r="K14724">
        <v>7.2</v>
      </c>
      <c r="L14724">
        <v>128</v>
      </c>
      <c r="M14724" t="s">
        <v>32</v>
      </c>
      <c r="N14724">
        <v>128</v>
      </c>
      <c r="P14724" cm="1">
        <f t="array" ref="P14724">IF(Q14724&gt;0,INDEX(Q14724:Q36448,MATCH(TRUE,INDEX(Q14724:Q36448="",,),0)-1),"")</f>
        <v>4</v>
      </c>
      <c r="Q14724">
        <f t="shared" si="372"/>
        <v>2</v>
      </c>
      <c r="R14724">
        <f t="shared" si="371"/>
        <v>0</v>
      </c>
    </row>
    <row r="14725" spans="1:18" x14ac:dyDescent="0.3">
      <c r="A14725" t="s">
        <v>1031</v>
      </c>
      <c r="B14725" s="1">
        <v>38418</v>
      </c>
      <c r="C14725" t="s">
        <v>16</v>
      </c>
      <c r="D14725" t="s">
        <v>1067</v>
      </c>
      <c r="E14725" t="s">
        <v>1068</v>
      </c>
      <c r="G14725" s="6" t="s">
        <v>29</v>
      </c>
      <c r="H14725" t="s">
        <v>25</v>
      </c>
      <c r="I14725" t="s">
        <v>21</v>
      </c>
      <c r="J14725" t="s">
        <v>22</v>
      </c>
      <c r="K14725">
        <v>44.4</v>
      </c>
      <c r="L14725">
        <v>104</v>
      </c>
      <c r="M14725" t="s">
        <v>32</v>
      </c>
      <c r="N14725">
        <v>104</v>
      </c>
      <c r="P14725" cm="1">
        <f t="array" ref="P14725">IF(Q14725&gt;0,INDEX(Q14725:Q36449,MATCH(TRUE,INDEX(Q14725:Q36449="",,),0)-1),"")</f>
        <v>4</v>
      </c>
      <c r="Q14725">
        <f t="shared" si="372"/>
        <v>2</v>
      </c>
      <c r="R14725">
        <f t="shared" si="371"/>
        <v>0</v>
      </c>
    </row>
    <row r="14726" spans="1:18" x14ac:dyDescent="0.3">
      <c r="A14726" t="s">
        <v>1031</v>
      </c>
      <c r="B14726" s="1">
        <v>38418</v>
      </c>
      <c r="C14726" t="s">
        <v>16</v>
      </c>
      <c r="D14726" t="s">
        <v>1067</v>
      </c>
      <c r="E14726" t="s">
        <v>1068</v>
      </c>
      <c r="G14726" s="6" t="s">
        <v>29</v>
      </c>
      <c r="H14726" t="s">
        <v>63</v>
      </c>
      <c r="I14726" t="s">
        <v>21</v>
      </c>
      <c r="J14726" t="s">
        <v>22</v>
      </c>
      <c r="K14726">
        <v>6</v>
      </c>
      <c r="L14726">
        <v>47</v>
      </c>
      <c r="M14726" t="s">
        <v>32</v>
      </c>
      <c r="N14726">
        <v>47</v>
      </c>
      <c r="P14726" cm="1">
        <f t="array" ref="P14726">IF(Q14726&gt;0,INDEX(Q14726:Q36450,MATCH(TRUE,INDEX(Q14726:Q36450="",,),0)-1),"")</f>
        <v>4</v>
      </c>
      <c r="Q14726">
        <f t="shared" si="372"/>
        <v>2</v>
      </c>
      <c r="R14726">
        <f t="shared" si="371"/>
        <v>0</v>
      </c>
    </row>
    <row r="14727" spans="1:18" x14ac:dyDescent="0.3">
      <c r="A14727" t="s">
        <v>1031</v>
      </c>
      <c r="B14727" s="1">
        <v>38418</v>
      </c>
      <c r="C14727" t="s">
        <v>16</v>
      </c>
      <c r="D14727" t="s">
        <v>1067</v>
      </c>
      <c r="E14727" t="s">
        <v>1068</v>
      </c>
      <c r="G14727" s="6" t="s">
        <v>29</v>
      </c>
      <c r="H14727" t="s">
        <v>30</v>
      </c>
      <c r="I14727" t="s">
        <v>26</v>
      </c>
      <c r="J14727" t="s">
        <v>27</v>
      </c>
      <c r="K14727">
        <v>508.4</v>
      </c>
      <c r="L14727">
        <v>14</v>
      </c>
      <c r="M14727" t="s">
        <v>32</v>
      </c>
      <c r="N14727">
        <v>14</v>
      </c>
      <c r="P14727" cm="1">
        <f t="array" ref="P14727">IF(Q14727&gt;0,INDEX(Q14727:Q36451,MATCH(TRUE,INDEX(Q14727:Q36451="",,),0)-1),"")</f>
        <v>4</v>
      </c>
      <c r="Q14727">
        <f t="shared" si="372"/>
        <v>2</v>
      </c>
      <c r="R14727">
        <f t="shared" si="371"/>
        <v>0</v>
      </c>
    </row>
    <row r="14728" spans="1:18" x14ac:dyDescent="0.3">
      <c r="A14728" t="s">
        <v>1031</v>
      </c>
      <c r="B14728" s="1">
        <v>38418</v>
      </c>
      <c r="C14728" t="s">
        <v>16</v>
      </c>
      <c r="D14728" t="s">
        <v>1067</v>
      </c>
      <c r="E14728" t="s">
        <v>1068</v>
      </c>
      <c r="G14728" s="6" t="s">
        <v>29</v>
      </c>
      <c r="H14728" t="s">
        <v>20</v>
      </c>
      <c r="I14728" t="s">
        <v>26</v>
      </c>
      <c r="J14728" t="s">
        <v>27</v>
      </c>
      <c r="K14728">
        <v>283.8</v>
      </c>
      <c r="L14728">
        <v>7.25</v>
      </c>
      <c r="M14728" t="s">
        <v>32</v>
      </c>
      <c r="N14728">
        <v>7.25</v>
      </c>
      <c r="P14728" cm="1">
        <f t="array" ref="P14728">IF(Q14728&gt;0,INDEX(Q14728:Q36452,MATCH(TRUE,INDEX(Q14728:Q36452="",,),0)-1),"")</f>
        <v>4</v>
      </c>
      <c r="Q14728">
        <f t="shared" si="372"/>
        <v>2</v>
      </c>
      <c r="R14728">
        <f t="shared" si="371"/>
        <v>0</v>
      </c>
    </row>
    <row r="14729" spans="1:18" x14ac:dyDescent="0.3">
      <c r="A14729" t="s">
        <v>1031</v>
      </c>
      <c r="B14729" s="1">
        <v>38418</v>
      </c>
      <c r="C14729" t="s">
        <v>16</v>
      </c>
      <c r="D14729" t="s">
        <v>1067</v>
      </c>
      <c r="E14729" t="s">
        <v>1068</v>
      </c>
      <c r="G14729" s="6" t="s">
        <v>29</v>
      </c>
      <c r="H14729" t="s">
        <v>99</v>
      </c>
      <c r="I14729" t="s">
        <v>26</v>
      </c>
      <c r="J14729" t="s">
        <v>27</v>
      </c>
      <c r="K14729">
        <v>3.5</v>
      </c>
      <c r="L14729">
        <v>9</v>
      </c>
      <c r="M14729" t="s">
        <v>32</v>
      </c>
      <c r="N14729">
        <v>9</v>
      </c>
      <c r="P14729" cm="1">
        <f t="array" ref="P14729">IF(Q14729&gt;0,INDEX(Q14729:Q36453,MATCH(TRUE,INDEX(Q14729:Q36453="",,),0)-1),"")</f>
        <v>4</v>
      </c>
      <c r="Q14729">
        <f t="shared" si="372"/>
        <v>2</v>
      </c>
      <c r="R14729">
        <f t="shared" si="371"/>
        <v>0</v>
      </c>
    </row>
    <row r="14730" spans="1:18" x14ac:dyDescent="0.3">
      <c r="A14730" t="s">
        <v>1031</v>
      </c>
      <c r="B14730" s="1">
        <v>38418</v>
      </c>
      <c r="C14730" t="s">
        <v>16</v>
      </c>
      <c r="D14730" t="s">
        <v>1067</v>
      </c>
      <c r="E14730" t="s">
        <v>1068</v>
      </c>
      <c r="G14730" s="6" t="s">
        <v>29</v>
      </c>
      <c r="H14730" t="s">
        <v>43</v>
      </c>
      <c r="I14730" t="s">
        <v>26</v>
      </c>
      <c r="J14730" t="s">
        <v>27</v>
      </c>
      <c r="K14730">
        <v>342.1</v>
      </c>
      <c r="L14730">
        <v>14.7</v>
      </c>
      <c r="M14730" t="s">
        <v>32</v>
      </c>
      <c r="N14730">
        <v>14.7</v>
      </c>
      <c r="P14730" cm="1">
        <f t="array" ref="P14730">IF(Q14730&gt;0,INDEX(Q14730:Q36454,MATCH(TRUE,INDEX(Q14730:Q36454="",,),0)-1),"")</f>
        <v>4</v>
      </c>
      <c r="Q14730">
        <f t="shared" si="372"/>
        <v>2</v>
      </c>
      <c r="R14730">
        <f t="shared" si="371"/>
        <v>0</v>
      </c>
    </row>
    <row r="14731" spans="1:18" x14ac:dyDescent="0.3">
      <c r="A14731" t="s">
        <v>1031</v>
      </c>
      <c r="B14731" s="1">
        <v>38418</v>
      </c>
      <c r="C14731" t="s">
        <v>16</v>
      </c>
      <c r="D14731" t="s">
        <v>1067</v>
      </c>
      <c r="E14731" t="s">
        <v>1068</v>
      </c>
      <c r="G14731" s="6" t="s">
        <v>29</v>
      </c>
      <c r="H14731" t="s">
        <v>63</v>
      </c>
      <c r="I14731" t="s">
        <v>26</v>
      </c>
      <c r="J14731" t="s">
        <v>27</v>
      </c>
      <c r="K14731">
        <v>197.9</v>
      </c>
      <c r="L14731">
        <v>16.149999999999999</v>
      </c>
      <c r="M14731" t="s">
        <v>32</v>
      </c>
      <c r="N14731">
        <v>16.149999999999999</v>
      </c>
      <c r="P14731" cm="1">
        <f t="array" ref="P14731">IF(Q14731&gt;0,INDEX(Q14731:Q36455,MATCH(TRUE,INDEX(Q14731:Q36455="",,),0)-1),"")</f>
        <v>4</v>
      </c>
      <c r="Q14731">
        <f t="shared" si="372"/>
        <v>2</v>
      </c>
      <c r="R14731">
        <f t="shared" si="371"/>
        <v>0</v>
      </c>
    </row>
    <row r="14732" spans="1:18" x14ac:dyDescent="0.3">
      <c r="A14732" t="s">
        <v>1031</v>
      </c>
      <c r="B14732" s="1">
        <v>38418</v>
      </c>
      <c r="C14732" t="s">
        <v>16</v>
      </c>
      <c r="D14732" t="s">
        <v>1067</v>
      </c>
      <c r="E14732" t="s">
        <v>1068</v>
      </c>
      <c r="G14732" t="s">
        <v>19</v>
      </c>
      <c r="H14732" t="s">
        <v>20</v>
      </c>
      <c r="I14732" t="s">
        <v>21</v>
      </c>
      <c r="J14732" t="s">
        <v>22</v>
      </c>
      <c r="K14732">
        <v>91.7</v>
      </c>
      <c r="L14732">
        <v>384</v>
      </c>
      <c r="M14732" t="s">
        <v>189</v>
      </c>
      <c r="N14732">
        <v>384</v>
      </c>
      <c r="P14732" cm="1">
        <f t="array" ref="P14732">IF(Q14732&gt;0,INDEX(Q14732:Q36456,MATCH(TRUE,INDEX(Q14732:Q36456="",,),0)-1),"")</f>
        <v>4</v>
      </c>
      <c r="Q14732">
        <f t="shared" si="372"/>
        <v>3</v>
      </c>
      <c r="R14732">
        <f t="shared" si="371"/>
        <v>0</v>
      </c>
    </row>
    <row r="14733" spans="1:18" x14ac:dyDescent="0.3">
      <c r="A14733" t="s">
        <v>1031</v>
      </c>
      <c r="B14733" s="1">
        <v>38418</v>
      </c>
      <c r="C14733" t="s">
        <v>16</v>
      </c>
      <c r="D14733" t="s">
        <v>1067</v>
      </c>
      <c r="E14733" t="s">
        <v>1068</v>
      </c>
      <c r="G14733" t="s">
        <v>19</v>
      </c>
      <c r="H14733" t="s">
        <v>43</v>
      </c>
      <c r="I14733" t="s">
        <v>21</v>
      </c>
      <c r="J14733" t="s">
        <v>22</v>
      </c>
      <c r="K14733">
        <v>79.5</v>
      </c>
      <c r="L14733">
        <v>166</v>
      </c>
      <c r="M14733" t="s">
        <v>189</v>
      </c>
      <c r="N14733">
        <v>166</v>
      </c>
      <c r="P14733" cm="1">
        <f t="array" ref="P14733">IF(Q14733&gt;0,INDEX(Q14733:Q36457,MATCH(TRUE,INDEX(Q14733:Q36457="",,),0)-1),"")</f>
        <v>4</v>
      </c>
      <c r="Q14733">
        <f t="shared" si="372"/>
        <v>3</v>
      </c>
      <c r="R14733">
        <f t="shared" si="371"/>
        <v>0</v>
      </c>
    </row>
    <row r="14734" spans="1:18" x14ac:dyDescent="0.3">
      <c r="A14734" t="s">
        <v>1031</v>
      </c>
      <c r="B14734" s="1">
        <v>38418</v>
      </c>
      <c r="C14734" t="s">
        <v>16</v>
      </c>
      <c r="D14734" t="s">
        <v>1067</v>
      </c>
      <c r="E14734" t="s">
        <v>1068</v>
      </c>
      <c r="G14734" t="s">
        <v>19</v>
      </c>
      <c r="H14734" t="s">
        <v>25</v>
      </c>
      <c r="I14734" t="s">
        <v>26</v>
      </c>
      <c r="J14734" t="s">
        <v>27</v>
      </c>
      <c r="K14734">
        <v>915.2</v>
      </c>
      <c r="L14734">
        <v>24.9</v>
      </c>
      <c r="M14734" t="s">
        <v>189</v>
      </c>
      <c r="N14734">
        <v>51.93</v>
      </c>
      <c r="P14734" cm="1">
        <f t="array" ref="P14734">IF(Q14734&gt;0,INDEX(Q14734:Q36458,MATCH(TRUE,INDEX(Q14734:Q36458="",,),0)-1),"")</f>
        <v>4</v>
      </c>
      <c r="Q14734">
        <f t="shared" si="372"/>
        <v>3</v>
      </c>
      <c r="R14734">
        <f t="shared" si="371"/>
        <v>0</v>
      </c>
    </row>
    <row r="14735" spans="1:18" x14ac:dyDescent="0.3">
      <c r="A14735" t="s">
        <v>1031</v>
      </c>
      <c r="B14735" s="1">
        <v>38418</v>
      </c>
      <c r="C14735" t="s">
        <v>16</v>
      </c>
      <c r="D14735" t="s">
        <v>1067</v>
      </c>
      <c r="E14735" t="s">
        <v>1068</v>
      </c>
      <c r="G14735" s="6" t="s">
        <v>29</v>
      </c>
      <c r="H14735" t="s">
        <v>30</v>
      </c>
      <c r="I14735" t="s">
        <v>21</v>
      </c>
      <c r="J14735" t="s">
        <v>22</v>
      </c>
      <c r="K14735">
        <v>7.2</v>
      </c>
      <c r="L14735">
        <v>128</v>
      </c>
      <c r="M14735" t="s">
        <v>189</v>
      </c>
      <c r="N14735">
        <v>128</v>
      </c>
      <c r="P14735" cm="1">
        <f t="array" ref="P14735">IF(Q14735&gt;0,INDEX(Q14735:Q36459,MATCH(TRUE,INDEX(Q14735:Q36459="",,),0)-1),"")</f>
        <v>4</v>
      </c>
      <c r="Q14735">
        <f t="shared" si="372"/>
        <v>3</v>
      </c>
      <c r="R14735">
        <f t="shared" si="371"/>
        <v>0</v>
      </c>
    </row>
    <row r="14736" spans="1:18" x14ac:dyDescent="0.3">
      <c r="A14736" t="s">
        <v>1031</v>
      </c>
      <c r="B14736" s="1">
        <v>38418</v>
      </c>
      <c r="C14736" t="s">
        <v>16</v>
      </c>
      <c r="D14736" t="s">
        <v>1067</v>
      </c>
      <c r="E14736" t="s">
        <v>1068</v>
      </c>
      <c r="G14736" s="6" t="s">
        <v>29</v>
      </c>
      <c r="H14736" t="s">
        <v>25</v>
      </c>
      <c r="I14736" t="s">
        <v>21</v>
      </c>
      <c r="J14736" t="s">
        <v>22</v>
      </c>
      <c r="K14736">
        <v>44.4</v>
      </c>
      <c r="L14736">
        <v>104</v>
      </c>
      <c r="M14736" t="s">
        <v>189</v>
      </c>
      <c r="N14736">
        <v>104</v>
      </c>
      <c r="P14736" cm="1">
        <f t="array" ref="P14736">IF(Q14736&gt;0,INDEX(Q14736:Q36460,MATCH(TRUE,INDEX(Q14736:Q36460="",,),0)-1),"")</f>
        <v>4</v>
      </c>
      <c r="Q14736">
        <f t="shared" si="372"/>
        <v>3</v>
      </c>
      <c r="R14736">
        <f t="shared" si="371"/>
        <v>0</v>
      </c>
    </row>
    <row r="14737" spans="1:18" x14ac:dyDescent="0.3">
      <c r="A14737" t="s">
        <v>1031</v>
      </c>
      <c r="B14737" s="1">
        <v>38418</v>
      </c>
      <c r="C14737" t="s">
        <v>16</v>
      </c>
      <c r="D14737" t="s">
        <v>1067</v>
      </c>
      <c r="E14737" t="s">
        <v>1068</v>
      </c>
      <c r="G14737" s="6" t="s">
        <v>29</v>
      </c>
      <c r="H14737" t="s">
        <v>63</v>
      </c>
      <c r="I14737" t="s">
        <v>21</v>
      </c>
      <c r="J14737" t="s">
        <v>22</v>
      </c>
      <c r="K14737">
        <v>6</v>
      </c>
      <c r="L14737">
        <v>47</v>
      </c>
      <c r="M14737" t="s">
        <v>189</v>
      </c>
      <c r="N14737">
        <v>47</v>
      </c>
      <c r="P14737" cm="1">
        <f t="array" ref="P14737">IF(Q14737&gt;0,INDEX(Q14737:Q36461,MATCH(TRUE,INDEX(Q14737:Q36461="",,),0)-1),"")</f>
        <v>4</v>
      </c>
      <c r="Q14737">
        <f t="shared" si="372"/>
        <v>3</v>
      </c>
      <c r="R14737">
        <f t="shared" si="371"/>
        <v>0</v>
      </c>
    </row>
    <row r="14738" spans="1:18" x14ac:dyDescent="0.3">
      <c r="A14738" t="s">
        <v>1031</v>
      </c>
      <c r="B14738" s="1">
        <v>38418</v>
      </c>
      <c r="C14738" t="s">
        <v>16</v>
      </c>
      <c r="D14738" t="s">
        <v>1067</v>
      </c>
      <c r="E14738" t="s">
        <v>1068</v>
      </c>
      <c r="G14738" s="6" t="s">
        <v>29</v>
      </c>
      <c r="H14738" t="s">
        <v>30</v>
      </c>
      <c r="I14738" t="s">
        <v>26</v>
      </c>
      <c r="J14738" t="s">
        <v>27</v>
      </c>
      <c r="K14738">
        <v>508.4</v>
      </c>
      <c r="L14738">
        <v>14</v>
      </c>
      <c r="M14738" t="s">
        <v>189</v>
      </c>
      <c r="N14738">
        <v>14</v>
      </c>
      <c r="P14738" cm="1">
        <f t="array" ref="P14738">IF(Q14738&gt;0,INDEX(Q14738:Q36462,MATCH(TRUE,INDEX(Q14738:Q36462="",,),0)-1),"")</f>
        <v>4</v>
      </c>
      <c r="Q14738">
        <f t="shared" si="372"/>
        <v>3</v>
      </c>
      <c r="R14738">
        <f t="shared" si="371"/>
        <v>0</v>
      </c>
    </row>
    <row r="14739" spans="1:18" x14ac:dyDescent="0.3">
      <c r="A14739" t="s">
        <v>1031</v>
      </c>
      <c r="B14739" s="1">
        <v>38418</v>
      </c>
      <c r="C14739" t="s">
        <v>16</v>
      </c>
      <c r="D14739" t="s">
        <v>1067</v>
      </c>
      <c r="E14739" t="s">
        <v>1068</v>
      </c>
      <c r="G14739" s="6" t="s">
        <v>29</v>
      </c>
      <c r="H14739" t="s">
        <v>20</v>
      </c>
      <c r="I14739" t="s">
        <v>26</v>
      </c>
      <c r="J14739" t="s">
        <v>27</v>
      </c>
      <c r="K14739">
        <v>283.8</v>
      </c>
      <c r="L14739">
        <v>7.25</v>
      </c>
      <c r="M14739" t="s">
        <v>189</v>
      </c>
      <c r="N14739">
        <v>7.25</v>
      </c>
      <c r="P14739" cm="1">
        <f t="array" ref="P14739">IF(Q14739&gt;0,INDEX(Q14739:Q36463,MATCH(TRUE,INDEX(Q14739:Q36463="",,),0)-1),"")</f>
        <v>4</v>
      </c>
      <c r="Q14739">
        <f t="shared" si="372"/>
        <v>3</v>
      </c>
      <c r="R14739">
        <f t="shared" si="371"/>
        <v>0</v>
      </c>
    </row>
    <row r="14740" spans="1:18" x14ac:dyDescent="0.3">
      <c r="A14740" t="s">
        <v>1031</v>
      </c>
      <c r="B14740" s="1">
        <v>38418</v>
      </c>
      <c r="C14740" t="s">
        <v>16</v>
      </c>
      <c r="D14740" t="s">
        <v>1067</v>
      </c>
      <c r="E14740" t="s">
        <v>1068</v>
      </c>
      <c r="G14740" s="6" t="s">
        <v>29</v>
      </c>
      <c r="H14740" t="s">
        <v>99</v>
      </c>
      <c r="I14740" t="s">
        <v>26</v>
      </c>
      <c r="J14740" t="s">
        <v>27</v>
      </c>
      <c r="K14740">
        <v>3.5</v>
      </c>
      <c r="L14740">
        <v>9</v>
      </c>
      <c r="M14740" t="s">
        <v>189</v>
      </c>
      <c r="N14740">
        <v>9</v>
      </c>
      <c r="P14740" cm="1">
        <f t="array" ref="P14740">IF(Q14740&gt;0,INDEX(Q14740:Q36464,MATCH(TRUE,INDEX(Q14740:Q36464="",,),0)-1),"")</f>
        <v>4</v>
      </c>
      <c r="Q14740">
        <f t="shared" si="372"/>
        <v>3</v>
      </c>
      <c r="R14740">
        <f t="shared" si="371"/>
        <v>0</v>
      </c>
    </row>
    <row r="14741" spans="1:18" x14ac:dyDescent="0.3">
      <c r="A14741" t="s">
        <v>1031</v>
      </c>
      <c r="B14741" s="1">
        <v>38418</v>
      </c>
      <c r="C14741" t="s">
        <v>16</v>
      </c>
      <c r="D14741" t="s">
        <v>1067</v>
      </c>
      <c r="E14741" t="s">
        <v>1068</v>
      </c>
      <c r="G14741" s="6" t="s">
        <v>29</v>
      </c>
      <c r="H14741" t="s">
        <v>43</v>
      </c>
      <c r="I14741" t="s">
        <v>26</v>
      </c>
      <c r="J14741" t="s">
        <v>27</v>
      </c>
      <c r="K14741">
        <v>342.1</v>
      </c>
      <c r="L14741">
        <v>14.7</v>
      </c>
      <c r="M14741" t="s">
        <v>189</v>
      </c>
      <c r="N14741">
        <v>14.7</v>
      </c>
      <c r="P14741" cm="1">
        <f t="array" ref="P14741">IF(Q14741&gt;0,INDEX(Q14741:Q36465,MATCH(TRUE,INDEX(Q14741:Q36465="",,),0)-1),"")</f>
        <v>4</v>
      </c>
      <c r="Q14741">
        <f t="shared" si="372"/>
        <v>3</v>
      </c>
      <c r="R14741">
        <f t="shared" si="371"/>
        <v>0</v>
      </c>
    </row>
    <row r="14742" spans="1:18" x14ac:dyDescent="0.3">
      <c r="A14742" t="s">
        <v>1031</v>
      </c>
      <c r="B14742" s="1">
        <v>38418</v>
      </c>
      <c r="C14742" t="s">
        <v>16</v>
      </c>
      <c r="D14742" t="s">
        <v>1067</v>
      </c>
      <c r="E14742" t="s">
        <v>1068</v>
      </c>
      <c r="G14742" s="6" t="s">
        <v>29</v>
      </c>
      <c r="H14742" t="s">
        <v>63</v>
      </c>
      <c r="I14742" t="s">
        <v>26</v>
      </c>
      <c r="J14742" t="s">
        <v>27</v>
      </c>
      <c r="K14742">
        <v>197.9</v>
      </c>
      <c r="L14742">
        <v>16.149999999999999</v>
      </c>
      <c r="M14742" t="s">
        <v>189</v>
      </c>
      <c r="N14742">
        <v>16.149999999999999</v>
      </c>
      <c r="P14742" cm="1">
        <f t="array" ref="P14742">IF(Q14742&gt;0,INDEX(Q14742:Q36466,MATCH(TRUE,INDEX(Q14742:Q36466="",,),0)-1),"")</f>
        <v>4</v>
      </c>
      <c r="Q14742">
        <f t="shared" si="372"/>
        <v>3</v>
      </c>
      <c r="R14742">
        <f t="shared" si="371"/>
        <v>0</v>
      </c>
    </row>
    <row r="14743" spans="1:18" x14ac:dyDescent="0.3">
      <c r="A14743" t="s">
        <v>1031</v>
      </c>
      <c r="B14743" s="1">
        <v>38418</v>
      </c>
      <c r="C14743" t="s">
        <v>16</v>
      </c>
      <c r="D14743" t="s">
        <v>1067</v>
      </c>
      <c r="E14743" t="s">
        <v>1068</v>
      </c>
      <c r="G14743" t="s">
        <v>19</v>
      </c>
      <c r="H14743" t="s">
        <v>20</v>
      </c>
      <c r="I14743" t="s">
        <v>21</v>
      </c>
      <c r="J14743" t="s">
        <v>22</v>
      </c>
      <c r="K14743">
        <v>91.7</v>
      </c>
      <c r="L14743">
        <v>384</v>
      </c>
      <c r="M14743" t="s">
        <v>922</v>
      </c>
      <c r="N14743">
        <v>400</v>
      </c>
      <c r="P14743" cm="1">
        <f t="array" ref="P14743">IF(Q14743&gt;0,INDEX(Q14743:Q36467,MATCH(TRUE,INDEX(Q14743:Q36467="",,),0)-1),"")</f>
        <v>4</v>
      </c>
      <c r="Q14743">
        <f t="shared" si="372"/>
        <v>4</v>
      </c>
      <c r="R14743">
        <f t="shared" si="371"/>
        <v>0</v>
      </c>
    </row>
    <row r="14744" spans="1:18" x14ac:dyDescent="0.3">
      <c r="A14744" t="s">
        <v>1031</v>
      </c>
      <c r="B14744" s="1">
        <v>38418</v>
      </c>
      <c r="C14744" t="s">
        <v>16</v>
      </c>
      <c r="D14744" t="s">
        <v>1067</v>
      </c>
      <c r="E14744" t="s">
        <v>1068</v>
      </c>
      <c r="G14744" t="s">
        <v>19</v>
      </c>
      <c r="H14744" t="s">
        <v>43</v>
      </c>
      <c r="I14744" t="s">
        <v>21</v>
      </c>
      <c r="J14744" t="s">
        <v>22</v>
      </c>
      <c r="K14744">
        <v>79.5</v>
      </c>
      <c r="L14744">
        <v>166</v>
      </c>
      <c r="M14744" t="s">
        <v>922</v>
      </c>
      <c r="N14744">
        <v>200</v>
      </c>
      <c r="P14744" cm="1">
        <f t="array" ref="P14744">IF(Q14744&gt;0,INDEX(Q14744:Q36468,MATCH(TRUE,INDEX(Q14744:Q36468="",,),0)-1),"")</f>
        <v>4</v>
      </c>
      <c r="Q14744">
        <f t="shared" si="372"/>
        <v>4</v>
      </c>
      <c r="R14744">
        <f t="shared" si="371"/>
        <v>0</v>
      </c>
    </row>
    <row r="14745" spans="1:18" x14ac:dyDescent="0.3">
      <c r="A14745" t="s">
        <v>1031</v>
      </c>
      <c r="B14745" s="1">
        <v>38418</v>
      </c>
      <c r="C14745" t="s">
        <v>16</v>
      </c>
      <c r="D14745" t="s">
        <v>1067</v>
      </c>
      <c r="E14745" t="s">
        <v>1068</v>
      </c>
      <c r="G14745" t="s">
        <v>19</v>
      </c>
      <c r="H14745" t="s">
        <v>25</v>
      </c>
      <c r="I14745" t="s">
        <v>26</v>
      </c>
      <c r="J14745" t="s">
        <v>27</v>
      </c>
      <c r="K14745">
        <v>915.2</v>
      </c>
      <c r="L14745">
        <v>24.9</v>
      </c>
      <c r="M14745" t="s">
        <v>922</v>
      </c>
      <c r="N14745">
        <v>38</v>
      </c>
      <c r="P14745" cm="1">
        <f t="array" ref="P14745">IF(Q14745&gt;0,INDEX(Q14745:Q36469,MATCH(TRUE,INDEX(Q14745:Q36469="",,),0)-1),"")</f>
        <v>4</v>
      </c>
      <c r="Q14745">
        <f t="shared" si="372"/>
        <v>4</v>
      </c>
      <c r="R14745">
        <f t="shared" si="371"/>
        <v>0</v>
      </c>
    </row>
    <row r="14746" spans="1:18" x14ac:dyDescent="0.3">
      <c r="A14746" t="s">
        <v>1031</v>
      </c>
      <c r="B14746" s="1">
        <v>38418</v>
      </c>
      <c r="C14746" t="s">
        <v>16</v>
      </c>
      <c r="D14746" t="s">
        <v>1067</v>
      </c>
      <c r="E14746" t="s">
        <v>1068</v>
      </c>
      <c r="G14746" s="6" t="s">
        <v>29</v>
      </c>
      <c r="H14746" t="s">
        <v>30</v>
      </c>
      <c r="I14746" t="s">
        <v>21</v>
      </c>
      <c r="J14746" t="s">
        <v>22</v>
      </c>
      <c r="K14746">
        <v>7.2</v>
      </c>
      <c r="L14746">
        <v>128</v>
      </c>
      <c r="M14746" t="s">
        <v>922</v>
      </c>
      <c r="N14746">
        <v>128</v>
      </c>
      <c r="P14746" cm="1">
        <f t="array" ref="P14746">IF(Q14746&gt;0,INDEX(Q14746:Q36470,MATCH(TRUE,INDEX(Q14746:Q36470="",,),0)-1),"")</f>
        <v>4</v>
      </c>
      <c r="Q14746">
        <f t="shared" si="372"/>
        <v>4</v>
      </c>
      <c r="R14746">
        <f t="shared" si="371"/>
        <v>0</v>
      </c>
    </row>
    <row r="14747" spans="1:18" x14ac:dyDescent="0.3">
      <c r="A14747" t="s">
        <v>1031</v>
      </c>
      <c r="B14747" s="1">
        <v>38418</v>
      </c>
      <c r="C14747" t="s">
        <v>16</v>
      </c>
      <c r="D14747" t="s">
        <v>1067</v>
      </c>
      <c r="E14747" t="s">
        <v>1068</v>
      </c>
      <c r="G14747" s="6" t="s">
        <v>29</v>
      </c>
      <c r="H14747" t="s">
        <v>25</v>
      </c>
      <c r="I14747" t="s">
        <v>21</v>
      </c>
      <c r="J14747" t="s">
        <v>22</v>
      </c>
      <c r="K14747">
        <v>44.4</v>
      </c>
      <c r="L14747">
        <v>104</v>
      </c>
      <c r="M14747" t="s">
        <v>922</v>
      </c>
      <c r="N14747">
        <v>104</v>
      </c>
      <c r="P14747" cm="1">
        <f t="array" ref="P14747">IF(Q14747&gt;0,INDEX(Q14747:Q36471,MATCH(TRUE,INDEX(Q14747:Q36471="",,),0)-1),"")</f>
        <v>4</v>
      </c>
      <c r="Q14747">
        <f t="shared" si="372"/>
        <v>4</v>
      </c>
      <c r="R14747">
        <f t="shared" si="371"/>
        <v>0</v>
      </c>
    </row>
    <row r="14748" spans="1:18" x14ac:dyDescent="0.3">
      <c r="A14748" t="s">
        <v>1031</v>
      </c>
      <c r="B14748" s="1">
        <v>38418</v>
      </c>
      <c r="C14748" t="s">
        <v>16</v>
      </c>
      <c r="D14748" t="s">
        <v>1067</v>
      </c>
      <c r="E14748" t="s">
        <v>1068</v>
      </c>
      <c r="G14748" s="6" t="s">
        <v>29</v>
      </c>
      <c r="H14748" t="s">
        <v>63</v>
      </c>
      <c r="I14748" t="s">
        <v>21</v>
      </c>
      <c r="J14748" t="s">
        <v>22</v>
      </c>
      <c r="K14748">
        <v>6</v>
      </c>
      <c r="L14748">
        <v>47</v>
      </c>
      <c r="M14748" t="s">
        <v>922</v>
      </c>
      <c r="N14748">
        <v>47</v>
      </c>
      <c r="P14748" cm="1">
        <f t="array" ref="P14748">IF(Q14748&gt;0,INDEX(Q14748:Q36472,MATCH(TRUE,INDEX(Q14748:Q36472="",,),0)-1),"")</f>
        <v>4</v>
      </c>
      <c r="Q14748">
        <f t="shared" si="372"/>
        <v>4</v>
      </c>
      <c r="R14748">
        <f t="shared" si="371"/>
        <v>0</v>
      </c>
    </row>
    <row r="14749" spans="1:18" x14ac:dyDescent="0.3">
      <c r="A14749" t="s">
        <v>1031</v>
      </c>
      <c r="B14749" s="1">
        <v>38418</v>
      </c>
      <c r="C14749" t="s">
        <v>16</v>
      </c>
      <c r="D14749" t="s">
        <v>1067</v>
      </c>
      <c r="E14749" t="s">
        <v>1068</v>
      </c>
      <c r="G14749" s="6" t="s">
        <v>29</v>
      </c>
      <c r="H14749" t="s">
        <v>30</v>
      </c>
      <c r="I14749" t="s">
        <v>26</v>
      </c>
      <c r="J14749" t="s">
        <v>27</v>
      </c>
      <c r="K14749">
        <v>508.4</v>
      </c>
      <c r="L14749">
        <v>14</v>
      </c>
      <c r="M14749" t="s">
        <v>922</v>
      </c>
      <c r="N14749">
        <v>14</v>
      </c>
      <c r="P14749" cm="1">
        <f t="array" ref="P14749">IF(Q14749&gt;0,INDEX(Q14749:Q36473,MATCH(TRUE,INDEX(Q14749:Q36473="",,),0)-1),"")</f>
        <v>4</v>
      </c>
      <c r="Q14749">
        <f t="shared" si="372"/>
        <v>4</v>
      </c>
      <c r="R14749">
        <f t="shared" si="371"/>
        <v>0</v>
      </c>
    </row>
    <row r="14750" spans="1:18" x14ac:dyDescent="0.3">
      <c r="A14750" t="s">
        <v>1031</v>
      </c>
      <c r="B14750" s="1">
        <v>38418</v>
      </c>
      <c r="C14750" t="s">
        <v>16</v>
      </c>
      <c r="D14750" t="s">
        <v>1067</v>
      </c>
      <c r="E14750" t="s">
        <v>1068</v>
      </c>
      <c r="G14750" s="6" t="s">
        <v>29</v>
      </c>
      <c r="H14750" t="s">
        <v>20</v>
      </c>
      <c r="I14750" t="s">
        <v>26</v>
      </c>
      <c r="J14750" t="s">
        <v>27</v>
      </c>
      <c r="K14750">
        <v>283.8</v>
      </c>
      <c r="L14750">
        <v>7.25</v>
      </c>
      <c r="M14750" t="s">
        <v>922</v>
      </c>
      <c r="N14750">
        <v>7.25</v>
      </c>
      <c r="P14750" cm="1">
        <f t="array" ref="P14750">IF(Q14750&gt;0,INDEX(Q14750:Q36474,MATCH(TRUE,INDEX(Q14750:Q36474="",,),0)-1),"")</f>
        <v>4</v>
      </c>
      <c r="Q14750">
        <f t="shared" si="372"/>
        <v>4</v>
      </c>
      <c r="R14750">
        <f t="shared" si="371"/>
        <v>0</v>
      </c>
    </row>
    <row r="14751" spans="1:18" x14ac:dyDescent="0.3">
      <c r="A14751" t="s">
        <v>1031</v>
      </c>
      <c r="B14751" s="1">
        <v>38418</v>
      </c>
      <c r="C14751" t="s">
        <v>16</v>
      </c>
      <c r="D14751" t="s">
        <v>1067</v>
      </c>
      <c r="E14751" t="s">
        <v>1068</v>
      </c>
      <c r="G14751" s="6" t="s">
        <v>29</v>
      </c>
      <c r="H14751" t="s">
        <v>99</v>
      </c>
      <c r="I14751" t="s">
        <v>26</v>
      </c>
      <c r="J14751" t="s">
        <v>27</v>
      </c>
      <c r="K14751">
        <v>3.5</v>
      </c>
      <c r="L14751">
        <v>9</v>
      </c>
      <c r="M14751" t="s">
        <v>922</v>
      </c>
      <c r="N14751">
        <v>9</v>
      </c>
      <c r="P14751" cm="1">
        <f t="array" ref="P14751">IF(Q14751&gt;0,INDEX(Q14751:Q36475,MATCH(TRUE,INDEX(Q14751:Q36475="",,),0)-1),"")</f>
        <v>4</v>
      </c>
      <c r="Q14751">
        <f t="shared" si="372"/>
        <v>4</v>
      </c>
      <c r="R14751">
        <f t="shared" si="371"/>
        <v>0</v>
      </c>
    </row>
    <row r="14752" spans="1:18" x14ac:dyDescent="0.3">
      <c r="A14752" t="s">
        <v>1031</v>
      </c>
      <c r="B14752" s="1">
        <v>38418</v>
      </c>
      <c r="C14752" t="s">
        <v>16</v>
      </c>
      <c r="D14752" t="s">
        <v>1067</v>
      </c>
      <c r="E14752" t="s">
        <v>1068</v>
      </c>
      <c r="G14752" s="6" t="s">
        <v>29</v>
      </c>
      <c r="H14752" t="s">
        <v>43</v>
      </c>
      <c r="I14752" t="s">
        <v>26</v>
      </c>
      <c r="J14752" t="s">
        <v>27</v>
      </c>
      <c r="K14752">
        <v>342.1</v>
      </c>
      <c r="L14752">
        <v>14.7</v>
      </c>
      <c r="M14752" t="s">
        <v>922</v>
      </c>
      <c r="N14752">
        <v>14.7</v>
      </c>
      <c r="P14752" cm="1">
        <f t="array" ref="P14752">IF(Q14752&gt;0,INDEX(Q14752:Q36476,MATCH(TRUE,INDEX(Q14752:Q36476="",,),0)-1),"")</f>
        <v>4</v>
      </c>
      <c r="Q14752">
        <f t="shared" si="372"/>
        <v>4</v>
      </c>
      <c r="R14752">
        <f t="shared" si="371"/>
        <v>0</v>
      </c>
    </row>
    <row r="14753" spans="1:18" x14ac:dyDescent="0.3">
      <c r="A14753" t="s">
        <v>1031</v>
      </c>
      <c r="B14753" s="1">
        <v>38418</v>
      </c>
      <c r="C14753" t="s">
        <v>16</v>
      </c>
      <c r="D14753" t="s">
        <v>1067</v>
      </c>
      <c r="E14753" t="s">
        <v>1068</v>
      </c>
      <c r="G14753" s="6" t="s">
        <v>29</v>
      </c>
      <c r="H14753" t="s">
        <v>63</v>
      </c>
      <c r="I14753" t="s">
        <v>26</v>
      </c>
      <c r="J14753" t="s">
        <v>27</v>
      </c>
      <c r="K14753">
        <v>197.9</v>
      </c>
      <c r="L14753">
        <v>16.149999999999999</v>
      </c>
      <c r="M14753" t="s">
        <v>922</v>
      </c>
      <c r="N14753">
        <v>16.149999999999999</v>
      </c>
      <c r="P14753" cm="1">
        <f t="array" ref="P14753">IF(Q14753&gt;0,INDEX(Q14753:Q36477,MATCH(TRUE,INDEX(Q14753:Q36477="",,),0)-1),"")</f>
        <v>4</v>
      </c>
      <c r="Q14753">
        <f t="shared" si="372"/>
        <v>4</v>
      </c>
      <c r="R14753">
        <f t="shared" si="371"/>
        <v>0</v>
      </c>
    </row>
    <row r="14754" spans="1:18" x14ac:dyDescent="0.3">
      <c r="P14754" t="str" cm="1">
        <f t="array" ref="P14754">IF(Q14754&gt;0,INDEX(Q14754:Q36478,MATCH(TRUE,INDEX(Q14754:Q36478="",,),0)-1),"")</f>
        <v/>
      </c>
      <c r="R14754" t="str">
        <f t="shared" si="371"/>
        <v/>
      </c>
    </row>
    <row r="14755" spans="1:18" x14ac:dyDescent="0.3">
      <c r="A14755" t="s">
        <v>1031</v>
      </c>
      <c r="B14755" s="1">
        <v>38418</v>
      </c>
      <c r="C14755" t="s">
        <v>16</v>
      </c>
      <c r="D14755" t="s">
        <v>1069</v>
      </c>
      <c r="E14755" t="s">
        <v>1070</v>
      </c>
      <c r="G14755" t="s">
        <v>19</v>
      </c>
      <c r="H14755" t="s">
        <v>41</v>
      </c>
      <c r="I14755" t="s">
        <v>21</v>
      </c>
      <c r="J14755" t="s">
        <v>22</v>
      </c>
      <c r="K14755">
        <v>255.6</v>
      </c>
      <c r="L14755">
        <v>155</v>
      </c>
      <c r="M14755" t="s">
        <v>44</v>
      </c>
      <c r="N14755">
        <v>155</v>
      </c>
      <c r="O14755" t="s">
        <v>24</v>
      </c>
      <c r="P14755" cm="1">
        <f t="array" ref="P14755">IF(Q14755&gt;0,INDEX(Q14755:Q36479,MATCH(TRUE,INDEX(Q14755:Q36479="",,),0)-1),"")</f>
        <v>6</v>
      </c>
      <c r="Q14755">
        <f>INT((ROW()-14755)/9)+1</f>
        <v>1</v>
      </c>
      <c r="R14755">
        <f t="shared" si="371"/>
        <v>0</v>
      </c>
    </row>
    <row r="14756" spans="1:18" x14ac:dyDescent="0.3">
      <c r="A14756" t="s">
        <v>1031</v>
      </c>
      <c r="B14756" s="1">
        <v>38418</v>
      </c>
      <c r="C14756" t="s">
        <v>16</v>
      </c>
      <c r="D14756" t="s">
        <v>1069</v>
      </c>
      <c r="E14756" t="s">
        <v>1070</v>
      </c>
      <c r="G14756" t="s">
        <v>19</v>
      </c>
      <c r="H14756" t="s">
        <v>41</v>
      </c>
      <c r="I14756" t="s">
        <v>26</v>
      </c>
      <c r="J14756" t="s">
        <v>27</v>
      </c>
      <c r="K14756">
        <v>441.1</v>
      </c>
      <c r="L14756">
        <v>50.1</v>
      </c>
      <c r="M14756" t="s">
        <v>44</v>
      </c>
      <c r="N14756">
        <v>50.1</v>
      </c>
      <c r="O14756" t="s">
        <v>24</v>
      </c>
      <c r="P14756" cm="1">
        <f t="array" ref="P14756">IF(Q14756&gt;0,INDEX(Q14756:Q36480,MATCH(TRUE,INDEX(Q14756:Q36480="",,),0)-1),"")</f>
        <v>6</v>
      </c>
      <c r="Q14756">
        <f t="shared" ref="Q14756:Q14808" si="373">INT((ROW()-14755)/9)+1</f>
        <v>1</v>
      </c>
      <c r="R14756">
        <f t="shared" si="371"/>
        <v>0</v>
      </c>
    </row>
    <row r="14757" spans="1:18" x14ac:dyDescent="0.3">
      <c r="A14757" t="s">
        <v>1031</v>
      </c>
      <c r="B14757" s="1">
        <v>38418</v>
      </c>
      <c r="C14757" t="s">
        <v>16</v>
      </c>
      <c r="D14757" t="s">
        <v>1069</v>
      </c>
      <c r="E14757" t="s">
        <v>1070</v>
      </c>
      <c r="G14757" t="s">
        <v>19</v>
      </c>
      <c r="H14757" t="s">
        <v>28</v>
      </c>
      <c r="I14757" t="s">
        <v>26</v>
      </c>
      <c r="J14757" t="s">
        <v>27</v>
      </c>
      <c r="K14757">
        <v>1323.9</v>
      </c>
      <c r="L14757">
        <v>21.65</v>
      </c>
      <c r="M14757" t="s">
        <v>44</v>
      </c>
      <c r="N14757">
        <v>56.61</v>
      </c>
      <c r="O14757" t="s">
        <v>24</v>
      </c>
      <c r="P14757" cm="1">
        <f t="array" ref="P14757">IF(Q14757&gt;0,INDEX(Q14757:Q36481,MATCH(TRUE,INDEX(Q14757:Q36481="",,),0)-1),"")</f>
        <v>6</v>
      </c>
      <c r="Q14757">
        <f t="shared" si="373"/>
        <v>1</v>
      </c>
      <c r="R14757">
        <f t="shared" si="371"/>
        <v>0</v>
      </c>
    </row>
    <row r="14758" spans="1:18" x14ac:dyDescent="0.3">
      <c r="A14758" t="s">
        <v>1031</v>
      </c>
      <c r="B14758" s="1">
        <v>38418</v>
      </c>
      <c r="C14758" t="s">
        <v>16</v>
      </c>
      <c r="D14758" t="s">
        <v>1069</v>
      </c>
      <c r="E14758" t="s">
        <v>1070</v>
      </c>
      <c r="G14758" s="6" t="s">
        <v>29</v>
      </c>
      <c r="H14758" t="s">
        <v>69</v>
      </c>
      <c r="I14758" t="s">
        <v>21</v>
      </c>
      <c r="J14758" t="s">
        <v>22</v>
      </c>
      <c r="K14758">
        <v>11.7</v>
      </c>
      <c r="L14758">
        <v>85</v>
      </c>
      <c r="M14758" t="s">
        <v>44</v>
      </c>
      <c r="N14758">
        <v>85</v>
      </c>
      <c r="O14758" t="s">
        <v>24</v>
      </c>
      <c r="P14758" cm="1">
        <f t="array" ref="P14758">IF(Q14758&gt;0,INDEX(Q14758:Q36482,MATCH(TRUE,INDEX(Q14758:Q36482="",,),0)-1),"")</f>
        <v>6</v>
      </c>
      <c r="Q14758">
        <f t="shared" si="373"/>
        <v>1</v>
      </c>
      <c r="R14758">
        <f t="shared" si="371"/>
        <v>0</v>
      </c>
    </row>
    <row r="14759" spans="1:18" x14ac:dyDescent="0.3">
      <c r="A14759" t="s">
        <v>1031</v>
      </c>
      <c r="B14759" s="1">
        <v>38418</v>
      </c>
      <c r="C14759" t="s">
        <v>16</v>
      </c>
      <c r="D14759" t="s">
        <v>1069</v>
      </c>
      <c r="E14759" t="s">
        <v>1070</v>
      </c>
      <c r="G14759" s="6" t="s">
        <v>29</v>
      </c>
      <c r="H14759" t="s">
        <v>28</v>
      </c>
      <c r="I14759" t="s">
        <v>21</v>
      </c>
      <c r="J14759" t="s">
        <v>22</v>
      </c>
      <c r="K14759">
        <v>39.700000000000003</v>
      </c>
      <c r="L14759">
        <v>108</v>
      </c>
      <c r="M14759" t="s">
        <v>44</v>
      </c>
      <c r="N14759">
        <v>108</v>
      </c>
      <c r="O14759" t="s">
        <v>24</v>
      </c>
      <c r="P14759" cm="1">
        <f t="array" ref="P14759">IF(Q14759&gt;0,INDEX(Q14759:Q36483,MATCH(TRUE,INDEX(Q14759:Q36483="",,),0)-1),"")</f>
        <v>6</v>
      </c>
      <c r="Q14759">
        <f t="shared" si="373"/>
        <v>1</v>
      </c>
      <c r="R14759">
        <f t="shared" si="371"/>
        <v>0</v>
      </c>
    </row>
    <row r="14760" spans="1:18" x14ac:dyDescent="0.3">
      <c r="A14760" t="s">
        <v>1031</v>
      </c>
      <c r="B14760" s="1">
        <v>38418</v>
      </c>
      <c r="C14760" t="s">
        <v>16</v>
      </c>
      <c r="D14760" t="s">
        <v>1069</v>
      </c>
      <c r="E14760" t="s">
        <v>1070</v>
      </c>
      <c r="G14760" s="6" t="s">
        <v>29</v>
      </c>
      <c r="H14760" t="s">
        <v>194</v>
      </c>
      <c r="I14760" t="s">
        <v>26</v>
      </c>
      <c r="J14760" t="s">
        <v>27</v>
      </c>
      <c r="K14760">
        <v>40.700000000000003</v>
      </c>
      <c r="L14760">
        <v>15.35</v>
      </c>
      <c r="M14760" t="s">
        <v>44</v>
      </c>
      <c r="N14760">
        <v>15.35</v>
      </c>
      <c r="O14760" t="s">
        <v>24</v>
      </c>
      <c r="P14760" cm="1">
        <f t="array" ref="P14760">IF(Q14760&gt;0,INDEX(Q14760:Q36484,MATCH(TRUE,INDEX(Q14760:Q36484="",,),0)-1),"")</f>
        <v>6</v>
      </c>
      <c r="Q14760">
        <f t="shared" si="373"/>
        <v>1</v>
      </c>
      <c r="R14760">
        <f t="shared" si="371"/>
        <v>0</v>
      </c>
    </row>
    <row r="14761" spans="1:18" x14ac:dyDescent="0.3">
      <c r="A14761" t="s">
        <v>1031</v>
      </c>
      <c r="B14761" s="1">
        <v>38418</v>
      </c>
      <c r="C14761" t="s">
        <v>16</v>
      </c>
      <c r="D14761" t="s">
        <v>1069</v>
      </c>
      <c r="E14761" t="s">
        <v>1070</v>
      </c>
      <c r="G14761" s="6" t="s">
        <v>29</v>
      </c>
      <c r="H14761" t="s">
        <v>30</v>
      </c>
      <c r="I14761" t="s">
        <v>26</v>
      </c>
      <c r="J14761" t="s">
        <v>27</v>
      </c>
      <c r="K14761">
        <v>418.4</v>
      </c>
      <c r="L14761">
        <v>14.8</v>
      </c>
      <c r="M14761" t="s">
        <v>44</v>
      </c>
      <c r="N14761">
        <v>14.8</v>
      </c>
      <c r="O14761" t="s">
        <v>24</v>
      </c>
      <c r="P14761" cm="1">
        <f t="array" ref="P14761">IF(Q14761&gt;0,INDEX(Q14761:Q36485,MATCH(TRUE,INDEX(Q14761:Q36485="",,),0)-1),"")</f>
        <v>6</v>
      </c>
      <c r="Q14761">
        <f t="shared" si="373"/>
        <v>1</v>
      </c>
      <c r="R14761">
        <f t="shared" si="371"/>
        <v>0</v>
      </c>
    </row>
    <row r="14762" spans="1:18" x14ac:dyDescent="0.3">
      <c r="A14762" t="s">
        <v>1031</v>
      </c>
      <c r="B14762" s="1">
        <v>38418</v>
      </c>
      <c r="C14762" t="s">
        <v>16</v>
      </c>
      <c r="D14762" t="s">
        <v>1069</v>
      </c>
      <c r="E14762" t="s">
        <v>1070</v>
      </c>
      <c r="G14762" s="6" t="s">
        <v>29</v>
      </c>
      <c r="H14762" t="s">
        <v>69</v>
      </c>
      <c r="I14762" t="s">
        <v>26</v>
      </c>
      <c r="J14762" t="s">
        <v>27</v>
      </c>
      <c r="K14762">
        <v>68.599999999999994</v>
      </c>
      <c r="L14762">
        <v>13.65</v>
      </c>
      <c r="M14762" t="s">
        <v>44</v>
      </c>
      <c r="N14762">
        <v>13.65</v>
      </c>
      <c r="O14762" t="s">
        <v>24</v>
      </c>
      <c r="P14762" cm="1">
        <f t="array" ref="P14762">IF(Q14762&gt;0,INDEX(Q14762:Q36486,MATCH(TRUE,INDEX(Q14762:Q36486="",,),0)-1),"")</f>
        <v>6</v>
      </c>
      <c r="Q14762">
        <f t="shared" si="373"/>
        <v>1</v>
      </c>
      <c r="R14762">
        <f t="shared" si="371"/>
        <v>0</v>
      </c>
    </row>
    <row r="14763" spans="1:18" x14ac:dyDescent="0.3">
      <c r="A14763" t="s">
        <v>1031</v>
      </c>
      <c r="B14763" s="1">
        <v>38418</v>
      </c>
      <c r="C14763" t="s">
        <v>16</v>
      </c>
      <c r="D14763" t="s">
        <v>1069</v>
      </c>
      <c r="E14763" t="s">
        <v>1070</v>
      </c>
      <c r="G14763" s="6" t="s">
        <v>29</v>
      </c>
      <c r="H14763" t="s">
        <v>63</v>
      </c>
      <c r="I14763" t="s">
        <v>26</v>
      </c>
      <c r="J14763" t="s">
        <v>27</v>
      </c>
      <c r="K14763">
        <v>335.8</v>
      </c>
      <c r="L14763">
        <v>16.149999999999999</v>
      </c>
      <c r="M14763" t="s">
        <v>44</v>
      </c>
      <c r="N14763">
        <v>16.149999999999999</v>
      </c>
      <c r="O14763" t="s">
        <v>24</v>
      </c>
      <c r="P14763" cm="1">
        <f t="array" ref="P14763">IF(Q14763&gt;0,INDEX(Q14763:Q36487,MATCH(TRUE,INDEX(Q14763:Q36487="",,),0)-1),"")</f>
        <v>6</v>
      </c>
      <c r="Q14763">
        <f t="shared" si="373"/>
        <v>1</v>
      </c>
      <c r="R14763">
        <f t="shared" si="371"/>
        <v>0</v>
      </c>
    </row>
    <row r="14764" spans="1:18" x14ac:dyDescent="0.3">
      <c r="A14764" t="s">
        <v>1031</v>
      </c>
      <c r="B14764" s="1">
        <v>38418</v>
      </c>
      <c r="C14764" t="s">
        <v>16</v>
      </c>
      <c r="D14764" t="s">
        <v>1069</v>
      </c>
      <c r="E14764" t="s">
        <v>1070</v>
      </c>
      <c r="G14764" t="s">
        <v>19</v>
      </c>
      <c r="H14764" t="s">
        <v>41</v>
      </c>
      <c r="I14764" t="s">
        <v>21</v>
      </c>
      <c r="J14764" t="s">
        <v>22</v>
      </c>
      <c r="K14764">
        <v>255.6</v>
      </c>
      <c r="L14764">
        <v>155</v>
      </c>
      <c r="M14764" t="s">
        <v>32</v>
      </c>
      <c r="N14764">
        <v>192.25</v>
      </c>
      <c r="P14764" cm="1">
        <f t="array" ref="P14764">IF(Q14764&gt;0,INDEX(Q14764:Q36488,MATCH(TRUE,INDEX(Q14764:Q36488="",,),0)-1),"")</f>
        <v>6</v>
      </c>
      <c r="Q14764">
        <f t="shared" si="373"/>
        <v>2</v>
      </c>
      <c r="R14764">
        <f t="shared" si="371"/>
        <v>0</v>
      </c>
    </row>
    <row r="14765" spans="1:18" x14ac:dyDescent="0.3">
      <c r="A14765" t="s">
        <v>1031</v>
      </c>
      <c r="B14765" s="1">
        <v>38418</v>
      </c>
      <c r="C14765" t="s">
        <v>16</v>
      </c>
      <c r="D14765" t="s">
        <v>1069</v>
      </c>
      <c r="E14765" t="s">
        <v>1070</v>
      </c>
      <c r="G14765" t="s">
        <v>19</v>
      </c>
      <c r="H14765" t="s">
        <v>41</v>
      </c>
      <c r="I14765" t="s">
        <v>26</v>
      </c>
      <c r="J14765" t="s">
        <v>27</v>
      </c>
      <c r="K14765">
        <v>441.1</v>
      </c>
      <c r="L14765">
        <v>50.1</v>
      </c>
      <c r="M14765" t="s">
        <v>32</v>
      </c>
      <c r="N14765">
        <v>62.55</v>
      </c>
      <c r="P14765" cm="1">
        <f t="array" ref="P14765">IF(Q14765&gt;0,INDEX(Q14765:Q36489,MATCH(TRUE,INDEX(Q14765:Q36489="",,),0)-1),"")</f>
        <v>6</v>
      </c>
      <c r="Q14765">
        <f t="shared" si="373"/>
        <v>2</v>
      </c>
      <c r="R14765">
        <f t="shared" si="371"/>
        <v>0</v>
      </c>
    </row>
    <row r="14766" spans="1:18" x14ac:dyDescent="0.3">
      <c r="A14766" t="s">
        <v>1031</v>
      </c>
      <c r="B14766" s="1">
        <v>38418</v>
      </c>
      <c r="C14766" t="s">
        <v>16</v>
      </c>
      <c r="D14766" t="s">
        <v>1069</v>
      </c>
      <c r="E14766" t="s">
        <v>1070</v>
      </c>
      <c r="G14766" t="s">
        <v>19</v>
      </c>
      <c r="H14766" t="s">
        <v>28</v>
      </c>
      <c r="I14766" t="s">
        <v>26</v>
      </c>
      <c r="J14766" t="s">
        <v>27</v>
      </c>
      <c r="K14766">
        <v>1323.9</v>
      </c>
      <c r="L14766">
        <v>21.65</v>
      </c>
      <c r="M14766" t="s">
        <v>32</v>
      </c>
      <c r="N14766">
        <v>41.6</v>
      </c>
      <c r="P14766" cm="1">
        <f t="array" ref="P14766">IF(Q14766&gt;0,INDEX(Q14766:Q36490,MATCH(TRUE,INDEX(Q14766:Q36490="",,),0)-1),"")</f>
        <v>6</v>
      </c>
      <c r="Q14766">
        <f t="shared" si="373"/>
        <v>2</v>
      </c>
      <c r="R14766">
        <f t="shared" si="371"/>
        <v>0</v>
      </c>
    </row>
    <row r="14767" spans="1:18" x14ac:dyDescent="0.3">
      <c r="A14767" t="s">
        <v>1031</v>
      </c>
      <c r="B14767" s="1">
        <v>38418</v>
      </c>
      <c r="C14767" t="s">
        <v>16</v>
      </c>
      <c r="D14767" t="s">
        <v>1069</v>
      </c>
      <c r="E14767" t="s">
        <v>1070</v>
      </c>
      <c r="G14767" s="6" t="s">
        <v>29</v>
      </c>
      <c r="H14767" t="s">
        <v>69</v>
      </c>
      <c r="I14767" t="s">
        <v>21</v>
      </c>
      <c r="J14767" t="s">
        <v>22</v>
      </c>
      <c r="K14767">
        <v>11.7</v>
      </c>
      <c r="L14767">
        <v>85</v>
      </c>
      <c r="M14767" t="s">
        <v>32</v>
      </c>
      <c r="N14767">
        <v>85</v>
      </c>
      <c r="P14767" cm="1">
        <f t="array" ref="P14767">IF(Q14767&gt;0,INDEX(Q14767:Q36491,MATCH(TRUE,INDEX(Q14767:Q36491="",,),0)-1),"")</f>
        <v>6</v>
      </c>
      <c r="Q14767">
        <f t="shared" si="373"/>
        <v>2</v>
      </c>
      <c r="R14767">
        <f t="shared" si="371"/>
        <v>0</v>
      </c>
    </row>
    <row r="14768" spans="1:18" x14ac:dyDescent="0.3">
      <c r="A14768" t="s">
        <v>1031</v>
      </c>
      <c r="B14768" s="1">
        <v>38418</v>
      </c>
      <c r="C14768" t="s">
        <v>16</v>
      </c>
      <c r="D14768" t="s">
        <v>1069</v>
      </c>
      <c r="E14768" t="s">
        <v>1070</v>
      </c>
      <c r="G14768" s="6" t="s">
        <v>29</v>
      </c>
      <c r="H14768" t="s">
        <v>28</v>
      </c>
      <c r="I14768" t="s">
        <v>21</v>
      </c>
      <c r="J14768" t="s">
        <v>22</v>
      </c>
      <c r="K14768">
        <v>39.700000000000003</v>
      </c>
      <c r="L14768">
        <v>108</v>
      </c>
      <c r="M14768" t="s">
        <v>32</v>
      </c>
      <c r="N14768">
        <v>108</v>
      </c>
      <c r="P14768" cm="1">
        <f t="array" ref="P14768">IF(Q14768&gt;0,INDEX(Q14768:Q36492,MATCH(TRUE,INDEX(Q14768:Q36492="",,),0)-1),"")</f>
        <v>6</v>
      </c>
      <c r="Q14768">
        <f t="shared" si="373"/>
        <v>2</v>
      </c>
      <c r="R14768">
        <f t="shared" si="371"/>
        <v>0</v>
      </c>
    </row>
    <row r="14769" spans="1:18" x14ac:dyDescent="0.3">
      <c r="A14769" t="s">
        <v>1031</v>
      </c>
      <c r="B14769" s="1">
        <v>38418</v>
      </c>
      <c r="C14769" t="s">
        <v>16</v>
      </c>
      <c r="D14769" t="s">
        <v>1069</v>
      </c>
      <c r="E14769" t="s">
        <v>1070</v>
      </c>
      <c r="G14769" s="6" t="s">
        <v>29</v>
      </c>
      <c r="H14769" t="s">
        <v>194</v>
      </c>
      <c r="I14769" t="s">
        <v>26</v>
      </c>
      <c r="J14769" t="s">
        <v>27</v>
      </c>
      <c r="K14769">
        <v>40.700000000000003</v>
      </c>
      <c r="L14769">
        <v>15.35</v>
      </c>
      <c r="M14769" t="s">
        <v>32</v>
      </c>
      <c r="N14769">
        <v>15.35</v>
      </c>
      <c r="P14769" cm="1">
        <f t="array" ref="P14769">IF(Q14769&gt;0,INDEX(Q14769:Q36493,MATCH(TRUE,INDEX(Q14769:Q36493="",,),0)-1),"")</f>
        <v>6</v>
      </c>
      <c r="Q14769">
        <f t="shared" si="373"/>
        <v>2</v>
      </c>
      <c r="R14769">
        <f t="shared" si="371"/>
        <v>0</v>
      </c>
    </row>
    <row r="14770" spans="1:18" x14ac:dyDescent="0.3">
      <c r="A14770" t="s">
        <v>1031</v>
      </c>
      <c r="B14770" s="1">
        <v>38418</v>
      </c>
      <c r="C14770" t="s">
        <v>16</v>
      </c>
      <c r="D14770" t="s">
        <v>1069</v>
      </c>
      <c r="E14770" t="s">
        <v>1070</v>
      </c>
      <c r="G14770" s="6" t="s">
        <v>29</v>
      </c>
      <c r="H14770" t="s">
        <v>30</v>
      </c>
      <c r="I14770" t="s">
        <v>26</v>
      </c>
      <c r="J14770" t="s">
        <v>27</v>
      </c>
      <c r="K14770">
        <v>418.4</v>
      </c>
      <c r="L14770">
        <v>14.8</v>
      </c>
      <c r="M14770" t="s">
        <v>32</v>
      </c>
      <c r="N14770">
        <v>14.8</v>
      </c>
      <c r="P14770" cm="1">
        <f t="array" ref="P14770">IF(Q14770&gt;0,INDEX(Q14770:Q36494,MATCH(TRUE,INDEX(Q14770:Q36494="",,),0)-1),"")</f>
        <v>6</v>
      </c>
      <c r="Q14770">
        <f t="shared" si="373"/>
        <v>2</v>
      </c>
      <c r="R14770">
        <f t="shared" si="371"/>
        <v>0</v>
      </c>
    </row>
    <row r="14771" spans="1:18" x14ac:dyDescent="0.3">
      <c r="A14771" t="s">
        <v>1031</v>
      </c>
      <c r="B14771" s="1">
        <v>38418</v>
      </c>
      <c r="C14771" t="s">
        <v>16</v>
      </c>
      <c r="D14771" t="s">
        <v>1069</v>
      </c>
      <c r="E14771" t="s">
        <v>1070</v>
      </c>
      <c r="G14771" s="6" t="s">
        <v>29</v>
      </c>
      <c r="H14771" t="s">
        <v>69</v>
      </c>
      <c r="I14771" t="s">
        <v>26</v>
      </c>
      <c r="J14771" t="s">
        <v>27</v>
      </c>
      <c r="K14771">
        <v>68.599999999999994</v>
      </c>
      <c r="L14771">
        <v>13.65</v>
      </c>
      <c r="M14771" t="s">
        <v>32</v>
      </c>
      <c r="N14771">
        <v>13.65</v>
      </c>
      <c r="P14771" cm="1">
        <f t="array" ref="P14771">IF(Q14771&gt;0,INDEX(Q14771:Q36495,MATCH(TRUE,INDEX(Q14771:Q36495="",,),0)-1),"")</f>
        <v>6</v>
      </c>
      <c r="Q14771">
        <f t="shared" si="373"/>
        <v>2</v>
      </c>
      <c r="R14771">
        <f t="shared" si="371"/>
        <v>0</v>
      </c>
    </row>
    <row r="14772" spans="1:18" x14ac:dyDescent="0.3">
      <c r="A14772" t="s">
        <v>1031</v>
      </c>
      <c r="B14772" s="1">
        <v>38418</v>
      </c>
      <c r="C14772" t="s">
        <v>16</v>
      </c>
      <c r="D14772" t="s">
        <v>1069</v>
      </c>
      <c r="E14772" t="s">
        <v>1070</v>
      </c>
      <c r="G14772" s="6" t="s">
        <v>29</v>
      </c>
      <c r="H14772" t="s">
        <v>63</v>
      </c>
      <c r="I14772" t="s">
        <v>26</v>
      </c>
      <c r="J14772" t="s">
        <v>27</v>
      </c>
      <c r="K14772">
        <v>335.8</v>
      </c>
      <c r="L14772">
        <v>16.149999999999999</v>
      </c>
      <c r="M14772" t="s">
        <v>32</v>
      </c>
      <c r="N14772">
        <v>16.149999999999999</v>
      </c>
      <c r="P14772" cm="1">
        <f t="array" ref="P14772">IF(Q14772&gt;0,INDEX(Q14772:Q36496,MATCH(TRUE,INDEX(Q14772:Q36496="",,),0)-1),"")</f>
        <v>6</v>
      </c>
      <c r="Q14772">
        <f t="shared" si="373"/>
        <v>2</v>
      </c>
      <c r="R14772">
        <f t="shared" ref="R14772:R14835" si="374">IF(P14772="","",0)</f>
        <v>0</v>
      </c>
    </row>
    <row r="14773" spans="1:18" x14ac:dyDescent="0.3">
      <c r="A14773" t="s">
        <v>1031</v>
      </c>
      <c r="B14773" s="1">
        <v>38418</v>
      </c>
      <c r="C14773" t="s">
        <v>16</v>
      </c>
      <c r="D14773" t="s">
        <v>1069</v>
      </c>
      <c r="E14773" t="s">
        <v>1070</v>
      </c>
      <c r="G14773" t="s">
        <v>19</v>
      </c>
      <c r="H14773" t="s">
        <v>41</v>
      </c>
      <c r="I14773" t="s">
        <v>21</v>
      </c>
      <c r="J14773" t="s">
        <v>22</v>
      </c>
      <c r="K14773">
        <v>255.6</v>
      </c>
      <c r="L14773">
        <v>155</v>
      </c>
      <c r="M14773" t="s">
        <v>922</v>
      </c>
      <c r="N14773">
        <v>200</v>
      </c>
      <c r="P14773" cm="1">
        <f t="array" ref="P14773">IF(Q14773&gt;0,INDEX(Q14773:Q36497,MATCH(TRUE,INDEX(Q14773:Q36497="",,),0)-1),"")</f>
        <v>6</v>
      </c>
      <c r="Q14773">
        <f t="shared" si="373"/>
        <v>3</v>
      </c>
      <c r="R14773">
        <f t="shared" si="374"/>
        <v>0</v>
      </c>
    </row>
    <row r="14774" spans="1:18" x14ac:dyDescent="0.3">
      <c r="A14774" t="s">
        <v>1031</v>
      </c>
      <c r="B14774" s="1">
        <v>38418</v>
      </c>
      <c r="C14774" t="s">
        <v>16</v>
      </c>
      <c r="D14774" t="s">
        <v>1069</v>
      </c>
      <c r="E14774" t="s">
        <v>1070</v>
      </c>
      <c r="G14774" t="s">
        <v>19</v>
      </c>
      <c r="H14774" t="s">
        <v>41</v>
      </c>
      <c r="I14774" t="s">
        <v>26</v>
      </c>
      <c r="J14774" t="s">
        <v>27</v>
      </c>
      <c r="K14774">
        <v>441.1</v>
      </c>
      <c r="L14774">
        <v>50.1</v>
      </c>
      <c r="M14774" t="s">
        <v>922</v>
      </c>
      <c r="N14774">
        <v>74</v>
      </c>
      <c r="P14774" cm="1">
        <f t="array" ref="P14774">IF(Q14774&gt;0,INDEX(Q14774:Q36498,MATCH(TRUE,INDEX(Q14774:Q36498="",,),0)-1),"")</f>
        <v>6</v>
      </c>
      <c r="Q14774">
        <f t="shared" si="373"/>
        <v>3</v>
      </c>
      <c r="R14774">
        <f t="shared" si="374"/>
        <v>0</v>
      </c>
    </row>
    <row r="14775" spans="1:18" x14ac:dyDescent="0.3">
      <c r="A14775" t="s">
        <v>1031</v>
      </c>
      <c r="B14775" s="1">
        <v>38418</v>
      </c>
      <c r="C14775" t="s">
        <v>16</v>
      </c>
      <c r="D14775" t="s">
        <v>1069</v>
      </c>
      <c r="E14775" t="s">
        <v>1070</v>
      </c>
      <c r="G14775" t="s">
        <v>19</v>
      </c>
      <c r="H14775" t="s">
        <v>28</v>
      </c>
      <c r="I14775" t="s">
        <v>26</v>
      </c>
      <c r="J14775" t="s">
        <v>27</v>
      </c>
      <c r="K14775">
        <v>1323.9</v>
      </c>
      <c r="L14775">
        <v>21.65</v>
      </c>
      <c r="M14775" t="s">
        <v>922</v>
      </c>
      <c r="N14775">
        <v>33</v>
      </c>
      <c r="P14775" cm="1">
        <f t="array" ref="P14775">IF(Q14775&gt;0,INDEX(Q14775:Q36499,MATCH(TRUE,INDEX(Q14775:Q36499="",,),0)-1),"")</f>
        <v>6</v>
      </c>
      <c r="Q14775">
        <f t="shared" si="373"/>
        <v>3</v>
      </c>
      <c r="R14775">
        <f t="shared" si="374"/>
        <v>0</v>
      </c>
    </row>
    <row r="14776" spans="1:18" x14ac:dyDescent="0.3">
      <c r="A14776" t="s">
        <v>1031</v>
      </c>
      <c r="B14776" s="1">
        <v>38418</v>
      </c>
      <c r="C14776" t="s">
        <v>16</v>
      </c>
      <c r="D14776" t="s">
        <v>1069</v>
      </c>
      <c r="E14776" t="s">
        <v>1070</v>
      </c>
      <c r="G14776" s="6" t="s">
        <v>29</v>
      </c>
      <c r="H14776" t="s">
        <v>69</v>
      </c>
      <c r="I14776" t="s">
        <v>21</v>
      </c>
      <c r="J14776" t="s">
        <v>22</v>
      </c>
      <c r="K14776">
        <v>11.7</v>
      </c>
      <c r="L14776">
        <v>85</v>
      </c>
      <c r="M14776" t="s">
        <v>922</v>
      </c>
      <c r="N14776">
        <v>85</v>
      </c>
      <c r="P14776" cm="1">
        <f t="array" ref="P14776">IF(Q14776&gt;0,INDEX(Q14776:Q36500,MATCH(TRUE,INDEX(Q14776:Q36500="",,),0)-1),"")</f>
        <v>6</v>
      </c>
      <c r="Q14776">
        <f t="shared" si="373"/>
        <v>3</v>
      </c>
      <c r="R14776">
        <f t="shared" si="374"/>
        <v>0</v>
      </c>
    </row>
    <row r="14777" spans="1:18" x14ac:dyDescent="0.3">
      <c r="A14777" t="s">
        <v>1031</v>
      </c>
      <c r="B14777" s="1">
        <v>38418</v>
      </c>
      <c r="C14777" t="s">
        <v>16</v>
      </c>
      <c r="D14777" t="s">
        <v>1069</v>
      </c>
      <c r="E14777" t="s">
        <v>1070</v>
      </c>
      <c r="G14777" s="6" t="s">
        <v>29</v>
      </c>
      <c r="H14777" t="s">
        <v>28</v>
      </c>
      <c r="I14777" t="s">
        <v>21</v>
      </c>
      <c r="J14777" t="s">
        <v>22</v>
      </c>
      <c r="K14777">
        <v>39.700000000000003</v>
      </c>
      <c r="L14777">
        <v>108</v>
      </c>
      <c r="M14777" t="s">
        <v>922</v>
      </c>
      <c r="N14777">
        <v>108</v>
      </c>
      <c r="P14777" cm="1">
        <f t="array" ref="P14777">IF(Q14777&gt;0,INDEX(Q14777:Q36501,MATCH(TRUE,INDEX(Q14777:Q36501="",,),0)-1),"")</f>
        <v>6</v>
      </c>
      <c r="Q14777">
        <f t="shared" si="373"/>
        <v>3</v>
      </c>
      <c r="R14777">
        <f t="shared" si="374"/>
        <v>0</v>
      </c>
    </row>
    <row r="14778" spans="1:18" x14ac:dyDescent="0.3">
      <c r="A14778" t="s">
        <v>1031</v>
      </c>
      <c r="B14778" s="1">
        <v>38418</v>
      </c>
      <c r="C14778" t="s">
        <v>16</v>
      </c>
      <c r="D14778" t="s">
        <v>1069</v>
      </c>
      <c r="E14778" t="s">
        <v>1070</v>
      </c>
      <c r="G14778" s="6" t="s">
        <v>29</v>
      </c>
      <c r="H14778" t="s">
        <v>194</v>
      </c>
      <c r="I14778" t="s">
        <v>26</v>
      </c>
      <c r="J14778" t="s">
        <v>27</v>
      </c>
      <c r="K14778">
        <v>40.700000000000003</v>
      </c>
      <c r="L14778">
        <v>15.35</v>
      </c>
      <c r="M14778" t="s">
        <v>922</v>
      </c>
      <c r="N14778">
        <v>15.35</v>
      </c>
      <c r="P14778" cm="1">
        <f t="array" ref="P14778">IF(Q14778&gt;0,INDEX(Q14778:Q36502,MATCH(TRUE,INDEX(Q14778:Q36502="",,),0)-1),"")</f>
        <v>6</v>
      </c>
      <c r="Q14778">
        <f t="shared" si="373"/>
        <v>3</v>
      </c>
      <c r="R14778">
        <f t="shared" si="374"/>
        <v>0</v>
      </c>
    </row>
    <row r="14779" spans="1:18" x14ac:dyDescent="0.3">
      <c r="A14779" t="s">
        <v>1031</v>
      </c>
      <c r="B14779" s="1">
        <v>38418</v>
      </c>
      <c r="C14779" t="s">
        <v>16</v>
      </c>
      <c r="D14779" t="s">
        <v>1069</v>
      </c>
      <c r="E14779" t="s">
        <v>1070</v>
      </c>
      <c r="G14779" s="6" t="s">
        <v>29</v>
      </c>
      <c r="H14779" t="s">
        <v>30</v>
      </c>
      <c r="I14779" t="s">
        <v>26</v>
      </c>
      <c r="J14779" t="s">
        <v>27</v>
      </c>
      <c r="K14779">
        <v>418.4</v>
      </c>
      <c r="L14779">
        <v>14.8</v>
      </c>
      <c r="M14779" t="s">
        <v>922</v>
      </c>
      <c r="N14779">
        <v>14.8</v>
      </c>
      <c r="P14779" cm="1">
        <f t="array" ref="P14779">IF(Q14779&gt;0,INDEX(Q14779:Q36503,MATCH(TRUE,INDEX(Q14779:Q36503="",,),0)-1),"")</f>
        <v>6</v>
      </c>
      <c r="Q14779">
        <f t="shared" si="373"/>
        <v>3</v>
      </c>
      <c r="R14779">
        <f t="shared" si="374"/>
        <v>0</v>
      </c>
    </row>
    <row r="14780" spans="1:18" x14ac:dyDescent="0.3">
      <c r="A14780" t="s">
        <v>1031</v>
      </c>
      <c r="B14780" s="1">
        <v>38418</v>
      </c>
      <c r="C14780" t="s">
        <v>16</v>
      </c>
      <c r="D14780" t="s">
        <v>1069</v>
      </c>
      <c r="E14780" t="s">
        <v>1070</v>
      </c>
      <c r="G14780" s="6" t="s">
        <v>29</v>
      </c>
      <c r="H14780" t="s">
        <v>69</v>
      </c>
      <c r="I14780" t="s">
        <v>26</v>
      </c>
      <c r="J14780" t="s">
        <v>27</v>
      </c>
      <c r="K14780">
        <v>68.599999999999994</v>
      </c>
      <c r="L14780">
        <v>13.65</v>
      </c>
      <c r="M14780" t="s">
        <v>922</v>
      </c>
      <c r="N14780">
        <v>13.65</v>
      </c>
      <c r="P14780" cm="1">
        <f t="array" ref="P14780">IF(Q14780&gt;0,INDEX(Q14780:Q36504,MATCH(TRUE,INDEX(Q14780:Q36504="",,),0)-1),"")</f>
        <v>6</v>
      </c>
      <c r="Q14780">
        <f t="shared" si="373"/>
        <v>3</v>
      </c>
      <c r="R14780">
        <f t="shared" si="374"/>
        <v>0</v>
      </c>
    </row>
    <row r="14781" spans="1:18" x14ac:dyDescent="0.3">
      <c r="A14781" t="s">
        <v>1031</v>
      </c>
      <c r="B14781" s="1">
        <v>38418</v>
      </c>
      <c r="C14781" t="s">
        <v>16</v>
      </c>
      <c r="D14781" t="s">
        <v>1069</v>
      </c>
      <c r="E14781" t="s">
        <v>1070</v>
      </c>
      <c r="G14781" s="6" t="s">
        <v>29</v>
      </c>
      <c r="H14781" t="s">
        <v>63</v>
      </c>
      <c r="I14781" t="s">
        <v>26</v>
      </c>
      <c r="J14781" t="s">
        <v>27</v>
      </c>
      <c r="K14781">
        <v>335.8</v>
      </c>
      <c r="L14781">
        <v>16.149999999999999</v>
      </c>
      <c r="M14781" t="s">
        <v>922</v>
      </c>
      <c r="N14781">
        <v>16.149999999999999</v>
      </c>
      <c r="P14781" cm="1">
        <f t="array" ref="P14781">IF(Q14781&gt;0,INDEX(Q14781:Q36505,MATCH(TRUE,INDEX(Q14781:Q36505="",,),0)-1),"")</f>
        <v>6</v>
      </c>
      <c r="Q14781">
        <f t="shared" si="373"/>
        <v>3</v>
      </c>
      <c r="R14781">
        <f t="shared" si="374"/>
        <v>0</v>
      </c>
    </row>
    <row r="14782" spans="1:18" x14ac:dyDescent="0.3">
      <c r="A14782" t="s">
        <v>1031</v>
      </c>
      <c r="B14782" s="1">
        <v>38418</v>
      </c>
      <c r="C14782" t="s">
        <v>16</v>
      </c>
      <c r="D14782" t="s">
        <v>1069</v>
      </c>
      <c r="E14782" t="s">
        <v>1070</v>
      </c>
      <c r="G14782" t="s">
        <v>19</v>
      </c>
      <c r="H14782" t="s">
        <v>41</v>
      </c>
      <c r="I14782" t="s">
        <v>21</v>
      </c>
      <c r="J14782" t="s">
        <v>22</v>
      </c>
      <c r="K14782">
        <v>255.6</v>
      </c>
      <c r="L14782">
        <v>155</v>
      </c>
      <c r="M14782" t="s">
        <v>1038</v>
      </c>
      <c r="N14782">
        <v>170</v>
      </c>
      <c r="P14782" cm="1">
        <f t="array" ref="P14782">IF(Q14782&gt;0,INDEX(Q14782:Q36506,MATCH(TRUE,INDEX(Q14782:Q36506="",,),0)-1),"")</f>
        <v>6</v>
      </c>
      <c r="Q14782">
        <f t="shared" si="373"/>
        <v>4</v>
      </c>
      <c r="R14782">
        <f t="shared" si="374"/>
        <v>0</v>
      </c>
    </row>
    <row r="14783" spans="1:18" x14ac:dyDescent="0.3">
      <c r="A14783" t="s">
        <v>1031</v>
      </c>
      <c r="B14783" s="1">
        <v>38418</v>
      </c>
      <c r="C14783" t="s">
        <v>16</v>
      </c>
      <c r="D14783" t="s">
        <v>1069</v>
      </c>
      <c r="E14783" t="s">
        <v>1070</v>
      </c>
      <c r="G14783" t="s">
        <v>19</v>
      </c>
      <c r="H14783" t="s">
        <v>41</v>
      </c>
      <c r="I14783" t="s">
        <v>26</v>
      </c>
      <c r="J14783" t="s">
        <v>27</v>
      </c>
      <c r="K14783">
        <v>441.1</v>
      </c>
      <c r="L14783">
        <v>50.1</v>
      </c>
      <c r="M14783" t="s">
        <v>1038</v>
      </c>
      <c r="N14783">
        <v>85</v>
      </c>
      <c r="P14783" cm="1">
        <f t="array" ref="P14783">IF(Q14783&gt;0,INDEX(Q14783:Q36507,MATCH(TRUE,INDEX(Q14783:Q36507="",,),0)-1),"")</f>
        <v>6</v>
      </c>
      <c r="Q14783">
        <f t="shared" si="373"/>
        <v>4</v>
      </c>
      <c r="R14783">
        <f t="shared" si="374"/>
        <v>0</v>
      </c>
    </row>
    <row r="14784" spans="1:18" x14ac:dyDescent="0.3">
      <c r="A14784" t="s">
        <v>1031</v>
      </c>
      <c r="B14784" s="1">
        <v>38418</v>
      </c>
      <c r="C14784" t="s">
        <v>16</v>
      </c>
      <c r="D14784" t="s">
        <v>1069</v>
      </c>
      <c r="E14784" t="s">
        <v>1070</v>
      </c>
      <c r="G14784" t="s">
        <v>19</v>
      </c>
      <c r="H14784" t="s">
        <v>28</v>
      </c>
      <c r="I14784" t="s">
        <v>26</v>
      </c>
      <c r="J14784" t="s">
        <v>27</v>
      </c>
      <c r="K14784">
        <v>1323.9</v>
      </c>
      <c r="L14784">
        <v>21.65</v>
      </c>
      <c r="M14784" t="s">
        <v>1038</v>
      </c>
      <c r="N14784">
        <v>35.01</v>
      </c>
      <c r="P14784" cm="1">
        <f t="array" ref="P14784">IF(Q14784&gt;0,INDEX(Q14784:Q36508,MATCH(TRUE,INDEX(Q14784:Q36508="",,),0)-1),"")</f>
        <v>6</v>
      </c>
      <c r="Q14784">
        <f t="shared" si="373"/>
        <v>4</v>
      </c>
      <c r="R14784">
        <f t="shared" si="374"/>
        <v>0</v>
      </c>
    </row>
    <row r="14785" spans="1:18" x14ac:dyDescent="0.3">
      <c r="A14785" t="s">
        <v>1031</v>
      </c>
      <c r="B14785" s="1">
        <v>38418</v>
      </c>
      <c r="C14785" t="s">
        <v>16</v>
      </c>
      <c r="D14785" t="s">
        <v>1069</v>
      </c>
      <c r="E14785" t="s">
        <v>1070</v>
      </c>
      <c r="G14785" s="6" t="s">
        <v>29</v>
      </c>
      <c r="H14785" t="s">
        <v>69</v>
      </c>
      <c r="I14785" t="s">
        <v>21</v>
      </c>
      <c r="J14785" t="s">
        <v>22</v>
      </c>
      <c r="K14785">
        <v>11.7</v>
      </c>
      <c r="L14785">
        <v>85</v>
      </c>
      <c r="M14785" t="s">
        <v>1038</v>
      </c>
      <c r="N14785">
        <v>85</v>
      </c>
      <c r="P14785" cm="1">
        <f t="array" ref="P14785">IF(Q14785&gt;0,INDEX(Q14785:Q36509,MATCH(TRUE,INDEX(Q14785:Q36509="",,),0)-1),"")</f>
        <v>6</v>
      </c>
      <c r="Q14785">
        <f t="shared" si="373"/>
        <v>4</v>
      </c>
      <c r="R14785">
        <f t="shared" si="374"/>
        <v>0</v>
      </c>
    </row>
    <row r="14786" spans="1:18" x14ac:dyDescent="0.3">
      <c r="A14786" t="s">
        <v>1031</v>
      </c>
      <c r="B14786" s="1">
        <v>38418</v>
      </c>
      <c r="C14786" t="s">
        <v>16</v>
      </c>
      <c r="D14786" t="s">
        <v>1069</v>
      </c>
      <c r="E14786" t="s">
        <v>1070</v>
      </c>
      <c r="G14786" s="6" t="s">
        <v>29</v>
      </c>
      <c r="H14786" t="s">
        <v>28</v>
      </c>
      <c r="I14786" t="s">
        <v>21</v>
      </c>
      <c r="J14786" t="s">
        <v>22</v>
      </c>
      <c r="K14786">
        <v>39.700000000000003</v>
      </c>
      <c r="L14786">
        <v>108</v>
      </c>
      <c r="M14786" t="s">
        <v>1038</v>
      </c>
      <c r="N14786">
        <v>108</v>
      </c>
      <c r="P14786" cm="1">
        <f t="array" ref="P14786">IF(Q14786&gt;0,INDEX(Q14786:Q36510,MATCH(TRUE,INDEX(Q14786:Q36510="",,),0)-1),"")</f>
        <v>6</v>
      </c>
      <c r="Q14786">
        <f t="shared" si="373"/>
        <v>4</v>
      </c>
      <c r="R14786">
        <f t="shared" si="374"/>
        <v>0</v>
      </c>
    </row>
    <row r="14787" spans="1:18" x14ac:dyDescent="0.3">
      <c r="A14787" t="s">
        <v>1031</v>
      </c>
      <c r="B14787" s="1">
        <v>38418</v>
      </c>
      <c r="C14787" t="s">
        <v>16</v>
      </c>
      <c r="D14787" t="s">
        <v>1069</v>
      </c>
      <c r="E14787" t="s">
        <v>1070</v>
      </c>
      <c r="G14787" s="6" t="s">
        <v>29</v>
      </c>
      <c r="H14787" t="s">
        <v>194</v>
      </c>
      <c r="I14787" t="s">
        <v>26</v>
      </c>
      <c r="J14787" t="s">
        <v>27</v>
      </c>
      <c r="K14787">
        <v>40.700000000000003</v>
      </c>
      <c r="L14787">
        <v>15.35</v>
      </c>
      <c r="M14787" t="s">
        <v>1038</v>
      </c>
      <c r="N14787">
        <v>15.35</v>
      </c>
      <c r="P14787" cm="1">
        <f t="array" ref="P14787">IF(Q14787&gt;0,INDEX(Q14787:Q36511,MATCH(TRUE,INDEX(Q14787:Q36511="",,),0)-1),"")</f>
        <v>6</v>
      </c>
      <c r="Q14787">
        <f t="shared" si="373"/>
        <v>4</v>
      </c>
      <c r="R14787">
        <f t="shared" si="374"/>
        <v>0</v>
      </c>
    </row>
    <row r="14788" spans="1:18" x14ac:dyDescent="0.3">
      <c r="A14788" t="s">
        <v>1031</v>
      </c>
      <c r="B14788" s="1">
        <v>38418</v>
      </c>
      <c r="C14788" t="s">
        <v>16</v>
      </c>
      <c r="D14788" t="s">
        <v>1069</v>
      </c>
      <c r="E14788" t="s">
        <v>1070</v>
      </c>
      <c r="G14788" s="6" t="s">
        <v>29</v>
      </c>
      <c r="H14788" t="s">
        <v>30</v>
      </c>
      <c r="I14788" t="s">
        <v>26</v>
      </c>
      <c r="J14788" t="s">
        <v>27</v>
      </c>
      <c r="K14788">
        <v>418.4</v>
      </c>
      <c r="L14788">
        <v>14.8</v>
      </c>
      <c r="M14788" t="s">
        <v>1038</v>
      </c>
      <c r="N14788">
        <v>14.8</v>
      </c>
      <c r="P14788" cm="1">
        <f t="array" ref="P14788">IF(Q14788&gt;0,INDEX(Q14788:Q36512,MATCH(TRUE,INDEX(Q14788:Q36512="",,),0)-1),"")</f>
        <v>6</v>
      </c>
      <c r="Q14788">
        <f t="shared" si="373"/>
        <v>4</v>
      </c>
      <c r="R14788">
        <f t="shared" si="374"/>
        <v>0</v>
      </c>
    </row>
    <row r="14789" spans="1:18" x14ac:dyDescent="0.3">
      <c r="A14789" t="s">
        <v>1031</v>
      </c>
      <c r="B14789" s="1">
        <v>38418</v>
      </c>
      <c r="C14789" t="s">
        <v>16</v>
      </c>
      <c r="D14789" t="s">
        <v>1069</v>
      </c>
      <c r="E14789" t="s">
        <v>1070</v>
      </c>
      <c r="G14789" s="6" t="s">
        <v>29</v>
      </c>
      <c r="H14789" t="s">
        <v>69</v>
      </c>
      <c r="I14789" t="s">
        <v>26</v>
      </c>
      <c r="J14789" t="s">
        <v>27</v>
      </c>
      <c r="K14789">
        <v>68.599999999999994</v>
      </c>
      <c r="L14789">
        <v>13.65</v>
      </c>
      <c r="M14789" t="s">
        <v>1038</v>
      </c>
      <c r="N14789">
        <v>13.65</v>
      </c>
      <c r="P14789" cm="1">
        <f t="array" ref="P14789">IF(Q14789&gt;0,INDEX(Q14789:Q36513,MATCH(TRUE,INDEX(Q14789:Q36513="",,),0)-1),"")</f>
        <v>6</v>
      </c>
      <c r="Q14789">
        <f t="shared" si="373"/>
        <v>4</v>
      </c>
      <c r="R14789">
        <f t="shared" si="374"/>
        <v>0</v>
      </c>
    </row>
    <row r="14790" spans="1:18" x14ac:dyDescent="0.3">
      <c r="A14790" t="s">
        <v>1031</v>
      </c>
      <c r="B14790" s="1">
        <v>38418</v>
      </c>
      <c r="C14790" t="s">
        <v>16</v>
      </c>
      <c r="D14790" t="s">
        <v>1069</v>
      </c>
      <c r="E14790" t="s">
        <v>1070</v>
      </c>
      <c r="G14790" s="6" t="s">
        <v>29</v>
      </c>
      <c r="H14790" t="s">
        <v>63</v>
      </c>
      <c r="I14790" t="s">
        <v>26</v>
      </c>
      <c r="J14790" t="s">
        <v>27</v>
      </c>
      <c r="K14790">
        <v>335.8</v>
      </c>
      <c r="L14790">
        <v>16.149999999999999</v>
      </c>
      <c r="M14790" t="s">
        <v>1038</v>
      </c>
      <c r="N14790">
        <v>16.149999999999999</v>
      </c>
      <c r="P14790" cm="1">
        <f t="array" ref="P14790">IF(Q14790&gt;0,INDEX(Q14790:Q36514,MATCH(TRUE,INDEX(Q14790:Q36514="",,),0)-1),"")</f>
        <v>6</v>
      </c>
      <c r="Q14790">
        <f t="shared" si="373"/>
        <v>4</v>
      </c>
      <c r="R14790">
        <f t="shared" si="374"/>
        <v>0</v>
      </c>
    </row>
    <row r="14791" spans="1:18" x14ac:dyDescent="0.3">
      <c r="A14791" t="s">
        <v>1031</v>
      </c>
      <c r="B14791" s="1">
        <v>38418</v>
      </c>
      <c r="C14791" t="s">
        <v>16</v>
      </c>
      <c r="D14791" t="s">
        <v>1069</v>
      </c>
      <c r="E14791" t="s">
        <v>1070</v>
      </c>
      <c r="G14791" t="s">
        <v>19</v>
      </c>
      <c r="H14791" t="s">
        <v>41</v>
      </c>
      <c r="I14791" t="s">
        <v>21</v>
      </c>
      <c r="J14791" t="s">
        <v>22</v>
      </c>
      <c r="K14791">
        <v>255.6</v>
      </c>
      <c r="L14791">
        <v>155</v>
      </c>
      <c r="M14791" t="s">
        <v>45</v>
      </c>
      <c r="N14791">
        <v>155</v>
      </c>
      <c r="P14791" cm="1">
        <f t="array" ref="P14791">IF(Q14791&gt;0,INDEX(Q14791:Q36515,MATCH(TRUE,INDEX(Q14791:Q36515="",,),0)-1),"")</f>
        <v>6</v>
      </c>
      <c r="Q14791">
        <f t="shared" si="373"/>
        <v>5</v>
      </c>
      <c r="R14791">
        <f t="shared" si="374"/>
        <v>0</v>
      </c>
    </row>
    <row r="14792" spans="1:18" x14ac:dyDescent="0.3">
      <c r="A14792" t="s">
        <v>1031</v>
      </c>
      <c r="B14792" s="1">
        <v>38418</v>
      </c>
      <c r="C14792" t="s">
        <v>16</v>
      </c>
      <c r="D14792" t="s">
        <v>1069</v>
      </c>
      <c r="E14792" t="s">
        <v>1070</v>
      </c>
      <c r="G14792" t="s">
        <v>19</v>
      </c>
      <c r="H14792" t="s">
        <v>41</v>
      </c>
      <c r="I14792" t="s">
        <v>26</v>
      </c>
      <c r="J14792" t="s">
        <v>27</v>
      </c>
      <c r="K14792">
        <v>441.1</v>
      </c>
      <c r="L14792">
        <v>50.1</v>
      </c>
      <c r="M14792" t="s">
        <v>45</v>
      </c>
      <c r="N14792">
        <v>50.1</v>
      </c>
      <c r="P14792" cm="1">
        <f t="array" ref="P14792">IF(Q14792&gt;0,INDEX(Q14792:Q36516,MATCH(TRUE,INDEX(Q14792:Q36516="",,),0)-1),"")</f>
        <v>6</v>
      </c>
      <c r="Q14792">
        <f t="shared" si="373"/>
        <v>5</v>
      </c>
      <c r="R14792">
        <f t="shared" si="374"/>
        <v>0</v>
      </c>
    </row>
    <row r="14793" spans="1:18" x14ac:dyDescent="0.3">
      <c r="A14793" t="s">
        <v>1031</v>
      </c>
      <c r="B14793" s="1">
        <v>38418</v>
      </c>
      <c r="C14793" t="s">
        <v>16</v>
      </c>
      <c r="D14793" t="s">
        <v>1069</v>
      </c>
      <c r="E14793" t="s">
        <v>1070</v>
      </c>
      <c r="G14793" t="s">
        <v>19</v>
      </c>
      <c r="H14793" t="s">
        <v>28</v>
      </c>
      <c r="I14793" t="s">
        <v>26</v>
      </c>
      <c r="J14793" t="s">
        <v>27</v>
      </c>
      <c r="K14793">
        <v>1323.9</v>
      </c>
      <c r="L14793">
        <v>21.65</v>
      </c>
      <c r="M14793" t="s">
        <v>45</v>
      </c>
      <c r="N14793">
        <v>46.49</v>
      </c>
      <c r="P14793" cm="1">
        <f t="array" ref="P14793">IF(Q14793&gt;0,INDEX(Q14793:Q36517,MATCH(TRUE,INDEX(Q14793:Q36517="",,),0)-1),"")</f>
        <v>6</v>
      </c>
      <c r="Q14793">
        <f t="shared" si="373"/>
        <v>5</v>
      </c>
      <c r="R14793">
        <f t="shared" si="374"/>
        <v>0</v>
      </c>
    </row>
    <row r="14794" spans="1:18" x14ac:dyDescent="0.3">
      <c r="A14794" t="s">
        <v>1031</v>
      </c>
      <c r="B14794" s="1">
        <v>38418</v>
      </c>
      <c r="C14794" t="s">
        <v>16</v>
      </c>
      <c r="D14794" t="s">
        <v>1069</v>
      </c>
      <c r="E14794" t="s">
        <v>1070</v>
      </c>
      <c r="G14794" s="6" t="s">
        <v>29</v>
      </c>
      <c r="H14794" t="s">
        <v>69</v>
      </c>
      <c r="I14794" t="s">
        <v>21</v>
      </c>
      <c r="J14794" t="s">
        <v>22</v>
      </c>
      <c r="K14794">
        <v>11.7</v>
      </c>
      <c r="L14794">
        <v>85</v>
      </c>
      <c r="M14794" t="s">
        <v>45</v>
      </c>
      <c r="N14794">
        <v>85</v>
      </c>
      <c r="P14794" cm="1">
        <f t="array" ref="P14794">IF(Q14794&gt;0,INDEX(Q14794:Q36518,MATCH(TRUE,INDEX(Q14794:Q36518="",,),0)-1),"")</f>
        <v>6</v>
      </c>
      <c r="Q14794">
        <f t="shared" si="373"/>
        <v>5</v>
      </c>
      <c r="R14794">
        <f t="shared" si="374"/>
        <v>0</v>
      </c>
    </row>
    <row r="14795" spans="1:18" x14ac:dyDescent="0.3">
      <c r="A14795" t="s">
        <v>1031</v>
      </c>
      <c r="B14795" s="1">
        <v>38418</v>
      </c>
      <c r="C14795" t="s">
        <v>16</v>
      </c>
      <c r="D14795" t="s">
        <v>1069</v>
      </c>
      <c r="E14795" t="s">
        <v>1070</v>
      </c>
      <c r="G14795" s="6" t="s">
        <v>29</v>
      </c>
      <c r="H14795" t="s">
        <v>28</v>
      </c>
      <c r="I14795" t="s">
        <v>21</v>
      </c>
      <c r="J14795" t="s">
        <v>22</v>
      </c>
      <c r="K14795">
        <v>39.700000000000003</v>
      </c>
      <c r="L14795">
        <v>108</v>
      </c>
      <c r="M14795" t="s">
        <v>45</v>
      </c>
      <c r="N14795">
        <v>108</v>
      </c>
      <c r="P14795" cm="1">
        <f t="array" ref="P14795">IF(Q14795&gt;0,INDEX(Q14795:Q36519,MATCH(TRUE,INDEX(Q14795:Q36519="",,),0)-1),"")</f>
        <v>6</v>
      </c>
      <c r="Q14795">
        <f t="shared" si="373"/>
        <v>5</v>
      </c>
      <c r="R14795">
        <f t="shared" si="374"/>
        <v>0</v>
      </c>
    </row>
    <row r="14796" spans="1:18" x14ac:dyDescent="0.3">
      <c r="A14796" t="s">
        <v>1031</v>
      </c>
      <c r="B14796" s="1">
        <v>38418</v>
      </c>
      <c r="C14796" t="s">
        <v>16</v>
      </c>
      <c r="D14796" t="s">
        <v>1069</v>
      </c>
      <c r="E14796" t="s">
        <v>1070</v>
      </c>
      <c r="G14796" s="6" t="s">
        <v>29</v>
      </c>
      <c r="H14796" t="s">
        <v>194</v>
      </c>
      <c r="I14796" t="s">
        <v>26</v>
      </c>
      <c r="J14796" t="s">
        <v>27</v>
      </c>
      <c r="K14796">
        <v>40.700000000000003</v>
      </c>
      <c r="L14796">
        <v>15.35</v>
      </c>
      <c r="M14796" t="s">
        <v>45</v>
      </c>
      <c r="N14796">
        <v>15.35</v>
      </c>
      <c r="P14796" cm="1">
        <f t="array" ref="P14796">IF(Q14796&gt;0,INDEX(Q14796:Q36520,MATCH(TRUE,INDEX(Q14796:Q36520="",,),0)-1),"")</f>
        <v>6</v>
      </c>
      <c r="Q14796">
        <f t="shared" si="373"/>
        <v>5</v>
      </c>
      <c r="R14796">
        <f t="shared" si="374"/>
        <v>0</v>
      </c>
    </row>
    <row r="14797" spans="1:18" x14ac:dyDescent="0.3">
      <c r="A14797" t="s">
        <v>1031</v>
      </c>
      <c r="B14797" s="1">
        <v>38418</v>
      </c>
      <c r="C14797" t="s">
        <v>16</v>
      </c>
      <c r="D14797" t="s">
        <v>1069</v>
      </c>
      <c r="E14797" t="s">
        <v>1070</v>
      </c>
      <c r="G14797" s="6" t="s">
        <v>29</v>
      </c>
      <c r="H14797" t="s">
        <v>30</v>
      </c>
      <c r="I14797" t="s">
        <v>26</v>
      </c>
      <c r="J14797" t="s">
        <v>27</v>
      </c>
      <c r="K14797">
        <v>418.4</v>
      </c>
      <c r="L14797">
        <v>14.8</v>
      </c>
      <c r="M14797" t="s">
        <v>45</v>
      </c>
      <c r="N14797">
        <v>14.8</v>
      </c>
      <c r="P14797" cm="1">
        <f t="array" ref="P14797">IF(Q14797&gt;0,INDEX(Q14797:Q36521,MATCH(TRUE,INDEX(Q14797:Q36521="",,),0)-1),"")</f>
        <v>6</v>
      </c>
      <c r="Q14797">
        <f t="shared" si="373"/>
        <v>5</v>
      </c>
      <c r="R14797">
        <f t="shared" si="374"/>
        <v>0</v>
      </c>
    </row>
    <row r="14798" spans="1:18" x14ac:dyDescent="0.3">
      <c r="A14798" t="s">
        <v>1031</v>
      </c>
      <c r="B14798" s="1">
        <v>38418</v>
      </c>
      <c r="C14798" t="s">
        <v>16</v>
      </c>
      <c r="D14798" t="s">
        <v>1069</v>
      </c>
      <c r="E14798" t="s">
        <v>1070</v>
      </c>
      <c r="G14798" s="6" t="s">
        <v>29</v>
      </c>
      <c r="H14798" t="s">
        <v>69</v>
      </c>
      <c r="I14798" t="s">
        <v>26</v>
      </c>
      <c r="J14798" t="s">
        <v>27</v>
      </c>
      <c r="K14798">
        <v>68.599999999999994</v>
      </c>
      <c r="L14798">
        <v>13.65</v>
      </c>
      <c r="M14798" t="s">
        <v>45</v>
      </c>
      <c r="N14798">
        <v>13.65</v>
      </c>
      <c r="P14798" cm="1">
        <f t="array" ref="P14798">IF(Q14798&gt;0,INDEX(Q14798:Q36522,MATCH(TRUE,INDEX(Q14798:Q36522="",,),0)-1),"")</f>
        <v>6</v>
      </c>
      <c r="Q14798">
        <f t="shared" si="373"/>
        <v>5</v>
      </c>
      <c r="R14798">
        <f t="shared" si="374"/>
        <v>0</v>
      </c>
    </row>
    <row r="14799" spans="1:18" x14ac:dyDescent="0.3">
      <c r="A14799" t="s">
        <v>1031</v>
      </c>
      <c r="B14799" s="1">
        <v>38418</v>
      </c>
      <c r="C14799" t="s">
        <v>16</v>
      </c>
      <c r="D14799" t="s">
        <v>1069</v>
      </c>
      <c r="E14799" t="s">
        <v>1070</v>
      </c>
      <c r="G14799" s="6" t="s">
        <v>29</v>
      </c>
      <c r="H14799" t="s">
        <v>63</v>
      </c>
      <c r="I14799" t="s">
        <v>26</v>
      </c>
      <c r="J14799" t="s">
        <v>27</v>
      </c>
      <c r="K14799">
        <v>335.8</v>
      </c>
      <c r="L14799">
        <v>16.149999999999999</v>
      </c>
      <c r="M14799" t="s">
        <v>45</v>
      </c>
      <c r="N14799">
        <v>16.149999999999999</v>
      </c>
      <c r="P14799" cm="1">
        <f t="array" ref="P14799">IF(Q14799&gt;0,INDEX(Q14799:Q36523,MATCH(TRUE,INDEX(Q14799:Q36523="",,),0)-1),"")</f>
        <v>6</v>
      </c>
      <c r="Q14799">
        <f t="shared" si="373"/>
        <v>5</v>
      </c>
      <c r="R14799">
        <f t="shared" si="374"/>
        <v>0</v>
      </c>
    </row>
    <row r="14800" spans="1:18" x14ac:dyDescent="0.3">
      <c r="A14800" t="s">
        <v>1031</v>
      </c>
      <c r="B14800" s="1">
        <v>38418</v>
      </c>
      <c r="C14800" t="s">
        <v>16</v>
      </c>
      <c r="D14800" t="s">
        <v>1069</v>
      </c>
      <c r="E14800" t="s">
        <v>1070</v>
      </c>
      <c r="G14800" t="s">
        <v>19</v>
      </c>
      <c r="H14800" t="s">
        <v>41</v>
      </c>
      <c r="I14800" t="s">
        <v>21</v>
      </c>
      <c r="J14800" t="s">
        <v>22</v>
      </c>
      <c r="K14800">
        <v>255.6</v>
      </c>
      <c r="L14800">
        <v>155</v>
      </c>
      <c r="M14800" t="s">
        <v>927</v>
      </c>
      <c r="N14800">
        <v>175</v>
      </c>
      <c r="P14800" cm="1">
        <f t="array" ref="P14800">IF(Q14800&gt;0,INDEX(Q14800:Q36524,MATCH(TRUE,INDEX(Q14800:Q36524="",,),0)-1),"")</f>
        <v>6</v>
      </c>
      <c r="Q14800">
        <f t="shared" si="373"/>
        <v>6</v>
      </c>
      <c r="R14800">
        <f t="shared" si="374"/>
        <v>0</v>
      </c>
    </row>
    <row r="14801" spans="1:18" x14ac:dyDescent="0.3">
      <c r="A14801" t="s">
        <v>1031</v>
      </c>
      <c r="B14801" s="1">
        <v>38418</v>
      </c>
      <c r="C14801" t="s">
        <v>16</v>
      </c>
      <c r="D14801" t="s">
        <v>1069</v>
      </c>
      <c r="E14801" t="s">
        <v>1070</v>
      </c>
      <c r="G14801" t="s">
        <v>19</v>
      </c>
      <c r="H14801" t="s">
        <v>41</v>
      </c>
      <c r="I14801" t="s">
        <v>26</v>
      </c>
      <c r="J14801" t="s">
        <v>27</v>
      </c>
      <c r="K14801">
        <v>441.1</v>
      </c>
      <c r="L14801">
        <v>50.1</v>
      </c>
      <c r="M14801" t="s">
        <v>927</v>
      </c>
      <c r="N14801">
        <v>68</v>
      </c>
      <c r="P14801" cm="1">
        <f t="array" ref="P14801">IF(Q14801&gt;0,INDEX(Q14801:Q36525,MATCH(TRUE,INDEX(Q14801:Q36525="",,),0)-1),"")</f>
        <v>6</v>
      </c>
      <c r="Q14801">
        <f t="shared" si="373"/>
        <v>6</v>
      </c>
      <c r="R14801">
        <f t="shared" si="374"/>
        <v>0</v>
      </c>
    </row>
    <row r="14802" spans="1:18" x14ac:dyDescent="0.3">
      <c r="A14802" t="s">
        <v>1031</v>
      </c>
      <c r="B14802" s="1">
        <v>38418</v>
      </c>
      <c r="C14802" t="s">
        <v>16</v>
      </c>
      <c r="D14802" t="s">
        <v>1069</v>
      </c>
      <c r="E14802" t="s">
        <v>1070</v>
      </c>
      <c r="G14802" t="s">
        <v>19</v>
      </c>
      <c r="H14802" t="s">
        <v>28</v>
      </c>
      <c r="I14802" t="s">
        <v>26</v>
      </c>
      <c r="J14802" t="s">
        <v>27</v>
      </c>
      <c r="K14802">
        <v>1323.9</v>
      </c>
      <c r="L14802">
        <v>21.65</v>
      </c>
      <c r="M14802" t="s">
        <v>927</v>
      </c>
      <c r="N14802">
        <v>28</v>
      </c>
      <c r="P14802" cm="1">
        <f t="array" ref="P14802">IF(Q14802&gt;0,INDEX(Q14802:Q36526,MATCH(TRUE,INDEX(Q14802:Q36526="",,),0)-1),"")</f>
        <v>6</v>
      </c>
      <c r="Q14802">
        <f t="shared" si="373"/>
        <v>6</v>
      </c>
      <c r="R14802">
        <f t="shared" si="374"/>
        <v>0</v>
      </c>
    </row>
    <row r="14803" spans="1:18" x14ac:dyDescent="0.3">
      <c r="A14803" t="s">
        <v>1031</v>
      </c>
      <c r="B14803" s="1">
        <v>38418</v>
      </c>
      <c r="C14803" t="s">
        <v>16</v>
      </c>
      <c r="D14803" t="s">
        <v>1069</v>
      </c>
      <c r="E14803" t="s">
        <v>1070</v>
      </c>
      <c r="G14803" s="6" t="s">
        <v>29</v>
      </c>
      <c r="H14803" t="s">
        <v>69</v>
      </c>
      <c r="I14803" t="s">
        <v>21</v>
      </c>
      <c r="J14803" t="s">
        <v>22</v>
      </c>
      <c r="K14803">
        <v>11.7</v>
      </c>
      <c r="L14803">
        <v>85</v>
      </c>
      <c r="M14803" t="s">
        <v>927</v>
      </c>
      <c r="N14803">
        <v>85</v>
      </c>
      <c r="P14803" cm="1">
        <f t="array" ref="P14803">IF(Q14803&gt;0,INDEX(Q14803:Q36527,MATCH(TRUE,INDEX(Q14803:Q36527="",,),0)-1),"")</f>
        <v>6</v>
      </c>
      <c r="Q14803">
        <f t="shared" si="373"/>
        <v>6</v>
      </c>
      <c r="R14803">
        <f t="shared" si="374"/>
        <v>0</v>
      </c>
    </row>
    <row r="14804" spans="1:18" x14ac:dyDescent="0.3">
      <c r="A14804" t="s">
        <v>1031</v>
      </c>
      <c r="B14804" s="1">
        <v>38418</v>
      </c>
      <c r="C14804" t="s">
        <v>16</v>
      </c>
      <c r="D14804" t="s">
        <v>1069</v>
      </c>
      <c r="E14804" t="s">
        <v>1070</v>
      </c>
      <c r="G14804" s="6" t="s">
        <v>29</v>
      </c>
      <c r="H14804" t="s">
        <v>28</v>
      </c>
      <c r="I14804" t="s">
        <v>21</v>
      </c>
      <c r="J14804" t="s">
        <v>22</v>
      </c>
      <c r="K14804">
        <v>39.700000000000003</v>
      </c>
      <c r="L14804">
        <v>108</v>
      </c>
      <c r="M14804" t="s">
        <v>927</v>
      </c>
      <c r="N14804">
        <v>108</v>
      </c>
      <c r="P14804" cm="1">
        <f t="array" ref="P14804">IF(Q14804&gt;0,INDEX(Q14804:Q36528,MATCH(TRUE,INDEX(Q14804:Q36528="",,),0)-1),"")</f>
        <v>6</v>
      </c>
      <c r="Q14804">
        <f t="shared" si="373"/>
        <v>6</v>
      </c>
      <c r="R14804">
        <f t="shared" si="374"/>
        <v>0</v>
      </c>
    </row>
    <row r="14805" spans="1:18" x14ac:dyDescent="0.3">
      <c r="A14805" t="s">
        <v>1031</v>
      </c>
      <c r="B14805" s="1">
        <v>38418</v>
      </c>
      <c r="C14805" t="s">
        <v>16</v>
      </c>
      <c r="D14805" t="s">
        <v>1069</v>
      </c>
      <c r="E14805" t="s">
        <v>1070</v>
      </c>
      <c r="G14805" s="6" t="s">
        <v>29</v>
      </c>
      <c r="H14805" t="s">
        <v>194</v>
      </c>
      <c r="I14805" t="s">
        <v>26</v>
      </c>
      <c r="J14805" t="s">
        <v>27</v>
      </c>
      <c r="K14805">
        <v>40.700000000000003</v>
      </c>
      <c r="L14805">
        <v>15.35</v>
      </c>
      <c r="M14805" t="s">
        <v>927</v>
      </c>
      <c r="N14805">
        <v>15.35</v>
      </c>
      <c r="P14805" cm="1">
        <f t="array" ref="P14805">IF(Q14805&gt;0,INDEX(Q14805:Q36529,MATCH(TRUE,INDEX(Q14805:Q36529="",,),0)-1),"")</f>
        <v>6</v>
      </c>
      <c r="Q14805">
        <f t="shared" si="373"/>
        <v>6</v>
      </c>
      <c r="R14805">
        <f t="shared" si="374"/>
        <v>0</v>
      </c>
    </row>
    <row r="14806" spans="1:18" x14ac:dyDescent="0.3">
      <c r="A14806" t="s">
        <v>1031</v>
      </c>
      <c r="B14806" s="1">
        <v>38418</v>
      </c>
      <c r="C14806" t="s">
        <v>16</v>
      </c>
      <c r="D14806" t="s">
        <v>1069</v>
      </c>
      <c r="E14806" t="s">
        <v>1070</v>
      </c>
      <c r="G14806" s="6" t="s">
        <v>29</v>
      </c>
      <c r="H14806" t="s">
        <v>30</v>
      </c>
      <c r="I14806" t="s">
        <v>26</v>
      </c>
      <c r="J14806" t="s">
        <v>27</v>
      </c>
      <c r="K14806">
        <v>418.4</v>
      </c>
      <c r="L14806">
        <v>14.8</v>
      </c>
      <c r="M14806" t="s">
        <v>927</v>
      </c>
      <c r="N14806">
        <v>14.8</v>
      </c>
      <c r="P14806" cm="1">
        <f t="array" ref="P14806">IF(Q14806&gt;0,INDEX(Q14806:Q36530,MATCH(TRUE,INDEX(Q14806:Q36530="",,),0)-1),"")</f>
        <v>6</v>
      </c>
      <c r="Q14806">
        <f t="shared" si="373"/>
        <v>6</v>
      </c>
      <c r="R14806">
        <f t="shared" si="374"/>
        <v>0</v>
      </c>
    </row>
    <row r="14807" spans="1:18" x14ac:dyDescent="0.3">
      <c r="A14807" t="s">
        <v>1031</v>
      </c>
      <c r="B14807" s="1">
        <v>38418</v>
      </c>
      <c r="C14807" t="s">
        <v>16</v>
      </c>
      <c r="D14807" t="s">
        <v>1069</v>
      </c>
      <c r="E14807" t="s">
        <v>1070</v>
      </c>
      <c r="G14807" s="6" t="s">
        <v>29</v>
      </c>
      <c r="H14807" t="s">
        <v>69</v>
      </c>
      <c r="I14807" t="s">
        <v>26</v>
      </c>
      <c r="J14807" t="s">
        <v>27</v>
      </c>
      <c r="K14807">
        <v>68.599999999999994</v>
      </c>
      <c r="L14807">
        <v>13.65</v>
      </c>
      <c r="M14807" t="s">
        <v>927</v>
      </c>
      <c r="N14807">
        <v>13.65</v>
      </c>
      <c r="P14807" cm="1">
        <f t="array" ref="P14807">IF(Q14807&gt;0,INDEX(Q14807:Q36531,MATCH(TRUE,INDEX(Q14807:Q36531="",,),0)-1),"")</f>
        <v>6</v>
      </c>
      <c r="Q14807">
        <f t="shared" si="373"/>
        <v>6</v>
      </c>
      <c r="R14807">
        <f t="shared" si="374"/>
        <v>0</v>
      </c>
    </row>
    <row r="14808" spans="1:18" x14ac:dyDescent="0.3">
      <c r="A14808" t="s">
        <v>1031</v>
      </c>
      <c r="B14808" s="1">
        <v>38418</v>
      </c>
      <c r="C14808" t="s">
        <v>16</v>
      </c>
      <c r="D14808" t="s">
        <v>1069</v>
      </c>
      <c r="E14808" t="s">
        <v>1070</v>
      </c>
      <c r="G14808" s="6" t="s">
        <v>29</v>
      </c>
      <c r="H14808" t="s">
        <v>63</v>
      </c>
      <c r="I14808" t="s">
        <v>26</v>
      </c>
      <c r="J14808" t="s">
        <v>27</v>
      </c>
      <c r="K14808">
        <v>335.8</v>
      </c>
      <c r="L14808">
        <v>16.149999999999999</v>
      </c>
      <c r="M14808" t="s">
        <v>927</v>
      </c>
      <c r="N14808">
        <v>16.149999999999999</v>
      </c>
      <c r="P14808" cm="1">
        <f t="array" ref="P14808">IF(Q14808&gt;0,INDEX(Q14808:Q36532,MATCH(TRUE,INDEX(Q14808:Q36532="",,),0)-1),"")</f>
        <v>6</v>
      </c>
      <c r="Q14808">
        <f t="shared" si="373"/>
        <v>6</v>
      </c>
      <c r="R14808">
        <f t="shared" si="374"/>
        <v>0</v>
      </c>
    </row>
    <row r="14809" spans="1:18" x14ac:dyDescent="0.3">
      <c r="P14809" t="str" cm="1">
        <f t="array" ref="P14809">IF(Q14809&gt;0,INDEX(Q14809:Q36533,MATCH(TRUE,INDEX(Q14809:Q36533="",,),0)-1),"")</f>
        <v/>
      </c>
      <c r="R14809" t="str">
        <f t="shared" si="374"/>
        <v/>
      </c>
    </row>
    <row r="14810" spans="1:18" x14ac:dyDescent="0.3">
      <c r="A14810" t="s">
        <v>1031</v>
      </c>
      <c r="B14810" s="1">
        <v>38418</v>
      </c>
      <c r="C14810" t="s">
        <v>16</v>
      </c>
      <c r="D14810" t="s">
        <v>1071</v>
      </c>
      <c r="E14810" t="s">
        <v>1072</v>
      </c>
      <c r="G14810" t="s">
        <v>19</v>
      </c>
      <c r="H14810" t="s">
        <v>41</v>
      </c>
      <c r="I14810" t="s">
        <v>21</v>
      </c>
      <c r="J14810" t="s">
        <v>22</v>
      </c>
      <c r="K14810">
        <v>18.8</v>
      </c>
      <c r="L14810">
        <v>130</v>
      </c>
      <c r="M14810" t="s">
        <v>922</v>
      </c>
      <c r="N14810">
        <v>150</v>
      </c>
      <c r="O14810" t="s">
        <v>24</v>
      </c>
      <c r="P14810" cm="1">
        <f t="array" ref="P14810">IF(Q14810&gt;0,INDEX(Q14810:Q36534,MATCH(TRUE,INDEX(Q14810:Q36534="",,),0)-1),"")</f>
        <v>3</v>
      </c>
      <c r="Q14810">
        <f>INT((ROW()-14810)/8)+1</f>
        <v>1</v>
      </c>
      <c r="R14810">
        <f t="shared" si="374"/>
        <v>0</v>
      </c>
    </row>
    <row r="14811" spans="1:18" x14ac:dyDescent="0.3">
      <c r="A14811" t="s">
        <v>1031</v>
      </c>
      <c r="B14811" s="1">
        <v>38418</v>
      </c>
      <c r="C14811" t="s">
        <v>16</v>
      </c>
      <c r="D14811" t="s">
        <v>1071</v>
      </c>
      <c r="E14811" t="s">
        <v>1072</v>
      </c>
      <c r="G14811" t="s">
        <v>19</v>
      </c>
      <c r="H14811" t="s">
        <v>30</v>
      </c>
      <c r="I14811" t="s">
        <v>26</v>
      </c>
      <c r="J14811" t="s">
        <v>27</v>
      </c>
      <c r="K14811">
        <v>46.5</v>
      </c>
      <c r="L14811">
        <v>14.3</v>
      </c>
      <c r="M14811" t="s">
        <v>922</v>
      </c>
      <c r="N14811">
        <v>25</v>
      </c>
      <c r="O14811" t="s">
        <v>24</v>
      </c>
      <c r="P14811" cm="1">
        <f t="array" ref="P14811">IF(Q14811&gt;0,INDEX(Q14811:Q36535,MATCH(TRUE,INDEX(Q14811:Q36535="",,),0)-1),"")</f>
        <v>3</v>
      </c>
      <c r="Q14811">
        <f t="shared" ref="Q14811:Q14833" si="375">INT((ROW()-14810)/8)+1</f>
        <v>1</v>
      </c>
      <c r="R14811">
        <f t="shared" si="374"/>
        <v>0</v>
      </c>
    </row>
    <row r="14812" spans="1:18" x14ac:dyDescent="0.3">
      <c r="A14812" t="s">
        <v>1031</v>
      </c>
      <c r="B14812" s="1">
        <v>38418</v>
      </c>
      <c r="C14812" t="s">
        <v>16</v>
      </c>
      <c r="D14812" t="s">
        <v>1071</v>
      </c>
      <c r="E14812" t="s">
        <v>1072</v>
      </c>
      <c r="G14812" t="s">
        <v>19</v>
      </c>
      <c r="H14812" t="s">
        <v>69</v>
      </c>
      <c r="I14812" t="s">
        <v>26</v>
      </c>
      <c r="J14812" t="s">
        <v>27</v>
      </c>
      <c r="K14812">
        <v>94.1</v>
      </c>
      <c r="L14812">
        <v>13</v>
      </c>
      <c r="M14812" t="s">
        <v>922</v>
      </c>
      <c r="N14812">
        <v>20</v>
      </c>
      <c r="O14812" t="s">
        <v>24</v>
      </c>
      <c r="P14812" cm="1">
        <f t="array" ref="P14812">IF(Q14812&gt;0,INDEX(Q14812:Q36536,MATCH(TRUE,INDEX(Q14812:Q36536="",,),0)-1),"")</f>
        <v>3</v>
      </c>
      <c r="Q14812">
        <f t="shared" si="375"/>
        <v>1</v>
      </c>
      <c r="R14812">
        <f t="shared" si="374"/>
        <v>0</v>
      </c>
    </row>
    <row r="14813" spans="1:18" x14ac:dyDescent="0.3">
      <c r="A14813" t="s">
        <v>1031</v>
      </c>
      <c r="B14813" s="1">
        <v>38418</v>
      </c>
      <c r="C14813" t="s">
        <v>16</v>
      </c>
      <c r="D14813" t="s">
        <v>1071</v>
      </c>
      <c r="E14813" t="s">
        <v>1072</v>
      </c>
      <c r="G14813" t="s">
        <v>19</v>
      </c>
      <c r="H14813" t="s">
        <v>41</v>
      </c>
      <c r="I14813" t="s">
        <v>26</v>
      </c>
      <c r="J14813" t="s">
        <v>27</v>
      </c>
      <c r="K14813">
        <v>78.3</v>
      </c>
      <c r="L14813">
        <v>49.5</v>
      </c>
      <c r="M14813" t="s">
        <v>922</v>
      </c>
      <c r="N14813">
        <v>65</v>
      </c>
      <c r="O14813" t="s">
        <v>24</v>
      </c>
      <c r="P14813" cm="1">
        <f t="array" ref="P14813">IF(Q14813&gt;0,INDEX(Q14813:Q36537,MATCH(TRUE,INDEX(Q14813:Q36537="",,),0)-1),"")</f>
        <v>3</v>
      </c>
      <c r="Q14813">
        <f t="shared" si="375"/>
        <v>1</v>
      </c>
      <c r="R14813">
        <f t="shared" si="374"/>
        <v>0</v>
      </c>
    </row>
    <row r="14814" spans="1:18" x14ac:dyDescent="0.3">
      <c r="A14814" t="s">
        <v>1031</v>
      </c>
      <c r="B14814" s="1">
        <v>38418</v>
      </c>
      <c r="C14814" t="s">
        <v>16</v>
      </c>
      <c r="D14814" t="s">
        <v>1071</v>
      </c>
      <c r="E14814" t="s">
        <v>1072</v>
      </c>
      <c r="G14814" t="s">
        <v>19</v>
      </c>
      <c r="H14814" t="s">
        <v>63</v>
      </c>
      <c r="I14814" t="s">
        <v>26</v>
      </c>
      <c r="J14814" t="s">
        <v>27</v>
      </c>
      <c r="K14814">
        <v>84.8</v>
      </c>
      <c r="L14814">
        <v>16.350000000000001</v>
      </c>
      <c r="M14814" t="s">
        <v>922</v>
      </c>
      <c r="N14814">
        <v>25</v>
      </c>
      <c r="O14814" t="s">
        <v>24</v>
      </c>
      <c r="P14814" cm="1">
        <f t="array" ref="P14814">IF(Q14814&gt;0,INDEX(Q14814:Q36538,MATCH(TRUE,INDEX(Q14814:Q36538="",,),0)-1),"")</f>
        <v>3</v>
      </c>
      <c r="Q14814">
        <f t="shared" si="375"/>
        <v>1</v>
      </c>
      <c r="R14814">
        <f t="shared" si="374"/>
        <v>0</v>
      </c>
    </row>
    <row r="14815" spans="1:18" x14ac:dyDescent="0.3">
      <c r="A14815" t="s">
        <v>1031</v>
      </c>
      <c r="B14815" s="1">
        <v>38418</v>
      </c>
      <c r="C14815" t="s">
        <v>16</v>
      </c>
      <c r="D14815" t="s">
        <v>1071</v>
      </c>
      <c r="E14815" t="s">
        <v>1072</v>
      </c>
      <c r="G14815" s="6" t="s">
        <v>29</v>
      </c>
      <c r="H14815" t="s">
        <v>69</v>
      </c>
      <c r="I14815" t="s">
        <v>21</v>
      </c>
      <c r="J14815" t="s">
        <v>22</v>
      </c>
      <c r="K14815">
        <v>2.2999999999999998</v>
      </c>
      <c r="L14815">
        <v>56</v>
      </c>
      <c r="M14815" t="s">
        <v>922</v>
      </c>
      <c r="N14815">
        <v>56</v>
      </c>
      <c r="O14815" t="s">
        <v>24</v>
      </c>
      <c r="P14815" cm="1">
        <f t="array" ref="P14815">IF(Q14815&gt;0,INDEX(Q14815:Q36539,MATCH(TRUE,INDEX(Q14815:Q36539="",,),0)-1),"")</f>
        <v>3</v>
      </c>
      <c r="Q14815">
        <f t="shared" si="375"/>
        <v>1</v>
      </c>
      <c r="R14815">
        <f t="shared" si="374"/>
        <v>0</v>
      </c>
    </row>
    <row r="14816" spans="1:18" x14ac:dyDescent="0.3">
      <c r="A14816" t="s">
        <v>1031</v>
      </c>
      <c r="B14816" s="1">
        <v>38418</v>
      </c>
      <c r="C14816" t="s">
        <v>16</v>
      </c>
      <c r="D14816" t="s">
        <v>1071</v>
      </c>
      <c r="E14816" t="s">
        <v>1072</v>
      </c>
      <c r="G14816" s="6" t="s">
        <v>29</v>
      </c>
      <c r="H14816" t="s">
        <v>148</v>
      </c>
      <c r="I14816" t="s">
        <v>26</v>
      </c>
      <c r="J14816" t="s">
        <v>27</v>
      </c>
      <c r="K14816">
        <v>5.5</v>
      </c>
      <c r="L14816">
        <v>8.9499999999999993</v>
      </c>
      <c r="M14816" t="s">
        <v>922</v>
      </c>
      <c r="N14816">
        <v>8.9499999999999993</v>
      </c>
      <c r="O14816" t="s">
        <v>24</v>
      </c>
      <c r="P14816" cm="1">
        <f t="array" ref="P14816">IF(Q14816&gt;0,INDEX(Q14816:Q36540,MATCH(TRUE,INDEX(Q14816:Q36540="",,),0)-1),"")</f>
        <v>3</v>
      </c>
      <c r="Q14816">
        <f t="shared" si="375"/>
        <v>1</v>
      </c>
      <c r="R14816">
        <f t="shared" si="374"/>
        <v>0</v>
      </c>
    </row>
    <row r="14817" spans="1:18" x14ac:dyDescent="0.3">
      <c r="A14817" t="s">
        <v>1031</v>
      </c>
      <c r="B14817" s="1">
        <v>38418</v>
      </c>
      <c r="C14817" t="s">
        <v>16</v>
      </c>
      <c r="D14817" t="s">
        <v>1071</v>
      </c>
      <c r="E14817" t="s">
        <v>1072</v>
      </c>
      <c r="G14817" s="6" t="s">
        <v>29</v>
      </c>
      <c r="H14817" t="s">
        <v>43</v>
      </c>
      <c r="I14817" t="s">
        <v>26</v>
      </c>
      <c r="J14817" t="s">
        <v>27</v>
      </c>
      <c r="K14817">
        <v>3</v>
      </c>
      <c r="L14817">
        <v>14.65</v>
      </c>
      <c r="M14817" t="s">
        <v>922</v>
      </c>
      <c r="N14817">
        <v>14.65</v>
      </c>
      <c r="O14817" t="s">
        <v>24</v>
      </c>
      <c r="P14817" cm="1">
        <f t="array" ref="P14817">IF(Q14817&gt;0,INDEX(Q14817:Q36541,MATCH(TRUE,INDEX(Q14817:Q36541="",,),0)-1),"")</f>
        <v>3</v>
      </c>
      <c r="Q14817">
        <f t="shared" si="375"/>
        <v>1</v>
      </c>
      <c r="R14817">
        <f t="shared" si="374"/>
        <v>0</v>
      </c>
    </row>
    <row r="14818" spans="1:18" x14ac:dyDescent="0.3">
      <c r="A14818" t="s">
        <v>1031</v>
      </c>
      <c r="B14818" s="1">
        <v>38418</v>
      </c>
      <c r="C14818" t="s">
        <v>16</v>
      </c>
      <c r="D14818" t="s">
        <v>1071</v>
      </c>
      <c r="E14818" t="s">
        <v>1072</v>
      </c>
      <c r="G14818" t="s">
        <v>19</v>
      </c>
      <c r="H14818" t="s">
        <v>41</v>
      </c>
      <c r="I14818" t="s">
        <v>21</v>
      </c>
      <c r="J14818" t="s">
        <v>22</v>
      </c>
      <c r="K14818">
        <v>18.8</v>
      </c>
      <c r="L14818">
        <v>130</v>
      </c>
      <c r="M14818" t="s">
        <v>44</v>
      </c>
      <c r="N14818">
        <v>130</v>
      </c>
      <c r="P14818" cm="1">
        <f t="array" ref="P14818">IF(Q14818&gt;0,INDEX(Q14818:Q36542,MATCH(TRUE,INDEX(Q14818:Q36542="",,),0)-1),"")</f>
        <v>3</v>
      </c>
      <c r="Q14818">
        <f t="shared" si="375"/>
        <v>2</v>
      </c>
      <c r="R14818">
        <f t="shared" si="374"/>
        <v>0</v>
      </c>
    </row>
    <row r="14819" spans="1:18" x14ac:dyDescent="0.3">
      <c r="A14819" t="s">
        <v>1031</v>
      </c>
      <c r="B14819" s="1">
        <v>38418</v>
      </c>
      <c r="C14819" t="s">
        <v>16</v>
      </c>
      <c r="D14819" t="s">
        <v>1071</v>
      </c>
      <c r="E14819" t="s">
        <v>1072</v>
      </c>
      <c r="G14819" t="s">
        <v>19</v>
      </c>
      <c r="H14819" t="s">
        <v>30</v>
      </c>
      <c r="I14819" t="s">
        <v>26</v>
      </c>
      <c r="J14819" t="s">
        <v>27</v>
      </c>
      <c r="K14819">
        <v>46.5</v>
      </c>
      <c r="L14819">
        <v>14.3</v>
      </c>
      <c r="M14819" t="s">
        <v>44</v>
      </c>
      <c r="N14819">
        <v>14.3</v>
      </c>
      <c r="P14819" cm="1">
        <f t="array" ref="P14819">IF(Q14819&gt;0,INDEX(Q14819:Q36543,MATCH(TRUE,INDEX(Q14819:Q36543="",,),0)-1),"")</f>
        <v>3</v>
      </c>
      <c r="Q14819">
        <f t="shared" si="375"/>
        <v>2</v>
      </c>
      <c r="R14819">
        <f t="shared" si="374"/>
        <v>0</v>
      </c>
    </row>
    <row r="14820" spans="1:18" x14ac:dyDescent="0.3">
      <c r="A14820" t="s">
        <v>1031</v>
      </c>
      <c r="B14820" s="1">
        <v>38418</v>
      </c>
      <c r="C14820" t="s">
        <v>16</v>
      </c>
      <c r="D14820" t="s">
        <v>1071</v>
      </c>
      <c r="E14820" t="s">
        <v>1072</v>
      </c>
      <c r="G14820" t="s">
        <v>19</v>
      </c>
      <c r="H14820" t="s">
        <v>69</v>
      </c>
      <c r="I14820" t="s">
        <v>26</v>
      </c>
      <c r="J14820" t="s">
        <v>27</v>
      </c>
      <c r="K14820">
        <v>94.1</v>
      </c>
      <c r="L14820">
        <v>13</v>
      </c>
      <c r="M14820" t="s">
        <v>44</v>
      </c>
      <c r="N14820">
        <v>23.54</v>
      </c>
      <c r="P14820" cm="1">
        <f t="array" ref="P14820">IF(Q14820&gt;0,INDEX(Q14820:Q36544,MATCH(TRUE,INDEX(Q14820:Q36544="",,),0)-1),"")</f>
        <v>3</v>
      </c>
      <c r="Q14820">
        <f t="shared" si="375"/>
        <v>2</v>
      </c>
      <c r="R14820">
        <f t="shared" si="374"/>
        <v>0</v>
      </c>
    </row>
    <row r="14821" spans="1:18" x14ac:dyDescent="0.3">
      <c r="A14821" t="s">
        <v>1031</v>
      </c>
      <c r="B14821" s="1">
        <v>38418</v>
      </c>
      <c r="C14821" t="s">
        <v>16</v>
      </c>
      <c r="D14821" t="s">
        <v>1071</v>
      </c>
      <c r="E14821" t="s">
        <v>1072</v>
      </c>
      <c r="G14821" t="s">
        <v>19</v>
      </c>
      <c r="H14821" t="s">
        <v>41</v>
      </c>
      <c r="I14821" t="s">
        <v>26</v>
      </c>
      <c r="J14821" t="s">
        <v>27</v>
      </c>
      <c r="K14821">
        <v>78.3</v>
      </c>
      <c r="L14821">
        <v>49.5</v>
      </c>
      <c r="M14821" t="s">
        <v>44</v>
      </c>
      <c r="N14821">
        <v>49.5</v>
      </c>
      <c r="P14821" cm="1">
        <f t="array" ref="P14821">IF(Q14821&gt;0,INDEX(Q14821:Q36545,MATCH(TRUE,INDEX(Q14821:Q36545="",,),0)-1),"")</f>
        <v>3</v>
      </c>
      <c r="Q14821">
        <f t="shared" si="375"/>
        <v>2</v>
      </c>
      <c r="R14821">
        <f t="shared" si="374"/>
        <v>0</v>
      </c>
    </row>
    <row r="14822" spans="1:18" x14ac:dyDescent="0.3">
      <c r="A14822" t="s">
        <v>1031</v>
      </c>
      <c r="B14822" s="1">
        <v>38418</v>
      </c>
      <c r="C14822" t="s">
        <v>16</v>
      </c>
      <c r="D14822" t="s">
        <v>1071</v>
      </c>
      <c r="E14822" t="s">
        <v>1072</v>
      </c>
      <c r="G14822" t="s">
        <v>19</v>
      </c>
      <c r="H14822" t="s">
        <v>63</v>
      </c>
      <c r="I14822" t="s">
        <v>26</v>
      </c>
      <c r="J14822" t="s">
        <v>27</v>
      </c>
      <c r="K14822">
        <v>84.8</v>
      </c>
      <c r="L14822">
        <v>16.350000000000001</v>
      </c>
      <c r="M14822" t="s">
        <v>44</v>
      </c>
      <c r="N14822">
        <v>16.350000000000001</v>
      </c>
      <c r="P14822" cm="1">
        <f t="array" ref="P14822">IF(Q14822&gt;0,INDEX(Q14822:Q36546,MATCH(TRUE,INDEX(Q14822:Q36546="",,),0)-1),"")</f>
        <v>3</v>
      </c>
      <c r="Q14822">
        <f t="shared" si="375"/>
        <v>2</v>
      </c>
      <c r="R14822">
        <f t="shared" si="374"/>
        <v>0</v>
      </c>
    </row>
    <row r="14823" spans="1:18" x14ac:dyDescent="0.3">
      <c r="A14823" t="s">
        <v>1031</v>
      </c>
      <c r="B14823" s="1">
        <v>38418</v>
      </c>
      <c r="C14823" t="s">
        <v>16</v>
      </c>
      <c r="D14823" t="s">
        <v>1071</v>
      </c>
      <c r="E14823" t="s">
        <v>1072</v>
      </c>
      <c r="G14823" s="6" t="s">
        <v>29</v>
      </c>
      <c r="H14823" t="s">
        <v>69</v>
      </c>
      <c r="I14823" t="s">
        <v>21</v>
      </c>
      <c r="J14823" t="s">
        <v>22</v>
      </c>
      <c r="K14823">
        <v>2.2999999999999998</v>
      </c>
      <c r="L14823">
        <v>56</v>
      </c>
      <c r="M14823" t="s">
        <v>44</v>
      </c>
      <c r="N14823">
        <v>56</v>
      </c>
      <c r="P14823" cm="1">
        <f t="array" ref="P14823">IF(Q14823&gt;0,INDEX(Q14823:Q36547,MATCH(TRUE,INDEX(Q14823:Q36547="",,),0)-1),"")</f>
        <v>3</v>
      </c>
      <c r="Q14823">
        <f t="shared" si="375"/>
        <v>2</v>
      </c>
      <c r="R14823">
        <f t="shared" si="374"/>
        <v>0</v>
      </c>
    </row>
    <row r="14824" spans="1:18" x14ac:dyDescent="0.3">
      <c r="A14824" t="s">
        <v>1031</v>
      </c>
      <c r="B14824" s="1">
        <v>38418</v>
      </c>
      <c r="C14824" t="s">
        <v>16</v>
      </c>
      <c r="D14824" t="s">
        <v>1071</v>
      </c>
      <c r="E14824" t="s">
        <v>1072</v>
      </c>
      <c r="G14824" s="6" t="s">
        <v>29</v>
      </c>
      <c r="H14824" t="s">
        <v>148</v>
      </c>
      <c r="I14824" t="s">
        <v>26</v>
      </c>
      <c r="J14824" t="s">
        <v>27</v>
      </c>
      <c r="K14824">
        <v>5.5</v>
      </c>
      <c r="L14824">
        <v>8.9499999999999993</v>
      </c>
      <c r="M14824" t="s">
        <v>44</v>
      </c>
      <c r="N14824">
        <v>8.9499999999999993</v>
      </c>
      <c r="P14824" cm="1">
        <f t="array" ref="P14824">IF(Q14824&gt;0,INDEX(Q14824:Q36548,MATCH(TRUE,INDEX(Q14824:Q36548="",,),0)-1),"")</f>
        <v>3</v>
      </c>
      <c r="Q14824">
        <f t="shared" si="375"/>
        <v>2</v>
      </c>
      <c r="R14824">
        <f t="shared" si="374"/>
        <v>0</v>
      </c>
    </row>
    <row r="14825" spans="1:18" x14ac:dyDescent="0.3">
      <c r="A14825" t="s">
        <v>1031</v>
      </c>
      <c r="B14825" s="1">
        <v>38418</v>
      </c>
      <c r="C14825" t="s">
        <v>16</v>
      </c>
      <c r="D14825" t="s">
        <v>1071</v>
      </c>
      <c r="E14825" t="s">
        <v>1072</v>
      </c>
      <c r="G14825" s="6" t="s">
        <v>29</v>
      </c>
      <c r="H14825" t="s">
        <v>43</v>
      </c>
      <c r="I14825" t="s">
        <v>26</v>
      </c>
      <c r="J14825" t="s">
        <v>27</v>
      </c>
      <c r="K14825">
        <v>3</v>
      </c>
      <c r="L14825">
        <v>14.65</v>
      </c>
      <c r="M14825" t="s">
        <v>44</v>
      </c>
      <c r="N14825">
        <v>14.65</v>
      </c>
      <c r="P14825" cm="1">
        <f t="array" ref="P14825">IF(Q14825&gt;0,INDEX(Q14825:Q36549,MATCH(TRUE,INDEX(Q14825:Q36549="",,),0)-1),"")</f>
        <v>3</v>
      </c>
      <c r="Q14825">
        <f t="shared" si="375"/>
        <v>2</v>
      </c>
      <c r="R14825">
        <f t="shared" si="374"/>
        <v>0</v>
      </c>
    </row>
    <row r="14826" spans="1:18" x14ac:dyDescent="0.3">
      <c r="A14826" t="s">
        <v>1031</v>
      </c>
      <c r="B14826" s="1">
        <v>38418</v>
      </c>
      <c r="C14826" t="s">
        <v>16</v>
      </c>
      <c r="D14826" t="s">
        <v>1071</v>
      </c>
      <c r="E14826" t="s">
        <v>1072</v>
      </c>
      <c r="G14826" t="s">
        <v>19</v>
      </c>
      <c r="H14826" t="s">
        <v>41</v>
      </c>
      <c r="I14826" t="s">
        <v>21</v>
      </c>
      <c r="J14826" t="s">
        <v>22</v>
      </c>
      <c r="K14826">
        <v>18.8</v>
      </c>
      <c r="L14826">
        <v>130</v>
      </c>
      <c r="M14826" t="s">
        <v>927</v>
      </c>
      <c r="N14826">
        <v>135</v>
      </c>
      <c r="P14826" cm="1">
        <f t="array" ref="P14826">IF(Q14826&gt;0,INDEX(Q14826:Q36550,MATCH(TRUE,INDEX(Q14826:Q36550="",,),0)-1),"")</f>
        <v>3</v>
      </c>
      <c r="Q14826">
        <f t="shared" si="375"/>
        <v>3</v>
      </c>
      <c r="R14826">
        <f t="shared" si="374"/>
        <v>0</v>
      </c>
    </row>
    <row r="14827" spans="1:18" x14ac:dyDescent="0.3">
      <c r="A14827" t="s">
        <v>1031</v>
      </c>
      <c r="B14827" s="1">
        <v>38418</v>
      </c>
      <c r="C14827" t="s">
        <v>16</v>
      </c>
      <c r="D14827" t="s">
        <v>1071</v>
      </c>
      <c r="E14827" t="s">
        <v>1072</v>
      </c>
      <c r="G14827" t="s">
        <v>19</v>
      </c>
      <c r="H14827" t="s">
        <v>30</v>
      </c>
      <c r="I14827" t="s">
        <v>26</v>
      </c>
      <c r="J14827" t="s">
        <v>27</v>
      </c>
      <c r="K14827">
        <v>46.5</v>
      </c>
      <c r="L14827">
        <v>14.3</v>
      </c>
      <c r="M14827" t="s">
        <v>927</v>
      </c>
      <c r="N14827">
        <v>18</v>
      </c>
      <c r="P14827" cm="1">
        <f t="array" ref="P14827">IF(Q14827&gt;0,INDEX(Q14827:Q36551,MATCH(TRUE,INDEX(Q14827:Q36551="",,),0)-1),"")</f>
        <v>3</v>
      </c>
      <c r="Q14827">
        <f t="shared" si="375"/>
        <v>3</v>
      </c>
      <c r="R14827">
        <f t="shared" si="374"/>
        <v>0</v>
      </c>
    </row>
    <row r="14828" spans="1:18" x14ac:dyDescent="0.3">
      <c r="A14828" t="s">
        <v>1031</v>
      </c>
      <c r="B14828" s="1">
        <v>38418</v>
      </c>
      <c r="C14828" t="s">
        <v>16</v>
      </c>
      <c r="D14828" t="s">
        <v>1071</v>
      </c>
      <c r="E14828" t="s">
        <v>1072</v>
      </c>
      <c r="G14828" t="s">
        <v>19</v>
      </c>
      <c r="H14828" t="s">
        <v>69</v>
      </c>
      <c r="I14828" t="s">
        <v>26</v>
      </c>
      <c r="J14828" t="s">
        <v>27</v>
      </c>
      <c r="K14828">
        <v>94.1</v>
      </c>
      <c r="L14828">
        <v>13</v>
      </c>
      <c r="M14828" t="s">
        <v>927</v>
      </c>
      <c r="N14828">
        <v>16</v>
      </c>
      <c r="P14828" cm="1">
        <f t="array" ref="P14828">IF(Q14828&gt;0,INDEX(Q14828:Q36552,MATCH(TRUE,INDEX(Q14828:Q36552="",,),0)-1),"")</f>
        <v>3</v>
      </c>
      <c r="Q14828">
        <f t="shared" si="375"/>
        <v>3</v>
      </c>
      <c r="R14828">
        <f t="shared" si="374"/>
        <v>0</v>
      </c>
    </row>
    <row r="14829" spans="1:18" x14ac:dyDescent="0.3">
      <c r="A14829" t="s">
        <v>1031</v>
      </c>
      <c r="B14829" s="1">
        <v>38418</v>
      </c>
      <c r="C14829" t="s">
        <v>16</v>
      </c>
      <c r="D14829" t="s">
        <v>1071</v>
      </c>
      <c r="E14829" t="s">
        <v>1072</v>
      </c>
      <c r="G14829" t="s">
        <v>19</v>
      </c>
      <c r="H14829" t="s">
        <v>41</v>
      </c>
      <c r="I14829" t="s">
        <v>26</v>
      </c>
      <c r="J14829" t="s">
        <v>27</v>
      </c>
      <c r="K14829">
        <v>78.3</v>
      </c>
      <c r="L14829">
        <v>49.5</v>
      </c>
      <c r="M14829" t="s">
        <v>927</v>
      </c>
      <c r="N14829">
        <v>51</v>
      </c>
      <c r="P14829" cm="1">
        <f t="array" ref="P14829">IF(Q14829&gt;0,INDEX(Q14829:Q36553,MATCH(TRUE,INDEX(Q14829:Q36553="",,),0)-1),"")</f>
        <v>3</v>
      </c>
      <c r="Q14829">
        <f t="shared" si="375"/>
        <v>3</v>
      </c>
      <c r="R14829">
        <f t="shared" si="374"/>
        <v>0</v>
      </c>
    </row>
    <row r="14830" spans="1:18" x14ac:dyDescent="0.3">
      <c r="A14830" t="s">
        <v>1031</v>
      </c>
      <c r="B14830" s="1">
        <v>38418</v>
      </c>
      <c r="C14830" t="s">
        <v>16</v>
      </c>
      <c r="D14830" t="s">
        <v>1071</v>
      </c>
      <c r="E14830" t="s">
        <v>1072</v>
      </c>
      <c r="G14830" t="s">
        <v>19</v>
      </c>
      <c r="H14830" t="s">
        <v>63</v>
      </c>
      <c r="I14830" t="s">
        <v>26</v>
      </c>
      <c r="J14830" t="s">
        <v>27</v>
      </c>
      <c r="K14830">
        <v>84.8</v>
      </c>
      <c r="L14830">
        <v>16.350000000000001</v>
      </c>
      <c r="M14830" t="s">
        <v>927</v>
      </c>
      <c r="N14830">
        <v>20</v>
      </c>
      <c r="P14830" cm="1">
        <f t="array" ref="P14830">IF(Q14830&gt;0,INDEX(Q14830:Q36554,MATCH(TRUE,INDEX(Q14830:Q36554="",,),0)-1),"")</f>
        <v>3</v>
      </c>
      <c r="Q14830">
        <f t="shared" si="375"/>
        <v>3</v>
      </c>
      <c r="R14830">
        <f t="shared" si="374"/>
        <v>0</v>
      </c>
    </row>
    <row r="14831" spans="1:18" x14ac:dyDescent="0.3">
      <c r="A14831" t="s">
        <v>1031</v>
      </c>
      <c r="B14831" s="1">
        <v>38418</v>
      </c>
      <c r="C14831" t="s">
        <v>16</v>
      </c>
      <c r="D14831" t="s">
        <v>1071</v>
      </c>
      <c r="E14831" t="s">
        <v>1072</v>
      </c>
      <c r="G14831" s="6" t="s">
        <v>29</v>
      </c>
      <c r="H14831" t="s">
        <v>69</v>
      </c>
      <c r="I14831" t="s">
        <v>21</v>
      </c>
      <c r="J14831" t="s">
        <v>22</v>
      </c>
      <c r="K14831">
        <v>2.2999999999999998</v>
      </c>
      <c r="L14831">
        <v>56</v>
      </c>
      <c r="M14831" t="s">
        <v>927</v>
      </c>
      <c r="N14831">
        <v>56</v>
      </c>
      <c r="P14831" cm="1">
        <f t="array" ref="P14831">IF(Q14831&gt;0,INDEX(Q14831:Q36555,MATCH(TRUE,INDEX(Q14831:Q36555="",,),0)-1),"")</f>
        <v>3</v>
      </c>
      <c r="Q14831">
        <f t="shared" si="375"/>
        <v>3</v>
      </c>
      <c r="R14831">
        <f t="shared" si="374"/>
        <v>0</v>
      </c>
    </row>
    <row r="14832" spans="1:18" x14ac:dyDescent="0.3">
      <c r="A14832" t="s">
        <v>1031</v>
      </c>
      <c r="B14832" s="1">
        <v>38418</v>
      </c>
      <c r="C14832" t="s">
        <v>16</v>
      </c>
      <c r="D14832" t="s">
        <v>1071</v>
      </c>
      <c r="E14832" t="s">
        <v>1072</v>
      </c>
      <c r="G14832" s="6" t="s">
        <v>29</v>
      </c>
      <c r="H14832" t="s">
        <v>148</v>
      </c>
      <c r="I14832" t="s">
        <v>26</v>
      </c>
      <c r="J14832" t="s">
        <v>27</v>
      </c>
      <c r="K14832">
        <v>5.5</v>
      </c>
      <c r="L14832">
        <v>8.9499999999999993</v>
      </c>
      <c r="M14832" t="s">
        <v>927</v>
      </c>
      <c r="N14832">
        <v>8.9499999999999993</v>
      </c>
      <c r="P14832" cm="1">
        <f t="array" ref="P14832">IF(Q14832&gt;0,INDEX(Q14832:Q36556,MATCH(TRUE,INDEX(Q14832:Q36556="",,),0)-1),"")</f>
        <v>3</v>
      </c>
      <c r="Q14832">
        <f t="shared" si="375"/>
        <v>3</v>
      </c>
      <c r="R14832">
        <f t="shared" si="374"/>
        <v>0</v>
      </c>
    </row>
    <row r="14833" spans="1:18" x14ac:dyDescent="0.3">
      <c r="A14833" t="s">
        <v>1031</v>
      </c>
      <c r="B14833" s="1">
        <v>38418</v>
      </c>
      <c r="C14833" t="s">
        <v>16</v>
      </c>
      <c r="D14833" t="s">
        <v>1071</v>
      </c>
      <c r="E14833" t="s">
        <v>1072</v>
      </c>
      <c r="G14833" s="6" t="s">
        <v>29</v>
      </c>
      <c r="H14833" t="s">
        <v>43</v>
      </c>
      <c r="I14833" t="s">
        <v>26</v>
      </c>
      <c r="J14833" t="s">
        <v>27</v>
      </c>
      <c r="K14833">
        <v>3</v>
      </c>
      <c r="L14833">
        <v>14.65</v>
      </c>
      <c r="M14833" t="s">
        <v>927</v>
      </c>
      <c r="N14833">
        <v>14.65</v>
      </c>
      <c r="P14833" cm="1">
        <f t="array" ref="P14833">IF(Q14833&gt;0,INDEX(Q14833:Q36557,MATCH(TRUE,INDEX(Q14833:Q36557="",,),0)-1),"")</f>
        <v>3</v>
      </c>
      <c r="Q14833">
        <f t="shared" si="375"/>
        <v>3</v>
      </c>
      <c r="R14833">
        <f t="shared" si="374"/>
        <v>0</v>
      </c>
    </row>
    <row r="14834" spans="1:18" x14ac:dyDescent="0.3">
      <c r="P14834" t="str" cm="1">
        <f t="array" ref="P14834">IF(Q14834&gt;0,INDEX(Q14834:Q36558,MATCH(TRUE,INDEX(Q14834:Q36558="",,),0)-1),"")</f>
        <v/>
      </c>
      <c r="R14834" t="str">
        <f t="shared" si="374"/>
        <v/>
      </c>
    </row>
    <row r="14835" spans="1:18" x14ac:dyDescent="0.3">
      <c r="A14835" t="s">
        <v>1031</v>
      </c>
      <c r="B14835" s="1">
        <v>38390</v>
      </c>
      <c r="C14835" t="s">
        <v>16</v>
      </c>
      <c r="D14835" t="s">
        <v>1073</v>
      </c>
      <c r="E14835" t="s">
        <v>1074</v>
      </c>
      <c r="G14835" t="s">
        <v>19</v>
      </c>
      <c r="H14835" t="s">
        <v>63</v>
      </c>
      <c r="I14835" t="s">
        <v>21</v>
      </c>
      <c r="J14835" t="s">
        <v>22</v>
      </c>
      <c r="K14835">
        <v>45.7</v>
      </c>
      <c r="L14835">
        <v>66</v>
      </c>
      <c r="M14835" t="s">
        <v>523</v>
      </c>
      <c r="N14835">
        <v>66</v>
      </c>
      <c r="O14835" t="s">
        <v>24</v>
      </c>
      <c r="P14835" cm="1">
        <f t="array" ref="P14835">IF(Q14835&gt;0,INDEX(Q14835:Q36559,MATCH(TRUE,INDEX(Q14835:Q36559="",,),0)-1),"")</f>
        <v>9</v>
      </c>
      <c r="Q14835">
        <f>INT((ROW()-14835)/7)+1</f>
        <v>1</v>
      </c>
      <c r="R14835">
        <f t="shared" si="374"/>
        <v>0</v>
      </c>
    </row>
    <row r="14836" spans="1:18" x14ac:dyDescent="0.3">
      <c r="A14836" t="s">
        <v>1031</v>
      </c>
      <c r="B14836" s="1">
        <v>38390</v>
      </c>
      <c r="C14836" t="s">
        <v>16</v>
      </c>
      <c r="D14836" t="s">
        <v>1073</v>
      </c>
      <c r="E14836" t="s">
        <v>1074</v>
      </c>
      <c r="G14836" t="s">
        <v>19</v>
      </c>
      <c r="H14836" t="s">
        <v>30</v>
      </c>
      <c r="I14836" t="s">
        <v>26</v>
      </c>
      <c r="J14836" t="s">
        <v>27</v>
      </c>
      <c r="K14836">
        <v>151.4</v>
      </c>
      <c r="L14836">
        <v>12.15</v>
      </c>
      <c r="M14836" t="s">
        <v>523</v>
      </c>
      <c r="N14836">
        <v>12.15</v>
      </c>
      <c r="O14836" t="s">
        <v>24</v>
      </c>
      <c r="P14836" cm="1">
        <f t="array" ref="P14836">IF(Q14836&gt;0,INDEX(Q14836:Q36560,MATCH(TRUE,INDEX(Q14836:Q36560="",,),0)-1),"")</f>
        <v>9</v>
      </c>
      <c r="Q14836">
        <f t="shared" ref="Q14836:Q14897" si="376">INT((ROW()-14835)/7)+1</f>
        <v>1</v>
      </c>
      <c r="R14836">
        <f t="shared" ref="R14836:R14899" si="377">IF(P14836="","",0)</f>
        <v>0</v>
      </c>
    </row>
    <row r="14837" spans="1:18" x14ac:dyDescent="0.3">
      <c r="A14837" t="s">
        <v>1031</v>
      </c>
      <c r="B14837" s="1">
        <v>38390</v>
      </c>
      <c r="C14837" t="s">
        <v>16</v>
      </c>
      <c r="D14837" t="s">
        <v>1073</v>
      </c>
      <c r="E14837" t="s">
        <v>1074</v>
      </c>
      <c r="G14837" t="s">
        <v>19</v>
      </c>
      <c r="H14837" t="s">
        <v>41</v>
      </c>
      <c r="I14837" t="s">
        <v>26</v>
      </c>
      <c r="J14837" t="s">
        <v>27</v>
      </c>
      <c r="K14837">
        <v>53.2</v>
      </c>
      <c r="L14837">
        <v>38.5</v>
      </c>
      <c r="M14837" t="s">
        <v>523</v>
      </c>
      <c r="N14837">
        <v>886</v>
      </c>
      <c r="O14837" t="s">
        <v>24</v>
      </c>
      <c r="P14837" cm="1">
        <f t="array" ref="P14837">IF(Q14837&gt;0,INDEX(Q14837:Q36561,MATCH(TRUE,INDEX(Q14837:Q36561="",,),0)-1),"")</f>
        <v>9</v>
      </c>
      <c r="Q14837">
        <f t="shared" si="376"/>
        <v>1</v>
      </c>
      <c r="R14837">
        <f t="shared" si="377"/>
        <v>0</v>
      </c>
    </row>
    <row r="14838" spans="1:18" x14ac:dyDescent="0.3">
      <c r="A14838" t="s">
        <v>1031</v>
      </c>
      <c r="B14838" s="1">
        <v>38390</v>
      </c>
      <c r="C14838" t="s">
        <v>16</v>
      </c>
      <c r="D14838" t="s">
        <v>1073</v>
      </c>
      <c r="E14838" t="s">
        <v>1074</v>
      </c>
      <c r="G14838" t="s">
        <v>19</v>
      </c>
      <c r="H14838" t="s">
        <v>63</v>
      </c>
      <c r="I14838" t="s">
        <v>26</v>
      </c>
      <c r="J14838" t="s">
        <v>27</v>
      </c>
      <c r="K14838">
        <v>1575.1</v>
      </c>
      <c r="L14838">
        <v>17.68</v>
      </c>
      <c r="M14838" t="s">
        <v>523</v>
      </c>
      <c r="N14838">
        <v>17.68</v>
      </c>
      <c r="O14838" t="s">
        <v>24</v>
      </c>
      <c r="P14838" cm="1">
        <f t="array" ref="P14838">IF(Q14838&gt;0,INDEX(Q14838:Q36562,MATCH(TRUE,INDEX(Q14838:Q36562="",,),0)-1),"")</f>
        <v>9</v>
      </c>
      <c r="Q14838">
        <f t="shared" si="376"/>
        <v>1</v>
      </c>
      <c r="R14838">
        <f t="shared" si="377"/>
        <v>0</v>
      </c>
    </row>
    <row r="14839" spans="1:18" x14ac:dyDescent="0.3">
      <c r="A14839" t="s">
        <v>1031</v>
      </c>
      <c r="B14839" s="1">
        <v>38390</v>
      </c>
      <c r="C14839" t="s">
        <v>16</v>
      </c>
      <c r="D14839" t="s">
        <v>1073</v>
      </c>
      <c r="E14839" t="s">
        <v>1074</v>
      </c>
      <c r="G14839" s="6" t="s">
        <v>29</v>
      </c>
      <c r="H14839" t="s">
        <v>30</v>
      </c>
      <c r="I14839" t="s">
        <v>21</v>
      </c>
      <c r="J14839" t="s">
        <v>22</v>
      </c>
      <c r="K14839">
        <v>10.1</v>
      </c>
      <c r="L14839">
        <v>86</v>
      </c>
      <c r="M14839" t="s">
        <v>523</v>
      </c>
      <c r="N14839">
        <v>86</v>
      </c>
      <c r="O14839" t="s">
        <v>24</v>
      </c>
      <c r="P14839" cm="1">
        <f t="array" ref="P14839">IF(Q14839&gt;0,INDEX(Q14839:Q36563,MATCH(TRUE,INDEX(Q14839:Q36563="",,),0)-1),"")</f>
        <v>9</v>
      </c>
      <c r="Q14839">
        <f t="shared" si="376"/>
        <v>1</v>
      </c>
      <c r="R14839">
        <f t="shared" si="377"/>
        <v>0</v>
      </c>
    </row>
    <row r="14840" spans="1:18" x14ac:dyDescent="0.3">
      <c r="A14840" t="s">
        <v>1031</v>
      </c>
      <c r="B14840" s="1">
        <v>38390</v>
      </c>
      <c r="C14840" t="s">
        <v>16</v>
      </c>
      <c r="D14840" t="s">
        <v>1073</v>
      </c>
      <c r="E14840" t="s">
        <v>1074</v>
      </c>
      <c r="G14840" s="6" t="s">
        <v>29</v>
      </c>
      <c r="H14840" t="s">
        <v>28</v>
      </c>
      <c r="I14840" t="s">
        <v>26</v>
      </c>
      <c r="J14840" t="s">
        <v>27</v>
      </c>
      <c r="K14840">
        <v>37.200000000000003</v>
      </c>
      <c r="L14840">
        <v>16.55</v>
      </c>
      <c r="M14840" t="s">
        <v>523</v>
      </c>
      <c r="N14840">
        <v>16.55</v>
      </c>
      <c r="O14840" t="s">
        <v>24</v>
      </c>
      <c r="P14840" cm="1">
        <f t="array" ref="P14840">IF(Q14840&gt;0,INDEX(Q14840:Q36564,MATCH(TRUE,INDEX(Q14840:Q36564="",,),0)-1),"")</f>
        <v>9</v>
      </c>
      <c r="Q14840">
        <f t="shared" si="376"/>
        <v>1</v>
      </c>
      <c r="R14840">
        <f t="shared" si="377"/>
        <v>0</v>
      </c>
    </row>
    <row r="14841" spans="1:18" x14ac:dyDescent="0.3">
      <c r="A14841" t="s">
        <v>1031</v>
      </c>
      <c r="B14841" s="1">
        <v>38390</v>
      </c>
      <c r="C14841" t="s">
        <v>16</v>
      </c>
      <c r="D14841" t="s">
        <v>1073</v>
      </c>
      <c r="E14841" t="s">
        <v>1074</v>
      </c>
      <c r="G14841" s="6" t="s">
        <v>29</v>
      </c>
      <c r="H14841" t="s">
        <v>154</v>
      </c>
      <c r="I14841" t="s">
        <v>26</v>
      </c>
      <c r="J14841" t="s">
        <v>27</v>
      </c>
      <c r="K14841">
        <v>117.4</v>
      </c>
      <c r="L14841">
        <v>8.5</v>
      </c>
      <c r="M14841" t="s">
        <v>523</v>
      </c>
      <c r="N14841">
        <v>8.5</v>
      </c>
      <c r="O14841" t="s">
        <v>24</v>
      </c>
      <c r="P14841" cm="1">
        <f t="array" ref="P14841">IF(Q14841&gt;0,INDEX(Q14841:Q36565,MATCH(TRUE,INDEX(Q14841:Q36565="",,),0)-1),"")</f>
        <v>9</v>
      </c>
      <c r="Q14841">
        <f t="shared" si="376"/>
        <v>1</v>
      </c>
      <c r="R14841">
        <f t="shared" si="377"/>
        <v>0</v>
      </c>
    </row>
    <row r="14842" spans="1:18" x14ac:dyDescent="0.3">
      <c r="A14842" t="s">
        <v>1031</v>
      </c>
      <c r="B14842" s="1">
        <v>38390</v>
      </c>
      <c r="C14842" t="s">
        <v>16</v>
      </c>
      <c r="D14842" t="s">
        <v>1073</v>
      </c>
      <c r="E14842" t="s">
        <v>1074</v>
      </c>
      <c r="G14842" t="s">
        <v>19</v>
      </c>
      <c r="H14842" t="s">
        <v>63</v>
      </c>
      <c r="I14842" t="s">
        <v>21</v>
      </c>
      <c r="J14842" t="s">
        <v>22</v>
      </c>
      <c r="K14842">
        <v>45.7</v>
      </c>
      <c r="L14842">
        <v>66</v>
      </c>
      <c r="M14842" t="s">
        <v>177</v>
      </c>
      <c r="N14842">
        <v>975</v>
      </c>
      <c r="P14842" cm="1">
        <f t="array" ref="P14842">IF(Q14842&gt;0,INDEX(Q14842:Q36566,MATCH(TRUE,INDEX(Q14842:Q36566="",,),0)-1),"")</f>
        <v>9</v>
      </c>
      <c r="Q14842">
        <f t="shared" si="376"/>
        <v>2</v>
      </c>
      <c r="R14842">
        <f t="shared" si="377"/>
        <v>0</v>
      </c>
    </row>
    <row r="14843" spans="1:18" x14ac:dyDescent="0.3">
      <c r="A14843" t="s">
        <v>1031</v>
      </c>
      <c r="B14843" s="1">
        <v>38390</v>
      </c>
      <c r="C14843" t="s">
        <v>16</v>
      </c>
      <c r="D14843" t="s">
        <v>1073</v>
      </c>
      <c r="E14843" t="s">
        <v>1074</v>
      </c>
      <c r="G14843" t="s">
        <v>19</v>
      </c>
      <c r="H14843" t="s">
        <v>30</v>
      </c>
      <c r="I14843" t="s">
        <v>26</v>
      </c>
      <c r="J14843" t="s">
        <v>27</v>
      </c>
      <c r="K14843">
        <v>151.4</v>
      </c>
      <c r="L14843">
        <v>12.15</v>
      </c>
      <c r="M14843" t="s">
        <v>177</v>
      </c>
      <c r="N14843">
        <v>12.15</v>
      </c>
      <c r="P14843" cm="1">
        <f t="array" ref="P14843">IF(Q14843&gt;0,INDEX(Q14843:Q36567,MATCH(TRUE,INDEX(Q14843:Q36567="",,),0)-1),"")</f>
        <v>9</v>
      </c>
      <c r="Q14843">
        <f t="shared" si="376"/>
        <v>2</v>
      </c>
      <c r="R14843">
        <f t="shared" si="377"/>
        <v>0</v>
      </c>
    </row>
    <row r="14844" spans="1:18" x14ac:dyDescent="0.3">
      <c r="A14844" t="s">
        <v>1031</v>
      </c>
      <c r="B14844" s="1">
        <v>38390</v>
      </c>
      <c r="C14844" t="s">
        <v>16</v>
      </c>
      <c r="D14844" t="s">
        <v>1073</v>
      </c>
      <c r="E14844" t="s">
        <v>1074</v>
      </c>
      <c r="G14844" t="s">
        <v>19</v>
      </c>
      <c r="H14844" t="s">
        <v>41</v>
      </c>
      <c r="I14844" t="s">
        <v>26</v>
      </c>
      <c r="J14844" t="s">
        <v>27</v>
      </c>
      <c r="K14844">
        <v>53.2</v>
      </c>
      <c r="L14844">
        <v>38.5</v>
      </c>
      <c r="M14844" t="s">
        <v>177</v>
      </c>
      <c r="N14844">
        <v>38.5</v>
      </c>
      <c r="P14844" cm="1">
        <f t="array" ref="P14844">IF(Q14844&gt;0,INDEX(Q14844:Q36568,MATCH(TRUE,INDEX(Q14844:Q36568="",,),0)-1),"")</f>
        <v>9</v>
      </c>
      <c r="Q14844">
        <f t="shared" si="376"/>
        <v>2</v>
      </c>
      <c r="R14844">
        <f t="shared" si="377"/>
        <v>0</v>
      </c>
    </row>
    <row r="14845" spans="1:18" x14ac:dyDescent="0.3">
      <c r="A14845" t="s">
        <v>1031</v>
      </c>
      <c r="B14845" s="1">
        <v>38390</v>
      </c>
      <c r="C14845" t="s">
        <v>16</v>
      </c>
      <c r="D14845" t="s">
        <v>1073</v>
      </c>
      <c r="E14845" t="s">
        <v>1074</v>
      </c>
      <c r="G14845" t="s">
        <v>19</v>
      </c>
      <c r="H14845" t="s">
        <v>63</v>
      </c>
      <c r="I14845" t="s">
        <v>26</v>
      </c>
      <c r="J14845" t="s">
        <v>27</v>
      </c>
      <c r="K14845">
        <v>1575.1</v>
      </c>
      <c r="L14845">
        <v>17.68</v>
      </c>
      <c r="M14845" t="s">
        <v>177</v>
      </c>
      <c r="N14845">
        <v>17.68</v>
      </c>
      <c r="P14845" cm="1">
        <f t="array" ref="P14845">IF(Q14845&gt;0,INDEX(Q14845:Q36569,MATCH(TRUE,INDEX(Q14845:Q36569="",,),0)-1),"")</f>
        <v>9</v>
      </c>
      <c r="Q14845">
        <f t="shared" si="376"/>
        <v>2</v>
      </c>
      <c r="R14845">
        <f t="shared" si="377"/>
        <v>0</v>
      </c>
    </row>
    <row r="14846" spans="1:18" x14ac:dyDescent="0.3">
      <c r="A14846" t="s">
        <v>1031</v>
      </c>
      <c r="B14846" s="1">
        <v>38390</v>
      </c>
      <c r="C14846" t="s">
        <v>16</v>
      </c>
      <c r="D14846" t="s">
        <v>1073</v>
      </c>
      <c r="E14846" t="s">
        <v>1074</v>
      </c>
      <c r="G14846" s="6" t="s">
        <v>29</v>
      </c>
      <c r="H14846" t="s">
        <v>30</v>
      </c>
      <c r="I14846" t="s">
        <v>21</v>
      </c>
      <c r="J14846" t="s">
        <v>22</v>
      </c>
      <c r="K14846">
        <v>10.1</v>
      </c>
      <c r="L14846">
        <v>86</v>
      </c>
      <c r="M14846" t="s">
        <v>177</v>
      </c>
      <c r="N14846">
        <v>86</v>
      </c>
      <c r="P14846" cm="1">
        <f t="array" ref="P14846">IF(Q14846&gt;0,INDEX(Q14846:Q36570,MATCH(TRUE,INDEX(Q14846:Q36570="",,),0)-1),"")</f>
        <v>9</v>
      </c>
      <c r="Q14846">
        <f t="shared" si="376"/>
        <v>2</v>
      </c>
      <c r="R14846">
        <f t="shared" si="377"/>
        <v>0</v>
      </c>
    </row>
    <row r="14847" spans="1:18" x14ac:dyDescent="0.3">
      <c r="A14847" t="s">
        <v>1031</v>
      </c>
      <c r="B14847" s="1">
        <v>38390</v>
      </c>
      <c r="C14847" t="s">
        <v>16</v>
      </c>
      <c r="D14847" t="s">
        <v>1073</v>
      </c>
      <c r="E14847" t="s">
        <v>1074</v>
      </c>
      <c r="G14847" s="6" t="s">
        <v>29</v>
      </c>
      <c r="H14847" t="s">
        <v>28</v>
      </c>
      <c r="I14847" t="s">
        <v>26</v>
      </c>
      <c r="J14847" t="s">
        <v>27</v>
      </c>
      <c r="K14847">
        <v>37.200000000000003</v>
      </c>
      <c r="L14847">
        <v>16.55</v>
      </c>
      <c r="M14847" t="s">
        <v>177</v>
      </c>
      <c r="N14847">
        <v>16.55</v>
      </c>
      <c r="P14847" cm="1">
        <f t="array" ref="P14847">IF(Q14847&gt;0,INDEX(Q14847:Q36571,MATCH(TRUE,INDEX(Q14847:Q36571="",,),0)-1),"")</f>
        <v>9</v>
      </c>
      <c r="Q14847">
        <f t="shared" si="376"/>
        <v>2</v>
      </c>
      <c r="R14847">
        <f t="shared" si="377"/>
        <v>0</v>
      </c>
    </row>
    <row r="14848" spans="1:18" x14ac:dyDescent="0.3">
      <c r="A14848" t="s">
        <v>1031</v>
      </c>
      <c r="B14848" s="1">
        <v>38390</v>
      </c>
      <c r="C14848" t="s">
        <v>16</v>
      </c>
      <c r="D14848" t="s">
        <v>1073</v>
      </c>
      <c r="E14848" t="s">
        <v>1074</v>
      </c>
      <c r="G14848" s="6" t="s">
        <v>29</v>
      </c>
      <c r="H14848" t="s">
        <v>154</v>
      </c>
      <c r="I14848" t="s">
        <v>26</v>
      </c>
      <c r="J14848" t="s">
        <v>27</v>
      </c>
      <c r="K14848">
        <v>117.4</v>
      </c>
      <c r="L14848">
        <v>8.5</v>
      </c>
      <c r="M14848" t="s">
        <v>177</v>
      </c>
      <c r="N14848">
        <v>8.5</v>
      </c>
      <c r="P14848" cm="1">
        <f t="array" ref="P14848">IF(Q14848&gt;0,INDEX(Q14848:Q36572,MATCH(TRUE,INDEX(Q14848:Q36572="",,),0)-1),"")</f>
        <v>9</v>
      </c>
      <c r="Q14848">
        <f t="shared" si="376"/>
        <v>2</v>
      </c>
      <c r="R14848">
        <f t="shared" si="377"/>
        <v>0</v>
      </c>
    </row>
    <row r="14849" spans="1:18" x14ac:dyDescent="0.3">
      <c r="A14849" t="s">
        <v>1031</v>
      </c>
      <c r="B14849" s="1">
        <v>38390</v>
      </c>
      <c r="C14849" t="s">
        <v>16</v>
      </c>
      <c r="D14849" t="s">
        <v>1073</v>
      </c>
      <c r="E14849" t="s">
        <v>1074</v>
      </c>
      <c r="G14849" t="s">
        <v>19</v>
      </c>
      <c r="H14849" t="s">
        <v>63</v>
      </c>
      <c r="I14849" t="s">
        <v>21</v>
      </c>
      <c r="J14849" t="s">
        <v>22</v>
      </c>
      <c r="K14849">
        <v>45.7</v>
      </c>
      <c r="L14849">
        <v>66</v>
      </c>
      <c r="M14849" t="s">
        <v>922</v>
      </c>
      <c r="N14849">
        <v>80</v>
      </c>
      <c r="P14849" cm="1">
        <f t="array" ref="P14849">IF(Q14849&gt;0,INDEX(Q14849:Q36573,MATCH(TRUE,INDEX(Q14849:Q36573="",,),0)-1),"")</f>
        <v>9</v>
      </c>
      <c r="Q14849">
        <f t="shared" si="376"/>
        <v>3</v>
      </c>
      <c r="R14849">
        <f t="shared" si="377"/>
        <v>0</v>
      </c>
    </row>
    <row r="14850" spans="1:18" x14ac:dyDescent="0.3">
      <c r="A14850" t="s">
        <v>1031</v>
      </c>
      <c r="B14850" s="1">
        <v>38390</v>
      </c>
      <c r="C14850" t="s">
        <v>16</v>
      </c>
      <c r="D14850" t="s">
        <v>1073</v>
      </c>
      <c r="E14850" t="s">
        <v>1074</v>
      </c>
      <c r="G14850" t="s">
        <v>19</v>
      </c>
      <c r="H14850" t="s">
        <v>30</v>
      </c>
      <c r="I14850" t="s">
        <v>26</v>
      </c>
      <c r="J14850" t="s">
        <v>27</v>
      </c>
      <c r="K14850">
        <v>151.4</v>
      </c>
      <c r="L14850">
        <v>12.15</v>
      </c>
      <c r="M14850" t="s">
        <v>922</v>
      </c>
      <c r="N14850">
        <v>22</v>
      </c>
      <c r="P14850" cm="1">
        <f t="array" ref="P14850">IF(Q14850&gt;0,INDEX(Q14850:Q36574,MATCH(TRUE,INDEX(Q14850:Q36574="",,),0)-1),"")</f>
        <v>9</v>
      </c>
      <c r="Q14850">
        <f t="shared" si="376"/>
        <v>3</v>
      </c>
      <c r="R14850">
        <f t="shared" si="377"/>
        <v>0</v>
      </c>
    </row>
    <row r="14851" spans="1:18" x14ac:dyDescent="0.3">
      <c r="A14851" t="s">
        <v>1031</v>
      </c>
      <c r="B14851" s="1">
        <v>38390</v>
      </c>
      <c r="C14851" t="s">
        <v>16</v>
      </c>
      <c r="D14851" t="s">
        <v>1073</v>
      </c>
      <c r="E14851" t="s">
        <v>1074</v>
      </c>
      <c r="G14851" t="s">
        <v>19</v>
      </c>
      <c r="H14851" t="s">
        <v>41</v>
      </c>
      <c r="I14851" t="s">
        <v>26</v>
      </c>
      <c r="J14851" t="s">
        <v>27</v>
      </c>
      <c r="K14851">
        <v>53.2</v>
      </c>
      <c r="L14851">
        <v>38.5</v>
      </c>
      <c r="M14851" t="s">
        <v>922</v>
      </c>
      <c r="N14851">
        <v>65</v>
      </c>
      <c r="P14851" cm="1">
        <f t="array" ref="P14851">IF(Q14851&gt;0,INDEX(Q14851:Q36575,MATCH(TRUE,INDEX(Q14851:Q36575="",,),0)-1),"")</f>
        <v>9</v>
      </c>
      <c r="Q14851">
        <f t="shared" si="376"/>
        <v>3</v>
      </c>
      <c r="R14851">
        <f t="shared" si="377"/>
        <v>0</v>
      </c>
    </row>
    <row r="14852" spans="1:18" x14ac:dyDescent="0.3">
      <c r="A14852" t="s">
        <v>1031</v>
      </c>
      <c r="B14852" s="1">
        <v>38390</v>
      </c>
      <c r="C14852" t="s">
        <v>16</v>
      </c>
      <c r="D14852" t="s">
        <v>1073</v>
      </c>
      <c r="E14852" t="s">
        <v>1074</v>
      </c>
      <c r="G14852" t="s">
        <v>19</v>
      </c>
      <c r="H14852" t="s">
        <v>63</v>
      </c>
      <c r="I14852" t="s">
        <v>26</v>
      </c>
      <c r="J14852" t="s">
        <v>27</v>
      </c>
      <c r="K14852">
        <v>1575.1</v>
      </c>
      <c r="L14852">
        <v>17.68</v>
      </c>
      <c r="M14852" t="s">
        <v>922</v>
      </c>
      <c r="N14852">
        <v>31</v>
      </c>
      <c r="P14852" cm="1">
        <f t="array" ref="P14852">IF(Q14852&gt;0,INDEX(Q14852:Q36576,MATCH(TRUE,INDEX(Q14852:Q36576="",,),0)-1),"")</f>
        <v>9</v>
      </c>
      <c r="Q14852">
        <f t="shared" si="376"/>
        <v>3</v>
      </c>
      <c r="R14852">
        <f t="shared" si="377"/>
        <v>0</v>
      </c>
    </row>
    <row r="14853" spans="1:18" x14ac:dyDescent="0.3">
      <c r="A14853" t="s">
        <v>1031</v>
      </c>
      <c r="B14853" s="1">
        <v>38390</v>
      </c>
      <c r="C14853" t="s">
        <v>16</v>
      </c>
      <c r="D14853" t="s">
        <v>1073</v>
      </c>
      <c r="E14853" t="s">
        <v>1074</v>
      </c>
      <c r="G14853" s="6" t="s">
        <v>29</v>
      </c>
      <c r="H14853" t="s">
        <v>30</v>
      </c>
      <c r="I14853" t="s">
        <v>21</v>
      </c>
      <c r="J14853" t="s">
        <v>22</v>
      </c>
      <c r="K14853">
        <v>10.1</v>
      </c>
      <c r="L14853">
        <v>86</v>
      </c>
      <c r="M14853" t="s">
        <v>922</v>
      </c>
      <c r="N14853">
        <v>86</v>
      </c>
      <c r="P14853" cm="1">
        <f t="array" ref="P14853">IF(Q14853&gt;0,INDEX(Q14853:Q36577,MATCH(TRUE,INDEX(Q14853:Q36577="",,),0)-1),"")</f>
        <v>9</v>
      </c>
      <c r="Q14853">
        <f t="shared" si="376"/>
        <v>3</v>
      </c>
      <c r="R14853">
        <f t="shared" si="377"/>
        <v>0</v>
      </c>
    </row>
    <row r="14854" spans="1:18" x14ac:dyDescent="0.3">
      <c r="A14854" t="s">
        <v>1031</v>
      </c>
      <c r="B14854" s="1">
        <v>38390</v>
      </c>
      <c r="C14854" t="s">
        <v>16</v>
      </c>
      <c r="D14854" t="s">
        <v>1073</v>
      </c>
      <c r="E14854" t="s">
        <v>1074</v>
      </c>
      <c r="G14854" s="6" t="s">
        <v>29</v>
      </c>
      <c r="H14854" t="s">
        <v>28</v>
      </c>
      <c r="I14854" t="s">
        <v>26</v>
      </c>
      <c r="J14854" t="s">
        <v>27</v>
      </c>
      <c r="K14854">
        <v>37.200000000000003</v>
      </c>
      <c r="L14854">
        <v>16.55</v>
      </c>
      <c r="M14854" t="s">
        <v>922</v>
      </c>
      <c r="N14854">
        <v>16.55</v>
      </c>
      <c r="P14854" cm="1">
        <f t="array" ref="P14854">IF(Q14854&gt;0,INDEX(Q14854:Q36578,MATCH(TRUE,INDEX(Q14854:Q36578="",,),0)-1),"")</f>
        <v>9</v>
      </c>
      <c r="Q14854">
        <f t="shared" si="376"/>
        <v>3</v>
      </c>
      <c r="R14854">
        <f t="shared" si="377"/>
        <v>0</v>
      </c>
    </row>
    <row r="14855" spans="1:18" x14ac:dyDescent="0.3">
      <c r="A14855" t="s">
        <v>1031</v>
      </c>
      <c r="B14855" s="1">
        <v>38390</v>
      </c>
      <c r="C14855" t="s">
        <v>16</v>
      </c>
      <c r="D14855" t="s">
        <v>1073</v>
      </c>
      <c r="E14855" t="s">
        <v>1074</v>
      </c>
      <c r="G14855" s="6" t="s">
        <v>29</v>
      </c>
      <c r="H14855" t="s">
        <v>154</v>
      </c>
      <c r="I14855" t="s">
        <v>26</v>
      </c>
      <c r="J14855" t="s">
        <v>27</v>
      </c>
      <c r="K14855">
        <v>117.4</v>
      </c>
      <c r="L14855">
        <v>8.5</v>
      </c>
      <c r="M14855" t="s">
        <v>922</v>
      </c>
      <c r="N14855">
        <v>8.5</v>
      </c>
      <c r="P14855" cm="1">
        <f t="array" ref="P14855">IF(Q14855&gt;0,INDEX(Q14855:Q36579,MATCH(TRUE,INDEX(Q14855:Q36579="",,),0)-1),"")</f>
        <v>9</v>
      </c>
      <c r="Q14855">
        <f t="shared" si="376"/>
        <v>3</v>
      </c>
      <c r="R14855">
        <f t="shared" si="377"/>
        <v>0</v>
      </c>
    </row>
    <row r="14856" spans="1:18" x14ac:dyDescent="0.3">
      <c r="A14856" t="s">
        <v>1031</v>
      </c>
      <c r="B14856" s="1">
        <v>38390</v>
      </c>
      <c r="C14856" t="s">
        <v>16</v>
      </c>
      <c r="D14856" t="s">
        <v>1073</v>
      </c>
      <c r="E14856" t="s">
        <v>1074</v>
      </c>
      <c r="G14856" t="s">
        <v>19</v>
      </c>
      <c r="H14856" t="s">
        <v>63</v>
      </c>
      <c r="I14856" t="s">
        <v>21</v>
      </c>
      <c r="J14856" t="s">
        <v>22</v>
      </c>
      <c r="K14856">
        <v>45.7</v>
      </c>
      <c r="L14856">
        <v>66</v>
      </c>
      <c r="M14856" t="s">
        <v>927</v>
      </c>
      <c r="N14856">
        <v>100</v>
      </c>
      <c r="P14856" cm="1">
        <f t="array" ref="P14856">IF(Q14856&gt;0,INDEX(Q14856:Q36580,MATCH(TRUE,INDEX(Q14856:Q36580="",,),0)-1),"")</f>
        <v>9</v>
      </c>
      <c r="Q14856">
        <f t="shared" si="376"/>
        <v>4</v>
      </c>
      <c r="R14856">
        <f t="shared" si="377"/>
        <v>0</v>
      </c>
    </row>
    <row r="14857" spans="1:18" x14ac:dyDescent="0.3">
      <c r="A14857" t="s">
        <v>1031</v>
      </c>
      <c r="B14857" s="1">
        <v>38390</v>
      </c>
      <c r="C14857" t="s">
        <v>16</v>
      </c>
      <c r="D14857" t="s">
        <v>1073</v>
      </c>
      <c r="E14857" t="s">
        <v>1074</v>
      </c>
      <c r="G14857" t="s">
        <v>19</v>
      </c>
      <c r="H14857" t="s">
        <v>30</v>
      </c>
      <c r="I14857" t="s">
        <v>26</v>
      </c>
      <c r="J14857" t="s">
        <v>27</v>
      </c>
      <c r="K14857">
        <v>151.4</v>
      </c>
      <c r="L14857">
        <v>12.15</v>
      </c>
      <c r="M14857" t="s">
        <v>927</v>
      </c>
      <c r="N14857">
        <v>28</v>
      </c>
      <c r="P14857" cm="1">
        <f t="array" ref="P14857">IF(Q14857&gt;0,INDEX(Q14857:Q36581,MATCH(TRUE,INDEX(Q14857:Q36581="",,),0)-1),"")</f>
        <v>9</v>
      </c>
      <c r="Q14857">
        <f t="shared" si="376"/>
        <v>4</v>
      </c>
      <c r="R14857">
        <f t="shared" si="377"/>
        <v>0</v>
      </c>
    </row>
    <row r="14858" spans="1:18" x14ac:dyDescent="0.3">
      <c r="A14858" t="s">
        <v>1031</v>
      </c>
      <c r="B14858" s="1">
        <v>38390</v>
      </c>
      <c r="C14858" t="s">
        <v>16</v>
      </c>
      <c r="D14858" t="s">
        <v>1073</v>
      </c>
      <c r="E14858" t="s">
        <v>1074</v>
      </c>
      <c r="G14858" t="s">
        <v>19</v>
      </c>
      <c r="H14858" t="s">
        <v>41</v>
      </c>
      <c r="I14858" t="s">
        <v>26</v>
      </c>
      <c r="J14858" t="s">
        <v>27</v>
      </c>
      <c r="K14858">
        <v>53.2</v>
      </c>
      <c r="L14858">
        <v>38.5</v>
      </c>
      <c r="M14858" t="s">
        <v>927</v>
      </c>
      <c r="N14858">
        <v>50</v>
      </c>
      <c r="P14858" cm="1">
        <f t="array" ref="P14858">IF(Q14858&gt;0,INDEX(Q14858:Q36582,MATCH(TRUE,INDEX(Q14858:Q36582="",,),0)-1),"")</f>
        <v>9</v>
      </c>
      <c r="Q14858">
        <f t="shared" si="376"/>
        <v>4</v>
      </c>
      <c r="R14858">
        <f t="shared" si="377"/>
        <v>0</v>
      </c>
    </row>
    <row r="14859" spans="1:18" x14ac:dyDescent="0.3">
      <c r="A14859" t="s">
        <v>1031</v>
      </c>
      <c r="B14859" s="1">
        <v>38390</v>
      </c>
      <c r="C14859" t="s">
        <v>16</v>
      </c>
      <c r="D14859" t="s">
        <v>1073</v>
      </c>
      <c r="E14859" t="s">
        <v>1074</v>
      </c>
      <c r="G14859" t="s">
        <v>19</v>
      </c>
      <c r="H14859" t="s">
        <v>63</v>
      </c>
      <c r="I14859" t="s">
        <v>26</v>
      </c>
      <c r="J14859" t="s">
        <v>27</v>
      </c>
      <c r="K14859">
        <v>1575.1</v>
      </c>
      <c r="L14859">
        <v>17.68</v>
      </c>
      <c r="M14859" t="s">
        <v>927</v>
      </c>
      <c r="N14859">
        <v>28</v>
      </c>
      <c r="P14859" cm="1">
        <f t="array" ref="P14859">IF(Q14859&gt;0,INDEX(Q14859:Q36583,MATCH(TRUE,INDEX(Q14859:Q36583="",,),0)-1),"")</f>
        <v>9</v>
      </c>
      <c r="Q14859">
        <f t="shared" si="376"/>
        <v>4</v>
      </c>
      <c r="R14859">
        <f t="shared" si="377"/>
        <v>0</v>
      </c>
    </row>
    <row r="14860" spans="1:18" x14ac:dyDescent="0.3">
      <c r="A14860" t="s">
        <v>1031</v>
      </c>
      <c r="B14860" s="1">
        <v>38390</v>
      </c>
      <c r="C14860" t="s">
        <v>16</v>
      </c>
      <c r="D14860" t="s">
        <v>1073</v>
      </c>
      <c r="E14860" t="s">
        <v>1074</v>
      </c>
      <c r="G14860" s="6" t="s">
        <v>29</v>
      </c>
      <c r="H14860" t="s">
        <v>30</v>
      </c>
      <c r="I14860" t="s">
        <v>21</v>
      </c>
      <c r="J14860" t="s">
        <v>22</v>
      </c>
      <c r="K14860">
        <v>10.1</v>
      </c>
      <c r="L14860">
        <v>86</v>
      </c>
      <c r="M14860" t="s">
        <v>927</v>
      </c>
      <c r="N14860">
        <v>86</v>
      </c>
      <c r="P14860" cm="1">
        <f t="array" ref="P14860">IF(Q14860&gt;0,INDEX(Q14860:Q36584,MATCH(TRUE,INDEX(Q14860:Q36584="",,),0)-1),"")</f>
        <v>9</v>
      </c>
      <c r="Q14860">
        <f t="shared" si="376"/>
        <v>4</v>
      </c>
      <c r="R14860">
        <f t="shared" si="377"/>
        <v>0</v>
      </c>
    </row>
    <row r="14861" spans="1:18" x14ac:dyDescent="0.3">
      <c r="A14861" t="s">
        <v>1031</v>
      </c>
      <c r="B14861" s="1">
        <v>38390</v>
      </c>
      <c r="C14861" t="s">
        <v>16</v>
      </c>
      <c r="D14861" t="s">
        <v>1073</v>
      </c>
      <c r="E14861" t="s">
        <v>1074</v>
      </c>
      <c r="G14861" s="6" t="s">
        <v>29</v>
      </c>
      <c r="H14861" t="s">
        <v>28</v>
      </c>
      <c r="I14861" t="s">
        <v>26</v>
      </c>
      <c r="J14861" t="s">
        <v>27</v>
      </c>
      <c r="K14861">
        <v>37.200000000000003</v>
      </c>
      <c r="L14861">
        <v>16.55</v>
      </c>
      <c r="M14861" t="s">
        <v>927</v>
      </c>
      <c r="N14861">
        <v>16.55</v>
      </c>
      <c r="P14861" cm="1">
        <f t="array" ref="P14861">IF(Q14861&gt;0,INDEX(Q14861:Q36585,MATCH(TRUE,INDEX(Q14861:Q36585="",,),0)-1),"")</f>
        <v>9</v>
      </c>
      <c r="Q14861">
        <f t="shared" si="376"/>
        <v>4</v>
      </c>
      <c r="R14861">
        <f t="shared" si="377"/>
        <v>0</v>
      </c>
    </row>
    <row r="14862" spans="1:18" x14ac:dyDescent="0.3">
      <c r="A14862" t="s">
        <v>1031</v>
      </c>
      <c r="B14862" s="1">
        <v>38390</v>
      </c>
      <c r="C14862" t="s">
        <v>16</v>
      </c>
      <c r="D14862" t="s">
        <v>1073</v>
      </c>
      <c r="E14862" t="s">
        <v>1074</v>
      </c>
      <c r="G14862" s="6" t="s">
        <v>29</v>
      </c>
      <c r="H14862" t="s">
        <v>154</v>
      </c>
      <c r="I14862" t="s">
        <v>26</v>
      </c>
      <c r="J14862" t="s">
        <v>27</v>
      </c>
      <c r="K14862">
        <v>117.4</v>
      </c>
      <c r="L14862">
        <v>8.5</v>
      </c>
      <c r="M14862" t="s">
        <v>927</v>
      </c>
      <c r="N14862">
        <v>8.5</v>
      </c>
      <c r="P14862" cm="1">
        <f t="array" ref="P14862">IF(Q14862&gt;0,INDEX(Q14862:Q36586,MATCH(TRUE,INDEX(Q14862:Q36586="",,),0)-1),"")</f>
        <v>9</v>
      </c>
      <c r="Q14862">
        <f t="shared" si="376"/>
        <v>4</v>
      </c>
      <c r="R14862">
        <f t="shared" si="377"/>
        <v>0</v>
      </c>
    </row>
    <row r="14863" spans="1:18" x14ac:dyDescent="0.3">
      <c r="A14863" t="s">
        <v>1031</v>
      </c>
      <c r="B14863" s="1">
        <v>38390</v>
      </c>
      <c r="C14863" t="s">
        <v>16</v>
      </c>
      <c r="D14863" t="s">
        <v>1073</v>
      </c>
      <c r="E14863" t="s">
        <v>1074</v>
      </c>
      <c r="G14863" t="s">
        <v>19</v>
      </c>
      <c r="H14863" t="s">
        <v>63</v>
      </c>
      <c r="I14863" t="s">
        <v>21</v>
      </c>
      <c r="J14863" t="s">
        <v>22</v>
      </c>
      <c r="K14863">
        <v>45.7</v>
      </c>
      <c r="L14863">
        <v>66</v>
      </c>
      <c r="M14863" t="s">
        <v>153</v>
      </c>
      <c r="N14863">
        <v>66</v>
      </c>
      <c r="P14863" cm="1">
        <f t="array" ref="P14863">IF(Q14863&gt;0,INDEX(Q14863:Q36587,MATCH(TRUE,INDEX(Q14863:Q36587="",,),0)-1),"")</f>
        <v>9</v>
      </c>
      <c r="Q14863">
        <f t="shared" si="376"/>
        <v>5</v>
      </c>
      <c r="R14863">
        <f t="shared" si="377"/>
        <v>0</v>
      </c>
    </row>
    <row r="14864" spans="1:18" x14ac:dyDescent="0.3">
      <c r="A14864" t="s">
        <v>1031</v>
      </c>
      <c r="B14864" s="1">
        <v>38390</v>
      </c>
      <c r="C14864" t="s">
        <v>16</v>
      </c>
      <c r="D14864" t="s">
        <v>1073</v>
      </c>
      <c r="E14864" t="s">
        <v>1074</v>
      </c>
      <c r="G14864" t="s">
        <v>19</v>
      </c>
      <c r="H14864" t="s">
        <v>30</v>
      </c>
      <c r="I14864" t="s">
        <v>26</v>
      </c>
      <c r="J14864" t="s">
        <v>27</v>
      </c>
      <c r="K14864">
        <v>151.4</v>
      </c>
      <c r="L14864">
        <v>12.15</v>
      </c>
      <c r="M14864" t="s">
        <v>153</v>
      </c>
      <c r="N14864">
        <v>107.04</v>
      </c>
      <c r="P14864" cm="1">
        <f t="array" ref="P14864">IF(Q14864&gt;0,INDEX(Q14864:Q36588,MATCH(TRUE,INDEX(Q14864:Q36588="",,),0)-1),"")</f>
        <v>9</v>
      </c>
      <c r="Q14864">
        <f t="shared" si="376"/>
        <v>5</v>
      </c>
      <c r="R14864">
        <f t="shared" si="377"/>
        <v>0</v>
      </c>
    </row>
    <row r="14865" spans="1:18" x14ac:dyDescent="0.3">
      <c r="A14865" t="s">
        <v>1031</v>
      </c>
      <c r="B14865" s="1">
        <v>38390</v>
      </c>
      <c r="C14865" t="s">
        <v>16</v>
      </c>
      <c r="D14865" t="s">
        <v>1073</v>
      </c>
      <c r="E14865" t="s">
        <v>1074</v>
      </c>
      <c r="G14865" t="s">
        <v>19</v>
      </c>
      <c r="H14865" t="s">
        <v>41</v>
      </c>
      <c r="I14865" t="s">
        <v>26</v>
      </c>
      <c r="J14865" t="s">
        <v>27</v>
      </c>
      <c r="K14865">
        <v>53.2</v>
      </c>
      <c r="L14865">
        <v>38.5</v>
      </c>
      <c r="M14865" t="s">
        <v>153</v>
      </c>
      <c r="N14865">
        <v>38.5</v>
      </c>
      <c r="P14865" cm="1">
        <f t="array" ref="P14865">IF(Q14865&gt;0,INDEX(Q14865:Q36589,MATCH(TRUE,INDEX(Q14865:Q36589="",,),0)-1),"")</f>
        <v>9</v>
      </c>
      <c r="Q14865">
        <f t="shared" si="376"/>
        <v>5</v>
      </c>
      <c r="R14865">
        <f t="shared" si="377"/>
        <v>0</v>
      </c>
    </row>
    <row r="14866" spans="1:18" x14ac:dyDescent="0.3">
      <c r="A14866" t="s">
        <v>1031</v>
      </c>
      <c r="B14866" s="1">
        <v>38390</v>
      </c>
      <c r="C14866" t="s">
        <v>16</v>
      </c>
      <c r="D14866" t="s">
        <v>1073</v>
      </c>
      <c r="E14866" t="s">
        <v>1074</v>
      </c>
      <c r="G14866" t="s">
        <v>19</v>
      </c>
      <c r="H14866" t="s">
        <v>63</v>
      </c>
      <c r="I14866" t="s">
        <v>26</v>
      </c>
      <c r="J14866" t="s">
        <v>27</v>
      </c>
      <c r="K14866">
        <v>1575.1</v>
      </c>
      <c r="L14866">
        <v>17.68</v>
      </c>
      <c r="M14866" t="s">
        <v>153</v>
      </c>
      <c r="N14866">
        <v>17.68</v>
      </c>
      <c r="P14866" cm="1">
        <f t="array" ref="P14866">IF(Q14866&gt;0,INDEX(Q14866:Q36590,MATCH(TRUE,INDEX(Q14866:Q36590="",,),0)-1),"")</f>
        <v>9</v>
      </c>
      <c r="Q14866">
        <f t="shared" si="376"/>
        <v>5</v>
      </c>
      <c r="R14866">
        <f t="shared" si="377"/>
        <v>0</v>
      </c>
    </row>
    <row r="14867" spans="1:18" x14ac:dyDescent="0.3">
      <c r="A14867" t="s">
        <v>1031</v>
      </c>
      <c r="B14867" s="1">
        <v>38390</v>
      </c>
      <c r="C14867" t="s">
        <v>16</v>
      </c>
      <c r="D14867" t="s">
        <v>1073</v>
      </c>
      <c r="E14867" t="s">
        <v>1074</v>
      </c>
      <c r="G14867" s="6" t="s">
        <v>29</v>
      </c>
      <c r="H14867" t="s">
        <v>30</v>
      </c>
      <c r="I14867" t="s">
        <v>21</v>
      </c>
      <c r="J14867" t="s">
        <v>22</v>
      </c>
      <c r="K14867">
        <v>10.1</v>
      </c>
      <c r="L14867">
        <v>86</v>
      </c>
      <c r="M14867" t="s">
        <v>153</v>
      </c>
      <c r="N14867">
        <v>86</v>
      </c>
      <c r="P14867" cm="1">
        <f t="array" ref="P14867">IF(Q14867&gt;0,INDEX(Q14867:Q36591,MATCH(TRUE,INDEX(Q14867:Q36591="",,),0)-1),"")</f>
        <v>9</v>
      </c>
      <c r="Q14867">
        <f t="shared" si="376"/>
        <v>5</v>
      </c>
      <c r="R14867">
        <f t="shared" si="377"/>
        <v>0</v>
      </c>
    </row>
    <row r="14868" spans="1:18" x14ac:dyDescent="0.3">
      <c r="A14868" t="s">
        <v>1031</v>
      </c>
      <c r="B14868" s="1">
        <v>38390</v>
      </c>
      <c r="C14868" t="s">
        <v>16</v>
      </c>
      <c r="D14868" t="s">
        <v>1073</v>
      </c>
      <c r="E14868" t="s">
        <v>1074</v>
      </c>
      <c r="G14868" s="6" t="s">
        <v>29</v>
      </c>
      <c r="H14868" t="s">
        <v>28</v>
      </c>
      <c r="I14868" t="s">
        <v>26</v>
      </c>
      <c r="J14868" t="s">
        <v>27</v>
      </c>
      <c r="K14868">
        <v>37.200000000000003</v>
      </c>
      <c r="L14868">
        <v>16.55</v>
      </c>
      <c r="M14868" t="s">
        <v>153</v>
      </c>
      <c r="N14868">
        <v>16.55</v>
      </c>
      <c r="P14868" cm="1">
        <f t="array" ref="P14868">IF(Q14868&gt;0,INDEX(Q14868:Q36592,MATCH(TRUE,INDEX(Q14868:Q36592="",,),0)-1),"")</f>
        <v>9</v>
      </c>
      <c r="Q14868">
        <f t="shared" si="376"/>
        <v>5</v>
      </c>
      <c r="R14868">
        <f t="shared" si="377"/>
        <v>0</v>
      </c>
    </row>
    <row r="14869" spans="1:18" x14ac:dyDescent="0.3">
      <c r="A14869" t="s">
        <v>1031</v>
      </c>
      <c r="B14869" s="1">
        <v>38390</v>
      </c>
      <c r="C14869" t="s">
        <v>16</v>
      </c>
      <c r="D14869" t="s">
        <v>1073</v>
      </c>
      <c r="E14869" t="s">
        <v>1074</v>
      </c>
      <c r="G14869" s="6" t="s">
        <v>29</v>
      </c>
      <c r="H14869" t="s">
        <v>154</v>
      </c>
      <c r="I14869" t="s">
        <v>26</v>
      </c>
      <c r="J14869" t="s">
        <v>27</v>
      </c>
      <c r="K14869">
        <v>117.4</v>
      </c>
      <c r="L14869">
        <v>8.5</v>
      </c>
      <c r="M14869" t="s">
        <v>153</v>
      </c>
      <c r="N14869">
        <v>8.5</v>
      </c>
      <c r="P14869" cm="1">
        <f t="array" ref="P14869">IF(Q14869&gt;0,INDEX(Q14869:Q36593,MATCH(TRUE,INDEX(Q14869:Q36593="",,),0)-1),"")</f>
        <v>9</v>
      </c>
      <c r="Q14869">
        <f t="shared" si="376"/>
        <v>5</v>
      </c>
      <c r="R14869">
        <f t="shared" si="377"/>
        <v>0</v>
      </c>
    </row>
    <row r="14870" spans="1:18" x14ac:dyDescent="0.3">
      <c r="A14870" t="s">
        <v>1031</v>
      </c>
      <c r="B14870" s="1">
        <v>38390</v>
      </c>
      <c r="C14870" t="s">
        <v>16</v>
      </c>
      <c r="D14870" t="s">
        <v>1073</v>
      </c>
      <c r="E14870" t="s">
        <v>1074</v>
      </c>
      <c r="G14870" t="s">
        <v>19</v>
      </c>
      <c r="H14870" t="s">
        <v>63</v>
      </c>
      <c r="I14870" t="s">
        <v>21</v>
      </c>
      <c r="J14870" t="s">
        <v>22</v>
      </c>
      <c r="K14870">
        <v>45.7</v>
      </c>
      <c r="L14870">
        <v>66</v>
      </c>
      <c r="M14870" t="s">
        <v>59</v>
      </c>
      <c r="N14870">
        <v>66</v>
      </c>
      <c r="P14870" cm="1">
        <f t="array" ref="P14870">IF(Q14870&gt;0,INDEX(Q14870:Q36594,MATCH(TRUE,INDEX(Q14870:Q36594="",,),0)-1),"")</f>
        <v>9</v>
      </c>
      <c r="Q14870">
        <f t="shared" si="376"/>
        <v>6</v>
      </c>
      <c r="R14870">
        <f t="shared" si="377"/>
        <v>0</v>
      </c>
    </row>
    <row r="14871" spans="1:18" x14ac:dyDescent="0.3">
      <c r="A14871" t="s">
        <v>1031</v>
      </c>
      <c r="B14871" s="1">
        <v>38390</v>
      </c>
      <c r="C14871" t="s">
        <v>16</v>
      </c>
      <c r="D14871" t="s">
        <v>1073</v>
      </c>
      <c r="E14871" t="s">
        <v>1074</v>
      </c>
      <c r="G14871" t="s">
        <v>19</v>
      </c>
      <c r="H14871" t="s">
        <v>30</v>
      </c>
      <c r="I14871" t="s">
        <v>26</v>
      </c>
      <c r="J14871" t="s">
        <v>27</v>
      </c>
      <c r="K14871">
        <v>151.4</v>
      </c>
      <c r="L14871">
        <v>12.15</v>
      </c>
      <c r="M14871" t="s">
        <v>59</v>
      </c>
      <c r="N14871">
        <v>12.15</v>
      </c>
      <c r="P14871" cm="1">
        <f t="array" ref="P14871">IF(Q14871&gt;0,INDEX(Q14871:Q36595,MATCH(TRUE,INDEX(Q14871:Q36595="",,),0)-1),"")</f>
        <v>9</v>
      </c>
      <c r="Q14871">
        <f t="shared" si="376"/>
        <v>6</v>
      </c>
      <c r="R14871">
        <f t="shared" si="377"/>
        <v>0</v>
      </c>
    </row>
    <row r="14872" spans="1:18" x14ac:dyDescent="0.3">
      <c r="A14872" t="s">
        <v>1031</v>
      </c>
      <c r="B14872" s="1">
        <v>38390</v>
      </c>
      <c r="C14872" t="s">
        <v>16</v>
      </c>
      <c r="D14872" t="s">
        <v>1073</v>
      </c>
      <c r="E14872" t="s">
        <v>1074</v>
      </c>
      <c r="G14872" t="s">
        <v>19</v>
      </c>
      <c r="H14872" t="s">
        <v>41</v>
      </c>
      <c r="I14872" t="s">
        <v>26</v>
      </c>
      <c r="J14872" t="s">
        <v>27</v>
      </c>
      <c r="K14872">
        <v>53.2</v>
      </c>
      <c r="L14872">
        <v>38.5</v>
      </c>
      <c r="M14872" t="s">
        <v>59</v>
      </c>
      <c r="N14872">
        <v>38.5</v>
      </c>
      <c r="P14872" cm="1">
        <f t="array" ref="P14872">IF(Q14872&gt;0,INDEX(Q14872:Q36596,MATCH(TRUE,INDEX(Q14872:Q36596="",,),0)-1),"")</f>
        <v>9</v>
      </c>
      <c r="Q14872">
        <f t="shared" si="376"/>
        <v>6</v>
      </c>
      <c r="R14872">
        <f t="shared" si="377"/>
        <v>0</v>
      </c>
    </row>
    <row r="14873" spans="1:18" x14ac:dyDescent="0.3">
      <c r="A14873" t="s">
        <v>1031</v>
      </c>
      <c r="B14873" s="1">
        <v>38390</v>
      </c>
      <c r="C14873" t="s">
        <v>16</v>
      </c>
      <c r="D14873" t="s">
        <v>1073</v>
      </c>
      <c r="E14873" t="s">
        <v>1074</v>
      </c>
      <c r="G14873" t="s">
        <v>19</v>
      </c>
      <c r="H14873" t="s">
        <v>63</v>
      </c>
      <c r="I14873" t="s">
        <v>26</v>
      </c>
      <c r="J14873" t="s">
        <v>27</v>
      </c>
      <c r="K14873">
        <v>1575.1</v>
      </c>
      <c r="L14873">
        <v>17.68</v>
      </c>
      <c r="M14873" t="s">
        <v>59</v>
      </c>
      <c r="N14873">
        <v>26.5</v>
      </c>
      <c r="P14873" cm="1">
        <f t="array" ref="P14873">IF(Q14873&gt;0,INDEX(Q14873:Q36597,MATCH(TRUE,INDEX(Q14873:Q36597="",,),0)-1),"")</f>
        <v>9</v>
      </c>
      <c r="Q14873">
        <f t="shared" si="376"/>
        <v>6</v>
      </c>
      <c r="R14873">
        <f t="shared" si="377"/>
        <v>0</v>
      </c>
    </row>
    <row r="14874" spans="1:18" x14ac:dyDescent="0.3">
      <c r="A14874" t="s">
        <v>1031</v>
      </c>
      <c r="B14874" s="1">
        <v>38390</v>
      </c>
      <c r="C14874" t="s">
        <v>16</v>
      </c>
      <c r="D14874" t="s">
        <v>1073</v>
      </c>
      <c r="E14874" t="s">
        <v>1074</v>
      </c>
      <c r="G14874" s="6" t="s">
        <v>29</v>
      </c>
      <c r="H14874" t="s">
        <v>30</v>
      </c>
      <c r="I14874" t="s">
        <v>21</v>
      </c>
      <c r="J14874" t="s">
        <v>22</v>
      </c>
      <c r="K14874">
        <v>10.1</v>
      </c>
      <c r="L14874">
        <v>86</v>
      </c>
      <c r="M14874" t="s">
        <v>59</v>
      </c>
      <c r="N14874">
        <v>86</v>
      </c>
      <c r="P14874" cm="1">
        <f t="array" ref="P14874">IF(Q14874&gt;0,INDEX(Q14874:Q36598,MATCH(TRUE,INDEX(Q14874:Q36598="",,),0)-1),"")</f>
        <v>9</v>
      </c>
      <c r="Q14874">
        <f t="shared" si="376"/>
        <v>6</v>
      </c>
      <c r="R14874">
        <f t="shared" si="377"/>
        <v>0</v>
      </c>
    </row>
    <row r="14875" spans="1:18" x14ac:dyDescent="0.3">
      <c r="A14875" t="s">
        <v>1031</v>
      </c>
      <c r="B14875" s="1">
        <v>38390</v>
      </c>
      <c r="C14875" t="s">
        <v>16</v>
      </c>
      <c r="D14875" t="s">
        <v>1073</v>
      </c>
      <c r="E14875" t="s">
        <v>1074</v>
      </c>
      <c r="G14875" s="6" t="s">
        <v>29</v>
      </c>
      <c r="H14875" t="s">
        <v>28</v>
      </c>
      <c r="I14875" t="s">
        <v>26</v>
      </c>
      <c r="J14875" t="s">
        <v>27</v>
      </c>
      <c r="K14875">
        <v>37.200000000000003</v>
      </c>
      <c r="L14875">
        <v>16.55</v>
      </c>
      <c r="M14875" t="s">
        <v>59</v>
      </c>
      <c r="N14875">
        <v>16.55</v>
      </c>
      <c r="P14875" cm="1">
        <f t="array" ref="P14875">IF(Q14875&gt;0,INDEX(Q14875:Q36599,MATCH(TRUE,INDEX(Q14875:Q36599="",,),0)-1),"")</f>
        <v>9</v>
      </c>
      <c r="Q14875">
        <f t="shared" si="376"/>
        <v>6</v>
      </c>
      <c r="R14875">
        <f t="shared" si="377"/>
        <v>0</v>
      </c>
    </row>
    <row r="14876" spans="1:18" x14ac:dyDescent="0.3">
      <c r="A14876" t="s">
        <v>1031</v>
      </c>
      <c r="B14876" s="1">
        <v>38390</v>
      </c>
      <c r="C14876" t="s">
        <v>16</v>
      </c>
      <c r="D14876" t="s">
        <v>1073</v>
      </c>
      <c r="E14876" t="s">
        <v>1074</v>
      </c>
      <c r="G14876" s="6" t="s">
        <v>29</v>
      </c>
      <c r="H14876" t="s">
        <v>154</v>
      </c>
      <c r="I14876" t="s">
        <v>26</v>
      </c>
      <c r="J14876" t="s">
        <v>27</v>
      </c>
      <c r="K14876">
        <v>117.4</v>
      </c>
      <c r="L14876">
        <v>8.5</v>
      </c>
      <c r="M14876" t="s">
        <v>59</v>
      </c>
      <c r="N14876">
        <v>8.5</v>
      </c>
      <c r="P14876" cm="1">
        <f t="array" ref="P14876">IF(Q14876&gt;0,INDEX(Q14876:Q36600,MATCH(TRUE,INDEX(Q14876:Q36600="",,),0)-1),"")</f>
        <v>9</v>
      </c>
      <c r="Q14876">
        <f t="shared" si="376"/>
        <v>6</v>
      </c>
      <c r="R14876">
        <f t="shared" si="377"/>
        <v>0</v>
      </c>
    </row>
    <row r="14877" spans="1:18" x14ac:dyDescent="0.3">
      <c r="A14877" t="s">
        <v>1031</v>
      </c>
      <c r="B14877" s="1">
        <v>38390</v>
      </c>
      <c r="C14877" t="s">
        <v>16</v>
      </c>
      <c r="D14877" t="s">
        <v>1073</v>
      </c>
      <c r="E14877" t="s">
        <v>1074</v>
      </c>
      <c r="G14877" t="s">
        <v>19</v>
      </c>
      <c r="H14877" t="s">
        <v>63</v>
      </c>
      <c r="I14877" t="s">
        <v>21</v>
      </c>
      <c r="J14877" t="s">
        <v>22</v>
      </c>
      <c r="K14877">
        <v>45.7</v>
      </c>
      <c r="L14877">
        <v>66</v>
      </c>
      <c r="M14877" t="s">
        <v>1016</v>
      </c>
      <c r="N14877">
        <v>80</v>
      </c>
      <c r="P14877" cm="1">
        <f t="array" ref="P14877">IF(Q14877&gt;0,INDEX(Q14877:Q36601,MATCH(TRUE,INDEX(Q14877:Q36601="",,),0)-1),"")</f>
        <v>9</v>
      </c>
      <c r="Q14877">
        <f t="shared" si="376"/>
        <v>7</v>
      </c>
      <c r="R14877">
        <f t="shared" si="377"/>
        <v>0</v>
      </c>
    </row>
    <row r="14878" spans="1:18" x14ac:dyDescent="0.3">
      <c r="A14878" t="s">
        <v>1031</v>
      </c>
      <c r="B14878" s="1">
        <v>38390</v>
      </c>
      <c r="C14878" t="s">
        <v>16</v>
      </c>
      <c r="D14878" t="s">
        <v>1073</v>
      </c>
      <c r="E14878" t="s">
        <v>1074</v>
      </c>
      <c r="G14878" t="s">
        <v>19</v>
      </c>
      <c r="H14878" t="s">
        <v>30</v>
      </c>
      <c r="I14878" t="s">
        <v>26</v>
      </c>
      <c r="J14878" t="s">
        <v>27</v>
      </c>
      <c r="K14878">
        <v>151.4</v>
      </c>
      <c r="L14878">
        <v>12.15</v>
      </c>
      <c r="M14878" t="s">
        <v>1016</v>
      </c>
      <c r="N14878">
        <v>20</v>
      </c>
      <c r="P14878" cm="1">
        <f t="array" ref="P14878">IF(Q14878&gt;0,INDEX(Q14878:Q36602,MATCH(TRUE,INDEX(Q14878:Q36602="",,),0)-1),"")</f>
        <v>9</v>
      </c>
      <c r="Q14878">
        <f t="shared" si="376"/>
        <v>7</v>
      </c>
      <c r="R14878">
        <f t="shared" si="377"/>
        <v>0</v>
      </c>
    </row>
    <row r="14879" spans="1:18" x14ac:dyDescent="0.3">
      <c r="A14879" t="s">
        <v>1031</v>
      </c>
      <c r="B14879" s="1">
        <v>38390</v>
      </c>
      <c r="C14879" t="s">
        <v>16</v>
      </c>
      <c r="D14879" t="s">
        <v>1073</v>
      </c>
      <c r="E14879" t="s">
        <v>1074</v>
      </c>
      <c r="G14879" t="s">
        <v>19</v>
      </c>
      <c r="H14879" t="s">
        <v>41</v>
      </c>
      <c r="I14879" t="s">
        <v>26</v>
      </c>
      <c r="J14879" t="s">
        <v>27</v>
      </c>
      <c r="K14879">
        <v>53.2</v>
      </c>
      <c r="L14879">
        <v>38.5</v>
      </c>
      <c r="M14879" t="s">
        <v>1016</v>
      </c>
      <c r="N14879">
        <v>50</v>
      </c>
      <c r="P14879" cm="1">
        <f t="array" ref="P14879">IF(Q14879&gt;0,INDEX(Q14879:Q36603,MATCH(TRUE,INDEX(Q14879:Q36603="",,),0)-1),"")</f>
        <v>9</v>
      </c>
      <c r="Q14879">
        <f t="shared" si="376"/>
        <v>7</v>
      </c>
      <c r="R14879">
        <f t="shared" si="377"/>
        <v>0</v>
      </c>
    </row>
    <row r="14880" spans="1:18" x14ac:dyDescent="0.3">
      <c r="A14880" t="s">
        <v>1031</v>
      </c>
      <c r="B14880" s="1">
        <v>38390</v>
      </c>
      <c r="C14880" t="s">
        <v>16</v>
      </c>
      <c r="D14880" t="s">
        <v>1073</v>
      </c>
      <c r="E14880" t="s">
        <v>1074</v>
      </c>
      <c r="G14880" t="s">
        <v>19</v>
      </c>
      <c r="H14880" t="s">
        <v>63</v>
      </c>
      <c r="I14880" t="s">
        <v>26</v>
      </c>
      <c r="J14880" t="s">
        <v>27</v>
      </c>
      <c r="K14880">
        <v>1575.1</v>
      </c>
      <c r="L14880">
        <v>17.68</v>
      </c>
      <c r="M14880" t="s">
        <v>1016</v>
      </c>
      <c r="N14880">
        <v>20</v>
      </c>
      <c r="P14880" cm="1">
        <f t="array" ref="P14880">IF(Q14880&gt;0,INDEX(Q14880:Q36604,MATCH(TRUE,INDEX(Q14880:Q36604="",,),0)-1),"")</f>
        <v>9</v>
      </c>
      <c r="Q14880">
        <f t="shared" si="376"/>
        <v>7</v>
      </c>
      <c r="R14880">
        <f t="shared" si="377"/>
        <v>0</v>
      </c>
    </row>
    <row r="14881" spans="1:18" x14ac:dyDescent="0.3">
      <c r="A14881" t="s">
        <v>1031</v>
      </c>
      <c r="B14881" s="1">
        <v>38390</v>
      </c>
      <c r="C14881" t="s">
        <v>16</v>
      </c>
      <c r="D14881" t="s">
        <v>1073</v>
      </c>
      <c r="E14881" t="s">
        <v>1074</v>
      </c>
      <c r="G14881" s="6" t="s">
        <v>29</v>
      </c>
      <c r="H14881" t="s">
        <v>30</v>
      </c>
      <c r="I14881" t="s">
        <v>21</v>
      </c>
      <c r="J14881" t="s">
        <v>22</v>
      </c>
      <c r="K14881">
        <v>10.1</v>
      </c>
      <c r="L14881">
        <v>86</v>
      </c>
      <c r="M14881" t="s">
        <v>1016</v>
      </c>
      <c r="N14881">
        <v>86</v>
      </c>
      <c r="P14881" cm="1">
        <f t="array" ref="P14881">IF(Q14881&gt;0,INDEX(Q14881:Q36605,MATCH(TRUE,INDEX(Q14881:Q36605="",,),0)-1),"")</f>
        <v>9</v>
      </c>
      <c r="Q14881">
        <f t="shared" si="376"/>
        <v>7</v>
      </c>
      <c r="R14881">
        <f t="shared" si="377"/>
        <v>0</v>
      </c>
    </row>
    <row r="14882" spans="1:18" x14ac:dyDescent="0.3">
      <c r="A14882" t="s">
        <v>1031</v>
      </c>
      <c r="B14882" s="1">
        <v>38390</v>
      </c>
      <c r="C14882" t="s">
        <v>16</v>
      </c>
      <c r="D14882" t="s">
        <v>1073</v>
      </c>
      <c r="E14882" t="s">
        <v>1074</v>
      </c>
      <c r="G14882" s="6" t="s">
        <v>29</v>
      </c>
      <c r="H14882" t="s">
        <v>28</v>
      </c>
      <c r="I14882" t="s">
        <v>26</v>
      </c>
      <c r="J14882" t="s">
        <v>27</v>
      </c>
      <c r="K14882">
        <v>37.200000000000003</v>
      </c>
      <c r="L14882">
        <v>16.55</v>
      </c>
      <c r="M14882" t="s">
        <v>1016</v>
      </c>
      <c r="N14882">
        <v>16.55</v>
      </c>
      <c r="P14882" cm="1">
        <f t="array" ref="P14882">IF(Q14882&gt;0,INDEX(Q14882:Q36606,MATCH(TRUE,INDEX(Q14882:Q36606="",,),0)-1),"")</f>
        <v>9</v>
      </c>
      <c r="Q14882">
        <f t="shared" si="376"/>
        <v>7</v>
      </c>
      <c r="R14882">
        <f t="shared" si="377"/>
        <v>0</v>
      </c>
    </row>
    <row r="14883" spans="1:18" x14ac:dyDescent="0.3">
      <c r="A14883" t="s">
        <v>1031</v>
      </c>
      <c r="B14883" s="1">
        <v>38390</v>
      </c>
      <c r="C14883" t="s">
        <v>16</v>
      </c>
      <c r="D14883" t="s">
        <v>1073</v>
      </c>
      <c r="E14883" t="s">
        <v>1074</v>
      </c>
      <c r="G14883" s="6" t="s">
        <v>29</v>
      </c>
      <c r="H14883" t="s">
        <v>154</v>
      </c>
      <c r="I14883" t="s">
        <v>26</v>
      </c>
      <c r="J14883" t="s">
        <v>27</v>
      </c>
      <c r="K14883">
        <v>117.4</v>
      </c>
      <c r="L14883">
        <v>8.5</v>
      </c>
      <c r="M14883" t="s">
        <v>1016</v>
      </c>
      <c r="N14883">
        <v>8.5</v>
      </c>
      <c r="P14883" cm="1">
        <f t="array" ref="P14883">IF(Q14883&gt;0,INDEX(Q14883:Q36607,MATCH(TRUE,INDEX(Q14883:Q36607="",,),0)-1),"")</f>
        <v>9</v>
      </c>
      <c r="Q14883">
        <f t="shared" si="376"/>
        <v>7</v>
      </c>
      <c r="R14883">
        <f t="shared" si="377"/>
        <v>0</v>
      </c>
    </row>
    <row r="14884" spans="1:18" x14ac:dyDescent="0.3">
      <c r="A14884" t="s">
        <v>1031</v>
      </c>
      <c r="B14884" s="1">
        <v>38390</v>
      </c>
      <c r="C14884" t="s">
        <v>16</v>
      </c>
      <c r="D14884" t="s">
        <v>1073</v>
      </c>
      <c r="E14884" t="s">
        <v>1074</v>
      </c>
      <c r="G14884" t="s">
        <v>19</v>
      </c>
      <c r="H14884" t="s">
        <v>63</v>
      </c>
      <c r="I14884" t="s">
        <v>21</v>
      </c>
      <c r="J14884" t="s">
        <v>22</v>
      </c>
      <c r="K14884">
        <v>45.7</v>
      </c>
      <c r="L14884">
        <v>66</v>
      </c>
      <c r="M14884" t="s">
        <v>183</v>
      </c>
      <c r="N14884">
        <v>70</v>
      </c>
      <c r="P14884" cm="1">
        <f t="array" ref="P14884">IF(Q14884&gt;0,INDEX(Q14884:Q36608,MATCH(TRUE,INDEX(Q14884:Q36608="",,),0)-1),"")</f>
        <v>9</v>
      </c>
      <c r="Q14884">
        <f t="shared" si="376"/>
        <v>8</v>
      </c>
      <c r="R14884">
        <f t="shared" si="377"/>
        <v>0</v>
      </c>
    </row>
    <row r="14885" spans="1:18" x14ac:dyDescent="0.3">
      <c r="A14885" t="s">
        <v>1031</v>
      </c>
      <c r="B14885" s="1">
        <v>38390</v>
      </c>
      <c r="C14885" t="s">
        <v>16</v>
      </c>
      <c r="D14885" t="s">
        <v>1073</v>
      </c>
      <c r="E14885" t="s">
        <v>1074</v>
      </c>
      <c r="G14885" t="s">
        <v>19</v>
      </c>
      <c r="H14885" t="s">
        <v>30</v>
      </c>
      <c r="I14885" t="s">
        <v>26</v>
      </c>
      <c r="J14885" t="s">
        <v>27</v>
      </c>
      <c r="K14885">
        <v>151.4</v>
      </c>
      <c r="L14885">
        <v>12.15</v>
      </c>
      <c r="M14885" t="s">
        <v>183</v>
      </c>
      <c r="N14885">
        <v>15</v>
      </c>
      <c r="P14885" cm="1">
        <f t="array" ref="P14885">IF(Q14885&gt;0,INDEX(Q14885:Q36609,MATCH(TRUE,INDEX(Q14885:Q36609="",,),0)-1),"")</f>
        <v>9</v>
      </c>
      <c r="Q14885">
        <f t="shared" si="376"/>
        <v>8</v>
      </c>
      <c r="R14885">
        <f t="shared" si="377"/>
        <v>0</v>
      </c>
    </row>
    <row r="14886" spans="1:18" x14ac:dyDescent="0.3">
      <c r="A14886" t="s">
        <v>1031</v>
      </c>
      <c r="B14886" s="1">
        <v>38390</v>
      </c>
      <c r="C14886" t="s">
        <v>16</v>
      </c>
      <c r="D14886" t="s">
        <v>1073</v>
      </c>
      <c r="E14886" t="s">
        <v>1074</v>
      </c>
      <c r="G14886" t="s">
        <v>19</v>
      </c>
      <c r="H14886" t="s">
        <v>41</v>
      </c>
      <c r="I14886" t="s">
        <v>26</v>
      </c>
      <c r="J14886" t="s">
        <v>27</v>
      </c>
      <c r="K14886">
        <v>53.2</v>
      </c>
      <c r="L14886">
        <v>38.5</v>
      </c>
      <c r="M14886" t="s">
        <v>183</v>
      </c>
      <c r="N14886">
        <v>45</v>
      </c>
      <c r="P14886" cm="1">
        <f t="array" ref="P14886">IF(Q14886&gt;0,INDEX(Q14886:Q36610,MATCH(TRUE,INDEX(Q14886:Q36610="",,),0)-1),"")</f>
        <v>9</v>
      </c>
      <c r="Q14886">
        <f t="shared" si="376"/>
        <v>8</v>
      </c>
      <c r="R14886">
        <f t="shared" si="377"/>
        <v>0</v>
      </c>
    </row>
    <row r="14887" spans="1:18" x14ac:dyDescent="0.3">
      <c r="A14887" t="s">
        <v>1031</v>
      </c>
      <c r="B14887" s="1">
        <v>38390</v>
      </c>
      <c r="C14887" t="s">
        <v>16</v>
      </c>
      <c r="D14887" t="s">
        <v>1073</v>
      </c>
      <c r="E14887" t="s">
        <v>1074</v>
      </c>
      <c r="G14887" t="s">
        <v>19</v>
      </c>
      <c r="H14887" t="s">
        <v>63</v>
      </c>
      <c r="I14887" t="s">
        <v>26</v>
      </c>
      <c r="J14887" t="s">
        <v>27</v>
      </c>
      <c r="K14887">
        <v>1575.1</v>
      </c>
      <c r="L14887">
        <v>17.68</v>
      </c>
      <c r="M14887" t="s">
        <v>183</v>
      </c>
      <c r="N14887">
        <v>19</v>
      </c>
      <c r="P14887" cm="1">
        <f t="array" ref="P14887">IF(Q14887&gt;0,INDEX(Q14887:Q36611,MATCH(TRUE,INDEX(Q14887:Q36611="",,),0)-1),"")</f>
        <v>9</v>
      </c>
      <c r="Q14887">
        <f t="shared" si="376"/>
        <v>8</v>
      </c>
      <c r="R14887">
        <f t="shared" si="377"/>
        <v>0</v>
      </c>
    </row>
    <row r="14888" spans="1:18" x14ac:dyDescent="0.3">
      <c r="A14888" t="s">
        <v>1031</v>
      </c>
      <c r="B14888" s="1">
        <v>38390</v>
      </c>
      <c r="C14888" t="s">
        <v>16</v>
      </c>
      <c r="D14888" t="s">
        <v>1073</v>
      </c>
      <c r="E14888" t="s">
        <v>1074</v>
      </c>
      <c r="G14888" s="6" t="s">
        <v>29</v>
      </c>
      <c r="H14888" t="s">
        <v>30</v>
      </c>
      <c r="I14888" t="s">
        <v>21</v>
      </c>
      <c r="J14888" t="s">
        <v>22</v>
      </c>
      <c r="K14888">
        <v>10.1</v>
      </c>
      <c r="L14888">
        <v>86</v>
      </c>
      <c r="M14888" t="s">
        <v>183</v>
      </c>
      <c r="N14888">
        <v>86</v>
      </c>
      <c r="P14888" cm="1">
        <f t="array" ref="P14888">IF(Q14888&gt;0,INDEX(Q14888:Q36612,MATCH(TRUE,INDEX(Q14888:Q36612="",,),0)-1),"")</f>
        <v>9</v>
      </c>
      <c r="Q14888">
        <f t="shared" si="376"/>
        <v>8</v>
      </c>
      <c r="R14888">
        <f t="shared" si="377"/>
        <v>0</v>
      </c>
    </row>
    <row r="14889" spans="1:18" x14ac:dyDescent="0.3">
      <c r="A14889" t="s">
        <v>1031</v>
      </c>
      <c r="B14889" s="1">
        <v>38390</v>
      </c>
      <c r="C14889" t="s">
        <v>16</v>
      </c>
      <c r="D14889" t="s">
        <v>1073</v>
      </c>
      <c r="E14889" t="s">
        <v>1074</v>
      </c>
      <c r="G14889" s="6" t="s">
        <v>29</v>
      </c>
      <c r="H14889" t="s">
        <v>28</v>
      </c>
      <c r="I14889" t="s">
        <v>26</v>
      </c>
      <c r="J14889" t="s">
        <v>27</v>
      </c>
      <c r="K14889">
        <v>37.200000000000003</v>
      </c>
      <c r="L14889">
        <v>16.55</v>
      </c>
      <c r="M14889" t="s">
        <v>183</v>
      </c>
      <c r="N14889">
        <v>16.55</v>
      </c>
      <c r="P14889" cm="1">
        <f t="array" ref="P14889">IF(Q14889&gt;0,INDEX(Q14889:Q36613,MATCH(TRUE,INDEX(Q14889:Q36613="",,),0)-1),"")</f>
        <v>9</v>
      </c>
      <c r="Q14889">
        <f t="shared" si="376"/>
        <v>8</v>
      </c>
      <c r="R14889">
        <f t="shared" si="377"/>
        <v>0</v>
      </c>
    </row>
    <row r="14890" spans="1:18" x14ac:dyDescent="0.3">
      <c r="A14890" t="s">
        <v>1031</v>
      </c>
      <c r="B14890" s="1">
        <v>38390</v>
      </c>
      <c r="C14890" t="s">
        <v>16</v>
      </c>
      <c r="D14890" t="s">
        <v>1073</v>
      </c>
      <c r="E14890" t="s">
        <v>1074</v>
      </c>
      <c r="G14890" s="6" t="s">
        <v>29</v>
      </c>
      <c r="H14890" t="s">
        <v>154</v>
      </c>
      <c r="I14890" t="s">
        <v>26</v>
      </c>
      <c r="J14890" t="s">
        <v>27</v>
      </c>
      <c r="K14890">
        <v>117.4</v>
      </c>
      <c r="L14890">
        <v>8.5</v>
      </c>
      <c r="M14890" t="s">
        <v>183</v>
      </c>
      <c r="N14890">
        <v>8.5</v>
      </c>
      <c r="P14890" cm="1">
        <f t="array" ref="P14890">IF(Q14890&gt;0,INDEX(Q14890:Q36614,MATCH(TRUE,INDEX(Q14890:Q36614="",,),0)-1),"")</f>
        <v>9</v>
      </c>
      <c r="Q14890">
        <f t="shared" si="376"/>
        <v>8</v>
      </c>
      <c r="R14890">
        <f t="shared" si="377"/>
        <v>0</v>
      </c>
    </row>
    <row r="14891" spans="1:18" x14ac:dyDescent="0.3">
      <c r="A14891" t="s">
        <v>1031</v>
      </c>
      <c r="B14891" s="1">
        <v>38390</v>
      </c>
      <c r="C14891" t="s">
        <v>16</v>
      </c>
      <c r="D14891" t="s">
        <v>1073</v>
      </c>
      <c r="E14891" t="s">
        <v>1074</v>
      </c>
      <c r="G14891" t="s">
        <v>19</v>
      </c>
      <c r="H14891" t="s">
        <v>63</v>
      </c>
      <c r="I14891" t="s">
        <v>21</v>
      </c>
      <c r="J14891" t="s">
        <v>22</v>
      </c>
      <c r="K14891">
        <v>45.7</v>
      </c>
      <c r="L14891">
        <v>66</v>
      </c>
      <c r="M14891" t="s">
        <v>44</v>
      </c>
      <c r="N14891">
        <v>70</v>
      </c>
      <c r="P14891" cm="1">
        <f t="array" ref="P14891">IF(Q14891&gt;0,INDEX(Q14891:Q36615,MATCH(TRUE,INDEX(Q14891:Q36615="",,),0)-1),"")</f>
        <v>9</v>
      </c>
      <c r="Q14891">
        <f t="shared" si="376"/>
        <v>9</v>
      </c>
      <c r="R14891">
        <f t="shared" si="377"/>
        <v>0</v>
      </c>
    </row>
    <row r="14892" spans="1:18" x14ac:dyDescent="0.3">
      <c r="A14892" t="s">
        <v>1031</v>
      </c>
      <c r="B14892" s="1">
        <v>38390</v>
      </c>
      <c r="C14892" t="s">
        <v>16</v>
      </c>
      <c r="D14892" t="s">
        <v>1073</v>
      </c>
      <c r="E14892" t="s">
        <v>1074</v>
      </c>
      <c r="G14892" t="s">
        <v>19</v>
      </c>
      <c r="H14892" t="s">
        <v>30</v>
      </c>
      <c r="I14892" t="s">
        <v>26</v>
      </c>
      <c r="J14892" t="s">
        <v>27</v>
      </c>
      <c r="K14892">
        <v>151.4</v>
      </c>
      <c r="L14892">
        <v>12.15</v>
      </c>
      <c r="M14892" t="s">
        <v>44</v>
      </c>
      <c r="N14892">
        <v>12.15</v>
      </c>
      <c r="P14892" cm="1">
        <f t="array" ref="P14892">IF(Q14892&gt;0,INDEX(Q14892:Q36616,MATCH(TRUE,INDEX(Q14892:Q36616="",,),0)-1),"")</f>
        <v>9</v>
      </c>
      <c r="Q14892">
        <f t="shared" si="376"/>
        <v>9</v>
      </c>
      <c r="R14892">
        <f t="shared" si="377"/>
        <v>0</v>
      </c>
    </row>
    <row r="14893" spans="1:18" x14ac:dyDescent="0.3">
      <c r="A14893" t="s">
        <v>1031</v>
      </c>
      <c r="B14893" s="1">
        <v>38390</v>
      </c>
      <c r="C14893" t="s">
        <v>16</v>
      </c>
      <c r="D14893" t="s">
        <v>1073</v>
      </c>
      <c r="E14893" t="s">
        <v>1074</v>
      </c>
      <c r="G14893" t="s">
        <v>19</v>
      </c>
      <c r="H14893" t="s">
        <v>41</v>
      </c>
      <c r="I14893" t="s">
        <v>26</v>
      </c>
      <c r="J14893" t="s">
        <v>27</v>
      </c>
      <c r="K14893">
        <v>53.2</v>
      </c>
      <c r="L14893">
        <v>38.5</v>
      </c>
      <c r="M14893" t="s">
        <v>44</v>
      </c>
      <c r="N14893">
        <v>38.5</v>
      </c>
      <c r="P14893" cm="1">
        <f t="array" ref="P14893">IF(Q14893&gt;0,INDEX(Q14893:Q36617,MATCH(TRUE,INDEX(Q14893:Q36617="",,),0)-1),"")</f>
        <v>9</v>
      </c>
      <c r="Q14893">
        <f t="shared" si="376"/>
        <v>9</v>
      </c>
      <c r="R14893">
        <f t="shared" si="377"/>
        <v>0</v>
      </c>
    </row>
    <row r="14894" spans="1:18" x14ac:dyDescent="0.3">
      <c r="A14894" t="s">
        <v>1031</v>
      </c>
      <c r="B14894" s="1">
        <v>38390</v>
      </c>
      <c r="C14894" t="s">
        <v>16</v>
      </c>
      <c r="D14894" t="s">
        <v>1073</v>
      </c>
      <c r="E14894" t="s">
        <v>1074</v>
      </c>
      <c r="G14894" t="s">
        <v>19</v>
      </c>
      <c r="H14894" t="s">
        <v>63</v>
      </c>
      <c r="I14894" t="s">
        <v>26</v>
      </c>
      <c r="J14894" t="s">
        <v>27</v>
      </c>
      <c r="K14894">
        <v>1575.1</v>
      </c>
      <c r="L14894">
        <v>17.68</v>
      </c>
      <c r="M14894" t="s">
        <v>44</v>
      </c>
      <c r="N14894">
        <v>17.68</v>
      </c>
      <c r="P14894" cm="1">
        <f t="array" ref="P14894">IF(Q14894&gt;0,INDEX(Q14894:Q36618,MATCH(TRUE,INDEX(Q14894:Q36618="",,),0)-1),"")</f>
        <v>9</v>
      </c>
      <c r="Q14894">
        <f t="shared" si="376"/>
        <v>9</v>
      </c>
      <c r="R14894">
        <f t="shared" si="377"/>
        <v>0</v>
      </c>
    </row>
    <row r="14895" spans="1:18" x14ac:dyDescent="0.3">
      <c r="A14895" t="s">
        <v>1031</v>
      </c>
      <c r="B14895" s="1">
        <v>38390</v>
      </c>
      <c r="C14895" t="s">
        <v>16</v>
      </c>
      <c r="D14895" t="s">
        <v>1073</v>
      </c>
      <c r="E14895" t="s">
        <v>1074</v>
      </c>
      <c r="G14895" s="6" t="s">
        <v>29</v>
      </c>
      <c r="H14895" t="s">
        <v>30</v>
      </c>
      <c r="I14895" t="s">
        <v>21</v>
      </c>
      <c r="J14895" t="s">
        <v>22</v>
      </c>
      <c r="K14895">
        <v>10.1</v>
      </c>
      <c r="L14895">
        <v>86</v>
      </c>
      <c r="M14895" t="s">
        <v>44</v>
      </c>
      <c r="N14895">
        <v>86</v>
      </c>
      <c r="P14895" cm="1">
        <f t="array" ref="P14895">IF(Q14895&gt;0,INDEX(Q14895:Q36619,MATCH(TRUE,INDEX(Q14895:Q36619="",,),0)-1),"")</f>
        <v>9</v>
      </c>
      <c r="Q14895">
        <f t="shared" si="376"/>
        <v>9</v>
      </c>
      <c r="R14895">
        <f t="shared" si="377"/>
        <v>0</v>
      </c>
    </row>
    <row r="14896" spans="1:18" x14ac:dyDescent="0.3">
      <c r="A14896" t="s">
        <v>1031</v>
      </c>
      <c r="B14896" s="1">
        <v>38390</v>
      </c>
      <c r="C14896" t="s">
        <v>16</v>
      </c>
      <c r="D14896" t="s">
        <v>1073</v>
      </c>
      <c r="E14896" t="s">
        <v>1074</v>
      </c>
      <c r="G14896" s="6" t="s">
        <v>29</v>
      </c>
      <c r="H14896" t="s">
        <v>28</v>
      </c>
      <c r="I14896" t="s">
        <v>26</v>
      </c>
      <c r="J14896" t="s">
        <v>27</v>
      </c>
      <c r="K14896">
        <v>37.200000000000003</v>
      </c>
      <c r="L14896">
        <v>16.55</v>
      </c>
      <c r="M14896" t="s">
        <v>44</v>
      </c>
      <c r="N14896">
        <v>16.55</v>
      </c>
      <c r="P14896" cm="1">
        <f t="array" ref="P14896">IF(Q14896&gt;0,INDEX(Q14896:Q36620,MATCH(TRUE,INDEX(Q14896:Q36620="",,),0)-1),"")</f>
        <v>9</v>
      </c>
      <c r="Q14896">
        <f t="shared" si="376"/>
        <v>9</v>
      </c>
      <c r="R14896">
        <f t="shared" si="377"/>
        <v>0</v>
      </c>
    </row>
    <row r="14897" spans="1:18" x14ac:dyDescent="0.3">
      <c r="A14897" t="s">
        <v>1031</v>
      </c>
      <c r="B14897" s="1">
        <v>38390</v>
      </c>
      <c r="C14897" t="s">
        <v>16</v>
      </c>
      <c r="D14897" t="s">
        <v>1073</v>
      </c>
      <c r="E14897" t="s">
        <v>1074</v>
      </c>
      <c r="G14897" s="6" t="s">
        <v>29</v>
      </c>
      <c r="H14897" t="s">
        <v>154</v>
      </c>
      <c r="I14897" t="s">
        <v>26</v>
      </c>
      <c r="J14897" t="s">
        <v>27</v>
      </c>
      <c r="K14897">
        <v>117.4</v>
      </c>
      <c r="L14897">
        <v>8.5</v>
      </c>
      <c r="M14897" t="s">
        <v>44</v>
      </c>
      <c r="N14897">
        <v>8.5</v>
      </c>
      <c r="P14897" cm="1">
        <f t="array" ref="P14897">IF(Q14897&gt;0,INDEX(Q14897:Q36621,MATCH(TRUE,INDEX(Q14897:Q36621="",,),0)-1),"")</f>
        <v>9</v>
      </c>
      <c r="Q14897">
        <f t="shared" si="376"/>
        <v>9</v>
      </c>
      <c r="R14897">
        <f t="shared" si="377"/>
        <v>0</v>
      </c>
    </row>
    <row r="14898" spans="1:18" x14ac:dyDescent="0.3">
      <c r="P14898" t="str" cm="1">
        <f t="array" ref="P14898">IF(Q14898&gt;0,INDEX(Q14898:Q36622,MATCH(TRUE,INDEX(Q14898:Q36622="",,),0)-1),"")</f>
        <v/>
      </c>
      <c r="R14898" t="str">
        <f t="shared" si="377"/>
        <v/>
      </c>
    </row>
    <row r="14899" spans="1:18" x14ac:dyDescent="0.3">
      <c r="A14899" t="s">
        <v>1031</v>
      </c>
      <c r="B14899" s="1">
        <v>38390</v>
      </c>
      <c r="C14899" t="s">
        <v>16</v>
      </c>
      <c r="D14899" t="s">
        <v>1075</v>
      </c>
      <c r="E14899" t="s">
        <v>1076</v>
      </c>
      <c r="G14899" t="s">
        <v>19</v>
      </c>
      <c r="H14899" t="s">
        <v>30</v>
      </c>
      <c r="I14899" t="s">
        <v>26</v>
      </c>
      <c r="J14899" t="s">
        <v>27</v>
      </c>
      <c r="K14899">
        <v>234.5</v>
      </c>
      <c r="L14899">
        <v>18.2</v>
      </c>
      <c r="M14899" t="s">
        <v>523</v>
      </c>
      <c r="N14899">
        <v>195</v>
      </c>
      <c r="O14899" t="s">
        <v>24</v>
      </c>
      <c r="P14899" cm="1">
        <f t="array" ref="P14899">IF(Q14899&gt;0,INDEX(Q14899:Q36623,MATCH(TRUE,INDEX(Q14899:Q36623="",,),0)-1),"")</f>
        <v>11</v>
      </c>
      <c r="Q14899">
        <f>INT((ROW()-14899)/15)+1</f>
        <v>1</v>
      </c>
      <c r="R14899">
        <f t="shared" si="377"/>
        <v>0</v>
      </c>
    </row>
    <row r="14900" spans="1:18" x14ac:dyDescent="0.3">
      <c r="A14900" t="s">
        <v>1031</v>
      </c>
      <c r="B14900" s="1">
        <v>38390</v>
      </c>
      <c r="C14900" t="s">
        <v>16</v>
      </c>
      <c r="D14900" t="s">
        <v>1075</v>
      </c>
      <c r="E14900" t="s">
        <v>1076</v>
      </c>
      <c r="G14900" t="s">
        <v>19</v>
      </c>
      <c r="H14900" t="s">
        <v>63</v>
      </c>
      <c r="I14900" t="s">
        <v>26</v>
      </c>
      <c r="J14900" t="s">
        <v>27</v>
      </c>
      <c r="K14900">
        <v>527.20000000000005</v>
      </c>
      <c r="L14900">
        <v>21.6</v>
      </c>
      <c r="M14900" t="s">
        <v>523</v>
      </c>
      <c r="N14900">
        <v>21.6</v>
      </c>
      <c r="O14900" t="s">
        <v>24</v>
      </c>
      <c r="P14900" cm="1">
        <f t="array" ref="P14900">IF(Q14900&gt;0,INDEX(Q14900:Q36624,MATCH(TRUE,INDEX(Q14900:Q36624="",,),0)-1),"")</f>
        <v>11</v>
      </c>
      <c r="Q14900">
        <f t="shared" ref="Q14900:Q14963" si="378">INT((ROW()-14899)/15)+1</f>
        <v>1</v>
      </c>
      <c r="R14900">
        <f t="shared" ref="R14900:R14963" si="379">IF(P14900="","",0)</f>
        <v>0</v>
      </c>
    </row>
    <row r="14901" spans="1:18" x14ac:dyDescent="0.3">
      <c r="A14901" t="s">
        <v>1031</v>
      </c>
      <c r="B14901" s="1">
        <v>38390</v>
      </c>
      <c r="C14901" t="s">
        <v>16</v>
      </c>
      <c r="D14901" t="s">
        <v>1075</v>
      </c>
      <c r="E14901" t="s">
        <v>1076</v>
      </c>
      <c r="G14901" s="6" t="s">
        <v>29</v>
      </c>
      <c r="H14901" t="s">
        <v>30</v>
      </c>
      <c r="I14901" t="s">
        <v>21</v>
      </c>
      <c r="J14901" t="s">
        <v>22</v>
      </c>
      <c r="K14901">
        <v>4.9000000000000004</v>
      </c>
      <c r="L14901">
        <v>143</v>
      </c>
      <c r="M14901" t="s">
        <v>523</v>
      </c>
      <c r="N14901">
        <v>143</v>
      </c>
      <c r="O14901" t="s">
        <v>24</v>
      </c>
      <c r="P14901" cm="1">
        <f t="array" ref="P14901">IF(Q14901&gt;0,INDEX(Q14901:Q36625,MATCH(TRUE,INDEX(Q14901:Q36625="",,),0)-1),"")</f>
        <v>11</v>
      </c>
      <c r="Q14901">
        <f t="shared" si="378"/>
        <v>1</v>
      </c>
      <c r="R14901">
        <f t="shared" si="379"/>
        <v>0</v>
      </c>
    </row>
    <row r="14902" spans="1:18" x14ac:dyDescent="0.3">
      <c r="A14902" t="s">
        <v>1031</v>
      </c>
      <c r="B14902" s="1">
        <v>38390</v>
      </c>
      <c r="C14902" t="s">
        <v>16</v>
      </c>
      <c r="D14902" t="s">
        <v>1075</v>
      </c>
      <c r="E14902" t="s">
        <v>1076</v>
      </c>
      <c r="G14902" s="6" t="s">
        <v>29</v>
      </c>
      <c r="H14902" t="s">
        <v>126</v>
      </c>
      <c r="I14902" t="s">
        <v>21</v>
      </c>
      <c r="J14902" t="s">
        <v>22</v>
      </c>
      <c r="K14902">
        <v>7.8</v>
      </c>
      <c r="L14902">
        <v>53</v>
      </c>
      <c r="M14902" t="s">
        <v>523</v>
      </c>
      <c r="N14902">
        <v>53</v>
      </c>
      <c r="O14902" t="s">
        <v>24</v>
      </c>
      <c r="P14902" cm="1">
        <f t="array" ref="P14902">IF(Q14902&gt;0,INDEX(Q14902:Q36626,MATCH(TRUE,INDEX(Q14902:Q36626="",,),0)-1),"")</f>
        <v>11</v>
      </c>
      <c r="Q14902">
        <f t="shared" si="378"/>
        <v>1</v>
      </c>
      <c r="R14902">
        <f t="shared" si="379"/>
        <v>0</v>
      </c>
    </row>
    <row r="14903" spans="1:18" x14ac:dyDescent="0.3">
      <c r="A14903" t="s">
        <v>1031</v>
      </c>
      <c r="B14903" s="1">
        <v>38390</v>
      </c>
      <c r="C14903" t="s">
        <v>16</v>
      </c>
      <c r="D14903" t="s">
        <v>1075</v>
      </c>
      <c r="E14903" t="s">
        <v>1076</v>
      </c>
      <c r="G14903" s="6" t="s">
        <v>29</v>
      </c>
      <c r="H14903" t="s">
        <v>69</v>
      </c>
      <c r="I14903" t="s">
        <v>21</v>
      </c>
      <c r="J14903" t="s">
        <v>22</v>
      </c>
      <c r="K14903">
        <v>3.4</v>
      </c>
      <c r="L14903">
        <v>76</v>
      </c>
      <c r="M14903" t="s">
        <v>523</v>
      </c>
      <c r="N14903">
        <v>76</v>
      </c>
      <c r="O14903" t="s">
        <v>24</v>
      </c>
      <c r="P14903" cm="1">
        <f t="array" ref="P14903">IF(Q14903&gt;0,INDEX(Q14903:Q36627,MATCH(TRUE,INDEX(Q14903:Q36627="",,),0)-1),"")</f>
        <v>11</v>
      </c>
      <c r="Q14903">
        <f t="shared" si="378"/>
        <v>1</v>
      </c>
      <c r="R14903">
        <f t="shared" si="379"/>
        <v>0</v>
      </c>
    </row>
    <row r="14904" spans="1:18" x14ac:dyDescent="0.3">
      <c r="A14904" t="s">
        <v>1031</v>
      </c>
      <c r="B14904" s="1">
        <v>38390</v>
      </c>
      <c r="C14904" t="s">
        <v>16</v>
      </c>
      <c r="D14904" t="s">
        <v>1075</v>
      </c>
      <c r="E14904" t="s">
        <v>1076</v>
      </c>
      <c r="G14904" s="6" t="s">
        <v>29</v>
      </c>
      <c r="H14904" t="s">
        <v>41</v>
      </c>
      <c r="I14904" t="s">
        <v>21</v>
      </c>
      <c r="J14904" t="s">
        <v>22</v>
      </c>
      <c r="K14904">
        <v>9.1</v>
      </c>
      <c r="L14904">
        <v>182</v>
      </c>
      <c r="M14904" t="s">
        <v>523</v>
      </c>
      <c r="N14904">
        <v>182</v>
      </c>
      <c r="O14904" t="s">
        <v>24</v>
      </c>
      <c r="P14904" cm="1">
        <f t="array" ref="P14904">IF(Q14904&gt;0,INDEX(Q14904:Q36628,MATCH(TRUE,INDEX(Q14904:Q36628="",,),0)-1),"")</f>
        <v>11</v>
      </c>
      <c r="Q14904">
        <f t="shared" si="378"/>
        <v>1</v>
      </c>
      <c r="R14904">
        <f t="shared" si="379"/>
        <v>0</v>
      </c>
    </row>
    <row r="14905" spans="1:18" x14ac:dyDescent="0.3">
      <c r="A14905" t="s">
        <v>1031</v>
      </c>
      <c r="B14905" s="1">
        <v>38390</v>
      </c>
      <c r="C14905" t="s">
        <v>16</v>
      </c>
      <c r="D14905" t="s">
        <v>1075</v>
      </c>
      <c r="E14905" t="s">
        <v>1076</v>
      </c>
      <c r="G14905" s="6" t="s">
        <v>29</v>
      </c>
      <c r="H14905" t="s">
        <v>43</v>
      </c>
      <c r="I14905" t="s">
        <v>21</v>
      </c>
      <c r="J14905" t="s">
        <v>22</v>
      </c>
      <c r="K14905">
        <v>5</v>
      </c>
      <c r="L14905">
        <v>130</v>
      </c>
      <c r="M14905" t="s">
        <v>523</v>
      </c>
      <c r="N14905">
        <v>130</v>
      </c>
      <c r="O14905" t="s">
        <v>24</v>
      </c>
      <c r="P14905" cm="1">
        <f t="array" ref="P14905">IF(Q14905&gt;0,INDEX(Q14905:Q36629,MATCH(TRUE,INDEX(Q14905:Q36629="",,),0)-1),"")</f>
        <v>11</v>
      </c>
      <c r="Q14905">
        <f t="shared" si="378"/>
        <v>1</v>
      </c>
      <c r="R14905">
        <f t="shared" si="379"/>
        <v>0</v>
      </c>
    </row>
    <row r="14906" spans="1:18" x14ac:dyDescent="0.3">
      <c r="A14906" t="s">
        <v>1031</v>
      </c>
      <c r="B14906" s="1">
        <v>38390</v>
      </c>
      <c r="C14906" t="s">
        <v>16</v>
      </c>
      <c r="D14906" t="s">
        <v>1075</v>
      </c>
      <c r="E14906" t="s">
        <v>1076</v>
      </c>
      <c r="G14906" s="6" t="s">
        <v>29</v>
      </c>
      <c r="H14906" t="s">
        <v>63</v>
      </c>
      <c r="I14906" t="s">
        <v>21</v>
      </c>
      <c r="J14906" t="s">
        <v>22</v>
      </c>
      <c r="K14906">
        <v>15.8</v>
      </c>
      <c r="L14906">
        <v>90</v>
      </c>
      <c r="M14906" t="s">
        <v>523</v>
      </c>
      <c r="N14906">
        <v>90</v>
      </c>
      <c r="O14906" t="s">
        <v>24</v>
      </c>
      <c r="P14906" cm="1">
        <f t="array" ref="P14906">IF(Q14906&gt;0,INDEX(Q14906:Q36630,MATCH(TRUE,INDEX(Q14906:Q36630="",,),0)-1),"")</f>
        <v>11</v>
      </c>
      <c r="Q14906">
        <f t="shared" si="378"/>
        <v>1</v>
      </c>
      <c r="R14906">
        <f t="shared" si="379"/>
        <v>0</v>
      </c>
    </row>
    <row r="14907" spans="1:18" x14ac:dyDescent="0.3">
      <c r="A14907" t="s">
        <v>1031</v>
      </c>
      <c r="B14907" s="1">
        <v>38390</v>
      </c>
      <c r="C14907" t="s">
        <v>16</v>
      </c>
      <c r="D14907" t="s">
        <v>1075</v>
      </c>
      <c r="E14907" t="s">
        <v>1076</v>
      </c>
      <c r="G14907" s="6" t="s">
        <v>29</v>
      </c>
      <c r="H14907" t="s">
        <v>126</v>
      </c>
      <c r="I14907" t="s">
        <v>26</v>
      </c>
      <c r="J14907" t="s">
        <v>27</v>
      </c>
      <c r="K14907">
        <v>45</v>
      </c>
      <c r="L14907">
        <v>9.3000000000000007</v>
      </c>
      <c r="M14907" t="s">
        <v>523</v>
      </c>
      <c r="N14907">
        <v>9.3000000000000007</v>
      </c>
      <c r="O14907" t="s">
        <v>24</v>
      </c>
      <c r="P14907" cm="1">
        <f t="array" ref="P14907">IF(Q14907&gt;0,INDEX(Q14907:Q36631,MATCH(TRUE,INDEX(Q14907:Q36631="",,),0)-1),"")</f>
        <v>11</v>
      </c>
      <c r="Q14907">
        <f t="shared" si="378"/>
        <v>1</v>
      </c>
      <c r="R14907">
        <f t="shared" si="379"/>
        <v>0</v>
      </c>
    </row>
    <row r="14908" spans="1:18" x14ac:dyDescent="0.3">
      <c r="A14908" t="s">
        <v>1031</v>
      </c>
      <c r="B14908" s="1">
        <v>38390</v>
      </c>
      <c r="C14908" t="s">
        <v>16</v>
      </c>
      <c r="D14908" t="s">
        <v>1075</v>
      </c>
      <c r="E14908" t="s">
        <v>1076</v>
      </c>
      <c r="G14908" s="6" t="s">
        <v>29</v>
      </c>
      <c r="H14908" t="s">
        <v>99</v>
      </c>
      <c r="I14908" t="s">
        <v>26</v>
      </c>
      <c r="J14908" t="s">
        <v>27</v>
      </c>
      <c r="K14908">
        <v>18</v>
      </c>
      <c r="L14908">
        <v>10.050000000000001</v>
      </c>
      <c r="M14908" t="s">
        <v>523</v>
      </c>
      <c r="N14908">
        <v>10.050000000000001</v>
      </c>
      <c r="O14908" t="s">
        <v>24</v>
      </c>
      <c r="P14908" cm="1">
        <f t="array" ref="P14908">IF(Q14908&gt;0,INDEX(Q14908:Q36632,MATCH(TRUE,INDEX(Q14908:Q36632="",,),0)-1),"")</f>
        <v>11</v>
      </c>
      <c r="Q14908">
        <f t="shared" si="378"/>
        <v>1</v>
      </c>
      <c r="R14908">
        <f t="shared" si="379"/>
        <v>0</v>
      </c>
    </row>
    <row r="14909" spans="1:18" x14ac:dyDescent="0.3">
      <c r="A14909" t="s">
        <v>1031</v>
      </c>
      <c r="B14909" s="1">
        <v>38390</v>
      </c>
      <c r="C14909" t="s">
        <v>16</v>
      </c>
      <c r="D14909" t="s">
        <v>1075</v>
      </c>
      <c r="E14909" t="s">
        <v>1076</v>
      </c>
      <c r="G14909" s="6" t="s">
        <v>29</v>
      </c>
      <c r="H14909" t="s">
        <v>148</v>
      </c>
      <c r="I14909" t="s">
        <v>26</v>
      </c>
      <c r="J14909" t="s">
        <v>27</v>
      </c>
      <c r="K14909">
        <v>45</v>
      </c>
      <c r="L14909">
        <v>9.35</v>
      </c>
      <c r="M14909" t="s">
        <v>523</v>
      </c>
      <c r="N14909">
        <v>9.35</v>
      </c>
      <c r="O14909" t="s">
        <v>24</v>
      </c>
      <c r="P14909" cm="1">
        <f t="array" ref="P14909">IF(Q14909&gt;0,INDEX(Q14909:Q36633,MATCH(TRUE,INDEX(Q14909:Q36633="",,),0)-1),"")</f>
        <v>11</v>
      </c>
      <c r="Q14909">
        <f t="shared" si="378"/>
        <v>1</v>
      </c>
      <c r="R14909">
        <f t="shared" si="379"/>
        <v>0</v>
      </c>
    </row>
    <row r="14910" spans="1:18" x14ac:dyDescent="0.3">
      <c r="A14910" t="s">
        <v>1031</v>
      </c>
      <c r="B14910" s="1">
        <v>38390</v>
      </c>
      <c r="C14910" t="s">
        <v>16</v>
      </c>
      <c r="D14910" t="s">
        <v>1075</v>
      </c>
      <c r="E14910" t="s">
        <v>1076</v>
      </c>
      <c r="G14910" s="6" t="s">
        <v>29</v>
      </c>
      <c r="H14910" t="s">
        <v>69</v>
      </c>
      <c r="I14910" t="s">
        <v>26</v>
      </c>
      <c r="J14910" t="s">
        <v>27</v>
      </c>
      <c r="K14910">
        <v>63.8</v>
      </c>
      <c r="L14910">
        <v>15.85</v>
      </c>
      <c r="M14910" t="s">
        <v>523</v>
      </c>
      <c r="N14910">
        <v>15.85</v>
      </c>
      <c r="O14910" t="s">
        <v>24</v>
      </c>
      <c r="P14910" cm="1">
        <f t="array" ref="P14910">IF(Q14910&gt;0,INDEX(Q14910:Q36634,MATCH(TRUE,INDEX(Q14910:Q36634="",,),0)-1),"")</f>
        <v>11</v>
      </c>
      <c r="Q14910">
        <f t="shared" si="378"/>
        <v>1</v>
      </c>
      <c r="R14910">
        <f t="shared" si="379"/>
        <v>0</v>
      </c>
    </row>
    <row r="14911" spans="1:18" x14ac:dyDescent="0.3">
      <c r="A14911" t="s">
        <v>1031</v>
      </c>
      <c r="B14911" s="1">
        <v>38390</v>
      </c>
      <c r="C14911" t="s">
        <v>16</v>
      </c>
      <c r="D14911" t="s">
        <v>1075</v>
      </c>
      <c r="E14911" t="s">
        <v>1076</v>
      </c>
      <c r="G14911" s="6" t="s">
        <v>29</v>
      </c>
      <c r="H14911" t="s">
        <v>41</v>
      </c>
      <c r="I14911" t="s">
        <v>26</v>
      </c>
      <c r="J14911" t="s">
        <v>27</v>
      </c>
      <c r="K14911">
        <v>16.399999999999999</v>
      </c>
      <c r="L14911">
        <v>65.25</v>
      </c>
      <c r="M14911" t="s">
        <v>523</v>
      </c>
      <c r="N14911">
        <v>65.25</v>
      </c>
      <c r="O14911" t="s">
        <v>24</v>
      </c>
      <c r="P14911" cm="1">
        <f t="array" ref="P14911">IF(Q14911&gt;0,INDEX(Q14911:Q36635,MATCH(TRUE,INDEX(Q14911:Q36635="",,),0)-1),"")</f>
        <v>11</v>
      </c>
      <c r="Q14911">
        <f t="shared" si="378"/>
        <v>1</v>
      </c>
      <c r="R14911">
        <f t="shared" si="379"/>
        <v>0</v>
      </c>
    </row>
    <row r="14912" spans="1:18" x14ac:dyDescent="0.3">
      <c r="A14912" t="s">
        <v>1031</v>
      </c>
      <c r="B14912" s="1">
        <v>38390</v>
      </c>
      <c r="C14912" t="s">
        <v>16</v>
      </c>
      <c r="D14912" t="s">
        <v>1075</v>
      </c>
      <c r="E14912" t="s">
        <v>1076</v>
      </c>
      <c r="G14912" s="6" t="s">
        <v>29</v>
      </c>
      <c r="H14912" t="s">
        <v>154</v>
      </c>
      <c r="I14912" t="s">
        <v>26</v>
      </c>
      <c r="J14912" t="s">
        <v>27</v>
      </c>
      <c r="K14912">
        <v>18</v>
      </c>
      <c r="L14912">
        <v>5.55</v>
      </c>
      <c r="M14912" t="s">
        <v>523</v>
      </c>
      <c r="N14912">
        <v>5.55</v>
      </c>
      <c r="O14912" t="s">
        <v>24</v>
      </c>
      <c r="P14912" cm="1">
        <f t="array" ref="P14912">IF(Q14912&gt;0,INDEX(Q14912:Q36636,MATCH(TRUE,INDEX(Q14912:Q36636="",,),0)-1),"")</f>
        <v>11</v>
      </c>
      <c r="Q14912">
        <f t="shared" si="378"/>
        <v>1</v>
      </c>
      <c r="R14912">
        <f t="shared" si="379"/>
        <v>0</v>
      </c>
    </row>
    <row r="14913" spans="1:18" x14ac:dyDescent="0.3">
      <c r="A14913" t="s">
        <v>1031</v>
      </c>
      <c r="B14913" s="1">
        <v>38390</v>
      </c>
      <c r="C14913" t="s">
        <v>16</v>
      </c>
      <c r="D14913" t="s">
        <v>1075</v>
      </c>
      <c r="E14913" t="s">
        <v>1076</v>
      </c>
      <c r="G14913" s="6" t="s">
        <v>29</v>
      </c>
      <c r="H14913" t="s">
        <v>43</v>
      </c>
      <c r="I14913" t="s">
        <v>26</v>
      </c>
      <c r="J14913" t="s">
        <v>27</v>
      </c>
      <c r="K14913">
        <v>31.5</v>
      </c>
      <c r="L14913">
        <v>21.15</v>
      </c>
      <c r="M14913" t="s">
        <v>523</v>
      </c>
      <c r="N14913">
        <v>21.15</v>
      </c>
      <c r="O14913" t="s">
        <v>24</v>
      </c>
      <c r="P14913" cm="1">
        <f t="array" ref="P14913">IF(Q14913&gt;0,INDEX(Q14913:Q36637,MATCH(TRUE,INDEX(Q14913:Q36637="",,),0)-1),"")</f>
        <v>11</v>
      </c>
      <c r="Q14913">
        <f t="shared" si="378"/>
        <v>1</v>
      </c>
      <c r="R14913">
        <f t="shared" si="379"/>
        <v>0</v>
      </c>
    </row>
    <row r="14914" spans="1:18" x14ac:dyDescent="0.3">
      <c r="A14914" t="s">
        <v>1031</v>
      </c>
      <c r="B14914" s="1">
        <v>38390</v>
      </c>
      <c r="C14914" t="s">
        <v>16</v>
      </c>
      <c r="D14914" t="s">
        <v>1075</v>
      </c>
      <c r="E14914" t="s">
        <v>1076</v>
      </c>
      <c r="G14914" t="s">
        <v>19</v>
      </c>
      <c r="H14914" t="s">
        <v>30</v>
      </c>
      <c r="I14914" t="s">
        <v>26</v>
      </c>
      <c r="J14914" t="s">
        <v>27</v>
      </c>
      <c r="K14914">
        <v>234.5</v>
      </c>
      <c r="L14914">
        <v>18.2</v>
      </c>
      <c r="M14914" t="s">
        <v>177</v>
      </c>
      <c r="N14914">
        <v>18.2</v>
      </c>
      <c r="P14914" cm="1">
        <f t="array" ref="P14914">IF(Q14914&gt;0,INDEX(Q14914:Q36638,MATCH(TRUE,INDEX(Q14914:Q36638="",,),0)-1),"")</f>
        <v>11</v>
      </c>
      <c r="Q14914">
        <f t="shared" si="378"/>
        <v>2</v>
      </c>
      <c r="R14914">
        <f t="shared" si="379"/>
        <v>0</v>
      </c>
    </row>
    <row r="14915" spans="1:18" x14ac:dyDescent="0.3">
      <c r="A14915" t="s">
        <v>1031</v>
      </c>
      <c r="B14915" s="1">
        <v>38390</v>
      </c>
      <c r="C14915" t="s">
        <v>16</v>
      </c>
      <c r="D14915" t="s">
        <v>1075</v>
      </c>
      <c r="E14915" t="s">
        <v>1076</v>
      </c>
      <c r="G14915" t="s">
        <v>19</v>
      </c>
      <c r="H14915" t="s">
        <v>63</v>
      </c>
      <c r="I14915" t="s">
        <v>26</v>
      </c>
      <c r="J14915" t="s">
        <v>27</v>
      </c>
      <c r="K14915">
        <v>527.20000000000005</v>
      </c>
      <c r="L14915">
        <v>21.6</v>
      </c>
      <c r="M14915" t="s">
        <v>177</v>
      </c>
      <c r="N14915">
        <v>89.07</v>
      </c>
      <c r="P14915" cm="1">
        <f t="array" ref="P14915">IF(Q14915&gt;0,INDEX(Q14915:Q36639,MATCH(TRUE,INDEX(Q14915:Q36639="",,),0)-1),"")</f>
        <v>11</v>
      </c>
      <c r="Q14915">
        <f t="shared" si="378"/>
        <v>2</v>
      </c>
      <c r="R14915">
        <f t="shared" si="379"/>
        <v>0</v>
      </c>
    </row>
    <row r="14916" spans="1:18" x14ac:dyDescent="0.3">
      <c r="A14916" t="s">
        <v>1031</v>
      </c>
      <c r="B14916" s="1">
        <v>38390</v>
      </c>
      <c r="C14916" t="s">
        <v>16</v>
      </c>
      <c r="D14916" t="s">
        <v>1075</v>
      </c>
      <c r="E14916" t="s">
        <v>1076</v>
      </c>
      <c r="G14916" s="6" t="s">
        <v>29</v>
      </c>
      <c r="H14916" t="s">
        <v>30</v>
      </c>
      <c r="I14916" t="s">
        <v>21</v>
      </c>
      <c r="J14916" t="s">
        <v>22</v>
      </c>
      <c r="K14916">
        <v>4.9000000000000004</v>
      </c>
      <c r="L14916">
        <v>143</v>
      </c>
      <c r="M14916" t="s">
        <v>177</v>
      </c>
      <c r="N14916">
        <v>143</v>
      </c>
      <c r="P14916" cm="1">
        <f t="array" ref="P14916">IF(Q14916&gt;0,INDEX(Q14916:Q36640,MATCH(TRUE,INDEX(Q14916:Q36640="",,),0)-1),"")</f>
        <v>11</v>
      </c>
      <c r="Q14916">
        <f t="shared" si="378"/>
        <v>2</v>
      </c>
      <c r="R14916">
        <f t="shared" si="379"/>
        <v>0</v>
      </c>
    </row>
    <row r="14917" spans="1:18" x14ac:dyDescent="0.3">
      <c r="A14917" t="s">
        <v>1031</v>
      </c>
      <c r="B14917" s="1">
        <v>38390</v>
      </c>
      <c r="C14917" t="s">
        <v>16</v>
      </c>
      <c r="D14917" t="s">
        <v>1075</v>
      </c>
      <c r="E14917" t="s">
        <v>1076</v>
      </c>
      <c r="G14917" s="6" t="s">
        <v>29</v>
      </c>
      <c r="H14917" t="s">
        <v>126</v>
      </c>
      <c r="I14917" t="s">
        <v>21</v>
      </c>
      <c r="J14917" t="s">
        <v>22</v>
      </c>
      <c r="K14917">
        <v>7.8</v>
      </c>
      <c r="L14917">
        <v>53</v>
      </c>
      <c r="M14917" t="s">
        <v>177</v>
      </c>
      <c r="N14917">
        <v>53</v>
      </c>
      <c r="P14917" cm="1">
        <f t="array" ref="P14917">IF(Q14917&gt;0,INDEX(Q14917:Q36641,MATCH(TRUE,INDEX(Q14917:Q36641="",,),0)-1),"")</f>
        <v>11</v>
      </c>
      <c r="Q14917">
        <f t="shared" si="378"/>
        <v>2</v>
      </c>
      <c r="R14917">
        <f t="shared" si="379"/>
        <v>0</v>
      </c>
    </row>
    <row r="14918" spans="1:18" x14ac:dyDescent="0.3">
      <c r="A14918" t="s">
        <v>1031</v>
      </c>
      <c r="B14918" s="1">
        <v>38390</v>
      </c>
      <c r="C14918" t="s">
        <v>16</v>
      </c>
      <c r="D14918" t="s">
        <v>1075</v>
      </c>
      <c r="E14918" t="s">
        <v>1076</v>
      </c>
      <c r="G14918" s="6" t="s">
        <v>29</v>
      </c>
      <c r="H14918" t="s">
        <v>69</v>
      </c>
      <c r="I14918" t="s">
        <v>21</v>
      </c>
      <c r="J14918" t="s">
        <v>22</v>
      </c>
      <c r="K14918">
        <v>3.4</v>
      </c>
      <c r="L14918">
        <v>76</v>
      </c>
      <c r="M14918" t="s">
        <v>177</v>
      </c>
      <c r="N14918">
        <v>76</v>
      </c>
      <c r="P14918" cm="1">
        <f t="array" ref="P14918">IF(Q14918&gt;0,INDEX(Q14918:Q36642,MATCH(TRUE,INDEX(Q14918:Q36642="",,),0)-1),"")</f>
        <v>11</v>
      </c>
      <c r="Q14918">
        <f t="shared" si="378"/>
        <v>2</v>
      </c>
      <c r="R14918">
        <f t="shared" si="379"/>
        <v>0</v>
      </c>
    </row>
    <row r="14919" spans="1:18" x14ac:dyDescent="0.3">
      <c r="A14919" t="s">
        <v>1031</v>
      </c>
      <c r="B14919" s="1">
        <v>38390</v>
      </c>
      <c r="C14919" t="s">
        <v>16</v>
      </c>
      <c r="D14919" t="s">
        <v>1075</v>
      </c>
      <c r="E14919" t="s">
        <v>1076</v>
      </c>
      <c r="G14919" s="6" t="s">
        <v>29</v>
      </c>
      <c r="H14919" t="s">
        <v>41</v>
      </c>
      <c r="I14919" t="s">
        <v>21</v>
      </c>
      <c r="J14919" t="s">
        <v>22</v>
      </c>
      <c r="K14919">
        <v>9.1</v>
      </c>
      <c r="L14919">
        <v>182</v>
      </c>
      <c r="M14919" t="s">
        <v>177</v>
      </c>
      <c r="N14919">
        <v>182</v>
      </c>
      <c r="P14919" cm="1">
        <f t="array" ref="P14919">IF(Q14919&gt;0,INDEX(Q14919:Q36643,MATCH(TRUE,INDEX(Q14919:Q36643="",,),0)-1),"")</f>
        <v>11</v>
      </c>
      <c r="Q14919">
        <f t="shared" si="378"/>
        <v>2</v>
      </c>
      <c r="R14919">
        <f t="shared" si="379"/>
        <v>0</v>
      </c>
    </row>
    <row r="14920" spans="1:18" x14ac:dyDescent="0.3">
      <c r="A14920" t="s">
        <v>1031</v>
      </c>
      <c r="B14920" s="1">
        <v>38390</v>
      </c>
      <c r="C14920" t="s">
        <v>16</v>
      </c>
      <c r="D14920" t="s">
        <v>1075</v>
      </c>
      <c r="E14920" t="s">
        <v>1076</v>
      </c>
      <c r="G14920" s="6" t="s">
        <v>29</v>
      </c>
      <c r="H14920" t="s">
        <v>43</v>
      </c>
      <c r="I14920" t="s">
        <v>21</v>
      </c>
      <c r="J14920" t="s">
        <v>22</v>
      </c>
      <c r="K14920">
        <v>5</v>
      </c>
      <c r="L14920">
        <v>130</v>
      </c>
      <c r="M14920" t="s">
        <v>177</v>
      </c>
      <c r="N14920">
        <v>130</v>
      </c>
      <c r="P14920" cm="1">
        <f t="array" ref="P14920">IF(Q14920&gt;0,INDEX(Q14920:Q36644,MATCH(TRUE,INDEX(Q14920:Q36644="",,),0)-1),"")</f>
        <v>11</v>
      </c>
      <c r="Q14920">
        <f t="shared" si="378"/>
        <v>2</v>
      </c>
      <c r="R14920">
        <f t="shared" si="379"/>
        <v>0</v>
      </c>
    </row>
    <row r="14921" spans="1:18" x14ac:dyDescent="0.3">
      <c r="A14921" t="s">
        <v>1031</v>
      </c>
      <c r="B14921" s="1">
        <v>38390</v>
      </c>
      <c r="C14921" t="s">
        <v>16</v>
      </c>
      <c r="D14921" t="s">
        <v>1075</v>
      </c>
      <c r="E14921" t="s">
        <v>1076</v>
      </c>
      <c r="G14921" s="6" t="s">
        <v>29</v>
      </c>
      <c r="H14921" t="s">
        <v>63</v>
      </c>
      <c r="I14921" t="s">
        <v>21</v>
      </c>
      <c r="J14921" t="s">
        <v>22</v>
      </c>
      <c r="K14921">
        <v>15.8</v>
      </c>
      <c r="L14921">
        <v>90</v>
      </c>
      <c r="M14921" t="s">
        <v>177</v>
      </c>
      <c r="N14921">
        <v>90</v>
      </c>
      <c r="P14921" cm="1">
        <f t="array" ref="P14921">IF(Q14921&gt;0,INDEX(Q14921:Q36645,MATCH(TRUE,INDEX(Q14921:Q36645="",,),0)-1),"")</f>
        <v>11</v>
      </c>
      <c r="Q14921">
        <f t="shared" si="378"/>
        <v>2</v>
      </c>
      <c r="R14921">
        <f t="shared" si="379"/>
        <v>0</v>
      </c>
    </row>
    <row r="14922" spans="1:18" x14ac:dyDescent="0.3">
      <c r="A14922" t="s">
        <v>1031</v>
      </c>
      <c r="B14922" s="1">
        <v>38390</v>
      </c>
      <c r="C14922" t="s">
        <v>16</v>
      </c>
      <c r="D14922" t="s">
        <v>1075</v>
      </c>
      <c r="E14922" t="s">
        <v>1076</v>
      </c>
      <c r="G14922" s="6" t="s">
        <v>29</v>
      </c>
      <c r="H14922" t="s">
        <v>126</v>
      </c>
      <c r="I14922" t="s">
        <v>26</v>
      </c>
      <c r="J14922" t="s">
        <v>27</v>
      </c>
      <c r="K14922">
        <v>45</v>
      </c>
      <c r="L14922">
        <v>9.3000000000000007</v>
      </c>
      <c r="M14922" t="s">
        <v>177</v>
      </c>
      <c r="N14922">
        <v>9.3000000000000007</v>
      </c>
      <c r="P14922" cm="1">
        <f t="array" ref="P14922">IF(Q14922&gt;0,INDEX(Q14922:Q36646,MATCH(TRUE,INDEX(Q14922:Q36646="",,),0)-1),"")</f>
        <v>11</v>
      </c>
      <c r="Q14922">
        <f t="shared" si="378"/>
        <v>2</v>
      </c>
      <c r="R14922">
        <f t="shared" si="379"/>
        <v>0</v>
      </c>
    </row>
    <row r="14923" spans="1:18" x14ac:dyDescent="0.3">
      <c r="A14923" t="s">
        <v>1031</v>
      </c>
      <c r="B14923" s="1">
        <v>38390</v>
      </c>
      <c r="C14923" t="s">
        <v>16</v>
      </c>
      <c r="D14923" t="s">
        <v>1075</v>
      </c>
      <c r="E14923" t="s">
        <v>1076</v>
      </c>
      <c r="G14923" s="6" t="s">
        <v>29</v>
      </c>
      <c r="H14923" t="s">
        <v>99</v>
      </c>
      <c r="I14923" t="s">
        <v>26</v>
      </c>
      <c r="J14923" t="s">
        <v>27</v>
      </c>
      <c r="K14923">
        <v>18</v>
      </c>
      <c r="L14923">
        <v>10.050000000000001</v>
      </c>
      <c r="M14923" t="s">
        <v>177</v>
      </c>
      <c r="N14923">
        <v>10.050000000000001</v>
      </c>
      <c r="P14923" cm="1">
        <f t="array" ref="P14923">IF(Q14923&gt;0,INDEX(Q14923:Q36647,MATCH(TRUE,INDEX(Q14923:Q36647="",,),0)-1),"")</f>
        <v>11</v>
      </c>
      <c r="Q14923">
        <f t="shared" si="378"/>
        <v>2</v>
      </c>
      <c r="R14923">
        <f t="shared" si="379"/>
        <v>0</v>
      </c>
    </row>
    <row r="14924" spans="1:18" x14ac:dyDescent="0.3">
      <c r="A14924" t="s">
        <v>1031</v>
      </c>
      <c r="B14924" s="1">
        <v>38390</v>
      </c>
      <c r="C14924" t="s">
        <v>16</v>
      </c>
      <c r="D14924" t="s">
        <v>1075</v>
      </c>
      <c r="E14924" t="s">
        <v>1076</v>
      </c>
      <c r="G14924" s="6" t="s">
        <v>29</v>
      </c>
      <c r="H14924" t="s">
        <v>148</v>
      </c>
      <c r="I14924" t="s">
        <v>26</v>
      </c>
      <c r="J14924" t="s">
        <v>27</v>
      </c>
      <c r="K14924">
        <v>45</v>
      </c>
      <c r="L14924">
        <v>9.35</v>
      </c>
      <c r="M14924" t="s">
        <v>177</v>
      </c>
      <c r="N14924">
        <v>9.35</v>
      </c>
      <c r="P14924" cm="1">
        <f t="array" ref="P14924">IF(Q14924&gt;0,INDEX(Q14924:Q36648,MATCH(TRUE,INDEX(Q14924:Q36648="",,),0)-1),"")</f>
        <v>11</v>
      </c>
      <c r="Q14924">
        <f t="shared" si="378"/>
        <v>2</v>
      </c>
      <c r="R14924">
        <f t="shared" si="379"/>
        <v>0</v>
      </c>
    </row>
    <row r="14925" spans="1:18" x14ac:dyDescent="0.3">
      <c r="A14925" t="s">
        <v>1031</v>
      </c>
      <c r="B14925" s="1">
        <v>38390</v>
      </c>
      <c r="C14925" t="s">
        <v>16</v>
      </c>
      <c r="D14925" t="s">
        <v>1075</v>
      </c>
      <c r="E14925" t="s">
        <v>1076</v>
      </c>
      <c r="G14925" s="6" t="s">
        <v>29</v>
      </c>
      <c r="H14925" t="s">
        <v>69</v>
      </c>
      <c r="I14925" t="s">
        <v>26</v>
      </c>
      <c r="J14925" t="s">
        <v>27</v>
      </c>
      <c r="K14925">
        <v>63.8</v>
      </c>
      <c r="L14925">
        <v>15.85</v>
      </c>
      <c r="M14925" t="s">
        <v>177</v>
      </c>
      <c r="N14925">
        <v>15.85</v>
      </c>
      <c r="P14925" cm="1">
        <f t="array" ref="P14925">IF(Q14925&gt;0,INDEX(Q14925:Q36649,MATCH(TRUE,INDEX(Q14925:Q36649="",,),0)-1),"")</f>
        <v>11</v>
      </c>
      <c r="Q14925">
        <f t="shared" si="378"/>
        <v>2</v>
      </c>
      <c r="R14925">
        <f t="shared" si="379"/>
        <v>0</v>
      </c>
    </row>
    <row r="14926" spans="1:18" x14ac:dyDescent="0.3">
      <c r="A14926" t="s">
        <v>1031</v>
      </c>
      <c r="B14926" s="1">
        <v>38390</v>
      </c>
      <c r="C14926" t="s">
        <v>16</v>
      </c>
      <c r="D14926" t="s">
        <v>1075</v>
      </c>
      <c r="E14926" t="s">
        <v>1076</v>
      </c>
      <c r="G14926" s="6" t="s">
        <v>29</v>
      </c>
      <c r="H14926" t="s">
        <v>41</v>
      </c>
      <c r="I14926" t="s">
        <v>26</v>
      </c>
      <c r="J14926" t="s">
        <v>27</v>
      </c>
      <c r="K14926">
        <v>16.399999999999999</v>
      </c>
      <c r="L14926">
        <v>65.25</v>
      </c>
      <c r="M14926" t="s">
        <v>177</v>
      </c>
      <c r="N14926">
        <v>65.25</v>
      </c>
      <c r="P14926" cm="1">
        <f t="array" ref="P14926">IF(Q14926&gt;0,INDEX(Q14926:Q36650,MATCH(TRUE,INDEX(Q14926:Q36650="",,),0)-1),"")</f>
        <v>11</v>
      </c>
      <c r="Q14926">
        <f t="shared" si="378"/>
        <v>2</v>
      </c>
      <c r="R14926">
        <f t="shared" si="379"/>
        <v>0</v>
      </c>
    </row>
    <row r="14927" spans="1:18" x14ac:dyDescent="0.3">
      <c r="A14927" t="s">
        <v>1031</v>
      </c>
      <c r="B14927" s="1">
        <v>38390</v>
      </c>
      <c r="C14927" t="s">
        <v>16</v>
      </c>
      <c r="D14927" t="s">
        <v>1075</v>
      </c>
      <c r="E14927" t="s">
        <v>1076</v>
      </c>
      <c r="G14927" s="6" t="s">
        <v>29</v>
      </c>
      <c r="H14927" t="s">
        <v>154</v>
      </c>
      <c r="I14927" t="s">
        <v>26</v>
      </c>
      <c r="J14927" t="s">
        <v>27</v>
      </c>
      <c r="K14927">
        <v>18</v>
      </c>
      <c r="L14927">
        <v>5.55</v>
      </c>
      <c r="M14927" t="s">
        <v>177</v>
      </c>
      <c r="N14927">
        <v>5.55</v>
      </c>
      <c r="P14927" cm="1">
        <f t="array" ref="P14927">IF(Q14927&gt;0,INDEX(Q14927:Q36651,MATCH(TRUE,INDEX(Q14927:Q36651="",,),0)-1),"")</f>
        <v>11</v>
      </c>
      <c r="Q14927">
        <f t="shared" si="378"/>
        <v>2</v>
      </c>
      <c r="R14927">
        <f t="shared" si="379"/>
        <v>0</v>
      </c>
    </row>
    <row r="14928" spans="1:18" x14ac:dyDescent="0.3">
      <c r="A14928" t="s">
        <v>1031</v>
      </c>
      <c r="B14928" s="1">
        <v>38390</v>
      </c>
      <c r="C14928" t="s">
        <v>16</v>
      </c>
      <c r="D14928" t="s">
        <v>1075</v>
      </c>
      <c r="E14928" t="s">
        <v>1076</v>
      </c>
      <c r="G14928" s="6" t="s">
        <v>29</v>
      </c>
      <c r="H14928" t="s">
        <v>43</v>
      </c>
      <c r="I14928" t="s">
        <v>26</v>
      </c>
      <c r="J14928" t="s">
        <v>27</v>
      </c>
      <c r="K14928">
        <v>31.5</v>
      </c>
      <c r="L14928">
        <v>21.15</v>
      </c>
      <c r="M14928" t="s">
        <v>177</v>
      </c>
      <c r="N14928">
        <v>21.15</v>
      </c>
      <c r="P14928" cm="1">
        <f t="array" ref="P14928">IF(Q14928&gt;0,INDEX(Q14928:Q36652,MATCH(TRUE,INDEX(Q14928:Q36652="",,),0)-1),"")</f>
        <v>11</v>
      </c>
      <c r="Q14928">
        <f t="shared" si="378"/>
        <v>2</v>
      </c>
      <c r="R14928">
        <f t="shared" si="379"/>
        <v>0</v>
      </c>
    </row>
    <row r="14929" spans="1:18" x14ac:dyDescent="0.3">
      <c r="A14929" t="s">
        <v>1031</v>
      </c>
      <c r="B14929" s="1">
        <v>38390</v>
      </c>
      <c r="C14929" t="s">
        <v>16</v>
      </c>
      <c r="D14929" t="s">
        <v>1075</v>
      </c>
      <c r="E14929" t="s">
        <v>1076</v>
      </c>
      <c r="G14929" t="s">
        <v>19</v>
      </c>
      <c r="H14929" t="s">
        <v>30</v>
      </c>
      <c r="I14929" t="s">
        <v>26</v>
      </c>
      <c r="J14929" t="s">
        <v>27</v>
      </c>
      <c r="K14929">
        <v>234.5</v>
      </c>
      <c r="L14929">
        <v>18.2</v>
      </c>
      <c r="M14929" t="s">
        <v>153</v>
      </c>
      <c r="N14929">
        <v>84.99</v>
      </c>
      <c r="P14929" cm="1">
        <f t="array" ref="P14929">IF(Q14929&gt;0,INDEX(Q14929:Q36653,MATCH(TRUE,INDEX(Q14929:Q36653="",,),0)-1),"")</f>
        <v>11</v>
      </c>
      <c r="Q14929">
        <f t="shared" si="378"/>
        <v>3</v>
      </c>
      <c r="R14929">
        <f t="shared" si="379"/>
        <v>0</v>
      </c>
    </row>
    <row r="14930" spans="1:18" x14ac:dyDescent="0.3">
      <c r="A14930" t="s">
        <v>1031</v>
      </c>
      <c r="B14930" s="1">
        <v>38390</v>
      </c>
      <c r="C14930" t="s">
        <v>16</v>
      </c>
      <c r="D14930" t="s">
        <v>1075</v>
      </c>
      <c r="E14930" t="s">
        <v>1076</v>
      </c>
      <c r="G14930" t="s">
        <v>19</v>
      </c>
      <c r="H14930" t="s">
        <v>63</v>
      </c>
      <c r="I14930" t="s">
        <v>26</v>
      </c>
      <c r="J14930" t="s">
        <v>27</v>
      </c>
      <c r="K14930">
        <v>527.20000000000005</v>
      </c>
      <c r="L14930">
        <v>21.6</v>
      </c>
      <c r="M14930" t="s">
        <v>153</v>
      </c>
      <c r="N14930">
        <v>21.6</v>
      </c>
      <c r="P14930" cm="1">
        <f t="array" ref="P14930">IF(Q14930&gt;0,INDEX(Q14930:Q36654,MATCH(TRUE,INDEX(Q14930:Q36654="",,),0)-1),"")</f>
        <v>11</v>
      </c>
      <c r="Q14930">
        <f t="shared" si="378"/>
        <v>3</v>
      </c>
      <c r="R14930">
        <f t="shared" si="379"/>
        <v>0</v>
      </c>
    </row>
    <row r="14931" spans="1:18" x14ac:dyDescent="0.3">
      <c r="A14931" t="s">
        <v>1031</v>
      </c>
      <c r="B14931" s="1">
        <v>38390</v>
      </c>
      <c r="C14931" t="s">
        <v>16</v>
      </c>
      <c r="D14931" t="s">
        <v>1075</v>
      </c>
      <c r="E14931" t="s">
        <v>1076</v>
      </c>
      <c r="G14931" s="6" t="s">
        <v>29</v>
      </c>
      <c r="H14931" t="s">
        <v>30</v>
      </c>
      <c r="I14931" t="s">
        <v>21</v>
      </c>
      <c r="J14931" t="s">
        <v>22</v>
      </c>
      <c r="K14931">
        <v>4.9000000000000004</v>
      </c>
      <c r="L14931">
        <v>143</v>
      </c>
      <c r="M14931" t="s">
        <v>153</v>
      </c>
      <c r="N14931">
        <v>143</v>
      </c>
      <c r="P14931" cm="1">
        <f t="array" ref="P14931">IF(Q14931&gt;0,INDEX(Q14931:Q36655,MATCH(TRUE,INDEX(Q14931:Q36655="",,),0)-1),"")</f>
        <v>11</v>
      </c>
      <c r="Q14931">
        <f t="shared" si="378"/>
        <v>3</v>
      </c>
      <c r="R14931">
        <f t="shared" si="379"/>
        <v>0</v>
      </c>
    </row>
    <row r="14932" spans="1:18" x14ac:dyDescent="0.3">
      <c r="A14932" t="s">
        <v>1031</v>
      </c>
      <c r="B14932" s="1">
        <v>38390</v>
      </c>
      <c r="C14932" t="s">
        <v>16</v>
      </c>
      <c r="D14932" t="s">
        <v>1075</v>
      </c>
      <c r="E14932" t="s">
        <v>1076</v>
      </c>
      <c r="G14932" s="6" t="s">
        <v>29</v>
      </c>
      <c r="H14932" t="s">
        <v>126</v>
      </c>
      <c r="I14932" t="s">
        <v>21</v>
      </c>
      <c r="J14932" t="s">
        <v>22</v>
      </c>
      <c r="K14932">
        <v>7.8</v>
      </c>
      <c r="L14932">
        <v>53</v>
      </c>
      <c r="M14932" t="s">
        <v>153</v>
      </c>
      <c r="N14932">
        <v>53</v>
      </c>
      <c r="P14932" cm="1">
        <f t="array" ref="P14932">IF(Q14932&gt;0,INDEX(Q14932:Q36656,MATCH(TRUE,INDEX(Q14932:Q36656="",,),0)-1),"")</f>
        <v>11</v>
      </c>
      <c r="Q14932">
        <f t="shared" si="378"/>
        <v>3</v>
      </c>
      <c r="R14932">
        <f t="shared" si="379"/>
        <v>0</v>
      </c>
    </row>
    <row r="14933" spans="1:18" x14ac:dyDescent="0.3">
      <c r="A14933" t="s">
        <v>1031</v>
      </c>
      <c r="B14933" s="1">
        <v>38390</v>
      </c>
      <c r="C14933" t="s">
        <v>16</v>
      </c>
      <c r="D14933" t="s">
        <v>1075</v>
      </c>
      <c r="E14933" t="s">
        <v>1076</v>
      </c>
      <c r="G14933" s="6" t="s">
        <v>29</v>
      </c>
      <c r="H14933" t="s">
        <v>69</v>
      </c>
      <c r="I14933" t="s">
        <v>21</v>
      </c>
      <c r="J14933" t="s">
        <v>22</v>
      </c>
      <c r="K14933">
        <v>3.4</v>
      </c>
      <c r="L14933">
        <v>76</v>
      </c>
      <c r="M14933" t="s">
        <v>153</v>
      </c>
      <c r="N14933">
        <v>76</v>
      </c>
      <c r="P14933" cm="1">
        <f t="array" ref="P14933">IF(Q14933&gt;0,INDEX(Q14933:Q36657,MATCH(TRUE,INDEX(Q14933:Q36657="",,),0)-1),"")</f>
        <v>11</v>
      </c>
      <c r="Q14933">
        <f t="shared" si="378"/>
        <v>3</v>
      </c>
      <c r="R14933">
        <f t="shared" si="379"/>
        <v>0</v>
      </c>
    </row>
    <row r="14934" spans="1:18" x14ac:dyDescent="0.3">
      <c r="A14934" t="s">
        <v>1031</v>
      </c>
      <c r="B14934" s="1">
        <v>38390</v>
      </c>
      <c r="C14934" t="s">
        <v>16</v>
      </c>
      <c r="D14934" t="s">
        <v>1075</v>
      </c>
      <c r="E14934" t="s">
        <v>1076</v>
      </c>
      <c r="G14934" s="6" t="s">
        <v>29</v>
      </c>
      <c r="H14934" t="s">
        <v>41</v>
      </c>
      <c r="I14934" t="s">
        <v>21</v>
      </c>
      <c r="J14934" t="s">
        <v>22</v>
      </c>
      <c r="K14934">
        <v>9.1</v>
      </c>
      <c r="L14934">
        <v>182</v>
      </c>
      <c r="M14934" t="s">
        <v>153</v>
      </c>
      <c r="N14934">
        <v>182</v>
      </c>
      <c r="P14934" cm="1">
        <f t="array" ref="P14934">IF(Q14934&gt;0,INDEX(Q14934:Q36658,MATCH(TRUE,INDEX(Q14934:Q36658="",,),0)-1),"")</f>
        <v>11</v>
      </c>
      <c r="Q14934">
        <f t="shared" si="378"/>
        <v>3</v>
      </c>
      <c r="R14934">
        <f t="shared" si="379"/>
        <v>0</v>
      </c>
    </row>
    <row r="14935" spans="1:18" x14ac:dyDescent="0.3">
      <c r="A14935" t="s">
        <v>1031</v>
      </c>
      <c r="B14935" s="1">
        <v>38390</v>
      </c>
      <c r="C14935" t="s">
        <v>16</v>
      </c>
      <c r="D14935" t="s">
        <v>1075</v>
      </c>
      <c r="E14935" t="s">
        <v>1076</v>
      </c>
      <c r="G14935" s="6" t="s">
        <v>29</v>
      </c>
      <c r="H14935" t="s">
        <v>43</v>
      </c>
      <c r="I14935" t="s">
        <v>21</v>
      </c>
      <c r="J14935" t="s">
        <v>22</v>
      </c>
      <c r="K14935">
        <v>5</v>
      </c>
      <c r="L14935">
        <v>130</v>
      </c>
      <c r="M14935" t="s">
        <v>153</v>
      </c>
      <c r="N14935">
        <v>130</v>
      </c>
      <c r="P14935" cm="1">
        <f t="array" ref="P14935">IF(Q14935&gt;0,INDEX(Q14935:Q36659,MATCH(TRUE,INDEX(Q14935:Q36659="",,),0)-1),"")</f>
        <v>11</v>
      </c>
      <c r="Q14935">
        <f t="shared" si="378"/>
        <v>3</v>
      </c>
      <c r="R14935">
        <f t="shared" si="379"/>
        <v>0</v>
      </c>
    </row>
    <row r="14936" spans="1:18" x14ac:dyDescent="0.3">
      <c r="A14936" t="s">
        <v>1031</v>
      </c>
      <c r="B14936" s="1">
        <v>38390</v>
      </c>
      <c r="C14936" t="s">
        <v>16</v>
      </c>
      <c r="D14936" t="s">
        <v>1075</v>
      </c>
      <c r="E14936" t="s">
        <v>1076</v>
      </c>
      <c r="G14936" s="6" t="s">
        <v>29</v>
      </c>
      <c r="H14936" t="s">
        <v>63</v>
      </c>
      <c r="I14936" t="s">
        <v>21</v>
      </c>
      <c r="J14936" t="s">
        <v>22</v>
      </c>
      <c r="K14936">
        <v>15.8</v>
      </c>
      <c r="L14936">
        <v>90</v>
      </c>
      <c r="M14936" t="s">
        <v>153</v>
      </c>
      <c r="N14936">
        <v>90</v>
      </c>
      <c r="P14936" cm="1">
        <f t="array" ref="P14936">IF(Q14936&gt;0,INDEX(Q14936:Q36660,MATCH(TRUE,INDEX(Q14936:Q36660="",,),0)-1),"")</f>
        <v>11</v>
      </c>
      <c r="Q14936">
        <f t="shared" si="378"/>
        <v>3</v>
      </c>
      <c r="R14936">
        <f t="shared" si="379"/>
        <v>0</v>
      </c>
    </row>
    <row r="14937" spans="1:18" x14ac:dyDescent="0.3">
      <c r="A14937" t="s">
        <v>1031</v>
      </c>
      <c r="B14937" s="1">
        <v>38390</v>
      </c>
      <c r="C14937" t="s">
        <v>16</v>
      </c>
      <c r="D14937" t="s">
        <v>1075</v>
      </c>
      <c r="E14937" t="s">
        <v>1076</v>
      </c>
      <c r="G14937" s="6" t="s">
        <v>29</v>
      </c>
      <c r="H14937" t="s">
        <v>126</v>
      </c>
      <c r="I14937" t="s">
        <v>26</v>
      </c>
      <c r="J14937" t="s">
        <v>27</v>
      </c>
      <c r="K14937">
        <v>45</v>
      </c>
      <c r="L14937">
        <v>9.3000000000000007</v>
      </c>
      <c r="M14937" t="s">
        <v>153</v>
      </c>
      <c r="N14937">
        <v>9.3000000000000007</v>
      </c>
      <c r="P14937" cm="1">
        <f t="array" ref="P14937">IF(Q14937&gt;0,INDEX(Q14937:Q36661,MATCH(TRUE,INDEX(Q14937:Q36661="",,),0)-1),"")</f>
        <v>11</v>
      </c>
      <c r="Q14937">
        <f t="shared" si="378"/>
        <v>3</v>
      </c>
      <c r="R14937">
        <f t="shared" si="379"/>
        <v>0</v>
      </c>
    </row>
    <row r="14938" spans="1:18" x14ac:dyDescent="0.3">
      <c r="A14938" t="s">
        <v>1031</v>
      </c>
      <c r="B14938" s="1">
        <v>38390</v>
      </c>
      <c r="C14938" t="s">
        <v>16</v>
      </c>
      <c r="D14938" t="s">
        <v>1075</v>
      </c>
      <c r="E14938" t="s">
        <v>1076</v>
      </c>
      <c r="G14938" s="6" t="s">
        <v>29</v>
      </c>
      <c r="H14938" t="s">
        <v>99</v>
      </c>
      <c r="I14938" t="s">
        <v>26</v>
      </c>
      <c r="J14938" t="s">
        <v>27</v>
      </c>
      <c r="K14938">
        <v>18</v>
      </c>
      <c r="L14938">
        <v>10.050000000000001</v>
      </c>
      <c r="M14938" t="s">
        <v>153</v>
      </c>
      <c r="N14938">
        <v>10.050000000000001</v>
      </c>
      <c r="P14938" cm="1">
        <f t="array" ref="P14938">IF(Q14938&gt;0,INDEX(Q14938:Q36662,MATCH(TRUE,INDEX(Q14938:Q36662="",,),0)-1),"")</f>
        <v>11</v>
      </c>
      <c r="Q14938">
        <f t="shared" si="378"/>
        <v>3</v>
      </c>
      <c r="R14938">
        <f t="shared" si="379"/>
        <v>0</v>
      </c>
    </row>
    <row r="14939" spans="1:18" x14ac:dyDescent="0.3">
      <c r="A14939" t="s">
        <v>1031</v>
      </c>
      <c r="B14939" s="1">
        <v>38390</v>
      </c>
      <c r="C14939" t="s">
        <v>16</v>
      </c>
      <c r="D14939" t="s">
        <v>1075</v>
      </c>
      <c r="E14939" t="s">
        <v>1076</v>
      </c>
      <c r="G14939" s="6" t="s">
        <v>29</v>
      </c>
      <c r="H14939" t="s">
        <v>148</v>
      </c>
      <c r="I14939" t="s">
        <v>26</v>
      </c>
      <c r="J14939" t="s">
        <v>27</v>
      </c>
      <c r="K14939">
        <v>45</v>
      </c>
      <c r="L14939">
        <v>9.35</v>
      </c>
      <c r="M14939" t="s">
        <v>153</v>
      </c>
      <c r="N14939">
        <v>9.35</v>
      </c>
      <c r="P14939" cm="1">
        <f t="array" ref="P14939">IF(Q14939&gt;0,INDEX(Q14939:Q36663,MATCH(TRUE,INDEX(Q14939:Q36663="",,),0)-1),"")</f>
        <v>11</v>
      </c>
      <c r="Q14939">
        <f t="shared" si="378"/>
        <v>3</v>
      </c>
      <c r="R14939">
        <f t="shared" si="379"/>
        <v>0</v>
      </c>
    </row>
    <row r="14940" spans="1:18" x14ac:dyDescent="0.3">
      <c r="A14940" t="s">
        <v>1031</v>
      </c>
      <c r="B14940" s="1">
        <v>38390</v>
      </c>
      <c r="C14940" t="s">
        <v>16</v>
      </c>
      <c r="D14940" t="s">
        <v>1075</v>
      </c>
      <c r="E14940" t="s">
        <v>1076</v>
      </c>
      <c r="G14940" s="6" t="s">
        <v>29</v>
      </c>
      <c r="H14940" t="s">
        <v>69</v>
      </c>
      <c r="I14940" t="s">
        <v>26</v>
      </c>
      <c r="J14940" t="s">
        <v>27</v>
      </c>
      <c r="K14940">
        <v>63.8</v>
      </c>
      <c r="L14940">
        <v>15.85</v>
      </c>
      <c r="M14940" t="s">
        <v>153</v>
      </c>
      <c r="N14940">
        <v>15.85</v>
      </c>
      <c r="P14940" cm="1">
        <f t="array" ref="P14940">IF(Q14940&gt;0,INDEX(Q14940:Q36664,MATCH(TRUE,INDEX(Q14940:Q36664="",,),0)-1),"")</f>
        <v>11</v>
      </c>
      <c r="Q14940">
        <f t="shared" si="378"/>
        <v>3</v>
      </c>
      <c r="R14940">
        <f t="shared" si="379"/>
        <v>0</v>
      </c>
    </row>
    <row r="14941" spans="1:18" x14ac:dyDescent="0.3">
      <c r="A14941" t="s">
        <v>1031</v>
      </c>
      <c r="B14941" s="1">
        <v>38390</v>
      </c>
      <c r="C14941" t="s">
        <v>16</v>
      </c>
      <c r="D14941" t="s">
        <v>1075</v>
      </c>
      <c r="E14941" t="s">
        <v>1076</v>
      </c>
      <c r="G14941" s="6" t="s">
        <v>29</v>
      </c>
      <c r="H14941" t="s">
        <v>41</v>
      </c>
      <c r="I14941" t="s">
        <v>26</v>
      </c>
      <c r="J14941" t="s">
        <v>27</v>
      </c>
      <c r="K14941">
        <v>16.399999999999999</v>
      </c>
      <c r="L14941">
        <v>65.25</v>
      </c>
      <c r="M14941" t="s">
        <v>153</v>
      </c>
      <c r="N14941">
        <v>65.25</v>
      </c>
      <c r="P14941" cm="1">
        <f t="array" ref="P14941">IF(Q14941&gt;0,INDEX(Q14941:Q36665,MATCH(TRUE,INDEX(Q14941:Q36665="",,),0)-1),"")</f>
        <v>11</v>
      </c>
      <c r="Q14941">
        <f t="shared" si="378"/>
        <v>3</v>
      </c>
      <c r="R14941">
        <f t="shared" si="379"/>
        <v>0</v>
      </c>
    </row>
    <row r="14942" spans="1:18" x14ac:dyDescent="0.3">
      <c r="A14942" t="s">
        <v>1031</v>
      </c>
      <c r="B14942" s="1">
        <v>38390</v>
      </c>
      <c r="C14942" t="s">
        <v>16</v>
      </c>
      <c r="D14942" t="s">
        <v>1075</v>
      </c>
      <c r="E14942" t="s">
        <v>1076</v>
      </c>
      <c r="G14942" s="6" t="s">
        <v>29</v>
      </c>
      <c r="H14942" t="s">
        <v>154</v>
      </c>
      <c r="I14942" t="s">
        <v>26</v>
      </c>
      <c r="J14942" t="s">
        <v>27</v>
      </c>
      <c r="K14942">
        <v>18</v>
      </c>
      <c r="L14942">
        <v>5.55</v>
      </c>
      <c r="M14942" t="s">
        <v>153</v>
      </c>
      <c r="N14942">
        <v>5.55</v>
      </c>
      <c r="P14942" cm="1">
        <f t="array" ref="P14942">IF(Q14942&gt;0,INDEX(Q14942:Q36666,MATCH(TRUE,INDEX(Q14942:Q36666="",,),0)-1),"")</f>
        <v>11</v>
      </c>
      <c r="Q14942">
        <f t="shared" si="378"/>
        <v>3</v>
      </c>
      <c r="R14942">
        <f t="shared" si="379"/>
        <v>0</v>
      </c>
    </row>
    <row r="14943" spans="1:18" x14ac:dyDescent="0.3">
      <c r="A14943" t="s">
        <v>1031</v>
      </c>
      <c r="B14943" s="1">
        <v>38390</v>
      </c>
      <c r="C14943" t="s">
        <v>16</v>
      </c>
      <c r="D14943" t="s">
        <v>1075</v>
      </c>
      <c r="E14943" t="s">
        <v>1076</v>
      </c>
      <c r="G14943" s="6" t="s">
        <v>29</v>
      </c>
      <c r="H14943" t="s">
        <v>43</v>
      </c>
      <c r="I14943" t="s">
        <v>26</v>
      </c>
      <c r="J14943" t="s">
        <v>27</v>
      </c>
      <c r="K14943">
        <v>31.5</v>
      </c>
      <c r="L14943">
        <v>21.15</v>
      </c>
      <c r="M14943" t="s">
        <v>153</v>
      </c>
      <c r="N14943">
        <v>21.15</v>
      </c>
      <c r="P14943" cm="1">
        <f t="array" ref="P14943">IF(Q14943&gt;0,INDEX(Q14943:Q36667,MATCH(TRUE,INDEX(Q14943:Q36667="",,),0)-1),"")</f>
        <v>11</v>
      </c>
      <c r="Q14943">
        <f t="shared" si="378"/>
        <v>3</v>
      </c>
      <c r="R14943">
        <f t="shared" si="379"/>
        <v>0</v>
      </c>
    </row>
    <row r="14944" spans="1:18" x14ac:dyDescent="0.3">
      <c r="A14944" t="s">
        <v>1031</v>
      </c>
      <c r="B14944" s="1">
        <v>38390</v>
      </c>
      <c r="C14944" t="s">
        <v>16</v>
      </c>
      <c r="D14944" t="s">
        <v>1075</v>
      </c>
      <c r="E14944" t="s">
        <v>1076</v>
      </c>
      <c r="G14944" t="s">
        <v>19</v>
      </c>
      <c r="H14944" t="s">
        <v>30</v>
      </c>
      <c r="I14944" t="s">
        <v>26</v>
      </c>
      <c r="J14944" t="s">
        <v>27</v>
      </c>
      <c r="K14944">
        <v>234.5</v>
      </c>
      <c r="L14944">
        <v>18.2</v>
      </c>
      <c r="M14944" t="s">
        <v>565</v>
      </c>
      <c r="N14944">
        <v>78.16</v>
      </c>
      <c r="P14944" cm="1">
        <f t="array" ref="P14944">IF(Q14944&gt;0,INDEX(Q14944:Q36668,MATCH(TRUE,INDEX(Q14944:Q36668="",,),0)-1),"")</f>
        <v>11</v>
      </c>
      <c r="Q14944">
        <f t="shared" si="378"/>
        <v>4</v>
      </c>
      <c r="R14944">
        <f t="shared" si="379"/>
        <v>0</v>
      </c>
    </row>
    <row r="14945" spans="1:18" x14ac:dyDescent="0.3">
      <c r="A14945" t="s">
        <v>1031</v>
      </c>
      <c r="B14945" s="1">
        <v>38390</v>
      </c>
      <c r="C14945" t="s">
        <v>16</v>
      </c>
      <c r="D14945" t="s">
        <v>1075</v>
      </c>
      <c r="E14945" t="s">
        <v>1076</v>
      </c>
      <c r="G14945" t="s">
        <v>19</v>
      </c>
      <c r="H14945" t="s">
        <v>63</v>
      </c>
      <c r="I14945" t="s">
        <v>26</v>
      </c>
      <c r="J14945" t="s">
        <v>27</v>
      </c>
      <c r="K14945">
        <v>527.20000000000005</v>
      </c>
      <c r="L14945">
        <v>21.6</v>
      </c>
      <c r="M14945" t="s">
        <v>565</v>
      </c>
      <c r="N14945">
        <v>21.6</v>
      </c>
      <c r="P14945" cm="1">
        <f t="array" ref="P14945">IF(Q14945&gt;0,INDEX(Q14945:Q36669,MATCH(TRUE,INDEX(Q14945:Q36669="",,),0)-1),"")</f>
        <v>11</v>
      </c>
      <c r="Q14945">
        <f t="shared" si="378"/>
        <v>4</v>
      </c>
      <c r="R14945">
        <f t="shared" si="379"/>
        <v>0</v>
      </c>
    </row>
    <row r="14946" spans="1:18" x14ac:dyDescent="0.3">
      <c r="A14946" t="s">
        <v>1031</v>
      </c>
      <c r="B14946" s="1">
        <v>38390</v>
      </c>
      <c r="C14946" t="s">
        <v>16</v>
      </c>
      <c r="D14946" t="s">
        <v>1075</v>
      </c>
      <c r="E14946" t="s">
        <v>1076</v>
      </c>
      <c r="G14946" s="6" t="s">
        <v>29</v>
      </c>
      <c r="H14946" t="s">
        <v>30</v>
      </c>
      <c r="I14946" t="s">
        <v>21</v>
      </c>
      <c r="J14946" t="s">
        <v>22</v>
      </c>
      <c r="K14946">
        <v>4.9000000000000004</v>
      </c>
      <c r="L14946">
        <v>143</v>
      </c>
      <c r="M14946" t="s">
        <v>565</v>
      </c>
      <c r="N14946">
        <v>143</v>
      </c>
      <c r="P14946" cm="1">
        <f t="array" ref="P14946">IF(Q14946&gt;0,INDEX(Q14946:Q36670,MATCH(TRUE,INDEX(Q14946:Q36670="",,),0)-1),"")</f>
        <v>11</v>
      </c>
      <c r="Q14946">
        <f t="shared" si="378"/>
        <v>4</v>
      </c>
      <c r="R14946">
        <f t="shared" si="379"/>
        <v>0</v>
      </c>
    </row>
    <row r="14947" spans="1:18" x14ac:dyDescent="0.3">
      <c r="A14947" t="s">
        <v>1031</v>
      </c>
      <c r="B14947" s="1">
        <v>38390</v>
      </c>
      <c r="C14947" t="s">
        <v>16</v>
      </c>
      <c r="D14947" t="s">
        <v>1075</v>
      </c>
      <c r="E14947" t="s">
        <v>1076</v>
      </c>
      <c r="G14947" s="6" t="s">
        <v>29</v>
      </c>
      <c r="H14947" t="s">
        <v>126</v>
      </c>
      <c r="I14947" t="s">
        <v>21</v>
      </c>
      <c r="J14947" t="s">
        <v>22</v>
      </c>
      <c r="K14947">
        <v>7.8</v>
      </c>
      <c r="L14947">
        <v>53</v>
      </c>
      <c r="M14947" t="s">
        <v>565</v>
      </c>
      <c r="N14947">
        <v>53</v>
      </c>
      <c r="P14947" cm="1">
        <f t="array" ref="P14947">IF(Q14947&gt;0,INDEX(Q14947:Q36671,MATCH(TRUE,INDEX(Q14947:Q36671="",,),0)-1),"")</f>
        <v>11</v>
      </c>
      <c r="Q14947">
        <f t="shared" si="378"/>
        <v>4</v>
      </c>
      <c r="R14947">
        <f t="shared" si="379"/>
        <v>0</v>
      </c>
    </row>
    <row r="14948" spans="1:18" x14ac:dyDescent="0.3">
      <c r="A14948" t="s">
        <v>1031</v>
      </c>
      <c r="B14948" s="1">
        <v>38390</v>
      </c>
      <c r="C14948" t="s">
        <v>16</v>
      </c>
      <c r="D14948" t="s">
        <v>1075</v>
      </c>
      <c r="E14948" t="s">
        <v>1076</v>
      </c>
      <c r="G14948" s="6" t="s">
        <v>29</v>
      </c>
      <c r="H14948" t="s">
        <v>69</v>
      </c>
      <c r="I14948" t="s">
        <v>21</v>
      </c>
      <c r="J14948" t="s">
        <v>22</v>
      </c>
      <c r="K14948">
        <v>3.4</v>
      </c>
      <c r="L14948">
        <v>76</v>
      </c>
      <c r="M14948" t="s">
        <v>565</v>
      </c>
      <c r="N14948">
        <v>76</v>
      </c>
      <c r="P14948" cm="1">
        <f t="array" ref="P14948">IF(Q14948&gt;0,INDEX(Q14948:Q36672,MATCH(TRUE,INDEX(Q14948:Q36672="",,),0)-1),"")</f>
        <v>11</v>
      </c>
      <c r="Q14948">
        <f t="shared" si="378"/>
        <v>4</v>
      </c>
      <c r="R14948">
        <f t="shared" si="379"/>
        <v>0</v>
      </c>
    </row>
    <row r="14949" spans="1:18" x14ac:dyDescent="0.3">
      <c r="A14949" t="s">
        <v>1031</v>
      </c>
      <c r="B14949" s="1">
        <v>38390</v>
      </c>
      <c r="C14949" t="s">
        <v>16</v>
      </c>
      <c r="D14949" t="s">
        <v>1075</v>
      </c>
      <c r="E14949" t="s">
        <v>1076</v>
      </c>
      <c r="G14949" s="6" t="s">
        <v>29</v>
      </c>
      <c r="H14949" t="s">
        <v>41</v>
      </c>
      <c r="I14949" t="s">
        <v>21</v>
      </c>
      <c r="J14949" t="s">
        <v>22</v>
      </c>
      <c r="K14949">
        <v>9.1</v>
      </c>
      <c r="L14949">
        <v>182</v>
      </c>
      <c r="M14949" t="s">
        <v>565</v>
      </c>
      <c r="N14949">
        <v>182</v>
      </c>
      <c r="P14949" cm="1">
        <f t="array" ref="P14949">IF(Q14949&gt;0,INDEX(Q14949:Q36673,MATCH(TRUE,INDEX(Q14949:Q36673="",,),0)-1),"")</f>
        <v>11</v>
      </c>
      <c r="Q14949">
        <f t="shared" si="378"/>
        <v>4</v>
      </c>
      <c r="R14949">
        <f t="shared" si="379"/>
        <v>0</v>
      </c>
    </row>
    <row r="14950" spans="1:18" x14ac:dyDescent="0.3">
      <c r="A14950" t="s">
        <v>1031</v>
      </c>
      <c r="B14950" s="1">
        <v>38390</v>
      </c>
      <c r="C14950" t="s">
        <v>16</v>
      </c>
      <c r="D14950" t="s">
        <v>1075</v>
      </c>
      <c r="E14950" t="s">
        <v>1076</v>
      </c>
      <c r="G14950" s="6" t="s">
        <v>29</v>
      </c>
      <c r="H14950" t="s">
        <v>43</v>
      </c>
      <c r="I14950" t="s">
        <v>21</v>
      </c>
      <c r="J14950" t="s">
        <v>22</v>
      </c>
      <c r="K14950">
        <v>5</v>
      </c>
      <c r="L14950">
        <v>130</v>
      </c>
      <c r="M14950" t="s">
        <v>565</v>
      </c>
      <c r="N14950">
        <v>130</v>
      </c>
      <c r="P14950" cm="1">
        <f t="array" ref="P14950">IF(Q14950&gt;0,INDEX(Q14950:Q36674,MATCH(TRUE,INDEX(Q14950:Q36674="",,),0)-1),"")</f>
        <v>11</v>
      </c>
      <c r="Q14950">
        <f t="shared" si="378"/>
        <v>4</v>
      </c>
      <c r="R14950">
        <f t="shared" si="379"/>
        <v>0</v>
      </c>
    </row>
    <row r="14951" spans="1:18" x14ac:dyDescent="0.3">
      <c r="A14951" t="s">
        <v>1031</v>
      </c>
      <c r="B14951" s="1">
        <v>38390</v>
      </c>
      <c r="C14951" t="s">
        <v>16</v>
      </c>
      <c r="D14951" t="s">
        <v>1075</v>
      </c>
      <c r="E14951" t="s">
        <v>1076</v>
      </c>
      <c r="G14951" s="6" t="s">
        <v>29</v>
      </c>
      <c r="H14951" t="s">
        <v>63</v>
      </c>
      <c r="I14951" t="s">
        <v>21</v>
      </c>
      <c r="J14951" t="s">
        <v>22</v>
      </c>
      <c r="K14951">
        <v>15.8</v>
      </c>
      <c r="L14951">
        <v>90</v>
      </c>
      <c r="M14951" t="s">
        <v>565</v>
      </c>
      <c r="N14951">
        <v>90</v>
      </c>
      <c r="P14951" cm="1">
        <f t="array" ref="P14951">IF(Q14951&gt;0,INDEX(Q14951:Q36675,MATCH(TRUE,INDEX(Q14951:Q36675="",,),0)-1),"")</f>
        <v>11</v>
      </c>
      <c r="Q14951">
        <f t="shared" si="378"/>
        <v>4</v>
      </c>
      <c r="R14951">
        <f t="shared" si="379"/>
        <v>0</v>
      </c>
    </row>
    <row r="14952" spans="1:18" x14ac:dyDescent="0.3">
      <c r="A14952" t="s">
        <v>1031</v>
      </c>
      <c r="B14952" s="1">
        <v>38390</v>
      </c>
      <c r="C14952" t="s">
        <v>16</v>
      </c>
      <c r="D14952" t="s">
        <v>1075</v>
      </c>
      <c r="E14952" t="s">
        <v>1076</v>
      </c>
      <c r="G14952" s="6" t="s">
        <v>29</v>
      </c>
      <c r="H14952" t="s">
        <v>126</v>
      </c>
      <c r="I14952" t="s">
        <v>26</v>
      </c>
      <c r="J14952" t="s">
        <v>27</v>
      </c>
      <c r="K14952">
        <v>45</v>
      </c>
      <c r="L14952">
        <v>9.3000000000000007</v>
      </c>
      <c r="M14952" t="s">
        <v>565</v>
      </c>
      <c r="N14952">
        <v>9.3000000000000007</v>
      </c>
      <c r="P14952" cm="1">
        <f t="array" ref="P14952">IF(Q14952&gt;0,INDEX(Q14952:Q36676,MATCH(TRUE,INDEX(Q14952:Q36676="",,),0)-1),"")</f>
        <v>11</v>
      </c>
      <c r="Q14952">
        <f t="shared" si="378"/>
        <v>4</v>
      </c>
      <c r="R14952">
        <f t="shared" si="379"/>
        <v>0</v>
      </c>
    </row>
    <row r="14953" spans="1:18" x14ac:dyDescent="0.3">
      <c r="A14953" t="s">
        <v>1031</v>
      </c>
      <c r="B14953" s="1">
        <v>38390</v>
      </c>
      <c r="C14953" t="s">
        <v>16</v>
      </c>
      <c r="D14953" t="s">
        <v>1075</v>
      </c>
      <c r="E14953" t="s">
        <v>1076</v>
      </c>
      <c r="G14953" s="6" t="s">
        <v>29</v>
      </c>
      <c r="H14953" t="s">
        <v>99</v>
      </c>
      <c r="I14953" t="s">
        <v>26</v>
      </c>
      <c r="J14953" t="s">
        <v>27</v>
      </c>
      <c r="K14953">
        <v>18</v>
      </c>
      <c r="L14953">
        <v>10.050000000000001</v>
      </c>
      <c r="M14953" t="s">
        <v>565</v>
      </c>
      <c r="N14953">
        <v>10.050000000000001</v>
      </c>
      <c r="P14953" cm="1">
        <f t="array" ref="P14953">IF(Q14953&gt;0,INDEX(Q14953:Q36677,MATCH(TRUE,INDEX(Q14953:Q36677="",,),0)-1),"")</f>
        <v>11</v>
      </c>
      <c r="Q14953">
        <f t="shared" si="378"/>
        <v>4</v>
      </c>
      <c r="R14953">
        <f t="shared" si="379"/>
        <v>0</v>
      </c>
    </row>
    <row r="14954" spans="1:18" x14ac:dyDescent="0.3">
      <c r="A14954" t="s">
        <v>1031</v>
      </c>
      <c r="B14954" s="1">
        <v>38390</v>
      </c>
      <c r="C14954" t="s">
        <v>16</v>
      </c>
      <c r="D14954" t="s">
        <v>1075</v>
      </c>
      <c r="E14954" t="s">
        <v>1076</v>
      </c>
      <c r="G14954" s="6" t="s">
        <v>29</v>
      </c>
      <c r="H14954" t="s">
        <v>148</v>
      </c>
      <c r="I14954" t="s">
        <v>26</v>
      </c>
      <c r="J14954" t="s">
        <v>27</v>
      </c>
      <c r="K14954">
        <v>45</v>
      </c>
      <c r="L14954">
        <v>9.35</v>
      </c>
      <c r="M14954" t="s">
        <v>565</v>
      </c>
      <c r="N14954">
        <v>9.35</v>
      </c>
      <c r="P14954" cm="1">
        <f t="array" ref="P14954">IF(Q14954&gt;0,INDEX(Q14954:Q36678,MATCH(TRUE,INDEX(Q14954:Q36678="",,),0)-1),"")</f>
        <v>11</v>
      </c>
      <c r="Q14954">
        <f t="shared" si="378"/>
        <v>4</v>
      </c>
      <c r="R14954">
        <f t="shared" si="379"/>
        <v>0</v>
      </c>
    </row>
    <row r="14955" spans="1:18" x14ac:dyDescent="0.3">
      <c r="A14955" t="s">
        <v>1031</v>
      </c>
      <c r="B14955" s="1">
        <v>38390</v>
      </c>
      <c r="C14955" t="s">
        <v>16</v>
      </c>
      <c r="D14955" t="s">
        <v>1075</v>
      </c>
      <c r="E14955" t="s">
        <v>1076</v>
      </c>
      <c r="G14955" s="6" t="s">
        <v>29</v>
      </c>
      <c r="H14955" t="s">
        <v>69</v>
      </c>
      <c r="I14955" t="s">
        <v>26</v>
      </c>
      <c r="J14955" t="s">
        <v>27</v>
      </c>
      <c r="K14955">
        <v>63.8</v>
      </c>
      <c r="L14955">
        <v>15.85</v>
      </c>
      <c r="M14955" t="s">
        <v>565</v>
      </c>
      <c r="N14955">
        <v>15.85</v>
      </c>
      <c r="P14955" cm="1">
        <f t="array" ref="P14955">IF(Q14955&gt;0,INDEX(Q14955:Q36679,MATCH(TRUE,INDEX(Q14955:Q36679="",,),0)-1),"")</f>
        <v>11</v>
      </c>
      <c r="Q14955">
        <f t="shared" si="378"/>
        <v>4</v>
      </c>
      <c r="R14955">
        <f t="shared" si="379"/>
        <v>0</v>
      </c>
    </row>
    <row r="14956" spans="1:18" x14ac:dyDescent="0.3">
      <c r="A14956" t="s">
        <v>1031</v>
      </c>
      <c r="B14956" s="1">
        <v>38390</v>
      </c>
      <c r="C14956" t="s">
        <v>16</v>
      </c>
      <c r="D14956" t="s">
        <v>1075</v>
      </c>
      <c r="E14956" t="s">
        <v>1076</v>
      </c>
      <c r="G14956" s="6" t="s">
        <v>29</v>
      </c>
      <c r="H14956" t="s">
        <v>41</v>
      </c>
      <c r="I14956" t="s">
        <v>26</v>
      </c>
      <c r="J14956" t="s">
        <v>27</v>
      </c>
      <c r="K14956">
        <v>16.399999999999999</v>
      </c>
      <c r="L14956">
        <v>65.25</v>
      </c>
      <c r="M14956" t="s">
        <v>565</v>
      </c>
      <c r="N14956">
        <v>65.25</v>
      </c>
      <c r="P14956" cm="1">
        <f t="array" ref="P14956">IF(Q14956&gt;0,INDEX(Q14956:Q36680,MATCH(TRUE,INDEX(Q14956:Q36680="",,),0)-1),"")</f>
        <v>11</v>
      </c>
      <c r="Q14956">
        <f t="shared" si="378"/>
        <v>4</v>
      </c>
      <c r="R14956">
        <f t="shared" si="379"/>
        <v>0</v>
      </c>
    </row>
    <row r="14957" spans="1:18" x14ac:dyDescent="0.3">
      <c r="A14957" t="s">
        <v>1031</v>
      </c>
      <c r="B14957" s="1">
        <v>38390</v>
      </c>
      <c r="C14957" t="s">
        <v>16</v>
      </c>
      <c r="D14957" t="s">
        <v>1075</v>
      </c>
      <c r="E14957" t="s">
        <v>1076</v>
      </c>
      <c r="G14957" s="6" t="s">
        <v>29</v>
      </c>
      <c r="H14957" t="s">
        <v>154</v>
      </c>
      <c r="I14957" t="s">
        <v>26</v>
      </c>
      <c r="J14957" t="s">
        <v>27</v>
      </c>
      <c r="K14957">
        <v>18</v>
      </c>
      <c r="L14957">
        <v>5.55</v>
      </c>
      <c r="M14957" t="s">
        <v>565</v>
      </c>
      <c r="N14957">
        <v>5.55</v>
      </c>
      <c r="P14957" cm="1">
        <f t="array" ref="P14957">IF(Q14957&gt;0,INDEX(Q14957:Q36681,MATCH(TRUE,INDEX(Q14957:Q36681="",,),0)-1),"")</f>
        <v>11</v>
      </c>
      <c r="Q14957">
        <f t="shared" si="378"/>
        <v>4</v>
      </c>
      <c r="R14957">
        <f t="shared" si="379"/>
        <v>0</v>
      </c>
    </row>
    <row r="14958" spans="1:18" x14ac:dyDescent="0.3">
      <c r="A14958" t="s">
        <v>1031</v>
      </c>
      <c r="B14958" s="1">
        <v>38390</v>
      </c>
      <c r="C14958" t="s">
        <v>16</v>
      </c>
      <c r="D14958" t="s">
        <v>1075</v>
      </c>
      <c r="E14958" t="s">
        <v>1076</v>
      </c>
      <c r="G14958" s="6" t="s">
        <v>29</v>
      </c>
      <c r="H14958" t="s">
        <v>43</v>
      </c>
      <c r="I14958" t="s">
        <v>26</v>
      </c>
      <c r="J14958" t="s">
        <v>27</v>
      </c>
      <c r="K14958">
        <v>31.5</v>
      </c>
      <c r="L14958">
        <v>21.15</v>
      </c>
      <c r="M14958" t="s">
        <v>565</v>
      </c>
      <c r="N14958">
        <v>21.15</v>
      </c>
      <c r="P14958" cm="1">
        <f t="array" ref="P14958">IF(Q14958&gt;0,INDEX(Q14958:Q36682,MATCH(TRUE,INDEX(Q14958:Q36682="",,),0)-1),"")</f>
        <v>11</v>
      </c>
      <c r="Q14958">
        <f t="shared" si="378"/>
        <v>4</v>
      </c>
      <c r="R14958">
        <f t="shared" si="379"/>
        <v>0</v>
      </c>
    </row>
    <row r="14959" spans="1:18" x14ac:dyDescent="0.3">
      <c r="A14959" t="s">
        <v>1031</v>
      </c>
      <c r="B14959" s="1">
        <v>38390</v>
      </c>
      <c r="C14959" t="s">
        <v>16</v>
      </c>
      <c r="D14959" t="s">
        <v>1075</v>
      </c>
      <c r="E14959" t="s">
        <v>1076</v>
      </c>
      <c r="G14959" t="s">
        <v>19</v>
      </c>
      <c r="H14959" t="s">
        <v>30</v>
      </c>
      <c r="I14959" t="s">
        <v>26</v>
      </c>
      <c r="J14959" t="s">
        <v>27</v>
      </c>
      <c r="K14959">
        <v>234.5</v>
      </c>
      <c r="L14959">
        <v>18.2</v>
      </c>
      <c r="M14959" t="s">
        <v>59</v>
      </c>
      <c r="N14959">
        <v>28</v>
      </c>
      <c r="P14959" cm="1">
        <f t="array" ref="P14959">IF(Q14959&gt;0,INDEX(Q14959:Q36683,MATCH(TRUE,INDEX(Q14959:Q36683="",,),0)-1),"")</f>
        <v>11</v>
      </c>
      <c r="Q14959">
        <f t="shared" si="378"/>
        <v>5</v>
      </c>
      <c r="R14959">
        <f t="shared" si="379"/>
        <v>0</v>
      </c>
    </row>
    <row r="14960" spans="1:18" x14ac:dyDescent="0.3">
      <c r="A14960" t="s">
        <v>1031</v>
      </c>
      <c r="B14960" s="1">
        <v>38390</v>
      </c>
      <c r="C14960" t="s">
        <v>16</v>
      </c>
      <c r="D14960" t="s">
        <v>1075</v>
      </c>
      <c r="E14960" t="s">
        <v>1076</v>
      </c>
      <c r="G14960" t="s">
        <v>19</v>
      </c>
      <c r="H14960" t="s">
        <v>63</v>
      </c>
      <c r="I14960" t="s">
        <v>26</v>
      </c>
      <c r="J14960" t="s">
        <v>27</v>
      </c>
      <c r="K14960">
        <v>527.20000000000005</v>
      </c>
      <c r="L14960">
        <v>21.6</v>
      </c>
      <c r="M14960" t="s">
        <v>59</v>
      </c>
      <c r="N14960">
        <v>40</v>
      </c>
      <c r="P14960" cm="1">
        <f t="array" ref="P14960">IF(Q14960&gt;0,INDEX(Q14960:Q36684,MATCH(TRUE,INDEX(Q14960:Q36684="",,),0)-1),"")</f>
        <v>11</v>
      </c>
      <c r="Q14960">
        <f t="shared" si="378"/>
        <v>5</v>
      </c>
      <c r="R14960">
        <f t="shared" si="379"/>
        <v>0</v>
      </c>
    </row>
    <row r="14961" spans="1:18" x14ac:dyDescent="0.3">
      <c r="A14961" t="s">
        <v>1031</v>
      </c>
      <c r="B14961" s="1">
        <v>38390</v>
      </c>
      <c r="C14961" t="s">
        <v>16</v>
      </c>
      <c r="D14961" t="s">
        <v>1075</v>
      </c>
      <c r="E14961" t="s">
        <v>1076</v>
      </c>
      <c r="G14961" s="6" t="s">
        <v>29</v>
      </c>
      <c r="H14961" t="s">
        <v>30</v>
      </c>
      <c r="I14961" t="s">
        <v>21</v>
      </c>
      <c r="J14961" t="s">
        <v>22</v>
      </c>
      <c r="K14961">
        <v>4.9000000000000004</v>
      </c>
      <c r="L14961">
        <v>143</v>
      </c>
      <c r="M14961" t="s">
        <v>59</v>
      </c>
      <c r="N14961">
        <v>143</v>
      </c>
      <c r="P14961" cm="1">
        <f t="array" ref="P14961">IF(Q14961&gt;0,INDEX(Q14961:Q36685,MATCH(TRUE,INDEX(Q14961:Q36685="",,),0)-1),"")</f>
        <v>11</v>
      </c>
      <c r="Q14961">
        <f t="shared" si="378"/>
        <v>5</v>
      </c>
      <c r="R14961">
        <f t="shared" si="379"/>
        <v>0</v>
      </c>
    </row>
    <row r="14962" spans="1:18" x14ac:dyDescent="0.3">
      <c r="A14962" t="s">
        <v>1031</v>
      </c>
      <c r="B14962" s="1">
        <v>38390</v>
      </c>
      <c r="C14962" t="s">
        <v>16</v>
      </c>
      <c r="D14962" t="s">
        <v>1075</v>
      </c>
      <c r="E14962" t="s">
        <v>1076</v>
      </c>
      <c r="G14962" s="6" t="s">
        <v>29</v>
      </c>
      <c r="H14962" t="s">
        <v>126</v>
      </c>
      <c r="I14962" t="s">
        <v>21</v>
      </c>
      <c r="J14962" t="s">
        <v>22</v>
      </c>
      <c r="K14962">
        <v>7.8</v>
      </c>
      <c r="L14962">
        <v>53</v>
      </c>
      <c r="M14962" t="s">
        <v>59</v>
      </c>
      <c r="N14962">
        <v>53</v>
      </c>
      <c r="P14962" cm="1">
        <f t="array" ref="P14962">IF(Q14962&gt;0,INDEX(Q14962:Q36686,MATCH(TRUE,INDEX(Q14962:Q36686="",,),0)-1),"")</f>
        <v>11</v>
      </c>
      <c r="Q14962">
        <f t="shared" si="378"/>
        <v>5</v>
      </c>
      <c r="R14962">
        <f t="shared" si="379"/>
        <v>0</v>
      </c>
    </row>
    <row r="14963" spans="1:18" x14ac:dyDescent="0.3">
      <c r="A14963" t="s">
        <v>1031</v>
      </c>
      <c r="B14963" s="1">
        <v>38390</v>
      </c>
      <c r="C14963" t="s">
        <v>16</v>
      </c>
      <c r="D14963" t="s">
        <v>1075</v>
      </c>
      <c r="E14963" t="s">
        <v>1076</v>
      </c>
      <c r="G14963" s="6" t="s">
        <v>29</v>
      </c>
      <c r="H14963" t="s">
        <v>69</v>
      </c>
      <c r="I14963" t="s">
        <v>21</v>
      </c>
      <c r="J14963" t="s">
        <v>22</v>
      </c>
      <c r="K14963">
        <v>3.4</v>
      </c>
      <c r="L14963">
        <v>76</v>
      </c>
      <c r="M14963" t="s">
        <v>59</v>
      </c>
      <c r="N14963">
        <v>76</v>
      </c>
      <c r="P14963" cm="1">
        <f t="array" ref="P14963">IF(Q14963&gt;0,INDEX(Q14963:Q36687,MATCH(TRUE,INDEX(Q14963:Q36687="",,),0)-1),"")</f>
        <v>11</v>
      </c>
      <c r="Q14963">
        <f t="shared" si="378"/>
        <v>5</v>
      </c>
      <c r="R14963">
        <f t="shared" si="379"/>
        <v>0</v>
      </c>
    </row>
    <row r="14964" spans="1:18" x14ac:dyDescent="0.3">
      <c r="A14964" t="s">
        <v>1031</v>
      </c>
      <c r="B14964" s="1">
        <v>38390</v>
      </c>
      <c r="C14964" t="s">
        <v>16</v>
      </c>
      <c r="D14964" t="s">
        <v>1075</v>
      </c>
      <c r="E14964" t="s">
        <v>1076</v>
      </c>
      <c r="G14964" s="6" t="s">
        <v>29</v>
      </c>
      <c r="H14964" t="s">
        <v>41</v>
      </c>
      <c r="I14964" t="s">
        <v>21</v>
      </c>
      <c r="J14964" t="s">
        <v>22</v>
      </c>
      <c r="K14964">
        <v>9.1</v>
      </c>
      <c r="L14964">
        <v>182</v>
      </c>
      <c r="M14964" t="s">
        <v>59</v>
      </c>
      <c r="N14964">
        <v>182</v>
      </c>
      <c r="P14964" cm="1">
        <f t="array" ref="P14964">IF(Q14964&gt;0,INDEX(Q14964:Q36688,MATCH(TRUE,INDEX(Q14964:Q36688="",,),0)-1),"")</f>
        <v>11</v>
      </c>
      <c r="Q14964">
        <f t="shared" ref="Q14964:Q15027" si="380">INT((ROW()-14899)/15)+1</f>
        <v>5</v>
      </c>
      <c r="R14964">
        <f t="shared" ref="R14964:R15027" si="381">IF(P14964="","",0)</f>
        <v>0</v>
      </c>
    </row>
    <row r="14965" spans="1:18" x14ac:dyDescent="0.3">
      <c r="A14965" t="s">
        <v>1031</v>
      </c>
      <c r="B14965" s="1">
        <v>38390</v>
      </c>
      <c r="C14965" t="s">
        <v>16</v>
      </c>
      <c r="D14965" t="s">
        <v>1075</v>
      </c>
      <c r="E14965" t="s">
        <v>1076</v>
      </c>
      <c r="G14965" s="6" t="s">
        <v>29</v>
      </c>
      <c r="H14965" t="s">
        <v>43</v>
      </c>
      <c r="I14965" t="s">
        <v>21</v>
      </c>
      <c r="J14965" t="s">
        <v>22</v>
      </c>
      <c r="K14965">
        <v>5</v>
      </c>
      <c r="L14965">
        <v>130</v>
      </c>
      <c r="M14965" t="s">
        <v>59</v>
      </c>
      <c r="N14965">
        <v>130</v>
      </c>
      <c r="P14965" cm="1">
        <f t="array" ref="P14965">IF(Q14965&gt;0,INDEX(Q14965:Q36689,MATCH(TRUE,INDEX(Q14965:Q36689="",,),0)-1),"")</f>
        <v>11</v>
      </c>
      <c r="Q14965">
        <f t="shared" si="380"/>
        <v>5</v>
      </c>
      <c r="R14965">
        <f t="shared" si="381"/>
        <v>0</v>
      </c>
    </row>
    <row r="14966" spans="1:18" x14ac:dyDescent="0.3">
      <c r="A14966" t="s">
        <v>1031</v>
      </c>
      <c r="B14966" s="1">
        <v>38390</v>
      </c>
      <c r="C14966" t="s">
        <v>16</v>
      </c>
      <c r="D14966" t="s">
        <v>1075</v>
      </c>
      <c r="E14966" t="s">
        <v>1076</v>
      </c>
      <c r="G14966" s="6" t="s">
        <v>29</v>
      </c>
      <c r="H14966" t="s">
        <v>63</v>
      </c>
      <c r="I14966" t="s">
        <v>21</v>
      </c>
      <c r="J14966" t="s">
        <v>22</v>
      </c>
      <c r="K14966">
        <v>15.8</v>
      </c>
      <c r="L14966">
        <v>90</v>
      </c>
      <c r="M14966" t="s">
        <v>59</v>
      </c>
      <c r="N14966">
        <v>90</v>
      </c>
      <c r="P14966" cm="1">
        <f t="array" ref="P14966">IF(Q14966&gt;0,INDEX(Q14966:Q36690,MATCH(TRUE,INDEX(Q14966:Q36690="",,),0)-1),"")</f>
        <v>11</v>
      </c>
      <c r="Q14966">
        <f t="shared" si="380"/>
        <v>5</v>
      </c>
      <c r="R14966">
        <f t="shared" si="381"/>
        <v>0</v>
      </c>
    </row>
    <row r="14967" spans="1:18" x14ac:dyDescent="0.3">
      <c r="A14967" t="s">
        <v>1031</v>
      </c>
      <c r="B14967" s="1">
        <v>38390</v>
      </c>
      <c r="C14967" t="s">
        <v>16</v>
      </c>
      <c r="D14967" t="s">
        <v>1075</v>
      </c>
      <c r="E14967" t="s">
        <v>1076</v>
      </c>
      <c r="G14967" s="6" t="s">
        <v>29</v>
      </c>
      <c r="H14967" t="s">
        <v>126</v>
      </c>
      <c r="I14967" t="s">
        <v>26</v>
      </c>
      <c r="J14967" t="s">
        <v>27</v>
      </c>
      <c r="K14967">
        <v>45</v>
      </c>
      <c r="L14967">
        <v>9.3000000000000007</v>
      </c>
      <c r="M14967" t="s">
        <v>59</v>
      </c>
      <c r="N14967">
        <v>9.3000000000000007</v>
      </c>
      <c r="P14967" cm="1">
        <f t="array" ref="P14967">IF(Q14967&gt;0,INDEX(Q14967:Q36691,MATCH(TRUE,INDEX(Q14967:Q36691="",,),0)-1),"")</f>
        <v>11</v>
      </c>
      <c r="Q14967">
        <f t="shared" si="380"/>
        <v>5</v>
      </c>
      <c r="R14967">
        <f t="shared" si="381"/>
        <v>0</v>
      </c>
    </row>
    <row r="14968" spans="1:18" x14ac:dyDescent="0.3">
      <c r="A14968" t="s">
        <v>1031</v>
      </c>
      <c r="B14968" s="1">
        <v>38390</v>
      </c>
      <c r="C14968" t="s">
        <v>16</v>
      </c>
      <c r="D14968" t="s">
        <v>1075</v>
      </c>
      <c r="E14968" t="s">
        <v>1076</v>
      </c>
      <c r="G14968" s="6" t="s">
        <v>29</v>
      </c>
      <c r="H14968" t="s">
        <v>99</v>
      </c>
      <c r="I14968" t="s">
        <v>26</v>
      </c>
      <c r="J14968" t="s">
        <v>27</v>
      </c>
      <c r="K14968">
        <v>18</v>
      </c>
      <c r="L14968">
        <v>10.050000000000001</v>
      </c>
      <c r="M14968" t="s">
        <v>59</v>
      </c>
      <c r="N14968">
        <v>10.050000000000001</v>
      </c>
      <c r="P14968" cm="1">
        <f t="array" ref="P14968">IF(Q14968&gt;0,INDEX(Q14968:Q36692,MATCH(TRUE,INDEX(Q14968:Q36692="",,),0)-1),"")</f>
        <v>11</v>
      </c>
      <c r="Q14968">
        <f t="shared" si="380"/>
        <v>5</v>
      </c>
      <c r="R14968">
        <f t="shared" si="381"/>
        <v>0</v>
      </c>
    </row>
    <row r="14969" spans="1:18" x14ac:dyDescent="0.3">
      <c r="A14969" t="s">
        <v>1031</v>
      </c>
      <c r="B14969" s="1">
        <v>38390</v>
      </c>
      <c r="C14969" t="s">
        <v>16</v>
      </c>
      <c r="D14969" t="s">
        <v>1075</v>
      </c>
      <c r="E14969" t="s">
        <v>1076</v>
      </c>
      <c r="G14969" s="6" t="s">
        <v>29</v>
      </c>
      <c r="H14969" t="s">
        <v>148</v>
      </c>
      <c r="I14969" t="s">
        <v>26</v>
      </c>
      <c r="J14969" t="s">
        <v>27</v>
      </c>
      <c r="K14969">
        <v>45</v>
      </c>
      <c r="L14969">
        <v>9.35</v>
      </c>
      <c r="M14969" t="s">
        <v>59</v>
      </c>
      <c r="N14969">
        <v>9.35</v>
      </c>
      <c r="P14969" cm="1">
        <f t="array" ref="P14969">IF(Q14969&gt;0,INDEX(Q14969:Q36693,MATCH(TRUE,INDEX(Q14969:Q36693="",,),0)-1),"")</f>
        <v>11</v>
      </c>
      <c r="Q14969">
        <f t="shared" si="380"/>
        <v>5</v>
      </c>
      <c r="R14969">
        <f t="shared" si="381"/>
        <v>0</v>
      </c>
    </row>
    <row r="14970" spans="1:18" x14ac:dyDescent="0.3">
      <c r="A14970" t="s">
        <v>1031</v>
      </c>
      <c r="B14970" s="1">
        <v>38390</v>
      </c>
      <c r="C14970" t="s">
        <v>16</v>
      </c>
      <c r="D14970" t="s">
        <v>1075</v>
      </c>
      <c r="E14970" t="s">
        <v>1076</v>
      </c>
      <c r="G14970" s="6" t="s">
        <v>29</v>
      </c>
      <c r="H14970" t="s">
        <v>69</v>
      </c>
      <c r="I14970" t="s">
        <v>26</v>
      </c>
      <c r="J14970" t="s">
        <v>27</v>
      </c>
      <c r="K14970">
        <v>63.8</v>
      </c>
      <c r="L14970">
        <v>15.85</v>
      </c>
      <c r="M14970" t="s">
        <v>59</v>
      </c>
      <c r="N14970">
        <v>15.85</v>
      </c>
      <c r="P14970" cm="1">
        <f t="array" ref="P14970">IF(Q14970&gt;0,INDEX(Q14970:Q36694,MATCH(TRUE,INDEX(Q14970:Q36694="",,),0)-1),"")</f>
        <v>11</v>
      </c>
      <c r="Q14970">
        <f t="shared" si="380"/>
        <v>5</v>
      </c>
      <c r="R14970">
        <f t="shared" si="381"/>
        <v>0</v>
      </c>
    </row>
    <row r="14971" spans="1:18" x14ac:dyDescent="0.3">
      <c r="A14971" t="s">
        <v>1031</v>
      </c>
      <c r="B14971" s="1">
        <v>38390</v>
      </c>
      <c r="C14971" t="s">
        <v>16</v>
      </c>
      <c r="D14971" t="s">
        <v>1075</v>
      </c>
      <c r="E14971" t="s">
        <v>1076</v>
      </c>
      <c r="G14971" s="6" t="s">
        <v>29</v>
      </c>
      <c r="H14971" t="s">
        <v>41</v>
      </c>
      <c r="I14971" t="s">
        <v>26</v>
      </c>
      <c r="J14971" t="s">
        <v>27</v>
      </c>
      <c r="K14971">
        <v>16.399999999999999</v>
      </c>
      <c r="L14971">
        <v>65.25</v>
      </c>
      <c r="M14971" t="s">
        <v>59</v>
      </c>
      <c r="N14971">
        <v>65.25</v>
      </c>
      <c r="P14971" cm="1">
        <f t="array" ref="P14971">IF(Q14971&gt;0,INDEX(Q14971:Q36695,MATCH(TRUE,INDEX(Q14971:Q36695="",,),0)-1),"")</f>
        <v>11</v>
      </c>
      <c r="Q14971">
        <f t="shared" si="380"/>
        <v>5</v>
      </c>
      <c r="R14971">
        <f t="shared" si="381"/>
        <v>0</v>
      </c>
    </row>
    <row r="14972" spans="1:18" x14ac:dyDescent="0.3">
      <c r="A14972" t="s">
        <v>1031</v>
      </c>
      <c r="B14972" s="1">
        <v>38390</v>
      </c>
      <c r="C14972" t="s">
        <v>16</v>
      </c>
      <c r="D14972" t="s">
        <v>1075</v>
      </c>
      <c r="E14972" t="s">
        <v>1076</v>
      </c>
      <c r="G14972" s="6" t="s">
        <v>29</v>
      </c>
      <c r="H14972" t="s">
        <v>154</v>
      </c>
      <c r="I14972" t="s">
        <v>26</v>
      </c>
      <c r="J14972" t="s">
        <v>27</v>
      </c>
      <c r="K14972">
        <v>18</v>
      </c>
      <c r="L14972">
        <v>5.55</v>
      </c>
      <c r="M14972" t="s">
        <v>59</v>
      </c>
      <c r="N14972">
        <v>5.55</v>
      </c>
      <c r="P14972" cm="1">
        <f t="array" ref="P14972">IF(Q14972&gt;0,INDEX(Q14972:Q36696,MATCH(TRUE,INDEX(Q14972:Q36696="",,),0)-1),"")</f>
        <v>11</v>
      </c>
      <c r="Q14972">
        <f t="shared" si="380"/>
        <v>5</v>
      </c>
      <c r="R14972">
        <f t="shared" si="381"/>
        <v>0</v>
      </c>
    </row>
    <row r="14973" spans="1:18" x14ac:dyDescent="0.3">
      <c r="A14973" t="s">
        <v>1031</v>
      </c>
      <c r="B14973" s="1">
        <v>38390</v>
      </c>
      <c r="C14973" t="s">
        <v>16</v>
      </c>
      <c r="D14973" t="s">
        <v>1075</v>
      </c>
      <c r="E14973" t="s">
        <v>1076</v>
      </c>
      <c r="G14973" s="6" t="s">
        <v>29</v>
      </c>
      <c r="H14973" t="s">
        <v>43</v>
      </c>
      <c r="I14973" t="s">
        <v>26</v>
      </c>
      <c r="J14973" t="s">
        <v>27</v>
      </c>
      <c r="K14973">
        <v>31.5</v>
      </c>
      <c r="L14973">
        <v>21.15</v>
      </c>
      <c r="M14973" t="s">
        <v>59</v>
      </c>
      <c r="N14973">
        <v>21.15</v>
      </c>
      <c r="P14973" cm="1">
        <f t="array" ref="P14973">IF(Q14973&gt;0,INDEX(Q14973:Q36697,MATCH(TRUE,INDEX(Q14973:Q36697="",,),0)-1),"")</f>
        <v>11</v>
      </c>
      <c r="Q14973">
        <f t="shared" si="380"/>
        <v>5</v>
      </c>
      <c r="R14973">
        <f t="shared" si="381"/>
        <v>0</v>
      </c>
    </row>
    <row r="14974" spans="1:18" x14ac:dyDescent="0.3">
      <c r="A14974" t="s">
        <v>1031</v>
      </c>
      <c r="B14974" s="1">
        <v>38390</v>
      </c>
      <c r="C14974" t="s">
        <v>16</v>
      </c>
      <c r="D14974" t="s">
        <v>1075</v>
      </c>
      <c r="E14974" t="s">
        <v>1076</v>
      </c>
      <c r="G14974" t="s">
        <v>19</v>
      </c>
      <c r="H14974" t="s">
        <v>30</v>
      </c>
      <c r="I14974" t="s">
        <v>26</v>
      </c>
      <c r="J14974" t="s">
        <v>27</v>
      </c>
      <c r="K14974">
        <v>234.5</v>
      </c>
      <c r="L14974">
        <v>18.2</v>
      </c>
      <c r="M14974" t="s">
        <v>922</v>
      </c>
      <c r="N14974">
        <v>32</v>
      </c>
      <c r="P14974" cm="1">
        <f t="array" ref="P14974">IF(Q14974&gt;0,INDEX(Q14974:Q36698,MATCH(TRUE,INDEX(Q14974:Q36698="",,),0)-1),"")</f>
        <v>11</v>
      </c>
      <c r="Q14974">
        <f t="shared" si="380"/>
        <v>6</v>
      </c>
      <c r="R14974">
        <f t="shared" si="381"/>
        <v>0</v>
      </c>
    </row>
    <row r="14975" spans="1:18" x14ac:dyDescent="0.3">
      <c r="A14975" t="s">
        <v>1031</v>
      </c>
      <c r="B14975" s="1">
        <v>38390</v>
      </c>
      <c r="C14975" t="s">
        <v>16</v>
      </c>
      <c r="D14975" t="s">
        <v>1075</v>
      </c>
      <c r="E14975" t="s">
        <v>1076</v>
      </c>
      <c r="G14975" t="s">
        <v>19</v>
      </c>
      <c r="H14975" t="s">
        <v>63</v>
      </c>
      <c r="I14975" t="s">
        <v>26</v>
      </c>
      <c r="J14975" t="s">
        <v>27</v>
      </c>
      <c r="K14975">
        <v>527.20000000000005</v>
      </c>
      <c r="L14975">
        <v>21.6</v>
      </c>
      <c r="M14975" t="s">
        <v>922</v>
      </c>
      <c r="N14975">
        <v>34</v>
      </c>
      <c r="P14975" cm="1">
        <f t="array" ref="P14975">IF(Q14975&gt;0,INDEX(Q14975:Q36699,MATCH(TRUE,INDEX(Q14975:Q36699="",,),0)-1),"")</f>
        <v>11</v>
      </c>
      <c r="Q14975">
        <f t="shared" si="380"/>
        <v>6</v>
      </c>
      <c r="R14975">
        <f t="shared" si="381"/>
        <v>0</v>
      </c>
    </row>
    <row r="14976" spans="1:18" x14ac:dyDescent="0.3">
      <c r="A14976" t="s">
        <v>1031</v>
      </c>
      <c r="B14976" s="1">
        <v>38390</v>
      </c>
      <c r="C14976" t="s">
        <v>16</v>
      </c>
      <c r="D14976" t="s">
        <v>1075</v>
      </c>
      <c r="E14976" t="s">
        <v>1076</v>
      </c>
      <c r="G14976" s="6" t="s">
        <v>29</v>
      </c>
      <c r="H14976" t="s">
        <v>30</v>
      </c>
      <c r="I14976" t="s">
        <v>21</v>
      </c>
      <c r="J14976" t="s">
        <v>22</v>
      </c>
      <c r="K14976">
        <v>4.9000000000000004</v>
      </c>
      <c r="L14976">
        <v>143</v>
      </c>
      <c r="M14976" t="s">
        <v>922</v>
      </c>
      <c r="N14976">
        <v>143</v>
      </c>
      <c r="P14976" cm="1">
        <f t="array" ref="P14976">IF(Q14976&gt;0,INDEX(Q14976:Q36700,MATCH(TRUE,INDEX(Q14976:Q36700="",,),0)-1),"")</f>
        <v>11</v>
      </c>
      <c r="Q14976">
        <f t="shared" si="380"/>
        <v>6</v>
      </c>
      <c r="R14976">
        <f t="shared" si="381"/>
        <v>0</v>
      </c>
    </row>
    <row r="14977" spans="1:18" x14ac:dyDescent="0.3">
      <c r="A14977" t="s">
        <v>1031</v>
      </c>
      <c r="B14977" s="1">
        <v>38390</v>
      </c>
      <c r="C14977" t="s">
        <v>16</v>
      </c>
      <c r="D14977" t="s">
        <v>1075</v>
      </c>
      <c r="E14977" t="s">
        <v>1076</v>
      </c>
      <c r="G14977" s="6" t="s">
        <v>29</v>
      </c>
      <c r="H14977" t="s">
        <v>126</v>
      </c>
      <c r="I14977" t="s">
        <v>21</v>
      </c>
      <c r="J14977" t="s">
        <v>22</v>
      </c>
      <c r="K14977">
        <v>7.8</v>
      </c>
      <c r="L14977">
        <v>53</v>
      </c>
      <c r="M14977" t="s">
        <v>922</v>
      </c>
      <c r="N14977">
        <v>53</v>
      </c>
      <c r="P14977" cm="1">
        <f t="array" ref="P14977">IF(Q14977&gt;0,INDEX(Q14977:Q36701,MATCH(TRUE,INDEX(Q14977:Q36701="",,),0)-1),"")</f>
        <v>11</v>
      </c>
      <c r="Q14977">
        <f t="shared" si="380"/>
        <v>6</v>
      </c>
      <c r="R14977">
        <f t="shared" si="381"/>
        <v>0</v>
      </c>
    </row>
    <row r="14978" spans="1:18" x14ac:dyDescent="0.3">
      <c r="A14978" t="s">
        <v>1031</v>
      </c>
      <c r="B14978" s="1">
        <v>38390</v>
      </c>
      <c r="C14978" t="s">
        <v>16</v>
      </c>
      <c r="D14978" t="s">
        <v>1075</v>
      </c>
      <c r="E14978" t="s">
        <v>1076</v>
      </c>
      <c r="G14978" s="6" t="s">
        <v>29</v>
      </c>
      <c r="H14978" t="s">
        <v>69</v>
      </c>
      <c r="I14978" t="s">
        <v>21</v>
      </c>
      <c r="J14978" t="s">
        <v>22</v>
      </c>
      <c r="K14978">
        <v>3.4</v>
      </c>
      <c r="L14978">
        <v>76</v>
      </c>
      <c r="M14978" t="s">
        <v>922</v>
      </c>
      <c r="N14978">
        <v>76</v>
      </c>
      <c r="P14978" cm="1">
        <f t="array" ref="P14978">IF(Q14978&gt;0,INDEX(Q14978:Q36702,MATCH(TRUE,INDEX(Q14978:Q36702="",,),0)-1),"")</f>
        <v>11</v>
      </c>
      <c r="Q14978">
        <f t="shared" si="380"/>
        <v>6</v>
      </c>
      <c r="R14978">
        <f t="shared" si="381"/>
        <v>0</v>
      </c>
    </row>
    <row r="14979" spans="1:18" x14ac:dyDescent="0.3">
      <c r="A14979" t="s">
        <v>1031</v>
      </c>
      <c r="B14979" s="1">
        <v>38390</v>
      </c>
      <c r="C14979" t="s">
        <v>16</v>
      </c>
      <c r="D14979" t="s">
        <v>1075</v>
      </c>
      <c r="E14979" t="s">
        <v>1076</v>
      </c>
      <c r="G14979" s="6" t="s">
        <v>29</v>
      </c>
      <c r="H14979" t="s">
        <v>41</v>
      </c>
      <c r="I14979" t="s">
        <v>21</v>
      </c>
      <c r="J14979" t="s">
        <v>22</v>
      </c>
      <c r="K14979">
        <v>9.1</v>
      </c>
      <c r="L14979">
        <v>182</v>
      </c>
      <c r="M14979" t="s">
        <v>922</v>
      </c>
      <c r="N14979">
        <v>182</v>
      </c>
      <c r="P14979" cm="1">
        <f t="array" ref="P14979">IF(Q14979&gt;0,INDEX(Q14979:Q36703,MATCH(TRUE,INDEX(Q14979:Q36703="",,),0)-1),"")</f>
        <v>11</v>
      </c>
      <c r="Q14979">
        <f t="shared" si="380"/>
        <v>6</v>
      </c>
      <c r="R14979">
        <f t="shared" si="381"/>
        <v>0</v>
      </c>
    </row>
    <row r="14980" spans="1:18" x14ac:dyDescent="0.3">
      <c r="A14980" t="s">
        <v>1031</v>
      </c>
      <c r="B14980" s="1">
        <v>38390</v>
      </c>
      <c r="C14980" t="s">
        <v>16</v>
      </c>
      <c r="D14980" t="s">
        <v>1075</v>
      </c>
      <c r="E14980" t="s">
        <v>1076</v>
      </c>
      <c r="G14980" s="6" t="s">
        <v>29</v>
      </c>
      <c r="H14980" t="s">
        <v>43</v>
      </c>
      <c r="I14980" t="s">
        <v>21</v>
      </c>
      <c r="J14980" t="s">
        <v>22</v>
      </c>
      <c r="K14980">
        <v>5</v>
      </c>
      <c r="L14980">
        <v>130</v>
      </c>
      <c r="M14980" t="s">
        <v>922</v>
      </c>
      <c r="N14980">
        <v>130</v>
      </c>
      <c r="P14980" cm="1">
        <f t="array" ref="P14980">IF(Q14980&gt;0,INDEX(Q14980:Q36704,MATCH(TRUE,INDEX(Q14980:Q36704="",,),0)-1),"")</f>
        <v>11</v>
      </c>
      <c r="Q14980">
        <f t="shared" si="380"/>
        <v>6</v>
      </c>
      <c r="R14980">
        <f t="shared" si="381"/>
        <v>0</v>
      </c>
    </row>
    <row r="14981" spans="1:18" x14ac:dyDescent="0.3">
      <c r="A14981" t="s">
        <v>1031</v>
      </c>
      <c r="B14981" s="1">
        <v>38390</v>
      </c>
      <c r="C14981" t="s">
        <v>16</v>
      </c>
      <c r="D14981" t="s">
        <v>1075</v>
      </c>
      <c r="E14981" t="s">
        <v>1076</v>
      </c>
      <c r="G14981" s="6" t="s">
        <v>29</v>
      </c>
      <c r="H14981" t="s">
        <v>63</v>
      </c>
      <c r="I14981" t="s">
        <v>21</v>
      </c>
      <c r="J14981" t="s">
        <v>22</v>
      </c>
      <c r="K14981">
        <v>15.8</v>
      </c>
      <c r="L14981">
        <v>90</v>
      </c>
      <c r="M14981" t="s">
        <v>922</v>
      </c>
      <c r="N14981">
        <v>90</v>
      </c>
      <c r="P14981" cm="1">
        <f t="array" ref="P14981">IF(Q14981&gt;0,INDEX(Q14981:Q36705,MATCH(TRUE,INDEX(Q14981:Q36705="",,),0)-1),"")</f>
        <v>11</v>
      </c>
      <c r="Q14981">
        <f t="shared" si="380"/>
        <v>6</v>
      </c>
      <c r="R14981">
        <f t="shared" si="381"/>
        <v>0</v>
      </c>
    </row>
    <row r="14982" spans="1:18" x14ac:dyDescent="0.3">
      <c r="A14982" t="s">
        <v>1031</v>
      </c>
      <c r="B14982" s="1">
        <v>38390</v>
      </c>
      <c r="C14982" t="s">
        <v>16</v>
      </c>
      <c r="D14982" t="s">
        <v>1075</v>
      </c>
      <c r="E14982" t="s">
        <v>1076</v>
      </c>
      <c r="G14982" s="6" t="s">
        <v>29</v>
      </c>
      <c r="H14982" t="s">
        <v>126</v>
      </c>
      <c r="I14982" t="s">
        <v>26</v>
      </c>
      <c r="J14982" t="s">
        <v>27</v>
      </c>
      <c r="K14982">
        <v>45</v>
      </c>
      <c r="L14982">
        <v>9.3000000000000007</v>
      </c>
      <c r="M14982" t="s">
        <v>922</v>
      </c>
      <c r="N14982">
        <v>9.3000000000000007</v>
      </c>
      <c r="P14982" cm="1">
        <f t="array" ref="P14982">IF(Q14982&gt;0,INDEX(Q14982:Q36706,MATCH(TRUE,INDEX(Q14982:Q36706="",,),0)-1),"")</f>
        <v>11</v>
      </c>
      <c r="Q14982">
        <f t="shared" si="380"/>
        <v>6</v>
      </c>
      <c r="R14982">
        <f t="shared" si="381"/>
        <v>0</v>
      </c>
    </row>
    <row r="14983" spans="1:18" x14ac:dyDescent="0.3">
      <c r="A14983" t="s">
        <v>1031</v>
      </c>
      <c r="B14983" s="1">
        <v>38390</v>
      </c>
      <c r="C14983" t="s">
        <v>16</v>
      </c>
      <c r="D14983" t="s">
        <v>1075</v>
      </c>
      <c r="E14983" t="s">
        <v>1076</v>
      </c>
      <c r="G14983" s="6" t="s">
        <v>29</v>
      </c>
      <c r="H14983" t="s">
        <v>99</v>
      </c>
      <c r="I14983" t="s">
        <v>26</v>
      </c>
      <c r="J14983" t="s">
        <v>27</v>
      </c>
      <c r="K14983">
        <v>18</v>
      </c>
      <c r="L14983">
        <v>10.050000000000001</v>
      </c>
      <c r="M14983" t="s">
        <v>922</v>
      </c>
      <c r="N14983">
        <v>10.050000000000001</v>
      </c>
      <c r="P14983" cm="1">
        <f t="array" ref="P14983">IF(Q14983&gt;0,INDEX(Q14983:Q36707,MATCH(TRUE,INDEX(Q14983:Q36707="",,),0)-1),"")</f>
        <v>11</v>
      </c>
      <c r="Q14983">
        <f t="shared" si="380"/>
        <v>6</v>
      </c>
      <c r="R14983">
        <f t="shared" si="381"/>
        <v>0</v>
      </c>
    </row>
    <row r="14984" spans="1:18" x14ac:dyDescent="0.3">
      <c r="A14984" t="s">
        <v>1031</v>
      </c>
      <c r="B14984" s="1">
        <v>38390</v>
      </c>
      <c r="C14984" t="s">
        <v>16</v>
      </c>
      <c r="D14984" t="s">
        <v>1075</v>
      </c>
      <c r="E14984" t="s">
        <v>1076</v>
      </c>
      <c r="G14984" s="6" t="s">
        <v>29</v>
      </c>
      <c r="H14984" t="s">
        <v>148</v>
      </c>
      <c r="I14984" t="s">
        <v>26</v>
      </c>
      <c r="J14984" t="s">
        <v>27</v>
      </c>
      <c r="K14984">
        <v>45</v>
      </c>
      <c r="L14984">
        <v>9.35</v>
      </c>
      <c r="M14984" t="s">
        <v>922</v>
      </c>
      <c r="N14984">
        <v>9.35</v>
      </c>
      <c r="P14984" cm="1">
        <f t="array" ref="P14984">IF(Q14984&gt;0,INDEX(Q14984:Q36708,MATCH(TRUE,INDEX(Q14984:Q36708="",,),0)-1),"")</f>
        <v>11</v>
      </c>
      <c r="Q14984">
        <f t="shared" si="380"/>
        <v>6</v>
      </c>
      <c r="R14984">
        <f t="shared" si="381"/>
        <v>0</v>
      </c>
    </row>
    <row r="14985" spans="1:18" x14ac:dyDescent="0.3">
      <c r="A14985" t="s">
        <v>1031</v>
      </c>
      <c r="B14985" s="1">
        <v>38390</v>
      </c>
      <c r="C14985" t="s">
        <v>16</v>
      </c>
      <c r="D14985" t="s">
        <v>1075</v>
      </c>
      <c r="E14985" t="s">
        <v>1076</v>
      </c>
      <c r="G14985" s="6" t="s">
        <v>29</v>
      </c>
      <c r="H14985" t="s">
        <v>69</v>
      </c>
      <c r="I14985" t="s">
        <v>26</v>
      </c>
      <c r="J14985" t="s">
        <v>27</v>
      </c>
      <c r="K14985">
        <v>63.8</v>
      </c>
      <c r="L14985">
        <v>15.85</v>
      </c>
      <c r="M14985" t="s">
        <v>922</v>
      </c>
      <c r="N14985">
        <v>15.85</v>
      </c>
      <c r="P14985" cm="1">
        <f t="array" ref="P14985">IF(Q14985&gt;0,INDEX(Q14985:Q36709,MATCH(TRUE,INDEX(Q14985:Q36709="",,),0)-1),"")</f>
        <v>11</v>
      </c>
      <c r="Q14985">
        <f t="shared" si="380"/>
        <v>6</v>
      </c>
      <c r="R14985">
        <f t="shared" si="381"/>
        <v>0</v>
      </c>
    </row>
    <row r="14986" spans="1:18" x14ac:dyDescent="0.3">
      <c r="A14986" t="s">
        <v>1031</v>
      </c>
      <c r="B14986" s="1">
        <v>38390</v>
      </c>
      <c r="C14986" t="s">
        <v>16</v>
      </c>
      <c r="D14986" t="s">
        <v>1075</v>
      </c>
      <c r="E14986" t="s">
        <v>1076</v>
      </c>
      <c r="G14986" s="6" t="s">
        <v>29</v>
      </c>
      <c r="H14986" t="s">
        <v>41</v>
      </c>
      <c r="I14986" t="s">
        <v>26</v>
      </c>
      <c r="J14986" t="s">
        <v>27</v>
      </c>
      <c r="K14986">
        <v>16.399999999999999</v>
      </c>
      <c r="L14986">
        <v>65.25</v>
      </c>
      <c r="M14986" t="s">
        <v>922</v>
      </c>
      <c r="N14986">
        <v>65.25</v>
      </c>
      <c r="P14986" cm="1">
        <f t="array" ref="P14986">IF(Q14986&gt;0,INDEX(Q14986:Q36710,MATCH(TRUE,INDEX(Q14986:Q36710="",,),0)-1),"")</f>
        <v>11</v>
      </c>
      <c r="Q14986">
        <f t="shared" si="380"/>
        <v>6</v>
      </c>
      <c r="R14986">
        <f t="shared" si="381"/>
        <v>0</v>
      </c>
    </row>
    <row r="14987" spans="1:18" x14ac:dyDescent="0.3">
      <c r="A14987" t="s">
        <v>1031</v>
      </c>
      <c r="B14987" s="1">
        <v>38390</v>
      </c>
      <c r="C14987" t="s">
        <v>16</v>
      </c>
      <c r="D14987" t="s">
        <v>1075</v>
      </c>
      <c r="E14987" t="s">
        <v>1076</v>
      </c>
      <c r="G14987" s="6" t="s">
        <v>29</v>
      </c>
      <c r="H14987" t="s">
        <v>154</v>
      </c>
      <c r="I14987" t="s">
        <v>26</v>
      </c>
      <c r="J14987" t="s">
        <v>27</v>
      </c>
      <c r="K14987">
        <v>18</v>
      </c>
      <c r="L14987">
        <v>5.55</v>
      </c>
      <c r="M14987" t="s">
        <v>922</v>
      </c>
      <c r="N14987">
        <v>5.55</v>
      </c>
      <c r="P14987" cm="1">
        <f t="array" ref="P14987">IF(Q14987&gt;0,INDEX(Q14987:Q36711,MATCH(TRUE,INDEX(Q14987:Q36711="",,),0)-1),"")</f>
        <v>11</v>
      </c>
      <c r="Q14987">
        <f t="shared" si="380"/>
        <v>6</v>
      </c>
      <c r="R14987">
        <f t="shared" si="381"/>
        <v>0</v>
      </c>
    </row>
    <row r="14988" spans="1:18" x14ac:dyDescent="0.3">
      <c r="A14988" t="s">
        <v>1031</v>
      </c>
      <c r="B14988" s="1">
        <v>38390</v>
      </c>
      <c r="C14988" t="s">
        <v>16</v>
      </c>
      <c r="D14988" t="s">
        <v>1075</v>
      </c>
      <c r="E14988" t="s">
        <v>1076</v>
      </c>
      <c r="G14988" s="6" t="s">
        <v>29</v>
      </c>
      <c r="H14988" t="s">
        <v>43</v>
      </c>
      <c r="I14988" t="s">
        <v>26</v>
      </c>
      <c r="J14988" t="s">
        <v>27</v>
      </c>
      <c r="K14988">
        <v>31.5</v>
      </c>
      <c r="L14988">
        <v>21.15</v>
      </c>
      <c r="M14988" t="s">
        <v>922</v>
      </c>
      <c r="N14988">
        <v>21.15</v>
      </c>
      <c r="P14988" cm="1">
        <f t="array" ref="P14988">IF(Q14988&gt;0,INDEX(Q14988:Q36712,MATCH(TRUE,INDEX(Q14988:Q36712="",,),0)-1),"")</f>
        <v>11</v>
      </c>
      <c r="Q14988">
        <f t="shared" si="380"/>
        <v>6</v>
      </c>
      <c r="R14988">
        <f t="shared" si="381"/>
        <v>0</v>
      </c>
    </row>
    <row r="14989" spans="1:18" x14ac:dyDescent="0.3">
      <c r="A14989" t="s">
        <v>1031</v>
      </c>
      <c r="B14989" s="1">
        <v>38390</v>
      </c>
      <c r="C14989" t="s">
        <v>16</v>
      </c>
      <c r="D14989" t="s">
        <v>1075</v>
      </c>
      <c r="E14989" t="s">
        <v>1076</v>
      </c>
      <c r="G14989" t="s">
        <v>19</v>
      </c>
      <c r="H14989" t="s">
        <v>30</v>
      </c>
      <c r="I14989" t="s">
        <v>26</v>
      </c>
      <c r="J14989" t="s">
        <v>27</v>
      </c>
      <c r="K14989">
        <v>234.5</v>
      </c>
      <c r="L14989">
        <v>18.2</v>
      </c>
      <c r="M14989" t="s">
        <v>927</v>
      </c>
      <c r="N14989">
        <v>32</v>
      </c>
      <c r="P14989" cm="1">
        <f t="array" ref="P14989">IF(Q14989&gt;0,INDEX(Q14989:Q36713,MATCH(TRUE,INDEX(Q14989:Q36713="",,),0)-1),"")</f>
        <v>11</v>
      </c>
      <c r="Q14989">
        <f t="shared" si="380"/>
        <v>7</v>
      </c>
      <c r="R14989">
        <f t="shared" si="381"/>
        <v>0</v>
      </c>
    </row>
    <row r="14990" spans="1:18" x14ac:dyDescent="0.3">
      <c r="A14990" t="s">
        <v>1031</v>
      </c>
      <c r="B14990" s="1">
        <v>38390</v>
      </c>
      <c r="C14990" t="s">
        <v>16</v>
      </c>
      <c r="D14990" t="s">
        <v>1075</v>
      </c>
      <c r="E14990" t="s">
        <v>1076</v>
      </c>
      <c r="G14990" t="s">
        <v>19</v>
      </c>
      <c r="H14990" t="s">
        <v>63</v>
      </c>
      <c r="I14990" t="s">
        <v>26</v>
      </c>
      <c r="J14990" t="s">
        <v>27</v>
      </c>
      <c r="K14990">
        <v>527.20000000000005</v>
      </c>
      <c r="L14990">
        <v>21.6</v>
      </c>
      <c r="M14990" t="s">
        <v>927</v>
      </c>
      <c r="N14990">
        <v>33</v>
      </c>
      <c r="P14990" cm="1">
        <f t="array" ref="P14990">IF(Q14990&gt;0,INDEX(Q14990:Q36714,MATCH(TRUE,INDEX(Q14990:Q36714="",,),0)-1),"")</f>
        <v>11</v>
      </c>
      <c r="Q14990">
        <f t="shared" si="380"/>
        <v>7</v>
      </c>
      <c r="R14990">
        <f t="shared" si="381"/>
        <v>0</v>
      </c>
    </row>
    <row r="14991" spans="1:18" x14ac:dyDescent="0.3">
      <c r="A14991" t="s">
        <v>1031</v>
      </c>
      <c r="B14991" s="1">
        <v>38390</v>
      </c>
      <c r="C14991" t="s">
        <v>16</v>
      </c>
      <c r="D14991" t="s">
        <v>1075</v>
      </c>
      <c r="E14991" t="s">
        <v>1076</v>
      </c>
      <c r="G14991" s="6" t="s">
        <v>29</v>
      </c>
      <c r="H14991" t="s">
        <v>30</v>
      </c>
      <c r="I14991" t="s">
        <v>21</v>
      </c>
      <c r="J14991" t="s">
        <v>22</v>
      </c>
      <c r="K14991">
        <v>4.9000000000000004</v>
      </c>
      <c r="L14991">
        <v>143</v>
      </c>
      <c r="M14991" t="s">
        <v>927</v>
      </c>
      <c r="N14991">
        <v>143</v>
      </c>
      <c r="P14991" cm="1">
        <f t="array" ref="P14991">IF(Q14991&gt;0,INDEX(Q14991:Q36715,MATCH(TRUE,INDEX(Q14991:Q36715="",,),0)-1),"")</f>
        <v>11</v>
      </c>
      <c r="Q14991">
        <f t="shared" si="380"/>
        <v>7</v>
      </c>
      <c r="R14991">
        <f t="shared" si="381"/>
        <v>0</v>
      </c>
    </row>
    <row r="14992" spans="1:18" x14ac:dyDescent="0.3">
      <c r="A14992" t="s">
        <v>1031</v>
      </c>
      <c r="B14992" s="1">
        <v>38390</v>
      </c>
      <c r="C14992" t="s">
        <v>16</v>
      </c>
      <c r="D14992" t="s">
        <v>1075</v>
      </c>
      <c r="E14992" t="s">
        <v>1076</v>
      </c>
      <c r="G14992" s="6" t="s">
        <v>29</v>
      </c>
      <c r="H14992" t="s">
        <v>126</v>
      </c>
      <c r="I14992" t="s">
        <v>21</v>
      </c>
      <c r="J14992" t="s">
        <v>22</v>
      </c>
      <c r="K14992">
        <v>7.8</v>
      </c>
      <c r="L14992">
        <v>53</v>
      </c>
      <c r="M14992" t="s">
        <v>927</v>
      </c>
      <c r="N14992">
        <v>53</v>
      </c>
      <c r="P14992" cm="1">
        <f t="array" ref="P14992">IF(Q14992&gt;0,INDEX(Q14992:Q36716,MATCH(TRUE,INDEX(Q14992:Q36716="",,),0)-1),"")</f>
        <v>11</v>
      </c>
      <c r="Q14992">
        <f t="shared" si="380"/>
        <v>7</v>
      </c>
      <c r="R14992">
        <f t="shared" si="381"/>
        <v>0</v>
      </c>
    </row>
    <row r="14993" spans="1:18" x14ac:dyDescent="0.3">
      <c r="A14993" t="s">
        <v>1031</v>
      </c>
      <c r="B14993" s="1">
        <v>38390</v>
      </c>
      <c r="C14993" t="s">
        <v>16</v>
      </c>
      <c r="D14993" t="s">
        <v>1075</v>
      </c>
      <c r="E14993" t="s">
        <v>1076</v>
      </c>
      <c r="G14993" s="6" t="s">
        <v>29</v>
      </c>
      <c r="H14993" t="s">
        <v>69</v>
      </c>
      <c r="I14993" t="s">
        <v>21</v>
      </c>
      <c r="J14993" t="s">
        <v>22</v>
      </c>
      <c r="K14993">
        <v>3.4</v>
      </c>
      <c r="L14993">
        <v>76</v>
      </c>
      <c r="M14993" t="s">
        <v>927</v>
      </c>
      <c r="N14993">
        <v>76</v>
      </c>
      <c r="P14993" cm="1">
        <f t="array" ref="P14993">IF(Q14993&gt;0,INDEX(Q14993:Q36717,MATCH(TRUE,INDEX(Q14993:Q36717="",,),0)-1),"")</f>
        <v>11</v>
      </c>
      <c r="Q14993">
        <f t="shared" si="380"/>
        <v>7</v>
      </c>
      <c r="R14993">
        <f t="shared" si="381"/>
        <v>0</v>
      </c>
    </row>
    <row r="14994" spans="1:18" x14ac:dyDescent="0.3">
      <c r="A14994" t="s">
        <v>1031</v>
      </c>
      <c r="B14994" s="1">
        <v>38390</v>
      </c>
      <c r="C14994" t="s">
        <v>16</v>
      </c>
      <c r="D14994" t="s">
        <v>1075</v>
      </c>
      <c r="E14994" t="s">
        <v>1076</v>
      </c>
      <c r="G14994" s="6" t="s">
        <v>29</v>
      </c>
      <c r="H14994" t="s">
        <v>41</v>
      </c>
      <c r="I14994" t="s">
        <v>21</v>
      </c>
      <c r="J14994" t="s">
        <v>22</v>
      </c>
      <c r="K14994">
        <v>9.1</v>
      </c>
      <c r="L14994">
        <v>182</v>
      </c>
      <c r="M14994" t="s">
        <v>927</v>
      </c>
      <c r="N14994">
        <v>182</v>
      </c>
      <c r="P14994" cm="1">
        <f t="array" ref="P14994">IF(Q14994&gt;0,INDEX(Q14994:Q36718,MATCH(TRUE,INDEX(Q14994:Q36718="",,),0)-1),"")</f>
        <v>11</v>
      </c>
      <c r="Q14994">
        <f t="shared" si="380"/>
        <v>7</v>
      </c>
      <c r="R14994">
        <f t="shared" si="381"/>
        <v>0</v>
      </c>
    </row>
    <row r="14995" spans="1:18" x14ac:dyDescent="0.3">
      <c r="A14995" t="s">
        <v>1031</v>
      </c>
      <c r="B14995" s="1">
        <v>38390</v>
      </c>
      <c r="C14995" t="s">
        <v>16</v>
      </c>
      <c r="D14995" t="s">
        <v>1075</v>
      </c>
      <c r="E14995" t="s">
        <v>1076</v>
      </c>
      <c r="G14995" s="6" t="s">
        <v>29</v>
      </c>
      <c r="H14995" t="s">
        <v>43</v>
      </c>
      <c r="I14995" t="s">
        <v>21</v>
      </c>
      <c r="J14995" t="s">
        <v>22</v>
      </c>
      <c r="K14995">
        <v>5</v>
      </c>
      <c r="L14995">
        <v>130</v>
      </c>
      <c r="M14995" t="s">
        <v>927</v>
      </c>
      <c r="N14995">
        <v>130</v>
      </c>
      <c r="P14995" cm="1">
        <f t="array" ref="P14995">IF(Q14995&gt;0,INDEX(Q14995:Q36719,MATCH(TRUE,INDEX(Q14995:Q36719="",,),0)-1),"")</f>
        <v>11</v>
      </c>
      <c r="Q14995">
        <f t="shared" si="380"/>
        <v>7</v>
      </c>
      <c r="R14995">
        <f t="shared" si="381"/>
        <v>0</v>
      </c>
    </row>
    <row r="14996" spans="1:18" x14ac:dyDescent="0.3">
      <c r="A14996" t="s">
        <v>1031</v>
      </c>
      <c r="B14996" s="1">
        <v>38390</v>
      </c>
      <c r="C14996" t="s">
        <v>16</v>
      </c>
      <c r="D14996" t="s">
        <v>1075</v>
      </c>
      <c r="E14996" t="s">
        <v>1076</v>
      </c>
      <c r="G14996" s="6" t="s">
        <v>29</v>
      </c>
      <c r="H14996" t="s">
        <v>63</v>
      </c>
      <c r="I14996" t="s">
        <v>21</v>
      </c>
      <c r="J14996" t="s">
        <v>22</v>
      </c>
      <c r="K14996">
        <v>15.8</v>
      </c>
      <c r="L14996">
        <v>90</v>
      </c>
      <c r="M14996" t="s">
        <v>927</v>
      </c>
      <c r="N14996">
        <v>90</v>
      </c>
      <c r="P14996" cm="1">
        <f t="array" ref="P14996">IF(Q14996&gt;0,INDEX(Q14996:Q36720,MATCH(TRUE,INDEX(Q14996:Q36720="",,),0)-1),"")</f>
        <v>11</v>
      </c>
      <c r="Q14996">
        <f t="shared" si="380"/>
        <v>7</v>
      </c>
      <c r="R14996">
        <f t="shared" si="381"/>
        <v>0</v>
      </c>
    </row>
    <row r="14997" spans="1:18" x14ac:dyDescent="0.3">
      <c r="A14997" t="s">
        <v>1031</v>
      </c>
      <c r="B14997" s="1">
        <v>38390</v>
      </c>
      <c r="C14997" t="s">
        <v>16</v>
      </c>
      <c r="D14997" t="s">
        <v>1075</v>
      </c>
      <c r="E14997" t="s">
        <v>1076</v>
      </c>
      <c r="G14997" s="6" t="s">
        <v>29</v>
      </c>
      <c r="H14997" t="s">
        <v>126</v>
      </c>
      <c r="I14997" t="s">
        <v>26</v>
      </c>
      <c r="J14997" t="s">
        <v>27</v>
      </c>
      <c r="K14997">
        <v>45</v>
      </c>
      <c r="L14997">
        <v>9.3000000000000007</v>
      </c>
      <c r="M14997" t="s">
        <v>927</v>
      </c>
      <c r="N14997">
        <v>9.3000000000000007</v>
      </c>
      <c r="P14997" cm="1">
        <f t="array" ref="P14997">IF(Q14997&gt;0,INDEX(Q14997:Q36721,MATCH(TRUE,INDEX(Q14997:Q36721="",,),0)-1),"")</f>
        <v>11</v>
      </c>
      <c r="Q14997">
        <f t="shared" si="380"/>
        <v>7</v>
      </c>
      <c r="R14997">
        <f t="shared" si="381"/>
        <v>0</v>
      </c>
    </row>
    <row r="14998" spans="1:18" x14ac:dyDescent="0.3">
      <c r="A14998" t="s">
        <v>1031</v>
      </c>
      <c r="B14998" s="1">
        <v>38390</v>
      </c>
      <c r="C14998" t="s">
        <v>16</v>
      </c>
      <c r="D14998" t="s">
        <v>1075</v>
      </c>
      <c r="E14998" t="s">
        <v>1076</v>
      </c>
      <c r="G14998" s="6" t="s">
        <v>29</v>
      </c>
      <c r="H14998" t="s">
        <v>99</v>
      </c>
      <c r="I14998" t="s">
        <v>26</v>
      </c>
      <c r="J14998" t="s">
        <v>27</v>
      </c>
      <c r="K14998">
        <v>18</v>
      </c>
      <c r="L14998">
        <v>10.050000000000001</v>
      </c>
      <c r="M14998" t="s">
        <v>927</v>
      </c>
      <c r="N14998">
        <v>10.050000000000001</v>
      </c>
      <c r="P14998" cm="1">
        <f t="array" ref="P14998">IF(Q14998&gt;0,INDEX(Q14998:Q36722,MATCH(TRUE,INDEX(Q14998:Q36722="",,),0)-1),"")</f>
        <v>11</v>
      </c>
      <c r="Q14998">
        <f t="shared" si="380"/>
        <v>7</v>
      </c>
      <c r="R14998">
        <f t="shared" si="381"/>
        <v>0</v>
      </c>
    </row>
    <row r="14999" spans="1:18" x14ac:dyDescent="0.3">
      <c r="A14999" t="s">
        <v>1031</v>
      </c>
      <c r="B14999" s="1">
        <v>38390</v>
      </c>
      <c r="C14999" t="s">
        <v>16</v>
      </c>
      <c r="D14999" t="s">
        <v>1075</v>
      </c>
      <c r="E14999" t="s">
        <v>1076</v>
      </c>
      <c r="G14999" s="6" t="s">
        <v>29</v>
      </c>
      <c r="H14999" t="s">
        <v>148</v>
      </c>
      <c r="I14999" t="s">
        <v>26</v>
      </c>
      <c r="J14999" t="s">
        <v>27</v>
      </c>
      <c r="K14999">
        <v>45</v>
      </c>
      <c r="L14999">
        <v>9.35</v>
      </c>
      <c r="M14999" t="s">
        <v>927</v>
      </c>
      <c r="N14999">
        <v>9.35</v>
      </c>
      <c r="P14999" cm="1">
        <f t="array" ref="P14999">IF(Q14999&gt;0,INDEX(Q14999:Q36723,MATCH(TRUE,INDEX(Q14999:Q36723="",,),0)-1),"")</f>
        <v>11</v>
      </c>
      <c r="Q14999">
        <f t="shared" si="380"/>
        <v>7</v>
      </c>
      <c r="R14999">
        <f t="shared" si="381"/>
        <v>0</v>
      </c>
    </row>
    <row r="15000" spans="1:18" x14ac:dyDescent="0.3">
      <c r="A15000" t="s">
        <v>1031</v>
      </c>
      <c r="B15000" s="1">
        <v>38390</v>
      </c>
      <c r="C15000" t="s">
        <v>16</v>
      </c>
      <c r="D15000" t="s">
        <v>1075</v>
      </c>
      <c r="E15000" t="s">
        <v>1076</v>
      </c>
      <c r="G15000" s="6" t="s">
        <v>29</v>
      </c>
      <c r="H15000" t="s">
        <v>69</v>
      </c>
      <c r="I15000" t="s">
        <v>26</v>
      </c>
      <c r="J15000" t="s">
        <v>27</v>
      </c>
      <c r="K15000">
        <v>63.8</v>
      </c>
      <c r="L15000">
        <v>15.85</v>
      </c>
      <c r="M15000" t="s">
        <v>927</v>
      </c>
      <c r="N15000">
        <v>15.85</v>
      </c>
      <c r="P15000" cm="1">
        <f t="array" ref="P15000">IF(Q15000&gt;0,INDEX(Q15000:Q36724,MATCH(TRUE,INDEX(Q15000:Q36724="",,),0)-1),"")</f>
        <v>11</v>
      </c>
      <c r="Q15000">
        <f t="shared" si="380"/>
        <v>7</v>
      </c>
      <c r="R15000">
        <f t="shared" si="381"/>
        <v>0</v>
      </c>
    </row>
    <row r="15001" spans="1:18" x14ac:dyDescent="0.3">
      <c r="A15001" t="s">
        <v>1031</v>
      </c>
      <c r="B15001" s="1">
        <v>38390</v>
      </c>
      <c r="C15001" t="s">
        <v>16</v>
      </c>
      <c r="D15001" t="s">
        <v>1075</v>
      </c>
      <c r="E15001" t="s">
        <v>1076</v>
      </c>
      <c r="G15001" s="6" t="s">
        <v>29</v>
      </c>
      <c r="H15001" t="s">
        <v>41</v>
      </c>
      <c r="I15001" t="s">
        <v>26</v>
      </c>
      <c r="J15001" t="s">
        <v>27</v>
      </c>
      <c r="K15001">
        <v>16.399999999999999</v>
      </c>
      <c r="L15001">
        <v>65.25</v>
      </c>
      <c r="M15001" t="s">
        <v>927</v>
      </c>
      <c r="N15001">
        <v>65.25</v>
      </c>
      <c r="P15001" cm="1">
        <f t="array" ref="P15001">IF(Q15001&gt;0,INDEX(Q15001:Q36725,MATCH(TRUE,INDEX(Q15001:Q36725="",,),0)-1),"")</f>
        <v>11</v>
      </c>
      <c r="Q15001">
        <f t="shared" si="380"/>
        <v>7</v>
      </c>
      <c r="R15001">
        <f t="shared" si="381"/>
        <v>0</v>
      </c>
    </row>
    <row r="15002" spans="1:18" x14ac:dyDescent="0.3">
      <c r="A15002" t="s">
        <v>1031</v>
      </c>
      <c r="B15002" s="1">
        <v>38390</v>
      </c>
      <c r="C15002" t="s">
        <v>16</v>
      </c>
      <c r="D15002" t="s">
        <v>1075</v>
      </c>
      <c r="E15002" t="s">
        <v>1076</v>
      </c>
      <c r="G15002" s="6" t="s">
        <v>29</v>
      </c>
      <c r="H15002" t="s">
        <v>154</v>
      </c>
      <c r="I15002" t="s">
        <v>26</v>
      </c>
      <c r="J15002" t="s">
        <v>27</v>
      </c>
      <c r="K15002">
        <v>18</v>
      </c>
      <c r="L15002">
        <v>5.55</v>
      </c>
      <c r="M15002" t="s">
        <v>927</v>
      </c>
      <c r="N15002">
        <v>5.55</v>
      </c>
      <c r="P15002" cm="1">
        <f t="array" ref="P15002">IF(Q15002&gt;0,INDEX(Q15002:Q36726,MATCH(TRUE,INDEX(Q15002:Q36726="",,),0)-1),"")</f>
        <v>11</v>
      </c>
      <c r="Q15002">
        <f t="shared" si="380"/>
        <v>7</v>
      </c>
      <c r="R15002">
        <f t="shared" si="381"/>
        <v>0</v>
      </c>
    </row>
    <row r="15003" spans="1:18" x14ac:dyDescent="0.3">
      <c r="A15003" t="s">
        <v>1031</v>
      </c>
      <c r="B15003" s="1">
        <v>38390</v>
      </c>
      <c r="C15003" t="s">
        <v>16</v>
      </c>
      <c r="D15003" t="s">
        <v>1075</v>
      </c>
      <c r="E15003" t="s">
        <v>1076</v>
      </c>
      <c r="G15003" s="6" t="s">
        <v>29</v>
      </c>
      <c r="H15003" t="s">
        <v>43</v>
      </c>
      <c r="I15003" t="s">
        <v>26</v>
      </c>
      <c r="J15003" t="s">
        <v>27</v>
      </c>
      <c r="K15003">
        <v>31.5</v>
      </c>
      <c r="L15003">
        <v>21.15</v>
      </c>
      <c r="M15003" t="s">
        <v>927</v>
      </c>
      <c r="N15003">
        <v>21.15</v>
      </c>
      <c r="P15003" cm="1">
        <f t="array" ref="P15003">IF(Q15003&gt;0,INDEX(Q15003:Q36727,MATCH(TRUE,INDEX(Q15003:Q36727="",,),0)-1),"")</f>
        <v>11</v>
      </c>
      <c r="Q15003">
        <f t="shared" si="380"/>
        <v>7</v>
      </c>
      <c r="R15003">
        <f t="shared" si="381"/>
        <v>0</v>
      </c>
    </row>
    <row r="15004" spans="1:18" x14ac:dyDescent="0.3">
      <c r="A15004" t="s">
        <v>1031</v>
      </c>
      <c r="B15004" s="1">
        <v>38390</v>
      </c>
      <c r="C15004" t="s">
        <v>16</v>
      </c>
      <c r="D15004" t="s">
        <v>1075</v>
      </c>
      <c r="E15004" t="s">
        <v>1076</v>
      </c>
      <c r="G15004" t="s">
        <v>19</v>
      </c>
      <c r="H15004" t="s">
        <v>30</v>
      </c>
      <c r="I15004" t="s">
        <v>26</v>
      </c>
      <c r="J15004" t="s">
        <v>27</v>
      </c>
      <c r="K15004">
        <v>234.5</v>
      </c>
      <c r="L15004">
        <v>18.2</v>
      </c>
      <c r="M15004" t="s">
        <v>162</v>
      </c>
      <c r="N15004">
        <v>25</v>
      </c>
      <c r="P15004" cm="1">
        <f t="array" ref="P15004">IF(Q15004&gt;0,INDEX(Q15004:Q36728,MATCH(TRUE,INDEX(Q15004:Q36728="",,),0)-1),"")</f>
        <v>11</v>
      </c>
      <c r="Q15004">
        <f t="shared" si="380"/>
        <v>8</v>
      </c>
      <c r="R15004">
        <f t="shared" si="381"/>
        <v>0</v>
      </c>
    </row>
    <row r="15005" spans="1:18" x14ac:dyDescent="0.3">
      <c r="A15005" t="s">
        <v>1031</v>
      </c>
      <c r="B15005" s="1">
        <v>38390</v>
      </c>
      <c r="C15005" t="s">
        <v>16</v>
      </c>
      <c r="D15005" t="s">
        <v>1075</v>
      </c>
      <c r="E15005" t="s">
        <v>1076</v>
      </c>
      <c r="G15005" t="s">
        <v>19</v>
      </c>
      <c r="H15005" t="s">
        <v>63</v>
      </c>
      <c r="I15005" t="s">
        <v>26</v>
      </c>
      <c r="J15005" t="s">
        <v>27</v>
      </c>
      <c r="K15005">
        <v>527.20000000000005</v>
      </c>
      <c r="L15005">
        <v>21.6</v>
      </c>
      <c r="M15005" t="s">
        <v>162</v>
      </c>
      <c r="N15005">
        <v>28</v>
      </c>
      <c r="P15005" cm="1">
        <f t="array" ref="P15005">IF(Q15005&gt;0,INDEX(Q15005:Q36729,MATCH(TRUE,INDEX(Q15005:Q36729="",,),0)-1),"")</f>
        <v>11</v>
      </c>
      <c r="Q15005">
        <f t="shared" si="380"/>
        <v>8</v>
      </c>
      <c r="R15005">
        <f t="shared" si="381"/>
        <v>0</v>
      </c>
    </row>
    <row r="15006" spans="1:18" x14ac:dyDescent="0.3">
      <c r="A15006" t="s">
        <v>1031</v>
      </c>
      <c r="B15006" s="1">
        <v>38390</v>
      </c>
      <c r="C15006" t="s">
        <v>16</v>
      </c>
      <c r="D15006" t="s">
        <v>1075</v>
      </c>
      <c r="E15006" t="s">
        <v>1076</v>
      </c>
      <c r="G15006" s="6" t="s">
        <v>29</v>
      </c>
      <c r="H15006" t="s">
        <v>30</v>
      </c>
      <c r="I15006" t="s">
        <v>21</v>
      </c>
      <c r="J15006" t="s">
        <v>22</v>
      </c>
      <c r="K15006">
        <v>4.9000000000000004</v>
      </c>
      <c r="L15006">
        <v>143</v>
      </c>
      <c r="M15006" t="s">
        <v>162</v>
      </c>
      <c r="N15006">
        <v>143</v>
      </c>
      <c r="P15006" cm="1">
        <f t="array" ref="P15006">IF(Q15006&gt;0,INDEX(Q15006:Q36730,MATCH(TRUE,INDEX(Q15006:Q36730="",,),0)-1),"")</f>
        <v>11</v>
      </c>
      <c r="Q15006">
        <f t="shared" si="380"/>
        <v>8</v>
      </c>
      <c r="R15006">
        <f t="shared" si="381"/>
        <v>0</v>
      </c>
    </row>
    <row r="15007" spans="1:18" x14ac:dyDescent="0.3">
      <c r="A15007" t="s">
        <v>1031</v>
      </c>
      <c r="B15007" s="1">
        <v>38390</v>
      </c>
      <c r="C15007" t="s">
        <v>16</v>
      </c>
      <c r="D15007" t="s">
        <v>1075</v>
      </c>
      <c r="E15007" t="s">
        <v>1076</v>
      </c>
      <c r="G15007" s="6" t="s">
        <v>29</v>
      </c>
      <c r="H15007" t="s">
        <v>126</v>
      </c>
      <c r="I15007" t="s">
        <v>21</v>
      </c>
      <c r="J15007" t="s">
        <v>22</v>
      </c>
      <c r="K15007">
        <v>7.8</v>
      </c>
      <c r="L15007">
        <v>53</v>
      </c>
      <c r="M15007" t="s">
        <v>162</v>
      </c>
      <c r="N15007">
        <v>53</v>
      </c>
      <c r="P15007" cm="1">
        <f t="array" ref="P15007">IF(Q15007&gt;0,INDEX(Q15007:Q36731,MATCH(TRUE,INDEX(Q15007:Q36731="",,),0)-1),"")</f>
        <v>11</v>
      </c>
      <c r="Q15007">
        <f t="shared" si="380"/>
        <v>8</v>
      </c>
      <c r="R15007">
        <f t="shared" si="381"/>
        <v>0</v>
      </c>
    </row>
    <row r="15008" spans="1:18" x14ac:dyDescent="0.3">
      <c r="A15008" t="s">
        <v>1031</v>
      </c>
      <c r="B15008" s="1">
        <v>38390</v>
      </c>
      <c r="C15008" t="s">
        <v>16</v>
      </c>
      <c r="D15008" t="s">
        <v>1075</v>
      </c>
      <c r="E15008" t="s">
        <v>1076</v>
      </c>
      <c r="G15008" s="6" t="s">
        <v>29</v>
      </c>
      <c r="H15008" t="s">
        <v>69</v>
      </c>
      <c r="I15008" t="s">
        <v>21</v>
      </c>
      <c r="J15008" t="s">
        <v>22</v>
      </c>
      <c r="K15008">
        <v>3.4</v>
      </c>
      <c r="L15008">
        <v>76</v>
      </c>
      <c r="M15008" t="s">
        <v>162</v>
      </c>
      <c r="N15008">
        <v>76</v>
      </c>
      <c r="P15008" cm="1">
        <f t="array" ref="P15008">IF(Q15008&gt;0,INDEX(Q15008:Q36732,MATCH(TRUE,INDEX(Q15008:Q36732="",,),0)-1),"")</f>
        <v>11</v>
      </c>
      <c r="Q15008">
        <f t="shared" si="380"/>
        <v>8</v>
      </c>
      <c r="R15008">
        <f t="shared" si="381"/>
        <v>0</v>
      </c>
    </row>
    <row r="15009" spans="1:18" x14ac:dyDescent="0.3">
      <c r="A15009" t="s">
        <v>1031</v>
      </c>
      <c r="B15009" s="1">
        <v>38390</v>
      </c>
      <c r="C15009" t="s">
        <v>16</v>
      </c>
      <c r="D15009" t="s">
        <v>1075</v>
      </c>
      <c r="E15009" t="s">
        <v>1076</v>
      </c>
      <c r="G15009" s="6" t="s">
        <v>29</v>
      </c>
      <c r="H15009" t="s">
        <v>41</v>
      </c>
      <c r="I15009" t="s">
        <v>21</v>
      </c>
      <c r="J15009" t="s">
        <v>22</v>
      </c>
      <c r="K15009">
        <v>9.1</v>
      </c>
      <c r="L15009">
        <v>182</v>
      </c>
      <c r="M15009" t="s">
        <v>162</v>
      </c>
      <c r="N15009">
        <v>182</v>
      </c>
      <c r="P15009" cm="1">
        <f t="array" ref="P15009">IF(Q15009&gt;0,INDEX(Q15009:Q36733,MATCH(TRUE,INDEX(Q15009:Q36733="",,),0)-1),"")</f>
        <v>11</v>
      </c>
      <c r="Q15009">
        <f t="shared" si="380"/>
        <v>8</v>
      </c>
      <c r="R15009">
        <f t="shared" si="381"/>
        <v>0</v>
      </c>
    </row>
    <row r="15010" spans="1:18" x14ac:dyDescent="0.3">
      <c r="A15010" t="s">
        <v>1031</v>
      </c>
      <c r="B15010" s="1">
        <v>38390</v>
      </c>
      <c r="C15010" t="s">
        <v>16</v>
      </c>
      <c r="D15010" t="s">
        <v>1075</v>
      </c>
      <c r="E15010" t="s">
        <v>1076</v>
      </c>
      <c r="G15010" s="6" t="s">
        <v>29</v>
      </c>
      <c r="H15010" t="s">
        <v>43</v>
      </c>
      <c r="I15010" t="s">
        <v>21</v>
      </c>
      <c r="J15010" t="s">
        <v>22</v>
      </c>
      <c r="K15010">
        <v>5</v>
      </c>
      <c r="L15010">
        <v>130</v>
      </c>
      <c r="M15010" t="s">
        <v>162</v>
      </c>
      <c r="N15010">
        <v>130</v>
      </c>
      <c r="P15010" cm="1">
        <f t="array" ref="P15010">IF(Q15010&gt;0,INDEX(Q15010:Q36734,MATCH(TRUE,INDEX(Q15010:Q36734="",,),0)-1),"")</f>
        <v>11</v>
      </c>
      <c r="Q15010">
        <f t="shared" si="380"/>
        <v>8</v>
      </c>
      <c r="R15010">
        <f t="shared" si="381"/>
        <v>0</v>
      </c>
    </row>
    <row r="15011" spans="1:18" x14ac:dyDescent="0.3">
      <c r="A15011" t="s">
        <v>1031</v>
      </c>
      <c r="B15011" s="1">
        <v>38390</v>
      </c>
      <c r="C15011" t="s">
        <v>16</v>
      </c>
      <c r="D15011" t="s">
        <v>1075</v>
      </c>
      <c r="E15011" t="s">
        <v>1076</v>
      </c>
      <c r="G15011" s="6" t="s">
        <v>29</v>
      </c>
      <c r="H15011" t="s">
        <v>63</v>
      </c>
      <c r="I15011" t="s">
        <v>21</v>
      </c>
      <c r="J15011" t="s">
        <v>22</v>
      </c>
      <c r="K15011">
        <v>15.8</v>
      </c>
      <c r="L15011">
        <v>90</v>
      </c>
      <c r="M15011" t="s">
        <v>162</v>
      </c>
      <c r="N15011">
        <v>90</v>
      </c>
      <c r="P15011" cm="1">
        <f t="array" ref="P15011">IF(Q15011&gt;0,INDEX(Q15011:Q36735,MATCH(TRUE,INDEX(Q15011:Q36735="",,),0)-1),"")</f>
        <v>11</v>
      </c>
      <c r="Q15011">
        <f t="shared" si="380"/>
        <v>8</v>
      </c>
      <c r="R15011">
        <f t="shared" si="381"/>
        <v>0</v>
      </c>
    </row>
    <row r="15012" spans="1:18" x14ac:dyDescent="0.3">
      <c r="A15012" t="s">
        <v>1031</v>
      </c>
      <c r="B15012" s="1">
        <v>38390</v>
      </c>
      <c r="C15012" t="s">
        <v>16</v>
      </c>
      <c r="D15012" t="s">
        <v>1075</v>
      </c>
      <c r="E15012" t="s">
        <v>1076</v>
      </c>
      <c r="G15012" s="6" t="s">
        <v>29</v>
      </c>
      <c r="H15012" t="s">
        <v>126</v>
      </c>
      <c r="I15012" t="s">
        <v>26</v>
      </c>
      <c r="J15012" t="s">
        <v>27</v>
      </c>
      <c r="K15012">
        <v>45</v>
      </c>
      <c r="L15012">
        <v>9.3000000000000007</v>
      </c>
      <c r="M15012" t="s">
        <v>162</v>
      </c>
      <c r="N15012">
        <v>9.3000000000000007</v>
      </c>
      <c r="P15012" cm="1">
        <f t="array" ref="P15012">IF(Q15012&gt;0,INDEX(Q15012:Q36736,MATCH(TRUE,INDEX(Q15012:Q36736="",,),0)-1),"")</f>
        <v>11</v>
      </c>
      <c r="Q15012">
        <f t="shared" si="380"/>
        <v>8</v>
      </c>
      <c r="R15012">
        <f t="shared" si="381"/>
        <v>0</v>
      </c>
    </row>
    <row r="15013" spans="1:18" x14ac:dyDescent="0.3">
      <c r="A15013" t="s">
        <v>1031</v>
      </c>
      <c r="B15013" s="1">
        <v>38390</v>
      </c>
      <c r="C15013" t="s">
        <v>16</v>
      </c>
      <c r="D15013" t="s">
        <v>1075</v>
      </c>
      <c r="E15013" t="s">
        <v>1076</v>
      </c>
      <c r="G15013" s="6" t="s">
        <v>29</v>
      </c>
      <c r="H15013" t="s">
        <v>99</v>
      </c>
      <c r="I15013" t="s">
        <v>26</v>
      </c>
      <c r="J15013" t="s">
        <v>27</v>
      </c>
      <c r="K15013">
        <v>18</v>
      </c>
      <c r="L15013">
        <v>10.050000000000001</v>
      </c>
      <c r="M15013" t="s">
        <v>162</v>
      </c>
      <c r="N15013">
        <v>10.050000000000001</v>
      </c>
      <c r="P15013" cm="1">
        <f t="array" ref="P15013">IF(Q15013&gt;0,INDEX(Q15013:Q36737,MATCH(TRUE,INDEX(Q15013:Q36737="",,),0)-1),"")</f>
        <v>11</v>
      </c>
      <c r="Q15013">
        <f t="shared" si="380"/>
        <v>8</v>
      </c>
      <c r="R15013">
        <f t="shared" si="381"/>
        <v>0</v>
      </c>
    </row>
    <row r="15014" spans="1:18" x14ac:dyDescent="0.3">
      <c r="A15014" t="s">
        <v>1031</v>
      </c>
      <c r="B15014" s="1">
        <v>38390</v>
      </c>
      <c r="C15014" t="s">
        <v>16</v>
      </c>
      <c r="D15014" t="s">
        <v>1075</v>
      </c>
      <c r="E15014" t="s">
        <v>1076</v>
      </c>
      <c r="G15014" s="6" t="s">
        <v>29</v>
      </c>
      <c r="H15014" t="s">
        <v>148</v>
      </c>
      <c r="I15014" t="s">
        <v>26</v>
      </c>
      <c r="J15014" t="s">
        <v>27</v>
      </c>
      <c r="K15014">
        <v>45</v>
      </c>
      <c r="L15014">
        <v>9.35</v>
      </c>
      <c r="M15014" t="s">
        <v>162</v>
      </c>
      <c r="N15014">
        <v>9.35</v>
      </c>
      <c r="P15014" cm="1">
        <f t="array" ref="P15014">IF(Q15014&gt;0,INDEX(Q15014:Q36738,MATCH(TRUE,INDEX(Q15014:Q36738="",,),0)-1),"")</f>
        <v>11</v>
      </c>
      <c r="Q15014">
        <f t="shared" si="380"/>
        <v>8</v>
      </c>
      <c r="R15014">
        <f t="shared" si="381"/>
        <v>0</v>
      </c>
    </row>
    <row r="15015" spans="1:18" x14ac:dyDescent="0.3">
      <c r="A15015" t="s">
        <v>1031</v>
      </c>
      <c r="B15015" s="1">
        <v>38390</v>
      </c>
      <c r="C15015" t="s">
        <v>16</v>
      </c>
      <c r="D15015" t="s">
        <v>1075</v>
      </c>
      <c r="E15015" t="s">
        <v>1076</v>
      </c>
      <c r="G15015" s="6" t="s">
        <v>29</v>
      </c>
      <c r="H15015" t="s">
        <v>69</v>
      </c>
      <c r="I15015" t="s">
        <v>26</v>
      </c>
      <c r="J15015" t="s">
        <v>27</v>
      </c>
      <c r="K15015">
        <v>63.8</v>
      </c>
      <c r="L15015">
        <v>15.85</v>
      </c>
      <c r="M15015" t="s">
        <v>162</v>
      </c>
      <c r="N15015">
        <v>15.85</v>
      </c>
      <c r="P15015" cm="1">
        <f t="array" ref="P15015">IF(Q15015&gt;0,INDEX(Q15015:Q36739,MATCH(TRUE,INDEX(Q15015:Q36739="",,),0)-1),"")</f>
        <v>11</v>
      </c>
      <c r="Q15015">
        <f t="shared" si="380"/>
        <v>8</v>
      </c>
      <c r="R15015">
        <f t="shared" si="381"/>
        <v>0</v>
      </c>
    </row>
    <row r="15016" spans="1:18" x14ac:dyDescent="0.3">
      <c r="A15016" t="s">
        <v>1031</v>
      </c>
      <c r="B15016" s="1">
        <v>38390</v>
      </c>
      <c r="C15016" t="s">
        <v>16</v>
      </c>
      <c r="D15016" t="s">
        <v>1075</v>
      </c>
      <c r="E15016" t="s">
        <v>1076</v>
      </c>
      <c r="G15016" s="6" t="s">
        <v>29</v>
      </c>
      <c r="H15016" t="s">
        <v>41</v>
      </c>
      <c r="I15016" t="s">
        <v>26</v>
      </c>
      <c r="J15016" t="s">
        <v>27</v>
      </c>
      <c r="K15016">
        <v>16.399999999999999</v>
      </c>
      <c r="L15016">
        <v>65.25</v>
      </c>
      <c r="M15016" t="s">
        <v>162</v>
      </c>
      <c r="N15016">
        <v>65.25</v>
      </c>
      <c r="P15016" cm="1">
        <f t="array" ref="P15016">IF(Q15016&gt;0,INDEX(Q15016:Q36740,MATCH(TRUE,INDEX(Q15016:Q36740="",,),0)-1),"")</f>
        <v>11</v>
      </c>
      <c r="Q15016">
        <f t="shared" si="380"/>
        <v>8</v>
      </c>
      <c r="R15016">
        <f t="shared" si="381"/>
        <v>0</v>
      </c>
    </row>
    <row r="15017" spans="1:18" x14ac:dyDescent="0.3">
      <c r="A15017" t="s">
        <v>1031</v>
      </c>
      <c r="B15017" s="1">
        <v>38390</v>
      </c>
      <c r="C15017" t="s">
        <v>16</v>
      </c>
      <c r="D15017" t="s">
        <v>1075</v>
      </c>
      <c r="E15017" t="s">
        <v>1076</v>
      </c>
      <c r="G15017" s="6" t="s">
        <v>29</v>
      </c>
      <c r="H15017" t="s">
        <v>154</v>
      </c>
      <c r="I15017" t="s">
        <v>26</v>
      </c>
      <c r="J15017" t="s">
        <v>27</v>
      </c>
      <c r="K15017">
        <v>18</v>
      </c>
      <c r="L15017">
        <v>5.55</v>
      </c>
      <c r="M15017" t="s">
        <v>162</v>
      </c>
      <c r="N15017">
        <v>5.55</v>
      </c>
      <c r="P15017" cm="1">
        <f t="array" ref="P15017">IF(Q15017&gt;0,INDEX(Q15017:Q36741,MATCH(TRUE,INDEX(Q15017:Q36741="",,),0)-1),"")</f>
        <v>11</v>
      </c>
      <c r="Q15017">
        <f t="shared" si="380"/>
        <v>8</v>
      </c>
      <c r="R15017">
        <f t="shared" si="381"/>
        <v>0</v>
      </c>
    </row>
    <row r="15018" spans="1:18" x14ac:dyDescent="0.3">
      <c r="A15018" t="s">
        <v>1031</v>
      </c>
      <c r="B15018" s="1">
        <v>38390</v>
      </c>
      <c r="C15018" t="s">
        <v>16</v>
      </c>
      <c r="D15018" t="s">
        <v>1075</v>
      </c>
      <c r="E15018" t="s">
        <v>1076</v>
      </c>
      <c r="G15018" s="6" t="s">
        <v>29</v>
      </c>
      <c r="H15018" t="s">
        <v>43</v>
      </c>
      <c r="I15018" t="s">
        <v>26</v>
      </c>
      <c r="J15018" t="s">
        <v>27</v>
      </c>
      <c r="K15018">
        <v>31.5</v>
      </c>
      <c r="L15018">
        <v>21.15</v>
      </c>
      <c r="M15018" t="s">
        <v>162</v>
      </c>
      <c r="N15018">
        <v>21.15</v>
      </c>
      <c r="P15018" cm="1">
        <f t="array" ref="P15018">IF(Q15018&gt;0,INDEX(Q15018:Q36742,MATCH(TRUE,INDEX(Q15018:Q36742="",,),0)-1),"")</f>
        <v>11</v>
      </c>
      <c r="Q15018">
        <f t="shared" si="380"/>
        <v>8</v>
      </c>
      <c r="R15018">
        <f t="shared" si="381"/>
        <v>0</v>
      </c>
    </row>
    <row r="15019" spans="1:18" x14ac:dyDescent="0.3">
      <c r="A15019" t="s">
        <v>1031</v>
      </c>
      <c r="B15019" s="1">
        <v>38390</v>
      </c>
      <c r="C15019" t="s">
        <v>16</v>
      </c>
      <c r="D15019" t="s">
        <v>1075</v>
      </c>
      <c r="E15019" t="s">
        <v>1076</v>
      </c>
      <c r="G15019" t="s">
        <v>19</v>
      </c>
      <c r="H15019" t="s">
        <v>30</v>
      </c>
      <c r="I15019" t="s">
        <v>26</v>
      </c>
      <c r="J15019" t="s">
        <v>27</v>
      </c>
      <c r="K15019">
        <v>234.5</v>
      </c>
      <c r="L15019">
        <v>18.2</v>
      </c>
      <c r="M15019" t="s">
        <v>44</v>
      </c>
      <c r="N15019">
        <v>22</v>
      </c>
      <c r="P15019" cm="1">
        <f t="array" ref="P15019">IF(Q15019&gt;0,INDEX(Q15019:Q36743,MATCH(TRUE,INDEX(Q15019:Q36743="",,),0)-1),"")</f>
        <v>11</v>
      </c>
      <c r="Q15019">
        <f t="shared" si="380"/>
        <v>9</v>
      </c>
      <c r="R15019">
        <f t="shared" si="381"/>
        <v>0</v>
      </c>
    </row>
    <row r="15020" spans="1:18" x14ac:dyDescent="0.3">
      <c r="A15020" t="s">
        <v>1031</v>
      </c>
      <c r="B15020" s="1">
        <v>38390</v>
      </c>
      <c r="C15020" t="s">
        <v>16</v>
      </c>
      <c r="D15020" t="s">
        <v>1075</v>
      </c>
      <c r="E15020" t="s">
        <v>1076</v>
      </c>
      <c r="G15020" t="s">
        <v>19</v>
      </c>
      <c r="H15020" t="s">
        <v>63</v>
      </c>
      <c r="I15020" t="s">
        <v>26</v>
      </c>
      <c r="J15020" t="s">
        <v>27</v>
      </c>
      <c r="K15020">
        <v>527.20000000000005</v>
      </c>
      <c r="L15020">
        <v>21.6</v>
      </c>
      <c r="M15020" t="s">
        <v>44</v>
      </c>
      <c r="N15020">
        <v>24.61</v>
      </c>
      <c r="P15020" cm="1">
        <f t="array" ref="P15020">IF(Q15020&gt;0,INDEX(Q15020:Q36744,MATCH(TRUE,INDEX(Q15020:Q36744="",,),0)-1),"")</f>
        <v>11</v>
      </c>
      <c r="Q15020">
        <f t="shared" si="380"/>
        <v>9</v>
      </c>
      <c r="R15020">
        <f t="shared" si="381"/>
        <v>0</v>
      </c>
    </row>
    <row r="15021" spans="1:18" x14ac:dyDescent="0.3">
      <c r="A15021" t="s">
        <v>1031</v>
      </c>
      <c r="B15021" s="1">
        <v>38390</v>
      </c>
      <c r="C15021" t="s">
        <v>16</v>
      </c>
      <c r="D15021" t="s">
        <v>1075</v>
      </c>
      <c r="E15021" t="s">
        <v>1076</v>
      </c>
      <c r="G15021" s="6" t="s">
        <v>29</v>
      </c>
      <c r="H15021" t="s">
        <v>30</v>
      </c>
      <c r="I15021" t="s">
        <v>21</v>
      </c>
      <c r="J15021" t="s">
        <v>22</v>
      </c>
      <c r="K15021">
        <v>4.9000000000000004</v>
      </c>
      <c r="L15021">
        <v>143</v>
      </c>
      <c r="M15021" t="s">
        <v>44</v>
      </c>
      <c r="N15021">
        <v>143</v>
      </c>
      <c r="P15021" cm="1">
        <f t="array" ref="P15021">IF(Q15021&gt;0,INDEX(Q15021:Q36745,MATCH(TRUE,INDEX(Q15021:Q36745="",,),0)-1),"")</f>
        <v>11</v>
      </c>
      <c r="Q15021">
        <f t="shared" si="380"/>
        <v>9</v>
      </c>
      <c r="R15021">
        <f t="shared" si="381"/>
        <v>0</v>
      </c>
    </row>
    <row r="15022" spans="1:18" x14ac:dyDescent="0.3">
      <c r="A15022" t="s">
        <v>1031</v>
      </c>
      <c r="B15022" s="1">
        <v>38390</v>
      </c>
      <c r="C15022" t="s">
        <v>16</v>
      </c>
      <c r="D15022" t="s">
        <v>1075</v>
      </c>
      <c r="E15022" t="s">
        <v>1076</v>
      </c>
      <c r="G15022" s="6" t="s">
        <v>29</v>
      </c>
      <c r="H15022" t="s">
        <v>126</v>
      </c>
      <c r="I15022" t="s">
        <v>21</v>
      </c>
      <c r="J15022" t="s">
        <v>22</v>
      </c>
      <c r="K15022">
        <v>7.8</v>
      </c>
      <c r="L15022">
        <v>53</v>
      </c>
      <c r="M15022" t="s">
        <v>44</v>
      </c>
      <c r="N15022">
        <v>53</v>
      </c>
      <c r="P15022" cm="1">
        <f t="array" ref="P15022">IF(Q15022&gt;0,INDEX(Q15022:Q36746,MATCH(TRUE,INDEX(Q15022:Q36746="",,),0)-1),"")</f>
        <v>11</v>
      </c>
      <c r="Q15022">
        <f t="shared" si="380"/>
        <v>9</v>
      </c>
      <c r="R15022">
        <f t="shared" si="381"/>
        <v>0</v>
      </c>
    </row>
    <row r="15023" spans="1:18" x14ac:dyDescent="0.3">
      <c r="A15023" t="s">
        <v>1031</v>
      </c>
      <c r="B15023" s="1">
        <v>38390</v>
      </c>
      <c r="C15023" t="s">
        <v>16</v>
      </c>
      <c r="D15023" t="s">
        <v>1075</v>
      </c>
      <c r="E15023" t="s">
        <v>1076</v>
      </c>
      <c r="G15023" s="6" t="s">
        <v>29</v>
      </c>
      <c r="H15023" t="s">
        <v>69</v>
      </c>
      <c r="I15023" t="s">
        <v>21</v>
      </c>
      <c r="J15023" t="s">
        <v>22</v>
      </c>
      <c r="K15023">
        <v>3.4</v>
      </c>
      <c r="L15023">
        <v>76</v>
      </c>
      <c r="M15023" t="s">
        <v>44</v>
      </c>
      <c r="N15023">
        <v>76</v>
      </c>
      <c r="P15023" cm="1">
        <f t="array" ref="P15023">IF(Q15023&gt;0,INDEX(Q15023:Q36747,MATCH(TRUE,INDEX(Q15023:Q36747="",,),0)-1),"")</f>
        <v>11</v>
      </c>
      <c r="Q15023">
        <f t="shared" si="380"/>
        <v>9</v>
      </c>
      <c r="R15023">
        <f t="shared" si="381"/>
        <v>0</v>
      </c>
    </row>
    <row r="15024" spans="1:18" x14ac:dyDescent="0.3">
      <c r="A15024" t="s">
        <v>1031</v>
      </c>
      <c r="B15024" s="1">
        <v>38390</v>
      </c>
      <c r="C15024" t="s">
        <v>16</v>
      </c>
      <c r="D15024" t="s">
        <v>1075</v>
      </c>
      <c r="E15024" t="s">
        <v>1076</v>
      </c>
      <c r="G15024" s="6" t="s">
        <v>29</v>
      </c>
      <c r="H15024" t="s">
        <v>41</v>
      </c>
      <c r="I15024" t="s">
        <v>21</v>
      </c>
      <c r="J15024" t="s">
        <v>22</v>
      </c>
      <c r="K15024">
        <v>9.1</v>
      </c>
      <c r="L15024">
        <v>182</v>
      </c>
      <c r="M15024" t="s">
        <v>44</v>
      </c>
      <c r="N15024">
        <v>182</v>
      </c>
      <c r="P15024" cm="1">
        <f t="array" ref="P15024">IF(Q15024&gt;0,INDEX(Q15024:Q36748,MATCH(TRUE,INDEX(Q15024:Q36748="",,),0)-1),"")</f>
        <v>11</v>
      </c>
      <c r="Q15024">
        <f t="shared" si="380"/>
        <v>9</v>
      </c>
      <c r="R15024">
        <f t="shared" si="381"/>
        <v>0</v>
      </c>
    </row>
    <row r="15025" spans="1:18" x14ac:dyDescent="0.3">
      <c r="A15025" t="s">
        <v>1031</v>
      </c>
      <c r="B15025" s="1">
        <v>38390</v>
      </c>
      <c r="C15025" t="s">
        <v>16</v>
      </c>
      <c r="D15025" t="s">
        <v>1075</v>
      </c>
      <c r="E15025" t="s">
        <v>1076</v>
      </c>
      <c r="G15025" s="6" t="s">
        <v>29</v>
      </c>
      <c r="H15025" t="s">
        <v>43</v>
      </c>
      <c r="I15025" t="s">
        <v>21</v>
      </c>
      <c r="J15025" t="s">
        <v>22</v>
      </c>
      <c r="K15025">
        <v>5</v>
      </c>
      <c r="L15025">
        <v>130</v>
      </c>
      <c r="M15025" t="s">
        <v>44</v>
      </c>
      <c r="N15025">
        <v>130</v>
      </c>
      <c r="P15025" cm="1">
        <f t="array" ref="P15025">IF(Q15025&gt;0,INDEX(Q15025:Q36749,MATCH(TRUE,INDEX(Q15025:Q36749="",,),0)-1),"")</f>
        <v>11</v>
      </c>
      <c r="Q15025">
        <f t="shared" si="380"/>
        <v>9</v>
      </c>
      <c r="R15025">
        <f t="shared" si="381"/>
        <v>0</v>
      </c>
    </row>
    <row r="15026" spans="1:18" x14ac:dyDescent="0.3">
      <c r="A15026" t="s">
        <v>1031</v>
      </c>
      <c r="B15026" s="1">
        <v>38390</v>
      </c>
      <c r="C15026" t="s">
        <v>16</v>
      </c>
      <c r="D15026" t="s">
        <v>1075</v>
      </c>
      <c r="E15026" t="s">
        <v>1076</v>
      </c>
      <c r="G15026" s="6" t="s">
        <v>29</v>
      </c>
      <c r="H15026" t="s">
        <v>63</v>
      </c>
      <c r="I15026" t="s">
        <v>21</v>
      </c>
      <c r="J15026" t="s">
        <v>22</v>
      </c>
      <c r="K15026">
        <v>15.8</v>
      </c>
      <c r="L15026">
        <v>90</v>
      </c>
      <c r="M15026" t="s">
        <v>44</v>
      </c>
      <c r="N15026">
        <v>90</v>
      </c>
      <c r="P15026" cm="1">
        <f t="array" ref="P15026">IF(Q15026&gt;0,INDEX(Q15026:Q36750,MATCH(TRUE,INDEX(Q15026:Q36750="",,),0)-1),"")</f>
        <v>11</v>
      </c>
      <c r="Q15026">
        <f t="shared" si="380"/>
        <v>9</v>
      </c>
      <c r="R15026">
        <f t="shared" si="381"/>
        <v>0</v>
      </c>
    </row>
    <row r="15027" spans="1:18" x14ac:dyDescent="0.3">
      <c r="A15027" t="s">
        <v>1031</v>
      </c>
      <c r="B15027" s="1">
        <v>38390</v>
      </c>
      <c r="C15027" t="s">
        <v>16</v>
      </c>
      <c r="D15027" t="s">
        <v>1075</v>
      </c>
      <c r="E15027" t="s">
        <v>1076</v>
      </c>
      <c r="G15027" s="6" t="s">
        <v>29</v>
      </c>
      <c r="H15027" t="s">
        <v>126</v>
      </c>
      <c r="I15027" t="s">
        <v>26</v>
      </c>
      <c r="J15027" t="s">
        <v>27</v>
      </c>
      <c r="K15027">
        <v>45</v>
      </c>
      <c r="L15027">
        <v>9.3000000000000007</v>
      </c>
      <c r="M15027" t="s">
        <v>44</v>
      </c>
      <c r="N15027">
        <v>9.3000000000000007</v>
      </c>
      <c r="P15027" cm="1">
        <f t="array" ref="P15027">IF(Q15027&gt;0,INDEX(Q15027:Q36751,MATCH(TRUE,INDEX(Q15027:Q36751="",,),0)-1),"")</f>
        <v>11</v>
      </c>
      <c r="Q15027">
        <f t="shared" si="380"/>
        <v>9</v>
      </c>
      <c r="R15027">
        <f t="shared" si="381"/>
        <v>0</v>
      </c>
    </row>
    <row r="15028" spans="1:18" x14ac:dyDescent="0.3">
      <c r="A15028" t="s">
        <v>1031</v>
      </c>
      <c r="B15028" s="1">
        <v>38390</v>
      </c>
      <c r="C15028" t="s">
        <v>16</v>
      </c>
      <c r="D15028" t="s">
        <v>1075</v>
      </c>
      <c r="E15028" t="s">
        <v>1076</v>
      </c>
      <c r="G15028" s="6" t="s">
        <v>29</v>
      </c>
      <c r="H15028" t="s">
        <v>99</v>
      </c>
      <c r="I15028" t="s">
        <v>26</v>
      </c>
      <c r="J15028" t="s">
        <v>27</v>
      </c>
      <c r="K15028">
        <v>18</v>
      </c>
      <c r="L15028">
        <v>10.050000000000001</v>
      </c>
      <c r="M15028" t="s">
        <v>44</v>
      </c>
      <c r="N15028">
        <v>10.050000000000001</v>
      </c>
      <c r="P15028" cm="1">
        <f t="array" ref="P15028">IF(Q15028&gt;0,INDEX(Q15028:Q36752,MATCH(TRUE,INDEX(Q15028:Q36752="",,),0)-1),"")</f>
        <v>11</v>
      </c>
      <c r="Q15028">
        <f t="shared" ref="Q15028:Q15063" si="382">INT((ROW()-14899)/15)+1</f>
        <v>9</v>
      </c>
      <c r="R15028">
        <f t="shared" ref="R15028:R15091" si="383">IF(P15028="","",0)</f>
        <v>0</v>
      </c>
    </row>
    <row r="15029" spans="1:18" x14ac:dyDescent="0.3">
      <c r="A15029" t="s">
        <v>1031</v>
      </c>
      <c r="B15029" s="1">
        <v>38390</v>
      </c>
      <c r="C15029" t="s">
        <v>16</v>
      </c>
      <c r="D15029" t="s">
        <v>1075</v>
      </c>
      <c r="E15029" t="s">
        <v>1076</v>
      </c>
      <c r="G15029" s="6" t="s">
        <v>29</v>
      </c>
      <c r="H15029" t="s">
        <v>148</v>
      </c>
      <c r="I15029" t="s">
        <v>26</v>
      </c>
      <c r="J15029" t="s">
        <v>27</v>
      </c>
      <c r="K15029">
        <v>45</v>
      </c>
      <c r="L15029">
        <v>9.35</v>
      </c>
      <c r="M15029" t="s">
        <v>44</v>
      </c>
      <c r="N15029">
        <v>9.35</v>
      </c>
      <c r="P15029" cm="1">
        <f t="array" ref="P15029">IF(Q15029&gt;0,INDEX(Q15029:Q36753,MATCH(TRUE,INDEX(Q15029:Q36753="",,),0)-1),"")</f>
        <v>11</v>
      </c>
      <c r="Q15029">
        <f t="shared" si="382"/>
        <v>9</v>
      </c>
      <c r="R15029">
        <f t="shared" si="383"/>
        <v>0</v>
      </c>
    </row>
    <row r="15030" spans="1:18" x14ac:dyDescent="0.3">
      <c r="A15030" t="s">
        <v>1031</v>
      </c>
      <c r="B15030" s="1">
        <v>38390</v>
      </c>
      <c r="C15030" t="s">
        <v>16</v>
      </c>
      <c r="D15030" t="s">
        <v>1075</v>
      </c>
      <c r="E15030" t="s">
        <v>1076</v>
      </c>
      <c r="G15030" s="6" t="s">
        <v>29</v>
      </c>
      <c r="H15030" t="s">
        <v>69</v>
      </c>
      <c r="I15030" t="s">
        <v>26</v>
      </c>
      <c r="J15030" t="s">
        <v>27</v>
      </c>
      <c r="K15030">
        <v>63.8</v>
      </c>
      <c r="L15030">
        <v>15.85</v>
      </c>
      <c r="M15030" t="s">
        <v>44</v>
      </c>
      <c r="N15030">
        <v>15.85</v>
      </c>
      <c r="P15030" cm="1">
        <f t="array" ref="P15030">IF(Q15030&gt;0,INDEX(Q15030:Q36754,MATCH(TRUE,INDEX(Q15030:Q36754="",,),0)-1),"")</f>
        <v>11</v>
      </c>
      <c r="Q15030">
        <f t="shared" si="382"/>
        <v>9</v>
      </c>
      <c r="R15030">
        <f t="shared" si="383"/>
        <v>0</v>
      </c>
    </row>
    <row r="15031" spans="1:18" x14ac:dyDescent="0.3">
      <c r="A15031" t="s">
        <v>1031</v>
      </c>
      <c r="B15031" s="1">
        <v>38390</v>
      </c>
      <c r="C15031" t="s">
        <v>16</v>
      </c>
      <c r="D15031" t="s">
        <v>1075</v>
      </c>
      <c r="E15031" t="s">
        <v>1076</v>
      </c>
      <c r="G15031" s="6" t="s">
        <v>29</v>
      </c>
      <c r="H15031" t="s">
        <v>41</v>
      </c>
      <c r="I15031" t="s">
        <v>26</v>
      </c>
      <c r="J15031" t="s">
        <v>27</v>
      </c>
      <c r="K15031">
        <v>16.399999999999999</v>
      </c>
      <c r="L15031">
        <v>65.25</v>
      </c>
      <c r="M15031" t="s">
        <v>44</v>
      </c>
      <c r="N15031">
        <v>65.25</v>
      </c>
      <c r="P15031" cm="1">
        <f t="array" ref="P15031">IF(Q15031&gt;0,INDEX(Q15031:Q36755,MATCH(TRUE,INDEX(Q15031:Q36755="",,),0)-1),"")</f>
        <v>11</v>
      </c>
      <c r="Q15031">
        <f t="shared" si="382"/>
        <v>9</v>
      </c>
      <c r="R15031">
        <f t="shared" si="383"/>
        <v>0</v>
      </c>
    </row>
    <row r="15032" spans="1:18" x14ac:dyDescent="0.3">
      <c r="A15032" t="s">
        <v>1031</v>
      </c>
      <c r="B15032" s="1">
        <v>38390</v>
      </c>
      <c r="C15032" t="s">
        <v>16</v>
      </c>
      <c r="D15032" t="s">
        <v>1075</v>
      </c>
      <c r="E15032" t="s">
        <v>1076</v>
      </c>
      <c r="G15032" s="6" t="s">
        <v>29</v>
      </c>
      <c r="H15032" t="s">
        <v>154</v>
      </c>
      <c r="I15032" t="s">
        <v>26</v>
      </c>
      <c r="J15032" t="s">
        <v>27</v>
      </c>
      <c r="K15032">
        <v>18</v>
      </c>
      <c r="L15032">
        <v>5.55</v>
      </c>
      <c r="M15032" t="s">
        <v>44</v>
      </c>
      <c r="N15032">
        <v>5.55</v>
      </c>
      <c r="P15032" cm="1">
        <f t="array" ref="P15032">IF(Q15032&gt;0,INDEX(Q15032:Q36756,MATCH(TRUE,INDEX(Q15032:Q36756="",,),0)-1),"")</f>
        <v>11</v>
      </c>
      <c r="Q15032">
        <f t="shared" si="382"/>
        <v>9</v>
      </c>
      <c r="R15032">
        <f t="shared" si="383"/>
        <v>0</v>
      </c>
    </row>
    <row r="15033" spans="1:18" x14ac:dyDescent="0.3">
      <c r="A15033" t="s">
        <v>1031</v>
      </c>
      <c r="B15033" s="1">
        <v>38390</v>
      </c>
      <c r="C15033" t="s">
        <v>16</v>
      </c>
      <c r="D15033" t="s">
        <v>1075</v>
      </c>
      <c r="E15033" t="s">
        <v>1076</v>
      </c>
      <c r="G15033" s="6" t="s">
        <v>29</v>
      </c>
      <c r="H15033" t="s">
        <v>43</v>
      </c>
      <c r="I15033" t="s">
        <v>26</v>
      </c>
      <c r="J15033" t="s">
        <v>27</v>
      </c>
      <c r="K15033">
        <v>31.5</v>
      </c>
      <c r="L15033">
        <v>21.15</v>
      </c>
      <c r="M15033" t="s">
        <v>44</v>
      </c>
      <c r="N15033">
        <v>21.15</v>
      </c>
      <c r="P15033" cm="1">
        <f t="array" ref="P15033">IF(Q15033&gt;0,INDEX(Q15033:Q36757,MATCH(TRUE,INDEX(Q15033:Q36757="",,),0)-1),"")</f>
        <v>11</v>
      </c>
      <c r="Q15033">
        <f t="shared" si="382"/>
        <v>9</v>
      </c>
      <c r="R15033">
        <f t="shared" si="383"/>
        <v>0</v>
      </c>
    </row>
    <row r="15034" spans="1:18" x14ac:dyDescent="0.3">
      <c r="A15034" t="s">
        <v>1031</v>
      </c>
      <c r="B15034" s="1">
        <v>38390</v>
      </c>
      <c r="C15034" t="s">
        <v>16</v>
      </c>
      <c r="D15034" t="s">
        <v>1075</v>
      </c>
      <c r="E15034" t="s">
        <v>1076</v>
      </c>
      <c r="G15034" t="s">
        <v>19</v>
      </c>
      <c r="H15034" t="s">
        <v>30</v>
      </c>
      <c r="I15034" t="s">
        <v>26</v>
      </c>
      <c r="J15034" t="s">
        <v>27</v>
      </c>
      <c r="K15034">
        <v>234.5</v>
      </c>
      <c r="L15034">
        <v>18.2</v>
      </c>
      <c r="M15034" t="s">
        <v>1016</v>
      </c>
      <c r="N15034">
        <v>20</v>
      </c>
      <c r="P15034" cm="1">
        <f t="array" ref="P15034">IF(Q15034&gt;0,INDEX(Q15034:Q36758,MATCH(TRUE,INDEX(Q15034:Q36758="",,),0)-1),"")</f>
        <v>11</v>
      </c>
      <c r="Q15034">
        <f t="shared" si="382"/>
        <v>10</v>
      </c>
      <c r="R15034">
        <f t="shared" si="383"/>
        <v>0</v>
      </c>
    </row>
    <row r="15035" spans="1:18" x14ac:dyDescent="0.3">
      <c r="A15035" t="s">
        <v>1031</v>
      </c>
      <c r="B15035" s="1">
        <v>38390</v>
      </c>
      <c r="C15035" t="s">
        <v>16</v>
      </c>
      <c r="D15035" t="s">
        <v>1075</v>
      </c>
      <c r="E15035" t="s">
        <v>1076</v>
      </c>
      <c r="G15035" t="s">
        <v>19</v>
      </c>
      <c r="H15035" t="s">
        <v>63</v>
      </c>
      <c r="I15035" t="s">
        <v>26</v>
      </c>
      <c r="J15035" t="s">
        <v>27</v>
      </c>
      <c r="K15035">
        <v>527.20000000000005</v>
      </c>
      <c r="L15035">
        <v>21.6</v>
      </c>
      <c r="M15035" t="s">
        <v>1016</v>
      </c>
      <c r="N15035">
        <v>25</v>
      </c>
      <c r="P15035" cm="1">
        <f t="array" ref="P15035">IF(Q15035&gt;0,INDEX(Q15035:Q36759,MATCH(TRUE,INDEX(Q15035:Q36759="",,),0)-1),"")</f>
        <v>11</v>
      </c>
      <c r="Q15035">
        <f t="shared" si="382"/>
        <v>10</v>
      </c>
      <c r="R15035">
        <f t="shared" si="383"/>
        <v>0</v>
      </c>
    </row>
    <row r="15036" spans="1:18" x14ac:dyDescent="0.3">
      <c r="A15036" t="s">
        <v>1031</v>
      </c>
      <c r="B15036" s="1">
        <v>38390</v>
      </c>
      <c r="C15036" t="s">
        <v>16</v>
      </c>
      <c r="D15036" t="s">
        <v>1075</v>
      </c>
      <c r="E15036" t="s">
        <v>1076</v>
      </c>
      <c r="G15036" s="6" t="s">
        <v>29</v>
      </c>
      <c r="H15036" t="s">
        <v>30</v>
      </c>
      <c r="I15036" t="s">
        <v>21</v>
      </c>
      <c r="J15036" t="s">
        <v>22</v>
      </c>
      <c r="K15036">
        <v>4.9000000000000004</v>
      </c>
      <c r="L15036">
        <v>143</v>
      </c>
      <c r="M15036" t="s">
        <v>1016</v>
      </c>
      <c r="N15036">
        <v>143</v>
      </c>
      <c r="P15036" cm="1">
        <f t="array" ref="P15036">IF(Q15036&gt;0,INDEX(Q15036:Q36760,MATCH(TRUE,INDEX(Q15036:Q36760="",,),0)-1),"")</f>
        <v>11</v>
      </c>
      <c r="Q15036">
        <f t="shared" si="382"/>
        <v>10</v>
      </c>
      <c r="R15036">
        <f t="shared" si="383"/>
        <v>0</v>
      </c>
    </row>
    <row r="15037" spans="1:18" x14ac:dyDescent="0.3">
      <c r="A15037" t="s">
        <v>1031</v>
      </c>
      <c r="B15037" s="1">
        <v>38390</v>
      </c>
      <c r="C15037" t="s">
        <v>16</v>
      </c>
      <c r="D15037" t="s">
        <v>1075</v>
      </c>
      <c r="E15037" t="s">
        <v>1076</v>
      </c>
      <c r="G15037" s="6" t="s">
        <v>29</v>
      </c>
      <c r="H15037" t="s">
        <v>126</v>
      </c>
      <c r="I15037" t="s">
        <v>21</v>
      </c>
      <c r="J15037" t="s">
        <v>22</v>
      </c>
      <c r="K15037">
        <v>7.8</v>
      </c>
      <c r="L15037">
        <v>53</v>
      </c>
      <c r="M15037" t="s">
        <v>1016</v>
      </c>
      <c r="N15037">
        <v>53</v>
      </c>
      <c r="P15037" cm="1">
        <f t="array" ref="P15037">IF(Q15037&gt;0,INDEX(Q15037:Q36761,MATCH(TRUE,INDEX(Q15037:Q36761="",,),0)-1),"")</f>
        <v>11</v>
      </c>
      <c r="Q15037">
        <f t="shared" si="382"/>
        <v>10</v>
      </c>
      <c r="R15037">
        <f t="shared" si="383"/>
        <v>0</v>
      </c>
    </row>
    <row r="15038" spans="1:18" x14ac:dyDescent="0.3">
      <c r="A15038" t="s">
        <v>1031</v>
      </c>
      <c r="B15038" s="1">
        <v>38390</v>
      </c>
      <c r="C15038" t="s">
        <v>16</v>
      </c>
      <c r="D15038" t="s">
        <v>1075</v>
      </c>
      <c r="E15038" t="s">
        <v>1076</v>
      </c>
      <c r="G15038" s="6" t="s">
        <v>29</v>
      </c>
      <c r="H15038" t="s">
        <v>69</v>
      </c>
      <c r="I15038" t="s">
        <v>21</v>
      </c>
      <c r="J15038" t="s">
        <v>22</v>
      </c>
      <c r="K15038">
        <v>3.4</v>
      </c>
      <c r="L15038">
        <v>76</v>
      </c>
      <c r="M15038" t="s">
        <v>1016</v>
      </c>
      <c r="N15038">
        <v>76</v>
      </c>
      <c r="P15038" cm="1">
        <f t="array" ref="P15038">IF(Q15038&gt;0,INDEX(Q15038:Q36762,MATCH(TRUE,INDEX(Q15038:Q36762="",,),0)-1),"")</f>
        <v>11</v>
      </c>
      <c r="Q15038">
        <f t="shared" si="382"/>
        <v>10</v>
      </c>
      <c r="R15038">
        <f t="shared" si="383"/>
        <v>0</v>
      </c>
    </row>
    <row r="15039" spans="1:18" x14ac:dyDescent="0.3">
      <c r="A15039" t="s">
        <v>1031</v>
      </c>
      <c r="B15039" s="1">
        <v>38390</v>
      </c>
      <c r="C15039" t="s">
        <v>16</v>
      </c>
      <c r="D15039" t="s">
        <v>1075</v>
      </c>
      <c r="E15039" t="s">
        <v>1076</v>
      </c>
      <c r="G15039" s="6" t="s">
        <v>29</v>
      </c>
      <c r="H15039" t="s">
        <v>41</v>
      </c>
      <c r="I15039" t="s">
        <v>21</v>
      </c>
      <c r="J15039" t="s">
        <v>22</v>
      </c>
      <c r="K15039">
        <v>9.1</v>
      </c>
      <c r="L15039">
        <v>182</v>
      </c>
      <c r="M15039" t="s">
        <v>1016</v>
      </c>
      <c r="N15039">
        <v>182</v>
      </c>
      <c r="P15039" cm="1">
        <f t="array" ref="P15039">IF(Q15039&gt;0,INDEX(Q15039:Q36763,MATCH(TRUE,INDEX(Q15039:Q36763="",,),0)-1),"")</f>
        <v>11</v>
      </c>
      <c r="Q15039">
        <f t="shared" si="382"/>
        <v>10</v>
      </c>
      <c r="R15039">
        <f t="shared" si="383"/>
        <v>0</v>
      </c>
    </row>
    <row r="15040" spans="1:18" x14ac:dyDescent="0.3">
      <c r="A15040" t="s">
        <v>1031</v>
      </c>
      <c r="B15040" s="1">
        <v>38390</v>
      </c>
      <c r="C15040" t="s">
        <v>16</v>
      </c>
      <c r="D15040" t="s">
        <v>1075</v>
      </c>
      <c r="E15040" t="s">
        <v>1076</v>
      </c>
      <c r="G15040" s="6" t="s">
        <v>29</v>
      </c>
      <c r="H15040" t="s">
        <v>43</v>
      </c>
      <c r="I15040" t="s">
        <v>21</v>
      </c>
      <c r="J15040" t="s">
        <v>22</v>
      </c>
      <c r="K15040">
        <v>5</v>
      </c>
      <c r="L15040">
        <v>130</v>
      </c>
      <c r="M15040" t="s">
        <v>1016</v>
      </c>
      <c r="N15040">
        <v>130</v>
      </c>
      <c r="P15040" cm="1">
        <f t="array" ref="P15040">IF(Q15040&gt;0,INDEX(Q15040:Q36764,MATCH(TRUE,INDEX(Q15040:Q36764="",,),0)-1),"")</f>
        <v>11</v>
      </c>
      <c r="Q15040">
        <f t="shared" si="382"/>
        <v>10</v>
      </c>
      <c r="R15040">
        <f t="shared" si="383"/>
        <v>0</v>
      </c>
    </row>
    <row r="15041" spans="1:18" x14ac:dyDescent="0.3">
      <c r="A15041" t="s">
        <v>1031</v>
      </c>
      <c r="B15041" s="1">
        <v>38390</v>
      </c>
      <c r="C15041" t="s">
        <v>16</v>
      </c>
      <c r="D15041" t="s">
        <v>1075</v>
      </c>
      <c r="E15041" t="s">
        <v>1076</v>
      </c>
      <c r="G15041" s="6" t="s">
        <v>29</v>
      </c>
      <c r="H15041" t="s">
        <v>63</v>
      </c>
      <c r="I15041" t="s">
        <v>21</v>
      </c>
      <c r="J15041" t="s">
        <v>22</v>
      </c>
      <c r="K15041">
        <v>15.8</v>
      </c>
      <c r="L15041">
        <v>90</v>
      </c>
      <c r="M15041" t="s">
        <v>1016</v>
      </c>
      <c r="N15041">
        <v>90</v>
      </c>
      <c r="P15041" cm="1">
        <f t="array" ref="P15041">IF(Q15041&gt;0,INDEX(Q15041:Q36765,MATCH(TRUE,INDEX(Q15041:Q36765="",,),0)-1),"")</f>
        <v>11</v>
      </c>
      <c r="Q15041">
        <f t="shared" si="382"/>
        <v>10</v>
      </c>
      <c r="R15041">
        <f t="shared" si="383"/>
        <v>0</v>
      </c>
    </row>
    <row r="15042" spans="1:18" x14ac:dyDescent="0.3">
      <c r="A15042" t="s">
        <v>1031</v>
      </c>
      <c r="B15042" s="1">
        <v>38390</v>
      </c>
      <c r="C15042" t="s">
        <v>16</v>
      </c>
      <c r="D15042" t="s">
        <v>1075</v>
      </c>
      <c r="E15042" t="s">
        <v>1076</v>
      </c>
      <c r="G15042" s="6" t="s">
        <v>29</v>
      </c>
      <c r="H15042" t="s">
        <v>126</v>
      </c>
      <c r="I15042" t="s">
        <v>26</v>
      </c>
      <c r="J15042" t="s">
        <v>27</v>
      </c>
      <c r="K15042">
        <v>45</v>
      </c>
      <c r="L15042">
        <v>9.3000000000000007</v>
      </c>
      <c r="M15042" t="s">
        <v>1016</v>
      </c>
      <c r="N15042">
        <v>9.3000000000000007</v>
      </c>
      <c r="P15042" cm="1">
        <f t="array" ref="P15042">IF(Q15042&gt;0,INDEX(Q15042:Q36766,MATCH(TRUE,INDEX(Q15042:Q36766="",,),0)-1),"")</f>
        <v>11</v>
      </c>
      <c r="Q15042">
        <f t="shared" si="382"/>
        <v>10</v>
      </c>
      <c r="R15042">
        <f t="shared" si="383"/>
        <v>0</v>
      </c>
    </row>
    <row r="15043" spans="1:18" x14ac:dyDescent="0.3">
      <c r="A15043" t="s">
        <v>1031</v>
      </c>
      <c r="B15043" s="1">
        <v>38390</v>
      </c>
      <c r="C15043" t="s">
        <v>16</v>
      </c>
      <c r="D15043" t="s">
        <v>1075</v>
      </c>
      <c r="E15043" t="s">
        <v>1076</v>
      </c>
      <c r="G15043" s="6" t="s">
        <v>29</v>
      </c>
      <c r="H15043" t="s">
        <v>99</v>
      </c>
      <c r="I15043" t="s">
        <v>26</v>
      </c>
      <c r="J15043" t="s">
        <v>27</v>
      </c>
      <c r="K15043">
        <v>18</v>
      </c>
      <c r="L15043">
        <v>10.050000000000001</v>
      </c>
      <c r="M15043" t="s">
        <v>1016</v>
      </c>
      <c r="N15043">
        <v>10.050000000000001</v>
      </c>
      <c r="P15043" cm="1">
        <f t="array" ref="P15043">IF(Q15043&gt;0,INDEX(Q15043:Q36767,MATCH(TRUE,INDEX(Q15043:Q36767="",,),0)-1),"")</f>
        <v>11</v>
      </c>
      <c r="Q15043">
        <f t="shared" si="382"/>
        <v>10</v>
      </c>
      <c r="R15043">
        <f t="shared" si="383"/>
        <v>0</v>
      </c>
    </row>
    <row r="15044" spans="1:18" x14ac:dyDescent="0.3">
      <c r="A15044" t="s">
        <v>1031</v>
      </c>
      <c r="B15044" s="1">
        <v>38390</v>
      </c>
      <c r="C15044" t="s">
        <v>16</v>
      </c>
      <c r="D15044" t="s">
        <v>1075</v>
      </c>
      <c r="E15044" t="s">
        <v>1076</v>
      </c>
      <c r="G15044" s="6" t="s">
        <v>29</v>
      </c>
      <c r="H15044" t="s">
        <v>148</v>
      </c>
      <c r="I15044" t="s">
        <v>26</v>
      </c>
      <c r="J15044" t="s">
        <v>27</v>
      </c>
      <c r="K15044">
        <v>45</v>
      </c>
      <c r="L15044">
        <v>9.35</v>
      </c>
      <c r="M15044" t="s">
        <v>1016</v>
      </c>
      <c r="N15044">
        <v>9.35</v>
      </c>
      <c r="P15044" cm="1">
        <f t="array" ref="P15044">IF(Q15044&gt;0,INDEX(Q15044:Q36768,MATCH(TRUE,INDEX(Q15044:Q36768="",,),0)-1),"")</f>
        <v>11</v>
      </c>
      <c r="Q15044">
        <f t="shared" si="382"/>
        <v>10</v>
      </c>
      <c r="R15044">
        <f t="shared" si="383"/>
        <v>0</v>
      </c>
    </row>
    <row r="15045" spans="1:18" x14ac:dyDescent="0.3">
      <c r="A15045" t="s">
        <v>1031</v>
      </c>
      <c r="B15045" s="1">
        <v>38390</v>
      </c>
      <c r="C15045" t="s">
        <v>16</v>
      </c>
      <c r="D15045" t="s">
        <v>1075</v>
      </c>
      <c r="E15045" t="s">
        <v>1076</v>
      </c>
      <c r="G15045" s="6" t="s">
        <v>29</v>
      </c>
      <c r="H15045" t="s">
        <v>69</v>
      </c>
      <c r="I15045" t="s">
        <v>26</v>
      </c>
      <c r="J15045" t="s">
        <v>27</v>
      </c>
      <c r="K15045">
        <v>63.8</v>
      </c>
      <c r="L15045">
        <v>15.85</v>
      </c>
      <c r="M15045" t="s">
        <v>1016</v>
      </c>
      <c r="N15045">
        <v>15.85</v>
      </c>
      <c r="P15045" cm="1">
        <f t="array" ref="P15045">IF(Q15045&gt;0,INDEX(Q15045:Q36769,MATCH(TRUE,INDEX(Q15045:Q36769="",,),0)-1),"")</f>
        <v>11</v>
      </c>
      <c r="Q15045">
        <f t="shared" si="382"/>
        <v>10</v>
      </c>
      <c r="R15045">
        <f t="shared" si="383"/>
        <v>0</v>
      </c>
    </row>
    <row r="15046" spans="1:18" x14ac:dyDescent="0.3">
      <c r="A15046" t="s">
        <v>1031</v>
      </c>
      <c r="B15046" s="1">
        <v>38390</v>
      </c>
      <c r="C15046" t="s">
        <v>16</v>
      </c>
      <c r="D15046" t="s">
        <v>1075</v>
      </c>
      <c r="E15046" t="s">
        <v>1076</v>
      </c>
      <c r="G15046" s="6" t="s">
        <v>29</v>
      </c>
      <c r="H15046" t="s">
        <v>41</v>
      </c>
      <c r="I15046" t="s">
        <v>26</v>
      </c>
      <c r="J15046" t="s">
        <v>27</v>
      </c>
      <c r="K15046">
        <v>16.399999999999999</v>
      </c>
      <c r="L15046">
        <v>65.25</v>
      </c>
      <c r="M15046" t="s">
        <v>1016</v>
      </c>
      <c r="N15046">
        <v>65.25</v>
      </c>
      <c r="P15046" cm="1">
        <f t="array" ref="P15046">IF(Q15046&gt;0,INDEX(Q15046:Q36770,MATCH(TRUE,INDEX(Q15046:Q36770="",,),0)-1),"")</f>
        <v>11</v>
      </c>
      <c r="Q15046">
        <f t="shared" si="382"/>
        <v>10</v>
      </c>
      <c r="R15046">
        <f t="shared" si="383"/>
        <v>0</v>
      </c>
    </row>
    <row r="15047" spans="1:18" x14ac:dyDescent="0.3">
      <c r="A15047" t="s">
        <v>1031</v>
      </c>
      <c r="B15047" s="1">
        <v>38390</v>
      </c>
      <c r="C15047" t="s">
        <v>16</v>
      </c>
      <c r="D15047" t="s">
        <v>1075</v>
      </c>
      <c r="E15047" t="s">
        <v>1076</v>
      </c>
      <c r="G15047" s="6" t="s">
        <v>29</v>
      </c>
      <c r="H15047" t="s">
        <v>154</v>
      </c>
      <c r="I15047" t="s">
        <v>26</v>
      </c>
      <c r="J15047" t="s">
        <v>27</v>
      </c>
      <c r="K15047">
        <v>18</v>
      </c>
      <c r="L15047">
        <v>5.55</v>
      </c>
      <c r="M15047" t="s">
        <v>1016</v>
      </c>
      <c r="N15047">
        <v>5.55</v>
      </c>
      <c r="P15047" cm="1">
        <f t="array" ref="P15047">IF(Q15047&gt;0,INDEX(Q15047:Q36771,MATCH(TRUE,INDEX(Q15047:Q36771="",,),0)-1),"")</f>
        <v>11</v>
      </c>
      <c r="Q15047">
        <f t="shared" si="382"/>
        <v>10</v>
      </c>
      <c r="R15047">
        <f t="shared" si="383"/>
        <v>0</v>
      </c>
    </row>
    <row r="15048" spans="1:18" x14ac:dyDescent="0.3">
      <c r="A15048" t="s">
        <v>1031</v>
      </c>
      <c r="B15048" s="1">
        <v>38390</v>
      </c>
      <c r="C15048" t="s">
        <v>16</v>
      </c>
      <c r="D15048" t="s">
        <v>1075</v>
      </c>
      <c r="E15048" t="s">
        <v>1076</v>
      </c>
      <c r="G15048" s="6" t="s">
        <v>29</v>
      </c>
      <c r="H15048" t="s">
        <v>43</v>
      </c>
      <c r="I15048" t="s">
        <v>26</v>
      </c>
      <c r="J15048" t="s">
        <v>27</v>
      </c>
      <c r="K15048">
        <v>31.5</v>
      </c>
      <c r="L15048">
        <v>21.15</v>
      </c>
      <c r="M15048" t="s">
        <v>1016</v>
      </c>
      <c r="N15048">
        <v>21.15</v>
      </c>
      <c r="P15048" cm="1">
        <f t="array" ref="P15048">IF(Q15048&gt;0,INDEX(Q15048:Q36772,MATCH(TRUE,INDEX(Q15048:Q36772="",,),0)-1),"")</f>
        <v>11</v>
      </c>
      <c r="Q15048">
        <f t="shared" si="382"/>
        <v>10</v>
      </c>
      <c r="R15048">
        <f t="shared" si="383"/>
        <v>0</v>
      </c>
    </row>
    <row r="15049" spans="1:18" x14ac:dyDescent="0.3">
      <c r="A15049" t="s">
        <v>1031</v>
      </c>
      <c r="B15049" s="1">
        <v>38390</v>
      </c>
      <c r="C15049" t="s">
        <v>16</v>
      </c>
      <c r="D15049" t="s">
        <v>1075</v>
      </c>
      <c r="E15049" t="s">
        <v>1076</v>
      </c>
      <c r="G15049" t="s">
        <v>19</v>
      </c>
      <c r="H15049" t="s">
        <v>30</v>
      </c>
      <c r="I15049" t="s">
        <v>26</v>
      </c>
      <c r="J15049" t="s">
        <v>27</v>
      </c>
      <c r="K15049">
        <v>234.5</v>
      </c>
      <c r="L15049">
        <v>18.2</v>
      </c>
      <c r="M15049" t="s">
        <v>183</v>
      </c>
      <c r="N15049">
        <v>19</v>
      </c>
      <c r="P15049" cm="1">
        <f t="array" ref="P15049">IF(Q15049&gt;0,INDEX(Q15049:Q36773,MATCH(TRUE,INDEX(Q15049:Q36773="",,),0)-1),"")</f>
        <v>11</v>
      </c>
      <c r="Q15049">
        <f t="shared" si="382"/>
        <v>11</v>
      </c>
      <c r="R15049">
        <f t="shared" si="383"/>
        <v>0</v>
      </c>
    </row>
    <row r="15050" spans="1:18" x14ac:dyDescent="0.3">
      <c r="A15050" t="s">
        <v>1031</v>
      </c>
      <c r="B15050" s="1">
        <v>38390</v>
      </c>
      <c r="C15050" t="s">
        <v>16</v>
      </c>
      <c r="D15050" t="s">
        <v>1075</v>
      </c>
      <c r="E15050" t="s">
        <v>1076</v>
      </c>
      <c r="G15050" t="s">
        <v>19</v>
      </c>
      <c r="H15050" t="s">
        <v>63</v>
      </c>
      <c r="I15050" t="s">
        <v>26</v>
      </c>
      <c r="J15050" t="s">
        <v>27</v>
      </c>
      <c r="K15050">
        <v>527.20000000000005</v>
      </c>
      <c r="L15050">
        <v>21.6</v>
      </c>
      <c r="M15050" t="s">
        <v>183</v>
      </c>
      <c r="N15050">
        <v>22</v>
      </c>
      <c r="P15050" cm="1">
        <f t="array" ref="P15050">IF(Q15050&gt;0,INDEX(Q15050:Q36774,MATCH(TRUE,INDEX(Q15050:Q36774="",,),0)-1),"")</f>
        <v>11</v>
      </c>
      <c r="Q15050">
        <f t="shared" si="382"/>
        <v>11</v>
      </c>
      <c r="R15050">
        <f t="shared" si="383"/>
        <v>0</v>
      </c>
    </row>
    <row r="15051" spans="1:18" x14ac:dyDescent="0.3">
      <c r="A15051" t="s">
        <v>1031</v>
      </c>
      <c r="B15051" s="1">
        <v>38390</v>
      </c>
      <c r="C15051" t="s">
        <v>16</v>
      </c>
      <c r="D15051" t="s">
        <v>1075</v>
      </c>
      <c r="E15051" t="s">
        <v>1076</v>
      </c>
      <c r="G15051" s="6" t="s">
        <v>29</v>
      </c>
      <c r="H15051" t="s">
        <v>30</v>
      </c>
      <c r="I15051" t="s">
        <v>21</v>
      </c>
      <c r="J15051" t="s">
        <v>22</v>
      </c>
      <c r="K15051">
        <v>4.9000000000000004</v>
      </c>
      <c r="L15051">
        <v>143</v>
      </c>
      <c r="M15051" t="s">
        <v>183</v>
      </c>
      <c r="N15051">
        <v>143</v>
      </c>
      <c r="P15051" cm="1">
        <f t="array" ref="P15051">IF(Q15051&gt;0,INDEX(Q15051:Q36775,MATCH(TRUE,INDEX(Q15051:Q36775="",,),0)-1),"")</f>
        <v>11</v>
      </c>
      <c r="Q15051">
        <f t="shared" si="382"/>
        <v>11</v>
      </c>
      <c r="R15051">
        <f t="shared" si="383"/>
        <v>0</v>
      </c>
    </row>
    <row r="15052" spans="1:18" x14ac:dyDescent="0.3">
      <c r="A15052" t="s">
        <v>1031</v>
      </c>
      <c r="B15052" s="1">
        <v>38390</v>
      </c>
      <c r="C15052" t="s">
        <v>16</v>
      </c>
      <c r="D15052" t="s">
        <v>1075</v>
      </c>
      <c r="E15052" t="s">
        <v>1076</v>
      </c>
      <c r="G15052" s="6" t="s">
        <v>29</v>
      </c>
      <c r="H15052" t="s">
        <v>126</v>
      </c>
      <c r="I15052" t="s">
        <v>21</v>
      </c>
      <c r="J15052" t="s">
        <v>22</v>
      </c>
      <c r="K15052">
        <v>7.8</v>
      </c>
      <c r="L15052">
        <v>53</v>
      </c>
      <c r="M15052" t="s">
        <v>183</v>
      </c>
      <c r="N15052">
        <v>53</v>
      </c>
      <c r="P15052" cm="1">
        <f t="array" ref="P15052">IF(Q15052&gt;0,INDEX(Q15052:Q36776,MATCH(TRUE,INDEX(Q15052:Q36776="",,),0)-1),"")</f>
        <v>11</v>
      </c>
      <c r="Q15052">
        <f t="shared" si="382"/>
        <v>11</v>
      </c>
      <c r="R15052">
        <f t="shared" si="383"/>
        <v>0</v>
      </c>
    </row>
    <row r="15053" spans="1:18" x14ac:dyDescent="0.3">
      <c r="A15053" t="s">
        <v>1031</v>
      </c>
      <c r="B15053" s="1">
        <v>38390</v>
      </c>
      <c r="C15053" t="s">
        <v>16</v>
      </c>
      <c r="D15053" t="s">
        <v>1075</v>
      </c>
      <c r="E15053" t="s">
        <v>1076</v>
      </c>
      <c r="G15053" s="6" t="s">
        <v>29</v>
      </c>
      <c r="H15053" t="s">
        <v>69</v>
      </c>
      <c r="I15053" t="s">
        <v>21</v>
      </c>
      <c r="J15053" t="s">
        <v>22</v>
      </c>
      <c r="K15053">
        <v>3.4</v>
      </c>
      <c r="L15053">
        <v>76</v>
      </c>
      <c r="M15053" t="s">
        <v>183</v>
      </c>
      <c r="N15053">
        <v>76</v>
      </c>
      <c r="P15053" cm="1">
        <f t="array" ref="P15053">IF(Q15053&gt;0,INDEX(Q15053:Q36777,MATCH(TRUE,INDEX(Q15053:Q36777="",,),0)-1),"")</f>
        <v>11</v>
      </c>
      <c r="Q15053">
        <f t="shared" si="382"/>
        <v>11</v>
      </c>
      <c r="R15053">
        <f t="shared" si="383"/>
        <v>0</v>
      </c>
    </row>
    <row r="15054" spans="1:18" x14ac:dyDescent="0.3">
      <c r="A15054" t="s">
        <v>1031</v>
      </c>
      <c r="B15054" s="1">
        <v>38390</v>
      </c>
      <c r="C15054" t="s">
        <v>16</v>
      </c>
      <c r="D15054" t="s">
        <v>1075</v>
      </c>
      <c r="E15054" t="s">
        <v>1076</v>
      </c>
      <c r="G15054" s="6" t="s">
        <v>29</v>
      </c>
      <c r="H15054" t="s">
        <v>41</v>
      </c>
      <c r="I15054" t="s">
        <v>21</v>
      </c>
      <c r="J15054" t="s">
        <v>22</v>
      </c>
      <c r="K15054">
        <v>9.1</v>
      </c>
      <c r="L15054">
        <v>182</v>
      </c>
      <c r="M15054" t="s">
        <v>183</v>
      </c>
      <c r="N15054">
        <v>182</v>
      </c>
      <c r="P15054" cm="1">
        <f t="array" ref="P15054">IF(Q15054&gt;0,INDEX(Q15054:Q36778,MATCH(TRUE,INDEX(Q15054:Q36778="",,),0)-1),"")</f>
        <v>11</v>
      </c>
      <c r="Q15054">
        <f t="shared" si="382"/>
        <v>11</v>
      </c>
      <c r="R15054">
        <f t="shared" si="383"/>
        <v>0</v>
      </c>
    </row>
    <row r="15055" spans="1:18" x14ac:dyDescent="0.3">
      <c r="A15055" t="s">
        <v>1031</v>
      </c>
      <c r="B15055" s="1">
        <v>38390</v>
      </c>
      <c r="C15055" t="s">
        <v>16</v>
      </c>
      <c r="D15055" t="s">
        <v>1075</v>
      </c>
      <c r="E15055" t="s">
        <v>1076</v>
      </c>
      <c r="G15055" s="6" t="s">
        <v>29</v>
      </c>
      <c r="H15055" t="s">
        <v>43</v>
      </c>
      <c r="I15055" t="s">
        <v>21</v>
      </c>
      <c r="J15055" t="s">
        <v>22</v>
      </c>
      <c r="K15055">
        <v>5</v>
      </c>
      <c r="L15055">
        <v>130</v>
      </c>
      <c r="M15055" t="s">
        <v>183</v>
      </c>
      <c r="N15055">
        <v>130</v>
      </c>
      <c r="P15055" cm="1">
        <f t="array" ref="P15055">IF(Q15055&gt;0,INDEX(Q15055:Q36779,MATCH(TRUE,INDEX(Q15055:Q36779="",,),0)-1),"")</f>
        <v>11</v>
      </c>
      <c r="Q15055">
        <f t="shared" si="382"/>
        <v>11</v>
      </c>
      <c r="R15055">
        <f t="shared" si="383"/>
        <v>0</v>
      </c>
    </row>
    <row r="15056" spans="1:18" x14ac:dyDescent="0.3">
      <c r="A15056" t="s">
        <v>1031</v>
      </c>
      <c r="B15056" s="1">
        <v>38390</v>
      </c>
      <c r="C15056" t="s">
        <v>16</v>
      </c>
      <c r="D15056" t="s">
        <v>1075</v>
      </c>
      <c r="E15056" t="s">
        <v>1076</v>
      </c>
      <c r="G15056" s="6" t="s">
        <v>29</v>
      </c>
      <c r="H15056" t="s">
        <v>63</v>
      </c>
      <c r="I15056" t="s">
        <v>21</v>
      </c>
      <c r="J15056" t="s">
        <v>22</v>
      </c>
      <c r="K15056">
        <v>15.8</v>
      </c>
      <c r="L15056">
        <v>90</v>
      </c>
      <c r="M15056" t="s">
        <v>183</v>
      </c>
      <c r="N15056">
        <v>90</v>
      </c>
      <c r="P15056" cm="1">
        <f t="array" ref="P15056">IF(Q15056&gt;0,INDEX(Q15056:Q36780,MATCH(TRUE,INDEX(Q15056:Q36780="",,),0)-1),"")</f>
        <v>11</v>
      </c>
      <c r="Q15056">
        <f t="shared" si="382"/>
        <v>11</v>
      </c>
      <c r="R15056">
        <f t="shared" si="383"/>
        <v>0</v>
      </c>
    </row>
    <row r="15057" spans="1:18" x14ac:dyDescent="0.3">
      <c r="A15057" t="s">
        <v>1031</v>
      </c>
      <c r="B15057" s="1">
        <v>38390</v>
      </c>
      <c r="C15057" t="s">
        <v>16</v>
      </c>
      <c r="D15057" t="s">
        <v>1075</v>
      </c>
      <c r="E15057" t="s">
        <v>1076</v>
      </c>
      <c r="G15057" s="6" t="s">
        <v>29</v>
      </c>
      <c r="H15057" t="s">
        <v>126</v>
      </c>
      <c r="I15057" t="s">
        <v>26</v>
      </c>
      <c r="J15057" t="s">
        <v>27</v>
      </c>
      <c r="K15057">
        <v>45</v>
      </c>
      <c r="L15057">
        <v>9.3000000000000007</v>
      </c>
      <c r="M15057" t="s">
        <v>183</v>
      </c>
      <c r="N15057">
        <v>9.3000000000000007</v>
      </c>
      <c r="P15057" cm="1">
        <f t="array" ref="P15057">IF(Q15057&gt;0,INDEX(Q15057:Q36781,MATCH(TRUE,INDEX(Q15057:Q36781="",,),0)-1),"")</f>
        <v>11</v>
      </c>
      <c r="Q15057">
        <f t="shared" si="382"/>
        <v>11</v>
      </c>
      <c r="R15057">
        <f t="shared" si="383"/>
        <v>0</v>
      </c>
    </row>
    <row r="15058" spans="1:18" x14ac:dyDescent="0.3">
      <c r="A15058" t="s">
        <v>1031</v>
      </c>
      <c r="B15058" s="1">
        <v>38390</v>
      </c>
      <c r="C15058" t="s">
        <v>16</v>
      </c>
      <c r="D15058" t="s">
        <v>1075</v>
      </c>
      <c r="E15058" t="s">
        <v>1076</v>
      </c>
      <c r="G15058" s="6" t="s">
        <v>29</v>
      </c>
      <c r="H15058" t="s">
        <v>99</v>
      </c>
      <c r="I15058" t="s">
        <v>26</v>
      </c>
      <c r="J15058" t="s">
        <v>27</v>
      </c>
      <c r="K15058">
        <v>18</v>
      </c>
      <c r="L15058">
        <v>10.050000000000001</v>
      </c>
      <c r="M15058" t="s">
        <v>183</v>
      </c>
      <c r="N15058">
        <v>10.050000000000001</v>
      </c>
      <c r="P15058" cm="1">
        <f t="array" ref="P15058">IF(Q15058&gt;0,INDEX(Q15058:Q36782,MATCH(TRUE,INDEX(Q15058:Q36782="",,),0)-1),"")</f>
        <v>11</v>
      </c>
      <c r="Q15058">
        <f t="shared" si="382"/>
        <v>11</v>
      </c>
      <c r="R15058">
        <f t="shared" si="383"/>
        <v>0</v>
      </c>
    </row>
    <row r="15059" spans="1:18" x14ac:dyDescent="0.3">
      <c r="A15059" t="s">
        <v>1031</v>
      </c>
      <c r="B15059" s="1">
        <v>38390</v>
      </c>
      <c r="C15059" t="s">
        <v>16</v>
      </c>
      <c r="D15059" t="s">
        <v>1075</v>
      </c>
      <c r="E15059" t="s">
        <v>1076</v>
      </c>
      <c r="G15059" s="6" t="s">
        <v>29</v>
      </c>
      <c r="H15059" t="s">
        <v>148</v>
      </c>
      <c r="I15059" t="s">
        <v>26</v>
      </c>
      <c r="J15059" t="s">
        <v>27</v>
      </c>
      <c r="K15059">
        <v>45</v>
      </c>
      <c r="L15059">
        <v>9.35</v>
      </c>
      <c r="M15059" t="s">
        <v>183</v>
      </c>
      <c r="N15059">
        <v>9.35</v>
      </c>
      <c r="P15059" cm="1">
        <f t="array" ref="P15059">IF(Q15059&gt;0,INDEX(Q15059:Q36783,MATCH(TRUE,INDEX(Q15059:Q36783="",,),0)-1),"")</f>
        <v>11</v>
      </c>
      <c r="Q15059">
        <f t="shared" si="382"/>
        <v>11</v>
      </c>
      <c r="R15059">
        <f t="shared" si="383"/>
        <v>0</v>
      </c>
    </row>
    <row r="15060" spans="1:18" x14ac:dyDescent="0.3">
      <c r="A15060" t="s">
        <v>1031</v>
      </c>
      <c r="B15060" s="1">
        <v>38390</v>
      </c>
      <c r="C15060" t="s">
        <v>16</v>
      </c>
      <c r="D15060" t="s">
        <v>1075</v>
      </c>
      <c r="E15060" t="s">
        <v>1076</v>
      </c>
      <c r="G15060" s="6" t="s">
        <v>29</v>
      </c>
      <c r="H15060" t="s">
        <v>69</v>
      </c>
      <c r="I15060" t="s">
        <v>26</v>
      </c>
      <c r="J15060" t="s">
        <v>27</v>
      </c>
      <c r="K15060">
        <v>63.8</v>
      </c>
      <c r="L15060">
        <v>15.85</v>
      </c>
      <c r="M15060" t="s">
        <v>183</v>
      </c>
      <c r="N15060">
        <v>15.85</v>
      </c>
      <c r="P15060" cm="1">
        <f t="array" ref="P15060">IF(Q15060&gt;0,INDEX(Q15060:Q36784,MATCH(TRUE,INDEX(Q15060:Q36784="",,),0)-1),"")</f>
        <v>11</v>
      </c>
      <c r="Q15060">
        <f t="shared" si="382"/>
        <v>11</v>
      </c>
      <c r="R15060">
        <f t="shared" si="383"/>
        <v>0</v>
      </c>
    </row>
    <row r="15061" spans="1:18" x14ac:dyDescent="0.3">
      <c r="A15061" t="s">
        <v>1031</v>
      </c>
      <c r="B15061" s="1">
        <v>38390</v>
      </c>
      <c r="C15061" t="s">
        <v>16</v>
      </c>
      <c r="D15061" t="s">
        <v>1075</v>
      </c>
      <c r="E15061" t="s">
        <v>1076</v>
      </c>
      <c r="G15061" s="6" t="s">
        <v>29</v>
      </c>
      <c r="H15061" t="s">
        <v>41</v>
      </c>
      <c r="I15061" t="s">
        <v>26</v>
      </c>
      <c r="J15061" t="s">
        <v>27</v>
      </c>
      <c r="K15061">
        <v>16.399999999999999</v>
      </c>
      <c r="L15061">
        <v>65.25</v>
      </c>
      <c r="M15061" t="s">
        <v>183</v>
      </c>
      <c r="N15061">
        <v>65.25</v>
      </c>
      <c r="P15061" cm="1">
        <f t="array" ref="P15061">IF(Q15061&gt;0,INDEX(Q15061:Q36785,MATCH(TRUE,INDEX(Q15061:Q36785="",,),0)-1),"")</f>
        <v>11</v>
      </c>
      <c r="Q15061">
        <f t="shared" si="382"/>
        <v>11</v>
      </c>
      <c r="R15061">
        <f t="shared" si="383"/>
        <v>0</v>
      </c>
    </row>
    <row r="15062" spans="1:18" x14ac:dyDescent="0.3">
      <c r="A15062" t="s">
        <v>1031</v>
      </c>
      <c r="B15062" s="1">
        <v>38390</v>
      </c>
      <c r="C15062" t="s">
        <v>16</v>
      </c>
      <c r="D15062" t="s">
        <v>1075</v>
      </c>
      <c r="E15062" t="s">
        <v>1076</v>
      </c>
      <c r="G15062" s="6" t="s">
        <v>29</v>
      </c>
      <c r="H15062" t="s">
        <v>154</v>
      </c>
      <c r="I15062" t="s">
        <v>26</v>
      </c>
      <c r="J15062" t="s">
        <v>27</v>
      </c>
      <c r="K15062">
        <v>18</v>
      </c>
      <c r="L15062">
        <v>5.55</v>
      </c>
      <c r="M15062" t="s">
        <v>183</v>
      </c>
      <c r="N15062">
        <v>5.55</v>
      </c>
      <c r="P15062" cm="1">
        <f t="array" ref="P15062">IF(Q15062&gt;0,INDEX(Q15062:Q36786,MATCH(TRUE,INDEX(Q15062:Q36786="",,),0)-1),"")</f>
        <v>11</v>
      </c>
      <c r="Q15062">
        <f t="shared" si="382"/>
        <v>11</v>
      </c>
      <c r="R15062">
        <f t="shared" si="383"/>
        <v>0</v>
      </c>
    </row>
    <row r="15063" spans="1:18" x14ac:dyDescent="0.3">
      <c r="A15063" t="s">
        <v>1031</v>
      </c>
      <c r="B15063" s="1">
        <v>38390</v>
      </c>
      <c r="C15063" t="s">
        <v>16</v>
      </c>
      <c r="D15063" t="s">
        <v>1075</v>
      </c>
      <c r="E15063" t="s">
        <v>1076</v>
      </c>
      <c r="G15063" s="6" t="s">
        <v>29</v>
      </c>
      <c r="H15063" t="s">
        <v>43</v>
      </c>
      <c r="I15063" t="s">
        <v>26</v>
      </c>
      <c r="J15063" t="s">
        <v>27</v>
      </c>
      <c r="K15063">
        <v>31.5</v>
      </c>
      <c r="L15063">
        <v>21.15</v>
      </c>
      <c r="M15063" t="s">
        <v>183</v>
      </c>
      <c r="N15063">
        <v>21.15</v>
      </c>
      <c r="P15063" cm="1">
        <f t="array" ref="P15063">IF(Q15063&gt;0,INDEX(Q15063:Q36787,MATCH(TRUE,INDEX(Q15063:Q36787="",,),0)-1),"")</f>
        <v>11</v>
      </c>
      <c r="Q15063">
        <f t="shared" si="382"/>
        <v>11</v>
      </c>
      <c r="R15063">
        <f t="shared" si="383"/>
        <v>0</v>
      </c>
    </row>
    <row r="15064" spans="1:18" x14ac:dyDescent="0.3">
      <c r="P15064" t="str" cm="1">
        <f t="array" ref="P15064">IF(Q15064&gt;0,INDEX(Q15064:Q36788,MATCH(TRUE,INDEX(Q15064:Q36788="",,),0)-1),"")</f>
        <v/>
      </c>
      <c r="R15064" t="str">
        <f t="shared" si="383"/>
        <v/>
      </c>
    </row>
    <row r="15065" spans="1:18" x14ac:dyDescent="0.3">
      <c r="A15065" t="s">
        <v>1031</v>
      </c>
      <c r="B15065" s="1">
        <v>38390</v>
      </c>
      <c r="C15065" t="s">
        <v>16</v>
      </c>
      <c r="D15065" t="s">
        <v>1077</v>
      </c>
      <c r="E15065" t="s">
        <v>1078</v>
      </c>
      <c r="G15065" t="s">
        <v>19</v>
      </c>
      <c r="H15065" t="s">
        <v>41</v>
      </c>
      <c r="I15065" t="s">
        <v>21</v>
      </c>
      <c r="J15065" t="s">
        <v>22</v>
      </c>
      <c r="K15065">
        <v>52</v>
      </c>
      <c r="L15065">
        <v>172.02</v>
      </c>
      <c r="M15065" t="s">
        <v>177</v>
      </c>
      <c r="N15065">
        <v>710</v>
      </c>
      <c r="O15065" t="s">
        <v>24</v>
      </c>
      <c r="P15065" cm="1">
        <f t="array" ref="P15065">IF(Q15065&gt;0,INDEX(Q15065:Q36789,MATCH(TRUE,INDEX(Q15065:Q36789="",,),0)-1),"")</f>
        <v>10</v>
      </c>
      <c r="Q15065">
        <f>INT((ROW()-15065)/13)+1</f>
        <v>1</v>
      </c>
      <c r="R15065">
        <f t="shared" si="383"/>
        <v>0</v>
      </c>
    </row>
    <row r="15066" spans="1:18" x14ac:dyDescent="0.3">
      <c r="A15066" t="s">
        <v>1031</v>
      </c>
      <c r="B15066" s="1">
        <v>38390</v>
      </c>
      <c r="C15066" t="s">
        <v>16</v>
      </c>
      <c r="D15066" t="s">
        <v>1077</v>
      </c>
      <c r="E15066" t="s">
        <v>1078</v>
      </c>
      <c r="G15066" t="s">
        <v>19</v>
      </c>
      <c r="H15066" t="s">
        <v>53</v>
      </c>
      <c r="I15066" t="s">
        <v>26</v>
      </c>
      <c r="J15066" t="s">
        <v>27</v>
      </c>
      <c r="K15066">
        <v>468.1</v>
      </c>
      <c r="L15066">
        <v>27.35</v>
      </c>
      <c r="M15066" t="s">
        <v>177</v>
      </c>
      <c r="N15066">
        <v>27.35</v>
      </c>
      <c r="O15066" t="s">
        <v>24</v>
      </c>
      <c r="P15066" cm="1">
        <f t="array" ref="P15066">IF(Q15066&gt;0,INDEX(Q15066:Q36790,MATCH(TRUE,INDEX(Q15066:Q36790="",,),0)-1),"")</f>
        <v>10</v>
      </c>
      <c r="Q15066">
        <f t="shared" ref="Q15066:Q15129" si="384">INT((ROW()-15065)/13)+1</f>
        <v>1</v>
      </c>
      <c r="R15066">
        <f t="shared" si="383"/>
        <v>0</v>
      </c>
    </row>
    <row r="15067" spans="1:18" x14ac:dyDescent="0.3">
      <c r="A15067" t="s">
        <v>1031</v>
      </c>
      <c r="B15067" s="1">
        <v>38390</v>
      </c>
      <c r="C15067" t="s">
        <v>16</v>
      </c>
      <c r="D15067" t="s">
        <v>1077</v>
      </c>
      <c r="E15067" t="s">
        <v>1078</v>
      </c>
      <c r="G15067" t="s">
        <v>19</v>
      </c>
      <c r="H15067" t="s">
        <v>41</v>
      </c>
      <c r="I15067" t="s">
        <v>26</v>
      </c>
      <c r="J15067" t="s">
        <v>27</v>
      </c>
      <c r="K15067">
        <v>99.7</v>
      </c>
      <c r="L15067">
        <v>60.9</v>
      </c>
      <c r="M15067" t="s">
        <v>177</v>
      </c>
      <c r="N15067">
        <v>60.9</v>
      </c>
      <c r="O15067" t="s">
        <v>24</v>
      </c>
      <c r="P15067" cm="1">
        <f t="array" ref="P15067">IF(Q15067&gt;0,INDEX(Q15067:Q36791,MATCH(TRUE,INDEX(Q15067:Q36791="",,),0)-1),"")</f>
        <v>10</v>
      </c>
      <c r="Q15067">
        <f t="shared" si="384"/>
        <v>1</v>
      </c>
      <c r="R15067">
        <f t="shared" si="383"/>
        <v>0</v>
      </c>
    </row>
    <row r="15068" spans="1:18" x14ac:dyDescent="0.3">
      <c r="A15068" t="s">
        <v>1031</v>
      </c>
      <c r="B15068" s="1">
        <v>38390</v>
      </c>
      <c r="C15068" t="s">
        <v>16</v>
      </c>
      <c r="D15068" t="s">
        <v>1077</v>
      </c>
      <c r="E15068" t="s">
        <v>1078</v>
      </c>
      <c r="G15068" s="6" t="s">
        <v>29</v>
      </c>
      <c r="H15068" t="s">
        <v>30</v>
      </c>
      <c r="I15068" t="s">
        <v>21</v>
      </c>
      <c r="J15068" t="s">
        <v>22</v>
      </c>
      <c r="K15068">
        <v>1.9</v>
      </c>
      <c r="L15068">
        <v>114</v>
      </c>
      <c r="M15068" t="s">
        <v>177</v>
      </c>
      <c r="N15068">
        <v>114</v>
      </c>
      <c r="O15068" t="s">
        <v>24</v>
      </c>
      <c r="P15068" cm="1">
        <f t="array" ref="P15068">IF(Q15068&gt;0,INDEX(Q15068:Q36792,MATCH(TRUE,INDEX(Q15068:Q36792="",,),0)-1),"")</f>
        <v>10</v>
      </c>
      <c r="Q15068">
        <f t="shared" si="384"/>
        <v>1</v>
      </c>
      <c r="R15068">
        <f t="shared" si="383"/>
        <v>0</v>
      </c>
    </row>
    <row r="15069" spans="1:18" x14ac:dyDescent="0.3">
      <c r="A15069" t="s">
        <v>1031</v>
      </c>
      <c r="B15069" s="1">
        <v>38390</v>
      </c>
      <c r="C15069" t="s">
        <v>16</v>
      </c>
      <c r="D15069" t="s">
        <v>1077</v>
      </c>
      <c r="E15069" t="s">
        <v>1078</v>
      </c>
      <c r="G15069" s="6" t="s">
        <v>29</v>
      </c>
      <c r="H15069" t="s">
        <v>53</v>
      </c>
      <c r="I15069" t="s">
        <v>21</v>
      </c>
      <c r="J15069" t="s">
        <v>22</v>
      </c>
      <c r="K15069">
        <v>25.3</v>
      </c>
      <c r="L15069">
        <v>121</v>
      </c>
      <c r="M15069" t="s">
        <v>177</v>
      </c>
      <c r="N15069">
        <v>121</v>
      </c>
      <c r="O15069" t="s">
        <v>24</v>
      </c>
      <c r="P15069" cm="1">
        <f t="array" ref="P15069">IF(Q15069&gt;0,INDEX(Q15069:Q36793,MATCH(TRUE,INDEX(Q15069:Q36793="",,),0)-1),"")</f>
        <v>10</v>
      </c>
      <c r="Q15069">
        <f t="shared" si="384"/>
        <v>1</v>
      </c>
      <c r="R15069">
        <f t="shared" si="383"/>
        <v>0</v>
      </c>
    </row>
    <row r="15070" spans="1:18" x14ac:dyDescent="0.3">
      <c r="A15070" t="s">
        <v>1031</v>
      </c>
      <c r="B15070" s="1">
        <v>38390</v>
      </c>
      <c r="C15070" t="s">
        <v>16</v>
      </c>
      <c r="D15070" t="s">
        <v>1077</v>
      </c>
      <c r="E15070" t="s">
        <v>1078</v>
      </c>
      <c r="G15070" s="6" t="s">
        <v>29</v>
      </c>
      <c r="H15070" t="s">
        <v>69</v>
      </c>
      <c r="I15070" t="s">
        <v>21</v>
      </c>
      <c r="J15070" t="s">
        <v>22</v>
      </c>
      <c r="K15070">
        <v>3.9</v>
      </c>
      <c r="L15070">
        <v>83</v>
      </c>
      <c r="M15070" t="s">
        <v>177</v>
      </c>
      <c r="N15070">
        <v>83</v>
      </c>
      <c r="O15070" t="s">
        <v>24</v>
      </c>
      <c r="P15070" cm="1">
        <f t="array" ref="P15070">IF(Q15070&gt;0,INDEX(Q15070:Q36794,MATCH(TRUE,INDEX(Q15070:Q36794="",,),0)-1),"")</f>
        <v>10</v>
      </c>
      <c r="Q15070">
        <f t="shared" si="384"/>
        <v>1</v>
      </c>
      <c r="R15070">
        <f t="shared" si="383"/>
        <v>0</v>
      </c>
    </row>
    <row r="15071" spans="1:18" x14ac:dyDescent="0.3">
      <c r="A15071" t="s">
        <v>1031</v>
      </c>
      <c r="B15071" s="1">
        <v>38390</v>
      </c>
      <c r="C15071" t="s">
        <v>16</v>
      </c>
      <c r="D15071" t="s">
        <v>1077</v>
      </c>
      <c r="E15071" t="s">
        <v>1078</v>
      </c>
      <c r="G15071" s="6" t="s">
        <v>29</v>
      </c>
      <c r="H15071" t="s">
        <v>43</v>
      </c>
      <c r="I15071" t="s">
        <v>21</v>
      </c>
      <c r="J15071" t="s">
        <v>22</v>
      </c>
      <c r="K15071">
        <v>3.8</v>
      </c>
      <c r="L15071">
        <v>130</v>
      </c>
      <c r="M15071" t="s">
        <v>177</v>
      </c>
      <c r="N15071">
        <v>130</v>
      </c>
      <c r="O15071" t="s">
        <v>24</v>
      </c>
      <c r="P15071" cm="1">
        <f t="array" ref="P15071">IF(Q15071&gt;0,INDEX(Q15071:Q36795,MATCH(TRUE,INDEX(Q15071:Q36795="",,),0)-1),"")</f>
        <v>10</v>
      </c>
      <c r="Q15071">
        <f t="shared" si="384"/>
        <v>1</v>
      </c>
      <c r="R15071">
        <f t="shared" si="383"/>
        <v>0</v>
      </c>
    </row>
    <row r="15072" spans="1:18" x14ac:dyDescent="0.3">
      <c r="A15072" t="s">
        <v>1031</v>
      </c>
      <c r="B15072" s="1">
        <v>38390</v>
      </c>
      <c r="C15072" t="s">
        <v>16</v>
      </c>
      <c r="D15072" t="s">
        <v>1077</v>
      </c>
      <c r="E15072" t="s">
        <v>1078</v>
      </c>
      <c r="G15072" s="6" t="s">
        <v>29</v>
      </c>
      <c r="H15072" t="s">
        <v>30</v>
      </c>
      <c r="I15072" t="s">
        <v>26</v>
      </c>
      <c r="J15072" t="s">
        <v>27</v>
      </c>
      <c r="K15072">
        <v>153.4</v>
      </c>
      <c r="L15072">
        <v>16.3</v>
      </c>
      <c r="M15072" t="s">
        <v>177</v>
      </c>
      <c r="N15072">
        <v>16.3</v>
      </c>
      <c r="O15072" t="s">
        <v>24</v>
      </c>
      <c r="P15072" cm="1">
        <f t="array" ref="P15072">IF(Q15072&gt;0,INDEX(Q15072:Q36796,MATCH(TRUE,INDEX(Q15072:Q36796="",,),0)-1),"")</f>
        <v>10</v>
      </c>
      <c r="Q15072">
        <f t="shared" si="384"/>
        <v>1</v>
      </c>
      <c r="R15072">
        <f t="shared" si="383"/>
        <v>0</v>
      </c>
    </row>
    <row r="15073" spans="1:18" x14ac:dyDescent="0.3">
      <c r="A15073" t="s">
        <v>1031</v>
      </c>
      <c r="B15073" s="1">
        <v>38390</v>
      </c>
      <c r="C15073" t="s">
        <v>16</v>
      </c>
      <c r="D15073" t="s">
        <v>1077</v>
      </c>
      <c r="E15073" t="s">
        <v>1078</v>
      </c>
      <c r="G15073" s="6" t="s">
        <v>29</v>
      </c>
      <c r="H15073" t="s">
        <v>99</v>
      </c>
      <c r="I15073" t="s">
        <v>26</v>
      </c>
      <c r="J15073" t="s">
        <v>27</v>
      </c>
      <c r="K15073">
        <v>59.5</v>
      </c>
      <c r="L15073">
        <v>8.4499999999999993</v>
      </c>
      <c r="M15073" t="s">
        <v>177</v>
      </c>
      <c r="N15073">
        <v>8.4499999999999993</v>
      </c>
      <c r="O15073" t="s">
        <v>24</v>
      </c>
      <c r="P15073" cm="1">
        <f t="array" ref="P15073">IF(Q15073&gt;0,INDEX(Q15073:Q36797,MATCH(TRUE,INDEX(Q15073:Q36797="",,),0)-1),"")</f>
        <v>10</v>
      </c>
      <c r="Q15073">
        <f t="shared" si="384"/>
        <v>1</v>
      </c>
      <c r="R15073">
        <f t="shared" si="383"/>
        <v>0</v>
      </c>
    </row>
    <row r="15074" spans="1:18" x14ac:dyDescent="0.3">
      <c r="A15074" t="s">
        <v>1031</v>
      </c>
      <c r="B15074" s="1">
        <v>38390</v>
      </c>
      <c r="C15074" t="s">
        <v>16</v>
      </c>
      <c r="D15074" t="s">
        <v>1077</v>
      </c>
      <c r="E15074" t="s">
        <v>1078</v>
      </c>
      <c r="G15074" s="6" t="s">
        <v>29</v>
      </c>
      <c r="H15074" t="s">
        <v>148</v>
      </c>
      <c r="I15074" t="s">
        <v>26</v>
      </c>
      <c r="J15074" t="s">
        <v>27</v>
      </c>
      <c r="K15074">
        <v>10.199999999999999</v>
      </c>
      <c r="L15074">
        <v>7</v>
      </c>
      <c r="M15074" t="s">
        <v>177</v>
      </c>
      <c r="N15074">
        <v>7</v>
      </c>
      <c r="O15074" t="s">
        <v>24</v>
      </c>
      <c r="P15074" cm="1">
        <f t="array" ref="P15074">IF(Q15074&gt;0,INDEX(Q15074:Q36798,MATCH(TRUE,INDEX(Q15074:Q36798="",,),0)-1),"")</f>
        <v>10</v>
      </c>
      <c r="Q15074">
        <f t="shared" si="384"/>
        <v>1</v>
      </c>
      <c r="R15074">
        <f t="shared" si="383"/>
        <v>0</v>
      </c>
    </row>
    <row r="15075" spans="1:18" x14ac:dyDescent="0.3">
      <c r="A15075" t="s">
        <v>1031</v>
      </c>
      <c r="B15075" s="1">
        <v>38390</v>
      </c>
      <c r="C15075" t="s">
        <v>16</v>
      </c>
      <c r="D15075" t="s">
        <v>1077</v>
      </c>
      <c r="E15075" t="s">
        <v>1078</v>
      </c>
      <c r="G15075" s="6" t="s">
        <v>29</v>
      </c>
      <c r="H15075" t="s">
        <v>69</v>
      </c>
      <c r="I15075" t="s">
        <v>26</v>
      </c>
      <c r="J15075" t="s">
        <v>27</v>
      </c>
      <c r="K15075">
        <v>53.4</v>
      </c>
      <c r="L15075">
        <v>14.3</v>
      </c>
      <c r="M15075" t="s">
        <v>177</v>
      </c>
      <c r="N15075">
        <v>14.3</v>
      </c>
      <c r="O15075" t="s">
        <v>24</v>
      </c>
      <c r="P15075" cm="1">
        <f t="array" ref="P15075">IF(Q15075&gt;0,INDEX(Q15075:Q36799,MATCH(TRUE,INDEX(Q15075:Q36799="",,),0)-1),"")</f>
        <v>10</v>
      </c>
      <c r="Q15075">
        <f t="shared" si="384"/>
        <v>1</v>
      </c>
      <c r="R15075">
        <f t="shared" si="383"/>
        <v>0</v>
      </c>
    </row>
    <row r="15076" spans="1:18" x14ac:dyDescent="0.3">
      <c r="A15076" t="s">
        <v>1031</v>
      </c>
      <c r="B15076" s="1">
        <v>38390</v>
      </c>
      <c r="C15076" t="s">
        <v>16</v>
      </c>
      <c r="D15076" t="s">
        <v>1077</v>
      </c>
      <c r="E15076" t="s">
        <v>1078</v>
      </c>
      <c r="G15076" s="6" t="s">
        <v>29</v>
      </c>
      <c r="H15076" t="s">
        <v>154</v>
      </c>
      <c r="I15076" t="s">
        <v>26</v>
      </c>
      <c r="J15076" t="s">
        <v>27</v>
      </c>
      <c r="K15076">
        <v>11.3</v>
      </c>
      <c r="L15076">
        <v>8.0500000000000007</v>
      </c>
      <c r="M15076" t="s">
        <v>177</v>
      </c>
      <c r="N15076">
        <v>8.0500000000000007</v>
      </c>
      <c r="O15076" t="s">
        <v>24</v>
      </c>
      <c r="P15076" cm="1">
        <f t="array" ref="P15076">IF(Q15076&gt;0,INDEX(Q15076:Q36800,MATCH(TRUE,INDEX(Q15076:Q36800="",,),0)-1),"")</f>
        <v>10</v>
      </c>
      <c r="Q15076">
        <f t="shared" si="384"/>
        <v>1</v>
      </c>
      <c r="R15076">
        <f t="shared" si="383"/>
        <v>0</v>
      </c>
    </row>
    <row r="15077" spans="1:18" x14ac:dyDescent="0.3">
      <c r="A15077" t="s">
        <v>1031</v>
      </c>
      <c r="B15077" s="1">
        <v>38390</v>
      </c>
      <c r="C15077" t="s">
        <v>16</v>
      </c>
      <c r="D15077" t="s">
        <v>1077</v>
      </c>
      <c r="E15077" t="s">
        <v>1078</v>
      </c>
      <c r="G15077" s="6" t="s">
        <v>29</v>
      </c>
      <c r="H15077" t="s">
        <v>43</v>
      </c>
      <c r="I15077" t="s">
        <v>26</v>
      </c>
      <c r="J15077" t="s">
        <v>27</v>
      </c>
      <c r="K15077">
        <v>19.600000000000001</v>
      </c>
      <c r="L15077">
        <v>21.15</v>
      </c>
      <c r="M15077" t="s">
        <v>177</v>
      </c>
      <c r="N15077">
        <v>21.15</v>
      </c>
      <c r="O15077" t="s">
        <v>24</v>
      </c>
      <c r="P15077" cm="1">
        <f t="array" ref="P15077">IF(Q15077&gt;0,INDEX(Q15077:Q36801,MATCH(TRUE,INDEX(Q15077:Q36801="",,),0)-1),"")</f>
        <v>10</v>
      </c>
      <c r="Q15077">
        <f t="shared" si="384"/>
        <v>1</v>
      </c>
      <c r="R15077">
        <f t="shared" si="383"/>
        <v>0</v>
      </c>
    </row>
    <row r="15078" spans="1:18" x14ac:dyDescent="0.3">
      <c r="A15078" t="s">
        <v>1031</v>
      </c>
      <c r="B15078" s="1">
        <v>38390</v>
      </c>
      <c r="C15078" t="s">
        <v>16</v>
      </c>
      <c r="D15078" t="s">
        <v>1077</v>
      </c>
      <c r="E15078" t="s">
        <v>1078</v>
      </c>
      <c r="G15078" t="s">
        <v>19</v>
      </c>
      <c r="H15078" t="s">
        <v>41</v>
      </c>
      <c r="I15078" t="s">
        <v>21</v>
      </c>
      <c r="J15078" t="s">
        <v>22</v>
      </c>
      <c r="K15078">
        <v>52</v>
      </c>
      <c r="L15078">
        <v>172.02</v>
      </c>
      <c r="M15078" t="s">
        <v>523</v>
      </c>
      <c r="N15078">
        <v>560</v>
      </c>
      <c r="P15078" cm="1">
        <f t="array" ref="P15078">IF(Q15078&gt;0,INDEX(Q15078:Q36802,MATCH(TRUE,INDEX(Q15078:Q36802="",,),0)-1),"")</f>
        <v>10</v>
      </c>
      <c r="Q15078">
        <f t="shared" si="384"/>
        <v>2</v>
      </c>
      <c r="R15078">
        <f t="shared" si="383"/>
        <v>0</v>
      </c>
    </row>
    <row r="15079" spans="1:18" x14ac:dyDescent="0.3">
      <c r="A15079" t="s">
        <v>1031</v>
      </c>
      <c r="B15079" s="1">
        <v>38390</v>
      </c>
      <c r="C15079" t="s">
        <v>16</v>
      </c>
      <c r="D15079" t="s">
        <v>1077</v>
      </c>
      <c r="E15079" t="s">
        <v>1078</v>
      </c>
      <c r="G15079" t="s">
        <v>19</v>
      </c>
      <c r="H15079" t="s">
        <v>53</v>
      </c>
      <c r="I15079" t="s">
        <v>26</v>
      </c>
      <c r="J15079" t="s">
        <v>27</v>
      </c>
      <c r="K15079">
        <v>468.1</v>
      </c>
      <c r="L15079">
        <v>27.35</v>
      </c>
      <c r="M15079" t="s">
        <v>523</v>
      </c>
      <c r="N15079">
        <v>27.35</v>
      </c>
      <c r="P15079" cm="1">
        <f t="array" ref="P15079">IF(Q15079&gt;0,INDEX(Q15079:Q36803,MATCH(TRUE,INDEX(Q15079:Q36803="",,),0)-1),"")</f>
        <v>10</v>
      </c>
      <c r="Q15079">
        <f t="shared" si="384"/>
        <v>2</v>
      </c>
      <c r="R15079">
        <f t="shared" si="383"/>
        <v>0</v>
      </c>
    </row>
    <row r="15080" spans="1:18" x14ac:dyDescent="0.3">
      <c r="A15080" t="s">
        <v>1031</v>
      </c>
      <c r="B15080" s="1">
        <v>38390</v>
      </c>
      <c r="C15080" t="s">
        <v>16</v>
      </c>
      <c r="D15080" t="s">
        <v>1077</v>
      </c>
      <c r="E15080" t="s">
        <v>1078</v>
      </c>
      <c r="G15080" t="s">
        <v>19</v>
      </c>
      <c r="H15080" t="s">
        <v>41</v>
      </c>
      <c r="I15080" t="s">
        <v>26</v>
      </c>
      <c r="J15080" t="s">
        <v>27</v>
      </c>
      <c r="K15080">
        <v>99.7</v>
      </c>
      <c r="L15080">
        <v>60.9</v>
      </c>
      <c r="M15080" t="s">
        <v>523</v>
      </c>
      <c r="N15080">
        <v>60.9</v>
      </c>
      <c r="P15080" cm="1">
        <f t="array" ref="P15080">IF(Q15080&gt;0,INDEX(Q15080:Q36804,MATCH(TRUE,INDEX(Q15080:Q36804="",,),0)-1),"")</f>
        <v>10</v>
      </c>
      <c r="Q15080">
        <f t="shared" si="384"/>
        <v>2</v>
      </c>
      <c r="R15080">
        <f t="shared" si="383"/>
        <v>0</v>
      </c>
    </row>
    <row r="15081" spans="1:18" x14ac:dyDescent="0.3">
      <c r="A15081" t="s">
        <v>1031</v>
      </c>
      <c r="B15081" s="1">
        <v>38390</v>
      </c>
      <c r="C15081" t="s">
        <v>16</v>
      </c>
      <c r="D15081" t="s">
        <v>1077</v>
      </c>
      <c r="E15081" t="s">
        <v>1078</v>
      </c>
      <c r="G15081" s="6" t="s">
        <v>29</v>
      </c>
      <c r="H15081" t="s">
        <v>30</v>
      </c>
      <c r="I15081" t="s">
        <v>21</v>
      </c>
      <c r="J15081" t="s">
        <v>22</v>
      </c>
      <c r="K15081">
        <v>1.9</v>
      </c>
      <c r="L15081">
        <v>114</v>
      </c>
      <c r="M15081" t="s">
        <v>523</v>
      </c>
      <c r="N15081">
        <v>114</v>
      </c>
      <c r="P15081" cm="1">
        <f t="array" ref="P15081">IF(Q15081&gt;0,INDEX(Q15081:Q36805,MATCH(TRUE,INDEX(Q15081:Q36805="",,),0)-1),"")</f>
        <v>10</v>
      </c>
      <c r="Q15081">
        <f t="shared" si="384"/>
        <v>2</v>
      </c>
      <c r="R15081">
        <f t="shared" si="383"/>
        <v>0</v>
      </c>
    </row>
    <row r="15082" spans="1:18" x14ac:dyDescent="0.3">
      <c r="A15082" t="s">
        <v>1031</v>
      </c>
      <c r="B15082" s="1">
        <v>38390</v>
      </c>
      <c r="C15082" t="s">
        <v>16</v>
      </c>
      <c r="D15082" t="s">
        <v>1077</v>
      </c>
      <c r="E15082" t="s">
        <v>1078</v>
      </c>
      <c r="G15082" s="6" t="s">
        <v>29</v>
      </c>
      <c r="H15082" t="s">
        <v>53</v>
      </c>
      <c r="I15082" t="s">
        <v>21</v>
      </c>
      <c r="J15082" t="s">
        <v>22</v>
      </c>
      <c r="K15082">
        <v>25.3</v>
      </c>
      <c r="L15082">
        <v>121</v>
      </c>
      <c r="M15082" t="s">
        <v>523</v>
      </c>
      <c r="N15082">
        <v>121</v>
      </c>
      <c r="P15082" cm="1">
        <f t="array" ref="P15082">IF(Q15082&gt;0,INDEX(Q15082:Q36806,MATCH(TRUE,INDEX(Q15082:Q36806="",,),0)-1),"")</f>
        <v>10</v>
      </c>
      <c r="Q15082">
        <f t="shared" si="384"/>
        <v>2</v>
      </c>
      <c r="R15082">
        <f t="shared" si="383"/>
        <v>0</v>
      </c>
    </row>
    <row r="15083" spans="1:18" x14ac:dyDescent="0.3">
      <c r="A15083" t="s">
        <v>1031</v>
      </c>
      <c r="B15083" s="1">
        <v>38390</v>
      </c>
      <c r="C15083" t="s">
        <v>16</v>
      </c>
      <c r="D15083" t="s">
        <v>1077</v>
      </c>
      <c r="E15083" t="s">
        <v>1078</v>
      </c>
      <c r="G15083" s="6" t="s">
        <v>29</v>
      </c>
      <c r="H15083" t="s">
        <v>69</v>
      </c>
      <c r="I15083" t="s">
        <v>21</v>
      </c>
      <c r="J15083" t="s">
        <v>22</v>
      </c>
      <c r="K15083">
        <v>3.9</v>
      </c>
      <c r="L15083">
        <v>83</v>
      </c>
      <c r="M15083" t="s">
        <v>523</v>
      </c>
      <c r="N15083">
        <v>83</v>
      </c>
      <c r="P15083" cm="1">
        <f t="array" ref="P15083">IF(Q15083&gt;0,INDEX(Q15083:Q36807,MATCH(TRUE,INDEX(Q15083:Q36807="",,),0)-1),"")</f>
        <v>10</v>
      </c>
      <c r="Q15083">
        <f t="shared" si="384"/>
        <v>2</v>
      </c>
      <c r="R15083">
        <f t="shared" si="383"/>
        <v>0</v>
      </c>
    </row>
    <row r="15084" spans="1:18" x14ac:dyDescent="0.3">
      <c r="A15084" t="s">
        <v>1031</v>
      </c>
      <c r="B15084" s="1">
        <v>38390</v>
      </c>
      <c r="C15084" t="s">
        <v>16</v>
      </c>
      <c r="D15084" t="s">
        <v>1077</v>
      </c>
      <c r="E15084" t="s">
        <v>1078</v>
      </c>
      <c r="G15084" s="6" t="s">
        <v>29</v>
      </c>
      <c r="H15084" t="s">
        <v>43</v>
      </c>
      <c r="I15084" t="s">
        <v>21</v>
      </c>
      <c r="J15084" t="s">
        <v>22</v>
      </c>
      <c r="K15084">
        <v>3.8</v>
      </c>
      <c r="L15084">
        <v>130</v>
      </c>
      <c r="M15084" t="s">
        <v>523</v>
      </c>
      <c r="N15084">
        <v>130</v>
      </c>
      <c r="P15084" cm="1">
        <f t="array" ref="P15084">IF(Q15084&gt;0,INDEX(Q15084:Q36808,MATCH(TRUE,INDEX(Q15084:Q36808="",,),0)-1),"")</f>
        <v>10</v>
      </c>
      <c r="Q15084">
        <f t="shared" si="384"/>
        <v>2</v>
      </c>
      <c r="R15084">
        <f t="shared" si="383"/>
        <v>0</v>
      </c>
    </row>
    <row r="15085" spans="1:18" x14ac:dyDescent="0.3">
      <c r="A15085" t="s">
        <v>1031</v>
      </c>
      <c r="B15085" s="1">
        <v>38390</v>
      </c>
      <c r="C15085" t="s">
        <v>16</v>
      </c>
      <c r="D15085" t="s">
        <v>1077</v>
      </c>
      <c r="E15085" t="s">
        <v>1078</v>
      </c>
      <c r="G15085" s="6" t="s">
        <v>29</v>
      </c>
      <c r="H15085" t="s">
        <v>30</v>
      </c>
      <c r="I15085" t="s">
        <v>26</v>
      </c>
      <c r="J15085" t="s">
        <v>27</v>
      </c>
      <c r="K15085">
        <v>153.4</v>
      </c>
      <c r="L15085">
        <v>16.3</v>
      </c>
      <c r="M15085" t="s">
        <v>523</v>
      </c>
      <c r="N15085">
        <v>16.3</v>
      </c>
      <c r="P15085" cm="1">
        <f t="array" ref="P15085">IF(Q15085&gt;0,INDEX(Q15085:Q36809,MATCH(TRUE,INDEX(Q15085:Q36809="",,),0)-1),"")</f>
        <v>10</v>
      </c>
      <c r="Q15085">
        <f t="shared" si="384"/>
        <v>2</v>
      </c>
      <c r="R15085">
        <f t="shared" si="383"/>
        <v>0</v>
      </c>
    </row>
    <row r="15086" spans="1:18" x14ac:dyDescent="0.3">
      <c r="A15086" t="s">
        <v>1031</v>
      </c>
      <c r="B15086" s="1">
        <v>38390</v>
      </c>
      <c r="C15086" t="s">
        <v>16</v>
      </c>
      <c r="D15086" t="s">
        <v>1077</v>
      </c>
      <c r="E15086" t="s">
        <v>1078</v>
      </c>
      <c r="G15086" s="6" t="s">
        <v>29</v>
      </c>
      <c r="H15086" t="s">
        <v>99</v>
      </c>
      <c r="I15086" t="s">
        <v>26</v>
      </c>
      <c r="J15086" t="s">
        <v>27</v>
      </c>
      <c r="K15086">
        <v>59.5</v>
      </c>
      <c r="L15086">
        <v>8.4499999999999993</v>
      </c>
      <c r="M15086" t="s">
        <v>523</v>
      </c>
      <c r="N15086">
        <v>8.4499999999999993</v>
      </c>
      <c r="P15086" cm="1">
        <f t="array" ref="P15086">IF(Q15086&gt;0,INDEX(Q15086:Q36810,MATCH(TRUE,INDEX(Q15086:Q36810="",,),0)-1),"")</f>
        <v>10</v>
      </c>
      <c r="Q15086">
        <f t="shared" si="384"/>
        <v>2</v>
      </c>
      <c r="R15086">
        <f t="shared" si="383"/>
        <v>0</v>
      </c>
    </row>
    <row r="15087" spans="1:18" x14ac:dyDescent="0.3">
      <c r="A15087" t="s">
        <v>1031</v>
      </c>
      <c r="B15087" s="1">
        <v>38390</v>
      </c>
      <c r="C15087" t="s">
        <v>16</v>
      </c>
      <c r="D15087" t="s">
        <v>1077</v>
      </c>
      <c r="E15087" t="s">
        <v>1078</v>
      </c>
      <c r="G15087" s="6" t="s">
        <v>29</v>
      </c>
      <c r="H15087" t="s">
        <v>148</v>
      </c>
      <c r="I15087" t="s">
        <v>26</v>
      </c>
      <c r="J15087" t="s">
        <v>27</v>
      </c>
      <c r="K15087">
        <v>10.199999999999999</v>
      </c>
      <c r="L15087">
        <v>7</v>
      </c>
      <c r="M15087" t="s">
        <v>523</v>
      </c>
      <c r="N15087">
        <v>7</v>
      </c>
      <c r="P15087" cm="1">
        <f t="array" ref="P15087">IF(Q15087&gt;0,INDEX(Q15087:Q36811,MATCH(TRUE,INDEX(Q15087:Q36811="",,),0)-1),"")</f>
        <v>10</v>
      </c>
      <c r="Q15087">
        <f t="shared" si="384"/>
        <v>2</v>
      </c>
      <c r="R15087">
        <f t="shared" si="383"/>
        <v>0</v>
      </c>
    </row>
    <row r="15088" spans="1:18" x14ac:dyDescent="0.3">
      <c r="A15088" t="s">
        <v>1031</v>
      </c>
      <c r="B15088" s="1">
        <v>38390</v>
      </c>
      <c r="C15088" t="s">
        <v>16</v>
      </c>
      <c r="D15088" t="s">
        <v>1077</v>
      </c>
      <c r="E15088" t="s">
        <v>1078</v>
      </c>
      <c r="G15088" s="6" t="s">
        <v>29</v>
      </c>
      <c r="H15088" t="s">
        <v>69</v>
      </c>
      <c r="I15088" t="s">
        <v>26</v>
      </c>
      <c r="J15088" t="s">
        <v>27</v>
      </c>
      <c r="K15088">
        <v>53.4</v>
      </c>
      <c r="L15088">
        <v>14.3</v>
      </c>
      <c r="M15088" t="s">
        <v>523</v>
      </c>
      <c r="N15088">
        <v>14.3</v>
      </c>
      <c r="P15088" cm="1">
        <f t="array" ref="P15088">IF(Q15088&gt;0,INDEX(Q15088:Q36812,MATCH(TRUE,INDEX(Q15088:Q36812="",,),0)-1),"")</f>
        <v>10</v>
      </c>
      <c r="Q15088">
        <f t="shared" si="384"/>
        <v>2</v>
      </c>
      <c r="R15088">
        <f t="shared" si="383"/>
        <v>0</v>
      </c>
    </row>
    <row r="15089" spans="1:18" x14ac:dyDescent="0.3">
      <c r="A15089" t="s">
        <v>1031</v>
      </c>
      <c r="B15089" s="1">
        <v>38390</v>
      </c>
      <c r="C15089" t="s">
        <v>16</v>
      </c>
      <c r="D15089" t="s">
        <v>1077</v>
      </c>
      <c r="E15089" t="s">
        <v>1078</v>
      </c>
      <c r="G15089" s="6" t="s">
        <v>29</v>
      </c>
      <c r="H15089" t="s">
        <v>154</v>
      </c>
      <c r="I15089" t="s">
        <v>26</v>
      </c>
      <c r="J15089" t="s">
        <v>27</v>
      </c>
      <c r="K15089">
        <v>11.3</v>
      </c>
      <c r="L15089">
        <v>8.0500000000000007</v>
      </c>
      <c r="M15089" t="s">
        <v>523</v>
      </c>
      <c r="N15089">
        <v>8.0500000000000007</v>
      </c>
      <c r="P15089" cm="1">
        <f t="array" ref="P15089">IF(Q15089&gt;0,INDEX(Q15089:Q36813,MATCH(TRUE,INDEX(Q15089:Q36813="",,),0)-1),"")</f>
        <v>10</v>
      </c>
      <c r="Q15089">
        <f t="shared" si="384"/>
        <v>2</v>
      </c>
      <c r="R15089">
        <f t="shared" si="383"/>
        <v>0</v>
      </c>
    </row>
    <row r="15090" spans="1:18" x14ac:dyDescent="0.3">
      <c r="A15090" t="s">
        <v>1031</v>
      </c>
      <c r="B15090" s="1">
        <v>38390</v>
      </c>
      <c r="C15090" t="s">
        <v>16</v>
      </c>
      <c r="D15090" t="s">
        <v>1077</v>
      </c>
      <c r="E15090" t="s">
        <v>1078</v>
      </c>
      <c r="G15090" s="6" t="s">
        <v>29</v>
      </c>
      <c r="H15090" t="s">
        <v>43</v>
      </c>
      <c r="I15090" t="s">
        <v>26</v>
      </c>
      <c r="J15090" t="s">
        <v>27</v>
      </c>
      <c r="K15090">
        <v>19.600000000000001</v>
      </c>
      <c r="L15090">
        <v>21.15</v>
      </c>
      <c r="M15090" t="s">
        <v>523</v>
      </c>
      <c r="N15090">
        <v>21.15</v>
      </c>
      <c r="P15090" cm="1">
        <f t="array" ref="P15090">IF(Q15090&gt;0,INDEX(Q15090:Q36814,MATCH(TRUE,INDEX(Q15090:Q36814="",,),0)-1),"")</f>
        <v>10</v>
      </c>
      <c r="Q15090">
        <f t="shared" si="384"/>
        <v>2</v>
      </c>
      <c r="R15090">
        <f t="shared" si="383"/>
        <v>0</v>
      </c>
    </row>
    <row r="15091" spans="1:18" x14ac:dyDescent="0.3">
      <c r="A15091" t="s">
        <v>1031</v>
      </c>
      <c r="B15091" s="1">
        <v>38390</v>
      </c>
      <c r="C15091" t="s">
        <v>16</v>
      </c>
      <c r="D15091" t="s">
        <v>1077</v>
      </c>
      <c r="E15091" t="s">
        <v>1078</v>
      </c>
      <c r="G15091" t="s">
        <v>19</v>
      </c>
      <c r="H15091" t="s">
        <v>41</v>
      </c>
      <c r="I15091" t="s">
        <v>21</v>
      </c>
      <c r="J15091" t="s">
        <v>22</v>
      </c>
      <c r="K15091">
        <v>52</v>
      </c>
      <c r="L15091">
        <v>172.02</v>
      </c>
      <c r="M15091" t="s">
        <v>565</v>
      </c>
      <c r="N15091">
        <v>172.02</v>
      </c>
      <c r="P15091" cm="1">
        <f t="array" ref="P15091">IF(Q15091&gt;0,INDEX(Q15091:Q36815,MATCH(TRUE,INDEX(Q15091:Q36815="",,),0)-1),"")</f>
        <v>10</v>
      </c>
      <c r="Q15091">
        <f t="shared" si="384"/>
        <v>3</v>
      </c>
      <c r="R15091">
        <f t="shared" si="383"/>
        <v>0</v>
      </c>
    </row>
    <row r="15092" spans="1:18" x14ac:dyDescent="0.3">
      <c r="A15092" t="s">
        <v>1031</v>
      </c>
      <c r="B15092" s="1">
        <v>38390</v>
      </c>
      <c r="C15092" t="s">
        <v>16</v>
      </c>
      <c r="D15092" t="s">
        <v>1077</v>
      </c>
      <c r="E15092" t="s">
        <v>1078</v>
      </c>
      <c r="G15092" t="s">
        <v>19</v>
      </c>
      <c r="H15092" t="s">
        <v>53</v>
      </c>
      <c r="I15092" t="s">
        <v>26</v>
      </c>
      <c r="J15092" t="s">
        <v>27</v>
      </c>
      <c r="K15092">
        <v>468.1</v>
      </c>
      <c r="L15092">
        <v>27.35</v>
      </c>
      <c r="M15092" t="s">
        <v>565</v>
      </c>
      <c r="N15092">
        <v>27.35</v>
      </c>
      <c r="P15092" cm="1">
        <f t="array" ref="P15092">IF(Q15092&gt;0,INDEX(Q15092:Q36816,MATCH(TRUE,INDEX(Q15092:Q36816="",,),0)-1),"")</f>
        <v>10</v>
      </c>
      <c r="Q15092">
        <f t="shared" si="384"/>
        <v>3</v>
      </c>
      <c r="R15092">
        <f t="shared" ref="R15092:R15155" si="385">IF(P15092="","",0)</f>
        <v>0</v>
      </c>
    </row>
    <row r="15093" spans="1:18" x14ac:dyDescent="0.3">
      <c r="A15093" t="s">
        <v>1031</v>
      </c>
      <c r="B15093" s="1">
        <v>38390</v>
      </c>
      <c r="C15093" t="s">
        <v>16</v>
      </c>
      <c r="D15093" t="s">
        <v>1077</v>
      </c>
      <c r="E15093" t="s">
        <v>1078</v>
      </c>
      <c r="G15093" t="s">
        <v>19</v>
      </c>
      <c r="H15093" t="s">
        <v>41</v>
      </c>
      <c r="I15093" t="s">
        <v>26</v>
      </c>
      <c r="J15093" t="s">
        <v>27</v>
      </c>
      <c r="K15093">
        <v>99.7</v>
      </c>
      <c r="L15093">
        <v>60.9</v>
      </c>
      <c r="M15093" t="s">
        <v>565</v>
      </c>
      <c r="N15093">
        <v>147.69</v>
      </c>
      <c r="P15093" cm="1">
        <f t="array" ref="P15093">IF(Q15093&gt;0,INDEX(Q15093:Q36817,MATCH(TRUE,INDEX(Q15093:Q36817="",,),0)-1),"")</f>
        <v>10</v>
      </c>
      <c r="Q15093">
        <f t="shared" si="384"/>
        <v>3</v>
      </c>
      <c r="R15093">
        <f t="shared" si="385"/>
        <v>0</v>
      </c>
    </row>
    <row r="15094" spans="1:18" x14ac:dyDescent="0.3">
      <c r="A15094" t="s">
        <v>1031</v>
      </c>
      <c r="B15094" s="1">
        <v>38390</v>
      </c>
      <c r="C15094" t="s">
        <v>16</v>
      </c>
      <c r="D15094" t="s">
        <v>1077</v>
      </c>
      <c r="E15094" t="s">
        <v>1078</v>
      </c>
      <c r="G15094" s="6" t="s">
        <v>29</v>
      </c>
      <c r="H15094" t="s">
        <v>30</v>
      </c>
      <c r="I15094" t="s">
        <v>21</v>
      </c>
      <c r="J15094" t="s">
        <v>22</v>
      </c>
      <c r="K15094">
        <v>1.9</v>
      </c>
      <c r="L15094">
        <v>114</v>
      </c>
      <c r="M15094" t="s">
        <v>565</v>
      </c>
      <c r="N15094">
        <v>114</v>
      </c>
      <c r="P15094" cm="1">
        <f t="array" ref="P15094">IF(Q15094&gt;0,INDEX(Q15094:Q36818,MATCH(TRUE,INDEX(Q15094:Q36818="",,),0)-1),"")</f>
        <v>10</v>
      </c>
      <c r="Q15094">
        <f t="shared" si="384"/>
        <v>3</v>
      </c>
      <c r="R15094">
        <f t="shared" si="385"/>
        <v>0</v>
      </c>
    </row>
    <row r="15095" spans="1:18" x14ac:dyDescent="0.3">
      <c r="A15095" t="s">
        <v>1031</v>
      </c>
      <c r="B15095" s="1">
        <v>38390</v>
      </c>
      <c r="C15095" t="s">
        <v>16</v>
      </c>
      <c r="D15095" t="s">
        <v>1077</v>
      </c>
      <c r="E15095" t="s">
        <v>1078</v>
      </c>
      <c r="G15095" s="6" t="s">
        <v>29</v>
      </c>
      <c r="H15095" t="s">
        <v>53</v>
      </c>
      <c r="I15095" t="s">
        <v>21</v>
      </c>
      <c r="J15095" t="s">
        <v>22</v>
      </c>
      <c r="K15095">
        <v>25.3</v>
      </c>
      <c r="L15095">
        <v>121</v>
      </c>
      <c r="M15095" t="s">
        <v>565</v>
      </c>
      <c r="N15095">
        <v>121</v>
      </c>
      <c r="P15095" cm="1">
        <f t="array" ref="P15095">IF(Q15095&gt;0,INDEX(Q15095:Q36819,MATCH(TRUE,INDEX(Q15095:Q36819="",,),0)-1),"")</f>
        <v>10</v>
      </c>
      <c r="Q15095">
        <f t="shared" si="384"/>
        <v>3</v>
      </c>
      <c r="R15095">
        <f t="shared" si="385"/>
        <v>0</v>
      </c>
    </row>
    <row r="15096" spans="1:18" x14ac:dyDescent="0.3">
      <c r="A15096" t="s">
        <v>1031</v>
      </c>
      <c r="B15096" s="1">
        <v>38390</v>
      </c>
      <c r="C15096" t="s">
        <v>16</v>
      </c>
      <c r="D15096" t="s">
        <v>1077</v>
      </c>
      <c r="E15096" t="s">
        <v>1078</v>
      </c>
      <c r="G15096" s="6" t="s">
        <v>29</v>
      </c>
      <c r="H15096" t="s">
        <v>69</v>
      </c>
      <c r="I15096" t="s">
        <v>21</v>
      </c>
      <c r="J15096" t="s">
        <v>22</v>
      </c>
      <c r="K15096">
        <v>3.9</v>
      </c>
      <c r="L15096">
        <v>83</v>
      </c>
      <c r="M15096" t="s">
        <v>565</v>
      </c>
      <c r="N15096">
        <v>83</v>
      </c>
      <c r="P15096" cm="1">
        <f t="array" ref="P15096">IF(Q15096&gt;0,INDEX(Q15096:Q36820,MATCH(TRUE,INDEX(Q15096:Q36820="",,),0)-1),"")</f>
        <v>10</v>
      </c>
      <c r="Q15096">
        <f t="shared" si="384"/>
        <v>3</v>
      </c>
      <c r="R15096">
        <f t="shared" si="385"/>
        <v>0</v>
      </c>
    </row>
    <row r="15097" spans="1:18" x14ac:dyDescent="0.3">
      <c r="A15097" t="s">
        <v>1031</v>
      </c>
      <c r="B15097" s="1">
        <v>38390</v>
      </c>
      <c r="C15097" t="s">
        <v>16</v>
      </c>
      <c r="D15097" t="s">
        <v>1077</v>
      </c>
      <c r="E15097" t="s">
        <v>1078</v>
      </c>
      <c r="G15097" s="6" t="s">
        <v>29</v>
      </c>
      <c r="H15097" t="s">
        <v>43</v>
      </c>
      <c r="I15097" t="s">
        <v>21</v>
      </c>
      <c r="J15097" t="s">
        <v>22</v>
      </c>
      <c r="K15097">
        <v>3.8</v>
      </c>
      <c r="L15097">
        <v>130</v>
      </c>
      <c r="M15097" t="s">
        <v>565</v>
      </c>
      <c r="N15097">
        <v>130</v>
      </c>
      <c r="P15097" cm="1">
        <f t="array" ref="P15097">IF(Q15097&gt;0,INDEX(Q15097:Q36821,MATCH(TRUE,INDEX(Q15097:Q36821="",,),0)-1),"")</f>
        <v>10</v>
      </c>
      <c r="Q15097">
        <f t="shared" si="384"/>
        <v>3</v>
      </c>
      <c r="R15097">
        <f t="shared" si="385"/>
        <v>0</v>
      </c>
    </row>
    <row r="15098" spans="1:18" x14ac:dyDescent="0.3">
      <c r="A15098" t="s">
        <v>1031</v>
      </c>
      <c r="B15098" s="1">
        <v>38390</v>
      </c>
      <c r="C15098" t="s">
        <v>16</v>
      </c>
      <c r="D15098" t="s">
        <v>1077</v>
      </c>
      <c r="E15098" t="s">
        <v>1078</v>
      </c>
      <c r="G15098" s="6" t="s">
        <v>29</v>
      </c>
      <c r="H15098" t="s">
        <v>30</v>
      </c>
      <c r="I15098" t="s">
        <v>26</v>
      </c>
      <c r="J15098" t="s">
        <v>27</v>
      </c>
      <c r="K15098">
        <v>153.4</v>
      </c>
      <c r="L15098">
        <v>16.3</v>
      </c>
      <c r="M15098" t="s">
        <v>565</v>
      </c>
      <c r="N15098">
        <v>16.3</v>
      </c>
      <c r="P15098" cm="1">
        <f t="array" ref="P15098">IF(Q15098&gt;0,INDEX(Q15098:Q36822,MATCH(TRUE,INDEX(Q15098:Q36822="",,),0)-1),"")</f>
        <v>10</v>
      </c>
      <c r="Q15098">
        <f t="shared" si="384"/>
        <v>3</v>
      </c>
      <c r="R15098">
        <f t="shared" si="385"/>
        <v>0</v>
      </c>
    </row>
    <row r="15099" spans="1:18" x14ac:dyDescent="0.3">
      <c r="A15099" t="s">
        <v>1031</v>
      </c>
      <c r="B15099" s="1">
        <v>38390</v>
      </c>
      <c r="C15099" t="s">
        <v>16</v>
      </c>
      <c r="D15099" t="s">
        <v>1077</v>
      </c>
      <c r="E15099" t="s">
        <v>1078</v>
      </c>
      <c r="G15099" s="6" t="s">
        <v>29</v>
      </c>
      <c r="H15099" t="s">
        <v>99</v>
      </c>
      <c r="I15099" t="s">
        <v>26</v>
      </c>
      <c r="J15099" t="s">
        <v>27</v>
      </c>
      <c r="K15099">
        <v>59.5</v>
      </c>
      <c r="L15099">
        <v>8.4499999999999993</v>
      </c>
      <c r="M15099" t="s">
        <v>565</v>
      </c>
      <c r="N15099">
        <v>8.4499999999999993</v>
      </c>
      <c r="P15099" cm="1">
        <f t="array" ref="P15099">IF(Q15099&gt;0,INDEX(Q15099:Q36823,MATCH(TRUE,INDEX(Q15099:Q36823="",,),0)-1),"")</f>
        <v>10</v>
      </c>
      <c r="Q15099">
        <f t="shared" si="384"/>
        <v>3</v>
      </c>
      <c r="R15099">
        <f t="shared" si="385"/>
        <v>0</v>
      </c>
    </row>
    <row r="15100" spans="1:18" x14ac:dyDescent="0.3">
      <c r="A15100" t="s">
        <v>1031</v>
      </c>
      <c r="B15100" s="1">
        <v>38390</v>
      </c>
      <c r="C15100" t="s">
        <v>16</v>
      </c>
      <c r="D15100" t="s">
        <v>1077</v>
      </c>
      <c r="E15100" t="s">
        <v>1078</v>
      </c>
      <c r="G15100" s="6" t="s">
        <v>29</v>
      </c>
      <c r="H15100" t="s">
        <v>148</v>
      </c>
      <c r="I15100" t="s">
        <v>26</v>
      </c>
      <c r="J15100" t="s">
        <v>27</v>
      </c>
      <c r="K15100">
        <v>10.199999999999999</v>
      </c>
      <c r="L15100">
        <v>7</v>
      </c>
      <c r="M15100" t="s">
        <v>565</v>
      </c>
      <c r="N15100">
        <v>7</v>
      </c>
      <c r="P15100" cm="1">
        <f t="array" ref="P15100">IF(Q15100&gt;0,INDEX(Q15100:Q36824,MATCH(TRUE,INDEX(Q15100:Q36824="",,),0)-1),"")</f>
        <v>10</v>
      </c>
      <c r="Q15100">
        <f t="shared" si="384"/>
        <v>3</v>
      </c>
      <c r="R15100">
        <f t="shared" si="385"/>
        <v>0</v>
      </c>
    </row>
    <row r="15101" spans="1:18" x14ac:dyDescent="0.3">
      <c r="A15101" t="s">
        <v>1031</v>
      </c>
      <c r="B15101" s="1">
        <v>38390</v>
      </c>
      <c r="C15101" t="s">
        <v>16</v>
      </c>
      <c r="D15101" t="s">
        <v>1077</v>
      </c>
      <c r="E15101" t="s">
        <v>1078</v>
      </c>
      <c r="G15101" s="6" t="s">
        <v>29</v>
      </c>
      <c r="H15101" t="s">
        <v>69</v>
      </c>
      <c r="I15101" t="s">
        <v>26</v>
      </c>
      <c r="J15101" t="s">
        <v>27</v>
      </c>
      <c r="K15101">
        <v>53.4</v>
      </c>
      <c r="L15101">
        <v>14.3</v>
      </c>
      <c r="M15101" t="s">
        <v>565</v>
      </c>
      <c r="N15101">
        <v>14.3</v>
      </c>
      <c r="P15101" cm="1">
        <f t="array" ref="P15101">IF(Q15101&gt;0,INDEX(Q15101:Q36825,MATCH(TRUE,INDEX(Q15101:Q36825="",,),0)-1),"")</f>
        <v>10</v>
      </c>
      <c r="Q15101">
        <f t="shared" si="384"/>
        <v>3</v>
      </c>
      <c r="R15101">
        <f t="shared" si="385"/>
        <v>0</v>
      </c>
    </row>
    <row r="15102" spans="1:18" x14ac:dyDescent="0.3">
      <c r="A15102" t="s">
        <v>1031</v>
      </c>
      <c r="B15102" s="1">
        <v>38390</v>
      </c>
      <c r="C15102" t="s">
        <v>16</v>
      </c>
      <c r="D15102" t="s">
        <v>1077</v>
      </c>
      <c r="E15102" t="s">
        <v>1078</v>
      </c>
      <c r="G15102" s="6" t="s">
        <v>29</v>
      </c>
      <c r="H15102" t="s">
        <v>154</v>
      </c>
      <c r="I15102" t="s">
        <v>26</v>
      </c>
      <c r="J15102" t="s">
        <v>27</v>
      </c>
      <c r="K15102">
        <v>11.3</v>
      </c>
      <c r="L15102">
        <v>8.0500000000000007</v>
      </c>
      <c r="M15102" t="s">
        <v>565</v>
      </c>
      <c r="N15102">
        <v>8.0500000000000007</v>
      </c>
      <c r="P15102" cm="1">
        <f t="array" ref="P15102">IF(Q15102&gt;0,INDEX(Q15102:Q36826,MATCH(TRUE,INDEX(Q15102:Q36826="",,),0)-1),"")</f>
        <v>10</v>
      </c>
      <c r="Q15102">
        <f t="shared" si="384"/>
        <v>3</v>
      </c>
      <c r="R15102">
        <f t="shared" si="385"/>
        <v>0</v>
      </c>
    </row>
    <row r="15103" spans="1:18" x14ac:dyDescent="0.3">
      <c r="A15103" t="s">
        <v>1031</v>
      </c>
      <c r="B15103" s="1">
        <v>38390</v>
      </c>
      <c r="C15103" t="s">
        <v>16</v>
      </c>
      <c r="D15103" t="s">
        <v>1077</v>
      </c>
      <c r="E15103" t="s">
        <v>1078</v>
      </c>
      <c r="G15103" s="6" t="s">
        <v>29</v>
      </c>
      <c r="H15103" t="s">
        <v>43</v>
      </c>
      <c r="I15103" t="s">
        <v>26</v>
      </c>
      <c r="J15103" t="s">
        <v>27</v>
      </c>
      <c r="K15103">
        <v>19.600000000000001</v>
      </c>
      <c r="L15103">
        <v>21.15</v>
      </c>
      <c r="M15103" t="s">
        <v>565</v>
      </c>
      <c r="N15103">
        <v>21.15</v>
      </c>
      <c r="P15103" cm="1">
        <f t="array" ref="P15103">IF(Q15103&gt;0,INDEX(Q15103:Q36827,MATCH(TRUE,INDEX(Q15103:Q36827="",,),0)-1),"")</f>
        <v>10</v>
      </c>
      <c r="Q15103">
        <f t="shared" si="384"/>
        <v>3</v>
      </c>
      <c r="R15103">
        <f t="shared" si="385"/>
        <v>0</v>
      </c>
    </row>
    <row r="15104" spans="1:18" x14ac:dyDescent="0.3">
      <c r="A15104" t="s">
        <v>1031</v>
      </c>
      <c r="B15104" s="1">
        <v>38390</v>
      </c>
      <c r="C15104" t="s">
        <v>16</v>
      </c>
      <c r="D15104" t="s">
        <v>1077</v>
      </c>
      <c r="E15104" t="s">
        <v>1078</v>
      </c>
      <c r="G15104" t="s">
        <v>19</v>
      </c>
      <c r="H15104" t="s">
        <v>41</v>
      </c>
      <c r="I15104" t="s">
        <v>21</v>
      </c>
      <c r="J15104" t="s">
        <v>22</v>
      </c>
      <c r="K15104">
        <v>52</v>
      </c>
      <c r="L15104">
        <v>172.02</v>
      </c>
      <c r="M15104" t="s">
        <v>922</v>
      </c>
      <c r="N15104">
        <v>200</v>
      </c>
      <c r="P15104" cm="1">
        <f t="array" ref="P15104">IF(Q15104&gt;0,INDEX(Q15104:Q36828,MATCH(TRUE,INDEX(Q15104:Q36828="",,),0)-1),"")</f>
        <v>10</v>
      </c>
      <c r="Q15104">
        <f t="shared" si="384"/>
        <v>4</v>
      </c>
      <c r="R15104">
        <f t="shared" si="385"/>
        <v>0</v>
      </c>
    </row>
    <row r="15105" spans="1:18" x14ac:dyDescent="0.3">
      <c r="A15105" t="s">
        <v>1031</v>
      </c>
      <c r="B15105" s="1">
        <v>38390</v>
      </c>
      <c r="C15105" t="s">
        <v>16</v>
      </c>
      <c r="D15105" t="s">
        <v>1077</v>
      </c>
      <c r="E15105" t="s">
        <v>1078</v>
      </c>
      <c r="G15105" t="s">
        <v>19</v>
      </c>
      <c r="H15105" t="s">
        <v>53</v>
      </c>
      <c r="I15105" t="s">
        <v>26</v>
      </c>
      <c r="J15105" t="s">
        <v>27</v>
      </c>
      <c r="K15105">
        <v>468.1</v>
      </c>
      <c r="L15105">
        <v>27.35</v>
      </c>
      <c r="M15105" t="s">
        <v>922</v>
      </c>
      <c r="N15105">
        <v>36</v>
      </c>
      <c r="P15105" cm="1">
        <f t="array" ref="P15105">IF(Q15105&gt;0,INDEX(Q15105:Q36829,MATCH(TRUE,INDEX(Q15105:Q36829="",,),0)-1),"")</f>
        <v>10</v>
      </c>
      <c r="Q15105">
        <f t="shared" si="384"/>
        <v>4</v>
      </c>
      <c r="R15105">
        <f t="shared" si="385"/>
        <v>0</v>
      </c>
    </row>
    <row r="15106" spans="1:18" x14ac:dyDescent="0.3">
      <c r="A15106" t="s">
        <v>1031</v>
      </c>
      <c r="B15106" s="1">
        <v>38390</v>
      </c>
      <c r="C15106" t="s">
        <v>16</v>
      </c>
      <c r="D15106" t="s">
        <v>1077</v>
      </c>
      <c r="E15106" t="s">
        <v>1078</v>
      </c>
      <c r="G15106" t="s">
        <v>19</v>
      </c>
      <c r="H15106" t="s">
        <v>41</v>
      </c>
      <c r="I15106" t="s">
        <v>26</v>
      </c>
      <c r="J15106" t="s">
        <v>27</v>
      </c>
      <c r="K15106">
        <v>99.7</v>
      </c>
      <c r="L15106">
        <v>60.9</v>
      </c>
      <c r="M15106" t="s">
        <v>922</v>
      </c>
      <c r="N15106">
        <v>72</v>
      </c>
      <c r="P15106" cm="1">
        <f t="array" ref="P15106">IF(Q15106&gt;0,INDEX(Q15106:Q36830,MATCH(TRUE,INDEX(Q15106:Q36830="",,),0)-1),"")</f>
        <v>10</v>
      </c>
      <c r="Q15106">
        <f t="shared" si="384"/>
        <v>4</v>
      </c>
      <c r="R15106">
        <f t="shared" si="385"/>
        <v>0</v>
      </c>
    </row>
    <row r="15107" spans="1:18" x14ac:dyDescent="0.3">
      <c r="A15107" t="s">
        <v>1031</v>
      </c>
      <c r="B15107" s="1">
        <v>38390</v>
      </c>
      <c r="C15107" t="s">
        <v>16</v>
      </c>
      <c r="D15107" t="s">
        <v>1077</v>
      </c>
      <c r="E15107" t="s">
        <v>1078</v>
      </c>
      <c r="G15107" s="6" t="s">
        <v>29</v>
      </c>
      <c r="H15107" t="s">
        <v>30</v>
      </c>
      <c r="I15107" t="s">
        <v>21</v>
      </c>
      <c r="J15107" t="s">
        <v>22</v>
      </c>
      <c r="K15107">
        <v>1.9</v>
      </c>
      <c r="L15107">
        <v>114</v>
      </c>
      <c r="M15107" t="s">
        <v>922</v>
      </c>
      <c r="N15107">
        <v>114</v>
      </c>
      <c r="P15107" cm="1">
        <f t="array" ref="P15107">IF(Q15107&gt;0,INDEX(Q15107:Q36831,MATCH(TRUE,INDEX(Q15107:Q36831="",,),0)-1),"")</f>
        <v>10</v>
      </c>
      <c r="Q15107">
        <f t="shared" si="384"/>
        <v>4</v>
      </c>
      <c r="R15107">
        <f t="shared" si="385"/>
        <v>0</v>
      </c>
    </row>
    <row r="15108" spans="1:18" x14ac:dyDescent="0.3">
      <c r="A15108" t="s">
        <v>1031</v>
      </c>
      <c r="B15108" s="1">
        <v>38390</v>
      </c>
      <c r="C15108" t="s">
        <v>16</v>
      </c>
      <c r="D15108" t="s">
        <v>1077</v>
      </c>
      <c r="E15108" t="s">
        <v>1078</v>
      </c>
      <c r="G15108" s="6" t="s">
        <v>29</v>
      </c>
      <c r="H15108" t="s">
        <v>53</v>
      </c>
      <c r="I15108" t="s">
        <v>21</v>
      </c>
      <c r="J15108" t="s">
        <v>22</v>
      </c>
      <c r="K15108">
        <v>25.3</v>
      </c>
      <c r="L15108">
        <v>121</v>
      </c>
      <c r="M15108" t="s">
        <v>922</v>
      </c>
      <c r="N15108">
        <v>121</v>
      </c>
      <c r="P15108" cm="1">
        <f t="array" ref="P15108">IF(Q15108&gt;0,INDEX(Q15108:Q36832,MATCH(TRUE,INDEX(Q15108:Q36832="",,),0)-1),"")</f>
        <v>10</v>
      </c>
      <c r="Q15108">
        <f t="shared" si="384"/>
        <v>4</v>
      </c>
      <c r="R15108">
        <f t="shared" si="385"/>
        <v>0</v>
      </c>
    </row>
    <row r="15109" spans="1:18" x14ac:dyDescent="0.3">
      <c r="A15109" t="s">
        <v>1031</v>
      </c>
      <c r="B15109" s="1">
        <v>38390</v>
      </c>
      <c r="C15109" t="s">
        <v>16</v>
      </c>
      <c r="D15109" t="s">
        <v>1077</v>
      </c>
      <c r="E15109" t="s">
        <v>1078</v>
      </c>
      <c r="G15109" s="6" t="s">
        <v>29</v>
      </c>
      <c r="H15109" t="s">
        <v>69</v>
      </c>
      <c r="I15109" t="s">
        <v>21</v>
      </c>
      <c r="J15109" t="s">
        <v>22</v>
      </c>
      <c r="K15109">
        <v>3.9</v>
      </c>
      <c r="L15109">
        <v>83</v>
      </c>
      <c r="M15109" t="s">
        <v>922</v>
      </c>
      <c r="N15109">
        <v>83</v>
      </c>
      <c r="P15109" cm="1">
        <f t="array" ref="P15109">IF(Q15109&gt;0,INDEX(Q15109:Q36833,MATCH(TRUE,INDEX(Q15109:Q36833="",,),0)-1),"")</f>
        <v>10</v>
      </c>
      <c r="Q15109">
        <f t="shared" si="384"/>
        <v>4</v>
      </c>
      <c r="R15109">
        <f t="shared" si="385"/>
        <v>0</v>
      </c>
    </row>
    <row r="15110" spans="1:18" x14ac:dyDescent="0.3">
      <c r="A15110" t="s">
        <v>1031</v>
      </c>
      <c r="B15110" s="1">
        <v>38390</v>
      </c>
      <c r="C15110" t="s">
        <v>16</v>
      </c>
      <c r="D15110" t="s">
        <v>1077</v>
      </c>
      <c r="E15110" t="s">
        <v>1078</v>
      </c>
      <c r="G15110" s="6" t="s">
        <v>29</v>
      </c>
      <c r="H15110" t="s">
        <v>43</v>
      </c>
      <c r="I15110" t="s">
        <v>21</v>
      </c>
      <c r="J15110" t="s">
        <v>22</v>
      </c>
      <c r="K15110">
        <v>3.8</v>
      </c>
      <c r="L15110">
        <v>130</v>
      </c>
      <c r="M15110" t="s">
        <v>922</v>
      </c>
      <c r="N15110">
        <v>130</v>
      </c>
      <c r="P15110" cm="1">
        <f t="array" ref="P15110">IF(Q15110&gt;0,INDEX(Q15110:Q36834,MATCH(TRUE,INDEX(Q15110:Q36834="",,),0)-1),"")</f>
        <v>10</v>
      </c>
      <c r="Q15110">
        <f t="shared" si="384"/>
        <v>4</v>
      </c>
      <c r="R15110">
        <f t="shared" si="385"/>
        <v>0</v>
      </c>
    </row>
    <row r="15111" spans="1:18" x14ac:dyDescent="0.3">
      <c r="A15111" t="s">
        <v>1031</v>
      </c>
      <c r="B15111" s="1">
        <v>38390</v>
      </c>
      <c r="C15111" t="s">
        <v>16</v>
      </c>
      <c r="D15111" t="s">
        <v>1077</v>
      </c>
      <c r="E15111" t="s">
        <v>1078</v>
      </c>
      <c r="G15111" s="6" t="s">
        <v>29</v>
      </c>
      <c r="H15111" t="s">
        <v>30</v>
      </c>
      <c r="I15111" t="s">
        <v>26</v>
      </c>
      <c r="J15111" t="s">
        <v>27</v>
      </c>
      <c r="K15111">
        <v>153.4</v>
      </c>
      <c r="L15111">
        <v>16.3</v>
      </c>
      <c r="M15111" t="s">
        <v>922</v>
      </c>
      <c r="N15111">
        <v>16.3</v>
      </c>
      <c r="P15111" cm="1">
        <f t="array" ref="P15111">IF(Q15111&gt;0,INDEX(Q15111:Q36835,MATCH(TRUE,INDEX(Q15111:Q36835="",,),0)-1),"")</f>
        <v>10</v>
      </c>
      <c r="Q15111">
        <f t="shared" si="384"/>
        <v>4</v>
      </c>
      <c r="R15111">
        <f t="shared" si="385"/>
        <v>0</v>
      </c>
    </row>
    <row r="15112" spans="1:18" x14ac:dyDescent="0.3">
      <c r="A15112" t="s">
        <v>1031</v>
      </c>
      <c r="B15112" s="1">
        <v>38390</v>
      </c>
      <c r="C15112" t="s">
        <v>16</v>
      </c>
      <c r="D15112" t="s">
        <v>1077</v>
      </c>
      <c r="E15112" t="s">
        <v>1078</v>
      </c>
      <c r="G15112" s="6" t="s">
        <v>29</v>
      </c>
      <c r="H15112" t="s">
        <v>99</v>
      </c>
      <c r="I15112" t="s">
        <v>26</v>
      </c>
      <c r="J15112" t="s">
        <v>27</v>
      </c>
      <c r="K15112">
        <v>59.5</v>
      </c>
      <c r="L15112">
        <v>8.4499999999999993</v>
      </c>
      <c r="M15112" t="s">
        <v>922</v>
      </c>
      <c r="N15112">
        <v>8.4499999999999993</v>
      </c>
      <c r="P15112" cm="1">
        <f t="array" ref="P15112">IF(Q15112&gt;0,INDEX(Q15112:Q36836,MATCH(TRUE,INDEX(Q15112:Q36836="",,),0)-1),"")</f>
        <v>10</v>
      </c>
      <c r="Q15112">
        <f t="shared" si="384"/>
        <v>4</v>
      </c>
      <c r="R15112">
        <f t="shared" si="385"/>
        <v>0</v>
      </c>
    </row>
    <row r="15113" spans="1:18" x14ac:dyDescent="0.3">
      <c r="A15113" t="s">
        <v>1031</v>
      </c>
      <c r="B15113" s="1">
        <v>38390</v>
      </c>
      <c r="C15113" t="s">
        <v>16</v>
      </c>
      <c r="D15113" t="s">
        <v>1077</v>
      </c>
      <c r="E15113" t="s">
        <v>1078</v>
      </c>
      <c r="G15113" s="6" t="s">
        <v>29</v>
      </c>
      <c r="H15113" t="s">
        <v>148</v>
      </c>
      <c r="I15113" t="s">
        <v>26</v>
      </c>
      <c r="J15113" t="s">
        <v>27</v>
      </c>
      <c r="K15113">
        <v>10.199999999999999</v>
      </c>
      <c r="L15113">
        <v>7</v>
      </c>
      <c r="M15113" t="s">
        <v>922</v>
      </c>
      <c r="N15113">
        <v>7</v>
      </c>
      <c r="P15113" cm="1">
        <f t="array" ref="P15113">IF(Q15113&gt;0,INDEX(Q15113:Q36837,MATCH(TRUE,INDEX(Q15113:Q36837="",,),0)-1),"")</f>
        <v>10</v>
      </c>
      <c r="Q15113">
        <f t="shared" si="384"/>
        <v>4</v>
      </c>
      <c r="R15113">
        <f t="shared" si="385"/>
        <v>0</v>
      </c>
    </row>
    <row r="15114" spans="1:18" x14ac:dyDescent="0.3">
      <c r="A15114" t="s">
        <v>1031</v>
      </c>
      <c r="B15114" s="1">
        <v>38390</v>
      </c>
      <c r="C15114" t="s">
        <v>16</v>
      </c>
      <c r="D15114" t="s">
        <v>1077</v>
      </c>
      <c r="E15114" t="s">
        <v>1078</v>
      </c>
      <c r="G15114" s="6" t="s">
        <v>29</v>
      </c>
      <c r="H15114" t="s">
        <v>69</v>
      </c>
      <c r="I15114" t="s">
        <v>26</v>
      </c>
      <c r="J15114" t="s">
        <v>27</v>
      </c>
      <c r="K15114">
        <v>53.4</v>
      </c>
      <c r="L15114">
        <v>14.3</v>
      </c>
      <c r="M15114" t="s">
        <v>922</v>
      </c>
      <c r="N15114">
        <v>14.3</v>
      </c>
      <c r="P15114" cm="1">
        <f t="array" ref="P15114">IF(Q15114&gt;0,INDEX(Q15114:Q36838,MATCH(TRUE,INDEX(Q15114:Q36838="",,),0)-1),"")</f>
        <v>10</v>
      </c>
      <c r="Q15114">
        <f t="shared" si="384"/>
        <v>4</v>
      </c>
      <c r="R15114">
        <f t="shared" si="385"/>
        <v>0</v>
      </c>
    </row>
    <row r="15115" spans="1:18" x14ac:dyDescent="0.3">
      <c r="A15115" t="s">
        <v>1031</v>
      </c>
      <c r="B15115" s="1">
        <v>38390</v>
      </c>
      <c r="C15115" t="s">
        <v>16</v>
      </c>
      <c r="D15115" t="s">
        <v>1077</v>
      </c>
      <c r="E15115" t="s">
        <v>1078</v>
      </c>
      <c r="G15115" s="6" t="s">
        <v>29</v>
      </c>
      <c r="H15115" t="s">
        <v>154</v>
      </c>
      <c r="I15115" t="s">
        <v>26</v>
      </c>
      <c r="J15115" t="s">
        <v>27</v>
      </c>
      <c r="K15115">
        <v>11.3</v>
      </c>
      <c r="L15115">
        <v>8.0500000000000007</v>
      </c>
      <c r="M15115" t="s">
        <v>922</v>
      </c>
      <c r="N15115">
        <v>8.0500000000000007</v>
      </c>
      <c r="P15115" cm="1">
        <f t="array" ref="P15115">IF(Q15115&gt;0,INDEX(Q15115:Q36839,MATCH(TRUE,INDEX(Q15115:Q36839="",,),0)-1),"")</f>
        <v>10</v>
      </c>
      <c r="Q15115">
        <f t="shared" si="384"/>
        <v>4</v>
      </c>
      <c r="R15115">
        <f t="shared" si="385"/>
        <v>0</v>
      </c>
    </row>
    <row r="15116" spans="1:18" x14ac:dyDescent="0.3">
      <c r="A15116" t="s">
        <v>1031</v>
      </c>
      <c r="B15116" s="1">
        <v>38390</v>
      </c>
      <c r="C15116" t="s">
        <v>16</v>
      </c>
      <c r="D15116" t="s">
        <v>1077</v>
      </c>
      <c r="E15116" t="s">
        <v>1078</v>
      </c>
      <c r="G15116" s="6" t="s">
        <v>29</v>
      </c>
      <c r="H15116" t="s">
        <v>43</v>
      </c>
      <c r="I15116" t="s">
        <v>26</v>
      </c>
      <c r="J15116" t="s">
        <v>27</v>
      </c>
      <c r="K15116">
        <v>19.600000000000001</v>
      </c>
      <c r="L15116">
        <v>21.15</v>
      </c>
      <c r="M15116" t="s">
        <v>922</v>
      </c>
      <c r="N15116">
        <v>21.15</v>
      </c>
      <c r="P15116" cm="1">
        <f t="array" ref="P15116">IF(Q15116&gt;0,INDEX(Q15116:Q36840,MATCH(TRUE,INDEX(Q15116:Q36840="",,),0)-1),"")</f>
        <v>10</v>
      </c>
      <c r="Q15116">
        <f t="shared" si="384"/>
        <v>4</v>
      </c>
      <c r="R15116">
        <f t="shared" si="385"/>
        <v>0</v>
      </c>
    </row>
    <row r="15117" spans="1:18" x14ac:dyDescent="0.3">
      <c r="A15117" t="s">
        <v>1031</v>
      </c>
      <c r="B15117" s="1">
        <v>38390</v>
      </c>
      <c r="C15117" t="s">
        <v>16</v>
      </c>
      <c r="D15117" t="s">
        <v>1077</v>
      </c>
      <c r="E15117" t="s">
        <v>1078</v>
      </c>
      <c r="G15117" t="s">
        <v>19</v>
      </c>
      <c r="H15117" t="s">
        <v>41</v>
      </c>
      <c r="I15117" t="s">
        <v>21</v>
      </c>
      <c r="J15117" t="s">
        <v>22</v>
      </c>
      <c r="K15117">
        <v>52</v>
      </c>
      <c r="L15117">
        <v>172.02</v>
      </c>
      <c r="M15117" t="s">
        <v>44</v>
      </c>
      <c r="N15117">
        <v>172.02</v>
      </c>
      <c r="P15117" cm="1">
        <f t="array" ref="P15117">IF(Q15117&gt;0,INDEX(Q15117:Q36841,MATCH(TRUE,INDEX(Q15117:Q36841="",,),0)-1),"")</f>
        <v>10</v>
      </c>
      <c r="Q15117">
        <f t="shared" si="384"/>
        <v>5</v>
      </c>
      <c r="R15117">
        <f t="shared" si="385"/>
        <v>0</v>
      </c>
    </row>
    <row r="15118" spans="1:18" x14ac:dyDescent="0.3">
      <c r="A15118" t="s">
        <v>1031</v>
      </c>
      <c r="B15118" s="1">
        <v>38390</v>
      </c>
      <c r="C15118" t="s">
        <v>16</v>
      </c>
      <c r="D15118" t="s">
        <v>1077</v>
      </c>
      <c r="E15118" t="s">
        <v>1078</v>
      </c>
      <c r="G15118" t="s">
        <v>19</v>
      </c>
      <c r="H15118" t="s">
        <v>53</v>
      </c>
      <c r="I15118" t="s">
        <v>26</v>
      </c>
      <c r="J15118" t="s">
        <v>27</v>
      </c>
      <c r="K15118">
        <v>468.1</v>
      </c>
      <c r="L15118">
        <v>27.35</v>
      </c>
      <c r="M15118" t="s">
        <v>44</v>
      </c>
      <c r="N15118">
        <v>38.89</v>
      </c>
      <c r="P15118" cm="1">
        <f t="array" ref="P15118">IF(Q15118&gt;0,INDEX(Q15118:Q36842,MATCH(TRUE,INDEX(Q15118:Q36842="",,),0)-1),"")</f>
        <v>10</v>
      </c>
      <c r="Q15118">
        <f t="shared" si="384"/>
        <v>5</v>
      </c>
      <c r="R15118">
        <f t="shared" si="385"/>
        <v>0</v>
      </c>
    </row>
    <row r="15119" spans="1:18" x14ac:dyDescent="0.3">
      <c r="A15119" t="s">
        <v>1031</v>
      </c>
      <c r="B15119" s="1">
        <v>38390</v>
      </c>
      <c r="C15119" t="s">
        <v>16</v>
      </c>
      <c r="D15119" t="s">
        <v>1077</v>
      </c>
      <c r="E15119" t="s">
        <v>1078</v>
      </c>
      <c r="G15119" t="s">
        <v>19</v>
      </c>
      <c r="H15119" t="s">
        <v>41</v>
      </c>
      <c r="I15119" t="s">
        <v>26</v>
      </c>
      <c r="J15119" t="s">
        <v>27</v>
      </c>
      <c r="K15119">
        <v>99.7</v>
      </c>
      <c r="L15119">
        <v>60.9</v>
      </c>
      <c r="M15119" t="s">
        <v>44</v>
      </c>
      <c r="N15119">
        <v>60.9</v>
      </c>
      <c r="P15119" cm="1">
        <f t="array" ref="P15119">IF(Q15119&gt;0,INDEX(Q15119:Q36843,MATCH(TRUE,INDEX(Q15119:Q36843="",,),0)-1),"")</f>
        <v>10</v>
      </c>
      <c r="Q15119">
        <f t="shared" si="384"/>
        <v>5</v>
      </c>
      <c r="R15119">
        <f t="shared" si="385"/>
        <v>0</v>
      </c>
    </row>
    <row r="15120" spans="1:18" x14ac:dyDescent="0.3">
      <c r="A15120" t="s">
        <v>1031</v>
      </c>
      <c r="B15120" s="1">
        <v>38390</v>
      </c>
      <c r="C15120" t="s">
        <v>16</v>
      </c>
      <c r="D15120" t="s">
        <v>1077</v>
      </c>
      <c r="E15120" t="s">
        <v>1078</v>
      </c>
      <c r="G15120" s="6" t="s">
        <v>29</v>
      </c>
      <c r="H15120" t="s">
        <v>30</v>
      </c>
      <c r="I15120" t="s">
        <v>21</v>
      </c>
      <c r="J15120" t="s">
        <v>22</v>
      </c>
      <c r="K15120">
        <v>1.9</v>
      </c>
      <c r="L15120">
        <v>114</v>
      </c>
      <c r="M15120" t="s">
        <v>44</v>
      </c>
      <c r="N15120">
        <v>114</v>
      </c>
      <c r="P15120" cm="1">
        <f t="array" ref="P15120">IF(Q15120&gt;0,INDEX(Q15120:Q36844,MATCH(TRUE,INDEX(Q15120:Q36844="",,),0)-1),"")</f>
        <v>10</v>
      </c>
      <c r="Q15120">
        <f t="shared" si="384"/>
        <v>5</v>
      </c>
      <c r="R15120">
        <f t="shared" si="385"/>
        <v>0</v>
      </c>
    </row>
    <row r="15121" spans="1:18" x14ac:dyDescent="0.3">
      <c r="A15121" t="s">
        <v>1031</v>
      </c>
      <c r="B15121" s="1">
        <v>38390</v>
      </c>
      <c r="C15121" t="s">
        <v>16</v>
      </c>
      <c r="D15121" t="s">
        <v>1077</v>
      </c>
      <c r="E15121" t="s">
        <v>1078</v>
      </c>
      <c r="G15121" s="6" t="s">
        <v>29</v>
      </c>
      <c r="H15121" t="s">
        <v>53</v>
      </c>
      <c r="I15121" t="s">
        <v>21</v>
      </c>
      <c r="J15121" t="s">
        <v>22</v>
      </c>
      <c r="K15121">
        <v>25.3</v>
      </c>
      <c r="L15121">
        <v>121</v>
      </c>
      <c r="M15121" t="s">
        <v>44</v>
      </c>
      <c r="N15121">
        <v>121</v>
      </c>
      <c r="P15121" cm="1">
        <f t="array" ref="P15121">IF(Q15121&gt;0,INDEX(Q15121:Q36845,MATCH(TRUE,INDEX(Q15121:Q36845="",,),0)-1),"")</f>
        <v>10</v>
      </c>
      <c r="Q15121">
        <f t="shared" si="384"/>
        <v>5</v>
      </c>
      <c r="R15121">
        <f t="shared" si="385"/>
        <v>0</v>
      </c>
    </row>
    <row r="15122" spans="1:18" x14ac:dyDescent="0.3">
      <c r="A15122" t="s">
        <v>1031</v>
      </c>
      <c r="B15122" s="1">
        <v>38390</v>
      </c>
      <c r="C15122" t="s">
        <v>16</v>
      </c>
      <c r="D15122" t="s">
        <v>1077</v>
      </c>
      <c r="E15122" t="s">
        <v>1078</v>
      </c>
      <c r="G15122" s="6" t="s">
        <v>29</v>
      </c>
      <c r="H15122" t="s">
        <v>69</v>
      </c>
      <c r="I15122" t="s">
        <v>21</v>
      </c>
      <c r="J15122" t="s">
        <v>22</v>
      </c>
      <c r="K15122">
        <v>3.9</v>
      </c>
      <c r="L15122">
        <v>83</v>
      </c>
      <c r="M15122" t="s">
        <v>44</v>
      </c>
      <c r="N15122">
        <v>83</v>
      </c>
      <c r="P15122" cm="1">
        <f t="array" ref="P15122">IF(Q15122&gt;0,INDEX(Q15122:Q36846,MATCH(TRUE,INDEX(Q15122:Q36846="",,),0)-1),"")</f>
        <v>10</v>
      </c>
      <c r="Q15122">
        <f t="shared" si="384"/>
        <v>5</v>
      </c>
      <c r="R15122">
        <f t="shared" si="385"/>
        <v>0</v>
      </c>
    </row>
    <row r="15123" spans="1:18" x14ac:dyDescent="0.3">
      <c r="A15123" t="s">
        <v>1031</v>
      </c>
      <c r="B15123" s="1">
        <v>38390</v>
      </c>
      <c r="C15123" t="s">
        <v>16</v>
      </c>
      <c r="D15123" t="s">
        <v>1077</v>
      </c>
      <c r="E15123" t="s">
        <v>1078</v>
      </c>
      <c r="G15123" s="6" t="s">
        <v>29</v>
      </c>
      <c r="H15123" t="s">
        <v>43</v>
      </c>
      <c r="I15123" t="s">
        <v>21</v>
      </c>
      <c r="J15123" t="s">
        <v>22</v>
      </c>
      <c r="K15123">
        <v>3.8</v>
      </c>
      <c r="L15123">
        <v>130</v>
      </c>
      <c r="M15123" t="s">
        <v>44</v>
      </c>
      <c r="N15123">
        <v>130</v>
      </c>
      <c r="P15123" cm="1">
        <f t="array" ref="P15123">IF(Q15123&gt;0,INDEX(Q15123:Q36847,MATCH(TRUE,INDEX(Q15123:Q36847="",,),0)-1),"")</f>
        <v>10</v>
      </c>
      <c r="Q15123">
        <f t="shared" si="384"/>
        <v>5</v>
      </c>
      <c r="R15123">
        <f t="shared" si="385"/>
        <v>0</v>
      </c>
    </row>
    <row r="15124" spans="1:18" x14ac:dyDescent="0.3">
      <c r="A15124" t="s">
        <v>1031</v>
      </c>
      <c r="B15124" s="1">
        <v>38390</v>
      </c>
      <c r="C15124" t="s">
        <v>16</v>
      </c>
      <c r="D15124" t="s">
        <v>1077</v>
      </c>
      <c r="E15124" t="s">
        <v>1078</v>
      </c>
      <c r="G15124" s="6" t="s">
        <v>29</v>
      </c>
      <c r="H15124" t="s">
        <v>30</v>
      </c>
      <c r="I15124" t="s">
        <v>26</v>
      </c>
      <c r="J15124" t="s">
        <v>27</v>
      </c>
      <c r="K15124">
        <v>153.4</v>
      </c>
      <c r="L15124">
        <v>16.3</v>
      </c>
      <c r="M15124" t="s">
        <v>44</v>
      </c>
      <c r="N15124">
        <v>16.3</v>
      </c>
      <c r="P15124" cm="1">
        <f t="array" ref="P15124">IF(Q15124&gt;0,INDEX(Q15124:Q36848,MATCH(TRUE,INDEX(Q15124:Q36848="",,),0)-1),"")</f>
        <v>10</v>
      </c>
      <c r="Q15124">
        <f t="shared" si="384"/>
        <v>5</v>
      </c>
      <c r="R15124">
        <f t="shared" si="385"/>
        <v>0</v>
      </c>
    </row>
    <row r="15125" spans="1:18" x14ac:dyDescent="0.3">
      <c r="A15125" t="s">
        <v>1031</v>
      </c>
      <c r="B15125" s="1">
        <v>38390</v>
      </c>
      <c r="C15125" t="s">
        <v>16</v>
      </c>
      <c r="D15125" t="s">
        <v>1077</v>
      </c>
      <c r="E15125" t="s">
        <v>1078</v>
      </c>
      <c r="G15125" s="6" t="s">
        <v>29</v>
      </c>
      <c r="H15125" t="s">
        <v>99</v>
      </c>
      <c r="I15125" t="s">
        <v>26</v>
      </c>
      <c r="J15125" t="s">
        <v>27</v>
      </c>
      <c r="K15125">
        <v>59.5</v>
      </c>
      <c r="L15125">
        <v>8.4499999999999993</v>
      </c>
      <c r="M15125" t="s">
        <v>44</v>
      </c>
      <c r="N15125">
        <v>8.4499999999999993</v>
      </c>
      <c r="P15125" cm="1">
        <f t="array" ref="P15125">IF(Q15125&gt;0,INDEX(Q15125:Q36849,MATCH(TRUE,INDEX(Q15125:Q36849="",,),0)-1),"")</f>
        <v>10</v>
      </c>
      <c r="Q15125">
        <f t="shared" si="384"/>
        <v>5</v>
      </c>
      <c r="R15125">
        <f t="shared" si="385"/>
        <v>0</v>
      </c>
    </row>
    <row r="15126" spans="1:18" x14ac:dyDescent="0.3">
      <c r="A15126" t="s">
        <v>1031</v>
      </c>
      <c r="B15126" s="1">
        <v>38390</v>
      </c>
      <c r="C15126" t="s">
        <v>16</v>
      </c>
      <c r="D15126" t="s">
        <v>1077</v>
      </c>
      <c r="E15126" t="s">
        <v>1078</v>
      </c>
      <c r="G15126" s="6" t="s">
        <v>29</v>
      </c>
      <c r="H15126" t="s">
        <v>148</v>
      </c>
      <c r="I15126" t="s">
        <v>26</v>
      </c>
      <c r="J15126" t="s">
        <v>27</v>
      </c>
      <c r="K15126">
        <v>10.199999999999999</v>
      </c>
      <c r="L15126">
        <v>7</v>
      </c>
      <c r="M15126" t="s">
        <v>44</v>
      </c>
      <c r="N15126">
        <v>7</v>
      </c>
      <c r="P15126" cm="1">
        <f t="array" ref="P15126">IF(Q15126&gt;0,INDEX(Q15126:Q36850,MATCH(TRUE,INDEX(Q15126:Q36850="",,),0)-1),"")</f>
        <v>10</v>
      </c>
      <c r="Q15126">
        <f t="shared" si="384"/>
        <v>5</v>
      </c>
      <c r="R15126">
        <f t="shared" si="385"/>
        <v>0</v>
      </c>
    </row>
    <row r="15127" spans="1:18" x14ac:dyDescent="0.3">
      <c r="A15127" t="s">
        <v>1031</v>
      </c>
      <c r="B15127" s="1">
        <v>38390</v>
      </c>
      <c r="C15127" t="s">
        <v>16</v>
      </c>
      <c r="D15127" t="s">
        <v>1077</v>
      </c>
      <c r="E15127" t="s">
        <v>1078</v>
      </c>
      <c r="G15127" s="6" t="s">
        <v>29</v>
      </c>
      <c r="H15127" t="s">
        <v>69</v>
      </c>
      <c r="I15127" t="s">
        <v>26</v>
      </c>
      <c r="J15127" t="s">
        <v>27</v>
      </c>
      <c r="K15127">
        <v>53.4</v>
      </c>
      <c r="L15127">
        <v>14.3</v>
      </c>
      <c r="M15127" t="s">
        <v>44</v>
      </c>
      <c r="N15127">
        <v>14.3</v>
      </c>
      <c r="P15127" cm="1">
        <f t="array" ref="P15127">IF(Q15127&gt;0,INDEX(Q15127:Q36851,MATCH(TRUE,INDEX(Q15127:Q36851="",,),0)-1),"")</f>
        <v>10</v>
      </c>
      <c r="Q15127">
        <f t="shared" si="384"/>
        <v>5</v>
      </c>
      <c r="R15127">
        <f t="shared" si="385"/>
        <v>0</v>
      </c>
    </row>
    <row r="15128" spans="1:18" x14ac:dyDescent="0.3">
      <c r="A15128" t="s">
        <v>1031</v>
      </c>
      <c r="B15128" s="1">
        <v>38390</v>
      </c>
      <c r="C15128" t="s">
        <v>16</v>
      </c>
      <c r="D15128" t="s">
        <v>1077</v>
      </c>
      <c r="E15128" t="s">
        <v>1078</v>
      </c>
      <c r="G15128" s="6" t="s">
        <v>29</v>
      </c>
      <c r="H15128" t="s">
        <v>154</v>
      </c>
      <c r="I15128" t="s">
        <v>26</v>
      </c>
      <c r="J15128" t="s">
        <v>27</v>
      </c>
      <c r="K15128">
        <v>11.3</v>
      </c>
      <c r="L15128">
        <v>8.0500000000000007</v>
      </c>
      <c r="M15128" t="s">
        <v>44</v>
      </c>
      <c r="N15128">
        <v>8.0500000000000007</v>
      </c>
      <c r="P15128" cm="1">
        <f t="array" ref="P15128">IF(Q15128&gt;0,INDEX(Q15128:Q36852,MATCH(TRUE,INDEX(Q15128:Q36852="",,),0)-1),"")</f>
        <v>10</v>
      </c>
      <c r="Q15128">
        <f t="shared" si="384"/>
        <v>5</v>
      </c>
      <c r="R15128">
        <f t="shared" si="385"/>
        <v>0</v>
      </c>
    </row>
    <row r="15129" spans="1:18" x14ac:dyDescent="0.3">
      <c r="A15129" t="s">
        <v>1031</v>
      </c>
      <c r="B15129" s="1">
        <v>38390</v>
      </c>
      <c r="C15129" t="s">
        <v>16</v>
      </c>
      <c r="D15129" t="s">
        <v>1077</v>
      </c>
      <c r="E15129" t="s">
        <v>1078</v>
      </c>
      <c r="G15129" s="6" t="s">
        <v>29</v>
      </c>
      <c r="H15129" t="s">
        <v>43</v>
      </c>
      <c r="I15129" t="s">
        <v>26</v>
      </c>
      <c r="J15129" t="s">
        <v>27</v>
      </c>
      <c r="K15129">
        <v>19.600000000000001</v>
      </c>
      <c r="L15129">
        <v>21.15</v>
      </c>
      <c r="M15129" t="s">
        <v>44</v>
      </c>
      <c r="N15129">
        <v>21.15</v>
      </c>
      <c r="P15129" cm="1">
        <f t="array" ref="P15129">IF(Q15129&gt;0,INDEX(Q15129:Q36853,MATCH(TRUE,INDEX(Q15129:Q36853="",,),0)-1),"")</f>
        <v>10</v>
      </c>
      <c r="Q15129">
        <f t="shared" si="384"/>
        <v>5</v>
      </c>
      <c r="R15129">
        <f t="shared" si="385"/>
        <v>0</v>
      </c>
    </row>
    <row r="15130" spans="1:18" x14ac:dyDescent="0.3">
      <c r="A15130" t="s">
        <v>1031</v>
      </c>
      <c r="B15130" s="1">
        <v>38390</v>
      </c>
      <c r="C15130" t="s">
        <v>16</v>
      </c>
      <c r="D15130" t="s">
        <v>1077</v>
      </c>
      <c r="E15130" t="s">
        <v>1078</v>
      </c>
      <c r="G15130" t="s">
        <v>19</v>
      </c>
      <c r="H15130" t="s">
        <v>41</v>
      </c>
      <c r="I15130" t="s">
        <v>21</v>
      </c>
      <c r="J15130" t="s">
        <v>22</v>
      </c>
      <c r="K15130">
        <v>52</v>
      </c>
      <c r="L15130">
        <v>172.02</v>
      </c>
      <c r="M15130" t="s">
        <v>162</v>
      </c>
      <c r="N15130">
        <v>200</v>
      </c>
      <c r="P15130" cm="1">
        <f t="array" ref="P15130">IF(Q15130&gt;0,INDEX(Q15130:Q36854,MATCH(TRUE,INDEX(Q15130:Q36854="",,),0)-1),"")</f>
        <v>10</v>
      </c>
      <c r="Q15130">
        <f t="shared" ref="Q15130:Q15193" si="386">INT((ROW()-15065)/13)+1</f>
        <v>6</v>
      </c>
      <c r="R15130">
        <f t="shared" si="385"/>
        <v>0</v>
      </c>
    </row>
    <row r="15131" spans="1:18" x14ac:dyDescent="0.3">
      <c r="A15131" t="s">
        <v>1031</v>
      </c>
      <c r="B15131" s="1">
        <v>38390</v>
      </c>
      <c r="C15131" t="s">
        <v>16</v>
      </c>
      <c r="D15131" t="s">
        <v>1077</v>
      </c>
      <c r="E15131" t="s">
        <v>1078</v>
      </c>
      <c r="G15131" t="s">
        <v>19</v>
      </c>
      <c r="H15131" t="s">
        <v>53</v>
      </c>
      <c r="I15131" t="s">
        <v>26</v>
      </c>
      <c r="J15131" t="s">
        <v>27</v>
      </c>
      <c r="K15131">
        <v>468.1</v>
      </c>
      <c r="L15131">
        <v>27.35</v>
      </c>
      <c r="M15131" t="s">
        <v>162</v>
      </c>
      <c r="N15131">
        <v>32</v>
      </c>
      <c r="P15131" cm="1">
        <f t="array" ref="P15131">IF(Q15131&gt;0,INDEX(Q15131:Q36855,MATCH(TRUE,INDEX(Q15131:Q36855="",,),0)-1),"")</f>
        <v>10</v>
      </c>
      <c r="Q15131">
        <f t="shared" si="386"/>
        <v>6</v>
      </c>
      <c r="R15131">
        <f t="shared" si="385"/>
        <v>0</v>
      </c>
    </row>
    <row r="15132" spans="1:18" x14ac:dyDescent="0.3">
      <c r="A15132" t="s">
        <v>1031</v>
      </c>
      <c r="B15132" s="1">
        <v>38390</v>
      </c>
      <c r="C15132" t="s">
        <v>16</v>
      </c>
      <c r="D15132" t="s">
        <v>1077</v>
      </c>
      <c r="E15132" t="s">
        <v>1078</v>
      </c>
      <c r="G15132" t="s">
        <v>19</v>
      </c>
      <c r="H15132" t="s">
        <v>41</v>
      </c>
      <c r="I15132" t="s">
        <v>26</v>
      </c>
      <c r="J15132" t="s">
        <v>27</v>
      </c>
      <c r="K15132">
        <v>99.7</v>
      </c>
      <c r="L15132">
        <v>60.9</v>
      </c>
      <c r="M15132" t="s">
        <v>162</v>
      </c>
      <c r="N15132">
        <v>70</v>
      </c>
      <c r="P15132" cm="1">
        <f t="array" ref="P15132">IF(Q15132&gt;0,INDEX(Q15132:Q36856,MATCH(TRUE,INDEX(Q15132:Q36856="",,),0)-1),"")</f>
        <v>10</v>
      </c>
      <c r="Q15132">
        <f t="shared" si="386"/>
        <v>6</v>
      </c>
      <c r="R15132">
        <f t="shared" si="385"/>
        <v>0</v>
      </c>
    </row>
    <row r="15133" spans="1:18" x14ac:dyDescent="0.3">
      <c r="A15133" t="s">
        <v>1031</v>
      </c>
      <c r="B15133" s="1">
        <v>38390</v>
      </c>
      <c r="C15133" t="s">
        <v>16</v>
      </c>
      <c r="D15133" t="s">
        <v>1077</v>
      </c>
      <c r="E15133" t="s">
        <v>1078</v>
      </c>
      <c r="G15133" s="6" t="s">
        <v>29</v>
      </c>
      <c r="H15133" t="s">
        <v>30</v>
      </c>
      <c r="I15133" t="s">
        <v>21</v>
      </c>
      <c r="J15133" t="s">
        <v>22</v>
      </c>
      <c r="K15133">
        <v>1.9</v>
      </c>
      <c r="L15133">
        <v>114</v>
      </c>
      <c r="M15133" t="s">
        <v>162</v>
      </c>
      <c r="N15133">
        <v>114</v>
      </c>
      <c r="P15133" cm="1">
        <f t="array" ref="P15133">IF(Q15133&gt;0,INDEX(Q15133:Q36857,MATCH(TRUE,INDEX(Q15133:Q36857="",,),0)-1),"")</f>
        <v>10</v>
      </c>
      <c r="Q15133">
        <f t="shared" si="386"/>
        <v>6</v>
      </c>
      <c r="R15133">
        <f t="shared" si="385"/>
        <v>0</v>
      </c>
    </row>
    <row r="15134" spans="1:18" x14ac:dyDescent="0.3">
      <c r="A15134" t="s">
        <v>1031</v>
      </c>
      <c r="B15134" s="1">
        <v>38390</v>
      </c>
      <c r="C15134" t="s">
        <v>16</v>
      </c>
      <c r="D15134" t="s">
        <v>1077</v>
      </c>
      <c r="E15134" t="s">
        <v>1078</v>
      </c>
      <c r="G15134" s="6" t="s">
        <v>29</v>
      </c>
      <c r="H15134" t="s">
        <v>53</v>
      </c>
      <c r="I15134" t="s">
        <v>21</v>
      </c>
      <c r="J15134" t="s">
        <v>22</v>
      </c>
      <c r="K15134">
        <v>25.3</v>
      </c>
      <c r="L15134">
        <v>121</v>
      </c>
      <c r="M15134" t="s">
        <v>162</v>
      </c>
      <c r="N15134">
        <v>121</v>
      </c>
      <c r="P15134" cm="1">
        <f t="array" ref="P15134">IF(Q15134&gt;0,INDEX(Q15134:Q36858,MATCH(TRUE,INDEX(Q15134:Q36858="",,),0)-1),"")</f>
        <v>10</v>
      </c>
      <c r="Q15134">
        <f t="shared" si="386"/>
        <v>6</v>
      </c>
      <c r="R15134">
        <f t="shared" si="385"/>
        <v>0</v>
      </c>
    </row>
    <row r="15135" spans="1:18" x14ac:dyDescent="0.3">
      <c r="A15135" t="s">
        <v>1031</v>
      </c>
      <c r="B15135" s="1">
        <v>38390</v>
      </c>
      <c r="C15135" t="s">
        <v>16</v>
      </c>
      <c r="D15135" t="s">
        <v>1077</v>
      </c>
      <c r="E15135" t="s">
        <v>1078</v>
      </c>
      <c r="G15135" s="6" t="s">
        <v>29</v>
      </c>
      <c r="H15135" t="s">
        <v>69</v>
      </c>
      <c r="I15135" t="s">
        <v>21</v>
      </c>
      <c r="J15135" t="s">
        <v>22</v>
      </c>
      <c r="K15135">
        <v>3.9</v>
      </c>
      <c r="L15135">
        <v>83</v>
      </c>
      <c r="M15135" t="s">
        <v>162</v>
      </c>
      <c r="N15135">
        <v>83</v>
      </c>
      <c r="P15135" cm="1">
        <f t="array" ref="P15135">IF(Q15135&gt;0,INDEX(Q15135:Q36859,MATCH(TRUE,INDEX(Q15135:Q36859="",,),0)-1),"")</f>
        <v>10</v>
      </c>
      <c r="Q15135">
        <f t="shared" si="386"/>
        <v>6</v>
      </c>
      <c r="R15135">
        <f t="shared" si="385"/>
        <v>0</v>
      </c>
    </row>
    <row r="15136" spans="1:18" x14ac:dyDescent="0.3">
      <c r="A15136" t="s">
        <v>1031</v>
      </c>
      <c r="B15136" s="1">
        <v>38390</v>
      </c>
      <c r="C15136" t="s">
        <v>16</v>
      </c>
      <c r="D15136" t="s">
        <v>1077</v>
      </c>
      <c r="E15136" t="s">
        <v>1078</v>
      </c>
      <c r="G15136" s="6" t="s">
        <v>29</v>
      </c>
      <c r="H15136" t="s">
        <v>43</v>
      </c>
      <c r="I15136" t="s">
        <v>21</v>
      </c>
      <c r="J15136" t="s">
        <v>22</v>
      </c>
      <c r="K15136">
        <v>3.8</v>
      </c>
      <c r="L15136">
        <v>130</v>
      </c>
      <c r="M15136" t="s">
        <v>162</v>
      </c>
      <c r="N15136">
        <v>130</v>
      </c>
      <c r="P15136" cm="1">
        <f t="array" ref="P15136">IF(Q15136&gt;0,INDEX(Q15136:Q36860,MATCH(TRUE,INDEX(Q15136:Q36860="",,),0)-1),"")</f>
        <v>10</v>
      </c>
      <c r="Q15136">
        <f t="shared" si="386"/>
        <v>6</v>
      </c>
      <c r="R15136">
        <f t="shared" si="385"/>
        <v>0</v>
      </c>
    </row>
    <row r="15137" spans="1:18" x14ac:dyDescent="0.3">
      <c r="A15137" t="s">
        <v>1031</v>
      </c>
      <c r="B15137" s="1">
        <v>38390</v>
      </c>
      <c r="C15137" t="s">
        <v>16</v>
      </c>
      <c r="D15137" t="s">
        <v>1077</v>
      </c>
      <c r="E15137" t="s">
        <v>1078</v>
      </c>
      <c r="G15137" s="6" t="s">
        <v>29</v>
      </c>
      <c r="H15137" t="s">
        <v>30</v>
      </c>
      <c r="I15137" t="s">
        <v>26</v>
      </c>
      <c r="J15137" t="s">
        <v>27</v>
      </c>
      <c r="K15137">
        <v>153.4</v>
      </c>
      <c r="L15137">
        <v>16.3</v>
      </c>
      <c r="M15137" t="s">
        <v>162</v>
      </c>
      <c r="N15137">
        <v>16.3</v>
      </c>
      <c r="P15137" cm="1">
        <f t="array" ref="P15137">IF(Q15137&gt;0,INDEX(Q15137:Q36861,MATCH(TRUE,INDEX(Q15137:Q36861="",,),0)-1),"")</f>
        <v>10</v>
      </c>
      <c r="Q15137">
        <f t="shared" si="386"/>
        <v>6</v>
      </c>
      <c r="R15137">
        <f t="shared" si="385"/>
        <v>0</v>
      </c>
    </row>
    <row r="15138" spans="1:18" x14ac:dyDescent="0.3">
      <c r="A15138" t="s">
        <v>1031</v>
      </c>
      <c r="B15138" s="1">
        <v>38390</v>
      </c>
      <c r="C15138" t="s">
        <v>16</v>
      </c>
      <c r="D15138" t="s">
        <v>1077</v>
      </c>
      <c r="E15138" t="s">
        <v>1078</v>
      </c>
      <c r="G15138" s="6" t="s">
        <v>29</v>
      </c>
      <c r="H15138" t="s">
        <v>99</v>
      </c>
      <c r="I15138" t="s">
        <v>26</v>
      </c>
      <c r="J15138" t="s">
        <v>27</v>
      </c>
      <c r="K15138">
        <v>59.5</v>
      </c>
      <c r="L15138">
        <v>8.4499999999999993</v>
      </c>
      <c r="M15138" t="s">
        <v>162</v>
      </c>
      <c r="N15138">
        <v>8.4499999999999993</v>
      </c>
      <c r="P15138" cm="1">
        <f t="array" ref="P15138">IF(Q15138&gt;0,INDEX(Q15138:Q36862,MATCH(TRUE,INDEX(Q15138:Q36862="",,),0)-1),"")</f>
        <v>10</v>
      </c>
      <c r="Q15138">
        <f t="shared" si="386"/>
        <v>6</v>
      </c>
      <c r="R15138">
        <f t="shared" si="385"/>
        <v>0</v>
      </c>
    </row>
    <row r="15139" spans="1:18" x14ac:dyDescent="0.3">
      <c r="A15139" t="s">
        <v>1031</v>
      </c>
      <c r="B15139" s="1">
        <v>38390</v>
      </c>
      <c r="C15139" t="s">
        <v>16</v>
      </c>
      <c r="D15139" t="s">
        <v>1077</v>
      </c>
      <c r="E15139" t="s">
        <v>1078</v>
      </c>
      <c r="G15139" s="6" t="s">
        <v>29</v>
      </c>
      <c r="H15139" t="s">
        <v>148</v>
      </c>
      <c r="I15139" t="s">
        <v>26</v>
      </c>
      <c r="J15139" t="s">
        <v>27</v>
      </c>
      <c r="K15139">
        <v>10.199999999999999</v>
      </c>
      <c r="L15139">
        <v>7</v>
      </c>
      <c r="M15139" t="s">
        <v>162</v>
      </c>
      <c r="N15139">
        <v>7</v>
      </c>
      <c r="P15139" cm="1">
        <f t="array" ref="P15139">IF(Q15139&gt;0,INDEX(Q15139:Q36863,MATCH(TRUE,INDEX(Q15139:Q36863="",,),0)-1),"")</f>
        <v>10</v>
      </c>
      <c r="Q15139">
        <f t="shared" si="386"/>
        <v>6</v>
      </c>
      <c r="R15139">
        <f t="shared" si="385"/>
        <v>0</v>
      </c>
    </row>
    <row r="15140" spans="1:18" x14ac:dyDescent="0.3">
      <c r="A15140" t="s">
        <v>1031</v>
      </c>
      <c r="B15140" s="1">
        <v>38390</v>
      </c>
      <c r="C15140" t="s">
        <v>16</v>
      </c>
      <c r="D15140" t="s">
        <v>1077</v>
      </c>
      <c r="E15140" t="s">
        <v>1078</v>
      </c>
      <c r="G15140" s="6" t="s">
        <v>29</v>
      </c>
      <c r="H15140" t="s">
        <v>69</v>
      </c>
      <c r="I15140" t="s">
        <v>26</v>
      </c>
      <c r="J15140" t="s">
        <v>27</v>
      </c>
      <c r="K15140">
        <v>53.4</v>
      </c>
      <c r="L15140">
        <v>14.3</v>
      </c>
      <c r="M15140" t="s">
        <v>162</v>
      </c>
      <c r="N15140">
        <v>14.3</v>
      </c>
      <c r="P15140" cm="1">
        <f t="array" ref="P15140">IF(Q15140&gt;0,INDEX(Q15140:Q36864,MATCH(TRUE,INDEX(Q15140:Q36864="",,),0)-1),"")</f>
        <v>10</v>
      </c>
      <c r="Q15140">
        <f t="shared" si="386"/>
        <v>6</v>
      </c>
      <c r="R15140">
        <f t="shared" si="385"/>
        <v>0</v>
      </c>
    </row>
    <row r="15141" spans="1:18" x14ac:dyDescent="0.3">
      <c r="A15141" t="s">
        <v>1031</v>
      </c>
      <c r="B15141" s="1">
        <v>38390</v>
      </c>
      <c r="C15141" t="s">
        <v>16</v>
      </c>
      <c r="D15141" t="s">
        <v>1077</v>
      </c>
      <c r="E15141" t="s">
        <v>1078</v>
      </c>
      <c r="G15141" s="6" t="s">
        <v>29</v>
      </c>
      <c r="H15141" t="s">
        <v>154</v>
      </c>
      <c r="I15141" t="s">
        <v>26</v>
      </c>
      <c r="J15141" t="s">
        <v>27</v>
      </c>
      <c r="K15141">
        <v>11.3</v>
      </c>
      <c r="L15141">
        <v>8.0500000000000007</v>
      </c>
      <c r="M15141" t="s">
        <v>162</v>
      </c>
      <c r="N15141">
        <v>8.0500000000000007</v>
      </c>
      <c r="P15141" cm="1">
        <f t="array" ref="P15141">IF(Q15141&gt;0,INDEX(Q15141:Q36865,MATCH(TRUE,INDEX(Q15141:Q36865="",,),0)-1),"")</f>
        <v>10</v>
      </c>
      <c r="Q15141">
        <f t="shared" si="386"/>
        <v>6</v>
      </c>
      <c r="R15141">
        <f t="shared" si="385"/>
        <v>0</v>
      </c>
    </row>
    <row r="15142" spans="1:18" x14ac:dyDescent="0.3">
      <c r="A15142" t="s">
        <v>1031</v>
      </c>
      <c r="B15142" s="1">
        <v>38390</v>
      </c>
      <c r="C15142" t="s">
        <v>16</v>
      </c>
      <c r="D15142" t="s">
        <v>1077</v>
      </c>
      <c r="E15142" t="s">
        <v>1078</v>
      </c>
      <c r="G15142" s="6" t="s">
        <v>29</v>
      </c>
      <c r="H15142" t="s">
        <v>43</v>
      </c>
      <c r="I15142" t="s">
        <v>26</v>
      </c>
      <c r="J15142" t="s">
        <v>27</v>
      </c>
      <c r="K15142">
        <v>19.600000000000001</v>
      </c>
      <c r="L15142">
        <v>21.15</v>
      </c>
      <c r="M15142" t="s">
        <v>162</v>
      </c>
      <c r="N15142">
        <v>21.15</v>
      </c>
      <c r="P15142" cm="1">
        <f t="array" ref="P15142">IF(Q15142&gt;0,INDEX(Q15142:Q36866,MATCH(TRUE,INDEX(Q15142:Q36866="",,),0)-1),"")</f>
        <v>10</v>
      </c>
      <c r="Q15142">
        <f t="shared" si="386"/>
        <v>6</v>
      </c>
      <c r="R15142">
        <f t="shared" si="385"/>
        <v>0</v>
      </c>
    </row>
    <row r="15143" spans="1:18" x14ac:dyDescent="0.3">
      <c r="A15143" t="s">
        <v>1031</v>
      </c>
      <c r="B15143" s="1">
        <v>38390</v>
      </c>
      <c r="C15143" t="s">
        <v>16</v>
      </c>
      <c r="D15143" t="s">
        <v>1077</v>
      </c>
      <c r="E15143" t="s">
        <v>1078</v>
      </c>
      <c r="G15143" t="s">
        <v>19</v>
      </c>
      <c r="H15143" t="s">
        <v>41</v>
      </c>
      <c r="I15143" t="s">
        <v>21</v>
      </c>
      <c r="J15143" t="s">
        <v>22</v>
      </c>
      <c r="K15143">
        <v>52</v>
      </c>
      <c r="L15143">
        <v>172.02</v>
      </c>
      <c r="M15143" t="s">
        <v>927</v>
      </c>
      <c r="N15143">
        <v>180</v>
      </c>
      <c r="P15143" cm="1">
        <f t="array" ref="P15143">IF(Q15143&gt;0,INDEX(Q15143:Q36867,MATCH(TRUE,INDEX(Q15143:Q36867="",,),0)-1),"")</f>
        <v>10</v>
      </c>
      <c r="Q15143">
        <f t="shared" si="386"/>
        <v>7</v>
      </c>
      <c r="R15143">
        <f t="shared" si="385"/>
        <v>0</v>
      </c>
    </row>
    <row r="15144" spans="1:18" x14ac:dyDescent="0.3">
      <c r="A15144" t="s">
        <v>1031</v>
      </c>
      <c r="B15144" s="1">
        <v>38390</v>
      </c>
      <c r="C15144" t="s">
        <v>16</v>
      </c>
      <c r="D15144" t="s">
        <v>1077</v>
      </c>
      <c r="E15144" t="s">
        <v>1078</v>
      </c>
      <c r="G15144" t="s">
        <v>19</v>
      </c>
      <c r="H15144" t="s">
        <v>53</v>
      </c>
      <c r="I15144" t="s">
        <v>26</v>
      </c>
      <c r="J15144" t="s">
        <v>27</v>
      </c>
      <c r="K15144">
        <v>468.1</v>
      </c>
      <c r="L15144">
        <v>27.35</v>
      </c>
      <c r="M15144" t="s">
        <v>927</v>
      </c>
      <c r="N15144">
        <v>33</v>
      </c>
      <c r="P15144" cm="1">
        <f t="array" ref="P15144">IF(Q15144&gt;0,INDEX(Q15144:Q36868,MATCH(TRUE,INDEX(Q15144:Q36868="",,),0)-1),"")</f>
        <v>10</v>
      </c>
      <c r="Q15144">
        <f t="shared" si="386"/>
        <v>7</v>
      </c>
      <c r="R15144">
        <f t="shared" si="385"/>
        <v>0</v>
      </c>
    </row>
    <row r="15145" spans="1:18" x14ac:dyDescent="0.3">
      <c r="A15145" t="s">
        <v>1031</v>
      </c>
      <c r="B15145" s="1">
        <v>38390</v>
      </c>
      <c r="C15145" t="s">
        <v>16</v>
      </c>
      <c r="D15145" t="s">
        <v>1077</v>
      </c>
      <c r="E15145" t="s">
        <v>1078</v>
      </c>
      <c r="G15145" t="s">
        <v>19</v>
      </c>
      <c r="H15145" t="s">
        <v>41</v>
      </c>
      <c r="I15145" t="s">
        <v>26</v>
      </c>
      <c r="J15145" t="s">
        <v>27</v>
      </c>
      <c r="K15145">
        <v>99.7</v>
      </c>
      <c r="L15145">
        <v>60.9</v>
      </c>
      <c r="M15145" t="s">
        <v>927</v>
      </c>
      <c r="N15145">
        <v>62</v>
      </c>
      <c r="P15145" cm="1">
        <f t="array" ref="P15145">IF(Q15145&gt;0,INDEX(Q15145:Q36869,MATCH(TRUE,INDEX(Q15145:Q36869="",,),0)-1),"")</f>
        <v>10</v>
      </c>
      <c r="Q15145">
        <f t="shared" si="386"/>
        <v>7</v>
      </c>
      <c r="R15145">
        <f t="shared" si="385"/>
        <v>0</v>
      </c>
    </row>
    <row r="15146" spans="1:18" x14ac:dyDescent="0.3">
      <c r="A15146" t="s">
        <v>1031</v>
      </c>
      <c r="B15146" s="1">
        <v>38390</v>
      </c>
      <c r="C15146" t="s">
        <v>16</v>
      </c>
      <c r="D15146" t="s">
        <v>1077</v>
      </c>
      <c r="E15146" t="s">
        <v>1078</v>
      </c>
      <c r="G15146" s="6" t="s">
        <v>29</v>
      </c>
      <c r="H15146" t="s">
        <v>30</v>
      </c>
      <c r="I15146" t="s">
        <v>21</v>
      </c>
      <c r="J15146" t="s">
        <v>22</v>
      </c>
      <c r="K15146">
        <v>1.9</v>
      </c>
      <c r="L15146">
        <v>114</v>
      </c>
      <c r="M15146" t="s">
        <v>927</v>
      </c>
      <c r="N15146">
        <v>114</v>
      </c>
      <c r="P15146" cm="1">
        <f t="array" ref="P15146">IF(Q15146&gt;0,INDEX(Q15146:Q36870,MATCH(TRUE,INDEX(Q15146:Q36870="",,),0)-1),"")</f>
        <v>10</v>
      </c>
      <c r="Q15146">
        <f t="shared" si="386"/>
        <v>7</v>
      </c>
      <c r="R15146">
        <f t="shared" si="385"/>
        <v>0</v>
      </c>
    </row>
    <row r="15147" spans="1:18" x14ac:dyDescent="0.3">
      <c r="A15147" t="s">
        <v>1031</v>
      </c>
      <c r="B15147" s="1">
        <v>38390</v>
      </c>
      <c r="C15147" t="s">
        <v>16</v>
      </c>
      <c r="D15147" t="s">
        <v>1077</v>
      </c>
      <c r="E15147" t="s">
        <v>1078</v>
      </c>
      <c r="G15147" s="6" t="s">
        <v>29</v>
      </c>
      <c r="H15147" t="s">
        <v>53</v>
      </c>
      <c r="I15147" t="s">
        <v>21</v>
      </c>
      <c r="J15147" t="s">
        <v>22</v>
      </c>
      <c r="K15147">
        <v>25.3</v>
      </c>
      <c r="L15147">
        <v>121</v>
      </c>
      <c r="M15147" t="s">
        <v>927</v>
      </c>
      <c r="N15147">
        <v>121</v>
      </c>
      <c r="P15147" cm="1">
        <f t="array" ref="P15147">IF(Q15147&gt;0,INDEX(Q15147:Q36871,MATCH(TRUE,INDEX(Q15147:Q36871="",,),0)-1),"")</f>
        <v>10</v>
      </c>
      <c r="Q15147">
        <f t="shared" si="386"/>
        <v>7</v>
      </c>
      <c r="R15147">
        <f t="shared" si="385"/>
        <v>0</v>
      </c>
    </row>
    <row r="15148" spans="1:18" x14ac:dyDescent="0.3">
      <c r="A15148" t="s">
        <v>1031</v>
      </c>
      <c r="B15148" s="1">
        <v>38390</v>
      </c>
      <c r="C15148" t="s">
        <v>16</v>
      </c>
      <c r="D15148" t="s">
        <v>1077</v>
      </c>
      <c r="E15148" t="s">
        <v>1078</v>
      </c>
      <c r="G15148" s="6" t="s">
        <v>29</v>
      </c>
      <c r="H15148" t="s">
        <v>69</v>
      </c>
      <c r="I15148" t="s">
        <v>21</v>
      </c>
      <c r="J15148" t="s">
        <v>22</v>
      </c>
      <c r="K15148">
        <v>3.9</v>
      </c>
      <c r="L15148">
        <v>83</v>
      </c>
      <c r="M15148" t="s">
        <v>927</v>
      </c>
      <c r="N15148">
        <v>83</v>
      </c>
      <c r="P15148" cm="1">
        <f t="array" ref="P15148">IF(Q15148&gt;0,INDEX(Q15148:Q36872,MATCH(TRUE,INDEX(Q15148:Q36872="",,),0)-1),"")</f>
        <v>10</v>
      </c>
      <c r="Q15148">
        <f t="shared" si="386"/>
        <v>7</v>
      </c>
      <c r="R15148">
        <f t="shared" si="385"/>
        <v>0</v>
      </c>
    </row>
    <row r="15149" spans="1:18" x14ac:dyDescent="0.3">
      <c r="A15149" t="s">
        <v>1031</v>
      </c>
      <c r="B15149" s="1">
        <v>38390</v>
      </c>
      <c r="C15149" t="s">
        <v>16</v>
      </c>
      <c r="D15149" t="s">
        <v>1077</v>
      </c>
      <c r="E15149" t="s">
        <v>1078</v>
      </c>
      <c r="G15149" s="6" t="s">
        <v>29</v>
      </c>
      <c r="H15149" t="s">
        <v>43</v>
      </c>
      <c r="I15149" t="s">
        <v>21</v>
      </c>
      <c r="J15149" t="s">
        <v>22</v>
      </c>
      <c r="K15149">
        <v>3.8</v>
      </c>
      <c r="L15149">
        <v>130</v>
      </c>
      <c r="M15149" t="s">
        <v>927</v>
      </c>
      <c r="N15149">
        <v>130</v>
      </c>
      <c r="P15149" cm="1">
        <f t="array" ref="P15149">IF(Q15149&gt;0,INDEX(Q15149:Q36873,MATCH(TRUE,INDEX(Q15149:Q36873="",,),0)-1),"")</f>
        <v>10</v>
      </c>
      <c r="Q15149">
        <f t="shared" si="386"/>
        <v>7</v>
      </c>
      <c r="R15149">
        <f t="shared" si="385"/>
        <v>0</v>
      </c>
    </row>
    <row r="15150" spans="1:18" x14ac:dyDescent="0.3">
      <c r="A15150" t="s">
        <v>1031</v>
      </c>
      <c r="B15150" s="1">
        <v>38390</v>
      </c>
      <c r="C15150" t="s">
        <v>16</v>
      </c>
      <c r="D15150" t="s">
        <v>1077</v>
      </c>
      <c r="E15150" t="s">
        <v>1078</v>
      </c>
      <c r="G15150" s="6" t="s">
        <v>29</v>
      </c>
      <c r="H15150" t="s">
        <v>30</v>
      </c>
      <c r="I15150" t="s">
        <v>26</v>
      </c>
      <c r="J15150" t="s">
        <v>27</v>
      </c>
      <c r="K15150">
        <v>153.4</v>
      </c>
      <c r="L15150">
        <v>16.3</v>
      </c>
      <c r="M15150" t="s">
        <v>927</v>
      </c>
      <c r="N15150">
        <v>16.3</v>
      </c>
      <c r="P15150" cm="1">
        <f t="array" ref="P15150">IF(Q15150&gt;0,INDEX(Q15150:Q36874,MATCH(TRUE,INDEX(Q15150:Q36874="",,),0)-1),"")</f>
        <v>10</v>
      </c>
      <c r="Q15150">
        <f t="shared" si="386"/>
        <v>7</v>
      </c>
      <c r="R15150">
        <f t="shared" si="385"/>
        <v>0</v>
      </c>
    </row>
    <row r="15151" spans="1:18" x14ac:dyDescent="0.3">
      <c r="A15151" t="s">
        <v>1031</v>
      </c>
      <c r="B15151" s="1">
        <v>38390</v>
      </c>
      <c r="C15151" t="s">
        <v>16</v>
      </c>
      <c r="D15151" t="s">
        <v>1077</v>
      </c>
      <c r="E15151" t="s">
        <v>1078</v>
      </c>
      <c r="G15151" s="6" t="s">
        <v>29</v>
      </c>
      <c r="H15151" t="s">
        <v>99</v>
      </c>
      <c r="I15151" t="s">
        <v>26</v>
      </c>
      <c r="J15151" t="s">
        <v>27</v>
      </c>
      <c r="K15151">
        <v>59.5</v>
      </c>
      <c r="L15151">
        <v>8.4499999999999993</v>
      </c>
      <c r="M15151" t="s">
        <v>927</v>
      </c>
      <c r="N15151">
        <v>8.4499999999999993</v>
      </c>
      <c r="P15151" cm="1">
        <f t="array" ref="P15151">IF(Q15151&gt;0,INDEX(Q15151:Q36875,MATCH(TRUE,INDEX(Q15151:Q36875="",,),0)-1),"")</f>
        <v>10</v>
      </c>
      <c r="Q15151">
        <f t="shared" si="386"/>
        <v>7</v>
      </c>
      <c r="R15151">
        <f t="shared" si="385"/>
        <v>0</v>
      </c>
    </row>
    <row r="15152" spans="1:18" x14ac:dyDescent="0.3">
      <c r="A15152" t="s">
        <v>1031</v>
      </c>
      <c r="B15152" s="1">
        <v>38390</v>
      </c>
      <c r="C15152" t="s">
        <v>16</v>
      </c>
      <c r="D15152" t="s">
        <v>1077</v>
      </c>
      <c r="E15152" t="s">
        <v>1078</v>
      </c>
      <c r="G15152" s="6" t="s">
        <v>29</v>
      </c>
      <c r="H15152" t="s">
        <v>148</v>
      </c>
      <c r="I15152" t="s">
        <v>26</v>
      </c>
      <c r="J15152" t="s">
        <v>27</v>
      </c>
      <c r="K15152">
        <v>10.199999999999999</v>
      </c>
      <c r="L15152">
        <v>7</v>
      </c>
      <c r="M15152" t="s">
        <v>927</v>
      </c>
      <c r="N15152">
        <v>7</v>
      </c>
      <c r="P15152" cm="1">
        <f t="array" ref="P15152">IF(Q15152&gt;0,INDEX(Q15152:Q36876,MATCH(TRUE,INDEX(Q15152:Q36876="",,),0)-1),"")</f>
        <v>10</v>
      </c>
      <c r="Q15152">
        <f t="shared" si="386"/>
        <v>7</v>
      </c>
      <c r="R15152">
        <f t="shared" si="385"/>
        <v>0</v>
      </c>
    </row>
    <row r="15153" spans="1:18" x14ac:dyDescent="0.3">
      <c r="A15153" t="s">
        <v>1031</v>
      </c>
      <c r="B15153" s="1">
        <v>38390</v>
      </c>
      <c r="C15153" t="s">
        <v>16</v>
      </c>
      <c r="D15153" t="s">
        <v>1077</v>
      </c>
      <c r="E15153" t="s">
        <v>1078</v>
      </c>
      <c r="G15153" s="6" t="s">
        <v>29</v>
      </c>
      <c r="H15153" t="s">
        <v>69</v>
      </c>
      <c r="I15153" t="s">
        <v>26</v>
      </c>
      <c r="J15153" t="s">
        <v>27</v>
      </c>
      <c r="K15153">
        <v>53.4</v>
      </c>
      <c r="L15153">
        <v>14.3</v>
      </c>
      <c r="M15153" t="s">
        <v>927</v>
      </c>
      <c r="N15153">
        <v>14.3</v>
      </c>
      <c r="P15153" cm="1">
        <f t="array" ref="P15153">IF(Q15153&gt;0,INDEX(Q15153:Q36877,MATCH(TRUE,INDEX(Q15153:Q36877="",,),0)-1),"")</f>
        <v>10</v>
      </c>
      <c r="Q15153">
        <f t="shared" si="386"/>
        <v>7</v>
      </c>
      <c r="R15153">
        <f t="shared" si="385"/>
        <v>0</v>
      </c>
    </row>
    <row r="15154" spans="1:18" x14ac:dyDescent="0.3">
      <c r="A15154" t="s">
        <v>1031</v>
      </c>
      <c r="B15154" s="1">
        <v>38390</v>
      </c>
      <c r="C15154" t="s">
        <v>16</v>
      </c>
      <c r="D15154" t="s">
        <v>1077</v>
      </c>
      <c r="E15154" t="s">
        <v>1078</v>
      </c>
      <c r="G15154" s="6" t="s">
        <v>29</v>
      </c>
      <c r="H15154" t="s">
        <v>154</v>
      </c>
      <c r="I15154" t="s">
        <v>26</v>
      </c>
      <c r="J15154" t="s">
        <v>27</v>
      </c>
      <c r="K15154">
        <v>11.3</v>
      </c>
      <c r="L15154">
        <v>8.0500000000000007</v>
      </c>
      <c r="M15154" t="s">
        <v>927</v>
      </c>
      <c r="N15154">
        <v>8.0500000000000007</v>
      </c>
      <c r="P15154" cm="1">
        <f t="array" ref="P15154">IF(Q15154&gt;0,INDEX(Q15154:Q36878,MATCH(TRUE,INDEX(Q15154:Q36878="",,),0)-1),"")</f>
        <v>10</v>
      </c>
      <c r="Q15154">
        <f t="shared" si="386"/>
        <v>7</v>
      </c>
      <c r="R15154">
        <f t="shared" si="385"/>
        <v>0</v>
      </c>
    </row>
    <row r="15155" spans="1:18" x14ac:dyDescent="0.3">
      <c r="A15155" t="s">
        <v>1031</v>
      </c>
      <c r="B15155" s="1">
        <v>38390</v>
      </c>
      <c r="C15155" t="s">
        <v>16</v>
      </c>
      <c r="D15155" t="s">
        <v>1077</v>
      </c>
      <c r="E15155" t="s">
        <v>1078</v>
      </c>
      <c r="G15155" s="6" t="s">
        <v>29</v>
      </c>
      <c r="H15155" t="s">
        <v>43</v>
      </c>
      <c r="I15155" t="s">
        <v>26</v>
      </c>
      <c r="J15155" t="s">
        <v>27</v>
      </c>
      <c r="K15155">
        <v>19.600000000000001</v>
      </c>
      <c r="L15155">
        <v>21.15</v>
      </c>
      <c r="M15155" t="s">
        <v>927</v>
      </c>
      <c r="N15155">
        <v>21.15</v>
      </c>
      <c r="P15155" cm="1">
        <f t="array" ref="P15155">IF(Q15155&gt;0,INDEX(Q15155:Q36879,MATCH(TRUE,INDEX(Q15155:Q36879="",,),0)-1),"")</f>
        <v>10</v>
      </c>
      <c r="Q15155">
        <f t="shared" si="386"/>
        <v>7</v>
      </c>
      <c r="R15155">
        <f t="shared" si="385"/>
        <v>0</v>
      </c>
    </row>
    <row r="15156" spans="1:18" x14ac:dyDescent="0.3">
      <c r="A15156" t="s">
        <v>1031</v>
      </c>
      <c r="B15156" s="1">
        <v>38390</v>
      </c>
      <c r="C15156" t="s">
        <v>16</v>
      </c>
      <c r="D15156" t="s">
        <v>1077</v>
      </c>
      <c r="E15156" t="s">
        <v>1078</v>
      </c>
      <c r="G15156" t="s">
        <v>19</v>
      </c>
      <c r="H15156" t="s">
        <v>41</v>
      </c>
      <c r="I15156" t="s">
        <v>21</v>
      </c>
      <c r="J15156" t="s">
        <v>22</v>
      </c>
      <c r="K15156">
        <v>52</v>
      </c>
      <c r="L15156">
        <v>172.02</v>
      </c>
      <c r="M15156" t="s">
        <v>183</v>
      </c>
      <c r="N15156">
        <v>200</v>
      </c>
      <c r="P15156" cm="1">
        <f t="array" ref="P15156">IF(Q15156&gt;0,INDEX(Q15156:Q36880,MATCH(TRUE,INDEX(Q15156:Q36880="",,),0)-1),"")</f>
        <v>10</v>
      </c>
      <c r="Q15156">
        <f t="shared" si="386"/>
        <v>8</v>
      </c>
      <c r="R15156">
        <f t="shared" ref="R15156:R15219" si="387">IF(P15156="","",0)</f>
        <v>0</v>
      </c>
    </row>
    <row r="15157" spans="1:18" x14ac:dyDescent="0.3">
      <c r="A15157" t="s">
        <v>1031</v>
      </c>
      <c r="B15157" s="1">
        <v>38390</v>
      </c>
      <c r="C15157" t="s">
        <v>16</v>
      </c>
      <c r="D15157" t="s">
        <v>1077</v>
      </c>
      <c r="E15157" t="s">
        <v>1078</v>
      </c>
      <c r="G15157" t="s">
        <v>19</v>
      </c>
      <c r="H15157" t="s">
        <v>53</v>
      </c>
      <c r="I15157" t="s">
        <v>26</v>
      </c>
      <c r="J15157" t="s">
        <v>27</v>
      </c>
      <c r="K15157">
        <v>468.1</v>
      </c>
      <c r="L15157">
        <v>27.35</v>
      </c>
      <c r="M15157" t="s">
        <v>183</v>
      </c>
      <c r="N15157">
        <v>28</v>
      </c>
      <c r="P15157" cm="1">
        <f t="array" ref="P15157">IF(Q15157&gt;0,INDEX(Q15157:Q36881,MATCH(TRUE,INDEX(Q15157:Q36881="",,),0)-1),"")</f>
        <v>10</v>
      </c>
      <c r="Q15157">
        <f t="shared" si="386"/>
        <v>8</v>
      </c>
      <c r="R15157">
        <f t="shared" si="387"/>
        <v>0</v>
      </c>
    </row>
    <row r="15158" spans="1:18" x14ac:dyDescent="0.3">
      <c r="A15158" t="s">
        <v>1031</v>
      </c>
      <c r="B15158" s="1">
        <v>38390</v>
      </c>
      <c r="C15158" t="s">
        <v>16</v>
      </c>
      <c r="D15158" t="s">
        <v>1077</v>
      </c>
      <c r="E15158" t="s">
        <v>1078</v>
      </c>
      <c r="G15158" t="s">
        <v>19</v>
      </c>
      <c r="H15158" t="s">
        <v>41</v>
      </c>
      <c r="I15158" t="s">
        <v>26</v>
      </c>
      <c r="J15158" t="s">
        <v>27</v>
      </c>
      <c r="K15158">
        <v>99.7</v>
      </c>
      <c r="L15158">
        <v>60.9</v>
      </c>
      <c r="M15158" t="s">
        <v>183</v>
      </c>
      <c r="N15158">
        <v>61</v>
      </c>
      <c r="P15158" cm="1">
        <f t="array" ref="P15158">IF(Q15158&gt;0,INDEX(Q15158:Q36882,MATCH(TRUE,INDEX(Q15158:Q36882="",,),0)-1),"")</f>
        <v>10</v>
      </c>
      <c r="Q15158">
        <f t="shared" si="386"/>
        <v>8</v>
      </c>
      <c r="R15158">
        <f t="shared" si="387"/>
        <v>0</v>
      </c>
    </row>
    <row r="15159" spans="1:18" x14ac:dyDescent="0.3">
      <c r="A15159" t="s">
        <v>1031</v>
      </c>
      <c r="B15159" s="1">
        <v>38390</v>
      </c>
      <c r="C15159" t="s">
        <v>16</v>
      </c>
      <c r="D15159" t="s">
        <v>1077</v>
      </c>
      <c r="E15159" t="s">
        <v>1078</v>
      </c>
      <c r="G15159" s="6" t="s">
        <v>29</v>
      </c>
      <c r="H15159" t="s">
        <v>30</v>
      </c>
      <c r="I15159" t="s">
        <v>21</v>
      </c>
      <c r="J15159" t="s">
        <v>22</v>
      </c>
      <c r="K15159">
        <v>1.9</v>
      </c>
      <c r="L15159">
        <v>114</v>
      </c>
      <c r="M15159" t="s">
        <v>183</v>
      </c>
      <c r="N15159">
        <v>114</v>
      </c>
      <c r="P15159" cm="1">
        <f t="array" ref="P15159">IF(Q15159&gt;0,INDEX(Q15159:Q36883,MATCH(TRUE,INDEX(Q15159:Q36883="",,),0)-1),"")</f>
        <v>10</v>
      </c>
      <c r="Q15159">
        <f t="shared" si="386"/>
        <v>8</v>
      </c>
      <c r="R15159">
        <f t="shared" si="387"/>
        <v>0</v>
      </c>
    </row>
    <row r="15160" spans="1:18" x14ac:dyDescent="0.3">
      <c r="A15160" t="s">
        <v>1031</v>
      </c>
      <c r="B15160" s="1">
        <v>38390</v>
      </c>
      <c r="C15160" t="s">
        <v>16</v>
      </c>
      <c r="D15160" t="s">
        <v>1077</v>
      </c>
      <c r="E15160" t="s">
        <v>1078</v>
      </c>
      <c r="G15160" s="6" t="s">
        <v>29</v>
      </c>
      <c r="H15160" t="s">
        <v>53</v>
      </c>
      <c r="I15160" t="s">
        <v>21</v>
      </c>
      <c r="J15160" t="s">
        <v>22</v>
      </c>
      <c r="K15160">
        <v>25.3</v>
      </c>
      <c r="L15160">
        <v>121</v>
      </c>
      <c r="M15160" t="s">
        <v>183</v>
      </c>
      <c r="N15160">
        <v>121</v>
      </c>
      <c r="P15160" cm="1">
        <f t="array" ref="P15160">IF(Q15160&gt;0,INDEX(Q15160:Q36884,MATCH(TRUE,INDEX(Q15160:Q36884="",,),0)-1),"")</f>
        <v>10</v>
      </c>
      <c r="Q15160">
        <f t="shared" si="386"/>
        <v>8</v>
      </c>
      <c r="R15160">
        <f t="shared" si="387"/>
        <v>0</v>
      </c>
    </row>
    <row r="15161" spans="1:18" x14ac:dyDescent="0.3">
      <c r="A15161" t="s">
        <v>1031</v>
      </c>
      <c r="B15161" s="1">
        <v>38390</v>
      </c>
      <c r="C15161" t="s">
        <v>16</v>
      </c>
      <c r="D15161" t="s">
        <v>1077</v>
      </c>
      <c r="E15161" t="s">
        <v>1078</v>
      </c>
      <c r="G15161" s="6" t="s">
        <v>29</v>
      </c>
      <c r="H15161" t="s">
        <v>69</v>
      </c>
      <c r="I15161" t="s">
        <v>21</v>
      </c>
      <c r="J15161" t="s">
        <v>22</v>
      </c>
      <c r="K15161">
        <v>3.9</v>
      </c>
      <c r="L15161">
        <v>83</v>
      </c>
      <c r="M15161" t="s">
        <v>183</v>
      </c>
      <c r="N15161">
        <v>83</v>
      </c>
      <c r="P15161" cm="1">
        <f t="array" ref="P15161">IF(Q15161&gt;0,INDEX(Q15161:Q36885,MATCH(TRUE,INDEX(Q15161:Q36885="",,),0)-1),"")</f>
        <v>10</v>
      </c>
      <c r="Q15161">
        <f t="shared" si="386"/>
        <v>8</v>
      </c>
      <c r="R15161">
        <f t="shared" si="387"/>
        <v>0</v>
      </c>
    </row>
    <row r="15162" spans="1:18" x14ac:dyDescent="0.3">
      <c r="A15162" t="s">
        <v>1031</v>
      </c>
      <c r="B15162" s="1">
        <v>38390</v>
      </c>
      <c r="C15162" t="s">
        <v>16</v>
      </c>
      <c r="D15162" t="s">
        <v>1077</v>
      </c>
      <c r="E15162" t="s">
        <v>1078</v>
      </c>
      <c r="G15162" s="6" t="s">
        <v>29</v>
      </c>
      <c r="H15162" t="s">
        <v>43</v>
      </c>
      <c r="I15162" t="s">
        <v>21</v>
      </c>
      <c r="J15162" t="s">
        <v>22</v>
      </c>
      <c r="K15162">
        <v>3.8</v>
      </c>
      <c r="L15162">
        <v>130</v>
      </c>
      <c r="M15162" t="s">
        <v>183</v>
      </c>
      <c r="N15162">
        <v>130</v>
      </c>
      <c r="P15162" cm="1">
        <f t="array" ref="P15162">IF(Q15162&gt;0,INDEX(Q15162:Q36886,MATCH(TRUE,INDEX(Q15162:Q36886="",,),0)-1),"")</f>
        <v>10</v>
      </c>
      <c r="Q15162">
        <f t="shared" si="386"/>
        <v>8</v>
      </c>
      <c r="R15162">
        <f t="shared" si="387"/>
        <v>0</v>
      </c>
    </row>
    <row r="15163" spans="1:18" x14ac:dyDescent="0.3">
      <c r="A15163" t="s">
        <v>1031</v>
      </c>
      <c r="B15163" s="1">
        <v>38390</v>
      </c>
      <c r="C15163" t="s">
        <v>16</v>
      </c>
      <c r="D15163" t="s">
        <v>1077</v>
      </c>
      <c r="E15163" t="s">
        <v>1078</v>
      </c>
      <c r="G15163" s="6" t="s">
        <v>29</v>
      </c>
      <c r="H15163" t="s">
        <v>30</v>
      </c>
      <c r="I15163" t="s">
        <v>26</v>
      </c>
      <c r="J15163" t="s">
        <v>27</v>
      </c>
      <c r="K15163">
        <v>153.4</v>
      </c>
      <c r="L15163">
        <v>16.3</v>
      </c>
      <c r="M15163" t="s">
        <v>183</v>
      </c>
      <c r="N15163">
        <v>16.3</v>
      </c>
      <c r="P15163" cm="1">
        <f t="array" ref="P15163">IF(Q15163&gt;0,INDEX(Q15163:Q36887,MATCH(TRUE,INDEX(Q15163:Q36887="",,),0)-1),"")</f>
        <v>10</v>
      </c>
      <c r="Q15163">
        <f t="shared" si="386"/>
        <v>8</v>
      </c>
      <c r="R15163">
        <f t="shared" si="387"/>
        <v>0</v>
      </c>
    </row>
    <row r="15164" spans="1:18" x14ac:dyDescent="0.3">
      <c r="A15164" t="s">
        <v>1031</v>
      </c>
      <c r="B15164" s="1">
        <v>38390</v>
      </c>
      <c r="C15164" t="s">
        <v>16</v>
      </c>
      <c r="D15164" t="s">
        <v>1077</v>
      </c>
      <c r="E15164" t="s">
        <v>1078</v>
      </c>
      <c r="G15164" s="6" t="s">
        <v>29</v>
      </c>
      <c r="H15164" t="s">
        <v>99</v>
      </c>
      <c r="I15164" t="s">
        <v>26</v>
      </c>
      <c r="J15164" t="s">
        <v>27</v>
      </c>
      <c r="K15164">
        <v>59.5</v>
      </c>
      <c r="L15164">
        <v>8.4499999999999993</v>
      </c>
      <c r="M15164" t="s">
        <v>183</v>
      </c>
      <c r="N15164">
        <v>8.4499999999999993</v>
      </c>
      <c r="P15164" cm="1">
        <f t="array" ref="P15164">IF(Q15164&gt;0,INDEX(Q15164:Q36888,MATCH(TRUE,INDEX(Q15164:Q36888="",,),0)-1),"")</f>
        <v>10</v>
      </c>
      <c r="Q15164">
        <f t="shared" si="386"/>
        <v>8</v>
      </c>
      <c r="R15164">
        <f t="shared" si="387"/>
        <v>0</v>
      </c>
    </row>
    <row r="15165" spans="1:18" x14ac:dyDescent="0.3">
      <c r="A15165" t="s">
        <v>1031</v>
      </c>
      <c r="B15165" s="1">
        <v>38390</v>
      </c>
      <c r="C15165" t="s">
        <v>16</v>
      </c>
      <c r="D15165" t="s">
        <v>1077</v>
      </c>
      <c r="E15165" t="s">
        <v>1078</v>
      </c>
      <c r="G15165" s="6" t="s">
        <v>29</v>
      </c>
      <c r="H15165" t="s">
        <v>148</v>
      </c>
      <c r="I15165" t="s">
        <v>26</v>
      </c>
      <c r="J15165" t="s">
        <v>27</v>
      </c>
      <c r="K15165">
        <v>10.199999999999999</v>
      </c>
      <c r="L15165">
        <v>7</v>
      </c>
      <c r="M15165" t="s">
        <v>183</v>
      </c>
      <c r="N15165">
        <v>7</v>
      </c>
      <c r="P15165" cm="1">
        <f t="array" ref="P15165">IF(Q15165&gt;0,INDEX(Q15165:Q36889,MATCH(TRUE,INDEX(Q15165:Q36889="",,),0)-1),"")</f>
        <v>10</v>
      </c>
      <c r="Q15165">
        <f t="shared" si="386"/>
        <v>8</v>
      </c>
      <c r="R15165">
        <f t="shared" si="387"/>
        <v>0</v>
      </c>
    </row>
    <row r="15166" spans="1:18" x14ac:dyDescent="0.3">
      <c r="A15166" t="s">
        <v>1031</v>
      </c>
      <c r="B15166" s="1">
        <v>38390</v>
      </c>
      <c r="C15166" t="s">
        <v>16</v>
      </c>
      <c r="D15166" t="s">
        <v>1077</v>
      </c>
      <c r="E15166" t="s">
        <v>1078</v>
      </c>
      <c r="G15166" s="6" t="s">
        <v>29</v>
      </c>
      <c r="H15166" t="s">
        <v>69</v>
      </c>
      <c r="I15166" t="s">
        <v>26</v>
      </c>
      <c r="J15166" t="s">
        <v>27</v>
      </c>
      <c r="K15166">
        <v>53.4</v>
      </c>
      <c r="L15166">
        <v>14.3</v>
      </c>
      <c r="M15166" t="s">
        <v>183</v>
      </c>
      <c r="N15166">
        <v>14.3</v>
      </c>
      <c r="P15166" cm="1">
        <f t="array" ref="P15166">IF(Q15166&gt;0,INDEX(Q15166:Q36890,MATCH(TRUE,INDEX(Q15166:Q36890="",,),0)-1),"")</f>
        <v>10</v>
      </c>
      <c r="Q15166">
        <f t="shared" si="386"/>
        <v>8</v>
      </c>
      <c r="R15166">
        <f t="shared" si="387"/>
        <v>0</v>
      </c>
    </row>
    <row r="15167" spans="1:18" x14ac:dyDescent="0.3">
      <c r="A15167" t="s">
        <v>1031</v>
      </c>
      <c r="B15167" s="1">
        <v>38390</v>
      </c>
      <c r="C15167" t="s">
        <v>16</v>
      </c>
      <c r="D15167" t="s">
        <v>1077</v>
      </c>
      <c r="E15167" t="s">
        <v>1078</v>
      </c>
      <c r="G15167" s="6" t="s">
        <v>29</v>
      </c>
      <c r="H15167" t="s">
        <v>154</v>
      </c>
      <c r="I15167" t="s">
        <v>26</v>
      </c>
      <c r="J15167" t="s">
        <v>27</v>
      </c>
      <c r="K15167">
        <v>11.3</v>
      </c>
      <c r="L15167">
        <v>8.0500000000000007</v>
      </c>
      <c r="M15167" t="s">
        <v>183</v>
      </c>
      <c r="N15167">
        <v>8.0500000000000007</v>
      </c>
      <c r="P15167" cm="1">
        <f t="array" ref="P15167">IF(Q15167&gt;0,INDEX(Q15167:Q36891,MATCH(TRUE,INDEX(Q15167:Q36891="",,),0)-1),"")</f>
        <v>10</v>
      </c>
      <c r="Q15167">
        <f t="shared" si="386"/>
        <v>8</v>
      </c>
      <c r="R15167">
        <f t="shared" si="387"/>
        <v>0</v>
      </c>
    </row>
    <row r="15168" spans="1:18" x14ac:dyDescent="0.3">
      <c r="A15168" t="s">
        <v>1031</v>
      </c>
      <c r="B15168" s="1">
        <v>38390</v>
      </c>
      <c r="C15168" t="s">
        <v>16</v>
      </c>
      <c r="D15168" t="s">
        <v>1077</v>
      </c>
      <c r="E15168" t="s">
        <v>1078</v>
      </c>
      <c r="G15168" s="6" t="s">
        <v>29</v>
      </c>
      <c r="H15168" t="s">
        <v>43</v>
      </c>
      <c r="I15168" t="s">
        <v>26</v>
      </c>
      <c r="J15168" t="s">
        <v>27</v>
      </c>
      <c r="K15168">
        <v>19.600000000000001</v>
      </c>
      <c r="L15168">
        <v>21.15</v>
      </c>
      <c r="M15168" t="s">
        <v>183</v>
      </c>
      <c r="N15168">
        <v>21.15</v>
      </c>
      <c r="P15168" cm="1">
        <f t="array" ref="P15168">IF(Q15168&gt;0,INDEX(Q15168:Q36892,MATCH(TRUE,INDEX(Q15168:Q36892="",,),0)-1),"")</f>
        <v>10</v>
      </c>
      <c r="Q15168">
        <f t="shared" si="386"/>
        <v>8</v>
      </c>
      <c r="R15168">
        <f t="shared" si="387"/>
        <v>0</v>
      </c>
    </row>
    <row r="15169" spans="1:18" x14ac:dyDescent="0.3">
      <c r="A15169" t="s">
        <v>1031</v>
      </c>
      <c r="B15169" s="1">
        <v>38390</v>
      </c>
      <c r="C15169" t="s">
        <v>16</v>
      </c>
      <c r="D15169" t="s">
        <v>1077</v>
      </c>
      <c r="E15169" t="s">
        <v>1078</v>
      </c>
      <c r="G15169" t="s">
        <v>19</v>
      </c>
      <c r="H15169" t="s">
        <v>41</v>
      </c>
      <c r="I15169" t="s">
        <v>21</v>
      </c>
      <c r="J15169" t="s">
        <v>22</v>
      </c>
      <c r="K15169">
        <v>52</v>
      </c>
      <c r="L15169">
        <v>172.02</v>
      </c>
      <c r="M15169" t="s">
        <v>59</v>
      </c>
      <c r="N15169">
        <v>200</v>
      </c>
      <c r="P15169" cm="1">
        <f t="array" ref="P15169">IF(Q15169&gt;0,INDEX(Q15169:Q36893,MATCH(TRUE,INDEX(Q15169:Q36893="",,),0)-1),"")</f>
        <v>10</v>
      </c>
      <c r="Q15169">
        <f t="shared" si="386"/>
        <v>9</v>
      </c>
      <c r="R15169">
        <f t="shared" si="387"/>
        <v>0</v>
      </c>
    </row>
    <row r="15170" spans="1:18" x14ac:dyDescent="0.3">
      <c r="A15170" t="s">
        <v>1031</v>
      </c>
      <c r="B15170" s="1">
        <v>38390</v>
      </c>
      <c r="C15170" t="s">
        <v>16</v>
      </c>
      <c r="D15170" t="s">
        <v>1077</v>
      </c>
      <c r="E15170" t="s">
        <v>1078</v>
      </c>
      <c r="G15170" t="s">
        <v>19</v>
      </c>
      <c r="H15170" t="s">
        <v>53</v>
      </c>
      <c r="I15170" t="s">
        <v>26</v>
      </c>
      <c r="J15170" t="s">
        <v>27</v>
      </c>
      <c r="K15170">
        <v>468.1</v>
      </c>
      <c r="L15170">
        <v>27.35</v>
      </c>
      <c r="M15170" t="s">
        <v>59</v>
      </c>
      <c r="N15170">
        <v>27.35</v>
      </c>
      <c r="P15170" cm="1">
        <f t="array" ref="P15170">IF(Q15170&gt;0,INDEX(Q15170:Q36894,MATCH(TRUE,INDEX(Q15170:Q36894="",,),0)-1),"")</f>
        <v>10</v>
      </c>
      <c r="Q15170">
        <f t="shared" si="386"/>
        <v>9</v>
      </c>
      <c r="R15170">
        <f t="shared" si="387"/>
        <v>0</v>
      </c>
    </row>
    <row r="15171" spans="1:18" x14ac:dyDescent="0.3">
      <c r="A15171" t="s">
        <v>1031</v>
      </c>
      <c r="B15171" s="1">
        <v>38390</v>
      </c>
      <c r="C15171" t="s">
        <v>16</v>
      </c>
      <c r="D15171" t="s">
        <v>1077</v>
      </c>
      <c r="E15171" t="s">
        <v>1078</v>
      </c>
      <c r="G15171" t="s">
        <v>19</v>
      </c>
      <c r="H15171" t="s">
        <v>41</v>
      </c>
      <c r="I15171" t="s">
        <v>26</v>
      </c>
      <c r="J15171" t="s">
        <v>27</v>
      </c>
      <c r="K15171">
        <v>99.7</v>
      </c>
      <c r="L15171">
        <v>60.9</v>
      </c>
      <c r="M15171" t="s">
        <v>59</v>
      </c>
      <c r="N15171">
        <v>60.9</v>
      </c>
      <c r="P15171" cm="1">
        <f t="array" ref="P15171">IF(Q15171&gt;0,INDEX(Q15171:Q36895,MATCH(TRUE,INDEX(Q15171:Q36895="",,),0)-1),"")</f>
        <v>10</v>
      </c>
      <c r="Q15171">
        <f t="shared" si="386"/>
        <v>9</v>
      </c>
      <c r="R15171">
        <f t="shared" si="387"/>
        <v>0</v>
      </c>
    </row>
    <row r="15172" spans="1:18" x14ac:dyDescent="0.3">
      <c r="A15172" t="s">
        <v>1031</v>
      </c>
      <c r="B15172" s="1">
        <v>38390</v>
      </c>
      <c r="C15172" t="s">
        <v>16</v>
      </c>
      <c r="D15172" t="s">
        <v>1077</v>
      </c>
      <c r="E15172" t="s">
        <v>1078</v>
      </c>
      <c r="G15172" s="6" t="s">
        <v>29</v>
      </c>
      <c r="H15172" t="s">
        <v>30</v>
      </c>
      <c r="I15172" t="s">
        <v>21</v>
      </c>
      <c r="J15172" t="s">
        <v>22</v>
      </c>
      <c r="K15172">
        <v>1.9</v>
      </c>
      <c r="L15172">
        <v>114</v>
      </c>
      <c r="M15172" t="s">
        <v>59</v>
      </c>
      <c r="N15172">
        <v>114</v>
      </c>
      <c r="P15172" cm="1">
        <f t="array" ref="P15172">IF(Q15172&gt;0,INDEX(Q15172:Q36896,MATCH(TRUE,INDEX(Q15172:Q36896="",,),0)-1),"")</f>
        <v>10</v>
      </c>
      <c r="Q15172">
        <f t="shared" si="386"/>
        <v>9</v>
      </c>
      <c r="R15172">
        <f t="shared" si="387"/>
        <v>0</v>
      </c>
    </row>
    <row r="15173" spans="1:18" x14ac:dyDescent="0.3">
      <c r="A15173" t="s">
        <v>1031</v>
      </c>
      <c r="B15173" s="1">
        <v>38390</v>
      </c>
      <c r="C15173" t="s">
        <v>16</v>
      </c>
      <c r="D15173" t="s">
        <v>1077</v>
      </c>
      <c r="E15173" t="s">
        <v>1078</v>
      </c>
      <c r="G15173" s="6" t="s">
        <v>29</v>
      </c>
      <c r="H15173" t="s">
        <v>53</v>
      </c>
      <c r="I15173" t="s">
        <v>21</v>
      </c>
      <c r="J15173" t="s">
        <v>22</v>
      </c>
      <c r="K15173">
        <v>25.3</v>
      </c>
      <c r="L15173">
        <v>121</v>
      </c>
      <c r="M15173" t="s">
        <v>59</v>
      </c>
      <c r="N15173">
        <v>121</v>
      </c>
      <c r="P15173" cm="1">
        <f t="array" ref="P15173">IF(Q15173&gt;0,INDEX(Q15173:Q36897,MATCH(TRUE,INDEX(Q15173:Q36897="",,),0)-1),"")</f>
        <v>10</v>
      </c>
      <c r="Q15173">
        <f t="shared" si="386"/>
        <v>9</v>
      </c>
      <c r="R15173">
        <f t="shared" si="387"/>
        <v>0</v>
      </c>
    </row>
    <row r="15174" spans="1:18" x14ac:dyDescent="0.3">
      <c r="A15174" t="s">
        <v>1031</v>
      </c>
      <c r="B15174" s="1">
        <v>38390</v>
      </c>
      <c r="C15174" t="s">
        <v>16</v>
      </c>
      <c r="D15174" t="s">
        <v>1077</v>
      </c>
      <c r="E15174" t="s">
        <v>1078</v>
      </c>
      <c r="G15174" s="6" t="s">
        <v>29</v>
      </c>
      <c r="H15174" t="s">
        <v>69</v>
      </c>
      <c r="I15174" t="s">
        <v>21</v>
      </c>
      <c r="J15174" t="s">
        <v>22</v>
      </c>
      <c r="K15174">
        <v>3.9</v>
      </c>
      <c r="L15174">
        <v>83</v>
      </c>
      <c r="M15174" t="s">
        <v>59</v>
      </c>
      <c r="N15174">
        <v>83</v>
      </c>
      <c r="P15174" cm="1">
        <f t="array" ref="P15174">IF(Q15174&gt;0,INDEX(Q15174:Q36898,MATCH(TRUE,INDEX(Q15174:Q36898="",,),0)-1),"")</f>
        <v>10</v>
      </c>
      <c r="Q15174">
        <f t="shared" si="386"/>
        <v>9</v>
      </c>
      <c r="R15174">
        <f t="shared" si="387"/>
        <v>0</v>
      </c>
    </row>
    <row r="15175" spans="1:18" x14ac:dyDescent="0.3">
      <c r="A15175" t="s">
        <v>1031</v>
      </c>
      <c r="B15175" s="1">
        <v>38390</v>
      </c>
      <c r="C15175" t="s">
        <v>16</v>
      </c>
      <c r="D15175" t="s">
        <v>1077</v>
      </c>
      <c r="E15175" t="s">
        <v>1078</v>
      </c>
      <c r="G15175" s="6" t="s">
        <v>29</v>
      </c>
      <c r="H15175" t="s">
        <v>43</v>
      </c>
      <c r="I15175" t="s">
        <v>21</v>
      </c>
      <c r="J15175" t="s">
        <v>22</v>
      </c>
      <c r="K15175">
        <v>3.8</v>
      </c>
      <c r="L15175">
        <v>130</v>
      </c>
      <c r="M15175" t="s">
        <v>59</v>
      </c>
      <c r="N15175">
        <v>130</v>
      </c>
      <c r="P15175" cm="1">
        <f t="array" ref="P15175">IF(Q15175&gt;0,INDEX(Q15175:Q36899,MATCH(TRUE,INDEX(Q15175:Q36899="",,),0)-1),"")</f>
        <v>10</v>
      </c>
      <c r="Q15175">
        <f t="shared" si="386"/>
        <v>9</v>
      </c>
      <c r="R15175">
        <f t="shared" si="387"/>
        <v>0</v>
      </c>
    </row>
    <row r="15176" spans="1:18" x14ac:dyDescent="0.3">
      <c r="A15176" t="s">
        <v>1031</v>
      </c>
      <c r="B15176" s="1">
        <v>38390</v>
      </c>
      <c r="C15176" t="s">
        <v>16</v>
      </c>
      <c r="D15176" t="s">
        <v>1077</v>
      </c>
      <c r="E15176" t="s">
        <v>1078</v>
      </c>
      <c r="G15176" s="6" t="s">
        <v>29</v>
      </c>
      <c r="H15176" t="s">
        <v>30</v>
      </c>
      <c r="I15176" t="s">
        <v>26</v>
      </c>
      <c r="J15176" t="s">
        <v>27</v>
      </c>
      <c r="K15176">
        <v>153.4</v>
      </c>
      <c r="L15176">
        <v>16.3</v>
      </c>
      <c r="M15176" t="s">
        <v>59</v>
      </c>
      <c r="N15176">
        <v>16.3</v>
      </c>
      <c r="P15176" cm="1">
        <f t="array" ref="P15176">IF(Q15176&gt;0,INDEX(Q15176:Q36900,MATCH(TRUE,INDEX(Q15176:Q36900="",,),0)-1),"")</f>
        <v>10</v>
      </c>
      <c r="Q15176">
        <f t="shared" si="386"/>
        <v>9</v>
      </c>
      <c r="R15176">
        <f t="shared" si="387"/>
        <v>0</v>
      </c>
    </row>
    <row r="15177" spans="1:18" x14ac:dyDescent="0.3">
      <c r="A15177" t="s">
        <v>1031</v>
      </c>
      <c r="B15177" s="1">
        <v>38390</v>
      </c>
      <c r="C15177" t="s">
        <v>16</v>
      </c>
      <c r="D15177" t="s">
        <v>1077</v>
      </c>
      <c r="E15177" t="s">
        <v>1078</v>
      </c>
      <c r="G15177" s="6" t="s">
        <v>29</v>
      </c>
      <c r="H15177" t="s">
        <v>99</v>
      </c>
      <c r="I15177" t="s">
        <v>26</v>
      </c>
      <c r="J15177" t="s">
        <v>27</v>
      </c>
      <c r="K15177">
        <v>59.5</v>
      </c>
      <c r="L15177">
        <v>8.4499999999999993</v>
      </c>
      <c r="M15177" t="s">
        <v>59</v>
      </c>
      <c r="N15177">
        <v>8.4499999999999993</v>
      </c>
      <c r="P15177" cm="1">
        <f t="array" ref="P15177">IF(Q15177&gt;0,INDEX(Q15177:Q36901,MATCH(TRUE,INDEX(Q15177:Q36901="",,),0)-1),"")</f>
        <v>10</v>
      </c>
      <c r="Q15177">
        <f t="shared" si="386"/>
        <v>9</v>
      </c>
      <c r="R15177">
        <f t="shared" si="387"/>
        <v>0</v>
      </c>
    </row>
    <row r="15178" spans="1:18" x14ac:dyDescent="0.3">
      <c r="A15178" t="s">
        <v>1031</v>
      </c>
      <c r="B15178" s="1">
        <v>38390</v>
      </c>
      <c r="C15178" t="s">
        <v>16</v>
      </c>
      <c r="D15178" t="s">
        <v>1077</v>
      </c>
      <c r="E15178" t="s">
        <v>1078</v>
      </c>
      <c r="G15178" s="6" t="s">
        <v>29</v>
      </c>
      <c r="H15178" t="s">
        <v>148</v>
      </c>
      <c r="I15178" t="s">
        <v>26</v>
      </c>
      <c r="J15178" t="s">
        <v>27</v>
      </c>
      <c r="K15178">
        <v>10.199999999999999</v>
      </c>
      <c r="L15178">
        <v>7</v>
      </c>
      <c r="M15178" t="s">
        <v>59</v>
      </c>
      <c r="N15178">
        <v>7</v>
      </c>
      <c r="P15178" cm="1">
        <f t="array" ref="P15178">IF(Q15178&gt;0,INDEX(Q15178:Q36902,MATCH(TRUE,INDEX(Q15178:Q36902="",,),0)-1),"")</f>
        <v>10</v>
      </c>
      <c r="Q15178">
        <f t="shared" si="386"/>
        <v>9</v>
      </c>
      <c r="R15178">
        <f t="shared" si="387"/>
        <v>0</v>
      </c>
    </row>
    <row r="15179" spans="1:18" x14ac:dyDescent="0.3">
      <c r="A15179" t="s">
        <v>1031</v>
      </c>
      <c r="B15179" s="1">
        <v>38390</v>
      </c>
      <c r="C15179" t="s">
        <v>16</v>
      </c>
      <c r="D15179" t="s">
        <v>1077</v>
      </c>
      <c r="E15179" t="s">
        <v>1078</v>
      </c>
      <c r="G15179" s="6" t="s">
        <v>29</v>
      </c>
      <c r="H15179" t="s">
        <v>69</v>
      </c>
      <c r="I15179" t="s">
        <v>26</v>
      </c>
      <c r="J15179" t="s">
        <v>27</v>
      </c>
      <c r="K15179">
        <v>53.4</v>
      </c>
      <c r="L15179">
        <v>14.3</v>
      </c>
      <c r="M15179" t="s">
        <v>59</v>
      </c>
      <c r="N15179">
        <v>14.3</v>
      </c>
      <c r="P15179" cm="1">
        <f t="array" ref="P15179">IF(Q15179&gt;0,INDEX(Q15179:Q36903,MATCH(TRUE,INDEX(Q15179:Q36903="",,),0)-1),"")</f>
        <v>10</v>
      </c>
      <c r="Q15179">
        <f t="shared" si="386"/>
        <v>9</v>
      </c>
      <c r="R15179">
        <f t="shared" si="387"/>
        <v>0</v>
      </c>
    </row>
    <row r="15180" spans="1:18" x14ac:dyDescent="0.3">
      <c r="A15180" t="s">
        <v>1031</v>
      </c>
      <c r="B15180" s="1">
        <v>38390</v>
      </c>
      <c r="C15180" t="s">
        <v>16</v>
      </c>
      <c r="D15180" t="s">
        <v>1077</v>
      </c>
      <c r="E15180" t="s">
        <v>1078</v>
      </c>
      <c r="G15180" s="6" t="s">
        <v>29</v>
      </c>
      <c r="H15180" t="s">
        <v>154</v>
      </c>
      <c r="I15180" t="s">
        <v>26</v>
      </c>
      <c r="J15180" t="s">
        <v>27</v>
      </c>
      <c r="K15180">
        <v>11.3</v>
      </c>
      <c r="L15180">
        <v>8.0500000000000007</v>
      </c>
      <c r="M15180" t="s">
        <v>59</v>
      </c>
      <c r="N15180">
        <v>8.0500000000000007</v>
      </c>
      <c r="P15180" cm="1">
        <f t="array" ref="P15180">IF(Q15180&gt;0,INDEX(Q15180:Q36904,MATCH(TRUE,INDEX(Q15180:Q36904="",,),0)-1),"")</f>
        <v>10</v>
      </c>
      <c r="Q15180">
        <f t="shared" si="386"/>
        <v>9</v>
      </c>
      <c r="R15180">
        <f t="shared" si="387"/>
        <v>0</v>
      </c>
    </row>
    <row r="15181" spans="1:18" x14ac:dyDescent="0.3">
      <c r="A15181" t="s">
        <v>1031</v>
      </c>
      <c r="B15181" s="1">
        <v>38390</v>
      </c>
      <c r="C15181" t="s">
        <v>16</v>
      </c>
      <c r="D15181" t="s">
        <v>1077</v>
      </c>
      <c r="E15181" t="s">
        <v>1078</v>
      </c>
      <c r="G15181" s="6" t="s">
        <v>29</v>
      </c>
      <c r="H15181" t="s">
        <v>43</v>
      </c>
      <c r="I15181" t="s">
        <v>26</v>
      </c>
      <c r="J15181" t="s">
        <v>27</v>
      </c>
      <c r="K15181">
        <v>19.600000000000001</v>
      </c>
      <c r="L15181">
        <v>21.15</v>
      </c>
      <c r="M15181" t="s">
        <v>59</v>
      </c>
      <c r="N15181">
        <v>21.15</v>
      </c>
      <c r="P15181" cm="1">
        <f t="array" ref="P15181">IF(Q15181&gt;0,INDEX(Q15181:Q36905,MATCH(TRUE,INDEX(Q15181:Q36905="",,),0)-1),"")</f>
        <v>10</v>
      </c>
      <c r="Q15181">
        <f t="shared" si="386"/>
        <v>9</v>
      </c>
      <c r="R15181">
        <f t="shared" si="387"/>
        <v>0</v>
      </c>
    </row>
    <row r="15182" spans="1:18" x14ac:dyDescent="0.3">
      <c r="A15182" t="s">
        <v>1031</v>
      </c>
      <c r="B15182" s="1">
        <v>38390</v>
      </c>
      <c r="C15182" t="s">
        <v>16</v>
      </c>
      <c r="D15182" t="s">
        <v>1077</v>
      </c>
      <c r="E15182" t="s">
        <v>1078</v>
      </c>
      <c r="G15182" t="s">
        <v>19</v>
      </c>
      <c r="H15182" t="s">
        <v>41</v>
      </c>
      <c r="I15182" t="s">
        <v>21</v>
      </c>
      <c r="J15182" t="s">
        <v>22</v>
      </c>
      <c r="K15182">
        <v>52</v>
      </c>
      <c r="L15182">
        <v>172.02</v>
      </c>
      <c r="M15182" t="s">
        <v>153</v>
      </c>
      <c r="N15182">
        <v>172.02</v>
      </c>
      <c r="P15182" cm="1">
        <f t="array" ref="P15182">IF(Q15182&gt;0,INDEX(Q15182:Q36906,MATCH(TRUE,INDEX(Q15182:Q36906="",,),0)-1),"")</f>
        <v>10</v>
      </c>
      <c r="Q15182">
        <f t="shared" si="386"/>
        <v>10</v>
      </c>
      <c r="R15182">
        <f t="shared" si="387"/>
        <v>0</v>
      </c>
    </row>
    <row r="15183" spans="1:18" x14ac:dyDescent="0.3">
      <c r="A15183" t="s">
        <v>1031</v>
      </c>
      <c r="B15183" s="1">
        <v>38390</v>
      </c>
      <c r="C15183" t="s">
        <v>16</v>
      </c>
      <c r="D15183" t="s">
        <v>1077</v>
      </c>
      <c r="E15183" t="s">
        <v>1078</v>
      </c>
      <c r="G15183" t="s">
        <v>19</v>
      </c>
      <c r="H15183" t="s">
        <v>53</v>
      </c>
      <c r="I15183" t="s">
        <v>26</v>
      </c>
      <c r="J15183" t="s">
        <v>27</v>
      </c>
      <c r="K15183">
        <v>468.1</v>
      </c>
      <c r="L15183">
        <v>27.35</v>
      </c>
      <c r="M15183" t="s">
        <v>153</v>
      </c>
      <c r="N15183">
        <v>29.26</v>
      </c>
      <c r="P15183" cm="1">
        <f t="array" ref="P15183">IF(Q15183&gt;0,INDEX(Q15183:Q36907,MATCH(TRUE,INDEX(Q15183:Q36907="",,),0)-1),"")</f>
        <v>10</v>
      </c>
      <c r="Q15183">
        <f t="shared" si="386"/>
        <v>10</v>
      </c>
      <c r="R15183">
        <f t="shared" si="387"/>
        <v>0</v>
      </c>
    </row>
    <row r="15184" spans="1:18" x14ac:dyDescent="0.3">
      <c r="A15184" t="s">
        <v>1031</v>
      </c>
      <c r="B15184" s="1">
        <v>38390</v>
      </c>
      <c r="C15184" t="s">
        <v>16</v>
      </c>
      <c r="D15184" t="s">
        <v>1077</v>
      </c>
      <c r="E15184" t="s">
        <v>1078</v>
      </c>
      <c r="G15184" t="s">
        <v>19</v>
      </c>
      <c r="H15184" t="s">
        <v>41</v>
      </c>
      <c r="I15184" t="s">
        <v>26</v>
      </c>
      <c r="J15184" t="s">
        <v>27</v>
      </c>
      <c r="K15184">
        <v>99.7</v>
      </c>
      <c r="L15184">
        <v>60.9</v>
      </c>
      <c r="M15184" t="s">
        <v>153</v>
      </c>
      <c r="N15184">
        <v>60.9</v>
      </c>
      <c r="P15184" cm="1">
        <f t="array" ref="P15184">IF(Q15184&gt;0,INDEX(Q15184:Q36908,MATCH(TRUE,INDEX(Q15184:Q36908="",,),0)-1),"")</f>
        <v>10</v>
      </c>
      <c r="Q15184">
        <f t="shared" si="386"/>
        <v>10</v>
      </c>
      <c r="R15184">
        <f t="shared" si="387"/>
        <v>0</v>
      </c>
    </row>
    <row r="15185" spans="1:18" x14ac:dyDescent="0.3">
      <c r="A15185" t="s">
        <v>1031</v>
      </c>
      <c r="B15185" s="1">
        <v>38390</v>
      </c>
      <c r="C15185" t="s">
        <v>16</v>
      </c>
      <c r="D15185" t="s">
        <v>1077</v>
      </c>
      <c r="E15185" t="s">
        <v>1078</v>
      </c>
      <c r="G15185" s="6" t="s">
        <v>29</v>
      </c>
      <c r="H15185" t="s">
        <v>30</v>
      </c>
      <c r="I15185" t="s">
        <v>21</v>
      </c>
      <c r="J15185" t="s">
        <v>22</v>
      </c>
      <c r="K15185">
        <v>1.9</v>
      </c>
      <c r="L15185">
        <v>114</v>
      </c>
      <c r="M15185" t="s">
        <v>153</v>
      </c>
      <c r="N15185">
        <v>114</v>
      </c>
      <c r="P15185" cm="1">
        <f t="array" ref="P15185">IF(Q15185&gt;0,INDEX(Q15185:Q36909,MATCH(TRUE,INDEX(Q15185:Q36909="",,),0)-1),"")</f>
        <v>10</v>
      </c>
      <c r="Q15185">
        <f t="shared" si="386"/>
        <v>10</v>
      </c>
      <c r="R15185">
        <f t="shared" si="387"/>
        <v>0</v>
      </c>
    </row>
    <row r="15186" spans="1:18" x14ac:dyDescent="0.3">
      <c r="A15186" t="s">
        <v>1031</v>
      </c>
      <c r="B15186" s="1">
        <v>38390</v>
      </c>
      <c r="C15186" t="s">
        <v>16</v>
      </c>
      <c r="D15186" t="s">
        <v>1077</v>
      </c>
      <c r="E15186" t="s">
        <v>1078</v>
      </c>
      <c r="G15186" s="6" t="s">
        <v>29</v>
      </c>
      <c r="H15186" t="s">
        <v>53</v>
      </c>
      <c r="I15186" t="s">
        <v>21</v>
      </c>
      <c r="J15186" t="s">
        <v>22</v>
      </c>
      <c r="K15186">
        <v>25.3</v>
      </c>
      <c r="L15186">
        <v>121</v>
      </c>
      <c r="M15186" t="s">
        <v>153</v>
      </c>
      <c r="N15186">
        <v>121</v>
      </c>
      <c r="P15186" cm="1">
        <f t="array" ref="P15186">IF(Q15186&gt;0,INDEX(Q15186:Q36910,MATCH(TRUE,INDEX(Q15186:Q36910="",,),0)-1),"")</f>
        <v>10</v>
      </c>
      <c r="Q15186">
        <f t="shared" si="386"/>
        <v>10</v>
      </c>
      <c r="R15186">
        <f t="shared" si="387"/>
        <v>0</v>
      </c>
    </row>
    <row r="15187" spans="1:18" x14ac:dyDescent="0.3">
      <c r="A15187" t="s">
        <v>1031</v>
      </c>
      <c r="B15187" s="1">
        <v>38390</v>
      </c>
      <c r="C15187" t="s">
        <v>16</v>
      </c>
      <c r="D15187" t="s">
        <v>1077</v>
      </c>
      <c r="E15187" t="s">
        <v>1078</v>
      </c>
      <c r="G15187" s="6" t="s">
        <v>29</v>
      </c>
      <c r="H15187" t="s">
        <v>69</v>
      </c>
      <c r="I15187" t="s">
        <v>21</v>
      </c>
      <c r="J15187" t="s">
        <v>22</v>
      </c>
      <c r="K15187">
        <v>3.9</v>
      </c>
      <c r="L15187">
        <v>83</v>
      </c>
      <c r="M15187" t="s">
        <v>153</v>
      </c>
      <c r="N15187">
        <v>83</v>
      </c>
      <c r="P15187" cm="1">
        <f t="array" ref="P15187">IF(Q15187&gt;0,INDEX(Q15187:Q36911,MATCH(TRUE,INDEX(Q15187:Q36911="",,),0)-1),"")</f>
        <v>10</v>
      </c>
      <c r="Q15187">
        <f t="shared" si="386"/>
        <v>10</v>
      </c>
      <c r="R15187">
        <f t="shared" si="387"/>
        <v>0</v>
      </c>
    </row>
    <row r="15188" spans="1:18" x14ac:dyDescent="0.3">
      <c r="A15188" t="s">
        <v>1031</v>
      </c>
      <c r="B15188" s="1">
        <v>38390</v>
      </c>
      <c r="C15188" t="s">
        <v>16</v>
      </c>
      <c r="D15188" t="s">
        <v>1077</v>
      </c>
      <c r="E15188" t="s">
        <v>1078</v>
      </c>
      <c r="G15188" s="6" t="s">
        <v>29</v>
      </c>
      <c r="H15188" t="s">
        <v>43</v>
      </c>
      <c r="I15188" t="s">
        <v>21</v>
      </c>
      <c r="J15188" t="s">
        <v>22</v>
      </c>
      <c r="K15188">
        <v>3.8</v>
      </c>
      <c r="L15188">
        <v>130</v>
      </c>
      <c r="M15188" t="s">
        <v>153</v>
      </c>
      <c r="N15188">
        <v>130</v>
      </c>
      <c r="P15188" cm="1">
        <f t="array" ref="P15188">IF(Q15188&gt;0,INDEX(Q15188:Q36912,MATCH(TRUE,INDEX(Q15188:Q36912="",,),0)-1),"")</f>
        <v>10</v>
      </c>
      <c r="Q15188">
        <f t="shared" si="386"/>
        <v>10</v>
      </c>
      <c r="R15188">
        <f t="shared" si="387"/>
        <v>0</v>
      </c>
    </row>
    <row r="15189" spans="1:18" x14ac:dyDescent="0.3">
      <c r="A15189" t="s">
        <v>1031</v>
      </c>
      <c r="B15189" s="1">
        <v>38390</v>
      </c>
      <c r="C15189" t="s">
        <v>16</v>
      </c>
      <c r="D15189" t="s">
        <v>1077</v>
      </c>
      <c r="E15189" t="s">
        <v>1078</v>
      </c>
      <c r="G15189" s="6" t="s">
        <v>29</v>
      </c>
      <c r="H15189" t="s">
        <v>30</v>
      </c>
      <c r="I15189" t="s">
        <v>26</v>
      </c>
      <c r="J15189" t="s">
        <v>27</v>
      </c>
      <c r="K15189">
        <v>153.4</v>
      </c>
      <c r="L15189">
        <v>16.3</v>
      </c>
      <c r="M15189" t="s">
        <v>153</v>
      </c>
      <c r="N15189">
        <v>16.3</v>
      </c>
      <c r="P15189" cm="1">
        <f t="array" ref="P15189">IF(Q15189&gt;0,INDEX(Q15189:Q36913,MATCH(TRUE,INDEX(Q15189:Q36913="",,),0)-1),"")</f>
        <v>10</v>
      </c>
      <c r="Q15189">
        <f t="shared" si="386"/>
        <v>10</v>
      </c>
      <c r="R15189">
        <f t="shared" si="387"/>
        <v>0</v>
      </c>
    </row>
    <row r="15190" spans="1:18" x14ac:dyDescent="0.3">
      <c r="A15190" t="s">
        <v>1031</v>
      </c>
      <c r="B15190" s="1">
        <v>38390</v>
      </c>
      <c r="C15190" t="s">
        <v>16</v>
      </c>
      <c r="D15190" t="s">
        <v>1077</v>
      </c>
      <c r="E15190" t="s">
        <v>1078</v>
      </c>
      <c r="G15190" s="6" t="s">
        <v>29</v>
      </c>
      <c r="H15190" t="s">
        <v>99</v>
      </c>
      <c r="I15190" t="s">
        <v>26</v>
      </c>
      <c r="J15190" t="s">
        <v>27</v>
      </c>
      <c r="K15190">
        <v>59.5</v>
      </c>
      <c r="L15190">
        <v>8.4499999999999993</v>
      </c>
      <c r="M15190" t="s">
        <v>153</v>
      </c>
      <c r="N15190">
        <v>8.4499999999999993</v>
      </c>
      <c r="P15190" cm="1">
        <f t="array" ref="P15190">IF(Q15190&gt;0,INDEX(Q15190:Q36914,MATCH(TRUE,INDEX(Q15190:Q36914="",,),0)-1),"")</f>
        <v>10</v>
      </c>
      <c r="Q15190">
        <f t="shared" si="386"/>
        <v>10</v>
      </c>
      <c r="R15190">
        <f t="shared" si="387"/>
        <v>0</v>
      </c>
    </row>
    <row r="15191" spans="1:18" x14ac:dyDescent="0.3">
      <c r="A15191" t="s">
        <v>1031</v>
      </c>
      <c r="B15191" s="1">
        <v>38390</v>
      </c>
      <c r="C15191" t="s">
        <v>16</v>
      </c>
      <c r="D15191" t="s">
        <v>1077</v>
      </c>
      <c r="E15191" t="s">
        <v>1078</v>
      </c>
      <c r="G15191" s="6" t="s">
        <v>29</v>
      </c>
      <c r="H15191" t="s">
        <v>148</v>
      </c>
      <c r="I15191" t="s">
        <v>26</v>
      </c>
      <c r="J15191" t="s">
        <v>27</v>
      </c>
      <c r="K15191">
        <v>10.199999999999999</v>
      </c>
      <c r="L15191">
        <v>7</v>
      </c>
      <c r="M15191" t="s">
        <v>153</v>
      </c>
      <c r="N15191">
        <v>7</v>
      </c>
      <c r="P15191" cm="1">
        <f t="array" ref="P15191">IF(Q15191&gt;0,INDEX(Q15191:Q36915,MATCH(TRUE,INDEX(Q15191:Q36915="",,),0)-1),"")</f>
        <v>10</v>
      </c>
      <c r="Q15191">
        <f t="shared" si="386"/>
        <v>10</v>
      </c>
      <c r="R15191">
        <f t="shared" si="387"/>
        <v>0</v>
      </c>
    </row>
    <row r="15192" spans="1:18" x14ac:dyDescent="0.3">
      <c r="A15192" t="s">
        <v>1031</v>
      </c>
      <c r="B15192" s="1">
        <v>38390</v>
      </c>
      <c r="C15192" t="s">
        <v>16</v>
      </c>
      <c r="D15192" t="s">
        <v>1077</v>
      </c>
      <c r="E15192" t="s">
        <v>1078</v>
      </c>
      <c r="G15192" s="6" t="s">
        <v>29</v>
      </c>
      <c r="H15192" t="s">
        <v>69</v>
      </c>
      <c r="I15192" t="s">
        <v>26</v>
      </c>
      <c r="J15192" t="s">
        <v>27</v>
      </c>
      <c r="K15192">
        <v>53.4</v>
      </c>
      <c r="L15192">
        <v>14.3</v>
      </c>
      <c r="M15192" t="s">
        <v>153</v>
      </c>
      <c r="N15192">
        <v>14.3</v>
      </c>
      <c r="P15192" cm="1">
        <f t="array" ref="P15192">IF(Q15192&gt;0,INDEX(Q15192:Q36916,MATCH(TRUE,INDEX(Q15192:Q36916="",,),0)-1),"")</f>
        <v>10</v>
      </c>
      <c r="Q15192">
        <f t="shared" si="386"/>
        <v>10</v>
      </c>
      <c r="R15192">
        <f t="shared" si="387"/>
        <v>0</v>
      </c>
    </row>
    <row r="15193" spans="1:18" x14ac:dyDescent="0.3">
      <c r="A15193" t="s">
        <v>1031</v>
      </c>
      <c r="B15193" s="1">
        <v>38390</v>
      </c>
      <c r="C15193" t="s">
        <v>16</v>
      </c>
      <c r="D15193" t="s">
        <v>1077</v>
      </c>
      <c r="E15193" t="s">
        <v>1078</v>
      </c>
      <c r="G15193" s="6" t="s">
        <v>29</v>
      </c>
      <c r="H15193" t="s">
        <v>154</v>
      </c>
      <c r="I15193" t="s">
        <v>26</v>
      </c>
      <c r="J15193" t="s">
        <v>27</v>
      </c>
      <c r="K15193">
        <v>11.3</v>
      </c>
      <c r="L15193">
        <v>8.0500000000000007</v>
      </c>
      <c r="M15193" t="s">
        <v>153</v>
      </c>
      <c r="N15193">
        <v>8.0500000000000007</v>
      </c>
      <c r="P15193" cm="1">
        <f t="array" ref="P15193">IF(Q15193&gt;0,INDEX(Q15193:Q36917,MATCH(TRUE,INDEX(Q15193:Q36917="",,),0)-1),"")</f>
        <v>10</v>
      </c>
      <c r="Q15193">
        <f t="shared" si="386"/>
        <v>10</v>
      </c>
      <c r="R15193">
        <f t="shared" si="387"/>
        <v>0</v>
      </c>
    </row>
    <row r="15194" spans="1:18" x14ac:dyDescent="0.3">
      <c r="A15194" t="s">
        <v>1031</v>
      </c>
      <c r="B15194" s="1">
        <v>38390</v>
      </c>
      <c r="C15194" t="s">
        <v>16</v>
      </c>
      <c r="D15194" t="s">
        <v>1077</v>
      </c>
      <c r="E15194" t="s">
        <v>1078</v>
      </c>
      <c r="G15194" s="6" t="s">
        <v>29</v>
      </c>
      <c r="H15194" t="s">
        <v>43</v>
      </c>
      <c r="I15194" t="s">
        <v>26</v>
      </c>
      <c r="J15194" t="s">
        <v>27</v>
      </c>
      <c r="K15194">
        <v>19.600000000000001</v>
      </c>
      <c r="L15194">
        <v>21.15</v>
      </c>
      <c r="M15194" t="s">
        <v>153</v>
      </c>
      <c r="N15194">
        <v>21.15</v>
      </c>
      <c r="P15194" cm="1">
        <f t="array" ref="P15194">IF(Q15194&gt;0,INDEX(Q15194:Q36918,MATCH(TRUE,INDEX(Q15194:Q36918="",,),0)-1),"")</f>
        <v>10</v>
      </c>
      <c r="Q15194">
        <f t="shared" ref="Q15194" si="388">INT((ROW()-15065)/13)+1</f>
        <v>10</v>
      </c>
      <c r="R15194">
        <f t="shared" si="387"/>
        <v>0</v>
      </c>
    </row>
    <row r="15195" spans="1:18" x14ac:dyDescent="0.3">
      <c r="P15195" t="str" cm="1">
        <f t="array" ref="P15195">IF(Q15195&gt;0,INDEX(Q15195:Q36919,MATCH(TRUE,INDEX(Q15195:Q36919="",,),0)-1),"")</f>
        <v/>
      </c>
      <c r="R15195" t="str">
        <f t="shared" si="387"/>
        <v/>
      </c>
    </row>
    <row r="15196" spans="1:18" x14ac:dyDescent="0.3">
      <c r="A15196" t="s">
        <v>1031</v>
      </c>
      <c r="B15196" s="1">
        <v>38383</v>
      </c>
      <c r="C15196" t="s">
        <v>16</v>
      </c>
      <c r="D15196" t="s">
        <v>1079</v>
      </c>
      <c r="E15196" t="s">
        <v>1080</v>
      </c>
      <c r="G15196" t="s">
        <v>19</v>
      </c>
      <c r="H15196" t="s">
        <v>20</v>
      </c>
      <c r="I15196" t="s">
        <v>21</v>
      </c>
      <c r="J15196" t="s">
        <v>22</v>
      </c>
      <c r="K15196">
        <v>16.899999999999999</v>
      </c>
      <c r="L15196">
        <v>380</v>
      </c>
      <c r="M15196" t="s">
        <v>518</v>
      </c>
      <c r="N15196">
        <v>1450</v>
      </c>
      <c r="O15196" t="s">
        <v>24</v>
      </c>
      <c r="P15196" cm="1">
        <f t="array" ref="P15196">IF(Q15196&gt;0,INDEX(Q15196:Q36920,MATCH(TRUE,INDEX(Q15196:Q36920="",,),0)-1),"")</f>
        <v>5</v>
      </c>
      <c r="Q15196">
        <f>INT((ROW()-15196)/9)+1</f>
        <v>1</v>
      </c>
      <c r="R15196">
        <f t="shared" si="387"/>
        <v>0</v>
      </c>
    </row>
    <row r="15197" spans="1:18" x14ac:dyDescent="0.3">
      <c r="A15197" t="s">
        <v>1031</v>
      </c>
      <c r="B15197" s="1">
        <v>38383</v>
      </c>
      <c r="C15197" t="s">
        <v>16</v>
      </c>
      <c r="D15197" t="s">
        <v>1079</v>
      </c>
      <c r="E15197" t="s">
        <v>1080</v>
      </c>
      <c r="G15197" t="s">
        <v>19</v>
      </c>
      <c r="H15197" t="s">
        <v>25</v>
      </c>
      <c r="I15197" t="s">
        <v>21</v>
      </c>
      <c r="J15197" t="s">
        <v>22</v>
      </c>
      <c r="K15197">
        <v>61.4</v>
      </c>
      <c r="L15197">
        <v>113</v>
      </c>
      <c r="M15197" t="s">
        <v>518</v>
      </c>
      <c r="N15197">
        <v>113</v>
      </c>
      <c r="O15197" t="s">
        <v>24</v>
      </c>
      <c r="P15197" cm="1">
        <f t="array" ref="P15197">IF(Q15197&gt;0,INDEX(Q15197:Q36921,MATCH(TRUE,INDEX(Q15197:Q36921="",,),0)-1),"")</f>
        <v>5</v>
      </c>
      <c r="Q15197">
        <f t="shared" ref="Q15197:Q15240" si="389">INT((ROW()-15196)/9)+1</f>
        <v>1</v>
      </c>
      <c r="R15197">
        <f t="shared" si="387"/>
        <v>0</v>
      </c>
    </row>
    <row r="15198" spans="1:18" x14ac:dyDescent="0.3">
      <c r="A15198" t="s">
        <v>1031</v>
      </c>
      <c r="B15198" s="1">
        <v>38383</v>
      </c>
      <c r="C15198" t="s">
        <v>16</v>
      </c>
      <c r="D15198" t="s">
        <v>1079</v>
      </c>
      <c r="E15198" t="s">
        <v>1080</v>
      </c>
      <c r="G15198" t="s">
        <v>19</v>
      </c>
      <c r="H15198" t="s">
        <v>25</v>
      </c>
      <c r="I15198" t="s">
        <v>26</v>
      </c>
      <c r="J15198" t="s">
        <v>27</v>
      </c>
      <c r="K15198">
        <v>616.79999999999995</v>
      </c>
      <c r="L15198">
        <v>28.4</v>
      </c>
      <c r="M15198" t="s">
        <v>518</v>
      </c>
      <c r="N15198">
        <v>28.4</v>
      </c>
      <c r="O15198" t="s">
        <v>24</v>
      </c>
      <c r="P15198" cm="1">
        <f t="array" ref="P15198">IF(Q15198&gt;0,INDEX(Q15198:Q36922,MATCH(TRUE,INDEX(Q15198:Q36922="",,),0)-1),"")</f>
        <v>5</v>
      </c>
      <c r="Q15198">
        <f t="shared" si="389"/>
        <v>1</v>
      </c>
      <c r="R15198">
        <f t="shared" si="387"/>
        <v>0</v>
      </c>
    </row>
    <row r="15199" spans="1:18" x14ac:dyDescent="0.3">
      <c r="A15199" t="s">
        <v>1031</v>
      </c>
      <c r="B15199" s="1">
        <v>38383</v>
      </c>
      <c r="C15199" t="s">
        <v>16</v>
      </c>
      <c r="D15199" t="s">
        <v>1079</v>
      </c>
      <c r="E15199" t="s">
        <v>1080</v>
      </c>
      <c r="G15199" s="6" t="s">
        <v>29</v>
      </c>
      <c r="H15199" t="s">
        <v>30</v>
      </c>
      <c r="I15199" t="s">
        <v>21</v>
      </c>
      <c r="J15199" t="s">
        <v>22</v>
      </c>
      <c r="K15199">
        <v>13.1</v>
      </c>
      <c r="L15199">
        <v>116</v>
      </c>
      <c r="M15199" t="s">
        <v>518</v>
      </c>
      <c r="N15199">
        <v>116</v>
      </c>
      <c r="O15199" t="s">
        <v>24</v>
      </c>
      <c r="P15199" cm="1">
        <f t="array" ref="P15199">IF(Q15199&gt;0,INDEX(Q15199:Q36923,MATCH(TRUE,INDEX(Q15199:Q36923="",,),0)-1),"")</f>
        <v>5</v>
      </c>
      <c r="Q15199">
        <f t="shared" si="389"/>
        <v>1</v>
      </c>
      <c r="R15199">
        <f t="shared" si="387"/>
        <v>0</v>
      </c>
    </row>
    <row r="15200" spans="1:18" x14ac:dyDescent="0.3">
      <c r="A15200" t="s">
        <v>1031</v>
      </c>
      <c r="B15200" s="1">
        <v>38383</v>
      </c>
      <c r="C15200" t="s">
        <v>16</v>
      </c>
      <c r="D15200" t="s">
        <v>1079</v>
      </c>
      <c r="E15200" t="s">
        <v>1080</v>
      </c>
      <c r="G15200" s="6" t="s">
        <v>29</v>
      </c>
      <c r="H15200" t="s">
        <v>64</v>
      </c>
      <c r="I15200" t="s">
        <v>21</v>
      </c>
      <c r="J15200" t="s">
        <v>22</v>
      </c>
      <c r="K15200">
        <v>3.5</v>
      </c>
      <c r="L15200">
        <v>126</v>
      </c>
      <c r="M15200" t="s">
        <v>518</v>
      </c>
      <c r="N15200">
        <v>126</v>
      </c>
      <c r="O15200" t="s">
        <v>24</v>
      </c>
      <c r="P15200" cm="1">
        <f t="array" ref="P15200">IF(Q15200&gt;0,INDEX(Q15200:Q36924,MATCH(TRUE,INDEX(Q15200:Q36924="",,),0)-1),"")</f>
        <v>5</v>
      </c>
      <c r="Q15200">
        <f t="shared" si="389"/>
        <v>1</v>
      </c>
      <c r="R15200">
        <f t="shared" si="387"/>
        <v>0</v>
      </c>
    </row>
    <row r="15201" spans="1:18" x14ac:dyDescent="0.3">
      <c r="A15201" t="s">
        <v>1031</v>
      </c>
      <c r="B15201" s="1">
        <v>38383</v>
      </c>
      <c r="C15201" t="s">
        <v>16</v>
      </c>
      <c r="D15201" t="s">
        <v>1079</v>
      </c>
      <c r="E15201" t="s">
        <v>1080</v>
      </c>
      <c r="G15201" s="6" t="s">
        <v>29</v>
      </c>
      <c r="H15201" t="s">
        <v>30</v>
      </c>
      <c r="I15201" t="s">
        <v>26</v>
      </c>
      <c r="J15201" t="s">
        <v>27</v>
      </c>
      <c r="K15201">
        <v>101.9</v>
      </c>
      <c r="L15201">
        <v>18.350000000000001</v>
      </c>
      <c r="M15201" t="s">
        <v>518</v>
      </c>
      <c r="N15201">
        <v>18.350000000000001</v>
      </c>
      <c r="O15201" t="s">
        <v>24</v>
      </c>
      <c r="P15201" cm="1">
        <f t="array" ref="P15201">IF(Q15201&gt;0,INDEX(Q15201:Q36925,MATCH(TRUE,INDEX(Q15201:Q36925="",,),0)-1),"")</f>
        <v>5</v>
      </c>
      <c r="Q15201">
        <f t="shared" si="389"/>
        <v>1</v>
      </c>
      <c r="R15201">
        <f t="shared" si="387"/>
        <v>0</v>
      </c>
    </row>
    <row r="15202" spans="1:18" x14ac:dyDescent="0.3">
      <c r="A15202" t="s">
        <v>1031</v>
      </c>
      <c r="B15202" s="1">
        <v>38383</v>
      </c>
      <c r="C15202" t="s">
        <v>16</v>
      </c>
      <c r="D15202" t="s">
        <v>1079</v>
      </c>
      <c r="E15202" t="s">
        <v>1080</v>
      </c>
      <c r="G15202" s="6" t="s">
        <v>29</v>
      </c>
      <c r="H15202" t="s">
        <v>20</v>
      </c>
      <c r="I15202" t="s">
        <v>26</v>
      </c>
      <c r="J15202" t="s">
        <v>27</v>
      </c>
      <c r="K15202">
        <v>43.5</v>
      </c>
      <c r="L15202">
        <v>14.65</v>
      </c>
      <c r="M15202" t="s">
        <v>518</v>
      </c>
      <c r="N15202">
        <v>14.65</v>
      </c>
      <c r="O15202" t="s">
        <v>24</v>
      </c>
      <c r="P15202" cm="1">
        <f t="array" ref="P15202">IF(Q15202&gt;0,INDEX(Q15202:Q36926,MATCH(TRUE,INDEX(Q15202:Q36926="",,),0)-1),"")</f>
        <v>5</v>
      </c>
      <c r="Q15202">
        <f t="shared" si="389"/>
        <v>1</v>
      </c>
      <c r="R15202">
        <f t="shared" si="387"/>
        <v>0</v>
      </c>
    </row>
    <row r="15203" spans="1:18" x14ac:dyDescent="0.3">
      <c r="A15203" t="s">
        <v>1031</v>
      </c>
      <c r="B15203" s="1">
        <v>38383</v>
      </c>
      <c r="C15203" t="s">
        <v>16</v>
      </c>
      <c r="D15203" t="s">
        <v>1079</v>
      </c>
      <c r="E15203" t="s">
        <v>1080</v>
      </c>
      <c r="G15203" s="6" t="s">
        <v>29</v>
      </c>
      <c r="H15203" t="s">
        <v>126</v>
      </c>
      <c r="I15203" t="s">
        <v>26</v>
      </c>
      <c r="J15203" t="s">
        <v>27</v>
      </c>
      <c r="K15203">
        <v>9.9</v>
      </c>
      <c r="L15203">
        <v>17</v>
      </c>
      <c r="M15203" t="s">
        <v>518</v>
      </c>
      <c r="N15203">
        <v>17</v>
      </c>
      <c r="O15203" t="s">
        <v>24</v>
      </c>
      <c r="P15203" cm="1">
        <f t="array" ref="P15203">IF(Q15203&gt;0,INDEX(Q15203:Q36927,MATCH(TRUE,INDEX(Q15203:Q36927="",,),0)-1),"")</f>
        <v>5</v>
      </c>
      <c r="Q15203">
        <f t="shared" si="389"/>
        <v>1</v>
      </c>
      <c r="R15203">
        <f t="shared" si="387"/>
        <v>0</v>
      </c>
    </row>
    <row r="15204" spans="1:18" x14ac:dyDescent="0.3">
      <c r="A15204" t="s">
        <v>1031</v>
      </c>
      <c r="B15204" s="1">
        <v>38383</v>
      </c>
      <c r="C15204" t="s">
        <v>16</v>
      </c>
      <c r="D15204" t="s">
        <v>1079</v>
      </c>
      <c r="E15204" t="s">
        <v>1080</v>
      </c>
      <c r="G15204" s="6" t="s">
        <v>29</v>
      </c>
      <c r="H15204" t="s">
        <v>64</v>
      </c>
      <c r="I15204" t="s">
        <v>26</v>
      </c>
      <c r="J15204" t="s">
        <v>27</v>
      </c>
      <c r="K15204">
        <v>40.799999999999997</v>
      </c>
      <c r="L15204">
        <v>9.0500000000000007</v>
      </c>
      <c r="M15204" t="s">
        <v>518</v>
      </c>
      <c r="N15204">
        <v>9.0500000000000007</v>
      </c>
      <c r="O15204" t="s">
        <v>24</v>
      </c>
      <c r="P15204" cm="1">
        <f t="array" ref="P15204">IF(Q15204&gt;0,INDEX(Q15204:Q36928,MATCH(TRUE,INDEX(Q15204:Q36928="",,),0)-1),"")</f>
        <v>5</v>
      </c>
      <c r="Q15204">
        <f t="shared" si="389"/>
        <v>1</v>
      </c>
      <c r="R15204">
        <f t="shared" si="387"/>
        <v>0</v>
      </c>
    </row>
    <row r="15205" spans="1:18" x14ac:dyDescent="0.3">
      <c r="A15205" t="s">
        <v>1031</v>
      </c>
      <c r="B15205" s="1">
        <v>38383</v>
      </c>
      <c r="C15205" t="s">
        <v>16</v>
      </c>
      <c r="D15205" t="s">
        <v>1079</v>
      </c>
      <c r="E15205" t="s">
        <v>1080</v>
      </c>
      <c r="G15205" t="s">
        <v>19</v>
      </c>
      <c r="H15205" t="s">
        <v>20</v>
      </c>
      <c r="I15205" t="s">
        <v>21</v>
      </c>
      <c r="J15205" t="s">
        <v>22</v>
      </c>
      <c r="K15205">
        <v>16.899999999999999</v>
      </c>
      <c r="L15205">
        <v>380</v>
      </c>
      <c r="M15205" t="s">
        <v>665</v>
      </c>
      <c r="N15205">
        <v>1212.48</v>
      </c>
      <c r="P15205" cm="1">
        <f t="array" ref="P15205">IF(Q15205&gt;0,INDEX(Q15205:Q36929,MATCH(TRUE,INDEX(Q15205:Q36929="",,),0)-1),"")</f>
        <v>5</v>
      </c>
      <c r="Q15205">
        <f t="shared" si="389"/>
        <v>2</v>
      </c>
      <c r="R15205">
        <f t="shared" si="387"/>
        <v>0</v>
      </c>
    </row>
    <row r="15206" spans="1:18" x14ac:dyDescent="0.3">
      <c r="A15206" t="s">
        <v>1031</v>
      </c>
      <c r="B15206" s="1">
        <v>38383</v>
      </c>
      <c r="C15206" t="s">
        <v>16</v>
      </c>
      <c r="D15206" t="s">
        <v>1079</v>
      </c>
      <c r="E15206" t="s">
        <v>1080</v>
      </c>
      <c r="G15206" t="s">
        <v>19</v>
      </c>
      <c r="H15206" t="s">
        <v>25</v>
      </c>
      <c r="I15206" t="s">
        <v>21</v>
      </c>
      <c r="J15206" t="s">
        <v>22</v>
      </c>
      <c r="K15206">
        <v>61.4</v>
      </c>
      <c r="L15206">
        <v>113</v>
      </c>
      <c r="M15206" t="s">
        <v>665</v>
      </c>
      <c r="N15206">
        <v>113</v>
      </c>
      <c r="P15206" cm="1">
        <f t="array" ref="P15206">IF(Q15206&gt;0,INDEX(Q15206:Q36930,MATCH(TRUE,INDEX(Q15206:Q36930="",,),0)-1),"")</f>
        <v>5</v>
      </c>
      <c r="Q15206">
        <f t="shared" si="389"/>
        <v>2</v>
      </c>
      <c r="R15206">
        <f t="shared" si="387"/>
        <v>0</v>
      </c>
    </row>
    <row r="15207" spans="1:18" x14ac:dyDescent="0.3">
      <c r="A15207" t="s">
        <v>1031</v>
      </c>
      <c r="B15207" s="1">
        <v>38383</v>
      </c>
      <c r="C15207" t="s">
        <v>16</v>
      </c>
      <c r="D15207" t="s">
        <v>1079</v>
      </c>
      <c r="E15207" t="s">
        <v>1080</v>
      </c>
      <c r="G15207" t="s">
        <v>19</v>
      </c>
      <c r="H15207" t="s">
        <v>25</v>
      </c>
      <c r="I15207" t="s">
        <v>26</v>
      </c>
      <c r="J15207" t="s">
        <v>27</v>
      </c>
      <c r="K15207">
        <v>616.79999999999995</v>
      </c>
      <c r="L15207">
        <v>28.4</v>
      </c>
      <c r="M15207" t="s">
        <v>665</v>
      </c>
      <c r="N15207">
        <v>28.4</v>
      </c>
      <c r="P15207" cm="1">
        <f t="array" ref="P15207">IF(Q15207&gt;0,INDEX(Q15207:Q36931,MATCH(TRUE,INDEX(Q15207:Q36931="",,),0)-1),"")</f>
        <v>5</v>
      </c>
      <c r="Q15207">
        <f t="shared" si="389"/>
        <v>2</v>
      </c>
      <c r="R15207">
        <f t="shared" si="387"/>
        <v>0</v>
      </c>
    </row>
    <row r="15208" spans="1:18" x14ac:dyDescent="0.3">
      <c r="A15208" t="s">
        <v>1031</v>
      </c>
      <c r="B15208" s="1">
        <v>38383</v>
      </c>
      <c r="C15208" t="s">
        <v>16</v>
      </c>
      <c r="D15208" t="s">
        <v>1079</v>
      </c>
      <c r="E15208" t="s">
        <v>1080</v>
      </c>
      <c r="G15208" s="6" t="s">
        <v>29</v>
      </c>
      <c r="H15208" t="s">
        <v>30</v>
      </c>
      <c r="I15208" t="s">
        <v>21</v>
      </c>
      <c r="J15208" t="s">
        <v>22</v>
      </c>
      <c r="K15208">
        <v>13.1</v>
      </c>
      <c r="L15208">
        <v>116</v>
      </c>
      <c r="M15208" t="s">
        <v>665</v>
      </c>
      <c r="N15208">
        <v>116</v>
      </c>
      <c r="P15208" cm="1">
        <f t="array" ref="P15208">IF(Q15208&gt;0,INDEX(Q15208:Q36932,MATCH(TRUE,INDEX(Q15208:Q36932="",,),0)-1),"")</f>
        <v>5</v>
      </c>
      <c r="Q15208">
        <f t="shared" si="389"/>
        <v>2</v>
      </c>
      <c r="R15208">
        <f t="shared" si="387"/>
        <v>0</v>
      </c>
    </row>
    <row r="15209" spans="1:18" x14ac:dyDescent="0.3">
      <c r="A15209" t="s">
        <v>1031</v>
      </c>
      <c r="B15209" s="1">
        <v>38383</v>
      </c>
      <c r="C15209" t="s">
        <v>16</v>
      </c>
      <c r="D15209" t="s">
        <v>1079</v>
      </c>
      <c r="E15209" t="s">
        <v>1080</v>
      </c>
      <c r="G15209" s="6" t="s">
        <v>29</v>
      </c>
      <c r="H15209" t="s">
        <v>64</v>
      </c>
      <c r="I15209" t="s">
        <v>21</v>
      </c>
      <c r="J15209" t="s">
        <v>22</v>
      </c>
      <c r="K15209">
        <v>3.5</v>
      </c>
      <c r="L15209">
        <v>126</v>
      </c>
      <c r="M15209" t="s">
        <v>665</v>
      </c>
      <c r="N15209">
        <v>126</v>
      </c>
      <c r="P15209" cm="1">
        <f t="array" ref="P15209">IF(Q15209&gt;0,INDEX(Q15209:Q36933,MATCH(TRUE,INDEX(Q15209:Q36933="",,),0)-1),"")</f>
        <v>5</v>
      </c>
      <c r="Q15209">
        <f t="shared" si="389"/>
        <v>2</v>
      </c>
      <c r="R15209">
        <f t="shared" si="387"/>
        <v>0</v>
      </c>
    </row>
    <row r="15210" spans="1:18" x14ac:dyDescent="0.3">
      <c r="A15210" t="s">
        <v>1031</v>
      </c>
      <c r="B15210" s="1">
        <v>38383</v>
      </c>
      <c r="C15210" t="s">
        <v>16</v>
      </c>
      <c r="D15210" t="s">
        <v>1079</v>
      </c>
      <c r="E15210" t="s">
        <v>1080</v>
      </c>
      <c r="G15210" s="6" t="s">
        <v>29</v>
      </c>
      <c r="H15210" t="s">
        <v>30</v>
      </c>
      <c r="I15210" t="s">
        <v>26</v>
      </c>
      <c r="J15210" t="s">
        <v>27</v>
      </c>
      <c r="K15210">
        <v>101.9</v>
      </c>
      <c r="L15210">
        <v>18.350000000000001</v>
      </c>
      <c r="M15210" t="s">
        <v>665</v>
      </c>
      <c r="N15210">
        <v>18.350000000000001</v>
      </c>
      <c r="P15210" cm="1">
        <f t="array" ref="P15210">IF(Q15210&gt;0,INDEX(Q15210:Q36934,MATCH(TRUE,INDEX(Q15210:Q36934="",,),0)-1),"")</f>
        <v>5</v>
      </c>
      <c r="Q15210">
        <f t="shared" si="389"/>
        <v>2</v>
      </c>
      <c r="R15210">
        <f t="shared" si="387"/>
        <v>0</v>
      </c>
    </row>
    <row r="15211" spans="1:18" x14ac:dyDescent="0.3">
      <c r="A15211" t="s">
        <v>1031</v>
      </c>
      <c r="B15211" s="1">
        <v>38383</v>
      </c>
      <c r="C15211" t="s">
        <v>16</v>
      </c>
      <c r="D15211" t="s">
        <v>1079</v>
      </c>
      <c r="E15211" t="s">
        <v>1080</v>
      </c>
      <c r="G15211" s="6" t="s">
        <v>29</v>
      </c>
      <c r="H15211" t="s">
        <v>20</v>
      </c>
      <c r="I15211" t="s">
        <v>26</v>
      </c>
      <c r="J15211" t="s">
        <v>27</v>
      </c>
      <c r="K15211">
        <v>43.5</v>
      </c>
      <c r="L15211">
        <v>14.65</v>
      </c>
      <c r="M15211" t="s">
        <v>665</v>
      </c>
      <c r="N15211">
        <v>14.65</v>
      </c>
      <c r="P15211" cm="1">
        <f t="array" ref="P15211">IF(Q15211&gt;0,INDEX(Q15211:Q36935,MATCH(TRUE,INDEX(Q15211:Q36935="",,),0)-1),"")</f>
        <v>5</v>
      </c>
      <c r="Q15211">
        <f t="shared" si="389"/>
        <v>2</v>
      </c>
      <c r="R15211">
        <f t="shared" si="387"/>
        <v>0</v>
      </c>
    </row>
    <row r="15212" spans="1:18" x14ac:dyDescent="0.3">
      <c r="A15212" t="s">
        <v>1031</v>
      </c>
      <c r="B15212" s="1">
        <v>38383</v>
      </c>
      <c r="C15212" t="s">
        <v>16</v>
      </c>
      <c r="D15212" t="s">
        <v>1079</v>
      </c>
      <c r="E15212" t="s">
        <v>1080</v>
      </c>
      <c r="G15212" s="6" t="s">
        <v>29</v>
      </c>
      <c r="H15212" t="s">
        <v>126</v>
      </c>
      <c r="I15212" t="s">
        <v>26</v>
      </c>
      <c r="J15212" t="s">
        <v>27</v>
      </c>
      <c r="K15212">
        <v>9.9</v>
      </c>
      <c r="L15212">
        <v>17</v>
      </c>
      <c r="M15212" t="s">
        <v>665</v>
      </c>
      <c r="N15212">
        <v>17</v>
      </c>
      <c r="P15212" cm="1">
        <f t="array" ref="P15212">IF(Q15212&gt;0,INDEX(Q15212:Q36936,MATCH(TRUE,INDEX(Q15212:Q36936="",,),0)-1),"")</f>
        <v>5</v>
      </c>
      <c r="Q15212">
        <f t="shared" si="389"/>
        <v>2</v>
      </c>
      <c r="R15212">
        <f t="shared" si="387"/>
        <v>0</v>
      </c>
    </row>
    <row r="15213" spans="1:18" x14ac:dyDescent="0.3">
      <c r="A15213" t="s">
        <v>1031</v>
      </c>
      <c r="B15213" s="1">
        <v>38383</v>
      </c>
      <c r="C15213" t="s">
        <v>16</v>
      </c>
      <c r="D15213" t="s">
        <v>1079</v>
      </c>
      <c r="E15213" t="s">
        <v>1080</v>
      </c>
      <c r="G15213" s="6" t="s">
        <v>29</v>
      </c>
      <c r="H15213" t="s">
        <v>64</v>
      </c>
      <c r="I15213" t="s">
        <v>26</v>
      </c>
      <c r="J15213" t="s">
        <v>27</v>
      </c>
      <c r="K15213">
        <v>40.799999999999997</v>
      </c>
      <c r="L15213">
        <v>9.0500000000000007</v>
      </c>
      <c r="M15213" t="s">
        <v>665</v>
      </c>
      <c r="N15213">
        <v>9.0500000000000007</v>
      </c>
      <c r="P15213" cm="1">
        <f t="array" ref="P15213">IF(Q15213&gt;0,INDEX(Q15213:Q36937,MATCH(TRUE,INDEX(Q15213:Q36937="",,),0)-1),"")</f>
        <v>5</v>
      </c>
      <c r="Q15213">
        <f t="shared" si="389"/>
        <v>2</v>
      </c>
      <c r="R15213">
        <f t="shared" si="387"/>
        <v>0</v>
      </c>
    </row>
    <row r="15214" spans="1:18" x14ac:dyDescent="0.3">
      <c r="A15214" t="s">
        <v>1031</v>
      </c>
      <c r="B15214" s="1">
        <v>38383</v>
      </c>
      <c r="C15214" t="s">
        <v>16</v>
      </c>
      <c r="D15214" t="s">
        <v>1079</v>
      </c>
      <c r="E15214" t="s">
        <v>1080</v>
      </c>
      <c r="G15214" t="s">
        <v>19</v>
      </c>
      <c r="H15214" t="s">
        <v>20</v>
      </c>
      <c r="I15214" t="s">
        <v>21</v>
      </c>
      <c r="J15214" t="s">
        <v>22</v>
      </c>
      <c r="K15214">
        <v>16.899999999999999</v>
      </c>
      <c r="L15214">
        <v>380</v>
      </c>
      <c r="M15214" t="s">
        <v>480</v>
      </c>
      <c r="N15214">
        <v>550</v>
      </c>
      <c r="P15214" cm="1">
        <f t="array" ref="P15214">IF(Q15214&gt;0,INDEX(Q15214:Q36938,MATCH(TRUE,INDEX(Q15214:Q36938="",,),0)-1),"")</f>
        <v>5</v>
      </c>
      <c r="Q15214">
        <f t="shared" si="389"/>
        <v>3</v>
      </c>
      <c r="R15214">
        <f t="shared" si="387"/>
        <v>0</v>
      </c>
    </row>
    <row r="15215" spans="1:18" x14ac:dyDescent="0.3">
      <c r="A15215" t="s">
        <v>1031</v>
      </c>
      <c r="B15215" s="1">
        <v>38383</v>
      </c>
      <c r="C15215" t="s">
        <v>16</v>
      </c>
      <c r="D15215" t="s">
        <v>1079</v>
      </c>
      <c r="E15215" t="s">
        <v>1080</v>
      </c>
      <c r="G15215" t="s">
        <v>19</v>
      </c>
      <c r="H15215" t="s">
        <v>25</v>
      </c>
      <c r="I15215" t="s">
        <v>21</v>
      </c>
      <c r="J15215" t="s">
        <v>22</v>
      </c>
      <c r="K15215">
        <v>61.4</v>
      </c>
      <c r="L15215">
        <v>113</v>
      </c>
      <c r="M15215" t="s">
        <v>480</v>
      </c>
      <c r="N15215">
        <v>113</v>
      </c>
      <c r="P15215" cm="1">
        <f t="array" ref="P15215">IF(Q15215&gt;0,INDEX(Q15215:Q36939,MATCH(TRUE,INDEX(Q15215:Q36939="",,),0)-1),"")</f>
        <v>5</v>
      </c>
      <c r="Q15215">
        <f t="shared" si="389"/>
        <v>3</v>
      </c>
      <c r="R15215">
        <f t="shared" si="387"/>
        <v>0</v>
      </c>
    </row>
    <row r="15216" spans="1:18" x14ac:dyDescent="0.3">
      <c r="A15216" t="s">
        <v>1031</v>
      </c>
      <c r="B15216" s="1">
        <v>38383</v>
      </c>
      <c r="C15216" t="s">
        <v>16</v>
      </c>
      <c r="D15216" t="s">
        <v>1079</v>
      </c>
      <c r="E15216" t="s">
        <v>1080</v>
      </c>
      <c r="G15216" t="s">
        <v>19</v>
      </c>
      <c r="H15216" t="s">
        <v>25</v>
      </c>
      <c r="I15216" t="s">
        <v>26</v>
      </c>
      <c r="J15216" t="s">
        <v>27</v>
      </c>
      <c r="K15216">
        <v>616.79999999999995</v>
      </c>
      <c r="L15216">
        <v>28.4</v>
      </c>
      <c r="M15216" t="s">
        <v>480</v>
      </c>
      <c r="N15216">
        <v>40.479999999999997</v>
      </c>
      <c r="P15216" cm="1">
        <f t="array" ref="P15216">IF(Q15216&gt;0,INDEX(Q15216:Q36940,MATCH(TRUE,INDEX(Q15216:Q36940="",,),0)-1),"")</f>
        <v>5</v>
      </c>
      <c r="Q15216">
        <f t="shared" si="389"/>
        <v>3</v>
      </c>
      <c r="R15216">
        <f t="shared" si="387"/>
        <v>0</v>
      </c>
    </row>
    <row r="15217" spans="1:18" x14ac:dyDescent="0.3">
      <c r="A15217" t="s">
        <v>1031</v>
      </c>
      <c r="B15217" s="1">
        <v>38383</v>
      </c>
      <c r="C15217" t="s">
        <v>16</v>
      </c>
      <c r="D15217" t="s">
        <v>1079</v>
      </c>
      <c r="E15217" t="s">
        <v>1080</v>
      </c>
      <c r="G15217" s="6" t="s">
        <v>29</v>
      </c>
      <c r="H15217" t="s">
        <v>30</v>
      </c>
      <c r="I15217" t="s">
        <v>21</v>
      </c>
      <c r="J15217" t="s">
        <v>22</v>
      </c>
      <c r="K15217">
        <v>13.1</v>
      </c>
      <c r="L15217">
        <v>116</v>
      </c>
      <c r="M15217" t="s">
        <v>480</v>
      </c>
      <c r="N15217">
        <v>116</v>
      </c>
      <c r="P15217" cm="1">
        <f t="array" ref="P15217">IF(Q15217&gt;0,INDEX(Q15217:Q36941,MATCH(TRUE,INDEX(Q15217:Q36941="",,),0)-1),"")</f>
        <v>5</v>
      </c>
      <c r="Q15217">
        <f t="shared" si="389"/>
        <v>3</v>
      </c>
      <c r="R15217">
        <f t="shared" si="387"/>
        <v>0</v>
      </c>
    </row>
    <row r="15218" spans="1:18" x14ac:dyDescent="0.3">
      <c r="A15218" t="s">
        <v>1031</v>
      </c>
      <c r="B15218" s="1">
        <v>38383</v>
      </c>
      <c r="C15218" t="s">
        <v>16</v>
      </c>
      <c r="D15218" t="s">
        <v>1079</v>
      </c>
      <c r="E15218" t="s">
        <v>1080</v>
      </c>
      <c r="G15218" s="6" t="s">
        <v>29</v>
      </c>
      <c r="H15218" t="s">
        <v>64</v>
      </c>
      <c r="I15218" t="s">
        <v>21</v>
      </c>
      <c r="J15218" t="s">
        <v>22</v>
      </c>
      <c r="K15218">
        <v>3.5</v>
      </c>
      <c r="L15218">
        <v>126</v>
      </c>
      <c r="M15218" t="s">
        <v>480</v>
      </c>
      <c r="N15218">
        <v>126</v>
      </c>
      <c r="P15218" cm="1">
        <f t="array" ref="P15218">IF(Q15218&gt;0,INDEX(Q15218:Q36942,MATCH(TRUE,INDEX(Q15218:Q36942="",,),0)-1),"")</f>
        <v>5</v>
      </c>
      <c r="Q15218">
        <f t="shared" si="389"/>
        <v>3</v>
      </c>
      <c r="R15218">
        <f t="shared" si="387"/>
        <v>0</v>
      </c>
    </row>
    <row r="15219" spans="1:18" x14ac:dyDescent="0.3">
      <c r="A15219" t="s">
        <v>1031</v>
      </c>
      <c r="B15219" s="1">
        <v>38383</v>
      </c>
      <c r="C15219" t="s">
        <v>16</v>
      </c>
      <c r="D15219" t="s">
        <v>1079</v>
      </c>
      <c r="E15219" t="s">
        <v>1080</v>
      </c>
      <c r="G15219" s="6" t="s">
        <v>29</v>
      </c>
      <c r="H15219" t="s">
        <v>30</v>
      </c>
      <c r="I15219" t="s">
        <v>26</v>
      </c>
      <c r="J15219" t="s">
        <v>27</v>
      </c>
      <c r="K15219">
        <v>101.9</v>
      </c>
      <c r="L15219">
        <v>18.350000000000001</v>
      </c>
      <c r="M15219" t="s">
        <v>480</v>
      </c>
      <c r="N15219">
        <v>18.350000000000001</v>
      </c>
      <c r="P15219" cm="1">
        <f t="array" ref="P15219">IF(Q15219&gt;0,INDEX(Q15219:Q36943,MATCH(TRUE,INDEX(Q15219:Q36943="",,),0)-1),"")</f>
        <v>5</v>
      </c>
      <c r="Q15219">
        <f t="shared" si="389"/>
        <v>3</v>
      </c>
      <c r="R15219">
        <f t="shared" si="387"/>
        <v>0</v>
      </c>
    </row>
    <row r="15220" spans="1:18" x14ac:dyDescent="0.3">
      <c r="A15220" t="s">
        <v>1031</v>
      </c>
      <c r="B15220" s="1">
        <v>38383</v>
      </c>
      <c r="C15220" t="s">
        <v>16</v>
      </c>
      <c r="D15220" t="s">
        <v>1079</v>
      </c>
      <c r="E15220" t="s">
        <v>1080</v>
      </c>
      <c r="G15220" s="6" t="s">
        <v>29</v>
      </c>
      <c r="H15220" t="s">
        <v>20</v>
      </c>
      <c r="I15220" t="s">
        <v>26</v>
      </c>
      <c r="J15220" t="s">
        <v>27</v>
      </c>
      <c r="K15220">
        <v>43.5</v>
      </c>
      <c r="L15220">
        <v>14.65</v>
      </c>
      <c r="M15220" t="s">
        <v>480</v>
      </c>
      <c r="N15220">
        <v>14.65</v>
      </c>
      <c r="P15220" cm="1">
        <f t="array" ref="P15220">IF(Q15220&gt;0,INDEX(Q15220:Q36944,MATCH(TRUE,INDEX(Q15220:Q36944="",,),0)-1),"")</f>
        <v>5</v>
      </c>
      <c r="Q15220">
        <f t="shared" si="389"/>
        <v>3</v>
      </c>
      <c r="R15220">
        <f t="shared" ref="R15220:R15283" si="390">IF(P15220="","",0)</f>
        <v>0</v>
      </c>
    </row>
    <row r="15221" spans="1:18" x14ac:dyDescent="0.3">
      <c r="A15221" t="s">
        <v>1031</v>
      </c>
      <c r="B15221" s="1">
        <v>38383</v>
      </c>
      <c r="C15221" t="s">
        <v>16</v>
      </c>
      <c r="D15221" t="s">
        <v>1079</v>
      </c>
      <c r="E15221" t="s">
        <v>1080</v>
      </c>
      <c r="G15221" s="6" t="s">
        <v>29</v>
      </c>
      <c r="H15221" t="s">
        <v>126</v>
      </c>
      <c r="I15221" t="s">
        <v>26</v>
      </c>
      <c r="J15221" t="s">
        <v>27</v>
      </c>
      <c r="K15221">
        <v>9.9</v>
      </c>
      <c r="L15221">
        <v>17</v>
      </c>
      <c r="M15221" t="s">
        <v>480</v>
      </c>
      <c r="N15221">
        <v>17</v>
      </c>
      <c r="P15221" cm="1">
        <f t="array" ref="P15221">IF(Q15221&gt;0,INDEX(Q15221:Q36945,MATCH(TRUE,INDEX(Q15221:Q36945="",,),0)-1),"")</f>
        <v>5</v>
      </c>
      <c r="Q15221">
        <f t="shared" si="389"/>
        <v>3</v>
      </c>
      <c r="R15221">
        <f t="shared" si="390"/>
        <v>0</v>
      </c>
    </row>
    <row r="15222" spans="1:18" x14ac:dyDescent="0.3">
      <c r="A15222" t="s">
        <v>1031</v>
      </c>
      <c r="B15222" s="1">
        <v>38383</v>
      </c>
      <c r="C15222" t="s">
        <v>16</v>
      </c>
      <c r="D15222" t="s">
        <v>1079</v>
      </c>
      <c r="E15222" t="s">
        <v>1080</v>
      </c>
      <c r="G15222" s="6" t="s">
        <v>29</v>
      </c>
      <c r="H15222" t="s">
        <v>64</v>
      </c>
      <c r="I15222" t="s">
        <v>26</v>
      </c>
      <c r="J15222" t="s">
        <v>27</v>
      </c>
      <c r="K15222">
        <v>40.799999999999997</v>
      </c>
      <c r="L15222">
        <v>9.0500000000000007</v>
      </c>
      <c r="M15222" t="s">
        <v>480</v>
      </c>
      <c r="N15222">
        <v>9.0500000000000007</v>
      </c>
      <c r="P15222" cm="1">
        <f t="array" ref="P15222">IF(Q15222&gt;0,INDEX(Q15222:Q36946,MATCH(TRUE,INDEX(Q15222:Q36946="",,),0)-1),"")</f>
        <v>5</v>
      </c>
      <c r="Q15222">
        <f t="shared" si="389"/>
        <v>3</v>
      </c>
      <c r="R15222">
        <f t="shared" si="390"/>
        <v>0</v>
      </c>
    </row>
    <row r="15223" spans="1:18" x14ac:dyDescent="0.3">
      <c r="A15223" t="s">
        <v>1031</v>
      </c>
      <c r="B15223" s="1">
        <v>38383</v>
      </c>
      <c r="C15223" t="s">
        <v>16</v>
      </c>
      <c r="D15223" t="s">
        <v>1079</v>
      </c>
      <c r="E15223" t="s">
        <v>1080</v>
      </c>
      <c r="G15223" t="s">
        <v>19</v>
      </c>
      <c r="H15223" t="s">
        <v>20</v>
      </c>
      <c r="I15223" t="s">
        <v>21</v>
      </c>
      <c r="J15223" t="s">
        <v>22</v>
      </c>
      <c r="K15223">
        <v>16.899999999999999</v>
      </c>
      <c r="L15223">
        <v>380</v>
      </c>
      <c r="M15223" t="s">
        <v>183</v>
      </c>
      <c r="N15223">
        <v>420</v>
      </c>
      <c r="P15223" cm="1">
        <f t="array" ref="P15223">IF(Q15223&gt;0,INDEX(Q15223:Q36947,MATCH(TRUE,INDEX(Q15223:Q36947="",,),0)-1),"")</f>
        <v>5</v>
      </c>
      <c r="Q15223">
        <f t="shared" si="389"/>
        <v>4</v>
      </c>
      <c r="R15223">
        <f t="shared" si="390"/>
        <v>0</v>
      </c>
    </row>
    <row r="15224" spans="1:18" x14ac:dyDescent="0.3">
      <c r="A15224" t="s">
        <v>1031</v>
      </c>
      <c r="B15224" s="1">
        <v>38383</v>
      </c>
      <c r="C15224" t="s">
        <v>16</v>
      </c>
      <c r="D15224" t="s">
        <v>1079</v>
      </c>
      <c r="E15224" t="s">
        <v>1080</v>
      </c>
      <c r="G15224" t="s">
        <v>19</v>
      </c>
      <c r="H15224" t="s">
        <v>25</v>
      </c>
      <c r="I15224" t="s">
        <v>21</v>
      </c>
      <c r="J15224" t="s">
        <v>22</v>
      </c>
      <c r="K15224">
        <v>61.4</v>
      </c>
      <c r="L15224">
        <v>113</v>
      </c>
      <c r="M15224" t="s">
        <v>183</v>
      </c>
      <c r="N15224">
        <v>120</v>
      </c>
      <c r="P15224" cm="1">
        <f t="array" ref="P15224">IF(Q15224&gt;0,INDEX(Q15224:Q36948,MATCH(TRUE,INDEX(Q15224:Q36948="",,),0)-1),"")</f>
        <v>5</v>
      </c>
      <c r="Q15224">
        <f t="shared" si="389"/>
        <v>4</v>
      </c>
      <c r="R15224">
        <f t="shared" si="390"/>
        <v>0</v>
      </c>
    </row>
    <row r="15225" spans="1:18" x14ac:dyDescent="0.3">
      <c r="A15225" t="s">
        <v>1031</v>
      </c>
      <c r="B15225" s="1">
        <v>38383</v>
      </c>
      <c r="C15225" t="s">
        <v>16</v>
      </c>
      <c r="D15225" t="s">
        <v>1079</v>
      </c>
      <c r="E15225" t="s">
        <v>1080</v>
      </c>
      <c r="G15225" t="s">
        <v>19</v>
      </c>
      <c r="H15225" t="s">
        <v>25</v>
      </c>
      <c r="I15225" t="s">
        <v>26</v>
      </c>
      <c r="J15225" t="s">
        <v>27</v>
      </c>
      <c r="K15225">
        <v>616.79999999999995</v>
      </c>
      <c r="L15225">
        <v>28.4</v>
      </c>
      <c r="M15225" t="s">
        <v>183</v>
      </c>
      <c r="N15225">
        <v>30</v>
      </c>
      <c r="P15225" cm="1">
        <f t="array" ref="P15225">IF(Q15225&gt;0,INDEX(Q15225:Q36949,MATCH(TRUE,INDEX(Q15225:Q36949="",,),0)-1),"")</f>
        <v>5</v>
      </c>
      <c r="Q15225">
        <f t="shared" si="389"/>
        <v>4</v>
      </c>
      <c r="R15225">
        <f t="shared" si="390"/>
        <v>0</v>
      </c>
    </row>
    <row r="15226" spans="1:18" x14ac:dyDescent="0.3">
      <c r="A15226" t="s">
        <v>1031</v>
      </c>
      <c r="B15226" s="1">
        <v>38383</v>
      </c>
      <c r="C15226" t="s">
        <v>16</v>
      </c>
      <c r="D15226" t="s">
        <v>1079</v>
      </c>
      <c r="E15226" t="s">
        <v>1080</v>
      </c>
      <c r="G15226" s="6" t="s">
        <v>29</v>
      </c>
      <c r="H15226" t="s">
        <v>30</v>
      </c>
      <c r="I15226" t="s">
        <v>21</v>
      </c>
      <c r="J15226" t="s">
        <v>22</v>
      </c>
      <c r="K15226">
        <v>13.1</v>
      </c>
      <c r="L15226">
        <v>116</v>
      </c>
      <c r="M15226" t="s">
        <v>183</v>
      </c>
      <c r="N15226">
        <v>116</v>
      </c>
      <c r="P15226" cm="1">
        <f t="array" ref="P15226">IF(Q15226&gt;0,INDEX(Q15226:Q36950,MATCH(TRUE,INDEX(Q15226:Q36950="",,),0)-1),"")</f>
        <v>5</v>
      </c>
      <c r="Q15226">
        <f t="shared" si="389"/>
        <v>4</v>
      </c>
      <c r="R15226">
        <f t="shared" si="390"/>
        <v>0</v>
      </c>
    </row>
    <row r="15227" spans="1:18" x14ac:dyDescent="0.3">
      <c r="A15227" t="s">
        <v>1031</v>
      </c>
      <c r="B15227" s="1">
        <v>38383</v>
      </c>
      <c r="C15227" t="s">
        <v>16</v>
      </c>
      <c r="D15227" t="s">
        <v>1079</v>
      </c>
      <c r="E15227" t="s">
        <v>1080</v>
      </c>
      <c r="G15227" s="6" t="s">
        <v>29</v>
      </c>
      <c r="H15227" t="s">
        <v>64</v>
      </c>
      <c r="I15227" t="s">
        <v>21</v>
      </c>
      <c r="J15227" t="s">
        <v>22</v>
      </c>
      <c r="K15227">
        <v>3.5</v>
      </c>
      <c r="L15227">
        <v>126</v>
      </c>
      <c r="M15227" t="s">
        <v>183</v>
      </c>
      <c r="N15227">
        <v>126</v>
      </c>
      <c r="P15227" cm="1">
        <f t="array" ref="P15227">IF(Q15227&gt;0,INDEX(Q15227:Q36951,MATCH(TRUE,INDEX(Q15227:Q36951="",,),0)-1),"")</f>
        <v>5</v>
      </c>
      <c r="Q15227">
        <f t="shared" si="389"/>
        <v>4</v>
      </c>
      <c r="R15227">
        <f t="shared" si="390"/>
        <v>0</v>
      </c>
    </row>
    <row r="15228" spans="1:18" x14ac:dyDescent="0.3">
      <c r="A15228" t="s">
        <v>1031</v>
      </c>
      <c r="B15228" s="1">
        <v>38383</v>
      </c>
      <c r="C15228" t="s">
        <v>16</v>
      </c>
      <c r="D15228" t="s">
        <v>1079</v>
      </c>
      <c r="E15228" t="s">
        <v>1080</v>
      </c>
      <c r="G15228" s="6" t="s">
        <v>29</v>
      </c>
      <c r="H15228" t="s">
        <v>30</v>
      </c>
      <c r="I15228" t="s">
        <v>26</v>
      </c>
      <c r="J15228" t="s">
        <v>27</v>
      </c>
      <c r="K15228">
        <v>101.9</v>
      </c>
      <c r="L15228">
        <v>18.350000000000001</v>
      </c>
      <c r="M15228" t="s">
        <v>183</v>
      </c>
      <c r="N15228">
        <v>18.350000000000001</v>
      </c>
      <c r="P15228" cm="1">
        <f t="array" ref="P15228">IF(Q15228&gt;0,INDEX(Q15228:Q36952,MATCH(TRUE,INDEX(Q15228:Q36952="",,),0)-1),"")</f>
        <v>5</v>
      </c>
      <c r="Q15228">
        <f t="shared" si="389"/>
        <v>4</v>
      </c>
      <c r="R15228">
        <f t="shared" si="390"/>
        <v>0</v>
      </c>
    </row>
    <row r="15229" spans="1:18" x14ac:dyDescent="0.3">
      <c r="A15229" t="s">
        <v>1031</v>
      </c>
      <c r="B15229" s="1">
        <v>38383</v>
      </c>
      <c r="C15229" t="s">
        <v>16</v>
      </c>
      <c r="D15229" t="s">
        <v>1079</v>
      </c>
      <c r="E15229" t="s">
        <v>1080</v>
      </c>
      <c r="G15229" s="6" t="s">
        <v>29</v>
      </c>
      <c r="H15229" t="s">
        <v>20</v>
      </c>
      <c r="I15229" t="s">
        <v>26</v>
      </c>
      <c r="J15229" t="s">
        <v>27</v>
      </c>
      <c r="K15229">
        <v>43.5</v>
      </c>
      <c r="L15229">
        <v>14.65</v>
      </c>
      <c r="M15229" t="s">
        <v>183</v>
      </c>
      <c r="N15229">
        <v>14.65</v>
      </c>
      <c r="P15229" cm="1">
        <f t="array" ref="P15229">IF(Q15229&gt;0,INDEX(Q15229:Q36953,MATCH(TRUE,INDEX(Q15229:Q36953="",,),0)-1),"")</f>
        <v>5</v>
      </c>
      <c r="Q15229">
        <f t="shared" si="389"/>
        <v>4</v>
      </c>
      <c r="R15229">
        <f t="shared" si="390"/>
        <v>0</v>
      </c>
    </row>
    <row r="15230" spans="1:18" x14ac:dyDescent="0.3">
      <c r="A15230" t="s">
        <v>1031</v>
      </c>
      <c r="B15230" s="1">
        <v>38383</v>
      </c>
      <c r="C15230" t="s">
        <v>16</v>
      </c>
      <c r="D15230" t="s">
        <v>1079</v>
      </c>
      <c r="E15230" t="s">
        <v>1080</v>
      </c>
      <c r="G15230" s="6" t="s">
        <v>29</v>
      </c>
      <c r="H15230" t="s">
        <v>126</v>
      </c>
      <c r="I15230" t="s">
        <v>26</v>
      </c>
      <c r="J15230" t="s">
        <v>27</v>
      </c>
      <c r="K15230">
        <v>9.9</v>
      </c>
      <c r="L15230">
        <v>17</v>
      </c>
      <c r="M15230" t="s">
        <v>183</v>
      </c>
      <c r="N15230">
        <v>17</v>
      </c>
      <c r="P15230" cm="1">
        <f t="array" ref="P15230">IF(Q15230&gt;0,INDEX(Q15230:Q36954,MATCH(TRUE,INDEX(Q15230:Q36954="",,),0)-1),"")</f>
        <v>5</v>
      </c>
      <c r="Q15230">
        <f t="shared" si="389"/>
        <v>4</v>
      </c>
      <c r="R15230">
        <f t="shared" si="390"/>
        <v>0</v>
      </c>
    </row>
    <row r="15231" spans="1:18" x14ac:dyDescent="0.3">
      <c r="A15231" t="s">
        <v>1031</v>
      </c>
      <c r="B15231" s="1">
        <v>38383</v>
      </c>
      <c r="C15231" t="s">
        <v>16</v>
      </c>
      <c r="D15231" t="s">
        <v>1079</v>
      </c>
      <c r="E15231" t="s">
        <v>1080</v>
      </c>
      <c r="G15231" s="6" t="s">
        <v>29</v>
      </c>
      <c r="H15231" t="s">
        <v>64</v>
      </c>
      <c r="I15231" t="s">
        <v>26</v>
      </c>
      <c r="J15231" t="s">
        <v>27</v>
      </c>
      <c r="K15231">
        <v>40.799999999999997</v>
      </c>
      <c r="L15231">
        <v>9.0500000000000007</v>
      </c>
      <c r="M15231" t="s">
        <v>183</v>
      </c>
      <c r="N15231">
        <v>9.0500000000000007</v>
      </c>
      <c r="P15231" cm="1">
        <f t="array" ref="P15231">IF(Q15231&gt;0,INDEX(Q15231:Q36955,MATCH(TRUE,INDEX(Q15231:Q36955="",,),0)-1),"")</f>
        <v>5</v>
      </c>
      <c r="Q15231">
        <f t="shared" si="389"/>
        <v>4</v>
      </c>
      <c r="R15231">
        <f t="shared" si="390"/>
        <v>0</v>
      </c>
    </row>
    <row r="15232" spans="1:18" x14ac:dyDescent="0.3">
      <c r="A15232" t="s">
        <v>1031</v>
      </c>
      <c r="B15232" s="1">
        <v>38383</v>
      </c>
      <c r="C15232" t="s">
        <v>16</v>
      </c>
      <c r="D15232" t="s">
        <v>1079</v>
      </c>
      <c r="E15232" t="s">
        <v>1080</v>
      </c>
      <c r="G15232" t="s">
        <v>19</v>
      </c>
      <c r="H15232" t="s">
        <v>20</v>
      </c>
      <c r="I15232" t="s">
        <v>21</v>
      </c>
      <c r="J15232" t="s">
        <v>22</v>
      </c>
      <c r="K15232">
        <v>16.899999999999999</v>
      </c>
      <c r="L15232">
        <v>380</v>
      </c>
      <c r="M15232" t="s">
        <v>189</v>
      </c>
      <c r="N15232">
        <v>380</v>
      </c>
      <c r="P15232" cm="1">
        <f t="array" ref="P15232">IF(Q15232&gt;0,INDEX(Q15232:Q36956,MATCH(TRUE,INDEX(Q15232:Q36956="",,),0)-1),"")</f>
        <v>5</v>
      </c>
      <c r="Q15232">
        <f t="shared" si="389"/>
        <v>5</v>
      </c>
      <c r="R15232">
        <f t="shared" si="390"/>
        <v>0</v>
      </c>
    </row>
    <row r="15233" spans="1:18" x14ac:dyDescent="0.3">
      <c r="A15233" t="s">
        <v>1031</v>
      </c>
      <c r="B15233" s="1">
        <v>38383</v>
      </c>
      <c r="C15233" t="s">
        <v>16</v>
      </c>
      <c r="D15233" t="s">
        <v>1079</v>
      </c>
      <c r="E15233" t="s">
        <v>1080</v>
      </c>
      <c r="G15233" t="s">
        <v>19</v>
      </c>
      <c r="H15233" t="s">
        <v>25</v>
      </c>
      <c r="I15233" t="s">
        <v>21</v>
      </c>
      <c r="J15233" t="s">
        <v>22</v>
      </c>
      <c r="K15233">
        <v>61.4</v>
      </c>
      <c r="L15233">
        <v>113</v>
      </c>
      <c r="M15233" t="s">
        <v>189</v>
      </c>
      <c r="N15233">
        <v>113</v>
      </c>
      <c r="P15233" cm="1">
        <f t="array" ref="P15233">IF(Q15233&gt;0,INDEX(Q15233:Q36957,MATCH(TRUE,INDEX(Q15233:Q36957="",,),0)-1),"")</f>
        <v>5</v>
      </c>
      <c r="Q15233">
        <f t="shared" si="389"/>
        <v>5</v>
      </c>
      <c r="R15233">
        <f t="shared" si="390"/>
        <v>0</v>
      </c>
    </row>
    <row r="15234" spans="1:18" x14ac:dyDescent="0.3">
      <c r="A15234" t="s">
        <v>1031</v>
      </c>
      <c r="B15234" s="1">
        <v>38383</v>
      </c>
      <c r="C15234" t="s">
        <v>16</v>
      </c>
      <c r="D15234" t="s">
        <v>1079</v>
      </c>
      <c r="E15234" t="s">
        <v>1080</v>
      </c>
      <c r="G15234" t="s">
        <v>19</v>
      </c>
      <c r="H15234" t="s">
        <v>25</v>
      </c>
      <c r="I15234" t="s">
        <v>26</v>
      </c>
      <c r="J15234" t="s">
        <v>27</v>
      </c>
      <c r="K15234">
        <v>616.79999999999995</v>
      </c>
      <c r="L15234">
        <v>28.4</v>
      </c>
      <c r="M15234" t="s">
        <v>189</v>
      </c>
      <c r="N15234">
        <v>28.6</v>
      </c>
      <c r="P15234" cm="1">
        <f t="array" ref="P15234">IF(Q15234&gt;0,INDEX(Q15234:Q36958,MATCH(TRUE,INDEX(Q15234:Q36958="",,),0)-1),"")</f>
        <v>5</v>
      </c>
      <c r="Q15234">
        <f t="shared" si="389"/>
        <v>5</v>
      </c>
      <c r="R15234">
        <f t="shared" si="390"/>
        <v>0</v>
      </c>
    </row>
    <row r="15235" spans="1:18" x14ac:dyDescent="0.3">
      <c r="A15235" t="s">
        <v>1031</v>
      </c>
      <c r="B15235" s="1">
        <v>38383</v>
      </c>
      <c r="C15235" t="s">
        <v>16</v>
      </c>
      <c r="D15235" t="s">
        <v>1079</v>
      </c>
      <c r="E15235" t="s">
        <v>1080</v>
      </c>
      <c r="G15235" s="6" t="s">
        <v>29</v>
      </c>
      <c r="H15235" t="s">
        <v>30</v>
      </c>
      <c r="I15235" t="s">
        <v>21</v>
      </c>
      <c r="J15235" t="s">
        <v>22</v>
      </c>
      <c r="K15235">
        <v>13.1</v>
      </c>
      <c r="L15235">
        <v>116</v>
      </c>
      <c r="M15235" t="s">
        <v>189</v>
      </c>
      <c r="N15235">
        <v>116</v>
      </c>
      <c r="P15235" cm="1">
        <f t="array" ref="P15235">IF(Q15235&gt;0,INDEX(Q15235:Q36959,MATCH(TRUE,INDEX(Q15235:Q36959="",,),0)-1),"")</f>
        <v>5</v>
      </c>
      <c r="Q15235">
        <f t="shared" si="389"/>
        <v>5</v>
      </c>
      <c r="R15235">
        <f t="shared" si="390"/>
        <v>0</v>
      </c>
    </row>
    <row r="15236" spans="1:18" x14ac:dyDescent="0.3">
      <c r="A15236" t="s">
        <v>1031</v>
      </c>
      <c r="B15236" s="1">
        <v>38383</v>
      </c>
      <c r="C15236" t="s">
        <v>16</v>
      </c>
      <c r="D15236" t="s">
        <v>1079</v>
      </c>
      <c r="E15236" t="s">
        <v>1080</v>
      </c>
      <c r="G15236" s="6" t="s">
        <v>29</v>
      </c>
      <c r="H15236" t="s">
        <v>64</v>
      </c>
      <c r="I15236" t="s">
        <v>21</v>
      </c>
      <c r="J15236" t="s">
        <v>22</v>
      </c>
      <c r="K15236">
        <v>3.5</v>
      </c>
      <c r="L15236">
        <v>126</v>
      </c>
      <c r="M15236" t="s">
        <v>189</v>
      </c>
      <c r="N15236">
        <v>126</v>
      </c>
      <c r="P15236" cm="1">
        <f t="array" ref="P15236">IF(Q15236&gt;0,INDEX(Q15236:Q36960,MATCH(TRUE,INDEX(Q15236:Q36960="",,),0)-1),"")</f>
        <v>5</v>
      </c>
      <c r="Q15236">
        <f t="shared" si="389"/>
        <v>5</v>
      </c>
      <c r="R15236">
        <f t="shared" si="390"/>
        <v>0</v>
      </c>
    </row>
    <row r="15237" spans="1:18" x14ac:dyDescent="0.3">
      <c r="A15237" t="s">
        <v>1031</v>
      </c>
      <c r="B15237" s="1">
        <v>38383</v>
      </c>
      <c r="C15237" t="s">
        <v>16</v>
      </c>
      <c r="D15237" t="s">
        <v>1079</v>
      </c>
      <c r="E15237" t="s">
        <v>1080</v>
      </c>
      <c r="G15237" s="6" t="s">
        <v>29</v>
      </c>
      <c r="H15237" t="s">
        <v>30</v>
      </c>
      <c r="I15237" t="s">
        <v>26</v>
      </c>
      <c r="J15237" t="s">
        <v>27</v>
      </c>
      <c r="K15237">
        <v>101.9</v>
      </c>
      <c r="L15237">
        <v>18.350000000000001</v>
      </c>
      <c r="M15237" t="s">
        <v>189</v>
      </c>
      <c r="N15237">
        <v>18.350000000000001</v>
      </c>
      <c r="P15237" cm="1">
        <f t="array" ref="P15237">IF(Q15237&gt;0,INDEX(Q15237:Q36961,MATCH(TRUE,INDEX(Q15237:Q36961="",,),0)-1),"")</f>
        <v>5</v>
      </c>
      <c r="Q15237">
        <f t="shared" si="389"/>
        <v>5</v>
      </c>
      <c r="R15237">
        <f t="shared" si="390"/>
        <v>0</v>
      </c>
    </row>
    <row r="15238" spans="1:18" x14ac:dyDescent="0.3">
      <c r="A15238" t="s">
        <v>1031</v>
      </c>
      <c r="B15238" s="1">
        <v>38383</v>
      </c>
      <c r="C15238" t="s">
        <v>16</v>
      </c>
      <c r="D15238" t="s">
        <v>1079</v>
      </c>
      <c r="E15238" t="s">
        <v>1080</v>
      </c>
      <c r="G15238" s="6" t="s">
        <v>29</v>
      </c>
      <c r="H15238" t="s">
        <v>20</v>
      </c>
      <c r="I15238" t="s">
        <v>26</v>
      </c>
      <c r="J15238" t="s">
        <v>27</v>
      </c>
      <c r="K15238">
        <v>43.5</v>
      </c>
      <c r="L15238">
        <v>14.65</v>
      </c>
      <c r="M15238" t="s">
        <v>189</v>
      </c>
      <c r="N15238">
        <v>14.65</v>
      </c>
      <c r="P15238" cm="1">
        <f t="array" ref="P15238">IF(Q15238&gt;0,INDEX(Q15238:Q36962,MATCH(TRUE,INDEX(Q15238:Q36962="",,),0)-1),"")</f>
        <v>5</v>
      </c>
      <c r="Q15238">
        <f t="shared" si="389"/>
        <v>5</v>
      </c>
      <c r="R15238">
        <f t="shared" si="390"/>
        <v>0</v>
      </c>
    </row>
    <row r="15239" spans="1:18" x14ac:dyDescent="0.3">
      <c r="A15239" t="s">
        <v>1031</v>
      </c>
      <c r="B15239" s="1">
        <v>38383</v>
      </c>
      <c r="C15239" t="s">
        <v>16</v>
      </c>
      <c r="D15239" t="s">
        <v>1079</v>
      </c>
      <c r="E15239" t="s">
        <v>1080</v>
      </c>
      <c r="G15239" s="6" t="s">
        <v>29</v>
      </c>
      <c r="H15239" t="s">
        <v>126</v>
      </c>
      <c r="I15239" t="s">
        <v>26</v>
      </c>
      <c r="J15239" t="s">
        <v>27</v>
      </c>
      <c r="K15239">
        <v>9.9</v>
      </c>
      <c r="L15239">
        <v>17</v>
      </c>
      <c r="M15239" t="s">
        <v>189</v>
      </c>
      <c r="N15239">
        <v>17</v>
      </c>
      <c r="P15239" cm="1">
        <f t="array" ref="P15239">IF(Q15239&gt;0,INDEX(Q15239:Q36963,MATCH(TRUE,INDEX(Q15239:Q36963="",,),0)-1),"")</f>
        <v>5</v>
      </c>
      <c r="Q15239">
        <f t="shared" si="389"/>
        <v>5</v>
      </c>
      <c r="R15239">
        <f t="shared" si="390"/>
        <v>0</v>
      </c>
    </row>
    <row r="15240" spans="1:18" x14ac:dyDescent="0.3">
      <c r="A15240" t="s">
        <v>1031</v>
      </c>
      <c r="B15240" s="1">
        <v>38383</v>
      </c>
      <c r="C15240" t="s">
        <v>16</v>
      </c>
      <c r="D15240" t="s">
        <v>1079</v>
      </c>
      <c r="E15240" t="s">
        <v>1080</v>
      </c>
      <c r="G15240" s="6" t="s">
        <v>29</v>
      </c>
      <c r="H15240" t="s">
        <v>64</v>
      </c>
      <c r="I15240" t="s">
        <v>26</v>
      </c>
      <c r="J15240" t="s">
        <v>27</v>
      </c>
      <c r="K15240">
        <v>40.799999999999997</v>
      </c>
      <c r="L15240">
        <v>9.0500000000000007</v>
      </c>
      <c r="M15240" t="s">
        <v>189</v>
      </c>
      <c r="N15240">
        <v>9.0500000000000007</v>
      </c>
      <c r="P15240" cm="1">
        <f t="array" ref="P15240">IF(Q15240&gt;0,INDEX(Q15240:Q36964,MATCH(TRUE,INDEX(Q15240:Q36964="",,),0)-1),"")</f>
        <v>5</v>
      </c>
      <c r="Q15240">
        <f t="shared" si="389"/>
        <v>5</v>
      </c>
      <c r="R15240">
        <f t="shared" si="390"/>
        <v>0</v>
      </c>
    </row>
    <row r="15241" spans="1:18" x14ac:dyDescent="0.3">
      <c r="P15241" t="str" cm="1">
        <f t="array" ref="P15241">IF(Q15241&gt;0,INDEX(Q15241:Q36965,MATCH(TRUE,INDEX(Q15241:Q36965="",,),0)-1),"")</f>
        <v/>
      </c>
      <c r="R15241" t="str">
        <f t="shared" si="390"/>
        <v/>
      </c>
    </row>
    <row r="15242" spans="1:18" x14ac:dyDescent="0.3">
      <c r="A15242" t="s">
        <v>1031</v>
      </c>
      <c r="B15242" s="1">
        <v>38383</v>
      </c>
      <c r="C15242" t="s">
        <v>16</v>
      </c>
      <c r="D15242" t="s">
        <v>1081</v>
      </c>
      <c r="E15242" t="s">
        <v>1082</v>
      </c>
      <c r="G15242" t="s">
        <v>19</v>
      </c>
      <c r="H15242" t="s">
        <v>20</v>
      </c>
      <c r="I15242" t="s">
        <v>21</v>
      </c>
      <c r="J15242" t="s">
        <v>22</v>
      </c>
      <c r="K15242">
        <v>51.7</v>
      </c>
      <c r="L15242">
        <v>413</v>
      </c>
      <c r="M15242" t="s">
        <v>189</v>
      </c>
      <c r="N15242">
        <v>413</v>
      </c>
      <c r="O15242" t="s">
        <v>24</v>
      </c>
      <c r="P15242" cm="1">
        <f t="array" ref="P15242">IF(Q15242&gt;0,INDEX(Q15242:Q36966,MATCH(TRUE,INDEX(Q15242:Q36966="",,),0)-1),"")</f>
        <v>5</v>
      </c>
      <c r="Q15242">
        <f>INT((ROW()-15242)/10)+1</f>
        <v>1</v>
      </c>
      <c r="R15242">
        <f t="shared" si="390"/>
        <v>0</v>
      </c>
    </row>
    <row r="15243" spans="1:18" x14ac:dyDescent="0.3">
      <c r="A15243" t="s">
        <v>1031</v>
      </c>
      <c r="B15243" s="1">
        <v>38383</v>
      </c>
      <c r="C15243" t="s">
        <v>16</v>
      </c>
      <c r="D15243" t="s">
        <v>1081</v>
      </c>
      <c r="E15243" t="s">
        <v>1082</v>
      </c>
      <c r="G15243" t="s">
        <v>19</v>
      </c>
      <c r="H15243" t="s">
        <v>30</v>
      </c>
      <c r="I15243" t="s">
        <v>26</v>
      </c>
      <c r="J15243" t="s">
        <v>27</v>
      </c>
      <c r="K15243">
        <v>380.6</v>
      </c>
      <c r="L15243">
        <v>16.2</v>
      </c>
      <c r="M15243" t="s">
        <v>189</v>
      </c>
      <c r="N15243">
        <v>56.24</v>
      </c>
      <c r="O15243" t="s">
        <v>24</v>
      </c>
      <c r="P15243" cm="1">
        <f t="array" ref="P15243">IF(Q15243&gt;0,INDEX(Q15243:Q36967,MATCH(TRUE,INDEX(Q15243:Q36967="",,),0)-1),"")</f>
        <v>5</v>
      </c>
      <c r="Q15243">
        <f t="shared" ref="Q15243:Q15291" si="391">INT((ROW()-15242)/10)+1</f>
        <v>1</v>
      </c>
      <c r="R15243">
        <f t="shared" si="390"/>
        <v>0</v>
      </c>
    </row>
    <row r="15244" spans="1:18" x14ac:dyDescent="0.3">
      <c r="A15244" t="s">
        <v>1031</v>
      </c>
      <c r="B15244" s="1">
        <v>38383</v>
      </c>
      <c r="C15244" t="s">
        <v>16</v>
      </c>
      <c r="D15244" t="s">
        <v>1081</v>
      </c>
      <c r="E15244" t="s">
        <v>1082</v>
      </c>
      <c r="G15244" s="6" t="s">
        <v>29</v>
      </c>
      <c r="H15244" t="s">
        <v>30</v>
      </c>
      <c r="I15244" t="s">
        <v>21</v>
      </c>
      <c r="J15244" t="s">
        <v>22</v>
      </c>
      <c r="K15244">
        <v>10.199999999999999</v>
      </c>
      <c r="L15244">
        <v>141</v>
      </c>
      <c r="M15244" t="s">
        <v>189</v>
      </c>
      <c r="N15244">
        <v>141</v>
      </c>
      <c r="O15244" t="s">
        <v>24</v>
      </c>
      <c r="P15244" cm="1">
        <f t="array" ref="P15244">IF(Q15244&gt;0,INDEX(Q15244:Q36968,MATCH(TRUE,INDEX(Q15244:Q36968="",,),0)-1),"")</f>
        <v>5</v>
      </c>
      <c r="Q15244">
        <f t="shared" si="391"/>
        <v>1</v>
      </c>
      <c r="R15244">
        <f t="shared" si="390"/>
        <v>0</v>
      </c>
    </row>
    <row r="15245" spans="1:18" x14ac:dyDescent="0.3">
      <c r="A15245" t="s">
        <v>1031</v>
      </c>
      <c r="B15245" s="1">
        <v>38383</v>
      </c>
      <c r="C15245" t="s">
        <v>16</v>
      </c>
      <c r="D15245" t="s">
        <v>1081</v>
      </c>
      <c r="E15245" t="s">
        <v>1082</v>
      </c>
      <c r="G15245" s="6" t="s">
        <v>29</v>
      </c>
      <c r="H15245" t="s">
        <v>126</v>
      </c>
      <c r="I15245" t="s">
        <v>21</v>
      </c>
      <c r="J15245" t="s">
        <v>22</v>
      </c>
      <c r="K15245">
        <v>26.9</v>
      </c>
      <c r="L15245">
        <v>58</v>
      </c>
      <c r="M15245" t="s">
        <v>189</v>
      </c>
      <c r="N15245">
        <v>58</v>
      </c>
      <c r="O15245" t="s">
        <v>24</v>
      </c>
      <c r="P15245" cm="1">
        <f t="array" ref="P15245">IF(Q15245&gt;0,INDEX(Q15245:Q36969,MATCH(TRUE,INDEX(Q15245:Q36969="",,),0)-1),"")</f>
        <v>5</v>
      </c>
      <c r="Q15245">
        <f t="shared" si="391"/>
        <v>1</v>
      </c>
      <c r="R15245">
        <f t="shared" si="390"/>
        <v>0</v>
      </c>
    </row>
    <row r="15246" spans="1:18" x14ac:dyDescent="0.3">
      <c r="A15246" t="s">
        <v>1031</v>
      </c>
      <c r="B15246" s="1">
        <v>38383</v>
      </c>
      <c r="C15246" t="s">
        <v>16</v>
      </c>
      <c r="D15246" t="s">
        <v>1081</v>
      </c>
      <c r="E15246" t="s">
        <v>1082</v>
      </c>
      <c r="G15246" s="6" t="s">
        <v>29</v>
      </c>
      <c r="H15246" t="s">
        <v>25</v>
      </c>
      <c r="I15246" t="s">
        <v>21</v>
      </c>
      <c r="J15246" t="s">
        <v>22</v>
      </c>
      <c r="K15246">
        <v>26.5</v>
      </c>
      <c r="L15246">
        <v>115</v>
      </c>
      <c r="M15246" t="s">
        <v>189</v>
      </c>
      <c r="N15246">
        <v>115</v>
      </c>
      <c r="O15246" t="s">
        <v>24</v>
      </c>
      <c r="P15246" cm="1">
        <f t="array" ref="P15246">IF(Q15246&gt;0,INDEX(Q15246:Q36970,MATCH(TRUE,INDEX(Q15246:Q36970="",,),0)-1),"")</f>
        <v>5</v>
      </c>
      <c r="Q15246">
        <f t="shared" si="391"/>
        <v>1</v>
      </c>
      <c r="R15246">
        <f t="shared" si="390"/>
        <v>0</v>
      </c>
    </row>
    <row r="15247" spans="1:18" x14ac:dyDescent="0.3">
      <c r="A15247" t="s">
        <v>1031</v>
      </c>
      <c r="B15247" s="1">
        <v>38383</v>
      </c>
      <c r="C15247" t="s">
        <v>16</v>
      </c>
      <c r="D15247" t="s">
        <v>1081</v>
      </c>
      <c r="E15247" t="s">
        <v>1082</v>
      </c>
      <c r="G15247" s="6" t="s">
        <v>29</v>
      </c>
      <c r="H15247" t="s">
        <v>43</v>
      </c>
      <c r="I15247" t="s">
        <v>21</v>
      </c>
      <c r="J15247" t="s">
        <v>22</v>
      </c>
      <c r="K15247">
        <v>18.399999999999999</v>
      </c>
      <c r="L15247">
        <v>170</v>
      </c>
      <c r="M15247" t="s">
        <v>189</v>
      </c>
      <c r="N15247">
        <v>170</v>
      </c>
      <c r="O15247" t="s">
        <v>24</v>
      </c>
      <c r="P15247" cm="1">
        <f t="array" ref="P15247">IF(Q15247&gt;0,INDEX(Q15247:Q36971,MATCH(TRUE,INDEX(Q15247:Q36971="",,),0)-1),"")</f>
        <v>5</v>
      </c>
      <c r="Q15247">
        <f t="shared" si="391"/>
        <v>1</v>
      </c>
      <c r="R15247">
        <f t="shared" si="390"/>
        <v>0</v>
      </c>
    </row>
    <row r="15248" spans="1:18" x14ac:dyDescent="0.3">
      <c r="A15248" t="s">
        <v>1031</v>
      </c>
      <c r="B15248" s="1">
        <v>38383</v>
      </c>
      <c r="C15248" t="s">
        <v>16</v>
      </c>
      <c r="D15248" t="s">
        <v>1081</v>
      </c>
      <c r="E15248" t="s">
        <v>1082</v>
      </c>
      <c r="G15248" s="6" t="s">
        <v>29</v>
      </c>
      <c r="H15248" t="s">
        <v>20</v>
      </c>
      <c r="I15248" t="s">
        <v>26</v>
      </c>
      <c r="J15248" t="s">
        <v>27</v>
      </c>
      <c r="K15248">
        <v>173.1</v>
      </c>
      <c r="L15248">
        <v>11.9</v>
      </c>
      <c r="M15248" t="s">
        <v>189</v>
      </c>
      <c r="N15248">
        <v>11.9</v>
      </c>
      <c r="O15248" t="s">
        <v>24</v>
      </c>
      <c r="P15248" cm="1">
        <f t="array" ref="P15248">IF(Q15248&gt;0,INDEX(Q15248:Q36972,MATCH(TRUE,INDEX(Q15248:Q36972="",,),0)-1),"")</f>
        <v>5</v>
      </c>
      <c r="Q15248">
        <f t="shared" si="391"/>
        <v>1</v>
      </c>
      <c r="R15248">
        <f t="shared" si="390"/>
        <v>0</v>
      </c>
    </row>
    <row r="15249" spans="1:18" x14ac:dyDescent="0.3">
      <c r="A15249" t="s">
        <v>1031</v>
      </c>
      <c r="B15249" s="1">
        <v>38383</v>
      </c>
      <c r="C15249" t="s">
        <v>16</v>
      </c>
      <c r="D15249" t="s">
        <v>1081</v>
      </c>
      <c r="E15249" t="s">
        <v>1082</v>
      </c>
      <c r="G15249" s="6" t="s">
        <v>29</v>
      </c>
      <c r="H15249" t="s">
        <v>126</v>
      </c>
      <c r="I15249" t="s">
        <v>26</v>
      </c>
      <c r="J15249" t="s">
        <v>27</v>
      </c>
      <c r="K15249">
        <v>220.3</v>
      </c>
      <c r="L15249">
        <v>14.3</v>
      </c>
      <c r="M15249" t="s">
        <v>189</v>
      </c>
      <c r="N15249">
        <v>14.3</v>
      </c>
      <c r="O15249" t="s">
        <v>24</v>
      </c>
      <c r="P15249" cm="1">
        <f t="array" ref="P15249">IF(Q15249&gt;0,INDEX(Q15249:Q36973,MATCH(TRUE,INDEX(Q15249:Q36973="",,),0)-1),"")</f>
        <v>5</v>
      </c>
      <c r="Q15249">
        <f t="shared" si="391"/>
        <v>1</v>
      </c>
      <c r="R15249">
        <f t="shared" si="390"/>
        <v>0</v>
      </c>
    </row>
    <row r="15250" spans="1:18" x14ac:dyDescent="0.3">
      <c r="A15250" t="s">
        <v>1031</v>
      </c>
      <c r="B15250" s="1">
        <v>38383</v>
      </c>
      <c r="C15250" t="s">
        <v>16</v>
      </c>
      <c r="D15250" t="s">
        <v>1081</v>
      </c>
      <c r="E15250" t="s">
        <v>1082</v>
      </c>
      <c r="G15250" s="6" t="s">
        <v>29</v>
      </c>
      <c r="H15250" t="s">
        <v>25</v>
      </c>
      <c r="I15250" t="s">
        <v>26</v>
      </c>
      <c r="J15250" t="s">
        <v>27</v>
      </c>
      <c r="K15250">
        <v>99.2</v>
      </c>
      <c r="L15250">
        <v>26.7</v>
      </c>
      <c r="M15250" t="s">
        <v>189</v>
      </c>
      <c r="N15250">
        <v>26.7</v>
      </c>
      <c r="O15250" t="s">
        <v>24</v>
      </c>
      <c r="P15250" cm="1">
        <f t="array" ref="P15250">IF(Q15250&gt;0,INDEX(Q15250:Q36974,MATCH(TRUE,INDEX(Q15250:Q36974="",,),0)-1),"")</f>
        <v>5</v>
      </c>
      <c r="Q15250">
        <f t="shared" si="391"/>
        <v>1</v>
      </c>
      <c r="R15250">
        <f t="shared" si="390"/>
        <v>0</v>
      </c>
    </row>
    <row r="15251" spans="1:18" x14ac:dyDescent="0.3">
      <c r="A15251" t="s">
        <v>1031</v>
      </c>
      <c r="B15251" s="1">
        <v>38383</v>
      </c>
      <c r="C15251" t="s">
        <v>16</v>
      </c>
      <c r="D15251" t="s">
        <v>1081</v>
      </c>
      <c r="E15251" t="s">
        <v>1082</v>
      </c>
      <c r="G15251" s="6" t="s">
        <v>29</v>
      </c>
      <c r="H15251" t="s">
        <v>43</v>
      </c>
      <c r="I15251" t="s">
        <v>26</v>
      </c>
      <c r="J15251" t="s">
        <v>27</v>
      </c>
      <c r="K15251">
        <v>85.7</v>
      </c>
      <c r="L15251">
        <v>17</v>
      </c>
      <c r="M15251" t="s">
        <v>189</v>
      </c>
      <c r="N15251">
        <v>17</v>
      </c>
      <c r="O15251" t="s">
        <v>24</v>
      </c>
      <c r="P15251" cm="1">
        <f t="array" ref="P15251">IF(Q15251&gt;0,INDEX(Q15251:Q36975,MATCH(TRUE,INDEX(Q15251:Q36975="",,),0)-1),"")</f>
        <v>5</v>
      </c>
      <c r="Q15251">
        <f t="shared" si="391"/>
        <v>1</v>
      </c>
      <c r="R15251">
        <f t="shared" si="390"/>
        <v>0</v>
      </c>
    </row>
    <row r="15252" spans="1:18" x14ac:dyDescent="0.3">
      <c r="A15252" t="s">
        <v>1031</v>
      </c>
      <c r="B15252" s="1">
        <v>38383</v>
      </c>
      <c r="C15252" t="s">
        <v>16</v>
      </c>
      <c r="D15252" t="s">
        <v>1081</v>
      </c>
      <c r="E15252" t="s">
        <v>1082</v>
      </c>
      <c r="G15252" t="s">
        <v>19</v>
      </c>
      <c r="H15252" t="s">
        <v>20</v>
      </c>
      <c r="I15252" t="s">
        <v>21</v>
      </c>
      <c r="J15252" t="s">
        <v>22</v>
      </c>
      <c r="K15252">
        <v>51.7</v>
      </c>
      <c r="L15252">
        <v>413</v>
      </c>
      <c r="M15252" t="s">
        <v>59</v>
      </c>
      <c r="N15252">
        <v>600</v>
      </c>
      <c r="P15252" cm="1">
        <f t="array" ref="P15252">IF(Q15252&gt;0,INDEX(Q15252:Q36976,MATCH(TRUE,INDEX(Q15252:Q36976="",,),0)-1),"")</f>
        <v>5</v>
      </c>
      <c r="Q15252">
        <f t="shared" si="391"/>
        <v>2</v>
      </c>
      <c r="R15252">
        <f t="shared" si="390"/>
        <v>0</v>
      </c>
    </row>
    <row r="15253" spans="1:18" x14ac:dyDescent="0.3">
      <c r="A15253" t="s">
        <v>1031</v>
      </c>
      <c r="B15253" s="1">
        <v>38383</v>
      </c>
      <c r="C15253" t="s">
        <v>16</v>
      </c>
      <c r="D15253" t="s">
        <v>1081</v>
      </c>
      <c r="E15253" t="s">
        <v>1082</v>
      </c>
      <c r="G15253" t="s">
        <v>19</v>
      </c>
      <c r="H15253" t="s">
        <v>30</v>
      </c>
      <c r="I15253" t="s">
        <v>26</v>
      </c>
      <c r="J15253" t="s">
        <v>27</v>
      </c>
      <c r="K15253">
        <v>380.6</v>
      </c>
      <c r="L15253">
        <v>16.2</v>
      </c>
      <c r="M15253" t="s">
        <v>59</v>
      </c>
      <c r="N15253">
        <v>25</v>
      </c>
      <c r="P15253" cm="1">
        <f t="array" ref="P15253">IF(Q15253&gt;0,INDEX(Q15253:Q36977,MATCH(TRUE,INDEX(Q15253:Q36977="",,),0)-1),"")</f>
        <v>5</v>
      </c>
      <c r="Q15253">
        <f t="shared" si="391"/>
        <v>2</v>
      </c>
      <c r="R15253">
        <f t="shared" si="390"/>
        <v>0</v>
      </c>
    </row>
    <row r="15254" spans="1:18" x14ac:dyDescent="0.3">
      <c r="A15254" t="s">
        <v>1031</v>
      </c>
      <c r="B15254" s="1">
        <v>38383</v>
      </c>
      <c r="C15254" t="s">
        <v>16</v>
      </c>
      <c r="D15254" t="s">
        <v>1081</v>
      </c>
      <c r="E15254" t="s">
        <v>1082</v>
      </c>
      <c r="G15254" s="6" t="s">
        <v>29</v>
      </c>
      <c r="H15254" t="s">
        <v>30</v>
      </c>
      <c r="I15254" t="s">
        <v>21</v>
      </c>
      <c r="J15254" t="s">
        <v>22</v>
      </c>
      <c r="K15254">
        <v>10.199999999999999</v>
      </c>
      <c r="L15254">
        <v>141</v>
      </c>
      <c r="M15254" t="s">
        <v>59</v>
      </c>
      <c r="N15254">
        <v>141</v>
      </c>
      <c r="P15254" cm="1">
        <f t="array" ref="P15254">IF(Q15254&gt;0,INDEX(Q15254:Q36978,MATCH(TRUE,INDEX(Q15254:Q36978="",,),0)-1),"")</f>
        <v>5</v>
      </c>
      <c r="Q15254">
        <f t="shared" si="391"/>
        <v>2</v>
      </c>
      <c r="R15254">
        <f t="shared" si="390"/>
        <v>0</v>
      </c>
    </row>
    <row r="15255" spans="1:18" x14ac:dyDescent="0.3">
      <c r="A15255" t="s">
        <v>1031</v>
      </c>
      <c r="B15255" s="1">
        <v>38383</v>
      </c>
      <c r="C15255" t="s">
        <v>16</v>
      </c>
      <c r="D15255" t="s">
        <v>1081</v>
      </c>
      <c r="E15255" t="s">
        <v>1082</v>
      </c>
      <c r="G15255" s="6" t="s">
        <v>29</v>
      </c>
      <c r="H15255" t="s">
        <v>126</v>
      </c>
      <c r="I15255" t="s">
        <v>21</v>
      </c>
      <c r="J15255" t="s">
        <v>22</v>
      </c>
      <c r="K15255">
        <v>26.9</v>
      </c>
      <c r="L15255">
        <v>58</v>
      </c>
      <c r="M15255" t="s">
        <v>59</v>
      </c>
      <c r="N15255">
        <v>58</v>
      </c>
      <c r="P15255" cm="1">
        <f t="array" ref="P15255">IF(Q15255&gt;0,INDEX(Q15255:Q36979,MATCH(TRUE,INDEX(Q15255:Q36979="",,),0)-1),"")</f>
        <v>5</v>
      </c>
      <c r="Q15255">
        <f t="shared" si="391"/>
        <v>2</v>
      </c>
      <c r="R15255">
        <f t="shared" si="390"/>
        <v>0</v>
      </c>
    </row>
    <row r="15256" spans="1:18" x14ac:dyDescent="0.3">
      <c r="A15256" t="s">
        <v>1031</v>
      </c>
      <c r="B15256" s="1">
        <v>38383</v>
      </c>
      <c r="C15256" t="s">
        <v>16</v>
      </c>
      <c r="D15256" t="s">
        <v>1081</v>
      </c>
      <c r="E15256" t="s">
        <v>1082</v>
      </c>
      <c r="G15256" s="6" t="s">
        <v>29</v>
      </c>
      <c r="H15256" t="s">
        <v>25</v>
      </c>
      <c r="I15256" t="s">
        <v>21</v>
      </c>
      <c r="J15256" t="s">
        <v>22</v>
      </c>
      <c r="K15256">
        <v>26.5</v>
      </c>
      <c r="L15256">
        <v>115</v>
      </c>
      <c r="M15256" t="s">
        <v>59</v>
      </c>
      <c r="N15256">
        <v>115</v>
      </c>
      <c r="P15256" cm="1">
        <f t="array" ref="P15256">IF(Q15256&gt;0,INDEX(Q15256:Q36980,MATCH(TRUE,INDEX(Q15256:Q36980="",,),0)-1),"")</f>
        <v>5</v>
      </c>
      <c r="Q15256">
        <f t="shared" si="391"/>
        <v>2</v>
      </c>
      <c r="R15256">
        <f t="shared" si="390"/>
        <v>0</v>
      </c>
    </row>
    <row r="15257" spans="1:18" x14ac:dyDescent="0.3">
      <c r="A15257" t="s">
        <v>1031</v>
      </c>
      <c r="B15257" s="1">
        <v>38383</v>
      </c>
      <c r="C15257" t="s">
        <v>16</v>
      </c>
      <c r="D15257" t="s">
        <v>1081</v>
      </c>
      <c r="E15257" t="s">
        <v>1082</v>
      </c>
      <c r="G15257" s="6" t="s">
        <v>29</v>
      </c>
      <c r="H15257" t="s">
        <v>43</v>
      </c>
      <c r="I15257" t="s">
        <v>21</v>
      </c>
      <c r="J15257" t="s">
        <v>22</v>
      </c>
      <c r="K15257">
        <v>18.399999999999999</v>
      </c>
      <c r="L15257">
        <v>170</v>
      </c>
      <c r="M15257" t="s">
        <v>59</v>
      </c>
      <c r="N15257">
        <v>170</v>
      </c>
      <c r="P15257" cm="1">
        <f t="array" ref="P15257">IF(Q15257&gt;0,INDEX(Q15257:Q36981,MATCH(TRUE,INDEX(Q15257:Q36981="",,),0)-1),"")</f>
        <v>5</v>
      </c>
      <c r="Q15257">
        <f t="shared" si="391"/>
        <v>2</v>
      </c>
      <c r="R15257">
        <f t="shared" si="390"/>
        <v>0</v>
      </c>
    </row>
    <row r="15258" spans="1:18" x14ac:dyDescent="0.3">
      <c r="A15258" t="s">
        <v>1031</v>
      </c>
      <c r="B15258" s="1">
        <v>38383</v>
      </c>
      <c r="C15258" t="s">
        <v>16</v>
      </c>
      <c r="D15258" t="s">
        <v>1081</v>
      </c>
      <c r="E15258" t="s">
        <v>1082</v>
      </c>
      <c r="G15258" s="6" t="s">
        <v>29</v>
      </c>
      <c r="H15258" t="s">
        <v>20</v>
      </c>
      <c r="I15258" t="s">
        <v>26</v>
      </c>
      <c r="J15258" t="s">
        <v>27</v>
      </c>
      <c r="K15258">
        <v>173.1</v>
      </c>
      <c r="L15258">
        <v>11.9</v>
      </c>
      <c r="M15258" t="s">
        <v>59</v>
      </c>
      <c r="N15258">
        <v>11.9</v>
      </c>
      <c r="P15258" cm="1">
        <f t="array" ref="P15258">IF(Q15258&gt;0,INDEX(Q15258:Q36982,MATCH(TRUE,INDEX(Q15258:Q36982="",,),0)-1),"")</f>
        <v>5</v>
      </c>
      <c r="Q15258">
        <f t="shared" si="391"/>
        <v>2</v>
      </c>
      <c r="R15258">
        <f t="shared" si="390"/>
        <v>0</v>
      </c>
    </row>
    <row r="15259" spans="1:18" x14ac:dyDescent="0.3">
      <c r="A15259" t="s">
        <v>1031</v>
      </c>
      <c r="B15259" s="1">
        <v>38383</v>
      </c>
      <c r="C15259" t="s">
        <v>16</v>
      </c>
      <c r="D15259" t="s">
        <v>1081</v>
      </c>
      <c r="E15259" t="s">
        <v>1082</v>
      </c>
      <c r="G15259" s="6" t="s">
        <v>29</v>
      </c>
      <c r="H15259" t="s">
        <v>126</v>
      </c>
      <c r="I15259" t="s">
        <v>26</v>
      </c>
      <c r="J15259" t="s">
        <v>27</v>
      </c>
      <c r="K15259">
        <v>220.3</v>
      </c>
      <c r="L15259">
        <v>14.3</v>
      </c>
      <c r="M15259" t="s">
        <v>59</v>
      </c>
      <c r="N15259">
        <v>14.3</v>
      </c>
      <c r="P15259" cm="1">
        <f t="array" ref="P15259">IF(Q15259&gt;0,INDEX(Q15259:Q36983,MATCH(TRUE,INDEX(Q15259:Q36983="",,),0)-1),"")</f>
        <v>5</v>
      </c>
      <c r="Q15259">
        <f t="shared" si="391"/>
        <v>2</v>
      </c>
      <c r="R15259">
        <f t="shared" si="390"/>
        <v>0</v>
      </c>
    </row>
    <row r="15260" spans="1:18" x14ac:dyDescent="0.3">
      <c r="A15260" t="s">
        <v>1031</v>
      </c>
      <c r="B15260" s="1">
        <v>38383</v>
      </c>
      <c r="C15260" t="s">
        <v>16</v>
      </c>
      <c r="D15260" t="s">
        <v>1081</v>
      </c>
      <c r="E15260" t="s">
        <v>1082</v>
      </c>
      <c r="G15260" s="6" t="s">
        <v>29</v>
      </c>
      <c r="H15260" t="s">
        <v>25</v>
      </c>
      <c r="I15260" t="s">
        <v>26</v>
      </c>
      <c r="J15260" t="s">
        <v>27</v>
      </c>
      <c r="K15260">
        <v>99.2</v>
      </c>
      <c r="L15260">
        <v>26.7</v>
      </c>
      <c r="M15260" t="s">
        <v>59</v>
      </c>
      <c r="N15260">
        <v>26.7</v>
      </c>
      <c r="P15260" cm="1">
        <f t="array" ref="P15260">IF(Q15260&gt;0,INDEX(Q15260:Q36984,MATCH(TRUE,INDEX(Q15260:Q36984="",,),0)-1),"")</f>
        <v>5</v>
      </c>
      <c r="Q15260">
        <f t="shared" si="391"/>
        <v>2</v>
      </c>
      <c r="R15260">
        <f t="shared" si="390"/>
        <v>0</v>
      </c>
    </row>
    <row r="15261" spans="1:18" x14ac:dyDescent="0.3">
      <c r="A15261" t="s">
        <v>1031</v>
      </c>
      <c r="B15261" s="1">
        <v>38383</v>
      </c>
      <c r="C15261" t="s">
        <v>16</v>
      </c>
      <c r="D15261" t="s">
        <v>1081</v>
      </c>
      <c r="E15261" t="s">
        <v>1082</v>
      </c>
      <c r="G15261" s="6" t="s">
        <v>29</v>
      </c>
      <c r="H15261" t="s">
        <v>43</v>
      </c>
      <c r="I15261" t="s">
        <v>26</v>
      </c>
      <c r="J15261" t="s">
        <v>27</v>
      </c>
      <c r="K15261">
        <v>85.7</v>
      </c>
      <c r="L15261">
        <v>17</v>
      </c>
      <c r="M15261" t="s">
        <v>59</v>
      </c>
      <c r="N15261">
        <v>17</v>
      </c>
      <c r="P15261" cm="1">
        <f t="array" ref="P15261">IF(Q15261&gt;0,INDEX(Q15261:Q36985,MATCH(TRUE,INDEX(Q15261:Q36985="",,),0)-1),"")</f>
        <v>5</v>
      </c>
      <c r="Q15261">
        <f t="shared" si="391"/>
        <v>2</v>
      </c>
      <c r="R15261">
        <f t="shared" si="390"/>
        <v>0</v>
      </c>
    </row>
    <row r="15262" spans="1:18" x14ac:dyDescent="0.3">
      <c r="A15262" t="s">
        <v>1031</v>
      </c>
      <c r="B15262" s="1">
        <v>38383</v>
      </c>
      <c r="C15262" t="s">
        <v>16</v>
      </c>
      <c r="D15262" t="s">
        <v>1081</v>
      </c>
      <c r="E15262" t="s">
        <v>1082</v>
      </c>
      <c r="G15262" t="s">
        <v>19</v>
      </c>
      <c r="H15262" t="s">
        <v>20</v>
      </c>
      <c r="I15262" t="s">
        <v>21</v>
      </c>
      <c r="J15262" t="s">
        <v>22</v>
      </c>
      <c r="K15262">
        <v>51.7</v>
      </c>
      <c r="L15262">
        <v>413</v>
      </c>
      <c r="M15262" t="s">
        <v>665</v>
      </c>
      <c r="N15262">
        <v>587.08000000000004</v>
      </c>
      <c r="P15262" cm="1">
        <f t="array" ref="P15262">IF(Q15262&gt;0,INDEX(Q15262:Q36986,MATCH(TRUE,INDEX(Q15262:Q36986="",,),0)-1),"")</f>
        <v>5</v>
      </c>
      <c r="Q15262">
        <f t="shared" si="391"/>
        <v>3</v>
      </c>
      <c r="R15262">
        <f t="shared" si="390"/>
        <v>0</v>
      </c>
    </row>
    <row r="15263" spans="1:18" x14ac:dyDescent="0.3">
      <c r="A15263" t="s">
        <v>1031</v>
      </c>
      <c r="B15263" s="1">
        <v>38383</v>
      </c>
      <c r="C15263" t="s">
        <v>16</v>
      </c>
      <c r="D15263" t="s">
        <v>1081</v>
      </c>
      <c r="E15263" t="s">
        <v>1082</v>
      </c>
      <c r="G15263" t="s">
        <v>19</v>
      </c>
      <c r="H15263" t="s">
        <v>30</v>
      </c>
      <c r="I15263" t="s">
        <v>26</v>
      </c>
      <c r="J15263" t="s">
        <v>27</v>
      </c>
      <c r="K15263">
        <v>380.6</v>
      </c>
      <c r="L15263">
        <v>16.2</v>
      </c>
      <c r="M15263" t="s">
        <v>665</v>
      </c>
      <c r="N15263">
        <v>16.2</v>
      </c>
      <c r="P15263" cm="1">
        <f t="array" ref="P15263">IF(Q15263&gt;0,INDEX(Q15263:Q36987,MATCH(TRUE,INDEX(Q15263:Q36987="",,),0)-1),"")</f>
        <v>5</v>
      </c>
      <c r="Q15263">
        <f t="shared" si="391"/>
        <v>3</v>
      </c>
      <c r="R15263">
        <f t="shared" si="390"/>
        <v>0</v>
      </c>
    </row>
    <row r="15264" spans="1:18" x14ac:dyDescent="0.3">
      <c r="A15264" t="s">
        <v>1031</v>
      </c>
      <c r="B15264" s="1">
        <v>38383</v>
      </c>
      <c r="C15264" t="s">
        <v>16</v>
      </c>
      <c r="D15264" t="s">
        <v>1081</v>
      </c>
      <c r="E15264" t="s">
        <v>1082</v>
      </c>
      <c r="G15264" s="6" t="s">
        <v>29</v>
      </c>
      <c r="H15264" t="s">
        <v>30</v>
      </c>
      <c r="I15264" t="s">
        <v>21</v>
      </c>
      <c r="J15264" t="s">
        <v>22</v>
      </c>
      <c r="K15264">
        <v>10.199999999999999</v>
      </c>
      <c r="L15264">
        <v>141</v>
      </c>
      <c r="M15264" t="s">
        <v>665</v>
      </c>
      <c r="N15264">
        <v>141</v>
      </c>
      <c r="P15264" cm="1">
        <f t="array" ref="P15264">IF(Q15264&gt;0,INDEX(Q15264:Q36988,MATCH(TRUE,INDEX(Q15264:Q36988="",,),0)-1),"")</f>
        <v>5</v>
      </c>
      <c r="Q15264">
        <f t="shared" si="391"/>
        <v>3</v>
      </c>
      <c r="R15264">
        <f t="shared" si="390"/>
        <v>0</v>
      </c>
    </row>
    <row r="15265" spans="1:18" x14ac:dyDescent="0.3">
      <c r="A15265" t="s">
        <v>1031</v>
      </c>
      <c r="B15265" s="1">
        <v>38383</v>
      </c>
      <c r="C15265" t="s">
        <v>16</v>
      </c>
      <c r="D15265" t="s">
        <v>1081</v>
      </c>
      <c r="E15265" t="s">
        <v>1082</v>
      </c>
      <c r="G15265" s="6" t="s">
        <v>29</v>
      </c>
      <c r="H15265" t="s">
        <v>126</v>
      </c>
      <c r="I15265" t="s">
        <v>21</v>
      </c>
      <c r="J15265" t="s">
        <v>22</v>
      </c>
      <c r="K15265">
        <v>26.9</v>
      </c>
      <c r="L15265">
        <v>58</v>
      </c>
      <c r="M15265" t="s">
        <v>665</v>
      </c>
      <c r="N15265">
        <v>58</v>
      </c>
      <c r="P15265" cm="1">
        <f t="array" ref="P15265">IF(Q15265&gt;0,INDEX(Q15265:Q36989,MATCH(TRUE,INDEX(Q15265:Q36989="",,),0)-1),"")</f>
        <v>5</v>
      </c>
      <c r="Q15265">
        <f t="shared" si="391"/>
        <v>3</v>
      </c>
      <c r="R15265">
        <f t="shared" si="390"/>
        <v>0</v>
      </c>
    </row>
    <row r="15266" spans="1:18" x14ac:dyDescent="0.3">
      <c r="A15266" t="s">
        <v>1031</v>
      </c>
      <c r="B15266" s="1">
        <v>38383</v>
      </c>
      <c r="C15266" t="s">
        <v>16</v>
      </c>
      <c r="D15266" t="s">
        <v>1081</v>
      </c>
      <c r="E15266" t="s">
        <v>1082</v>
      </c>
      <c r="G15266" s="6" t="s">
        <v>29</v>
      </c>
      <c r="H15266" t="s">
        <v>25</v>
      </c>
      <c r="I15266" t="s">
        <v>21</v>
      </c>
      <c r="J15266" t="s">
        <v>22</v>
      </c>
      <c r="K15266">
        <v>26.5</v>
      </c>
      <c r="L15266">
        <v>115</v>
      </c>
      <c r="M15266" t="s">
        <v>665</v>
      </c>
      <c r="N15266">
        <v>115</v>
      </c>
      <c r="P15266" cm="1">
        <f t="array" ref="P15266">IF(Q15266&gt;0,INDEX(Q15266:Q36990,MATCH(TRUE,INDEX(Q15266:Q36990="",,),0)-1),"")</f>
        <v>5</v>
      </c>
      <c r="Q15266">
        <f t="shared" si="391"/>
        <v>3</v>
      </c>
      <c r="R15266">
        <f t="shared" si="390"/>
        <v>0</v>
      </c>
    </row>
    <row r="15267" spans="1:18" x14ac:dyDescent="0.3">
      <c r="A15267" t="s">
        <v>1031</v>
      </c>
      <c r="B15267" s="1">
        <v>38383</v>
      </c>
      <c r="C15267" t="s">
        <v>16</v>
      </c>
      <c r="D15267" t="s">
        <v>1081</v>
      </c>
      <c r="E15267" t="s">
        <v>1082</v>
      </c>
      <c r="G15267" s="6" t="s">
        <v>29</v>
      </c>
      <c r="H15267" t="s">
        <v>43</v>
      </c>
      <c r="I15267" t="s">
        <v>21</v>
      </c>
      <c r="J15267" t="s">
        <v>22</v>
      </c>
      <c r="K15267">
        <v>18.399999999999999</v>
      </c>
      <c r="L15267">
        <v>170</v>
      </c>
      <c r="M15267" t="s">
        <v>665</v>
      </c>
      <c r="N15267">
        <v>170</v>
      </c>
      <c r="P15267" cm="1">
        <f t="array" ref="P15267">IF(Q15267&gt;0,INDEX(Q15267:Q36991,MATCH(TRUE,INDEX(Q15267:Q36991="",,),0)-1),"")</f>
        <v>5</v>
      </c>
      <c r="Q15267">
        <f t="shared" si="391"/>
        <v>3</v>
      </c>
      <c r="R15267">
        <f t="shared" si="390"/>
        <v>0</v>
      </c>
    </row>
    <row r="15268" spans="1:18" x14ac:dyDescent="0.3">
      <c r="A15268" t="s">
        <v>1031</v>
      </c>
      <c r="B15268" s="1">
        <v>38383</v>
      </c>
      <c r="C15268" t="s">
        <v>16</v>
      </c>
      <c r="D15268" t="s">
        <v>1081</v>
      </c>
      <c r="E15268" t="s">
        <v>1082</v>
      </c>
      <c r="G15268" s="6" t="s">
        <v>29</v>
      </c>
      <c r="H15268" t="s">
        <v>20</v>
      </c>
      <c r="I15268" t="s">
        <v>26</v>
      </c>
      <c r="J15268" t="s">
        <v>27</v>
      </c>
      <c r="K15268">
        <v>173.1</v>
      </c>
      <c r="L15268">
        <v>11.9</v>
      </c>
      <c r="M15268" t="s">
        <v>665</v>
      </c>
      <c r="N15268">
        <v>11.9</v>
      </c>
      <c r="P15268" cm="1">
        <f t="array" ref="P15268">IF(Q15268&gt;0,INDEX(Q15268:Q36992,MATCH(TRUE,INDEX(Q15268:Q36992="",,),0)-1),"")</f>
        <v>5</v>
      </c>
      <c r="Q15268">
        <f t="shared" si="391"/>
        <v>3</v>
      </c>
      <c r="R15268">
        <f t="shared" si="390"/>
        <v>0</v>
      </c>
    </row>
    <row r="15269" spans="1:18" x14ac:dyDescent="0.3">
      <c r="A15269" t="s">
        <v>1031</v>
      </c>
      <c r="B15269" s="1">
        <v>38383</v>
      </c>
      <c r="C15269" t="s">
        <v>16</v>
      </c>
      <c r="D15269" t="s">
        <v>1081</v>
      </c>
      <c r="E15269" t="s">
        <v>1082</v>
      </c>
      <c r="G15269" s="6" t="s">
        <v>29</v>
      </c>
      <c r="H15269" t="s">
        <v>126</v>
      </c>
      <c r="I15269" t="s">
        <v>26</v>
      </c>
      <c r="J15269" t="s">
        <v>27</v>
      </c>
      <c r="K15269">
        <v>220.3</v>
      </c>
      <c r="L15269">
        <v>14.3</v>
      </c>
      <c r="M15269" t="s">
        <v>665</v>
      </c>
      <c r="N15269">
        <v>14.3</v>
      </c>
      <c r="P15269" cm="1">
        <f t="array" ref="P15269">IF(Q15269&gt;0,INDEX(Q15269:Q36993,MATCH(TRUE,INDEX(Q15269:Q36993="",,),0)-1),"")</f>
        <v>5</v>
      </c>
      <c r="Q15269">
        <f t="shared" si="391"/>
        <v>3</v>
      </c>
      <c r="R15269">
        <f t="shared" si="390"/>
        <v>0</v>
      </c>
    </row>
    <row r="15270" spans="1:18" x14ac:dyDescent="0.3">
      <c r="A15270" t="s">
        <v>1031</v>
      </c>
      <c r="B15270" s="1">
        <v>38383</v>
      </c>
      <c r="C15270" t="s">
        <v>16</v>
      </c>
      <c r="D15270" t="s">
        <v>1081</v>
      </c>
      <c r="E15270" t="s">
        <v>1082</v>
      </c>
      <c r="G15270" s="6" t="s">
        <v>29</v>
      </c>
      <c r="H15270" t="s">
        <v>25</v>
      </c>
      <c r="I15270" t="s">
        <v>26</v>
      </c>
      <c r="J15270" t="s">
        <v>27</v>
      </c>
      <c r="K15270">
        <v>99.2</v>
      </c>
      <c r="L15270">
        <v>26.7</v>
      </c>
      <c r="M15270" t="s">
        <v>665</v>
      </c>
      <c r="N15270">
        <v>26.7</v>
      </c>
      <c r="P15270" cm="1">
        <f t="array" ref="P15270">IF(Q15270&gt;0,INDEX(Q15270:Q36994,MATCH(TRUE,INDEX(Q15270:Q36994="",,),0)-1),"")</f>
        <v>5</v>
      </c>
      <c r="Q15270">
        <f t="shared" si="391"/>
        <v>3</v>
      </c>
      <c r="R15270">
        <f t="shared" si="390"/>
        <v>0</v>
      </c>
    </row>
    <row r="15271" spans="1:18" x14ac:dyDescent="0.3">
      <c r="A15271" t="s">
        <v>1031</v>
      </c>
      <c r="B15271" s="1">
        <v>38383</v>
      </c>
      <c r="C15271" t="s">
        <v>16</v>
      </c>
      <c r="D15271" t="s">
        <v>1081</v>
      </c>
      <c r="E15271" t="s">
        <v>1082</v>
      </c>
      <c r="G15271" s="6" t="s">
        <v>29</v>
      </c>
      <c r="H15271" t="s">
        <v>43</v>
      </c>
      <c r="I15271" t="s">
        <v>26</v>
      </c>
      <c r="J15271" t="s">
        <v>27</v>
      </c>
      <c r="K15271">
        <v>85.7</v>
      </c>
      <c r="L15271">
        <v>17</v>
      </c>
      <c r="M15271" t="s">
        <v>665</v>
      </c>
      <c r="N15271">
        <v>17</v>
      </c>
      <c r="P15271" cm="1">
        <f t="array" ref="P15271">IF(Q15271&gt;0,INDEX(Q15271:Q36995,MATCH(TRUE,INDEX(Q15271:Q36995="",,),0)-1),"")</f>
        <v>5</v>
      </c>
      <c r="Q15271">
        <f t="shared" si="391"/>
        <v>3</v>
      </c>
      <c r="R15271">
        <f t="shared" si="390"/>
        <v>0</v>
      </c>
    </row>
    <row r="15272" spans="1:18" x14ac:dyDescent="0.3">
      <c r="A15272" t="s">
        <v>1031</v>
      </c>
      <c r="B15272" s="1">
        <v>38383</v>
      </c>
      <c r="C15272" t="s">
        <v>16</v>
      </c>
      <c r="D15272" t="s">
        <v>1081</v>
      </c>
      <c r="E15272" t="s">
        <v>1082</v>
      </c>
      <c r="G15272" t="s">
        <v>19</v>
      </c>
      <c r="H15272" t="s">
        <v>20</v>
      </c>
      <c r="I15272" t="s">
        <v>21</v>
      </c>
      <c r="J15272" t="s">
        <v>22</v>
      </c>
      <c r="K15272">
        <v>51.7</v>
      </c>
      <c r="L15272">
        <v>413</v>
      </c>
      <c r="M15272" t="s">
        <v>518</v>
      </c>
      <c r="N15272">
        <v>575</v>
      </c>
      <c r="P15272" cm="1">
        <f t="array" ref="P15272">IF(Q15272&gt;0,INDEX(Q15272:Q36996,MATCH(TRUE,INDEX(Q15272:Q36996="",,),0)-1),"")</f>
        <v>5</v>
      </c>
      <c r="Q15272">
        <f t="shared" si="391"/>
        <v>4</v>
      </c>
      <c r="R15272">
        <f t="shared" si="390"/>
        <v>0</v>
      </c>
    </row>
    <row r="15273" spans="1:18" x14ac:dyDescent="0.3">
      <c r="A15273" t="s">
        <v>1031</v>
      </c>
      <c r="B15273" s="1">
        <v>38383</v>
      </c>
      <c r="C15273" t="s">
        <v>16</v>
      </c>
      <c r="D15273" t="s">
        <v>1081</v>
      </c>
      <c r="E15273" t="s">
        <v>1082</v>
      </c>
      <c r="G15273" t="s">
        <v>19</v>
      </c>
      <c r="H15273" t="s">
        <v>30</v>
      </c>
      <c r="I15273" t="s">
        <v>26</v>
      </c>
      <c r="J15273" t="s">
        <v>27</v>
      </c>
      <c r="K15273">
        <v>380.6</v>
      </c>
      <c r="L15273">
        <v>16.2</v>
      </c>
      <c r="M15273" t="s">
        <v>518</v>
      </c>
      <c r="N15273">
        <v>16.2</v>
      </c>
      <c r="P15273" cm="1">
        <f t="array" ref="P15273">IF(Q15273&gt;0,INDEX(Q15273:Q36997,MATCH(TRUE,INDEX(Q15273:Q36997="",,),0)-1),"")</f>
        <v>5</v>
      </c>
      <c r="Q15273">
        <f t="shared" si="391"/>
        <v>4</v>
      </c>
      <c r="R15273">
        <f t="shared" si="390"/>
        <v>0</v>
      </c>
    </row>
    <row r="15274" spans="1:18" x14ac:dyDescent="0.3">
      <c r="A15274" t="s">
        <v>1031</v>
      </c>
      <c r="B15274" s="1">
        <v>38383</v>
      </c>
      <c r="C15274" t="s">
        <v>16</v>
      </c>
      <c r="D15274" t="s">
        <v>1081</v>
      </c>
      <c r="E15274" t="s">
        <v>1082</v>
      </c>
      <c r="G15274" s="6" t="s">
        <v>29</v>
      </c>
      <c r="H15274" t="s">
        <v>30</v>
      </c>
      <c r="I15274" t="s">
        <v>21</v>
      </c>
      <c r="J15274" t="s">
        <v>22</v>
      </c>
      <c r="K15274">
        <v>10.199999999999999</v>
      </c>
      <c r="L15274">
        <v>141</v>
      </c>
      <c r="M15274" t="s">
        <v>518</v>
      </c>
      <c r="N15274">
        <v>141</v>
      </c>
      <c r="P15274" cm="1">
        <f t="array" ref="P15274">IF(Q15274&gt;0,INDEX(Q15274:Q36998,MATCH(TRUE,INDEX(Q15274:Q36998="",,),0)-1),"")</f>
        <v>5</v>
      </c>
      <c r="Q15274">
        <f t="shared" si="391"/>
        <v>4</v>
      </c>
      <c r="R15274">
        <f t="shared" si="390"/>
        <v>0</v>
      </c>
    </row>
    <row r="15275" spans="1:18" x14ac:dyDescent="0.3">
      <c r="A15275" t="s">
        <v>1031</v>
      </c>
      <c r="B15275" s="1">
        <v>38383</v>
      </c>
      <c r="C15275" t="s">
        <v>16</v>
      </c>
      <c r="D15275" t="s">
        <v>1081</v>
      </c>
      <c r="E15275" t="s">
        <v>1082</v>
      </c>
      <c r="G15275" s="6" t="s">
        <v>29</v>
      </c>
      <c r="H15275" t="s">
        <v>126</v>
      </c>
      <c r="I15275" t="s">
        <v>21</v>
      </c>
      <c r="J15275" t="s">
        <v>22</v>
      </c>
      <c r="K15275">
        <v>26.9</v>
      </c>
      <c r="L15275">
        <v>58</v>
      </c>
      <c r="M15275" t="s">
        <v>518</v>
      </c>
      <c r="N15275">
        <v>58</v>
      </c>
      <c r="P15275" cm="1">
        <f t="array" ref="P15275">IF(Q15275&gt;0,INDEX(Q15275:Q36999,MATCH(TRUE,INDEX(Q15275:Q36999="",,),0)-1),"")</f>
        <v>5</v>
      </c>
      <c r="Q15275">
        <f t="shared" si="391"/>
        <v>4</v>
      </c>
      <c r="R15275">
        <f t="shared" si="390"/>
        <v>0</v>
      </c>
    </row>
    <row r="15276" spans="1:18" x14ac:dyDescent="0.3">
      <c r="A15276" t="s">
        <v>1031</v>
      </c>
      <c r="B15276" s="1">
        <v>38383</v>
      </c>
      <c r="C15276" t="s">
        <v>16</v>
      </c>
      <c r="D15276" t="s">
        <v>1081</v>
      </c>
      <c r="E15276" t="s">
        <v>1082</v>
      </c>
      <c r="G15276" s="6" t="s">
        <v>29</v>
      </c>
      <c r="H15276" t="s">
        <v>25</v>
      </c>
      <c r="I15276" t="s">
        <v>21</v>
      </c>
      <c r="J15276" t="s">
        <v>22</v>
      </c>
      <c r="K15276">
        <v>26.5</v>
      </c>
      <c r="L15276">
        <v>115</v>
      </c>
      <c r="M15276" t="s">
        <v>518</v>
      </c>
      <c r="N15276">
        <v>115</v>
      </c>
      <c r="P15276" cm="1">
        <f t="array" ref="P15276">IF(Q15276&gt;0,INDEX(Q15276:Q37000,MATCH(TRUE,INDEX(Q15276:Q37000="",,),0)-1),"")</f>
        <v>5</v>
      </c>
      <c r="Q15276">
        <f t="shared" si="391"/>
        <v>4</v>
      </c>
      <c r="R15276">
        <f t="shared" si="390"/>
        <v>0</v>
      </c>
    </row>
    <row r="15277" spans="1:18" x14ac:dyDescent="0.3">
      <c r="A15277" t="s">
        <v>1031</v>
      </c>
      <c r="B15277" s="1">
        <v>38383</v>
      </c>
      <c r="C15277" t="s">
        <v>16</v>
      </c>
      <c r="D15277" t="s">
        <v>1081</v>
      </c>
      <c r="E15277" t="s">
        <v>1082</v>
      </c>
      <c r="G15277" s="6" t="s">
        <v>29</v>
      </c>
      <c r="H15277" t="s">
        <v>43</v>
      </c>
      <c r="I15277" t="s">
        <v>21</v>
      </c>
      <c r="J15277" t="s">
        <v>22</v>
      </c>
      <c r="K15277">
        <v>18.399999999999999</v>
      </c>
      <c r="L15277">
        <v>170</v>
      </c>
      <c r="M15277" t="s">
        <v>518</v>
      </c>
      <c r="N15277">
        <v>170</v>
      </c>
      <c r="P15277" cm="1">
        <f t="array" ref="P15277">IF(Q15277&gt;0,INDEX(Q15277:Q37001,MATCH(TRUE,INDEX(Q15277:Q37001="",,),0)-1),"")</f>
        <v>5</v>
      </c>
      <c r="Q15277">
        <f t="shared" si="391"/>
        <v>4</v>
      </c>
      <c r="R15277">
        <f t="shared" si="390"/>
        <v>0</v>
      </c>
    </row>
    <row r="15278" spans="1:18" x14ac:dyDescent="0.3">
      <c r="A15278" t="s">
        <v>1031</v>
      </c>
      <c r="B15278" s="1">
        <v>38383</v>
      </c>
      <c r="C15278" t="s">
        <v>16</v>
      </c>
      <c r="D15278" t="s">
        <v>1081</v>
      </c>
      <c r="E15278" t="s">
        <v>1082</v>
      </c>
      <c r="G15278" s="6" t="s">
        <v>29</v>
      </c>
      <c r="H15278" t="s">
        <v>20</v>
      </c>
      <c r="I15278" t="s">
        <v>26</v>
      </c>
      <c r="J15278" t="s">
        <v>27</v>
      </c>
      <c r="K15278">
        <v>173.1</v>
      </c>
      <c r="L15278">
        <v>11.9</v>
      </c>
      <c r="M15278" t="s">
        <v>518</v>
      </c>
      <c r="N15278">
        <v>11.9</v>
      </c>
      <c r="P15278" cm="1">
        <f t="array" ref="P15278">IF(Q15278&gt;0,INDEX(Q15278:Q37002,MATCH(TRUE,INDEX(Q15278:Q37002="",,),0)-1),"")</f>
        <v>5</v>
      </c>
      <c r="Q15278">
        <f t="shared" si="391"/>
        <v>4</v>
      </c>
      <c r="R15278">
        <f t="shared" si="390"/>
        <v>0</v>
      </c>
    </row>
    <row r="15279" spans="1:18" x14ac:dyDescent="0.3">
      <c r="A15279" t="s">
        <v>1031</v>
      </c>
      <c r="B15279" s="1">
        <v>38383</v>
      </c>
      <c r="C15279" t="s">
        <v>16</v>
      </c>
      <c r="D15279" t="s">
        <v>1081</v>
      </c>
      <c r="E15279" t="s">
        <v>1082</v>
      </c>
      <c r="G15279" s="6" t="s">
        <v>29</v>
      </c>
      <c r="H15279" t="s">
        <v>126</v>
      </c>
      <c r="I15279" t="s">
        <v>26</v>
      </c>
      <c r="J15279" t="s">
        <v>27</v>
      </c>
      <c r="K15279">
        <v>220.3</v>
      </c>
      <c r="L15279">
        <v>14.3</v>
      </c>
      <c r="M15279" t="s">
        <v>518</v>
      </c>
      <c r="N15279">
        <v>14.3</v>
      </c>
      <c r="P15279" cm="1">
        <f t="array" ref="P15279">IF(Q15279&gt;0,INDEX(Q15279:Q37003,MATCH(TRUE,INDEX(Q15279:Q37003="",,),0)-1),"")</f>
        <v>5</v>
      </c>
      <c r="Q15279">
        <f t="shared" si="391"/>
        <v>4</v>
      </c>
      <c r="R15279">
        <f t="shared" si="390"/>
        <v>0</v>
      </c>
    </row>
    <row r="15280" spans="1:18" x14ac:dyDescent="0.3">
      <c r="A15280" t="s">
        <v>1031</v>
      </c>
      <c r="B15280" s="1">
        <v>38383</v>
      </c>
      <c r="C15280" t="s">
        <v>16</v>
      </c>
      <c r="D15280" t="s">
        <v>1081</v>
      </c>
      <c r="E15280" t="s">
        <v>1082</v>
      </c>
      <c r="G15280" s="6" t="s">
        <v>29</v>
      </c>
      <c r="H15280" t="s">
        <v>25</v>
      </c>
      <c r="I15280" t="s">
        <v>26</v>
      </c>
      <c r="J15280" t="s">
        <v>27</v>
      </c>
      <c r="K15280">
        <v>99.2</v>
      </c>
      <c r="L15280">
        <v>26.7</v>
      </c>
      <c r="M15280" t="s">
        <v>518</v>
      </c>
      <c r="N15280">
        <v>26.7</v>
      </c>
      <c r="P15280" cm="1">
        <f t="array" ref="P15280">IF(Q15280&gt;0,INDEX(Q15280:Q37004,MATCH(TRUE,INDEX(Q15280:Q37004="",,),0)-1),"")</f>
        <v>5</v>
      </c>
      <c r="Q15280">
        <f t="shared" si="391"/>
        <v>4</v>
      </c>
      <c r="R15280">
        <f t="shared" si="390"/>
        <v>0</v>
      </c>
    </row>
    <row r="15281" spans="1:18" x14ac:dyDescent="0.3">
      <c r="A15281" t="s">
        <v>1031</v>
      </c>
      <c r="B15281" s="1">
        <v>38383</v>
      </c>
      <c r="C15281" t="s">
        <v>16</v>
      </c>
      <c r="D15281" t="s">
        <v>1081</v>
      </c>
      <c r="E15281" t="s">
        <v>1082</v>
      </c>
      <c r="G15281" s="6" t="s">
        <v>29</v>
      </c>
      <c r="H15281" t="s">
        <v>43</v>
      </c>
      <c r="I15281" t="s">
        <v>26</v>
      </c>
      <c r="J15281" t="s">
        <v>27</v>
      </c>
      <c r="K15281">
        <v>85.7</v>
      </c>
      <c r="L15281">
        <v>17</v>
      </c>
      <c r="M15281" t="s">
        <v>518</v>
      </c>
      <c r="N15281">
        <v>17</v>
      </c>
      <c r="P15281" cm="1">
        <f t="array" ref="P15281">IF(Q15281&gt;0,INDEX(Q15281:Q37005,MATCH(TRUE,INDEX(Q15281:Q37005="",,),0)-1),"")</f>
        <v>5</v>
      </c>
      <c r="Q15281">
        <f t="shared" si="391"/>
        <v>4</v>
      </c>
      <c r="R15281">
        <f t="shared" si="390"/>
        <v>0</v>
      </c>
    </row>
    <row r="15282" spans="1:18" x14ac:dyDescent="0.3">
      <c r="A15282" t="s">
        <v>1031</v>
      </c>
      <c r="B15282" s="1">
        <v>38383</v>
      </c>
      <c r="C15282" t="s">
        <v>16</v>
      </c>
      <c r="D15282" t="s">
        <v>1081</v>
      </c>
      <c r="E15282" t="s">
        <v>1082</v>
      </c>
      <c r="G15282" t="s">
        <v>19</v>
      </c>
      <c r="H15282" t="s">
        <v>20</v>
      </c>
      <c r="I15282" t="s">
        <v>21</v>
      </c>
      <c r="J15282" t="s">
        <v>22</v>
      </c>
      <c r="K15282">
        <v>51.7</v>
      </c>
      <c r="L15282">
        <v>413</v>
      </c>
      <c r="M15282" t="s">
        <v>183</v>
      </c>
      <c r="N15282">
        <v>425</v>
      </c>
      <c r="P15282" cm="1">
        <f t="array" ref="P15282">IF(Q15282&gt;0,INDEX(Q15282:Q37006,MATCH(TRUE,INDEX(Q15282:Q37006="",,),0)-1),"")</f>
        <v>5</v>
      </c>
      <c r="Q15282">
        <f t="shared" si="391"/>
        <v>5</v>
      </c>
      <c r="R15282">
        <f t="shared" si="390"/>
        <v>0</v>
      </c>
    </row>
    <row r="15283" spans="1:18" x14ac:dyDescent="0.3">
      <c r="A15283" t="s">
        <v>1031</v>
      </c>
      <c r="B15283" s="1">
        <v>38383</v>
      </c>
      <c r="C15283" t="s">
        <v>16</v>
      </c>
      <c r="D15283" t="s">
        <v>1081</v>
      </c>
      <c r="E15283" t="s">
        <v>1082</v>
      </c>
      <c r="G15283" t="s">
        <v>19</v>
      </c>
      <c r="H15283" t="s">
        <v>30</v>
      </c>
      <c r="I15283" t="s">
        <v>26</v>
      </c>
      <c r="J15283" t="s">
        <v>27</v>
      </c>
      <c r="K15283">
        <v>380.6</v>
      </c>
      <c r="L15283">
        <v>16.2</v>
      </c>
      <c r="M15283" t="s">
        <v>183</v>
      </c>
      <c r="N15283">
        <v>18</v>
      </c>
      <c r="P15283" cm="1">
        <f t="array" ref="P15283">IF(Q15283&gt;0,INDEX(Q15283:Q37007,MATCH(TRUE,INDEX(Q15283:Q37007="",,),0)-1),"")</f>
        <v>5</v>
      </c>
      <c r="Q15283">
        <f t="shared" si="391"/>
        <v>5</v>
      </c>
      <c r="R15283">
        <f t="shared" si="390"/>
        <v>0</v>
      </c>
    </row>
    <row r="15284" spans="1:18" x14ac:dyDescent="0.3">
      <c r="A15284" t="s">
        <v>1031</v>
      </c>
      <c r="B15284" s="1">
        <v>38383</v>
      </c>
      <c r="C15284" t="s">
        <v>16</v>
      </c>
      <c r="D15284" t="s">
        <v>1081</v>
      </c>
      <c r="E15284" t="s">
        <v>1082</v>
      </c>
      <c r="G15284" s="6" t="s">
        <v>29</v>
      </c>
      <c r="H15284" t="s">
        <v>30</v>
      </c>
      <c r="I15284" t="s">
        <v>21</v>
      </c>
      <c r="J15284" t="s">
        <v>22</v>
      </c>
      <c r="K15284">
        <v>10.199999999999999</v>
      </c>
      <c r="L15284">
        <v>141</v>
      </c>
      <c r="M15284" t="s">
        <v>183</v>
      </c>
      <c r="N15284">
        <v>141</v>
      </c>
      <c r="P15284" cm="1">
        <f t="array" ref="P15284">IF(Q15284&gt;0,INDEX(Q15284:Q37008,MATCH(TRUE,INDEX(Q15284:Q37008="",,),0)-1),"")</f>
        <v>5</v>
      </c>
      <c r="Q15284">
        <f t="shared" si="391"/>
        <v>5</v>
      </c>
      <c r="R15284">
        <f t="shared" ref="R15284:R15347" si="392">IF(P15284="","",0)</f>
        <v>0</v>
      </c>
    </row>
    <row r="15285" spans="1:18" x14ac:dyDescent="0.3">
      <c r="A15285" t="s">
        <v>1031</v>
      </c>
      <c r="B15285" s="1">
        <v>38383</v>
      </c>
      <c r="C15285" t="s">
        <v>16</v>
      </c>
      <c r="D15285" t="s">
        <v>1081</v>
      </c>
      <c r="E15285" t="s">
        <v>1082</v>
      </c>
      <c r="G15285" s="6" t="s">
        <v>29</v>
      </c>
      <c r="H15285" t="s">
        <v>126</v>
      </c>
      <c r="I15285" t="s">
        <v>21</v>
      </c>
      <c r="J15285" t="s">
        <v>22</v>
      </c>
      <c r="K15285">
        <v>26.9</v>
      </c>
      <c r="L15285">
        <v>58</v>
      </c>
      <c r="M15285" t="s">
        <v>183</v>
      </c>
      <c r="N15285">
        <v>58</v>
      </c>
      <c r="P15285" cm="1">
        <f t="array" ref="P15285">IF(Q15285&gt;0,INDEX(Q15285:Q37009,MATCH(TRUE,INDEX(Q15285:Q37009="",,),0)-1),"")</f>
        <v>5</v>
      </c>
      <c r="Q15285">
        <f t="shared" si="391"/>
        <v>5</v>
      </c>
      <c r="R15285">
        <f t="shared" si="392"/>
        <v>0</v>
      </c>
    </row>
    <row r="15286" spans="1:18" x14ac:dyDescent="0.3">
      <c r="A15286" t="s">
        <v>1031</v>
      </c>
      <c r="B15286" s="1">
        <v>38383</v>
      </c>
      <c r="C15286" t="s">
        <v>16</v>
      </c>
      <c r="D15286" t="s">
        <v>1081</v>
      </c>
      <c r="E15286" t="s">
        <v>1082</v>
      </c>
      <c r="G15286" s="6" t="s">
        <v>29</v>
      </c>
      <c r="H15286" t="s">
        <v>25</v>
      </c>
      <c r="I15286" t="s">
        <v>21</v>
      </c>
      <c r="J15286" t="s">
        <v>22</v>
      </c>
      <c r="K15286">
        <v>26.5</v>
      </c>
      <c r="L15286">
        <v>115</v>
      </c>
      <c r="M15286" t="s">
        <v>183</v>
      </c>
      <c r="N15286">
        <v>115</v>
      </c>
      <c r="P15286" cm="1">
        <f t="array" ref="P15286">IF(Q15286&gt;0,INDEX(Q15286:Q37010,MATCH(TRUE,INDEX(Q15286:Q37010="",,),0)-1),"")</f>
        <v>5</v>
      </c>
      <c r="Q15286">
        <f t="shared" si="391"/>
        <v>5</v>
      </c>
      <c r="R15286">
        <f t="shared" si="392"/>
        <v>0</v>
      </c>
    </row>
    <row r="15287" spans="1:18" x14ac:dyDescent="0.3">
      <c r="A15287" t="s">
        <v>1031</v>
      </c>
      <c r="B15287" s="1">
        <v>38383</v>
      </c>
      <c r="C15287" t="s">
        <v>16</v>
      </c>
      <c r="D15287" t="s">
        <v>1081</v>
      </c>
      <c r="E15287" t="s">
        <v>1082</v>
      </c>
      <c r="G15287" s="6" t="s">
        <v>29</v>
      </c>
      <c r="H15287" t="s">
        <v>43</v>
      </c>
      <c r="I15287" t="s">
        <v>21</v>
      </c>
      <c r="J15287" t="s">
        <v>22</v>
      </c>
      <c r="K15287">
        <v>18.399999999999999</v>
      </c>
      <c r="L15287">
        <v>170</v>
      </c>
      <c r="M15287" t="s">
        <v>183</v>
      </c>
      <c r="N15287">
        <v>170</v>
      </c>
      <c r="P15287" cm="1">
        <f t="array" ref="P15287">IF(Q15287&gt;0,INDEX(Q15287:Q37011,MATCH(TRUE,INDEX(Q15287:Q37011="",,),0)-1),"")</f>
        <v>5</v>
      </c>
      <c r="Q15287">
        <f t="shared" si="391"/>
        <v>5</v>
      </c>
      <c r="R15287">
        <f t="shared" si="392"/>
        <v>0</v>
      </c>
    </row>
    <row r="15288" spans="1:18" x14ac:dyDescent="0.3">
      <c r="A15288" t="s">
        <v>1031</v>
      </c>
      <c r="B15288" s="1">
        <v>38383</v>
      </c>
      <c r="C15288" t="s">
        <v>16</v>
      </c>
      <c r="D15288" t="s">
        <v>1081</v>
      </c>
      <c r="E15288" t="s">
        <v>1082</v>
      </c>
      <c r="G15288" s="6" t="s">
        <v>29</v>
      </c>
      <c r="H15288" t="s">
        <v>20</v>
      </c>
      <c r="I15288" t="s">
        <v>26</v>
      </c>
      <c r="J15288" t="s">
        <v>27</v>
      </c>
      <c r="K15288">
        <v>173.1</v>
      </c>
      <c r="L15288">
        <v>11.9</v>
      </c>
      <c r="M15288" t="s">
        <v>183</v>
      </c>
      <c r="N15288">
        <v>11.9</v>
      </c>
      <c r="P15288" cm="1">
        <f t="array" ref="P15288">IF(Q15288&gt;0,INDEX(Q15288:Q37012,MATCH(TRUE,INDEX(Q15288:Q37012="",,),0)-1),"")</f>
        <v>5</v>
      </c>
      <c r="Q15288">
        <f t="shared" si="391"/>
        <v>5</v>
      </c>
      <c r="R15288">
        <f t="shared" si="392"/>
        <v>0</v>
      </c>
    </row>
    <row r="15289" spans="1:18" x14ac:dyDescent="0.3">
      <c r="A15289" t="s">
        <v>1031</v>
      </c>
      <c r="B15289" s="1">
        <v>38383</v>
      </c>
      <c r="C15289" t="s">
        <v>16</v>
      </c>
      <c r="D15289" t="s">
        <v>1081</v>
      </c>
      <c r="E15289" t="s">
        <v>1082</v>
      </c>
      <c r="G15289" s="6" t="s">
        <v>29</v>
      </c>
      <c r="H15289" t="s">
        <v>126</v>
      </c>
      <c r="I15289" t="s">
        <v>26</v>
      </c>
      <c r="J15289" t="s">
        <v>27</v>
      </c>
      <c r="K15289">
        <v>220.3</v>
      </c>
      <c r="L15289">
        <v>14.3</v>
      </c>
      <c r="M15289" t="s">
        <v>183</v>
      </c>
      <c r="N15289">
        <v>14.3</v>
      </c>
      <c r="P15289" cm="1">
        <f t="array" ref="P15289">IF(Q15289&gt;0,INDEX(Q15289:Q37013,MATCH(TRUE,INDEX(Q15289:Q37013="",,),0)-1),"")</f>
        <v>5</v>
      </c>
      <c r="Q15289">
        <f t="shared" si="391"/>
        <v>5</v>
      </c>
      <c r="R15289">
        <f t="shared" si="392"/>
        <v>0</v>
      </c>
    </row>
    <row r="15290" spans="1:18" x14ac:dyDescent="0.3">
      <c r="A15290" t="s">
        <v>1031</v>
      </c>
      <c r="B15290" s="1">
        <v>38383</v>
      </c>
      <c r="C15290" t="s">
        <v>16</v>
      </c>
      <c r="D15290" t="s">
        <v>1081</v>
      </c>
      <c r="E15290" t="s">
        <v>1082</v>
      </c>
      <c r="G15290" s="6" t="s">
        <v>29</v>
      </c>
      <c r="H15290" t="s">
        <v>25</v>
      </c>
      <c r="I15290" t="s">
        <v>26</v>
      </c>
      <c r="J15290" t="s">
        <v>27</v>
      </c>
      <c r="K15290">
        <v>99.2</v>
      </c>
      <c r="L15290">
        <v>26.7</v>
      </c>
      <c r="M15290" t="s">
        <v>183</v>
      </c>
      <c r="N15290">
        <v>26.7</v>
      </c>
      <c r="P15290" cm="1">
        <f t="array" ref="P15290">IF(Q15290&gt;0,INDEX(Q15290:Q37014,MATCH(TRUE,INDEX(Q15290:Q37014="",,),0)-1),"")</f>
        <v>5</v>
      </c>
      <c r="Q15290">
        <f t="shared" si="391"/>
        <v>5</v>
      </c>
      <c r="R15290">
        <f t="shared" si="392"/>
        <v>0</v>
      </c>
    </row>
    <row r="15291" spans="1:18" x14ac:dyDescent="0.3">
      <c r="A15291" t="s">
        <v>1031</v>
      </c>
      <c r="B15291" s="1">
        <v>38383</v>
      </c>
      <c r="C15291" t="s">
        <v>16</v>
      </c>
      <c r="D15291" t="s">
        <v>1081</v>
      </c>
      <c r="E15291" t="s">
        <v>1082</v>
      </c>
      <c r="G15291" s="6" t="s">
        <v>29</v>
      </c>
      <c r="H15291" t="s">
        <v>43</v>
      </c>
      <c r="I15291" t="s">
        <v>26</v>
      </c>
      <c r="J15291" t="s">
        <v>27</v>
      </c>
      <c r="K15291">
        <v>85.7</v>
      </c>
      <c r="L15291">
        <v>17</v>
      </c>
      <c r="M15291" t="s">
        <v>183</v>
      </c>
      <c r="N15291">
        <v>17</v>
      </c>
      <c r="P15291" cm="1">
        <f t="array" ref="P15291">IF(Q15291&gt;0,INDEX(Q15291:Q37015,MATCH(TRUE,INDEX(Q15291:Q37015="",,),0)-1),"")</f>
        <v>5</v>
      </c>
      <c r="Q15291">
        <f t="shared" si="391"/>
        <v>5</v>
      </c>
      <c r="R15291">
        <f t="shared" si="392"/>
        <v>0</v>
      </c>
    </row>
    <row r="15292" spans="1:18" x14ac:dyDescent="0.3">
      <c r="P15292" t="str" cm="1">
        <f t="array" ref="P15292">IF(Q15292&gt;0,INDEX(Q15292:Q37016,MATCH(TRUE,INDEX(Q15292:Q37016="",,),0)-1),"")</f>
        <v/>
      </c>
      <c r="R15292" t="str">
        <f t="shared" si="392"/>
        <v/>
      </c>
    </row>
    <row r="15293" spans="1:18" x14ac:dyDescent="0.3">
      <c r="A15293" t="s">
        <v>1031</v>
      </c>
      <c r="B15293" s="1">
        <v>38383</v>
      </c>
      <c r="C15293" t="s">
        <v>16</v>
      </c>
      <c r="D15293" t="s">
        <v>1083</v>
      </c>
      <c r="E15293" t="s">
        <v>1084</v>
      </c>
      <c r="G15293" t="s">
        <v>19</v>
      </c>
      <c r="H15293" t="s">
        <v>20</v>
      </c>
      <c r="I15293" t="s">
        <v>21</v>
      </c>
      <c r="J15293" t="s">
        <v>22</v>
      </c>
      <c r="K15293">
        <v>17.7</v>
      </c>
      <c r="L15293">
        <v>422</v>
      </c>
      <c r="M15293" t="s">
        <v>189</v>
      </c>
      <c r="N15293">
        <v>422</v>
      </c>
      <c r="O15293" t="s">
        <v>24</v>
      </c>
      <c r="P15293" cm="1">
        <f t="array" ref="P15293">IF(Q15293&gt;0,INDEX(Q15293:Q37017,MATCH(TRUE,INDEX(Q15293:Q37017="",,),0)-1),"")</f>
        <v>2</v>
      </c>
      <c r="Q15293">
        <v>1</v>
      </c>
      <c r="R15293">
        <f t="shared" si="392"/>
        <v>0</v>
      </c>
    </row>
    <row r="15294" spans="1:18" x14ac:dyDescent="0.3">
      <c r="A15294" t="s">
        <v>1031</v>
      </c>
      <c r="B15294" s="1">
        <v>38383</v>
      </c>
      <c r="C15294" t="s">
        <v>16</v>
      </c>
      <c r="D15294" t="s">
        <v>1083</v>
      </c>
      <c r="E15294" t="s">
        <v>1084</v>
      </c>
      <c r="G15294" t="s">
        <v>19</v>
      </c>
      <c r="H15294" t="s">
        <v>43</v>
      </c>
      <c r="I15294" t="s">
        <v>21</v>
      </c>
      <c r="J15294" t="s">
        <v>22</v>
      </c>
      <c r="K15294">
        <v>71.2</v>
      </c>
      <c r="L15294">
        <v>174</v>
      </c>
      <c r="M15294" t="s">
        <v>189</v>
      </c>
      <c r="N15294">
        <v>174</v>
      </c>
      <c r="O15294" t="s">
        <v>24</v>
      </c>
      <c r="P15294" cm="1">
        <f t="array" ref="P15294">IF(Q15294&gt;0,INDEX(Q15294:Q37018,MATCH(TRUE,INDEX(Q15294:Q37018="",,),0)-1),"")</f>
        <v>2</v>
      </c>
      <c r="Q15294">
        <v>1</v>
      </c>
      <c r="R15294">
        <f t="shared" si="392"/>
        <v>0</v>
      </c>
    </row>
    <row r="15295" spans="1:18" x14ac:dyDescent="0.3">
      <c r="A15295" t="s">
        <v>1031</v>
      </c>
      <c r="B15295" s="1">
        <v>38383</v>
      </c>
      <c r="C15295" t="s">
        <v>16</v>
      </c>
      <c r="D15295" t="s">
        <v>1083</v>
      </c>
      <c r="E15295" t="s">
        <v>1084</v>
      </c>
      <c r="G15295" t="s">
        <v>19</v>
      </c>
      <c r="H15295" t="s">
        <v>30</v>
      </c>
      <c r="I15295" t="s">
        <v>26</v>
      </c>
      <c r="J15295" t="s">
        <v>27</v>
      </c>
      <c r="K15295">
        <v>451.3</v>
      </c>
      <c r="L15295">
        <v>16.7</v>
      </c>
      <c r="M15295" t="s">
        <v>189</v>
      </c>
      <c r="N15295">
        <v>66.959999999999994</v>
      </c>
      <c r="O15295" t="s">
        <v>24</v>
      </c>
      <c r="P15295" cm="1">
        <f t="array" ref="P15295">IF(Q15295&gt;0,INDEX(Q15295:Q37019,MATCH(TRUE,INDEX(Q15295:Q37019="",,),0)-1),"")</f>
        <v>2</v>
      </c>
      <c r="Q15295">
        <v>1</v>
      </c>
      <c r="R15295">
        <f t="shared" si="392"/>
        <v>0</v>
      </c>
    </row>
    <row r="15296" spans="1:18" x14ac:dyDescent="0.3">
      <c r="A15296" t="s">
        <v>1031</v>
      </c>
      <c r="B15296" s="1">
        <v>38383</v>
      </c>
      <c r="C15296" t="s">
        <v>16</v>
      </c>
      <c r="D15296" t="s">
        <v>1083</v>
      </c>
      <c r="E15296" t="s">
        <v>1084</v>
      </c>
      <c r="G15296" t="s">
        <v>19</v>
      </c>
      <c r="H15296" t="s">
        <v>25</v>
      </c>
      <c r="I15296" t="s">
        <v>26</v>
      </c>
      <c r="J15296" t="s">
        <v>27</v>
      </c>
      <c r="K15296">
        <v>300.10000000000002</v>
      </c>
      <c r="L15296">
        <v>26.2</v>
      </c>
      <c r="M15296" t="s">
        <v>189</v>
      </c>
      <c r="N15296">
        <v>26.2</v>
      </c>
      <c r="O15296" t="s">
        <v>24</v>
      </c>
      <c r="P15296" cm="1">
        <f t="array" ref="P15296">IF(Q15296&gt;0,INDEX(Q15296:Q37020,MATCH(TRUE,INDEX(Q15296:Q37020="",,),0)-1),"")</f>
        <v>2</v>
      </c>
      <c r="Q15296">
        <v>1</v>
      </c>
      <c r="R15296">
        <f t="shared" si="392"/>
        <v>0</v>
      </c>
    </row>
    <row r="15297" spans="1:18" x14ac:dyDescent="0.3">
      <c r="A15297" t="s">
        <v>1031</v>
      </c>
      <c r="B15297" s="1">
        <v>38383</v>
      </c>
      <c r="C15297" t="s">
        <v>16</v>
      </c>
      <c r="D15297" t="s">
        <v>1083</v>
      </c>
      <c r="E15297" t="s">
        <v>1084</v>
      </c>
      <c r="G15297" s="6" t="s">
        <v>29</v>
      </c>
      <c r="H15297" t="s">
        <v>30</v>
      </c>
      <c r="I15297" t="s">
        <v>21</v>
      </c>
      <c r="J15297" t="s">
        <v>22</v>
      </c>
      <c r="K15297">
        <v>28.6</v>
      </c>
      <c r="L15297">
        <v>125</v>
      </c>
      <c r="M15297" t="s">
        <v>189</v>
      </c>
      <c r="N15297">
        <v>125</v>
      </c>
      <c r="O15297" t="s">
        <v>24</v>
      </c>
      <c r="P15297" cm="1">
        <f t="array" ref="P15297">IF(Q15297&gt;0,INDEX(Q15297:Q37021,MATCH(TRUE,INDEX(Q15297:Q37021="",,),0)-1),"")</f>
        <v>2</v>
      </c>
      <c r="Q15297">
        <v>1</v>
      </c>
      <c r="R15297">
        <f t="shared" si="392"/>
        <v>0</v>
      </c>
    </row>
    <row r="15298" spans="1:18" x14ac:dyDescent="0.3">
      <c r="A15298" t="s">
        <v>1031</v>
      </c>
      <c r="B15298" s="1">
        <v>38383</v>
      </c>
      <c r="C15298" t="s">
        <v>16</v>
      </c>
      <c r="D15298" t="s">
        <v>1083</v>
      </c>
      <c r="E15298" t="s">
        <v>1084</v>
      </c>
      <c r="G15298" s="6" t="s">
        <v>29</v>
      </c>
      <c r="H15298" t="s">
        <v>126</v>
      </c>
      <c r="I15298" t="s">
        <v>21</v>
      </c>
      <c r="J15298" t="s">
        <v>22</v>
      </c>
      <c r="K15298">
        <v>7.8</v>
      </c>
      <c r="L15298">
        <v>58</v>
      </c>
      <c r="M15298" t="s">
        <v>189</v>
      </c>
      <c r="N15298">
        <v>58</v>
      </c>
      <c r="O15298" t="s">
        <v>24</v>
      </c>
      <c r="P15298" cm="1">
        <f t="array" ref="P15298">IF(Q15298&gt;0,INDEX(Q15298:Q37022,MATCH(TRUE,INDEX(Q15298:Q37022="",,),0)-1),"")</f>
        <v>2</v>
      </c>
      <c r="Q15298">
        <v>1</v>
      </c>
      <c r="R15298">
        <f t="shared" si="392"/>
        <v>0</v>
      </c>
    </row>
    <row r="15299" spans="1:18" x14ac:dyDescent="0.3">
      <c r="A15299" t="s">
        <v>1031</v>
      </c>
      <c r="B15299" s="1">
        <v>38383</v>
      </c>
      <c r="C15299" t="s">
        <v>16</v>
      </c>
      <c r="D15299" t="s">
        <v>1083</v>
      </c>
      <c r="E15299" t="s">
        <v>1084</v>
      </c>
      <c r="G15299" s="6" t="s">
        <v>29</v>
      </c>
      <c r="H15299" t="s">
        <v>25</v>
      </c>
      <c r="I15299" t="s">
        <v>21</v>
      </c>
      <c r="J15299" t="s">
        <v>22</v>
      </c>
      <c r="K15299">
        <v>48.9</v>
      </c>
      <c r="L15299">
        <v>112</v>
      </c>
      <c r="M15299" t="s">
        <v>189</v>
      </c>
      <c r="N15299">
        <v>112</v>
      </c>
      <c r="O15299" t="s">
        <v>24</v>
      </c>
      <c r="P15299" cm="1">
        <f t="array" ref="P15299">IF(Q15299&gt;0,INDEX(Q15299:Q37023,MATCH(TRUE,INDEX(Q15299:Q37023="",,),0)-1),"")</f>
        <v>2</v>
      </c>
      <c r="Q15299">
        <v>1</v>
      </c>
      <c r="R15299">
        <f t="shared" si="392"/>
        <v>0</v>
      </c>
    </row>
    <row r="15300" spans="1:18" x14ac:dyDescent="0.3">
      <c r="A15300" t="s">
        <v>1031</v>
      </c>
      <c r="B15300" s="1">
        <v>38383</v>
      </c>
      <c r="C15300" t="s">
        <v>16</v>
      </c>
      <c r="D15300" t="s">
        <v>1083</v>
      </c>
      <c r="E15300" t="s">
        <v>1084</v>
      </c>
      <c r="G15300" s="6" t="s">
        <v>29</v>
      </c>
      <c r="H15300" t="s">
        <v>20</v>
      </c>
      <c r="I15300" t="s">
        <v>26</v>
      </c>
      <c r="J15300" t="s">
        <v>27</v>
      </c>
      <c r="K15300">
        <v>37.299999999999997</v>
      </c>
      <c r="L15300">
        <v>7.95</v>
      </c>
      <c r="M15300" t="s">
        <v>189</v>
      </c>
      <c r="N15300">
        <v>7.95</v>
      </c>
      <c r="O15300" t="s">
        <v>24</v>
      </c>
      <c r="P15300" cm="1">
        <f t="array" ref="P15300">IF(Q15300&gt;0,INDEX(Q15300:Q37024,MATCH(TRUE,INDEX(Q15300:Q37024="",,),0)-1),"")</f>
        <v>2</v>
      </c>
      <c r="Q15300">
        <v>1</v>
      </c>
      <c r="R15300">
        <f t="shared" si="392"/>
        <v>0</v>
      </c>
    </row>
    <row r="15301" spans="1:18" x14ac:dyDescent="0.3">
      <c r="A15301" t="s">
        <v>1031</v>
      </c>
      <c r="B15301" s="1">
        <v>38383</v>
      </c>
      <c r="C15301" t="s">
        <v>16</v>
      </c>
      <c r="D15301" t="s">
        <v>1083</v>
      </c>
      <c r="E15301" t="s">
        <v>1084</v>
      </c>
      <c r="G15301" s="6" t="s">
        <v>29</v>
      </c>
      <c r="H15301" t="s">
        <v>126</v>
      </c>
      <c r="I15301" t="s">
        <v>26</v>
      </c>
      <c r="J15301" t="s">
        <v>27</v>
      </c>
      <c r="K15301">
        <v>41.8</v>
      </c>
      <c r="L15301">
        <v>14.3</v>
      </c>
      <c r="M15301" t="s">
        <v>189</v>
      </c>
      <c r="N15301">
        <v>14.3</v>
      </c>
      <c r="O15301" t="s">
        <v>24</v>
      </c>
      <c r="P15301" cm="1">
        <f t="array" ref="P15301">IF(Q15301&gt;0,INDEX(Q15301:Q37025,MATCH(TRUE,INDEX(Q15301:Q37025="",,),0)-1),"")</f>
        <v>2</v>
      </c>
      <c r="Q15301">
        <v>1</v>
      </c>
      <c r="R15301">
        <f t="shared" si="392"/>
        <v>0</v>
      </c>
    </row>
    <row r="15302" spans="1:18" x14ac:dyDescent="0.3">
      <c r="A15302" t="s">
        <v>1031</v>
      </c>
      <c r="B15302" s="1">
        <v>38383</v>
      </c>
      <c r="C15302" t="s">
        <v>16</v>
      </c>
      <c r="D15302" t="s">
        <v>1083</v>
      </c>
      <c r="E15302" t="s">
        <v>1084</v>
      </c>
      <c r="G15302" s="6" t="s">
        <v>29</v>
      </c>
      <c r="H15302" t="s">
        <v>43</v>
      </c>
      <c r="I15302" t="s">
        <v>26</v>
      </c>
      <c r="J15302" t="s">
        <v>27</v>
      </c>
      <c r="K15302">
        <v>204.6</v>
      </c>
      <c r="L15302">
        <v>17.75</v>
      </c>
      <c r="M15302" t="s">
        <v>189</v>
      </c>
      <c r="N15302">
        <v>17.75</v>
      </c>
      <c r="O15302" t="s">
        <v>24</v>
      </c>
      <c r="P15302" cm="1">
        <f t="array" ref="P15302">IF(Q15302&gt;0,INDEX(Q15302:Q37026,MATCH(TRUE,INDEX(Q15302:Q37026="",,),0)-1),"")</f>
        <v>2</v>
      </c>
      <c r="Q15302">
        <v>1</v>
      </c>
      <c r="R15302">
        <f t="shared" si="392"/>
        <v>0</v>
      </c>
    </row>
    <row r="15303" spans="1:18" x14ac:dyDescent="0.3">
      <c r="A15303" t="s">
        <v>1031</v>
      </c>
      <c r="B15303" s="1">
        <v>38383</v>
      </c>
      <c r="C15303" t="s">
        <v>16</v>
      </c>
      <c r="D15303" t="s">
        <v>1083</v>
      </c>
      <c r="E15303" t="s">
        <v>1084</v>
      </c>
      <c r="G15303" t="s">
        <v>19</v>
      </c>
      <c r="H15303" t="s">
        <v>20</v>
      </c>
      <c r="I15303" t="s">
        <v>21</v>
      </c>
      <c r="J15303" t="s">
        <v>22</v>
      </c>
      <c r="K15303">
        <v>17.7</v>
      </c>
      <c r="L15303">
        <v>422</v>
      </c>
      <c r="M15303" t="s">
        <v>183</v>
      </c>
      <c r="N15303">
        <v>450</v>
      </c>
      <c r="P15303" cm="1">
        <f t="array" ref="P15303">IF(Q15303&gt;0,INDEX(Q15303:Q37027,MATCH(TRUE,INDEX(Q15303:Q37027="",,),0)-1),"")</f>
        <v>2</v>
      </c>
      <c r="Q15303">
        <v>2</v>
      </c>
      <c r="R15303">
        <f t="shared" si="392"/>
        <v>0</v>
      </c>
    </row>
    <row r="15304" spans="1:18" x14ac:dyDescent="0.3">
      <c r="A15304" t="s">
        <v>1031</v>
      </c>
      <c r="B15304" s="1">
        <v>38383</v>
      </c>
      <c r="C15304" t="s">
        <v>16</v>
      </c>
      <c r="D15304" t="s">
        <v>1083</v>
      </c>
      <c r="E15304" t="s">
        <v>1084</v>
      </c>
      <c r="G15304" t="s">
        <v>19</v>
      </c>
      <c r="H15304" t="s">
        <v>43</v>
      </c>
      <c r="I15304" t="s">
        <v>21</v>
      </c>
      <c r="J15304" t="s">
        <v>22</v>
      </c>
      <c r="K15304">
        <v>71.2</v>
      </c>
      <c r="L15304">
        <v>174</v>
      </c>
      <c r="M15304" t="s">
        <v>183</v>
      </c>
      <c r="N15304">
        <v>180</v>
      </c>
      <c r="P15304" cm="1">
        <f t="array" ref="P15304">IF(Q15304&gt;0,INDEX(Q15304:Q37028,MATCH(TRUE,INDEX(Q15304:Q37028="",,),0)-1),"")</f>
        <v>2</v>
      </c>
      <c r="Q15304">
        <v>2</v>
      </c>
      <c r="R15304">
        <f t="shared" si="392"/>
        <v>0</v>
      </c>
    </row>
    <row r="15305" spans="1:18" x14ac:dyDescent="0.3">
      <c r="A15305" t="s">
        <v>1031</v>
      </c>
      <c r="B15305" s="1">
        <v>38383</v>
      </c>
      <c r="C15305" t="s">
        <v>16</v>
      </c>
      <c r="D15305" t="s">
        <v>1083</v>
      </c>
      <c r="E15305" t="s">
        <v>1084</v>
      </c>
      <c r="G15305" t="s">
        <v>19</v>
      </c>
      <c r="H15305" t="s">
        <v>30</v>
      </c>
      <c r="I15305" t="s">
        <v>26</v>
      </c>
      <c r="J15305" t="s">
        <v>27</v>
      </c>
      <c r="K15305">
        <v>451.3</v>
      </c>
      <c r="L15305">
        <v>16.7</v>
      </c>
      <c r="M15305" t="s">
        <v>183</v>
      </c>
      <c r="N15305">
        <v>18</v>
      </c>
      <c r="P15305" cm="1">
        <f t="array" ref="P15305">IF(Q15305&gt;0,INDEX(Q15305:Q37029,MATCH(TRUE,INDEX(Q15305:Q37029="",,),0)-1),"")</f>
        <v>2</v>
      </c>
      <c r="Q15305">
        <v>2</v>
      </c>
      <c r="R15305">
        <f t="shared" si="392"/>
        <v>0</v>
      </c>
    </row>
    <row r="15306" spans="1:18" x14ac:dyDescent="0.3">
      <c r="A15306" t="s">
        <v>1031</v>
      </c>
      <c r="B15306" s="1">
        <v>38383</v>
      </c>
      <c r="C15306" t="s">
        <v>16</v>
      </c>
      <c r="D15306" t="s">
        <v>1083</v>
      </c>
      <c r="E15306" t="s">
        <v>1084</v>
      </c>
      <c r="G15306" t="s">
        <v>19</v>
      </c>
      <c r="H15306" t="s">
        <v>25</v>
      </c>
      <c r="I15306" t="s">
        <v>26</v>
      </c>
      <c r="J15306" t="s">
        <v>27</v>
      </c>
      <c r="K15306">
        <v>300.10000000000002</v>
      </c>
      <c r="L15306">
        <v>26.2</v>
      </c>
      <c r="M15306" t="s">
        <v>183</v>
      </c>
      <c r="N15306">
        <v>28</v>
      </c>
      <c r="P15306" cm="1">
        <f t="array" ref="P15306">IF(Q15306&gt;0,INDEX(Q15306:Q37030,MATCH(TRUE,INDEX(Q15306:Q37030="",,),0)-1),"")</f>
        <v>2</v>
      </c>
      <c r="Q15306">
        <v>2</v>
      </c>
      <c r="R15306">
        <f t="shared" si="392"/>
        <v>0</v>
      </c>
    </row>
    <row r="15307" spans="1:18" x14ac:dyDescent="0.3">
      <c r="A15307" t="s">
        <v>1031</v>
      </c>
      <c r="B15307" s="1">
        <v>38383</v>
      </c>
      <c r="C15307" t="s">
        <v>16</v>
      </c>
      <c r="D15307" t="s">
        <v>1083</v>
      </c>
      <c r="E15307" t="s">
        <v>1084</v>
      </c>
      <c r="G15307" s="6" t="s">
        <v>29</v>
      </c>
      <c r="H15307" t="s">
        <v>30</v>
      </c>
      <c r="I15307" t="s">
        <v>21</v>
      </c>
      <c r="J15307" t="s">
        <v>22</v>
      </c>
      <c r="K15307">
        <v>28.6</v>
      </c>
      <c r="L15307">
        <v>125</v>
      </c>
      <c r="M15307" t="s">
        <v>183</v>
      </c>
      <c r="N15307">
        <v>125</v>
      </c>
      <c r="P15307" cm="1">
        <f t="array" ref="P15307">IF(Q15307&gt;0,INDEX(Q15307:Q37031,MATCH(TRUE,INDEX(Q15307:Q37031="",,),0)-1),"")</f>
        <v>2</v>
      </c>
      <c r="Q15307">
        <v>2</v>
      </c>
      <c r="R15307">
        <f t="shared" si="392"/>
        <v>0</v>
      </c>
    </row>
    <row r="15308" spans="1:18" x14ac:dyDescent="0.3">
      <c r="A15308" t="s">
        <v>1031</v>
      </c>
      <c r="B15308" s="1">
        <v>38383</v>
      </c>
      <c r="C15308" t="s">
        <v>16</v>
      </c>
      <c r="D15308" t="s">
        <v>1083</v>
      </c>
      <c r="E15308" t="s">
        <v>1084</v>
      </c>
      <c r="G15308" s="6" t="s">
        <v>29</v>
      </c>
      <c r="H15308" t="s">
        <v>126</v>
      </c>
      <c r="I15308" t="s">
        <v>21</v>
      </c>
      <c r="J15308" t="s">
        <v>22</v>
      </c>
      <c r="K15308">
        <v>7.8</v>
      </c>
      <c r="L15308">
        <v>58</v>
      </c>
      <c r="M15308" t="s">
        <v>183</v>
      </c>
      <c r="N15308">
        <v>58</v>
      </c>
      <c r="P15308" cm="1">
        <f t="array" ref="P15308">IF(Q15308&gt;0,INDEX(Q15308:Q37032,MATCH(TRUE,INDEX(Q15308:Q37032="",,),0)-1),"")</f>
        <v>2</v>
      </c>
      <c r="Q15308">
        <v>2</v>
      </c>
      <c r="R15308">
        <f t="shared" si="392"/>
        <v>0</v>
      </c>
    </row>
    <row r="15309" spans="1:18" x14ac:dyDescent="0.3">
      <c r="A15309" t="s">
        <v>1031</v>
      </c>
      <c r="B15309" s="1">
        <v>38383</v>
      </c>
      <c r="C15309" t="s">
        <v>16</v>
      </c>
      <c r="D15309" t="s">
        <v>1083</v>
      </c>
      <c r="E15309" t="s">
        <v>1084</v>
      </c>
      <c r="G15309" s="6" t="s">
        <v>29</v>
      </c>
      <c r="H15309" t="s">
        <v>25</v>
      </c>
      <c r="I15309" t="s">
        <v>21</v>
      </c>
      <c r="J15309" t="s">
        <v>22</v>
      </c>
      <c r="K15309">
        <v>48.9</v>
      </c>
      <c r="L15309">
        <v>112</v>
      </c>
      <c r="M15309" t="s">
        <v>183</v>
      </c>
      <c r="N15309">
        <v>112</v>
      </c>
      <c r="P15309" cm="1">
        <f t="array" ref="P15309">IF(Q15309&gt;0,INDEX(Q15309:Q37033,MATCH(TRUE,INDEX(Q15309:Q37033="",,),0)-1),"")</f>
        <v>2</v>
      </c>
      <c r="Q15309">
        <v>2</v>
      </c>
      <c r="R15309">
        <f t="shared" si="392"/>
        <v>0</v>
      </c>
    </row>
    <row r="15310" spans="1:18" x14ac:dyDescent="0.3">
      <c r="A15310" t="s">
        <v>1031</v>
      </c>
      <c r="B15310" s="1">
        <v>38383</v>
      </c>
      <c r="C15310" t="s">
        <v>16</v>
      </c>
      <c r="D15310" t="s">
        <v>1083</v>
      </c>
      <c r="E15310" t="s">
        <v>1084</v>
      </c>
      <c r="G15310" s="6" t="s">
        <v>29</v>
      </c>
      <c r="H15310" t="s">
        <v>20</v>
      </c>
      <c r="I15310" t="s">
        <v>26</v>
      </c>
      <c r="J15310" t="s">
        <v>27</v>
      </c>
      <c r="K15310">
        <v>37.299999999999997</v>
      </c>
      <c r="L15310">
        <v>7.95</v>
      </c>
      <c r="M15310" t="s">
        <v>183</v>
      </c>
      <c r="N15310">
        <v>7.95</v>
      </c>
      <c r="P15310" cm="1">
        <f t="array" ref="P15310">IF(Q15310&gt;0,INDEX(Q15310:Q37034,MATCH(TRUE,INDEX(Q15310:Q37034="",,),0)-1),"")</f>
        <v>2</v>
      </c>
      <c r="Q15310">
        <v>2</v>
      </c>
      <c r="R15310">
        <f t="shared" si="392"/>
        <v>0</v>
      </c>
    </row>
    <row r="15311" spans="1:18" x14ac:dyDescent="0.3">
      <c r="A15311" t="s">
        <v>1031</v>
      </c>
      <c r="B15311" s="1">
        <v>38383</v>
      </c>
      <c r="C15311" t="s">
        <v>16</v>
      </c>
      <c r="D15311" t="s">
        <v>1083</v>
      </c>
      <c r="E15311" t="s">
        <v>1084</v>
      </c>
      <c r="G15311" s="6" t="s">
        <v>29</v>
      </c>
      <c r="H15311" t="s">
        <v>126</v>
      </c>
      <c r="I15311" t="s">
        <v>26</v>
      </c>
      <c r="J15311" t="s">
        <v>27</v>
      </c>
      <c r="K15311">
        <v>41.8</v>
      </c>
      <c r="L15311">
        <v>14.3</v>
      </c>
      <c r="M15311" t="s">
        <v>183</v>
      </c>
      <c r="N15311">
        <v>14.3</v>
      </c>
      <c r="P15311" cm="1">
        <f t="array" ref="P15311">IF(Q15311&gt;0,INDEX(Q15311:Q37035,MATCH(TRUE,INDEX(Q15311:Q37035="",,),0)-1),"")</f>
        <v>2</v>
      </c>
      <c r="Q15311">
        <v>2</v>
      </c>
      <c r="R15311">
        <f t="shared" si="392"/>
        <v>0</v>
      </c>
    </row>
    <row r="15312" spans="1:18" x14ac:dyDescent="0.3">
      <c r="A15312" t="s">
        <v>1031</v>
      </c>
      <c r="B15312" s="1">
        <v>38383</v>
      </c>
      <c r="C15312" t="s">
        <v>16</v>
      </c>
      <c r="D15312" t="s">
        <v>1083</v>
      </c>
      <c r="E15312" t="s">
        <v>1084</v>
      </c>
      <c r="G15312" s="6" t="s">
        <v>29</v>
      </c>
      <c r="H15312" t="s">
        <v>43</v>
      </c>
      <c r="I15312" t="s">
        <v>26</v>
      </c>
      <c r="J15312" t="s">
        <v>27</v>
      </c>
      <c r="K15312">
        <v>204.6</v>
      </c>
      <c r="L15312">
        <v>17.75</v>
      </c>
      <c r="M15312" t="s">
        <v>183</v>
      </c>
      <c r="N15312">
        <v>17.75</v>
      </c>
      <c r="P15312" cm="1">
        <f t="array" ref="P15312">IF(Q15312&gt;0,INDEX(Q15312:Q37036,MATCH(TRUE,INDEX(Q15312:Q37036="",,),0)-1),"")</f>
        <v>2</v>
      </c>
      <c r="Q15312">
        <v>2</v>
      </c>
      <c r="R15312">
        <f t="shared" si="392"/>
        <v>0</v>
      </c>
    </row>
    <row r="15313" spans="1:18" x14ac:dyDescent="0.3">
      <c r="P15313" t="str" cm="1">
        <f t="array" ref="P15313">IF(Q15313&gt;0,INDEX(Q15313:Q37037,MATCH(TRUE,INDEX(Q15313:Q37037="",,),0)-1),"")</f>
        <v/>
      </c>
      <c r="R15313" t="str">
        <f t="shared" si="392"/>
        <v/>
      </c>
    </row>
    <row r="15314" spans="1:18" x14ac:dyDescent="0.3">
      <c r="A15314" t="s">
        <v>1031</v>
      </c>
      <c r="B15314" s="1">
        <v>38334</v>
      </c>
      <c r="C15314" t="s">
        <v>16</v>
      </c>
      <c r="D15314" t="s">
        <v>1085</v>
      </c>
      <c r="E15314" t="s">
        <v>1086</v>
      </c>
      <c r="G15314" t="s">
        <v>19</v>
      </c>
      <c r="H15314" t="s">
        <v>20</v>
      </c>
      <c r="I15314" t="s">
        <v>21</v>
      </c>
      <c r="J15314" t="s">
        <v>22</v>
      </c>
      <c r="K15314">
        <v>22.3</v>
      </c>
      <c r="L15314">
        <v>371.95</v>
      </c>
      <c r="M15314" t="s">
        <v>1087</v>
      </c>
      <c r="N15314">
        <v>470</v>
      </c>
      <c r="O15314" t="s">
        <v>24</v>
      </c>
      <c r="P15314" cm="1">
        <f t="array" ref="P15314">IF(Q15314&gt;0,INDEX(Q15314:Q37038,MATCH(TRUE,INDEX(Q15314:Q37038="",,),0)-1),"")</f>
        <v>2</v>
      </c>
      <c r="Q15314">
        <v>1</v>
      </c>
      <c r="R15314">
        <f t="shared" si="392"/>
        <v>0</v>
      </c>
    </row>
    <row r="15315" spans="1:18" x14ac:dyDescent="0.3">
      <c r="A15315" t="s">
        <v>1031</v>
      </c>
      <c r="B15315" s="1">
        <v>38334</v>
      </c>
      <c r="C15315" t="s">
        <v>16</v>
      </c>
      <c r="D15315" t="s">
        <v>1085</v>
      </c>
      <c r="E15315" t="s">
        <v>1086</v>
      </c>
      <c r="G15315" t="s">
        <v>19</v>
      </c>
      <c r="H15315" t="s">
        <v>43</v>
      </c>
      <c r="I15315" t="s">
        <v>21</v>
      </c>
      <c r="J15315" t="s">
        <v>22</v>
      </c>
      <c r="K15315">
        <v>62.8</v>
      </c>
      <c r="L15315">
        <v>161</v>
      </c>
      <c r="M15315" t="s">
        <v>1087</v>
      </c>
      <c r="N15315">
        <v>300</v>
      </c>
      <c r="O15315" t="s">
        <v>24</v>
      </c>
      <c r="P15315" cm="1">
        <f t="array" ref="P15315">IF(Q15315&gt;0,INDEX(Q15315:Q37039,MATCH(TRUE,INDEX(Q15315:Q37039="",,),0)-1),"")</f>
        <v>2</v>
      </c>
      <c r="Q15315">
        <v>1</v>
      </c>
      <c r="R15315">
        <f t="shared" si="392"/>
        <v>0</v>
      </c>
    </row>
    <row r="15316" spans="1:18" x14ac:dyDescent="0.3">
      <c r="A15316" t="s">
        <v>1031</v>
      </c>
      <c r="B15316" s="1">
        <v>38334</v>
      </c>
      <c r="C15316" t="s">
        <v>16</v>
      </c>
      <c r="D15316" t="s">
        <v>1085</v>
      </c>
      <c r="E15316" t="s">
        <v>1086</v>
      </c>
      <c r="G15316" t="s">
        <v>19</v>
      </c>
      <c r="H15316" t="s">
        <v>43</v>
      </c>
      <c r="I15316" t="s">
        <v>26</v>
      </c>
      <c r="J15316" t="s">
        <v>27</v>
      </c>
      <c r="K15316">
        <v>336</v>
      </c>
      <c r="L15316">
        <v>16.84</v>
      </c>
      <c r="M15316" t="s">
        <v>1087</v>
      </c>
      <c r="N15316">
        <v>18</v>
      </c>
      <c r="O15316" t="s">
        <v>24</v>
      </c>
      <c r="P15316" cm="1">
        <f t="array" ref="P15316">IF(Q15316&gt;0,INDEX(Q15316:Q37040,MATCH(TRUE,INDEX(Q15316:Q37040="",,),0)-1),"")</f>
        <v>2</v>
      </c>
      <c r="Q15316">
        <v>1</v>
      </c>
      <c r="R15316">
        <f t="shared" si="392"/>
        <v>0</v>
      </c>
    </row>
    <row r="15317" spans="1:18" x14ac:dyDescent="0.3">
      <c r="A15317" t="s">
        <v>1031</v>
      </c>
      <c r="B15317" s="1">
        <v>38334</v>
      </c>
      <c r="C15317" t="s">
        <v>16</v>
      </c>
      <c r="D15317" t="s">
        <v>1085</v>
      </c>
      <c r="E15317" t="s">
        <v>1086</v>
      </c>
      <c r="G15317" s="6" t="s">
        <v>29</v>
      </c>
      <c r="H15317" t="s">
        <v>30</v>
      </c>
      <c r="I15317" t="s">
        <v>21</v>
      </c>
      <c r="J15317" t="s">
        <v>22</v>
      </c>
      <c r="K15317">
        <v>1.6</v>
      </c>
      <c r="L15317">
        <v>117</v>
      </c>
      <c r="M15317" t="s">
        <v>1087</v>
      </c>
      <c r="N15317">
        <v>117</v>
      </c>
      <c r="O15317" t="s">
        <v>24</v>
      </c>
      <c r="P15317" cm="1">
        <f t="array" ref="P15317">IF(Q15317&gt;0,INDEX(Q15317:Q37041,MATCH(TRUE,INDEX(Q15317:Q37041="",,),0)-1),"")</f>
        <v>2</v>
      </c>
      <c r="Q15317">
        <v>1</v>
      </c>
      <c r="R15317">
        <f t="shared" si="392"/>
        <v>0</v>
      </c>
    </row>
    <row r="15318" spans="1:18" x14ac:dyDescent="0.3">
      <c r="A15318" t="s">
        <v>1031</v>
      </c>
      <c r="B15318" s="1">
        <v>38334</v>
      </c>
      <c r="C15318" t="s">
        <v>16</v>
      </c>
      <c r="D15318" t="s">
        <v>1085</v>
      </c>
      <c r="E15318" t="s">
        <v>1086</v>
      </c>
      <c r="G15318" s="6" t="s">
        <v>29</v>
      </c>
      <c r="H15318" t="s">
        <v>30</v>
      </c>
      <c r="I15318" t="s">
        <v>26</v>
      </c>
      <c r="J15318" t="s">
        <v>27</v>
      </c>
      <c r="K15318">
        <v>79.5</v>
      </c>
      <c r="L15318">
        <v>12.25</v>
      </c>
      <c r="M15318" t="s">
        <v>1087</v>
      </c>
      <c r="N15318">
        <v>12.25</v>
      </c>
      <c r="O15318" t="s">
        <v>24</v>
      </c>
      <c r="P15318" cm="1">
        <f t="array" ref="P15318">IF(Q15318&gt;0,INDEX(Q15318:Q37042,MATCH(TRUE,INDEX(Q15318:Q37042="",,),0)-1),"")</f>
        <v>2</v>
      </c>
      <c r="Q15318">
        <v>1</v>
      </c>
      <c r="R15318">
        <f t="shared" si="392"/>
        <v>0</v>
      </c>
    </row>
    <row r="15319" spans="1:18" x14ac:dyDescent="0.3">
      <c r="A15319" t="s">
        <v>1031</v>
      </c>
      <c r="B15319" s="1">
        <v>38334</v>
      </c>
      <c r="C15319" t="s">
        <v>16</v>
      </c>
      <c r="D15319" t="s">
        <v>1085</v>
      </c>
      <c r="E15319" t="s">
        <v>1086</v>
      </c>
      <c r="G15319" s="6" t="s">
        <v>29</v>
      </c>
      <c r="H15319" t="s">
        <v>20</v>
      </c>
      <c r="I15319" t="s">
        <v>26</v>
      </c>
      <c r="J15319" t="s">
        <v>27</v>
      </c>
      <c r="K15319">
        <v>61</v>
      </c>
      <c r="L15319">
        <v>7.2</v>
      </c>
      <c r="M15319" t="s">
        <v>1087</v>
      </c>
      <c r="N15319">
        <v>7.2</v>
      </c>
      <c r="O15319" t="s">
        <v>24</v>
      </c>
      <c r="P15319" cm="1">
        <f t="array" ref="P15319">IF(Q15319&gt;0,INDEX(Q15319:Q37043,MATCH(TRUE,INDEX(Q15319:Q37043="",,),0)-1),"")</f>
        <v>2</v>
      </c>
      <c r="Q15319">
        <v>1</v>
      </c>
      <c r="R15319">
        <f t="shared" si="392"/>
        <v>0</v>
      </c>
    </row>
    <row r="15320" spans="1:18" x14ac:dyDescent="0.3">
      <c r="A15320" t="s">
        <v>1031</v>
      </c>
      <c r="B15320" s="1">
        <v>38334</v>
      </c>
      <c r="C15320" t="s">
        <v>16</v>
      </c>
      <c r="D15320" t="s">
        <v>1085</v>
      </c>
      <c r="E15320" t="s">
        <v>1086</v>
      </c>
      <c r="G15320" s="6" t="s">
        <v>29</v>
      </c>
      <c r="H15320" t="s">
        <v>126</v>
      </c>
      <c r="I15320" t="s">
        <v>26</v>
      </c>
      <c r="J15320" t="s">
        <v>27</v>
      </c>
      <c r="K15320">
        <v>9</v>
      </c>
      <c r="L15320">
        <v>12.75</v>
      </c>
      <c r="M15320" t="s">
        <v>1087</v>
      </c>
      <c r="N15320">
        <v>12.75</v>
      </c>
      <c r="O15320" t="s">
        <v>24</v>
      </c>
      <c r="P15320" cm="1">
        <f t="array" ref="P15320">IF(Q15320&gt;0,INDEX(Q15320:Q37044,MATCH(TRUE,INDEX(Q15320:Q37044="",,),0)-1),"")</f>
        <v>2</v>
      </c>
      <c r="Q15320">
        <v>1</v>
      </c>
      <c r="R15320">
        <f t="shared" si="392"/>
        <v>0</v>
      </c>
    </row>
    <row r="15321" spans="1:18" x14ac:dyDescent="0.3">
      <c r="A15321" t="s">
        <v>1031</v>
      </c>
      <c r="B15321" s="1">
        <v>38334</v>
      </c>
      <c r="C15321" t="s">
        <v>16</v>
      </c>
      <c r="D15321" t="s">
        <v>1085</v>
      </c>
      <c r="E15321" t="s">
        <v>1086</v>
      </c>
      <c r="G15321" s="6" t="s">
        <v>29</v>
      </c>
      <c r="H15321" t="s">
        <v>25</v>
      </c>
      <c r="I15321" t="s">
        <v>26</v>
      </c>
      <c r="J15321" t="s">
        <v>27</v>
      </c>
      <c r="K15321">
        <v>85.6</v>
      </c>
      <c r="L15321">
        <v>27</v>
      </c>
      <c r="M15321" t="s">
        <v>1087</v>
      </c>
      <c r="N15321">
        <v>27</v>
      </c>
      <c r="O15321" t="s">
        <v>24</v>
      </c>
      <c r="P15321" cm="1">
        <f t="array" ref="P15321">IF(Q15321&gt;0,INDEX(Q15321:Q37045,MATCH(TRUE,INDEX(Q15321:Q37045="",,),0)-1),"")</f>
        <v>2</v>
      </c>
      <c r="Q15321">
        <v>1</v>
      </c>
      <c r="R15321">
        <f t="shared" si="392"/>
        <v>0</v>
      </c>
    </row>
    <row r="15322" spans="1:18" x14ac:dyDescent="0.3">
      <c r="A15322" t="s">
        <v>1031</v>
      </c>
      <c r="B15322" s="1">
        <v>38334</v>
      </c>
      <c r="C15322" t="s">
        <v>16</v>
      </c>
      <c r="D15322" t="s">
        <v>1085</v>
      </c>
      <c r="E15322" t="s">
        <v>1086</v>
      </c>
      <c r="G15322" s="6" t="s">
        <v>29</v>
      </c>
      <c r="H15322" t="s">
        <v>28</v>
      </c>
      <c r="I15322" t="s">
        <v>26</v>
      </c>
      <c r="J15322" t="s">
        <v>27</v>
      </c>
      <c r="K15322">
        <v>8.5</v>
      </c>
      <c r="L15322">
        <v>22.4</v>
      </c>
      <c r="M15322" t="s">
        <v>1087</v>
      </c>
      <c r="N15322">
        <v>22.4</v>
      </c>
      <c r="O15322" t="s">
        <v>24</v>
      </c>
      <c r="P15322" cm="1">
        <f t="array" ref="P15322">IF(Q15322&gt;0,INDEX(Q15322:Q37046,MATCH(TRUE,INDEX(Q15322:Q37046="",,),0)-1),"")</f>
        <v>2</v>
      </c>
      <c r="Q15322">
        <v>1</v>
      </c>
      <c r="R15322">
        <f t="shared" si="392"/>
        <v>0</v>
      </c>
    </row>
    <row r="15323" spans="1:18" x14ac:dyDescent="0.3">
      <c r="A15323" t="s">
        <v>1031</v>
      </c>
      <c r="B15323" s="1">
        <v>38334</v>
      </c>
      <c r="C15323" t="s">
        <v>16</v>
      </c>
      <c r="D15323" t="s">
        <v>1085</v>
      </c>
      <c r="E15323" t="s">
        <v>1086</v>
      </c>
      <c r="G15323" t="s">
        <v>19</v>
      </c>
      <c r="H15323" t="s">
        <v>20</v>
      </c>
      <c r="I15323" t="s">
        <v>21</v>
      </c>
      <c r="J15323" t="s">
        <v>22</v>
      </c>
      <c r="K15323">
        <v>22.3</v>
      </c>
      <c r="L15323">
        <v>371.95</v>
      </c>
      <c r="M15323" t="s">
        <v>922</v>
      </c>
      <c r="N15323">
        <v>380</v>
      </c>
      <c r="P15323" cm="1">
        <f t="array" ref="P15323">IF(Q15323&gt;0,INDEX(Q15323:Q37047,MATCH(TRUE,INDEX(Q15323:Q37047="",,),0)-1),"")</f>
        <v>2</v>
      </c>
      <c r="Q15323">
        <v>2</v>
      </c>
      <c r="R15323">
        <f t="shared" si="392"/>
        <v>0</v>
      </c>
    </row>
    <row r="15324" spans="1:18" x14ac:dyDescent="0.3">
      <c r="A15324" t="s">
        <v>1031</v>
      </c>
      <c r="B15324" s="1">
        <v>38334</v>
      </c>
      <c r="C15324" t="s">
        <v>16</v>
      </c>
      <c r="D15324" t="s">
        <v>1085</v>
      </c>
      <c r="E15324" t="s">
        <v>1086</v>
      </c>
      <c r="G15324" t="s">
        <v>19</v>
      </c>
      <c r="H15324" t="s">
        <v>43</v>
      </c>
      <c r="I15324" t="s">
        <v>21</v>
      </c>
      <c r="J15324" t="s">
        <v>22</v>
      </c>
      <c r="K15324">
        <v>62.8</v>
      </c>
      <c r="L15324">
        <v>161</v>
      </c>
      <c r="M15324" t="s">
        <v>922</v>
      </c>
      <c r="N15324">
        <v>180</v>
      </c>
      <c r="P15324" cm="1">
        <f t="array" ref="P15324">IF(Q15324&gt;0,INDEX(Q15324:Q37048,MATCH(TRUE,INDEX(Q15324:Q37048="",,),0)-1),"")</f>
        <v>2</v>
      </c>
      <c r="Q15324">
        <v>2</v>
      </c>
      <c r="R15324">
        <f t="shared" si="392"/>
        <v>0</v>
      </c>
    </row>
    <row r="15325" spans="1:18" x14ac:dyDescent="0.3">
      <c r="A15325" t="s">
        <v>1031</v>
      </c>
      <c r="B15325" s="1">
        <v>38334</v>
      </c>
      <c r="C15325" t="s">
        <v>16</v>
      </c>
      <c r="D15325" t="s">
        <v>1085</v>
      </c>
      <c r="E15325" t="s">
        <v>1086</v>
      </c>
      <c r="G15325" t="s">
        <v>19</v>
      </c>
      <c r="H15325" t="s">
        <v>43</v>
      </c>
      <c r="I15325" t="s">
        <v>26</v>
      </c>
      <c r="J15325" t="s">
        <v>27</v>
      </c>
      <c r="K15325">
        <v>336</v>
      </c>
      <c r="L15325">
        <v>16.84</v>
      </c>
      <c r="M15325" t="s">
        <v>922</v>
      </c>
      <c r="N15325">
        <v>17</v>
      </c>
      <c r="P15325" cm="1">
        <f t="array" ref="P15325">IF(Q15325&gt;0,INDEX(Q15325:Q37049,MATCH(TRUE,INDEX(Q15325:Q37049="",,),0)-1),"")</f>
        <v>2</v>
      </c>
      <c r="Q15325">
        <v>2</v>
      </c>
      <c r="R15325">
        <f t="shared" si="392"/>
        <v>0</v>
      </c>
    </row>
    <row r="15326" spans="1:18" x14ac:dyDescent="0.3">
      <c r="A15326" t="s">
        <v>1031</v>
      </c>
      <c r="B15326" s="1">
        <v>38334</v>
      </c>
      <c r="C15326" t="s">
        <v>16</v>
      </c>
      <c r="D15326" t="s">
        <v>1085</v>
      </c>
      <c r="E15326" t="s">
        <v>1086</v>
      </c>
      <c r="G15326" s="6" t="s">
        <v>29</v>
      </c>
      <c r="H15326" t="s">
        <v>30</v>
      </c>
      <c r="I15326" t="s">
        <v>21</v>
      </c>
      <c r="J15326" t="s">
        <v>22</v>
      </c>
      <c r="K15326">
        <v>1.6</v>
      </c>
      <c r="L15326">
        <v>117</v>
      </c>
      <c r="M15326" t="s">
        <v>922</v>
      </c>
      <c r="N15326">
        <v>117</v>
      </c>
      <c r="P15326" cm="1">
        <f t="array" ref="P15326">IF(Q15326&gt;0,INDEX(Q15326:Q37050,MATCH(TRUE,INDEX(Q15326:Q37050="",,),0)-1),"")</f>
        <v>2</v>
      </c>
      <c r="Q15326">
        <v>2</v>
      </c>
      <c r="R15326">
        <f t="shared" si="392"/>
        <v>0</v>
      </c>
    </row>
    <row r="15327" spans="1:18" x14ac:dyDescent="0.3">
      <c r="A15327" t="s">
        <v>1031</v>
      </c>
      <c r="B15327" s="1">
        <v>38334</v>
      </c>
      <c r="C15327" t="s">
        <v>16</v>
      </c>
      <c r="D15327" t="s">
        <v>1085</v>
      </c>
      <c r="E15327" t="s">
        <v>1086</v>
      </c>
      <c r="G15327" s="6" t="s">
        <v>29</v>
      </c>
      <c r="H15327" t="s">
        <v>30</v>
      </c>
      <c r="I15327" t="s">
        <v>26</v>
      </c>
      <c r="J15327" t="s">
        <v>27</v>
      </c>
      <c r="K15327">
        <v>79.5</v>
      </c>
      <c r="L15327">
        <v>12.25</v>
      </c>
      <c r="M15327" t="s">
        <v>922</v>
      </c>
      <c r="N15327">
        <v>12.25</v>
      </c>
      <c r="P15327" cm="1">
        <f t="array" ref="P15327">IF(Q15327&gt;0,INDEX(Q15327:Q37051,MATCH(TRUE,INDEX(Q15327:Q37051="",,),0)-1),"")</f>
        <v>2</v>
      </c>
      <c r="Q15327">
        <v>2</v>
      </c>
      <c r="R15327">
        <f t="shared" si="392"/>
        <v>0</v>
      </c>
    </row>
    <row r="15328" spans="1:18" x14ac:dyDescent="0.3">
      <c r="A15328" t="s">
        <v>1031</v>
      </c>
      <c r="B15328" s="1">
        <v>38334</v>
      </c>
      <c r="C15328" t="s">
        <v>16</v>
      </c>
      <c r="D15328" t="s">
        <v>1085</v>
      </c>
      <c r="E15328" t="s">
        <v>1086</v>
      </c>
      <c r="G15328" s="6" t="s">
        <v>29</v>
      </c>
      <c r="H15328" t="s">
        <v>20</v>
      </c>
      <c r="I15328" t="s">
        <v>26</v>
      </c>
      <c r="J15328" t="s">
        <v>27</v>
      </c>
      <c r="K15328">
        <v>61</v>
      </c>
      <c r="L15328">
        <v>7.2</v>
      </c>
      <c r="M15328" t="s">
        <v>922</v>
      </c>
      <c r="N15328">
        <v>7.2</v>
      </c>
      <c r="P15328" cm="1">
        <f t="array" ref="P15328">IF(Q15328&gt;0,INDEX(Q15328:Q37052,MATCH(TRUE,INDEX(Q15328:Q37052="",,),0)-1),"")</f>
        <v>2</v>
      </c>
      <c r="Q15328">
        <v>2</v>
      </c>
      <c r="R15328">
        <f t="shared" si="392"/>
        <v>0</v>
      </c>
    </row>
    <row r="15329" spans="1:18" x14ac:dyDescent="0.3">
      <c r="A15329" t="s">
        <v>1031</v>
      </c>
      <c r="B15329" s="1">
        <v>38334</v>
      </c>
      <c r="C15329" t="s">
        <v>16</v>
      </c>
      <c r="D15329" t="s">
        <v>1085</v>
      </c>
      <c r="E15329" t="s">
        <v>1086</v>
      </c>
      <c r="G15329" s="6" t="s">
        <v>29</v>
      </c>
      <c r="H15329" t="s">
        <v>126</v>
      </c>
      <c r="I15329" t="s">
        <v>26</v>
      </c>
      <c r="J15329" t="s">
        <v>27</v>
      </c>
      <c r="K15329">
        <v>9</v>
      </c>
      <c r="L15329">
        <v>12.75</v>
      </c>
      <c r="M15329" t="s">
        <v>922</v>
      </c>
      <c r="N15329">
        <v>12.75</v>
      </c>
      <c r="P15329" cm="1">
        <f t="array" ref="P15329">IF(Q15329&gt;0,INDEX(Q15329:Q37053,MATCH(TRUE,INDEX(Q15329:Q37053="",,),0)-1),"")</f>
        <v>2</v>
      </c>
      <c r="Q15329">
        <v>2</v>
      </c>
      <c r="R15329">
        <f t="shared" si="392"/>
        <v>0</v>
      </c>
    </row>
    <row r="15330" spans="1:18" x14ac:dyDescent="0.3">
      <c r="A15330" t="s">
        <v>1031</v>
      </c>
      <c r="B15330" s="1">
        <v>38334</v>
      </c>
      <c r="C15330" t="s">
        <v>16</v>
      </c>
      <c r="D15330" t="s">
        <v>1085</v>
      </c>
      <c r="E15330" t="s">
        <v>1086</v>
      </c>
      <c r="G15330" s="6" t="s">
        <v>29</v>
      </c>
      <c r="H15330" t="s">
        <v>25</v>
      </c>
      <c r="I15330" t="s">
        <v>26</v>
      </c>
      <c r="J15330" t="s">
        <v>27</v>
      </c>
      <c r="K15330">
        <v>85.6</v>
      </c>
      <c r="L15330">
        <v>27</v>
      </c>
      <c r="M15330" t="s">
        <v>922</v>
      </c>
      <c r="N15330">
        <v>27</v>
      </c>
      <c r="P15330" cm="1">
        <f t="array" ref="P15330">IF(Q15330&gt;0,INDEX(Q15330:Q37054,MATCH(TRUE,INDEX(Q15330:Q37054="",,),0)-1),"")</f>
        <v>2</v>
      </c>
      <c r="Q15330">
        <v>2</v>
      </c>
      <c r="R15330">
        <f t="shared" si="392"/>
        <v>0</v>
      </c>
    </row>
    <row r="15331" spans="1:18" x14ac:dyDescent="0.3">
      <c r="A15331" t="s">
        <v>1031</v>
      </c>
      <c r="B15331" s="1">
        <v>38334</v>
      </c>
      <c r="C15331" t="s">
        <v>16</v>
      </c>
      <c r="D15331" t="s">
        <v>1085</v>
      </c>
      <c r="E15331" t="s">
        <v>1086</v>
      </c>
      <c r="G15331" s="6" t="s">
        <v>29</v>
      </c>
      <c r="H15331" t="s">
        <v>28</v>
      </c>
      <c r="I15331" t="s">
        <v>26</v>
      </c>
      <c r="J15331" t="s">
        <v>27</v>
      </c>
      <c r="K15331">
        <v>8.5</v>
      </c>
      <c r="L15331">
        <v>22.4</v>
      </c>
      <c r="M15331" t="s">
        <v>922</v>
      </c>
      <c r="N15331">
        <v>22.4</v>
      </c>
      <c r="P15331" cm="1">
        <f t="array" ref="P15331">IF(Q15331&gt;0,INDEX(Q15331:Q37055,MATCH(TRUE,INDEX(Q15331:Q37055="",,),0)-1),"")</f>
        <v>2</v>
      </c>
      <c r="Q15331">
        <v>2</v>
      </c>
      <c r="R15331">
        <f t="shared" si="392"/>
        <v>0</v>
      </c>
    </row>
    <row r="15332" spans="1:18" x14ac:dyDescent="0.3">
      <c r="P15332" t="str" cm="1">
        <f t="array" ref="P15332">IF(Q15332&gt;0,INDEX(Q15332:Q37056,MATCH(TRUE,INDEX(Q15332:Q37056="",,),0)-1),"")</f>
        <v/>
      </c>
      <c r="R15332" t="str">
        <f t="shared" si="392"/>
        <v/>
      </c>
    </row>
    <row r="15333" spans="1:18" x14ac:dyDescent="0.3">
      <c r="A15333" t="s">
        <v>1031</v>
      </c>
      <c r="B15333" s="1">
        <v>38334</v>
      </c>
      <c r="C15333" t="s">
        <v>16</v>
      </c>
      <c r="D15333" t="s">
        <v>1088</v>
      </c>
      <c r="E15333" t="s">
        <v>1089</v>
      </c>
      <c r="G15333" t="s">
        <v>19</v>
      </c>
      <c r="H15333" t="s">
        <v>41</v>
      </c>
      <c r="I15333" t="s">
        <v>26</v>
      </c>
      <c r="J15333" t="s">
        <v>27</v>
      </c>
      <c r="K15333">
        <v>40.700000000000003</v>
      </c>
      <c r="L15333">
        <v>47.8</v>
      </c>
      <c r="M15333" t="s">
        <v>523</v>
      </c>
      <c r="N15333">
        <v>190</v>
      </c>
      <c r="O15333" t="s">
        <v>24</v>
      </c>
      <c r="P15333" cm="1">
        <f t="array" ref="P15333">IF(Q15333&gt;0,INDEX(Q15333:Q37057,MATCH(TRUE,INDEX(Q15333:Q37057="",,),0)-1),"")</f>
        <v>3</v>
      </c>
      <c r="Q15333">
        <v>1</v>
      </c>
      <c r="R15333">
        <f t="shared" si="392"/>
        <v>0</v>
      </c>
    </row>
    <row r="15334" spans="1:18" x14ac:dyDescent="0.3">
      <c r="A15334" t="s">
        <v>1031</v>
      </c>
      <c r="B15334" s="1">
        <v>38334</v>
      </c>
      <c r="C15334" t="s">
        <v>16</v>
      </c>
      <c r="D15334" t="s">
        <v>1088</v>
      </c>
      <c r="E15334" t="s">
        <v>1089</v>
      </c>
      <c r="G15334" t="s">
        <v>19</v>
      </c>
      <c r="H15334" t="s">
        <v>28</v>
      </c>
      <c r="I15334" t="s">
        <v>26</v>
      </c>
      <c r="J15334" t="s">
        <v>27</v>
      </c>
      <c r="K15334">
        <v>346.5</v>
      </c>
      <c r="L15334">
        <v>20.45</v>
      </c>
      <c r="M15334" t="s">
        <v>523</v>
      </c>
      <c r="N15334">
        <v>20.45</v>
      </c>
      <c r="O15334" t="s">
        <v>24</v>
      </c>
      <c r="P15334" cm="1">
        <f t="array" ref="P15334">IF(Q15334&gt;0,INDEX(Q15334:Q37058,MATCH(TRUE,INDEX(Q15334:Q37058="",,),0)-1),"")</f>
        <v>3</v>
      </c>
      <c r="Q15334">
        <v>1</v>
      </c>
      <c r="R15334">
        <f t="shared" si="392"/>
        <v>0</v>
      </c>
    </row>
    <row r="15335" spans="1:18" x14ac:dyDescent="0.3">
      <c r="A15335" t="s">
        <v>1031</v>
      </c>
      <c r="B15335" s="1">
        <v>38334</v>
      </c>
      <c r="C15335" t="s">
        <v>16</v>
      </c>
      <c r="D15335" t="s">
        <v>1088</v>
      </c>
      <c r="E15335" t="s">
        <v>1089</v>
      </c>
      <c r="G15335" s="6" t="s">
        <v>29</v>
      </c>
      <c r="H15335" t="s">
        <v>41</v>
      </c>
      <c r="I15335" t="s">
        <v>21</v>
      </c>
      <c r="J15335" t="s">
        <v>22</v>
      </c>
      <c r="K15335">
        <v>2.5</v>
      </c>
      <c r="L15335">
        <v>150</v>
      </c>
      <c r="M15335" t="s">
        <v>523</v>
      </c>
      <c r="N15335">
        <v>150</v>
      </c>
      <c r="O15335" t="s">
        <v>24</v>
      </c>
      <c r="P15335" cm="1">
        <f t="array" ref="P15335">IF(Q15335&gt;0,INDEX(Q15335:Q37059,MATCH(TRUE,INDEX(Q15335:Q37059="",,),0)-1),"")</f>
        <v>3</v>
      </c>
      <c r="Q15335">
        <v>1</v>
      </c>
      <c r="R15335">
        <f t="shared" si="392"/>
        <v>0</v>
      </c>
    </row>
    <row r="15336" spans="1:18" x14ac:dyDescent="0.3">
      <c r="A15336" t="s">
        <v>1031</v>
      </c>
      <c r="B15336" s="1">
        <v>38334</v>
      </c>
      <c r="C15336" t="s">
        <v>16</v>
      </c>
      <c r="D15336" t="s">
        <v>1088</v>
      </c>
      <c r="E15336" t="s">
        <v>1089</v>
      </c>
      <c r="G15336" s="6" t="s">
        <v>29</v>
      </c>
      <c r="H15336" t="s">
        <v>30</v>
      </c>
      <c r="I15336" t="s">
        <v>26</v>
      </c>
      <c r="J15336" t="s">
        <v>27</v>
      </c>
      <c r="K15336">
        <v>23.6</v>
      </c>
      <c r="L15336">
        <v>13.8</v>
      </c>
      <c r="M15336" t="s">
        <v>523</v>
      </c>
      <c r="N15336">
        <v>13.8</v>
      </c>
      <c r="O15336" t="s">
        <v>24</v>
      </c>
      <c r="P15336" cm="1">
        <f t="array" ref="P15336">IF(Q15336&gt;0,INDEX(Q15336:Q37060,MATCH(TRUE,INDEX(Q15336:Q37060="",,),0)-1),"")</f>
        <v>3</v>
      </c>
      <c r="Q15336">
        <v>1</v>
      </c>
      <c r="R15336">
        <f t="shared" si="392"/>
        <v>0</v>
      </c>
    </row>
    <row r="15337" spans="1:18" x14ac:dyDescent="0.3">
      <c r="A15337" t="s">
        <v>1031</v>
      </c>
      <c r="B15337" s="1">
        <v>38334</v>
      </c>
      <c r="C15337" t="s">
        <v>16</v>
      </c>
      <c r="D15337" t="s">
        <v>1088</v>
      </c>
      <c r="E15337" t="s">
        <v>1089</v>
      </c>
      <c r="G15337" s="6" t="s">
        <v>29</v>
      </c>
      <c r="H15337" t="s">
        <v>20</v>
      </c>
      <c r="I15337" t="s">
        <v>26</v>
      </c>
      <c r="J15337" t="s">
        <v>27</v>
      </c>
      <c r="K15337">
        <v>30.7</v>
      </c>
      <c r="L15337">
        <v>6.7</v>
      </c>
      <c r="M15337" t="s">
        <v>523</v>
      </c>
      <c r="N15337">
        <v>6.7</v>
      </c>
      <c r="O15337" t="s">
        <v>24</v>
      </c>
      <c r="P15337" cm="1">
        <f t="array" ref="P15337">IF(Q15337&gt;0,INDEX(Q15337:Q37061,MATCH(TRUE,INDEX(Q15337:Q37061="",,),0)-1),"")</f>
        <v>3</v>
      </c>
      <c r="Q15337">
        <v>1</v>
      </c>
      <c r="R15337">
        <f t="shared" si="392"/>
        <v>0</v>
      </c>
    </row>
    <row r="15338" spans="1:18" x14ac:dyDescent="0.3">
      <c r="A15338" t="s">
        <v>1031</v>
      </c>
      <c r="B15338" s="1">
        <v>38334</v>
      </c>
      <c r="C15338" t="s">
        <v>16</v>
      </c>
      <c r="D15338" t="s">
        <v>1088</v>
      </c>
      <c r="E15338" t="s">
        <v>1089</v>
      </c>
      <c r="G15338" s="6" t="s">
        <v>29</v>
      </c>
      <c r="H15338" t="s">
        <v>99</v>
      </c>
      <c r="I15338" t="s">
        <v>26</v>
      </c>
      <c r="J15338" t="s">
        <v>27</v>
      </c>
      <c r="K15338">
        <v>6.7</v>
      </c>
      <c r="L15338">
        <v>9.25</v>
      </c>
      <c r="M15338" t="s">
        <v>523</v>
      </c>
      <c r="N15338">
        <v>9.25</v>
      </c>
      <c r="O15338" t="s">
        <v>24</v>
      </c>
      <c r="P15338" cm="1">
        <f t="array" ref="P15338">IF(Q15338&gt;0,INDEX(Q15338:Q37062,MATCH(TRUE,INDEX(Q15338:Q37062="",,),0)-1),"")</f>
        <v>3</v>
      </c>
      <c r="Q15338">
        <v>1</v>
      </c>
      <c r="R15338">
        <f t="shared" si="392"/>
        <v>0</v>
      </c>
    </row>
    <row r="15339" spans="1:18" x14ac:dyDescent="0.3">
      <c r="A15339" t="s">
        <v>1031</v>
      </c>
      <c r="B15339" s="1">
        <v>38334</v>
      </c>
      <c r="C15339" t="s">
        <v>16</v>
      </c>
      <c r="D15339" t="s">
        <v>1088</v>
      </c>
      <c r="E15339" t="s">
        <v>1089</v>
      </c>
      <c r="G15339" s="6" t="s">
        <v>29</v>
      </c>
      <c r="H15339" t="s">
        <v>69</v>
      </c>
      <c r="I15339" t="s">
        <v>26</v>
      </c>
      <c r="J15339" t="s">
        <v>27</v>
      </c>
      <c r="K15339">
        <v>11.5</v>
      </c>
      <c r="L15339">
        <v>11.9</v>
      </c>
      <c r="M15339" t="s">
        <v>523</v>
      </c>
      <c r="N15339">
        <v>11.9</v>
      </c>
      <c r="O15339" t="s">
        <v>24</v>
      </c>
      <c r="P15339" cm="1">
        <f t="array" ref="P15339">IF(Q15339&gt;0,INDEX(Q15339:Q37063,MATCH(TRUE,INDEX(Q15339:Q37063="",,),0)-1),"")</f>
        <v>3</v>
      </c>
      <c r="Q15339">
        <v>1</v>
      </c>
      <c r="R15339">
        <f t="shared" si="392"/>
        <v>0</v>
      </c>
    </row>
    <row r="15340" spans="1:18" x14ac:dyDescent="0.3">
      <c r="A15340" t="s">
        <v>1031</v>
      </c>
      <c r="B15340" s="1">
        <v>38334</v>
      </c>
      <c r="C15340" t="s">
        <v>16</v>
      </c>
      <c r="D15340" t="s">
        <v>1088</v>
      </c>
      <c r="E15340" t="s">
        <v>1089</v>
      </c>
      <c r="G15340" s="6" t="s">
        <v>29</v>
      </c>
      <c r="H15340" t="s">
        <v>63</v>
      </c>
      <c r="I15340" t="s">
        <v>26</v>
      </c>
      <c r="J15340" t="s">
        <v>27</v>
      </c>
      <c r="K15340">
        <v>10.6</v>
      </c>
      <c r="L15340">
        <v>16.350000000000001</v>
      </c>
      <c r="M15340" t="s">
        <v>523</v>
      </c>
      <c r="N15340">
        <v>16.350000000000001</v>
      </c>
      <c r="O15340" t="s">
        <v>24</v>
      </c>
      <c r="P15340" cm="1">
        <f t="array" ref="P15340">IF(Q15340&gt;0,INDEX(Q15340:Q37064,MATCH(TRUE,INDEX(Q15340:Q37064="",,),0)-1),"")</f>
        <v>3</v>
      </c>
      <c r="Q15340">
        <v>1</v>
      </c>
      <c r="R15340">
        <f t="shared" si="392"/>
        <v>0</v>
      </c>
    </row>
    <row r="15341" spans="1:18" x14ac:dyDescent="0.3">
      <c r="A15341" t="s">
        <v>1031</v>
      </c>
      <c r="B15341" s="1">
        <v>38334</v>
      </c>
      <c r="C15341" t="s">
        <v>16</v>
      </c>
      <c r="D15341" t="s">
        <v>1088</v>
      </c>
      <c r="E15341" t="s">
        <v>1089</v>
      </c>
      <c r="G15341" t="s">
        <v>19</v>
      </c>
      <c r="H15341" t="s">
        <v>41</v>
      </c>
      <c r="I15341" t="s">
        <v>26</v>
      </c>
      <c r="J15341" t="s">
        <v>27</v>
      </c>
      <c r="K15341">
        <v>40.700000000000003</v>
      </c>
      <c r="L15341">
        <v>47.8</v>
      </c>
      <c r="M15341" t="s">
        <v>44</v>
      </c>
      <c r="N15341">
        <v>47.8</v>
      </c>
      <c r="P15341" cm="1">
        <f t="array" ref="P15341">IF(Q15341&gt;0,INDEX(Q15341:Q37065,MATCH(TRUE,INDEX(Q15341:Q37065="",,),0)-1),"")</f>
        <v>3</v>
      </c>
      <c r="Q15341">
        <v>2</v>
      </c>
      <c r="R15341">
        <f t="shared" si="392"/>
        <v>0</v>
      </c>
    </row>
    <row r="15342" spans="1:18" x14ac:dyDescent="0.3">
      <c r="A15342" t="s">
        <v>1031</v>
      </c>
      <c r="B15342" s="1">
        <v>38334</v>
      </c>
      <c r="C15342" t="s">
        <v>16</v>
      </c>
      <c r="D15342" t="s">
        <v>1088</v>
      </c>
      <c r="E15342" t="s">
        <v>1089</v>
      </c>
      <c r="G15342" t="s">
        <v>19</v>
      </c>
      <c r="H15342" t="s">
        <v>28</v>
      </c>
      <c r="I15342" t="s">
        <v>26</v>
      </c>
      <c r="J15342" t="s">
        <v>27</v>
      </c>
      <c r="K15342">
        <v>346.5</v>
      </c>
      <c r="L15342">
        <v>20.45</v>
      </c>
      <c r="M15342" t="s">
        <v>44</v>
      </c>
      <c r="N15342">
        <v>35.99</v>
      </c>
      <c r="P15342" cm="1">
        <f t="array" ref="P15342">IF(Q15342&gt;0,INDEX(Q15342:Q37066,MATCH(TRUE,INDEX(Q15342:Q37066="",,),0)-1),"")</f>
        <v>3</v>
      </c>
      <c r="Q15342">
        <v>2</v>
      </c>
      <c r="R15342">
        <f t="shared" si="392"/>
        <v>0</v>
      </c>
    </row>
    <row r="15343" spans="1:18" x14ac:dyDescent="0.3">
      <c r="A15343" t="s">
        <v>1031</v>
      </c>
      <c r="B15343" s="1">
        <v>38334</v>
      </c>
      <c r="C15343" t="s">
        <v>16</v>
      </c>
      <c r="D15343" t="s">
        <v>1088</v>
      </c>
      <c r="E15343" t="s">
        <v>1089</v>
      </c>
      <c r="G15343" s="6" t="s">
        <v>29</v>
      </c>
      <c r="H15343" t="s">
        <v>41</v>
      </c>
      <c r="I15343" t="s">
        <v>21</v>
      </c>
      <c r="J15343" t="s">
        <v>22</v>
      </c>
      <c r="K15343">
        <v>2.5</v>
      </c>
      <c r="L15343">
        <v>150</v>
      </c>
      <c r="M15343" t="s">
        <v>44</v>
      </c>
      <c r="N15343">
        <v>150</v>
      </c>
      <c r="P15343" cm="1">
        <f t="array" ref="P15343">IF(Q15343&gt;0,INDEX(Q15343:Q37067,MATCH(TRUE,INDEX(Q15343:Q37067="",,),0)-1),"")</f>
        <v>3</v>
      </c>
      <c r="Q15343">
        <v>2</v>
      </c>
      <c r="R15343">
        <f t="shared" si="392"/>
        <v>0</v>
      </c>
    </row>
    <row r="15344" spans="1:18" x14ac:dyDescent="0.3">
      <c r="A15344" t="s">
        <v>1031</v>
      </c>
      <c r="B15344" s="1">
        <v>38334</v>
      </c>
      <c r="C15344" t="s">
        <v>16</v>
      </c>
      <c r="D15344" t="s">
        <v>1088</v>
      </c>
      <c r="E15344" t="s">
        <v>1089</v>
      </c>
      <c r="G15344" s="6" t="s">
        <v>29</v>
      </c>
      <c r="H15344" t="s">
        <v>30</v>
      </c>
      <c r="I15344" t="s">
        <v>26</v>
      </c>
      <c r="J15344" t="s">
        <v>27</v>
      </c>
      <c r="K15344">
        <v>23.6</v>
      </c>
      <c r="L15344">
        <v>13.8</v>
      </c>
      <c r="M15344" t="s">
        <v>44</v>
      </c>
      <c r="N15344">
        <v>13.8</v>
      </c>
      <c r="P15344" cm="1">
        <f t="array" ref="P15344">IF(Q15344&gt;0,INDEX(Q15344:Q37068,MATCH(TRUE,INDEX(Q15344:Q37068="",,),0)-1),"")</f>
        <v>3</v>
      </c>
      <c r="Q15344">
        <v>2</v>
      </c>
      <c r="R15344">
        <f t="shared" si="392"/>
        <v>0</v>
      </c>
    </row>
    <row r="15345" spans="1:18" x14ac:dyDescent="0.3">
      <c r="A15345" t="s">
        <v>1031</v>
      </c>
      <c r="B15345" s="1">
        <v>38334</v>
      </c>
      <c r="C15345" t="s">
        <v>16</v>
      </c>
      <c r="D15345" t="s">
        <v>1088</v>
      </c>
      <c r="E15345" t="s">
        <v>1089</v>
      </c>
      <c r="G15345" s="6" t="s">
        <v>29</v>
      </c>
      <c r="H15345" t="s">
        <v>20</v>
      </c>
      <c r="I15345" t="s">
        <v>26</v>
      </c>
      <c r="J15345" t="s">
        <v>27</v>
      </c>
      <c r="K15345">
        <v>30.7</v>
      </c>
      <c r="L15345">
        <v>6.7</v>
      </c>
      <c r="M15345" t="s">
        <v>44</v>
      </c>
      <c r="N15345">
        <v>6.7</v>
      </c>
      <c r="P15345" cm="1">
        <f t="array" ref="P15345">IF(Q15345&gt;0,INDEX(Q15345:Q37069,MATCH(TRUE,INDEX(Q15345:Q37069="",,),0)-1),"")</f>
        <v>3</v>
      </c>
      <c r="Q15345">
        <v>2</v>
      </c>
      <c r="R15345">
        <f t="shared" si="392"/>
        <v>0</v>
      </c>
    </row>
    <row r="15346" spans="1:18" x14ac:dyDescent="0.3">
      <c r="A15346" t="s">
        <v>1031</v>
      </c>
      <c r="B15346" s="1">
        <v>38334</v>
      </c>
      <c r="C15346" t="s">
        <v>16</v>
      </c>
      <c r="D15346" t="s">
        <v>1088</v>
      </c>
      <c r="E15346" t="s">
        <v>1089</v>
      </c>
      <c r="G15346" s="6" t="s">
        <v>29</v>
      </c>
      <c r="H15346" t="s">
        <v>99</v>
      </c>
      <c r="I15346" t="s">
        <v>26</v>
      </c>
      <c r="J15346" t="s">
        <v>27</v>
      </c>
      <c r="K15346">
        <v>6.7</v>
      </c>
      <c r="L15346">
        <v>9.25</v>
      </c>
      <c r="M15346" t="s">
        <v>44</v>
      </c>
      <c r="N15346">
        <v>9.25</v>
      </c>
      <c r="P15346" cm="1">
        <f t="array" ref="P15346">IF(Q15346&gt;0,INDEX(Q15346:Q37070,MATCH(TRUE,INDEX(Q15346:Q37070="",,),0)-1),"")</f>
        <v>3</v>
      </c>
      <c r="Q15346">
        <v>2</v>
      </c>
      <c r="R15346">
        <f t="shared" si="392"/>
        <v>0</v>
      </c>
    </row>
    <row r="15347" spans="1:18" x14ac:dyDescent="0.3">
      <c r="A15347" t="s">
        <v>1031</v>
      </c>
      <c r="B15347" s="1">
        <v>38334</v>
      </c>
      <c r="C15347" t="s">
        <v>16</v>
      </c>
      <c r="D15347" t="s">
        <v>1088</v>
      </c>
      <c r="E15347" t="s">
        <v>1089</v>
      </c>
      <c r="G15347" s="6" t="s">
        <v>29</v>
      </c>
      <c r="H15347" t="s">
        <v>69</v>
      </c>
      <c r="I15347" t="s">
        <v>26</v>
      </c>
      <c r="J15347" t="s">
        <v>27</v>
      </c>
      <c r="K15347">
        <v>11.5</v>
      </c>
      <c r="L15347">
        <v>11.9</v>
      </c>
      <c r="M15347" t="s">
        <v>44</v>
      </c>
      <c r="N15347">
        <v>11.9</v>
      </c>
      <c r="P15347" cm="1">
        <f t="array" ref="P15347">IF(Q15347&gt;0,INDEX(Q15347:Q37071,MATCH(TRUE,INDEX(Q15347:Q37071="",,),0)-1),"")</f>
        <v>3</v>
      </c>
      <c r="Q15347">
        <v>2</v>
      </c>
      <c r="R15347">
        <f t="shared" si="392"/>
        <v>0</v>
      </c>
    </row>
    <row r="15348" spans="1:18" x14ac:dyDescent="0.3">
      <c r="A15348" t="s">
        <v>1031</v>
      </c>
      <c r="B15348" s="1">
        <v>38334</v>
      </c>
      <c r="C15348" t="s">
        <v>16</v>
      </c>
      <c r="D15348" t="s">
        <v>1088</v>
      </c>
      <c r="E15348" t="s">
        <v>1089</v>
      </c>
      <c r="G15348" s="6" t="s">
        <v>29</v>
      </c>
      <c r="H15348" t="s">
        <v>63</v>
      </c>
      <c r="I15348" t="s">
        <v>26</v>
      </c>
      <c r="J15348" t="s">
        <v>27</v>
      </c>
      <c r="K15348">
        <v>10.6</v>
      </c>
      <c r="L15348">
        <v>16.350000000000001</v>
      </c>
      <c r="M15348" t="s">
        <v>44</v>
      </c>
      <c r="N15348">
        <v>16.350000000000001</v>
      </c>
      <c r="P15348" cm="1">
        <f t="array" ref="P15348">IF(Q15348&gt;0,INDEX(Q15348:Q37072,MATCH(TRUE,INDEX(Q15348:Q37072="",,),0)-1),"")</f>
        <v>3</v>
      </c>
      <c r="Q15348">
        <v>2</v>
      </c>
      <c r="R15348">
        <f t="shared" ref="R15348:R15411" si="393">IF(P15348="","",0)</f>
        <v>0</v>
      </c>
    </row>
    <row r="15349" spans="1:18" x14ac:dyDescent="0.3">
      <c r="A15349" t="s">
        <v>1031</v>
      </c>
      <c r="B15349" s="1">
        <v>38334</v>
      </c>
      <c r="C15349" t="s">
        <v>16</v>
      </c>
      <c r="D15349" t="s">
        <v>1088</v>
      </c>
      <c r="E15349" t="s">
        <v>1089</v>
      </c>
      <c r="G15349" t="s">
        <v>19</v>
      </c>
      <c r="H15349" t="s">
        <v>41</v>
      </c>
      <c r="I15349" t="s">
        <v>26</v>
      </c>
      <c r="J15349" t="s">
        <v>27</v>
      </c>
      <c r="K15349">
        <v>40.700000000000003</v>
      </c>
      <c r="L15349">
        <v>47.8</v>
      </c>
      <c r="M15349" t="s">
        <v>922</v>
      </c>
      <c r="N15349">
        <v>48</v>
      </c>
      <c r="P15349" cm="1">
        <f t="array" ref="P15349">IF(Q15349&gt;0,INDEX(Q15349:Q37073,MATCH(TRUE,INDEX(Q15349:Q37073="",,),0)-1),"")</f>
        <v>3</v>
      </c>
      <c r="Q15349">
        <v>3</v>
      </c>
      <c r="R15349">
        <f t="shared" si="393"/>
        <v>0</v>
      </c>
    </row>
    <row r="15350" spans="1:18" x14ac:dyDescent="0.3">
      <c r="A15350" t="s">
        <v>1031</v>
      </c>
      <c r="B15350" s="1">
        <v>38334</v>
      </c>
      <c r="C15350" t="s">
        <v>16</v>
      </c>
      <c r="D15350" t="s">
        <v>1088</v>
      </c>
      <c r="E15350" t="s">
        <v>1089</v>
      </c>
      <c r="G15350" t="s">
        <v>19</v>
      </c>
      <c r="H15350" t="s">
        <v>28</v>
      </c>
      <c r="I15350" t="s">
        <v>26</v>
      </c>
      <c r="J15350" t="s">
        <v>27</v>
      </c>
      <c r="K15350">
        <v>346.5</v>
      </c>
      <c r="L15350">
        <v>20.45</v>
      </c>
      <c r="M15350" t="s">
        <v>922</v>
      </c>
      <c r="N15350">
        <v>21</v>
      </c>
      <c r="P15350" cm="1">
        <f t="array" ref="P15350">IF(Q15350&gt;0,INDEX(Q15350:Q37074,MATCH(TRUE,INDEX(Q15350:Q37074="",,),0)-1),"")</f>
        <v>3</v>
      </c>
      <c r="Q15350">
        <v>3</v>
      </c>
      <c r="R15350">
        <f t="shared" si="393"/>
        <v>0</v>
      </c>
    </row>
    <row r="15351" spans="1:18" x14ac:dyDescent="0.3">
      <c r="A15351" t="s">
        <v>1031</v>
      </c>
      <c r="B15351" s="1">
        <v>38334</v>
      </c>
      <c r="C15351" t="s">
        <v>16</v>
      </c>
      <c r="D15351" t="s">
        <v>1088</v>
      </c>
      <c r="E15351" t="s">
        <v>1089</v>
      </c>
      <c r="G15351" s="6" t="s">
        <v>29</v>
      </c>
      <c r="H15351" t="s">
        <v>41</v>
      </c>
      <c r="I15351" t="s">
        <v>21</v>
      </c>
      <c r="J15351" t="s">
        <v>22</v>
      </c>
      <c r="K15351">
        <v>2.5</v>
      </c>
      <c r="L15351">
        <v>150</v>
      </c>
      <c r="M15351" t="s">
        <v>922</v>
      </c>
      <c r="N15351">
        <v>150</v>
      </c>
      <c r="P15351" cm="1">
        <f t="array" ref="P15351">IF(Q15351&gt;0,INDEX(Q15351:Q37075,MATCH(TRUE,INDEX(Q15351:Q37075="",,),0)-1),"")</f>
        <v>3</v>
      </c>
      <c r="Q15351">
        <v>3</v>
      </c>
      <c r="R15351">
        <f t="shared" si="393"/>
        <v>0</v>
      </c>
    </row>
    <row r="15352" spans="1:18" x14ac:dyDescent="0.3">
      <c r="A15352" t="s">
        <v>1031</v>
      </c>
      <c r="B15352" s="1">
        <v>38334</v>
      </c>
      <c r="C15352" t="s">
        <v>16</v>
      </c>
      <c r="D15352" t="s">
        <v>1088</v>
      </c>
      <c r="E15352" t="s">
        <v>1089</v>
      </c>
      <c r="G15352" s="6" t="s">
        <v>29</v>
      </c>
      <c r="H15352" t="s">
        <v>30</v>
      </c>
      <c r="I15352" t="s">
        <v>26</v>
      </c>
      <c r="J15352" t="s">
        <v>27</v>
      </c>
      <c r="K15352">
        <v>23.6</v>
      </c>
      <c r="L15352">
        <v>13.8</v>
      </c>
      <c r="M15352" t="s">
        <v>922</v>
      </c>
      <c r="N15352">
        <v>13.8</v>
      </c>
      <c r="P15352" cm="1">
        <f t="array" ref="P15352">IF(Q15352&gt;0,INDEX(Q15352:Q37076,MATCH(TRUE,INDEX(Q15352:Q37076="",,),0)-1),"")</f>
        <v>3</v>
      </c>
      <c r="Q15352">
        <v>3</v>
      </c>
      <c r="R15352">
        <f t="shared" si="393"/>
        <v>0</v>
      </c>
    </row>
    <row r="15353" spans="1:18" x14ac:dyDescent="0.3">
      <c r="A15353" t="s">
        <v>1031</v>
      </c>
      <c r="B15353" s="1">
        <v>38334</v>
      </c>
      <c r="C15353" t="s">
        <v>16</v>
      </c>
      <c r="D15353" t="s">
        <v>1088</v>
      </c>
      <c r="E15353" t="s">
        <v>1089</v>
      </c>
      <c r="G15353" s="6" t="s">
        <v>29</v>
      </c>
      <c r="H15353" t="s">
        <v>20</v>
      </c>
      <c r="I15353" t="s">
        <v>26</v>
      </c>
      <c r="J15353" t="s">
        <v>27</v>
      </c>
      <c r="K15353">
        <v>30.7</v>
      </c>
      <c r="L15353">
        <v>6.7</v>
      </c>
      <c r="M15353" t="s">
        <v>922</v>
      </c>
      <c r="N15353">
        <v>6.7</v>
      </c>
      <c r="P15353" cm="1">
        <f t="array" ref="P15353">IF(Q15353&gt;0,INDEX(Q15353:Q37077,MATCH(TRUE,INDEX(Q15353:Q37077="",,),0)-1),"")</f>
        <v>3</v>
      </c>
      <c r="Q15353">
        <v>3</v>
      </c>
      <c r="R15353">
        <f t="shared" si="393"/>
        <v>0</v>
      </c>
    </row>
    <row r="15354" spans="1:18" x14ac:dyDescent="0.3">
      <c r="A15354" t="s">
        <v>1031</v>
      </c>
      <c r="B15354" s="1">
        <v>38334</v>
      </c>
      <c r="C15354" t="s">
        <v>16</v>
      </c>
      <c r="D15354" t="s">
        <v>1088</v>
      </c>
      <c r="E15354" t="s">
        <v>1089</v>
      </c>
      <c r="G15354" s="6" t="s">
        <v>29</v>
      </c>
      <c r="H15354" t="s">
        <v>99</v>
      </c>
      <c r="I15354" t="s">
        <v>26</v>
      </c>
      <c r="J15354" t="s">
        <v>27</v>
      </c>
      <c r="K15354">
        <v>6.7</v>
      </c>
      <c r="L15354">
        <v>9.25</v>
      </c>
      <c r="M15354" t="s">
        <v>922</v>
      </c>
      <c r="N15354">
        <v>9.25</v>
      </c>
      <c r="P15354" cm="1">
        <f t="array" ref="P15354">IF(Q15354&gt;0,INDEX(Q15354:Q37078,MATCH(TRUE,INDEX(Q15354:Q37078="",,),0)-1),"")</f>
        <v>3</v>
      </c>
      <c r="Q15354">
        <v>3</v>
      </c>
      <c r="R15354">
        <f t="shared" si="393"/>
        <v>0</v>
      </c>
    </row>
    <row r="15355" spans="1:18" x14ac:dyDescent="0.3">
      <c r="A15355" t="s">
        <v>1031</v>
      </c>
      <c r="B15355" s="1">
        <v>38334</v>
      </c>
      <c r="C15355" t="s">
        <v>16</v>
      </c>
      <c r="D15355" t="s">
        <v>1088</v>
      </c>
      <c r="E15355" t="s">
        <v>1089</v>
      </c>
      <c r="G15355" s="6" t="s">
        <v>29</v>
      </c>
      <c r="H15355" t="s">
        <v>69</v>
      </c>
      <c r="I15355" t="s">
        <v>26</v>
      </c>
      <c r="J15355" t="s">
        <v>27</v>
      </c>
      <c r="K15355">
        <v>11.5</v>
      </c>
      <c r="L15355">
        <v>11.9</v>
      </c>
      <c r="M15355" t="s">
        <v>922</v>
      </c>
      <c r="N15355">
        <v>11.9</v>
      </c>
      <c r="P15355" cm="1">
        <f t="array" ref="P15355">IF(Q15355&gt;0,INDEX(Q15355:Q37079,MATCH(TRUE,INDEX(Q15355:Q37079="",,),0)-1),"")</f>
        <v>3</v>
      </c>
      <c r="Q15355">
        <v>3</v>
      </c>
      <c r="R15355">
        <f t="shared" si="393"/>
        <v>0</v>
      </c>
    </row>
    <row r="15356" spans="1:18" x14ac:dyDescent="0.3">
      <c r="A15356" t="s">
        <v>1031</v>
      </c>
      <c r="B15356" s="1">
        <v>38334</v>
      </c>
      <c r="C15356" t="s">
        <v>16</v>
      </c>
      <c r="D15356" t="s">
        <v>1088</v>
      </c>
      <c r="E15356" t="s">
        <v>1089</v>
      </c>
      <c r="G15356" s="6" t="s">
        <v>29</v>
      </c>
      <c r="H15356" t="s">
        <v>63</v>
      </c>
      <c r="I15356" t="s">
        <v>26</v>
      </c>
      <c r="J15356" t="s">
        <v>27</v>
      </c>
      <c r="K15356">
        <v>10.6</v>
      </c>
      <c r="L15356">
        <v>16.350000000000001</v>
      </c>
      <c r="M15356" t="s">
        <v>922</v>
      </c>
      <c r="N15356">
        <v>16.350000000000001</v>
      </c>
      <c r="P15356" cm="1">
        <f t="array" ref="P15356">IF(Q15356&gt;0,INDEX(Q15356:Q37080,MATCH(TRUE,INDEX(Q15356:Q37080="",,),0)-1),"")</f>
        <v>3</v>
      </c>
      <c r="Q15356">
        <v>3</v>
      </c>
      <c r="R15356">
        <f t="shared" si="393"/>
        <v>0</v>
      </c>
    </row>
    <row r="15357" spans="1:18" x14ac:dyDescent="0.3">
      <c r="P15357" t="str" cm="1">
        <f t="array" ref="P15357">IF(Q15357&gt;0,INDEX(Q15357:Q37081,MATCH(TRUE,INDEX(Q15357:Q37081="",,),0)-1),"")</f>
        <v/>
      </c>
      <c r="R15357" t="str">
        <f t="shared" si="393"/>
        <v/>
      </c>
    </row>
    <row r="15358" spans="1:18" x14ac:dyDescent="0.3">
      <c r="A15358" t="s">
        <v>1031</v>
      </c>
      <c r="B15358" s="1">
        <v>38334</v>
      </c>
      <c r="C15358" t="s">
        <v>16</v>
      </c>
      <c r="D15358" t="s">
        <v>1090</v>
      </c>
      <c r="E15358" t="s">
        <v>1091</v>
      </c>
      <c r="G15358" t="s">
        <v>19</v>
      </c>
      <c r="H15358" t="s">
        <v>41</v>
      </c>
      <c r="I15358" t="s">
        <v>26</v>
      </c>
      <c r="J15358" t="s">
        <v>27</v>
      </c>
      <c r="K15358">
        <v>117.5</v>
      </c>
      <c r="L15358">
        <v>60.45</v>
      </c>
      <c r="M15358" t="s">
        <v>44</v>
      </c>
      <c r="N15358">
        <v>86.8</v>
      </c>
      <c r="O15358" t="s">
        <v>24</v>
      </c>
      <c r="P15358" cm="1">
        <f t="array" ref="P15358">IF(Q15358&gt;0,INDEX(Q15358:Q37082,MATCH(TRUE,INDEX(Q15358:Q37082="",,),0)-1),"")</f>
        <v>4</v>
      </c>
      <c r="Q15358">
        <v>1</v>
      </c>
      <c r="R15358">
        <f t="shared" si="393"/>
        <v>0</v>
      </c>
    </row>
    <row r="15359" spans="1:18" x14ac:dyDescent="0.3">
      <c r="A15359" t="s">
        <v>1031</v>
      </c>
      <c r="B15359" s="1">
        <v>38334</v>
      </c>
      <c r="C15359" t="s">
        <v>16</v>
      </c>
      <c r="D15359" t="s">
        <v>1090</v>
      </c>
      <c r="E15359" t="s">
        <v>1091</v>
      </c>
      <c r="G15359" s="6" t="s">
        <v>29</v>
      </c>
      <c r="H15359" t="s">
        <v>41</v>
      </c>
      <c r="I15359" t="s">
        <v>21</v>
      </c>
      <c r="J15359" t="s">
        <v>22</v>
      </c>
      <c r="K15359">
        <v>5.6</v>
      </c>
      <c r="L15359">
        <v>157</v>
      </c>
      <c r="M15359" t="s">
        <v>44</v>
      </c>
      <c r="N15359">
        <v>157</v>
      </c>
      <c r="O15359" t="s">
        <v>24</v>
      </c>
      <c r="P15359" cm="1">
        <f t="array" ref="P15359">IF(Q15359&gt;0,INDEX(Q15359:Q37083,MATCH(TRUE,INDEX(Q15359:Q37083="",,),0)-1),"")</f>
        <v>4</v>
      </c>
      <c r="Q15359">
        <v>1</v>
      </c>
      <c r="R15359">
        <f t="shared" si="393"/>
        <v>0</v>
      </c>
    </row>
    <row r="15360" spans="1:18" x14ac:dyDescent="0.3">
      <c r="A15360" t="s">
        <v>1031</v>
      </c>
      <c r="B15360" s="1">
        <v>38334</v>
      </c>
      <c r="C15360" t="s">
        <v>16</v>
      </c>
      <c r="D15360" t="s">
        <v>1090</v>
      </c>
      <c r="E15360" t="s">
        <v>1091</v>
      </c>
      <c r="G15360" t="s">
        <v>19</v>
      </c>
      <c r="H15360" t="s">
        <v>41</v>
      </c>
      <c r="I15360" t="s">
        <v>26</v>
      </c>
      <c r="J15360" t="s">
        <v>27</v>
      </c>
      <c r="K15360">
        <v>117.5</v>
      </c>
      <c r="L15360">
        <v>60.45</v>
      </c>
      <c r="M15360" t="s">
        <v>922</v>
      </c>
      <c r="N15360">
        <v>74.8</v>
      </c>
      <c r="P15360" cm="1">
        <f t="array" ref="P15360">IF(Q15360&gt;0,INDEX(Q15360:Q37084,MATCH(TRUE,INDEX(Q15360:Q37084="",,),0)-1),"")</f>
        <v>4</v>
      </c>
      <c r="Q15360">
        <v>2</v>
      </c>
      <c r="R15360">
        <f t="shared" si="393"/>
        <v>0</v>
      </c>
    </row>
    <row r="15361" spans="1:18" x14ac:dyDescent="0.3">
      <c r="A15361" t="s">
        <v>1031</v>
      </c>
      <c r="B15361" s="1">
        <v>38334</v>
      </c>
      <c r="C15361" t="s">
        <v>16</v>
      </c>
      <c r="D15361" t="s">
        <v>1090</v>
      </c>
      <c r="E15361" t="s">
        <v>1091</v>
      </c>
      <c r="G15361" s="6" t="s">
        <v>29</v>
      </c>
      <c r="H15361" t="s">
        <v>41</v>
      </c>
      <c r="I15361" t="s">
        <v>21</v>
      </c>
      <c r="J15361" t="s">
        <v>22</v>
      </c>
      <c r="K15361">
        <v>5.6</v>
      </c>
      <c r="L15361">
        <v>157</v>
      </c>
      <c r="M15361" t="s">
        <v>922</v>
      </c>
      <c r="N15361">
        <v>157</v>
      </c>
      <c r="P15361" cm="1">
        <f t="array" ref="P15361">IF(Q15361&gt;0,INDEX(Q15361:Q37085,MATCH(TRUE,INDEX(Q15361:Q37085="",,),0)-1),"")</f>
        <v>4</v>
      </c>
      <c r="Q15361">
        <v>2</v>
      </c>
      <c r="R15361">
        <f t="shared" si="393"/>
        <v>0</v>
      </c>
    </row>
    <row r="15362" spans="1:18" x14ac:dyDescent="0.3">
      <c r="A15362" t="s">
        <v>1031</v>
      </c>
      <c r="B15362" s="1">
        <v>38334</v>
      </c>
      <c r="C15362" t="s">
        <v>16</v>
      </c>
      <c r="D15362" t="s">
        <v>1090</v>
      </c>
      <c r="E15362" t="s">
        <v>1091</v>
      </c>
      <c r="G15362" t="s">
        <v>19</v>
      </c>
      <c r="H15362" t="s">
        <v>41</v>
      </c>
      <c r="I15362" t="s">
        <v>26</v>
      </c>
      <c r="J15362" t="s">
        <v>27</v>
      </c>
      <c r="K15362">
        <v>117.5</v>
      </c>
      <c r="L15362">
        <v>60.45</v>
      </c>
      <c r="M15362" t="s">
        <v>971</v>
      </c>
      <c r="N15362">
        <v>73.09</v>
      </c>
      <c r="P15362" cm="1">
        <f t="array" ref="P15362">IF(Q15362&gt;0,INDEX(Q15362:Q37086,MATCH(TRUE,INDEX(Q15362:Q37086="",,),0)-1),"")</f>
        <v>4</v>
      </c>
      <c r="Q15362">
        <v>3</v>
      </c>
      <c r="R15362">
        <f t="shared" si="393"/>
        <v>0</v>
      </c>
    </row>
    <row r="15363" spans="1:18" x14ac:dyDescent="0.3">
      <c r="A15363" t="s">
        <v>1031</v>
      </c>
      <c r="B15363" s="1">
        <v>38334</v>
      </c>
      <c r="C15363" t="s">
        <v>16</v>
      </c>
      <c r="D15363" t="s">
        <v>1090</v>
      </c>
      <c r="E15363" t="s">
        <v>1091</v>
      </c>
      <c r="G15363" s="6" t="s">
        <v>29</v>
      </c>
      <c r="H15363" t="s">
        <v>41</v>
      </c>
      <c r="I15363" t="s">
        <v>21</v>
      </c>
      <c r="J15363" t="s">
        <v>22</v>
      </c>
      <c r="K15363">
        <v>5.6</v>
      </c>
      <c r="L15363">
        <v>157</v>
      </c>
      <c r="M15363" t="s">
        <v>971</v>
      </c>
      <c r="N15363">
        <v>157</v>
      </c>
      <c r="P15363" cm="1">
        <f t="array" ref="P15363">IF(Q15363&gt;0,INDEX(Q15363:Q37087,MATCH(TRUE,INDEX(Q15363:Q37087="",,),0)-1),"")</f>
        <v>4</v>
      </c>
      <c r="Q15363">
        <v>3</v>
      </c>
      <c r="R15363">
        <f t="shared" si="393"/>
        <v>0</v>
      </c>
    </row>
    <row r="15364" spans="1:18" x14ac:dyDescent="0.3">
      <c r="A15364" t="s">
        <v>1031</v>
      </c>
      <c r="B15364" s="1">
        <v>38334</v>
      </c>
      <c r="C15364" t="s">
        <v>16</v>
      </c>
      <c r="D15364" t="s">
        <v>1090</v>
      </c>
      <c r="E15364" t="s">
        <v>1091</v>
      </c>
      <c r="G15364" t="s">
        <v>19</v>
      </c>
      <c r="H15364" t="s">
        <v>41</v>
      </c>
      <c r="I15364" t="s">
        <v>26</v>
      </c>
      <c r="J15364" t="s">
        <v>27</v>
      </c>
      <c r="K15364">
        <v>117.5</v>
      </c>
      <c r="L15364">
        <v>60.45</v>
      </c>
      <c r="M15364" t="s">
        <v>45</v>
      </c>
      <c r="N15364">
        <v>72.14</v>
      </c>
      <c r="P15364" cm="1">
        <f t="array" ref="P15364">IF(Q15364&gt;0,INDEX(Q15364:Q37088,MATCH(TRUE,INDEX(Q15364:Q37088="",,),0)-1),"")</f>
        <v>4</v>
      </c>
      <c r="Q15364">
        <v>4</v>
      </c>
      <c r="R15364">
        <f t="shared" si="393"/>
        <v>0</v>
      </c>
    </row>
    <row r="15365" spans="1:18" x14ac:dyDescent="0.3">
      <c r="A15365" t="s">
        <v>1031</v>
      </c>
      <c r="B15365" s="1">
        <v>38334</v>
      </c>
      <c r="C15365" t="s">
        <v>16</v>
      </c>
      <c r="D15365" t="s">
        <v>1090</v>
      </c>
      <c r="E15365" t="s">
        <v>1091</v>
      </c>
      <c r="G15365" s="6" t="s">
        <v>29</v>
      </c>
      <c r="H15365" t="s">
        <v>41</v>
      </c>
      <c r="I15365" t="s">
        <v>21</v>
      </c>
      <c r="J15365" t="s">
        <v>22</v>
      </c>
      <c r="K15365">
        <v>5.6</v>
      </c>
      <c r="L15365">
        <v>157</v>
      </c>
      <c r="M15365" t="s">
        <v>45</v>
      </c>
      <c r="N15365">
        <v>157</v>
      </c>
      <c r="P15365" cm="1">
        <f t="array" ref="P15365">IF(Q15365&gt;0,INDEX(Q15365:Q37089,MATCH(TRUE,INDEX(Q15365:Q37089="",,),0)-1),"")</f>
        <v>4</v>
      </c>
      <c r="Q15365">
        <v>4</v>
      </c>
      <c r="R15365">
        <f t="shared" si="393"/>
        <v>0</v>
      </c>
    </row>
    <row r="15366" spans="1:18" x14ac:dyDescent="0.3">
      <c r="P15366" t="str" cm="1">
        <f t="array" ref="P15366">IF(Q15366&gt;0,INDEX(Q15366:Q37090,MATCH(TRUE,INDEX(Q15366:Q37090="",,),0)-1),"")</f>
        <v/>
      </c>
      <c r="R15366" t="str">
        <f t="shared" si="393"/>
        <v/>
      </c>
    </row>
    <row r="15367" spans="1:18" x14ac:dyDescent="0.3">
      <c r="A15367" t="s">
        <v>1031</v>
      </c>
      <c r="B15367" s="1">
        <v>38334</v>
      </c>
      <c r="C15367" t="s">
        <v>16</v>
      </c>
      <c r="D15367" t="s">
        <v>1092</v>
      </c>
      <c r="E15367" t="s">
        <v>1093</v>
      </c>
      <c r="G15367" t="s">
        <v>19</v>
      </c>
      <c r="H15367" t="s">
        <v>25</v>
      </c>
      <c r="I15367" t="s">
        <v>21</v>
      </c>
      <c r="J15367" t="s">
        <v>22</v>
      </c>
      <c r="K15367">
        <v>22.4</v>
      </c>
      <c r="L15367">
        <v>109</v>
      </c>
      <c r="M15367" t="s">
        <v>177</v>
      </c>
      <c r="N15367">
        <v>1444</v>
      </c>
      <c r="O15367" t="s">
        <v>24</v>
      </c>
      <c r="P15367" cm="1">
        <f t="array" ref="P15367">IF(Q15367&gt;0,INDEX(Q15367:Q37091,MATCH(TRUE,INDEX(Q15367:Q37091="",,),0)-1),"")</f>
        <v>6</v>
      </c>
      <c r="Q15367">
        <f>INT((ROW()-15367)/9)+1</f>
        <v>1</v>
      </c>
      <c r="R15367">
        <f t="shared" si="393"/>
        <v>0</v>
      </c>
    </row>
    <row r="15368" spans="1:18" x14ac:dyDescent="0.3">
      <c r="A15368" t="s">
        <v>1031</v>
      </c>
      <c r="B15368" s="1">
        <v>38334</v>
      </c>
      <c r="C15368" t="s">
        <v>16</v>
      </c>
      <c r="D15368" t="s">
        <v>1092</v>
      </c>
      <c r="E15368" t="s">
        <v>1093</v>
      </c>
      <c r="G15368" t="s">
        <v>19</v>
      </c>
      <c r="H15368" t="s">
        <v>30</v>
      </c>
      <c r="I15368" t="s">
        <v>26</v>
      </c>
      <c r="J15368" t="s">
        <v>27</v>
      </c>
      <c r="K15368">
        <v>220.5</v>
      </c>
      <c r="L15368">
        <v>16.350000000000001</v>
      </c>
      <c r="M15368" t="s">
        <v>177</v>
      </c>
      <c r="N15368">
        <v>16.350000000000001</v>
      </c>
      <c r="O15368" t="s">
        <v>24</v>
      </c>
      <c r="P15368" cm="1">
        <f t="array" ref="P15368">IF(Q15368&gt;0,INDEX(Q15368:Q37092,MATCH(TRUE,INDEX(Q15368:Q37092="",,),0)-1),"")</f>
        <v>6</v>
      </c>
      <c r="Q15368">
        <f t="shared" ref="Q15368:Q15420" si="394">INT((ROW()-15367)/9)+1</f>
        <v>1</v>
      </c>
      <c r="R15368">
        <f t="shared" si="393"/>
        <v>0</v>
      </c>
    </row>
    <row r="15369" spans="1:18" x14ac:dyDescent="0.3">
      <c r="A15369" t="s">
        <v>1031</v>
      </c>
      <c r="B15369" s="1">
        <v>38334</v>
      </c>
      <c r="C15369" t="s">
        <v>16</v>
      </c>
      <c r="D15369" t="s">
        <v>1092</v>
      </c>
      <c r="E15369" t="s">
        <v>1093</v>
      </c>
      <c r="G15369" t="s">
        <v>19</v>
      </c>
      <c r="H15369" t="s">
        <v>99</v>
      </c>
      <c r="I15369" t="s">
        <v>26</v>
      </c>
      <c r="J15369" t="s">
        <v>27</v>
      </c>
      <c r="K15369">
        <v>99</v>
      </c>
      <c r="L15369">
        <v>10.35</v>
      </c>
      <c r="M15369" t="s">
        <v>177</v>
      </c>
      <c r="N15369">
        <v>10.35</v>
      </c>
      <c r="O15369" t="s">
        <v>24</v>
      </c>
      <c r="P15369" cm="1">
        <f t="array" ref="P15369">IF(Q15369&gt;0,INDEX(Q15369:Q37093,MATCH(TRUE,INDEX(Q15369:Q37093="",,),0)-1),"")</f>
        <v>6</v>
      </c>
      <c r="Q15369">
        <f t="shared" si="394"/>
        <v>1</v>
      </c>
      <c r="R15369">
        <f t="shared" si="393"/>
        <v>0</v>
      </c>
    </row>
    <row r="15370" spans="1:18" x14ac:dyDescent="0.3">
      <c r="A15370" t="s">
        <v>1031</v>
      </c>
      <c r="B15370" s="1">
        <v>38334</v>
      </c>
      <c r="C15370" t="s">
        <v>16</v>
      </c>
      <c r="D15370" t="s">
        <v>1092</v>
      </c>
      <c r="E15370" t="s">
        <v>1093</v>
      </c>
      <c r="G15370" t="s">
        <v>19</v>
      </c>
      <c r="H15370" t="s">
        <v>25</v>
      </c>
      <c r="I15370" t="s">
        <v>26</v>
      </c>
      <c r="J15370" t="s">
        <v>27</v>
      </c>
      <c r="K15370">
        <v>472.2</v>
      </c>
      <c r="L15370">
        <v>25.45</v>
      </c>
      <c r="M15370" t="s">
        <v>177</v>
      </c>
      <c r="N15370">
        <v>25.45</v>
      </c>
      <c r="O15370" t="s">
        <v>24</v>
      </c>
      <c r="P15370" cm="1">
        <f t="array" ref="P15370">IF(Q15370&gt;0,INDEX(Q15370:Q37094,MATCH(TRUE,INDEX(Q15370:Q37094="",,),0)-1),"")</f>
        <v>6</v>
      </c>
      <c r="Q15370">
        <f t="shared" si="394"/>
        <v>1</v>
      </c>
      <c r="R15370">
        <f t="shared" si="393"/>
        <v>0</v>
      </c>
    </row>
    <row r="15371" spans="1:18" x14ac:dyDescent="0.3">
      <c r="A15371" t="s">
        <v>1031</v>
      </c>
      <c r="B15371" s="1">
        <v>38334</v>
      </c>
      <c r="C15371" t="s">
        <v>16</v>
      </c>
      <c r="D15371" t="s">
        <v>1092</v>
      </c>
      <c r="E15371" t="s">
        <v>1093</v>
      </c>
      <c r="G15371" s="6" t="s">
        <v>29</v>
      </c>
      <c r="H15371" t="s">
        <v>30</v>
      </c>
      <c r="I15371" t="s">
        <v>21</v>
      </c>
      <c r="J15371" t="s">
        <v>22</v>
      </c>
      <c r="K15371">
        <v>9.5</v>
      </c>
      <c r="L15371">
        <v>137</v>
      </c>
      <c r="M15371" t="s">
        <v>177</v>
      </c>
      <c r="N15371">
        <v>137</v>
      </c>
      <c r="O15371" t="s">
        <v>24</v>
      </c>
      <c r="P15371" cm="1">
        <f t="array" ref="P15371">IF(Q15371&gt;0,INDEX(Q15371:Q37095,MATCH(TRUE,INDEX(Q15371:Q37095="",,),0)-1),"")</f>
        <v>6</v>
      </c>
      <c r="Q15371">
        <f t="shared" si="394"/>
        <v>1</v>
      </c>
      <c r="R15371">
        <f t="shared" si="393"/>
        <v>0</v>
      </c>
    </row>
    <row r="15372" spans="1:18" x14ac:dyDescent="0.3">
      <c r="A15372" t="s">
        <v>1031</v>
      </c>
      <c r="B15372" s="1">
        <v>38334</v>
      </c>
      <c r="C15372" t="s">
        <v>16</v>
      </c>
      <c r="D15372" t="s">
        <v>1092</v>
      </c>
      <c r="E15372" t="s">
        <v>1093</v>
      </c>
      <c r="G15372" s="6" t="s">
        <v>29</v>
      </c>
      <c r="H15372" t="s">
        <v>69</v>
      </c>
      <c r="I15372" t="s">
        <v>21</v>
      </c>
      <c r="J15372" t="s">
        <v>22</v>
      </c>
      <c r="K15372">
        <v>3.6</v>
      </c>
      <c r="L15372">
        <v>72</v>
      </c>
      <c r="M15372" t="s">
        <v>177</v>
      </c>
      <c r="N15372">
        <v>72</v>
      </c>
      <c r="O15372" t="s">
        <v>24</v>
      </c>
      <c r="P15372" cm="1">
        <f t="array" ref="P15372">IF(Q15372&gt;0,INDEX(Q15372:Q37096,MATCH(TRUE,INDEX(Q15372:Q37096="",,),0)-1),"")</f>
        <v>6</v>
      </c>
      <c r="Q15372">
        <f t="shared" si="394"/>
        <v>1</v>
      </c>
      <c r="R15372">
        <f t="shared" si="393"/>
        <v>0</v>
      </c>
    </row>
    <row r="15373" spans="1:18" x14ac:dyDescent="0.3">
      <c r="A15373" t="s">
        <v>1031</v>
      </c>
      <c r="B15373" s="1">
        <v>38334</v>
      </c>
      <c r="C15373" t="s">
        <v>16</v>
      </c>
      <c r="D15373" t="s">
        <v>1092</v>
      </c>
      <c r="E15373" t="s">
        <v>1093</v>
      </c>
      <c r="G15373" s="6" t="s">
        <v>29</v>
      </c>
      <c r="H15373" t="s">
        <v>148</v>
      </c>
      <c r="I15373" t="s">
        <v>26</v>
      </c>
      <c r="J15373" t="s">
        <v>27</v>
      </c>
      <c r="K15373">
        <v>35</v>
      </c>
      <c r="L15373">
        <v>10.55</v>
      </c>
      <c r="M15373" t="s">
        <v>177</v>
      </c>
      <c r="N15373">
        <v>10.55</v>
      </c>
      <c r="O15373" t="s">
        <v>24</v>
      </c>
      <c r="P15373" cm="1">
        <f t="array" ref="P15373">IF(Q15373&gt;0,INDEX(Q15373:Q37097,MATCH(TRUE,INDEX(Q15373:Q37097="",,),0)-1),"")</f>
        <v>6</v>
      </c>
      <c r="Q15373">
        <f t="shared" si="394"/>
        <v>1</v>
      </c>
      <c r="R15373">
        <f t="shared" si="393"/>
        <v>0</v>
      </c>
    </row>
    <row r="15374" spans="1:18" x14ac:dyDescent="0.3">
      <c r="A15374" t="s">
        <v>1031</v>
      </c>
      <c r="B15374" s="1">
        <v>38334</v>
      </c>
      <c r="C15374" t="s">
        <v>16</v>
      </c>
      <c r="D15374" t="s">
        <v>1092</v>
      </c>
      <c r="E15374" t="s">
        <v>1093</v>
      </c>
      <c r="G15374" s="6" t="s">
        <v>29</v>
      </c>
      <c r="H15374" t="s">
        <v>69</v>
      </c>
      <c r="I15374" t="s">
        <v>26</v>
      </c>
      <c r="J15374" t="s">
        <v>27</v>
      </c>
      <c r="K15374">
        <v>100.2</v>
      </c>
      <c r="L15374">
        <v>13.35</v>
      </c>
      <c r="M15374" t="s">
        <v>177</v>
      </c>
      <c r="N15374">
        <v>13.35</v>
      </c>
      <c r="O15374" t="s">
        <v>24</v>
      </c>
      <c r="P15374" cm="1">
        <f t="array" ref="P15374">IF(Q15374&gt;0,INDEX(Q15374:Q37098,MATCH(TRUE,INDEX(Q15374:Q37098="",,),0)-1),"")</f>
        <v>6</v>
      </c>
      <c r="Q15374">
        <f t="shared" si="394"/>
        <v>1</v>
      </c>
      <c r="R15374">
        <f t="shared" si="393"/>
        <v>0</v>
      </c>
    </row>
    <row r="15375" spans="1:18" x14ac:dyDescent="0.3">
      <c r="A15375" t="s">
        <v>1031</v>
      </c>
      <c r="B15375" s="1">
        <v>38334</v>
      </c>
      <c r="C15375" t="s">
        <v>16</v>
      </c>
      <c r="D15375" t="s">
        <v>1092</v>
      </c>
      <c r="E15375" t="s">
        <v>1093</v>
      </c>
      <c r="G15375" s="6" t="s">
        <v>29</v>
      </c>
      <c r="H15375" t="s">
        <v>41</v>
      </c>
      <c r="I15375" t="s">
        <v>26</v>
      </c>
      <c r="J15375" t="s">
        <v>27</v>
      </c>
      <c r="K15375">
        <v>2.2000000000000002</v>
      </c>
      <c r="L15375">
        <v>52.95</v>
      </c>
      <c r="M15375" t="s">
        <v>177</v>
      </c>
      <c r="N15375">
        <v>52.95</v>
      </c>
      <c r="O15375" t="s">
        <v>24</v>
      </c>
      <c r="P15375" cm="1">
        <f t="array" ref="P15375">IF(Q15375&gt;0,INDEX(Q15375:Q37099,MATCH(TRUE,INDEX(Q15375:Q37099="",,),0)-1),"")</f>
        <v>6</v>
      </c>
      <c r="Q15375">
        <f t="shared" si="394"/>
        <v>1</v>
      </c>
      <c r="R15375">
        <f t="shared" si="393"/>
        <v>0</v>
      </c>
    </row>
    <row r="15376" spans="1:18" x14ac:dyDescent="0.3">
      <c r="A15376" t="s">
        <v>1031</v>
      </c>
      <c r="B15376" s="1">
        <v>38334</v>
      </c>
      <c r="C15376" t="s">
        <v>16</v>
      </c>
      <c r="D15376" t="s">
        <v>1092</v>
      </c>
      <c r="E15376" t="s">
        <v>1093</v>
      </c>
      <c r="G15376" t="s">
        <v>19</v>
      </c>
      <c r="H15376" t="s">
        <v>25</v>
      </c>
      <c r="I15376" t="s">
        <v>21</v>
      </c>
      <c r="J15376" t="s">
        <v>22</v>
      </c>
      <c r="K15376">
        <v>22.4</v>
      </c>
      <c r="L15376">
        <v>109</v>
      </c>
      <c r="M15376" t="s">
        <v>523</v>
      </c>
      <c r="N15376">
        <v>1070</v>
      </c>
      <c r="P15376" cm="1">
        <f t="array" ref="P15376">IF(Q15376&gt;0,INDEX(Q15376:Q37100,MATCH(TRUE,INDEX(Q15376:Q37100="",,),0)-1),"")</f>
        <v>6</v>
      </c>
      <c r="Q15376">
        <f t="shared" si="394"/>
        <v>2</v>
      </c>
      <c r="R15376">
        <f t="shared" si="393"/>
        <v>0</v>
      </c>
    </row>
    <row r="15377" spans="1:18" x14ac:dyDescent="0.3">
      <c r="A15377" t="s">
        <v>1031</v>
      </c>
      <c r="B15377" s="1">
        <v>38334</v>
      </c>
      <c r="C15377" t="s">
        <v>16</v>
      </c>
      <c r="D15377" t="s">
        <v>1092</v>
      </c>
      <c r="E15377" t="s">
        <v>1093</v>
      </c>
      <c r="G15377" t="s">
        <v>19</v>
      </c>
      <c r="H15377" t="s">
        <v>30</v>
      </c>
      <c r="I15377" t="s">
        <v>26</v>
      </c>
      <c r="J15377" t="s">
        <v>27</v>
      </c>
      <c r="K15377">
        <v>220.5</v>
      </c>
      <c r="L15377">
        <v>16.350000000000001</v>
      </c>
      <c r="M15377" t="s">
        <v>523</v>
      </c>
      <c r="N15377">
        <v>16.350000000000001</v>
      </c>
      <c r="P15377" cm="1">
        <f t="array" ref="P15377">IF(Q15377&gt;0,INDEX(Q15377:Q37101,MATCH(TRUE,INDEX(Q15377:Q37101="",,),0)-1),"")</f>
        <v>6</v>
      </c>
      <c r="Q15377">
        <f t="shared" si="394"/>
        <v>2</v>
      </c>
      <c r="R15377">
        <f t="shared" si="393"/>
        <v>0</v>
      </c>
    </row>
    <row r="15378" spans="1:18" x14ac:dyDescent="0.3">
      <c r="A15378" t="s">
        <v>1031</v>
      </c>
      <c r="B15378" s="1">
        <v>38334</v>
      </c>
      <c r="C15378" t="s">
        <v>16</v>
      </c>
      <c r="D15378" t="s">
        <v>1092</v>
      </c>
      <c r="E15378" t="s">
        <v>1093</v>
      </c>
      <c r="G15378" t="s">
        <v>19</v>
      </c>
      <c r="H15378" t="s">
        <v>99</v>
      </c>
      <c r="I15378" t="s">
        <v>26</v>
      </c>
      <c r="J15378" t="s">
        <v>27</v>
      </c>
      <c r="K15378">
        <v>99</v>
      </c>
      <c r="L15378">
        <v>10.35</v>
      </c>
      <c r="M15378" t="s">
        <v>523</v>
      </c>
      <c r="N15378">
        <v>10.35</v>
      </c>
      <c r="P15378" cm="1">
        <f t="array" ref="P15378">IF(Q15378&gt;0,INDEX(Q15378:Q37102,MATCH(TRUE,INDEX(Q15378:Q37102="",,),0)-1),"")</f>
        <v>6</v>
      </c>
      <c r="Q15378">
        <f t="shared" si="394"/>
        <v>2</v>
      </c>
      <c r="R15378">
        <f t="shared" si="393"/>
        <v>0</v>
      </c>
    </row>
    <row r="15379" spans="1:18" x14ac:dyDescent="0.3">
      <c r="A15379" t="s">
        <v>1031</v>
      </c>
      <c r="B15379" s="1">
        <v>38334</v>
      </c>
      <c r="C15379" t="s">
        <v>16</v>
      </c>
      <c r="D15379" t="s">
        <v>1092</v>
      </c>
      <c r="E15379" t="s">
        <v>1093</v>
      </c>
      <c r="G15379" t="s">
        <v>19</v>
      </c>
      <c r="H15379" t="s">
        <v>25</v>
      </c>
      <c r="I15379" t="s">
        <v>26</v>
      </c>
      <c r="J15379" t="s">
        <v>27</v>
      </c>
      <c r="K15379">
        <v>472.2</v>
      </c>
      <c r="L15379">
        <v>25.45</v>
      </c>
      <c r="M15379" t="s">
        <v>523</v>
      </c>
      <c r="N15379">
        <v>25.45</v>
      </c>
      <c r="P15379" cm="1">
        <f t="array" ref="P15379">IF(Q15379&gt;0,INDEX(Q15379:Q37103,MATCH(TRUE,INDEX(Q15379:Q37103="",,),0)-1),"")</f>
        <v>6</v>
      </c>
      <c r="Q15379">
        <f t="shared" si="394"/>
        <v>2</v>
      </c>
      <c r="R15379">
        <f t="shared" si="393"/>
        <v>0</v>
      </c>
    </row>
    <row r="15380" spans="1:18" x14ac:dyDescent="0.3">
      <c r="A15380" t="s">
        <v>1031</v>
      </c>
      <c r="B15380" s="1">
        <v>38334</v>
      </c>
      <c r="C15380" t="s">
        <v>16</v>
      </c>
      <c r="D15380" t="s">
        <v>1092</v>
      </c>
      <c r="E15380" t="s">
        <v>1093</v>
      </c>
      <c r="G15380" s="6" t="s">
        <v>29</v>
      </c>
      <c r="H15380" t="s">
        <v>30</v>
      </c>
      <c r="I15380" t="s">
        <v>21</v>
      </c>
      <c r="J15380" t="s">
        <v>22</v>
      </c>
      <c r="K15380">
        <v>9.5</v>
      </c>
      <c r="L15380">
        <v>137</v>
      </c>
      <c r="M15380" t="s">
        <v>523</v>
      </c>
      <c r="N15380">
        <v>137</v>
      </c>
      <c r="P15380" cm="1">
        <f t="array" ref="P15380">IF(Q15380&gt;0,INDEX(Q15380:Q37104,MATCH(TRUE,INDEX(Q15380:Q37104="",,),0)-1),"")</f>
        <v>6</v>
      </c>
      <c r="Q15380">
        <f t="shared" si="394"/>
        <v>2</v>
      </c>
      <c r="R15380">
        <f t="shared" si="393"/>
        <v>0</v>
      </c>
    </row>
    <row r="15381" spans="1:18" x14ac:dyDescent="0.3">
      <c r="A15381" t="s">
        <v>1031</v>
      </c>
      <c r="B15381" s="1">
        <v>38334</v>
      </c>
      <c r="C15381" t="s">
        <v>16</v>
      </c>
      <c r="D15381" t="s">
        <v>1092</v>
      </c>
      <c r="E15381" t="s">
        <v>1093</v>
      </c>
      <c r="G15381" s="6" t="s">
        <v>29</v>
      </c>
      <c r="H15381" t="s">
        <v>69</v>
      </c>
      <c r="I15381" t="s">
        <v>21</v>
      </c>
      <c r="J15381" t="s">
        <v>22</v>
      </c>
      <c r="K15381">
        <v>3.6</v>
      </c>
      <c r="L15381">
        <v>72</v>
      </c>
      <c r="M15381" t="s">
        <v>523</v>
      </c>
      <c r="N15381">
        <v>72</v>
      </c>
      <c r="P15381" cm="1">
        <f t="array" ref="P15381">IF(Q15381&gt;0,INDEX(Q15381:Q37105,MATCH(TRUE,INDEX(Q15381:Q37105="",,),0)-1),"")</f>
        <v>6</v>
      </c>
      <c r="Q15381">
        <f t="shared" si="394"/>
        <v>2</v>
      </c>
      <c r="R15381">
        <f t="shared" si="393"/>
        <v>0</v>
      </c>
    </row>
    <row r="15382" spans="1:18" x14ac:dyDescent="0.3">
      <c r="A15382" t="s">
        <v>1031</v>
      </c>
      <c r="B15382" s="1">
        <v>38334</v>
      </c>
      <c r="C15382" t="s">
        <v>16</v>
      </c>
      <c r="D15382" t="s">
        <v>1092</v>
      </c>
      <c r="E15382" t="s">
        <v>1093</v>
      </c>
      <c r="G15382" s="6" t="s">
        <v>29</v>
      </c>
      <c r="H15382" t="s">
        <v>148</v>
      </c>
      <c r="I15382" t="s">
        <v>26</v>
      </c>
      <c r="J15382" t="s">
        <v>27</v>
      </c>
      <c r="K15382">
        <v>35</v>
      </c>
      <c r="L15382">
        <v>10.55</v>
      </c>
      <c r="M15382" t="s">
        <v>523</v>
      </c>
      <c r="N15382">
        <v>10.55</v>
      </c>
      <c r="P15382" cm="1">
        <f t="array" ref="P15382">IF(Q15382&gt;0,INDEX(Q15382:Q37106,MATCH(TRUE,INDEX(Q15382:Q37106="",,),0)-1),"")</f>
        <v>6</v>
      </c>
      <c r="Q15382">
        <f t="shared" si="394"/>
        <v>2</v>
      </c>
      <c r="R15382">
        <f t="shared" si="393"/>
        <v>0</v>
      </c>
    </row>
    <row r="15383" spans="1:18" x14ac:dyDescent="0.3">
      <c r="A15383" t="s">
        <v>1031</v>
      </c>
      <c r="B15383" s="1">
        <v>38334</v>
      </c>
      <c r="C15383" t="s">
        <v>16</v>
      </c>
      <c r="D15383" t="s">
        <v>1092</v>
      </c>
      <c r="E15383" t="s">
        <v>1093</v>
      </c>
      <c r="G15383" s="6" t="s">
        <v>29</v>
      </c>
      <c r="H15383" t="s">
        <v>69</v>
      </c>
      <c r="I15383" t="s">
        <v>26</v>
      </c>
      <c r="J15383" t="s">
        <v>27</v>
      </c>
      <c r="K15383">
        <v>100.2</v>
      </c>
      <c r="L15383">
        <v>13.35</v>
      </c>
      <c r="M15383" t="s">
        <v>523</v>
      </c>
      <c r="N15383">
        <v>13.35</v>
      </c>
      <c r="P15383" cm="1">
        <f t="array" ref="P15383">IF(Q15383&gt;0,INDEX(Q15383:Q37107,MATCH(TRUE,INDEX(Q15383:Q37107="",,),0)-1),"")</f>
        <v>6</v>
      </c>
      <c r="Q15383">
        <f t="shared" si="394"/>
        <v>2</v>
      </c>
      <c r="R15383">
        <f t="shared" si="393"/>
        <v>0</v>
      </c>
    </row>
    <row r="15384" spans="1:18" x14ac:dyDescent="0.3">
      <c r="A15384" t="s">
        <v>1031</v>
      </c>
      <c r="B15384" s="1">
        <v>38334</v>
      </c>
      <c r="C15384" t="s">
        <v>16</v>
      </c>
      <c r="D15384" t="s">
        <v>1092</v>
      </c>
      <c r="E15384" t="s">
        <v>1093</v>
      </c>
      <c r="G15384" s="6" t="s">
        <v>29</v>
      </c>
      <c r="H15384" t="s">
        <v>41</v>
      </c>
      <c r="I15384" t="s">
        <v>26</v>
      </c>
      <c r="J15384" t="s">
        <v>27</v>
      </c>
      <c r="K15384">
        <v>2.2000000000000002</v>
      </c>
      <c r="L15384">
        <v>52.95</v>
      </c>
      <c r="M15384" t="s">
        <v>523</v>
      </c>
      <c r="N15384">
        <v>52.95</v>
      </c>
      <c r="P15384" cm="1">
        <f t="array" ref="P15384">IF(Q15384&gt;0,INDEX(Q15384:Q37108,MATCH(TRUE,INDEX(Q15384:Q37108="",,),0)-1),"")</f>
        <v>6</v>
      </c>
      <c r="Q15384">
        <f t="shared" si="394"/>
        <v>2</v>
      </c>
      <c r="R15384">
        <f t="shared" si="393"/>
        <v>0</v>
      </c>
    </row>
    <row r="15385" spans="1:18" x14ac:dyDescent="0.3">
      <c r="A15385" t="s">
        <v>1031</v>
      </c>
      <c r="B15385" s="1">
        <v>38334</v>
      </c>
      <c r="C15385" t="s">
        <v>16</v>
      </c>
      <c r="D15385" t="s">
        <v>1092</v>
      </c>
      <c r="E15385" t="s">
        <v>1093</v>
      </c>
      <c r="G15385" t="s">
        <v>19</v>
      </c>
      <c r="H15385" t="s">
        <v>25</v>
      </c>
      <c r="I15385" t="s">
        <v>21</v>
      </c>
      <c r="J15385" t="s">
        <v>22</v>
      </c>
      <c r="K15385">
        <v>22.4</v>
      </c>
      <c r="L15385">
        <v>109</v>
      </c>
      <c r="M15385" t="s">
        <v>189</v>
      </c>
      <c r="N15385">
        <v>109</v>
      </c>
      <c r="P15385" cm="1">
        <f t="array" ref="P15385">IF(Q15385&gt;0,INDEX(Q15385:Q37109,MATCH(TRUE,INDEX(Q15385:Q37109="",,),0)-1),"")</f>
        <v>6</v>
      </c>
      <c r="Q15385">
        <f t="shared" si="394"/>
        <v>3</v>
      </c>
      <c r="R15385">
        <f t="shared" si="393"/>
        <v>0</v>
      </c>
    </row>
    <row r="15386" spans="1:18" x14ac:dyDescent="0.3">
      <c r="A15386" t="s">
        <v>1031</v>
      </c>
      <c r="B15386" s="1">
        <v>38334</v>
      </c>
      <c r="C15386" t="s">
        <v>16</v>
      </c>
      <c r="D15386" t="s">
        <v>1092</v>
      </c>
      <c r="E15386" t="s">
        <v>1093</v>
      </c>
      <c r="G15386" t="s">
        <v>19</v>
      </c>
      <c r="H15386" t="s">
        <v>30</v>
      </c>
      <c r="I15386" t="s">
        <v>26</v>
      </c>
      <c r="J15386" t="s">
        <v>27</v>
      </c>
      <c r="K15386">
        <v>220.5</v>
      </c>
      <c r="L15386">
        <v>16.350000000000001</v>
      </c>
      <c r="M15386" t="s">
        <v>189</v>
      </c>
      <c r="N15386">
        <v>16.350000000000001</v>
      </c>
      <c r="P15386" cm="1">
        <f t="array" ref="P15386">IF(Q15386&gt;0,INDEX(Q15386:Q37110,MATCH(TRUE,INDEX(Q15386:Q37110="",,),0)-1),"")</f>
        <v>6</v>
      </c>
      <c r="Q15386">
        <f t="shared" si="394"/>
        <v>3</v>
      </c>
      <c r="R15386">
        <f t="shared" si="393"/>
        <v>0</v>
      </c>
    </row>
    <row r="15387" spans="1:18" x14ac:dyDescent="0.3">
      <c r="A15387" t="s">
        <v>1031</v>
      </c>
      <c r="B15387" s="1">
        <v>38334</v>
      </c>
      <c r="C15387" t="s">
        <v>16</v>
      </c>
      <c r="D15387" t="s">
        <v>1092</v>
      </c>
      <c r="E15387" t="s">
        <v>1093</v>
      </c>
      <c r="G15387" t="s">
        <v>19</v>
      </c>
      <c r="H15387" t="s">
        <v>99</v>
      </c>
      <c r="I15387" t="s">
        <v>26</v>
      </c>
      <c r="J15387" t="s">
        <v>27</v>
      </c>
      <c r="K15387">
        <v>99</v>
      </c>
      <c r="L15387">
        <v>10.35</v>
      </c>
      <c r="M15387" t="s">
        <v>189</v>
      </c>
      <c r="N15387">
        <v>91.03</v>
      </c>
      <c r="P15387" cm="1">
        <f t="array" ref="P15387">IF(Q15387&gt;0,INDEX(Q15387:Q37111,MATCH(TRUE,INDEX(Q15387:Q37111="",,),0)-1),"")</f>
        <v>6</v>
      </c>
      <c r="Q15387">
        <f t="shared" si="394"/>
        <v>3</v>
      </c>
      <c r="R15387">
        <f t="shared" si="393"/>
        <v>0</v>
      </c>
    </row>
    <row r="15388" spans="1:18" x14ac:dyDescent="0.3">
      <c r="A15388" t="s">
        <v>1031</v>
      </c>
      <c r="B15388" s="1">
        <v>38334</v>
      </c>
      <c r="C15388" t="s">
        <v>16</v>
      </c>
      <c r="D15388" t="s">
        <v>1092</v>
      </c>
      <c r="E15388" t="s">
        <v>1093</v>
      </c>
      <c r="G15388" t="s">
        <v>19</v>
      </c>
      <c r="H15388" t="s">
        <v>25</v>
      </c>
      <c r="I15388" t="s">
        <v>26</v>
      </c>
      <c r="J15388" t="s">
        <v>27</v>
      </c>
      <c r="K15388">
        <v>472.2</v>
      </c>
      <c r="L15388">
        <v>25.45</v>
      </c>
      <c r="M15388" t="s">
        <v>189</v>
      </c>
      <c r="N15388">
        <v>25.45</v>
      </c>
      <c r="P15388" cm="1">
        <f t="array" ref="P15388">IF(Q15388&gt;0,INDEX(Q15388:Q37112,MATCH(TRUE,INDEX(Q15388:Q37112="",,),0)-1),"")</f>
        <v>6</v>
      </c>
      <c r="Q15388">
        <f t="shared" si="394"/>
        <v>3</v>
      </c>
      <c r="R15388">
        <f t="shared" si="393"/>
        <v>0</v>
      </c>
    </row>
    <row r="15389" spans="1:18" x14ac:dyDescent="0.3">
      <c r="A15389" t="s">
        <v>1031</v>
      </c>
      <c r="B15389" s="1">
        <v>38334</v>
      </c>
      <c r="C15389" t="s">
        <v>16</v>
      </c>
      <c r="D15389" t="s">
        <v>1092</v>
      </c>
      <c r="E15389" t="s">
        <v>1093</v>
      </c>
      <c r="G15389" s="6" t="s">
        <v>29</v>
      </c>
      <c r="H15389" t="s">
        <v>30</v>
      </c>
      <c r="I15389" t="s">
        <v>21</v>
      </c>
      <c r="J15389" t="s">
        <v>22</v>
      </c>
      <c r="K15389">
        <v>9.5</v>
      </c>
      <c r="L15389">
        <v>137</v>
      </c>
      <c r="M15389" t="s">
        <v>189</v>
      </c>
      <c r="N15389">
        <v>137</v>
      </c>
      <c r="P15389" cm="1">
        <f t="array" ref="P15389">IF(Q15389&gt;0,INDEX(Q15389:Q37113,MATCH(TRUE,INDEX(Q15389:Q37113="",,),0)-1),"")</f>
        <v>6</v>
      </c>
      <c r="Q15389">
        <f t="shared" si="394"/>
        <v>3</v>
      </c>
      <c r="R15389">
        <f t="shared" si="393"/>
        <v>0</v>
      </c>
    </row>
    <row r="15390" spans="1:18" x14ac:dyDescent="0.3">
      <c r="A15390" t="s">
        <v>1031</v>
      </c>
      <c r="B15390" s="1">
        <v>38334</v>
      </c>
      <c r="C15390" t="s">
        <v>16</v>
      </c>
      <c r="D15390" t="s">
        <v>1092</v>
      </c>
      <c r="E15390" t="s">
        <v>1093</v>
      </c>
      <c r="G15390" s="6" t="s">
        <v>29</v>
      </c>
      <c r="H15390" t="s">
        <v>69</v>
      </c>
      <c r="I15390" t="s">
        <v>21</v>
      </c>
      <c r="J15390" t="s">
        <v>22</v>
      </c>
      <c r="K15390">
        <v>3.6</v>
      </c>
      <c r="L15390">
        <v>72</v>
      </c>
      <c r="M15390" t="s">
        <v>189</v>
      </c>
      <c r="N15390">
        <v>72</v>
      </c>
      <c r="P15390" cm="1">
        <f t="array" ref="P15390">IF(Q15390&gt;0,INDEX(Q15390:Q37114,MATCH(TRUE,INDEX(Q15390:Q37114="",,),0)-1),"")</f>
        <v>6</v>
      </c>
      <c r="Q15390">
        <f t="shared" si="394"/>
        <v>3</v>
      </c>
      <c r="R15390">
        <f t="shared" si="393"/>
        <v>0</v>
      </c>
    </row>
    <row r="15391" spans="1:18" x14ac:dyDescent="0.3">
      <c r="A15391" t="s">
        <v>1031</v>
      </c>
      <c r="B15391" s="1">
        <v>38334</v>
      </c>
      <c r="C15391" t="s">
        <v>16</v>
      </c>
      <c r="D15391" t="s">
        <v>1092</v>
      </c>
      <c r="E15391" t="s">
        <v>1093</v>
      </c>
      <c r="G15391" s="6" t="s">
        <v>29</v>
      </c>
      <c r="H15391" t="s">
        <v>148</v>
      </c>
      <c r="I15391" t="s">
        <v>26</v>
      </c>
      <c r="J15391" t="s">
        <v>27</v>
      </c>
      <c r="K15391">
        <v>35</v>
      </c>
      <c r="L15391">
        <v>10.55</v>
      </c>
      <c r="M15391" t="s">
        <v>189</v>
      </c>
      <c r="N15391">
        <v>10.55</v>
      </c>
      <c r="P15391" cm="1">
        <f t="array" ref="P15391">IF(Q15391&gt;0,INDEX(Q15391:Q37115,MATCH(TRUE,INDEX(Q15391:Q37115="",,),0)-1),"")</f>
        <v>6</v>
      </c>
      <c r="Q15391">
        <f t="shared" si="394"/>
        <v>3</v>
      </c>
      <c r="R15391">
        <f t="shared" si="393"/>
        <v>0</v>
      </c>
    </row>
    <row r="15392" spans="1:18" x14ac:dyDescent="0.3">
      <c r="A15392" t="s">
        <v>1031</v>
      </c>
      <c r="B15392" s="1">
        <v>38334</v>
      </c>
      <c r="C15392" t="s">
        <v>16</v>
      </c>
      <c r="D15392" t="s">
        <v>1092</v>
      </c>
      <c r="E15392" t="s">
        <v>1093</v>
      </c>
      <c r="G15392" s="6" t="s">
        <v>29</v>
      </c>
      <c r="H15392" t="s">
        <v>69</v>
      </c>
      <c r="I15392" t="s">
        <v>26</v>
      </c>
      <c r="J15392" t="s">
        <v>27</v>
      </c>
      <c r="K15392">
        <v>100.2</v>
      </c>
      <c r="L15392">
        <v>13.35</v>
      </c>
      <c r="M15392" t="s">
        <v>189</v>
      </c>
      <c r="N15392">
        <v>13.35</v>
      </c>
      <c r="P15392" cm="1">
        <f t="array" ref="P15392">IF(Q15392&gt;0,INDEX(Q15392:Q37116,MATCH(TRUE,INDEX(Q15392:Q37116="",,),0)-1),"")</f>
        <v>6</v>
      </c>
      <c r="Q15392">
        <f t="shared" si="394"/>
        <v>3</v>
      </c>
      <c r="R15392">
        <f t="shared" si="393"/>
        <v>0</v>
      </c>
    </row>
    <row r="15393" spans="1:18" x14ac:dyDescent="0.3">
      <c r="A15393" t="s">
        <v>1031</v>
      </c>
      <c r="B15393" s="1">
        <v>38334</v>
      </c>
      <c r="C15393" t="s">
        <v>16</v>
      </c>
      <c r="D15393" t="s">
        <v>1092</v>
      </c>
      <c r="E15393" t="s">
        <v>1093</v>
      </c>
      <c r="G15393" s="6" t="s">
        <v>29</v>
      </c>
      <c r="H15393" t="s">
        <v>41</v>
      </c>
      <c r="I15393" t="s">
        <v>26</v>
      </c>
      <c r="J15393" t="s">
        <v>27</v>
      </c>
      <c r="K15393">
        <v>2.2000000000000002</v>
      </c>
      <c r="L15393">
        <v>52.95</v>
      </c>
      <c r="M15393" t="s">
        <v>189</v>
      </c>
      <c r="N15393">
        <v>52.95</v>
      </c>
      <c r="P15393" cm="1">
        <f t="array" ref="P15393">IF(Q15393&gt;0,INDEX(Q15393:Q37117,MATCH(TRUE,INDEX(Q15393:Q37117="",,),0)-1),"")</f>
        <v>6</v>
      </c>
      <c r="Q15393">
        <f t="shared" si="394"/>
        <v>3</v>
      </c>
      <c r="R15393">
        <f t="shared" si="393"/>
        <v>0</v>
      </c>
    </row>
    <row r="15394" spans="1:18" x14ac:dyDescent="0.3">
      <c r="A15394" t="s">
        <v>1031</v>
      </c>
      <c r="B15394" s="1">
        <v>38334</v>
      </c>
      <c r="C15394" t="s">
        <v>16</v>
      </c>
      <c r="D15394" t="s">
        <v>1092</v>
      </c>
      <c r="E15394" t="s">
        <v>1093</v>
      </c>
      <c r="G15394" t="s">
        <v>19</v>
      </c>
      <c r="H15394" t="s">
        <v>25</v>
      </c>
      <c r="I15394" t="s">
        <v>21</v>
      </c>
      <c r="J15394" t="s">
        <v>22</v>
      </c>
      <c r="K15394">
        <v>22.4</v>
      </c>
      <c r="L15394">
        <v>109</v>
      </c>
      <c r="M15394" t="s">
        <v>44</v>
      </c>
      <c r="N15394">
        <v>207</v>
      </c>
      <c r="P15394" cm="1">
        <f t="array" ref="P15394">IF(Q15394&gt;0,INDEX(Q15394:Q37118,MATCH(TRUE,INDEX(Q15394:Q37118="",,),0)-1),"")</f>
        <v>6</v>
      </c>
      <c r="Q15394">
        <f t="shared" si="394"/>
        <v>4</v>
      </c>
      <c r="R15394">
        <f t="shared" si="393"/>
        <v>0</v>
      </c>
    </row>
    <row r="15395" spans="1:18" x14ac:dyDescent="0.3">
      <c r="A15395" t="s">
        <v>1031</v>
      </c>
      <c r="B15395" s="1">
        <v>38334</v>
      </c>
      <c r="C15395" t="s">
        <v>16</v>
      </c>
      <c r="D15395" t="s">
        <v>1092</v>
      </c>
      <c r="E15395" t="s">
        <v>1093</v>
      </c>
      <c r="G15395" t="s">
        <v>19</v>
      </c>
      <c r="H15395" t="s">
        <v>30</v>
      </c>
      <c r="I15395" t="s">
        <v>26</v>
      </c>
      <c r="J15395" t="s">
        <v>27</v>
      </c>
      <c r="K15395">
        <v>220.5</v>
      </c>
      <c r="L15395">
        <v>16.350000000000001</v>
      </c>
      <c r="M15395" t="s">
        <v>44</v>
      </c>
      <c r="N15395">
        <v>18</v>
      </c>
      <c r="P15395" cm="1">
        <f t="array" ref="P15395">IF(Q15395&gt;0,INDEX(Q15395:Q37119,MATCH(TRUE,INDEX(Q15395:Q37119="",,),0)-1),"")</f>
        <v>6</v>
      </c>
      <c r="Q15395">
        <f t="shared" si="394"/>
        <v>4</v>
      </c>
      <c r="R15395">
        <f t="shared" si="393"/>
        <v>0</v>
      </c>
    </row>
    <row r="15396" spans="1:18" x14ac:dyDescent="0.3">
      <c r="A15396" t="s">
        <v>1031</v>
      </c>
      <c r="B15396" s="1">
        <v>38334</v>
      </c>
      <c r="C15396" t="s">
        <v>16</v>
      </c>
      <c r="D15396" t="s">
        <v>1092</v>
      </c>
      <c r="E15396" t="s">
        <v>1093</v>
      </c>
      <c r="G15396" t="s">
        <v>19</v>
      </c>
      <c r="H15396" t="s">
        <v>99</v>
      </c>
      <c r="I15396" t="s">
        <v>26</v>
      </c>
      <c r="J15396" t="s">
        <v>27</v>
      </c>
      <c r="K15396">
        <v>99</v>
      </c>
      <c r="L15396">
        <v>10.35</v>
      </c>
      <c r="M15396" t="s">
        <v>44</v>
      </c>
      <c r="N15396">
        <v>15</v>
      </c>
      <c r="P15396" cm="1">
        <f t="array" ref="P15396">IF(Q15396&gt;0,INDEX(Q15396:Q37120,MATCH(TRUE,INDEX(Q15396:Q37120="",,),0)-1),"")</f>
        <v>6</v>
      </c>
      <c r="Q15396">
        <f t="shared" si="394"/>
        <v>4</v>
      </c>
      <c r="R15396">
        <f t="shared" si="393"/>
        <v>0</v>
      </c>
    </row>
    <row r="15397" spans="1:18" x14ac:dyDescent="0.3">
      <c r="A15397" t="s">
        <v>1031</v>
      </c>
      <c r="B15397" s="1">
        <v>38334</v>
      </c>
      <c r="C15397" t="s">
        <v>16</v>
      </c>
      <c r="D15397" t="s">
        <v>1092</v>
      </c>
      <c r="E15397" t="s">
        <v>1093</v>
      </c>
      <c r="G15397" t="s">
        <v>19</v>
      </c>
      <c r="H15397" t="s">
        <v>25</v>
      </c>
      <c r="I15397" t="s">
        <v>26</v>
      </c>
      <c r="J15397" t="s">
        <v>27</v>
      </c>
      <c r="K15397">
        <v>472.2</v>
      </c>
      <c r="L15397">
        <v>25.45</v>
      </c>
      <c r="M15397" t="s">
        <v>44</v>
      </c>
      <c r="N15397">
        <v>30</v>
      </c>
      <c r="P15397" cm="1">
        <f t="array" ref="P15397">IF(Q15397&gt;0,INDEX(Q15397:Q37121,MATCH(TRUE,INDEX(Q15397:Q37121="",,),0)-1),"")</f>
        <v>6</v>
      </c>
      <c r="Q15397">
        <f t="shared" si="394"/>
        <v>4</v>
      </c>
      <c r="R15397">
        <f t="shared" si="393"/>
        <v>0</v>
      </c>
    </row>
    <row r="15398" spans="1:18" x14ac:dyDescent="0.3">
      <c r="A15398" t="s">
        <v>1031</v>
      </c>
      <c r="B15398" s="1">
        <v>38334</v>
      </c>
      <c r="C15398" t="s">
        <v>16</v>
      </c>
      <c r="D15398" t="s">
        <v>1092</v>
      </c>
      <c r="E15398" t="s">
        <v>1093</v>
      </c>
      <c r="G15398" s="6" t="s">
        <v>29</v>
      </c>
      <c r="H15398" t="s">
        <v>30</v>
      </c>
      <c r="I15398" t="s">
        <v>21</v>
      </c>
      <c r="J15398" t="s">
        <v>22</v>
      </c>
      <c r="K15398">
        <v>9.5</v>
      </c>
      <c r="L15398">
        <v>137</v>
      </c>
      <c r="M15398" t="s">
        <v>44</v>
      </c>
      <c r="N15398">
        <v>137</v>
      </c>
      <c r="P15398" cm="1">
        <f t="array" ref="P15398">IF(Q15398&gt;0,INDEX(Q15398:Q37122,MATCH(TRUE,INDEX(Q15398:Q37122="",,),0)-1),"")</f>
        <v>6</v>
      </c>
      <c r="Q15398">
        <f t="shared" si="394"/>
        <v>4</v>
      </c>
      <c r="R15398">
        <f t="shared" si="393"/>
        <v>0</v>
      </c>
    </row>
    <row r="15399" spans="1:18" x14ac:dyDescent="0.3">
      <c r="A15399" t="s">
        <v>1031</v>
      </c>
      <c r="B15399" s="1">
        <v>38334</v>
      </c>
      <c r="C15399" t="s">
        <v>16</v>
      </c>
      <c r="D15399" t="s">
        <v>1092</v>
      </c>
      <c r="E15399" t="s">
        <v>1093</v>
      </c>
      <c r="G15399" s="6" t="s">
        <v>29</v>
      </c>
      <c r="H15399" t="s">
        <v>69</v>
      </c>
      <c r="I15399" t="s">
        <v>21</v>
      </c>
      <c r="J15399" t="s">
        <v>22</v>
      </c>
      <c r="K15399">
        <v>3.6</v>
      </c>
      <c r="L15399">
        <v>72</v>
      </c>
      <c r="M15399" t="s">
        <v>44</v>
      </c>
      <c r="N15399">
        <v>72</v>
      </c>
      <c r="P15399" cm="1">
        <f t="array" ref="P15399">IF(Q15399&gt;0,INDEX(Q15399:Q37123,MATCH(TRUE,INDEX(Q15399:Q37123="",,),0)-1),"")</f>
        <v>6</v>
      </c>
      <c r="Q15399">
        <f t="shared" si="394"/>
        <v>4</v>
      </c>
      <c r="R15399">
        <f t="shared" si="393"/>
        <v>0</v>
      </c>
    </row>
    <row r="15400" spans="1:18" x14ac:dyDescent="0.3">
      <c r="A15400" t="s">
        <v>1031</v>
      </c>
      <c r="B15400" s="1">
        <v>38334</v>
      </c>
      <c r="C15400" t="s">
        <v>16</v>
      </c>
      <c r="D15400" t="s">
        <v>1092</v>
      </c>
      <c r="E15400" t="s">
        <v>1093</v>
      </c>
      <c r="G15400" s="6" t="s">
        <v>29</v>
      </c>
      <c r="H15400" t="s">
        <v>148</v>
      </c>
      <c r="I15400" t="s">
        <v>26</v>
      </c>
      <c r="J15400" t="s">
        <v>27</v>
      </c>
      <c r="K15400">
        <v>35</v>
      </c>
      <c r="L15400">
        <v>10.55</v>
      </c>
      <c r="M15400" t="s">
        <v>44</v>
      </c>
      <c r="N15400">
        <v>10.55</v>
      </c>
      <c r="P15400" cm="1">
        <f t="array" ref="P15400">IF(Q15400&gt;0,INDEX(Q15400:Q37124,MATCH(TRUE,INDEX(Q15400:Q37124="",,),0)-1),"")</f>
        <v>6</v>
      </c>
      <c r="Q15400">
        <f t="shared" si="394"/>
        <v>4</v>
      </c>
      <c r="R15400">
        <f t="shared" si="393"/>
        <v>0</v>
      </c>
    </row>
    <row r="15401" spans="1:18" x14ac:dyDescent="0.3">
      <c r="A15401" t="s">
        <v>1031</v>
      </c>
      <c r="B15401" s="1">
        <v>38334</v>
      </c>
      <c r="C15401" t="s">
        <v>16</v>
      </c>
      <c r="D15401" t="s">
        <v>1092</v>
      </c>
      <c r="E15401" t="s">
        <v>1093</v>
      </c>
      <c r="G15401" s="6" t="s">
        <v>29</v>
      </c>
      <c r="H15401" t="s">
        <v>69</v>
      </c>
      <c r="I15401" t="s">
        <v>26</v>
      </c>
      <c r="J15401" t="s">
        <v>27</v>
      </c>
      <c r="K15401">
        <v>100.2</v>
      </c>
      <c r="L15401">
        <v>13.35</v>
      </c>
      <c r="M15401" t="s">
        <v>44</v>
      </c>
      <c r="N15401">
        <v>13.35</v>
      </c>
      <c r="P15401" cm="1">
        <f t="array" ref="P15401">IF(Q15401&gt;0,INDEX(Q15401:Q37125,MATCH(TRUE,INDEX(Q15401:Q37125="",,),0)-1),"")</f>
        <v>6</v>
      </c>
      <c r="Q15401">
        <f t="shared" si="394"/>
        <v>4</v>
      </c>
      <c r="R15401">
        <f t="shared" si="393"/>
        <v>0</v>
      </c>
    </row>
    <row r="15402" spans="1:18" x14ac:dyDescent="0.3">
      <c r="A15402" t="s">
        <v>1031</v>
      </c>
      <c r="B15402" s="1">
        <v>38334</v>
      </c>
      <c r="C15402" t="s">
        <v>16</v>
      </c>
      <c r="D15402" t="s">
        <v>1092</v>
      </c>
      <c r="E15402" t="s">
        <v>1093</v>
      </c>
      <c r="G15402" s="6" t="s">
        <v>29</v>
      </c>
      <c r="H15402" t="s">
        <v>41</v>
      </c>
      <c r="I15402" t="s">
        <v>26</v>
      </c>
      <c r="J15402" t="s">
        <v>27</v>
      </c>
      <c r="K15402">
        <v>2.2000000000000002</v>
      </c>
      <c r="L15402">
        <v>52.95</v>
      </c>
      <c r="M15402" t="s">
        <v>44</v>
      </c>
      <c r="N15402">
        <v>52.95</v>
      </c>
      <c r="P15402" cm="1">
        <f t="array" ref="P15402">IF(Q15402&gt;0,INDEX(Q15402:Q37126,MATCH(TRUE,INDEX(Q15402:Q37126="",,),0)-1),"")</f>
        <v>6</v>
      </c>
      <c r="Q15402">
        <f t="shared" si="394"/>
        <v>4</v>
      </c>
      <c r="R15402">
        <f t="shared" si="393"/>
        <v>0</v>
      </c>
    </row>
    <row r="15403" spans="1:18" x14ac:dyDescent="0.3">
      <c r="A15403" t="s">
        <v>1031</v>
      </c>
      <c r="B15403" s="1">
        <v>38334</v>
      </c>
      <c r="C15403" t="s">
        <v>16</v>
      </c>
      <c r="D15403" t="s">
        <v>1092</v>
      </c>
      <c r="E15403" t="s">
        <v>1093</v>
      </c>
      <c r="G15403" t="s">
        <v>19</v>
      </c>
      <c r="H15403" t="s">
        <v>25</v>
      </c>
      <c r="I15403" t="s">
        <v>21</v>
      </c>
      <c r="J15403" t="s">
        <v>22</v>
      </c>
      <c r="K15403">
        <v>22.4</v>
      </c>
      <c r="L15403">
        <v>109</v>
      </c>
      <c r="M15403" t="s">
        <v>1094</v>
      </c>
      <c r="N15403">
        <v>110</v>
      </c>
      <c r="P15403" cm="1">
        <f t="array" ref="P15403">IF(Q15403&gt;0,INDEX(Q15403:Q37127,MATCH(TRUE,INDEX(Q15403:Q37127="",,),0)-1),"")</f>
        <v>6</v>
      </c>
      <c r="Q15403">
        <f t="shared" si="394"/>
        <v>5</v>
      </c>
      <c r="R15403">
        <f t="shared" si="393"/>
        <v>0</v>
      </c>
    </row>
    <row r="15404" spans="1:18" x14ac:dyDescent="0.3">
      <c r="A15404" t="s">
        <v>1031</v>
      </c>
      <c r="B15404" s="1">
        <v>38334</v>
      </c>
      <c r="C15404" t="s">
        <v>16</v>
      </c>
      <c r="D15404" t="s">
        <v>1092</v>
      </c>
      <c r="E15404" t="s">
        <v>1093</v>
      </c>
      <c r="G15404" t="s">
        <v>19</v>
      </c>
      <c r="H15404" t="s">
        <v>30</v>
      </c>
      <c r="I15404" t="s">
        <v>26</v>
      </c>
      <c r="J15404" t="s">
        <v>27</v>
      </c>
      <c r="K15404">
        <v>220.5</v>
      </c>
      <c r="L15404">
        <v>16.350000000000001</v>
      </c>
      <c r="M15404" t="s">
        <v>1094</v>
      </c>
      <c r="N15404">
        <v>21</v>
      </c>
      <c r="P15404" cm="1">
        <f t="array" ref="P15404">IF(Q15404&gt;0,INDEX(Q15404:Q37128,MATCH(TRUE,INDEX(Q15404:Q37128="",,),0)-1),"")</f>
        <v>6</v>
      </c>
      <c r="Q15404">
        <f t="shared" si="394"/>
        <v>5</v>
      </c>
      <c r="R15404">
        <f t="shared" si="393"/>
        <v>0</v>
      </c>
    </row>
    <row r="15405" spans="1:18" x14ac:dyDescent="0.3">
      <c r="A15405" t="s">
        <v>1031</v>
      </c>
      <c r="B15405" s="1">
        <v>38334</v>
      </c>
      <c r="C15405" t="s">
        <v>16</v>
      </c>
      <c r="D15405" t="s">
        <v>1092</v>
      </c>
      <c r="E15405" t="s">
        <v>1093</v>
      </c>
      <c r="G15405" t="s">
        <v>19</v>
      </c>
      <c r="H15405" t="s">
        <v>99</v>
      </c>
      <c r="I15405" t="s">
        <v>26</v>
      </c>
      <c r="J15405" t="s">
        <v>27</v>
      </c>
      <c r="K15405">
        <v>99</v>
      </c>
      <c r="L15405">
        <v>10.35</v>
      </c>
      <c r="M15405" t="s">
        <v>1094</v>
      </c>
      <c r="N15405">
        <v>20</v>
      </c>
      <c r="P15405" cm="1">
        <f t="array" ref="P15405">IF(Q15405&gt;0,INDEX(Q15405:Q37129,MATCH(TRUE,INDEX(Q15405:Q37129="",,),0)-1),"")</f>
        <v>6</v>
      </c>
      <c r="Q15405">
        <f t="shared" si="394"/>
        <v>5</v>
      </c>
      <c r="R15405">
        <f t="shared" si="393"/>
        <v>0</v>
      </c>
    </row>
    <row r="15406" spans="1:18" x14ac:dyDescent="0.3">
      <c r="A15406" t="s">
        <v>1031</v>
      </c>
      <c r="B15406" s="1">
        <v>38334</v>
      </c>
      <c r="C15406" t="s">
        <v>16</v>
      </c>
      <c r="D15406" t="s">
        <v>1092</v>
      </c>
      <c r="E15406" t="s">
        <v>1093</v>
      </c>
      <c r="G15406" t="s">
        <v>19</v>
      </c>
      <c r="H15406" t="s">
        <v>25</v>
      </c>
      <c r="I15406" t="s">
        <v>26</v>
      </c>
      <c r="J15406" t="s">
        <v>27</v>
      </c>
      <c r="K15406">
        <v>472.2</v>
      </c>
      <c r="L15406">
        <v>25.45</v>
      </c>
      <c r="M15406" t="s">
        <v>1094</v>
      </c>
      <c r="N15406">
        <v>28</v>
      </c>
      <c r="P15406" cm="1">
        <f t="array" ref="P15406">IF(Q15406&gt;0,INDEX(Q15406:Q37130,MATCH(TRUE,INDEX(Q15406:Q37130="",,),0)-1),"")</f>
        <v>6</v>
      </c>
      <c r="Q15406">
        <f t="shared" si="394"/>
        <v>5</v>
      </c>
      <c r="R15406">
        <f t="shared" si="393"/>
        <v>0</v>
      </c>
    </row>
    <row r="15407" spans="1:18" x14ac:dyDescent="0.3">
      <c r="A15407" t="s">
        <v>1031</v>
      </c>
      <c r="B15407" s="1">
        <v>38334</v>
      </c>
      <c r="C15407" t="s">
        <v>16</v>
      </c>
      <c r="D15407" t="s">
        <v>1092</v>
      </c>
      <c r="E15407" t="s">
        <v>1093</v>
      </c>
      <c r="G15407" s="6" t="s">
        <v>29</v>
      </c>
      <c r="H15407" t="s">
        <v>30</v>
      </c>
      <c r="I15407" t="s">
        <v>21</v>
      </c>
      <c r="J15407" t="s">
        <v>22</v>
      </c>
      <c r="K15407">
        <v>9.5</v>
      </c>
      <c r="L15407">
        <v>137</v>
      </c>
      <c r="M15407" t="s">
        <v>1094</v>
      </c>
      <c r="N15407">
        <v>137</v>
      </c>
      <c r="P15407" cm="1">
        <f t="array" ref="P15407">IF(Q15407&gt;0,INDEX(Q15407:Q37131,MATCH(TRUE,INDEX(Q15407:Q37131="",,),0)-1),"")</f>
        <v>6</v>
      </c>
      <c r="Q15407">
        <f t="shared" si="394"/>
        <v>5</v>
      </c>
      <c r="R15407">
        <f t="shared" si="393"/>
        <v>0</v>
      </c>
    </row>
    <row r="15408" spans="1:18" x14ac:dyDescent="0.3">
      <c r="A15408" t="s">
        <v>1031</v>
      </c>
      <c r="B15408" s="1">
        <v>38334</v>
      </c>
      <c r="C15408" t="s">
        <v>16</v>
      </c>
      <c r="D15408" t="s">
        <v>1092</v>
      </c>
      <c r="E15408" t="s">
        <v>1093</v>
      </c>
      <c r="G15408" s="6" t="s">
        <v>29</v>
      </c>
      <c r="H15408" t="s">
        <v>69</v>
      </c>
      <c r="I15408" t="s">
        <v>21</v>
      </c>
      <c r="J15408" t="s">
        <v>22</v>
      </c>
      <c r="K15408">
        <v>3.6</v>
      </c>
      <c r="L15408">
        <v>72</v>
      </c>
      <c r="M15408" t="s">
        <v>1094</v>
      </c>
      <c r="N15408">
        <v>72</v>
      </c>
      <c r="P15408" cm="1">
        <f t="array" ref="P15408">IF(Q15408&gt;0,INDEX(Q15408:Q37132,MATCH(TRUE,INDEX(Q15408:Q37132="",,),0)-1),"")</f>
        <v>6</v>
      </c>
      <c r="Q15408">
        <f t="shared" si="394"/>
        <v>5</v>
      </c>
      <c r="R15408">
        <f t="shared" si="393"/>
        <v>0</v>
      </c>
    </row>
    <row r="15409" spans="1:18" x14ac:dyDescent="0.3">
      <c r="A15409" t="s">
        <v>1031</v>
      </c>
      <c r="B15409" s="1">
        <v>38334</v>
      </c>
      <c r="C15409" t="s">
        <v>16</v>
      </c>
      <c r="D15409" t="s">
        <v>1092</v>
      </c>
      <c r="E15409" t="s">
        <v>1093</v>
      </c>
      <c r="G15409" s="6" t="s">
        <v>29</v>
      </c>
      <c r="H15409" t="s">
        <v>148</v>
      </c>
      <c r="I15409" t="s">
        <v>26</v>
      </c>
      <c r="J15409" t="s">
        <v>27</v>
      </c>
      <c r="K15409">
        <v>35</v>
      </c>
      <c r="L15409">
        <v>10.55</v>
      </c>
      <c r="M15409" t="s">
        <v>1094</v>
      </c>
      <c r="N15409">
        <v>10.55</v>
      </c>
      <c r="P15409" cm="1">
        <f t="array" ref="P15409">IF(Q15409&gt;0,INDEX(Q15409:Q37133,MATCH(TRUE,INDEX(Q15409:Q37133="",,),0)-1),"")</f>
        <v>6</v>
      </c>
      <c r="Q15409">
        <f t="shared" si="394"/>
        <v>5</v>
      </c>
      <c r="R15409">
        <f t="shared" si="393"/>
        <v>0</v>
      </c>
    </row>
    <row r="15410" spans="1:18" x14ac:dyDescent="0.3">
      <c r="A15410" t="s">
        <v>1031</v>
      </c>
      <c r="B15410" s="1">
        <v>38334</v>
      </c>
      <c r="C15410" t="s">
        <v>16</v>
      </c>
      <c r="D15410" t="s">
        <v>1092</v>
      </c>
      <c r="E15410" t="s">
        <v>1093</v>
      </c>
      <c r="G15410" s="6" t="s">
        <v>29</v>
      </c>
      <c r="H15410" t="s">
        <v>69</v>
      </c>
      <c r="I15410" t="s">
        <v>26</v>
      </c>
      <c r="J15410" t="s">
        <v>27</v>
      </c>
      <c r="K15410">
        <v>100.2</v>
      </c>
      <c r="L15410">
        <v>13.35</v>
      </c>
      <c r="M15410" t="s">
        <v>1094</v>
      </c>
      <c r="N15410">
        <v>13.35</v>
      </c>
      <c r="P15410" cm="1">
        <f t="array" ref="P15410">IF(Q15410&gt;0,INDEX(Q15410:Q37134,MATCH(TRUE,INDEX(Q15410:Q37134="",,),0)-1),"")</f>
        <v>6</v>
      </c>
      <c r="Q15410">
        <f t="shared" si="394"/>
        <v>5</v>
      </c>
      <c r="R15410">
        <f t="shared" si="393"/>
        <v>0</v>
      </c>
    </row>
    <row r="15411" spans="1:18" x14ac:dyDescent="0.3">
      <c r="A15411" t="s">
        <v>1031</v>
      </c>
      <c r="B15411" s="1">
        <v>38334</v>
      </c>
      <c r="C15411" t="s">
        <v>16</v>
      </c>
      <c r="D15411" t="s">
        <v>1092</v>
      </c>
      <c r="E15411" t="s">
        <v>1093</v>
      </c>
      <c r="G15411" s="6" t="s">
        <v>29</v>
      </c>
      <c r="H15411" t="s">
        <v>41</v>
      </c>
      <c r="I15411" t="s">
        <v>26</v>
      </c>
      <c r="J15411" t="s">
        <v>27</v>
      </c>
      <c r="K15411">
        <v>2.2000000000000002</v>
      </c>
      <c r="L15411">
        <v>52.95</v>
      </c>
      <c r="M15411" t="s">
        <v>1094</v>
      </c>
      <c r="N15411">
        <v>52.95</v>
      </c>
      <c r="P15411" cm="1">
        <f t="array" ref="P15411">IF(Q15411&gt;0,INDEX(Q15411:Q37135,MATCH(TRUE,INDEX(Q15411:Q37135="",,),0)-1),"")</f>
        <v>6</v>
      </c>
      <c r="Q15411">
        <f t="shared" si="394"/>
        <v>5</v>
      </c>
      <c r="R15411">
        <f t="shared" si="393"/>
        <v>0</v>
      </c>
    </row>
    <row r="15412" spans="1:18" x14ac:dyDescent="0.3">
      <c r="A15412" t="s">
        <v>1031</v>
      </c>
      <c r="B15412" s="1">
        <v>38334</v>
      </c>
      <c r="C15412" t="s">
        <v>16</v>
      </c>
      <c r="D15412" t="s">
        <v>1092</v>
      </c>
      <c r="E15412" t="s">
        <v>1093</v>
      </c>
      <c r="G15412" t="s">
        <v>19</v>
      </c>
      <c r="H15412" t="s">
        <v>25</v>
      </c>
      <c r="I15412" t="s">
        <v>21</v>
      </c>
      <c r="J15412" t="s">
        <v>22</v>
      </c>
      <c r="K15412">
        <v>22.4</v>
      </c>
      <c r="L15412">
        <v>109</v>
      </c>
      <c r="M15412" t="s">
        <v>922</v>
      </c>
      <c r="N15412">
        <v>110</v>
      </c>
      <c r="P15412" cm="1">
        <f t="array" ref="P15412">IF(Q15412&gt;0,INDEX(Q15412:Q37136,MATCH(TRUE,INDEX(Q15412:Q37136="",,),0)-1),"")</f>
        <v>6</v>
      </c>
      <c r="Q15412">
        <f t="shared" si="394"/>
        <v>6</v>
      </c>
      <c r="R15412">
        <f t="shared" ref="R15412:R15475" si="395">IF(P15412="","",0)</f>
        <v>0</v>
      </c>
    </row>
    <row r="15413" spans="1:18" x14ac:dyDescent="0.3">
      <c r="A15413" t="s">
        <v>1031</v>
      </c>
      <c r="B15413" s="1">
        <v>38334</v>
      </c>
      <c r="C15413" t="s">
        <v>16</v>
      </c>
      <c r="D15413" t="s">
        <v>1092</v>
      </c>
      <c r="E15413" t="s">
        <v>1093</v>
      </c>
      <c r="G15413" t="s">
        <v>19</v>
      </c>
      <c r="H15413" t="s">
        <v>30</v>
      </c>
      <c r="I15413" t="s">
        <v>26</v>
      </c>
      <c r="J15413" t="s">
        <v>27</v>
      </c>
      <c r="K15413">
        <v>220.5</v>
      </c>
      <c r="L15413">
        <v>16.350000000000001</v>
      </c>
      <c r="M15413" t="s">
        <v>922</v>
      </c>
      <c r="N15413">
        <v>18</v>
      </c>
      <c r="P15413" cm="1">
        <f t="array" ref="P15413">IF(Q15413&gt;0,INDEX(Q15413:Q37137,MATCH(TRUE,INDEX(Q15413:Q37137="",,),0)-1),"")</f>
        <v>6</v>
      </c>
      <c r="Q15413">
        <f t="shared" si="394"/>
        <v>6</v>
      </c>
      <c r="R15413">
        <f t="shared" si="395"/>
        <v>0</v>
      </c>
    </row>
    <row r="15414" spans="1:18" x14ac:dyDescent="0.3">
      <c r="A15414" t="s">
        <v>1031</v>
      </c>
      <c r="B15414" s="1">
        <v>38334</v>
      </c>
      <c r="C15414" t="s">
        <v>16</v>
      </c>
      <c r="D15414" t="s">
        <v>1092</v>
      </c>
      <c r="E15414" t="s">
        <v>1093</v>
      </c>
      <c r="G15414" t="s">
        <v>19</v>
      </c>
      <c r="H15414" t="s">
        <v>99</v>
      </c>
      <c r="I15414" t="s">
        <v>26</v>
      </c>
      <c r="J15414" t="s">
        <v>27</v>
      </c>
      <c r="K15414">
        <v>99</v>
      </c>
      <c r="L15414">
        <v>10.35</v>
      </c>
      <c r="M15414" t="s">
        <v>922</v>
      </c>
      <c r="N15414">
        <v>13</v>
      </c>
      <c r="P15414" cm="1">
        <f t="array" ref="P15414">IF(Q15414&gt;0,INDEX(Q15414:Q37138,MATCH(TRUE,INDEX(Q15414:Q37138="",,),0)-1),"")</f>
        <v>6</v>
      </c>
      <c r="Q15414">
        <f t="shared" si="394"/>
        <v>6</v>
      </c>
      <c r="R15414">
        <f t="shared" si="395"/>
        <v>0</v>
      </c>
    </row>
    <row r="15415" spans="1:18" x14ac:dyDescent="0.3">
      <c r="A15415" t="s">
        <v>1031</v>
      </c>
      <c r="B15415" s="1">
        <v>38334</v>
      </c>
      <c r="C15415" t="s">
        <v>16</v>
      </c>
      <c r="D15415" t="s">
        <v>1092</v>
      </c>
      <c r="E15415" t="s">
        <v>1093</v>
      </c>
      <c r="G15415" t="s">
        <v>19</v>
      </c>
      <c r="H15415" t="s">
        <v>25</v>
      </c>
      <c r="I15415" t="s">
        <v>26</v>
      </c>
      <c r="J15415" t="s">
        <v>27</v>
      </c>
      <c r="K15415">
        <v>472.2</v>
      </c>
      <c r="L15415">
        <v>25.45</v>
      </c>
      <c r="M15415" t="s">
        <v>922</v>
      </c>
      <c r="N15415">
        <v>27</v>
      </c>
      <c r="P15415" cm="1">
        <f t="array" ref="P15415">IF(Q15415&gt;0,INDEX(Q15415:Q37139,MATCH(TRUE,INDEX(Q15415:Q37139="",,),0)-1),"")</f>
        <v>6</v>
      </c>
      <c r="Q15415">
        <f t="shared" si="394"/>
        <v>6</v>
      </c>
      <c r="R15415">
        <f t="shared" si="395"/>
        <v>0</v>
      </c>
    </row>
    <row r="15416" spans="1:18" x14ac:dyDescent="0.3">
      <c r="A15416" t="s">
        <v>1031</v>
      </c>
      <c r="B15416" s="1">
        <v>38334</v>
      </c>
      <c r="C15416" t="s">
        <v>16</v>
      </c>
      <c r="D15416" t="s">
        <v>1092</v>
      </c>
      <c r="E15416" t="s">
        <v>1093</v>
      </c>
      <c r="G15416" s="6" t="s">
        <v>29</v>
      </c>
      <c r="H15416" t="s">
        <v>30</v>
      </c>
      <c r="I15416" t="s">
        <v>21</v>
      </c>
      <c r="J15416" t="s">
        <v>22</v>
      </c>
      <c r="K15416">
        <v>9.5</v>
      </c>
      <c r="L15416">
        <v>137</v>
      </c>
      <c r="M15416" t="s">
        <v>922</v>
      </c>
      <c r="N15416">
        <v>137</v>
      </c>
      <c r="P15416" cm="1">
        <f t="array" ref="P15416">IF(Q15416&gt;0,INDEX(Q15416:Q37140,MATCH(TRUE,INDEX(Q15416:Q37140="",,),0)-1),"")</f>
        <v>6</v>
      </c>
      <c r="Q15416">
        <f t="shared" si="394"/>
        <v>6</v>
      </c>
      <c r="R15416">
        <f t="shared" si="395"/>
        <v>0</v>
      </c>
    </row>
    <row r="15417" spans="1:18" x14ac:dyDescent="0.3">
      <c r="A15417" t="s">
        <v>1031</v>
      </c>
      <c r="B15417" s="1">
        <v>38334</v>
      </c>
      <c r="C15417" t="s">
        <v>16</v>
      </c>
      <c r="D15417" t="s">
        <v>1092</v>
      </c>
      <c r="E15417" t="s">
        <v>1093</v>
      </c>
      <c r="G15417" s="6" t="s">
        <v>29</v>
      </c>
      <c r="H15417" t="s">
        <v>69</v>
      </c>
      <c r="I15417" t="s">
        <v>21</v>
      </c>
      <c r="J15417" t="s">
        <v>22</v>
      </c>
      <c r="K15417">
        <v>3.6</v>
      </c>
      <c r="L15417">
        <v>72</v>
      </c>
      <c r="M15417" t="s">
        <v>922</v>
      </c>
      <c r="N15417">
        <v>72</v>
      </c>
      <c r="P15417" cm="1">
        <f t="array" ref="P15417">IF(Q15417&gt;0,INDEX(Q15417:Q37141,MATCH(TRUE,INDEX(Q15417:Q37141="",,),0)-1),"")</f>
        <v>6</v>
      </c>
      <c r="Q15417">
        <f t="shared" si="394"/>
        <v>6</v>
      </c>
      <c r="R15417">
        <f t="shared" si="395"/>
        <v>0</v>
      </c>
    </row>
    <row r="15418" spans="1:18" x14ac:dyDescent="0.3">
      <c r="A15418" t="s">
        <v>1031</v>
      </c>
      <c r="B15418" s="1">
        <v>38334</v>
      </c>
      <c r="C15418" t="s">
        <v>16</v>
      </c>
      <c r="D15418" t="s">
        <v>1092</v>
      </c>
      <c r="E15418" t="s">
        <v>1093</v>
      </c>
      <c r="G15418" s="6" t="s">
        <v>29</v>
      </c>
      <c r="H15418" t="s">
        <v>148</v>
      </c>
      <c r="I15418" t="s">
        <v>26</v>
      </c>
      <c r="J15418" t="s">
        <v>27</v>
      </c>
      <c r="K15418">
        <v>35</v>
      </c>
      <c r="L15418">
        <v>10.55</v>
      </c>
      <c r="M15418" t="s">
        <v>922</v>
      </c>
      <c r="N15418">
        <v>10.55</v>
      </c>
      <c r="P15418" cm="1">
        <f t="array" ref="P15418">IF(Q15418&gt;0,INDEX(Q15418:Q37142,MATCH(TRUE,INDEX(Q15418:Q37142="",,),0)-1),"")</f>
        <v>6</v>
      </c>
      <c r="Q15418">
        <f t="shared" si="394"/>
        <v>6</v>
      </c>
      <c r="R15418">
        <f t="shared" si="395"/>
        <v>0</v>
      </c>
    </row>
    <row r="15419" spans="1:18" x14ac:dyDescent="0.3">
      <c r="A15419" t="s">
        <v>1031</v>
      </c>
      <c r="B15419" s="1">
        <v>38334</v>
      </c>
      <c r="C15419" t="s">
        <v>16</v>
      </c>
      <c r="D15419" t="s">
        <v>1092</v>
      </c>
      <c r="E15419" t="s">
        <v>1093</v>
      </c>
      <c r="G15419" s="6" t="s">
        <v>29</v>
      </c>
      <c r="H15419" t="s">
        <v>69</v>
      </c>
      <c r="I15419" t="s">
        <v>26</v>
      </c>
      <c r="J15419" t="s">
        <v>27</v>
      </c>
      <c r="K15419">
        <v>100.2</v>
      </c>
      <c r="L15419">
        <v>13.35</v>
      </c>
      <c r="M15419" t="s">
        <v>922</v>
      </c>
      <c r="N15419">
        <v>13.35</v>
      </c>
      <c r="P15419" cm="1">
        <f t="array" ref="P15419">IF(Q15419&gt;0,INDEX(Q15419:Q37143,MATCH(TRUE,INDEX(Q15419:Q37143="",,),0)-1),"")</f>
        <v>6</v>
      </c>
      <c r="Q15419">
        <f t="shared" si="394"/>
        <v>6</v>
      </c>
      <c r="R15419">
        <f t="shared" si="395"/>
        <v>0</v>
      </c>
    </row>
    <row r="15420" spans="1:18" x14ac:dyDescent="0.3">
      <c r="A15420" t="s">
        <v>1031</v>
      </c>
      <c r="B15420" s="1">
        <v>38334</v>
      </c>
      <c r="C15420" t="s">
        <v>16</v>
      </c>
      <c r="D15420" t="s">
        <v>1092</v>
      </c>
      <c r="E15420" t="s">
        <v>1093</v>
      </c>
      <c r="G15420" s="6" t="s">
        <v>29</v>
      </c>
      <c r="H15420" t="s">
        <v>41</v>
      </c>
      <c r="I15420" t="s">
        <v>26</v>
      </c>
      <c r="J15420" t="s">
        <v>27</v>
      </c>
      <c r="K15420">
        <v>2.2000000000000002</v>
      </c>
      <c r="L15420">
        <v>52.95</v>
      </c>
      <c r="M15420" t="s">
        <v>922</v>
      </c>
      <c r="N15420">
        <v>52.95</v>
      </c>
      <c r="P15420" cm="1">
        <f t="array" ref="P15420">IF(Q15420&gt;0,INDEX(Q15420:Q37144,MATCH(TRUE,INDEX(Q15420:Q37144="",,),0)-1),"")</f>
        <v>6</v>
      </c>
      <c r="Q15420">
        <f t="shared" si="394"/>
        <v>6</v>
      </c>
      <c r="R15420">
        <f t="shared" si="395"/>
        <v>0</v>
      </c>
    </row>
    <row r="15421" spans="1:18" x14ac:dyDescent="0.3">
      <c r="P15421" t="str" cm="1">
        <f t="array" ref="P15421">IF(Q15421&gt;0,INDEX(Q15421:Q37145,MATCH(TRUE,INDEX(Q15421:Q37145="",,),0)-1),"")</f>
        <v/>
      </c>
      <c r="R15421" t="str">
        <f t="shared" si="395"/>
        <v/>
      </c>
    </row>
    <row r="15422" spans="1:18" x14ac:dyDescent="0.3">
      <c r="A15422" t="s">
        <v>1031</v>
      </c>
      <c r="B15422" s="1">
        <v>38334</v>
      </c>
      <c r="C15422" t="s">
        <v>16</v>
      </c>
      <c r="D15422" t="s">
        <v>1095</v>
      </c>
      <c r="E15422" t="s">
        <v>1096</v>
      </c>
      <c r="G15422" t="s">
        <v>19</v>
      </c>
      <c r="H15422" t="s">
        <v>41</v>
      </c>
      <c r="I15422" t="s">
        <v>26</v>
      </c>
      <c r="J15422" t="s">
        <v>27</v>
      </c>
      <c r="K15422">
        <v>830.7</v>
      </c>
      <c r="L15422">
        <v>55.38</v>
      </c>
      <c r="M15422" t="s">
        <v>922</v>
      </c>
      <c r="N15422">
        <v>81.099999999999994</v>
      </c>
      <c r="O15422" t="s">
        <v>24</v>
      </c>
      <c r="P15422" cm="1">
        <f t="array" ref="P15422">IF(Q15422&gt;0,INDEX(Q15422:Q37146,MATCH(TRUE,INDEX(Q15422:Q37146="",,),0)-1),"")</f>
        <v>4</v>
      </c>
      <c r="Q15422">
        <f>INT((ROW()-15422)/4)+1</f>
        <v>1</v>
      </c>
      <c r="R15422">
        <f t="shared" si="395"/>
        <v>0</v>
      </c>
    </row>
    <row r="15423" spans="1:18" x14ac:dyDescent="0.3">
      <c r="A15423" t="s">
        <v>1031</v>
      </c>
      <c r="B15423" s="1">
        <v>38334</v>
      </c>
      <c r="C15423" t="s">
        <v>16</v>
      </c>
      <c r="D15423" t="s">
        <v>1095</v>
      </c>
      <c r="E15423" t="s">
        <v>1096</v>
      </c>
      <c r="G15423" s="6" t="s">
        <v>29</v>
      </c>
      <c r="H15423" t="s">
        <v>30</v>
      </c>
      <c r="I15423" t="s">
        <v>26</v>
      </c>
      <c r="J15423" t="s">
        <v>27</v>
      </c>
      <c r="K15423">
        <v>4.5999999999999996</v>
      </c>
      <c r="L15423">
        <v>14.3</v>
      </c>
      <c r="M15423" t="s">
        <v>922</v>
      </c>
      <c r="N15423">
        <v>14.3</v>
      </c>
      <c r="O15423" t="s">
        <v>24</v>
      </c>
      <c r="P15423" cm="1">
        <f t="array" ref="P15423">IF(Q15423&gt;0,INDEX(Q15423:Q37147,MATCH(TRUE,INDEX(Q15423:Q37147="",,),0)-1),"")</f>
        <v>4</v>
      </c>
      <c r="Q15423">
        <f t="shared" ref="Q15423:Q15437" si="396">INT((ROW()-15422)/4)+1</f>
        <v>1</v>
      </c>
      <c r="R15423">
        <f t="shared" si="395"/>
        <v>0</v>
      </c>
    </row>
    <row r="15424" spans="1:18" x14ac:dyDescent="0.3">
      <c r="A15424" t="s">
        <v>1031</v>
      </c>
      <c r="B15424" s="1">
        <v>38334</v>
      </c>
      <c r="C15424" t="s">
        <v>16</v>
      </c>
      <c r="D15424" t="s">
        <v>1095</v>
      </c>
      <c r="E15424" t="s">
        <v>1096</v>
      </c>
      <c r="G15424" s="6" t="s">
        <v>29</v>
      </c>
      <c r="H15424" t="s">
        <v>25</v>
      </c>
      <c r="I15424" t="s">
        <v>26</v>
      </c>
      <c r="J15424" t="s">
        <v>27</v>
      </c>
      <c r="K15424">
        <v>15.2</v>
      </c>
      <c r="L15424">
        <v>22.85</v>
      </c>
      <c r="M15424" t="s">
        <v>922</v>
      </c>
      <c r="N15424">
        <v>22.85</v>
      </c>
      <c r="O15424" t="s">
        <v>24</v>
      </c>
      <c r="P15424" cm="1">
        <f t="array" ref="P15424">IF(Q15424&gt;0,INDEX(Q15424:Q37148,MATCH(TRUE,INDEX(Q15424:Q37148="",,),0)-1),"")</f>
        <v>4</v>
      </c>
      <c r="Q15424">
        <f t="shared" si="396"/>
        <v>1</v>
      </c>
      <c r="R15424">
        <f t="shared" si="395"/>
        <v>0</v>
      </c>
    </row>
    <row r="15425" spans="1:18" x14ac:dyDescent="0.3">
      <c r="A15425" t="s">
        <v>1031</v>
      </c>
      <c r="B15425" s="1">
        <v>38334</v>
      </c>
      <c r="C15425" t="s">
        <v>16</v>
      </c>
      <c r="D15425" t="s">
        <v>1095</v>
      </c>
      <c r="E15425" t="s">
        <v>1096</v>
      </c>
      <c r="G15425" s="6" t="s">
        <v>29</v>
      </c>
      <c r="H15425" t="s">
        <v>69</v>
      </c>
      <c r="I15425" t="s">
        <v>26</v>
      </c>
      <c r="J15425" t="s">
        <v>27</v>
      </c>
      <c r="K15425">
        <v>23</v>
      </c>
      <c r="L15425">
        <v>14.1</v>
      </c>
      <c r="M15425" t="s">
        <v>922</v>
      </c>
      <c r="N15425">
        <v>14.1</v>
      </c>
      <c r="O15425" t="s">
        <v>24</v>
      </c>
      <c r="P15425" cm="1">
        <f t="array" ref="P15425">IF(Q15425&gt;0,INDEX(Q15425:Q37149,MATCH(TRUE,INDEX(Q15425:Q37149="",,),0)-1),"")</f>
        <v>4</v>
      </c>
      <c r="Q15425">
        <f t="shared" si="396"/>
        <v>1</v>
      </c>
      <c r="R15425">
        <f t="shared" si="395"/>
        <v>0</v>
      </c>
    </row>
    <row r="15426" spans="1:18" x14ac:dyDescent="0.3">
      <c r="A15426" t="s">
        <v>1031</v>
      </c>
      <c r="B15426" s="1">
        <v>38334</v>
      </c>
      <c r="C15426" t="s">
        <v>16</v>
      </c>
      <c r="D15426" t="s">
        <v>1095</v>
      </c>
      <c r="E15426" t="s">
        <v>1096</v>
      </c>
      <c r="G15426" t="s">
        <v>19</v>
      </c>
      <c r="H15426" t="s">
        <v>41</v>
      </c>
      <c r="I15426" t="s">
        <v>26</v>
      </c>
      <c r="J15426" t="s">
        <v>27</v>
      </c>
      <c r="K15426">
        <v>830.7</v>
      </c>
      <c r="L15426">
        <v>55.38</v>
      </c>
      <c r="M15426" t="s">
        <v>44</v>
      </c>
      <c r="N15426">
        <v>68.06</v>
      </c>
      <c r="P15426" cm="1">
        <f t="array" ref="P15426">IF(Q15426&gt;0,INDEX(Q15426:Q37150,MATCH(TRUE,INDEX(Q15426:Q37150="",,),0)-1),"")</f>
        <v>4</v>
      </c>
      <c r="Q15426">
        <f t="shared" si="396"/>
        <v>2</v>
      </c>
      <c r="R15426">
        <f t="shared" si="395"/>
        <v>0</v>
      </c>
    </row>
    <row r="15427" spans="1:18" x14ac:dyDescent="0.3">
      <c r="A15427" t="s">
        <v>1031</v>
      </c>
      <c r="B15427" s="1">
        <v>38334</v>
      </c>
      <c r="C15427" t="s">
        <v>16</v>
      </c>
      <c r="D15427" t="s">
        <v>1095</v>
      </c>
      <c r="E15427" t="s">
        <v>1096</v>
      </c>
      <c r="G15427" s="6" t="s">
        <v>29</v>
      </c>
      <c r="H15427" t="s">
        <v>30</v>
      </c>
      <c r="I15427" t="s">
        <v>26</v>
      </c>
      <c r="J15427" t="s">
        <v>27</v>
      </c>
      <c r="K15427">
        <v>4.5999999999999996</v>
      </c>
      <c r="L15427">
        <v>14.3</v>
      </c>
      <c r="M15427" t="s">
        <v>44</v>
      </c>
      <c r="N15427">
        <v>14.3</v>
      </c>
      <c r="P15427" cm="1">
        <f t="array" ref="P15427">IF(Q15427&gt;0,INDEX(Q15427:Q37151,MATCH(TRUE,INDEX(Q15427:Q37151="",,),0)-1),"")</f>
        <v>4</v>
      </c>
      <c r="Q15427">
        <f t="shared" si="396"/>
        <v>2</v>
      </c>
      <c r="R15427">
        <f t="shared" si="395"/>
        <v>0</v>
      </c>
    </row>
    <row r="15428" spans="1:18" x14ac:dyDescent="0.3">
      <c r="A15428" t="s">
        <v>1031</v>
      </c>
      <c r="B15428" s="1">
        <v>38334</v>
      </c>
      <c r="C15428" t="s">
        <v>16</v>
      </c>
      <c r="D15428" t="s">
        <v>1095</v>
      </c>
      <c r="E15428" t="s">
        <v>1096</v>
      </c>
      <c r="G15428" s="6" t="s">
        <v>29</v>
      </c>
      <c r="H15428" t="s">
        <v>25</v>
      </c>
      <c r="I15428" t="s">
        <v>26</v>
      </c>
      <c r="J15428" t="s">
        <v>27</v>
      </c>
      <c r="K15428">
        <v>15.2</v>
      </c>
      <c r="L15428">
        <v>22.85</v>
      </c>
      <c r="M15428" t="s">
        <v>44</v>
      </c>
      <c r="N15428">
        <v>22.85</v>
      </c>
      <c r="P15428" cm="1">
        <f t="array" ref="P15428">IF(Q15428&gt;0,INDEX(Q15428:Q37152,MATCH(TRUE,INDEX(Q15428:Q37152="",,),0)-1),"")</f>
        <v>4</v>
      </c>
      <c r="Q15428">
        <f t="shared" si="396"/>
        <v>2</v>
      </c>
      <c r="R15428">
        <f t="shared" si="395"/>
        <v>0</v>
      </c>
    </row>
    <row r="15429" spans="1:18" x14ac:dyDescent="0.3">
      <c r="A15429" t="s">
        <v>1031</v>
      </c>
      <c r="B15429" s="1">
        <v>38334</v>
      </c>
      <c r="C15429" t="s">
        <v>16</v>
      </c>
      <c r="D15429" t="s">
        <v>1095</v>
      </c>
      <c r="E15429" t="s">
        <v>1096</v>
      </c>
      <c r="G15429" s="6" t="s">
        <v>29</v>
      </c>
      <c r="H15429" t="s">
        <v>69</v>
      </c>
      <c r="I15429" t="s">
        <v>26</v>
      </c>
      <c r="J15429" t="s">
        <v>27</v>
      </c>
      <c r="K15429">
        <v>23</v>
      </c>
      <c r="L15429">
        <v>14.1</v>
      </c>
      <c r="M15429" t="s">
        <v>44</v>
      </c>
      <c r="N15429">
        <v>14.1</v>
      </c>
      <c r="P15429" cm="1">
        <f t="array" ref="P15429">IF(Q15429&gt;0,INDEX(Q15429:Q37153,MATCH(TRUE,INDEX(Q15429:Q37153="",,),0)-1),"")</f>
        <v>4</v>
      </c>
      <c r="Q15429">
        <f t="shared" si="396"/>
        <v>2</v>
      </c>
      <c r="R15429">
        <f t="shared" si="395"/>
        <v>0</v>
      </c>
    </row>
    <row r="15430" spans="1:18" x14ac:dyDescent="0.3">
      <c r="A15430" t="s">
        <v>1031</v>
      </c>
      <c r="B15430" s="1">
        <v>38334</v>
      </c>
      <c r="C15430" t="s">
        <v>16</v>
      </c>
      <c r="D15430" t="s">
        <v>1095</v>
      </c>
      <c r="E15430" t="s">
        <v>1096</v>
      </c>
      <c r="G15430" t="s">
        <v>19</v>
      </c>
      <c r="H15430" t="s">
        <v>41</v>
      </c>
      <c r="I15430" t="s">
        <v>26</v>
      </c>
      <c r="J15430" t="s">
        <v>27</v>
      </c>
      <c r="K15430">
        <v>830.7</v>
      </c>
      <c r="L15430">
        <v>55.38</v>
      </c>
      <c r="M15430" t="s">
        <v>45</v>
      </c>
      <c r="N15430">
        <v>67.75</v>
      </c>
      <c r="P15430" cm="1">
        <f t="array" ref="P15430">IF(Q15430&gt;0,INDEX(Q15430:Q37154,MATCH(TRUE,INDEX(Q15430:Q37154="",,),0)-1),"")</f>
        <v>4</v>
      </c>
      <c r="Q15430">
        <f t="shared" si="396"/>
        <v>3</v>
      </c>
      <c r="R15430">
        <f t="shared" si="395"/>
        <v>0</v>
      </c>
    </row>
    <row r="15431" spans="1:18" x14ac:dyDescent="0.3">
      <c r="A15431" t="s">
        <v>1031</v>
      </c>
      <c r="B15431" s="1">
        <v>38334</v>
      </c>
      <c r="C15431" t="s">
        <v>16</v>
      </c>
      <c r="D15431" t="s">
        <v>1095</v>
      </c>
      <c r="E15431" t="s">
        <v>1096</v>
      </c>
      <c r="G15431" s="6" t="s">
        <v>29</v>
      </c>
      <c r="H15431" t="s">
        <v>30</v>
      </c>
      <c r="I15431" t="s">
        <v>26</v>
      </c>
      <c r="J15431" t="s">
        <v>27</v>
      </c>
      <c r="K15431">
        <v>4.5999999999999996</v>
      </c>
      <c r="L15431">
        <v>14.3</v>
      </c>
      <c r="M15431" t="s">
        <v>45</v>
      </c>
      <c r="N15431">
        <v>14.3</v>
      </c>
      <c r="P15431" cm="1">
        <f t="array" ref="P15431">IF(Q15431&gt;0,INDEX(Q15431:Q37155,MATCH(TRUE,INDEX(Q15431:Q37155="",,),0)-1),"")</f>
        <v>4</v>
      </c>
      <c r="Q15431">
        <f t="shared" si="396"/>
        <v>3</v>
      </c>
      <c r="R15431">
        <f t="shared" si="395"/>
        <v>0</v>
      </c>
    </row>
    <row r="15432" spans="1:18" x14ac:dyDescent="0.3">
      <c r="A15432" t="s">
        <v>1031</v>
      </c>
      <c r="B15432" s="1">
        <v>38334</v>
      </c>
      <c r="C15432" t="s">
        <v>16</v>
      </c>
      <c r="D15432" t="s">
        <v>1095</v>
      </c>
      <c r="E15432" t="s">
        <v>1096</v>
      </c>
      <c r="G15432" s="6" t="s">
        <v>29</v>
      </c>
      <c r="H15432" t="s">
        <v>25</v>
      </c>
      <c r="I15432" t="s">
        <v>26</v>
      </c>
      <c r="J15432" t="s">
        <v>27</v>
      </c>
      <c r="K15432">
        <v>15.2</v>
      </c>
      <c r="L15432">
        <v>22.85</v>
      </c>
      <c r="M15432" t="s">
        <v>45</v>
      </c>
      <c r="N15432">
        <v>22.85</v>
      </c>
      <c r="P15432" cm="1">
        <f t="array" ref="P15432">IF(Q15432&gt;0,INDEX(Q15432:Q37156,MATCH(TRUE,INDEX(Q15432:Q37156="",,),0)-1),"")</f>
        <v>4</v>
      </c>
      <c r="Q15432">
        <f t="shared" si="396"/>
        <v>3</v>
      </c>
      <c r="R15432">
        <f t="shared" si="395"/>
        <v>0</v>
      </c>
    </row>
    <row r="15433" spans="1:18" x14ac:dyDescent="0.3">
      <c r="A15433" t="s">
        <v>1031</v>
      </c>
      <c r="B15433" s="1">
        <v>38334</v>
      </c>
      <c r="C15433" t="s">
        <v>16</v>
      </c>
      <c r="D15433" t="s">
        <v>1095</v>
      </c>
      <c r="E15433" t="s">
        <v>1096</v>
      </c>
      <c r="G15433" s="6" t="s">
        <v>29</v>
      </c>
      <c r="H15433" t="s">
        <v>69</v>
      </c>
      <c r="I15433" t="s">
        <v>26</v>
      </c>
      <c r="J15433" t="s">
        <v>27</v>
      </c>
      <c r="K15433">
        <v>23</v>
      </c>
      <c r="L15433">
        <v>14.1</v>
      </c>
      <c r="M15433" t="s">
        <v>45</v>
      </c>
      <c r="N15433">
        <v>14.1</v>
      </c>
      <c r="P15433" cm="1">
        <f t="array" ref="P15433">IF(Q15433&gt;0,INDEX(Q15433:Q37157,MATCH(TRUE,INDEX(Q15433:Q37157="",,),0)-1),"")</f>
        <v>4</v>
      </c>
      <c r="Q15433">
        <f t="shared" si="396"/>
        <v>3</v>
      </c>
      <c r="R15433">
        <f t="shared" si="395"/>
        <v>0</v>
      </c>
    </row>
    <row r="15434" spans="1:18" x14ac:dyDescent="0.3">
      <c r="A15434" t="s">
        <v>1031</v>
      </c>
      <c r="B15434" s="1">
        <v>38334</v>
      </c>
      <c r="C15434" t="s">
        <v>16</v>
      </c>
      <c r="D15434" t="s">
        <v>1095</v>
      </c>
      <c r="E15434" t="s">
        <v>1096</v>
      </c>
      <c r="G15434" t="s">
        <v>19</v>
      </c>
      <c r="H15434" t="s">
        <v>41</v>
      </c>
      <c r="I15434" t="s">
        <v>26</v>
      </c>
      <c r="J15434" t="s">
        <v>27</v>
      </c>
      <c r="K15434">
        <v>830.7</v>
      </c>
      <c r="L15434">
        <v>55.38</v>
      </c>
      <c r="M15434" t="s">
        <v>1038</v>
      </c>
      <c r="N15434">
        <v>65.38</v>
      </c>
      <c r="P15434" cm="1">
        <f t="array" ref="P15434">IF(Q15434&gt;0,INDEX(Q15434:Q37158,MATCH(TRUE,INDEX(Q15434:Q37158="",,),0)-1),"")</f>
        <v>4</v>
      </c>
      <c r="Q15434">
        <f t="shared" si="396"/>
        <v>4</v>
      </c>
      <c r="R15434">
        <f t="shared" si="395"/>
        <v>0</v>
      </c>
    </row>
    <row r="15435" spans="1:18" x14ac:dyDescent="0.3">
      <c r="A15435" t="s">
        <v>1031</v>
      </c>
      <c r="B15435" s="1">
        <v>38334</v>
      </c>
      <c r="C15435" t="s">
        <v>16</v>
      </c>
      <c r="D15435" t="s">
        <v>1095</v>
      </c>
      <c r="E15435" t="s">
        <v>1096</v>
      </c>
      <c r="G15435" s="6" t="s">
        <v>29</v>
      </c>
      <c r="H15435" t="s">
        <v>30</v>
      </c>
      <c r="I15435" t="s">
        <v>26</v>
      </c>
      <c r="J15435" t="s">
        <v>27</v>
      </c>
      <c r="K15435">
        <v>4.5999999999999996</v>
      </c>
      <c r="L15435">
        <v>14.3</v>
      </c>
      <c r="M15435" t="s">
        <v>1038</v>
      </c>
      <c r="N15435">
        <v>14.3</v>
      </c>
      <c r="P15435" cm="1">
        <f t="array" ref="P15435">IF(Q15435&gt;0,INDEX(Q15435:Q37159,MATCH(TRUE,INDEX(Q15435:Q37159="",,),0)-1),"")</f>
        <v>4</v>
      </c>
      <c r="Q15435">
        <f t="shared" si="396"/>
        <v>4</v>
      </c>
      <c r="R15435">
        <f t="shared" si="395"/>
        <v>0</v>
      </c>
    </row>
    <row r="15436" spans="1:18" x14ac:dyDescent="0.3">
      <c r="A15436" t="s">
        <v>1031</v>
      </c>
      <c r="B15436" s="1">
        <v>38334</v>
      </c>
      <c r="C15436" t="s">
        <v>16</v>
      </c>
      <c r="D15436" t="s">
        <v>1095</v>
      </c>
      <c r="E15436" t="s">
        <v>1096</v>
      </c>
      <c r="G15436" s="6" t="s">
        <v>29</v>
      </c>
      <c r="H15436" t="s">
        <v>25</v>
      </c>
      <c r="I15436" t="s">
        <v>26</v>
      </c>
      <c r="J15436" t="s">
        <v>27</v>
      </c>
      <c r="K15436">
        <v>15.2</v>
      </c>
      <c r="L15436">
        <v>22.85</v>
      </c>
      <c r="M15436" t="s">
        <v>1038</v>
      </c>
      <c r="N15436">
        <v>22.85</v>
      </c>
      <c r="P15436" cm="1">
        <f t="array" ref="P15436">IF(Q15436&gt;0,INDEX(Q15436:Q37160,MATCH(TRUE,INDEX(Q15436:Q37160="",,),0)-1),"")</f>
        <v>4</v>
      </c>
      <c r="Q15436">
        <f t="shared" si="396"/>
        <v>4</v>
      </c>
      <c r="R15436">
        <f t="shared" si="395"/>
        <v>0</v>
      </c>
    </row>
    <row r="15437" spans="1:18" x14ac:dyDescent="0.3">
      <c r="A15437" t="s">
        <v>1031</v>
      </c>
      <c r="B15437" s="1">
        <v>38334</v>
      </c>
      <c r="C15437" t="s">
        <v>16</v>
      </c>
      <c r="D15437" t="s">
        <v>1095</v>
      </c>
      <c r="E15437" t="s">
        <v>1096</v>
      </c>
      <c r="G15437" s="6" t="s">
        <v>29</v>
      </c>
      <c r="H15437" t="s">
        <v>69</v>
      </c>
      <c r="I15437" t="s">
        <v>26</v>
      </c>
      <c r="J15437" t="s">
        <v>27</v>
      </c>
      <c r="K15437">
        <v>23</v>
      </c>
      <c r="L15437">
        <v>14.1</v>
      </c>
      <c r="M15437" t="s">
        <v>1038</v>
      </c>
      <c r="N15437">
        <v>14.1</v>
      </c>
      <c r="P15437" cm="1">
        <f t="array" ref="P15437">IF(Q15437&gt;0,INDEX(Q15437:Q37161,MATCH(TRUE,INDEX(Q15437:Q37161="",,),0)-1),"")</f>
        <v>4</v>
      </c>
      <c r="Q15437">
        <f t="shared" si="396"/>
        <v>4</v>
      </c>
      <c r="R15437">
        <f t="shared" si="395"/>
        <v>0</v>
      </c>
    </row>
    <row r="15438" spans="1:18" x14ac:dyDescent="0.3">
      <c r="P15438" t="str" cm="1">
        <f t="array" ref="P15438">IF(Q15438&gt;0,INDEX(Q15438:Q37162,MATCH(TRUE,INDEX(Q15438:Q37162="",,),0)-1),"")</f>
        <v/>
      </c>
      <c r="R15438" t="str">
        <f t="shared" si="395"/>
        <v/>
      </c>
    </row>
    <row r="15439" spans="1:18" x14ac:dyDescent="0.3">
      <c r="A15439" t="s">
        <v>1031</v>
      </c>
      <c r="B15439" s="1">
        <v>38285</v>
      </c>
      <c r="C15439" t="s">
        <v>16</v>
      </c>
      <c r="D15439" t="s">
        <v>1097</v>
      </c>
      <c r="E15439" t="s">
        <v>1098</v>
      </c>
      <c r="G15439" t="s">
        <v>19</v>
      </c>
      <c r="H15439" t="s">
        <v>25</v>
      </c>
      <c r="I15439" t="s">
        <v>21</v>
      </c>
      <c r="J15439" t="s">
        <v>22</v>
      </c>
      <c r="K15439">
        <v>65</v>
      </c>
      <c r="L15439">
        <v>106</v>
      </c>
      <c r="M15439" t="s">
        <v>523</v>
      </c>
      <c r="N15439">
        <v>720</v>
      </c>
      <c r="O15439" t="s">
        <v>24</v>
      </c>
      <c r="P15439" cm="1">
        <f t="array" ref="P15439">IF(Q15439&gt;0,INDEX(Q15439:Q37163,MATCH(TRUE,INDEX(Q15439:Q37163="",,),0)-1),"")</f>
        <v>9</v>
      </c>
      <c r="Q15439">
        <f>INT((ROW()-15439)/9)+1</f>
        <v>1</v>
      </c>
      <c r="R15439">
        <f t="shared" si="395"/>
        <v>0</v>
      </c>
    </row>
    <row r="15440" spans="1:18" x14ac:dyDescent="0.3">
      <c r="A15440" t="s">
        <v>1031</v>
      </c>
      <c r="B15440" s="1">
        <v>38285</v>
      </c>
      <c r="C15440" t="s">
        <v>16</v>
      </c>
      <c r="D15440" t="s">
        <v>1097</v>
      </c>
      <c r="E15440" t="s">
        <v>1098</v>
      </c>
      <c r="G15440" t="s">
        <v>19</v>
      </c>
      <c r="H15440" t="s">
        <v>30</v>
      </c>
      <c r="I15440" t="s">
        <v>26</v>
      </c>
      <c r="J15440" t="s">
        <v>27</v>
      </c>
      <c r="K15440">
        <v>245.7</v>
      </c>
      <c r="L15440">
        <v>15</v>
      </c>
      <c r="M15440" t="s">
        <v>523</v>
      </c>
      <c r="N15440">
        <v>15</v>
      </c>
      <c r="O15440" t="s">
        <v>24</v>
      </c>
      <c r="P15440" cm="1">
        <f t="array" ref="P15440">IF(Q15440&gt;0,INDEX(Q15440:Q37164,MATCH(TRUE,INDEX(Q15440:Q37164="",,),0)-1),"")</f>
        <v>9</v>
      </c>
      <c r="Q15440">
        <f t="shared" ref="Q15440:Q15503" si="397">INT((ROW()-15439)/9)+1</f>
        <v>1</v>
      </c>
      <c r="R15440">
        <f t="shared" si="395"/>
        <v>0</v>
      </c>
    </row>
    <row r="15441" spans="1:18" x14ac:dyDescent="0.3">
      <c r="A15441" t="s">
        <v>1031</v>
      </c>
      <c r="B15441" s="1">
        <v>38285</v>
      </c>
      <c r="C15441" t="s">
        <v>16</v>
      </c>
      <c r="D15441" t="s">
        <v>1097</v>
      </c>
      <c r="E15441" t="s">
        <v>1098</v>
      </c>
      <c r="G15441" t="s">
        <v>19</v>
      </c>
      <c r="H15441" t="s">
        <v>25</v>
      </c>
      <c r="I15441" t="s">
        <v>26</v>
      </c>
      <c r="J15441" t="s">
        <v>27</v>
      </c>
      <c r="K15441">
        <v>1141.0999999999999</v>
      </c>
      <c r="L15441">
        <v>27.8</v>
      </c>
      <c r="M15441" t="s">
        <v>523</v>
      </c>
      <c r="N15441">
        <v>27.8</v>
      </c>
      <c r="O15441" t="s">
        <v>24</v>
      </c>
      <c r="P15441" cm="1">
        <f t="array" ref="P15441">IF(Q15441&gt;0,INDEX(Q15441:Q37165,MATCH(TRUE,INDEX(Q15441:Q37165="",,),0)-1),"")</f>
        <v>9</v>
      </c>
      <c r="Q15441">
        <f t="shared" si="397"/>
        <v>1</v>
      </c>
      <c r="R15441">
        <f t="shared" si="395"/>
        <v>0</v>
      </c>
    </row>
    <row r="15442" spans="1:18" x14ac:dyDescent="0.3">
      <c r="A15442" t="s">
        <v>1031</v>
      </c>
      <c r="B15442" s="1">
        <v>38285</v>
      </c>
      <c r="C15442" t="s">
        <v>16</v>
      </c>
      <c r="D15442" t="s">
        <v>1097</v>
      </c>
      <c r="E15442" t="s">
        <v>1098</v>
      </c>
      <c r="G15442" t="s">
        <v>19</v>
      </c>
      <c r="H15442" t="s">
        <v>43</v>
      </c>
      <c r="I15442" t="s">
        <v>26</v>
      </c>
      <c r="J15442" t="s">
        <v>27</v>
      </c>
      <c r="K15442">
        <v>247.6</v>
      </c>
      <c r="L15442">
        <v>15</v>
      </c>
      <c r="M15442" t="s">
        <v>523</v>
      </c>
      <c r="N15442">
        <v>15</v>
      </c>
      <c r="O15442" t="s">
        <v>24</v>
      </c>
      <c r="P15442" cm="1">
        <f t="array" ref="P15442">IF(Q15442&gt;0,INDEX(Q15442:Q37166,MATCH(TRUE,INDEX(Q15442:Q37166="",,),0)-1),"")</f>
        <v>9</v>
      </c>
      <c r="Q15442">
        <f t="shared" si="397"/>
        <v>1</v>
      </c>
      <c r="R15442">
        <f t="shared" si="395"/>
        <v>0</v>
      </c>
    </row>
    <row r="15443" spans="1:18" x14ac:dyDescent="0.3">
      <c r="A15443" t="s">
        <v>1031</v>
      </c>
      <c r="B15443" s="1">
        <v>38285</v>
      </c>
      <c r="C15443" t="s">
        <v>16</v>
      </c>
      <c r="D15443" t="s">
        <v>1097</v>
      </c>
      <c r="E15443" t="s">
        <v>1098</v>
      </c>
      <c r="G15443" s="6" t="s">
        <v>29</v>
      </c>
      <c r="H15443" t="s">
        <v>30</v>
      </c>
      <c r="I15443" t="s">
        <v>21</v>
      </c>
      <c r="J15443" t="s">
        <v>22</v>
      </c>
      <c r="K15443">
        <v>6.5</v>
      </c>
      <c r="L15443">
        <v>132</v>
      </c>
      <c r="M15443" t="s">
        <v>523</v>
      </c>
      <c r="N15443">
        <v>132</v>
      </c>
      <c r="O15443" t="s">
        <v>24</v>
      </c>
      <c r="P15443" cm="1">
        <f t="array" ref="P15443">IF(Q15443&gt;0,INDEX(Q15443:Q37167,MATCH(TRUE,INDEX(Q15443:Q37167="",,),0)-1),"")</f>
        <v>9</v>
      </c>
      <c r="Q15443">
        <f t="shared" si="397"/>
        <v>1</v>
      </c>
      <c r="R15443">
        <f t="shared" si="395"/>
        <v>0</v>
      </c>
    </row>
    <row r="15444" spans="1:18" x14ac:dyDescent="0.3">
      <c r="A15444" t="s">
        <v>1031</v>
      </c>
      <c r="B15444" s="1">
        <v>38285</v>
      </c>
      <c r="C15444" t="s">
        <v>16</v>
      </c>
      <c r="D15444" t="s">
        <v>1097</v>
      </c>
      <c r="E15444" t="s">
        <v>1098</v>
      </c>
      <c r="G15444" s="6" t="s">
        <v>29</v>
      </c>
      <c r="H15444" t="s">
        <v>41</v>
      </c>
      <c r="I15444" t="s">
        <v>21</v>
      </c>
      <c r="J15444" t="s">
        <v>22</v>
      </c>
      <c r="K15444">
        <v>4.5</v>
      </c>
      <c r="L15444">
        <v>155</v>
      </c>
      <c r="M15444" t="s">
        <v>523</v>
      </c>
      <c r="N15444">
        <v>155</v>
      </c>
      <c r="O15444" t="s">
        <v>24</v>
      </c>
      <c r="P15444" cm="1">
        <f t="array" ref="P15444">IF(Q15444&gt;0,INDEX(Q15444:Q37168,MATCH(TRUE,INDEX(Q15444:Q37168="",,),0)-1),"")</f>
        <v>9</v>
      </c>
      <c r="Q15444">
        <f t="shared" si="397"/>
        <v>1</v>
      </c>
      <c r="R15444">
        <f t="shared" si="395"/>
        <v>0</v>
      </c>
    </row>
    <row r="15445" spans="1:18" x14ac:dyDescent="0.3">
      <c r="A15445" t="s">
        <v>1031</v>
      </c>
      <c r="B15445" s="1">
        <v>38285</v>
      </c>
      <c r="C15445" t="s">
        <v>16</v>
      </c>
      <c r="D15445" t="s">
        <v>1097</v>
      </c>
      <c r="E15445" t="s">
        <v>1098</v>
      </c>
      <c r="G15445" s="6" t="s">
        <v>29</v>
      </c>
      <c r="H15445" t="s">
        <v>43</v>
      </c>
      <c r="I15445" t="s">
        <v>21</v>
      </c>
      <c r="J15445" t="s">
        <v>22</v>
      </c>
      <c r="K15445">
        <v>11.1</v>
      </c>
      <c r="L15445">
        <v>130</v>
      </c>
      <c r="M15445" t="s">
        <v>523</v>
      </c>
      <c r="N15445">
        <v>130</v>
      </c>
      <c r="O15445" t="s">
        <v>24</v>
      </c>
      <c r="P15445" cm="1">
        <f t="array" ref="P15445">IF(Q15445&gt;0,INDEX(Q15445:Q37169,MATCH(TRUE,INDEX(Q15445:Q37169="",,),0)-1),"")</f>
        <v>9</v>
      </c>
      <c r="Q15445">
        <f t="shared" si="397"/>
        <v>1</v>
      </c>
      <c r="R15445">
        <f t="shared" si="395"/>
        <v>0</v>
      </c>
    </row>
    <row r="15446" spans="1:18" x14ac:dyDescent="0.3">
      <c r="A15446" t="s">
        <v>1031</v>
      </c>
      <c r="B15446" s="1">
        <v>38285</v>
      </c>
      <c r="C15446" t="s">
        <v>16</v>
      </c>
      <c r="D15446" t="s">
        <v>1097</v>
      </c>
      <c r="E15446" t="s">
        <v>1098</v>
      </c>
      <c r="G15446" s="6" t="s">
        <v>29</v>
      </c>
      <c r="H15446" t="s">
        <v>126</v>
      </c>
      <c r="I15446" t="s">
        <v>26</v>
      </c>
      <c r="J15446" t="s">
        <v>27</v>
      </c>
      <c r="K15446">
        <v>87.9</v>
      </c>
      <c r="L15446">
        <v>8.6</v>
      </c>
      <c r="M15446" t="s">
        <v>523</v>
      </c>
      <c r="N15446">
        <v>8.6</v>
      </c>
      <c r="O15446" t="s">
        <v>24</v>
      </c>
      <c r="P15446" cm="1">
        <f t="array" ref="P15446">IF(Q15446&gt;0,INDEX(Q15446:Q37170,MATCH(TRUE,INDEX(Q15446:Q37170="",,),0)-1),"")</f>
        <v>9</v>
      </c>
      <c r="Q15446">
        <f t="shared" si="397"/>
        <v>1</v>
      </c>
      <c r="R15446">
        <f t="shared" si="395"/>
        <v>0</v>
      </c>
    </row>
    <row r="15447" spans="1:18" x14ac:dyDescent="0.3">
      <c r="A15447" t="s">
        <v>1031</v>
      </c>
      <c r="B15447" s="1">
        <v>38285</v>
      </c>
      <c r="C15447" t="s">
        <v>16</v>
      </c>
      <c r="D15447" t="s">
        <v>1097</v>
      </c>
      <c r="E15447" t="s">
        <v>1098</v>
      </c>
      <c r="G15447" s="6" t="s">
        <v>29</v>
      </c>
      <c r="H15447" t="s">
        <v>41</v>
      </c>
      <c r="I15447" t="s">
        <v>26</v>
      </c>
      <c r="J15447" t="s">
        <v>27</v>
      </c>
      <c r="K15447">
        <v>50</v>
      </c>
      <c r="L15447">
        <v>47.7</v>
      </c>
      <c r="M15447" t="s">
        <v>523</v>
      </c>
      <c r="N15447">
        <v>47.7</v>
      </c>
      <c r="O15447" t="s">
        <v>24</v>
      </c>
      <c r="P15447" cm="1">
        <f t="array" ref="P15447">IF(Q15447&gt;0,INDEX(Q15447:Q37171,MATCH(TRUE,INDEX(Q15447:Q37171="",,),0)-1),"")</f>
        <v>9</v>
      </c>
      <c r="Q15447">
        <f t="shared" si="397"/>
        <v>1</v>
      </c>
      <c r="R15447">
        <f t="shared" si="395"/>
        <v>0</v>
      </c>
    </row>
    <row r="15448" spans="1:18" x14ac:dyDescent="0.3">
      <c r="A15448" t="s">
        <v>1031</v>
      </c>
      <c r="B15448" s="1">
        <v>38285</v>
      </c>
      <c r="C15448" t="s">
        <v>16</v>
      </c>
      <c r="D15448" t="s">
        <v>1097</v>
      </c>
      <c r="E15448" t="s">
        <v>1098</v>
      </c>
      <c r="G15448" t="s">
        <v>19</v>
      </c>
      <c r="H15448" t="s">
        <v>25</v>
      </c>
      <c r="I15448" t="s">
        <v>21</v>
      </c>
      <c r="J15448" t="s">
        <v>22</v>
      </c>
      <c r="K15448">
        <v>65</v>
      </c>
      <c r="L15448">
        <v>106</v>
      </c>
      <c r="M15448" t="s">
        <v>665</v>
      </c>
      <c r="N15448">
        <v>106</v>
      </c>
      <c r="P15448" cm="1">
        <f t="array" ref="P15448">IF(Q15448&gt;0,INDEX(Q15448:Q37172,MATCH(TRUE,INDEX(Q15448:Q37172="",,),0)-1),"")</f>
        <v>9</v>
      </c>
      <c r="Q15448">
        <f t="shared" si="397"/>
        <v>2</v>
      </c>
      <c r="R15448">
        <f t="shared" si="395"/>
        <v>0</v>
      </c>
    </row>
    <row r="15449" spans="1:18" x14ac:dyDescent="0.3">
      <c r="A15449" t="s">
        <v>1031</v>
      </c>
      <c r="B15449" s="1">
        <v>38285</v>
      </c>
      <c r="C15449" t="s">
        <v>16</v>
      </c>
      <c r="D15449" t="s">
        <v>1097</v>
      </c>
      <c r="E15449" t="s">
        <v>1098</v>
      </c>
      <c r="G15449" t="s">
        <v>19</v>
      </c>
      <c r="H15449" t="s">
        <v>30</v>
      </c>
      <c r="I15449" t="s">
        <v>26</v>
      </c>
      <c r="J15449" t="s">
        <v>27</v>
      </c>
      <c r="K15449">
        <v>245.7</v>
      </c>
      <c r="L15449">
        <v>15</v>
      </c>
      <c r="M15449" t="s">
        <v>665</v>
      </c>
      <c r="N15449">
        <v>15</v>
      </c>
      <c r="P15449" cm="1">
        <f t="array" ref="P15449">IF(Q15449&gt;0,INDEX(Q15449:Q37173,MATCH(TRUE,INDEX(Q15449:Q37173="",,),0)-1),"")</f>
        <v>9</v>
      </c>
      <c r="Q15449">
        <f t="shared" si="397"/>
        <v>2</v>
      </c>
      <c r="R15449">
        <f t="shared" si="395"/>
        <v>0</v>
      </c>
    </row>
    <row r="15450" spans="1:18" x14ac:dyDescent="0.3">
      <c r="A15450" t="s">
        <v>1031</v>
      </c>
      <c r="B15450" s="1">
        <v>38285</v>
      </c>
      <c r="C15450" t="s">
        <v>16</v>
      </c>
      <c r="D15450" t="s">
        <v>1097</v>
      </c>
      <c r="E15450" t="s">
        <v>1098</v>
      </c>
      <c r="G15450" t="s">
        <v>19</v>
      </c>
      <c r="H15450" t="s">
        <v>25</v>
      </c>
      <c r="I15450" t="s">
        <v>26</v>
      </c>
      <c r="J15450" t="s">
        <v>27</v>
      </c>
      <c r="K15450">
        <v>1141.0999999999999</v>
      </c>
      <c r="L15450">
        <v>27.8</v>
      </c>
      <c r="M15450" t="s">
        <v>665</v>
      </c>
      <c r="N15450">
        <v>27.8</v>
      </c>
      <c r="P15450" cm="1">
        <f t="array" ref="P15450">IF(Q15450&gt;0,INDEX(Q15450:Q37174,MATCH(TRUE,INDEX(Q15450:Q37174="",,),0)-1),"")</f>
        <v>9</v>
      </c>
      <c r="Q15450">
        <f t="shared" si="397"/>
        <v>2</v>
      </c>
      <c r="R15450">
        <f t="shared" si="395"/>
        <v>0</v>
      </c>
    </row>
    <row r="15451" spans="1:18" x14ac:dyDescent="0.3">
      <c r="A15451" t="s">
        <v>1031</v>
      </c>
      <c r="B15451" s="1">
        <v>38285</v>
      </c>
      <c r="C15451" t="s">
        <v>16</v>
      </c>
      <c r="D15451" t="s">
        <v>1097</v>
      </c>
      <c r="E15451" t="s">
        <v>1098</v>
      </c>
      <c r="G15451" t="s">
        <v>19</v>
      </c>
      <c r="H15451" t="s">
        <v>43</v>
      </c>
      <c r="I15451" t="s">
        <v>26</v>
      </c>
      <c r="J15451" t="s">
        <v>27</v>
      </c>
      <c r="K15451">
        <v>247.6</v>
      </c>
      <c r="L15451">
        <v>15</v>
      </c>
      <c r="M15451" t="s">
        <v>665</v>
      </c>
      <c r="N15451">
        <v>153.38999999999999</v>
      </c>
      <c r="P15451" cm="1">
        <f t="array" ref="P15451">IF(Q15451&gt;0,INDEX(Q15451:Q37175,MATCH(TRUE,INDEX(Q15451:Q37175="",,),0)-1),"")</f>
        <v>9</v>
      </c>
      <c r="Q15451">
        <f t="shared" si="397"/>
        <v>2</v>
      </c>
      <c r="R15451">
        <f t="shared" si="395"/>
        <v>0</v>
      </c>
    </row>
    <row r="15452" spans="1:18" x14ac:dyDescent="0.3">
      <c r="A15452" t="s">
        <v>1031</v>
      </c>
      <c r="B15452" s="1">
        <v>38285</v>
      </c>
      <c r="C15452" t="s">
        <v>16</v>
      </c>
      <c r="D15452" t="s">
        <v>1097</v>
      </c>
      <c r="E15452" t="s">
        <v>1098</v>
      </c>
      <c r="G15452" s="6" t="s">
        <v>29</v>
      </c>
      <c r="H15452" t="s">
        <v>30</v>
      </c>
      <c r="I15452" t="s">
        <v>21</v>
      </c>
      <c r="J15452" t="s">
        <v>22</v>
      </c>
      <c r="K15452">
        <v>6.5</v>
      </c>
      <c r="L15452">
        <v>132</v>
      </c>
      <c r="M15452" t="s">
        <v>665</v>
      </c>
      <c r="N15452">
        <v>132</v>
      </c>
      <c r="P15452" cm="1">
        <f t="array" ref="P15452">IF(Q15452&gt;0,INDEX(Q15452:Q37176,MATCH(TRUE,INDEX(Q15452:Q37176="",,),0)-1),"")</f>
        <v>9</v>
      </c>
      <c r="Q15452">
        <f t="shared" si="397"/>
        <v>2</v>
      </c>
      <c r="R15452">
        <f t="shared" si="395"/>
        <v>0</v>
      </c>
    </row>
    <row r="15453" spans="1:18" x14ac:dyDescent="0.3">
      <c r="A15453" t="s">
        <v>1031</v>
      </c>
      <c r="B15453" s="1">
        <v>38285</v>
      </c>
      <c r="C15453" t="s">
        <v>16</v>
      </c>
      <c r="D15453" t="s">
        <v>1097</v>
      </c>
      <c r="E15453" t="s">
        <v>1098</v>
      </c>
      <c r="G15453" s="6" t="s">
        <v>29</v>
      </c>
      <c r="H15453" t="s">
        <v>41</v>
      </c>
      <c r="I15453" t="s">
        <v>21</v>
      </c>
      <c r="J15453" t="s">
        <v>22</v>
      </c>
      <c r="K15453">
        <v>4.5</v>
      </c>
      <c r="L15453">
        <v>155</v>
      </c>
      <c r="M15453" t="s">
        <v>665</v>
      </c>
      <c r="N15453">
        <v>155</v>
      </c>
      <c r="P15453" cm="1">
        <f t="array" ref="P15453">IF(Q15453&gt;0,INDEX(Q15453:Q37177,MATCH(TRUE,INDEX(Q15453:Q37177="",,),0)-1),"")</f>
        <v>9</v>
      </c>
      <c r="Q15453">
        <f t="shared" si="397"/>
        <v>2</v>
      </c>
      <c r="R15453">
        <f t="shared" si="395"/>
        <v>0</v>
      </c>
    </row>
    <row r="15454" spans="1:18" x14ac:dyDescent="0.3">
      <c r="A15454" t="s">
        <v>1031</v>
      </c>
      <c r="B15454" s="1">
        <v>38285</v>
      </c>
      <c r="C15454" t="s">
        <v>16</v>
      </c>
      <c r="D15454" t="s">
        <v>1097</v>
      </c>
      <c r="E15454" t="s">
        <v>1098</v>
      </c>
      <c r="G15454" s="6" t="s">
        <v>29</v>
      </c>
      <c r="H15454" t="s">
        <v>43</v>
      </c>
      <c r="I15454" t="s">
        <v>21</v>
      </c>
      <c r="J15454" t="s">
        <v>22</v>
      </c>
      <c r="K15454">
        <v>11.1</v>
      </c>
      <c r="L15454">
        <v>130</v>
      </c>
      <c r="M15454" t="s">
        <v>665</v>
      </c>
      <c r="N15454">
        <v>130</v>
      </c>
      <c r="P15454" cm="1">
        <f t="array" ref="P15454">IF(Q15454&gt;0,INDEX(Q15454:Q37178,MATCH(TRUE,INDEX(Q15454:Q37178="",,),0)-1),"")</f>
        <v>9</v>
      </c>
      <c r="Q15454">
        <f t="shared" si="397"/>
        <v>2</v>
      </c>
      <c r="R15454">
        <f t="shared" si="395"/>
        <v>0</v>
      </c>
    </row>
    <row r="15455" spans="1:18" x14ac:dyDescent="0.3">
      <c r="A15455" t="s">
        <v>1031</v>
      </c>
      <c r="B15455" s="1">
        <v>38285</v>
      </c>
      <c r="C15455" t="s">
        <v>16</v>
      </c>
      <c r="D15455" t="s">
        <v>1097</v>
      </c>
      <c r="E15455" t="s">
        <v>1098</v>
      </c>
      <c r="G15455" s="6" t="s">
        <v>29</v>
      </c>
      <c r="H15455" t="s">
        <v>126</v>
      </c>
      <c r="I15455" t="s">
        <v>26</v>
      </c>
      <c r="J15455" t="s">
        <v>27</v>
      </c>
      <c r="K15455">
        <v>87.9</v>
      </c>
      <c r="L15455">
        <v>8.6</v>
      </c>
      <c r="M15455" t="s">
        <v>665</v>
      </c>
      <c r="N15455">
        <v>8.6</v>
      </c>
      <c r="P15455" cm="1">
        <f t="array" ref="P15455">IF(Q15455&gt;0,INDEX(Q15455:Q37179,MATCH(TRUE,INDEX(Q15455:Q37179="",,),0)-1),"")</f>
        <v>9</v>
      </c>
      <c r="Q15455">
        <f t="shared" si="397"/>
        <v>2</v>
      </c>
      <c r="R15455">
        <f t="shared" si="395"/>
        <v>0</v>
      </c>
    </row>
    <row r="15456" spans="1:18" x14ac:dyDescent="0.3">
      <c r="A15456" t="s">
        <v>1031</v>
      </c>
      <c r="B15456" s="1">
        <v>38285</v>
      </c>
      <c r="C15456" t="s">
        <v>16</v>
      </c>
      <c r="D15456" t="s">
        <v>1097</v>
      </c>
      <c r="E15456" t="s">
        <v>1098</v>
      </c>
      <c r="G15456" s="6" t="s">
        <v>29</v>
      </c>
      <c r="H15456" t="s">
        <v>41</v>
      </c>
      <c r="I15456" t="s">
        <v>26</v>
      </c>
      <c r="J15456" t="s">
        <v>27</v>
      </c>
      <c r="K15456">
        <v>50</v>
      </c>
      <c r="L15456">
        <v>47.7</v>
      </c>
      <c r="M15456" t="s">
        <v>665</v>
      </c>
      <c r="N15456">
        <v>47.7</v>
      </c>
      <c r="P15456" cm="1">
        <f t="array" ref="P15456">IF(Q15456&gt;0,INDEX(Q15456:Q37180,MATCH(TRUE,INDEX(Q15456:Q37180="",,),0)-1),"")</f>
        <v>9</v>
      </c>
      <c r="Q15456">
        <f t="shared" si="397"/>
        <v>2</v>
      </c>
      <c r="R15456">
        <f t="shared" si="395"/>
        <v>0</v>
      </c>
    </row>
    <row r="15457" spans="1:18" x14ac:dyDescent="0.3">
      <c r="A15457" t="s">
        <v>1031</v>
      </c>
      <c r="B15457" s="1">
        <v>38285</v>
      </c>
      <c r="C15457" t="s">
        <v>16</v>
      </c>
      <c r="D15457" t="s">
        <v>1097</v>
      </c>
      <c r="E15457" t="s">
        <v>1098</v>
      </c>
      <c r="G15457" t="s">
        <v>19</v>
      </c>
      <c r="H15457" t="s">
        <v>25</v>
      </c>
      <c r="I15457" t="s">
        <v>21</v>
      </c>
      <c r="J15457" t="s">
        <v>22</v>
      </c>
      <c r="K15457">
        <v>65</v>
      </c>
      <c r="L15457">
        <v>106</v>
      </c>
      <c r="M15457" t="s">
        <v>177</v>
      </c>
      <c r="N15457">
        <v>571</v>
      </c>
      <c r="P15457" cm="1">
        <f t="array" ref="P15457">IF(Q15457&gt;0,INDEX(Q15457:Q37181,MATCH(TRUE,INDEX(Q15457:Q37181="",,),0)-1),"")</f>
        <v>9</v>
      </c>
      <c r="Q15457">
        <f t="shared" si="397"/>
        <v>3</v>
      </c>
      <c r="R15457">
        <f t="shared" si="395"/>
        <v>0</v>
      </c>
    </row>
    <row r="15458" spans="1:18" x14ac:dyDescent="0.3">
      <c r="A15458" t="s">
        <v>1031</v>
      </c>
      <c r="B15458" s="1">
        <v>38285</v>
      </c>
      <c r="C15458" t="s">
        <v>16</v>
      </c>
      <c r="D15458" t="s">
        <v>1097</v>
      </c>
      <c r="E15458" t="s">
        <v>1098</v>
      </c>
      <c r="G15458" t="s">
        <v>19</v>
      </c>
      <c r="H15458" t="s">
        <v>30</v>
      </c>
      <c r="I15458" t="s">
        <v>26</v>
      </c>
      <c r="J15458" t="s">
        <v>27</v>
      </c>
      <c r="K15458">
        <v>245.7</v>
      </c>
      <c r="L15458">
        <v>15</v>
      </c>
      <c r="M15458" t="s">
        <v>177</v>
      </c>
      <c r="N15458">
        <v>15</v>
      </c>
      <c r="P15458" cm="1">
        <f t="array" ref="P15458">IF(Q15458&gt;0,INDEX(Q15458:Q37182,MATCH(TRUE,INDEX(Q15458:Q37182="",,),0)-1),"")</f>
        <v>9</v>
      </c>
      <c r="Q15458">
        <f t="shared" si="397"/>
        <v>3</v>
      </c>
      <c r="R15458">
        <f t="shared" si="395"/>
        <v>0</v>
      </c>
    </row>
    <row r="15459" spans="1:18" x14ac:dyDescent="0.3">
      <c r="A15459" t="s">
        <v>1031</v>
      </c>
      <c r="B15459" s="1">
        <v>38285</v>
      </c>
      <c r="C15459" t="s">
        <v>16</v>
      </c>
      <c r="D15459" t="s">
        <v>1097</v>
      </c>
      <c r="E15459" t="s">
        <v>1098</v>
      </c>
      <c r="G15459" t="s">
        <v>19</v>
      </c>
      <c r="H15459" t="s">
        <v>25</v>
      </c>
      <c r="I15459" t="s">
        <v>26</v>
      </c>
      <c r="J15459" t="s">
        <v>27</v>
      </c>
      <c r="K15459">
        <v>1141.0999999999999</v>
      </c>
      <c r="L15459">
        <v>27.8</v>
      </c>
      <c r="M15459" t="s">
        <v>177</v>
      </c>
      <c r="N15459">
        <v>27.8</v>
      </c>
      <c r="P15459" cm="1">
        <f t="array" ref="P15459">IF(Q15459&gt;0,INDEX(Q15459:Q37183,MATCH(TRUE,INDEX(Q15459:Q37183="",,),0)-1),"")</f>
        <v>9</v>
      </c>
      <c r="Q15459">
        <f t="shared" si="397"/>
        <v>3</v>
      </c>
      <c r="R15459">
        <f t="shared" si="395"/>
        <v>0</v>
      </c>
    </row>
    <row r="15460" spans="1:18" x14ac:dyDescent="0.3">
      <c r="A15460" t="s">
        <v>1031</v>
      </c>
      <c r="B15460" s="1">
        <v>38285</v>
      </c>
      <c r="C15460" t="s">
        <v>16</v>
      </c>
      <c r="D15460" t="s">
        <v>1097</v>
      </c>
      <c r="E15460" t="s">
        <v>1098</v>
      </c>
      <c r="G15460" t="s">
        <v>19</v>
      </c>
      <c r="H15460" t="s">
        <v>43</v>
      </c>
      <c r="I15460" t="s">
        <v>26</v>
      </c>
      <c r="J15460" t="s">
        <v>27</v>
      </c>
      <c r="K15460">
        <v>247.6</v>
      </c>
      <c r="L15460">
        <v>15</v>
      </c>
      <c r="M15460" t="s">
        <v>177</v>
      </c>
      <c r="N15460">
        <v>15</v>
      </c>
      <c r="P15460" cm="1">
        <f t="array" ref="P15460">IF(Q15460&gt;0,INDEX(Q15460:Q37184,MATCH(TRUE,INDEX(Q15460:Q37184="",,),0)-1),"")</f>
        <v>9</v>
      </c>
      <c r="Q15460">
        <f t="shared" si="397"/>
        <v>3</v>
      </c>
      <c r="R15460">
        <f t="shared" si="395"/>
        <v>0</v>
      </c>
    </row>
    <row r="15461" spans="1:18" x14ac:dyDescent="0.3">
      <c r="A15461" t="s">
        <v>1031</v>
      </c>
      <c r="B15461" s="1">
        <v>38285</v>
      </c>
      <c r="C15461" t="s">
        <v>16</v>
      </c>
      <c r="D15461" t="s">
        <v>1097</v>
      </c>
      <c r="E15461" t="s">
        <v>1098</v>
      </c>
      <c r="G15461" s="6" t="s">
        <v>29</v>
      </c>
      <c r="H15461" t="s">
        <v>30</v>
      </c>
      <c r="I15461" t="s">
        <v>21</v>
      </c>
      <c r="J15461" t="s">
        <v>22</v>
      </c>
      <c r="K15461">
        <v>6.5</v>
      </c>
      <c r="L15461">
        <v>132</v>
      </c>
      <c r="M15461" t="s">
        <v>177</v>
      </c>
      <c r="N15461">
        <v>132</v>
      </c>
      <c r="P15461" cm="1">
        <f t="array" ref="P15461">IF(Q15461&gt;0,INDEX(Q15461:Q37185,MATCH(TRUE,INDEX(Q15461:Q37185="",,),0)-1),"")</f>
        <v>9</v>
      </c>
      <c r="Q15461">
        <f t="shared" si="397"/>
        <v>3</v>
      </c>
      <c r="R15461">
        <f t="shared" si="395"/>
        <v>0</v>
      </c>
    </row>
    <row r="15462" spans="1:18" x14ac:dyDescent="0.3">
      <c r="A15462" t="s">
        <v>1031</v>
      </c>
      <c r="B15462" s="1">
        <v>38285</v>
      </c>
      <c r="C15462" t="s">
        <v>16</v>
      </c>
      <c r="D15462" t="s">
        <v>1097</v>
      </c>
      <c r="E15462" t="s">
        <v>1098</v>
      </c>
      <c r="G15462" s="6" t="s">
        <v>29</v>
      </c>
      <c r="H15462" t="s">
        <v>41</v>
      </c>
      <c r="I15462" t="s">
        <v>21</v>
      </c>
      <c r="J15462" t="s">
        <v>22</v>
      </c>
      <c r="K15462">
        <v>4.5</v>
      </c>
      <c r="L15462">
        <v>155</v>
      </c>
      <c r="M15462" t="s">
        <v>177</v>
      </c>
      <c r="N15462">
        <v>155</v>
      </c>
      <c r="P15462" cm="1">
        <f t="array" ref="P15462">IF(Q15462&gt;0,INDEX(Q15462:Q37186,MATCH(TRUE,INDEX(Q15462:Q37186="",,),0)-1),"")</f>
        <v>9</v>
      </c>
      <c r="Q15462">
        <f t="shared" si="397"/>
        <v>3</v>
      </c>
      <c r="R15462">
        <f t="shared" si="395"/>
        <v>0</v>
      </c>
    </row>
    <row r="15463" spans="1:18" x14ac:dyDescent="0.3">
      <c r="A15463" t="s">
        <v>1031</v>
      </c>
      <c r="B15463" s="1">
        <v>38285</v>
      </c>
      <c r="C15463" t="s">
        <v>16</v>
      </c>
      <c r="D15463" t="s">
        <v>1097</v>
      </c>
      <c r="E15463" t="s">
        <v>1098</v>
      </c>
      <c r="G15463" s="6" t="s">
        <v>29</v>
      </c>
      <c r="H15463" t="s">
        <v>43</v>
      </c>
      <c r="I15463" t="s">
        <v>21</v>
      </c>
      <c r="J15463" t="s">
        <v>22</v>
      </c>
      <c r="K15463">
        <v>11.1</v>
      </c>
      <c r="L15463">
        <v>130</v>
      </c>
      <c r="M15463" t="s">
        <v>177</v>
      </c>
      <c r="N15463">
        <v>130</v>
      </c>
      <c r="P15463" cm="1">
        <f t="array" ref="P15463">IF(Q15463&gt;0,INDEX(Q15463:Q37187,MATCH(TRUE,INDEX(Q15463:Q37187="",,),0)-1),"")</f>
        <v>9</v>
      </c>
      <c r="Q15463">
        <f t="shared" si="397"/>
        <v>3</v>
      </c>
      <c r="R15463">
        <f t="shared" si="395"/>
        <v>0</v>
      </c>
    </row>
    <row r="15464" spans="1:18" x14ac:dyDescent="0.3">
      <c r="A15464" t="s">
        <v>1031</v>
      </c>
      <c r="B15464" s="1">
        <v>38285</v>
      </c>
      <c r="C15464" t="s">
        <v>16</v>
      </c>
      <c r="D15464" t="s">
        <v>1097</v>
      </c>
      <c r="E15464" t="s">
        <v>1098</v>
      </c>
      <c r="G15464" s="6" t="s">
        <v>29</v>
      </c>
      <c r="H15464" t="s">
        <v>126</v>
      </c>
      <c r="I15464" t="s">
        <v>26</v>
      </c>
      <c r="J15464" t="s">
        <v>27</v>
      </c>
      <c r="K15464">
        <v>87.9</v>
      </c>
      <c r="L15464">
        <v>8.6</v>
      </c>
      <c r="M15464" t="s">
        <v>177</v>
      </c>
      <c r="N15464">
        <v>8.6</v>
      </c>
      <c r="P15464" cm="1">
        <f t="array" ref="P15464">IF(Q15464&gt;0,INDEX(Q15464:Q37188,MATCH(TRUE,INDEX(Q15464:Q37188="",,),0)-1),"")</f>
        <v>9</v>
      </c>
      <c r="Q15464">
        <f t="shared" si="397"/>
        <v>3</v>
      </c>
      <c r="R15464">
        <f t="shared" si="395"/>
        <v>0</v>
      </c>
    </row>
    <row r="15465" spans="1:18" x14ac:dyDescent="0.3">
      <c r="A15465" t="s">
        <v>1031</v>
      </c>
      <c r="B15465" s="1">
        <v>38285</v>
      </c>
      <c r="C15465" t="s">
        <v>16</v>
      </c>
      <c r="D15465" t="s">
        <v>1097</v>
      </c>
      <c r="E15465" t="s">
        <v>1098</v>
      </c>
      <c r="G15465" s="6" t="s">
        <v>29</v>
      </c>
      <c r="H15465" t="s">
        <v>41</v>
      </c>
      <c r="I15465" t="s">
        <v>26</v>
      </c>
      <c r="J15465" t="s">
        <v>27</v>
      </c>
      <c r="K15465">
        <v>50</v>
      </c>
      <c r="L15465">
        <v>47.7</v>
      </c>
      <c r="M15465" t="s">
        <v>177</v>
      </c>
      <c r="N15465">
        <v>47.7</v>
      </c>
      <c r="P15465" cm="1">
        <f t="array" ref="P15465">IF(Q15465&gt;0,INDEX(Q15465:Q37189,MATCH(TRUE,INDEX(Q15465:Q37189="",,),0)-1),"")</f>
        <v>9</v>
      </c>
      <c r="Q15465">
        <f t="shared" si="397"/>
        <v>3</v>
      </c>
      <c r="R15465">
        <f t="shared" si="395"/>
        <v>0</v>
      </c>
    </row>
    <row r="15466" spans="1:18" x14ac:dyDescent="0.3">
      <c r="A15466" t="s">
        <v>1031</v>
      </c>
      <c r="B15466" s="1">
        <v>38285</v>
      </c>
      <c r="C15466" t="s">
        <v>16</v>
      </c>
      <c r="D15466" t="s">
        <v>1097</v>
      </c>
      <c r="E15466" t="s">
        <v>1098</v>
      </c>
      <c r="G15466" t="s">
        <v>19</v>
      </c>
      <c r="H15466" t="s">
        <v>25</v>
      </c>
      <c r="I15466" t="s">
        <v>21</v>
      </c>
      <c r="J15466" t="s">
        <v>22</v>
      </c>
      <c r="K15466">
        <v>65</v>
      </c>
      <c r="L15466">
        <v>106</v>
      </c>
      <c r="M15466" t="s">
        <v>59</v>
      </c>
      <c r="N15466">
        <v>150</v>
      </c>
      <c r="P15466" cm="1">
        <f t="array" ref="P15466">IF(Q15466&gt;0,INDEX(Q15466:Q37190,MATCH(TRUE,INDEX(Q15466:Q37190="",,),0)-1),"")</f>
        <v>9</v>
      </c>
      <c r="Q15466">
        <f t="shared" si="397"/>
        <v>4</v>
      </c>
      <c r="R15466">
        <f t="shared" si="395"/>
        <v>0</v>
      </c>
    </row>
    <row r="15467" spans="1:18" x14ac:dyDescent="0.3">
      <c r="A15467" t="s">
        <v>1031</v>
      </c>
      <c r="B15467" s="1">
        <v>38285</v>
      </c>
      <c r="C15467" t="s">
        <v>16</v>
      </c>
      <c r="D15467" t="s">
        <v>1097</v>
      </c>
      <c r="E15467" t="s">
        <v>1098</v>
      </c>
      <c r="G15467" t="s">
        <v>19</v>
      </c>
      <c r="H15467" t="s">
        <v>30</v>
      </c>
      <c r="I15467" t="s">
        <v>26</v>
      </c>
      <c r="J15467" t="s">
        <v>27</v>
      </c>
      <c r="K15467">
        <v>245.7</v>
      </c>
      <c r="L15467">
        <v>15</v>
      </c>
      <c r="M15467" t="s">
        <v>59</v>
      </c>
      <c r="N15467">
        <v>30</v>
      </c>
      <c r="P15467" cm="1">
        <f t="array" ref="P15467">IF(Q15467&gt;0,INDEX(Q15467:Q37191,MATCH(TRUE,INDEX(Q15467:Q37191="",,),0)-1),"")</f>
        <v>9</v>
      </c>
      <c r="Q15467">
        <f t="shared" si="397"/>
        <v>4</v>
      </c>
      <c r="R15467">
        <f t="shared" si="395"/>
        <v>0</v>
      </c>
    </row>
    <row r="15468" spans="1:18" x14ac:dyDescent="0.3">
      <c r="A15468" t="s">
        <v>1031</v>
      </c>
      <c r="B15468" s="1">
        <v>38285</v>
      </c>
      <c r="C15468" t="s">
        <v>16</v>
      </c>
      <c r="D15468" t="s">
        <v>1097</v>
      </c>
      <c r="E15468" t="s">
        <v>1098</v>
      </c>
      <c r="G15468" t="s">
        <v>19</v>
      </c>
      <c r="H15468" t="s">
        <v>25</v>
      </c>
      <c r="I15468" t="s">
        <v>26</v>
      </c>
      <c r="J15468" t="s">
        <v>27</v>
      </c>
      <c r="K15468">
        <v>1141.0999999999999</v>
      </c>
      <c r="L15468">
        <v>27.8</v>
      </c>
      <c r="M15468" t="s">
        <v>59</v>
      </c>
      <c r="N15468">
        <v>35</v>
      </c>
      <c r="P15468" cm="1">
        <f t="array" ref="P15468">IF(Q15468&gt;0,INDEX(Q15468:Q37192,MATCH(TRUE,INDEX(Q15468:Q37192="",,),0)-1),"")</f>
        <v>9</v>
      </c>
      <c r="Q15468">
        <f t="shared" si="397"/>
        <v>4</v>
      </c>
      <c r="R15468">
        <f t="shared" si="395"/>
        <v>0</v>
      </c>
    </row>
    <row r="15469" spans="1:18" x14ac:dyDescent="0.3">
      <c r="A15469" t="s">
        <v>1031</v>
      </c>
      <c r="B15469" s="1">
        <v>38285</v>
      </c>
      <c r="C15469" t="s">
        <v>16</v>
      </c>
      <c r="D15469" t="s">
        <v>1097</v>
      </c>
      <c r="E15469" t="s">
        <v>1098</v>
      </c>
      <c r="G15469" t="s">
        <v>19</v>
      </c>
      <c r="H15469" t="s">
        <v>43</v>
      </c>
      <c r="I15469" t="s">
        <v>26</v>
      </c>
      <c r="J15469" t="s">
        <v>27</v>
      </c>
      <c r="K15469">
        <v>247.6</v>
      </c>
      <c r="L15469">
        <v>15</v>
      </c>
      <c r="M15469" t="s">
        <v>59</v>
      </c>
      <c r="N15469">
        <v>20</v>
      </c>
      <c r="P15469" cm="1">
        <f t="array" ref="P15469">IF(Q15469&gt;0,INDEX(Q15469:Q37193,MATCH(TRUE,INDEX(Q15469:Q37193="",,),0)-1),"")</f>
        <v>9</v>
      </c>
      <c r="Q15469">
        <f t="shared" si="397"/>
        <v>4</v>
      </c>
      <c r="R15469">
        <f t="shared" si="395"/>
        <v>0</v>
      </c>
    </row>
    <row r="15470" spans="1:18" x14ac:dyDescent="0.3">
      <c r="A15470" t="s">
        <v>1031</v>
      </c>
      <c r="B15470" s="1">
        <v>38285</v>
      </c>
      <c r="C15470" t="s">
        <v>16</v>
      </c>
      <c r="D15470" t="s">
        <v>1097</v>
      </c>
      <c r="E15470" t="s">
        <v>1098</v>
      </c>
      <c r="G15470" s="6" t="s">
        <v>29</v>
      </c>
      <c r="H15470" t="s">
        <v>30</v>
      </c>
      <c r="I15470" t="s">
        <v>21</v>
      </c>
      <c r="J15470" t="s">
        <v>22</v>
      </c>
      <c r="K15470">
        <v>6.5</v>
      </c>
      <c r="L15470">
        <v>132</v>
      </c>
      <c r="M15470" t="s">
        <v>59</v>
      </c>
      <c r="N15470">
        <v>132</v>
      </c>
      <c r="P15470" cm="1">
        <f t="array" ref="P15470">IF(Q15470&gt;0,INDEX(Q15470:Q37194,MATCH(TRUE,INDEX(Q15470:Q37194="",,),0)-1),"")</f>
        <v>9</v>
      </c>
      <c r="Q15470">
        <f t="shared" si="397"/>
        <v>4</v>
      </c>
      <c r="R15470">
        <f t="shared" si="395"/>
        <v>0</v>
      </c>
    </row>
    <row r="15471" spans="1:18" x14ac:dyDescent="0.3">
      <c r="A15471" t="s">
        <v>1031</v>
      </c>
      <c r="B15471" s="1">
        <v>38285</v>
      </c>
      <c r="C15471" t="s">
        <v>16</v>
      </c>
      <c r="D15471" t="s">
        <v>1097</v>
      </c>
      <c r="E15471" t="s">
        <v>1098</v>
      </c>
      <c r="G15471" s="6" t="s">
        <v>29</v>
      </c>
      <c r="H15471" t="s">
        <v>41</v>
      </c>
      <c r="I15471" t="s">
        <v>21</v>
      </c>
      <c r="J15471" t="s">
        <v>22</v>
      </c>
      <c r="K15471">
        <v>4.5</v>
      </c>
      <c r="L15471">
        <v>155</v>
      </c>
      <c r="M15471" t="s">
        <v>59</v>
      </c>
      <c r="N15471">
        <v>155</v>
      </c>
      <c r="P15471" cm="1">
        <f t="array" ref="P15471">IF(Q15471&gt;0,INDEX(Q15471:Q37195,MATCH(TRUE,INDEX(Q15471:Q37195="",,),0)-1),"")</f>
        <v>9</v>
      </c>
      <c r="Q15471">
        <f t="shared" si="397"/>
        <v>4</v>
      </c>
      <c r="R15471">
        <f t="shared" si="395"/>
        <v>0</v>
      </c>
    </row>
    <row r="15472" spans="1:18" x14ac:dyDescent="0.3">
      <c r="A15472" t="s">
        <v>1031</v>
      </c>
      <c r="B15472" s="1">
        <v>38285</v>
      </c>
      <c r="C15472" t="s">
        <v>16</v>
      </c>
      <c r="D15472" t="s">
        <v>1097</v>
      </c>
      <c r="E15472" t="s">
        <v>1098</v>
      </c>
      <c r="G15472" s="6" t="s">
        <v>29</v>
      </c>
      <c r="H15472" t="s">
        <v>43</v>
      </c>
      <c r="I15472" t="s">
        <v>21</v>
      </c>
      <c r="J15472" t="s">
        <v>22</v>
      </c>
      <c r="K15472">
        <v>11.1</v>
      </c>
      <c r="L15472">
        <v>130</v>
      </c>
      <c r="M15472" t="s">
        <v>59</v>
      </c>
      <c r="N15472">
        <v>130</v>
      </c>
      <c r="P15472" cm="1">
        <f t="array" ref="P15472">IF(Q15472&gt;0,INDEX(Q15472:Q37196,MATCH(TRUE,INDEX(Q15472:Q37196="",,),0)-1),"")</f>
        <v>9</v>
      </c>
      <c r="Q15472">
        <f t="shared" si="397"/>
        <v>4</v>
      </c>
      <c r="R15472">
        <f t="shared" si="395"/>
        <v>0</v>
      </c>
    </row>
    <row r="15473" spans="1:18" x14ac:dyDescent="0.3">
      <c r="A15473" t="s">
        <v>1031</v>
      </c>
      <c r="B15473" s="1">
        <v>38285</v>
      </c>
      <c r="C15473" t="s">
        <v>16</v>
      </c>
      <c r="D15473" t="s">
        <v>1097</v>
      </c>
      <c r="E15473" t="s">
        <v>1098</v>
      </c>
      <c r="G15473" s="6" t="s">
        <v>29</v>
      </c>
      <c r="H15473" t="s">
        <v>126</v>
      </c>
      <c r="I15473" t="s">
        <v>26</v>
      </c>
      <c r="J15473" t="s">
        <v>27</v>
      </c>
      <c r="K15473">
        <v>87.9</v>
      </c>
      <c r="L15473">
        <v>8.6</v>
      </c>
      <c r="M15473" t="s">
        <v>59</v>
      </c>
      <c r="N15473">
        <v>8.6</v>
      </c>
      <c r="P15473" cm="1">
        <f t="array" ref="P15473">IF(Q15473&gt;0,INDEX(Q15473:Q37197,MATCH(TRUE,INDEX(Q15473:Q37197="",,),0)-1),"")</f>
        <v>9</v>
      </c>
      <c r="Q15473">
        <f t="shared" si="397"/>
        <v>4</v>
      </c>
      <c r="R15473">
        <f t="shared" si="395"/>
        <v>0</v>
      </c>
    </row>
    <row r="15474" spans="1:18" x14ac:dyDescent="0.3">
      <c r="A15474" t="s">
        <v>1031</v>
      </c>
      <c r="B15474" s="1">
        <v>38285</v>
      </c>
      <c r="C15474" t="s">
        <v>16</v>
      </c>
      <c r="D15474" t="s">
        <v>1097</v>
      </c>
      <c r="E15474" t="s">
        <v>1098</v>
      </c>
      <c r="G15474" s="6" t="s">
        <v>29</v>
      </c>
      <c r="H15474" t="s">
        <v>41</v>
      </c>
      <c r="I15474" t="s">
        <v>26</v>
      </c>
      <c r="J15474" t="s">
        <v>27</v>
      </c>
      <c r="K15474">
        <v>50</v>
      </c>
      <c r="L15474">
        <v>47.7</v>
      </c>
      <c r="M15474" t="s">
        <v>59</v>
      </c>
      <c r="N15474">
        <v>47.7</v>
      </c>
      <c r="P15474" cm="1">
        <f t="array" ref="P15474">IF(Q15474&gt;0,INDEX(Q15474:Q37198,MATCH(TRUE,INDEX(Q15474:Q37198="",,),0)-1),"")</f>
        <v>9</v>
      </c>
      <c r="Q15474">
        <f t="shared" si="397"/>
        <v>4</v>
      </c>
      <c r="R15474">
        <f t="shared" si="395"/>
        <v>0</v>
      </c>
    </row>
    <row r="15475" spans="1:18" x14ac:dyDescent="0.3">
      <c r="A15475" t="s">
        <v>1031</v>
      </c>
      <c r="B15475" s="1">
        <v>38285</v>
      </c>
      <c r="C15475" t="s">
        <v>16</v>
      </c>
      <c r="D15475" t="s">
        <v>1097</v>
      </c>
      <c r="E15475" t="s">
        <v>1098</v>
      </c>
      <c r="G15475" t="s">
        <v>19</v>
      </c>
      <c r="H15475" t="s">
        <v>25</v>
      </c>
      <c r="I15475" t="s">
        <v>21</v>
      </c>
      <c r="J15475" t="s">
        <v>22</v>
      </c>
      <c r="K15475">
        <v>65</v>
      </c>
      <c r="L15475">
        <v>106</v>
      </c>
      <c r="M15475" t="s">
        <v>480</v>
      </c>
      <c r="N15475">
        <v>314.45</v>
      </c>
      <c r="P15475" cm="1">
        <f t="array" ref="P15475">IF(Q15475&gt;0,INDEX(Q15475:Q37199,MATCH(TRUE,INDEX(Q15475:Q37199="",,),0)-1),"")</f>
        <v>9</v>
      </c>
      <c r="Q15475">
        <f t="shared" si="397"/>
        <v>5</v>
      </c>
      <c r="R15475">
        <f t="shared" si="395"/>
        <v>0</v>
      </c>
    </row>
    <row r="15476" spans="1:18" x14ac:dyDescent="0.3">
      <c r="A15476" t="s">
        <v>1031</v>
      </c>
      <c r="B15476" s="1">
        <v>38285</v>
      </c>
      <c r="C15476" t="s">
        <v>16</v>
      </c>
      <c r="D15476" t="s">
        <v>1097</v>
      </c>
      <c r="E15476" t="s">
        <v>1098</v>
      </c>
      <c r="G15476" t="s">
        <v>19</v>
      </c>
      <c r="H15476" t="s">
        <v>30</v>
      </c>
      <c r="I15476" t="s">
        <v>26</v>
      </c>
      <c r="J15476" t="s">
        <v>27</v>
      </c>
      <c r="K15476">
        <v>245.7</v>
      </c>
      <c r="L15476">
        <v>15</v>
      </c>
      <c r="M15476" t="s">
        <v>480</v>
      </c>
      <c r="N15476">
        <v>15</v>
      </c>
      <c r="P15476" cm="1">
        <f t="array" ref="P15476">IF(Q15476&gt;0,INDEX(Q15476:Q37200,MATCH(TRUE,INDEX(Q15476:Q37200="",,),0)-1),"")</f>
        <v>9</v>
      </c>
      <c r="Q15476">
        <f t="shared" si="397"/>
        <v>5</v>
      </c>
      <c r="R15476">
        <f t="shared" ref="R15476:R15539" si="398">IF(P15476="","",0)</f>
        <v>0</v>
      </c>
    </row>
    <row r="15477" spans="1:18" x14ac:dyDescent="0.3">
      <c r="A15477" t="s">
        <v>1031</v>
      </c>
      <c r="B15477" s="1">
        <v>38285</v>
      </c>
      <c r="C15477" t="s">
        <v>16</v>
      </c>
      <c r="D15477" t="s">
        <v>1097</v>
      </c>
      <c r="E15477" t="s">
        <v>1098</v>
      </c>
      <c r="G15477" t="s">
        <v>19</v>
      </c>
      <c r="H15477" t="s">
        <v>25</v>
      </c>
      <c r="I15477" t="s">
        <v>26</v>
      </c>
      <c r="J15477" t="s">
        <v>27</v>
      </c>
      <c r="K15477">
        <v>1141.0999999999999</v>
      </c>
      <c r="L15477">
        <v>27.8</v>
      </c>
      <c r="M15477" t="s">
        <v>480</v>
      </c>
      <c r="N15477">
        <v>27.8</v>
      </c>
      <c r="P15477" cm="1">
        <f t="array" ref="P15477">IF(Q15477&gt;0,INDEX(Q15477:Q37201,MATCH(TRUE,INDEX(Q15477:Q37201="",,),0)-1),"")</f>
        <v>9</v>
      </c>
      <c r="Q15477">
        <f t="shared" si="397"/>
        <v>5</v>
      </c>
      <c r="R15477">
        <f t="shared" si="398"/>
        <v>0</v>
      </c>
    </row>
    <row r="15478" spans="1:18" x14ac:dyDescent="0.3">
      <c r="A15478" t="s">
        <v>1031</v>
      </c>
      <c r="B15478" s="1">
        <v>38285</v>
      </c>
      <c r="C15478" t="s">
        <v>16</v>
      </c>
      <c r="D15478" t="s">
        <v>1097</v>
      </c>
      <c r="E15478" t="s">
        <v>1098</v>
      </c>
      <c r="G15478" t="s">
        <v>19</v>
      </c>
      <c r="H15478" t="s">
        <v>43</v>
      </c>
      <c r="I15478" t="s">
        <v>26</v>
      </c>
      <c r="J15478" t="s">
        <v>27</v>
      </c>
      <c r="K15478">
        <v>247.6</v>
      </c>
      <c r="L15478">
        <v>15</v>
      </c>
      <c r="M15478" t="s">
        <v>480</v>
      </c>
      <c r="N15478">
        <v>15</v>
      </c>
      <c r="P15478" cm="1">
        <f t="array" ref="P15478">IF(Q15478&gt;0,INDEX(Q15478:Q37202,MATCH(TRUE,INDEX(Q15478:Q37202="",,),0)-1),"")</f>
        <v>9</v>
      </c>
      <c r="Q15478">
        <f t="shared" si="397"/>
        <v>5</v>
      </c>
      <c r="R15478">
        <f t="shared" si="398"/>
        <v>0</v>
      </c>
    </row>
    <row r="15479" spans="1:18" x14ac:dyDescent="0.3">
      <c r="A15479" t="s">
        <v>1031</v>
      </c>
      <c r="B15479" s="1">
        <v>38285</v>
      </c>
      <c r="C15479" t="s">
        <v>16</v>
      </c>
      <c r="D15479" t="s">
        <v>1097</v>
      </c>
      <c r="E15479" t="s">
        <v>1098</v>
      </c>
      <c r="G15479" s="6" t="s">
        <v>29</v>
      </c>
      <c r="H15479" t="s">
        <v>30</v>
      </c>
      <c r="I15479" t="s">
        <v>21</v>
      </c>
      <c r="J15479" t="s">
        <v>22</v>
      </c>
      <c r="K15479">
        <v>6.5</v>
      </c>
      <c r="L15479">
        <v>132</v>
      </c>
      <c r="M15479" t="s">
        <v>480</v>
      </c>
      <c r="N15479">
        <v>132</v>
      </c>
      <c r="P15479" cm="1">
        <f t="array" ref="P15479">IF(Q15479&gt;0,INDEX(Q15479:Q37203,MATCH(TRUE,INDEX(Q15479:Q37203="",,),0)-1),"")</f>
        <v>9</v>
      </c>
      <c r="Q15479">
        <f t="shared" si="397"/>
        <v>5</v>
      </c>
      <c r="R15479">
        <f t="shared" si="398"/>
        <v>0</v>
      </c>
    </row>
    <row r="15480" spans="1:18" x14ac:dyDescent="0.3">
      <c r="A15480" t="s">
        <v>1031</v>
      </c>
      <c r="B15480" s="1">
        <v>38285</v>
      </c>
      <c r="C15480" t="s">
        <v>16</v>
      </c>
      <c r="D15480" t="s">
        <v>1097</v>
      </c>
      <c r="E15480" t="s">
        <v>1098</v>
      </c>
      <c r="G15480" s="6" t="s">
        <v>29</v>
      </c>
      <c r="H15480" t="s">
        <v>41</v>
      </c>
      <c r="I15480" t="s">
        <v>21</v>
      </c>
      <c r="J15480" t="s">
        <v>22</v>
      </c>
      <c r="K15480">
        <v>4.5</v>
      </c>
      <c r="L15480">
        <v>155</v>
      </c>
      <c r="M15480" t="s">
        <v>480</v>
      </c>
      <c r="N15480">
        <v>155</v>
      </c>
      <c r="P15480" cm="1">
        <f t="array" ref="P15480">IF(Q15480&gt;0,INDEX(Q15480:Q37204,MATCH(TRUE,INDEX(Q15480:Q37204="",,),0)-1),"")</f>
        <v>9</v>
      </c>
      <c r="Q15480">
        <f t="shared" si="397"/>
        <v>5</v>
      </c>
      <c r="R15480">
        <f t="shared" si="398"/>
        <v>0</v>
      </c>
    </row>
    <row r="15481" spans="1:18" x14ac:dyDescent="0.3">
      <c r="A15481" t="s">
        <v>1031</v>
      </c>
      <c r="B15481" s="1">
        <v>38285</v>
      </c>
      <c r="C15481" t="s">
        <v>16</v>
      </c>
      <c r="D15481" t="s">
        <v>1097</v>
      </c>
      <c r="E15481" t="s">
        <v>1098</v>
      </c>
      <c r="G15481" s="6" t="s">
        <v>29</v>
      </c>
      <c r="H15481" t="s">
        <v>43</v>
      </c>
      <c r="I15481" t="s">
        <v>21</v>
      </c>
      <c r="J15481" t="s">
        <v>22</v>
      </c>
      <c r="K15481">
        <v>11.1</v>
      </c>
      <c r="L15481">
        <v>130</v>
      </c>
      <c r="M15481" t="s">
        <v>480</v>
      </c>
      <c r="N15481">
        <v>130</v>
      </c>
      <c r="P15481" cm="1">
        <f t="array" ref="P15481">IF(Q15481&gt;0,INDEX(Q15481:Q37205,MATCH(TRUE,INDEX(Q15481:Q37205="",,),0)-1),"")</f>
        <v>9</v>
      </c>
      <c r="Q15481">
        <f t="shared" si="397"/>
        <v>5</v>
      </c>
      <c r="R15481">
        <f t="shared" si="398"/>
        <v>0</v>
      </c>
    </row>
    <row r="15482" spans="1:18" x14ac:dyDescent="0.3">
      <c r="A15482" t="s">
        <v>1031</v>
      </c>
      <c r="B15482" s="1">
        <v>38285</v>
      </c>
      <c r="C15482" t="s">
        <v>16</v>
      </c>
      <c r="D15482" t="s">
        <v>1097</v>
      </c>
      <c r="E15482" t="s">
        <v>1098</v>
      </c>
      <c r="G15482" s="6" t="s">
        <v>29</v>
      </c>
      <c r="H15482" t="s">
        <v>126</v>
      </c>
      <c r="I15482" t="s">
        <v>26</v>
      </c>
      <c r="J15482" t="s">
        <v>27</v>
      </c>
      <c r="K15482">
        <v>87.9</v>
      </c>
      <c r="L15482">
        <v>8.6</v>
      </c>
      <c r="M15482" t="s">
        <v>480</v>
      </c>
      <c r="N15482">
        <v>8.6</v>
      </c>
      <c r="P15482" cm="1">
        <f t="array" ref="P15482">IF(Q15482&gt;0,INDEX(Q15482:Q37206,MATCH(TRUE,INDEX(Q15482:Q37206="",,),0)-1),"")</f>
        <v>9</v>
      </c>
      <c r="Q15482">
        <f t="shared" si="397"/>
        <v>5</v>
      </c>
      <c r="R15482">
        <f t="shared" si="398"/>
        <v>0</v>
      </c>
    </row>
    <row r="15483" spans="1:18" x14ac:dyDescent="0.3">
      <c r="A15483" t="s">
        <v>1031</v>
      </c>
      <c r="B15483" s="1">
        <v>38285</v>
      </c>
      <c r="C15483" t="s">
        <v>16</v>
      </c>
      <c r="D15483" t="s">
        <v>1097</v>
      </c>
      <c r="E15483" t="s">
        <v>1098</v>
      </c>
      <c r="G15483" s="6" t="s">
        <v>29</v>
      </c>
      <c r="H15483" t="s">
        <v>41</v>
      </c>
      <c r="I15483" t="s">
        <v>26</v>
      </c>
      <c r="J15483" t="s">
        <v>27</v>
      </c>
      <c r="K15483">
        <v>50</v>
      </c>
      <c r="L15483">
        <v>47.7</v>
      </c>
      <c r="M15483" t="s">
        <v>480</v>
      </c>
      <c r="N15483">
        <v>47.7</v>
      </c>
      <c r="P15483" cm="1">
        <f t="array" ref="P15483">IF(Q15483&gt;0,INDEX(Q15483:Q37207,MATCH(TRUE,INDEX(Q15483:Q37207="",,),0)-1),"")</f>
        <v>9</v>
      </c>
      <c r="Q15483">
        <f t="shared" si="397"/>
        <v>5</v>
      </c>
      <c r="R15483">
        <f t="shared" si="398"/>
        <v>0</v>
      </c>
    </row>
    <row r="15484" spans="1:18" x14ac:dyDescent="0.3">
      <c r="A15484" t="s">
        <v>1031</v>
      </c>
      <c r="B15484" s="1">
        <v>38285</v>
      </c>
      <c r="C15484" t="s">
        <v>16</v>
      </c>
      <c r="D15484" t="s">
        <v>1097</v>
      </c>
      <c r="E15484" t="s">
        <v>1098</v>
      </c>
      <c r="G15484" t="s">
        <v>19</v>
      </c>
      <c r="H15484" t="s">
        <v>25</v>
      </c>
      <c r="I15484" t="s">
        <v>21</v>
      </c>
      <c r="J15484" t="s">
        <v>22</v>
      </c>
      <c r="K15484">
        <v>65</v>
      </c>
      <c r="L15484">
        <v>106</v>
      </c>
      <c r="M15484" t="s">
        <v>1094</v>
      </c>
      <c r="N15484">
        <v>140</v>
      </c>
      <c r="P15484" cm="1">
        <f t="array" ref="P15484">IF(Q15484&gt;0,INDEX(Q15484:Q37208,MATCH(TRUE,INDEX(Q15484:Q37208="",,),0)-1),"")</f>
        <v>9</v>
      </c>
      <c r="Q15484">
        <f t="shared" si="397"/>
        <v>6</v>
      </c>
      <c r="R15484">
        <f t="shared" si="398"/>
        <v>0</v>
      </c>
    </row>
    <row r="15485" spans="1:18" x14ac:dyDescent="0.3">
      <c r="A15485" t="s">
        <v>1031</v>
      </c>
      <c r="B15485" s="1">
        <v>38285</v>
      </c>
      <c r="C15485" t="s">
        <v>16</v>
      </c>
      <c r="D15485" t="s">
        <v>1097</v>
      </c>
      <c r="E15485" t="s">
        <v>1098</v>
      </c>
      <c r="G15485" t="s">
        <v>19</v>
      </c>
      <c r="H15485" t="s">
        <v>30</v>
      </c>
      <c r="I15485" t="s">
        <v>26</v>
      </c>
      <c r="J15485" t="s">
        <v>27</v>
      </c>
      <c r="K15485">
        <v>245.7</v>
      </c>
      <c r="L15485">
        <v>15</v>
      </c>
      <c r="M15485" t="s">
        <v>1094</v>
      </c>
      <c r="N15485">
        <v>20</v>
      </c>
      <c r="P15485" cm="1">
        <f t="array" ref="P15485">IF(Q15485&gt;0,INDEX(Q15485:Q37209,MATCH(TRUE,INDEX(Q15485:Q37209="",,),0)-1),"")</f>
        <v>9</v>
      </c>
      <c r="Q15485">
        <f t="shared" si="397"/>
        <v>6</v>
      </c>
      <c r="R15485">
        <f t="shared" si="398"/>
        <v>0</v>
      </c>
    </row>
    <row r="15486" spans="1:18" x14ac:dyDescent="0.3">
      <c r="A15486" t="s">
        <v>1031</v>
      </c>
      <c r="B15486" s="1">
        <v>38285</v>
      </c>
      <c r="C15486" t="s">
        <v>16</v>
      </c>
      <c r="D15486" t="s">
        <v>1097</v>
      </c>
      <c r="E15486" t="s">
        <v>1098</v>
      </c>
      <c r="G15486" t="s">
        <v>19</v>
      </c>
      <c r="H15486" t="s">
        <v>25</v>
      </c>
      <c r="I15486" t="s">
        <v>26</v>
      </c>
      <c r="J15486" t="s">
        <v>27</v>
      </c>
      <c r="K15486">
        <v>1141.0999999999999</v>
      </c>
      <c r="L15486">
        <v>27.8</v>
      </c>
      <c r="M15486" t="s">
        <v>1094</v>
      </c>
      <c r="N15486">
        <v>33</v>
      </c>
      <c r="P15486" cm="1">
        <f t="array" ref="P15486">IF(Q15486&gt;0,INDEX(Q15486:Q37210,MATCH(TRUE,INDEX(Q15486:Q37210="",,),0)-1),"")</f>
        <v>9</v>
      </c>
      <c r="Q15486">
        <f t="shared" si="397"/>
        <v>6</v>
      </c>
      <c r="R15486">
        <f t="shared" si="398"/>
        <v>0</v>
      </c>
    </row>
    <row r="15487" spans="1:18" x14ac:dyDescent="0.3">
      <c r="A15487" t="s">
        <v>1031</v>
      </c>
      <c r="B15487" s="1">
        <v>38285</v>
      </c>
      <c r="C15487" t="s">
        <v>16</v>
      </c>
      <c r="D15487" t="s">
        <v>1097</v>
      </c>
      <c r="E15487" t="s">
        <v>1098</v>
      </c>
      <c r="G15487" t="s">
        <v>19</v>
      </c>
      <c r="H15487" t="s">
        <v>43</v>
      </c>
      <c r="I15487" t="s">
        <v>26</v>
      </c>
      <c r="J15487" t="s">
        <v>27</v>
      </c>
      <c r="K15487">
        <v>247.6</v>
      </c>
      <c r="L15487">
        <v>15</v>
      </c>
      <c r="M15487" t="s">
        <v>1094</v>
      </c>
      <c r="N15487">
        <v>16</v>
      </c>
      <c r="P15487" cm="1">
        <f t="array" ref="P15487">IF(Q15487&gt;0,INDEX(Q15487:Q37211,MATCH(TRUE,INDEX(Q15487:Q37211="",,),0)-1),"")</f>
        <v>9</v>
      </c>
      <c r="Q15487">
        <f t="shared" si="397"/>
        <v>6</v>
      </c>
      <c r="R15487">
        <f t="shared" si="398"/>
        <v>0</v>
      </c>
    </row>
    <row r="15488" spans="1:18" x14ac:dyDescent="0.3">
      <c r="A15488" t="s">
        <v>1031</v>
      </c>
      <c r="B15488" s="1">
        <v>38285</v>
      </c>
      <c r="C15488" t="s">
        <v>16</v>
      </c>
      <c r="D15488" t="s">
        <v>1097</v>
      </c>
      <c r="E15488" t="s">
        <v>1098</v>
      </c>
      <c r="G15488" s="6" t="s">
        <v>29</v>
      </c>
      <c r="H15488" t="s">
        <v>30</v>
      </c>
      <c r="I15488" t="s">
        <v>21</v>
      </c>
      <c r="J15488" t="s">
        <v>22</v>
      </c>
      <c r="K15488">
        <v>6.5</v>
      </c>
      <c r="L15488">
        <v>132</v>
      </c>
      <c r="M15488" t="s">
        <v>1094</v>
      </c>
      <c r="N15488">
        <v>132</v>
      </c>
      <c r="P15488" cm="1">
        <f t="array" ref="P15488">IF(Q15488&gt;0,INDEX(Q15488:Q37212,MATCH(TRUE,INDEX(Q15488:Q37212="",,),0)-1),"")</f>
        <v>9</v>
      </c>
      <c r="Q15488">
        <f t="shared" si="397"/>
        <v>6</v>
      </c>
      <c r="R15488">
        <f t="shared" si="398"/>
        <v>0</v>
      </c>
    </row>
    <row r="15489" spans="1:18" x14ac:dyDescent="0.3">
      <c r="A15489" t="s">
        <v>1031</v>
      </c>
      <c r="B15489" s="1">
        <v>38285</v>
      </c>
      <c r="C15489" t="s">
        <v>16</v>
      </c>
      <c r="D15489" t="s">
        <v>1097</v>
      </c>
      <c r="E15489" t="s">
        <v>1098</v>
      </c>
      <c r="G15489" s="6" t="s">
        <v>29</v>
      </c>
      <c r="H15489" t="s">
        <v>41</v>
      </c>
      <c r="I15489" t="s">
        <v>21</v>
      </c>
      <c r="J15489" t="s">
        <v>22</v>
      </c>
      <c r="K15489">
        <v>4.5</v>
      </c>
      <c r="L15489">
        <v>155</v>
      </c>
      <c r="M15489" t="s">
        <v>1094</v>
      </c>
      <c r="N15489">
        <v>155</v>
      </c>
      <c r="P15489" cm="1">
        <f t="array" ref="P15489">IF(Q15489&gt;0,INDEX(Q15489:Q37213,MATCH(TRUE,INDEX(Q15489:Q37213="",,),0)-1),"")</f>
        <v>9</v>
      </c>
      <c r="Q15489">
        <f t="shared" si="397"/>
        <v>6</v>
      </c>
      <c r="R15489">
        <f t="shared" si="398"/>
        <v>0</v>
      </c>
    </row>
    <row r="15490" spans="1:18" x14ac:dyDescent="0.3">
      <c r="A15490" t="s">
        <v>1031</v>
      </c>
      <c r="B15490" s="1">
        <v>38285</v>
      </c>
      <c r="C15490" t="s">
        <v>16</v>
      </c>
      <c r="D15490" t="s">
        <v>1097</v>
      </c>
      <c r="E15490" t="s">
        <v>1098</v>
      </c>
      <c r="G15490" s="6" t="s">
        <v>29</v>
      </c>
      <c r="H15490" t="s">
        <v>43</v>
      </c>
      <c r="I15490" t="s">
        <v>21</v>
      </c>
      <c r="J15490" t="s">
        <v>22</v>
      </c>
      <c r="K15490">
        <v>11.1</v>
      </c>
      <c r="L15490">
        <v>130</v>
      </c>
      <c r="M15490" t="s">
        <v>1094</v>
      </c>
      <c r="N15490">
        <v>130</v>
      </c>
      <c r="P15490" cm="1">
        <f t="array" ref="P15490">IF(Q15490&gt;0,INDEX(Q15490:Q37214,MATCH(TRUE,INDEX(Q15490:Q37214="",,),0)-1),"")</f>
        <v>9</v>
      </c>
      <c r="Q15490">
        <f t="shared" si="397"/>
        <v>6</v>
      </c>
      <c r="R15490">
        <f t="shared" si="398"/>
        <v>0</v>
      </c>
    </row>
    <row r="15491" spans="1:18" x14ac:dyDescent="0.3">
      <c r="A15491" t="s">
        <v>1031</v>
      </c>
      <c r="B15491" s="1">
        <v>38285</v>
      </c>
      <c r="C15491" t="s">
        <v>16</v>
      </c>
      <c r="D15491" t="s">
        <v>1097</v>
      </c>
      <c r="E15491" t="s">
        <v>1098</v>
      </c>
      <c r="G15491" s="6" t="s">
        <v>29</v>
      </c>
      <c r="H15491" t="s">
        <v>126</v>
      </c>
      <c r="I15491" t="s">
        <v>26</v>
      </c>
      <c r="J15491" t="s">
        <v>27</v>
      </c>
      <c r="K15491">
        <v>87.9</v>
      </c>
      <c r="L15491">
        <v>8.6</v>
      </c>
      <c r="M15491" t="s">
        <v>1094</v>
      </c>
      <c r="N15491">
        <v>8.6</v>
      </c>
      <c r="P15491" cm="1">
        <f t="array" ref="P15491">IF(Q15491&gt;0,INDEX(Q15491:Q37215,MATCH(TRUE,INDEX(Q15491:Q37215="",,),0)-1),"")</f>
        <v>9</v>
      </c>
      <c r="Q15491">
        <f t="shared" si="397"/>
        <v>6</v>
      </c>
      <c r="R15491">
        <f t="shared" si="398"/>
        <v>0</v>
      </c>
    </row>
    <row r="15492" spans="1:18" x14ac:dyDescent="0.3">
      <c r="A15492" t="s">
        <v>1031</v>
      </c>
      <c r="B15492" s="1">
        <v>38285</v>
      </c>
      <c r="C15492" t="s">
        <v>16</v>
      </c>
      <c r="D15492" t="s">
        <v>1097</v>
      </c>
      <c r="E15492" t="s">
        <v>1098</v>
      </c>
      <c r="G15492" s="6" t="s">
        <v>29</v>
      </c>
      <c r="H15492" t="s">
        <v>41</v>
      </c>
      <c r="I15492" t="s">
        <v>26</v>
      </c>
      <c r="J15492" t="s">
        <v>27</v>
      </c>
      <c r="K15492">
        <v>50</v>
      </c>
      <c r="L15492">
        <v>47.7</v>
      </c>
      <c r="M15492" t="s">
        <v>1094</v>
      </c>
      <c r="N15492">
        <v>47.7</v>
      </c>
      <c r="P15492" cm="1">
        <f t="array" ref="P15492">IF(Q15492&gt;0,INDEX(Q15492:Q37216,MATCH(TRUE,INDEX(Q15492:Q37216="",,),0)-1),"")</f>
        <v>9</v>
      </c>
      <c r="Q15492">
        <f t="shared" si="397"/>
        <v>6</v>
      </c>
      <c r="R15492">
        <f t="shared" si="398"/>
        <v>0</v>
      </c>
    </row>
    <row r="15493" spans="1:18" x14ac:dyDescent="0.3">
      <c r="A15493" t="s">
        <v>1031</v>
      </c>
      <c r="B15493" s="1">
        <v>38285</v>
      </c>
      <c r="C15493" t="s">
        <v>16</v>
      </c>
      <c r="D15493" t="s">
        <v>1097</v>
      </c>
      <c r="E15493" t="s">
        <v>1098</v>
      </c>
      <c r="G15493" t="s">
        <v>19</v>
      </c>
      <c r="H15493" t="s">
        <v>25</v>
      </c>
      <c r="I15493" t="s">
        <v>21</v>
      </c>
      <c r="J15493" t="s">
        <v>22</v>
      </c>
      <c r="K15493">
        <v>65</v>
      </c>
      <c r="L15493">
        <v>106</v>
      </c>
      <c r="M15493" t="s">
        <v>44</v>
      </c>
      <c r="N15493">
        <v>106</v>
      </c>
      <c r="P15493" cm="1">
        <f t="array" ref="P15493">IF(Q15493&gt;0,INDEX(Q15493:Q37217,MATCH(TRUE,INDEX(Q15493:Q37217="",,),0)-1),"")</f>
        <v>9</v>
      </c>
      <c r="Q15493">
        <f t="shared" si="397"/>
        <v>7</v>
      </c>
      <c r="R15493">
        <f t="shared" si="398"/>
        <v>0</v>
      </c>
    </row>
    <row r="15494" spans="1:18" x14ac:dyDescent="0.3">
      <c r="A15494" t="s">
        <v>1031</v>
      </c>
      <c r="B15494" s="1">
        <v>38285</v>
      </c>
      <c r="C15494" t="s">
        <v>16</v>
      </c>
      <c r="D15494" t="s">
        <v>1097</v>
      </c>
      <c r="E15494" t="s">
        <v>1098</v>
      </c>
      <c r="G15494" t="s">
        <v>19</v>
      </c>
      <c r="H15494" t="s">
        <v>30</v>
      </c>
      <c r="I15494" t="s">
        <v>26</v>
      </c>
      <c r="J15494" t="s">
        <v>27</v>
      </c>
      <c r="K15494">
        <v>245.7</v>
      </c>
      <c r="L15494">
        <v>15</v>
      </c>
      <c r="M15494" t="s">
        <v>44</v>
      </c>
      <c r="N15494">
        <v>15</v>
      </c>
      <c r="P15494" cm="1">
        <f t="array" ref="P15494">IF(Q15494&gt;0,INDEX(Q15494:Q37218,MATCH(TRUE,INDEX(Q15494:Q37218="",,),0)-1),"")</f>
        <v>9</v>
      </c>
      <c r="Q15494">
        <f t="shared" si="397"/>
        <v>7</v>
      </c>
      <c r="R15494">
        <f t="shared" si="398"/>
        <v>0</v>
      </c>
    </row>
    <row r="15495" spans="1:18" x14ac:dyDescent="0.3">
      <c r="A15495" t="s">
        <v>1031</v>
      </c>
      <c r="B15495" s="1">
        <v>38285</v>
      </c>
      <c r="C15495" t="s">
        <v>16</v>
      </c>
      <c r="D15495" t="s">
        <v>1097</v>
      </c>
      <c r="E15495" t="s">
        <v>1098</v>
      </c>
      <c r="G15495" t="s">
        <v>19</v>
      </c>
      <c r="H15495" t="s">
        <v>25</v>
      </c>
      <c r="I15495" t="s">
        <v>26</v>
      </c>
      <c r="J15495" t="s">
        <v>27</v>
      </c>
      <c r="K15495">
        <v>1141.0999999999999</v>
      </c>
      <c r="L15495">
        <v>27.8</v>
      </c>
      <c r="M15495" t="s">
        <v>44</v>
      </c>
      <c r="N15495">
        <v>32.61</v>
      </c>
      <c r="P15495" cm="1">
        <f t="array" ref="P15495">IF(Q15495&gt;0,INDEX(Q15495:Q37219,MATCH(TRUE,INDEX(Q15495:Q37219="",,),0)-1),"")</f>
        <v>9</v>
      </c>
      <c r="Q15495">
        <f t="shared" si="397"/>
        <v>7</v>
      </c>
      <c r="R15495">
        <f t="shared" si="398"/>
        <v>0</v>
      </c>
    </row>
    <row r="15496" spans="1:18" x14ac:dyDescent="0.3">
      <c r="A15496" t="s">
        <v>1031</v>
      </c>
      <c r="B15496" s="1">
        <v>38285</v>
      </c>
      <c r="C15496" t="s">
        <v>16</v>
      </c>
      <c r="D15496" t="s">
        <v>1097</v>
      </c>
      <c r="E15496" t="s">
        <v>1098</v>
      </c>
      <c r="G15496" t="s">
        <v>19</v>
      </c>
      <c r="H15496" t="s">
        <v>43</v>
      </c>
      <c r="I15496" t="s">
        <v>26</v>
      </c>
      <c r="J15496" t="s">
        <v>27</v>
      </c>
      <c r="K15496">
        <v>247.6</v>
      </c>
      <c r="L15496">
        <v>15</v>
      </c>
      <c r="M15496" t="s">
        <v>44</v>
      </c>
      <c r="N15496">
        <v>15</v>
      </c>
      <c r="P15496" cm="1">
        <f t="array" ref="P15496">IF(Q15496&gt;0,INDEX(Q15496:Q37220,MATCH(TRUE,INDEX(Q15496:Q37220="",,),0)-1),"")</f>
        <v>9</v>
      </c>
      <c r="Q15496">
        <f t="shared" si="397"/>
        <v>7</v>
      </c>
      <c r="R15496">
        <f t="shared" si="398"/>
        <v>0</v>
      </c>
    </row>
    <row r="15497" spans="1:18" x14ac:dyDescent="0.3">
      <c r="A15497" t="s">
        <v>1031</v>
      </c>
      <c r="B15497" s="1">
        <v>38285</v>
      </c>
      <c r="C15497" t="s">
        <v>16</v>
      </c>
      <c r="D15497" t="s">
        <v>1097</v>
      </c>
      <c r="E15497" t="s">
        <v>1098</v>
      </c>
      <c r="G15497" s="6" t="s">
        <v>29</v>
      </c>
      <c r="H15497" t="s">
        <v>30</v>
      </c>
      <c r="I15497" t="s">
        <v>21</v>
      </c>
      <c r="J15497" t="s">
        <v>22</v>
      </c>
      <c r="K15497">
        <v>6.5</v>
      </c>
      <c r="L15497">
        <v>132</v>
      </c>
      <c r="M15497" t="s">
        <v>44</v>
      </c>
      <c r="N15497">
        <v>132</v>
      </c>
      <c r="P15497" cm="1">
        <f t="array" ref="P15497">IF(Q15497&gt;0,INDEX(Q15497:Q37221,MATCH(TRUE,INDEX(Q15497:Q37221="",,),0)-1),"")</f>
        <v>9</v>
      </c>
      <c r="Q15497">
        <f t="shared" si="397"/>
        <v>7</v>
      </c>
      <c r="R15497">
        <f t="shared" si="398"/>
        <v>0</v>
      </c>
    </row>
    <row r="15498" spans="1:18" x14ac:dyDescent="0.3">
      <c r="A15498" t="s">
        <v>1031</v>
      </c>
      <c r="B15498" s="1">
        <v>38285</v>
      </c>
      <c r="C15498" t="s">
        <v>16</v>
      </c>
      <c r="D15498" t="s">
        <v>1097</v>
      </c>
      <c r="E15498" t="s">
        <v>1098</v>
      </c>
      <c r="G15498" s="6" t="s">
        <v>29</v>
      </c>
      <c r="H15498" t="s">
        <v>41</v>
      </c>
      <c r="I15498" t="s">
        <v>21</v>
      </c>
      <c r="J15498" t="s">
        <v>22</v>
      </c>
      <c r="K15498">
        <v>4.5</v>
      </c>
      <c r="L15498">
        <v>155</v>
      </c>
      <c r="M15498" t="s">
        <v>44</v>
      </c>
      <c r="N15498">
        <v>155</v>
      </c>
      <c r="P15498" cm="1">
        <f t="array" ref="P15498">IF(Q15498&gt;0,INDEX(Q15498:Q37222,MATCH(TRUE,INDEX(Q15498:Q37222="",,),0)-1),"")</f>
        <v>9</v>
      </c>
      <c r="Q15498">
        <f t="shared" si="397"/>
        <v>7</v>
      </c>
      <c r="R15498">
        <f t="shared" si="398"/>
        <v>0</v>
      </c>
    </row>
    <row r="15499" spans="1:18" x14ac:dyDescent="0.3">
      <c r="A15499" t="s">
        <v>1031</v>
      </c>
      <c r="B15499" s="1">
        <v>38285</v>
      </c>
      <c r="C15499" t="s">
        <v>16</v>
      </c>
      <c r="D15499" t="s">
        <v>1097</v>
      </c>
      <c r="E15499" t="s">
        <v>1098</v>
      </c>
      <c r="G15499" s="6" t="s">
        <v>29</v>
      </c>
      <c r="H15499" t="s">
        <v>43</v>
      </c>
      <c r="I15499" t="s">
        <v>21</v>
      </c>
      <c r="J15499" t="s">
        <v>22</v>
      </c>
      <c r="K15499">
        <v>11.1</v>
      </c>
      <c r="L15499">
        <v>130</v>
      </c>
      <c r="M15499" t="s">
        <v>44</v>
      </c>
      <c r="N15499">
        <v>130</v>
      </c>
      <c r="P15499" cm="1">
        <f t="array" ref="P15499">IF(Q15499&gt;0,INDEX(Q15499:Q37223,MATCH(TRUE,INDEX(Q15499:Q37223="",,),0)-1),"")</f>
        <v>9</v>
      </c>
      <c r="Q15499">
        <f t="shared" si="397"/>
        <v>7</v>
      </c>
      <c r="R15499">
        <f t="shared" si="398"/>
        <v>0</v>
      </c>
    </row>
    <row r="15500" spans="1:18" x14ac:dyDescent="0.3">
      <c r="A15500" t="s">
        <v>1031</v>
      </c>
      <c r="B15500" s="1">
        <v>38285</v>
      </c>
      <c r="C15500" t="s">
        <v>16</v>
      </c>
      <c r="D15500" t="s">
        <v>1097</v>
      </c>
      <c r="E15500" t="s">
        <v>1098</v>
      </c>
      <c r="G15500" s="6" t="s">
        <v>29</v>
      </c>
      <c r="H15500" t="s">
        <v>126</v>
      </c>
      <c r="I15500" t="s">
        <v>26</v>
      </c>
      <c r="J15500" t="s">
        <v>27</v>
      </c>
      <c r="K15500">
        <v>87.9</v>
      </c>
      <c r="L15500">
        <v>8.6</v>
      </c>
      <c r="M15500" t="s">
        <v>44</v>
      </c>
      <c r="N15500">
        <v>8.6</v>
      </c>
      <c r="P15500" cm="1">
        <f t="array" ref="P15500">IF(Q15500&gt;0,INDEX(Q15500:Q37224,MATCH(TRUE,INDEX(Q15500:Q37224="",,),0)-1),"")</f>
        <v>9</v>
      </c>
      <c r="Q15500">
        <f t="shared" si="397"/>
        <v>7</v>
      </c>
      <c r="R15500">
        <f t="shared" si="398"/>
        <v>0</v>
      </c>
    </row>
    <row r="15501" spans="1:18" x14ac:dyDescent="0.3">
      <c r="A15501" t="s">
        <v>1031</v>
      </c>
      <c r="B15501" s="1">
        <v>38285</v>
      </c>
      <c r="C15501" t="s">
        <v>16</v>
      </c>
      <c r="D15501" t="s">
        <v>1097</v>
      </c>
      <c r="E15501" t="s">
        <v>1098</v>
      </c>
      <c r="G15501" s="6" t="s">
        <v>29</v>
      </c>
      <c r="H15501" t="s">
        <v>41</v>
      </c>
      <c r="I15501" t="s">
        <v>26</v>
      </c>
      <c r="J15501" t="s">
        <v>27</v>
      </c>
      <c r="K15501">
        <v>50</v>
      </c>
      <c r="L15501">
        <v>47.7</v>
      </c>
      <c r="M15501" t="s">
        <v>44</v>
      </c>
      <c r="N15501">
        <v>47.7</v>
      </c>
      <c r="P15501" cm="1">
        <f t="array" ref="P15501">IF(Q15501&gt;0,INDEX(Q15501:Q37225,MATCH(TRUE,INDEX(Q15501:Q37225="",,),0)-1),"")</f>
        <v>9</v>
      </c>
      <c r="Q15501">
        <f t="shared" si="397"/>
        <v>7</v>
      </c>
      <c r="R15501">
        <f t="shared" si="398"/>
        <v>0</v>
      </c>
    </row>
    <row r="15502" spans="1:18" x14ac:dyDescent="0.3">
      <c r="A15502" t="s">
        <v>1031</v>
      </c>
      <c r="B15502" s="1">
        <v>38285</v>
      </c>
      <c r="C15502" t="s">
        <v>16</v>
      </c>
      <c r="D15502" t="s">
        <v>1097</v>
      </c>
      <c r="E15502" t="s">
        <v>1098</v>
      </c>
      <c r="G15502" t="s">
        <v>19</v>
      </c>
      <c r="H15502" t="s">
        <v>25</v>
      </c>
      <c r="I15502" t="s">
        <v>21</v>
      </c>
      <c r="J15502" t="s">
        <v>22</v>
      </c>
      <c r="K15502">
        <v>65</v>
      </c>
      <c r="L15502">
        <v>106</v>
      </c>
      <c r="M15502" t="s">
        <v>922</v>
      </c>
      <c r="N15502">
        <v>110</v>
      </c>
      <c r="P15502" cm="1">
        <f t="array" ref="P15502">IF(Q15502&gt;0,INDEX(Q15502:Q37226,MATCH(TRUE,INDEX(Q15502:Q37226="",,),0)-1),"")</f>
        <v>9</v>
      </c>
      <c r="Q15502">
        <f t="shared" si="397"/>
        <v>8</v>
      </c>
      <c r="R15502">
        <f t="shared" si="398"/>
        <v>0</v>
      </c>
    </row>
    <row r="15503" spans="1:18" x14ac:dyDescent="0.3">
      <c r="A15503" t="s">
        <v>1031</v>
      </c>
      <c r="B15503" s="1">
        <v>38285</v>
      </c>
      <c r="C15503" t="s">
        <v>16</v>
      </c>
      <c r="D15503" t="s">
        <v>1097</v>
      </c>
      <c r="E15503" t="s">
        <v>1098</v>
      </c>
      <c r="G15503" t="s">
        <v>19</v>
      </c>
      <c r="H15503" t="s">
        <v>30</v>
      </c>
      <c r="I15503" t="s">
        <v>26</v>
      </c>
      <c r="J15503" t="s">
        <v>27</v>
      </c>
      <c r="K15503">
        <v>245.7</v>
      </c>
      <c r="L15503">
        <v>15</v>
      </c>
      <c r="M15503" t="s">
        <v>922</v>
      </c>
      <c r="N15503">
        <v>18</v>
      </c>
      <c r="P15503" cm="1">
        <f t="array" ref="P15503">IF(Q15503&gt;0,INDEX(Q15503:Q37227,MATCH(TRUE,INDEX(Q15503:Q37227="",,),0)-1),"")</f>
        <v>9</v>
      </c>
      <c r="Q15503">
        <f t="shared" si="397"/>
        <v>8</v>
      </c>
      <c r="R15503">
        <f t="shared" si="398"/>
        <v>0</v>
      </c>
    </row>
    <row r="15504" spans="1:18" x14ac:dyDescent="0.3">
      <c r="A15504" t="s">
        <v>1031</v>
      </c>
      <c r="B15504" s="1">
        <v>38285</v>
      </c>
      <c r="C15504" t="s">
        <v>16</v>
      </c>
      <c r="D15504" t="s">
        <v>1097</v>
      </c>
      <c r="E15504" t="s">
        <v>1098</v>
      </c>
      <c r="G15504" t="s">
        <v>19</v>
      </c>
      <c r="H15504" t="s">
        <v>25</v>
      </c>
      <c r="I15504" t="s">
        <v>26</v>
      </c>
      <c r="J15504" t="s">
        <v>27</v>
      </c>
      <c r="K15504">
        <v>1141.0999999999999</v>
      </c>
      <c r="L15504">
        <v>27.8</v>
      </c>
      <c r="M15504" t="s">
        <v>922</v>
      </c>
      <c r="N15504">
        <v>30</v>
      </c>
      <c r="P15504" cm="1">
        <f t="array" ref="P15504">IF(Q15504&gt;0,INDEX(Q15504:Q37228,MATCH(TRUE,INDEX(Q15504:Q37228="",,),0)-1),"")</f>
        <v>9</v>
      </c>
      <c r="Q15504">
        <f t="shared" ref="Q15504:Q15519" si="399">INT((ROW()-15439)/9)+1</f>
        <v>8</v>
      </c>
      <c r="R15504">
        <f t="shared" si="398"/>
        <v>0</v>
      </c>
    </row>
    <row r="15505" spans="1:18" x14ac:dyDescent="0.3">
      <c r="A15505" t="s">
        <v>1031</v>
      </c>
      <c r="B15505" s="1">
        <v>38285</v>
      </c>
      <c r="C15505" t="s">
        <v>16</v>
      </c>
      <c r="D15505" t="s">
        <v>1097</v>
      </c>
      <c r="E15505" t="s">
        <v>1098</v>
      </c>
      <c r="G15505" t="s">
        <v>19</v>
      </c>
      <c r="H15505" t="s">
        <v>43</v>
      </c>
      <c r="I15505" t="s">
        <v>26</v>
      </c>
      <c r="J15505" t="s">
        <v>27</v>
      </c>
      <c r="K15505">
        <v>247.6</v>
      </c>
      <c r="L15505">
        <v>15</v>
      </c>
      <c r="M15505" t="s">
        <v>922</v>
      </c>
      <c r="N15505">
        <v>20</v>
      </c>
      <c r="P15505" cm="1">
        <f t="array" ref="P15505">IF(Q15505&gt;0,INDEX(Q15505:Q37229,MATCH(TRUE,INDEX(Q15505:Q37229="",,),0)-1),"")</f>
        <v>9</v>
      </c>
      <c r="Q15505">
        <f t="shared" si="399"/>
        <v>8</v>
      </c>
      <c r="R15505">
        <f t="shared" si="398"/>
        <v>0</v>
      </c>
    </row>
    <row r="15506" spans="1:18" x14ac:dyDescent="0.3">
      <c r="A15506" t="s">
        <v>1031</v>
      </c>
      <c r="B15506" s="1">
        <v>38285</v>
      </c>
      <c r="C15506" t="s">
        <v>16</v>
      </c>
      <c r="D15506" t="s">
        <v>1097</v>
      </c>
      <c r="E15506" t="s">
        <v>1098</v>
      </c>
      <c r="G15506" s="6" t="s">
        <v>29</v>
      </c>
      <c r="H15506" t="s">
        <v>30</v>
      </c>
      <c r="I15506" t="s">
        <v>21</v>
      </c>
      <c r="J15506" t="s">
        <v>22</v>
      </c>
      <c r="K15506">
        <v>6.5</v>
      </c>
      <c r="L15506">
        <v>132</v>
      </c>
      <c r="M15506" t="s">
        <v>922</v>
      </c>
      <c r="N15506">
        <v>132</v>
      </c>
      <c r="P15506" cm="1">
        <f t="array" ref="P15506">IF(Q15506&gt;0,INDEX(Q15506:Q37230,MATCH(TRUE,INDEX(Q15506:Q37230="",,),0)-1),"")</f>
        <v>9</v>
      </c>
      <c r="Q15506">
        <f t="shared" si="399"/>
        <v>8</v>
      </c>
      <c r="R15506">
        <f t="shared" si="398"/>
        <v>0</v>
      </c>
    </row>
    <row r="15507" spans="1:18" x14ac:dyDescent="0.3">
      <c r="A15507" t="s">
        <v>1031</v>
      </c>
      <c r="B15507" s="1">
        <v>38285</v>
      </c>
      <c r="C15507" t="s">
        <v>16</v>
      </c>
      <c r="D15507" t="s">
        <v>1097</v>
      </c>
      <c r="E15507" t="s">
        <v>1098</v>
      </c>
      <c r="G15507" s="6" t="s">
        <v>29</v>
      </c>
      <c r="H15507" t="s">
        <v>41</v>
      </c>
      <c r="I15507" t="s">
        <v>21</v>
      </c>
      <c r="J15507" t="s">
        <v>22</v>
      </c>
      <c r="K15507">
        <v>4.5</v>
      </c>
      <c r="L15507">
        <v>155</v>
      </c>
      <c r="M15507" t="s">
        <v>922</v>
      </c>
      <c r="N15507">
        <v>155</v>
      </c>
      <c r="P15507" cm="1">
        <f t="array" ref="P15507">IF(Q15507&gt;0,INDEX(Q15507:Q37231,MATCH(TRUE,INDEX(Q15507:Q37231="",,),0)-1),"")</f>
        <v>9</v>
      </c>
      <c r="Q15507">
        <f t="shared" si="399"/>
        <v>8</v>
      </c>
      <c r="R15507">
        <f t="shared" si="398"/>
        <v>0</v>
      </c>
    </row>
    <row r="15508" spans="1:18" x14ac:dyDescent="0.3">
      <c r="A15508" t="s">
        <v>1031</v>
      </c>
      <c r="B15508" s="1">
        <v>38285</v>
      </c>
      <c r="C15508" t="s">
        <v>16</v>
      </c>
      <c r="D15508" t="s">
        <v>1097</v>
      </c>
      <c r="E15508" t="s">
        <v>1098</v>
      </c>
      <c r="G15508" s="6" t="s">
        <v>29</v>
      </c>
      <c r="H15508" t="s">
        <v>43</v>
      </c>
      <c r="I15508" t="s">
        <v>21</v>
      </c>
      <c r="J15508" t="s">
        <v>22</v>
      </c>
      <c r="K15508">
        <v>11.1</v>
      </c>
      <c r="L15508">
        <v>130</v>
      </c>
      <c r="M15508" t="s">
        <v>922</v>
      </c>
      <c r="N15508">
        <v>130</v>
      </c>
      <c r="P15508" cm="1">
        <f t="array" ref="P15508">IF(Q15508&gt;0,INDEX(Q15508:Q37232,MATCH(TRUE,INDEX(Q15508:Q37232="",,),0)-1),"")</f>
        <v>9</v>
      </c>
      <c r="Q15508">
        <f t="shared" si="399"/>
        <v>8</v>
      </c>
      <c r="R15508">
        <f t="shared" si="398"/>
        <v>0</v>
      </c>
    </row>
    <row r="15509" spans="1:18" x14ac:dyDescent="0.3">
      <c r="A15509" t="s">
        <v>1031</v>
      </c>
      <c r="B15509" s="1">
        <v>38285</v>
      </c>
      <c r="C15509" t="s">
        <v>16</v>
      </c>
      <c r="D15509" t="s">
        <v>1097</v>
      </c>
      <c r="E15509" t="s">
        <v>1098</v>
      </c>
      <c r="G15509" s="6" t="s">
        <v>29</v>
      </c>
      <c r="H15509" t="s">
        <v>126</v>
      </c>
      <c r="I15509" t="s">
        <v>26</v>
      </c>
      <c r="J15509" t="s">
        <v>27</v>
      </c>
      <c r="K15509">
        <v>87.9</v>
      </c>
      <c r="L15509">
        <v>8.6</v>
      </c>
      <c r="M15509" t="s">
        <v>922</v>
      </c>
      <c r="N15509">
        <v>8.6</v>
      </c>
      <c r="P15509" cm="1">
        <f t="array" ref="P15509">IF(Q15509&gt;0,INDEX(Q15509:Q37233,MATCH(TRUE,INDEX(Q15509:Q37233="",,),0)-1),"")</f>
        <v>9</v>
      </c>
      <c r="Q15509">
        <f t="shared" si="399"/>
        <v>8</v>
      </c>
      <c r="R15509">
        <f t="shared" si="398"/>
        <v>0</v>
      </c>
    </row>
    <row r="15510" spans="1:18" x14ac:dyDescent="0.3">
      <c r="A15510" t="s">
        <v>1031</v>
      </c>
      <c r="B15510" s="1">
        <v>38285</v>
      </c>
      <c r="C15510" t="s">
        <v>16</v>
      </c>
      <c r="D15510" t="s">
        <v>1097</v>
      </c>
      <c r="E15510" t="s">
        <v>1098</v>
      </c>
      <c r="G15510" s="6" t="s">
        <v>29</v>
      </c>
      <c r="H15510" t="s">
        <v>41</v>
      </c>
      <c r="I15510" t="s">
        <v>26</v>
      </c>
      <c r="J15510" t="s">
        <v>27</v>
      </c>
      <c r="K15510">
        <v>50</v>
      </c>
      <c r="L15510">
        <v>47.7</v>
      </c>
      <c r="M15510" t="s">
        <v>922</v>
      </c>
      <c r="N15510">
        <v>47.7</v>
      </c>
      <c r="P15510" cm="1">
        <f t="array" ref="P15510">IF(Q15510&gt;0,INDEX(Q15510:Q37234,MATCH(TRUE,INDEX(Q15510:Q37234="",,),0)-1),"")</f>
        <v>9</v>
      </c>
      <c r="Q15510">
        <f t="shared" si="399"/>
        <v>8</v>
      </c>
      <c r="R15510">
        <f t="shared" si="398"/>
        <v>0</v>
      </c>
    </row>
    <row r="15511" spans="1:18" x14ac:dyDescent="0.3">
      <c r="A15511" t="s">
        <v>1031</v>
      </c>
      <c r="B15511" s="1">
        <v>38285</v>
      </c>
      <c r="C15511" t="s">
        <v>16</v>
      </c>
      <c r="D15511" t="s">
        <v>1097</v>
      </c>
      <c r="E15511" t="s">
        <v>1098</v>
      </c>
      <c r="G15511" t="s">
        <v>19</v>
      </c>
      <c r="H15511" t="s">
        <v>25</v>
      </c>
      <c r="I15511" t="s">
        <v>21</v>
      </c>
      <c r="J15511" t="s">
        <v>22</v>
      </c>
      <c r="K15511">
        <v>65</v>
      </c>
      <c r="L15511">
        <v>106</v>
      </c>
      <c r="M15511" t="s">
        <v>189</v>
      </c>
      <c r="N15511">
        <v>106</v>
      </c>
      <c r="P15511" cm="1">
        <f t="array" ref="P15511">IF(Q15511&gt;0,INDEX(Q15511:Q37235,MATCH(TRUE,INDEX(Q15511:Q37235="",,),0)-1),"")</f>
        <v>9</v>
      </c>
      <c r="Q15511">
        <f t="shared" si="399"/>
        <v>9</v>
      </c>
      <c r="R15511">
        <f t="shared" si="398"/>
        <v>0</v>
      </c>
    </row>
    <row r="15512" spans="1:18" x14ac:dyDescent="0.3">
      <c r="A15512" t="s">
        <v>1031</v>
      </c>
      <c r="B15512" s="1">
        <v>38285</v>
      </c>
      <c r="C15512" t="s">
        <v>16</v>
      </c>
      <c r="D15512" t="s">
        <v>1097</v>
      </c>
      <c r="E15512" t="s">
        <v>1098</v>
      </c>
      <c r="G15512" t="s">
        <v>19</v>
      </c>
      <c r="H15512" t="s">
        <v>30</v>
      </c>
      <c r="I15512" t="s">
        <v>26</v>
      </c>
      <c r="J15512" t="s">
        <v>27</v>
      </c>
      <c r="K15512">
        <v>245.7</v>
      </c>
      <c r="L15512">
        <v>15</v>
      </c>
      <c r="M15512" t="s">
        <v>189</v>
      </c>
      <c r="N15512">
        <v>15</v>
      </c>
      <c r="P15512" cm="1">
        <f t="array" ref="P15512">IF(Q15512&gt;0,INDEX(Q15512:Q37236,MATCH(TRUE,INDEX(Q15512:Q37236="",,),0)-1),"")</f>
        <v>9</v>
      </c>
      <c r="Q15512">
        <f t="shared" si="399"/>
        <v>9</v>
      </c>
      <c r="R15512">
        <f t="shared" si="398"/>
        <v>0</v>
      </c>
    </row>
    <row r="15513" spans="1:18" x14ac:dyDescent="0.3">
      <c r="A15513" t="s">
        <v>1031</v>
      </c>
      <c r="B15513" s="1">
        <v>38285</v>
      </c>
      <c r="C15513" t="s">
        <v>16</v>
      </c>
      <c r="D15513" t="s">
        <v>1097</v>
      </c>
      <c r="E15513" t="s">
        <v>1098</v>
      </c>
      <c r="G15513" t="s">
        <v>19</v>
      </c>
      <c r="H15513" t="s">
        <v>25</v>
      </c>
      <c r="I15513" t="s">
        <v>26</v>
      </c>
      <c r="J15513" t="s">
        <v>27</v>
      </c>
      <c r="K15513">
        <v>1141.0999999999999</v>
      </c>
      <c r="L15513">
        <v>27.8</v>
      </c>
      <c r="M15513" t="s">
        <v>189</v>
      </c>
      <c r="N15513">
        <v>27.8</v>
      </c>
      <c r="P15513" cm="1">
        <f t="array" ref="P15513">IF(Q15513&gt;0,INDEX(Q15513:Q37237,MATCH(TRUE,INDEX(Q15513:Q37237="",,),0)-1),"")</f>
        <v>9</v>
      </c>
      <c r="Q15513">
        <f t="shared" si="399"/>
        <v>9</v>
      </c>
      <c r="R15513">
        <f t="shared" si="398"/>
        <v>0</v>
      </c>
    </row>
    <row r="15514" spans="1:18" x14ac:dyDescent="0.3">
      <c r="A15514" t="s">
        <v>1031</v>
      </c>
      <c r="B15514" s="1">
        <v>38285</v>
      </c>
      <c r="C15514" t="s">
        <v>16</v>
      </c>
      <c r="D15514" t="s">
        <v>1097</v>
      </c>
      <c r="E15514" t="s">
        <v>1098</v>
      </c>
      <c r="G15514" t="s">
        <v>19</v>
      </c>
      <c r="H15514" t="s">
        <v>43</v>
      </c>
      <c r="I15514" t="s">
        <v>26</v>
      </c>
      <c r="J15514" t="s">
        <v>27</v>
      </c>
      <c r="K15514">
        <v>247.6</v>
      </c>
      <c r="L15514">
        <v>15</v>
      </c>
      <c r="M15514" t="s">
        <v>189</v>
      </c>
      <c r="N15514">
        <v>26.67</v>
      </c>
      <c r="P15514" cm="1">
        <f t="array" ref="P15514">IF(Q15514&gt;0,INDEX(Q15514:Q37238,MATCH(TRUE,INDEX(Q15514:Q37238="",,),0)-1),"")</f>
        <v>9</v>
      </c>
      <c r="Q15514">
        <f t="shared" si="399"/>
        <v>9</v>
      </c>
      <c r="R15514">
        <f t="shared" si="398"/>
        <v>0</v>
      </c>
    </row>
    <row r="15515" spans="1:18" x14ac:dyDescent="0.3">
      <c r="A15515" t="s">
        <v>1031</v>
      </c>
      <c r="B15515" s="1">
        <v>38285</v>
      </c>
      <c r="C15515" t="s">
        <v>16</v>
      </c>
      <c r="D15515" t="s">
        <v>1097</v>
      </c>
      <c r="E15515" t="s">
        <v>1098</v>
      </c>
      <c r="G15515" s="6" t="s">
        <v>29</v>
      </c>
      <c r="H15515" t="s">
        <v>30</v>
      </c>
      <c r="I15515" t="s">
        <v>21</v>
      </c>
      <c r="J15515" t="s">
        <v>22</v>
      </c>
      <c r="K15515">
        <v>6.5</v>
      </c>
      <c r="L15515">
        <v>132</v>
      </c>
      <c r="M15515" t="s">
        <v>189</v>
      </c>
      <c r="N15515">
        <v>132</v>
      </c>
      <c r="P15515" cm="1">
        <f t="array" ref="P15515">IF(Q15515&gt;0,INDEX(Q15515:Q37239,MATCH(TRUE,INDEX(Q15515:Q37239="",,),0)-1),"")</f>
        <v>9</v>
      </c>
      <c r="Q15515">
        <f t="shared" si="399"/>
        <v>9</v>
      </c>
      <c r="R15515">
        <f t="shared" si="398"/>
        <v>0</v>
      </c>
    </row>
    <row r="15516" spans="1:18" x14ac:dyDescent="0.3">
      <c r="A15516" t="s">
        <v>1031</v>
      </c>
      <c r="B15516" s="1">
        <v>38285</v>
      </c>
      <c r="C15516" t="s">
        <v>16</v>
      </c>
      <c r="D15516" t="s">
        <v>1097</v>
      </c>
      <c r="E15516" t="s">
        <v>1098</v>
      </c>
      <c r="G15516" s="6" t="s">
        <v>29</v>
      </c>
      <c r="H15516" t="s">
        <v>41</v>
      </c>
      <c r="I15516" t="s">
        <v>21</v>
      </c>
      <c r="J15516" t="s">
        <v>22</v>
      </c>
      <c r="K15516">
        <v>4.5</v>
      </c>
      <c r="L15516">
        <v>155</v>
      </c>
      <c r="M15516" t="s">
        <v>189</v>
      </c>
      <c r="N15516">
        <v>155</v>
      </c>
      <c r="P15516" cm="1">
        <f t="array" ref="P15516">IF(Q15516&gt;0,INDEX(Q15516:Q37240,MATCH(TRUE,INDEX(Q15516:Q37240="",,),0)-1),"")</f>
        <v>9</v>
      </c>
      <c r="Q15516">
        <f t="shared" si="399"/>
        <v>9</v>
      </c>
      <c r="R15516">
        <f t="shared" si="398"/>
        <v>0</v>
      </c>
    </row>
    <row r="15517" spans="1:18" x14ac:dyDescent="0.3">
      <c r="A15517" t="s">
        <v>1031</v>
      </c>
      <c r="B15517" s="1">
        <v>38285</v>
      </c>
      <c r="C15517" t="s">
        <v>16</v>
      </c>
      <c r="D15517" t="s">
        <v>1097</v>
      </c>
      <c r="E15517" t="s">
        <v>1098</v>
      </c>
      <c r="G15517" s="6" t="s">
        <v>29</v>
      </c>
      <c r="H15517" t="s">
        <v>43</v>
      </c>
      <c r="I15517" t="s">
        <v>21</v>
      </c>
      <c r="J15517" t="s">
        <v>22</v>
      </c>
      <c r="K15517">
        <v>11.1</v>
      </c>
      <c r="L15517">
        <v>130</v>
      </c>
      <c r="M15517" t="s">
        <v>189</v>
      </c>
      <c r="N15517">
        <v>130</v>
      </c>
      <c r="P15517" cm="1">
        <f t="array" ref="P15517">IF(Q15517&gt;0,INDEX(Q15517:Q37241,MATCH(TRUE,INDEX(Q15517:Q37241="",,),0)-1),"")</f>
        <v>9</v>
      </c>
      <c r="Q15517">
        <f t="shared" si="399"/>
        <v>9</v>
      </c>
      <c r="R15517">
        <f t="shared" si="398"/>
        <v>0</v>
      </c>
    </row>
    <row r="15518" spans="1:18" x14ac:dyDescent="0.3">
      <c r="A15518" t="s">
        <v>1031</v>
      </c>
      <c r="B15518" s="1">
        <v>38285</v>
      </c>
      <c r="C15518" t="s">
        <v>16</v>
      </c>
      <c r="D15518" t="s">
        <v>1097</v>
      </c>
      <c r="E15518" t="s">
        <v>1098</v>
      </c>
      <c r="G15518" s="6" t="s">
        <v>29</v>
      </c>
      <c r="H15518" t="s">
        <v>126</v>
      </c>
      <c r="I15518" t="s">
        <v>26</v>
      </c>
      <c r="J15518" t="s">
        <v>27</v>
      </c>
      <c r="K15518">
        <v>87.9</v>
      </c>
      <c r="L15518">
        <v>8.6</v>
      </c>
      <c r="M15518" t="s">
        <v>189</v>
      </c>
      <c r="N15518">
        <v>8.6</v>
      </c>
      <c r="P15518" cm="1">
        <f t="array" ref="P15518">IF(Q15518&gt;0,INDEX(Q15518:Q37242,MATCH(TRUE,INDEX(Q15518:Q37242="",,),0)-1),"")</f>
        <v>9</v>
      </c>
      <c r="Q15518">
        <f t="shared" si="399"/>
        <v>9</v>
      </c>
      <c r="R15518">
        <f t="shared" si="398"/>
        <v>0</v>
      </c>
    </row>
    <row r="15519" spans="1:18" x14ac:dyDescent="0.3">
      <c r="A15519" t="s">
        <v>1031</v>
      </c>
      <c r="B15519" s="1">
        <v>38285</v>
      </c>
      <c r="C15519" t="s">
        <v>16</v>
      </c>
      <c r="D15519" t="s">
        <v>1097</v>
      </c>
      <c r="E15519" t="s">
        <v>1098</v>
      </c>
      <c r="G15519" s="6" t="s">
        <v>29</v>
      </c>
      <c r="H15519" t="s">
        <v>41</v>
      </c>
      <c r="I15519" t="s">
        <v>26</v>
      </c>
      <c r="J15519" t="s">
        <v>27</v>
      </c>
      <c r="K15519">
        <v>50</v>
      </c>
      <c r="L15519">
        <v>47.7</v>
      </c>
      <c r="M15519" t="s">
        <v>189</v>
      </c>
      <c r="N15519">
        <v>47.7</v>
      </c>
      <c r="P15519" cm="1">
        <f t="array" ref="P15519">IF(Q15519&gt;0,INDEX(Q15519:Q37243,MATCH(TRUE,INDEX(Q15519:Q37243="",,),0)-1),"")</f>
        <v>9</v>
      </c>
      <c r="Q15519">
        <f t="shared" si="399"/>
        <v>9</v>
      </c>
      <c r="R15519">
        <f t="shared" si="398"/>
        <v>0</v>
      </c>
    </row>
    <row r="15520" spans="1:18" x14ac:dyDescent="0.3">
      <c r="P15520" t="str" cm="1">
        <f t="array" ref="P15520">IF(Q15520&gt;0,INDEX(Q15520:Q37244,MATCH(TRUE,INDEX(Q15520:Q37244="",,),0)-1),"")</f>
        <v/>
      </c>
      <c r="R15520" t="str">
        <f t="shared" si="398"/>
        <v/>
      </c>
    </row>
    <row r="15521" spans="1:18" x14ac:dyDescent="0.3">
      <c r="A15521" t="s">
        <v>1031</v>
      </c>
      <c r="B15521" s="1">
        <v>38285</v>
      </c>
      <c r="C15521" t="s">
        <v>16</v>
      </c>
      <c r="D15521" t="s">
        <v>1099</v>
      </c>
      <c r="E15521" t="s">
        <v>1100</v>
      </c>
      <c r="G15521" t="s">
        <v>19</v>
      </c>
      <c r="H15521" t="s">
        <v>30</v>
      </c>
      <c r="I15521" t="s">
        <v>26</v>
      </c>
      <c r="J15521" t="s">
        <v>27</v>
      </c>
      <c r="K15521">
        <v>468.5</v>
      </c>
      <c r="L15521">
        <v>14.15</v>
      </c>
      <c r="M15521" t="s">
        <v>523</v>
      </c>
      <c r="N15521">
        <v>130</v>
      </c>
      <c r="O15521" t="s">
        <v>24</v>
      </c>
      <c r="P15521" cm="1">
        <f t="array" ref="P15521">IF(Q15521&gt;0,INDEX(Q15521:Q37245,MATCH(TRUE,INDEX(Q15521:Q37245="",,),0)-1),"")</f>
        <v>6</v>
      </c>
      <c r="Q15521">
        <f>INT((ROW()-15521)/12)+1</f>
        <v>1</v>
      </c>
      <c r="R15521">
        <f t="shared" si="398"/>
        <v>0</v>
      </c>
    </row>
    <row r="15522" spans="1:18" x14ac:dyDescent="0.3">
      <c r="A15522" t="s">
        <v>1031</v>
      </c>
      <c r="B15522" s="1">
        <v>38285</v>
      </c>
      <c r="C15522" t="s">
        <v>16</v>
      </c>
      <c r="D15522" t="s">
        <v>1099</v>
      </c>
      <c r="E15522" t="s">
        <v>1100</v>
      </c>
      <c r="G15522" t="s">
        <v>19</v>
      </c>
      <c r="H15522" t="s">
        <v>53</v>
      </c>
      <c r="I15522" t="s">
        <v>26</v>
      </c>
      <c r="J15522" t="s">
        <v>27</v>
      </c>
      <c r="K15522">
        <v>740.2</v>
      </c>
      <c r="L15522">
        <v>20.5</v>
      </c>
      <c r="M15522" t="s">
        <v>523</v>
      </c>
      <c r="N15522">
        <v>20.5</v>
      </c>
      <c r="O15522" t="s">
        <v>24</v>
      </c>
      <c r="P15522" cm="1">
        <f t="array" ref="P15522">IF(Q15522&gt;0,INDEX(Q15522:Q37246,MATCH(TRUE,INDEX(Q15522:Q37246="",,),0)-1),"")</f>
        <v>6</v>
      </c>
      <c r="Q15522">
        <f t="shared" ref="Q15522:Q15585" si="400">INT((ROW()-15521)/12)+1</f>
        <v>1</v>
      </c>
      <c r="R15522">
        <f t="shared" si="398"/>
        <v>0</v>
      </c>
    </row>
    <row r="15523" spans="1:18" x14ac:dyDescent="0.3">
      <c r="A15523" t="s">
        <v>1031</v>
      </c>
      <c r="B15523" s="1">
        <v>38285</v>
      </c>
      <c r="C15523" t="s">
        <v>16</v>
      </c>
      <c r="D15523" t="s">
        <v>1099</v>
      </c>
      <c r="E15523" t="s">
        <v>1100</v>
      </c>
      <c r="G15523" t="s">
        <v>19</v>
      </c>
      <c r="H15523" t="s">
        <v>25</v>
      </c>
      <c r="I15523" t="s">
        <v>26</v>
      </c>
      <c r="J15523" t="s">
        <v>27</v>
      </c>
      <c r="K15523">
        <v>607.20000000000005</v>
      </c>
      <c r="L15523">
        <v>24.9</v>
      </c>
      <c r="M15523" t="s">
        <v>523</v>
      </c>
      <c r="N15523">
        <v>24.9</v>
      </c>
      <c r="O15523" t="s">
        <v>24</v>
      </c>
      <c r="P15523" cm="1">
        <f t="array" ref="P15523">IF(Q15523&gt;0,INDEX(Q15523:Q37247,MATCH(TRUE,INDEX(Q15523:Q37247="",,),0)-1),"")</f>
        <v>6</v>
      </c>
      <c r="Q15523">
        <f t="shared" si="400"/>
        <v>1</v>
      </c>
      <c r="R15523">
        <f t="shared" si="398"/>
        <v>0</v>
      </c>
    </row>
    <row r="15524" spans="1:18" x14ac:dyDescent="0.3">
      <c r="A15524" t="s">
        <v>1031</v>
      </c>
      <c r="B15524" s="1">
        <v>38285</v>
      </c>
      <c r="C15524" t="s">
        <v>16</v>
      </c>
      <c r="D15524" t="s">
        <v>1099</v>
      </c>
      <c r="E15524" t="s">
        <v>1100</v>
      </c>
      <c r="G15524" s="6" t="s">
        <v>29</v>
      </c>
      <c r="H15524" t="s">
        <v>30</v>
      </c>
      <c r="I15524" t="s">
        <v>21</v>
      </c>
      <c r="J15524" t="s">
        <v>22</v>
      </c>
      <c r="K15524">
        <v>10.4</v>
      </c>
      <c r="L15524">
        <v>116</v>
      </c>
      <c r="M15524" t="s">
        <v>523</v>
      </c>
      <c r="N15524">
        <v>116</v>
      </c>
      <c r="O15524" t="s">
        <v>24</v>
      </c>
      <c r="P15524" cm="1">
        <f t="array" ref="P15524">IF(Q15524&gt;0,INDEX(Q15524:Q37248,MATCH(TRUE,INDEX(Q15524:Q37248="",,),0)-1),"")</f>
        <v>6</v>
      </c>
      <c r="Q15524">
        <f t="shared" si="400"/>
        <v>1</v>
      </c>
      <c r="R15524">
        <f t="shared" si="398"/>
        <v>0</v>
      </c>
    </row>
    <row r="15525" spans="1:18" x14ac:dyDescent="0.3">
      <c r="A15525" t="s">
        <v>1031</v>
      </c>
      <c r="B15525" s="1">
        <v>38285</v>
      </c>
      <c r="C15525" t="s">
        <v>16</v>
      </c>
      <c r="D15525" t="s">
        <v>1099</v>
      </c>
      <c r="E15525" t="s">
        <v>1100</v>
      </c>
      <c r="G15525" s="6" t="s">
        <v>29</v>
      </c>
      <c r="H15525" t="s">
        <v>20</v>
      </c>
      <c r="I15525" t="s">
        <v>21</v>
      </c>
      <c r="J15525" t="s">
        <v>22</v>
      </c>
      <c r="K15525">
        <v>10.9</v>
      </c>
      <c r="L15525">
        <v>343</v>
      </c>
      <c r="M15525" t="s">
        <v>523</v>
      </c>
      <c r="N15525">
        <v>343</v>
      </c>
      <c r="O15525" t="s">
        <v>24</v>
      </c>
      <c r="P15525" cm="1">
        <f t="array" ref="P15525">IF(Q15525&gt;0,INDEX(Q15525:Q37249,MATCH(TRUE,INDEX(Q15525:Q37249="",,),0)-1),"")</f>
        <v>6</v>
      </c>
      <c r="Q15525">
        <f t="shared" si="400"/>
        <v>1</v>
      </c>
      <c r="R15525">
        <f t="shared" si="398"/>
        <v>0</v>
      </c>
    </row>
    <row r="15526" spans="1:18" x14ac:dyDescent="0.3">
      <c r="A15526" t="s">
        <v>1031</v>
      </c>
      <c r="B15526" s="1">
        <v>38285</v>
      </c>
      <c r="C15526" t="s">
        <v>16</v>
      </c>
      <c r="D15526" t="s">
        <v>1099</v>
      </c>
      <c r="E15526" t="s">
        <v>1100</v>
      </c>
      <c r="G15526" s="6" t="s">
        <v>29</v>
      </c>
      <c r="H15526" t="s">
        <v>53</v>
      </c>
      <c r="I15526" t="s">
        <v>21</v>
      </c>
      <c r="J15526" t="s">
        <v>22</v>
      </c>
      <c r="K15526">
        <v>7.6</v>
      </c>
      <c r="L15526">
        <v>40</v>
      </c>
      <c r="M15526" t="s">
        <v>523</v>
      </c>
      <c r="N15526">
        <v>40</v>
      </c>
      <c r="O15526" t="s">
        <v>24</v>
      </c>
      <c r="P15526" cm="1">
        <f t="array" ref="P15526">IF(Q15526&gt;0,INDEX(Q15526:Q37250,MATCH(TRUE,INDEX(Q15526:Q37250="",,),0)-1),"")</f>
        <v>6</v>
      </c>
      <c r="Q15526">
        <f t="shared" si="400"/>
        <v>1</v>
      </c>
      <c r="R15526">
        <f t="shared" si="398"/>
        <v>0</v>
      </c>
    </row>
    <row r="15527" spans="1:18" x14ac:dyDescent="0.3">
      <c r="A15527" t="s">
        <v>1031</v>
      </c>
      <c r="B15527" s="1">
        <v>38285</v>
      </c>
      <c r="C15527" t="s">
        <v>16</v>
      </c>
      <c r="D15527" t="s">
        <v>1099</v>
      </c>
      <c r="E15527" t="s">
        <v>1100</v>
      </c>
      <c r="G15527" s="6" t="s">
        <v>29</v>
      </c>
      <c r="H15527" t="s">
        <v>25</v>
      </c>
      <c r="I15527" t="s">
        <v>21</v>
      </c>
      <c r="J15527" t="s">
        <v>22</v>
      </c>
      <c r="K15527">
        <v>41.8</v>
      </c>
      <c r="L15527">
        <v>91</v>
      </c>
      <c r="M15527" t="s">
        <v>523</v>
      </c>
      <c r="N15527">
        <v>91</v>
      </c>
      <c r="O15527" t="s">
        <v>24</v>
      </c>
      <c r="P15527" cm="1">
        <f t="array" ref="P15527">IF(Q15527&gt;0,INDEX(Q15527:Q37251,MATCH(TRUE,INDEX(Q15527:Q37251="",,),0)-1),"")</f>
        <v>6</v>
      </c>
      <c r="Q15527">
        <f t="shared" si="400"/>
        <v>1</v>
      </c>
      <c r="R15527">
        <f t="shared" si="398"/>
        <v>0</v>
      </c>
    </row>
    <row r="15528" spans="1:18" x14ac:dyDescent="0.3">
      <c r="A15528" t="s">
        <v>1031</v>
      </c>
      <c r="B15528" s="1">
        <v>38285</v>
      </c>
      <c r="C15528" t="s">
        <v>16</v>
      </c>
      <c r="D15528" t="s">
        <v>1099</v>
      </c>
      <c r="E15528" t="s">
        <v>1100</v>
      </c>
      <c r="G15528" s="6" t="s">
        <v>29</v>
      </c>
      <c r="H15528" t="s">
        <v>20</v>
      </c>
      <c r="I15528" t="s">
        <v>26</v>
      </c>
      <c r="J15528" t="s">
        <v>27</v>
      </c>
      <c r="K15528">
        <v>153</v>
      </c>
      <c r="L15528">
        <v>11.75</v>
      </c>
      <c r="M15528" t="s">
        <v>523</v>
      </c>
      <c r="N15528">
        <v>11.75</v>
      </c>
      <c r="O15528" t="s">
        <v>24</v>
      </c>
      <c r="P15528" cm="1">
        <f t="array" ref="P15528">IF(Q15528&gt;0,INDEX(Q15528:Q37252,MATCH(TRUE,INDEX(Q15528:Q37252="",,),0)-1),"")</f>
        <v>6</v>
      </c>
      <c r="Q15528">
        <f t="shared" si="400"/>
        <v>1</v>
      </c>
      <c r="R15528">
        <f t="shared" si="398"/>
        <v>0</v>
      </c>
    </row>
    <row r="15529" spans="1:18" x14ac:dyDescent="0.3">
      <c r="A15529" t="s">
        <v>1031</v>
      </c>
      <c r="B15529" s="1">
        <v>38285</v>
      </c>
      <c r="C15529" t="s">
        <v>16</v>
      </c>
      <c r="D15529" t="s">
        <v>1099</v>
      </c>
      <c r="E15529" t="s">
        <v>1100</v>
      </c>
      <c r="G15529" s="6" t="s">
        <v>29</v>
      </c>
      <c r="H15529" t="s">
        <v>99</v>
      </c>
      <c r="I15529" t="s">
        <v>26</v>
      </c>
      <c r="J15529" t="s">
        <v>27</v>
      </c>
      <c r="K15529">
        <v>34.4</v>
      </c>
      <c r="L15529">
        <v>8.9</v>
      </c>
      <c r="M15529" t="s">
        <v>523</v>
      </c>
      <c r="N15529">
        <v>8.9</v>
      </c>
      <c r="O15529" t="s">
        <v>24</v>
      </c>
      <c r="P15529" cm="1">
        <f t="array" ref="P15529">IF(Q15529&gt;0,INDEX(Q15529:Q37253,MATCH(TRUE,INDEX(Q15529:Q37253="",,),0)-1),"")</f>
        <v>6</v>
      </c>
      <c r="Q15529">
        <f t="shared" si="400"/>
        <v>1</v>
      </c>
      <c r="R15529">
        <f t="shared" si="398"/>
        <v>0</v>
      </c>
    </row>
    <row r="15530" spans="1:18" x14ac:dyDescent="0.3">
      <c r="A15530" t="s">
        <v>1031</v>
      </c>
      <c r="B15530" s="1">
        <v>38285</v>
      </c>
      <c r="C15530" t="s">
        <v>16</v>
      </c>
      <c r="D15530" t="s">
        <v>1099</v>
      </c>
      <c r="E15530" t="s">
        <v>1100</v>
      </c>
      <c r="G15530" s="6" t="s">
        <v>29</v>
      </c>
      <c r="H15530" t="s">
        <v>41</v>
      </c>
      <c r="I15530" t="s">
        <v>26</v>
      </c>
      <c r="J15530" t="s">
        <v>27</v>
      </c>
      <c r="K15530">
        <v>12.9</v>
      </c>
      <c r="L15530">
        <v>47.2</v>
      </c>
      <c r="M15530" t="s">
        <v>523</v>
      </c>
      <c r="N15530">
        <v>47.2</v>
      </c>
      <c r="O15530" t="s">
        <v>24</v>
      </c>
      <c r="P15530" cm="1">
        <f t="array" ref="P15530">IF(Q15530&gt;0,INDEX(Q15530:Q37254,MATCH(TRUE,INDEX(Q15530:Q37254="",,),0)-1),"")</f>
        <v>6</v>
      </c>
      <c r="Q15530">
        <f t="shared" si="400"/>
        <v>1</v>
      </c>
      <c r="R15530">
        <f t="shared" si="398"/>
        <v>0</v>
      </c>
    </row>
    <row r="15531" spans="1:18" x14ac:dyDescent="0.3">
      <c r="A15531" t="s">
        <v>1031</v>
      </c>
      <c r="B15531" s="1">
        <v>38285</v>
      </c>
      <c r="C15531" t="s">
        <v>16</v>
      </c>
      <c r="D15531" t="s">
        <v>1099</v>
      </c>
      <c r="E15531" t="s">
        <v>1100</v>
      </c>
      <c r="G15531" s="6" t="s">
        <v>29</v>
      </c>
      <c r="H15531" t="s">
        <v>28</v>
      </c>
      <c r="I15531" t="s">
        <v>26</v>
      </c>
      <c r="J15531" t="s">
        <v>27</v>
      </c>
      <c r="K15531">
        <v>2.8</v>
      </c>
      <c r="L15531">
        <v>19.7</v>
      </c>
      <c r="M15531" t="s">
        <v>523</v>
      </c>
      <c r="N15531">
        <v>19.7</v>
      </c>
      <c r="O15531" t="s">
        <v>24</v>
      </c>
      <c r="P15531" cm="1">
        <f t="array" ref="P15531">IF(Q15531&gt;0,INDEX(Q15531:Q37255,MATCH(TRUE,INDEX(Q15531:Q37255="",,),0)-1),"")</f>
        <v>6</v>
      </c>
      <c r="Q15531">
        <f t="shared" si="400"/>
        <v>1</v>
      </c>
      <c r="R15531">
        <f t="shared" si="398"/>
        <v>0</v>
      </c>
    </row>
    <row r="15532" spans="1:18" x14ac:dyDescent="0.3">
      <c r="A15532" t="s">
        <v>1031</v>
      </c>
      <c r="B15532" s="1">
        <v>38285</v>
      </c>
      <c r="C15532" t="s">
        <v>16</v>
      </c>
      <c r="D15532" t="s">
        <v>1099</v>
      </c>
      <c r="E15532" t="s">
        <v>1100</v>
      </c>
      <c r="G15532" s="6" t="s">
        <v>29</v>
      </c>
      <c r="H15532" t="s">
        <v>43</v>
      </c>
      <c r="I15532" t="s">
        <v>26</v>
      </c>
      <c r="J15532" t="s">
        <v>27</v>
      </c>
      <c r="K15532">
        <v>22.5</v>
      </c>
      <c r="L15532">
        <v>14.5</v>
      </c>
      <c r="M15532" t="s">
        <v>523</v>
      </c>
      <c r="N15532">
        <v>14.5</v>
      </c>
      <c r="O15532" t="s">
        <v>24</v>
      </c>
      <c r="P15532" cm="1">
        <f t="array" ref="P15532">IF(Q15532&gt;0,INDEX(Q15532:Q37256,MATCH(TRUE,INDEX(Q15532:Q37256="",,),0)-1),"")</f>
        <v>6</v>
      </c>
      <c r="Q15532">
        <f t="shared" si="400"/>
        <v>1</v>
      </c>
      <c r="R15532">
        <f t="shared" si="398"/>
        <v>0</v>
      </c>
    </row>
    <row r="15533" spans="1:18" x14ac:dyDescent="0.3">
      <c r="A15533" t="s">
        <v>1031</v>
      </c>
      <c r="B15533" s="1">
        <v>38285</v>
      </c>
      <c r="C15533" t="s">
        <v>16</v>
      </c>
      <c r="D15533" t="s">
        <v>1099</v>
      </c>
      <c r="E15533" t="s">
        <v>1100</v>
      </c>
      <c r="G15533" t="s">
        <v>19</v>
      </c>
      <c r="H15533" t="s">
        <v>30</v>
      </c>
      <c r="I15533" t="s">
        <v>26</v>
      </c>
      <c r="J15533" t="s">
        <v>27</v>
      </c>
      <c r="K15533">
        <v>468.5</v>
      </c>
      <c r="L15533">
        <v>14.15</v>
      </c>
      <c r="M15533" t="s">
        <v>177</v>
      </c>
      <c r="N15533">
        <v>14.15</v>
      </c>
      <c r="P15533" cm="1">
        <f t="array" ref="P15533">IF(Q15533&gt;0,INDEX(Q15533:Q37257,MATCH(TRUE,INDEX(Q15533:Q37257="",,),0)-1),"")</f>
        <v>6</v>
      </c>
      <c r="Q15533">
        <f t="shared" si="400"/>
        <v>2</v>
      </c>
      <c r="R15533">
        <f t="shared" si="398"/>
        <v>0</v>
      </c>
    </row>
    <row r="15534" spans="1:18" x14ac:dyDescent="0.3">
      <c r="A15534" t="s">
        <v>1031</v>
      </c>
      <c r="B15534" s="1">
        <v>38285</v>
      </c>
      <c r="C15534" t="s">
        <v>16</v>
      </c>
      <c r="D15534" t="s">
        <v>1099</v>
      </c>
      <c r="E15534" t="s">
        <v>1100</v>
      </c>
      <c r="G15534" t="s">
        <v>19</v>
      </c>
      <c r="H15534" t="s">
        <v>53</v>
      </c>
      <c r="I15534" t="s">
        <v>26</v>
      </c>
      <c r="J15534" t="s">
        <v>27</v>
      </c>
      <c r="K15534">
        <v>740.2</v>
      </c>
      <c r="L15534">
        <v>20.5</v>
      </c>
      <c r="M15534" t="s">
        <v>177</v>
      </c>
      <c r="N15534">
        <v>20.5</v>
      </c>
      <c r="P15534" cm="1">
        <f t="array" ref="P15534">IF(Q15534&gt;0,INDEX(Q15534:Q37258,MATCH(TRUE,INDEX(Q15534:Q37258="",,),0)-1),"")</f>
        <v>6</v>
      </c>
      <c r="Q15534">
        <f t="shared" si="400"/>
        <v>2</v>
      </c>
      <c r="R15534">
        <f t="shared" si="398"/>
        <v>0</v>
      </c>
    </row>
    <row r="15535" spans="1:18" x14ac:dyDescent="0.3">
      <c r="A15535" t="s">
        <v>1031</v>
      </c>
      <c r="B15535" s="1">
        <v>38285</v>
      </c>
      <c r="C15535" t="s">
        <v>16</v>
      </c>
      <c r="D15535" t="s">
        <v>1099</v>
      </c>
      <c r="E15535" t="s">
        <v>1100</v>
      </c>
      <c r="G15535" t="s">
        <v>19</v>
      </c>
      <c r="H15535" t="s">
        <v>25</v>
      </c>
      <c r="I15535" t="s">
        <v>26</v>
      </c>
      <c r="J15535" t="s">
        <v>27</v>
      </c>
      <c r="K15535">
        <v>607.20000000000005</v>
      </c>
      <c r="L15535">
        <v>24.9</v>
      </c>
      <c r="M15535" t="s">
        <v>177</v>
      </c>
      <c r="N15535">
        <v>90.3</v>
      </c>
      <c r="P15535" cm="1">
        <f t="array" ref="P15535">IF(Q15535&gt;0,INDEX(Q15535:Q37259,MATCH(TRUE,INDEX(Q15535:Q37259="",,),0)-1),"")</f>
        <v>6</v>
      </c>
      <c r="Q15535">
        <f t="shared" si="400"/>
        <v>2</v>
      </c>
      <c r="R15535">
        <f t="shared" si="398"/>
        <v>0</v>
      </c>
    </row>
    <row r="15536" spans="1:18" x14ac:dyDescent="0.3">
      <c r="A15536" t="s">
        <v>1031</v>
      </c>
      <c r="B15536" s="1">
        <v>38285</v>
      </c>
      <c r="C15536" t="s">
        <v>16</v>
      </c>
      <c r="D15536" t="s">
        <v>1099</v>
      </c>
      <c r="E15536" t="s">
        <v>1100</v>
      </c>
      <c r="G15536" s="6" t="s">
        <v>29</v>
      </c>
      <c r="H15536" t="s">
        <v>30</v>
      </c>
      <c r="I15536" t="s">
        <v>21</v>
      </c>
      <c r="J15536" t="s">
        <v>22</v>
      </c>
      <c r="K15536">
        <v>10.4</v>
      </c>
      <c r="L15536">
        <v>116</v>
      </c>
      <c r="M15536" t="s">
        <v>177</v>
      </c>
      <c r="N15536">
        <v>116</v>
      </c>
      <c r="P15536" cm="1">
        <f t="array" ref="P15536">IF(Q15536&gt;0,INDEX(Q15536:Q37260,MATCH(TRUE,INDEX(Q15536:Q37260="",,),0)-1),"")</f>
        <v>6</v>
      </c>
      <c r="Q15536">
        <f t="shared" si="400"/>
        <v>2</v>
      </c>
      <c r="R15536">
        <f t="shared" si="398"/>
        <v>0</v>
      </c>
    </row>
    <row r="15537" spans="1:18" x14ac:dyDescent="0.3">
      <c r="A15537" t="s">
        <v>1031</v>
      </c>
      <c r="B15537" s="1">
        <v>38285</v>
      </c>
      <c r="C15537" t="s">
        <v>16</v>
      </c>
      <c r="D15537" t="s">
        <v>1099</v>
      </c>
      <c r="E15537" t="s">
        <v>1100</v>
      </c>
      <c r="G15537" s="6" t="s">
        <v>29</v>
      </c>
      <c r="H15537" t="s">
        <v>20</v>
      </c>
      <c r="I15537" t="s">
        <v>21</v>
      </c>
      <c r="J15537" t="s">
        <v>22</v>
      </c>
      <c r="K15537">
        <v>10.9</v>
      </c>
      <c r="L15537">
        <v>343</v>
      </c>
      <c r="M15537" t="s">
        <v>177</v>
      </c>
      <c r="N15537">
        <v>343</v>
      </c>
      <c r="P15537" cm="1">
        <f t="array" ref="P15537">IF(Q15537&gt;0,INDEX(Q15537:Q37261,MATCH(TRUE,INDEX(Q15537:Q37261="",,),0)-1),"")</f>
        <v>6</v>
      </c>
      <c r="Q15537">
        <f t="shared" si="400"/>
        <v>2</v>
      </c>
      <c r="R15537">
        <f t="shared" si="398"/>
        <v>0</v>
      </c>
    </row>
    <row r="15538" spans="1:18" x14ac:dyDescent="0.3">
      <c r="A15538" t="s">
        <v>1031</v>
      </c>
      <c r="B15538" s="1">
        <v>38285</v>
      </c>
      <c r="C15538" t="s">
        <v>16</v>
      </c>
      <c r="D15538" t="s">
        <v>1099</v>
      </c>
      <c r="E15538" t="s">
        <v>1100</v>
      </c>
      <c r="G15538" s="6" t="s">
        <v>29</v>
      </c>
      <c r="H15538" t="s">
        <v>53</v>
      </c>
      <c r="I15538" t="s">
        <v>21</v>
      </c>
      <c r="J15538" t="s">
        <v>22</v>
      </c>
      <c r="K15538">
        <v>7.6</v>
      </c>
      <c r="L15538">
        <v>40</v>
      </c>
      <c r="M15538" t="s">
        <v>177</v>
      </c>
      <c r="N15538">
        <v>40</v>
      </c>
      <c r="P15538" cm="1">
        <f t="array" ref="P15538">IF(Q15538&gt;0,INDEX(Q15538:Q37262,MATCH(TRUE,INDEX(Q15538:Q37262="",,),0)-1),"")</f>
        <v>6</v>
      </c>
      <c r="Q15538">
        <f t="shared" si="400"/>
        <v>2</v>
      </c>
      <c r="R15538">
        <f t="shared" si="398"/>
        <v>0</v>
      </c>
    </row>
    <row r="15539" spans="1:18" x14ac:dyDescent="0.3">
      <c r="A15539" t="s">
        <v>1031</v>
      </c>
      <c r="B15539" s="1">
        <v>38285</v>
      </c>
      <c r="C15539" t="s">
        <v>16</v>
      </c>
      <c r="D15539" t="s">
        <v>1099</v>
      </c>
      <c r="E15539" t="s">
        <v>1100</v>
      </c>
      <c r="G15539" s="6" t="s">
        <v>29</v>
      </c>
      <c r="H15539" t="s">
        <v>25</v>
      </c>
      <c r="I15539" t="s">
        <v>21</v>
      </c>
      <c r="J15539" t="s">
        <v>22</v>
      </c>
      <c r="K15539">
        <v>41.8</v>
      </c>
      <c r="L15539">
        <v>91</v>
      </c>
      <c r="M15539" t="s">
        <v>177</v>
      </c>
      <c r="N15539">
        <v>91</v>
      </c>
      <c r="P15539" cm="1">
        <f t="array" ref="P15539">IF(Q15539&gt;0,INDEX(Q15539:Q37263,MATCH(TRUE,INDEX(Q15539:Q37263="",,),0)-1),"")</f>
        <v>6</v>
      </c>
      <c r="Q15539">
        <f t="shared" si="400"/>
        <v>2</v>
      </c>
      <c r="R15539">
        <f t="shared" si="398"/>
        <v>0</v>
      </c>
    </row>
    <row r="15540" spans="1:18" x14ac:dyDescent="0.3">
      <c r="A15540" t="s">
        <v>1031</v>
      </c>
      <c r="B15540" s="1">
        <v>38285</v>
      </c>
      <c r="C15540" t="s">
        <v>16</v>
      </c>
      <c r="D15540" t="s">
        <v>1099</v>
      </c>
      <c r="E15540" t="s">
        <v>1100</v>
      </c>
      <c r="G15540" s="6" t="s">
        <v>29</v>
      </c>
      <c r="H15540" t="s">
        <v>20</v>
      </c>
      <c r="I15540" t="s">
        <v>26</v>
      </c>
      <c r="J15540" t="s">
        <v>27</v>
      </c>
      <c r="K15540">
        <v>153</v>
      </c>
      <c r="L15540">
        <v>11.75</v>
      </c>
      <c r="M15540" t="s">
        <v>177</v>
      </c>
      <c r="N15540">
        <v>11.75</v>
      </c>
      <c r="P15540" cm="1">
        <f t="array" ref="P15540">IF(Q15540&gt;0,INDEX(Q15540:Q37264,MATCH(TRUE,INDEX(Q15540:Q37264="",,),0)-1),"")</f>
        <v>6</v>
      </c>
      <c r="Q15540">
        <f t="shared" si="400"/>
        <v>2</v>
      </c>
      <c r="R15540">
        <f t="shared" ref="R15540:R15603" si="401">IF(P15540="","",0)</f>
        <v>0</v>
      </c>
    </row>
    <row r="15541" spans="1:18" x14ac:dyDescent="0.3">
      <c r="A15541" t="s">
        <v>1031</v>
      </c>
      <c r="B15541" s="1">
        <v>38285</v>
      </c>
      <c r="C15541" t="s">
        <v>16</v>
      </c>
      <c r="D15541" t="s">
        <v>1099</v>
      </c>
      <c r="E15541" t="s">
        <v>1100</v>
      </c>
      <c r="G15541" s="6" t="s">
        <v>29</v>
      </c>
      <c r="H15541" t="s">
        <v>99</v>
      </c>
      <c r="I15541" t="s">
        <v>26</v>
      </c>
      <c r="J15541" t="s">
        <v>27</v>
      </c>
      <c r="K15541">
        <v>34.4</v>
      </c>
      <c r="L15541">
        <v>8.9</v>
      </c>
      <c r="M15541" t="s">
        <v>177</v>
      </c>
      <c r="N15541">
        <v>8.9</v>
      </c>
      <c r="P15541" cm="1">
        <f t="array" ref="P15541">IF(Q15541&gt;0,INDEX(Q15541:Q37265,MATCH(TRUE,INDEX(Q15541:Q37265="",,),0)-1),"")</f>
        <v>6</v>
      </c>
      <c r="Q15541">
        <f t="shared" si="400"/>
        <v>2</v>
      </c>
      <c r="R15541">
        <f t="shared" si="401"/>
        <v>0</v>
      </c>
    </row>
    <row r="15542" spans="1:18" x14ac:dyDescent="0.3">
      <c r="A15542" t="s">
        <v>1031</v>
      </c>
      <c r="B15542" s="1">
        <v>38285</v>
      </c>
      <c r="C15542" t="s">
        <v>16</v>
      </c>
      <c r="D15542" t="s">
        <v>1099</v>
      </c>
      <c r="E15542" t="s">
        <v>1100</v>
      </c>
      <c r="G15542" s="6" t="s">
        <v>29</v>
      </c>
      <c r="H15542" t="s">
        <v>41</v>
      </c>
      <c r="I15542" t="s">
        <v>26</v>
      </c>
      <c r="J15542" t="s">
        <v>27</v>
      </c>
      <c r="K15542">
        <v>12.9</v>
      </c>
      <c r="L15542">
        <v>47.2</v>
      </c>
      <c r="M15542" t="s">
        <v>177</v>
      </c>
      <c r="N15542">
        <v>47.2</v>
      </c>
      <c r="P15542" cm="1">
        <f t="array" ref="P15542">IF(Q15542&gt;0,INDEX(Q15542:Q37266,MATCH(TRUE,INDEX(Q15542:Q37266="",,),0)-1),"")</f>
        <v>6</v>
      </c>
      <c r="Q15542">
        <f t="shared" si="400"/>
        <v>2</v>
      </c>
      <c r="R15542">
        <f t="shared" si="401"/>
        <v>0</v>
      </c>
    </row>
    <row r="15543" spans="1:18" x14ac:dyDescent="0.3">
      <c r="A15543" t="s">
        <v>1031</v>
      </c>
      <c r="B15543" s="1">
        <v>38285</v>
      </c>
      <c r="C15543" t="s">
        <v>16</v>
      </c>
      <c r="D15543" t="s">
        <v>1099</v>
      </c>
      <c r="E15543" t="s">
        <v>1100</v>
      </c>
      <c r="G15543" s="6" t="s">
        <v>29</v>
      </c>
      <c r="H15543" t="s">
        <v>28</v>
      </c>
      <c r="I15543" t="s">
        <v>26</v>
      </c>
      <c r="J15543" t="s">
        <v>27</v>
      </c>
      <c r="K15543">
        <v>2.8</v>
      </c>
      <c r="L15543">
        <v>19.7</v>
      </c>
      <c r="M15543" t="s">
        <v>177</v>
      </c>
      <c r="N15543">
        <v>19.7</v>
      </c>
      <c r="P15543" cm="1">
        <f t="array" ref="P15543">IF(Q15543&gt;0,INDEX(Q15543:Q37267,MATCH(TRUE,INDEX(Q15543:Q37267="",,),0)-1),"")</f>
        <v>6</v>
      </c>
      <c r="Q15543">
        <f t="shared" si="400"/>
        <v>2</v>
      </c>
      <c r="R15543">
        <f t="shared" si="401"/>
        <v>0</v>
      </c>
    </row>
    <row r="15544" spans="1:18" x14ac:dyDescent="0.3">
      <c r="A15544" t="s">
        <v>1031</v>
      </c>
      <c r="B15544" s="1">
        <v>38285</v>
      </c>
      <c r="C15544" t="s">
        <v>16</v>
      </c>
      <c r="D15544" t="s">
        <v>1099</v>
      </c>
      <c r="E15544" t="s">
        <v>1100</v>
      </c>
      <c r="G15544" s="6" t="s">
        <v>29</v>
      </c>
      <c r="H15544" t="s">
        <v>43</v>
      </c>
      <c r="I15544" t="s">
        <v>26</v>
      </c>
      <c r="J15544" t="s">
        <v>27</v>
      </c>
      <c r="K15544">
        <v>22.5</v>
      </c>
      <c r="L15544">
        <v>14.5</v>
      </c>
      <c r="M15544" t="s">
        <v>177</v>
      </c>
      <c r="N15544">
        <v>14.5</v>
      </c>
      <c r="P15544" cm="1">
        <f t="array" ref="P15544">IF(Q15544&gt;0,INDEX(Q15544:Q37268,MATCH(TRUE,INDEX(Q15544:Q37268="",,),0)-1),"")</f>
        <v>6</v>
      </c>
      <c r="Q15544">
        <f t="shared" si="400"/>
        <v>2</v>
      </c>
      <c r="R15544">
        <f t="shared" si="401"/>
        <v>0</v>
      </c>
    </row>
    <row r="15545" spans="1:18" x14ac:dyDescent="0.3">
      <c r="A15545" t="s">
        <v>1031</v>
      </c>
      <c r="B15545" s="1">
        <v>38285</v>
      </c>
      <c r="C15545" t="s">
        <v>16</v>
      </c>
      <c r="D15545" t="s">
        <v>1099</v>
      </c>
      <c r="E15545" t="s">
        <v>1100</v>
      </c>
      <c r="G15545" t="s">
        <v>19</v>
      </c>
      <c r="H15545" t="s">
        <v>30</v>
      </c>
      <c r="I15545" t="s">
        <v>26</v>
      </c>
      <c r="J15545" t="s">
        <v>27</v>
      </c>
      <c r="K15545">
        <v>468.5</v>
      </c>
      <c r="L15545">
        <v>14.15</v>
      </c>
      <c r="M15545" t="s">
        <v>189</v>
      </c>
      <c r="N15545">
        <v>87.06</v>
      </c>
      <c r="P15545" cm="1">
        <f t="array" ref="P15545">IF(Q15545&gt;0,INDEX(Q15545:Q37269,MATCH(TRUE,INDEX(Q15545:Q37269="",,),0)-1),"")</f>
        <v>6</v>
      </c>
      <c r="Q15545">
        <f t="shared" si="400"/>
        <v>3</v>
      </c>
      <c r="R15545">
        <f t="shared" si="401"/>
        <v>0</v>
      </c>
    </row>
    <row r="15546" spans="1:18" x14ac:dyDescent="0.3">
      <c r="A15546" t="s">
        <v>1031</v>
      </c>
      <c r="B15546" s="1">
        <v>38285</v>
      </c>
      <c r="C15546" t="s">
        <v>16</v>
      </c>
      <c r="D15546" t="s">
        <v>1099</v>
      </c>
      <c r="E15546" t="s">
        <v>1100</v>
      </c>
      <c r="G15546" t="s">
        <v>19</v>
      </c>
      <c r="H15546" t="s">
        <v>53</v>
      </c>
      <c r="I15546" t="s">
        <v>26</v>
      </c>
      <c r="J15546" t="s">
        <v>27</v>
      </c>
      <c r="K15546">
        <v>740.2</v>
      </c>
      <c r="L15546">
        <v>20.5</v>
      </c>
      <c r="M15546" t="s">
        <v>189</v>
      </c>
      <c r="N15546">
        <v>20.5</v>
      </c>
      <c r="P15546" cm="1">
        <f t="array" ref="P15546">IF(Q15546&gt;0,INDEX(Q15546:Q37270,MATCH(TRUE,INDEX(Q15546:Q37270="",,),0)-1),"")</f>
        <v>6</v>
      </c>
      <c r="Q15546">
        <f t="shared" si="400"/>
        <v>3</v>
      </c>
      <c r="R15546">
        <f t="shared" si="401"/>
        <v>0</v>
      </c>
    </row>
    <row r="15547" spans="1:18" x14ac:dyDescent="0.3">
      <c r="A15547" t="s">
        <v>1031</v>
      </c>
      <c r="B15547" s="1">
        <v>38285</v>
      </c>
      <c r="C15547" t="s">
        <v>16</v>
      </c>
      <c r="D15547" t="s">
        <v>1099</v>
      </c>
      <c r="E15547" t="s">
        <v>1100</v>
      </c>
      <c r="G15547" t="s">
        <v>19</v>
      </c>
      <c r="H15547" t="s">
        <v>25</v>
      </c>
      <c r="I15547" t="s">
        <v>26</v>
      </c>
      <c r="J15547" t="s">
        <v>27</v>
      </c>
      <c r="K15547">
        <v>607.20000000000005</v>
      </c>
      <c r="L15547">
        <v>24.9</v>
      </c>
      <c r="M15547" t="s">
        <v>189</v>
      </c>
      <c r="N15547">
        <v>24.9</v>
      </c>
      <c r="P15547" cm="1">
        <f t="array" ref="P15547">IF(Q15547&gt;0,INDEX(Q15547:Q37271,MATCH(TRUE,INDEX(Q15547:Q37271="",,),0)-1),"")</f>
        <v>6</v>
      </c>
      <c r="Q15547">
        <f t="shared" si="400"/>
        <v>3</v>
      </c>
      <c r="R15547">
        <f t="shared" si="401"/>
        <v>0</v>
      </c>
    </row>
    <row r="15548" spans="1:18" x14ac:dyDescent="0.3">
      <c r="A15548" t="s">
        <v>1031</v>
      </c>
      <c r="B15548" s="1">
        <v>38285</v>
      </c>
      <c r="C15548" t="s">
        <v>16</v>
      </c>
      <c r="D15548" t="s">
        <v>1099</v>
      </c>
      <c r="E15548" t="s">
        <v>1100</v>
      </c>
      <c r="G15548" s="6" t="s">
        <v>29</v>
      </c>
      <c r="H15548" t="s">
        <v>30</v>
      </c>
      <c r="I15548" t="s">
        <v>21</v>
      </c>
      <c r="J15548" t="s">
        <v>22</v>
      </c>
      <c r="K15548">
        <v>10.4</v>
      </c>
      <c r="L15548">
        <v>116</v>
      </c>
      <c r="M15548" t="s">
        <v>189</v>
      </c>
      <c r="N15548">
        <v>116</v>
      </c>
      <c r="P15548" cm="1">
        <f t="array" ref="P15548">IF(Q15548&gt;0,INDEX(Q15548:Q37272,MATCH(TRUE,INDEX(Q15548:Q37272="",,),0)-1),"")</f>
        <v>6</v>
      </c>
      <c r="Q15548">
        <f t="shared" si="400"/>
        <v>3</v>
      </c>
      <c r="R15548">
        <f t="shared" si="401"/>
        <v>0</v>
      </c>
    </row>
    <row r="15549" spans="1:18" x14ac:dyDescent="0.3">
      <c r="A15549" t="s">
        <v>1031</v>
      </c>
      <c r="B15549" s="1">
        <v>38285</v>
      </c>
      <c r="C15549" t="s">
        <v>16</v>
      </c>
      <c r="D15549" t="s">
        <v>1099</v>
      </c>
      <c r="E15549" t="s">
        <v>1100</v>
      </c>
      <c r="G15549" s="6" t="s">
        <v>29</v>
      </c>
      <c r="H15549" t="s">
        <v>20</v>
      </c>
      <c r="I15549" t="s">
        <v>21</v>
      </c>
      <c r="J15549" t="s">
        <v>22</v>
      </c>
      <c r="K15549">
        <v>10.9</v>
      </c>
      <c r="L15549">
        <v>343</v>
      </c>
      <c r="M15549" t="s">
        <v>189</v>
      </c>
      <c r="N15549">
        <v>343</v>
      </c>
      <c r="P15549" cm="1">
        <f t="array" ref="P15549">IF(Q15549&gt;0,INDEX(Q15549:Q37273,MATCH(TRUE,INDEX(Q15549:Q37273="",,),0)-1),"")</f>
        <v>6</v>
      </c>
      <c r="Q15549">
        <f t="shared" si="400"/>
        <v>3</v>
      </c>
      <c r="R15549">
        <f t="shared" si="401"/>
        <v>0</v>
      </c>
    </row>
    <row r="15550" spans="1:18" x14ac:dyDescent="0.3">
      <c r="A15550" t="s">
        <v>1031</v>
      </c>
      <c r="B15550" s="1">
        <v>38285</v>
      </c>
      <c r="C15550" t="s">
        <v>16</v>
      </c>
      <c r="D15550" t="s">
        <v>1099</v>
      </c>
      <c r="E15550" t="s">
        <v>1100</v>
      </c>
      <c r="G15550" s="6" t="s">
        <v>29</v>
      </c>
      <c r="H15550" t="s">
        <v>53</v>
      </c>
      <c r="I15550" t="s">
        <v>21</v>
      </c>
      <c r="J15550" t="s">
        <v>22</v>
      </c>
      <c r="K15550">
        <v>7.6</v>
      </c>
      <c r="L15550">
        <v>40</v>
      </c>
      <c r="M15550" t="s">
        <v>189</v>
      </c>
      <c r="N15550">
        <v>40</v>
      </c>
      <c r="P15550" cm="1">
        <f t="array" ref="P15550">IF(Q15550&gt;0,INDEX(Q15550:Q37274,MATCH(TRUE,INDEX(Q15550:Q37274="",,),0)-1),"")</f>
        <v>6</v>
      </c>
      <c r="Q15550">
        <f t="shared" si="400"/>
        <v>3</v>
      </c>
      <c r="R15550">
        <f t="shared" si="401"/>
        <v>0</v>
      </c>
    </row>
    <row r="15551" spans="1:18" x14ac:dyDescent="0.3">
      <c r="A15551" t="s">
        <v>1031</v>
      </c>
      <c r="B15551" s="1">
        <v>38285</v>
      </c>
      <c r="C15551" t="s">
        <v>16</v>
      </c>
      <c r="D15551" t="s">
        <v>1099</v>
      </c>
      <c r="E15551" t="s">
        <v>1100</v>
      </c>
      <c r="G15551" s="6" t="s">
        <v>29</v>
      </c>
      <c r="H15551" t="s">
        <v>25</v>
      </c>
      <c r="I15551" t="s">
        <v>21</v>
      </c>
      <c r="J15551" t="s">
        <v>22</v>
      </c>
      <c r="K15551">
        <v>41.8</v>
      </c>
      <c r="L15551">
        <v>91</v>
      </c>
      <c r="M15551" t="s">
        <v>189</v>
      </c>
      <c r="N15551">
        <v>91</v>
      </c>
      <c r="P15551" cm="1">
        <f t="array" ref="P15551">IF(Q15551&gt;0,INDEX(Q15551:Q37275,MATCH(TRUE,INDEX(Q15551:Q37275="",,),0)-1),"")</f>
        <v>6</v>
      </c>
      <c r="Q15551">
        <f t="shared" si="400"/>
        <v>3</v>
      </c>
      <c r="R15551">
        <f t="shared" si="401"/>
        <v>0</v>
      </c>
    </row>
    <row r="15552" spans="1:18" x14ac:dyDescent="0.3">
      <c r="A15552" t="s">
        <v>1031</v>
      </c>
      <c r="B15552" s="1">
        <v>38285</v>
      </c>
      <c r="C15552" t="s">
        <v>16</v>
      </c>
      <c r="D15552" t="s">
        <v>1099</v>
      </c>
      <c r="E15552" t="s">
        <v>1100</v>
      </c>
      <c r="G15552" s="6" t="s">
        <v>29</v>
      </c>
      <c r="H15552" t="s">
        <v>20</v>
      </c>
      <c r="I15552" t="s">
        <v>26</v>
      </c>
      <c r="J15552" t="s">
        <v>27</v>
      </c>
      <c r="K15552">
        <v>153</v>
      </c>
      <c r="L15552">
        <v>11.75</v>
      </c>
      <c r="M15552" t="s">
        <v>189</v>
      </c>
      <c r="N15552">
        <v>11.75</v>
      </c>
      <c r="P15552" cm="1">
        <f t="array" ref="P15552">IF(Q15552&gt;0,INDEX(Q15552:Q37276,MATCH(TRUE,INDEX(Q15552:Q37276="",,),0)-1),"")</f>
        <v>6</v>
      </c>
      <c r="Q15552">
        <f t="shared" si="400"/>
        <v>3</v>
      </c>
      <c r="R15552">
        <f t="shared" si="401"/>
        <v>0</v>
      </c>
    </row>
    <row r="15553" spans="1:18" x14ac:dyDescent="0.3">
      <c r="A15553" t="s">
        <v>1031</v>
      </c>
      <c r="B15553" s="1">
        <v>38285</v>
      </c>
      <c r="C15553" t="s">
        <v>16</v>
      </c>
      <c r="D15553" t="s">
        <v>1099</v>
      </c>
      <c r="E15553" t="s">
        <v>1100</v>
      </c>
      <c r="G15553" s="6" t="s">
        <v>29</v>
      </c>
      <c r="H15553" t="s">
        <v>99</v>
      </c>
      <c r="I15553" t="s">
        <v>26</v>
      </c>
      <c r="J15553" t="s">
        <v>27</v>
      </c>
      <c r="K15553">
        <v>34.4</v>
      </c>
      <c r="L15553">
        <v>8.9</v>
      </c>
      <c r="M15553" t="s">
        <v>189</v>
      </c>
      <c r="N15553">
        <v>8.9</v>
      </c>
      <c r="P15553" cm="1">
        <f t="array" ref="P15553">IF(Q15553&gt;0,INDEX(Q15553:Q37277,MATCH(TRUE,INDEX(Q15553:Q37277="",,),0)-1),"")</f>
        <v>6</v>
      </c>
      <c r="Q15553">
        <f t="shared" si="400"/>
        <v>3</v>
      </c>
      <c r="R15553">
        <f t="shared" si="401"/>
        <v>0</v>
      </c>
    </row>
    <row r="15554" spans="1:18" x14ac:dyDescent="0.3">
      <c r="A15554" t="s">
        <v>1031</v>
      </c>
      <c r="B15554" s="1">
        <v>38285</v>
      </c>
      <c r="C15554" t="s">
        <v>16</v>
      </c>
      <c r="D15554" t="s">
        <v>1099</v>
      </c>
      <c r="E15554" t="s">
        <v>1100</v>
      </c>
      <c r="G15554" s="6" t="s">
        <v>29</v>
      </c>
      <c r="H15554" t="s">
        <v>41</v>
      </c>
      <c r="I15554" t="s">
        <v>26</v>
      </c>
      <c r="J15554" t="s">
        <v>27</v>
      </c>
      <c r="K15554">
        <v>12.9</v>
      </c>
      <c r="L15554">
        <v>47.2</v>
      </c>
      <c r="M15554" t="s">
        <v>189</v>
      </c>
      <c r="N15554">
        <v>47.2</v>
      </c>
      <c r="P15554" cm="1">
        <f t="array" ref="P15554">IF(Q15554&gt;0,INDEX(Q15554:Q37278,MATCH(TRUE,INDEX(Q15554:Q37278="",,),0)-1),"")</f>
        <v>6</v>
      </c>
      <c r="Q15554">
        <f t="shared" si="400"/>
        <v>3</v>
      </c>
      <c r="R15554">
        <f t="shared" si="401"/>
        <v>0</v>
      </c>
    </row>
    <row r="15555" spans="1:18" x14ac:dyDescent="0.3">
      <c r="A15555" t="s">
        <v>1031</v>
      </c>
      <c r="B15555" s="1">
        <v>38285</v>
      </c>
      <c r="C15555" t="s">
        <v>16</v>
      </c>
      <c r="D15555" t="s">
        <v>1099</v>
      </c>
      <c r="E15555" t="s">
        <v>1100</v>
      </c>
      <c r="G15555" s="6" t="s">
        <v>29</v>
      </c>
      <c r="H15555" t="s">
        <v>28</v>
      </c>
      <c r="I15555" t="s">
        <v>26</v>
      </c>
      <c r="J15555" t="s">
        <v>27</v>
      </c>
      <c r="K15555">
        <v>2.8</v>
      </c>
      <c r="L15555">
        <v>19.7</v>
      </c>
      <c r="M15555" t="s">
        <v>189</v>
      </c>
      <c r="N15555">
        <v>19.7</v>
      </c>
      <c r="P15555" cm="1">
        <f t="array" ref="P15555">IF(Q15555&gt;0,INDEX(Q15555:Q37279,MATCH(TRUE,INDEX(Q15555:Q37279="",,),0)-1),"")</f>
        <v>6</v>
      </c>
      <c r="Q15555">
        <f t="shared" si="400"/>
        <v>3</v>
      </c>
      <c r="R15555">
        <f t="shared" si="401"/>
        <v>0</v>
      </c>
    </row>
    <row r="15556" spans="1:18" x14ac:dyDescent="0.3">
      <c r="A15556" t="s">
        <v>1031</v>
      </c>
      <c r="B15556" s="1">
        <v>38285</v>
      </c>
      <c r="C15556" t="s">
        <v>16</v>
      </c>
      <c r="D15556" t="s">
        <v>1099</v>
      </c>
      <c r="E15556" t="s">
        <v>1100</v>
      </c>
      <c r="G15556" s="6" t="s">
        <v>29</v>
      </c>
      <c r="H15556" t="s">
        <v>43</v>
      </c>
      <c r="I15556" t="s">
        <v>26</v>
      </c>
      <c r="J15556" t="s">
        <v>27</v>
      </c>
      <c r="K15556">
        <v>22.5</v>
      </c>
      <c r="L15556">
        <v>14.5</v>
      </c>
      <c r="M15556" t="s">
        <v>189</v>
      </c>
      <c r="N15556">
        <v>14.5</v>
      </c>
      <c r="P15556" cm="1">
        <f t="array" ref="P15556">IF(Q15556&gt;0,INDEX(Q15556:Q37280,MATCH(TRUE,INDEX(Q15556:Q37280="",,),0)-1),"")</f>
        <v>6</v>
      </c>
      <c r="Q15556">
        <f t="shared" si="400"/>
        <v>3</v>
      </c>
      <c r="R15556">
        <f t="shared" si="401"/>
        <v>0</v>
      </c>
    </row>
    <row r="15557" spans="1:18" x14ac:dyDescent="0.3">
      <c r="A15557" t="s">
        <v>1031</v>
      </c>
      <c r="B15557" s="1">
        <v>38285</v>
      </c>
      <c r="C15557" t="s">
        <v>16</v>
      </c>
      <c r="D15557" t="s">
        <v>1099</v>
      </c>
      <c r="E15557" t="s">
        <v>1100</v>
      </c>
      <c r="G15557" t="s">
        <v>19</v>
      </c>
      <c r="H15557" t="s">
        <v>30</v>
      </c>
      <c r="I15557" t="s">
        <v>26</v>
      </c>
      <c r="J15557" t="s">
        <v>27</v>
      </c>
      <c r="K15557">
        <v>468.5</v>
      </c>
      <c r="L15557">
        <v>14.15</v>
      </c>
      <c r="M15557" t="s">
        <v>59</v>
      </c>
      <c r="N15557">
        <v>20</v>
      </c>
      <c r="P15557" cm="1">
        <f t="array" ref="P15557">IF(Q15557&gt;0,INDEX(Q15557:Q37281,MATCH(TRUE,INDEX(Q15557:Q37281="",,),0)-1),"")</f>
        <v>6</v>
      </c>
      <c r="Q15557">
        <f t="shared" si="400"/>
        <v>4</v>
      </c>
      <c r="R15557">
        <f t="shared" si="401"/>
        <v>0</v>
      </c>
    </row>
    <row r="15558" spans="1:18" x14ac:dyDescent="0.3">
      <c r="A15558" t="s">
        <v>1031</v>
      </c>
      <c r="B15558" s="1">
        <v>38285</v>
      </c>
      <c r="C15558" t="s">
        <v>16</v>
      </c>
      <c r="D15558" t="s">
        <v>1099</v>
      </c>
      <c r="E15558" t="s">
        <v>1100</v>
      </c>
      <c r="G15558" t="s">
        <v>19</v>
      </c>
      <c r="H15558" t="s">
        <v>53</v>
      </c>
      <c r="I15558" t="s">
        <v>26</v>
      </c>
      <c r="J15558" t="s">
        <v>27</v>
      </c>
      <c r="K15558">
        <v>740.2</v>
      </c>
      <c r="L15558">
        <v>20.5</v>
      </c>
      <c r="M15558" t="s">
        <v>59</v>
      </c>
      <c r="N15558">
        <v>30</v>
      </c>
      <c r="P15558" cm="1">
        <f t="array" ref="P15558">IF(Q15558&gt;0,INDEX(Q15558:Q37282,MATCH(TRUE,INDEX(Q15558:Q37282="",,),0)-1),"")</f>
        <v>6</v>
      </c>
      <c r="Q15558">
        <f t="shared" si="400"/>
        <v>4</v>
      </c>
      <c r="R15558">
        <f t="shared" si="401"/>
        <v>0</v>
      </c>
    </row>
    <row r="15559" spans="1:18" x14ac:dyDescent="0.3">
      <c r="A15559" t="s">
        <v>1031</v>
      </c>
      <c r="B15559" s="1">
        <v>38285</v>
      </c>
      <c r="C15559" t="s">
        <v>16</v>
      </c>
      <c r="D15559" t="s">
        <v>1099</v>
      </c>
      <c r="E15559" t="s">
        <v>1100</v>
      </c>
      <c r="G15559" t="s">
        <v>19</v>
      </c>
      <c r="H15559" t="s">
        <v>25</v>
      </c>
      <c r="I15559" t="s">
        <v>26</v>
      </c>
      <c r="J15559" t="s">
        <v>27</v>
      </c>
      <c r="K15559">
        <v>607.20000000000005</v>
      </c>
      <c r="L15559">
        <v>24.9</v>
      </c>
      <c r="M15559" t="s">
        <v>59</v>
      </c>
      <c r="N15559">
        <v>30</v>
      </c>
      <c r="P15559" cm="1">
        <f t="array" ref="P15559">IF(Q15559&gt;0,INDEX(Q15559:Q37283,MATCH(TRUE,INDEX(Q15559:Q37283="",,),0)-1),"")</f>
        <v>6</v>
      </c>
      <c r="Q15559">
        <f t="shared" si="400"/>
        <v>4</v>
      </c>
      <c r="R15559">
        <f t="shared" si="401"/>
        <v>0</v>
      </c>
    </row>
    <row r="15560" spans="1:18" x14ac:dyDescent="0.3">
      <c r="A15560" t="s">
        <v>1031</v>
      </c>
      <c r="B15560" s="1">
        <v>38285</v>
      </c>
      <c r="C15560" t="s">
        <v>16</v>
      </c>
      <c r="D15560" t="s">
        <v>1099</v>
      </c>
      <c r="E15560" t="s">
        <v>1100</v>
      </c>
      <c r="G15560" s="6" t="s">
        <v>29</v>
      </c>
      <c r="H15560" t="s">
        <v>30</v>
      </c>
      <c r="I15560" t="s">
        <v>21</v>
      </c>
      <c r="J15560" t="s">
        <v>22</v>
      </c>
      <c r="K15560">
        <v>10.4</v>
      </c>
      <c r="L15560">
        <v>116</v>
      </c>
      <c r="M15560" t="s">
        <v>59</v>
      </c>
      <c r="N15560">
        <v>116</v>
      </c>
      <c r="P15560" cm="1">
        <f t="array" ref="P15560">IF(Q15560&gt;0,INDEX(Q15560:Q37284,MATCH(TRUE,INDEX(Q15560:Q37284="",,),0)-1),"")</f>
        <v>6</v>
      </c>
      <c r="Q15560">
        <f t="shared" si="400"/>
        <v>4</v>
      </c>
      <c r="R15560">
        <f t="shared" si="401"/>
        <v>0</v>
      </c>
    </row>
    <row r="15561" spans="1:18" x14ac:dyDescent="0.3">
      <c r="A15561" t="s">
        <v>1031</v>
      </c>
      <c r="B15561" s="1">
        <v>38285</v>
      </c>
      <c r="C15561" t="s">
        <v>16</v>
      </c>
      <c r="D15561" t="s">
        <v>1099</v>
      </c>
      <c r="E15561" t="s">
        <v>1100</v>
      </c>
      <c r="G15561" s="6" t="s">
        <v>29</v>
      </c>
      <c r="H15561" t="s">
        <v>20</v>
      </c>
      <c r="I15561" t="s">
        <v>21</v>
      </c>
      <c r="J15561" t="s">
        <v>22</v>
      </c>
      <c r="K15561">
        <v>10.9</v>
      </c>
      <c r="L15561">
        <v>343</v>
      </c>
      <c r="M15561" t="s">
        <v>59</v>
      </c>
      <c r="N15561">
        <v>343</v>
      </c>
      <c r="P15561" cm="1">
        <f t="array" ref="P15561">IF(Q15561&gt;0,INDEX(Q15561:Q37285,MATCH(TRUE,INDEX(Q15561:Q37285="",,),0)-1),"")</f>
        <v>6</v>
      </c>
      <c r="Q15561">
        <f t="shared" si="400"/>
        <v>4</v>
      </c>
      <c r="R15561">
        <f t="shared" si="401"/>
        <v>0</v>
      </c>
    </row>
    <row r="15562" spans="1:18" x14ac:dyDescent="0.3">
      <c r="A15562" t="s">
        <v>1031</v>
      </c>
      <c r="B15562" s="1">
        <v>38285</v>
      </c>
      <c r="C15562" t="s">
        <v>16</v>
      </c>
      <c r="D15562" t="s">
        <v>1099</v>
      </c>
      <c r="E15562" t="s">
        <v>1100</v>
      </c>
      <c r="G15562" s="6" t="s">
        <v>29</v>
      </c>
      <c r="H15562" t="s">
        <v>53</v>
      </c>
      <c r="I15562" t="s">
        <v>21</v>
      </c>
      <c r="J15562" t="s">
        <v>22</v>
      </c>
      <c r="K15562">
        <v>7.6</v>
      </c>
      <c r="L15562">
        <v>40</v>
      </c>
      <c r="M15562" t="s">
        <v>59</v>
      </c>
      <c r="N15562">
        <v>40</v>
      </c>
      <c r="P15562" cm="1">
        <f t="array" ref="P15562">IF(Q15562&gt;0,INDEX(Q15562:Q37286,MATCH(TRUE,INDEX(Q15562:Q37286="",,),0)-1),"")</f>
        <v>6</v>
      </c>
      <c r="Q15562">
        <f t="shared" si="400"/>
        <v>4</v>
      </c>
      <c r="R15562">
        <f t="shared" si="401"/>
        <v>0</v>
      </c>
    </row>
    <row r="15563" spans="1:18" x14ac:dyDescent="0.3">
      <c r="A15563" t="s">
        <v>1031</v>
      </c>
      <c r="B15563" s="1">
        <v>38285</v>
      </c>
      <c r="C15563" t="s">
        <v>16</v>
      </c>
      <c r="D15563" t="s">
        <v>1099</v>
      </c>
      <c r="E15563" t="s">
        <v>1100</v>
      </c>
      <c r="G15563" s="6" t="s">
        <v>29</v>
      </c>
      <c r="H15563" t="s">
        <v>25</v>
      </c>
      <c r="I15563" t="s">
        <v>21</v>
      </c>
      <c r="J15563" t="s">
        <v>22</v>
      </c>
      <c r="K15563">
        <v>41.8</v>
      </c>
      <c r="L15563">
        <v>91</v>
      </c>
      <c r="M15563" t="s">
        <v>59</v>
      </c>
      <c r="N15563">
        <v>91</v>
      </c>
      <c r="P15563" cm="1">
        <f t="array" ref="P15563">IF(Q15563&gt;0,INDEX(Q15563:Q37287,MATCH(TRUE,INDEX(Q15563:Q37287="",,),0)-1),"")</f>
        <v>6</v>
      </c>
      <c r="Q15563">
        <f t="shared" si="400"/>
        <v>4</v>
      </c>
      <c r="R15563">
        <f t="shared" si="401"/>
        <v>0</v>
      </c>
    </row>
    <row r="15564" spans="1:18" x14ac:dyDescent="0.3">
      <c r="A15564" t="s">
        <v>1031</v>
      </c>
      <c r="B15564" s="1">
        <v>38285</v>
      </c>
      <c r="C15564" t="s">
        <v>16</v>
      </c>
      <c r="D15564" t="s">
        <v>1099</v>
      </c>
      <c r="E15564" t="s">
        <v>1100</v>
      </c>
      <c r="G15564" s="6" t="s">
        <v>29</v>
      </c>
      <c r="H15564" t="s">
        <v>20</v>
      </c>
      <c r="I15564" t="s">
        <v>26</v>
      </c>
      <c r="J15564" t="s">
        <v>27</v>
      </c>
      <c r="K15564">
        <v>153</v>
      </c>
      <c r="L15564">
        <v>11.75</v>
      </c>
      <c r="M15564" t="s">
        <v>59</v>
      </c>
      <c r="N15564">
        <v>11.75</v>
      </c>
      <c r="P15564" cm="1">
        <f t="array" ref="P15564">IF(Q15564&gt;0,INDEX(Q15564:Q37288,MATCH(TRUE,INDEX(Q15564:Q37288="",,),0)-1),"")</f>
        <v>6</v>
      </c>
      <c r="Q15564">
        <f t="shared" si="400"/>
        <v>4</v>
      </c>
      <c r="R15564">
        <f t="shared" si="401"/>
        <v>0</v>
      </c>
    </row>
    <row r="15565" spans="1:18" x14ac:dyDescent="0.3">
      <c r="A15565" t="s">
        <v>1031</v>
      </c>
      <c r="B15565" s="1">
        <v>38285</v>
      </c>
      <c r="C15565" t="s">
        <v>16</v>
      </c>
      <c r="D15565" t="s">
        <v>1099</v>
      </c>
      <c r="E15565" t="s">
        <v>1100</v>
      </c>
      <c r="G15565" s="6" t="s">
        <v>29</v>
      </c>
      <c r="H15565" t="s">
        <v>99</v>
      </c>
      <c r="I15565" t="s">
        <v>26</v>
      </c>
      <c r="J15565" t="s">
        <v>27</v>
      </c>
      <c r="K15565">
        <v>34.4</v>
      </c>
      <c r="L15565">
        <v>8.9</v>
      </c>
      <c r="M15565" t="s">
        <v>59</v>
      </c>
      <c r="N15565">
        <v>8.9</v>
      </c>
      <c r="P15565" cm="1">
        <f t="array" ref="P15565">IF(Q15565&gt;0,INDEX(Q15565:Q37289,MATCH(TRUE,INDEX(Q15565:Q37289="",,),0)-1),"")</f>
        <v>6</v>
      </c>
      <c r="Q15565">
        <f t="shared" si="400"/>
        <v>4</v>
      </c>
      <c r="R15565">
        <f t="shared" si="401"/>
        <v>0</v>
      </c>
    </row>
    <row r="15566" spans="1:18" x14ac:dyDescent="0.3">
      <c r="A15566" t="s">
        <v>1031</v>
      </c>
      <c r="B15566" s="1">
        <v>38285</v>
      </c>
      <c r="C15566" t="s">
        <v>16</v>
      </c>
      <c r="D15566" t="s">
        <v>1099</v>
      </c>
      <c r="E15566" t="s">
        <v>1100</v>
      </c>
      <c r="G15566" s="6" t="s">
        <v>29</v>
      </c>
      <c r="H15566" t="s">
        <v>41</v>
      </c>
      <c r="I15566" t="s">
        <v>26</v>
      </c>
      <c r="J15566" t="s">
        <v>27</v>
      </c>
      <c r="K15566">
        <v>12.9</v>
      </c>
      <c r="L15566">
        <v>47.2</v>
      </c>
      <c r="M15566" t="s">
        <v>59</v>
      </c>
      <c r="N15566">
        <v>47.2</v>
      </c>
      <c r="P15566" cm="1">
        <f t="array" ref="P15566">IF(Q15566&gt;0,INDEX(Q15566:Q37290,MATCH(TRUE,INDEX(Q15566:Q37290="",,),0)-1),"")</f>
        <v>6</v>
      </c>
      <c r="Q15566">
        <f t="shared" si="400"/>
        <v>4</v>
      </c>
      <c r="R15566">
        <f t="shared" si="401"/>
        <v>0</v>
      </c>
    </row>
    <row r="15567" spans="1:18" x14ac:dyDescent="0.3">
      <c r="A15567" t="s">
        <v>1031</v>
      </c>
      <c r="B15567" s="1">
        <v>38285</v>
      </c>
      <c r="C15567" t="s">
        <v>16</v>
      </c>
      <c r="D15567" t="s">
        <v>1099</v>
      </c>
      <c r="E15567" t="s">
        <v>1100</v>
      </c>
      <c r="G15567" s="6" t="s">
        <v>29</v>
      </c>
      <c r="H15567" t="s">
        <v>28</v>
      </c>
      <c r="I15567" t="s">
        <v>26</v>
      </c>
      <c r="J15567" t="s">
        <v>27</v>
      </c>
      <c r="K15567">
        <v>2.8</v>
      </c>
      <c r="L15567">
        <v>19.7</v>
      </c>
      <c r="M15567" t="s">
        <v>59</v>
      </c>
      <c r="N15567">
        <v>19.7</v>
      </c>
      <c r="P15567" cm="1">
        <f t="array" ref="P15567">IF(Q15567&gt;0,INDEX(Q15567:Q37291,MATCH(TRUE,INDEX(Q15567:Q37291="",,),0)-1),"")</f>
        <v>6</v>
      </c>
      <c r="Q15567">
        <f t="shared" si="400"/>
        <v>4</v>
      </c>
      <c r="R15567">
        <f t="shared" si="401"/>
        <v>0</v>
      </c>
    </row>
    <row r="15568" spans="1:18" x14ac:dyDescent="0.3">
      <c r="A15568" t="s">
        <v>1031</v>
      </c>
      <c r="B15568" s="1">
        <v>38285</v>
      </c>
      <c r="C15568" t="s">
        <v>16</v>
      </c>
      <c r="D15568" t="s">
        <v>1099</v>
      </c>
      <c r="E15568" t="s">
        <v>1100</v>
      </c>
      <c r="G15568" s="6" t="s">
        <v>29</v>
      </c>
      <c r="H15568" t="s">
        <v>43</v>
      </c>
      <c r="I15568" t="s">
        <v>26</v>
      </c>
      <c r="J15568" t="s">
        <v>27</v>
      </c>
      <c r="K15568">
        <v>22.5</v>
      </c>
      <c r="L15568">
        <v>14.5</v>
      </c>
      <c r="M15568" t="s">
        <v>59</v>
      </c>
      <c r="N15568">
        <v>14.5</v>
      </c>
      <c r="P15568" cm="1">
        <f t="array" ref="P15568">IF(Q15568&gt;0,INDEX(Q15568:Q37292,MATCH(TRUE,INDEX(Q15568:Q37292="",,),0)-1),"")</f>
        <v>6</v>
      </c>
      <c r="Q15568">
        <f t="shared" si="400"/>
        <v>4</v>
      </c>
      <c r="R15568">
        <f t="shared" si="401"/>
        <v>0</v>
      </c>
    </row>
    <row r="15569" spans="1:18" x14ac:dyDescent="0.3">
      <c r="A15569" t="s">
        <v>1031</v>
      </c>
      <c r="B15569" s="1">
        <v>38285</v>
      </c>
      <c r="C15569" t="s">
        <v>16</v>
      </c>
      <c r="D15569" t="s">
        <v>1099</v>
      </c>
      <c r="E15569" t="s">
        <v>1100</v>
      </c>
      <c r="G15569" t="s">
        <v>19</v>
      </c>
      <c r="H15569" t="s">
        <v>30</v>
      </c>
      <c r="I15569" t="s">
        <v>26</v>
      </c>
      <c r="J15569" t="s">
        <v>27</v>
      </c>
      <c r="K15569">
        <v>468.5</v>
      </c>
      <c r="L15569">
        <v>14.15</v>
      </c>
      <c r="M15569" t="s">
        <v>44</v>
      </c>
      <c r="N15569">
        <v>22.02</v>
      </c>
      <c r="P15569" cm="1">
        <f t="array" ref="P15569">IF(Q15569&gt;0,INDEX(Q15569:Q37293,MATCH(TRUE,INDEX(Q15569:Q37293="",,),0)-1),"")</f>
        <v>6</v>
      </c>
      <c r="Q15569">
        <f t="shared" si="400"/>
        <v>5</v>
      </c>
      <c r="R15569">
        <f t="shared" si="401"/>
        <v>0</v>
      </c>
    </row>
    <row r="15570" spans="1:18" x14ac:dyDescent="0.3">
      <c r="A15570" t="s">
        <v>1031</v>
      </c>
      <c r="B15570" s="1">
        <v>38285</v>
      </c>
      <c r="C15570" t="s">
        <v>16</v>
      </c>
      <c r="D15570" t="s">
        <v>1099</v>
      </c>
      <c r="E15570" t="s">
        <v>1100</v>
      </c>
      <c r="G15570" t="s">
        <v>19</v>
      </c>
      <c r="H15570" t="s">
        <v>53</v>
      </c>
      <c r="I15570" t="s">
        <v>26</v>
      </c>
      <c r="J15570" t="s">
        <v>27</v>
      </c>
      <c r="K15570">
        <v>740.2</v>
      </c>
      <c r="L15570">
        <v>20.5</v>
      </c>
      <c r="M15570" t="s">
        <v>44</v>
      </c>
      <c r="N15570">
        <v>22.3</v>
      </c>
      <c r="P15570" cm="1">
        <f t="array" ref="P15570">IF(Q15570&gt;0,INDEX(Q15570:Q37294,MATCH(TRUE,INDEX(Q15570:Q37294="",,),0)-1),"")</f>
        <v>6</v>
      </c>
      <c r="Q15570">
        <f t="shared" si="400"/>
        <v>5</v>
      </c>
      <c r="R15570">
        <f t="shared" si="401"/>
        <v>0</v>
      </c>
    </row>
    <row r="15571" spans="1:18" x14ac:dyDescent="0.3">
      <c r="A15571" t="s">
        <v>1031</v>
      </c>
      <c r="B15571" s="1">
        <v>38285</v>
      </c>
      <c r="C15571" t="s">
        <v>16</v>
      </c>
      <c r="D15571" t="s">
        <v>1099</v>
      </c>
      <c r="E15571" t="s">
        <v>1100</v>
      </c>
      <c r="G15571" t="s">
        <v>19</v>
      </c>
      <c r="H15571" t="s">
        <v>25</v>
      </c>
      <c r="I15571" t="s">
        <v>26</v>
      </c>
      <c r="J15571" t="s">
        <v>27</v>
      </c>
      <c r="K15571">
        <v>607.20000000000005</v>
      </c>
      <c r="L15571">
        <v>24.9</v>
      </c>
      <c r="M15571" t="s">
        <v>44</v>
      </c>
      <c r="N15571">
        <v>24.9</v>
      </c>
      <c r="P15571" cm="1">
        <f t="array" ref="P15571">IF(Q15571&gt;0,INDEX(Q15571:Q37295,MATCH(TRUE,INDEX(Q15571:Q37295="",,),0)-1),"")</f>
        <v>6</v>
      </c>
      <c r="Q15571">
        <f t="shared" si="400"/>
        <v>5</v>
      </c>
      <c r="R15571">
        <f t="shared" si="401"/>
        <v>0</v>
      </c>
    </row>
    <row r="15572" spans="1:18" x14ac:dyDescent="0.3">
      <c r="A15572" t="s">
        <v>1031</v>
      </c>
      <c r="B15572" s="1">
        <v>38285</v>
      </c>
      <c r="C15572" t="s">
        <v>16</v>
      </c>
      <c r="D15572" t="s">
        <v>1099</v>
      </c>
      <c r="E15572" t="s">
        <v>1100</v>
      </c>
      <c r="G15572" s="6" t="s">
        <v>29</v>
      </c>
      <c r="H15572" t="s">
        <v>30</v>
      </c>
      <c r="I15572" t="s">
        <v>21</v>
      </c>
      <c r="J15572" t="s">
        <v>22</v>
      </c>
      <c r="K15572">
        <v>10.4</v>
      </c>
      <c r="L15572">
        <v>116</v>
      </c>
      <c r="M15572" t="s">
        <v>44</v>
      </c>
      <c r="N15572">
        <v>116</v>
      </c>
      <c r="P15572" cm="1">
        <f t="array" ref="P15572">IF(Q15572&gt;0,INDEX(Q15572:Q37296,MATCH(TRUE,INDEX(Q15572:Q37296="",,),0)-1),"")</f>
        <v>6</v>
      </c>
      <c r="Q15572">
        <f t="shared" si="400"/>
        <v>5</v>
      </c>
      <c r="R15572">
        <f t="shared" si="401"/>
        <v>0</v>
      </c>
    </row>
    <row r="15573" spans="1:18" x14ac:dyDescent="0.3">
      <c r="A15573" t="s">
        <v>1031</v>
      </c>
      <c r="B15573" s="1">
        <v>38285</v>
      </c>
      <c r="C15573" t="s">
        <v>16</v>
      </c>
      <c r="D15573" t="s">
        <v>1099</v>
      </c>
      <c r="E15573" t="s">
        <v>1100</v>
      </c>
      <c r="G15573" s="6" t="s">
        <v>29</v>
      </c>
      <c r="H15573" t="s">
        <v>20</v>
      </c>
      <c r="I15573" t="s">
        <v>21</v>
      </c>
      <c r="J15573" t="s">
        <v>22</v>
      </c>
      <c r="K15573">
        <v>10.9</v>
      </c>
      <c r="L15573">
        <v>343</v>
      </c>
      <c r="M15573" t="s">
        <v>44</v>
      </c>
      <c r="N15573">
        <v>343</v>
      </c>
      <c r="P15573" cm="1">
        <f t="array" ref="P15573">IF(Q15573&gt;0,INDEX(Q15573:Q37297,MATCH(TRUE,INDEX(Q15573:Q37297="",,),0)-1),"")</f>
        <v>6</v>
      </c>
      <c r="Q15573">
        <f t="shared" si="400"/>
        <v>5</v>
      </c>
      <c r="R15573">
        <f t="shared" si="401"/>
        <v>0</v>
      </c>
    </row>
    <row r="15574" spans="1:18" x14ac:dyDescent="0.3">
      <c r="A15574" t="s">
        <v>1031</v>
      </c>
      <c r="B15574" s="1">
        <v>38285</v>
      </c>
      <c r="C15574" t="s">
        <v>16</v>
      </c>
      <c r="D15574" t="s">
        <v>1099</v>
      </c>
      <c r="E15574" t="s">
        <v>1100</v>
      </c>
      <c r="G15574" s="6" t="s">
        <v>29</v>
      </c>
      <c r="H15574" t="s">
        <v>53</v>
      </c>
      <c r="I15574" t="s">
        <v>21</v>
      </c>
      <c r="J15574" t="s">
        <v>22</v>
      </c>
      <c r="K15574">
        <v>7.6</v>
      </c>
      <c r="L15574">
        <v>40</v>
      </c>
      <c r="M15574" t="s">
        <v>44</v>
      </c>
      <c r="N15574">
        <v>40</v>
      </c>
      <c r="P15574" cm="1">
        <f t="array" ref="P15574">IF(Q15574&gt;0,INDEX(Q15574:Q37298,MATCH(TRUE,INDEX(Q15574:Q37298="",,),0)-1),"")</f>
        <v>6</v>
      </c>
      <c r="Q15574">
        <f t="shared" si="400"/>
        <v>5</v>
      </c>
      <c r="R15574">
        <f t="shared" si="401"/>
        <v>0</v>
      </c>
    </row>
    <row r="15575" spans="1:18" x14ac:dyDescent="0.3">
      <c r="A15575" t="s">
        <v>1031</v>
      </c>
      <c r="B15575" s="1">
        <v>38285</v>
      </c>
      <c r="C15575" t="s">
        <v>16</v>
      </c>
      <c r="D15575" t="s">
        <v>1099</v>
      </c>
      <c r="E15575" t="s">
        <v>1100</v>
      </c>
      <c r="G15575" s="6" t="s">
        <v>29</v>
      </c>
      <c r="H15575" t="s">
        <v>25</v>
      </c>
      <c r="I15575" t="s">
        <v>21</v>
      </c>
      <c r="J15575" t="s">
        <v>22</v>
      </c>
      <c r="K15575">
        <v>41.8</v>
      </c>
      <c r="L15575">
        <v>91</v>
      </c>
      <c r="M15575" t="s">
        <v>44</v>
      </c>
      <c r="N15575">
        <v>91</v>
      </c>
      <c r="P15575" cm="1">
        <f t="array" ref="P15575">IF(Q15575&gt;0,INDEX(Q15575:Q37299,MATCH(TRUE,INDEX(Q15575:Q37299="",,),0)-1),"")</f>
        <v>6</v>
      </c>
      <c r="Q15575">
        <f t="shared" si="400"/>
        <v>5</v>
      </c>
      <c r="R15575">
        <f t="shared" si="401"/>
        <v>0</v>
      </c>
    </row>
    <row r="15576" spans="1:18" x14ac:dyDescent="0.3">
      <c r="A15576" t="s">
        <v>1031</v>
      </c>
      <c r="B15576" s="1">
        <v>38285</v>
      </c>
      <c r="C15576" t="s">
        <v>16</v>
      </c>
      <c r="D15576" t="s">
        <v>1099</v>
      </c>
      <c r="E15576" t="s">
        <v>1100</v>
      </c>
      <c r="G15576" s="6" t="s">
        <v>29</v>
      </c>
      <c r="H15576" t="s">
        <v>20</v>
      </c>
      <c r="I15576" t="s">
        <v>26</v>
      </c>
      <c r="J15576" t="s">
        <v>27</v>
      </c>
      <c r="K15576">
        <v>153</v>
      </c>
      <c r="L15576">
        <v>11.75</v>
      </c>
      <c r="M15576" t="s">
        <v>44</v>
      </c>
      <c r="N15576">
        <v>11.75</v>
      </c>
      <c r="P15576" cm="1">
        <f t="array" ref="P15576">IF(Q15576&gt;0,INDEX(Q15576:Q37300,MATCH(TRUE,INDEX(Q15576:Q37300="",,),0)-1),"")</f>
        <v>6</v>
      </c>
      <c r="Q15576">
        <f t="shared" si="400"/>
        <v>5</v>
      </c>
      <c r="R15576">
        <f t="shared" si="401"/>
        <v>0</v>
      </c>
    </row>
    <row r="15577" spans="1:18" x14ac:dyDescent="0.3">
      <c r="A15577" t="s">
        <v>1031</v>
      </c>
      <c r="B15577" s="1">
        <v>38285</v>
      </c>
      <c r="C15577" t="s">
        <v>16</v>
      </c>
      <c r="D15577" t="s">
        <v>1099</v>
      </c>
      <c r="E15577" t="s">
        <v>1100</v>
      </c>
      <c r="G15577" s="6" t="s">
        <v>29</v>
      </c>
      <c r="H15577" t="s">
        <v>99</v>
      </c>
      <c r="I15577" t="s">
        <v>26</v>
      </c>
      <c r="J15577" t="s">
        <v>27</v>
      </c>
      <c r="K15577">
        <v>34.4</v>
      </c>
      <c r="L15577">
        <v>8.9</v>
      </c>
      <c r="M15577" t="s">
        <v>44</v>
      </c>
      <c r="N15577">
        <v>8.9</v>
      </c>
      <c r="P15577" cm="1">
        <f t="array" ref="P15577">IF(Q15577&gt;0,INDEX(Q15577:Q37301,MATCH(TRUE,INDEX(Q15577:Q37301="",,),0)-1),"")</f>
        <v>6</v>
      </c>
      <c r="Q15577">
        <f t="shared" si="400"/>
        <v>5</v>
      </c>
      <c r="R15577">
        <f t="shared" si="401"/>
        <v>0</v>
      </c>
    </row>
    <row r="15578" spans="1:18" x14ac:dyDescent="0.3">
      <c r="A15578" t="s">
        <v>1031</v>
      </c>
      <c r="B15578" s="1">
        <v>38285</v>
      </c>
      <c r="C15578" t="s">
        <v>16</v>
      </c>
      <c r="D15578" t="s">
        <v>1099</v>
      </c>
      <c r="E15578" t="s">
        <v>1100</v>
      </c>
      <c r="G15578" s="6" t="s">
        <v>29</v>
      </c>
      <c r="H15578" t="s">
        <v>41</v>
      </c>
      <c r="I15578" t="s">
        <v>26</v>
      </c>
      <c r="J15578" t="s">
        <v>27</v>
      </c>
      <c r="K15578">
        <v>12.9</v>
      </c>
      <c r="L15578">
        <v>47.2</v>
      </c>
      <c r="M15578" t="s">
        <v>44</v>
      </c>
      <c r="N15578">
        <v>47.2</v>
      </c>
      <c r="P15578" cm="1">
        <f t="array" ref="P15578">IF(Q15578&gt;0,INDEX(Q15578:Q37302,MATCH(TRUE,INDEX(Q15578:Q37302="",,),0)-1),"")</f>
        <v>6</v>
      </c>
      <c r="Q15578">
        <f t="shared" si="400"/>
        <v>5</v>
      </c>
      <c r="R15578">
        <f t="shared" si="401"/>
        <v>0</v>
      </c>
    </row>
    <row r="15579" spans="1:18" x14ac:dyDescent="0.3">
      <c r="A15579" t="s">
        <v>1031</v>
      </c>
      <c r="B15579" s="1">
        <v>38285</v>
      </c>
      <c r="C15579" t="s">
        <v>16</v>
      </c>
      <c r="D15579" t="s">
        <v>1099</v>
      </c>
      <c r="E15579" t="s">
        <v>1100</v>
      </c>
      <c r="G15579" s="6" t="s">
        <v>29</v>
      </c>
      <c r="H15579" t="s">
        <v>28</v>
      </c>
      <c r="I15579" t="s">
        <v>26</v>
      </c>
      <c r="J15579" t="s">
        <v>27</v>
      </c>
      <c r="K15579">
        <v>2.8</v>
      </c>
      <c r="L15579">
        <v>19.7</v>
      </c>
      <c r="M15579" t="s">
        <v>44</v>
      </c>
      <c r="N15579">
        <v>19.7</v>
      </c>
      <c r="P15579" cm="1">
        <f t="array" ref="P15579">IF(Q15579&gt;0,INDEX(Q15579:Q37303,MATCH(TRUE,INDEX(Q15579:Q37303="",,),0)-1),"")</f>
        <v>6</v>
      </c>
      <c r="Q15579">
        <f t="shared" si="400"/>
        <v>5</v>
      </c>
      <c r="R15579">
        <f t="shared" si="401"/>
        <v>0</v>
      </c>
    </row>
    <row r="15580" spans="1:18" x14ac:dyDescent="0.3">
      <c r="A15580" t="s">
        <v>1031</v>
      </c>
      <c r="B15580" s="1">
        <v>38285</v>
      </c>
      <c r="C15580" t="s">
        <v>16</v>
      </c>
      <c r="D15580" t="s">
        <v>1099</v>
      </c>
      <c r="E15580" t="s">
        <v>1100</v>
      </c>
      <c r="G15580" s="6" t="s">
        <v>29</v>
      </c>
      <c r="H15580" t="s">
        <v>43</v>
      </c>
      <c r="I15580" t="s">
        <v>26</v>
      </c>
      <c r="J15580" t="s">
        <v>27</v>
      </c>
      <c r="K15580">
        <v>22.5</v>
      </c>
      <c r="L15580">
        <v>14.5</v>
      </c>
      <c r="M15580" t="s">
        <v>44</v>
      </c>
      <c r="N15580">
        <v>14.5</v>
      </c>
      <c r="P15580" cm="1">
        <f t="array" ref="P15580">IF(Q15580&gt;0,INDEX(Q15580:Q37304,MATCH(TRUE,INDEX(Q15580:Q37304="",,),0)-1),"")</f>
        <v>6</v>
      </c>
      <c r="Q15580">
        <f t="shared" si="400"/>
        <v>5</v>
      </c>
      <c r="R15580">
        <f t="shared" si="401"/>
        <v>0</v>
      </c>
    </row>
    <row r="15581" spans="1:18" x14ac:dyDescent="0.3">
      <c r="A15581" t="s">
        <v>1031</v>
      </c>
      <c r="B15581" s="1">
        <v>38285</v>
      </c>
      <c r="C15581" t="s">
        <v>16</v>
      </c>
      <c r="D15581" t="s">
        <v>1099</v>
      </c>
      <c r="E15581" t="s">
        <v>1100</v>
      </c>
      <c r="G15581" t="s">
        <v>19</v>
      </c>
      <c r="H15581" t="s">
        <v>30</v>
      </c>
      <c r="I15581" t="s">
        <v>26</v>
      </c>
      <c r="J15581" t="s">
        <v>27</v>
      </c>
      <c r="K15581">
        <v>468.5</v>
      </c>
      <c r="L15581">
        <v>14.15</v>
      </c>
      <c r="M15581" t="s">
        <v>922</v>
      </c>
      <c r="N15581">
        <v>16</v>
      </c>
      <c r="P15581" cm="1">
        <f t="array" ref="P15581">IF(Q15581&gt;0,INDEX(Q15581:Q37305,MATCH(TRUE,INDEX(Q15581:Q37305="",,),0)-1),"")</f>
        <v>6</v>
      </c>
      <c r="Q15581">
        <f t="shared" si="400"/>
        <v>6</v>
      </c>
      <c r="R15581">
        <f t="shared" si="401"/>
        <v>0</v>
      </c>
    </row>
    <row r="15582" spans="1:18" x14ac:dyDescent="0.3">
      <c r="A15582" t="s">
        <v>1031</v>
      </c>
      <c r="B15582" s="1">
        <v>38285</v>
      </c>
      <c r="C15582" t="s">
        <v>16</v>
      </c>
      <c r="D15582" t="s">
        <v>1099</v>
      </c>
      <c r="E15582" t="s">
        <v>1100</v>
      </c>
      <c r="G15582" t="s">
        <v>19</v>
      </c>
      <c r="H15582" t="s">
        <v>53</v>
      </c>
      <c r="I15582" t="s">
        <v>26</v>
      </c>
      <c r="J15582" t="s">
        <v>27</v>
      </c>
      <c r="K15582">
        <v>740.2</v>
      </c>
      <c r="L15582">
        <v>20.5</v>
      </c>
      <c r="M15582" t="s">
        <v>922</v>
      </c>
      <c r="N15582">
        <v>24</v>
      </c>
      <c r="P15582" cm="1">
        <f t="array" ref="P15582">IF(Q15582&gt;0,INDEX(Q15582:Q37306,MATCH(TRUE,INDEX(Q15582:Q37306="",,),0)-1),"")</f>
        <v>6</v>
      </c>
      <c r="Q15582">
        <f t="shared" si="400"/>
        <v>6</v>
      </c>
      <c r="R15582">
        <f t="shared" si="401"/>
        <v>0</v>
      </c>
    </row>
    <row r="15583" spans="1:18" x14ac:dyDescent="0.3">
      <c r="A15583" t="s">
        <v>1031</v>
      </c>
      <c r="B15583" s="1">
        <v>38285</v>
      </c>
      <c r="C15583" t="s">
        <v>16</v>
      </c>
      <c r="D15583" t="s">
        <v>1099</v>
      </c>
      <c r="E15583" t="s">
        <v>1100</v>
      </c>
      <c r="G15583" t="s">
        <v>19</v>
      </c>
      <c r="H15583" t="s">
        <v>25</v>
      </c>
      <c r="I15583" t="s">
        <v>26</v>
      </c>
      <c r="J15583" t="s">
        <v>27</v>
      </c>
      <c r="K15583">
        <v>607.20000000000005</v>
      </c>
      <c r="L15583">
        <v>24.9</v>
      </c>
      <c r="M15583" t="s">
        <v>922</v>
      </c>
      <c r="N15583">
        <v>25</v>
      </c>
      <c r="P15583" cm="1">
        <f t="array" ref="P15583">IF(Q15583&gt;0,INDEX(Q15583:Q37307,MATCH(TRUE,INDEX(Q15583:Q37307="",,),0)-1),"")</f>
        <v>6</v>
      </c>
      <c r="Q15583">
        <f t="shared" si="400"/>
        <v>6</v>
      </c>
      <c r="R15583">
        <f t="shared" si="401"/>
        <v>0</v>
      </c>
    </row>
    <row r="15584" spans="1:18" x14ac:dyDescent="0.3">
      <c r="A15584" t="s">
        <v>1031</v>
      </c>
      <c r="B15584" s="1">
        <v>38285</v>
      </c>
      <c r="C15584" t="s">
        <v>16</v>
      </c>
      <c r="D15584" t="s">
        <v>1099</v>
      </c>
      <c r="E15584" t="s">
        <v>1100</v>
      </c>
      <c r="G15584" s="6" t="s">
        <v>29</v>
      </c>
      <c r="H15584" t="s">
        <v>30</v>
      </c>
      <c r="I15584" t="s">
        <v>21</v>
      </c>
      <c r="J15584" t="s">
        <v>22</v>
      </c>
      <c r="K15584">
        <v>10.4</v>
      </c>
      <c r="L15584">
        <v>116</v>
      </c>
      <c r="M15584" t="s">
        <v>922</v>
      </c>
      <c r="N15584">
        <v>116</v>
      </c>
      <c r="P15584" cm="1">
        <f t="array" ref="P15584">IF(Q15584&gt;0,INDEX(Q15584:Q37308,MATCH(TRUE,INDEX(Q15584:Q37308="",,),0)-1),"")</f>
        <v>6</v>
      </c>
      <c r="Q15584">
        <f t="shared" si="400"/>
        <v>6</v>
      </c>
      <c r="R15584">
        <f t="shared" si="401"/>
        <v>0</v>
      </c>
    </row>
    <row r="15585" spans="1:18" x14ac:dyDescent="0.3">
      <c r="A15585" t="s">
        <v>1031</v>
      </c>
      <c r="B15585" s="1">
        <v>38285</v>
      </c>
      <c r="C15585" t="s">
        <v>16</v>
      </c>
      <c r="D15585" t="s">
        <v>1099</v>
      </c>
      <c r="E15585" t="s">
        <v>1100</v>
      </c>
      <c r="G15585" s="6" t="s">
        <v>29</v>
      </c>
      <c r="H15585" t="s">
        <v>20</v>
      </c>
      <c r="I15585" t="s">
        <v>21</v>
      </c>
      <c r="J15585" t="s">
        <v>22</v>
      </c>
      <c r="K15585">
        <v>10.9</v>
      </c>
      <c r="L15585">
        <v>343</v>
      </c>
      <c r="M15585" t="s">
        <v>922</v>
      </c>
      <c r="N15585">
        <v>343</v>
      </c>
      <c r="P15585" cm="1">
        <f t="array" ref="P15585">IF(Q15585&gt;0,INDEX(Q15585:Q37309,MATCH(TRUE,INDEX(Q15585:Q37309="",,),0)-1),"")</f>
        <v>6</v>
      </c>
      <c r="Q15585">
        <f t="shared" si="400"/>
        <v>6</v>
      </c>
      <c r="R15585">
        <f t="shared" si="401"/>
        <v>0</v>
      </c>
    </row>
    <row r="15586" spans="1:18" x14ac:dyDescent="0.3">
      <c r="A15586" t="s">
        <v>1031</v>
      </c>
      <c r="B15586" s="1">
        <v>38285</v>
      </c>
      <c r="C15586" t="s">
        <v>16</v>
      </c>
      <c r="D15586" t="s">
        <v>1099</v>
      </c>
      <c r="E15586" t="s">
        <v>1100</v>
      </c>
      <c r="G15586" s="6" t="s">
        <v>29</v>
      </c>
      <c r="H15586" t="s">
        <v>53</v>
      </c>
      <c r="I15586" t="s">
        <v>21</v>
      </c>
      <c r="J15586" t="s">
        <v>22</v>
      </c>
      <c r="K15586">
        <v>7.6</v>
      </c>
      <c r="L15586">
        <v>40</v>
      </c>
      <c r="M15586" t="s">
        <v>922</v>
      </c>
      <c r="N15586">
        <v>40</v>
      </c>
      <c r="P15586" cm="1">
        <f t="array" ref="P15586">IF(Q15586&gt;0,INDEX(Q15586:Q37310,MATCH(TRUE,INDEX(Q15586:Q37310="",,),0)-1),"")</f>
        <v>6</v>
      </c>
      <c r="Q15586">
        <f t="shared" ref="Q15586:Q15592" si="402">INT((ROW()-15521)/12)+1</f>
        <v>6</v>
      </c>
      <c r="R15586">
        <f t="shared" si="401"/>
        <v>0</v>
      </c>
    </row>
    <row r="15587" spans="1:18" x14ac:dyDescent="0.3">
      <c r="A15587" t="s">
        <v>1031</v>
      </c>
      <c r="B15587" s="1">
        <v>38285</v>
      </c>
      <c r="C15587" t="s">
        <v>16</v>
      </c>
      <c r="D15587" t="s">
        <v>1099</v>
      </c>
      <c r="E15587" t="s">
        <v>1100</v>
      </c>
      <c r="G15587" s="6" t="s">
        <v>29</v>
      </c>
      <c r="H15587" t="s">
        <v>25</v>
      </c>
      <c r="I15587" t="s">
        <v>21</v>
      </c>
      <c r="J15587" t="s">
        <v>22</v>
      </c>
      <c r="K15587">
        <v>41.8</v>
      </c>
      <c r="L15587">
        <v>91</v>
      </c>
      <c r="M15587" t="s">
        <v>922</v>
      </c>
      <c r="N15587">
        <v>91</v>
      </c>
      <c r="P15587" cm="1">
        <f t="array" ref="P15587">IF(Q15587&gt;0,INDEX(Q15587:Q37311,MATCH(TRUE,INDEX(Q15587:Q37311="",,),0)-1),"")</f>
        <v>6</v>
      </c>
      <c r="Q15587">
        <f t="shared" si="402"/>
        <v>6</v>
      </c>
      <c r="R15587">
        <f t="shared" si="401"/>
        <v>0</v>
      </c>
    </row>
    <row r="15588" spans="1:18" x14ac:dyDescent="0.3">
      <c r="A15588" t="s">
        <v>1031</v>
      </c>
      <c r="B15588" s="1">
        <v>38285</v>
      </c>
      <c r="C15588" t="s">
        <v>16</v>
      </c>
      <c r="D15588" t="s">
        <v>1099</v>
      </c>
      <c r="E15588" t="s">
        <v>1100</v>
      </c>
      <c r="G15588" s="6" t="s">
        <v>29</v>
      </c>
      <c r="H15588" t="s">
        <v>20</v>
      </c>
      <c r="I15588" t="s">
        <v>26</v>
      </c>
      <c r="J15588" t="s">
        <v>27</v>
      </c>
      <c r="K15588">
        <v>153</v>
      </c>
      <c r="L15588">
        <v>11.75</v>
      </c>
      <c r="M15588" t="s">
        <v>922</v>
      </c>
      <c r="N15588">
        <v>11.75</v>
      </c>
      <c r="P15588" cm="1">
        <f t="array" ref="P15588">IF(Q15588&gt;0,INDEX(Q15588:Q37312,MATCH(TRUE,INDEX(Q15588:Q37312="",,),0)-1),"")</f>
        <v>6</v>
      </c>
      <c r="Q15588">
        <f t="shared" si="402"/>
        <v>6</v>
      </c>
      <c r="R15588">
        <f t="shared" si="401"/>
        <v>0</v>
      </c>
    </row>
    <row r="15589" spans="1:18" x14ac:dyDescent="0.3">
      <c r="A15589" t="s">
        <v>1031</v>
      </c>
      <c r="B15589" s="1">
        <v>38285</v>
      </c>
      <c r="C15589" t="s">
        <v>16</v>
      </c>
      <c r="D15589" t="s">
        <v>1099</v>
      </c>
      <c r="E15589" t="s">
        <v>1100</v>
      </c>
      <c r="G15589" s="6" t="s">
        <v>29</v>
      </c>
      <c r="H15589" t="s">
        <v>99</v>
      </c>
      <c r="I15589" t="s">
        <v>26</v>
      </c>
      <c r="J15589" t="s">
        <v>27</v>
      </c>
      <c r="K15589">
        <v>34.4</v>
      </c>
      <c r="L15589">
        <v>8.9</v>
      </c>
      <c r="M15589" t="s">
        <v>922</v>
      </c>
      <c r="N15589">
        <v>8.9</v>
      </c>
      <c r="P15589" cm="1">
        <f t="array" ref="P15589">IF(Q15589&gt;0,INDEX(Q15589:Q37313,MATCH(TRUE,INDEX(Q15589:Q37313="",,),0)-1),"")</f>
        <v>6</v>
      </c>
      <c r="Q15589">
        <f t="shared" si="402"/>
        <v>6</v>
      </c>
      <c r="R15589">
        <f t="shared" si="401"/>
        <v>0</v>
      </c>
    </row>
    <row r="15590" spans="1:18" x14ac:dyDescent="0.3">
      <c r="A15590" t="s">
        <v>1031</v>
      </c>
      <c r="B15590" s="1">
        <v>38285</v>
      </c>
      <c r="C15590" t="s">
        <v>16</v>
      </c>
      <c r="D15590" t="s">
        <v>1099</v>
      </c>
      <c r="E15590" t="s">
        <v>1100</v>
      </c>
      <c r="G15590" s="6" t="s">
        <v>29</v>
      </c>
      <c r="H15590" t="s">
        <v>41</v>
      </c>
      <c r="I15590" t="s">
        <v>26</v>
      </c>
      <c r="J15590" t="s">
        <v>27</v>
      </c>
      <c r="K15590">
        <v>12.9</v>
      </c>
      <c r="L15590">
        <v>47.2</v>
      </c>
      <c r="M15590" t="s">
        <v>922</v>
      </c>
      <c r="N15590">
        <v>47.2</v>
      </c>
      <c r="P15590" cm="1">
        <f t="array" ref="P15590">IF(Q15590&gt;0,INDEX(Q15590:Q37314,MATCH(TRUE,INDEX(Q15590:Q37314="",,),0)-1),"")</f>
        <v>6</v>
      </c>
      <c r="Q15590">
        <f t="shared" si="402"/>
        <v>6</v>
      </c>
      <c r="R15590">
        <f t="shared" si="401"/>
        <v>0</v>
      </c>
    </row>
    <row r="15591" spans="1:18" x14ac:dyDescent="0.3">
      <c r="A15591" t="s">
        <v>1031</v>
      </c>
      <c r="B15591" s="1">
        <v>38285</v>
      </c>
      <c r="C15591" t="s">
        <v>16</v>
      </c>
      <c r="D15591" t="s">
        <v>1099</v>
      </c>
      <c r="E15591" t="s">
        <v>1100</v>
      </c>
      <c r="G15591" s="6" t="s">
        <v>29</v>
      </c>
      <c r="H15591" t="s">
        <v>28</v>
      </c>
      <c r="I15591" t="s">
        <v>26</v>
      </c>
      <c r="J15591" t="s">
        <v>27</v>
      </c>
      <c r="K15591">
        <v>2.8</v>
      </c>
      <c r="L15591">
        <v>19.7</v>
      </c>
      <c r="M15591" t="s">
        <v>922</v>
      </c>
      <c r="N15591">
        <v>19.7</v>
      </c>
      <c r="P15591" cm="1">
        <f t="array" ref="P15591">IF(Q15591&gt;0,INDEX(Q15591:Q37315,MATCH(TRUE,INDEX(Q15591:Q37315="",,),0)-1),"")</f>
        <v>6</v>
      </c>
      <c r="Q15591">
        <f t="shared" si="402"/>
        <v>6</v>
      </c>
      <c r="R15591">
        <f t="shared" si="401"/>
        <v>0</v>
      </c>
    </row>
    <row r="15592" spans="1:18" x14ac:dyDescent="0.3">
      <c r="A15592" t="s">
        <v>1031</v>
      </c>
      <c r="B15592" s="1">
        <v>38285</v>
      </c>
      <c r="C15592" t="s">
        <v>16</v>
      </c>
      <c r="D15592" t="s">
        <v>1099</v>
      </c>
      <c r="E15592" t="s">
        <v>1100</v>
      </c>
      <c r="G15592" s="6" t="s">
        <v>29</v>
      </c>
      <c r="H15592" t="s">
        <v>43</v>
      </c>
      <c r="I15592" t="s">
        <v>26</v>
      </c>
      <c r="J15592" t="s">
        <v>27</v>
      </c>
      <c r="K15592">
        <v>22.5</v>
      </c>
      <c r="L15592">
        <v>14.5</v>
      </c>
      <c r="M15592" t="s">
        <v>922</v>
      </c>
      <c r="N15592">
        <v>14.5</v>
      </c>
      <c r="P15592" cm="1">
        <f t="array" ref="P15592">IF(Q15592&gt;0,INDEX(Q15592:Q37316,MATCH(TRUE,INDEX(Q15592:Q37316="",,),0)-1),"")</f>
        <v>6</v>
      </c>
      <c r="Q15592">
        <f t="shared" si="402"/>
        <v>6</v>
      </c>
      <c r="R15592">
        <f t="shared" si="401"/>
        <v>0</v>
      </c>
    </row>
    <row r="15593" spans="1:18" x14ac:dyDescent="0.3">
      <c r="P15593" t="str" cm="1">
        <f t="array" ref="P15593">IF(Q15593&gt;0,INDEX(Q15593:Q37317,MATCH(TRUE,INDEX(Q15593:Q37317="",,),0)-1),"")</f>
        <v/>
      </c>
      <c r="R15593" t="str">
        <f t="shared" si="401"/>
        <v/>
      </c>
    </row>
    <row r="15594" spans="1:18" x14ac:dyDescent="0.3">
      <c r="A15594" t="s">
        <v>1031</v>
      </c>
      <c r="B15594" s="1">
        <v>38285</v>
      </c>
      <c r="C15594" t="s">
        <v>16</v>
      </c>
      <c r="D15594" t="s">
        <v>1101</v>
      </c>
      <c r="E15594" t="s">
        <v>1102</v>
      </c>
      <c r="G15594" t="s">
        <v>19</v>
      </c>
      <c r="H15594" t="s">
        <v>25</v>
      </c>
      <c r="I15594" t="s">
        <v>21</v>
      </c>
      <c r="J15594" t="s">
        <v>22</v>
      </c>
      <c r="K15594">
        <v>74.400000000000006</v>
      </c>
      <c r="L15594">
        <v>110</v>
      </c>
      <c r="M15594" t="s">
        <v>665</v>
      </c>
      <c r="N15594">
        <v>110</v>
      </c>
      <c r="O15594" t="s">
        <v>24</v>
      </c>
      <c r="P15594" cm="1">
        <f t="array" ref="P15594">IF(Q15594&gt;0,INDEX(Q15594:Q37318,MATCH(TRUE,INDEX(Q15594:Q37318="",,),0)-1),"")</f>
        <v>10</v>
      </c>
      <c r="Q15594">
        <f>INT((ROW()-15594)/4)+1</f>
        <v>1</v>
      </c>
      <c r="R15594">
        <f t="shared" si="401"/>
        <v>0</v>
      </c>
    </row>
    <row r="15595" spans="1:18" x14ac:dyDescent="0.3">
      <c r="A15595" t="s">
        <v>1031</v>
      </c>
      <c r="B15595" s="1">
        <v>38285</v>
      </c>
      <c r="C15595" t="s">
        <v>16</v>
      </c>
      <c r="D15595" t="s">
        <v>1101</v>
      </c>
      <c r="E15595" t="s">
        <v>1102</v>
      </c>
      <c r="G15595" t="s">
        <v>19</v>
      </c>
      <c r="H15595" t="s">
        <v>30</v>
      </c>
      <c r="I15595" t="s">
        <v>26</v>
      </c>
      <c r="J15595" t="s">
        <v>27</v>
      </c>
      <c r="K15595">
        <v>236.3</v>
      </c>
      <c r="L15595">
        <v>15.35</v>
      </c>
      <c r="M15595" t="s">
        <v>665</v>
      </c>
      <c r="N15595">
        <v>231.28</v>
      </c>
      <c r="O15595" t="s">
        <v>24</v>
      </c>
      <c r="P15595" cm="1">
        <f t="array" ref="P15595">IF(Q15595&gt;0,INDEX(Q15595:Q37319,MATCH(TRUE,INDEX(Q15595:Q37319="",,),0)-1),"")</f>
        <v>10</v>
      </c>
      <c r="Q15595">
        <f t="shared" ref="Q15595:Q15633" si="403">INT((ROW()-15594)/4)+1</f>
        <v>1</v>
      </c>
      <c r="R15595">
        <f t="shared" si="401"/>
        <v>0</v>
      </c>
    </row>
    <row r="15596" spans="1:18" x14ac:dyDescent="0.3">
      <c r="A15596" t="s">
        <v>1031</v>
      </c>
      <c r="B15596" s="1">
        <v>38285</v>
      </c>
      <c r="C15596" t="s">
        <v>16</v>
      </c>
      <c r="D15596" t="s">
        <v>1101</v>
      </c>
      <c r="E15596" t="s">
        <v>1102</v>
      </c>
      <c r="G15596" t="s">
        <v>19</v>
      </c>
      <c r="H15596" t="s">
        <v>25</v>
      </c>
      <c r="I15596" t="s">
        <v>26</v>
      </c>
      <c r="J15596" t="s">
        <v>27</v>
      </c>
      <c r="K15596">
        <v>920.9</v>
      </c>
      <c r="L15596">
        <v>25.7</v>
      </c>
      <c r="M15596" t="s">
        <v>665</v>
      </c>
      <c r="N15596">
        <v>25.7</v>
      </c>
      <c r="O15596" t="s">
        <v>24</v>
      </c>
      <c r="P15596" cm="1">
        <f t="array" ref="P15596">IF(Q15596&gt;0,INDEX(Q15596:Q37320,MATCH(TRUE,INDEX(Q15596:Q37320="",,),0)-1),"")</f>
        <v>10</v>
      </c>
      <c r="Q15596">
        <f t="shared" si="403"/>
        <v>1</v>
      </c>
      <c r="R15596">
        <f t="shared" si="401"/>
        <v>0</v>
      </c>
    </row>
    <row r="15597" spans="1:18" x14ac:dyDescent="0.3">
      <c r="A15597" t="s">
        <v>1031</v>
      </c>
      <c r="B15597" s="1">
        <v>38285</v>
      </c>
      <c r="C15597" t="s">
        <v>16</v>
      </c>
      <c r="D15597" t="s">
        <v>1101</v>
      </c>
      <c r="E15597" t="s">
        <v>1102</v>
      </c>
      <c r="G15597" s="6" t="s">
        <v>29</v>
      </c>
      <c r="H15597" t="s">
        <v>30</v>
      </c>
      <c r="I15597" t="s">
        <v>21</v>
      </c>
      <c r="J15597" t="s">
        <v>22</v>
      </c>
      <c r="K15597">
        <v>4.0999999999999996</v>
      </c>
      <c r="L15597">
        <v>138</v>
      </c>
      <c r="M15597" t="s">
        <v>665</v>
      </c>
      <c r="N15597">
        <v>138</v>
      </c>
      <c r="O15597" t="s">
        <v>24</v>
      </c>
      <c r="P15597" cm="1">
        <f t="array" ref="P15597">IF(Q15597&gt;0,INDEX(Q15597:Q37321,MATCH(TRUE,INDEX(Q15597:Q37321="",,),0)-1),"")</f>
        <v>10</v>
      </c>
      <c r="Q15597">
        <f t="shared" si="403"/>
        <v>1</v>
      </c>
      <c r="R15597">
        <f t="shared" si="401"/>
        <v>0</v>
      </c>
    </row>
    <row r="15598" spans="1:18" x14ac:dyDescent="0.3">
      <c r="A15598" t="s">
        <v>1031</v>
      </c>
      <c r="B15598" s="1">
        <v>38285</v>
      </c>
      <c r="C15598" t="s">
        <v>16</v>
      </c>
      <c r="D15598" t="s">
        <v>1101</v>
      </c>
      <c r="E15598" t="s">
        <v>1102</v>
      </c>
      <c r="G15598" t="s">
        <v>19</v>
      </c>
      <c r="H15598" t="s">
        <v>25</v>
      </c>
      <c r="I15598" t="s">
        <v>21</v>
      </c>
      <c r="J15598" t="s">
        <v>22</v>
      </c>
      <c r="K15598">
        <v>74.400000000000006</v>
      </c>
      <c r="L15598">
        <v>110</v>
      </c>
      <c r="M15598" t="s">
        <v>177</v>
      </c>
      <c r="N15598">
        <v>647.5</v>
      </c>
      <c r="P15598" cm="1">
        <f t="array" ref="P15598">IF(Q15598&gt;0,INDEX(Q15598:Q37322,MATCH(TRUE,INDEX(Q15598:Q37322="",,),0)-1),"")</f>
        <v>10</v>
      </c>
      <c r="Q15598">
        <f t="shared" si="403"/>
        <v>2</v>
      </c>
      <c r="R15598">
        <f t="shared" si="401"/>
        <v>0</v>
      </c>
    </row>
    <row r="15599" spans="1:18" x14ac:dyDescent="0.3">
      <c r="A15599" t="s">
        <v>1031</v>
      </c>
      <c r="B15599" s="1">
        <v>38285</v>
      </c>
      <c r="C15599" t="s">
        <v>16</v>
      </c>
      <c r="D15599" t="s">
        <v>1101</v>
      </c>
      <c r="E15599" t="s">
        <v>1102</v>
      </c>
      <c r="G15599" t="s">
        <v>19</v>
      </c>
      <c r="H15599" t="s">
        <v>30</v>
      </c>
      <c r="I15599" t="s">
        <v>26</v>
      </c>
      <c r="J15599" t="s">
        <v>27</v>
      </c>
      <c r="K15599">
        <v>236.3</v>
      </c>
      <c r="L15599">
        <v>15.35</v>
      </c>
      <c r="M15599" t="s">
        <v>177</v>
      </c>
      <c r="N15599">
        <v>15.35</v>
      </c>
      <c r="P15599" cm="1">
        <f t="array" ref="P15599">IF(Q15599&gt;0,INDEX(Q15599:Q37323,MATCH(TRUE,INDEX(Q15599:Q37323="",,),0)-1),"")</f>
        <v>10</v>
      </c>
      <c r="Q15599">
        <f t="shared" si="403"/>
        <v>2</v>
      </c>
      <c r="R15599">
        <f t="shared" si="401"/>
        <v>0</v>
      </c>
    </row>
    <row r="15600" spans="1:18" x14ac:dyDescent="0.3">
      <c r="A15600" t="s">
        <v>1031</v>
      </c>
      <c r="B15600" s="1">
        <v>38285</v>
      </c>
      <c r="C15600" t="s">
        <v>16</v>
      </c>
      <c r="D15600" t="s">
        <v>1101</v>
      </c>
      <c r="E15600" t="s">
        <v>1102</v>
      </c>
      <c r="G15600" t="s">
        <v>19</v>
      </c>
      <c r="H15600" t="s">
        <v>25</v>
      </c>
      <c r="I15600" t="s">
        <v>26</v>
      </c>
      <c r="J15600" t="s">
        <v>27</v>
      </c>
      <c r="K15600">
        <v>920.9</v>
      </c>
      <c r="L15600">
        <v>25.7</v>
      </c>
      <c r="M15600" t="s">
        <v>177</v>
      </c>
      <c r="N15600">
        <v>25.7</v>
      </c>
      <c r="P15600" cm="1">
        <f t="array" ref="P15600">IF(Q15600&gt;0,INDEX(Q15600:Q37324,MATCH(TRUE,INDEX(Q15600:Q37324="",,),0)-1),"")</f>
        <v>10</v>
      </c>
      <c r="Q15600">
        <f t="shared" si="403"/>
        <v>2</v>
      </c>
      <c r="R15600">
        <f t="shared" si="401"/>
        <v>0</v>
      </c>
    </row>
    <row r="15601" spans="1:18" x14ac:dyDescent="0.3">
      <c r="A15601" t="s">
        <v>1031</v>
      </c>
      <c r="B15601" s="1">
        <v>38285</v>
      </c>
      <c r="C15601" t="s">
        <v>16</v>
      </c>
      <c r="D15601" t="s">
        <v>1101</v>
      </c>
      <c r="E15601" t="s">
        <v>1102</v>
      </c>
      <c r="G15601" s="6" t="s">
        <v>29</v>
      </c>
      <c r="H15601" t="s">
        <v>30</v>
      </c>
      <c r="I15601" t="s">
        <v>21</v>
      </c>
      <c r="J15601" t="s">
        <v>22</v>
      </c>
      <c r="K15601">
        <v>4.0999999999999996</v>
      </c>
      <c r="L15601">
        <v>138</v>
      </c>
      <c r="M15601" t="s">
        <v>177</v>
      </c>
      <c r="N15601">
        <v>138</v>
      </c>
      <c r="P15601" cm="1">
        <f t="array" ref="P15601">IF(Q15601&gt;0,INDEX(Q15601:Q37325,MATCH(TRUE,INDEX(Q15601:Q37325="",,),0)-1),"")</f>
        <v>10</v>
      </c>
      <c r="Q15601">
        <f t="shared" si="403"/>
        <v>2</v>
      </c>
      <c r="R15601">
        <f t="shared" si="401"/>
        <v>0</v>
      </c>
    </row>
    <row r="15602" spans="1:18" x14ac:dyDescent="0.3">
      <c r="A15602" t="s">
        <v>1031</v>
      </c>
      <c r="B15602" s="1">
        <v>38285</v>
      </c>
      <c r="C15602" t="s">
        <v>16</v>
      </c>
      <c r="D15602" t="s">
        <v>1101</v>
      </c>
      <c r="E15602" t="s">
        <v>1102</v>
      </c>
      <c r="G15602" t="s">
        <v>19</v>
      </c>
      <c r="H15602" t="s">
        <v>25</v>
      </c>
      <c r="I15602" t="s">
        <v>21</v>
      </c>
      <c r="J15602" t="s">
        <v>22</v>
      </c>
      <c r="K15602">
        <v>74.400000000000006</v>
      </c>
      <c r="L15602">
        <v>110</v>
      </c>
      <c r="M15602" t="s">
        <v>523</v>
      </c>
      <c r="N15602">
        <v>460</v>
      </c>
      <c r="P15602" cm="1">
        <f t="array" ref="P15602">IF(Q15602&gt;0,INDEX(Q15602:Q37326,MATCH(TRUE,INDEX(Q15602:Q37326="",,),0)-1),"")</f>
        <v>10</v>
      </c>
      <c r="Q15602">
        <f t="shared" si="403"/>
        <v>3</v>
      </c>
      <c r="R15602">
        <f t="shared" si="401"/>
        <v>0</v>
      </c>
    </row>
    <row r="15603" spans="1:18" x14ac:dyDescent="0.3">
      <c r="A15603" t="s">
        <v>1031</v>
      </c>
      <c r="B15603" s="1">
        <v>38285</v>
      </c>
      <c r="C15603" t="s">
        <v>16</v>
      </c>
      <c r="D15603" t="s">
        <v>1101</v>
      </c>
      <c r="E15603" t="s">
        <v>1102</v>
      </c>
      <c r="G15603" t="s">
        <v>19</v>
      </c>
      <c r="H15603" t="s">
        <v>30</v>
      </c>
      <c r="I15603" t="s">
        <v>26</v>
      </c>
      <c r="J15603" t="s">
        <v>27</v>
      </c>
      <c r="K15603">
        <v>236.3</v>
      </c>
      <c r="L15603">
        <v>15.35</v>
      </c>
      <c r="M15603" t="s">
        <v>523</v>
      </c>
      <c r="N15603">
        <v>15.35</v>
      </c>
      <c r="P15603" cm="1">
        <f t="array" ref="P15603">IF(Q15603&gt;0,INDEX(Q15603:Q37327,MATCH(TRUE,INDEX(Q15603:Q37327="",,),0)-1),"")</f>
        <v>10</v>
      </c>
      <c r="Q15603">
        <f t="shared" si="403"/>
        <v>3</v>
      </c>
      <c r="R15603">
        <f t="shared" si="401"/>
        <v>0</v>
      </c>
    </row>
    <row r="15604" spans="1:18" x14ac:dyDescent="0.3">
      <c r="A15604" t="s">
        <v>1031</v>
      </c>
      <c r="B15604" s="1">
        <v>38285</v>
      </c>
      <c r="C15604" t="s">
        <v>16</v>
      </c>
      <c r="D15604" t="s">
        <v>1101</v>
      </c>
      <c r="E15604" t="s">
        <v>1102</v>
      </c>
      <c r="G15604" t="s">
        <v>19</v>
      </c>
      <c r="H15604" t="s">
        <v>25</v>
      </c>
      <c r="I15604" t="s">
        <v>26</v>
      </c>
      <c r="J15604" t="s">
        <v>27</v>
      </c>
      <c r="K15604">
        <v>920.9</v>
      </c>
      <c r="L15604">
        <v>25.7</v>
      </c>
      <c r="M15604" t="s">
        <v>523</v>
      </c>
      <c r="N15604">
        <v>25.7</v>
      </c>
      <c r="P15604" cm="1">
        <f t="array" ref="P15604">IF(Q15604&gt;0,INDEX(Q15604:Q37328,MATCH(TRUE,INDEX(Q15604:Q37328="",,),0)-1),"")</f>
        <v>10</v>
      </c>
      <c r="Q15604">
        <f t="shared" si="403"/>
        <v>3</v>
      </c>
      <c r="R15604">
        <f t="shared" ref="R15604:R15667" si="404">IF(P15604="","",0)</f>
        <v>0</v>
      </c>
    </row>
    <row r="15605" spans="1:18" x14ac:dyDescent="0.3">
      <c r="A15605" t="s">
        <v>1031</v>
      </c>
      <c r="B15605" s="1">
        <v>38285</v>
      </c>
      <c r="C15605" t="s">
        <v>16</v>
      </c>
      <c r="D15605" t="s">
        <v>1101</v>
      </c>
      <c r="E15605" t="s">
        <v>1102</v>
      </c>
      <c r="G15605" s="6" t="s">
        <v>29</v>
      </c>
      <c r="H15605" t="s">
        <v>30</v>
      </c>
      <c r="I15605" t="s">
        <v>21</v>
      </c>
      <c r="J15605" t="s">
        <v>22</v>
      </c>
      <c r="K15605">
        <v>4.0999999999999996</v>
      </c>
      <c r="L15605">
        <v>138</v>
      </c>
      <c r="M15605" t="s">
        <v>523</v>
      </c>
      <c r="N15605">
        <v>138</v>
      </c>
      <c r="P15605" cm="1">
        <f t="array" ref="P15605">IF(Q15605&gt;0,INDEX(Q15605:Q37329,MATCH(TRUE,INDEX(Q15605:Q37329="",,),0)-1),"")</f>
        <v>10</v>
      </c>
      <c r="Q15605">
        <f t="shared" si="403"/>
        <v>3</v>
      </c>
      <c r="R15605">
        <f t="shared" si="404"/>
        <v>0</v>
      </c>
    </row>
    <row r="15606" spans="1:18" x14ac:dyDescent="0.3">
      <c r="A15606" t="s">
        <v>1031</v>
      </c>
      <c r="B15606" s="1">
        <v>38285</v>
      </c>
      <c r="C15606" t="s">
        <v>16</v>
      </c>
      <c r="D15606" t="s">
        <v>1101</v>
      </c>
      <c r="E15606" t="s">
        <v>1102</v>
      </c>
      <c r="G15606" t="s">
        <v>19</v>
      </c>
      <c r="H15606" t="s">
        <v>25</v>
      </c>
      <c r="I15606" t="s">
        <v>21</v>
      </c>
      <c r="J15606" t="s">
        <v>22</v>
      </c>
      <c r="K15606">
        <v>74.400000000000006</v>
      </c>
      <c r="L15606">
        <v>110</v>
      </c>
      <c r="M15606" t="s">
        <v>59</v>
      </c>
      <c r="N15606">
        <v>150</v>
      </c>
      <c r="P15606" cm="1">
        <f t="array" ref="P15606">IF(Q15606&gt;0,INDEX(Q15606:Q37330,MATCH(TRUE,INDEX(Q15606:Q37330="",,),0)-1),"")</f>
        <v>10</v>
      </c>
      <c r="Q15606">
        <f t="shared" si="403"/>
        <v>4</v>
      </c>
      <c r="R15606">
        <f t="shared" si="404"/>
        <v>0</v>
      </c>
    </row>
    <row r="15607" spans="1:18" x14ac:dyDescent="0.3">
      <c r="A15607" t="s">
        <v>1031</v>
      </c>
      <c r="B15607" s="1">
        <v>38285</v>
      </c>
      <c r="C15607" t="s">
        <v>16</v>
      </c>
      <c r="D15607" t="s">
        <v>1101</v>
      </c>
      <c r="E15607" t="s">
        <v>1102</v>
      </c>
      <c r="G15607" t="s">
        <v>19</v>
      </c>
      <c r="H15607" t="s">
        <v>30</v>
      </c>
      <c r="I15607" t="s">
        <v>26</v>
      </c>
      <c r="J15607" t="s">
        <v>27</v>
      </c>
      <c r="K15607">
        <v>236.3</v>
      </c>
      <c r="L15607">
        <v>15.35</v>
      </c>
      <c r="M15607" t="s">
        <v>59</v>
      </c>
      <c r="N15607">
        <v>25</v>
      </c>
      <c r="P15607" cm="1">
        <f t="array" ref="P15607">IF(Q15607&gt;0,INDEX(Q15607:Q37331,MATCH(TRUE,INDEX(Q15607:Q37331="",,),0)-1),"")</f>
        <v>10</v>
      </c>
      <c r="Q15607">
        <f t="shared" si="403"/>
        <v>4</v>
      </c>
      <c r="R15607">
        <f t="shared" si="404"/>
        <v>0</v>
      </c>
    </row>
    <row r="15608" spans="1:18" x14ac:dyDescent="0.3">
      <c r="A15608" t="s">
        <v>1031</v>
      </c>
      <c r="B15608" s="1">
        <v>38285</v>
      </c>
      <c r="C15608" t="s">
        <v>16</v>
      </c>
      <c r="D15608" t="s">
        <v>1101</v>
      </c>
      <c r="E15608" t="s">
        <v>1102</v>
      </c>
      <c r="G15608" t="s">
        <v>19</v>
      </c>
      <c r="H15608" t="s">
        <v>25</v>
      </c>
      <c r="I15608" t="s">
        <v>26</v>
      </c>
      <c r="J15608" t="s">
        <v>27</v>
      </c>
      <c r="K15608">
        <v>920.9</v>
      </c>
      <c r="L15608">
        <v>25.7</v>
      </c>
      <c r="M15608" t="s">
        <v>59</v>
      </c>
      <c r="N15608">
        <v>35</v>
      </c>
      <c r="P15608" cm="1">
        <f t="array" ref="P15608">IF(Q15608&gt;0,INDEX(Q15608:Q37332,MATCH(TRUE,INDEX(Q15608:Q37332="",,),0)-1),"")</f>
        <v>10</v>
      </c>
      <c r="Q15608">
        <f t="shared" si="403"/>
        <v>4</v>
      </c>
      <c r="R15608">
        <f t="shared" si="404"/>
        <v>0</v>
      </c>
    </row>
    <row r="15609" spans="1:18" x14ac:dyDescent="0.3">
      <c r="A15609" t="s">
        <v>1031</v>
      </c>
      <c r="B15609" s="1">
        <v>38285</v>
      </c>
      <c r="C15609" t="s">
        <v>16</v>
      </c>
      <c r="D15609" t="s">
        <v>1101</v>
      </c>
      <c r="E15609" t="s">
        <v>1102</v>
      </c>
      <c r="G15609" s="6" t="s">
        <v>29</v>
      </c>
      <c r="H15609" t="s">
        <v>30</v>
      </c>
      <c r="I15609" t="s">
        <v>21</v>
      </c>
      <c r="J15609" t="s">
        <v>22</v>
      </c>
      <c r="K15609">
        <v>4.0999999999999996</v>
      </c>
      <c r="L15609">
        <v>138</v>
      </c>
      <c r="M15609" t="s">
        <v>59</v>
      </c>
      <c r="N15609">
        <v>138</v>
      </c>
      <c r="P15609" cm="1">
        <f t="array" ref="P15609">IF(Q15609&gt;0,INDEX(Q15609:Q37333,MATCH(TRUE,INDEX(Q15609:Q37333="",,),0)-1),"")</f>
        <v>10</v>
      </c>
      <c r="Q15609">
        <f t="shared" si="403"/>
        <v>4</v>
      </c>
      <c r="R15609">
        <f t="shared" si="404"/>
        <v>0</v>
      </c>
    </row>
    <row r="15610" spans="1:18" x14ac:dyDescent="0.3">
      <c r="A15610" t="s">
        <v>1031</v>
      </c>
      <c r="B15610" s="1">
        <v>38285</v>
      </c>
      <c r="C15610" t="s">
        <v>16</v>
      </c>
      <c r="D15610" t="s">
        <v>1101</v>
      </c>
      <c r="E15610" t="s">
        <v>1102</v>
      </c>
      <c r="G15610" t="s">
        <v>19</v>
      </c>
      <c r="H15610" t="s">
        <v>25</v>
      </c>
      <c r="I15610" t="s">
        <v>21</v>
      </c>
      <c r="J15610" t="s">
        <v>22</v>
      </c>
      <c r="K15610">
        <v>74.400000000000006</v>
      </c>
      <c r="L15610">
        <v>110</v>
      </c>
      <c r="M15610" t="s">
        <v>927</v>
      </c>
      <c r="N15610">
        <v>120</v>
      </c>
      <c r="P15610" cm="1">
        <f t="array" ref="P15610">IF(Q15610&gt;0,INDEX(Q15610:Q37334,MATCH(TRUE,INDEX(Q15610:Q37334="",,),0)-1),"")</f>
        <v>10</v>
      </c>
      <c r="Q15610">
        <f t="shared" si="403"/>
        <v>5</v>
      </c>
      <c r="R15610">
        <f t="shared" si="404"/>
        <v>0</v>
      </c>
    </row>
    <row r="15611" spans="1:18" x14ac:dyDescent="0.3">
      <c r="A15611" t="s">
        <v>1031</v>
      </c>
      <c r="B15611" s="1">
        <v>38285</v>
      </c>
      <c r="C15611" t="s">
        <v>16</v>
      </c>
      <c r="D15611" t="s">
        <v>1101</v>
      </c>
      <c r="E15611" t="s">
        <v>1102</v>
      </c>
      <c r="G15611" t="s">
        <v>19</v>
      </c>
      <c r="H15611" t="s">
        <v>30</v>
      </c>
      <c r="I15611" t="s">
        <v>26</v>
      </c>
      <c r="J15611" t="s">
        <v>27</v>
      </c>
      <c r="K15611">
        <v>236.3</v>
      </c>
      <c r="L15611">
        <v>15.35</v>
      </c>
      <c r="M15611" t="s">
        <v>927</v>
      </c>
      <c r="N15611">
        <v>28</v>
      </c>
      <c r="P15611" cm="1">
        <f t="array" ref="P15611">IF(Q15611&gt;0,INDEX(Q15611:Q37335,MATCH(TRUE,INDEX(Q15611:Q37335="",,),0)-1),"")</f>
        <v>10</v>
      </c>
      <c r="Q15611">
        <f t="shared" si="403"/>
        <v>5</v>
      </c>
      <c r="R15611">
        <f t="shared" si="404"/>
        <v>0</v>
      </c>
    </row>
    <row r="15612" spans="1:18" x14ac:dyDescent="0.3">
      <c r="A15612" t="s">
        <v>1031</v>
      </c>
      <c r="B15612" s="1">
        <v>38285</v>
      </c>
      <c r="C15612" t="s">
        <v>16</v>
      </c>
      <c r="D15612" t="s">
        <v>1101</v>
      </c>
      <c r="E15612" t="s">
        <v>1102</v>
      </c>
      <c r="G15612" t="s">
        <v>19</v>
      </c>
      <c r="H15612" t="s">
        <v>25</v>
      </c>
      <c r="I15612" t="s">
        <v>26</v>
      </c>
      <c r="J15612" t="s">
        <v>27</v>
      </c>
      <c r="K15612">
        <v>920.9</v>
      </c>
      <c r="L15612">
        <v>25.7</v>
      </c>
      <c r="M15612" t="s">
        <v>927</v>
      </c>
      <c r="N15612">
        <v>33</v>
      </c>
      <c r="P15612" cm="1">
        <f t="array" ref="P15612">IF(Q15612&gt;0,INDEX(Q15612:Q37336,MATCH(TRUE,INDEX(Q15612:Q37336="",,),0)-1),"")</f>
        <v>10</v>
      </c>
      <c r="Q15612">
        <f t="shared" si="403"/>
        <v>5</v>
      </c>
      <c r="R15612">
        <f t="shared" si="404"/>
        <v>0</v>
      </c>
    </row>
    <row r="15613" spans="1:18" x14ac:dyDescent="0.3">
      <c r="A15613" t="s">
        <v>1031</v>
      </c>
      <c r="B15613" s="1">
        <v>38285</v>
      </c>
      <c r="C15613" t="s">
        <v>16</v>
      </c>
      <c r="D15613" t="s">
        <v>1101</v>
      </c>
      <c r="E15613" t="s">
        <v>1102</v>
      </c>
      <c r="G15613" s="6" t="s">
        <v>29</v>
      </c>
      <c r="H15613" t="s">
        <v>30</v>
      </c>
      <c r="I15613" t="s">
        <v>21</v>
      </c>
      <c r="J15613" t="s">
        <v>22</v>
      </c>
      <c r="K15613">
        <v>4.0999999999999996</v>
      </c>
      <c r="L15613">
        <v>138</v>
      </c>
      <c r="M15613" t="s">
        <v>927</v>
      </c>
      <c r="N15613">
        <v>138</v>
      </c>
      <c r="P15613" cm="1">
        <f t="array" ref="P15613">IF(Q15613&gt;0,INDEX(Q15613:Q37337,MATCH(TRUE,INDEX(Q15613:Q37337="",,),0)-1),"")</f>
        <v>10</v>
      </c>
      <c r="Q15613">
        <f t="shared" si="403"/>
        <v>5</v>
      </c>
      <c r="R15613">
        <f t="shared" si="404"/>
        <v>0</v>
      </c>
    </row>
    <row r="15614" spans="1:18" x14ac:dyDescent="0.3">
      <c r="A15614" t="s">
        <v>1031</v>
      </c>
      <c r="B15614" s="1">
        <v>38285</v>
      </c>
      <c r="C15614" t="s">
        <v>16</v>
      </c>
      <c r="D15614" t="s">
        <v>1101</v>
      </c>
      <c r="E15614" t="s">
        <v>1102</v>
      </c>
      <c r="G15614" t="s">
        <v>19</v>
      </c>
      <c r="H15614" t="s">
        <v>25</v>
      </c>
      <c r="I15614" t="s">
        <v>21</v>
      </c>
      <c r="J15614" t="s">
        <v>22</v>
      </c>
      <c r="K15614">
        <v>74.400000000000006</v>
      </c>
      <c r="L15614">
        <v>110</v>
      </c>
      <c r="M15614" t="s">
        <v>1094</v>
      </c>
      <c r="N15614">
        <v>110</v>
      </c>
      <c r="P15614" cm="1">
        <f t="array" ref="P15614">IF(Q15614&gt;0,INDEX(Q15614:Q37338,MATCH(TRUE,INDEX(Q15614:Q37338="",,),0)-1),"")</f>
        <v>10</v>
      </c>
      <c r="Q15614">
        <f t="shared" si="403"/>
        <v>6</v>
      </c>
      <c r="R15614">
        <f t="shared" si="404"/>
        <v>0</v>
      </c>
    </row>
    <row r="15615" spans="1:18" x14ac:dyDescent="0.3">
      <c r="A15615" t="s">
        <v>1031</v>
      </c>
      <c r="B15615" s="1">
        <v>38285</v>
      </c>
      <c r="C15615" t="s">
        <v>16</v>
      </c>
      <c r="D15615" t="s">
        <v>1101</v>
      </c>
      <c r="E15615" t="s">
        <v>1102</v>
      </c>
      <c r="G15615" t="s">
        <v>19</v>
      </c>
      <c r="H15615" t="s">
        <v>30</v>
      </c>
      <c r="I15615" t="s">
        <v>26</v>
      </c>
      <c r="J15615" t="s">
        <v>27</v>
      </c>
      <c r="K15615">
        <v>236.3</v>
      </c>
      <c r="L15615">
        <v>15.35</v>
      </c>
      <c r="M15615" t="s">
        <v>1094</v>
      </c>
      <c r="N15615">
        <v>30</v>
      </c>
      <c r="P15615" cm="1">
        <f t="array" ref="P15615">IF(Q15615&gt;0,INDEX(Q15615:Q37339,MATCH(TRUE,INDEX(Q15615:Q37339="",,),0)-1),"")</f>
        <v>10</v>
      </c>
      <c r="Q15615">
        <f t="shared" si="403"/>
        <v>6</v>
      </c>
      <c r="R15615">
        <f t="shared" si="404"/>
        <v>0</v>
      </c>
    </row>
    <row r="15616" spans="1:18" x14ac:dyDescent="0.3">
      <c r="A15616" t="s">
        <v>1031</v>
      </c>
      <c r="B15616" s="1">
        <v>38285</v>
      </c>
      <c r="C15616" t="s">
        <v>16</v>
      </c>
      <c r="D15616" t="s">
        <v>1101</v>
      </c>
      <c r="E15616" t="s">
        <v>1102</v>
      </c>
      <c r="G15616" t="s">
        <v>19</v>
      </c>
      <c r="H15616" t="s">
        <v>25</v>
      </c>
      <c r="I15616" t="s">
        <v>26</v>
      </c>
      <c r="J15616" t="s">
        <v>27</v>
      </c>
      <c r="K15616">
        <v>920.9</v>
      </c>
      <c r="L15616">
        <v>25.7</v>
      </c>
      <c r="M15616" t="s">
        <v>1094</v>
      </c>
      <c r="N15616">
        <v>27.5</v>
      </c>
      <c r="P15616" cm="1">
        <f t="array" ref="P15616">IF(Q15616&gt;0,INDEX(Q15616:Q37340,MATCH(TRUE,INDEX(Q15616:Q37340="",,),0)-1),"")</f>
        <v>10</v>
      </c>
      <c r="Q15616">
        <f t="shared" si="403"/>
        <v>6</v>
      </c>
      <c r="R15616">
        <f t="shared" si="404"/>
        <v>0</v>
      </c>
    </row>
    <row r="15617" spans="1:18" x14ac:dyDescent="0.3">
      <c r="A15617" t="s">
        <v>1031</v>
      </c>
      <c r="B15617" s="1">
        <v>38285</v>
      </c>
      <c r="C15617" t="s">
        <v>16</v>
      </c>
      <c r="D15617" t="s">
        <v>1101</v>
      </c>
      <c r="E15617" t="s">
        <v>1102</v>
      </c>
      <c r="G15617" s="6" t="s">
        <v>29</v>
      </c>
      <c r="H15617" t="s">
        <v>30</v>
      </c>
      <c r="I15617" t="s">
        <v>21</v>
      </c>
      <c r="J15617" t="s">
        <v>22</v>
      </c>
      <c r="K15617">
        <v>4.0999999999999996</v>
      </c>
      <c r="L15617">
        <v>138</v>
      </c>
      <c r="M15617" t="s">
        <v>1094</v>
      </c>
      <c r="N15617">
        <v>138</v>
      </c>
      <c r="P15617" cm="1">
        <f t="array" ref="P15617">IF(Q15617&gt;0,INDEX(Q15617:Q37341,MATCH(TRUE,INDEX(Q15617:Q37341="",,),0)-1),"")</f>
        <v>10</v>
      </c>
      <c r="Q15617">
        <f t="shared" si="403"/>
        <v>6</v>
      </c>
      <c r="R15617">
        <f t="shared" si="404"/>
        <v>0</v>
      </c>
    </row>
    <row r="15618" spans="1:18" x14ac:dyDescent="0.3">
      <c r="A15618" t="s">
        <v>1031</v>
      </c>
      <c r="B15618" s="1">
        <v>38285</v>
      </c>
      <c r="C15618" t="s">
        <v>16</v>
      </c>
      <c r="D15618" t="s">
        <v>1101</v>
      </c>
      <c r="E15618" t="s">
        <v>1102</v>
      </c>
      <c r="G15618" t="s">
        <v>19</v>
      </c>
      <c r="H15618" t="s">
        <v>25</v>
      </c>
      <c r="I15618" t="s">
        <v>21</v>
      </c>
      <c r="J15618" t="s">
        <v>22</v>
      </c>
      <c r="K15618">
        <v>74.400000000000006</v>
      </c>
      <c r="L15618">
        <v>110</v>
      </c>
      <c r="M15618" t="s">
        <v>958</v>
      </c>
      <c r="N15618">
        <v>110</v>
      </c>
      <c r="P15618" cm="1">
        <f t="array" ref="P15618">IF(Q15618&gt;0,INDEX(Q15618:Q37342,MATCH(TRUE,INDEX(Q15618:Q37342="",,),0)-1),"")</f>
        <v>10</v>
      </c>
      <c r="Q15618">
        <f t="shared" si="403"/>
        <v>7</v>
      </c>
      <c r="R15618">
        <f t="shared" si="404"/>
        <v>0</v>
      </c>
    </row>
    <row r="15619" spans="1:18" x14ac:dyDescent="0.3">
      <c r="A15619" t="s">
        <v>1031</v>
      </c>
      <c r="B15619" s="1">
        <v>38285</v>
      </c>
      <c r="C15619" t="s">
        <v>16</v>
      </c>
      <c r="D15619" t="s">
        <v>1101</v>
      </c>
      <c r="E15619" t="s">
        <v>1102</v>
      </c>
      <c r="G15619" t="s">
        <v>19</v>
      </c>
      <c r="H15619" t="s">
        <v>30</v>
      </c>
      <c r="I15619" t="s">
        <v>26</v>
      </c>
      <c r="J15619" t="s">
        <v>27</v>
      </c>
      <c r="K15619">
        <v>236.3</v>
      </c>
      <c r="L15619">
        <v>15.35</v>
      </c>
      <c r="M15619" t="s">
        <v>958</v>
      </c>
      <c r="N15619">
        <v>20</v>
      </c>
      <c r="P15619" cm="1">
        <f t="array" ref="P15619">IF(Q15619&gt;0,INDEX(Q15619:Q37343,MATCH(TRUE,INDEX(Q15619:Q37343="",,),0)-1),"")</f>
        <v>10</v>
      </c>
      <c r="Q15619">
        <f t="shared" si="403"/>
        <v>7</v>
      </c>
      <c r="R15619">
        <f t="shared" si="404"/>
        <v>0</v>
      </c>
    </row>
    <row r="15620" spans="1:18" x14ac:dyDescent="0.3">
      <c r="A15620" t="s">
        <v>1031</v>
      </c>
      <c r="B15620" s="1">
        <v>38285</v>
      </c>
      <c r="C15620" t="s">
        <v>16</v>
      </c>
      <c r="D15620" t="s">
        <v>1101</v>
      </c>
      <c r="E15620" t="s">
        <v>1102</v>
      </c>
      <c r="G15620" t="s">
        <v>19</v>
      </c>
      <c r="H15620" t="s">
        <v>25</v>
      </c>
      <c r="I15620" t="s">
        <v>26</v>
      </c>
      <c r="J15620" t="s">
        <v>27</v>
      </c>
      <c r="K15620">
        <v>920.9</v>
      </c>
      <c r="L15620">
        <v>25.7</v>
      </c>
      <c r="M15620" t="s">
        <v>958</v>
      </c>
      <c r="N15620">
        <v>30</v>
      </c>
      <c r="P15620" cm="1">
        <f t="array" ref="P15620">IF(Q15620&gt;0,INDEX(Q15620:Q37344,MATCH(TRUE,INDEX(Q15620:Q37344="",,),0)-1),"")</f>
        <v>10</v>
      </c>
      <c r="Q15620">
        <f t="shared" si="403"/>
        <v>7</v>
      </c>
      <c r="R15620">
        <f t="shared" si="404"/>
        <v>0</v>
      </c>
    </row>
    <row r="15621" spans="1:18" x14ac:dyDescent="0.3">
      <c r="A15621" t="s">
        <v>1031</v>
      </c>
      <c r="B15621" s="1">
        <v>38285</v>
      </c>
      <c r="C15621" t="s">
        <v>16</v>
      </c>
      <c r="D15621" t="s">
        <v>1101</v>
      </c>
      <c r="E15621" t="s">
        <v>1102</v>
      </c>
      <c r="G15621" s="6" t="s">
        <v>29</v>
      </c>
      <c r="H15621" t="s">
        <v>30</v>
      </c>
      <c r="I15621" t="s">
        <v>21</v>
      </c>
      <c r="J15621" t="s">
        <v>22</v>
      </c>
      <c r="K15621">
        <v>4.0999999999999996</v>
      </c>
      <c r="L15621">
        <v>138</v>
      </c>
      <c r="M15621" t="s">
        <v>958</v>
      </c>
      <c r="N15621">
        <v>138</v>
      </c>
      <c r="P15621" cm="1">
        <f t="array" ref="P15621">IF(Q15621&gt;0,INDEX(Q15621:Q37345,MATCH(TRUE,INDEX(Q15621:Q37345="",,),0)-1),"")</f>
        <v>10</v>
      </c>
      <c r="Q15621">
        <f t="shared" si="403"/>
        <v>7</v>
      </c>
      <c r="R15621">
        <f t="shared" si="404"/>
        <v>0</v>
      </c>
    </row>
    <row r="15622" spans="1:18" x14ac:dyDescent="0.3">
      <c r="A15622" t="s">
        <v>1031</v>
      </c>
      <c r="B15622" s="1">
        <v>38285</v>
      </c>
      <c r="C15622" t="s">
        <v>16</v>
      </c>
      <c r="D15622" t="s">
        <v>1101</v>
      </c>
      <c r="E15622" t="s">
        <v>1102</v>
      </c>
      <c r="G15622" t="s">
        <v>19</v>
      </c>
      <c r="H15622" t="s">
        <v>25</v>
      </c>
      <c r="I15622" t="s">
        <v>21</v>
      </c>
      <c r="J15622" t="s">
        <v>22</v>
      </c>
      <c r="K15622">
        <v>74.400000000000006</v>
      </c>
      <c r="L15622">
        <v>110</v>
      </c>
      <c r="M15622" t="s">
        <v>44</v>
      </c>
      <c r="N15622">
        <v>110</v>
      </c>
      <c r="P15622" cm="1">
        <f t="array" ref="P15622">IF(Q15622&gt;0,INDEX(Q15622:Q37346,MATCH(TRUE,INDEX(Q15622:Q37346="",,),0)-1),"")</f>
        <v>10</v>
      </c>
      <c r="Q15622">
        <f t="shared" si="403"/>
        <v>8</v>
      </c>
      <c r="R15622">
        <f t="shared" si="404"/>
        <v>0</v>
      </c>
    </row>
    <row r="15623" spans="1:18" x14ac:dyDescent="0.3">
      <c r="A15623" t="s">
        <v>1031</v>
      </c>
      <c r="B15623" s="1">
        <v>38285</v>
      </c>
      <c r="C15623" t="s">
        <v>16</v>
      </c>
      <c r="D15623" t="s">
        <v>1101</v>
      </c>
      <c r="E15623" t="s">
        <v>1102</v>
      </c>
      <c r="G15623" t="s">
        <v>19</v>
      </c>
      <c r="H15623" t="s">
        <v>30</v>
      </c>
      <c r="I15623" t="s">
        <v>26</v>
      </c>
      <c r="J15623" t="s">
        <v>27</v>
      </c>
      <c r="K15623">
        <v>236.3</v>
      </c>
      <c r="L15623">
        <v>15.35</v>
      </c>
      <c r="M15623" t="s">
        <v>44</v>
      </c>
      <c r="N15623">
        <v>15.35</v>
      </c>
      <c r="P15623" cm="1">
        <f t="array" ref="P15623">IF(Q15623&gt;0,INDEX(Q15623:Q37347,MATCH(TRUE,INDEX(Q15623:Q37347="",,),0)-1),"")</f>
        <v>10</v>
      </c>
      <c r="Q15623">
        <f t="shared" si="403"/>
        <v>8</v>
      </c>
      <c r="R15623">
        <f t="shared" si="404"/>
        <v>0</v>
      </c>
    </row>
    <row r="15624" spans="1:18" x14ac:dyDescent="0.3">
      <c r="A15624" t="s">
        <v>1031</v>
      </c>
      <c r="B15624" s="1">
        <v>38285</v>
      </c>
      <c r="C15624" t="s">
        <v>16</v>
      </c>
      <c r="D15624" t="s">
        <v>1101</v>
      </c>
      <c r="E15624" t="s">
        <v>1102</v>
      </c>
      <c r="G15624" t="s">
        <v>19</v>
      </c>
      <c r="H15624" t="s">
        <v>25</v>
      </c>
      <c r="I15624" t="s">
        <v>26</v>
      </c>
      <c r="J15624" t="s">
        <v>27</v>
      </c>
      <c r="K15624">
        <v>920.9</v>
      </c>
      <c r="L15624">
        <v>25.7</v>
      </c>
      <c r="M15624" t="s">
        <v>44</v>
      </c>
      <c r="N15624">
        <v>30.9</v>
      </c>
      <c r="P15624" cm="1">
        <f t="array" ref="P15624">IF(Q15624&gt;0,INDEX(Q15624:Q37348,MATCH(TRUE,INDEX(Q15624:Q37348="",,),0)-1),"")</f>
        <v>10</v>
      </c>
      <c r="Q15624">
        <f t="shared" si="403"/>
        <v>8</v>
      </c>
      <c r="R15624">
        <f t="shared" si="404"/>
        <v>0</v>
      </c>
    </row>
    <row r="15625" spans="1:18" x14ac:dyDescent="0.3">
      <c r="A15625" t="s">
        <v>1031</v>
      </c>
      <c r="B15625" s="1">
        <v>38285</v>
      </c>
      <c r="C15625" t="s">
        <v>16</v>
      </c>
      <c r="D15625" t="s">
        <v>1101</v>
      </c>
      <c r="E15625" t="s">
        <v>1102</v>
      </c>
      <c r="G15625" s="6" t="s">
        <v>29</v>
      </c>
      <c r="H15625" t="s">
        <v>30</v>
      </c>
      <c r="I15625" t="s">
        <v>21</v>
      </c>
      <c r="J15625" t="s">
        <v>22</v>
      </c>
      <c r="K15625">
        <v>4.0999999999999996</v>
      </c>
      <c r="L15625">
        <v>138</v>
      </c>
      <c r="M15625" t="s">
        <v>44</v>
      </c>
      <c r="N15625">
        <v>138</v>
      </c>
      <c r="P15625" cm="1">
        <f t="array" ref="P15625">IF(Q15625&gt;0,INDEX(Q15625:Q37349,MATCH(TRUE,INDEX(Q15625:Q37349="",,),0)-1),"")</f>
        <v>10</v>
      </c>
      <c r="Q15625">
        <f t="shared" si="403"/>
        <v>8</v>
      </c>
      <c r="R15625">
        <f t="shared" si="404"/>
        <v>0</v>
      </c>
    </row>
    <row r="15626" spans="1:18" x14ac:dyDescent="0.3">
      <c r="A15626" t="s">
        <v>1031</v>
      </c>
      <c r="B15626" s="1">
        <v>38285</v>
      </c>
      <c r="C15626" t="s">
        <v>16</v>
      </c>
      <c r="D15626" t="s">
        <v>1101</v>
      </c>
      <c r="E15626" t="s">
        <v>1102</v>
      </c>
      <c r="G15626" t="s">
        <v>19</v>
      </c>
      <c r="H15626" t="s">
        <v>25</v>
      </c>
      <c r="I15626" t="s">
        <v>21</v>
      </c>
      <c r="J15626" t="s">
        <v>22</v>
      </c>
      <c r="K15626">
        <v>74.400000000000006</v>
      </c>
      <c r="L15626">
        <v>110</v>
      </c>
      <c r="M15626" t="s">
        <v>189</v>
      </c>
      <c r="N15626">
        <v>110</v>
      </c>
      <c r="P15626" cm="1">
        <f t="array" ref="P15626">IF(Q15626&gt;0,INDEX(Q15626:Q37350,MATCH(TRUE,INDEX(Q15626:Q37350="",,),0)-1),"")</f>
        <v>10</v>
      </c>
      <c r="Q15626">
        <f t="shared" si="403"/>
        <v>9</v>
      </c>
      <c r="R15626">
        <f t="shared" si="404"/>
        <v>0</v>
      </c>
    </row>
    <row r="15627" spans="1:18" x14ac:dyDescent="0.3">
      <c r="A15627" t="s">
        <v>1031</v>
      </c>
      <c r="B15627" s="1">
        <v>38285</v>
      </c>
      <c r="C15627" t="s">
        <v>16</v>
      </c>
      <c r="D15627" t="s">
        <v>1101</v>
      </c>
      <c r="E15627" t="s">
        <v>1102</v>
      </c>
      <c r="G15627" t="s">
        <v>19</v>
      </c>
      <c r="H15627" t="s">
        <v>30</v>
      </c>
      <c r="I15627" t="s">
        <v>26</v>
      </c>
      <c r="J15627" t="s">
        <v>27</v>
      </c>
      <c r="K15627">
        <v>236.3</v>
      </c>
      <c r="L15627">
        <v>15.35</v>
      </c>
      <c r="M15627" t="s">
        <v>189</v>
      </c>
      <c r="N15627">
        <v>29.98</v>
      </c>
      <c r="P15627" cm="1">
        <f t="array" ref="P15627">IF(Q15627&gt;0,INDEX(Q15627:Q37351,MATCH(TRUE,INDEX(Q15627:Q37351="",,),0)-1),"")</f>
        <v>10</v>
      </c>
      <c r="Q15627">
        <f t="shared" si="403"/>
        <v>9</v>
      </c>
      <c r="R15627">
        <f t="shared" si="404"/>
        <v>0</v>
      </c>
    </row>
    <row r="15628" spans="1:18" x14ac:dyDescent="0.3">
      <c r="A15628" t="s">
        <v>1031</v>
      </c>
      <c r="B15628" s="1">
        <v>38285</v>
      </c>
      <c r="C15628" t="s">
        <v>16</v>
      </c>
      <c r="D15628" t="s">
        <v>1101</v>
      </c>
      <c r="E15628" t="s">
        <v>1102</v>
      </c>
      <c r="G15628" t="s">
        <v>19</v>
      </c>
      <c r="H15628" t="s">
        <v>25</v>
      </c>
      <c r="I15628" t="s">
        <v>26</v>
      </c>
      <c r="J15628" t="s">
        <v>27</v>
      </c>
      <c r="K15628">
        <v>920.9</v>
      </c>
      <c r="L15628">
        <v>25.7</v>
      </c>
      <c r="M15628" t="s">
        <v>189</v>
      </c>
      <c r="N15628">
        <v>25.7</v>
      </c>
      <c r="P15628" cm="1">
        <f t="array" ref="P15628">IF(Q15628&gt;0,INDEX(Q15628:Q37352,MATCH(TRUE,INDEX(Q15628:Q37352="",,),0)-1),"")</f>
        <v>10</v>
      </c>
      <c r="Q15628">
        <f t="shared" si="403"/>
        <v>9</v>
      </c>
      <c r="R15628">
        <f t="shared" si="404"/>
        <v>0</v>
      </c>
    </row>
    <row r="15629" spans="1:18" x14ac:dyDescent="0.3">
      <c r="A15629" t="s">
        <v>1031</v>
      </c>
      <c r="B15629" s="1">
        <v>38285</v>
      </c>
      <c r="C15629" t="s">
        <v>16</v>
      </c>
      <c r="D15629" t="s">
        <v>1101</v>
      </c>
      <c r="E15629" t="s">
        <v>1102</v>
      </c>
      <c r="G15629" s="6" t="s">
        <v>29</v>
      </c>
      <c r="H15629" t="s">
        <v>30</v>
      </c>
      <c r="I15629" t="s">
        <v>21</v>
      </c>
      <c r="J15629" t="s">
        <v>22</v>
      </c>
      <c r="K15629">
        <v>4.0999999999999996</v>
      </c>
      <c r="L15629">
        <v>138</v>
      </c>
      <c r="M15629" t="s">
        <v>189</v>
      </c>
      <c r="N15629">
        <v>138</v>
      </c>
      <c r="P15629" cm="1">
        <f t="array" ref="P15629">IF(Q15629&gt;0,INDEX(Q15629:Q37353,MATCH(TRUE,INDEX(Q15629:Q37353="",,),0)-1),"")</f>
        <v>10</v>
      </c>
      <c r="Q15629">
        <f t="shared" si="403"/>
        <v>9</v>
      </c>
      <c r="R15629">
        <f t="shared" si="404"/>
        <v>0</v>
      </c>
    </row>
    <row r="15630" spans="1:18" x14ac:dyDescent="0.3">
      <c r="A15630" t="s">
        <v>1031</v>
      </c>
      <c r="B15630" s="1">
        <v>38285</v>
      </c>
      <c r="C15630" t="s">
        <v>16</v>
      </c>
      <c r="D15630" t="s">
        <v>1101</v>
      </c>
      <c r="E15630" t="s">
        <v>1102</v>
      </c>
      <c r="G15630" t="s">
        <v>19</v>
      </c>
      <c r="H15630" t="s">
        <v>25</v>
      </c>
      <c r="I15630" t="s">
        <v>21</v>
      </c>
      <c r="J15630" t="s">
        <v>22</v>
      </c>
      <c r="K15630">
        <v>74.400000000000006</v>
      </c>
      <c r="L15630">
        <v>110</v>
      </c>
      <c r="M15630" t="s">
        <v>922</v>
      </c>
      <c r="N15630">
        <v>110</v>
      </c>
      <c r="P15630" cm="1">
        <f t="array" ref="P15630">IF(Q15630&gt;0,INDEX(Q15630:Q37354,MATCH(TRUE,INDEX(Q15630:Q37354="",,),0)-1),"")</f>
        <v>10</v>
      </c>
      <c r="Q15630">
        <f t="shared" si="403"/>
        <v>10</v>
      </c>
      <c r="R15630">
        <f t="shared" si="404"/>
        <v>0</v>
      </c>
    </row>
    <row r="15631" spans="1:18" x14ac:dyDescent="0.3">
      <c r="A15631" t="s">
        <v>1031</v>
      </c>
      <c r="B15631" s="1">
        <v>38285</v>
      </c>
      <c r="C15631" t="s">
        <v>16</v>
      </c>
      <c r="D15631" t="s">
        <v>1101</v>
      </c>
      <c r="E15631" t="s">
        <v>1102</v>
      </c>
      <c r="G15631" t="s">
        <v>19</v>
      </c>
      <c r="H15631" t="s">
        <v>30</v>
      </c>
      <c r="I15631" t="s">
        <v>26</v>
      </c>
      <c r="J15631" t="s">
        <v>27</v>
      </c>
      <c r="K15631">
        <v>236.3</v>
      </c>
      <c r="L15631">
        <v>15.35</v>
      </c>
      <c r="M15631" t="s">
        <v>922</v>
      </c>
      <c r="N15631">
        <v>20</v>
      </c>
      <c r="P15631" cm="1">
        <f t="array" ref="P15631">IF(Q15631&gt;0,INDEX(Q15631:Q37355,MATCH(TRUE,INDEX(Q15631:Q37355="",,),0)-1),"")</f>
        <v>10</v>
      </c>
      <c r="Q15631">
        <f t="shared" si="403"/>
        <v>10</v>
      </c>
      <c r="R15631">
        <f t="shared" si="404"/>
        <v>0</v>
      </c>
    </row>
    <row r="15632" spans="1:18" x14ac:dyDescent="0.3">
      <c r="A15632" t="s">
        <v>1031</v>
      </c>
      <c r="B15632" s="1">
        <v>38285</v>
      </c>
      <c r="C15632" t="s">
        <v>16</v>
      </c>
      <c r="D15632" t="s">
        <v>1101</v>
      </c>
      <c r="E15632" t="s">
        <v>1102</v>
      </c>
      <c r="G15632" t="s">
        <v>19</v>
      </c>
      <c r="H15632" t="s">
        <v>25</v>
      </c>
      <c r="I15632" t="s">
        <v>26</v>
      </c>
      <c r="J15632" t="s">
        <v>27</v>
      </c>
      <c r="K15632">
        <v>920.9</v>
      </c>
      <c r="L15632">
        <v>25.7</v>
      </c>
      <c r="M15632" t="s">
        <v>922</v>
      </c>
      <c r="N15632">
        <v>28</v>
      </c>
      <c r="P15632" cm="1">
        <f t="array" ref="P15632">IF(Q15632&gt;0,INDEX(Q15632:Q37356,MATCH(TRUE,INDEX(Q15632:Q37356="",,),0)-1),"")</f>
        <v>10</v>
      </c>
      <c r="Q15632">
        <f t="shared" si="403"/>
        <v>10</v>
      </c>
      <c r="R15632">
        <f t="shared" si="404"/>
        <v>0</v>
      </c>
    </row>
    <row r="15633" spans="1:18" x14ac:dyDescent="0.3">
      <c r="A15633" t="s">
        <v>1031</v>
      </c>
      <c r="B15633" s="1">
        <v>38285</v>
      </c>
      <c r="C15633" t="s">
        <v>16</v>
      </c>
      <c r="D15633" t="s">
        <v>1101</v>
      </c>
      <c r="E15633" t="s">
        <v>1102</v>
      </c>
      <c r="G15633" s="6" t="s">
        <v>29</v>
      </c>
      <c r="H15633" t="s">
        <v>30</v>
      </c>
      <c r="I15633" t="s">
        <v>21</v>
      </c>
      <c r="J15633" t="s">
        <v>22</v>
      </c>
      <c r="K15633">
        <v>4.0999999999999996</v>
      </c>
      <c r="L15633">
        <v>138</v>
      </c>
      <c r="M15633" t="s">
        <v>922</v>
      </c>
      <c r="N15633">
        <v>138</v>
      </c>
      <c r="P15633" cm="1">
        <f t="array" ref="P15633">IF(Q15633&gt;0,INDEX(Q15633:Q37357,MATCH(TRUE,INDEX(Q15633:Q37357="",,),0)-1),"")</f>
        <v>10</v>
      </c>
      <c r="Q15633">
        <f t="shared" si="403"/>
        <v>10</v>
      </c>
      <c r="R15633">
        <f t="shared" si="404"/>
        <v>0</v>
      </c>
    </row>
    <row r="15634" spans="1:18" x14ac:dyDescent="0.3">
      <c r="P15634" t="str" cm="1">
        <f t="array" ref="P15634">IF(Q15634&gt;0,INDEX(Q15634:Q37358,MATCH(TRUE,INDEX(Q15634:Q37358="",,),0)-1),"")</f>
        <v/>
      </c>
      <c r="R15634" t="str">
        <f t="shared" si="404"/>
        <v/>
      </c>
    </row>
    <row r="15635" spans="1:18" x14ac:dyDescent="0.3">
      <c r="A15635" t="s">
        <v>1031</v>
      </c>
      <c r="B15635" s="1">
        <v>38285</v>
      </c>
      <c r="C15635" t="s">
        <v>16</v>
      </c>
      <c r="D15635" t="s">
        <v>1103</v>
      </c>
      <c r="E15635" t="s">
        <v>1104</v>
      </c>
      <c r="G15635" t="s">
        <v>19</v>
      </c>
      <c r="H15635" t="s">
        <v>126</v>
      </c>
      <c r="I15635" t="s">
        <v>21</v>
      </c>
      <c r="J15635" t="s">
        <v>22</v>
      </c>
      <c r="K15635">
        <v>16.100000000000001</v>
      </c>
      <c r="L15635">
        <v>52</v>
      </c>
      <c r="M15635" t="s">
        <v>177</v>
      </c>
      <c r="N15635">
        <v>52</v>
      </c>
      <c r="O15635" t="s">
        <v>24</v>
      </c>
      <c r="P15635" cm="1">
        <f t="array" ref="P15635">IF(Q15635&gt;0,INDEX(Q15635:Q37359,MATCH(TRUE,INDEX(Q15635:Q37359="",,),0)-1),"")</f>
        <v>5</v>
      </c>
      <c r="Q15635">
        <f>INT((ROW()-15635)/9)+1</f>
        <v>1</v>
      </c>
      <c r="R15635">
        <f t="shared" si="404"/>
        <v>0</v>
      </c>
    </row>
    <row r="15636" spans="1:18" x14ac:dyDescent="0.3">
      <c r="A15636" t="s">
        <v>1031</v>
      </c>
      <c r="B15636" s="1">
        <v>38285</v>
      </c>
      <c r="C15636" t="s">
        <v>16</v>
      </c>
      <c r="D15636" t="s">
        <v>1103</v>
      </c>
      <c r="E15636" t="s">
        <v>1104</v>
      </c>
      <c r="G15636" t="s">
        <v>19</v>
      </c>
      <c r="H15636" t="s">
        <v>43</v>
      </c>
      <c r="I15636" t="s">
        <v>21</v>
      </c>
      <c r="J15636" t="s">
        <v>22</v>
      </c>
      <c r="K15636">
        <v>25.9</v>
      </c>
      <c r="L15636">
        <v>158</v>
      </c>
      <c r="M15636" t="s">
        <v>177</v>
      </c>
      <c r="N15636">
        <v>893</v>
      </c>
      <c r="O15636" t="s">
        <v>24</v>
      </c>
      <c r="P15636" cm="1">
        <f t="array" ref="P15636">IF(Q15636&gt;0,INDEX(Q15636:Q37360,MATCH(TRUE,INDEX(Q15636:Q37360="",,),0)-1),"")</f>
        <v>5</v>
      </c>
      <c r="Q15636">
        <f t="shared" ref="Q15636:Q15679" si="405">INT((ROW()-15635)/9)+1</f>
        <v>1</v>
      </c>
      <c r="R15636">
        <f t="shared" si="404"/>
        <v>0</v>
      </c>
    </row>
    <row r="15637" spans="1:18" x14ac:dyDescent="0.3">
      <c r="A15637" t="s">
        <v>1031</v>
      </c>
      <c r="B15637" s="1">
        <v>38285</v>
      </c>
      <c r="C15637" t="s">
        <v>16</v>
      </c>
      <c r="D15637" t="s">
        <v>1103</v>
      </c>
      <c r="E15637" t="s">
        <v>1104</v>
      </c>
      <c r="G15637" t="s">
        <v>19</v>
      </c>
      <c r="H15637" t="s">
        <v>30</v>
      </c>
      <c r="I15637" t="s">
        <v>26</v>
      </c>
      <c r="J15637" t="s">
        <v>27</v>
      </c>
      <c r="K15637">
        <v>122.8</v>
      </c>
      <c r="L15637">
        <v>16.850000000000001</v>
      </c>
      <c r="M15637" t="s">
        <v>177</v>
      </c>
      <c r="N15637">
        <v>16.850000000000001</v>
      </c>
      <c r="O15637" t="s">
        <v>24</v>
      </c>
      <c r="P15637" cm="1">
        <f t="array" ref="P15637">IF(Q15637&gt;0,INDEX(Q15637:Q37361,MATCH(TRUE,INDEX(Q15637:Q37361="",,),0)-1),"")</f>
        <v>5</v>
      </c>
      <c r="Q15637">
        <f t="shared" si="405"/>
        <v>1</v>
      </c>
      <c r="R15637">
        <f t="shared" si="404"/>
        <v>0</v>
      </c>
    </row>
    <row r="15638" spans="1:18" x14ac:dyDescent="0.3">
      <c r="A15638" t="s">
        <v>1031</v>
      </c>
      <c r="B15638" s="1">
        <v>38285</v>
      </c>
      <c r="C15638" t="s">
        <v>16</v>
      </c>
      <c r="D15638" t="s">
        <v>1103</v>
      </c>
      <c r="E15638" t="s">
        <v>1104</v>
      </c>
      <c r="G15638" t="s">
        <v>19</v>
      </c>
      <c r="H15638" t="s">
        <v>126</v>
      </c>
      <c r="I15638" t="s">
        <v>26</v>
      </c>
      <c r="J15638" t="s">
        <v>27</v>
      </c>
      <c r="K15638">
        <v>185.5</v>
      </c>
      <c r="L15638">
        <v>16.149999999999999</v>
      </c>
      <c r="M15638" t="s">
        <v>177</v>
      </c>
      <c r="N15638">
        <v>16.149999999999999</v>
      </c>
      <c r="O15638" t="s">
        <v>24</v>
      </c>
      <c r="P15638" cm="1">
        <f t="array" ref="P15638">IF(Q15638&gt;0,INDEX(Q15638:Q37362,MATCH(TRUE,INDEX(Q15638:Q37362="",,),0)-1),"")</f>
        <v>5</v>
      </c>
      <c r="Q15638">
        <f t="shared" si="405"/>
        <v>1</v>
      </c>
      <c r="R15638">
        <f t="shared" si="404"/>
        <v>0</v>
      </c>
    </row>
    <row r="15639" spans="1:18" x14ac:dyDescent="0.3">
      <c r="A15639" t="s">
        <v>1031</v>
      </c>
      <c r="B15639" s="1">
        <v>38285</v>
      </c>
      <c r="C15639" t="s">
        <v>16</v>
      </c>
      <c r="D15639" t="s">
        <v>1103</v>
      </c>
      <c r="E15639" t="s">
        <v>1104</v>
      </c>
      <c r="G15639" t="s">
        <v>19</v>
      </c>
      <c r="H15639" t="s">
        <v>43</v>
      </c>
      <c r="I15639" t="s">
        <v>26</v>
      </c>
      <c r="J15639" t="s">
        <v>27</v>
      </c>
      <c r="K15639">
        <v>169</v>
      </c>
      <c r="L15639">
        <v>17.149999999999999</v>
      </c>
      <c r="M15639" t="s">
        <v>177</v>
      </c>
      <c r="N15639">
        <v>17.149999999999999</v>
      </c>
      <c r="O15639" t="s">
        <v>24</v>
      </c>
      <c r="P15639" cm="1">
        <f t="array" ref="P15639">IF(Q15639&gt;0,INDEX(Q15639:Q37363,MATCH(TRUE,INDEX(Q15639:Q37363="",,),0)-1),"")</f>
        <v>5</v>
      </c>
      <c r="Q15639">
        <f t="shared" si="405"/>
        <v>1</v>
      </c>
      <c r="R15639">
        <f t="shared" si="404"/>
        <v>0</v>
      </c>
    </row>
    <row r="15640" spans="1:18" x14ac:dyDescent="0.3">
      <c r="A15640" t="s">
        <v>1031</v>
      </c>
      <c r="B15640" s="1">
        <v>38285</v>
      </c>
      <c r="C15640" t="s">
        <v>16</v>
      </c>
      <c r="D15640" t="s">
        <v>1103</v>
      </c>
      <c r="E15640" t="s">
        <v>1104</v>
      </c>
      <c r="G15640" t="s">
        <v>19</v>
      </c>
      <c r="H15640" t="s">
        <v>63</v>
      </c>
      <c r="I15640" t="s">
        <v>26</v>
      </c>
      <c r="J15640" t="s">
        <v>27</v>
      </c>
      <c r="K15640">
        <v>269.3</v>
      </c>
      <c r="L15640">
        <v>20.8</v>
      </c>
      <c r="M15640" t="s">
        <v>177</v>
      </c>
      <c r="N15640">
        <v>20.8</v>
      </c>
      <c r="O15640" t="s">
        <v>24</v>
      </c>
      <c r="P15640" cm="1">
        <f t="array" ref="P15640">IF(Q15640&gt;0,INDEX(Q15640:Q37364,MATCH(TRUE,INDEX(Q15640:Q37364="",,),0)-1),"")</f>
        <v>5</v>
      </c>
      <c r="Q15640">
        <f t="shared" si="405"/>
        <v>1</v>
      </c>
      <c r="R15640">
        <f t="shared" si="404"/>
        <v>0</v>
      </c>
    </row>
    <row r="15641" spans="1:18" x14ac:dyDescent="0.3">
      <c r="A15641" t="s">
        <v>1031</v>
      </c>
      <c r="B15641" s="1">
        <v>38285</v>
      </c>
      <c r="C15641" t="s">
        <v>16</v>
      </c>
      <c r="D15641" t="s">
        <v>1103</v>
      </c>
      <c r="E15641" t="s">
        <v>1104</v>
      </c>
      <c r="G15641" s="6" t="s">
        <v>29</v>
      </c>
      <c r="H15641" t="s">
        <v>99</v>
      </c>
      <c r="I15641" t="s">
        <v>26</v>
      </c>
      <c r="J15641" t="s">
        <v>27</v>
      </c>
      <c r="K15641">
        <v>6.5</v>
      </c>
      <c r="L15641">
        <v>8.1</v>
      </c>
      <c r="M15641" t="s">
        <v>177</v>
      </c>
      <c r="N15641">
        <v>8.1</v>
      </c>
      <c r="O15641" t="s">
        <v>24</v>
      </c>
      <c r="P15641" cm="1">
        <f t="array" ref="P15641">IF(Q15641&gt;0,INDEX(Q15641:Q37365,MATCH(TRUE,INDEX(Q15641:Q37365="",,),0)-1),"")</f>
        <v>5</v>
      </c>
      <c r="Q15641">
        <f t="shared" si="405"/>
        <v>1</v>
      </c>
      <c r="R15641">
        <f t="shared" si="404"/>
        <v>0</v>
      </c>
    </row>
    <row r="15642" spans="1:18" x14ac:dyDescent="0.3">
      <c r="A15642" t="s">
        <v>1031</v>
      </c>
      <c r="B15642" s="1">
        <v>38285</v>
      </c>
      <c r="C15642" t="s">
        <v>16</v>
      </c>
      <c r="D15642" t="s">
        <v>1103</v>
      </c>
      <c r="E15642" t="s">
        <v>1104</v>
      </c>
      <c r="G15642" s="6" t="s">
        <v>29</v>
      </c>
      <c r="H15642" t="s">
        <v>28</v>
      </c>
      <c r="I15642" t="s">
        <v>26</v>
      </c>
      <c r="J15642" t="s">
        <v>27</v>
      </c>
      <c r="K15642">
        <v>14.5</v>
      </c>
      <c r="L15642">
        <v>19</v>
      </c>
      <c r="M15642" t="s">
        <v>177</v>
      </c>
      <c r="N15642">
        <v>19</v>
      </c>
      <c r="O15642" t="s">
        <v>24</v>
      </c>
      <c r="P15642" cm="1">
        <f t="array" ref="P15642">IF(Q15642&gt;0,INDEX(Q15642:Q37366,MATCH(TRUE,INDEX(Q15642:Q37366="",,),0)-1),"")</f>
        <v>5</v>
      </c>
      <c r="Q15642">
        <f t="shared" si="405"/>
        <v>1</v>
      </c>
      <c r="R15642">
        <f t="shared" si="404"/>
        <v>0</v>
      </c>
    </row>
    <row r="15643" spans="1:18" x14ac:dyDescent="0.3">
      <c r="A15643" t="s">
        <v>1031</v>
      </c>
      <c r="B15643" s="1">
        <v>38285</v>
      </c>
      <c r="C15643" t="s">
        <v>16</v>
      </c>
      <c r="D15643" t="s">
        <v>1103</v>
      </c>
      <c r="E15643" t="s">
        <v>1104</v>
      </c>
      <c r="G15643" s="6" t="s">
        <v>29</v>
      </c>
      <c r="H15643" t="s">
        <v>154</v>
      </c>
      <c r="I15643" t="s">
        <v>26</v>
      </c>
      <c r="J15643" t="s">
        <v>27</v>
      </c>
      <c r="K15643">
        <v>7</v>
      </c>
      <c r="L15643">
        <v>4.8499999999999996</v>
      </c>
      <c r="M15643" t="s">
        <v>177</v>
      </c>
      <c r="N15643">
        <v>4.8499999999999996</v>
      </c>
      <c r="O15643" t="s">
        <v>24</v>
      </c>
      <c r="P15643" cm="1">
        <f t="array" ref="P15643">IF(Q15643&gt;0,INDEX(Q15643:Q37367,MATCH(TRUE,INDEX(Q15643:Q37367="",,),0)-1),"")</f>
        <v>5</v>
      </c>
      <c r="Q15643">
        <f t="shared" si="405"/>
        <v>1</v>
      </c>
      <c r="R15643">
        <f t="shared" si="404"/>
        <v>0</v>
      </c>
    </row>
    <row r="15644" spans="1:18" x14ac:dyDescent="0.3">
      <c r="A15644" t="s">
        <v>1031</v>
      </c>
      <c r="B15644" s="1">
        <v>38285</v>
      </c>
      <c r="C15644" t="s">
        <v>16</v>
      </c>
      <c r="D15644" t="s">
        <v>1103</v>
      </c>
      <c r="E15644" t="s">
        <v>1104</v>
      </c>
      <c r="G15644" t="s">
        <v>19</v>
      </c>
      <c r="H15644" t="s">
        <v>126</v>
      </c>
      <c r="I15644" t="s">
        <v>21</v>
      </c>
      <c r="J15644" t="s">
        <v>22</v>
      </c>
      <c r="K15644">
        <v>16.100000000000001</v>
      </c>
      <c r="L15644">
        <v>52</v>
      </c>
      <c r="M15644" t="s">
        <v>59</v>
      </c>
      <c r="N15644">
        <v>250</v>
      </c>
      <c r="P15644" cm="1">
        <f t="array" ref="P15644">IF(Q15644&gt;0,INDEX(Q15644:Q37368,MATCH(TRUE,INDEX(Q15644:Q37368="",,),0)-1),"")</f>
        <v>5</v>
      </c>
      <c r="Q15644">
        <f t="shared" si="405"/>
        <v>2</v>
      </c>
      <c r="R15644">
        <f t="shared" si="404"/>
        <v>0</v>
      </c>
    </row>
    <row r="15645" spans="1:18" x14ac:dyDescent="0.3">
      <c r="A15645" t="s">
        <v>1031</v>
      </c>
      <c r="B15645" s="1">
        <v>38285</v>
      </c>
      <c r="C15645" t="s">
        <v>16</v>
      </c>
      <c r="D15645" t="s">
        <v>1103</v>
      </c>
      <c r="E15645" t="s">
        <v>1104</v>
      </c>
      <c r="G15645" t="s">
        <v>19</v>
      </c>
      <c r="H15645" t="s">
        <v>43</v>
      </c>
      <c r="I15645" t="s">
        <v>21</v>
      </c>
      <c r="J15645" t="s">
        <v>22</v>
      </c>
      <c r="K15645">
        <v>25.9</v>
      </c>
      <c r="L15645">
        <v>158</v>
      </c>
      <c r="M15645" t="s">
        <v>59</v>
      </c>
      <c r="N15645">
        <v>250</v>
      </c>
      <c r="P15645" cm="1">
        <f t="array" ref="P15645">IF(Q15645&gt;0,INDEX(Q15645:Q37369,MATCH(TRUE,INDEX(Q15645:Q37369="",,),0)-1),"")</f>
        <v>5</v>
      </c>
      <c r="Q15645">
        <f t="shared" si="405"/>
        <v>2</v>
      </c>
      <c r="R15645">
        <f t="shared" si="404"/>
        <v>0</v>
      </c>
    </row>
    <row r="15646" spans="1:18" x14ac:dyDescent="0.3">
      <c r="A15646" t="s">
        <v>1031</v>
      </c>
      <c r="B15646" s="1">
        <v>38285</v>
      </c>
      <c r="C15646" t="s">
        <v>16</v>
      </c>
      <c r="D15646" t="s">
        <v>1103</v>
      </c>
      <c r="E15646" t="s">
        <v>1104</v>
      </c>
      <c r="G15646" t="s">
        <v>19</v>
      </c>
      <c r="H15646" t="s">
        <v>30</v>
      </c>
      <c r="I15646" t="s">
        <v>26</v>
      </c>
      <c r="J15646" t="s">
        <v>27</v>
      </c>
      <c r="K15646">
        <v>122.8</v>
      </c>
      <c r="L15646">
        <v>16.850000000000001</v>
      </c>
      <c r="M15646" t="s">
        <v>59</v>
      </c>
      <c r="N15646">
        <v>25</v>
      </c>
      <c r="P15646" cm="1">
        <f t="array" ref="P15646">IF(Q15646&gt;0,INDEX(Q15646:Q37370,MATCH(TRUE,INDEX(Q15646:Q37370="",,),0)-1),"")</f>
        <v>5</v>
      </c>
      <c r="Q15646">
        <f t="shared" si="405"/>
        <v>2</v>
      </c>
      <c r="R15646">
        <f t="shared" si="404"/>
        <v>0</v>
      </c>
    </row>
    <row r="15647" spans="1:18" x14ac:dyDescent="0.3">
      <c r="A15647" t="s">
        <v>1031</v>
      </c>
      <c r="B15647" s="1">
        <v>38285</v>
      </c>
      <c r="C15647" t="s">
        <v>16</v>
      </c>
      <c r="D15647" t="s">
        <v>1103</v>
      </c>
      <c r="E15647" t="s">
        <v>1104</v>
      </c>
      <c r="G15647" t="s">
        <v>19</v>
      </c>
      <c r="H15647" t="s">
        <v>126</v>
      </c>
      <c r="I15647" t="s">
        <v>26</v>
      </c>
      <c r="J15647" t="s">
        <v>27</v>
      </c>
      <c r="K15647">
        <v>185.5</v>
      </c>
      <c r="L15647">
        <v>16.149999999999999</v>
      </c>
      <c r="M15647" t="s">
        <v>59</v>
      </c>
      <c r="N15647">
        <v>25</v>
      </c>
      <c r="P15647" cm="1">
        <f t="array" ref="P15647">IF(Q15647&gt;0,INDEX(Q15647:Q37371,MATCH(TRUE,INDEX(Q15647:Q37371="",,),0)-1),"")</f>
        <v>5</v>
      </c>
      <c r="Q15647">
        <f t="shared" si="405"/>
        <v>2</v>
      </c>
      <c r="R15647">
        <f t="shared" si="404"/>
        <v>0</v>
      </c>
    </row>
    <row r="15648" spans="1:18" x14ac:dyDescent="0.3">
      <c r="A15648" t="s">
        <v>1031</v>
      </c>
      <c r="B15648" s="1">
        <v>38285</v>
      </c>
      <c r="C15648" t="s">
        <v>16</v>
      </c>
      <c r="D15648" t="s">
        <v>1103</v>
      </c>
      <c r="E15648" t="s">
        <v>1104</v>
      </c>
      <c r="G15648" t="s">
        <v>19</v>
      </c>
      <c r="H15648" t="s">
        <v>43</v>
      </c>
      <c r="I15648" t="s">
        <v>26</v>
      </c>
      <c r="J15648" t="s">
        <v>27</v>
      </c>
      <c r="K15648">
        <v>169</v>
      </c>
      <c r="L15648">
        <v>17.149999999999999</v>
      </c>
      <c r="M15648" t="s">
        <v>59</v>
      </c>
      <c r="N15648">
        <v>25</v>
      </c>
      <c r="P15648" cm="1">
        <f t="array" ref="P15648">IF(Q15648&gt;0,INDEX(Q15648:Q37372,MATCH(TRUE,INDEX(Q15648:Q37372="",,),0)-1),"")</f>
        <v>5</v>
      </c>
      <c r="Q15648">
        <f t="shared" si="405"/>
        <v>2</v>
      </c>
      <c r="R15648">
        <f t="shared" si="404"/>
        <v>0</v>
      </c>
    </row>
    <row r="15649" spans="1:18" x14ac:dyDescent="0.3">
      <c r="A15649" t="s">
        <v>1031</v>
      </c>
      <c r="B15649" s="1">
        <v>38285</v>
      </c>
      <c r="C15649" t="s">
        <v>16</v>
      </c>
      <c r="D15649" t="s">
        <v>1103</v>
      </c>
      <c r="E15649" t="s">
        <v>1104</v>
      </c>
      <c r="G15649" t="s">
        <v>19</v>
      </c>
      <c r="H15649" t="s">
        <v>63</v>
      </c>
      <c r="I15649" t="s">
        <v>26</v>
      </c>
      <c r="J15649" t="s">
        <v>27</v>
      </c>
      <c r="K15649">
        <v>269.3</v>
      </c>
      <c r="L15649">
        <v>20.8</v>
      </c>
      <c r="M15649" t="s">
        <v>59</v>
      </c>
      <c r="N15649">
        <v>30</v>
      </c>
      <c r="P15649" cm="1">
        <f t="array" ref="P15649">IF(Q15649&gt;0,INDEX(Q15649:Q37373,MATCH(TRUE,INDEX(Q15649:Q37373="",,),0)-1),"")</f>
        <v>5</v>
      </c>
      <c r="Q15649">
        <f t="shared" si="405"/>
        <v>2</v>
      </c>
      <c r="R15649">
        <f t="shared" si="404"/>
        <v>0</v>
      </c>
    </row>
    <row r="15650" spans="1:18" x14ac:dyDescent="0.3">
      <c r="A15650" t="s">
        <v>1031</v>
      </c>
      <c r="B15650" s="1">
        <v>38285</v>
      </c>
      <c r="C15650" t="s">
        <v>16</v>
      </c>
      <c r="D15650" t="s">
        <v>1103</v>
      </c>
      <c r="E15650" t="s">
        <v>1104</v>
      </c>
      <c r="G15650" s="6" t="s">
        <v>29</v>
      </c>
      <c r="H15650" t="s">
        <v>99</v>
      </c>
      <c r="I15650" t="s">
        <v>26</v>
      </c>
      <c r="J15650" t="s">
        <v>27</v>
      </c>
      <c r="K15650">
        <v>6.5</v>
      </c>
      <c r="L15650">
        <v>8.1</v>
      </c>
      <c r="M15650" t="s">
        <v>59</v>
      </c>
      <c r="N15650">
        <v>8.1</v>
      </c>
      <c r="P15650" cm="1">
        <f t="array" ref="P15650">IF(Q15650&gt;0,INDEX(Q15650:Q37374,MATCH(TRUE,INDEX(Q15650:Q37374="",,),0)-1),"")</f>
        <v>5</v>
      </c>
      <c r="Q15650">
        <f t="shared" si="405"/>
        <v>2</v>
      </c>
      <c r="R15650">
        <f t="shared" si="404"/>
        <v>0</v>
      </c>
    </row>
    <row r="15651" spans="1:18" x14ac:dyDescent="0.3">
      <c r="A15651" t="s">
        <v>1031</v>
      </c>
      <c r="B15651" s="1">
        <v>38285</v>
      </c>
      <c r="C15651" t="s">
        <v>16</v>
      </c>
      <c r="D15651" t="s">
        <v>1103</v>
      </c>
      <c r="E15651" t="s">
        <v>1104</v>
      </c>
      <c r="G15651" s="6" t="s">
        <v>29</v>
      </c>
      <c r="H15651" t="s">
        <v>28</v>
      </c>
      <c r="I15651" t="s">
        <v>26</v>
      </c>
      <c r="J15651" t="s">
        <v>27</v>
      </c>
      <c r="K15651">
        <v>14.5</v>
      </c>
      <c r="L15651">
        <v>19</v>
      </c>
      <c r="M15651" t="s">
        <v>59</v>
      </c>
      <c r="N15651">
        <v>19</v>
      </c>
      <c r="P15651" cm="1">
        <f t="array" ref="P15651">IF(Q15651&gt;0,INDEX(Q15651:Q37375,MATCH(TRUE,INDEX(Q15651:Q37375="",,),0)-1),"")</f>
        <v>5</v>
      </c>
      <c r="Q15651">
        <f t="shared" si="405"/>
        <v>2</v>
      </c>
      <c r="R15651">
        <f t="shared" si="404"/>
        <v>0</v>
      </c>
    </row>
    <row r="15652" spans="1:18" x14ac:dyDescent="0.3">
      <c r="A15652" t="s">
        <v>1031</v>
      </c>
      <c r="B15652" s="1">
        <v>38285</v>
      </c>
      <c r="C15652" t="s">
        <v>16</v>
      </c>
      <c r="D15652" t="s">
        <v>1103</v>
      </c>
      <c r="E15652" t="s">
        <v>1104</v>
      </c>
      <c r="G15652" s="6" t="s">
        <v>29</v>
      </c>
      <c r="H15652" t="s">
        <v>154</v>
      </c>
      <c r="I15652" t="s">
        <v>26</v>
      </c>
      <c r="J15652" t="s">
        <v>27</v>
      </c>
      <c r="K15652">
        <v>7</v>
      </c>
      <c r="L15652">
        <v>4.8499999999999996</v>
      </c>
      <c r="M15652" t="s">
        <v>59</v>
      </c>
      <c r="N15652">
        <v>4.8499999999999996</v>
      </c>
      <c r="P15652" cm="1">
        <f t="array" ref="P15652">IF(Q15652&gt;0,INDEX(Q15652:Q37376,MATCH(TRUE,INDEX(Q15652:Q37376="",,),0)-1),"")</f>
        <v>5</v>
      </c>
      <c r="Q15652">
        <f t="shared" si="405"/>
        <v>2</v>
      </c>
      <c r="R15652">
        <f t="shared" si="404"/>
        <v>0</v>
      </c>
    </row>
    <row r="15653" spans="1:18" x14ac:dyDescent="0.3">
      <c r="A15653" t="s">
        <v>1031</v>
      </c>
      <c r="B15653" s="1">
        <v>38285</v>
      </c>
      <c r="C15653" t="s">
        <v>16</v>
      </c>
      <c r="D15653" t="s">
        <v>1103</v>
      </c>
      <c r="E15653" t="s">
        <v>1104</v>
      </c>
      <c r="G15653" t="s">
        <v>19</v>
      </c>
      <c r="H15653" t="s">
        <v>126</v>
      </c>
      <c r="I15653" t="s">
        <v>21</v>
      </c>
      <c r="J15653" t="s">
        <v>22</v>
      </c>
      <c r="K15653">
        <v>16.100000000000001</v>
      </c>
      <c r="L15653">
        <v>52</v>
      </c>
      <c r="M15653" t="s">
        <v>518</v>
      </c>
      <c r="N15653">
        <v>760</v>
      </c>
      <c r="P15653" cm="1">
        <f t="array" ref="P15653">IF(Q15653&gt;0,INDEX(Q15653:Q37377,MATCH(TRUE,INDEX(Q15653:Q37377="",,),0)-1),"")</f>
        <v>5</v>
      </c>
      <c r="Q15653">
        <f t="shared" si="405"/>
        <v>3</v>
      </c>
      <c r="R15653">
        <f t="shared" si="404"/>
        <v>0</v>
      </c>
    </row>
    <row r="15654" spans="1:18" x14ac:dyDescent="0.3">
      <c r="A15654" t="s">
        <v>1031</v>
      </c>
      <c r="B15654" s="1">
        <v>38285</v>
      </c>
      <c r="C15654" t="s">
        <v>16</v>
      </c>
      <c r="D15654" t="s">
        <v>1103</v>
      </c>
      <c r="E15654" t="s">
        <v>1104</v>
      </c>
      <c r="G15654" t="s">
        <v>19</v>
      </c>
      <c r="H15654" t="s">
        <v>43</v>
      </c>
      <c r="I15654" t="s">
        <v>21</v>
      </c>
      <c r="J15654" t="s">
        <v>22</v>
      </c>
      <c r="K15654">
        <v>25.9</v>
      </c>
      <c r="L15654">
        <v>158</v>
      </c>
      <c r="M15654" t="s">
        <v>518</v>
      </c>
      <c r="N15654">
        <v>158</v>
      </c>
      <c r="P15654" cm="1">
        <f t="array" ref="P15654">IF(Q15654&gt;0,INDEX(Q15654:Q37378,MATCH(TRUE,INDEX(Q15654:Q37378="",,),0)-1),"")</f>
        <v>5</v>
      </c>
      <c r="Q15654">
        <f t="shared" si="405"/>
        <v>3</v>
      </c>
      <c r="R15654">
        <f t="shared" si="404"/>
        <v>0</v>
      </c>
    </row>
    <row r="15655" spans="1:18" x14ac:dyDescent="0.3">
      <c r="A15655" t="s">
        <v>1031</v>
      </c>
      <c r="B15655" s="1">
        <v>38285</v>
      </c>
      <c r="C15655" t="s">
        <v>16</v>
      </c>
      <c r="D15655" t="s">
        <v>1103</v>
      </c>
      <c r="E15655" t="s">
        <v>1104</v>
      </c>
      <c r="G15655" t="s">
        <v>19</v>
      </c>
      <c r="H15655" t="s">
        <v>30</v>
      </c>
      <c r="I15655" t="s">
        <v>26</v>
      </c>
      <c r="J15655" t="s">
        <v>27</v>
      </c>
      <c r="K15655">
        <v>122.8</v>
      </c>
      <c r="L15655">
        <v>16.850000000000001</v>
      </c>
      <c r="M15655" t="s">
        <v>518</v>
      </c>
      <c r="N15655">
        <v>16.850000000000001</v>
      </c>
      <c r="P15655" cm="1">
        <f t="array" ref="P15655">IF(Q15655&gt;0,INDEX(Q15655:Q37379,MATCH(TRUE,INDEX(Q15655:Q37379="",,),0)-1),"")</f>
        <v>5</v>
      </c>
      <c r="Q15655">
        <f t="shared" si="405"/>
        <v>3</v>
      </c>
      <c r="R15655">
        <f t="shared" si="404"/>
        <v>0</v>
      </c>
    </row>
    <row r="15656" spans="1:18" x14ac:dyDescent="0.3">
      <c r="A15656" t="s">
        <v>1031</v>
      </c>
      <c r="B15656" s="1">
        <v>38285</v>
      </c>
      <c r="C15656" t="s">
        <v>16</v>
      </c>
      <c r="D15656" t="s">
        <v>1103</v>
      </c>
      <c r="E15656" t="s">
        <v>1104</v>
      </c>
      <c r="G15656" t="s">
        <v>19</v>
      </c>
      <c r="H15656" t="s">
        <v>126</v>
      </c>
      <c r="I15656" t="s">
        <v>26</v>
      </c>
      <c r="J15656" t="s">
        <v>27</v>
      </c>
      <c r="K15656">
        <v>185.5</v>
      </c>
      <c r="L15656">
        <v>16.149999999999999</v>
      </c>
      <c r="M15656" t="s">
        <v>518</v>
      </c>
      <c r="N15656">
        <v>16.149999999999999</v>
      </c>
      <c r="P15656" cm="1">
        <f t="array" ref="P15656">IF(Q15656&gt;0,INDEX(Q15656:Q37380,MATCH(TRUE,INDEX(Q15656:Q37380="",,),0)-1),"")</f>
        <v>5</v>
      </c>
      <c r="Q15656">
        <f t="shared" si="405"/>
        <v>3</v>
      </c>
      <c r="R15656">
        <f t="shared" si="404"/>
        <v>0</v>
      </c>
    </row>
    <row r="15657" spans="1:18" x14ac:dyDescent="0.3">
      <c r="A15657" t="s">
        <v>1031</v>
      </c>
      <c r="B15657" s="1">
        <v>38285</v>
      </c>
      <c r="C15657" t="s">
        <v>16</v>
      </c>
      <c r="D15657" t="s">
        <v>1103</v>
      </c>
      <c r="E15657" t="s">
        <v>1104</v>
      </c>
      <c r="G15657" t="s">
        <v>19</v>
      </c>
      <c r="H15657" t="s">
        <v>43</v>
      </c>
      <c r="I15657" t="s">
        <v>26</v>
      </c>
      <c r="J15657" t="s">
        <v>27</v>
      </c>
      <c r="K15657">
        <v>169</v>
      </c>
      <c r="L15657">
        <v>17.149999999999999</v>
      </c>
      <c r="M15657" t="s">
        <v>518</v>
      </c>
      <c r="N15657">
        <v>17.149999999999999</v>
      </c>
      <c r="P15657" cm="1">
        <f t="array" ref="P15657">IF(Q15657&gt;0,INDEX(Q15657:Q37381,MATCH(TRUE,INDEX(Q15657:Q37381="",,),0)-1),"")</f>
        <v>5</v>
      </c>
      <c r="Q15657">
        <f t="shared" si="405"/>
        <v>3</v>
      </c>
      <c r="R15657">
        <f t="shared" si="404"/>
        <v>0</v>
      </c>
    </row>
    <row r="15658" spans="1:18" x14ac:dyDescent="0.3">
      <c r="A15658" t="s">
        <v>1031</v>
      </c>
      <c r="B15658" s="1">
        <v>38285</v>
      </c>
      <c r="C15658" t="s">
        <v>16</v>
      </c>
      <c r="D15658" t="s">
        <v>1103</v>
      </c>
      <c r="E15658" t="s">
        <v>1104</v>
      </c>
      <c r="G15658" t="s">
        <v>19</v>
      </c>
      <c r="H15658" t="s">
        <v>63</v>
      </c>
      <c r="I15658" t="s">
        <v>26</v>
      </c>
      <c r="J15658" t="s">
        <v>27</v>
      </c>
      <c r="K15658">
        <v>269.3</v>
      </c>
      <c r="L15658">
        <v>20.8</v>
      </c>
      <c r="M15658" t="s">
        <v>518</v>
      </c>
      <c r="N15658">
        <v>20.8</v>
      </c>
      <c r="P15658" cm="1">
        <f t="array" ref="P15658">IF(Q15658&gt;0,INDEX(Q15658:Q37382,MATCH(TRUE,INDEX(Q15658:Q37382="",,),0)-1),"")</f>
        <v>5</v>
      </c>
      <c r="Q15658">
        <f t="shared" si="405"/>
        <v>3</v>
      </c>
      <c r="R15658">
        <f t="shared" si="404"/>
        <v>0</v>
      </c>
    </row>
    <row r="15659" spans="1:18" x14ac:dyDescent="0.3">
      <c r="A15659" t="s">
        <v>1031</v>
      </c>
      <c r="B15659" s="1">
        <v>38285</v>
      </c>
      <c r="C15659" t="s">
        <v>16</v>
      </c>
      <c r="D15659" t="s">
        <v>1103</v>
      </c>
      <c r="E15659" t="s">
        <v>1104</v>
      </c>
      <c r="G15659" s="6" t="s">
        <v>29</v>
      </c>
      <c r="H15659" t="s">
        <v>99</v>
      </c>
      <c r="I15659" t="s">
        <v>26</v>
      </c>
      <c r="J15659" t="s">
        <v>27</v>
      </c>
      <c r="K15659">
        <v>6.5</v>
      </c>
      <c r="L15659">
        <v>8.1</v>
      </c>
      <c r="M15659" t="s">
        <v>518</v>
      </c>
      <c r="N15659">
        <v>8.1</v>
      </c>
      <c r="P15659" cm="1">
        <f t="array" ref="P15659">IF(Q15659&gt;0,INDEX(Q15659:Q37383,MATCH(TRUE,INDEX(Q15659:Q37383="",,),0)-1),"")</f>
        <v>5</v>
      </c>
      <c r="Q15659">
        <f t="shared" si="405"/>
        <v>3</v>
      </c>
      <c r="R15659">
        <f t="shared" si="404"/>
        <v>0</v>
      </c>
    </row>
    <row r="15660" spans="1:18" x14ac:dyDescent="0.3">
      <c r="A15660" t="s">
        <v>1031</v>
      </c>
      <c r="B15660" s="1">
        <v>38285</v>
      </c>
      <c r="C15660" t="s">
        <v>16</v>
      </c>
      <c r="D15660" t="s">
        <v>1103</v>
      </c>
      <c r="E15660" t="s">
        <v>1104</v>
      </c>
      <c r="G15660" s="6" t="s">
        <v>29</v>
      </c>
      <c r="H15660" t="s">
        <v>28</v>
      </c>
      <c r="I15660" t="s">
        <v>26</v>
      </c>
      <c r="J15660" t="s">
        <v>27</v>
      </c>
      <c r="K15660">
        <v>14.5</v>
      </c>
      <c r="L15660">
        <v>19</v>
      </c>
      <c r="M15660" t="s">
        <v>518</v>
      </c>
      <c r="N15660">
        <v>19</v>
      </c>
      <c r="P15660" cm="1">
        <f t="array" ref="P15660">IF(Q15660&gt;0,INDEX(Q15660:Q37384,MATCH(TRUE,INDEX(Q15660:Q37384="",,),0)-1),"")</f>
        <v>5</v>
      </c>
      <c r="Q15660">
        <f t="shared" si="405"/>
        <v>3</v>
      </c>
      <c r="R15660">
        <f t="shared" si="404"/>
        <v>0</v>
      </c>
    </row>
    <row r="15661" spans="1:18" x14ac:dyDescent="0.3">
      <c r="A15661" t="s">
        <v>1031</v>
      </c>
      <c r="B15661" s="1">
        <v>38285</v>
      </c>
      <c r="C15661" t="s">
        <v>16</v>
      </c>
      <c r="D15661" t="s">
        <v>1103</v>
      </c>
      <c r="E15661" t="s">
        <v>1104</v>
      </c>
      <c r="G15661" s="6" t="s">
        <v>29</v>
      </c>
      <c r="H15661" t="s">
        <v>154</v>
      </c>
      <c r="I15661" t="s">
        <v>26</v>
      </c>
      <c r="J15661" t="s">
        <v>27</v>
      </c>
      <c r="K15661">
        <v>7</v>
      </c>
      <c r="L15661">
        <v>4.8499999999999996</v>
      </c>
      <c r="M15661" t="s">
        <v>518</v>
      </c>
      <c r="N15661">
        <v>4.8499999999999996</v>
      </c>
      <c r="P15661" cm="1">
        <f t="array" ref="P15661">IF(Q15661&gt;0,INDEX(Q15661:Q37385,MATCH(TRUE,INDEX(Q15661:Q37385="",,),0)-1),"")</f>
        <v>5</v>
      </c>
      <c r="Q15661">
        <f t="shared" si="405"/>
        <v>3</v>
      </c>
      <c r="R15661">
        <f t="shared" si="404"/>
        <v>0</v>
      </c>
    </row>
    <row r="15662" spans="1:18" x14ac:dyDescent="0.3">
      <c r="A15662" t="s">
        <v>1031</v>
      </c>
      <c r="B15662" s="1">
        <v>38285</v>
      </c>
      <c r="C15662" t="s">
        <v>16</v>
      </c>
      <c r="D15662" t="s">
        <v>1103</v>
      </c>
      <c r="E15662" t="s">
        <v>1104</v>
      </c>
      <c r="G15662" t="s">
        <v>19</v>
      </c>
      <c r="H15662" t="s">
        <v>126</v>
      </c>
      <c r="I15662" t="s">
        <v>21</v>
      </c>
      <c r="J15662" t="s">
        <v>22</v>
      </c>
      <c r="K15662">
        <v>16.100000000000001</v>
      </c>
      <c r="L15662">
        <v>52</v>
      </c>
      <c r="M15662" t="s">
        <v>922</v>
      </c>
      <c r="N15662">
        <v>60</v>
      </c>
      <c r="P15662" cm="1">
        <f t="array" ref="P15662">IF(Q15662&gt;0,INDEX(Q15662:Q37386,MATCH(TRUE,INDEX(Q15662:Q37386="",,),0)-1),"")</f>
        <v>5</v>
      </c>
      <c r="Q15662">
        <f t="shared" si="405"/>
        <v>4</v>
      </c>
      <c r="R15662">
        <f t="shared" si="404"/>
        <v>0</v>
      </c>
    </row>
    <row r="15663" spans="1:18" x14ac:dyDescent="0.3">
      <c r="A15663" t="s">
        <v>1031</v>
      </c>
      <c r="B15663" s="1">
        <v>38285</v>
      </c>
      <c r="C15663" t="s">
        <v>16</v>
      </c>
      <c r="D15663" t="s">
        <v>1103</v>
      </c>
      <c r="E15663" t="s">
        <v>1104</v>
      </c>
      <c r="G15663" t="s">
        <v>19</v>
      </c>
      <c r="H15663" t="s">
        <v>43</v>
      </c>
      <c r="I15663" t="s">
        <v>21</v>
      </c>
      <c r="J15663" t="s">
        <v>22</v>
      </c>
      <c r="K15663">
        <v>25.9</v>
      </c>
      <c r="L15663">
        <v>158</v>
      </c>
      <c r="M15663" t="s">
        <v>922</v>
      </c>
      <c r="N15663">
        <v>160</v>
      </c>
      <c r="P15663" cm="1">
        <f t="array" ref="P15663">IF(Q15663&gt;0,INDEX(Q15663:Q37387,MATCH(TRUE,INDEX(Q15663:Q37387="",,),0)-1),"")</f>
        <v>5</v>
      </c>
      <c r="Q15663">
        <f t="shared" si="405"/>
        <v>4</v>
      </c>
      <c r="R15663">
        <f t="shared" si="404"/>
        <v>0</v>
      </c>
    </row>
    <row r="15664" spans="1:18" x14ac:dyDescent="0.3">
      <c r="A15664" t="s">
        <v>1031</v>
      </c>
      <c r="B15664" s="1">
        <v>38285</v>
      </c>
      <c r="C15664" t="s">
        <v>16</v>
      </c>
      <c r="D15664" t="s">
        <v>1103</v>
      </c>
      <c r="E15664" t="s">
        <v>1104</v>
      </c>
      <c r="G15664" t="s">
        <v>19</v>
      </c>
      <c r="H15664" t="s">
        <v>30</v>
      </c>
      <c r="I15664" t="s">
        <v>26</v>
      </c>
      <c r="J15664" t="s">
        <v>27</v>
      </c>
      <c r="K15664">
        <v>122.8</v>
      </c>
      <c r="L15664">
        <v>16.850000000000001</v>
      </c>
      <c r="M15664" t="s">
        <v>922</v>
      </c>
      <c r="N15664">
        <v>20</v>
      </c>
      <c r="P15664" cm="1">
        <f t="array" ref="P15664">IF(Q15664&gt;0,INDEX(Q15664:Q37388,MATCH(TRUE,INDEX(Q15664:Q37388="",,),0)-1),"")</f>
        <v>5</v>
      </c>
      <c r="Q15664">
        <f t="shared" si="405"/>
        <v>4</v>
      </c>
      <c r="R15664">
        <f t="shared" si="404"/>
        <v>0</v>
      </c>
    </row>
    <row r="15665" spans="1:18" x14ac:dyDescent="0.3">
      <c r="A15665" t="s">
        <v>1031</v>
      </c>
      <c r="B15665" s="1">
        <v>38285</v>
      </c>
      <c r="C15665" t="s">
        <v>16</v>
      </c>
      <c r="D15665" t="s">
        <v>1103</v>
      </c>
      <c r="E15665" t="s">
        <v>1104</v>
      </c>
      <c r="G15665" t="s">
        <v>19</v>
      </c>
      <c r="H15665" t="s">
        <v>126</v>
      </c>
      <c r="I15665" t="s">
        <v>26</v>
      </c>
      <c r="J15665" t="s">
        <v>27</v>
      </c>
      <c r="K15665">
        <v>185.5</v>
      </c>
      <c r="L15665">
        <v>16.149999999999999</v>
      </c>
      <c r="M15665" t="s">
        <v>922</v>
      </c>
      <c r="N15665">
        <v>20</v>
      </c>
      <c r="P15665" cm="1">
        <f t="array" ref="P15665">IF(Q15665&gt;0,INDEX(Q15665:Q37389,MATCH(TRUE,INDEX(Q15665:Q37389="",,),0)-1),"")</f>
        <v>5</v>
      </c>
      <c r="Q15665">
        <f t="shared" si="405"/>
        <v>4</v>
      </c>
      <c r="R15665">
        <f t="shared" si="404"/>
        <v>0</v>
      </c>
    </row>
    <row r="15666" spans="1:18" x14ac:dyDescent="0.3">
      <c r="A15666" t="s">
        <v>1031</v>
      </c>
      <c r="B15666" s="1">
        <v>38285</v>
      </c>
      <c r="C15666" t="s">
        <v>16</v>
      </c>
      <c r="D15666" t="s">
        <v>1103</v>
      </c>
      <c r="E15666" t="s">
        <v>1104</v>
      </c>
      <c r="G15666" t="s">
        <v>19</v>
      </c>
      <c r="H15666" t="s">
        <v>43</v>
      </c>
      <c r="I15666" t="s">
        <v>26</v>
      </c>
      <c r="J15666" t="s">
        <v>27</v>
      </c>
      <c r="K15666">
        <v>169</v>
      </c>
      <c r="L15666">
        <v>17.149999999999999</v>
      </c>
      <c r="M15666" t="s">
        <v>922</v>
      </c>
      <c r="N15666">
        <v>20</v>
      </c>
      <c r="P15666" cm="1">
        <f t="array" ref="P15666">IF(Q15666&gt;0,INDEX(Q15666:Q37390,MATCH(TRUE,INDEX(Q15666:Q37390="",,),0)-1),"")</f>
        <v>5</v>
      </c>
      <c r="Q15666">
        <f t="shared" si="405"/>
        <v>4</v>
      </c>
      <c r="R15666">
        <f t="shared" si="404"/>
        <v>0</v>
      </c>
    </row>
    <row r="15667" spans="1:18" x14ac:dyDescent="0.3">
      <c r="A15667" t="s">
        <v>1031</v>
      </c>
      <c r="B15667" s="1">
        <v>38285</v>
      </c>
      <c r="C15667" t="s">
        <v>16</v>
      </c>
      <c r="D15667" t="s">
        <v>1103</v>
      </c>
      <c r="E15667" t="s">
        <v>1104</v>
      </c>
      <c r="G15667" t="s">
        <v>19</v>
      </c>
      <c r="H15667" t="s">
        <v>63</v>
      </c>
      <c r="I15667" t="s">
        <v>26</v>
      </c>
      <c r="J15667" t="s">
        <v>27</v>
      </c>
      <c r="K15667">
        <v>269.3</v>
      </c>
      <c r="L15667">
        <v>20.8</v>
      </c>
      <c r="M15667" t="s">
        <v>922</v>
      </c>
      <c r="N15667">
        <v>25</v>
      </c>
      <c r="P15667" cm="1">
        <f t="array" ref="P15667">IF(Q15667&gt;0,INDEX(Q15667:Q37391,MATCH(TRUE,INDEX(Q15667:Q37391="",,),0)-1),"")</f>
        <v>5</v>
      </c>
      <c r="Q15667">
        <f t="shared" si="405"/>
        <v>4</v>
      </c>
      <c r="R15667">
        <f t="shared" si="404"/>
        <v>0</v>
      </c>
    </row>
    <row r="15668" spans="1:18" x14ac:dyDescent="0.3">
      <c r="A15668" t="s">
        <v>1031</v>
      </c>
      <c r="B15668" s="1">
        <v>38285</v>
      </c>
      <c r="C15668" t="s">
        <v>16</v>
      </c>
      <c r="D15668" t="s">
        <v>1103</v>
      </c>
      <c r="E15668" t="s">
        <v>1104</v>
      </c>
      <c r="G15668" s="6" t="s">
        <v>29</v>
      </c>
      <c r="H15668" t="s">
        <v>99</v>
      </c>
      <c r="I15668" t="s">
        <v>26</v>
      </c>
      <c r="J15668" t="s">
        <v>27</v>
      </c>
      <c r="K15668">
        <v>6.5</v>
      </c>
      <c r="L15668">
        <v>8.1</v>
      </c>
      <c r="M15668" t="s">
        <v>922</v>
      </c>
      <c r="N15668">
        <v>8.1</v>
      </c>
      <c r="P15668" cm="1">
        <f t="array" ref="P15668">IF(Q15668&gt;0,INDEX(Q15668:Q37392,MATCH(TRUE,INDEX(Q15668:Q37392="",,),0)-1),"")</f>
        <v>5</v>
      </c>
      <c r="Q15668">
        <f t="shared" si="405"/>
        <v>4</v>
      </c>
      <c r="R15668">
        <f t="shared" ref="R15668:R15731" si="406">IF(P15668="","",0)</f>
        <v>0</v>
      </c>
    </row>
    <row r="15669" spans="1:18" x14ac:dyDescent="0.3">
      <c r="A15669" t="s">
        <v>1031</v>
      </c>
      <c r="B15669" s="1">
        <v>38285</v>
      </c>
      <c r="C15669" t="s">
        <v>16</v>
      </c>
      <c r="D15669" t="s">
        <v>1103</v>
      </c>
      <c r="E15669" t="s">
        <v>1104</v>
      </c>
      <c r="G15669" s="6" t="s">
        <v>29</v>
      </c>
      <c r="H15669" t="s">
        <v>28</v>
      </c>
      <c r="I15669" t="s">
        <v>26</v>
      </c>
      <c r="J15669" t="s">
        <v>27</v>
      </c>
      <c r="K15669">
        <v>14.5</v>
      </c>
      <c r="L15669">
        <v>19</v>
      </c>
      <c r="M15669" t="s">
        <v>922</v>
      </c>
      <c r="N15669">
        <v>19</v>
      </c>
      <c r="P15669" cm="1">
        <f t="array" ref="P15669">IF(Q15669&gt;0,INDEX(Q15669:Q37393,MATCH(TRUE,INDEX(Q15669:Q37393="",,),0)-1),"")</f>
        <v>5</v>
      </c>
      <c r="Q15669">
        <f t="shared" si="405"/>
        <v>4</v>
      </c>
      <c r="R15669">
        <f t="shared" si="406"/>
        <v>0</v>
      </c>
    </row>
    <row r="15670" spans="1:18" x14ac:dyDescent="0.3">
      <c r="A15670" t="s">
        <v>1031</v>
      </c>
      <c r="B15670" s="1">
        <v>38285</v>
      </c>
      <c r="C15670" t="s">
        <v>16</v>
      </c>
      <c r="D15670" t="s">
        <v>1103</v>
      </c>
      <c r="E15670" t="s">
        <v>1104</v>
      </c>
      <c r="G15670" s="6" t="s">
        <v>29</v>
      </c>
      <c r="H15670" t="s">
        <v>154</v>
      </c>
      <c r="I15670" t="s">
        <v>26</v>
      </c>
      <c r="J15670" t="s">
        <v>27</v>
      </c>
      <c r="K15670">
        <v>7</v>
      </c>
      <c r="L15670">
        <v>4.8499999999999996</v>
      </c>
      <c r="M15670" t="s">
        <v>922</v>
      </c>
      <c r="N15670">
        <v>4.8499999999999996</v>
      </c>
      <c r="P15670" cm="1">
        <f t="array" ref="P15670">IF(Q15670&gt;0,INDEX(Q15670:Q37394,MATCH(TRUE,INDEX(Q15670:Q37394="",,),0)-1),"")</f>
        <v>5</v>
      </c>
      <c r="Q15670">
        <f t="shared" si="405"/>
        <v>4</v>
      </c>
      <c r="R15670">
        <f t="shared" si="406"/>
        <v>0</v>
      </c>
    </row>
    <row r="15671" spans="1:18" x14ac:dyDescent="0.3">
      <c r="A15671" t="s">
        <v>1031</v>
      </c>
      <c r="B15671" s="1">
        <v>38285</v>
      </c>
      <c r="C15671" t="s">
        <v>16</v>
      </c>
      <c r="D15671" t="s">
        <v>1103</v>
      </c>
      <c r="E15671" t="s">
        <v>1104</v>
      </c>
      <c r="G15671" t="s">
        <v>19</v>
      </c>
      <c r="H15671" t="s">
        <v>126</v>
      </c>
      <c r="I15671" t="s">
        <v>21</v>
      </c>
      <c r="J15671" t="s">
        <v>22</v>
      </c>
      <c r="K15671">
        <v>16.100000000000001</v>
      </c>
      <c r="L15671">
        <v>52</v>
      </c>
      <c r="M15671" t="s">
        <v>44</v>
      </c>
      <c r="N15671">
        <v>75.150000000000006</v>
      </c>
      <c r="P15671" cm="1">
        <f t="array" ref="P15671">IF(Q15671&gt;0,INDEX(Q15671:Q37395,MATCH(TRUE,INDEX(Q15671:Q37395="",,),0)-1),"")</f>
        <v>5</v>
      </c>
      <c r="Q15671">
        <f t="shared" si="405"/>
        <v>5</v>
      </c>
      <c r="R15671">
        <f t="shared" si="406"/>
        <v>0</v>
      </c>
    </row>
    <row r="15672" spans="1:18" x14ac:dyDescent="0.3">
      <c r="A15672" t="s">
        <v>1031</v>
      </c>
      <c r="B15672" s="1">
        <v>38285</v>
      </c>
      <c r="C15672" t="s">
        <v>16</v>
      </c>
      <c r="D15672" t="s">
        <v>1103</v>
      </c>
      <c r="E15672" t="s">
        <v>1104</v>
      </c>
      <c r="G15672" t="s">
        <v>19</v>
      </c>
      <c r="H15672" t="s">
        <v>43</v>
      </c>
      <c r="I15672" t="s">
        <v>21</v>
      </c>
      <c r="J15672" t="s">
        <v>22</v>
      </c>
      <c r="K15672">
        <v>25.9</v>
      </c>
      <c r="L15672">
        <v>158</v>
      </c>
      <c r="M15672" t="s">
        <v>44</v>
      </c>
      <c r="N15672">
        <v>158</v>
      </c>
      <c r="P15672" cm="1">
        <f t="array" ref="P15672">IF(Q15672&gt;0,INDEX(Q15672:Q37396,MATCH(TRUE,INDEX(Q15672:Q37396="",,),0)-1),"")</f>
        <v>5</v>
      </c>
      <c r="Q15672">
        <f t="shared" si="405"/>
        <v>5</v>
      </c>
      <c r="R15672">
        <f t="shared" si="406"/>
        <v>0</v>
      </c>
    </row>
    <row r="15673" spans="1:18" x14ac:dyDescent="0.3">
      <c r="A15673" t="s">
        <v>1031</v>
      </c>
      <c r="B15673" s="1">
        <v>38285</v>
      </c>
      <c r="C15673" t="s">
        <v>16</v>
      </c>
      <c r="D15673" t="s">
        <v>1103</v>
      </c>
      <c r="E15673" t="s">
        <v>1104</v>
      </c>
      <c r="G15673" t="s">
        <v>19</v>
      </c>
      <c r="H15673" t="s">
        <v>30</v>
      </c>
      <c r="I15673" t="s">
        <v>26</v>
      </c>
      <c r="J15673" t="s">
        <v>27</v>
      </c>
      <c r="K15673">
        <v>122.8</v>
      </c>
      <c r="L15673">
        <v>16.850000000000001</v>
      </c>
      <c r="M15673" t="s">
        <v>44</v>
      </c>
      <c r="N15673">
        <v>18</v>
      </c>
      <c r="P15673" cm="1">
        <f t="array" ref="P15673">IF(Q15673&gt;0,INDEX(Q15673:Q37397,MATCH(TRUE,INDEX(Q15673:Q37397="",,),0)-1),"")</f>
        <v>5</v>
      </c>
      <c r="Q15673">
        <f t="shared" si="405"/>
        <v>5</v>
      </c>
      <c r="R15673">
        <f t="shared" si="406"/>
        <v>0</v>
      </c>
    </row>
    <row r="15674" spans="1:18" x14ac:dyDescent="0.3">
      <c r="A15674" t="s">
        <v>1031</v>
      </c>
      <c r="B15674" s="1">
        <v>38285</v>
      </c>
      <c r="C15674" t="s">
        <v>16</v>
      </c>
      <c r="D15674" t="s">
        <v>1103</v>
      </c>
      <c r="E15674" t="s">
        <v>1104</v>
      </c>
      <c r="G15674" t="s">
        <v>19</v>
      </c>
      <c r="H15674" t="s">
        <v>126</v>
      </c>
      <c r="I15674" t="s">
        <v>26</v>
      </c>
      <c r="J15674" t="s">
        <v>27</v>
      </c>
      <c r="K15674">
        <v>185.5</v>
      </c>
      <c r="L15674">
        <v>16.149999999999999</v>
      </c>
      <c r="M15674" t="s">
        <v>44</v>
      </c>
      <c r="N15674">
        <v>16.149999999999999</v>
      </c>
      <c r="P15674" cm="1">
        <f t="array" ref="P15674">IF(Q15674&gt;0,INDEX(Q15674:Q37398,MATCH(TRUE,INDEX(Q15674:Q37398="",,),0)-1),"")</f>
        <v>5</v>
      </c>
      <c r="Q15674">
        <f t="shared" si="405"/>
        <v>5</v>
      </c>
      <c r="R15674">
        <f t="shared" si="406"/>
        <v>0</v>
      </c>
    </row>
    <row r="15675" spans="1:18" x14ac:dyDescent="0.3">
      <c r="A15675" t="s">
        <v>1031</v>
      </c>
      <c r="B15675" s="1">
        <v>38285</v>
      </c>
      <c r="C15675" t="s">
        <v>16</v>
      </c>
      <c r="D15675" t="s">
        <v>1103</v>
      </c>
      <c r="E15675" t="s">
        <v>1104</v>
      </c>
      <c r="G15675" t="s">
        <v>19</v>
      </c>
      <c r="H15675" t="s">
        <v>43</v>
      </c>
      <c r="I15675" t="s">
        <v>26</v>
      </c>
      <c r="J15675" t="s">
        <v>27</v>
      </c>
      <c r="K15675">
        <v>169</v>
      </c>
      <c r="L15675">
        <v>17.149999999999999</v>
      </c>
      <c r="M15675" t="s">
        <v>44</v>
      </c>
      <c r="N15675">
        <v>18.3</v>
      </c>
      <c r="P15675" cm="1">
        <f t="array" ref="P15675">IF(Q15675&gt;0,INDEX(Q15675:Q37399,MATCH(TRUE,INDEX(Q15675:Q37399="",,),0)-1),"")</f>
        <v>5</v>
      </c>
      <c r="Q15675">
        <f t="shared" si="405"/>
        <v>5</v>
      </c>
      <c r="R15675">
        <f t="shared" si="406"/>
        <v>0</v>
      </c>
    </row>
    <row r="15676" spans="1:18" x14ac:dyDescent="0.3">
      <c r="A15676" t="s">
        <v>1031</v>
      </c>
      <c r="B15676" s="1">
        <v>38285</v>
      </c>
      <c r="C15676" t="s">
        <v>16</v>
      </c>
      <c r="D15676" t="s">
        <v>1103</v>
      </c>
      <c r="E15676" t="s">
        <v>1104</v>
      </c>
      <c r="G15676" t="s">
        <v>19</v>
      </c>
      <c r="H15676" t="s">
        <v>63</v>
      </c>
      <c r="I15676" t="s">
        <v>26</v>
      </c>
      <c r="J15676" t="s">
        <v>27</v>
      </c>
      <c r="K15676">
        <v>269.3</v>
      </c>
      <c r="L15676">
        <v>20.8</v>
      </c>
      <c r="M15676" t="s">
        <v>44</v>
      </c>
      <c r="N15676">
        <v>20.8</v>
      </c>
      <c r="P15676" cm="1">
        <f t="array" ref="P15676">IF(Q15676&gt;0,INDEX(Q15676:Q37400,MATCH(TRUE,INDEX(Q15676:Q37400="",,),0)-1),"")</f>
        <v>5</v>
      </c>
      <c r="Q15676">
        <f t="shared" si="405"/>
        <v>5</v>
      </c>
      <c r="R15676">
        <f t="shared" si="406"/>
        <v>0</v>
      </c>
    </row>
    <row r="15677" spans="1:18" x14ac:dyDescent="0.3">
      <c r="A15677" t="s">
        <v>1031</v>
      </c>
      <c r="B15677" s="1">
        <v>38285</v>
      </c>
      <c r="C15677" t="s">
        <v>16</v>
      </c>
      <c r="D15677" t="s">
        <v>1103</v>
      </c>
      <c r="E15677" t="s">
        <v>1104</v>
      </c>
      <c r="G15677" s="6" t="s">
        <v>29</v>
      </c>
      <c r="H15677" t="s">
        <v>99</v>
      </c>
      <c r="I15677" t="s">
        <v>26</v>
      </c>
      <c r="J15677" t="s">
        <v>27</v>
      </c>
      <c r="K15677">
        <v>6.5</v>
      </c>
      <c r="L15677">
        <v>8.1</v>
      </c>
      <c r="M15677" t="s">
        <v>44</v>
      </c>
      <c r="N15677">
        <v>8.1</v>
      </c>
      <c r="P15677" cm="1">
        <f t="array" ref="P15677">IF(Q15677&gt;0,INDEX(Q15677:Q37401,MATCH(TRUE,INDEX(Q15677:Q37401="",,),0)-1),"")</f>
        <v>5</v>
      </c>
      <c r="Q15677">
        <f t="shared" si="405"/>
        <v>5</v>
      </c>
      <c r="R15677">
        <f t="shared" si="406"/>
        <v>0</v>
      </c>
    </row>
    <row r="15678" spans="1:18" x14ac:dyDescent="0.3">
      <c r="A15678" t="s">
        <v>1031</v>
      </c>
      <c r="B15678" s="1">
        <v>38285</v>
      </c>
      <c r="C15678" t="s">
        <v>16</v>
      </c>
      <c r="D15678" t="s">
        <v>1103</v>
      </c>
      <c r="E15678" t="s">
        <v>1104</v>
      </c>
      <c r="G15678" s="6" t="s">
        <v>29</v>
      </c>
      <c r="H15678" t="s">
        <v>28</v>
      </c>
      <c r="I15678" t="s">
        <v>26</v>
      </c>
      <c r="J15678" t="s">
        <v>27</v>
      </c>
      <c r="K15678">
        <v>14.5</v>
      </c>
      <c r="L15678">
        <v>19</v>
      </c>
      <c r="M15678" t="s">
        <v>44</v>
      </c>
      <c r="N15678">
        <v>19</v>
      </c>
      <c r="P15678" cm="1">
        <f t="array" ref="P15678">IF(Q15678&gt;0,INDEX(Q15678:Q37402,MATCH(TRUE,INDEX(Q15678:Q37402="",,),0)-1),"")</f>
        <v>5</v>
      </c>
      <c r="Q15678">
        <f t="shared" si="405"/>
        <v>5</v>
      </c>
      <c r="R15678">
        <f t="shared" si="406"/>
        <v>0</v>
      </c>
    </row>
    <row r="15679" spans="1:18" x14ac:dyDescent="0.3">
      <c r="A15679" t="s">
        <v>1031</v>
      </c>
      <c r="B15679" s="1">
        <v>38285</v>
      </c>
      <c r="C15679" t="s">
        <v>16</v>
      </c>
      <c r="D15679" t="s">
        <v>1103</v>
      </c>
      <c r="E15679" t="s">
        <v>1104</v>
      </c>
      <c r="G15679" s="6" t="s">
        <v>29</v>
      </c>
      <c r="H15679" t="s">
        <v>154</v>
      </c>
      <c r="I15679" t="s">
        <v>26</v>
      </c>
      <c r="J15679" t="s">
        <v>27</v>
      </c>
      <c r="K15679">
        <v>7</v>
      </c>
      <c r="L15679">
        <v>4.8499999999999996</v>
      </c>
      <c r="M15679" t="s">
        <v>44</v>
      </c>
      <c r="N15679">
        <v>4.8499999999999996</v>
      </c>
      <c r="P15679" cm="1">
        <f t="array" ref="P15679">IF(Q15679&gt;0,INDEX(Q15679:Q37403,MATCH(TRUE,INDEX(Q15679:Q37403="",,),0)-1),"")</f>
        <v>5</v>
      </c>
      <c r="Q15679">
        <f t="shared" si="405"/>
        <v>5</v>
      </c>
      <c r="R15679">
        <f t="shared" si="406"/>
        <v>0</v>
      </c>
    </row>
    <row r="15680" spans="1:18" x14ac:dyDescent="0.3">
      <c r="P15680" t="str" cm="1">
        <f t="array" ref="P15680">IF(Q15680&gt;0,INDEX(Q15680:Q37404,MATCH(TRUE,INDEX(Q15680:Q37404="",,),0)-1),"")</f>
        <v/>
      </c>
      <c r="R15680" t="str">
        <f t="shared" si="406"/>
        <v/>
      </c>
    </row>
    <row r="15681" spans="1:18" x14ac:dyDescent="0.3">
      <c r="A15681" t="s">
        <v>1031</v>
      </c>
      <c r="B15681" s="1">
        <v>38278</v>
      </c>
      <c r="C15681" t="s">
        <v>16</v>
      </c>
      <c r="D15681" t="s">
        <v>1105</v>
      </c>
      <c r="E15681" t="s">
        <v>1106</v>
      </c>
      <c r="G15681" t="s">
        <v>19</v>
      </c>
      <c r="H15681" t="s">
        <v>30</v>
      </c>
      <c r="I15681" t="s">
        <v>21</v>
      </c>
      <c r="J15681" t="s">
        <v>22</v>
      </c>
      <c r="K15681">
        <v>8.4</v>
      </c>
      <c r="L15681">
        <v>128</v>
      </c>
      <c r="M15681" t="s">
        <v>177</v>
      </c>
      <c r="N15681">
        <v>1325</v>
      </c>
      <c r="O15681" t="s">
        <v>24</v>
      </c>
      <c r="P15681" cm="1">
        <f t="array" ref="P15681">IF(Q15681&gt;0,INDEX(Q15681:Q37405,MATCH(TRUE,INDEX(Q15681:Q37405="",,),0)-1),"")</f>
        <v>4</v>
      </c>
      <c r="Q15681">
        <f>INT((ROW()-15681)/10)+1</f>
        <v>1</v>
      </c>
      <c r="R15681">
        <f t="shared" si="406"/>
        <v>0</v>
      </c>
    </row>
    <row r="15682" spans="1:18" x14ac:dyDescent="0.3">
      <c r="A15682" t="s">
        <v>1031</v>
      </c>
      <c r="B15682" s="1">
        <v>38278</v>
      </c>
      <c r="C15682" t="s">
        <v>16</v>
      </c>
      <c r="D15682" t="s">
        <v>1105</v>
      </c>
      <c r="E15682" t="s">
        <v>1106</v>
      </c>
      <c r="G15682" t="s">
        <v>19</v>
      </c>
      <c r="H15682" t="s">
        <v>25</v>
      </c>
      <c r="I15682" t="s">
        <v>21</v>
      </c>
      <c r="J15682" t="s">
        <v>22</v>
      </c>
      <c r="K15682">
        <v>25.2</v>
      </c>
      <c r="L15682">
        <v>103</v>
      </c>
      <c r="M15682" t="s">
        <v>177</v>
      </c>
      <c r="N15682">
        <v>103</v>
      </c>
      <c r="O15682" t="s">
        <v>24</v>
      </c>
      <c r="P15682" cm="1">
        <f t="array" ref="P15682">IF(Q15682&gt;0,INDEX(Q15682:Q37406,MATCH(TRUE,INDEX(Q15682:Q37406="",,),0)-1),"")</f>
        <v>4</v>
      </c>
      <c r="Q15682">
        <f t="shared" ref="Q15682:Q15720" si="407">INT((ROW()-15681)/10)+1</f>
        <v>1</v>
      </c>
      <c r="R15682">
        <f t="shared" si="406"/>
        <v>0</v>
      </c>
    </row>
    <row r="15683" spans="1:18" x14ac:dyDescent="0.3">
      <c r="A15683" t="s">
        <v>1031</v>
      </c>
      <c r="B15683" s="1">
        <v>38278</v>
      </c>
      <c r="C15683" t="s">
        <v>16</v>
      </c>
      <c r="D15683" t="s">
        <v>1105</v>
      </c>
      <c r="E15683" t="s">
        <v>1106</v>
      </c>
      <c r="G15683" t="s">
        <v>19</v>
      </c>
      <c r="H15683" t="s">
        <v>194</v>
      </c>
      <c r="I15683" t="s">
        <v>26</v>
      </c>
      <c r="J15683" t="s">
        <v>27</v>
      </c>
      <c r="K15683">
        <v>99</v>
      </c>
      <c r="L15683">
        <v>9.15</v>
      </c>
      <c r="M15683" t="s">
        <v>177</v>
      </c>
      <c r="N15683">
        <v>9.15</v>
      </c>
      <c r="O15683" t="s">
        <v>24</v>
      </c>
      <c r="P15683" cm="1">
        <f t="array" ref="P15683">IF(Q15683&gt;0,INDEX(Q15683:Q37407,MATCH(TRUE,INDEX(Q15683:Q37407="",,),0)-1),"")</f>
        <v>4</v>
      </c>
      <c r="Q15683">
        <f t="shared" si="407"/>
        <v>1</v>
      </c>
      <c r="R15683">
        <f t="shared" si="406"/>
        <v>0</v>
      </c>
    </row>
    <row r="15684" spans="1:18" x14ac:dyDescent="0.3">
      <c r="A15684" t="s">
        <v>1031</v>
      </c>
      <c r="B15684" s="1">
        <v>38278</v>
      </c>
      <c r="C15684" t="s">
        <v>16</v>
      </c>
      <c r="D15684" t="s">
        <v>1105</v>
      </c>
      <c r="E15684" t="s">
        <v>1106</v>
      </c>
      <c r="G15684" t="s">
        <v>19</v>
      </c>
      <c r="H15684" t="s">
        <v>30</v>
      </c>
      <c r="I15684" t="s">
        <v>26</v>
      </c>
      <c r="J15684" t="s">
        <v>27</v>
      </c>
      <c r="K15684">
        <v>157</v>
      </c>
      <c r="L15684">
        <v>13.1</v>
      </c>
      <c r="M15684" t="s">
        <v>177</v>
      </c>
      <c r="N15684">
        <v>13.1</v>
      </c>
      <c r="O15684" t="s">
        <v>24</v>
      </c>
      <c r="P15684" cm="1">
        <f t="array" ref="P15684">IF(Q15684&gt;0,INDEX(Q15684:Q37408,MATCH(TRUE,INDEX(Q15684:Q37408="",,),0)-1),"")</f>
        <v>4</v>
      </c>
      <c r="Q15684">
        <f t="shared" si="407"/>
        <v>1</v>
      </c>
      <c r="R15684">
        <f t="shared" si="406"/>
        <v>0</v>
      </c>
    </row>
    <row r="15685" spans="1:18" x14ac:dyDescent="0.3">
      <c r="A15685" t="s">
        <v>1031</v>
      </c>
      <c r="B15685" s="1">
        <v>38278</v>
      </c>
      <c r="C15685" t="s">
        <v>16</v>
      </c>
      <c r="D15685" t="s">
        <v>1105</v>
      </c>
      <c r="E15685" t="s">
        <v>1106</v>
      </c>
      <c r="G15685" t="s">
        <v>19</v>
      </c>
      <c r="H15685" t="s">
        <v>25</v>
      </c>
      <c r="I15685" t="s">
        <v>26</v>
      </c>
      <c r="J15685" t="s">
        <v>27</v>
      </c>
      <c r="K15685">
        <v>551.70000000000005</v>
      </c>
      <c r="L15685">
        <v>25.3</v>
      </c>
      <c r="M15685" t="s">
        <v>177</v>
      </c>
      <c r="N15685">
        <v>25.3</v>
      </c>
      <c r="O15685" t="s">
        <v>24</v>
      </c>
      <c r="P15685" cm="1">
        <f t="array" ref="P15685">IF(Q15685&gt;0,INDEX(Q15685:Q37409,MATCH(TRUE,INDEX(Q15685:Q37409="",,),0)-1),"")</f>
        <v>4</v>
      </c>
      <c r="Q15685">
        <f t="shared" si="407"/>
        <v>1</v>
      </c>
      <c r="R15685">
        <f t="shared" si="406"/>
        <v>0</v>
      </c>
    </row>
    <row r="15686" spans="1:18" x14ac:dyDescent="0.3">
      <c r="A15686" t="s">
        <v>1031</v>
      </c>
      <c r="B15686" s="1">
        <v>38278</v>
      </c>
      <c r="C15686" t="s">
        <v>16</v>
      </c>
      <c r="D15686" t="s">
        <v>1105</v>
      </c>
      <c r="E15686" t="s">
        <v>1106</v>
      </c>
      <c r="G15686" s="6" t="s">
        <v>29</v>
      </c>
      <c r="H15686" t="s">
        <v>194</v>
      </c>
      <c r="I15686" t="s">
        <v>21</v>
      </c>
      <c r="J15686" t="s">
        <v>22</v>
      </c>
      <c r="K15686">
        <v>3.9</v>
      </c>
      <c r="L15686">
        <v>310</v>
      </c>
      <c r="M15686" t="s">
        <v>177</v>
      </c>
      <c r="N15686">
        <v>310</v>
      </c>
      <c r="O15686" t="s">
        <v>24</v>
      </c>
      <c r="P15686" cm="1">
        <f t="array" ref="P15686">IF(Q15686&gt;0,INDEX(Q15686:Q37410,MATCH(TRUE,INDEX(Q15686:Q37410="",,),0)-1),"")</f>
        <v>4</v>
      </c>
      <c r="Q15686">
        <f t="shared" si="407"/>
        <v>1</v>
      </c>
      <c r="R15686">
        <f t="shared" si="406"/>
        <v>0</v>
      </c>
    </row>
    <row r="15687" spans="1:18" x14ac:dyDescent="0.3">
      <c r="A15687" t="s">
        <v>1031</v>
      </c>
      <c r="B15687" s="1">
        <v>38278</v>
      </c>
      <c r="C15687" t="s">
        <v>16</v>
      </c>
      <c r="D15687" t="s">
        <v>1105</v>
      </c>
      <c r="E15687" t="s">
        <v>1106</v>
      </c>
      <c r="G15687" s="6" t="s">
        <v>29</v>
      </c>
      <c r="H15687" t="s">
        <v>206</v>
      </c>
      <c r="I15687" t="s">
        <v>21</v>
      </c>
      <c r="J15687" t="s">
        <v>22</v>
      </c>
      <c r="K15687">
        <v>2.8</v>
      </c>
      <c r="L15687">
        <v>73.5</v>
      </c>
      <c r="M15687" t="s">
        <v>177</v>
      </c>
      <c r="N15687">
        <v>73.5</v>
      </c>
      <c r="O15687" t="s">
        <v>24</v>
      </c>
      <c r="P15687" cm="1">
        <f t="array" ref="P15687">IF(Q15687&gt;0,INDEX(Q15687:Q37411,MATCH(TRUE,INDEX(Q15687:Q37411="",,),0)-1),"")</f>
        <v>4</v>
      </c>
      <c r="Q15687">
        <f t="shared" si="407"/>
        <v>1</v>
      </c>
      <c r="R15687">
        <f t="shared" si="406"/>
        <v>0</v>
      </c>
    </row>
    <row r="15688" spans="1:18" x14ac:dyDescent="0.3">
      <c r="A15688" t="s">
        <v>1031</v>
      </c>
      <c r="B15688" s="1">
        <v>38278</v>
      </c>
      <c r="C15688" t="s">
        <v>16</v>
      </c>
      <c r="D15688" t="s">
        <v>1105</v>
      </c>
      <c r="E15688" t="s">
        <v>1106</v>
      </c>
      <c r="G15688" s="6" t="s">
        <v>29</v>
      </c>
      <c r="H15688" t="s">
        <v>214</v>
      </c>
      <c r="I15688" t="s">
        <v>21</v>
      </c>
      <c r="J15688" t="s">
        <v>22</v>
      </c>
      <c r="K15688">
        <v>1.9</v>
      </c>
      <c r="L15688">
        <v>76</v>
      </c>
      <c r="M15688" t="s">
        <v>177</v>
      </c>
      <c r="N15688">
        <v>76</v>
      </c>
      <c r="O15688" t="s">
        <v>24</v>
      </c>
      <c r="P15688" cm="1">
        <f t="array" ref="P15688">IF(Q15688&gt;0,INDEX(Q15688:Q37412,MATCH(TRUE,INDEX(Q15688:Q37412="",,),0)-1),"")</f>
        <v>4</v>
      </c>
      <c r="Q15688">
        <f t="shared" si="407"/>
        <v>1</v>
      </c>
      <c r="R15688">
        <f t="shared" si="406"/>
        <v>0</v>
      </c>
    </row>
    <row r="15689" spans="1:18" x14ac:dyDescent="0.3">
      <c r="A15689" t="s">
        <v>1031</v>
      </c>
      <c r="B15689" s="1">
        <v>38278</v>
      </c>
      <c r="C15689" t="s">
        <v>16</v>
      </c>
      <c r="D15689" t="s">
        <v>1105</v>
      </c>
      <c r="E15689" t="s">
        <v>1106</v>
      </c>
      <c r="G15689" s="6" t="s">
        <v>29</v>
      </c>
      <c r="H15689" t="s">
        <v>206</v>
      </c>
      <c r="I15689" t="s">
        <v>26</v>
      </c>
      <c r="J15689" t="s">
        <v>27</v>
      </c>
      <c r="K15689">
        <v>19</v>
      </c>
      <c r="L15689">
        <v>3.1</v>
      </c>
      <c r="M15689" t="s">
        <v>177</v>
      </c>
      <c r="N15689">
        <v>3.1</v>
      </c>
      <c r="O15689" t="s">
        <v>24</v>
      </c>
      <c r="P15689" cm="1">
        <f t="array" ref="P15689">IF(Q15689&gt;0,INDEX(Q15689:Q37413,MATCH(TRUE,INDEX(Q15689:Q37413="",,),0)-1),"")</f>
        <v>4</v>
      </c>
      <c r="Q15689">
        <f t="shared" si="407"/>
        <v>1</v>
      </c>
      <c r="R15689">
        <f t="shared" si="406"/>
        <v>0</v>
      </c>
    </row>
    <row r="15690" spans="1:18" x14ac:dyDescent="0.3">
      <c r="A15690" t="s">
        <v>1031</v>
      </c>
      <c r="B15690" s="1">
        <v>38278</v>
      </c>
      <c r="C15690" t="s">
        <v>16</v>
      </c>
      <c r="D15690" t="s">
        <v>1105</v>
      </c>
      <c r="E15690" t="s">
        <v>1106</v>
      </c>
      <c r="G15690" s="6" t="s">
        <v>29</v>
      </c>
      <c r="H15690" t="s">
        <v>214</v>
      </c>
      <c r="I15690" t="s">
        <v>26</v>
      </c>
      <c r="J15690" t="s">
        <v>27</v>
      </c>
      <c r="K15690">
        <v>24.5</v>
      </c>
      <c r="L15690">
        <v>14.5</v>
      </c>
      <c r="M15690" t="s">
        <v>177</v>
      </c>
      <c r="N15690">
        <v>14.5</v>
      </c>
      <c r="O15690" t="s">
        <v>24</v>
      </c>
      <c r="P15690" cm="1">
        <f t="array" ref="P15690">IF(Q15690&gt;0,INDEX(Q15690:Q37414,MATCH(TRUE,INDEX(Q15690:Q37414="",,),0)-1),"")</f>
        <v>4</v>
      </c>
      <c r="Q15690">
        <f t="shared" si="407"/>
        <v>1</v>
      </c>
      <c r="R15690">
        <f t="shared" si="406"/>
        <v>0</v>
      </c>
    </row>
    <row r="15691" spans="1:18" x14ac:dyDescent="0.3">
      <c r="A15691" t="s">
        <v>1031</v>
      </c>
      <c r="B15691" s="1">
        <v>38278</v>
      </c>
      <c r="C15691" t="s">
        <v>16</v>
      </c>
      <c r="D15691" t="s">
        <v>1105</v>
      </c>
      <c r="E15691" t="s">
        <v>1106</v>
      </c>
      <c r="G15691" t="s">
        <v>19</v>
      </c>
      <c r="H15691" t="s">
        <v>30</v>
      </c>
      <c r="I15691" t="s">
        <v>21</v>
      </c>
      <c r="J15691" t="s">
        <v>22</v>
      </c>
      <c r="K15691">
        <v>8.4</v>
      </c>
      <c r="L15691">
        <v>128</v>
      </c>
      <c r="M15691" t="s">
        <v>492</v>
      </c>
      <c r="N15691">
        <v>150</v>
      </c>
      <c r="P15691" cm="1">
        <f t="array" ref="P15691">IF(Q15691&gt;0,INDEX(Q15691:Q37415,MATCH(TRUE,INDEX(Q15691:Q37415="",,),0)-1),"")</f>
        <v>4</v>
      </c>
      <c r="Q15691">
        <f t="shared" si="407"/>
        <v>2</v>
      </c>
      <c r="R15691">
        <f t="shared" si="406"/>
        <v>0</v>
      </c>
    </row>
    <row r="15692" spans="1:18" x14ac:dyDescent="0.3">
      <c r="A15692" t="s">
        <v>1031</v>
      </c>
      <c r="B15692" s="1">
        <v>38278</v>
      </c>
      <c r="C15692" t="s">
        <v>16</v>
      </c>
      <c r="D15692" t="s">
        <v>1105</v>
      </c>
      <c r="E15692" t="s">
        <v>1106</v>
      </c>
      <c r="G15692" t="s">
        <v>19</v>
      </c>
      <c r="H15692" t="s">
        <v>25</v>
      </c>
      <c r="I15692" t="s">
        <v>21</v>
      </c>
      <c r="J15692" t="s">
        <v>22</v>
      </c>
      <c r="K15692">
        <v>25.2</v>
      </c>
      <c r="L15692">
        <v>103</v>
      </c>
      <c r="M15692" t="s">
        <v>492</v>
      </c>
      <c r="N15692">
        <v>110</v>
      </c>
      <c r="P15692" cm="1">
        <f t="array" ref="P15692">IF(Q15692&gt;0,INDEX(Q15692:Q37416,MATCH(TRUE,INDEX(Q15692:Q37416="",,),0)-1),"")</f>
        <v>4</v>
      </c>
      <c r="Q15692">
        <f t="shared" si="407"/>
        <v>2</v>
      </c>
      <c r="R15692">
        <f t="shared" si="406"/>
        <v>0</v>
      </c>
    </row>
    <row r="15693" spans="1:18" x14ac:dyDescent="0.3">
      <c r="A15693" t="s">
        <v>1031</v>
      </c>
      <c r="B15693" s="1">
        <v>38278</v>
      </c>
      <c r="C15693" t="s">
        <v>16</v>
      </c>
      <c r="D15693" t="s">
        <v>1105</v>
      </c>
      <c r="E15693" t="s">
        <v>1106</v>
      </c>
      <c r="G15693" t="s">
        <v>19</v>
      </c>
      <c r="H15693" t="s">
        <v>194</v>
      </c>
      <c r="I15693" t="s">
        <v>26</v>
      </c>
      <c r="J15693" t="s">
        <v>27</v>
      </c>
      <c r="K15693">
        <v>99</v>
      </c>
      <c r="L15693">
        <v>9.15</v>
      </c>
      <c r="M15693" t="s">
        <v>492</v>
      </c>
      <c r="N15693">
        <v>20</v>
      </c>
      <c r="P15693" cm="1">
        <f t="array" ref="P15693">IF(Q15693&gt;0,INDEX(Q15693:Q37417,MATCH(TRUE,INDEX(Q15693:Q37417="",,),0)-1),"")</f>
        <v>4</v>
      </c>
      <c r="Q15693">
        <f t="shared" si="407"/>
        <v>2</v>
      </c>
      <c r="R15693">
        <f t="shared" si="406"/>
        <v>0</v>
      </c>
    </row>
    <row r="15694" spans="1:18" x14ac:dyDescent="0.3">
      <c r="A15694" t="s">
        <v>1031</v>
      </c>
      <c r="B15694" s="1">
        <v>38278</v>
      </c>
      <c r="C15694" t="s">
        <v>16</v>
      </c>
      <c r="D15694" t="s">
        <v>1105</v>
      </c>
      <c r="E15694" t="s">
        <v>1106</v>
      </c>
      <c r="G15694" t="s">
        <v>19</v>
      </c>
      <c r="H15694" t="s">
        <v>30</v>
      </c>
      <c r="I15694" t="s">
        <v>26</v>
      </c>
      <c r="J15694" t="s">
        <v>27</v>
      </c>
      <c r="K15694">
        <v>157</v>
      </c>
      <c r="L15694">
        <v>13.1</v>
      </c>
      <c r="M15694" t="s">
        <v>492</v>
      </c>
      <c r="N15694">
        <v>20</v>
      </c>
      <c r="P15694" cm="1">
        <f t="array" ref="P15694">IF(Q15694&gt;0,INDEX(Q15694:Q37418,MATCH(TRUE,INDEX(Q15694:Q37418="",,),0)-1),"")</f>
        <v>4</v>
      </c>
      <c r="Q15694">
        <f t="shared" si="407"/>
        <v>2</v>
      </c>
      <c r="R15694">
        <f t="shared" si="406"/>
        <v>0</v>
      </c>
    </row>
    <row r="15695" spans="1:18" x14ac:dyDescent="0.3">
      <c r="A15695" t="s">
        <v>1031</v>
      </c>
      <c r="B15695" s="1">
        <v>38278</v>
      </c>
      <c r="C15695" t="s">
        <v>16</v>
      </c>
      <c r="D15695" t="s">
        <v>1105</v>
      </c>
      <c r="E15695" t="s">
        <v>1106</v>
      </c>
      <c r="G15695" t="s">
        <v>19</v>
      </c>
      <c r="H15695" t="s">
        <v>25</v>
      </c>
      <c r="I15695" t="s">
        <v>26</v>
      </c>
      <c r="J15695" t="s">
        <v>27</v>
      </c>
      <c r="K15695">
        <v>551.70000000000005</v>
      </c>
      <c r="L15695">
        <v>25.3</v>
      </c>
      <c r="M15695" t="s">
        <v>492</v>
      </c>
      <c r="N15695">
        <v>30</v>
      </c>
      <c r="P15695" cm="1">
        <f t="array" ref="P15695">IF(Q15695&gt;0,INDEX(Q15695:Q37419,MATCH(TRUE,INDEX(Q15695:Q37419="",,),0)-1),"")</f>
        <v>4</v>
      </c>
      <c r="Q15695">
        <f t="shared" si="407"/>
        <v>2</v>
      </c>
      <c r="R15695">
        <f t="shared" si="406"/>
        <v>0</v>
      </c>
    </row>
    <row r="15696" spans="1:18" x14ac:dyDescent="0.3">
      <c r="A15696" t="s">
        <v>1031</v>
      </c>
      <c r="B15696" s="1">
        <v>38278</v>
      </c>
      <c r="C15696" t="s">
        <v>16</v>
      </c>
      <c r="D15696" t="s">
        <v>1105</v>
      </c>
      <c r="E15696" t="s">
        <v>1106</v>
      </c>
      <c r="G15696" s="6" t="s">
        <v>29</v>
      </c>
      <c r="H15696" t="s">
        <v>194</v>
      </c>
      <c r="I15696" t="s">
        <v>21</v>
      </c>
      <c r="J15696" t="s">
        <v>22</v>
      </c>
      <c r="K15696">
        <v>3.9</v>
      </c>
      <c r="L15696">
        <v>310</v>
      </c>
      <c r="M15696" t="s">
        <v>492</v>
      </c>
      <c r="N15696">
        <v>310</v>
      </c>
      <c r="P15696" cm="1">
        <f t="array" ref="P15696">IF(Q15696&gt;0,INDEX(Q15696:Q37420,MATCH(TRUE,INDEX(Q15696:Q37420="",,),0)-1),"")</f>
        <v>4</v>
      </c>
      <c r="Q15696">
        <f t="shared" si="407"/>
        <v>2</v>
      </c>
      <c r="R15696">
        <f t="shared" si="406"/>
        <v>0</v>
      </c>
    </row>
    <row r="15697" spans="1:18" x14ac:dyDescent="0.3">
      <c r="A15697" t="s">
        <v>1031</v>
      </c>
      <c r="B15697" s="1">
        <v>38278</v>
      </c>
      <c r="C15697" t="s">
        <v>16</v>
      </c>
      <c r="D15697" t="s">
        <v>1105</v>
      </c>
      <c r="E15697" t="s">
        <v>1106</v>
      </c>
      <c r="G15697" s="6" t="s">
        <v>29</v>
      </c>
      <c r="H15697" t="s">
        <v>206</v>
      </c>
      <c r="I15697" t="s">
        <v>21</v>
      </c>
      <c r="J15697" t="s">
        <v>22</v>
      </c>
      <c r="K15697">
        <v>2.8</v>
      </c>
      <c r="L15697">
        <v>73.5</v>
      </c>
      <c r="M15697" t="s">
        <v>492</v>
      </c>
      <c r="N15697">
        <v>73.5</v>
      </c>
      <c r="P15697" cm="1">
        <f t="array" ref="P15697">IF(Q15697&gt;0,INDEX(Q15697:Q37421,MATCH(TRUE,INDEX(Q15697:Q37421="",,),0)-1),"")</f>
        <v>4</v>
      </c>
      <c r="Q15697">
        <f t="shared" si="407"/>
        <v>2</v>
      </c>
      <c r="R15697">
        <f t="shared" si="406"/>
        <v>0</v>
      </c>
    </row>
    <row r="15698" spans="1:18" x14ac:dyDescent="0.3">
      <c r="A15698" t="s">
        <v>1031</v>
      </c>
      <c r="B15698" s="1">
        <v>38278</v>
      </c>
      <c r="C15698" t="s">
        <v>16</v>
      </c>
      <c r="D15698" t="s">
        <v>1105</v>
      </c>
      <c r="E15698" t="s">
        <v>1106</v>
      </c>
      <c r="G15698" s="6" t="s">
        <v>29</v>
      </c>
      <c r="H15698" t="s">
        <v>214</v>
      </c>
      <c r="I15698" t="s">
        <v>21</v>
      </c>
      <c r="J15698" t="s">
        <v>22</v>
      </c>
      <c r="K15698">
        <v>1.9</v>
      </c>
      <c r="L15698">
        <v>76</v>
      </c>
      <c r="M15698" t="s">
        <v>492</v>
      </c>
      <c r="N15698">
        <v>76</v>
      </c>
      <c r="P15698" cm="1">
        <f t="array" ref="P15698">IF(Q15698&gt;0,INDEX(Q15698:Q37422,MATCH(TRUE,INDEX(Q15698:Q37422="",,),0)-1),"")</f>
        <v>4</v>
      </c>
      <c r="Q15698">
        <f t="shared" si="407"/>
        <v>2</v>
      </c>
      <c r="R15698">
        <f t="shared" si="406"/>
        <v>0</v>
      </c>
    </row>
    <row r="15699" spans="1:18" x14ac:dyDescent="0.3">
      <c r="A15699" t="s">
        <v>1031</v>
      </c>
      <c r="B15699" s="1">
        <v>38278</v>
      </c>
      <c r="C15699" t="s">
        <v>16</v>
      </c>
      <c r="D15699" t="s">
        <v>1105</v>
      </c>
      <c r="E15699" t="s">
        <v>1106</v>
      </c>
      <c r="G15699" s="6" t="s">
        <v>29</v>
      </c>
      <c r="H15699" t="s">
        <v>206</v>
      </c>
      <c r="I15699" t="s">
        <v>26</v>
      </c>
      <c r="J15699" t="s">
        <v>27</v>
      </c>
      <c r="K15699">
        <v>19</v>
      </c>
      <c r="L15699">
        <v>3.1</v>
      </c>
      <c r="M15699" t="s">
        <v>492</v>
      </c>
      <c r="N15699">
        <v>3.1</v>
      </c>
      <c r="P15699" cm="1">
        <f t="array" ref="P15699">IF(Q15699&gt;0,INDEX(Q15699:Q37423,MATCH(TRUE,INDEX(Q15699:Q37423="",,),0)-1),"")</f>
        <v>4</v>
      </c>
      <c r="Q15699">
        <f t="shared" si="407"/>
        <v>2</v>
      </c>
      <c r="R15699">
        <f t="shared" si="406"/>
        <v>0</v>
      </c>
    </row>
    <row r="15700" spans="1:18" x14ac:dyDescent="0.3">
      <c r="A15700" t="s">
        <v>1031</v>
      </c>
      <c r="B15700" s="1">
        <v>38278</v>
      </c>
      <c r="C15700" t="s">
        <v>16</v>
      </c>
      <c r="D15700" t="s">
        <v>1105</v>
      </c>
      <c r="E15700" t="s">
        <v>1106</v>
      </c>
      <c r="G15700" s="6" t="s">
        <v>29</v>
      </c>
      <c r="H15700" t="s">
        <v>214</v>
      </c>
      <c r="I15700" t="s">
        <v>26</v>
      </c>
      <c r="J15700" t="s">
        <v>27</v>
      </c>
      <c r="K15700">
        <v>24.5</v>
      </c>
      <c r="L15700">
        <v>14.5</v>
      </c>
      <c r="M15700" t="s">
        <v>492</v>
      </c>
      <c r="N15700">
        <v>14.5</v>
      </c>
      <c r="P15700" cm="1">
        <f t="array" ref="P15700">IF(Q15700&gt;0,INDEX(Q15700:Q37424,MATCH(TRUE,INDEX(Q15700:Q37424="",,),0)-1),"")</f>
        <v>4</v>
      </c>
      <c r="Q15700">
        <f t="shared" si="407"/>
        <v>2</v>
      </c>
      <c r="R15700">
        <f t="shared" si="406"/>
        <v>0</v>
      </c>
    </row>
    <row r="15701" spans="1:18" x14ac:dyDescent="0.3">
      <c r="A15701" t="s">
        <v>1031</v>
      </c>
      <c r="B15701" s="1">
        <v>38278</v>
      </c>
      <c r="C15701" t="s">
        <v>16</v>
      </c>
      <c r="D15701" t="s">
        <v>1105</v>
      </c>
      <c r="E15701" t="s">
        <v>1106</v>
      </c>
      <c r="G15701" t="s">
        <v>19</v>
      </c>
      <c r="H15701" t="s">
        <v>30</v>
      </c>
      <c r="I15701" t="s">
        <v>21</v>
      </c>
      <c r="J15701" t="s">
        <v>22</v>
      </c>
      <c r="K15701">
        <v>8.4</v>
      </c>
      <c r="L15701">
        <v>128</v>
      </c>
      <c r="M15701" t="s">
        <v>44</v>
      </c>
      <c r="N15701">
        <v>128</v>
      </c>
      <c r="P15701" cm="1">
        <f t="array" ref="P15701">IF(Q15701&gt;0,INDEX(Q15701:Q37425,MATCH(TRUE,INDEX(Q15701:Q37425="",,),0)-1),"")</f>
        <v>4</v>
      </c>
      <c r="Q15701">
        <f t="shared" si="407"/>
        <v>3</v>
      </c>
      <c r="R15701">
        <f t="shared" si="406"/>
        <v>0</v>
      </c>
    </row>
    <row r="15702" spans="1:18" x14ac:dyDescent="0.3">
      <c r="A15702" t="s">
        <v>1031</v>
      </c>
      <c r="B15702" s="1">
        <v>38278</v>
      </c>
      <c r="C15702" t="s">
        <v>16</v>
      </c>
      <c r="D15702" t="s">
        <v>1105</v>
      </c>
      <c r="E15702" t="s">
        <v>1106</v>
      </c>
      <c r="G15702" t="s">
        <v>19</v>
      </c>
      <c r="H15702" t="s">
        <v>25</v>
      </c>
      <c r="I15702" t="s">
        <v>21</v>
      </c>
      <c r="J15702" t="s">
        <v>22</v>
      </c>
      <c r="K15702">
        <v>25.2</v>
      </c>
      <c r="L15702">
        <v>103</v>
      </c>
      <c r="M15702" t="s">
        <v>44</v>
      </c>
      <c r="N15702">
        <v>150</v>
      </c>
      <c r="P15702" cm="1">
        <f t="array" ref="P15702">IF(Q15702&gt;0,INDEX(Q15702:Q37426,MATCH(TRUE,INDEX(Q15702:Q37426="",,),0)-1),"")</f>
        <v>4</v>
      </c>
      <c r="Q15702">
        <f t="shared" si="407"/>
        <v>3</v>
      </c>
      <c r="R15702">
        <f t="shared" si="406"/>
        <v>0</v>
      </c>
    </row>
    <row r="15703" spans="1:18" x14ac:dyDescent="0.3">
      <c r="A15703" t="s">
        <v>1031</v>
      </c>
      <c r="B15703" s="1">
        <v>38278</v>
      </c>
      <c r="C15703" t="s">
        <v>16</v>
      </c>
      <c r="D15703" t="s">
        <v>1105</v>
      </c>
      <c r="E15703" t="s">
        <v>1106</v>
      </c>
      <c r="G15703" t="s">
        <v>19</v>
      </c>
      <c r="H15703" t="s">
        <v>194</v>
      </c>
      <c r="I15703" t="s">
        <v>26</v>
      </c>
      <c r="J15703" t="s">
        <v>27</v>
      </c>
      <c r="K15703">
        <v>99</v>
      </c>
      <c r="L15703">
        <v>9.15</v>
      </c>
      <c r="M15703" t="s">
        <v>44</v>
      </c>
      <c r="N15703">
        <v>14.15</v>
      </c>
      <c r="P15703" cm="1">
        <f t="array" ref="P15703">IF(Q15703&gt;0,INDEX(Q15703:Q37427,MATCH(TRUE,INDEX(Q15703:Q37427="",,),0)-1),"")</f>
        <v>4</v>
      </c>
      <c r="Q15703">
        <f t="shared" si="407"/>
        <v>3</v>
      </c>
      <c r="R15703">
        <f t="shared" si="406"/>
        <v>0</v>
      </c>
    </row>
    <row r="15704" spans="1:18" x14ac:dyDescent="0.3">
      <c r="A15704" t="s">
        <v>1031</v>
      </c>
      <c r="B15704" s="1">
        <v>38278</v>
      </c>
      <c r="C15704" t="s">
        <v>16</v>
      </c>
      <c r="D15704" t="s">
        <v>1105</v>
      </c>
      <c r="E15704" t="s">
        <v>1106</v>
      </c>
      <c r="G15704" t="s">
        <v>19</v>
      </c>
      <c r="H15704" t="s">
        <v>30</v>
      </c>
      <c r="I15704" t="s">
        <v>26</v>
      </c>
      <c r="J15704" t="s">
        <v>27</v>
      </c>
      <c r="K15704">
        <v>157</v>
      </c>
      <c r="L15704">
        <v>13.1</v>
      </c>
      <c r="M15704" t="s">
        <v>44</v>
      </c>
      <c r="N15704">
        <v>18.11</v>
      </c>
      <c r="P15704" cm="1">
        <f t="array" ref="P15704">IF(Q15704&gt;0,INDEX(Q15704:Q37428,MATCH(TRUE,INDEX(Q15704:Q37428="",,),0)-1),"")</f>
        <v>4</v>
      </c>
      <c r="Q15704">
        <f t="shared" si="407"/>
        <v>3</v>
      </c>
      <c r="R15704">
        <f t="shared" si="406"/>
        <v>0</v>
      </c>
    </row>
    <row r="15705" spans="1:18" x14ac:dyDescent="0.3">
      <c r="A15705" t="s">
        <v>1031</v>
      </c>
      <c r="B15705" s="1">
        <v>38278</v>
      </c>
      <c r="C15705" t="s">
        <v>16</v>
      </c>
      <c r="D15705" t="s">
        <v>1105</v>
      </c>
      <c r="E15705" t="s">
        <v>1106</v>
      </c>
      <c r="G15705" t="s">
        <v>19</v>
      </c>
      <c r="H15705" t="s">
        <v>25</v>
      </c>
      <c r="I15705" t="s">
        <v>26</v>
      </c>
      <c r="J15705" t="s">
        <v>27</v>
      </c>
      <c r="K15705">
        <v>551.70000000000005</v>
      </c>
      <c r="L15705">
        <v>25.3</v>
      </c>
      <c r="M15705" t="s">
        <v>44</v>
      </c>
      <c r="N15705">
        <v>25.3</v>
      </c>
      <c r="P15705" cm="1">
        <f t="array" ref="P15705">IF(Q15705&gt;0,INDEX(Q15705:Q37429,MATCH(TRUE,INDEX(Q15705:Q37429="",,),0)-1),"")</f>
        <v>4</v>
      </c>
      <c r="Q15705">
        <f t="shared" si="407"/>
        <v>3</v>
      </c>
      <c r="R15705">
        <f t="shared" si="406"/>
        <v>0</v>
      </c>
    </row>
    <row r="15706" spans="1:18" x14ac:dyDescent="0.3">
      <c r="A15706" t="s">
        <v>1031</v>
      </c>
      <c r="B15706" s="1">
        <v>38278</v>
      </c>
      <c r="C15706" t="s">
        <v>16</v>
      </c>
      <c r="D15706" t="s">
        <v>1105</v>
      </c>
      <c r="E15706" t="s">
        <v>1106</v>
      </c>
      <c r="G15706" s="6" t="s">
        <v>29</v>
      </c>
      <c r="H15706" t="s">
        <v>194</v>
      </c>
      <c r="I15706" t="s">
        <v>21</v>
      </c>
      <c r="J15706" t="s">
        <v>22</v>
      </c>
      <c r="K15706">
        <v>3.9</v>
      </c>
      <c r="L15706">
        <v>310</v>
      </c>
      <c r="M15706" t="s">
        <v>44</v>
      </c>
      <c r="N15706">
        <v>310</v>
      </c>
      <c r="P15706" cm="1">
        <f t="array" ref="P15706">IF(Q15706&gt;0,INDEX(Q15706:Q37430,MATCH(TRUE,INDEX(Q15706:Q37430="",,),0)-1),"")</f>
        <v>4</v>
      </c>
      <c r="Q15706">
        <f t="shared" si="407"/>
        <v>3</v>
      </c>
      <c r="R15706">
        <f t="shared" si="406"/>
        <v>0</v>
      </c>
    </row>
    <row r="15707" spans="1:18" x14ac:dyDescent="0.3">
      <c r="A15707" t="s">
        <v>1031</v>
      </c>
      <c r="B15707" s="1">
        <v>38278</v>
      </c>
      <c r="C15707" t="s">
        <v>16</v>
      </c>
      <c r="D15707" t="s">
        <v>1105</v>
      </c>
      <c r="E15707" t="s">
        <v>1106</v>
      </c>
      <c r="G15707" s="6" t="s">
        <v>29</v>
      </c>
      <c r="H15707" t="s">
        <v>206</v>
      </c>
      <c r="I15707" t="s">
        <v>21</v>
      </c>
      <c r="J15707" t="s">
        <v>22</v>
      </c>
      <c r="K15707">
        <v>2.8</v>
      </c>
      <c r="L15707">
        <v>73.5</v>
      </c>
      <c r="M15707" t="s">
        <v>44</v>
      </c>
      <c r="N15707">
        <v>73.5</v>
      </c>
      <c r="P15707" cm="1">
        <f t="array" ref="P15707">IF(Q15707&gt;0,INDEX(Q15707:Q37431,MATCH(TRUE,INDEX(Q15707:Q37431="",,),0)-1),"")</f>
        <v>4</v>
      </c>
      <c r="Q15707">
        <f t="shared" si="407"/>
        <v>3</v>
      </c>
      <c r="R15707">
        <f t="shared" si="406"/>
        <v>0</v>
      </c>
    </row>
    <row r="15708" spans="1:18" x14ac:dyDescent="0.3">
      <c r="A15708" t="s">
        <v>1031</v>
      </c>
      <c r="B15708" s="1">
        <v>38278</v>
      </c>
      <c r="C15708" t="s">
        <v>16</v>
      </c>
      <c r="D15708" t="s">
        <v>1105</v>
      </c>
      <c r="E15708" t="s">
        <v>1106</v>
      </c>
      <c r="G15708" s="6" t="s">
        <v>29</v>
      </c>
      <c r="H15708" t="s">
        <v>214</v>
      </c>
      <c r="I15708" t="s">
        <v>21</v>
      </c>
      <c r="J15708" t="s">
        <v>22</v>
      </c>
      <c r="K15708">
        <v>1.9</v>
      </c>
      <c r="L15708">
        <v>76</v>
      </c>
      <c r="M15708" t="s">
        <v>44</v>
      </c>
      <c r="N15708">
        <v>76</v>
      </c>
      <c r="P15708" cm="1">
        <f t="array" ref="P15708">IF(Q15708&gt;0,INDEX(Q15708:Q37432,MATCH(TRUE,INDEX(Q15708:Q37432="",,),0)-1),"")</f>
        <v>4</v>
      </c>
      <c r="Q15708">
        <f t="shared" si="407"/>
        <v>3</v>
      </c>
      <c r="R15708">
        <f t="shared" si="406"/>
        <v>0</v>
      </c>
    </row>
    <row r="15709" spans="1:18" x14ac:dyDescent="0.3">
      <c r="A15709" t="s">
        <v>1031</v>
      </c>
      <c r="B15709" s="1">
        <v>38278</v>
      </c>
      <c r="C15709" t="s">
        <v>16</v>
      </c>
      <c r="D15709" t="s">
        <v>1105</v>
      </c>
      <c r="E15709" t="s">
        <v>1106</v>
      </c>
      <c r="G15709" s="6" t="s">
        <v>29</v>
      </c>
      <c r="H15709" t="s">
        <v>206</v>
      </c>
      <c r="I15709" t="s">
        <v>26</v>
      </c>
      <c r="J15709" t="s">
        <v>27</v>
      </c>
      <c r="K15709">
        <v>19</v>
      </c>
      <c r="L15709">
        <v>3.1</v>
      </c>
      <c r="M15709" t="s">
        <v>44</v>
      </c>
      <c r="N15709">
        <v>3.1</v>
      </c>
      <c r="P15709" cm="1">
        <f t="array" ref="P15709">IF(Q15709&gt;0,INDEX(Q15709:Q37433,MATCH(TRUE,INDEX(Q15709:Q37433="",,),0)-1),"")</f>
        <v>4</v>
      </c>
      <c r="Q15709">
        <f t="shared" si="407"/>
        <v>3</v>
      </c>
      <c r="R15709">
        <f t="shared" si="406"/>
        <v>0</v>
      </c>
    </row>
    <row r="15710" spans="1:18" x14ac:dyDescent="0.3">
      <c r="A15710" t="s">
        <v>1031</v>
      </c>
      <c r="B15710" s="1">
        <v>38278</v>
      </c>
      <c r="C15710" t="s">
        <v>16</v>
      </c>
      <c r="D15710" t="s">
        <v>1105</v>
      </c>
      <c r="E15710" t="s">
        <v>1106</v>
      </c>
      <c r="G15710" s="6" t="s">
        <v>29</v>
      </c>
      <c r="H15710" t="s">
        <v>214</v>
      </c>
      <c r="I15710" t="s">
        <v>26</v>
      </c>
      <c r="J15710" t="s">
        <v>27</v>
      </c>
      <c r="K15710">
        <v>24.5</v>
      </c>
      <c r="L15710">
        <v>14.5</v>
      </c>
      <c r="M15710" t="s">
        <v>44</v>
      </c>
      <c r="N15710">
        <v>14.5</v>
      </c>
      <c r="P15710" cm="1">
        <f t="array" ref="P15710">IF(Q15710&gt;0,INDEX(Q15710:Q37434,MATCH(TRUE,INDEX(Q15710:Q37434="",,),0)-1),"")</f>
        <v>4</v>
      </c>
      <c r="Q15710">
        <f t="shared" si="407"/>
        <v>3</v>
      </c>
      <c r="R15710">
        <f t="shared" si="406"/>
        <v>0</v>
      </c>
    </row>
    <row r="15711" spans="1:18" x14ac:dyDescent="0.3">
      <c r="A15711" t="s">
        <v>1031</v>
      </c>
      <c r="B15711" s="1">
        <v>38278</v>
      </c>
      <c r="C15711" t="s">
        <v>16</v>
      </c>
      <c r="D15711" t="s">
        <v>1105</v>
      </c>
      <c r="E15711" t="s">
        <v>1106</v>
      </c>
      <c r="G15711" t="s">
        <v>19</v>
      </c>
      <c r="H15711" t="s">
        <v>30</v>
      </c>
      <c r="I15711" t="s">
        <v>21</v>
      </c>
      <c r="J15711" t="s">
        <v>22</v>
      </c>
      <c r="K15711">
        <v>8.4</v>
      </c>
      <c r="L15711">
        <v>128</v>
      </c>
      <c r="M15711" t="s">
        <v>189</v>
      </c>
      <c r="N15711">
        <v>128</v>
      </c>
      <c r="P15711" cm="1">
        <f t="array" ref="P15711">IF(Q15711&gt;0,INDEX(Q15711:Q37435,MATCH(TRUE,INDEX(Q15711:Q37435="",,),0)-1),"")</f>
        <v>4</v>
      </c>
      <c r="Q15711">
        <f t="shared" si="407"/>
        <v>4</v>
      </c>
      <c r="R15711">
        <f t="shared" si="406"/>
        <v>0</v>
      </c>
    </row>
    <row r="15712" spans="1:18" x14ac:dyDescent="0.3">
      <c r="A15712" t="s">
        <v>1031</v>
      </c>
      <c r="B15712" s="1">
        <v>38278</v>
      </c>
      <c r="C15712" t="s">
        <v>16</v>
      </c>
      <c r="D15712" t="s">
        <v>1105</v>
      </c>
      <c r="E15712" t="s">
        <v>1106</v>
      </c>
      <c r="G15712" t="s">
        <v>19</v>
      </c>
      <c r="H15712" t="s">
        <v>25</v>
      </c>
      <c r="I15712" t="s">
        <v>21</v>
      </c>
      <c r="J15712" t="s">
        <v>22</v>
      </c>
      <c r="K15712">
        <v>25.2</v>
      </c>
      <c r="L15712">
        <v>103</v>
      </c>
      <c r="M15712" t="s">
        <v>189</v>
      </c>
      <c r="N15712">
        <v>103</v>
      </c>
      <c r="P15712" cm="1">
        <f t="array" ref="P15712">IF(Q15712&gt;0,INDEX(Q15712:Q37436,MATCH(TRUE,INDEX(Q15712:Q37436="",,),0)-1),"")</f>
        <v>4</v>
      </c>
      <c r="Q15712">
        <f t="shared" si="407"/>
        <v>4</v>
      </c>
      <c r="R15712">
        <f t="shared" si="406"/>
        <v>0</v>
      </c>
    </row>
    <row r="15713" spans="1:18" x14ac:dyDescent="0.3">
      <c r="A15713" t="s">
        <v>1031</v>
      </c>
      <c r="B15713" s="1">
        <v>38278</v>
      </c>
      <c r="C15713" t="s">
        <v>16</v>
      </c>
      <c r="D15713" t="s">
        <v>1105</v>
      </c>
      <c r="E15713" t="s">
        <v>1106</v>
      </c>
      <c r="G15713" t="s">
        <v>19</v>
      </c>
      <c r="H15713" t="s">
        <v>194</v>
      </c>
      <c r="I15713" t="s">
        <v>26</v>
      </c>
      <c r="J15713" t="s">
        <v>27</v>
      </c>
      <c r="K15713">
        <v>99</v>
      </c>
      <c r="L15713">
        <v>9.15</v>
      </c>
      <c r="M15713" t="s">
        <v>189</v>
      </c>
      <c r="N15713">
        <v>11.32</v>
      </c>
      <c r="P15713" cm="1">
        <f t="array" ref="P15713">IF(Q15713&gt;0,INDEX(Q15713:Q37437,MATCH(TRUE,INDEX(Q15713:Q37437="",,),0)-1),"")</f>
        <v>4</v>
      </c>
      <c r="Q15713">
        <f t="shared" si="407"/>
        <v>4</v>
      </c>
      <c r="R15713">
        <f t="shared" si="406"/>
        <v>0</v>
      </c>
    </row>
    <row r="15714" spans="1:18" x14ac:dyDescent="0.3">
      <c r="A15714" t="s">
        <v>1031</v>
      </c>
      <c r="B15714" s="1">
        <v>38278</v>
      </c>
      <c r="C15714" t="s">
        <v>16</v>
      </c>
      <c r="D15714" t="s">
        <v>1105</v>
      </c>
      <c r="E15714" t="s">
        <v>1106</v>
      </c>
      <c r="G15714" t="s">
        <v>19</v>
      </c>
      <c r="H15714" t="s">
        <v>30</v>
      </c>
      <c r="I15714" t="s">
        <v>26</v>
      </c>
      <c r="J15714" t="s">
        <v>27</v>
      </c>
      <c r="K15714">
        <v>157</v>
      </c>
      <c r="L15714">
        <v>13.1</v>
      </c>
      <c r="M15714" t="s">
        <v>189</v>
      </c>
      <c r="N15714">
        <v>13.1</v>
      </c>
      <c r="P15714" cm="1">
        <f t="array" ref="P15714">IF(Q15714&gt;0,INDEX(Q15714:Q37438,MATCH(TRUE,INDEX(Q15714:Q37438="",,),0)-1),"")</f>
        <v>4</v>
      </c>
      <c r="Q15714">
        <f t="shared" si="407"/>
        <v>4</v>
      </c>
      <c r="R15714">
        <f t="shared" si="406"/>
        <v>0</v>
      </c>
    </row>
    <row r="15715" spans="1:18" x14ac:dyDescent="0.3">
      <c r="A15715" t="s">
        <v>1031</v>
      </c>
      <c r="B15715" s="1">
        <v>38278</v>
      </c>
      <c r="C15715" t="s">
        <v>16</v>
      </c>
      <c r="D15715" t="s">
        <v>1105</v>
      </c>
      <c r="E15715" t="s">
        <v>1106</v>
      </c>
      <c r="G15715" t="s">
        <v>19</v>
      </c>
      <c r="H15715" t="s">
        <v>25</v>
      </c>
      <c r="I15715" t="s">
        <v>26</v>
      </c>
      <c r="J15715" t="s">
        <v>27</v>
      </c>
      <c r="K15715">
        <v>551.70000000000005</v>
      </c>
      <c r="L15715">
        <v>25.3</v>
      </c>
      <c r="M15715" t="s">
        <v>189</v>
      </c>
      <c r="N15715">
        <v>25.3</v>
      </c>
      <c r="P15715" cm="1">
        <f t="array" ref="P15715">IF(Q15715&gt;0,INDEX(Q15715:Q37439,MATCH(TRUE,INDEX(Q15715:Q37439="",,),0)-1),"")</f>
        <v>4</v>
      </c>
      <c r="Q15715">
        <f t="shared" si="407"/>
        <v>4</v>
      </c>
      <c r="R15715">
        <f t="shared" si="406"/>
        <v>0</v>
      </c>
    </row>
    <row r="15716" spans="1:18" x14ac:dyDescent="0.3">
      <c r="A15716" t="s">
        <v>1031</v>
      </c>
      <c r="B15716" s="1">
        <v>38278</v>
      </c>
      <c r="C15716" t="s">
        <v>16</v>
      </c>
      <c r="D15716" t="s">
        <v>1105</v>
      </c>
      <c r="E15716" t="s">
        <v>1106</v>
      </c>
      <c r="G15716" s="6" t="s">
        <v>29</v>
      </c>
      <c r="H15716" t="s">
        <v>194</v>
      </c>
      <c r="I15716" t="s">
        <v>21</v>
      </c>
      <c r="J15716" t="s">
        <v>22</v>
      </c>
      <c r="K15716">
        <v>3.9</v>
      </c>
      <c r="L15716">
        <v>310</v>
      </c>
      <c r="M15716" t="s">
        <v>189</v>
      </c>
      <c r="N15716">
        <v>310</v>
      </c>
      <c r="P15716" cm="1">
        <f t="array" ref="P15716">IF(Q15716&gt;0,INDEX(Q15716:Q37440,MATCH(TRUE,INDEX(Q15716:Q37440="",,),0)-1),"")</f>
        <v>4</v>
      </c>
      <c r="Q15716">
        <f t="shared" si="407"/>
        <v>4</v>
      </c>
      <c r="R15716">
        <f t="shared" si="406"/>
        <v>0</v>
      </c>
    </row>
    <row r="15717" spans="1:18" x14ac:dyDescent="0.3">
      <c r="A15717" t="s">
        <v>1031</v>
      </c>
      <c r="B15717" s="1">
        <v>38278</v>
      </c>
      <c r="C15717" t="s">
        <v>16</v>
      </c>
      <c r="D15717" t="s">
        <v>1105</v>
      </c>
      <c r="E15717" t="s">
        <v>1106</v>
      </c>
      <c r="G15717" s="6" t="s">
        <v>29</v>
      </c>
      <c r="H15717" t="s">
        <v>206</v>
      </c>
      <c r="I15717" t="s">
        <v>21</v>
      </c>
      <c r="J15717" t="s">
        <v>22</v>
      </c>
      <c r="K15717">
        <v>2.8</v>
      </c>
      <c r="L15717">
        <v>73.5</v>
      </c>
      <c r="M15717" t="s">
        <v>189</v>
      </c>
      <c r="N15717">
        <v>73.5</v>
      </c>
      <c r="P15717" cm="1">
        <f t="array" ref="P15717">IF(Q15717&gt;0,INDEX(Q15717:Q37441,MATCH(TRUE,INDEX(Q15717:Q37441="",,),0)-1),"")</f>
        <v>4</v>
      </c>
      <c r="Q15717">
        <f t="shared" si="407"/>
        <v>4</v>
      </c>
      <c r="R15717">
        <f t="shared" si="406"/>
        <v>0</v>
      </c>
    </row>
    <row r="15718" spans="1:18" x14ac:dyDescent="0.3">
      <c r="A15718" t="s">
        <v>1031</v>
      </c>
      <c r="B15718" s="1">
        <v>38278</v>
      </c>
      <c r="C15718" t="s">
        <v>16</v>
      </c>
      <c r="D15718" t="s">
        <v>1105</v>
      </c>
      <c r="E15718" t="s">
        <v>1106</v>
      </c>
      <c r="G15718" s="6" t="s">
        <v>29</v>
      </c>
      <c r="H15718" t="s">
        <v>214</v>
      </c>
      <c r="I15718" t="s">
        <v>21</v>
      </c>
      <c r="J15718" t="s">
        <v>22</v>
      </c>
      <c r="K15718">
        <v>1.9</v>
      </c>
      <c r="L15718">
        <v>76</v>
      </c>
      <c r="M15718" t="s">
        <v>189</v>
      </c>
      <c r="N15718">
        <v>76</v>
      </c>
      <c r="P15718" cm="1">
        <f t="array" ref="P15718">IF(Q15718&gt;0,INDEX(Q15718:Q37442,MATCH(TRUE,INDEX(Q15718:Q37442="",,),0)-1),"")</f>
        <v>4</v>
      </c>
      <c r="Q15718">
        <f t="shared" si="407"/>
        <v>4</v>
      </c>
      <c r="R15718">
        <f t="shared" si="406"/>
        <v>0</v>
      </c>
    </row>
    <row r="15719" spans="1:18" x14ac:dyDescent="0.3">
      <c r="A15719" t="s">
        <v>1031</v>
      </c>
      <c r="B15719" s="1">
        <v>38278</v>
      </c>
      <c r="C15719" t="s">
        <v>16</v>
      </c>
      <c r="D15719" t="s">
        <v>1105</v>
      </c>
      <c r="E15719" t="s">
        <v>1106</v>
      </c>
      <c r="G15719" s="6" t="s">
        <v>29</v>
      </c>
      <c r="H15719" t="s">
        <v>206</v>
      </c>
      <c r="I15719" t="s">
        <v>26</v>
      </c>
      <c r="J15719" t="s">
        <v>27</v>
      </c>
      <c r="K15719">
        <v>19</v>
      </c>
      <c r="L15719">
        <v>3.1</v>
      </c>
      <c r="M15719" t="s">
        <v>189</v>
      </c>
      <c r="N15719">
        <v>3.1</v>
      </c>
      <c r="P15719" cm="1">
        <f t="array" ref="P15719">IF(Q15719&gt;0,INDEX(Q15719:Q37443,MATCH(TRUE,INDEX(Q15719:Q37443="",,),0)-1),"")</f>
        <v>4</v>
      </c>
      <c r="Q15719">
        <f t="shared" si="407"/>
        <v>4</v>
      </c>
      <c r="R15719">
        <f t="shared" si="406"/>
        <v>0</v>
      </c>
    </row>
    <row r="15720" spans="1:18" x14ac:dyDescent="0.3">
      <c r="A15720" t="s">
        <v>1031</v>
      </c>
      <c r="B15720" s="1">
        <v>38278</v>
      </c>
      <c r="C15720" t="s">
        <v>16</v>
      </c>
      <c r="D15720" t="s">
        <v>1105</v>
      </c>
      <c r="E15720" t="s">
        <v>1106</v>
      </c>
      <c r="G15720" s="6" t="s">
        <v>29</v>
      </c>
      <c r="H15720" t="s">
        <v>214</v>
      </c>
      <c r="I15720" t="s">
        <v>26</v>
      </c>
      <c r="J15720" t="s">
        <v>27</v>
      </c>
      <c r="K15720">
        <v>24.5</v>
      </c>
      <c r="L15720">
        <v>14.5</v>
      </c>
      <c r="M15720" t="s">
        <v>189</v>
      </c>
      <c r="N15720">
        <v>14.5</v>
      </c>
      <c r="P15720" cm="1">
        <f t="array" ref="P15720">IF(Q15720&gt;0,INDEX(Q15720:Q37444,MATCH(TRUE,INDEX(Q15720:Q37444="",,),0)-1),"")</f>
        <v>4</v>
      </c>
      <c r="Q15720">
        <f t="shared" si="407"/>
        <v>4</v>
      </c>
      <c r="R15720">
        <f t="shared" si="406"/>
        <v>0</v>
      </c>
    </row>
    <row r="15721" spans="1:18" x14ac:dyDescent="0.3">
      <c r="P15721" t="str" cm="1">
        <f t="array" ref="P15721">IF(Q15721&gt;0,INDEX(Q15721:Q37445,MATCH(TRUE,INDEX(Q15721:Q37445="",,),0)-1),"")</f>
        <v/>
      </c>
      <c r="R15721" t="str">
        <f t="shared" si="406"/>
        <v/>
      </c>
    </row>
    <row r="15722" spans="1:18" x14ac:dyDescent="0.3">
      <c r="A15722" t="s">
        <v>1031</v>
      </c>
      <c r="B15722" s="1">
        <v>38278</v>
      </c>
      <c r="C15722" t="s">
        <v>16</v>
      </c>
      <c r="D15722" t="s">
        <v>1107</v>
      </c>
      <c r="E15722" t="s">
        <v>1108</v>
      </c>
      <c r="G15722" t="s">
        <v>19</v>
      </c>
      <c r="H15722" t="s">
        <v>25</v>
      </c>
      <c r="I15722" t="s">
        <v>21</v>
      </c>
      <c r="J15722" t="s">
        <v>22</v>
      </c>
      <c r="K15722">
        <v>19.8</v>
      </c>
      <c r="L15722">
        <v>103</v>
      </c>
      <c r="M15722" t="s">
        <v>177</v>
      </c>
      <c r="N15722">
        <v>1126</v>
      </c>
      <c r="O15722" t="s">
        <v>24</v>
      </c>
      <c r="P15722" cm="1">
        <f t="array" ref="P15722">IF(Q15722&gt;0,INDEX(Q15722:Q37446,MATCH(TRUE,INDEX(Q15722:Q37446="",,),0)-1),"")</f>
        <v>5</v>
      </c>
      <c r="Q15722">
        <f>INT((ROW()-15722)/10)+1</f>
        <v>1</v>
      </c>
      <c r="R15722">
        <f t="shared" si="406"/>
        <v>0</v>
      </c>
    </row>
    <row r="15723" spans="1:18" x14ac:dyDescent="0.3">
      <c r="A15723" t="s">
        <v>1031</v>
      </c>
      <c r="B15723" s="1">
        <v>38278</v>
      </c>
      <c r="C15723" t="s">
        <v>16</v>
      </c>
      <c r="D15723" t="s">
        <v>1107</v>
      </c>
      <c r="E15723" t="s">
        <v>1108</v>
      </c>
      <c r="G15723" t="s">
        <v>19</v>
      </c>
      <c r="H15723" t="s">
        <v>30</v>
      </c>
      <c r="I15723" t="s">
        <v>26</v>
      </c>
      <c r="J15723" t="s">
        <v>27</v>
      </c>
      <c r="K15723">
        <v>184.6</v>
      </c>
      <c r="L15723">
        <v>14.25</v>
      </c>
      <c r="M15723" t="s">
        <v>177</v>
      </c>
      <c r="N15723">
        <v>14.25</v>
      </c>
      <c r="O15723" t="s">
        <v>24</v>
      </c>
      <c r="P15723" cm="1">
        <f t="array" ref="P15723">IF(Q15723&gt;0,INDEX(Q15723:Q37447,MATCH(TRUE,INDEX(Q15723:Q37447="",,),0)-1),"")</f>
        <v>5</v>
      </c>
      <c r="Q15723">
        <f t="shared" ref="Q15723:Q15771" si="408">INT((ROW()-15722)/10)+1</f>
        <v>1</v>
      </c>
      <c r="R15723">
        <f t="shared" si="406"/>
        <v>0</v>
      </c>
    </row>
    <row r="15724" spans="1:18" x14ac:dyDescent="0.3">
      <c r="A15724" t="s">
        <v>1031</v>
      </c>
      <c r="B15724" s="1">
        <v>38278</v>
      </c>
      <c r="C15724" t="s">
        <v>16</v>
      </c>
      <c r="D15724" t="s">
        <v>1107</v>
      </c>
      <c r="E15724" t="s">
        <v>1108</v>
      </c>
      <c r="G15724" t="s">
        <v>19</v>
      </c>
      <c r="H15724" t="s">
        <v>25</v>
      </c>
      <c r="I15724" t="s">
        <v>26</v>
      </c>
      <c r="J15724" t="s">
        <v>27</v>
      </c>
      <c r="K15724">
        <v>909.9</v>
      </c>
      <c r="L15724">
        <v>26.45</v>
      </c>
      <c r="M15724" t="s">
        <v>177</v>
      </c>
      <c r="N15724">
        <v>26.45</v>
      </c>
      <c r="O15724" t="s">
        <v>24</v>
      </c>
      <c r="P15724" cm="1">
        <f t="array" ref="P15724">IF(Q15724&gt;0,INDEX(Q15724:Q37448,MATCH(TRUE,INDEX(Q15724:Q37448="",,),0)-1),"")</f>
        <v>5</v>
      </c>
      <c r="Q15724">
        <f t="shared" si="408"/>
        <v>1</v>
      </c>
      <c r="R15724">
        <f t="shared" si="406"/>
        <v>0</v>
      </c>
    </row>
    <row r="15725" spans="1:18" x14ac:dyDescent="0.3">
      <c r="A15725" t="s">
        <v>1031</v>
      </c>
      <c r="B15725" s="1">
        <v>38278</v>
      </c>
      <c r="C15725" t="s">
        <v>16</v>
      </c>
      <c r="D15725" t="s">
        <v>1107</v>
      </c>
      <c r="E15725" t="s">
        <v>1108</v>
      </c>
      <c r="G15725" s="6" t="s">
        <v>29</v>
      </c>
      <c r="H15725" t="s">
        <v>194</v>
      </c>
      <c r="I15725" t="s">
        <v>21</v>
      </c>
      <c r="J15725" t="s">
        <v>22</v>
      </c>
      <c r="K15725">
        <v>1.4</v>
      </c>
      <c r="L15725">
        <v>307</v>
      </c>
      <c r="M15725" t="s">
        <v>177</v>
      </c>
      <c r="N15725">
        <v>307</v>
      </c>
      <c r="O15725" t="s">
        <v>24</v>
      </c>
      <c r="P15725" cm="1">
        <f t="array" ref="P15725">IF(Q15725&gt;0,INDEX(Q15725:Q37449,MATCH(TRUE,INDEX(Q15725:Q37449="",,),0)-1),"")</f>
        <v>5</v>
      </c>
      <c r="Q15725">
        <f t="shared" si="408"/>
        <v>1</v>
      </c>
      <c r="R15725">
        <f t="shared" si="406"/>
        <v>0</v>
      </c>
    </row>
    <row r="15726" spans="1:18" x14ac:dyDescent="0.3">
      <c r="A15726" t="s">
        <v>1031</v>
      </c>
      <c r="B15726" s="1">
        <v>38278</v>
      </c>
      <c r="C15726" t="s">
        <v>16</v>
      </c>
      <c r="D15726" t="s">
        <v>1107</v>
      </c>
      <c r="E15726" t="s">
        <v>1108</v>
      </c>
      <c r="G15726" s="6" t="s">
        <v>29</v>
      </c>
      <c r="H15726" t="s">
        <v>30</v>
      </c>
      <c r="I15726" t="s">
        <v>21</v>
      </c>
      <c r="J15726" t="s">
        <v>22</v>
      </c>
      <c r="K15726">
        <v>6.5</v>
      </c>
      <c r="L15726">
        <v>125</v>
      </c>
      <c r="M15726" t="s">
        <v>177</v>
      </c>
      <c r="N15726">
        <v>125</v>
      </c>
      <c r="O15726" t="s">
        <v>24</v>
      </c>
      <c r="P15726" cm="1">
        <f t="array" ref="P15726">IF(Q15726&gt;0,INDEX(Q15726:Q37450,MATCH(TRUE,INDEX(Q15726:Q37450="",,),0)-1),"")</f>
        <v>5</v>
      </c>
      <c r="Q15726">
        <f t="shared" si="408"/>
        <v>1</v>
      </c>
      <c r="R15726">
        <f t="shared" si="406"/>
        <v>0</v>
      </c>
    </row>
    <row r="15727" spans="1:18" x14ac:dyDescent="0.3">
      <c r="A15727" t="s">
        <v>1031</v>
      </c>
      <c r="B15727" s="1">
        <v>38278</v>
      </c>
      <c r="C15727" t="s">
        <v>16</v>
      </c>
      <c r="D15727" t="s">
        <v>1107</v>
      </c>
      <c r="E15727" t="s">
        <v>1108</v>
      </c>
      <c r="G15727" s="6" t="s">
        <v>29</v>
      </c>
      <c r="H15727" t="s">
        <v>41</v>
      </c>
      <c r="I15727" t="s">
        <v>21</v>
      </c>
      <c r="J15727" t="s">
        <v>22</v>
      </c>
      <c r="K15727">
        <v>1.4</v>
      </c>
      <c r="L15727">
        <v>153</v>
      </c>
      <c r="M15727" t="s">
        <v>177</v>
      </c>
      <c r="N15727">
        <v>153</v>
      </c>
      <c r="O15727" t="s">
        <v>24</v>
      </c>
      <c r="P15727" cm="1">
        <f t="array" ref="P15727">IF(Q15727&gt;0,INDEX(Q15727:Q37451,MATCH(TRUE,INDEX(Q15727:Q37451="",,),0)-1),"")</f>
        <v>5</v>
      </c>
      <c r="Q15727">
        <f t="shared" si="408"/>
        <v>1</v>
      </c>
      <c r="R15727">
        <f t="shared" si="406"/>
        <v>0</v>
      </c>
    </row>
    <row r="15728" spans="1:18" x14ac:dyDescent="0.3">
      <c r="A15728" t="s">
        <v>1031</v>
      </c>
      <c r="B15728" s="1">
        <v>38278</v>
      </c>
      <c r="C15728" t="s">
        <v>16</v>
      </c>
      <c r="D15728" t="s">
        <v>1107</v>
      </c>
      <c r="E15728" t="s">
        <v>1108</v>
      </c>
      <c r="G15728" s="6" t="s">
        <v>29</v>
      </c>
      <c r="H15728" t="s">
        <v>154</v>
      </c>
      <c r="I15728" t="s">
        <v>21</v>
      </c>
      <c r="J15728" t="s">
        <v>22</v>
      </c>
      <c r="K15728">
        <v>3.5</v>
      </c>
      <c r="L15728">
        <v>187</v>
      </c>
      <c r="M15728" t="s">
        <v>177</v>
      </c>
      <c r="N15728">
        <v>187</v>
      </c>
      <c r="O15728" t="s">
        <v>24</v>
      </c>
      <c r="P15728" cm="1">
        <f t="array" ref="P15728">IF(Q15728&gt;0,INDEX(Q15728:Q37452,MATCH(TRUE,INDEX(Q15728:Q37452="",,),0)-1),"")</f>
        <v>5</v>
      </c>
      <c r="Q15728">
        <f t="shared" si="408"/>
        <v>1</v>
      </c>
      <c r="R15728">
        <f t="shared" si="406"/>
        <v>0</v>
      </c>
    </row>
    <row r="15729" spans="1:18" x14ac:dyDescent="0.3">
      <c r="A15729" t="s">
        <v>1031</v>
      </c>
      <c r="B15729" s="1">
        <v>38278</v>
      </c>
      <c r="C15729" t="s">
        <v>16</v>
      </c>
      <c r="D15729" t="s">
        <v>1107</v>
      </c>
      <c r="E15729" t="s">
        <v>1108</v>
      </c>
      <c r="G15729" s="6" t="s">
        <v>29</v>
      </c>
      <c r="H15729" t="s">
        <v>194</v>
      </c>
      <c r="I15729" t="s">
        <v>26</v>
      </c>
      <c r="J15729" t="s">
        <v>27</v>
      </c>
      <c r="K15729">
        <v>32.700000000000003</v>
      </c>
      <c r="L15729">
        <v>9.75</v>
      </c>
      <c r="M15729" t="s">
        <v>177</v>
      </c>
      <c r="N15729">
        <v>9.75</v>
      </c>
      <c r="O15729" t="s">
        <v>24</v>
      </c>
      <c r="P15729" cm="1">
        <f t="array" ref="P15729">IF(Q15729&gt;0,INDEX(Q15729:Q37453,MATCH(TRUE,INDEX(Q15729:Q37453="",,),0)-1),"")</f>
        <v>5</v>
      </c>
      <c r="Q15729">
        <f t="shared" si="408"/>
        <v>1</v>
      </c>
      <c r="R15729">
        <f t="shared" si="406"/>
        <v>0</v>
      </c>
    </row>
    <row r="15730" spans="1:18" x14ac:dyDescent="0.3">
      <c r="A15730" t="s">
        <v>1031</v>
      </c>
      <c r="B15730" s="1">
        <v>38278</v>
      </c>
      <c r="C15730" t="s">
        <v>16</v>
      </c>
      <c r="D15730" t="s">
        <v>1107</v>
      </c>
      <c r="E15730" t="s">
        <v>1108</v>
      </c>
      <c r="G15730" s="6" t="s">
        <v>29</v>
      </c>
      <c r="H15730" t="s">
        <v>41</v>
      </c>
      <c r="I15730" t="s">
        <v>26</v>
      </c>
      <c r="J15730" t="s">
        <v>27</v>
      </c>
      <c r="K15730">
        <v>3.9</v>
      </c>
      <c r="L15730">
        <v>51.15</v>
      </c>
      <c r="M15730" t="s">
        <v>177</v>
      </c>
      <c r="N15730">
        <v>51.15</v>
      </c>
      <c r="O15730" t="s">
        <v>24</v>
      </c>
      <c r="P15730" cm="1">
        <f t="array" ref="P15730">IF(Q15730&gt;0,INDEX(Q15730:Q37454,MATCH(TRUE,INDEX(Q15730:Q37454="",,),0)-1),"")</f>
        <v>5</v>
      </c>
      <c r="Q15730">
        <f t="shared" si="408"/>
        <v>1</v>
      </c>
      <c r="R15730">
        <f t="shared" si="406"/>
        <v>0</v>
      </c>
    </row>
    <row r="15731" spans="1:18" x14ac:dyDescent="0.3">
      <c r="A15731" t="s">
        <v>1031</v>
      </c>
      <c r="B15731" s="1">
        <v>38278</v>
      </c>
      <c r="C15731" t="s">
        <v>16</v>
      </c>
      <c r="D15731" t="s">
        <v>1107</v>
      </c>
      <c r="E15731" t="s">
        <v>1108</v>
      </c>
      <c r="G15731" s="6" t="s">
        <v>29</v>
      </c>
      <c r="H15731" t="s">
        <v>154</v>
      </c>
      <c r="I15731" t="s">
        <v>26</v>
      </c>
      <c r="J15731" t="s">
        <v>27</v>
      </c>
      <c r="K15731">
        <v>101.3</v>
      </c>
      <c r="L15731">
        <v>5.8</v>
      </c>
      <c r="M15731" t="s">
        <v>177</v>
      </c>
      <c r="N15731">
        <v>5.8</v>
      </c>
      <c r="O15731" t="s">
        <v>24</v>
      </c>
      <c r="P15731" cm="1">
        <f t="array" ref="P15731">IF(Q15731&gt;0,INDEX(Q15731:Q37455,MATCH(TRUE,INDEX(Q15731:Q37455="",,),0)-1),"")</f>
        <v>5</v>
      </c>
      <c r="Q15731">
        <f t="shared" si="408"/>
        <v>1</v>
      </c>
      <c r="R15731">
        <f t="shared" si="406"/>
        <v>0</v>
      </c>
    </row>
    <row r="15732" spans="1:18" x14ac:dyDescent="0.3">
      <c r="A15732" t="s">
        <v>1031</v>
      </c>
      <c r="B15732" s="1">
        <v>38278</v>
      </c>
      <c r="C15732" t="s">
        <v>16</v>
      </c>
      <c r="D15732" t="s">
        <v>1107</v>
      </c>
      <c r="E15732" t="s">
        <v>1108</v>
      </c>
      <c r="G15732" t="s">
        <v>19</v>
      </c>
      <c r="H15732" t="s">
        <v>25</v>
      </c>
      <c r="I15732" t="s">
        <v>21</v>
      </c>
      <c r="J15732" t="s">
        <v>22</v>
      </c>
      <c r="K15732">
        <v>19.8</v>
      </c>
      <c r="L15732">
        <v>103</v>
      </c>
      <c r="M15732" t="s">
        <v>480</v>
      </c>
      <c r="N15732">
        <v>103</v>
      </c>
      <c r="P15732" cm="1">
        <f t="array" ref="P15732">IF(Q15732&gt;0,INDEX(Q15732:Q37456,MATCH(TRUE,INDEX(Q15732:Q37456="",,),0)-1),"")</f>
        <v>5</v>
      </c>
      <c r="Q15732">
        <f t="shared" si="408"/>
        <v>2</v>
      </c>
      <c r="R15732">
        <f t="shared" ref="R15732:R15795" si="409">IF(P15732="","",0)</f>
        <v>0</v>
      </c>
    </row>
    <row r="15733" spans="1:18" x14ac:dyDescent="0.3">
      <c r="A15733" t="s">
        <v>1031</v>
      </c>
      <c r="B15733" s="1">
        <v>38278</v>
      </c>
      <c r="C15733" t="s">
        <v>16</v>
      </c>
      <c r="D15733" t="s">
        <v>1107</v>
      </c>
      <c r="E15733" t="s">
        <v>1108</v>
      </c>
      <c r="G15733" t="s">
        <v>19</v>
      </c>
      <c r="H15733" t="s">
        <v>30</v>
      </c>
      <c r="I15733" t="s">
        <v>26</v>
      </c>
      <c r="J15733" t="s">
        <v>27</v>
      </c>
      <c r="K15733">
        <v>184.6</v>
      </c>
      <c r="L15733">
        <v>14.25</v>
      </c>
      <c r="M15733" t="s">
        <v>480</v>
      </c>
      <c r="N15733">
        <v>38</v>
      </c>
      <c r="P15733" cm="1">
        <f t="array" ref="P15733">IF(Q15733&gt;0,INDEX(Q15733:Q37457,MATCH(TRUE,INDEX(Q15733:Q37457="",,),0)-1),"")</f>
        <v>5</v>
      </c>
      <c r="Q15733">
        <f t="shared" si="408"/>
        <v>2</v>
      </c>
      <c r="R15733">
        <f t="shared" si="409"/>
        <v>0</v>
      </c>
    </row>
    <row r="15734" spans="1:18" x14ac:dyDescent="0.3">
      <c r="A15734" t="s">
        <v>1031</v>
      </c>
      <c r="B15734" s="1">
        <v>38278</v>
      </c>
      <c r="C15734" t="s">
        <v>16</v>
      </c>
      <c r="D15734" t="s">
        <v>1107</v>
      </c>
      <c r="E15734" t="s">
        <v>1108</v>
      </c>
      <c r="G15734" t="s">
        <v>19</v>
      </c>
      <c r="H15734" t="s">
        <v>25</v>
      </c>
      <c r="I15734" t="s">
        <v>26</v>
      </c>
      <c r="J15734" t="s">
        <v>27</v>
      </c>
      <c r="K15734">
        <v>909.9</v>
      </c>
      <c r="L15734">
        <v>26.45</v>
      </c>
      <c r="M15734" t="s">
        <v>480</v>
      </c>
      <c r="N15734">
        <v>38</v>
      </c>
      <c r="P15734" cm="1">
        <f t="array" ref="P15734">IF(Q15734&gt;0,INDEX(Q15734:Q37458,MATCH(TRUE,INDEX(Q15734:Q37458="",,),0)-1),"")</f>
        <v>5</v>
      </c>
      <c r="Q15734">
        <f t="shared" si="408"/>
        <v>2</v>
      </c>
      <c r="R15734">
        <f t="shared" si="409"/>
        <v>0</v>
      </c>
    </row>
    <row r="15735" spans="1:18" x14ac:dyDescent="0.3">
      <c r="A15735" t="s">
        <v>1031</v>
      </c>
      <c r="B15735" s="1">
        <v>38278</v>
      </c>
      <c r="C15735" t="s">
        <v>16</v>
      </c>
      <c r="D15735" t="s">
        <v>1107</v>
      </c>
      <c r="E15735" t="s">
        <v>1108</v>
      </c>
      <c r="G15735" s="6" t="s">
        <v>29</v>
      </c>
      <c r="H15735" t="s">
        <v>194</v>
      </c>
      <c r="I15735" t="s">
        <v>21</v>
      </c>
      <c r="J15735" t="s">
        <v>22</v>
      </c>
      <c r="K15735">
        <v>1.4</v>
      </c>
      <c r="L15735">
        <v>307</v>
      </c>
      <c r="M15735" t="s">
        <v>480</v>
      </c>
      <c r="N15735">
        <v>307</v>
      </c>
      <c r="P15735" cm="1">
        <f t="array" ref="P15735">IF(Q15735&gt;0,INDEX(Q15735:Q37459,MATCH(TRUE,INDEX(Q15735:Q37459="",,),0)-1),"")</f>
        <v>5</v>
      </c>
      <c r="Q15735">
        <f t="shared" si="408"/>
        <v>2</v>
      </c>
      <c r="R15735">
        <f t="shared" si="409"/>
        <v>0</v>
      </c>
    </row>
    <row r="15736" spans="1:18" x14ac:dyDescent="0.3">
      <c r="A15736" t="s">
        <v>1031</v>
      </c>
      <c r="B15736" s="1">
        <v>38278</v>
      </c>
      <c r="C15736" t="s">
        <v>16</v>
      </c>
      <c r="D15736" t="s">
        <v>1107</v>
      </c>
      <c r="E15736" t="s">
        <v>1108</v>
      </c>
      <c r="G15736" s="6" t="s">
        <v>29</v>
      </c>
      <c r="H15736" t="s">
        <v>30</v>
      </c>
      <c r="I15736" t="s">
        <v>21</v>
      </c>
      <c r="J15736" t="s">
        <v>22</v>
      </c>
      <c r="K15736">
        <v>6.5</v>
      </c>
      <c r="L15736">
        <v>125</v>
      </c>
      <c r="M15736" t="s">
        <v>480</v>
      </c>
      <c r="N15736">
        <v>125</v>
      </c>
      <c r="P15736" cm="1">
        <f t="array" ref="P15736">IF(Q15736&gt;0,INDEX(Q15736:Q37460,MATCH(TRUE,INDEX(Q15736:Q37460="",,),0)-1),"")</f>
        <v>5</v>
      </c>
      <c r="Q15736">
        <f t="shared" si="408"/>
        <v>2</v>
      </c>
      <c r="R15736">
        <f t="shared" si="409"/>
        <v>0</v>
      </c>
    </row>
    <row r="15737" spans="1:18" x14ac:dyDescent="0.3">
      <c r="A15737" t="s">
        <v>1031</v>
      </c>
      <c r="B15737" s="1">
        <v>38278</v>
      </c>
      <c r="C15737" t="s">
        <v>16</v>
      </c>
      <c r="D15737" t="s">
        <v>1107</v>
      </c>
      <c r="E15737" t="s">
        <v>1108</v>
      </c>
      <c r="G15737" s="6" t="s">
        <v>29</v>
      </c>
      <c r="H15737" t="s">
        <v>41</v>
      </c>
      <c r="I15737" t="s">
        <v>21</v>
      </c>
      <c r="J15737" t="s">
        <v>22</v>
      </c>
      <c r="K15737">
        <v>1.4</v>
      </c>
      <c r="L15737">
        <v>153</v>
      </c>
      <c r="M15737" t="s">
        <v>480</v>
      </c>
      <c r="N15737">
        <v>153</v>
      </c>
      <c r="P15737" cm="1">
        <f t="array" ref="P15737">IF(Q15737&gt;0,INDEX(Q15737:Q37461,MATCH(TRUE,INDEX(Q15737:Q37461="",,),0)-1),"")</f>
        <v>5</v>
      </c>
      <c r="Q15737">
        <f t="shared" si="408"/>
        <v>2</v>
      </c>
      <c r="R15737">
        <f t="shared" si="409"/>
        <v>0</v>
      </c>
    </row>
    <row r="15738" spans="1:18" x14ac:dyDescent="0.3">
      <c r="A15738" t="s">
        <v>1031</v>
      </c>
      <c r="B15738" s="1">
        <v>38278</v>
      </c>
      <c r="C15738" t="s">
        <v>16</v>
      </c>
      <c r="D15738" t="s">
        <v>1107</v>
      </c>
      <c r="E15738" t="s">
        <v>1108</v>
      </c>
      <c r="G15738" s="6" t="s">
        <v>29</v>
      </c>
      <c r="H15738" t="s">
        <v>154</v>
      </c>
      <c r="I15738" t="s">
        <v>21</v>
      </c>
      <c r="J15738" t="s">
        <v>22</v>
      </c>
      <c r="K15738">
        <v>3.5</v>
      </c>
      <c r="L15738">
        <v>187</v>
      </c>
      <c r="M15738" t="s">
        <v>480</v>
      </c>
      <c r="N15738">
        <v>187</v>
      </c>
      <c r="P15738" cm="1">
        <f t="array" ref="P15738">IF(Q15738&gt;0,INDEX(Q15738:Q37462,MATCH(TRUE,INDEX(Q15738:Q37462="",,),0)-1),"")</f>
        <v>5</v>
      </c>
      <c r="Q15738">
        <f t="shared" si="408"/>
        <v>2</v>
      </c>
      <c r="R15738">
        <f t="shared" si="409"/>
        <v>0</v>
      </c>
    </row>
    <row r="15739" spans="1:18" x14ac:dyDescent="0.3">
      <c r="A15739" t="s">
        <v>1031</v>
      </c>
      <c r="B15739" s="1">
        <v>38278</v>
      </c>
      <c r="C15739" t="s">
        <v>16</v>
      </c>
      <c r="D15739" t="s">
        <v>1107</v>
      </c>
      <c r="E15739" t="s">
        <v>1108</v>
      </c>
      <c r="G15739" s="6" t="s">
        <v>29</v>
      </c>
      <c r="H15739" t="s">
        <v>194</v>
      </c>
      <c r="I15739" t="s">
        <v>26</v>
      </c>
      <c r="J15739" t="s">
        <v>27</v>
      </c>
      <c r="K15739">
        <v>32.700000000000003</v>
      </c>
      <c r="L15739">
        <v>9.75</v>
      </c>
      <c r="M15739" t="s">
        <v>480</v>
      </c>
      <c r="N15739">
        <v>9.75</v>
      </c>
      <c r="P15739" cm="1">
        <f t="array" ref="P15739">IF(Q15739&gt;0,INDEX(Q15739:Q37463,MATCH(TRUE,INDEX(Q15739:Q37463="",,),0)-1),"")</f>
        <v>5</v>
      </c>
      <c r="Q15739">
        <f t="shared" si="408"/>
        <v>2</v>
      </c>
      <c r="R15739">
        <f t="shared" si="409"/>
        <v>0</v>
      </c>
    </row>
    <row r="15740" spans="1:18" x14ac:dyDescent="0.3">
      <c r="A15740" t="s">
        <v>1031</v>
      </c>
      <c r="B15740" s="1">
        <v>38278</v>
      </c>
      <c r="C15740" t="s">
        <v>16</v>
      </c>
      <c r="D15740" t="s">
        <v>1107</v>
      </c>
      <c r="E15740" t="s">
        <v>1108</v>
      </c>
      <c r="G15740" s="6" t="s">
        <v>29</v>
      </c>
      <c r="H15740" t="s">
        <v>41</v>
      </c>
      <c r="I15740" t="s">
        <v>26</v>
      </c>
      <c r="J15740" t="s">
        <v>27</v>
      </c>
      <c r="K15740">
        <v>3.9</v>
      </c>
      <c r="L15740">
        <v>51.15</v>
      </c>
      <c r="M15740" t="s">
        <v>480</v>
      </c>
      <c r="N15740">
        <v>51.15</v>
      </c>
      <c r="P15740" cm="1">
        <f t="array" ref="P15740">IF(Q15740&gt;0,INDEX(Q15740:Q37464,MATCH(TRUE,INDEX(Q15740:Q37464="",,),0)-1),"")</f>
        <v>5</v>
      </c>
      <c r="Q15740">
        <f t="shared" si="408"/>
        <v>2</v>
      </c>
      <c r="R15740">
        <f t="shared" si="409"/>
        <v>0</v>
      </c>
    </row>
    <row r="15741" spans="1:18" x14ac:dyDescent="0.3">
      <c r="A15741" t="s">
        <v>1031</v>
      </c>
      <c r="B15741" s="1">
        <v>38278</v>
      </c>
      <c r="C15741" t="s">
        <v>16</v>
      </c>
      <c r="D15741" t="s">
        <v>1107</v>
      </c>
      <c r="E15741" t="s">
        <v>1108</v>
      </c>
      <c r="G15741" s="6" t="s">
        <v>29</v>
      </c>
      <c r="H15741" t="s">
        <v>154</v>
      </c>
      <c r="I15741" t="s">
        <v>26</v>
      </c>
      <c r="J15741" t="s">
        <v>27</v>
      </c>
      <c r="K15741">
        <v>101.3</v>
      </c>
      <c r="L15741">
        <v>5.8</v>
      </c>
      <c r="M15741" t="s">
        <v>480</v>
      </c>
      <c r="N15741">
        <v>5.8</v>
      </c>
      <c r="P15741" cm="1">
        <f t="array" ref="P15741">IF(Q15741&gt;0,INDEX(Q15741:Q37465,MATCH(TRUE,INDEX(Q15741:Q37465="",,),0)-1),"")</f>
        <v>5</v>
      </c>
      <c r="Q15741">
        <f t="shared" si="408"/>
        <v>2</v>
      </c>
      <c r="R15741">
        <f t="shared" si="409"/>
        <v>0</v>
      </c>
    </row>
    <row r="15742" spans="1:18" x14ac:dyDescent="0.3">
      <c r="A15742" t="s">
        <v>1031</v>
      </c>
      <c r="B15742" s="1">
        <v>38278</v>
      </c>
      <c r="C15742" t="s">
        <v>16</v>
      </c>
      <c r="D15742" t="s">
        <v>1107</v>
      </c>
      <c r="E15742" t="s">
        <v>1108</v>
      </c>
      <c r="G15742" t="s">
        <v>19</v>
      </c>
      <c r="H15742" t="s">
        <v>25</v>
      </c>
      <c r="I15742" t="s">
        <v>21</v>
      </c>
      <c r="J15742" t="s">
        <v>22</v>
      </c>
      <c r="K15742">
        <v>19.8</v>
      </c>
      <c r="L15742">
        <v>103</v>
      </c>
      <c r="M15742" t="s">
        <v>492</v>
      </c>
      <c r="N15742">
        <v>105</v>
      </c>
      <c r="P15742" cm="1">
        <f t="array" ref="P15742">IF(Q15742&gt;0,INDEX(Q15742:Q37466,MATCH(TRUE,INDEX(Q15742:Q37466="",,),0)-1),"")</f>
        <v>5</v>
      </c>
      <c r="Q15742">
        <f t="shared" si="408"/>
        <v>3</v>
      </c>
      <c r="R15742">
        <f t="shared" si="409"/>
        <v>0</v>
      </c>
    </row>
    <row r="15743" spans="1:18" x14ac:dyDescent="0.3">
      <c r="A15743" t="s">
        <v>1031</v>
      </c>
      <c r="B15743" s="1">
        <v>38278</v>
      </c>
      <c r="C15743" t="s">
        <v>16</v>
      </c>
      <c r="D15743" t="s">
        <v>1107</v>
      </c>
      <c r="E15743" t="s">
        <v>1108</v>
      </c>
      <c r="G15743" t="s">
        <v>19</v>
      </c>
      <c r="H15743" t="s">
        <v>30</v>
      </c>
      <c r="I15743" t="s">
        <v>26</v>
      </c>
      <c r="J15743" t="s">
        <v>27</v>
      </c>
      <c r="K15743">
        <v>184.6</v>
      </c>
      <c r="L15743">
        <v>14.25</v>
      </c>
      <c r="M15743" t="s">
        <v>492</v>
      </c>
      <c r="N15743">
        <v>20</v>
      </c>
      <c r="P15743" cm="1">
        <f t="array" ref="P15743">IF(Q15743&gt;0,INDEX(Q15743:Q37467,MATCH(TRUE,INDEX(Q15743:Q37467="",,),0)-1),"")</f>
        <v>5</v>
      </c>
      <c r="Q15743">
        <f t="shared" si="408"/>
        <v>3</v>
      </c>
      <c r="R15743">
        <f t="shared" si="409"/>
        <v>0</v>
      </c>
    </row>
    <row r="15744" spans="1:18" x14ac:dyDescent="0.3">
      <c r="A15744" t="s">
        <v>1031</v>
      </c>
      <c r="B15744" s="1">
        <v>38278</v>
      </c>
      <c r="C15744" t="s">
        <v>16</v>
      </c>
      <c r="D15744" t="s">
        <v>1107</v>
      </c>
      <c r="E15744" t="s">
        <v>1108</v>
      </c>
      <c r="G15744" t="s">
        <v>19</v>
      </c>
      <c r="H15744" t="s">
        <v>25</v>
      </c>
      <c r="I15744" t="s">
        <v>26</v>
      </c>
      <c r="J15744" t="s">
        <v>27</v>
      </c>
      <c r="K15744">
        <v>909.9</v>
      </c>
      <c r="L15744">
        <v>26.45</v>
      </c>
      <c r="M15744" t="s">
        <v>492</v>
      </c>
      <c r="N15744">
        <v>31.5</v>
      </c>
      <c r="P15744" cm="1">
        <f t="array" ref="P15744">IF(Q15744&gt;0,INDEX(Q15744:Q37468,MATCH(TRUE,INDEX(Q15744:Q37468="",,),0)-1),"")</f>
        <v>5</v>
      </c>
      <c r="Q15744">
        <f t="shared" si="408"/>
        <v>3</v>
      </c>
      <c r="R15744">
        <f t="shared" si="409"/>
        <v>0</v>
      </c>
    </row>
    <row r="15745" spans="1:18" x14ac:dyDescent="0.3">
      <c r="A15745" t="s">
        <v>1031</v>
      </c>
      <c r="B15745" s="1">
        <v>38278</v>
      </c>
      <c r="C15745" t="s">
        <v>16</v>
      </c>
      <c r="D15745" t="s">
        <v>1107</v>
      </c>
      <c r="E15745" t="s">
        <v>1108</v>
      </c>
      <c r="G15745" s="6" t="s">
        <v>29</v>
      </c>
      <c r="H15745" t="s">
        <v>194</v>
      </c>
      <c r="I15745" t="s">
        <v>21</v>
      </c>
      <c r="J15745" t="s">
        <v>22</v>
      </c>
      <c r="K15745">
        <v>1.4</v>
      </c>
      <c r="L15745">
        <v>307</v>
      </c>
      <c r="M15745" t="s">
        <v>492</v>
      </c>
      <c r="N15745">
        <v>307</v>
      </c>
      <c r="P15745" cm="1">
        <f t="array" ref="P15745">IF(Q15745&gt;0,INDEX(Q15745:Q37469,MATCH(TRUE,INDEX(Q15745:Q37469="",,),0)-1),"")</f>
        <v>5</v>
      </c>
      <c r="Q15745">
        <f t="shared" si="408"/>
        <v>3</v>
      </c>
      <c r="R15745">
        <f t="shared" si="409"/>
        <v>0</v>
      </c>
    </row>
    <row r="15746" spans="1:18" x14ac:dyDescent="0.3">
      <c r="A15746" t="s">
        <v>1031</v>
      </c>
      <c r="B15746" s="1">
        <v>38278</v>
      </c>
      <c r="C15746" t="s">
        <v>16</v>
      </c>
      <c r="D15746" t="s">
        <v>1107</v>
      </c>
      <c r="E15746" t="s">
        <v>1108</v>
      </c>
      <c r="G15746" s="6" t="s">
        <v>29</v>
      </c>
      <c r="H15746" t="s">
        <v>30</v>
      </c>
      <c r="I15746" t="s">
        <v>21</v>
      </c>
      <c r="J15746" t="s">
        <v>22</v>
      </c>
      <c r="K15746">
        <v>6.5</v>
      </c>
      <c r="L15746">
        <v>125</v>
      </c>
      <c r="M15746" t="s">
        <v>492</v>
      </c>
      <c r="N15746">
        <v>125</v>
      </c>
      <c r="P15746" cm="1">
        <f t="array" ref="P15746">IF(Q15746&gt;0,INDEX(Q15746:Q37470,MATCH(TRUE,INDEX(Q15746:Q37470="",,),0)-1),"")</f>
        <v>5</v>
      </c>
      <c r="Q15746">
        <f t="shared" si="408"/>
        <v>3</v>
      </c>
      <c r="R15746">
        <f t="shared" si="409"/>
        <v>0</v>
      </c>
    </row>
    <row r="15747" spans="1:18" x14ac:dyDescent="0.3">
      <c r="A15747" t="s">
        <v>1031</v>
      </c>
      <c r="B15747" s="1">
        <v>38278</v>
      </c>
      <c r="C15747" t="s">
        <v>16</v>
      </c>
      <c r="D15747" t="s">
        <v>1107</v>
      </c>
      <c r="E15747" t="s">
        <v>1108</v>
      </c>
      <c r="G15747" s="6" t="s">
        <v>29</v>
      </c>
      <c r="H15747" t="s">
        <v>41</v>
      </c>
      <c r="I15747" t="s">
        <v>21</v>
      </c>
      <c r="J15747" t="s">
        <v>22</v>
      </c>
      <c r="K15747">
        <v>1.4</v>
      </c>
      <c r="L15747">
        <v>153</v>
      </c>
      <c r="M15747" t="s">
        <v>492</v>
      </c>
      <c r="N15747">
        <v>153</v>
      </c>
      <c r="P15747" cm="1">
        <f t="array" ref="P15747">IF(Q15747&gt;0,INDEX(Q15747:Q37471,MATCH(TRUE,INDEX(Q15747:Q37471="",,),0)-1),"")</f>
        <v>5</v>
      </c>
      <c r="Q15747">
        <f t="shared" si="408"/>
        <v>3</v>
      </c>
      <c r="R15747">
        <f t="shared" si="409"/>
        <v>0</v>
      </c>
    </row>
    <row r="15748" spans="1:18" x14ac:dyDescent="0.3">
      <c r="A15748" t="s">
        <v>1031</v>
      </c>
      <c r="B15748" s="1">
        <v>38278</v>
      </c>
      <c r="C15748" t="s">
        <v>16</v>
      </c>
      <c r="D15748" t="s">
        <v>1107</v>
      </c>
      <c r="E15748" t="s">
        <v>1108</v>
      </c>
      <c r="G15748" s="6" t="s">
        <v>29</v>
      </c>
      <c r="H15748" t="s">
        <v>154</v>
      </c>
      <c r="I15748" t="s">
        <v>21</v>
      </c>
      <c r="J15748" t="s">
        <v>22</v>
      </c>
      <c r="K15748">
        <v>3.5</v>
      </c>
      <c r="L15748">
        <v>187</v>
      </c>
      <c r="M15748" t="s">
        <v>492</v>
      </c>
      <c r="N15748">
        <v>187</v>
      </c>
      <c r="P15748" cm="1">
        <f t="array" ref="P15748">IF(Q15748&gt;0,INDEX(Q15748:Q37472,MATCH(TRUE,INDEX(Q15748:Q37472="",,),0)-1),"")</f>
        <v>5</v>
      </c>
      <c r="Q15748">
        <f t="shared" si="408"/>
        <v>3</v>
      </c>
      <c r="R15748">
        <f t="shared" si="409"/>
        <v>0</v>
      </c>
    </row>
    <row r="15749" spans="1:18" x14ac:dyDescent="0.3">
      <c r="A15749" t="s">
        <v>1031</v>
      </c>
      <c r="B15749" s="1">
        <v>38278</v>
      </c>
      <c r="C15749" t="s">
        <v>16</v>
      </c>
      <c r="D15749" t="s">
        <v>1107</v>
      </c>
      <c r="E15749" t="s">
        <v>1108</v>
      </c>
      <c r="G15749" s="6" t="s">
        <v>29</v>
      </c>
      <c r="H15749" t="s">
        <v>194</v>
      </c>
      <c r="I15749" t="s">
        <v>26</v>
      </c>
      <c r="J15749" t="s">
        <v>27</v>
      </c>
      <c r="K15749">
        <v>32.700000000000003</v>
      </c>
      <c r="L15749">
        <v>9.75</v>
      </c>
      <c r="M15749" t="s">
        <v>492</v>
      </c>
      <c r="N15749">
        <v>9.75</v>
      </c>
      <c r="P15749" cm="1">
        <f t="array" ref="P15749">IF(Q15749&gt;0,INDEX(Q15749:Q37473,MATCH(TRUE,INDEX(Q15749:Q37473="",,),0)-1),"")</f>
        <v>5</v>
      </c>
      <c r="Q15749">
        <f t="shared" si="408"/>
        <v>3</v>
      </c>
      <c r="R15749">
        <f t="shared" si="409"/>
        <v>0</v>
      </c>
    </row>
    <row r="15750" spans="1:18" x14ac:dyDescent="0.3">
      <c r="A15750" t="s">
        <v>1031</v>
      </c>
      <c r="B15750" s="1">
        <v>38278</v>
      </c>
      <c r="C15750" t="s">
        <v>16</v>
      </c>
      <c r="D15750" t="s">
        <v>1107</v>
      </c>
      <c r="E15750" t="s">
        <v>1108</v>
      </c>
      <c r="G15750" s="6" t="s">
        <v>29</v>
      </c>
      <c r="H15750" t="s">
        <v>41</v>
      </c>
      <c r="I15750" t="s">
        <v>26</v>
      </c>
      <c r="J15750" t="s">
        <v>27</v>
      </c>
      <c r="K15750">
        <v>3.9</v>
      </c>
      <c r="L15750">
        <v>51.15</v>
      </c>
      <c r="M15750" t="s">
        <v>492</v>
      </c>
      <c r="N15750">
        <v>51.15</v>
      </c>
      <c r="P15750" cm="1">
        <f t="array" ref="P15750">IF(Q15750&gt;0,INDEX(Q15750:Q37474,MATCH(TRUE,INDEX(Q15750:Q37474="",,),0)-1),"")</f>
        <v>5</v>
      </c>
      <c r="Q15750">
        <f t="shared" si="408"/>
        <v>3</v>
      </c>
      <c r="R15750">
        <f t="shared" si="409"/>
        <v>0</v>
      </c>
    </row>
    <row r="15751" spans="1:18" x14ac:dyDescent="0.3">
      <c r="A15751" t="s">
        <v>1031</v>
      </c>
      <c r="B15751" s="1">
        <v>38278</v>
      </c>
      <c r="C15751" t="s">
        <v>16</v>
      </c>
      <c r="D15751" t="s">
        <v>1107</v>
      </c>
      <c r="E15751" t="s">
        <v>1108</v>
      </c>
      <c r="G15751" s="6" t="s">
        <v>29</v>
      </c>
      <c r="H15751" t="s">
        <v>154</v>
      </c>
      <c r="I15751" t="s">
        <v>26</v>
      </c>
      <c r="J15751" t="s">
        <v>27</v>
      </c>
      <c r="K15751">
        <v>101.3</v>
      </c>
      <c r="L15751">
        <v>5.8</v>
      </c>
      <c r="M15751" t="s">
        <v>492</v>
      </c>
      <c r="N15751">
        <v>5.8</v>
      </c>
      <c r="P15751" cm="1">
        <f t="array" ref="P15751">IF(Q15751&gt;0,INDEX(Q15751:Q37475,MATCH(TRUE,INDEX(Q15751:Q37475="",,),0)-1),"")</f>
        <v>5</v>
      </c>
      <c r="Q15751">
        <f t="shared" si="408"/>
        <v>3</v>
      </c>
      <c r="R15751">
        <f t="shared" si="409"/>
        <v>0</v>
      </c>
    </row>
    <row r="15752" spans="1:18" x14ac:dyDescent="0.3">
      <c r="A15752" t="s">
        <v>1031</v>
      </c>
      <c r="B15752" s="1">
        <v>38278</v>
      </c>
      <c r="C15752" t="s">
        <v>16</v>
      </c>
      <c r="D15752" t="s">
        <v>1107</v>
      </c>
      <c r="E15752" t="s">
        <v>1108</v>
      </c>
      <c r="G15752" t="s">
        <v>19</v>
      </c>
      <c r="H15752" t="s">
        <v>25</v>
      </c>
      <c r="I15752" t="s">
        <v>21</v>
      </c>
      <c r="J15752" t="s">
        <v>22</v>
      </c>
      <c r="K15752">
        <v>19.8</v>
      </c>
      <c r="L15752">
        <v>103</v>
      </c>
      <c r="M15752" t="s">
        <v>44</v>
      </c>
      <c r="N15752">
        <v>139</v>
      </c>
      <c r="P15752" cm="1">
        <f t="array" ref="P15752">IF(Q15752&gt;0,INDEX(Q15752:Q37476,MATCH(TRUE,INDEX(Q15752:Q37476="",,),0)-1),"")</f>
        <v>5</v>
      </c>
      <c r="Q15752">
        <f t="shared" si="408"/>
        <v>4</v>
      </c>
      <c r="R15752">
        <f t="shared" si="409"/>
        <v>0</v>
      </c>
    </row>
    <row r="15753" spans="1:18" x14ac:dyDescent="0.3">
      <c r="A15753" t="s">
        <v>1031</v>
      </c>
      <c r="B15753" s="1">
        <v>38278</v>
      </c>
      <c r="C15753" t="s">
        <v>16</v>
      </c>
      <c r="D15753" t="s">
        <v>1107</v>
      </c>
      <c r="E15753" t="s">
        <v>1108</v>
      </c>
      <c r="G15753" t="s">
        <v>19</v>
      </c>
      <c r="H15753" t="s">
        <v>30</v>
      </c>
      <c r="I15753" t="s">
        <v>26</v>
      </c>
      <c r="J15753" t="s">
        <v>27</v>
      </c>
      <c r="K15753">
        <v>184.6</v>
      </c>
      <c r="L15753">
        <v>14.25</v>
      </c>
      <c r="M15753" t="s">
        <v>44</v>
      </c>
      <c r="N15753">
        <v>18</v>
      </c>
      <c r="P15753" cm="1">
        <f t="array" ref="P15753">IF(Q15753&gt;0,INDEX(Q15753:Q37477,MATCH(TRUE,INDEX(Q15753:Q37477="",,),0)-1),"")</f>
        <v>5</v>
      </c>
      <c r="Q15753">
        <f t="shared" si="408"/>
        <v>4</v>
      </c>
      <c r="R15753">
        <f t="shared" si="409"/>
        <v>0</v>
      </c>
    </row>
    <row r="15754" spans="1:18" x14ac:dyDescent="0.3">
      <c r="A15754" t="s">
        <v>1031</v>
      </c>
      <c r="B15754" s="1">
        <v>38278</v>
      </c>
      <c r="C15754" t="s">
        <v>16</v>
      </c>
      <c r="D15754" t="s">
        <v>1107</v>
      </c>
      <c r="E15754" t="s">
        <v>1108</v>
      </c>
      <c r="G15754" t="s">
        <v>19</v>
      </c>
      <c r="H15754" t="s">
        <v>25</v>
      </c>
      <c r="I15754" t="s">
        <v>26</v>
      </c>
      <c r="J15754" t="s">
        <v>27</v>
      </c>
      <c r="K15754">
        <v>909.9</v>
      </c>
      <c r="L15754">
        <v>26.45</v>
      </c>
      <c r="M15754" t="s">
        <v>44</v>
      </c>
      <c r="N15754">
        <v>26.45</v>
      </c>
      <c r="P15754" cm="1">
        <f t="array" ref="P15754">IF(Q15754&gt;0,INDEX(Q15754:Q37478,MATCH(TRUE,INDEX(Q15754:Q37478="",,),0)-1),"")</f>
        <v>5</v>
      </c>
      <c r="Q15754">
        <f t="shared" si="408"/>
        <v>4</v>
      </c>
      <c r="R15754">
        <f t="shared" si="409"/>
        <v>0</v>
      </c>
    </row>
    <row r="15755" spans="1:18" x14ac:dyDescent="0.3">
      <c r="A15755" t="s">
        <v>1031</v>
      </c>
      <c r="B15755" s="1">
        <v>38278</v>
      </c>
      <c r="C15755" t="s">
        <v>16</v>
      </c>
      <c r="D15755" t="s">
        <v>1107</v>
      </c>
      <c r="E15755" t="s">
        <v>1108</v>
      </c>
      <c r="G15755" s="6" t="s">
        <v>29</v>
      </c>
      <c r="H15755" t="s">
        <v>194</v>
      </c>
      <c r="I15755" t="s">
        <v>21</v>
      </c>
      <c r="J15755" t="s">
        <v>22</v>
      </c>
      <c r="K15755">
        <v>1.4</v>
      </c>
      <c r="L15755">
        <v>307</v>
      </c>
      <c r="M15755" t="s">
        <v>44</v>
      </c>
      <c r="N15755">
        <v>307</v>
      </c>
      <c r="P15755" cm="1">
        <f t="array" ref="P15755">IF(Q15755&gt;0,INDEX(Q15755:Q37479,MATCH(TRUE,INDEX(Q15755:Q37479="",,),0)-1),"")</f>
        <v>5</v>
      </c>
      <c r="Q15755">
        <f t="shared" si="408"/>
        <v>4</v>
      </c>
      <c r="R15755">
        <f t="shared" si="409"/>
        <v>0</v>
      </c>
    </row>
    <row r="15756" spans="1:18" x14ac:dyDescent="0.3">
      <c r="A15756" t="s">
        <v>1031</v>
      </c>
      <c r="B15756" s="1">
        <v>38278</v>
      </c>
      <c r="C15756" t="s">
        <v>16</v>
      </c>
      <c r="D15756" t="s">
        <v>1107</v>
      </c>
      <c r="E15756" t="s">
        <v>1108</v>
      </c>
      <c r="G15756" s="6" t="s">
        <v>29</v>
      </c>
      <c r="H15756" t="s">
        <v>30</v>
      </c>
      <c r="I15756" t="s">
        <v>21</v>
      </c>
      <c r="J15756" t="s">
        <v>22</v>
      </c>
      <c r="K15756">
        <v>6.5</v>
      </c>
      <c r="L15756">
        <v>125</v>
      </c>
      <c r="M15756" t="s">
        <v>44</v>
      </c>
      <c r="N15756">
        <v>125</v>
      </c>
      <c r="P15756" cm="1">
        <f t="array" ref="P15756">IF(Q15756&gt;0,INDEX(Q15756:Q37480,MATCH(TRUE,INDEX(Q15756:Q37480="",,),0)-1),"")</f>
        <v>5</v>
      </c>
      <c r="Q15756">
        <f t="shared" si="408"/>
        <v>4</v>
      </c>
      <c r="R15756">
        <f t="shared" si="409"/>
        <v>0</v>
      </c>
    </row>
    <row r="15757" spans="1:18" x14ac:dyDescent="0.3">
      <c r="A15757" t="s">
        <v>1031</v>
      </c>
      <c r="B15757" s="1">
        <v>38278</v>
      </c>
      <c r="C15757" t="s">
        <v>16</v>
      </c>
      <c r="D15757" t="s">
        <v>1107</v>
      </c>
      <c r="E15757" t="s">
        <v>1108</v>
      </c>
      <c r="G15757" s="6" t="s">
        <v>29</v>
      </c>
      <c r="H15757" t="s">
        <v>41</v>
      </c>
      <c r="I15757" t="s">
        <v>21</v>
      </c>
      <c r="J15757" t="s">
        <v>22</v>
      </c>
      <c r="K15757">
        <v>1.4</v>
      </c>
      <c r="L15757">
        <v>153</v>
      </c>
      <c r="M15757" t="s">
        <v>44</v>
      </c>
      <c r="N15757">
        <v>153</v>
      </c>
      <c r="P15757" cm="1">
        <f t="array" ref="P15757">IF(Q15757&gt;0,INDEX(Q15757:Q37481,MATCH(TRUE,INDEX(Q15757:Q37481="",,),0)-1),"")</f>
        <v>5</v>
      </c>
      <c r="Q15757">
        <f t="shared" si="408"/>
        <v>4</v>
      </c>
      <c r="R15757">
        <f t="shared" si="409"/>
        <v>0</v>
      </c>
    </row>
    <row r="15758" spans="1:18" x14ac:dyDescent="0.3">
      <c r="A15758" t="s">
        <v>1031</v>
      </c>
      <c r="B15758" s="1">
        <v>38278</v>
      </c>
      <c r="C15758" t="s">
        <v>16</v>
      </c>
      <c r="D15758" t="s">
        <v>1107</v>
      </c>
      <c r="E15758" t="s">
        <v>1108</v>
      </c>
      <c r="G15758" s="6" t="s">
        <v>29</v>
      </c>
      <c r="H15758" t="s">
        <v>154</v>
      </c>
      <c r="I15758" t="s">
        <v>21</v>
      </c>
      <c r="J15758" t="s">
        <v>22</v>
      </c>
      <c r="K15758">
        <v>3.5</v>
      </c>
      <c r="L15758">
        <v>187</v>
      </c>
      <c r="M15758" t="s">
        <v>44</v>
      </c>
      <c r="N15758">
        <v>187</v>
      </c>
      <c r="P15758" cm="1">
        <f t="array" ref="P15758">IF(Q15758&gt;0,INDEX(Q15758:Q37482,MATCH(TRUE,INDEX(Q15758:Q37482="",,),0)-1),"")</f>
        <v>5</v>
      </c>
      <c r="Q15758">
        <f t="shared" si="408"/>
        <v>4</v>
      </c>
      <c r="R15758">
        <f t="shared" si="409"/>
        <v>0</v>
      </c>
    </row>
    <row r="15759" spans="1:18" x14ac:dyDescent="0.3">
      <c r="A15759" t="s">
        <v>1031</v>
      </c>
      <c r="B15759" s="1">
        <v>38278</v>
      </c>
      <c r="C15759" t="s">
        <v>16</v>
      </c>
      <c r="D15759" t="s">
        <v>1107</v>
      </c>
      <c r="E15759" t="s">
        <v>1108</v>
      </c>
      <c r="G15759" s="6" t="s">
        <v>29</v>
      </c>
      <c r="H15759" t="s">
        <v>194</v>
      </c>
      <c r="I15759" t="s">
        <v>26</v>
      </c>
      <c r="J15759" t="s">
        <v>27</v>
      </c>
      <c r="K15759">
        <v>32.700000000000003</v>
      </c>
      <c r="L15759">
        <v>9.75</v>
      </c>
      <c r="M15759" t="s">
        <v>44</v>
      </c>
      <c r="N15759">
        <v>9.75</v>
      </c>
      <c r="P15759" cm="1">
        <f t="array" ref="P15759">IF(Q15759&gt;0,INDEX(Q15759:Q37483,MATCH(TRUE,INDEX(Q15759:Q37483="",,),0)-1),"")</f>
        <v>5</v>
      </c>
      <c r="Q15759">
        <f t="shared" si="408"/>
        <v>4</v>
      </c>
      <c r="R15759">
        <f t="shared" si="409"/>
        <v>0</v>
      </c>
    </row>
    <row r="15760" spans="1:18" x14ac:dyDescent="0.3">
      <c r="A15760" t="s">
        <v>1031</v>
      </c>
      <c r="B15760" s="1">
        <v>38278</v>
      </c>
      <c r="C15760" t="s">
        <v>16</v>
      </c>
      <c r="D15760" t="s">
        <v>1107</v>
      </c>
      <c r="E15760" t="s">
        <v>1108</v>
      </c>
      <c r="G15760" s="6" t="s">
        <v>29</v>
      </c>
      <c r="H15760" t="s">
        <v>41</v>
      </c>
      <c r="I15760" t="s">
        <v>26</v>
      </c>
      <c r="J15760" t="s">
        <v>27</v>
      </c>
      <c r="K15760">
        <v>3.9</v>
      </c>
      <c r="L15760">
        <v>51.15</v>
      </c>
      <c r="M15760" t="s">
        <v>44</v>
      </c>
      <c r="N15760">
        <v>51.15</v>
      </c>
      <c r="P15760" cm="1">
        <f t="array" ref="P15760">IF(Q15760&gt;0,INDEX(Q15760:Q37484,MATCH(TRUE,INDEX(Q15760:Q37484="",,),0)-1),"")</f>
        <v>5</v>
      </c>
      <c r="Q15760">
        <f t="shared" si="408"/>
        <v>4</v>
      </c>
      <c r="R15760">
        <f t="shared" si="409"/>
        <v>0</v>
      </c>
    </row>
    <row r="15761" spans="1:18" x14ac:dyDescent="0.3">
      <c r="A15761" t="s">
        <v>1031</v>
      </c>
      <c r="B15761" s="1">
        <v>38278</v>
      </c>
      <c r="C15761" t="s">
        <v>16</v>
      </c>
      <c r="D15761" t="s">
        <v>1107</v>
      </c>
      <c r="E15761" t="s">
        <v>1108</v>
      </c>
      <c r="G15761" s="6" t="s">
        <v>29</v>
      </c>
      <c r="H15761" t="s">
        <v>154</v>
      </c>
      <c r="I15761" t="s">
        <v>26</v>
      </c>
      <c r="J15761" t="s">
        <v>27</v>
      </c>
      <c r="K15761">
        <v>101.3</v>
      </c>
      <c r="L15761">
        <v>5.8</v>
      </c>
      <c r="M15761" t="s">
        <v>44</v>
      </c>
      <c r="N15761">
        <v>5.8</v>
      </c>
      <c r="P15761" cm="1">
        <f t="array" ref="P15761">IF(Q15761&gt;0,INDEX(Q15761:Q37485,MATCH(TRUE,INDEX(Q15761:Q37485="",,),0)-1),"")</f>
        <v>5</v>
      </c>
      <c r="Q15761">
        <f t="shared" si="408"/>
        <v>4</v>
      </c>
      <c r="R15761">
        <f t="shared" si="409"/>
        <v>0</v>
      </c>
    </row>
    <row r="15762" spans="1:18" x14ac:dyDescent="0.3">
      <c r="A15762" t="s">
        <v>1031</v>
      </c>
      <c r="B15762" s="1">
        <v>38278</v>
      </c>
      <c r="C15762" t="s">
        <v>16</v>
      </c>
      <c r="D15762" t="s">
        <v>1107</v>
      </c>
      <c r="E15762" t="s">
        <v>1108</v>
      </c>
      <c r="G15762" t="s">
        <v>19</v>
      </c>
      <c r="H15762" t="s">
        <v>25</v>
      </c>
      <c r="I15762" t="s">
        <v>21</v>
      </c>
      <c r="J15762" t="s">
        <v>22</v>
      </c>
      <c r="K15762">
        <v>19.8</v>
      </c>
      <c r="L15762">
        <v>103</v>
      </c>
      <c r="M15762" t="s">
        <v>189</v>
      </c>
      <c r="N15762">
        <v>103</v>
      </c>
      <c r="P15762" cm="1">
        <f t="array" ref="P15762">IF(Q15762&gt;0,INDEX(Q15762:Q37486,MATCH(TRUE,INDEX(Q15762:Q37486="",,),0)-1),"")</f>
        <v>5</v>
      </c>
      <c r="Q15762">
        <f t="shared" si="408"/>
        <v>5</v>
      </c>
      <c r="R15762">
        <f t="shared" si="409"/>
        <v>0</v>
      </c>
    </row>
    <row r="15763" spans="1:18" x14ac:dyDescent="0.3">
      <c r="A15763" t="s">
        <v>1031</v>
      </c>
      <c r="B15763" s="1">
        <v>38278</v>
      </c>
      <c r="C15763" t="s">
        <v>16</v>
      </c>
      <c r="D15763" t="s">
        <v>1107</v>
      </c>
      <c r="E15763" t="s">
        <v>1108</v>
      </c>
      <c r="G15763" t="s">
        <v>19</v>
      </c>
      <c r="H15763" t="s">
        <v>30</v>
      </c>
      <c r="I15763" t="s">
        <v>26</v>
      </c>
      <c r="J15763" t="s">
        <v>27</v>
      </c>
      <c r="K15763">
        <v>184.6</v>
      </c>
      <c r="L15763">
        <v>14.25</v>
      </c>
      <c r="M15763" t="s">
        <v>189</v>
      </c>
      <c r="N15763">
        <v>16.13</v>
      </c>
      <c r="P15763" cm="1">
        <f t="array" ref="P15763">IF(Q15763&gt;0,INDEX(Q15763:Q37487,MATCH(TRUE,INDEX(Q15763:Q37487="",,),0)-1),"")</f>
        <v>5</v>
      </c>
      <c r="Q15763">
        <f t="shared" si="408"/>
        <v>5</v>
      </c>
      <c r="R15763">
        <f t="shared" si="409"/>
        <v>0</v>
      </c>
    </row>
    <row r="15764" spans="1:18" x14ac:dyDescent="0.3">
      <c r="A15764" t="s">
        <v>1031</v>
      </c>
      <c r="B15764" s="1">
        <v>38278</v>
      </c>
      <c r="C15764" t="s">
        <v>16</v>
      </c>
      <c r="D15764" t="s">
        <v>1107</v>
      </c>
      <c r="E15764" t="s">
        <v>1108</v>
      </c>
      <c r="G15764" t="s">
        <v>19</v>
      </c>
      <c r="H15764" t="s">
        <v>25</v>
      </c>
      <c r="I15764" t="s">
        <v>26</v>
      </c>
      <c r="J15764" t="s">
        <v>27</v>
      </c>
      <c r="K15764">
        <v>909.9</v>
      </c>
      <c r="L15764">
        <v>26.45</v>
      </c>
      <c r="M15764" t="s">
        <v>189</v>
      </c>
      <c r="N15764">
        <v>26.45</v>
      </c>
      <c r="P15764" cm="1">
        <f t="array" ref="P15764">IF(Q15764&gt;0,INDEX(Q15764:Q37488,MATCH(TRUE,INDEX(Q15764:Q37488="",,),0)-1),"")</f>
        <v>5</v>
      </c>
      <c r="Q15764">
        <f t="shared" si="408"/>
        <v>5</v>
      </c>
      <c r="R15764">
        <f t="shared" si="409"/>
        <v>0</v>
      </c>
    </row>
    <row r="15765" spans="1:18" x14ac:dyDescent="0.3">
      <c r="A15765" t="s">
        <v>1031</v>
      </c>
      <c r="B15765" s="1">
        <v>38278</v>
      </c>
      <c r="C15765" t="s">
        <v>16</v>
      </c>
      <c r="D15765" t="s">
        <v>1107</v>
      </c>
      <c r="E15765" t="s">
        <v>1108</v>
      </c>
      <c r="G15765" s="6" t="s">
        <v>29</v>
      </c>
      <c r="H15765" t="s">
        <v>194</v>
      </c>
      <c r="I15765" t="s">
        <v>21</v>
      </c>
      <c r="J15765" t="s">
        <v>22</v>
      </c>
      <c r="K15765">
        <v>1.4</v>
      </c>
      <c r="L15765">
        <v>307</v>
      </c>
      <c r="M15765" t="s">
        <v>189</v>
      </c>
      <c r="N15765">
        <v>307</v>
      </c>
      <c r="P15765" cm="1">
        <f t="array" ref="P15765">IF(Q15765&gt;0,INDEX(Q15765:Q37489,MATCH(TRUE,INDEX(Q15765:Q37489="",,),0)-1),"")</f>
        <v>5</v>
      </c>
      <c r="Q15765">
        <f t="shared" si="408"/>
        <v>5</v>
      </c>
      <c r="R15765">
        <f t="shared" si="409"/>
        <v>0</v>
      </c>
    </row>
    <row r="15766" spans="1:18" x14ac:dyDescent="0.3">
      <c r="A15766" t="s">
        <v>1031</v>
      </c>
      <c r="B15766" s="1">
        <v>38278</v>
      </c>
      <c r="C15766" t="s">
        <v>16</v>
      </c>
      <c r="D15766" t="s">
        <v>1107</v>
      </c>
      <c r="E15766" t="s">
        <v>1108</v>
      </c>
      <c r="G15766" s="6" t="s">
        <v>29</v>
      </c>
      <c r="H15766" t="s">
        <v>30</v>
      </c>
      <c r="I15766" t="s">
        <v>21</v>
      </c>
      <c r="J15766" t="s">
        <v>22</v>
      </c>
      <c r="K15766">
        <v>6.5</v>
      </c>
      <c r="L15766">
        <v>125</v>
      </c>
      <c r="M15766" t="s">
        <v>189</v>
      </c>
      <c r="N15766">
        <v>125</v>
      </c>
      <c r="P15766" cm="1">
        <f t="array" ref="P15766">IF(Q15766&gt;0,INDEX(Q15766:Q37490,MATCH(TRUE,INDEX(Q15766:Q37490="",,),0)-1),"")</f>
        <v>5</v>
      </c>
      <c r="Q15766">
        <f t="shared" si="408"/>
        <v>5</v>
      </c>
      <c r="R15766">
        <f t="shared" si="409"/>
        <v>0</v>
      </c>
    </row>
    <row r="15767" spans="1:18" x14ac:dyDescent="0.3">
      <c r="A15767" t="s">
        <v>1031</v>
      </c>
      <c r="B15767" s="1">
        <v>38278</v>
      </c>
      <c r="C15767" t="s">
        <v>16</v>
      </c>
      <c r="D15767" t="s">
        <v>1107</v>
      </c>
      <c r="E15767" t="s">
        <v>1108</v>
      </c>
      <c r="G15767" s="6" t="s">
        <v>29</v>
      </c>
      <c r="H15767" t="s">
        <v>41</v>
      </c>
      <c r="I15767" t="s">
        <v>21</v>
      </c>
      <c r="J15767" t="s">
        <v>22</v>
      </c>
      <c r="K15767">
        <v>1.4</v>
      </c>
      <c r="L15767">
        <v>153</v>
      </c>
      <c r="M15767" t="s">
        <v>189</v>
      </c>
      <c r="N15767">
        <v>153</v>
      </c>
      <c r="P15767" cm="1">
        <f t="array" ref="P15767">IF(Q15767&gt;0,INDEX(Q15767:Q37491,MATCH(TRUE,INDEX(Q15767:Q37491="",,),0)-1),"")</f>
        <v>5</v>
      </c>
      <c r="Q15767">
        <f t="shared" si="408"/>
        <v>5</v>
      </c>
      <c r="R15767">
        <f t="shared" si="409"/>
        <v>0</v>
      </c>
    </row>
    <row r="15768" spans="1:18" x14ac:dyDescent="0.3">
      <c r="A15768" t="s">
        <v>1031</v>
      </c>
      <c r="B15768" s="1">
        <v>38278</v>
      </c>
      <c r="C15768" t="s">
        <v>16</v>
      </c>
      <c r="D15768" t="s">
        <v>1107</v>
      </c>
      <c r="E15768" t="s">
        <v>1108</v>
      </c>
      <c r="G15768" s="6" t="s">
        <v>29</v>
      </c>
      <c r="H15768" t="s">
        <v>154</v>
      </c>
      <c r="I15768" t="s">
        <v>21</v>
      </c>
      <c r="J15768" t="s">
        <v>22</v>
      </c>
      <c r="K15768">
        <v>3.5</v>
      </c>
      <c r="L15768">
        <v>187</v>
      </c>
      <c r="M15768" t="s">
        <v>189</v>
      </c>
      <c r="N15768">
        <v>187</v>
      </c>
      <c r="P15768" cm="1">
        <f t="array" ref="P15768">IF(Q15768&gt;0,INDEX(Q15768:Q37492,MATCH(TRUE,INDEX(Q15768:Q37492="",,),0)-1),"")</f>
        <v>5</v>
      </c>
      <c r="Q15768">
        <f t="shared" si="408"/>
        <v>5</v>
      </c>
      <c r="R15768">
        <f t="shared" si="409"/>
        <v>0</v>
      </c>
    </row>
    <row r="15769" spans="1:18" x14ac:dyDescent="0.3">
      <c r="A15769" t="s">
        <v>1031</v>
      </c>
      <c r="B15769" s="1">
        <v>38278</v>
      </c>
      <c r="C15769" t="s">
        <v>16</v>
      </c>
      <c r="D15769" t="s">
        <v>1107</v>
      </c>
      <c r="E15769" t="s">
        <v>1108</v>
      </c>
      <c r="G15769" s="6" t="s">
        <v>29</v>
      </c>
      <c r="H15769" t="s">
        <v>194</v>
      </c>
      <c r="I15769" t="s">
        <v>26</v>
      </c>
      <c r="J15769" t="s">
        <v>27</v>
      </c>
      <c r="K15769">
        <v>32.700000000000003</v>
      </c>
      <c r="L15769">
        <v>9.75</v>
      </c>
      <c r="M15769" t="s">
        <v>189</v>
      </c>
      <c r="N15769">
        <v>9.75</v>
      </c>
      <c r="P15769" cm="1">
        <f t="array" ref="P15769">IF(Q15769&gt;0,INDEX(Q15769:Q37493,MATCH(TRUE,INDEX(Q15769:Q37493="",,),0)-1),"")</f>
        <v>5</v>
      </c>
      <c r="Q15769">
        <f t="shared" si="408"/>
        <v>5</v>
      </c>
      <c r="R15769">
        <f t="shared" si="409"/>
        <v>0</v>
      </c>
    </row>
    <row r="15770" spans="1:18" x14ac:dyDescent="0.3">
      <c r="A15770" t="s">
        <v>1031</v>
      </c>
      <c r="B15770" s="1">
        <v>38278</v>
      </c>
      <c r="C15770" t="s">
        <v>16</v>
      </c>
      <c r="D15770" t="s">
        <v>1107</v>
      </c>
      <c r="E15770" t="s">
        <v>1108</v>
      </c>
      <c r="G15770" s="6" t="s">
        <v>29</v>
      </c>
      <c r="H15770" t="s">
        <v>41</v>
      </c>
      <c r="I15770" t="s">
        <v>26</v>
      </c>
      <c r="J15770" t="s">
        <v>27</v>
      </c>
      <c r="K15770">
        <v>3.9</v>
      </c>
      <c r="L15770">
        <v>51.15</v>
      </c>
      <c r="M15770" t="s">
        <v>189</v>
      </c>
      <c r="N15770">
        <v>51.15</v>
      </c>
      <c r="P15770" cm="1">
        <f t="array" ref="P15770">IF(Q15770&gt;0,INDEX(Q15770:Q37494,MATCH(TRUE,INDEX(Q15770:Q37494="",,),0)-1),"")</f>
        <v>5</v>
      </c>
      <c r="Q15770">
        <f t="shared" si="408"/>
        <v>5</v>
      </c>
      <c r="R15770">
        <f t="shared" si="409"/>
        <v>0</v>
      </c>
    </row>
    <row r="15771" spans="1:18" x14ac:dyDescent="0.3">
      <c r="A15771" t="s">
        <v>1031</v>
      </c>
      <c r="B15771" s="1">
        <v>38278</v>
      </c>
      <c r="C15771" t="s">
        <v>16</v>
      </c>
      <c r="D15771" t="s">
        <v>1107</v>
      </c>
      <c r="E15771" t="s">
        <v>1108</v>
      </c>
      <c r="G15771" s="6" t="s">
        <v>29</v>
      </c>
      <c r="H15771" t="s">
        <v>154</v>
      </c>
      <c r="I15771" t="s">
        <v>26</v>
      </c>
      <c r="J15771" t="s">
        <v>27</v>
      </c>
      <c r="K15771">
        <v>101.3</v>
      </c>
      <c r="L15771">
        <v>5.8</v>
      </c>
      <c r="M15771" t="s">
        <v>189</v>
      </c>
      <c r="N15771">
        <v>5.8</v>
      </c>
      <c r="P15771" cm="1">
        <f t="array" ref="P15771">IF(Q15771&gt;0,INDEX(Q15771:Q37495,MATCH(TRUE,INDEX(Q15771:Q37495="",,),0)-1),"")</f>
        <v>5</v>
      </c>
      <c r="Q15771">
        <f t="shared" si="408"/>
        <v>5</v>
      </c>
      <c r="R15771">
        <f t="shared" si="409"/>
        <v>0</v>
      </c>
    </row>
    <row r="15772" spans="1:18" x14ac:dyDescent="0.3">
      <c r="P15772" t="str" cm="1">
        <f t="array" ref="P15772">IF(Q15772&gt;0,INDEX(Q15772:Q37496,MATCH(TRUE,INDEX(Q15772:Q37496="",,),0)-1),"")</f>
        <v/>
      </c>
      <c r="R15772" t="str">
        <f t="shared" si="409"/>
        <v/>
      </c>
    </row>
    <row r="15773" spans="1:18" x14ac:dyDescent="0.3">
      <c r="A15773" t="s">
        <v>1031</v>
      </c>
      <c r="B15773" s="1">
        <v>38278</v>
      </c>
      <c r="C15773" t="s">
        <v>16</v>
      </c>
      <c r="D15773" t="s">
        <v>1109</v>
      </c>
      <c r="E15773" t="s">
        <v>1110</v>
      </c>
      <c r="G15773" t="s">
        <v>19</v>
      </c>
      <c r="H15773" t="s">
        <v>69</v>
      </c>
      <c r="I15773" t="s">
        <v>21</v>
      </c>
      <c r="J15773" t="s">
        <v>22</v>
      </c>
      <c r="K15773">
        <v>10.8</v>
      </c>
      <c r="L15773">
        <v>96</v>
      </c>
      <c r="M15773" t="s">
        <v>492</v>
      </c>
      <c r="N15773">
        <v>120</v>
      </c>
      <c r="O15773" t="s">
        <v>24</v>
      </c>
      <c r="P15773" cm="1">
        <f t="array" ref="P15773">IF(Q15773&gt;0,INDEX(Q15773:Q37497,MATCH(TRUE,INDEX(Q15773:Q37497="",,),0)-1),"")</f>
        <v>4</v>
      </c>
      <c r="Q15773">
        <f>INT((ROW()-15773)/9)+1</f>
        <v>1</v>
      </c>
      <c r="R15773">
        <f t="shared" si="409"/>
        <v>0</v>
      </c>
    </row>
    <row r="15774" spans="1:18" x14ac:dyDescent="0.3">
      <c r="A15774" t="s">
        <v>1031</v>
      </c>
      <c r="B15774" s="1">
        <v>38278</v>
      </c>
      <c r="C15774" t="s">
        <v>16</v>
      </c>
      <c r="D15774" t="s">
        <v>1109</v>
      </c>
      <c r="E15774" t="s">
        <v>1110</v>
      </c>
      <c r="G15774" t="s">
        <v>19</v>
      </c>
      <c r="H15774" t="s">
        <v>41</v>
      </c>
      <c r="I15774" t="s">
        <v>21</v>
      </c>
      <c r="J15774" t="s">
        <v>22</v>
      </c>
      <c r="K15774">
        <v>43.1</v>
      </c>
      <c r="L15774">
        <v>143</v>
      </c>
      <c r="M15774" t="s">
        <v>492</v>
      </c>
      <c r="N15774">
        <v>150</v>
      </c>
      <c r="O15774" t="s">
        <v>24</v>
      </c>
      <c r="P15774" cm="1">
        <f t="array" ref="P15774">IF(Q15774&gt;0,INDEX(Q15774:Q37498,MATCH(TRUE,INDEX(Q15774:Q37498="",,),0)-1),"")</f>
        <v>4</v>
      </c>
      <c r="Q15774">
        <f t="shared" ref="Q15774:Q15808" si="410">INT((ROW()-15773)/9)+1</f>
        <v>1</v>
      </c>
      <c r="R15774">
        <f t="shared" si="409"/>
        <v>0</v>
      </c>
    </row>
    <row r="15775" spans="1:18" x14ac:dyDescent="0.3">
      <c r="A15775" t="s">
        <v>1031</v>
      </c>
      <c r="B15775" s="1">
        <v>38278</v>
      </c>
      <c r="C15775" t="s">
        <v>16</v>
      </c>
      <c r="D15775" t="s">
        <v>1109</v>
      </c>
      <c r="E15775" t="s">
        <v>1110</v>
      </c>
      <c r="G15775" t="s">
        <v>19</v>
      </c>
      <c r="H15775" t="s">
        <v>28</v>
      </c>
      <c r="I15775" t="s">
        <v>21</v>
      </c>
      <c r="J15775" t="s">
        <v>22</v>
      </c>
      <c r="K15775">
        <v>13.5</v>
      </c>
      <c r="L15775">
        <v>100</v>
      </c>
      <c r="M15775" t="s">
        <v>492</v>
      </c>
      <c r="N15775">
        <v>100</v>
      </c>
      <c r="O15775" t="s">
        <v>24</v>
      </c>
      <c r="P15775" cm="1">
        <f t="array" ref="P15775">IF(Q15775&gt;0,INDEX(Q15775:Q37499,MATCH(TRUE,INDEX(Q15775:Q37499="",,),0)-1),"")</f>
        <v>4</v>
      </c>
      <c r="Q15775">
        <f t="shared" si="410"/>
        <v>1</v>
      </c>
      <c r="R15775">
        <f t="shared" si="409"/>
        <v>0</v>
      </c>
    </row>
    <row r="15776" spans="1:18" x14ac:dyDescent="0.3">
      <c r="A15776" t="s">
        <v>1031</v>
      </c>
      <c r="B15776" s="1">
        <v>38278</v>
      </c>
      <c r="C15776" t="s">
        <v>16</v>
      </c>
      <c r="D15776" t="s">
        <v>1109</v>
      </c>
      <c r="E15776" t="s">
        <v>1110</v>
      </c>
      <c r="G15776" t="s">
        <v>19</v>
      </c>
      <c r="H15776" t="s">
        <v>30</v>
      </c>
      <c r="I15776" t="s">
        <v>26</v>
      </c>
      <c r="J15776" t="s">
        <v>27</v>
      </c>
      <c r="K15776">
        <v>155.5</v>
      </c>
      <c r="L15776">
        <v>13.65</v>
      </c>
      <c r="M15776" t="s">
        <v>492</v>
      </c>
      <c r="N15776">
        <v>20</v>
      </c>
      <c r="O15776" t="s">
        <v>24</v>
      </c>
      <c r="P15776" cm="1">
        <f t="array" ref="P15776">IF(Q15776&gt;0,INDEX(Q15776:Q37500,MATCH(TRUE,INDEX(Q15776:Q37500="",,),0)-1),"")</f>
        <v>4</v>
      </c>
      <c r="Q15776">
        <f t="shared" si="410"/>
        <v>1</v>
      </c>
      <c r="R15776">
        <f t="shared" si="409"/>
        <v>0</v>
      </c>
    </row>
    <row r="15777" spans="1:18" x14ac:dyDescent="0.3">
      <c r="A15777" t="s">
        <v>1031</v>
      </c>
      <c r="B15777" s="1">
        <v>38278</v>
      </c>
      <c r="C15777" t="s">
        <v>16</v>
      </c>
      <c r="D15777" t="s">
        <v>1109</v>
      </c>
      <c r="E15777" t="s">
        <v>1110</v>
      </c>
      <c r="G15777" t="s">
        <v>19</v>
      </c>
      <c r="H15777" t="s">
        <v>69</v>
      </c>
      <c r="I15777" t="s">
        <v>26</v>
      </c>
      <c r="J15777" t="s">
        <v>27</v>
      </c>
      <c r="K15777">
        <v>58</v>
      </c>
      <c r="L15777">
        <v>19.350000000000001</v>
      </c>
      <c r="M15777" t="s">
        <v>492</v>
      </c>
      <c r="N15777">
        <v>20</v>
      </c>
      <c r="O15777" t="s">
        <v>24</v>
      </c>
      <c r="P15777" cm="1">
        <f t="array" ref="P15777">IF(Q15777&gt;0,INDEX(Q15777:Q37501,MATCH(TRUE,INDEX(Q15777:Q37501="",,),0)-1),"")</f>
        <v>4</v>
      </c>
      <c r="Q15777">
        <f t="shared" si="410"/>
        <v>1</v>
      </c>
      <c r="R15777">
        <f t="shared" si="409"/>
        <v>0</v>
      </c>
    </row>
    <row r="15778" spans="1:18" x14ac:dyDescent="0.3">
      <c r="A15778" t="s">
        <v>1031</v>
      </c>
      <c r="B15778" s="1">
        <v>38278</v>
      </c>
      <c r="C15778" t="s">
        <v>16</v>
      </c>
      <c r="D15778" t="s">
        <v>1109</v>
      </c>
      <c r="E15778" t="s">
        <v>1110</v>
      </c>
      <c r="G15778" t="s">
        <v>19</v>
      </c>
      <c r="H15778" t="s">
        <v>41</v>
      </c>
      <c r="I15778" t="s">
        <v>26</v>
      </c>
      <c r="J15778" t="s">
        <v>27</v>
      </c>
      <c r="K15778">
        <v>307.3</v>
      </c>
      <c r="L15778">
        <v>49.5</v>
      </c>
      <c r="M15778" t="s">
        <v>492</v>
      </c>
      <c r="N15778">
        <v>61</v>
      </c>
      <c r="O15778" t="s">
        <v>24</v>
      </c>
      <c r="P15778" cm="1">
        <f t="array" ref="P15778">IF(Q15778&gt;0,INDEX(Q15778:Q37502,MATCH(TRUE,INDEX(Q15778:Q37502="",,),0)-1),"")</f>
        <v>4</v>
      </c>
      <c r="Q15778">
        <f t="shared" si="410"/>
        <v>1</v>
      </c>
      <c r="R15778">
        <f t="shared" si="409"/>
        <v>0</v>
      </c>
    </row>
    <row r="15779" spans="1:18" x14ac:dyDescent="0.3">
      <c r="A15779" t="s">
        <v>1031</v>
      </c>
      <c r="B15779" s="1">
        <v>38278</v>
      </c>
      <c r="C15779" t="s">
        <v>16</v>
      </c>
      <c r="D15779" t="s">
        <v>1109</v>
      </c>
      <c r="E15779" t="s">
        <v>1110</v>
      </c>
      <c r="G15779" t="s">
        <v>19</v>
      </c>
      <c r="H15779" t="s">
        <v>28</v>
      </c>
      <c r="I15779" t="s">
        <v>26</v>
      </c>
      <c r="J15779" t="s">
        <v>27</v>
      </c>
      <c r="K15779">
        <v>463</v>
      </c>
      <c r="L15779">
        <v>21.4</v>
      </c>
      <c r="M15779" t="s">
        <v>492</v>
      </c>
      <c r="N15779">
        <v>26</v>
      </c>
      <c r="O15779" t="s">
        <v>24</v>
      </c>
      <c r="P15779" cm="1">
        <f t="array" ref="P15779">IF(Q15779&gt;0,INDEX(Q15779:Q37503,MATCH(TRUE,INDEX(Q15779:Q37503="",,),0)-1),"")</f>
        <v>4</v>
      </c>
      <c r="Q15779">
        <f t="shared" si="410"/>
        <v>1</v>
      </c>
      <c r="R15779">
        <f t="shared" si="409"/>
        <v>0</v>
      </c>
    </row>
    <row r="15780" spans="1:18" x14ac:dyDescent="0.3">
      <c r="A15780" t="s">
        <v>1031</v>
      </c>
      <c r="B15780" s="1">
        <v>38278</v>
      </c>
      <c r="C15780" t="s">
        <v>16</v>
      </c>
      <c r="D15780" t="s">
        <v>1109</v>
      </c>
      <c r="E15780" t="s">
        <v>1110</v>
      </c>
      <c r="G15780" s="6" t="s">
        <v>29</v>
      </c>
      <c r="H15780" t="s">
        <v>20</v>
      </c>
      <c r="I15780" t="s">
        <v>26</v>
      </c>
      <c r="J15780" t="s">
        <v>27</v>
      </c>
      <c r="K15780">
        <v>19.7</v>
      </c>
      <c r="L15780">
        <v>6.2</v>
      </c>
      <c r="M15780" t="s">
        <v>492</v>
      </c>
      <c r="N15780">
        <v>6.2</v>
      </c>
      <c r="O15780" t="s">
        <v>24</v>
      </c>
      <c r="P15780" cm="1">
        <f t="array" ref="P15780">IF(Q15780&gt;0,INDEX(Q15780:Q37504,MATCH(TRUE,INDEX(Q15780:Q37504="",,),0)-1),"")</f>
        <v>4</v>
      </c>
      <c r="Q15780">
        <f t="shared" si="410"/>
        <v>1</v>
      </c>
      <c r="R15780">
        <f t="shared" si="409"/>
        <v>0</v>
      </c>
    </row>
    <row r="15781" spans="1:18" x14ac:dyDescent="0.3">
      <c r="A15781" t="s">
        <v>1031</v>
      </c>
      <c r="B15781" s="1">
        <v>38278</v>
      </c>
      <c r="C15781" t="s">
        <v>16</v>
      </c>
      <c r="D15781" t="s">
        <v>1109</v>
      </c>
      <c r="E15781" t="s">
        <v>1110</v>
      </c>
      <c r="G15781" s="6" t="s">
        <v>29</v>
      </c>
      <c r="H15781" t="s">
        <v>25</v>
      </c>
      <c r="I15781" t="s">
        <v>26</v>
      </c>
      <c r="J15781" t="s">
        <v>27</v>
      </c>
      <c r="K15781">
        <v>30.7</v>
      </c>
      <c r="L15781">
        <v>19</v>
      </c>
      <c r="M15781" t="s">
        <v>492</v>
      </c>
      <c r="N15781">
        <v>19</v>
      </c>
      <c r="O15781" t="s">
        <v>24</v>
      </c>
      <c r="P15781" cm="1">
        <f t="array" ref="P15781">IF(Q15781&gt;0,INDEX(Q15781:Q37505,MATCH(TRUE,INDEX(Q15781:Q37505="",,),0)-1),"")</f>
        <v>4</v>
      </c>
      <c r="Q15781">
        <f t="shared" si="410"/>
        <v>1</v>
      </c>
      <c r="R15781">
        <f t="shared" si="409"/>
        <v>0</v>
      </c>
    </row>
    <row r="15782" spans="1:18" x14ac:dyDescent="0.3">
      <c r="A15782" t="s">
        <v>1031</v>
      </c>
      <c r="B15782" s="1">
        <v>38278</v>
      </c>
      <c r="C15782" t="s">
        <v>16</v>
      </c>
      <c r="D15782" t="s">
        <v>1109</v>
      </c>
      <c r="E15782" t="s">
        <v>1110</v>
      </c>
      <c r="G15782" t="s">
        <v>19</v>
      </c>
      <c r="H15782" t="s">
        <v>69</v>
      </c>
      <c r="I15782" t="s">
        <v>21</v>
      </c>
      <c r="J15782" t="s">
        <v>22</v>
      </c>
      <c r="K15782">
        <v>10.8</v>
      </c>
      <c r="L15782">
        <v>96</v>
      </c>
      <c r="M15782" t="s">
        <v>44</v>
      </c>
      <c r="N15782">
        <v>100</v>
      </c>
      <c r="P15782" cm="1">
        <f t="array" ref="P15782">IF(Q15782&gt;0,INDEX(Q15782:Q37506,MATCH(TRUE,INDEX(Q15782:Q37506="",,),0)-1),"")</f>
        <v>4</v>
      </c>
      <c r="Q15782">
        <f t="shared" si="410"/>
        <v>2</v>
      </c>
      <c r="R15782">
        <f t="shared" si="409"/>
        <v>0</v>
      </c>
    </row>
    <row r="15783" spans="1:18" x14ac:dyDescent="0.3">
      <c r="A15783" t="s">
        <v>1031</v>
      </c>
      <c r="B15783" s="1">
        <v>38278</v>
      </c>
      <c r="C15783" t="s">
        <v>16</v>
      </c>
      <c r="D15783" t="s">
        <v>1109</v>
      </c>
      <c r="E15783" t="s">
        <v>1110</v>
      </c>
      <c r="G15783" t="s">
        <v>19</v>
      </c>
      <c r="H15783" t="s">
        <v>41</v>
      </c>
      <c r="I15783" t="s">
        <v>21</v>
      </c>
      <c r="J15783" t="s">
        <v>22</v>
      </c>
      <c r="K15783">
        <v>43.1</v>
      </c>
      <c r="L15783">
        <v>143</v>
      </c>
      <c r="M15783" t="s">
        <v>44</v>
      </c>
      <c r="N15783">
        <v>143</v>
      </c>
      <c r="P15783" cm="1">
        <f t="array" ref="P15783">IF(Q15783&gt;0,INDEX(Q15783:Q37507,MATCH(TRUE,INDEX(Q15783:Q37507="",,),0)-1),"")</f>
        <v>4</v>
      </c>
      <c r="Q15783">
        <f t="shared" si="410"/>
        <v>2</v>
      </c>
      <c r="R15783">
        <f t="shared" si="409"/>
        <v>0</v>
      </c>
    </row>
    <row r="15784" spans="1:18" x14ac:dyDescent="0.3">
      <c r="A15784" t="s">
        <v>1031</v>
      </c>
      <c r="B15784" s="1">
        <v>38278</v>
      </c>
      <c r="C15784" t="s">
        <v>16</v>
      </c>
      <c r="D15784" t="s">
        <v>1109</v>
      </c>
      <c r="E15784" t="s">
        <v>1110</v>
      </c>
      <c r="G15784" t="s">
        <v>19</v>
      </c>
      <c r="H15784" t="s">
        <v>28</v>
      </c>
      <c r="I15784" t="s">
        <v>21</v>
      </c>
      <c r="J15784" t="s">
        <v>22</v>
      </c>
      <c r="K15784">
        <v>13.5</v>
      </c>
      <c r="L15784">
        <v>100</v>
      </c>
      <c r="M15784" t="s">
        <v>44</v>
      </c>
      <c r="N15784">
        <v>100</v>
      </c>
      <c r="P15784" cm="1">
        <f t="array" ref="P15784">IF(Q15784&gt;0,INDEX(Q15784:Q37508,MATCH(TRUE,INDEX(Q15784:Q37508="",,),0)-1),"")</f>
        <v>4</v>
      </c>
      <c r="Q15784">
        <f t="shared" si="410"/>
        <v>2</v>
      </c>
      <c r="R15784">
        <f t="shared" si="409"/>
        <v>0</v>
      </c>
    </row>
    <row r="15785" spans="1:18" x14ac:dyDescent="0.3">
      <c r="A15785" t="s">
        <v>1031</v>
      </c>
      <c r="B15785" s="1">
        <v>38278</v>
      </c>
      <c r="C15785" t="s">
        <v>16</v>
      </c>
      <c r="D15785" t="s">
        <v>1109</v>
      </c>
      <c r="E15785" t="s">
        <v>1110</v>
      </c>
      <c r="G15785" t="s">
        <v>19</v>
      </c>
      <c r="H15785" t="s">
        <v>30</v>
      </c>
      <c r="I15785" t="s">
        <v>26</v>
      </c>
      <c r="J15785" t="s">
        <v>27</v>
      </c>
      <c r="K15785">
        <v>155.5</v>
      </c>
      <c r="L15785">
        <v>13.65</v>
      </c>
      <c r="M15785" t="s">
        <v>44</v>
      </c>
      <c r="N15785">
        <v>30</v>
      </c>
      <c r="P15785" cm="1">
        <f t="array" ref="P15785">IF(Q15785&gt;0,INDEX(Q15785:Q37509,MATCH(TRUE,INDEX(Q15785:Q37509="",,),0)-1),"")</f>
        <v>4</v>
      </c>
      <c r="Q15785">
        <f t="shared" si="410"/>
        <v>2</v>
      </c>
      <c r="R15785">
        <f t="shared" si="409"/>
        <v>0</v>
      </c>
    </row>
    <row r="15786" spans="1:18" x14ac:dyDescent="0.3">
      <c r="A15786" t="s">
        <v>1031</v>
      </c>
      <c r="B15786" s="1">
        <v>38278</v>
      </c>
      <c r="C15786" t="s">
        <v>16</v>
      </c>
      <c r="D15786" t="s">
        <v>1109</v>
      </c>
      <c r="E15786" t="s">
        <v>1110</v>
      </c>
      <c r="G15786" t="s">
        <v>19</v>
      </c>
      <c r="H15786" t="s">
        <v>69</v>
      </c>
      <c r="I15786" t="s">
        <v>26</v>
      </c>
      <c r="J15786" t="s">
        <v>27</v>
      </c>
      <c r="K15786">
        <v>58</v>
      </c>
      <c r="L15786">
        <v>19.350000000000001</v>
      </c>
      <c r="M15786" t="s">
        <v>44</v>
      </c>
      <c r="N15786">
        <v>25</v>
      </c>
      <c r="P15786" cm="1">
        <f t="array" ref="P15786">IF(Q15786&gt;0,INDEX(Q15786:Q37510,MATCH(TRUE,INDEX(Q15786:Q37510="",,),0)-1),"")</f>
        <v>4</v>
      </c>
      <c r="Q15786">
        <f t="shared" si="410"/>
        <v>2</v>
      </c>
      <c r="R15786">
        <f t="shared" si="409"/>
        <v>0</v>
      </c>
    </row>
    <row r="15787" spans="1:18" x14ac:dyDescent="0.3">
      <c r="A15787" t="s">
        <v>1031</v>
      </c>
      <c r="B15787" s="1">
        <v>38278</v>
      </c>
      <c r="C15787" t="s">
        <v>16</v>
      </c>
      <c r="D15787" t="s">
        <v>1109</v>
      </c>
      <c r="E15787" t="s">
        <v>1110</v>
      </c>
      <c r="G15787" t="s">
        <v>19</v>
      </c>
      <c r="H15787" t="s">
        <v>41</v>
      </c>
      <c r="I15787" t="s">
        <v>26</v>
      </c>
      <c r="J15787" t="s">
        <v>27</v>
      </c>
      <c r="K15787">
        <v>307.3</v>
      </c>
      <c r="L15787">
        <v>49.5</v>
      </c>
      <c r="M15787" t="s">
        <v>44</v>
      </c>
      <c r="N15787">
        <v>55.51</v>
      </c>
      <c r="P15787" cm="1">
        <f t="array" ref="P15787">IF(Q15787&gt;0,INDEX(Q15787:Q37511,MATCH(TRUE,INDEX(Q15787:Q37511="",,),0)-1),"")</f>
        <v>4</v>
      </c>
      <c r="Q15787">
        <f t="shared" si="410"/>
        <v>2</v>
      </c>
      <c r="R15787">
        <f t="shared" si="409"/>
        <v>0</v>
      </c>
    </row>
    <row r="15788" spans="1:18" x14ac:dyDescent="0.3">
      <c r="A15788" t="s">
        <v>1031</v>
      </c>
      <c r="B15788" s="1">
        <v>38278</v>
      </c>
      <c r="C15788" t="s">
        <v>16</v>
      </c>
      <c r="D15788" t="s">
        <v>1109</v>
      </c>
      <c r="E15788" t="s">
        <v>1110</v>
      </c>
      <c r="G15788" t="s">
        <v>19</v>
      </c>
      <c r="H15788" t="s">
        <v>28</v>
      </c>
      <c r="I15788" t="s">
        <v>26</v>
      </c>
      <c r="J15788" t="s">
        <v>27</v>
      </c>
      <c r="K15788">
        <v>463</v>
      </c>
      <c r="L15788">
        <v>21.4</v>
      </c>
      <c r="M15788" t="s">
        <v>44</v>
      </c>
      <c r="N15788">
        <v>25.11</v>
      </c>
      <c r="P15788" cm="1">
        <f t="array" ref="P15788">IF(Q15788&gt;0,INDEX(Q15788:Q37512,MATCH(TRUE,INDEX(Q15788:Q37512="",,),0)-1),"")</f>
        <v>4</v>
      </c>
      <c r="Q15788">
        <f t="shared" si="410"/>
        <v>2</v>
      </c>
      <c r="R15788">
        <f t="shared" si="409"/>
        <v>0</v>
      </c>
    </row>
    <row r="15789" spans="1:18" x14ac:dyDescent="0.3">
      <c r="A15789" t="s">
        <v>1031</v>
      </c>
      <c r="B15789" s="1">
        <v>38278</v>
      </c>
      <c r="C15789" t="s">
        <v>16</v>
      </c>
      <c r="D15789" t="s">
        <v>1109</v>
      </c>
      <c r="E15789" t="s">
        <v>1110</v>
      </c>
      <c r="G15789" s="6" t="s">
        <v>29</v>
      </c>
      <c r="H15789" t="s">
        <v>20</v>
      </c>
      <c r="I15789" t="s">
        <v>26</v>
      </c>
      <c r="J15789" t="s">
        <v>27</v>
      </c>
      <c r="K15789">
        <v>19.7</v>
      </c>
      <c r="L15789">
        <v>6.2</v>
      </c>
      <c r="M15789" t="s">
        <v>44</v>
      </c>
      <c r="N15789">
        <v>6.2</v>
      </c>
      <c r="P15789" cm="1">
        <f t="array" ref="P15789">IF(Q15789&gt;0,INDEX(Q15789:Q37513,MATCH(TRUE,INDEX(Q15789:Q37513="",,),0)-1),"")</f>
        <v>4</v>
      </c>
      <c r="Q15789">
        <f t="shared" si="410"/>
        <v>2</v>
      </c>
      <c r="R15789">
        <f t="shared" si="409"/>
        <v>0</v>
      </c>
    </row>
    <row r="15790" spans="1:18" x14ac:dyDescent="0.3">
      <c r="A15790" t="s">
        <v>1031</v>
      </c>
      <c r="B15790" s="1">
        <v>38278</v>
      </c>
      <c r="C15790" t="s">
        <v>16</v>
      </c>
      <c r="D15790" t="s">
        <v>1109</v>
      </c>
      <c r="E15790" t="s">
        <v>1110</v>
      </c>
      <c r="G15790" s="6" t="s">
        <v>29</v>
      </c>
      <c r="H15790" t="s">
        <v>25</v>
      </c>
      <c r="I15790" t="s">
        <v>26</v>
      </c>
      <c r="J15790" t="s">
        <v>27</v>
      </c>
      <c r="K15790">
        <v>30.7</v>
      </c>
      <c r="L15790">
        <v>19</v>
      </c>
      <c r="M15790" t="s">
        <v>44</v>
      </c>
      <c r="N15790">
        <v>19</v>
      </c>
      <c r="P15790" cm="1">
        <f t="array" ref="P15790">IF(Q15790&gt;0,INDEX(Q15790:Q37514,MATCH(TRUE,INDEX(Q15790:Q37514="",,),0)-1),"")</f>
        <v>4</v>
      </c>
      <c r="Q15790">
        <f t="shared" si="410"/>
        <v>2</v>
      </c>
      <c r="R15790">
        <f t="shared" si="409"/>
        <v>0</v>
      </c>
    </row>
    <row r="15791" spans="1:18" x14ac:dyDescent="0.3">
      <c r="A15791" t="s">
        <v>1031</v>
      </c>
      <c r="B15791" s="1">
        <v>38278</v>
      </c>
      <c r="C15791" t="s">
        <v>16</v>
      </c>
      <c r="D15791" t="s">
        <v>1109</v>
      </c>
      <c r="E15791" t="s">
        <v>1110</v>
      </c>
      <c r="G15791" t="s">
        <v>19</v>
      </c>
      <c r="H15791" t="s">
        <v>69</v>
      </c>
      <c r="I15791" t="s">
        <v>21</v>
      </c>
      <c r="J15791" t="s">
        <v>22</v>
      </c>
      <c r="K15791">
        <v>10.8</v>
      </c>
      <c r="L15791">
        <v>96</v>
      </c>
      <c r="M15791" t="s">
        <v>1038</v>
      </c>
      <c r="N15791">
        <v>96</v>
      </c>
      <c r="P15791" cm="1">
        <f t="array" ref="P15791">IF(Q15791&gt;0,INDEX(Q15791:Q37515,MATCH(TRUE,INDEX(Q15791:Q37515="",,),0)-1),"")</f>
        <v>4</v>
      </c>
      <c r="Q15791">
        <f t="shared" si="410"/>
        <v>3</v>
      </c>
      <c r="R15791">
        <f t="shared" si="409"/>
        <v>0</v>
      </c>
    </row>
    <row r="15792" spans="1:18" x14ac:dyDescent="0.3">
      <c r="A15792" t="s">
        <v>1031</v>
      </c>
      <c r="B15792" s="1">
        <v>38278</v>
      </c>
      <c r="C15792" t="s">
        <v>16</v>
      </c>
      <c r="D15792" t="s">
        <v>1109</v>
      </c>
      <c r="E15792" t="s">
        <v>1110</v>
      </c>
      <c r="G15792" t="s">
        <v>19</v>
      </c>
      <c r="H15792" t="s">
        <v>41</v>
      </c>
      <c r="I15792" t="s">
        <v>21</v>
      </c>
      <c r="J15792" t="s">
        <v>22</v>
      </c>
      <c r="K15792">
        <v>43.1</v>
      </c>
      <c r="L15792">
        <v>143</v>
      </c>
      <c r="M15792" t="s">
        <v>1038</v>
      </c>
      <c r="N15792">
        <v>144</v>
      </c>
      <c r="P15792" cm="1">
        <f t="array" ref="P15792">IF(Q15792&gt;0,INDEX(Q15792:Q37516,MATCH(TRUE,INDEX(Q15792:Q37516="",,),0)-1),"")</f>
        <v>4</v>
      </c>
      <c r="Q15792">
        <f t="shared" si="410"/>
        <v>3</v>
      </c>
      <c r="R15792">
        <f t="shared" si="409"/>
        <v>0</v>
      </c>
    </row>
    <row r="15793" spans="1:18" x14ac:dyDescent="0.3">
      <c r="A15793" t="s">
        <v>1031</v>
      </c>
      <c r="B15793" s="1">
        <v>38278</v>
      </c>
      <c r="C15793" t="s">
        <v>16</v>
      </c>
      <c r="D15793" t="s">
        <v>1109</v>
      </c>
      <c r="E15793" t="s">
        <v>1110</v>
      </c>
      <c r="G15793" t="s">
        <v>19</v>
      </c>
      <c r="H15793" t="s">
        <v>28</v>
      </c>
      <c r="I15793" t="s">
        <v>21</v>
      </c>
      <c r="J15793" t="s">
        <v>22</v>
      </c>
      <c r="K15793">
        <v>13.5</v>
      </c>
      <c r="L15793">
        <v>100</v>
      </c>
      <c r="M15793" t="s">
        <v>1038</v>
      </c>
      <c r="N15793">
        <v>100</v>
      </c>
      <c r="P15793" cm="1">
        <f t="array" ref="P15793">IF(Q15793&gt;0,INDEX(Q15793:Q37517,MATCH(TRUE,INDEX(Q15793:Q37517="",,),0)-1),"")</f>
        <v>4</v>
      </c>
      <c r="Q15793">
        <f t="shared" si="410"/>
        <v>3</v>
      </c>
      <c r="R15793">
        <f t="shared" si="409"/>
        <v>0</v>
      </c>
    </row>
    <row r="15794" spans="1:18" x14ac:dyDescent="0.3">
      <c r="A15794" t="s">
        <v>1031</v>
      </c>
      <c r="B15794" s="1">
        <v>38278</v>
      </c>
      <c r="C15794" t="s">
        <v>16</v>
      </c>
      <c r="D15794" t="s">
        <v>1109</v>
      </c>
      <c r="E15794" t="s">
        <v>1110</v>
      </c>
      <c r="G15794" t="s">
        <v>19</v>
      </c>
      <c r="H15794" t="s">
        <v>30</v>
      </c>
      <c r="I15794" t="s">
        <v>26</v>
      </c>
      <c r="J15794" t="s">
        <v>27</v>
      </c>
      <c r="K15794">
        <v>155.5</v>
      </c>
      <c r="L15794">
        <v>13.65</v>
      </c>
      <c r="M15794" t="s">
        <v>1038</v>
      </c>
      <c r="N15794">
        <v>18.010000000000002</v>
      </c>
      <c r="P15794" cm="1">
        <f t="array" ref="P15794">IF(Q15794&gt;0,INDEX(Q15794:Q37518,MATCH(TRUE,INDEX(Q15794:Q37518="",,),0)-1),"")</f>
        <v>4</v>
      </c>
      <c r="Q15794">
        <f t="shared" si="410"/>
        <v>3</v>
      </c>
      <c r="R15794">
        <f t="shared" si="409"/>
        <v>0</v>
      </c>
    </row>
    <row r="15795" spans="1:18" x14ac:dyDescent="0.3">
      <c r="A15795" t="s">
        <v>1031</v>
      </c>
      <c r="B15795" s="1">
        <v>38278</v>
      </c>
      <c r="C15795" t="s">
        <v>16</v>
      </c>
      <c r="D15795" t="s">
        <v>1109</v>
      </c>
      <c r="E15795" t="s">
        <v>1110</v>
      </c>
      <c r="G15795" t="s">
        <v>19</v>
      </c>
      <c r="H15795" t="s">
        <v>69</v>
      </c>
      <c r="I15795" t="s">
        <v>26</v>
      </c>
      <c r="J15795" t="s">
        <v>27</v>
      </c>
      <c r="K15795">
        <v>58</v>
      </c>
      <c r="L15795">
        <v>19.350000000000001</v>
      </c>
      <c r="M15795" t="s">
        <v>1038</v>
      </c>
      <c r="N15795">
        <v>19.350000000000001</v>
      </c>
      <c r="P15795" cm="1">
        <f t="array" ref="P15795">IF(Q15795&gt;0,INDEX(Q15795:Q37519,MATCH(TRUE,INDEX(Q15795:Q37519="",,),0)-1),"")</f>
        <v>4</v>
      </c>
      <c r="Q15795">
        <f t="shared" si="410"/>
        <v>3</v>
      </c>
      <c r="R15795">
        <f t="shared" si="409"/>
        <v>0</v>
      </c>
    </row>
    <row r="15796" spans="1:18" x14ac:dyDescent="0.3">
      <c r="A15796" t="s">
        <v>1031</v>
      </c>
      <c r="B15796" s="1">
        <v>38278</v>
      </c>
      <c r="C15796" t="s">
        <v>16</v>
      </c>
      <c r="D15796" t="s">
        <v>1109</v>
      </c>
      <c r="E15796" t="s">
        <v>1110</v>
      </c>
      <c r="G15796" t="s">
        <v>19</v>
      </c>
      <c r="H15796" t="s">
        <v>41</v>
      </c>
      <c r="I15796" t="s">
        <v>26</v>
      </c>
      <c r="J15796" t="s">
        <v>27</v>
      </c>
      <c r="K15796">
        <v>307.3</v>
      </c>
      <c r="L15796">
        <v>49.5</v>
      </c>
      <c r="M15796" t="s">
        <v>1038</v>
      </c>
      <c r="N15796">
        <v>61.01</v>
      </c>
      <c r="P15796" cm="1">
        <f t="array" ref="P15796">IF(Q15796&gt;0,INDEX(Q15796:Q37520,MATCH(TRUE,INDEX(Q15796:Q37520="",,),0)-1),"")</f>
        <v>4</v>
      </c>
      <c r="Q15796">
        <f t="shared" si="410"/>
        <v>3</v>
      </c>
      <c r="R15796">
        <f t="shared" ref="R15796:R15859" si="411">IF(P15796="","",0)</f>
        <v>0</v>
      </c>
    </row>
    <row r="15797" spans="1:18" x14ac:dyDescent="0.3">
      <c r="A15797" t="s">
        <v>1031</v>
      </c>
      <c r="B15797" s="1">
        <v>38278</v>
      </c>
      <c r="C15797" t="s">
        <v>16</v>
      </c>
      <c r="D15797" t="s">
        <v>1109</v>
      </c>
      <c r="E15797" t="s">
        <v>1110</v>
      </c>
      <c r="G15797" t="s">
        <v>19</v>
      </c>
      <c r="H15797" t="s">
        <v>28</v>
      </c>
      <c r="I15797" t="s">
        <v>26</v>
      </c>
      <c r="J15797" t="s">
        <v>27</v>
      </c>
      <c r="K15797">
        <v>463</v>
      </c>
      <c r="L15797">
        <v>21.4</v>
      </c>
      <c r="M15797" t="s">
        <v>1038</v>
      </c>
      <c r="N15797">
        <v>26</v>
      </c>
      <c r="P15797" cm="1">
        <f t="array" ref="P15797">IF(Q15797&gt;0,INDEX(Q15797:Q37521,MATCH(TRUE,INDEX(Q15797:Q37521="",,),0)-1),"")</f>
        <v>4</v>
      </c>
      <c r="Q15797">
        <f t="shared" si="410"/>
        <v>3</v>
      </c>
      <c r="R15797">
        <f t="shared" si="411"/>
        <v>0</v>
      </c>
    </row>
    <row r="15798" spans="1:18" x14ac:dyDescent="0.3">
      <c r="A15798" t="s">
        <v>1031</v>
      </c>
      <c r="B15798" s="1">
        <v>38278</v>
      </c>
      <c r="C15798" t="s">
        <v>16</v>
      </c>
      <c r="D15798" t="s">
        <v>1109</v>
      </c>
      <c r="E15798" t="s">
        <v>1110</v>
      </c>
      <c r="G15798" s="6" t="s">
        <v>29</v>
      </c>
      <c r="H15798" t="s">
        <v>20</v>
      </c>
      <c r="I15798" t="s">
        <v>26</v>
      </c>
      <c r="J15798" t="s">
        <v>27</v>
      </c>
      <c r="K15798">
        <v>19.7</v>
      </c>
      <c r="L15798">
        <v>6.2</v>
      </c>
      <c r="M15798" t="s">
        <v>1038</v>
      </c>
      <c r="N15798">
        <v>6.2</v>
      </c>
      <c r="P15798" cm="1">
        <f t="array" ref="P15798">IF(Q15798&gt;0,INDEX(Q15798:Q37522,MATCH(TRUE,INDEX(Q15798:Q37522="",,),0)-1),"")</f>
        <v>4</v>
      </c>
      <c r="Q15798">
        <f t="shared" si="410"/>
        <v>3</v>
      </c>
      <c r="R15798">
        <f t="shared" si="411"/>
        <v>0</v>
      </c>
    </row>
    <row r="15799" spans="1:18" x14ac:dyDescent="0.3">
      <c r="A15799" t="s">
        <v>1031</v>
      </c>
      <c r="B15799" s="1">
        <v>38278</v>
      </c>
      <c r="C15799" t="s">
        <v>16</v>
      </c>
      <c r="D15799" t="s">
        <v>1109</v>
      </c>
      <c r="E15799" t="s">
        <v>1110</v>
      </c>
      <c r="G15799" s="6" t="s">
        <v>29</v>
      </c>
      <c r="H15799" t="s">
        <v>25</v>
      </c>
      <c r="I15799" t="s">
        <v>26</v>
      </c>
      <c r="J15799" t="s">
        <v>27</v>
      </c>
      <c r="K15799">
        <v>30.7</v>
      </c>
      <c r="L15799">
        <v>19</v>
      </c>
      <c r="M15799" t="s">
        <v>1038</v>
      </c>
      <c r="N15799">
        <v>19</v>
      </c>
      <c r="P15799" cm="1">
        <f t="array" ref="P15799">IF(Q15799&gt;0,INDEX(Q15799:Q37523,MATCH(TRUE,INDEX(Q15799:Q37523="",,),0)-1),"")</f>
        <v>4</v>
      </c>
      <c r="Q15799">
        <f t="shared" si="410"/>
        <v>3</v>
      </c>
      <c r="R15799">
        <f t="shared" si="411"/>
        <v>0</v>
      </c>
    </row>
    <row r="15800" spans="1:18" x14ac:dyDescent="0.3">
      <c r="A15800" t="s">
        <v>1031</v>
      </c>
      <c r="B15800" s="1">
        <v>38278</v>
      </c>
      <c r="C15800" t="s">
        <v>16</v>
      </c>
      <c r="D15800" t="s">
        <v>1109</v>
      </c>
      <c r="E15800" t="s">
        <v>1110</v>
      </c>
      <c r="G15800" t="s">
        <v>19</v>
      </c>
      <c r="H15800" t="s">
        <v>69</v>
      </c>
      <c r="I15800" t="s">
        <v>21</v>
      </c>
      <c r="J15800" t="s">
        <v>22</v>
      </c>
      <c r="K15800">
        <v>10.8</v>
      </c>
      <c r="L15800">
        <v>96</v>
      </c>
      <c r="M15800" t="s">
        <v>189</v>
      </c>
      <c r="N15800">
        <v>96</v>
      </c>
      <c r="P15800" cm="1">
        <f t="array" ref="P15800">IF(Q15800&gt;0,INDEX(Q15800:Q37524,MATCH(TRUE,INDEX(Q15800:Q37524="",,),0)-1),"")</f>
        <v>4</v>
      </c>
      <c r="Q15800">
        <f t="shared" si="410"/>
        <v>4</v>
      </c>
      <c r="R15800">
        <f t="shared" si="411"/>
        <v>0</v>
      </c>
    </row>
    <row r="15801" spans="1:18" x14ac:dyDescent="0.3">
      <c r="A15801" t="s">
        <v>1031</v>
      </c>
      <c r="B15801" s="1">
        <v>38278</v>
      </c>
      <c r="C15801" t="s">
        <v>16</v>
      </c>
      <c r="D15801" t="s">
        <v>1109</v>
      </c>
      <c r="E15801" t="s">
        <v>1110</v>
      </c>
      <c r="G15801" t="s">
        <v>19</v>
      </c>
      <c r="H15801" t="s">
        <v>41</v>
      </c>
      <c r="I15801" t="s">
        <v>21</v>
      </c>
      <c r="J15801" t="s">
        <v>22</v>
      </c>
      <c r="K15801">
        <v>43.1</v>
      </c>
      <c r="L15801">
        <v>143</v>
      </c>
      <c r="M15801" t="s">
        <v>189</v>
      </c>
      <c r="N15801">
        <v>143</v>
      </c>
      <c r="P15801" cm="1">
        <f t="array" ref="P15801">IF(Q15801&gt;0,INDEX(Q15801:Q37525,MATCH(TRUE,INDEX(Q15801:Q37525="",,),0)-1),"")</f>
        <v>4</v>
      </c>
      <c r="Q15801">
        <f t="shared" si="410"/>
        <v>4</v>
      </c>
      <c r="R15801">
        <f t="shared" si="411"/>
        <v>0</v>
      </c>
    </row>
    <row r="15802" spans="1:18" x14ac:dyDescent="0.3">
      <c r="A15802" t="s">
        <v>1031</v>
      </c>
      <c r="B15802" s="1">
        <v>38278</v>
      </c>
      <c r="C15802" t="s">
        <v>16</v>
      </c>
      <c r="D15802" t="s">
        <v>1109</v>
      </c>
      <c r="E15802" t="s">
        <v>1110</v>
      </c>
      <c r="G15802" t="s">
        <v>19</v>
      </c>
      <c r="H15802" t="s">
        <v>28</v>
      </c>
      <c r="I15802" t="s">
        <v>21</v>
      </c>
      <c r="J15802" t="s">
        <v>22</v>
      </c>
      <c r="K15802">
        <v>13.5</v>
      </c>
      <c r="L15802">
        <v>100</v>
      </c>
      <c r="M15802" t="s">
        <v>189</v>
      </c>
      <c r="N15802">
        <v>100</v>
      </c>
      <c r="P15802" cm="1">
        <f t="array" ref="P15802">IF(Q15802&gt;0,INDEX(Q15802:Q37526,MATCH(TRUE,INDEX(Q15802:Q37526="",,),0)-1),"")</f>
        <v>4</v>
      </c>
      <c r="Q15802">
        <f t="shared" si="410"/>
        <v>4</v>
      </c>
      <c r="R15802">
        <f t="shared" si="411"/>
        <v>0</v>
      </c>
    </row>
    <row r="15803" spans="1:18" x14ac:dyDescent="0.3">
      <c r="A15803" t="s">
        <v>1031</v>
      </c>
      <c r="B15803" s="1">
        <v>38278</v>
      </c>
      <c r="C15803" t="s">
        <v>16</v>
      </c>
      <c r="D15803" t="s">
        <v>1109</v>
      </c>
      <c r="E15803" t="s">
        <v>1110</v>
      </c>
      <c r="G15803" t="s">
        <v>19</v>
      </c>
      <c r="H15803" t="s">
        <v>30</v>
      </c>
      <c r="I15803" t="s">
        <v>26</v>
      </c>
      <c r="J15803" t="s">
        <v>27</v>
      </c>
      <c r="K15803">
        <v>155.5</v>
      </c>
      <c r="L15803">
        <v>13.65</v>
      </c>
      <c r="M15803" t="s">
        <v>189</v>
      </c>
      <c r="N15803">
        <v>18.09</v>
      </c>
      <c r="P15803" cm="1">
        <f t="array" ref="P15803">IF(Q15803&gt;0,INDEX(Q15803:Q37527,MATCH(TRUE,INDEX(Q15803:Q37527="",,),0)-1),"")</f>
        <v>4</v>
      </c>
      <c r="Q15803">
        <f t="shared" si="410"/>
        <v>4</v>
      </c>
      <c r="R15803">
        <f t="shared" si="411"/>
        <v>0</v>
      </c>
    </row>
    <row r="15804" spans="1:18" x14ac:dyDescent="0.3">
      <c r="A15804" t="s">
        <v>1031</v>
      </c>
      <c r="B15804" s="1">
        <v>38278</v>
      </c>
      <c r="C15804" t="s">
        <v>16</v>
      </c>
      <c r="D15804" t="s">
        <v>1109</v>
      </c>
      <c r="E15804" t="s">
        <v>1110</v>
      </c>
      <c r="G15804" t="s">
        <v>19</v>
      </c>
      <c r="H15804" t="s">
        <v>69</v>
      </c>
      <c r="I15804" t="s">
        <v>26</v>
      </c>
      <c r="J15804" t="s">
        <v>27</v>
      </c>
      <c r="K15804">
        <v>58</v>
      </c>
      <c r="L15804">
        <v>19.350000000000001</v>
      </c>
      <c r="M15804" t="s">
        <v>189</v>
      </c>
      <c r="N15804">
        <v>19.350000000000001</v>
      </c>
      <c r="P15804" cm="1">
        <f t="array" ref="P15804">IF(Q15804&gt;0,INDEX(Q15804:Q37528,MATCH(TRUE,INDEX(Q15804:Q37528="",,),0)-1),"")</f>
        <v>4</v>
      </c>
      <c r="Q15804">
        <f t="shared" si="410"/>
        <v>4</v>
      </c>
      <c r="R15804">
        <f t="shared" si="411"/>
        <v>0</v>
      </c>
    </row>
    <row r="15805" spans="1:18" x14ac:dyDescent="0.3">
      <c r="A15805" t="s">
        <v>1031</v>
      </c>
      <c r="B15805" s="1">
        <v>38278</v>
      </c>
      <c r="C15805" t="s">
        <v>16</v>
      </c>
      <c r="D15805" t="s">
        <v>1109</v>
      </c>
      <c r="E15805" t="s">
        <v>1110</v>
      </c>
      <c r="G15805" t="s">
        <v>19</v>
      </c>
      <c r="H15805" t="s">
        <v>41</v>
      </c>
      <c r="I15805" t="s">
        <v>26</v>
      </c>
      <c r="J15805" t="s">
        <v>27</v>
      </c>
      <c r="K15805">
        <v>307.3</v>
      </c>
      <c r="L15805">
        <v>49.5</v>
      </c>
      <c r="M15805" t="s">
        <v>189</v>
      </c>
      <c r="N15805">
        <v>49.5</v>
      </c>
      <c r="P15805" cm="1">
        <f t="array" ref="P15805">IF(Q15805&gt;0,INDEX(Q15805:Q37529,MATCH(TRUE,INDEX(Q15805:Q37529="",,),0)-1),"")</f>
        <v>4</v>
      </c>
      <c r="Q15805">
        <f t="shared" si="410"/>
        <v>4</v>
      </c>
      <c r="R15805">
        <f t="shared" si="411"/>
        <v>0</v>
      </c>
    </row>
    <row r="15806" spans="1:18" x14ac:dyDescent="0.3">
      <c r="A15806" t="s">
        <v>1031</v>
      </c>
      <c r="B15806" s="1">
        <v>38278</v>
      </c>
      <c r="C15806" t="s">
        <v>16</v>
      </c>
      <c r="D15806" t="s">
        <v>1109</v>
      </c>
      <c r="E15806" t="s">
        <v>1110</v>
      </c>
      <c r="G15806" t="s">
        <v>19</v>
      </c>
      <c r="H15806" t="s">
        <v>28</v>
      </c>
      <c r="I15806" t="s">
        <v>26</v>
      </c>
      <c r="J15806" t="s">
        <v>27</v>
      </c>
      <c r="K15806">
        <v>463</v>
      </c>
      <c r="L15806">
        <v>21.4</v>
      </c>
      <c r="M15806" t="s">
        <v>189</v>
      </c>
      <c r="N15806">
        <v>21.4</v>
      </c>
      <c r="P15806" cm="1">
        <f t="array" ref="P15806">IF(Q15806&gt;0,INDEX(Q15806:Q37530,MATCH(TRUE,INDEX(Q15806:Q37530="",,),0)-1),"")</f>
        <v>4</v>
      </c>
      <c r="Q15806">
        <f t="shared" si="410"/>
        <v>4</v>
      </c>
      <c r="R15806">
        <f t="shared" si="411"/>
        <v>0</v>
      </c>
    </row>
    <row r="15807" spans="1:18" x14ac:dyDescent="0.3">
      <c r="A15807" t="s">
        <v>1031</v>
      </c>
      <c r="B15807" s="1">
        <v>38278</v>
      </c>
      <c r="C15807" t="s">
        <v>16</v>
      </c>
      <c r="D15807" t="s">
        <v>1109</v>
      </c>
      <c r="E15807" t="s">
        <v>1110</v>
      </c>
      <c r="G15807" s="6" t="s">
        <v>29</v>
      </c>
      <c r="H15807" t="s">
        <v>20</v>
      </c>
      <c r="I15807" t="s">
        <v>26</v>
      </c>
      <c r="J15807" t="s">
        <v>27</v>
      </c>
      <c r="K15807">
        <v>19.7</v>
      </c>
      <c r="L15807">
        <v>6.2</v>
      </c>
      <c r="M15807" t="s">
        <v>189</v>
      </c>
      <c r="N15807">
        <v>6.2</v>
      </c>
      <c r="P15807" cm="1">
        <f t="array" ref="P15807">IF(Q15807&gt;0,INDEX(Q15807:Q37531,MATCH(TRUE,INDEX(Q15807:Q37531="",,),0)-1),"")</f>
        <v>4</v>
      </c>
      <c r="Q15807">
        <f t="shared" si="410"/>
        <v>4</v>
      </c>
      <c r="R15807">
        <f t="shared" si="411"/>
        <v>0</v>
      </c>
    </row>
    <row r="15808" spans="1:18" x14ac:dyDescent="0.3">
      <c r="A15808" t="s">
        <v>1031</v>
      </c>
      <c r="B15808" s="1">
        <v>38278</v>
      </c>
      <c r="C15808" t="s">
        <v>16</v>
      </c>
      <c r="D15808" t="s">
        <v>1109</v>
      </c>
      <c r="E15808" t="s">
        <v>1110</v>
      </c>
      <c r="G15808" s="6" t="s">
        <v>29</v>
      </c>
      <c r="H15808" t="s">
        <v>25</v>
      </c>
      <c r="I15808" t="s">
        <v>26</v>
      </c>
      <c r="J15808" t="s">
        <v>27</v>
      </c>
      <c r="K15808">
        <v>30.7</v>
      </c>
      <c r="L15808">
        <v>19</v>
      </c>
      <c r="M15808" t="s">
        <v>189</v>
      </c>
      <c r="N15808">
        <v>19</v>
      </c>
      <c r="P15808" cm="1">
        <f t="array" ref="P15808">IF(Q15808&gt;0,INDEX(Q15808:Q37532,MATCH(TRUE,INDEX(Q15808:Q37532="",,),0)-1),"")</f>
        <v>4</v>
      </c>
      <c r="Q15808">
        <f t="shared" si="410"/>
        <v>4</v>
      </c>
      <c r="R15808">
        <f t="shared" si="411"/>
        <v>0</v>
      </c>
    </row>
    <row r="15809" spans="1:18" x14ac:dyDescent="0.3">
      <c r="P15809" t="str" cm="1">
        <f t="array" ref="P15809">IF(Q15809&gt;0,INDEX(Q15809:Q37533,MATCH(TRUE,INDEX(Q15809:Q37533="",,),0)-1),"")</f>
        <v/>
      </c>
      <c r="R15809" t="str">
        <f t="shared" si="411"/>
        <v/>
      </c>
    </row>
    <row r="15810" spans="1:18" x14ac:dyDescent="0.3">
      <c r="A15810" t="s">
        <v>1111</v>
      </c>
      <c r="B15810" s="1">
        <v>38496</v>
      </c>
      <c r="C15810" t="s">
        <v>1112</v>
      </c>
      <c r="D15810" t="s">
        <v>1113</v>
      </c>
      <c r="E15810" t="s">
        <v>1114</v>
      </c>
      <c r="G15810" t="s">
        <v>19</v>
      </c>
      <c r="H15810" t="s">
        <v>28</v>
      </c>
      <c r="I15810" t="s">
        <v>26</v>
      </c>
      <c r="J15810" t="s">
        <v>27</v>
      </c>
      <c r="K15810">
        <v>442</v>
      </c>
      <c r="L15810">
        <v>44.85</v>
      </c>
      <c r="M15810" t="s">
        <v>1115</v>
      </c>
      <c r="N15810">
        <v>59.6</v>
      </c>
      <c r="O15810" t="s">
        <v>24</v>
      </c>
      <c r="P15810" cm="1">
        <f t="array" ref="P15810">IF(Q15810&gt;0,INDEX(Q15810:Q37534,MATCH(TRUE,INDEX(Q15810:Q37534="",,),0)-1),"")</f>
        <v>4</v>
      </c>
      <c r="Q15810">
        <v>1</v>
      </c>
      <c r="R15810">
        <f t="shared" si="411"/>
        <v>0</v>
      </c>
    </row>
    <row r="15811" spans="1:18" x14ac:dyDescent="0.3">
      <c r="A15811" t="s">
        <v>1111</v>
      </c>
      <c r="B15811" s="1">
        <v>38496</v>
      </c>
      <c r="C15811" t="s">
        <v>1112</v>
      </c>
      <c r="D15811" t="s">
        <v>1113</v>
      </c>
      <c r="E15811" t="s">
        <v>1114</v>
      </c>
      <c r="G15811" s="6" t="s">
        <v>29</v>
      </c>
      <c r="H15811" t="s">
        <v>41</v>
      </c>
      <c r="I15811" t="s">
        <v>26</v>
      </c>
      <c r="J15811" t="s">
        <v>27</v>
      </c>
      <c r="K15811">
        <v>14</v>
      </c>
      <c r="L15811">
        <v>52</v>
      </c>
      <c r="M15811" t="s">
        <v>1115</v>
      </c>
      <c r="N15811">
        <v>52</v>
      </c>
      <c r="O15811" t="s">
        <v>24</v>
      </c>
      <c r="P15811" cm="1">
        <f t="array" ref="P15811">IF(Q15811&gt;0,INDEX(Q15811:Q37535,MATCH(TRUE,INDEX(Q15811:Q37535="",,),0)-1),"")</f>
        <v>4</v>
      </c>
      <c r="Q15811">
        <v>1</v>
      </c>
      <c r="R15811">
        <f t="shared" si="411"/>
        <v>0</v>
      </c>
    </row>
    <row r="15812" spans="1:18" x14ac:dyDescent="0.3">
      <c r="A15812" t="s">
        <v>1111</v>
      </c>
      <c r="B15812" s="1">
        <v>38496</v>
      </c>
      <c r="C15812" t="s">
        <v>1112</v>
      </c>
      <c r="D15812" t="s">
        <v>1113</v>
      </c>
      <c r="E15812" t="s">
        <v>1114</v>
      </c>
      <c r="G15812" t="s">
        <v>19</v>
      </c>
      <c r="H15812" t="s">
        <v>28</v>
      </c>
      <c r="I15812" t="s">
        <v>26</v>
      </c>
      <c r="J15812" t="s">
        <v>27</v>
      </c>
      <c r="K15812">
        <v>442</v>
      </c>
      <c r="L15812">
        <v>44.85</v>
      </c>
      <c r="M15812" t="s">
        <v>1116</v>
      </c>
      <c r="N15812">
        <v>54.1</v>
      </c>
      <c r="P15812" cm="1">
        <f t="array" ref="P15812">IF(Q15812&gt;0,INDEX(Q15812:Q37536,MATCH(TRUE,INDEX(Q15812:Q37536="",,),0)-1),"")</f>
        <v>4</v>
      </c>
      <c r="Q15812">
        <v>2</v>
      </c>
      <c r="R15812">
        <f t="shared" si="411"/>
        <v>0</v>
      </c>
    </row>
    <row r="15813" spans="1:18" x14ac:dyDescent="0.3">
      <c r="A15813" t="s">
        <v>1111</v>
      </c>
      <c r="B15813" s="1">
        <v>38496</v>
      </c>
      <c r="C15813" t="s">
        <v>1112</v>
      </c>
      <c r="D15813" t="s">
        <v>1113</v>
      </c>
      <c r="E15813" t="s">
        <v>1114</v>
      </c>
      <c r="G15813" s="6" t="s">
        <v>29</v>
      </c>
      <c r="H15813" t="s">
        <v>41</v>
      </c>
      <c r="I15813" t="s">
        <v>26</v>
      </c>
      <c r="J15813" t="s">
        <v>27</v>
      </c>
      <c r="K15813">
        <v>14</v>
      </c>
      <c r="L15813">
        <v>52</v>
      </c>
      <c r="M15813" t="s">
        <v>1116</v>
      </c>
      <c r="N15813">
        <v>52</v>
      </c>
      <c r="P15813" cm="1">
        <f t="array" ref="P15813">IF(Q15813&gt;0,INDEX(Q15813:Q37537,MATCH(TRUE,INDEX(Q15813:Q37537="",,),0)-1),"")</f>
        <v>4</v>
      </c>
      <c r="Q15813">
        <v>2</v>
      </c>
      <c r="R15813">
        <f t="shared" si="411"/>
        <v>0</v>
      </c>
    </row>
    <row r="15814" spans="1:18" x14ac:dyDescent="0.3">
      <c r="A15814" t="s">
        <v>1111</v>
      </c>
      <c r="B15814" s="1">
        <v>38496</v>
      </c>
      <c r="C15814" t="s">
        <v>1112</v>
      </c>
      <c r="D15814" t="s">
        <v>1113</v>
      </c>
      <c r="E15814" t="s">
        <v>1114</v>
      </c>
      <c r="G15814" t="s">
        <v>19</v>
      </c>
      <c r="H15814" t="s">
        <v>28</v>
      </c>
      <c r="I15814" t="s">
        <v>26</v>
      </c>
      <c r="J15814" t="s">
        <v>27</v>
      </c>
      <c r="K15814">
        <v>442</v>
      </c>
      <c r="L15814">
        <v>44.85</v>
      </c>
      <c r="M15814" t="s">
        <v>1117</v>
      </c>
      <c r="N15814">
        <v>50.85</v>
      </c>
      <c r="P15814" cm="1">
        <f t="array" ref="P15814">IF(Q15814&gt;0,INDEX(Q15814:Q37538,MATCH(TRUE,INDEX(Q15814:Q37538="",,),0)-1),"")</f>
        <v>4</v>
      </c>
      <c r="Q15814">
        <v>3</v>
      </c>
      <c r="R15814">
        <f t="shared" si="411"/>
        <v>0</v>
      </c>
    </row>
    <row r="15815" spans="1:18" x14ac:dyDescent="0.3">
      <c r="A15815" t="s">
        <v>1111</v>
      </c>
      <c r="B15815" s="1">
        <v>38496</v>
      </c>
      <c r="C15815" t="s">
        <v>1112</v>
      </c>
      <c r="D15815" t="s">
        <v>1113</v>
      </c>
      <c r="E15815" t="s">
        <v>1114</v>
      </c>
      <c r="G15815" s="6" t="s">
        <v>29</v>
      </c>
      <c r="H15815" t="s">
        <v>41</v>
      </c>
      <c r="I15815" t="s">
        <v>26</v>
      </c>
      <c r="J15815" t="s">
        <v>27</v>
      </c>
      <c r="K15815">
        <v>14</v>
      </c>
      <c r="L15815">
        <v>52</v>
      </c>
      <c r="M15815" t="s">
        <v>1117</v>
      </c>
      <c r="N15815">
        <v>52</v>
      </c>
      <c r="P15815" cm="1">
        <f t="array" ref="P15815">IF(Q15815&gt;0,INDEX(Q15815:Q37539,MATCH(TRUE,INDEX(Q15815:Q37539="",,),0)-1),"")</f>
        <v>4</v>
      </c>
      <c r="Q15815">
        <v>3</v>
      </c>
      <c r="R15815">
        <f t="shared" si="411"/>
        <v>0</v>
      </c>
    </row>
    <row r="15816" spans="1:18" x14ac:dyDescent="0.3">
      <c r="A15816" t="s">
        <v>1111</v>
      </c>
      <c r="B15816" s="1">
        <v>38496</v>
      </c>
      <c r="C15816" t="s">
        <v>1112</v>
      </c>
      <c r="D15816" t="s">
        <v>1113</v>
      </c>
      <c r="E15816" t="s">
        <v>1114</v>
      </c>
      <c r="G15816" t="s">
        <v>19</v>
      </c>
      <c r="H15816" t="s">
        <v>28</v>
      </c>
      <c r="I15816" t="s">
        <v>26</v>
      </c>
      <c r="J15816" t="s">
        <v>27</v>
      </c>
      <c r="K15816">
        <v>442</v>
      </c>
      <c r="L15816">
        <v>44.85</v>
      </c>
      <c r="M15816" t="s">
        <v>1118</v>
      </c>
      <c r="N15816">
        <v>46</v>
      </c>
      <c r="P15816" cm="1">
        <f t="array" ref="P15816">IF(Q15816&gt;0,INDEX(Q15816:Q37540,MATCH(TRUE,INDEX(Q15816:Q37540="",,),0)-1),"")</f>
        <v>4</v>
      </c>
      <c r="Q15816">
        <v>4</v>
      </c>
      <c r="R15816">
        <f t="shared" si="411"/>
        <v>0</v>
      </c>
    </row>
    <row r="15817" spans="1:18" x14ac:dyDescent="0.3">
      <c r="A15817" t="s">
        <v>1111</v>
      </c>
      <c r="B15817" s="1">
        <v>38496</v>
      </c>
      <c r="C15817" t="s">
        <v>1112</v>
      </c>
      <c r="D15817" t="s">
        <v>1113</v>
      </c>
      <c r="E15817" t="s">
        <v>1114</v>
      </c>
      <c r="G15817" s="6" t="s">
        <v>29</v>
      </c>
      <c r="H15817" t="s">
        <v>41</v>
      </c>
      <c r="I15817" t="s">
        <v>26</v>
      </c>
      <c r="J15817" t="s">
        <v>27</v>
      </c>
      <c r="K15817">
        <v>14</v>
      </c>
      <c r="L15817">
        <v>52</v>
      </c>
      <c r="M15817" t="s">
        <v>1118</v>
      </c>
      <c r="N15817">
        <v>52</v>
      </c>
      <c r="P15817" cm="1">
        <f t="array" ref="P15817">IF(Q15817&gt;0,INDEX(Q15817:Q37541,MATCH(TRUE,INDEX(Q15817:Q37541="",,),0)-1),"")</f>
        <v>4</v>
      </c>
      <c r="Q15817">
        <v>4</v>
      </c>
      <c r="R15817">
        <f t="shared" si="411"/>
        <v>0</v>
      </c>
    </row>
    <row r="15818" spans="1:18" x14ac:dyDescent="0.3">
      <c r="P15818" t="str" cm="1">
        <f t="array" ref="P15818">IF(Q15818&gt;0,INDEX(Q15818:Q37542,MATCH(TRUE,INDEX(Q15818:Q37542="",,),0)-1),"")</f>
        <v/>
      </c>
      <c r="R15818" t="str">
        <f t="shared" si="411"/>
        <v/>
      </c>
    </row>
    <row r="15819" spans="1:18" x14ac:dyDescent="0.3">
      <c r="A15819" t="s">
        <v>1111</v>
      </c>
      <c r="B15819" s="1">
        <v>38496</v>
      </c>
      <c r="C15819" t="s">
        <v>1112</v>
      </c>
      <c r="D15819" t="s">
        <v>1119</v>
      </c>
      <c r="E15819" t="s">
        <v>1120</v>
      </c>
      <c r="G15819" t="s">
        <v>19</v>
      </c>
      <c r="H15819" t="s">
        <v>99</v>
      </c>
      <c r="I15819" t="s">
        <v>26</v>
      </c>
      <c r="J15819" t="s">
        <v>27</v>
      </c>
      <c r="K15819">
        <v>233</v>
      </c>
      <c r="L15819">
        <v>17.600000000000001</v>
      </c>
      <c r="M15819" t="s">
        <v>1121</v>
      </c>
      <c r="N15819">
        <v>40.29</v>
      </c>
      <c r="O15819" t="s">
        <v>24</v>
      </c>
      <c r="P15819" cm="1">
        <f t="array" ref="P15819">IF(Q15819&gt;0,INDEX(Q15819:Q37543,MATCH(TRUE,INDEX(Q15819:Q37543="",,),0)-1),"")</f>
        <v>6</v>
      </c>
      <c r="Q15819">
        <f>INT((ROW()-15819)/4)+1</f>
        <v>1</v>
      </c>
      <c r="R15819">
        <f t="shared" si="411"/>
        <v>0</v>
      </c>
    </row>
    <row r="15820" spans="1:18" x14ac:dyDescent="0.3">
      <c r="A15820" t="s">
        <v>1111</v>
      </c>
      <c r="B15820" s="1">
        <v>38496</v>
      </c>
      <c r="C15820" t="s">
        <v>1112</v>
      </c>
      <c r="D15820" t="s">
        <v>1119</v>
      </c>
      <c r="E15820" t="s">
        <v>1120</v>
      </c>
      <c r="G15820" t="s">
        <v>19</v>
      </c>
      <c r="H15820" t="s">
        <v>63</v>
      </c>
      <c r="I15820" t="s">
        <v>26</v>
      </c>
      <c r="J15820" t="s">
        <v>27</v>
      </c>
      <c r="K15820">
        <v>217</v>
      </c>
      <c r="L15820">
        <v>17.5</v>
      </c>
      <c r="M15820" t="s">
        <v>1121</v>
      </c>
      <c r="N15820">
        <v>40.99</v>
      </c>
      <c r="O15820" t="s">
        <v>24</v>
      </c>
      <c r="P15820" cm="1">
        <f t="array" ref="P15820">IF(Q15820&gt;0,INDEX(Q15820:Q37544,MATCH(TRUE,INDEX(Q15820:Q37544="",,),0)-1),"")</f>
        <v>6</v>
      </c>
      <c r="Q15820">
        <f t="shared" ref="Q15820:Q15842" si="412">INT((ROW()-15819)/4)+1</f>
        <v>1</v>
      </c>
      <c r="R15820">
        <f t="shared" si="411"/>
        <v>0</v>
      </c>
    </row>
    <row r="15821" spans="1:18" x14ac:dyDescent="0.3">
      <c r="A15821" t="s">
        <v>1111</v>
      </c>
      <c r="B15821" s="1">
        <v>38496</v>
      </c>
      <c r="C15821" t="s">
        <v>1112</v>
      </c>
      <c r="D15821" t="s">
        <v>1119</v>
      </c>
      <c r="E15821" t="s">
        <v>1120</v>
      </c>
      <c r="G15821" t="s">
        <v>19</v>
      </c>
      <c r="H15821" t="s">
        <v>64</v>
      </c>
      <c r="I15821" t="s">
        <v>26</v>
      </c>
      <c r="J15821" t="s">
        <v>27</v>
      </c>
      <c r="K15821">
        <v>91</v>
      </c>
      <c r="L15821">
        <v>15.45</v>
      </c>
      <c r="M15821" t="s">
        <v>1121</v>
      </c>
      <c r="N15821">
        <v>50.5</v>
      </c>
      <c r="O15821" t="s">
        <v>24</v>
      </c>
      <c r="P15821" cm="1">
        <f t="array" ref="P15821">IF(Q15821&gt;0,INDEX(Q15821:Q37545,MATCH(TRUE,INDEX(Q15821:Q37545="",,),0)-1),"")</f>
        <v>6</v>
      </c>
      <c r="Q15821">
        <f t="shared" si="412"/>
        <v>1</v>
      </c>
      <c r="R15821">
        <f t="shared" si="411"/>
        <v>0</v>
      </c>
    </row>
    <row r="15822" spans="1:18" x14ac:dyDescent="0.3">
      <c r="A15822" t="s">
        <v>1111</v>
      </c>
      <c r="B15822" s="1">
        <v>38496</v>
      </c>
      <c r="C15822" t="s">
        <v>1112</v>
      </c>
      <c r="D15822" t="s">
        <v>1119</v>
      </c>
      <c r="E15822" t="s">
        <v>1120</v>
      </c>
      <c r="G15822" s="6" t="s">
        <v>29</v>
      </c>
      <c r="H15822" t="s">
        <v>148</v>
      </c>
      <c r="I15822" t="s">
        <v>26</v>
      </c>
      <c r="J15822" t="s">
        <v>27</v>
      </c>
      <c r="K15822">
        <v>62</v>
      </c>
      <c r="L15822">
        <v>6.8</v>
      </c>
      <c r="M15822" t="s">
        <v>1121</v>
      </c>
      <c r="N15822">
        <v>6.8</v>
      </c>
      <c r="O15822" t="s">
        <v>24</v>
      </c>
      <c r="P15822" cm="1">
        <f t="array" ref="P15822">IF(Q15822&gt;0,INDEX(Q15822:Q37546,MATCH(TRUE,INDEX(Q15822:Q37546="",,),0)-1),"")</f>
        <v>6</v>
      </c>
      <c r="Q15822">
        <f t="shared" si="412"/>
        <v>1</v>
      </c>
      <c r="R15822">
        <f t="shared" si="411"/>
        <v>0</v>
      </c>
    </row>
    <row r="15823" spans="1:18" x14ac:dyDescent="0.3">
      <c r="A15823" t="s">
        <v>1111</v>
      </c>
      <c r="B15823" s="1">
        <v>38496</v>
      </c>
      <c r="C15823" t="s">
        <v>1112</v>
      </c>
      <c r="D15823" t="s">
        <v>1119</v>
      </c>
      <c r="E15823" t="s">
        <v>1120</v>
      </c>
      <c r="G15823" t="s">
        <v>19</v>
      </c>
      <c r="H15823" t="s">
        <v>99</v>
      </c>
      <c r="I15823" t="s">
        <v>26</v>
      </c>
      <c r="J15823" t="s">
        <v>27</v>
      </c>
      <c r="K15823">
        <v>233</v>
      </c>
      <c r="L15823">
        <v>17.600000000000001</v>
      </c>
      <c r="M15823" t="s">
        <v>1122</v>
      </c>
      <c r="N15823">
        <v>43</v>
      </c>
      <c r="P15823" cm="1">
        <f t="array" ref="P15823">IF(Q15823&gt;0,INDEX(Q15823:Q37547,MATCH(TRUE,INDEX(Q15823:Q37547="",,),0)-1),"")</f>
        <v>6</v>
      </c>
      <c r="Q15823">
        <f t="shared" si="412"/>
        <v>2</v>
      </c>
      <c r="R15823">
        <f t="shared" si="411"/>
        <v>0</v>
      </c>
    </row>
    <row r="15824" spans="1:18" x14ac:dyDescent="0.3">
      <c r="A15824" t="s">
        <v>1111</v>
      </c>
      <c r="B15824" s="1">
        <v>38496</v>
      </c>
      <c r="C15824" t="s">
        <v>1112</v>
      </c>
      <c r="D15824" t="s">
        <v>1119</v>
      </c>
      <c r="E15824" t="s">
        <v>1120</v>
      </c>
      <c r="G15824" t="s">
        <v>19</v>
      </c>
      <c r="H15824" t="s">
        <v>63</v>
      </c>
      <c r="I15824" t="s">
        <v>26</v>
      </c>
      <c r="J15824" t="s">
        <v>27</v>
      </c>
      <c r="K15824">
        <v>217</v>
      </c>
      <c r="L15824">
        <v>17.5</v>
      </c>
      <c r="M15824" t="s">
        <v>1122</v>
      </c>
      <c r="N15824">
        <v>29</v>
      </c>
      <c r="P15824" cm="1">
        <f t="array" ref="P15824">IF(Q15824&gt;0,INDEX(Q15824:Q37548,MATCH(TRUE,INDEX(Q15824:Q37548="",,),0)-1),"")</f>
        <v>6</v>
      </c>
      <c r="Q15824">
        <f t="shared" si="412"/>
        <v>2</v>
      </c>
      <c r="R15824">
        <f t="shared" si="411"/>
        <v>0</v>
      </c>
    </row>
    <row r="15825" spans="1:18" x14ac:dyDescent="0.3">
      <c r="A15825" t="s">
        <v>1111</v>
      </c>
      <c r="B15825" s="1">
        <v>38496</v>
      </c>
      <c r="C15825" t="s">
        <v>1112</v>
      </c>
      <c r="D15825" t="s">
        <v>1119</v>
      </c>
      <c r="E15825" t="s">
        <v>1120</v>
      </c>
      <c r="G15825" t="s">
        <v>19</v>
      </c>
      <c r="H15825" t="s">
        <v>64</v>
      </c>
      <c r="I15825" t="s">
        <v>26</v>
      </c>
      <c r="J15825" t="s">
        <v>27</v>
      </c>
      <c r="K15825">
        <v>91</v>
      </c>
      <c r="L15825">
        <v>15.45</v>
      </c>
      <c r="M15825" t="s">
        <v>1122</v>
      </c>
      <c r="N15825">
        <v>42</v>
      </c>
      <c r="P15825" cm="1">
        <f t="array" ref="P15825">IF(Q15825&gt;0,INDEX(Q15825:Q37549,MATCH(TRUE,INDEX(Q15825:Q37549="",,),0)-1),"")</f>
        <v>6</v>
      </c>
      <c r="Q15825">
        <f t="shared" si="412"/>
        <v>2</v>
      </c>
      <c r="R15825">
        <f t="shared" si="411"/>
        <v>0</v>
      </c>
    </row>
    <row r="15826" spans="1:18" x14ac:dyDescent="0.3">
      <c r="A15826" t="s">
        <v>1111</v>
      </c>
      <c r="B15826" s="1">
        <v>38496</v>
      </c>
      <c r="C15826" t="s">
        <v>1112</v>
      </c>
      <c r="D15826" t="s">
        <v>1119</v>
      </c>
      <c r="E15826" t="s">
        <v>1120</v>
      </c>
      <c r="G15826" s="6" t="s">
        <v>29</v>
      </c>
      <c r="H15826" t="s">
        <v>148</v>
      </c>
      <c r="I15826" t="s">
        <v>26</v>
      </c>
      <c r="J15826" t="s">
        <v>27</v>
      </c>
      <c r="K15826">
        <v>62</v>
      </c>
      <c r="L15826">
        <v>6.8</v>
      </c>
      <c r="M15826" t="s">
        <v>1122</v>
      </c>
      <c r="N15826">
        <v>6.8</v>
      </c>
      <c r="P15826" cm="1">
        <f t="array" ref="P15826">IF(Q15826&gt;0,INDEX(Q15826:Q37550,MATCH(TRUE,INDEX(Q15826:Q37550="",,),0)-1),"")</f>
        <v>6</v>
      </c>
      <c r="Q15826">
        <f t="shared" si="412"/>
        <v>2</v>
      </c>
      <c r="R15826">
        <f t="shared" si="411"/>
        <v>0</v>
      </c>
    </row>
    <row r="15827" spans="1:18" x14ac:dyDescent="0.3">
      <c r="A15827" t="s">
        <v>1111</v>
      </c>
      <c r="B15827" s="1">
        <v>38496</v>
      </c>
      <c r="C15827" t="s">
        <v>1112</v>
      </c>
      <c r="D15827" t="s">
        <v>1119</v>
      </c>
      <c r="E15827" t="s">
        <v>1120</v>
      </c>
      <c r="G15827" t="s">
        <v>19</v>
      </c>
      <c r="H15827" t="s">
        <v>99</v>
      </c>
      <c r="I15827" t="s">
        <v>26</v>
      </c>
      <c r="J15827" t="s">
        <v>27</v>
      </c>
      <c r="K15827">
        <v>233</v>
      </c>
      <c r="L15827">
        <v>17.600000000000001</v>
      </c>
      <c r="M15827" t="s">
        <v>1118</v>
      </c>
      <c r="N15827">
        <v>30</v>
      </c>
      <c r="P15827" cm="1">
        <f t="array" ref="P15827">IF(Q15827&gt;0,INDEX(Q15827:Q37551,MATCH(TRUE,INDEX(Q15827:Q37551="",,),0)-1),"")</f>
        <v>6</v>
      </c>
      <c r="Q15827">
        <f t="shared" si="412"/>
        <v>3</v>
      </c>
      <c r="R15827">
        <f t="shared" si="411"/>
        <v>0</v>
      </c>
    </row>
    <row r="15828" spans="1:18" x14ac:dyDescent="0.3">
      <c r="A15828" t="s">
        <v>1111</v>
      </c>
      <c r="B15828" s="1">
        <v>38496</v>
      </c>
      <c r="C15828" t="s">
        <v>1112</v>
      </c>
      <c r="D15828" t="s">
        <v>1119</v>
      </c>
      <c r="E15828" t="s">
        <v>1120</v>
      </c>
      <c r="G15828" t="s">
        <v>19</v>
      </c>
      <c r="H15828" t="s">
        <v>63</v>
      </c>
      <c r="I15828" t="s">
        <v>26</v>
      </c>
      <c r="J15828" t="s">
        <v>27</v>
      </c>
      <c r="K15828">
        <v>217</v>
      </c>
      <c r="L15828">
        <v>17.5</v>
      </c>
      <c r="M15828" t="s">
        <v>1118</v>
      </c>
      <c r="N15828">
        <v>25</v>
      </c>
      <c r="P15828" cm="1">
        <f t="array" ref="P15828">IF(Q15828&gt;0,INDEX(Q15828:Q37552,MATCH(TRUE,INDEX(Q15828:Q37552="",,),0)-1),"")</f>
        <v>6</v>
      </c>
      <c r="Q15828">
        <f t="shared" si="412"/>
        <v>3</v>
      </c>
      <c r="R15828">
        <f t="shared" si="411"/>
        <v>0</v>
      </c>
    </row>
    <row r="15829" spans="1:18" x14ac:dyDescent="0.3">
      <c r="A15829" t="s">
        <v>1111</v>
      </c>
      <c r="B15829" s="1">
        <v>38496</v>
      </c>
      <c r="C15829" t="s">
        <v>1112</v>
      </c>
      <c r="D15829" t="s">
        <v>1119</v>
      </c>
      <c r="E15829" t="s">
        <v>1120</v>
      </c>
      <c r="G15829" t="s">
        <v>19</v>
      </c>
      <c r="H15829" t="s">
        <v>64</v>
      </c>
      <c r="I15829" t="s">
        <v>26</v>
      </c>
      <c r="J15829" t="s">
        <v>27</v>
      </c>
      <c r="K15829">
        <v>91</v>
      </c>
      <c r="L15829">
        <v>15.45</v>
      </c>
      <c r="M15829" t="s">
        <v>1118</v>
      </c>
      <c r="N15829">
        <v>28</v>
      </c>
      <c r="P15829" cm="1">
        <f t="array" ref="P15829">IF(Q15829&gt;0,INDEX(Q15829:Q37553,MATCH(TRUE,INDEX(Q15829:Q37553="",,),0)-1),"")</f>
        <v>6</v>
      </c>
      <c r="Q15829">
        <f t="shared" si="412"/>
        <v>3</v>
      </c>
      <c r="R15829">
        <f t="shared" si="411"/>
        <v>0</v>
      </c>
    </row>
    <row r="15830" spans="1:18" x14ac:dyDescent="0.3">
      <c r="A15830" t="s">
        <v>1111</v>
      </c>
      <c r="B15830" s="1">
        <v>38496</v>
      </c>
      <c r="C15830" t="s">
        <v>1112</v>
      </c>
      <c r="D15830" t="s">
        <v>1119</v>
      </c>
      <c r="E15830" t="s">
        <v>1120</v>
      </c>
      <c r="G15830" s="6" t="s">
        <v>29</v>
      </c>
      <c r="H15830" t="s">
        <v>148</v>
      </c>
      <c r="I15830" t="s">
        <v>26</v>
      </c>
      <c r="J15830" t="s">
        <v>27</v>
      </c>
      <c r="K15830">
        <v>62</v>
      </c>
      <c r="L15830">
        <v>6.8</v>
      </c>
      <c r="M15830" t="s">
        <v>1118</v>
      </c>
      <c r="N15830">
        <v>6.8</v>
      </c>
      <c r="P15830" cm="1">
        <f t="array" ref="P15830">IF(Q15830&gt;0,INDEX(Q15830:Q37554,MATCH(TRUE,INDEX(Q15830:Q37554="",,),0)-1),"")</f>
        <v>6</v>
      </c>
      <c r="Q15830">
        <f t="shared" si="412"/>
        <v>3</v>
      </c>
      <c r="R15830">
        <f t="shared" si="411"/>
        <v>0</v>
      </c>
    </row>
    <row r="15831" spans="1:18" x14ac:dyDescent="0.3">
      <c r="A15831" t="s">
        <v>1111</v>
      </c>
      <c r="B15831" s="1">
        <v>38496</v>
      </c>
      <c r="C15831" t="s">
        <v>1112</v>
      </c>
      <c r="D15831" t="s">
        <v>1119</v>
      </c>
      <c r="E15831" t="s">
        <v>1120</v>
      </c>
      <c r="G15831" t="s">
        <v>19</v>
      </c>
      <c r="H15831" t="s">
        <v>99</v>
      </c>
      <c r="I15831" t="s">
        <v>26</v>
      </c>
      <c r="J15831" t="s">
        <v>27</v>
      </c>
      <c r="K15831">
        <v>233</v>
      </c>
      <c r="L15831">
        <v>17.600000000000001</v>
      </c>
      <c r="M15831" t="s">
        <v>1123</v>
      </c>
      <c r="N15831">
        <v>25</v>
      </c>
      <c r="P15831" cm="1">
        <f t="array" ref="P15831">IF(Q15831&gt;0,INDEX(Q15831:Q37555,MATCH(TRUE,INDEX(Q15831:Q37555="",,),0)-1),"")</f>
        <v>6</v>
      </c>
      <c r="Q15831">
        <f t="shared" si="412"/>
        <v>4</v>
      </c>
      <c r="R15831">
        <f t="shared" si="411"/>
        <v>0</v>
      </c>
    </row>
    <row r="15832" spans="1:18" x14ac:dyDescent="0.3">
      <c r="A15832" t="s">
        <v>1111</v>
      </c>
      <c r="B15832" s="1">
        <v>38496</v>
      </c>
      <c r="C15832" t="s">
        <v>1112</v>
      </c>
      <c r="D15832" t="s">
        <v>1119</v>
      </c>
      <c r="E15832" t="s">
        <v>1120</v>
      </c>
      <c r="G15832" t="s">
        <v>19</v>
      </c>
      <c r="H15832" t="s">
        <v>63</v>
      </c>
      <c r="I15832" t="s">
        <v>26</v>
      </c>
      <c r="J15832" t="s">
        <v>27</v>
      </c>
      <c r="K15832">
        <v>217</v>
      </c>
      <c r="L15832">
        <v>17.5</v>
      </c>
      <c r="M15832" t="s">
        <v>1123</v>
      </c>
      <c r="N15832">
        <v>25</v>
      </c>
      <c r="P15832" cm="1">
        <f t="array" ref="P15832">IF(Q15832&gt;0,INDEX(Q15832:Q37556,MATCH(TRUE,INDEX(Q15832:Q37556="",,),0)-1),"")</f>
        <v>6</v>
      </c>
      <c r="Q15832">
        <f t="shared" si="412"/>
        <v>4</v>
      </c>
      <c r="R15832">
        <f t="shared" si="411"/>
        <v>0</v>
      </c>
    </row>
    <row r="15833" spans="1:18" x14ac:dyDescent="0.3">
      <c r="A15833" t="s">
        <v>1111</v>
      </c>
      <c r="B15833" s="1">
        <v>38496</v>
      </c>
      <c r="C15833" t="s">
        <v>1112</v>
      </c>
      <c r="D15833" t="s">
        <v>1119</v>
      </c>
      <c r="E15833" t="s">
        <v>1120</v>
      </c>
      <c r="G15833" t="s">
        <v>19</v>
      </c>
      <c r="H15833" t="s">
        <v>64</v>
      </c>
      <c r="I15833" t="s">
        <v>26</v>
      </c>
      <c r="J15833" t="s">
        <v>27</v>
      </c>
      <c r="K15833">
        <v>91</v>
      </c>
      <c r="L15833">
        <v>15.45</v>
      </c>
      <c r="M15833" t="s">
        <v>1123</v>
      </c>
      <c r="N15833">
        <v>25</v>
      </c>
      <c r="P15833" cm="1">
        <f t="array" ref="P15833">IF(Q15833&gt;0,INDEX(Q15833:Q37557,MATCH(TRUE,INDEX(Q15833:Q37557="",,),0)-1),"")</f>
        <v>6</v>
      </c>
      <c r="Q15833">
        <f t="shared" si="412"/>
        <v>4</v>
      </c>
      <c r="R15833">
        <f t="shared" si="411"/>
        <v>0</v>
      </c>
    </row>
    <row r="15834" spans="1:18" x14ac:dyDescent="0.3">
      <c r="A15834" t="s">
        <v>1111</v>
      </c>
      <c r="B15834" s="1">
        <v>38496</v>
      </c>
      <c r="C15834" t="s">
        <v>1112</v>
      </c>
      <c r="D15834" t="s">
        <v>1119</v>
      </c>
      <c r="E15834" t="s">
        <v>1120</v>
      </c>
      <c r="G15834" s="6" t="s">
        <v>29</v>
      </c>
      <c r="H15834" t="s">
        <v>148</v>
      </c>
      <c r="I15834" t="s">
        <v>26</v>
      </c>
      <c r="J15834" t="s">
        <v>27</v>
      </c>
      <c r="K15834">
        <v>62</v>
      </c>
      <c r="L15834">
        <v>6.8</v>
      </c>
      <c r="M15834" t="s">
        <v>1123</v>
      </c>
      <c r="N15834">
        <v>6.8</v>
      </c>
      <c r="P15834" cm="1">
        <f t="array" ref="P15834">IF(Q15834&gt;0,INDEX(Q15834:Q37558,MATCH(TRUE,INDEX(Q15834:Q37558="",,),0)-1),"")</f>
        <v>6</v>
      </c>
      <c r="Q15834">
        <f t="shared" si="412"/>
        <v>4</v>
      </c>
      <c r="R15834">
        <f t="shared" si="411"/>
        <v>0</v>
      </c>
    </row>
    <row r="15835" spans="1:18" x14ac:dyDescent="0.3">
      <c r="A15835" t="s">
        <v>1111</v>
      </c>
      <c r="B15835" s="1">
        <v>38496</v>
      </c>
      <c r="C15835" t="s">
        <v>1112</v>
      </c>
      <c r="D15835" t="s">
        <v>1119</v>
      </c>
      <c r="E15835" t="s">
        <v>1120</v>
      </c>
      <c r="G15835" t="s">
        <v>19</v>
      </c>
      <c r="H15835" t="s">
        <v>99</v>
      </c>
      <c r="I15835" t="s">
        <v>26</v>
      </c>
      <c r="J15835" t="s">
        <v>27</v>
      </c>
      <c r="K15835">
        <v>233</v>
      </c>
      <c r="L15835">
        <v>17.600000000000001</v>
      </c>
      <c r="M15835" t="s">
        <v>1117</v>
      </c>
      <c r="N15835">
        <v>23.6</v>
      </c>
      <c r="P15835" cm="1">
        <f t="array" ref="P15835">IF(Q15835&gt;0,INDEX(Q15835:Q37559,MATCH(TRUE,INDEX(Q15835:Q37559="",,),0)-1),"")</f>
        <v>6</v>
      </c>
      <c r="Q15835">
        <f t="shared" si="412"/>
        <v>5</v>
      </c>
      <c r="R15835">
        <f t="shared" si="411"/>
        <v>0</v>
      </c>
    </row>
    <row r="15836" spans="1:18" x14ac:dyDescent="0.3">
      <c r="A15836" t="s">
        <v>1111</v>
      </c>
      <c r="B15836" s="1">
        <v>38496</v>
      </c>
      <c r="C15836" t="s">
        <v>1112</v>
      </c>
      <c r="D15836" t="s">
        <v>1119</v>
      </c>
      <c r="E15836" t="s">
        <v>1120</v>
      </c>
      <c r="G15836" t="s">
        <v>19</v>
      </c>
      <c r="H15836" t="s">
        <v>63</v>
      </c>
      <c r="I15836" t="s">
        <v>26</v>
      </c>
      <c r="J15836" t="s">
        <v>27</v>
      </c>
      <c r="K15836">
        <v>217</v>
      </c>
      <c r="L15836">
        <v>17.5</v>
      </c>
      <c r="M15836" t="s">
        <v>1117</v>
      </c>
      <c r="N15836">
        <v>24.23</v>
      </c>
      <c r="P15836" cm="1">
        <f t="array" ref="P15836">IF(Q15836&gt;0,INDEX(Q15836:Q37560,MATCH(TRUE,INDEX(Q15836:Q37560="",,),0)-1),"")</f>
        <v>6</v>
      </c>
      <c r="Q15836">
        <f t="shared" si="412"/>
        <v>5</v>
      </c>
      <c r="R15836">
        <f t="shared" si="411"/>
        <v>0</v>
      </c>
    </row>
    <row r="15837" spans="1:18" x14ac:dyDescent="0.3">
      <c r="A15837" t="s">
        <v>1111</v>
      </c>
      <c r="B15837" s="1">
        <v>38496</v>
      </c>
      <c r="C15837" t="s">
        <v>1112</v>
      </c>
      <c r="D15837" t="s">
        <v>1119</v>
      </c>
      <c r="E15837" t="s">
        <v>1120</v>
      </c>
      <c r="G15837" t="s">
        <v>19</v>
      </c>
      <c r="H15837" t="s">
        <v>64</v>
      </c>
      <c r="I15837" t="s">
        <v>26</v>
      </c>
      <c r="J15837" t="s">
        <v>27</v>
      </c>
      <c r="K15837">
        <v>91</v>
      </c>
      <c r="L15837">
        <v>15.45</v>
      </c>
      <c r="M15837" t="s">
        <v>1117</v>
      </c>
      <c r="N15837">
        <v>23.23</v>
      </c>
      <c r="P15837" cm="1">
        <f t="array" ref="P15837">IF(Q15837&gt;0,INDEX(Q15837:Q37561,MATCH(TRUE,INDEX(Q15837:Q37561="",,),0)-1),"")</f>
        <v>6</v>
      </c>
      <c r="Q15837">
        <f t="shared" si="412"/>
        <v>5</v>
      </c>
      <c r="R15837">
        <f t="shared" si="411"/>
        <v>0</v>
      </c>
    </row>
    <row r="15838" spans="1:18" x14ac:dyDescent="0.3">
      <c r="A15838" t="s">
        <v>1111</v>
      </c>
      <c r="B15838" s="1">
        <v>38496</v>
      </c>
      <c r="C15838" t="s">
        <v>1112</v>
      </c>
      <c r="D15838" t="s">
        <v>1119</v>
      </c>
      <c r="E15838" t="s">
        <v>1120</v>
      </c>
      <c r="G15838" s="6" t="s">
        <v>29</v>
      </c>
      <c r="H15838" t="s">
        <v>148</v>
      </c>
      <c r="I15838" t="s">
        <v>26</v>
      </c>
      <c r="J15838" t="s">
        <v>27</v>
      </c>
      <c r="K15838">
        <v>62</v>
      </c>
      <c r="L15838">
        <v>6.8</v>
      </c>
      <c r="M15838" t="s">
        <v>1117</v>
      </c>
      <c r="N15838">
        <v>6.8</v>
      </c>
      <c r="P15838" cm="1">
        <f t="array" ref="P15838">IF(Q15838&gt;0,INDEX(Q15838:Q37562,MATCH(TRUE,INDEX(Q15838:Q37562="",,),0)-1),"")</f>
        <v>6</v>
      </c>
      <c r="Q15838">
        <f t="shared" si="412"/>
        <v>5</v>
      </c>
      <c r="R15838">
        <f t="shared" si="411"/>
        <v>0</v>
      </c>
    </row>
    <row r="15839" spans="1:18" x14ac:dyDescent="0.3">
      <c r="A15839" t="s">
        <v>1111</v>
      </c>
      <c r="B15839" s="1">
        <v>38496</v>
      </c>
      <c r="C15839" t="s">
        <v>1112</v>
      </c>
      <c r="D15839" t="s">
        <v>1119</v>
      </c>
      <c r="E15839" t="s">
        <v>1120</v>
      </c>
      <c r="G15839" t="s">
        <v>19</v>
      </c>
      <c r="H15839" t="s">
        <v>99</v>
      </c>
      <c r="I15839" t="s">
        <v>26</v>
      </c>
      <c r="J15839" t="s">
        <v>27</v>
      </c>
      <c r="K15839">
        <v>233</v>
      </c>
      <c r="L15839">
        <v>17.600000000000001</v>
      </c>
      <c r="M15839" t="s">
        <v>1115</v>
      </c>
      <c r="N15839">
        <v>21.6</v>
      </c>
      <c r="P15839" cm="1">
        <f t="array" ref="P15839">IF(Q15839&gt;0,INDEX(Q15839:Q37563,MATCH(TRUE,INDEX(Q15839:Q37563="",,),0)-1),"")</f>
        <v>6</v>
      </c>
      <c r="Q15839">
        <f t="shared" si="412"/>
        <v>6</v>
      </c>
      <c r="R15839">
        <f t="shared" si="411"/>
        <v>0</v>
      </c>
    </row>
    <row r="15840" spans="1:18" x14ac:dyDescent="0.3">
      <c r="A15840" t="s">
        <v>1111</v>
      </c>
      <c r="B15840" s="1">
        <v>38496</v>
      </c>
      <c r="C15840" t="s">
        <v>1112</v>
      </c>
      <c r="D15840" t="s">
        <v>1119</v>
      </c>
      <c r="E15840" t="s">
        <v>1120</v>
      </c>
      <c r="G15840" t="s">
        <v>19</v>
      </c>
      <c r="H15840" t="s">
        <v>63</v>
      </c>
      <c r="I15840" t="s">
        <v>26</v>
      </c>
      <c r="J15840" t="s">
        <v>27</v>
      </c>
      <c r="K15840">
        <v>217</v>
      </c>
      <c r="L15840">
        <v>17.5</v>
      </c>
      <c r="M15840" t="s">
        <v>1115</v>
      </c>
      <c r="N15840">
        <v>25.1</v>
      </c>
      <c r="P15840" cm="1">
        <f t="array" ref="P15840">IF(Q15840&gt;0,INDEX(Q15840:Q37564,MATCH(TRUE,INDEX(Q15840:Q37564="",,),0)-1),"")</f>
        <v>6</v>
      </c>
      <c r="Q15840">
        <f t="shared" si="412"/>
        <v>6</v>
      </c>
      <c r="R15840">
        <f t="shared" si="411"/>
        <v>0</v>
      </c>
    </row>
    <row r="15841" spans="1:18" x14ac:dyDescent="0.3">
      <c r="A15841" t="s">
        <v>1111</v>
      </c>
      <c r="B15841" s="1">
        <v>38496</v>
      </c>
      <c r="C15841" t="s">
        <v>1112</v>
      </c>
      <c r="D15841" t="s">
        <v>1119</v>
      </c>
      <c r="E15841" t="s">
        <v>1120</v>
      </c>
      <c r="G15841" t="s">
        <v>19</v>
      </c>
      <c r="H15841" t="s">
        <v>64</v>
      </c>
      <c r="I15841" t="s">
        <v>26</v>
      </c>
      <c r="J15841" t="s">
        <v>27</v>
      </c>
      <c r="K15841">
        <v>91</v>
      </c>
      <c r="L15841">
        <v>15.45</v>
      </c>
      <c r="M15841" t="s">
        <v>1115</v>
      </c>
      <c r="N15841">
        <v>24.5</v>
      </c>
      <c r="P15841" cm="1">
        <f t="array" ref="P15841">IF(Q15841&gt;0,INDEX(Q15841:Q37565,MATCH(TRUE,INDEX(Q15841:Q37565="",,),0)-1),"")</f>
        <v>6</v>
      </c>
      <c r="Q15841">
        <f t="shared" si="412"/>
        <v>6</v>
      </c>
      <c r="R15841">
        <f t="shared" si="411"/>
        <v>0</v>
      </c>
    </row>
    <row r="15842" spans="1:18" x14ac:dyDescent="0.3">
      <c r="A15842" t="s">
        <v>1111</v>
      </c>
      <c r="B15842" s="1">
        <v>38496</v>
      </c>
      <c r="C15842" t="s">
        <v>1112</v>
      </c>
      <c r="D15842" t="s">
        <v>1119</v>
      </c>
      <c r="E15842" t="s">
        <v>1120</v>
      </c>
      <c r="G15842" s="6" t="s">
        <v>29</v>
      </c>
      <c r="H15842" t="s">
        <v>148</v>
      </c>
      <c r="I15842" t="s">
        <v>26</v>
      </c>
      <c r="J15842" t="s">
        <v>27</v>
      </c>
      <c r="K15842">
        <v>62</v>
      </c>
      <c r="L15842">
        <v>6.8</v>
      </c>
      <c r="M15842" t="s">
        <v>1115</v>
      </c>
      <c r="N15842">
        <v>6.8</v>
      </c>
      <c r="P15842" cm="1">
        <f t="array" ref="P15842">IF(Q15842&gt;0,INDEX(Q15842:Q37566,MATCH(TRUE,INDEX(Q15842:Q37566="",,),0)-1),"")</f>
        <v>6</v>
      </c>
      <c r="Q15842">
        <f t="shared" si="412"/>
        <v>6</v>
      </c>
      <c r="R15842">
        <f t="shared" si="411"/>
        <v>0</v>
      </c>
    </row>
    <row r="15843" spans="1:18" x14ac:dyDescent="0.3">
      <c r="P15843" t="str" cm="1">
        <f t="array" ref="P15843">IF(Q15843&gt;0,INDEX(Q15843:Q37567,MATCH(TRUE,INDEX(Q15843:Q37567="",,),0)-1),"")</f>
        <v/>
      </c>
      <c r="R15843" t="str">
        <f t="shared" si="411"/>
        <v/>
      </c>
    </row>
    <row r="15844" spans="1:18" x14ac:dyDescent="0.3">
      <c r="A15844" t="s">
        <v>1111</v>
      </c>
      <c r="B15844" s="1">
        <v>38496</v>
      </c>
      <c r="C15844" t="s">
        <v>1112</v>
      </c>
      <c r="D15844" t="s">
        <v>1124</v>
      </c>
      <c r="E15844" t="s">
        <v>1125</v>
      </c>
      <c r="G15844" t="s">
        <v>19</v>
      </c>
      <c r="H15844" t="s">
        <v>194</v>
      </c>
      <c r="I15844" t="s">
        <v>21</v>
      </c>
      <c r="J15844" t="s">
        <v>22</v>
      </c>
      <c r="K15844">
        <v>95.4</v>
      </c>
      <c r="L15844">
        <v>789</v>
      </c>
      <c r="M15844" t="s">
        <v>417</v>
      </c>
      <c r="N15844">
        <v>1075</v>
      </c>
      <c r="O15844" t="s">
        <v>24</v>
      </c>
      <c r="P15844" cm="1">
        <f t="array" ref="P15844">IF(Q15844&gt;0,INDEX(Q15844:Q37568,MATCH(TRUE,INDEX(Q15844:Q37568="",,),0)-1),"")</f>
        <v>6</v>
      </c>
      <c r="Q15844">
        <f>INT((ROW()-15844)/12)+1</f>
        <v>1</v>
      </c>
      <c r="R15844">
        <f t="shared" si="411"/>
        <v>0</v>
      </c>
    </row>
    <row r="15845" spans="1:18" x14ac:dyDescent="0.3">
      <c r="A15845" t="s">
        <v>1111</v>
      </c>
      <c r="B15845" s="1">
        <v>38496</v>
      </c>
      <c r="C15845" t="s">
        <v>1112</v>
      </c>
      <c r="D15845" t="s">
        <v>1124</v>
      </c>
      <c r="E15845" t="s">
        <v>1125</v>
      </c>
      <c r="G15845" t="s">
        <v>19</v>
      </c>
      <c r="H15845" t="s">
        <v>64</v>
      </c>
      <c r="I15845" t="s">
        <v>26</v>
      </c>
      <c r="J15845" t="s">
        <v>27</v>
      </c>
      <c r="K15845">
        <v>3092</v>
      </c>
      <c r="L15845">
        <v>11.9</v>
      </c>
      <c r="M15845" t="s">
        <v>417</v>
      </c>
      <c r="N15845">
        <v>48.11</v>
      </c>
      <c r="O15845" t="s">
        <v>24</v>
      </c>
      <c r="P15845" cm="1">
        <f t="array" ref="P15845">IF(Q15845&gt;0,INDEX(Q15845:Q37569,MATCH(TRUE,INDEX(Q15845:Q37569="",,),0)-1),"")</f>
        <v>6</v>
      </c>
      <c r="Q15845">
        <f t="shared" ref="Q15845:Q15908" si="413">INT((ROW()-15844)/12)+1</f>
        <v>1</v>
      </c>
      <c r="R15845">
        <f t="shared" si="411"/>
        <v>0</v>
      </c>
    </row>
    <row r="15846" spans="1:18" x14ac:dyDescent="0.3">
      <c r="A15846" t="s">
        <v>1111</v>
      </c>
      <c r="B15846" s="1">
        <v>38496</v>
      </c>
      <c r="C15846" t="s">
        <v>1112</v>
      </c>
      <c r="D15846" t="s">
        <v>1124</v>
      </c>
      <c r="E15846" t="s">
        <v>1125</v>
      </c>
      <c r="G15846" s="6" t="s">
        <v>29</v>
      </c>
      <c r="H15846" t="s">
        <v>30</v>
      </c>
      <c r="I15846" t="s">
        <v>21</v>
      </c>
      <c r="J15846" t="s">
        <v>22</v>
      </c>
      <c r="K15846">
        <v>26.4</v>
      </c>
      <c r="L15846">
        <v>159</v>
      </c>
      <c r="M15846" t="s">
        <v>417</v>
      </c>
      <c r="N15846">
        <v>159</v>
      </c>
      <c r="O15846" t="s">
        <v>24</v>
      </c>
      <c r="P15846" cm="1">
        <f t="array" ref="P15846">IF(Q15846&gt;0,INDEX(Q15846:Q37570,MATCH(TRUE,INDEX(Q15846:Q37570="",,),0)-1),"")</f>
        <v>6</v>
      </c>
      <c r="Q15846">
        <f t="shared" si="413"/>
        <v>1</v>
      </c>
      <c r="R15846">
        <f t="shared" si="411"/>
        <v>0</v>
      </c>
    </row>
    <row r="15847" spans="1:18" x14ac:dyDescent="0.3">
      <c r="A15847" t="s">
        <v>1111</v>
      </c>
      <c r="B15847" s="1">
        <v>38496</v>
      </c>
      <c r="C15847" t="s">
        <v>1112</v>
      </c>
      <c r="D15847" t="s">
        <v>1124</v>
      </c>
      <c r="E15847" t="s">
        <v>1125</v>
      </c>
      <c r="G15847" s="6" t="s">
        <v>29</v>
      </c>
      <c r="H15847" t="s">
        <v>196</v>
      </c>
      <c r="I15847" t="s">
        <v>21</v>
      </c>
      <c r="J15847" t="s">
        <v>22</v>
      </c>
      <c r="K15847">
        <v>8</v>
      </c>
      <c r="L15847">
        <v>219</v>
      </c>
      <c r="M15847" t="s">
        <v>417</v>
      </c>
      <c r="N15847">
        <v>219</v>
      </c>
      <c r="O15847" t="s">
        <v>24</v>
      </c>
      <c r="P15847" cm="1">
        <f t="array" ref="P15847">IF(Q15847&gt;0,INDEX(Q15847:Q37571,MATCH(TRUE,INDEX(Q15847:Q37571="",,),0)-1),"")</f>
        <v>6</v>
      </c>
      <c r="Q15847">
        <f t="shared" si="413"/>
        <v>1</v>
      </c>
      <c r="R15847">
        <f t="shared" si="411"/>
        <v>0</v>
      </c>
    </row>
    <row r="15848" spans="1:18" x14ac:dyDescent="0.3">
      <c r="A15848" t="s">
        <v>1111</v>
      </c>
      <c r="B15848" s="1">
        <v>38496</v>
      </c>
      <c r="C15848" t="s">
        <v>1112</v>
      </c>
      <c r="D15848" t="s">
        <v>1124</v>
      </c>
      <c r="E15848" t="s">
        <v>1125</v>
      </c>
      <c r="G15848" s="6" t="s">
        <v>29</v>
      </c>
      <c r="H15848" t="s">
        <v>206</v>
      </c>
      <c r="I15848" t="s">
        <v>21</v>
      </c>
      <c r="J15848" t="s">
        <v>22</v>
      </c>
      <c r="K15848">
        <v>0.4</v>
      </c>
      <c r="L15848">
        <v>100</v>
      </c>
      <c r="M15848" t="s">
        <v>417</v>
      </c>
      <c r="N15848">
        <v>100</v>
      </c>
      <c r="O15848" t="s">
        <v>24</v>
      </c>
      <c r="P15848" cm="1">
        <f t="array" ref="P15848">IF(Q15848&gt;0,INDEX(Q15848:Q37572,MATCH(TRUE,INDEX(Q15848:Q37572="",,),0)-1),"")</f>
        <v>6</v>
      </c>
      <c r="Q15848">
        <f t="shared" si="413"/>
        <v>1</v>
      </c>
      <c r="R15848">
        <f t="shared" si="411"/>
        <v>0</v>
      </c>
    </row>
    <row r="15849" spans="1:18" x14ac:dyDescent="0.3">
      <c r="A15849" t="s">
        <v>1111</v>
      </c>
      <c r="B15849" s="1">
        <v>38496</v>
      </c>
      <c r="C15849" t="s">
        <v>1112</v>
      </c>
      <c r="D15849" t="s">
        <v>1124</v>
      </c>
      <c r="E15849" t="s">
        <v>1125</v>
      </c>
      <c r="G15849" s="6" t="s">
        <v>29</v>
      </c>
      <c r="H15849" t="s">
        <v>214</v>
      </c>
      <c r="I15849" t="s">
        <v>21</v>
      </c>
      <c r="J15849" t="s">
        <v>22</v>
      </c>
      <c r="K15849">
        <v>18.399999999999999</v>
      </c>
      <c r="L15849">
        <v>109</v>
      </c>
      <c r="M15849" t="s">
        <v>417</v>
      </c>
      <c r="N15849">
        <v>109</v>
      </c>
      <c r="O15849" t="s">
        <v>24</v>
      </c>
      <c r="P15849" cm="1">
        <f t="array" ref="P15849">IF(Q15849&gt;0,INDEX(Q15849:Q37573,MATCH(TRUE,INDEX(Q15849:Q37573="",,),0)-1),"")</f>
        <v>6</v>
      </c>
      <c r="Q15849">
        <f t="shared" si="413"/>
        <v>1</v>
      </c>
      <c r="R15849">
        <f t="shared" si="411"/>
        <v>0</v>
      </c>
    </row>
    <row r="15850" spans="1:18" x14ac:dyDescent="0.3">
      <c r="A15850" t="s">
        <v>1111</v>
      </c>
      <c r="B15850" s="1">
        <v>38496</v>
      </c>
      <c r="C15850" t="s">
        <v>1112</v>
      </c>
      <c r="D15850" t="s">
        <v>1124</v>
      </c>
      <c r="E15850" t="s">
        <v>1125</v>
      </c>
      <c r="G15850" s="6" t="s">
        <v>29</v>
      </c>
      <c r="H15850" t="s">
        <v>406</v>
      </c>
      <c r="I15850" t="s">
        <v>21</v>
      </c>
      <c r="J15850" t="s">
        <v>22</v>
      </c>
      <c r="K15850">
        <v>34</v>
      </c>
      <c r="L15850">
        <v>81</v>
      </c>
      <c r="M15850" t="s">
        <v>417</v>
      </c>
      <c r="N15850">
        <v>81</v>
      </c>
      <c r="O15850" t="s">
        <v>24</v>
      </c>
      <c r="P15850" cm="1">
        <f t="array" ref="P15850">IF(Q15850&gt;0,INDEX(Q15850:Q37574,MATCH(TRUE,INDEX(Q15850:Q37574="",,),0)-1),"")</f>
        <v>6</v>
      </c>
      <c r="Q15850">
        <f t="shared" si="413"/>
        <v>1</v>
      </c>
      <c r="R15850">
        <f t="shared" si="411"/>
        <v>0</v>
      </c>
    </row>
    <row r="15851" spans="1:18" x14ac:dyDescent="0.3">
      <c r="A15851" t="s">
        <v>1111</v>
      </c>
      <c r="B15851" s="1">
        <v>38496</v>
      </c>
      <c r="C15851" t="s">
        <v>1112</v>
      </c>
      <c r="D15851" t="s">
        <v>1124</v>
      </c>
      <c r="E15851" t="s">
        <v>1125</v>
      </c>
      <c r="G15851" s="6" t="s">
        <v>29</v>
      </c>
      <c r="H15851" t="s">
        <v>99</v>
      </c>
      <c r="I15851" t="s">
        <v>21</v>
      </c>
      <c r="J15851" t="s">
        <v>22</v>
      </c>
      <c r="K15851">
        <v>4.3</v>
      </c>
      <c r="L15851">
        <v>114</v>
      </c>
      <c r="M15851" t="s">
        <v>417</v>
      </c>
      <c r="N15851">
        <v>114</v>
      </c>
      <c r="O15851" t="s">
        <v>24</v>
      </c>
      <c r="P15851" cm="1">
        <f t="array" ref="P15851">IF(Q15851&gt;0,INDEX(Q15851:Q37575,MATCH(TRUE,INDEX(Q15851:Q37575="",,),0)-1),"")</f>
        <v>6</v>
      </c>
      <c r="Q15851">
        <f t="shared" si="413"/>
        <v>1</v>
      </c>
      <c r="R15851">
        <f t="shared" si="411"/>
        <v>0</v>
      </c>
    </row>
    <row r="15852" spans="1:18" x14ac:dyDescent="0.3">
      <c r="A15852" t="s">
        <v>1111</v>
      </c>
      <c r="B15852" s="1">
        <v>38496</v>
      </c>
      <c r="C15852" t="s">
        <v>1112</v>
      </c>
      <c r="D15852" t="s">
        <v>1124</v>
      </c>
      <c r="E15852" t="s">
        <v>1125</v>
      </c>
      <c r="G15852" s="6" t="s">
        <v>29</v>
      </c>
      <c r="H15852" t="s">
        <v>154</v>
      </c>
      <c r="I15852" t="s">
        <v>21</v>
      </c>
      <c r="J15852" t="s">
        <v>22</v>
      </c>
      <c r="K15852">
        <v>0.1</v>
      </c>
      <c r="L15852">
        <v>329</v>
      </c>
      <c r="M15852" t="s">
        <v>417</v>
      </c>
      <c r="N15852">
        <v>329</v>
      </c>
      <c r="O15852" t="s">
        <v>24</v>
      </c>
      <c r="P15852" cm="1">
        <f t="array" ref="P15852">IF(Q15852&gt;0,INDEX(Q15852:Q37576,MATCH(TRUE,INDEX(Q15852:Q37576="",,),0)-1),"")</f>
        <v>6</v>
      </c>
      <c r="Q15852">
        <f t="shared" si="413"/>
        <v>1</v>
      </c>
      <c r="R15852">
        <f t="shared" si="411"/>
        <v>0</v>
      </c>
    </row>
    <row r="15853" spans="1:18" x14ac:dyDescent="0.3">
      <c r="A15853" t="s">
        <v>1111</v>
      </c>
      <c r="B15853" s="1">
        <v>38496</v>
      </c>
      <c r="C15853" t="s">
        <v>1112</v>
      </c>
      <c r="D15853" t="s">
        <v>1124</v>
      </c>
      <c r="E15853" t="s">
        <v>1125</v>
      </c>
      <c r="G15853" s="6" t="s">
        <v>29</v>
      </c>
      <c r="H15853" t="s">
        <v>99</v>
      </c>
      <c r="I15853" t="s">
        <v>26</v>
      </c>
      <c r="J15853" t="s">
        <v>27</v>
      </c>
      <c r="K15853">
        <v>59</v>
      </c>
      <c r="L15853">
        <v>9.15</v>
      </c>
      <c r="M15853" t="s">
        <v>417</v>
      </c>
      <c r="N15853">
        <v>9.15</v>
      </c>
      <c r="O15853" t="s">
        <v>24</v>
      </c>
      <c r="P15853" cm="1">
        <f t="array" ref="P15853">IF(Q15853&gt;0,INDEX(Q15853:Q37577,MATCH(TRUE,INDEX(Q15853:Q37577="",,),0)-1),"")</f>
        <v>6</v>
      </c>
      <c r="Q15853">
        <f t="shared" si="413"/>
        <v>1</v>
      </c>
      <c r="R15853">
        <f t="shared" si="411"/>
        <v>0</v>
      </c>
    </row>
    <row r="15854" spans="1:18" x14ac:dyDescent="0.3">
      <c r="A15854" t="s">
        <v>1111</v>
      </c>
      <c r="B15854" s="1">
        <v>38496</v>
      </c>
      <c r="C15854" t="s">
        <v>1112</v>
      </c>
      <c r="D15854" t="s">
        <v>1124</v>
      </c>
      <c r="E15854" t="s">
        <v>1125</v>
      </c>
      <c r="G15854" s="6" t="s">
        <v>29</v>
      </c>
      <c r="H15854" t="s">
        <v>63</v>
      </c>
      <c r="I15854" t="s">
        <v>26</v>
      </c>
      <c r="J15854" t="s">
        <v>27</v>
      </c>
      <c r="K15854">
        <v>82</v>
      </c>
      <c r="L15854">
        <v>13.5</v>
      </c>
      <c r="M15854" t="s">
        <v>417</v>
      </c>
      <c r="N15854">
        <v>13.5</v>
      </c>
      <c r="O15854" t="s">
        <v>24</v>
      </c>
      <c r="P15854" cm="1">
        <f t="array" ref="P15854">IF(Q15854&gt;0,INDEX(Q15854:Q37578,MATCH(TRUE,INDEX(Q15854:Q37578="",,),0)-1),"")</f>
        <v>6</v>
      </c>
      <c r="Q15854">
        <f t="shared" si="413"/>
        <v>1</v>
      </c>
      <c r="R15854">
        <f t="shared" si="411"/>
        <v>0</v>
      </c>
    </row>
    <row r="15855" spans="1:18" x14ac:dyDescent="0.3">
      <c r="A15855" t="s">
        <v>1111</v>
      </c>
      <c r="B15855" s="1">
        <v>38496</v>
      </c>
      <c r="C15855" t="s">
        <v>1112</v>
      </c>
      <c r="D15855" t="s">
        <v>1124</v>
      </c>
      <c r="E15855" t="s">
        <v>1125</v>
      </c>
      <c r="G15855" s="6" t="s">
        <v>29</v>
      </c>
      <c r="H15855" t="s">
        <v>70</v>
      </c>
      <c r="I15855" t="s">
        <v>26</v>
      </c>
      <c r="J15855" t="s">
        <v>27</v>
      </c>
      <c r="K15855">
        <v>171</v>
      </c>
      <c r="L15855">
        <v>13.3</v>
      </c>
      <c r="M15855" t="s">
        <v>417</v>
      </c>
      <c r="N15855">
        <v>13.3</v>
      </c>
      <c r="O15855" t="s">
        <v>24</v>
      </c>
      <c r="P15855" cm="1">
        <f t="array" ref="P15855">IF(Q15855&gt;0,INDEX(Q15855:Q37579,MATCH(TRUE,INDEX(Q15855:Q37579="",,),0)-1),"")</f>
        <v>6</v>
      </c>
      <c r="Q15855">
        <f t="shared" si="413"/>
        <v>1</v>
      </c>
      <c r="R15855">
        <f t="shared" si="411"/>
        <v>0</v>
      </c>
    </row>
    <row r="15856" spans="1:18" x14ac:dyDescent="0.3">
      <c r="A15856" t="s">
        <v>1111</v>
      </c>
      <c r="B15856" s="1">
        <v>38496</v>
      </c>
      <c r="C15856" t="s">
        <v>1112</v>
      </c>
      <c r="D15856" t="s">
        <v>1124</v>
      </c>
      <c r="E15856" t="s">
        <v>1125</v>
      </c>
      <c r="G15856" t="s">
        <v>19</v>
      </c>
      <c r="H15856" t="s">
        <v>194</v>
      </c>
      <c r="I15856" t="s">
        <v>21</v>
      </c>
      <c r="J15856" t="s">
        <v>22</v>
      </c>
      <c r="K15856">
        <v>95.4</v>
      </c>
      <c r="L15856">
        <v>789</v>
      </c>
      <c r="M15856" t="s">
        <v>1115</v>
      </c>
      <c r="N15856">
        <v>1101</v>
      </c>
      <c r="P15856" cm="1">
        <f t="array" ref="P15856">IF(Q15856&gt;0,INDEX(Q15856:Q37580,MATCH(TRUE,INDEX(Q15856:Q37580="",,),0)-1),"")</f>
        <v>6</v>
      </c>
      <c r="Q15856">
        <f t="shared" si="413"/>
        <v>2</v>
      </c>
      <c r="R15856">
        <f t="shared" si="411"/>
        <v>0</v>
      </c>
    </row>
    <row r="15857" spans="1:18" x14ac:dyDescent="0.3">
      <c r="A15857" t="s">
        <v>1111</v>
      </c>
      <c r="B15857" s="1">
        <v>38496</v>
      </c>
      <c r="C15857" t="s">
        <v>1112</v>
      </c>
      <c r="D15857" t="s">
        <v>1124</v>
      </c>
      <c r="E15857" t="s">
        <v>1125</v>
      </c>
      <c r="G15857" t="s">
        <v>19</v>
      </c>
      <c r="H15857" t="s">
        <v>64</v>
      </c>
      <c r="I15857" t="s">
        <v>26</v>
      </c>
      <c r="J15857" t="s">
        <v>27</v>
      </c>
      <c r="K15857">
        <v>3092</v>
      </c>
      <c r="L15857">
        <v>11.9</v>
      </c>
      <c r="M15857" t="s">
        <v>1115</v>
      </c>
      <c r="N15857">
        <v>45.56</v>
      </c>
      <c r="P15857" cm="1">
        <f t="array" ref="P15857">IF(Q15857&gt;0,INDEX(Q15857:Q37581,MATCH(TRUE,INDEX(Q15857:Q37581="",,),0)-1),"")</f>
        <v>6</v>
      </c>
      <c r="Q15857">
        <f t="shared" si="413"/>
        <v>2</v>
      </c>
      <c r="R15857">
        <f t="shared" si="411"/>
        <v>0</v>
      </c>
    </row>
    <row r="15858" spans="1:18" x14ac:dyDescent="0.3">
      <c r="A15858" t="s">
        <v>1111</v>
      </c>
      <c r="B15858" s="1">
        <v>38496</v>
      </c>
      <c r="C15858" t="s">
        <v>1112</v>
      </c>
      <c r="D15858" t="s">
        <v>1124</v>
      </c>
      <c r="E15858" t="s">
        <v>1125</v>
      </c>
      <c r="G15858" s="6" t="s">
        <v>29</v>
      </c>
      <c r="H15858" t="s">
        <v>30</v>
      </c>
      <c r="I15858" t="s">
        <v>21</v>
      </c>
      <c r="J15858" t="s">
        <v>22</v>
      </c>
      <c r="K15858">
        <v>26.4</v>
      </c>
      <c r="L15858">
        <v>159</v>
      </c>
      <c r="M15858" t="s">
        <v>1115</v>
      </c>
      <c r="N15858">
        <v>159</v>
      </c>
      <c r="P15858" cm="1">
        <f t="array" ref="P15858">IF(Q15858&gt;0,INDEX(Q15858:Q37582,MATCH(TRUE,INDEX(Q15858:Q37582="",,),0)-1),"")</f>
        <v>6</v>
      </c>
      <c r="Q15858">
        <f t="shared" si="413"/>
        <v>2</v>
      </c>
      <c r="R15858">
        <f t="shared" si="411"/>
        <v>0</v>
      </c>
    </row>
    <row r="15859" spans="1:18" x14ac:dyDescent="0.3">
      <c r="A15859" t="s">
        <v>1111</v>
      </c>
      <c r="B15859" s="1">
        <v>38496</v>
      </c>
      <c r="C15859" t="s">
        <v>1112</v>
      </c>
      <c r="D15859" t="s">
        <v>1124</v>
      </c>
      <c r="E15859" t="s">
        <v>1125</v>
      </c>
      <c r="G15859" s="6" t="s">
        <v>29</v>
      </c>
      <c r="H15859" t="s">
        <v>196</v>
      </c>
      <c r="I15859" t="s">
        <v>21</v>
      </c>
      <c r="J15859" t="s">
        <v>22</v>
      </c>
      <c r="K15859">
        <v>8</v>
      </c>
      <c r="L15859">
        <v>219</v>
      </c>
      <c r="M15859" t="s">
        <v>1115</v>
      </c>
      <c r="N15859">
        <v>219</v>
      </c>
      <c r="P15859" cm="1">
        <f t="array" ref="P15859">IF(Q15859&gt;0,INDEX(Q15859:Q37583,MATCH(TRUE,INDEX(Q15859:Q37583="",,),0)-1),"")</f>
        <v>6</v>
      </c>
      <c r="Q15859">
        <f t="shared" si="413"/>
        <v>2</v>
      </c>
      <c r="R15859">
        <f t="shared" si="411"/>
        <v>0</v>
      </c>
    </row>
    <row r="15860" spans="1:18" x14ac:dyDescent="0.3">
      <c r="A15860" t="s">
        <v>1111</v>
      </c>
      <c r="B15860" s="1">
        <v>38496</v>
      </c>
      <c r="C15860" t="s">
        <v>1112</v>
      </c>
      <c r="D15860" t="s">
        <v>1124</v>
      </c>
      <c r="E15860" t="s">
        <v>1125</v>
      </c>
      <c r="G15860" s="6" t="s">
        <v>29</v>
      </c>
      <c r="H15860" t="s">
        <v>206</v>
      </c>
      <c r="I15860" t="s">
        <v>21</v>
      </c>
      <c r="J15860" t="s">
        <v>22</v>
      </c>
      <c r="K15860">
        <v>0.4</v>
      </c>
      <c r="L15860">
        <v>100</v>
      </c>
      <c r="M15860" t="s">
        <v>1115</v>
      </c>
      <c r="N15860">
        <v>100</v>
      </c>
      <c r="P15860" cm="1">
        <f t="array" ref="P15860">IF(Q15860&gt;0,INDEX(Q15860:Q37584,MATCH(TRUE,INDEX(Q15860:Q37584="",,),0)-1),"")</f>
        <v>6</v>
      </c>
      <c r="Q15860">
        <f t="shared" si="413"/>
        <v>2</v>
      </c>
      <c r="R15860">
        <f t="shared" ref="R15860:R15923" si="414">IF(P15860="","",0)</f>
        <v>0</v>
      </c>
    </row>
    <row r="15861" spans="1:18" x14ac:dyDescent="0.3">
      <c r="A15861" t="s">
        <v>1111</v>
      </c>
      <c r="B15861" s="1">
        <v>38496</v>
      </c>
      <c r="C15861" t="s">
        <v>1112</v>
      </c>
      <c r="D15861" t="s">
        <v>1124</v>
      </c>
      <c r="E15861" t="s">
        <v>1125</v>
      </c>
      <c r="G15861" s="6" t="s">
        <v>29</v>
      </c>
      <c r="H15861" t="s">
        <v>214</v>
      </c>
      <c r="I15861" t="s">
        <v>21</v>
      </c>
      <c r="J15861" t="s">
        <v>22</v>
      </c>
      <c r="K15861">
        <v>18.399999999999999</v>
      </c>
      <c r="L15861">
        <v>109</v>
      </c>
      <c r="M15861" t="s">
        <v>1115</v>
      </c>
      <c r="N15861">
        <v>109</v>
      </c>
      <c r="P15861" cm="1">
        <f t="array" ref="P15861">IF(Q15861&gt;0,INDEX(Q15861:Q37585,MATCH(TRUE,INDEX(Q15861:Q37585="",,),0)-1),"")</f>
        <v>6</v>
      </c>
      <c r="Q15861">
        <f t="shared" si="413"/>
        <v>2</v>
      </c>
      <c r="R15861">
        <f t="shared" si="414"/>
        <v>0</v>
      </c>
    </row>
    <row r="15862" spans="1:18" x14ac:dyDescent="0.3">
      <c r="A15862" t="s">
        <v>1111</v>
      </c>
      <c r="B15862" s="1">
        <v>38496</v>
      </c>
      <c r="C15862" t="s">
        <v>1112</v>
      </c>
      <c r="D15862" t="s">
        <v>1124</v>
      </c>
      <c r="E15862" t="s">
        <v>1125</v>
      </c>
      <c r="G15862" s="6" t="s">
        <v>29</v>
      </c>
      <c r="H15862" t="s">
        <v>406</v>
      </c>
      <c r="I15862" t="s">
        <v>21</v>
      </c>
      <c r="J15862" t="s">
        <v>22</v>
      </c>
      <c r="K15862">
        <v>34</v>
      </c>
      <c r="L15862">
        <v>81</v>
      </c>
      <c r="M15862" t="s">
        <v>1115</v>
      </c>
      <c r="N15862">
        <v>81</v>
      </c>
      <c r="P15862" cm="1">
        <f t="array" ref="P15862">IF(Q15862&gt;0,INDEX(Q15862:Q37586,MATCH(TRUE,INDEX(Q15862:Q37586="",,),0)-1),"")</f>
        <v>6</v>
      </c>
      <c r="Q15862">
        <f t="shared" si="413"/>
        <v>2</v>
      </c>
      <c r="R15862">
        <f t="shared" si="414"/>
        <v>0</v>
      </c>
    </row>
    <row r="15863" spans="1:18" x14ac:dyDescent="0.3">
      <c r="A15863" t="s">
        <v>1111</v>
      </c>
      <c r="B15863" s="1">
        <v>38496</v>
      </c>
      <c r="C15863" t="s">
        <v>1112</v>
      </c>
      <c r="D15863" t="s">
        <v>1124</v>
      </c>
      <c r="E15863" t="s">
        <v>1125</v>
      </c>
      <c r="G15863" s="6" t="s">
        <v>29</v>
      </c>
      <c r="H15863" t="s">
        <v>99</v>
      </c>
      <c r="I15863" t="s">
        <v>21</v>
      </c>
      <c r="J15863" t="s">
        <v>22</v>
      </c>
      <c r="K15863">
        <v>4.3</v>
      </c>
      <c r="L15863">
        <v>114</v>
      </c>
      <c r="M15863" t="s">
        <v>1115</v>
      </c>
      <c r="N15863">
        <v>114</v>
      </c>
      <c r="P15863" cm="1">
        <f t="array" ref="P15863">IF(Q15863&gt;0,INDEX(Q15863:Q37587,MATCH(TRUE,INDEX(Q15863:Q37587="",,),0)-1),"")</f>
        <v>6</v>
      </c>
      <c r="Q15863">
        <f t="shared" si="413"/>
        <v>2</v>
      </c>
      <c r="R15863">
        <f t="shared" si="414"/>
        <v>0</v>
      </c>
    </row>
    <row r="15864" spans="1:18" x14ac:dyDescent="0.3">
      <c r="A15864" t="s">
        <v>1111</v>
      </c>
      <c r="B15864" s="1">
        <v>38496</v>
      </c>
      <c r="C15864" t="s">
        <v>1112</v>
      </c>
      <c r="D15864" t="s">
        <v>1124</v>
      </c>
      <c r="E15864" t="s">
        <v>1125</v>
      </c>
      <c r="G15864" s="6" t="s">
        <v>29</v>
      </c>
      <c r="H15864" t="s">
        <v>154</v>
      </c>
      <c r="I15864" t="s">
        <v>21</v>
      </c>
      <c r="J15864" t="s">
        <v>22</v>
      </c>
      <c r="K15864">
        <v>0.1</v>
      </c>
      <c r="L15864">
        <v>329</v>
      </c>
      <c r="M15864" t="s">
        <v>1115</v>
      </c>
      <c r="N15864">
        <v>329</v>
      </c>
      <c r="P15864" cm="1">
        <f t="array" ref="P15864">IF(Q15864&gt;0,INDEX(Q15864:Q37588,MATCH(TRUE,INDEX(Q15864:Q37588="",,),0)-1),"")</f>
        <v>6</v>
      </c>
      <c r="Q15864">
        <f t="shared" si="413"/>
        <v>2</v>
      </c>
      <c r="R15864">
        <f t="shared" si="414"/>
        <v>0</v>
      </c>
    </row>
    <row r="15865" spans="1:18" x14ac:dyDescent="0.3">
      <c r="A15865" t="s">
        <v>1111</v>
      </c>
      <c r="B15865" s="1">
        <v>38496</v>
      </c>
      <c r="C15865" t="s">
        <v>1112</v>
      </c>
      <c r="D15865" t="s">
        <v>1124</v>
      </c>
      <c r="E15865" t="s">
        <v>1125</v>
      </c>
      <c r="G15865" s="6" t="s">
        <v>29</v>
      </c>
      <c r="H15865" t="s">
        <v>99</v>
      </c>
      <c r="I15865" t="s">
        <v>26</v>
      </c>
      <c r="J15865" t="s">
        <v>27</v>
      </c>
      <c r="K15865">
        <v>59</v>
      </c>
      <c r="L15865">
        <v>9.15</v>
      </c>
      <c r="M15865" t="s">
        <v>1115</v>
      </c>
      <c r="N15865">
        <v>9.15</v>
      </c>
      <c r="P15865" cm="1">
        <f t="array" ref="P15865">IF(Q15865&gt;0,INDEX(Q15865:Q37589,MATCH(TRUE,INDEX(Q15865:Q37589="",,),0)-1),"")</f>
        <v>6</v>
      </c>
      <c r="Q15865">
        <f t="shared" si="413"/>
        <v>2</v>
      </c>
      <c r="R15865">
        <f t="shared" si="414"/>
        <v>0</v>
      </c>
    </row>
    <row r="15866" spans="1:18" x14ac:dyDescent="0.3">
      <c r="A15866" t="s">
        <v>1111</v>
      </c>
      <c r="B15866" s="1">
        <v>38496</v>
      </c>
      <c r="C15866" t="s">
        <v>1112</v>
      </c>
      <c r="D15866" t="s">
        <v>1124</v>
      </c>
      <c r="E15866" t="s">
        <v>1125</v>
      </c>
      <c r="G15866" s="6" t="s">
        <v>29</v>
      </c>
      <c r="H15866" t="s">
        <v>63</v>
      </c>
      <c r="I15866" t="s">
        <v>26</v>
      </c>
      <c r="J15866" t="s">
        <v>27</v>
      </c>
      <c r="K15866">
        <v>82</v>
      </c>
      <c r="L15866">
        <v>13.5</v>
      </c>
      <c r="M15866" t="s">
        <v>1115</v>
      </c>
      <c r="N15866">
        <v>13.5</v>
      </c>
      <c r="P15866" cm="1">
        <f t="array" ref="P15866">IF(Q15866&gt;0,INDEX(Q15866:Q37590,MATCH(TRUE,INDEX(Q15866:Q37590="",,),0)-1),"")</f>
        <v>6</v>
      </c>
      <c r="Q15866">
        <f t="shared" si="413"/>
        <v>2</v>
      </c>
      <c r="R15866">
        <f t="shared" si="414"/>
        <v>0</v>
      </c>
    </row>
    <row r="15867" spans="1:18" x14ac:dyDescent="0.3">
      <c r="A15867" t="s">
        <v>1111</v>
      </c>
      <c r="B15867" s="1">
        <v>38496</v>
      </c>
      <c r="C15867" t="s">
        <v>1112</v>
      </c>
      <c r="D15867" t="s">
        <v>1124</v>
      </c>
      <c r="E15867" t="s">
        <v>1125</v>
      </c>
      <c r="G15867" s="6" t="s">
        <v>29</v>
      </c>
      <c r="H15867" t="s">
        <v>70</v>
      </c>
      <c r="I15867" t="s">
        <v>26</v>
      </c>
      <c r="J15867" t="s">
        <v>27</v>
      </c>
      <c r="K15867">
        <v>171</v>
      </c>
      <c r="L15867">
        <v>13.3</v>
      </c>
      <c r="M15867" t="s">
        <v>1115</v>
      </c>
      <c r="N15867">
        <v>13.3</v>
      </c>
      <c r="P15867" cm="1">
        <f t="array" ref="P15867">IF(Q15867&gt;0,INDEX(Q15867:Q37591,MATCH(TRUE,INDEX(Q15867:Q37591="",,),0)-1),"")</f>
        <v>6</v>
      </c>
      <c r="Q15867">
        <f t="shared" si="413"/>
        <v>2</v>
      </c>
      <c r="R15867">
        <f t="shared" si="414"/>
        <v>0</v>
      </c>
    </row>
    <row r="15868" spans="1:18" x14ac:dyDescent="0.3">
      <c r="A15868" t="s">
        <v>1111</v>
      </c>
      <c r="B15868" s="1">
        <v>38496</v>
      </c>
      <c r="C15868" t="s">
        <v>1112</v>
      </c>
      <c r="D15868" t="s">
        <v>1124</v>
      </c>
      <c r="E15868" t="s">
        <v>1125</v>
      </c>
      <c r="G15868" t="s">
        <v>19</v>
      </c>
      <c r="H15868" t="s">
        <v>194</v>
      </c>
      <c r="I15868" t="s">
        <v>21</v>
      </c>
      <c r="J15868" t="s">
        <v>22</v>
      </c>
      <c r="K15868">
        <v>95.4</v>
      </c>
      <c r="L15868">
        <v>789</v>
      </c>
      <c r="M15868" t="s">
        <v>1117</v>
      </c>
      <c r="N15868">
        <v>1123</v>
      </c>
      <c r="P15868" cm="1">
        <f t="array" ref="P15868">IF(Q15868&gt;0,INDEX(Q15868:Q37592,MATCH(TRUE,INDEX(Q15868:Q37592="",,),0)-1),"")</f>
        <v>6</v>
      </c>
      <c r="Q15868">
        <f t="shared" si="413"/>
        <v>3</v>
      </c>
      <c r="R15868">
        <f t="shared" si="414"/>
        <v>0</v>
      </c>
    </row>
    <row r="15869" spans="1:18" x14ac:dyDescent="0.3">
      <c r="A15869" t="s">
        <v>1111</v>
      </c>
      <c r="B15869" s="1">
        <v>38496</v>
      </c>
      <c r="C15869" t="s">
        <v>1112</v>
      </c>
      <c r="D15869" t="s">
        <v>1124</v>
      </c>
      <c r="E15869" t="s">
        <v>1125</v>
      </c>
      <c r="G15869" t="s">
        <v>19</v>
      </c>
      <c r="H15869" t="s">
        <v>64</v>
      </c>
      <c r="I15869" t="s">
        <v>26</v>
      </c>
      <c r="J15869" t="s">
        <v>27</v>
      </c>
      <c r="K15869">
        <v>3092</v>
      </c>
      <c r="L15869">
        <v>11.9</v>
      </c>
      <c r="M15869" t="s">
        <v>1117</v>
      </c>
      <c r="N15869">
        <v>43.23</v>
      </c>
      <c r="P15869" cm="1">
        <f t="array" ref="P15869">IF(Q15869&gt;0,INDEX(Q15869:Q37593,MATCH(TRUE,INDEX(Q15869:Q37593="",,),0)-1),"")</f>
        <v>6</v>
      </c>
      <c r="Q15869">
        <f t="shared" si="413"/>
        <v>3</v>
      </c>
      <c r="R15869">
        <f t="shared" si="414"/>
        <v>0</v>
      </c>
    </row>
    <row r="15870" spans="1:18" x14ac:dyDescent="0.3">
      <c r="A15870" t="s">
        <v>1111</v>
      </c>
      <c r="B15870" s="1">
        <v>38496</v>
      </c>
      <c r="C15870" t="s">
        <v>1112</v>
      </c>
      <c r="D15870" t="s">
        <v>1124</v>
      </c>
      <c r="E15870" t="s">
        <v>1125</v>
      </c>
      <c r="G15870" s="6" t="s">
        <v>29</v>
      </c>
      <c r="H15870" t="s">
        <v>30</v>
      </c>
      <c r="I15870" t="s">
        <v>21</v>
      </c>
      <c r="J15870" t="s">
        <v>22</v>
      </c>
      <c r="K15870">
        <v>26.4</v>
      </c>
      <c r="L15870">
        <v>159</v>
      </c>
      <c r="M15870" t="s">
        <v>1117</v>
      </c>
      <c r="N15870">
        <v>159</v>
      </c>
      <c r="P15870" cm="1">
        <f t="array" ref="P15870">IF(Q15870&gt;0,INDEX(Q15870:Q37594,MATCH(TRUE,INDEX(Q15870:Q37594="",,),0)-1),"")</f>
        <v>6</v>
      </c>
      <c r="Q15870">
        <f t="shared" si="413"/>
        <v>3</v>
      </c>
      <c r="R15870">
        <f t="shared" si="414"/>
        <v>0</v>
      </c>
    </row>
    <row r="15871" spans="1:18" x14ac:dyDescent="0.3">
      <c r="A15871" t="s">
        <v>1111</v>
      </c>
      <c r="B15871" s="1">
        <v>38496</v>
      </c>
      <c r="C15871" t="s">
        <v>1112</v>
      </c>
      <c r="D15871" t="s">
        <v>1124</v>
      </c>
      <c r="E15871" t="s">
        <v>1125</v>
      </c>
      <c r="G15871" s="6" t="s">
        <v>29</v>
      </c>
      <c r="H15871" t="s">
        <v>196</v>
      </c>
      <c r="I15871" t="s">
        <v>21</v>
      </c>
      <c r="J15871" t="s">
        <v>22</v>
      </c>
      <c r="K15871">
        <v>8</v>
      </c>
      <c r="L15871">
        <v>219</v>
      </c>
      <c r="M15871" t="s">
        <v>1117</v>
      </c>
      <c r="N15871">
        <v>219</v>
      </c>
      <c r="P15871" cm="1">
        <f t="array" ref="P15871">IF(Q15871&gt;0,INDEX(Q15871:Q37595,MATCH(TRUE,INDEX(Q15871:Q37595="",,),0)-1),"")</f>
        <v>6</v>
      </c>
      <c r="Q15871">
        <f t="shared" si="413"/>
        <v>3</v>
      </c>
      <c r="R15871">
        <f t="shared" si="414"/>
        <v>0</v>
      </c>
    </row>
    <row r="15872" spans="1:18" x14ac:dyDescent="0.3">
      <c r="A15872" t="s">
        <v>1111</v>
      </c>
      <c r="B15872" s="1">
        <v>38496</v>
      </c>
      <c r="C15872" t="s">
        <v>1112</v>
      </c>
      <c r="D15872" t="s">
        <v>1124</v>
      </c>
      <c r="E15872" t="s">
        <v>1125</v>
      </c>
      <c r="G15872" s="6" t="s">
        <v>29</v>
      </c>
      <c r="H15872" t="s">
        <v>206</v>
      </c>
      <c r="I15872" t="s">
        <v>21</v>
      </c>
      <c r="J15872" t="s">
        <v>22</v>
      </c>
      <c r="K15872">
        <v>0.4</v>
      </c>
      <c r="L15872">
        <v>100</v>
      </c>
      <c r="M15872" t="s">
        <v>1117</v>
      </c>
      <c r="N15872">
        <v>100</v>
      </c>
      <c r="P15872" cm="1">
        <f t="array" ref="P15872">IF(Q15872&gt;0,INDEX(Q15872:Q37596,MATCH(TRUE,INDEX(Q15872:Q37596="",,),0)-1),"")</f>
        <v>6</v>
      </c>
      <c r="Q15872">
        <f t="shared" si="413"/>
        <v>3</v>
      </c>
      <c r="R15872">
        <f t="shared" si="414"/>
        <v>0</v>
      </c>
    </row>
    <row r="15873" spans="1:18" x14ac:dyDescent="0.3">
      <c r="A15873" t="s">
        <v>1111</v>
      </c>
      <c r="B15873" s="1">
        <v>38496</v>
      </c>
      <c r="C15873" t="s">
        <v>1112</v>
      </c>
      <c r="D15873" t="s">
        <v>1124</v>
      </c>
      <c r="E15873" t="s">
        <v>1125</v>
      </c>
      <c r="G15873" s="6" t="s">
        <v>29</v>
      </c>
      <c r="H15873" t="s">
        <v>214</v>
      </c>
      <c r="I15873" t="s">
        <v>21</v>
      </c>
      <c r="J15873" t="s">
        <v>22</v>
      </c>
      <c r="K15873">
        <v>18.399999999999999</v>
      </c>
      <c r="L15873">
        <v>109</v>
      </c>
      <c r="M15873" t="s">
        <v>1117</v>
      </c>
      <c r="N15873">
        <v>109</v>
      </c>
      <c r="P15873" cm="1">
        <f t="array" ref="P15873">IF(Q15873&gt;0,INDEX(Q15873:Q37597,MATCH(TRUE,INDEX(Q15873:Q37597="",,),0)-1),"")</f>
        <v>6</v>
      </c>
      <c r="Q15873">
        <f t="shared" si="413"/>
        <v>3</v>
      </c>
      <c r="R15873">
        <f t="shared" si="414"/>
        <v>0</v>
      </c>
    </row>
    <row r="15874" spans="1:18" x14ac:dyDescent="0.3">
      <c r="A15874" t="s">
        <v>1111</v>
      </c>
      <c r="B15874" s="1">
        <v>38496</v>
      </c>
      <c r="C15874" t="s">
        <v>1112</v>
      </c>
      <c r="D15874" t="s">
        <v>1124</v>
      </c>
      <c r="E15874" t="s">
        <v>1125</v>
      </c>
      <c r="G15874" s="6" t="s">
        <v>29</v>
      </c>
      <c r="H15874" t="s">
        <v>406</v>
      </c>
      <c r="I15874" t="s">
        <v>21</v>
      </c>
      <c r="J15874" t="s">
        <v>22</v>
      </c>
      <c r="K15874">
        <v>34</v>
      </c>
      <c r="L15874">
        <v>81</v>
      </c>
      <c r="M15874" t="s">
        <v>1117</v>
      </c>
      <c r="N15874">
        <v>81</v>
      </c>
      <c r="P15874" cm="1">
        <f t="array" ref="P15874">IF(Q15874&gt;0,INDEX(Q15874:Q37598,MATCH(TRUE,INDEX(Q15874:Q37598="",,),0)-1),"")</f>
        <v>6</v>
      </c>
      <c r="Q15874">
        <f t="shared" si="413"/>
        <v>3</v>
      </c>
      <c r="R15874">
        <f t="shared" si="414"/>
        <v>0</v>
      </c>
    </row>
    <row r="15875" spans="1:18" x14ac:dyDescent="0.3">
      <c r="A15875" t="s">
        <v>1111</v>
      </c>
      <c r="B15875" s="1">
        <v>38496</v>
      </c>
      <c r="C15875" t="s">
        <v>1112</v>
      </c>
      <c r="D15875" t="s">
        <v>1124</v>
      </c>
      <c r="E15875" t="s">
        <v>1125</v>
      </c>
      <c r="G15875" s="6" t="s">
        <v>29</v>
      </c>
      <c r="H15875" t="s">
        <v>99</v>
      </c>
      <c r="I15875" t="s">
        <v>21</v>
      </c>
      <c r="J15875" t="s">
        <v>22</v>
      </c>
      <c r="K15875">
        <v>4.3</v>
      </c>
      <c r="L15875">
        <v>114</v>
      </c>
      <c r="M15875" t="s">
        <v>1117</v>
      </c>
      <c r="N15875">
        <v>114</v>
      </c>
      <c r="P15875" cm="1">
        <f t="array" ref="P15875">IF(Q15875&gt;0,INDEX(Q15875:Q37599,MATCH(TRUE,INDEX(Q15875:Q37599="",,),0)-1),"")</f>
        <v>6</v>
      </c>
      <c r="Q15875">
        <f t="shared" si="413"/>
        <v>3</v>
      </c>
      <c r="R15875">
        <f t="shared" si="414"/>
        <v>0</v>
      </c>
    </row>
    <row r="15876" spans="1:18" x14ac:dyDescent="0.3">
      <c r="A15876" t="s">
        <v>1111</v>
      </c>
      <c r="B15876" s="1">
        <v>38496</v>
      </c>
      <c r="C15876" t="s">
        <v>1112</v>
      </c>
      <c r="D15876" t="s">
        <v>1124</v>
      </c>
      <c r="E15876" t="s">
        <v>1125</v>
      </c>
      <c r="G15876" s="6" t="s">
        <v>29</v>
      </c>
      <c r="H15876" t="s">
        <v>154</v>
      </c>
      <c r="I15876" t="s">
        <v>21</v>
      </c>
      <c r="J15876" t="s">
        <v>22</v>
      </c>
      <c r="K15876">
        <v>0.1</v>
      </c>
      <c r="L15876">
        <v>329</v>
      </c>
      <c r="M15876" t="s">
        <v>1117</v>
      </c>
      <c r="N15876">
        <v>329</v>
      </c>
      <c r="P15876" cm="1">
        <f t="array" ref="P15876">IF(Q15876&gt;0,INDEX(Q15876:Q37600,MATCH(TRUE,INDEX(Q15876:Q37600="",,),0)-1),"")</f>
        <v>6</v>
      </c>
      <c r="Q15876">
        <f t="shared" si="413"/>
        <v>3</v>
      </c>
      <c r="R15876">
        <f t="shared" si="414"/>
        <v>0</v>
      </c>
    </row>
    <row r="15877" spans="1:18" x14ac:dyDescent="0.3">
      <c r="A15877" t="s">
        <v>1111</v>
      </c>
      <c r="B15877" s="1">
        <v>38496</v>
      </c>
      <c r="C15877" t="s">
        <v>1112</v>
      </c>
      <c r="D15877" t="s">
        <v>1124</v>
      </c>
      <c r="E15877" t="s">
        <v>1125</v>
      </c>
      <c r="G15877" s="6" t="s">
        <v>29</v>
      </c>
      <c r="H15877" t="s">
        <v>99</v>
      </c>
      <c r="I15877" t="s">
        <v>26</v>
      </c>
      <c r="J15877" t="s">
        <v>27</v>
      </c>
      <c r="K15877">
        <v>59</v>
      </c>
      <c r="L15877">
        <v>9.15</v>
      </c>
      <c r="M15877" t="s">
        <v>1117</v>
      </c>
      <c r="N15877">
        <v>9.15</v>
      </c>
      <c r="P15877" cm="1">
        <f t="array" ref="P15877">IF(Q15877&gt;0,INDEX(Q15877:Q37601,MATCH(TRUE,INDEX(Q15877:Q37601="",,),0)-1),"")</f>
        <v>6</v>
      </c>
      <c r="Q15877">
        <f t="shared" si="413"/>
        <v>3</v>
      </c>
      <c r="R15877">
        <f t="shared" si="414"/>
        <v>0</v>
      </c>
    </row>
    <row r="15878" spans="1:18" x14ac:dyDescent="0.3">
      <c r="A15878" t="s">
        <v>1111</v>
      </c>
      <c r="B15878" s="1">
        <v>38496</v>
      </c>
      <c r="C15878" t="s">
        <v>1112</v>
      </c>
      <c r="D15878" t="s">
        <v>1124</v>
      </c>
      <c r="E15878" t="s">
        <v>1125</v>
      </c>
      <c r="G15878" s="6" t="s">
        <v>29</v>
      </c>
      <c r="H15878" t="s">
        <v>63</v>
      </c>
      <c r="I15878" t="s">
        <v>26</v>
      </c>
      <c r="J15878" t="s">
        <v>27</v>
      </c>
      <c r="K15878">
        <v>82</v>
      </c>
      <c r="L15878">
        <v>13.5</v>
      </c>
      <c r="M15878" t="s">
        <v>1117</v>
      </c>
      <c r="N15878">
        <v>13.5</v>
      </c>
      <c r="P15878" cm="1">
        <f t="array" ref="P15878">IF(Q15878&gt;0,INDEX(Q15878:Q37602,MATCH(TRUE,INDEX(Q15878:Q37602="",,),0)-1),"")</f>
        <v>6</v>
      </c>
      <c r="Q15878">
        <f t="shared" si="413"/>
        <v>3</v>
      </c>
      <c r="R15878">
        <f t="shared" si="414"/>
        <v>0</v>
      </c>
    </row>
    <row r="15879" spans="1:18" x14ac:dyDescent="0.3">
      <c r="A15879" t="s">
        <v>1111</v>
      </c>
      <c r="B15879" s="1">
        <v>38496</v>
      </c>
      <c r="C15879" t="s">
        <v>1112</v>
      </c>
      <c r="D15879" t="s">
        <v>1124</v>
      </c>
      <c r="E15879" t="s">
        <v>1125</v>
      </c>
      <c r="G15879" s="6" t="s">
        <v>29</v>
      </c>
      <c r="H15879" t="s">
        <v>70</v>
      </c>
      <c r="I15879" t="s">
        <v>26</v>
      </c>
      <c r="J15879" t="s">
        <v>27</v>
      </c>
      <c r="K15879">
        <v>171</v>
      </c>
      <c r="L15879">
        <v>13.3</v>
      </c>
      <c r="M15879" t="s">
        <v>1117</v>
      </c>
      <c r="N15879">
        <v>13.3</v>
      </c>
      <c r="P15879" cm="1">
        <f t="array" ref="P15879">IF(Q15879&gt;0,INDEX(Q15879:Q37603,MATCH(TRUE,INDEX(Q15879:Q37603="",,),0)-1),"")</f>
        <v>6</v>
      </c>
      <c r="Q15879">
        <f t="shared" si="413"/>
        <v>3</v>
      </c>
      <c r="R15879">
        <f t="shared" si="414"/>
        <v>0</v>
      </c>
    </row>
    <row r="15880" spans="1:18" x14ac:dyDescent="0.3">
      <c r="A15880" t="s">
        <v>1111</v>
      </c>
      <c r="B15880" s="1">
        <v>38496</v>
      </c>
      <c r="C15880" t="s">
        <v>1112</v>
      </c>
      <c r="D15880" t="s">
        <v>1124</v>
      </c>
      <c r="E15880" t="s">
        <v>1125</v>
      </c>
      <c r="G15880" t="s">
        <v>19</v>
      </c>
      <c r="H15880" t="s">
        <v>194</v>
      </c>
      <c r="I15880" t="s">
        <v>21</v>
      </c>
      <c r="J15880" t="s">
        <v>22</v>
      </c>
      <c r="K15880">
        <v>95.4</v>
      </c>
      <c r="L15880">
        <v>789</v>
      </c>
      <c r="M15880" t="s">
        <v>793</v>
      </c>
      <c r="N15880">
        <v>1250</v>
      </c>
      <c r="P15880" cm="1">
        <f t="array" ref="P15880">IF(Q15880&gt;0,INDEX(Q15880:Q37604,MATCH(TRUE,INDEX(Q15880:Q37604="",,),0)-1),"")</f>
        <v>6</v>
      </c>
      <c r="Q15880">
        <f t="shared" si="413"/>
        <v>4</v>
      </c>
      <c r="R15880">
        <f t="shared" si="414"/>
        <v>0</v>
      </c>
    </row>
    <row r="15881" spans="1:18" x14ac:dyDescent="0.3">
      <c r="A15881" t="s">
        <v>1111</v>
      </c>
      <c r="B15881" s="1">
        <v>38496</v>
      </c>
      <c r="C15881" t="s">
        <v>1112</v>
      </c>
      <c r="D15881" t="s">
        <v>1124</v>
      </c>
      <c r="E15881" t="s">
        <v>1125</v>
      </c>
      <c r="G15881" t="s">
        <v>19</v>
      </c>
      <c r="H15881" t="s">
        <v>64</v>
      </c>
      <c r="I15881" t="s">
        <v>26</v>
      </c>
      <c r="J15881" t="s">
        <v>27</v>
      </c>
      <c r="K15881">
        <v>3092</v>
      </c>
      <c r="L15881">
        <v>11.9</v>
      </c>
      <c r="M15881" t="s">
        <v>793</v>
      </c>
      <c r="N15881">
        <v>37.75</v>
      </c>
      <c r="P15881" cm="1">
        <f t="array" ref="P15881">IF(Q15881&gt;0,INDEX(Q15881:Q37605,MATCH(TRUE,INDEX(Q15881:Q37605="",,),0)-1),"")</f>
        <v>6</v>
      </c>
      <c r="Q15881">
        <f t="shared" si="413"/>
        <v>4</v>
      </c>
      <c r="R15881">
        <f t="shared" si="414"/>
        <v>0</v>
      </c>
    </row>
    <row r="15882" spans="1:18" x14ac:dyDescent="0.3">
      <c r="A15882" t="s">
        <v>1111</v>
      </c>
      <c r="B15882" s="1">
        <v>38496</v>
      </c>
      <c r="C15882" t="s">
        <v>1112</v>
      </c>
      <c r="D15882" t="s">
        <v>1124</v>
      </c>
      <c r="E15882" t="s">
        <v>1125</v>
      </c>
      <c r="G15882" s="6" t="s">
        <v>29</v>
      </c>
      <c r="H15882" t="s">
        <v>30</v>
      </c>
      <c r="I15882" t="s">
        <v>21</v>
      </c>
      <c r="J15882" t="s">
        <v>22</v>
      </c>
      <c r="K15882">
        <v>26.4</v>
      </c>
      <c r="L15882">
        <v>159</v>
      </c>
      <c r="M15882" t="s">
        <v>793</v>
      </c>
      <c r="N15882">
        <v>159</v>
      </c>
      <c r="P15882" cm="1">
        <f t="array" ref="P15882">IF(Q15882&gt;0,INDEX(Q15882:Q37606,MATCH(TRUE,INDEX(Q15882:Q37606="",,),0)-1),"")</f>
        <v>6</v>
      </c>
      <c r="Q15882">
        <f t="shared" si="413"/>
        <v>4</v>
      </c>
      <c r="R15882">
        <f t="shared" si="414"/>
        <v>0</v>
      </c>
    </row>
    <row r="15883" spans="1:18" x14ac:dyDescent="0.3">
      <c r="A15883" t="s">
        <v>1111</v>
      </c>
      <c r="B15883" s="1">
        <v>38496</v>
      </c>
      <c r="C15883" t="s">
        <v>1112</v>
      </c>
      <c r="D15883" t="s">
        <v>1124</v>
      </c>
      <c r="E15883" t="s">
        <v>1125</v>
      </c>
      <c r="G15883" s="6" t="s">
        <v>29</v>
      </c>
      <c r="H15883" t="s">
        <v>196</v>
      </c>
      <c r="I15883" t="s">
        <v>21</v>
      </c>
      <c r="J15883" t="s">
        <v>22</v>
      </c>
      <c r="K15883">
        <v>8</v>
      </c>
      <c r="L15883">
        <v>219</v>
      </c>
      <c r="M15883" t="s">
        <v>793</v>
      </c>
      <c r="N15883">
        <v>219</v>
      </c>
      <c r="P15883" cm="1">
        <f t="array" ref="P15883">IF(Q15883&gt;0,INDEX(Q15883:Q37607,MATCH(TRUE,INDEX(Q15883:Q37607="",,),0)-1),"")</f>
        <v>6</v>
      </c>
      <c r="Q15883">
        <f t="shared" si="413"/>
        <v>4</v>
      </c>
      <c r="R15883">
        <f t="shared" si="414"/>
        <v>0</v>
      </c>
    </row>
    <row r="15884" spans="1:18" x14ac:dyDescent="0.3">
      <c r="A15884" t="s">
        <v>1111</v>
      </c>
      <c r="B15884" s="1">
        <v>38496</v>
      </c>
      <c r="C15884" t="s">
        <v>1112</v>
      </c>
      <c r="D15884" t="s">
        <v>1124</v>
      </c>
      <c r="E15884" t="s">
        <v>1125</v>
      </c>
      <c r="G15884" s="6" t="s">
        <v>29</v>
      </c>
      <c r="H15884" t="s">
        <v>206</v>
      </c>
      <c r="I15884" t="s">
        <v>21</v>
      </c>
      <c r="J15884" t="s">
        <v>22</v>
      </c>
      <c r="K15884">
        <v>0.4</v>
      </c>
      <c r="L15884">
        <v>100</v>
      </c>
      <c r="M15884" t="s">
        <v>793</v>
      </c>
      <c r="N15884">
        <v>100</v>
      </c>
      <c r="P15884" cm="1">
        <f t="array" ref="P15884">IF(Q15884&gt;0,INDEX(Q15884:Q37608,MATCH(TRUE,INDEX(Q15884:Q37608="",,),0)-1),"")</f>
        <v>6</v>
      </c>
      <c r="Q15884">
        <f t="shared" si="413"/>
        <v>4</v>
      </c>
      <c r="R15884">
        <f t="shared" si="414"/>
        <v>0</v>
      </c>
    </row>
    <row r="15885" spans="1:18" x14ac:dyDescent="0.3">
      <c r="A15885" t="s">
        <v>1111</v>
      </c>
      <c r="B15885" s="1">
        <v>38496</v>
      </c>
      <c r="C15885" t="s">
        <v>1112</v>
      </c>
      <c r="D15885" t="s">
        <v>1124</v>
      </c>
      <c r="E15885" t="s">
        <v>1125</v>
      </c>
      <c r="G15885" s="6" t="s">
        <v>29</v>
      </c>
      <c r="H15885" t="s">
        <v>214</v>
      </c>
      <c r="I15885" t="s">
        <v>21</v>
      </c>
      <c r="J15885" t="s">
        <v>22</v>
      </c>
      <c r="K15885">
        <v>18.399999999999999</v>
      </c>
      <c r="L15885">
        <v>109</v>
      </c>
      <c r="M15885" t="s">
        <v>793</v>
      </c>
      <c r="N15885">
        <v>109</v>
      </c>
      <c r="P15885" cm="1">
        <f t="array" ref="P15885">IF(Q15885&gt;0,INDEX(Q15885:Q37609,MATCH(TRUE,INDEX(Q15885:Q37609="",,),0)-1),"")</f>
        <v>6</v>
      </c>
      <c r="Q15885">
        <f t="shared" si="413"/>
        <v>4</v>
      </c>
      <c r="R15885">
        <f t="shared" si="414"/>
        <v>0</v>
      </c>
    </row>
    <row r="15886" spans="1:18" x14ac:dyDescent="0.3">
      <c r="A15886" t="s">
        <v>1111</v>
      </c>
      <c r="B15886" s="1">
        <v>38496</v>
      </c>
      <c r="C15886" t="s">
        <v>1112</v>
      </c>
      <c r="D15886" t="s">
        <v>1124</v>
      </c>
      <c r="E15886" t="s">
        <v>1125</v>
      </c>
      <c r="G15886" s="6" t="s">
        <v>29</v>
      </c>
      <c r="H15886" t="s">
        <v>406</v>
      </c>
      <c r="I15886" t="s">
        <v>21</v>
      </c>
      <c r="J15886" t="s">
        <v>22</v>
      </c>
      <c r="K15886">
        <v>34</v>
      </c>
      <c r="L15886">
        <v>81</v>
      </c>
      <c r="M15886" t="s">
        <v>793</v>
      </c>
      <c r="N15886">
        <v>81</v>
      </c>
      <c r="P15886" cm="1">
        <f t="array" ref="P15886">IF(Q15886&gt;0,INDEX(Q15886:Q37610,MATCH(TRUE,INDEX(Q15886:Q37610="",,),0)-1),"")</f>
        <v>6</v>
      </c>
      <c r="Q15886">
        <f t="shared" si="413"/>
        <v>4</v>
      </c>
      <c r="R15886">
        <f t="shared" si="414"/>
        <v>0</v>
      </c>
    </row>
    <row r="15887" spans="1:18" x14ac:dyDescent="0.3">
      <c r="A15887" t="s">
        <v>1111</v>
      </c>
      <c r="B15887" s="1">
        <v>38496</v>
      </c>
      <c r="C15887" t="s">
        <v>1112</v>
      </c>
      <c r="D15887" t="s">
        <v>1124</v>
      </c>
      <c r="E15887" t="s">
        <v>1125</v>
      </c>
      <c r="G15887" s="6" t="s">
        <v>29</v>
      </c>
      <c r="H15887" t="s">
        <v>99</v>
      </c>
      <c r="I15887" t="s">
        <v>21</v>
      </c>
      <c r="J15887" t="s">
        <v>22</v>
      </c>
      <c r="K15887">
        <v>4.3</v>
      </c>
      <c r="L15887">
        <v>114</v>
      </c>
      <c r="M15887" t="s">
        <v>793</v>
      </c>
      <c r="N15887">
        <v>114</v>
      </c>
      <c r="P15887" cm="1">
        <f t="array" ref="P15887">IF(Q15887&gt;0,INDEX(Q15887:Q37611,MATCH(TRUE,INDEX(Q15887:Q37611="",,),0)-1),"")</f>
        <v>6</v>
      </c>
      <c r="Q15887">
        <f t="shared" si="413"/>
        <v>4</v>
      </c>
      <c r="R15887">
        <f t="shared" si="414"/>
        <v>0</v>
      </c>
    </row>
    <row r="15888" spans="1:18" x14ac:dyDescent="0.3">
      <c r="A15888" t="s">
        <v>1111</v>
      </c>
      <c r="B15888" s="1">
        <v>38496</v>
      </c>
      <c r="C15888" t="s">
        <v>1112</v>
      </c>
      <c r="D15888" t="s">
        <v>1124</v>
      </c>
      <c r="E15888" t="s">
        <v>1125</v>
      </c>
      <c r="G15888" s="6" t="s">
        <v>29</v>
      </c>
      <c r="H15888" t="s">
        <v>154</v>
      </c>
      <c r="I15888" t="s">
        <v>21</v>
      </c>
      <c r="J15888" t="s">
        <v>22</v>
      </c>
      <c r="K15888">
        <v>0.1</v>
      </c>
      <c r="L15888">
        <v>329</v>
      </c>
      <c r="M15888" t="s">
        <v>793</v>
      </c>
      <c r="N15888">
        <v>329</v>
      </c>
      <c r="P15888" cm="1">
        <f t="array" ref="P15888">IF(Q15888&gt;0,INDEX(Q15888:Q37612,MATCH(TRUE,INDEX(Q15888:Q37612="",,),0)-1),"")</f>
        <v>6</v>
      </c>
      <c r="Q15888">
        <f t="shared" si="413"/>
        <v>4</v>
      </c>
      <c r="R15888">
        <f t="shared" si="414"/>
        <v>0</v>
      </c>
    </row>
    <row r="15889" spans="1:18" x14ac:dyDescent="0.3">
      <c r="A15889" t="s">
        <v>1111</v>
      </c>
      <c r="B15889" s="1">
        <v>38496</v>
      </c>
      <c r="C15889" t="s">
        <v>1112</v>
      </c>
      <c r="D15889" t="s">
        <v>1124</v>
      </c>
      <c r="E15889" t="s">
        <v>1125</v>
      </c>
      <c r="G15889" s="6" t="s">
        <v>29</v>
      </c>
      <c r="H15889" t="s">
        <v>99</v>
      </c>
      <c r="I15889" t="s">
        <v>26</v>
      </c>
      <c r="J15889" t="s">
        <v>27</v>
      </c>
      <c r="K15889">
        <v>59</v>
      </c>
      <c r="L15889">
        <v>9.15</v>
      </c>
      <c r="M15889" t="s">
        <v>793</v>
      </c>
      <c r="N15889">
        <v>9.15</v>
      </c>
      <c r="P15889" cm="1">
        <f t="array" ref="P15889">IF(Q15889&gt;0,INDEX(Q15889:Q37613,MATCH(TRUE,INDEX(Q15889:Q37613="",,),0)-1),"")</f>
        <v>6</v>
      </c>
      <c r="Q15889">
        <f t="shared" si="413"/>
        <v>4</v>
      </c>
      <c r="R15889">
        <f t="shared" si="414"/>
        <v>0</v>
      </c>
    </row>
    <row r="15890" spans="1:18" x14ac:dyDescent="0.3">
      <c r="A15890" t="s">
        <v>1111</v>
      </c>
      <c r="B15890" s="1">
        <v>38496</v>
      </c>
      <c r="C15890" t="s">
        <v>1112</v>
      </c>
      <c r="D15890" t="s">
        <v>1124</v>
      </c>
      <c r="E15890" t="s">
        <v>1125</v>
      </c>
      <c r="G15890" s="6" t="s">
        <v>29</v>
      </c>
      <c r="H15890" t="s">
        <v>63</v>
      </c>
      <c r="I15890" t="s">
        <v>26</v>
      </c>
      <c r="J15890" t="s">
        <v>27</v>
      </c>
      <c r="K15890">
        <v>82</v>
      </c>
      <c r="L15890">
        <v>13.5</v>
      </c>
      <c r="M15890" t="s">
        <v>793</v>
      </c>
      <c r="N15890">
        <v>13.5</v>
      </c>
      <c r="P15890" cm="1">
        <f t="array" ref="P15890">IF(Q15890&gt;0,INDEX(Q15890:Q37614,MATCH(TRUE,INDEX(Q15890:Q37614="",,),0)-1),"")</f>
        <v>6</v>
      </c>
      <c r="Q15890">
        <f t="shared" si="413"/>
        <v>4</v>
      </c>
      <c r="R15890">
        <f t="shared" si="414"/>
        <v>0</v>
      </c>
    </row>
    <row r="15891" spans="1:18" x14ac:dyDescent="0.3">
      <c r="A15891" t="s">
        <v>1111</v>
      </c>
      <c r="B15891" s="1">
        <v>38496</v>
      </c>
      <c r="C15891" t="s">
        <v>1112</v>
      </c>
      <c r="D15891" t="s">
        <v>1124</v>
      </c>
      <c r="E15891" t="s">
        <v>1125</v>
      </c>
      <c r="G15891" s="6" t="s">
        <v>29</v>
      </c>
      <c r="H15891" t="s">
        <v>70</v>
      </c>
      <c r="I15891" t="s">
        <v>26</v>
      </c>
      <c r="J15891" t="s">
        <v>27</v>
      </c>
      <c r="K15891">
        <v>171</v>
      </c>
      <c r="L15891">
        <v>13.3</v>
      </c>
      <c r="M15891" t="s">
        <v>793</v>
      </c>
      <c r="N15891">
        <v>13.3</v>
      </c>
      <c r="P15891" cm="1">
        <f t="array" ref="P15891">IF(Q15891&gt;0,INDEX(Q15891:Q37615,MATCH(TRUE,INDEX(Q15891:Q37615="",,),0)-1),"")</f>
        <v>6</v>
      </c>
      <c r="Q15891">
        <f t="shared" si="413"/>
        <v>4</v>
      </c>
      <c r="R15891">
        <f t="shared" si="414"/>
        <v>0</v>
      </c>
    </row>
    <row r="15892" spans="1:18" x14ac:dyDescent="0.3">
      <c r="A15892" t="s">
        <v>1111</v>
      </c>
      <c r="B15892" s="1">
        <v>38496</v>
      </c>
      <c r="C15892" t="s">
        <v>1112</v>
      </c>
      <c r="D15892" t="s">
        <v>1124</v>
      </c>
      <c r="E15892" t="s">
        <v>1125</v>
      </c>
      <c r="G15892" t="s">
        <v>19</v>
      </c>
      <c r="H15892" t="s">
        <v>194</v>
      </c>
      <c r="I15892" t="s">
        <v>21</v>
      </c>
      <c r="J15892" t="s">
        <v>22</v>
      </c>
      <c r="K15892">
        <v>95.4</v>
      </c>
      <c r="L15892">
        <v>789</v>
      </c>
      <c r="M15892" t="s">
        <v>1122</v>
      </c>
      <c r="N15892">
        <v>1075</v>
      </c>
      <c r="P15892" cm="1">
        <f t="array" ref="P15892">IF(Q15892&gt;0,INDEX(Q15892:Q37616,MATCH(TRUE,INDEX(Q15892:Q37616="",,),0)-1),"")</f>
        <v>6</v>
      </c>
      <c r="Q15892">
        <f t="shared" si="413"/>
        <v>5</v>
      </c>
      <c r="R15892">
        <f t="shared" si="414"/>
        <v>0</v>
      </c>
    </row>
    <row r="15893" spans="1:18" x14ac:dyDescent="0.3">
      <c r="A15893" t="s">
        <v>1111</v>
      </c>
      <c r="B15893" s="1">
        <v>38496</v>
      </c>
      <c r="C15893" t="s">
        <v>1112</v>
      </c>
      <c r="D15893" t="s">
        <v>1124</v>
      </c>
      <c r="E15893" t="s">
        <v>1125</v>
      </c>
      <c r="G15893" t="s">
        <v>19</v>
      </c>
      <c r="H15893" t="s">
        <v>64</v>
      </c>
      <c r="I15893" t="s">
        <v>26</v>
      </c>
      <c r="J15893" t="s">
        <v>27</v>
      </c>
      <c r="K15893">
        <v>3092</v>
      </c>
      <c r="L15893">
        <v>11.9</v>
      </c>
      <c r="M15893" t="s">
        <v>1122</v>
      </c>
      <c r="N15893">
        <v>40</v>
      </c>
      <c r="P15893" cm="1">
        <f t="array" ref="P15893">IF(Q15893&gt;0,INDEX(Q15893:Q37617,MATCH(TRUE,INDEX(Q15893:Q37617="",,),0)-1),"")</f>
        <v>6</v>
      </c>
      <c r="Q15893">
        <f t="shared" si="413"/>
        <v>5</v>
      </c>
      <c r="R15893">
        <f t="shared" si="414"/>
        <v>0</v>
      </c>
    </row>
    <row r="15894" spans="1:18" x14ac:dyDescent="0.3">
      <c r="A15894" t="s">
        <v>1111</v>
      </c>
      <c r="B15894" s="1">
        <v>38496</v>
      </c>
      <c r="C15894" t="s">
        <v>1112</v>
      </c>
      <c r="D15894" t="s">
        <v>1124</v>
      </c>
      <c r="E15894" t="s">
        <v>1125</v>
      </c>
      <c r="G15894" s="6" t="s">
        <v>29</v>
      </c>
      <c r="H15894" t="s">
        <v>30</v>
      </c>
      <c r="I15894" t="s">
        <v>21</v>
      </c>
      <c r="J15894" t="s">
        <v>22</v>
      </c>
      <c r="K15894">
        <v>26.4</v>
      </c>
      <c r="L15894">
        <v>159</v>
      </c>
      <c r="M15894" t="s">
        <v>1122</v>
      </c>
      <c r="N15894">
        <v>159</v>
      </c>
      <c r="P15894" cm="1">
        <f t="array" ref="P15894">IF(Q15894&gt;0,INDEX(Q15894:Q37618,MATCH(TRUE,INDEX(Q15894:Q37618="",,),0)-1),"")</f>
        <v>6</v>
      </c>
      <c r="Q15894">
        <f t="shared" si="413"/>
        <v>5</v>
      </c>
      <c r="R15894">
        <f t="shared" si="414"/>
        <v>0</v>
      </c>
    </row>
    <row r="15895" spans="1:18" x14ac:dyDescent="0.3">
      <c r="A15895" t="s">
        <v>1111</v>
      </c>
      <c r="B15895" s="1">
        <v>38496</v>
      </c>
      <c r="C15895" t="s">
        <v>1112</v>
      </c>
      <c r="D15895" t="s">
        <v>1124</v>
      </c>
      <c r="E15895" t="s">
        <v>1125</v>
      </c>
      <c r="G15895" s="6" t="s">
        <v>29</v>
      </c>
      <c r="H15895" t="s">
        <v>196</v>
      </c>
      <c r="I15895" t="s">
        <v>21</v>
      </c>
      <c r="J15895" t="s">
        <v>22</v>
      </c>
      <c r="K15895">
        <v>8</v>
      </c>
      <c r="L15895">
        <v>219</v>
      </c>
      <c r="M15895" t="s">
        <v>1122</v>
      </c>
      <c r="N15895">
        <v>219</v>
      </c>
      <c r="P15895" cm="1">
        <f t="array" ref="P15895">IF(Q15895&gt;0,INDEX(Q15895:Q37619,MATCH(TRUE,INDEX(Q15895:Q37619="",,),0)-1),"")</f>
        <v>6</v>
      </c>
      <c r="Q15895">
        <f t="shared" si="413"/>
        <v>5</v>
      </c>
      <c r="R15895">
        <f t="shared" si="414"/>
        <v>0</v>
      </c>
    </row>
    <row r="15896" spans="1:18" x14ac:dyDescent="0.3">
      <c r="A15896" t="s">
        <v>1111</v>
      </c>
      <c r="B15896" s="1">
        <v>38496</v>
      </c>
      <c r="C15896" t="s">
        <v>1112</v>
      </c>
      <c r="D15896" t="s">
        <v>1124</v>
      </c>
      <c r="E15896" t="s">
        <v>1125</v>
      </c>
      <c r="G15896" s="6" t="s">
        <v>29</v>
      </c>
      <c r="H15896" t="s">
        <v>206</v>
      </c>
      <c r="I15896" t="s">
        <v>21</v>
      </c>
      <c r="J15896" t="s">
        <v>22</v>
      </c>
      <c r="K15896">
        <v>0.4</v>
      </c>
      <c r="L15896">
        <v>100</v>
      </c>
      <c r="M15896" t="s">
        <v>1122</v>
      </c>
      <c r="N15896">
        <v>100</v>
      </c>
      <c r="P15896" cm="1">
        <f t="array" ref="P15896">IF(Q15896&gt;0,INDEX(Q15896:Q37620,MATCH(TRUE,INDEX(Q15896:Q37620="",,),0)-1),"")</f>
        <v>6</v>
      </c>
      <c r="Q15896">
        <f t="shared" si="413"/>
        <v>5</v>
      </c>
      <c r="R15896">
        <f t="shared" si="414"/>
        <v>0</v>
      </c>
    </row>
    <row r="15897" spans="1:18" x14ac:dyDescent="0.3">
      <c r="A15897" t="s">
        <v>1111</v>
      </c>
      <c r="B15897" s="1">
        <v>38496</v>
      </c>
      <c r="C15897" t="s">
        <v>1112</v>
      </c>
      <c r="D15897" t="s">
        <v>1124</v>
      </c>
      <c r="E15897" t="s">
        <v>1125</v>
      </c>
      <c r="G15897" s="6" t="s">
        <v>29</v>
      </c>
      <c r="H15897" t="s">
        <v>214</v>
      </c>
      <c r="I15897" t="s">
        <v>21</v>
      </c>
      <c r="J15897" t="s">
        <v>22</v>
      </c>
      <c r="K15897">
        <v>18.399999999999999</v>
      </c>
      <c r="L15897">
        <v>109</v>
      </c>
      <c r="M15897" t="s">
        <v>1122</v>
      </c>
      <c r="N15897">
        <v>109</v>
      </c>
      <c r="P15897" cm="1">
        <f t="array" ref="P15897">IF(Q15897&gt;0,INDEX(Q15897:Q37621,MATCH(TRUE,INDEX(Q15897:Q37621="",,),0)-1),"")</f>
        <v>6</v>
      </c>
      <c r="Q15897">
        <f t="shared" si="413"/>
        <v>5</v>
      </c>
      <c r="R15897">
        <f t="shared" si="414"/>
        <v>0</v>
      </c>
    </row>
    <row r="15898" spans="1:18" x14ac:dyDescent="0.3">
      <c r="A15898" t="s">
        <v>1111</v>
      </c>
      <c r="B15898" s="1">
        <v>38496</v>
      </c>
      <c r="C15898" t="s">
        <v>1112</v>
      </c>
      <c r="D15898" t="s">
        <v>1124</v>
      </c>
      <c r="E15898" t="s">
        <v>1125</v>
      </c>
      <c r="G15898" s="6" t="s">
        <v>29</v>
      </c>
      <c r="H15898" t="s">
        <v>406</v>
      </c>
      <c r="I15898" t="s">
        <v>21</v>
      </c>
      <c r="J15898" t="s">
        <v>22</v>
      </c>
      <c r="K15898">
        <v>34</v>
      </c>
      <c r="L15898">
        <v>81</v>
      </c>
      <c r="M15898" t="s">
        <v>1122</v>
      </c>
      <c r="N15898">
        <v>81</v>
      </c>
      <c r="P15898" cm="1">
        <f t="array" ref="P15898">IF(Q15898&gt;0,INDEX(Q15898:Q37622,MATCH(TRUE,INDEX(Q15898:Q37622="",,),0)-1),"")</f>
        <v>6</v>
      </c>
      <c r="Q15898">
        <f t="shared" si="413"/>
        <v>5</v>
      </c>
      <c r="R15898">
        <f t="shared" si="414"/>
        <v>0</v>
      </c>
    </row>
    <row r="15899" spans="1:18" x14ac:dyDescent="0.3">
      <c r="A15899" t="s">
        <v>1111</v>
      </c>
      <c r="B15899" s="1">
        <v>38496</v>
      </c>
      <c r="C15899" t="s">
        <v>1112</v>
      </c>
      <c r="D15899" t="s">
        <v>1124</v>
      </c>
      <c r="E15899" t="s">
        <v>1125</v>
      </c>
      <c r="G15899" s="6" t="s">
        <v>29</v>
      </c>
      <c r="H15899" t="s">
        <v>99</v>
      </c>
      <c r="I15899" t="s">
        <v>21</v>
      </c>
      <c r="J15899" t="s">
        <v>22</v>
      </c>
      <c r="K15899">
        <v>4.3</v>
      </c>
      <c r="L15899">
        <v>114</v>
      </c>
      <c r="M15899" t="s">
        <v>1122</v>
      </c>
      <c r="N15899">
        <v>114</v>
      </c>
      <c r="P15899" cm="1">
        <f t="array" ref="P15899">IF(Q15899&gt;0,INDEX(Q15899:Q37623,MATCH(TRUE,INDEX(Q15899:Q37623="",,),0)-1),"")</f>
        <v>6</v>
      </c>
      <c r="Q15899">
        <f t="shared" si="413"/>
        <v>5</v>
      </c>
      <c r="R15899">
        <f t="shared" si="414"/>
        <v>0</v>
      </c>
    </row>
    <row r="15900" spans="1:18" x14ac:dyDescent="0.3">
      <c r="A15900" t="s">
        <v>1111</v>
      </c>
      <c r="B15900" s="1">
        <v>38496</v>
      </c>
      <c r="C15900" t="s">
        <v>1112</v>
      </c>
      <c r="D15900" t="s">
        <v>1124</v>
      </c>
      <c r="E15900" t="s">
        <v>1125</v>
      </c>
      <c r="G15900" s="6" t="s">
        <v>29</v>
      </c>
      <c r="H15900" t="s">
        <v>154</v>
      </c>
      <c r="I15900" t="s">
        <v>21</v>
      </c>
      <c r="J15900" t="s">
        <v>22</v>
      </c>
      <c r="K15900">
        <v>0.1</v>
      </c>
      <c r="L15900">
        <v>329</v>
      </c>
      <c r="M15900" t="s">
        <v>1122</v>
      </c>
      <c r="N15900">
        <v>329</v>
      </c>
      <c r="P15900" cm="1">
        <f t="array" ref="P15900">IF(Q15900&gt;0,INDEX(Q15900:Q37624,MATCH(TRUE,INDEX(Q15900:Q37624="",,),0)-1),"")</f>
        <v>6</v>
      </c>
      <c r="Q15900">
        <f t="shared" si="413"/>
        <v>5</v>
      </c>
      <c r="R15900">
        <f t="shared" si="414"/>
        <v>0</v>
      </c>
    </row>
    <row r="15901" spans="1:18" x14ac:dyDescent="0.3">
      <c r="A15901" t="s">
        <v>1111</v>
      </c>
      <c r="B15901" s="1">
        <v>38496</v>
      </c>
      <c r="C15901" t="s">
        <v>1112</v>
      </c>
      <c r="D15901" t="s">
        <v>1124</v>
      </c>
      <c r="E15901" t="s">
        <v>1125</v>
      </c>
      <c r="G15901" s="6" t="s">
        <v>29</v>
      </c>
      <c r="H15901" t="s">
        <v>99</v>
      </c>
      <c r="I15901" t="s">
        <v>26</v>
      </c>
      <c r="J15901" t="s">
        <v>27</v>
      </c>
      <c r="K15901">
        <v>59</v>
      </c>
      <c r="L15901">
        <v>9.15</v>
      </c>
      <c r="M15901" t="s">
        <v>1122</v>
      </c>
      <c r="N15901">
        <v>9.15</v>
      </c>
      <c r="P15901" cm="1">
        <f t="array" ref="P15901">IF(Q15901&gt;0,INDEX(Q15901:Q37625,MATCH(TRUE,INDEX(Q15901:Q37625="",,),0)-1),"")</f>
        <v>6</v>
      </c>
      <c r="Q15901">
        <f t="shared" si="413"/>
        <v>5</v>
      </c>
      <c r="R15901">
        <f t="shared" si="414"/>
        <v>0</v>
      </c>
    </row>
    <row r="15902" spans="1:18" x14ac:dyDescent="0.3">
      <c r="A15902" t="s">
        <v>1111</v>
      </c>
      <c r="B15902" s="1">
        <v>38496</v>
      </c>
      <c r="C15902" t="s">
        <v>1112</v>
      </c>
      <c r="D15902" t="s">
        <v>1124</v>
      </c>
      <c r="E15902" t="s">
        <v>1125</v>
      </c>
      <c r="G15902" s="6" t="s">
        <v>29</v>
      </c>
      <c r="H15902" t="s">
        <v>63</v>
      </c>
      <c r="I15902" t="s">
        <v>26</v>
      </c>
      <c r="J15902" t="s">
        <v>27</v>
      </c>
      <c r="K15902">
        <v>82</v>
      </c>
      <c r="L15902">
        <v>13.5</v>
      </c>
      <c r="M15902" t="s">
        <v>1122</v>
      </c>
      <c r="N15902">
        <v>13.5</v>
      </c>
      <c r="P15902" cm="1">
        <f t="array" ref="P15902">IF(Q15902&gt;0,INDEX(Q15902:Q37626,MATCH(TRUE,INDEX(Q15902:Q37626="",,),0)-1),"")</f>
        <v>6</v>
      </c>
      <c r="Q15902">
        <f t="shared" si="413"/>
        <v>5</v>
      </c>
      <c r="R15902">
        <f t="shared" si="414"/>
        <v>0</v>
      </c>
    </row>
    <row r="15903" spans="1:18" x14ac:dyDescent="0.3">
      <c r="A15903" t="s">
        <v>1111</v>
      </c>
      <c r="B15903" s="1">
        <v>38496</v>
      </c>
      <c r="C15903" t="s">
        <v>1112</v>
      </c>
      <c r="D15903" t="s">
        <v>1124</v>
      </c>
      <c r="E15903" t="s">
        <v>1125</v>
      </c>
      <c r="G15903" s="6" t="s">
        <v>29</v>
      </c>
      <c r="H15903" t="s">
        <v>70</v>
      </c>
      <c r="I15903" t="s">
        <v>26</v>
      </c>
      <c r="J15903" t="s">
        <v>27</v>
      </c>
      <c r="K15903">
        <v>171</v>
      </c>
      <c r="L15903">
        <v>13.3</v>
      </c>
      <c r="M15903" t="s">
        <v>1122</v>
      </c>
      <c r="N15903">
        <v>13.3</v>
      </c>
      <c r="P15903" cm="1">
        <f t="array" ref="P15903">IF(Q15903&gt;0,INDEX(Q15903:Q37627,MATCH(TRUE,INDEX(Q15903:Q37627="",,),0)-1),"")</f>
        <v>6</v>
      </c>
      <c r="Q15903">
        <f t="shared" si="413"/>
        <v>5</v>
      </c>
      <c r="R15903">
        <f t="shared" si="414"/>
        <v>0</v>
      </c>
    </row>
    <row r="15904" spans="1:18" x14ac:dyDescent="0.3">
      <c r="A15904" t="s">
        <v>1111</v>
      </c>
      <c r="B15904" s="1">
        <v>38496</v>
      </c>
      <c r="C15904" t="s">
        <v>1112</v>
      </c>
      <c r="D15904" t="s">
        <v>1124</v>
      </c>
      <c r="E15904" t="s">
        <v>1125</v>
      </c>
      <c r="G15904" t="s">
        <v>19</v>
      </c>
      <c r="H15904" t="s">
        <v>194</v>
      </c>
      <c r="I15904" t="s">
        <v>21</v>
      </c>
      <c r="J15904" t="s">
        <v>22</v>
      </c>
      <c r="K15904">
        <v>95.4</v>
      </c>
      <c r="L15904">
        <v>789</v>
      </c>
      <c r="M15904" t="s">
        <v>1118</v>
      </c>
      <c r="N15904">
        <v>820</v>
      </c>
      <c r="P15904" cm="1">
        <f t="array" ref="P15904">IF(Q15904&gt;0,INDEX(Q15904:Q37628,MATCH(TRUE,INDEX(Q15904:Q37628="",,),0)-1),"")</f>
        <v>6</v>
      </c>
      <c r="Q15904">
        <f t="shared" si="413"/>
        <v>6</v>
      </c>
      <c r="R15904">
        <f t="shared" si="414"/>
        <v>0</v>
      </c>
    </row>
    <row r="15905" spans="1:18" x14ac:dyDescent="0.3">
      <c r="A15905" t="s">
        <v>1111</v>
      </c>
      <c r="B15905" s="1">
        <v>38496</v>
      </c>
      <c r="C15905" t="s">
        <v>1112</v>
      </c>
      <c r="D15905" t="s">
        <v>1124</v>
      </c>
      <c r="E15905" t="s">
        <v>1125</v>
      </c>
      <c r="G15905" t="s">
        <v>19</v>
      </c>
      <c r="H15905" t="s">
        <v>64</v>
      </c>
      <c r="I15905" t="s">
        <v>26</v>
      </c>
      <c r="J15905" t="s">
        <v>27</v>
      </c>
      <c r="K15905">
        <v>3092</v>
      </c>
      <c r="L15905">
        <v>11.9</v>
      </c>
      <c r="M15905" t="s">
        <v>1118</v>
      </c>
      <c r="N15905">
        <v>21</v>
      </c>
      <c r="P15905" cm="1">
        <f t="array" ref="P15905">IF(Q15905&gt;0,INDEX(Q15905:Q37629,MATCH(TRUE,INDEX(Q15905:Q37629="",,),0)-1),"")</f>
        <v>6</v>
      </c>
      <c r="Q15905">
        <f t="shared" si="413"/>
        <v>6</v>
      </c>
      <c r="R15905">
        <f t="shared" si="414"/>
        <v>0</v>
      </c>
    </row>
    <row r="15906" spans="1:18" x14ac:dyDescent="0.3">
      <c r="A15906" t="s">
        <v>1111</v>
      </c>
      <c r="B15906" s="1">
        <v>38496</v>
      </c>
      <c r="C15906" t="s">
        <v>1112</v>
      </c>
      <c r="D15906" t="s">
        <v>1124</v>
      </c>
      <c r="E15906" t="s">
        <v>1125</v>
      </c>
      <c r="G15906" s="6" t="s">
        <v>29</v>
      </c>
      <c r="H15906" t="s">
        <v>30</v>
      </c>
      <c r="I15906" t="s">
        <v>21</v>
      </c>
      <c r="J15906" t="s">
        <v>22</v>
      </c>
      <c r="K15906">
        <v>26.4</v>
      </c>
      <c r="L15906">
        <v>159</v>
      </c>
      <c r="M15906" t="s">
        <v>1118</v>
      </c>
      <c r="N15906">
        <v>159</v>
      </c>
      <c r="P15906" cm="1">
        <f t="array" ref="P15906">IF(Q15906&gt;0,INDEX(Q15906:Q37630,MATCH(TRUE,INDEX(Q15906:Q37630="",,),0)-1),"")</f>
        <v>6</v>
      </c>
      <c r="Q15906">
        <f t="shared" si="413"/>
        <v>6</v>
      </c>
      <c r="R15906">
        <f t="shared" si="414"/>
        <v>0</v>
      </c>
    </row>
    <row r="15907" spans="1:18" x14ac:dyDescent="0.3">
      <c r="A15907" t="s">
        <v>1111</v>
      </c>
      <c r="B15907" s="1">
        <v>38496</v>
      </c>
      <c r="C15907" t="s">
        <v>1112</v>
      </c>
      <c r="D15907" t="s">
        <v>1124</v>
      </c>
      <c r="E15907" t="s">
        <v>1125</v>
      </c>
      <c r="G15907" s="6" t="s">
        <v>29</v>
      </c>
      <c r="H15907" t="s">
        <v>196</v>
      </c>
      <c r="I15907" t="s">
        <v>21</v>
      </c>
      <c r="J15907" t="s">
        <v>22</v>
      </c>
      <c r="K15907">
        <v>8</v>
      </c>
      <c r="L15907">
        <v>219</v>
      </c>
      <c r="M15907" t="s">
        <v>1118</v>
      </c>
      <c r="N15907">
        <v>219</v>
      </c>
      <c r="P15907" cm="1">
        <f t="array" ref="P15907">IF(Q15907&gt;0,INDEX(Q15907:Q37631,MATCH(TRUE,INDEX(Q15907:Q37631="",,),0)-1),"")</f>
        <v>6</v>
      </c>
      <c r="Q15907">
        <f t="shared" si="413"/>
        <v>6</v>
      </c>
      <c r="R15907">
        <f t="shared" si="414"/>
        <v>0</v>
      </c>
    </row>
    <row r="15908" spans="1:18" x14ac:dyDescent="0.3">
      <c r="A15908" t="s">
        <v>1111</v>
      </c>
      <c r="B15908" s="1">
        <v>38496</v>
      </c>
      <c r="C15908" t="s">
        <v>1112</v>
      </c>
      <c r="D15908" t="s">
        <v>1124</v>
      </c>
      <c r="E15908" t="s">
        <v>1125</v>
      </c>
      <c r="G15908" s="6" t="s">
        <v>29</v>
      </c>
      <c r="H15908" t="s">
        <v>206</v>
      </c>
      <c r="I15908" t="s">
        <v>21</v>
      </c>
      <c r="J15908" t="s">
        <v>22</v>
      </c>
      <c r="K15908">
        <v>0.4</v>
      </c>
      <c r="L15908">
        <v>100</v>
      </c>
      <c r="M15908" t="s">
        <v>1118</v>
      </c>
      <c r="N15908">
        <v>100</v>
      </c>
      <c r="P15908" cm="1">
        <f t="array" ref="P15908">IF(Q15908&gt;0,INDEX(Q15908:Q37632,MATCH(TRUE,INDEX(Q15908:Q37632="",,),0)-1),"")</f>
        <v>6</v>
      </c>
      <c r="Q15908">
        <f t="shared" si="413"/>
        <v>6</v>
      </c>
      <c r="R15908">
        <f t="shared" si="414"/>
        <v>0</v>
      </c>
    </row>
    <row r="15909" spans="1:18" x14ac:dyDescent="0.3">
      <c r="A15909" t="s">
        <v>1111</v>
      </c>
      <c r="B15909" s="1">
        <v>38496</v>
      </c>
      <c r="C15909" t="s">
        <v>1112</v>
      </c>
      <c r="D15909" t="s">
        <v>1124</v>
      </c>
      <c r="E15909" t="s">
        <v>1125</v>
      </c>
      <c r="G15909" s="6" t="s">
        <v>29</v>
      </c>
      <c r="H15909" t="s">
        <v>214</v>
      </c>
      <c r="I15909" t="s">
        <v>21</v>
      </c>
      <c r="J15909" t="s">
        <v>22</v>
      </c>
      <c r="K15909">
        <v>18.399999999999999</v>
      </c>
      <c r="L15909">
        <v>109</v>
      </c>
      <c r="M15909" t="s">
        <v>1118</v>
      </c>
      <c r="N15909">
        <v>109</v>
      </c>
      <c r="P15909" cm="1">
        <f t="array" ref="P15909">IF(Q15909&gt;0,INDEX(Q15909:Q37633,MATCH(TRUE,INDEX(Q15909:Q37633="",,),0)-1),"")</f>
        <v>6</v>
      </c>
      <c r="Q15909">
        <f t="shared" ref="Q15909:Q15915" si="415">INT((ROW()-15844)/12)+1</f>
        <v>6</v>
      </c>
      <c r="R15909">
        <f t="shared" si="414"/>
        <v>0</v>
      </c>
    </row>
    <row r="15910" spans="1:18" x14ac:dyDescent="0.3">
      <c r="A15910" t="s">
        <v>1111</v>
      </c>
      <c r="B15910" s="1">
        <v>38496</v>
      </c>
      <c r="C15910" t="s">
        <v>1112</v>
      </c>
      <c r="D15910" t="s">
        <v>1124</v>
      </c>
      <c r="E15910" t="s">
        <v>1125</v>
      </c>
      <c r="G15910" s="6" t="s">
        <v>29</v>
      </c>
      <c r="H15910" t="s">
        <v>406</v>
      </c>
      <c r="I15910" t="s">
        <v>21</v>
      </c>
      <c r="J15910" t="s">
        <v>22</v>
      </c>
      <c r="K15910">
        <v>34</v>
      </c>
      <c r="L15910">
        <v>81</v>
      </c>
      <c r="M15910" t="s">
        <v>1118</v>
      </c>
      <c r="N15910">
        <v>81</v>
      </c>
      <c r="P15910" cm="1">
        <f t="array" ref="P15910">IF(Q15910&gt;0,INDEX(Q15910:Q37634,MATCH(TRUE,INDEX(Q15910:Q37634="",,),0)-1),"")</f>
        <v>6</v>
      </c>
      <c r="Q15910">
        <f t="shared" si="415"/>
        <v>6</v>
      </c>
      <c r="R15910">
        <f t="shared" si="414"/>
        <v>0</v>
      </c>
    </row>
    <row r="15911" spans="1:18" x14ac:dyDescent="0.3">
      <c r="A15911" t="s">
        <v>1111</v>
      </c>
      <c r="B15911" s="1">
        <v>38496</v>
      </c>
      <c r="C15911" t="s">
        <v>1112</v>
      </c>
      <c r="D15911" t="s">
        <v>1124</v>
      </c>
      <c r="E15911" t="s">
        <v>1125</v>
      </c>
      <c r="G15911" s="6" t="s">
        <v>29</v>
      </c>
      <c r="H15911" t="s">
        <v>99</v>
      </c>
      <c r="I15911" t="s">
        <v>21</v>
      </c>
      <c r="J15911" t="s">
        <v>22</v>
      </c>
      <c r="K15911">
        <v>4.3</v>
      </c>
      <c r="L15911">
        <v>114</v>
      </c>
      <c r="M15911" t="s">
        <v>1118</v>
      </c>
      <c r="N15911">
        <v>114</v>
      </c>
      <c r="P15911" cm="1">
        <f t="array" ref="P15911">IF(Q15911&gt;0,INDEX(Q15911:Q37635,MATCH(TRUE,INDEX(Q15911:Q37635="",,),0)-1),"")</f>
        <v>6</v>
      </c>
      <c r="Q15911">
        <f t="shared" si="415"/>
        <v>6</v>
      </c>
      <c r="R15911">
        <f t="shared" si="414"/>
        <v>0</v>
      </c>
    </row>
    <row r="15912" spans="1:18" x14ac:dyDescent="0.3">
      <c r="A15912" t="s">
        <v>1111</v>
      </c>
      <c r="B15912" s="1">
        <v>38496</v>
      </c>
      <c r="C15912" t="s">
        <v>1112</v>
      </c>
      <c r="D15912" t="s">
        <v>1124</v>
      </c>
      <c r="E15912" t="s">
        <v>1125</v>
      </c>
      <c r="G15912" s="6" t="s">
        <v>29</v>
      </c>
      <c r="H15912" t="s">
        <v>154</v>
      </c>
      <c r="I15912" t="s">
        <v>21</v>
      </c>
      <c r="J15912" t="s">
        <v>22</v>
      </c>
      <c r="K15912">
        <v>0.1</v>
      </c>
      <c r="L15912">
        <v>329</v>
      </c>
      <c r="M15912" t="s">
        <v>1118</v>
      </c>
      <c r="N15912">
        <v>329</v>
      </c>
      <c r="P15912" cm="1">
        <f t="array" ref="P15912">IF(Q15912&gt;0,INDEX(Q15912:Q37636,MATCH(TRUE,INDEX(Q15912:Q37636="",,),0)-1),"")</f>
        <v>6</v>
      </c>
      <c r="Q15912">
        <f t="shared" si="415"/>
        <v>6</v>
      </c>
      <c r="R15912">
        <f t="shared" si="414"/>
        <v>0</v>
      </c>
    </row>
    <row r="15913" spans="1:18" x14ac:dyDescent="0.3">
      <c r="A15913" t="s">
        <v>1111</v>
      </c>
      <c r="B15913" s="1">
        <v>38496</v>
      </c>
      <c r="C15913" t="s">
        <v>1112</v>
      </c>
      <c r="D15913" t="s">
        <v>1124</v>
      </c>
      <c r="E15913" t="s">
        <v>1125</v>
      </c>
      <c r="G15913" s="6" t="s">
        <v>29</v>
      </c>
      <c r="H15913" t="s">
        <v>99</v>
      </c>
      <c r="I15913" t="s">
        <v>26</v>
      </c>
      <c r="J15913" t="s">
        <v>27</v>
      </c>
      <c r="K15913">
        <v>59</v>
      </c>
      <c r="L15913">
        <v>9.15</v>
      </c>
      <c r="M15913" t="s">
        <v>1118</v>
      </c>
      <c r="N15913">
        <v>9.15</v>
      </c>
      <c r="P15913" cm="1">
        <f t="array" ref="P15913">IF(Q15913&gt;0,INDEX(Q15913:Q37637,MATCH(TRUE,INDEX(Q15913:Q37637="",,),0)-1),"")</f>
        <v>6</v>
      </c>
      <c r="Q15913">
        <f t="shared" si="415"/>
        <v>6</v>
      </c>
      <c r="R15913">
        <f t="shared" si="414"/>
        <v>0</v>
      </c>
    </row>
    <row r="15914" spans="1:18" x14ac:dyDescent="0.3">
      <c r="A15914" t="s">
        <v>1111</v>
      </c>
      <c r="B15914" s="1">
        <v>38496</v>
      </c>
      <c r="C15914" t="s">
        <v>1112</v>
      </c>
      <c r="D15914" t="s">
        <v>1124</v>
      </c>
      <c r="E15914" t="s">
        <v>1125</v>
      </c>
      <c r="G15914" s="6" t="s">
        <v>29</v>
      </c>
      <c r="H15914" t="s">
        <v>63</v>
      </c>
      <c r="I15914" t="s">
        <v>26</v>
      </c>
      <c r="J15914" t="s">
        <v>27</v>
      </c>
      <c r="K15914">
        <v>82</v>
      </c>
      <c r="L15914">
        <v>13.5</v>
      </c>
      <c r="M15914" t="s">
        <v>1118</v>
      </c>
      <c r="N15914">
        <v>13.5</v>
      </c>
      <c r="P15914" cm="1">
        <f t="array" ref="P15914">IF(Q15914&gt;0,INDEX(Q15914:Q37638,MATCH(TRUE,INDEX(Q15914:Q37638="",,),0)-1),"")</f>
        <v>6</v>
      </c>
      <c r="Q15914">
        <f t="shared" si="415"/>
        <v>6</v>
      </c>
      <c r="R15914">
        <f t="shared" si="414"/>
        <v>0</v>
      </c>
    </row>
    <row r="15915" spans="1:18" x14ac:dyDescent="0.3">
      <c r="A15915" t="s">
        <v>1111</v>
      </c>
      <c r="B15915" s="1">
        <v>38496</v>
      </c>
      <c r="C15915" t="s">
        <v>1112</v>
      </c>
      <c r="D15915" t="s">
        <v>1124</v>
      </c>
      <c r="E15915" t="s">
        <v>1125</v>
      </c>
      <c r="G15915" s="6" t="s">
        <v>29</v>
      </c>
      <c r="H15915" t="s">
        <v>70</v>
      </c>
      <c r="I15915" t="s">
        <v>26</v>
      </c>
      <c r="J15915" t="s">
        <v>27</v>
      </c>
      <c r="K15915">
        <v>171</v>
      </c>
      <c r="L15915">
        <v>13.3</v>
      </c>
      <c r="M15915" t="s">
        <v>1118</v>
      </c>
      <c r="N15915">
        <v>13.3</v>
      </c>
      <c r="P15915" cm="1">
        <f t="array" ref="P15915">IF(Q15915&gt;0,INDEX(Q15915:Q37639,MATCH(TRUE,INDEX(Q15915:Q37639="",,),0)-1),"")</f>
        <v>6</v>
      </c>
      <c r="Q15915">
        <f t="shared" si="415"/>
        <v>6</v>
      </c>
      <c r="R15915">
        <f t="shared" si="414"/>
        <v>0</v>
      </c>
    </row>
    <row r="15916" spans="1:18" x14ac:dyDescent="0.3">
      <c r="P15916" t="str" cm="1">
        <f t="array" ref="P15916">IF(Q15916&gt;0,INDEX(Q15916:Q37640,MATCH(TRUE,INDEX(Q15916:Q37640="",,),0)-1),"")</f>
        <v/>
      </c>
      <c r="R15916" t="str">
        <f t="shared" si="414"/>
        <v/>
      </c>
    </row>
    <row r="15917" spans="1:18" x14ac:dyDescent="0.3">
      <c r="A15917" t="s">
        <v>1111</v>
      </c>
      <c r="B15917" s="1">
        <v>38496</v>
      </c>
      <c r="C15917" t="s">
        <v>1112</v>
      </c>
      <c r="D15917" t="s">
        <v>1126</v>
      </c>
      <c r="E15917" t="s">
        <v>1127</v>
      </c>
      <c r="G15917" t="s">
        <v>19</v>
      </c>
      <c r="H15917" t="s">
        <v>122</v>
      </c>
      <c r="I15917" t="s">
        <v>26</v>
      </c>
      <c r="J15917" t="s">
        <v>27</v>
      </c>
      <c r="K15917">
        <v>246</v>
      </c>
      <c r="L15917">
        <v>32.6</v>
      </c>
      <c r="M15917" t="s">
        <v>1123</v>
      </c>
      <c r="N15917">
        <v>40</v>
      </c>
      <c r="O15917" t="s">
        <v>24</v>
      </c>
      <c r="P15917" cm="1">
        <f t="array" ref="P15917">IF(Q15917&gt;0,INDEX(Q15917:Q37641,MATCH(TRUE,INDEX(Q15917:Q37641="",,),0)-1),"")</f>
        <v>4</v>
      </c>
      <c r="Q15917">
        <f>INT((ROW()-15917)/6)+1</f>
        <v>1</v>
      </c>
      <c r="R15917">
        <f t="shared" si="414"/>
        <v>0</v>
      </c>
    </row>
    <row r="15918" spans="1:18" x14ac:dyDescent="0.3">
      <c r="A15918" t="s">
        <v>1111</v>
      </c>
      <c r="B15918" s="1">
        <v>38496</v>
      </c>
      <c r="C15918" t="s">
        <v>1112</v>
      </c>
      <c r="D15918" t="s">
        <v>1126</v>
      </c>
      <c r="E15918" t="s">
        <v>1127</v>
      </c>
      <c r="G15918" t="s">
        <v>19</v>
      </c>
      <c r="H15918" t="s">
        <v>63</v>
      </c>
      <c r="I15918" t="s">
        <v>26</v>
      </c>
      <c r="J15918" t="s">
        <v>27</v>
      </c>
      <c r="K15918">
        <v>382</v>
      </c>
      <c r="L15918">
        <v>16.3</v>
      </c>
      <c r="M15918" t="s">
        <v>1123</v>
      </c>
      <c r="N15918">
        <v>40</v>
      </c>
      <c r="O15918" t="s">
        <v>24</v>
      </c>
      <c r="P15918" cm="1">
        <f t="array" ref="P15918">IF(Q15918&gt;0,INDEX(Q15918:Q37642,MATCH(TRUE,INDEX(Q15918:Q37642="",,),0)-1),"")</f>
        <v>4</v>
      </c>
      <c r="Q15918">
        <f t="shared" ref="Q15918:Q15940" si="416">INT((ROW()-15917)/6)+1</f>
        <v>1</v>
      </c>
      <c r="R15918">
        <f t="shared" si="414"/>
        <v>0</v>
      </c>
    </row>
    <row r="15919" spans="1:18" x14ac:dyDescent="0.3">
      <c r="A15919" t="s">
        <v>1111</v>
      </c>
      <c r="B15919" s="1">
        <v>38496</v>
      </c>
      <c r="C15919" t="s">
        <v>1112</v>
      </c>
      <c r="D15919" t="s">
        <v>1126</v>
      </c>
      <c r="E15919" t="s">
        <v>1127</v>
      </c>
      <c r="G15919" t="s">
        <v>19</v>
      </c>
      <c r="H15919" t="s">
        <v>70</v>
      </c>
      <c r="I15919" t="s">
        <v>26</v>
      </c>
      <c r="J15919" t="s">
        <v>27</v>
      </c>
      <c r="K15919">
        <v>150</v>
      </c>
      <c r="L15919">
        <v>15.2</v>
      </c>
      <c r="M15919" t="s">
        <v>1123</v>
      </c>
      <c r="N15919">
        <v>40</v>
      </c>
      <c r="O15919" t="s">
        <v>24</v>
      </c>
      <c r="P15919" cm="1">
        <f t="array" ref="P15919">IF(Q15919&gt;0,INDEX(Q15919:Q37643,MATCH(TRUE,INDEX(Q15919:Q37643="",,),0)-1),"")</f>
        <v>4</v>
      </c>
      <c r="Q15919">
        <f t="shared" si="416"/>
        <v>1</v>
      </c>
      <c r="R15919">
        <f t="shared" si="414"/>
        <v>0</v>
      </c>
    </row>
    <row r="15920" spans="1:18" x14ac:dyDescent="0.3">
      <c r="A15920" t="s">
        <v>1111</v>
      </c>
      <c r="B15920" s="1">
        <v>38496</v>
      </c>
      <c r="C15920" t="s">
        <v>1112</v>
      </c>
      <c r="D15920" t="s">
        <v>1126</v>
      </c>
      <c r="E15920" t="s">
        <v>1127</v>
      </c>
      <c r="G15920" s="6" t="s">
        <v>29</v>
      </c>
      <c r="H15920" t="s">
        <v>99</v>
      </c>
      <c r="I15920" t="s">
        <v>26</v>
      </c>
      <c r="J15920" t="s">
        <v>27</v>
      </c>
      <c r="K15920">
        <v>148</v>
      </c>
      <c r="L15920">
        <v>10.5</v>
      </c>
      <c r="M15920" t="s">
        <v>1123</v>
      </c>
      <c r="N15920">
        <v>10.5</v>
      </c>
      <c r="O15920" t="s">
        <v>24</v>
      </c>
      <c r="P15920" cm="1">
        <f t="array" ref="P15920">IF(Q15920&gt;0,INDEX(Q15920:Q37644,MATCH(TRUE,INDEX(Q15920:Q37644="",,),0)-1),"")</f>
        <v>4</v>
      </c>
      <c r="Q15920">
        <f t="shared" si="416"/>
        <v>1</v>
      </c>
      <c r="R15920">
        <f t="shared" si="414"/>
        <v>0</v>
      </c>
    </row>
    <row r="15921" spans="1:18" x14ac:dyDescent="0.3">
      <c r="A15921" t="s">
        <v>1111</v>
      </c>
      <c r="B15921" s="1">
        <v>38496</v>
      </c>
      <c r="C15921" t="s">
        <v>1112</v>
      </c>
      <c r="D15921" t="s">
        <v>1126</v>
      </c>
      <c r="E15921" t="s">
        <v>1127</v>
      </c>
      <c r="G15921" s="6" t="s">
        <v>29</v>
      </c>
      <c r="H15921" t="s">
        <v>107</v>
      </c>
      <c r="I15921" t="s">
        <v>26</v>
      </c>
      <c r="J15921" t="s">
        <v>27</v>
      </c>
      <c r="K15921">
        <v>90</v>
      </c>
      <c r="L15921">
        <v>16.399999999999999</v>
      </c>
      <c r="M15921" t="s">
        <v>1123</v>
      </c>
      <c r="N15921">
        <v>16.399999999999999</v>
      </c>
      <c r="O15921" t="s">
        <v>24</v>
      </c>
      <c r="P15921" cm="1">
        <f t="array" ref="P15921">IF(Q15921&gt;0,INDEX(Q15921:Q37645,MATCH(TRUE,INDEX(Q15921:Q37645="",,),0)-1),"")</f>
        <v>4</v>
      </c>
      <c r="Q15921">
        <f t="shared" si="416"/>
        <v>1</v>
      </c>
      <c r="R15921">
        <f t="shared" si="414"/>
        <v>0</v>
      </c>
    </row>
    <row r="15922" spans="1:18" x14ac:dyDescent="0.3">
      <c r="A15922" t="s">
        <v>1111</v>
      </c>
      <c r="B15922" s="1">
        <v>38496</v>
      </c>
      <c r="C15922" t="s">
        <v>1112</v>
      </c>
      <c r="D15922" t="s">
        <v>1126</v>
      </c>
      <c r="E15922" t="s">
        <v>1127</v>
      </c>
      <c r="G15922" s="6" t="s">
        <v>29</v>
      </c>
      <c r="H15922" t="s">
        <v>64</v>
      </c>
      <c r="I15922" t="s">
        <v>26</v>
      </c>
      <c r="J15922" t="s">
        <v>27</v>
      </c>
      <c r="K15922">
        <v>42</v>
      </c>
      <c r="L15922">
        <v>13.6</v>
      </c>
      <c r="M15922" t="s">
        <v>1123</v>
      </c>
      <c r="N15922">
        <v>13.6</v>
      </c>
      <c r="O15922" t="s">
        <v>24</v>
      </c>
      <c r="P15922" cm="1">
        <f t="array" ref="P15922">IF(Q15922&gt;0,INDEX(Q15922:Q37646,MATCH(TRUE,INDEX(Q15922:Q37646="",,),0)-1),"")</f>
        <v>4</v>
      </c>
      <c r="Q15922">
        <f t="shared" si="416"/>
        <v>1</v>
      </c>
      <c r="R15922">
        <f t="shared" si="414"/>
        <v>0</v>
      </c>
    </row>
    <row r="15923" spans="1:18" x14ac:dyDescent="0.3">
      <c r="A15923" t="s">
        <v>1111</v>
      </c>
      <c r="B15923" s="1">
        <v>38496</v>
      </c>
      <c r="C15923" t="s">
        <v>1112</v>
      </c>
      <c r="D15923" t="s">
        <v>1126</v>
      </c>
      <c r="E15923" t="s">
        <v>1127</v>
      </c>
      <c r="G15923" t="s">
        <v>19</v>
      </c>
      <c r="H15923" t="s">
        <v>122</v>
      </c>
      <c r="I15923" t="s">
        <v>26</v>
      </c>
      <c r="J15923" t="s">
        <v>27</v>
      </c>
      <c r="K15923">
        <v>246</v>
      </c>
      <c r="L15923">
        <v>32.6</v>
      </c>
      <c r="M15923" t="s">
        <v>1115</v>
      </c>
      <c r="N15923">
        <v>39.9</v>
      </c>
      <c r="P15923" cm="1">
        <f t="array" ref="P15923">IF(Q15923&gt;0,INDEX(Q15923:Q37647,MATCH(TRUE,INDEX(Q15923:Q37647="",,),0)-1),"")</f>
        <v>4</v>
      </c>
      <c r="Q15923">
        <f t="shared" si="416"/>
        <v>2</v>
      </c>
      <c r="R15923">
        <f t="shared" si="414"/>
        <v>0</v>
      </c>
    </row>
    <row r="15924" spans="1:18" x14ac:dyDescent="0.3">
      <c r="A15924" t="s">
        <v>1111</v>
      </c>
      <c r="B15924" s="1">
        <v>38496</v>
      </c>
      <c r="C15924" t="s">
        <v>1112</v>
      </c>
      <c r="D15924" t="s">
        <v>1126</v>
      </c>
      <c r="E15924" t="s">
        <v>1127</v>
      </c>
      <c r="G15924" t="s">
        <v>19</v>
      </c>
      <c r="H15924" t="s">
        <v>63</v>
      </c>
      <c r="I15924" t="s">
        <v>26</v>
      </c>
      <c r="J15924" t="s">
        <v>27</v>
      </c>
      <c r="K15924">
        <v>382</v>
      </c>
      <c r="L15924">
        <v>16.3</v>
      </c>
      <c r="M15924" t="s">
        <v>1115</v>
      </c>
      <c r="N15924">
        <v>34.01</v>
      </c>
      <c r="P15924" cm="1">
        <f t="array" ref="P15924">IF(Q15924&gt;0,INDEX(Q15924:Q37648,MATCH(TRUE,INDEX(Q15924:Q37648="",,),0)-1),"")</f>
        <v>4</v>
      </c>
      <c r="Q15924">
        <f t="shared" si="416"/>
        <v>2</v>
      </c>
      <c r="R15924">
        <f t="shared" ref="R15924:R15975" si="417">IF(P15924="","",0)</f>
        <v>0</v>
      </c>
    </row>
    <row r="15925" spans="1:18" x14ac:dyDescent="0.3">
      <c r="A15925" t="s">
        <v>1111</v>
      </c>
      <c r="B15925" s="1">
        <v>38496</v>
      </c>
      <c r="C15925" t="s">
        <v>1112</v>
      </c>
      <c r="D15925" t="s">
        <v>1126</v>
      </c>
      <c r="E15925" t="s">
        <v>1127</v>
      </c>
      <c r="G15925" t="s">
        <v>19</v>
      </c>
      <c r="H15925" t="s">
        <v>70</v>
      </c>
      <c r="I15925" t="s">
        <v>26</v>
      </c>
      <c r="J15925" t="s">
        <v>27</v>
      </c>
      <c r="K15925">
        <v>150</v>
      </c>
      <c r="L15925">
        <v>15.2</v>
      </c>
      <c r="M15925" t="s">
        <v>1115</v>
      </c>
      <c r="N15925">
        <v>29.9</v>
      </c>
      <c r="P15925" cm="1">
        <f t="array" ref="P15925">IF(Q15925&gt;0,INDEX(Q15925:Q37649,MATCH(TRUE,INDEX(Q15925:Q37649="",,),0)-1),"")</f>
        <v>4</v>
      </c>
      <c r="Q15925">
        <f t="shared" si="416"/>
        <v>2</v>
      </c>
      <c r="R15925">
        <f t="shared" si="417"/>
        <v>0</v>
      </c>
    </row>
    <row r="15926" spans="1:18" x14ac:dyDescent="0.3">
      <c r="A15926" t="s">
        <v>1111</v>
      </c>
      <c r="B15926" s="1">
        <v>38496</v>
      </c>
      <c r="C15926" t="s">
        <v>1112</v>
      </c>
      <c r="D15926" t="s">
        <v>1126</v>
      </c>
      <c r="E15926" t="s">
        <v>1127</v>
      </c>
      <c r="G15926" s="6" t="s">
        <v>29</v>
      </c>
      <c r="H15926" t="s">
        <v>99</v>
      </c>
      <c r="I15926" t="s">
        <v>26</v>
      </c>
      <c r="J15926" t="s">
        <v>27</v>
      </c>
      <c r="K15926">
        <v>148</v>
      </c>
      <c r="L15926">
        <v>10.5</v>
      </c>
      <c r="M15926" t="s">
        <v>1115</v>
      </c>
      <c r="N15926">
        <v>10.5</v>
      </c>
      <c r="P15926" cm="1">
        <f t="array" ref="P15926">IF(Q15926&gt;0,INDEX(Q15926:Q37650,MATCH(TRUE,INDEX(Q15926:Q37650="",,),0)-1),"")</f>
        <v>4</v>
      </c>
      <c r="Q15926">
        <f t="shared" si="416"/>
        <v>2</v>
      </c>
      <c r="R15926">
        <f t="shared" si="417"/>
        <v>0</v>
      </c>
    </row>
    <row r="15927" spans="1:18" x14ac:dyDescent="0.3">
      <c r="A15927" t="s">
        <v>1111</v>
      </c>
      <c r="B15927" s="1">
        <v>38496</v>
      </c>
      <c r="C15927" t="s">
        <v>1112</v>
      </c>
      <c r="D15927" t="s">
        <v>1126</v>
      </c>
      <c r="E15927" t="s">
        <v>1127</v>
      </c>
      <c r="G15927" s="6" t="s">
        <v>29</v>
      </c>
      <c r="H15927" t="s">
        <v>107</v>
      </c>
      <c r="I15927" t="s">
        <v>26</v>
      </c>
      <c r="J15927" t="s">
        <v>27</v>
      </c>
      <c r="K15927">
        <v>90</v>
      </c>
      <c r="L15927">
        <v>16.399999999999999</v>
      </c>
      <c r="M15927" t="s">
        <v>1115</v>
      </c>
      <c r="N15927">
        <v>16.399999999999999</v>
      </c>
      <c r="P15927" cm="1">
        <f t="array" ref="P15927">IF(Q15927&gt;0,INDEX(Q15927:Q37651,MATCH(TRUE,INDEX(Q15927:Q37651="",,),0)-1),"")</f>
        <v>4</v>
      </c>
      <c r="Q15927">
        <f t="shared" si="416"/>
        <v>2</v>
      </c>
      <c r="R15927">
        <f t="shared" si="417"/>
        <v>0</v>
      </c>
    </row>
    <row r="15928" spans="1:18" x14ac:dyDescent="0.3">
      <c r="A15928" t="s">
        <v>1111</v>
      </c>
      <c r="B15928" s="1">
        <v>38496</v>
      </c>
      <c r="C15928" t="s">
        <v>1112</v>
      </c>
      <c r="D15928" t="s">
        <v>1126</v>
      </c>
      <c r="E15928" t="s">
        <v>1127</v>
      </c>
      <c r="G15928" s="6" t="s">
        <v>29</v>
      </c>
      <c r="H15928" t="s">
        <v>64</v>
      </c>
      <c r="I15928" t="s">
        <v>26</v>
      </c>
      <c r="J15928" t="s">
        <v>27</v>
      </c>
      <c r="K15928">
        <v>42</v>
      </c>
      <c r="L15928">
        <v>13.6</v>
      </c>
      <c r="M15928" t="s">
        <v>1115</v>
      </c>
      <c r="N15928">
        <v>13.6</v>
      </c>
      <c r="P15928" cm="1">
        <f t="array" ref="P15928">IF(Q15928&gt;0,INDEX(Q15928:Q37652,MATCH(TRUE,INDEX(Q15928:Q37652="",,),0)-1),"")</f>
        <v>4</v>
      </c>
      <c r="Q15928">
        <f t="shared" si="416"/>
        <v>2</v>
      </c>
      <c r="R15928">
        <f t="shared" si="417"/>
        <v>0</v>
      </c>
    </row>
    <row r="15929" spans="1:18" x14ac:dyDescent="0.3">
      <c r="A15929" t="s">
        <v>1111</v>
      </c>
      <c r="B15929" s="1">
        <v>38496</v>
      </c>
      <c r="C15929" t="s">
        <v>1112</v>
      </c>
      <c r="D15929" t="s">
        <v>1126</v>
      </c>
      <c r="E15929" t="s">
        <v>1127</v>
      </c>
      <c r="G15929" t="s">
        <v>19</v>
      </c>
      <c r="H15929" t="s">
        <v>122</v>
      </c>
      <c r="I15929" t="s">
        <v>26</v>
      </c>
      <c r="J15929" t="s">
        <v>27</v>
      </c>
      <c r="K15929">
        <v>246</v>
      </c>
      <c r="L15929">
        <v>32.6</v>
      </c>
      <c r="M15929" t="s">
        <v>1117</v>
      </c>
      <c r="N15929">
        <v>45.6</v>
      </c>
      <c r="P15929" cm="1">
        <f t="array" ref="P15929">IF(Q15929&gt;0,INDEX(Q15929:Q37653,MATCH(TRUE,INDEX(Q15929:Q37653="",,),0)-1),"")</f>
        <v>4</v>
      </c>
      <c r="Q15929">
        <f t="shared" si="416"/>
        <v>3</v>
      </c>
      <c r="R15929">
        <f t="shared" si="417"/>
        <v>0</v>
      </c>
    </row>
    <row r="15930" spans="1:18" x14ac:dyDescent="0.3">
      <c r="A15930" t="s">
        <v>1111</v>
      </c>
      <c r="B15930" s="1">
        <v>38496</v>
      </c>
      <c r="C15930" t="s">
        <v>1112</v>
      </c>
      <c r="D15930" t="s">
        <v>1126</v>
      </c>
      <c r="E15930" t="s">
        <v>1127</v>
      </c>
      <c r="G15930" t="s">
        <v>19</v>
      </c>
      <c r="H15930" t="s">
        <v>63</v>
      </c>
      <c r="I15930" t="s">
        <v>26</v>
      </c>
      <c r="J15930" t="s">
        <v>27</v>
      </c>
      <c r="K15930">
        <v>382</v>
      </c>
      <c r="L15930">
        <v>16.3</v>
      </c>
      <c r="M15930" t="s">
        <v>1117</v>
      </c>
      <c r="N15930">
        <v>25.3</v>
      </c>
      <c r="P15930" cm="1">
        <f t="array" ref="P15930">IF(Q15930&gt;0,INDEX(Q15930:Q37654,MATCH(TRUE,INDEX(Q15930:Q37654="",,),0)-1),"")</f>
        <v>4</v>
      </c>
      <c r="Q15930">
        <f t="shared" si="416"/>
        <v>3</v>
      </c>
      <c r="R15930">
        <f t="shared" si="417"/>
        <v>0</v>
      </c>
    </row>
    <row r="15931" spans="1:18" x14ac:dyDescent="0.3">
      <c r="A15931" t="s">
        <v>1111</v>
      </c>
      <c r="B15931" s="1">
        <v>38496</v>
      </c>
      <c r="C15931" t="s">
        <v>1112</v>
      </c>
      <c r="D15931" t="s">
        <v>1126</v>
      </c>
      <c r="E15931" t="s">
        <v>1127</v>
      </c>
      <c r="G15931" t="s">
        <v>19</v>
      </c>
      <c r="H15931" t="s">
        <v>70</v>
      </c>
      <c r="I15931" t="s">
        <v>26</v>
      </c>
      <c r="J15931" t="s">
        <v>27</v>
      </c>
      <c r="K15931">
        <v>150</v>
      </c>
      <c r="L15931">
        <v>15.2</v>
      </c>
      <c r="M15931" t="s">
        <v>1117</v>
      </c>
      <c r="N15931">
        <v>28.2</v>
      </c>
      <c r="P15931" cm="1">
        <f t="array" ref="P15931">IF(Q15931&gt;0,INDEX(Q15931:Q37655,MATCH(TRUE,INDEX(Q15931:Q37655="",,),0)-1),"")</f>
        <v>4</v>
      </c>
      <c r="Q15931">
        <f t="shared" si="416"/>
        <v>3</v>
      </c>
      <c r="R15931">
        <f t="shared" si="417"/>
        <v>0</v>
      </c>
    </row>
    <row r="15932" spans="1:18" x14ac:dyDescent="0.3">
      <c r="A15932" t="s">
        <v>1111</v>
      </c>
      <c r="B15932" s="1">
        <v>38496</v>
      </c>
      <c r="C15932" t="s">
        <v>1112</v>
      </c>
      <c r="D15932" t="s">
        <v>1126</v>
      </c>
      <c r="E15932" t="s">
        <v>1127</v>
      </c>
      <c r="G15932" s="6" t="s">
        <v>29</v>
      </c>
      <c r="H15932" t="s">
        <v>99</v>
      </c>
      <c r="I15932" t="s">
        <v>26</v>
      </c>
      <c r="J15932" t="s">
        <v>27</v>
      </c>
      <c r="K15932">
        <v>148</v>
      </c>
      <c r="L15932">
        <v>10.5</v>
      </c>
      <c r="M15932" t="s">
        <v>1117</v>
      </c>
      <c r="N15932">
        <v>10.5</v>
      </c>
      <c r="P15932" cm="1">
        <f t="array" ref="P15932">IF(Q15932&gt;0,INDEX(Q15932:Q37656,MATCH(TRUE,INDEX(Q15932:Q37656="",,),0)-1),"")</f>
        <v>4</v>
      </c>
      <c r="Q15932">
        <f t="shared" si="416"/>
        <v>3</v>
      </c>
      <c r="R15932">
        <f t="shared" si="417"/>
        <v>0</v>
      </c>
    </row>
    <row r="15933" spans="1:18" x14ac:dyDescent="0.3">
      <c r="A15933" t="s">
        <v>1111</v>
      </c>
      <c r="B15933" s="1">
        <v>38496</v>
      </c>
      <c r="C15933" t="s">
        <v>1112</v>
      </c>
      <c r="D15933" t="s">
        <v>1126</v>
      </c>
      <c r="E15933" t="s">
        <v>1127</v>
      </c>
      <c r="G15933" s="6" t="s">
        <v>29</v>
      </c>
      <c r="H15933" t="s">
        <v>107</v>
      </c>
      <c r="I15933" t="s">
        <v>26</v>
      </c>
      <c r="J15933" t="s">
        <v>27</v>
      </c>
      <c r="K15933">
        <v>90</v>
      </c>
      <c r="L15933">
        <v>16.399999999999999</v>
      </c>
      <c r="M15933" t="s">
        <v>1117</v>
      </c>
      <c r="N15933">
        <v>16.399999999999999</v>
      </c>
      <c r="P15933" cm="1">
        <f t="array" ref="P15933">IF(Q15933&gt;0,INDEX(Q15933:Q37657,MATCH(TRUE,INDEX(Q15933:Q37657="",,),0)-1),"")</f>
        <v>4</v>
      </c>
      <c r="Q15933">
        <f t="shared" si="416"/>
        <v>3</v>
      </c>
      <c r="R15933">
        <f t="shared" si="417"/>
        <v>0</v>
      </c>
    </row>
    <row r="15934" spans="1:18" x14ac:dyDescent="0.3">
      <c r="A15934" t="s">
        <v>1111</v>
      </c>
      <c r="B15934" s="1">
        <v>38496</v>
      </c>
      <c r="C15934" t="s">
        <v>1112</v>
      </c>
      <c r="D15934" t="s">
        <v>1126</v>
      </c>
      <c r="E15934" t="s">
        <v>1127</v>
      </c>
      <c r="G15934" s="6" t="s">
        <v>29</v>
      </c>
      <c r="H15934" t="s">
        <v>64</v>
      </c>
      <c r="I15934" t="s">
        <v>26</v>
      </c>
      <c r="J15934" t="s">
        <v>27</v>
      </c>
      <c r="K15934">
        <v>42</v>
      </c>
      <c r="L15934">
        <v>13.6</v>
      </c>
      <c r="M15934" t="s">
        <v>1117</v>
      </c>
      <c r="N15934">
        <v>13.6</v>
      </c>
      <c r="P15934" cm="1">
        <f t="array" ref="P15934">IF(Q15934&gt;0,INDEX(Q15934:Q37658,MATCH(TRUE,INDEX(Q15934:Q37658="",,),0)-1),"")</f>
        <v>4</v>
      </c>
      <c r="Q15934">
        <f t="shared" si="416"/>
        <v>3</v>
      </c>
      <c r="R15934">
        <f t="shared" si="417"/>
        <v>0</v>
      </c>
    </row>
    <row r="15935" spans="1:18" x14ac:dyDescent="0.3">
      <c r="A15935" t="s">
        <v>1111</v>
      </c>
      <c r="B15935" s="1">
        <v>38496</v>
      </c>
      <c r="C15935" t="s">
        <v>1112</v>
      </c>
      <c r="D15935" t="s">
        <v>1126</v>
      </c>
      <c r="E15935" t="s">
        <v>1127</v>
      </c>
      <c r="G15935" t="s">
        <v>19</v>
      </c>
      <c r="H15935" t="s">
        <v>122</v>
      </c>
      <c r="I15935" t="s">
        <v>26</v>
      </c>
      <c r="J15935" t="s">
        <v>27</v>
      </c>
      <c r="K15935">
        <v>246</v>
      </c>
      <c r="L15935">
        <v>32.6</v>
      </c>
      <c r="M15935" t="s">
        <v>1118</v>
      </c>
      <c r="N15935">
        <v>35</v>
      </c>
      <c r="P15935" cm="1">
        <f t="array" ref="P15935">IF(Q15935&gt;0,INDEX(Q15935:Q37659,MATCH(TRUE,INDEX(Q15935:Q37659="",,),0)-1),"")</f>
        <v>4</v>
      </c>
      <c r="Q15935">
        <f t="shared" si="416"/>
        <v>4</v>
      </c>
      <c r="R15935">
        <f t="shared" si="417"/>
        <v>0</v>
      </c>
    </row>
    <row r="15936" spans="1:18" x14ac:dyDescent="0.3">
      <c r="A15936" t="s">
        <v>1111</v>
      </c>
      <c r="B15936" s="1">
        <v>38496</v>
      </c>
      <c r="C15936" t="s">
        <v>1112</v>
      </c>
      <c r="D15936" t="s">
        <v>1126</v>
      </c>
      <c r="E15936" t="s">
        <v>1127</v>
      </c>
      <c r="G15936" t="s">
        <v>19</v>
      </c>
      <c r="H15936" t="s">
        <v>63</v>
      </c>
      <c r="I15936" t="s">
        <v>26</v>
      </c>
      <c r="J15936" t="s">
        <v>27</v>
      </c>
      <c r="K15936">
        <v>382</v>
      </c>
      <c r="L15936">
        <v>16.3</v>
      </c>
      <c r="M15936" t="s">
        <v>1118</v>
      </c>
      <c r="N15936">
        <v>25</v>
      </c>
      <c r="P15936" cm="1">
        <f t="array" ref="P15936">IF(Q15936&gt;0,INDEX(Q15936:Q37660,MATCH(TRUE,INDEX(Q15936:Q37660="",,),0)-1),"")</f>
        <v>4</v>
      </c>
      <c r="Q15936">
        <f t="shared" si="416"/>
        <v>4</v>
      </c>
      <c r="R15936">
        <f t="shared" si="417"/>
        <v>0</v>
      </c>
    </row>
    <row r="15937" spans="1:18" x14ac:dyDescent="0.3">
      <c r="A15937" t="s">
        <v>1111</v>
      </c>
      <c r="B15937" s="1">
        <v>38496</v>
      </c>
      <c r="C15937" t="s">
        <v>1112</v>
      </c>
      <c r="D15937" t="s">
        <v>1126</v>
      </c>
      <c r="E15937" t="s">
        <v>1127</v>
      </c>
      <c r="G15937" t="s">
        <v>19</v>
      </c>
      <c r="H15937" t="s">
        <v>70</v>
      </c>
      <c r="I15937" t="s">
        <v>26</v>
      </c>
      <c r="J15937" t="s">
        <v>27</v>
      </c>
      <c r="K15937">
        <v>150</v>
      </c>
      <c r="L15937">
        <v>15.2</v>
      </c>
      <c r="M15937" t="s">
        <v>1118</v>
      </c>
      <c r="N15937">
        <v>20</v>
      </c>
      <c r="P15937" cm="1">
        <f t="array" ref="P15937">IF(Q15937&gt;0,INDEX(Q15937:Q37661,MATCH(TRUE,INDEX(Q15937:Q37661="",,),0)-1),"")</f>
        <v>4</v>
      </c>
      <c r="Q15937">
        <f t="shared" si="416"/>
        <v>4</v>
      </c>
      <c r="R15937">
        <f t="shared" si="417"/>
        <v>0</v>
      </c>
    </row>
    <row r="15938" spans="1:18" x14ac:dyDescent="0.3">
      <c r="A15938" t="s">
        <v>1111</v>
      </c>
      <c r="B15938" s="1">
        <v>38496</v>
      </c>
      <c r="C15938" t="s">
        <v>1112</v>
      </c>
      <c r="D15938" t="s">
        <v>1126</v>
      </c>
      <c r="E15938" t="s">
        <v>1127</v>
      </c>
      <c r="G15938" s="6" t="s">
        <v>29</v>
      </c>
      <c r="H15938" t="s">
        <v>99</v>
      </c>
      <c r="I15938" t="s">
        <v>26</v>
      </c>
      <c r="J15938" t="s">
        <v>27</v>
      </c>
      <c r="K15938">
        <v>148</v>
      </c>
      <c r="L15938">
        <v>10.5</v>
      </c>
      <c r="M15938" t="s">
        <v>1118</v>
      </c>
      <c r="N15938">
        <v>10.5</v>
      </c>
      <c r="P15938" cm="1">
        <f t="array" ref="P15938">IF(Q15938&gt;0,INDEX(Q15938:Q37662,MATCH(TRUE,INDEX(Q15938:Q37662="",,),0)-1),"")</f>
        <v>4</v>
      </c>
      <c r="Q15938">
        <f t="shared" si="416"/>
        <v>4</v>
      </c>
      <c r="R15938">
        <f t="shared" si="417"/>
        <v>0</v>
      </c>
    </row>
    <row r="15939" spans="1:18" x14ac:dyDescent="0.3">
      <c r="A15939" t="s">
        <v>1111</v>
      </c>
      <c r="B15939" s="1">
        <v>38496</v>
      </c>
      <c r="C15939" t="s">
        <v>1112</v>
      </c>
      <c r="D15939" t="s">
        <v>1126</v>
      </c>
      <c r="E15939" t="s">
        <v>1127</v>
      </c>
      <c r="G15939" s="6" t="s">
        <v>29</v>
      </c>
      <c r="H15939" t="s">
        <v>107</v>
      </c>
      <c r="I15939" t="s">
        <v>26</v>
      </c>
      <c r="J15939" t="s">
        <v>27</v>
      </c>
      <c r="K15939">
        <v>90</v>
      </c>
      <c r="L15939">
        <v>16.399999999999999</v>
      </c>
      <c r="M15939" t="s">
        <v>1118</v>
      </c>
      <c r="N15939">
        <v>16.399999999999999</v>
      </c>
      <c r="P15939" cm="1">
        <f t="array" ref="P15939">IF(Q15939&gt;0,INDEX(Q15939:Q37663,MATCH(TRUE,INDEX(Q15939:Q37663="",,),0)-1),"")</f>
        <v>4</v>
      </c>
      <c r="Q15939">
        <f t="shared" si="416"/>
        <v>4</v>
      </c>
      <c r="R15939">
        <f t="shared" si="417"/>
        <v>0</v>
      </c>
    </row>
    <row r="15940" spans="1:18" x14ac:dyDescent="0.3">
      <c r="A15940" t="s">
        <v>1111</v>
      </c>
      <c r="B15940" s="1">
        <v>38496</v>
      </c>
      <c r="C15940" t="s">
        <v>1112</v>
      </c>
      <c r="D15940" t="s">
        <v>1126</v>
      </c>
      <c r="E15940" t="s">
        <v>1127</v>
      </c>
      <c r="G15940" s="6" t="s">
        <v>29</v>
      </c>
      <c r="H15940" t="s">
        <v>64</v>
      </c>
      <c r="I15940" t="s">
        <v>26</v>
      </c>
      <c r="J15940" t="s">
        <v>27</v>
      </c>
      <c r="K15940">
        <v>42</v>
      </c>
      <c r="L15940">
        <v>13.6</v>
      </c>
      <c r="M15940" t="s">
        <v>1118</v>
      </c>
      <c r="N15940">
        <v>13.6</v>
      </c>
      <c r="P15940" cm="1">
        <f t="array" ref="P15940">IF(Q15940&gt;0,INDEX(Q15940:Q37664,MATCH(TRUE,INDEX(Q15940:Q37664="",,),0)-1),"")</f>
        <v>4</v>
      </c>
      <c r="Q15940">
        <f t="shared" si="416"/>
        <v>4</v>
      </c>
      <c r="R15940">
        <f t="shared" si="417"/>
        <v>0</v>
      </c>
    </row>
    <row r="15941" spans="1:18" x14ac:dyDescent="0.3">
      <c r="P15941" t="str" cm="1">
        <f t="array" ref="P15941">IF(Q15941&gt;0,INDEX(Q15941:Q37665,MATCH(TRUE,INDEX(Q15941:Q37665="",,),0)-1),"")</f>
        <v/>
      </c>
      <c r="R15941" t="str">
        <f t="shared" si="417"/>
        <v/>
      </c>
    </row>
    <row r="15942" spans="1:18" x14ac:dyDescent="0.3">
      <c r="A15942" t="s">
        <v>1111</v>
      </c>
      <c r="B15942" s="1">
        <v>38559</v>
      </c>
      <c r="C15942" t="s">
        <v>1112</v>
      </c>
      <c r="D15942" t="s">
        <v>1128</v>
      </c>
      <c r="E15942" t="s">
        <v>1129</v>
      </c>
      <c r="G15942" t="s">
        <v>19</v>
      </c>
      <c r="H15942" t="s">
        <v>197</v>
      </c>
      <c r="I15942" t="s">
        <v>26</v>
      </c>
      <c r="J15942" t="s">
        <v>27</v>
      </c>
      <c r="K15942">
        <v>201</v>
      </c>
      <c r="L15942">
        <v>23.35</v>
      </c>
      <c r="M15942" t="s">
        <v>1121</v>
      </c>
      <c r="N15942">
        <v>54</v>
      </c>
      <c r="O15942" t="s">
        <v>24</v>
      </c>
      <c r="P15942" cm="1">
        <f t="array" ref="P15942">IF(Q15942&gt;0,INDEX(Q15942:Q37666,MATCH(TRUE,INDEX(Q15942:Q37666="",,),0)-1),"")</f>
        <v>2</v>
      </c>
      <c r="Q15942">
        <v>1</v>
      </c>
      <c r="R15942">
        <f t="shared" si="417"/>
        <v>0</v>
      </c>
    </row>
    <row r="15943" spans="1:18" x14ac:dyDescent="0.3">
      <c r="A15943" t="s">
        <v>1111</v>
      </c>
      <c r="B15943" s="1">
        <v>38559</v>
      </c>
      <c r="C15943" t="s">
        <v>1112</v>
      </c>
      <c r="D15943" t="s">
        <v>1128</v>
      </c>
      <c r="E15943" t="s">
        <v>1129</v>
      </c>
      <c r="G15943" t="s">
        <v>19</v>
      </c>
      <c r="H15943" t="s">
        <v>63</v>
      </c>
      <c r="I15943" t="s">
        <v>26</v>
      </c>
      <c r="J15943" t="s">
        <v>27</v>
      </c>
      <c r="K15943">
        <v>63</v>
      </c>
      <c r="L15943">
        <v>15.1</v>
      </c>
      <c r="M15943" t="s">
        <v>1121</v>
      </c>
      <c r="N15943">
        <v>31</v>
      </c>
      <c r="O15943" t="s">
        <v>24</v>
      </c>
      <c r="P15943" cm="1">
        <f t="array" ref="P15943">IF(Q15943&gt;0,INDEX(Q15943:Q37667,MATCH(TRUE,INDEX(Q15943:Q37667="",,),0)-1),"")</f>
        <v>2</v>
      </c>
      <c r="Q15943">
        <v>1</v>
      </c>
      <c r="R15943">
        <f t="shared" si="417"/>
        <v>0</v>
      </c>
    </row>
    <row r="15944" spans="1:18" x14ac:dyDescent="0.3">
      <c r="A15944" t="s">
        <v>1111</v>
      </c>
      <c r="B15944" s="1">
        <v>38559</v>
      </c>
      <c r="C15944" t="s">
        <v>1112</v>
      </c>
      <c r="D15944" t="s">
        <v>1128</v>
      </c>
      <c r="E15944" t="s">
        <v>1129</v>
      </c>
      <c r="G15944" t="s">
        <v>19</v>
      </c>
      <c r="H15944" t="s">
        <v>64</v>
      </c>
      <c r="I15944" t="s">
        <v>26</v>
      </c>
      <c r="J15944" t="s">
        <v>27</v>
      </c>
      <c r="K15944">
        <v>140</v>
      </c>
      <c r="L15944">
        <v>12.05</v>
      </c>
      <c r="M15944" t="s">
        <v>1121</v>
      </c>
      <c r="N15944">
        <v>31</v>
      </c>
      <c r="O15944" t="s">
        <v>24</v>
      </c>
      <c r="P15944" cm="1">
        <f t="array" ref="P15944">IF(Q15944&gt;0,INDEX(Q15944:Q37668,MATCH(TRUE,INDEX(Q15944:Q37668="",,),0)-1),"")</f>
        <v>2</v>
      </c>
      <c r="Q15944">
        <v>1</v>
      </c>
      <c r="R15944">
        <f t="shared" si="417"/>
        <v>0</v>
      </c>
    </row>
    <row r="15945" spans="1:18" x14ac:dyDescent="0.3">
      <c r="A15945" t="s">
        <v>1111</v>
      </c>
      <c r="B15945" s="1">
        <v>38559</v>
      </c>
      <c r="C15945" t="s">
        <v>1112</v>
      </c>
      <c r="D15945" t="s">
        <v>1128</v>
      </c>
      <c r="E15945" t="s">
        <v>1129</v>
      </c>
      <c r="G15945" s="6" t="s">
        <v>29</v>
      </c>
      <c r="H15945" t="s">
        <v>148</v>
      </c>
      <c r="I15945" t="s">
        <v>26</v>
      </c>
      <c r="J15945" t="s">
        <v>27</v>
      </c>
      <c r="K15945">
        <v>15</v>
      </c>
      <c r="L15945">
        <v>15.8</v>
      </c>
      <c r="M15945" t="s">
        <v>1121</v>
      </c>
      <c r="N15945">
        <v>15.8</v>
      </c>
      <c r="O15945" t="s">
        <v>24</v>
      </c>
      <c r="P15945" cm="1">
        <f t="array" ref="P15945">IF(Q15945&gt;0,INDEX(Q15945:Q37669,MATCH(TRUE,INDEX(Q15945:Q37669="",,),0)-1),"")</f>
        <v>2</v>
      </c>
      <c r="Q15945">
        <v>1</v>
      </c>
      <c r="R15945">
        <f t="shared" si="417"/>
        <v>0</v>
      </c>
    </row>
    <row r="15946" spans="1:18" x14ac:dyDescent="0.3">
      <c r="A15946" t="s">
        <v>1111</v>
      </c>
      <c r="B15946" s="1">
        <v>38559</v>
      </c>
      <c r="C15946" t="s">
        <v>1112</v>
      </c>
      <c r="D15946" t="s">
        <v>1128</v>
      </c>
      <c r="E15946" t="s">
        <v>1129</v>
      </c>
      <c r="G15946" t="s">
        <v>19</v>
      </c>
      <c r="H15946" t="s">
        <v>197</v>
      </c>
      <c r="I15946" t="s">
        <v>26</v>
      </c>
      <c r="J15946" t="s">
        <v>27</v>
      </c>
      <c r="K15946">
        <v>201</v>
      </c>
      <c r="L15946">
        <v>23.35</v>
      </c>
      <c r="M15946" t="s">
        <v>1130</v>
      </c>
      <c r="N15946">
        <v>40</v>
      </c>
      <c r="P15946" cm="1">
        <f t="array" ref="P15946">IF(Q15946&gt;0,INDEX(Q15946:Q37670,MATCH(TRUE,INDEX(Q15946:Q37670="",,),0)-1),"")</f>
        <v>2</v>
      </c>
      <c r="Q15946">
        <v>2</v>
      </c>
      <c r="R15946">
        <f t="shared" si="417"/>
        <v>0</v>
      </c>
    </row>
    <row r="15947" spans="1:18" x14ac:dyDescent="0.3">
      <c r="A15947" t="s">
        <v>1111</v>
      </c>
      <c r="B15947" s="1">
        <v>38559</v>
      </c>
      <c r="C15947" t="s">
        <v>1112</v>
      </c>
      <c r="D15947" t="s">
        <v>1128</v>
      </c>
      <c r="E15947" t="s">
        <v>1129</v>
      </c>
      <c r="G15947" t="s">
        <v>19</v>
      </c>
      <c r="H15947" t="s">
        <v>63</v>
      </c>
      <c r="I15947" t="s">
        <v>26</v>
      </c>
      <c r="J15947" t="s">
        <v>27</v>
      </c>
      <c r="K15947">
        <v>63</v>
      </c>
      <c r="L15947">
        <v>15.1</v>
      </c>
      <c r="M15947" t="s">
        <v>1130</v>
      </c>
      <c r="N15947">
        <v>32</v>
      </c>
      <c r="P15947" cm="1">
        <f t="array" ref="P15947">IF(Q15947&gt;0,INDEX(Q15947:Q37671,MATCH(TRUE,INDEX(Q15947:Q37671="",,),0)-1),"")</f>
        <v>2</v>
      </c>
      <c r="Q15947">
        <v>2</v>
      </c>
      <c r="R15947">
        <f t="shared" si="417"/>
        <v>0</v>
      </c>
    </row>
    <row r="15948" spans="1:18" x14ac:dyDescent="0.3">
      <c r="A15948" t="s">
        <v>1111</v>
      </c>
      <c r="B15948" s="1">
        <v>38559</v>
      </c>
      <c r="C15948" t="s">
        <v>1112</v>
      </c>
      <c r="D15948" t="s">
        <v>1128</v>
      </c>
      <c r="E15948" t="s">
        <v>1129</v>
      </c>
      <c r="G15948" t="s">
        <v>19</v>
      </c>
      <c r="H15948" t="s">
        <v>64</v>
      </c>
      <c r="I15948" t="s">
        <v>26</v>
      </c>
      <c r="J15948" t="s">
        <v>27</v>
      </c>
      <c r="K15948">
        <v>140</v>
      </c>
      <c r="L15948">
        <v>12.05</v>
      </c>
      <c r="M15948" t="s">
        <v>1130</v>
      </c>
      <c r="N15948">
        <v>24</v>
      </c>
      <c r="P15948" cm="1">
        <f t="array" ref="P15948">IF(Q15948&gt;0,INDEX(Q15948:Q37672,MATCH(TRUE,INDEX(Q15948:Q37672="",,),0)-1),"")</f>
        <v>2</v>
      </c>
      <c r="Q15948">
        <v>2</v>
      </c>
      <c r="R15948">
        <f t="shared" si="417"/>
        <v>0</v>
      </c>
    </row>
    <row r="15949" spans="1:18" x14ac:dyDescent="0.3">
      <c r="A15949" t="s">
        <v>1111</v>
      </c>
      <c r="B15949" s="1">
        <v>38559</v>
      </c>
      <c r="C15949" t="s">
        <v>1112</v>
      </c>
      <c r="D15949" t="s">
        <v>1128</v>
      </c>
      <c r="E15949" t="s">
        <v>1129</v>
      </c>
      <c r="G15949" s="6" t="s">
        <v>29</v>
      </c>
      <c r="H15949" t="s">
        <v>148</v>
      </c>
      <c r="I15949" t="s">
        <v>26</v>
      </c>
      <c r="J15949" t="s">
        <v>27</v>
      </c>
      <c r="K15949">
        <v>15</v>
      </c>
      <c r="L15949">
        <v>15.8</v>
      </c>
      <c r="M15949" t="s">
        <v>1130</v>
      </c>
      <c r="N15949">
        <v>15.8</v>
      </c>
      <c r="P15949" cm="1">
        <f t="array" ref="P15949">IF(Q15949&gt;0,INDEX(Q15949:Q37673,MATCH(TRUE,INDEX(Q15949:Q37673="",,),0)-1),"")</f>
        <v>2</v>
      </c>
      <c r="Q15949">
        <v>2</v>
      </c>
      <c r="R15949">
        <f t="shared" si="417"/>
        <v>0</v>
      </c>
    </row>
    <row r="15950" spans="1:18" x14ac:dyDescent="0.3">
      <c r="P15950" t="str" cm="1">
        <f t="array" ref="P15950">IF(Q15950&gt;0,INDEX(Q15950:Q37674,MATCH(TRUE,INDEX(Q15950:Q37674="",,),0)-1),"")</f>
        <v/>
      </c>
      <c r="R15950" t="str">
        <f t="shared" si="417"/>
        <v/>
      </c>
    </row>
    <row r="15951" spans="1:18" x14ac:dyDescent="0.3">
      <c r="A15951" t="s">
        <v>1111</v>
      </c>
      <c r="B15951" s="1">
        <v>38559</v>
      </c>
      <c r="C15951" t="s">
        <v>1112</v>
      </c>
      <c r="D15951" t="s">
        <v>1131</v>
      </c>
      <c r="E15951" t="s">
        <v>1132</v>
      </c>
      <c r="G15951" t="s">
        <v>19</v>
      </c>
      <c r="H15951" t="s">
        <v>63</v>
      </c>
      <c r="I15951" t="s">
        <v>26</v>
      </c>
      <c r="J15951" t="s">
        <v>27</v>
      </c>
      <c r="K15951">
        <v>295</v>
      </c>
      <c r="L15951">
        <v>16.649999999999999</v>
      </c>
      <c r="M15951" t="s">
        <v>1133</v>
      </c>
      <c r="N15951">
        <v>16.649999999999999</v>
      </c>
      <c r="O15951" t="s">
        <v>24</v>
      </c>
      <c r="P15951" cm="1">
        <f t="array" ref="P15951">IF(Q15951&gt;0,INDEX(Q15951:Q37675,MATCH(TRUE,INDEX(Q15951:Q37675="",,),0)-1),"")</f>
        <v>6</v>
      </c>
      <c r="Q15951">
        <v>1</v>
      </c>
      <c r="R15951">
        <f t="shared" si="417"/>
        <v>0</v>
      </c>
    </row>
    <row r="15952" spans="1:18" x14ac:dyDescent="0.3">
      <c r="A15952" t="s">
        <v>1111</v>
      </c>
      <c r="B15952" s="1">
        <v>38559</v>
      </c>
      <c r="C15952" t="s">
        <v>1112</v>
      </c>
      <c r="D15952" t="s">
        <v>1131</v>
      </c>
      <c r="E15952" t="s">
        <v>1132</v>
      </c>
      <c r="G15952" t="s">
        <v>19</v>
      </c>
      <c r="H15952" t="s">
        <v>64</v>
      </c>
      <c r="I15952" t="s">
        <v>26</v>
      </c>
      <c r="J15952" t="s">
        <v>27</v>
      </c>
      <c r="K15952">
        <v>103</v>
      </c>
      <c r="L15952">
        <v>13.45</v>
      </c>
      <c r="M15952" t="s">
        <v>1133</v>
      </c>
      <c r="N15952">
        <v>128.65</v>
      </c>
      <c r="O15952" t="s">
        <v>24</v>
      </c>
      <c r="P15952" cm="1">
        <f t="array" ref="P15952">IF(Q15952&gt;0,INDEX(Q15952:Q37676,MATCH(TRUE,INDEX(Q15952:Q37676="",,),0)-1),"")</f>
        <v>6</v>
      </c>
      <c r="Q15952">
        <v>1</v>
      </c>
      <c r="R15952">
        <f t="shared" si="417"/>
        <v>0</v>
      </c>
    </row>
    <row r="15953" spans="1:18" x14ac:dyDescent="0.3">
      <c r="A15953" t="s">
        <v>1111</v>
      </c>
      <c r="B15953" s="1">
        <v>38559</v>
      </c>
      <c r="C15953" t="s">
        <v>1112</v>
      </c>
      <c r="D15953" t="s">
        <v>1131</v>
      </c>
      <c r="E15953" t="s">
        <v>1132</v>
      </c>
      <c r="G15953" s="6" t="s">
        <v>29</v>
      </c>
      <c r="H15953" t="s">
        <v>99</v>
      </c>
      <c r="I15953" t="s">
        <v>26</v>
      </c>
      <c r="J15953" t="s">
        <v>27</v>
      </c>
      <c r="K15953">
        <v>62</v>
      </c>
      <c r="L15953">
        <v>10.55</v>
      </c>
      <c r="M15953" t="s">
        <v>1133</v>
      </c>
      <c r="N15953">
        <v>10.55</v>
      </c>
      <c r="O15953" t="s">
        <v>24</v>
      </c>
      <c r="P15953" cm="1">
        <f t="array" ref="P15953">IF(Q15953&gt;0,INDEX(Q15953:Q37677,MATCH(TRUE,INDEX(Q15953:Q37677="",,),0)-1),"")</f>
        <v>6</v>
      </c>
      <c r="Q15953">
        <v>1</v>
      </c>
      <c r="R15953">
        <f t="shared" si="417"/>
        <v>0</v>
      </c>
    </row>
    <row r="15954" spans="1:18" x14ac:dyDescent="0.3">
      <c r="A15954" t="s">
        <v>1111</v>
      </c>
      <c r="B15954" s="1">
        <v>38559</v>
      </c>
      <c r="C15954" t="s">
        <v>1112</v>
      </c>
      <c r="D15954" t="s">
        <v>1131</v>
      </c>
      <c r="E15954" t="s">
        <v>1132</v>
      </c>
      <c r="G15954" s="6" t="s">
        <v>29</v>
      </c>
      <c r="H15954" t="s">
        <v>70</v>
      </c>
      <c r="I15954" t="s">
        <v>26</v>
      </c>
      <c r="J15954" t="s">
        <v>27</v>
      </c>
      <c r="K15954">
        <v>13</v>
      </c>
      <c r="L15954">
        <v>12.95</v>
      </c>
      <c r="M15954" t="s">
        <v>1133</v>
      </c>
      <c r="N15954">
        <v>12.95</v>
      </c>
      <c r="O15954" t="s">
        <v>24</v>
      </c>
      <c r="P15954" cm="1">
        <f t="array" ref="P15954">IF(Q15954&gt;0,INDEX(Q15954:Q37678,MATCH(TRUE,INDEX(Q15954:Q37678="",,),0)-1),"")</f>
        <v>6</v>
      </c>
      <c r="Q15954">
        <v>1</v>
      </c>
      <c r="R15954">
        <f t="shared" si="417"/>
        <v>0</v>
      </c>
    </row>
    <row r="15955" spans="1:18" x14ac:dyDescent="0.3">
      <c r="A15955" t="s">
        <v>1111</v>
      </c>
      <c r="B15955" s="1">
        <v>38559</v>
      </c>
      <c r="C15955" t="s">
        <v>1112</v>
      </c>
      <c r="D15955" t="s">
        <v>1131</v>
      </c>
      <c r="E15955" t="s">
        <v>1132</v>
      </c>
      <c r="G15955" t="s">
        <v>19</v>
      </c>
      <c r="H15955" t="s">
        <v>63</v>
      </c>
      <c r="I15955" t="s">
        <v>26</v>
      </c>
      <c r="J15955" t="s">
        <v>27</v>
      </c>
      <c r="K15955">
        <v>295</v>
      </c>
      <c r="L15955">
        <v>16.649999999999999</v>
      </c>
      <c r="M15955" t="s">
        <v>1134</v>
      </c>
      <c r="N15955">
        <v>37.200000000000003</v>
      </c>
      <c r="P15955" cm="1">
        <f t="array" ref="P15955">IF(Q15955&gt;0,INDEX(Q15955:Q37679,MATCH(TRUE,INDEX(Q15955:Q37679="",,),0)-1),"")</f>
        <v>6</v>
      </c>
      <c r="Q15955">
        <v>2</v>
      </c>
      <c r="R15955">
        <f t="shared" si="417"/>
        <v>0</v>
      </c>
    </row>
    <row r="15956" spans="1:18" x14ac:dyDescent="0.3">
      <c r="A15956" t="s">
        <v>1111</v>
      </c>
      <c r="B15956" s="1">
        <v>38559</v>
      </c>
      <c r="C15956" t="s">
        <v>1112</v>
      </c>
      <c r="D15956" t="s">
        <v>1131</v>
      </c>
      <c r="E15956" t="s">
        <v>1132</v>
      </c>
      <c r="G15956" t="s">
        <v>19</v>
      </c>
      <c r="H15956" t="s">
        <v>64</v>
      </c>
      <c r="I15956" t="s">
        <v>26</v>
      </c>
      <c r="J15956" t="s">
        <v>27</v>
      </c>
      <c r="K15956">
        <v>103</v>
      </c>
      <c r="L15956">
        <v>13.45</v>
      </c>
      <c r="M15956" t="s">
        <v>1134</v>
      </c>
      <c r="N15956">
        <v>39.200000000000003</v>
      </c>
      <c r="P15956" cm="1">
        <f t="array" ref="P15956">IF(Q15956&gt;0,INDEX(Q15956:Q37680,MATCH(TRUE,INDEX(Q15956:Q37680="",,),0)-1),"")</f>
        <v>6</v>
      </c>
      <c r="Q15956">
        <v>2</v>
      </c>
      <c r="R15956">
        <f t="shared" si="417"/>
        <v>0</v>
      </c>
    </row>
    <row r="15957" spans="1:18" x14ac:dyDescent="0.3">
      <c r="A15957" t="s">
        <v>1111</v>
      </c>
      <c r="B15957" s="1">
        <v>38559</v>
      </c>
      <c r="C15957" t="s">
        <v>1112</v>
      </c>
      <c r="D15957" t="s">
        <v>1131</v>
      </c>
      <c r="E15957" t="s">
        <v>1132</v>
      </c>
      <c r="G15957" s="6" t="s">
        <v>29</v>
      </c>
      <c r="H15957" t="s">
        <v>99</v>
      </c>
      <c r="I15957" t="s">
        <v>26</v>
      </c>
      <c r="J15957" t="s">
        <v>27</v>
      </c>
      <c r="K15957">
        <v>62</v>
      </c>
      <c r="L15957">
        <v>10.55</v>
      </c>
      <c r="M15957" t="s">
        <v>1134</v>
      </c>
      <c r="N15957">
        <v>10.55</v>
      </c>
      <c r="P15957" cm="1">
        <f t="array" ref="P15957">IF(Q15957&gt;0,INDEX(Q15957:Q37681,MATCH(TRUE,INDEX(Q15957:Q37681="",,),0)-1),"")</f>
        <v>6</v>
      </c>
      <c r="Q15957">
        <v>2</v>
      </c>
      <c r="R15957">
        <f t="shared" si="417"/>
        <v>0</v>
      </c>
    </row>
    <row r="15958" spans="1:18" x14ac:dyDescent="0.3">
      <c r="A15958" t="s">
        <v>1111</v>
      </c>
      <c r="B15958" s="1">
        <v>38559</v>
      </c>
      <c r="C15958" t="s">
        <v>1112</v>
      </c>
      <c r="D15958" t="s">
        <v>1131</v>
      </c>
      <c r="E15958" t="s">
        <v>1132</v>
      </c>
      <c r="G15958" s="6" t="s">
        <v>29</v>
      </c>
      <c r="H15958" t="s">
        <v>70</v>
      </c>
      <c r="I15958" t="s">
        <v>26</v>
      </c>
      <c r="J15958" t="s">
        <v>27</v>
      </c>
      <c r="K15958">
        <v>13</v>
      </c>
      <c r="L15958">
        <v>12.95</v>
      </c>
      <c r="M15958" t="s">
        <v>1134</v>
      </c>
      <c r="N15958">
        <v>12.95</v>
      </c>
      <c r="P15958" cm="1">
        <f t="array" ref="P15958">IF(Q15958&gt;0,INDEX(Q15958:Q37682,MATCH(TRUE,INDEX(Q15958:Q37682="",,),0)-1),"")</f>
        <v>6</v>
      </c>
      <c r="Q15958">
        <v>2</v>
      </c>
      <c r="R15958">
        <f t="shared" si="417"/>
        <v>0</v>
      </c>
    </row>
    <row r="15959" spans="1:18" x14ac:dyDescent="0.3">
      <c r="A15959" t="s">
        <v>1111</v>
      </c>
      <c r="B15959" s="1">
        <v>38559</v>
      </c>
      <c r="C15959" t="s">
        <v>1112</v>
      </c>
      <c r="D15959" t="s">
        <v>1131</v>
      </c>
      <c r="E15959" t="s">
        <v>1132</v>
      </c>
      <c r="G15959" t="s">
        <v>19</v>
      </c>
      <c r="H15959" t="s">
        <v>63</v>
      </c>
      <c r="I15959" t="s">
        <v>26</v>
      </c>
      <c r="J15959" t="s">
        <v>27</v>
      </c>
      <c r="K15959">
        <v>295</v>
      </c>
      <c r="L15959">
        <v>16.649999999999999</v>
      </c>
      <c r="M15959" t="s">
        <v>773</v>
      </c>
      <c r="N15959">
        <v>37</v>
      </c>
      <c r="P15959" cm="1">
        <f t="array" ref="P15959">IF(Q15959&gt;0,INDEX(Q15959:Q37683,MATCH(TRUE,INDEX(Q15959:Q37683="",,),0)-1),"")</f>
        <v>6</v>
      </c>
      <c r="Q15959">
        <v>3</v>
      </c>
      <c r="R15959">
        <f t="shared" si="417"/>
        <v>0</v>
      </c>
    </row>
    <row r="15960" spans="1:18" x14ac:dyDescent="0.3">
      <c r="A15960" t="s">
        <v>1111</v>
      </c>
      <c r="B15960" s="1">
        <v>38559</v>
      </c>
      <c r="C15960" t="s">
        <v>1112</v>
      </c>
      <c r="D15960" t="s">
        <v>1131</v>
      </c>
      <c r="E15960" t="s">
        <v>1132</v>
      </c>
      <c r="G15960" t="s">
        <v>19</v>
      </c>
      <c r="H15960" t="s">
        <v>64</v>
      </c>
      <c r="I15960" t="s">
        <v>26</v>
      </c>
      <c r="J15960" t="s">
        <v>27</v>
      </c>
      <c r="K15960">
        <v>103</v>
      </c>
      <c r="L15960">
        <v>13.45</v>
      </c>
      <c r="M15960" t="s">
        <v>773</v>
      </c>
      <c r="N15960">
        <v>27</v>
      </c>
      <c r="P15960" cm="1">
        <f t="array" ref="P15960">IF(Q15960&gt;0,INDEX(Q15960:Q37684,MATCH(TRUE,INDEX(Q15960:Q37684="",,),0)-1),"")</f>
        <v>6</v>
      </c>
      <c r="Q15960">
        <v>3</v>
      </c>
      <c r="R15960">
        <f t="shared" si="417"/>
        <v>0</v>
      </c>
    </row>
    <row r="15961" spans="1:18" x14ac:dyDescent="0.3">
      <c r="A15961" t="s">
        <v>1111</v>
      </c>
      <c r="B15961" s="1">
        <v>38559</v>
      </c>
      <c r="C15961" t="s">
        <v>1112</v>
      </c>
      <c r="D15961" t="s">
        <v>1131</v>
      </c>
      <c r="E15961" t="s">
        <v>1132</v>
      </c>
      <c r="G15961" s="6" t="s">
        <v>29</v>
      </c>
      <c r="H15961" t="s">
        <v>99</v>
      </c>
      <c r="I15961" t="s">
        <v>26</v>
      </c>
      <c r="J15961" t="s">
        <v>27</v>
      </c>
      <c r="K15961">
        <v>62</v>
      </c>
      <c r="L15961">
        <v>10.55</v>
      </c>
      <c r="M15961" t="s">
        <v>773</v>
      </c>
      <c r="N15961">
        <v>10.55</v>
      </c>
      <c r="P15961" cm="1">
        <f t="array" ref="P15961">IF(Q15961&gt;0,INDEX(Q15961:Q37685,MATCH(TRUE,INDEX(Q15961:Q37685="",,),0)-1),"")</f>
        <v>6</v>
      </c>
      <c r="Q15961">
        <v>3</v>
      </c>
      <c r="R15961">
        <f t="shared" si="417"/>
        <v>0</v>
      </c>
    </row>
    <row r="15962" spans="1:18" x14ac:dyDescent="0.3">
      <c r="A15962" t="s">
        <v>1111</v>
      </c>
      <c r="B15962" s="1">
        <v>38559</v>
      </c>
      <c r="C15962" t="s">
        <v>1112</v>
      </c>
      <c r="D15962" t="s">
        <v>1131</v>
      </c>
      <c r="E15962" t="s">
        <v>1132</v>
      </c>
      <c r="G15962" s="6" t="s">
        <v>29</v>
      </c>
      <c r="H15962" t="s">
        <v>70</v>
      </c>
      <c r="I15962" t="s">
        <v>26</v>
      </c>
      <c r="J15962" t="s">
        <v>27</v>
      </c>
      <c r="K15962">
        <v>13</v>
      </c>
      <c r="L15962">
        <v>12.95</v>
      </c>
      <c r="M15962" t="s">
        <v>773</v>
      </c>
      <c r="N15962">
        <v>12.95</v>
      </c>
      <c r="P15962" cm="1">
        <f t="array" ref="P15962">IF(Q15962&gt;0,INDEX(Q15962:Q37686,MATCH(TRUE,INDEX(Q15962:Q37686="",,),0)-1),"")</f>
        <v>6</v>
      </c>
      <c r="Q15962">
        <v>3</v>
      </c>
      <c r="R15962">
        <f t="shared" si="417"/>
        <v>0</v>
      </c>
    </row>
    <row r="15963" spans="1:18" x14ac:dyDescent="0.3">
      <c r="A15963" t="s">
        <v>1111</v>
      </c>
      <c r="B15963" s="1">
        <v>38559</v>
      </c>
      <c r="C15963" t="s">
        <v>1112</v>
      </c>
      <c r="D15963" t="s">
        <v>1131</v>
      </c>
      <c r="E15963" t="s">
        <v>1132</v>
      </c>
      <c r="G15963" t="s">
        <v>19</v>
      </c>
      <c r="H15963" t="s">
        <v>63</v>
      </c>
      <c r="I15963" t="s">
        <v>26</v>
      </c>
      <c r="J15963" t="s">
        <v>27</v>
      </c>
      <c r="K15963">
        <v>295</v>
      </c>
      <c r="L15963">
        <v>16.649999999999999</v>
      </c>
      <c r="M15963" t="s">
        <v>1135</v>
      </c>
      <c r="N15963">
        <v>34.5</v>
      </c>
      <c r="P15963" cm="1">
        <f t="array" ref="P15963">IF(Q15963&gt;0,INDEX(Q15963:Q37687,MATCH(TRUE,INDEX(Q15963:Q37687="",,),0)-1),"")</f>
        <v>6</v>
      </c>
      <c r="Q15963">
        <v>4</v>
      </c>
      <c r="R15963">
        <f t="shared" si="417"/>
        <v>0</v>
      </c>
    </row>
    <row r="15964" spans="1:18" x14ac:dyDescent="0.3">
      <c r="A15964" t="s">
        <v>1111</v>
      </c>
      <c r="B15964" s="1">
        <v>38559</v>
      </c>
      <c r="C15964" t="s">
        <v>1112</v>
      </c>
      <c r="D15964" t="s">
        <v>1131</v>
      </c>
      <c r="E15964" t="s">
        <v>1132</v>
      </c>
      <c r="G15964" t="s">
        <v>19</v>
      </c>
      <c r="H15964" t="s">
        <v>64</v>
      </c>
      <c r="I15964" t="s">
        <v>26</v>
      </c>
      <c r="J15964" t="s">
        <v>27</v>
      </c>
      <c r="K15964">
        <v>103</v>
      </c>
      <c r="L15964">
        <v>13.45</v>
      </c>
      <c r="M15964" t="s">
        <v>1135</v>
      </c>
      <c r="N15964">
        <v>24.5</v>
      </c>
      <c r="P15964" cm="1">
        <f t="array" ref="P15964">IF(Q15964&gt;0,INDEX(Q15964:Q37688,MATCH(TRUE,INDEX(Q15964:Q37688="",,),0)-1),"")</f>
        <v>6</v>
      </c>
      <c r="Q15964">
        <v>4</v>
      </c>
      <c r="R15964">
        <f t="shared" si="417"/>
        <v>0</v>
      </c>
    </row>
    <row r="15965" spans="1:18" x14ac:dyDescent="0.3">
      <c r="A15965" t="s">
        <v>1111</v>
      </c>
      <c r="B15965" s="1">
        <v>38559</v>
      </c>
      <c r="C15965" t="s">
        <v>1112</v>
      </c>
      <c r="D15965" t="s">
        <v>1131</v>
      </c>
      <c r="E15965" t="s">
        <v>1132</v>
      </c>
      <c r="G15965" s="6" t="s">
        <v>29</v>
      </c>
      <c r="H15965" t="s">
        <v>99</v>
      </c>
      <c r="I15965" t="s">
        <v>26</v>
      </c>
      <c r="J15965" t="s">
        <v>27</v>
      </c>
      <c r="K15965">
        <v>62</v>
      </c>
      <c r="L15965">
        <v>10.55</v>
      </c>
      <c r="M15965" t="s">
        <v>1135</v>
      </c>
      <c r="N15965">
        <v>10.55</v>
      </c>
      <c r="P15965" cm="1">
        <f t="array" ref="P15965">IF(Q15965&gt;0,INDEX(Q15965:Q37689,MATCH(TRUE,INDEX(Q15965:Q37689="",,),0)-1),"")</f>
        <v>6</v>
      </c>
      <c r="Q15965">
        <v>4</v>
      </c>
      <c r="R15965">
        <f t="shared" si="417"/>
        <v>0</v>
      </c>
    </row>
    <row r="15966" spans="1:18" x14ac:dyDescent="0.3">
      <c r="A15966" t="s">
        <v>1111</v>
      </c>
      <c r="B15966" s="1">
        <v>38559</v>
      </c>
      <c r="C15966" t="s">
        <v>1112</v>
      </c>
      <c r="D15966" t="s">
        <v>1131</v>
      </c>
      <c r="E15966" t="s">
        <v>1132</v>
      </c>
      <c r="G15966" s="6" t="s">
        <v>29</v>
      </c>
      <c r="H15966" t="s">
        <v>70</v>
      </c>
      <c r="I15966" t="s">
        <v>26</v>
      </c>
      <c r="J15966" t="s">
        <v>27</v>
      </c>
      <c r="K15966">
        <v>13</v>
      </c>
      <c r="L15966">
        <v>12.95</v>
      </c>
      <c r="M15966" t="s">
        <v>1135</v>
      </c>
      <c r="N15966">
        <v>12.95</v>
      </c>
      <c r="P15966" cm="1">
        <f t="array" ref="P15966">IF(Q15966&gt;0,INDEX(Q15966:Q37690,MATCH(TRUE,INDEX(Q15966:Q37690="",,),0)-1),"")</f>
        <v>6</v>
      </c>
      <c r="Q15966">
        <v>4</v>
      </c>
      <c r="R15966">
        <f t="shared" si="417"/>
        <v>0</v>
      </c>
    </row>
    <row r="15967" spans="1:18" x14ac:dyDescent="0.3">
      <c r="A15967" t="s">
        <v>1111</v>
      </c>
      <c r="B15967" s="1">
        <v>38559</v>
      </c>
      <c r="C15967" t="s">
        <v>1112</v>
      </c>
      <c r="D15967" t="s">
        <v>1131</v>
      </c>
      <c r="E15967" t="s">
        <v>1132</v>
      </c>
      <c r="G15967" t="s">
        <v>19</v>
      </c>
      <c r="H15967" t="s">
        <v>63</v>
      </c>
      <c r="I15967" t="s">
        <v>26</v>
      </c>
      <c r="J15967" t="s">
        <v>27</v>
      </c>
      <c r="K15967">
        <v>295</v>
      </c>
      <c r="L15967">
        <v>16.649999999999999</v>
      </c>
      <c r="M15967" t="s">
        <v>1130</v>
      </c>
      <c r="N15967">
        <v>32</v>
      </c>
      <c r="P15967" cm="1">
        <f t="array" ref="P15967">IF(Q15967&gt;0,INDEX(Q15967:Q37691,MATCH(TRUE,INDEX(Q15967:Q37691="",,),0)-1),"")</f>
        <v>6</v>
      </c>
      <c r="Q15967">
        <v>5</v>
      </c>
      <c r="R15967">
        <f t="shared" si="417"/>
        <v>0</v>
      </c>
    </row>
    <row r="15968" spans="1:18" x14ac:dyDescent="0.3">
      <c r="A15968" t="s">
        <v>1111</v>
      </c>
      <c r="B15968" s="1">
        <v>38559</v>
      </c>
      <c r="C15968" t="s">
        <v>1112</v>
      </c>
      <c r="D15968" t="s">
        <v>1131</v>
      </c>
      <c r="E15968" t="s">
        <v>1132</v>
      </c>
      <c r="G15968" t="s">
        <v>19</v>
      </c>
      <c r="H15968" t="s">
        <v>64</v>
      </c>
      <c r="I15968" t="s">
        <v>26</v>
      </c>
      <c r="J15968" t="s">
        <v>27</v>
      </c>
      <c r="K15968">
        <v>103</v>
      </c>
      <c r="L15968">
        <v>13.45</v>
      </c>
      <c r="M15968" t="s">
        <v>1130</v>
      </c>
      <c r="N15968">
        <v>24</v>
      </c>
      <c r="P15968" cm="1">
        <f t="array" ref="P15968">IF(Q15968&gt;0,INDEX(Q15968:Q37692,MATCH(TRUE,INDEX(Q15968:Q37692="",,),0)-1),"")</f>
        <v>6</v>
      </c>
      <c r="Q15968">
        <v>5</v>
      </c>
      <c r="R15968">
        <f t="shared" si="417"/>
        <v>0</v>
      </c>
    </row>
    <row r="15969" spans="1:18" x14ac:dyDescent="0.3">
      <c r="A15969" t="s">
        <v>1111</v>
      </c>
      <c r="B15969" s="1">
        <v>38559</v>
      </c>
      <c r="C15969" t="s">
        <v>1112</v>
      </c>
      <c r="D15969" t="s">
        <v>1131</v>
      </c>
      <c r="E15969" t="s">
        <v>1132</v>
      </c>
      <c r="G15969" s="6" t="s">
        <v>29</v>
      </c>
      <c r="H15969" t="s">
        <v>99</v>
      </c>
      <c r="I15969" t="s">
        <v>26</v>
      </c>
      <c r="J15969" t="s">
        <v>27</v>
      </c>
      <c r="K15969">
        <v>62</v>
      </c>
      <c r="L15969">
        <v>10.55</v>
      </c>
      <c r="M15969" t="s">
        <v>1130</v>
      </c>
      <c r="N15969">
        <v>10.55</v>
      </c>
      <c r="P15969" cm="1">
        <f t="array" ref="P15969">IF(Q15969&gt;0,INDEX(Q15969:Q37693,MATCH(TRUE,INDEX(Q15969:Q37693="",,),0)-1),"")</f>
        <v>6</v>
      </c>
      <c r="Q15969">
        <v>5</v>
      </c>
      <c r="R15969">
        <f t="shared" si="417"/>
        <v>0</v>
      </c>
    </row>
    <row r="15970" spans="1:18" x14ac:dyDescent="0.3">
      <c r="A15970" t="s">
        <v>1111</v>
      </c>
      <c r="B15970" s="1">
        <v>38559</v>
      </c>
      <c r="C15970" t="s">
        <v>1112</v>
      </c>
      <c r="D15970" t="s">
        <v>1131</v>
      </c>
      <c r="E15970" t="s">
        <v>1132</v>
      </c>
      <c r="G15970" s="6" t="s">
        <v>29</v>
      </c>
      <c r="H15970" t="s">
        <v>70</v>
      </c>
      <c r="I15970" t="s">
        <v>26</v>
      </c>
      <c r="J15970" t="s">
        <v>27</v>
      </c>
      <c r="K15970">
        <v>13</v>
      </c>
      <c r="L15970">
        <v>12.95</v>
      </c>
      <c r="M15970" t="s">
        <v>1130</v>
      </c>
      <c r="N15970">
        <v>12.95</v>
      </c>
      <c r="P15970" cm="1">
        <f t="array" ref="P15970">IF(Q15970&gt;0,INDEX(Q15970:Q37694,MATCH(TRUE,INDEX(Q15970:Q37694="",,),0)-1),"")</f>
        <v>6</v>
      </c>
      <c r="Q15970">
        <v>5</v>
      </c>
      <c r="R15970">
        <f t="shared" si="417"/>
        <v>0</v>
      </c>
    </row>
    <row r="15971" spans="1:18" x14ac:dyDescent="0.3">
      <c r="A15971" t="s">
        <v>1111</v>
      </c>
      <c r="B15971" s="1">
        <v>38559</v>
      </c>
      <c r="C15971" t="s">
        <v>1112</v>
      </c>
      <c r="D15971" t="s">
        <v>1131</v>
      </c>
      <c r="E15971" t="s">
        <v>1132</v>
      </c>
      <c r="G15971" t="s">
        <v>19</v>
      </c>
      <c r="H15971" t="s">
        <v>63</v>
      </c>
      <c r="I15971" t="s">
        <v>26</v>
      </c>
      <c r="J15971" t="s">
        <v>27</v>
      </c>
      <c r="K15971">
        <v>295</v>
      </c>
      <c r="L15971">
        <v>16.649999999999999</v>
      </c>
      <c r="M15971" t="s">
        <v>1121</v>
      </c>
      <c r="N15971">
        <v>16.649999999999999</v>
      </c>
      <c r="P15971" cm="1">
        <f t="array" ref="P15971">IF(Q15971&gt;0,INDEX(Q15971:Q37695,MATCH(TRUE,INDEX(Q15971:Q37695="",,),0)-1),"")</f>
        <v>6</v>
      </c>
      <c r="Q15971">
        <v>6</v>
      </c>
      <c r="R15971">
        <f t="shared" si="417"/>
        <v>0</v>
      </c>
    </row>
    <row r="15972" spans="1:18" x14ac:dyDescent="0.3">
      <c r="A15972" t="s">
        <v>1111</v>
      </c>
      <c r="B15972" s="1">
        <v>38559</v>
      </c>
      <c r="C15972" t="s">
        <v>1112</v>
      </c>
      <c r="D15972" t="s">
        <v>1131</v>
      </c>
      <c r="E15972" t="s">
        <v>1132</v>
      </c>
      <c r="G15972" t="s">
        <v>19</v>
      </c>
      <c r="H15972" t="s">
        <v>64</v>
      </c>
      <c r="I15972" t="s">
        <v>26</v>
      </c>
      <c r="J15972" t="s">
        <v>27</v>
      </c>
      <c r="K15972">
        <v>103</v>
      </c>
      <c r="L15972">
        <v>13.45</v>
      </c>
      <c r="M15972" t="s">
        <v>1121</v>
      </c>
      <c r="N15972">
        <v>21</v>
      </c>
      <c r="P15972" cm="1">
        <f t="array" ref="P15972">IF(Q15972&gt;0,INDEX(Q15972:Q37696,MATCH(TRUE,INDEX(Q15972:Q37696="",,),0)-1),"")</f>
        <v>6</v>
      </c>
      <c r="Q15972">
        <v>6</v>
      </c>
      <c r="R15972">
        <f t="shared" si="417"/>
        <v>0</v>
      </c>
    </row>
    <row r="15973" spans="1:18" x14ac:dyDescent="0.3">
      <c r="A15973" t="s">
        <v>1111</v>
      </c>
      <c r="B15973" s="1">
        <v>38559</v>
      </c>
      <c r="C15973" t="s">
        <v>1112</v>
      </c>
      <c r="D15973" t="s">
        <v>1131</v>
      </c>
      <c r="E15973" t="s">
        <v>1132</v>
      </c>
      <c r="G15973" s="6" t="s">
        <v>29</v>
      </c>
      <c r="H15973" t="s">
        <v>99</v>
      </c>
      <c r="I15973" t="s">
        <v>26</v>
      </c>
      <c r="J15973" t="s">
        <v>27</v>
      </c>
      <c r="K15973">
        <v>62</v>
      </c>
      <c r="L15973">
        <v>10.55</v>
      </c>
      <c r="M15973" t="s">
        <v>1121</v>
      </c>
      <c r="N15973">
        <v>10.55</v>
      </c>
      <c r="P15973" cm="1">
        <f t="array" ref="P15973">IF(Q15973&gt;0,INDEX(Q15973:Q37697,MATCH(TRUE,INDEX(Q15973:Q37697="",,),0)-1),"")</f>
        <v>6</v>
      </c>
      <c r="Q15973">
        <v>6</v>
      </c>
      <c r="R15973">
        <f t="shared" si="417"/>
        <v>0</v>
      </c>
    </row>
    <row r="15974" spans="1:18" x14ac:dyDescent="0.3">
      <c r="A15974" t="s">
        <v>1111</v>
      </c>
      <c r="B15974" s="1">
        <v>38559</v>
      </c>
      <c r="C15974" t="s">
        <v>1112</v>
      </c>
      <c r="D15974" t="s">
        <v>1131</v>
      </c>
      <c r="E15974" t="s">
        <v>1132</v>
      </c>
      <c r="G15974" s="6" t="s">
        <v>29</v>
      </c>
      <c r="H15974" t="s">
        <v>70</v>
      </c>
      <c r="I15974" t="s">
        <v>26</v>
      </c>
      <c r="J15974" t="s">
        <v>27</v>
      </c>
      <c r="K15974">
        <v>13</v>
      </c>
      <c r="L15974">
        <v>12.95</v>
      </c>
      <c r="M15974" t="s">
        <v>1121</v>
      </c>
      <c r="N15974">
        <v>12.95</v>
      </c>
      <c r="P15974" cm="1">
        <f t="array" ref="P15974">IF(Q15974&gt;0,INDEX(Q15974:Q37698,MATCH(TRUE,INDEX(Q15974:Q37698="",,),0)-1),"")</f>
        <v>6</v>
      </c>
      <c r="Q15974">
        <v>6</v>
      </c>
      <c r="R15974">
        <f t="shared" si="417"/>
        <v>0</v>
      </c>
    </row>
    <row r="15975" spans="1:18" x14ac:dyDescent="0.3">
      <c r="P15975" t="str" cm="1">
        <f t="array" ref="P15975">IF(Q15975&gt;0,INDEX(Q15975:Q37699,MATCH(TRUE,INDEX(Q15975:Q37699="",,),0)-1),"")</f>
        <v/>
      </c>
      <c r="R15975" t="str">
        <f t="shared" si="417"/>
        <v/>
      </c>
    </row>
    <row r="15976" spans="1:18" x14ac:dyDescent="0.3">
      <c r="A15976" s="3" t="s">
        <v>1111</v>
      </c>
      <c r="B15976" s="4">
        <v>38559</v>
      </c>
      <c r="C15976" s="3" t="s">
        <v>1112</v>
      </c>
      <c r="D15976" s="3" t="s">
        <v>1136</v>
      </c>
      <c r="E15976" s="3" t="s">
        <v>1137</v>
      </c>
      <c r="F15976" s="3" t="s">
        <v>172</v>
      </c>
      <c r="G15976" s="3" t="s">
        <v>19</v>
      </c>
      <c r="H15976" s="3" t="s">
        <v>41</v>
      </c>
      <c r="I15976" s="3" t="s">
        <v>21</v>
      </c>
      <c r="J15976" s="3" t="s">
        <v>22</v>
      </c>
      <c r="K15976" s="3">
        <v>13.4</v>
      </c>
      <c r="L15976" s="3">
        <v>210</v>
      </c>
      <c r="M15976" s="3" t="s">
        <v>173</v>
      </c>
      <c r="N15976" s="3"/>
      <c r="O15976" s="3"/>
      <c r="P15976" s="3" t="str" cm="1">
        <f t="array" ref="P15976">IF(Q15976&gt;0,INDEX(Q15976:Q37700,MATCH(TRUE,INDEX(Q15976:Q37700="",,),0)-1),"")</f>
        <v/>
      </c>
      <c r="Q15976" s="3"/>
      <c r="R15976">
        <v>0</v>
      </c>
    </row>
    <row r="15977" spans="1:18" x14ac:dyDescent="0.3">
      <c r="A15977" t="s">
        <v>1111</v>
      </c>
      <c r="B15977" s="1">
        <v>38559</v>
      </c>
      <c r="C15977" t="s">
        <v>1112</v>
      </c>
      <c r="D15977" t="s">
        <v>1136</v>
      </c>
      <c r="E15977" t="s">
        <v>1137</v>
      </c>
      <c r="F15977" t="s">
        <v>172</v>
      </c>
      <c r="G15977" t="s">
        <v>19</v>
      </c>
      <c r="H15977" t="s">
        <v>41</v>
      </c>
      <c r="I15977" t="s">
        <v>26</v>
      </c>
      <c r="J15977" t="s">
        <v>27</v>
      </c>
      <c r="K15977">
        <v>61</v>
      </c>
      <c r="L15977">
        <v>54.5</v>
      </c>
      <c r="M15977" t="s">
        <v>173</v>
      </c>
      <c r="P15977" t="str" cm="1">
        <f t="array" ref="P15977">IF(Q15977&gt;0,INDEX(Q15977:Q37701,MATCH(TRUE,INDEX(Q15977:Q37701="",,),0)-1),"")</f>
        <v/>
      </c>
      <c r="R15977">
        <v>0</v>
      </c>
    </row>
    <row r="15978" spans="1:18" x14ac:dyDescent="0.3">
      <c r="A15978" t="s">
        <v>1111</v>
      </c>
      <c r="B15978" s="1">
        <v>38559</v>
      </c>
      <c r="C15978" t="s">
        <v>1112</v>
      </c>
      <c r="D15978" t="s">
        <v>1136</v>
      </c>
      <c r="E15978" t="s">
        <v>1137</v>
      </c>
      <c r="F15978" t="s">
        <v>172</v>
      </c>
      <c r="G15978" t="s">
        <v>19</v>
      </c>
      <c r="H15978" t="s">
        <v>63</v>
      </c>
      <c r="I15978" t="s">
        <v>26</v>
      </c>
      <c r="J15978" t="s">
        <v>27</v>
      </c>
      <c r="K15978">
        <v>244</v>
      </c>
      <c r="L15978">
        <v>18.45</v>
      </c>
      <c r="M15978" t="s">
        <v>173</v>
      </c>
      <c r="P15978" t="str" cm="1">
        <f t="array" ref="P15978">IF(Q15978&gt;0,INDEX(Q15978:Q37702,MATCH(TRUE,INDEX(Q15978:Q37702="",,),0)-1),"")</f>
        <v/>
      </c>
      <c r="R15978">
        <v>0</v>
      </c>
    </row>
    <row r="15979" spans="1:18" x14ac:dyDescent="0.3">
      <c r="A15979" t="s">
        <v>1111</v>
      </c>
      <c r="B15979" s="1">
        <v>38559</v>
      </c>
      <c r="C15979" t="s">
        <v>1112</v>
      </c>
      <c r="D15979" t="s">
        <v>1136</v>
      </c>
      <c r="E15979" t="s">
        <v>1137</v>
      </c>
      <c r="F15979" t="s">
        <v>172</v>
      </c>
      <c r="G15979" t="s">
        <v>19</v>
      </c>
      <c r="H15979" t="s">
        <v>70</v>
      </c>
      <c r="I15979" t="s">
        <v>26</v>
      </c>
      <c r="J15979" t="s">
        <v>27</v>
      </c>
      <c r="K15979">
        <v>493</v>
      </c>
      <c r="L15979">
        <v>23.05</v>
      </c>
      <c r="M15979" t="s">
        <v>173</v>
      </c>
      <c r="P15979" t="str" cm="1">
        <f t="array" ref="P15979">IF(Q15979&gt;0,INDEX(Q15979:Q37703,MATCH(TRUE,INDEX(Q15979:Q37703="",,),0)-1),"")</f>
        <v/>
      </c>
      <c r="R15979">
        <v>0</v>
      </c>
    </row>
    <row r="15980" spans="1:18" x14ac:dyDescent="0.3">
      <c r="A15980" t="s">
        <v>1111</v>
      </c>
      <c r="B15980" s="1">
        <v>38559</v>
      </c>
      <c r="C15980" t="s">
        <v>1112</v>
      </c>
      <c r="D15980" t="s">
        <v>1136</v>
      </c>
      <c r="E15980" t="s">
        <v>1137</v>
      </c>
      <c r="F15980" t="s">
        <v>172</v>
      </c>
      <c r="G15980" s="6" t="s">
        <v>29</v>
      </c>
      <c r="H15980" t="s">
        <v>30</v>
      </c>
      <c r="I15980" t="s">
        <v>21</v>
      </c>
      <c r="J15980" t="s">
        <v>22</v>
      </c>
      <c r="K15980">
        <v>1.8</v>
      </c>
      <c r="L15980">
        <v>151</v>
      </c>
      <c r="M15980" t="s">
        <v>173</v>
      </c>
      <c r="P15980" t="str" cm="1">
        <f t="array" ref="P15980">IF(Q15980&gt;0,INDEX(Q15980:Q37704,MATCH(TRUE,INDEX(Q15980:Q37704="",,),0)-1),"")</f>
        <v/>
      </c>
      <c r="R15980">
        <v>0</v>
      </c>
    </row>
    <row r="15981" spans="1:18" x14ac:dyDescent="0.3">
      <c r="A15981" t="s">
        <v>1111</v>
      </c>
      <c r="B15981" s="1">
        <v>38559</v>
      </c>
      <c r="C15981" t="s">
        <v>1112</v>
      </c>
      <c r="D15981" t="s">
        <v>1136</v>
      </c>
      <c r="E15981" t="s">
        <v>1137</v>
      </c>
      <c r="F15981" t="s">
        <v>172</v>
      </c>
      <c r="G15981" s="6" t="s">
        <v>29</v>
      </c>
      <c r="H15981" t="s">
        <v>99</v>
      </c>
      <c r="I15981" t="s">
        <v>21</v>
      </c>
      <c r="J15981" t="s">
        <v>22</v>
      </c>
      <c r="K15981">
        <v>4.8</v>
      </c>
      <c r="L15981">
        <v>109</v>
      </c>
      <c r="M15981" t="s">
        <v>173</v>
      </c>
      <c r="P15981" t="str" cm="1">
        <f t="array" ref="P15981">IF(Q15981&gt;0,INDEX(Q15981:Q37705,MATCH(TRUE,INDEX(Q15981:Q37705="",,),0)-1),"")</f>
        <v/>
      </c>
      <c r="R15981">
        <v>0</v>
      </c>
    </row>
    <row r="15982" spans="1:18" x14ac:dyDescent="0.3">
      <c r="A15982" t="s">
        <v>1111</v>
      </c>
      <c r="B15982" s="1">
        <v>38559</v>
      </c>
      <c r="C15982" t="s">
        <v>1112</v>
      </c>
      <c r="D15982" t="s">
        <v>1136</v>
      </c>
      <c r="E15982" t="s">
        <v>1137</v>
      </c>
      <c r="F15982" t="s">
        <v>172</v>
      </c>
      <c r="G15982" s="6" t="s">
        <v>29</v>
      </c>
      <c r="H15982" t="s">
        <v>99</v>
      </c>
      <c r="I15982" t="s">
        <v>26</v>
      </c>
      <c r="J15982" t="s">
        <v>27</v>
      </c>
      <c r="K15982">
        <v>144</v>
      </c>
      <c r="L15982">
        <v>17.05</v>
      </c>
      <c r="M15982" t="s">
        <v>173</v>
      </c>
      <c r="P15982" t="str" cm="1">
        <f t="array" ref="P15982">IF(Q15982&gt;0,INDEX(Q15982:Q37706,MATCH(TRUE,INDEX(Q15982:Q37706="",,),0)-1),"")</f>
        <v/>
      </c>
      <c r="R15982">
        <v>0</v>
      </c>
    </row>
    <row r="15983" spans="1:18" x14ac:dyDescent="0.3">
      <c r="A15983" t="s">
        <v>1111</v>
      </c>
      <c r="B15983" s="1">
        <v>38559</v>
      </c>
      <c r="C15983" t="s">
        <v>1112</v>
      </c>
      <c r="D15983" t="s">
        <v>1136</v>
      </c>
      <c r="E15983" t="s">
        <v>1137</v>
      </c>
      <c r="F15983" t="s">
        <v>172</v>
      </c>
      <c r="G15983" s="6" t="s">
        <v>29</v>
      </c>
      <c r="H15983" t="s">
        <v>64</v>
      </c>
      <c r="I15983" t="s">
        <v>26</v>
      </c>
      <c r="J15983" t="s">
        <v>27</v>
      </c>
      <c r="K15983">
        <v>67</v>
      </c>
      <c r="L15983">
        <v>16</v>
      </c>
      <c r="M15983" t="s">
        <v>173</v>
      </c>
      <c r="P15983" t="str" cm="1">
        <f t="array" ref="P15983">IF(Q15983&gt;0,INDEX(Q15983:Q37707,MATCH(TRUE,INDEX(Q15983:Q37707="",,),0)-1),"")</f>
        <v/>
      </c>
      <c r="R15983">
        <v>0</v>
      </c>
    </row>
    <row r="15984" spans="1:18" x14ac:dyDescent="0.3">
      <c r="P15984" t="str" cm="1">
        <f t="array" ref="P15984">IF(Q15984&gt;0,INDEX(Q15984:Q37708,MATCH(TRUE,INDEX(Q15984:Q37708="",,),0)-1),"")</f>
        <v/>
      </c>
      <c r="R15984" t="str">
        <f t="shared" ref="R15984:R16047" si="418">IF(P15984="","",0)</f>
        <v/>
      </c>
    </row>
    <row r="15985" spans="1:18" x14ac:dyDescent="0.3">
      <c r="A15985" t="s">
        <v>1111</v>
      </c>
      <c r="B15985" s="1">
        <v>38545</v>
      </c>
      <c r="C15985" t="s">
        <v>1112</v>
      </c>
      <c r="D15985" t="s">
        <v>1138</v>
      </c>
      <c r="E15985" t="s">
        <v>1139</v>
      </c>
      <c r="G15985" t="s">
        <v>19</v>
      </c>
      <c r="H15985" t="s">
        <v>41</v>
      </c>
      <c r="I15985" t="s">
        <v>21</v>
      </c>
      <c r="J15985" t="s">
        <v>22</v>
      </c>
      <c r="K15985">
        <v>439.6</v>
      </c>
      <c r="L15985">
        <v>235</v>
      </c>
      <c r="M15985" t="s">
        <v>112</v>
      </c>
      <c r="N15985">
        <v>235</v>
      </c>
      <c r="O15985" t="s">
        <v>24</v>
      </c>
      <c r="P15985" cm="1">
        <f t="array" ref="P15985">IF(Q15985&gt;0,INDEX(Q15985:Q37709,MATCH(TRUE,INDEX(Q15985:Q37709="",,),0)-1),"")</f>
        <v>5</v>
      </c>
      <c r="Q15985">
        <v>1</v>
      </c>
      <c r="R15985">
        <f t="shared" si="418"/>
        <v>0</v>
      </c>
    </row>
    <row r="15986" spans="1:18" x14ac:dyDescent="0.3">
      <c r="A15986" t="s">
        <v>1111</v>
      </c>
      <c r="B15986" s="1">
        <v>38545</v>
      </c>
      <c r="C15986" t="s">
        <v>1112</v>
      </c>
      <c r="D15986" t="s">
        <v>1138</v>
      </c>
      <c r="E15986" t="s">
        <v>1139</v>
      </c>
      <c r="G15986" t="s">
        <v>19</v>
      </c>
      <c r="H15986" t="s">
        <v>41</v>
      </c>
      <c r="I15986" t="s">
        <v>26</v>
      </c>
      <c r="J15986" t="s">
        <v>27</v>
      </c>
      <c r="K15986">
        <v>1060</v>
      </c>
      <c r="L15986">
        <v>57.2</v>
      </c>
      <c r="M15986" t="s">
        <v>112</v>
      </c>
      <c r="N15986">
        <v>79</v>
      </c>
      <c r="O15986" t="s">
        <v>24</v>
      </c>
      <c r="P15986" cm="1">
        <f t="array" ref="P15986">IF(Q15986&gt;0,INDEX(Q15986:Q37710,MATCH(TRUE,INDEX(Q15986:Q37710="",,),0)-1),"")</f>
        <v>5</v>
      </c>
      <c r="Q15986">
        <v>1</v>
      </c>
      <c r="R15986">
        <f t="shared" si="418"/>
        <v>0</v>
      </c>
    </row>
    <row r="15987" spans="1:18" x14ac:dyDescent="0.3">
      <c r="A15987" t="s">
        <v>1111</v>
      </c>
      <c r="B15987" s="1">
        <v>38545</v>
      </c>
      <c r="C15987" t="s">
        <v>1112</v>
      </c>
      <c r="D15987" t="s">
        <v>1138</v>
      </c>
      <c r="E15987" t="s">
        <v>1139</v>
      </c>
      <c r="G15987" t="s">
        <v>19</v>
      </c>
      <c r="H15987" t="s">
        <v>41</v>
      </c>
      <c r="I15987" t="s">
        <v>21</v>
      </c>
      <c r="J15987" t="s">
        <v>22</v>
      </c>
      <c r="K15987">
        <v>439.6</v>
      </c>
      <c r="L15987">
        <v>235</v>
      </c>
      <c r="M15987" t="s">
        <v>1140</v>
      </c>
      <c r="N15987">
        <v>250</v>
      </c>
      <c r="P15987" cm="1">
        <f t="array" ref="P15987">IF(Q15987&gt;0,INDEX(Q15987:Q37711,MATCH(TRUE,INDEX(Q15987:Q37711="",,),0)-1),"")</f>
        <v>5</v>
      </c>
      <c r="Q15987">
        <v>2</v>
      </c>
      <c r="R15987">
        <f t="shared" si="418"/>
        <v>0</v>
      </c>
    </row>
    <row r="15988" spans="1:18" x14ac:dyDescent="0.3">
      <c r="A15988" t="s">
        <v>1111</v>
      </c>
      <c r="B15988" s="1">
        <v>38545</v>
      </c>
      <c r="C15988" t="s">
        <v>1112</v>
      </c>
      <c r="D15988" t="s">
        <v>1138</v>
      </c>
      <c r="E15988" t="s">
        <v>1139</v>
      </c>
      <c r="G15988" t="s">
        <v>19</v>
      </c>
      <c r="H15988" t="s">
        <v>41</v>
      </c>
      <c r="I15988" t="s">
        <v>26</v>
      </c>
      <c r="J15988" t="s">
        <v>27</v>
      </c>
      <c r="K15988">
        <v>1060</v>
      </c>
      <c r="L15988">
        <v>57.2</v>
      </c>
      <c r="M15988" t="s">
        <v>1140</v>
      </c>
      <c r="N15988">
        <v>70</v>
      </c>
      <c r="P15988" cm="1">
        <f t="array" ref="P15988">IF(Q15988&gt;0,INDEX(Q15988:Q37712,MATCH(TRUE,INDEX(Q15988:Q37712="",,),0)-1),"")</f>
        <v>5</v>
      </c>
      <c r="Q15988">
        <v>2</v>
      </c>
      <c r="R15988">
        <f t="shared" si="418"/>
        <v>0</v>
      </c>
    </row>
    <row r="15989" spans="1:18" x14ac:dyDescent="0.3">
      <c r="A15989" t="s">
        <v>1111</v>
      </c>
      <c r="B15989" s="1">
        <v>38545</v>
      </c>
      <c r="C15989" t="s">
        <v>1112</v>
      </c>
      <c r="D15989" t="s">
        <v>1138</v>
      </c>
      <c r="E15989" t="s">
        <v>1139</v>
      </c>
      <c r="G15989" t="s">
        <v>19</v>
      </c>
      <c r="H15989" t="s">
        <v>41</v>
      </c>
      <c r="I15989" t="s">
        <v>21</v>
      </c>
      <c r="J15989" t="s">
        <v>22</v>
      </c>
      <c r="K15989">
        <v>439.6</v>
      </c>
      <c r="L15989">
        <v>235</v>
      </c>
      <c r="M15989" t="s">
        <v>1117</v>
      </c>
      <c r="N15989">
        <v>245</v>
      </c>
      <c r="P15989" cm="1">
        <f t="array" ref="P15989">IF(Q15989&gt;0,INDEX(Q15989:Q37713,MATCH(TRUE,INDEX(Q15989:Q37713="",,),0)-1),"")</f>
        <v>5</v>
      </c>
      <c r="Q15989">
        <v>3</v>
      </c>
      <c r="R15989">
        <f t="shared" si="418"/>
        <v>0</v>
      </c>
    </row>
    <row r="15990" spans="1:18" x14ac:dyDescent="0.3">
      <c r="A15990" t="s">
        <v>1111</v>
      </c>
      <c r="B15990" s="1">
        <v>38545</v>
      </c>
      <c r="C15990" t="s">
        <v>1112</v>
      </c>
      <c r="D15990" t="s">
        <v>1138</v>
      </c>
      <c r="E15990" t="s">
        <v>1139</v>
      </c>
      <c r="G15990" t="s">
        <v>19</v>
      </c>
      <c r="H15990" t="s">
        <v>41</v>
      </c>
      <c r="I15990" t="s">
        <v>26</v>
      </c>
      <c r="J15990" t="s">
        <v>27</v>
      </c>
      <c r="K15990">
        <v>1060</v>
      </c>
      <c r="L15990">
        <v>57.2</v>
      </c>
      <c r="M15990" t="s">
        <v>1117</v>
      </c>
      <c r="N15990">
        <v>60.2</v>
      </c>
      <c r="P15990" cm="1">
        <f t="array" ref="P15990">IF(Q15990&gt;0,INDEX(Q15990:Q37714,MATCH(TRUE,INDEX(Q15990:Q37714="",,),0)-1),"")</f>
        <v>5</v>
      </c>
      <c r="Q15990">
        <v>3</v>
      </c>
      <c r="R15990">
        <f t="shared" si="418"/>
        <v>0</v>
      </c>
    </row>
    <row r="15991" spans="1:18" x14ac:dyDescent="0.3">
      <c r="A15991" t="s">
        <v>1111</v>
      </c>
      <c r="B15991" s="1">
        <v>38545</v>
      </c>
      <c r="C15991" t="s">
        <v>1112</v>
      </c>
      <c r="D15991" t="s">
        <v>1138</v>
      </c>
      <c r="E15991" t="s">
        <v>1139</v>
      </c>
      <c r="G15991" t="s">
        <v>19</v>
      </c>
      <c r="H15991" t="s">
        <v>41</v>
      </c>
      <c r="I15991" t="s">
        <v>21</v>
      </c>
      <c r="J15991" t="s">
        <v>22</v>
      </c>
      <c r="K15991">
        <v>439.6</v>
      </c>
      <c r="L15991">
        <v>235</v>
      </c>
      <c r="M15991" t="s">
        <v>1115</v>
      </c>
      <c r="N15991">
        <v>243</v>
      </c>
      <c r="P15991" cm="1">
        <f t="array" ref="P15991">IF(Q15991&gt;0,INDEX(Q15991:Q37715,MATCH(TRUE,INDEX(Q15991:Q37715="",,),0)-1),"")</f>
        <v>5</v>
      </c>
      <c r="Q15991">
        <v>4</v>
      </c>
      <c r="R15991">
        <f t="shared" si="418"/>
        <v>0</v>
      </c>
    </row>
    <row r="15992" spans="1:18" x14ac:dyDescent="0.3">
      <c r="A15992" t="s">
        <v>1111</v>
      </c>
      <c r="B15992" s="1">
        <v>38545</v>
      </c>
      <c r="C15992" t="s">
        <v>1112</v>
      </c>
      <c r="D15992" t="s">
        <v>1138</v>
      </c>
      <c r="E15992" t="s">
        <v>1139</v>
      </c>
      <c r="G15992" t="s">
        <v>19</v>
      </c>
      <c r="H15992" t="s">
        <v>41</v>
      </c>
      <c r="I15992" t="s">
        <v>26</v>
      </c>
      <c r="J15992" t="s">
        <v>27</v>
      </c>
      <c r="K15992">
        <v>1060</v>
      </c>
      <c r="L15992">
        <v>57.2</v>
      </c>
      <c r="M15992" t="s">
        <v>1115</v>
      </c>
      <c r="N15992">
        <v>61</v>
      </c>
      <c r="P15992" cm="1">
        <f t="array" ref="P15992">IF(Q15992&gt;0,INDEX(Q15992:Q37716,MATCH(TRUE,INDEX(Q15992:Q37716="",,),0)-1),"")</f>
        <v>5</v>
      </c>
      <c r="Q15992">
        <v>4</v>
      </c>
      <c r="R15992">
        <f t="shared" si="418"/>
        <v>0</v>
      </c>
    </row>
    <row r="15993" spans="1:18" x14ac:dyDescent="0.3">
      <c r="A15993" t="s">
        <v>1111</v>
      </c>
      <c r="B15993" s="1">
        <v>38545</v>
      </c>
      <c r="C15993" t="s">
        <v>1112</v>
      </c>
      <c r="D15993" t="s">
        <v>1138</v>
      </c>
      <c r="E15993" t="s">
        <v>1139</v>
      </c>
      <c r="G15993" t="s">
        <v>19</v>
      </c>
      <c r="H15993" t="s">
        <v>41</v>
      </c>
      <c r="I15993" t="s">
        <v>21</v>
      </c>
      <c r="J15993" t="s">
        <v>22</v>
      </c>
      <c r="K15993">
        <v>439.6</v>
      </c>
      <c r="L15993">
        <v>235</v>
      </c>
      <c r="M15993" t="s">
        <v>1135</v>
      </c>
      <c r="N15993">
        <v>239</v>
      </c>
      <c r="P15993" cm="1">
        <f t="array" ref="P15993">IF(Q15993&gt;0,INDEX(Q15993:Q37717,MATCH(TRUE,INDEX(Q15993:Q37717="",,),0)-1),"")</f>
        <v>5</v>
      </c>
      <c r="Q15993">
        <v>5</v>
      </c>
      <c r="R15993">
        <f t="shared" si="418"/>
        <v>0</v>
      </c>
    </row>
    <row r="15994" spans="1:18" x14ac:dyDescent="0.3">
      <c r="A15994" t="s">
        <v>1111</v>
      </c>
      <c r="B15994" s="1">
        <v>38545</v>
      </c>
      <c r="C15994" t="s">
        <v>1112</v>
      </c>
      <c r="D15994" t="s">
        <v>1138</v>
      </c>
      <c r="E15994" t="s">
        <v>1139</v>
      </c>
      <c r="G15994" t="s">
        <v>19</v>
      </c>
      <c r="H15994" t="s">
        <v>41</v>
      </c>
      <c r="I15994" t="s">
        <v>26</v>
      </c>
      <c r="J15994" t="s">
        <v>27</v>
      </c>
      <c r="K15994">
        <v>1060</v>
      </c>
      <c r="L15994">
        <v>57.2</v>
      </c>
      <c r="M15994" t="s">
        <v>1135</v>
      </c>
      <c r="N15994">
        <v>62.5</v>
      </c>
      <c r="P15994" cm="1">
        <f t="array" ref="P15994">IF(Q15994&gt;0,INDEX(Q15994:Q37718,MATCH(TRUE,INDEX(Q15994:Q37718="",,),0)-1),"")</f>
        <v>5</v>
      </c>
      <c r="Q15994">
        <v>5</v>
      </c>
      <c r="R15994">
        <f t="shared" si="418"/>
        <v>0</v>
      </c>
    </row>
    <row r="15995" spans="1:18" x14ac:dyDescent="0.3">
      <c r="P15995" t="str" cm="1">
        <f t="array" ref="P15995">IF(Q15995&gt;0,INDEX(Q15995:Q37719,MATCH(TRUE,INDEX(Q15995:Q37719="",,),0)-1),"")</f>
        <v/>
      </c>
      <c r="R15995" t="str">
        <f t="shared" si="418"/>
        <v/>
      </c>
    </row>
    <row r="15996" spans="1:18" x14ac:dyDescent="0.3">
      <c r="A15996" t="s">
        <v>1111</v>
      </c>
      <c r="B15996" s="1">
        <v>38545</v>
      </c>
      <c r="C15996" t="s">
        <v>1112</v>
      </c>
      <c r="D15996" t="s">
        <v>1141</v>
      </c>
      <c r="E15996" t="s">
        <v>1142</v>
      </c>
      <c r="G15996" t="s">
        <v>19</v>
      </c>
      <c r="H15996" t="s">
        <v>41</v>
      </c>
      <c r="I15996" t="s">
        <v>26</v>
      </c>
      <c r="J15996" t="s">
        <v>27</v>
      </c>
      <c r="K15996">
        <v>280</v>
      </c>
      <c r="L15996">
        <v>56.55</v>
      </c>
      <c r="M15996" t="s">
        <v>1140</v>
      </c>
      <c r="N15996">
        <v>70</v>
      </c>
      <c r="O15996" t="s">
        <v>24</v>
      </c>
      <c r="P15996" cm="1">
        <f t="array" ref="P15996">IF(Q15996&gt;0,INDEX(Q15996:Q37720,MATCH(TRUE,INDEX(Q15996:Q37720="",,),0)-1),"")</f>
        <v>4</v>
      </c>
      <c r="Q15996">
        <v>1</v>
      </c>
      <c r="R15996">
        <f t="shared" si="418"/>
        <v>0</v>
      </c>
    </row>
    <row r="15997" spans="1:18" x14ac:dyDescent="0.3">
      <c r="A15997" t="s">
        <v>1111</v>
      </c>
      <c r="B15997" s="1">
        <v>38545</v>
      </c>
      <c r="C15997" t="s">
        <v>1112</v>
      </c>
      <c r="D15997" t="s">
        <v>1141</v>
      </c>
      <c r="E15997" t="s">
        <v>1142</v>
      </c>
      <c r="G15997" s="6" t="s">
        <v>29</v>
      </c>
      <c r="H15997" t="s">
        <v>63</v>
      </c>
      <c r="I15997" t="s">
        <v>26</v>
      </c>
      <c r="J15997" t="s">
        <v>27</v>
      </c>
      <c r="K15997">
        <v>1</v>
      </c>
      <c r="L15997">
        <v>15.25</v>
      </c>
      <c r="M15997" t="s">
        <v>1140</v>
      </c>
      <c r="N15997">
        <v>15.25</v>
      </c>
      <c r="O15997" t="s">
        <v>24</v>
      </c>
      <c r="P15997" cm="1">
        <f t="array" ref="P15997">IF(Q15997&gt;0,INDEX(Q15997:Q37721,MATCH(TRUE,INDEX(Q15997:Q37721="",,),0)-1),"")</f>
        <v>4</v>
      </c>
      <c r="Q15997">
        <v>1</v>
      </c>
      <c r="R15997">
        <f t="shared" si="418"/>
        <v>0</v>
      </c>
    </row>
    <row r="15998" spans="1:18" x14ac:dyDescent="0.3">
      <c r="A15998" t="s">
        <v>1111</v>
      </c>
      <c r="B15998" s="1">
        <v>38545</v>
      </c>
      <c r="C15998" t="s">
        <v>1112</v>
      </c>
      <c r="D15998" t="s">
        <v>1141</v>
      </c>
      <c r="E15998" t="s">
        <v>1142</v>
      </c>
      <c r="G15998" t="s">
        <v>19</v>
      </c>
      <c r="H15998" t="s">
        <v>41</v>
      </c>
      <c r="I15998" t="s">
        <v>26</v>
      </c>
      <c r="J15998" t="s">
        <v>27</v>
      </c>
      <c r="K15998">
        <v>280</v>
      </c>
      <c r="L15998">
        <v>56.55</v>
      </c>
      <c r="M15998" t="s">
        <v>1115</v>
      </c>
      <c r="N15998">
        <v>66.010000000000005</v>
      </c>
      <c r="P15998" cm="1">
        <f t="array" ref="P15998">IF(Q15998&gt;0,INDEX(Q15998:Q37722,MATCH(TRUE,INDEX(Q15998:Q37722="",,),0)-1),"")</f>
        <v>4</v>
      </c>
      <c r="Q15998">
        <v>2</v>
      </c>
      <c r="R15998">
        <f t="shared" si="418"/>
        <v>0</v>
      </c>
    </row>
    <row r="15999" spans="1:18" x14ac:dyDescent="0.3">
      <c r="A15999" t="s">
        <v>1111</v>
      </c>
      <c r="B15999" s="1">
        <v>38545</v>
      </c>
      <c r="C15999" t="s">
        <v>1112</v>
      </c>
      <c r="D15999" t="s">
        <v>1141</v>
      </c>
      <c r="E15999" t="s">
        <v>1142</v>
      </c>
      <c r="G15999" s="6" t="s">
        <v>29</v>
      </c>
      <c r="H15999" t="s">
        <v>63</v>
      </c>
      <c r="I15999" t="s">
        <v>26</v>
      </c>
      <c r="J15999" t="s">
        <v>27</v>
      </c>
      <c r="K15999">
        <v>1</v>
      </c>
      <c r="L15999">
        <v>15.25</v>
      </c>
      <c r="M15999" t="s">
        <v>1115</v>
      </c>
      <c r="N15999">
        <v>15.25</v>
      </c>
      <c r="P15999" cm="1">
        <f t="array" ref="P15999">IF(Q15999&gt;0,INDEX(Q15999:Q37723,MATCH(TRUE,INDEX(Q15999:Q37723="",,),0)-1),"")</f>
        <v>4</v>
      </c>
      <c r="Q15999">
        <v>2</v>
      </c>
      <c r="R15999">
        <f t="shared" si="418"/>
        <v>0</v>
      </c>
    </row>
    <row r="16000" spans="1:18" x14ac:dyDescent="0.3">
      <c r="A16000" t="s">
        <v>1111</v>
      </c>
      <c r="B16000" s="1">
        <v>38545</v>
      </c>
      <c r="C16000" t="s">
        <v>1112</v>
      </c>
      <c r="D16000" t="s">
        <v>1141</v>
      </c>
      <c r="E16000" t="s">
        <v>1142</v>
      </c>
      <c r="G16000" t="s">
        <v>19</v>
      </c>
      <c r="H16000" t="s">
        <v>41</v>
      </c>
      <c r="I16000" t="s">
        <v>26</v>
      </c>
      <c r="J16000" t="s">
        <v>27</v>
      </c>
      <c r="K16000">
        <v>280</v>
      </c>
      <c r="L16000">
        <v>56.55</v>
      </c>
      <c r="M16000" t="s">
        <v>319</v>
      </c>
      <c r="N16000">
        <v>65.099999999999994</v>
      </c>
      <c r="P16000" cm="1">
        <f t="array" ref="P16000">IF(Q16000&gt;0,INDEX(Q16000:Q37724,MATCH(TRUE,INDEX(Q16000:Q37724="",,),0)-1),"")</f>
        <v>4</v>
      </c>
      <c r="Q16000">
        <v>3</v>
      </c>
      <c r="R16000">
        <f t="shared" si="418"/>
        <v>0</v>
      </c>
    </row>
    <row r="16001" spans="1:18" x14ac:dyDescent="0.3">
      <c r="A16001" t="s">
        <v>1111</v>
      </c>
      <c r="B16001" s="1">
        <v>38545</v>
      </c>
      <c r="C16001" t="s">
        <v>1112</v>
      </c>
      <c r="D16001" t="s">
        <v>1141</v>
      </c>
      <c r="E16001" t="s">
        <v>1142</v>
      </c>
      <c r="G16001" s="6" t="s">
        <v>29</v>
      </c>
      <c r="H16001" t="s">
        <v>63</v>
      </c>
      <c r="I16001" t="s">
        <v>26</v>
      </c>
      <c r="J16001" t="s">
        <v>27</v>
      </c>
      <c r="K16001">
        <v>1</v>
      </c>
      <c r="L16001">
        <v>15.25</v>
      </c>
      <c r="M16001" t="s">
        <v>319</v>
      </c>
      <c r="N16001">
        <v>15.25</v>
      </c>
      <c r="P16001" cm="1">
        <f t="array" ref="P16001">IF(Q16001&gt;0,INDEX(Q16001:Q37725,MATCH(TRUE,INDEX(Q16001:Q37725="",,),0)-1),"")</f>
        <v>4</v>
      </c>
      <c r="Q16001">
        <v>3</v>
      </c>
      <c r="R16001">
        <f t="shared" si="418"/>
        <v>0</v>
      </c>
    </row>
    <row r="16002" spans="1:18" x14ac:dyDescent="0.3">
      <c r="A16002" t="s">
        <v>1111</v>
      </c>
      <c r="B16002" s="1">
        <v>38545</v>
      </c>
      <c r="C16002" t="s">
        <v>1112</v>
      </c>
      <c r="D16002" t="s">
        <v>1141</v>
      </c>
      <c r="E16002" t="s">
        <v>1142</v>
      </c>
      <c r="G16002" t="s">
        <v>19</v>
      </c>
      <c r="H16002" t="s">
        <v>41</v>
      </c>
      <c r="I16002" t="s">
        <v>26</v>
      </c>
      <c r="J16002" t="s">
        <v>27</v>
      </c>
      <c r="K16002">
        <v>280</v>
      </c>
      <c r="L16002">
        <v>56.55</v>
      </c>
      <c r="M16002" t="s">
        <v>1117</v>
      </c>
      <c r="N16002">
        <v>60.55</v>
      </c>
      <c r="P16002" cm="1">
        <f t="array" ref="P16002">IF(Q16002&gt;0,INDEX(Q16002:Q37726,MATCH(TRUE,INDEX(Q16002:Q37726="",,),0)-1),"")</f>
        <v>4</v>
      </c>
      <c r="Q16002">
        <v>4</v>
      </c>
      <c r="R16002">
        <f t="shared" si="418"/>
        <v>0</v>
      </c>
    </row>
    <row r="16003" spans="1:18" x14ac:dyDescent="0.3">
      <c r="A16003" t="s">
        <v>1111</v>
      </c>
      <c r="B16003" s="1">
        <v>38545</v>
      </c>
      <c r="C16003" t="s">
        <v>1112</v>
      </c>
      <c r="D16003" t="s">
        <v>1141</v>
      </c>
      <c r="E16003" t="s">
        <v>1142</v>
      </c>
      <c r="G16003" s="6" t="s">
        <v>29</v>
      </c>
      <c r="H16003" t="s">
        <v>63</v>
      </c>
      <c r="I16003" t="s">
        <v>26</v>
      </c>
      <c r="J16003" t="s">
        <v>27</v>
      </c>
      <c r="K16003">
        <v>1</v>
      </c>
      <c r="L16003">
        <v>15.25</v>
      </c>
      <c r="M16003" t="s">
        <v>1117</v>
      </c>
      <c r="N16003">
        <v>15.25</v>
      </c>
      <c r="P16003" cm="1">
        <f t="array" ref="P16003">IF(Q16003&gt;0,INDEX(Q16003:Q37727,MATCH(TRUE,INDEX(Q16003:Q37727="",,),0)-1),"")</f>
        <v>4</v>
      </c>
      <c r="Q16003">
        <v>4</v>
      </c>
      <c r="R16003">
        <f t="shared" si="418"/>
        <v>0</v>
      </c>
    </row>
    <row r="16004" spans="1:18" x14ac:dyDescent="0.3">
      <c r="P16004" t="str" cm="1">
        <f t="array" ref="P16004">IF(Q16004&gt;0,INDEX(Q16004:Q37728,MATCH(TRUE,INDEX(Q16004:Q37728="",,),0)-1),"")</f>
        <v/>
      </c>
      <c r="R16004" t="str">
        <f t="shared" si="418"/>
        <v/>
      </c>
    </row>
    <row r="16005" spans="1:18" x14ac:dyDescent="0.3">
      <c r="A16005" t="s">
        <v>1111</v>
      </c>
      <c r="B16005" s="1">
        <v>38545</v>
      </c>
      <c r="C16005" t="s">
        <v>1112</v>
      </c>
      <c r="D16005" t="s">
        <v>1143</v>
      </c>
      <c r="E16005" t="s">
        <v>1144</v>
      </c>
      <c r="G16005" t="s">
        <v>19</v>
      </c>
      <c r="H16005" t="s">
        <v>28</v>
      </c>
      <c r="I16005" t="s">
        <v>26</v>
      </c>
      <c r="J16005" t="s">
        <v>27</v>
      </c>
      <c r="K16005">
        <v>609</v>
      </c>
      <c r="L16005">
        <v>57.7</v>
      </c>
      <c r="M16005" t="s">
        <v>1115</v>
      </c>
      <c r="N16005">
        <v>61.1</v>
      </c>
      <c r="O16005" t="s">
        <v>24</v>
      </c>
      <c r="P16005" cm="1">
        <f t="array" ref="P16005">IF(Q16005&gt;0,INDEX(Q16005:Q37729,MATCH(TRUE,INDEX(Q16005:Q37729="",,),0)-1),"")</f>
        <v>5</v>
      </c>
      <c r="Q16005">
        <f>INT((ROW()-16005)/7)+1</f>
        <v>1</v>
      </c>
      <c r="R16005">
        <f t="shared" si="418"/>
        <v>0</v>
      </c>
    </row>
    <row r="16006" spans="1:18" x14ac:dyDescent="0.3">
      <c r="A16006" t="s">
        <v>1111</v>
      </c>
      <c r="B16006" s="1">
        <v>38545</v>
      </c>
      <c r="C16006" t="s">
        <v>1112</v>
      </c>
      <c r="D16006" t="s">
        <v>1143</v>
      </c>
      <c r="E16006" t="s">
        <v>1144</v>
      </c>
      <c r="G16006" t="s">
        <v>19</v>
      </c>
      <c r="H16006" t="s">
        <v>63</v>
      </c>
      <c r="I16006" t="s">
        <v>26</v>
      </c>
      <c r="J16006" t="s">
        <v>27</v>
      </c>
      <c r="K16006">
        <v>512</v>
      </c>
      <c r="L16006">
        <v>15.25</v>
      </c>
      <c r="M16006" t="s">
        <v>1115</v>
      </c>
      <c r="N16006">
        <v>33.630000000000003</v>
      </c>
      <c r="O16006" t="s">
        <v>24</v>
      </c>
      <c r="P16006" cm="1">
        <f t="array" ref="P16006">IF(Q16006&gt;0,INDEX(Q16006:Q37730,MATCH(TRUE,INDEX(Q16006:Q37730="",,),0)-1),"")</f>
        <v>5</v>
      </c>
      <c r="Q16006">
        <f t="shared" ref="Q16006:Q16039" si="419">INT((ROW()-16005)/7)+1</f>
        <v>1</v>
      </c>
      <c r="R16006">
        <f t="shared" si="418"/>
        <v>0</v>
      </c>
    </row>
    <row r="16007" spans="1:18" x14ac:dyDescent="0.3">
      <c r="A16007" t="s">
        <v>1111</v>
      </c>
      <c r="B16007" s="1">
        <v>38545</v>
      </c>
      <c r="C16007" t="s">
        <v>1112</v>
      </c>
      <c r="D16007" t="s">
        <v>1143</v>
      </c>
      <c r="E16007" t="s">
        <v>1144</v>
      </c>
      <c r="G16007" s="6" t="s">
        <v>29</v>
      </c>
      <c r="H16007" t="s">
        <v>41</v>
      </c>
      <c r="I16007" t="s">
        <v>21</v>
      </c>
      <c r="J16007" t="s">
        <v>22</v>
      </c>
      <c r="K16007">
        <v>20.100000000000001</v>
      </c>
      <c r="L16007">
        <v>213.5</v>
      </c>
      <c r="M16007" t="s">
        <v>1115</v>
      </c>
      <c r="N16007">
        <v>213.5</v>
      </c>
      <c r="O16007" t="s">
        <v>24</v>
      </c>
      <c r="P16007" cm="1">
        <f t="array" ref="P16007">IF(Q16007&gt;0,INDEX(Q16007:Q37731,MATCH(TRUE,INDEX(Q16007:Q37731="",,),0)-1),"")</f>
        <v>5</v>
      </c>
      <c r="Q16007">
        <f t="shared" si="419"/>
        <v>1</v>
      </c>
      <c r="R16007">
        <f t="shared" si="418"/>
        <v>0</v>
      </c>
    </row>
    <row r="16008" spans="1:18" x14ac:dyDescent="0.3">
      <c r="A16008" t="s">
        <v>1111</v>
      </c>
      <c r="B16008" s="1">
        <v>38545</v>
      </c>
      <c r="C16008" t="s">
        <v>1112</v>
      </c>
      <c r="D16008" t="s">
        <v>1143</v>
      </c>
      <c r="E16008" t="s">
        <v>1144</v>
      </c>
      <c r="G16008" s="6" t="s">
        <v>29</v>
      </c>
      <c r="H16008" t="s">
        <v>99</v>
      </c>
      <c r="I16008" t="s">
        <v>26</v>
      </c>
      <c r="J16008" t="s">
        <v>27</v>
      </c>
      <c r="K16008">
        <v>88</v>
      </c>
      <c r="L16008">
        <v>11</v>
      </c>
      <c r="M16008" t="s">
        <v>1115</v>
      </c>
      <c r="N16008">
        <v>11</v>
      </c>
      <c r="O16008" t="s">
        <v>24</v>
      </c>
      <c r="P16008" cm="1">
        <f t="array" ref="P16008">IF(Q16008&gt;0,INDEX(Q16008:Q37732,MATCH(TRUE,INDEX(Q16008:Q37732="",,),0)-1),"")</f>
        <v>5</v>
      </c>
      <c r="Q16008">
        <f t="shared" si="419"/>
        <v>1</v>
      </c>
      <c r="R16008">
        <f t="shared" si="418"/>
        <v>0</v>
      </c>
    </row>
    <row r="16009" spans="1:18" x14ac:dyDescent="0.3">
      <c r="A16009" t="s">
        <v>1111</v>
      </c>
      <c r="B16009" s="1">
        <v>38545</v>
      </c>
      <c r="C16009" t="s">
        <v>1112</v>
      </c>
      <c r="D16009" t="s">
        <v>1143</v>
      </c>
      <c r="E16009" t="s">
        <v>1144</v>
      </c>
      <c r="G16009" s="6" t="s">
        <v>29</v>
      </c>
      <c r="H16009" t="s">
        <v>41</v>
      </c>
      <c r="I16009" t="s">
        <v>26</v>
      </c>
      <c r="J16009" t="s">
        <v>27</v>
      </c>
      <c r="K16009">
        <v>82</v>
      </c>
      <c r="L16009">
        <v>57.85</v>
      </c>
      <c r="M16009" t="s">
        <v>1115</v>
      </c>
      <c r="N16009">
        <v>57.85</v>
      </c>
      <c r="O16009" t="s">
        <v>24</v>
      </c>
      <c r="P16009" cm="1">
        <f t="array" ref="P16009">IF(Q16009&gt;0,INDEX(Q16009:Q37733,MATCH(TRUE,INDEX(Q16009:Q37733="",,),0)-1),"")</f>
        <v>5</v>
      </c>
      <c r="Q16009">
        <f t="shared" si="419"/>
        <v>1</v>
      </c>
      <c r="R16009">
        <f t="shared" si="418"/>
        <v>0</v>
      </c>
    </row>
    <row r="16010" spans="1:18" x14ac:dyDescent="0.3">
      <c r="A16010" t="s">
        <v>1111</v>
      </c>
      <c r="B16010" s="1">
        <v>38545</v>
      </c>
      <c r="C16010" t="s">
        <v>1112</v>
      </c>
      <c r="D16010" t="s">
        <v>1143</v>
      </c>
      <c r="E16010" t="s">
        <v>1144</v>
      </c>
      <c r="G16010" s="6" t="s">
        <v>29</v>
      </c>
      <c r="H16010" t="s">
        <v>70</v>
      </c>
      <c r="I16010" t="s">
        <v>26</v>
      </c>
      <c r="J16010" t="s">
        <v>27</v>
      </c>
      <c r="K16010">
        <v>128</v>
      </c>
      <c r="L16010">
        <v>13.3</v>
      </c>
      <c r="M16010" t="s">
        <v>1115</v>
      </c>
      <c r="N16010">
        <v>13.3</v>
      </c>
      <c r="O16010" t="s">
        <v>24</v>
      </c>
      <c r="P16010" cm="1">
        <f t="array" ref="P16010">IF(Q16010&gt;0,INDEX(Q16010:Q37734,MATCH(TRUE,INDEX(Q16010:Q37734="",,),0)-1),"")</f>
        <v>5</v>
      </c>
      <c r="Q16010">
        <f t="shared" si="419"/>
        <v>1</v>
      </c>
      <c r="R16010">
        <f t="shared" si="418"/>
        <v>0</v>
      </c>
    </row>
    <row r="16011" spans="1:18" x14ac:dyDescent="0.3">
      <c r="A16011" t="s">
        <v>1111</v>
      </c>
      <c r="B16011" s="1">
        <v>38545</v>
      </c>
      <c r="C16011" t="s">
        <v>1112</v>
      </c>
      <c r="D16011" t="s">
        <v>1143</v>
      </c>
      <c r="E16011" t="s">
        <v>1144</v>
      </c>
      <c r="G16011" s="6" t="s">
        <v>29</v>
      </c>
      <c r="H16011" t="s">
        <v>64</v>
      </c>
      <c r="I16011" t="s">
        <v>26</v>
      </c>
      <c r="J16011" t="s">
        <v>27</v>
      </c>
      <c r="K16011">
        <v>12</v>
      </c>
      <c r="L16011">
        <v>12.2</v>
      </c>
      <c r="M16011" t="s">
        <v>1115</v>
      </c>
      <c r="N16011">
        <v>12.2</v>
      </c>
      <c r="O16011" t="s">
        <v>24</v>
      </c>
      <c r="P16011" cm="1">
        <f t="array" ref="P16011">IF(Q16011&gt;0,INDEX(Q16011:Q37735,MATCH(TRUE,INDEX(Q16011:Q37735="",,),0)-1),"")</f>
        <v>5</v>
      </c>
      <c r="Q16011">
        <f t="shared" si="419"/>
        <v>1</v>
      </c>
      <c r="R16011">
        <f t="shared" si="418"/>
        <v>0</v>
      </c>
    </row>
    <row r="16012" spans="1:18" x14ac:dyDescent="0.3">
      <c r="A16012" t="s">
        <v>1111</v>
      </c>
      <c r="B16012" s="1">
        <v>38545</v>
      </c>
      <c r="C16012" t="s">
        <v>1112</v>
      </c>
      <c r="D16012" t="s">
        <v>1143</v>
      </c>
      <c r="E16012" t="s">
        <v>1144</v>
      </c>
      <c r="G16012" t="s">
        <v>19</v>
      </c>
      <c r="H16012" t="s">
        <v>28</v>
      </c>
      <c r="I16012" t="s">
        <v>26</v>
      </c>
      <c r="J16012" t="s">
        <v>27</v>
      </c>
      <c r="K16012">
        <v>609</v>
      </c>
      <c r="L16012">
        <v>57.7</v>
      </c>
      <c r="M16012" t="s">
        <v>1116</v>
      </c>
      <c r="N16012">
        <v>65.5</v>
      </c>
      <c r="P16012" cm="1">
        <f t="array" ref="P16012">IF(Q16012&gt;0,INDEX(Q16012:Q37736,MATCH(TRUE,INDEX(Q16012:Q37736="",,),0)-1),"")</f>
        <v>5</v>
      </c>
      <c r="Q16012">
        <f t="shared" si="419"/>
        <v>2</v>
      </c>
      <c r="R16012">
        <f t="shared" si="418"/>
        <v>0</v>
      </c>
    </row>
    <row r="16013" spans="1:18" x14ac:dyDescent="0.3">
      <c r="A16013" t="s">
        <v>1111</v>
      </c>
      <c r="B16013" s="1">
        <v>38545</v>
      </c>
      <c r="C16013" t="s">
        <v>1112</v>
      </c>
      <c r="D16013" t="s">
        <v>1143</v>
      </c>
      <c r="E16013" t="s">
        <v>1144</v>
      </c>
      <c r="G16013" t="s">
        <v>19</v>
      </c>
      <c r="H16013" t="s">
        <v>63</v>
      </c>
      <c r="I16013" t="s">
        <v>26</v>
      </c>
      <c r="J16013" t="s">
        <v>27</v>
      </c>
      <c r="K16013">
        <v>512</v>
      </c>
      <c r="L16013">
        <v>15.25</v>
      </c>
      <c r="M16013" t="s">
        <v>1116</v>
      </c>
      <c r="N16013">
        <v>27.5</v>
      </c>
      <c r="P16013" cm="1">
        <f t="array" ref="P16013">IF(Q16013&gt;0,INDEX(Q16013:Q37737,MATCH(TRUE,INDEX(Q16013:Q37737="",,),0)-1),"")</f>
        <v>5</v>
      </c>
      <c r="Q16013">
        <f t="shared" si="419"/>
        <v>2</v>
      </c>
      <c r="R16013">
        <f t="shared" si="418"/>
        <v>0</v>
      </c>
    </row>
    <row r="16014" spans="1:18" x14ac:dyDescent="0.3">
      <c r="A16014" t="s">
        <v>1111</v>
      </c>
      <c r="B16014" s="1">
        <v>38545</v>
      </c>
      <c r="C16014" t="s">
        <v>1112</v>
      </c>
      <c r="D16014" t="s">
        <v>1143</v>
      </c>
      <c r="E16014" t="s">
        <v>1144</v>
      </c>
      <c r="G16014" s="6" t="s">
        <v>29</v>
      </c>
      <c r="H16014" t="s">
        <v>41</v>
      </c>
      <c r="I16014" t="s">
        <v>21</v>
      </c>
      <c r="J16014" t="s">
        <v>22</v>
      </c>
      <c r="K16014">
        <v>20.100000000000001</v>
      </c>
      <c r="L16014">
        <v>213.5</v>
      </c>
      <c r="M16014" t="s">
        <v>1116</v>
      </c>
      <c r="N16014">
        <v>213.5</v>
      </c>
      <c r="P16014" cm="1">
        <f t="array" ref="P16014">IF(Q16014&gt;0,INDEX(Q16014:Q37738,MATCH(TRUE,INDEX(Q16014:Q37738="",,),0)-1),"")</f>
        <v>5</v>
      </c>
      <c r="Q16014">
        <f t="shared" si="419"/>
        <v>2</v>
      </c>
      <c r="R16014">
        <f t="shared" si="418"/>
        <v>0</v>
      </c>
    </row>
    <row r="16015" spans="1:18" x14ac:dyDescent="0.3">
      <c r="A16015" t="s">
        <v>1111</v>
      </c>
      <c r="B16015" s="1">
        <v>38545</v>
      </c>
      <c r="C16015" t="s">
        <v>1112</v>
      </c>
      <c r="D16015" t="s">
        <v>1143</v>
      </c>
      <c r="E16015" t="s">
        <v>1144</v>
      </c>
      <c r="G16015" s="6" t="s">
        <v>29</v>
      </c>
      <c r="H16015" t="s">
        <v>99</v>
      </c>
      <c r="I16015" t="s">
        <v>26</v>
      </c>
      <c r="J16015" t="s">
        <v>27</v>
      </c>
      <c r="K16015">
        <v>88</v>
      </c>
      <c r="L16015">
        <v>11</v>
      </c>
      <c r="M16015" t="s">
        <v>1116</v>
      </c>
      <c r="N16015">
        <v>11</v>
      </c>
      <c r="P16015" cm="1">
        <f t="array" ref="P16015">IF(Q16015&gt;0,INDEX(Q16015:Q37739,MATCH(TRUE,INDEX(Q16015:Q37739="",,),0)-1),"")</f>
        <v>5</v>
      </c>
      <c r="Q16015">
        <f t="shared" si="419"/>
        <v>2</v>
      </c>
      <c r="R16015">
        <f t="shared" si="418"/>
        <v>0</v>
      </c>
    </row>
    <row r="16016" spans="1:18" x14ac:dyDescent="0.3">
      <c r="A16016" t="s">
        <v>1111</v>
      </c>
      <c r="B16016" s="1">
        <v>38545</v>
      </c>
      <c r="C16016" t="s">
        <v>1112</v>
      </c>
      <c r="D16016" t="s">
        <v>1143</v>
      </c>
      <c r="E16016" t="s">
        <v>1144</v>
      </c>
      <c r="G16016" s="6" t="s">
        <v>29</v>
      </c>
      <c r="H16016" t="s">
        <v>41</v>
      </c>
      <c r="I16016" t="s">
        <v>26</v>
      </c>
      <c r="J16016" t="s">
        <v>27</v>
      </c>
      <c r="K16016">
        <v>82</v>
      </c>
      <c r="L16016">
        <v>57.85</v>
      </c>
      <c r="M16016" t="s">
        <v>1116</v>
      </c>
      <c r="N16016">
        <v>57.85</v>
      </c>
      <c r="P16016" cm="1">
        <f t="array" ref="P16016">IF(Q16016&gt;0,INDEX(Q16016:Q37740,MATCH(TRUE,INDEX(Q16016:Q37740="",,),0)-1),"")</f>
        <v>5</v>
      </c>
      <c r="Q16016">
        <f t="shared" si="419"/>
        <v>2</v>
      </c>
      <c r="R16016">
        <f t="shared" si="418"/>
        <v>0</v>
      </c>
    </row>
    <row r="16017" spans="1:18" x14ac:dyDescent="0.3">
      <c r="A16017" t="s">
        <v>1111</v>
      </c>
      <c r="B16017" s="1">
        <v>38545</v>
      </c>
      <c r="C16017" t="s">
        <v>1112</v>
      </c>
      <c r="D16017" t="s">
        <v>1143</v>
      </c>
      <c r="E16017" t="s">
        <v>1144</v>
      </c>
      <c r="G16017" s="6" t="s">
        <v>29</v>
      </c>
      <c r="H16017" t="s">
        <v>70</v>
      </c>
      <c r="I16017" t="s">
        <v>26</v>
      </c>
      <c r="J16017" t="s">
        <v>27</v>
      </c>
      <c r="K16017">
        <v>128</v>
      </c>
      <c r="L16017">
        <v>13.3</v>
      </c>
      <c r="M16017" t="s">
        <v>1116</v>
      </c>
      <c r="N16017">
        <v>13.3</v>
      </c>
      <c r="P16017" cm="1">
        <f t="array" ref="P16017">IF(Q16017&gt;0,INDEX(Q16017:Q37741,MATCH(TRUE,INDEX(Q16017:Q37741="",,),0)-1),"")</f>
        <v>5</v>
      </c>
      <c r="Q16017">
        <f t="shared" si="419"/>
        <v>2</v>
      </c>
      <c r="R16017">
        <f t="shared" si="418"/>
        <v>0</v>
      </c>
    </row>
    <row r="16018" spans="1:18" x14ac:dyDescent="0.3">
      <c r="A16018" t="s">
        <v>1111</v>
      </c>
      <c r="B16018" s="1">
        <v>38545</v>
      </c>
      <c r="C16018" t="s">
        <v>1112</v>
      </c>
      <c r="D16018" t="s">
        <v>1143</v>
      </c>
      <c r="E16018" t="s">
        <v>1144</v>
      </c>
      <c r="G16018" s="6" t="s">
        <v>29</v>
      </c>
      <c r="H16018" t="s">
        <v>64</v>
      </c>
      <c r="I16018" t="s">
        <v>26</v>
      </c>
      <c r="J16018" t="s">
        <v>27</v>
      </c>
      <c r="K16018">
        <v>12</v>
      </c>
      <c r="L16018">
        <v>12.2</v>
      </c>
      <c r="M16018" t="s">
        <v>1116</v>
      </c>
      <c r="N16018">
        <v>12.2</v>
      </c>
      <c r="P16018" cm="1">
        <f t="array" ref="P16018">IF(Q16018&gt;0,INDEX(Q16018:Q37742,MATCH(TRUE,INDEX(Q16018:Q37742="",,),0)-1),"")</f>
        <v>5</v>
      </c>
      <c r="Q16018">
        <f t="shared" si="419"/>
        <v>2</v>
      </c>
      <c r="R16018">
        <f t="shared" si="418"/>
        <v>0</v>
      </c>
    </row>
    <row r="16019" spans="1:18" x14ac:dyDescent="0.3">
      <c r="A16019" t="s">
        <v>1111</v>
      </c>
      <c r="B16019" s="1">
        <v>38545</v>
      </c>
      <c r="C16019" t="s">
        <v>1112</v>
      </c>
      <c r="D16019" t="s">
        <v>1143</v>
      </c>
      <c r="E16019" t="s">
        <v>1144</v>
      </c>
      <c r="G16019" t="s">
        <v>19</v>
      </c>
      <c r="H16019" t="s">
        <v>28</v>
      </c>
      <c r="I16019" t="s">
        <v>26</v>
      </c>
      <c r="J16019" t="s">
        <v>27</v>
      </c>
      <c r="K16019">
        <v>609</v>
      </c>
      <c r="L16019">
        <v>57.7</v>
      </c>
      <c r="M16019" t="s">
        <v>1140</v>
      </c>
      <c r="N16019">
        <v>65</v>
      </c>
      <c r="P16019" cm="1">
        <f t="array" ref="P16019">IF(Q16019&gt;0,INDEX(Q16019:Q37743,MATCH(TRUE,INDEX(Q16019:Q37743="",,),0)-1),"")</f>
        <v>5</v>
      </c>
      <c r="Q16019">
        <f t="shared" si="419"/>
        <v>3</v>
      </c>
      <c r="R16019">
        <f t="shared" si="418"/>
        <v>0</v>
      </c>
    </row>
    <row r="16020" spans="1:18" x14ac:dyDescent="0.3">
      <c r="A16020" t="s">
        <v>1111</v>
      </c>
      <c r="B16020" s="1">
        <v>38545</v>
      </c>
      <c r="C16020" t="s">
        <v>1112</v>
      </c>
      <c r="D16020" t="s">
        <v>1143</v>
      </c>
      <c r="E16020" t="s">
        <v>1144</v>
      </c>
      <c r="G16020" t="s">
        <v>19</v>
      </c>
      <c r="H16020" t="s">
        <v>63</v>
      </c>
      <c r="I16020" t="s">
        <v>26</v>
      </c>
      <c r="J16020" t="s">
        <v>27</v>
      </c>
      <c r="K16020">
        <v>512</v>
      </c>
      <c r="L16020">
        <v>15.25</v>
      </c>
      <c r="M16020" t="s">
        <v>1140</v>
      </c>
      <c r="N16020">
        <v>25</v>
      </c>
      <c r="P16020" cm="1">
        <f t="array" ref="P16020">IF(Q16020&gt;0,INDEX(Q16020:Q37744,MATCH(TRUE,INDEX(Q16020:Q37744="",,),0)-1),"")</f>
        <v>5</v>
      </c>
      <c r="Q16020">
        <f t="shared" si="419"/>
        <v>3</v>
      </c>
      <c r="R16020">
        <f t="shared" si="418"/>
        <v>0</v>
      </c>
    </row>
    <row r="16021" spans="1:18" x14ac:dyDescent="0.3">
      <c r="A16021" t="s">
        <v>1111</v>
      </c>
      <c r="B16021" s="1">
        <v>38545</v>
      </c>
      <c r="C16021" t="s">
        <v>1112</v>
      </c>
      <c r="D16021" t="s">
        <v>1143</v>
      </c>
      <c r="E16021" t="s">
        <v>1144</v>
      </c>
      <c r="G16021" s="6" t="s">
        <v>29</v>
      </c>
      <c r="H16021" t="s">
        <v>41</v>
      </c>
      <c r="I16021" t="s">
        <v>21</v>
      </c>
      <c r="J16021" t="s">
        <v>22</v>
      </c>
      <c r="K16021">
        <v>20.100000000000001</v>
      </c>
      <c r="L16021">
        <v>213.5</v>
      </c>
      <c r="M16021" t="s">
        <v>1140</v>
      </c>
      <c r="N16021">
        <v>213.5</v>
      </c>
      <c r="P16021" cm="1">
        <f t="array" ref="P16021">IF(Q16021&gt;0,INDEX(Q16021:Q37745,MATCH(TRUE,INDEX(Q16021:Q37745="",,),0)-1),"")</f>
        <v>5</v>
      </c>
      <c r="Q16021">
        <f t="shared" si="419"/>
        <v>3</v>
      </c>
      <c r="R16021">
        <f t="shared" si="418"/>
        <v>0</v>
      </c>
    </row>
    <row r="16022" spans="1:18" x14ac:dyDescent="0.3">
      <c r="A16022" t="s">
        <v>1111</v>
      </c>
      <c r="B16022" s="1">
        <v>38545</v>
      </c>
      <c r="C16022" t="s">
        <v>1112</v>
      </c>
      <c r="D16022" t="s">
        <v>1143</v>
      </c>
      <c r="E16022" t="s">
        <v>1144</v>
      </c>
      <c r="G16022" s="6" t="s">
        <v>29</v>
      </c>
      <c r="H16022" t="s">
        <v>99</v>
      </c>
      <c r="I16022" t="s">
        <v>26</v>
      </c>
      <c r="J16022" t="s">
        <v>27</v>
      </c>
      <c r="K16022">
        <v>88</v>
      </c>
      <c r="L16022">
        <v>11</v>
      </c>
      <c r="M16022" t="s">
        <v>1140</v>
      </c>
      <c r="N16022">
        <v>11</v>
      </c>
      <c r="P16022" cm="1">
        <f t="array" ref="P16022">IF(Q16022&gt;0,INDEX(Q16022:Q37746,MATCH(TRUE,INDEX(Q16022:Q37746="",,),0)-1),"")</f>
        <v>5</v>
      </c>
      <c r="Q16022">
        <f t="shared" si="419"/>
        <v>3</v>
      </c>
      <c r="R16022">
        <f t="shared" si="418"/>
        <v>0</v>
      </c>
    </row>
    <row r="16023" spans="1:18" x14ac:dyDescent="0.3">
      <c r="A16023" t="s">
        <v>1111</v>
      </c>
      <c r="B16023" s="1">
        <v>38545</v>
      </c>
      <c r="C16023" t="s">
        <v>1112</v>
      </c>
      <c r="D16023" t="s">
        <v>1143</v>
      </c>
      <c r="E16023" t="s">
        <v>1144</v>
      </c>
      <c r="G16023" s="6" t="s">
        <v>29</v>
      </c>
      <c r="H16023" t="s">
        <v>41</v>
      </c>
      <c r="I16023" t="s">
        <v>26</v>
      </c>
      <c r="J16023" t="s">
        <v>27</v>
      </c>
      <c r="K16023">
        <v>82</v>
      </c>
      <c r="L16023">
        <v>57.85</v>
      </c>
      <c r="M16023" t="s">
        <v>1140</v>
      </c>
      <c r="N16023">
        <v>57.85</v>
      </c>
      <c r="P16023" cm="1">
        <f t="array" ref="P16023">IF(Q16023&gt;0,INDEX(Q16023:Q37747,MATCH(TRUE,INDEX(Q16023:Q37747="",,),0)-1),"")</f>
        <v>5</v>
      </c>
      <c r="Q16023">
        <f t="shared" si="419"/>
        <v>3</v>
      </c>
      <c r="R16023">
        <f t="shared" si="418"/>
        <v>0</v>
      </c>
    </row>
    <row r="16024" spans="1:18" x14ac:dyDescent="0.3">
      <c r="A16024" t="s">
        <v>1111</v>
      </c>
      <c r="B16024" s="1">
        <v>38545</v>
      </c>
      <c r="C16024" t="s">
        <v>1112</v>
      </c>
      <c r="D16024" t="s">
        <v>1143</v>
      </c>
      <c r="E16024" t="s">
        <v>1144</v>
      </c>
      <c r="G16024" s="6" t="s">
        <v>29</v>
      </c>
      <c r="H16024" t="s">
        <v>70</v>
      </c>
      <c r="I16024" t="s">
        <v>26</v>
      </c>
      <c r="J16024" t="s">
        <v>27</v>
      </c>
      <c r="K16024">
        <v>128</v>
      </c>
      <c r="L16024">
        <v>13.3</v>
      </c>
      <c r="M16024" t="s">
        <v>1140</v>
      </c>
      <c r="N16024">
        <v>13.3</v>
      </c>
      <c r="P16024" cm="1">
        <f t="array" ref="P16024">IF(Q16024&gt;0,INDEX(Q16024:Q37748,MATCH(TRUE,INDEX(Q16024:Q37748="",,),0)-1),"")</f>
        <v>5</v>
      </c>
      <c r="Q16024">
        <f t="shared" si="419"/>
        <v>3</v>
      </c>
      <c r="R16024">
        <f t="shared" si="418"/>
        <v>0</v>
      </c>
    </row>
    <row r="16025" spans="1:18" x14ac:dyDescent="0.3">
      <c r="A16025" t="s">
        <v>1111</v>
      </c>
      <c r="B16025" s="1">
        <v>38545</v>
      </c>
      <c r="C16025" t="s">
        <v>1112</v>
      </c>
      <c r="D16025" t="s">
        <v>1143</v>
      </c>
      <c r="E16025" t="s">
        <v>1144</v>
      </c>
      <c r="G16025" s="6" t="s">
        <v>29</v>
      </c>
      <c r="H16025" t="s">
        <v>64</v>
      </c>
      <c r="I16025" t="s">
        <v>26</v>
      </c>
      <c r="J16025" t="s">
        <v>27</v>
      </c>
      <c r="K16025">
        <v>12</v>
      </c>
      <c r="L16025">
        <v>12.2</v>
      </c>
      <c r="M16025" t="s">
        <v>1140</v>
      </c>
      <c r="N16025">
        <v>12.2</v>
      </c>
      <c r="P16025" cm="1">
        <f t="array" ref="P16025">IF(Q16025&gt;0,INDEX(Q16025:Q37749,MATCH(TRUE,INDEX(Q16025:Q37749="",,),0)-1),"")</f>
        <v>5</v>
      </c>
      <c r="Q16025">
        <f t="shared" si="419"/>
        <v>3</v>
      </c>
      <c r="R16025">
        <f t="shared" si="418"/>
        <v>0</v>
      </c>
    </row>
    <row r="16026" spans="1:18" x14ac:dyDescent="0.3">
      <c r="A16026" t="s">
        <v>1111</v>
      </c>
      <c r="B16026" s="1">
        <v>38545</v>
      </c>
      <c r="C16026" t="s">
        <v>1112</v>
      </c>
      <c r="D16026" t="s">
        <v>1143</v>
      </c>
      <c r="E16026" t="s">
        <v>1144</v>
      </c>
      <c r="G16026" t="s">
        <v>19</v>
      </c>
      <c r="H16026" t="s">
        <v>28</v>
      </c>
      <c r="I16026" t="s">
        <v>26</v>
      </c>
      <c r="J16026" t="s">
        <v>27</v>
      </c>
      <c r="K16026">
        <v>609</v>
      </c>
      <c r="L16026">
        <v>57.7</v>
      </c>
      <c r="M16026" t="s">
        <v>319</v>
      </c>
      <c r="N16026">
        <v>62</v>
      </c>
      <c r="P16026" cm="1">
        <f t="array" ref="P16026">IF(Q16026&gt;0,INDEX(Q16026:Q37750,MATCH(TRUE,INDEX(Q16026:Q37750="",,),0)-1),"")</f>
        <v>5</v>
      </c>
      <c r="Q16026">
        <f t="shared" si="419"/>
        <v>4</v>
      </c>
      <c r="R16026">
        <f t="shared" si="418"/>
        <v>0</v>
      </c>
    </row>
    <row r="16027" spans="1:18" x14ac:dyDescent="0.3">
      <c r="A16027" t="s">
        <v>1111</v>
      </c>
      <c r="B16027" s="1">
        <v>38545</v>
      </c>
      <c r="C16027" t="s">
        <v>1112</v>
      </c>
      <c r="D16027" t="s">
        <v>1143</v>
      </c>
      <c r="E16027" t="s">
        <v>1144</v>
      </c>
      <c r="G16027" t="s">
        <v>19</v>
      </c>
      <c r="H16027" t="s">
        <v>63</v>
      </c>
      <c r="I16027" t="s">
        <v>26</v>
      </c>
      <c r="J16027" t="s">
        <v>27</v>
      </c>
      <c r="K16027">
        <v>512</v>
      </c>
      <c r="L16027">
        <v>15.25</v>
      </c>
      <c r="M16027" t="s">
        <v>319</v>
      </c>
      <c r="N16027">
        <v>22</v>
      </c>
      <c r="P16027" cm="1">
        <f t="array" ref="P16027">IF(Q16027&gt;0,INDEX(Q16027:Q37751,MATCH(TRUE,INDEX(Q16027:Q37751="",,),0)-1),"")</f>
        <v>5</v>
      </c>
      <c r="Q16027">
        <f t="shared" si="419"/>
        <v>4</v>
      </c>
      <c r="R16027">
        <f t="shared" si="418"/>
        <v>0</v>
      </c>
    </row>
    <row r="16028" spans="1:18" x14ac:dyDescent="0.3">
      <c r="A16028" t="s">
        <v>1111</v>
      </c>
      <c r="B16028" s="1">
        <v>38545</v>
      </c>
      <c r="C16028" t="s">
        <v>1112</v>
      </c>
      <c r="D16028" t="s">
        <v>1143</v>
      </c>
      <c r="E16028" t="s">
        <v>1144</v>
      </c>
      <c r="G16028" s="6" t="s">
        <v>29</v>
      </c>
      <c r="H16028" t="s">
        <v>41</v>
      </c>
      <c r="I16028" t="s">
        <v>21</v>
      </c>
      <c r="J16028" t="s">
        <v>22</v>
      </c>
      <c r="K16028">
        <v>20.100000000000001</v>
      </c>
      <c r="L16028">
        <v>213.5</v>
      </c>
      <c r="M16028" t="s">
        <v>319</v>
      </c>
      <c r="N16028">
        <v>213.5</v>
      </c>
      <c r="P16028" cm="1">
        <f t="array" ref="P16028">IF(Q16028&gt;0,INDEX(Q16028:Q37752,MATCH(TRUE,INDEX(Q16028:Q37752="",,),0)-1),"")</f>
        <v>5</v>
      </c>
      <c r="Q16028">
        <f t="shared" si="419"/>
        <v>4</v>
      </c>
      <c r="R16028">
        <f t="shared" si="418"/>
        <v>0</v>
      </c>
    </row>
    <row r="16029" spans="1:18" x14ac:dyDescent="0.3">
      <c r="A16029" t="s">
        <v>1111</v>
      </c>
      <c r="B16029" s="1">
        <v>38545</v>
      </c>
      <c r="C16029" t="s">
        <v>1112</v>
      </c>
      <c r="D16029" t="s">
        <v>1143</v>
      </c>
      <c r="E16029" t="s">
        <v>1144</v>
      </c>
      <c r="G16029" s="6" t="s">
        <v>29</v>
      </c>
      <c r="H16029" t="s">
        <v>99</v>
      </c>
      <c r="I16029" t="s">
        <v>26</v>
      </c>
      <c r="J16029" t="s">
        <v>27</v>
      </c>
      <c r="K16029">
        <v>88</v>
      </c>
      <c r="L16029">
        <v>11</v>
      </c>
      <c r="M16029" t="s">
        <v>319</v>
      </c>
      <c r="N16029">
        <v>11</v>
      </c>
      <c r="P16029" cm="1">
        <f t="array" ref="P16029">IF(Q16029&gt;0,INDEX(Q16029:Q37753,MATCH(TRUE,INDEX(Q16029:Q37753="",,),0)-1),"")</f>
        <v>5</v>
      </c>
      <c r="Q16029">
        <f t="shared" si="419"/>
        <v>4</v>
      </c>
      <c r="R16029">
        <f t="shared" si="418"/>
        <v>0</v>
      </c>
    </row>
    <row r="16030" spans="1:18" x14ac:dyDescent="0.3">
      <c r="A16030" t="s">
        <v>1111</v>
      </c>
      <c r="B16030" s="1">
        <v>38545</v>
      </c>
      <c r="C16030" t="s">
        <v>1112</v>
      </c>
      <c r="D16030" t="s">
        <v>1143</v>
      </c>
      <c r="E16030" t="s">
        <v>1144</v>
      </c>
      <c r="G16030" s="6" t="s">
        <v>29</v>
      </c>
      <c r="H16030" t="s">
        <v>41</v>
      </c>
      <c r="I16030" t="s">
        <v>26</v>
      </c>
      <c r="J16030" t="s">
        <v>27</v>
      </c>
      <c r="K16030">
        <v>82</v>
      </c>
      <c r="L16030">
        <v>57.85</v>
      </c>
      <c r="M16030" t="s">
        <v>319</v>
      </c>
      <c r="N16030">
        <v>57.85</v>
      </c>
      <c r="P16030" cm="1">
        <f t="array" ref="P16030">IF(Q16030&gt;0,INDEX(Q16030:Q37754,MATCH(TRUE,INDEX(Q16030:Q37754="",,),0)-1),"")</f>
        <v>5</v>
      </c>
      <c r="Q16030">
        <f t="shared" si="419"/>
        <v>4</v>
      </c>
      <c r="R16030">
        <f t="shared" si="418"/>
        <v>0</v>
      </c>
    </row>
    <row r="16031" spans="1:18" x14ac:dyDescent="0.3">
      <c r="A16031" t="s">
        <v>1111</v>
      </c>
      <c r="B16031" s="1">
        <v>38545</v>
      </c>
      <c r="C16031" t="s">
        <v>1112</v>
      </c>
      <c r="D16031" t="s">
        <v>1143</v>
      </c>
      <c r="E16031" t="s">
        <v>1144</v>
      </c>
      <c r="G16031" s="6" t="s">
        <v>29</v>
      </c>
      <c r="H16031" t="s">
        <v>70</v>
      </c>
      <c r="I16031" t="s">
        <v>26</v>
      </c>
      <c r="J16031" t="s">
        <v>27</v>
      </c>
      <c r="K16031">
        <v>128</v>
      </c>
      <c r="L16031">
        <v>13.3</v>
      </c>
      <c r="M16031" t="s">
        <v>319</v>
      </c>
      <c r="N16031">
        <v>13.3</v>
      </c>
      <c r="P16031" cm="1">
        <f t="array" ref="P16031">IF(Q16031&gt;0,INDEX(Q16031:Q37755,MATCH(TRUE,INDEX(Q16031:Q37755="",,),0)-1),"")</f>
        <v>5</v>
      </c>
      <c r="Q16031">
        <f t="shared" si="419"/>
        <v>4</v>
      </c>
      <c r="R16031">
        <f t="shared" si="418"/>
        <v>0</v>
      </c>
    </row>
    <row r="16032" spans="1:18" x14ac:dyDescent="0.3">
      <c r="A16032" t="s">
        <v>1111</v>
      </c>
      <c r="B16032" s="1">
        <v>38545</v>
      </c>
      <c r="C16032" t="s">
        <v>1112</v>
      </c>
      <c r="D16032" t="s">
        <v>1143</v>
      </c>
      <c r="E16032" t="s">
        <v>1144</v>
      </c>
      <c r="G16032" s="6" t="s">
        <v>29</v>
      </c>
      <c r="H16032" t="s">
        <v>64</v>
      </c>
      <c r="I16032" t="s">
        <v>26</v>
      </c>
      <c r="J16032" t="s">
        <v>27</v>
      </c>
      <c r="K16032">
        <v>12</v>
      </c>
      <c r="L16032">
        <v>12.2</v>
      </c>
      <c r="M16032" t="s">
        <v>319</v>
      </c>
      <c r="N16032">
        <v>12.2</v>
      </c>
      <c r="P16032" cm="1">
        <f t="array" ref="P16032">IF(Q16032&gt;0,INDEX(Q16032:Q37756,MATCH(TRUE,INDEX(Q16032:Q37756="",,),0)-1),"")</f>
        <v>5</v>
      </c>
      <c r="Q16032">
        <f t="shared" si="419"/>
        <v>4</v>
      </c>
      <c r="R16032">
        <f t="shared" si="418"/>
        <v>0</v>
      </c>
    </row>
    <row r="16033" spans="1:18" x14ac:dyDescent="0.3">
      <c r="A16033" t="s">
        <v>1111</v>
      </c>
      <c r="B16033" s="1">
        <v>38545</v>
      </c>
      <c r="C16033" t="s">
        <v>1112</v>
      </c>
      <c r="D16033" t="s">
        <v>1143</v>
      </c>
      <c r="E16033" t="s">
        <v>1144</v>
      </c>
      <c r="G16033" t="s">
        <v>19</v>
      </c>
      <c r="H16033" t="s">
        <v>28</v>
      </c>
      <c r="I16033" t="s">
        <v>26</v>
      </c>
      <c r="J16033" t="s">
        <v>27</v>
      </c>
      <c r="K16033">
        <v>609</v>
      </c>
      <c r="L16033">
        <v>57.7</v>
      </c>
      <c r="M16033" t="s">
        <v>1117</v>
      </c>
      <c r="N16033">
        <v>60.7</v>
      </c>
      <c r="P16033" cm="1">
        <f t="array" ref="P16033">IF(Q16033&gt;0,INDEX(Q16033:Q37757,MATCH(TRUE,INDEX(Q16033:Q37757="",,),0)-1),"")</f>
        <v>5</v>
      </c>
      <c r="Q16033">
        <f t="shared" si="419"/>
        <v>5</v>
      </c>
      <c r="R16033">
        <f t="shared" si="418"/>
        <v>0</v>
      </c>
    </row>
    <row r="16034" spans="1:18" x14ac:dyDescent="0.3">
      <c r="A16034" t="s">
        <v>1111</v>
      </c>
      <c r="B16034" s="1">
        <v>38545</v>
      </c>
      <c r="C16034" t="s">
        <v>1112</v>
      </c>
      <c r="D16034" t="s">
        <v>1143</v>
      </c>
      <c r="E16034" t="s">
        <v>1144</v>
      </c>
      <c r="G16034" t="s">
        <v>19</v>
      </c>
      <c r="H16034" t="s">
        <v>63</v>
      </c>
      <c r="I16034" t="s">
        <v>26</v>
      </c>
      <c r="J16034" t="s">
        <v>27</v>
      </c>
      <c r="K16034">
        <v>512</v>
      </c>
      <c r="L16034">
        <v>15.25</v>
      </c>
      <c r="M16034" t="s">
        <v>1117</v>
      </c>
      <c r="N16034">
        <v>20.25</v>
      </c>
      <c r="P16034" cm="1">
        <f t="array" ref="P16034">IF(Q16034&gt;0,INDEX(Q16034:Q37758,MATCH(TRUE,INDEX(Q16034:Q37758="",,),0)-1),"")</f>
        <v>5</v>
      </c>
      <c r="Q16034">
        <f t="shared" si="419"/>
        <v>5</v>
      </c>
      <c r="R16034">
        <f t="shared" si="418"/>
        <v>0</v>
      </c>
    </row>
    <row r="16035" spans="1:18" x14ac:dyDescent="0.3">
      <c r="A16035" t="s">
        <v>1111</v>
      </c>
      <c r="B16035" s="1">
        <v>38545</v>
      </c>
      <c r="C16035" t="s">
        <v>1112</v>
      </c>
      <c r="D16035" t="s">
        <v>1143</v>
      </c>
      <c r="E16035" t="s">
        <v>1144</v>
      </c>
      <c r="G16035" s="6" t="s">
        <v>29</v>
      </c>
      <c r="H16035" t="s">
        <v>41</v>
      </c>
      <c r="I16035" t="s">
        <v>21</v>
      </c>
      <c r="J16035" t="s">
        <v>22</v>
      </c>
      <c r="K16035">
        <v>20.100000000000001</v>
      </c>
      <c r="L16035">
        <v>213.5</v>
      </c>
      <c r="M16035" t="s">
        <v>1117</v>
      </c>
      <c r="N16035">
        <v>213.5</v>
      </c>
      <c r="P16035" cm="1">
        <f t="array" ref="P16035">IF(Q16035&gt;0,INDEX(Q16035:Q37759,MATCH(TRUE,INDEX(Q16035:Q37759="",,),0)-1),"")</f>
        <v>5</v>
      </c>
      <c r="Q16035">
        <f t="shared" si="419"/>
        <v>5</v>
      </c>
      <c r="R16035">
        <f t="shared" si="418"/>
        <v>0</v>
      </c>
    </row>
    <row r="16036" spans="1:18" x14ac:dyDescent="0.3">
      <c r="A16036" t="s">
        <v>1111</v>
      </c>
      <c r="B16036" s="1">
        <v>38545</v>
      </c>
      <c r="C16036" t="s">
        <v>1112</v>
      </c>
      <c r="D16036" t="s">
        <v>1143</v>
      </c>
      <c r="E16036" t="s">
        <v>1144</v>
      </c>
      <c r="G16036" s="6" t="s">
        <v>29</v>
      </c>
      <c r="H16036" t="s">
        <v>99</v>
      </c>
      <c r="I16036" t="s">
        <v>26</v>
      </c>
      <c r="J16036" t="s">
        <v>27</v>
      </c>
      <c r="K16036">
        <v>88</v>
      </c>
      <c r="L16036">
        <v>11</v>
      </c>
      <c r="M16036" t="s">
        <v>1117</v>
      </c>
      <c r="N16036">
        <v>11</v>
      </c>
      <c r="P16036" cm="1">
        <f t="array" ref="P16036">IF(Q16036&gt;0,INDEX(Q16036:Q37760,MATCH(TRUE,INDEX(Q16036:Q37760="",,),0)-1),"")</f>
        <v>5</v>
      </c>
      <c r="Q16036">
        <f t="shared" si="419"/>
        <v>5</v>
      </c>
      <c r="R16036">
        <f t="shared" si="418"/>
        <v>0</v>
      </c>
    </row>
    <row r="16037" spans="1:18" x14ac:dyDescent="0.3">
      <c r="A16037" t="s">
        <v>1111</v>
      </c>
      <c r="B16037" s="1">
        <v>38545</v>
      </c>
      <c r="C16037" t="s">
        <v>1112</v>
      </c>
      <c r="D16037" t="s">
        <v>1143</v>
      </c>
      <c r="E16037" t="s">
        <v>1144</v>
      </c>
      <c r="G16037" s="6" t="s">
        <v>29</v>
      </c>
      <c r="H16037" t="s">
        <v>41</v>
      </c>
      <c r="I16037" t="s">
        <v>26</v>
      </c>
      <c r="J16037" t="s">
        <v>27</v>
      </c>
      <c r="K16037">
        <v>82</v>
      </c>
      <c r="L16037">
        <v>57.85</v>
      </c>
      <c r="M16037" t="s">
        <v>1117</v>
      </c>
      <c r="N16037">
        <v>57.85</v>
      </c>
      <c r="P16037" cm="1">
        <f t="array" ref="P16037">IF(Q16037&gt;0,INDEX(Q16037:Q37761,MATCH(TRUE,INDEX(Q16037:Q37761="",,),0)-1),"")</f>
        <v>5</v>
      </c>
      <c r="Q16037">
        <f t="shared" si="419"/>
        <v>5</v>
      </c>
      <c r="R16037">
        <f t="shared" si="418"/>
        <v>0</v>
      </c>
    </row>
    <row r="16038" spans="1:18" x14ac:dyDescent="0.3">
      <c r="A16038" t="s">
        <v>1111</v>
      </c>
      <c r="B16038" s="1">
        <v>38545</v>
      </c>
      <c r="C16038" t="s">
        <v>1112</v>
      </c>
      <c r="D16038" t="s">
        <v>1143</v>
      </c>
      <c r="E16038" t="s">
        <v>1144</v>
      </c>
      <c r="G16038" s="6" t="s">
        <v>29</v>
      </c>
      <c r="H16038" t="s">
        <v>70</v>
      </c>
      <c r="I16038" t="s">
        <v>26</v>
      </c>
      <c r="J16038" t="s">
        <v>27</v>
      </c>
      <c r="K16038">
        <v>128</v>
      </c>
      <c r="L16038">
        <v>13.3</v>
      </c>
      <c r="M16038" t="s">
        <v>1117</v>
      </c>
      <c r="N16038">
        <v>13.3</v>
      </c>
      <c r="P16038" cm="1">
        <f t="array" ref="P16038">IF(Q16038&gt;0,INDEX(Q16038:Q37762,MATCH(TRUE,INDEX(Q16038:Q37762="",,),0)-1),"")</f>
        <v>5</v>
      </c>
      <c r="Q16038">
        <f t="shared" si="419"/>
        <v>5</v>
      </c>
      <c r="R16038">
        <f t="shared" si="418"/>
        <v>0</v>
      </c>
    </row>
    <row r="16039" spans="1:18" x14ac:dyDescent="0.3">
      <c r="A16039" t="s">
        <v>1111</v>
      </c>
      <c r="B16039" s="1">
        <v>38545</v>
      </c>
      <c r="C16039" t="s">
        <v>1112</v>
      </c>
      <c r="D16039" t="s">
        <v>1143</v>
      </c>
      <c r="E16039" t="s">
        <v>1144</v>
      </c>
      <c r="G16039" s="6" t="s">
        <v>29</v>
      </c>
      <c r="H16039" t="s">
        <v>64</v>
      </c>
      <c r="I16039" t="s">
        <v>26</v>
      </c>
      <c r="J16039" t="s">
        <v>27</v>
      </c>
      <c r="K16039">
        <v>12</v>
      </c>
      <c r="L16039">
        <v>12.2</v>
      </c>
      <c r="M16039" t="s">
        <v>1117</v>
      </c>
      <c r="N16039">
        <v>12.2</v>
      </c>
      <c r="P16039" cm="1">
        <f t="array" ref="P16039">IF(Q16039&gt;0,INDEX(Q16039:Q37763,MATCH(TRUE,INDEX(Q16039:Q37763="",,),0)-1),"")</f>
        <v>5</v>
      </c>
      <c r="Q16039">
        <f t="shared" si="419"/>
        <v>5</v>
      </c>
      <c r="R16039">
        <f t="shared" si="418"/>
        <v>0</v>
      </c>
    </row>
    <row r="16040" spans="1:18" x14ac:dyDescent="0.3">
      <c r="P16040" t="str" cm="1">
        <f t="array" ref="P16040">IF(Q16040&gt;0,INDEX(Q16040:Q37764,MATCH(TRUE,INDEX(Q16040:Q37764="",,),0)-1),"")</f>
        <v/>
      </c>
      <c r="R16040" t="str">
        <f t="shared" si="418"/>
        <v/>
      </c>
    </row>
    <row r="16041" spans="1:18" x14ac:dyDescent="0.3">
      <c r="A16041" t="s">
        <v>1111</v>
      </c>
      <c r="B16041" s="1">
        <v>38545</v>
      </c>
      <c r="C16041" t="s">
        <v>1112</v>
      </c>
      <c r="D16041" t="s">
        <v>1145</v>
      </c>
      <c r="E16041" t="s">
        <v>1146</v>
      </c>
      <c r="G16041" t="s">
        <v>19</v>
      </c>
      <c r="H16041" t="s">
        <v>41</v>
      </c>
      <c r="I16041" t="s">
        <v>21</v>
      </c>
      <c r="J16041" t="s">
        <v>22</v>
      </c>
      <c r="K16041">
        <v>568.29999999999995</v>
      </c>
      <c r="L16041">
        <v>254</v>
      </c>
      <c r="M16041" t="s">
        <v>1115</v>
      </c>
      <c r="N16041">
        <v>256.10000000000002</v>
      </c>
      <c r="O16041" t="s">
        <v>24</v>
      </c>
      <c r="P16041" cm="1">
        <f t="array" ref="P16041">IF(Q16041&gt;0,INDEX(Q16041:Q37765,MATCH(TRUE,INDEX(Q16041:Q37765="",,),0)-1),"")</f>
        <v>4</v>
      </c>
      <c r="Q16041">
        <f>INT((ROW()-16041)/5)+1</f>
        <v>1</v>
      </c>
      <c r="R16041">
        <f t="shared" si="418"/>
        <v>0</v>
      </c>
    </row>
    <row r="16042" spans="1:18" x14ac:dyDescent="0.3">
      <c r="A16042" t="s">
        <v>1111</v>
      </c>
      <c r="B16042" s="1">
        <v>38545</v>
      </c>
      <c r="C16042" t="s">
        <v>1112</v>
      </c>
      <c r="D16042" t="s">
        <v>1145</v>
      </c>
      <c r="E16042" t="s">
        <v>1146</v>
      </c>
      <c r="G16042" t="s">
        <v>19</v>
      </c>
      <c r="H16042" t="s">
        <v>41</v>
      </c>
      <c r="I16042" t="s">
        <v>26</v>
      </c>
      <c r="J16042" t="s">
        <v>27</v>
      </c>
      <c r="K16042">
        <v>824</v>
      </c>
      <c r="L16042">
        <v>55.85</v>
      </c>
      <c r="M16042" t="s">
        <v>1115</v>
      </c>
      <c r="N16042">
        <v>68.11</v>
      </c>
      <c r="O16042" t="s">
        <v>24</v>
      </c>
      <c r="P16042" cm="1">
        <f t="array" ref="P16042">IF(Q16042&gt;0,INDEX(Q16042:Q37766,MATCH(TRUE,INDEX(Q16042:Q37766="",,),0)-1),"")</f>
        <v>4</v>
      </c>
      <c r="Q16042">
        <f t="shared" ref="Q16042:Q16060" si="420">INT((ROW()-16041)/5)+1</f>
        <v>1</v>
      </c>
      <c r="R16042">
        <f t="shared" si="418"/>
        <v>0</v>
      </c>
    </row>
    <row r="16043" spans="1:18" x14ac:dyDescent="0.3">
      <c r="A16043" t="s">
        <v>1111</v>
      </c>
      <c r="B16043" s="1">
        <v>38545</v>
      </c>
      <c r="C16043" t="s">
        <v>1112</v>
      </c>
      <c r="D16043" t="s">
        <v>1145</v>
      </c>
      <c r="E16043" t="s">
        <v>1146</v>
      </c>
      <c r="G16043" s="6" t="s">
        <v>29</v>
      </c>
      <c r="H16043" t="s">
        <v>63</v>
      </c>
      <c r="I16043" t="s">
        <v>26</v>
      </c>
      <c r="J16043" t="s">
        <v>27</v>
      </c>
      <c r="K16043">
        <v>22</v>
      </c>
      <c r="L16043">
        <v>19.149999999999999</v>
      </c>
      <c r="M16043" t="s">
        <v>1115</v>
      </c>
      <c r="N16043">
        <v>19.149999999999999</v>
      </c>
      <c r="O16043" t="s">
        <v>24</v>
      </c>
      <c r="P16043" cm="1">
        <f t="array" ref="P16043">IF(Q16043&gt;0,INDEX(Q16043:Q37767,MATCH(TRUE,INDEX(Q16043:Q37767="",,),0)-1),"")</f>
        <v>4</v>
      </c>
      <c r="Q16043">
        <f t="shared" si="420"/>
        <v>1</v>
      </c>
      <c r="R16043">
        <f t="shared" si="418"/>
        <v>0</v>
      </c>
    </row>
    <row r="16044" spans="1:18" x14ac:dyDescent="0.3">
      <c r="A16044" t="s">
        <v>1111</v>
      </c>
      <c r="B16044" s="1">
        <v>38545</v>
      </c>
      <c r="C16044" t="s">
        <v>1112</v>
      </c>
      <c r="D16044" t="s">
        <v>1145</v>
      </c>
      <c r="E16044" t="s">
        <v>1146</v>
      </c>
      <c r="G16044" s="6" t="s">
        <v>29</v>
      </c>
      <c r="H16044" t="s">
        <v>70</v>
      </c>
      <c r="I16044" t="s">
        <v>26</v>
      </c>
      <c r="J16044" t="s">
        <v>27</v>
      </c>
      <c r="K16044">
        <v>19</v>
      </c>
      <c r="L16044">
        <v>24.25</v>
      </c>
      <c r="M16044" t="s">
        <v>1115</v>
      </c>
      <c r="N16044">
        <v>24.25</v>
      </c>
      <c r="O16044" t="s">
        <v>24</v>
      </c>
      <c r="P16044" cm="1">
        <f t="array" ref="P16044">IF(Q16044&gt;0,INDEX(Q16044:Q37768,MATCH(TRUE,INDEX(Q16044:Q37768="",,),0)-1),"")</f>
        <v>4</v>
      </c>
      <c r="Q16044">
        <f t="shared" si="420"/>
        <v>1</v>
      </c>
      <c r="R16044">
        <f t="shared" si="418"/>
        <v>0</v>
      </c>
    </row>
    <row r="16045" spans="1:18" x14ac:dyDescent="0.3">
      <c r="A16045" t="s">
        <v>1111</v>
      </c>
      <c r="B16045" s="1">
        <v>38545</v>
      </c>
      <c r="C16045" t="s">
        <v>1112</v>
      </c>
      <c r="D16045" t="s">
        <v>1145</v>
      </c>
      <c r="E16045" t="s">
        <v>1146</v>
      </c>
      <c r="G16045" s="6" t="s">
        <v>29</v>
      </c>
      <c r="H16045" t="s">
        <v>64</v>
      </c>
      <c r="I16045" t="s">
        <v>26</v>
      </c>
      <c r="J16045" t="s">
        <v>27</v>
      </c>
      <c r="K16045">
        <v>15</v>
      </c>
      <c r="L16045">
        <v>16.850000000000001</v>
      </c>
      <c r="M16045" t="s">
        <v>1115</v>
      </c>
      <c r="N16045">
        <v>16.850000000000001</v>
      </c>
      <c r="O16045" t="s">
        <v>24</v>
      </c>
      <c r="P16045" cm="1">
        <f t="array" ref="P16045">IF(Q16045&gt;0,INDEX(Q16045:Q37769,MATCH(TRUE,INDEX(Q16045:Q37769="",,),0)-1),"")</f>
        <v>4</v>
      </c>
      <c r="Q16045">
        <f t="shared" si="420"/>
        <v>1</v>
      </c>
      <c r="R16045">
        <f t="shared" si="418"/>
        <v>0</v>
      </c>
    </row>
    <row r="16046" spans="1:18" x14ac:dyDescent="0.3">
      <c r="A16046" t="s">
        <v>1111</v>
      </c>
      <c r="B16046" s="1">
        <v>38545</v>
      </c>
      <c r="C16046" t="s">
        <v>1112</v>
      </c>
      <c r="D16046" t="s">
        <v>1145</v>
      </c>
      <c r="E16046" t="s">
        <v>1146</v>
      </c>
      <c r="G16046" t="s">
        <v>19</v>
      </c>
      <c r="H16046" t="s">
        <v>41</v>
      </c>
      <c r="I16046" t="s">
        <v>21</v>
      </c>
      <c r="J16046" t="s">
        <v>22</v>
      </c>
      <c r="K16046">
        <v>568.29999999999995</v>
      </c>
      <c r="L16046">
        <v>254</v>
      </c>
      <c r="M16046" t="s">
        <v>1140</v>
      </c>
      <c r="N16046">
        <v>260</v>
      </c>
      <c r="P16046" cm="1">
        <f t="array" ref="P16046">IF(Q16046&gt;0,INDEX(Q16046:Q37770,MATCH(TRUE,INDEX(Q16046:Q37770="",,),0)-1),"")</f>
        <v>4</v>
      </c>
      <c r="Q16046">
        <f t="shared" si="420"/>
        <v>2</v>
      </c>
      <c r="R16046">
        <f t="shared" si="418"/>
        <v>0</v>
      </c>
    </row>
    <row r="16047" spans="1:18" x14ac:dyDescent="0.3">
      <c r="A16047" t="s">
        <v>1111</v>
      </c>
      <c r="B16047" s="1">
        <v>38545</v>
      </c>
      <c r="C16047" t="s">
        <v>1112</v>
      </c>
      <c r="D16047" t="s">
        <v>1145</v>
      </c>
      <c r="E16047" t="s">
        <v>1146</v>
      </c>
      <c r="G16047" t="s">
        <v>19</v>
      </c>
      <c r="H16047" t="s">
        <v>41</v>
      </c>
      <c r="I16047" t="s">
        <v>26</v>
      </c>
      <c r="J16047" t="s">
        <v>27</v>
      </c>
      <c r="K16047">
        <v>824</v>
      </c>
      <c r="L16047">
        <v>55.85</v>
      </c>
      <c r="M16047" t="s">
        <v>1140</v>
      </c>
      <c r="N16047">
        <v>65</v>
      </c>
      <c r="P16047" cm="1">
        <f t="array" ref="P16047">IF(Q16047&gt;0,INDEX(Q16047:Q37771,MATCH(TRUE,INDEX(Q16047:Q37771="",,),0)-1),"")</f>
        <v>4</v>
      </c>
      <c r="Q16047">
        <f t="shared" si="420"/>
        <v>2</v>
      </c>
      <c r="R16047">
        <f t="shared" si="418"/>
        <v>0</v>
      </c>
    </row>
    <row r="16048" spans="1:18" x14ac:dyDescent="0.3">
      <c r="A16048" t="s">
        <v>1111</v>
      </c>
      <c r="B16048" s="1">
        <v>38545</v>
      </c>
      <c r="C16048" t="s">
        <v>1112</v>
      </c>
      <c r="D16048" t="s">
        <v>1145</v>
      </c>
      <c r="E16048" t="s">
        <v>1146</v>
      </c>
      <c r="G16048" s="6" t="s">
        <v>29</v>
      </c>
      <c r="H16048" t="s">
        <v>63</v>
      </c>
      <c r="I16048" t="s">
        <v>26</v>
      </c>
      <c r="J16048" t="s">
        <v>27</v>
      </c>
      <c r="K16048">
        <v>22</v>
      </c>
      <c r="L16048">
        <v>19.149999999999999</v>
      </c>
      <c r="M16048" t="s">
        <v>1140</v>
      </c>
      <c r="N16048">
        <v>19.149999999999999</v>
      </c>
      <c r="P16048" cm="1">
        <f t="array" ref="P16048">IF(Q16048&gt;0,INDEX(Q16048:Q37772,MATCH(TRUE,INDEX(Q16048:Q37772="",,),0)-1),"")</f>
        <v>4</v>
      </c>
      <c r="Q16048">
        <f t="shared" si="420"/>
        <v>2</v>
      </c>
      <c r="R16048">
        <f t="shared" ref="R16048:R16111" si="421">IF(P16048="","",0)</f>
        <v>0</v>
      </c>
    </row>
    <row r="16049" spans="1:18" x14ac:dyDescent="0.3">
      <c r="A16049" t="s">
        <v>1111</v>
      </c>
      <c r="B16049" s="1">
        <v>38545</v>
      </c>
      <c r="C16049" t="s">
        <v>1112</v>
      </c>
      <c r="D16049" t="s">
        <v>1145</v>
      </c>
      <c r="E16049" t="s">
        <v>1146</v>
      </c>
      <c r="G16049" s="6" t="s">
        <v>29</v>
      </c>
      <c r="H16049" t="s">
        <v>70</v>
      </c>
      <c r="I16049" t="s">
        <v>26</v>
      </c>
      <c r="J16049" t="s">
        <v>27</v>
      </c>
      <c r="K16049">
        <v>19</v>
      </c>
      <c r="L16049">
        <v>24.25</v>
      </c>
      <c r="M16049" t="s">
        <v>1140</v>
      </c>
      <c r="N16049">
        <v>24.25</v>
      </c>
      <c r="P16049" cm="1">
        <f t="array" ref="P16049">IF(Q16049&gt;0,INDEX(Q16049:Q37773,MATCH(TRUE,INDEX(Q16049:Q37773="",,),0)-1),"")</f>
        <v>4</v>
      </c>
      <c r="Q16049">
        <f t="shared" si="420"/>
        <v>2</v>
      </c>
      <c r="R16049">
        <f t="shared" si="421"/>
        <v>0</v>
      </c>
    </row>
    <row r="16050" spans="1:18" x14ac:dyDescent="0.3">
      <c r="A16050" t="s">
        <v>1111</v>
      </c>
      <c r="B16050" s="1">
        <v>38545</v>
      </c>
      <c r="C16050" t="s">
        <v>1112</v>
      </c>
      <c r="D16050" t="s">
        <v>1145</v>
      </c>
      <c r="E16050" t="s">
        <v>1146</v>
      </c>
      <c r="G16050" s="6" t="s">
        <v>29</v>
      </c>
      <c r="H16050" t="s">
        <v>64</v>
      </c>
      <c r="I16050" t="s">
        <v>26</v>
      </c>
      <c r="J16050" t="s">
        <v>27</v>
      </c>
      <c r="K16050">
        <v>15</v>
      </c>
      <c r="L16050">
        <v>16.850000000000001</v>
      </c>
      <c r="M16050" t="s">
        <v>1140</v>
      </c>
      <c r="N16050">
        <v>16.850000000000001</v>
      </c>
      <c r="P16050" cm="1">
        <f t="array" ref="P16050">IF(Q16050&gt;0,INDEX(Q16050:Q37774,MATCH(TRUE,INDEX(Q16050:Q37774="",,),0)-1),"")</f>
        <v>4</v>
      </c>
      <c r="Q16050">
        <f t="shared" si="420"/>
        <v>2</v>
      </c>
      <c r="R16050">
        <f t="shared" si="421"/>
        <v>0</v>
      </c>
    </row>
    <row r="16051" spans="1:18" x14ac:dyDescent="0.3">
      <c r="A16051" t="s">
        <v>1111</v>
      </c>
      <c r="B16051" s="1">
        <v>38545</v>
      </c>
      <c r="C16051" t="s">
        <v>1112</v>
      </c>
      <c r="D16051" t="s">
        <v>1145</v>
      </c>
      <c r="E16051" t="s">
        <v>1146</v>
      </c>
      <c r="G16051" t="s">
        <v>19</v>
      </c>
      <c r="H16051" t="s">
        <v>41</v>
      </c>
      <c r="I16051" t="s">
        <v>21</v>
      </c>
      <c r="J16051" t="s">
        <v>22</v>
      </c>
      <c r="K16051">
        <v>568.29999999999995</v>
      </c>
      <c r="L16051">
        <v>254</v>
      </c>
      <c r="M16051" t="s">
        <v>1117</v>
      </c>
      <c r="N16051">
        <v>255.23</v>
      </c>
      <c r="P16051" cm="1">
        <f t="array" ref="P16051">IF(Q16051&gt;0,INDEX(Q16051:Q37775,MATCH(TRUE,INDEX(Q16051:Q37775="",,),0)-1),"")</f>
        <v>4</v>
      </c>
      <c r="Q16051">
        <f t="shared" si="420"/>
        <v>3</v>
      </c>
      <c r="R16051">
        <f t="shared" si="421"/>
        <v>0</v>
      </c>
    </row>
    <row r="16052" spans="1:18" x14ac:dyDescent="0.3">
      <c r="A16052" t="s">
        <v>1111</v>
      </c>
      <c r="B16052" s="1">
        <v>38545</v>
      </c>
      <c r="C16052" t="s">
        <v>1112</v>
      </c>
      <c r="D16052" t="s">
        <v>1145</v>
      </c>
      <c r="E16052" t="s">
        <v>1146</v>
      </c>
      <c r="G16052" t="s">
        <v>19</v>
      </c>
      <c r="H16052" t="s">
        <v>41</v>
      </c>
      <c r="I16052" t="s">
        <v>26</v>
      </c>
      <c r="J16052" t="s">
        <v>27</v>
      </c>
      <c r="K16052">
        <v>824</v>
      </c>
      <c r="L16052">
        <v>55.85</v>
      </c>
      <c r="M16052" t="s">
        <v>1117</v>
      </c>
      <c r="N16052">
        <v>61.85</v>
      </c>
      <c r="P16052" cm="1">
        <f t="array" ref="P16052">IF(Q16052&gt;0,INDEX(Q16052:Q37776,MATCH(TRUE,INDEX(Q16052:Q37776="",,),0)-1),"")</f>
        <v>4</v>
      </c>
      <c r="Q16052">
        <f t="shared" si="420"/>
        <v>3</v>
      </c>
      <c r="R16052">
        <f t="shared" si="421"/>
        <v>0</v>
      </c>
    </row>
    <row r="16053" spans="1:18" x14ac:dyDescent="0.3">
      <c r="A16053" t="s">
        <v>1111</v>
      </c>
      <c r="B16053" s="1">
        <v>38545</v>
      </c>
      <c r="C16053" t="s">
        <v>1112</v>
      </c>
      <c r="D16053" t="s">
        <v>1145</v>
      </c>
      <c r="E16053" t="s">
        <v>1146</v>
      </c>
      <c r="G16053" s="6" t="s">
        <v>29</v>
      </c>
      <c r="H16053" t="s">
        <v>63</v>
      </c>
      <c r="I16053" t="s">
        <v>26</v>
      </c>
      <c r="J16053" t="s">
        <v>27</v>
      </c>
      <c r="K16053">
        <v>22</v>
      </c>
      <c r="L16053">
        <v>19.149999999999999</v>
      </c>
      <c r="M16053" t="s">
        <v>1117</v>
      </c>
      <c r="N16053">
        <v>19.149999999999999</v>
      </c>
      <c r="P16053" cm="1">
        <f t="array" ref="P16053">IF(Q16053&gt;0,INDEX(Q16053:Q37777,MATCH(TRUE,INDEX(Q16053:Q37777="",,),0)-1),"")</f>
        <v>4</v>
      </c>
      <c r="Q16053">
        <f t="shared" si="420"/>
        <v>3</v>
      </c>
      <c r="R16053">
        <f t="shared" si="421"/>
        <v>0</v>
      </c>
    </row>
    <row r="16054" spans="1:18" x14ac:dyDescent="0.3">
      <c r="A16054" t="s">
        <v>1111</v>
      </c>
      <c r="B16054" s="1">
        <v>38545</v>
      </c>
      <c r="C16054" t="s">
        <v>1112</v>
      </c>
      <c r="D16054" t="s">
        <v>1145</v>
      </c>
      <c r="E16054" t="s">
        <v>1146</v>
      </c>
      <c r="G16054" s="6" t="s">
        <v>29</v>
      </c>
      <c r="H16054" t="s">
        <v>70</v>
      </c>
      <c r="I16054" t="s">
        <v>26</v>
      </c>
      <c r="J16054" t="s">
        <v>27</v>
      </c>
      <c r="K16054">
        <v>19</v>
      </c>
      <c r="L16054">
        <v>24.25</v>
      </c>
      <c r="M16054" t="s">
        <v>1117</v>
      </c>
      <c r="N16054">
        <v>24.25</v>
      </c>
      <c r="P16054" cm="1">
        <f t="array" ref="P16054">IF(Q16054&gt;0,INDEX(Q16054:Q37778,MATCH(TRUE,INDEX(Q16054:Q37778="",,),0)-1),"")</f>
        <v>4</v>
      </c>
      <c r="Q16054">
        <f t="shared" si="420"/>
        <v>3</v>
      </c>
      <c r="R16054">
        <f t="shared" si="421"/>
        <v>0</v>
      </c>
    </row>
    <row r="16055" spans="1:18" x14ac:dyDescent="0.3">
      <c r="A16055" t="s">
        <v>1111</v>
      </c>
      <c r="B16055" s="1">
        <v>38545</v>
      </c>
      <c r="C16055" t="s">
        <v>1112</v>
      </c>
      <c r="D16055" t="s">
        <v>1145</v>
      </c>
      <c r="E16055" t="s">
        <v>1146</v>
      </c>
      <c r="G16055" s="6" t="s">
        <v>29</v>
      </c>
      <c r="H16055" t="s">
        <v>64</v>
      </c>
      <c r="I16055" t="s">
        <v>26</v>
      </c>
      <c r="J16055" t="s">
        <v>27</v>
      </c>
      <c r="K16055">
        <v>15</v>
      </c>
      <c r="L16055">
        <v>16.850000000000001</v>
      </c>
      <c r="M16055" t="s">
        <v>1117</v>
      </c>
      <c r="N16055">
        <v>16.850000000000001</v>
      </c>
      <c r="P16055" cm="1">
        <f t="array" ref="P16055">IF(Q16055&gt;0,INDEX(Q16055:Q37779,MATCH(TRUE,INDEX(Q16055:Q37779="",,),0)-1),"")</f>
        <v>4</v>
      </c>
      <c r="Q16055">
        <f t="shared" si="420"/>
        <v>3</v>
      </c>
      <c r="R16055">
        <f t="shared" si="421"/>
        <v>0</v>
      </c>
    </row>
    <row r="16056" spans="1:18" x14ac:dyDescent="0.3">
      <c r="A16056" t="s">
        <v>1111</v>
      </c>
      <c r="B16056" s="1">
        <v>38545</v>
      </c>
      <c r="C16056" t="s">
        <v>1112</v>
      </c>
      <c r="D16056" t="s">
        <v>1145</v>
      </c>
      <c r="E16056" t="s">
        <v>1146</v>
      </c>
      <c r="G16056" t="s">
        <v>19</v>
      </c>
      <c r="H16056" t="s">
        <v>41</v>
      </c>
      <c r="I16056" t="s">
        <v>21</v>
      </c>
      <c r="J16056" t="s">
        <v>22</v>
      </c>
      <c r="K16056">
        <v>568.29999999999995</v>
      </c>
      <c r="L16056">
        <v>254</v>
      </c>
      <c r="M16056" t="s">
        <v>1135</v>
      </c>
      <c r="N16056">
        <v>255</v>
      </c>
      <c r="P16056" cm="1">
        <f t="array" ref="P16056">IF(Q16056&gt;0,INDEX(Q16056:Q37780,MATCH(TRUE,INDEX(Q16056:Q37780="",,),0)-1),"")</f>
        <v>4</v>
      </c>
      <c r="Q16056">
        <f t="shared" si="420"/>
        <v>4</v>
      </c>
      <c r="R16056">
        <f t="shared" si="421"/>
        <v>0</v>
      </c>
    </row>
    <row r="16057" spans="1:18" x14ac:dyDescent="0.3">
      <c r="A16057" t="s">
        <v>1111</v>
      </c>
      <c r="B16057" s="1">
        <v>38545</v>
      </c>
      <c r="C16057" t="s">
        <v>1112</v>
      </c>
      <c r="D16057" t="s">
        <v>1145</v>
      </c>
      <c r="E16057" t="s">
        <v>1146</v>
      </c>
      <c r="G16057" t="s">
        <v>19</v>
      </c>
      <c r="H16057" t="s">
        <v>41</v>
      </c>
      <c r="I16057" t="s">
        <v>26</v>
      </c>
      <c r="J16057" t="s">
        <v>27</v>
      </c>
      <c r="K16057">
        <v>824</v>
      </c>
      <c r="L16057">
        <v>55.85</v>
      </c>
      <c r="M16057" t="s">
        <v>1135</v>
      </c>
      <c r="N16057">
        <v>56.1</v>
      </c>
      <c r="P16057" cm="1">
        <f t="array" ref="P16057">IF(Q16057&gt;0,INDEX(Q16057:Q37781,MATCH(TRUE,INDEX(Q16057:Q37781="",,),0)-1),"")</f>
        <v>4</v>
      </c>
      <c r="Q16057">
        <f t="shared" si="420"/>
        <v>4</v>
      </c>
      <c r="R16057">
        <f t="shared" si="421"/>
        <v>0</v>
      </c>
    </row>
    <row r="16058" spans="1:18" x14ac:dyDescent="0.3">
      <c r="A16058" t="s">
        <v>1111</v>
      </c>
      <c r="B16058" s="1">
        <v>38545</v>
      </c>
      <c r="C16058" t="s">
        <v>1112</v>
      </c>
      <c r="D16058" t="s">
        <v>1145</v>
      </c>
      <c r="E16058" t="s">
        <v>1146</v>
      </c>
      <c r="G16058" s="6" t="s">
        <v>29</v>
      </c>
      <c r="H16058" t="s">
        <v>63</v>
      </c>
      <c r="I16058" t="s">
        <v>26</v>
      </c>
      <c r="J16058" t="s">
        <v>27</v>
      </c>
      <c r="K16058">
        <v>22</v>
      </c>
      <c r="L16058">
        <v>19.149999999999999</v>
      </c>
      <c r="M16058" t="s">
        <v>1135</v>
      </c>
      <c r="N16058">
        <v>19.149999999999999</v>
      </c>
      <c r="P16058" cm="1">
        <f t="array" ref="P16058">IF(Q16058&gt;0,INDEX(Q16058:Q37782,MATCH(TRUE,INDEX(Q16058:Q37782="",,),0)-1),"")</f>
        <v>4</v>
      </c>
      <c r="Q16058">
        <f t="shared" si="420"/>
        <v>4</v>
      </c>
      <c r="R16058">
        <f t="shared" si="421"/>
        <v>0</v>
      </c>
    </row>
    <row r="16059" spans="1:18" x14ac:dyDescent="0.3">
      <c r="A16059" t="s">
        <v>1111</v>
      </c>
      <c r="B16059" s="1">
        <v>38545</v>
      </c>
      <c r="C16059" t="s">
        <v>1112</v>
      </c>
      <c r="D16059" t="s">
        <v>1145</v>
      </c>
      <c r="E16059" t="s">
        <v>1146</v>
      </c>
      <c r="G16059" s="6" t="s">
        <v>29</v>
      </c>
      <c r="H16059" t="s">
        <v>70</v>
      </c>
      <c r="I16059" t="s">
        <v>26</v>
      </c>
      <c r="J16059" t="s">
        <v>27</v>
      </c>
      <c r="K16059">
        <v>19</v>
      </c>
      <c r="L16059">
        <v>24.25</v>
      </c>
      <c r="M16059" t="s">
        <v>1135</v>
      </c>
      <c r="N16059">
        <v>24.25</v>
      </c>
      <c r="P16059" cm="1">
        <f t="array" ref="P16059">IF(Q16059&gt;0,INDEX(Q16059:Q37783,MATCH(TRUE,INDEX(Q16059:Q37783="",,),0)-1),"")</f>
        <v>4</v>
      </c>
      <c r="Q16059">
        <f t="shared" si="420"/>
        <v>4</v>
      </c>
      <c r="R16059">
        <f t="shared" si="421"/>
        <v>0</v>
      </c>
    </row>
    <row r="16060" spans="1:18" x14ac:dyDescent="0.3">
      <c r="A16060" t="s">
        <v>1111</v>
      </c>
      <c r="B16060" s="1">
        <v>38545</v>
      </c>
      <c r="C16060" t="s">
        <v>1112</v>
      </c>
      <c r="D16060" t="s">
        <v>1145</v>
      </c>
      <c r="E16060" t="s">
        <v>1146</v>
      </c>
      <c r="G16060" s="6" t="s">
        <v>29</v>
      </c>
      <c r="H16060" t="s">
        <v>64</v>
      </c>
      <c r="I16060" t="s">
        <v>26</v>
      </c>
      <c r="J16060" t="s">
        <v>27</v>
      </c>
      <c r="K16060">
        <v>15</v>
      </c>
      <c r="L16060">
        <v>16.850000000000001</v>
      </c>
      <c r="M16060" t="s">
        <v>1135</v>
      </c>
      <c r="N16060">
        <v>16.850000000000001</v>
      </c>
      <c r="P16060" cm="1">
        <f t="array" ref="P16060">IF(Q16060&gt;0,INDEX(Q16060:Q37784,MATCH(TRUE,INDEX(Q16060:Q37784="",,),0)-1),"")</f>
        <v>4</v>
      </c>
      <c r="Q16060">
        <f t="shared" si="420"/>
        <v>4</v>
      </c>
      <c r="R16060">
        <f t="shared" si="421"/>
        <v>0</v>
      </c>
    </row>
    <row r="16061" spans="1:18" x14ac:dyDescent="0.3">
      <c r="P16061" t="str" cm="1">
        <f t="array" ref="P16061">IF(Q16061&gt;0,INDEX(Q16061:Q37785,MATCH(TRUE,INDEX(Q16061:Q37785="",,),0)-1),"")</f>
        <v/>
      </c>
      <c r="R16061" t="str">
        <f t="shared" si="421"/>
        <v/>
      </c>
    </row>
    <row r="16062" spans="1:18" x14ac:dyDescent="0.3">
      <c r="A16062" t="s">
        <v>1111</v>
      </c>
      <c r="B16062" s="1">
        <v>38512</v>
      </c>
      <c r="C16062" t="s">
        <v>1112</v>
      </c>
      <c r="D16062" t="s">
        <v>1147</v>
      </c>
      <c r="E16062" t="s">
        <v>1148</v>
      </c>
      <c r="G16062" t="s">
        <v>19</v>
      </c>
      <c r="H16062" t="s">
        <v>194</v>
      </c>
      <c r="I16062" t="s">
        <v>21</v>
      </c>
      <c r="J16062" t="s">
        <v>22</v>
      </c>
      <c r="K16062">
        <v>79.8</v>
      </c>
      <c r="L16062">
        <v>930</v>
      </c>
      <c r="M16062" t="s">
        <v>417</v>
      </c>
      <c r="N16062">
        <v>1156</v>
      </c>
      <c r="O16062" t="s">
        <v>24</v>
      </c>
      <c r="P16062" cm="1">
        <f t="array" ref="P16062">IF(Q16062&gt;0,INDEX(Q16062:Q37786,MATCH(TRUE,INDEX(Q16062:Q37786="",,),0)-1),"")</f>
        <v>6</v>
      </c>
      <c r="Q16062">
        <f>INT((ROW()-16062)/10)+1</f>
        <v>1</v>
      </c>
      <c r="R16062">
        <f t="shared" si="421"/>
        <v>0</v>
      </c>
    </row>
    <row r="16063" spans="1:18" x14ac:dyDescent="0.3">
      <c r="A16063" t="s">
        <v>1111</v>
      </c>
      <c r="B16063" s="1">
        <v>38512</v>
      </c>
      <c r="C16063" t="s">
        <v>1112</v>
      </c>
      <c r="D16063" t="s">
        <v>1147</v>
      </c>
      <c r="E16063" t="s">
        <v>1148</v>
      </c>
      <c r="G16063" t="s">
        <v>19</v>
      </c>
      <c r="H16063" t="s">
        <v>70</v>
      </c>
      <c r="I16063" t="s">
        <v>26</v>
      </c>
      <c r="J16063" t="s">
        <v>27</v>
      </c>
      <c r="K16063">
        <v>1596</v>
      </c>
      <c r="L16063">
        <v>17.8</v>
      </c>
      <c r="M16063" t="s">
        <v>417</v>
      </c>
      <c r="N16063">
        <v>45</v>
      </c>
      <c r="O16063" t="s">
        <v>24</v>
      </c>
      <c r="P16063" cm="1">
        <f t="array" ref="P16063">IF(Q16063&gt;0,INDEX(Q16063:Q37787,MATCH(TRUE,INDEX(Q16063:Q37787="",,),0)-1),"")</f>
        <v>6</v>
      </c>
      <c r="Q16063">
        <f t="shared" ref="Q16063:Q16121" si="422">INT((ROW()-16062)/10)+1</f>
        <v>1</v>
      </c>
      <c r="R16063">
        <f t="shared" si="421"/>
        <v>0</v>
      </c>
    </row>
    <row r="16064" spans="1:18" x14ac:dyDescent="0.3">
      <c r="A16064" t="s">
        <v>1111</v>
      </c>
      <c r="B16064" s="1">
        <v>38512</v>
      </c>
      <c r="C16064" t="s">
        <v>1112</v>
      </c>
      <c r="D16064" t="s">
        <v>1147</v>
      </c>
      <c r="E16064" t="s">
        <v>1148</v>
      </c>
      <c r="G16064" t="s">
        <v>19</v>
      </c>
      <c r="H16064" t="s">
        <v>64</v>
      </c>
      <c r="I16064" t="s">
        <v>26</v>
      </c>
      <c r="J16064" t="s">
        <v>27</v>
      </c>
      <c r="K16064">
        <v>2341</v>
      </c>
      <c r="L16064">
        <v>15.9</v>
      </c>
      <c r="M16064" t="s">
        <v>417</v>
      </c>
      <c r="N16064">
        <v>50</v>
      </c>
      <c r="O16064" t="s">
        <v>24</v>
      </c>
      <c r="P16064" cm="1">
        <f t="array" ref="P16064">IF(Q16064&gt;0,INDEX(Q16064:Q37788,MATCH(TRUE,INDEX(Q16064:Q37788="",,),0)-1),"")</f>
        <v>6</v>
      </c>
      <c r="Q16064">
        <f t="shared" si="422"/>
        <v>1</v>
      </c>
      <c r="R16064">
        <f t="shared" si="421"/>
        <v>0</v>
      </c>
    </row>
    <row r="16065" spans="1:18" x14ac:dyDescent="0.3">
      <c r="A16065" t="s">
        <v>1111</v>
      </c>
      <c r="B16065" s="1">
        <v>38512</v>
      </c>
      <c r="C16065" t="s">
        <v>1112</v>
      </c>
      <c r="D16065" t="s">
        <v>1147</v>
      </c>
      <c r="E16065" t="s">
        <v>1148</v>
      </c>
      <c r="G16065" s="6" t="s">
        <v>29</v>
      </c>
      <c r="H16065" t="s">
        <v>30</v>
      </c>
      <c r="I16065" t="s">
        <v>21</v>
      </c>
      <c r="J16065" t="s">
        <v>22</v>
      </c>
      <c r="K16065">
        <v>13.6</v>
      </c>
      <c r="L16065">
        <v>192</v>
      </c>
      <c r="M16065" t="s">
        <v>417</v>
      </c>
      <c r="N16065">
        <v>192</v>
      </c>
      <c r="O16065" t="s">
        <v>24</v>
      </c>
      <c r="P16065" cm="1">
        <f t="array" ref="P16065">IF(Q16065&gt;0,INDEX(Q16065:Q37789,MATCH(TRUE,INDEX(Q16065:Q37789="",,),0)-1),"")</f>
        <v>6</v>
      </c>
      <c r="Q16065">
        <f t="shared" si="422"/>
        <v>1</v>
      </c>
      <c r="R16065">
        <f t="shared" si="421"/>
        <v>0</v>
      </c>
    </row>
    <row r="16066" spans="1:18" x14ac:dyDescent="0.3">
      <c r="A16066" t="s">
        <v>1111</v>
      </c>
      <c r="B16066" s="1">
        <v>38512</v>
      </c>
      <c r="C16066" t="s">
        <v>1112</v>
      </c>
      <c r="D16066" t="s">
        <v>1147</v>
      </c>
      <c r="E16066" t="s">
        <v>1148</v>
      </c>
      <c r="G16066" s="6" t="s">
        <v>29</v>
      </c>
      <c r="H16066" t="s">
        <v>196</v>
      </c>
      <c r="I16066" t="s">
        <v>21</v>
      </c>
      <c r="J16066" t="s">
        <v>22</v>
      </c>
      <c r="K16066">
        <v>1.7</v>
      </c>
      <c r="L16066">
        <v>258</v>
      </c>
      <c r="M16066" t="s">
        <v>417</v>
      </c>
      <c r="N16066">
        <v>258</v>
      </c>
      <c r="O16066" t="s">
        <v>24</v>
      </c>
      <c r="P16066" cm="1">
        <f t="array" ref="P16066">IF(Q16066&gt;0,INDEX(Q16066:Q37790,MATCH(TRUE,INDEX(Q16066:Q37790="",,),0)-1),"")</f>
        <v>6</v>
      </c>
      <c r="Q16066">
        <f t="shared" si="422"/>
        <v>1</v>
      </c>
      <c r="R16066">
        <f t="shared" si="421"/>
        <v>0</v>
      </c>
    </row>
    <row r="16067" spans="1:18" x14ac:dyDescent="0.3">
      <c r="A16067" t="s">
        <v>1111</v>
      </c>
      <c r="B16067" s="1">
        <v>38512</v>
      </c>
      <c r="C16067" t="s">
        <v>1112</v>
      </c>
      <c r="D16067" t="s">
        <v>1147</v>
      </c>
      <c r="E16067" t="s">
        <v>1148</v>
      </c>
      <c r="G16067" s="6" t="s">
        <v>29</v>
      </c>
      <c r="H16067" t="s">
        <v>406</v>
      </c>
      <c r="I16067" t="s">
        <v>21</v>
      </c>
      <c r="J16067" t="s">
        <v>22</v>
      </c>
      <c r="K16067">
        <v>2.1</v>
      </c>
      <c r="L16067">
        <v>98</v>
      </c>
      <c r="M16067" t="s">
        <v>417</v>
      </c>
      <c r="N16067">
        <v>98</v>
      </c>
      <c r="O16067" t="s">
        <v>24</v>
      </c>
      <c r="P16067" cm="1">
        <f t="array" ref="P16067">IF(Q16067&gt;0,INDEX(Q16067:Q37791,MATCH(TRUE,INDEX(Q16067:Q37791="",,),0)-1),"")</f>
        <v>6</v>
      </c>
      <c r="Q16067">
        <f t="shared" si="422"/>
        <v>1</v>
      </c>
      <c r="R16067">
        <f t="shared" si="421"/>
        <v>0</v>
      </c>
    </row>
    <row r="16068" spans="1:18" x14ac:dyDescent="0.3">
      <c r="A16068" t="s">
        <v>1111</v>
      </c>
      <c r="B16068" s="1">
        <v>38512</v>
      </c>
      <c r="C16068" t="s">
        <v>1112</v>
      </c>
      <c r="D16068" t="s">
        <v>1147</v>
      </c>
      <c r="E16068" t="s">
        <v>1148</v>
      </c>
      <c r="G16068" s="6" t="s">
        <v>29</v>
      </c>
      <c r="H16068" t="s">
        <v>69</v>
      </c>
      <c r="I16068" t="s">
        <v>21</v>
      </c>
      <c r="J16068" t="s">
        <v>22</v>
      </c>
      <c r="K16068">
        <v>1.7</v>
      </c>
      <c r="L16068">
        <v>162</v>
      </c>
      <c r="M16068" t="s">
        <v>417</v>
      </c>
      <c r="N16068">
        <v>162</v>
      </c>
      <c r="O16068" t="s">
        <v>24</v>
      </c>
      <c r="P16068" cm="1">
        <f t="array" ref="P16068">IF(Q16068&gt;0,INDEX(Q16068:Q37792,MATCH(TRUE,INDEX(Q16068:Q37792="",,),0)-1),"")</f>
        <v>6</v>
      </c>
      <c r="Q16068">
        <f t="shared" si="422"/>
        <v>1</v>
      </c>
      <c r="R16068">
        <f t="shared" si="421"/>
        <v>0</v>
      </c>
    </row>
    <row r="16069" spans="1:18" x14ac:dyDescent="0.3">
      <c r="A16069" t="s">
        <v>1111</v>
      </c>
      <c r="B16069" s="1">
        <v>38512</v>
      </c>
      <c r="C16069" t="s">
        <v>1112</v>
      </c>
      <c r="D16069" t="s">
        <v>1147</v>
      </c>
      <c r="E16069" t="s">
        <v>1148</v>
      </c>
      <c r="G16069" s="6" t="s">
        <v>29</v>
      </c>
      <c r="H16069" t="s">
        <v>154</v>
      </c>
      <c r="I16069" t="s">
        <v>21</v>
      </c>
      <c r="J16069" t="s">
        <v>22</v>
      </c>
      <c r="K16069">
        <v>0.5</v>
      </c>
      <c r="L16069">
        <v>388</v>
      </c>
      <c r="M16069" t="s">
        <v>417</v>
      </c>
      <c r="N16069">
        <v>388</v>
      </c>
      <c r="O16069" t="s">
        <v>24</v>
      </c>
      <c r="P16069" cm="1">
        <f t="array" ref="P16069">IF(Q16069&gt;0,INDEX(Q16069:Q37793,MATCH(TRUE,INDEX(Q16069:Q37793="",,),0)-1),"")</f>
        <v>6</v>
      </c>
      <c r="Q16069">
        <f t="shared" si="422"/>
        <v>1</v>
      </c>
      <c r="R16069">
        <f t="shared" si="421"/>
        <v>0</v>
      </c>
    </row>
    <row r="16070" spans="1:18" x14ac:dyDescent="0.3">
      <c r="A16070" t="s">
        <v>1111</v>
      </c>
      <c r="B16070" s="1">
        <v>38512</v>
      </c>
      <c r="C16070" t="s">
        <v>1112</v>
      </c>
      <c r="D16070" t="s">
        <v>1147</v>
      </c>
      <c r="E16070" t="s">
        <v>1148</v>
      </c>
      <c r="G16070" s="6" t="s">
        <v>29</v>
      </c>
      <c r="H16070" t="s">
        <v>99</v>
      </c>
      <c r="I16070" t="s">
        <v>26</v>
      </c>
      <c r="J16070" t="s">
        <v>27</v>
      </c>
      <c r="K16070">
        <v>518</v>
      </c>
      <c r="L16070">
        <v>12.25</v>
      </c>
      <c r="M16070" t="s">
        <v>417</v>
      </c>
      <c r="N16070">
        <v>12.25</v>
      </c>
      <c r="O16070" t="s">
        <v>24</v>
      </c>
      <c r="P16070" cm="1">
        <f t="array" ref="P16070">IF(Q16070&gt;0,INDEX(Q16070:Q37794,MATCH(TRUE,INDEX(Q16070:Q37794="",,),0)-1),"")</f>
        <v>6</v>
      </c>
      <c r="Q16070">
        <f t="shared" si="422"/>
        <v>1</v>
      </c>
      <c r="R16070">
        <f t="shared" si="421"/>
        <v>0</v>
      </c>
    </row>
    <row r="16071" spans="1:18" x14ac:dyDescent="0.3">
      <c r="A16071" t="s">
        <v>1111</v>
      </c>
      <c r="B16071" s="1">
        <v>38512</v>
      </c>
      <c r="C16071" t="s">
        <v>1112</v>
      </c>
      <c r="D16071" t="s">
        <v>1147</v>
      </c>
      <c r="E16071" t="s">
        <v>1148</v>
      </c>
      <c r="G16071" s="6" t="s">
        <v>29</v>
      </c>
      <c r="H16071" t="s">
        <v>63</v>
      </c>
      <c r="I16071" t="s">
        <v>26</v>
      </c>
      <c r="J16071" t="s">
        <v>27</v>
      </c>
      <c r="K16071">
        <v>642</v>
      </c>
      <c r="L16071">
        <v>18.100000000000001</v>
      </c>
      <c r="M16071" t="s">
        <v>417</v>
      </c>
      <c r="N16071">
        <v>18.100000000000001</v>
      </c>
      <c r="O16071" t="s">
        <v>24</v>
      </c>
      <c r="P16071" cm="1">
        <f t="array" ref="P16071">IF(Q16071&gt;0,INDEX(Q16071:Q37795,MATCH(TRUE,INDEX(Q16071:Q37795="",,),0)-1),"")</f>
        <v>6</v>
      </c>
      <c r="Q16071">
        <f t="shared" si="422"/>
        <v>1</v>
      </c>
      <c r="R16071">
        <f t="shared" si="421"/>
        <v>0</v>
      </c>
    </row>
    <row r="16072" spans="1:18" x14ac:dyDescent="0.3">
      <c r="A16072" t="s">
        <v>1111</v>
      </c>
      <c r="B16072" s="1">
        <v>38512</v>
      </c>
      <c r="C16072" t="s">
        <v>1112</v>
      </c>
      <c r="D16072" t="s">
        <v>1147</v>
      </c>
      <c r="E16072" t="s">
        <v>1148</v>
      </c>
      <c r="G16072" t="s">
        <v>19</v>
      </c>
      <c r="H16072" t="s">
        <v>194</v>
      </c>
      <c r="I16072" t="s">
        <v>21</v>
      </c>
      <c r="J16072" t="s">
        <v>22</v>
      </c>
      <c r="K16072">
        <v>79.8</v>
      </c>
      <c r="L16072">
        <v>930</v>
      </c>
      <c r="M16072" t="s">
        <v>1117</v>
      </c>
      <c r="N16072">
        <v>1123.05</v>
      </c>
      <c r="P16072" cm="1">
        <f t="array" ref="P16072">IF(Q16072&gt;0,INDEX(Q16072:Q37796,MATCH(TRUE,INDEX(Q16072:Q37796="",,),0)-1),"")</f>
        <v>6</v>
      </c>
      <c r="Q16072">
        <f t="shared" si="422"/>
        <v>2</v>
      </c>
      <c r="R16072">
        <f t="shared" si="421"/>
        <v>0</v>
      </c>
    </row>
    <row r="16073" spans="1:18" x14ac:dyDescent="0.3">
      <c r="A16073" t="s">
        <v>1111</v>
      </c>
      <c r="B16073" s="1">
        <v>38512</v>
      </c>
      <c r="C16073" t="s">
        <v>1112</v>
      </c>
      <c r="D16073" t="s">
        <v>1147</v>
      </c>
      <c r="E16073" t="s">
        <v>1148</v>
      </c>
      <c r="G16073" t="s">
        <v>19</v>
      </c>
      <c r="H16073" t="s">
        <v>70</v>
      </c>
      <c r="I16073" t="s">
        <v>26</v>
      </c>
      <c r="J16073" t="s">
        <v>27</v>
      </c>
      <c r="K16073">
        <v>1596</v>
      </c>
      <c r="L16073">
        <v>17.8</v>
      </c>
      <c r="M16073" t="s">
        <v>1117</v>
      </c>
      <c r="N16073">
        <v>30.1</v>
      </c>
      <c r="P16073" cm="1">
        <f t="array" ref="P16073">IF(Q16073&gt;0,INDEX(Q16073:Q37797,MATCH(TRUE,INDEX(Q16073:Q37797="",,),0)-1),"")</f>
        <v>6</v>
      </c>
      <c r="Q16073">
        <f t="shared" si="422"/>
        <v>2</v>
      </c>
      <c r="R16073">
        <f t="shared" si="421"/>
        <v>0</v>
      </c>
    </row>
    <row r="16074" spans="1:18" x14ac:dyDescent="0.3">
      <c r="A16074" t="s">
        <v>1111</v>
      </c>
      <c r="B16074" s="1">
        <v>38512</v>
      </c>
      <c r="C16074" t="s">
        <v>1112</v>
      </c>
      <c r="D16074" t="s">
        <v>1147</v>
      </c>
      <c r="E16074" t="s">
        <v>1148</v>
      </c>
      <c r="G16074" t="s">
        <v>19</v>
      </c>
      <c r="H16074" t="s">
        <v>64</v>
      </c>
      <c r="I16074" t="s">
        <v>26</v>
      </c>
      <c r="J16074" t="s">
        <v>27</v>
      </c>
      <c r="K16074">
        <v>2341</v>
      </c>
      <c r="L16074">
        <v>15.9</v>
      </c>
      <c r="M16074" t="s">
        <v>1117</v>
      </c>
      <c r="N16074">
        <v>53.23</v>
      </c>
      <c r="P16074" cm="1">
        <f t="array" ref="P16074">IF(Q16074&gt;0,INDEX(Q16074:Q37798,MATCH(TRUE,INDEX(Q16074:Q37798="",,),0)-1),"")</f>
        <v>6</v>
      </c>
      <c r="Q16074">
        <f t="shared" si="422"/>
        <v>2</v>
      </c>
      <c r="R16074">
        <f t="shared" si="421"/>
        <v>0</v>
      </c>
    </row>
    <row r="16075" spans="1:18" x14ac:dyDescent="0.3">
      <c r="A16075" t="s">
        <v>1111</v>
      </c>
      <c r="B16075" s="1">
        <v>38512</v>
      </c>
      <c r="C16075" t="s">
        <v>1112</v>
      </c>
      <c r="D16075" t="s">
        <v>1147</v>
      </c>
      <c r="E16075" t="s">
        <v>1148</v>
      </c>
      <c r="G16075" s="6" t="s">
        <v>29</v>
      </c>
      <c r="H16075" t="s">
        <v>30</v>
      </c>
      <c r="I16075" t="s">
        <v>21</v>
      </c>
      <c r="J16075" t="s">
        <v>22</v>
      </c>
      <c r="K16075">
        <v>13.6</v>
      </c>
      <c r="L16075">
        <v>192</v>
      </c>
      <c r="M16075" t="s">
        <v>1117</v>
      </c>
      <c r="N16075">
        <v>192</v>
      </c>
      <c r="P16075" cm="1">
        <f t="array" ref="P16075">IF(Q16075&gt;0,INDEX(Q16075:Q37799,MATCH(TRUE,INDEX(Q16075:Q37799="",,),0)-1),"")</f>
        <v>6</v>
      </c>
      <c r="Q16075">
        <f t="shared" si="422"/>
        <v>2</v>
      </c>
      <c r="R16075">
        <f t="shared" si="421"/>
        <v>0</v>
      </c>
    </row>
    <row r="16076" spans="1:18" x14ac:dyDescent="0.3">
      <c r="A16076" t="s">
        <v>1111</v>
      </c>
      <c r="B16076" s="1">
        <v>38512</v>
      </c>
      <c r="C16076" t="s">
        <v>1112</v>
      </c>
      <c r="D16076" t="s">
        <v>1147</v>
      </c>
      <c r="E16076" t="s">
        <v>1148</v>
      </c>
      <c r="G16076" s="6" t="s">
        <v>29</v>
      </c>
      <c r="H16076" t="s">
        <v>196</v>
      </c>
      <c r="I16076" t="s">
        <v>21</v>
      </c>
      <c r="J16076" t="s">
        <v>22</v>
      </c>
      <c r="K16076">
        <v>1.7</v>
      </c>
      <c r="L16076">
        <v>258</v>
      </c>
      <c r="M16076" t="s">
        <v>1117</v>
      </c>
      <c r="N16076">
        <v>258</v>
      </c>
      <c r="P16076" cm="1">
        <f t="array" ref="P16076">IF(Q16076&gt;0,INDEX(Q16076:Q37800,MATCH(TRUE,INDEX(Q16076:Q37800="",,),0)-1),"")</f>
        <v>6</v>
      </c>
      <c r="Q16076">
        <f t="shared" si="422"/>
        <v>2</v>
      </c>
      <c r="R16076">
        <f t="shared" si="421"/>
        <v>0</v>
      </c>
    </row>
    <row r="16077" spans="1:18" x14ac:dyDescent="0.3">
      <c r="A16077" t="s">
        <v>1111</v>
      </c>
      <c r="B16077" s="1">
        <v>38512</v>
      </c>
      <c r="C16077" t="s">
        <v>1112</v>
      </c>
      <c r="D16077" t="s">
        <v>1147</v>
      </c>
      <c r="E16077" t="s">
        <v>1148</v>
      </c>
      <c r="G16077" s="6" t="s">
        <v>29</v>
      </c>
      <c r="H16077" t="s">
        <v>406</v>
      </c>
      <c r="I16077" t="s">
        <v>21</v>
      </c>
      <c r="J16077" t="s">
        <v>22</v>
      </c>
      <c r="K16077">
        <v>2.1</v>
      </c>
      <c r="L16077">
        <v>98</v>
      </c>
      <c r="M16077" t="s">
        <v>1117</v>
      </c>
      <c r="N16077">
        <v>98</v>
      </c>
      <c r="P16077" cm="1">
        <f t="array" ref="P16077">IF(Q16077&gt;0,INDEX(Q16077:Q37801,MATCH(TRUE,INDEX(Q16077:Q37801="",,),0)-1),"")</f>
        <v>6</v>
      </c>
      <c r="Q16077">
        <f t="shared" si="422"/>
        <v>2</v>
      </c>
      <c r="R16077">
        <f t="shared" si="421"/>
        <v>0</v>
      </c>
    </row>
    <row r="16078" spans="1:18" x14ac:dyDescent="0.3">
      <c r="A16078" t="s">
        <v>1111</v>
      </c>
      <c r="B16078" s="1">
        <v>38512</v>
      </c>
      <c r="C16078" t="s">
        <v>1112</v>
      </c>
      <c r="D16078" t="s">
        <v>1147</v>
      </c>
      <c r="E16078" t="s">
        <v>1148</v>
      </c>
      <c r="G16078" s="6" t="s">
        <v>29</v>
      </c>
      <c r="H16078" t="s">
        <v>69</v>
      </c>
      <c r="I16078" t="s">
        <v>21</v>
      </c>
      <c r="J16078" t="s">
        <v>22</v>
      </c>
      <c r="K16078">
        <v>1.7</v>
      </c>
      <c r="L16078">
        <v>162</v>
      </c>
      <c r="M16078" t="s">
        <v>1117</v>
      </c>
      <c r="N16078">
        <v>162</v>
      </c>
      <c r="P16078" cm="1">
        <f t="array" ref="P16078">IF(Q16078&gt;0,INDEX(Q16078:Q37802,MATCH(TRUE,INDEX(Q16078:Q37802="",,),0)-1),"")</f>
        <v>6</v>
      </c>
      <c r="Q16078">
        <f t="shared" si="422"/>
        <v>2</v>
      </c>
      <c r="R16078">
        <f t="shared" si="421"/>
        <v>0</v>
      </c>
    </row>
    <row r="16079" spans="1:18" x14ac:dyDescent="0.3">
      <c r="A16079" t="s">
        <v>1111</v>
      </c>
      <c r="B16079" s="1">
        <v>38512</v>
      </c>
      <c r="C16079" t="s">
        <v>1112</v>
      </c>
      <c r="D16079" t="s">
        <v>1147</v>
      </c>
      <c r="E16079" t="s">
        <v>1148</v>
      </c>
      <c r="G16079" s="6" t="s">
        <v>29</v>
      </c>
      <c r="H16079" t="s">
        <v>154</v>
      </c>
      <c r="I16079" t="s">
        <v>21</v>
      </c>
      <c r="J16079" t="s">
        <v>22</v>
      </c>
      <c r="K16079">
        <v>0.5</v>
      </c>
      <c r="L16079">
        <v>388</v>
      </c>
      <c r="M16079" t="s">
        <v>1117</v>
      </c>
      <c r="N16079">
        <v>388</v>
      </c>
      <c r="P16079" cm="1">
        <f t="array" ref="P16079">IF(Q16079&gt;0,INDEX(Q16079:Q37803,MATCH(TRUE,INDEX(Q16079:Q37803="",,),0)-1),"")</f>
        <v>6</v>
      </c>
      <c r="Q16079">
        <f t="shared" si="422"/>
        <v>2</v>
      </c>
      <c r="R16079">
        <f t="shared" si="421"/>
        <v>0</v>
      </c>
    </row>
    <row r="16080" spans="1:18" x14ac:dyDescent="0.3">
      <c r="A16080" t="s">
        <v>1111</v>
      </c>
      <c r="B16080" s="1">
        <v>38512</v>
      </c>
      <c r="C16080" t="s">
        <v>1112</v>
      </c>
      <c r="D16080" t="s">
        <v>1147</v>
      </c>
      <c r="E16080" t="s">
        <v>1148</v>
      </c>
      <c r="G16080" s="6" t="s">
        <v>29</v>
      </c>
      <c r="H16080" t="s">
        <v>99</v>
      </c>
      <c r="I16080" t="s">
        <v>26</v>
      </c>
      <c r="J16080" t="s">
        <v>27</v>
      </c>
      <c r="K16080">
        <v>518</v>
      </c>
      <c r="L16080">
        <v>12.25</v>
      </c>
      <c r="M16080" t="s">
        <v>1117</v>
      </c>
      <c r="N16080">
        <v>12.25</v>
      </c>
      <c r="P16080" cm="1">
        <f t="array" ref="P16080">IF(Q16080&gt;0,INDEX(Q16080:Q37804,MATCH(TRUE,INDEX(Q16080:Q37804="",,),0)-1),"")</f>
        <v>6</v>
      </c>
      <c r="Q16080">
        <f t="shared" si="422"/>
        <v>2</v>
      </c>
      <c r="R16080">
        <f t="shared" si="421"/>
        <v>0</v>
      </c>
    </row>
    <row r="16081" spans="1:18" x14ac:dyDescent="0.3">
      <c r="A16081" t="s">
        <v>1111</v>
      </c>
      <c r="B16081" s="1">
        <v>38512</v>
      </c>
      <c r="C16081" t="s">
        <v>1112</v>
      </c>
      <c r="D16081" t="s">
        <v>1147</v>
      </c>
      <c r="E16081" t="s">
        <v>1148</v>
      </c>
      <c r="G16081" s="6" t="s">
        <v>29</v>
      </c>
      <c r="H16081" t="s">
        <v>63</v>
      </c>
      <c r="I16081" t="s">
        <v>26</v>
      </c>
      <c r="J16081" t="s">
        <v>27</v>
      </c>
      <c r="K16081">
        <v>642</v>
      </c>
      <c r="L16081">
        <v>18.100000000000001</v>
      </c>
      <c r="M16081" t="s">
        <v>1117</v>
      </c>
      <c r="N16081">
        <v>18.100000000000001</v>
      </c>
      <c r="P16081" cm="1">
        <f t="array" ref="P16081">IF(Q16081&gt;0,INDEX(Q16081:Q37805,MATCH(TRUE,INDEX(Q16081:Q37805="",,),0)-1),"")</f>
        <v>6</v>
      </c>
      <c r="Q16081">
        <f t="shared" si="422"/>
        <v>2</v>
      </c>
      <c r="R16081">
        <f t="shared" si="421"/>
        <v>0</v>
      </c>
    </row>
    <row r="16082" spans="1:18" x14ac:dyDescent="0.3">
      <c r="A16082" t="s">
        <v>1111</v>
      </c>
      <c r="B16082" s="1">
        <v>38512</v>
      </c>
      <c r="C16082" t="s">
        <v>1112</v>
      </c>
      <c r="D16082" t="s">
        <v>1147</v>
      </c>
      <c r="E16082" t="s">
        <v>1148</v>
      </c>
      <c r="G16082" t="s">
        <v>19</v>
      </c>
      <c r="H16082" t="s">
        <v>194</v>
      </c>
      <c r="I16082" t="s">
        <v>21</v>
      </c>
      <c r="J16082" t="s">
        <v>22</v>
      </c>
      <c r="K16082">
        <v>79.8</v>
      </c>
      <c r="L16082">
        <v>930</v>
      </c>
      <c r="M16082" t="s">
        <v>1122</v>
      </c>
      <c r="N16082">
        <v>1350</v>
      </c>
      <c r="P16082" cm="1">
        <f t="array" ref="P16082">IF(Q16082&gt;0,INDEX(Q16082:Q37806,MATCH(TRUE,INDEX(Q16082:Q37806="",,),0)-1),"")</f>
        <v>6</v>
      </c>
      <c r="Q16082">
        <f t="shared" si="422"/>
        <v>3</v>
      </c>
      <c r="R16082">
        <f t="shared" si="421"/>
        <v>0</v>
      </c>
    </row>
    <row r="16083" spans="1:18" x14ac:dyDescent="0.3">
      <c r="A16083" t="s">
        <v>1111</v>
      </c>
      <c r="B16083" s="1">
        <v>38512</v>
      </c>
      <c r="C16083" t="s">
        <v>1112</v>
      </c>
      <c r="D16083" t="s">
        <v>1147</v>
      </c>
      <c r="E16083" t="s">
        <v>1148</v>
      </c>
      <c r="G16083" t="s">
        <v>19</v>
      </c>
      <c r="H16083" t="s">
        <v>70</v>
      </c>
      <c r="I16083" t="s">
        <v>26</v>
      </c>
      <c r="J16083" t="s">
        <v>27</v>
      </c>
      <c r="K16083">
        <v>1596</v>
      </c>
      <c r="L16083">
        <v>17.8</v>
      </c>
      <c r="M16083" t="s">
        <v>1122</v>
      </c>
      <c r="N16083">
        <v>35</v>
      </c>
      <c r="P16083" cm="1">
        <f t="array" ref="P16083">IF(Q16083&gt;0,INDEX(Q16083:Q37807,MATCH(TRUE,INDEX(Q16083:Q37807="",,),0)-1),"")</f>
        <v>6</v>
      </c>
      <c r="Q16083">
        <f t="shared" si="422"/>
        <v>3</v>
      </c>
      <c r="R16083">
        <f t="shared" si="421"/>
        <v>0</v>
      </c>
    </row>
    <row r="16084" spans="1:18" x14ac:dyDescent="0.3">
      <c r="A16084" t="s">
        <v>1111</v>
      </c>
      <c r="B16084" s="1">
        <v>38512</v>
      </c>
      <c r="C16084" t="s">
        <v>1112</v>
      </c>
      <c r="D16084" t="s">
        <v>1147</v>
      </c>
      <c r="E16084" t="s">
        <v>1148</v>
      </c>
      <c r="G16084" t="s">
        <v>19</v>
      </c>
      <c r="H16084" t="s">
        <v>64</v>
      </c>
      <c r="I16084" t="s">
        <v>26</v>
      </c>
      <c r="J16084" t="s">
        <v>27</v>
      </c>
      <c r="K16084">
        <v>2341</v>
      </c>
      <c r="L16084">
        <v>15.9</v>
      </c>
      <c r="M16084" t="s">
        <v>1122</v>
      </c>
      <c r="N16084">
        <v>40</v>
      </c>
      <c r="P16084" cm="1">
        <f t="array" ref="P16084">IF(Q16084&gt;0,INDEX(Q16084:Q37808,MATCH(TRUE,INDEX(Q16084:Q37808="",,),0)-1),"")</f>
        <v>6</v>
      </c>
      <c r="Q16084">
        <f t="shared" si="422"/>
        <v>3</v>
      </c>
      <c r="R16084">
        <f t="shared" si="421"/>
        <v>0</v>
      </c>
    </row>
    <row r="16085" spans="1:18" x14ac:dyDescent="0.3">
      <c r="A16085" t="s">
        <v>1111</v>
      </c>
      <c r="B16085" s="1">
        <v>38512</v>
      </c>
      <c r="C16085" t="s">
        <v>1112</v>
      </c>
      <c r="D16085" t="s">
        <v>1147</v>
      </c>
      <c r="E16085" t="s">
        <v>1148</v>
      </c>
      <c r="G16085" s="6" t="s">
        <v>29</v>
      </c>
      <c r="H16085" t="s">
        <v>30</v>
      </c>
      <c r="I16085" t="s">
        <v>21</v>
      </c>
      <c r="J16085" t="s">
        <v>22</v>
      </c>
      <c r="K16085">
        <v>13.6</v>
      </c>
      <c r="L16085">
        <v>192</v>
      </c>
      <c r="M16085" t="s">
        <v>1122</v>
      </c>
      <c r="N16085">
        <v>192</v>
      </c>
      <c r="P16085" cm="1">
        <f t="array" ref="P16085">IF(Q16085&gt;0,INDEX(Q16085:Q37809,MATCH(TRUE,INDEX(Q16085:Q37809="",,),0)-1),"")</f>
        <v>6</v>
      </c>
      <c r="Q16085">
        <f t="shared" si="422"/>
        <v>3</v>
      </c>
      <c r="R16085">
        <f t="shared" si="421"/>
        <v>0</v>
      </c>
    </row>
    <row r="16086" spans="1:18" x14ac:dyDescent="0.3">
      <c r="A16086" t="s">
        <v>1111</v>
      </c>
      <c r="B16086" s="1">
        <v>38512</v>
      </c>
      <c r="C16086" t="s">
        <v>1112</v>
      </c>
      <c r="D16086" t="s">
        <v>1147</v>
      </c>
      <c r="E16086" t="s">
        <v>1148</v>
      </c>
      <c r="G16086" s="6" t="s">
        <v>29</v>
      </c>
      <c r="H16086" t="s">
        <v>196</v>
      </c>
      <c r="I16086" t="s">
        <v>21</v>
      </c>
      <c r="J16086" t="s">
        <v>22</v>
      </c>
      <c r="K16086">
        <v>1.7</v>
      </c>
      <c r="L16086">
        <v>258</v>
      </c>
      <c r="M16086" t="s">
        <v>1122</v>
      </c>
      <c r="N16086">
        <v>258</v>
      </c>
      <c r="P16086" cm="1">
        <f t="array" ref="P16086">IF(Q16086&gt;0,INDEX(Q16086:Q37810,MATCH(TRUE,INDEX(Q16086:Q37810="",,),0)-1),"")</f>
        <v>6</v>
      </c>
      <c r="Q16086">
        <f t="shared" si="422"/>
        <v>3</v>
      </c>
      <c r="R16086">
        <f t="shared" si="421"/>
        <v>0</v>
      </c>
    </row>
    <row r="16087" spans="1:18" x14ac:dyDescent="0.3">
      <c r="A16087" t="s">
        <v>1111</v>
      </c>
      <c r="B16087" s="1">
        <v>38512</v>
      </c>
      <c r="C16087" t="s">
        <v>1112</v>
      </c>
      <c r="D16087" t="s">
        <v>1147</v>
      </c>
      <c r="E16087" t="s">
        <v>1148</v>
      </c>
      <c r="G16087" s="6" t="s">
        <v>29</v>
      </c>
      <c r="H16087" t="s">
        <v>406</v>
      </c>
      <c r="I16087" t="s">
        <v>21</v>
      </c>
      <c r="J16087" t="s">
        <v>22</v>
      </c>
      <c r="K16087">
        <v>2.1</v>
      </c>
      <c r="L16087">
        <v>98</v>
      </c>
      <c r="M16087" t="s">
        <v>1122</v>
      </c>
      <c r="N16087">
        <v>98</v>
      </c>
      <c r="P16087" cm="1">
        <f t="array" ref="P16087">IF(Q16087&gt;0,INDEX(Q16087:Q37811,MATCH(TRUE,INDEX(Q16087:Q37811="",,),0)-1),"")</f>
        <v>6</v>
      </c>
      <c r="Q16087">
        <f t="shared" si="422"/>
        <v>3</v>
      </c>
      <c r="R16087">
        <f t="shared" si="421"/>
        <v>0</v>
      </c>
    </row>
    <row r="16088" spans="1:18" x14ac:dyDescent="0.3">
      <c r="A16088" t="s">
        <v>1111</v>
      </c>
      <c r="B16088" s="1">
        <v>38512</v>
      </c>
      <c r="C16088" t="s">
        <v>1112</v>
      </c>
      <c r="D16088" t="s">
        <v>1147</v>
      </c>
      <c r="E16088" t="s">
        <v>1148</v>
      </c>
      <c r="G16088" s="6" t="s">
        <v>29</v>
      </c>
      <c r="H16088" t="s">
        <v>69</v>
      </c>
      <c r="I16088" t="s">
        <v>21</v>
      </c>
      <c r="J16088" t="s">
        <v>22</v>
      </c>
      <c r="K16088">
        <v>1.7</v>
      </c>
      <c r="L16088">
        <v>162</v>
      </c>
      <c r="M16088" t="s">
        <v>1122</v>
      </c>
      <c r="N16088">
        <v>162</v>
      </c>
      <c r="P16088" cm="1">
        <f t="array" ref="P16088">IF(Q16088&gt;0,INDEX(Q16088:Q37812,MATCH(TRUE,INDEX(Q16088:Q37812="",,),0)-1),"")</f>
        <v>6</v>
      </c>
      <c r="Q16088">
        <f t="shared" si="422"/>
        <v>3</v>
      </c>
      <c r="R16088">
        <f t="shared" si="421"/>
        <v>0</v>
      </c>
    </row>
    <row r="16089" spans="1:18" x14ac:dyDescent="0.3">
      <c r="A16089" t="s">
        <v>1111</v>
      </c>
      <c r="B16089" s="1">
        <v>38512</v>
      </c>
      <c r="C16089" t="s">
        <v>1112</v>
      </c>
      <c r="D16089" t="s">
        <v>1147</v>
      </c>
      <c r="E16089" t="s">
        <v>1148</v>
      </c>
      <c r="G16089" s="6" t="s">
        <v>29</v>
      </c>
      <c r="H16089" t="s">
        <v>154</v>
      </c>
      <c r="I16089" t="s">
        <v>21</v>
      </c>
      <c r="J16089" t="s">
        <v>22</v>
      </c>
      <c r="K16089">
        <v>0.5</v>
      </c>
      <c r="L16089">
        <v>388</v>
      </c>
      <c r="M16089" t="s">
        <v>1122</v>
      </c>
      <c r="N16089">
        <v>388</v>
      </c>
      <c r="P16089" cm="1">
        <f t="array" ref="P16089">IF(Q16089&gt;0,INDEX(Q16089:Q37813,MATCH(TRUE,INDEX(Q16089:Q37813="",,),0)-1),"")</f>
        <v>6</v>
      </c>
      <c r="Q16089">
        <f t="shared" si="422"/>
        <v>3</v>
      </c>
      <c r="R16089">
        <f t="shared" si="421"/>
        <v>0</v>
      </c>
    </row>
    <row r="16090" spans="1:18" x14ac:dyDescent="0.3">
      <c r="A16090" t="s">
        <v>1111</v>
      </c>
      <c r="B16090" s="1">
        <v>38512</v>
      </c>
      <c r="C16090" t="s">
        <v>1112</v>
      </c>
      <c r="D16090" t="s">
        <v>1147</v>
      </c>
      <c r="E16090" t="s">
        <v>1148</v>
      </c>
      <c r="G16090" s="6" t="s">
        <v>29</v>
      </c>
      <c r="H16090" t="s">
        <v>99</v>
      </c>
      <c r="I16090" t="s">
        <v>26</v>
      </c>
      <c r="J16090" t="s">
        <v>27</v>
      </c>
      <c r="K16090">
        <v>518</v>
      </c>
      <c r="L16090">
        <v>12.25</v>
      </c>
      <c r="M16090" t="s">
        <v>1122</v>
      </c>
      <c r="N16090">
        <v>12.25</v>
      </c>
      <c r="P16090" cm="1">
        <f t="array" ref="P16090">IF(Q16090&gt;0,INDEX(Q16090:Q37814,MATCH(TRUE,INDEX(Q16090:Q37814="",,),0)-1),"")</f>
        <v>6</v>
      </c>
      <c r="Q16090">
        <f t="shared" si="422"/>
        <v>3</v>
      </c>
      <c r="R16090">
        <f t="shared" si="421"/>
        <v>0</v>
      </c>
    </row>
    <row r="16091" spans="1:18" x14ac:dyDescent="0.3">
      <c r="A16091" t="s">
        <v>1111</v>
      </c>
      <c r="B16091" s="1">
        <v>38512</v>
      </c>
      <c r="C16091" t="s">
        <v>1112</v>
      </c>
      <c r="D16091" t="s">
        <v>1147</v>
      </c>
      <c r="E16091" t="s">
        <v>1148</v>
      </c>
      <c r="G16091" s="6" t="s">
        <v>29</v>
      </c>
      <c r="H16091" t="s">
        <v>63</v>
      </c>
      <c r="I16091" t="s">
        <v>26</v>
      </c>
      <c r="J16091" t="s">
        <v>27</v>
      </c>
      <c r="K16091">
        <v>642</v>
      </c>
      <c r="L16091">
        <v>18.100000000000001</v>
      </c>
      <c r="M16091" t="s">
        <v>1122</v>
      </c>
      <c r="N16091">
        <v>18.100000000000001</v>
      </c>
      <c r="P16091" cm="1">
        <f t="array" ref="P16091">IF(Q16091&gt;0,INDEX(Q16091:Q37815,MATCH(TRUE,INDEX(Q16091:Q37815="",,),0)-1),"")</f>
        <v>6</v>
      </c>
      <c r="Q16091">
        <f t="shared" si="422"/>
        <v>3</v>
      </c>
      <c r="R16091">
        <f t="shared" si="421"/>
        <v>0</v>
      </c>
    </row>
    <row r="16092" spans="1:18" x14ac:dyDescent="0.3">
      <c r="A16092" t="s">
        <v>1111</v>
      </c>
      <c r="B16092" s="1">
        <v>38512</v>
      </c>
      <c r="C16092" t="s">
        <v>1112</v>
      </c>
      <c r="D16092" t="s">
        <v>1147</v>
      </c>
      <c r="E16092" t="s">
        <v>1148</v>
      </c>
      <c r="G16092" t="s">
        <v>19</v>
      </c>
      <c r="H16092" t="s">
        <v>194</v>
      </c>
      <c r="I16092" t="s">
        <v>21</v>
      </c>
      <c r="J16092" t="s">
        <v>22</v>
      </c>
      <c r="K16092">
        <v>79.8</v>
      </c>
      <c r="L16092">
        <v>930</v>
      </c>
      <c r="M16092" t="s">
        <v>1133</v>
      </c>
      <c r="N16092">
        <v>1250</v>
      </c>
      <c r="P16092" cm="1">
        <f t="array" ref="P16092">IF(Q16092&gt;0,INDEX(Q16092:Q37816,MATCH(TRUE,INDEX(Q16092:Q37816="",,),0)-1),"")</f>
        <v>6</v>
      </c>
      <c r="Q16092">
        <f t="shared" si="422"/>
        <v>4</v>
      </c>
      <c r="R16092">
        <f t="shared" si="421"/>
        <v>0</v>
      </c>
    </row>
    <row r="16093" spans="1:18" x14ac:dyDescent="0.3">
      <c r="A16093" t="s">
        <v>1111</v>
      </c>
      <c r="B16093" s="1">
        <v>38512</v>
      </c>
      <c r="C16093" t="s">
        <v>1112</v>
      </c>
      <c r="D16093" t="s">
        <v>1147</v>
      </c>
      <c r="E16093" t="s">
        <v>1148</v>
      </c>
      <c r="G16093" t="s">
        <v>19</v>
      </c>
      <c r="H16093" t="s">
        <v>70</v>
      </c>
      <c r="I16093" t="s">
        <v>26</v>
      </c>
      <c r="J16093" t="s">
        <v>27</v>
      </c>
      <c r="K16093">
        <v>1596</v>
      </c>
      <c r="L16093">
        <v>17.8</v>
      </c>
      <c r="M16093" t="s">
        <v>1133</v>
      </c>
      <c r="N16093">
        <v>45</v>
      </c>
      <c r="P16093" cm="1">
        <f t="array" ref="P16093">IF(Q16093&gt;0,INDEX(Q16093:Q37817,MATCH(TRUE,INDEX(Q16093:Q37817="",,),0)-1),"")</f>
        <v>6</v>
      </c>
      <c r="Q16093">
        <f t="shared" si="422"/>
        <v>4</v>
      </c>
      <c r="R16093">
        <f t="shared" si="421"/>
        <v>0</v>
      </c>
    </row>
    <row r="16094" spans="1:18" x14ac:dyDescent="0.3">
      <c r="A16094" t="s">
        <v>1111</v>
      </c>
      <c r="B16094" s="1">
        <v>38512</v>
      </c>
      <c r="C16094" t="s">
        <v>1112</v>
      </c>
      <c r="D16094" t="s">
        <v>1147</v>
      </c>
      <c r="E16094" t="s">
        <v>1148</v>
      </c>
      <c r="G16094" t="s">
        <v>19</v>
      </c>
      <c r="H16094" t="s">
        <v>64</v>
      </c>
      <c r="I16094" t="s">
        <v>26</v>
      </c>
      <c r="J16094" t="s">
        <v>27</v>
      </c>
      <c r="K16094">
        <v>2341</v>
      </c>
      <c r="L16094">
        <v>15.9</v>
      </c>
      <c r="M16094" t="s">
        <v>1133</v>
      </c>
      <c r="N16094">
        <v>35.200000000000003</v>
      </c>
      <c r="P16094" cm="1">
        <f t="array" ref="P16094">IF(Q16094&gt;0,INDEX(Q16094:Q37818,MATCH(TRUE,INDEX(Q16094:Q37818="",,),0)-1),"")</f>
        <v>6</v>
      </c>
      <c r="Q16094">
        <f t="shared" si="422"/>
        <v>4</v>
      </c>
      <c r="R16094">
        <f t="shared" si="421"/>
        <v>0</v>
      </c>
    </row>
    <row r="16095" spans="1:18" x14ac:dyDescent="0.3">
      <c r="A16095" t="s">
        <v>1111</v>
      </c>
      <c r="B16095" s="1">
        <v>38512</v>
      </c>
      <c r="C16095" t="s">
        <v>1112</v>
      </c>
      <c r="D16095" t="s">
        <v>1147</v>
      </c>
      <c r="E16095" t="s">
        <v>1148</v>
      </c>
      <c r="G16095" s="6" t="s">
        <v>29</v>
      </c>
      <c r="H16095" t="s">
        <v>30</v>
      </c>
      <c r="I16095" t="s">
        <v>21</v>
      </c>
      <c r="J16095" t="s">
        <v>22</v>
      </c>
      <c r="K16095">
        <v>13.6</v>
      </c>
      <c r="L16095">
        <v>192</v>
      </c>
      <c r="M16095" t="s">
        <v>1133</v>
      </c>
      <c r="N16095">
        <v>192</v>
      </c>
      <c r="P16095" cm="1">
        <f t="array" ref="P16095">IF(Q16095&gt;0,INDEX(Q16095:Q37819,MATCH(TRUE,INDEX(Q16095:Q37819="",,),0)-1),"")</f>
        <v>6</v>
      </c>
      <c r="Q16095">
        <f t="shared" si="422"/>
        <v>4</v>
      </c>
      <c r="R16095">
        <f t="shared" si="421"/>
        <v>0</v>
      </c>
    </row>
    <row r="16096" spans="1:18" x14ac:dyDescent="0.3">
      <c r="A16096" t="s">
        <v>1111</v>
      </c>
      <c r="B16096" s="1">
        <v>38512</v>
      </c>
      <c r="C16096" t="s">
        <v>1112</v>
      </c>
      <c r="D16096" t="s">
        <v>1147</v>
      </c>
      <c r="E16096" t="s">
        <v>1148</v>
      </c>
      <c r="G16096" s="6" t="s">
        <v>29</v>
      </c>
      <c r="H16096" t="s">
        <v>196</v>
      </c>
      <c r="I16096" t="s">
        <v>21</v>
      </c>
      <c r="J16096" t="s">
        <v>22</v>
      </c>
      <c r="K16096">
        <v>1.7</v>
      </c>
      <c r="L16096">
        <v>258</v>
      </c>
      <c r="M16096" t="s">
        <v>1133</v>
      </c>
      <c r="N16096">
        <v>258</v>
      </c>
      <c r="P16096" cm="1">
        <f t="array" ref="P16096">IF(Q16096&gt;0,INDEX(Q16096:Q37820,MATCH(TRUE,INDEX(Q16096:Q37820="",,),0)-1),"")</f>
        <v>6</v>
      </c>
      <c r="Q16096">
        <f t="shared" si="422"/>
        <v>4</v>
      </c>
      <c r="R16096">
        <f t="shared" si="421"/>
        <v>0</v>
      </c>
    </row>
    <row r="16097" spans="1:18" x14ac:dyDescent="0.3">
      <c r="A16097" t="s">
        <v>1111</v>
      </c>
      <c r="B16097" s="1">
        <v>38512</v>
      </c>
      <c r="C16097" t="s">
        <v>1112</v>
      </c>
      <c r="D16097" t="s">
        <v>1147</v>
      </c>
      <c r="E16097" t="s">
        <v>1148</v>
      </c>
      <c r="G16097" s="6" t="s">
        <v>29</v>
      </c>
      <c r="H16097" t="s">
        <v>406</v>
      </c>
      <c r="I16097" t="s">
        <v>21</v>
      </c>
      <c r="J16097" t="s">
        <v>22</v>
      </c>
      <c r="K16097">
        <v>2.1</v>
      </c>
      <c r="L16097">
        <v>98</v>
      </c>
      <c r="M16097" t="s">
        <v>1133</v>
      </c>
      <c r="N16097">
        <v>98</v>
      </c>
      <c r="P16097" cm="1">
        <f t="array" ref="P16097">IF(Q16097&gt;0,INDEX(Q16097:Q37821,MATCH(TRUE,INDEX(Q16097:Q37821="",,),0)-1),"")</f>
        <v>6</v>
      </c>
      <c r="Q16097">
        <f t="shared" si="422"/>
        <v>4</v>
      </c>
      <c r="R16097">
        <f t="shared" si="421"/>
        <v>0</v>
      </c>
    </row>
    <row r="16098" spans="1:18" x14ac:dyDescent="0.3">
      <c r="A16098" t="s">
        <v>1111</v>
      </c>
      <c r="B16098" s="1">
        <v>38512</v>
      </c>
      <c r="C16098" t="s">
        <v>1112</v>
      </c>
      <c r="D16098" t="s">
        <v>1147</v>
      </c>
      <c r="E16098" t="s">
        <v>1148</v>
      </c>
      <c r="G16098" s="6" t="s">
        <v>29</v>
      </c>
      <c r="H16098" t="s">
        <v>69</v>
      </c>
      <c r="I16098" t="s">
        <v>21</v>
      </c>
      <c r="J16098" t="s">
        <v>22</v>
      </c>
      <c r="K16098">
        <v>1.7</v>
      </c>
      <c r="L16098">
        <v>162</v>
      </c>
      <c r="M16098" t="s">
        <v>1133</v>
      </c>
      <c r="N16098">
        <v>162</v>
      </c>
      <c r="P16098" cm="1">
        <f t="array" ref="P16098">IF(Q16098&gt;0,INDEX(Q16098:Q37822,MATCH(TRUE,INDEX(Q16098:Q37822="",,),0)-1),"")</f>
        <v>6</v>
      </c>
      <c r="Q16098">
        <f t="shared" si="422"/>
        <v>4</v>
      </c>
      <c r="R16098">
        <f t="shared" si="421"/>
        <v>0</v>
      </c>
    </row>
    <row r="16099" spans="1:18" x14ac:dyDescent="0.3">
      <c r="A16099" t="s">
        <v>1111</v>
      </c>
      <c r="B16099" s="1">
        <v>38512</v>
      </c>
      <c r="C16099" t="s">
        <v>1112</v>
      </c>
      <c r="D16099" t="s">
        <v>1147</v>
      </c>
      <c r="E16099" t="s">
        <v>1148</v>
      </c>
      <c r="G16099" s="6" t="s">
        <v>29</v>
      </c>
      <c r="H16099" t="s">
        <v>154</v>
      </c>
      <c r="I16099" t="s">
        <v>21</v>
      </c>
      <c r="J16099" t="s">
        <v>22</v>
      </c>
      <c r="K16099">
        <v>0.5</v>
      </c>
      <c r="L16099">
        <v>388</v>
      </c>
      <c r="M16099" t="s">
        <v>1133</v>
      </c>
      <c r="N16099">
        <v>388</v>
      </c>
      <c r="P16099" cm="1">
        <f t="array" ref="P16099">IF(Q16099&gt;0,INDEX(Q16099:Q37823,MATCH(TRUE,INDEX(Q16099:Q37823="",,),0)-1),"")</f>
        <v>6</v>
      </c>
      <c r="Q16099">
        <f t="shared" si="422"/>
        <v>4</v>
      </c>
      <c r="R16099">
        <f t="shared" si="421"/>
        <v>0</v>
      </c>
    </row>
    <row r="16100" spans="1:18" x14ac:dyDescent="0.3">
      <c r="A16100" t="s">
        <v>1111</v>
      </c>
      <c r="B16100" s="1">
        <v>38512</v>
      </c>
      <c r="C16100" t="s">
        <v>1112</v>
      </c>
      <c r="D16100" t="s">
        <v>1147</v>
      </c>
      <c r="E16100" t="s">
        <v>1148</v>
      </c>
      <c r="G16100" s="6" t="s">
        <v>29</v>
      </c>
      <c r="H16100" t="s">
        <v>99</v>
      </c>
      <c r="I16100" t="s">
        <v>26</v>
      </c>
      <c r="J16100" t="s">
        <v>27</v>
      </c>
      <c r="K16100">
        <v>518</v>
      </c>
      <c r="L16100">
        <v>12.25</v>
      </c>
      <c r="M16100" t="s">
        <v>1133</v>
      </c>
      <c r="N16100">
        <v>12.25</v>
      </c>
      <c r="P16100" cm="1">
        <f t="array" ref="P16100">IF(Q16100&gt;0,INDEX(Q16100:Q37824,MATCH(TRUE,INDEX(Q16100:Q37824="",,),0)-1),"")</f>
        <v>6</v>
      </c>
      <c r="Q16100">
        <f t="shared" si="422"/>
        <v>4</v>
      </c>
      <c r="R16100">
        <f t="shared" si="421"/>
        <v>0</v>
      </c>
    </row>
    <row r="16101" spans="1:18" x14ac:dyDescent="0.3">
      <c r="A16101" t="s">
        <v>1111</v>
      </c>
      <c r="B16101" s="1">
        <v>38512</v>
      </c>
      <c r="C16101" t="s">
        <v>1112</v>
      </c>
      <c r="D16101" t="s">
        <v>1147</v>
      </c>
      <c r="E16101" t="s">
        <v>1148</v>
      </c>
      <c r="G16101" s="6" t="s">
        <v>29</v>
      </c>
      <c r="H16101" t="s">
        <v>63</v>
      </c>
      <c r="I16101" t="s">
        <v>26</v>
      </c>
      <c r="J16101" t="s">
        <v>27</v>
      </c>
      <c r="K16101">
        <v>642</v>
      </c>
      <c r="L16101">
        <v>18.100000000000001</v>
      </c>
      <c r="M16101" t="s">
        <v>1133</v>
      </c>
      <c r="N16101">
        <v>18.100000000000001</v>
      </c>
      <c r="P16101" cm="1">
        <f t="array" ref="P16101">IF(Q16101&gt;0,INDEX(Q16101:Q37825,MATCH(TRUE,INDEX(Q16101:Q37825="",,),0)-1),"")</f>
        <v>6</v>
      </c>
      <c r="Q16101">
        <f t="shared" si="422"/>
        <v>4</v>
      </c>
      <c r="R16101">
        <f t="shared" si="421"/>
        <v>0</v>
      </c>
    </row>
    <row r="16102" spans="1:18" x14ac:dyDescent="0.3">
      <c r="A16102" t="s">
        <v>1111</v>
      </c>
      <c r="B16102" s="1">
        <v>38512</v>
      </c>
      <c r="C16102" t="s">
        <v>1112</v>
      </c>
      <c r="D16102" t="s">
        <v>1147</v>
      </c>
      <c r="E16102" t="s">
        <v>1148</v>
      </c>
      <c r="G16102" t="s">
        <v>19</v>
      </c>
      <c r="H16102" t="s">
        <v>194</v>
      </c>
      <c r="I16102" t="s">
        <v>21</v>
      </c>
      <c r="J16102" t="s">
        <v>22</v>
      </c>
      <c r="K16102">
        <v>79.8</v>
      </c>
      <c r="L16102">
        <v>930</v>
      </c>
      <c r="M16102" t="s">
        <v>1149</v>
      </c>
      <c r="N16102">
        <v>1050</v>
      </c>
      <c r="P16102" cm="1">
        <f t="array" ref="P16102">IF(Q16102&gt;0,INDEX(Q16102:Q37826,MATCH(TRUE,INDEX(Q16102:Q37826="",,),0)-1),"")</f>
        <v>6</v>
      </c>
      <c r="Q16102">
        <f t="shared" si="422"/>
        <v>5</v>
      </c>
      <c r="R16102">
        <f t="shared" si="421"/>
        <v>0</v>
      </c>
    </row>
    <row r="16103" spans="1:18" x14ac:dyDescent="0.3">
      <c r="A16103" t="s">
        <v>1111</v>
      </c>
      <c r="B16103" s="1">
        <v>38512</v>
      </c>
      <c r="C16103" t="s">
        <v>1112</v>
      </c>
      <c r="D16103" t="s">
        <v>1147</v>
      </c>
      <c r="E16103" t="s">
        <v>1148</v>
      </c>
      <c r="G16103" t="s">
        <v>19</v>
      </c>
      <c r="H16103" t="s">
        <v>70</v>
      </c>
      <c r="I16103" t="s">
        <v>26</v>
      </c>
      <c r="J16103" t="s">
        <v>27</v>
      </c>
      <c r="K16103">
        <v>1596</v>
      </c>
      <c r="L16103">
        <v>17.8</v>
      </c>
      <c r="M16103" t="s">
        <v>1149</v>
      </c>
      <c r="N16103">
        <v>37</v>
      </c>
      <c r="P16103" cm="1">
        <f t="array" ref="P16103">IF(Q16103&gt;0,INDEX(Q16103:Q37827,MATCH(TRUE,INDEX(Q16103:Q37827="",,),0)-1),"")</f>
        <v>6</v>
      </c>
      <c r="Q16103">
        <f t="shared" si="422"/>
        <v>5</v>
      </c>
      <c r="R16103">
        <f t="shared" si="421"/>
        <v>0</v>
      </c>
    </row>
    <row r="16104" spans="1:18" x14ac:dyDescent="0.3">
      <c r="A16104" t="s">
        <v>1111</v>
      </c>
      <c r="B16104" s="1">
        <v>38512</v>
      </c>
      <c r="C16104" t="s">
        <v>1112</v>
      </c>
      <c r="D16104" t="s">
        <v>1147</v>
      </c>
      <c r="E16104" t="s">
        <v>1148</v>
      </c>
      <c r="G16104" t="s">
        <v>19</v>
      </c>
      <c r="H16104" t="s">
        <v>64</v>
      </c>
      <c r="I16104" t="s">
        <v>26</v>
      </c>
      <c r="J16104" t="s">
        <v>27</v>
      </c>
      <c r="K16104">
        <v>2341</v>
      </c>
      <c r="L16104">
        <v>15.9</v>
      </c>
      <c r="M16104" t="s">
        <v>1149</v>
      </c>
      <c r="N16104">
        <v>46</v>
      </c>
      <c r="P16104" cm="1">
        <f t="array" ref="P16104">IF(Q16104&gt;0,INDEX(Q16104:Q37828,MATCH(TRUE,INDEX(Q16104:Q37828="",,),0)-1),"")</f>
        <v>6</v>
      </c>
      <c r="Q16104">
        <f t="shared" si="422"/>
        <v>5</v>
      </c>
      <c r="R16104">
        <f t="shared" si="421"/>
        <v>0</v>
      </c>
    </row>
    <row r="16105" spans="1:18" x14ac:dyDescent="0.3">
      <c r="A16105" t="s">
        <v>1111</v>
      </c>
      <c r="B16105" s="1">
        <v>38512</v>
      </c>
      <c r="C16105" t="s">
        <v>1112</v>
      </c>
      <c r="D16105" t="s">
        <v>1147</v>
      </c>
      <c r="E16105" t="s">
        <v>1148</v>
      </c>
      <c r="G16105" s="6" t="s">
        <v>29</v>
      </c>
      <c r="H16105" t="s">
        <v>30</v>
      </c>
      <c r="I16105" t="s">
        <v>21</v>
      </c>
      <c r="J16105" t="s">
        <v>22</v>
      </c>
      <c r="K16105">
        <v>13.6</v>
      </c>
      <c r="L16105">
        <v>192</v>
      </c>
      <c r="M16105" t="s">
        <v>1149</v>
      </c>
      <c r="N16105">
        <v>192</v>
      </c>
      <c r="P16105" cm="1">
        <f t="array" ref="P16105">IF(Q16105&gt;0,INDEX(Q16105:Q37829,MATCH(TRUE,INDEX(Q16105:Q37829="",,),0)-1),"")</f>
        <v>6</v>
      </c>
      <c r="Q16105">
        <f t="shared" si="422"/>
        <v>5</v>
      </c>
      <c r="R16105">
        <f t="shared" si="421"/>
        <v>0</v>
      </c>
    </row>
    <row r="16106" spans="1:18" x14ac:dyDescent="0.3">
      <c r="A16106" t="s">
        <v>1111</v>
      </c>
      <c r="B16106" s="1">
        <v>38512</v>
      </c>
      <c r="C16106" t="s">
        <v>1112</v>
      </c>
      <c r="D16106" t="s">
        <v>1147</v>
      </c>
      <c r="E16106" t="s">
        <v>1148</v>
      </c>
      <c r="G16106" s="6" t="s">
        <v>29</v>
      </c>
      <c r="H16106" t="s">
        <v>196</v>
      </c>
      <c r="I16106" t="s">
        <v>21</v>
      </c>
      <c r="J16106" t="s">
        <v>22</v>
      </c>
      <c r="K16106">
        <v>1.7</v>
      </c>
      <c r="L16106">
        <v>258</v>
      </c>
      <c r="M16106" t="s">
        <v>1149</v>
      </c>
      <c r="N16106">
        <v>258</v>
      </c>
      <c r="P16106" cm="1">
        <f t="array" ref="P16106">IF(Q16106&gt;0,INDEX(Q16106:Q37830,MATCH(TRUE,INDEX(Q16106:Q37830="",,),0)-1),"")</f>
        <v>6</v>
      </c>
      <c r="Q16106">
        <f t="shared" si="422"/>
        <v>5</v>
      </c>
      <c r="R16106">
        <f t="shared" si="421"/>
        <v>0</v>
      </c>
    </row>
    <row r="16107" spans="1:18" x14ac:dyDescent="0.3">
      <c r="A16107" t="s">
        <v>1111</v>
      </c>
      <c r="B16107" s="1">
        <v>38512</v>
      </c>
      <c r="C16107" t="s">
        <v>1112</v>
      </c>
      <c r="D16107" t="s">
        <v>1147</v>
      </c>
      <c r="E16107" t="s">
        <v>1148</v>
      </c>
      <c r="G16107" s="6" t="s">
        <v>29</v>
      </c>
      <c r="H16107" t="s">
        <v>406</v>
      </c>
      <c r="I16107" t="s">
        <v>21</v>
      </c>
      <c r="J16107" t="s">
        <v>22</v>
      </c>
      <c r="K16107">
        <v>2.1</v>
      </c>
      <c r="L16107">
        <v>98</v>
      </c>
      <c r="M16107" t="s">
        <v>1149</v>
      </c>
      <c r="N16107">
        <v>98</v>
      </c>
      <c r="P16107" cm="1">
        <f t="array" ref="P16107">IF(Q16107&gt;0,INDEX(Q16107:Q37831,MATCH(TRUE,INDEX(Q16107:Q37831="",,),0)-1),"")</f>
        <v>6</v>
      </c>
      <c r="Q16107">
        <f t="shared" si="422"/>
        <v>5</v>
      </c>
      <c r="R16107">
        <f t="shared" si="421"/>
        <v>0</v>
      </c>
    </row>
    <row r="16108" spans="1:18" x14ac:dyDescent="0.3">
      <c r="A16108" t="s">
        <v>1111</v>
      </c>
      <c r="B16108" s="1">
        <v>38512</v>
      </c>
      <c r="C16108" t="s">
        <v>1112</v>
      </c>
      <c r="D16108" t="s">
        <v>1147</v>
      </c>
      <c r="E16108" t="s">
        <v>1148</v>
      </c>
      <c r="G16108" s="6" t="s">
        <v>29</v>
      </c>
      <c r="H16108" t="s">
        <v>69</v>
      </c>
      <c r="I16108" t="s">
        <v>21</v>
      </c>
      <c r="J16108" t="s">
        <v>22</v>
      </c>
      <c r="K16108">
        <v>1.7</v>
      </c>
      <c r="L16108">
        <v>162</v>
      </c>
      <c r="M16108" t="s">
        <v>1149</v>
      </c>
      <c r="N16108">
        <v>162</v>
      </c>
      <c r="P16108" cm="1">
        <f t="array" ref="P16108">IF(Q16108&gt;0,INDEX(Q16108:Q37832,MATCH(TRUE,INDEX(Q16108:Q37832="",,),0)-1),"")</f>
        <v>6</v>
      </c>
      <c r="Q16108">
        <f t="shared" si="422"/>
        <v>5</v>
      </c>
      <c r="R16108">
        <f t="shared" si="421"/>
        <v>0</v>
      </c>
    </row>
    <row r="16109" spans="1:18" x14ac:dyDescent="0.3">
      <c r="A16109" t="s">
        <v>1111</v>
      </c>
      <c r="B16109" s="1">
        <v>38512</v>
      </c>
      <c r="C16109" t="s">
        <v>1112</v>
      </c>
      <c r="D16109" t="s">
        <v>1147</v>
      </c>
      <c r="E16109" t="s">
        <v>1148</v>
      </c>
      <c r="G16109" s="6" t="s">
        <v>29</v>
      </c>
      <c r="H16109" t="s">
        <v>154</v>
      </c>
      <c r="I16109" t="s">
        <v>21</v>
      </c>
      <c r="J16109" t="s">
        <v>22</v>
      </c>
      <c r="K16109">
        <v>0.5</v>
      </c>
      <c r="L16109">
        <v>388</v>
      </c>
      <c r="M16109" t="s">
        <v>1149</v>
      </c>
      <c r="N16109">
        <v>388</v>
      </c>
      <c r="P16109" cm="1">
        <f t="array" ref="P16109">IF(Q16109&gt;0,INDEX(Q16109:Q37833,MATCH(TRUE,INDEX(Q16109:Q37833="",,),0)-1),"")</f>
        <v>6</v>
      </c>
      <c r="Q16109">
        <f t="shared" si="422"/>
        <v>5</v>
      </c>
      <c r="R16109">
        <f t="shared" si="421"/>
        <v>0</v>
      </c>
    </row>
    <row r="16110" spans="1:18" x14ac:dyDescent="0.3">
      <c r="A16110" t="s">
        <v>1111</v>
      </c>
      <c r="B16110" s="1">
        <v>38512</v>
      </c>
      <c r="C16110" t="s">
        <v>1112</v>
      </c>
      <c r="D16110" t="s">
        <v>1147</v>
      </c>
      <c r="E16110" t="s">
        <v>1148</v>
      </c>
      <c r="G16110" s="6" t="s">
        <v>29</v>
      </c>
      <c r="H16110" t="s">
        <v>99</v>
      </c>
      <c r="I16110" t="s">
        <v>26</v>
      </c>
      <c r="J16110" t="s">
        <v>27</v>
      </c>
      <c r="K16110">
        <v>518</v>
      </c>
      <c r="L16110">
        <v>12.25</v>
      </c>
      <c r="M16110" t="s">
        <v>1149</v>
      </c>
      <c r="N16110">
        <v>12.25</v>
      </c>
      <c r="P16110" cm="1">
        <f t="array" ref="P16110">IF(Q16110&gt;0,INDEX(Q16110:Q37834,MATCH(TRUE,INDEX(Q16110:Q37834="",,),0)-1),"")</f>
        <v>6</v>
      </c>
      <c r="Q16110">
        <f t="shared" si="422"/>
        <v>5</v>
      </c>
      <c r="R16110">
        <f t="shared" si="421"/>
        <v>0</v>
      </c>
    </row>
    <row r="16111" spans="1:18" x14ac:dyDescent="0.3">
      <c r="A16111" t="s">
        <v>1111</v>
      </c>
      <c r="B16111" s="1">
        <v>38512</v>
      </c>
      <c r="C16111" t="s">
        <v>1112</v>
      </c>
      <c r="D16111" t="s">
        <v>1147</v>
      </c>
      <c r="E16111" t="s">
        <v>1148</v>
      </c>
      <c r="G16111" s="6" t="s">
        <v>29</v>
      </c>
      <c r="H16111" t="s">
        <v>63</v>
      </c>
      <c r="I16111" t="s">
        <v>26</v>
      </c>
      <c r="J16111" t="s">
        <v>27</v>
      </c>
      <c r="K16111">
        <v>642</v>
      </c>
      <c r="L16111">
        <v>18.100000000000001</v>
      </c>
      <c r="M16111" t="s">
        <v>1149</v>
      </c>
      <c r="N16111">
        <v>18.100000000000001</v>
      </c>
      <c r="P16111" cm="1">
        <f t="array" ref="P16111">IF(Q16111&gt;0,INDEX(Q16111:Q37835,MATCH(TRUE,INDEX(Q16111:Q37835="",,),0)-1),"")</f>
        <v>6</v>
      </c>
      <c r="Q16111">
        <f t="shared" si="422"/>
        <v>5</v>
      </c>
      <c r="R16111">
        <f t="shared" si="421"/>
        <v>0</v>
      </c>
    </row>
    <row r="16112" spans="1:18" x14ac:dyDescent="0.3">
      <c r="A16112" t="s">
        <v>1111</v>
      </c>
      <c r="B16112" s="1">
        <v>38512</v>
      </c>
      <c r="C16112" t="s">
        <v>1112</v>
      </c>
      <c r="D16112" t="s">
        <v>1147</v>
      </c>
      <c r="E16112" t="s">
        <v>1148</v>
      </c>
      <c r="G16112" t="s">
        <v>19</v>
      </c>
      <c r="H16112" t="s">
        <v>194</v>
      </c>
      <c r="I16112" t="s">
        <v>21</v>
      </c>
      <c r="J16112" t="s">
        <v>22</v>
      </c>
      <c r="K16112">
        <v>79.8</v>
      </c>
      <c r="L16112">
        <v>930</v>
      </c>
      <c r="M16112" t="s">
        <v>1115</v>
      </c>
      <c r="N16112">
        <v>1100</v>
      </c>
      <c r="P16112" cm="1">
        <f t="array" ref="P16112">IF(Q16112&gt;0,INDEX(Q16112:Q37836,MATCH(TRUE,INDEX(Q16112:Q37836="",,),0)-1),"")</f>
        <v>6</v>
      </c>
      <c r="Q16112">
        <f t="shared" si="422"/>
        <v>6</v>
      </c>
      <c r="R16112">
        <f t="shared" ref="R16112:R16175" si="423">IF(P16112="","",0)</f>
        <v>0</v>
      </c>
    </row>
    <row r="16113" spans="1:18" x14ac:dyDescent="0.3">
      <c r="A16113" t="s">
        <v>1111</v>
      </c>
      <c r="B16113" s="1">
        <v>38512</v>
      </c>
      <c r="C16113" t="s">
        <v>1112</v>
      </c>
      <c r="D16113" t="s">
        <v>1147</v>
      </c>
      <c r="E16113" t="s">
        <v>1148</v>
      </c>
      <c r="G16113" t="s">
        <v>19</v>
      </c>
      <c r="H16113" t="s">
        <v>70</v>
      </c>
      <c r="I16113" t="s">
        <v>26</v>
      </c>
      <c r="J16113" t="s">
        <v>27</v>
      </c>
      <c r="K16113">
        <v>1596</v>
      </c>
      <c r="L16113">
        <v>17.8</v>
      </c>
      <c r="M16113" t="s">
        <v>1115</v>
      </c>
      <c r="N16113">
        <v>30</v>
      </c>
      <c r="P16113" cm="1">
        <f t="array" ref="P16113">IF(Q16113&gt;0,INDEX(Q16113:Q37837,MATCH(TRUE,INDEX(Q16113:Q37837="",,),0)-1),"")</f>
        <v>6</v>
      </c>
      <c r="Q16113">
        <f t="shared" si="422"/>
        <v>6</v>
      </c>
      <c r="R16113">
        <f t="shared" si="423"/>
        <v>0</v>
      </c>
    </row>
    <row r="16114" spans="1:18" x14ac:dyDescent="0.3">
      <c r="A16114" t="s">
        <v>1111</v>
      </c>
      <c r="B16114" s="1">
        <v>38512</v>
      </c>
      <c r="C16114" t="s">
        <v>1112</v>
      </c>
      <c r="D16114" t="s">
        <v>1147</v>
      </c>
      <c r="E16114" t="s">
        <v>1148</v>
      </c>
      <c r="G16114" t="s">
        <v>19</v>
      </c>
      <c r="H16114" t="s">
        <v>64</v>
      </c>
      <c r="I16114" t="s">
        <v>26</v>
      </c>
      <c r="J16114" t="s">
        <v>27</v>
      </c>
      <c r="K16114">
        <v>2341</v>
      </c>
      <c r="L16114">
        <v>15.9</v>
      </c>
      <c r="M16114" t="s">
        <v>1115</v>
      </c>
      <c r="N16114">
        <v>48.3</v>
      </c>
      <c r="P16114" cm="1">
        <f t="array" ref="P16114">IF(Q16114&gt;0,INDEX(Q16114:Q37838,MATCH(TRUE,INDEX(Q16114:Q37838="",,),0)-1),"")</f>
        <v>6</v>
      </c>
      <c r="Q16114">
        <f t="shared" si="422"/>
        <v>6</v>
      </c>
      <c r="R16114">
        <f t="shared" si="423"/>
        <v>0</v>
      </c>
    </row>
    <row r="16115" spans="1:18" x14ac:dyDescent="0.3">
      <c r="A16115" t="s">
        <v>1111</v>
      </c>
      <c r="B16115" s="1">
        <v>38512</v>
      </c>
      <c r="C16115" t="s">
        <v>1112</v>
      </c>
      <c r="D16115" t="s">
        <v>1147</v>
      </c>
      <c r="E16115" t="s">
        <v>1148</v>
      </c>
      <c r="G16115" s="6" t="s">
        <v>29</v>
      </c>
      <c r="H16115" t="s">
        <v>30</v>
      </c>
      <c r="I16115" t="s">
        <v>21</v>
      </c>
      <c r="J16115" t="s">
        <v>22</v>
      </c>
      <c r="K16115">
        <v>13.6</v>
      </c>
      <c r="L16115">
        <v>192</v>
      </c>
      <c r="M16115" t="s">
        <v>1115</v>
      </c>
      <c r="N16115">
        <v>192</v>
      </c>
      <c r="P16115" cm="1">
        <f t="array" ref="P16115">IF(Q16115&gt;0,INDEX(Q16115:Q37839,MATCH(TRUE,INDEX(Q16115:Q37839="",,),0)-1),"")</f>
        <v>6</v>
      </c>
      <c r="Q16115">
        <f t="shared" si="422"/>
        <v>6</v>
      </c>
      <c r="R16115">
        <f t="shared" si="423"/>
        <v>0</v>
      </c>
    </row>
    <row r="16116" spans="1:18" x14ac:dyDescent="0.3">
      <c r="A16116" t="s">
        <v>1111</v>
      </c>
      <c r="B16116" s="1">
        <v>38512</v>
      </c>
      <c r="C16116" t="s">
        <v>1112</v>
      </c>
      <c r="D16116" t="s">
        <v>1147</v>
      </c>
      <c r="E16116" t="s">
        <v>1148</v>
      </c>
      <c r="G16116" s="6" t="s">
        <v>29</v>
      </c>
      <c r="H16116" t="s">
        <v>196</v>
      </c>
      <c r="I16116" t="s">
        <v>21</v>
      </c>
      <c r="J16116" t="s">
        <v>22</v>
      </c>
      <c r="K16116">
        <v>1.7</v>
      </c>
      <c r="L16116">
        <v>258</v>
      </c>
      <c r="M16116" t="s">
        <v>1115</v>
      </c>
      <c r="N16116">
        <v>258</v>
      </c>
      <c r="P16116" cm="1">
        <f t="array" ref="P16116">IF(Q16116&gt;0,INDEX(Q16116:Q37840,MATCH(TRUE,INDEX(Q16116:Q37840="",,),0)-1),"")</f>
        <v>6</v>
      </c>
      <c r="Q16116">
        <f t="shared" si="422"/>
        <v>6</v>
      </c>
      <c r="R16116">
        <f t="shared" si="423"/>
        <v>0</v>
      </c>
    </row>
    <row r="16117" spans="1:18" x14ac:dyDescent="0.3">
      <c r="A16117" t="s">
        <v>1111</v>
      </c>
      <c r="B16117" s="1">
        <v>38512</v>
      </c>
      <c r="C16117" t="s">
        <v>1112</v>
      </c>
      <c r="D16117" t="s">
        <v>1147</v>
      </c>
      <c r="E16117" t="s">
        <v>1148</v>
      </c>
      <c r="G16117" s="6" t="s">
        <v>29</v>
      </c>
      <c r="H16117" t="s">
        <v>406</v>
      </c>
      <c r="I16117" t="s">
        <v>21</v>
      </c>
      <c r="J16117" t="s">
        <v>22</v>
      </c>
      <c r="K16117">
        <v>2.1</v>
      </c>
      <c r="L16117">
        <v>98</v>
      </c>
      <c r="M16117" t="s">
        <v>1115</v>
      </c>
      <c r="N16117">
        <v>98</v>
      </c>
      <c r="P16117" cm="1">
        <f t="array" ref="P16117">IF(Q16117&gt;0,INDEX(Q16117:Q37841,MATCH(TRUE,INDEX(Q16117:Q37841="",,),0)-1),"")</f>
        <v>6</v>
      </c>
      <c r="Q16117">
        <f t="shared" si="422"/>
        <v>6</v>
      </c>
      <c r="R16117">
        <f t="shared" si="423"/>
        <v>0</v>
      </c>
    </row>
    <row r="16118" spans="1:18" x14ac:dyDescent="0.3">
      <c r="A16118" t="s">
        <v>1111</v>
      </c>
      <c r="B16118" s="1">
        <v>38512</v>
      </c>
      <c r="C16118" t="s">
        <v>1112</v>
      </c>
      <c r="D16118" t="s">
        <v>1147</v>
      </c>
      <c r="E16118" t="s">
        <v>1148</v>
      </c>
      <c r="G16118" s="6" t="s">
        <v>29</v>
      </c>
      <c r="H16118" t="s">
        <v>69</v>
      </c>
      <c r="I16118" t="s">
        <v>21</v>
      </c>
      <c r="J16118" t="s">
        <v>22</v>
      </c>
      <c r="K16118">
        <v>1.7</v>
      </c>
      <c r="L16118">
        <v>162</v>
      </c>
      <c r="M16118" t="s">
        <v>1115</v>
      </c>
      <c r="N16118">
        <v>162</v>
      </c>
      <c r="P16118" cm="1">
        <f t="array" ref="P16118">IF(Q16118&gt;0,INDEX(Q16118:Q37842,MATCH(TRUE,INDEX(Q16118:Q37842="",,),0)-1),"")</f>
        <v>6</v>
      </c>
      <c r="Q16118">
        <f t="shared" si="422"/>
        <v>6</v>
      </c>
      <c r="R16118">
        <f t="shared" si="423"/>
        <v>0</v>
      </c>
    </row>
    <row r="16119" spans="1:18" x14ac:dyDescent="0.3">
      <c r="A16119" t="s">
        <v>1111</v>
      </c>
      <c r="B16119" s="1">
        <v>38512</v>
      </c>
      <c r="C16119" t="s">
        <v>1112</v>
      </c>
      <c r="D16119" t="s">
        <v>1147</v>
      </c>
      <c r="E16119" t="s">
        <v>1148</v>
      </c>
      <c r="G16119" s="6" t="s">
        <v>29</v>
      </c>
      <c r="H16119" t="s">
        <v>154</v>
      </c>
      <c r="I16119" t="s">
        <v>21</v>
      </c>
      <c r="J16119" t="s">
        <v>22</v>
      </c>
      <c r="K16119">
        <v>0.5</v>
      </c>
      <c r="L16119">
        <v>388</v>
      </c>
      <c r="M16119" t="s">
        <v>1115</v>
      </c>
      <c r="N16119">
        <v>388</v>
      </c>
      <c r="P16119" cm="1">
        <f t="array" ref="P16119">IF(Q16119&gt;0,INDEX(Q16119:Q37843,MATCH(TRUE,INDEX(Q16119:Q37843="",,),0)-1),"")</f>
        <v>6</v>
      </c>
      <c r="Q16119">
        <f t="shared" si="422"/>
        <v>6</v>
      </c>
      <c r="R16119">
        <f t="shared" si="423"/>
        <v>0</v>
      </c>
    </row>
    <row r="16120" spans="1:18" x14ac:dyDescent="0.3">
      <c r="A16120" t="s">
        <v>1111</v>
      </c>
      <c r="B16120" s="1">
        <v>38512</v>
      </c>
      <c r="C16120" t="s">
        <v>1112</v>
      </c>
      <c r="D16120" t="s">
        <v>1147</v>
      </c>
      <c r="E16120" t="s">
        <v>1148</v>
      </c>
      <c r="G16120" s="6" t="s">
        <v>29</v>
      </c>
      <c r="H16120" t="s">
        <v>99</v>
      </c>
      <c r="I16120" t="s">
        <v>26</v>
      </c>
      <c r="J16120" t="s">
        <v>27</v>
      </c>
      <c r="K16120">
        <v>518</v>
      </c>
      <c r="L16120">
        <v>12.25</v>
      </c>
      <c r="M16120" t="s">
        <v>1115</v>
      </c>
      <c r="N16120">
        <v>12.25</v>
      </c>
      <c r="P16120" cm="1">
        <f t="array" ref="P16120">IF(Q16120&gt;0,INDEX(Q16120:Q37844,MATCH(TRUE,INDEX(Q16120:Q37844="",,),0)-1),"")</f>
        <v>6</v>
      </c>
      <c r="Q16120">
        <f t="shared" si="422"/>
        <v>6</v>
      </c>
      <c r="R16120">
        <f t="shared" si="423"/>
        <v>0</v>
      </c>
    </row>
    <row r="16121" spans="1:18" x14ac:dyDescent="0.3">
      <c r="A16121" t="s">
        <v>1111</v>
      </c>
      <c r="B16121" s="1">
        <v>38512</v>
      </c>
      <c r="C16121" t="s">
        <v>1112</v>
      </c>
      <c r="D16121" t="s">
        <v>1147</v>
      </c>
      <c r="E16121" t="s">
        <v>1148</v>
      </c>
      <c r="G16121" s="6" t="s">
        <v>29</v>
      </c>
      <c r="H16121" t="s">
        <v>63</v>
      </c>
      <c r="I16121" t="s">
        <v>26</v>
      </c>
      <c r="J16121" t="s">
        <v>27</v>
      </c>
      <c r="K16121">
        <v>642</v>
      </c>
      <c r="L16121">
        <v>18.100000000000001</v>
      </c>
      <c r="M16121" t="s">
        <v>1115</v>
      </c>
      <c r="N16121">
        <v>18.100000000000001</v>
      </c>
      <c r="P16121" cm="1">
        <f t="array" ref="P16121">IF(Q16121&gt;0,INDEX(Q16121:Q37845,MATCH(TRUE,INDEX(Q16121:Q37845="",,),0)-1),"")</f>
        <v>6</v>
      </c>
      <c r="Q16121">
        <f t="shared" si="422"/>
        <v>6</v>
      </c>
      <c r="R16121">
        <f t="shared" si="423"/>
        <v>0</v>
      </c>
    </row>
    <row r="16122" spans="1:18" x14ac:dyDescent="0.3">
      <c r="P16122" t="str" cm="1">
        <f t="array" ref="P16122">IF(Q16122&gt;0,INDEX(Q16122:Q37846,MATCH(TRUE,INDEX(Q16122:Q37846="",,),0)-1),"")</f>
        <v/>
      </c>
      <c r="R16122" t="str">
        <f t="shared" si="423"/>
        <v/>
      </c>
    </row>
    <row r="16123" spans="1:18" x14ac:dyDescent="0.3">
      <c r="A16123" t="s">
        <v>1111</v>
      </c>
      <c r="B16123" s="1">
        <v>38512</v>
      </c>
      <c r="C16123" t="s">
        <v>1112</v>
      </c>
      <c r="D16123" t="s">
        <v>1150</v>
      </c>
      <c r="E16123" t="s">
        <v>1151</v>
      </c>
      <c r="G16123" t="s">
        <v>19</v>
      </c>
      <c r="H16123" t="s">
        <v>194</v>
      </c>
      <c r="I16123" t="s">
        <v>21</v>
      </c>
      <c r="J16123" t="s">
        <v>22</v>
      </c>
      <c r="K16123">
        <v>61.2</v>
      </c>
      <c r="L16123">
        <v>864</v>
      </c>
      <c r="M16123" t="s">
        <v>1117</v>
      </c>
      <c r="N16123">
        <v>1123</v>
      </c>
      <c r="O16123" t="s">
        <v>24</v>
      </c>
      <c r="P16123" cm="1">
        <f t="array" ref="P16123">IF(Q16123&gt;0,INDEX(Q16123:Q37847,MATCH(TRUE,INDEX(Q16123:Q37847="",,),0)-1),"")</f>
        <v>7</v>
      </c>
      <c r="Q16123">
        <f>INT((ROW()-16123)/7)+1</f>
        <v>1</v>
      </c>
      <c r="R16123">
        <f t="shared" si="423"/>
        <v>0</v>
      </c>
    </row>
    <row r="16124" spans="1:18" x14ac:dyDescent="0.3">
      <c r="A16124" t="s">
        <v>1111</v>
      </c>
      <c r="B16124" s="1">
        <v>38512</v>
      </c>
      <c r="C16124" t="s">
        <v>1112</v>
      </c>
      <c r="D16124" t="s">
        <v>1150</v>
      </c>
      <c r="E16124" t="s">
        <v>1151</v>
      </c>
      <c r="G16124" t="s">
        <v>19</v>
      </c>
      <c r="H16124" t="s">
        <v>64</v>
      </c>
      <c r="I16124" t="s">
        <v>26</v>
      </c>
      <c r="J16124" t="s">
        <v>27</v>
      </c>
      <c r="K16124">
        <v>2612</v>
      </c>
      <c r="L16124">
        <v>14.8</v>
      </c>
      <c r="M16124" t="s">
        <v>1117</v>
      </c>
      <c r="N16124">
        <v>55</v>
      </c>
      <c r="O16124" t="s">
        <v>24</v>
      </c>
      <c r="P16124" cm="1">
        <f t="array" ref="P16124">IF(Q16124&gt;0,INDEX(Q16124:Q37848,MATCH(TRUE,INDEX(Q16124:Q37848="",,),0)-1),"")</f>
        <v>7</v>
      </c>
      <c r="Q16124">
        <f t="shared" ref="Q16124:Q16171" si="424">INT((ROW()-16123)/7)+1</f>
        <v>1</v>
      </c>
      <c r="R16124">
        <f t="shared" si="423"/>
        <v>0</v>
      </c>
    </row>
    <row r="16125" spans="1:18" x14ac:dyDescent="0.3">
      <c r="A16125" t="s">
        <v>1111</v>
      </c>
      <c r="B16125" s="1">
        <v>38512</v>
      </c>
      <c r="C16125" t="s">
        <v>1112</v>
      </c>
      <c r="D16125" t="s">
        <v>1150</v>
      </c>
      <c r="E16125" t="s">
        <v>1151</v>
      </c>
      <c r="G16125" s="6" t="s">
        <v>29</v>
      </c>
      <c r="H16125" t="s">
        <v>30</v>
      </c>
      <c r="I16125" t="s">
        <v>21</v>
      </c>
      <c r="J16125" t="s">
        <v>22</v>
      </c>
      <c r="K16125">
        <v>1.4</v>
      </c>
      <c r="L16125">
        <v>179</v>
      </c>
      <c r="M16125" t="s">
        <v>1117</v>
      </c>
      <c r="N16125">
        <v>179</v>
      </c>
      <c r="O16125" t="s">
        <v>24</v>
      </c>
      <c r="P16125" cm="1">
        <f t="array" ref="P16125">IF(Q16125&gt;0,INDEX(Q16125:Q37849,MATCH(TRUE,INDEX(Q16125:Q37849="",,),0)-1),"")</f>
        <v>7</v>
      </c>
      <c r="Q16125">
        <f t="shared" si="424"/>
        <v>1</v>
      </c>
      <c r="R16125">
        <f t="shared" si="423"/>
        <v>0</v>
      </c>
    </row>
    <row r="16126" spans="1:18" x14ac:dyDescent="0.3">
      <c r="A16126" t="s">
        <v>1111</v>
      </c>
      <c r="B16126" s="1">
        <v>38512</v>
      </c>
      <c r="C16126" t="s">
        <v>1112</v>
      </c>
      <c r="D16126" t="s">
        <v>1150</v>
      </c>
      <c r="E16126" t="s">
        <v>1151</v>
      </c>
      <c r="G16126" s="6" t="s">
        <v>29</v>
      </c>
      <c r="H16126" t="s">
        <v>196</v>
      </c>
      <c r="I16126" t="s">
        <v>21</v>
      </c>
      <c r="J16126" t="s">
        <v>22</v>
      </c>
      <c r="K16126">
        <v>0.1</v>
      </c>
      <c r="L16126">
        <v>240</v>
      </c>
      <c r="M16126" t="s">
        <v>1117</v>
      </c>
      <c r="N16126">
        <v>240</v>
      </c>
      <c r="O16126" t="s">
        <v>24</v>
      </c>
      <c r="P16126" cm="1">
        <f t="array" ref="P16126">IF(Q16126&gt;0,INDEX(Q16126:Q37850,MATCH(TRUE,INDEX(Q16126:Q37850="",,),0)-1),"")</f>
        <v>7</v>
      </c>
      <c r="Q16126">
        <f t="shared" si="424"/>
        <v>1</v>
      </c>
      <c r="R16126">
        <f t="shared" si="423"/>
        <v>0</v>
      </c>
    </row>
    <row r="16127" spans="1:18" x14ac:dyDescent="0.3">
      <c r="A16127" t="s">
        <v>1111</v>
      </c>
      <c r="B16127" s="1">
        <v>38512</v>
      </c>
      <c r="C16127" t="s">
        <v>1112</v>
      </c>
      <c r="D16127" t="s">
        <v>1150</v>
      </c>
      <c r="E16127" t="s">
        <v>1151</v>
      </c>
      <c r="G16127" s="6" t="s">
        <v>29</v>
      </c>
      <c r="H16127" t="s">
        <v>206</v>
      </c>
      <c r="I16127" t="s">
        <v>21</v>
      </c>
      <c r="J16127" t="s">
        <v>22</v>
      </c>
      <c r="K16127">
        <v>14.6</v>
      </c>
      <c r="L16127">
        <v>110</v>
      </c>
      <c r="M16127" t="s">
        <v>1117</v>
      </c>
      <c r="N16127">
        <v>110</v>
      </c>
      <c r="O16127" t="s">
        <v>24</v>
      </c>
      <c r="P16127" cm="1">
        <f t="array" ref="P16127">IF(Q16127&gt;0,INDEX(Q16127:Q37851,MATCH(TRUE,INDEX(Q16127:Q37851="",,),0)-1),"")</f>
        <v>7</v>
      </c>
      <c r="Q16127">
        <f t="shared" si="424"/>
        <v>1</v>
      </c>
      <c r="R16127">
        <f t="shared" si="423"/>
        <v>0</v>
      </c>
    </row>
    <row r="16128" spans="1:18" x14ac:dyDescent="0.3">
      <c r="A16128" t="s">
        <v>1111</v>
      </c>
      <c r="B16128" s="1">
        <v>38512</v>
      </c>
      <c r="C16128" t="s">
        <v>1112</v>
      </c>
      <c r="D16128" t="s">
        <v>1150</v>
      </c>
      <c r="E16128" t="s">
        <v>1151</v>
      </c>
      <c r="G16128" s="6" t="s">
        <v>29</v>
      </c>
      <c r="H16128" t="s">
        <v>154</v>
      </c>
      <c r="I16128" t="s">
        <v>21</v>
      </c>
      <c r="J16128" t="s">
        <v>22</v>
      </c>
      <c r="K16128">
        <v>4.0999999999999996</v>
      </c>
      <c r="L16128">
        <v>360</v>
      </c>
      <c r="M16128" t="s">
        <v>1117</v>
      </c>
      <c r="N16128">
        <v>360</v>
      </c>
      <c r="O16128" t="s">
        <v>24</v>
      </c>
      <c r="P16128" cm="1">
        <f t="array" ref="P16128">IF(Q16128&gt;0,INDEX(Q16128:Q37852,MATCH(TRUE,INDEX(Q16128:Q37852="",,),0)-1),"")</f>
        <v>7</v>
      </c>
      <c r="Q16128">
        <f t="shared" si="424"/>
        <v>1</v>
      </c>
      <c r="R16128">
        <f t="shared" si="423"/>
        <v>0</v>
      </c>
    </row>
    <row r="16129" spans="1:18" x14ac:dyDescent="0.3">
      <c r="A16129" t="s">
        <v>1111</v>
      </c>
      <c r="B16129" s="1">
        <v>38512</v>
      </c>
      <c r="C16129" t="s">
        <v>1112</v>
      </c>
      <c r="D16129" t="s">
        <v>1150</v>
      </c>
      <c r="E16129" t="s">
        <v>1151</v>
      </c>
      <c r="G16129" s="6" t="s">
        <v>29</v>
      </c>
      <c r="H16129" t="s">
        <v>63</v>
      </c>
      <c r="I16129" t="s">
        <v>26</v>
      </c>
      <c r="J16129" t="s">
        <v>27</v>
      </c>
      <c r="K16129">
        <v>43</v>
      </c>
      <c r="L16129">
        <v>16.899999999999999</v>
      </c>
      <c r="M16129" t="s">
        <v>1117</v>
      </c>
      <c r="N16129">
        <v>16.899999999999999</v>
      </c>
      <c r="O16129" t="s">
        <v>24</v>
      </c>
      <c r="P16129" cm="1">
        <f t="array" ref="P16129">IF(Q16129&gt;0,INDEX(Q16129:Q37853,MATCH(TRUE,INDEX(Q16129:Q37853="",,),0)-1),"")</f>
        <v>7</v>
      </c>
      <c r="Q16129">
        <f t="shared" si="424"/>
        <v>1</v>
      </c>
      <c r="R16129">
        <f t="shared" si="423"/>
        <v>0</v>
      </c>
    </row>
    <row r="16130" spans="1:18" x14ac:dyDescent="0.3">
      <c r="A16130" t="s">
        <v>1111</v>
      </c>
      <c r="B16130" s="1">
        <v>38512</v>
      </c>
      <c r="C16130" t="s">
        <v>1112</v>
      </c>
      <c r="D16130" t="s">
        <v>1150</v>
      </c>
      <c r="E16130" t="s">
        <v>1151</v>
      </c>
      <c r="G16130" t="s">
        <v>19</v>
      </c>
      <c r="H16130" t="s">
        <v>194</v>
      </c>
      <c r="I16130" t="s">
        <v>21</v>
      </c>
      <c r="J16130" t="s">
        <v>22</v>
      </c>
      <c r="K16130">
        <v>61.2</v>
      </c>
      <c r="L16130">
        <v>864</v>
      </c>
      <c r="M16130" t="s">
        <v>1122</v>
      </c>
      <c r="N16130">
        <v>1350</v>
      </c>
      <c r="P16130" cm="1">
        <f t="array" ref="P16130">IF(Q16130&gt;0,INDEX(Q16130:Q37854,MATCH(TRUE,INDEX(Q16130:Q37854="",,),0)-1),"")</f>
        <v>7</v>
      </c>
      <c r="Q16130">
        <f t="shared" si="424"/>
        <v>2</v>
      </c>
      <c r="R16130">
        <f t="shared" si="423"/>
        <v>0</v>
      </c>
    </row>
    <row r="16131" spans="1:18" x14ac:dyDescent="0.3">
      <c r="A16131" t="s">
        <v>1111</v>
      </c>
      <c r="B16131" s="1">
        <v>38512</v>
      </c>
      <c r="C16131" t="s">
        <v>1112</v>
      </c>
      <c r="D16131" t="s">
        <v>1150</v>
      </c>
      <c r="E16131" t="s">
        <v>1151</v>
      </c>
      <c r="G16131" t="s">
        <v>19</v>
      </c>
      <c r="H16131" t="s">
        <v>64</v>
      </c>
      <c r="I16131" t="s">
        <v>26</v>
      </c>
      <c r="J16131" t="s">
        <v>27</v>
      </c>
      <c r="K16131">
        <v>2612</v>
      </c>
      <c r="L16131">
        <v>14.8</v>
      </c>
      <c r="M16131" t="s">
        <v>1122</v>
      </c>
      <c r="N16131">
        <v>40</v>
      </c>
      <c r="P16131" cm="1">
        <f t="array" ref="P16131">IF(Q16131&gt;0,INDEX(Q16131:Q37855,MATCH(TRUE,INDEX(Q16131:Q37855="",,),0)-1),"")</f>
        <v>7</v>
      </c>
      <c r="Q16131">
        <f t="shared" si="424"/>
        <v>2</v>
      </c>
      <c r="R16131">
        <f t="shared" si="423"/>
        <v>0</v>
      </c>
    </row>
    <row r="16132" spans="1:18" x14ac:dyDescent="0.3">
      <c r="A16132" t="s">
        <v>1111</v>
      </c>
      <c r="B16132" s="1">
        <v>38512</v>
      </c>
      <c r="C16132" t="s">
        <v>1112</v>
      </c>
      <c r="D16132" t="s">
        <v>1150</v>
      </c>
      <c r="E16132" t="s">
        <v>1151</v>
      </c>
      <c r="G16132" s="6" t="s">
        <v>29</v>
      </c>
      <c r="H16132" t="s">
        <v>30</v>
      </c>
      <c r="I16132" t="s">
        <v>21</v>
      </c>
      <c r="J16132" t="s">
        <v>22</v>
      </c>
      <c r="K16132">
        <v>1.4</v>
      </c>
      <c r="L16132">
        <v>179</v>
      </c>
      <c r="M16132" t="s">
        <v>1122</v>
      </c>
      <c r="N16132">
        <v>179</v>
      </c>
      <c r="P16132" cm="1">
        <f t="array" ref="P16132">IF(Q16132&gt;0,INDEX(Q16132:Q37856,MATCH(TRUE,INDEX(Q16132:Q37856="",,),0)-1),"")</f>
        <v>7</v>
      </c>
      <c r="Q16132">
        <f t="shared" si="424"/>
        <v>2</v>
      </c>
      <c r="R16132">
        <f t="shared" si="423"/>
        <v>0</v>
      </c>
    </row>
    <row r="16133" spans="1:18" x14ac:dyDescent="0.3">
      <c r="A16133" t="s">
        <v>1111</v>
      </c>
      <c r="B16133" s="1">
        <v>38512</v>
      </c>
      <c r="C16133" t="s">
        <v>1112</v>
      </c>
      <c r="D16133" t="s">
        <v>1150</v>
      </c>
      <c r="E16133" t="s">
        <v>1151</v>
      </c>
      <c r="G16133" s="6" t="s">
        <v>29</v>
      </c>
      <c r="H16133" t="s">
        <v>196</v>
      </c>
      <c r="I16133" t="s">
        <v>21</v>
      </c>
      <c r="J16133" t="s">
        <v>22</v>
      </c>
      <c r="K16133">
        <v>0.1</v>
      </c>
      <c r="L16133">
        <v>240</v>
      </c>
      <c r="M16133" t="s">
        <v>1122</v>
      </c>
      <c r="N16133">
        <v>240</v>
      </c>
      <c r="P16133" cm="1">
        <f t="array" ref="P16133">IF(Q16133&gt;0,INDEX(Q16133:Q37857,MATCH(TRUE,INDEX(Q16133:Q37857="",,),0)-1),"")</f>
        <v>7</v>
      </c>
      <c r="Q16133">
        <f t="shared" si="424"/>
        <v>2</v>
      </c>
      <c r="R16133">
        <f t="shared" si="423"/>
        <v>0</v>
      </c>
    </row>
    <row r="16134" spans="1:18" x14ac:dyDescent="0.3">
      <c r="A16134" t="s">
        <v>1111</v>
      </c>
      <c r="B16134" s="1">
        <v>38512</v>
      </c>
      <c r="C16134" t="s">
        <v>1112</v>
      </c>
      <c r="D16134" t="s">
        <v>1150</v>
      </c>
      <c r="E16134" t="s">
        <v>1151</v>
      </c>
      <c r="G16134" s="6" t="s">
        <v>29</v>
      </c>
      <c r="H16134" t="s">
        <v>206</v>
      </c>
      <c r="I16134" t="s">
        <v>21</v>
      </c>
      <c r="J16134" t="s">
        <v>22</v>
      </c>
      <c r="K16134">
        <v>14.6</v>
      </c>
      <c r="L16134">
        <v>110</v>
      </c>
      <c r="M16134" t="s">
        <v>1122</v>
      </c>
      <c r="N16134">
        <v>110</v>
      </c>
      <c r="P16134" cm="1">
        <f t="array" ref="P16134">IF(Q16134&gt;0,INDEX(Q16134:Q37858,MATCH(TRUE,INDEX(Q16134:Q37858="",,),0)-1),"")</f>
        <v>7</v>
      </c>
      <c r="Q16134">
        <f t="shared" si="424"/>
        <v>2</v>
      </c>
      <c r="R16134">
        <f t="shared" si="423"/>
        <v>0</v>
      </c>
    </row>
    <row r="16135" spans="1:18" x14ac:dyDescent="0.3">
      <c r="A16135" t="s">
        <v>1111</v>
      </c>
      <c r="B16135" s="1">
        <v>38512</v>
      </c>
      <c r="C16135" t="s">
        <v>1112</v>
      </c>
      <c r="D16135" t="s">
        <v>1150</v>
      </c>
      <c r="E16135" t="s">
        <v>1151</v>
      </c>
      <c r="G16135" s="6" t="s">
        <v>29</v>
      </c>
      <c r="H16135" t="s">
        <v>154</v>
      </c>
      <c r="I16135" t="s">
        <v>21</v>
      </c>
      <c r="J16135" t="s">
        <v>22</v>
      </c>
      <c r="K16135">
        <v>4.0999999999999996</v>
      </c>
      <c r="L16135">
        <v>360</v>
      </c>
      <c r="M16135" t="s">
        <v>1122</v>
      </c>
      <c r="N16135">
        <v>360</v>
      </c>
      <c r="P16135" cm="1">
        <f t="array" ref="P16135">IF(Q16135&gt;0,INDEX(Q16135:Q37859,MATCH(TRUE,INDEX(Q16135:Q37859="",,),0)-1),"")</f>
        <v>7</v>
      </c>
      <c r="Q16135">
        <f t="shared" si="424"/>
        <v>2</v>
      </c>
      <c r="R16135">
        <f t="shared" si="423"/>
        <v>0</v>
      </c>
    </row>
    <row r="16136" spans="1:18" x14ac:dyDescent="0.3">
      <c r="A16136" t="s">
        <v>1111</v>
      </c>
      <c r="B16136" s="1">
        <v>38512</v>
      </c>
      <c r="C16136" t="s">
        <v>1112</v>
      </c>
      <c r="D16136" t="s">
        <v>1150</v>
      </c>
      <c r="E16136" t="s">
        <v>1151</v>
      </c>
      <c r="G16136" s="6" t="s">
        <v>29</v>
      </c>
      <c r="H16136" t="s">
        <v>63</v>
      </c>
      <c r="I16136" t="s">
        <v>26</v>
      </c>
      <c r="J16136" t="s">
        <v>27</v>
      </c>
      <c r="K16136">
        <v>43</v>
      </c>
      <c r="L16136">
        <v>16.899999999999999</v>
      </c>
      <c r="M16136" t="s">
        <v>1122</v>
      </c>
      <c r="N16136">
        <v>16.899999999999999</v>
      </c>
      <c r="P16136" cm="1">
        <f t="array" ref="P16136">IF(Q16136&gt;0,INDEX(Q16136:Q37860,MATCH(TRUE,INDEX(Q16136:Q37860="",,),0)-1),"")</f>
        <v>7</v>
      </c>
      <c r="Q16136">
        <f t="shared" si="424"/>
        <v>2</v>
      </c>
      <c r="R16136">
        <f t="shared" si="423"/>
        <v>0</v>
      </c>
    </row>
    <row r="16137" spans="1:18" x14ac:dyDescent="0.3">
      <c r="A16137" t="s">
        <v>1111</v>
      </c>
      <c r="B16137" s="1">
        <v>38512</v>
      </c>
      <c r="C16137" t="s">
        <v>1112</v>
      </c>
      <c r="D16137" t="s">
        <v>1150</v>
      </c>
      <c r="E16137" t="s">
        <v>1151</v>
      </c>
      <c r="G16137" t="s">
        <v>19</v>
      </c>
      <c r="H16137" t="s">
        <v>194</v>
      </c>
      <c r="I16137" t="s">
        <v>21</v>
      </c>
      <c r="J16137" t="s">
        <v>22</v>
      </c>
      <c r="K16137">
        <v>61.2</v>
      </c>
      <c r="L16137">
        <v>864</v>
      </c>
      <c r="M16137" t="s">
        <v>1115</v>
      </c>
      <c r="N16137">
        <v>1062</v>
      </c>
      <c r="P16137" cm="1">
        <f t="array" ref="P16137">IF(Q16137&gt;0,INDEX(Q16137:Q37861,MATCH(TRUE,INDEX(Q16137:Q37861="",,),0)-1),"")</f>
        <v>7</v>
      </c>
      <c r="Q16137">
        <f t="shared" si="424"/>
        <v>3</v>
      </c>
      <c r="R16137">
        <f t="shared" si="423"/>
        <v>0</v>
      </c>
    </row>
    <row r="16138" spans="1:18" x14ac:dyDescent="0.3">
      <c r="A16138" t="s">
        <v>1111</v>
      </c>
      <c r="B16138" s="1">
        <v>38512</v>
      </c>
      <c r="C16138" t="s">
        <v>1112</v>
      </c>
      <c r="D16138" t="s">
        <v>1150</v>
      </c>
      <c r="E16138" t="s">
        <v>1151</v>
      </c>
      <c r="G16138" t="s">
        <v>19</v>
      </c>
      <c r="H16138" t="s">
        <v>64</v>
      </c>
      <c r="I16138" t="s">
        <v>26</v>
      </c>
      <c r="J16138" t="s">
        <v>27</v>
      </c>
      <c r="K16138">
        <v>2612</v>
      </c>
      <c r="L16138">
        <v>14.8</v>
      </c>
      <c r="M16138" t="s">
        <v>1115</v>
      </c>
      <c r="N16138">
        <v>46.01</v>
      </c>
      <c r="P16138" cm="1">
        <f t="array" ref="P16138">IF(Q16138&gt;0,INDEX(Q16138:Q37862,MATCH(TRUE,INDEX(Q16138:Q37862="",,),0)-1),"")</f>
        <v>7</v>
      </c>
      <c r="Q16138">
        <f t="shared" si="424"/>
        <v>3</v>
      </c>
      <c r="R16138">
        <f t="shared" si="423"/>
        <v>0</v>
      </c>
    </row>
    <row r="16139" spans="1:18" x14ac:dyDescent="0.3">
      <c r="A16139" t="s">
        <v>1111</v>
      </c>
      <c r="B16139" s="1">
        <v>38512</v>
      </c>
      <c r="C16139" t="s">
        <v>1112</v>
      </c>
      <c r="D16139" t="s">
        <v>1150</v>
      </c>
      <c r="E16139" t="s">
        <v>1151</v>
      </c>
      <c r="G16139" s="6" t="s">
        <v>29</v>
      </c>
      <c r="H16139" t="s">
        <v>30</v>
      </c>
      <c r="I16139" t="s">
        <v>21</v>
      </c>
      <c r="J16139" t="s">
        <v>22</v>
      </c>
      <c r="K16139">
        <v>1.4</v>
      </c>
      <c r="L16139">
        <v>179</v>
      </c>
      <c r="M16139" t="s">
        <v>1115</v>
      </c>
      <c r="N16139">
        <v>179</v>
      </c>
      <c r="P16139" cm="1">
        <f t="array" ref="P16139">IF(Q16139&gt;0,INDEX(Q16139:Q37863,MATCH(TRUE,INDEX(Q16139:Q37863="",,),0)-1),"")</f>
        <v>7</v>
      </c>
      <c r="Q16139">
        <f t="shared" si="424"/>
        <v>3</v>
      </c>
      <c r="R16139">
        <f t="shared" si="423"/>
        <v>0</v>
      </c>
    </row>
    <row r="16140" spans="1:18" x14ac:dyDescent="0.3">
      <c r="A16140" t="s">
        <v>1111</v>
      </c>
      <c r="B16140" s="1">
        <v>38512</v>
      </c>
      <c r="C16140" t="s">
        <v>1112</v>
      </c>
      <c r="D16140" t="s">
        <v>1150</v>
      </c>
      <c r="E16140" t="s">
        <v>1151</v>
      </c>
      <c r="G16140" s="6" t="s">
        <v>29</v>
      </c>
      <c r="H16140" t="s">
        <v>196</v>
      </c>
      <c r="I16140" t="s">
        <v>21</v>
      </c>
      <c r="J16140" t="s">
        <v>22</v>
      </c>
      <c r="K16140">
        <v>0.1</v>
      </c>
      <c r="L16140">
        <v>240</v>
      </c>
      <c r="M16140" t="s">
        <v>1115</v>
      </c>
      <c r="N16140">
        <v>240</v>
      </c>
      <c r="P16140" cm="1">
        <f t="array" ref="P16140">IF(Q16140&gt;0,INDEX(Q16140:Q37864,MATCH(TRUE,INDEX(Q16140:Q37864="",,),0)-1),"")</f>
        <v>7</v>
      </c>
      <c r="Q16140">
        <f t="shared" si="424"/>
        <v>3</v>
      </c>
      <c r="R16140">
        <f t="shared" si="423"/>
        <v>0</v>
      </c>
    </row>
    <row r="16141" spans="1:18" x14ac:dyDescent="0.3">
      <c r="A16141" t="s">
        <v>1111</v>
      </c>
      <c r="B16141" s="1">
        <v>38512</v>
      </c>
      <c r="C16141" t="s">
        <v>1112</v>
      </c>
      <c r="D16141" t="s">
        <v>1150</v>
      </c>
      <c r="E16141" t="s">
        <v>1151</v>
      </c>
      <c r="G16141" s="6" t="s">
        <v>29</v>
      </c>
      <c r="H16141" t="s">
        <v>206</v>
      </c>
      <c r="I16141" t="s">
        <v>21</v>
      </c>
      <c r="J16141" t="s">
        <v>22</v>
      </c>
      <c r="K16141">
        <v>14.6</v>
      </c>
      <c r="L16141">
        <v>110</v>
      </c>
      <c r="M16141" t="s">
        <v>1115</v>
      </c>
      <c r="N16141">
        <v>110</v>
      </c>
      <c r="P16141" cm="1">
        <f t="array" ref="P16141">IF(Q16141&gt;0,INDEX(Q16141:Q37865,MATCH(TRUE,INDEX(Q16141:Q37865="",,),0)-1),"")</f>
        <v>7</v>
      </c>
      <c r="Q16141">
        <f t="shared" si="424"/>
        <v>3</v>
      </c>
      <c r="R16141">
        <f t="shared" si="423"/>
        <v>0</v>
      </c>
    </row>
    <row r="16142" spans="1:18" x14ac:dyDescent="0.3">
      <c r="A16142" t="s">
        <v>1111</v>
      </c>
      <c r="B16142" s="1">
        <v>38512</v>
      </c>
      <c r="C16142" t="s">
        <v>1112</v>
      </c>
      <c r="D16142" t="s">
        <v>1150</v>
      </c>
      <c r="E16142" t="s">
        <v>1151</v>
      </c>
      <c r="G16142" s="6" t="s">
        <v>29</v>
      </c>
      <c r="H16142" t="s">
        <v>154</v>
      </c>
      <c r="I16142" t="s">
        <v>21</v>
      </c>
      <c r="J16142" t="s">
        <v>22</v>
      </c>
      <c r="K16142">
        <v>4.0999999999999996</v>
      </c>
      <c r="L16142">
        <v>360</v>
      </c>
      <c r="M16142" t="s">
        <v>1115</v>
      </c>
      <c r="N16142">
        <v>360</v>
      </c>
      <c r="P16142" cm="1">
        <f t="array" ref="P16142">IF(Q16142&gt;0,INDEX(Q16142:Q37866,MATCH(TRUE,INDEX(Q16142:Q37866="",,),0)-1),"")</f>
        <v>7</v>
      </c>
      <c r="Q16142">
        <f t="shared" si="424"/>
        <v>3</v>
      </c>
      <c r="R16142">
        <f t="shared" si="423"/>
        <v>0</v>
      </c>
    </row>
    <row r="16143" spans="1:18" x14ac:dyDescent="0.3">
      <c r="A16143" t="s">
        <v>1111</v>
      </c>
      <c r="B16143" s="1">
        <v>38512</v>
      </c>
      <c r="C16143" t="s">
        <v>1112</v>
      </c>
      <c r="D16143" t="s">
        <v>1150</v>
      </c>
      <c r="E16143" t="s">
        <v>1151</v>
      </c>
      <c r="G16143" s="6" t="s">
        <v>29</v>
      </c>
      <c r="H16143" t="s">
        <v>63</v>
      </c>
      <c r="I16143" t="s">
        <v>26</v>
      </c>
      <c r="J16143" t="s">
        <v>27</v>
      </c>
      <c r="K16143">
        <v>43</v>
      </c>
      <c r="L16143">
        <v>16.899999999999999</v>
      </c>
      <c r="M16143" t="s">
        <v>1115</v>
      </c>
      <c r="N16143">
        <v>16.899999999999999</v>
      </c>
      <c r="P16143" cm="1">
        <f t="array" ref="P16143">IF(Q16143&gt;0,INDEX(Q16143:Q37867,MATCH(TRUE,INDEX(Q16143:Q37867="",,),0)-1),"")</f>
        <v>7</v>
      </c>
      <c r="Q16143">
        <f t="shared" si="424"/>
        <v>3</v>
      </c>
      <c r="R16143">
        <f t="shared" si="423"/>
        <v>0</v>
      </c>
    </row>
    <row r="16144" spans="1:18" x14ac:dyDescent="0.3">
      <c r="A16144" t="s">
        <v>1111</v>
      </c>
      <c r="B16144" s="1">
        <v>38512</v>
      </c>
      <c r="C16144" t="s">
        <v>1112</v>
      </c>
      <c r="D16144" t="s">
        <v>1150</v>
      </c>
      <c r="E16144" t="s">
        <v>1151</v>
      </c>
      <c r="G16144" t="s">
        <v>19</v>
      </c>
      <c r="H16144" t="s">
        <v>194</v>
      </c>
      <c r="I16144" t="s">
        <v>21</v>
      </c>
      <c r="J16144" t="s">
        <v>22</v>
      </c>
      <c r="K16144">
        <v>61.2</v>
      </c>
      <c r="L16144">
        <v>864</v>
      </c>
      <c r="M16144" t="s">
        <v>417</v>
      </c>
      <c r="N16144">
        <v>864</v>
      </c>
      <c r="P16144" cm="1">
        <f t="array" ref="P16144">IF(Q16144&gt;0,INDEX(Q16144:Q37868,MATCH(TRUE,INDEX(Q16144:Q37868="",,),0)-1),"")</f>
        <v>7</v>
      </c>
      <c r="Q16144">
        <f t="shared" si="424"/>
        <v>4</v>
      </c>
      <c r="R16144">
        <f t="shared" si="423"/>
        <v>0</v>
      </c>
    </row>
    <row r="16145" spans="1:18" x14ac:dyDescent="0.3">
      <c r="A16145" t="s">
        <v>1111</v>
      </c>
      <c r="B16145" s="1">
        <v>38512</v>
      </c>
      <c r="C16145" t="s">
        <v>1112</v>
      </c>
      <c r="D16145" t="s">
        <v>1150</v>
      </c>
      <c r="E16145" t="s">
        <v>1151</v>
      </c>
      <c r="G16145" t="s">
        <v>19</v>
      </c>
      <c r="H16145" t="s">
        <v>64</v>
      </c>
      <c r="I16145" t="s">
        <v>26</v>
      </c>
      <c r="J16145" t="s">
        <v>27</v>
      </c>
      <c r="K16145">
        <v>2612</v>
      </c>
      <c r="L16145">
        <v>14.8</v>
      </c>
      <c r="M16145" t="s">
        <v>417</v>
      </c>
      <c r="N16145">
        <v>41</v>
      </c>
      <c r="P16145" cm="1">
        <f t="array" ref="P16145">IF(Q16145&gt;0,INDEX(Q16145:Q37869,MATCH(TRUE,INDEX(Q16145:Q37869="",,),0)-1),"")</f>
        <v>7</v>
      </c>
      <c r="Q16145">
        <f t="shared" si="424"/>
        <v>4</v>
      </c>
      <c r="R16145">
        <f t="shared" si="423"/>
        <v>0</v>
      </c>
    </row>
    <row r="16146" spans="1:18" x14ac:dyDescent="0.3">
      <c r="A16146" t="s">
        <v>1111</v>
      </c>
      <c r="B16146" s="1">
        <v>38512</v>
      </c>
      <c r="C16146" t="s">
        <v>1112</v>
      </c>
      <c r="D16146" t="s">
        <v>1150</v>
      </c>
      <c r="E16146" t="s">
        <v>1151</v>
      </c>
      <c r="G16146" s="6" t="s">
        <v>29</v>
      </c>
      <c r="H16146" t="s">
        <v>30</v>
      </c>
      <c r="I16146" t="s">
        <v>21</v>
      </c>
      <c r="J16146" t="s">
        <v>22</v>
      </c>
      <c r="K16146">
        <v>1.4</v>
      </c>
      <c r="L16146">
        <v>179</v>
      </c>
      <c r="M16146" t="s">
        <v>417</v>
      </c>
      <c r="N16146">
        <v>179</v>
      </c>
      <c r="P16146" cm="1">
        <f t="array" ref="P16146">IF(Q16146&gt;0,INDEX(Q16146:Q37870,MATCH(TRUE,INDEX(Q16146:Q37870="",,),0)-1),"")</f>
        <v>7</v>
      </c>
      <c r="Q16146">
        <f t="shared" si="424"/>
        <v>4</v>
      </c>
      <c r="R16146">
        <f t="shared" si="423"/>
        <v>0</v>
      </c>
    </row>
    <row r="16147" spans="1:18" x14ac:dyDescent="0.3">
      <c r="A16147" t="s">
        <v>1111</v>
      </c>
      <c r="B16147" s="1">
        <v>38512</v>
      </c>
      <c r="C16147" t="s">
        <v>1112</v>
      </c>
      <c r="D16147" t="s">
        <v>1150</v>
      </c>
      <c r="E16147" t="s">
        <v>1151</v>
      </c>
      <c r="G16147" s="6" t="s">
        <v>29</v>
      </c>
      <c r="H16147" t="s">
        <v>196</v>
      </c>
      <c r="I16147" t="s">
        <v>21</v>
      </c>
      <c r="J16147" t="s">
        <v>22</v>
      </c>
      <c r="K16147">
        <v>0.1</v>
      </c>
      <c r="L16147">
        <v>240</v>
      </c>
      <c r="M16147" t="s">
        <v>417</v>
      </c>
      <c r="N16147">
        <v>240</v>
      </c>
      <c r="P16147" cm="1">
        <f t="array" ref="P16147">IF(Q16147&gt;0,INDEX(Q16147:Q37871,MATCH(TRUE,INDEX(Q16147:Q37871="",,),0)-1),"")</f>
        <v>7</v>
      </c>
      <c r="Q16147">
        <f t="shared" si="424"/>
        <v>4</v>
      </c>
      <c r="R16147">
        <f t="shared" si="423"/>
        <v>0</v>
      </c>
    </row>
    <row r="16148" spans="1:18" x14ac:dyDescent="0.3">
      <c r="A16148" t="s">
        <v>1111</v>
      </c>
      <c r="B16148" s="1">
        <v>38512</v>
      </c>
      <c r="C16148" t="s">
        <v>1112</v>
      </c>
      <c r="D16148" t="s">
        <v>1150</v>
      </c>
      <c r="E16148" t="s">
        <v>1151</v>
      </c>
      <c r="G16148" s="6" t="s">
        <v>29</v>
      </c>
      <c r="H16148" t="s">
        <v>206</v>
      </c>
      <c r="I16148" t="s">
        <v>21</v>
      </c>
      <c r="J16148" t="s">
        <v>22</v>
      </c>
      <c r="K16148">
        <v>14.6</v>
      </c>
      <c r="L16148">
        <v>110</v>
      </c>
      <c r="M16148" t="s">
        <v>417</v>
      </c>
      <c r="N16148">
        <v>110</v>
      </c>
      <c r="P16148" cm="1">
        <f t="array" ref="P16148">IF(Q16148&gt;0,INDEX(Q16148:Q37872,MATCH(TRUE,INDEX(Q16148:Q37872="",,),0)-1),"")</f>
        <v>7</v>
      </c>
      <c r="Q16148">
        <f t="shared" si="424"/>
        <v>4</v>
      </c>
      <c r="R16148">
        <f t="shared" si="423"/>
        <v>0</v>
      </c>
    </row>
    <row r="16149" spans="1:18" x14ac:dyDescent="0.3">
      <c r="A16149" t="s">
        <v>1111</v>
      </c>
      <c r="B16149" s="1">
        <v>38512</v>
      </c>
      <c r="C16149" t="s">
        <v>1112</v>
      </c>
      <c r="D16149" t="s">
        <v>1150</v>
      </c>
      <c r="E16149" t="s">
        <v>1151</v>
      </c>
      <c r="G16149" s="6" t="s">
        <v>29</v>
      </c>
      <c r="H16149" t="s">
        <v>154</v>
      </c>
      <c r="I16149" t="s">
        <v>21</v>
      </c>
      <c r="J16149" t="s">
        <v>22</v>
      </c>
      <c r="K16149">
        <v>4.0999999999999996</v>
      </c>
      <c r="L16149">
        <v>360</v>
      </c>
      <c r="M16149" t="s">
        <v>417</v>
      </c>
      <c r="N16149">
        <v>360</v>
      </c>
      <c r="P16149" cm="1">
        <f t="array" ref="P16149">IF(Q16149&gt;0,INDEX(Q16149:Q37873,MATCH(TRUE,INDEX(Q16149:Q37873="",,),0)-1),"")</f>
        <v>7</v>
      </c>
      <c r="Q16149">
        <f t="shared" si="424"/>
        <v>4</v>
      </c>
      <c r="R16149">
        <f t="shared" si="423"/>
        <v>0</v>
      </c>
    </row>
    <row r="16150" spans="1:18" x14ac:dyDescent="0.3">
      <c r="A16150" t="s">
        <v>1111</v>
      </c>
      <c r="B16150" s="1">
        <v>38512</v>
      </c>
      <c r="C16150" t="s">
        <v>1112</v>
      </c>
      <c r="D16150" t="s">
        <v>1150</v>
      </c>
      <c r="E16150" t="s">
        <v>1151</v>
      </c>
      <c r="G16150" s="6" t="s">
        <v>29</v>
      </c>
      <c r="H16150" t="s">
        <v>63</v>
      </c>
      <c r="I16150" t="s">
        <v>26</v>
      </c>
      <c r="J16150" t="s">
        <v>27</v>
      </c>
      <c r="K16150">
        <v>43</v>
      </c>
      <c r="L16150">
        <v>16.899999999999999</v>
      </c>
      <c r="M16150" t="s">
        <v>417</v>
      </c>
      <c r="N16150">
        <v>16.899999999999999</v>
      </c>
      <c r="P16150" cm="1">
        <f t="array" ref="P16150">IF(Q16150&gt;0,INDEX(Q16150:Q37874,MATCH(TRUE,INDEX(Q16150:Q37874="",,),0)-1),"")</f>
        <v>7</v>
      </c>
      <c r="Q16150">
        <f t="shared" si="424"/>
        <v>4</v>
      </c>
      <c r="R16150">
        <f t="shared" si="423"/>
        <v>0</v>
      </c>
    </row>
    <row r="16151" spans="1:18" x14ac:dyDescent="0.3">
      <c r="A16151" t="s">
        <v>1111</v>
      </c>
      <c r="B16151" s="1">
        <v>38512</v>
      </c>
      <c r="C16151" t="s">
        <v>1112</v>
      </c>
      <c r="D16151" t="s">
        <v>1150</v>
      </c>
      <c r="E16151" t="s">
        <v>1151</v>
      </c>
      <c r="G16151" t="s">
        <v>19</v>
      </c>
      <c r="H16151" t="s">
        <v>194</v>
      </c>
      <c r="I16151" t="s">
        <v>21</v>
      </c>
      <c r="J16151" t="s">
        <v>22</v>
      </c>
      <c r="K16151">
        <v>61.2</v>
      </c>
      <c r="L16151">
        <v>864</v>
      </c>
      <c r="M16151" t="s">
        <v>1118</v>
      </c>
      <c r="N16151">
        <v>1000</v>
      </c>
      <c r="P16151" cm="1">
        <f t="array" ref="P16151">IF(Q16151&gt;0,INDEX(Q16151:Q37875,MATCH(TRUE,INDEX(Q16151:Q37875="",,),0)-1),"")</f>
        <v>7</v>
      </c>
      <c r="Q16151">
        <f t="shared" si="424"/>
        <v>5</v>
      </c>
      <c r="R16151">
        <f t="shared" si="423"/>
        <v>0</v>
      </c>
    </row>
    <row r="16152" spans="1:18" x14ac:dyDescent="0.3">
      <c r="A16152" t="s">
        <v>1111</v>
      </c>
      <c r="B16152" s="1">
        <v>38512</v>
      </c>
      <c r="C16152" t="s">
        <v>1112</v>
      </c>
      <c r="D16152" t="s">
        <v>1150</v>
      </c>
      <c r="E16152" t="s">
        <v>1151</v>
      </c>
      <c r="G16152" t="s">
        <v>19</v>
      </c>
      <c r="H16152" t="s">
        <v>64</v>
      </c>
      <c r="I16152" t="s">
        <v>26</v>
      </c>
      <c r="J16152" t="s">
        <v>27</v>
      </c>
      <c r="K16152">
        <v>2612</v>
      </c>
      <c r="L16152">
        <v>14.8</v>
      </c>
      <c r="M16152" t="s">
        <v>1118</v>
      </c>
      <c r="N16152">
        <v>36</v>
      </c>
      <c r="P16152" cm="1">
        <f t="array" ref="P16152">IF(Q16152&gt;0,INDEX(Q16152:Q37876,MATCH(TRUE,INDEX(Q16152:Q37876="",,),0)-1),"")</f>
        <v>7</v>
      </c>
      <c r="Q16152">
        <f t="shared" si="424"/>
        <v>5</v>
      </c>
      <c r="R16152">
        <f t="shared" si="423"/>
        <v>0</v>
      </c>
    </row>
    <row r="16153" spans="1:18" x14ac:dyDescent="0.3">
      <c r="A16153" t="s">
        <v>1111</v>
      </c>
      <c r="B16153" s="1">
        <v>38512</v>
      </c>
      <c r="C16153" t="s">
        <v>1112</v>
      </c>
      <c r="D16153" t="s">
        <v>1150</v>
      </c>
      <c r="E16153" t="s">
        <v>1151</v>
      </c>
      <c r="G16153" s="6" t="s">
        <v>29</v>
      </c>
      <c r="H16153" t="s">
        <v>30</v>
      </c>
      <c r="I16153" t="s">
        <v>21</v>
      </c>
      <c r="J16153" t="s">
        <v>22</v>
      </c>
      <c r="K16153">
        <v>1.4</v>
      </c>
      <c r="L16153">
        <v>179</v>
      </c>
      <c r="M16153" t="s">
        <v>1118</v>
      </c>
      <c r="N16153">
        <v>179</v>
      </c>
      <c r="P16153" cm="1">
        <f t="array" ref="P16153">IF(Q16153&gt;0,INDEX(Q16153:Q37877,MATCH(TRUE,INDEX(Q16153:Q37877="",,),0)-1),"")</f>
        <v>7</v>
      </c>
      <c r="Q16153">
        <f t="shared" si="424"/>
        <v>5</v>
      </c>
      <c r="R16153">
        <f t="shared" si="423"/>
        <v>0</v>
      </c>
    </row>
    <row r="16154" spans="1:18" x14ac:dyDescent="0.3">
      <c r="A16154" t="s">
        <v>1111</v>
      </c>
      <c r="B16154" s="1">
        <v>38512</v>
      </c>
      <c r="C16154" t="s">
        <v>1112</v>
      </c>
      <c r="D16154" t="s">
        <v>1150</v>
      </c>
      <c r="E16154" t="s">
        <v>1151</v>
      </c>
      <c r="G16154" s="6" t="s">
        <v>29</v>
      </c>
      <c r="H16154" t="s">
        <v>196</v>
      </c>
      <c r="I16154" t="s">
        <v>21</v>
      </c>
      <c r="J16154" t="s">
        <v>22</v>
      </c>
      <c r="K16154">
        <v>0.1</v>
      </c>
      <c r="L16154">
        <v>240</v>
      </c>
      <c r="M16154" t="s">
        <v>1118</v>
      </c>
      <c r="N16154">
        <v>240</v>
      </c>
      <c r="P16154" cm="1">
        <f t="array" ref="P16154">IF(Q16154&gt;0,INDEX(Q16154:Q37878,MATCH(TRUE,INDEX(Q16154:Q37878="",,),0)-1),"")</f>
        <v>7</v>
      </c>
      <c r="Q16154">
        <f t="shared" si="424"/>
        <v>5</v>
      </c>
      <c r="R16154">
        <f t="shared" si="423"/>
        <v>0</v>
      </c>
    </row>
    <row r="16155" spans="1:18" x14ac:dyDescent="0.3">
      <c r="A16155" t="s">
        <v>1111</v>
      </c>
      <c r="B16155" s="1">
        <v>38512</v>
      </c>
      <c r="C16155" t="s">
        <v>1112</v>
      </c>
      <c r="D16155" t="s">
        <v>1150</v>
      </c>
      <c r="E16155" t="s">
        <v>1151</v>
      </c>
      <c r="G16155" s="6" t="s">
        <v>29</v>
      </c>
      <c r="H16155" t="s">
        <v>206</v>
      </c>
      <c r="I16155" t="s">
        <v>21</v>
      </c>
      <c r="J16155" t="s">
        <v>22</v>
      </c>
      <c r="K16155">
        <v>14.6</v>
      </c>
      <c r="L16155">
        <v>110</v>
      </c>
      <c r="M16155" t="s">
        <v>1118</v>
      </c>
      <c r="N16155">
        <v>110</v>
      </c>
      <c r="P16155" cm="1">
        <f t="array" ref="P16155">IF(Q16155&gt;0,INDEX(Q16155:Q37879,MATCH(TRUE,INDEX(Q16155:Q37879="",,),0)-1),"")</f>
        <v>7</v>
      </c>
      <c r="Q16155">
        <f t="shared" si="424"/>
        <v>5</v>
      </c>
      <c r="R16155">
        <f t="shared" si="423"/>
        <v>0</v>
      </c>
    </row>
    <row r="16156" spans="1:18" x14ac:dyDescent="0.3">
      <c r="A16156" t="s">
        <v>1111</v>
      </c>
      <c r="B16156" s="1">
        <v>38512</v>
      </c>
      <c r="C16156" t="s">
        <v>1112</v>
      </c>
      <c r="D16156" t="s">
        <v>1150</v>
      </c>
      <c r="E16156" t="s">
        <v>1151</v>
      </c>
      <c r="G16156" s="6" t="s">
        <v>29</v>
      </c>
      <c r="H16156" t="s">
        <v>154</v>
      </c>
      <c r="I16156" t="s">
        <v>21</v>
      </c>
      <c r="J16156" t="s">
        <v>22</v>
      </c>
      <c r="K16156">
        <v>4.0999999999999996</v>
      </c>
      <c r="L16156">
        <v>360</v>
      </c>
      <c r="M16156" t="s">
        <v>1118</v>
      </c>
      <c r="N16156">
        <v>360</v>
      </c>
      <c r="P16156" cm="1">
        <f t="array" ref="P16156">IF(Q16156&gt;0,INDEX(Q16156:Q37880,MATCH(TRUE,INDEX(Q16156:Q37880="",,),0)-1),"")</f>
        <v>7</v>
      </c>
      <c r="Q16156">
        <f t="shared" si="424"/>
        <v>5</v>
      </c>
      <c r="R16156">
        <f t="shared" si="423"/>
        <v>0</v>
      </c>
    </row>
    <row r="16157" spans="1:18" x14ac:dyDescent="0.3">
      <c r="A16157" t="s">
        <v>1111</v>
      </c>
      <c r="B16157" s="1">
        <v>38512</v>
      </c>
      <c r="C16157" t="s">
        <v>1112</v>
      </c>
      <c r="D16157" t="s">
        <v>1150</v>
      </c>
      <c r="E16157" t="s">
        <v>1151</v>
      </c>
      <c r="G16157" s="6" t="s">
        <v>29</v>
      </c>
      <c r="H16157" t="s">
        <v>63</v>
      </c>
      <c r="I16157" t="s">
        <v>26</v>
      </c>
      <c r="J16157" t="s">
        <v>27</v>
      </c>
      <c r="K16157">
        <v>43</v>
      </c>
      <c r="L16157">
        <v>16.899999999999999</v>
      </c>
      <c r="M16157" t="s">
        <v>1118</v>
      </c>
      <c r="N16157">
        <v>16.899999999999999</v>
      </c>
      <c r="P16157" cm="1">
        <f t="array" ref="P16157">IF(Q16157&gt;0,INDEX(Q16157:Q37881,MATCH(TRUE,INDEX(Q16157:Q37881="",,),0)-1),"")</f>
        <v>7</v>
      </c>
      <c r="Q16157">
        <f t="shared" si="424"/>
        <v>5</v>
      </c>
      <c r="R16157">
        <f t="shared" si="423"/>
        <v>0</v>
      </c>
    </row>
    <row r="16158" spans="1:18" x14ac:dyDescent="0.3">
      <c r="A16158" t="s">
        <v>1111</v>
      </c>
      <c r="B16158" s="1">
        <v>38512</v>
      </c>
      <c r="C16158" t="s">
        <v>1112</v>
      </c>
      <c r="D16158" t="s">
        <v>1150</v>
      </c>
      <c r="E16158" t="s">
        <v>1151</v>
      </c>
      <c r="G16158" t="s">
        <v>19</v>
      </c>
      <c r="H16158" t="s">
        <v>194</v>
      </c>
      <c r="I16158" t="s">
        <v>21</v>
      </c>
      <c r="J16158" t="s">
        <v>22</v>
      </c>
      <c r="K16158">
        <v>61.2</v>
      </c>
      <c r="L16158">
        <v>864</v>
      </c>
      <c r="M16158" t="s">
        <v>1149</v>
      </c>
      <c r="N16158">
        <v>1024</v>
      </c>
      <c r="P16158" cm="1">
        <f t="array" ref="P16158">IF(Q16158&gt;0,INDEX(Q16158:Q37882,MATCH(TRUE,INDEX(Q16158:Q37882="",,),0)-1),"")</f>
        <v>7</v>
      </c>
      <c r="Q16158">
        <f t="shared" si="424"/>
        <v>6</v>
      </c>
      <c r="R16158">
        <f t="shared" si="423"/>
        <v>0</v>
      </c>
    </row>
    <row r="16159" spans="1:18" x14ac:dyDescent="0.3">
      <c r="A16159" t="s">
        <v>1111</v>
      </c>
      <c r="B16159" s="1">
        <v>38512</v>
      </c>
      <c r="C16159" t="s">
        <v>1112</v>
      </c>
      <c r="D16159" t="s">
        <v>1150</v>
      </c>
      <c r="E16159" t="s">
        <v>1151</v>
      </c>
      <c r="G16159" t="s">
        <v>19</v>
      </c>
      <c r="H16159" t="s">
        <v>64</v>
      </c>
      <c r="I16159" t="s">
        <v>26</v>
      </c>
      <c r="J16159" t="s">
        <v>27</v>
      </c>
      <c r="K16159">
        <v>2612</v>
      </c>
      <c r="L16159">
        <v>14.8</v>
      </c>
      <c r="M16159" t="s">
        <v>1149</v>
      </c>
      <c r="N16159">
        <v>35</v>
      </c>
      <c r="P16159" cm="1">
        <f t="array" ref="P16159">IF(Q16159&gt;0,INDEX(Q16159:Q37883,MATCH(TRUE,INDEX(Q16159:Q37883="",,),0)-1),"")</f>
        <v>7</v>
      </c>
      <c r="Q16159">
        <f t="shared" si="424"/>
        <v>6</v>
      </c>
      <c r="R16159">
        <f t="shared" si="423"/>
        <v>0</v>
      </c>
    </row>
    <row r="16160" spans="1:18" x14ac:dyDescent="0.3">
      <c r="A16160" t="s">
        <v>1111</v>
      </c>
      <c r="B16160" s="1">
        <v>38512</v>
      </c>
      <c r="C16160" t="s">
        <v>1112</v>
      </c>
      <c r="D16160" t="s">
        <v>1150</v>
      </c>
      <c r="E16160" t="s">
        <v>1151</v>
      </c>
      <c r="G16160" s="6" t="s">
        <v>29</v>
      </c>
      <c r="H16160" t="s">
        <v>30</v>
      </c>
      <c r="I16160" t="s">
        <v>21</v>
      </c>
      <c r="J16160" t="s">
        <v>22</v>
      </c>
      <c r="K16160">
        <v>1.4</v>
      </c>
      <c r="L16160">
        <v>179</v>
      </c>
      <c r="M16160" t="s">
        <v>1149</v>
      </c>
      <c r="N16160">
        <v>179</v>
      </c>
      <c r="P16160" cm="1">
        <f t="array" ref="P16160">IF(Q16160&gt;0,INDEX(Q16160:Q37884,MATCH(TRUE,INDEX(Q16160:Q37884="",,),0)-1),"")</f>
        <v>7</v>
      </c>
      <c r="Q16160">
        <f t="shared" si="424"/>
        <v>6</v>
      </c>
      <c r="R16160">
        <f t="shared" si="423"/>
        <v>0</v>
      </c>
    </row>
    <row r="16161" spans="1:18" x14ac:dyDescent="0.3">
      <c r="A16161" t="s">
        <v>1111</v>
      </c>
      <c r="B16161" s="1">
        <v>38512</v>
      </c>
      <c r="C16161" t="s">
        <v>1112</v>
      </c>
      <c r="D16161" t="s">
        <v>1150</v>
      </c>
      <c r="E16161" t="s">
        <v>1151</v>
      </c>
      <c r="G16161" s="6" t="s">
        <v>29</v>
      </c>
      <c r="H16161" t="s">
        <v>196</v>
      </c>
      <c r="I16161" t="s">
        <v>21</v>
      </c>
      <c r="J16161" t="s">
        <v>22</v>
      </c>
      <c r="K16161">
        <v>0.1</v>
      </c>
      <c r="L16161">
        <v>240</v>
      </c>
      <c r="M16161" t="s">
        <v>1149</v>
      </c>
      <c r="N16161">
        <v>240</v>
      </c>
      <c r="P16161" cm="1">
        <f t="array" ref="P16161">IF(Q16161&gt;0,INDEX(Q16161:Q37885,MATCH(TRUE,INDEX(Q16161:Q37885="",,),0)-1),"")</f>
        <v>7</v>
      </c>
      <c r="Q16161">
        <f t="shared" si="424"/>
        <v>6</v>
      </c>
      <c r="R16161">
        <f t="shared" si="423"/>
        <v>0</v>
      </c>
    </row>
    <row r="16162" spans="1:18" x14ac:dyDescent="0.3">
      <c r="A16162" t="s">
        <v>1111</v>
      </c>
      <c r="B16162" s="1">
        <v>38512</v>
      </c>
      <c r="C16162" t="s">
        <v>1112</v>
      </c>
      <c r="D16162" t="s">
        <v>1150</v>
      </c>
      <c r="E16162" t="s">
        <v>1151</v>
      </c>
      <c r="G16162" s="6" t="s">
        <v>29</v>
      </c>
      <c r="H16162" t="s">
        <v>206</v>
      </c>
      <c r="I16162" t="s">
        <v>21</v>
      </c>
      <c r="J16162" t="s">
        <v>22</v>
      </c>
      <c r="K16162">
        <v>14.6</v>
      </c>
      <c r="L16162">
        <v>110</v>
      </c>
      <c r="M16162" t="s">
        <v>1149</v>
      </c>
      <c r="N16162">
        <v>110</v>
      </c>
      <c r="P16162" cm="1">
        <f t="array" ref="P16162">IF(Q16162&gt;0,INDEX(Q16162:Q37886,MATCH(TRUE,INDEX(Q16162:Q37886="",,),0)-1),"")</f>
        <v>7</v>
      </c>
      <c r="Q16162">
        <f t="shared" si="424"/>
        <v>6</v>
      </c>
      <c r="R16162">
        <f t="shared" si="423"/>
        <v>0</v>
      </c>
    </row>
    <row r="16163" spans="1:18" x14ac:dyDescent="0.3">
      <c r="A16163" t="s">
        <v>1111</v>
      </c>
      <c r="B16163" s="1">
        <v>38512</v>
      </c>
      <c r="C16163" t="s">
        <v>1112</v>
      </c>
      <c r="D16163" t="s">
        <v>1150</v>
      </c>
      <c r="E16163" t="s">
        <v>1151</v>
      </c>
      <c r="G16163" s="6" t="s">
        <v>29</v>
      </c>
      <c r="H16163" t="s">
        <v>154</v>
      </c>
      <c r="I16163" t="s">
        <v>21</v>
      </c>
      <c r="J16163" t="s">
        <v>22</v>
      </c>
      <c r="K16163">
        <v>4.0999999999999996</v>
      </c>
      <c r="L16163">
        <v>360</v>
      </c>
      <c r="M16163" t="s">
        <v>1149</v>
      </c>
      <c r="N16163">
        <v>360</v>
      </c>
      <c r="P16163" cm="1">
        <f t="array" ref="P16163">IF(Q16163&gt;0,INDEX(Q16163:Q37887,MATCH(TRUE,INDEX(Q16163:Q37887="",,),0)-1),"")</f>
        <v>7</v>
      </c>
      <c r="Q16163">
        <f t="shared" si="424"/>
        <v>6</v>
      </c>
      <c r="R16163">
        <f t="shared" si="423"/>
        <v>0</v>
      </c>
    </row>
    <row r="16164" spans="1:18" x14ac:dyDescent="0.3">
      <c r="A16164" t="s">
        <v>1111</v>
      </c>
      <c r="B16164" s="1">
        <v>38512</v>
      </c>
      <c r="C16164" t="s">
        <v>1112</v>
      </c>
      <c r="D16164" t="s">
        <v>1150</v>
      </c>
      <c r="E16164" t="s">
        <v>1151</v>
      </c>
      <c r="G16164" s="6" t="s">
        <v>29</v>
      </c>
      <c r="H16164" t="s">
        <v>63</v>
      </c>
      <c r="I16164" t="s">
        <v>26</v>
      </c>
      <c r="J16164" t="s">
        <v>27</v>
      </c>
      <c r="K16164">
        <v>43</v>
      </c>
      <c r="L16164">
        <v>16.899999999999999</v>
      </c>
      <c r="M16164" t="s">
        <v>1149</v>
      </c>
      <c r="N16164">
        <v>16.899999999999999</v>
      </c>
      <c r="P16164" cm="1">
        <f t="array" ref="P16164">IF(Q16164&gt;0,INDEX(Q16164:Q37888,MATCH(TRUE,INDEX(Q16164:Q37888="",,),0)-1),"")</f>
        <v>7</v>
      </c>
      <c r="Q16164">
        <f t="shared" si="424"/>
        <v>6</v>
      </c>
      <c r="R16164">
        <f t="shared" si="423"/>
        <v>0</v>
      </c>
    </row>
    <row r="16165" spans="1:18" x14ac:dyDescent="0.3">
      <c r="A16165" t="s">
        <v>1111</v>
      </c>
      <c r="B16165" s="1">
        <v>38512</v>
      </c>
      <c r="C16165" t="s">
        <v>1112</v>
      </c>
      <c r="D16165" t="s">
        <v>1150</v>
      </c>
      <c r="E16165" t="s">
        <v>1151</v>
      </c>
      <c r="G16165" t="s">
        <v>19</v>
      </c>
      <c r="H16165" t="s">
        <v>194</v>
      </c>
      <c r="I16165" t="s">
        <v>21</v>
      </c>
      <c r="J16165" t="s">
        <v>22</v>
      </c>
      <c r="K16165">
        <v>61.2</v>
      </c>
      <c r="L16165">
        <v>864</v>
      </c>
      <c r="M16165" t="s">
        <v>1116</v>
      </c>
      <c r="N16165">
        <v>870</v>
      </c>
      <c r="P16165" cm="1">
        <f t="array" ref="P16165">IF(Q16165&gt;0,INDEX(Q16165:Q37889,MATCH(TRUE,INDEX(Q16165:Q37889="",,),0)-1),"")</f>
        <v>7</v>
      </c>
      <c r="Q16165">
        <f t="shared" si="424"/>
        <v>7</v>
      </c>
      <c r="R16165">
        <f t="shared" si="423"/>
        <v>0</v>
      </c>
    </row>
    <row r="16166" spans="1:18" x14ac:dyDescent="0.3">
      <c r="A16166" t="s">
        <v>1111</v>
      </c>
      <c r="B16166" s="1">
        <v>38512</v>
      </c>
      <c r="C16166" t="s">
        <v>1112</v>
      </c>
      <c r="D16166" t="s">
        <v>1150</v>
      </c>
      <c r="E16166" t="s">
        <v>1151</v>
      </c>
      <c r="G16166" t="s">
        <v>19</v>
      </c>
      <c r="H16166" t="s">
        <v>64</v>
      </c>
      <c r="I16166" t="s">
        <v>26</v>
      </c>
      <c r="J16166" t="s">
        <v>27</v>
      </c>
      <c r="K16166">
        <v>2612</v>
      </c>
      <c r="L16166">
        <v>14.8</v>
      </c>
      <c r="M16166" t="s">
        <v>1116</v>
      </c>
      <c r="N16166">
        <v>21.5</v>
      </c>
      <c r="P16166" cm="1">
        <f t="array" ref="P16166">IF(Q16166&gt;0,INDEX(Q16166:Q37890,MATCH(TRUE,INDEX(Q16166:Q37890="",,),0)-1),"")</f>
        <v>7</v>
      </c>
      <c r="Q16166">
        <f t="shared" si="424"/>
        <v>7</v>
      </c>
      <c r="R16166">
        <f t="shared" si="423"/>
        <v>0</v>
      </c>
    </row>
    <row r="16167" spans="1:18" x14ac:dyDescent="0.3">
      <c r="A16167" t="s">
        <v>1111</v>
      </c>
      <c r="B16167" s="1">
        <v>38512</v>
      </c>
      <c r="C16167" t="s">
        <v>1112</v>
      </c>
      <c r="D16167" t="s">
        <v>1150</v>
      </c>
      <c r="E16167" t="s">
        <v>1151</v>
      </c>
      <c r="G16167" s="6" t="s">
        <v>29</v>
      </c>
      <c r="H16167" t="s">
        <v>30</v>
      </c>
      <c r="I16167" t="s">
        <v>21</v>
      </c>
      <c r="J16167" t="s">
        <v>22</v>
      </c>
      <c r="K16167">
        <v>1.4</v>
      </c>
      <c r="L16167">
        <v>179</v>
      </c>
      <c r="M16167" t="s">
        <v>1116</v>
      </c>
      <c r="N16167">
        <v>179</v>
      </c>
      <c r="P16167" cm="1">
        <f t="array" ref="P16167">IF(Q16167&gt;0,INDEX(Q16167:Q37891,MATCH(TRUE,INDEX(Q16167:Q37891="",,),0)-1),"")</f>
        <v>7</v>
      </c>
      <c r="Q16167">
        <f t="shared" si="424"/>
        <v>7</v>
      </c>
      <c r="R16167">
        <f t="shared" si="423"/>
        <v>0</v>
      </c>
    </row>
    <row r="16168" spans="1:18" x14ac:dyDescent="0.3">
      <c r="A16168" t="s">
        <v>1111</v>
      </c>
      <c r="B16168" s="1">
        <v>38512</v>
      </c>
      <c r="C16168" t="s">
        <v>1112</v>
      </c>
      <c r="D16168" t="s">
        <v>1150</v>
      </c>
      <c r="E16168" t="s">
        <v>1151</v>
      </c>
      <c r="G16168" s="6" t="s">
        <v>29</v>
      </c>
      <c r="H16168" t="s">
        <v>196</v>
      </c>
      <c r="I16168" t="s">
        <v>21</v>
      </c>
      <c r="J16168" t="s">
        <v>22</v>
      </c>
      <c r="K16168">
        <v>0.1</v>
      </c>
      <c r="L16168">
        <v>240</v>
      </c>
      <c r="M16168" t="s">
        <v>1116</v>
      </c>
      <c r="N16168">
        <v>240</v>
      </c>
      <c r="P16168" cm="1">
        <f t="array" ref="P16168">IF(Q16168&gt;0,INDEX(Q16168:Q37892,MATCH(TRUE,INDEX(Q16168:Q37892="",,),0)-1),"")</f>
        <v>7</v>
      </c>
      <c r="Q16168">
        <f t="shared" si="424"/>
        <v>7</v>
      </c>
      <c r="R16168">
        <f t="shared" si="423"/>
        <v>0</v>
      </c>
    </row>
    <row r="16169" spans="1:18" x14ac:dyDescent="0.3">
      <c r="A16169" t="s">
        <v>1111</v>
      </c>
      <c r="B16169" s="1">
        <v>38512</v>
      </c>
      <c r="C16169" t="s">
        <v>1112</v>
      </c>
      <c r="D16169" t="s">
        <v>1150</v>
      </c>
      <c r="E16169" t="s">
        <v>1151</v>
      </c>
      <c r="G16169" s="6" t="s">
        <v>29</v>
      </c>
      <c r="H16169" t="s">
        <v>206</v>
      </c>
      <c r="I16169" t="s">
        <v>21</v>
      </c>
      <c r="J16169" t="s">
        <v>22</v>
      </c>
      <c r="K16169">
        <v>14.6</v>
      </c>
      <c r="L16169">
        <v>110</v>
      </c>
      <c r="M16169" t="s">
        <v>1116</v>
      </c>
      <c r="N16169">
        <v>110</v>
      </c>
      <c r="P16169" cm="1">
        <f t="array" ref="P16169">IF(Q16169&gt;0,INDEX(Q16169:Q37893,MATCH(TRUE,INDEX(Q16169:Q37893="",,),0)-1),"")</f>
        <v>7</v>
      </c>
      <c r="Q16169">
        <f t="shared" si="424"/>
        <v>7</v>
      </c>
      <c r="R16169">
        <f t="shared" si="423"/>
        <v>0</v>
      </c>
    </row>
    <row r="16170" spans="1:18" x14ac:dyDescent="0.3">
      <c r="A16170" t="s">
        <v>1111</v>
      </c>
      <c r="B16170" s="1">
        <v>38512</v>
      </c>
      <c r="C16170" t="s">
        <v>1112</v>
      </c>
      <c r="D16170" t="s">
        <v>1150</v>
      </c>
      <c r="E16170" t="s">
        <v>1151</v>
      </c>
      <c r="G16170" s="6" t="s">
        <v>29</v>
      </c>
      <c r="H16170" t="s">
        <v>154</v>
      </c>
      <c r="I16170" t="s">
        <v>21</v>
      </c>
      <c r="J16170" t="s">
        <v>22</v>
      </c>
      <c r="K16170">
        <v>4.0999999999999996</v>
      </c>
      <c r="L16170">
        <v>360</v>
      </c>
      <c r="M16170" t="s">
        <v>1116</v>
      </c>
      <c r="N16170">
        <v>360</v>
      </c>
      <c r="P16170" cm="1">
        <f t="array" ref="P16170">IF(Q16170&gt;0,INDEX(Q16170:Q37894,MATCH(TRUE,INDEX(Q16170:Q37894="",,),0)-1),"")</f>
        <v>7</v>
      </c>
      <c r="Q16170">
        <f t="shared" si="424"/>
        <v>7</v>
      </c>
      <c r="R16170">
        <f t="shared" si="423"/>
        <v>0</v>
      </c>
    </row>
    <row r="16171" spans="1:18" x14ac:dyDescent="0.3">
      <c r="A16171" t="s">
        <v>1111</v>
      </c>
      <c r="B16171" s="1">
        <v>38512</v>
      </c>
      <c r="C16171" t="s">
        <v>1112</v>
      </c>
      <c r="D16171" t="s">
        <v>1150</v>
      </c>
      <c r="E16171" t="s">
        <v>1151</v>
      </c>
      <c r="G16171" s="6" t="s">
        <v>29</v>
      </c>
      <c r="H16171" t="s">
        <v>63</v>
      </c>
      <c r="I16171" t="s">
        <v>26</v>
      </c>
      <c r="J16171" t="s">
        <v>27</v>
      </c>
      <c r="K16171">
        <v>43</v>
      </c>
      <c r="L16171">
        <v>16.899999999999999</v>
      </c>
      <c r="M16171" t="s">
        <v>1116</v>
      </c>
      <c r="N16171">
        <v>16.899999999999999</v>
      </c>
      <c r="P16171" cm="1">
        <f t="array" ref="P16171">IF(Q16171&gt;0,INDEX(Q16171:Q37895,MATCH(TRUE,INDEX(Q16171:Q37895="",,),0)-1),"")</f>
        <v>7</v>
      </c>
      <c r="Q16171">
        <f t="shared" si="424"/>
        <v>7</v>
      </c>
      <c r="R16171">
        <f t="shared" si="423"/>
        <v>0</v>
      </c>
    </row>
    <row r="16172" spans="1:18" x14ac:dyDescent="0.3">
      <c r="P16172" t="str" cm="1">
        <f t="array" ref="P16172">IF(Q16172&gt;0,INDEX(Q16172:Q37896,MATCH(TRUE,INDEX(Q16172:Q37896="",,),0)-1),"")</f>
        <v/>
      </c>
      <c r="R16172" t="str">
        <f t="shared" si="423"/>
        <v/>
      </c>
    </row>
    <row r="16173" spans="1:18" x14ac:dyDescent="0.3">
      <c r="A16173" t="s">
        <v>1111</v>
      </c>
      <c r="B16173" s="1">
        <v>38512</v>
      </c>
      <c r="C16173" t="s">
        <v>1112</v>
      </c>
      <c r="D16173" t="s">
        <v>1152</v>
      </c>
      <c r="E16173" t="s">
        <v>1153</v>
      </c>
      <c r="G16173" t="s">
        <v>19</v>
      </c>
      <c r="H16173" t="s">
        <v>41</v>
      </c>
      <c r="I16173" t="s">
        <v>21</v>
      </c>
      <c r="J16173" t="s">
        <v>22</v>
      </c>
      <c r="K16173">
        <v>302.3</v>
      </c>
      <c r="L16173">
        <v>234.6</v>
      </c>
      <c r="M16173" t="s">
        <v>1115</v>
      </c>
      <c r="N16173">
        <v>267</v>
      </c>
      <c r="O16173" t="s">
        <v>24</v>
      </c>
      <c r="P16173" cm="1">
        <f t="array" ref="P16173">IF(Q16173&gt;0,INDEX(Q16173:Q37897,MATCH(TRUE,INDEX(Q16173:Q37897="",,),0)-1),"")</f>
        <v>3</v>
      </c>
      <c r="Q16173">
        <v>1</v>
      </c>
      <c r="R16173">
        <f t="shared" si="423"/>
        <v>0</v>
      </c>
    </row>
    <row r="16174" spans="1:18" x14ac:dyDescent="0.3">
      <c r="A16174" t="s">
        <v>1111</v>
      </c>
      <c r="B16174" s="1">
        <v>38512</v>
      </c>
      <c r="C16174" t="s">
        <v>1112</v>
      </c>
      <c r="D16174" t="s">
        <v>1152</v>
      </c>
      <c r="E16174" t="s">
        <v>1153</v>
      </c>
      <c r="G16174" t="s">
        <v>19</v>
      </c>
      <c r="H16174" t="s">
        <v>41</v>
      </c>
      <c r="I16174" t="s">
        <v>26</v>
      </c>
      <c r="J16174" t="s">
        <v>27</v>
      </c>
      <c r="K16174">
        <v>598</v>
      </c>
      <c r="L16174">
        <v>65</v>
      </c>
      <c r="M16174" t="s">
        <v>1115</v>
      </c>
      <c r="N16174">
        <v>79</v>
      </c>
      <c r="O16174" t="s">
        <v>24</v>
      </c>
      <c r="P16174" cm="1">
        <f t="array" ref="P16174">IF(Q16174&gt;0,INDEX(Q16174:Q37898,MATCH(TRUE,INDEX(Q16174:Q37898="",,),0)-1),"")</f>
        <v>3</v>
      </c>
      <c r="Q16174">
        <v>1</v>
      </c>
      <c r="R16174">
        <f t="shared" si="423"/>
        <v>0</v>
      </c>
    </row>
    <row r="16175" spans="1:18" x14ac:dyDescent="0.3">
      <c r="A16175" t="s">
        <v>1111</v>
      </c>
      <c r="B16175" s="1">
        <v>38512</v>
      </c>
      <c r="C16175" t="s">
        <v>1112</v>
      </c>
      <c r="D16175" t="s">
        <v>1152</v>
      </c>
      <c r="E16175" t="s">
        <v>1153</v>
      </c>
      <c r="G16175" s="6" t="s">
        <v>29</v>
      </c>
      <c r="H16175" t="s">
        <v>28</v>
      </c>
      <c r="I16175" t="s">
        <v>26</v>
      </c>
      <c r="J16175" t="s">
        <v>27</v>
      </c>
      <c r="K16175">
        <v>2</v>
      </c>
      <c r="L16175">
        <v>56</v>
      </c>
      <c r="M16175" t="s">
        <v>1115</v>
      </c>
      <c r="N16175">
        <v>56</v>
      </c>
      <c r="O16175" t="s">
        <v>24</v>
      </c>
      <c r="P16175" cm="1">
        <f t="array" ref="P16175">IF(Q16175&gt;0,INDEX(Q16175:Q37899,MATCH(TRUE,INDEX(Q16175:Q37899="",,),0)-1),"")</f>
        <v>3</v>
      </c>
      <c r="Q16175">
        <v>1</v>
      </c>
      <c r="R16175">
        <f t="shared" si="423"/>
        <v>0</v>
      </c>
    </row>
    <row r="16176" spans="1:18" x14ac:dyDescent="0.3">
      <c r="A16176" t="s">
        <v>1111</v>
      </c>
      <c r="B16176" s="1">
        <v>38512</v>
      </c>
      <c r="C16176" t="s">
        <v>1112</v>
      </c>
      <c r="D16176" t="s">
        <v>1152</v>
      </c>
      <c r="E16176" t="s">
        <v>1153</v>
      </c>
      <c r="G16176" s="6" t="s">
        <v>29</v>
      </c>
      <c r="H16176" t="s">
        <v>63</v>
      </c>
      <c r="I16176" t="s">
        <v>26</v>
      </c>
      <c r="J16176" t="s">
        <v>27</v>
      </c>
      <c r="K16176">
        <v>9</v>
      </c>
      <c r="L16176">
        <v>17.5</v>
      </c>
      <c r="M16176" t="s">
        <v>1115</v>
      </c>
      <c r="N16176">
        <v>17.5</v>
      </c>
      <c r="O16176" t="s">
        <v>24</v>
      </c>
      <c r="P16176" cm="1">
        <f t="array" ref="P16176">IF(Q16176&gt;0,INDEX(Q16176:Q37900,MATCH(TRUE,INDEX(Q16176:Q37900="",,),0)-1),"")</f>
        <v>3</v>
      </c>
      <c r="Q16176">
        <v>1</v>
      </c>
      <c r="R16176">
        <f t="shared" ref="R16176:R16239" si="425">IF(P16176="","",0)</f>
        <v>0</v>
      </c>
    </row>
    <row r="16177" spans="1:18" x14ac:dyDescent="0.3">
      <c r="A16177" t="s">
        <v>1111</v>
      </c>
      <c r="B16177" s="1">
        <v>38512</v>
      </c>
      <c r="C16177" t="s">
        <v>1112</v>
      </c>
      <c r="D16177" t="s">
        <v>1152</v>
      </c>
      <c r="E16177" t="s">
        <v>1153</v>
      </c>
      <c r="G16177" s="6" t="s">
        <v>29</v>
      </c>
      <c r="H16177" t="s">
        <v>64</v>
      </c>
      <c r="I16177" t="s">
        <v>26</v>
      </c>
      <c r="J16177" t="s">
        <v>27</v>
      </c>
      <c r="K16177">
        <v>11</v>
      </c>
      <c r="L16177">
        <v>15.4</v>
      </c>
      <c r="M16177" t="s">
        <v>1115</v>
      </c>
      <c r="N16177">
        <v>15.4</v>
      </c>
      <c r="O16177" t="s">
        <v>24</v>
      </c>
      <c r="P16177" cm="1">
        <f t="array" ref="P16177">IF(Q16177&gt;0,INDEX(Q16177:Q37901,MATCH(TRUE,INDEX(Q16177:Q37901="",,),0)-1),"")</f>
        <v>3</v>
      </c>
      <c r="Q16177">
        <v>1</v>
      </c>
      <c r="R16177">
        <f t="shared" si="425"/>
        <v>0</v>
      </c>
    </row>
    <row r="16178" spans="1:18" x14ac:dyDescent="0.3">
      <c r="A16178" t="s">
        <v>1111</v>
      </c>
      <c r="B16178" s="1">
        <v>38512</v>
      </c>
      <c r="C16178" t="s">
        <v>1112</v>
      </c>
      <c r="D16178" t="s">
        <v>1152</v>
      </c>
      <c r="E16178" t="s">
        <v>1153</v>
      </c>
      <c r="G16178" t="s">
        <v>19</v>
      </c>
      <c r="H16178" t="s">
        <v>41</v>
      </c>
      <c r="I16178" t="s">
        <v>21</v>
      </c>
      <c r="J16178" t="s">
        <v>22</v>
      </c>
      <c r="K16178">
        <v>302.3</v>
      </c>
      <c r="L16178">
        <v>234.6</v>
      </c>
      <c r="M16178" t="s">
        <v>1117</v>
      </c>
      <c r="N16178">
        <v>235.1</v>
      </c>
      <c r="P16178" cm="1">
        <f t="array" ref="P16178">IF(Q16178&gt;0,INDEX(Q16178:Q37902,MATCH(TRUE,INDEX(Q16178:Q37902="",,),0)-1),"")</f>
        <v>3</v>
      </c>
      <c r="Q16178">
        <v>2</v>
      </c>
      <c r="R16178">
        <f t="shared" si="425"/>
        <v>0</v>
      </c>
    </row>
    <row r="16179" spans="1:18" x14ac:dyDescent="0.3">
      <c r="A16179" t="s">
        <v>1111</v>
      </c>
      <c r="B16179" s="1">
        <v>38512</v>
      </c>
      <c r="C16179" t="s">
        <v>1112</v>
      </c>
      <c r="D16179" t="s">
        <v>1152</v>
      </c>
      <c r="E16179" t="s">
        <v>1153</v>
      </c>
      <c r="G16179" t="s">
        <v>19</v>
      </c>
      <c r="H16179" t="s">
        <v>41</v>
      </c>
      <c r="I16179" t="s">
        <v>26</v>
      </c>
      <c r="J16179" t="s">
        <v>27</v>
      </c>
      <c r="K16179">
        <v>598</v>
      </c>
      <c r="L16179">
        <v>65</v>
      </c>
      <c r="M16179" t="s">
        <v>1117</v>
      </c>
      <c r="N16179">
        <v>71.23</v>
      </c>
      <c r="P16179" cm="1">
        <f t="array" ref="P16179">IF(Q16179&gt;0,INDEX(Q16179:Q37903,MATCH(TRUE,INDEX(Q16179:Q37903="",,),0)-1),"")</f>
        <v>3</v>
      </c>
      <c r="Q16179">
        <v>2</v>
      </c>
      <c r="R16179">
        <f t="shared" si="425"/>
        <v>0</v>
      </c>
    </row>
    <row r="16180" spans="1:18" x14ac:dyDescent="0.3">
      <c r="A16180" t="s">
        <v>1111</v>
      </c>
      <c r="B16180" s="1">
        <v>38512</v>
      </c>
      <c r="C16180" t="s">
        <v>1112</v>
      </c>
      <c r="D16180" t="s">
        <v>1152</v>
      </c>
      <c r="E16180" t="s">
        <v>1153</v>
      </c>
      <c r="G16180" s="6" t="s">
        <v>29</v>
      </c>
      <c r="H16180" t="s">
        <v>28</v>
      </c>
      <c r="I16180" t="s">
        <v>26</v>
      </c>
      <c r="J16180" t="s">
        <v>27</v>
      </c>
      <c r="K16180">
        <v>2</v>
      </c>
      <c r="L16180">
        <v>56</v>
      </c>
      <c r="M16180" t="s">
        <v>1117</v>
      </c>
      <c r="N16180">
        <v>56</v>
      </c>
      <c r="P16180" cm="1">
        <f t="array" ref="P16180">IF(Q16180&gt;0,INDEX(Q16180:Q37904,MATCH(TRUE,INDEX(Q16180:Q37904="",,),0)-1),"")</f>
        <v>3</v>
      </c>
      <c r="Q16180">
        <v>2</v>
      </c>
      <c r="R16180">
        <f t="shared" si="425"/>
        <v>0</v>
      </c>
    </row>
    <row r="16181" spans="1:18" x14ac:dyDescent="0.3">
      <c r="A16181" t="s">
        <v>1111</v>
      </c>
      <c r="B16181" s="1">
        <v>38512</v>
      </c>
      <c r="C16181" t="s">
        <v>1112</v>
      </c>
      <c r="D16181" t="s">
        <v>1152</v>
      </c>
      <c r="E16181" t="s">
        <v>1153</v>
      </c>
      <c r="G16181" s="6" t="s">
        <v>29</v>
      </c>
      <c r="H16181" t="s">
        <v>63</v>
      </c>
      <c r="I16181" t="s">
        <v>26</v>
      </c>
      <c r="J16181" t="s">
        <v>27</v>
      </c>
      <c r="K16181">
        <v>9</v>
      </c>
      <c r="L16181">
        <v>17.5</v>
      </c>
      <c r="M16181" t="s">
        <v>1117</v>
      </c>
      <c r="N16181">
        <v>17.5</v>
      </c>
      <c r="P16181" cm="1">
        <f t="array" ref="P16181">IF(Q16181&gt;0,INDEX(Q16181:Q37905,MATCH(TRUE,INDEX(Q16181:Q37905="",,),0)-1),"")</f>
        <v>3</v>
      </c>
      <c r="Q16181">
        <v>2</v>
      </c>
      <c r="R16181">
        <f t="shared" si="425"/>
        <v>0</v>
      </c>
    </row>
    <row r="16182" spans="1:18" x14ac:dyDescent="0.3">
      <c r="A16182" t="s">
        <v>1111</v>
      </c>
      <c r="B16182" s="1">
        <v>38512</v>
      </c>
      <c r="C16182" t="s">
        <v>1112</v>
      </c>
      <c r="D16182" t="s">
        <v>1152</v>
      </c>
      <c r="E16182" t="s">
        <v>1153</v>
      </c>
      <c r="G16182" s="6" t="s">
        <v>29</v>
      </c>
      <c r="H16182" t="s">
        <v>64</v>
      </c>
      <c r="I16182" t="s">
        <v>26</v>
      </c>
      <c r="J16182" t="s">
        <v>27</v>
      </c>
      <c r="K16182">
        <v>11</v>
      </c>
      <c r="L16182">
        <v>15.4</v>
      </c>
      <c r="M16182" t="s">
        <v>1117</v>
      </c>
      <c r="N16182">
        <v>15.4</v>
      </c>
      <c r="P16182" cm="1">
        <f t="array" ref="P16182">IF(Q16182&gt;0,INDEX(Q16182:Q37906,MATCH(TRUE,INDEX(Q16182:Q37906="",,),0)-1),"")</f>
        <v>3</v>
      </c>
      <c r="Q16182">
        <v>2</v>
      </c>
      <c r="R16182">
        <f t="shared" si="425"/>
        <v>0</v>
      </c>
    </row>
    <row r="16183" spans="1:18" x14ac:dyDescent="0.3">
      <c r="A16183" t="s">
        <v>1111</v>
      </c>
      <c r="B16183" s="1">
        <v>38512</v>
      </c>
      <c r="C16183" t="s">
        <v>1112</v>
      </c>
      <c r="D16183" t="s">
        <v>1152</v>
      </c>
      <c r="E16183" t="s">
        <v>1153</v>
      </c>
      <c r="G16183" t="s">
        <v>19</v>
      </c>
      <c r="H16183" t="s">
        <v>41</v>
      </c>
      <c r="I16183" t="s">
        <v>21</v>
      </c>
      <c r="J16183" t="s">
        <v>22</v>
      </c>
      <c r="K16183">
        <v>302.3</v>
      </c>
      <c r="L16183">
        <v>234.6</v>
      </c>
      <c r="M16183" t="s">
        <v>1118</v>
      </c>
      <c r="N16183">
        <v>235</v>
      </c>
      <c r="P16183" cm="1">
        <f t="array" ref="P16183">IF(Q16183&gt;0,INDEX(Q16183:Q37907,MATCH(TRUE,INDEX(Q16183:Q37907="",,),0)-1),"")</f>
        <v>3</v>
      </c>
      <c r="Q16183">
        <v>3</v>
      </c>
      <c r="R16183">
        <f t="shared" si="425"/>
        <v>0</v>
      </c>
    </row>
    <row r="16184" spans="1:18" x14ac:dyDescent="0.3">
      <c r="A16184" t="s">
        <v>1111</v>
      </c>
      <c r="B16184" s="1">
        <v>38512</v>
      </c>
      <c r="C16184" t="s">
        <v>1112</v>
      </c>
      <c r="D16184" t="s">
        <v>1152</v>
      </c>
      <c r="E16184" t="s">
        <v>1153</v>
      </c>
      <c r="G16184" t="s">
        <v>19</v>
      </c>
      <c r="H16184" t="s">
        <v>41</v>
      </c>
      <c r="I16184" t="s">
        <v>26</v>
      </c>
      <c r="J16184" t="s">
        <v>27</v>
      </c>
      <c r="K16184">
        <v>598</v>
      </c>
      <c r="L16184">
        <v>65</v>
      </c>
      <c r="M16184" t="s">
        <v>1118</v>
      </c>
      <c r="N16184">
        <v>66</v>
      </c>
      <c r="P16184" cm="1">
        <f t="array" ref="P16184">IF(Q16184&gt;0,INDEX(Q16184:Q37908,MATCH(TRUE,INDEX(Q16184:Q37908="",,),0)-1),"")</f>
        <v>3</v>
      </c>
      <c r="Q16184">
        <v>3</v>
      </c>
      <c r="R16184">
        <f t="shared" si="425"/>
        <v>0</v>
      </c>
    </row>
    <row r="16185" spans="1:18" x14ac:dyDescent="0.3">
      <c r="A16185" t="s">
        <v>1111</v>
      </c>
      <c r="B16185" s="1">
        <v>38512</v>
      </c>
      <c r="C16185" t="s">
        <v>1112</v>
      </c>
      <c r="D16185" t="s">
        <v>1152</v>
      </c>
      <c r="E16185" t="s">
        <v>1153</v>
      </c>
      <c r="G16185" s="6" t="s">
        <v>29</v>
      </c>
      <c r="H16185" t="s">
        <v>28</v>
      </c>
      <c r="I16185" t="s">
        <v>26</v>
      </c>
      <c r="J16185" t="s">
        <v>27</v>
      </c>
      <c r="K16185">
        <v>2</v>
      </c>
      <c r="L16185">
        <v>56</v>
      </c>
      <c r="M16185" t="s">
        <v>1118</v>
      </c>
      <c r="N16185">
        <v>56</v>
      </c>
      <c r="P16185" cm="1">
        <f t="array" ref="P16185">IF(Q16185&gt;0,INDEX(Q16185:Q37909,MATCH(TRUE,INDEX(Q16185:Q37909="",,),0)-1),"")</f>
        <v>3</v>
      </c>
      <c r="Q16185">
        <v>3</v>
      </c>
      <c r="R16185">
        <f t="shared" si="425"/>
        <v>0</v>
      </c>
    </row>
    <row r="16186" spans="1:18" x14ac:dyDescent="0.3">
      <c r="A16186" t="s">
        <v>1111</v>
      </c>
      <c r="B16186" s="1">
        <v>38512</v>
      </c>
      <c r="C16186" t="s">
        <v>1112</v>
      </c>
      <c r="D16186" t="s">
        <v>1152</v>
      </c>
      <c r="E16186" t="s">
        <v>1153</v>
      </c>
      <c r="G16186" s="6" t="s">
        <v>29</v>
      </c>
      <c r="H16186" t="s">
        <v>63</v>
      </c>
      <c r="I16186" t="s">
        <v>26</v>
      </c>
      <c r="J16186" t="s">
        <v>27</v>
      </c>
      <c r="K16186">
        <v>9</v>
      </c>
      <c r="L16186">
        <v>17.5</v>
      </c>
      <c r="M16186" t="s">
        <v>1118</v>
      </c>
      <c r="N16186">
        <v>17.5</v>
      </c>
      <c r="P16186" cm="1">
        <f t="array" ref="P16186">IF(Q16186&gt;0,INDEX(Q16186:Q37910,MATCH(TRUE,INDEX(Q16186:Q37910="",,),0)-1),"")</f>
        <v>3</v>
      </c>
      <c r="Q16186">
        <v>3</v>
      </c>
      <c r="R16186">
        <f t="shared" si="425"/>
        <v>0</v>
      </c>
    </row>
    <row r="16187" spans="1:18" x14ac:dyDescent="0.3">
      <c r="A16187" t="s">
        <v>1111</v>
      </c>
      <c r="B16187" s="1">
        <v>38512</v>
      </c>
      <c r="C16187" t="s">
        <v>1112</v>
      </c>
      <c r="D16187" t="s">
        <v>1152</v>
      </c>
      <c r="E16187" t="s">
        <v>1153</v>
      </c>
      <c r="G16187" s="6" t="s">
        <v>29</v>
      </c>
      <c r="H16187" t="s">
        <v>64</v>
      </c>
      <c r="I16187" t="s">
        <v>26</v>
      </c>
      <c r="J16187" t="s">
        <v>27</v>
      </c>
      <c r="K16187">
        <v>11</v>
      </c>
      <c r="L16187">
        <v>15.4</v>
      </c>
      <c r="M16187" t="s">
        <v>1118</v>
      </c>
      <c r="N16187">
        <v>15.4</v>
      </c>
      <c r="P16187" cm="1">
        <f t="array" ref="P16187">IF(Q16187&gt;0,INDEX(Q16187:Q37911,MATCH(TRUE,INDEX(Q16187:Q37911="",,),0)-1),"")</f>
        <v>3</v>
      </c>
      <c r="Q16187">
        <v>3</v>
      </c>
      <c r="R16187">
        <f t="shared" si="425"/>
        <v>0</v>
      </c>
    </row>
    <row r="16188" spans="1:18" x14ac:dyDescent="0.3">
      <c r="P16188" t="str" cm="1">
        <f t="array" ref="P16188">IF(Q16188&gt;0,INDEX(Q16188:Q37912,MATCH(TRUE,INDEX(Q16188:Q37912="",,),0)-1),"")</f>
        <v/>
      </c>
      <c r="R16188" t="str">
        <f t="shared" si="425"/>
        <v/>
      </c>
    </row>
    <row r="16189" spans="1:18" x14ac:dyDescent="0.3">
      <c r="A16189" t="s">
        <v>1111</v>
      </c>
      <c r="B16189" s="1">
        <v>38512</v>
      </c>
      <c r="C16189" t="s">
        <v>1112</v>
      </c>
      <c r="D16189" t="s">
        <v>1154</v>
      </c>
      <c r="E16189" t="s">
        <v>1155</v>
      </c>
      <c r="G16189" t="s">
        <v>19</v>
      </c>
      <c r="H16189" t="s">
        <v>99</v>
      </c>
      <c r="I16189" t="s">
        <v>26</v>
      </c>
      <c r="J16189" t="s">
        <v>27</v>
      </c>
      <c r="K16189">
        <v>224</v>
      </c>
      <c r="L16189">
        <v>8.9499999999999993</v>
      </c>
      <c r="M16189" t="s">
        <v>1133</v>
      </c>
      <c r="N16189">
        <v>30</v>
      </c>
      <c r="O16189" t="s">
        <v>24</v>
      </c>
      <c r="P16189" cm="1">
        <f t="array" ref="P16189">IF(Q16189&gt;0,INDEX(Q16189:Q37913,MATCH(TRUE,INDEX(Q16189:Q37913="",,),0)-1),"")</f>
        <v>9</v>
      </c>
      <c r="Q16189">
        <f>INT((ROW()-16189)/4)+1</f>
        <v>1</v>
      </c>
      <c r="R16189">
        <f t="shared" si="425"/>
        <v>0</v>
      </c>
    </row>
    <row r="16190" spans="1:18" x14ac:dyDescent="0.3">
      <c r="A16190" t="s">
        <v>1111</v>
      </c>
      <c r="B16190" s="1">
        <v>38512</v>
      </c>
      <c r="C16190" t="s">
        <v>1112</v>
      </c>
      <c r="D16190" t="s">
        <v>1154</v>
      </c>
      <c r="E16190" t="s">
        <v>1155</v>
      </c>
      <c r="G16190" t="s">
        <v>19</v>
      </c>
      <c r="H16190" t="s">
        <v>63</v>
      </c>
      <c r="I16190" t="s">
        <v>26</v>
      </c>
      <c r="J16190" t="s">
        <v>27</v>
      </c>
      <c r="K16190">
        <v>237</v>
      </c>
      <c r="L16190">
        <v>13.15</v>
      </c>
      <c r="M16190" t="s">
        <v>1133</v>
      </c>
      <c r="N16190">
        <v>30</v>
      </c>
      <c r="O16190" t="s">
        <v>24</v>
      </c>
      <c r="P16190" cm="1">
        <f t="array" ref="P16190">IF(Q16190&gt;0,INDEX(Q16190:Q37914,MATCH(TRUE,INDEX(Q16190:Q37914="",,),0)-1),"")</f>
        <v>9</v>
      </c>
      <c r="Q16190">
        <f t="shared" ref="Q16190:Q16224" si="426">INT((ROW()-16189)/4)+1</f>
        <v>1</v>
      </c>
      <c r="R16190">
        <f t="shared" si="425"/>
        <v>0</v>
      </c>
    </row>
    <row r="16191" spans="1:18" x14ac:dyDescent="0.3">
      <c r="A16191" t="s">
        <v>1111</v>
      </c>
      <c r="B16191" s="1">
        <v>38512</v>
      </c>
      <c r="C16191" t="s">
        <v>1112</v>
      </c>
      <c r="D16191" t="s">
        <v>1154</v>
      </c>
      <c r="E16191" t="s">
        <v>1155</v>
      </c>
      <c r="G16191" t="s">
        <v>19</v>
      </c>
      <c r="H16191" t="s">
        <v>70</v>
      </c>
      <c r="I16191" t="s">
        <v>26</v>
      </c>
      <c r="J16191" t="s">
        <v>27</v>
      </c>
      <c r="K16191">
        <v>113</v>
      </c>
      <c r="L16191">
        <v>12.95</v>
      </c>
      <c r="M16191" t="s">
        <v>1133</v>
      </c>
      <c r="N16191">
        <v>114.28</v>
      </c>
      <c r="O16191" t="s">
        <v>24</v>
      </c>
      <c r="P16191" cm="1">
        <f t="array" ref="P16191">IF(Q16191&gt;0,INDEX(Q16191:Q37915,MATCH(TRUE,INDEX(Q16191:Q37915="",,),0)-1),"")</f>
        <v>9</v>
      </c>
      <c r="Q16191">
        <f t="shared" si="426"/>
        <v>1</v>
      </c>
      <c r="R16191">
        <f t="shared" si="425"/>
        <v>0</v>
      </c>
    </row>
    <row r="16192" spans="1:18" x14ac:dyDescent="0.3">
      <c r="A16192" t="s">
        <v>1111</v>
      </c>
      <c r="B16192" s="1">
        <v>38512</v>
      </c>
      <c r="C16192" t="s">
        <v>1112</v>
      </c>
      <c r="D16192" t="s">
        <v>1154</v>
      </c>
      <c r="E16192" t="s">
        <v>1155</v>
      </c>
      <c r="G16192" t="s">
        <v>19</v>
      </c>
      <c r="H16192" t="s">
        <v>64</v>
      </c>
      <c r="I16192" t="s">
        <v>26</v>
      </c>
      <c r="J16192" t="s">
        <v>27</v>
      </c>
      <c r="K16192">
        <v>268</v>
      </c>
      <c r="L16192">
        <v>11.6</v>
      </c>
      <c r="M16192" t="s">
        <v>1133</v>
      </c>
      <c r="N16192">
        <v>35</v>
      </c>
      <c r="O16192" t="s">
        <v>24</v>
      </c>
      <c r="P16192" cm="1">
        <f t="array" ref="P16192">IF(Q16192&gt;0,INDEX(Q16192:Q37916,MATCH(TRUE,INDEX(Q16192:Q37916="",,),0)-1),"")</f>
        <v>9</v>
      </c>
      <c r="Q16192">
        <f t="shared" si="426"/>
        <v>1</v>
      </c>
      <c r="R16192">
        <f t="shared" si="425"/>
        <v>0</v>
      </c>
    </row>
    <row r="16193" spans="1:18" x14ac:dyDescent="0.3">
      <c r="A16193" t="s">
        <v>1111</v>
      </c>
      <c r="B16193" s="1">
        <v>38512</v>
      </c>
      <c r="C16193" t="s">
        <v>1112</v>
      </c>
      <c r="D16193" t="s">
        <v>1154</v>
      </c>
      <c r="E16193" t="s">
        <v>1155</v>
      </c>
      <c r="G16193" t="s">
        <v>19</v>
      </c>
      <c r="H16193" t="s">
        <v>99</v>
      </c>
      <c r="I16193" t="s">
        <v>26</v>
      </c>
      <c r="J16193" t="s">
        <v>27</v>
      </c>
      <c r="K16193">
        <v>224</v>
      </c>
      <c r="L16193">
        <v>8.9499999999999993</v>
      </c>
      <c r="M16193" t="s">
        <v>1122</v>
      </c>
      <c r="N16193">
        <v>35</v>
      </c>
      <c r="P16193" cm="1">
        <f t="array" ref="P16193">IF(Q16193&gt;0,INDEX(Q16193:Q37917,MATCH(TRUE,INDEX(Q16193:Q37917="",,),0)-1),"")</f>
        <v>9</v>
      </c>
      <c r="Q16193">
        <f t="shared" si="426"/>
        <v>2</v>
      </c>
      <c r="R16193">
        <f t="shared" si="425"/>
        <v>0</v>
      </c>
    </row>
    <row r="16194" spans="1:18" x14ac:dyDescent="0.3">
      <c r="A16194" t="s">
        <v>1111</v>
      </c>
      <c r="B16194" s="1">
        <v>38512</v>
      </c>
      <c r="C16194" t="s">
        <v>1112</v>
      </c>
      <c r="D16194" t="s">
        <v>1154</v>
      </c>
      <c r="E16194" t="s">
        <v>1155</v>
      </c>
      <c r="G16194" t="s">
        <v>19</v>
      </c>
      <c r="H16194" t="s">
        <v>63</v>
      </c>
      <c r="I16194" t="s">
        <v>26</v>
      </c>
      <c r="J16194" t="s">
        <v>27</v>
      </c>
      <c r="K16194">
        <v>237</v>
      </c>
      <c r="L16194">
        <v>13.15</v>
      </c>
      <c r="M16194" t="s">
        <v>1122</v>
      </c>
      <c r="N16194">
        <v>30</v>
      </c>
      <c r="P16194" cm="1">
        <f t="array" ref="P16194">IF(Q16194&gt;0,INDEX(Q16194:Q37918,MATCH(TRUE,INDEX(Q16194:Q37918="",,),0)-1),"")</f>
        <v>9</v>
      </c>
      <c r="Q16194">
        <f t="shared" si="426"/>
        <v>2</v>
      </c>
      <c r="R16194">
        <f t="shared" si="425"/>
        <v>0</v>
      </c>
    </row>
    <row r="16195" spans="1:18" x14ac:dyDescent="0.3">
      <c r="A16195" t="s">
        <v>1111</v>
      </c>
      <c r="B16195" s="1">
        <v>38512</v>
      </c>
      <c r="C16195" t="s">
        <v>1112</v>
      </c>
      <c r="D16195" t="s">
        <v>1154</v>
      </c>
      <c r="E16195" t="s">
        <v>1155</v>
      </c>
      <c r="G16195" t="s">
        <v>19</v>
      </c>
      <c r="H16195" t="s">
        <v>70</v>
      </c>
      <c r="I16195" t="s">
        <v>26</v>
      </c>
      <c r="J16195" t="s">
        <v>27</v>
      </c>
      <c r="K16195">
        <v>113</v>
      </c>
      <c r="L16195">
        <v>12.95</v>
      </c>
      <c r="M16195" t="s">
        <v>1122</v>
      </c>
      <c r="N16195">
        <v>35</v>
      </c>
      <c r="P16195" cm="1">
        <f t="array" ref="P16195">IF(Q16195&gt;0,INDEX(Q16195:Q37919,MATCH(TRUE,INDEX(Q16195:Q37919="",,),0)-1),"")</f>
        <v>9</v>
      </c>
      <c r="Q16195">
        <f t="shared" si="426"/>
        <v>2</v>
      </c>
      <c r="R16195">
        <f t="shared" si="425"/>
        <v>0</v>
      </c>
    </row>
    <row r="16196" spans="1:18" x14ac:dyDescent="0.3">
      <c r="A16196" t="s">
        <v>1111</v>
      </c>
      <c r="B16196" s="1">
        <v>38512</v>
      </c>
      <c r="C16196" t="s">
        <v>1112</v>
      </c>
      <c r="D16196" t="s">
        <v>1154</v>
      </c>
      <c r="E16196" t="s">
        <v>1155</v>
      </c>
      <c r="G16196" t="s">
        <v>19</v>
      </c>
      <c r="H16196" t="s">
        <v>64</v>
      </c>
      <c r="I16196" t="s">
        <v>26</v>
      </c>
      <c r="J16196" t="s">
        <v>27</v>
      </c>
      <c r="K16196">
        <v>268</v>
      </c>
      <c r="L16196">
        <v>11.6</v>
      </c>
      <c r="M16196" t="s">
        <v>1122</v>
      </c>
      <c r="N16196">
        <v>35</v>
      </c>
      <c r="P16196" cm="1">
        <f t="array" ref="P16196">IF(Q16196&gt;0,INDEX(Q16196:Q37920,MATCH(TRUE,INDEX(Q16196:Q37920="",,),0)-1),"")</f>
        <v>9</v>
      </c>
      <c r="Q16196">
        <f t="shared" si="426"/>
        <v>2</v>
      </c>
      <c r="R16196">
        <f t="shared" si="425"/>
        <v>0</v>
      </c>
    </row>
    <row r="16197" spans="1:18" x14ac:dyDescent="0.3">
      <c r="A16197" t="s">
        <v>1111</v>
      </c>
      <c r="B16197" s="1">
        <v>38512</v>
      </c>
      <c r="C16197" t="s">
        <v>1112</v>
      </c>
      <c r="D16197" t="s">
        <v>1154</v>
      </c>
      <c r="E16197" t="s">
        <v>1155</v>
      </c>
      <c r="G16197" t="s">
        <v>19</v>
      </c>
      <c r="H16197" t="s">
        <v>99</v>
      </c>
      <c r="I16197" t="s">
        <v>26</v>
      </c>
      <c r="J16197" t="s">
        <v>27</v>
      </c>
      <c r="K16197">
        <v>224</v>
      </c>
      <c r="L16197">
        <v>8.9499999999999993</v>
      </c>
      <c r="M16197" t="s">
        <v>1117</v>
      </c>
      <c r="N16197">
        <v>20.149999999999999</v>
      </c>
      <c r="P16197" cm="1">
        <f t="array" ref="P16197">IF(Q16197&gt;0,INDEX(Q16197:Q37921,MATCH(TRUE,INDEX(Q16197:Q37921="",,),0)-1),"")</f>
        <v>9</v>
      </c>
      <c r="Q16197">
        <f t="shared" si="426"/>
        <v>3</v>
      </c>
      <c r="R16197">
        <f t="shared" si="425"/>
        <v>0</v>
      </c>
    </row>
    <row r="16198" spans="1:18" x14ac:dyDescent="0.3">
      <c r="A16198" t="s">
        <v>1111</v>
      </c>
      <c r="B16198" s="1">
        <v>38512</v>
      </c>
      <c r="C16198" t="s">
        <v>1112</v>
      </c>
      <c r="D16198" t="s">
        <v>1154</v>
      </c>
      <c r="E16198" t="s">
        <v>1155</v>
      </c>
      <c r="G16198" t="s">
        <v>19</v>
      </c>
      <c r="H16198" t="s">
        <v>63</v>
      </c>
      <c r="I16198" t="s">
        <v>26</v>
      </c>
      <c r="J16198" t="s">
        <v>27</v>
      </c>
      <c r="K16198">
        <v>237</v>
      </c>
      <c r="L16198">
        <v>13.15</v>
      </c>
      <c r="M16198" t="s">
        <v>1117</v>
      </c>
      <c r="N16198">
        <v>35.1</v>
      </c>
      <c r="P16198" cm="1">
        <f t="array" ref="P16198">IF(Q16198&gt;0,INDEX(Q16198:Q37922,MATCH(TRUE,INDEX(Q16198:Q37922="",,),0)-1),"")</f>
        <v>9</v>
      </c>
      <c r="Q16198">
        <f t="shared" si="426"/>
        <v>3</v>
      </c>
      <c r="R16198">
        <f t="shared" si="425"/>
        <v>0</v>
      </c>
    </row>
    <row r="16199" spans="1:18" x14ac:dyDescent="0.3">
      <c r="A16199" t="s">
        <v>1111</v>
      </c>
      <c r="B16199" s="1">
        <v>38512</v>
      </c>
      <c r="C16199" t="s">
        <v>1112</v>
      </c>
      <c r="D16199" t="s">
        <v>1154</v>
      </c>
      <c r="E16199" t="s">
        <v>1155</v>
      </c>
      <c r="G16199" t="s">
        <v>19</v>
      </c>
      <c r="H16199" t="s">
        <v>70</v>
      </c>
      <c r="I16199" t="s">
        <v>26</v>
      </c>
      <c r="J16199" t="s">
        <v>27</v>
      </c>
      <c r="K16199">
        <v>113</v>
      </c>
      <c r="L16199">
        <v>12.95</v>
      </c>
      <c r="M16199" t="s">
        <v>1117</v>
      </c>
      <c r="N16199">
        <v>28.15</v>
      </c>
      <c r="P16199" cm="1">
        <f t="array" ref="P16199">IF(Q16199&gt;0,INDEX(Q16199:Q37923,MATCH(TRUE,INDEX(Q16199:Q37923="",,),0)-1),"")</f>
        <v>9</v>
      </c>
      <c r="Q16199">
        <f t="shared" si="426"/>
        <v>3</v>
      </c>
      <c r="R16199">
        <f t="shared" si="425"/>
        <v>0</v>
      </c>
    </row>
    <row r="16200" spans="1:18" x14ac:dyDescent="0.3">
      <c r="A16200" t="s">
        <v>1111</v>
      </c>
      <c r="B16200" s="1">
        <v>38512</v>
      </c>
      <c r="C16200" t="s">
        <v>1112</v>
      </c>
      <c r="D16200" t="s">
        <v>1154</v>
      </c>
      <c r="E16200" t="s">
        <v>1155</v>
      </c>
      <c r="G16200" t="s">
        <v>19</v>
      </c>
      <c r="H16200" t="s">
        <v>64</v>
      </c>
      <c r="I16200" t="s">
        <v>26</v>
      </c>
      <c r="J16200" t="s">
        <v>27</v>
      </c>
      <c r="K16200">
        <v>268</v>
      </c>
      <c r="L16200">
        <v>11.6</v>
      </c>
      <c r="M16200" t="s">
        <v>1117</v>
      </c>
      <c r="N16200">
        <v>45.1</v>
      </c>
      <c r="P16200" cm="1">
        <f t="array" ref="P16200">IF(Q16200&gt;0,INDEX(Q16200:Q37924,MATCH(TRUE,INDEX(Q16200:Q37924="",,),0)-1),"")</f>
        <v>9</v>
      </c>
      <c r="Q16200">
        <f t="shared" si="426"/>
        <v>3</v>
      </c>
      <c r="R16200">
        <f t="shared" si="425"/>
        <v>0</v>
      </c>
    </row>
    <row r="16201" spans="1:18" x14ac:dyDescent="0.3">
      <c r="A16201" t="s">
        <v>1111</v>
      </c>
      <c r="B16201" s="1">
        <v>38512</v>
      </c>
      <c r="C16201" t="s">
        <v>1112</v>
      </c>
      <c r="D16201" t="s">
        <v>1154</v>
      </c>
      <c r="E16201" t="s">
        <v>1155</v>
      </c>
      <c r="G16201" t="s">
        <v>19</v>
      </c>
      <c r="H16201" t="s">
        <v>99</v>
      </c>
      <c r="I16201" t="s">
        <v>26</v>
      </c>
      <c r="J16201" t="s">
        <v>27</v>
      </c>
      <c r="K16201">
        <v>224</v>
      </c>
      <c r="L16201">
        <v>8.9499999999999993</v>
      </c>
      <c r="M16201" t="s">
        <v>1118</v>
      </c>
      <c r="N16201">
        <v>30</v>
      </c>
      <c r="P16201" cm="1">
        <f t="array" ref="P16201">IF(Q16201&gt;0,INDEX(Q16201:Q37925,MATCH(TRUE,INDEX(Q16201:Q37925="",,),0)-1),"")</f>
        <v>9</v>
      </c>
      <c r="Q16201">
        <f t="shared" si="426"/>
        <v>4</v>
      </c>
      <c r="R16201">
        <f t="shared" si="425"/>
        <v>0</v>
      </c>
    </row>
    <row r="16202" spans="1:18" x14ac:dyDescent="0.3">
      <c r="A16202" t="s">
        <v>1111</v>
      </c>
      <c r="B16202" s="1">
        <v>38512</v>
      </c>
      <c r="C16202" t="s">
        <v>1112</v>
      </c>
      <c r="D16202" t="s">
        <v>1154</v>
      </c>
      <c r="E16202" t="s">
        <v>1155</v>
      </c>
      <c r="G16202" t="s">
        <v>19</v>
      </c>
      <c r="H16202" t="s">
        <v>63</v>
      </c>
      <c r="I16202" t="s">
        <v>26</v>
      </c>
      <c r="J16202" t="s">
        <v>27</v>
      </c>
      <c r="K16202">
        <v>237</v>
      </c>
      <c r="L16202">
        <v>13.15</v>
      </c>
      <c r="M16202" t="s">
        <v>1118</v>
      </c>
      <c r="N16202">
        <v>30</v>
      </c>
      <c r="P16202" cm="1">
        <f t="array" ref="P16202">IF(Q16202&gt;0,INDEX(Q16202:Q37926,MATCH(TRUE,INDEX(Q16202:Q37926="",,),0)-1),"")</f>
        <v>9</v>
      </c>
      <c r="Q16202">
        <f t="shared" si="426"/>
        <v>4</v>
      </c>
      <c r="R16202">
        <f t="shared" si="425"/>
        <v>0</v>
      </c>
    </row>
    <row r="16203" spans="1:18" x14ac:dyDescent="0.3">
      <c r="A16203" t="s">
        <v>1111</v>
      </c>
      <c r="B16203" s="1">
        <v>38512</v>
      </c>
      <c r="C16203" t="s">
        <v>1112</v>
      </c>
      <c r="D16203" t="s">
        <v>1154</v>
      </c>
      <c r="E16203" t="s">
        <v>1155</v>
      </c>
      <c r="G16203" t="s">
        <v>19</v>
      </c>
      <c r="H16203" t="s">
        <v>70</v>
      </c>
      <c r="I16203" t="s">
        <v>26</v>
      </c>
      <c r="J16203" t="s">
        <v>27</v>
      </c>
      <c r="K16203">
        <v>113</v>
      </c>
      <c r="L16203">
        <v>12.95</v>
      </c>
      <c r="M16203" t="s">
        <v>1118</v>
      </c>
      <c r="N16203">
        <v>25</v>
      </c>
      <c r="P16203" cm="1">
        <f t="array" ref="P16203">IF(Q16203&gt;0,INDEX(Q16203:Q37927,MATCH(TRUE,INDEX(Q16203:Q37927="",,),0)-1),"")</f>
        <v>9</v>
      </c>
      <c r="Q16203">
        <f t="shared" si="426"/>
        <v>4</v>
      </c>
      <c r="R16203">
        <f t="shared" si="425"/>
        <v>0</v>
      </c>
    </row>
    <row r="16204" spans="1:18" x14ac:dyDescent="0.3">
      <c r="A16204" t="s">
        <v>1111</v>
      </c>
      <c r="B16204" s="1">
        <v>38512</v>
      </c>
      <c r="C16204" t="s">
        <v>1112</v>
      </c>
      <c r="D16204" t="s">
        <v>1154</v>
      </c>
      <c r="E16204" t="s">
        <v>1155</v>
      </c>
      <c r="G16204" t="s">
        <v>19</v>
      </c>
      <c r="H16204" t="s">
        <v>64</v>
      </c>
      <c r="I16204" t="s">
        <v>26</v>
      </c>
      <c r="J16204" t="s">
        <v>27</v>
      </c>
      <c r="K16204">
        <v>268</v>
      </c>
      <c r="L16204">
        <v>11.6</v>
      </c>
      <c r="M16204" t="s">
        <v>1118</v>
      </c>
      <c r="N16204">
        <v>30</v>
      </c>
      <c r="P16204" cm="1">
        <f t="array" ref="P16204">IF(Q16204&gt;0,INDEX(Q16204:Q37928,MATCH(TRUE,INDEX(Q16204:Q37928="",,),0)-1),"")</f>
        <v>9</v>
      </c>
      <c r="Q16204">
        <f t="shared" si="426"/>
        <v>4</v>
      </c>
      <c r="R16204">
        <f t="shared" si="425"/>
        <v>0</v>
      </c>
    </row>
    <row r="16205" spans="1:18" x14ac:dyDescent="0.3">
      <c r="A16205" t="s">
        <v>1111</v>
      </c>
      <c r="B16205" s="1">
        <v>38512</v>
      </c>
      <c r="C16205" t="s">
        <v>1112</v>
      </c>
      <c r="D16205" t="s">
        <v>1154</v>
      </c>
      <c r="E16205" t="s">
        <v>1155</v>
      </c>
      <c r="G16205" t="s">
        <v>19</v>
      </c>
      <c r="H16205" t="s">
        <v>99</v>
      </c>
      <c r="I16205" t="s">
        <v>26</v>
      </c>
      <c r="J16205" t="s">
        <v>27</v>
      </c>
      <c r="K16205">
        <v>224</v>
      </c>
      <c r="L16205">
        <v>8.9499999999999993</v>
      </c>
      <c r="M16205" t="s">
        <v>1149</v>
      </c>
      <c r="N16205">
        <v>8.9499999999999993</v>
      </c>
      <c r="P16205" cm="1">
        <f t="array" ref="P16205">IF(Q16205&gt;0,INDEX(Q16205:Q37929,MATCH(TRUE,INDEX(Q16205:Q37929="",,),0)-1),"")</f>
        <v>9</v>
      </c>
      <c r="Q16205">
        <f t="shared" si="426"/>
        <v>5</v>
      </c>
      <c r="R16205">
        <f t="shared" si="425"/>
        <v>0</v>
      </c>
    </row>
    <row r="16206" spans="1:18" x14ac:dyDescent="0.3">
      <c r="A16206" t="s">
        <v>1111</v>
      </c>
      <c r="B16206" s="1">
        <v>38512</v>
      </c>
      <c r="C16206" t="s">
        <v>1112</v>
      </c>
      <c r="D16206" t="s">
        <v>1154</v>
      </c>
      <c r="E16206" t="s">
        <v>1155</v>
      </c>
      <c r="G16206" t="s">
        <v>19</v>
      </c>
      <c r="H16206" t="s">
        <v>63</v>
      </c>
      <c r="I16206" t="s">
        <v>26</v>
      </c>
      <c r="J16206" t="s">
        <v>27</v>
      </c>
      <c r="K16206">
        <v>237</v>
      </c>
      <c r="L16206">
        <v>13.15</v>
      </c>
      <c r="M16206" t="s">
        <v>1149</v>
      </c>
      <c r="N16206">
        <v>24</v>
      </c>
      <c r="P16206" cm="1">
        <f t="array" ref="P16206">IF(Q16206&gt;0,INDEX(Q16206:Q37930,MATCH(TRUE,INDEX(Q16206:Q37930="",,),0)-1),"")</f>
        <v>9</v>
      </c>
      <c r="Q16206">
        <f t="shared" si="426"/>
        <v>5</v>
      </c>
      <c r="R16206">
        <f t="shared" si="425"/>
        <v>0</v>
      </c>
    </row>
    <row r="16207" spans="1:18" x14ac:dyDescent="0.3">
      <c r="A16207" t="s">
        <v>1111</v>
      </c>
      <c r="B16207" s="1">
        <v>38512</v>
      </c>
      <c r="C16207" t="s">
        <v>1112</v>
      </c>
      <c r="D16207" t="s">
        <v>1154</v>
      </c>
      <c r="E16207" t="s">
        <v>1155</v>
      </c>
      <c r="G16207" t="s">
        <v>19</v>
      </c>
      <c r="H16207" t="s">
        <v>70</v>
      </c>
      <c r="I16207" t="s">
        <v>26</v>
      </c>
      <c r="J16207" t="s">
        <v>27</v>
      </c>
      <c r="K16207">
        <v>113</v>
      </c>
      <c r="L16207">
        <v>12.95</v>
      </c>
      <c r="M16207" t="s">
        <v>1149</v>
      </c>
      <c r="N16207">
        <v>33</v>
      </c>
      <c r="P16207" cm="1">
        <f t="array" ref="P16207">IF(Q16207&gt;0,INDEX(Q16207:Q37931,MATCH(TRUE,INDEX(Q16207:Q37931="",,),0)-1),"")</f>
        <v>9</v>
      </c>
      <c r="Q16207">
        <f t="shared" si="426"/>
        <v>5</v>
      </c>
      <c r="R16207">
        <f t="shared" si="425"/>
        <v>0</v>
      </c>
    </row>
    <row r="16208" spans="1:18" x14ac:dyDescent="0.3">
      <c r="A16208" t="s">
        <v>1111</v>
      </c>
      <c r="B16208" s="1">
        <v>38512</v>
      </c>
      <c r="C16208" t="s">
        <v>1112</v>
      </c>
      <c r="D16208" t="s">
        <v>1154</v>
      </c>
      <c r="E16208" t="s">
        <v>1155</v>
      </c>
      <c r="G16208" t="s">
        <v>19</v>
      </c>
      <c r="H16208" t="s">
        <v>64</v>
      </c>
      <c r="I16208" t="s">
        <v>26</v>
      </c>
      <c r="J16208" t="s">
        <v>27</v>
      </c>
      <c r="K16208">
        <v>268</v>
      </c>
      <c r="L16208">
        <v>11.6</v>
      </c>
      <c r="M16208" t="s">
        <v>1149</v>
      </c>
      <c r="N16208">
        <v>42</v>
      </c>
      <c r="P16208" cm="1">
        <f t="array" ref="P16208">IF(Q16208&gt;0,INDEX(Q16208:Q37932,MATCH(TRUE,INDEX(Q16208:Q37932="",,),0)-1),"")</f>
        <v>9</v>
      </c>
      <c r="Q16208">
        <f t="shared" si="426"/>
        <v>5</v>
      </c>
      <c r="R16208">
        <f t="shared" si="425"/>
        <v>0</v>
      </c>
    </row>
    <row r="16209" spans="1:18" x14ac:dyDescent="0.3">
      <c r="A16209" t="s">
        <v>1111</v>
      </c>
      <c r="B16209" s="1">
        <v>38512</v>
      </c>
      <c r="C16209" t="s">
        <v>1112</v>
      </c>
      <c r="D16209" t="s">
        <v>1154</v>
      </c>
      <c r="E16209" t="s">
        <v>1155</v>
      </c>
      <c r="G16209" t="s">
        <v>19</v>
      </c>
      <c r="H16209" t="s">
        <v>99</v>
      </c>
      <c r="I16209" t="s">
        <v>26</v>
      </c>
      <c r="J16209" t="s">
        <v>27</v>
      </c>
      <c r="K16209">
        <v>224</v>
      </c>
      <c r="L16209">
        <v>8.9499999999999993</v>
      </c>
      <c r="M16209" t="s">
        <v>1134</v>
      </c>
      <c r="N16209">
        <v>25</v>
      </c>
      <c r="P16209" cm="1">
        <f t="array" ref="P16209">IF(Q16209&gt;0,INDEX(Q16209:Q37933,MATCH(TRUE,INDEX(Q16209:Q37933="",,),0)-1),"")</f>
        <v>9</v>
      </c>
      <c r="Q16209">
        <f t="shared" si="426"/>
        <v>6</v>
      </c>
      <c r="R16209">
        <f t="shared" si="425"/>
        <v>0</v>
      </c>
    </row>
    <row r="16210" spans="1:18" x14ac:dyDescent="0.3">
      <c r="A16210" t="s">
        <v>1111</v>
      </c>
      <c r="B16210" s="1">
        <v>38512</v>
      </c>
      <c r="C16210" t="s">
        <v>1112</v>
      </c>
      <c r="D16210" t="s">
        <v>1154</v>
      </c>
      <c r="E16210" t="s">
        <v>1155</v>
      </c>
      <c r="G16210" t="s">
        <v>19</v>
      </c>
      <c r="H16210" t="s">
        <v>63</v>
      </c>
      <c r="I16210" t="s">
        <v>26</v>
      </c>
      <c r="J16210" t="s">
        <v>27</v>
      </c>
      <c r="K16210">
        <v>237</v>
      </c>
      <c r="L16210">
        <v>13.15</v>
      </c>
      <c r="M16210" t="s">
        <v>1134</v>
      </c>
      <c r="N16210">
        <v>25</v>
      </c>
      <c r="P16210" cm="1">
        <f t="array" ref="P16210">IF(Q16210&gt;0,INDEX(Q16210:Q37934,MATCH(TRUE,INDEX(Q16210:Q37934="",,),0)-1),"")</f>
        <v>9</v>
      </c>
      <c r="Q16210">
        <f t="shared" si="426"/>
        <v>6</v>
      </c>
      <c r="R16210">
        <f t="shared" si="425"/>
        <v>0</v>
      </c>
    </row>
    <row r="16211" spans="1:18" x14ac:dyDescent="0.3">
      <c r="A16211" t="s">
        <v>1111</v>
      </c>
      <c r="B16211" s="1">
        <v>38512</v>
      </c>
      <c r="C16211" t="s">
        <v>1112</v>
      </c>
      <c r="D16211" t="s">
        <v>1154</v>
      </c>
      <c r="E16211" t="s">
        <v>1155</v>
      </c>
      <c r="G16211" t="s">
        <v>19</v>
      </c>
      <c r="H16211" t="s">
        <v>70</v>
      </c>
      <c r="I16211" t="s">
        <v>26</v>
      </c>
      <c r="J16211" t="s">
        <v>27</v>
      </c>
      <c r="K16211">
        <v>113</v>
      </c>
      <c r="L16211">
        <v>12.95</v>
      </c>
      <c r="M16211" t="s">
        <v>1134</v>
      </c>
      <c r="N16211">
        <v>26</v>
      </c>
      <c r="P16211" cm="1">
        <f t="array" ref="P16211">IF(Q16211&gt;0,INDEX(Q16211:Q37935,MATCH(TRUE,INDEX(Q16211:Q37935="",,),0)-1),"")</f>
        <v>9</v>
      </c>
      <c r="Q16211">
        <f t="shared" si="426"/>
        <v>6</v>
      </c>
      <c r="R16211">
        <f t="shared" si="425"/>
        <v>0</v>
      </c>
    </row>
    <row r="16212" spans="1:18" x14ac:dyDescent="0.3">
      <c r="A16212" t="s">
        <v>1111</v>
      </c>
      <c r="B16212" s="1">
        <v>38512</v>
      </c>
      <c r="C16212" t="s">
        <v>1112</v>
      </c>
      <c r="D16212" t="s">
        <v>1154</v>
      </c>
      <c r="E16212" t="s">
        <v>1155</v>
      </c>
      <c r="G16212" t="s">
        <v>19</v>
      </c>
      <c r="H16212" t="s">
        <v>64</v>
      </c>
      <c r="I16212" t="s">
        <v>26</v>
      </c>
      <c r="J16212" t="s">
        <v>27</v>
      </c>
      <c r="K16212">
        <v>268</v>
      </c>
      <c r="L16212">
        <v>11.6</v>
      </c>
      <c r="M16212" t="s">
        <v>1134</v>
      </c>
      <c r="N16212">
        <v>26</v>
      </c>
      <c r="P16212" cm="1">
        <f t="array" ref="P16212">IF(Q16212&gt;0,INDEX(Q16212:Q37936,MATCH(TRUE,INDEX(Q16212:Q37936="",,),0)-1),"")</f>
        <v>9</v>
      </c>
      <c r="Q16212">
        <f t="shared" si="426"/>
        <v>6</v>
      </c>
      <c r="R16212">
        <f t="shared" si="425"/>
        <v>0</v>
      </c>
    </row>
    <row r="16213" spans="1:18" x14ac:dyDescent="0.3">
      <c r="A16213" t="s">
        <v>1111</v>
      </c>
      <c r="B16213" s="1">
        <v>38512</v>
      </c>
      <c r="C16213" t="s">
        <v>1112</v>
      </c>
      <c r="D16213" t="s">
        <v>1154</v>
      </c>
      <c r="E16213" t="s">
        <v>1155</v>
      </c>
      <c r="G16213" t="s">
        <v>19</v>
      </c>
      <c r="H16213" t="s">
        <v>99</v>
      </c>
      <c r="I16213" t="s">
        <v>26</v>
      </c>
      <c r="J16213" t="s">
        <v>27</v>
      </c>
      <c r="K16213">
        <v>224</v>
      </c>
      <c r="L16213">
        <v>8.9499999999999993</v>
      </c>
      <c r="M16213" t="s">
        <v>319</v>
      </c>
      <c r="N16213">
        <v>25</v>
      </c>
      <c r="P16213" cm="1">
        <f t="array" ref="P16213">IF(Q16213&gt;0,INDEX(Q16213:Q37937,MATCH(TRUE,INDEX(Q16213:Q37937="",,),0)-1),"")</f>
        <v>9</v>
      </c>
      <c r="Q16213">
        <f t="shared" si="426"/>
        <v>7</v>
      </c>
      <c r="R16213">
        <f t="shared" si="425"/>
        <v>0</v>
      </c>
    </row>
    <row r="16214" spans="1:18" x14ac:dyDescent="0.3">
      <c r="A16214" t="s">
        <v>1111</v>
      </c>
      <c r="B16214" s="1">
        <v>38512</v>
      </c>
      <c r="C16214" t="s">
        <v>1112</v>
      </c>
      <c r="D16214" t="s">
        <v>1154</v>
      </c>
      <c r="E16214" t="s">
        <v>1155</v>
      </c>
      <c r="G16214" t="s">
        <v>19</v>
      </c>
      <c r="H16214" t="s">
        <v>63</v>
      </c>
      <c r="I16214" t="s">
        <v>26</v>
      </c>
      <c r="J16214" t="s">
        <v>27</v>
      </c>
      <c r="K16214">
        <v>237</v>
      </c>
      <c r="L16214">
        <v>13.15</v>
      </c>
      <c r="M16214" t="s">
        <v>319</v>
      </c>
      <c r="N16214">
        <v>25</v>
      </c>
      <c r="P16214" cm="1">
        <f t="array" ref="P16214">IF(Q16214&gt;0,INDEX(Q16214:Q37938,MATCH(TRUE,INDEX(Q16214:Q37938="",,),0)-1),"")</f>
        <v>9</v>
      </c>
      <c r="Q16214">
        <f t="shared" si="426"/>
        <v>7</v>
      </c>
      <c r="R16214">
        <f t="shared" si="425"/>
        <v>0</v>
      </c>
    </row>
    <row r="16215" spans="1:18" x14ac:dyDescent="0.3">
      <c r="A16215" t="s">
        <v>1111</v>
      </c>
      <c r="B16215" s="1">
        <v>38512</v>
      </c>
      <c r="C16215" t="s">
        <v>1112</v>
      </c>
      <c r="D16215" t="s">
        <v>1154</v>
      </c>
      <c r="E16215" t="s">
        <v>1155</v>
      </c>
      <c r="G16215" t="s">
        <v>19</v>
      </c>
      <c r="H16215" t="s">
        <v>70</v>
      </c>
      <c r="I16215" t="s">
        <v>26</v>
      </c>
      <c r="J16215" t="s">
        <v>27</v>
      </c>
      <c r="K16215">
        <v>113</v>
      </c>
      <c r="L16215">
        <v>12.95</v>
      </c>
      <c r="M16215" t="s">
        <v>319</v>
      </c>
      <c r="N16215">
        <v>25</v>
      </c>
      <c r="P16215" cm="1">
        <f t="array" ref="P16215">IF(Q16215&gt;0,INDEX(Q16215:Q37939,MATCH(TRUE,INDEX(Q16215:Q37939="",,),0)-1),"")</f>
        <v>9</v>
      </c>
      <c r="Q16215">
        <f t="shared" si="426"/>
        <v>7</v>
      </c>
      <c r="R16215">
        <f t="shared" si="425"/>
        <v>0</v>
      </c>
    </row>
    <row r="16216" spans="1:18" x14ac:dyDescent="0.3">
      <c r="A16216" t="s">
        <v>1111</v>
      </c>
      <c r="B16216" s="1">
        <v>38512</v>
      </c>
      <c r="C16216" t="s">
        <v>1112</v>
      </c>
      <c r="D16216" t="s">
        <v>1154</v>
      </c>
      <c r="E16216" t="s">
        <v>1155</v>
      </c>
      <c r="G16216" t="s">
        <v>19</v>
      </c>
      <c r="H16216" t="s">
        <v>64</v>
      </c>
      <c r="I16216" t="s">
        <v>26</v>
      </c>
      <c r="J16216" t="s">
        <v>27</v>
      </c>
      <c r="K16216">
        <v>268</v>
      </c>
      <c r="L16216">
        <v>11.6</v>
      </c>
      <c r="M16216" t="s">
        <v>319</v>
      </c>
      <c r="N16216">
        <v>25</v>
      </c>
      <c r="P16216" cm="1">
        <f t="array" ref="P16216">IF(Q16216&gt;0,INDEX(Q16216:Q37940,MATCH(TRUE,INDEX(Q16216:Q37940="",,),0)-1),"")</f>
        <v>9</v>
      </c>
      <c r="Q16216">
        <f t="shared" si="426"/>
        <v>7</v>
      </c>
      <c r="R16216">
        <f t="shared" si="425"/>
        <v>0</v>
      </c>
    </row>
    <row r="16217" spans="1:18" x14ac:dyDescent="0.3">
      <c r="A16217" t="s">
        <v>1111</v>
      </c>
      <c r="B16217" s="1">
        <v>38512</v>
      </c>
      <c r="C16217" t="s">
        <v>1112</v>
      </c>
      <c r="D16217" t="s">
        <v>1154</v>
      </c>
      <c r="E16217" t="s">
        <v>1155</v>
      </c>
      <c r="G16217" t="s">
        <v>19</v>
      </c>
      <c r="H16217" t="s">
        <v>99</v>
      </c>
      <c r="I16217" t="s">
        <v>26</v>
      </c>
      <c r="J16217" t="s">
        <v>27</v>
      </c>
      <c r="K16217">
        <v>224</v>
      </c>
      <c r="L16217">
        <v>8.9499999999999993</v>
      </c>
      <c r="M16217" t="s">
        <v>1115</v>
      </c>
      <c r="N16217">
        <v>17.2</v>
      </c>
      <c r="P16217" cm="1">
        <f t="array" ref="P16217">IF(Q16217&gt;0,INDEX(Q16217:Q37941,MATCH(TRUE,INDEX(Q16217:Q37941="",,),0)-1),"")</f>
        <v>9</v>
      </c>
      <c r="Q16217">
        <f t="shared" si="426"/>
        <v>8</v>
      </c>
      <c r="R16217">
        <f t="shared" si="425"/>
        <v>0</v>
      </c>
    </row>
    <row r="16218" spans="1:18" x14ac:dyDescent="0.3">
      <c r="A16218" t="s">
        <v>1111</v>
      </c>
      <c r="B16218" s="1">
        <v>38512</v>
      </c>
      <c r="C16218" t="s">
        <v>1112</v>
      </c>
      <c r="D16218" t="s">
        <v>1154</v>
      </c>
      <c r="E16218" t="s">
        <v>1155</v>
      </c>
      <c r="G16218" t="s">
        <v>19</v>
      </c>
      <c r="H16218" t="s">
        <v>63</v>
      </c>
      <c r="I16218" t="s">
        <v>26</v>
      </c>
      <c r="J16218" t="s">
        <v>27</v>
      </c>
      <c r="K16218">
        <v>237</v>
      </c>
      <c r="L16218">
        <v>13.15</v>
      </c>
      <c r="M16218" t="s">
        <v>1115</v>
      </c>
      <c r="N16218">
        <v>23.4</v>
      </c>
      <c r="P16218" cm="1">
        <f t="array" ref="P16218">IF(Q16218&gt;0,INDEX(Q16218:Q37942,MATCH(TRUE,INDEX(Q16218:Q37942="",,),0)-1),"")</f>
        <v>9</v>
      </c>
      <c r="Q16218">
        <f t="shared" si="426"/>
        <v>8</v>
      </c>
      <c r="R16218">
        <f t="shared" si="425"/>
        <v>0</v>
      </c>
    </row>
    <row r="16219" spans="1:18" x14ac:dyDescent="0.3">
      <c r="A16219" t="s">
        <v>1111</v>
      </c>
      <c r="B16219" s="1">
        <v>38512</v>
      </c>
      <c r="C16219" t="s">
        <v>1112</v>
      </c>
      <c r="D16219" t="s">
        <v>1154</v>
      </c>
      <c r="E16219" t="s">
        <v>1155</v>
      </c>
      <c r="G16219" t="s">
        <v>19</v>
      </c>
      <c r="H16219" t="s">
        <v>70</v>
      </c>
      <c r="I16219" t="s">
        <v>26</v>
      </c>
      <c r="J16219" t="s">
        <v>27</v>
      </c>
      <c r="K16219">
        <v>113</v>
      </c>
      <c r="L16219">
        <v>12.95</v>
      </c>
      <c r="M16219" t="s">
        <v>1115</v>
      </c>
      <c r="N16219">
        <v>26.3</v>
      </c>
      <c r="P16219" cm="1">
        <f t="array" ref="P16219">IF(Q16219&gt;0,INDEX(Q16219:Q37943,MATCH(TRUE,INDEX(Q16219:Q37943="",,),0)-1),"")</f>
        <v>9</v>
      </c>
      <c r="Q16219">
        <f t="shared" si="426"/>
        <v>8</v>
      </c>
      <c r="R16219">
        <f t="shared" si="425"/>
        <v>0</v>
      </c>
    </row>
    <row r="16220" spans="1:18" x14ac:dyDescent="0.3">
      <c r="A16220" t="s">
        <v>1111</v>
      </c>
      <c r="B16220" s="1">
        <v>38512</v>
      </c>
      <c r="C16220" t="s">
        <v>1112</v>
      </c>
      <c r="D16220" t="s">
        <v>1154</v>
      </c>
      <c r="E16220" t="s">
        <v>1155</v>
      </c>
      <c r="G16220" t="s">
        <v>19</v>
      </c>
      <c r="H16220" t="s">
        <v>64</v>
      </c>
      <c r="I16220" t="s">
        <v>26</v>
      </c>
      <c r="J16220" t="s">
        <v>27</v>
      </c>
      <c r="K16220">
        <v>268</v>
      </c>
      <c r="L16220">
        <v>11.6</v>
      </c>
      <c r="M16220" t="s">
        <v>1115</v>
      </c>
      <c r="N16220">
        <v>26.1</v>
      </c>
      <c r="P16220" cm="1">
        <f t="array" ref="P16220">IF(Q16220&gt;0,INDEX(Q16220:Q37944,MATCH(TRUE,INDEX(Q16220:Q37944="",,),0)-1),"")</f>
        <v>9</v>
      </c>
      <c r="Q16220">
        <f t="shared" si="426"/>
        <v>8</v>
      </c>
      <c r="R16220">
        <f t="shared" si="425"/>
        <v>0</v>
      </c>
    </row>
    <row r="16221" spans="1:18" x14ac:dyDescent="0.3">
      <c r="A16221" t="s">
        <v>1111</v>
      </c>
      <c r="B16221" s="1">
        <v>38512</v>
      </c>
      <c r="C16221" t="s">
        <v>1112</v>
      </c>
      <c r="D16221" t="s">
        <v>1154</v>
      </c>
      <c r="E16221" t="s">
        <v>1155</v>
      </c>
      <c r="G16221" t="s">
        <v>19</v>
      </c>
      <c r="H16221" t="s">
        <v>99</v>
      </c>
      <c r="I16221" t="s">
        <v>26</v>
      </c>
      <c r="J16221" t="s">
        <v>27</v>
      </c>
      <c r="K16221">
        <v>224</v>
      </c>
      <c r="L16221">
        <v>8.9499999999999993</v>
      </c>
      <c r="M16221" t="s">
        <v>1116</v>
      </c>
      <c r="N16221">
        <v>16</v>
      </c>
      <c r="P16221" cm="1">
        <f t="array" ref="P16221">IF(Q16221&gt;0,INDEX(Q16221:Q37945,MATCH(TRUE,INDEX(Q16221:Q37945="",,),0)-1),"")</f>
        <v>9</v>
      </c>
      <c r="Q16221">
        <f t="shared" si="426"/>
        <v>9</v>
      </c>
      <c r="R16221">
        <f t="shared" si="425"/>
        <v>0</v>
      </c>
    </row>
    <row r="16222" spans="1:18" x14ac:dyDescent="0.3">
      <c r="A16222" t="s">
        <v>1111</v>
      </c>
      <c r="B16222" s="1">
        <v>38512</v>
      </c>
      <c r="C16222" t="s">
        <v>1112</v>
      </c>
      <c r="D16222" t="s">
        <v>1154</v>
      </c>
      <c r="E16222" t="s">
        <v>1155</v>
      </c>
      <c r="G16222" t="s">
        <v>19</v>
      </c>
      <c r="H16222" t="s">
        <v>63</v>
      </c>
      <c r="I16222" t="s">
        <v>26</v>
      </c>
      <c r="J16222" t="s">
        <v>27</v>
      </c>
      <c r="K16222">
        <v>237</v>
      </c>
      <c r="L16222">
        <v>13.15</v>
      </c>
      <c r="M16222" t="s">
        <v>1116</v>
      </c>
      <c r="N16222">
        <v>21</v>
      </c>
      <c r="P16222" cm="1">
        <f t="array" ref="P16222">IF(Q16222&gt;0,INDEX(Q16222:Q37946,MATCH(TRUE,INDEX(Q16222:Q37946="",,),0)-1),"")</f>
        <v>9</v>
      </c>
      <c r="Q16222">
        <f t="shared" si="426"/>
        <v>9</v>
      </c>
      <c r="R16222">
        <f t="shared" si="425"/>
        <v>0</v>
      </c>
    </row>
    <row r="16223" spans="1:18" x14ac:dyDescent="0.3">
      <c r="A16223" t="s">
        <v>1111</v>
      </c>
      <c r="B16223" s="1">
        <v>38512</v>
      </c>
      <c r="C16223" t="s">
        <v>1112</v>
      </c>
      <c r="D16223" t="s">
        <v>1154</v>
      </c>
      <c r="E16223" t="s">
        <v>1155</v>
      </c>
      <c r="G16223" t="s">
        <v>19</v>
      </c>
      <c r="H16223" t="s">
        <v>70</v>
      </c>
      <c r="I16223" t="s">
        <v>26</v>
      </c>
      <c r="J16223" t="s">
        <v>27</v>
      </c>
      <c r="K16223">
        <v>113</v>
      </c>
      <c r="L16223">
        <v>12.95</v>
      </c>
      <c r="M16223" t="s">
        <v>1116</v>
      </c>
      <c r="N16223">
        <v>20</v>
      </c>
      <c r="P16223" cm="1">
        <f t="array" ref="P16223">IF(Q16223&gt;0,INDEX(Q16223:Q37947,MATCH(TRUE,INDEX(Q16223:Q37947="",,),0)-1),"")</f>
        <v>9</v>
      </c>
      <c r="Q16223">
        <f t="shared" si="426"/>
        <v>9</v>
      </c>
      <c r="R16223">
        <f t="shared" si="425"/>
        <v>0</v>
      </c>
    </row>
    <row r="16224" spans="1:18" x14ac:dyDescent="0.3">
      <c r="A16224" t="s">
        <v>1111</v>
      </c>
      <c r="B16224" s="1">
        <v>38512</v>
      </c>
      <c r="C16224" t="s">
        <v>1112</v>
      </c>
      <c r="D16224" t="s">
        <v>1154</v>
      </c>
      <c r="E16224" t="s">
        <v>1155</v>
      </c>
      <c r="G16224" t="s">
        <v>19</v>
      </c>
      <c r="H16224" t="s">
        <v>64</v>
      </c>
      <c r="I16224" t="s">
        <v>26</v>
      </c>
      <c r="J16224" t="s">
        <v>27</v>
      </c>
      <c r="K16224">
        <v>268</v>
      </c>
      <c r="L16224">
        <v>11.6</v>
      </c>
      <c r="M16224" t="s">
        <v>1116</v>
      </c>
      <c r="N16224">
        <v>20</v>
      </c>
      <c r="P16224" cm="1">
        <f t="array" ref="P16224">IF(Q16224&gt;0,INDEX(Q16224:Q37948,MATCH(TRUE,INDEX(Q16224:Q37948="",,),0)-1),"")</f>
        <v>9</v>
      </c>
      <c r="Q16224">
        <f t="shared" si="426"/>
        <v>9</v>
      </c>
      <c r="R16224">
        <f t="shared" si="425"/>
        <v>0</v>
      </c>
    </row>
    <row r="16225" spans="1:18" x14ac:dyDescent="0.3">
      <c r="P16225" t="str" cm="1">
        <f t="array" ref="P16225">IF(Q16225&gt;0,INDEX(Q16225:Q37949,MATCH(TRUE,INDEX(Q16225:Q37949="",,),0)-1),"")</f>
        <v/>
      </c>
      <c r="R16225" t="str">
        <f t="shared" si="425"/>
        <v/>
      </c>
    </row>
    <row r="16226" spans="1:18" x14ac:dyDescent="0.3">
      <c r="A16226" t="s">
        <v>1111</v>
      </c>
      <c r="B16226" s="1">
        <v>38510</v>
      </c>
      <c r="C16226" t="s">
        <v>1112</v>
      </c>
      <c r="D16226" t="s">
        <v>1156</v>
      </c>
      <c r="E16226" t="s">
        <v>1157</v>
      </c>
      <c r="G16226" t="s">
        <v>19</v>
      </c>
      <c r="H16226" t="s">
        <v>194</v>
      </c>
      <c r="I16226" t="s">
        <v>21</v>
      </c>
      <c r="J16226" t="s">
        <v>22</v>
      </c>
      <c r="K16226">
        <v>27.6</v>
      </c>
      <c r="L16226">
        <v>742</v>
      </c>
      <c r="M16226" t="s">
        <v>1117</v>
      </c>
      <c r="N16226">
        <v>1023</v>
      </c>
      <c r="O16226" t="s">
        <v>24</v>
      </c>
      <c r="P16226" cm="1">
        <f t="array" ref="P16226">IF(Q16226&gt;0,INDEX(Q16226:Q37950,MATCH(TRUE,INDEX(Q16226:Q37950="",,),0)-1),"")</f>
        <v>6</v>
      </c>
      <c r="Q16226">
        <f>INT((ROW()-16226)/10)+1</f>
        <v>1</v>
      </c>
      <c r="R16226">
        <f t="shared" si="425"/>
        <v>0</v>
      </c>
    </row>
    <row r="16227" spans="1:18" x14ac:dyDescent="0.3">
      <c r="A16227" t="s">
        <v>1111</v>
      </c>
      <c r="B16227" s="1">
        <v>38510</v>
      </c>
      <c r="C16227" t="s">
        <v>1112</v>
      </c>
      <c r="D16227" t="s">
        <v>1156</v>
      </c>
      <c r="E16227" t="s">
        <v>1157</v>
      </c>
      <c r="G16227" t="s">
        <v>19</v>
      </c>
      <c r="H16227" t="s">
        <v>70</v>
      </c>
      <c r="I16227" t="s">
        <v>26</v>
      </c>
      <c r="J16227" t="s">
        <v>27</v>
      </c>
      <c r="K16227">
        <v>443</v>
      </c>
      <c r="L16227">
        <v>12.75</v>
      </c>
      <c r="M16227" t="s">
        <v>1117</v>
      </c>
      <c r="N16227">
        <v>35.229999999999997</v>
      </c>
      <c r="O16227" t="s">
        <v>24</v>
      </c>
      <c r="P16227" cm="1">
        <f t="array" ref="P16227">IF(Q16227&gt;0,INDEX(Q16227:Q37951,MATCH(TRUE,INDEX(Q16227:Q37951="",,),0)-1),"")</f>
        <v>6</v>
      </c>
      <c r="Q16227">
        <f t="shared" ref="Q16227:Q16285" si="427">INT((ROW()-16226)/10)+1</f>
        <v>1</v>
      </c>
      <c r="R16227">
        <f t="shared" si="425"/>
        <v>0</v>
      </c>
    </row>
    <row r="16228" spans="1:18" x14ac:dyDescent="0.3">
      <c r="A16228" t="s">
        <v>1111</v>
      </c>
      <c r="B16228" s="1">
        <v>38510</v>
      </c>
      <c r="C16228" t="s">
        <v>1112</v>
      </c>
      <c r="D16228" t="s">
        <v>1156</v>
      </c>
      <c r="E16228" t="s">
        <v>1157</v>
      </c>
      <c r="G16228" t="s">
        <v>19</v>
      </c>
      <c r="H16228" t="s">
        <v>64</v>
      </c>
      <c r="I16228" t="s">
        <v>26</v>
      </c>
      <c r="J16228" t="s">
        <v>27</v>
      </c>
      <c r="K16228">
        <v>908</v>
      </c>
      <c r="L16228">
        <v>11.3</v>
      </c>
      <c r="M16228" t="s">
        <v>1117</v>
      </c>
      <c r="N16228">
        <v>51.23</v>
      </c>
      <c r="O16228" t="s">
        <v>24</v>
      </c>
      <c r="P16228" cm="1">
        <f t="array" ref="P16228">IF(Q16228&gt;0,INDEX(Q16228:Q37952,MATCH(TRUE,INDEX(Q16228:Q37952="",,),0)-1),"")</f>
        <v>6</v>
      </c>
      <c r="Q16228">
        <f t="shared" si="427"/>
        <v>1</v>
      </c>
      <c r="R16228">
        <f t="shared" si="425"/>
        <v>0</v>
      </c>
    </row>
    <row r="16229" spans="1:18" x14ac:dyDescent="0.3">
      <c r="A16229" t="s">
        <v>1111</v>
      </c>
      <c r="B16229" s="1">
        <v>38510</v>
      </c>
      <c r="C16229" t="s">
        <v>1112</v>
      </c>
      <c r="D16229" t="s">
        <v>1156</v>
      </c>
      <c r="E16229" t="s">
        <v>1157</v>
      </c>
      <c r="G16229" s="6" t="s">
        <v>29</v>
      </c>
      <c r="H16229" t="s">
        <v>30</v>
      </c>
      <c r="I16229" t="s">
        <v>21</v>
      </c>
      <c r="J16229" t="s">
        <v>22</v>
      </c>
      <c r="K16229">
        <v>13.2</v>
      </c>
      <c r="L16229">
        <v>150</v>
      </c>
      <c r="M16229" t="s">
        <v>1117</v>
      </c>
      <c r="N16229">
        <v>150</v>
      </c>
      <c r="O16229" t="s">
        <v>24</v>
      </c>
      <c r="P16229" cm="1">
        <f t="array" ref="P16229">IF(Q16229&gt;0,INDEX(Q16229:Q37953,MATCH(TRUE,INDEX(Q16229:Q37953="",,),0)-1),"")</f>
        <v>6</v>
      </c>
      <c r="Q16229">
        <f t="shared" si="427"/>
        <v>1</v>
      </c>
      <c r="R16229">
        <f t="shared" si="425"/>
        <v>0</v>
      </c>
    </row>
    <row r="16230" spans="1:18" x14ac:dyDescent="0.3">
      <c r="A16230" t="s">
        <v>1111</v>
      </c>
      <c r="B16230" s="1">
        <v>38510</v>
      </c>
      <c r="C16230" t="s">
        <v>1112</v>
      </c>
      <c r="D16230" t="s">
        <v>1156</v>
      </c>
      <c r="E16230" t="s">
        <v>1157</v>
      </c>
      <c r="G16230" s="6" t="s">
        <v>29</v>
      </c>
      <c r="H16230" t="s">
        <v>196</v>
      </c>
      <c r="I16230" t="s">
        <v>21</v>
      </c>
      <c r="J16230" t="s">
        <v>22</v>
      </c>
      <c r="K16230">
        <v>18.2</v>
      </c>
      <c r="L16230">
        <v>206</v>
      </c>
      <c r="M16230" t="s">
        <v>1117</v>
      </c>
      <c r="N16230">
        <v>206</v>
      </c>
      <c r="O16230" t="s">
        <v>24</v>
      </c>
      <c r="P16230" cm="1">
        <f t="array" ref="P16230">IF(Q16230&gt;0,INDEX(Q16230:Q37954,MATCH(TRUE,INDEX(Q16230:Q37954="",,),0)-1),"")</f>
        <v>6</v>
      </c>
      <c r="Q16230">
        <f t="shared" si="427"/>
        <v>1</v>
      </c>
      <c r="R16230">
        <f t="shared" si="425"/>
        <v>0</v>
      </c>
    </row>
    <row r="16231" spans="1:18" x14ac:dyDescent="0.3">
      <c r="A16231" t="s">
        <v>1111</v>
      </c>
      <c r="B16231" s="1">
        <v>38510</v>
      </c>
      <c r="C16231" t="s">
        <v>1112</v>
      </c>
      <c r="D16231" t="s">
        <v>1156</v>
      </c>
      <c r="E16231" t="s">
        <v>1157</v>
      </c>
      <c r="G16231" s="6" t="s">
        <v>29</v>
      </c>
      <c r="H16231" t="s">
        <v>406</v>
      </c>
      <c r="I16231" t="s">
        <v>21</v>
      </c>
      <c r="J16231" t="s">
        <v>22</v>
      </c>
      <c r="K16231">
        <v>3.2</v>
      </c>
      <c r="L16231">
        <v>76</v>
      </c>
      <c r="M16231" t="s">
        <v>1117</v>
      </c>
      <c r="N16231">
        <v>76</v>
      </c>
      <c r="O16231" t="s">
        <v>24</v>
      </c>
      <c r="P16231" cm="1">
        <f t="array" ref="P16231">IF(Q16231&gt;0,INDEX(Q16231:Q37955,MATCH(TRUE,INDEX(Q16231:Q37955="",,),0)-1),"")</f>
        <v>6</v>
      </c>
      <c r="Q16231">
        <f t="shared" si="427"/>
        <v>1</v>
      </c>
      <c r="R16231">
        <f t="shared" si="425"/>
        <v>0</v>
      </c>
    </row>
    <row r="16232" spans="1:18" x14ac:dyDescent="0.3">
      <c r="A16232" t="s">
        <v>1111</v>
      </c>
      <c r="B16232" s="1">
        <v>38510</v>
      </c>
      <c r="C16232" t="s">
        <v>1112</v>
      </c>
      <c r="D16232" t="s">
        <v>1156</v>
      </c>
      <c r="E16232" t="s">
        <v>1157</v>
      </c>
      <c r="G16232" s="6" t="s">
        <v>29</v>
      </c>
      <c r="H16232" t="s">
        <v>99</v>
      </c>
      <c r="I16232" t="s">
        <v>21</v>
      </c>
      <c r="J16232" t="s">
        <v>22</v>
      </c>
      <c r="K16232">
        <v>26.6</v>
      </c>
      <c r="L16232">
        <v>107</v>
      </c>
      <c r="M16232" t="s">
        <v>1117</v>
      </c>
      <c r="N16232">
        <v>107</v>
      </c>
      <c r="O16232" t="s">
        <v>24</v>
      </c>
      <c r="P16232" cm="1">
        <f t="array" ref="P16232">IF(Q16232&gt;0,INDEX(Q16232:Q37956,MATCH(TRUE,INDEX(Q16232:Q37956="",,),0)-1),"")</f>
        <v>6</v>
      </c>
      <c r="Q16232">
        <f t="shared" si="427"/>
        <v>1</v>
      </c>
      <c r="R16232">
        <f t="shared" si="425"/>
        <v>0</v>
      </c>
    </row>
    <row r="16233" spans="1:18" x14ac:dyDescent="0.3">
      <c r="A16233" t="s">
        <v>1111</v>
      </c>
      <c r="B16233" s="1">
        <v>38510</v>
      </c>
      <c r="C16233" t="s">
        <v>1112</v>
      </c>
      <c r="D16233" t="s">
        <v>1156</v>
      </c>
      <c r="E16233" t="s">
        <v>1157</v>
      </c>
      <c r="G16233" s="6" t="s">
        <v>29</v>
      </c>
      <c r="H16233" t="s">
        <v>99</v>
      </c>
      <c r="I16233" t="s">
        <v>26</v>
      </c>
      <c r="J16233" t="s">
        <v>27</v>
      </c>
      <c r="K16233">
        <v>418</v>
      </c>
      <c r="L16233">
        <v>8.4499999999999993</v>
      </c>
      <c r="M16233" t="s">
        <v>1117</v>
      </c>
      <c r="N16233">
        <v>8.4499999999999993</v>
      </c>
      <c r="O16233" t="s">
        <v>24</v>
      </c>
      <c r="P16233" cm="1">
        <f t="array" ref="P16233">IF(Q16233&gt;0,INDEX(Q16233:Q37957,MATCH(TRUE,INDEX(Q16233:Q37957="",,),0)-1),"")</f>
        <v>6</v>
      </c>
      <c r="Q16233">
        <f t="shared" si="427"/>
        <v>1</v>
      </c>
      <c r="R16233">
        <f t="shared" si="425"/>
        <v>0</v>
      </c>
    </row>
    <row r="16234" spans="1:18" x14ac:dyDescent="0.3">
      <c r="A16234" t="s">
        <v>1111</v>
      </c>
      <c r="B16234" s="1">
        <v>38510</v>
      </c>
      <c r="C16234" t="s">
        <v>1112</v>
      </c>
      <c r="D16234" t="s">
        <v>1156</v>
      </c>
      <c r="E16234" t="s">
        <v>1157</v>
      </c>
      <c r="G16234" s="6" t="s">
        <v>29</v>
      </c>
      <c r="H16234" t="s">
        <v>394</v>
      </c>
      <c r="I16234" t="s">
        <v>26</v>
      </c>
      <c r="J16234" t="s">
        <v>27</v>
      </c>
      <c r="K16234">
        <v>36</v>
      </c>
      <c r="L16234">
        <v>5.05</v>
      </c>
      <c r="M16234" t="s">
        <v>1117</v>
      </c>
      <c r="N16234">
        <v>5.05</v>
      </c>
      <c r="O16234" t="s">
        <v>24</v>
      </c>
      <c r="P16234" cm="1">
        <f t="array" ref="P16234">IF(Q16234&gt;0,INDEX(Q16234:Q37958,MATCH(TRUE,INDEX(Q16234:Q37958="",,),0)-1),"")</f>
        <v>6</v>
      </c>
      <c r="Q16234">
        <f t="shared" si="427"/>
        <v>1</v>
      </c>
      <c r="R16234">
        <f t="shared" si="425"/>
        <v>0</v>
      </c>
    </row>
    <row r="16235" spans="1:18" x14ac:dyDescent="0.3">
      <c r="A16235" t="s">
        <v>1111</v>
      </c>
      <c r="B16235" s="1">
        <v>38510</v>
      </c>
      <c r="C16235" t="s">
        <v>1112</v>
      </c>
      <c r="D16235" t="s">
        <v>1156</v>
      </c>
      <c r="E16235" t="s">
        <v>1157</v>
      </c>
      <c r="G16235" s="6" t="s">
        <v>29</v>
      </c>
      <c r="H16235" t="s">
        <v>63</v>
      </c>
      <c r="I16235" t="s">
        <v>26</v>
      </c>
      <c r="J16235" t="s">
        <v>27</v>
      </c>
      <c r="K16235">
        <v>87</v>
      </c>
      <c r="L16235">
        <v>13.35</v>
      </c>
      <c r="M16235" t="s">
        <v>1117</v>
      </c>
      <c r="N16235">
        <v>13.35</v>
      </c>
      <c r="O16235" t="s">
        <v>24</v>
      </c>
      <c r="P16235" cm="1">
        <f t="array" ref="P16235">IF(Q16235&gt;0,INDEX(Q16235:Q37959,MATCH(TRUE,INDEX(Q16235:Q37959="",,),0)-1),"")</f>
        <v>6</v>
      </c>
      <c r="Q16235">
        <f t="shared" si="427"/>
        <v>1</v>
      </c>
      <c r="R16235">
        <f t="shared" si="425"/>
        <v>0</v>
      </c>
    </row>
    <row r="16236" spans="1:18" x14ac:dyDescent="0.3">
      <c r="A16236" t="s">
        <v>1111</v>
      </c>
      <c r="B16236" s="1">
        <v>38510</v>
      </c>
      <c r="C16236" t="s">
        <v>1112</v>
      </c>
      <c r="D16236" t="s">
        <v>1156</v>
      </c>
      <c r="E16236" t="s">
        <v>1157</v>
      </c>
      <c r="G16236" t="s">
        <v>19</v>
      </c>
      <c r="H16236" t="s">
        <v>194</v>
      </c>
      <c r="I16236" t="s">
        <v>21</v>
      </c>
      <c r="J16236" t="s">
        <v>22</v>
      </c>
      <c r="K16236">
        <v>27.6</v>
      </c>
      <c r="L16236">
        <v>742</v>
      </c>
      <c r="M16236" t="s">
        <v>1118</v>
      </c>
      <c r="N16236">
        <v>1200</v>
      </c>
      <c r="P16236" cm="1">
        <f t="array" ref="P16236">IF(Q16236&gt;0,INDEX(Q16236:Q37960,MATCH(TRUE,INDEX(Q16236:Q37960="",,),0)-1),"")</f>
        <v>6</v>
      </c>
      <c r="Q16236">
        <f t="shared" si="427"/>
        <v>2</v>
      </c>
      <c r="R16236">
        <f t="shared" si="425"/>
        <v>0</v>
      </c>
    </row>
    <row r="16237" spans="1:18" x14ac:dyDescent="0.3">
      <c r="A16237" t="s">
        <v>1111</v>
      </c>
      <c r="B16237" s="1">
        <v>38510</v>
      </c>
      <c r="C16237" t="s">
        <v>1112</v>
      </c>
      <c r="D16237" t="s">
        <v>1156</v>
      </c>
      <c r="E16237" t="s">
        <v>1157</v>
      </c>
      <c r="G16237" t="s">
        <v>19</v>
      </c>
      <c r="H16237" t="s">
        <v>70</v>
      </c>
      <c r="I16237" t="s">
        <v>26</v>
      </c>
      <c r="J16237" t="s">
        <v>27</v>
      </c>
      <c r="K16237">
        <v>443</v>
      </c>
      <c r="L16237">
        <v>12.75</v>
      </c>
      <c r="M16237" t="s">
        <v>1118</v>
      </c>
      <c r="N16237">
        <v>37</v>
      </c>
      <c r="P16237" cm="1">
        <f t="array" ref="P16237">IF(Q16237&gt;0,INDEX(Q16237:Q37961,MATCH(TRUE,INDEX(Q16237:Q37961="",,),0)-1),"")</f>
        <v>6</v>
      </c>
      <c r="Q16237">
        <f t="shared" si="427"/>
        <v>2</v>
      </c>
      <c r="R16237">
        <f t="shared" si="425"/>
        <v>0</v>
      </c>
    </row>
    <row r="16238" spans="1:18" x14ac:dyDescent="0.3">
      <c r="A16238" t="s">
        <v>1111</v>
      </c>
      <c r="B16238" s="1">
        <v>38510</v>
      </c>
      <c r="C16238" t="s">
        <v>1112</v>
      </c>
      <c r="D16238" t="s">
        <v>1156</v>
      </c>
      <c r="E16238" t="s">
        <v>1157</v>
      </c>
      <c r="G16238" t="s">
        <v>19</v>
      </c>
      <c r="H16238" t="s">
        <v>64</v>
      </c>
      <c r="I16238" t="s">
        <v>26</v>
      </c>
      <c r="J16238" t="s">
        <v>27</v>
      </c>
      <c r="K16238">
        <v>908</v>
      </c>
      <c r="L16238">
        <v>11.3</v>
      </c>
      <c r="M16238" t="s">
        <v>1118</v>
      </c>
      <c r="N16238">
        <v>40.11</v>
      </c>
      <c r="P16238" cm="1">
        <f t="array" ref="P16238">IF(Q16238&gt;0,INDEX(Q16238:Q37962,MATCH(TRUE,INDEX(Q16238:Q37962="",,),0)-1),"")</f>
        <v>6</v>
      </c>
      <c r="Q16238">
        <f t="shared" si="427"/>
        <v>2</v>
      </c>
      <c r="R16238">
        <f t="shared" si="425"/>
        <v>0</v>
      </c>
    </row>
    <row r="16239" spans="1:18" x14ac:dyDescent="0.3">
      <c r="A16239" t="s">
        <v>1111</v>
      </c>
      <c r="B16239" s="1">
        <v>38510</v>
      </c>
      <c r="C16239" t="s">
        <v>1112</v>
      </c>
      <c r="D16239" t="s">
        <v>1156</v>
      </c>
      <c r="E16239" t="s">
        <v>1157</v>
      </c>
      <c r="G16239" s="6" t="s">
        <v>29</v>
      </c>
      <c r="H16239" t="s">
        <v>30</v>
      </c>
      <c r="I16239" t="s">
        <v>21</v>
      </c>
      <c r="J16239" t="s">
        <v>22</v>
      </c>
      <c r="K16239">
        <v>13.2</v>
      </c>
      <c r="L16239">
        <v>150</v>
      </c>
      <c r="M16239" t="s">
        <v>1118</v>
      </c>
      <c r="N16239">
        <v>150</v>
      </c>
      <c r="P16239" cm="1">
        <f t="array" ref="P16239">IF(Q16239&gt;0,INDEX(Q16239:Q37963,MATCH(TRUE,INDEX(Q16239:Q37963="",,),0)-1),"")</f>
        <v>6</v>
      </c>
      <c r="Q16239">
        <f t="shared" si="427"/>
        <v>2</v>
      </c>
      <c r="R16239">
        <f t="shared" si="425"/>
        <v>0</v>
      </c>
    </row>
    <row r="16240" spans="1:18" x14ac:dyDescent="0.3">
      <c r="A16240" t="s">
        <v>1111</v>
      </c>
      <c r="B16240" s="1">
        <v>38510</v>
      </c>
      <c r="C16240" t="s">
        <v>1112</v>
      </c>
      <c r="D16240" t="s">
        <v>1156</v>
      </c>
      <c r="E16240" t="s">
        <v>1157</v>
      </c>
      <c r="G16240" s="6" t="s">
        <v>29</v>
      </c>
      <c r="H16240" t="s">
        <v>196</v>
      </c>
      <c r="I16240" t="s">
        <v>21</v>
      </c>
      <c r="J16240" t="s">
        <v>22</v>
      </c>
      <c r="K16240">
        <v>18.2</v>
      </c>
      <c r="L16240">
        <v>206</v>
      </c>
      <c r="M16240" t="s">
        <v>1118</v>
      </c>
      <c r="N16240">
        <v>206</v>
      </c>
      <c r="P16240" cm="1">
        <f t="array" ref="P16240">IF(Q16240&gt;0,INDEX(Q16240:Q37964,MATCH(TRUE,INDEX(Q16240:Q37964="",,),0)-1),"")</f>
        <v>6</v>
      </c>
      <c r="Q16240">
        <f t="shared" si="427"/>
        <v>2</v>
      </c>
      <c r="R16240">
        <f t="shared" ref="R16240:R16303" si="428">IF(P16240="","",0)</f>
        <v>0</v>
      </c>
    </row>
    <row r="16241" spans="1:18" x14ac:dyDescent="0.3">
      <c r="A16241" t="s">
        <v>1111</v>
      </c>
      <c r="B16241" s="1">
        <v>38510</v>
      </c>
      <c r="C16241" t="s">
        <v>1112</v>
      </c>
      <c r="D16241" t="s">
        <v>1156</v>
      </c>
      <c r="E16241" t="s">
        <v>1157</v>
      </c>
      <c r="G16241" s="6" t="s">
        <v>29</v>
      </c>
      <c r="H16241" t="s">
        <v>406</v>
      </c>
      <c r="I16241" t="s">
        <v>21</v>
      </c>
      <c r="J16241" t="s">
        <v>22</v>
      </c>
      <c r="K16241">
        <v>3.2</v>
      </c>
      <c r="L16241">
        <v>76</v>
      </c>
      <c r="M16241" t="s">
        <v>1118</v>
      </c>
      <c r="N16241">
        <v>76</v>
      </c>
      <c r="P16241" cm="1">
        <f t="array" ref="P16241">IF(Q16241&gt;0,INDEX(Q16241:Q37965,MATCH(TRUE,INDEX(Q16241:Q37965="",,),0)-1),"")</f>
        <v>6</v>
      </c>
      <c r="Q16241">
        <f t="shared" si="427"/>
        <v>2</v>
      </c>
      <c r="R16241">
        <f t="shared" si="428"/>
        <v>0</v>
      </c>
    </row>
    <row r="16242" spans="1:18" x14ac:dyDescent="0.3">
      <c r="A16242" t="s">
        <v>1111</v>
      </c>
      <c r="B16242" s="1">
        <v>38510</v>
      </c>
      <c r="C16242" t="s">
        <v>1112</v>
      </c>
      <c r="D16242" t="s">
        <v>1156</v>
      </c>
      <c r="E16242" t="s">
        <v>1157</v>
      </c>
      <c r="G16242" s="6" t="s">
        <v>29</v>
      </c>
      <c r="H16242" t="s">
        <v>99</v>
      </c>
      <c r="I16242" t="s">
        <v>21</v>
      </c>
      <c r="J16242" t="s">
        <v>22</v>
      </c>
      <c r="K16242">
        <v>26.6</v>
      </c>
      <c r="L16242">
        <v>107</v>
      </c>
      <c r="M16242" t="s">
        <v>1118</v>
      </c>
      <c r="N16242">
        <v>107</v>
      </c>
      <c r="P16242" cm="1">
        <f t="array" ref="P16242">IF(Q16242&gt;0,INDEX(Q16242:Q37966,MATCH(TRUE,INDEX(Q16242:Q37966="",,),0)-1),"")</f>
        <v>6</v>
      </c>
      <c r="Q16242">
        <f t="shared" si="427"/>
        <v>2</v>
      </c>
      <c r="R16242">
        <f t="shared" si="428"/>
        <v>0</v>
      </c>
    </row>
    <row r="16243" spans="1:18" x14ac:dyDescent="0.3">
      <c r="A16243" t="s">
        <v>1111</v>
      </c>
      <c r="B16243" s="1">
        <v>38510</v>
      </c>
      <c r="C16243" t="s">
        <v>1112</v>
      </c>
      <c r="D16243" t="s">
        <v>1156</v>
      </c>
      <c r="E16243" t="s">
        <v>1157</v>
      </c>
      <c r="G16243" s="6" t="s">
        <v>29</v>
      </c>
      <c r="H16243" t="s">
        <v>99</v>
      </c>
      <c r="I16243" t="s">
        <v>26</v>
      </c>
      <c r="J16243" t="s">
        <v>27</v>
      </c>
      <c r="K16243">
        <v>418</v>
      </c>
      <c r="L16243">
        <v>8.4499999999999993</v>
      </c>
      <c r="M16243" t="s">
        <v>1118</v>
      </c>
      <c r="N16243">
        <v>8.4499999999999993</v>
      </c>
      <c r="P16243" cm="1">
        <f t="array" ref="P16243">IF(Q16243&gt;0,INDEX(Q16243:Q37967,MATCH(TRUE,INDEX(Q16243:Q37967="",,),0)-1),"")</f>
        <v>6</v>
      </c>
      <c r="Q16243">
        <f t="shared" si="427"/>
        <v>2</v>
      </c>
      <c r="R16243">
        <f t="shared" si="428"/>
        <v>0</v>
      </c>
    </row>
    <row r="16244" spans="1:18" x14ac:dyDescent="0.3">
      <c r="A16244" t="s">
        <v>1111</v>
      </c>
      <c r="B16244" s="1">
        <v>38510</v>
      </c>
      <c r="C16244" t="s">
        <v>1112</v>
      </c>
      <c r="D16244" t="s">
        <v>1156</v>
      </c>
      <c r="E16244" t="s">
        <v>1157</v>
      </c>
      <c r="G16244" s="6" t="s">
        <v>29</v>
      </c>
      <c r="H16244" t="s">
        <v>394</v>
      </c>
      <c r="I16244" t="s">
        <v>26</v>
      </c>
      <c r="J16244" t="s">
        <v>27</v>
      </c>
      <c r="K16244">
        <v>36</v>
      </c>
      <c r="L16244">
        <v>5.05</v>
      </c>
      <c r="M16244" t="s">
        <v>1118</v>
      </c>
      <c r="N16244">
        <v>5.05</v>
      </c>
      <c r="P16244" cm="1">
        <f t="array" ref="P16244">IF(Q16244&gt;0,INDEX(Q16244:Q37968,MATCH(TRUE,INDEX(Q16244:Q37968="",,),0)-1),"")</f>
        <v>6</v>
      </c>
      <c r="Q16244">
        <f t="shared" si="427"/>
        <v>2</v>
      </c>
      <c r="R16244">
        <f t="shared" si="428"/>
        <v>0</v>
      </c>
    </row>
    <row r="16245" spans="1:18" x14ac:dyDescent="0.3">
      <c r="A16245" t="s">
        <v>1111</v>
      </c>
      <c r="B16245" s="1">
        <v>38510</v>
      </c>
      <c r="C16245" t="s">
        <v>1112</v>
      </c>
      <c r="D16245" t="s">
        <v>1156</v>
      </c>
      <c r="E16245" t="s">
        <v>1157</v>
      </c>
      <c r="G16245" s="6" t="s">
        <v>29</v>
      </c>
      <c r="H16245" t="s">
        <v>63</v>
      </c>
      <c r="I16245" t="s">
        <v>26</v>
      </c>
      <c r="J16245" t="s">
        <v>27</v>
      </c>
      <c r="K16245">
        <v>87</v>
      </c>
      <c r="L16245">
        <v>13.35</v>
      </c>
      <c r="M16245" t="s">
        <v>1118</v>
      </c>
      <c r="N16245">
        <v>13.35</v>
      </c>
      <c r="P16245" cm="1">
        <f t="array" ref="P16245">IF(Q16245&gt;0,INDEX(Q16245:Q37969,MATCH(TRUE,INDEX(Q16245:Q37969="",,),0)-1),"")</f>
        <v>6</v>
      </c>
      <c r="Q16245">
        <f t="shared" si="427"/>
        <v>2</v>
      </c>
      <c r="R16245">
        <f t="shared" si="428"/>
        <v>0</v>
      </c>
    </row>
    <row r="16246" spans="1:18" x14ac:dyDescent="0.3">
      <c r="A16246" t="s">
        <v>1111</v>
      </c>
      <c r="B16246" s="1">
        <v>38510</v>
      </c>
      <c r="C16246" t="s">
        <v>1112</v>
      </c>
      <c r="D16246" t="s">
        <v>1156</v>
      </c>
      <c r="E16246" t="s">
        <v>1157</v>
      </c>
      <c r="G16246" t="s">
        <v>19</v>
      </c>
      <c r="H16246" t="s">
        <v>194</v>
      </c>
      <c r="I16246" t="s">
        <v>21</v>
      </c>
      <c r="J16246" t="s">
        <v>22</v>
      </c>
      <c r="K16246">
        <v>27.6</v>
      </c>
      <c r="L16246">
        <v>742</v>
      </c>
      <c r="M16246" t="s">
        <v>1133</v>
      </c>
      <c r="N16246">
        <v>1000</v>
      </c>
      <c r="P16246" cm="1">
        <f t="array" ref="P16246">IF(Q16246&gt;0,INDEX(Q16246:Q37970,MATCH(TRUE,INDEX(Q16246:Q37970="",,),0)-1),"")</f>
        <v>6</v>
      </c>
      <c r="Q16246">
        <f t="shared" si="427"/>
        <v>3</v>
      </c>
      <c r="R16246">
        <f t="shared" si="428"/>
        <v>0</v>
      </c>
    </row>
    <row r="16247" spans="1:18" x14ac:dyDescent="0.3">
      <c r="A16247" t="s">
        <v>1111</v>
      </c>
      <c r="B16247" s="1">
        <v>38510</v>
      </c>
      <c r="C16247" t="s">
        <v>1112</v>
      </c>
      <c r="D16247" t="s">
        <v>1156</v>
      </c>
      <c r="E16247" t="s">
        <v>1157</v>
      </c>
      <c r="G16247" t="s">
        <v>19</v>
      </c>
      <c r="H16247" t="s">
        <v>70</v>
      </c>
      <c r="I16247" t="s">
        <v>26</v>
      </c>
      <c r="J16247" t="s">
        <v>27</v>
      </c>
      <c r="K16247">
        <v>443</v>
      </c>
      <c r="L16247">
        <v>12.75</v>
      </c>
      <c r="M16247" t="s">
        <v>1133</v>
      </c>
      <c r="N16247">
        <v>35.96</v>
      </c>
      <c r="P16247" cm="1">
        <f t="array" ref="P16247">IF(Q16247&gt;0,INDEX(Q16247:Q37971,MATCH(TRUE,INDEX(Q16247:Q37971="",,),0)-1),"")</f>
        <v>6</v>
      </c>
      <c r="Q16247">
        <f t="shared" si="427"/>
        <v>3</v>
      </c>
      <c r="R16247">
        <f t="shared" si="428"/>
        <v>0</v>
      </c>
    </row>
    <row r="16248" spans="1:18" x14ac:dyDescent="0.3">
      <c r="A16248" t="s">
        <v>1111</v>
      </c>
      <c r="B16248" s="1">
        <v>38510</v>
      </c>
      <c r="C16248" t="s">
        <v>1112</v>
      </c>
      <c r="D16248" t="s">
        <v>1156</v>
      </c>
      <c r="E16248" t="s">
        <v>1157</v>
      </c>
      <c r="G16248" t="s">
        <v>19</v>
      </c>
      <c r="H16248" t="s">
        <v>64</v>
      </c>
      <c r="I16248" t="s">
        <v>26</v>
      </c>
      <c r="J16248" t="s">
        <v>27</v>
      </c>
      <c r="K16248">
        <v>908</v>
      </c>
      <c r="L16248">
        <v>11.3</v>
      </c>
      <c r="M16248" t="s">
        <v>1133</v>
      </c>
      <c r="N16248">
        <v>40</v>
      </c>
      <c r="P16248" cm="1">
        <f t="array" ref="P16248">IF(Q16248&gt;0,INDEX(Q16248:Q37972,MATCH(TRUE,INDEX(Q16248:Q37972="",,),0)-1),"")</f>
        <v>6</v>
      </c>
      <c r="Q16248">
        <f t="shared" si="427"/>
        <v>3</v>
      </c>
      <c r="R16248">
        <f t="shared" si="428"/>
        <v>0</v>
      </c>
    </row>
    <row r="16249" spans="1:18" x14ac:dyDescent="0.3">
      <c r="A16249" t="s">
        <v>1111</v>
      </c>
      <c r="B16249" s="1">
        <v>38510</v>
      </c>
      <c r="C16249" t="s">
        <v>1112</v>
      </c>
      <c r="D16249" t="s">
        <v>1156</v>
      </c>
      <c r="E16249" t="s">
        <v>1157</v>
      </c>
      <c r="G16249" s="6" t="s">
        <v>29</v>
      </c>
      <c r="H16249" t="s">
        <v>30</v>
      </c>
      <c r="I16249" t="s">
        <v>21</v>
      </c>
      <c r="J16249" t="s">
        <v>22</v>
      </c>
      <c r="K16249">
        <v>13.2</v>
      </c>
      <c r="L16249">
        <v>150</v>
      </c>
      <c r="M16249" t="s">
        <v>1133</v>
      </c>
      <c r="N16249">
        <v>150</v>
      </c>
      <c r="P16249" cm="1">
        <f t="array" ref="P16249">IF(Q16249&gt;0,INDEX(Q16249:Q37973,MATCH(TRUE,INDEX(Q16249:Q37973="",,),0)-1),"")</f>
        <v>6</v>
      </c>
      <c r="Q16249">
        <f t="shared" si="427"/>
        <v>3</v>
      </c>
      <c r="R16249">
        <f t="shared" si="428"/>
        <v>0</v>
      </c>
    </row>
    <row r="16250" spans="1:18" x14ac:dyDescent="0.3">
      <c r="A16250" t="s">
        <v>1111</v>
      </c>
      <c r="B16250" s="1">
        <v>38510</v>
      </c>
      <c r="C16250" t="s">
        <v>1112</v>
      </c>
      <c r="D16250" t="s">
        <v>1156</v>
      </c>
      <c r="E16250" t="s">
        <v>1157</v>
      </c>
      <c r="G16250" s="6" t="s">
        <v>29</v>
      </c>
      <c r="H16250" t="s">
        <v>196</v>
      </c>
      <c r="I16250" t="s">
        <v>21</v>
      </c>
      <c r="J16250" t="s">
        <v>22</v>
      </c>
      <c r="K16250">
        <v>18.2</v>
      </c>
      <c r="L16250">
        <v>206</v>
      </c>
      <c r="M16250" t="s">
        <v>1133</v>
      </c>
      <c r="N16250">
        <v>206</v>
      </c>
      <c r="P16250" cm="1">
        <f t="array" ref="P16250">IF(Q16250&gt;0,INDEX(Q16250:Q37974,MATCH(TRUE,INDEX(Q16250:Q37974="",,),0)-1),"")</f>
        <v>6</v>
      </c>
      <c r="Q16250">
        <f t="shared" si="427"/>
        <v>3</v>
      </c>
      <c r="R16250">
        <f t="shared" si="428"/>
        <v>0</v>
      </c>
    </row>
    <row r="16251" spans="1:18" x14ac:dyDescent="0.3">
      <c r="A16251" t="s">
        <v>1111</v>
      </c>
      <c r="B16251" s="1">
        <v>38510</v>
      </c>
      <c r="C16251" t="s">
        <v>1112</v>
      </c>
      <c r="D16251" t="s">
        <v>1156</v>
      </c>
      <c r="E16251" t="s">
        <v>1157</v>
      </c>
      <c r="G16251" s="6" t="s">
        <v>29</v>
      </c>
      <c r="H16251" t="s">
        <v>406</v>
      </c>
      <c r="I16251" t="s">
        <v>21</v>
      </c>
      <c r="J16251" t="s">
        <v>22</v>
      </c>
      <c r="K16251">
        <v>3.2</v>
      </c>
      <c r="L16251">
        <v>76</v>
      </c>
      <c r="M16251" t="s">
        <v>1133</v>
      </c>
      <c r="N16251">
        <v>76</v>
      </c>
      <c r="P16251" cm="1">
        <f t="array" ref="P16251">IF(Q16251&gt;0,INDEX(Q16251:Q37975,MATCH(TRUE,INDEX(Q16251:Q37975="",,),0)-1),"")</f>
        <v>6</v>
      </c>
      <c r="Q16251">
        <f t="shared" si="427"/>
        <v>3</v>
      </c>
      <c r="R16251">
        <f t="shared" si="428"/>
        <v>0</v>
      </c>
    </row>
    <row r="16252" spans="1:18" x14ac:dyDescent="0.3">
      <c r="A16252" t="s">
        <v>1111</v>
      </c>
      <c r="B16252" s="1">
        <v>38510</v>
      </c>
      <c r="C16252" t="s">
        <v>1112</v>
      </c>
      <c r="D16252" t="s">
        <v>1156</v>
      </c>
      <c r="E16252" t="s">
        <v>1157</v>
      </c>
      <c r="G16252" s="6" t="s">
        <v>29</v>
      </c>
      <c r="H16252" t="s">
        <v>99</v>
      </c>
      <c r="I16252" t="s">
        <v>21</v>
      </c>
      <c r="J16252" t="s">
        <v>22</v>
      </c>
      <c r="K16252">
        <v>26.6</v>
      </c>
      <c r="L16252">
        <v>107</v>
      </c>
      <c r="M16252" t="s">
        <v>1133</v>
      </c>
      <c r="N16252">
        <v>107</v>
      </c>
      <c r="P16252" cm="1">
        <f t="array" ref="P16252">IF(Q16252&gt;0,INDEX(Q16252:Q37976,MATCH(TRUE,INDEX(Q16252:Q37976="",,),0)-1),"")</f>
        <v>6</v>
      </c>
      <c r="Q16252">
        <f t="shared" si="427"/>
        <v>3</v>
      </c>
      <c r="R16252">
        <f t="shared" si="428"/>
        <v>0</v>
      </c>
    </row>
    <row r="16253" spans="1:18" x14ac:dyDescent="0.3">
      <c r="A16253" t="s">
        <v>1111</v>
      </c>
      <c r="B16253" s="1">
        <v>38510</v>
      </c>
      <c r="C16253" t="s">
        <v>1112</v>
      </c>
      <c r="D16253" t="s">
        <v>1156</v>
      </c>
      <c r="E16253" t="s">
        <v>1157</v>
      </c>
      <c r="G16253" s="6" t="s">
        <v>29</v>
      </c>
      <c r="H16253" t="s">
        <v>99</v>
      </c>
      <c r="I16253" t="s">
        <v>26</v>
      </c>
      <c r="J16253" t="s">
        <v>27</v>
      </c>
      <c r="K16253">
        <v>418</v>
      </c>
      <c r="L16253">
        <v>8.4499999999999993</v>
      </c>
      <c r="M16253" t="s">
        <v>1133</v>
      </c>
      <c r="N16253">
        <v>8.4499999999999993</v>
      </c>
      <c r="P16253" cm="1">
        <f t="array" ref="P16253">IF(Q16253&gt;0,INDEX(Q16253:Q37977,MATCH(TRUE,INDEX(Q16253:Q37977="",,),0)-1),"")</f>
        <v>6</v>
      </c>
      <c r="Q16253">
        <f t="shared" si="427"/>
        <v>3</v>
      </c>
      <c r="R16253">
        <f t="shared" si="428"/>
        <v>0</v>
      </c>
    </row>
    <row r="16254" spans="1:18" x14ac:dyDescent="0.3">
      <c r="A16254" t="s">
        <v>1111</v>
      </c>
      <c r="B16254" s="1">
        <v>38510</v>
      </c>
      <c r="C16254" t="s">
        <v>1112</v>
      </c>
      <c r="D16254" t="s">
        <v>1156</v>
      </c>
      <c r="E16254" t="s">
        <v>1157</v>
      </c>
      <c r="G16254" s="6" t="s">
        <v>29</v>
      </c>
      <c r="H16254" t="s">
        <v>394</v>
      </c>
      <c r="I16254" t="s">
        <v>26</v>
      </c>
      <c r="J16254" t="s">
        <v>27</v>
      </c>
      <c r="K16254">
        <v>36</v>
      </c>
      <c r="L16254">
        <v>5.05</v>
      </c>
      <c r="M16254" t="s">
        <v>1133</v>
      </c>
      <c r="N16254">
        <v>5.05</v>
      </c>
      <c r="P16254" cm="1">
        <f t="array" ref="P16254">IF(Q16254&gt;0,INDEX(Q16254:Q37978,MATCH(TRUE,INDEX(Q16254:Q37978="",,),0)-1),"")</f>
        <v>6</v>
      </c>
      <c r="Q16254">
        <f t="shared" si="427"/>
        <v>3</v>
      </c>
      <c r="R16254">
        <f t="shared" si="428"/>
        <v>0</v>
      </c>
    </row>
    <row r="16255" spans="1:18" x14ac:dyDescent="0.3">
      <c r="A16255" t="s">
        <v>1111</v>
      </c>
      <c r="B16255" s="1">
        <v>38510</v>
      </c>
      <c r="C16255" t="s">
        <v>1112</v>
      </c>
      <c r="D16255" t="s">
        <v>1156</v>
      </c>
      <c r="E16255" t="s">
        <v>1157</v>
      </c>
      <c r="G16255" s="6" t="s">
        <v>29</v>
      </c>
      <c r="H16255" t="s">
        <v>63</v>
      </c>
      <c r="I16255" t="s">
        <v>26</v>
      </c>
      <c r="J16255" t="s">
        <v>27</v>
      </c>
      <c r="K16255">
        <v>87</v>
      </c>
      <c r="L16255">
        <v>13.35</v>
      </c>
      <c r="M16255" t="s">
        <v>1133</v>
      </c>
      <c r="N16255">
        <v>13.35</v>
      </c>
      <c r="P16255" cm="1">
        <f t="array" ref="P16255">IF(Q16255&gt;0,INDEX(Q16255:Q37979,MATCH(TRUE,INDEX(Q16255:Q37979="",,),0)-1),"")</f>
        <v>6</v>
      </c>
      <c r="Q16255">
        <f t="shared" si="427"/>
        <v>3</v>
      </c>
      <c r="R16255">
        <f t="shared" si="428"/>
        <v>0</v>
      </c>
    </row>
    <row r="16256" spans="1:18" x14ac:dyDescent="0.3">
      <c r="A16256" t="s">
        <v>1111</v>
      </c>
      <c r="B16256" s="1">
        <v>38510</v>
      </c>
      <c r="C16256" t="s">
        <v>1112</v>
      </c>
      <c r="D16256" t="s">
        <v>1156</v>
      </c>
      <c r="E16256" t="s">
        <v>1157</v>
      </c>
      <c r="G16256" t="s">
        <v>19</v>
      </c>
      <c r="H16256" t="s">
        <v>194</v>
      </c>
      <c r="I16256" t="s">
        <v>21</v>
      </c>
      <c r="J16256" t="s">
        <v>22</v>
      </c>
      <c r="K16256">
        <v>27.6</v>
      </c>
      <c r="L16256">
        <v>742</v>
      </c>
      <c r="M16256" t="s">
        <v>1122</v>
      </c>
      <c r="N16256">
        <v>1050</v>
      </c>
      <c r="P16256" cm="1">
        <f t="array" ref="P16256">IF(Q16256&gt;0,INDEX(Q16256:Q37980,MATCH(TRUE,INDEX(Q16256:Q37980="",,),0)-1),"")</f>
        <v>6</v>
      </c>
      <c r="Q16256">
        <f t="shared" si="427"/>
        <v>4</v>
      </c>
      <c r="R16256">
        <f t="shared" si="428"/>
        <v>0</v>
      </c>
    </row>
    <row r="16257" spans="1:18" x14ac:dyDescent="0.3">
      <c r="A16257" t="s">
        <v>1111</v>
      </c>
      <c r="B16257" s="1">
        <v>38510</v>
      </c>
      <c r="C16257" t="s">
        <v>1112</v>
      </c>
      <c r="D16257" t="s">
        <v>1156</v>
      </c>
      <c r="E16257" t="s">
        <v>1157</v>
      </c>
      <c r="G16257" t="s">
        <v>19</v>
      </c>
      <c r="H16257" t="s">
        <v>70</v>
      </c>
      <c r="I16257" t="s">
        <v>26</v>
      </c>
      <c r="J16257" t="s">
        <v>27</v>
      </c>
      <c r="K16257">
        <v>443</v>
      </c>
      <c r="L16257">
        <v>12.75</v>
      </c>
      <c r="M16257" t="s">
        <v>1122</v>
      </c>
      <c r="N16257">
        <v>30</v>
      </c>
      <c r="P16257" cm="1">
        <f t="array" ref="P16257">IF(Q16257&gt;0,INDEX(Q16257:Q37981,MATCH(TRUE,INDEX(Q16257:Q37981="",,),0)-1),"")</f>
        <v>6</v>
      </c>
      <c r="Q16257">
        <f t="shared" si="427"/>
        <v>4</v>
      </c>
      <c r="R16257">
        <f t="shared" si="428"/>
        <v>0</v>
      </c>
    </row>
    <row r="16258" spans="1:18" x14ac:dyDescent="0.3">
      <c r="A16258" t="s">
        <v>1111</v>
      </c>
      <c r="B16258" s="1">
        <v>38510</v>
      </c>
      <c r="C16258" t="s">
        <v>1112</v>
      </c>
      <c r="D16258" t="s">
        <v>1156</v>
      </c>
      <c r="E16258" t="s">
        <v>1157</v>
      </c>
      <c r="G16258" t="s">
        <v>19</v>
      </c>
      <c r="H16258" t="s">
        <v>64</v>
      </c>
      <c r="I16258" t="s">
        <v>26</v>
      </c>
      <c r="J16258" t="s">
        <v>27</v>
      </c>
      <c r="K16258">
        <v>908</v>
      </c>
      <c r="L16258">
        <v>11.3</v>
      </c>
      <c r="M16258" t="s">
        <v>1122</v>
      </c>
      <c r="N16258">
        <v>40</v>
      </c>
      <c r="P16258" cm="1">
        <f t="array" ref="P16258">IF(Q16258&gt;0,INDEX(Q16258:Q37982,MATCH(TRUE,INDEX(Q16258:Q37982="",,),0)-1),"")</f>
        <v>6</v>
      </c>
      <c r="Q16258">
        <f t="shared" si="427"/>
        <v>4</v>
      </c>
      <c r="R16258">
        <f t="shared" si="428"/>
        <v>0</v>
      </c>
    </row>
    <row r="16259" spans="1:18" x14ac:dyDescent="0.3">
      <c r="A16259" t="s">
        <v>1111</v>
      </c>
      <c r="B16259" s="1">
        <v>38510</v>
      </c>
      <c r="C16259" t="s">
        <v>1112</v>
      </c>
      <c r="D16259" t="s">
        <v>1156</v>
      </c>
      <c r="E16259" t="s">
        <v>1157</v>
      </c>
      <c r="G16259" s="6" t="s">
        <v>29</v>
      </c>
      <c r="H16259" t="s">
        <v>30</v>
      </c>
      <c r="I16259" t="s">
        <v>21</v>
      </c>
      <c r="J16259" t="s">
        <v>22</v>
      </c>
      <c r="K16259">
        <v>13.2</v>
      </c>
      <c r="L16259">
        <v>150</v>
      </c>
      <c r="M16259" t="s">
        <v>1122</v>
      </c>
      <c r="N16259">
        <v>150</v>
      </c>
      <c r="P16259" cm="1">
        <f t="array" ref="P16259">IF(Q16259&gt;0,INDEX(Q16259:Q37983,MATCH(TRUE,INDEX(Q16259:Q37983="",,),0)-1),"")</f>
        <v>6</v>
      </c>
      <c r="Q16259">
        <f t="shared" si="427"/>
        <v>4</v>
      </c>
      <c r="R16259">
        <f t="shared" si="428"/>
        <v>0</v>
      </c>
    </row>
    <row r="16260" spans="1:18" x14ac:dyDescent="0.3">
      <c r="A16260" t="s">
        <v>1111</v>
      </c>
      <c r="B16260" s="1">
        <v>38510</v>
      </c>
      <c r="C16260" t="s">
        <v>1112</v>
      </c>
      <c r="D16260" t="s">
        <v>1156</v>
      </c>
      <c r="E16260" t="s">
        <v>1157</v>
      </c>
      <c r="G16260" s="6" t="s">
        <v>29</v>
      </c>
      <c r="H16260" t="s">
        <v>196</v>
      </c>
      <c r="I16260" t="s">
        <v>21</v>
      </c>
      <c r="J16260" t="s">
        <v>22</v>
      </c>
      <c r="K16260">
        <v>18.2</v>
      </c>
      <c r="L16260">
        <v>206</v>
      </c>
      <c r="M16260" t="s">
        <v>1122</v>
      </c>
      <c r="N16260">
        <v>206</v>
      </c>
      <c r="P16260" cm="1">
        <f t="array" ref="P16260">IF(Q16260&gt;0,INDEX(Q16260:Q37984,MATCH(TRUE,INDEX(Q16260:Q37984="",,),0)-1),"")</f>
        <v>6</v>
      </c>
      <c r="Q16260">
        <f t="shared" si="427"/>
        <v>4</v>
      </c>
      <c r="R16260">
        <f t="shared" si="428"/>
        <v>0</v>
      </c>
    </row>
    <row r="16261" spans="1:18" x14ac:dyDescent="0.3">
      <c r="A16261" t="s">
        <v>1111</v>
      </c>
      <c r="B16261" s="1">
        <v>38510</v>
      </c>
      <c r="C16261" t="s">
        <v>1112</v>
      </c>
      <c r="D16261" t="s">
        <v>1156</v>
      </c>
      <c r="E16261" t="s">
        <v>1157</v>
      </c>
      <c r="G16261" s="6" t="s">
        <v>29</v>
      </c>
      <c r="H16261" t="s">
        <v>406</v>
      </c>
      <c r="I16261" t="s">
        <v>21</v>
      </c>
      <c r="J16261" t="s">
        <v>22</v>
      </c>
      <c r="K16261">
        <v>3.2</v>
      </c>
      <c r="L16261">
        <v>76</v>
      </c>
      <c r="M16261" t="s">
        <v>1122</v>
      </c>
      <c r="N16261">
        <v>76</v>
      </c>
      <c r="P16261" cm="1">
        <f t="array" ref="P16261">IF(Q16261&gt;0,INDEX(Q16261:Q37985,MATCH(TRUE,INDEX(Q16261:Q37985="",,),0)-1),"")</f>
        <v>6</v>
      </c>
      <c r="Q16261">
        <f t="shared" si="427"/>
        <v>4</v>
      </c>
      <c r="R16261">
        <f t="shared" si="428"/>
        <v>0</v>
      </c>
    </row>
    <row r="16262" spans="1:18" x14ac:dyDescent="0.3">
      <c r="A16262" t="s">
        <v>1111</v>
      </c>
      <c r="B16262" s="1">
        <v>38510</v>
      </c>
      <c r="C16262" t="s">
        <v>1112</v>
      </c>
      <c r="D16262" t="s">
        <v>1156</v>
      </c>
      <c r="E16262" t="s">
        <v>1157</v>
      </c>
      <c r="G16262" s="6" t="s">
        <v>29</v>
      </c>
      <c r="H16262" t="s">
        <v>99</v>
      </c>
      <c r="I16262" t="s">
        <v>21</v>
      </c>
      <c r="J16262" t="s">
        <v>22</v>
      </c>
      <c r="K16262">
        <v>26.6</v>
      </c>
      <c r="L16262">
        <v>107</v>
      </c>
      <c r="M16262" t="s">
        <v>1122</v>
      </c>
      <c r="N16262">
        <v>107</v>
      </c>
      <c r="P16262" cm="1">
        <f t="array" ref="P16262">IF(Q16262&gt;0,INDEX(Q16262:Q37986,MATCH(TRUE,INDEX(Q16262:Q37986="",,),0)-1),"")</f>
        <v>6</v>
      </c>
      <c r="Q16262">
        <f t="shared" si="427"/>
        <v>4</v>
      </c>
      <c r="R16262">
        <f t="shared" si="428"/>
        <v>0</v>
      </c>
    </row>
    <row r="16263" spans="1:18" x14ac:dyDescent="0.3">
      <c r="A16263" t="s">
        <v>1111</v>
      </c>
      <c r="B16263" s="1">
        <v>38510</v>
      </c>
      <c r="C16263" t="s">
        <v>1112</v>
      </c>
      <c r="D16263" t="s">
        <v>1156</v>
      </c>
      <c r="E16263" t="s">
        <v>1157</v>
      </c>
      <c r="G16263" s="6" t="s">
        <v>29</v>
      </c>
      <c r="H16263" t="s">
        <v>99</v>
      </c>
      <c r="I16263" t="s">
        <v>26</v>
      </c>
      <c r="J16263" t="s">
        <v>27</v>
      </c>
      <c r="K16263">
        <v>418</v>
      </c>
      <c r="L16263">
        <v>8.4499999999999993</v>
      </c>
      <c r="M16263" t="s">
        <v>1122</v>
      </c>
      <c r="N16263">
        <v>8.4499999999999993</v>
      </c>
      <c r="P16263" cm="1">
        <f t="array" ref="P16263">IF(Q16263&gt;0,INDEX(Q16263:Q37987,MATCH(TRUE,INDEX(Q16263:Q37987="",,),0)-1),"")</f>
        <v>6</v>
      </c>
      <c r="Q16263">
        <f t="shared" si="427"/>
        <v>4</v>
      </c>
      <c r="R16263">
        <f t="shared" si="428"/>
        <v>0</v>
      </c>
    </row>
    <row r="16264" spans="1:18" x14ac:dyDescent="0.3">
      <c r="A16264" t="s">
        <v>1111</v>
      </c>
      <c r="B16264" s="1">
        <v>38510</v>
      </c>
      <c r="C16264" t="s">
        <v>1112</v>
      </c>
      <c r="D16264" t="s">
        <v>1156</v>
      </c>
      <c r="E16264" t="s">
        <v>1157</v>
      </c>
      <c r="G16264" s="6" t="s">
        <v>29</v>
      </c>
      <c r="H16264" t="s">
        <v>394</v>
      </c>
      <c r="I16264" t="s">
        <v>26</v>
      </c>
      <c r="J16264" t="s">
        <v>27</v>
      </c>
      <c r="K16264">
        <v>36</v>
      </c>
      <c r="L16264">
        <v>5.05</v>
      </c>
      <c r="M16264" t="s">
        <v>1122</v>
      </c>
      <c r="N16264">
        <v>5.05</v>
      </c>
      <c r="P16264" cm="1">
        <f t="array" ref="P16264">IF(Q16264&gt;0,INDEX(Q16264:Q37988,MATCH(TRUE,INDEX(Q16264:Q37988="",,),0)-1),"")</f>
        <v>6</v>
      </c>
      <c r="Q16264">
        <f t="shared" si="427"/>
        <v>4</v>
      </c>
      <c r="R16264">
        <f t="shared" si="428"/>
        <v>0</v>
      </c>
    </row>
    <row r="16265" spans="1:18" x14ac:dyDescent="0.3">
      <c r="A16265" t="s">
        <v>1111</v>
      </c>
      <c r="B16265" s="1">
        <v>38510</v>
      </c>
      <c r="C16265" t="s">
        <v>1112</v>
      </c>
      <c r="D16265" t="s">
        <v>1156</v>
      </c>
      <c r="E16265" t="s">
        <v>1157</v>
      </c>
      <c r="G16265" s="6" t="s">
        <v>29</v>
      </c>
      <c r="H16265" t="s">
        <v>63</v>
      </c>
      <c r="I16265" t="s">
        <v>26</v>
      </c>
      <c r="J16265" t="s">
        <v>27</v>
      </c>
      <c r="K16265">
        <v>87</v>
      </c>
      <c r="L16265">
        <v>13.35</v>
      </c>
      <c r="M16265" t="s">
        <v>1122</v>
      </c>
      <c r="N16265">
        <v>13.35</v>
      </c>
      <c r="P16265" cm="1">
        <f t="array" ref="P16265">IF(Q16265&gt;0,INDEX(Q16265:Q37989,MATCH(TRUE,INDEX(Q16265:Q37989="",,),0)-1),"")</f>
        <v>6</v>
      </c>
      <c r="Q16265">
        <f t="shared" si="427"/>
        <v>4</v>
      </c>
      <c r="R16265">
        <f t="shared" si="428"/>
        <v>0</v>
      </c>
    </row>
    <row r="16266" spans="1:18" x14ac:dyDescent="0.3">
      <c r="A16266" t="s">
        <v>1111</v>
      </c>
      <c r="B16266" s="1">
        <v>38510</v>
      </c>
      <c r="C16266" t="s">
        <v>1112</v>
      </c>
      <c r="D16266" t="s">
        <v>1156</v>
      </c>
      <c r="E16266" t="s">
        <v>1157</v>
      </c>
      <c r="G16266" t="s">
        <v>19</v>
      </c>
      <c r="H16266" t="s">
        <v>194</v>
      </c>
      <c r="I16266" t="s">
        <v>21</v>
      </c>
      <c r="J16266" t="s">
        <v>22</v>
      </c>
      <c r="K16266">
        <v>27.6</v>
      </c>
      <c r="L16266">
        <v>742</v>
      </c>
      <c r="M16266" t="s">
        <v>1115</v>
      </c>
      <c r="N16266">
        <v>946</v>
      </c>
      <c r="P16266" cm="1">
        <f t="array" ref="P16266">IF(Q16266&gt;0,INDEX(Q16266:Q37990,MATCH(TRUE,INDEX(Q16266:Q37990="",,),0)-1),"")</f>
        <v>6</v>
      </c>
      <c r="Q16266">
        <f t="shared" si="427"/>
        <v>5</v>
      </c>
      <c r="R16266">
        <f t="shared" si="428"/>
        <v>0</v>
      </c>
    </row>
    <row r="16267" spans="1:18" x14ac:dyDescent="0.3">
      <c r="A16267" t="s">
        <v>1111</v>
      </c>
      <c r="B16267" s="1">
        <v>38510</v>
      </c>
      <c r="C16267" t="s">
        <v>1112</v>
      </c>
      <c r="D16267" t="s">
        <v>1156</v>
      </c>
      <c r="E16267" t="s">
        <v>1157</v>
      </c>
      <c r="G16267" t="s">
        <v>19</v>
      </c>
      <c r="H16267" t="s">
        <v>70</v>
      </c>
      <c r="I16267" t="s">
        <v>26</v>
      </c>
      <c r="J16267" t="s">
        <v>27</v>
      </c>
      <c r="K16267">
        <v>443</v>
      </c>
      <c r="L16267">
        <v>12.75</v>
      </c>
      <c r="M16267" t="s">
        <v>1115</v>
      </c>
      <c r="N16267">
        <v>26.15</v>
      </c>
      <c r="P16267" cm="1">
        <f t="array" ref="P16267">IF(Q16267&gt;0,INDEX(Q16267:Q37991,MATCH(TRUE,INDEX(Q16267:Q37991="",,),0)-1),"")</f>
        <v>6</v>
      </c>
      <c r="Q16267">
        <f t="shared" si="427"/>
        <v>5</v>
      </c>
      <c r="R16267">
        <f t="shared" si="428"/>
        <v>0</v>
      </c>
    </row>
    <row r="16268" spans="1:18" x14ac:dyDescent="0.3">
      <c r="A16268" t="s">
        <v>1111</v>
      </c>
      <c r="B16268" s="1">
        <v>38510</v>
      </c>
      <c r="C16268" t="s">
        <v>1112</v>
      </c>
      <c r="D16268" t="s">
        <v>1156</v>
      </c>
      <c r="E16268" t="s">
        <v>1157</v>
      </c>
      <c r="G16268" t="s">
        <v>19</v>
      </c>
      <c r="H16268" t="s">
        <v>64</v>
      </c>
      <c r="I16268" t="s">
        <v>26</v>
      </c>
      <c r="J16268" t="s">
        <v>27</v>
      </c>
      <c r="K16268">
        <v>908</v>
      </c>
      <c r="L16268">
        <v>11.3</v>
      </c>
      <c r="M16268" t="s">
        <v>1115</v>
      </c>
      <c r="N16268">
        <v>44.1</v>
      </c>
      <c r="P16268" cm="1">
        <f t="array" ref="P16268">IF(Q16268&gt;0,INDEX(Q16268:Q37992,MATCH(TRUE,INDEX(Q16268:Q37992="",,),0)-1),"")</f>
        <v>6</v>
      </c>
      <c r="Q16268">
        <f t="shared" si="427"/>
        <v>5</v>
      </c>
      <c r="R16268">
        <f t="shared" si="428"/>
        <v>0</v>
      </c>
    </row>
    <row r="16269" spans="1:18" x14ac:dyDescent="0.3">
      <c r="A16269" t="s">
        <v>1111</v>
      </c>
      <c r="B16269" s="1">
        <v>38510</v>
      </c>
      <c r="C16269" t="s">
        <v>1112</v>
      </c>
      <c r="D16269" t="s">
        <v>1156</v>
      </c>
      <c r="E16269" t="s">
        <v>1157</v>
      </c>
      <c r="G16269" s="6" t="s">
        <v>29</v>
      </c>
      <c r="H16269" t="s">
        <v>30</v>
      </c>
      <c r="I16269" t="s">
        <v>21</v>
      </c>
      <c r="J16269" t="s">
        <v>22</v>
      </c>
      <c r="K16269">
        <v>13.2</v>
      </c>
      <c r="L16269">
        <v>150</v>
      </c>
      <c r="M16269" t="s">
        <v>1115</v>
      </c>
      <c r="N16269">
        <v>150</v>
      </c>
      <c r="P16269" cm="1">
        <f t="array" ref="P16269">IF(Q16269&gt;0,INDEX(Q16269:Q37993,MATCH(TRUE,INDEX(Q16269:Q37993="",,),0)-1),"")</f>
        <v>6</v>
      </c>
      <c r="Q16269">
        <f t="shared" si="427"/>
        <v>5</v>
      </c>
      <c r="R16269">
        <f t="shared" si="428"/>
        <v>0</v>
      </c>
    </row>
    <row r="16270" spans="1:18" x14ac:dyDescent="0.3">
      <c r="A16270" t="s">
        <v>1111</v>
      </c>
      <c r="B16270" s="1">
        <v>38510</v>
      </c>
      <c r="C16270" t="s">
        <v>1112</v>
      </c>
      <c r="D16270" t="s">
        <v>1156</v>
      </c>
      <c r="E16270" t="s">
        <v>1157</v>
      </c>
      <c r="G16270" s="6" t="s">
        <v>29</v>
      </c>
      <c r="H16270" t="s">
        <v>196</v>
      </c>
      <c r="I16270" t="s">
        <v>21</v>
      </c>
      <c r="J16270" t="s">
        <v>22</v>
      </c>
      <c r="K16270">
        <v>18.2</v>
      </c>
      <c r="L16270">
        <v>206</v>
      </c>
      <c r="M16270" t="s">
        <v>1115</v>
      </c>
      <c r="N16270">
        <v>206</v>
      </c>
      <c r="P16270" cm="1">
        <f t="array" ref="P16270">IF(Q16270&gt;0,INDEX(Q16270:Q37994,MATCH(TRUE,INDEX(Q16270:Q37994="",,),0)-1),"")</f>
        <v>6</v>
      </c>
      <c r="Q16270">
        <f t="shared" si="427"/>
        <v>5</v>
      </c>
      <c r="R16270">
        <f t="shared" si="428"/>
        <v>0</v>
      </c>
    </row>
    <row r="16271" spans="1:18" x14ac:dyDescent="0.3">
      <c r="A16271" t="s">
        <v>1111</v>
      </c>
      <c r="B16271" s="1">
        <v>38510</v>
      </c>
      <c r="C16271" t="s">
        <v>1112</v>
      </c>
      <c r="D16271" t="s">
        <v>1156</v>
      </c>
      <c r="E16271" t="s">
        <v>1157</v>
      </c>
      <c r="G16271" s="6" t="s">
        <v>29</v>
      </c>
      <c r="H16271" t="s">
        <v>406</v>
      </c>
      <c r="I16271" t="s">
        <v>21</v>
      </c>
      <c r="J16271" t="s">
        <v>22</v>
      </c>
      <c r="K16271">
        <v>3.2</v>
      </c>
      <c r="L16271">
        <v>76</v>
      </c>
      <c r="M16271" t="s">
        <v>1115</v>
      </c>
      <c r="N16271">
        <v>76</v>
      </c>
      <c r="P16271" cm="1">
        <f t="array" ref="P16271">IF(Q16271&gt;0,INDEX(Q16271:Q37995,MATCH(TRUE,INDEX(Q16271:Q37995="",,),0)-1),"")</f>
        <v>6</v>
      </c>
      <c r="Q16271">
        <f t="shared" si="427"/>
        <v>5</v>
      </c>
      <c r="R16271">
        <f t="shared" si="428"/>
        <v>0</v>
      </c>
    </row>
    <row r="16272" spans="1:18" x14ac:dyDescent="0.3">
      <c r="A16272" t="s">
        <v>1111</v>
      </c>
      <c r="B16272" s="1">
        <v>38510</v>
      </c>
      <c r="C16272" t="s">
        <v>1112</v>
      </c>
      <c r="D16272" t="s">
        <v>1156</v>
      </c>
      <c r="E16272" t="s">
        <v>1157</v>
      </c>
      <c r="G16272" s="6" t="s">
        <v>29</v>
      </c>
      <c r="H16272" t="s">
        <v>99</v>
      </c>
      <c r="I16272" t="s">
        <v>21</v>
      </c>
      <c r="J16272" t="s">
        <v>22</v>
      </c>
      <c r="K16272">
        <v>26.6</v>
      </c>
      <c r="L16272">
        <v>107</v>
      </c>
      <c r="M16272" t="s">
        <v>1115</v>
      </c>
      <c r="N16272">
        <v>107</v>
      </c>
      <c r="P16272" cm="1">
        <f t="array" ref="P16272">IF(Q16272&gt;0,INDEX(Q16272:Q37996,MATCH(TRUE,INDEX(Q16272:Q37996="",,),0)-1),"")</f>
        <v>6</v>
      </c>
      <c r="Q16272">
        <f t="shared" si="427"/>
        <v>5</v>
      </c>
      <c r="R16272">
        <f t="shared" si="428"/>
        <v>0</v>
      </c>
    </row>
    <row r="16273" spans="1:18" x14ac:dyDescent="0.3">
      <c r="A16273" t="s">
        <v>1111</v>
      </c>
      <c r="B16273" s="1">
        <v>38510</v>
      </c>
      <c r="C16273" t="s">
        <v>1112</v>
      </c>
      <c r="D16273" t="s">
        <v>1156</v>
      </c>
      <c r="E16273" t="s">
        <v>1157</v>
      </c>
      <c r="G16273" s="6" t="s">
        <v>29</v>
      </c>
      <c r="H16273" t="s">
        <v>99</v>
      </c>
      <c r="I16273" t="s">
        <v>26</v>
      </c>
      <c r="J16273" t="s">
        <v>27</v>
      </c>
      <c r="K16273">
        <v>418</v>
      </c>
      <c r="L16273">
        <v>8.4499999999999993</v>
      </c>
      <c r="M16273" t="s">
        <v>1115</v>
      </c>
      <c r="N16273">
        <v>8.4499999999999993</v>
      </c>
      <c r="P16273" cm="1">
        <f t="array" ref="P16273">IF(Q16273&gt;0,INDEX(Q16273:Q37997,MATCH(TRUE,INDEX(Q16273:Q37997="",,),0)-1),"")</f>
        <v>6</v>
      </c>
      <c r="Q16273">
        <f t="shared" si="427"/>
        <v>5</v>
      </c>
      <c r="R16273">
        <f t="shared" si="428"/>
        <v>0</v>
      </c>
    </row>
    <row r="16274" spans="1:18" x14ac:dyDescent="0.3">
      <c r="A16274" t="s">
        <v>1111</v>
      </c>
      <c r="B16274" s="1">
        <v>38510</v>
      </c>
      <c r="C16274" t="s">
        <v>1112</v>
      </c>
      <c r="D16274" t="s">
        <v>1156</v>
      </c>
      <c r="E16274" t="s">
        <v>1157</v>
      </c>
      <c r="G16274" s="6" t="s">
        <v>29</v>
      </c>
      <c r="H16274" t="s">
        <v>394</v>
      </c>
      <c r="I16274" t="s">
        <v>26</v>
      </c>
      <c r="J16274" t="s">
        <v>27</v>
      </c>
      <c r="K16274">
        <v>36</v>
      </c>
      <c r="L16274">
        <v>5.05</v>
      </c>
      <c r="M16274" t="s">
        <v>1115</v>
      </c>
      <c r="N16274">
        <v>5.05</v>
      </c>
      <c r="P16274" cm="1">
        <f t="array" ref="P16274">IF(Q16274&gt;0,INDEX(Q16274:Q37998,MATCH(TRUE,INDEX(Q16274:Q37998="",,),0)-1),"")</f>
        <v>6</v>
      </c>
      <c r="Q16274">
        <f t="shared" si="427"/>
        <v>5</v>
      </c>
      <c r="R16274">
        <f t="shared" si="428"/>
        <v>0</v>
      </c>
    </row>
    <row r="16275" spans="1:18" x14ac:dyDescent="0.3">
      <c r="A16275" t="s">
        <v>1111</v>
      </c>
      <c r="B16275" s="1">
        <v>38510</v>
      </c>
      <c r="C16275" t="s">
        <v>1112</v>
      </c>
      <c r="D16275" t="s">
        <v>1156</v>
      </c>
      <c r="E16275" t="s">
        <v>1157</v>
      </c>
      <c r="G16275" s="6" t="s">
        <v>29</v>
      </c>
      <c r="H16275" t="s">
        <v>63</v>
      </c>
      <c r="I16275" t="s">
        <v>26</v>
      </c>
      <c r="J16275" t="s">
        <v>27</v>
      </c>
      <c r="K16275">
        <v>87</v>
      </c>
      <c r="L16275">
        <v>13.35</v>
      </c>
      <c r="M16275" t="s">
        <v>1115</v>
      </c>
      <c r="N16275">
        <v>13.35</v>
      </c>
      <c r="P16275" cm="1">
        <f t="array" ref="P16275">IF(Q16275&gt;0,INDEX(Q16275:Q37999,MATCH(TRUE,INDEX(Q16275:Q37999="",,),0)-1),"")</f>
        <v>6</v>
      </c>
      <c r="Q16275">
        <f t="shared" si="427"/>
        <v>5</v>
      </c>
      <c r="R16275">
        <f t="shared" si="428"/>
        <v>0</v>
      </c>
    </row>
    <row r="16276" spans="1:18" x14ac:dyDescent="0.3">
      <c r="A16276" t="s">
        <v>1111</v>
      </c>
      <c r="B16276" s="1">
        <v>38510</v>
      </c>
      <c r="C16276" t="s">
        <v>1112</v>
      </c>
      <c r="D16276" t="s">
        <v>1156</v>
      </c>
      <c r="E16276" t="s">
        <v>1157</v>
      </c>
      <c r="G16276" t="s">
        <v>19</v>
      </c>
      <c r="H16276" t="s">
        <v>194</v>
      </c>
      <c r="I16276" t="s">
        <v>21</v>
      </c>
      <c r="J16276" t="s">
        <v>22</v>
      </c>
      <c r="K16276">
        <v>27.6</v>
      </c>
      <c r="L16276">
        <v>742</v>
      </c>
      <c r="M16276" t="s">
        <v>417</v>
      </c>
      <c r="N16276">
        <v>800</v>
      </c>
      <c r="P16276" cm="1">
        <f t="array" ref="P16276">IF(Q16276&gt;0,INDEX(Q16276:Q38000,MATCH(TRUE,INDEX(Q16276:Q38000="",,),0)-1),"")</f>
        <v>6</v>
      </c>
      <c r="Q16276">
        <f t="shared" si="427"/>
        <v>6</v>
      </c>
      <c r="R16276">
        <f t="shared" si="428"/>
        <v>0</v>
      </c>
    </row>
    <row r="16277" spans="1:18" x14ac:dyDescent="0.3">
      <c r="A16277" t="s">
        <v>1111</v>
      </c>
      <c r="B16277" s="1">
        <v>38510</v>
      </c>
      <c r="C16277" t="s">
        <v>1112</v>
      </c>
      <c r="D16277" t="s">
        <v>1156</v>
      </c>
      <c r="E16277" t="s">
        <v>1157</v>
      </c>
      <c r="G16277" t="s">
        <v>19</v>
      </c>
      <c r="H16277" t="s">
        <v>70</v>
      </c>
      <c r="I16277" t="s">
        <v>26</v>
      </c>
      <c r="J16277" t="s">
        <v>27</v>
      </c>
      <c r="K16277">
        <v>443</v>
      </c>
      <c r="L16277">
        <v>12.75</v>
      </c>
      <c r="M16277" t="s">
        <v>417</v>
      </c>
      <c r="N16277">
        <v>25</v>
      </c>
      <c r="P16277" cm="1">
        <f t="array" ref="P16277">IF(Q16277&gt;0,INDEX(Q16277:Q38001,MATCH(TRUE,INDEX(Q16277:Q38001="",,),0)-1),"")</f>
        <v>6</v>
      </c>
      <c r="Q16277">
        <f t="shared" si="427"/>
        <v>6</v>
      </c>
      <c r="R16277">
        <f t="shared" si="428"/>
        <v>0</v>
      </c>
    </row>
    <row r="16278" spans="1:18" x14ac:dyDescent="0.3">
      <c r="A16278" t="s">
        <v>1111</v>
      </c>
      <c r="B16278" s="1">
        <v>38510</v>
      </c>
      <c r="C16278" t="s">
        <v>1112</v>
      </c>
      <c r="D16278" t="s">
        <v>1156</v>
      </c>
      <c r="E16278" t="s">
        <v>1157</v>
      </c>
      <c r="G16278" t="s">
        <v>19</v>
      </c>
      <c r="H16278" t="s">
        <v>64</v>
      </c>
      <c r="I16278" t="s">
        <v>26</v>
      </c>
      <c r="J16278" t="s">
        <v>27</v>
      </c>
      <c r="K16278">
        <v>908</v>
      </c>
      <c r="L16278">
        <v>11.3</v>
      </c>
      <c r="M16278" t="s">
        <v>417</v>
      </c>
      <c r="N16278">
        <v>42</v>
      </c>
      <c r="P16278" cm="1">
        <f t="array" ref="P16278">IF(Q16278&gt;0,INDEX(Q16278:Q38002,MATCH(TRUE,INDEX(Q16278:Q38002="",,),0)-1),"")</f>
        <v>6</v>
      </c>
      <c r="Q16278">
        <f t="shared" si="427"/>
        <v>6</v>
      </c>
      <c r="R16278">
        <f t="shared" si="428"/>
        <v>0</v>
      </c>
    </row>
    <row r="16279" spans="1:18" x14ac:dyDescent="0.3">
      <c r="A16279" t="s">
        <v>1111</v>
      </c>
      <c r="B16279" s="1">
        <v>38510</v>
      </c>
      <c r="C16279" t="s">
        <v>1112</v>
      </c>
      <c r="D16279" t="s">
        <v>1156</v>
      </c>
      <c r="E16279" t="s">
        <v>1157</v>
      </c>
      <c r="G16279" s="6" t="s">
        <v>29</v>
      </c>
      <c r="H16279" t="s">
        <v>30</v>
      </c>
      <c r="I16279" t="s">
        <v>21</v>
      </c>
      <c r="J16279" t="s">
        <v>22</v>
      </c>
      <c r="K16279">
        <v>13.2</v>
      </c>
      <c r="L16279">
        <v>150</v>
      </c>
      <c r="M16279" t="s">
        <v>417</v>
      </c>
      <c r="N16279">
        <v>150</v>
      </c>
      <c r="P16279" cm="1">
        <f t="array" ref="P16279">IF(Q16279&gt;0,INDEX(Q16279:Q38003,MATCH(TRUE,INDEX(Q16279:Q38003="",,),0)-1),"")</f>
        <v>6</v>
      </c>
      <c r="Q16279">
        <f t="shared" si="427"/>
        <v>6</v>
      </c>
      <c r="R16279">
        <f t="shared" si="428"/>
        <v>0</v>
      </c>
    </row>
    <row r="16280" spans="1:18" x14ac:dyDescent="0.3">
      <c r="A16280" t="s">
        <v>1111</v>
      </c>
      <c r="B16280" s="1">
        <v>38510</v>
      </c>
      <c r="C16280" t="s">
        <v>1112</v>
      </c>
      <c r="D16280" t="s">
        <v>1156</v>
      </c>
      <c r="E16280" t="s">
        <v>1157</v>
      </c>
      <c r="G16280" s="6" t="s">
        <v>29</v>
      </c>
      <c r="H16280" t="s">
        <v>196</v>
      </c>
      <c r="I16280" t="s">
        <v>21</v>
      </c>
      <c r="J16280" t="s">
        <v>22</v>
      </c>
      <c r="K16280">
        <v>18.2</v>
      </c>
      <c r="L16280">
        <v>206</v>
      </c>
      <c r="M16280" t="s">
        <v>417</v>
      </c>
      <c r="N16280">
        <v>206</v>
      </c>
      <c r="P16280" cm="1">
        <f t="array" ref="P16280">IF(Q16280&gt;0,INDEX(Q16280:Q38004,MATCH(TRUE,INDEX(Q16280:Q38004="",,),0)-1),"")</f>
        <v>6</v>
      </c>
      <c r="Q16280">
        <f t="shared" si="427"/>
        <v>6</v>
      </c>
      <c r="R16280">
        <f t="shared" si="428"/>
        <v>0</v>
      </c>
    </row>
    <row r="16281" spans="1:18" x14ac:dyDescent="0.3">
      <c r="A16281" t="s">
        <v>1111</v>
      </c>
      <c r="B16281" s="1">
        <v>38510</v>
      </c>
      <c r="C16281" t="s">
        <v>1112</v>
      </c>
      <c r="D16281" t="s">
        <v>1156</v>
      </c>
      <c r="E16281" t="s">
        <v>1157</v>
      </c>
      <c r="G16281" s="6" t="s">
        <v>29</v>
      </c>
      <c r="H16281" t="s">
        <v>406</v>
      </c>
      <c r="I16281" t="s">
        <v>21</v>
      </c>
      <c r="J16281" t="s">
        <v>22</v>
      </c>
      <c r="K16281">
        <v>3.2</v>
      </c>
      <c r="L16281">
        <v>76</v>
      </c>
      <c r="M16281" t="s">
        <v>417</v>
      </c>
      <c r="N16281">
        <v>76</v>
      </c>
      <c r="P16281" cm="1">
        <f t="array" ref="P16281">IF(Q16281&gt;0,INDEX(Q16281:Q38005,MATCH(TRUE,INDEX(Q16281:Q38005="",,),0)-1),"")</f>
        <v>6</v>
      </c>
      <c r="Q16281">
        <f t="shared" si="427"/>
        <v>6</v>
      </c>
      <c r="R16281">
        <f t="shared" si="428"/>
        <v>0</v>
      </c>
    </row>
    <row r="16282" spans="1:18" x14ac:dyDescent="0.3">
      <c r="A16282" t="s">
        <v>1111</v>
      </c>
      <c r="B16282" s="1">
        <v>38510</v>
      </c>
      <c r="C16282" t="s">
        <v>1112</v>
      </c>
      <c r="D16282" t="s">
        <v>1156</v>
      </c>
      <c r="E16282" t="s">
        <v>1157</v>
      </c>
      <c r="G16282" s="6" t="s">
        <v>29</v>
      </c>
      <c r="H16282" t="s">
        <v>99</v>
      </c>
      <c r="I16282" t="s">
        <v>21</v>
      </c>
      <c r="J16282" t="s">
        <v>22</v>
      </c>
      <c r="K16282">
        <v>26.6</v>
      </c>
      <c r="L16282">
        <v>107</v>
      </c>
      <c r="M16282" t="s">
        <v>417</v>
      </c>
      <c r="N16282">
        <v>107</v>
      </c>
      <c r="P16282" cm="1">
        <f t="array" ref="P16282">IF(Q16282&gt;0,INDEX(Q16282:Q38006,MATCH(TRUE,INDEX(Q16282:Q38006="",,),0)-1),"")</f>
        <v>6</v>
      </c>
      <c r="Q16282">
        <f t="shared" si="427"/>
        <v>6</v>
      </c>
      <c r="R16282">
        <f t="shared" si="428"/>
        <v>0</v>
      </c>
    </row>
    <row r="16283" spans="1:18" x14ac:dyDescent="0.3">
      <c r="A16283" t="s">
        <v>1111</v>
      </c>
      <c r="B16283" s="1">
        <v>38510</v>
      </c>
      <c r="C16283" t="s">
        <v>1112</v>
      </c>
      <c r="D16283" t="s">
        <v>1156</v>
      </c>
      <c r="E16283" t="s">
        <v>1157</v>
      </c>
      <c r="G16283" s="6" t="s">
        <v>29</v>
      </c>
      <c r="H16283" t="s">
        <v>99</v>
      </c>
      <c r="I16283" t="s">
        <v>26</v>
      </c>
      <c r="J16283" t="s">
        <v>27</v>
      </c>
      <c r="K16283">
        <v>418</v>
      </c>
      <c r="L16283">
        <v>8.4499999999999993</v>
      </c>
      <c r="M16283" t="s">
        <v>417</v>
      </c>
      <c r="N16283">
        <v>8.4499999999999993</v>
      </c>
      <c r="P16283" cm="1">
        <f t="array" ref="P16283">IF(Q16283&gt;0,INDEX(Q16283:Q38007,MATCH(TRUE,INDEX(Q16283:Q38007="",,),0)-1),"")</f>
        <v>6</v>
      </c>
      <c r="Q16283">
        <f t="shared" si="427"/>
        <v>6</v>
      </c>
      <c r="R16283">
        <f t="shared" si="428"/>
        <v>0</v>
      </c>
    </row>
    <row r="16284" spans="1:18" x14ac:dyDescent="0.3">
      <c r="A16284" t="s">
        <v>1111</v>
      </c>
      <c r="B16284" s="1">
        <v>38510</v>
      </c>
      <c r="C16284" t="s">
        <v>1112</v>
      </c>
      <c r="D16284" t="s">
        <v>1156</v>
      </c>
      <c r="E16284" t="s">
        <v>1157</v>
      </c>
      <c r="G16284" s="6" t="s">
        <v>29</v>
      </c>
      <c r="H16284" t="s">
        <v>394</v>
      </c>
      <c r="I16284" t="s">
        <v>26</v>
      </c>
      <c r="J16284" t="s">
        <v>27</v>
      </c>
      <c r="K16284">
        <v>36</v>
      </c>
      <c r="L16284">
        <v>5.05</v>
      </c>
      <c r="M16284" t="s">
        <v>417</v>
      </c>
      <c r="N16284">
        <v>5.05</v>
      </c>
      <c r="P16284" cm="1">
        <f t="array" ref="P16284">IF(Q16284&gt;0,INDEX(Q16284:Q38008,MATCH(TRUE,INDEX(Q16284:Q38008="",,),0)-1),"")</f>
        <v>6</v>
      </c>
      <c r="Q16284">
        <f t="shared" si="427"/>
        <v>6</v>
      </c>
      <c r="R16284">
        <f t="shared" si="428"/>
        <v>0</v>
      </c>
    </row>
    <row r="16285" spans="1:18" x14ac:dyDescent="0.3">
      <c r="A16285" t="s">
        <v>1111</v>
      </c>
      <c r="B16285" s="1">
        <v>38510</v>
      </c>
      <c r="C16285" t="s">
        <v>1112</v>
      </c>
      <c r="D16285" t="s">
        <v>1156</v>
      </c>
      <c r="E16285" t="s">
        <v>1157</v>
      </c>
      <c r="G16285" s="6" t="s">
        <v>29</v>
      </c>
      <c r="H16285" t="s">
        <v>63</v>
      </c>
      <c r="I16285" t="s">
        <v>26</v>
      </c>
      <c r="J16285" t="s">
        <v>27</v>
      </c>
      <c r="K16285">
        <v>87</v>
      </c>
      <c r="L16285">
        <v>13.35</v>
      </c>
      <c r="M16285" t="s">
        <v>417</v>
      </c>
      <c r="N16285">
        <v>13.35</v>
      </c>
      <c r="P16285" cm="1">
        <f t="array" ref="P16285">IF(Q16285&gt;0,INDEX(Q16285:Q38009,MATCH(TRUE,INDEX(Q16285:Q38009="",,),0)-1),"")</f>
        <v>6</v>
      </c>
      <c r="Q16285">
        <f t="shared" si="427"/>
        <v>6</v>
      </c>
      <c r="R16285">
        <f t="shared" si="428"/>
        <v>0</v>
      </c>
    </row>
    <row r="16286" spans="1:18" x14ac:dyDescent="0.3">
      <c r="P16286" t="str" cm="1">
        <f t="array" ref="P16286">IF(Q16286&gt;0,INDEX(Q16286:Q38010,MATCH(TRUE,INDEX(Q16286:Q38010="",,),0)-1),"")</f>
        <v/>
      </c>
      <c r="R16286" t="str">
        <f t="shared" si="428"/>
        <v/>
      </c>
    </row>
    <row r="16287" spans="1:18" x14ac:dyDescent="0.3">
      <c r="A16287" t="s">
        <v>1111</v>
      </c>
      <c r="B16287" s="1">
        <v>38510</v>
      </c>
      <c r="C16287" t="s">
        <v>1112</v>
      </c>
      <c r="D16287" t="s">
        <v>1158</v>
      </c>
      <c r="E16287" t="s">
        <v>1159</v>
      </c>
      <c r="G16287" t="s">
        <v>19</v>
      </c>
      <c r="H16287" t="s">
        <v>194</v>
      </c>
      <c r="I16287" t="s">
        <v>21</v>
      </c>
      <c r="J16287" t="s">
        <v>22</v>
      </c>
      <c r="K16287">
        <v>14.7</v>
      </c>
      <c r="L16287">
        <v>752</v>
      </c>
      <c r="M16287" t="s">
        <v>1117</v>
      </c>
      <c r="N16287">
        <v>923</v>
      </c>
      <c r="O16287" t="s">
        <v>24</v>
      </c>
      <c r="P16287" cm="1">
        <f t="array" ref="P16287">IF(Q16287&gt;0,INDEX(Q16287:Q38011,MATCH(TRUE,INDEX(Q16287:Q38011="",,),0)-1),"")</f>
        <v>6</v>
      </c>
      <c r="Q16287">
        <f>INT((ROW()-16287)/10)+1</f>
        <v>1</v>
      </c>
      <c r="R16287">
        <f t="shared" si="428"/>
        <v>0</v>
      </c>
    </row>
    <row r="16288" spans="1:18" x14ac:dyDescent="0.3">
      <c r="A16288" t="s">
        <v>1111</v>
      </c>
      <c r="B16288" s="1">
        <v>38510</v>
      </c>
      <c r="C16288" t="s">
        <v>1112</v>
      </c>
      <c r="D16288" t="s">
        <v>1158</v>
      </c>
      <c r="E16288" t="s">
        <v>1159</v>
      </c>
      <c r="G16288" t="s">
        <v>19</v>
      </c>
      <c r="H16288" t="s">
        <v>30</v>
      </c>
      <c r="I16288" t="s">
        <v>21</v>
      </c>
      <c r="J16288" t="s">
        <v>22</v>
      </c>
      <c r="K16288">
        <v>17.5</v>
      </c>
      <c r="L16288">
        <v>155</v>
      </c>
      <c r="M16288" t="s">
        <v>1117</v>
      </c>
      <c r="N16288">
        <v>185</v>
      </c>
      <c r="O16288" t="s">
        <v>24</v>
      </c>
      <c r="P16288" cm="1">
        <f t="array" ref="P16288">IF(Q16288&gt;0,INDEX(Q16288:Q38012,MATCH(TRUE,INDEX(Q16288:Q38012="",,),0)-1),"")</f>
        <v>6</v>
      </c>
      <c r="Q16288">
        <f t="shared" ref="Q16288:Q16346" si="429">INT((ROW()-16287)/10)+1</f>
        <v>1</v>
      </c>
      <c r="R16288">
        <f t="shared" si="428"/>
        <v>0</v>
      </c>
    </row>
    <row r="16289" spans="1:18" x14ac:dyDescent="0.3">
      <c r="A16289" t="s">
        <v>1111</v>
      </c>
      <c r="B16289" s="1">
        <v>38510</v>
      </c>
      <c r="C16289" t="s">
        <v>1112</v>
      </c>
      <c r="D16289" t="s">
        <v>1158</v>
      </c>
      <c r="E16289" t="s">
        <v>1159</v>
      </c>
      <c r="G16289" t="s">
        <v>19</v>
      </c>
      <c r="H16289" t="s">
        <v>64</v>
      </c>
      <c r="I16289" t="s">
        <v>26</v>
      </c>
      <c r="J16289" t="s">
        <v>27</v>
      </c>
      <c r="K16289">
        <v>686</v>
      </c>
      <c r="L16289">
        <v>11.45</v>
      </c>
      <c r="M16289" t="s">
        <v>1117</v>
      </c>
      <c r="N16289">
        <v>52.23</v>
      </c>
      <c r="O16289" t="s">
        <v>24</v>
      </c>
      <c r="P16289" cm="1">
        <f t="array" ref="P16289">IF(Q16289&gt;0,INDEX(Q16289:Q38013,MATCH(TRUE,INDEX(Q16289:Q38013="",,),0)-1),"")</f>
        <v>6</v>
      </c>
      <c r="Q16289">
        <f t="shared" si="429"/>
        <v>1</v>
      </c>
      <c r="R16289">
        <f t="shared" si="428"/>
        <v>0</v>
      </c>
    </row>
    <row r="16290" spans="1:18" x14ac:dyDescent="0.3">
      <c r="A16290" t="s">
        <v>1111</v>
      </c>
      <c r="B16290" s="1">
        <v>38510</v>
      </c>
      <c r="C16290" t="s">
        <v>1112</v>
      </c>
      <c r="D16290" t="s">
        <v>1158</v>
      </c>
      <c r="E16290" t="s">
        <v>1159</v>
      </c>
      <c r="G16290" s="6" t="s">
        <v>29</v>
      </c>
      <c r="H16290" t="s">
        <v>196</v>
      </c>
      <c r="I16290" t="s">
        <v>21</v>
      </c>
      <c r="J16290" t="s">
        <v>22</v>
      </c>
      <c r="K16290">
        <v>5.3</v>
      </c>
      <c r="L16290">
        <v>209</v>
      </c>
      <c r="M16290" t="s">
        <v>1117</v>
      </c>
      <c r="N16290">
        <v>209</v>
      </c>
      <c r="O16290" t="s">
        <v>24</v>
      </c>
      <c r="P16290" cm="1">
        <f t="array" ref="P16290">IF(Q16290&gt;0,INDEX(Q16290:Q38014,MATCH(TRUE,INDEX(Q16290:Q38014="",,),0)-1),"")</f>
        <v>6</v>
      </c>
      <c r="Q16290">
        <f t="shared" si="429"/>
        <v>1</v>
      </c>
      <c r="R16290">
        <f t="shared" si="428"/>
        <v>0</v>
      </c>
    </row>
    <row r="16291" spans="1:18" x14ac:dyDescent="0.3">
      <c r="A16291" t="s">
        <v>1111</v>
      </c>
      <c r="B16291" s="1">
        <v>38510</v>
      </c>
      <c r="C16291" t="s">
        <v>1112</v>
      </c>
      <c r="D16291" t="s">
        <v>1158</v>
      </c>
      <c r="E16291" t="s">
        <v>1159</v>
      </c>
      <c r="G16291" s="6" t="s">
        <v>29</v>
      </c>
      <c r="H16291" t="s">
        <v>406</v>
      </c>
      <c r="I16291" t="s">
        <v>21</v>
      </c>
      <c r="J16291" t="s">
        <v>22</v>
      </c>
      <c r="K16291">
        <v>0.9</v>
      </c>
      <c r="L16291">
        <v>79</v>
      </c>
      <c r="M16291" t="s">
        <v>1117</v>
      </c>
      <c r="N16291">
        <v>79</v>
      </c>
      <c r="O16291" t="s">
        <v>24</v>
      </c>
      <c r="P16291" cm="1">
        <f t="array" ref="P16291">IF(Q16291&gt;0,INDEX(Q16291:Q38015,MATCH(TRUE,INDEX(Q16291:Q38015="",,),0)-1),"")</f>
        <v>6</v>
      </c>
      <c r="Q16291">
        <f t="shared" si="429"/>
        <v>1</v>
      </c>
      <c r="R16291">
        <f t="shared" si="428"/>
        <v>0</v>
      </c>
    </row>
    <row r="16292" spans="1:18" x14ac:dyDescent="0.3">
      <c r="A16292" t="s">
        <v>1111</v>
      </c>
      <c r="B16292" s="1">
        <v>38510</v>
      </c>
      <c r="C16292" t="s">
        <v>1112</v>
      </c>
      <c r="D16292" t="s">
        <v>1158</v>
      </c>
      <c r="E16292" t="s">
        <v>1159</v>
      </c>
      <c r="G16292" s="6" t="s">
        <v>29</v>
      </c>
      <c r="H16292" t="s">
        <v>99</v>
      </c>
      <c r="I16292" t="s">
        <v>21</v>
      </c>
      <c r="J16292" t="s">
        <v>22</v>
      </c>
      <c r="K16292">
        <v>4.5</v>
      </c>
      <c r="L16292">
        <v>111</v>
      </c>
      <c r="M16292" t="s">
        <v>1117</v>
      </c>
      <c r="N16292">
        <v>111</v>
      </c>
      <c r="O16292" t="s">
        <v>24</v>
      </c>
      <c r="P16292" cm="1">
        <f t="array" ref="P16292">IF(Q16292&gt;0,INDEX(Q16292:Q38016,MATCH(TRUE,INDEX(Q16292:Q38016="",,),0)-1),"")</f>
        <v>6</v>
      </c>
      <c r="Q16292">
        <f t="shared" si="429"/>
        <v>1</v>
      </c>
      <c r="R16292">
        <f t="shared" si="428"/>
        <v>0</v>
      </c>
    </row>
    <row r="16293" spans="1:18" x14ac:dyDescent="0.3">
      <c r="A16293" t="s">
        <v>1111</v>
      </c>
      <c r="B16293" s="1">
        <v>38510</v>
      </c>
      <c r="C16293" t="s">
        <v>1112</v>
      </c>
      <c r="D16293" t="s">
        <v>1158</v>
      </c>
      <c r="E16293" t="s">
        <v>1159</v>
      </c>
      <c r="G16293" s="6" t="s">
        <v>29</v>
      </c>
      <c r="H16293" t="s">
        <v>154</v>
      </c>
      <c r="I16293" t="s">
        <v>21</v>
      </c>
      <c r="J16293" t="s">
        <v>22</v>
      </c>
      <c r="K16293">
        <v>1.1000000000000001</v>
      </c>
      <c r="L16293">
        <v>313</v>
      </c>
      <c r="M16293" t="s">
        <v>1117</v>
      </c>
      <c r="N16293">
        <v>313</v>
      </c>
      <c r="O16293" t="s">
        <v>24</v>
      </c>
      <c r="P16293" cm="1">
        <f t="array" ref="P16293">IF(Q16293&gt;0,INDEX(Q16293:Q38017,MATCH(TRUE,INDEX(Q16293:Q38017="",,),0)-1),"")</f>
        <v>6</v>
      </c>
      <c r="Q16293">
        <f t="shared" si="429"/>
        <v>1</v>
      </c>
      <c r="R16293">
        <f t="shared" si="428"/>
        <v>0</v>
      </c>
    </row>
    <row r="16294" spans="1:18" x14ac:dyDescent="0.3">
      <c r="A16294" t="s">
        <v>1111</v>
      </c>
      <c r="B16294" s="1">
        <v>38510</v>
      </c>
      <c r="C16294" t="s">
        <v>1112</v>
      </c>
      <c r="D16294" t="s">
        <v>1158</v>
      </c>
      <c r="E16294" t="s">
        <v>1159</v>
      </c>
      <c r="G16294" s="6" t="s">
        <v>29</v>
      </c>
      <c r="H16294" t="s">
        <v>99</v>
      </c>
      <c r="I16294" t="s">
        <v>26</v>
      </c>
      <c r="J16294" t="s">
        <v>27</v>
      </c>
      <c r="K16294">
        <v>14</v>
      </c>
      <c r="L16294">
        <v>8.35</v>
      </c>
      <c r="M16294" t="s">
        <v>1117</v>
      </c>
      <c r="N16294">
        <v>8.35</v>
      </c>
      <c r="O16294" t="s">
        <v>24</v>
      </c>
      <c r="P16294" cm="1">
        <f t="array" ref="P16294">IF(Q16294&gt;0,INDEX(Q16294:Q38018,MATCH(TRUE,INDEX(Q16294:Q38018="",,),0)-1),"")</f>
        <v>6</v>
      </c>
      <c r="Q16294">
        <f t="shared" si="429"/>
        <v>1</v>
      </c>
      <c r="R16294">
        <f t="shared" si="428"/>
        <v>0</v>
      </c>
    </row>
    <row r="16295" spans="1:18" x14ac:dyDescent="0.3">
      <c r="A16295" t="s">
        <v>1111</v>
      </c>
      <c r="B16295" s="1">
        <v>38510</v>
      </c>
      <c r="C16295" t="s">
        <v>1112</v>
      </c>
      <c r="D16295" t="s">
        <v>1158</v>
      </c>
      <c r="E16295" t="s">
        <v>1159</v>
      </c>
      <c r="G16295" s="6" t="s">
        <v>29</v>
      </c>
      <c r="H16295" t="s">
        <v>394</v>
      </c>
      <c r="I16295" t="s">
        <v>26</v>
      </c>
      <c r="J16295" t="s">
        <v>27</v>
      </c>
      <c r="K16295">
        <v>30</v>
      </c>
      <c r="L16295">
        <v>4.9000000000000004</v>
      </c>
      <c r="M16295" t="s">
        <v>1117</v>
      </c>
      <c r="N16295">
        <v>4.9000000000000004</v>
      </c>
      <c r="O16295" t="s">
        <v>24</v>
      </c>
      <c r="P16295" cm="1">
        <f t="array" ref="P16295">IF(Q16295&gt;0,INDEX(Q16295:Q38019,MATCH(TRUE,INDEX(Q16295:Q38019="",,),0)-1),"")</f>
        <v>6</v>
      </c>
      <c r="Q16295">
        <f t="shared" si="429"/>
        <v>1</v>
      </c>
      <c r="R16295">
        <f t="shared" si="428"/>
        <v>0</v>
      </c>
    </row>
    <row r="16296" spans="1:18" x14ac:dyDescent="0.3">
      <c r="A16296" t="s">
        <v>1111</v>
      </c>
      <c r="B16296" s="1">
        <v>38510</v>
      </c>
      <c r="C16296" t="s">
        <v>1112</v>
      </c>
      <c r="D16296" t="s">
        <v>1158</v>
      </c>
      <c r="E16296" t="s">
        <v>1159</v>
      </c>
      <c r="G16296" s="6" t="s">
        <v>29</v>
      </c>
      <c r="H16296" t="s">
        <v>70</v>
      </c>
      <c r="I16296" t="s">
        <v>26</v>
      </c>
      <c r="J16296" t="s">
        <v>27</v>
      </c>
      <c r="K16296">
        <v>48</v>
      </c>
      <c r="L16296">
        <v>12.75</v>
      </c>
      <c r="M16296" t="s">
        <v>1117</v>
      </c>
      <c r="N16296">
        <v>12.75</v>
      </c>
      <c r="O16296" t="s">
        <v>24</v>
      </c>
      <c r="P16296" cm="1">
        <f t="array" ref="P16296">IF(Q16296&gt;0,INDEX(Q16296:Q38020,MATCH(TRUE,INDEX(Q16296:Q38020="",,),0)-1),"")</f>
        <v>6</v>
      </c>
      <c r="Q16296">
        <f t="shared" si="429"/>
        <v>1</v>
      </c>
      <c r="R16296">
        <f t="shared" si="428"/>
        <v>0</v>
      </c>
    </row>
    <row r="16297" spans="1:18" x14ac:dyDescent="0.3">
      <c r="A16297" t="s">
        <v>1111</v>
      </c>
      <c r="B16297" s="1">
        <v>38510</v>
      </c>
      <c r="C16297" t="s">
        <v>1112</v>
      </c>
      <c r="D16297" t="s">
        <v>1158</v>
      </c>
      <c r="E16297" t="s">
        <v>1159</v>
      </c>
      <c r="G16297" t="s">
        <v>19</v>
      </c>
      <c r="H16297" t="s">
        <v>194</v>
      </c>
      <c r="I16297" t="s">
        <v>21</v>
      </c>
      <c r="J16297" t="s">
        <v>22</v>
      </c>
      <c r="K16297">
        <v>14.7</v>
      </c>
      <c r="L16297">
        <v>752</v>
      </c>
      <c r="M16297" t="s">
        <v>1118</v>
      </c>
      <c r="N16297">
        <v>1100</v>
      </c>
      <c r="P16297" cm="1">
        <f t="array" ref="P16297">IF(Q16297&gt;0,INDEX(Q16297:Q38021,MATCH(TRUE,INDEX(Q16297:Q38021="",,),0)-1),"")</f>
        <v>6</v>
      </c>
      <c r="Q16297">
        <f t="shared" si="429"/>
        <v>2</v>
      </c>
      <c r="R16297">
        <f t="shared" si="428"/>
        <v>0</v>
      </c>
    </row>
    <row r="16298" spans="1:18" x14ac:dyDescent="0.3">
      <c r="A16298" t="s">
        <v>1111</v>
      </c>
      <c r="B16298" s="1">
        <v>38510</v>
      </c>
      <c r="C16298" t="s">
        <v>1112</v>
      </c>
      <c r="D16298" t="s">
        <v>1158</v>
      </c>
      <c r="E16298" t="s">
        <v>1159</v>
      </c>
      <c r="G16298" t="s">
        <v>19</v>
      </c>
      <c r="H16298" t="s">
        <v>30</v>
      </c>
      <c r="I16298" t="s">
        <v>21</v>
      </c>
      <c r="J16298" t="s">
        <v>22</v>
      </c>
      <c r="K16298">
        <v>17.5</v>
      </c>
      <c r="L16298">
        <v>155</v>
      </c>
      <c r="M16298" t="s">
        <v>1118</v>
      </c>
      <c r="N16298">
        <v>200</v>
      </c>
      <c r="P16298" cm="1">
        <f t="array" ref="P16298">IF(Q16298&gt;0,INDEX(Q16298:Q38022,MATCH(TRUE,INDEX(Q16298:Q38022="",,),0)-1),"")</f>
        <v>6</v>
      </c>
      <c r="Q16298">
        <f t="shared" si="429"/>
        <v>2</v>
      </c>
      <c r="R16298">
        <f t="shared" si="428"/>
        <v>0</v>
      </c>
    </row>
    <row r="16299" spans="1:18" x14ac:dyDescent="0.3">
      <c r="A16299" t="s">
        <v>1111</v>
      </c>
      <c r="B16299" s="1">
        <v>38510</v>
      </c>
      <c r="C16299" t="s">
        <v>1112</v>
      </c>
      <c r="D16299" t="s">
        <v>1158</v>
      </c>
      <c r="E16299" t="s">
        <v>1159</v>
      </c>
      <c r="G16299" t="s">
        <v>19</v>
      </c>
      <c r="H16299" t="s">
        <v>64</v>
      </c>
      <c r="I16299" t="s">
        <v>26</v>
      </c>
      <c r="J16299" t="s">
        <v>27</v>
      </c>
      <c r="K16299">
        <v>686</v>
      </c>
      <c r="L16299">
        <v>11.45</v>
      </c>
      <c r="M16299" t="s">
        <v>1118</v>
      </c>
      <c r="N16299">
        <v>36</v>
      </c>
      <c r="P16299" cm="1">
        <f t="array" ref="P16299">IF(Q16299&gt;0,INDEX(Q16299:Q38023,MATCH(TRUE,INDEX(Q16299:Q38023="",,),0)-1),"")</f>
        <v>6</v>
      </c>
      <c r="Q16299">
        <f t="shared" si="429"/>
        <v>2</v>
      </c>
      <c r="R16299">
        <f t="shared" si="428"/>
        <v>0</v>
      </c>
    </row>
    <row r="16300" spans="1:18" x14ac:dyDescent="0.3">
      <c r="A16300" t="s">
        <v>1111</v>
      </c>
      <c r="B16300" s="1">
        <v>38510</v>
      </c>
      <c r="C16300" t="s">
        <v>1112</v>
      </c>
      <c r="D16300" t="s">
        <v>1158</v>
      </c>
      <c r="E16300" t="s">
        <v>1159</v>
      </c>
      <c r="G16300" s="6" t="s">
        <v>29</v>
      </c>
      <c r="H16300" t="s">
        <v>196</v>
      </c>
      <c r="I16300" t="s">
        <v>21</v>
      </c>
      <c r="J16300" t="s">
        <v>22</v>
      </c>
      <c r="K16300">
        <v>5.3</v>
      </c>
      <c r="L16300">
        <v>209</v>
      </c>
      <c r="M16300" t="s">
        <v>1118</v>
      </c>
      <c r="N16300">
        <v>209</v>
      </c>
      <c r="P16300" cm="1">
        <f t="array" ref="P16300">IF(Q16300&gt;0,INDEX(Q16300:Q38024,MATCH(TRUE,INDEX(Q16300:Q38024="",,),0)-1),"")</f>
        <v>6</v>
      </c>
      <c r="Q16300">
        <f t="shared" si="429"/>
        <v>2</v>
      </c>
      <c r="R16300">
        <f t="shared" si="428"/>
        <v>0</v>
      </c>
    </row>
    <row r="16301" spans="1:18" x14ac:dyDescent="0.3">
      <c r="A16301" t="s">
        <v>1111</v>
      </c>
      <c r="B16301" s="1">
        <v>38510</v>
      </c>
      <c r="C16301" t="s">
        <v>1112</v>
      </c>
      <c r="D16301" t="s">
        <v>1158</v>
      </c>
      <c r="E16301" t="s">
        <v>1159</v>
      </c>
      <c r="G16301" s="6" t="s">
        <v>29</v>
      </c>
      <c r="H16301" t="s">
        <v>406</v>
      </c>
      <c r="I16301" t="s">
        <v>21</v>
      </c>
      <c r="J16301" t="s">
        <v>22</v>
      </c>
      <c r="K16301">
        <v>0.9</v>
      </c>
      <c r="L16301">
        <v>79</v>
      </c>
      <c r="M16301" t="s">
        <v>1118</v>
      </c>
      <c r="N16301">
        <v>79</v>
      </c>
      <c r="P16301" cm="1">
        <f t="array" ref="P16301">IF(Q16301&gt;0,INDEX(Q16301:Q38025,MATCH(TRUE,INDEX(Q16301:Q38025="",,),0)-1),"")</f>
        <v>6</v>
      </c>
      <c r="Q16301">
        <f t="shared" si="429"/>
        <v>2</v>
      </c>
      <c r="R16301">
        <f t="shared" si="428"/>
        <v>0</v>
      </c>
    </row>
    <row r="16302" spans="1:18" x14ac:dyDescent="0.3">
      <c r="A16302" t="s">
        <v>1111</v>
      </c>
      <c r="B16302" s="1">
        <v>38510</v>
      </c>
      <c r="C16302" t="s">
        <v>1112</v>
      </c>
      <c r="D16302" t="s">
        <v>1158</v>
      </c>
      <c r="E16302" t="s">
        <v>1159</v>
      </c>
      <c r="G16302" s="6" t="s">
        <v>29</v>
      </c>
      <c r="H16302" t="s">
        <v>99</v>
      </c>
      <c r="I16302" t="s">
        <v>21</v>
      </c>
      <c r="J16302" t="s">
        <v>22</v>
      </c>
      <c r="K16302">
        <v>4.5</v>
      </c>
      <c r="L16302">
        <v>111</v>
      </c>
      <c r="M16302" t="s">
        <v>1118</v>
      </c>
      <c r="N16302">
        <v>111</v>
      </c>
      <c r="P16302" cm="1">
        <f t="array" ref="P16302">IF(Q16302&gt;0,INDEX(Q16302:Q38026,MATCH(TRUE,INDEX(Q16302:Q38026="",,),0)-1),"")</f>
        <v>6</v>
      </c>
      <c r="Q16302">
        <f t="shared" si="429"/>
        <v>2</v>
      </c>
      <c r="R16302">
        <f t="shared" si="428"/>
        <v>0</v>
      </c>
    </row>
    <row r="16303" spans="1:18" x14ac:dyDescent="0.3">
      <c r="A16303" t="s">
        <v>1111</v>
      </c>
      <c r="B16303" s="1">
        <v>38510</v>
      </c>
      <c r="C16303" t="s">
        <v>1112</v>
      </c>
      <c r="D16303" t="s">
        <v>1158</v>
      </c>
      <c r="E16303" t="s">
        <v>1159</v>
      </c>
      <c r="G16303" s="6" t="s">
        <v>29</v>
      </c>
      <c r="H16303" t="s">
        <v>154</v>
      </c>
      <c r="I16303" t="s">
        <v>21</v>
      </c>
      <c r="J16303" t="s">
        <v>22</v>
      </c>
      <c r="K16303">
        <v>1.1000000000000001</v>
      </c>
      <c r="L16303">
        <v>313</v>
      </c>
      <c r="M16303" t="s">
        <v>1118</v>
      </c>
      <c r="N16303">
        <v>313</v>
      </c>
      <c r="P16303" cm="1">
        <f t="array" ref="P16303">IF(Q16303&gt;0,INDEX(Q16303:Q38027,MATCH(TRUE,INDEX(Q16303:Q38027="",,),0)-1),"")</f>
        <v>6</v>
      </c>
      <c r="Q16303">
        <f t="shared" si="429"/>
        <v>2</v>
      </c>
      <c r="R16303">
        <f t="shared" si="428"/>
        <v>0</v>
      </c>
    </row>
    <row r="16304" spans="1:18" x14ac:dyDescent="0.3">
      <c r="A16304" t="s">
        <v>1111</v>
      </c>
      <c r="B16304" s="1">
        <v>38510</v>
      </c>
      <c r="C16304" t="s">
        <v>1112</v>
      </c>
      <c r="D16304" t="s">
        <v>1158</v>
      </c>
      <c r="E16304" t="s">
        <v>1159</v>
      </c>
      <c r="G16304" s="6" t="s">
        <v>29</v>
      </c>
      <c r="H16304" t="s">
        <v>99</v>
      </c>
      <c r="I16304" t="s">
        <v>26</v>
      </c>
      <c r="J16304" t="s">
        <v>27</v>
      </c>
      <c r="K16304">
        <v>14</v>
      </c>
      <c r="L16304">
        <v>8.35</v>
      </c>
      <c r="M16304" t="s">
        <v>1118</v>
      </c>
      <c r="N16304">
        <v>8.35</v>
      </c>
      <c r="P16304" cm="1">
        <f t="array" ref="P16304">IF(Q16304&gt;0,INDEX(Q16304:Q38028,MATCH(TRUE,INDEX(Q16304:Q38028="",,),0)-1),"")</f>
        <v>6</v>
      </c>
      <c r="Q16304">
        <f t="shared" si="429"/>
        <v>2</v>
      </c>
      <c r="R16304">
        <f t="shared" ref="R16304:R16367" si="430">IF(P16304="","",0)</f>
        <v>0</v>
      </c>
    </row>
    <row r="16305" spans="1:18" x14ac:dyDescent="0.3">
      <c r="A16305" t="s">
        <v>1111</v>
      </c>
      <c r="B16305" s="1">
        <v>38510</v>
      </c>
      <c r="C16305" t="s">
        <v>1112</v>
      </c>
      <c r="D16305" t="s">
        <v>1158</v>
      </c>
      <c r="E16305" t="s">
        <v>1159</v>
      </c>
      <c r="G16305" s="6" t="s">
        <v>29</v>
      </c>
      <c r="H16305" t="s">
        <v>394</v>
      </c>
      <c r="I16305" t="s">
        <v>26</v>
      </c>
      <c r="J16305" t="s">
        <v>27</v>
      </c>
      <c r="K16305">
        <v>30</v>
      </c>
      <c r="L16305">
        <v>4.9000000000000004</v>
      </c>
      <c r="M16305" t="s">
        <v>1118</v>
      </c>
      <c r="N16305">
        <v>4.9000000000000004</v>
      </c>
      <c r="P16305" cm="1">
        <f t="array" ref="P16305">IF(Q16305&gt;0,INDEX(Q16305:Q38029,MATCH(TRUE,INDEX(Q16305:Q38029="",,),0)-1),"")</f>
        <v>6</v>
      </c>
      <c r="Q16305">
        <f t="shared" si="429"/>
        <v>2</v>
      </c>
      <c r="R16305">
        <f t="shared" si="430"/>
        <v>0</v>
      </c>
    </row>
    <row r="16306" spans="1:18" x14ac:dyDescent="0.3">
      <c r="A16306" t="s">
        <v>1111</v>
      </c>
      <c r="B16306" s="1">
        <v>38510</v>
      </c>
      <c r="C16306" t="s">
        <v>1112</v>
      </c>
      <c r="D16306" t="s">
        <v>1158</v>
      </c>
      <c r="E16306" t="s">
        <v>1159</v>
      </c>
      <c r="G16306" s="6" t="s">
        <v>29</v>
      </c>
      <c r="H16306" t="s">
        <v>70</v>
      </c>
      <c r="I16306" t="s">
        <v>26</v>
      </c>
      <c r="J16306" t="s">
        <v>27</v>
      </c>
      <c r="K16306">
        <v>48</v>
      </c>
      <c r="L16306">
        <v>12.75</v>
      </c>
      <c r="M16306" t="s">
        <v>1118</v>
      </c>
      <c r="N16306">
        <v>12.75</v>
      </c>
      <c r="P16306" cm="1">
        <f t="array" ref="P16306">IF(Q16306&gt;0,INDEX(Q16306:Q38030,MATCH(TRUE,INDEX(Q16306:Q38030="",,),0)-1),"")</f>
        <v>6</v>
      </c>
      <c r="Q16306">
        <f t="shared" si="429"/>
        <v>2</v>
      </c>
      <c r="R16306">
        <f t="shared" si="430"/>
        <v>0</v>
      </c>
    </row>
    <row r="16307" spans="1:18" x14ac:dyDescent="0.3">
      <c r="A16307" t="s">
        <v>1111</v>
      </c>
      <c r="B16307" s="1">
        <v>38510</v>
      </c>
      <c r="C16307" t="s">
        <v>1112</v>
      </c>
      <c r="D16307" t="s">
        <v>1158</v>
      </c>
      <c r="E16307" t="s">
        <v>1159</v>
      </c>
      <c r="G16307" t="s">
        <v>19</v>
      </c>
      <c r="H16307" t="s">
        <v>194</v>
      </c>
      <c r="I16307" t="s">
        <v>21</v>
      </c>
      <c r="J16307" t="s">
        <v>22</v>
      </c>
      <c r="K16307">
        <v>14.7</v>
      </c>
      <c r="L16307">
        <v>752</v>
      </c>
      <c r="M16307" t="s">
        <v>793</v>
      </c>
      <c r="N16307">
        <v>998</v>
      </c>
      <c r="P16307" cm="1">
        <f t="array" ref="P16307">IF(Q16307&gt;0,INDEX(Q16307:Q38031,MATCH(TRUE,INDEX(Q16307:Q38031="",,),0)-1),"")</f>
        <v>6</v>
      </c>
      <c r="Q16307">
        <f t="shared" si="429"/>
        <v>3</v>
      </c>
      <c r="R16307">
        <f t="shared" si="430"/>
        <v>0</v>
      </c>
    </row>
    <row r="16308" spans="1:18" x14ac:dyDescent="0.3">
      <c r="A16308" t="s">
        <v>1111</v>
      </c>
      <c r="B16308" s="1">
        <v>38510</v>
      </c>
      <c r="C16308" t="s">
        <v>1112</v>
      </c>
      <c r="D16308" t="s">
        <v>1158</v>
      </c>
      <c r="E16308" t="s">
        <v>1159</v>
      </c>
      <c r="G16308" t="s">
        <v>19</v>
      </c>
      <c r="H16308" t="s">
        <v>30</v>
      </c>
      <c r="I16308" t="s">
        <v>21</v>
      </c>
      <c r="J16308" t="s">
        <v>22</v>
      </c>
      <c r="K16308">
        <v>17.5</v>
      </c>
      <c r="L16308">
        <v>155</v>
      </c>
      <c r="M16308" t="s">
        <v>793</v>
      </c>
      <c r="N16308">
        <v>200</v>
      </c>
      <c r="P16308" cm="1">
        <f t="array" ref="P16308">IF(Q16308&gt;0,INDEX(Q16308:Q38032,MATCH(TRUE,INDEX(Q16308:Q38032="",,),0)-1),"")</f>
        <v>6</v>
      </c>
      <c r="Q16308">
        <f t="shared" si="429"/>
        <v>3</v>
      </c>
      <c r="R16308">
        <f t="shared" si="430"/>
        <v>0</v>
      </c>
    </row>
    <row r="16309" spans="1:18" x14ac:dyDescent="0.3">
      <c r="A16309" t="s">
        <v>1111</v>
      </c>
      <c r="B16309" s="1">
        <v>38510</v>
      </c>
      <c r="C16309" t="s">
        <v>1112</v>
      </c>
      <c r="D16309" t="s">
        <v>1158</v>
      </c>
      <c r="E16309" t="s">
        <v>1159</v>
      </c>
      <c r="G16309" t="s">
        <v>19</v>
      </c>
      <c r="H16309" t="s">
        <v>64</v>
      </c>
      <c r="I16309" t="s">
        <v>26</v>
      </c>
      <c r="J16309" t="s">
        <v>27</v>
      </c>
      <c r="K16309">
        <v>686</v>
      </c>
      <c r="L16309">
        <v>11.45</v>
      </c>
      <c r="M16309" t="s">
        <v>793</v>
      </c>
      <c r="N16309">
        <v>35</v>
      </c>
      <c r="P16309" cm="1">
        <f t="array" ref="P16309">IF(Q16309&gt;0,INDEX(Q16309:Q38033,MATCH(TRUE,INDEX(Q16309:Q38033="",,),0)-1),"")</f>
        <v>6</v>
      </c>
      <c r="Q16309">
        <f t="shared" si="429"/>
        <v>3</v>
      </c>
      <c r="R16309">
        <f t="shared" si="430"/>
        <v>0</v>
      </c>
    </row>
    <row r="16310" spans="1:18" x14ac:dyDescent="0.3">
      <c r="A16310" t="s">
        <v>1111</v>
      </c>
      <c r="B16310" s="1">
        <v>38510</v>
      </c>
      <c r="C16310" t="s">
        <v>1112</v>
      </c>
      <c r="D16310" t="s">
        <v>1158</v>
      </c>
      <c r="E16310" t="s">
        <v>1159</v>
      </c>
      <c r="G16310" s="6" t="s">
        <v>29</v>
      </c>
      <c r="H16310" t="s">
        <v>196</v>
      </c>
      <c r="I16310" t="s">
        <v>21</v>
      </c>
      <c r="J16310" t="s">
        <v>22</v>
      </c>
      <c r="K16310">
        <v>5.3</v>
      </c>
      <c r="L16310">
        <v>209</v>
      </c>
      <c r="M16310" t="s">
        <v>793</v>
      </c>
      <c r="N16310">
        <v>209</v>
      </c>
      <c r="P16310" cm="1">
        <f t="array" ref="P16310">IF(Q16310&gt;0,INDEX(Q16310:Q38034,MATCH(TRUE,INDEX(Q16310:Q38034="",,),0)-1),"")</f>
        <v>6</v>
      </c>
      <c r="Q16310">
        <f t="shared" si="429"/>
        <v>3</v>
      </c>
      <c r="R16310">
        <f t="shared" si="430"/>
        <v>0</v>
      </c>
    </row>
    <row r="16311" spans="1:18" x14ac:dyDescent="0.3">
      <c r="A16311" t="s">
        <v>1111</v>
      </c>
      <c r="B16311" s="1">
        <v>38510</v>
      </c>
      <c r="C16311" t="s">
        <v>1112</v>
      </c>
      <c r="D16311" t="s">
        <v>1158</v>
      </c>
      <c r="E16311" t="s">
        <v>1159</v>
      </c>
      <c r="G16311" s="6" t="s">
        <v>29</v>
      </c>
      <c r="H16311" t="s">
        <v>406</v>
      </c>
      <c r="I16311" t="s">
        <v>21</v>
      </c>
      <c r="J16311" t="s">
        <v>22</v>
      </c>
      <c r="K16311">
        <v>0.9</v>
      </c>
      <c r="L16311">
        <v>79</v>
      </c>
      <c r="M16311" t="s">
        <v>793</v>
      </c>
      <c r="N16311">
        <v>79</v>
      </c>
      <c r="P16311" cm="1">
        <f t="array" ref="P16311">IF(Q16311&gt;0,INDEX(Q16311:Q38035,MATCH(TRUE,INDEX(Q16311:Q38035="",,),0)-1),"")</f>
        <v>6</v>
      </c>
      <c r="Q16311">
        <f t="shared" si="429"/>
        <v>3</v>
      </c>
      <c r="R16311">
        <f t="shared" si="430"/>
        <v>0</v>
      </c>
    </row>
    <row r="16312" spans="1:18" x14ac:dyDescent="0.3">
      <c r="A16312" t="s">
        <v>1111</v>
      </c>
      <c r="B16312" s="1">
        <v>38510</v>
      </c>
      <c r="C16312" t="s">
        <v>1112</v>
      </c>
      <c r="D16312" t="s">
        <v>1158</v>
      </c>
      <c r="E16312" t="s">
        <v>1159</v>
      </c>
      <c r="G16312" s="6" t="s">
        <v>29</v>
      </c>
      <c r="H16312" t="s">
        <v>99</v>
      </c>
      <c r="I16312" t="s">
        <v>21</v>
      </c>
      <c r="J16312" t="s">
        <v>22</v>
      </c>
      <c r="K16312">
        <v>4.5</v>
      </c>
      <c r="L16312">
        <v>111</v>
      </c>
      <c r="M16312" t="s">
        <v>793</v>
      </c>
      <c r="N16312">
        <v>111</v>
      </c>
      <c r="P16312" cm="1">
        <f t="array" ref="P16312">IF(Q16312&gt;0,INDEX(Q16312:Q38036,MATCH(TRUE,INDEX(Q16312:Q38036="",,),0)-1),"")</f>
        <v>6</v>
      </c>
      <c r="Q16312">
        <f t="shared" si="429"/>
        <v>3</v>
      </c>
      <c r="R16312">
        <f t="shared" si="430"/>
        <v>0</v>
      </c>
    </row>
    <row r="16313" spans="1:18" x14ac:dyDescent="0.3">
      <c r="A16313" t="s">
        <v>1111</v>
      </c>
      <c r="B16313" s="1">
        <v>38510</v>
      </c>
      <c r="C16313" t="s">
        <v>1112</v>
      </c>
      <c r="D16313" t="s">
        <v>1158</v>
      </c>
      <c r="E16313" t="s">
        <v>1159</v>
      </c>
      <c r="G16313" s="6" t="s">
        <v>29</v>
      </c>
      <c r="H16313" t="s">
        <v>154</v>
      </c>
      <c r="I16313" t="s">
        <v>21</v>
      </c>
      <c r="J16313" t="s">
        <v>22</v>
      </c>
      <c r="K16313">
        <v>1.1000000000000001</v>
      </c>
      <c r="L16313">
        <v>313</v>
      </c>
      <c r="M16313" t="s">
        <v>793</v>
      </c>
      <c r="N16313">
        <v>313</v>
      </c>
      <c r="P16313" cm="1">
        <f t="array" ref="P16313">IF(Q16313&gt;0,INDEX(Q16313:Q38037,MATCH(TRUE,INDEX(Q16313:Q38037="",,),0)-1),"")</f>
        <v>6</v>
      </c>
      <c r="Q16313">
        <f t="shared" si="429"/>
        <v>3</v>
      </c>
      <c r="R16313">
        <f t="shared" si="430"/>
        <v>0</v>
      </c>
    </row>
    <row r="16314" spans="1:18" x14ac:dyDescent="0.3">
      <c r="A16314" t="s">
        <v>1111</v>
      </c>
      <c r="B16314" s="1">
        <v>38510</v>
      </c>
      <c r="C16314" t="s">
        <v>1112</v>
      </c>
      <c r="D16314" t="s">
        <v>1158</v>
      </c>
      <c r="E16314" t="s">
        <v>1159</v>
      </c>
      <c r="G16314" s="6" t="s">
        <v>29</v>
      </c>
      <c r="H16314" t="s">
        <v>99</v>
      </c>
      <c r="I16314" t="s">
        <v>26</v>
      </c>
      <c r="J16314" t="s">
        <v>27</v>
      </c>
      <c r="K16314">
        <v>14</v>
      </c>
      <c r="L16314">
        <v>8.35</v>
      </c>
      <c r="M16314" t="s">
        <v>793</v>
      </c>
      <c r="N16314">
        <v>8.35</v>
      </c>
      <c r="P16314" cm="1">
        <f t="array" ref="P16314">IF(Q16314&gt;0,INDEX(Q16314:Q38038,MATCH(TRUE,INDEX(Q16314:Q38038="",,),0)-1),"")</f>
        <v>6</v>
      </c>
      <c r="Q16314">
        <f t="shared" si="429"/>
        <v>3</v>
      </c>
      <c r="R16314">
        <f t="shared" si="430"/>
        <v>0</v>
      </c>
    </row>
    <row r="16315" spans="1:18" x14ac:dyDescent="0.3">
      <c r="A16315" t="s">
        <v>1111</v>
      </c>
      <c r="B16315" s="1">
        <v>38510</v>
      </c>
      <c r="C16315" t="s">
        <v>1112</v>
      </c>
      <c r="D16315" t="s">
        <v>1158</v>
      </c>
      <c r="E16315" t="s">
        <v>1159</v>
      </c>
      <c r="G16315" s="6" t="s">
        <v>29</v>
      </c>
      <c r="H16315" t="s">
        <v>394</v>
      </c>
      <c r="I16315" t="s">
        <v>26</v>
      </c>
      <c r="J16315" t="s">
        <v>27</v>
      </c>
      <c r="K16315">
        <v>30</v>
      </c>
      <c r="L16315">
        <v>4.9000000000000004</v>
      </c>
      <c r="M16315" t="s">
        <v>793</v>
      </c>
      <c r="N16315">
        <v>4.9000000000000004</v>
      </c>
      <c r="P16315" cm="1">
        <f t="array" ref="P16315">IF(Q16315&gt;0,INDEX(Q16315:Q38039,MATCH(TRUE,INDEX(Q16315:Q38039="",,),0)-1),"")</f>
        <v>6</v>
      </c>
      <c r="Q16315">
        <f t="shared" si="429"/>
        <v>3</v>
      </c>
      <c r="R16315">
        <f t="shared" si="430"/>
        <v>0</v>
      </c>
    </row>
    <row r="16316" spans="1:18" x14ac:dyDescent="0.3">
      <c r="A16316" t="s">
        <v>1111</v>
      </c>
      <c r="B16316" s="1">
        <v>38510</v>
      </c>
      <c r="C16316" t="s">
        <v>1112</v>
      </c>
      <c r="D16316" t="s">
        <v>1158</v>
      </c>
      <c r="E16316" t="s">
        <v>1159</v>
      </c>
      <c r="G16316" s="6" t="s">
        <v>29</v>
      </c>
      <c r="H16316" t="s">
        <v>70</v>
      </c>
      <c r="I16316" t="s">
        <v>26</v>
      </c>
      <c r="J16316" t="s">
        <v>27</v>
      </c>
      <c r="K16316">
        <v>48</v>
      </c>
      <c r="L16316">
        <v>12.75</v>
      </c>
      <c r="M16316" t="s">
        <v>793</v>
      </c>
      <c r="N16316">
        <v>12.75</v>
      </c>
      <c r="P16316" cm="1">
        <f t="array" ref="P16316">IF(Q16316&gt;0,INDEX(Q16316:Q38040,MATCH(TRUE,INDEX(Q16316:Q38040="",,),0)-1),"")</f>
        <v>6</v>
      </c>
      <c r="Q16316">
        <f t="shared" si="429"/>
        <v>3</v>
      </c>
      <c r="R16316">
        <f t="shared" si="430"/>
        <v>0</v>
      </c>
    </row>
    <row r="16317" spans="1:18" x14ac:dyDescent="0.3">
      <c r="A16317" t="s">
        <v>1111</v>
      </c>
      <c r="B16317" s="1">
        <v>38510</v>
      </c>
      <c r="C16317" t="s">
        <v>1112</v>
      </c>
      <c r="D16317" t="s">
        <v>1158</v>
      </c>
      <c r="E16317" t="s">
        <v>1159</v>
      </c>
      <c r="G16317" t="s">
        <v>19</v>
      </c>
      <c r="H16317" t="s">
        <v>194</v>
      </c>
      <c r="I16317" t="s">
        <v>21</v>
      </c>
      <c r="J16317" t="s">
        <v>22</v>
      </c>
      <c r="K16317">
        <v>14.7</v>
      </c>
      <c r="L16317">
        <v>752</v>
      </c>
      <c r="M16317" t="s">
        <v>417</v>
      </c>
      <c r="N16317">
        <v>752</v>
      </c>
      <c r="P16317" cm="1">
        <f t="array" ref="P16317">IF(Q16317&gt;0,INDEX(Q16317:Q38041,MATCH(TRUE,INDEX(Q16317:Q38041="",,),0)-1),"")</f>
        <v>6</v>
      </c>
      <c r="Q16317">
        <f t="shared" si="429"/>
        <v>4</v>
      </c>
      <c r="R16317">
        <f t="shared" si="430"/>
        <v>0</v>
      </c>
    </row>
    <row r="16318" spans="1:18" x14ac:dyDescent="0.3">
      <c r="A16318" t="s">
        <v>1111</v>
      </c>
      <c r="B16318" s="1">
        <v>38510</v>
      </c>
      <c r="C16318" t="s">
        <v>1112</v>
      </c>
      <c r="D16318" t="s">
        <v>1158</v>
      </c>
      <c r="E16318" t="s">
        <v>1159</v>
      </c>
      <c r="G16318" t="s">
        <v>19</v>
      </c>
      <c r="H16318" t="s">
        <v>30</v>
      </c>
      <c r="I16318" t="s">
        <v>21</v>
      </c>
      <c r="J16318" t="s">
        <v>22</v>
      </c>
      <c r="K16318">
        <v>17.5</v>
      </c>
      <c r="L16318">
        <v>155</v>
      </c>
      <c r="M16318" t="s">
        <v>417</v>
      </c>
      <c r="N16318">
        <v>155</v>
      </c>
      <c r="P16318" cm="1">
        <f t="array" ref="P16318">IF(Q16318&gt;0,INDEX(Q16318:Q38042,MATCH(TRUE,INDEX(Q16318:Q38042="",,),0)-1),"")</f>
        <v>6</v>
      </c>
      <c r="Q16318">
        <f t="shared" si="429"/>
        <v>4</v>
      </c>
      <c r="R16318">
        <f t="shared" si="430"/>
        <v>0</v>
      </c>
    </row>
    <row r="16319" spans="1:18" x14ac:dyDescent="0.3">
      <c r="A16319" t="s">
        <v>1111</v>
      </c>
      <c r="B16319" s="1">
        <v>38510</v>
      </c>
      <c r="C16319" t="s">
        <v>1112</v>
      </c>
      <c r="D16319" t="s">
        <v>1158</v>
      </c>
      <c r="E16319" t="s">
        <v>1159</v>
      </c>
      <c r="G16319" t="s">
        <v>19</v>
      </c>
      <c r="H16319" t="s">
        <v>64</v>
      </c>
      <c r="I16319" t="s">
        <v>26</v>
      </c>
      <c r="J16319" t="s">
        <v>27</v>
      </c>
      <c r="K16319">
        <v>686</v>
      </c>
      <c r="L16319">
        <v>11.45</v>
      </c>
      <c r="M16319" t="s">
        <v>417</v>
      </c>
      <c r="N16319">
        <v>41.3</v>
      </c>
      <c r="P16319" cm="1">
        <f t="array" ref="P16319">IF(Q16319&gt;0,INDEX(Q16319:Q38043,MATCH(TRUE,INDEX(Q16319:Q38043="",,),0)-1),"")</f>
        <v>6</v>
      </c>
      <c r="Q16319">
        <f t="shared" si="429"/>
        <v>4</v>
      </c>
      <c r="R16319">
        <f t="shared" si="430"/>
        <v>0</v>
      </c>
    </row>
    <row r="16320" spans="1:18" x14ac:dyDescent="0.3">
      <c r="A16320" t="s">
        <v>1111</v>
      </c>
      <c r="B16320" s="1">
        <v>38510</v>
      </c>
      <c r="C16320" t="s">
        <v>1112</v>
      </c>
      <c r="D16320" t="s">
        <v>1158</v>
      </c>
      <c r="E16320" t="s">
        <v>1159</v>
      </c>
      <c r="G16320" s="6" t="s">
        <v>29</v>
      </c>
      <c r="H16320" t="s">
        <v>196</v>
      </c>
      <c r="I16320" t="s">
        <v>21</v>
      </c>
      <c r="J16320" t="s">
        <v>22</v>
      </c>
      <c r="K16320">
        <v>5.3</v>
      </c>
      <c r="L16320">
        <v>209</v>
      </c>
      <c r="M16320" t="s">
        <v>417</v>
      </c>
      <c r="N16320">
        <v>209</v>
      </c>
      <c r="P16320" cm="1">
        <f t="array" ref="P16320">IF(Q16320&gt;0,INDEX(Q16320:Q38044,MATCH(TRUE,INDEX(Q16320:Q38044="",,),0)-1),"")</f>
        <v>6</v>
      </c>
      <c r="Q16320">
        <f t="shared" si="429"/>
        <v>4</v>
      </c>
      <c r="R16320">
        <f t="shared" si="430"/>
        <v>0</v>
      </c>
    </row>
    <row r="16321" spans="1:18" x14ac:dyDescent="0.3">
      <c r="A16321" t="s">
        <v>1111</v>
      </c>
      <c r="B16321" s="1">
        <v>38510</v>
      </c>
      <c r="C16321" t="s">
        <v>1112</v>
      </c>
      <c r="D16321" t="s">
        <v>1158</v>
      </c>
      <c r="E16321" t="s">
        <v>1159</v>
      </c>
      <c r="G16321" s="6" t="s">
        <v>29</v>
      </c>
      <c r="H16321" t="s">
        <v>406</v>
      </c>
      <c r="I16321" t="s">
        <v>21</v>
      </c>
      <c r="J16321" t="s">
        <v>22</v>
      </c>
      <c r="K16321">
        <v>0.9</v>
      </c>
      <c r="L16321">
        <v>79</v>
      </c>
      <c r="M16321" t="s">
        <v>417</v>
      </c>
      <c r="N16321">
        <v>79</v>
      </c>
      <c r="P16321" cm="1">
        <f t="array" ref="P16321">IF(Q16321&gt;0,INDEX(Q16321:Q38045,MATCH(TRUE,INDEX(Q16321:Q38045="",,),0)-1),"")</f>
        <v>6</v>
      </c>
      <c r="Q16321">
        <f t="shared" si="429"/>
        <v>4</v>
      </c>
      <c r="R16321">
        <f t="shared" si="430"/>
        <v>0</v>
      </c>
    </row>
    <row r="16322" spans="1:18" x14ac:dyDescent="0.3">
      <c r="A16322" t="s">
        <v>1111</v>
      </c>
      <c r="B16322" s="1">
        <v>38510</v>
      </c>
      <c r="C16322" t="s">
        <v>1112</v>
      </c>
      <c r="D16322" t="s">
        <v>1158</v>
      </c>
      <c r="E16322" t="s">
        <v>1159</v>
      </c>
      <c r="G16322" s="6" t="s">
        <v>29</v>
      </c>
      <c r="H16322" t="s">
        <v>99</v>
      </c>
      <c r="I16322" t="s">
        <v>21</v>
      </c>
      <c r="J16322" t="s">
        <v>22</v>
      </c>
      <c r="K16322">
        <v>4.5</v>
      </c>
      <c r="L16322">
        <v>111</v>
      </c>
      <c r="M16322" t="s">
        <v>417</v>
      </c>
      <c r="N16322">
        <v>111</v>
      </c>
      <c r="P16322" cm="1">
        <f t="array" ref="P16322">IF(Q16322&gt;0,INDEX(Q16322:Q38046,MATCH(TRUE,INDEX(Q16322:Q38046="",,),0)-1),"")</f>
        <v>6</v>
      </c>
      <c r="Q16322">
        <f t="shared" si="429"/>
        <v>4</v>
      </c>
      <c r="R16322">
        <f t="shared" si="430"/>
        <v>0</v>
      </c>
    </row>
    <row r="16323" spans="1:18" x14ac:dyDescent="0.3">
      <c r="A16323" t="s">
        <v>1111</v>
      </c>
      <c r="B16323" s="1">
        <v>38510</v>
      </c>
      <c r="C16323" t="s">
        <v>1112</v>
      </c>
      <c r="D16323" t="s">
        <v>1158</v>
      </c>
      <c r="E16323" t="s">
        <v>1159</v>
      </c>
      <c r="G16323" s="6" t="s">
        <v>29</v>
      </c>
      <c r="H16323" t="s">
        <v>154</v>
      </c>
      <c r="I16323" t="s">
        <v>21</v>
      </c>
      <c r="J16323" t="s">
        <v>22</v>
      </c>
      <c r="K16323">
        <v>1.1000000000000001</v>
      </c>
      <c r="L16323">
        <v>313</v>
      </c>
      <c r="M16323" t="s">
        <v>417</v>
      </c>
      <c r="N16323">
        <v>313</v>
      </c>
      <c r="P16323" cm="1">
        <f t="array" ref="P16323">IF(Q16323&gt;0,INDEX(Q16323:Q38047,MATCH(TRUE,INDEX(Q16323:Q38047="",,),0)-1),"")</f>
        <v>6</v>
      </c>
      <c r="Q16323">
        <f t="shared" si="429"/>
        <v>4</v>
      </c>
      <c r="R16323">
        <f t="shared" si="430"/>
        <v>0</v>
      </c>
    </row>
    <row r="16324" spans="1:18" x14ac:dyDescent="0.3">
      <c r="A16324" t="s">
        <v>1111</v>
      </c>
      <c r="B16324" s="1">
        <v>38510</v>
      </c>
      <c r="C16324" t="s">
        <v>1112</v>
      </c>
      <c r="D16324" t="s">
        <v>1158</v>
      </c>
      <c r="E16324" t="s">
        <v>1159</v>
      </c>
      <c r="G16324" s="6" t="s">
        <v>29</v>
      </c>
      <c r="H16324" t="s">
        <v>99</v>
      </c>
      <c r="I16324" t="s">
        <v>26</v>
      </c>
      <c r="J16324" t="s">
        <v>27</v>
      </c>
      <c r="K16324">
        <v>14</v>
      </c>
      <c r="L16324">
        <v>8.35</v>
      </c>
      <c r="M16324" t="s">
        <v>417</v>
      </c>
      <c r="N16324">
        <v>8.35</v>
      </c>
      <c r="P16324" cm="1">
        <f t="array" ref="P16324">IF(Q16324&gt;0,INDEX(Q16324:Q38048,MATCH(TRUE,INDEX(Q16324:Q38048="",,),0)-1),"")</f>
        <v>6</v>
      </c>
      <c r="Q16324">
        <f t="shared" si="429"/>
        <v>4</v>
      </c>
      <c r="R16324">
        <f t="shared" si="430"/>
        <v>0</v>
      </c>
    </row>
    <row r="16325" spans="1:18" x14ac:dyDescent="0.3">
      <c r="A16325" t="s">
        <v>1111</v>
      </c>
      <c r="B16325" s="1">
        <v>38510</v>
      </c>
      <c r="C16325" t="s">
        <v>1112</v>
      </c>
      <c r="D16325" t="s">
        <v>1158</v>
      </c>
      <c r="E16325" t="s">
        <v>1159</v>
      </c>
      <c r="G16325" s="6" t="s">
        <v>29</v>
      </c>
      <c r="H16325" t="s">
        <v>394</v>
      </c>
      <c r="I16325" t="s">
        <v>26</v>
      </c>
      <c r="J16325" t="s">
        <v>27</v>
      </c>
      <c r="K16325">
        <v>30</v>
      </c>
      <c r="L16325">
        <v>4.9000000000000004</v>
      </c>
      <c r="M16325" t="s">
        <v>417</v>
      </c>
      <c r="N16325">
        <v>4.9000000000000004</v>
      </c>
      <c r="P16325" cm="1">
        <f t="array" ref="P16325">IF(Q16325&gt;0,INDEX(Q16325:Q38049,MATCH(TRUE,INDEX(Q16325:Q38049="",,),0)-1),"")</f>
        <v>6</v>
      </c>
      <c r="Q16325">
        <f t="shared" si="429"/>
        <v>4</v>
      </c>
      <c r="R16325">
        <f t="shared" si="430"/>
        <v>0</v>
      </c>
    </row>
    <row r="16326" spans="1:18" x14ac:dyDescent="0.3">
      <c r="A16326" t="s">
        <v>1111</v>
      </c>
      <c r="B16326" s="1">
        <v>38510</v>
      </c>
      <c r="C16326" t="s">
        <v>1112</v>
      </c>
      <c r="D16326" t="s">
        <v>1158</v>
      </c>
      <c r="E16326" t="s">
        <v>1159</v>
      </c>
      <c r="G16326" s="6" t="s">
        <v>29</v>
      </c>
      <c r="H16326" t="s">
        <v>70</v>
      </c>
      <c r="I16326" t="s">
        <v>26</v>
      </c>
      <c r="J16326" t="s">
        <v>27</v>
      </c>
      <c r="K16326">
        <v>48</v>
      </c>
      <c r="L16326">
        <v>12.75</v>
      </c>
      <c r="M16326" t="s">
        <v>417</v>
      </c>
      <c r="N16326">
        <v>12.75</v>
      </c>
      <c r="P16326" cm="1">
        <f t="array" ref="P16326">IF(Q16326&gt;0,INDEX(Q16326:Q38050,MATCH(TRUE,INDEX(Q16326:Q38050="",,),0)-1),"")</f>
        <v>6</v>
      </c>
      <c r="Q16326">
        <f t="shared" si="429"/>
        <v>4</v>
      </c>
      <c r="R16326">
        <f t="shared" si="430"/>
        <v>0</v>
      </c>
    </row>
    <row r="16327" spans="1:18" x14ac:dyDescent="0.3">
      <c r="A16327" t="s">
        <v>1111</v>
      </c>
      <c r="B16327" s="1">
        <v>38510</v>
      </c>
      <c r="C16327" t="s">
        <v>1112</v>
      </c>
      <c r="D16327" t="s">
        <v>1158</v>
      </c>
      <c r="E16327" t="s">
        <v>1159</v>
      </c>
      <c r="G16327" t="s">
        <v>19</v>
      </c>
      <c r="H16327" t="s">
        <v>194</v>
      </c>
      <c r="I16327" t="s">
        <v>21</v>
      </c>
      <c r="J16327" t="s">
        <v>22</v>
      </c>
      <c r="K16327">
        <v>14.7</v>
      </c>
      <c r="L16327">
        <v>752</v>
      </c>
      <c r="M16327" t="s">
        <v>1122</v>
      </c>
      <c r="N16327">
        <v>1050</v>
      </c>
      <c r="P16327" cm="1">
        <f t="array" ref="P16327">IF(Q16327&gt;0,INDEX(Q16327:Q38051,MATCH(TRUE,INDEX(Q16327:Q38051="",,),0)-1),"")</f>
        <v>6</v>
      </c>
      <c r="Q16327">
        <f t="shared" si="429"/>
        <v>5</v>
      </c>
      <c r="R16327">
        <f t="shared" si="430"/>
        <v>0</v>
      </c>
    </row>
    <row r="16328" spans="1:18" x14ac:dyDescent="0.3">
      <c r="A16328" t="s">
        <v>1111</v>
      </c>
      <c r="B16328" s="1">
        <v>38510</v>
      </c>
      <c r="C16328" t="s">
        <v>1112</v>
      </c>
      <c r="D16328" t="s">
        <v>1158</v>
      </c>
      <c r="E16328" t="s">
        <v>1159</v>
      </c>
      <c r="G16328" t="s">
        <v>19</v>
      </c>
      <c r="H16328" t="s">
        <v>30</v>
      </c>
      <c r="I16328" t="s">
        <v>21</v>
      </c>
      <c r="J16328" t="s">
        <v>22</v>
      </c>
      <c r="K16328">
        <v>17.5</v>
      </c>
      <c r="L16328">
        <v>155</v>
      </c>
      <c r="M16328" t="s">
        <v>1122</v>
      </c>
      <c r="N16328">
        <v>150</v>
      </c>
      <c r="P16328" cm="1">
        <f t="array" ref="P16328">IF(Q16328&gt;0,INDEX(Q16328:Q38052,MATCH(TRUE,INDEX(Q16328:Q38052="",,),0)-1),"")</f>
        <v>6</v>
      </c>
      <c r="Q16328">
        <f t="shared" si="429"/>
        <v>5</v>
      </c>
      <c r="R16328">
        <f t="shared" si="430"/>
        <v>0</v>
      </c>
    </row>
    <row r="16329" spans="1:18" x14ac:dyDescent="0.3">
      <c r="A16329" t="s">
        <v>1111</v>
      </c>
      <c r="B16329" s="1">
        <v>38510</v>
      </c>
      <c r="C16329" t="s">
        <v>1112</v>
      </c>
      <c r="D16329" t="s">
        <v>1158</v>
      </c>
      <c r="E16329" t="s">
        <v>1159</v>
      </c>
      <c r="G16329" t="s">
        <v>19</v>
      </c>
      <c r="H16329" t="s">
        <v>64</v>
      </c>
      <c r="I16329" t="s">
        <v>26</v>
      </c>
      <c r="J16329" t="s">
        <v>27</v>
      </c>
      <c r="K16329">
        <v>686</v>
      </c>
      <c r="L16329">
        <v>11.45</v>
      </c>
      <c r="M16329" t="s">
        <v>1122</v>
      </c>
      <c r="N16329">
        <v>25</v>
      </c>
      <c r="P16329" cm="1">
        <f t="array" ref="P16329">IF(Q16329&gt;0,INDEX(Q16329:Q38053,MATCH(TRUE,INDEX(Q16329:Q38053="",,),0)-1),"")</f>
        <v>6</v>
      </c>
      <c r="Q16329">
        <f t="shared" si="429"/>
        <v>5</v>
      </c>
      <c r="R16329">
        <f t="shared" si="430"/>
        <v>0</v>
      </c>
    </row>
    <row r="16330" spans="1:18" x14ac:dyDescent="0.3">
      <c r="A16330" t="s">
        <v>1111</v>
      </c>
      <c r="B16330" s="1">
        <v>38510</v>
      </c>
      <c r="C16330" t="s">
        <v>1112</v>
      </c>
      <c r="D16330" t="s">
        <v>1158</v>
      </c>
      <c r="E16330" t="s">
        <v>1159</v>
      </c>
      <c r="G16330" s="6" t="s">
        <v>29</v>
      </c>
      <c r="H16330" t="s">
        <v>196</v>
      </c>
      <c r="I16330" t="s">
        <v>21</v>
      </c>
      <c r="J16330" t="s">
        <v>22</v>
      </c>
      <c r="K16330">
        <v>5.3</v>
      </c>
      <c r="L16330">
        <v>209</v>
      </c>
      <c r="M16330" t="s">
        <v>1122</v>
      </c>
      <c r="N16330">
        <v>209</v>
      </c>
      <c r="P16330" cm="1">
        <f t="array" ref="P16330">IF(Q16330&gt;0,INDEX(Q16330:Q38054,MATCH(TRUE,INDEX(Q16330:Q38054="",,),0)-1),"")</f>
        <v>6</v>
      </c>
      <c r="Q16330">
        <f t="shared" si="429"/>
        <v>5</v>
      </c>
      <c r="R16330">
        <f t="shared" si="430"/>
        <v>0</v>
      </c>
    </row>
    <row r="16331" spans="1:18" x14ac:dyDescent="0.3">
      <c r="A16331" t="s">
        <v>1111</v>
      </c>
      <c r="B16331" s="1">
        <v>38510</v>
      </c>
      <c r="C16331" t="s">
        <v>1112</v>
      </c>
      <c r="D16331" t="s">
        <v>1158</v>
      </c>
      <c r="E16331" t="s">
        <v>1159</v>
      </c>
      <c r="G16331" s="6" t="s">
        <v>29</v>
      </c>
      <c r="H16331" t="s">
        <v>406</v>
      </c>
      <c r="I16331" t="s">
        <v>21</v>
      </c>
      <c r="J16331" t="s">
        <v>22</v>
      </c>
      <c r="K16331">
        <v>0.9</v>
      </c>
      <c r="L16331">
        <v>79</v>
      </c>
      <c r="M16331" t="s">
        <v>1122</v>
      </c>
      <c r="N16331">
        <v>79</v>
      </c>
      <c r="P16331" cm="1">
        <f t="array" ref="P16331">IF(Q16331&gt;0,INDEX(Q16331:Q38055,MATCH(TRUE,INDEX(Q16331:Q38055="",,),0)-1),"")</f>
        <v>6</v>
      </c>
      <c r="Q16331">
        <f t="shared" si="429"/>
        <v>5</v>
      </c>
      <c r="R16331">
        <f t="shared" si="430"/>
        <v>0</v>
      </c>
    </row>
    <row r="16332" spans="1:18" x14ac:dyDescent="0.3">
      <c r="A16332" t="s">
        <v>1111</v>
      </c>
      <c r="B16332" s="1">
        <v>38510</v>
      </c>
      <c r="C16332" t="s">
        <v>1112</v>
      </c>
      <c r="D16332" t="s">
        <v>1158</v>
      </c>
      <c r="E16332" t="s">
        <v>1159</v>
      </c>
      <c r="G16332" s="6" t="s">
        <v>29</v>
      </c>
      <c r="H16332" t="s">
        <v>99</v>
      </c>
      <c r="I16332" t="s">
        <v>21</v>
      </c>
      <c r="J16332" t="s">
        <v>22</v>
      </c>
      <c r="K16332">
        <v>4.5</v>
      </c>
      <c r="L16332">
        <v>111</v>
      </c>
      <c r="M16332" t="s">
        <v>1122</v>
      </c>
      <c r="N16332">
        <v>111</v>
      </c>
      <c r="P16332" cm="1">
        <f t="array" ref="P16332">IF(Q16332&gt;0,INDEX(Q16332:Q38056,MATCH(TRUE,INDEX(Q16332:Q38056="",,),0)-1),"")</f>
        <v>6</v>
      </c>
      <c r="Q16332">
        <f t="shared" si="429"/>
        <v>5</v>
      </c>
      <c r="R16332">
        <f t="shared" si="430"/>
        <v>0</v>
      </c>
    </row>
    <row r="16333" spans="1:18" x14ac:dyDescent="0.3">
      <c r="A16333" t="s">
        <v>1111</v>
      </c>
      <c r="B16333" s="1">
        <v>38510</v>
      </c>
      <c r="C16333" t="s">
        <v>1112</v>
      </c>
      <c r="D16333" t="s">
        <v>1158</v>
      </c>
      <c r="E16333" t="s">
        <v>1159</v>
      </c>
      <c r="G16333" s="6" t="s">
        <v>29</v>
      </c>
      <c r="H16333" t="s">
        <v>154</v>
      </c>
      <c r="I16333" t="s">
        <v>21</v>
      </c>
      <c r="J16333" t="s">
        <v>22</v>
      </c>
      <c r="K16333">
        <v>1.1000000000000001</v>
      </c>
      <c r="L16333">
        <v>313</v>
      </c>
      <c r="M16333" t="s">
        <v>1122</v>
      </c>
      <c r="N16333">
        <v>313</v>
      </c>
      <c r="P16333" cm="1">
        <f t="array" ref="P16333">IF(Q16333&gt;0,INDEX(Q16333:Q38057,MATCH(TRUE,INDEX(Q16333:Q38057="",,),0)-1),"")</f>
        <v>6</v>
      </c>
      <c r="Q16333">
        <f t="shared" si="429"/>
        <v>5</v>
      </c>
      <c r="R16333">
        <f t="shared" si="430"/>
        <v>0</v>
      </c>
    </row>
    <row r="16334" spans="1:18" x14ac:dyDescent="0.3">
      <c r="A16334" t="s">
        <v>1111</v>
      </c>
      <c r="B16334" s="1">
        <v>38510</v>
      </c>
      <c r="C16334" t="s">
        <v>1112</v>
      </c>
      <c r="D16334" t="s">
        <v>1158</v>
      </c>
      <c r="E16334" t="s">
        <v>1159</v>
      </c>
      <c r="G16334" s="6" t="s">
        <v>29</v>
      </c>
      <c r="H16334" t="s">
        <v>99</v>
      </c>
      <c r="I16334" t="s">
        <v>26</v>
      </c>
      <c r="J16334" t="s">
        <v>27</v>
      </c>
      <c r="K16334">
        <v>14</v>
      </c>
      <c r="L16334">
        <v>8.35</v>
      </c>
      <c r="M16334" t="s">
        <v>1122</v>
      </c>
      <c r="N16334">
        <v>8.35</v>
      </c>
      <c r="P16334" cm="1">
        <f t="array" ref="P16334">IF(Q16334&gt;0,INDEX(Q16334:Q38058,MATCH(TRUE,INDEX(Q16334:Q38058="",,),0)-1),"")</f>
        <v>6</v>
      </c>
      <c r="Q16334">
        <f t="shared" si="429"/>
        <v>5</v>
      </c>
      <c r="R16334">
        <f t="shared" si="430"/>
        <v>0</v>
      </c>
    </row>
    <row r="16335" spans="1:18" x14ac:dyDescent="0.3">
      <c r="A16335" t="s">
        <v>1111</v>
      </c>
      <c r="B16335" s="1">
        <v>38510</v>
      </c>
      <c r="C16335" t="s">
        <v>1112</v>
      </c>
      <c r="D16335" t="s">
        <v>1158</v>
      </c>
      <c r="E16335" t="s">
        <v>1159</v>
      </c>
      <c r="G16335" s="6" t="s">
        <v>29</v>
      </c>
      <c r="H16335" t="s">
        <v>394</v>
      </c>
      <c r="I16335" t="s">
        <v>26</v>
      </c>
      <c r="J16335" t="s">
        <v>27</v>
      </c>
      <c r="K16335">
        <v>30</v>
      </c>
      <c r="L16335">
        <v>4.9000000000000004</v>
      </c>
      <c r="M16335" t="s">
        <v>1122</v>
      </c>
      <c r="N16335">
        <v>4.9000000000000004</v>
      </c>
      <c r="P16335" cm="1">
        <f t="array" ref="P16335">IF(Q16335&gt;0,INDEX(Q16335:Q38059,MATCH(TRUE,INDEX(Q16335:Q38059="",,),0)-1),"")</f>
        <v>6</v>
      </c>
      <c r="Q16335">
        <f t="shared" si="429"/>
        <v>5</v>
      </c>
      <c r="R16335">
        <f t="shared" si="430"/>
        <v>0</v>
      </c>
    </row>
    <row r="16336" spans="1:18" x14ac:dyDescent="0.3">
      <c r="A16336" t="s">
        <v>1111</v>
      </c>
      <c r="B16336" s="1">
        <v>38510</v>
      </c>
      <c r="C16336" t="s">
        <v>1112</v>
      </c>
      <c r="D16336" t="s">
        <v>1158</v>
      </c>
      <c r="E16336" t="s">
        <v>1159</v>
      </c>
      <c r="G16336" s="6" t="s">
        <v>29</v>
      </c>
      <c r="H16336" t="s">
        <v>70</v>
      </c>
      <c r="I16336" t="s">
        <v>26</v>
      </c>
      <c r="J16336" t="s">
        <v>27</v>
      </c>
      <c r="K16336">
        <v>48</v>
      </c>
      <c r="L16336">
        <v>12.75</v>
      </c>
      <c r="M16336" t="s">
        <v>1122</v>
      </c>
      <c r="N16336">
        <v>12.75</v>
      </c>
      <c r="P16336" cm="1">
        <f t="array" ref="P16336">IF(Q16336&gt;0,INDEX(Q16336:Q38060,MATCH(TRUE,INDEX(Q16336:Q38060="",,),0)-1),"")</f>
        <v>6</v>
      </c>
      <c r="Q16336">
        <f t="shared" si="429"/>
        <v>5</v>
      </c>
      <c r="R16336">
        <f t="shared" si="430"/>
        <v>0</v>
      </c>
    </row>
    <row r="16337" spans="1:18" x14ac:dyDescent="0.3">
      <c r="A16337" t="s">
        <v>1111</v>
      </c>
      <c r="B16337" s="1">
        <v>38510</v>
      </c>
      <c r="C16337" t="s">
        <v>1112</v>
      </c>
      <c r="D16337" t="s">
        <v>1158</v>
      </c>
      <c r="E16337" t="s">
        <v>1159</v>
      </c>
      <c r="G16337" t="s">
        <v>19</v>
      </c>
      <c r="H16337" t="s">
        <v>194</v>
      </c>
      <c r="I16337" t="s">
        <v>21</v>
      </c>
      <c r="J16337" t="s">
        <v>22</v>
      </c>
      <c r="K16337">
        <v>14.7</v>
      </c>
      <c r="L16337">
        <v>752</v>
      </c>
      <c r="M16337" t="s">
        <v>1115</v>
      </c>
      <c r="N16337">
        <v>800</v>
      </c>
      <c r="P16337" cm="1">
        <f t="array" ref="P16337">IF(Q16337&gt;0,INDEX(Q16337:Q38061,MATCH(TRUE,INDEX(Q16337:Q38061="",,),0)-1),"")</f>
        <v>6</v>
      </c>
      <c r="Q16337">
        <f t="shared" si="429"/>
        <v>6</v>
      </c>
      <c r="R16337">
        <f t="shared" si="430"/>
        <v>0</v>
      </c>
    </row>
    <row r="16338" spans="1:18" x14ac:dyDescent="0.3">
      <c r="A16338" t="s">
        <v>1111</v>
      </c>
      <c r="B16338" s="1">
        <v>38510</v>
      </c>
      <c r="C16338" t="s">
        <v>1112</v>
      </c>
      <c r="D16338" t="s">
        <v>1158</v>
      </c>
      <c r="E16338" t="s">
        <v>1159</v>
      </c>
      <c r="G16338" t="s">
        <v>19</v>
      </c>
      <c r="H16338" t="s">
        <v>30</v>
      </c>
      <c r="I16338" t="s">
        <v>21</v>
      </c>
      <c r="J16338" t="s">
        <v>22</v>
      </c>
      <c r="K16338">
        <v>17.5</v>
      </c>
      <c r="L16338">
        <v>155</v>
      </c>
      <c r="M16338" t="s">
        <v>1115</v>
      </c>
      <c r="N16338">
        <v>195</v>
      </c>
      <c r="P16338" cm="1">
        <f t="array" ref="P16338">IF(Q16338&gt;0,INDEX(Q16338:Q38062,MATCH(TRUE,INDEX(Q16338:Q38062="",,),0)-1),"")</f>
        <v>6</v>
      </c>
      <c r="Q16338">
        <f t="shared" si="429"/>
        <v>6</v>
      </c>
      <c r="R16338">
        <f t="shared" si="430"/>
        <v>0</v>
      </c>
    </row>
    <row r="16339" spans="1:18" x14ac:dyDescent="0.3">
      <c r="A16339" t="s">
        <v>1111</v>
      </c>
      <c r="B16339" s="1">
        <v>38510</v>
      </c>
      <c r="C16339" t="s">
        <v>1112</v>
      </c>
      <c r="D16339" t="s">
        <v>1158</v>
      </c>
      <c r="E16339" t="s">
        <v>1159</v>
      </c>
      <c r="G16339" t="s">
        <v>19</v>
      </c>
      <c r="H16339" t="s">
        <v>64</v>
      </c>
      <c r="I16339" t="s">
        <v>26</v>
      </c>
      <c r="J16339" t="s">
        <v>27</v>
      </c>
      <c r="K16339">
        <v>686</v>
      </c>
      <c r="L16339">
        <v>11.45</v>
      </c>
      <c r="M16339" t="s">
        <v>1115</v>
      </c>
      <c r="N16339">
        <v>24</v>
      </c>
      <c r="P16339" cm="1">
        <f t="array" ref="P16339">IF(Q16339&gt;0,INDEX(Q16339:Q38063,MATCH(TRUE,INDEX(Q16339:Q38063="",,),0)-1),"")</f>
        <v>6</v>
      </c>
      <c r="Q16339">
        <f t="shared" si="429"/>
        <v>6</v>
      </c>
      <c r="R16339">
        <f t="shared" si="430"/>
        <v>0</v>
      </c>
    </row>
    <row r="16340" spans="1:18" x14ac:dyDescent="0.3">
      <c r="A16340" t="s">
        <v>1111</v>
      </c>
      <c r="B16340" s="1">
        <v>38510</v>
      </c>
      <c r="C16340" t="s">
        <v>1112</v>
      </c>
      <c r="D16340" t="s">
        <v>1158</v>
      </c>
      <c r="E16340" t="s">
        <v>1159</v>
      </c>
      <c r="G16340" s="6" t="s">
        <v>29</v>
      </c>
      <c r="H16340" t="s">
        <v>196</v>
      </c>
      <c r="I16340" t="s">
        <v>21</v>
      </c>
      <c r="J16340" t="s">
        <v>22</v>
      </c>
      <c r="K16340">
        <v>5.3</v>
      </c>
      <c r="L16340">
        <v>209</v>
      </c>
      <c r="M16340" t="s">
        <v>1115</v>
      </c>
      <c r="N16340">
        <v>209</v>
      </c>
      <c r="P16340" cm="1">
        <f t="array" ref="P16340">IF(Q16340&gt;0,INDEX(Q16340:Q38064,MATCH(TRUE,INDEX(Q16340:Q38064="",,),0)-1),"")</f>
        <v>6</v>
      </c>
      <c r="Q16340">
        <f t="shared" si="429"/>
        <v>6</v>
      </c>
      <c r="R16340">
        <f t="shared" si="430"/>
        <v>0</v>
      </c>
    </row>
    <row r="16341" spans="1:18" x14ac:dyDescent="0.3">
      <c r="A16341" t="s">
        <v>1111</v>
      </c>
      <c r="B16341" s="1">
        <v>38510</v>
      </c>
      <c r="C16341" t="s">
        <v>1112</v>
      </c>
      <c r="D16341" t="s">
        <v>1158</v>
      </c>
      <c r="E16341" t="s">
        <v>1159</v>
      </c>
      <c r="G16341" s="6" t="s">
        <v>29</v>
      </c>
      <c r="H16341" t="s">
        <v>406</v>
      </c>
      <c r="I16341" t="s">
        <v>21</v>
      </c>
      <c r="J16341" t="s">
        <v>22</v>
      </c>
      <c r="K16341">
        <v>0.9</v>
      </c>
      <c r="L16341">
        <v>79</v>
      </c>
      <c r="M16341" t="s">
        <v>1115</v>
      </c>
      <c r="N16341">
        <v>79</v>
      </c>
      <c r="P16341" cm="1">
        <f t="array" ref="P16341">IF(Q16341&gt;0,INDEX(Q16341:Q38065,MATCH(TRUE,INDEX(Q16341:Q38065="",,),0)-1),"")</f>
        <v>6</v>
      </c>
      <c r="Q16341">
        <f t="shared" si="429"/>
        <v>6</v>
      </c>
      <c r="R16341">
        <f t="shared" si="430"/>
        <v>0</v>
      </c>
    </row>
    <row r="16342" spans="1:18" x14ac:dyDescent="0.3">
      <c r="A16342" t="s">
        <v>1111</v>
      </c>
      <c r="B16342" s="1">
        <v>38510</v>
      </c>
      <c r="C16342" t="s">
        <v>1112</v>
      </c>
      <c r="D16342" t="s">
        <v>1158</v>
      </c>
      <c r="E16342" t="s">
        <v>1159</v>
      </c>
      <c r="G16342" s="6" t="s">
        <v>29</v>
      </c>
      <c r="H16342" t="s">
        <v>99</v>
      </c>
      <c r="I16342" t="s">
        <v>21</v>
      </c>
      <c r="J16342" t="s">
        <v>22</v>
      </c>
      <c r="K16342">
        <v>4.5</v>
      </c>
      <c r="L16342">
        <v>111</v>
      </c>
      <c r="M16342" t="s">
        <v>1115</v>
      </c>
      <c r="N16342">
        <v>111</v>
      </c>
      <c r="P16342" cm="1">
        <f t="array" ref="P16342">IF(Q16342&gt;0,INDEX(Q16342:Q38066,MATCH(TRUE,INDEX(Q16342:Q38066="",,),0)-1),"")</f>
        <v>6</v>
      </c>
      <c r="Q16342">
        <f t="shared" si="429"/>
        <v>6</v>
      </c>
      <c r="R16342">
        <f t="shared" si="430"/>
        <v>0</v>
      </c>
    </row>
    <row r="16343" spans="1:18" x14ac:dyDescent="0.3">
      <c r="A16343" t="s">
        <v>1111</v>
      </c>
      <c r="B16343" s="1">
        <v>38510</v>
      </c>
      <c r="C16343" t="s">
        <v>1112</v>
      </c>
      <c r="D16343" t="s">
        <v>1158</v>
      </c>
      <c r="E16343" t="s">
        <v>1159</v>
      </c>
      <c r="G16343" s="6" t="s">
        <v>29</v>
      </c>
      <c r="H16343" t="s">
        <v>154</v>
      </c>
      <c r="I16343" t="s">
        <v>21</v>
      </c>
      <c r="J16343" t="s">
        <v>22</v>
      </c>
      <c r="K16343">
        <v>1.1000000000000001</v>
      </c>
      <c r="L16343">
        <v>313</v>
      </c>
      <c r="M16343" t="s">
        <v>1115</v>
      </c>
      <c r="N16343">
        <v>313</v>
      </c>
      <c r="P16343" cm="1">
        <f t="array" ref="P16343">IF(Q16343&gt;0,INDEX(Q16343:Q38067,MATCH(TRUE,INDEX(Q16343:Q38067="",,),0)-1),"")</f>
        <v>6</v>
      </c>
      <c r="Q16343">
        <f t="shared" si="429"/>
        <v>6</v>
      </c>
      <c r="R16343">
        <f t="shared" si="430"/>
        <v>0</v>
      </c>
    </row>
    <row r="16344" spans="1:18" x14ac:dyDescent="0.3">
      <c r="A16344" t="s">
        <v>1111</v>
      </c>
      <c r="B16344" s="1">
        <v>38510</v>
      </c>
      <c r="C16344" t="s">
        <v>1112</v>
      </c>
      <c r="D16344" t="s">
        <v>1158</v>
      </c>
      <c r="E16344" t="s">
        <v>1159</v>
      </c>
      <c r="G16344" s="6" t="s">
        <v>29</v>
      </c>
      <c r="H16344" t="s">
        <v>99</v>
      </c>
      <c r="I16344" t="s">
        <v>26</v>
      </c>
      <c r="J16344" t="s">
        <v>27</v>
      </c>
      <c r="K16344">
        <v>14</v>
      </c>
      <c r="L16344">
        <v>8.35</v>
      </c>
      <c r="M16344" t="s">
        <v>1115</v>
      </c>
      <c r="N16344">
        <v>8.35</v>
      </c>
      <c r="P16344" cm="1">
        <f t="array" ref="P16344">IF(Q16344&gt;0,INDEX(Q16344:Q38068,MATCH(TRUE,INDEX(Q16344:Q38068="",,),0)-1),"")</f>
        <v>6</v>
      </c>
      <c r="Q16344">
        <f t="shared" si="429"/>
        <v>6</v>
      </c>
      <c r="R16344">
        <f t="shared" si="430"/>
        <v>0</v>
      </c>
    </row>
    <row r="16345" spans="1:18" x14ac:dyDescent="0.3">
      <c r="A16345" t="s">
        <v>1111</v>
      </c>
      <c r="B16345" s="1">
        <v>38510</v>
      </c>
      <c r="C16345" t="s">
        <v>1112</v>
      </c>
      <c r="D16345" t="s">
        <v>1158</v>
      </c>
      <c r="E16345" t="s">
        <v>1159</v>
      </c>
      <c r="G16345" s="6" t="s">
        <v>29</v>
      </c>
      <c r="H16345" t="s">
        <v>394</v>
      </c>
      <c r="I16345" t="s">
        <v>26</v>
      </c>
      <c r="J16345" t="s">
        <v>27</v>
      </c>
      <c r="K16345">
        <v>30</v>
      </c>
      <c r="L16345">
        <v>4.9000000000000004</v>
      </c>
      <c r="M16345" t="s">
        <v>1115</v>
      </c>
      <c r="N16345">
        <v>4.9000000000000004</v>
      </c>
      <c r="P16345" cm="1">
        <f t="array" ref="P16345">IF(Q16345&gt;0,INDEX(Q16345:Q38069,MATCH(TRUE,INDEX(Q16345:Q38069="",,),0)-1),"")</f>
        <v>6</v>
      </c>
      <c r="Q16345">
        <f t="shared" si="429"/>
        <v>6</v>
      </c>
      <c r="R16345">
        <f t="shared" si="430"/>
        <v>0</v>
      </c>
    </row>
    <row r="16346" spans="1:18" x14ac:dyDescent="0.3">
      <c r="A16346" t="s">
        <v>1111</v>
      </c>
      <c r="B16346" s="1">
        <v>38510</v>
      </c>
      <c r="C16346" t="s">
        <v>1112</v>
      </c>
      <c r="D16346" t="s">
        <v>1158</v>
      </c>
      <c r="E16346" t="s">
        <v>1159</v>
      </c>
      <c r="G16346" s="6" t="s">
        <v>29</v>
      </c>
      <c r="H16346" t="s">
        <v>70</v>
      </c>
      <c r="I16346" t="s">
        <v>26</v>
      </c>
      <c r="J16346" t="s">
        <v>27</v>
      </c>
      <c r="K16346">
        <v>48</v>
      </c>
      <c r="L16346">
        <v>12.75</v>
      </c>
      <c r="M16346" t="s">
        <v>1115</v>
      </c>
      <c r="N16346">
        <v>12.75</v>
      </c>
      <c r="P16346" cm="1">
        <f t="array" ref="P16346">IF(Q16346&gt;0,INDEX(Q16346:Q38070,MATCH(TRUE,INDEX(Q16346:Q38070="",,),0)-1),"")</f>
        <v>6</v>
      </c>
      <c r="Q16346">
        <f t="shared" si="429"/>
        <v>6</v>
      </c>
      <c r="R16346">
        <f t="shared" si="430"/>
        <v>0</v>
      </c>
    </row>
    <row r="16347" spans="1:18" x14ac:dyDescent="0.3">
      <c r="P16347" t="str" cm="1">
        <f t="array" ref="P16347">IF(Q16347&gt;0,INDEX(Q16347:Q38071,MATCH(TRUE,INDEX(Q16347:Q38071="",,),0)-1),"")</f>
        <v/>
      </c>
      <c r="R16347" t="str">
        <f t="shared" si="430"/>
        <v/>
      </c>
    </row>
    <row r="16348" spans="1:18" x14ac:dyDescent="0.3">
      <c r="A16348" t="s">
        <v>1111</v>
      </c>
      <c r="B16348" s="1">
        <v>38510</v>
      </c>
      <c r="C16348" t="s">
        <v>1112</v>
      </c>
      <c r="D16348" t="s">
        <v>1160</v>
      </c>
      <c r="E16348" t="s">
        <v>1161</v>
      </c>
      <c r="G16348" t="s">
        <v>19</v>
      </c>
      <c r="H16348" t="s">
        <v>194</v>
      </c>
      <c r="I16348" t="s">
        <v>21</v>
      </c>
      <c r="J16348" t="s">
        <v>22</v>
      </c>
      <c r="K16348">
        <v>21</v>
      </c>
      <c r="L16348">
        <v>770</v>
      </c>
      <c r="M16348" t="s">
        <v>1118</v>
      </c>
      <c r="N16348">
        <v>1200</v>
      </c>
      <c r="O16348" t="s">
        <v>24</v>
      </c>
      <c r="P16348" cm="1">
        <f t="array" ref="P16348">IF(Q16348&gt;0,INDEX(Q16348:Q38072,MATCH(TRUE,INDEX(Q16348:Q38072="",,),0)-1),"")</f>
        <v>6</v>
      </c>
      <c r="Q16348">
        <f>INT((ROW()-16348)/5)+1</f>
        <v>1</v>
      </c>
      <c r="R16348">
        <f t="shared" si="430"/>
        <v>0</v>
      </c>
    </row>
    <row r="16349" spans="1:18" x14ac:dyDescent="0.3">
      <c r="A16349" t="s">
        <v>1111</v>
      </c>
      <c r="B16349" s="1">
        <v>38510</v>
      </c>
      <c r="C16349" t="s">
        <v>1112</v>
      </c>
      <c r="D16349" t="s">
        <v>1160</v>
      </c>
      <c r="E16349" t="s">
        <v>1161</v>
      </c>
      <c r="G16349" t="s">
        <v>19</v>
      </c>
      <c r="H16349" t="s">
        <v>64</v>
      </c>
      <c r="I16349" t="s">
        <v>26</v>
      </c>
      <c r="J16349" t="s">
        <v>27</v>
      </c>
      <c r="K16349">
        <v>262</v>
      </c>
      <c r="L16349">
        <v>11.75</v>
      </c>
      <c r="M16349" t="s">
        <v>1118</v>
      </c>
      <c r="N16349">
        <v>40.11</v>
      </c>
      <c r="O16349" t="s">
        <v>24</v>
      </c>
      <c r="P16349" cm="1">
        <f t="array" ref="P16349">IF(Q16349&gt;0,INDEX(Q16349:Q38073,MATCH(TRUE,INDEX(Q16349:Q38073="",,),0)-1),"")</f>
        <v>6</v>
      </c>
      <c r="Q16349">
        <f t="shared" ref="Q16349:Q16377" si="431">INT((ROW()-16348)/5)+1</f>
        <v>1</v>
      </c>
      <c r="R16349">
        <f t="shared" si="430"/>
        <v>0</v>
      </c>
    </row>
    <row r="16350" spans="1:18" x14ac:dyDescent="0.3">
      <c r="A16350" t="s">
        <v>1111</v>
      </c>
      <c r="B16350" s="1">
        <v>38510</v>
      </c>
      <c r="C16350" t="s">
        <v>1112</v>
      </c>
      <c r="D16350" t="s">
        <v>1160</v>
      </c>
      <c r="E16350" t="s">
        <v>1161</v>
      </c>
      <c r="G16350" s="6" t="s">
        <v>29</v>
      </c>
      <c r="H16350" t="s">
        <v>30</v>
      </c>
      <c r="I16350" t="s">
        <v>21</v>
      </c>
      <c r="J16350" t="s">
        <v>22</v>
      </c>
      <c r="K16350">
        <v>0.3</v>
      </c>
      <c r="L16350">
        <v>155</v>
      </c>
      <c r="M16350" t="s">
        <v>1118</v>
      </c>
      <c r="N16350">
        <v>155</v>
      </c>
      <c r="O16350" t="s">
        <v>24</v>
      </c>
      <c r="P16350" cm="1">
        <f t="array" ref="P16350">IF(Q16350&gt;0,INDEX(Q16350:Q38074,MATCH(TRUE,INDEX(Q16350:Q38074="",,),0)-1),"")</f>
        <v>6</v>
      </c>
      <c r="Q16350">
        <f t="shared" si="431"/>
        <v>1</v>
      </c>
      <c r="R16350">
        <f t="shared" si="430"/>
        <v>0</v>
      </c>
    </row>
    <row r="16351" spans="1:18" x14ac:dyDescent="0.3">
      <c r="A16351" t="s">
        <v>1111</v>
      </c>
      <c r="B16351" s="1">
        <v>38510</v>
      </c>
      <c r="C16351" t="s">
        <v>1112</v>
      </c>
      <c r="D16351" t="s">
        <v>1160</v>
      </c>
      <c r="E16351" t="s">
        <v>1161</v>
      </c>
      <c r="G16351" s="6" t="s">
        <v>29</v>
      </c>
      <c r="H16351" t="s">
        <v>406</v>
      </c>
      <c r="I16351" t="s">
        <v>21</v>
      </c>
      <c r="J16351" t="s">
        <v>22</v>
      </c>
      <c r="K16351">
        <v>3.5</v>
      </c>
      <c r="L16351">
        <v>79</v>
      </c>
      <c r="M16351" t="s">
        <v>1118</v>
      </c>
      <c r="N16351">
        <v>79</v>
      </c>
      <c r="O16351" t="s">
        <v>24</v>
      </c>
      <c r="P16351" cm="1">
        <f t="array" ref="P16351">IF(Q16351&gt;0,INDEX(Q16351:Q38075,MATCH(TRUE,INDEX(Q16351:Q38075="",,),0)-1),"")</f>
        <v>6</v>
      </c>
      <c r="Q16351">
        <f t="shared" si="431"/>
        <v>1</v>
      </c>
      <c r="R16351">
        <f t="shared" si="430"/>
        <v>0</v>
      </c>
    </row>
    <row r="16352" spans="1:18" x14ac:dyDescent="0.3">
      <c r="A16352" t="s">
        <v>1111</v>
      </c>
      <c r="B16352" s="1">
        <v>38510</v>
      </c>
      <c r="C16352" t="s">
        <v>1112</v>
      </c>
      <c r="D16352" t="s">
        <v>1160</v>
      </c>
      <c r="E16352" t="s">
        <v>1161</v>
      </c>
      <c r="G16352" s="6" t="s">
        <v>29</v>
      </c>
      <c r="H16352" t="s">
        <v>99</v>
      </c>
      <c r="I16352" t="s">
        <v>21</v>
      </c>
      <c r="J16352" t="s">
        <v>22</v>
      </c>
      <c r="K16352">
        <v>1.3</v>
      </c>
      <c r="L16352">
        <v>111</v>
      </c>
      <c r="M16352" t="s">
        <v>1118</v>
      </c>
      <c r="N16352">
        <v>111</v>
      </c>
      <c r="O16352" t="s">
        <v>24</v>
      </c>
      <c r="P16352" cm="1">
        <f t="array" ref="P16352">IF(Q16352&gt;0,INDEX(Q16352:Q38076,MATCH(TRUE,INDEX(Q16352:Q38076="",,),0)-1),"")</f>
        <v>6</v>
      </c>
      <c r="Q16352">
        <f t="shared" si="431"/>
        <v>1</v>
      </c>
      <c r="R16352">
        <f t="shared" si="430"/>
        <v>0</v>
      </c>
    </row>
    <row r="16353" spans="1:18" x14ac:dyDescent="0.3">
      <c r="A16353" t="s">
        <v>1111</v>
      </c>
      <c r="B16353" s="1">
        <v>38510</v>
      </c>
      <c r="C16353" t="s">
        <v>1112</v>
      </c>
      <c r="D16353" t="s">
        <v>1160</v>
      </c>
      <c r="E16353" t="s">
        <v>1161</v>
      </c>
      <c r="G16353" t="s">
        <v>19</v>
      </c>
      <c r="H16353" t="s">
        <v>194</v>
      </c>
      <c r="I16353" t="s">
        <v>21</v>
      </c>
      <c r="J16353" t="s">
        <v>22</v>
      </c>
      <c r="K16353">
        <v>21</v>
      </c>
      <c r="L16353">
        <v>770</v>
      </c>
      <c r="M16353" t="s">
        <v>1122</v>
      </c>
      <c r="N16353">
        <v>1100</v>
      </c>
      <c r="P16353" cm="1">
        <f t="array" ref="P16353">IF(Q16353&gt;0,INDEX(Q16353:Q38077,MATCH(TRUE,INDEX(Q16353:Q38077="",,),0)-1),"")</f>
        <v>6</v>
      </c>
      <c r="Q16353">
        <f t="shared" si="431"/>
        <v>2</v>
      </c>
      <c r="R16353">
        <f t="shared" si="430"/>
        <v>0</v>
      </c>
    </row>
    <row r="16354" spans="1:18" x14ac:dyDescent="0.3">
      <c r="A16354" t="s">
        <v>1111</v>
      </c>
      <c r="B16354" s="1">
        <v>38510</v>
      </c>
      <c r="C16354" t="s">
        <v>1112</v>
      </c>
      <c r="D16354" t="s">
        <v>1160</v>
      </c>
      <c r="E16354" t="s">
        <v>1161</v>
      </c>
      <c r="G16354" t="s">
        <v>19</v>
      </c>
      <c r="H16354" t="s">
        <v>64</v>
      </c>
      <c r="I16354" t="s">
        <v>26</v>
      </c>
      <c r="J16354" t="s">
        <v>27</v>
      </c>
      <c r="K16354">
        <v>262</v>
      </c>
      <c r="L16354">
        <v>11.75</v>
      </c>
      <c r="M16354" t="s">
        <v>1122</v>
      </c>
      <c r="N16354">
        <v>40</v>
      </c>
      <c r="P16354" cm="1">
        <f t="array" ref="P16354">IF(Q16354&gt;0,INDEX(Q16354:Q38078,MATCH(TRUE,INDEX(Q16354:Q38078="",,),0)-1),"")</f>
        <v>6</v>
      </c>
      <c r="Q16354">
        <f t="shared" si="431"/>
        <v>2</v>
      </c>
      <c r="R16354">
        <f t="shared" si="430"/>
        <v>0</v>
      </c>
    </row>
    <row r="16355" spans="1:18" x14ac:dyDescent="0.3">
      <c r="A16355" t="s">
        <v>1111</v>
      </c>
      <c r="B16355" s="1">
        <v>38510</v>
      </c>
      <c r="C16355" t="s">
        <v>1112</v>
      </c>
      <c r="D16355" t="s">
        <v>1160</v>
      </c>
      <c r="E16355" t="s">
        <v>1161</v>
      </c>
      <c r="G16355" s="6" t="s">
        <v>29</v>
      </c>
      <c r="H16355" t="s">
        <v>30</v>
      </c>
      <c r="I16355" t="s">
        <v>21</v>
      </c>
      <c r="J16355" t="s">
        <v>22</v>
      </c>
      <c r="K16355">
        <v>0.3</v>
      </c>
      <c r="L16355">
        <v>155</v>
      </c>
      <c r="M16355" t="s">
        <v>1122</v>
      </c>
      <c r="N16355">
        <v>155</v>
      </c>
      <c r="P16355" cm="1">
        <f t="array" ref="P16355">IF(Q16355&gt;0,INDEX(Q16355:Q38079,MATCH(TRUE,INDEX(Q16355:Q38079="",,),0)-1),"")</f>
        <v>6</v>
      </c>
      <c r="Q16355">
        <f t="shared" si="431"/>
        <v>2</v>
      </c>
      <c r="R16355">
        <f t="shared" si="430"/>
        <v>0</v>
      </c>
    </row>
    <row r="16356" spans="1:18" x14ac:dyDescent="0.3">
      <c r="A16356" t="s">
        <v>1111</v>
      </c>
      <c r="B16356" s="1">
        <v>38510</v>
      </c>
      <c r="C16356" t="s">
        <v>1112</v>
      </c>
      <c r="D16356" t="s">
        <v>1160</v>
      </c>
      <c r="E16356" t="s">
        <v>1161</v>
      </c>
      <c r="G16356" s="6" t="s">
        <v>29</v>
      </c>
      <c r="H16356" t="s">
        <v>406</v>
      </c>
      <c r="I16356" t="s">
        <v>21</v>
      </c>
      <c r="J16356" t="s">
        <v>22</v>
      </c>
      <c r="K16356">
        <v>3.5</v>
      </c>
      <c r="L16356">
        <v>79</v>
      </c>
      <c r="M16356" t="s">
        <v>1122</v>
      </c>
      <c r="N16356">
        <v>79</v>
      </c>
      <c r="P16356" cm="1">
        <f t="array" ref="P16356">IF(Q16356&gt;0,INDEX(Q16356:Q38080,MATCH(TRUE,INDEX(Q16356:Q38080="",,),0)-1),"")</f>
        <v>6</v>
      </c>
      <c r="Q16356">
        <f t="shared" si="431"/>
        <v>2</v>
      </c>
      <c r="R16356">
        <f t="shared" si="430"/>
        <v>0</v>
      </c>
    </row>
    <row r="16357" spans="1:18" x14ac:dyDescent="0.3">
      <c r="A16357" t="s">
        <v>1111</v>
      </c>
      <c r="B16357" s="1">
        <v>38510</v>
      </c>
      <c r="C16357" t="s">
        <v>1112</v>
      </c>
      <c r="D16357" t="s">
        <v>1160</v>
      </c>
      <c r="E16357" t="s">
        <v>1161</v>
      </c>
      <c r="G16357" s="6" t="s">
        <v>29</v>
      </c>
      <c r="H16357" t="s">
        <v>99</v>
      </c>
      <c r="I16357" t="s">
        <v>21</v>
      </c>
      <c r="J16357" t="s">
        <v>22</v>
      </c>
      <c r="K16357">
        <v>1.3</v>
      </c>
      <c r="L16357">
        <v>111</v>
      </c>
      <c r="M16357" t="s">
        <v>1122</v>
      </c>
      <c r="N16357">
        <v>111</v>
      </c>
      <c r="P16357" cm="1">
        <f t="array" ref="P16357">IF(Q16357&gt;0,INDEX(Q16357:Q38081,MATCH(TRUE,INDEX(Q16357:Q38081="",,),0)-1),"")</f>
        <v>6</v>
      </c>
      <c r="Q16357">
        <f t="shared" si="431"/>
        <v>2</v>
      </c>
      <c r="R16357">
        <f t="shared" si="430"/>
        <v>0</v>
      </c>
    </row>
    <row r="16358" spans="1:18" x14ac:dyDescent="0.3">
      <c r="A16358" t="s">
        <v>1111</v>
      </c>
      <c r="B16358" s="1">
        <v>38510</v>
      </c>
      <c r="C16358" t="s">
        <v>1112</v>
      </c>
      <c r="D16358" t="s">
        <v>1160</v>
      </c>
      <c r="E16358" t="s">
        <v>1161</v>
      </c>
      <c r="G16358" t="s">
        <v>19</v>
      </c>
      <c r="H16358" t="s">
        <v>194</v>
      </c>
      <c r="I16358" t="s">
        <v>21</v>
      </c>
      <c r="J16358" t="s">
        <v>22</v>
      </c>
      <c r="K16358">
        <v>21</v>
      </c>
      <c r="L16358">
        <v>770</v>
      </c>
      <c r="M16358" t="s">
        <v>1117</v>
      </c>
      <c r="N16358">
        <v>970</v>
      </c>
      <c r="P16358" cm="1">
        <f t="array" ref="P16358">IF(Q16358&gt;0,INDEX(Q16358:Q38082,MATCH(TRUE,INDEX(Q16358:Q38082="",,),0)-1),"")</f>
        <v>6</v>
      </c>
      <c r="Q16358">
        <f t="shared" si="431"/>
        <v>3</v>
      </c>
      <c r="R16358">
        <f t="shared" si="430"/>
        <v>0</v>
      </c>
    </row>
    <row r="16359" spans="1:18" x14ac:dyDescent="0.3">
      <c r="A16359" t="s">
        <v>1111</v>
      </c>
      <c r="B16359" s="1">
        <v>38510</v>
      </c>
      <c r="C16359" t="s">
        <v>1112</v>
      </c>
      <c r="D16359" t="s">
        <v>1160</v>
      </c>
      <c r="E16359" t="s">
        <v>1161</v>
      </c>
      <c r="G16359" t="s">
        <v>19</v>
      </c>
      <c r="H16359" t="s">
        <v>64</v>
      </c>
      <c r="I16359" t="s">
        <v>26</v>
      </c>
      <c r="J16359" t="s">
        <v>27</v>
      </c>
      <c r="K16359">
        <v>262</v>
      </c>
      <c r="L16359">
        <v>11.75</v>
      </c>
      <c r="M16359" t="s">
        <v>1117</v>
      </c>
      <c r="N16359">
        <v>48.9</v>
      </c>
      <c r="P16359" cm="1">
        <f t="array" ref="P16359">IF(Q16359&gt;0,INDEX(Q16359:Q38083,MATCH(TRUE,INDEX(Q16359:Q38083="",,),0)-1),"")</f>
        <v>6</v>
      </c>
      <c r="Q16359">
        <f t="shared" si="431"/>
        <v>3</v>
      </c>
      <c r="R16359">
        <f t="shared" si="430"/>
        <v>0</v>
      </c>
    </row>
    <row r="16360" spans="1:18" x14ac:dyDescent="0.3">
      <c r="A16360" t="s">
        <v>1111</v>
      </c>
      <c r="B16360" s="1">
        <v>38510</v>
      </c>
      <c r="C16360" t="s">
        <v>1112</v>
      </c>
      <c r="D16360" t="s">
        <v>1160</v>
      </c>
      <c r="E16360" t="s">
        <v>1161</v>
      </c>
      <c r="G16360" s="6" t="s">
        <v>29</v>
      </c>
      <c r="H16360" t="s">
        <v>30</v>
      </c>
      <c r="I16360" t="s">
        <v>21</v>
      </c>
      <c r="J16360" t="s">
        <v>22</v>
      </c>
      <c r="K16360">
        <v>0.3</v>
      </c>
      <c r="L16360">
        <v>155</v>
      </c>
      <c r="M16360" t="s">
        <v>1117</v>
      </c>
      <c r="N16360">
        <v>155</v>
      </c>
      <c r="P16360" cm="1">
        <f t="array" ref="P16360">IF(Q16360&gt;0,INDEX(Q16360:Q38084,MATCH(TRUE,INDEX(Q16360:Q38084="",,),0)-1),"")</f>
        <v>6</v>
      </c>
      <c r="Q16360">
        <f t="shared" si="431"/>
        <v>3</v>
      </c>
      <c r="R16360">
        <f t="shared" si="430"/>
        <v>0</v>
      </c>
    </row>
    <row r="16361" spans="1:18" x14ac:dyDescent="0.3">
      <c r="A16361" t="s">
        <v>1111</v>
      </c>
      <c r="B16361" s="1">
        <v>38510</v>
      </c>
      <c r="C16361" t="s">
        <v>1112</v>
      </c>
      <c r="D16361" t="s">
        <v>1160</v>
      </c>
      <c r="E16361" t="s">
        <v>1161</v>
      </c>
      <c r="G16361" s="6" t="s">
        <v>29</v>
      </c>
      <c r="H16361" t="s">
        <v>406</v>
      </c>
      <c r="I16361" t="s">
        <v>21</v>
      </c>
      <c r="J16361" t="s">
        <v>22</v>
      </c>
      <c r="K16361">
        <v>3.5</v>
      </c>
      <c r="L16361">
        <v>79</v>
      </c>
      <c r="M16361" t="s">
        <v>1117</v>
      </c>
      <c r="N16361">
        <v>79</v>
      </c>
      <c r="P16361" cm="1">
        <f t="array" ref="P16361">IF(Q16361&gt;0,INDEX(Q16361:Q38085,MATCH(TRUE,INDEX(Q16361:Q38085="",,),0)-1),"")</f>
        <v>6</v>
      </c>
      <c r="Q16361">
        <f t="shared" si="431"/>
        <v>3</v>
      </c>
      <c r="R16361">
        <f t="shared" si="430"/>
        <v>0</v>
      </c>
    </row>
    <row r="16362" spans="1:18" x14ac:dyDescent="0.3">
      <c r="A16362" t="s">
        <v>1111</v>
      </c>
      <c r="B16362" s="1">
        <v>38510</v>
      </c>
      <c r="C16362" t="s">
        <v>1112</v>
      </c>
      <c r="D16362" t="s">
        <v>1160</v>
      </c>
      <c r="E16362" t="s">
        <v>1161</v>
      </c>
      <c r="G16362" s="6" t="s">
        <v>29</v>
      </c>
      <c r="H16362" t="s">
        <v>99</v>
      </c>
      <c r="I16362" t="s">
        <v>21</v>
      </c>
      <c r="J16362" t="s">
        <v>22</v>
      </c>
      <c r="K16362">
        <v>1.3</v>
      </c>
      <c r="L16362">
        <v>111</v>
      </c>
      <c r="M16362" t="s">
        <v>1117</v>
      </c>
      <c r="N16362">
        <v>111</v>
      </c>
      <c r="P16362" cm="1">
        <f t="array" ref="P16362">IF(Q16362&gt;0,INDEX(Q16362:Q38086,MATCH(TRUE,INDEX(Q16362:Q38086="",,),0)-1),"")</f>
        <v>6</v>
      </c>
      <c r="Q16362">
        <f t="shared" si="431"/>
        <v>3</v>
      </c>
      <c r="R16362">
        <f t="shared" si="430"/>
        <v>0</v>
      </c>
    </row>
    <row r="16363" spans="1:18" x14ac:dyDescent="0.3">
      <c r="A16363" t="s">
        <v>1111</v>
      </c>
      <c r="B16363" s="1">
        <v>38510</v>
      </c>
      <c r="C16363" t="s">
        <v>1112</v>
      </c>
      <c r="D16363" t="s">
        <v>1160</v>
      </c>
      <c r="E16363" t="s">
        <v>1161</v>
      </c>
      <c r="G16363" t="s">
        <v>19</v>
      </c>
      <c r="H16363" t="s">
        <v>194</v>
      </c>
      <c r="I16363" t="s">
        <v>21</v>
      </c>
      <c r="J16363" t="s">
        <v>22</v>
      </c>
      <c r="K16363">
        <v>21</v>
      </c>
      <c r="L16363">
        <v>770</v>
      </c>
      <c r="M16363" t="s">
        <v>417</v>
      </c>
      <c r="N16363">
        <v>1100</v>
      </c>
      <c r="P16363" cm="1">
        <f t="array" ref="P16363">IF(Q16363&gt;0,INDEX(Q16363:Q38087,MATCH(TRUE,INDEX(Q16363:Q38087="",,),0)-1),"")</f>
        <v>6</v>
      </c>
      <c r="Q16363">
        <f t="shared" si="431"/>
        <v>4</v>
      </c>
      <c r="R16363">
        <f t="shared" si="430"/>
        <v>0</v>
      </c>
    </row>
    <row r="16364" spans="1:18" x14ac:dyDescent="0.3">
      <c r="A16364" t="s">
        <v>1111</v>
      </c>
      <c r="B16364" s="1">
        <v>38510</v>
      </c>
      <c r="C16364" t="s">
        <v>1112</v>
      </c>
      <c r="D16364" t="s">
        <v>1160</v>
      </c>
      <c r="E16364" t="s">
        <v>1161</v>
      </c>
      <c r="G16364" t="s">
        <v>19</v>
      </c>
      <c r="H16364" t="s">
        <v>64</v>
      </c>
      <c r="I16364" t="s">
        <v>26</v>
      </c>
      <c r="J16364" t="s">
        <v>27</v>
      </c>
      <c r="K16364">
        <v>262</v>
      </c>
      <c r="L16364">
        <v>11.75</v>
      </c>
      <c r="M16364" t="s">
        <v>417</v>
      </c>
      <c r="N16364">
        <v>34.24</v>
      </c>
      <c r="P16364" cm="1">
        <f t="array" ref="P16364">IF(Q16364&gt;0,INDEX(Q16364:Q38088,MATCH(TRUE,INDEX(Q16364:Q38088="",,),0)-1),"")</f>
        <v>6</v>
      </c>
      <c r="Q16364">
        <f t="shared" si="431"/>
        <v>4</v>
      </c>
      <c r="R16364">
        <f t="shared" si="430"/>
        <v>0</v>
      </c>
    </row>
    <row r="16365" spans="1:18" x14ac:dyDescent="0.3">
      <c r="A16365" t="s">
        <v>1111</v>
      </c>
      <c r="B16365" s="1">
        <v>38510</v>
      </c>
      <c r="C16365" t="s">
        <v>1112</v>
      </c>
      <c r="D16365" t="s">
        <v>1160</v>
      </c>
      <c r="E16365" t="s">
        <v>1161</v>
      </c>
      <c r="G16365" s="6" t="s">
        <v>29</v>
      </c>
      <c r="H16365" t="s">
        <v>30</v>
      </c>
      <c r="I16365" t="s">
        <v>21</v>
      </c>
      <c r="J16365" t="s">
        <v>22</v>
      </c>
      <c r="K16365">
        <v>0.3</v>
      </c>
      <c r="L16365">
        <v>155</v>
      </c>
      <c r="M16365" t="s">
        <v>417</v>
      </c>
      <c r="N16365">
        <v>155</v>
      </c>
      <c r="P16365" cm="1">
        <f t="array" ref="P16365">IF(Q16365&gt;0,INDEX(Q16365:Q38089,MATCH(TRUE,INDEX(Q16365:Q38089="",,),0)-1),"")</f>
        <v>6</v>
      </c>
      <c r="Q16365">
        <f t="shared" si="431"/>
        <v>4</v>
      </c>
      <c r="R16365">
        <f t="shared" si="430"/>
        <v>0</v>
      </c>
    </row>
    <row r="16366" spans="1:18" x14ac:dyDescent="0.3">
      <c r="A16366" t="s">
        <v>1111</v>
      </c>
      <c r="B16366" s="1">
        <v>38510</v>
      </c>
      <c r="C16366" t="s">
        <v>1112</v>
      </c>
      <c r="D16366" t="s">
        <v>1160</v>
      </c>
      <c r="E16366" t="s">
        <v>1161</v>
      </c>
      <c r="G16366" s="6" t="s">
        <v>29</v>
      </c>
      <c r="H16366" t="s">
        <v>406</v>
      </c>
      <c r="I16366" t="s">
        <v>21</v>
      </c>
      <c r="J16366" t="s">
        <v>22</v>
      </c>
      <c r="K16366">
        <v>3.5</v>
      </c>
      <c r="L16366">
        <v>79</v>
      </c>
      <c r="M16366" t="s">
        <v>417</v>
      </c>
      <c r="N16366">
        <v>79</v>
      </c>
      <c r="P16366" cm="1">
        <f t="array" ref="P16366">IF(Q16366&gt;0,INDEX(Q16366:Q38090,MATCH(TRUE,INDEX(Q16366:Q38090="",,),0)-1),"")</f>
        <v>6</v>
      </c>
      <c r="Q16366">
        <f t="shared" si="431"/>
        <v>4</v>
      </c>
      <c r="R16366">
        <f t="shared" si="430"/>
        <v>0</v>
      </c>
    </row>
    <row r="16367" spans="1:18" x14ac:dyDescent="0.3">
      <c r="A16367" t="s">
        <v>1111</v>
      </c>
      <c r="B16367" s="1">
        <v>38510</v>
      </c>
      <c r="C16367" t="s">
        <v>1112</v>
      </c>
      <c r="D16367" t="s">
        <v>1160</v>
      </c>
      <c r="E16367" t="s">
        <v>1161</v>
      </c>
      <c r="G16367" s="6" t="s">
        <v>29</v>
      </c>
      <c r="H16367" t="s">
        <v>99</v>
      </c>
      <c r="I16367" t="s">
        <v>21</v>
      </c>
      <c r="J16367" t="s">
        <v>22</v>
      </c>
      <c r="K16367">
        <v>1.3</v>
      </c>
      <c r="L16367">
        <v>111</v>
      </c>
      <c r="M16367" t="s">
        <v>417</v>
      </c>
      <c r="N16367">
        <v>111</v>
      </c>
      <c r="P16367" cm="1">
        <f t="array" ref="P16367">IF(Q16367&gt;0,INDEX(Q16367:Q38091,MATCH(TRUE,INDEX(Q16367:Q38091="",,),0)-1),"")</f>
        <v>6</v>
      </c>
      <c r="Q16367">
        <f t="shared" si="431"/>
        <v>4</v>
      </c>
      <c r="R16367">
        <f t="shared" si="430"/>
        <v>0</v>
      </c>
    </row>
    <row r="16368" spans="1:18" x14ac:dyDescent="0.3">
      <c r="A16368" t="s">
        <v>1111</v>
      </c>
      <c r="B16368" s="1">
        <v>38510</v>
      </c>
      <c r="C16368" t="s">
        <v>1112</v>
      </c>
      <c r="D16368" t="s">
        <v>1160</v>
      </c>
      <c r="E16368" t="s">
        <v>1161</v>
      </c>
      <c r="G16368" t="s">
        <v>19</v>
      </c>
      <c r="H16368" t="s">
        <v>194</v>
      </c>
      <c r="I16368" t="s">
        <v>21</v>
      </c>
      <c r="J16368" t="s">
        <v>22</v>
      </c>
      <c r="K16368">
        <v>21</v>
      </c>
      <c r="L16368">
        <v>770</v>
      </c>
      <c r="M16368" t="s">
        <v>793</v>
      </c>
      <c r="N16368">
        <v>901</v>
      </c>
      <c r="P16368" cm="1">
        <f t="array" ref="P16368">IF(Q16368&gt;0,INDEX(Q16368:Q38092,MATCH(TRUE,INDEX(Q16368:Q38092="",,),0)-1),"")</f>
        <v>6</v>
      </c>
      <c r="Q16368">
        <f t="shared" si="431"/>
        <v>5</v>
      </c>
      <c r="R16368">
        <f t="shared" ref="R16368:R16431" si="432">IF(P16368="","",0)</f>
        <v>0</v>
      </c>
    </row>
    <row r="16369" spans="1:18" x14ac:dyDescent="0.3">
      <c r="A16369" t="s">
        <v>1111</v>
      </c>
      <c r="B16369" s="1">
        <v>38510</v>
      </c>
      <c r="C16369" t="s">
        <v>1112</v>
      </c>
      <c r="D16369" t="s">
        <v>1160</v>
      </c>
      <c r="E16369" t="s">
        <v>1161</v>
      </c>
      <c r="G16369" t="s">
        <v>19</v>
      </c>
      <c r="H16369" t="s">
        <v>64</v>
      </c>
      <c r="I16369" t="s">
        <v>26</v>
      </c>
      <c r="J16369" t="s">
        <v>27</v>
      </c>
      <c r="K16369">
        <v>262</v>
      </c>
      <c r="L16369">
        <v>11.75</v>
      </c>
      <c r="M16369" t="s">
        <v>793</v>
      </c>
      <c r="N16369">
        <v>34.659999999999997</v>
      </c>
      <c r="P16369" cm="1">
        <f t="array" ref="P16369">IF(Q16369&gt;0,INDEX(Q16369:Q38093,MATCH(TRUE,INDEX(Q16369:Q38093="",,),0)-1),"")</f>
        <v>6</v>
      </c>
      <c r="Q16369">
        <f t="shared" si="431"/>
        <v>5</v>
      </c>
      <c r="R16369">
        <f t="shared" si="432"/>
        <v>0</v>
      </c>
    </row>
    <row r="16370" spans="1:18" x14ac:dyDescent="0.3">
      <c r="A16370" t="s">
        <v>1111</v>
      </c>
      <c r="B16370" s="1">
        <v>38510</v>
      </c>
      <c r="C16370" t="s">
        <v>1112</v>
      </c>
      <c r="D16370" t="s">
        <v>1160</v>
      </c>
      <c r="E16370" t="s">
        <v>1161</v>
      </c>
      <c r="G16370" s="6" t="s">
        <v>29</v>
      </c>
      <c r="H16370" t="s">
        <v>30</v>
      </c>
      <c r="I16370" t="s">
        <v>21</v>
      </c>
      <c r="J16370" t="s">
        <v>22</v>
      </c>
      <c r="K16370">
        <v>0.3</v>
      </c>
      <c r="L16370">
        <v>155</v>
      </c>
      <c r="M16370" t="s">
        <v>793</v>
      </c>
      <c r="N16370">
        <v>155</v>
      </c>
      <c r="P16370" cm="1">
        <f t="array" ref="P16370">IF(Q16370&gt;0,INDEX(Q16370:Q38094,MATCH(TRUE,INDEX(Q16370:Q38094="",,),0)-1),"")</f>
        <v>6</v>
      </c>
      <c r="Q16370">
        <f t="shared" si="431"/>
        <v>5</v>
      </c>
      <c r="R16370">
        <f t="shared" si="432"/>
        <v>0</v>
      </c>
    </row>
    <row r="16371" spans="1:18" x14ac:dyDescent="0.3">
      <c r="A16371" t="s">
        <v>1111</v>
      </c>
      <c r="B16371" s="1">
        <v>38510</v>
      </c>
      <c r="C16371" t="s">
        <v>1112</v>
      </c>
      <c r="D16371" t="s">
        <v>1160</v>
      </c>
      <c r="E16371" t="s">
        <v>1161</v>
      </c>
      <c r="G16371" s="6" t="s">
        <v>29</v>
      </c>
      <c r="H16371" t="s">
        <v>406</v>
      </c>
      <c r="I16371" t="s">
        <v>21</v>
      </c>
      <c r="J16371" t="s">
        <v>22</v>
      </c>
      <c r="K16371">
        <v>3.5</v>
      </c>
      <c r="L16371">
        <v>79</v>
      </c>
      <c r="M16371" t="s">
        <v>793</v>
      </c>
      <c r="N16371">
        <v>79</v>
      </c>
      <c r="P16371" cm="1">
        <f t="array" ref="P16371">IF(Q16371&gt;0,INDEX(Q16371:Q38095,MATCH(TRUE,INDEX(Q16371:Q38095="",,),0)-1),"")</f>
        <v>6</v>
      </c>
      <c r="Q16371">
        <f t="shared" si="431"/>
        <v>5</v>
      </c>
      <c r="R16371">
        <f t="shared" si="432"/>
        <v>0</v>
      </c>
    </row>
    <row r="16372" spans="1:18" x14ac:dyDescent="0.3">
      <c r="A16372" t="s">
        <v>1111</v>
      </c>
      <c r="B16372" s="1">
        <v>38510</v>
      </c>
      <c r="C16372" t="s">
        <v>1112</v>
      </c>
      <c r="D16372" t="s">
        <v>1160</v>
      </c>
      <c r="E16372" t="s">
        <v>1161</v>
      </c>
      <c r="G16372" s="6" t="s">
        <v>29</v>
      </c>
      <c r="H16372" t="s">
        <v>99</v>
      </c>
      <c r="I16372" t="s">
        <v>21</v>
      </c>
      <c r="J16372" t="s">
        <v>22</v>
      </c>
      <c r="K16372">
        <v>1.3</v>
      </c>
      <c r="L16372">
        <v>111</v>
      </c>
      <c r="M16372" t="s">
        <v>793</v>
      </c>
      <c r="N16372">
        <v>111</v>
      </c>
      <c r="P16372" cm="1">
        <f t="array" ref="P16372">IF(Q16372&gt;0,INDEX(Q16372:Q38096,MATCH(TRUE,INDEX(Q16372:Q38096="",,),0)-1),"")</f>
        <v>6</v>
      </c>
      <c r="Q16372">
        <f t="shared" si="431"/>
        <v>5</v>
      </c>
      <c r="R16372">
        <f t="shared" si="432"/>
        <v>0</v>
      </c>
    </row>
    <row r="16373" spans="1:18" x14ac:dyDescent="0.3">
      <c r="A16373" t="s">
        <v>1111</v>
      </c>
      <c r="B16373" s="1">
        <v>38510</v>
      </c>
      <c r="C16373" t="s">
        <v>1112</v>
      </c>
      <c r="D16373" t="s">
        <v>1160</v>
      </c>
      <c r="E16373" t="s">
        <v>1161</v>
      </c>
      <c r="G16373" t="s">
        <v>19</v>
      </c>
      <c r="H16373" t="s">
        <v>194</v>
      </c>
      <c r="I16373" t="s">
        <v>21</v>
      </c>
      <c r="J16373" t="s">
        <v>22</v>
      </c>
      <c r="K16373">
        <v>21</v>
      </c>
      <c r="L16373">
        <v>770</v>
      </c>
      <c r="M16373" t="s">
        <v>1115</v>
      </c>
      <c r="N16373">
        <v>911</v>
      </c>
      <c r="P16373" cm="1">
        <f t="array" ref="P16373">IF(Q16373&gt;0,INDEX(Q16373:Q38097,MATCH(TRUE,INDEX(Q16373:Q38097="",,),0)-1),"")</f>
        <v>6</v>
      </c>
      <c r="Q16373">
        <f t="shared" si="431"/>
        <v>6</v>
      </c>
      <c r="R16373">
        <f t="shared" si="432"/>
        <v>0</v>
      </c>
    </row>
    <row r="16374" spans="1:18" x14ac:dyDescent="0.3">
      <c r="A16374" t="s">
        <v>1111</v>
      </c>
      <c r="B16374" s="1">
        <v>38510</v>
      </c>
      <c r="C16374" t="s">
        <v>1112</v>
      </c>
      <c r="D16374" t="s">
        <v>1160</v>
      </c>
      <c r="E16374" t="s">
        <v>1161</v>
      </c>
      <c r="G16374" t="s">
        <v>19</v>
      </c>
      <c r="H16374" t="s">
        <v>64</v>
      </c>
      <c r="I16374" t="s">
        <v>26</v>
      </c>
      <c r="J16374" t="s">
        <v>27</v>
      </c>
      <c r="K16374">
        <v>262</v>
      </c>
      <c r="L16374">
        <v>11.75</v>
      </c>
      <c r="M16374" t="s">
        <v>1115</v>
      </c>
      <c r="N16374">
        <v>29.1</v>
      </c>
      <c r="P16374" cm="1">
        <f t="array" ref="P16374">IF(Q16374&gt;0,INDEX(Q16374:Q38098,MATCH(TRUE,INDEX(Q16374:Q38098="",,),0)-1),"")</f>
        <v>6</v>
      </c>
      <c r="Q16374">
        <f t="shared" si="431"/>
        <v>6</v>
      </c>
      <c r="R16374">
        <f t="shared" si="432"/>
        <v>0</v>
      </c>
    </row>
    <row r="16375" spans="1:18" x14ac:dyDescent="0.3">
      <c r="A16375" t="s">
        <v>1111</v>
      </c>
      <c r="B16375" s="1">
        <v>38510</v>
      </c>
      <c r="C16375" t="s">
        <v>1112</v>
      </c>
      <c r="D16375" t="s">
        <v>1160</v>
      </c>
      <c r="E16375" t="s">
        <v>1161</v>
      </c>
      <c r="G16375" s="6" t="s">
        <v>29</v>
      </c>
      <c r="H16375" t="s">
        <v>30</v>
      </c>
      <c r="I16375" t="s">
        <v>21</v>
      </c>
      <c r="J16375" t="s">
        <v>22</v>
      </c>
      <c r="K16375">
        <v>0.3</v>
      </c>
      <c r="L16375">
        <v>155</v>
      </c>
      <c r="M16375" t="s">
        <v>1115</v>
      </c>
      <c r="N16375">
        <v>155</v>
      </c>
      <c r="P16375" cm="1">
        <f t="array" ref="P16375">IF(Q16375&gt;0,INDEX(Q16375:Q38099,MATCH(TRUE,INDEX(Q16375:Q38099="",,),0)-1),"")</f>
        <v>6</v>
      </c>
      <c r="Q16375">
        <f t="shared" si="431"/>
        <v>6</v>
      </c>
      <c r="R16375">
        <f t="shared" si="432"/>
        <v>0</v>
      </c>
    </row>
    <row r="16376" spans="1:18" x14ac:dyDescent="0.3">
      <c r="A16376" t="s">
        <v>1111</v>
      </c>
      <c r="B16376" s="1">
        <v>38510</v>
      </c>
      <c r="C16376" t="s">
        <v>1112</v>
      </c>
      <c r="D16376" t="s">
        <v>1160</v>
      </c>
      <c r="E16376" t="s">
        <v>1161</v>
      </c>
      <c r="G16376" s="6" t="s">
        <v>29</v>
      </c>
      <c r="H16376" t="s">
        <v>406</v>
      </c>
      <c r="I16376" t="s">
        <v>21</v>
      </c>
      <c r="J16376" t="s">
        <v>22</v>
      </c>
      <c r="K16376">
        <v>3.5</v>
      </c>
      <c r="L16376">
        <v>79</v>
      </c>
      <c r="M16376" t="s">
        <v>1115</v>
      </c>
      <c r="N16376">
        <v>79</v>
      </c>
      <c r="P16376" cm="1">
        <f t="array" ref="P16376">IF(Q16376&gt;0,INDEX(Q16376:Q38100,MATCH(TRUE,INDEX(Q16376:Q38100="",,),0)-1),"")</f>
        <v>6</v>
      </c>
      <c r="Q16376">
        <f t="shared" si="431"/>
        <v>6</v>
      </c>
      <c r="R16376">
        <f t="shared" si="432"/>
        <v>0</v>
      </c>
    </row>
    <row r="16377" spans="1:18" x14ac:dyDescent="0.3">
      <c r="A16377" t="s">
        <v>1111</v>
      </c>
      <c r="B16377" s="1">
        <v>38510</v>
      </c>
      <c r="C16377" t="s">
        <v>1112</v>
      </c>
      <c r="D16377" t="s">
        <v>1160</v>
      </c>
      <c r="E16377" t="s">
        <v>1161</v>
      </c>
      <c r="G16377" s="6" t="s">
        <v>29</v>
      </c>
      <c r="H16377" t="s">
        <v>99</v>
      </c>
      <c r="I16377" t="s">
        <v>21</v>
      </c>
      <c r="J16377" t="s">
        <v>22</v>
      </c>
      <c r="K16377">
        <v>1.3</v>
      </c>
      <c r="L16377">
        <v>111</v>
      </c>
      <c r="M16377" t="s">
        <v>1115</v>
      </c>
      <c r="N16377">
        <v>111</v>
      </c>
      <c r="P16377" cm="1">
        <f t="array" ref="P16377">IF(Q16377&gt;0,INDEX(Q16377:Q38101,MATCH(TRUE,INDEX(Q16377:Q38101="",,),0)-1),"")</f>
        <v>6</v>
      </c>
      <c r="Q16377">
        <f t="shared" si="431"/>
        <v>6</v>
      </c>
      <c r="R16377">
        <f t="shared" si="432"/>
        <v>0</v>
      </c>
    </row>
    <row r="16378" spans="1:18" x14ac:dyDescent="0.3">
      <c r="P16378" t="str" cm="1">
        <f t="array" ref="P16378">IF(Q16378&gt;0,INDEX(Q16378:Q38102,MATCH(TRUE,INDEX(Q16378:Q38102="",,),0)-1),"")</f>
        <v/>
      </c>
      <c r="R16378" t="str">
        <f t="shared" si="432"/>
        <v/>
      </c>
    </row>
    <row r="16379" spans="1:18" x14ac:dyDescent="0.3">
      <c r="A16379" t="s">
        <v>1111</v>
      </c>
      <c r="B16379" s="1">
        <v>38510</v>
      </c>
      <c r="C16379" t="s">
        <v>1112</v>
      </c>
      <c r="D16379" t="s">
        <v>1162</v>
      </c>
      <c r="E16379" t="s">
        <v>1163</v>
      </c>
      <c r="G16379" t="s">
        <v>19</v>
      </c>
      <c r="H16379" t="s">
        <v>194</v>
      </c>
      <c r="I16379" t="s">
        <v>21</v>
      </c>
      <c r="J16379" t="s">
        <v>22</v>
      </c>
      <c r="K16379">
        <v>21.6</v>
      </c>
      <c r="L16379">
        <v>752</v>
      </c>
      <c r="M16379" t="s">
        <v>1117</v>
      </c>
      <c r="N16379">
        <v>976</v>
      </c>
      <c r="O16379" t="s">
        <v>24</v>
      </c>
      <c r="P16379" cm="1">
        <f t="array" ref="P16379">IF(Q16379&gt;0,INDEX(Q16379:Q38103,MATCH(TRUE,INDEX(Q16379:Q38103="",,),0)-1),"")</f>
        <v>4</v>
      </c>
      <c r="Q16379">
        <f>INT((ROW()-16379)/10)+1</f>
        <v>1</v>
      </c>
      <c r="R16379">
        <f t="shared" si="432"/>
        <v>0</v>
      </c>
    </row>
    <row r="16380" spans="1:18" x14ac:dyDescent="0.3">
      <c r="A16380" t="s">
        <v>1111</v>
      </c>
      <c r="B16380" s="1">
        <v>38510</v>
      </c>
      <c r="C16380" t="s">
        <v>1112</v>
      </c>
      <c r="D16380" t="s">
        <v>1162</v>
      </c>
      <c r="E16380" t="s">
        <v>1163</v>
      </c>
      <c r="G16380" t="s">
        <v>19</v>
      </c>
      <c r="H16380" t="s">
        <v>70</v>
      </c>
      <c r="I16380" t="s">
        <v>26</v>
      </c>
      <c r="J16380" t="s">
        <v>27</v>
      </c>
      <c r="K16380">
        <v>562</v>
      </c>
      <c r="L16380">
        <v>12.75</v>
      </c>
      <c r="M16380" t="s">
        <v>1117</v>
      </c>
      <c r="N16380">
        <v>38.78</v>
      </c>
      <c r="O16380" t="s">
        <v>24</v>
      </c>
      <c r="P16380" cm="1">
        <f t="array" ref="P16380">IF(Q16380&gt;0,INDEX(Q16380:Q38104,MATCH(TRUE,INDEX(Q16380:Q38104="",,),0)-1),"")</f>
        <v>4</v>
      </c>
      <c r="Q16380">
        <f t="shared" ref="Q16380:Q16418" si="433">INT((ROW()-16379)/10)+1</f>
        <v>1</v>
      </c>
      <c r="R16380">
        <f t="shared" si="432"/>
        <v>0</v>
      </c>
    </row>
    <row r="16381" spans="1:18" x14ac:dyDescent="0.3">
      <c r="A16381" t="s">
        <v>1111</v>
      </c>
      <c r="B16381" s="1">
        <v>38510</v>
      </c>
      <c r="C16381" t="s">
        <v>1112</v>
      </c>
      <c r="D16381" t="s">
        <v>1162</v>
      </c>
      <c r="E16381" t="s">
        <v>1163</v>
      </c>
      <c r="G16381" t="s">
        <v>19</v>
      </c>
      <c r="H16381" t="s">
        <v>64</v>
      </c>
      <c r="I16381" t="s">
        <v>26</v>
      </c>
      <c r="J16381" t="s">
        <v>27</v>
      </c>
      <c r="K16381">
        <v>558</v>
      </c>
      <c r="L16381">
        <v>11.45</v>
      </c>
      <c r="M16381" t="s">
        <v>1117</v>
      </c>
      <c r="N16381">
        <v>52.53</v>
      </c>
      <c r="O16381" t="s">
        <v>24</v>
      </c>
      <c r="P16381" cm="1">
        <f t="array" ref="P16381">IF(Q16381&gt;0,INDEX(Q16381:Q38105,MATCH(TRUE,INDEX(Q16381:Q38105="",,),0)-1),"")</f>
        <v>4</v>
      </c>
      <c r="Q16381">
        <f t="shared" si="433"/>
        <v>1</v>
      </c>
      <c r="R16381">
        <f t="shared" si="432"/>
        <v>0</v>
      </c>
    </row>
    <row r="16382" spans="1:18" x14ac:dyDescent="0.3">
      <c r="A16382" t="s">
        <v>1111</v>
      </c>
      <c r="B16382" s="1">
        <v>38510</v>
      </c>
      <c r="C16382" t="s">
        <v>1112</v>
      </c>
      <c r="D16382" t="s">
        <v>1162</v>
      </c>
      <c r="E16382" t="s">
        <v>1163</v>
      </c>
      <c r="G16382" s="6" t="s">
        <v>29</v>
      </c>
      <c r="H16382" t="s">
        <v>30</v>
      </c>
      <c r="I16382" t="s">
        <v>21</v>
      </c>
      <c r="J16382" t="s">
        <v>22</v>
      </c>
      <c r="K16382">
        <v>4.9000000000000004</v>
      </c>
      <c r="L16382">
        <v>151</v>
      </c>
      <c r="M16382" t="s">
        <v>1117</v>
      </c>
      <c r="N16382">
        <v>151</v>
      </c>
      <c r="O16382" t="s">
        <v>24</v>
      </c>
      <c r="P16382" cm="1">
        <f t="array" ref="P16382">IF(Q16382&gt;0,INDEX(Q16382:Q38106,MATCH(TRUE,INDEX(Q16382:Q38106="",,),0)-1),"")</f>
        <v>4</v>
      </c>
      <c r="Q16382">
        <f t="shared" si="433"/>
        <v>1</v>
      </c>
      <c r="R16382">
        <f t="shared" si="432"/>
        <v>0</v>
      </c>
    </row>
    <row r="16383" spans="1:18" x14ac:dyDescent="0.3">
      <c r="A16383" t="s">
        <v>1111</v>
      </c>
      <c r="B16383" s="1">
        <v>38510</v>
      </c>
      <c r="C16383" t="s">
        <v>1112</v>
      </c>
      <c r="D16383" t="s">
        <v>1162</v>
      </c>
      <c r="E16383" t="s">
        <v>1163</v>
      </c>
      <c r="G16383" s="6" t="s">
        <v>29</v>
      </c>
      <c r="H16383" t="s">
        <v>196</v>
      </c>
      <c r="I16383" t="s">
        <v>21</v>
      </c>
      <c r="J16383" t="s">
        <v>22</v>
      </c>
      <c r="K16383">
        <v>6.6</v>
      </c>
      <c r="L16383">
        <v>204</v>
      </c>
      <c r="M16383" t="s">
        <v>1117</v>
      </c>
      <c r="N16383">
        <v>204</v>
      </c>
      <c r="O16383" t="s">
        <v>24</v>
      </c>
      <c r="P16383" cm="1">
        <f t="array" ref="P16383">IF(Q16383&gt;0,INDEX(Q16383:Q38107,MATCH(TRUE,INDEX(Q16383:Q38107="",,),0)-1),"")</f>
        <v>4</v>
      </c>
      <c r="Q16383">
        <f t="shared" si="433"/>
        <v>1</v>
      </c>
      <c r="R16383">
        <f t="shared" si="432"/>
        <v>0</v>
      </c>
    </row>
    <row r="16384" spans="1:18" x14ac:dyDescent="0.3">
      <c r="A16384" t="s">
        <v>1111</v>
      </c>
      <c r="B16384" s="1">
        <v>38510</v>
      </c>
      <c r="C16384" t="s">
        <v>1112</v>
      </c>
      <c r="D16384" t="s">
        <v>1162</v>
      </c>
      <c r="E16384" t="s">
        <v>1163</v>
      </c>
      <c r="G16384" s="6" t="s">
        <v>29</v>
      </c>
      <c r="H16384" t="s">
        <v>406</v>
      </c>
      <c r="I16384" t="s">
        <v>21</v>
      </c>
      <c r="J16384" t="s">
        <v>22</v>
      </c>
      <c r="K16384">
        <v>0.3</v>
      </c>
      <c r="L16384">
        <v>77</v>
      </c>
      <c r="M16384" t="s">
        <v>1117</v>
      </c>
      <c r="N16384">
        <v>77</v>
      </c>
      <c r="O16384" t="s">
        <v>24</v>
      </c>
      <c r="P16384" cm="1">
        <f t="array" ref="P16384">IF(Q16384&gt;0,INDEX(Q16384:Q38108,MATCH(TRUE,INDEX(Q16384:Q38108="",,),0)-1),"")</f>
        <v>4</v>
      </c>
      <c r="Q16384">
        <f t="shared" si="433"/>
        <v>1</v>
      </c>
      <c r="R16384">
        <f t="shared" si="432"/>
        <v>0</v>
      </c>
    </row>
    <row r="16385" spans="1:18" x14ac:dyDescent="0.3">
      <c r="A16385" t="s">
        <v>1111</v>
      </c>
      <c r="B16385" s="1">
        <v>38510</v>
      </c>
      <c r="C16385" t="s">
        <v>1112</v>
      </c>
      <c r="D16385" t="s">
        <v>1162</v>
      </c>
      <c r="E16385" t="s">
        <v>1163</v>
      </c>
      <c r="G16385" s="6" t="s">
        <v>29</v>
      </c>
      <c r="H16385" t="s">
        <v>99</v>
      </c>
      <c r="I16385" t="s">
        <v>21</v>
      </c>
      <c r="J16385" t="s">
        <v>22</v>
      </c>
      <c r="K16385">
        <v>16.399999999999999</v>
      </c>
      <c r="L16385">
        <v>108</v>
      </c>
      <c r="M16385" t="s">
        <v>1117</v>
      </c>
      <c r="N16385">
        <v>108</v>
      </c>
      <c r="O16385" t="s">
        <v>24</v>
      </c>
      <c r="P16385" cm="1">
        <f t="array" ref="P16385">IF(Q16385&gt;0,INDEX(Q16385:Q38109,MATCH(TRUE,INDEX(Q16385:Q38109="",,),0)-1),"")</f>
        <v>4</v>
      </c>
      <c r="Q16385">
        <f t="shared" si="433"/>
        <v>1</v>
      </c>
      <c r="R16385">
        <f t="shared" si="432"/>
        <v>0</v>
      </c>
    </row>
    <row r="16386" spans="1:18" x14ac:dyDescent="0.3">
      <c r="A16386" t="s">
        <v>1111</v>
      </c>
      <c r="B16386" s="1">
        <v>38510</v>
      </c>
      <c r="C16386" t="s">
        <v>1112</v>
      </c>
      <c r="D16386" t="s">
        <v>1162</v>
      </c>
      <c r="E16386" t="s">
        <v>1163</v>
      </c>
      <c r="G16386" s="6" t="s">
        <v>29</v>
      </c>
      <c r="H16386" t="s">
        <v>99</v>
      </c>
      <c r="I16386" t="s">
        <v>26</v>
      </c>
      <c r="J16386" t="s">
        <v>27</v>
      </c>
      <c r="K16386">
        <v>234</v>
      </c>
      <c r="L16386">
        <v>8.6</v>
      </c>
      <c r="M16386" t="s">
        <v>1117</v>
      </c>
      <c r="N16386">
        <v>8.6</v>
      </c>
      <c r="O16386" t="s">
        <v>24</v>
      </c>
      <c r="P16386" cm="1">
        <f t="array" ref="P16386">IF(Q16386&gt;0,INDEX(Q16386:Q38110,MATCH(TRUE,INDEX(Q16386:Q38110="",,),0)-1),"")</f>
        <v>4</v>
      </c>
      <c r="Q16386">
        <f t="shared" si="433"/>
        <v>1</v>
      </c>
      <c r="R16386">
        <f t="shared" si="432"/>
        <v>0</v>
      </c>
    </row>
    <row r="16387" spans="1:18" x14ac:dyDescent="0.3">
      <c r="A16387" t="s">
        <v>1111</v>
      </c>
      <c r="B16387" s="1">
        <v>38510</v>
      </c>
      <c r="C16387" t="s">
        <v>1112</v>
      </c>
      <c r="D16387" t="s">
        <v>1162</v>
      </c>
      <c r="E16387" t="s">
        <v>1163</v>
      </c>
      <c r="G16387" s="6" t="s">
        <v>29</v>
      </c>
      <c r="H16387" t="s">
        <v>394</v>
      </c>
      <c r="I16387" t="s">
        <v>26</v>
      </c>
      <c r="J16387" t="s">
        <v>27</v>
      </c>
      <c r="K16387">
        <v>65</v>
      </c>
      <c r="L16387">
        <v>5.2</v>
      </c>
      <c r="M16387" t="s">
        <v>1117</v>
      </c>
      <c r="N16387">
        <v>5.2</v>
      </c>
      <c r="O16387" t="s">
        <v>24</v>
      </c>
      <c r="P16387" cm="1">
        <f t="array" ref="P16387">IF(Q16387&gt;0,INDEX(Q16387:Q38111,MATCH(TRUE,INDEX(Q16387:Q38111="",,),0)-1),"")</f>
        <v>4</v>
      </c>
      <c r="Q16387">
        <f t="shared" si="433"/>
        <v>1</v>
      </c>
      <c r="R16387">
        <f t="shared" si="432"/>
        <v>0</v>
      </c>
    </row>
    <row r="16388" spans="1:18" x14ac:dyDescent="0.3">
      <c r="A16388" t="s">
        <v>1111</v>
      </c>
      <c r="B16388" s="1">
        <v>38510</v>
      </c>
      <c r="C16388" t="s">
        <v>1112</v>
      </c>
      <c r="D16388" t="s">
        <v>1162</v>
      </c>
      <c r="E16388" t="s">
        <v>1163</v>
      </c>
      <c r="G16388" s="6" t="s">
        <v>29</v>
      </c>
      <c r="H16388" t="s">
        <v>63</v>
      </c>
      <c r="I16388" t="s">
        <v>26</v>
      </c>
      <c r="J16388" t="s">
        <v>27</v>
      </c>
      <c r="K16388">
        <v>2</v>
      </c>
      <c r="L16388">
        <v>13.7</v>
      </c>
      <c r="M16388" t="s">
        <v>1117</v>
      </c>
      <c r="N16388">
        <v>13.7</v>
      </c>
      <c r="O16388" t="s">
        <v>24</v>
      </c>
      <c r="P16388" cm="1">
        <f t="array" ref="P16388">IF(Q16388&gt;0,INDEX(Q16388:Q38112,MATCH(TRUE,INDEX(Q16388:Q38112="",,),0)-1),"")</f>
        <v>4</v>
      </c>
      <c r="Q16388">
        <f t="shared" si="433"/>
        <v>1</v>
      </c>
      <c r="R16388">
        <f t="shared" si="432"/>
        <v>0</v>
      </c>
    </row>
    <row r="16389" spans="1:18" x14ac:dyDescent="0.3">
      <c r="A16389" t="s">
        <v>1111</v>
      </c>
      <c r="B16389" s="1">
        <v>38510</v>
      </c>
      <c r="C16389" t="s">
        <v>1112</v>
      </c>
      <c r="D16389" t="s">
        <v>1162</v>
      </c>
      <c r="E16389" t="s">
        <v>1163</v>
      </c>
      <c r="G16389" t="s">
        <v>19</v>
      </c>
      <c r="H16389" t="s">
        <v>194</v>
      </c>
      <c r="I16389" t="s">
        <v>21</v>
      </c>
      <c r="J16389" t="s">
        <v>22</v>
      </c>
      <c r="K16389">
        <v>21.6</v>
      </c>
      <c r="L16389">
        <v>752</v>
      </c>
      <c r="M16389" t="s">
        <v>1122</v>
      </c>
      <c r="N16389">
        <v>1100</v>
      </c>
      <c r="P16389" cm="1">
        <f t="array" ref="P16389">IF(Q16389&gt;0,INDEX(Q16389:Q38113,MATCH(TRUE,INDEX(Q16389:Q38113="",,),0)-1),"")</f>
        <v>4</v>
      </c>
      <c r="Q16389">
        <f t="shared" si="433"/>
        <v>2</v>
      </c>
      <c r="R16389">
        <f t="shared" si="432"/>
        <v>0</v>
      </c>
    </row>
    <row r="16390" spans="1:18" x14ac:dyDescent="0.3">
      <c r="A16390" t="s">
        <v>1111</v>
      </c>
      <c r="B16390" s="1">
        <v>38510</v>
      </c>
      <c r="C16390" t="s">
        <v>1112</v>
      </c>
      <c r="D16390" t="s">
        <v>1162</v>
      </c>
      <c r="E16390" t="s">
        <v>1163</v>
      </c>
      <c r="G16390" t="s">
        <v>19</v>
      </c>
      <c r="H16390" t="s">
        <v>70</v>
      </c>
      <c r="I16390" t="s">
        <v>26</v>
      </c>
      <c r="J16390" t="s">
        <v>27</v>
      </c>
      <c r="K16390">
        <v>562</v>
      </c>
      <c r="L16390">
        <v>12.75</v>
      </c>
      <c r="M16390" t="s">
        <v>1122</v>
      </c>
      <c r="N16390">
        <v>40</v>
      </c>
      <c r="P16390" cm="1">
        <f t="array" ref="P16390">IF(Q16390&gt;0,INDEX(Q16390:Q38114,MATCH(TRUE,INDEX(Q16390:Q38114="",,),0)-1),"")</f>
        <v>4</v>
      </c>
      <c r="Q16390">
        <f t="shared" si="433"/>
        <v>2</v>
      </c>
      <c r="R16390">
        <f t="shared" si="432"/>
        <v>0</v>
      </c>
    </row>
    <row r="16391" spans="1:18" x14ac:dyDescent="0.3">
      <c r="A16391" t="s">
        <v>1111</v>
      </c>
      <c r="B16391" s="1">
        <v>38510</v>
      </c>
      <c r="C16391" t="s">
        <v>1112</v>
      </c>
      <c r="D16391" t="s">
        <v>1162</v>
      </c>
      <c r="E16391" t="s">
        <v>1163</v>
      </c>
      <c r="G16391" t="s">
        <v>19</v>
      </c>
      <c r="H16391" t="s">
        <v>64</v>
      </c>
      <c r="I16391" t="s">
        <v>26</v>
      </c>
      <c r="J16391" t="s">
        <v>27</v>
      </c>
      <c r="K16391">
        <v>558</v>
      </c>
      <c r="L16391">
        <v>11.45</v>
      </c>
      <c r="M16391" t="s">
        <v>1122</v>
      </c>
      <c r="N16391">
        <v>35</v>
      </c>
      <c r="P16391" cm="1">
        <f t="array" ref="P16391">IF(Q16391&gt;0,INDEX(Q16391:Q38115,MATCH(TRUE,INDEX(Q16391:Q38115="",,),0)-1),"")</f>
        <v>4</v>
      </c>
      <c r="Q16391">
        <f t="shared" si="433"/>
        <v>2</v>
      </c>
      <c r="R16391">
        <f t="shared" si="432"/>
        <v>0</v>
      </c>
    </row>
    <row r="16392" spans="1:18" x14ac:dyDescent="0.3">
      <c r="A16392" t="s">
        <v>1111</v>
      </c>
      <c r="B16392" s="1">
        <v>38510</v>
      </c>
      <c r="C16392" t="s">
        <v>1112</v>
      </c>
      <c r="D16392" t="s">
        <v>1162</v>
      </c>
      <c r="E16392" t="s">
        <v>1163</v>
      </c>
      <c r="G16392" s="6" t="s">
        <v>29</v>
      </c>
      <c r="H16392" t="s">
        <v>30</v>
      </c>
      <c r="I16392" t="s">
        <v>21</v>
      </c>
      <c r="J16392" t="s">
        <v>22</v>
      </c>
      <c r="K16392">
        <v>4.9000000000000004</v>
      </c>
      <c r="L16392">
        <v>151</v>
      </c>
      <c r="M16392" t="s">
        <v>1122</v>
      </c>
      <c r="N16392">
        <v>151</v>
      </c>
      <c r="P16392" cm="1">
        <f t="array" ref="P16392">IF(Q16392&gt;0,INDEX(Q16392:Q38116,MATCH(TRUE,INDEX(Q16392:Q38116="",,),0)-1),"")</f>
        <v>4</v>
      </c>
      <c r="Q16392">
        <f t="shared" si="433"/>
        <v>2</v>
      </c>
      <c r="R16392">
        <f t="shared" si="432"/>
        <v>0</v>
      </c>
    </row>
    <row r="16393" spans="1:18" x14ac:dyDescent="0.3">
      <c r="A16393" t="s">
        <v>1111</v>
      </c>
      <c r="B16393" s="1">
        <v>38510</v>
      </c>
      <c r="C16393" t="s">
        <v>1112</v>
      </c>
      <c r="D16393" t="s">
        <v>1162</v>
      </c>
      <c r="E16393" t="s">
        <v>1163</v>
      </c>
      <c r="G16393" s="6" t="s">
        <v>29</v>
      </c>
      <c r="H16393" t="s">
        <v>196</v>
      </c>
      <c r="I16393" t="s">
        <v>21</v>
      </c>
      <c r="J16393" t="s">
        <v>22</v>
      </c>
      <c r="K16393">
        <v>6.6</v>
      </c>
      <c r="L16393">
        <v>204</v>
      </c>
      <c r="M16393" t="s">
        <v>1122</v>
      </c>
      <c r="N16393">
        <v>204</v>
      </c>
      <c r="P16393" cm="1">
        <f t="array" ref="P16393">IF(Q16393&gt;0,INDEX(Q16393:Q38117,MATCH(TRUE,INDEX(Q16393:Q38117="",,),0)-1),"")</f>
        <v>4</v>
      </c>
      <c r="Q16393">
        <f t="shared" si="433"/>
        <v>2</v>
      </c>
      <c r="R16393">
        <f t="shared" si="432"/>
        <v>0</v>
      </c>
    </row>
    <row r="16394" spans="1:18" x14ac:dyDescent="0.3">
      <c r="A16394" t="s">
        <v>1111</v>
      </c>
      <c r="B16394" s="1">
        <v>38510</v>
      </c>
      <c r="C16394" t="s">
        <v>1112</v>
      </c>
      <c r="D16394" t="s">
        <v>1162</v>
      </c>
      <c r="E16394" t="s">
        <v>1163</v>
      </c>
      <c r="G16394" s="6" t="s">
        <v>29</v>
      </c>
      <c r="H16394" t="s">
        <v>406</v>
      </c>
      <c r="I16394" t="s">
        <v>21</v>
      </c>
      <c r="J16394" t="s">
        <v>22</v>
      </c>
      <c r="K16394">
        <v>0.3</v>
      </c>
      <c r="L16394">
        <v>77</v>
      </c>
      <c r="M16394" t="s">
        <v>1122</v>
      </c>
      <c r="N16394">
        <v>77</v>
      </c>
      <c r="P16394" cm="1">
        <f t="array" ref="P16394">IF(Q16394&gt;0,INDEX(Q16394:Q38118,MATCH(TRUE,INDEX(Q16394:Q38118="",,),0)-1),"")</f>
        <v>4</v>
      </c>
      <c r="Q16394">
        <f t="shared" si="433"/>
        <v>2</v>
      </c>
      <c r="R16394">
        <f t="shared" si="432"/>
        <v>0</v>
      </c>
    </row>
    <row r="16395" spans="1:18" x14ac:dyDescent="0.3">
      <c r="A16395" t="s">
        <v>1111</v>
      </c>
      <c r="B16395" s="1">
        <v>38510</v>
      </c>
      <c r="C16395" t="s">
        <v>1112</v>
      </c>
      <c r="D16395" t="s">
        <v>1162</v>
      </c>
      <c r="E16395" t="s">
        <v>1163</v>
      </c>
      <c r="G16395" s="6" t="s">
        <v>29</v>
      </c>
      <c r="H16395" t="s">
        <v>99</v>
      </c>
      <c r="I16395" t="s">
        <v>21</v>
      </c>
      <c r="J16395" t="s">
        <v>22</v>
      </c>
      <c r="K16395">
        <v>16.399999999999999</v>
      </c>
      <c r="L16395">
        <v>108</v>
      </c>
      <c r="M16395" t="s">
        <v>1122</v>
      </c>
      <c r="N16395">
        <v>108</v>
      </c>
      <c r="P16395" cm="1">
        <f t="array" ref="P16395">IF(Q16395&gt;0,INDEX(Q16395:Q38119,MATCH(TRUE,INDEX(Q16395:Q38119="",,),0)-1),"")</f>
        <v>4</v>
      </c>
      <c r="Q16395">
        <f t="shared" si="433"/>
        <v>2</v>
      </c>
      <c r="R16395">
        <f t="shared" si="432"/>
        <v>0</v>
      </c>
    </row>
    <row r="16396" spans="1:18" x14ac:dyDescent="0.3">
      <c r="A16396" t="s">
        <v>1111</v>
      </c>
      <c r="B16396" s="1">
        <v>38510</v>
      </c>
      <c r="C16396" t="s">
        <v>1112</v>
      </c>
      <c r="D16396" t="s">
        <v>1162</v>
      </c>
      <c r="E16396" t="s">
        <v>1163</v>
      </c>
      <c r="G16396" s="6" t="s">
        <v>29</v>
      </c>
      <c r="H16396" t="s">
        <v>99</v>
      </c>
      <c r="I16396" t="s">
        <v>26</v>
      </c>
      <c r="J16396" t="s">
        <v>27</v>
      </c>
      <c r="K16396">
        <v>234</v>
      </c>
      <c r="L16396">
        <v>8.6</v>
      </c>
      <c r="M16396" t="s">
        <v>1122</v>
      </c>
      <c r="N16396">
        <v>8.6</v>
      </c>
      <c r="P16396" cm="1">
        <f t="array" ref="P16396">IF(Q16396&gt;0,INDEX(Q16396:Q38120,MATCH(TRUE,INDEX(Q16396:Q38120="",,),0)-1),"")</f>
        <v>4</v>
      </c>
      <c r="Q16396">
        <f t="shared" si="433"/>
        <v>2</v>
      </c>
      <c r="R16396">
        <f t="shared" si="432"/>
        <v>0</v>
      </c>
    </row>
    <row r="16397" spans="1:18" x14ac:dyDescent="0.3">
      <c r="A16397" t="s">
        <v>1111</v>
      </c>
      <c r="B16397" s="1">
        <v>38510</v>
      </c>
      <c r="C16397" t="s">
        <v>1112</v>
      </c>
      <c r="D16397" t="s">
        <v>1162</v>
      </c>
      <c r="E16397" t="s">
        <v>1163</v>
      </c>
      <c r="G16397" s="6" t="s">
        <v>29</v>
      </c>
      <c r="H16397" t="s">
        <v>394</v>
      </c>
      <c r="I16397" t="s">
        <v>26</v>
      </c>
      <c r="J16397" t="s">
        <v>27</v>
      </c>
      <c r="K16397">
        <v>65</v>
      </c>
      <c r="L16397">
        <v>5.2</v>
      </c>
      <c r="M16397" t="s">
        <v>1122</v>
      </c>
      <c r="N16397">
        <v>5.2</v>
      </c>
      <c r="P16397" cm="1">
        <f t="array" ref="P16397">IF(Q16397&gt;0,INDEX(Q16397:Q38121,MATCH(TRUE,INDEX(Q16397:Q38121="",,),0)-1),"")</f>
        <v>4</v>
      </c>
      <c r="Q16397">
        <f t="shared" si="433"/>
        <v>2</v>
      </c>
      <c r="R16397">
        <f t="shared" si="432"/>
        <v>0</v>
      </c>
    </row>
    <row r="16398" spans="1:18" x14ac:dyDescent="0.3">
      <c r="A16398" t="s">
        <v>1111</v>
      </c>
      <c r="B16398" s="1">
        <v>38510</v>
      </c>
      <c r="C16398" t="s">
        <v>1112</v>
      </c>
      <c r="D16398" t="s">
        <v>1162</v>
      </c>
      <c r="E16398" t="s">
        <v>1163</v>
      </c>
      <c r="G16398" s="6" t="s">
        <v>29</v>
      </c>
      <c r="H16398" t="s">
        <v>63</v>
      </c>
      <c r="I16398" t="s">
        <v>26</v>
      </c>
      <c r="J16398" t="s">
        <v>27</v>
      </c>
      <c r="K16398">
        <v>2</v>
      </c>
      <c r="L16398">
        <v>13.7</v>
      </c>
      <c r="M16398" t="s">
        <v>1122</v>
      </c>
      <c r="N16398">
        <v>13.7</v>
      </c>
      <c r="P16398" cm="1">
        <f t="array" ref="P16398">IF(Q16398&gt;0,INDEX(Q16398:Q38122,MATCH(TRUE,INDEX(Q16398:Q38122="",,),0)-1),"")</f>
        <v>4</v>
      </c>
      <c r="Q16398">
        <f t="shared" si="433"/>
        <v>2</v>
      </c>
      <c r="R16398">
        <f t="shared" si="432"/>
        <v>0</v>
      </c>
    </row>
    <row r="16399" spans="1:18" x14ac:dyDescent="0.3">
      <c r="A16399" t="s">
        <v>1111</v>
      </c>
      <c r="B16399" s="1">
        <v>38510</v>
      </c>
      <c r="C16399" t="s">
        <v>1112</v>
      </c>
      <c r="D16399" t="s">
        <v>1162</v>
      </c>
      <c r="E16399" t="s">
        <v>1163</v>
      </c>
      <c r="G16399" t="s">
        <v>19</v>
      </c>
      <c r="H16399" t="s">
        <v>194</v>
      </c>
      <c r="I16399" t="s">
        <v>21</v>
      </c>
      <c r="J16399" t="s">
        <v>22</v>
      </c>
      <c r="K16399">
        <v>21.6</v>
      </c>
      <c r="L16399">
        <v>752</v>
      </c>
      <c r="M16399" t="s">
        <v>1118</v>
      </c>
      <c r="N16399">
        <v>1000</v>
      </c>
      <c r="P16399" cm="1">
        <f t="array" ref="P16399">IF(Q16399&gt;0,INDEX(Q16399:Q38123,MATCH(TRUE,INDEX(Q16399:Q38123="",,),0)-1),"")</f>
        <v>4</v>
      </c>
      <c r="Q16399">
        <f t="shared" si="433"/>
        <v>3</v>
      </c>
      <c r="R16399">
        <f t="shared" si="432"/>
        <v>0</v>
      </c>
    </row>
    <row r="16400" spans="1:18" x14ac:dyDescent="0.3">
      <c r="A16400" t="s">
        <v>1111</v>
      </c>
      <c r="B16400" s="1">
        <v>38510</v>
      </c>
      <c r="C16400" t="s">
        <v>1112</v>
      </c>
      <c r="D16400" t="s">
        <v>1162</v>
      </c>
      <c r="E16400" t="s">
        <v>1163</v>
      </c>
      <c r="G16400" t="s">
        <v>19</v>
      </c>
      <c r="H16400" t="s">
        <v>70</v>
      </c>
      <c r="I16400" t="s">
        <v>26</v>
      </c>
      <c r="J16400" t="s">
        <v>27</v>
      </c>
      <c r="K16400">
        <v>562</v>
      </c>
      <c r="L16400">
        <v>12.75</v>
      </c>
      <c r="M16400" t="s">
        <v>1118</v>
      </c>
      <c r="N16400">
        <v>37.020000000000003</v>
      </c>
      <c r="P16400" cm="1">
        <f t="array" ref="P16400">IF(Q16400&gt;0,INDEX(Q16400:Q38124,MATCH(TRUE,INDEX(Q16400:Q38124="",,),0)-1),"")</f>
        <v>4</v>
      </c>
      <c r="Q16400">
        <f t="shared" si="433"/>
        <v>3</v>
      </c>
      <c r="R16400">
        <f t="shared" si="432"/>
        <v>0</v>
      </c>
    </row>
    <row r="16401" spans="1:18" x14ac:dyDescent="0.3">
      <c r="A16401" t="s">
        <v>1111</v>
      </c>
      <c r="B16401" s="1">
        <v>38510</v>
      </c>
      <c r="C16401" t="s">
        <v>1112</v>
      </c>
      <c r="D16401" t="s">
        <v>1162</v>
      </c>
      <c r="E16401" t="s">
        <v>1163</v>
      </c>
      <c r="G16401" t="s">
        <v>19</v>
      </c>
      <c r="H16401" t="s">
        <v>64</v>
      </c>
      <c r="I16401" t="s">
        <v>26</v>
      </c>
      <c r="J16401" t="s">
        <v>27</v>
      </c>
      <c r="K16401">
        <v>558</v>
      </c>
      <c r="L16401">
        <v>11.45</v>
      </c>
      <c r="M16401" t="s">
        <v>1118</v>
      </c>
      <c r="N16401">
        <v>40</v>
      </c>
      <c r="P16401" cm="1">
        <f t="array" ref="P16401">IF(Q16401&gt;0,INDEX(Q16401:Q38125,MATCH(TRUE,INDEX(Q16401:Q38125="",,),0)-1),"")</f>
        <v>4</v>
      </c>
      <c r="Q16401">
        <f t="shared" si="433"/>
        <v>3</v>
      </c>
      <c r="R16401">
        <f t="shared" si="432"/>
        <v>0</v>
      </c>
    </row>
    <row r="16402" spans="1:18" x14ac:dyDescent="0.3">
      <c r="A16402" t="s">
        <v>1111</v>
      </c>
      <c r="B16402" s="1">
        <v>38510</v>
      </c>
      <c r="C16402" t="s">
        <v>1112</v>
      </c>
      <c r="D16402" t="s">
        <v>1162</v>
      </c>
      <c r="E16402" t="s">
        <v>1163</v>
      </c>
      <c r="G16402" s="6" t="s">
        <v>29</v>
      </c>
      <c r="H16402" t="s">
        <v>30</v>
      </c>
      <c r="I16402" t="s">
        <v>21</v>
      </c>
      <c r="J16402" t="s">
        <v>22</v>
      </c>
      <c r="K16402">
        <v>4.9000000000000004</v>
      </c>
      <c r="L16402">
        <v>151</v>
      </c>
      <c r="M16402" t="s">
        <v>1118</v>
      </c>
      <c r="N16402">
        <v>151</v>
      </c>
      <c r="P16402" cm="1">
        <f t="array" ref="P16402">IF(Q16402&gt;0,INDEX(Q16402:Q38126,MATCH(TRUE,INDEX(Q16402:Q38126="",,),0)-1),"")</f>
        <v>4</v>
      </c>
      <c r="Q16402">
        <f t="shared" si="433"/>
        <v>3</v>
      </c>
      <c r="R16402">
        <f t="shared" si="432"/>
        <v>0</v>
      </c>
    </row>
    <row r="16403" spans="1:18" x14ac:dyDescent="0.3">
      <c r="A16403" t="s">
        <v>1111</v>
      </c>
      <c r="B16403" s="1">
        <v>38510</v>
      </c>
      <c r="C16403" t="s">
        <v>1112</v>
      </c>
      <c r="D16403" t="s">
        <v>1162</v>
      </c>
      <c r="E16403" t="s">
        <v>1163</v>
      </c>
      <c r="G16403" s="6" t="s">
        <v>29</v>
      </c>
      <c r="H16403" t="s">
        <v>196</v>
      </c>
      <c r="I16403" t="s">
        <v>21</v>
      </c>
      <c r="J16403" t="s">
        <v>22</v>
      </c>
      <c r="K16403">
        <v>6.6</v>
      </c>
      <c r="L16403">
        <v>204</v>
      </c>
      <c r="M16403" t="s">
        <v>1118</v>
      </c>
      <c r="N16403">
        <v>204</v>
      </c>
      <c r="P16403" cm="1">
        <f t="array" ref="P16403">IF(Q16403&gt;0,INDEX(Q16403:Q38127,MATCH(TRUE,INDEX(Q16403:Q38127="",,),0)-1),"")</f>
        <v>4</v>
      </c>
      <c r="Q16403">
        <f t="shared" si="433"/>
        <v>3</v>
      </c>
      <c r="R16403">
        <f t="shared" si="432"/>
        <v>0</v>
      </c>
    </row>
    <row r="16404" spans="1:18" x14ac:dyDescent="0.3">
      <c r="A16404" t="s">
        <v>1111</v>
      </c>
      <c r="B16404" s="1">
        <v>38510</v>
      </c>
      <c r="C16404" t="s">
        <v>1112</v>
      </c>
      <c r="D16404" t="s">
        <v>1162</v>
      </c>
      <c r="E16404" t="s">
        <v>1163</v>
      </c>
      <c r="G16404" s="6" t="s">
        <v>29</v>
      </c>
      <c r="H16404" t="s">
        <v>406</v>
      </c>
      <c r="I16404" t="s">
        <v>21</v>
      </c>
      <c r="J16404" t="s">
        <v>22</v>
      </c>
      <c r="K16404">
        <v>0.3</v>
      </c>
      <c r="L16404">
        <v>77</v>
      </c>
      <c r="M16404" t="s">
        <v>1118</v>
      </c>
      <c r="N16404">
        <v>77</v>
      </c>
      <c r="P16404" cm="1">
        <f t="array" ref="P16404">IF(Q16404&gt;0,INDEX(Q16404:Q38128,MATCH(TRUE,INDEX(Q16404:Q38128="",,),0)-1),"")</f>
        <v>4</v>
      </c>
      <c r="Q16404">
        <f t="shared" si="433"/>
        <v>3</v>
      </c>
      <c r="R16404">
        <f t="shared" si="432"/>
        <v>0</v>
      </c>
    </row>
    <row r="16405" spans="1:18" x14ac:dyDescent="0.3">
      <c r="A16405" t="s">
        <v>1111</v>
      </c>
      <c r="B16405" s="1">
        <v>38510</v>
      </c>
      <c r="C16405" t="s">
        <v>1112</v>
      </c>
      <c r="D16405" t="s">
        <v>1162</v>
      </c>
      <c r="E16405" t="s">
        <v>1163</v>
      </c>
      <c r="G16405" s="6" t="s">
        <v>29</v>
      </c>
      <c r="H16405" t="s">
        <v>99</v>
      </c>
      <c r="I16405" t="s">
        <v>21</v>
      </c>
      <c r="J16405" t="s">
        <v>22</v>
      </c>
      <c r="K16405">
        <v>16.399999999999999</v>
      </c>
      <c r="L16405">
        <v>108</v>
      </c>
      <c r="M16405" t="s">
        <v>1118</v>
      </c>
      <c r="N16405">
        <v>108</v>
      </c>
      <c r="P16405" cm="1">
        <f t="array" ref="P16405">IF(Q16405&gt;0,INDEX(Q16405:Q38129,MATCH(TRUE,INDEX(Q16405:Q38129="",,),0)-1),"")</f>
        <v>4</v>
      </c>
      <c r="Q16405">
        <f t="shared" si="433"/>
        <v>3</v>
      </c>
      <c r="R16405">
        <f t="shared" si="432"/>
        <v>0</v>
      </c>
    </row>
    <row r="16406" spans="1:18" x14ac:dyDescent="0.3">
      <c r="A16406" t="s">
        <v>1111</v>
      </c>
      <c r="B16406" s="1">
        <v>38510</v>
      </c>
      <c r="C16406" t="s">
        <v>1112</v>
      </c>
      <c r="D16406" t="s">
        <v>1162</v>
      </c>
      <c r="E16406" t="s">
        <v>1163</v>
      </c>
      <c r="G16406" s="6" t="s">
        <v>29</v>
      </c>
      <c r="H16406" t="s">
        <v>99</v>
      </c>
      <c r="I16406" t="s">
        <v>26</v>
      </c>
      <c r="J16406" t="s">
        <v>27</v>
      </c>
      <c r="K16406">
        <v>234</v>
      </c>
      <c r="L16406">
        <v>8.6</v>
      </c>
      <c r="M16406" t="s">
        <v>1118</v>
      </c>
      <c r="N16406">
        <v>8.6</v>
      </c>
      <c r="P16406" cm="1">
        <f t="array" ref="P16406">IF(Q16406&gt;0,INDEX(Q16406:Q38130,MATCH(TRUE,INDEX(Q16406:Q38130="",,),0)-1),"")</f>
        <v>4</v>
      </c>
      <c r="Q16406">
        <f t="shared" si="433"/>
        <v>3</v>
      </c>
      <c r="R16406">
        <f t="shared" si="432"/>
        <v>0</v>
      </c>
    </row>
    <row r="16407" spans="1:18" x14ac:dyDescent="0.3">
      <c r="A16407" t="s">
        <v>1111</v>
      </c>
      <c r="B16407" s="1">
        <v>38510</v>
      </c>
      <c r="C16407" t="s">
        <v>1112</v>
      </c>
      <c r="D16407" t="s">
        <v>1162</v>
      </c>
      <c r="E16407" t="s">
        <v>1163</v>
      </c>
      <c r="G16407" s="6" t="s">
        <v>29</v>
      </c>
      <c r="H16407" t="s">
        <v>394</v>
      </c>
      <c r="I16407" t="s">
        <v>26</v>
      </c>
      <c r="J16407" t="s">
        <v>27</v>
      </c>
      <c r="K16407">
        <v>65</v>
      </c>
      <c r="L16407">
        <v>5.2</v>
      </c>
      <c r="M16407" t="s">
        <v>1118</v>
      </c>
      <c r="N16407">
        <v>5.2</v>
      </c>
      <c r="P16407" cm="1">
        <f t="array" ref="P16407">IF(Q16407&gt;0,INDEX(Q16407:Q38131,MATCH(TRUE,INDEX(Q16407:Q38131="",,),0)-1),"")</f>
        <v>4</v>
      </c>
      <c r="Q16407">
        <f t="shared" si="433"/>
        <v>3</v>
      </c>
      <c r="R16407">
        <f t="shared" si="432"/>
        <v>0</v>
      </c>
    </row>
    <row r="16408" spans="1:18" x14ac:dyDescent="0.3">
      <c r="A16408" t="s">
        <v>1111</v>
      </c>
      <c r="B16408" s="1">
        <v>38510</v>
      </c>
      <c r="C16408" t="s">
        <v>1112</v>
      </c>
      <c r="D16408" t="s">
        <v>1162</v>
      </c>
      <c r="E16408" t="s">
        <v>1163</v>
      </c>
      <c r="G16408" s="6" t="s">
        <v>29</v>
      </c>
      <c r="H16408" t="s">
        <v>63</v>
      </c>
      <c r="I16408" t="s">
        <v>26</v>
      </c>
      <c r="J16408" t="s">
        <v>27</v>
      </c>
      <c r="K16408">
        <v>2</v>
      </c>
      <c r="L16408">
        <v>13.7</v>
      </c>
      <c r="M16408" t="s">
        <v>1118</v>
      </c>
      <c r="N16408">
        <v>13.7</v>
      </c>
      <c r="P16408" cm="1">
        <f t="array" ref="P16408">IF(Q16408&gt;0,INDEX(Q16408:Q38132,MATCH(TRUE,INDEX(Q16408:Q38132="",,),0)-1),"")</f>
        <v>4</v>
      </c>
      <c r="Q16408">
        <f t="shared" si="433"/>
        <v>3</v>
      </c>
      <c r="R16408">
        <f t="shared" si="432"/>
        <v>0</v>
      </c>
    </row>
    <row r="16409" spans="1:18" x14ac:dyDescent="0.3">
      <c r="A16409" t="s">
        <v>1111</v>
      </c>
      <c r="B16409" s="1">
        <v>38510</v>
      </c>
      <c r="C16409" t="s">
        <v>1112</v>
      </c>
      <c r="D16409" t="s">
        <v>1162</v>
      </c>
      <c r="E16409" t="s">
        <v>1163</v>
      </c>
      <c r="G16409" t="s">
        <v>19</v>
      </c>
      <c r="H16409" t="s">
        <v>194</v>
      </c>
      <c r="I16409" t="s">
        <v>21</v>
      </c>
      <c r="J16409" t="s">
        <v>22</v>
      </c>
      <c r="K16409">
        <v>21.6</v>
      </c>
      <c r="L16409">
        <v>752</v>
      </c>
      <c r="M16409" t="s">
        <v>1115</v>
      </c>
      <c r="N16409">
        <v>963</v>
      </c>
      <c r="P16409" cm="1">
        <f t="array" ref="P16409">IF(Q16409&gt;0,INDEX(Q16409:Q38133,MATCH(TRUE,INDEX(Q16409:Q38133="",,),0)-1),"")</f>
        <v>4</v>
      </c>
      <c r="Q16409">
        <f t="shared" si="433"/>
        <v>4</v>
      </c>
      <c r="R16409">
        <f t="shared" si="432"/>
        <v>0</v>
      </c>
    </row>
    <row r="16410" spans="1:18" x14ac:dyDescent="0.3">
      <c r="A16410" t="s">
        <v>1111</v>
      </c>
      <c r="B16410" s="1">
        <v>38510</v>
      </c>
      <c r="C16410" t="s">
        <v>1112</v>
      </c>
      <c r="D16410" t="s">
        <v>1162</v>
      </c>
      <c r="E16410" t="s">
        <v>1163</v>
      </c>
      <c r="G16410" t="s">
        <v>19</v>
      </c>
      <c r="H16410" t="s">
        <v>70</v>
      </c>
      <c r="I16410" t="s">
        <v>26</v>
      </c>
      <c r="J16410" t="s">
        <v>27</v>
      </c>
      <c r="K16410">
        <v>562</v>
      </c>
      <c r="L16410">
        <v>12.75</v>
      </c>
      <c r="M16410" t="s">
        <v>1115</v>
      </c>
      <c r="N16410">
        <v>30</v>
      </c>
      <c r="P16410" cm="1">
        <f t="array" ref="P16410">IF(Q16410&gt;0,INDEX(Q16410:Q38134,MATCH(TRUE,INDEX(Q16410:Q38134="",,),0)-1),"")</f>
        <v>4</v>
      </c>
      <c r="Q16410">
        <f t="shared" si="433"/>
        <v>4</v>
      </c>
      <c r="R16410">
        <f t="shared" si="432"/>
        <v>0</v>
      </c>
    </row>
    <row r="16411" spans="1:18" x14ac:dyDescent="0.3">
      <c r="A16411" t="s">
        <v>1111</v>
      </c>
      <c r="B16411" s="1">
        <v>38510</v>
      </c>
      <c r="C16411" t="s">
        <v>1112</v>
      </c>
      <c r="D16411" t="s">
        <v>1162</v>
      </c>
      <c r="E16411" t="s">
        <v>1163</v>
      </c>
      <c r="G16411" t="s">
        <v>19</v>
      </c>
      <c r="H16411" t="s">
        <v>64</v>
      </c>
      <c r="I16411" t="s">
        <v>26</v>
      </c>
      <c r="J16411" t="s">
        <v>27</v>
      </c>
      <c r="K16411">
        <v>558</v>
      </c>
      <c r="L16411">
        <v>11.45</v>
      </c>
      <c r="M16411" t="s">
        <v>1115</v>
      </c>
      <c r="N16411">
        <v>33</v>
      </c>
      <c r="P16411" cm="1">
        <f t="array" ref="P16411">IF(Q16411&gt;0,INDEX(Q16411:Q38135,MATCH(TRUE,INDEX(Q16411:Q38135="",,),0)-1),"")</f>
        <v>4</v>
      </c>
      <c r="Q16411">
        <f t="shared" si="433"/>
        <v>4</v>
      </c>
      <c r="R16411">
        <f t="shared" si="432"/>
        <v>0</v>
      </c>
    </row>
    <row r="16412" spans="1:18" x14ac:dyDescent="0.3">
      <c r="A16412" t="s">
        <v>1111</v>
      </c>
      <c r="B16412" s="1">
        <v>38510</v>
      </c>
      <c r="C16412" t="s">
        <v>1112</v>
      </c>
      <c r="D16412" t="s">
        <v>1162</v>
      </c>
      <c r="E16412" t="s">
        <v>1163</v>
      </c>
      <c r="G16412" s="6" t="s">
        <v>29</v>
      </c>
      <c r="H16412" t="s">
        <v>30</v>
      </c>
      <c r="I16412" t="s">
        <v>21</v>
      </c>
      <c r="J16412" t="s">
        <v>22</v>
      </c>
      <c r="K16412">
        <v>4.9000000000000004</v>
      </c>
      <c r="L16412">
        <v>151</v>
      </c>
      <c r="M16412" t="s">
        <v>1115</v>
      </c>
      <c r="N16412">
        <v>151</v>
      </c>
      <c r="P16412" cm="1">
        <f t="array" ref="P16412">IF(Q16412&gt;0,INDEX(Q16412:Q38136,MATCH(TRUE,INDEX(Q16412:Q38136="",,),0)-1),"")</f>
        <v>4</v>
      </c>
      <c r="Q16412">
        <f t="shared" si="433"/>
        <v>4</v>
      </c>
      <c r="R16412">
        <f t="shared" si="432"/>
        <v>0</v>
      </c>
    </row>
    <row r="16413" spans="1:18" x14ac:dyDescent="0.3">
      <c r="A16413" t="s">
        <v>1111</v>
      </c>
      <c r="B16413" s="1">
        <v>38510</v>
      </c>
      <c r="C16413" t="s">
        <v>1112</v>
      </c>
      <c r="D16413" t="s">
        <v>1162</v>
      </c>
      <c r="E16413" t="s">
        <v>1163</v>
      </c>
      <c r="G16413" s="6" t="s">
        <v>29</v>
      </c>
      <c r="H16413" t="s">
        <v>196</v>
      </c>
      <c r="I16413" t="s">
        <v>21</v>
      </c>
      <c r="J16413" t="s">
        <v>22</v>
      </c>
      <c r="K16413">
        <v>6.6</v>
      </c>
      <c r="L16413">
        <v>204</v>
      </c>
      <c r="M16413" t="s">
        <v>1115</v>
      </c>
      <c r="N16413">
        <v>204</v>
      </c>
      <c r="P16413" cm="1">
        <f t="array" ref="P16413">IF(Q16413&gt;0,INDEX(Q16413:Q38137,MATCH(TRUE,INDEX(Q16413:Q38137="",,),0)-1),"")</f>
        <v>4</v>
      </c>
      <c r="Q16413">
        <f t="shared" si="433"/>
        <v>4</v>
      </c>
      <c r="R16413">
        <f t="shared" si="432"/>
        <v>0</v>
      </c>
    </row>
    <row r="16414" spans="1:18" x14ac:dyDescent="0.3">
      <c r="A16414" t="s">
        <v>1111</v>
      </c>
      <c r="B16414" s="1">
        <v>38510</v>
      </c>
      <c r="C16414" t="s">
        <v>1112</v>
      </c>
      <c r="D16414" t="s">
        <v>1162</v>
      </c>
      <c r="E16414" t="s">
        <v>1163</v>
      </c>
      <c r="G16414" s="6" t="s">
        <v>29</v>
      </c>
      <c r="H16414" t="s">
        <v>406</v>
      </c>
      <c r="I16414" t="s">
        <v>21</v>
      </c>
      <c r="J16414" t="s">
        <v>22</v>
      </c>
      <c r="K16414">
        <v>0.3</v>
      </c>
      <c r="L16414">
        <v>77</v>
      </c>
      <c r="M16414" t="s">
        <v>1115</v>
      </c>
      <c r="N16414">
        <v>77</v>
      </c>
      <c r="P16414" cm="1">
        <f t="array" ref="P16414">IF(Q16414&gt;0,INDEX(Q16414:Q38138,MATCH(TRUE,INDEX(Q16414:Q38138="",,),0)-1),"")</f>
        <v>4</v>
      </c>
      <c r="Q16414">
        <f t="shared" si="433"/>
        <v>4</v>
      </c>
      <c r="R16414">
        <f t="shared" si="432"/>
        <v>0</v>
      </c>
    </row>
    <row r="16415" spans="1:18" x14ac:dyDescent="0.3">
      <c r="A16415" t="s">
        <v>1111</v>
      </c>
      <c r="B16415" s="1">
        <v>38510</v>
      </c>
      <c r="C16415" t="s">
        <v>1112</v>
      </c>
      <c r="D16415" t="s">
        <v>1162</v>
      </c>
      <c r="E16415" t="s">
        <v>1163</v>
      </c>
      <c r="G16415" s="6" t="s">
        <v>29</v>
      </c>
      <c r="H16415" t="s">
        <v>99</v>
      </c>
      <c r="I16415" t="s">
        <v>21</v>
      </c>
      <c r="J16415" t="s">
        <v>22</v>
      </c>
      <c r="K16415">
        <v>16.399999999999999</v>
      </c>
      <c r="L16415">
        <v>108</v>
      </c>
      <c r="M16415" t="s">
        <v>1115</v>
      </c>
      <c r="N16415">
        <v>108</v>
      </c>
      <c r="P16415" cm="1">
        <f t="array" ref="P16415">IF(Q16415&gt;0,INDEX(Q16415:Q38139,MATCH(TRUE,INDEX(Q16415:Q38139="",,),0)-1),"")</f>
        <v>4</v>
      </c>
      <c r="Q16415">
        <f t="shared" si="433"/>
        <v>4</v>
      </c>
      <c r="R16415">
        <f t="shared" si="432"/>
        <v>0</v>
      </c>
    </row>
    <row r="16416" spans="1:18" x14ac:dyDescent="0.3">
      <c r="A16416" t="s">
        <v>1111</v>
      </c>
      <c r="B16416" s="1">
        <v>38510</v>
      </c>
      <c r="C16416" t="s">
        <v>1112</v>
      </c>
      <c r="D16416" t="s">
        <v>1162</v>
      </c>
      <c r="E16416" t="s">
        <v>1163</v>
      </c>
      <c r="G16416" s="6" t="s">
        <v>29</v>
      </c>
      <c r="H16416" t="s">
        <v>99</v>
      </c>
      <c r="I16416" t="s">
        <v>26</v>
      </c>
      <c r="J16416" t="s">
        <v>27</v>
      </c>
      <c r="K16416">
        <v>234</v>
      </c>
      <c r="L16416">
        <v>8.6</v>
      </c>
      <c r="M16416" t="s">
        <v>1115</v>
      </c>
      <c r="N16416">
        <v>8.6</v>
      </c>
      <c r="P16416" cm="1">
        <f t="array" ref="P16416">IF(Q16416&gt;0,INDEX(Q16416:Q38140,MATCH(TRUE,INDEX(Q16416:Q38140="",,),0)-1),"")</f>
        <v>4</v>
      </c>
      <c r="Q16416">
        <f t="shared" si="433"/>
        <v>4</v>
      </c>
      <c r="R16416">
        <f t="shared" si="432"/>
        <v>0</v>
      </c>
    </row>
    <row r="16417" spans="1:18" x14ac:dyDescent="0.3">
      <c r="A16417" t="s">
        <v>1111</v>
      </c>
      <c r="B16417" s="1">
        <v>38510</v>
      </c>
      <c r="C16417" t="s">
        <v>1112</v>
      </c>
      <c r="D16417" t="s">
        <v>1162</v>
      </c>
      <c r="E16417" t="s">
        <v>1163</v>
      </c>
      <c r="G16417" s="6" t="s">
        <v>29</v>
      </c>
      <c r="H16417" t="s">
        <v>394</v>
      </c>
      <c r="I16417" t="s">
        <v>26</v>
      </c>
      <c r="J16417" t="s">
        <v>27</v>
      </c>
      <c r="K16417">
        <v>65</v>
      </c>
      <c r="L16417">
        <v>5.2</v>
      </c>
      <c r="M16417" t="s">
        <v>1115</v>
      </c>
      <c r="N16417">
        <v>5.2</v>
      </c>
      <c r="P16417" cm="1">
        <f t="array" ref="P16417">IF(Q16417&gt;0,INDEX(Q16417:Q38141,MATCH(TRUE,INDEX(Q16417:Q38141="",,),0)-1),"")</f>
        <v>4</v>
      </c>
      <c r="Q16417">
        <f t="shared" si="433"/>
        <v>4</v>
      </c>
      <c r="R16417">
        <f t="shared" si="432"/>
        <v>0</v>
      </c>
    </row>
    <row r="16418" spans="1:18" x14ac:dyDescent="0.3">
      <c r="A16418" t="s">
        <v>1111</v>
      </c>
      <c r="B16418" s="1">
        <v>38510</v>
      </c>
      <c r="C16418" t="s">
        <v>1112</v>
      </c>
      <c r="D16418" t="s">
        <v>1162</v>
      </c>
      <c r="E16418" t="s">
        <v>1163</v>
      </c>
      <c r="G16418" s="6" t="s">
        <v>29</v>
      </c>
      <c r="H16418" t="s">
        <v>63</v>
      </c>
      <c r="I16418" t="s">
        <v>26</v>
      </c>
      <c r="J16418" t="s">
        <v>27</v>
      </c>
      <c r="K16418">
        <v>2</v>
      </c>
      <c r="L16418">
        <v>13.7</v>
      </c>
      <c r="M16418" t="s">
        <v>1115</v>
      </c>
      <c r="N16418">
        <v>13.7</v>
      </c>
      <c r="P16418" cm="1">
        <f t="array" ref="P16418">IF(Q16418&gt;0,INDEX(Q16418:Q38142,MATCH(TRUE,INDEX(Q16418:Q38142="",,),0)-1),"")</f>
        <v>4</v>
      </c>
      <c r="Q16418">
        <f t="shared" si="433"/>
        <v>4</v>
      </c>
      <c r="R16418">
        <f t="shared" si="432"/>
        <v>0</v>
      </c>
    </row>
    <row r="16419" spans="1:18" x14ac:dyDescent="0.3">
      <c r="P16419" t="str" cm="1">
        <f t="array" ref="P16419">IF(Q16419&gt;0,INDEX(Q16419:Q38143,MATCH(TRUE,INDEX(Q16419:Q38143="",,),0)-1),"")</f>
        <v/>
      </c>
      <c r="R16419" t="str">
        <f t="shared" si="432"/>
        <v/>
      </c>
    </row>
    <row r="16420" spans="1:18" x14ac:dyDescent="0.3">
      <c r="A16420" t="s">
        <v>1111</v>
      </c>
      <c r="B16420" s="1">
        <v>38454</v>
      </c>
      <c r="C16420" t="s">
        <v>1112</v>
      </c>
      <c r="D16420" t="s">
        <v>1164</v>
      </c>
      <c r="E16420" t="s">
        <v>1165</v>
      </c>
      <c r="G16420" t="s">
        <v>19</v>
      </c>
      <c r="H16420" t="s">
        <v>194</v>
      </c>
      <c r="I16420" t="s">
        <v>21</v>
      </c>
      <c r="J16420" t="s">
        <v>22</v>
      </c>
      <c r="K16420">
        <v>17.899999999999999</v>
      </c>
      <c r="L16420">
        <v>883</v>
      </c>
      <c r="M16420" t="s">
        <v>1117</v>
      </c>
      <c r="N16420">
        <v>1100</v>
      </c>
      <c r="O16420" t="s">
        <v>24</v>
      </c>
      <c r="P16420" cm="1">
        <f t="array" ref="P16420">IF(Q16420&gt;0,INDEX(Q16420:Q38144,MATCH(TRUE,INDEX(Q16420:Q38144="",,),0)-1),"")</f>
        <v>7</v>
      </c>
      <c r="Q16420">
        <f>INT((ROW()-16420)/10)+1</f>
        <v>1</v>
      </c>
      <c r="R16420">
        <f t="shared" si="432"/>
        <v>0</v>
      </c>
    </row>
    <row r="16421" spans="1:18" x14ac:dyDescent="0.3">
      <c r="A16421" t="s">
        <v>1111</v>
      </c>
      <c r="B16421" s="1">
        <v>38454</v>
      </c>
      <c r="C16421" t="s">
        <v>1112</v>
      </c>
      <c r="D16421" t="s">
        <v>1164</v>
      </c>
      <c r="E16421" t="s">
        <v>1165</v>
      </c>
      <c r="G16421" t="s">
        <v>19</v>
      </c>
      <c r="H16421" t="s">
        <v>64</v>
      </c>
      <c r="I16421" t="s">
        <v>26</v>
      </c>
      <c r="J16421" t="s">
        <v>27</v>
      </c>
      <c r="K16421">
        <v>654</v>
      </c>
      <c r="L16421">
        <v>13.9</v>
      </c>
      <c r="M16421" t="s">
        <v>1117</v>
      </c>
      <c r="N16421">
        <v>34.1</v>
      </c>
      <c r="O16421" t="s">
        <v>24</v>
      </c>
      <c r="P16421" cm="1">
        <f t="array" ref="P16421">IF(Q16421&gt;0,INDEX(Q16421:Q38145,MATCH(TRUE,INDEX(Q16421:Q38145="",,),0)-1),"")</f>
        <v>7</v>
      </c>
      <c r="Q16421">
        <f t="shared" ref="Q16421:Q16484" si="434">INT((ROW()-16420)/10)+1</f>
        <v>1</v>
      </c>
      <c r="R16421">
        <f t="shared" si="432"/>
        <v>0</v>
      </c>
    </row>
    <row r="16422" spans="1:18" x14ac:dyDescent="0.3">
      <c r="A16422" t="s">
        <v>1111</v>
      </c>
      <c r="B16422" s="1">
        <v>38454</v>
      </c>
      <c r="C16422" t="s">
        <v>1112</v>
      </c>
      <c r="D16422" t="s">
        <v>1164</v>
      </c>
      <c r="E16422" t="s">
        <v>1165</v>
      </c>
      <c r="G16422" s="6" t="s">
        <v>29</v>
      </c>
      <c r="H16422" t="s">
        <v>30</v>
      </c>
      <c r="I16422" t="s">
        <v>21</v>
      </c>
      <c r="J16422" t="s">
        <v>22</v>
      </c>
      <c r="K16422">
        <v>10.1</v>
      </c>
      <c r="L16422">
        <v>179</v>
      </c>
      <c r="M16422" t="s">
        <v>1117</v>
      </c>
      <c r="N16422">
        <v>179</v>
      </c>
      <c r="O16422" t="s">
        <v>24</v>
      </c>
      <c r="P16422" cm="1">
        <f t="array" ref="P16422">IF(Q16422&gt;0,INDEX(Q16422:Q38146,MATCH(TRUE,INDEX(Q16422:Q38146="",,),0)-1),"")</f>
        <v>7</v>
      </c>
      <c r="Q16422">
        <f t="shared" si="434"/>
        <v>1</v>
      </c>
      <c r="R16422">
        <f t="shared" si="432"/>
        <v>0</v>
      </c>
    </row>
    <row r="16423" spans="1:18" x14ac:dyDescent="0.3">
      <c r="A16423" t="s">
        <v>1111</v>
      </c>
      <c r="B16423" s="1">
        <v>38454</v>
      </c>
      <c r="C16423" t="s">
        <v>1112</v>
      </c>
      <c r="D16423" t="s">
        <v>1164</v>
      </c>
      <c r="E16423" t="s">
        <v>1165</v>
      </c>
      <c r="G16423" s="6" t="s">
        <v>29</v>
      </c>
      <c r="H16423" t="s">
        <v>196</v>
      </c>
      <c r="I16423" t="s">
        <v>21</v>
      </c>
      <c r="J16423" t="s">
        <v>22</v>
      </c>
      <c r="K16423">
        <v>0.1</v>
      </c>
      <c r="L16423">
        <v>245</v>
      </c>
      <c r="M16423" t="s">
        <v>1117</v>
      </c>
      <c r="N16423">
        <v>245</v>
      </c>
      <c r="O16423" t="s">
        <v>24</v>
      </c>
      <c r="P16423" cm="1">
        <f t="array" ref="P16423">IF(Q16423&gt;0,INDEX(Q16423:Q38147,MATCH(TRUE,INDEX(Q16423:Q38147="",,),0)-1),"")</f>
        <v>7</v>
      </c>
      <c r="Q16423">
        <f t="shared" si="434"/>
        <v>1</v>
      </c>
      <c r="R16423">
        <f t="shared" si="432"/>
        <v>0</v>
      </c>
    </row>
    <row r="16424" spans="1:18" x14ac:dyDescent="0.3">
      <c r="A16424" t="s">
        <v>1111</v>
      </c>
      <c r="B16424" s="1">
        <v>38454</v>
      </c>
      <c r="C16424" t="s">
        <v>1112</v>
      </c>
      <c r="D16424" t="s">
        <v>1164</v>
      </c>
      <c r="E16424" t="s">
        <v>1165</v>
      </c>
      <c r="G16424" s="6" t="s">
        <v>29</v>
      </c>
      <c r="H16424" t="s">
        <v>406</v>
      </c>
      <c r="I16424" t="s">
        <v>21</v>
      </c>
      <c r="J16424" t="s">
        <v>22</v>
      </c>
      <c r="K16424">
        <v>2</v>
      </c>
      <c r="L16424">
        <v>91</v>
      </c>
      <c r="M16424" t="s">
        <v>1117</v>
      </c>
      <c r="N16424">
        <v>91</v>
      </c>
      <c r="O16424" t="s">
        <v>24</v>
      </c>
      <c r="P16424" cm="1">
        <f t="array" ref="P16424">IF(Q16424&gt;0,INDEX(Q16424:Q38148,MATCH(TRUE,INDEX(Q16424:Q38148="",,),0)-1),"")</f>
        <v>7</v>
      </c>
      <c r="Q16424">
        <f t="shared" si="434"/>
        <v>1</v>
      </c>
      <c r="R16424">
        <f t="shared" si="432"/>
        <v>0</v>
      </c>
    </row>
    <row r="16425" spans="1:18" x14ac:dyDescent="0.3">
      <c r="A16425" t="s">
        <v>1111</v>
      </c>
      <c r="B16425" s="1">
        <v>38454</v>
      </c>
      <c r="C16425" t="s">
        <v>1112</v>
      </c>
      <c r="D16425" t="s">
        <v>1164</v>
      </c>
      <c r="E16425" t="s">
        <v>1165</v>
      </c>
      <c r="G16425" s="6" t="s">
        <v>29</v>
      </c>
      <c r="H16425" t="s">
        <v>99</v>
      </c>
      <c r="I16425" t="s">
        <v>21</v>
      </c>
      <c r="J16425" t="s">
        <v>22</v>
      </c>
      <c r="K16425">
        <v>4.2</v>
      </c>
      <c r="L16425">
        <v>127</v>
      </c>
      <c r="M16425" t="s">
        <v>1117</v>
      </c>
      <c r="N16425">
        <v>127</v>
      </c>
      <c r="O16425" t="s">
        <v>24</v>
      </c>
      <c r="P16425" cm="1">
        <f t="array" ref="P16425">IF(Q16425&gt;0,INDEX(Q16425:Q38149,MATCH(TRUE,INDEX(Q16425:Q38149="",,),0)-1),"")</f>
        <v>7</v>
      </c>
      <c r="Q16425">
        <f t="shared" si="434"/>
        <v>1</v>
      </c>
      <c r="R16425">
        <f t="shared" si="432"/>
        <v>0</v>
      </c>
    </row>
    <row r="16426" spans="1:18" x14ac:dyDescent="0.3">
      <c r="A16426" t="s">
        <v>1111</v>
      </c>
      <c r="B16426" s="1">
        <v>38454</v>
      </c>
      <c r="C16426" t="s">
        <v>1112</v>
      </c>
      <c r="D16426" t="s">
        <v>1164</v>
      </c>
      <c r="E16426" t="s">
        <v>1165</v>
      </c>
      <c r="G16426" s="6" t="s">
        <v>29</v>
      </c>
      <c r="H16426" t="s">
        <v>154</v>
      </c>
      <c r="I16426" t="s">
        <v>21</v>
      </c>
      <c r="J16426" t="s">
        <v>22</v>
      </c>
      <c r="K16426">
        <v>1.2</v>
      </c>
      <c r="L16426">
        <v>368</v>
      </c>
      <c r="M16426" t="s">
        <v>1117</v>
      </c>
      <c r="N16426">
        <v>368</v>
      </c>
      <c r="O16426" t="s">
        <v>24</v>
      </c>
      <c r="P16426" cm="1">
        <f t="array" ref="P16426">IF(Q16426&gt;0,INDEX(Q16426:Q38150,MATCH(TRUE,INDEX(Q16426:Q38150="",,),0)-1),"")</f>
        <v>7</v>
      </c>
      <c r="Q16426">
        <f t="shared" si="434"/>
        <v>1</v>
      </c>
      <c r="R16426">
        <f t="shared" si="432"/>
        <v>0</v>
      </c>
    </row>
    <row r="16427" spans="1:18" x14ac:dyDescent="0.3">
      <c r="A16427" t="s">
        <v>1111</v>
      </c>
      <c r="B16427" s="1">
        <v>38454</v>
      </c>
      <c r="C16427" t="s">
        <v>1112</v>
      </c>
      <c r="D16427" t="s">
        <v>1164</v>
      </c>
      <c r="E16427" t="s">
        <v>1165</v>
      </c>
      <c r="G16427" s="6" t="s">
        <v>29</v>
      </c>
      <c r="H16427" t="s">
        <v>99</v>
      </c>
      <c r="I16427" t="s">
        <v>26</v>
      </c>
      <c r="J16427" t="s">
        <v>27</v>
      </c>
      <c r="K16427">
        <v>50</v>
      </c>
      <c r="L16427">
        <v>10.5</v>
      </c>
      <c r="M16427" t="s">
        <v>1117</v>
      </c>
      <c r="N16427">
        <v>10.5</v>
      </c>
      <c r="O16427" t="s">
        <v>24</v>
      </c>
      <c r="P16427" cm="1">
        <f t="array" ref="P16427">IF(Q16427&gt;0,INDEX(Q16427:Q38151,MATCH(TRUE,INDEX(Q16427:Q38151="",,),0)-1),"")</f>
        <v>7</v>
      </c>
      <c r="Q16427">
        <f t="shared" si="434"/>
        <v>1</v>
      </c>
      <c r="R16427">
        <f t="shared" si="432"/>
        <v>0</v>
      </c>
    </row>
    <row r="16428" spans="1:18" x14ac:dyDescent="0.3">
      <c r="A16428" t="s">
        <v>1111</v>
      </c>
      <c r="B16428" s="1">
        <v>38454</v>
      </c>
      <c r="C16428" t="s">
        <v>1112</v>
      </c>
      <c r="D16428" t="s">
        <v>1164</v>
      </c>
      <c r="E16428" t="s">
        <v>1165</v>
      </c>
      <c r="G16428" s="6" t="s">
        <v>29</v>
      </c>
      <c r="H16428" t="s">
        <v>63</v>
      </c>
      <c r="I16428" t="s">
        <v>26</v>
      </c>
      <c r="J16428" t="s">
        <v>27</v>
      </c>
      <c r="K16428">
        <v>34</v>
      </c>
      <c r="L16428">
        <v>15.8</v>
      </c>
      <c r="M16428" t="s">
        <v>1117</v>
      </c>
      <c r="N16428">
        <v>15.8</v>
      </c>
      <c r="O16428" t="s">
        <v>24</v>
      </c>
      <c r="P16428" cm="1">
        <f t="array" ref="P16428">IF(Q16428&gt;0,INDEX(Q16428:Q38152,MATCH(TRUE,INDEX(Q16428:Q38152="",,),0)-1),"")</f>
        <v>7</v>
      </c>
      <c r="Q16428">
        <f t="shared" si="434"/>
        <v>1</v>
      </c>
      <c r="R16428">
        <f t="shared" si="432"/>
        <v>0</v>
      </c>
    </row>
    <row r="16429" spans="1:18" x14ac:dyDescent="0.3">
      <c r="A16429" t="s">
        <v>1111</v>
      </c>
      <c r="B16429" s="1">
        <v>38454</v>
      </c>
      <c r="C16429" t="s">
        <v>1112</v>
      </c>
      <c r="D16429" t="s">
        <v>1164</v>
      </c>
      <c r="E16429" t="s">
        <v>1165</v>
      </c>
      <c r="G16429" s="6" t="s">
        <v>29</v>
      </c>
      <c r="H16429" t="s">
        <v>70</v>
      </c>
      <c r="I16429" t="s">
        <v>26</v>
      </c>
      <c r="J16429" t="s">
        <v>27</v>
      </c>
      <c r="K16429">
        <v>45</v>
      </c>
      <c r="L16429">
        <v>15.55</v>
      </c>
      <c r="M16429" t="s">
        <v>1117</v>
      </c>
      <c r="N16429">
        <v>15.55</v>
      </c>
      <c r="O16429" t="s">
        <v>24</v>
      </c>
      <c r="P16429" cm="1">
        <f t="array" ref="P16429">IF(Q16429&gt;0,INDEX(Q16429:Q38153,MATCH(TRUE,INDEX(Q16429:Q38153="",,),0)-1),"")</f>
        <v>7</v>
      </c>
      <c r="Q16429">
        <f t="shared" si="434"/>
        <v>1</v>
      </c>
      <c r="R16429">
        <f t="shared" si="432"/>
        <v>0</v>
      </c>
    </row>
    <row r="16430" spans="1:18" x14ac:dyDescent="0.3">
      <c r="A16430" t="s">
        <v>1111</v>
      </c>
      <c r="B16430" s="1">
        <v>38454</v>
      </c>
      <c r="C16430" t="s">
        <v>1112</v>
      </c>
      <c r="D16430" t="s">
        <v>1164</v>
      </c>
      <c r="E16430" t="s">
        <v>1165</v>
      </c>
      <c r="G16430" t="s">
        <v>19</v>
      </c>
      <c r="H16430" t="s">
        <v>194</v>
      </c>
      <c r="I16430" t="s">
        <v>21</v>
      </c>
      <c r="J16430" t="s">
        <v>22</v>
      </c>
      <c r="K16430">
        <v>17.899999999999999</v>
      </c>
      <c r="L16430">
        <v>883</v>
      </c>
      <c r="M16430" t="s">
        <v>793</v>
      </c>
      <c r="N16430">
        <v>950</v>
      </c>
      <c r="P16430" cm="1">
        <f t="array" ref="P16430">IF(Q16430&gt;0,INDEX(Q16430:Q38154,MATCH(TRUE,INDEX(Q16430:Q38154="",,),0)-1),"")</f>
        <v>7</v>
      </c>
      <c r="Q16430">
        <f t="shared" si="434"/>
        <v>2</v>
      </c>
      <c r="R16430">
        <f t="shared" si="432"/>
        <v>0</v>
      </c>
    </row>
    <row r="16431" spans="1:18" x14ac:dyDescent="0.3">
      <c r="A16431" t="s">
        <v>1111</v>
      </c>
      <c r="B16431" s="1">
        <v>38454</v>
      </c>
      <c r="C16431" t="s">
        <v>1112</v>
      </c>
      <c r="D16431" t="s">
        <v>1164</v>
      </c>
      <c r="E16431" t="s">
        <v>1165</v>
      </c>
      <c r="G16431" t="s">
        <v>19</v>
      </c>
      <c r="H16431" t="s">
        <v>64</v>
      </c>
      <c r="I16431" t="s">
        <v>26</v>
      </c>
      <c r="J16431" t="s">
        <v>27</v>
      </c>
      <c r="K16431">
        <v>654</v>
      </c>
      <c r="L16431">
        <v>13.9</v>
      </c>
      <c r="M16431" t="s">
        <v>793</v>
      </c>
      <c r="N16431">
        <v>36.119999999999997</v>
      </c>
      <c r="P16431" cm="1">
        <f t="array" ref="P16431">IF(Q16431&gt;0,INDEX(Q16431:Q38155,MATCH(TRUE,INDEX(Q16431:Q38155="",,),0)-1),"")</f>
        <v>7</v>
      </c>
      <c r="Q16431">
        <f t="shared" si="434"/>
        <v>2</v>
      </c>
      <c r="R16431">
        <f t="shared" si="432"/>
        <v>0</v>
      </c>
    </row>
    <row r="16432" spans="1:18" x14ac:dyDescent="0.3">
      <c r="A16432" t="s">
        <v>1111</v>
      </c>
      <c r="B16432" s="1">
        <v>38454</v>
      </c>
      <c r="C16432" t="s">
        <v>1112</v>
      </c>
      <c r="D16432" t="s">
        <v>1164</v>
      </c>
      <c r="E16432" t="s">
        <v>1165</v>
      </c>
      <c r="G16432" s="6" t="s">
        <v>29</v>
      </c>
      <c r="H16432" t="s">
        <v>30</v>
      </c>
      <c r="I16432" t="s">
        <v>21</v>
      </c>
      <c r="J16432" t="s">
        <v>22</v>
      </c>
      <c r="K16432">
        <v>10.1</v>
      </c>
      <c r="L16432">
        <v>179</v>
      </c>
      <c r="M16432" t="s">
        <v>793</v>
      </c>
      <c r="N16432">
        <v>179</v>
      </c>
      <c r="P16432" cm="1">
        <f t="array" ref="P16432">IF(Q16432&gt;0,INDEX(Q16432:Q38156,MATCH(TRUE,INDEX(Q16432:Q38156="",,),0)-1),"")</f>
        <v>7</v>
      </c>
      <c r="Q16432">
        <f t="shared" si="434"/>
        <v>2</v>
      </c>
      <c r="R16432">
        <f t="shared" ref="R16432:R16495" si="435">IF(P16432="","",0)</f>
        <v>0</v>
      </c>
    </row>
    <row r="16433" spans="1:18" x14ac:dyDescent="0.3">
      <c r="A16433" t="s">
        <v>1111</v>
      </c>
      <c r="B16433" s="1">
        <v>38454</v>
      </c>
      <c r="C16433" t="s">
        <v>1112</v>
      </c>
      <c r="D16433" t="s">
        <v>1164</v>
      </c>
      <c r="E16433" t="s">
        <v>1165</v>
      </c>
      <c r="G16433" s="6" t="s">
        <v>29</v>
      </c>
      <c r="H16433" t="s">
        <v>196</v>
      </c>
      <c r="I16433" t="s">
        <v>21</v>
      </c>
      <c r="J16433" t="s">
        <v>22</v>
      </c>
      <c r="K16433">
        <v>0.1</v>
      </c>
      <c r="L16433">
        <v>245</v>
      </c>
      <c r="M16433" t="s">
        <v>793</v>
      </c>
      <c r="N16433">
        <v>245</v>
      </c>
      <c r="P16433" cm="1">
        <f t="array" ref="P16433">IF(Q16433&gt;0,INDEX(Q16433:Q38157,MATCH(TRUE,INDEX(Q16433:Q38157="",,),0)-1),"")</f>
        <v>7</v>
      </c>
      <c r="Q16433">
        <f t="shared" si="434"/>
        <v>2</v>
      </c>
      <c r="R16433">
        <f t="shared" si="435"/>
        <v>0</v>
      </c>
    </row>
    <row r="16434" spans="1:18" x14ac:dyDescent="0.3">
      <c r="A16434" t="s">
        <v>1111</v>
      </c>
      <c r="B16434" s="1">
        <v>38454</v>
      </c>
      <c r="C16434" t="s">
        <v>1112</v>
      </c>
      <c r="D16434" t="s">
        <v>1164</v>
      </c>
      <c r="E16434" t="s">
        <v>1165</v>
      </c>
      <c r="G16434" s="6" t="s">
        <v>29</v>
      </c>
      <c r="H16434" t="s">
        <v>406</v>
      </c>
      <c r="I16434" t="s">
        <v>21</v>
      </c>
      <c r="J16434" t="s">
        <v>22</v>
      </c>
      <c r="K16434">
        <v>2</v>
      </c>
      <c r="L16434">
        <v>91</v>
      </c>
      <c r="M16434" t="s">
        <v>793</v>
      </c>
      <c r="N16434">
        <v>91</v>
      </c>
      <c r="P16434" cm="1">
        <f t="array" ref="P16434">IF(Q16434&gt;0,INDEX(Q16434:Q38158,MATCH(TRUE,INDEX(Q16434:Q38158="",,),0)-1),"")</f>
        <v>7</v>
      </c>
      <c r="Q16434">
        <f t="shared" si="434"/>
        <v>2</v>
      </c>
      <c r="R16434">
        <f t="shared" si="435"/>
        <v>0</v>
      </c>
    </row>
    <row r="16435" spans="1:18" x14ac:dyDescent="0.3">
      <c r="A16435" t="s">
        <v>1111</v>
      </c>
      <c r="B16435" s="1">
        <v>38454</v>
      </c>
      <c r="C16435" t="s">
        <v>1112</v>
      </c>
      <c r="D16435" t="s">
        <v>1164</v>
      </c>
      <c r="E16435" t="s">
        <v>1165</v>
      </c>
      <c r="G16435" s="6" t="s">
        <v>29</v>
      </c>
      <c r="H16435" t="s">
        <v>99</v>
      </c>
      <c r="I16435" t="s">
        <v>21</v>
      </c>
      <c r="J16435" t="s">
        <v>22</v>
      </c>
      <c r="K16435">
        <v>4.2</v>
      </c>
      <c r="L16435">
        <v>127</v>
      </c>
      <c r="M16435" t="s">
        <v>793</v>
      </c>
      <c r="N16435">
        <v>127</v>
      </c>
      <c r="P16435" cm="1">
        <f t="array" ref="P16435">IF(Q16435&gt;0,INDEX(Q16435:Q38159,MATCH(TRUE,INDEX(Q16435:Q38159="",,),0)-1),"")</f>
        <v>7</v>
      </c>
      <c r="Q16435">
        <f t="shared" si="434"/>
        <v>2</v>
      </c>
      <c r="R16435">
        <f t="shared" si="435"/>
        <v>0</v>
      </c>
    </row>
    <row r="16436" spans="1:18" x14ac:dyDescent="0.3">
      <c r="A16436" t="s">
        <v>1111</v>
      </c>
      <c r="B16436" s="1">
        <v>38454</v>
      </c>
      <c r="C16436" t="s">
        <v>1112</v>
      </c>
      <c r="D16436" t="s">
        <v>1164</v>
      </c>
      <c r="E16436" t="s">
        <v>1165</v>
      </c>
      <c r="G16436" s="6" t="s">
        <v>29</v>
      </c>
      <c r="H16436" t="s">
        <v>154</v>
      </c>
      <c r="I16436" t="s">
        <v>21</v>
      </c>
      <c r="J16436" t="s">
        <v>22</v>
      </c>
      <c r="K16436">
        <v>1.2</v>
      </c>
      <c r="L16436">
        <v>368</v>
      </c>
      <c r="M16436" t="s">
        <v>793</v>
      </c>
      <c r="N16436">
        <v>368</v>
      </c>
      <c r="P16436" cm="1">
        <f t="array" ref="P16436">IF(Q16436&gt;0,INDEX(Q16436:Q38160,MATCH(TRUE,INDEX(Q16436:Q38160="",,),0)-1),"")</f>
        <v>7</v>
      </c>
      <c r="Q16436">
        <f t="shared" si="434"/>
        <v>2</v>
      </c>
      <c r="R16436">
        <f t="shared" si="435"/>
        <v>0</v>
      </c>
    </row>
    <row r="16437" spans="1:18" x14ac:dyDescent="0.3">
      <c r="A16437" t="s">
        <v>1111</v>
      </c>
      <c r="B16437" s="1">
        <v>38454</v>
      </c>
      <c r="C16437" t="s">
        <v>1112</v>
      </c>
      <c r="D16437" t="s">
        <v>1164</v>
      </c>
      <c r="E16437" t="s">
        <v>1165</v>
      </c>
      <c r="G16437" s="6" t="s">
        <v>29</v>
      </c>
      <c r="H16437" t="s">
        <v>99</v>
      </c>
      <c r="I16437" t="s">
        <v>26</v>
      </c>
      <c r="J16437" t="s">
        <v>27</v>
      </c>
      <c r="K16437">
        <v>50</v>
      </c>
      <c r="L16437">
        <v>10.5</v>
      </c>
      <c r="M16437" t="s">
        <v>793</v>
      </c>
      <c r="N16437">
        <v>10.5</v>
      </c>
      <c r="P16437" cm="1">
        <f t="array" ref="P16437">IF(Q16437&gt;0,INDEX(Q16437:Q38161,MATCH(TRUE,INDEX(Q16437:Q38161="",,),0)-1),"")</f>
        <v>7</v>
      </c>
      <c r="Q16437">
        <f t="shared" si="434"/>
        <v>2</v>
      </c>
      <c r="R16437">
        <f t="shared" si="435"/>
        <v>0</v>
      </c>
    </row>
    <row r="16438" spans="1:18" x14ac:dyDescent="0.3">
      <c r="A16438" t="s">
        <v>1111</v>
      </c>
      <c r="B16438" s="1">
        <v>38454</v>
      </c>
      <c r="C16438" t="s">
        <v>1112</v>
      </c>
      <c r="D16438" t="s">
        <v>1164</v>
      </c>
      <c r="E16438" t="s">
        <v>1165</v>
      </c>
      <c r="G16438" s="6" t="s">
        <v>29</v>
      </c>
      <c r="H16438" t="s">
        <v>63</v>
      </c>
      <c r="I16438" t="s">
        <v>26</v>
      </c>
      <c r="J16438" t="s">
        <v>27</v>
      </c>
      <c r="K16438">
        <v>34</v>
      </c>
      <c r="L16438">
        <v>15.8</v>
      </c>
      <c r="M16438" t="s">
        <v>793</v>
      </c>
      <c r="N16438">
        <v>15.8</v>
      </c>
      <c r="P16438" cm="1">
        <f t="array" ref="P16438">IF(Q16438&gt;0,INDEX(Q16438:Q38162,MATCH(TRUE,INDEX(Q16438:Q38162="",,),0)-1),"")</f>
        <v>7</v>
      </c>
      <c r="Q16438">
        <f t="shared" si="434"/>
        <v>2</v>
      </c>
      <c r="R16438">
        <f t="shared" si="435"/>
        <v>0</v>
      </c>
    </row>
    <row r="16439" spans="1:18" x14ac:dyDescent="0.3">
      <c r="A16439" t="s">
        <v>1111</v>
      </c>
      <c r="B16439" s="1">
        <v>38454</v>
      </c>
      <c r="C16439" t="s">
        <v>1112</v>
      </c>
      <c r="D16439" t="s">
        <v>1164</v>
      </c>
      <c r="E16439" t="s">
        <v>1165</v>
      </c>
      <c r="G16439" s="6" t="s">
        <v>29</v>
      </c>
      <c r="H16439" t="s">
        <v>70</v>
      </c>
      <c r="I16439" t="s">
        <v>26</v>
      </c>
      <c r="J16439" t="s">
        <v>27</v>
      </c>
      <c r="K16439">
        <v>45</v>
      </c>
      <c r="L16439">
        <v>15.55</v>
      </c>
      <c r="M16439" t="s">
        <v>793</v>
      </c>
      <c r="N16439">
        <v>15.55</v>
      </c>
      <c r="P16439" cm="1">
        <f t="array" ref="P16439">IF(Q16439&gt;0,INDEX(Q16439:Q38163,MATCH(TRUE,INDEX(Q16439:Q38163="",,),0)-1),"")</f>
        <v>7</v>
      </c>
      <c r="Q16439">
        <f t="shared" si="434"/>
        <v>2</v>
      </c>
      <c r="R16439">
        <f t="shared" si="435"/>
        <v>0</v>
      </c>
    </row>
    <row r="16440" spans="1:18" x14ac:dyDescent="0.3">
      <c r="A16440" t="s">
        <v>1111</v>
      </c>
      <c r="B16440" s="1">
        <v>38454</v>
      </c>
      <c r="C16440" t="s">
        <v>1112</v>
      </c>
      <c r="D16440" t="s">
        <v>1164</v>
      </c>
      <c r="E16440" t="s">
        <v>1165</v>
      </c>
      <c r="G16440" t="s">
        <v>19</v>
      </c>
      <c r="H16440" t="s">
        <v>194</v>
      </c>
      <c r="I16440" t="s">
        <v>21</v>
      </c>
      <c r="J16440" t="s">
        <v>22</v>
      </c>
      <c r="K16440">
        <v>17.899999999999999</v>
      </c>
      <c r="L16440">
        <v>883</v>
      </c>
      <c r="M16440" t="s">
        <v>1130</v>
      </c>
      <c r="N16440">
        <v>1000</v>
      </c>
      <c r="P16440" cm="1">
        <f t="array" ref="P16440">IF(Q16440&gt;0,INDEX(Q16440:Q38164,MATCH(TRUE,INDEX(Q16440:Q38164="",,),0)-1),"")</f>
        <v>7</v>
      </c>
      <c r="Q16440">
        <f t="shared" si="434"/>
        <v>3</v>
      </c>
      <c r="R16440">
        <f t="shared" si="435"/>
        <v>0</v>
      </c>
    </row>
    <row r="16441" spans="1:18" x14ac:dyDescent="0.3">
      <c r="A16441" t="s">
        <v>1111</v>
      </c>
      <c r="B16441" s="1">
        <v>38454</v>
      </c>
      <c r="C16441" t="s">
        <v>1112</v>
      </c>
      <c r="D16441" t="s">
        <v>1164</v>
      </c>
      <c r="E16441" t="s">
        <v>1165</v>
      </c>
      <c r="G16441" t="s">
        <v>19</v>
      </c>
      <c r="H16441" t="s">
        <v>64</v>
      </c>
      <c r="I16441" t="s">
        <v>26</v>
      </c>
      <c r="J16441" t="s">
        <v>27</v>
      </c>
      <c r="K16441">
        <v>654</v>
      </c>
      <c r="L16441">
        <v>13.9</v>
      </c>
      <c r="M16441" t="s">
        <v>1130</v>
      </c>
      <c r="N16441">
        <v>31.25</v>
      </c>
      <c r="P16441" cm="1">
        <f t="array" ref="P16441">IF(Q16441&gt;0,INDEX(Q16441:Q38165,MATCH(TRUE,INDEX(Q16441:Q38165="",,),0)-1),"")</f>
        <v>7</v>
      </c>
      <c r="Q16441">
        <f t="shared" si="434"/>
        <v>3</v>
      </c>
      <c r="R16441">
        <f t="shared" si="435"/>
        <v>0</v>
      </c>
    </row>
    <row r="16442" spans="1:18" x14ac:dyDescent="0.3">
      <c r="A16442" t="s">
        <v>1111</v>
      </c>
      <c r="B16442" s="1">
        <v>38454</v>
      </c>
      <c r="C16442" t="s">
        <v>1112</v>
      </c>
      <c r="D16442" t="s">
        <v>1164</v>
      </c>
      <c r="E16442" t="s">
        <v>1165</v>
      </c>
      <c r="G16442" s="6" t="s">
        <v>29</v>
      </c>
      <c r="H16442" t="s">
        <v>30</v>
      </c>
      <c r="I16442" t="s">
        <v>21</v>
      </c>
      <c r="J16442" t="s">
        <v>22</v>
      </c>
      <c r="K16442">
        <v>10.1</v>
      </c>
      <c r="L16442">
        <v>179</v>
      </c>
      <c r="M16442" t="s">
        <v>1130</v>
      </c>
      <c r="N16442">
        <v>179</v>
      </c>
      <c r="P16442" cm="1">
        <f t="array" ref="P16442">IF(Q16442&gt;0,INDEX(Q16442:Q38166,MATCH(TRUE,INDEX(Q16442:Q38166="",,),0)-1),"")</f>
        <v>7</v>
      </c>
      <c r="Q16442">
        <f t="shared" si="434"/>
        <v>3</v>
      </c>
      <c r="R16442">
        <f t="shared" si="435"/>
        <v>0</v>
      </c>
    </row>
    <row r="16443" spans="1:18" x14ac:dyDescent="0.3">
      <c r="A16443" t="s">
        <v>1111</v>
      </c>
      <c r="B16443" s="1">
        <v>38454</v>
      </c>
      <c r="C16443" t="s">
        <v>1112</v>
      </c>
      <c r="D16443" t="s">
        <v>1164</v>
      </c>
      <c r="E16443" t="s">
        <v>1165</v>
      </c>
      <c r="G16443" s="6" t="s">
        <v>29</v>
      </c>
      <c r="H16443" t="s">
        <v>196</v>
      </c>
      <c r="I16443" t="s">
        <v>21</v>
      </c>
      <c r="J16443" t="s">
        <v>22</v>
      </c>
      <c r="K16443">
        <v>0.1</v>
      </c>
      <c r="L16443">
        <v>245</v>
      </c>
      <c r="M16443" t="s">
        <v>1130</v>
      </c>
      <c r="N16443">
        <v>245</v>
      </c>
      <c r="P16443" cm="1">
        <f t="array" ref="P16443">IF(Q16443&gt;0,INDEX(Q16443:Q38167,MATCH(TRUE,INDEX(Q16443:Q38167="",,),0)-1),"")</f>
        <v>7</v>
      </c>
      <c r="Q16443">
        <f t="shared" si="434"/>
        <v>3</v>
      </c>
      <c r="R16443">
        <f t="shared" si="435"/>
        <v>0</v>
      </c>
    </row>
    <row r="16444" spans="1:18" x14ac:dyDescent="0.3">
      <c r="A16444" t="s">
        <v>1111</v>
      </c>
      <c r="B16444" s="1">
        <v>38454</v>
      </c>
      <c r="C16444" t="s">
        <v>1112</v>
      </c>
      <c r="D16444" t="s">
        <v>1164</v>
      </c>
      <c r="E16444" t="s">
        <v>1165</v>
      </c>
      <c r="G16444" s="6" t="s">
        <v>29</v>
      </c>
      <c r="H16444" t="s">
        <v>406</v>
      </c>
      <c r="I16444" t="s">
        <v>21</v>
      </c>
      <c r="J16444" t="s">
        <v>22</v>
      </c>
      <c r="K16444">
        <v>2</v>
      </c>
      <c r="L16444">
        <v>91</v>
      </c>
      <c r="M16444" t="s">
        <v>1130</v>
      </c>
      <c r="N16444">
        <v>91</v>
      </c>
      <c r="P16444" cm="1">
        <f t="array" ref="P16444">IF(Q16444&gt;0,INDEX(Q16444:Q38168,MATCH(TRUE,INDEX(Q16444:Q38168="",,),0)-1),"")</f>
        <v>7</v>
      </c>
      <c r="Q16444">
        <f t="shared" si="434"/>
        <v>3</v>
      </c>
      <c r="R16444">
        <f t="shared" si="435"/>
        <v>0</v>
      </c>
    </row>
    <row r="16445" spans="1:18" x14ac:dyDescent="0.3">
      <c r="A16445" t="s">
        <v>1111</v>
      </c>
      <c r="B16445" s="1">
        <v>38454</v>
      </c>
      <c r="C16445" t="s">
        <v>1112</v>
      </c>
      <c r="D16445" t="s">
        <v>1164</v>
      </c>
      <c r="E16445" t="s">
        <v>1165</v>
      </c>
      <c r="G16445" s="6" t="s">
        <v>29</v>
      </c>
      <c r="H16445" t="s">
        <v>99</v>
      </c>
      <c r="I16445" t="s">
        <v>21</v>
      </c>
      <c r="J16445" t="s">
        <v>22</v>
      </c>
      <c r="K16445">
        <v>4.2</v>
      </c>
      <c r="L16445">
        <v>127</v>
      </c>
      <c r="M16445" t="s">
        <v>1130</v>
      </c>
      <c r="N16445">
        <v>127</v>
      </c>
      <c r="P16445" cm="1">
        <f t="array" ref="P16445">IF(Q16445&gt;0,INDEX(Q16445:Q38169,MATCH(TRUE,INDEX(Q16445:Q38169="",,),0)-1),"")</f>
        <v>7</v>
      </c>
      <c r="Q16445">
        <f t="shared" si="434"/>
        <v>3</v>
      </c>
      <c r="R16445">
        <f t="shared" si="435"/>
        <v>0</v>
      </c>
    </row>
    <row r="16446" spans="1:18" x14ac:dyDescent="0.3">
      <c r="A16446" t="s">
        <v>1111</v>
      </c>
      <c r="B16446" s="1">
        <v>38454</v>
      </c>
      <c r="C16446" t="s">
        <v>1112</v>
      </c>
      <c r="D16446" t="s">
        <v>1164</v>
      </c>
      <c r="E16446" t="s">
        <v>1165</v>
      </c>
      <c r="G16446" s="6" t="s">
        <v>29</v>
      </c>
      <c r="H16446" t="s">
        <v>154</v>
      </c>
      <c r="I16446" t="s">
        <v>21</v>
      </c>
      <c r="J16446" t="s">
        <v>22</v>
      </c>
      <c r="K16446">
        <v>1.2</v>
      </c>
      <c r="L16446">
        <v>368</v>
      </c>
      <c r="M16446" t="s">
        <v>1130</v>
      </c>
      <c r="N16446">
        <v>368</v>
      </c>
      <c r="P16446" cm="1">
        <f t="array" ref="P16446">IF(Q16446&gt;0,INDEX(Q16446:Q38170,MATCH(TRUE,INDEX(Q16446:Q38170="",,),0)-1),"")</f>
        <v>7</v>
      </c>
      <c r="Q16446">
        <f t="shared" si="434"/>
        <v>3</v>
      </c>
      <c r="R16446">
        <f t="shared" si="435"/>
        <v>0</v>
      </c>
    </row>
    <row r="16447" spans="1:18" x14ac:dyDescent="0.3">
      <c r="A16447" t="s">
        <v>1111</v>
      </c>
      <c r="B16447" s="1">
        <v>38454</v>
      </c>
      <c r="C16447" t="s">
        <v>1112</v>
      </c>
      <c r="D16447" t="s">
        <v>1164</v>
      </c>
      <c r="E16447" t="s">
        <v>1165</v>
      </c>
      <c r="G16447" s="6" t="s">
        <v>29</v>
      </c>
      <c r="H16447" t="s">
        <v>99</v>
      </c>
      <c r="I16447" t="s">
        <v>26</v>
      </c>
      <c r="J16447" t="s">
        <v>27</v>
      </c>
      <c r="K16447">
        <v>50</v>
      </c>
      <c r="L16447">
        <v>10.5</v>
      </c>
      <c r="M16447" t="s">
        <v>1130</v>
      </c>
      <c r="N16447">
        <v>10.5</v>
      </c>
      <c r="P16447" cm="1">
        <f t="array" ref="P16447">IF(Q16447&gt;0,INDEX(Q16447:Q38171,MATCH(TRUE,INDEX(Q16447:Q38171="",,),0)-1),"")</f>
        <v>7</v>
      </c>
      <c r="Q16447">
        <f t="shared" si="434"/>
        <v>3</v>
      </c>
      <c r="R16447">
        <f t="shared" si="435"/>
        <v>0</v>
      </c>
    </row>
    <row r="16448" spans="1:18" x14ac:dyDescent="0.3">
      <c r="A16448" t="s">
        <v>1111</v>
      </c>
      <c r="B16448" s="1">
        <v>38454</v>
      </c>
      <c r="C16448" t="s">
        <v>1112</v>
      </c>
      <c r="D16448" t="s">
        <v>1164</v>
      </c>
      <c r="E16448" t="s">
        <v>1165</v>
      </c>
      <c r="G16448" s="6" t="s">
        <v>29</v>
      </c>
      <c r="H16448" t="s">
        <v>63</v>
      </c>
      <c r="I16448" t="s">
        <v>26</v>
      </c>
      <c r="J16448" t="s">
        <v>27</v>
      </c>
      <c r="K16448">
        <v>34</v>
      </c>
      <c r="L16448">
        <v>15.8</v>
      </c>
      <c r="M16448" t="s">
        <v>1130</v>
      </c>
      <c r="N16448">
        <v>15.8</v>
      </c>
      <c r="P16448" cm="1">
        <f t="array" ref="P16448">IF(Q16448&gt;0,INDEX(Q16448:Q38172,MATCH(TRUE,INDEX(Q16448:Q38172="",,),0)-1),"")</f>
        <v>7</v>
      </c>
      <c r="Q16448">
        <f t="shared" si="434"/>
        <v>3</v>
      </c>
      <c r="R16448">
        <f t="shared" si="435"/>
        <v>0</v>
      </c>
    </row>
    <row r="16449" spans="1:18" x14ac:dyDescent="0.3">
      <c r="A16449" t="s">
        <v>1111</v>
      </c>
      <c r="B16449" s="1">
        <v>38454</v>
      </c>
      <c r="C16449" t="s">
        <v>1112</v>
      </c>
      <c r="D16449" t="s">
        <v>1164</v>
      </c>
      <c r="E16449" t="s">
        <v>1165</v>
      </c>
      <c r="G16449" s="6" t="s">
        <v>29</v>
      </c>
      <c r="H16449" t="s">
        <v>70</v>
      </c>
      <c r="I16449" t="s">
        <v>26</v>
      </c>
      <c r="J16449" t="s">
        <v>27</v>
      </c>
      <c r="K16449">
        <v>45</v>
      </c>
      <c r="L16449">
        <v>15.55</v>
      </c>
      <c r="M16449" t="s">
        <v>1130</v>
      </c>
      <c r="N16449">
        <v>15.55</v>
      </c>
      <c r="P16449" cm="1">
        <f t="array" ref="P16449">IF(Q16449&gt;0,INDEX(Q16449:Q38173,MATCH(TRUE,INDEX(Q16449:Q38173="",,),0)-1),"")</f>
        <v>7</v>
      </c>
      <c r="Q16449">
        <f t="shared" si="434"/>
        <v>3</v>
      </c>
      <c r="R16449">
        <f t="shared" si="435"/>
        <v>0</v>
      </c>
    </row>
    <row r="16450" spans="1:18" x14ac:dyDescent="0.3">
      <c r="A16450" t="s">
        <v>1111</v>
      </c>
      <c r="B16450" s="1">
        <v>38454</v>
      </c>
      <c r="C16450" t="s">
        <v>1112</v>
      </c>
      <c r="D16450" t="s">
        <v>1164</v>
      </c>
      <c r="E16450" t="s">
        <v>1165</v>
      </c>
      <c r="G16450" t="s">
        <v>19</v>
      </c>
      <c r="H16450" t="s">
        <v>194</v>
      </c>
      <c r="I16450" t="s">
        <v>21</v>
      </c>
      <c r="J16450" t="s">
        <v>22</v>
      </c>
      <c r="K16450">
        <v>17.899999999999999</v>
      </c>
      <c r="L16450">
        <v>883</v>
      </c>
      <c r="M16450" t="s">
        <v>1134</v>
      </c>
      <c r="N16450">
        <v>985</v>
      </c>
      <c r="P16450" cm="1">
        <f t="array" ref="P16450">IF(Q16450&gt;0,INDEX(Q16450:Q38174,MATCH(TRUE,INDEX(Q16450:Q38174="",,),0)-1),"")</f>
        <v>7</v>
      </c>
      <c r="Q16450">
        <f t="shared" si="434"/>
        <v>4</v>
      </c>
      <c r="R16450">
        <f t="shared" si="435"/>
        <v>0</v>
      </c>
    </row>
    <row r="16451" spans="1:18" x14ac:dyDescent="0.3">
      <c r="A16451" t="s">
        <v>1111</v>
      </c>
      <c r="B16451" s="1">
        <v>38454</v>
      </c>
      <c r="C16451" t="s">
        <v>1112</v>
      </c>
      <c r="D16451" t="s">
        <v>1164</v>
      </c>
      <c r="E16451" t="s">
        <v>1165</v>
      </c>
      <c r="G16451" t="s">
        <v>19</v>
      </c>
      <c r="H16451" t="s">
        <v>64</v>
      </c>
      <c r="I16451" t="s">
        <v>26</v>
      </c>
      <c r="J16451" t="s">
        <v>27</v>
      </c>
      <c r="K16451">
        <v>654</v>
      </c>
      <c r="L16451">
        <v>13.9</v>
      </c>
      <c r="M16451" t="s">
        <v>1134</v>
      </c>
      <c r="N16451">
        <v>29.8</v>
      </c>
      <c r="P16451" cm="1">
        <f t="array" ref="P16451">IF(Q16451&gt;0,INDEX(Q16451:Q38175,MATCH(TRUE,INDEX(Q16451:Q38175="",,),0)-1),"")</f>
        <v>7</v>
      </c>
      <c r="Q16451">
        <f t="shared" si="434"/>
        <v>4</v>
      </c>
      <c r="R16451">
        <f t="shared" si="435"/>
        <v>0</v>
      </c>
    </row>
    <row r="16452" spans="1:18" x14ac:dyDescent="0.3">
      <c r="A16452" t="s">
        <v>1111</v>
      </c>
      <c r="B16452" s="1">
        <v>38454</v>
      </c>
      <c r="C16452" t="s">
        <v>1112</v>
      </c>
      <c r="D16452" t="s">
        <v>1164</v>
      </c>
      <c r="E16452" t="s">
        <v>1165</v>
      </c>
      <c r="G16452" s="6" t="s">
        <v>29</v>
      </c>
      <c r="H16452" t="s">
        <v>30</v>
      </c>
      <c r="I16452" t="s">
        <v>21</v>
      </c>
      <c r="J16452" t="s">
        <v>22</v>
      </c>
      <c r="K16452">
        <v>10.1</v>
      </c>
      <c r="L16452">
        <v>179</v>
      </c>
      <c r="M16452" t="s">
        <v>1134</v>
      </c>
      <c r="N16452">
        <v>179</v>
      </c>
      <c r="P16452" cm="1">
        <f t="array" ref="P16452">IF(Q16452&gt;0,INDEX(Q16452:Q38176,MATCH(TRUE,INDEX(Q16452:Q38176="",,),0)-1),"")</f>
        <v>7</v>
      </c>
      <c r="Q16452">
        <f t="shared" si="434"/>
        <v>4</v>
      </c>
      <c r="R16452">
        <f t="shared" si="435"/>
        <v>0</v>
      </c>
    </row>
    <row r="16453" spans="1:18" x14ac:dyDescent="0.3">
      <c r="A16453" t="s">
        <v>1111</v>
      </c>
      <c r="B16453" s="1">
        <v>38454</v>
      </c>
      <c r="C16453" t="s">
        <v>1112</v>
      </c>
      <c r="D16453" t="s">
        <v>1164</v>
      </c>
      <c r="E16453" t="s">
        <v>1165</v>
      </c>
      <c r="G16453" s="6" t="s">
        <v>29</v>
      </c>
      <c r="H16453" t="s">
        <v>196</v>
      </c>
      <c r="I16453" t="s">
        <v>21</v>
      </c>
      <c r="J16453" t="s">
        <v>22</v>
      </c>
      <c r="K16453">
        <v>0.1</v>
      </c>
      <c r="L16453">
        <v>245</v>
      </c>
      <c r="M16453" t="s">
        <v>1134</v>
      </c>
      <c r="N16453">
        <v>245</v>
      </c>
      <c r="P16453" cm="1">
        <f t="array" ref="P16453">IF(Q16453&gt;0,INDEX(Q16453:Q38177,MATCH(TRUE,INDEX(Q16453:Q38177="",,),0)-1),"")</f>
        <v>7</v>
      </c>
      <c r="Q16453">
        <f t="shared" si="434"/>
        <v>4</v>
      </c>
      <c r="R16453">
        <f t="shared" si="435"/>
        <v>0</v>
      </c>
    </row>
    <row r="16454" spans="1:18" x14ac:dyDescent="0.3">
      <c r="A16454" t="s">
        <v>1111</v>
      </c>
      <c r="B16454" s="1">
        <v>38454</v>
      </c>
      <c r="C16454" t="s">
        <v>1112</v>
      </c>
      <c r="D16454" t="s">
        <v>1164</v>
      </c>
      <c r="E16454" t="s">
        <v>1165</v>
      </c>
      <c r="G16454" s="6" t="s">
        <v>29</v>
      </c>
      <c r="H16454" t="s">
        <v>406</v>
      </c>
      <c r="I16454" t="s">
        <v>21</v>
      </c>
      <c r="J16454" t="s">
        <v>22</v>
      </c>
      <c r="K16454">
        <v>2</v>
      </c>
      <c r="L16454">
        <v>91</v>
      </c>
      <c r="M16454" t="s">
        <v>1134</v>
      </c>
      <c r="N16454">
        <v>91</v>
      </c>
      <c r="P16454" cm="1">
        <f t="array" ref="P16454">IF(Q16454&gt;0,INDEX(Q16454:Q38178,MATCH(TRUE,INDEX(Q16454:Q38178="",,),0)-1),"")</f>
        <v>7</v>
      </c>
      <c r="Q16454">
        <f t="shared" si="434"/>
        <v>4</v>
      </c>
      <c r="R16454">
        <f t="shared" si="435"/>
        <v>0</v>
      </c>
    </row>
    <row r="16455" spans="1:18" x14ac:dyDescent="0.3">
      <c r="A16455" t="s">
        <v>1111</v>
      </c>
      <c r="B16455" s="1">
        <v>38454</v>
      </c>
      <c r="C16455" t="s">
        <v>1112</v>
      </c>
      <c r="D16455" t="s">
        <v>1164</v>
      </c>
      <c r="E16455" t="s">
        <v>1165</v>
      </c>
      <c r="G16455" s="6" t="s">
        <v>29</v>
      </c>
      <c r="H16455" t="s">
        <v>99</v>
      </c>
      <c r="I16455" t="s">
        <v>21</v>
      </c>
      <c r="J16455" t="s">
        <v>22</v>
      </c>
      <c r="K16455">
        <v>4.2</v>
      </c>
      <c r="L16455">
        <v>127</v>
      </c>
      <c r="M16455" t="s">
        <v>1134</v>
      </c>
      <c r="N16455">
        <v>127</v>
      </c>
      <c r="P16455" cm="1">
        <f t="array" ref="P16455">IF(Q16455&gt;0,INDEX(Q16455:Q38179,MATCH(TRUE,INDEX(Q16455:Q38179="",,),0)-1),"")</f>
        <v>7</v>
      </c>
      <c r="Q16455">
        <f t="shared" si="434"/>
        <v>4</v>
      </c>
      <c r="R16455">
        <f t="shared" si="435"/>
        <v>0</v>
      </c>
    </row>
    <row r="16456" spans="1:18" x14ac:dyDescent="0.3">
      <c r="A16456" t="s">
        <v>1111</v>
      </c>
      <c r="B16456" s="1">
        <v>38454</v>
      </c>
      <c r="C16456" t="s">
        <v>1112</v>
      </c>
      <c r="D16456" t="s">
        <v>1164</v>
      </c>
      <c r="E16456" t="s">
        <v>1165</v>
      </c>
      <c r="G16456" s="6" t="s">
        <v>29</v>
      </c>
      <c r="H16456" t="s">
        <v>154</v>
      </c>
      <c r="I16456" t="s">
        <v>21</v>
      </c>
      <c r="J16456" t="s">
        <v>22</v>
      </c>
      <c r="K16456">
        <v>1.2</v>
      </c>
      <c r="L16456">
        <v>368</v>
      </c>
      <c r="M16456" t="s">
        <v>1134</v>
      </c>
      <c r="N16456">
        <v>368</v>
      </c>
      <c r="P16456" cm="1">
        <f t="array" ref="P16456">IF(Q16456&gt;0,INDEX(Q16456:Q38180,MATCH(TRUE,INDEX(Q16456:Q38180="",,),0)-1),"")</f>
        <v>7</v>
      </c>
      <c r="Q16456">
        <f t="shared" si="434"/>
        <v>4</v>
      </c>
      <c r="R16456">
        <f t="shared" si="435"/>
        <v>0</v>
      </c>
    </row>
    <row r="16457" spans="1:18" x14ac:dyDescent="0.3">
      <c r="A16457" t="s">
        <v>1111</v>
      </c>
      <c r="B16457" s="1">
        <v>38454</v>
      </c>
      <c r="C16457" t="s">
        <v>1112</v>
      </c>
      <c r="D16457" t="s">
        <v>1164</v>
      </c>
      <c r="E16457" t="s">
        <v>1165</v>
      </c>
      <c r="G16457" s="6" t="s">
        <v>29</v>
      </c>
      <c r="H16457" t="s">
        <v>99</v>
      </c>
      <c r="I16457" t="s">
        <v>26</v>
      </c>
      <c r="J16457" t="s">
        <v>27</v>
      </c>
      <c r="K16457">
        <v>50</v>
      </c>
      <c r="L16457">
        <v>10.5</v>
      </c>
      <c r="M16457" t="s">
        <v>1134</v>
      </c>
      <c r="N16457">
        <v>10.5</v>
      </c>
      <c r="P16457" cm="1">
        <f t="array" ref="P16457">IF(Q16457&gt;0,INDEX(Q16457:Q38181,MATCH(TRUE,INDEX(Q16457:Q38181="",,),0)-1),"")</f>
        <v>7</v>
      </c>
      <c r="Q16457">
        <f t="shared" si="434"/>
        <v>4</v>
      </c>
      <c r="R16457">
        <f t="shared" si="435"/>
        <v>0</v>
      </c>
    </row>
    <row r="16458" spans="1:18" x14ac:dyDescent="0.3">
      <c r="A16458" t="s">
        <v>1111</v>
      </c>
      <c r="B16458" s="1">
        <v>38454</v>
      </c>
      <c r="C16458" t="s">
        <v>1112</v>
      </c>
      <c r="D16458" t="s">
        <v>1164</v>
      </c>
      <c r="E16458" t="s">
        <v>1165</v>
      </c>
      <c r="G16458" s="6" t="s">
        <v>29</v>
      </c>
      <c r="H16458" t="s">
        <v>63</v>
      </c>
      <c r="I16458" t="s">
        <v>26</v>
      </c>
      <c r="J16458" t="s">
        <v>27</v>
      </c>
      <c r="K16458">
        <v>34</v>
      </c>
      <c r="L16458">
        <v>15.8</v>
      </c>
      <c r="M16458" t="s">
        <v>1134</v>
      </c>
      <c r="N16458">
        <v>15.8</v>
      </c>
      <c r="P16458" cm="1">
        <f t="array" ref="P16458">IF(Q16458&gt;0,INDEX(Q16458:Q38182,MATCH(TRUE,INDEX(Q16458:Q38182="",,),0)-1),"")</f>
        <v>7</v>
      </c>
      <c r="Q16458">
        <f t="shared" si="434"/>
        <v>4</v>
      </c>
      <c r="R16458">
        <f t="shared" si="435"/>
        <v>0</v>
      </c>
    </row>
    <row r="16459" spans="1:18" x14ac:dyDescent="0.3">
      <c r="A16459" t="s">
        <v>1111</v>
      </c>
      <c r="B16459" s="1">
        <v>38454</v>
      </c>
      <c r="C16459" t="s">
        <v>1112</v>
      </c>
      <c r="D16459" t="s">
        <v>1164</v>
      </c>
      <c r="E16459" t="s">
        <v>1165</v>
      </c>
      <c r="G16459" s="6" t="s">
        <v>29</v>
      </c>
      <c r="H16459" t="s">
        <v>70</v>
      </c>
      <c r="I16459" t="s">
        <v>26</v>
      </c>
      <c r="J16459" t="s">
        <v>27</v>
      </c>
      <c r="K16459">
        <v>45</v>
      </c>
      <c r="L16459">
        <v>15.55</v>
      </c>
      <c r="M16459" t="s">
        <v>1134</v>
      </c>
      <c r="N16459">
        <v>15.55</v>
      </c>
      <c r="P16459" cm="1">
        <f t="array" ref="P16459">IF(Q16459&gt;0,INDEX(Q16459:Q38183,MATCH(TRUE,INDEX(Q16459:Q38183="",,),0)-1),"")</f>
        <v>7</v>
      </c>
      <c r="Q16459">
        <f t="shared" si="434"/>
        <v>4</v>
      </c>
      <c r="R16459">
        <f t="shared" si="435"/>
        <v>0</v>
      </c>
    </row>
    <row r="16460" spans="1:18" x14ac:dyDescent="0.3">
      <c r="A16460" t="s">
        <v>1111</v>
      </c>
      <c r="B16460" s="1">
        <v>38454</v>
      </c>
      <c r="C16460" t="s">
        <v>1112</v>
      </c>
      <c r="D16460" t="s">
        <v>1164</v>
      </c>
      <c r="E16460" t="s">
        <v>1165</v>
      </c>
      <c r="G16460" t="s">
        <v>19</v>
      </c>
      <c r="H16460" t="s">
        <v>194</v>
      </c>
      <c r="I16460" t="s">
        <v>21</v>
      </c>
      <c r="J16460" t="s">
        <v>22</v>
      </c>
      <c r="K16460">
        <v>17.899999999999999</v>
      </c>
      <c r="L16460">
        <v>883</v>
      </c>
      <c r="M16460" t="s">
        <v>1118</v>
      </c>
      <c r="N16460">
        <v>884</v>
      </c>
      <c r="P16460" cm="1">
        <f t="array" ref="P16460">IF(Q16460&gt;0,INDEX(Q16460:Q38184,MATCH(TRUE,INDEX(Q16460:Q38184="",,),0)-1),"")</f>
        <v>7</v>
      </c>
      <c r="Q16460">
        <f t="shared" si="434"/>
        <v>5</v>
      </c>
      <c r="R16460">
        <f t="shared" si="435"/>
        <v>0</v>
      </c>
    </row>
    <row r="16461" spans="1:18" x14ac:dyDescent="0.3">
      <c r="A16461" t="s">
        <v>1111</v>
      </c>
      <c r="B16461" s="1">
        <v>38454</v>
      </c>
      <c r="C16461" t="s">
        <v>1112</v>
      </c>
      <c r="D16461" t="s">
        <v>1164</v>
      </c>
      <c r="E16461" t="s">
        <v>1165</v>
      </c>
      <c r="G16461" t="s">
        <v>19</v>
      </c>
      <c r="H16461" t="s">
        <v>64</v>
      </c>
      <c r="I16461" t="s">
        <v>26</v>
      </c>
      <c r="J16461" t="s">
        <v>27</v>
      </c>
      <c r="K16461">
        <v>654</v>
      </c>
      <c r="L16461">
        <v>13.9</v>
      </c>
      <c r="M16461" t="s">
        <v>1118</v>
      </c>
      <c r="N16461">
        <v>32</v>
      </c>
      <c r="P16461" cm="1">
        <f t="array" ref="P16461">IF(Q16461&gt;0,INDEX(Q16461:Q38185,MATCH(TRUE,INDEX(Q16461:Q38185="",,),0)-1),"")</f>
        <v>7</v>
      </c>
      <c r="Q16461">
        <f t="shared" si="434"/>
        <v>5</v>
      </c>
      <c r="R16461">
        <f t="shared" si="435"/>
        <v>0</v>
      </c>
    </row>
    <row r="16462" spans="1:18" x14ac:dyDescent="0.3">
      <c r="A16462" t="s">
        <v>1111</v>
      </c>
      <c r="B16462" s="1">
        <v>38454</v>
      </c>
      <c r="C16462" t="s">
        <v>1112</v>
      </c>
      <c r="D16462" t="s">
        <v>1164</v>
      </c>
      <c r="E16462" t="s">
        <v>1165</v>
      </c>
      <c r="G16462" s="6" t="s">
        <v>29</v>
      </c>
      <c r="H16462" t="s">
        <v>30</v>
      </c>
      <c r="I16462" t="s">
        <v>21</v>
      </c>
      <c r="J16462" t="s">
        <v>22</v>
      </c>
      <c r="K16462">
        <v>10.1</v>
      </c>
      <c r="L16462">
        <v>179</v>
      </c>
      <c r="M16462" t="s">
        <v>1118</v>
      </c>
      <c r="N16462">
        <v>179</v>
      </c>
      <c r="P16462" cm="1">
        <f t="array" ref="P16462">IF(Q16462&gt;0,INDEX(Q16462:Q38186,MATCH(TRUE,INDEX(Q16462:Q38186="",,),0)-1),"")</f>
        <v>7</v>
      </c>
      <c r="Q16462">
        <f t="shared" si="434"/>
        <v>5</v>
      </c>
      <c r="R16462">
        <f t="shared" si="435"/>
        <v>0</v>
      </c>
    </row>
    <row r="16463" spans="1:18" x14ac:dyDescent="0.3">
      <c r="A16463" t="s">
        <v>1111</v>
      </c>
      <c r="B16463" s="1">
        <v>38454</v>
      </c>
      <c r="C16463" t="s">
        <v>1112</v>
      </c>
      <c r="D16463" t="s">
        <v>1164</v>
      </c>
      <c r="E16463" t="s">
        <v>1165</v>
      </c>
      <c r="G16463" s="6" t="s">
        <v>29</v>
      </c>
      <c r="H16463" t="s">
        <v>196</v>
      </c>
      <c r="I16463" t="s">
        <v>21</v>
      </c>
      <c r="J16463" t="s">
        <v>22</v>
      </c>
      <c r="K16463">
        <v>0.1</v>
      </c>
      <c r="L16463">
        <v>245</v>
      </c>
      <c r="M16463" t="s">
        <v>1118</v>
      </c>
      <c r="N16463">
        <v>245</v>
      </c>
      <c r="P16463" cm="1">
        <f t="array" ref="P16463">IF(Q16463&gt;0,INDEX(Q16463:Q38187,MATCH(TRUE,INDEX(Q16463:Q38187="",,),0)-1),"")</f>
        <v>7</v>
      </c>
      <c r="Q16463">
        <f t="shared" si="434"/>
        <v>5</v>
      </c>
      <c r="R16463">
        <f t="shared" si="435"/>
        <v>0</v>
      </c>
    </row>
    <row r="16464" spans="1:18" x14ac:dyDescent="0.3">
      <c r="A16464" t="s">
        <v>1111</v>
      </c>
      <c r="B16464" s="1">
        <v>38454</v>
      </c>
      <c r="C16464" t="s">
        <v>1112</v>
      </c>
      <c r="D16464" t="s">
        <v>1164</v>
      </c>
      <c r="E16464" t="s">
        <v>1165</v>
      </c>
      <c r="G16464" s="6" t="s">
        <v>29</v>
      </c>
      <c r="H16464" t="s">
        <v>406</v>
      </c>
      <c r="I16464" t="s">
        <v>21</v>
      </c>
      <c r="J16464" t="s">
        <v>22</v>
      </c>
      <c r="K16464">
        <v>2</v>
      </c>
      <c r="L16464">
        <v>91</v>
      </c>
      <c r="M16464" t="s">
        <v>1118</v>
      </c>
      <c r="N16464">
        <v>91</v>
      </c>
      <c r="P16464" cm="1">
        <f t="array" ref="P16464">IF(Q16464&gt;0,INDEX(Q16464:Q38188,MATCH(TRUE,INDEX(Q16464:Q38188="",,),0)-1),"")</f>
        <v>7</v>
      </c>
      <c r="Q16464">
        <f t="shared" si="434"/>
        <v>5</v>
      </c>
      <c r="R16464">
        <f t="shared" si="435"/>
        <v>0</v>
      </c>
    </row>
    <row r="16465" spans="1:18" x14ac:dyDescent="0.3">
      <c r="A16465" t="s">
        <v>1111</v>
      </c>
      <c r="B16465" s="1">
        <v>38454</v>
      </c>
      <c r="C16465" t="s">
        <v>1112</v>
      </c>
      <c r="D16465" t="s">
        <v>1164</v>
      </c>
      <c r="E16465" t="s">
        <v>1165</v>
      </c>
      <c r="G16465" s="6" t="s">
        <v>29</v>
      </c>
      <c r="H16465" t="s">
        <v>99</v>
      </c>
      <c r="I16465" t="s">
        <v>21</v>
      </c>
      <c r="J16465" t="s">
        <v>22</v>
      </c>
      <c r="K16465">
        <v>4.2</v>
      </c>
      <c r="L16465">
        <v>127</v>
      </c>
      <c r="M16465" t="s">
        <v>1118</v>
      </c>
      <c r="N16465">
        <v>127</v>
      </c>
      <c r="P16465" cm="1">
        <f t="array" ref="P16465">IF(Q16465&gt;0,INDEX(Q16465:Q38189,MATCH(TRUE,INDEX(Q16465:Q38189="",,),0)-1),"")</f>
        <v>7</v>
      </c>
      <c r="Q16465">
        <f t="shared" si="434"/>
        <v>5</v>
      </c>
      <c r="R16465">
        <f t="shared" si="435"/>
        <v>0</v>
      </c>
    </row>
    <row r="16466" spans="1:18" x14ac:dyDescent="0.3">
      <c r="A16466" t="s">
        <v>1111</v>
      </c>
      <c r="B16466" s="1">
        <v>38454</v>
      </c>
      <c r="C16466" t="s">
        <v>1112</v>
      </c>
      <c r="D16466" t="s">
        <v>1164</v>
      </c>
      <c r="E16466" t="s">
        <v>1165</v>
      </c>
      <c r="G16466" s="6" t="s">
        <v>29</v>
      </c>
      <c r="H16466" t="s">
        <v>154</v>
      </c>
      <c r="I16466" t="s">
        <v>21</v>
      </c>
      <c r="J16466" t="s">
        <v>22</v>
      </c>
      <c r="K16466">
        <v>1.2</v>
      </c>
      <c r="L16466">
        <v>368</v>
      </c>
      <c r="M16466" t="s">
        <v>1118</v>
      </c>
      <c r="N16466">
        <v>368</v>
      </c>
      <c r="P16466" cm="1">
        <f t="array" ref="P16466">IF(Q16466&gt;0,INDEX(Q16466:Q38190,MATCH(TRUE,INDEX(Q16466:Q38190="",,),0)-1),"")</f>
        <v>7</v>
      </c>
      <c r="Q16466">
        <f t="shared" si="434"/>
        <v>5</v>
      </c>
      <c r="R16466">
        <f t="shared" si="435"/>
        <v>0</v>
      </c>
    </row>
    <row r="16467" spans="1:18" x14ac:dyDescent="0.3">
      <c r="A16467" t="s">
        <v>1111</v>
      </c>
      <c r="B16467" s="1">
        <v>38454</v>
      </c>
      <c r="C16467" t="s">
        <v>1112</v>
      </c>
      <c r="D16467" t="s">
        <v>1164</v>
      </c>
      <c r="E16467" t="s">
        <v>1165</v>
      </c>
      <c r="G16467" s="6" t="s">
        <v>29</v>
      </c>
      <c r="H16467" t="s">
        <v>99</v>
      </c>
      <c r="I16467" t="s">
        <v>26</v>
      </c>
      <c r="J16467" t="s">
        <v>27</v>
      </c>
      <c r="K16467">
        <v>50</v>
      </c>
      <c r="L16467">
        <v>10.5</v>
      </c>
      <c r="M16467" t="s">
        <v>1118</v>
      </c>
      <c r="N16467">
        <v>10.5</v>
      </c>
      <c r="P16467" cm="1">
        <f t="array" ref="P16467">IF(Q16467&gt;0,INDEX(Q16467:Q38191,MATCH(TRUE,INDEX(Q16467:Q38191="",,),0)-1),"")</f>
        <v>7</v>
      </c>
      <c r="Q16467">
        <f t="shared" si="434"/>
        <v>5</v>
      </c>
      <c r="R16467">
        <f t="shared" si="435"/>
        <v>0</v>
      </c>
    </row>
    <row r="16468" spans="1:18" x14ac:dyDescent="0.3">
      <c r="A16468" t="s">
        <v>1111</v>
      </c>
      <c r="B16468" s="1">
        <v>38454</v>
      </c>
      <c r="C16468" t="s">
        <v>1112</v>
      </c>
      <c r="D16468" t="s">
        <v>1164</v>
      </c>
      <c r="E16468" t="s">
        <v>1165</v>
      </c>
      <c r="G16468" s="6" t="s">
        <v>29</v>
      </c>
      <c r="H16468" t="s">
        <v>63</v>
      </c>
      <c r="I16468" t="s">
        <v>26</v>
      </c>
      <c r="J16468" t="s">
        <v>27</v>
      </c>
      <c r="K16468">
        <v>34</v>
      </c>
      <c r="L16468">
        <v>15.8</v>
      </c>
      <c r="M16468" t="s">
        <v>1118</v>
      </c>
      <c r="N16468">
        <v>15.8</v>
      </c>
      <c r="P16468" cm="1">
        <f t="array" ref="P16468">IF(Q16468&gt;0,INDEX(Q16468:Q38192,MATCH(TRUE,INDEX(Q16468:Q38192="",,),0)-1),"")</f>
        <v>7</v>
      </c>
      <c r="Q16468">
        <f t="shared" si="434"/>
        <v>5</v>
      </c>
      <c r="R16468">
        <f t="shared" si="435"/>
        <v>0</v>
      </c>
    </row>
    <row r="16469" spans="1:18" x14ac:dyDescent="0.3">
      <c r="A16469" t="s">
        <v>1111</v>
      </c>
      <c r="B16469" s="1">
        <v>38454</v>
      </c>
      <c r="C16469" t="s">
        <v>1112</v>
      </c>
      <c r="D16469" t="s">
        <v>1164</v>
      </c>
      <c r="E16469" t="s">
        <v>1165</v>
      </c>
      <c r="G16469" s="6" t="s">
        <v>29</v>
      </c>
      <c r="H16469" t="s">
        <v>70</v>
      </c>
      <c r="I16469" t="s">
        <v>26</v>
      </c>
      <c r="J16469" t="s">
        <v>27</v>
      </c>
      <c r="K16469">
        <v>45</v>
      </c>
      <c r="L16469">
        <v>15.55</v>
      </c>
      <c r="M16469" t="s">
        <v>1118</v>
      </c>
      <c r="N16469">
        <v>15.55</v>
      </c>
      <c r="P16469" cm="1">
        <f t="array" ref="P16469">IF(Q16469&gt;0,INDEX(Q16469:Q38193,MATCH(TRUE,INDEX(Q16469:Q38193="",,),0)-1),"")</f>
        <v>7</v>
      </c>
      <c r="Q16469">
        <f t="shared" si="434"/>
        <v>5</v>
      </c>
      <c r="R16469">
        <f t="shared" si="435"/>
        <v>0</v>
      </c>
    </row>
    <row r="16470" spans="1:18" x14ac:dyDescent="0.3">
      <c r="A16470" t="s">
        <v>1111</v>
      </c>
      <c r="B16470" s="1">
        <v>38454</v>
      </c>
      <c r="C16470" t="s">
        <v>1112</v>
      </c>
      <c r="D16470" t="s">
        <v>1164</v>
      </c>
      <c r="E16470" t="s">
        <v>1165</v>
      </c>
      <c r="G16470" t="s">
        <v>19</v>
      </c>
      <c r="H16470" t="s">
        <v>194</v>
      </c>
      <c r="I16470" t="s">
        <v>21</v>
      </c>
      <c r="J16470" t="s">
        <v>22</v>
      </c>
      <c r="K16470">
        <v>17.899999999999999</v>
      </c>
      <c r="L16470">
        <v>883</v>
      </c>
      <c r="M16470" t="s">
        <v>1140</v>
      </c>
      <c r="N16470">
        <v>900</v>
      </c>
      <c r="P16470" cm="1">
        <f t="array" ref="P16470">IF(Q16470&gt;0,INDEX(Q16470:Q38194,MATCH(TRUE,INDEX(Q16470:Q38194="",,),0)-1),"")</f>
        <v>7</v>
      </c>
      <c r="Q16470">
        <f t="shared" si="434"/>
        <v>6</v>
      </c>
      <c r="R16470">
        <f t="shared" si="435"/>
        <v>0</v>
      </c>
    </row>
    <row r="16471" spans="1:18" x14ac:dyDescent="0.3">
      <c r="A16471" t="s">
        <v>1111</v>
      </c>
      <c r="B16471" s="1">
        <v>38454</v>
      </c>
      <c r="C16471" t="s">
        <v>1112</v>
      </c>
      <c r="D16471" t="s">
        <v>1164</v>
      </c>
      <c r="E16471" t="s">
        <v>1165</v>
      </c>
      <c r="G16471" t="s">
        <v>19</v>
      </c>
      <c r="H16471" t="s">
        <v>64</v>
      </c>
      <c r="I16471" t="s">
        <v>26</v>
      </c>
      <c r="J16471" t="s">
        <v>27</v>
      </c>
      <c r="K16471">
        <v>654</v>
      </c>
      <c r="L16471">
        <v>13.9</v>
      </c>
      <c r="M16471" t="s">
        <v>1140</v>
      </c>
      <c r="N16471">
        <v>30</v>
      </c>
      <c r="P16471" cm="1">
        <f t="array" ref="P16471">IF(Q16471&gt;0,INDEX(Q16471:Q38195,MATCH(TRUE,INDEX(Q16471:Q38195="",,),0)-1),"")</f>
        <v>7</v>
      </c>
      <c r="Q16471">
        <f t="shared" si="434"/>
        <v>6</v>
      </c>
      <c r="R16471">
        <f t="shared" si="435"/>
        <v>0</v>
      </c>
    </row>
    <row r="16472" spans="1:18" x14ac:dyDescent="0.3">
      <c r="A16472" t="s">
        <v>1111</v>
      </c>
      <c r="B16472" s="1">
        <v>38454</v>
      </c>
      <c r="C16472" t="s">
        <v>1112</v>
      </c>
      <c r="D16472" t="s">
        <v>1164</v>
      </c>
      <c r="E16472" t="s">
        <v>1165</v>
      </c>
      <c r="G16472" s="6" t="s">
        <v>29</v>
      </c>
      <c r="H16472" t="s">
        <v>30</v>
      </c>
      <c r="I16472" t="s">
        <v>21</v>
      </c>
      <c r="J16472" t="s">
        <v>22</v>
      </c>
      <c r="K16472">
        <v>10.1</v>
      </c>
      <c r="L16472">
        <v>179</v>
      </c>
      <c r="M16472" t="s">
        <v>1140</v>
      </c>
      <c r="N16472">
        <v>179</v>
      </c>
      <c r="P16472" cm="1">
        <f t="array" ref="P16472">IF(Q16472&gt;0,INDEX(Q16472:Q38196,MATCH(TRUE,INDEX(Q16472:Q38196="",,),0)-1),"")</f>
        <v>7</v>
      </c>
      <c r="Q16472">
        <f t="shared" si="434"/>
        <v>6</v>
      </c>
      <c r="R16472">
        <f t="shared" si="435"/>
        <v>0</v>
      </c>
    </row>
    <row r="16473" spans="1:18" x14ac:dyDescent="0.3">
      <c r="A16473" t="s">
        <v>1111</v>
      </c>
      <c r="B16473" s="1">
        <v>38454</v>
      </c>
      <c r="C16473" t="s">
        <v>1112</v>
      </c>
      <c r="D16473" t="s">
        <v>1164</v>
      </c>
      <c r="E16473" t="s">
        <v>1165</v>
      </c>
      <c r="G16473" s="6" t="s">
        <v>29</v>
      </c>
      <c r="H16473" t="s">
        <v>196</v>
      </c>
      <c r="I16473" t="s">
        <v>21</v>
      </c>
      <c r="J16473" t="s">
        <v>22</v>
      </c>
      <c r="K16473">
        <v>0.1</v>
      </c>
      <c r="L16473">
        <v>245</v>
      </c>
      <c r="M16473" t="s">
        <v>1140</v>
      </c>
      <c r="N16473">
        <v>245</v>
      </c>
      <c r="P16473" cm="1">
        <f t="array" ref="P16473">IF(Q16473&gt;0,INDEX(Q16473:Q38197,MATCH(TRUE,INDEX(Q16473:Q38197="",,),0)-1),"")</f>
        <v>7</v>
      </c>
      <c r="Q16473">
        <f t="shared" si="434"/>
        <v>6</v>
      </c>
      <c r="R16473">
        <f t="shared" si="435"/>
        <v>0</v>
      </c>
    </row>
    <row r="16474" spans="1:18" x14ac:dyDescent="0.3">
      <c r="A16474" t="s">
        <v>1111</v>
      </c>
      <c r="B16474" s="1">
        <v>38454</v>
      </c>
      <c r="C16474" t="s">
        <v>1112</v>
      </c>
      <c r="D16474" t="s">
        <v>1164</v>
      </c>
      <c r="E16474" t="s">
        <v>1165</v>
      </c>
      <c r="G16474" s="6" t="s">
        <v>29</v>
      </c>
      <c r="H16474" t="s">
        <v>406</v>
      </c>
      <c r="I16474" t="s">
        <v>21</v>
      </c>
      <c r="J16474" t="s">
        <v>22</v>
      </c>
      <c r="K16474">
        <v>2</v>
      </c>
      <c r="L16474">
        <v>91</v>
      </c>
      <c r="M16474" t="s">
        <v>1140</v>
      </c>
      <c r="N16474">
        <v>91</v>
      </c>
      <c r="P16474" cm="1">
        <f t="array" ref="P16474">IF(Q16474&gt;0,INDEX(Q16474:Q38198,MATCH(TRUE,INDEX(Q16474:Q38198="",,),0)-1),"")</f>
        <v>7</v>
      </c>
      <c r="Q16474">
        <f t="shared" si="434"/>
        <v>6</v>
      </c>
      <c r="R16474">
        <f t="shared" si="435"/>
        <v>0</v>
      </c>
    </row>
    <row r="16475" spans="1:18" x14ac:dyDescent="0.3">
      <c r="A16475" t="s">
        <v>1111</v>
      </c>
      <c r="B16475" s="1">
        <v>38454</v>
      </c>
      <c r="C16475" t="s">
        <v>1112</v>
      </c>
      <c r="D16475" t="s">
        <v>1164</v>
      </c>
      <c r="E16475" t="s">
        <v>1165</v>
      </c>
      <c r="G16475" s="6" t="s">
        <v>29</v>
      </c>
      <c r="H16475" t="s">
        <v>99</v>
      </c>
      <c r="I16475" t="s">
        <v>21</v>
      </c>
      <c r="J16475" t="s">
        <v>22</v>
      </c>
      <c r="K16475">
        <v>4.2</v>
      </c>
      <c r="L16475">
        <v>127</v>
      </c>
      <c r="M16475" t="s">
        <v>1140</v>
      </c>
      <c r="N16475">
        <v>127</v>
      </c>
      <c r="P16475" cm="1">
        <f t="array" ref="P16475">IF(Q16475&gt;0,INDEX(Q16475:Q38199,MATCH(TRUE,INDEX(Q16475:Q38199="",,),0)-1),"")</f>
        <v>7</v>
      </c>
      <c r="Q16475">
        <f t="shared" si="434"/>
        <v>6</v>
      </c>
      <c r="R16475">
        <f t="shared" si="435"/>
        <v>0</v>
      </c>
    </row>
    <row r="16476" spans="1:18" x14ac:dyDescent="0.3">
      <c r="A16476" t="s">
        <v>1111</v>
      </c>
      <c r="B16476" s="1">
        <v>38454</v>
      </c>
      <c r="C16476" t="s">
        <v>1112</v>
      </c>
      <c r="D16476" t="s">
        <v>1164</v>
      </c>
      <c r="E16476" t="s">
        <v>1165</v>
      </c>
      <c r="G16476" s="6" t="s">
        <v>29</v>
      </c>
      <c r="H16476" t="s">
        <v>154</v>
      </c>
      <c r="I16476" t="s">
        <v>21</v>
      </c>
      <c r="J16476" t="s">
        <v>22</v>
      </c>
      <c r="K16476">
        <v>1.2</v>
      </c>
      <c r="L16476">
        <v>368</v>
      </c>
      <c r="M16476" t="s">
        <v>1140</v>
      </c>
      <c r="N16476">
        <v>368</v>
      </c>
      <c r="P16476" cm="1">
        <f t="array" ref="P16476">IF(Q16476&gt;0,INDEX(Q16476:Q38200,MATCH(TRUE,INDEX(Q16476:Q38200="",,),0)-1),"")</f>
        <v>7</v>
      </c>
      <c r="Q16476">
        <f t="shared" si="434"/>
        <v>6</v>
      </c>
      <c r="R16476">
        <f t="shared" si="435"/>
        <v>0</v>
      </c>
    </row>
    <row r="16477" spans="1:18" x14ac:dyDescent="0.3">
      <c r="A16477" t="s">
        <v>1111</v>
      </c>
      <c r="B16477" s="1">
        <v>38454</v>
      </c>
      <c r="C16477" t="s">
        <v>1112</v>
      </c>
      <c r="D16477" t="s">
        <v>1164</v>
      </c>
      <c r="E16477" t="s">
        <v>1165</v>
      </c>
      <c r="G16477" s="6" t="s">
        <v>29</v>
      </c>
      <c r="H16477" t="s">
        <v>99</v>
      </c>
      <c r="I16477" t="s">
        <v>26</v>
      </c>
      <c r="J16477" t="s">
        <v>27</v>
      </c>
      <c r="K16477">
        <v>50</v>
      </c>
      <c r="L16477">
        <v>10.5</v>
      </c>
      <c r="M16477" t="s">
        <v>1140</v>
      </c>
      <c r="N16477">
        <v>10.5</v>
      </c>
      <c r="P16477" cm="1">
        <f t="array" ref="P16477">IF(Q16477&gt;0,INDEX(Q16477:Q38201,MATCH(TRUE,INDEX(Q16477:Q38201="",,),0)-1),"")</f>
        <v>7</v>
      </c>
      <c r="Q16477">
        <f t="shared" si="434"/>
        <v>6</v>
      </c>
      <c r="R16477">
        <f t="shared" si="435"/>
        <v>0</v>
      </c>
    </row>
    <row r="16478" spans="1:18" x14ac:dyDescent="0.3">
      <c r="A16478" t="s">
        <v>1111</v>
      </c>
      <c r="B16478" s="1">
        <v>38454</v>
      </c>
      <c r="C16478" t="s">
        <v>1112</v>
      </c>
      <c r="D16478" t="s">
        <v>1164</v>
      </c>
      <c r="E16478" t="s">
        <v>1165</v>
      </c>
      <c r="G16478" s="6" t="s">
        <v>29</v>
      </c>
      <c r="H16478" t="s">
        <v>63</v>
      </c>
      <c r="I16478" t="s">
        <v>26</v>
      </c>
      <c r="J16478" t="s">
        <v>27</v>
      </c>
      <c r="K16478">
        <v>34</v>
      </c>
      <c r="L16478">
        <v>15.8</v>
      </c>
      <c r="M16478" t="s">
        <v>1140</v>
      </c>
      <c r="N16478">
        <v>15.8</v>
      </c>
      <c r="P16478" cm="1">
        <f t="array" ref="P16478">IF(Q16478&gt;0,INDEX(Q16478:Q38202,MATCH(TRUE,INDEX(Q16478:Q38202="",,),0)-1),"")</f>
        <v>7</v>
      </c>
      <c r="Q16478">
        <f t="shared" si="434"/>
        <v>6</v>
      </c>
      <c r="R16478">
        <f t="shared" si="435"/>
        <v>0</v>
      </c>
    </row>
    <row r="16479" spans="1:18" x14ac:dyDescent="0.3">
      <c r="A16479" t="s">
        <v>1111</v>
      </c>
      <c r="B16479" s="1">
        <v>38454</v>
      </c>
      <c r="C16479" t="s">
        <v>1112</v>
      </c>
      <c r="D16479" t="s">
        <v>1164</v>
      </c>
      <c r="E16479" t="s">
        <v>1165</v>
      </c>
      <c r="G16479" s="6" t="s">
        <v>29</v>
      </c>
      <c r="H16479" t="s">
        <v>70</v>
      </c>
      <c r="I16479" t="s">
        <v>26</v>
      </c>
      <c r="J16479" t="s">
        <v>27</v>
      </c>
      <c r="K16479">
        <v>45</v>
      </c>
      <c r="L16479">
        <v>15.55</v>
      </c>
      <c r="M16479" t="s">
        <v>1140</v>
      </c>
      <c r="N16479">
        <v>15.55</v>
      </c>
      <c r="P16479" cm="1">
        <f t="array" ref="P16479">IF(Q16479&gt;0,INDEX(Q16479:Q38203,MATCH(TRUE,INDEX(Q16479:Q38203="",,),0)-1),"")</f>
        <v>7</v>
      </c>
      <c r="Q16479">
        <f t="shared" si="434"/>
        <v>6</v>
      </c>
      <c r="R16479">
        <f t="shared" si="435"/>
        <v>0</v>
      </c>
    </row>
    <row r="16480" spans="1:18" x14ac:dyDescent="0.3">
      <c r="A16480" t="s">
        <v>1111</v>
      </c>
      <c r="B16480" s="1">
        <v>38454</v>
      </c>
      <c r="C16480" t="s">
        <v>1112</v>
      </c>
      <c r="D16480" t="s">
        <v>1164</v>
      </c>
      <c r="E16480" t="s">
        <v>1165</v>
      </c>
      <c r="G16480" t="s">
        <v>19</v>
      </c>
      <c r="H16480" t="s">
        <v>194</v>
      </c>
      <c r="I16480" t="s">
        <v>21</v>
      </c>
      <c r="J16480" t="s">
        <v>22</v>
      </c>
      <c r="K16480">
        <v>17.899999999999999</v>
      </c>
      <c r="L16480">
        <v>883</v>
      </c>
      <c r="M16480" t="s">
        <v>1122</v>
      </c>
      <c r="N16480">
        <v>883</v>
      </c>
      <c r="P16480" cm="1">
        <f t="array" ref="P16480">IF(Q16480&gt;0,INDEX(Q16480:Q38204,MATCH(TRUE,INDEX(Q16480:Q38204="",,),0)-1),"")</f>
        <v>7</v>
      </c>
      <c r="Q16480">
        <f t="shared" si="434"/>
        <v>7</v>
      </c>
      <c r="R16480">
        <f t="shared" si="435"/>
        <v>0</v>
      </c>
    </row>
    <row r="16481" spans="1:18" x14ac:dyDescent="0.3">
      <c r="A16481" t="s">
        <v>1111</v>
      </c>
      <c r="B16481" s="1">
        <v>38454</v>
      </c>
      <c r="C16481" t="s">
        <v>1112</v>
      </c>
      <c r="D16481" t="s">
        <v>1164</v>
      </c>
      <c r="E16481" t="s">
        <v>1165</v>
      </c>
      <c r="G16481" t="s">
        <v>19</v>
      </c>
      <c r="H16481" t="s">
        <v>64</v>
      </c>
      <c r="I16481" t="s">
        <v>26</v>
      </c>
      <c r="J16481" t="s">
        <v>27</v>
      </c>
      <c r="K16481">
        <v>654</v>
      </c>
      <c r="L16481">
        <v>13.9</v>
      </c>
      <c r="M16481" t="s">
        <v>1122</v>
      </c>
      <c r="N16481">
        <v>25</v>
      </c>
      <c r="P16481" cm="1">
        <f t="array" ref="P16481">IF(Q16481&gt;0,INDEX(Q16481:Q38205,MATCH(TRUE,INDEX(Q16481:Q38205="",,),0)-1),"")</f>
        <v>7</v>
      </c>
      <c r="Q16481">
        <f t="shared" si="434"/>
        <v>7</v>
      </c>
      <c r="R16481">
        <f t="shared" si="435"/>
        <v>0</v>
      </c>
    </row>
    <row r="16482" spans="1:18" x14ac:dyDescent="0.3">
      <c r="A16482" t="s">
        <v>1111</v>
      </c>
      <c r="B16482" s="1">
        <v>38454</v>
      </c>
      <c r="C16482" t="s">
        <v>1112</v>
      </c>
      <c r="D16482" t="s">
        <v>1164</v>
      </c>
      <c r="E16482" t="s">
        <v>1165</v>
      </c>
      <c r="G16482" s="6" t="s">
        <v>29</v>
      </c>
      <c r="H16482" t="s">
        <v>30</v>
      </c>
      <c r="I16482" t="s">
        <v>21</v>
      </c>
      <c r="J16482" t="s">
        <v>22</v>
      </c>
      <c r="K16482">
        <v>10.1</v>
      </c>
      <c r="L16482">
        <v>179</v>
      </c>
      <c r="M16482" t="s">
        <v>1122</v>
      </c>
      <c r="N16482">
        <v>179</v>
      </c>
      <c r="P16482" cm="1">
        <f t="array" ref="P16482">IF(Q16482&gt;0,INDEX(Q16482:Q38206,MATCH(TRUE,INDEX(Q16482:Q38206="",,),0)-1),"")</f>
        <v>7</v>
      </c>
      <c r="Q16482">
        <f t="shared" si="434"/>
        <v>7</v>
      </c>
      <c r="R16482">
        <f t="shared" si="435"/>
        <v>0</v>
      </c>
    </row>
    <row r="16483" spans="1:18" x14ac:dyDescent="0.3">
      <c r="A16483" t="s">
        <v>1111</v>
      </c>
      <c r="B16483" s="1">
        <v>38454</v>
      </c>
      <c r="C16483" t="s">
        <v>1112</v>
      </c>
      <c r="D16483" t="s">
        <v>1164</v>
      </c>
      <c r="E16483" t="s">
        <v>1165</v>
      </c>
      <c r="G16483" s="6" t="s">
        <v>29</v>
      </c>
      <c r="H16483" t="s">
        <v>196</v>
      </c>
      <c r="I16483" t="s">
        <v>21</v>
      </c>
      <c r="J16483" t="s">
        <v>22</v>
      </c>
      <c r="K16483">
        <v>0.1</v>
      </c>
      <c r="L16483">
        <v>245</v>
      </c>
      <c r="M16483" t="s">
        <v>1122</v>
      </c>
      <c r="N16483">
        <v>245</v>
      </c>
      <c r="P16483" cm="1">
        <f t="array" ref="P16483">IF(Q16483&gt;0,INDEX(Q16483:Q38207,MATCH(TRUE,INDEX(Q16483:Q38207="",,),0)-1),"")</f>
        <v>7</v>
      </c>
      <c r="Q16483">
        <f t="shared" si="434"/>
        <v>7</v>
      </c>
      <c r="R16483">
        <f t="shared" si="435"/>
        <v>0</v>
      </c>
    </row>
    <row r="16484" spans="1:18" x14ac:dyDescent="0.3">
      <c r="A16484" t="s">
        <v>1111</v>
      </c>
      <c r="B16484" s="1">
        <v>38454</v>
      </c>
      <c r="C16484" t="s">
        <v>1112</v>
      </c>
      <c r="D16484" t="s">
        <v>1164</v>
      </c>
      <c r="E16484" t="s">
        <v>1165</v>
      </c>
      <c r="G16484" s="6" t="s">
        <v>29</v>
      </c>
      <c r="H16484" t="s">
        <v>406</v>
      </c>
      <c r="I16484" t="s">
        <v>21</v>
      </c>
      <c r="J16484" t="s">
        <v>22</v>
      </c>
      <c r="K16484">
        <v>2</v>
      </c>
      <c r="L16484">
        <v>91</v>
      </c>
      <c r="M16484" t="s">
        <v>1122</v>
      </c>
      <c r="N16484">
        <v>91</v>
      </c>
      <c r="P16484" cm="1">
        <f t="array" ref="P16484">IF(Q16484&gt;0,INDEX(Q16484:Q38208,MATCH(TRUE,INDEX(Q16484:Q38208="",,),0)-1),"")</f>
        <v>7</v>
      </c>
      <c r="Q16484">
        <f t="shared" si="434"/>
        <v>7</v>
      </c>
      <c r="R16484">
        <f t="shared" si="435"/>
        <v>0</v>
      </c>
    </row>
    <row r="16485" spans="1:18" x14ac:dyDescent="0.3">
      <c r="A16485" t="s">
        <v>1111</v>
      </c>
      <c r="B16485" s="1">
        <v>38454</v>
      </c>
      <c r="C16485" t="s">
        <v>1112</v>
      </c>
      <c r="D16485" t="s">
        <v>1164</v>
      </c>
      <c r="E16485" t="s">
        <v>1165</v>
      </c>
      <c r="G16485" s="6" t="s">
        <v>29</v>
      </c>
      <c r="H16485" t="s">
        <v>99</v>
      </c>
      <c r="I16485" t="s">
        <v>21</v>
      </c>
      <c r="J16485" t="s">
        <v>22</v>
      </c>
      <c r="K16485">
        <v>4.2</v>
      </c>
      <c r="L16485">
        <v>127</v>
      </c>
      <c r="M16485" t="s">
        <v>1122</v>
      </c>
      <c r="N16485">
        <v>127</v>
      </c>
      <c r="P16485" cm="1">
        <f t="array" ref="P16485">IF(Q16485&gt;0,INDEX(Q16485:Q38209,MATCH(TRUE,INDEX(Q16485:Q38209="",,),0)-1),"")</f>
        <v>7</v>
      </c>
      <c r="Q16485">
        <f t="shared" ref="Q16485:Q16489" si="436">INT((ROW()-16420)/10)+1</f>
        <v>7</v>
      </c>
      <c r="R16485">
        <f t="shared" si="435"/>
        <v>0</v>
      </c>
    </row>
    <row r="16486" spans="1:18" x14ac:dyDescent="0.3">
      <c r="A16486" t="s">
        <v>1111</v>
      </c>
      <c r="B16486" s="1">
        <v>38454</v>
      </c>
      <c r="C16486" t="s">
        <v>1112</v>
      </c>
      <c r="D16486" t="s">
        <v>1164</v>
      </c>
      <c r="E16486" t="s">
        <v>1165</v>
      </c>
      <c r="G16486" s="6" t="s">
        <v>29</v>
      </c>
      <c r="H16486" t="s">
        <v>154</v>
      </c>
      <c r="I16486" t="s">
        <v>21</v>
      </c>
      <c r="J16486" t="s">
        <v>22</v>
      </c>
      <c r="K16486">
        <v>1.2</v>
      </c>
      <c r="L16486">
        <v>368</v>
      </c>
      <c r="M16486" t="s">
        <v>1122</v>
      </c>
      <c r="N16486">
        <v>368</v>
      </c>
      <c r="P16486" cm="1">
        <f t="array" ref="P16486">IF(Q16486&gt;0,INDEX(Q16486:Q38210,MATCH(TRUE,INDEX(Q16486:Q38210="",,),0)-1),"")</f>
        <v>7</v>
      </c>
      <c r="Q16486">
        <f t="shared" si="436"/>
        <v>7</v>
      </c>
      <c r="R16486">
        <f t="shared" si="435"/>
        <v>0</v>
      </c>
    </row>
    <row r="16487" spans="1:18" x14ac:dyDescent="0.3">
      <c r="A16487" t="s">
        <v>1111</v>
      </c>
      <c r="B16487" s="1">
        <v>38454</v>
      </c>
      <c r="C16487" t="s">
        <v>1112</v>
      </c>
      <c r="D16487" t="s">
        <v>1164</v>
      </c>
      <c r="E16487" t="s">
        <v>1165</v>
      </c>
      <c r="G16487" s="6" t="s">
        <v>29</v>
      </c>
      <c r="H16487" t="s">
        <v>99</v>
      </c>
      <c r="I16487" t="s">
        <v>26</v>
      </c>
      <c r="J16487" t="s">
        <v>27</v>
      </c>
      <c r="K16487">
        <v>50</v>
      </c>
      <c r="L16487">
        <v>10.5</v>
      </c>
      <c r="M16487" t="s">
        <v>1122</v>
      </c>
      <c r="N16487">
        <v>10.5</v>
      </c>
      <c r="P16487" cm="1">
        <f t="array" ref="P16487">IF(Q16487&gt;0,INDEX(Q16487:Q38211,MATCH(TRUE,INDEX(Q16487:Q38211="",,),0)-1),"")</f>
        <v>7</v>
      </c>
      <c r="Q16487">
        <f t="shared" si="436"/>
        <v>7</v>
      </c>
      <c r="R16487">
        <f t="shared" si="435"/>
        <v>0</v>
      </c>
    </row>
    <row r="16488" spans="1:18" x14ac:dyDescent="0.3">
      <c r="A16488" t="s">
        <v>1111</v>
      </c>
      <c r="B16488" s="1">
        <v>38454</v>
      </c>
      <c r="C16488" t="s">
        <v>1112</v>
      </c>
      <c r="D16488" t="s">
        <v>1164</v>
      </c>
      <c r="E16488" t="s">
        <v>1165</v>
      </c>
      <c r="G16488" s="6" t="s">
        <v>29</v>
      </c>
      <c r="H16488" t="s">
        <v>63</v>
      </c>
      <c r="I16488" t="s">
        <v>26</v>
      </c>
      <c r="J16488" t="s">
        <v>27</v>
      </c>
      <c r="K16488">
        <v>34</v>
      </c>
      <c r="L16488">
        <v>15.8</v>
      </c>
      <c r="M16488" t="s">
        <v>1122</v>
      </c>
      <c r="N16488">
        <v>15.8</v>
      </c>
      <c r="P16488" cm="1">
        <f t="array" ref="P16488">IF(Q16488&gt;0,INDEX(Q16488:Q38212,MATCH(TRUE,INDEX(Q16488:Q38212="",,),0)-1),"")</f>
        <v>7</v>
      </c>
      <c r="Q16488">
        <f t="shared" si="436"/>
        <v>7</v>
      </c>
      <c r="R16488">
        <f t="shared" si="435"/>
        <v>0</v>
      </c>
    </row>
    <row r="16489" spans="1:18" x14ac:dyDescent="0.3">
      <c r="A16489" t="s">
        <v>1111</v>
      </c>
      <c r="B16489" s="1">
        <v>38454</v>
      </c>
      <c r="C16489" t="s">
        <v>1112</v>
      </c>
      <c r="D16489" t="s">
        <v>1164</v>
      </c>
      <c r="E16489" t="s">
        <v>1165</v>
      </c>
      <c r="G16489" s="6" t="s">
        <v>29</v>
      </c>
      <c r="H16489" t="s">
        <v>70</v>
      </c>
      <c r="I16489" t="s">
        <v>26</v>
      </c>
      <c r="J16489" t="s">
        <v>27</v>
      </c>
      <c r="K16489">
        <v>45</v>
      </c>
      <c r="L16489">
        <v>15.55</v>
      </c>
      <c r="M16489" t="s">
        <v>1122</v>
      </c>
      <c r="N16489">
        <v>15.55</v>
      </c>
      <c r="P16489" cm="1">
        <f t="array" ref="P16489">IF(Q16489&gt;0,INDEX(Q16489:Q38213,MATCH(TRUE,INDEX(Q16489:Q38213="",,),0)-1),"")</f>
        <v>7</v>
      </c>
      <c r="Q16489">
        <f t="shared" si="436"/>
        <v>7</v>
      </c>
      <c r="R16489">
        <f t="shared" si="435"/>
        <v>0</v>
      </c>
    </row>
    <row r="16490" spans="1:18" x14ac:dyDescent="0.3">
      <c r="P16490" t="str" cm="1">
        <f t="array" ref="P16490">IF(Q16490&gt;0,INDEX(Q16490:Q38214,MATCH(TRUE,INDEX(Q16490:Q38214="",,),0)-1),"")</f>
        <v/>
      </c>
      <c r="R16490" t="str">
        <f t="shared" si="435"/>
        <v/>
      </c>
    </row>
    <row r="16491" spans="1:18" x14ac:dyDescent="0.3">
      <c r="A16491" t="s">
        <v>1111</v>
      </c>
      <c r="B16491" s="1">
        <v>38454</v>
      </c>
      <c r="C16491" t="s">
        <v>1112</v>
      </c>
      <c r="D16491" t="s">
        <v>1166</v>
      </c>
      <c r="E16491" t="s">
        <v>1167</v>
      </c>
      <c r="G16491" t="s">
        <v>19</v>
      </c>
      <c r="H16491" t="s">
        <v>194</v>
      </c>
      <c r="I16491" t="s">
        <v>21</v>
      </c>
      <c r="J16491" t="s">
        <v>22</v>
      </c>
      <c r="K16491">
        <v>101.2</v>
      </c>
      <c r="L16491">
        <v>883</v>
      </c>
      <c r="M16491" t="s">
        <v>325</v>
      </c>
      <c r="N16491">
        <v>1885</v>
      </c>
      <c r="O16491" t="s">
        <v>24</v>
      </c>
      <c r="P16491" cm="1">
        <f t="array" ref="P16491">IF(Q16491&gt;0,INDEX(Q16491:Q38215,MATCH(TRUE,INDEX(Q16491:Q38215="",,),0)-1),"")</f>
        <v>9</v>
      </c>
      <c r="Q16491">
        <f>INT((ROW()-16491)/10)+1</f>
        <v>1</v>
      </c>
      <c r="R16491">
        <f t="shared" si="435"/>
        <v>0</v>
      </c>
    </row>
    <row r="16492" spans="1:18" x14ac:dyDescent="0.3">
      <c r="A16492" t="s">
        <v>1111</v>
      </c>
      <c r="B16492" s="1">
        <v>38454</v>
      </c>
      <c r="C16492" t="s">
        <v>1112</v>
      </c>
      <c r="D16492" t="s">
        <v>1166</v>
      </c>
      <c r="E16492" t="s">
        <v>1167</v>
      </c>
      <c r="G16492" t="s">
        <v>19</v>
      </c>
      <c r="H16492" t="s">
        <v>64</v>
      </c>
      <c r="I16492" t="s">
        <v>26</v>
      </c>
      <c r="J16492" t="s">
        <v>27</v>
      </c>
      <c r="K16492">
        <v>1666</v>
      </c>
      <c r="L16492">
        <v>13</v>
      </c>
      <c r="M16492" t="s">
        <v>325</v>
      </c>
      <c r="N16492">
        <v>20</v>
      </c>
      <c r="O16492" t="s">
        <v>24</v>
      </c>
      <c r="P16492" cm="1">
        <f t="array" ref="P16492">IF(Q16492&gt;0,INDEX(Q16492:Q38216,MATCH(TRUE,INDEX(Q16492:Q38216="",,),0)-1),"")</f>
        <v>9</v>
      </c>
      <c r="Q16492">
        <f t="shared" ref="Q16492:Q16555" si="437">INT((ROW()-16491)/10)+1</f>
        <v>1</v>
      </c>
      <c r="R16492">
        <f t="shared" si="435"/>
        <v>0</v>
      </c>
    </row>
    <row r="16493" spans="1:18" x14ac:dyDescent="0.3">
      <c r="A16493" t="s">
        <v>1111</v>
      </c>
      <c r="B16493" s="1">
        <v>38454</v>
      </c>
      <c r="C16493" t="s">
        <v>1112</v>
      </c>
      <c r="D16493" t="s">
        <v>1166</v>
      </c>
      <c r="E16493" t="s">
        <v>1167</v>
      </c>
      <c r="G16493" s="6" t="s">
        <v>29</v>
      </c>
      <c r="H16493" t="s">
        <v>30</v>
      </c>
      <c r="I16493" t="s">
        <v>21</v>
      </c>
      <c r="J16493" t="s">
        <v>22</v>
      </c>
      <c r="K16493">
        <v>19.8</v>
      </c>
      <c r="L16493">
        <v>179</v>
      </c>
      <c r="M16493" t="s">
        <v>325</v>
      </c>
      <c r="N16493">
        <v>179</v>
      </c>
      <c r="O16493" t="s">
        <v>24</v>
      </c>
      <c r="P16493" cm="1">
        <f t="array" ref="P16493">IF(Q16493&gt;0,INDEX(Q16493:Q38217,MATCH(TRUE,INDEX(Q16493:Q38217="",,),0)-1),"")</f>
        <v>9</v>
      </c>
      <c r="Q16493">
        <f t="shared" si="437"/>
        <v>1</v>
      </c>
      <c r="R16493">
        <f t="shared" si="435"/>
        <v>0</v>
      </c>
    </row>
    <row r="16494" spans="1:18" x14ac:dyDescent="0.3">
      <c r="A16494" t="s">
        <v>1111</v>
      </c>
      <c r="B16494" s="1">
        <v>38454</v>
      </c>
      <c r="C16494" t="s">
        <v>1112</v>
      </c>
      <c r="D16494" t="s">
        <v>1166</v>
      </c>
      <c r="E16494" t="s">
        <v>1167</v>
      </c>
      <c r="G16494" s="6" t="s">
        <v>29</v>
      </c>
      <c r="H16494" t="s">
        <v>196</v>
      </c>
      <c r="I16494" t="s">
        <v>21</v>
      </c>
      <c r="J16494" t="s">
        <v>22</v>
      </c>
      <c r="K16494">
        <v>16</v>
      </c>
      <c r="L16494">
        <v>245</v>
      </c>
      <c r="M16494" t="s">
        <v>325</v>
      </c>
      <c r="N16494">
        <v>245</v>
      </c>
      <c r="O16494" t="s">
        <v>24</v>
      </c>
      <c r="P16494" cm="1">
        <f t="array" ref="P16494">IF(Q16494&gt;0,INDEX(Q16494:Q38218,MATCH(TRUE,INDEX(Q16494:Q38218="",,),0)-1),"")</f>
        <v>9</v>
      </c>
      <c r="Q16494">
        <f t="shared" si="437"/>
        <v>1</v>
      </c>
      <c r="R16494">
        <f t="shared" si="435"/>
        <v>0</v>
      </c>
    </row>
    <row r="16495" spans="1:18" x14ac:dyDescent="0.3">
      <c r="A16495" t="s">
        <v>1111</v>
      </c>
      <c r="B16495" s="1">
        <v>38454</v>
      </c>
      <c r="C16495" t="s">
        <v>1112</v>
      </c>
      <c r="D16495" t="s">
        <v>1166</v>
      </c>
      <c r="E16495" t="s">
        <v>1167</v>
      </c>
      <c r="G16495" s="6" t="s">
        <v>29</v>
      </c>
      <c r="H16495" t="s">
        <v>406</v>
      </c>
      <c r="I16495" t="s">
        <v>21</v>
      </c>
      <c r="J16495" t="s">
        <v>22</v>
      </c>
      <c r="K16495">
        <v>31.9</v>
      </c>
      <c r="L16495">
        <v>91</v>
      </c>
      <c r="M16495" t="s">
        <v>325</v>
      </c>
      <c r="N16495">
        <v>91</v>
      </c>
      <c r="O16495" t="s">
        <v>24</v>
      </c>
      <c r="P16495" cm="1">
        <f t="array" ref="P16495">IF(Q16495&gt;0,INDEX(Q16495:Q38219,MATCH(TRUE,INDEX(Q16495:Q38219="",,),0)-1),"")</f>
        <v>9</v>
      </c>
      <c r="Q16495">
        <f t="shared" si="437"/>
        <v>1</v>
      </c>
      <c r="R16495">
        <f t="shared" si="435"/>
        <v>0</v>
      </c>
    </row>
    <row r="16496" spans="1:18" x14ac:dyDescent="0.3">
      <c r="A16496" t="s">
        <v>1111</v>
      </c>
      <c r="B16496" s="1">
        <v>38454</v>
      </c>
      <c r="C16496" t="s">
        <v>1112</v>
      </c>
      <c r="D16496" t="s">
        <v>1166</v>
      </c>
      <c r="E16496" t="s">
        <v>1167</v>
      </c>
      <c r="G16496" s="6" t="s">
        <v>29</v>
      </c>
      <c r="H16496" t="s">
        <v>99</v>
      </c>
      <c r="I16496" t="s">
        <v>21</v>
      </c>
      <c r="J16496" t="s">
        <v>22</v>
      </c>
      <c r="K16496">
        <v>4.8</v>
      </c>
      <c r="L16496">
        <v>129</v>
      </c>
      <c r="M16496" t="s">
        <v>325</v>
      </c>
      <c r="N16496">
        <v>129</v>
      </c>
      <c r="O16496" t="s">
        <v>24</v>
      </c>
      <c r="P16496" cm="1">
        <f t="array" ref="P16496">IF(Q16496&gt;0,INDEX(Q16496:Q38220,MATCH(TRUE,INDEX(Q16496:Q38220="",,),0)-1),"")</f>
        <v>9</v>
      </c>
      <c r="Q16496">
        <f t="shared" si="437"/>
        <v>1</v>
      </c>
      <c r="R16496">
        <f t="shared" ref="R16496:R16559" si="438">IF(P16496="","",0)</f>
        <v>0</v>
      </c>
    </row>
    <row r="16497" spans="1:18" x14ac:dyDescent="0.3">
      <c r="A16497" t="s">
        <v>1111</v>
      </c>
      <c r="B16497" s="1">
        <v>38454</v>
      </c>
      <c r="C16497" t="s">
        <v>1112</v>
      </c>
      <c r="D16497" t="s">
        <v>1166</v>
      </c>
      <c r="E16497" t="s">
        <v>1167</v>
      </c>
      <c r="G16497" s="6" t="s">
        <v>29</v>
      </c>
      <c r="H16497" t="s">
        <v>154</v>
      </c>
      <c r="I16497" t="s">
        <v>21</v>
      </c>
      <c r="J16497" t="s">
        <v>22</v>
      </c>
      <c r="K16497">
        <v>2.2999999999999998</v>
      </c>
      <c r="L16497">
        <v>102</v>
      </c>
      <c r="M16497" t="s">
        <v>325</v>
      </c>
      <c r="N16497">
        <v>102</v>
      </c>
      <c r="O16497" t="s">
        <v>24</v>
      </c>
      <c r="P16497" cm="1">
        <f t="array" ref="P16497">IF(Q16497&gt;0,INDEX(Q16497:Q38221,MATCH(TRUE,INDEX(Q16497:Q38221="",,),0)-1),"")</f>
        <v>9</v>
      </c>
      <c r="Q16497">
        <f t="shared" si="437"/>
        <v>1</v>
      </c>
      <c r="R16497">
        <f t="shared" si="438"/>
        <v>0</v>
      </c>
    </row>
    <row r="16498" spans="1:18" x14ac:dyDescent="0.3">
      <c r="A16498" t="s">
        <v>1111</v>
      </c>
      <c r="B16498" s="1">
        <v>38454</v>
      </c>
      <c r="C16498" t="s">
        <v>1112</v>
      </c>
      <c r="D16498" t="s">
        <v>1166</v>
      </c>
      <c r="E16498" t="s">
        <v>1167</v>
      </c>
      <c r="G16498" s="6" t="s">
        <v>29</v>
      </c>
      <c r="H16498" t="s">
        <v>99</v>
      </c>
      <c r="I16498" t="s">
        <v>26</v>
      </c>
      <c r="J16498" t="s">
        <v>27</v>
      </c>
      <c r="K16498">
        <v>25</v>
      </c>
      <c r="L16498">
        <v>10</v>
      </c>
      <c r="M16498" t="s">
        <v>325</v>
      </c>
      <c r="N16498">
        <v>10</v>
      </c>
      <c r="O16498" t="s">
        <v>24</v>
      </c>
      <c r="P16498" cm="1">
        <f t="array" ref="P16498">IF(Q16498&gt;0,INDEX(Q16498:Q38222,MATCH(TRUE,INDEX(Q16498:Q38222="",,),0)-1),"")</f>
        <v>9</v>
      </c>
      <c r="Q16498">
        <f t="shared" si="437"/>
        <v>1</v>
      </c>
      <c r="R16498">
        <f t="shared" si="438"/>
        <v>0</v>
      </c>
    </row>
    <row r="16499" spans="1:18" x14ac:dyDescent="0.3">
      <c r="A16499" t="s">
        <v>1111</v>
      </c>
      <c r="B16499" s="1">
        <v>38454</v>
      </c>
      <c r="C16499" t="s">
        <v>1112</v>
      </c>
      <c r="D16499" t="s">
        <v>1166</v>
      </c>
      <c r="E16499" t="s">
        <v>1167</v>
      </c>
      <c r="G16499" s="6" t="s">
        <v>29</v>
      </c>
      <c r="H16499" t="s">
        <v>63</v>
      </c>
      <c r="I16499" t="s">
        <v>26</v>
      </c>
      <c r="J16499" t="s">
        <v>27</v>
      </c>
      <c r="K16499">
        <v>188</v>
      </c>
      <c r="L16499">
        <v>14.75</v>
      </c>
      <c r="M16499" t="s">
        <v>325</v>
      </c>
      <c r="N16499">
        <v>14.75</v>
      </c>
      <c r="O16499" t="s">
        <v>24</v>
      </c>
      <c r="P16499" cm="1">
        <f t="array" ref="P16499">IF(Q16499&gt;0,INDEX(Q16499:Q38223,MATCH(TRUE,INDEX(Q16499:Q38223="",,),0)-1),"")</f>
        <v>9</v>
      </c>
      <c r="Q16499">
        <f t="shared" si="437"/>
        <v>1</v>
      </c>
      <c r="R16499">
        <f t="shared" si="438"/>
        <v>0</v>
      </c>
    </row>
    <row r="16500" spans="1:18" x14ac:dyDescent="0.3">
      <c r="A16500" t="s">
        <v>1111</v>
      </c>
      <c r="B16500" s="1">
        <v>38454</v>
      </c>
      <c r="C16500" t="s">
        <v>1112</v>
      </c>
      <c r="D16500" t="s">
        <v>1166</v>
      </c>
      <c r="E16500" t="s">
        <v>1167</v>
      </c>
      <c r="G16500" s="6" t="s">
        <v>29</v>
      </c>
      <c r="H16500" t="s">
        <v>70</v>
      </c>
      <c r="I16500" t="s">
        <v>26</v>
      </c>
      <c r="J16500" t="s">
        <v>27</v>
      </c>
      <c r="K16500">
        <v>340</v>
      </c>
      <c r="L16500">
        <v>14.5</v>
      </c>
      <c r="M16500" t="s">
        <v>325</v>
      </c>
      <c r="N16500">
        <v>14.5</v>
      </c>
      <c r="O16500" t="s">
        <v>24</v>
      </c>
      <c r="P16500" cm="1">
        <f t="array" ref="P16500">IF(Q16500&gt;0,INDEX(Q16500:Q38224,MATCH(TRUE,INDEX(Q16500:Q38224="",,),0)-1),"")</f>
        <v>9</v>
      </c>
      <c r="Q16500">
        <f t="shared" si="437"/>
        <v>1</v>
      </c>
      <c r="R16500">
        <f t="shared" si="438"/>
        <v>0</v>
      </c>
    </row>
    <row r="16501" spans="1:18" x14ac:dyDescent="0.3">
      <c r="A16501" t="s">
        <v>1111</v>
      </c>
      <c r="B16501" s="1">
        <v>38454</v>
      </c>
      <c r="C16501" t="s">
        <v>1112</v>
      </c>
      <c r="D16501" t="s">
        <v>1166</v>
      </c>
      <c r="E16501" t="s">
        <v>1167</v>
      </c>
      <c r="G16501" t="s">
        <v>19</v>
      </c>
      <c r="H16501" t="s">
        <v>194</v>
      </c>
      <c r="I16501" t="s">
        <v>21</v>
      </c>
      <c r="J16501" t="s">
        <v>22</v>
      </c>
      <c r="K16501">
        <v>101.2</v>
      </c>
      <c r="L16501">
        <v>883</v>
      </c>
      <c r="M16501" t="s">
        <v>793</v>
      </c>
      <c r="N16501">
        <v>1250</v>
      </c>
      <c r="P16501" cm="1">
        <f t="array" ref="P16501">IF(Q16501&gt;0,INDEX(Q16501:Q38225,MATCH(TRUE,INDEX(Q16501:Q38225="",,),0)-1),"")</f>
        <v>9</v>
      </c>
      <c r="Q16501">
        <f t="shared" si="437"/>
        <v>2</v>
      </c>
      <c r="R16501">
        <f t="shared" si="438"/>
        <v>0</v>
      </c>
    </row>
    <row r="16502" spans="1:18" x14ac:dyDescent="0.3">
      <c r="A16502" t="s">
        <v>1111</v>
      </c>
      <c r="B16502" s="1">
        <v>38454</v>
      </c>
      <c r="C16502" t="s">
        <v>1112</v>
      </c>
      <c r="D16502" t="s">
        <v>1166</v>
      </c>
      <c r="E16502" t="s">
        <v>1167</v>
      </c>
      <c r="G16502" t="s">
        <v>19</v>
      </c>
      <c r="H16502" t="s">
        <v>64</v>
      </c>
      <c r="I16502" t="s">
        <v>26</v>
      </c>
      <c r="J16502" t="s">
        <v>27</v>
      </c>
      <c r="K16502">
        <v>1666</v>
      </c>
      <c r="L16502">
        <v>13</v>
      </c>
      <c r="M16502" t="s">
        <v>793</v>
      </c>
      <c r="N16502">
        <v>45.1</v>
      </c>
      <c r="P16502" cm="1">
        <f t="array" ref="P16502">IF(Q16502&gt;0,INDEX(Q16502:Q38226,MATCH(TRUE,INDEX(Q16502:Q38226="",,),0)-1),"")</f>
        <v>9</v>
      </c>
      <c r="Q16502">
        <f t="shared" si="437"/>
        <v>2</v>
      </c>
      <c r="R16502">
        <f t="shared" si="438"/>
        <v>0</v>
      </c>
    </row>
    <row r="16503" spans="1:18" x14ac:dyDescent="0.3">
      <c r="A16503" t="s">
        <v>1111</v>
      </c>
      <c r="B16503" s="1">
        <v>38454</v>
      </c>
      <c r="C16503" t="s">
        <v>1112</v>
      </c>
      <c r="D16503" t="s">
        <v>1166</v>
      </c>
      <c r="E16503" t="s">
        <v>1167</v>
      </c>
      <c r="G16503" s="6" t="s">
        <v>29</v>
      </c>
      <c r="H16503" t="s">
        <v>30</v>
      </c>
      <c r="I16503" t="s">
        <v>21</v>
      </c>
      <c r="J16503" t="s">
        <v>22</v>
      </c>
      <c r="K16503">
        <v>19.8</v>
      </c>
      <c r="L16503">
        <v>179</v>
      </c>
      <c r="M16503" t="s">
        <v>793</v>
      </c>
      <c r="N16503">
        <v>179</v>
      </c>
      <c r="P16503" cm="1">
        <f t="array" ref="P16503">IF(Q16503&gt;0,INDEX(Q16503:Q38227,MATCH(TRUE,INDEX(Q16503:Q38227="",,),0)-1),"")</f>
        <v>9</v>
      </c>
      <c r="Q16503">
        <f t="shared" si="437"/>
        <v>2</v>
      </c>
      <c r="R16503">
        <f t="shared" si="438"/>
        <v>0</v>
      </c>
    </row>
    <row r="16504" spans="1:18" x14ac:dyDescent="0.3">
      <c r="A16504" t="s">
        <v>1111</v>
      </c>
      <c r="B16504" s="1">
        <v>38454</v>
      </c>
      <c r="C16504" t="s">
        <v>1112</v>
      </c>
      <c r="D16504" t="s">
        <v>1166</v>
      </c>
      <c r="E16504" t="s">
        <v>1167</v>
      </c>
      <c r="G16504" s="6" t="s">
        <v>29</v>
      </c>
      <c r="H16504" t="s">
        <v>196</v>
      </c>
      <c r="I16504" t="s">
        <v>21</v>
      </c>
      <c r="J16504" t="s">
        <v>22</v>
      </c>
      <c r="K16504">
        <v>16</v>
      </c>
      <c r="L16504">
        <v>245</v>
      </c>
      <c r="M16504" t="s">
        <v>793</v>
      </c>
      <c r="N16504">
        <v>245</v>
      </c>
      <c r="P16504" cm="1">
        <f t="array" ref="P16504">IF(Q16504&gt;0,INDEX(Q16504:Q38228,MATCH(TRUE,INDEX(Q16504:Q38228="",,),0)-1),"")</f>
        <v>9</v>
      </c>
      <c r="Q16504">
        <f t="shared" si="437"/>
        <v>2</v>
      </c>
      <c r="R16504">
        <f t="shared" si="438"/>
        <v>0</v>
      </c>
    </row>
    <row r="16505" spans="1:18" x14ac:dyDescent="0.3">
      <c r="A16505" t="s">
        <v>1111</v>
      </c>
      <c r="B16505" s="1">
        <v>38454</v>
      </c>
      <c r="C16505" t="s">
        <v>1112</v>
      </c>
      <c r="D16505" t="s">
        <v>1166</v>
      </c>
      <c r="E16505" t="s">
        <v>1167</v>
      </c>
      <c r="G16505" s="6" t="s">
        <v>29</v>
      </c>
      <c r="H16505" t="s">
        <v>406</v>
      </c>
      <c r="I16505" t="s">
        <v>21</v>
      </c>
      <c r="J16505" t="s">
        <v>22</v>
      </c>
      <c r="K16505">
        <v>31.9</v>
      </c>
      <c r="L16505">
        <v>91</v>
      </c>
      <c r="M16505" t="s">
        <v>793</v>
      </c>
      <c r="N16505">
        <v>91</v>
      </c>
      <c r="P16505" cm="1">
        <f t="array" ref="P16505">IF(Q16505&gt;0,INDEX(Q16505:Q38229,MATCH(TRUE,INDEX(Q16505:Q38229="",,),0)-1),"")</f>
        <v>9</v>
      </c>
      <c r="Q16505">
        <f t="shared" si="437"/>
        <v>2</v>
      </c>
      <c r="R16505">
        <f t="shared" si="438"/>
        <v>0</v>
      </c>
    </row>
    <row r="16506" spans="1:18" x14ac:dyDescent="0.3">
      <c r="A16506" t="s">
        <v>1111</v>
      </c>
      <c r="B16506" s="1">
        <v>38454</v>
      </c>
      <c r="C16506" t="s">
        <v>1112</v>
      </c>
      <c r="D16506" t="s">
        <v>1166</v>
      </c>
      <c r="E16506" t="s">
        <v>1167</v>
      </c>
      <c r="G16506" s="6" t="s">
        <v>29</v>
      </c>
      <c r="H16506" t="s">
        <v>99</v>
      </c>
      <c r="I16506" t="s">
        <v>21</v>
      </c>
      <c r="J16506" t="s">
        <v>22</v>
      </c>
      <c r="K16506">
        <v>4.8</v>
      </c>
      <c r="L16506">
        <v>129</v>
      </c>
      <c r="M16506" t="s">
        <v>793</v>
      </c>
      <c r="N16506">
        <v>129</v>
      </c>
      <c r="P16506" cm="1">
        <f t="array" ref="P16506">IF(Q16506&gt;0,INDEX(Q16506:Q38230,MATCH(TRUE,INDEX(Q16506:Q38230="",,),0)-1),"")</f>
        <v>9</v>
      </c>
      <c r="Q16506">
        <f t="shared" si="437"/>
        <v>2</v>
      </c>
      <c r="R16506">
        <f t="shared" si="438"/>
        <v>0</v>
      </c>
    </row>
    <row r="16507" spans="1:18" x14ac:dyDescent="0.3">
      <c r="A16507" t="s">
        <v>1111</v>
      </c>
      <c r="B16507" s="1">
        <v>38454</v>
      </c>
      <c r="C16507" t="s">
        <v>1112</v>
      </c>
      <c r="D16507" t="s">
        <v>1166</v>
      </c>
      <c r="E16507" t="s">
        <v>1167</v>
      </c>
      <c r="G16507" s="6" t="s">
        <v>29</v>
      </c>
      <c r="H16507" t="s">
        <v>154</v>
      </c>
      <c r="I16507" t="s">
        <v>21</v>
      </c>
      <c r="J16507" t="s">
        <v>22</v>
      </c>
      <c r="K16507">
        <v>2.2999999999999998</v>
      </c>
      <c r="L16507">
        <v>102</v>
      </c>
      <c r="M16507" t="s">
        <v>793</v>
      </c>
      <c r="N16507">
        <v>102</v>
      </c>
      <c r="P16507" cm="1">
        <f t="array" ref="P16507">IF(Q16507&gt;0,INDEX(Q16507:Q38231,MATCH(TRUE,INDEX(Q16507:Q38231="",,),0)-1),"")</f>
        <v>9</v>
      </c>
      <c r="Q16507">
        <f t="shared" si="437"/>
        <v>2</v>
      </c>
      <c r="R16507">
        <f t="shared" si="438"/>
        <v>0</v>
      </c>
    </row>
    <row r="16508" spans="1:18" x14ac:dyDescent="0.3">
      <c r="A16508" t="s">
        <v>1111</v>
      </c>
      <c r="B16508" s="1">
        <v>38454</v>
      </c>
      <c r="C16508" t="s">
        <v>1112</v>
      </c>
      <c r="D16508" t="s">
        <v>1166</v>
      </c>
      <c r="E16508" t="s">
        <v>1167</v>
      </c>
      <c r="G16508" s="6" t="s">
        <v>29</v>
      </c>
      <c r="H16508" t="s">
        <v>99</v>
      </c>
      <c r="I16508" t="s">
        <v>26</v>
      </c>
      <c r="J16508" t="s">
        <v>27</v>
      </c>
      <c r="K16508">
        <v>25</v>
      </c>
      <c r="L16508">
        <v>10</v>
      </c>
      <c r="M16508" t="s">
        <v>793</v>
      </c>
      <c r="N16508">
        <v>10</v>
      </c>
      <c r="P16508" cm="1">
        <f t="array" ref="P16508">IF(Q16508&gt;0,INDEX(Q16508:Q38232,MATCH(TRUE,INDEX(Q16508:Q38232="",,),0)-1),"")</f>
        <v>9</v>
      </c>
      <c r="Q16508">
        <f t="shared" si="437"/>
        <v>2</v>
      </c>
      <c r="R16508">
        <f t="shared" si="438"/>
        <v>0</v>
      </c>
    </row>
    <row r="16509" spans="1:18" x14ac:dyDescent="0.3">
      <c r="A16509" t="s">
        <v>1111</v>
      </c>
      <c r="B16509" s="1">
        <v>38454</v>
      </c>
      <c r="C16509" t="s">
        <v>1112</v>
      </c>
      <c r="D16509" t="s">
        <v>1166</v>
      </c>
      <c r="E16509" t="s">
        <v>1167</v>
      </c>
      <c r="G16509" s="6" t="s">
        <v>29</v>
      </c>
      <c r="H16509" t="s">
        <v>63</v>
      </c>
      <c r="I16509" t="s">
        <v>26</v>
      </c>
      <c r="J16509" t="s">
        <v>27</v>
      </c>
      <c r="K16509">
        <v>188</v>
      </c>
      <c r="L16509">
        <v>14.75</v>
      </c>
      <c r="M16509" t="s">
        <v>793</v>
      </c>
      <c r="N16509">
        <v>14.75</v>
      </c>
      <c r="P16509" cm="1">
        <f t="array" ref="P16509">IF(Q16509&gt;0,INDEX(Q16509:Q38233,MATCH(TRUE,INDEX(Q16509:Q38233="",,),0)-1),"")</f>
        <v>9</v>
      </c>
      <c r="Q16509">
        <f t="shared" si="437"/>
        <v>2</v>
      </c>
      <c r="R16509">
        <f t="shared" si="438"/>
        <v>0</v>
      </c>
    </row>
    <row r="16510" spans="1:18" x14ac:dyDescent="0.3">
      <c r="A16510" t="s">
        <v>1111</v>
      </c>
      <c r="B16510" s="1">
        <v>38454</v>
      </c>
      <c r="C16510" t="s">
        <v>1112</v>
      </c>
      <c r="D16510" t="s">
        <v>1166</v>
      </c>
      <c r="E16510" t="s">
        <v>1167</v>
      </c>
      <c r="G16510" s="6" t="s">
        <v>29</v>
      </c>
      <c r="H16510" t="s">
        <v>70</v>
      </c>
      <c r="I16510" t="s">
        <v>26</v>
      </c>
      <c r="J16510" t="s">
        <v>27</v>
      </c>
      <c r="K16510">
        <v>340</v>
      </c>
      <c r="L16510">
        <v>14.5</v>
      </c>
      <c r="M16510" t="s">
        <v>793</v>
      </c>
      <c r="N16510">
        <v>14.5</v>
      </c>
      <c r="P16510" cm="1">
        <f t="array" ref="P16510">IF(Q16510&gt;0,INDEX(Q16510:Q38234,MATCH(TRUE,INDEX(Q16510:Q38234="",,),0)-1),"")</f>
        <v>9</v>
      </c>
      <c r="Q16510">
        <f t="shared" si="437"/>
        <v>2</v>
      </c>
      <c r="R16510">
        <f t="shared" si="438"/>
        <v>0</v>
      </c>
    </row>
    <row r="16511" spans="1:18" x14ac:dyDescent="0.3">
      <c r="A16511" t="s">
        <v>1111</v>
      </c>
      <c r="B16511" s="1">
        <v>38454</v>
      </c>
      <c r="C16511" t="s">
        <v>1112</v>
      </c>
      <c r="D16511" t="s">
        <v>1166</v>
      </c>
      <c r="E16511" t="s">
        <v>1167</v>
      </c>
      <c r="G16511" t="s">
        <v>19</v>
      </c>
      <c r="H16511" t="s">
        <v>194</v>
      </c>
      <c r="I16511" t="s">
        <v>21</v>
      </c>
      <c r="J16511" t="s">
        <v>22</v>
      </c>
      <c r="K16511">
        <v>101.2</v>
      </c>
      <c r="L16511">
        <v>883</v>
      </c>
      <c r="M16511" t="s">
        <v>209</v>
      </c>
      <c r="N16511">
        <v>1376.57</v>
      </c>
      <c r="P16511" cm="1">
        <f t="array" ref="P16511">IF(Q16511&gt;0,INDEX(Q16511:Q38235,MATCH(TRUE,INDEX(Q16511:Q38235="",,),0)-1),"")</f>
        <v>9</v>
      </c>
      <c r="Q16511">
        <f t="shared" si="437"/>
        <v>3</v>
      </c>
      <c r="R16511">
        <f t="shared" si="438"/>
        <v>0</v>
      </c>
    </row>
    <row r="16512" spans="1:18" x14ac:dyDescent="0.3">
      <c r="A16512" t="s">
        <v>1111</v>
      </c>
      <c r="B16512" s="1">
        <v>38454</v>
      </c>
      <c r="C16512" t="s">
        <v>1112</v>
      </c>
      <c r="D16512" t="s">
        <v>1166</v>
      </c>
      <c r="E16512" t="s">
        <v>1167</v>
      </c>
      <c r="G16512" t="s">
        <v>19</v>
      </c>
      <c r="H16512" t="s">
        <v>64</v>
      </c>
      <c r="I16512" t="s">
        <v>26</v>
      </c>
      <c r="J16512" t="s">
        <v>27</v>
      </c>
      <c r="K16512">
        <v>1666</v>
      </c>
      <c r="L16512">
        <v>13</v>
      </c>
      <c r="M16512" t="s">
        <v>209</v>
      </c>
      <c r="N16512">
        <v>35</v>
      </c>
      <c r="P16512" cm="1">
        <f t="array" ref="P16512">IF(Q16512&gt;0,INDEX(Q16512:Q38236,MATCH(TRUE,INDEX(Q16512:Q38236="",,),0)-1),"")</f>
        <v>9</v>
      </c>
      <c r="Q16512">
        <f t="shared" si="437"/>
        <v>3</v>
      </c>
      <c r="R16512">
        <f t="shared" si="438"/>
        <v>0</v>
      </c>
    </row>
    <row r="16513" spans="1:18" x14ac:dyDescent="0.3">
      <c r="A16513" t="s">
        <v>1111</v>
      </c>
      <c r="B16513" s="1">
        <v>38454</v>
      </c>
      <c r="C16513" t="s">
        <v>1112</v>
      </c>
      <c r="D16513" t="s">
        <v>1166</v>
      </c>
      <c r="E16513" t="s">
        <v>1167</v>
      </c>
      <c r="G16513" s="6" t="s">
        <v>29</v>
      </c>
      <c r="H16513" t="s">
        <v>30</v>
      </c>
      <c r="I16513" t="s">
        <v>21</v>
      </c>
      <c r="J16513" t="s">
        <v>22</v>
      </c>
      <c r="K16513">
        <v>19.8</v>
      </c>
      <c r="L16513">
        <v>179</v>
      </c>
      <c r="M16513" t="s">
        <v>209</v>
      </c>
      <c r="N16513">
        <v>179</v>
      </c>
      <c r="P16513" cm="1">
        <f t="array" ref="P16513">IF(Q16513&gt;0,INDEX(Q16513:Q38237,MATCH(TRUE,INDEX(Q16513:Q38237="",,),0)-1),"")</f>
        <v>9</v>
      </c>
      <c r="Q16513">
        <f t="shared" si="437"/>
        <v>3</v>
      </c>
      <c r="R16513">
        <f t="shared" si="438"/>
        <v>0</v>
      </c>
    </row>
    <row r="16514" spans="1:18" x14ac:dyDescent="0.3">
      <c r="A16514" t="s">
        <v>1111</v>
      </c>
      <c r="B16514" s="1">
        <v>38454</v>
      </c>
      <c r="C16514" t="s">
        <v>1112</v>
      </c>
      <c r="D16514" t="s">
        <v>1166</v>
      </c>
      <c r="E16514" t="s">
        <v>1167</v>
      </c>
      <c r="G16514" s="6" t="s">
        <v>29</v>
      </c>
      <c r="H16514" t="s">
        <v>196</v>
      </c>
      <c r="I16514" t="s">
        <v>21</v>
      </c>
      <c r="J16514" t="s">
        <v>22</v>
      </c>
      <c r="K16514">
        <v>16</v>
      </c>
      <c r="L16514">
        <v>245</v>
      </c>
      <c r="M16514" t="s">
        <v>209</v>
      </c>
      <c r="N16514">
        <v>245</v>
      </c>
      <c r="P16514" cm="1">
        <f t="array" ref="P16514">IF(Q16514&gt;0,INDEX(Q16514:Q38238,MATCH(TRUE,INDEX(Q16514:Q38238="",,),0)-1),"")</f>
        <v>9</v>
      </c>
      <c r="Q16514">
        <f t="shared" si="437"/>
        <v>3</v>
      </c>
      <c r="R16514">
        <f t="shared" si="438"/>
        <v>0</v>
      </c>
    </row>
    <row r="16515" spans="1:18" x14ac:dyDescent="0.3">
      <c r="A16515" t="s">
        <v>1111</v>
      </c>
      <c r="B16515" s="1">
        <v>38454</v>
      </c>
      <c r="C16515" t="s">
        <v>1112</v>
      </c>
      <c r="D16515" t="s">
        <v>1166</v>
      </c>
      <c r="E16515" t="s">
        <v>1167</v>
      </c>
      <c r="G16515" s="6" t="s">
        <v>29</v>
      </c>
      <c r="H16515" t="s">
        <v>406</v>
      </c>
      <c r="I16515" t="s">
        <v>21</v>
      </c>
      <c r="J16515" t="s">
        <v>22</v>
      </c>
      <c r="K16515">
        <v>31.9</v>
      </c>
      <c r="L16515">
        <v>91</v>
      </c>
      <c r="M16515" t="s">
        <v>209</v>
      </c>
      <c r="N16515">
        <v>91</v>
      </c>
      <c r="P16515" cm="1">
        <f t="array" ref="P16515">IF(Q16515&gt;0,INDEX(Q16515:Q38239,MATCH(TRUE,INDEX(Q16515:Q38239="",,),0)-1),"")</f>
        <v>9</v>
      </c>
      <c r="Q16515">
        <f t="shared" si="437"/>
        <v>3</v>
      </c>
      <c r="R16515">
        <f t="shared" si="438"/>
        <v>0</v>
      </c>
    </row>
    <row r="16516" spans="1:18" x14ac:dyDescent="0.3">
      <c r="A16516" t="s">
        <v>1111</v>
      </c>
      <c r="B16516" s="1">
        <v>38454</v>
      </c>
      <c r="C16516" t="s">
        <v>1112</v>
      </c>
      <c r="D16516" t="s">
        <v>1166</v>
      </c>
      <c r="E16516" t="s">
        <v>1167</v>
      </c>
      <c r="G16516" s="6" t="s">
        <v>29</v>
      </c>
      <c r="H16516" t="s">
        <v>99</v>
      </c>
      <c r="I16516" t="s">
        <v>21</v>
      </c>
      <c r="J16516" t="s">
        <v>22</v>
      </c>
      <c r="K16516">
        <v>4.8</v>
      </c>
      <c r="L16516">
        <v>129</v>
      </c>
      <c r="M16516" t="s">
        <v>209</v>
      </c>
      <c r="N16516">
        <v>129</v>
      </c>
      <c r="P16516" cm="1">
        <f t="array" ref="P16516">IF(Q16516&gt;0,INDEX(Q16516:Q38240,MATCH(TRUE,INDEX(Q16516:Q38240="",,),0)-1),"")</f>
        <v>9</v>
      </c>
      <c r="Q16516">
        <f t="shared" si="437"/>
        <v>3</v>
      </c>
      <c r="R16516">
        <f t="shared" si="438"/>
        <v>0</v>
      </c>
    </row>
    <row r="16517" spans="1:18" x14ac:dyDescent="0.3">
      <c r="A16517" t="s">
        <v>1111</v>
      </c>
      <c r="B16517" s="1">
        <v>38454</v>
      </c>
      <c r="C16517" t="s">
        <v>1112</v>
      </c>
      <c r="D16517" t="s">
        <v>1166</v>
      </c>
      <c r="E16517" t="s">
        <v>1167</v>
      </c>
      <c r="G16517" s="6" t="s">
        <v>29</v>
      </c>
      <c r="H16517" t="s">
        <v>154</v>
      </c>
      <c r="I16517" t="s">
        <v>21</v>
      </c>
      <c r="J16517" t="s">
        <v>22</v>
      </c>
      <c r="K16517">
        <v>2.2999999999999998</v>
      </c>
      <c r="L16517">
        <v>102</v>
      </c>
      <c r="M16517" t="s">
        <v>209</v>
      </c>
      <c r="N16517">
        <v>102</v>
      </c>
      <c r="P16517" cm="1">
        <f t="array" ref="P16517">IF(Q16517&gt;0,INDEX(Q16517:Q38241,MATCH(TRUE,INDEX(Q16517:Q38241="",,),0)-1),"")</f>
        <v>9</v>
      </c>
      <c r="Q16517">
        <f t="shared" si="437"/>
        <v>3</v>
      </c>
      <c r="R16517">
        <f t="shared" si="438"/>
        <v>0</v>
      </c>
    </row>
    <row r="16518" spans="1:18" x14ac:dyDescent="0.3">
      <c r="A16518" t="s">
        <v>1111</v>
      </c>
      <c r="B16518" s="1">
        <v>38454</v>
      </c>
      <c r="C16518" t="s">
        <v>1112</v>
      </c>
      <c r="D16518" t="s">
        <v>1166</v>
      </c>
      <c r="E16518" t="s">
        <v>1167</v>
      </c>
      <c r="G16518" s="6" t="s">
        <v>29</v>
      </c>
      <c r="H16518" t="s">
        <v>99</v>
      </c>
      <c r="I16518" t="s">
        <v>26</v>
      </c>
      <c r="J16518" t="s">
        <v>27</v>
      </c>
      <c r="K16518">
        <v>25</v>
      </c>
      <c r="L16518">
        <v>10</v>
      </c>
      <c r="M16518" t="s">
        <v>209</v>
      </c>
      <c r="N16518">
        <v>10</v>
      </c>
      <c r="P16518" cm="1">
        <f t="array" ref="P16518">IF(Q16518&gt;0,INDEX(Q16518:Q38242,MATCH(TRUE,INDEX(Q16518:Q38242="",,),0)-1),"")</f>
        <v>9</v>
      </c>
      <c r="Q16518">
        <f t="shared" si="437"/>
        <v>3</v>
      </c>
      <c r="R16518">
        <f t="shared" si="438"/>
        <v>0</v>
      </c>
    </row>
    <row r="16519" spans="1:18" x14ac:dyDescent="0.3">
      <c r="A16519" t="s">
        <v>1111</v>
      </c>
      <c r="B16519" s="1">
        <v>38454</v>
      </c>
      <c r="C16519" t="s">
        <v>1112</v>
      </c>
      <c r="D16519" t="s">
        <v>1166</v>
      </c>
      <c r="E16519" t="s">
        <v>1167</v>
      </c>
      <c r="G16519" s="6" t="s">
        <v>29</v>
      </c>
      <c r="H16519" t="s">
        <v>63</v>
      </c>
      <c r="I16519" t="s">
        <v>26</v>
      </c>
      <c r="J16519" t="s">
        <v>27</v>
      </c>
      <c r="K16519">
        <v>188</v>
      </c>
      <c r="L16519">
        <v>14.75</v>
      </c>
      <c r="M16519" t="s">
        <v>209</v>
      </c>
      <c r="N16519">
        <v>14.75</v>
      </c>
      <c r="P16519" cm="1">
        <f t="array" ref="P16519">IF(Q16519&gt;0,INDEX(Q16519:Q38243,MATCH(TRUE,INDEX(Q16519:Q38243="",,),0)-1),"")</f>
        <v>9</v>
      </c>
      <c r="Q16519">
        <f t="shared" si="437"/>
        <v>3</v>
      </c>
      <c r="R16519">
        <f t="shared" si="438"/>
        <v>0</v>
      </c>
    </row>
    <row r="16520" spans="1:18" x14ac:dyDescent="0.3">
      <c r="A16520" t="s">
        <v>1111</v>
      </c>
      <c r="B16520" s="1">
        <v>38454</v>
      </c>
      <c r="C16520" t="s">
        <v>1112</v>
      </c>
      <c r="D16520" t="s">
        <v>1166</v>
      </c>
      <c r="E16520" t="s">
        <v>1167</v>
      </c>
      <c r="G16520" s="6" t="s">
        <v>29</v>
      </c>
      <c r="H16520" t="s">
        <v>70</v>
      </c>
      <c r="I16520" t="s">
        <v>26</v>
      </c>
      <c r="J16520" t="s">
        <v>27</v>
      </c>
      <c r="K16520">
        <v>340</v>
      </c>
      <c r="L16520">
        <v>14.5</v>
      </c>
      <c r="M16520" t="s">
        <v>209</v>
      </c>
      <c r="N16520">
        <v>14.5</v>
      </c>
      <c r="P16520" cm="1">
        <f t="array" ref="P16520">IF(Q16520&gt;0,INDEX(Q16520:Q38244,MATCH(TRUE,INDEX(Q16520:Q38244="",,),0)-1),"")</f>
        <v>9</v>
      </c>
      <c r="Q16520">
        <f t="shared" si="437"/>
        <v>3</v>
      </c>
      <c r="R16520">
        <f t="shared" si="438"/>
        <v>0</v>
      </c>
    </row>
    <row r="16521" spans="1:18" x14ac:dyDescent="0.3">
      <c r="A16521" t="s">
        <v>1111</v>
      </c>
      <c r="B16521" s="1">
        <v>38454</v>
      </c>
      <c r="C16521" t="s">
        <v>1112</v>
      </c>
      <c r="D16521" t="s">
        <v>1166</v>
      </c>
      <c r="E16521" t="s">
        <v>1167</v>
      </c>
      <c r="G16521" t="s">
        <v>19</v>
      </c>
      <c r="H16521" t="s">
        <v>194</v>
      </c>
      <c r="I16521" t="s">
        <v>21</v>
      </c>
      <c r="J16521" t="s">
        <v>22</v>
      </c>
      <c r="K16521">
        <v>101.2</v>
      </c>
      <c r="L16521">
        <v>883</v>
      </c>
      <c r="M16521" t="s">
        <v>417</v>
      </c>
      <c r="N16521">
        <v>1100</v>
      </c>
      <c r="P16521" cm="1">
        <f t="array" ref="P16521">IF(Q16521&gt;0,INDEX(Q16521:Q38245,MATCH(TRUE,INDEX(Q16521:Q38245="",,),0)-1),"")</f>
        <v>9</v>
      </c>
      <c r="Q16521">
        <f t="shared" si="437"/>
        <v>4</v>
      </c>
      <c r="R16521">
        <f t="shared" si="438"/>
        <v>0</v>
      </c>
    </row>
    <row r="16522" spans="1:18" x14ac:dyDescent="0.3">
      <c r="A16522" t="s">
        <v>1111</v>
      </c>
      <c r="B16522" s="1">
        <v>38454</v>
      </c>
      <c r="C16522" t="s">
        <v>1112</v>
      </c>
      <c r="D16522" t="s">
        <v>1166</v>
      </c>
      <c r="E16522" t="s">
        <v>1167</v>
      </c>
      <c r="G16522" t="s">
        <v>19</v>
      </c>
      <c r="H16522" t="s">
        <v>64</v>
      </c>
      <c r="I16522" t="s">
        <v>26</v>
      </c>
      <c r="J16522" t="s">
        <v>27</v>
      </c>
      <c r="K16522">
        <v>1666</v>
      </c>
      <c r="L16522">
        <v>13</v>
      </c>
      <c r="M16522" t="s">
        <v>417</v>
      </c>
      <c r="N16522">
        <v>38.5</v>
      </c>
      <c r="P16522" cm="1">
        <f t="array" ref="P16522">IF(Q16522&gt;0,INDEX(Q16522:Q38246,MATCH(TRUE,INDEX(Q16522:Q38246="",,),0)-1),"")</f>
        <v>9</v>
      </c>
      <c r="Q16522">
        <f t="shared" si="437"/>
        <v>4</v>
      </c>
      <c r="R16522">
        <f t="shared" si="438"/>
        <v>0</v>
      </c>
    </row>
    <row r="16523" spans="1:18" x14ac:dyDescent="0.3">
      <c r="A16523" t="s">
        <v>1111</v>
      </c>
      <c r="B16523" s="1">
        <v>38454</v>
      </c>
      <c r="C16523" t="s">
        <v>1112</v>
      </c>
      <c r="D16523" t="s">
        <v>1166</v>
      </c>
      <c r="E16523" t="s">
        <v>1167</v>
      </c>
      <c r="G16523" s="6" t="s">
        <v>29</v>
      </c>
      <c r="H16523" t="s">
        <v>30</v>
      </c>
      <c r="I16523" t="s">
        <v>21</v>
      </c>
      <c r="J16523" t="s">
        <v>22</v>
      </c>
      <c r="K16523">
        <v>19.8</v>
      </c>
      <c r="L16523">
        <v>179</v>
      </c>
      <c r="M16523" t="s">
        <v>417</v>
      </c>
      <c r="N16523">
        <v>179</v>
      </c>
      <c r="P16523" cm="1">
        <f t="array" ref="P16523">IF(Q16523&gt;0,INDEX(Q16523:Q38247,MATCH(TRUE,INDEX(Q16523:Q38247="",,),0)-1),"")</f>
        <v>9</v>
      </c>
      <c r="Q16523">
        <f t="shared" si="437"/>
        <v>4</v>
      </c>
      <c r="R16523">
        <f t="shared" si="438"/>
        <v>0</v>
      </c>
    </row>
    <row r="16524" spans="1:18" x14ac:dyDescent="0.3">
      <c r="A16524" t="s">
        <v>1111</v>
      </c>
      <c r="B16524" s="1">
        <v>38454</v>
      </c>
      <c r="C16524" t="s">
        <v>1112</v>
      </c>
      <c r="D16524" t="s">
        <v>1166</v>
      </c>
      <c r="E16524" t="s">
        <v>1167</v>
      </c>
      <c r="G16524" s="6" t="s">
        <v>29</v>
      </c>
      <c r="H16524" t="s">
        <v>196</v>
      </c>
      <c r="I16524" t="s">
        <v>21</v>
      </c>
      <c r="J16524" t="s">
        <v>22</v>
      </c>
      <c r="K16524">
        <v>16</v>
      </c>
      <c r="L16524">
        <v>245</v>
      </c>
      <c r="M16524" t="s">
        <v>417</v>
      </c>
      <c r="N16524">
        <v>245</v>
      </c>
      <c r="P16524" cm="1">
        <f t="array" ref="P16524">IF(Q16524&gt;0,INDEX(Q16524:Q38248,MATCH(TRUE,INDEX(Q16524:Q38248="",,),0)-1),"")</f>
        <v>9</v>
      </c>
      <c r="Q16524">
        <f t="shared" si="437"/>
        <v>4</v>
      </c>
      <c r="R16524">
        <f t="shared" si="438"/>
        <v>0</v>
      </c>
    </row>
    <row r="16525" spans="1:18" x14ac:dyDescent="0.3">
      <c r="A16525" t="s">
        <v>1111</v>
      </c>
      <c r="B16525" s="1">
        <v>38454</v>
      </c>
      <c r="C16525" t="s">
        <v>1112</v>
      </c>
      <c r="D16525" t="s">
        <v>1166</v>
      </c>
      <c r="E16525" t="s">
        <v>1167</v>
      </c>
      <c r="G16525" s="6" t="s">
        <v>29</v>
      </c>
      <c r="H16525" t="s">
        <v>406</v>
      </c>
      <c r="I16525" t="s">
        <v>21</v>
      </c>
      <c r="J16525" t="s">
        <v>22</v>
      </c>
      <c r="K16525">
        <v>31.9</v>
      </c>
      <c r="L16525">
        <v>91</v>
      </c>
      <c r="M16525" t="s">
        <v>417</v>
      </c>
      <c r="N16525">
        <v>91</v>
      </c>
      <c r="P16525" cm="1">
        <f t="array" ref="P16525">IF(Q16525&gt;0,INDEX(Q16525:Q38249,MATCH(TRUE,INDEX(Q16525:Q38249="",,),0)-1),"")</f>
        <v>9</v>
      </c>
      <c r="Q16525">
        <f t="shared" si="437"/>
        <v>4</v>
      </c>
      <c r="R16525">
        <f t="shared" si="438"/>
        <v>0</v>
      </c>
    </row>
    <row r="16526" spans="1:18" x14ac:dyDescent="0.3">
      <c r="A16526" t="s">
        <v>1111</v>
      </c>
      <c r="B16526" s="1">
        <v>38454</v>
      </c>
      <c r="C16526" t="s">
        <v>1112</v>
      </c>
      <c r="D16526" t="s">
        <v>1166</v>
      </c>
      <c r="E16526" t="s">
        <v>1167</v>
      </c>
      <c r="G16526" s="6" t="s">
        <v>29</v>
      </c>
      <c r="H16526" t="s">
        <v>99</v>
      </c>
      <c r="I16526" t="s">
        <v>21</v>
      </c>
      <c r="J16526" t="s">
        <v>22</v>
      </c>
      <c r="K16526">
        <v>4.8</v>
      </c>
      <c r="L16526">
        <v>129</v>
      </c>
      <c r="M16526" t="s">
        <v>417</v>
      </c>
      <c r="N16526">
        <v>129</v>
      </c>
      <c r="P16526" cm="1">
        <f t="array" ref="P16526">IF(Q16526&gt;0,INDEX(Q16526:Q38250,MATCH(TRUE,INDEX(Q16526:Q38250="",,),0)-1),"")</f>
        <v>9</v>
      </c>
      <c r="Q16526">
        <f t="shared" si="437"/>
        <v>4</v>
      </c>
      <c r="R16526">
        <f t="shared" si="438"/>
        <v>0</v>
      </c>
    </row>
    <row r="16527" spans="1:18" x14ac:dyDescent="0.3">
      <c r="A16527" t="s">
        <v>1111</v>
      </c>
      <c r="B16527" s="1">
        <v>38454</v>
      </c>
      <c r="C16527" t="s">
        <v>1112</v>
      </c>
      <c r="D16527" t="s">
        <v>1166</v>
      </c>
      <c r="E16527" t="s">
        <v>1167</v>
      </c>
      <c r="G16527" s="6" t="s">
        <v>29</v>
      </c>
      <c r="H16527" t="s">
        <v>154</v>
      </c>
      <c r="I16527" t="s">
        <v>21</v>
      </c>
      <c r="J16527" t="s">
        <v>22</v>
      </c>
      <c r="K16527">
        <v>2.2999999999999998</v>
      </c>
      <c r="L16527">
        <v>102</v>
      </c>
      <c r="M16527" t="s">
        <v>417</v>
      </c>
      <c r="N16527">
        <v>102</v>
      </c>
      <c r="P16527" cm="1">
        <f t="array" ref="P16527">IF(Q16527&gt;0,INDEX(Q16527:Q38251,MATCH(TRUE,INDEX(Q16527:Q38251="",,),0)-1),"")</f>
        <v>9</v>
      </c>
      <c r="Q16527">
        <f t="shared" si="437"/>
        <v>4</v>
      </c>
      <c r="R16527">
        <f t="shared" si="438"/>
        <v>0</v>
      </c>
    </row>
    <row r="16528" spans="1:18" x14ac:dyDescent="0.3">
      <c r="A16528" t="s">
        <v>1111</v>
      </c>
      <c r="B16528" s="1">
        <v>38454</v>
      </c>
      <c r="C16528" t="s">
        <v>1112</v>
      </c>
      <c r="D16528" t="s">
        <v>1166</v>
      </c>
      <c r="E16528" t="s">
        <v>1167</v>
      </c>
      <c r="G16528" s="6" t="s">
        <v>29</v>
      </c>
      <c r="H16528" t="s">
        <v>99</v>
      </c>
      <c r="I16528" t="s">
        <v>26</v>
      </c>
      <c r="J16528" t="s">
        <v>27</v>
      </c>
      <c r="K16528">
        <v>25</v>
      </c>
      <c r="L16528">
        <v>10</v>
      </c>
      <c r="M16528" t="s">
        <v>417</v>
      </c>
      <c r="N16528">
        <v>10</v>
      </c>
      <c r="P16528" cm="1">
        <f t="array" ref="P16528">IF(Q16528&gt;0,INDEX(Q16528:Q38252,MATCH(TRUE,INDEX(Q16528:Q38252="",,),0)-1),"")</f>
        <v>9</v>
      </c>
      <c r="Q16528">
        <f t="shared" si="437"/>
        <v>4</v>
      </c>
      <c r="R16528">
        <f t="shared" si="438"/>
        <v>0</v>
      </c>
    </row>
    <row r="16529" spans="1:18" x14ac:dyDescent="0.3">
      <c r="A16529" t="s">
        <v>1111</v>
      </c>
      <c r="B16529" s="1">
        <v>38454</v>
      </c>
      <c r="C16529" t="s">
        <v>1112</v>
      </c>
      <c r="D16529" t="s">
        <v>1166</v>
      </c>
      <c r="E16529" t="s">
        <v>1167</v>
      </c>
      <c r="G16529" s="6" t="s">
        <v>29</v>
      </c>
      <c r="H16529" t="s">
        <v>63</v>
      </c>
      <c r="I16529" t="s">
        <v>26</v>
      </c>
      <c r="J16529" t="s">
        <v>27</v>
      </c>
      <c r="K16529">
        <v>188</v>
      </c>
      <c r="L16529">
        <v>14.75</v>
      </c>
      <c r="M16529" t="s">
        <v>417</v>
      </c>
      <c r="N16529">
        <v>14.75</v>
      </c>
      <c r="P16529" cm="1">
        <f t="array" ref="P16529">IF(Q16529&gt;0,INDEX(Q16529:Q38253,MATCH(TRUE,INDEX(Q16529:Q38253="",,),0)-1),"")</f>
        <v>9</v>
      </c>
      <c r="Q16529">
        <f t="shared" si="437"/>
        <v>4</v>
      </c>
      <c r="R16529">
        <f t="shared" si="438"/>
        <v>0</v>
      </c>
    </row>
    <row r="16530" spans="1:18" x14ac:dyDescent="0.3">
      <c r="A16530" t="s">
        <v>1111</v>
      </c>
      <c r="B16530" s="1">
        <v>38454</v>
      </c>
      <c r="C16530" t="s">
        <v>1112</v>
      </c>
      <c r="D16530" t="s">
        <v>1166</v>
      </c>
      <c r="E16530" t="s">
        <v>1167</v>
      </c>
      <c r="G16530" s="6" t="s">
        <v>29</v>
      </c>
      <c r="H16530" t="s">
        <v>70</v>
      </c>
      <c r="I16530" t="s">
        <v>26</v>
      </c>
      <c r="J16530" t="s">
        <v>27</v>
      </c>
      <c r="K16530">
        <v>340</v>
      </c>
      <c r="L16530">
        <v>14.5</v>
      </c>
      <c r="M16530" t="s">
        <v>417</v>
      </c>
      <c r="N16530">
        <v>14.5</v>
      </c>
      <c r="P16530" cm="1">
        <f t="array" ref="P16530">IF(Q16530&gt;0,INDEX(Q16530:Q38254,MATCH(TRUE,INDEX(Q16530:Q38254="",,),0)-1),"")</f>
        <v>9</v>
      </c>
      <c r="Q16530">
        <f t="shared" si="437"/>
        <v>4</v>
      </c>
      <c r="R16530">
        <f t="shared" si="438"/>
        <v>0</v>
      </c>
    </row>
    <row r="16531" spans="1:18" x14ac:dyDescent="0.3">
      <c r="A16531" t="s">
        <v>1111</v>
      </c>
      <c r="B16531" s="1">
        <v>38454</v>
      </c>
      <c r="C16531" t="s">
        <v>1112</v>
      </c>
      <c r="D16531" t="s">
        <v>1166</v>
      </c>
      <c r="E16531" t="s">
        <v>1167</v>
      </c>
      <c r="G16531" t="s">
        <v>19</v>
      </c>
      <c r="H16531" t="s">
        <v>194</v>
      </c>
      <c r="I16531" t="s">
        <v>21</v>
      </c>
      <c r="J16531" t="s">
        <v>22</v>
      </c>
      <c r="K16531">
        <v>101.2</v>
      </c>
      <c r="L16531">
        <v>883</v>
      </c>
      <c r="M16531" t="s">
        <v>1117</v>
      </c>
      <c r="N16531">
        <v>1026.29</v>
      </c>
      <c r="P16531" cm="1">
        <f t="array" ref="P16531">IF(Q16531&gt;0,INDEX(Q16531:Q38255,MATCH(TRUE,INDEX(Q16531:Q38255="",,),0)-1),"")</f>
        <v>9</v>
      </c>
      <c r="Q16531">
        <f t="shared" si="437"/>
        <v>5</v>
      </c>
      <c r="R16531">
        <f t="shared" si="438"/>
        <v>0</v>
      </c>
    </row>
    <row r="16532" spans="1:18" x14ac:dyDescent="0.3">
      <c r="A16532" t="s">
        <v>1111</v>
      </c>
      <c r="B16532" s="1">
        <v>38454</v>
      </c>
      <c r="C16532" t="s">
        <v>1112</v>
      </c>
      <c r="D16532" t="s">
        <v>1166</v>
      </c>
      <c r="E16532" t="s">
        <v>1167</v>
      </c>
      <c r="G16532" t="s">
        <v>19</v>
      </c>
      <c r="H16532" t="s">
        <v>64</v>
      </c>
      <c r="I16532" t="s">
        <v>26</v>
      </c>
      <c r="J16532" t="s">
        <v>27</v>
      </c>
      <c r="K16532">
        <v>1666</v>
      </c>
      <c r="L16532">
        <v>13</v>
      </c>
      <c r="M16532" t="s">
        <v>1117</v>
      </c>
      <c r="N16532">
        <v>39.229999999999997</v>
      </c>
      <c r="P16532" cm="1">
        <f t="array" ref="P16532">IF(Q16532&gt;0,INDEX(Q16532:Q38256,MATCH(TRUE,INDEX(Q16532:Q38256="",,),0)-1),"")</f>
        <v>9</v>
      </c>
      <c r="Q16532">
        <f t="shared" si="437"/>
        <v>5</v>
      </c>
      <c r="R16532">
        <f t="shared" si="438"/>
        <v>0</v>
      </c>
    </row>
    <row r="16533" spans="1:18" x14ac:dyDescent="0.3">
      <c r="A16533" t="s">
        <v>1111</v>
      </c>
      <c r="B16533" s="1">
        <v>38454</v>
      </c>
      <c r="C16533" t="s">
        <v>1112</v>
      </c>
      <c r="D16533" t="s">
        <v>1166</v>
      </c>
      <c r="E16533" t="s">
        <v>1167</v>
      </c>
      <c r="G16533" s="6" t="s">
        <v>29</v>
      </c>
      <c r="H16533" t="s">
        <v>30</v>
      </c>
      <c r="I16533" t="s">
        <v>21</v>
      </c>
      <c r="J16533" t="s">
        <v>22</v>
      </c>
      <c r="K16533">
        <v>19.8</v>
      </c>
      <c r="L16533">
        <v>179</v>
      </c>
      <c r="M16533" t="s">
        <v>1117</v>
      </c>
      <c r="N16533">
        <v>179</v>
      </c>
      <c r="P16533" cm="1">
        <f t="array" ref="P16533">IF(Q16533&gt;0,INDEX(Q16533:Q38257,MATCH(TRUE,INDEX(Q16533:Q38257="",,),0)-1),"")</f>
        <v>9</v>
      </c>
      <c r="Q16533">
        <f t="shared" si="437"/>
        <v>5</v>
      </c>
      <c r="R16533">
        <f t="shared" si="438"/>
        <v>0</v>
      </c>
    </row>
    <row r="16534" spans="1:18" x14ac:dyDescent="0.3">
      <c r="A16534" t="s">
        <v>1111</v>
      </c>
      <c r="B16534" s="1">
        <v>38454</v>
      </c>
      <c r="C16534" t="s">
        <v>1112</v>
      </c>
      <c r="D16534" t="s">
        <v>1166</v>
      </c>
      <c r="E16534" t="s">
        <v>1167</v>
      </c>
      <c r="G16534" s="6" t="s">
        <v>29</v>
      </c>
      <c r="H16534" t="s">
        <v>196</v>
      </c>
      <c r="I16534" t="s">
        <v>21</v>
      </c>
      <c r="J16534" t="s">
        <v>22</v>
      </c>
      <c r="K16534">
        <v>16</v>
      </c>
      <c r="L16534">
        <v>245</v>
      </c>
      <c r="M16534" t="s">
        <v>1117</v>
      </c>
      <c r="N16534">
        <v>245</v>
      </c>
      <c r="P16534" cm="1">
        <f t="array" ref="P16534">IF(Q16534&gt;0,INDEX(Q16534:Q38258,MATCH(TRUE,INDEX(Q16534:Q38258="",,),0)-1),"")</f>
        <v>9</v>
      </c>
      <c r="Q16534">
        <f t="shared" si="437"/>
        <v>5</v>
      </c>
      <c r="R16534">
        <f t="shared" si="438"/>
        <v>0</v>
      </c>
    </row>
    <row r="16535" spans="1:18" x14ac:dyDescent="0.3">
      <c r="A16535" t="s">
        <v>1111</v>
      </c>
      <c r="B16535" s="1">
        <v>38454</v>
      </c>
      <c r="C16535" t="s">
        <v>1112</v>
      </c>
      <c r="D16535" t="s">
        <v>1166</v>
      </c>
      <c r="E16535" t="s">
        <v>1167</v>
      </c>
      <c r="G16535" s="6" t="s">
        <v>29</v>
      </c>
      <c r="H16535" t="s">
        <v>406</v>
      </c>
      <c r="I16535" t="s">
        <v>21</v>
      </c>
      <c r="J16535" t="s">
        <v>22</v>
      </c>
      <c r="K16535">
        <v>31.9</v>
      </c>
      <c r="L16535">
        <v>91</v>
      </c>
      <c r="M16535" t="s">
        <v>1117</v>
      </c>
      <c r="N16535">
        <v>91</v>
      </c>
      <c r="P16535" cm="1">
        <f t="array" ref="P16535">IF(Q16535&gt;0,INDEX(Q16535:Q38259,MATCH(TRUE,INDEX(Q16535:Q38259="",,),0)-1),"")</f>
        <v>9</v>
      </c>
      <c r="Q16535">
        <f t="shared" si="437"/>
        <v>5</v>
      </c>
      <c r="R16535">
        <f t="shared" si="438"/>
        <v>0</v>
      </c>
    </row>
    <row r="16536" spans="1:18" x14ac:dyDescent="0.3">
      <c r="A16536" t="s">
        <v>1111</v>
      </c>
      <c r="B16536" s="1">
        <v>38454</v>
      </c>
      <c r="C16536" t="s">
        <v>1112</v>
      </c>
      <c r="D16536" t="s">
        <v>1166</v>
      </c>
      <c r="E16536" t="s">
        <v>1167</v>
      </c>
      <c r="G16536" s="6" t="s">
        <v>29</v>
      </c>
      <c r="H16536" t="s">
        <v>99</v>
      </c>
      <c r="I16536" t="s">
        <v>21</v>
      </c>
      <c r="J16536" t="s">
        <v>22</v>
      </c>
      <c r="K16536">
        <v>4.8</v>
      </c>
      <c r="L16536">
        <v>129</v>
      </c>
      <c r="M16536" t="s">
        <v>1117</v>
      </c>
      <c r="N16536">
        <v>129</v>
      </c>
      <c r="P16536" cm="1">
        <f t="array" ref="P16536">IF(Q16536&gt;0,INDEX(Q16536:Q38260,MATCH(TRUE,INDEX(Q16536:Q38260="",,),0)-1),"")</f>
        <v>9</v>
      </c>
      <c r="Q16536">
        <f t="shared" si="437"/>
        <v>5</v>
      </c>
      <c r="R16536">
        <f t="shared" si="438"/>
        <v>0</v>
      </c>
    </row>
    <row r="16537" spans="1:18" x14ac:dyDescent="0.3">
      <c r="A16537" t="s">
        <v>1111</v>
      </c>
      <c r="B16537" s="1">
        <v>38454</v>
      </c>
      <c r="C16537" t="s">
        <v>1112</v>
      </c>
      <c r="D16537" t="s">
        <v>1166</v>
      </c>
      <c r="E16537" t="s">
        <v>1167</v>
      </c>
      <c r="G16537" s="6" t="s">
        <v>29</v>
      </c>
      <c r="H16537" t="s">
        <v>154</v>
      </c>
      <c r="I16537" t="s">
        <v>21</v>
      </c>
      <c r="J16537" t="s">
        <v>22</v>
      </c>
      <c r="K16537">
        <v>2.2999999999999998</v>
      </c>
      <c r="L16537">
        <v>102</v>
      </c>
      <c r="M16537" t="s">
        <v>1117</v>
      </c>
      <c r="N16537">
        <v>102</v>
      </c>
      <c r="P16537" cm="1">
        <f t="array" ref="P16537">IF(Q16537&gt;0,INDEX(Q16537:Q38261,MATCH(TRUE,INDEX(Q16537:Q38261="",,),0)-1),"")</f>
        <v>9</v>
      </c>
      <c r="Q16537">
        <f t="shared" si="437"/>
        <v>5</v>
      </c>
      <c r="R16537">
        <f t="shared" si="438"/>
        <v>0</v>
      </c>
    </row>
    <row r="16538" spans="1:18" x14ac:dyDescent="0.3">
      <c r="A16538" t="s">
        <v>1111</v>
      </c>
      <c r="B16538" s="1">
        <v>38454</v>
      </c>
      <c r="C16538" t="s">
        <v>1112</v>
      </c>
      <c r="D16538" t="s">
        <v>1166</v>
      </c>
      <c r="E16538" t="s">
        <v>1167</v>
      </c>
      <c r="G16538" s="6" t="s">
        <v>29</v>
      </c>
      <c r="H16538" t="s">
        <v>99</v>
      </c>
      <c r="I16538" t="s">
        <v>26</v>
      </c>
      <c r="J16538" t="s">
        <v>27</v>
      </c>
      <c r="K16538">
        <v>25</v>
      </c>
      <c r="L16538">
        <v>10</v>
      </c>
      <c r="M16538" t="s">
        <v>1117</v>
      </c>
      <c r="N16538">
        <v>10</v>
      </c>
      <c r="P16538" cm="1">
        <f t="array" ref="P16538">IF(Q16538&gt;0,INDEX(Q16538:Q38262,MATCH(TRUE,INDEX(Q16538:Q38262="",,),0)-1),"")</f>
        <v>9</v>
      </c>
      <c r="Q16538">
        <f t="shared" si="437"/>
        <v>5</v>
      </c>
      <c r="R16538">
        <f t="shared" si="438"/>
        <v>0</v>
      </c>
    </row>
    <row r="16539" spans="1:18" x14ac:dyDescent="0.3">
      <c r="A16539" t="s">
        <v>1111</v>
      </c>
      <c r="B16539" s="1">
        <v>38454</v>
      </c>
      <c r="C16539" t="s">
        <v>1112</v>
      </c>
      <c r="D16539" t="s">
        <v>1166</v>
      </c>
      <c r="E16539" t="s">
        <v>1167</v>
      </c>
      <c r="G16539" s="6" t="s">
        <v>29</v>
      </c>
      <c r="H16539" t="s">
        <v>63</v>
      </c>
      <c r="I16539" t="s">
        <v>26</v>
      </c>
      <c r="J16539" t="s">
        <v>27</v>
      </c>
      <c r="K16539">
        <v>188</v>
      </c>
      <c r="L16539">
        <v>14.75</v>
      </c>
      <c r="M16539" t="s">
        <v>1117</v>
      </c>
      <c r="N16539">
        <v>14.75</v>
      </c>
      <c r="P16539" cm="1">
        <f t="array" ref="P16539">IF(Q16539&gt;0,INDEX(Q16539:Q38263,MATCH(TRUE,INDEX(Q16539:Q38263="",,),0)-1),"")</f>
        <v>9</v>
      </c>
      <c r="Q16539">
        <f t="shared" si="437"/>
        <v>5</v>
      </c>
      <c r="R16539">
        <f t="shared" si="438"/>
        <v>0</v>
      </c>
    </row>
    <row r="16540" spans="1:18" x14ac:dyDescent="0.3">
      <c r="A16540" t="s">
        <v>1111</v>
      </c>
      <c r="B16540" s="1">
        <v>38454</v>
      </c>
      <c r="C16540" t="s">
        <v>1112</v>
      </c>
      <c r="D16540" t="s">
        <v>1166</v>
      </c>
      <c r="E16540" t="s">
        <v>1167</v>
      </c>
      <c r="G16540" s="6" t="s">
        <v>29</v>
      </c>
      <c r="H16540" t="s">
        <v>70</v>
      </c>
      <c r="I16540" t="s">
        <v>26</v>
      </c>
      <c r="J16540" t="s">
        <v>27</v>
      </c>
      <c r="K16540">
        <v>340</v>
      </c>
      <c r="L16540">
        <v>14.5</v>
      </c>
      <c r="M16540" t="s">
        <v>1117</v>
      </c>
      <c r="N16540">
        <v>14.5</v>
      </c>
      <c r="P16540" cm="1">
        <f t="array" ref="P16540">IF(Q16540&gt;0,INDEX(Q16540:Q38264,MATCH(TRUE,INDEX(Q16540:Q38264="",,),0)-1),"")</f>
        <v>9</v>
      </c>
      <c r="Q16540">
        <f t="shared" si="437"/>
        <v>5</v>
      </c>
      <c r="R16540">
        <f t="shared" si="438"/>
        <v>0</v>
      </c>
    </row>
    <row r="16541" spans="1:18" x14ac:dyDescent="0.3">
      <c r="A16541" t="s">
        <v>1111</v>
      </c>
      <c r="B16541" s="1">
        <v>38454</v>
      </c>
      <c r="C16541" t="s">
        <v>1112</v>
      </c>
      <c r="D16541" t="s">
        <v>1166</v>
      </c>
      <c r="E16541" t="s">
        <v>1167</v>
      </c>
      <c r="G16541" t="s">
        <v>19</v>
      </c>
      <c r="H16541" t="s">
        <v>194</v>
      </c>
      <c r="I16541" t="s">
        <v>21</v>
      </c>
      <c r="J16541" t="s">
        <v>22</v>
      </c>
      <c r="K16541">
        <v>101.2</v>
      </c>
      <c r="L16541">
        <v>883</v>
      </c>
      <c r="M16541" t="s">
        <v>1130</v>
      </c>
      <c r="N16541">
        <v>1000</v>
      </c>
      <c r="P16541" cm="1">
        <f t="array" ref="P16541">IF(Q16541&gt;0,INDEX(Q16541:Q38265,MATCH(TRUE,INDEX(Q16541:Q38265="",,),0)-1),"")</f>
        <v>9</v>
      </c>
      <c r="Q16541">
        <f t="shared" si="437"/>
        <v>6</v>
      </c>
      <c r="R16541">
        <f t="shared" si="438"/>
        <v>0</v>
      </c>
    </row>
    <row r="16542" spans="1:18" x14ac:dyDescent="0.3">
      <c r="A16542" t="s">
        <v>1111</v>
      </c>
      <c r="B16542" s="1">
        <v>38454</v>
      </c>
      <c r="C16542" t="s">
        <v>1112</v>
      </c>
      <c r="D16542" t="s">
        <v>1166</v>
      </c>
      <c r="E16542" t="s">
        <v>1167</v>
      </c>
      <c r="G16542" t="s">
        <v>19</v>
      </c>
      <c r="H16542" t="s">
        <v>64</v>
      </c>
      <c r="I16542" t="s">
        <v>26</v>
      </c>
      <c r="J16542" t="s">
        <v>27</v>
      </c>
      <c r="K16542">
        <v>1666</v>
      </c>
      <c r="L16542">
        <v>13</v>
      </c>
      <c r="M16542" t="s">
        <v>1130</v>
      </c>
      <c r="N16542">
        <v>34</v>
      </c>
      <c r="P16542" cm="1">
        <f t="array" ref="P16542">IF(Q16542&gt;0,INDEX(Q16542:Q38266,MATCH(TRUE,INDEX(Q16542:Q38266="",,),0)-1),"")</f>
        <v>9</v>
      </c>
      <c r="Q16542">
        <f t="shared" si="437"/>
        <v>6</v>
      </c>
      <c r="R16542">
        <f t="shared" si="438"/>
        <v>0</v>
      </c>
    </row>
    <row r="16543" spans="1:18" x14ac:dyDescent="0.3">
      <c r="A16543" t="s">
        <v>1111</v>
      </c>
      <c r="B16543" s="1">
        <v>38454</v>
      </c>
      <c r="C16543" t="s">
        <v>1112</v>
      </c>
      <c r="D16543" t="s">
        <v>1166</v>
      </c>
      <c r="E16543" t="s">
        <v>1167</v>
      </c>
      <c r="G16543" s="6" t="s">
        <v>29</v>
      </c>
      <c r="H16543" t="s">
        <v>30</v>
      </c>
      <c r="I16543" t="s">
        <v>21</v>
      </c>
      <c r="J16543" t="s">
        <v>22</v>
      </c>
      <c r="K16543">
        <v>19.8</v>
      </c>
      <c r="L16543">
        <v>179</v>
      </c>
      <c r="M16543" t="s">
        <v>1130</v>
      </c>
      <c r="N16543">
        <v>179</v>
      </c>
      <c r="P16543" cm="1">
        <f t="array" ref="P16543">IF(Q16543&gt;0,INDEX(Q16543:Q38267,MATCH(TRUE,INDEX(Q16543:Q38267="",,),0)-1),"")</f>
        <v>9</v>
      </c>
      <c r="Q16543">
        <f t="shared" si="437"/>
        <v>6</v>
      </c>
      <c r="R16543">
        <f t="shared" si="438"/>
        <v>0</v>
      </c>
    </row>
    <row r="16544" spans="1:18" x14ac:dyDescent="0.3">
      <c r="A16544" t="s">
        <v>1111</v>
      </c>
      <c r="B16544" s="1">
        <v>38454</v>
      </c>
      <c r="C16544" t="s">
        <v>1112</v>
      </c>
      <c r="D16544" t="s">
        <v>1166</v>
      </c>
      <c r="E16544" t="s">
        <v>1167</v>
      </c>
      <c r="G16544" s="6" t="s">
        <v>29</v>
      </c>
      <c r="H16544" t="s">
        <v>196</v>
      </c>
      <c r="I16544" t="s">
        <v>21</v>
      </c>
      <c r="J16544" t="s">
        <v>22</v>
      </c>
      <c r="K16544">
        <v>16</v>
      </c>
      <c r="L16544">
        <v>245</v>
      </c>
      <c r="M16544" t="s">
        <v>1130</v>
      </c>
      <c r="N16544">
        <v>245</v>
      </c>
      <c r="P16544" cm="1">
        <f t="array" ref="P16544">IF(Q16544&gt;0,INDEX(Q16544:Q38268,MATCH(TRUE,INDEX(Q16544:Q38268="",,),0)-1),"")</f>
        <v>9</v>
      </c>
      <c r="Q16544">
        <f t="shared" si="437"/>
        <v>6</v>
      </c>
      <c r="R16544">
        <f t="shared" si="438"/>
        <v>0</v>
      </c>
    </row>
    <row r="16545" spans="1:18" x14ac:dyDescent="0.3">
      <c r="A16545" t="s">
        <v>1111</v>
      </c>
      <c r="B16545" s="1">
        <v>38454</v>
      </c>
      <c r="C16545" t="s">
        <v>1112</v>
      </c>
      <c r="D16545" t="s">
        <v>1166</v>
      </c>
      <c r="E16545" t="s">
        <v>1167</v>
      </c>
      <c r="G16545" s="6" t="s">
        <v>29</v>
      </c>
      <c r="H16545" t="s">
        <v>406</v>
      </c>
      <c r="I16545" t="s">
        <v>21</v>
      </c>
      <c r="J16545" t="s">
        <v>22</v>
      </c>
      <c r="K16545">
        <v>31.9</v>
      </c>
      <c r="L16545">
        <v>91</v>
      </c>
      <c r="M16545" t="s">
        <v>1130</v>
      </c>
      <c r="N16545">
        <v>91</v>
      </c>
      <c r="P16545" cm="1">
        <f t="array" ref="P16545">IF(Q16545&gt;0,INDEX(Q16545:Q38269,MATCH(TRUE,INDEX(Q16545:Q38269="",,),0)-1),"")</f>
        <v>9</v>
      </c>
      <c r="Q16545">
        <f t="shared" si="437"/>
        <v>6</v>
      </c>
      <c r="R16545">
        <f t="shared" si="438"/>
        <v>0</v>
      </c>
    </row>
    <row r="16546" spans="1:18" x14ac:dyDescent="0.3">
      <c r="A16546" t="s">
        <v>1111</v>
      </c>
      <c r="B16546" s="1">
        <v>38454</v>
      </c>
      <c r="C16546" t="s">
        <v>1112</v>
      </c>
      <c r="D16546" t="s">
        <v>1166</v>
      </c>
      <c r="E16546" t="s">
        <v>1167</v>
      </c>
      <c r="G16546" s="6" t="s">
        <v>29</v>
      </c>
      <c r="H16546" t="s">
        <v>99</v>
      </c>
      <c r="I16546" t="s">
        <v>21</v>
      </c>
      <c r="J16546" t="s">
        <v>22</v>
      </c>
      <c r="K16546">
        <v>4.8</v>
      </c>
      <c r="L16546">
        <v>129</v>
      </c>
      <c r="M16546" t="s">
        <v>1130</v>
      </c>
      <c r="N16546">
        <v>129</v>
      </c>
      <c r="P16546" cm="1">
        <f t="array" ref="P16546">IF(Q16546&gt;0,INDEX(Q16546:Q38270,MATCH(TRUE,INDEX(Q16546:Q38270="",,),0)-1),"")</f>
        <v>9</v>
      </c>
      <c r="Q16546">
        <f t="shared" si="437"/>
        <v>6</v>
      </c>
      <c r="R16546">
        <f t="shared" si="438"/>
        <v>0</v>
      </c>
    </row>
    <row r="16547" spans="1:18" x14ac:dyDescent="0.3">
      <c r="A16547" t="s">
        <v>1111</v>
      </c>
      <c r="B16547" s="1">
        <v>38454</v>
      </c>
      <c r="C16547" t="s">
        <v>1112</v>
      </c>
      <c r="D16547" t="s">
        <v>1166</v>
      </c>
      <c r="E16547" t="s">
        <v>1167</v>
      </c>
      <c r="G16547" s="6" t="s">
        <v>29</v>
      </c>
      <c r="H16547" t="s">
        <v>154</v>
      </c>
      <c r="I16547" t="s">
        <v>21</v>
      </c>
      <c r="J16547" t="s">
        <v>22</v>
      </c>
      <c r="K16547">
        <v>2.2999999999999998</v>
      </c>
      <c r="L16547">
        <v>102</v>
      </c>
      <c r="M16547" t="s">
        <v>1130</v>
      </c>
      <c r="N16547">
        <v>102</v>
      </c>
      <c r="P16547" cm="1">
        <f t="array" ref="P16547">IF(Q16547&gt;0,INDEX(Q16547:Q38271,MATCH(TRUE,INDEX(Q16547:Q38271="",,),0)-1),"")</f>
        <v>9</v>
      </c>
      <c r="Q16547">
        <f t="shared" si="437"/>
        <v>6</v>
      </c>
      <c r="R16547">
        <f t="shared" si="438"/>
        <v>0</v>
      </c>
    </row>
    <row r="16548" spans="1:18" x14ac:dyDescent="0.3">
      <c r="A16548" t="s">
        <v>1111</v>
      </c>
      <c r="B16548" s="1">
        <v>38454</v>
      </c>
      <c r="C16548" t="s">
        <v>1112</v>
      </c>
      <c r="D16548" t="s">
        <v>1166</v>
      </c>
      <c r="E16548" t="s">
        <v>1167</v>
      </c>
      <c r="G16548" s="6" t="s">
        <v>29</v>
      </c>
      <c r="H16548" t="s">
        <v>99</v>
      </c>
      <c r="I16548" t="s">
        <v>26</v>
      </c>
      <c r="J16548" t="s">
        <v>27</v>
      </c>
      <c r="K16548">
        <v>25</v>
      </c>
      <c r="L16548">
        <v>10</v>
      </c>
      <c r="M16548" t="s">
        <v>1130</v>
      </c>
      <c r="N16548">
        <v>10</v>
      </c>
      <c r="P16548" cm="1">
        <f t="array" ref="P16548">IF(Q16548&gt;0,INDEX(Q16548:Q38272,MATCH(TRUE,INDEX(Q16548:Q38272="",,),0)-1),"")</f>
        <v>9</v>
      </c>
      <c r="Q16548">
        <f t="shared" si="437"/>
        <v>6</v>
      </c>
      <c r="R16548">
        <f t="shared" si="438"/>
        <v>0</v>
      </c>
    </row>
    <row r="16549" spans="1:18" x14ac:dyDescent="0.3">
      <c r="A16549" t="s">
        <v>1111</v>
      </c>
      <c r="B16549" s="1">
        <v>38454</v>
      </c>
      <c r="C16549" t="s">
        <v>1112</v>
      </c>
      <c r="D16549" t="s">
        <v>1166</v>
      </c>
      <c r="E16549" t="s">
        <v>1167</v>
      </c>
      <c r="G16549" s="6" t="s">
        <v>29</v>
      </c>
      <c r="H16549" t="s">
        <v>63</v>
      </c>
      <c r="I16549" t="s">
        <v>26</v>
      </c>
      <c r="J16549" t="s">
        <v>27</v>
      </c>
      <c r="K16549">
        <v>188</v>
      </c>
      <c r="L16549">
        <v>14.75</v>
      </c>
      <c r="M16549" t="s">
        <v>1130</v>
      </c>
      <c r="N16549">
        <v>14.75</v>
      </c>
      <c r="P16549" cm="1">
        <f t="array" ref="P16549">IF(Q16549&gt;0,INDEX(Q16549:Q38273,MATCH(TRUE,INDEX(Q16549:Q38273="",,),0)-1),"")</f>
        <v>9</v>
      </c>
      <c r="Q16549">
        <f t="shared" si="437"/>
        <v>6</v>
      </c>
      <c r="R16549">
        <f t="shared" si="438"/>
        <v>0</v>
      </c>
    </row>
    <row r="16550" spans="1:18" x14ac:dyDescent="0.3">
      <c r="A16550" t="s">
        <v>1111</v>
      </c>
      <c r="B16550" s="1">
        <v>38454</v>
      </c>
      <c r="C16550" t="s">
        <v>1112</v>
      </c>
      <c r="D16550" t="s">
        <v>1166</v>
      </c>
      <c r="E16550" t="s">
        <v>1167</v>
      </c>
      <c r="G16550" s="6" t="s">
        <v>29</v>
      </c>
      <c r="H16550" t="s">
        <v>70</v>
      </c>
      <c r="I16550" t="s">
        <v>26</v>
      </c>
      <c r="J16550" t="s">
        <v>27</v>
      </c>
      <c r="K16550">
        <v>340</v>
      </c>
      <c r="L16550">
        <v>14.5</v>
      </c>
      <c r="M16550" t="s">
        <v>1130</v>
      </c>
      <c r="N16550">
        <v>14.5</v>
      </c>
      <c r="P16550" cm="1">
        <f t="array" ref="P16550">IF(Q16550&gt;0,INDEX(Q16550:Q38274,MATCH(TRUE,INDEX(Q16550:Q38274="",,),0)-1),"")</f>
        <v>9</v>
      </c>
      <c r="Q16550">
        <f t="shared" si="437"/>
        <v>6</v>
      </c>
      <c r="R16550">
        <f t="shared" si="438"/>
        <v>0</v>
      </c>
    </row>
    <row r="16551" spans="1:18" x14ac:dyDescent="0.3">
      <c r="A16551" t="s">
        <v>1111</v>
      </c>
      <c r="B16551" s="1">
        <v>38454</v>
      </c>
      <c r="C16551" t="s">
        <v>1112</v>
      </c>
      <c r="D16551" t="s">
        <v>1166</v>
      </c>
      <c r="E16551" t="s">
        <v>1167</v>
      </c>
      <c r="G16551" t="s">
        <v>19</v>
      </c>
      <c r="H16551" t="s">
        <v>194</v>
      </c>
      <c r="I16551" t="s">
        <v>21</v>
      </c>
      <c r="J16551" t="s">
        <v>22</v>
      </c>
      <c r="K16551">
        <v>101.2</v>
      </c>
      <c r="L16551">
        <v>883</v>
      </c>
      <c r="M16551" t="s">
        <v>1122</v>
      </c>
      <c r="N16551">
        <v>1000</v>
      </c>
      <c r="P16551" cm="1">
        <f t="array" ref="P16551">IF(Q16551&gt;0,INDEX(Q16551:Q38275,MATCH(TRUE,INDEX(Q16551:Q38275="",,),0)-1),"")</f>
        <v>9</v>
      </c>
      <c r="Q16551">
        <f t="shared" si="437"/>
        <v>7</v>
      </c>
      <c r="R16551">
        <f t="shared" si="438"/>
        <v>0</v>
      </c>
    </row>
    <row r="16552" spans="1:18" x14ac:dyDescent="0.3">
      <c r="A16552" t="s">
        <v>1111</v>
      </c>
      <c r="B16552" s="1">
        <v>38454</v>
      </c>
      <c r="C16552" t="s">
        <v>1112</v>
      </c>
      <c r="D16552" t="s">
        <v>1166</v>
      </c>
      <c r="E16552" t="s">
        <v>1167</v>
      </c>
      <c r="G16552" t="s">
        <v>19</v>
      </c>
      <c r="H16552" t="s">
        <v>64</v>
      </c>
      <c r="I16552" t="s">
        <v>26</v>
      </c>
      <c r="J16552" t="s">
        <v>27</v>
      </c>
      <c r="K16552">
        <v>1666</v>
      </c>
      <c r="L16552">
        <v>13</v>
      </c>
      <c r="M16552" t="s">
        <v>1122</v>
      </c>
      <c r="N16552">
        <v>25</v>
      </c>
      <c r="P16552" cm="1">
        <f t="array" ref="P16552">IF(Q16552&gt;0,INDEX(Q16552:Q38276,MATCH(TRUE,INDEX(Q16552:Q38276="",,),0)-1),"")</f>
        <v>9</v>
      </c>
      <c r="Q16552">
        <f t="shared" si="437"/>
        <v>7</v>
      </c>
      <c r="R16552">
        <f t="shared" si="438"/>
        <v>0</v>
      </c>
    </row>
    <row r="16553" spans="1:18" x14ac:dyDescent="0.3">
      <c r="A16553" t="s">
        <v>1111</v>
      </c>
      <c r="B16553" s="1">
        <v>38454</v>
      </c>
      <c r="C16553" t="s">
        <v>1112</v>
      </c>
      <c r="D16553" t="s">
        <v>1166</v>
      </c>
      <c r="E16553" t="s">
        <v>1167</v>
      </c>
      <c r="G16553" s="6" t="s">
        <v>29</v>
      </c>
      <c r="H16553" t="s">
        <v>30</v>
      </c>
      <c r="I16553" t="s">
        <v>21</v>
      </c>
      <c r="J16553" t="s">
        <v>22</v>
      </c>
      <c r="K16553">
        <v>19.8</v>
      </c>
      <c r="L16553">
        <v>179</v>
      </c>
      <c r="M16553" t="s">
        <v>1122</v>
      </c>
      <c r="N16553">
        <v>179</v>
      </c>
      <c r="P16553" cm="1">
        <f t="array" ref="P16553">IF(Q16553&gt;0,INDEX(Q16553:Q38277,MATCH(TRUE,INDEX(Q16553:Q38277="",,),0)-1),"")</f>
        <v>9</v>
      </c>
      <c r="Q16553">
        <f t="shared" si="437"/>
        <v>7</v>
      </c>
      <c r="R16553">
        <f t="shared" si="438"/>
        <v>0</v>
      </c>
    </row>
    <row r="16554" spans="1:18" x14ac:dyDescent="0.3">
      <c r="A16554" t="s">
        <v>1111</v>
      </c>
      <c r="B16554" s="1">
        <v>38454</v>
      </c>
      <c r="C16554" t="s">
        <v>1112</v>
      </c>
      <c r="D16554" t="s">
        <v>1166</v>
      </c>
      <c r="E16554" t="s">
        <v>1167</v>
      </c>
      <c r="G16554" s="6" t="s">
        <v>29</v>
      </c>
      <c r="H16554" t="s">
        <v>196</v>
      </c>
      <c r="I16554" t="s">
        <v>21</v>
      </c>
      <c r="J16554" t="s">
        <v>22</v>
      </c>
      <c r="K16554">
        <v>16</v>
      </c>
      <c r="L16554">
        <v>245</v>
      </c>
      <c r="M16554" t="s">
        <v>1122</v>
      </c>
      <c r="N16554">
        <v>245</v>
      </c>
      <c r="P16554" cm="1">
        <f t="array" ref="P16554">IF(Q16554&gt;0,INDEX(Q16554:Q38278,MATCH(TRUE,INDEX(Q16554:Q38278="",,),0)-1),"")</f>
        <v>9</v>
      </c>
      <c r="Q16554">
        <f t="shared" si="437"/>
        <v>7</v>
      </c>
      <c r="R16554">
        <f t="shared" si="438"/>
        <v>0</v>
      </c>
    </row>
    <row r="16555" spans="1:18" x14ac:dyDescent="0.3">
      <c r="A16555" t="s">
        <v>1111</v>
      </c>
      <c r="B16555" s="1">
        <v>38454</v>
      </c>
      <c r="C16555" t="s">
        <v>1112</v>
      </c>
      <c r="D16555" t="s">
        <v>1166</v>
      </c>
      <c r="E16555" t="s">
        <v>1167</v>
      </c>
      <c r="G16555" s="6" t="s">
        <v>29</v>
      </c>
      <c r="H16555" t="s">
        <v>406</v>
      </c>
      <c r="I16555" t="s">
        <v>21</v>
      </c>
      <c r="J16555" t="s">
        <v>22</v>
      </c>
      <c r="K16555">
        <v>31.9</v>
      </c>
      <c r="L16555">
        <v>91</v>
      </c>
      <c r="M16555" t="s">
        <v>1122</v>
      </c>
      <c r="N16555">
        <v>91</v>
      </c>
      <c r="P16555" cm="1">
        <f t="array" ref="P16555">IF(Q16555&gt;0,INDEX(Q16555:Q38279,MATCH(TRUE,INDEX(Q16555:Q38279="",,),0)-1),"")</f>
        <v>9</v>
      </c>
      <c r="Q16555">
        <f t="shared" si="437"/>
        <v>7</v>
      </c>
      <c r="R16555">
        <f t="shared" si="438"/>
        <v>0</v>
      </c>
    </row>
    <row r="16556" spans="1:18" x14ac:dyDescent="0.3">
      <c r="A16556" t="s">
        <v>1111</v>
      </c>
      <c r="B16556" s="1">
        <v>38454</v>
      </c>
      <c r="C16556" t="s">
        <v>1112</v>
      </c>
      <c r="D16556" t="s">
        <v>1166</v>
      </c>
      <c r="E16556" t="s">
        <v>1167</v>
      </c>
      <c r="G16556" s="6" t="s">
        <v>29</v>
      </c>
      <c r="H16556" t="s">
        <v>99</v>
      </c>
      <c r="I16556" t="s">
        <v>21</v>
      </c>
      <c r="J16556" t="s">
        <v>22</v>
      </c>
      <c r="K16556">
        <v>4.8</v>
      </c>
      <c r="L16556">
        <v>129</v>
      </c>
      <c r="M16556" t="s">
        <v>1122</v>
      </c>
      <c r="N16556">
        <v>129</v>
      </c>
      <c r="P16556" cm="1">
        <f t="array" ref="P16556">IF(Q16556&gt;0,INDEX(Q16556:Q38280,MATCH(TRUE,INDEX(Q16556:Q38280="",,),0)-1),"")</f>
        <v>9</v>
      </c>
      <c r="Q16556">
        <f t="shared" ref="Q16556:Q16580" si="439">INT((ROW()-16491)/10)+1</f>
        <v>7</v>
      </c>
      <c r="R16556">
        <f t="shared" si="438"/>
        <v>0</v>
      </c>
    </row>
    <row r="16557" spans="1:18" x14ac:dyDescent="0.3">
      <c r="A16557" t="s">
        <v>1111</v>
      </c>
      <c r="B16557" s="1">
        <v>38454</v>
      </c>
      <c r="C16557" t="s">
        <v>1112</v>
      </c>
      <c r="D16557" t="s">
        <v>1166</v>
      </c>
      <c r="E16557" t="s">
        <v>1167</v>
      </c>
      <c r="G16557" s="6" t="s">
        <v>29</v>
      </c>
      <c r="H16557" t="s">
        <v>154</v>
      </c>
      <c r="I16557" t="s">
        <v>21</v>
      </c>
      <c r="J16557" t="s">
        <v>22</v>
      </c>
      <c r="K16557">
        <v>2.2999999999999998</v>
      </c>
      <c r="L16557">
        <v>102</v>
      </c>
      <c r="M16557" t="s">
        <v>1122</v>
      </c>
      <c r="N16557">
        <v>102</v>
      </c>
      <c r="P16557" cm="1">
        <f t="array" ref="P16557">IF(Q16557&gt;0,INDEX(Q16557:Q38281,MATCH(TRUE,INDEX(Q16557:Q38281="",,),0)-1),"")</f>
        <v>9</v>
      </c>
      <c r="Q16557">
        <f t="shared" si="439"/>
        <v>7</v>
      </c>
      <c r="R16557">
        <f t="shared" si="438"/>
        <v>0</v>
      </c>
    </row>
    <row r="16558" spans="1:18" x14ac:dyDescent="0.3">
      <c r="A16558" t="s">
        <v>1111</v>
      </c>
      <c r="B16558" s="1">
        <v>38454</v>
      </c>
      <c r="C16558" t="s">
        <v>1112</v>
      </c>
      <c r="D16558" t="s">
        <v>1166</v>
      </c>
      <c r="E16558" t="s">
        <v>1167</v>
      </c>
      <c r="G16558" s="6" t="s">
        <v>29</v>
      </c>
      <c r="H16558" t="s">
        <v>99</v>
      </c>
      <c r="I16558" t="s">
        <v>26</v>
      </c>
      <c r="J16558" t="s">
        <v>27</v>
      </c>
      <c r="K16558">
        <v>25</v>
      </c>
      <c r="L16558">
        <v>10</v>
      </c>
      <c r="M16558" t="s">
        <v>1122</v>
      </c>
      <c r="N16558">
        <v>10</v>
      </c>
      <c r="P16558" cm="1">
        <f t="array" ref="P16558">IF(Q16558&gt;0,INDEX(Q16558:Q38282,MATCH(TRUE,INDEX(Q16558:Q38282="",,),0)-1),"")</f>
        <v>9</v>
      </c>
      <c r="Q16558">
        <f t="shared" si="439"/>
        <v>7</v>
      </c>
      <c r="R16558">
        <f t="shared" si="438"/>
        <v>0</v>
      </c>
    </row>
    <row r="16559" spans="1:18" x14ac:dyDescent="0.3">
      <c r="A16559" t="s">
        <v>1111</v>
      </c>
      <c r="B16559" s="1">
        <v>38454</v>
      </c>
      <c r="C16559" t="s">
        <v>1112</v>
      </c>
      <c r="D16559" t="s">
        <v>1166</v>
      </c>
      <c r="E16559" t="s">
        <v>1167</v>
      </c>
      <c r="G16559" s="6" t="s">
        <v>29</v>
      </c>
      <c r="H16559" t="s">
        <v>63</v>
      </c>
      <c r="I16559" t="s">
        <v>26</v>
      </c>
      <c r="J16559" t="s">
        <v>27</v>
      </c>
      <c r="K16559">
        <v>188</v>
      </c>
      <c r="L16559">
        <v>14.75</v>
      </c>
      <c r="M16559" t="s">
        <v>1122</v>
      </c>
      <c r="N16559">
        <v>14.75</v>
      </c>
      <c r="P16559" cm="1">
        <f t="array" ref="P16559">IF(Q16559&gt;0,INDEX(Q16559:Q38283,MATCH(TRUE,INDEX(Q16559:Q38283="",,),0)-1),"")</f>
        <v>9</v>
      </c>
      <c r="Q16559">
        <f t="shared" si="439"/>
        <v>7</v>
      </c>
      <c r="R16559">
        <f t="shared" si="438"/>
        <v>0</v>
      </c>
    </row>
    <row r="16560" spans="1:18" x14ac:dyDescent="0.3">
      <c r="A16560" t="s">
        <v>1111</v>
      </c>
      <c r="B16560" s="1">
        <v>38454</v>
      </c>
      <c r="C16560" t="s">
        <v>1112</v>
      </c>
      <c r="D16560" t="s">
        <v>1166</v>
      </c>
      <c r="E16560" t="s">
        <v>1167</v>
      </c>
      <c r="G16560" s="6" t="s">
        <v>29</v>
      </c>
      <c r="H16560" t="s">
        <v>70</v>
      </c>
      <c r="I16560" t="s">
        <v>26</v>
      </c>
      <c r="J16560" t="s">
        <v>27</v>
      </c>
      <c r="K16560">
        <v>340</v>
      </c>
      <c r="L16560">
        <v>14.5</v>
      </c>
      <c r="M16560" t="s">
        <v>1122</v>
      </c>
      <c r="N16560">
        <v>14.5</v>
      </c>
      <c r="P16560" cm="1">
        <f t="array" ref="P16560">IF(Q16560&gt;0,INDEX(Q16560:Q38284,MATCH(TRUE,INDEX(Q16560:Q38284="",,),0)-1),"")</f>
        <v>9</v>
      </c>
      <c r="Q16560">
        <f t="shared" si="439"/>
        <v>7</v>
      </c>
      <c r="R16560">
        <f t="shared" ref="R16560:R16623" si="440">IF(P16560="","",0)</f>
        <v>0</v>
      </c>
    </row>
    <row r="16561" spans="1:18" x14ac:dyDescent="0.3">
      <c r="A16561" t="s">
        <v>1111</v>
      </c>
      <c r="B16561" s="1">
        <v>38454</v>
      </c>
      <c r="C16561" t="s">
        <v>1112</v>
      </c>
      <c r="D16561" t="s">
        <v>1166</v>
      </c>
      <c r="E16561" t="s">
        <v>1167</v>
      </c>
      <c r="G16561" t="s">
        <v>19</v>
      </c>
      <c r="H16561" t="s">
        <v>194</v>
      </c>
      <c r="I16561" t="s">
        <v>21</v>
      </c>
      <c r="J16561" t="s">
        <v>22</v>
      </c>
      <c r="K16561">
        <v>101.2</v>
      </c>
      <c r="L16561">
        <v>883</v>
      </c>
      <c r="M16561" t="s">
        <v>1118</v>
      </c>
      <c r="N16561">
        <v>884</v>
      </c>
      <c r="P16561" cm="1">
        <f t="array" ref="P16561">IF(Q16561&gt;0,INDEX(Q16561:Q38285,MATCH(TRUE,INDEX(Q16561:Q38285="",,),0)-1),"")</f>
        <v>9</v>
      </c>
      <c r="Q16561">
        <f t="shared" si="439"/>
        <v>8</v>
      </c>
      <c r="R16561">
        <f t="shared" si="440"/>
        <v>0</v>
      </c>
    </row>
    <row r="16562" spans="1:18" x14ac:dyDescent="0.3">
      <c r="A16562" t="s">
        <v>1111</v>
      </c>
      <c r="B16562" s="1">
        <v>38454</v>
      </c>
      <c r="C16562" t="s">
        <v>1112</v>
      </c>
      <c r="D16562" t="s">
        <v>1166</v>
      </c>
      <c r="E16562" t="s">
        <v>1167</v>
      </c>
      <c r="G16562" t="s">
        <v>19</v>
      </c>
      <c r="H16562" t="s">
        <v>64</v>
      </c>
      <c r="I16562" t="s">
        <v>26</v>
      </c>
      <c r="J16562" t="s">
        <v>27</v>
      </c>
      <c r="K16562">
        <v>1666</v>
      </c>
      <c r="L16562">
        <v>13</v>
      </c>
      <c r="M16562" t="s">
        <v>1118</v>
      </c>
      <c r="N16562">
        <v>30</v>
      </c>
      <c r="P16562" cm="1">
        <f t="array" ref="P16562">IF(Q16562&gt;0,INDEX(Q16562:Q38286,MATCH(TRUE,INDEX(Q16562:Q38286="",,),0)-1),"")</f>
        <v>9</v>
      </c>
      <c r="Q16562">
        <f t="shared" si="439"/>
        <v>8</v>
      </c>
      <c r="R16562">
        <f t="shared" si="440"/>
        <v>0</v>
      </c>
    </row>
    <row r="16563" spans="1:18" x14ac:dyDescent="0.3">
      <c r="A16563" t="s">
        <v>1111</v>
      </c>
      <c r="B16563" s="1">
        <v>38454</v>
      </c>
      <c r="C16563" t="s">
        <v>1112</v>
      </c>
      <c r="D16563" t="s">
        <v>1166</v>
      </c>
      <c r="E16563" t="s">
        <v>1167</v>
      </c>
      <c r="G16563" s="6" t="s">
        <v>29</v>
      </c>
      <c r="H16563" t="s">
        <v>30</v>
      </c>
      <c r="I16563" t="s">
        <v>21</v>
      </c>
      <c r="J16563" t="s">
        <v>22</v>
      </c>
      <c r="K16563">
        <v>19.8</v>
      </c>
      <c r="L16563">
        <v>179</v>
      </c>
      <c r="M16563" t="s">
        <v>1118</v>
      </c>
      <c r="N16563">
        <v>179</v>
      </c>
      <c r="P16563" cm="1">
        <f t="array" ref="P16563">IF(Q16563&gt;0,INDEX(Q16563:Q38287,MATCH(TRUE,INDEX(Q16563:Q38287="",,),0)-1),"")</f>
        <v>9</v>
      </c>
      <c r="Q16563">
        <f t="shared" si="439"/>
        <v>8</v>
      </c>
      <c r="R16563">
        <f t="shared" si="440"/>
        <v>0</v>
      </c>
    </row>
    <row r="16564" spans="1:18" x14ac:dyDescent="0.3">
      <c r="A16564" t="s">
        <v>1111</v>
      </c>
      <c r="B16564" s="1">
        <v>38454</v>
      </c>
      <c r="C16564" t="s">
        <v>1112</v>
      </c>
      <c r="D16564" t="s">
        <v>1166</v>
      </c>
      <c r="E16564" t="s">
        <v>1167</v>
      </c>
      <c r="G16564" s="6" t="s">
        <v>29</v>
      </c>
      <c r="H16564" t="s">
        <v>196</v>
      </c>
      <c r="I16564" t="s">
        <v>21</v>
      </c>
      <c r="J16564" t="s">
        <v>22</v>
      </c>
      <c r="K16564">
        <v>16</v>
      </c>
      <c r="L16564">
        <v>245</v>
      </c>
      <c r="M16564" t="s">
        <v>1118</v>
      </c>
      <c r="N16564">
        <v>245</v>
      </c>
      <c r="P16564" cm="1">
        <f t="array" ref="P16564">IF(Q16564&gt;0,INDEX(Q16564:Q38288,MATCH(TRUE,INDEX(Q16564:Q38288="",,),0)-1),"")</f>
        <v>9</v>
      </c>
      <c r="Q16564">
        <f t="shared" si="439"/>
        <v>8</v>
      </c>
      <c r="R16564">
        <f t="shared" si="440"/>
        <v>0</v>
      </c>
    </row>
    <row r="16565" spans="1:18" x14ac:dyDescent="0.3">
      <c r="A16565" t="s">
        <v>1111</v>
      </c>
      <c r="B16565" s="1">
        <v>38454</v>
      </c>
      <c r="C16565" t="s">
        <v>1112</v>
      </c>
      <c r="D16565" t="s">
        <v>1166</v>
      </c>
      <c r="E16565" t="s">
        <v>1167</v>
      </c>
      <c r="G16565" s="6" t="s">
        <v>29</v>
      </c>
      <c r="H16565" t="s">
        <v>406</v>
      </c>
      <c r="I16565" t="s">
        <v>21</v>
      </c>
      <c r="J16565" t="s">
        <v>22</v>
      </c>
      <c r="K16565">
        <v>31.9</v>
      </c>
      <c r="L16565">
        <v>91</v>
      </c>
      <c r="M16565" t="s">
        <v>1118</v>
      </c>
      <c r="N16565">
        <v>91</v>
      </c>
      <c r="P16565" cm="1">
        <f t="array" ref="P16565">IF(Q16565&gt;0,INDEX(Q16565:Q38289,MATCH(TRUE,INDEX(Q16565:Q38289="",,),0)-1),"")</f>
        <v>9</v>
      </c>
      <c r="Q16565">
        <f t="shared" si="439"/>
        <v>8</v>
      </c>
      <c r="R16565">
        <f t="shared" si="440"/>
        <v>0</v>
      </c>
    </row>
    <row r="16566" spans="1:18" x14ac:dyDescent="0.3">
      <c r="A16566" t="s">
        <v>1111</v>
      </c>
      <c r="B16566" s="1">
        <v>38454</v>
      </c>
      <c r="C16566" t="s">
        <v>1112</v>
      </c>
      <c r="D16566" t="s">
        <v>1166</v>
      </c>
      <c r="E16566" t="s">
        <v>1167</v>
      </c>
      <c r="G16566" s="6" t="s">
        <v>29</v>
      </c>
      <c r="H16566" t="s">
        <v>99</v>
      </c>
      <c r="I16566" t="s">
        <v>21</v>
      </c>
      <c r="J16566" t="s">
        <v>22</v>
      </c>
      <c r="K16566">
        <v>4.8</v>
      </c>
      <c r="L16566">
        <v>129</v>
      </c>
      <c r="M16566" t="s">
        <v>1118</v>
      </c>
      <c r="N16566">
        <v>129</v>
      </c>
      <c r="P16566" cm="1">
        <f t="array" ref="P16566">IF(Q16566&gt;0,INDEX(Q16566:Q38290,MATCH(TRUE,INDEX(Q16566:Q38290="",,),0)-1),"")</f>
        <v>9</v>
      </c>
      <c r="Q16566">
        <f t="shared" si="439"/>
        <v>8</v>
      </c>
      <c r="R16566">
        <f t="shared" si="440"/>
        <v>0</v>
      </c>
    </row>
    <row r="16567" spans="1:18" x14ac:dyDescent="0.3">
      <c r="A16567" t="s">
        <v>1111</v>
      </c>
      <c r="B16567" s="1">
        <v>38454</v>
      </c>
      <c r="C16567" t="s">
        <v>1112</v>
      </c>
      <c r="D16567" t="s">
        <v>1166</v>
      </c>
      <c r="E16567" t="s">
        <v>1167</v>
      </c>
      <c r="G16567" s="6" t="s">
        <v>29</v>
      </c>
      <c r="H16567" t="s">
        <v>154</v>
      </c>
      <c r="I16567" t="s">
        <v>21</v>
      </c>
      <c r="J16567" t="s">
        <v>22</v>
      </c>
      <c r="K16567">
        <v>2.2999999999999998</v>
      </c>
      <c r="L16567">
        <v>102</v>
      </c>
      <c r="M16567" t="s">
        <v>1118</v>
      </c>
      <c r="N16567">
        <v>102</v>
      </c>
      <c r="P16567" cm="1">
        <f t="array" ref="P16567">IF(Q16567&gt;0,INDEX(Q16567:Q38291,MATCH(TRUE,INDEX(Q16567:Q38291="",,),0)-1),"")</f>
        <v>9</v>
      </c>
      <c r="Q16567">
        <f t="shared" si="439"/>
        <v>8</v>
      </c>
      <c r="R16567">
        <f t="shared" si="440"/>
        <v>0</v>
      </c>
    </row>
    <row r="16568" spans="1:18" x14ac:dyDescent="0.3">
      <c r="A16568" t="s">
        <v>1111</v>
      </c>
      <c r="B16568" s="1">
        <v>38454</v>
      </c>
      <c r="C16568" t="s">
        <v>1112</v>
      </c>
      <c r="D16568" t="s">
        <v>1166</v>
      </c>
      <c r="E16568" t="s">
        <v>1167</v>
      </c>
      <c r="G16568" s="6" t="s">
        <v>29</v>
      </c>
      <c r="H16568" t="s">
        <v>99</v>
      </c>
      <c r="I16568" t="s">
        <v>26</v>
      </c>
      <c r="J16568" t="s">
        <v>27</v>
      </c>
      <c r="K16568">
        <v>25</v>
      </c>
      <c r="L16568">
        <v>10</v>
      </c>
      <c r="M16568" t="s">
        <v>1118</v>
      </c>
      <c r="N16568">
        <v>10</v>
      </c>
      <c r="P16568" cm="1">
        <f t="array" ref="P16568">IF(Q16568&gt;0,INDEX(Q16568:Q38292,MATCH(TRUE,INDEX(Q16568:Q38292="",,),0)-1),"")</f>
        <v>9</v>
      </c>
      <c r="Q16568">
        <f t="shared" si="439"/>
        <v>8</v>
      </c>
      <c r="R16568">
        <f t="shared" si="440"/>
        <v>0</v>
      </c>
    </row>
    <row r="16569" spans="1:18" x14ac:dyDescent="0.3">
      <c r="A16569" t="s">
        <v>1111</v>
      </c>
      <c r="B16569" s="1">
        <v>38454</v>
      </c>
      <c r="C16569" t="s">
        <v>1112</v>
      </c>
      <c r="D16569" t="s">
        <v>1166</v>
      </c>
      <c r="E16569" t="s">
        <v>1167</v>
      </c>
      <c r="G16569" s="6" t="s">
        <v>29</v>
      </c>
      <c r="H16569" t="s">
        <v>63</v>
      </c>
      <c r="I16569" t="s">
        <v>26</v>
      </c>
      <c r="J16569" t="s">
        <v>27</v>
      </c>
      <c r="K16569">
        <v>188</v>
      </c>
      <c r="L16569">
        <v>14.75</v>
      </c>
      <c r="M16569" t="s">
        <v>1118</v>
      </c>
      <c r="N16569">
        <v>14.75</v>
      </c>
      <c r="P16569" cm="1">
        <f t="array" ref="P16569">IF(Q16569&gt;0,INDEX(Q16569:Q38293,MATCH(TRUE,INDEX(Q16569:Q38293="",,),0)-1),"")</f>
        <v>9</v>
      </c>
      <c r="Q16569">
        <f t="shared" si="439"/>
        <v>8</v>
      </c>
      <c r="R16569">
        <f t="shared" si="440"/>
        <v>0</v>
      </c>
    </row>
    <row r="16570" spans="1:18" x14ac:dyDescent="0.3">
      <c r="A16570" t="s">
        <v>1111</v>
      </c>
      <c r="B16570" s="1">
        <v>38454</v>
      </c>
      <c r="C16570" t="s">
        <v>1112</v>
      </c>
      <c r="D16570" t="s">
        <v>1166</v>
      </c>
      <c r="E16570" t="s">
        <v>1167</v>
      </c>
      <c r="G16570" s="6" t="s">
        <v>29</v>
      </c>
      <c r="H16570" t="s">
        <v>70</v>
      </c>
      <c r="I16570" t="s">
        <v>26</v>
      </c>
      <c r="J16570" t="s">
        <v>27</v>
      </c>
      <c r="K16570">
        <v>340</v>
      </c>
      <c r="L16570">
        <v>14.5</v>
      </c>
      <c r="M16570" t="s">
        <v>1118</v>
      </c>
      <c r="N16570">
        <v>14.5</v>
      </c>
      <c r="P16570" cm="1">
        <f t="array" ref="P16570">IF(Q16570&gt;0,INDEX(Q16570:Q38294,MATCH(TRUE,INDEX(Q16570:Q38294="",,),0)-1),"")</f>
        <v>9</v>
      </c>
      <c r="Q16570">
        <f t="shared" si="439"/>
        <v>8</v>
      </c>
      <c r="R16570">
        <f t="shared" si="440"/>
        <v>0</v>
      </c>
    </row>
    <row r="16571" spans="1:18" x14ac:dyDescent="0.3">
      <c r="A16571" t="s">
        <v>1111</v>
      </c>
      <c r="B16571" s="1">
        <v>38454</v>
      </c>
      <c r="C16571" t="s">
        <v>1112</v>
      </c>
      <c r="D16571" t="s">
        <v>1166</v>
      </c>
      <c r="E16571" t="s">
        <v>1167</v>
      </c>
      <c r="G16571" t="s">
        <v>19</v>
      </c>
      <c r="H16571" t="s">
        <v>194</v>
      </c>
      <c r="I16571" t="s">
        <v>21</v>
      </c>
      <c r="J16571" t="s">
        <v>22</v>
      </c>
      <c r="K16571">
        <v>101.2</v>
      </c>
      <c r="L16571">
        <v>883</v>
      </c>
      <c r="M16571" t="s">
        <v>1140</v>
      </c>
      <c r="N16571">
        <v>885</v>
      </c>
      <c r="P16571" cm="1">
        <f t="array" ref="P16571">IF(Q16571&gt;0,INDEX(Q16571:Q38295,MATCH(TRUE,INDEX(Q16571:Q38295="",,),0)-1),"")</f>
        <v>9</v>
      </c>
      <c r="Q16571">
        <f t="shared" si="439"/>
        <v>9</v>
      </c>
      <c r="R16571">
        <f t="shared" si="440"/>
        <v>0</v>
      </c>
    </row>
    <row r="16572" spans="1:18" x14ac:dyDescent="0.3">
      <c r="A16572" t="s">
        <v>1111</v>
      </c>
      <c r="B16572" s="1">
        <v>38454</v>
      </c>
      <c r="C16572" t="s">
        <v>1112</v>
      </c>
      <c r="D16572" t="s">
        <v>1166</v>
      </c>
      <c r="E16572" t="s">
        <v>1167</v>
      </c>
      <c r="G16572" t="s">
        <v>19</v>
      </c>
      <c r="H16572" t="s">
        <v>64</v>
      </c>
      <c r="I16572" t="s">
        <v>26</v>
      </c>
      <c r="J16572" t="s">
        <v>27</v>
      </c>
      <c r="K16572">
        <v>1666</v>
      </c>
      <c r="L16572">
        <v>13</v>
      </c>
      <c r="M16572" t="s">
        <v>1140</v>
      </c>
      <c r="N16572">
        <v>20</v>
      </c>
      <c r="P16572" cm="1">
        <f t="array" ref="P16572">IF(Q16572&gt;0,INDEX(Q16572:Q38296,MATCH(TRUE,INDEX(Q16572:Q38296="",,),0)-1),"")</f>
        <v>9</v>
      </c>
      <c r="Q16572">
        <f t="shared" si="439"/>
        <v>9</v>
      </c>
      <c r="R16572">
        <f t="shared" si="440"/>
        <v>0</v>
      </c>
    </row>
    <row r="16573" spans="1:18" x14ac:dyDescent="0.3">
      <c r="A16573" t="s">
        <v>1111</v>
      </c>
      <c r="B16573" s="1">
        <v>38454</v>
      </c>
      <c r="C16573" t="s">
        <v>1112</v>
      </c>
      <c r="D16573" t="s">
        <v>1166</v>
      </c>
      <c r="E16573" t="s">
        <v>1167</v>
      </c>
      <c r="G16573" s="6" t="s">
        <v>29</v>
      </c>
      <c r="H16573" t="s">
        <v>30</v>
      </c>
      <c r="I16573" t="s">
        <v>21</v>
      </c>
      <c r="J16573" t="s">
        <v>22</v>
      </c>
      <c r="K16573">
        <v>19.8</v>
      </c>
      <c r="L16573">
        <v>179</v>
      </c>
      <c r="M16573" t="s">
        <v>1140</v>
      </c>
      <c r="N16573">
        <v>179</v>
      </c>
      <c r="P16573" cm="1">
        <f t="array" ref="P16573">IF(Q16573&gt;0,INDEX(Q16573:Q38297,MATCH(TRUE,INDEX(Q16573:Q38297="",,),0)-1),"")</f>
        <v>9</v>
      </c>
      <c r="Q16573">
        <f t="shared" si="439"/>
        <v>9</v>
      </c>
      <c r="R16573">
        <f t="shared" si="440"/>
        <v>0</v>
      </c>
    </row>
    <row r="16574" spans="1:18" x14ac:dyDescent="0.3">
      <c r="A16574" t="s">
        <v>1111</v>
      </c>
      <c r="B16574" s="1">
        <v>38454</v>
      </c>
      <c r="C16574" t="s">
        <v>1112</v>
      </c>
      <c r="D16574" t="s">
        <v>1166</v>
      </c>
      <c r="E16574" t="s">
        <v>1167</v>
      </c>
      <c r="G16574" s="6" t="s">
        <v>29</v>
      </c>
      <c r="H16574" t="s">
        <v>196</v>
      </c>
      <c r="I16574" t="s">
        <v>21</v>
      </c>
      <c r="J16574" t="s">
        <v>22</v>
      </c>
      <c r="K16574">
        <v>16</v>
      </c>
      <c r="L16574">
        <v>245</v>
      </c>
      <c r="M16574" t="s">
        <v>1140</v>
      </c>
      <c r="N16574">
        <v>245</v>
      </c>
      <c r="P16574" cm="1">
        <f t="array" ref="P16574">IF(Q16574&gt;0,INDEX(Q16574:Q38298,MATCH(TRUE,INDEX(Q16574:Q38298="",,),0)-1),"")</f>
        <v>9</v>
      </c>
      <c r="Q16574">
        <f t="shared" si="439"/>
        <v>9</v>
      </c>
      <c r="R16574">
        <f t="shared" si="440"/>
        <v>0</v>
      </c>
    </row>
    <row r="16575" spans="1:18" x14ac:dyDescent="0.3">
      <c r="A16575" t="s">
        <v>1111</v>
      </c>
      <c r="B16575" s="1">
        <v>38454</v>
      </c>
      <c r="C16575" t="s">
        <v>1112</v>
      </c>
      <c r="D16575" t="s">
        <v>1166</v>
      </c>
      <c r="E16575" t="s">
        <v>1167</v>
      </c>
      <c r="G16575" s="6" t="s">
        <v>29</v>
      </c>
      <c r="H16575" t="s">
        <v>406</v>
      </c>
      <c r="I16575" t="s">
        <v>21</v>
      </c>
      <c r="J16575" t="s">
        <v>22</v>
      </c>
      <c r="K16575">
        <v>31.9</v>
      </c>
      <c r="L16575">
        <v>91</v>
      </c>
      <c r="M16575" t="s">
        <v>1140</v>
      </c>
      <c r="N16575">
        <v>91</v>
      </c>
      <c r="P16575" cm="1">
        <f t="array" ref="P16575">IF(Q16575&gt;0,INDEX(Q16575:Q38299,MATCH(TRUE,INDEX(Q16575:Q38299="",,),0)-1),"")</f>
        <v>9</v>
      </c>
      <c r="Q16575">
        <f t="shared" si="439"/>
        <v>9</v>
      </c>
      <c r="R16575">
        <f t="shared" si="440"/>
        <v>0</v>
      </c>
    </row>
    <row r="16576" spans="1:18" x14ac:dyDescent="0.3">
      <c r="A16576" t="s">
        <v>1111</v>
      </c>
      <c r="B16576" s="1">
        <v>38454</v>
      </c>
      <c r="C16576" t="s">
        <v>1112</v>
      </c>
      <c r="D16576" t="s">
        <v>1166</v>
      </c>
      <c r="E16576" t="s">
        <v>1167</v>
      </c>
      <c r="G16576" s="6" t="s">
        <v>29</v>
      </c>
      <c r="H16576" t="s">
        <v>99</v>
      </c>
      <c r="I16576" t="s">
        <v>21</v>
      </c>
      <c r="J16576" t="s">
        <v>22</v>
      </c>
      <c r="K16576">
        <v>4.8</v>
      </c>
      <c r="L16576">
        <v>129</v>
      </c>
      <c r="M16576" t="s">
        <v>1140</v>
      </c>
      <c r="N16576">
        <v>129</v>
      </c>
      <c r="P16576" cm="1">
        <f t="array" ref="P16576">IF(Q16576&gt;0,INDEX(Q16576:Q38300,MATCH(TRUE,INDEX(Q16576:Q38300="",,),0)-1),"")</f>
        <v>9</v>
      </c>
      <c r="Q16576">
        <f t="shared" si="439"/>
        <v>9</v>
      </c>
      <c r="R16576">
        <f t="shared" si="440"/>
        <v>0</v>
      </c>
    </row>
    <row r="16577" spans="1:18" x14ac:dyDescent="0.3">
      <c r="A16577" t="s">
        <v>1111</v>
      </c>
      <c r="B16577" s="1">
        <v>38454</v>
      </c>
      <c r="C16577" t="s">
        <v>1112</v>
      </c>
      <c r="D16577" t="s">
        <v>1166</v>
      </c>
      <c r="E16577" t="s">
        <v>1167</v>
      </c>
      <c r="G16577" s="6" t="s">
        <v>29</v>
      </c>
      <c r="H16577" t="s">
        <v>154</v>
      </c>
      <c r="I16577" t="s">
        <v>21</v>
      </c>
      <c r="J16577" t="s">
        <v>22</v>
      </c>
      <c r="K16577">
        <v>2.2999999999999998</v>
      </c>
      <c r="L16577">
        <v>102</v>
      </c>
      <c r="M16577" t="s">
        <v>1140</v>
      </c>
      <c r="N16577">
        <v>102</v>
      </c>
      <c r="P16577" cm="1">
        <f t="array" ref="P16577">IF(Q16577&gt;0,INDEX(Q16577:Q38301,MATCH(TRUE,INDEX(Q16577:Q38301="",,),0)-1),"")</f>
        <v>9</v>
      </c>
      <c r="Q16577">
        <f t="shared" si="439"/>
        <v>9</v>
      </c>
      <c r="R16577">
        <f t="shared" si="440"/>
        <v>0</v>
      </c>
    </row>
    <row r="16578" spans="1:18" x14ac:dyDescent="0.3">
      <c r="A16578" t="s">
        <v>1111</v>
      </c>
      <c r="B16578" s="1">
        <v>38454</v>
      </c>
      <c r="C16578" t="s">
        <v>1112</v>
      </c>
      <c r="D16578" t="s">
        <v>1166</v>
      </c>
      <c r="E16578" t="s">
        <v>1167</v>
      </c>
      <c r="G16578" s="6" t="s">
        <v>29</v>
      </c>
      <c r="H16578" t="s">
        <v>99</v>
      </c>
      <c r="I16578" t="s">
        <v>26</v>
      </c>
      <c r="J16578" t="s">
        <v>27</v>
      </c>
      <c r="K16578">
        <v>25</v>
      </c>
      <c r="L16578">
        <v>10</v>
      </c>
      <c r="M16578" t="s">
        <v>1140</v>
      </c>
      <c r="N16578">
        <v>10</v>
      </c>
      <c r="P16578" cm="1">
        <f t="array" ref="P16578">IF(Q16578&gt;0,INDEX(Q16578:Q38302,MATCH(TRUE,INDEX(Q16578:Q38302="",,),0)-1),"")</f>
        <v>9</v>
      </c>
      <c r="Q16578">
        <f t="shared" si="439"/>
        <v>9</v>
      </c>
      <c r="R16578">
        <f t="shared" si="440"/>
        <v>0</v>
      </c>
    </row>
    <row r="16579" spans="1:18" x14ac:dyDescent="0.3">
      <c r="A16579" t="s">
        <v>1111</v>
      </c>
      <c r="B16579" s="1">
        <v>38454</v>
      </c>
      <c r="C16579" t="s">
        <v>1112</v>
      </c>
      <c r="D16579" t="s">
        <v>1166</v>
      </c>
      <c r="E16579" t="s">
        <v>1167</v>
      </c>
      <c r="G16579" s="6" t="s">
        <v>29</v>
      </c>
      <c r="H16579" t="s">
        <v>63</v>
      </c>
      <c r="I16579" t="s">
        <v>26</v>
      </c>
      <c r="J16579" t="s">
        <v>27</v>
      </c>
      <c r="K16579">
        <v>188</v>
      </c>
      <c r="L16579">
        <v>14.75</v>
      </c>
      <c r="M16579" t="s">
        <v>1140</v>
      </c>
      <c r="N16579">
        <v>14.75</v>
      </c>
      <c r="P16579" cm="1">
        <f t="array" ref="P16579">IF(Q16579&gt;0,INDEX(Q16579:Q38303,MATCH(TRUE,INDEX(Q16579:Q38303="",,),0)-1),"")</f>
        <v>9</v>
      </c>
      <c r="Q16579">
        <f t="shared" si="439"/>
        <v>9</v>
      </c>
      <c r="R16579">
        <f t="shared" si="440"/>
        <v>0</v>
      </c>
    </row>
    <row r="16580" spans="1:18" x14ac:dyDescent="0.3">
      <c r="A16580" t="s">
        <v>1111</v>
      </c>
      <c r="B16580" s="1">
        <v>38454</v>
      </c>
      <c r="C16580" t="s">
        <v>1112</v>
      </c>
      <c r="D16580" t="s">
        <v>1166</v>
      </c>
      <c r="E16580" t="s">
        <v>1167</v>
      </c>
      <c r="G16580" s="6" t="s">
        <v>29</v>
      </c>
      <c r="H16580" t="s">
        <v>70</v>
      </c>
      <c r="I16580" t="s">
        <v>26</v>
      </c>
      <c r="J16580" t="s">
        <v>27</v>
      </c>
      <c r="K16580">
        <v>340</v>
      </c>
      <c r="L16580">
        <v>14.5</v>
      </c>
      <c r="M16580" t="s">
        <v>1140</v>
      </c>
      <c r="N16580">
        <v>14.5</v>
      </c>
      <c r="P16580" cm="1">
        <f t="array" ref="P16580">IF(Q16580&gt;0,INDEX(Q16580:Q38304,MATCH(TRUE,INDEX(Q16580:Q38304="",,),0)-1),"")</f>
        <v>9</v>
      </c>
      <c r="Q16580">
        <f t="shared" si="439"/>
        <v>9</v>
      </c>
      <c r="R16580">
        <f t="shared" si="440"/>
        <v>0</v>
      </c>
    </row>
    <row r="16581" spans="1:18" x14ac:dyDescent="0.3">
      <c r="P16581" t="str" cm="1">
        <f t="array" ref="P16581">IF(Q16581&gt;0,INDEX(Q16581:Q38305,MATCH(TRUE,INDEX(Q16581:Q38305="",,),0)-1),"")</f>
        <v/>
      </c>
      <c r="R16581" t="str">
        <f t="shared" si="440"/>
        <v/>
      </c>
    </row>
    <row r="16582" spans="1:18" x14ac:dyDescent="0.3">
      <c r="A16582" t="s">
        <v>1111</v>
      </c>
      <c r="B16582" s="1">
        <v>38491</v>
      </c>
      <c r="C16582" t="s">
        <v>1112</v>
      </c>
      <c r="D16582" t="s">
        <v>1168</v>
      </c>
      <c r="E16582" t="s">
        <v>1169</v>
      </c>
      <c r="G16582" t="s">
        <v>19</v>
      </c>
      <c r="H16582" t="s">
        <v>41</v>
      </c>
      <c r="I16582" t="s">
        <v>21</v>
      </c>
      <c r="J16582" t="s">
        <v>22</v>
      </c>
      <c r="K16582">
        <v>173.1</v>
      </c>
      <c r="L16582">
        <v>242</v>
      </c>
      <c r="M16582" t="s">
        <v>1116</v>
      </c>
      <c r="N16582">
        <v>291</v>
      </c>
      <c r="O16582" t="s">
        <v>24</v>
      </c>
      <c r="P16582" cm="1">
        <f t="array" ref="P16582">IF(Q16582&gt;0,INDEX(Q16582:Q38306,MATCH(TRUE,INDEX(Q16582:Q38306="",,),0)-1),"")</f>
        <v>7</v>
      </c>
      <c r="Q16582">
        <f>INT((ROW()-16582)/5)+1</f>
        <v>1</v>
      </c>
      <c r="R16582">
        <f t="shared" si="440"/>
        <v>0</v>
      </c>
    </row>
    <row r="16583" spans="1:18" x14ac:dyDescent="0.3">
      <c r="A16583" t="s">
        <v>1111</v>
      </c>
      <c r="B16583" s="1">
        <v>38491</v>
      </c>
      <c r="C16583" t="s">
        <v>1112</v>
      </c>
      <c r="D16583" t="s">
        <v>1168</v>
      </c>
      <c r="E16583" t="s">
        <v>1169</v>
      </c>
      <c r="G16583" t="s">
        <v>19</v>
      </c>
      <c r="H16583" t="s">
        <v>41</v>
      </c>
      <c r="I16583" t="s">
        <v>26</v>
      </c>
      <c r="J16583" t="s">
        <v>27</v>
      </c>
      <c r="K16583">
        <v>199</v>
      </c>
      <c r="L16583">
        <v>65</v>
      </c>
      <c r="M16583" t="s">
        <v>1116</v>
      </c>
      <c r="N16583">
        <v>72</v>
      </c>
      <c r="O16583" t="s">
        <v>24</v>
      </c>
      <c r="P16583" cm="1">
        <f t="array" ref="P16583">IF(Q16583&gt;0,INDEX(Q16583:Q38307,MATCH(TRUE,INDEX(Q16583:Q38307="",,),0)-1),"")</f>
        <v>7</v>
      </c>
      <c r="Q16583">
        <f t="shared" ref="Q16583:Q16616" si="441">INT((ROW()-16582)/5)+1</f>
        <v>1</v>
      </c>
      <c r="R16583">
        <f t="shared" si="440"/>
        <v>0</v>
      </c>
    </row>
    <row r="16584" spans="1:18" x14ac:dyDescent="0.3">
      <c r="A16584" t="s">
        <v>1111</v>
      </c>
      <c r="B16584" s="1">
        <v>38491</v>
      </c>
      <c r="C16584" t="s">
        <v>1112</v>
      </c>
      <c r="D16584" t="s">
        <v>1168</v>
      </c>
      <c r="E16584" t="s">
        <v>1169</v>
      </c>
      <c r="G16584" t="s">
        <v>19</v>
      </c>
      <c r="H16584" t="s">
        <v>28</v>
      </c>
      <c r="I16584" t="s">
        <v>26</v>
      </c>
      <c r="J16584" t="s">
        <v>27</v>
      </c>
      <c r="K16584">
        <v>577</v>
      </c>
      <c r="L16584">
        <v>56.05</v>
      </c>
      <c r="M16584" t="s">
        <v>1116</v>
      </c>
      <c r="N16584">
        <v>70</v>
      </c>
      <c r="O16584" t="s">
        <v>24</v>
      </c>
      <c r="P16584" cm="1">
        <f t="array" ref="P16584">IF(Q16584&gt;0,INDEX(Q16584:Q38308,MATCH(TRUE,INDEX(Q16584:Q38308="",,),0)-1),"")</f>
        <v>7</v>
      </c>
      <c r="Q16584">
        <f t="shared" si="441"/>
        <v>1</v>
      </c>
      <c r="R16584">
        <f t="shared" si="440"/>
        <v>0</v>
      </c>
    </row>
    <row r="16585" spans="1:18" x14ac:dyDescent="0.3">
      <c r="A16585" t="s">
        <v>1111</v>
      </c>
      <c r="B16585" s="1">
        <v>38491</v>
      </c>
      <c r="C16585" t="s">
        <v>1112</v>
      </c>
      <c r="D16585" t="s">
        <v>1168</v>
      </c>
      <c r="E16585" t="s">
        <v>1169</v>
      </c>
      <c r="G16585" s="6" t="s">
        <v>29</v>
      </c>
      <c r="H16585" t="s">
        <v>63</v>
      </c>
      <c r="I16585" t="s">
        <v>26</v>
      </c>
      <c r="J16585" t="s">
        <v>27</v>
      </c>
      <c r="K16585">
        <v>49</v>
      </c>
      <c r="L16585">
        <v>17.55</v>
      </c>
      <c r="M16585" t="s">
        <v>1116</v>
      </c>
      <c r="N16585">
        <v>17.55</v>
      </c>
      <c r="O16585" t="s">
        <v>24</v>
      </c>
      <c r="P16585" cm="1">
        <f t="array" ref="P16585">IF(Q16585&gt;0,INDEX(Q16585:Q38309,MATCH(TRUE,INDEX(Q16585:Q38309="",,),0)-1),"")</f>
        <v>7</v>
      </c>
      <c r="Q16585">
        <f t="shared" si="441"/>
        <v>1</v>
      </c>
      <c r="R16585">
        <f t="shared" si="440"/>
        <v>0</v>
      </c>
    </row>
    <row r="16586" spans="1:18" x14ac:dyDescent="0.3">
      <c r="A16586" t="s">
        <v>1111</v>
      </c>
      <c r="B16586" s="1">
        <v>38491</v>
      </c>
      <c r="C16586" t="s">
        <v>1112</v>
      </c>
      <c r="D16586" t="s">
        <v>1168</v>
      </c>
      <c r="E16586" t="s">
        <v>1169</v>
      </c>
      <c r="G16586" s="6" t="s">
        <v>29</v>
      </c>
      <c r="H16586" t="s">
        <v>64</v>
      </c>
      <c r="I16586" t="s">
        <v>26</v>
      </c>
      <c r="J16586" t="s">
        <v>27</v>
      </c>
      <c r="K16586">
        <v>301</v>
      </c>
      <c r="L16586">
        <v>15.5</v>
      </c>
      <c r="M16586" t="s">
        <v>1116</v>
      </c>
      <c r="N16586">
        <v>15.5</v>
      </c>
      <c r="O16586" t="s">
        <v>24</v>
      </c>
      <c r="P16586" cm="1">
        <f t="array" ref="P16586">IF(Q16586&gt;0,INDEX(Q16586:Q38310,MATCH(TRUE,INDEX(Q16586:Q38310="",,),0)-1),"")</f>
        <v>7</v>
      </c>
      <c r="Q16586">
        <f t="shared" si="441"/>
        <v>1</v>
      </c>
      <c r="R16586">
        <f t="shared" si="440"/>
        <v>0</v>
      </c>
    </row>
    <row r="16587" spans="1:18" x14ac:dyDescent="0.3">
      <c r="A16587" t="s">
        <v>1111</v>
      </c>
      <c r="B16587" s="1">
        <v>38491</v>
      </c>
      <c r="C16587" t="s">
        <v>1112</v>
      </c>
      <c r="D16587" t="s">
        <v>1168</v>
      </c>
      <c r="E16587" t="s">
        <v>1169</v>
      </c>
      <c r="G16587" t="s">
        <v>19</v>
      </c>
      <c r="H16587" t="s">
        <v>41</v>
      </c>
      <c r="I16587" t="s">
        <v>21</v>
      </c>
      <c r="J16587" t="s">
        <v>22</v>
      </c>
      <c r="K16587">
        <v>173.1</v>
      </c>
      <c r="L16587">
        <v>242</v>
      </c>
      <c r="M16587" t="s">
        <v>1117</v>
      </c>
      <c r="N16587">
        <v>270</v>
      </c>
      <c r="P16587" cm="1">
        <f t="array" ref="P16587">IF(Q16587&gt;0,INDEX(Q16587:Q38311,MATCH(TRUE,INDEX(Q16587:Q38311="",,),0)-1),"")</f>
        <v>7</v>
      </c>
      <c r="Q16587">
        <f t="shared" si="441"/>
        <v>2</v>
      </c>
      <c r="R16587">
        <f t="shared" si="440"/>
        <v>0</v>
      </c>
    </row>
    <row r="16588" spans="1:18" x14ac:dyDescent="0.3">
      <c r="A16588" t="s">
        <v>1111</v>
      </c>
      <c r="B16588" s="1">
        <v>38491</v>
      </c>
      <c r="C16588" t="s">
        <v>1112</v>
      </c>
      <c r="D16588" t="s">
        <v>1168</v>
      </c>
      <c r="E16588" t="s">
        <v>1169</v>
      </c>
      <c r="G16588" t="s">
        <v>19</v>
      </c>
      <c r="H16588" t="s">
        <v>41</v>
      </c>
      <c r="I16588" t="s">
        <v>26</v>
      </c>
      <c r="J16588" t="s">
        <v>27</v>
      </c>
      <c r="K16588">
        <v>199</v>
      </c>
      <c r="L16588">
        <v>65</v>
      </c>
      <c r="M16588" t="s">
        <v>1117</v>
      </c>
      <c r="N16588">
        <v>65.8</v>
      </c>
      <c r="P16588" cm="1">
        <f t="array" ref="P16588">IF(Q16588&gt;0,INDEX(Q16588:Q38312,MATCH(TRUE,INDEX(Q16588:Q38312="",,),0)-1),"")</f>
        <v>7</v>
      </c>
      <c r="Q16588">
        <f t="shared" si="441"/>
        <v>2</v>
      </c>
      <c r="R16588">
        <f t="shared" si="440"/>
        <v>0</v>
      </c>
    </row>
    <row r="16589" spans="1:18" x14ac:dyDescent="0.3">
      <c r="A16589" t="s">
        <v>1111</v>
      </c>
      <c r="B16589" s="1">
        <v>38491</v>
      </c>
      <c r="C16589" t="s">
        <v>1112</v>
      </c>
      <c r="D16589" t="s">
        <v>1168</v>
      </c>
      <c r="E16589" t="s">
        <v>1169</v>
      </c>
      <c r="G16589" t="s">
        <v>19</v>
      </c>
      <c r="H16589" t="s">
        <v>28</v>
      </c>
      <c r="I16589" t="s">
        <v>26</v>
      </c>
      <c r="J16589" t="s">
        <v>27</v>
      </c>
      <c r="K16589">
        <v>577</v>
      </c>
      <c r="L16589">
        <v>56.05</v>
      </c>
      <c r="M16589" t="s">
        <v>1117</v>
      </c>
      <c r="N16589">
        <v>62.23</v>
      </c>
      <c r="P16589" cm="1">
        <f t="array" ref="P16589">IF(Q16589&gt;0,INDEX(Q16589:Q38313,MATCH(TRUE,INDEX(Q16589:Q38313="",,),0)-1),"")</f>
        <v>7</v>
      </c>
      <c r="Q16589">
        <f t="shared" si="441"/>
        <v>2</v>
      </c>
      <c r="R16589">
        <f t="shared" si="440"/>
        <v>0</v>
      </c>
    </row>
    <row r="16590" spans="1:18" x14ac:dyDescent="0.3">
      <c r="A16590" t="s">
        <v>1111</v>
      </c>
      <c r="B16590" s="1">
        <v>38491</v>
      </c>
      <c r="C16590" t="s">
        <v>1112</v>
      </c>
      <c r="D16590" t="s">
        <v>1168</v>
      </c>
      <c r="E16590" t="s">
        <v>1169</v>
      </c>
      <c r="G16590" s="6" t="s">
        <v>29</v>
      </c>
      <c r="H16590" t="s">
        <v>63</v>
      </c>
      <c r="I16590" t="s">
        <v>26</v>
      </c>
      <c r="J16590" t="s">
        <v>27</v>
      </c>
      <c r="K16590">
        <v>49</v>
      </c>
      <c r="L16590">
        <v>17.55</v>
      </c>
      <c r="M16590" t="s">
        <v>1117</v>
      </c>
      <c r="N16590">
        <v>17.55</v>
      </c>
      <c r="P16590" cm="1">
        <f t="array" ref="P16590">IF(Q16590&gt;0,INDEX(Q16590:Q38314,MATCH(TRUE,INDEX(Q16590:Q38314="",,),0)-1),"")</f>
        <v>7</v>
      </c>
      <c r="Q16590">
        <f t="shared" si="441"/>
        <v>2</v>
      </c>
      <c r="R16590">
        <f t="shared" si="440"/>
        <v>0</v>
      </c>
    </row>
    <row r="16591" spans="1:18" x14ac:dyDescent="0.3">
      <c r="A16591" t="s">
        <v>1111</v>
      </c>
      <c r="B16591" s="1">
        <v>38491</v>
      </c>
      <c r="C16591" t="s">
        <v>1112</v>
      </c>
      <c r="D16591" t="s">
        <v>1168</v>
      </c>
      <c r="E16591" t="s">
        <v>1169</v>
      </c>
      <c r="G16591" s="6" t="s">
        <v>29</v>
      </c>
      <c r="H16591" t="s">
        <v>64</v>
      </c>
      <c r="I16591" t="s">
        <v>26</v>
      </c>
      <c r="J16591" t="s">
        <v>27</v>
      </c>
      <c r="K16591">
        <v>301</v>
      </c>
      <c r="L16591">
        <v>15.5</v>
      </c>
      <c r="M16591" t="s">
        <v>1117</v>
      </c>
      <c r="N16591">
        <v>15.5</v>
      </c>
      <c r="P16591" cm="1">
        <f t="array" ref="P16591">IF(Q16591&gt;0,INDEX(Q16591:Q38315,MATCH(TRUE,INDEX(Q16591:Q38315="",,),0)-1),"")</f>
        <v>7</v>
      </c>
      <c r="Q16591">
        <f t="shared" si="441"/>
        <v>2</v>
      </c>
      <c r="R16591">
        <f t="shared" si="440"/>
        <v>0</v>
      </c>
    </row>
    <row r="16592" spans="1:18" x14ac:dyDescent="0.3">
      <c r="A16592" t="s">
        <v>1111</v>
      </c>
      <c r="B16592" s="1">
        <v>38491</v>
      </c>
      <c r="C16592" t="s">
        <v>1112</v>
      </c>
      <c r="D16592" t="s">
        <v>1168</v>
      </c>
      <c r="E16592" t="s">
        <v>1169</v>
      </c>
      <c r="G16592" t="s">
        <v>19</v>
      </c>
      <c r="H16592" t="s">
        <v>41</v>
      </c>
      <c r="I16592" t="s">
        <v>21</v>
      </c>
      <c r="J16592" t="s">
        <v>22</v>
      </c>
      <c r="K16592">
        <v>173.1</v>
      </c>
      <c r="L16592">
        <v>242</v>
      </c>
      <c r="M16592" t="s">
        <v>1115</v>
      </c>
      <c r="N16592">
        <v>250.11</v>
      </c>
      <c r="P16592" cm="1">
        <f t="array" ref="P16592">IF(Q16592&gt;0,INDEX(Q16592:Q38316,MATCH(TRUE,INDEX(Q16592:Q38316="",,),0)-1),"")</f>
        <v>7</v>
      </c>
      <c r="Q16592">
        <f t="shared" si="441"/>
        <v>3</v>
      </c>
      <c r="R16592">
        <f t="shared" si="440"/>
        <v>0</v>
      </c>
    </row>
    <row r="16593" spans="1:18" x14ac:dyDescent="0.3">
      <c r="A16593" t="s">
        <v>1111</v>
      </c>
      <c r="B16593" s="1">
        <v>38491</v>
      </c>
      <c r="C16593" t="s">
        <v>1112</v>
      </c>
      <c r="D16593" t="s">
        <v>1168</v>
      </c>
      <c r="E16593" t="s">
        <v>1169</v>
      </c>
      <c r="G16593" t="s">
        <v>19</v>
      </c>
      <c r="H16593" t="s">
        <v>41</v>
      </c>
      <c r="I16593" t="s">
        <v>26</v>
      </c>
      <c r="J16593" t="s">
        <v>27</v>
      </c>
      <c r="K16593">
        <v>199</v>
      </c>
      <c r="L16593">
        <v>65</v>
      </c>
      <c r="M16593" t="s">
        <v>1115</v>
      </c>
      <c r="N16593">
        <v>73</v>
      </c>
      <c r="P16593" cm="1">
        <f t="array" ref="P16593">IF(Q16593&gt;0,INDEX(Q16593:Q38317,MATCH(TRUE,INDEX(Q16593:Q38317="",,),0)-1),"")</f>
        <v>7</v>
      </c>
      <c r="Q16593">
        <f t="shared" si="441"/>
        <v>3</v>
      </c>
      <c r="R16593">
        <f t="shared" si="440"/>
        <v>0</v>
      </c>
    </row>
    <row r="16594" spans="1:18" x14ac:dyDescent="0.3">
      <c r="A16594" t="s">
        <v>1111</v>
      </c>
      <c r="B16594" s="1">
        <v>38491</v>
      </c>
      <c r="C16594" t="s">
        <v>1112</v>
      </c>
      <c r="D16594" t="s">
        <v>1168</v>
      </c>
      <c r="E16594" t="s">
        <v>1169</v>
      </c>
      <c r="G16594" t="s">
        <v>19</v>
      </c>
      <c r="H16594" t="s">
        <v>28</v>
      </c>
      <c r="I16594" t="s">
        <v>26</v>
      </c>
      <c r="J16594" t="s">
        <v>27</v>
      </c>
      <c r="K16594">
        <v>577</v>
      </c>
      <c r="L16594">
        <v>56.05</v>
      </c>
      <c r="M16594" t="s">
        <v>1115</v>
      </c>
      <c r="N16594">
        <v>65.400000000000006</v>
      </c>
      <c r="P16594" cm="1">
        <f t="array" ref="P16594">IF(Q16594&gt;0,INDEX(Q16594:Q38318,MATCH(TRUE,INDEX(Q16594:Q38318="",,),0)-1),"")</f>
        <v>7</v>
      </c>
      <c r="Q16594">
        <f t="shared" si="441"/>
        <v>3</v>
      </c>
      <c r="R16594">
        <f t="shared" si="440"/>
        <v>0</v>
      </c>
    </row>
    <row r="16595" spans="1:18" x14ac:dyDescent="0.3">
      <c r="A16595" t="s">
        <v>1111</v>
      </c>
      <c r="B16595" s="1">
        <v>38491</v>
      </c>
      <c r="C16595" t="s">
        <v>1112</v>
      </c>
      <c r="D16595" t="s">
        <v>1168</v>
      </c>
      <c r="E16595" t="s">
        <v>1169</v>
      </c>
      <c r="G16595" s="6" t="s">
        <v>29</v>
      </c>
      <c r="H16595" t="s">
        <v>63</v>
      </c>
      <c r="I16595" t="s">
        <v>26</v>
      </c>
      <c r="J16595" t="s">
        <v>27</v>
      </c>
      <c r="K16595">
        <v>49</v>
      </c>
      <c r="L16595">
        <v>17.55</v>
      </c>
      <c r="M16595" t="s">
        <v>1115</v>
      </c>
      <c r="N16595">
        <v>17.55</v>
      </c>
      <c r="P16595" cm="1">
        <f t="array" ref="P16595">IF(Q16595&gt;0,INDEX(Q16595:Q38319,MATCH(TRUE,INDEX(Q16595:Q38319="",,),0)-1),"")</f>
        <v>7</v>
      </c>
      <c r="Q16595">
        <f t="shared" si="441"/>
        <v>3</v>
      </c>
      <c r="R16595">
        <f t="shared" si="440"/>
        <v>0</v>
      </c>
    </row>
    <row r="16596" spans="1:18" x14ac:dyDescent="0.3">
      <c r="A16596" t="s">
        <v>1111</v>
      </c>
      <c r="B16596" s="1">
        <v>38491</v>
      </c>
      <c r="C16596" t="s">
        <v>1112</v>
      </c>
      <c r="D16596" t="s">
        <v>1168</v>
      </c>
      <c r="E16596" t="s">
        <v>1169</v>
      </c>
      <c r="G16596" s="6" t="s">
        <v>29</v>
      </c>
      <c r="H16596" t="s">
        <v>64</v>
      </c>
      <c r="I16596" t="s">
        <v>26</v>
      </c>
      <c r="J16596" t="s">
        <v>27</v>
      </c>
      <c r="K16596">
        <v>301</v>
      </c>
      <c r="L16596">
        <v>15.5</v>
      </c>
      <c r="M16596" t="s">
        <v>1115</v>
      </c>
      <c r="N16596">
        <v>15.5</v>
      </c>
      <c r="P16596" cm="1">
        <f t="array" ref="P16596">IF(Q16596&gt;0,INDEX(Q16596:Q38320,MATCH(TRUE,INDEX(Q16596:Q38320="",,),0)-1),"")</f>
        <v>7</v>
      </c>
      <c r="Q16596">
        <f t="shared" si="441"/>
        <v>3</v>
      </c>
      <c r="R16596">
        <f t="shared" si="440"/>
        <v>0</v>
      </c>
    </row>
    <row r="16597" spans="1:18" x14ac:dyDescent="0.3">
      <c r="A16597" t="s">
        <v>1111</v>
      </c>
      <c r="B16597" s="1">
        <v>38491</v>
      </c>
      <c r="C16597" t="s">
        <v>1112</v>
      </c>
      <c r="D16597" t="s">
        <v>1168</v>
      </c>
      <c r="E16597" t="s">
        <v>1169</v>
      </c>
      <c r="G16597" t="s">
        <v>19</v>
      </c>
      <c r="H16597" t="s">
        <v>41</v>
      </c>
      <c r="I16597" t="s">
        <v>21</v>
      </c>
      <c r="J16597" t="s">
        <v>22</v>
      </c>
      <c r="K16597">
        <v>173.1</v>
      </c>
      <c r="L16597">
        <v>242</v>
      </c>
      <c r="M16597" t="s">
        <v>1170</v>
      </c>
      <c r="N16597">
        <v>250</v>
      </c>
      <c r="P16597" cm="1">
        <f t="array" ref="P16597">IF(Q16597&gt;0,INDEX(Q16597:Q38321,MATCH(TRUE,INDEX(Q16597:Q38321="",,),0)-1),"")</f>
        <v>7</v>
      </c>
      <c r="Q16597">
        <f t="shared" si="441"/>
        <v>4</v>
      </c>
      <c r="R16597">
        <f t="shared" si="440"/>
        <v>0</v>
      </c>
    </row>
    <row r="16598" spans="1:18" x14ac:dyDescent="0.3">
      <c r="A16598" t="s">
        <v>1111</v>
      </c>
      <c r="B16598" s="1">
        <v>38491</v>
      </c>
      <c r="C16598" t="s">
        <v>1112</v>
      </c>
      <c r="D16598" t="s">
        <v>1168</v>
      </c>
      <c r="E16598" t="s">
        <v>1169</v>
      </c>
      <c r="G16598" t="s">
        <v>19</v>
      </c>
      <c r="H16598" t="s">
        <v>41</v>
      </c>
      <c r="I16598" t="s">
        <v>26</v>
      </c>
      <c r="J16598" t="s">
        <v>27</v>
      </c>
      <c r="K16598">
        <v>199</v>
      </c>
      <c r="L16598">
        <v>65</v>
      </c>
      <c r="M16598" t="s">
        <v>1170</v>
      </c>
      <c r="N16598">
        <v>67.099999999999994</v>
      </c>
      <c r="P16598" cm="1">
        <f t="array" ref="P16598">IF(Q16598&gt;0,INDEX(Q16598:Q38322,MATCH(TRUE,INDEX(Q16598:Q38322="",,),0)-1),"")</f>
        <v>7</v>
      </c>
      <c r="Q16598">
        <f t="shared" si="441"/>
        <v>4</v>
      </c>
      <c r="R16598">
        <f t="shared" si="440"/>
        <v>0</v>
      </c>
    </row>
    <row r="16599" spans="1:18" x14ac:dyDescent="0.3">
      <c r="A16599" t="s">
        <v>1111</v>
      </c>
      <c r="B16599" s="1">
        <v>38491</v>
      </c>
      <c r="C16599" t="s">
        <v>1112</v>
      </c>
      <c r="D16599" t="s">
        <v>1168</v>
      </c>
      <c r="E16599" t="s">
        <v>1169</v>
      </c>
      <c r="G16599" t="s">
        <v>19</v>
      </c>
      <c r="H16599" t="s">
        <v>28</v>
      </c>
      <c r="I16599" t="s">
        <v>26</v>
      </c>
      <c r="J16599" t="s">
        <v>27</v>
      </c>
      <c r="K16599">
        <v>577</v>
      </c>
      <c r="L16599">
        <v>56.05</v>
      </c>
      <c r="M16599" t="s">
        <v>1170</v>
      </c>
      <c r="N16599">
        <v>67.099999999999994</v>
      </c>
      <c r="P16599" cm="1">
        <f t="array" ref="P16599">IF(Q16599&gt;0,INDEX(Q16599:Q38323,MATCH(TRUE,INDEX(Q16599:Q38323="",,),0)-1),"")</f>
        <v>7</v>
      </c>
      <c r="Q16599">
        <f t="shared" si="441"/>
        <v>4</v>
      </c>
      <c r="R16599">
        <f t="shared" si="440"/>
        <v>0</v>
      </c>
    </row>
    <row r="16600" spans="1:18" x14ac:dyDescent="0.3">
      <c r="A16600" t="s">
        <v>1111</v>
      </c>
      <c r="B16600" s="1">
        <v>38491</v>
      </c>
      <c r="C16600" t="s">
        <v>1112</v>
      </c>
      <c r="D16600" t="s">
        <v>1168</v>
      </c>
      <c r="E16600" t="s">
        <v>1169</v>
      </c>
      <c r="G16600" s="6" t="s">
        <v>29</v>
      </c>
      <c r="H16600" t="s">
        <v>63</v>
      </c>
      <c r="I16600" t="s">
        <v>26</v>
      </c>
      <c r="J16600" t="s">
        <v>27</v>
      </c>
      <c r="K16600">
        <v>49</v>
      </c>
      <c r="L16600">
        <v>17.55</v>
      </c>
      <c r="M16600" t="s">
        <v>1170</v>
      </c>
      <c r="N16600">
        <v>17.55</v>
      </c>
      <c r="P16600" cm="1">
        <f t="array" ref="P16600">IF(Q16600&gt;0,INDEX(Q16600:Q38324,MATCH(TRUE,INDEX(Q16600:Q38324="",,),0)-1),"")</f>
        <v>7</v>
      </c>
      <c r="Q16600">
        <f t="shared" si="441"/>
        <v>4</v>
      </c>
      <c r="R16600">
        <f t="shared" si="440"/>
        <v>0</v>
      </c>
    </row>
    <row r="16601" spans="1:18" x14ac:dyDescent="0.3">
      <c r="A16601" t="s">
        <v>1111</v>
      </c>
      <c r="B16601" s="1">
        <v>38491</v>
      </c>
      <c r="C16601" t="s">
        <v>1112</v>
      </c>
      <c r="D16601" t="s">
        <v>1168</v>
      </c>
      <c r="E16601" t="s">
        <v>1169</v>
      </c>
      <c r="G16601" s="6" t="s">
        <v>29</v>
      </c>
      <c r="H16601" t="s">
        <v>64</v>
      </c>
      <c r="I16601" t="s">
        <v>26</v>
      </c>
      <c r="J16601" t="s">
        <v>27</v>
      </c>
      <c r="K16601">
        <v>301</v>
      </c>
      <c r="L16601">
        <v>15.5</v>
      </c>
      <c r="M16601" t="s">
        <v>1170</v>
      </c>
      <c r="N16601">
        <v>15.5</v>
      </c>
      <c r="P16601" cm="1">
        <f t="array" ref="P16601">IF(Q16601&gt;0,INDEX(Q16601:Q38325,MATCH(TRUE,INDEX(Q16601:Q38325="",,),0)-1),"")</f>
        <v>7</v>
      </c>
      <c r="Q16601">
        <f t="shared" si="441"/>
        <v>4</v>
      </c>
      <c r="R16601">
        <f t="shared" si="440"/>
        <v>0</v>
      </c>
    </row>
    <row r="16602" spans="1:18" x14ac:dyDescent="0.3">
      <c r="A16602" t="s">
        <v>1111</v>
      </c>
      <c r="B16602" s="1">
        <v>38491</v>
      </c>
      <c r="C16602" t="s">
        <v>1112</v>
      </c>
      <c r="D16602" t="s">
        <v>1168</v>
      </c>
      <c r="E16602" t="s">
        <v>1169</v>
      </c>
      <c r="G16602" t="s">
        <v>19</v>
      </c>
      <c r="H16602" t="s">
        <v>41</v>
      </c>
      <c r="I16602" t="s">
        <v>21</v>
      </c>
      <c r="J16602" t="s">
        <v>22</v>
      </c>
      <c r="K16602">
        <v>173.1</v>
      </c>
      <c r="L16602">
        <v>242</v>
      </c>
      <c r="M16602" t="s">
        <v>1140</v>
      </c>
      <c r="N16602">
        <v>250</v>
      </c>
      <c r="P16602" cm="1">
        <f t="array" ref="P16602">IF(Q16602&gt;0,INDEX(Q16602:Q38326,MATCH(TRUE,INDEX(Q16602:Q38326="",,),0)-1),"")</f>
        <v>7</v>
      </c>
      <c r="Q16602">
        <f t="shared" si="441"/>
        <v>5</v>
      </c>
      <c r="R16602">
        <f t="shared" si="440"/>
        <v>0</v>
      </c>
    </row>
    <row r="16603" spans="1:18" x14ac:dyDescent="0.3">
      <c r="A16603" t="s">
        <v>1111</v>
      </c>
      <c r="B16603" s="1">
        <v>38491</v>
      </c>
      <c r="C16603" t="s">
        <v>1112</v>
      </c>
      <c r="D16603" t="s">
        <v>1168</v>
      </c>
      <c r="E16603" t="s">
        <v>1169</v>
      </c>
      <c r="G16603" t="s">
        <v>19</v>
      </c>
      <c r="H16603" t="s">
        <v>41</v>
      </c>
      <c r="I16603" t="s">
        <v>26</v>
      </c>
      <c r="J16603" t="s">
        <v>27</v>
      </c>
      <c r="K16603">
        <v>199</v>
      </c>
      <c r="L16603">
        <v>65</v>
      </c>
      <c r="M16603" t="s">
        <v>1140</v>
      </c>
      <c r="N16603">
        <v>70</v>
      </c>
      <c r="P16603" cm="1">
        <f t="array" ref="P16603">IF(Q16603&gt;0,INDEX(Q16603:Q38327,MATCH(TRUE,INDEX(Q16603:Q38327="",,),0)-1),"")</f>
        <v>7</v>
      </c>
      <c r="Q16603">
        <f t="shared" si="441"/>
        <v>5</v>
      </c>
      <c r="R16603">
        <f t="shared" si="440"/>
        <v>0</v>
      </c>
    </row>
    <row r="16604" spans="1:18" x14ac:dyDescent="0.3">
      <c r="A16604" t="s">
        <v>1111</v>
      </c>
      <c r="B16604" s="1">
        <v>38491</v>
      </c>
      <c r="C16604" t="s">
        <v>1112</v>
      </c>
      <c r="D16604" t="s">
        <v>1168</v>
      </c>
      <c r="E16604" t="s">
        <v>1169</v>
      </c>
      <c r="G16604" t="s">
        <v>19</v>
      </c>
      <c r="H16604" t="s">
        <v>28</v>
      </c>
      <c r="I16604" t="s">
        <v>26</v>
      </c>
      <c r="J16604" t="s">
        <v>27</v>
      </c>
      <c r="K16604">
        <v>577</v>
      </c>
      <c r="L16604">
        <v>56.05</v>
      </c>
      <c r="M16604" t="s">
        <v>1140</v>
      </c>
      <c r="N16604">
        <v>60</v>
      </c>
      <c r="P16604" cm="1">
        <f t="array" ref="P16604">IF(Q16604&gt;0,INDEX(Q16604:Q38328,MATCH(TRUE,INDEX(Q16604:Q38328="",,),0)-1),"")</f>
        <v>7</v>
      </c>
      <c r="Q16604">
        <f t="shared" si="441"/>
        <v>5</v>
      </c>
      <c r="R16604">
        <f t="shared" si="440"/>
        <v>0</v>
      </c>
    </row>
    <row r="16605" spans="1:18" x14ac:dyDescent="0.3">
      <c r="A16605" t="s">
        <v>1111</v>
      </c>
      <c r="B16605" s="1">
        <v>38491</v>
      </c>
      <c r="C16605" t="s">
        <v>1112</v>
      </c>
      <c r="D16605" t="s">
        <v>1168</v>
      </c>
      <c r="E16605" t="s">
        <v>1169</v>
      </c>
      <c r="G16605" s="6" t="s">
        <v>29</v>
      </c>
      <c r="H16605" t="s">
        <v>63</v>
      </c>
      <c r="I16605" t="s">
        <v>26</v>
      </c>
      <c r="J16605" t="s">
        <v>27</v>
      </c>
      <c r="K16605">
        <v>49</v>
      </c>
      <c r="L16605">
        <v>17.55</v>
      </c>
      <c r="M16605" t="s">
        <v>1140</v>
      </c>
      <c r="N16605">
        <v>17.55</v>
      </c>
      <c r="P16605" cm="1">
        <f t="array" ref="P16605">IF(Q16605&gt;0,INDEX(Q16605:Q38329,MATCH(TRUE,INDEX(Q16605:Q38329="",,),0)-1),"")</f>
        <v>7</v>
      </c>
      <c r="Q16605">
        <f t="shared" si="441"/>
        <v>5</v>
      </c>
      <c r="R16605">
        <f t="shared" si="440"/>
        <v>0</v>
      </c>
    </row>
    <row r="16606" spans="1:18" x14ac:dyDescent="0.3">
      <c r="A16606" t="s">
        <v>1111</v>
      </c>
      <c r="B16606" s="1">
        <v>38491</v>
      </c>
      <c r="C16606" t="s">
        <v>1112</v>
      </c>
      <c r="D16606" t="s">
        <v>1168</v>
      </c>
      <c r="E16606" t="s">
        <v>1169</v>
      </c>
      <c r="G16606" s="6" t="s">
        <v>29</v>
      </c>
      <c r="H16606" t="s">
        <v>64</v>
      </c>
      <c r="I16606" t="s">
        <v>26</v>
      </c>
      <c r="J16606" t="s">
        <v>27</v>
      </c>
      <c r="K16606">
        <v>301</v>
      </c>
      <c r="L16606">
        <v>15.5</v>
      </c>
      <c r="M16606" t="s">
        <v>1140</v>
      </c>
      <c r="N16606">
        <v>15.5</v>
      </c>
      <c r="P16606" cm="1">
        <f t="array" ref="P16606">IF(Q16606&gt;0,INDEX(Q16606:Q38330,MATCH(TRUE,INDEX(Q16606:Q38330="",,),0)-1),"")</f>
        <v>7</v>
      </c>
      <c r="Q16606">
        <f t="shared" si="441"/>
        <v>5</v>
      </c>
      <c r="R16606">
        <f t="shared" si="440"/>
        <v>0</v>
      </c>
    </row>
    <row r="16607" spans="1:18" x14ac:dyDescent="0.3">
      <c r="A16607" t="s">
        <v>1111</v>
      </c>
      <c r="B16607" s="1">
        <v>38491</v>
      </c>
      <c r="C16607" t="s">
        <v>1112</v>
      </c>
      <c r="D16607" t="s">
        <v>1168</v>
      </c>
      <c r="E16607" t="s">
        <v>1169</v>
      </c>
      <c r="G16607" t="s">
        <v>19</v>
      </c>
      <c r="H16607" t="s">
        <v>41</v>
      </c>
      <c r="I16607" t="s">
        <v>21</v>
      </c>
      <c r="J16607" t="s">
        <v>22</v>
      </c>
      <c r="K16607">
        <v>173.1</v>
      </c>
      <c r="L16607">
        <v>242</v>
      </c>
      <c r="M16607" t="s">
        <v>1171</v>
      </c>
      <c r="N16607">
        <v>242</v>
      </c>
      <c r="P16607" cm="1">
        <f t="array" ref="P16607">IF(Q16607&gt;0,INDEX(Q16607:Q38331,MATCH(TRUE,INDEX(Q16607:Q38331="",,),0)-1),"")</f>
        <v>7</v>
      </c>
      <c r="Q16607">
        <f t="shared" si="441"/>
        <v>6</v>
      </c>
      <c r="R16607">
        <f t="shared" si="440"/>
        <v>0</v>
      </c>
    </row>
    <row r="16608" spans="1:18" x14ac:dyDescent="0.3">
      <c r="A16608" t="s">
        <v>1111</v>
      </c>
      <c r="B16608" s="1">
        <v>38491</v>
      </c>
      <c r="C16608" t="s">
        <v>1112</v>
      </c>
      <c r="D16608" t="s">
        <v>1168</v>
      </c>
      <c r="E16608" t="s">
        <v>1169</v>
      </c>
      <c r="G16608" t="s">
        <v>19</v>
      </c>
      <c r="H16608" t="s">
        <v>41</v>
      </c>
      <c r="I16608" t="s">
        <v>26</v>
      </c>
      <c r="J16608" t="s">
        <v>27</v>
      </c>
      <c r="K16608">
        <v>199</v>
      </c>
      <c r="L16608">
        <v>65</v>
      </c>
      <c r="M16608" t="s">
        <v>1171</v>
      </c>
      <c r="N16608">
        <v>66</v>
      </c>
      <c r="P16608" cm="1">
        <f t="array" ref="P16608">IF(Q16608&gt;0,INDEX(Q16608:Q38332,MATCH(TRUE,INDEX(Q16608:Q38332="",,),0)-1),"")</f>
        <v>7</v>
      </c>
      <c r="Q16608">
        <f t="shared" si="441"/>
        <v>6</v>
      </c>
      <c r="R16608">
        <f t="shared" si="440"/>
        <v>0</v>
      </c>
    </row>
    <row r="16609" spans="1:18" x14ac:dyDescent="0.3">
      <c r="A16609" t="s">
        <v>1111</v>
      </c>
      <c r="B16609" s="1">
        <v>38491</v>
      </c>
      <c r="C16609" t="s">
        <v>1112</v>
      </c>
      <c r="D16609" t="s">
        <v>1168</v>
      </c>
      <c r="E16609" t="s">
        <v>1169</v>
      </c>
      <c r="G16609" t="s">
        <v>19</v>
      </c>
      <c r="H16609" t="s">
        <v>28</v>
      </c>
      <c r="I16609" t="s">
        <v>26</v>
      </c>
      <c r="J16609" t="s">
        <v>27</v>
      </c>
      <c r="K16609">
        <v>577</v>
      </c>
      <c r="L16609">
        <v>56.05</v>
      </c>
      <c r="M16609" t="s">
        <v>1171</v>
      </c>
      <c r="N16609">
        <v>62</v>
      </c>
      <c r="P16609" cm="1">
        <f t="array" ref="P16609">IF(Q16609&gt;0,INDEX(Q16609:Q38333,MATCH(TRUE,INDEX(Q16609:Q38333="",,),0)-1),"")</f>
        <v>7</v>
      </c>
      <c r="Q16609">
        <f t="shared" si="441"/>
        <v>6</v>
      </c>
      <c r="R16609">
        <f t="shared" si="440"/>
        <v>0</v>
      </c>
    </row>
    <row r="16610" spans="1:18" x14ac:dyDescent="0.3">
      <c r="A16610" t="s">
        <v>1111</v>
      </c>
      <c r="B16610" s="1">
        <v>38491</v>
      </c>
      <c r="C16610" t="s">
        <v>1112</v>
      </c>
      <c r="D16610" t="s">
        <v>1168</v>
      </c>
      <c r="E16610" t="s">
        <v>1169</v>
      </c>
      <c r="G16610" s="6" t="s">
        <v>29</v>
      </c>
      <c r="H16610" t="s">
        <v>63</v>
      </c>
      <c r="I16610" t="s">
        <v>26</v>
      </c>
      <c r="J16610" t="s">
        <v>27</v>
      </c>
      <c r="K16610">
        <v>49</v>
      </c>
      <c r="L16610">
        <v>17.55</v>
      </c>
      <c r="M16610" t="s">
        <v>1171</v>
      </c>
      <c r="N16610">
        <v>17.55</v>
      </c>
      <c r="P16610" cm="1">
        <f t="array" ref="P16610">IF(Q16610&gt;0,INDEX(Q16610:Q38334,MATCH(TRUE,INDEX(Q16610:Q38334="",,),0)-1),"")</f>
        <v>7</v>
      </c>
      <c r="Q16610">
        <f t="shared" si="441"/>
        <v>6</v>
      </c>
      <c r="R16610">
        <f t="shared" si="440"/>
        <v>0</v>
      </c>
    </row>
    <row r="16611" spans="1:18" x14ac:dyDescent="0.3">
      <c r="A16611" t="s">
        <v>1111</v>
      </c>
      <c r="B16611" s="1">
        <v>38491</v>
      </c>
      <c r="C16611" t="s">
        <v>1112</v>
      </c>
      <c r="D16611" t="s">
        <v>1168</v>
      </c>
      <c r="E16611" t="s">
        <v>1169</v>
      </c>
      <c r="G16611" s="6" t="s">
        <v>29</v>
      </c>
      <c r="H16611" t="s">
        <v>64</v>
      </c>
      <c r="I16611" t="s">
        <v>26</v>
      </c>
      <c r="J16611" t="s">
        <v>27</v>
      </c>
      <c r="K16611">
        <v>301</v>
      </c>
      <c r="L16611">
        <v>15.5</v>
      </c>
      <c r="M16611" t="s">
        <v>1171</v>
      </c>
      <c r="N16611">
        <v>15.5</v>
      </c>
      <c r="P16611" cm="1">
        <f t="array" ref="P16611">IF(Q16611&gt;0,INDEX(Q16611:Q38335,MATCH(TRUE,INDEX(Q16611:Q38335="",,),0)-1),"")</f>
        <v>7</v>
      </c>
      <c r="Q16611">
        <f t="shared" si="441"/>
        <v>6</v>
      </c>
      <c r="R16611">
        <f t="shared" si="440"/>
        <v>0</v>
      </c>
    </row>
    <row r="16612" spans="1:18" x14ac:dyDescent="0.3">
      <c r="A16612" t="s">
        <v>1111</v>
      </c>
      <c r="B16612" s="1">
        <v>38491</v>
      </c>
      <c r="C16612" t="s">
        <v>1112</v>
      </c>
      <c r="D16612" t="s">
        <v>1168</v>
      </c>
      <c r="E16612" t="s">
        <v>1169</v>
      </c>
      <c r="G16612" t="s">
        <v>19</v>
      </c>
      <c r="H16612" t="s">
        <v>41</v>
      </c>
      <c r="I16612" t="s">
        <v>21</v>
      </c>
      <c r="J16612" t="s">
        <v>22</v>
      </c>
      <c r="K16612">
        <v>173.1</v>
      </c>
      <c r="L16612">
        <v>242</v>
      </c>
      <c r="M16612" t="s">
        <v>1118</v>
      </c>
      <c r="N16612">
        <v>250</v>
      </c>
      <c r="P16612" cm="1">
        <f t="array" ref="P16612">IF(Q16612&gt;0,INDEX(Q16612:Q38336,MATCH(TRUE,INDEX(Q16612:Q38336="",,),0)-1),"")</f>
        <v>7</v>
      </c>
      <c r="Q16612">
        <f t="shared" si="441"/>
        <v>7</v>
      </c>
      <c r="R16612">
        <f t="shared" si="440"/>
        <v>0</v>
      </c>
    </row>
    <row r="16613" spans="1:18" x14ac:dyDescent="0.3">
      <c r="A16613" t="s">
        <v>1111</v>
      </c>
      <c r="B16613" s="1">
        <v>38491</v>
      </c>
      <c r="C16613" t="s">
        <v>1112</v>
      </c>
      <c r="D16613" t="s">
        <v>1168</v>
      </c>
      <c r="E16613" t="s">
        <v>1169</v>
      </c>
      <c r="G16613" t="s">
        <v>19</v>
      </c>
      <c r="H16613" t="s">
        <v>41</v>
      </c>
      <c r="I16613" t="s">
        <v>26</v>
      </c>
      <c r="J16613" t="s">
        <v>27</v>
      </c>
      <c r="K16613">
        <v>199</v>
      </c>
      <c r="L16613">
        <v>65</v>
      </c>
      <c r="M16613" t="s">
        <v>1118</v>
      </c>
      <c r="N16613">
        <v>66</v>
      </c>
      <c r="P16613" cm="1">
        <f t="array" ref="P16613">IF(Q16613&gt;0,INDEX(Q16613:Q38337,MATCH(TRUE,INDEX(Q16613:Q38337="",,),0)-1),"")</f>
        <v>7</v>
      </c>
      <c r="Q16613">
        <f t="shared" si="441"/>
        <v>7</v>
      </c>
      <c r="R16613">
        <f t="shared" si="440"/>
        <v>0</v>
      </c>
    </row>
    <row r="16614" spans="1:18" x14ac:dyDescent="0.3">
      <c r="A16614" t="s">
        <v>1111</v>
      </c>
      <c r="B16614" s="1">
        <v>38491</v>
      </c>
      <c r="C16614" t="s">
        <v>1112</v>
      </c>
      <c r="D16614" t="s">
        <v>1168</v>
      </c>
      <c r="E16614" t="s">
        <v>1169</v>
      </c>
      <c r="G16614" t="s">
        <v>19</v>
      </c>
      <c r="H16614" t="s">
        <v>28</v>
      </c>
      <c r="I16614" t="s">
        <v>26</v>
      </c>
      <c r="J16614" t="s">
        <v>27</v>
      </c>
      <c r="K16614">
        <v>577</v>
      </c>
      <c r="L16614">
        <v>56.05</v>
      </c>
      <c r="M16614" t="s">
        <v>1118</v>
      </c>
      <c r="N16614">
        <v>57.06</v>
      </c>
      <c r="P16614" cm="1">
        <f t="array" ref="P16614">IF(Q16614&gt;0,INDEX(Q16614:Q38338,MATCH(TRUE,INDEX(Q16614:Q38338="",,),0)-1),"")</f>
        <v>7</v>
      </c>
      <c r="Q16614">
        <f t="shared" si="441"/>
        <v>7</v>
      </c>
      <c r="R16614">
        <f t="shared" si="440"/>
        <v>0</v>
      </c>
    </row>
    <row r="16615" spans="1:18" x14ac:dyDescent="0.3">
      <c r="A16615" t="s">
        <v>1111</v>
      </c>
      <c r="B16615" s="1">
        <v>38491</v>
      </c>
      <c r="C16615" t="s">
        <v>1112</v>
      </c>
      <c r="D16615" t="s">
        <v>1168</v>
      </c>
      <c r="E16615" t="s">
        <v>1169</v>
      </c>
      <c r="G16615" s="6" t="s">
        <v>29</v>
      </c>
      <c r="H16615" t="s">
        <v>63</v>
      </c>
      <c r="I16615" t="s">
        <v>26</v>
      </c>
      <c r="J16615" t="s">
        <v>27</v>
      </c>
      <c r="K16615">
        <v>49</v>
      </c>
      <c r="L16615">
        <v>17.55</v>
      </c>
      <c r="M16615" t="s">
        <v>1118</v>
      </c>
      <c r="N16615">
        <v>17.55</v>
      </c>
      <c r="P16615" cm="1">
        <f t="array" ref="P16615">IF(Q16615&gt;0,INDEX(Q16615:Q38339,MATCH(TRUE,INDEX(Q16615:Q38339="",,),0)-1),"")</f>
        <v>7</v>
      </c>
      <c r="Q16615">
        <f t="shared" si="441"/>
        <v>7</v>
      </c>
      <c r="R16615">
        <f t="shared" si="440"/>
        <v>0</v>
      </c>
    </row>
    <row r="16616" spans="1:18" x14ac:dyDescent="0.3">
      <c r="A16616" t="s">
        <v>1111</v>
      </c>
      <c r="B16616" s="1">
        <v>38491</v>
      </c>
      <c r="C16616" t="s">
        <v>1112</v>
      </c>
      <c r="D16616" t="s">
        <v>1168</v>
      </c>
      <c r="E16616" t="s">
        <v>1169</v>
      </c>
      <c r="G16616" s="6" t="s">
        <v>29</v>
      </c>
      <c r="H16616" t="s">
        <v>64</v>
      </c>
      <c r="I16616" t="s">
        <v>26</v>
      </c>
      <c r="J16616" t="s">
        <v>27</v>
      </c>
      <c r="K16616">
        <v>301</v>
      </c>
      <c r="L16616">
        <v>15.5</v>
      </c>
      <c r="M16616" t="s">
        <v>1118</v>
      </c>
      <c r="N16616">
        <v>15.5</v>
      </c>
      <c r="P16616" cm="1">
        <f t="array" ref="P16616">IF(Q16616&gt;0,INDEX(Q16616:Q38340,MATCH(TRUE,INDEX(Q16616:Q38340="",,),0)-1),"")</f>
        <v>7</v>
      </c>
      <c r="Q16616">
        <f t="shared" si="441"/>
        <v>7</v>
      </c>
      <c r="R16616">
        <f t="shared" si="440"/>
        <v>0</v>
      </c>
    </row>
    <row r="16617" spans="1:18" x14ac:dyDescent="0.3">
      <c r="P16617" t="str" cm="1">
        <f t="array" ref="P16617">IF(Q16617&gt;0,INDEX(Q16617:Q38341,MATCH(TRUE,INDEX(Q16617:Q38341="",,),0)-1),"")</f>
        <v/>
      </c>
      <c r="R16617" t="str">
        <f t="shared" si="440"/>
        <v/>
      </c>
    </row>
    <row r="16618" spans="1:18" x14ac:dyDescent="0.3">
      <c r="A16618" t="s">
        <v>1111</v>
      </c>
      <c r="B16618" s="1">
        <v>38491</v>
      </c>
      <c r="C16618" t="s">
        <v>1112</v>
      </c>
      <c r="D16618" t="s">
        <v>1172</v>
      </c>
      <c r="E16618" t="s">
        <v>1173</v>
      </c>
      <c r="G16618" t="s">
        <v>19</v>
      </c>
      <c r="H16618" t="s">
        <v>41</v>
      </c>
      <c r="I16618" t="s">
        <v>21</v>
      </c>
      <c r="J16618" t="s">
        <v>22</v>
      </c>
      <c r="K16618">
        <v>851.8</v>
      </c>
      <c r="L16618">
        <v>244</v>
      </c>
      <c r="M16618" t="s">
        <v>112</v>
      </c>
      <c r="N16618">
        <v>244</v>
      </c>
      <c r="O16618" t="s">
        <v>24</v>
      </c>
      <c r="P16618" cm="1">
        <f t="array" ref="P16618">IF(Q16618&gt;0,INDEX(Q16618:Q38342,MATCH(TRUE,INDEX(Q16618:Q38342="",,),0)-1),"")</f>
        <v>4</v>
      </c>
      <c r="Q16618">
        <f>INT((ROW()-16618)/4)+1</f>
        <v>1</v>
      </c>
      <c r="R16618">
        <f t="shared" si="440"/>
        <v>0</v>
      </c>
    </row>
    <row r="16619" spans="1:18" x14ac:dyDescent="0.3">
      <c r="A16619" t="s">
        <v>1111</v>
      </c>
      <c r="B16619" s="1">
        <v>38491</v>
      </c>
      <c r="C16619" t="s">
        <v>1112</v>
      </c>
      <c r="D16619" t="s">
        <v>1172</v>
      </c>
      <c r="E16619" t="s">
        <v>1173</v>
      </c>
      <c r="G16619" t="s">
        <v>19</v>
      </c>
      <c r="H16619" t="s">
        <v>41</v>
      </c>
      <c r="I16619" t="s">
        <v>26</v>
      </c>
      <c r="J16619" t="s">
        <v>27</v>
      </c>
      <c r="K16619">
        <v>554</v>
      </c>
      <c r="L16619">
        <v>65</v>
      </c>
      <c r="M16619" t="s">
        <v>112</v>
      </c>
      <c r="N16619">
        <v>191.45</v>
      </c>
      <c r="O16619" t="s">
        <v>24</v>
      </c>
      <c r="P16619" cm="1">
        <f t="array" ref="P16619">IF(Q16619&gt;0,INDEX(Q16619:Q38343,MATCH(TRUE,INDEX(Q16619:Q38343="",,),0)-1),"")</f>
        <v>4</v>
      </c>
      <c r="Q16619">
        <f t="shared" ref="Q16619:Q16633" si="442">INT((ROW()-16618)/4)+1</f>
        <v>1</v>
      </c>
      <c r="R16619">
        <f t="shared" si="440"/>
        <v>0</v>
      </c>
    </row>
    <row r="16620" spans="1:18" x14ac:dyDescent="0.3">
      <c r="A16620" t="s">
        <v>1111</v>
      </c>
      <c r="B16620" s="1">
        <v>38491</v>
      </c>
      <c r="C16620" t="s">
        <v>1112</v>
      </c>
      <c r="D16620" t="s">
        <v>1172</v>
      </c>
      <c r="E16620" t="s">
        <v>1173</v>
      </c>
      <c r="G16620" s="6" t="s">
        <v>29</v>
      </c>
      <c r="H16620" t="s">
        <v>70</v>
      </c>
      <c r="I16620" t="s">
        <v>26</v>
      </c>
      <c r="J16620" t="s">
        <v>27</v>
      </c>
      <c r="K16620">
        <v>11</v>
      </c>
      <c r="L16620">
        <v>14.7</v>
      </c>
      <c r="M16620" t="s">
        <v>112</v>
      </c>
      <c r="N16620">
        <v>14.7</v>
      </c>
      <c r="O16620" t="s">
        <v>24</v>
      </c>
      <c r="P16620" cm="1">
        <f t="array" ref="P16620">IF(Q16620&gt;0,INDEX(Q16620:Q38344,MATCH(TRUE,INDEX(Q16620:Q38344="",,),0)-1),"")</f>
        <v>4</v>
      </c>
      <c r="Q16620">
        <f t="shared" si="442"/>
        <v>1</v>
      </c>
      <c r="R16620">
        <f t="shared" si="440"/>
        <v>0</v>
      </c>
    </row>
    <row r="16621" spans="1:18" x14ac:dyDescent="0.3">
      <c r="A16621" t="s">
        <v>1111</v>
      </c>
      <c r="B16621" s="1">
        <v>38491</v>
      </c>
      <c r="C16621" t="s">
        <v>1112</v>
      </c>
      <c r="D16621" t="s">
        <v>1172</v>
      </c>
      <c r="E16621" t="s">
        <v>1173</v>
      </c>
      <c r="G16621" s="6" t="s">
        <v>29</v>
      </c>
      <c r="H16621" t="s">
        <v>64</v>
      </c>
      <c r="I16621" t="s">
        <v>26</v>
      </c>
      <c r="J16621" t="s">
        <v>27</v>
      </c>
      <c r="K16621">
        <v>81</v>
      </c>
      <c r="L16621">
        <v>13.15</v>
      </c>
      <c r="M16621" t="s">
        <v>112</v>
      </c>
      <c r="N16621">
        <v>13.15</v>
      </c>
      <c r="O16621" t="s">
        <v>24</v>
      </c>
      <c r="P16621" cm="1">
        <f t="array" ref="P16621">IF(Q16621&gt;0,INDEX(Q16621:Q38345,MATCH(TRUE,INDEX(Q16621:Q38345="",,),0)-1),"")</f>
        <v>4</v>
      </c>
      <c r="Q16621">
        <f t="shared" si="442"/>
        <v>1</v>
      </c>
      <c r="R16621">
        <f t="shared" si="440"/>
        <v>0</v>
      </c>
    </row>
    <row r="16622" spans="1:18" x14ac:dyDescent="0.3">
      <c r="A16622" t="s">
        <v>1111</v>
      </c>
      <c r="B16622" s="1">
        <v>38491</v>
      </c>
      <c r="C16622" t="s">
        <v>1112</v>
      </c>
      <c r="D16622" t="s">
        <v>1172</v>
      </c>
      <c r="E16622" t="s">
        <v>1173</v>
      </c>
      <c r="G16622" t="s">
        <v>19</v>
      </c>
      <c r="H16622" t="s">
        <v>41</v>
      </c>
      <c r="I16622" t="s">
        <v>21</v>
      </c>
      <c r="J16622" t="s">
        <v>22</v>
      </c>
      <c r="K16622">
        <v>851.8</v>
      </c>
      <c r="L16622">
        <v>244</v>
      </c>
      <c r="M16622" t="s">
        <v>1116</v>
      </c>
      <c r="N16622">
        <v>254</v>
      </c>
      <c r="P16622" cm="1">
        <f t="array" ref="P16622">IF(Q16622&gt;0,INDEX(Q16622:Q38346,MATCH(TRUE,INDEX(Q16622:Q38346="",,),0)-1),"")</f>
        <v>4</v>
      </c>
      <c r="Q16622">
        <f t="shared" si="442"/>
        <v>2</v>
      </c>
      <c r="R16622">
        <f t="shared" si="440"/>
        <v>0</v>
      </c>
    </row>
    <row r="16623" spans="1:18" x14ac:dyDescent="0.3">
      <c r="A16623" t="s">
        <v>1111</v>
      </c>
      <c r="B16623" s="1">
        <v>38491</v>
      </c>
      <c r="C16623" t="s">
        <v>1112</v>
      </c>
      <c r="D16623" t="s">
        <v>1172</v>
      </c>
      <c r="E16623" t="s">
        <v>1173</v>
      </c>
      <c r="G16623" t="s">
        <v>19</v>
      </c>
      <c r="H16623" t="s">
        <v>41</v>
      </c>
      <c r="I16623" t="s">
        <v>26</v>
      </c>
      <c r="J16623" t="s">
        <v>27</v>
      </c>
      <c r="K16623">
        <v>554</v>
      </c>
      <c r="L16623">
        <v>65</v>
      </c>
      <c r="M16623" t="s">
        <v>1116</v>
      </c>
      <c r="N16623">
        <v>70</v>
      </c>
      <c r="P16623" cm="1">
        <f t="array" ref="P16623">IF(Q16623&gt;0,INDEX(Q16623:Q38347,MATCH(TRUE,INDEX(Q16623:Q38347="",,),0)-1),"")</f>
        <v>4</v>
      </c>
      <c r="Q16623">
        <f t="shared" si="442"/>
        <v>2</v>
      </c>
      <c r="R16623">
        <f t="shared" si="440"/>
        <v>0</v>
      </c>
    </row>
    <row r="16624" spans="1:18" x14ac:dyDescent="0.3">
      <c r="A16624" t="s">
        <v>1111</v>
      </c>
      <c r="B16624" s="1">
        <v>38491</v>
      </c>
      <c r="C16624" t="s">
        <v>1112</v>
      </c>
      <c r="D16624" t="s">
        <v>1172</v>
      </c>
      <c r="E16624" t="s">
        <v>1173</v>
      </c>
      <c r="G16624" s="6" t="s">
        <v>29</v>
      </c>
      <c r="H16624" t="s">
        <v>70</v>
      </c>
      <c r="I16624" t="s">
        <v>26</v>
      </c>
      <c r="J16624" t="s">
        <v>27</v>
      </c>
      <c r="K16624">
        <v>11</v>
      </c>
      <c r="L16624">
        <v>14.7</v>
      </c>
      <c r="M16624" t="s">
        <v>1116</v>
      </c>
      <c r="N16624">
        <v>14.7</v>
      </c>
      <c r="P16624" cm="1">
        <f t="array" ref="P16624">IF(Q16624&gt;0,INDEX(Q16624:Q38348,MATCH(TRUE,INDEX(Q16624:Q38348="",,),0)-1),"")</f>
        <v>4</v>
      </c>
      <c r="Q16624">
        <f t="shared" si="442"/>
        <v>2</v>
      </c>
      <c r="R16624">
        <f t="shared" ref="R16624:R16687" si="443">IF(P16624="","",0)</f>
        <v>0</v>
      </c>
    </row>
    <row r="16625" spans="1:18" x14ac:dyDescent="0.3">
      <c r="A16625" t="s">
        <v>1111</v>
      </c>
      <c r="B16625" s="1">
        <v>38491</v>
      </c>
      <c r="C16625" t="s">
        <v>1112</v>
      </c>
      <c r="D16625" t="s">
        <v>1172</v>
      </c>
      <c r="E16625" t="s">
        <v>1173</v>
      </c>
      <c r="G16625" s="6" t="s">
        <v>29</v>
      </c>
      <c r="H16625" t="s">
        <v>64</v>
      </c>
      <c r="I16625" t="s">
        <v>26</v>
      </c>
      <c r="J16625" t="s">
        <v>27</v>
      </c>
      <c r="K16625">
        <v>81</v>
      </c>
      <c r="L16625">
        <v>13.15</v>
      </c>
      <c r="M16625" t="s">
        <v>1116</v>
      </c>
      <c r="N16625">
        <v>13.15</v>
      </c>
      <c r="P16625" cm="1">
        <f t="array" ref="P16625">IF(Q16625&gt;0,INDEX(Q16625:Q38349,MATCH(TRUE,INDEX(Q16625:Q38349="",,),0)-1),"")</f>
        <v>4</v>
      </c>
      <c r="Q16625">
        <f t="shared" si="442"/>
        <v>2</v>
      </c>
      <c r="R16625">
        <f t="shared" si="443"/>
        <v>0</v>
      </c>
    </row>
    <row r="16626" spans="1:18" x14ac:dyDescent="0.3">
      <c r="A16626" t="s">
        <v>1111</v>
      </c>
      <c r="B16626" s="1">
        <v>38491</v>
      </c>
      <c r="C16626" t="s">
        <v>1112</v>
      </c>
      <c r="D16626" t="s">
        <v>1172</v>
      </c>
      <c r="E16626" t="s">
        <v>1173</v>
      </c>
      <c r="G16626" t="s">
        <v>19</v>
      </c>
      <c r="H16626" t="s">
        <v>41</v>
      </c>
      <c r="I16626" t="s">
        <v>21</v>
      </c>
      <c r="J16626" t="s">
        <v>22</v>
      </c>
      <c r="K16626">
        <v>851.8</v>
      </c>
      <c r="L16626">
        <v>244</v>
      </c>
      <c r="M16626" t="s">
        <v>1115</v>
      </c>
      <c r="N16626">
        <v>250</v>
      </c>
      <c r="P16626" cm="1">
        <f t="array" ref="P16626">IF(Q16626&gt;0,INDEX(Q16626:Q38350,MATCH(TRUE,INDEX(Q16626:Q38350="",,),0)-1),"")</f>
        <v>4</v>
      </c>
      <c r="Q16626">
        <f t="shared" si="442"/>
        <v>3</v>
      </c>
      <c r="R16626">
        <f t="shared" si="443"/>
        <v>0</v>
      </c>
    </row>
    <row r="16627" spans="1:18" x14ac:dyDescent="0.3">
      <c r="A16627" t="s">
        <v>1111</v>
      </c>
      <c r="B16627" s="1">
        <v>38491</v>
      </c>
      <c r="C16627" t="s">
        <v>1112</v>
      </c>
      <c r="D16627" t="s">
        <v>1172</v>
      </c>
      <c r="E16627" t="s">
        <v>1173</v>
      </c>
      <c r="G16627" t="s">
        <v>19</v>
      </c>
      <c r="H16627" t="s">
        <v>41</v>
      </c>
      <c r="I16627" t="s">
        <v>26</v>
      </c>
      <c r="J16627" t="s">
        <v>27</v>
      </c>
      <c r="K16627">
        <v>554</v>
      </c>
      <c r="L16627">
        <v>65</v>
      </c>
      <c r="M16627" t="s">
        <v>1115</v>
      </c>
      <c r="N16627">
        <v>74</v>
      </c>
      <c r="P16627" cm="1">
        <f t="array" ref="P16627">IF(Q16627&gt;0,INDEX(Q16627:Q38351,MATCH(TRUE,INDEX(Q16627:Q38351="",,),0)-1),"")</f>
        <v>4</v>
      </c>
      <c r="Q16627">
        <f t="shared" si="442"/>
        <v>3</v>
      </c>
      <c r="R16627">
        <f t="shared" si="443"/>
        <v>0</v>
      </c>
    </row>
    <row r="16628" spans="1:18" x14ac:dyDescent="0.3">
      <c r="A16628" t="s">
        <v>1111</v>
      </c>
      <c r="B16628" s="1">
        <v>38491</v>
      </c>
      <c r="C16628" t="s">
        <v>1112</v>
      </c>
      <c r="D16628" t="s">
        <v>1172</v>
      </c>
      <c r="E16628" t="s">
        <v>1173</v>
      </c>
      <c r="G16628" s="6" t="s">
        <v>29</v>
      </c>
      <c r="H16628" t="s">
        <v>70</v>
      </c>
      <c r="I16628" t="s">
        <v>26</v>
      </c>
      <c r="J16628" t="s">
        <v>27</v>
      </c>
      <c r="K16628">
        <v>11</v>
      </c>
      <c r="L16628">
        <v>14.7</v>
      </c>
      <c r="M16628" t="s">
        <v>1115</v>
      </c>
      <c r="N16628">
        <v>14.7</v>
      </c>
      <c r="P16628" cm="1">
        <f t="array" ref="P16628">IF(Q16628&gt;0,INDEX(Q16628:Q38352,MATCH(TRUE,INDEX(Q16628:Q38352="",,),0)-1),"")</f>
        <v>4</v>
      </c>
      <c r="Q16628">
        <f t="shared" si="442"/>
        <v>3</v>
      </c>
      <c r="R16628">
        <f t="shared" si="443"/>
        <v>0</v>
      </c>
    </row>
    <row r="16629" spans="1:18" x14ac:dyDescent="0.3">
      <c r="A16629" t="s">
        <v>1111</v>
      </c>
      <c r="B16629" s="1">
        <v>38491</v>
      </c>
      <c r="C16629" t="s">
        <v>1112</v>
      </c>
      <c r="D16629" t="s">
        <v>1172</v>
      </c>
      <c r="E16629" t="s">
        <v>1173</v>
      </c>
      <c r="G16629" s="6" t="s">
        <v>29</v>
      </c>
      <c r="H16629" t="s">
        <v>64</v>
      </c>
      <c r="I16629" t="s">
        <v>26</v>
      </c>
      <c r="J16629" t="s">
        <v>27</v>
      </c>
      <c r="K16629">
        <v>81</v>
      </c>
      <c r="L16629">
        <v>13.15</v>
      </c>
      <c r="M16629" t="s">
        <v>1115</v>
      </c>
      <c r="N16629">
        <v>13.15</v>
      </c>
      <c r="P16629" cm="1">
        <f t="array" ref="P16629">IF(Q16629&gt;0,INDEX(Q16629:Q38353,MATCH(TRUE,INDEX(Q16629:Q38353="",,),0)-1),"")</f>
        <v>4</v>
      </c>
      <c r="Q16629">
        <f t="shared" si="442"/>
        <v>3</v>
      </c>
      <c r="R16629">
        <f t="shared" si="443"/>
        <v>0</v>
      </c>
    </row>
    <row r="16630" spans="1:18" x14ac:dyDescent="0.3">
      <c r="A16630" t="s">
        <v>1111</v>
      </c>
      <c r="B16630" s="1">
        <v>38491</v>
      </c>
      <c r="C16630" t="s">
        <v>1112</v>
      </c>
      <c r="D16630" t="s">
        <v>1172</v>
      </c>
      <c r="E16630" t="s">
        <v>1173</v>
      </c>
      <c r="G16630" t="s">
        <v>19</v>
      </c>
      <c r="H16630" t="s">
        <v>41</v>
      </c>
      <c r="I16630" t="s">
        <v>21</v>
      </c>
      <c r="J16630" t="s">
        <v>22</v>
      </c>
      <c r="K16630">
        <v>851.8</v>
      </c>
      <c r="L16630">
        <v>244</v>
      </c>
      <c r="M16630" t="s">
        <v>1117</v>
      </c>
      <c r="N16630">
        <v>245.1</v>
      </c>
      <c r="P16630" cm="1">
        <f t="array" ref="P16630">IF(Q16630&gt;0,INDEX(Q16630:Q38354,MATCH(TRUE,INDEX(Q16630:Q38354="",,),0)-1),"")</f>
        <v>4</v>
      </c>
      <c r="Q16630">
        <f t="shared" si="442"/>
        <v>4</v>
      </c>
      <c r="R16630">
        <f t="shared" si="443"/>
        <v>0</v>
      </c>
    </row>
    <row r="16631" spans="1:18" x14ac:dyDescent="0.3">
      <c r="A16631" t="s">
        <v>1111</v>
      </c>
      <c r="B16631" s="1">
        <v>38491</v>
      </c>
      <c r="C16631" t="s">
        <v>1112</v>
      </c>
      <c r="D16631" t="s">
        <v>1172</v>
      </c>
      <c r="E16631" t="s">
        <v>1173</v>
      </c>
      <c r="G16631" t="s">
        <v>19</v>
      </c>
      <c r="H16631" t="s">
        <v>41</v>
      </c>
      <c r="I16631" t="s">
        <v>26</v>
      </c>
      <c r="J16631" t="s">
        <v>27</v>
      </c>
      <c r="K16631">
        <v>554</v>
      </c>
      <c r="L16631">
        <v>65</v>
      </c>
      <c r="M16631" t="s">
        <v>1117</v>
      </c>
      <c r="N16631">
        <v>70.23</v>
      </c>
      <c r="P16631" cm="1">
        <f t="array" ref="P16631">IF(Q16631&gt;0,INDEX(Q16631:Q38355,MATCH(TRUE,INDEX(Q16631:Q38355="",,),0)-1),"")</f>
        <v>4</v>
      </c>
      <c r="Q16631">
        <f t="shared" si="442"/>
        <v>4</v>
      </c>
      <c r="R16631">
        <f t="shared" si="443"/>
        <v>0</v>
      </c>
    </row>
    <row r="16632" spans="1:18" x14ac:dyDescent="0.3">
      <c r="A16632" t="s">
        <v>1111</v>
      </c>
      <c r="B16632" s="1">
        <v>38491</v>
      </c>
      <c r="C16632" t="s">
        <v>1112</v>
      </c>
      <c r="D16632" t="s">
        <v>1172</v>
      </c>
      <c r="E16632" t="s">
        <v>1173</v>
      </c>
      <c r="G16632" s="6" t="s">
        <v>29</v>
      </c>
      <c r="H16632" t="s">
        <v>70</v>
      </c>
      <c r="I16632" t="s">
        <v>26</v>
      </c>
      <c r="J16632" t="s">
        <v>27</v>
      </c>
      <c r="K16632">
        <v>11</v>
      </c>
      <c r="L16632">
        <v>14.7</v>
      </c>
      <c r="M16632" t="s">
        <v>1117</v>
      </c>
      <c r="N16632">
        <v>14.7</v>
      </c>
      <c r="P16632" cm="1">
        <f t="array" ref="P16632">IF(Q16632&gt;0,INDEX(Q16632:Q38356,MATCH(TRUE,INDEX(Q16632:Q38356="",,),0)-1),"")</f>
        <v>4</v>
      </c>
      <c r="Q16632">
        <f t="shared" si="442"/>
        <v>4</v>
      </c>
      <c r="R16632">
        <f t="shared" si="443"/>
        <v>0</v>
      </c>
    </row>
    <row r="16633" spans="1:18" x14ac:dyDescent="0.3">
      <c r="A16633" t="s">
        <v>1111</v>
      </c>
      <c r="B16633" s="1">
        <v>38491</v>
      </c>
      <c r="C16633" t="s">
        <v>1112</v>
      </c>
      <c r="D16633" t="s">
        <v>1172</v>
      </c>
      <c r="E16633" t="s">
        <v>1173</v>
      </c>
      <c r="G16633" s="6" t="s">
        <v>29</v>
      </c>
      <c r="H16633" t="s">
        <v>64</v>
      </c>
      <c r="I16633" t="s">
        <v>26</v>
      </c>
      <c r="J16633" t="s">
        <v>27</v>
      </c>
      <c r="K16633">
        <v>81</v>
      </c>
      <c r="L16633">
        <v>13.15</v>
      </c>
      <c r="M16633" t="s">
        <v>1117</v>
      </c>
      <c r="N16633">
        <v>13.15</v>
      </c>
      <c r="P16633" cm="1">
        <f t="array" ref="P16633">IF(Q16633&gt;0,INDEX(Q16633:Q38357,MATCH(TRUE,INDEX(Q16633:Q38357="",,),0)-1),"")</f>
        <v>4</v>
      </c>
      <c r="Q16633">
        <f t="shared" si="442"/>
        <v>4</v>
      </c>
      <c r="R16633">
        <f t="shared" si="443"/>
        <v>0</v>
      </c>
    </row>
    <row r="16634" spans="1:18" x14ac:dyDescent="0.3">
      <c r="P16634" t="str" cm="1">
        <f t="array" ref="P16634">IF(Q16634&gt;0,INDEX(Q16634:Q38358,MATCH(TRUE,INDEX(Q16634:Q38358="",,),0)-1),"")</f>
        <v/>
      </c>
      <c r="R16634" t="str">
        <f t="shared" si="443"/>
        <v/>
      </c>
    </row>
    <row r="16635" spans="1:18" x14ac:dyDescent="0.3">
      <c r="A16635" t="s">
        <v>1111</v>
      </c>
      <c r="B16635" s="1">
        <v>38491</v>
      </c>
      <c r="C16635" t="s">
        <v>1112</v>
      </c>
      <c r="D16635" t="s">
        <v>1174</v>
      </c>
      <c r="E16635" t="s">
        <v>1175</v>
      </c>
      <c r="G16635" t="s">
        <v>19</v>
      </c>
      <c r="H16635" t="s">
        <v>28</v>
      </c>
      <c r="I16635" t="s">
        <v>26</v>
      </c>
      <c r="J16635" t="s">
        <v>27</v>
      </c>
      <c r="K16635">
        <v>259</v>
      </c>
      <c r="L16635">
        <v>56.05</v>
      </c>
      <c r="M16635" t="s">
        <v>1140</v>
      </c>
      <c r="N16635">
        <v>65</v>
      </c>
      <c r="O16635" t="s">
        <v>24</v>
      </c>
      <c r="P16635" cm="1">
        <f t="array" ref="P16635">IF(Q16635&gt;0,INDEX(Q16635:Q38359,MATCH(TRUE,INDEX(Q16635:Q38359="",,),0)-1),"")</f>
        <v>7</v>
      </c>
      <c r="Q16635">
        <f>INT((ROW()-16635)/4)+1</f>
        <v>1</v>
      </c>
      <c r="R16635">
        <f t="shared" si="443"/>
        <v>0</v>
      </c>
    </row>
    <row r="16636" spans="1:18" x14ac:dyDescent="0.3">
      <c r="A16636" t="s">
        <v>1111</v>
      </c>
      <c r="B16636" s="1">
        <v>38491</v>
      </c>
      <c r="C16636" t="s">
        <v>1112</v>
      </c>
      <c r="D16636" t="s">
        <v>1174</v>
      </c>
      <c r="E16636" t="s">
        <v>1175</v>
      </c>
      <c r="G16636" s="6" t="s">
        <v>29</v>
      </c>
      <c r="H16636" t="s">
        <v>63</v>
      </c>
      <c r="I16636" t="s">
        <v>26</v>
      </c>
      <c r="J16636" t="s">
        <v>27</v>
      </c>
      <c r="K16636">
        <v>17</v>
      </c>
      <c r="L16636">
        <v>17.55</v>
      </c>
      <c r="M16636" t="s">
        <v>1140</v>
      </c>
      <c r="N16636">
        <v>17.55</v>
      </c>
      <c r="O16636" t="s">
        <v>24</v>
      </c>
      <c r="P16636" cm="1">
        <f t="array" ref="P16636">IF(Q16636&gt;0,INDEX(Q16636:Q38360,MATCH(TRUE,INDEX(Q16636:Q38360="",,),0)-1),"")</f>
        <v>7</v>
      </c>
      <c r="Q16636">
        <f t="shared" ref="Q16636:Q16662" si="444">INT((ROW()-16635)/4)+1</f>
        <v>1</v>
      </c>
      <c r="R16636">
        <f t="shared" si="443"/>
        <v>0</v>
      </c>
    </row>
    <row r="16637" spans="1:18" x14ac:dyDescent="0.3">
      <c r="A16637" t="s">
        <v>1111</v>
      </c>
      <c r="B16637" s="1">
        <v>38491</v>
      </c>
      <c r="C16637" t="s">
        <v>1112</v>
      </c>
      <c r="D16637" t="s">
        <v>1174</v>
      </c>
      <c r="E16637" t="s">
        <v>1175</v>
      </c>
      <c r="G16637" s="6" t="s">
        <v>29</v>
      </c>
      <c r="H16637" t="s">
        <v>70</v>
      </c>
      <c r="I16637" t="s">
        <v>26</v>
      </c>
      <c r="J16637" t="s">
        <v>27</v>
      </c>
      <c r="K16637">
        <v>3</v>
      </c>
      <c r="L16637">
        <v>17.25</v>
      </c>
      <c r="M16637" t="s">
        <v>1140</v>
      </c>
      <c r="N16637">
        <v>17.25</v>
      </c>
      <c r="O16637" t="s">
        <v>24</v>
      </c>
      <c r="P16637" cm="1">
        <f t="array" ref="P16637">IF(Q16637&gt;0,INDEX(Q16637:Q38361,MATCH(TRUE,INDEX(Q16637:Q38361="",,),0)-1),"")</f>
        <v>7</v>
      </c>
      <c r="Q16637">
        <f t="shared" si="444"/>
        <v>1</v>
      </c>
      <c r="R16637">
        <f t="shared" si="443"/>
        <v>0</v>
      </c>
    </row>
    <row r="16638" spans="1:18" x14ac:dyDescent="0.3">
      <c r="A16638" t="s">
        <v>1111</v>
      </c>
      <c r="B16638" s="1">
        <v>38491</v>
      </c>
      <c r="C16638" t="s">
        <v>1112</v>
      </c>
      <c r="D16638" t="s">
        <v>1174</v>
      </c>
      <c r="E16638" t="s">
        <v>1175</v>
      </c>
      <c r="G16638" s="6" t="s">
        <v>29</v>
      </c>
      <c r="H16638" t="s">
        <v>64</v>
      </c>
      <c r="I16638" t="s">
        <v>26</v>
      </c>
      <c r="J16638" t="s">
        <v>27</v>
      </c>
      <c r="K16638">
        <v>15</v>
      </c>
      <c r="L16638">
        <v>15.45</v>
      </c>
      <c r="M16638" t="s">
        <v>1140</v>
      </c>
      <c r="N16638">
        <v>15.45</v>
      </c>
      <c r="O16638" t="s">
        <v>24</v>
      </c>
      <c r="P16638" cm="1">
        <f t="array" ref="P16638">IF(Q16638&gt;0,INDEX(Q16638:Q38362,MATCH(TRUE,INDEX(Q16638:Q38362="",,),0)-1),"")</f>
        <v>7</v>
      </c>
      <c r="Q16638">
        <f t="shared" si="444"/>
        <v>1</v>
      </c>
      <c r="R16638">
        <f t="shared" si="443"/>
        <v>0</v>
      </c>
    </row>
    <row r="16639" spans="1:18" x14ac:dyDescent="0.3">
      <c r="A16639" t="s">
        <v>1111</v>
      </c>
      <c r="B16639" s="1">
        <v>38491</v>
      </c>
      <c r="C16639" t="s">
        <v>1112</v>
      </c>
      <c r="D16639" t="s">
        <v>1174</v>
      </c>
      <c r="E16639" t="s">
        <v>1175</v>
      </c>
      <c r="G16639" t="s">
        <v>19</v>
      </c>
      <c r="H16639" t="s">
        <v>28</v>
      </c>
      <c r="I16639" t="s">
        <v>26</v>
      </c>
      <c r="J16639" t="s">
        <v>27</v>
      </c>
      <c r="K16639">
        <v>259</v>
      </c>
      <c r="L16639">
        <v>56.05</v>
      </c>
      <c r="M16639" t="s">
        <v>1170</v>
      </c>
      <c r="N16639">
        <v>64.099999999999994</v>
      </c>
      <c r="P16639" cm="1">
        <f t="array" ref="P16639">IF(Q16639&gt;0,INDEX(Q16639:Q38363,MATCH(TRUE,INDEX(Q16639:Q38363="",,),0)-1),"")</f>
        <v>7</v>
      </c>
      <c r="Q16639">
        <f t="shared" si="444"/>
        <v>2</v>
      </c>
      <c r="R16639">
        <f t="shared" si="443"/>
        <v>0</v>
      </c>
    </row>
    <row r="16640" spans="1:18" x14ac:dyDescent="0.3">
      <c r="A16640" t="s">
        <v>1111</v>
      </c>
      <c r="B16640" s="1">
        <v>38491</v>
      </c>
      <c r="C16640" t="s">
        <v>1112</v>
      </c>
      <c r="D16640" t="s">
        <v>1174</v>
      </c>
      <c r="E16640" t="s">
        <v>1175</v>
      </c>
      <c r="G16640" s="6" t="s">
        <v>29</v>
      </c>
      <c r="H16640" t="s">
        <v>63</v>
      </c>
      <c r="I16640" t="s">
        <v>26</v>
      </c>
      <c r="J16640" t="s">
        <v>27</v>
      </c>
      <c r="K16640">
        <v>17</v>
      </c>
      <c r="L16640">
        <v>17.55</v>
      </c>
      <c r="M16640" t="s">
        <v>1170</v>
      </c>
      <c r="N16640">
        <v>17.55</v>
      </c>
      <c r="P16640" cm="1">
        <f t="array" ref="P16640">IF(Q16640&gt;0,INDEX(Q16640:Q38364,MATCH(TRUE,INDEX(Q16640:Q38364="",,),0)-1),"")</f>
        <v>7</v>
      </c>
      <c r="Q16640">
        <f t="shared" si="444"/>
        <v>2</v>
      </c>
      <c r="R16640">
        <f t="shared" si="443"/>
        <v>0</v>
      </c>
    </row>
    <row r="16641" spans="1:18" x14ac:dyDescent="0.3">
      <c r="A16641" t="s">
        <v>1111</v>
      </c>
      <c r="B16641" s="1">
        <v>38491</v>
      </c>
      <c r="C16641" t="s">
        <v>1112</v>
      </c>
      <c r="D16641" t="s">
        <v>1174</v>
      </c>
      <c r="E16641" t="s">
        <v>1175</v>
      </c>
      <c r="G16641" s="6" t="s">
        <v>29</v>
      </c>
      <c r="H16641" t="s">
        <v>70</v>
      </c>
      <c r="I16641" t="s">
        <v>26</v>
      </c>
      <c r="J16641" t="s">
        <v>27</v>
      </c>
      <c r="K16641">
        <v>3</v>
      </c>
      <c r="L16641">
        <v>17.25</v>
      </c>
      <c r="M16641" t="s">
        <v>1170</v>
      </c>
      <c r="N16641">
        <v>17.25</v>
      </c>
      <c r="P16641" cm="1">
        <f t="array" ref="P16641">IF(Q16641&gt;0,INDEX(Q16641:Q38365,MATCH(TRUE,INDEX(Q16641:Q38365="",,),0)-1),"")</f>
        <v>7</v>
      </c>
      <c r="Q16641">
        <f t="shared" si="444"/>
        <v>2</v>
      </c>
      <c r="R16641">
        <f t="shared" si="443"/>
        <v>0</v>
      </c>
    </row>
    <row r="16642" spans="1:18" x14ac:dyDescent="0.3">
      <c r="A16642" t="s">
        <v>1111</v>
      </c>
      <c r="B16642" s="1">
        <v>38491</v>
      </c>
      <c r="C16642" t="s">
        <v>1112</v>
      </c>
      <c r="D16642" t="s">
        <v>1174</v>
      </c>
      <c r="E16642" t="s">
        <v>1175</v>
      </c>
      <c r="G16642" s="6" t="s">
        <v>29</v>
      </c>
      <c r="H16642" t="s">
        <v>64</v>
      </c>
      <c r="I16642" t="s">
        <v>26</v>
      </c>
      <c r="J16642" t="s">
        <v>27</v>
      </c>
      <c r="K16642">
        <v>15</v>
      </c>
      <c r="L16642">
        <v>15.45</v>
      </c>
      <c r="M16642" t="s">
        <v>1170</v>
      </c>
      <c r="N16642">
        <v>15.45</v>
      </c>
      <c r="P16642" cm="1">
        <f t="array" ref="P16642">IF(Q16642&gt;0,INDEX(Q16642:Q38366,MATCH(TRUE,INDEX(Q16642:Q38366="",,),0)-1),"")</f>
        <v>7</v>
      </c>
      <c r="Q16642">
        <f t="shared" si="444"/>
        <v>2</v>
      </c>
      <c r="R16642">
        <f t="shared" si="443"/>
        <v>0</v>
      </c>
    </row>
    <row r="16643" spans="1:18" x14ac:dyDescent="0.3">
      <c r="A16643" t="s">
        <v>1111</v>
      </c>
      <c r="B16643" s="1">
        <v>38491</v>
      </c>
      <c r="C16643" t="s">
        <v>1112</v>
      </c>
      <c r="D16643" t="s">
        <v>1174</v>
      </c>
      <c r="E16643" t="s">
        <v>1175</v>
      </c>
      <c r="G16643" t="s">
        <v>19</v>
      </c>
      <c r="H16643" t="s">
        <v>28</v>
      </c>
      <c r="I16643" t="s">
        <v>26</v>
      </c>
      <c r="J16643" t="s">
        <v>27</v>
      </c>
      <c r="K16643">
        <v>259</v>
      </c>
      <c r="L16643">
        <v>56.05</v>
      </c>
      <c r="M16643" t="s">
        <v>1171</v>
      </c>
      <c r="N16643">
        <v>63.1</v>
      </c>
      <c r="P16643" cm="1">
        <f t="array" ref="P16643">IF(Q16643&gt;0,INDEX(Q16643:Q38367,MATCH(TRUE,INDEX(Q16643:Q38367="",,),0)-1),"")</f>
        <v>7</v>
      </c>
      <c r="Q16643">
        <f t="shared" si="444"/>
        <v>3</v>
      </c>
      <c r="R16643">
        <f t="shared" si="443"/>
        <v>0</v>
      </c>
    </row>
    <row r="16644" spans="1:18" x14ac:dyDescent="0.3">
      <c r="A16644" t="s">
        <v>1111</v>
      </c>
      <c r="B16644" s="1">
        <v>38491</v>
      </c>
      <c r="C16644" t="s">
        <v>1112</v>
      </c>
      <c r="D16644" t="s">
        <v>1174</v>
      </c>
      <c r="E16644" t="s">
        <v>1175</v>
      </c>
      <c r="G16644" s="6" t="s">
        <v>29</v>
      </c>
      <c r="H16644" t="s">
        <v>63</v>
      </c>
      <c r="I16644" t="s">
        <v>26</v>
      </c>
      <c r="J16644" t="s">
        <v>27</v>
      </c>
      <c r="K16644">
        <v>17</v>
      </c>
      <c r="L16644">
        <v>17.55</v>
      </c>
      <c r="M16644" t="s">
        <v>1171</v>
      </c>
      <c r="N16644">
        <v>17.55</v>
      </c>
      <c r="P16644" cm="1">
        <f t="array" ref="P16644">IF(Q16644&gt;0,INDEX(Q16644:Q38368,MATCH(TRUE,INDEX(Q16644:Q38368="",,),0)-1),"")</f>
        <v>7</v>
      </c>
      <c r="Q16644">
        <f t="shared" si="444"/>
        <v>3</v>
      </c>
      <c r="R16644">
        <f t="shared" si="443"/>
        <v>0</v>
      </c>
    </row>
    <row r="16645" spans="1:18" x14ac:dyDescent="0.3">
      <c r="A16645" t="s">
        <v>1111</v>
      </c>
      <c r="B16645" s="1">
        <v>38491</v>
      </c>
      <c r="C16645" t="s">
        <v>1112</v>
      </c>
      <c r="D16645" t="s">
        <v>1174</v>
      </c>
      <c r="E16645" t="s">
        <v>1175</v>
      </c>
      <c r="G16645" s="6" t="s">
        <v>29</v>
      </c>
      <c r="H16645" t="s">
        <v>70</v>
      </c>
      <c r="I16645" t="s">
        <v>26</v>
      </c>
      <c r="J16645" t="s">
        <v>27</v>
      </c>
      <c r="K16645">
        <v>3</v>
      </c>
      <c r="L16645">
        <v>17.25</v>
      </c>
      <c r="M16645" t="s">
        <v>1171</v>
      </c>
      <c r="N16645">
        <v>17.25</v>
      </c>
      <c r="P16645" cm="1">
        <f t="array" ref="P16645">IF(Q16645&gt;0,INDEX(Q16645:Q38369,MATCH(TRUE,INDEX(Q16645:Q38369="",,),0)-1),"")</f>
        <v>7</v>
      </c>
      <c r="Q16645">
        <f t="shared" si="444"/>
        <v>3</v>
      </c>
      <c r="R16645">
        <f t="shared" si="443"/>
        <v>0</v>
      </c>
    </row>
    <row r="16646" spans="1:18" x14ac:dyDescent="0.3">
      <c r="A16646" t="s">
        <v>1111</v>
      </c>
      <c r="B16646" s="1">
        <v>38491</v>
      </c>
      <c r="C16646" t="s">
        <v>1112</v>
      </c>
      <c r="D16646" t="s">
        <v>1174</v>
      </c>
      <c r="E16646" t="s">
        <v>1175</v>
      </c>
      <c r="G16646" s="6" t="s">
        <v>29</v>
      </c>
      <c r="H16646" t="s">
        <v>64</v>
      </c>
      <c r="I16646" t="s">
        <v>26</v>
      </c>
      <c r="J16646" t="s">
        <v>27</v>
      </c>
      <c r="K16646">
        <v>15</v>
      </c>
      <c r="L16646">
        <v>15.45</v>
      </c>
      <c r="M16646" t="s">
        <v>1171</v>
      </c>
      <c r="N16646">
        <v>15.45</v>
      </c>
      <c r="P16646" cm="1">
        <f t="array" ref="P16646">IF(Q16646&gt;0,INDEX(Q16646:Q38370,MATCH(TRUE,INDEX(Q16646:Q38370="",,),0)-1),"")</f>
        <v>7</v>
      </c>
      <c r="Q16646">
        <f t="shared" si="444"/>
        <v>3</v>
      </c>
      <c r="R16646">
        <f t="shared" si="443"/>
        <v>0</v>
      </c>
    </row>
    <row r="16647" spans="1:18" x14ac:dyDescent="0.3">
      <c r="A16647" t="s">
        <v>1111</v>
      </c>
      <c r="B16647" s="1">
        <v>38491</v>
      </c>
      <c r="C16647" t="s">
        <v>1112</v>
      </c>
      <c r="D16647" t="s">
        <v>1174</v>
      </c>
      <c r="E16647" t="s">
        <v>1175</v>
      </c>
      <c r="G16647" t="s">
        <v>19</v>
      </c>
      <c r="H16647" t="s">
        <v>28</v>
      </c>
      <c r="I16647" t="s">
        <v>26</v>
      </c>
      <c r="J16647" t="s">
        <v>27</v>
      </c>
      <c r="K16647">
        <v>259</v>
      </c>
      <c r="L16647">
        <v>56.05</v>
      </c>
      <c r="M16647" t="s">
        <v>1116</v>
      </c>
      <c r="N16647">
        <v>59.5</v>
      </c>
      <c r="P16647" cm="1">
        <f t="array" ref="P16647">IF(Q16647&gt;0,INDEX(Q16647:Q38371,MATCH(TRUE,INDEX(Q16647:Q38371="",,),0)-1),"")</f>
        <v>7</v>
      </c>
      <c r="Q16647">
        <f t="shared" si="444"/>
        <v>4</v>
      </c>
      <c r="R16647">
        <f t="shared" si="443"/>
        <v>0</v>
      </c>
    </row>
    <row r="16648" spans="1:18" x14ac:dyDescent="0.3">
      <c r="A16648" t="s">
        <v>1111</v>
      </c>
      <c r="B16648" s="1">
        <v>38491</v>
      </c>
      <c r="C16648" t="s">
        <v>1112</v>
      </c>
      <c r="D16648" t="s">
        <v>1174</v>
      </c>
      <c r="E16648" t="s">
        <v>1175</v>
      </c>
      <c r="G16648" s="6" t="s">
        <v>29</v>
      </c>
      <c r="H16648" t="s">
        <v>63</v>
      </c>
      <c r="I16648" t="s">
        <v>26</v>
      </c>
      <c r="J16648" t="s">
        <v>27</v>
      </c>
      <c r="K16648">
        <v>17</v>
      </c>
      <c r="L16648">
        <v>17.55</v>
      </c>
      <c r="M16648" t="s">
        <v>1116</v>
      </c>
      <c r="N16648">
        <v>17.55</v>
      </c>
      <c r="P16648" cm="1">
        <f t="array" ref="P16648">IF(Q16648&gt;0,INDEX(Q16648:Q38372,MATCH(TRUE,INDEX(Q16648:Q38372="",,),0)-1),"")</f>
        <v>7</v>
      </c>
      <c r="Q16648">
        <f t="shared" si="444"/>
        <v>4</v>
      </c>
      <c r="R16648">
        <f t="shared" si="443"/>
        <v>0</v>
      </c>
    </row>
    <row r="16649" spans="1:18" x14ac:dyDescent="0.3">
      <c r="A16649" t="s">
        <v>1111</v>
      </c>
      <c r="B16649" s="1">
        <v>38491</v>
      </c>
      <c r="C16649" t="s">
        <v>1112</v>
      </c>
      <c r="D16649" t="s">
        <v>1174</v>
      </c>
      <c r="E16649" t="s">
        <v>1175</v>
      </c>
      <c r="G16649" s="6" t="s">
        <v>29</v>
      </c>
      <c r="H16649" t="s">
        <v>70</v>
      </c>
      <c r="I16649" t="s">
        <v>26</v>
      </c>
      <c r="J16649" t="s">
        <v>27</v>
      </c>
      <c r="K16649">
        <v>3</v>
      </c>
      <c r="L16649">
        <v>17.25</v>
      </c>
      <c r="M16649" t="s">
        <v>1116</v>
      </c>
      <c r="N16649">
        <v>17.25</v>
      </c>
      <c r="P16649" cm="1">
        <f t="array" ref="P16649">IF(Q16649&gt;0,INDEX(Q16649:Q38373,MATCH(TRUE,INDEX(Q16649:Q38373="",,),0)-1),"")</f>
        <v>7</v>
      </c>
      <c r="Q16649">
        <f t="shared" si="444"/>
        <v>4</v>
      </c>
      <c r="R16649">
        <f t="shared" si="443"/>
        <v>0</v>
      </c>
    </row>
    <row r="16650" spans="1:18" x14ac:dyDescent="0.3">
      <c r="A16650" t="s">
        <v>1111</v>
      </c>
      <c r="B16650" s="1">
        <v>38491</v>
      </c>
      <c r="C16650" t="s">
        <v>1112</v>
      </c>
      <c r="D16650" t="s">
        <v>1174</v>
      </c>
      <c r="E16650" t="s">
        <v>1175</v>
      </c>
      <c r="G16650" s="6" t="s">
        <v>29</v>
      </c>
      <c r="H16650" t="s">
        <v>64</v>
      </c>
      <c r="I16650" t="s">
        <v>26</v>
      </c>
      <c r="J16650" t="s">
        <v>27</v>
      </c>
      <c r="K16650">
        <v>15</v>
      </c>
      <c r="L16650">
        <v>15.45</v>
      </c>
      <c r="M16650" t="s">
        <v>1116</v>
      </c>
      <c r="N16650">
        <v>15.45</v>
      </c>
      <c r="P16650" cm="1">
        <f t="array" ref="P16650">IF(Q16650&gt;0,INDEX(Q16650:Q38374,MATCH(TRUE,INDEX(Q16650:Q38374="",,),0)-1),"")</f>
        <v>7</v>
      </c>
      <c r="Q16650">
        <f t="shared" si="444"/>
        <v>4</v>
      </c>
      <c r="R16650">
        <f t="shared" si="443"/>
        <v>0</v>
      </c>
    </row>
    <row r="16651" spans="1:18" x14ac:dyDescent="0.3">
      <c r="A16651" t="s">
        <v>1111</v>
      </c>
      <c r="B16651" s="1">
        <v>38491</v>
      </c>
      <c r="C16651" t="s">
        <v>1112</v>
      </c>
      <c r="D16651" t="s">
        <v>1174</v>
      </c>
      <c r="E16651" t="s">
        <v>1175</v>
      </c>
      <c r="G16651" t="s">
        <v>19</v>
      </c>
      <c r="H16651" t="s">
        <v>28</v>
      </c>
      <c r="I16651" t="s">
        <v>26</v>
      </c>
      <c r="J16651" t="s">
        <v>27</v>
      </c>
      <c r="K16651">
        <v>259</v>
      </c>
      <c r="L16651">
        <v>56.05</v>
      </c>
      <c r="M16651" t="s">
        <v>1115</v>
      </c>
      <c r="N16651">
        <v>57.65</v>
      </c>
      <c r="P16651" cm="1">
        <f t="array" ref="P16651">IF(Q16651&gt;0,INDEX(Q16651:Q38375,MATCH(TRUE,INDEX(Q16651:Q38375="",,),0)-1),"")</f>
        <v>7</v>
      </c>
      <c r="Q16651">
        <f t="shared" si="444"/>
        <v>5</v>
      </c>
      <c r="R16651">
        <f t="shared" si="443"/>
        <v>0</v>
      </c>
    </row>
    <row r="16652" spans="1:18" x14ac:dyDescent="0.3">
      <c r="A16652" t="s">
        <v>1111</v>
      </c>
      <c r="B16652" s="1">
        <v>38491</v>
      </c>
      <c r="C16652" t="s">
        <v>1112</v>
      </c>
      <c r="D16652" t="s">
        <v>1174</v>
      </c>
      <c r="E16652" t="s">
        <v>1175</v>
      </c>
      <c r="G16652" s="6" t="s">
        <v>29</v>
      </c>
      <c r="H16652" t="s">
        <v>63</v>
      </c>
      <c r="I16652" t="s">
        <v>26</v>
      </c>
      <c r="J16652" t="s">
        <v>27</v>
      </c>
      <c r="K16652">
        <v>17</v>
      </c>
      <c r="L16652">
        <v>17.55</v>
      </c>
      <c r="M16652" t="s">
        <v>1115</v>
      </c>
      <c r="N16652">
        <v>17.55</v>
      </c>
      <c r="P16652" cm="1">
        <f t="array" ref="P16652">IF(Q16652&gt;0,INDEX(Q16652:Q38376,MATCH(TRUE,INDEX(Q16652:Q38376="",,),0)-1),"")</f>
        <v>7</v>
      </c>
      <c r="Q16652">
        <f t="shared" si="444"/>
        <v>5</v>
      </c>
      <c r="R16652">
        <f t="shared" si="443"/>
        <v>0</v>
      </c>
    </row>
    <row r="16653" spans="1:18" x14ac:dyDescent="0.3">
      <c r="A16653" t="s">
        <v>1111</v>
      </c>
      <c r="B16653" s="1">
        <v>38491</v>
      </c>
      <c r="C16653" t="s">
        <v>1112</v>
      </c>
      <c r="D16653" t="s">
        <v>1174</v>
      </c>
      <c r="E16653" t="s">
        <v>1175</v>
      </c>
      <c r="G16653" s="6" t="s">
        <v>29</v>
      </c>
      <c r="H16653" t="s">
        <v>70</v>
      </c>
      <c r="I16653" t="s">
        <v>26</v>
      </c>
      <c r="J16653" t="s">
        <v>27</v>
      </c>
      <c r="K16653">
        <v>3</v>
      </c>
      <c r="L16653">
        <v>17.25</v>
      </c>
      <c r="M16653" t="s">
        <v>1115</v>
      </c>
      <c r="N16653">
        <v>17.25</v>
      </c>
      <c r="P16653" cm="1">
        <f t="array" ref="P16653">IF(Q16653&gt;0,INDEX(Q16653:Q38377,MATCH(TRUE,INDEX(Q16653:Q38377="",,),0)-1),"")</f>
        <v>7</v>
      </c>
      <c r="Q16653">
        <f t="shared" si="444"/>
        <v>5</v>
      </c>
      <c r="R16653">
        <f t="shared" si="443"/>
        <v>0</v>
      </c>
    </row>
    <row r="16654" spans="1:18" x14ac:dyDescent="0.3">
      <c r="A16654" t="s">
        <v>1111</v>
      </c>
      <c r="B16654" s="1">
        <v>38491</v>
      </c>
      <c r="C16654" t="s">
        <v>1112</v>
      </c>
      <c r="D16654" t="s">
        <v>1174</v>
      </c>
      <c r="E16654" t="s">
        <v>1175</v>
      </c>
      <c r="G16654" s="6" t="s">
        <v>29</v>
      </c>
      <c r="H16654" t="s">
        <v>64</v>
      </c>
      <c r="I16654" t="s">
        <v>26</v>
      </c>
      <c r="J16654" t="s">
        <v>27</v>
      </c>
      <c r="K16654">
        <v>15</v>
      </c>
      <c r="L16654">
        <v>15.45</v>
      </c>
      <c r="M16654" t="s">
        <v>1115</v>
      </c>
      <c r="N16654">
        <v>15.45</v>
      </c>
      <c r="P16654" cm="1">
        <f t="array" ref="P16654">IF(Q16654&gt;0,INDEX(Q16654:Q38378,MATCH(TRUE,INDEX(Q16654:Q38378="",,),0)-1),"")</f>
        <v>7</v>
      </c>
      <c r="Q16654">
        <f t="shared" si="444"/>
        <v>5</v>
      </c>
      <c r="R16654">
        <f t="shared" si="443"/>
        <v>0</v>
      </c>
    </row>
    <row r="16655" spans="1:18" x14ac:dyDescent="0.3">
      <c r="A16655" t="s">
        <v>1111</v>
      </c>
      <c r="B16655" s="1">
        <v>38491</v>
      </c>
      <c r="C16655" t="s">
        <v>1112</v>
      </c>
      <c r="D16655" t="s">
        <v>1174</v>
      </c>
      <c r="E16655" t="s">
        <v>1175</v>
      </c>
      <c r="G16655" t="s">
        <v>19</v>
      </c>
      <c r="H16655" t="s">
        <v>28</v>
      </c>
      <c r="I16655" t="s">
        <v>26</v>
      </c>
      <c r="J16655" t="s">
        <v>27</v>
      </c>
      <c r="K16655">
        <v>259</v>
      </c>
      <c r="L16655">
        <v>56.05</v>
      </c>
      <c r="M16655" t="s">
        <v>1130</v>
      </c>
      <c r="N16655">
        <v>57</v>
      </c>
      <c r="P16655" cm="1">
        <f t="array" ref="P16655">IF(Q16655&gt;0,INDEX(Q16655:Q38379,MATCH(TRUE,INDEX(Q16655:Q38379="",,),0)-1),"")</f>
        <v>7</v>
      </c>
      <c r="Q16655">
        <f t="shared" si="444"/>
        <v>6</v>
      </c>
      <c r="R16655">
        <f t="shared" si="443"/>
        <v>0</v>
      </c>
    </row>
    <row r="16656" spans="1:18" x14ac:dyDescent="0.3">
      <c r="A16656" t="s">
        <v>1111</v>
      </c>
      <c r="B16656" s="1">
        <v>38491</v>
      </c>
      <c r="C16656" t="s">
        <v>1112</v>
      </c>
      <c r="D16656" t="s">
        <v>1174</v>
      </c>
      <c r="E16656" t="s">
        <v>1175</v>
      </c>
      <c r="G16656" s="6" t="s">
        <v>29</v>
      </c>
      <c r="H16656" t="s">
        <v>63</v>
      </c>
      <c r="I16656" t="s">
        <v>26</v>
      </c>
      <c r="J16656" t="s">
        <v>27</v>
      </c>
      <c r="K16656">
        <v>17</v>
      </c>
      <c r="L16656">
        <v>17.55</v>
      </c>
      <c r="M16656" t="s">
        <v>1130</v>
      </c>
      <c r="N16656">
        <v>17.55</v>
      </c>
      <c r="P16656" cm="1">
        <f t="array" ref="P16656">IF(Q16656&gt;0,INDEX(Q16656:Q38380,MATCH(TRUE,INDEX(Q16656:Q38380="",,),0)-1),"")</f>
        <v>7</v>
      </c>
      <c r="Q16656">
        <f t="shared" si="444"/>
        <v>6</v>
      </c>
      <c r="R16656">
        <f t="shared" si="443"/>
        <v>0</v>
      </c>
    </row>
    <row r="16657" spans="1:18" x14ac:dyDescent="0.3">
      <c r="A16657" t="s">
        <v>1111</v>
      </c>
      <c r="B16657" s="1">
        <v>38491</v>
      </c>
      <c r="C16657" t="s">
        <v>1112</v>
      </c>
      <c r="D16657" t="s">
        <v>1174</v>
      </c>
      <c r="E16657" t="s">
        <v>1175</v>
      </c>
      <c r="G16657" s="6" t="s">
        <v>29</v>
      </c>
      <c r="H16657" t="s">
        <v>70</v>
      </c>
      <c r="I16657" t="s">
        <v>26</v>
      </c>
      <c r="J16657" t="s">
        <v>27</v>
      </c>
      <c r="K16657">
        <v>3</v>
      </c>
      <c r="L16657">
        <v>17.25</v>
      </c>
      <c r="M16657" t="s">
        <v>1130</v>
      </c>
      <c r="N16657">
        <v>17.25</v>
      </c>
      <c r="P16657" cm="1">
        <f t="array" ref="P16657">IF(Q16657&gt;0,INDEX(Q16657:Q38381,MATCH(TRUE,INDEX(Q16657:Q38381="",,),0)-1),"")</f>
        <v>7</v>
      </c>
      <c r="Q16657">
        <f t="shared" si="444"/>
        <v>6</v>
      </c>
      <c r="R16657">
        <f t="shared" si="443"/>
        <v>0</v>
      </c>
    </row>
    <row r="16658" spans="1:18" x14ac:dyDescent="0.3">
      <c r="A16658" t="s">
        <v>1111</v>
      </c>
      <c r="B16658" s="1">
        <v>38491</v>
      </c>
      <c r="C16658" t="s">
        <v>1112</v>
      </c>
      <c r="D16658" t="s">
        <v>1174</v>
      </c>
      <c r="E16658" t="s">
        <v>1175</v>
      </c>
      <c r="G16658" s="6" t="s">
        <v>29</v>
      </c>
      <c r="H16658" t="s">
        <v>64</v>
      </c>
      <c r="I16658" t="s">
        <v>26</v>
      </c>
      <c r="J16658" t="s">
        <v>27</v>
      </c>
      <c r="K16658">
        <v>15</v>
      </c>
      <c r="L16658">
        <v>15.45</v>
      </c>
      <c r="M16658" t="s">
        <v>1130</v>
      </c>
      <c r="N16658">
        <v>15.45</v>
      </c>
      <c r="P16658" cm="1">
        <f t="array" ref="P16658">IF(Q16658&gt;0,INDEX(Q16658:Q38382,MATCH(TRUE,INDEX(Q16658:Q38382="",,),0)-1),"")</f>
        <v>7</v>
      </c>
      <c r="Q16658">
        <f t="shared" si="444"/>
        <v>6</v>
      </c>
      <c r="R16658">
        <f t="shared" si="443"/>
        <v>0</v>
      </c>
    </row>
    <row r="16659" spans="1:18" x14ac:dyDescent="0.3">
      <c r="A16659" t="s">
        <v>1111</v>
      </c>
      <c r="B16659" s="1">
        <v>38491</v>
      </c>
      <c r="C16659" t="s">
        <v>1112</v>
      </c>
      <c r="D16659" t="s">
        <v>1174</v>
      </c>
      <c r="E16659" t="s">
        <v>1175</v>
      </c>
      <c r="G16659" t="s">
        <v>19</v>
      </c>
      <c r="H16659" t="s">
        <v>28</v>
      </c>
      <c r="I16659" t="s">
        <v>26</v>
      </c>
      <c r="J16659" t="s">
        <v>27</v>
      </c>
      <c r="K16659">
        <v>259</v>
      </c>
      <c r="L16659">
        <v>56.05</v>
      </c>
      <c r="M16659" t="s">
        <v>1117</v>
      </c>
      <c r="N16659">
        <v>56.25</v>
      </c>
      <c r="P16659" cm="1">
        <f t="array" ref="P16659">IF(Q16659&gt;0,INDEX(Q16659:Q38383,MATCH(TRUE,INDEX(Q16659:Q38383="",,),0)-1),"")</f>
        <v>7</v>
      </c>
      <c r="Q16659">
        <f t="shared" si="444"/>
        <v>7</v>
      </c>
      <c r="R16659">
        <f t="shared" si="443"/>
        <v>0</v>
      </c>
    </row>
    <row r="16660" spans="1:18" x14ac:dyDescent="0.3">
      <c r="A16660" t="s">
        <v>1111</v>
      </c>
      <c r="B16660" s="1">
        <v>38491</v>
      </c>
      <c r="C16660" t="s">
        <v>1112</v>
      </c>
      <c r="D16660" t="s">
        <v>1174</v>
      </c>
      <c r="E16660" t="s">
        <v>1175</v>
      </c>
      <c r="G16660" s="6" t="s">
        <v>29</v>
      </c>
      <c r="H16660" t="s">
        <v>63</v>
      </c>
      <c r="I16660" t="s">
        <v>26</v>
      </c>
      <c r="J16660" t="s">
        <v>27</v>
      </c>
      <c r="K16660">
        <v>17</v>
      </c>
      <c r="L16660">
        <v>17.55</v>
      </c>
      <c r="M16660" t="s">
        <v>1117</v>
      </c>
      <c r="N16660">
        <v>17.55</v>
      </c>
      <c r="P16660" cm="1">
        <f t="array" ref="P16660">IF(Q16660&gt;0,INDEX(Q16660:Q38384,MATCH(TRUE,INDEX(Q16660:Q38384="",,),0)-1),"")</f>
        <v>7</v>
      </c>
      <c r="Q16660">
        <f t="shared" si="444"/>
        <v>7</v>
      </c>
      <c r="R16660">
        <f t="shared" si="443"/>
        <v>0</v>
      </c>
    </row>
    <row r="16661" spans="1:18" x14ac:dyDescent="0.3">
      <c r="A16661" t="s">
        <v>1111</v>
      </c>
      <c r="B16661" s="1">
        <v>38491</v>
      </c>
      <c r="C16661" t="s">
        <v>1112</v>
      </c>
      <c r="D16661" t="s">
        <v>1174</v>
      </c>
      <c r="E16661" t="s">
        <v>1175</v>
      </c>
      <c r="G16661" s="6" t="s">
        <v>29</v>
      </c>
      <c r="H16661" t="s">
        <v>70</v>
      </c>
      <c r="I16661" t="s">
        <v>26</v>
      </c>
      <c r="J16661" t="s">
        <v>27</v>
      </c>
      <c r="K16661">
        <v>3</v>
      </c>
      <c r="L16661">
        <v>17.25</v>
      </c>
      <c r="M16661" t="s">
        <v>1117</v>
      </c>
      <c r="N16661">
        <v>17.25</v>
      </c>
      <c r="P16661" cm="1">
        <f t="array" ref="P16661">IF(Q16661&gt;0,INDEX(Q16661:Q38385,MATCH(TRUE,INDEX(Q16661:Q38385="",,),0)-1),"")</f>
        <v>7</v>
      </c>
      <c r="Q16661">
        <f t="shared" si="444"/>
        <v>7</v>
      </c>
      <c r="R16661">
        <f t="shared" si="443"/>
        <v>0</v>
      </c>
    </row>
    <row r="16662" spans="1:18" x14ac:dyDescent="0.3">
      <c r="A16662" t="s">
        <v>1111</v>
      </c>
      <c r="B16662" s="1">
        <v>38491</v>
      </c>
      <c r="C16662" t="s">
        <v>1112</v>
      </c>
      <c r="D16662" t="s">
        <v>1174</v>
      </c>
      <c r="E16662" t="s">
        <v>1175</v>
      </c>
      <c r="G16662" s="6" t="s">
        <v>29</v>
      </c>
      <c r="H16662" t="s">
        <v>64</v>
      </c>
      <c r="I16662" t="s">
        <v>26</v>
      </c>
      <c r="J16662" t="s">
        <v>27</v>
      </c>
      <c r="K16662">
        <v>15</v>
      </c>
      <c r="L16662">
        <v>15.45</v>
      </c>
      <c r="M16662" t="s">
        <v>1117</v>
      </c>
      <c r="N16662">
        <v>15.45</v>
      </c>
      <c r="P16662" cm="1">
        <f t="array" ref="P16662">IF(Q16662&gt;0,INDEX(Q16662:Q38386,MATCH(TRUE,INDEX(Q16662:Q38386="",,),0)-1),"")</f>
        <v>7</v>
      </c>
      <c r="Q16662">
        <f t="shared" si="444"/>
        <v>7</v>
      </c>
      <c r="R16662">
        <f t="shared" si="443"/>
        <v>0</v>
      </c>
    </row>
    <row r="16663" spans="1:18" x14ac:dyDescent="0.3">
      <c r="P16663" t="str" cm="1">
        <f t="array" ref="P16663">IF(Q16663&gt;0,INDEX(Q16663:Q38387,MATCH(TRUE,INDEX(Q16663:Q38387="",,),0)-1),"")</f>
        <v/>
      </c>
      <c r="R16663" t="str">
        <f t="shared" si="443"/>
        <v/>
      </c>
    </row>
    <row r="16664" spans="1:18" x14ac:dyDescent="0.3">
      <c r="A16664" t="s">
        <v>1111</v>
      </c>
      <c r="B16664" s="1">
        <v>38491</v>
      </c>
      <c r="C16664" t="s">
        <v>1112</v>
      </c>
      <c r="D16664" t="s">
        <v>1176</v>
      </c>
      <c r="E16664" t="s">
        <v>1177</v>
      </c>
      <c r="G16664" t="s">
        <v>19</v>
      </c>
      <c r="H16664" t="s">
        <v>194</v>
      </c>
      <c r="I16664" t="s">
        <v>21</v>
      </c>
      <c r="J16664" t="s">
        <v>22</v>
      </c>
      <c r="K16664">
        <v>74.099999999999994</v>
      </c>
      <c r="L16664">
        <v>893</v>
      </c>
      <c r="M16664" t="s">
        <v>1134</v>
      </c>
      <c r="N16664">
        <v>1059</v>
      </c>
      <c r="O16664" t="s">
        <v>24</v>
      </c>
      <c r="P16664" cm="1">
        <f t="array" ref="P16664">IF(Q16664&gt;0,INDEX(Q16664:Q38388,MATCH(TRUE,INDEX(Q16664:Q38388="",,),0)-1),"")</f>
        <v>10</v>
      </c>
      <c r="Q16664">
        <f>INT((ROW()-16664)/10)+1</f>
        <v>1</v>
      </c>
      <c r="R16664">
        <f t="shared" si="443"/>
        <v>0</v>
      </c>
    </row>
    <row r="16665" spans="1:18" x14ac:dyDescent="0.3">
      <c r="A16665" t="s">
        <v>1111</v>
      </c>
      <c r="B16665" s="1">
        <v>38491</v>
      </c>
      <c r="C16665" t="s">
        <v>1112</v>
      </c>
      <c r="D16665" t="s">
        <v>1176</v>
      </c>
      <c r="E16665" t="s">
        <v>1177</v>
      </c>
      <c r="G16665" t="s">
        <v>19</v>
      </c>
      <c r="H16665" t="s">
        <v>64</v>
      </c>
      <c r="I16665" t="s">
        <v>26</v>
      </c>
      <c r="J16665" t="s">
        <v>27</v>
      </c>
      <c r="K16665">
        <v>3063</v>
      </c>
      <c r="L16665">
        <v>13.45</v>
      </c>
      <c r="M16665" t="s">
        <v>1134</v>
      </c>
      <c r="N16665">
        <v>41.5</v>
      </c>
      <c r="O16665" t="s">
        <v>24</v>
      </c>
      <c r="P16665" cm="1">
        <f t="array" ref="P16665">IF(Q16665&gt;0,INDEX(Q16665:Q38389,MATCH(TRUE,INDEX(Q16665:Q38389="",,),0)-1),"")</f>
        <v>10</v>
      </c>
      <c r="Q16665">
        <f t="shared" ref="Q16665:Q16728" si="445">INT((ROW()-16664)/10)+1</f>
        <v>1</v>
      </c>
      <c r="R16665">
        <f t="shared" si="443"/>
        <v>0</v>
      </c>
    </row>
    <row r="16666" spans="1:18" x14ac:dyDescent="0.3">
      <c r="A16666" t="s">
        <v>1111</v>
      </c>
      <c r="B16666" s="1">
        <v>38491</v>
      </c>
      <c r="C16666" t="s">
        <v>1112</v>
      </c>
      <c r="D16666" t="s">
        <v>1176</v>
      </c>
      <c r="E16666" t="s">
        <v>1177</v>
      </c>
      <c r="G16666" s="6" t="s">
        <v>29</v>
      </c>
      <c r="H16666" t="s">
        <v>30</v>
      </c>
      <c r="I16666" t="s">
        <v>21</v>
      </c>
      <c r="J16666" t="s">
        <v>22</v>
      </c>
      <c r="K16666">
        <v>19.2</v>
      </c>
      <c r="L16666">
        <v>181</v>
      </c>
      <c r="M16666" t="s">
        <v>1134</v>
      </c>
      <c r="N16666">
        <v>181</v>
      </c>
      <c r="O16666" t="s">
        <v>24</v>
      </c>
      <c r="P16666" cm="1">
        <f t="array" ref="P16666">IF(Q16666&gt;0,INDEX(Q16666:Q38390,MATCH(TRUE,INDEX(Q16666:Q38390="",,),0)-1),"")</f>
        <v>10</v>
      </c>
      <c r="Q16666">
        <f t="shared" si="445"/>
        <v>1</v>
      </c>
      <c r="R16666">
        <f t="shared" si="443"/>
        <v>0</v>
      </c>
    </row>
    <row r="16667" spans="1:18" x14ac:dyDescent="0.3">
      <c r="A16667" t="s">
        <v>1111</v>
      </c>
      <c r="B16667" s="1">
        <v>38491</v>
      </c>
      <c r="C16667" t="s">
        <v>1112</v>
      </c>
      <c r="D16667" t="s">
        <v>1176</v>
      </c>
      <c r="E16667" t="s">
        <v>1177</v>
      </c>
      <c r="G16667" s="6" t="s">
        <v>29</v>
      </c>
      <c r="H16667" t="s">
        <v>196</v>
      </c>
      <c r="I16667" t="s">
        <v>21</v>
      </c>
      <c r="J16667" t="s">
        <v>22</v>
      </c>
      <c r="K16667">
        <v>0.3</v>
      </c>
      <c r="L16667">
        <v>248</v>
      </c>
      <c r="M16667" t="s">
        <v>1134</v>
      </c>
      <c r="N16667">
        <v>248</v>
      </c>
      <c r="O16667" t="s">
        <v>24</v>
      </c>
      <c r="P16667" cm="1">
        <f t="array" ref="P16667">IF(Q16667&gt;0,INDEX(Q16667:Q38391,MATCH(TRUE,INDEX(Q16667:Q38391="",,),0)-1),"")</f>
        <v>10</v>
      </c>
      <c r="Q16667">
        <f t="shared" si="445"/>
        <v>1</v>
      </c>
      <c r="R16667">
        <f t="shared" si="443"/>
        <v>0</v>
      </c>
    </row>
    <row r="16668" spans="1:18" x14ac:dyDescent="0.3">
      <c r="A16668" t="s">
        <v>1111</v>
      </c>
      <c r="B16668" s="1">
        <v>38491</v>
      </c>
      <c r="C16668" t="s">
        <v>1112</v>
      </c>
      <c r="D16668" t="s">
        <v>1176</v>
      </c>
      <c r="E16668" t="s">
        <v>1177</v>
      </c>
      <c r="G16668" s="6" t="s">
        <v>29</v>
      </c>
      <c r="H16668" t="s">
        <v>406</v>
      </c>
      <c r="I16668" t="s">
        <v>21</v>
      </c>
      <c r="J16668" t="s">
        <v>22</v>
      </c>
      <c r="K16668">
        <v>32.1</v>
      </c>
      <c r="L16668">
        <v>92</v>
      </c>
      <c r="M16668" t="s">
        <v>1134</v>
      </c>
      <c r="N16668">
        <v>92</v>
      </c>
      <c r="O16668" t="s">
        <v>24</v>
      </c>
      <c r="P16668" cm="1">
        <f t="array" ref="P16668">IF(Q16668&gt;0,INDEX(Q16668:Q38392,MATCH(TRUE,INDEX(Q16668:Q38392="",,),0)-1),"")</f>
        <v>10</v>
      </c>
      <c r="Q16668">
        <f t="shared" si="445"/>
        <v>1</v>
      </c>
      <c r="R16668">
        <f t="shared" si="443"/>
        <v>0</v>
      </c>
    </row>
    <row r="16669" spans="1:18" x14ac:dyDescent="0.3">
      <c r="A16669" t="s">
        <v>1111</v>
      </c>
      <c r="B16669" s="1">
        <v>38491</v>
      </c>
      <c r="C16669" t="s">
        <v>1112</v>
      </c>
      <c r="D16669" t="s">
        <v>1176</v>
      </c>
      <c r="E16669" t="s">
        <v>1177</v>
      </c>
      <c r="G16669" s="6" t="s">
        <v>29</v>
      </c>
      <c r="H16669" t="s">
        <v>99</v>
      </c>
      <c r="I16669" t="s">
        <v>21</v>
      </c>
      <c r="J16669" t="s">
        <v>22</v>
      </c>
      <c r="K16669">
        <v>6.8</v>
      </c>
      <c r="L16669">
        <v>129</v>
      </c>
      <c r="M16669" t="s">
        <v>1134</v>
      </c>
      <c r="N16669">
        <v>129</v>
      </c>
      <c r="O16669" t="s">
        <v>24</v>
      </c>
      <c r="P16669" cm="1">
        <f t="array" ref="P16669">IF(Q16669&gt;0,INDEX(Q16669:Q38393,MATCH(TRUE,INDEX(Q16669:Q38393="",,),0)-1),"")</f>
        <v>10</v>
      </c>
      <c r="Q16669">
        <f t="shared" si="445"/>
        <v>1</v>
      </c>
      <c r="R16669">
        <f t="shared" si="443"/>
        <v>0</v>
      </c>
    </row>
    <row r="16670" spans="1:18" x14ac:dyDescent="0.3">
      <c r="A16670" t="s">
        <v>1111</v>
      </c>
      <c r="B16670" s="1">
        <v>38491</v>
      </c>
      <c r="C16670" t="s">
        <v>1112</v>
      </c>
      <c r="D16670" t="s">
        <v>1176</v>
      </c>
      <c r="E16670" t="s">
        <v>1177</v>
      </c>
      <c r="G16670" s="6" t="s">
        <v>29</v>
      </c>
      <c r="H16670" t="s">
        <v>154</v>
      </c>
      <c r="I16670" t="s">
        <v>21</v>
      </c>
      <c r="J16670" t="s">
        <v>22</v>
      </c>
      <c r="K16670">
        <v>0.4</v>
      </c>
      <c r="L16670">
        <v>364</v>
      </c>
      <c r="M16670" t="s">
        <v>1134</v>
      </c>
      <c r="N16670">
        <v>364</v>
      </c>
      <c r="O16670" t="s">
        <v>24</v>
      </c>
      <c r="P16670" cm="1">
        <f t="array" ref="P16670">IF(Q16670&gt;0,INDEX(Q16670:Q38394,MATCH(TRUE,INDEX(Q16670:Q38394="",,),0)-1),"")</f>
        <v>10</v>
      </c>
      <c r="Q16670">
        <f t="shared" si="445"/>
        <v>1</v>
      </c>
      <c r="R16670">
        <f t="shared" si="443"/>
        <v>0</v>
      </c>
    </row>
    <row r="16671" spans="1:18" x14ac:dyDescent="0.3">
      <c r="A16671" t="s">
        <v>1111</v>
      </c>
      <c r="B16671" s="1">
        <v>38491</v>
      </c>
      <c r="C16671" t="s">
        <v>1112</v>
      </c>
      <c r="D16671" t="s">
        <v>1176</v>
      </c>
      <c r="E16671" t="s">
        <v>1177</v>
      </c>
      <c r="G16671" s="6" t="s">
        <v>29</v>
      </c>
      <c r="H16671" t="s">
        <v>99</v>
      </c>
      <c r="I16671" t="s">
        <v>26</v>
      </c>
      <c r="J16671" t="s">
        <v>27</v>
      </c>
      <c r="K16671">
        <v>107</v>
      </c>
      <c r="L16671">
        <v>10.35</v>
      </c>
      <c r="M16671" t="s">
        <v>1134</v>
      </c>
      <c r="N16671">
        <v>10.35</v>
      </c>
      <c r="O16671" t="s">
        <v>24</v>
      </c>
      <c r="P16671" cm="1">
        <f t="array" ref="P16671">IF(Q16671&gt;0,INDEX(Q16671:Q38395,MATCH(TRUE,INDEX(Q16671:Q38395="",,),0)-1),"")</f>
        <v>10</v>
      </c>
      <c r="Q16671">
        <f t="shared" si="445"/>
        <v>1</v>
      </c>
      <c r="R16671">
        <f t="shared" si="443"/>
        <v>0</v>
      </c>
    </row>
    <row r="16672" spans="1:18" x14ac:dyDescent="0.3">
      <c r="A16672" t="s">
        <v>1111</v>
      </c>
      <c r="B16672" s="1">
        <v>38491</v>
      </c>
      <c r="C16672" t="s">
        <v>1112</v>
      </c>
      <c r="D16672" t="s">
        <v>1176</v>
      </c>
      <c r="E16672" t="s">
        <v>1177</v>
      </c>
      <c r="G16672" s="6" t="s">
        <v>29</v>
      </c>
      <c r="H16672" t="s">
        <v>63</v>
      </c>
      <c r="I16672" t="s">
        <v>26</v>
      </c>
      <c r="J16672" t="s">
        <v>27</v>
      </c>
      <c r="K16672">
        <v>279</v>
      </c>
      <c r="L16672">
        <v>15.6</v>
      </c>
      <c r="M16672" t="s">
        <v>1134</v>
      </c>
      <c r="N16672">
        <v>15.6</v>
      </c>
      <c r="O16672" t="s">
        <v>24</v>
      </c>
      <c r="P16672" cm="1">
        <f t="array" ref="P16672">IF(Q16672&gt;0,INDEX(Q16672:Q38396,MATCH(TRUE,INDEX(Q16672:Q38396="",,),0)-1),"")</f>
        <v>10</v>
      </c>
      <c r="Q16672">
        <f t="shared" si="445"/>
        <v>1</v>
      </c>
      <c r="R16672">
        <f t="shared" si="443"/>
        <v>0</v>
      </c>
    </row>
    <row r="16673" spans="1:18" x14ac:dyDescent="0.3">
      <c r="A16673" t="s">
        <v>1111</v>
      </c>
      <c r="B16673" s="1">
        <v>38491</v>
      </c>
      <c r="C16673" t="s">
        <v>1112</v>
      </c>
      <c r="D16673" t="s">
        <v>1176</v>
      </c>
      <c r="E16673" t="s">
        <v>1177</v>
      </c>
      <c r="G16673" s="6" t="s">
        <v>29</v>
      </c>
      <c r="H16673" t="s">
        <v>70</v>
      </c>
      <c r="I16673" t="s">
        <v>26</v>
      </c>
      <c r="J16673" t="s">
        <v>27</v>
      </c>
      <c r="K16673">
        <v>162</v>
      </c>
      <c r="L16673">
        <v>15</v>
      </c>
      <c r="M16673" t="s">
        <v>1134</v>
      </c>
      <c r="N16673">
        <v>15</v>
      </c>
      <c r="O16673" t="s">
        <v>24</v>
      </c>
      <c r="P16673" cm="1">
        <f t="array" ref="P16673">IF(Q16673&gt;0,INDEX(Q16673:Q38397,MATCH(TRUE,INDEX(Q16673:Q38397="",,),0)-1),"")</f>
        <v>10</v>
      </c>
      <c r="Q16673">
        <f t="shared" si="445"/>
        <v>1</v>
      </c>
      <c r="R16673">
        <f t="shared" si="443"/>
        <v>0</v>
      </c>
    </row>
    <row r="16674" spans="1:18" x14ac:dyDescent="0.3">
      <c r="A16674" t="s">
        <v>1111</v>
      </c>
      <c r="B16674" s="1">
        <v>38491</v>
      </c>
      <c r="C16674" t="s">
        <v>1112</v>
      </c>
      <c r="D16674" t="s">
        <v>1176</v>
      </c>
      <c r="E16674" t="s">
        <v>1177</v>
      </c>
      <c r="G16674" t="s">
        <v>19</v>
      </c>
      <c r="H16674" t="s">
        <v>194</v>
      </c>
      <c r="I16674" t="s">
        <v>21</v>
      </c>
      <c r="J16674" t="s">
        <v>22</v>
      </c>
      <c r="K16674">
        <v>74.099999999999994</v>
      </c>
      <c r="L16674">
        <v>893</v>
      </c>
      <c r="M16674" t="s">
        <v>417</v>
      </c>
      <c r="N16674">
        <v>950</v>
      </c>
      <c r="P16674" cm="1">
        <f t="array" ref="P16674">IF(Q16674&gt;0,INDEX(Q16674:Q38398,MATCH(TRUE,INDEX(Q16674:Q38398="",,),0)-1),"")</f>
        <v>10</v>
      </c>
      <c r="Q16674">
        <f t="shared" si="445"/>
        <v>2</v>
      </c>
      <c r="R16674">
        <f t="shared" si="443"/>
        <v>0</v>
      </c>
    </row>
    <row r="16675" spans="1:18" x14ac:dyDescent="0.3">
      <c r="A16675" t="s">
        <v>1111</v>
      </c>
      <c r="B16675" s="1">
        <v>38491</v>
      </c>
      <c r="C16675" t="s">
        <v>1112</v>
      </c>
      <c r="D16675" t="s">
        <v>1176</v>
      </c>
      <c r="E16675" t="s">
        <v>1177</v>
      </c>
      <c r="G16675" t="s">
        <v>19</v>
      </c>
      <c r="H16675" t="s">
        <v>64</v>
      </c>
      <c r="I16675" t="s">
        <v>26</v>
      </c>
      <c r="J16675" t="s">
        <v>27</v>
      </c>
      <c r="K16675">
        <v>3063</v>
      </c>
      <c r="L16675">
        <v>13.45</v>
      </c>
      <c r="M16675" t="s">
        <v>417</v>
      </c>
      <c r="N16675">
        <v>44</v>
      </c>
      <c r="P16675" cm="1">
        <f t="array" ref="P16675">IF(Q16675&gt;0,INDEX(Q16675:Q38399,MATCH(TRUE,INDEX(Q16675:Q38399="",,),0)-1),"")</f>
        <v>10</v>
      </c>
      <c r="Q16675">
        <f t="shared" si="445"/>
        <v>2</v>
      </c>
      <c r="R16675">
        <f t="shared" si="443"/>
        <v>0</v>
      </c>
    </row>
    <row r="16676" spans="1:18" x14ac:dyDescent="0.3">
      <c r="A16676" t="s">
        <v>1111</v>
      </c>
      <c r="B16676" s="1">
        <v>38491</v>
      </c>
      <c r="C16676" t="s">
        <v>1112</v>
      </c>
      <c r="D16676" t="s">
        <v>1176</v>
      </c>
      <c r="E16676" t="s">
        <v>1177</v>
      </c>
      <c r="G16676" s="6" t="s">
        <v>29</v>
      </c>
      <c r="H16676" t="s">
        <v>30</v>
      </c>
      <c r="I16676" t="s">
        <v>21</v>
      </c>
      <c r="J16676" t="s">
        <v>22</v>
      </c>
      <c r="K16676">
        <v>19.2</v>
      </c>
      <c r="L16676">
        <v>181</v>
      </c>
      <c r="M16676" t="s">
        <v>417</v>
      </c>
      <c r="N16676">
        <v>181</v>
      </c>
      <c r="P16676" cm="1">
        <f t="array" ref="P16676">IF(Q16676&gt;0,INDEX(Q16676:Q38400,MATCH(TRUE,INDEX(Q16676:Q38400="",,),0)-1),"")</f>
        <v>10</v>
      </c>
      <c r="Q16676">
        <f t="shared" si="445"/>
        <v>2</v>
      </c>
      <c r="R16676">
        <f t="shared" si="443"/>
        <v>0</v>
      </c>
    </row>
    <row r="16677" spans="1:18" x14ac:dyDescent="0.3">
      <c r="A16677" t="s">
        <v>1111</v>
      </c>
      <c r="B16677" s="1">
        <v>38491</v>
      </c>
      <c r="C16677" t="s">
        <v>1112</v>
      </c>
      <c r="D16677" t="s">
        <v>1176</v>
      </c>
      <c r="E16677" t="s">
        <v>1177</v>
      </c>
      <c r="G16677" s="6" t="s">
        <v>29</v>
      </c>
      <c r="H16677" t="s">
        <v>196</v>
      </c>
      <c r="I16677" t="s">
        <v>21</v>
      </c>
      <c r="J16677" t="s">
        <v>22</v>
      </c>
      <c r="K16677">
        <v>0.3</v>
      </c>
      <c r="L16677">
        <v>248</v>
      </c>
      <c r="M16677" t="s">
        <v>417</v>
      </c>
      <c r="N16677">
        <v>248</v>
      </c>
      <c r="P16677" cm="1">
        <f t="array" ref="P16677">IF(Q16677&gt;0,INDEX(Q16677:Q38401,MATCH(TRUE,INDEX(Q16677:Q38401="",,),0)-1),"")</f>
        <v>10</v>
      </c>
      <c r="Q16677">
        <f t="shared" si="445"/>
        <v>2</v>
      </c>
      <c r="R16677">
        <f t="shared" si="443"/>
        <v>0</v>
      </c>
    </row>
    <row r="16678" spans="1:18" x14ac:dyDescent="0.3">
      <c r="A16678" t="s">
        <v>1111</v>
      </c>
      <c r="B16678" s="1">
        <v>38491</v>
      </c>
      <c r="C16678" t="s">
        <v>1112</v>
      </c>
      <c r="D16678" t="s">
        <v>1176</v>
      </c>
      <c r="E16678" t="s">
        <v>1177</v>
      </c>
      <c r="G16678" s="6" t="s">
        <v>29</v>
      </c>
      <c r="H16678" t="s">
        <v>406</v>
      </c>
      <c r="I16678" t="s">
        <v>21</v>
      </c>
      <c r="J16678" t="s">
        <v>22</v>
      </c>
      <c r="K16678">
        <v>32.1</v>
      </c>
      <c r="L16678">
        <v>92</v>
      </c>
      <c r="M16678" t="s">
        <v>417</v>
      </c>
      <c r="N16678">
        <v>92</v>
      </c>
      <c r="P16678" cm="1">
        <f t="array" ref="P16678">IF(Q16678&gt;0,INDEX(Q16678:Q38402,MATCH(TRUE,INDEX(Q16678:Q38402="",,),0)-1),"")</f>
        <v>10</v>
      </c>
      <c r="Q16678">
        <f t="shared" si="445"/>
        <v>2</v>
      </c>
      <c r="R16678">
        <f t="shared" si="443"/>
        <v>0</v>
      </c>
    </row>
    <row r="16679" spans="1:18" x14ac:dyDescent="0.3">
      <c r="A16679" t="s">
        <v>1111</v>
      </c>
      <c r="B16679" s="1">
        <v>38491</v>
      </c>
      <c r="C16679" t="s">
        <v>1112</v>
      </c>
      <c r="D16679" t="s">
        <v>1176</v>
      </c>
      <c r="E16679" t="s">
        <v>1177</v>
      </c>
      <c r="G16679" s="6" t="s">
        <v>29</v>
      </c>
      <c r="H16679" t="s">
        <v>99</v>
      </c>
      <c r="I16679" t="s">
        <v>21</v>
      </c>
      <c r="J16679" t="s">
        <v>22</v>
      </c>
      <c r="K16679">
        <v>6.8</v>
      </c>
      <c r="L16679">
        <v>129</v>
      </c>
      <c r="M16679" t="s">
        <v>417</v>
      </c>
      <c r="N16679">
        <v>129</v>
      </c>
      <c r="P16679" cm="1">
        <f t="array" ref="P16679">IF(Q16679&gt;0,INDEX(Q16679:Q38403,MATCH(TRUE,INDEX(Q16679:Q38403="",,),0)-1),"")</f>
        <v>10</v>
      </c>
      <c r="Q16679">
        <f t="shared" si="445"/>
        <v>2</v>
      </c>
      <c r="R16679">
        <f t="shared" si="443"/>
        <v>0</v>
      </c>
    </row>
    <row r="16680" spans="1:18" x14ac:dyDescent="0.3">
      <c r="A16680" t="s">
        <v>1111</v>
      </c>
      <c r="B16680" s="1">
        <v>38491</v>
      </c>
      <c r="C16680" t="s">
        <v>1112</v>
      </c>
      <c r="D16680" t="s">
        <v>1176</v>
      </c>
      <c r="E16680" t="s">
        <v>1177</v>
      </c>
      <c r="G16680" s="6" t="s">
        <v>29</v>
      </c>
      <c r="H16680" t="s">
        <v>154</v>
      </c>
      <c r="I16680" t="s">
        <v>21</v>
      </c>
      <c r="J16680" t="s">
        <v>22</v>
      </c>
      <c r="K16680">
        <v>0.4</v>
      </c>
      <c r="L16680">
        <v>364</v>
      </c>
      <c r="M16680" t="s">
        <v>417</v>
      </c>
      <c r="N16680">
        <v>364</v>
      </c>
      <c r="P16680" cm="1">
        <f t="array" ref="P16680">IF(Q16680&gt;0,INDEX(Q16680:Q38404,MATCH(TRUE,INDEX(Q16680:Q38404="",,),0)-1),"")</f>
        <v>10</v>
      </c>
      <c r="Q16680">
        <f t="shared" si="445"/>
        <v>2</v>
      </c>
      <c r="R16680">
        <f t="shared" si="443"/>
        <v>0</v>
      </c>
    </row>
    <row r="16681" spans="1:18" x14ac:dyDescent="0.3">
      <c r="A16681" t="s">
        <v>1111</v>
      </c>
      <c r="B16681" s="1">
        <v>38491</v>
      </c>
      <c r="C16681" t="s">
        <v>1112</v>
      </c>
      <c r="D16681" t="s">
        <v>1176</v>
      </c>
      <c r="E16681" t="s">
        <v>1177</v>
      </c>
      <c r="G16681" s="6" t="s">
        <v>29</v>
      </c>
      <c r="H16681" t="s">
        <v>99</v>
      </c>
      <c r="I16681" t="s">
        <v>26</v>
      </c>
      <c r="J16681" t="s">
        <v>27</v>
      </c>
      <c r="K16681">
        <v>107</v>
      </c>
      <c r="L16681">
        <v>10.35</v>
      </c>
      <c r="M16681" t="s">
        <v>417</v>
      </c>
      <c r="N16681">
        <v>10.35</v>
      </c>
      <c r="P16681" cm="1">
        <f t="array" ref="P16681">IF(Q16681&gt;0,INDEX(Q16681:Q38405,MATCH(TRUE,INDEX(Q16681:Q38405="",,),0)-1),"")</f>
        <v>10</v>
      </c>
      <c r="Q16681">
        <f t="shared" si="445"/>
        <v>2</v>
      </c>
      <c r="R16681">
        <f t="shared" si="443"/>
        <v>0</v>
      </c>
    </row>
    <row r="16682" spans="1:18" x14ac:dyDescent="0.3">
      <c r="A16682" t="s">
        <v>1111</v>
      </c>
      <c r="B16682" s="1">
        <v>38491</v>
      </c>
      <c r="C16682" t="s">
        <v>1112</v>
      </c>
      <c r="D16682" t="s">
        <v>1176</v>
      </c>
      <c r="E16682" t="s">
        <v>1177</v>
      </c>
      <c r="G16682" s="6" t="s">
        <v>29</v>
      </c>
      <c r="H16682" t="s">
        <v>63</v>
      </c>
      <c r="I16682" t="s">
        <v>26</v>
      </c>
      <c r="J16682" t="s">
        <v>27</v>
      </c>
      <c r="K16682">
        <v>279</v>
      </c>
      <c r="L16682">
        <v>15.6</v>
      </c>
      <c r="M16682" t="s">
        <v>417</v>
      </c>
      <c r="N16682">
        <v>15.6</v>
      </c>
      <c r="P16682" cm="1">
        <f t="array" ref="P16682">IF(Q16682&gt;0,INDEX(Q16682:Q38406,MATCH(TRUE,INDEX(Q16682:Q38406="",,),0)-1),"")</f>
        <v>10</v>
      </c>
      <c r="Q16682">
        <f t="shared" si="445"/>
        <v>2</v>
      </c>
      <c r="R16682">
        <f t="shared" si="443"/>
        <v>0</v>
      </c>
    </row>
    <row r="16683" spans="1:18" x14ac:dyDescent="0.3">
      <c r="A16683" t="s">
        <v>1111</v>
      </c>
      <c r="B16683" s="1">
        <v>38491</v>
      </c>
      <c r="C16683" t="s">
        <v>1112</v>
      </c>
      <c r="D16683" t="s">
        <v>1176</v>
      </c>
      <c r="E16683" t="s">
        <v>1177</v>
      </c>
      <c r="G16683" s="6" t="s">
        <v>29</v>
      </c>
      <c r="H16683" t="s">
        <v>70</v>
      </c>
      <c r="I16683" t="s">
        <v>26</v>
      </c>
      <c r="J16683" t="s">
        <v>27</v>
      </c>
      <c r="K16683">
        <v>162</v>
      </c>
      <c r="L16683">
        <v>15</v>
      </c>
      <c r="M16683" t="s">
        <v>417</v>
      </c>
      <c r="N16683">
        <v>15</v>
      </c>
      <c r="P16683" cm="1">
        <f t="array" ref="P16683">IF(Q16683&gt;0,INDEX(Q16683:Q38407,MATCH(TRUE,INDEX(Q16683:Q38407="",,),0)-1),"")</f>
        <v>10</v>
      </c>
      <c r="Q16683">
        <f t="shared" si="445"/>
        <v>2</v>
      </c>
      <c r="R16683">
        <f t="shared" si="443"/>
        <v>0</v>
      </c>
    </row>
    <row r="16684" spans="1:18" x14ac:dyDescent="0.3">
      <c r="A16684" t="s">
        <v>1111</v>
      </c>
      <c r="B16684" s="1">
        <v>38491</v>
      </c>
      <c r="C16684" t="s">
        <v>1112</v>
      </c>
      <c r="D16684" t="s">
        <v>1176</v>
      </c>
      <c r="E16684" t="s">
        <v>1177</v>
      </c>
      <c r="G16684" t="s">
        <v>19</v>
      </c>
      <c r="H16684" t="s">
        <v>194</v>
      </c>
      <c r="I16684" t="s">
        <v>21</v>
      </c>
      <c r="J16684" t="s">
        <v>22</v>
      </c>
      <c r="K16684">
        <v>74.099999999999994</v>
      </c>
      <c r="L16684">
        <v>893</v>
      </c>
      <c r="M16684" t="s">
        <v>1115</v>
      </c>
      <c r="N16684">
        <v>1001</v>
      </c>
      <c r="P16684" cm="1">
        <f t="array" ref="P16684">IF(Q16684&gt;0,INDEX(Q16684:Q38408,MATCH(TRUE,INDEX(Q16684:Q38408="",,),0)-1),"")</f>
        <v>10</v>
      </c>
      <c r="Q16684">
        <f t="shared" si="445"/>
        <v>3</v>
      </c>
      <c r="R16684">
        <f t="shared" si="443"/>
        <v>0</v>
      </c>
    </row>
    <row r="16685" spans="1:18" x14ac:dyDescent="0.3">
      <c r="A16685" t="s">
        <v>1111</v>
      </c>
      <c r="B16685" s="1">
        <v>38491</v>
      </c>
      <c r="C16685" t="s">
        <v>1112</v>
      </c>
      <c r="D16685" t="s">
        <v>1176</v>
      </c>
      <c r="E16685" t="s">
        <v>1177</v>
      </c>
      <c r="G16685" t="s">
        <v>19</v>
      </c>
      <c r="H16685" t="s">
        <v>64</v>
      </c>
      <c r="I16685" t="s">
        <v>26</v>
      </c>
      <c r="J16685" t="s">
        <v>27</v>
      </c>
      <c r="K16685">
        <v>3063</v>
      </c>
      <c r="L16685">
        <v>13.45</v>
      </c>
      <c r="M16685" t="s">
        <v>1115</v>
      </c>
      <c r="N16685">
        <v>38.01</v>
      </c>
      <c r="P16685" cm="1">
        <f t="array" ref="P16685">IF(Q16685&gt;0,INDEX(Q16685:Q38409,MATCH(TRUE,INDEX(Q16685:Q38409="",,),0)-1),"")</f>
        <v>10</v>
      </c>
      <c r="Q16685">
        <f t="shared" si="445"/>
        <v>3</v>
      </c>
      <c r="R16685">
        <f t="shared" si="443"/>
        <v>0</v>
      </c>
    </row>
    <row r="16686" spans="1:18" x14ac:dyDescent="0.3">
      <c r="A16686" t="s">
        <v>1111</v>
      </c>
      <c r="B16686" s="1">
        <v>38491</v>
      </c>
      <c r="C16686" t="s">
        <v>1112</v>
      </c>
      <c r="D16686" t="s">
        <v>1176</v>
      </c>
      <c r="E16686" t="s">
        <v>1177</v>
      </c>
      <c r="G16686" s="6" t="s">
        <v>29</v>
      </c>
      <c r="H16686" t="s">
        <v>30</v>
      </c>
      <c r="I16686" t="s">
        <v>21</v>
      </c>
      <c r="J16686" t="s">
        <v>22</v>
      </c>
      <c r="K16686">
        <v>19.2</v>
      </c>
      <c r="L16686">
        <v>181</v>
      </c>
      <c r="M16686" t="s">
        <v>1115</v>
      </c>
      <c r="N16686">
        <v>181</v>
      </c>
      <c r="P16686" cm="1">
        <f t="array" ref="P16686">IF(Q16686&gt;0,INDEX(Q16686:Q38410,MATCH(TRUE,INDEX(Q16686:Q38410="",,),0)-1),"")</f>
        <v>10</v>
      </c>
      <c r="Q16686">
        <f t="shared" si="445"/>
        <v>3</v>
      </c>
      <c r="R16686">
        <f t="shared" si="443"/>
        <v>0</v>
      </c>
    </row>
    <row r="16687" spans="1:18" x14ac:dyDescent="0.3">
      <c r="A16687" t="s">
        <v>1111</v>
      </c>
      <c r="B16687" s="1">
        <v>38491</v>
      </c>
      <c r="C16687" t="s">
        <v>1112</v>
      </c>
      <c r="D16687" t="s">
        <v>1176</v>
      </c>
      <c r="E16687" t="s">
        <v>1177</v>
      </c>
      <c r="G16687" s="6" t="s">
        <v>29</v>
      </c>
      <c r="H16687" t="s">
        <v>196</v>
      </c>
      <c r="I16687" t="s">
        <v>21</v>
      </c>
      <c r="J16687" t="s">
        <v>22</v>
      </c>
      <c r="K16687">
        <v>0.3</v>
      </c>
      <c r="L16687">
        <v>248</v>
      </c>
      <c r="M16687" t="s">
        <v>1115</v>
      </c>
      <c r="N16687">
        <v>248</v>
      </c>
      <c r="P16687" cm="1">
        <f t="array" ref="P16687">IF(Q16687&gt;0,INDEX(Q16687:Q38411,MATCH(TRUE,INDEX(Q16687:Q38411="",,),0)-1),"")</f>
        <v>10</v>
      </c>
      <c r="Q16687">
        <f t="shared" si="445"/>
        <v>3</v>
      </c>
      <c r="R16687">
        <f t="shared" si="443"/>
        <v>0</v>
      </c>
    </row>
    <row r="16688" spans="1:18" x14ac:dyDescent="0.3">
      <c r="A16688" t="s">
        <v>1111</v>
      </c>
      <c r="B16688" s="1">
        <v>38491</v>
      </c>
      <c r="C16688" t="s">
        <v>1112</v>
      </c>
      <c r="D16688" t="s">
        <v>1176</v>
      </c>
      <c r="E16688" t="s">
        <v>1177</v>
      </c>
      <c r="G16688" s="6" t="s">
        <v>29</v>
      </c>
      <c r="H16688" t="s">
        <v>406</v>
      </c>
      <c r="I16688" t="s">
        <v>21</v>
      </c>
      <c r="J16688" t="s">
        <v>22</v>
      </c>
      <c r="K16688">
        <v>32.1</v>
      </c>
      <c r="L16688">
        <v>92</v>
      </c>
      <c r="M16688" t="s">
        <v>1115</v>
      </c>
      <c r="N16688">
        <v>92</v>
      </c>
      <c r="P16688" cm="1">
        <f t="array" ref="P16688">IF(Q16688&gt;0,INDEX(Q16688:Q38412,MATCH(TRUE,INDEX(Q16688:Q38412="",,),0)-1),"")</f>
        <v>10</v>
      </c>
      <c r="Q16688">
        <f t="shared" si="445"/>
        <v>3</v>
      </c>
      <c r="R16688">
        <f t="shared" ref="R16688:R16751" si="446">IF(P16688="","",0)</f>
        <v>0</v>
      </c>
    </row>
    <row r="16689" spans="1:18" x14ac:dyDescent="0.3">
      <c r="A16689" t="s">
        <v>1111</v>
      </c>
      <c r="B16689" s="1">
        <v>38491</v>
      </c>
      <c r="C16689" t="s">
        <v>1112</v>
      </c>
      <c r="D16689" t="s">
        <v>1176</v>
      </c>
      <c r="E16689" t="s">
        <v>1177</v>
      </c>
      <c r="G16689" s="6" t="s">
        <v>29</v>
      </c>
      <c r="H16689" t="s">
        <v>99</v>
      </c>
      <c r="I16689" t="s">
        <v>21</v>
      </c>
      <c r="J16689" t="s">
        <v>22</v>
      </c>
      <c r="K16689">
        <v>6.8</v>
      </c>
      <c r="L16689">
        <v>129</v>
      </c>
      <c r="M16689" t="s">
        <v>1115</v>
      </c>
      <c r="N16689">
        <v>129</v>
      </c>
      <c r="P16689" cm="1">
        <f t="array" ref="P16689">IF(Q16689&gt;0,INDEX(Q16689:Q38413,MATCH(TRUE,INDEX(Q16689:Q38413="",,),0)-1),"")</f>
        <v>10</v>
      </c>
      <c r="Q16689">
        <f t="shared" si="445"/>
        <v>3</v>
      </c>
      <c r="R16689">
        <f t="shared" si="446"/>
        <v>0</v>
      </c>
    </row>
    <row r="16690" spans="1:18" x14ac:dyDescent="0.3">
      <c r="A16690" t="s">
        <v>1111</v>
      </c>
      <c r="B16690" s="1">
        <v>38491</v>
      </c>
      <c r="C16690" t="s">
        <v>1112</v>
      </c>
      <c r="D16690" t="s">
        <v>1176</v>
      </c>
      <c r="E16690" t="s">
        <v>1177</v>
      </c>
      <c r="G16690" s="6" t="s">
        <v>29</v>
      </c>
      <c r="H16690" t="s">
        <v>154</v>
      </c>
      <c r="I16690" t="s">
        <v>21</v>
      </c>
      <c r="J16690" t="s">
        <v>22</v>
      </c>
      <c r="K16690">
        <v>0.4</v>
      </c>
      <c r="L16690">
        <v>364</v>
      </c>
      <c r="M16690" t="s">
        <v>1115</v>
      </c>
      <c r="N16690">
        <v>364</v>
      </c>
      <c r="P16690" cm="1">
        <f t="array" ref="P16690">IF(Q16690&gt;0,INDEX(Q16690:Q38414,MATCH(TRUE,INDEX(Q16690:Q38414="",,),0)-1),"")</f>
        <v>10</v>
      </c>
      <c r="Q16690">
        <f t="shared" si="445"/>
        <v>3</v>
      </c>
      <c r="R16690">
        <f t="shared" si="446"/>
        <v>0</v>
      </c>
    </row>
    <row r="16691" spans="1:18" x14ac:dyDescent="0.3">
      <c r="A16691" t="s">
        <v>1111</v>
      </c>
      <c r="B16691" s="1">
        <v>38491</v>
      </c>
      <c r="C16691" t="s">
        <v>1112</v>
      </c>
      <c r="D16691" t="s">
        <v>1176</v>
      </c>
      <c r="E16691" t="s">
        <v>1177</v>
      </c>
      <c r="G16691" s="6" t="s">
        <v>29</v>
      </c>
      <c r="H16691" t="s">
        <v>99</v>
      </c>
      <c r="I16691" t="s">
        <v>26</v>
      </c>
      <c r="J16691" t="s">
        <v>27</v>
      </c>
      <c r="K16691">
        <v>107</v>
      </c>
      <c r="L16691">
        <v>10.35</v>
      </c>
      <c r="M16691" t="s">
        <v>1115</v>
      </c>
      <c r="N16691">
        <v>10.35</v>
      </c>
      <c r="P16691" cm="1">
        <f t="array" ref="P16691">IF(Q16691&gt;0,INDEX(Q16691:Q38415,MATCH(TRUE,INDEX(Q16691:Q38415="",,),0)-1),"")</f>
        <v>10</v>
      </c>
      <c r="Q16691">
        <f t="shared" si="445"/>
        <v>3</v>
      </c>
      <c r="R16691">
        <f t="shared" si="446"/>
        <v>0</v>
      </c>
    </row>
    <row r="16692" spans="1:18" x14ac:dyDescent="0.3">
      <c r="A16692" t="s">
        <v>1111</v>
      </c>
      <c r="B16692" s="1">
        <v>38491</v>
      </c>
      <c r="C16692" t="s">
        <v>1112</v>
      </c>
      <c r="D16692" t="s">
        <v>1176</v>
      </c>
      <c r="E16692" t="s">
        <v>1177</v>
      </c>
      <c r="G16692" s="6" t="s">
        <v>29</v>
      </c>
      <c r="H16692" t="s">
        <v>63</v>
      </c>
      <c r="I16692" t="s">
        <v>26</v>
      </c>
      <c r="J16692" t="s">
        <v>27</v>
      </c>
      <c r="K16692">
        <v>279</v>
      </c>
      <c r="L16692">
        <v>15.6</v>
      </c>
      <c r="M16692" t="s">
        <v>1115</v>
      </c>
      <c r="N16692">
        <v>15.6</v>
      </c>
      <c r="P16692" cm="1">
        <f t="array" ref="P16692">IF(Q16692&gt;0,INDEX(Q16692:Q38416,MATCH(TRUE,INDEX(Q16692:Q38416="",,),0)-1),"")</f>
        <v>10</v>
      </c>
      <c r="Q16692">
        <f t="shared" si="445"/>
        <v>3</v>
      </c>
      <c r="R16692">
        <f t="shared" si="446"/>
        <v>0</v>
      </c>
    </row>
    <row r="16693" spans="1:18" x14ac:dyDescent="0.3">
      <c r="A16693" t="s">
        <v>1111</v>
      </c>
      <c r="B16693" s="1">
        <v>38491</v>
      </c>
      <c r="C16693" t="s">
        <v>1112</v>
      </c>
      <c r="D16693" t="s">
        <v>1176</v>
      </c>
      <c r="E16693" t="s">
        <v>1177</v>
      </c>
      <c r="G16693" s="6" t="s">
        <v>29</v>
      </c>
      <c r="H16693" t="s">
        <v>70</v>
      </c>
      <c r="I16693" t="s">
        <v>26</v>
      </c>
      <c r="J16693" t="s">
        <v>27</v>
      </c>
      <c r="K16693">
        <v>162</v>
      </c>
      <c r="L16693">
        <v>15</v>
      </c>
      <c r="M16693" t="s">
        <v>1115</v>
      </c>
      <c r="N16693">
        <v>15</v>
      </c>
      <c r="P16693" cm="1">
        <f t="array" ref="P16693">IF(Q16693&gt;0,INDEX(Q16693:Q38417,MATCH(TRUE,INDEX(Q16693:Q38417="",,),0)-1),"")</f>
        <v>10</v>
      </c>
      <c r="Q16693">
        <f t="shared" si="445"/>
        <v>3</v>
      </c>
      <c r="R16693">
        <f t="shared" si="446"/>
        <v>0</v>
      </c>
    </row>
    <row r="16694" spans="1:18" x14ac:dyDescent="0.3">
      <c r="A16694" t="s">
        <v>1111</v>
      </c>
      <c r="B16694" s="1">
        <v>38491</v>
      </c>
      <c r="C16694" t="s">
        <v>1112</v>
      </c>
      <c r="D16694" t="s">
        <v>1176</v>
      </c>
      <c r="E16694" t="s">
        <v>1177</v>
      </c>
      <c r="G16694" t="s">
        <v>19</v>
      </c>
      <c r="H16694" t="s">
        <v>194</v>
      </c>
      <c r="I16694" t="s">
        <v>21</v>
      </c>
      <c r="J16694" t="s">
        <v>22</v>
      </c>
      <c r="K16694">
        <v>74.099999999999994</v>
      </c>
      <c r="L16694">
        <v>893</v>
      </c>
      <c r="M16694" t="s">
        <v>1130</v>
      </c>
      <c r="N16694">
        <v>1000</v>
      </c>
      <c r="P16694" cm="1">
        <f t="array" ref="P16694">IF(Q16694&gt;0,INDEX(Q16694:Q38418,MATCH(TRUE,INDEX(Q16694:Q38418="",,),0)-1),"")</f>
        <v>10</v>
      </c>
      <c r="Q16694">
        <f t="shared" si="445"/>
        <v>4</v>
      </c>
      <c r="R16694">
        <f t="shared" si="446"/>
        <v>0</v>
      </c>
    </row>
    <row r="16695" spans="1:18" x14ac:dyDescent="0.3">
      <c r="A16695" t="s">
        <v>1111</v>
      </c>
      <c r="B16695" s="1">
        <v>38491</v>
      </c>
      <c r="C16695" t="s">
        <v>1112</v>
      </c>
      <c r="D16695" t="s">
        <v>1176</v>
      </c>
      <c r="E16695" t="s">
        <v>1177</v>
      </c>
      <c r="G16695" t="s">
        <v>19</v>
      </c>
      <c r="H16695" t="s">
        <v>64</v>
      </c>
      <c r="I16695" t="s">
        <v>26</v>
      </c>
      <c r="J16695" t="s">
        <v>27</v>
      </c>
      <c r="K16695">
        <v>3063</v>
      </c>
      <c r="L16695">
        <v>13.45</v>
      </c>
      <c r="M16695" t="s">
        <v>1130</v>
      </c>
      <c r="N16695">
        <v>38</v>
      </c>
      <c r="P16695" cm="1">
        <f t="array" ref="P16695">IF(Q16695&gt;0,INDEX(Q16695:Q38419,MATCH(TRUE,INDEX(Q16695:Q38419="",,),0)-1),"")</f>
        <v>10</v>
      </c>
      <c r="Q16695">
        <f t="shared" si="445"/>
        <v>4</v>
      </c>
      <c r="R16695">
        <f t="shared" si="446"/>
        <v>0</v>
      </c>
    </row>
    <row r="16696" spans="1:18" x14ac:dyDescent="0.3">
      <c r="A16696" t="s">
        <v>1111</v>
      </c>
      <c r="B16696" s="1">
        <v>38491</v>
      </c>
      <c r="C16696" t="s">
        <v>1112</v>
      </c>
      <c r="D16696" t="s">
        <v>1176</v>
      </c>
      <c r="E16696" t="s">
        <v>1177</v>
      </c>
      <c r="G16696" s="6" t="s">
        <v>29</v>
      </c>
      <c r="H16696" t="s">
        <v>30</v>
      </c>
      <c r="I16696" t="s">
        <v>21</v>
      </c>
      <c r="J16696" t="s">
        <v>22</v>
      </c>
      <c r="K16696">
        <v>19.2</v>
      </c>
      <c r="L16696">
        <v>181</v>
      </c>
      <c r="M16696" t="s">
        <v>1130</v>
      </c>
      <c r="N16696">
        <v>181</v>
      </c>
      <c r="P16696" cm="1">
        <f t="array" ref="P16696">IF(Q16696&gt;0,INDEX(Q16696:Q38420,MATCH(TRUE,INDEX(Q16696:Q38420="",,),0)-1),"")</f>
        <v>10</v>
      </c>
      <c r="Q16696">
        <f t="shared" si="445"/>
        <v>4</v>
      </c>
      <c r="R16696">
        <f t="shared" si="446"/>
        <v>0</v>
      </c>
    </row>
    <row r="16697" spans="1:18" x14ac:dyDescent="0.3">
      <c r="A16697" t="s">
        <v>1111</v>
      </c>
      <c r="B16697" s="1">
        <v>38491</v>
      </c>
      <c r="C16697" t="s">
        <v>1112</v>
      </c>
      <c r="D16697" t="s">
        <v>1176</v>
      </c>
      <c r="E16697" t="s">
        <v>1177</v>
      </c>
      <c r="G16697" s="6" t="s">
        <v>29</v>
      </c>
      <c r="H16697" t="s">
        <v>196</v>
      </c>
      <c r="I16697" t="s">
        <v>21</v>
      </c>
      <c r="J16697" t="s">
        <v>22</v>
      </c>
      <c r="K16697">
        <v>0.3</v>
      </c>
      <c r="L16697">
        <v>248</v>
      </c>
      <c r="M16697" t="s">
        <v>1130</v>
      </c>
      <c r="N16697">
        <v>248</v>
      </c>
      <c r="P16697" cm="1">
        <f t="array" ref="P16697">IF(Q16697&gt;0,INDEX(Q16697:Q38421,MATCH(TRUE,INDEX(Q16697:Q38421="",,),0)-1),"")</f>
        <v>10</v>
      </c>
      <c r="Q16697">
        <f t="shared" si="445"/>
        <v>4</v>
      </c>
      <c r="R16697">
        <f t="shared" si="446"/>
        <v>0</v>
      </c>
    </row>
    <row r="16698" spans="1:18" x14ac:dyDescent="0.3">
      <c r="A16698" t="s">
        <v>1111</v>
      </c>
      <c r="B16698" s="1">
        <v>38491</v>
      </c>
      <c r="C16698" t="s">
        <v>1112</v>
      </c>
      <c r="D16698" t="s">
        <v>1176</v>
      </c>
      <c r="E16698" t="s">
        <v>1177</v>
      </c>
      <c r="G16698" s="6" t="s">
        <v>29</v>
      </c>
      <c r="H16698" t="s">
        <v>406</v>
      </c>
      <c r="I16698" t="s">
        <v>21</v>
      </c>
      <c r="J16698" t="s">
        <v>22</v>
      </c>
      <c r="K16698">
        <v>32.1</v>
      </c>
      <c r="L16698">
        <v>92</v>
      </c>
      <c r="M16698" t="s">
        <v>1130</v>
      </c>
      <c r="N16698">
        <v>92</v>
      </c>
      <c r="P16698" cm="1">
        <f t="array" ref="P16698">IF(Q16698&gt;0,INDEX(Q16698:Q38422,MATCH(TRUE,INDEX(Q16698:Q38422="",,),0)-1),"")</f>
        <v>10</v>
      </c>
      <c r="Q16698">
        <f t="shared" si="445"/>
        <v>4</v>
      </c>
      <c r="R16698">
        <f t="shared" si="446"/>
        <v>0</v>
      </c>
    </row>
    <row r="16699" spans="1:18" x14ac:dyDescent="0.3">
      <c r="A16699" t="s">
        <v>1111</v>
      </c>
      <c r="B16699" s="1">
        <v>38491</v>
      </c>
      <c r="C16699" t="s">
        <v>1112</v>
      </c>
      <c r="D16699" t="s">
        <v>1176</v>
      </c>
      <c r="E16699" t="s">
        <v>1177</v>
      </c>
      <c r="G16699" s="6" t="s">
        <v>29</v>
      </c>
      <c r="H16699" t="s">
        <v>99</v>
      </c>
      <c r="I16699" t="s">
        <v>21</v>
      </c>
      <c r="J16699" t="s">
        <v>22</v>
      </c>
      <c r="K16699">
        <v>6.8</v>
      </c>
      <c r="L16699">
        <v>129</v>
      </c>
      <c r="M16699" t="s">
        <v>1130</v>
      </c>
      <c r="N16699">
        <v>129</v>
      </c>
      <c r="P16699" cm="1">
        <f t="array" ref="P16699">IF(Q16699&gt;0,INDEX(Q16699:Q38423,MATCH(TRUE,INDEX(Q16699:Q38423="",,),0)-1),"")</f>
        <v>10</v>
      </c>
      <c r="Q16699">
        <f t="shared" si="445"/>
        <v>4</v>
      </c>
      <c r="R16699">
        <f t="shared" si="446"/>
        <v>0</v>
      </c>
    </row>
    <row r="16700" spans="1:18" x14ac:dyDescent="0.3">
      <c r="A16700" t="s">
        <v>1111</v>
      </c>
      <c r="B16700" s="1">
        <v>38491</v>
      </c>
      <c r="C16700" t="s">
        <v>1112</v>
      </c>
      <c r="D16700" t="s">
        <v>1176</v>
      </c>
      <c r="E16700" t="s">
        <v>1177</v>
      </c>
      <c r="G16700" s="6" t="s">
        <v>29</v>
      </c>
      <c r="H16700" t="s">
        <v>154</v>
      </c>
      <c r="I16700" t="s">
        <v>21</v>
      </c>
      <c r="J16700" t="s">
        <v>22</v>
      </c>
      <c r="K16700">
        <v>0.4</v>
      </c>
      <c r="L16700">
        <v>364</v>
      </c>
      <c r="M16700" t="s">
        <v>1130</v>
      </c>
      <c r="N16700">
        <v>364</v>
      </c>
      <c r="P16700" cm="1">
        <f t="array" ref="P16700">IF(Q16700&gt;0,INDEX(Q16700:Q38424,MATCH(TRUE,INDEX(Q16700:Q38424="",,),0)-1),"")</f>
        <v>10</v>
      </c>
      <c r="Q16700">
        <f t="shared" si="445"/>
        <v>4</v>
      </c>
      <c r="R16700">
        <f t="shared" si="446"/>
        <v>0</v>
      </c>
    </row>
    <row r="16701" spans="1:18" x14ac:dyDescent="0.3">
      <c r="A16701" t="s">
        <v>1111</v>
      </c>
      <c r="B16701" s="1">
        <v>38491</v>
      </c>
      <c r="C16701" t="s">
        <v>1112</v>
      </c>
      <c r="D16701" t="s">
        <v>1176</v>
      </c>
      <c r="E16701" t="s">
        <v>1177</v>
      </c>
      <c r="G16701" s="6" t="s">
        <v>29</v>
      </c>
      <c r="H16701" t="s">
        <v>99</v>
      </c>
      <c r="I16701" t="s">
        <v>26</v>
      </c>
      <c r="J16701" t="s">
        <v>27</v>
      </c>
      <c r="K16701">
        <v>107</v>
      </c>
      <c r="L16701">
        <v>10.35</v>
      </c>
      <c r="M16701" t="s">
        <v>1130</v>
      </c>
      <c r="N16701">
        <v>10.35</v>
      </c>
      <c r="P16701" cm="1">
        <f t="array" ref="P16701">IF(Q16701&gt;0,INDEX(Q16701:Q38425,MATCH(TRUE,INDEX(Q16701:Q38425="",,),0)-1),"")</f>
        <v>10</v>
      </c>
      <c r="Q16701">
        <f t="shared" si="445"/>
        <v>4</v>
      </c>
      <c r="R16701">
        <f t="shared" si="446"/>
        <v>0</v>
      </c>
    </row>
    <row r="16702" spans="1:18" x14ac:dyDescent="0.3">
      <c r="A16702" t="s">
        <v>1111</v>
      </c>
      <c r="B16702" s="1">
        <v>38491</v>
      </c>
      <c r="C16702" t="s">
        <v>1112</v>
      </c>
      <c r="D16702" t="s">
        <v>1176</v>
      </c>
      <c r="E16702" t="s">
        <v>1177</v>
      </c>
      <c r="G16702" s="6" t="s">
        <v>29</v>
      </c>
      <c r="H16702" t="s">
        <v>63</v>
      </c>
      <c r="I16702" t="s">
        <v>26</v>
      </c>
      <c r="J16702" t="s">
        <v>27</v>
      </c>
      <c r="K16702">
        <v>279</v>
      </c>
      <c r="L16702">
        <v>15.6</v>
      </c>
      <c r="M16702" t="s">
        <v>1130</v>
      </c>
      <c r="N16702">
        <v>15.6</v>
      </c>
      <c r="P16702" cm="1">
        <f t="array" ref="P16702">IF(Q16702&gt;0,INDEX(Q16702:Q38426,MATCH(TRUE,INDEX(Q16702:Q38426="",,),0)-1),"")</f>
        <v>10</v>
      </c>
      <c r="Q16702">
        <f t="shared" si="445"/>
        <v>4</v>
      </c>
      <c r="R16702">
        <f t="shared" si="446"/>
        <v>0</v>
      </c>
    </row>
    <row r="16703" spans="1:18" x14ac:dyDescent="0.3">
      <c r="A16703" t="s">
        <v>1111</v>
      </c>
      <c r="B16703" s="1">
        <v>38491</v>
      </c>
      <c r="C16703" t="s">
        <v>1112</v>
      </c>
      <c r="D16703" t="s">
        <v>1176</v>
      </c>
      <c r="E16703" t="s">
        <v>1177</v>
      </c>
      <c r="G16703" s="6" t="s">
        <v>29</v>
      </c>
      <c r="H16703" t="s">
        <v>70</v>
      </c>
      <c r="I16703" t="s">
        <v>26</v>
      </c>
      <c r="J16703" t="s">
        <v>27</v>
      </c>
      <c r="K16703">
        <v>162</v>
      </c>
      <c r="L16703">
        <v>15</v>
      </c>
      <c r="M16703" t="s">
        <v>1130</v>
      </c>
      <c r="N16703">
        <v>15</v>
      </c>
      <c r="P16703" cm="1">
        <f t="array" ref="P16703">IF(Q16703&gt;0,INDEX(Q16703:Q38427,MATCH(TRUE,INDEX(Q16703:Q38427="",,),0)-1),"")</f>
        <v>10</v>
      </c>
      <c r="Q16703">
        <f t="shared" si="445"/>
        <v>4</v>
      </c>
      <c r="R16703">
        <f t="shared" si="446"/>
        <v>0</v>
      </c>
    </row>
    <row r="16704" spans="1:18" x14ac:dyDescent="0.3">
      <c r="A16704" t="s">
        <v>1111</v>
      </c>
      <c r="B16704" s="1">
        <v>38491</v>
      </c>
      <c r="C16704" t="s">
        <v>1112</v>
      </c>
      <c r="D16704" t="s">
        <v>1176</v>
      </c>
      <c r="E16704" t="s">
        <v>1177</v>
      </c>
      <c r="G16704" t="s">
        <v>19</v>
      </c>
      <c r="H16704" t="s">
        <v>194</v>
      </c>
      <c r="I16704" t="s">
        <v>21</v>
      </c>
      <c r="J16704" t="s">
        <v>22</v>
      </c>
      <c r="K16704">
        <v>74.099999999999994</v>
      </c>
      <c r="L16704">
        <v>893</v>
      </c>
      <c r="M16704" t="s">
        <v>1171</v>
      </c>
      <c r="N16704">
        <v>900</v>
      </c>
      <c r="P16704" cm="1">
        <f t="array" ref="P16704">IF(Q16704&gt;0,INDEX(Q16704:Q38428,MATCH(TRUE,INDEX(Q16704:Q38428="",,),0)-1),"")</f>
        <v>10</v>
      </c>
      <c r="Q16704">
        <f t="shared" si="445"/>
        <v>5</v>
      </c>
      <c r="R16704">
        <f t="shared" si="446"/>
        <v>0</v>
      </c>
    </row>
    <row r="16705" spans="1:18" x14ac:dyDescent="0.3">
      <c r="A16705" t="s">
        <v>1111</v>
      </c>
      <c r="B16705" s="1">
        <v>38491</v>
      </c>
      <c r="C16705" t="s">
        <v>1112</v>
      </c>
      <c r="D16705" t="s">
        <v>1176</v>
      </c>
      <c r="E16705" t="s">
        <v>1177</v>
      </c>
      <c r="G16705" t="s">
        <v>19</v>
      </c>
      <c r="H16705" t="s">
        <v>64</v>
      </c>
      <c r="I16705" t="s">
        <v>26</v>
      </c>
      <c r="J16705" t="s">
        <v>27</v>
      </c>
      <c r="K16705">
        <v>3063</v>
      </c>
      <c r="L16705">
        <v>13.45</v>
      </c>
      <c r="M16705" t="s">
        <v>1171</v>
      </c>
      <c r="N16705">
        <v>33.26</v>
      </c>
      <c r="P16705" cm="1">
        <f t="array" ref="P16705">IF(Q16705&gt;0,INDEX(Q16705:Q38429,MATCH(TRUE,INDEX(Q16705:Q38429="",,),0)-1),"")</f>
        <v>10</v>
      </c>
      <c r="Q16705">
        <f t="shared" si="445"/>
        <v>5</v>
      </c>
      <c r="R16705">
        <f t="shared" si="446"/>
        <v>0</v>
      </c>
    </row>
    <row r="16706" spans="1:18" x14ac:dyDescent="0.3">
      <c r="A16706" t="s">
        <v>1111</v>
      </c>
      <c r="B16706" s="1">
        <v>38491</v>
      </c>
      <c r="C16706" t="s">
        <v>1112</v>
      </c>
      <c r="D16706" t="s">
        <v>1176</v>
      </c>
      <c r="E16706" t="s">
        <v>1177</v>
      </c>
      <c r="G16706" s="6" t="s">
        <v>29</v>
      </c>
      <c r="H16706" t="s">
        <v>30</v>
      </c>
      <c r="I16706" t="s">
        <v>21</v>
      </c>
      <c r="J16706" t="s">
        <v>22</v>
      </c>
      <c r="K16706">
        <v>19.2</v>
      </c>
      <c r="L16706">
        <v>181</v>
      </c>
      <c r="M16706" t="s">
        <v>1171</v>
      </c>
      <c r="N16706">
        <v>181</v>
      </c>
      <c r="P16706" cm="1">
        <f t="array" ref="P16706">IF(Q16706&gt;0,INDEX(Q16706:Q38430,MATCH(TRUE,INDEX(Q16706:Q38430="",,),0)-1),"")</f>
        <v>10</v>
      </c>
      <c r="Q16706">
        <f t="shared" si="445"/>
        <v>5</v>
      </c>
      <c r="R16706">
        <f t="shared" si="446"/>
        <v>0</v>
      </c>
    </row>
    <row r="16707" spans="1:18" x14ac:dyDescent="0.3">
      <c r="A16707" t="s">
        <v>1111</v>
      </c>
      <c r="B16707" s="1">
        <v>38491</v>
      </c>
      <c r="C16707" t="s">
        <v>1112</v>
      </c>
      <c r="D16707" t="s">
        <v>1176</v>
      </c>
      <c r="E16707" t="s">
        <v>1177</v>
      </c>
      <c r="G16707" s="6" t="s">
        <v>29</v>
      </c>
      <c r="H16707" t="s">
        <v>196</v>
      </c>
      <c r="I16707" t="s">
        <v>21</v>
      </c>
      <c r="J16707" t="s">
        <v>22</v>
      </c>
      <c r="K16707">
        <v>0.3</v>
      </c>
      <c r="L16707">
        <v>248</v>
      </c>
      <c r="M16707" t="s">
        <v>1171</v>
      </c>
      <c r="N16707">
        <v>248</v>
      </c>
      <c r="P16707" cm="1">
        <f t="array" ref="P16707">IF(Q16707&gt;0,INDEX(Q16707:Q38431,MATCH(TRUE,INDEX(Q16707:Q38431="",,),0)-1),"")</f>
        <v>10</v>
      </c>
      <c r="Q16707">
        <f t="shared" si="445"/>
        <v>5</v>
      </c>
      <c r="R16707">
        <f t="shared" si="446"/>
        <v>0</v>
      </c>
    </row>
    <row r="16708" spans="1:18" x14ac:dyDescent="0.3">
      <c r="A16708" t="s">
        <v>1111</v>
      </c>
      <c r="B16708" s="1">
        <v>38491</v>
      </c>
      <c r="C16708" t="s">
        <v>1112</v>
      </c>
      <c r="D16708" t="s">
        <v>1176</v>
      </c>
      <c r="E16708" t="s">
        <v>1177</v>
      </c>
      <c r="G16708" s="6" t="s">
        <v>29</v>
      </c>
      <c r="H16708" t="s">
        <v>406</v>
      </c>
      <c r="I16708" t="s">
        <v>21</v>
      </c>
      <c r="J16708" t="s">
        <v>22</v>
      </c>
      <c r="K16708">
        <v>32.1</v>
      </c>
      <c r="L16708">
        <v>92</v>
      </c>
      <c r="M16708" t="s">
        <v>1171</v>
      </c>
      <c r="N16708">
        <v>92</v>
      </c>
      <c r="P16708" cm="1">
        <f t="array" ref="P16708">IF(Q16708&gt;0,INDEX(Q16708:Q38432,MATCH(TRUE,INDEX(Q16708:Q38432="",,),0)-1),"")</f>
        <v>10</v>
      </c>
      <c r="Q16708">
        <f t="shared" si="445"/>
        <v>5</v>
      </c>
      <c r="R16708">
        <f t="shared" si="446"/>
        <v>0</v>
      </c>
    </row>
    <row r="16709" spans="1:18" x14ac:dyDescent="0.3">
      <c r="A16709" t="s">
        <v>1111</v>
      </c>
      <c r="B16709" s="1">
        <v>38491</v>
      </c>
      <c r="C16709" t="s">
        <v>1112</v>
      </c>
      <c r="D16709" t="s">
        <v>1176</v>
      </c>
      <c r="E16709" t="s">
        <v>1177</v>
      </c>
      <c r="G16709" s="6" t="s">
        <v>29</v>
      </c>
      <c r="H16709" t="s">
        <v>99</v>
      </c>
      <c r="I16709" t="s">
        <v>21</v>
      </c>
      <c r="J16709" t="s">
        <v>22</v>
      </c>
      <c r="K16709">
        <v>6.8</v>
      </c>
      <c r="L16709">
        <v>129</v>
      </c>
      <c r="M16709" t="s">
        <v>1171</v>
      </c>
      <c r="N16709">
        <v>129</v>
      </c>
      <c r="P16709" cm="1">
        <f t="array" ref="P16709">IF(Q16709&gt;0,INDEX(Q16709:Q38433,MATCH(TRUE,INDEX(Q16709:Q38433="",,),0)-1),"")</f>
        <v>10</v>
      </c>
      <c r="Q16709">
        <f t="shared" si="445"/>
        <v>5</v>
      </c>
      <c r="R16709">
        <f t="shared" si="446"/>
        <v>0</v>
      </c>
    </row>
    <row r="16710" spans="1:18" x14ac:dyDescent="0.3">
      <c r="A16710" t="s">
        <v>1111</v>
      </c>
      <c r="B16710" s="1">
        <v>38491</v>
      </c>
      <c r="C16710" t="s">
        <v>1112</v>
      </c>
      <c r="D16710" t="s">
        <v>1176</v>
      </c>
      <c r="E16710" t="s">
        <v>1177</v>
      </c>
      <c r="G16710" s="6" t="s">
        <v>29</v>
      </c>
      <c r="H16710" t="s">
        <v>154</v>
      </c>
      <c r="I16710" t="s">
        <v>21</v>
      </c>
      <c r="J16710" t="s">
        <v>22</v>
      </c>
      <c r="K16710">
        <v>0.4</v>
      </c>
      <c r="L16710">
        <v>364</v>
      </c>
      <c r="M16710" t="s">
        <v>1171</v>
      </c>
      <c r="N16710">
        <v>364</v>
      </c>
      <c r="P16710" cm="1">
        <f t="array" ref="P16710">IF(Q16710&gt;0,INDEX(Q16710:Q38434,MATCH(TRUE,INDEX(Q16710:Q38434="",,),0)-1),"")</f>
        <v>10</v>
      </c>
      <c r="Q16710">
        <f t="shared" si="445"/>
        <v>5</v>
      </c>
      <c r="R16710">
        <f t="shared" si="446"/>
        <v>0</v>
      </c>
    </row>
    <row r="16711" spans="1:18" x14ac:dyDescent="0.3">
      <c r="A16711" t="s">
        <v>1111</v>
      </c>
      <c r="B16711" s="1">
        <v>38491</v>
      </c>
      <c r="C16711" t="s">
        <v>1112</v>
      </c>
      <c r="D16711" t="s">
        <v>1176</v>
      </c>
      <c r="E16711" t="s">
        <v>1177</v>
      </c>
      <c r="G16711" s="6" t="s">
        <v>29</v>
      </c>
      <c r="H16711" t="s">
        <v>99</v>
      </c>
      <c r="I16711" t="s">
        <v>26</v>
      </c>
      <c r="J16711" t="s">
        <v>27</v>
      </c>
      <c r="K16711">
        <v>107</v>
      </c>
      <c r="L16711">
        <v>10.35</v>
      </c>
      <c r="M16711" t="s">
        <v>1171</v>
      </c>
      <c r="N16711">
        <v>10.35</v>
      </c>
      <c r="P16711" cm="1">
        <f t="array" ref="P16711">IF(Q16711&gt;0,INDEX(Q16711:Q38435,MATCH(TRUE,INDEX(Q16711:Q38435="",,),0)-1),"")</f>
        <v>10</v>
      </c>
      <c r="Q16711">
        <f t="shared" si="445"/>
        <v>5</v>
      </c>
      <c r="R16711">
        <f t="shared" si="446"/>
        <v>0</v>
      </c>
    </row>
    <row r="16712" spans="1:18" x14ac:dyDescent="0.3">
      <c r="A16712" t="s">
        <v>1111</v>
      </c>
      <c r="B16712" s="1">
        <v>38491</v>
      </c>
      <c r="C16712" t="s">
        <v>1112</v>
      </c>
      <c r="D16712" t="s">
        <v>1176</v>
      </c>
      <c r="E16712" t="s">
        <v>1177</v>
      </c>
      <c r="G16712" s="6" t="s">
        <v>29</v>
      </c>
      <c r="H16712" t="s">
        <v>63</v>
      </c>
      <c r="I16712" t="s">
        <v>26</v>
      </c>
      <c r="J16712" t="s">
        <v>27</v>
      </c>
      <c r="K16712">
        <v>279</v>
      </c>
      <c r="L16712">
        <v>15.6</v>
      </c>
      <c r="M16712" t="s">
        <v>1171</v>
      </c>
      <c r="N16712">
        <v>15.6</v>
      </c>
      <c r="P16712" cm="1">
        <f t="array" ref="P16712">IF(Q16712&gt;0,INDEX(Q16712:Q38436,MATCH(TRUE,INDEX(Q16712:Q38436="",,),0)-1),"")</f>
        <v>10</v>
      </c>
      <c r="Q16712">
        <f t="shared" si="445"/>
        <v>5</v>
      </c>
      <c r="R16712">
        <f t="shared" si="446"/>
        <v>0</v>
      </c>
    </row>
    <row r="16713" spans="1:18" x14ac:dyDescent="0.3">
      <c r="A16713" t="s">
        <v>1111</v>
      </c>
      <c r="B16713" s="1">
        <v>38491</v>
      </c>
      <c r="C16713" t="s">
        <v>1112</v>
      </c>
      <c r="D16713" t="s">
        <v>1176</v>
      </c>
      <c r="E16713" t="s">
        <v>1177</v>
      </c>
      <c r="G16713" s="6" t="s">
        <v>29</v>
      </c>
      <c r="H16713" t="s">
        <v>70</v>
      </c>
      <c r="I16713" t="s">
        <v>26</v>
      </c>
      <c r="J16713" t="s">
        <v>27</v>
      </c>
      <c r="K16713">
        <v>162</v>
      </c>
      <c r="L16713">
        <v>15</v>
      </c>
      <c r="M16713" t="s">
        <v>1171</v>
      </c>
      <c r="N16713">
        <v>15</v>
      </c>
      <c r="P16713" cm="1">
        <f t="array" ref="P16713">IF(Q16713&gt;0,INDEX(Q16713:Q38437,MATCH(TRUE,INDEX(Q16713:Q38437="",,),0)-1),"")</f>
        <v>10</v>
      </c>
      <c r="Q16713">
        <f t="shared" si="445"/>
        <v>5</v>
      </c>
      <c r="R16713">
        <f t="shared" si="446"/>
        <v>0</v>
      </c>
    </row>
    <row r="16714" spans="1:18" x14ac:dyDescent="0.3">
      <c r="A16714" t="s">
        <v>1111</v>
      </c>
      <c r="B16714" s="1">
        <v>38491</v>
      </c>
      <c r="C16714" t="s">
        <v>1112</v>
      </c>
      <c r="D16714" t="s">
        <v>1176</v>
      </c>
      <c r="E16714" t="s">
        <v>1177</v>
      </c>
      <c r="G16714" t="s">
        <v>19</v>
      </c>
      <c r="H16714" t="s">
        <v>194</v>
      </c>
      <c r="I16714" t="s">
        <v>21</v>
      </c>
      <c r="J16714" t="s">
        <v>22</v>
      </c>
      <c r="K16714">
        <v>74.099999999999994</v>
      </c>
      <c r="L16714">
        <v>893</v>
      </c>
      <c r="M16714" t="s">
        <v>1117</v>
      </c>
      <c r="N16714">
        <v>993.1</v>
      </c>
      <c r="P16714" cm="1">
        <f t="array" ref="P16714">IF(Q16714&gt;0,INDEX(Q16714:Q38438,MATCH(TRUE,INDEX(Q16714:Q38438="",,),0)-1),"")</f>
        <v>10</v>
      </c>
      <c r="Q16714">
        <f t="shared" si="445"/>
        <v>6</v>
      </c>
      <c r="R16714">
        <f t="shared" si="446"/>
        <v>0</v>
      </c>
    </row>
    <row r="16715" spans="1:18" x14ac:dyDescent="0.3">
      <c r="A16715" t="s">
        <v>1111</v>
      </c>
      <c r="B16715" s="1">
        <v>38491</v>
      </c>
      <c r="C16715" t="s">
        <v>1112</v>
      </c>
      <c r="D16715" t="s">
        <v>1176</v>
      </c>
      <c r="E16715" t="s">
        <v>1177</v>
      </c>
      <c r="G16715" t="s">
        <v>19</v>
      </c>
      <c r="H16715" t="s">
        <v>64</v>
      </c>
      <c r="I16715" t="s">
        <v>26</v>
      </c>
      <c r="J16715" t="s">
        <v>27</v>
      </c>
      <c r="K16715">
        <v>3063</v>
      </c>
      <c r="L16715">
        <v>13.45</v>
      </c>
      <c r="M16715" t="s">
        <v>1117</v>
      </c>
      <c r="N16715">
        <v>29.9</v>
      </c>
      <c r="P16715" cm="1">
        <f t="array" ref="P16715">IF(Q16715&gt;0,INDEX(Q16715:Q38439,MATCH(TRUE,INDEX(Q16715:Q38439="",,),0)-1),"")</f>
        <v>10</v>
      </c>
      <c r="Q16715">
        <f t="shared" si="445"/>
        <v>6</v>
      </c>
      <c r="R16715">
        <f t="shared" si="446"/>
        <v>0</v>
      </c>
    </row>
    <row r="16716" spans="1:18" x14ac:dyDescent="0.3">
      <c r="A16716" t="s">
        <v>1111</v>
      </c>
      <c r="B16716" s="1">
        <v>38491</v>
      </c>
      <c r="C16716" t="s">
        <v>1112</v>
      </c>
      <c r="D16716" t="s">
        <v>1176</v>
      </c>
      <c r="E16716" t="s">
        <v>1177</v>
      </c>
      <c r="G16716" s="6" t="s">
        <v>29</v>
      </c>
      <c r="H16716" t="s">
        <v>30</v>
      </c>
      <c r="I16716" t="s">
        <v>21</v>
      </c>
      <c r="J16716" t="s">
        <v>22</v>
      </c>
      <c r="K16716">
        <v>19.2</v>
      </c>
      <c r="L16716">
        <v>181</v>
      </c>
      <c r="M16716" t="s">
        <v>1117</v>
      </c>
      <c r="N16716">
        <v>181</v>
      </c>
      <c r="P16716" cm="1">
        <f t="array" ref="P16716">IF(Q16716&gt;0,INDEX(Q16716:Q38440,MATCH(TRUE,INDEX(Q16716:Q38440="",,),0)-1),"")</f>
        <v>10</v>
      </c>
      <c r="Q16716">
        <f t="shared" si="445"/>
        <v>6</v>
      </c>
      <c r="R16716">
        <f t="shared" si="446"/>
        <v>0</v>
      </c>
    </row>
    <row r="16717" spans="1:18" x14ac:dyDescent="0.3">
      <c r="A16717" t="s">
        <v>1111</v>
      </c>
      <c r="B16717" s="1">
        <v>38491</v>
      </c>
      <c r="C16717" t="s">
        <v>1112</v>
      </c>
      <c r="D16717" t="s">
        <v>1176</v>
      </c>
      <c r="E16717" t="s">
        <v>1177</v>
      </c>
      <c r="G16717" s="6" t="s">
        <v>29</v>
      </c>
      <c r="H16717" t="s">
        <v>196</v>
      </c>
      <c r="I16717" t="s">
        <v>21</v>
      </c>
      <c r="J16717" t="s">
        <v>22</v>
      </c>
      <c r="K16717">
        <v>0.3</v>
      </c>
      <c r="L16717">
        <v>248</v>
      </c>
      <c r="M16717" t="s">
        <v>1117</v>
      </c>
      <c r="N16717">
        <v>248</v>
      </c>
      <c r="P16717" cm="1">
        <f t="array" ref="P16717">IF(Q16717&gt;0,INDEX(Q16717:Q38441,MATCH(TRUE,INDEX(Q16717:Q38441="",,),0)-1),"")</f>
        <v>10</v>
      </c>
      <c r="Q16717">
        <f t="shared" si="445"/>
        <v>6</v>
      </c>
      <c r="R16717">
        <f t="shared" si="446"/>
        <v>0</v>
      </c>
    </row>
    <row r="16718" spans="1:18" x14ac:dyDescent="0.3">
      <c r="A16718" t="s">
        <v>1111</v>
      </c>
      <c r="B16718" s="1">
        <v>38491</v>
      </c>
      <c r="C16718" t="s">
        <v>1112</v>
      </c>
      <c r="D16718" t="s">
        <v>1176</v>
      </c>
      <c r="E16718" t="s">
        <v>1177</v>
      </c>
      <c r="G16718" s="6" t="s">
        <v>29</v>
      </c>
      <c r="H16718" t="s">
        <v>406</v>
      </c>
      <c r="I16718" t="s">
        <v>21</v>
      </c>
      <c r="J16718" t="s">
        <v>22</v>
      </c>
      <c r="K16718">
        <v>32.1</v>
      </c>
      <c r="L16718">
        <v>92</v>
      </c>
      <c r="M16718" t="s">
        <v>1117</v>
      </c>
      <c r="N16718">
        <v>92</v>
      </c>
      <c r="P16718" cm="1">
        <f t="array" ref="P16718">IF(Q16718&gt;0,INDEX(Q16718:Q38442,MATCH(TRUE,INDEX(Q16718:Q38442="",,),0)-1),"")</f>
        <v>10</v>
      </c>
      <c r="Q16718">
        <f t="shared" si="445"/>
        <v>6</v>
      </c>
      <c r="R16718">
        <f t="shared" si="446"/>
        <v>0</v>
      </c>
    </row>
    <row r="16719" spans="1:18" x14ac:dyDescent="0.3">
      <c r="A16719" t="s">
        <v>1111</v>
      </c>
      <c r="B16719" s="1">
        <v>38491</v>
      </c>
      <c r="C16719" t="s">
        <v>1112</v>
      </c>
      <c r="D16719" t="s">
        <v>1176</v>
      </c>
      <c r="E16719" t="s">
        <v>1177</v>
      </c>
      <c r="G16719" s="6" t="s">
        <v>29</v>
      </c>
      <c r="H16719" t="s">
        <v>99</v>
      </c>
      <c r="I16719" t="s">
        <v>21</v>
      </c>
      <c r="J16719" t="s">
        <v>22</v>
      </c>
      <c r="K16719">
        <v>6.8</v>
      </c>
      <c r="L16719">
        <v>129</v>
      </c>
      <c r="M16719" t="s">
        <v>1117</v>
      </c>
      <c r="N16719">
        <v>129</v>
      </c>
      <c r="P16719" cm="1">
        <f t="array" ref="P16719">IF(Q16719&gt;0,INDEX(Q16719:Q38443,MATCH(TRUE,INDEX(Q16719:Q38443="",,),0)-1),"")</f>
        <v>10</v>
      </c>
      <c r="Q16719">
        <f t="shared" si="445"/>
        <v>6</v>
      </c>
      <c r="R16719">
        <f t="shared" si="446"/>
        <v>0</v>
      </c>
    </row>
    <row r="16720" spans="1:18" x14ac:dyDescent="0.3">
      <c r="A16720" t="s">
        <v>1111</v>
      </c>
      <c r="B16720" s="1">
        <v>38491</v>
      </c>
      <c r="C16720" t="s">
        <v>1112</v>
      </c>
      <c r="D16720" t="s">
        <v>1176</v>
      </c>
      <c r="E16720" t="s">
        <v>1177</v>
      </c>
      <c r="G16720" s="6" t="s">
        <v>29</v>
      </c>
      <c r="H16720" t="s">
        <v>154</v>
      </c>
      <c r="I16720" t="s">
        <v>21</v>
      </c>
      <c r="J16720" t="s">
        <v>22</v>
      </c>
      <c r="K16720">
        <v>0.4</v>
      </c>
      <c r="L16720">
        <v>364</v>
      </c>
      <c r="M16720" t="s">
        <v>1117</v>
      </c>
      <c r="N16720">
        <v>364</v>
      </c>
      <c r="P16720" cm="1">
        <f t="array" ref="P16720">IF(Q16720&gt;0,INDEX(Q16720:Q38444,MATCH(TRUE,INDEX(Q16720:Q38444="",,),0)-1),"")</f>
        <v>10</v>
      </c>
      <c r="Q16720">
        <f t="shared" si="445"/>
        <v>6</v>
      </c>
      <c r="R16720">
        <f t="shared" si="446"/>
        <v>0</v>
      </c>
    </row>
    <row r="16721" spans="1:18" x14ac:dyDescent="0.3">
      <c r="A16721" t="s">
        <v>1111</v>
      </c>
      <c r="B16721" s="1">
        <v>38491</v>
      </c>
      <c r="C16721" t="s">
        <v>1112</v>
      </c>
      <c r="D16721" t="s">
        <v>1176</v>
      </c>
      <c r="E16721" t="s">
        <v>1177</v>
      </c>
      <c r="G16721" s="6" t="s">
        <v>29</v>
      </c>
      <c r="H16721" t="s">
        <v>99</v>
      </c>
      <c r="I16721" t="s">
        <v>26</v>
      </c>
      <c r="J16721" t="s">
        <v>27</v>
      </c>
      <c r="K16721">
        <v>107</v>
      </c>
      <c r="L16721">
        <v>10.35</v>
      </c>
      <c r="M16721" t="s">
        <v>1117</v>
      </c>
      <c r="N16721">
        <v>10.35</v>
      </c>
      <c r="P16721" cm="1">
        <f t="array" ref="P16721">IF(Q16721&gt;0,INDEX(Q16721:Q38445,MATCH(TRUE,INDEX(Q16721:Q38445="",,),0)-1),"")</f>
        <v>10</v>
      </c>
      <c r="Q16721">
        <f t="shared" si="445"/>
        <v>6</v>
      </c>
      <c r="R16721">
        <f t="shared" si="446"/>
        <v>0</v>
      </c>
    </row>
    <row r="16722" spans="1:18" x14ac:dyDescent="0.3">
      <c r="A16722" t="s">
        <v>1111</v>
      </c>
      <c r="B16722" s="1">
        <v>38491</v>
      </c>
      <c r="C16722" t="s">
        <v>1112</v>
      </c>
      <c r="D16722" t="s">
        <v>1176</v>
      </c>
      <c r="E16722" t="s">
        <v>1177</v>
      </c>
      <c r="G16722" s="6" t="s">
        <v>29</v>
      </c>
      <c r="H16722" t="s">
        <v>63</v>
      </c>
      <c r="I16722" t="s">
        <v>26</v>
      </c>
      <c r="J16722" t="s">
        <v>27</v>
      </c>
      <c r="K16722">
        <v>279</v>
      </c>
      <c r="L16722">
        <v>15.6</v>
      </c>
      <c r="M16722" t="s">
        <v>1117</v>
      </c>
      <c r="N16722">
        <v>15.6</v>
      </c>
      <c r="P16722" cm="1">
        <f t="array" ref="P16722">IF(Q16722&gt;0,INDEX(Q16722:Q38446,MATCH(TRUE,INDEX(Q16722:Q38446="",,),0)-1),"")</f>
        <v>10</v>
      </c>
      <c r="Q16722">
        <f t="shared" si="445"/>
        <v>6</v>
      </c>
      <c r="R16722">
        <f t="shared" si="446"/>
        <v>0</v>
      </c>
    </row>
    <row r="16723" spans="1:18" x14ac:dyDescent="0.3">
      <c r="A16723" t="s">
        <v>1111</v>
      </c>
      <c r="B16723" s="1">
        <v>38491</v>
      </c>
      <c r="C16723" t="s">
        <v>1112</v>
      </c>
      <c r="D16723" t="s">
        <v>1176</v>
      </c>
      <c r="E16723" t="s">
        <v>1177</v>
      </c>
      <c r="G16723" s="6" t="s">
        <v>29</v>
      </c>
      <c r="H16723" t="s">
        <v>70</v>
      </c>
      <c r="I16723" t="s">
        <v>26</v>
      </c>
      <c r="J16723" t="s">
        <v>27</v>
      </c>
      <c r="K16723">
        <v>162</v>
      </c>
      <c r="L16723">
        <v>15</v>
      </c>
      <c r="M16723" t="s">
        <v>1117</v>
      </c>
      <c r="N16723">
        <v>15</v>
      </c>
      <c r="P16723" cm="1">
        <f t="array" ref="P16723">IF(Q16723&gt;0,INDEX(Q16723:Q38447,MATCH(TRUE,INDEX(Q16723:Q38447="",,),0)-1),"")</f>
        <v>10</v>
      </c>
      <c r="Q16723">
        <f t="shared" si="445"/>
        <v>6</v>
      </c>
      <c r="R16723">
        <f t="shared" si="446"/>
        <v>0</v>
      </c>
    </row>
    <row r="16724" spans="1:18" x14ac:dyDescent="0.3">
      <c r="A16724" t="s">
        <v>1111</v>
      </c>
      <c r="B16724" s="1">
        <v>38491</v>
      </c>
      <c r="C16724" t="s">
        <v>1112</v>
      </c>
      <c r="D16724" t="s">
        <v>1176</v>
      </c>
      <c r="E16724" t="s">
        <v>1177</v>
      </c>
      <c r="G16724" t="s">
        <v>19</v>
      </c>
      <c r="H16724" t="s">
        <v>194</v>
      </c>
      <c r="I16724" t="s">
        <v>21</v>
      </c>
      <c r="J16724" t="s">
        <v>22</v>
      </c>
      <c r="K16724">
        <v>74.099999999999994</v>
      </c>
      <c r="L16724">
        <v>893</v>
      </c>
      <c r="M16724" t="s">
        <v>1170</v>
      </c>
      <c r="N16724">
        <v>900</v>
      </c>
      <c r="P16724" cm="1">
        <f t="array" ref="P16724">IF(Q16724&gt;0,INDEX(Q16724:Q38448,MATCH(TRUE,INDEX(Q16724:Q38448="",,),0)-1),"")</f>
        <v>10</v>
      </c>
      <c r="Q16724">
        <f t="shared" si="445"/>
        <v>7</v>
      </c>
      <c r="R16724">
        <f t="shared" si="446"/>
        <v>0</v>
      </c>
    </row>
    <row r="16725" spans="1:18" x14ac:dyDescent="0.3">
      <c r="A16725" t="s">
        <v>1111</v>
      </c>
      <c r="B16725" s="1">
        <v>38491</v>
      </c>
      <c r="C16725" t="s">
        <v>1112</v>
      </c>
      <c r="D16725" t="s">
        <v>1176</v>
      </c>
      <c r="E16725" t="s">
        <v>1177</v>
      </c>
      <c r="G16725" t="s">
        <v>19</v>
      </c>
      <c r="H16725" t="s">
        <v>64</v>
      </c>
      <c r="I16725" t="s">
        <v>26</v>
      </c>
      <c r="J16725" t="s">
        <v>27</v>
      </c>
      <c r="K16725">
        <v>3063</v>
      </c>
      <c r="L16725">
        <v>13.45</v>
      </c>
      <c r="M16725" t="s">
        <v>1170</v>
      </c>
      <c r="N16725">
        <v>32</v>
      </c>
      <c r="P16725" cm="1">
        <f t="array" ref="P16725">IF(Q16725&gt;0,INDEX(Q16725:Q38449,MATCH(TRUE,INDEX(Q16725:Q38449="",,),0)-1),"")</f>
        <v>10</v>
      </c>
      <c r="Q16725">
        <f t="shared" si="445"/>
        <v>7</v>
      </c>
      <c r="R16725">
        <f t="shared" si="446"/>
        <v>0</v>
      </c>
    </row>
    <row r="16726" spans="1:18" x14ac:dyDescent="0.3">
      <c r="A16726" t="s">
        <v>1111</v>
      </c>
      <c r="B16726" s="1">
        <v>38491</v>
      </c>
      <c r="C16726" t="s">
        <v>1112</v>
      </c>
      <c r="D16726" t="s">
        <v>1176</v>
      </c>
      <c r="E16726" t="s">
        <v>1177</v>
      </c>
      <c r="G16726" s="6" t="s">
        <v>29</v>
      </c>
      <c r="H16726" t="s">
        <v>30</v>
      </c>
      <c r="I16726" t="s">
        <v>21</v>
      </c>
      <c r="J16726" t="s">
        <v>22</v>
      </c>
      <c r="K16726">
        <v>19.2</v>
      </c>
      <c r="L16726">
        <v>181</v>
      </c>
      <c r="M16726" t="s">
        <v>1170</v>
      </c>
      <c r="N16726">
        <v>181</v>
      </c>
      <c r="P16726" cm="1">
        <f t="array" ref="P16726">IF(Q16726&gt;0,INDEX(Q16726:Q38450,MATCH(TRUE,INDEX(Q16726:Q38450="",,),0)-1),"")</f>
        <v>10</v>
      </c>
      <c r="Q16726">
        <f t="shared" si="445"/>
        <v>7</v>
      </c>
      <c r="R16726">
        <f t="shared" si="446"/>
        <v>0</v>
      </c>
    </row>
    <row r="16727" spans="1:18" x14ac:dyDescent="0.3">
      <c r="A16727" t="s">
        <v>1111</v>
      </c>
      <c r="B16727" s="1">
        <v>38491</v>
      </c>
      <c r="C16727" t="s">
        <v>1112</v>
      </c>
      <c r="D16727" t="s">
        <v>1176</v>
      </c>
      <c r="E16727" t="s">
        <v>1177</v>
      </c>
      <c r="G16727" s="6" t="s">
        <v>29</v>
      </c>
      <c r="H16727" t="s">
        <v>196</v>
      </c>
      <c r="I16727" t="s">
        <v>21</v>
      </c>
      <c r="J16727" t="s">
        <v>22</v>
      </c>
      <c r="K16727">
        <v>0.3</v>
      </c>
      <c r="L16727">
        <v>248</v>
      </c>
      <c r="M16727" t="s">
        <v>1170</v>
      </c>
      <c r="N16727">
        <v>248</v>
      </c>
      <c r="P16727" cm="1">
        <f t="array" ref="P16727">IF(Q16727&gt;0,INDEX(Q16727:Q38451,MATCH(TRUE,INDEX(Q16727:Q38451="",,),0)-1),"")</f>
        <v>10</v>
      </c>
      <c r="Q16727">
        <f t="shared" si="445"/>
        <v>7</v>
      </c>
      <c r="R16727">
        <f t="shared" si="446"/>
        <v>0</v>
      </c>
    </row>
    <row r="16728" spans="1:18" x14ac:dyDescent="0.3">
      <c r="A16728" t="s">
        <v>1111</v>
      </c>
      <c r="B16728" s="1">
        <v>38491</v>
      </c>
      <c r="C16728" t="s">
        <v>1112</v>
      </c>
      <c r="D16728" t="s">
        <v>1176</v>
      </c>
      <c r="E16728" t="s">
        <v>1177</v>
      </c>
      <c r="G16728" s="6" t="s">
        <v>29</v>
      </c>
      <c r="H16728" t="s">
        <v>406</v>
      </c>
      <c r="I16728" t="s">
        <v>21</v>
      </c>
      <c r="J16728" t="s">
        <v>22</v>
      </c>
      <c r="K16728">
        <v>32.1</v>
      </c>
      <c r="L16728">
        <v>92</v>
      </c>
      <c r="M16728" t="s">
        <v>1170</v>
      </c>
      <c r="N16728">
        <v>92</v>
      </c>
      <c r="P16728" cm="1">
        <f t="array" ref="P16728">IF(Q16728&gt;0,INDEX(Q16728:Q38452,MATCH(TRUE,INDEX(Q16728:Q38452="",,),0)-1),"")</f>
        <v>10</v>
      </c>
      <c r="Q16728">
        <f t="shared" si="445"/>
        <v>7</v>
      </c>
      <c r="R16728">
        <f t="shared" si="446"/>
        <v>0</v>
      </c>
    </row>
    <row r="16729" spans="1:18" x14ac:dyDescent="0.3">
      <c r="A16729" t="s">
        <v>1111</v>
      </c>
      <c r="B16729" s="1">
        <v>38491</v>
      </c>
      <c r="C16729" t="s">
        <v>1112</v>
      </c>
      <c r="D16729" t="s">
        <v>1176</v>
      </c>
      <c r="E16729" t="s">
        <v>1177</v>
      </c>
      <c r="G16729" s="6" t="s">
        <v>29</v>
      </c>
      <c r="H16729" t="s">
        <v>99</v>
      </c>
      <c r="I16729" t="s">
        <v>21</v>
      </c>
      <c r="J16729" t="s">
        <v>22</v>
      </c>
      <c r="K16729">
        <v>6.8</v>
      </c>
      <c r="L16729">
        <v>129</v>
      </c>
      <c r="M16729" t="s">
        <v>1170</v>
      </c>
      <c r="N16729">
        <v>129</v>
      </c>
      <c r="P16729" cm="1">
        <f t="array" ref="P16729">IF(Q16729&gt;0,INDEX(Q16729:Q38453,MATCH(TRUE,INDEX(Q16729:Q38453="",,),0)-1),"")</f>
        <v>10</v>
      </c>
      <c r="Q16729">
        <f t="shared" ref="Q16729:Q16763" si="447">INT((ROW()-16664)/10)+1</f>
        <v>7</v>
      </c>
      <c r="R16729">
        <f t="shared" si="446"/>
        <v>0</v>
      </c>
    </row>
    <row r="16730" spans="1:18" x14ac:dyDescent="0.3">
      <c r="A16730" t="s">
        <v>1111</v>
      </c>
      <c r="B16730" s="1">
        <v>38491</v>
      </c>
      <c r="C16730" t="s">
        <v>1112</v>
      </c>
      <c r="D16730" t="s">
        <v>1176</v>
      </c>
      <c r="E16730" t="s">
        <v>1177</v>
      </c>
      <c r="G16730" s="6" t="s">
        <v>29</v>
      </c>
      <c r="H16730" t="s">
        <v>154</v>
      </c>
      <c r="I16730" t="s">
        <v>21</v>
      </c>
      <c r="J16730" t="s">
        <v>22</v>
      </c>
      <c r="K16730">
        <v>0.4</v>
      </c>
      <c r="L16730">
        <v>364</v>
      </c>
      <c r="M16730" t="s">
        <v>1170</v>
      </c>
      <c r="N16730">
        <v>364</v>
      </c>
      <c r="P16730" cm="1">
        <f t="array" ref="P16730">IF(Q16730&gt;0,INDEX(Q16730:Q38454,MATCH(TRUE,INDEX(Q16730:Q38454="",,),0)-1),"")</f>
        <v>10</v>
      </c>
      <c r="Q16730">
        <f t="shared" si="447"/>
        <v>7</v>
      </c>
      <c r="R16730">
        <f t="shared" si="446"/>
        <v>0</v>
      </c>
    </row>
    <row r="16731" spans="1:18" x14ac:dyDescent="0.3">
      <c r="A16731" t="s">
        <v>1111</v>
      </c>
      <c r="B16731" s="1">
        <v>38491</v>
      </c>
      <c r="C16731" t="s">
        <v>1112</v>
      </c>
      <c r="D16731" t="s">
        <v>1176</v>
      </c>
      <c r="E16731" t="s">
        <v>1177</v>
      </c>
      <c r="G16731" s="6" t="s">
        <v>29</v>
      </c>
      <c r="H16731" t="s">
        <v>99</v>
      </c>
      <c r="I16731" t="s">
        <v>26</v>
      </c>
      <c r="J16731" t="s">
        <v>27</v>
      </c>
      <c r="K16731">
        <v>107</v>
      </c>
      <c r="L16731">
        <v>10.35</v>
      </c>
      <c r="M16731" t="s">
        <v>1170</v>
      </c>
      <c r="N16731">
        <v>10.35</v>
      </c>
      <c r="P16731" cm="1">
        <f t="array" ref="P16731">IF(Q16731&gt;0,INDEX(Q16731:Q38455,MATCH(TRUE,INDEX(Q16731:Q38455="",,),0)-1),"")</f>
        <v>10</v>
      </c>
      <c r="Q16731">
        <f t="shared" si="447"/>
        <v>7</v>
      </c>
      <c r="R16731">
        <f t="shared" si="446"/>
        <v>0</v>
      </c>
    </row>
    <row r="16732" spans="1:18" x14ac:dyDescent="0.3">
      <c r="A16732" t="s">
        <v>1111</v>
      </c>
      <c r="B16732" s="1">
        <v>38491</v>
      </c>
      <c r="C16732" t="s">
        <v>1112</v>
      </c>
      <c r="D16732" t="s">
        <v>1176</v>
      </c>
      <c r="E16732" t="s">
        <v>1177</v>
      </c>
      <c r="G16732" s="6" t="s">
        <v>29</v>
      </c>
      <c r="H16732" t="s">
        <v>63</v>
      </c>
      <c r="I16732" t="s">
        <v>26</v>
      </c>
      <c r="J16732" t="s">
        <v>27</v>
      </c>
      <c r="K16732">
        <v>279</v>
      </c>
      <c r="L16732">
        <v>15.6</v>
      </c>
      <c r="M16732" t="s">
        <v>1170</v>
      </c>
      <c r="N16732">
        <v>15.6</v>
      </c>
      <c r="P16732" cm="1">
        <f t="array" ref="P16732">IF(Q16732&gt;0,INDEX(Q16732:Q38456,MATCH(TRUE,INDEX(Q16732:Q38456="",,),0)-1),"")</f>
        <v>10</v>
      </c>
      <c r="Q16732">
        <f t="shared" si="447"/>
        <v>7</v>
      </c>
      <c r="R16732">
        <f t="shared" si="446"/>
        <v>0</v>
      </c>
    </row>
    <row r="16733" spans="1:18" x14ac:dyDescent="0.3">
      <c r="A16733" t="s">
        <v>1111</v>
      </c>
      <c r="B16733" s="1">
        <v>38491</v>
      </c>
      <c r="C16733" t="s">
        <v>1112</v>
      </c>
      <c r="D16733" t="s">
        <v>1176</v>
      </c>
      <c r="E16733" t="s">
        <v>1177</v>
      </c>
      <c r="G16733" s="6" t="s">
        <v>29</v>
      </c>
      <c r="H16733" t="s">
        <v>70</v>
      </c>
      <c r="I16733" t="s">
        <v>26</v>
      </c>
      <c r="J16733" t="s">
        <v>27</v>
      </c>
      <c r="K16733">
        <v>162</v>
      </c>
      <c r="L16733">
        <v>15</v>
      </c>
      <c r="M16733" t="s">
        <v>1170</v>
      </c>
      <c r="N16733">
        <v>15</v>
      </c>
      <c r="P16733" cm="1">
        <f t="array" ref="P16733">IF(Q16733&gt;0,INDEX(Q16733:Q38457,MATCH(TRUE,INDEX(Q16733:Q38457="",,),0)-1),"")</f>
        <v>10</v>
      </c>
      <c r="Q16733">
        <f t="shared" si="447"/>
        <v>7</v>
      </c>
      <c r="R16733">
        <f t="shared" si="446"/>
        <v>0</v>
      </c>
    </row>
    <row r="16734" spans="1:18" x14ac:dyDescent="0.3">
      <c r="A16734" t="s">
        <v>1111</v>
      </c>
      <c r="B16734" s="1">
        <v>38491</v>
      </c>
      <c r="C16734" t="s">
        <v>1112</v>
      </c>
      <c r="D16734" t="s">
        <v>1176</v>
      </c>
      <c r="E16734" t="s">
        <v>1177</v>
      </c>
      <c r="G16734" t="s">
        <v>19</v>
      </c>
      <c r="H16734" t="s">
        <v>194</v>
      </c>
      <c r="I16734" t="s">
        <v>21</v>
      </c>
      <c r="J16734" t="s">
        <v>22</v>
      </c>
      <c r="K16734">
        <v>74.099999999999994</v>
      </c>
      <c r="L16734">
        <v>893</v>
      </c>
      <c r="M16734" t="s">
        <v>1118</v>
      </c>
      <c r="N16734">
        <v>900</v>
      </c>
      <c r="P16734" cm="1">
        <f t="array" ref="P16734">IF(Q16734&gt;0,INDEX(Q16734:Q38458,MATCH(TRUE,INDEX(Q16734:Q38458="",,),0)-1),"")</f>
        <v>10</v>
      </c>
      <c r="Q16734">
        <f t="shared" si="447"/>
        <v>8</v>
      </c>
      <c r="R16734">
        <f t="shared" si="446"/>
        <v>0</v>
      </c>
    </row>
    <row r="16735" spans="1:18" x14ac:dyDescent="0.3">
      <c r="A16735" t="s">
        <v>1111</v>
      </c>
      <c r="B16735" s="1">
        <v>38491</v>
      </c>
      <c r="C16735" t="s">
        <v>1112</v>
      </c>
      <c r="D16735" t="s">
        <v>1176</v>
      </c>
      <c r="E16735" t="s">
        <v>1177</v>
      </c>
      <c r="G16735" t="s">
        <v>19</v>
      </c>
      <c r="H16735" t="s">
        <v>64</v>
      </c>
      <c r="I16735" t="s">
        <v>26</v>
      </c>
      <c r="J16735" t="s">
        <v>27</v>
      </c>
      <c r="K16735">
        <v>3063</v>
      </c>
      <c r="L16735">
        <v>13.45</v>
      </c>
      <c r="M16735" t="s">
        <v>1118</v>
      </c>
      <c r="N16735">
        <v>32</v>
      </c>
      <c r="P16735" cm="1">
        <f t="array" ref="P16735">IF(Q16735&gt;0,INDEX(Q16735:Q38459,MATCH(TRUE,INDEX(Q16735:Q38459="",,),0)-1),"")</f>
        <v>10</v>
      </c>
      <c r="Q16735">
        <f t="shared" si="447"/>
        <v>8</v>
      </c>
      <c r="R16735">
        <f t="shared" si="446"/>
        <v>0</v>
      </c>
    </row>
    <row r="16736" spans="1:18" x14ac:dyDescent="0.3">
      <c r="A16736" t="s">
        <v>1111</v>
      </c>
      <c r="B16736" s="1">
        <v>38491</v>
      </c>
      <c r="C16736" t="s">
        <v>1112</v>
      </c>
      <c r="D16736" t="s">
        <v>1176</v>
      </c>
      <c r="E16736" t="s">
        <v>1177</v>
      </c>
      <c r="G16736" s="6" t="s">
        <v>29</v>
      </c>
      <c r="H16736" t="s">
        <v>30</v>
      </c>
      <c r="I16736" t="s">
        <v>21</v>
      </c>
      <c r="J16736" t="s">
        <v>22</v>
      </c>
      <c r="K16736">
        <v>19.2</v>
      </c>
      <c r="L16736">
        <v>181</v>
      </c>
      <c r="M16736" t="s">
        <v>1118</v>
      </c>
      <c r="N16736">
        <v>181</v>
      </c>
      <c r="P16736" cm="1">
        <f t="array" ref="P16736">IF(Q16736&gt;0,INDEX(Q16736:Q38460,MATCH(TRUE,INDEX(Q16736:Q38460="",,),0)-1),"")</f>
        <v>10</v>
      </c>
      <c r="Q16736">
        <f t="shared" si="447"/>
        <v>8</v>
      </c>
      <c r="R16736">
        <f t="shared" si="446"/>
        <v>0</v>
      </c>
    </row>
    <row r="16737" spans="1:18" x14ac:dyDescent="0.3">
      <c r="A16737" t="s">
        <v>1111</v>
      </c>
      <c r="B16737" s="1">
        <v>38491</v>
      </c>
      <c r="C16737" t="s">
        <v>1112</v>
      </c>
      <c r="D16737" t="s">
        <v>1176</v>
      </c>
      <c r="E16737" t="s">
        <v>1177</v>
      </c>
      <c r="G16737" s="6" t="s">
        <v>29</v>
      </c>
      <c r="H16737" t="s">
        <v>196</v>
      </c>
      <c r="I16737" t="s">
        <v>21</v>
      </c>
      <c r="J16737" t="s">
        <v>22</v>
      </c>
      <c r="K16737">
        <v>0.3</v>
      </c>
      <c r="L16737">
        <v>248</v>
      </c>
      <c r="M16737" t="s">
        <v>1118</v>
      </c>
      <c r="N16737">
        <v>248</v>
      </c>
      <c r="P16737" cm="1">
        <f t="array" ref="P16737">IF(Q16737&gt;0,INDEX(Q16737:Q38461,MATCH(TRUE,INDEX(Q16737:Q38461="",,),0)-1),"")</f>
        <v>10</v>
      </c>
      <c r="Q16737">
        <f t="shared" si="447"/>
        <v>8</v>
      </c>
      <c r="R16737">
        <f t="shared" si="446"/>
        <v>0</v>
      </c>
    </row>
    <row r="16738" spans="1:18" x14ac:dyDescent="0.3">
      <c r="A16738" t="s">
        <v>1111</v>
      </c>
      <c r="B16738" s="1">
        <v>38491</v>
      </c>
      <c r="C16738" t="s">
        <v>1112</v>
      </c>
      <c r="D16738" t="s">
        <v>1176</v>
      </c>
      <c r="E16738" t="s">
        <v>1177</v>
      </c>
      <c r="G16738" s="6" t="s">
        <v>29</v>
      </c>
      <c r="H16738" t="s">
        <v>406</v>
      </c>
      <c r="I16738" t="s">
        <v>21</v>
      </c>
      <c r="J16738" t="s">
        <v>22</v>
      </c>
      <c r="K16738">
        <v>32.1</v>
      </c>
      <c r="L16738">
        <v>92</v>
      </c>
      <c r="M16738" t="s">
        <v>1118</v>
      </c>
      <c r="N16738">
        <v>92</v>
      </c>
      <c r="P16738" cm="1">
        <f t="array" ref="P16738">IF(Q16738&gt;0,INDEX(Q16738:Q38462,MATCH(TRUE,INDEX(Q16738:Q38462="",,),0)-1),"")</f>
        <v>10</v>
      </c>
      <c r="Q16738">
        <f t="shared" si="447"/>
        <v>8</v>
      </c>
      <c r="R16738">
        <f t="shared" si="446"/>
        <v>0</v>
      </c>
    </row>
    <row r="16739" spans="1:18" x14ac:dyDescent="0.3">
      <c r="A16739" t="s">
        <v>1111</v>
      </c>
      <c r="B16739" s="1">
        <v>38491</v>
      </c>
      <c r="C16739" t="s">
        <v>1112</v>
      </c>
      <c r="D16739" t="s">
        <v>1176</v>
      </c>
      <c r="E16739" t="s">
        <v>1177</v>
      </c>
      <c r="G16739" s="6" t="s">
        <v>29</v>
      </c>
      <c r="H16739" t="s">
        <v>99</v>
      </c>
      <c r="I16739" t="s">
        <v>21</v>
      </c>
      <c r="J16739" t="s">
        <v>22</v>
      </c>
      <c r="K16739">
        <v>6.8</v>
      </c>
      <c r="L16739">
        <v>129</v>
      </c>
      <c r="M16739" t="s">
        <v>1118</v>
      </c>
      <c r="N16739">
        <v>129</v>
      </c>
      <c r="P16739" cm="1">
        <f t="array" ref="P16739">IF(Q16739&gt;0,INDEX(Q16739:Q38463,MATCH(TRUE,INDEX(Q16739:Q38463="",,),0)-1),"")</f>
        <v>10</v>
      </c>
      <c r="Q16739">
        <f t="shared" si="447"/>
        <v>8</v>
      </c>
      <c r="R16739">
        <f t="shared" si="446"/>
        <v>0</v>
      </c>
    </row>
    <row r="16740" spans="1:18" x14ac:dyDescent="0.3">
      <c r="A16740" t="s">
        <v>1111</v>
      </c>
      <c r="B16740" s="1">
        <v>38491</v>
      </c>
      <c r="C16740" t="s">
        <v>1112</v>
      </c>
      <c r="D16740" t="s">
        <v>1176</v>
      </c>
      <c r="E16740" t="s">
        <v>1177</v>
      </c>
      <c r="G16740" s="6" t="s">
        <v>29</v>
      </c>
      <c r="H16740" t="s">
        <v>154</v>
      </c>
      <c r="I16740" t="s">
        <v>21</v>
      </c>
      <c r="J16740" t="s">
        <v>22</v>
      </c>
      <c r="K16740">
        <v>0.4</v>
      </c>
      <c r="L16740">
        <v>364</v>
      </c>
      <c r="M16740" t="s">
        <v>1118</v>
      </c>
      <c r="N16740">
        <v>364</v>
      </c>
      <c r="P16740" cm="1">
        <f t="array" ref="P16740">IF(Q16740&gt;0,INDEX(Q16740:Q38464,MATCH(TRUE,INDEX(Q16740:Q38464="",,),0)-1),"")</f>
        <v>10</v>
      </c>
      <c r="Q16740">
        <f t="shared" si="447"/>
        <v>8</v>
      </c>
      <c r="R16740">
        <f t="shared" si="446"/>
        <v>0</v>
      </c>
    </row>
    <row r="16741" spans="1:18" x14ac:dyDescent="0.3">
      <c r="A16741" t="s">
        <v>1111</v>
      </c>
      <c r="B16741" s="1">
        <v>38491</v>
      </c>
      <c r="C16741" t="s">
        <v>1112</v>
      </c>
      <c r="D16741" t="s">
        <v>1176</v>
      </c>
      <c r="E16741" t="s">
        <v>1177</v>
      </c>
      <c r="G16741" s="6" t="s">
        <v>29</v>
      </c>
      <c r="H16741" t="s">
        <v>99</v>
      </c>
      <c r="I16741" t="s">
        <v>26</v>
      </c>
      <c r="J16741" t="s">
        <v>27</v>
      </c>
      <c r="K16741">
        <v>107</v>
      </c>
      <c r="L16741">
        <v>10.35</v>
      </c>
      <c r="M16741" t="s">
        <v>1118</v>
      </c>
      <c r="N16741">
        <v>10.35</v>
      </c>
      <c r="P16741" cm="1">
        <f t="array" ref="P16741">IF(Q16741&gt;0,INDEX(Q16741:Q38465,MATCH(TRUE,INDEX(Q16741:Q38465="",,),0)-1),"")</f>
        <v>10</v>
      </c>
      <c r="Q16741">
        <f t="shared" si="447"/>
        <v>8</v>
      </c>
      <c r="R16741">
        <f t="shared" si="446"/>
        <v>0</v>
      </c>
    </row>
    <row r="16742" spans="1:18" x14ac:dyDescent="0.3">
      <c r="A16742" t="s">
        <v>1111</v>
      </c>
      <c r="B16742" s="1">
        <v>38491</v>
      </c>
      <c r="C16742" t="s">
        <v>1112</v>
      </c>
      <c r="D16742" t="s">
        <v>1176</v>
      </c>
      <c r="E16742" t="s">
        <v>1177</v>
      </c>
      <c r="G16742" s="6" t="s">
        <v>29</v>
      </c>
      <c r="H16742" t="s">
        <v>63</v>
      </c>
      <c r="I16742" t="s">
        <v>26</v>
      </c>
      <c r="J16742" t="s">
        <v>27</v>
      </c>
      <c r="K16742">
        <v>279</v>
      </c>
      <c r="L16742">
        <v>15.6</v>
      </c>
      <c r="M16742" t="s">
        <v>1118</v>
      </c>
      <c r="N16742">
        <v>15.6</v>
      </c>
      <c r="P16742" cm="1">
        <f t="array" ref="P16742">IF(Q16742&gt;0,INDEX(Q16742:Q38466,MATCH(TRUE,INDEX(Q16742:Q38466="",,),0)-1),"")</f>
        <v>10</v>
      </c>
      <c r="Q16742">
        <f t="shared" si="447"/>
        <v>8</v>
      </c>
      <c r="R16742">
        <f t="shared" si="446"/>
        <v>0</v>
      </c>
    </row>
    <row r="16743" spans="1:18" x14ac:dyDescent="0.3">
      <c r="A16743" t="s">
        <v>1111</v>
      </c>
      <c r="B16743" s="1">
        <v>38491</v>
      </c>
      <c r="C16743" t="s">
        <v>1112</v>
      </c>
      <c r="D16743" t="s">
        <v>1176</v>
      </c>
      <c r="E16743" t="s">
        <v>1177</v>
      </c>
      <c r="G16743" s="6" t="s">
        <v>29</v>
      </c>
      <c r="H16743" t="s">
        <v>70</v>
      </c>
      <c r="I16743" t="s">
        <v>26</v>
      </c>
      <c r="J16743" t="s">
        <v>27</v>
      </c>
      <c r="K16743">
        <v>162</v>
      </c>
      <c r="L16743">
        <v>15</v>
      </c>
      <c r="M16743" t="s">
        <v>1118</v>
      </c>
      <c r="N16743">
        <v>15</v>
      </c>
      <c r="P16743" cm="1">
        <f t="array" ref="P16743">IF(Q16743&gt;0,INDEX(Q16743:Q38467,MATCH(TRUE,INDEX(Q16743:Q38467="",,),0)-1),"")</f>
        <v>10</v>
      </c>
      <c r="Q16743">
        <f t="shared" si="447"/>
        <v>8</v>
      </c>
      <c r="R16743">
        <f t="shared" si="446"/>
        <v>0</v>
      </c>
    </row>
    <row r="16744" spans="1:18" x14ac:dyDescent="0.3">
      <c r="A16744" t="s">
        <v>1111</v>
      </c>
      <c r="B16744" s="1">
        <v>38491</v>
      </c>
      <c r="C16744" t="s">
        <v>1112</v>
      </c>
      <c r="D16744" t="s">
        <v>1176</v>
      </c>
      <c r="E16744" t="s">
        <v>1177</v>
      </c>
      <c r="G16744" t="s">
        <v>19</v>
      </c>
      <c r="H16744" t="s">
        <v>194</v>
      </c>
      <c r="I16744" t="s">
        <v>21</v>
      </c>
      <c r="J16744" t="s">
        <v>22</v>
      </c>
      <c r="K16744">
        <v>74.099999999999994</v>
      </c>
      <c r="L16744">
        <v>893</v>
      </c>
      <c r="M16744" t="s">
        <v>1116</v>
      </c>
      <c r="N16744">
        <v>935</v>
      </c>
      <c r="P16744" cm="1">
        <f t="array" ref="P16744">IF(Q16744&gt;0,INDEX(Q16744:Q38468,MATCH(TRUE,INDEX(Q16744:Q38468="",,),0)-1),"")</f>
        <v>10</v>
      </c>
      <c r="Q16744">
        <f t="shared" si="447"/>
        <v>9</v>
      </c>
      <c r="R16744">
        <f t="shared" si="446"/>
        <v>0</v>
      </c>
    </row>
    <row r="16745" spans="1:18" x14ac:dyDescent="0.3">
      <c r="A16745" t="s">
        <v>1111</v>
      </c>
      <c r="B16745" s="1">
        <v>38491</v>
      </c>
      <c r="C16745" t="s">
        <v>1112</v>
      </c>
      <c r="D16745" t="s">
        <v>1176</v>
      </c>
      <c r="E16745" t="s">
        <v>1177</v>
      </c>
      <c r="G16745" t="s">
        <v>19</v>
      </c>
      <c r="H16745" t="s">
        <v>64</v>
      </c>
      <c r="I16745" t="s">
        <v>26</v>
      </c>
      <c r="J16745" t="s">
        <v>27</v>
      </c>
      <c r="K16745">
        <v>3063</v>
      </c>
      <c r="L16745">
        <v>13.45</v>
      </c>
      <c r="M16745" t="s">
        <v>1116</v>
      </c>
      <c r="N16745">
        <v>23.5</v>
      </c>
      <c r="P16745" cm="1">
        <f t="array" ref="P16745">IF(Q16745&gt;0,INDEX(Q16745:Q38469,MATCH(TRUE,INDEX(Q16745:Q38469="",,),0)-1),"")</f>
        <v>10</v>
      </c>
      <c r="Q16745">
        <f t="shared" si="447"/>
        <v>9</v>
      </c>
      <c r="R16745">
        <f t="shared" si="446"/>
        <v>0</v>
      </c>
    </row>
    <row r="16746" spans="1:18" x14ac:dyDescent="0.3">
      <c r="A16746" t="s">
        <v>1111</v>
      </c>
      <c r="B16746" s="1">
        <v>38491</v>
      </c>
      <c r="C16746" t="s">
        <v>1112</v>
      </c>
      <c r="D16746" t="s">
        <v>1176</v>
      </c>
      <c r="E16746" t="s">
        <v>1177</v>
      </c>
      <c r="G16746" s="6" t="s">
        <v>29</v>
      </c>
      <c r="H16746" t="s">
        <v>30</v>
      </c>
      <c r="I16746" t="s">
        <v>21</v>
      </c>
      <c r="J16746" t="s">
        <v>22</v>
      </c>
      <c r="K16746">
        <v>19.2</v>
      </c>
      <c r="L16746">
        <v>181</v>
      </c>
      <c r="M16746" t="s">
        <v>1116</v>
      </c>
      <c r="N16746">
        <v>181</v>
      </c>
      <c r="P16746" cm="1">
        <f t="array" ref="P16746">IF(Q16746&gt;0,INDEX(Q16746:Q38470,MATCH(TRUE,INDEX(Q16746:Q38470="",,),0)-1),"")</f>
        <v>10</v>
      </c>
      <c r="Q16746">
        <f t="shared" si="447"/>
        <v>9</v>
      </c>
      <c r="R16746">
        <f t="shared" si="446"/>
        <v>0</v>
      </c>
    </row>
    <row r="16747" spans="1:18" x14ac:dyDescent="0.3">
      <c r="A16747" t="s">
        <v>1111</v>
      </c>
      <c r="B16747" s="1">
        <v>38491</v>
      </c>
      <c r="C16747" t="s">
        <v>1112</v>
      </c>
      <c r="D16747" t="s">
        <v>1176</v>
      </c>
      <c r="E16747" t="s">
        <v>1177</v>
      </c>
      <c r="G16747" s="6" t="s">
        <v>29</v>
      </c>
      <c r="H16747" t="s">
        <v>196</v>
      </c>
      <c r="I16747" t="s">
        <v>21</v>
      </c>
      <c r="J16747" t="s">
        <v>22</v>
      </c>
      <c r="K16747">
        <v>0.3</v>
      </c>
      <c r="L16747">
        <v>248</v>
      </c>
      <c r="M16747" t="s">
        <v>1116</v>
      </c>
      <c r="N16747">
        <v>248</v>
      </c>
      <c r="P16747" cm="1">
        <f t="array" ref="P16747">IF(Q16747&gt;0,INDEX(Q16747:Q38471,MATCH(TRUE,INDEX(Q16747:Q38471="",,),0)-1),"")</f>
        <v>10</v>
      </c>
      <c r="Q16747">
        <f t="shared" si="447"/>
        <v>9</v>
      </c>
      <c r="R16747">
        <f t="shared" si="446"/>
        <v>0</v>
      </c>
    </row>
    <row r="16748" spans="1:18" x14ac:dyDescent="0.3">
      <c r="A16748" t="s">
        <v>1111</v>
      </c>
      <c r="B16748" s="1">
        <v>38491</v>
      </c>
      <c r="C16748" t="s">
        <v>1112</v>
      </c>
      <c r="D16748" t="s">
        <v>1176</v>
      </c>
      <c r="E16748" t="s">
        <v>1177</v>
      </c>
      <c r="G16748" s="6" t="s">
        <v>29</v>
      </c>
      <c r="H16748" t="s">
        <v>406</v>
      </c>
      <c r="I16748" t="s">
        <v>21</v>
      </c>
      <c r="J16748" t="s">
        <v>22</v>
      </c>
      <c r="K16748">
        <v>32.1</v>
      </c>
      <c r="L16748">
        <v>92</v>
      </c>
      <c r="M16748" t="s">
        <v>1116</v>
      </c>
      <c r="N16748">
        <v>92</v>
      </c>
      <c r="P16748" cm="1">
        <f t="array" ref="P16748">IF(Q16748&gt;0,INDEX(Q16748:Q38472,MATCH(TRUE,INDEX(Q16748:Q38472="",,),0)-1),"")</f>
        <v>10</v>
      </c>
      <c r="Q16748">
        <f t="shared" si="447"/>
        <v>9</v>
      </c>
      <c r="R16748">
        <f t="shared" si="446"/>
        <v>0</v>
      </c>
    </row>
    <row r="16749" spans="1:18" x14ac:dyDescent="0.3">
      <c r="A16749" t="s">
        <v>1111</v>
      </c>
      <c r="B16749" s="1">
        <v>38491</v>
      </c>
      <c r="C16749" t="s">
        <v>1112</v>
      </c>
      <c r="D16749" t="s">
        <v>1176</v>
      </c>
      <c r="E16749" t="s">
        <v>1177</v>
      </c>
      <c r="G16749" s="6" t="s">
        <v>29</v>
      </c>
      <c r="H16749" t="s">
        <v>99</v>
      </c>
      <c r="I16749" t="s">
        <v>21</v>
      </c>
      <c r="J16749" t="s">
        <v>22</v>
      </c>
      <c r="K16749">
        <v>6.8</v>
      </c>
      <c r="L16749">
        <v>129</v>
      </c>
      <c r="M16749" t="s">
        <v>1116</v>
      </c>
      <c r="N16749">
        <v>129</v>
      </c>
      <c r="P16749" cm="1">
        <f t="array" ref="P16749">IF(Q16749&gt;0,INDEX(Q16749:Q38473,MATCH(TRUE,INDEX(Q16749:Q38473="",,),0)-1),"")</f>
        <v>10</v>
      </c>
      <c r="Q16749">
        <f t="shared" si="447"/>
        <v>9</v>
      </c>
      <c r="R16749">
        <f t="shared" si="446"/>
        <v>0</v>
      </c>
    </row>
    <row r="16750" spans="1:18" x14ac:dyDescent="0.3">
      <c r="A16750" t="s">
        <v>1111</v>
      </c>
      <c r="B16750" s="1">
        <v>38491</v>
      </c>
      <c r="C16750" t="s">
        <v>1112</v>
      </c>
      <c r="D16750" t="s">
        <v>1176</v>
      </c>
      <c r="E16750" t="s">
        <v>1177</v>
      </c>
      <c r="G16750" s="6" t="s">
        <v>29</v>
      </c>
      <c r="H16750" t="s">
        <v>154</v>
      </c>
      <c r="I16750" t="s">
        <v>21</v>
      </c>
      <c r="J16750" t="s">
        <v>22</v>
      </c>
      <c r="K16750">
        <v>0.4</v>
      </c>
      <c r="L16750">
        <v>364</v>
      </c>
      <c r="M16750" t="s">
        <v>1116</v>
      </c>
      <c r="N16750">
        <v>364</v>
      </c>
      <c r="P16750" cm="1">
        <f t="array" ref="P16750">IF(Q16750&gt;0,INDEX(Q16750:Q38474,MATCH(TRUE,INDEX(Q16750:Q38474="",,),0)-1),"")</f>
        <v>10</v>
      </c>
      <c r="Q16750">
        <f t="shared" si="447"/>
        <v>9</v>
      </c>
      <c r="R16750">
        <f t="shared" si="446"/>
        <v>0</v>
      </c>
    </row>
    <row r="16751" spans="1:18" x14ac:dyDescent="0.3">
      <c r="A16751" t="s">
        <v>1111</v>
      </c>
      <c r="B16751" s="1">
        <v>38491</v>
      </c>
      <c r="C16751" t="s">
        <v>1112</v>
      </c>
      <c r="D16751" t="s">
        <v>1176</v>
      </c>
      <c r="E16751" t="s">
        <v>1177</v>
      </c>
      <c r="G16751" s="6" t="s">
        <v>29</v>
      </c>
      <c r="H16751" t="s">
        <v>99</v>
      </c>
      <c r="I16751" t="s">
        <v>26</v>
      </c>
      <c r="J16751" t="s">
        <v>27</v>
      </c>
      <c r="K16751">
        <v>107</v>
      </c>
      <c r="L16751">
        <v>10.35</v>
      </c>
      <c r="M16751" t="s">
        <v>1116</v>
      </c>
      <c r="N16751">
        <v>10.35</v>
      </c>
      <c r="P16751" cm="1">
        <f t="array" ref="P16751">IF(Q16751&gt;0,INDEX(Q16751:Q38475,MATCH(TRUE,INDEX(Q16751:Q38475="",,),0)-1),"")</f>
        <v>10</v>
      </c>
      <c r="Q16751">
        <f t="shared" si="447"/>
        <v>9</v>
      </c>
      <c r="R16751">
        <f t="shared" si="446"/>
        <v>0</v>
      </c>
    </row>
    <row r="16752" spans="1:18" x14ac:dyDescent="0.3">
      <c r="A16752" t="s">
        <v>1111</v>
      </c>
      <c r="B16752" s="1">
        <v>38491</v>
      </c>
      <c r="C16752" t="s">
        <v>1112</v>
      </c>
      <c r="D16752" t="s">
        <v>1176</v>
      </c>
      <c r="E16752" t="s">
        <v>1177</v>
      </c>
      <c r="G16752" s="6" t="s">
        <v>29</v>
      </c>
      <c r="H16752" t="s">
        <v>63</v>
      </c>
      <c r="I16752" t="s">
        <v>26</v>
      </c>
      <c r="J16752" t="s">
        <v>27</v>
      </c>
      <c r="K16752">
        <v>279</v>
      </c>
      <c r="L16752">
        <v>15.6</v>
      </c>
      <c r="M16752" t="s">
        <v>1116</v>
      </c>
      <c r="N16752">
        <v>15.6</v>
      </c>
      <c r="P16752" cm="1">
        <f t="array" ref="P16752">IF(Q16752&gt;0,INDEX(Q16752:Q38476,MATCH(TRUE,INDEX(Q16752:Q38476="",,),0)-1),"")</f>
        <v>10</v>
      </c>
      <c r="Q16752">
        <f t="shared" si="447"/>
        <v>9</v>
      </c>
      <c r="R16752">
        <f t="shared" ref="R16752:R16815" si="448">IF(P16752="","",0)</f>
        <v>0</v>
      </c>
    </row>
    <row r="16753" spans="1:18" x14ac:dyDescent="0.3">
      <c r="A16753" t="s">
        <v>1111</v>
      </c>
      <c r="B16753" s="1">
        <v>38491</v>
      </c>
      <c r="C16753" t="s">
        <v>1112</v>
      </c>
      <c r="D16753" t="s">
        <v>1176</v>
      </c>
      <c r="E16753" t="s">
        <v>1177</v>
      </c>
      <c r="G16753" s="6" t="s">
        <v>29</v>
      </c>
      <c r="H16753" t="s">
        <v>70</v>
      </c>
      <c r="I16753" t="s">
        <v>26</v>
      </c>
      <c r="J16753" t="s">
        <v>27</v>
      </c>
      <c r="K16753">
        <v>162</v>
      </c>
      <c r="L16753">
        <v>15</v>
      </c>
      <c r="M16753" t="s">
        <v>1116</v>
      </c>
      <c r="N16753">
        <v>15</v>
      </c>
      <c r="P16753" cm="1">
        <f t="array" ref="P16753">IF(Q16753&gt;0,INDEX(Q16753:Q38477,MATCH(TRUE,INDEX(Q16753:Q38477="",,),0)-1),"")</f>
        <v>10</v>
      </c>
      <c r="Q16753">
        <f t="shared" si="447"/>
        <v>9</v>
      </c>
      <c r="R16753">
        <f t="shared" si="448"/>
        <v>0</v>
      </c>
    </row>
    <row r="16754" spans="1:18" x14ac:dyDescent="0.3">
      <c r="A16754" t="s">
        <v>1111</v>
      </c>
      <c r="B16754" s="1">
        <v>38491</v>
      </c>
      <c r="C16754" t="s">
        <v>1112</v>
      </c>
      <c r="D16754" t="s">
        <v>1176</v>
      </c>
      <c r="E16754" t="s">
        <v>1177</v>
      </c>
      <c r="G16754" t="s">
        <v>19</v>
      </c>
      <c r="H16754" t="s">
        <v>194</v>
      </c>
      <c r="I16754" t="s">
        <v>21</v>
      </c>
      <c r="J16754" t="s">
        <v>22</v>
      </c>
      <c r="K16754">
        <v>74.099999999999994</v>
      </c>
      <c r="L16754">
        <v>893</v>
      </c>
      <c r="M16754" t="s">
        <v>1122</v>
      </c>
      <c r="N16754">
        <v>1000</v>
      </c>
      <c r="P16754" cm="1">
        <f t="array" ref="P16754">IF(Q16754&gt;0,INDEX(Q16754:Q38478,MATCH(TRUE,INDEX(Q16754:Q38478="",,),0)-1),"")</f>
        <v>10</v>
      </c>
      <c r="Q16754">
        <f t="shared" si="447"/>
        <v>10</v>
      </c>
      <c r="R16754">
        <f t="shared" si="448"/>
        <v>0</v>
      </c>
    </row>
    <row r="16755" spans="1:18" x14ac:dyDescent="0.3">
      <c r="A16755" t="s">
        <v>1111</v>
      </c>
      <c r="B16755" s="1">
        <v>38491</v>
      </c>
      <c r="C16755" t="s">
        <v>1112</v>
      </c>
      <c r="D16755" t="s">
        <v>1176</v>
      </c>
      <c r="E16755" t="s">
        <v>1177</v>
      </c>
      <c r="G16755" t="s">
        <v>19</v>
      </c>
      <c r="H16755" t="s">
        <v>64</v>
      </c>
      <c r="I16755" t="s">
        <v>26</v>
      </c>
      <c r="J16755" t="s">
        <v>27</v>
      </c>
      <c r="K16755">
        <v>3063</v>
      </c>
      <c r="L16755">
        <v>13.45</v>
      </c>
      <c r="M16755" t="s">
        <v>1122</v>
      </c>
      <c r="N16755">
        <v>21</v>
      </c>
      <c r="P16755" cm="1">
        <f t="array" ref="P16755">IF(Q16755&gt;0,INDEX(Q16755:Q38479,MATCH(TRUE,INDEX(Q16755:Q38479="",,),0)-1),"")</f>
        <v>10</v>
      </c>
      <c r="Q16755">
        <f t="shared" si="447"/>
        <v>10</v>
      </c>
      <c r="R16755">
        <f t="shared" si="448"/>
        <v>0</v>
      </c>
    </row>
    <row r="16756" spans="1:18" x14ac:dyDescent="0.3">
      <c r="A16756" t="s">
        <v>1111</v>
      </c>
      <c r="B16756" s="1">
        <v>38491</v>
      </c>
      <c r="C16756" t="s">
        <v>1112</v>
      </c>
      <c r="D16756" t="s">
        <v>1176</v>
      </c>
      <c r="E16756" t="s">
        <v>1177</v>
      </c>
      <c r="G16756" s="6" t="s">
        <v>29</v>
      </c>
      <c r="H16756" t="s">
        <v>30</v>
      </c>
      <c r="I16756" t="s">
        <v>21</v>
      </c>
      <c r="J16756" t="s">
        <v>22</v>
      </c>
      <c r="K16756">
        <v>19.2</v>
      </c>
      <c r="L16756">
        <v>181</v>
      </c>
      <c r="M16756" t="s">
        <v>1122</v>
      </c>
      <c r="N16756">
        <v>181</v>
      </c>
      <c r="P16756" cm="1">
        <f t="array" ref="P16756">IF(Q16756&gt;0,INDEX(Q16756:Q38480,MATCH(TRUE,INDEX(Q16756:Q38480="",,),0)-1),"")</f>
        <v>10</v>
      </c>
      <c r="Q16756">
        <f t="shared" si="447"/>
        <v>10</v>
      </c>
      <c r="R16756">
        <f t="shared" si="448"/>
        <v>0</v>
      </c>
    </row>
    <row r="16757" spans="1:18" x14ac:dyDescent="0.3">
      <c r="A16757" t="s">
        <v>1111</v>
      </c>
      <c r="B16757" s="1">
        <v>38491</v>
      </c>
      <c r="C16757" t="s">
        <v>1112</v>
      </c>
      <c r="D16757" t="s">
        <v>1176</v>
      </c>
      <c r="E16757" t="s">
        <v>1177</v>
      </c>
      <c r="G16757" s="6" t="s">
        <v>29</v>
      </c>
      <c r="H16757" t="s">
        <v>196</v>
      </c>
      <c r="I16757" t="s">
        <v>21</v>
      </c>
      <c r="J16757" t="s">
        <v>22</v>
      </c>
      <c r="K16757">
        <v>0.3</v>
      </c>
      <c r="L16757">
        <v>248</v>
      </c>
      <c r="M16757" t="s">
        <v>1122</v>
      </c>
      <c r="N16757">
        <v>248</v>
      </c>
      <c r="P16757" cm="1">
        <f t="array" ref="P16757">IF(Q16757&gt;0,INDEX(Q16757:Q38481,MATCH(TRUE,INDEX(Q16757:Q38481="",,),0)-1),"")</f>
        <v>10</v>
      </c>
      <c r="Q16757">
        <f t="shared" si="447"/>
        <v>10</v>
      </c>
      <c r="R16757">
        <f t="shared" si="448"/>
        <v>0</v>
      </c>
    </row>
    <row r="16758" spans="1:18" x14ac:dyDescent="0.3">
      <c r="A16758" t="s">
        <v>1111</v>
      </c>
      <c r="B16758" s="1">
        <v>38491</v>
      </c>
      <c r="C16758" t="s">
        <v>1112</v>
      </c>
      <c r="D16758" t="s">
        <v>1176</v>
      </c>
      <c r="E16758" t="s">
        <v>1177</v>
      </c>
      <c r="G16758" s="6" t="s">
        <v>29</v>
      </c>
      <c r="H16758" t="s">
        <v>406</v>
      </c>
      <c r="I16758" t="s">
        <v>21</v>
      </c>
      <c r="J16758" t="s">
        <v>22</v>
      </c>
      <c r="K16758">
        <v>32.1</v>
      </c>
      <c r="L16758">
        <v>92</v>
      </c>
      <c r="M16758" t="s">
        <v>1122</v>
      </c>
      <c r="N16758">
        <v>92</v>
      </c>
      <c r="P16758" cm="1">
        <f t="array" ref="P16758">IF(Q16758&gt;0,INDEX(Q16758:Q38482,MATCH(TRUE,INDEX(Q16758:Q38482="",,),0)-1),"")</f>
        <v>10</v>
      </c>
      <c r="Q16758">
        <f t="shared" si="447"/>
        <v>10</v>
      </c>
      <c r="R16758">
        <f t="shared" si="448"/>
        <v>0</v>
      </c>
    </row>
    <row r="16759" spans="1:18" x14ac:dyDescent="0.3">
      <c r="A16759" t="s">
        <v>1111</v>
      </c>
      <c r="B16759" s="1">
        <v>38491</v>
      </c>
      <c r="C16759" t="s">
        <v>1112</v>
      </c>
      <c r="D16759" t="s">
        <v>1176</v>
      </c>
      <c r="E16759" t="s">
        <v>1177</v>
      </c>
      <c r="G16759" s="6" t="s">
        <v>29</v>
      </c>
      <c r="H16759" t="s">
        <v>99</v>
      </c>
      <c r="I16759" t="s">
        <v>21</v>
      </c>
      <c r="J16759" t="s">
        <v>22</v>
      </c>
      <c r="K16759">
        <v>6.8</v>
      </c>
      <c r="L16759">
        <v>129</v>
      </c>
      <c r="M16759" t="s">
        <v>1122</v>
      </c>
      <c r="N16759">
        <v>129</v>
      </c>
      <c r="P16759" cm="1">
        <f t="array" ref="P16759">IF(Q16759&gt;0,INDEX(Q16759:Q38483,MATCH(TRUE,INDEX(Q16759:Q38483="",,),0)-1),"")</f>
        <v>10</v>
      </c>
      <c r="Q16759">
        <f t="shared" si="447"/>
        <v>10</v>
      </c>
      <c r="R16759">
        <f t="shared" si="448"/>
        <v>0</v>
      </c>
    </row>
    <row r="16760" spans="1:18" x14ac:dyDescent="0.3">
      <c r="A16760" t="s">
        <v>1111</v>
      </c>
      <c r="B16760" s="1">
        <v>38491</v>
      </c>
      <c r="C16760" t="s">
        <v>1112</v>
      </c>
      <c r="D16760" t="s">
        <v>1176</v>
      </c>
      <c r="E16760" t="s">
        <v>1177</v>
      </c>
      <c r="G16760" s="6" t="s">
        <v>29</v>
      </c>
      <c r="H16760" t="s">
        <v>154</v>
      </c>
      <c r="I16760" t="s">
        <v>21</v>
      </c>
      <c r="J16760" t="s">
        <v>22</v>
      </c>
      <c r="K16760">
        <v>0.4</v>
      </c>
      <c r="L16760">
        <v>364</v>
      </c>
      <c r="M16760" t="s">
        <v>1122</v>
      </c>
      <c r="N16760">
        <v>364</v>
      </c>
      <c r="P16760" cm="1">
        <f t="array" ref="P16760">IF(Q16760&gt;0,INDEX(Q16760:Q38484,MATCH(TRUE,INDEX(Q16760:Q38484="",,),0)-1),"")</f>
        <v>10</v>
      </c>
      <c r="Q16760">
        <f t="shared" si="447"/>
        <v>10</v>
      </c>
      <c r="R16760">
        <f t="shared" si="448"/>
        <v>0</v>
      </c>
    </row>
    <row r="16761" spans="1:18" x14ac:dyDescent="0.3">
      <c r="A16761" t="s">
        <v>1111</v>
      </c>
      <c r="B16761" s="1">
        <v>38491</v>
      </c>
      <c r="C16761" t="s">
        <v>1112</v>
      </c>
      <c r="D16761" t="s">
        <v>1176</v>
      </c>
      <c r="E16761" t="s">
        <v>1177</v>
      </c>
      <c r="G16761" s="6" t="s">
        <v>29</v>
      </c>
      <c r="H16761" t="s">
        <v>99</v>
      </c>
      <c r="I16761" t="s">
        <v>26</v>
      </c>
      <c r="J16761" t="s">
        <v>27</v>
      </c>
      <c r="K16761">
        <v>107</v>
      </c>
      <c r="L16761">
        <v>10.35</v>
      </c>
      <c r="M16761" t="s">
        <v>1122</v>
      </c>
      <c r="N16761">
        <v>10.35</v>
      </c>
      <c r="P16761" cm="1">
        <f t="array" ref="P16761">IF(Q16761&gt;0,INDEX(Q16761:Q38485,MATCH(TRUE,INDEX(Q16761:Q38485="",,),0)-1),"")</f>
        <v>10</v>
      </c>
      <c r="Q16761">
        <f t="shared" si="447"/>
        <v>10</v>
      </c>
      <c r="R16761">
        <f t="shared" si="448"/>
        <v>0</v>
      </c>
    </row>
    <row r="16762" spans="1:18" x14ac:dyDescent="0.3">
      <c r="A16762" t="s">
        <v>1111</v>
      </c>
      <c r="B16762" s="1">
        <v>38491</v>
      </c>
      <c r="C16762" t="s">
        <v>1112</v>
      </c>
      <c r="D16762" t="s">
        <v>1176</v>
      </c>
      <c r="E16762" t="s">
        <v>1177</v>
      </c>
      <c r="G16762" s="6" t="s">
        <v>29</v>
      </c>
      <c r="H16762" t="s">
        <v>63</v>
      </c>
      <c r="I16762" t="s">
        <v>26</v>
      </c>
      <c r="J16762" t="s">
        <v>27</v>
      </c>
      <c r="K16762">
        <v>279</v>
      </c>
      <c r="L16762">
        <v>15.6</v>
      </c>
      <c r="M16762" t="s">
        <v>1122</v>
      </c>
      <c r="N16762">
        <v>15.6</v>
      </c>
      <c r="P16762" cm="1">
        <f t="array" ref="P16762">IF(Q16762&gt;0,INDEX(Q16762:Q38486,MATCH(TRUE,INDEX(Q16762:Q38486="",,),0)-1),"")</f>
        <v>10</v>
      </c>
      <c r="Q16762">
        <f t="shared" si="447"/>
        <v>10</v>
      </c>
      <c r="R16762">
        <f t="shared" si="448"/>
        <v>0</v>
      </c>
    </row>
    <row r="16763" spans="1:18" x14ac:dyDescent="0.3">
      <c r="A16763" t="s">
        <v>1111</v>
      </c>
      <c r="B16763" s="1">
        <v>38491</v>
      </c>
      <c r="C16763" t="s">
        <v>1112</v>
      </c>
      <c r="D16763" t="s">
        <v>1176</v>
      </c>
      <c r="E16763" t="s">
        <v>1177</v>
      </c>
      <c r="G16763" s="6" t="s">
        <v>29</v>
      </c>
      <c r="H16763" t="s">
        <v>70</v>
      </c>
      <c r="I16763" t="s">
        <v>26</v>
      </c>
      <c r="J16763" t="s">
        <v>27</v>
      </c>
      <c r="K16763">
        <v>162</v>
      </c>
      <c r="L16763">
        <v>15</v>
      </c>
      <c r="M16763" t="s">
        <v>1122</v>
      </c>
      <c r="N16763">
        <v>15</v>
      </c>
      <c r="P16763" cm="1">
        <f t="array" ref="P16763">IF(Q16763&gt;0,INDEX(Q16763:Q38487,MATCH(TRUE,INDEX(Q16763:Q38487="",,),0)-1),"")</f>
        <v>10</v>
      </c>
      <c r="Q16763">
        <f t="shared" si="447"/>
        <v>10</v>
      </c>
      <c r="R16763">
        <f t="shared" si="448"/>
        <v>0</v>
      </c>
    </row>
    <row r="16764" spans="1:18" x14ac:dyDescent="0.3">
      <c r="P16764" t="str" cm="1">
        <f t="array" ref="P16764">IF(Q16764&gt;0,INDEX(Q16764:Q38488,MATCH(TRUE,INDEX(Q16764:Q38488="",,),0)-1),"")</f>
        <v/>
      </c>
      <c r="R16764" t="str">
        <f t="shared" si="448"/>
        <v/>
      </c>
    </row>
    <row r="16765" spans="1:18" x14ac:dyDescent="0.3">
      <c r="A16765" t="s">
        <v>1111</v>
      </c>
      <c r="B16765" s="1">
        <v>38491</v>
      </c>
      <c r="C16765" t="s">
        <v>1112</v>
      </c>
      <c r="D16765" t="s">
        <v>1178</v>
      </c>
      <c r="E16765" t="s">
        <v>1179</v>
      </c>
      <c r="G16765" t="s">
        <v>19</v>
      </c>
      <c r="H16765" t="s">
        <v>41</v>
      </c>
      <c r="I16765" t="s">
        <v>21</v>
      </c>
      <c r="J16765" t="s">
        <v>22</v>
      </c>
      <c r="K16765">
        <v>25.9</v>
      </c>
      <c r="L16765">
        <v>235</v>
      </c>
      <c r="M16765" t="s">
        <v>1122</v>
      </c>
      <c r="N16765">
        <v>250</v>
      </c>
      <c r="O16765" t="s">
        <v>24</v>
      </c>
      <c r="P16765" cm="1">
        <f t="array" ref="P16765">IF(Q16765&gt;0,INDEX(Q16765:Q38489,MATCH(TRUE,INDEX(Q16765:Q38489="",,),0)-1),"")</f>
        <v>7</v>
      </c>
      <c r="Q16765">
        <f>INT((ROW()-16765)/6)+1</f>
        <v>1</v>
      </c>
      <c r="R16765">
        <f t="shared" si="448"/>
        <v>0</v>
      </c>
    </row>
    <row r="16766" spans="1:18" x14ac:dyDescent="0.3">
      <c r="A16766" t="s">
        <v>1111</v>
      </c>
      <c r="B16766" s="1">
        <v>38491</v>
      </c>
      <c r="C16766" t="s">
        <v>1112</v>
      </c>
      <c r="D16766" t="s">
        <v>1178</v>
      </c>
      <c r="E16766" t="s">
        <v>1179</v>
      </c>
      <c r="G16766" t="s">
        <v>19</v>
      </c>
      <c r="H16766" t="s">
        <v>41</v>
      </c>
      <c r="I16766" t="s">
        <v>26</v>
      </c>
      <c r="J16766" t="s">
        <v>27</v>
      </c>
      <c r="K16766">
        <v>42</v>
      </c>
      <c r="L16766">
        <v>62.4</v>
      </c>
      <c r="M16766" t="s">
        <v>1122</v>
      </c>
      <c r="N16766">
        <v>63</v>
      </c>
      <c r="O16766" t="s">
        <v>24</v>
      </c>
      <c r="P16766" cm="1">
        <f t="array" ref="P16766">IF(Q16766&gt;0,INDEX(Q16766:Q38490,MATCH(TRUE,INDEX(Q16766:Q38490="",,),0)-1),"")</f>
        <v>7</v>
      </c>
      <c r="Q16766">
        <f t="shared" ref="Q16766:Q16806" si="449">INT((ROW()-16765)/6)+1</f>
        <v>1</v>
      </c>
      <c r="R16766">
        <f t="shared" si="448"/>
        <v>0</v>
      </c>
    </row>
    <row r="16767" spans="1:18" x14ac:dyDescent="0.3">
      <c r="A16767" t="s">
        <v>1111</v>
      </c>
      <c r="B16767" s="1">
        <v>38491</v>
      </c>
      <c r="C16767" t="s">
        <v>1112</v>
      </c>
      <c r="D16767" t="s">
        <v>1178</v>
      </c>
      <c r="E16767" t="s">
        <v>1179</v>
      </c>
      <c r="G16767" t="s">
        <v>19</v>
      </c>
      <c r="H16767" t="s">
        <v>28</v>
      </c>
      <c r="I16767" t="s">
        <v>26</v>
      </c>
      <c r="J16767" t="s">
        <v>27</v>
      </c>
      <c r="K16767">
        <v>35</v>
      </c>
      <c r="L16767">
        <v>55</v>
      </c>
      <c r="M16767" t="s">
        <v>1122</v>
      </c>
      <c r="N16767">
        <v>56</v>
      </c>
      <c r="O16767" t="s">
        <v>24</v>
      </c>
      <c r="P16767" cm="1">
        <f t="array" ref="P16767">IF(Q16767&gt;0,INDEX(Q16767:Q38491,MATCH(TRUE,INDEX(Q16767:Q38491="",,),0)-1),"")</f>
        <v>7</v>
      </c>
      <c r="Q16767">
        <f t="shared" si="449"/>
        <v>1</v>
      </c>
      <c r="R16767">
        <f t="shared" si="448"/>
        <v>0</v>
      </c>
    </row>
    <row r="16768" spans="1:18" x14ac:dyDescent="0.3">
      <c r="A16768" t="s">
        <v>1111</v>
      </c>
      <c r="B16768" s="1">
        <v>38491</v>
      </c>
      <c r="C16768" t="s">
        <v>1112</v>
      </c>
      <c r="D16768" t="s">
        <v>1178</v>
      </c>
      <c r="E16768" t="s">
        <v>1179</v>
      </c>
      <c r="G16768" t="s">
        <v>19</v>
      </c>
      <c r="H16768" t="s">
        <v>64</v>
      </c>
      <c r="I16768" t="s">
        <v>26</v>
      </c>
      <c r="J16768" t="s">
        <v>27</v>
      </c>
      <c r="K16768">
        <v>251</v>
      </c>
      <c r="L16768">
        <v>14.8</v>
      </c>
      <c r="M16768" t="s">
        <v>1122</v>
      </c>
      <c r="N16768">
        <v>42</v>
      </c>
      <c r="O16768" t="s">
        <v>24</v>
      </c>
      <c r="P16768" cm="1">
        <f t="array" ref="P16768">IF(Q16768&gt;0,INDEX(Q16768:Q38492,MATCH(TRUE,INDEX(Q16768:Q38492="",,),0)-1),"")</f>
        <v>7</v>
      </c>
      <c r="Q16768">
        <f t="shared" si="449"/>
        <v>1</v>
      </c>
      <c r="R16768">
        <f t="shared" si="448"/>
        <v>0</v>
      </c>
    </row>
    <row r="16769" spans="1:18" x14ac:dyDescent="0.3">
      <c r="A16769" t="s">
        <v>1111</v>
      </c>
      <c r="B16769" s="1">
        <v>38491</v>
      </c>
      <c r="C16769" t="s">
        <v>1112</v>
      </c>
      <c r="D16769" t="s">
        <v>1178</v>
      </c>
      <c r="E16769" t="s">
        <v>1179</v>
      </c>
      <c r="G16769" s="6" t="s">
        <v>29</v>
      </c>
      <c r="H16769" t="s">
        <v>63</v>
      </c>
      <c r="I16769" t="s">
        <v>26</v>
      </c>
      <c r="J16769" t="s">
        <v>27</v>
      </c>
      <c r="K16769">
        <v>69</v>
      </c>
      <c r="L16769">
        <v>16.899999999999999</v>
      </c>
      <c r="M16769" t="s">
        <v>1122</v>
      </c>
      <c r="N16769">
        <v>16.899999999999999</v>
      </c>
      <c r="O16769" t="s">
        <v>24</v>
      </c>
      <c r="P16769" cm="1">
        <f t="array" ref="P16769">IF(Q16769&gt;0,INDEX(Q16769:Q38493,MATCH(TRUE,INDEX(Q16769:Q38493="",,),0)-1),"")</f>
        <v>7</v>
      </c>
      <c r="Q16769">
        <f t="shared" si="449"/>
        <v>1</v>
      </c>
      <c r="R16769">
        <f t="shared" si="448"/>
        <v>0</v>
      </c>
    </row>
    <row r="16770" spans="1:18" x14ac:dyDescent="0.3">
      <c r="A16770" t="s">
        <v>1111</v>
      </c>
      <c r="B16770" s="1">
        <v>38491</v>
      </c>
      <c r="C16770" t="s">
        <v>1112</v>
      </c>
      <c r="D16770" t="s">
        <v>1178</v>
      </c>
      <c r="E16770" t="s">
        <v>1179</v>
      </c>
      <c r="G16770" s="6" t="s">
        <v>29</v>
      </c>
      <c r="H16770" t="s">
        <v>70</v>
      </c>
      <c r="I16770" t="s">
        <v>26</v>
      </c>
      <c r="J16770" t="s">
        <v>27</v>
      </c>
      <c r="K16770">
        <v>29</v>
      </c>
      <c r="L16770">
        <v>16.600000000000001</v>
      </c>
      <c r="M16770" t="s">
        <v>1122</v>
      </c>
      <c r="N16770">
        <v>16.600000000000001</v>
      </c>
      <c r="O16770" t="s">
        <v>24</v>
      </c>
      <c r="P16770" cm="1">
        <f t="array" ref="P16770">IF(Q16770&gt;0,INDEX(Q16770:Q38494,MATCH(TRUE,INDEX(Q16770:Q38494="",,),0)-1),"")</f>
        <v>7</v>
      </c>
      <c r="Q16770">
        <f t="shared" si="449"/>
        <v>1</v>
      </c>
      <c r="R16770">
        <f t="shared" si="448"/>
        <v>0</v>
      </c>
    </row>
    <row r="16771" spans="1:18" x14ac:dyDescent="0.3">
      <c r="A16771" t="s">
        <v>1111</v>
      </c>
      <c r="B16771" s="1">
        <v>38491</v>
      </c>
      <c r="C16771" t="s">
        <v>1112</v>
      </c>
      <c r="D16771" t="s">
        <v>1178</v>
      </c>
      <c r="E16771" t="s">
        <v>1179</v>
      </c>
      <c r="G16771" t="s">
        <v>19</v>
      </c>
      <c r="H16771" t="s">
        <v>41</v>
      </c>
      <c r="I16771" t="s">
        <v>21</v>
      </c>
      <c r="J16771" t="s">
        <v>22</v>
      </c>
      <c r="K16771">
        <v>25.9</v>
      </c>
      <c r="L16771">
        <v>235</v>
      </c>
      <c r="M16771" t="s">
        <v>1118</v>
      </c>
      <c r="N16771">
        <v>250</v>
      </c>
      <c r="P16771" cm="1">
        <f t="array" ref="P16771">IF(Q16771&gt;0,INDEX(Q16771:Q38495,MATCH(TRUE,INDEX(Q16771:Q38495="",,),0)-1),"")</f>
        <v>7</v>
      </c>
      <c r="Q16771">
        <f t="shared" si="449"/>
        <v>2</v>
      </c>
      <c r="R16771">
        <f t="shared" si="448"/>
        <v>0</v>
      </c>
    </row>
    <row r="16772" spans="1:18" x14ac:dyDescent="0.3">
      <c r="A16772" t="s">
        <v>1111</v>
      </c>
      <c r="B16772" s="1">
        <v>38491</v>
      </c>
      <c r="C16772" t="s">
        <v>1112</v>
      </c>
      <c r="D16772" t="s">
        <v>1178</v>
      </c>
      <c r="E16772" t="s">
        <v>1179</v>
      </c>
      <c r="G16772" t="s">
        <v>19</v>
      </c>
      <c r="H16772" t="s">
        <v>41</v>
      </c>
      <c r="I16772" t="s">
        <v>26</v>
      </c>
      <c r="J16772" t="s">
        <v>27</v>
      </c>
      <c r="K16772">
        <v>42</v>
      </c>
      <c r="L16772">
        <v>62.4</v>
      </c>
      <c r="M16772" t="s">
        <v>1118</v>
      </c>
      <c r="N16772">
        <v>65</v>
      </c>
      <c r="P16772" cm="1">
        <f t="array" ref="P16772">IF(Q16772&gt;0,INDEX(Q16772:Q38496,MATCH(TRUE,INDEX(Q16772:Q38496="",,),0)-1),"")</f>
        <v>7</v>
      </c>
      <c r="Q16772">
        <f t="shared" si="449"/>
        <v>2</v>
      </c>
      <c r="R16772">
        <f t="shared" si="448"/>
        <v>0</v>
      </c>
    </row>
    <row r="16773" spans="1:18" x14ac:dyDescent="0.3">
      <c r="A16773" t="s">
        <v>1111</v>
      </c>
      <c r="B16773" s="1">
        <v>38491</v>
      </c>
      <c r="C16773" t="s">
        <v>1112</v>
      </c>
      <c r="D16773" t="s">
        <v>1178</v>
      </c>
      <c r="E16773" t="s">
        <v>1179</v>
      </c>
      <c r="G16773" t="s">
        <v>19</v>
      </c>
      <c r="H16773" t="s">
        <v>28</v>
      </c>
      <c r="I16773" t="s">
        <v>26</v>
      </c>
      <c r="J16773" t="s">
        <v>27</v>
      </c>
      <c r="K16773">
        <v>35</v>
      </c>
      <c r="L16773">
        <v>55</v>
      </c>
      <c r="M16773" t="s">
        <v>1118</v>
      </c>
      <c r="N16773">
        <v>58</v>
      </c>
      <c r="P16773" cm="1">
        <f t="array" ref="P16773">IF(Q16773&gt;0,INDEX(Q16773:Q38497,MATCH(TRUE,INDEX(Q16773:Q38497="",,),0)-1),"")</f>
        <v>7</v>
      </c>
      <c r="Q16773">
        <f t="shared" si="449"/>
        <v>2</v>
      </c>
      <c r="R16773">
        <f t="shared" si="448"/>
        <v>0</v>
      </c>
    </row>
    <row r="16774" spans="1:18" x14ac:dyDescent="0.3">
      <c r="A16774" t="s">
        <v>1111</v>
      </c>
      <c r="B16774" s="1">
        <v>38491</v>
      </c>
      <c r="C16774" t="s">
        <v>1112</v>
      </c>
      <c r="D16774" t="s">
        <v>1178</v>
      </c>
      <c r="E16774" t="s">
        <v>1179</v>
      </c>
      <c r="G16774" t="s">
        <v>19</v>
      </c>
      <c r="H16774" t="s">
        <v>64</v>
      </c>
      <c r="I16774" t="s">
        <v>26</v>
      </c>
      <c r="J16774" t="s">
        <v>27</v>
      </c>
      <c r="K16774">
        <v>251</v>
      </c>
      <c r="L16774">
        <v>14.8</v>
      </c>
      <c r="M16774" t="s">
        <v>1118</v>
      </c>
      <c r="N16774">
        <v>35</v>
      </c>
      <c r="P16774" cm="1">
        <f t="array" ref="P16774">IF(Q16774&gt;0,INDEX(Q16774:Q38498,MATCH(TRUE,INDEX(Q16774:Q38498="",,),0)-1),"")</f>
        <v>7</v>
      </c>
      <c r="Q16774">
        <f t="shared" si="449"/>
        <v>2</v>
      </c>
      <c r="R16774">
        <f t="shared" si="448"/>
        <v>0</v>
      </c>
    </row>
    <row r="16775" spans="1:18" x14ac:dyDescent="0.3">
      <c r="A16775" t="s">
        <v>1111</v>
      </c>
      <c r="B16775" s="1">
        <v>38491</v>
      </c>
      <c r="C16775" t="s">
        <v>1112</v>
      </c>
      <c r="D16775" t="s">
        <v>1178</v>
      </c>
      <c r="E16775" t="s">
        <v>1179</v>
      </c>
      <c r="G16775" s="6" t="s">
        <v>29</v>
      </c>
      <c r="H16775" t="s">
        <v>63</v>
      </c>
      <c r="I16775" t="s">
        <v>26</v>
      </c>
      <c r="J16775" t="s">
        <v>27</v>
      </c>
      <c r="K16775">
        <v>69</v>
      </c>
      <c r="L16775">
        <v>16.899999999999999</v>
      </c>
      <c r="M16775" t="s">
        <v>1118</v>
      </c>
      <c r="N16775">
        <v>16.899999999999999</v>
      </c>
      <c r="P16775" cm="1">
        <f t="array" ref="P16775">IF(Q16775&gt;0,INDEX(Q16775:Q38499,MATCH(TRUE,INDEX(Q16775:Q38499="",,),0)-1),"")</f>
        <v>7</v>
      </c>
      <c r="Q16775">
        <f t="shared" si="449"/>
        <v>2</v>
      </c>
      <c r="R16775">
        <f t="shared" si="448"/>
        <v>0</v>
      </c>
    </row>
    <row r="16776" spans="1:18" x14ac:dyDescent="0.3">
      <c r="A16776" t="s">
        <v>1111</v>
      </c>
      <c r="B16776" s="1">
        <v>38491</v>
      </c>
      <c r="C16776" t="s">
        <v>1112</v>
      </c>
      <c r="D16776" t="s">
        <v>1178</v>
      </c>
      <c r="E16776" t="s">
        <v>1179</v>
      </c>
      <c r="G16776" s="6" t="s">
        <v>29</v>
      </c>
      <c r="H16776" t="s">
        <v>70</v>
      </c>
      <c r="I16776" t="s">
        <v>26</v>
      </c>
      <c r="J16776" t="s">
        <v>27</v>
      </c>
      <c r="K16776">
        <v>29</v>
      </c>
      <c r="L16776">
        <v>16.600000000000001</v>
      </c>
      <c r="M16776" t="s">
        <v>1118</v>
      </c>
      <c r="N16776">
        <v>16.600000000000001</v>
      </c>
      <c r="P16776" cm="1">
        <f t="array" ref="P16776">IF(Q16776&gt;0,INDEX(Q16776:Q38500,MATCH(TRUE,INDEX(Q16776:Q38500="",,),0)-1),"")</f>
        <v>7</v>
      </c>
      <c r="Q16776">
        <f t="shared" si="449"/>
        <v>2</v>
      </c>
      <c r="R16776">
        <f t="shared" si="448"/>
        <v>0</v>
      </c>
    </row>
    <row r="16777" spans="1:18" x14ac:dyDescent="0.3">
      <c r="A16777" t="s">
        <v>1111</v>
      </c>
      <c r="B16777" s="1">
        <v>38491</v>
      </c>
      <c r="C16777" t="s">
        <v>1112</v>
      </c>
      <c r="D16777" t="s">
        <v>1178</v>
      </c>
      <c r="E16777" t="s">
        <v>1179</v>
      </c>
      <c r="G16777" t="s">
        <v>19</v>
      </c>
      <c r="H16777" t="s">
        <v>41</v>
      </c>
      <c r="I16777" t="s">
        <v>21</v>
      </c>
      <c r="J16777" t="s">
        <v>22</v>
      </c>
      <c r="K16777">
        <v>25.9</v>
      </c>
      <c r="L16777">
        <v>235</v>
      </c>
      <c r="M16777" t="s">
        <v>1170</v>
      </c>
      <c r="N16777">
        <v>250</v>
      </c>
      <c r="P16777" cm="1">
        <f t="array" ref="P16777">IF(Q16777&gt;0,INDEX(Q16777:Q38501,MATCH(TRUE,INDEX(Q16777:Q38501="",,),0)-1),"")</f>
        <v>7</v>
      </c>
      <c r="Q16777">
        <f t="shared" si="449"/>
        <v>3</v>
      </c>
      <c r="R16777">
        <f t="shared" si="448"/>
        <v>0</v>
      </c>
    </row>
    <row r="16778" spans="1:18" x14ac:dyDescent="0.3">
      <c r="A16778" t="s">
        <v>1111</v>
      </c>
      <c r="B16778" s="1">
        <v>38491</v>
      </c>
      <c r="C16778" t="s">
        <v>1112</v>
      </c>
      <c r="D16778" t="s">
        <v>1178</v>
      </c>
      <c r="E16778" t="s">
        <v>1179</v>
      </c>
      <c r="G16778" t="s">
        <v>19</v>
      </c>
      <c r="H16778" t="s">
        <v>41</v>
      </c>
      <c r="I16778" t="s">
        <v>26</v>
      </c>
      <c r="J16778" t="s">
        <v>27</v>
      </c>
      <c r="K16778">
        <v>42</v>
      </c>
      <c r="L16778">
        <v>62.4</v>
      </c>
      <c r="M16778" t="s">
        <v>1170</v>
      </c>
      <c r="N16778">
        <v>64.099999999999994</v>
      </c>
      <c r="P16778" cm="1">
        <f t="array" ref="P16778">IF(Q16778&gt;0,INDEX(Q16778:Q38502,MATCH(TRUE,INDEX(Q16778:Q38502="",,),0)-1),"")</f>
        <v>7</v>
      </c>
      <c r="Q16778">
        <f t="shared" si="449"/>
        <v>3</v>
      </c>
      <c r="R16778">
        <f t="shared" si="448"/>
        <v>0</v>
      </c>
    </row>
    <row r="16779" spans="1:18" x14ac:dyDescent="0.3">
      <c r="A16779" t="s">
        <v>1111</v>
      </c>
      <c r="B16779" s="1">
        <v>38491</v>
      </c>
      <c r="C16779" t="s">
        <v>1112</v>
      </c>
      <c r="D16779" t="s">
        <v>1178</v>
      </c>
      <c r="E16779" t="s">
        <v>1179</v>
      </c>
      <c r="G16779" t="s">
        <v>19</v>
      </c>
      <c r="H16779" t="s">
        <v>28</v>
      </c>
      <c r="I16779" t="s">
        <v>26</v>
      </c>
      <c r="J16779" t="s">
        <v>27</v>
      </c>
      <c r="K16779">
        <v>35</v>
      </c>
      <c r="L16779">
        <v>55</v>
      </c>
      <c r="M16779" t="s">
        <v>1170</v>
      </c>
      <c r="N16779">
        <v>64.099999999999994</v>
      </c>
      <c r="P16779" cm="1">
        <f t="array" ref="P16779">IF(Q16779&gt;0,INDEX(Q16779:Q38503,MATCH(TRUE,INDEX(Q16779:Q38503="",,),0)-1),"")</f>
        <v>7</v>
      </c>
      <c r="Q16779">
        <f t="shared" si="449"/>
        <v>3</v>
      </c>
      <c r="R16779">
        <f t="shared" si="448"/>
        <v>0</v>
      </c>
    </row>
    <row r="16780" spans="1:18" x14ac:dyDescent="0.3">
      <c r="A16780" t="s">
        <v>1111</v>
      </c>
      <c r="B16780" s="1">
        <v>38491</v>
      </c>
      <c r="C16780" t="s">
        <v>1112</v>
      </c>
      <c r="D16780" t="s">
        <v>1178</v>
      </c>
      <c r="E16780" t="s">
        <v>1179</v>
      </c>
      <c r="G16780" t="s">
        <v>19</v>
      </c>
      <c r="H16780" t="s">
        <v>64</v>
      </c>
      <c r="I16780" t="s">
        <v>26</v>
      </c>
      <c r="J16780" t="s">
        <v>27</v>
      </c>
      <c r="K16780">
        <v>251</v>
      </c>
      <c r="L16780">
        <v>14.8</v>
      </c>
      <c r="M16780" t="s">
        <v>1170</v>
      </c>
      <c r="N16780">
        <v>32</v>
      </c>
      <c r="P16780" cm="1">
        <f t="array" ref="P16780">IF(Q16780&gt;0,INDEX(Q16780:Q38504,MATCH(TRUE,INDEX(Q16780:Q38504="",,),0)-1),"")</f>
        <v>7</v>
      </c>
      <c r="Q16780">
        <f t="shared" si="449"/>
        <v>3</v>
      </c>
      <c r="R16780">
        <f t="shared" si="448"/>
        <v>0</v>
      </c>
    </row>
    <row r="16781" spans="1:18" x14ac:dyDescent="0.3">
      <c r="A16781" t="s">
        <v>1111</v>
      </c>
      <c r="B16781" s="1">
        <v>38491</v>
      </c>
      <c r="C16781" t="s">
        <v>1112</v>
      </c>
      <c r="D16781" t="s">
        <v>1178</v>
      </c>
      <c r="E16781" t="s">
        <v>1179</v>
      </c>
      <c r="G16781" s="6" t="s">
        <v>29</v>
      </c>
      <c r="H16781" t="s">
        <v>63</v>
      </c>
      <c r="I16781" t="s">
        <v>26</v>
      </c>
      <c r="J16781" t="s">
        <v>27</v>
      </c>
      <c r="K16781">
        <v>69</v>
      </c>
      <c r="L16781">
        <v>16.899999999999999</v>
      </c>
      <c r="M16781" t="s">
        <v>1170</v>
      </c>
      <c r="N16781">
        <v>16.899999999999999</v>
      </c>
      <c r="P16781" cm="1">
        <f t="array" ref="P16781">IF(Q16781&gt;0,INDEX(Q16781:Q38505,MATCH(TRUE,INDEX(Q16781:Q38505="",,),0)-1),"")</f>
        <v>7</v>
      </c>
      <c r="Q16781">
        <f t="shared" si="449"/>
        <v>3</v>
      </c>
      <c r="R16781">
        <f t="shared" si="448"/>
        <v>0</v>
      </c>
    </row>
    <row r="16782" spans="1:18" x14ac:dyDescent="0.3">
      <c r="A16782" t="s">
        <v>1111</v>
      </c>
      <c r="B16782" s="1">
        <v>38491</v>
      </c>
      <c r="C16782" t="s">
        <v>1112</v>
      </c>
      <c r="D16782" t="s">
        <v>1178</v>
      </c>
      <c r="E16782" t="s">
        <v>1179</v>
      </c>
      <c r="G16782" s="6" t="s">
        <v>29</v>
      </c>
      <c r="H16782" t="s">
        <v>70</v>
      </c>
      <c r="I16782" t="s">
        <v>26</v>
      </c>
      <c r="J16782" t="s">
        <v>27</v>
      </c>
      <c r="K16782">
        <v>29</v>
      </c>
      <c r="L16782">
        <v>16.600000000000001</v>
      </c>
      <c r="M16782" t="s">
        <v>1170</v>
      </c>
      <c r="N16782">
        <v>16.600000000000001</v>
      </c>
      <c r="P16782" cm="1">
        <f t="array" ref="P16782">IF(Q16782&gt;0,INDEX(Q16782:Q38506,MATCH(TRUE,INDEX(Q16782:Q38506="",,),0)-1),"")</f>
        <v>7</v>
      </c>
      <c r="Q16782">
        <f t="shared" si="449"/>
        <v>3</v>
      </c>
      <c r="R16782">
        <f t="shared" si="448"/>
        <v>0</v>
      </c>
    </row>
    <row r="16783" spans="1:18" x14ac:dyDescent="0.3">
      <c r="A16783" t="s">
        <v>1111</v>
      </c>
      <c r="B16783" s="1">
        <v>38491</v>
      </c>
      <c r="C16783" t="s">
        <v>1112</v>
      </c>
      <c r="D16783" t="s">
        <v>1178</v>
      </c>
      <c r="E16783" t="s">
        <v>1179</v>
      </c>
      <c r="G16783" t="s">
        <v>19</v>
      </c>
      <c r="H16783" t="s">
        <v>41</v>
      </c>
      <c r="I16783" t="s">
        <v>21</v>
      </c>
      <c r="J16783" t="s">
        <v>22</v>
      </c>
      <c r="K16783">
        <v>25.9</v>
      </c>
      <c r="L16783">
        <v>235</v>
      </c>
      <c r="M16783" t="s">
        <v>1130</v>
      </c>
      <c r="N16783">
        <v>235</v>
      </c>
      <c r="P16783" cm="1">
        <f t="array" ref="P16783">IF(Q16783&gt;0,INDEX(Q16783:Q38507,MATCH(TRUE,INDEX(Q16783:Q38507="",,),0)-1),"")</f>
        <v>7</v>
      </c>
      <c r="Q16783">
        <f t="shared" si="449"/>
        <v>4</v>
      </c>
      <c r="R16783">
        <f t="shared" si="448"/>
        <v>0</v>
      </c>
    </row>
    <row r="16784" spans="1:18" x14ac:dyDescent="0.3">
      <c r="A16784" t="s">
        <v>1111</v>
      </c>
      <c r="B16784" s="1">
        <v>38491</v>
      </c>
      <c r="C16784" t="s">
        <v>1112</v>
      </c>
      <c r="D16784" t="s">
        <v>1178</v>
      </c>
      <c r="E16784" t="s">
        <v>1179</v>
      </c>
      <c r="G16784" t="s">
        <v>19</v>
      </c>
      <c r="H16784" t="s">
        <v>41</v>
      </c>
      <c r="I16784" t="s">
        <v>26</v>
      </c>
      <c r="J16784" t="s">
        <v>27</v>
      </c>
      <c r="K16784">
        <v>42</v>
      </c>
      <c r="L16784">
        <v>62.4</v>
      </c>
      <c r="M16784" t="s">
        <v>1130</v>
      </c>
      <c r="N16784">
        <v>68</v>
      </c>
      <c r="P16784" cm="1">
        <f t="array" ref="P16784">IF(Q16784&gt;0,INDEX(Q16784:Q38508,MATCH(TRUE,INDEX(Q16784:Q38508="",,),0)-1),"")</f>
        <v>7</v>
      </c>
      <c r="Q16784">
        <f t="shared" si="449"/>
        <v>4</v>
      </c>
      <c r="R16784">
        <f t="shared" si="448"/>
        <v>0</v>
      </c>
    </row>
    <row r="16785" spans="1:18" x14ac:dyDescent="0.3">
      <c r="A16785" t="s">
        <v>1111</v>
      </c>
      <c r="B16785" s="1">
        <v>38491</v>
      </c>
      <c r="C16785" t="s">
        <v>1112</v>
      </c>
      <c r="D16785" t="s">
        <v>1178</v>
      </c>
      <c r="E16785" t="s">
        <v>1179</v>
      </c>
      <c r="G16785" t="s">
        <v>19</v>
      </c>
      <c r="H16785" t="s">
        <v>28</v>
      </c>
      <c r="I16785" t="s">
        <v>26</v>
      </c>
      <c r="J16785" t="s">
        <v>27</v>
      </c>
      <c r="K16785">
        <v>35</v>
      </c>
      <c r="L16785">
        <v>55</v>
      </c>
      <c r="M16785" t="s">
        <v>1130</v>
      </c>
      <c r="N16785">
        <v>56</v>
      </c>
      <c r="P16785" cm="1">
        <f t="array" ref="P16785">IF(Q16785&gt;0,INDEX(Q16785:Q38509,MATCH(TRUE,INDEX(Q16785:Q38509="",,),0)-1),"")</f>
        <v>7</v>
      </c>
      <c r="Q16785">
        <f t="shared" si="449"/>
        <v>4</v>
      </c>
      <c r="R16785">
        <f t="shared" si="448"/>
        <v>0</v>
      </c>
    </row>
    <row r="16786" spans="1:18" x14ac:dyDescent="0.3">
      <c r="A16786" t="s">
        <v>1111</v>
      </c>
      <c r="B16786" s="1">
        <v>38491</v>
      </c>
      <c r="C16786" t="s">
        <v>1112</v>
      </c>
      <c r="D16786" t="s">
        <v>1178</v>
      </c>
      <c r="E16786" t="s">
        <v>1179</v>
      </c>
      <c r="G16786" t="s">
        <v>19</v>
      </c>
      <c r="H16786" t="s">
        <v>64</v>
      </c>
      <c r="I16786" t="s">
        <v>26</v>
      </c>
      <c r="J16786" t="s">
        <v>27</v>
      </c>
      <c r="K16786">
        <v>251</v>
      </c>
      <c r="L16786">
        <v>14.8</v>
      </c>
      <c r="M16786" t="s">
        <v>1130</v>
      </c>
      <c r="N16786">
        <v>34</v>
      </c>
      <c r="P16786" cm="1">
        <f t="array" ref="P16786">IF(Q16786&gt;0,INDEX(Q16786:Q38510,MATCH(TRUE,INDEX(Q16786:Q38510="",,),0)-1),"")</f>
        <v>7</v>
      </c>
      <c r="Q16786">
        <f t="shared" si="449"/>
        <v>4</v>
      </c>
      <c r="R16786">
        <f t="shared" si="448"/>
        <v>0</v>
      </c>
    </row>
    <row r="16787" spans="1:18" x14ac:dyDescent="0.3">
      <c r="A16787" t="s">
        <v>1111</v>
      </c>
      <c r="B16787" s="1">
        <v>38491</v>
      </c>
      <c r="C16787" t="s">
        <v>1112</v>
      </c>
      <c r="D16787" t="s">
        <v>1178</v>
      </c>
      <c r="E16787" t="s">
        <v>1179</v>
      </c>
      <c r="G16787" s="6" t="s">
        <v>29</v>
      </c>
      <c r="H16787" t="s">
        <v>63</v>
      </c>
      <c r="I16787" t="s">
        <v>26</v>
      </c>
      <c r="J16787" t="s">
        <v>27</v>
      </c>
      <c r="K16787">
        <v>69</v>
      </c>
      <c r="L16787">
        <v>16.899999999999999</v>
      </c>
      <c r="M16787" t="s">
        <v>1130</v>
      </c>
      <c r="N16787">
        <v>16.899999999999999</v>
      </c>
      <c r="P16787" cm="1">
        <f t="array" ref="P16787">IF(Q16787&gt;0,INDEX(Q16787:Q38511,MATCH(TRUE,INDEX(Q16787:Q38511="",,),0)-1),"")</f>
        <v>7</v>
      </c>
      <c r="Q16787">
        <f t="shared" si="449"/>
        <v>4</v>
      </c>
      <c r="R16787">
        <f t="shared" si="448"/>
        <v>0</v>
      </c>
    </row>
    <row r="16788" spans="1:18" x14ac:dyDescent="0.3">
      <c r="A16788" t="s">
        <v>1111</v>
      </c>
      <c r="B16788" s="1">
        <v>38491</v>
      </c>
      <c r="C16788" t="s">
        <v>1112</v>
      </c>
      <c r="D16788" t="s">
        <v>1178</v>
      </c>
      <c r="E16788" t="s">
        <v>1179</v>
      </c>
      <c r="G16788" s="6" t="s">
        <v>29</v>
      </c>
      <c r="H16788" t="s">
        <v>70</v>
      </c>
      <c r="I16788" t="s">
        <v>26</v>
      </c>
      <c r="J16788" t="s">
        <v>27</v>
      </c>
      <c r="K16788">
        <v>29</v>
      </c>
      <c r="L16788">
        <v>16.600000000000001</v>
      </c>
      <c r="M16788" t="s">
        <v>1130</v>
      </c>
      <c r="N16788">
        <v>16.600000000000001</v>
      </c>
      <c r="P16788" cm="1">
        <f t="array" ref="P16788">IF(Q16788&gt;0,INDEX(Q16788:Q38512,MATCH(TRUE,INDEX(Q16788:Q38512="",,),0)-1),"")</f>
        <v>7</v>
      </c>
      <c r="Q16788">
        <f t="shared" si="449"/>
        <v>4</v>
      </c>
      <c r="R16788">
        <f t="shared" si="448"/>
        <v>0</v>
      </c>
    </row>
    <row r="16789" spans="1:18" x14ac:dyDescent="0.3">
      <c r="A16789" t="s">
        <v>1111</v>
      </c>
      <c r="B16789" s="1">
        <v>38491</v>
      </c>
      <c r="C16789" t="s">
        <v>1112</v>
      </c>
      <c r="D16789" t="s">
        <v>1178</v>
      </c>
      <c r="E16789" t="s">
        <v>1179</v>
      </c>
      <c r="G16789" t="s">
        <v>19</v>
      </c>
      <c r="H16789" t="s">
        <v>41</v>
      </c>
      <c r="I16789" t="s">
        <v>21</v>
      </c>
      <c r="J16789" t="s">
        <v>22</v>
      </c>
      <c r="K16789">
        <v>25.9</v>
      </c>
      <c r="L16789">
        <v>235</v>
      </c>
      <c r="M16789" t="s">
        <v>1171</v>
      </c>
      <c r="N16789">
        <v>240</v>
      </c>
      <c r="P16789" cm="1">
        <f t="array" ref="P16789">IF(Q16789&gt;0,INDEX(Q16789:Q38513,MATCH(TRUE,INDEX(Q16789:Q38513="",,),0)-1),"")</f>
        <v>7</v>
      </c>
      <c r="Q16789">
        <f t="shared" si="449"/>
        <v>5</v>
      </c>
      <c r="R16789">
        <f t="shared" si="448"/>
        <v>0</v>
      </c>
    </row>
    <row r="16790" spans="1:18" x14ac:dyDescent="0.3">
      <c r="A16790" t="s">
        <v>1111</v>
      </c>
      <c r="B16790" s="1">
        <v>38491</v>
      </c>
      <c r="C16790" t="s">
        <v>1112</v>
      </c>
      <c r="D16790" t="s">
        <v>1178</v>
      </c>
      <c r="E16790" t="s">
        <v>1179</v>
      </c>
      <c r="G16790" t="s">
        <v>19</v>
      </c>
      <c r="H16790" t="s">
        <v>41</v>
      </c>
      <c r="I16790" t="s">
        <v>26</v>
      </c>
      <c r="J16790" t="s">
        <v>27</v>
      </c>
      <c r="K16790">
        <v>42</v>
      </c>
      <c r="L16790">
        <v>62.4</v>
      </c>
      <c r="M16790" t="s">
        <v>1171</v>
      </c>
      <c r="N16790">
        <v>66</v>
      </c>
      <c r="P16790" cm="1">
        <f t="array" ref="P16790">IF(Q16790&gt;0,INDEX(Q16790:Q38514,MATCH(TRUE,INDEX(Q16790:Q38514="",,),0)-1),"")</f>
        <v>7</v>
      </c>
      <c r="Q16790">
        <f t="shared" si="449"/>
        <v>5</v>
      </c>
      <c r="R16790">
        <f t="shared" si="448"/>
        <v>0</v>
      </c>
    </row>
    <row r="16791" spans="1:18" x14ac:dyDescent="0.3">
      <c r="A16791" t="s">
        <v>1111</v>
      </c>
      <c r="B16791" s="1">
        <v>38491</v>
      </c>
      <c r="C16791" t="s">
        <v>1112</v>
      </c>
      <c r="D16791" t="s">
        <v>1178</v>
      </c>
      <c r="E16791" t="s">
        <v>1179</v>
      </c>
      <c r="G16791" t="s">
        <v>19</v>
      </c>
      <c r="H16791" t="s">
        <v>28</v>
      </c>
      <c r="I16791" t="s">
        <v>26</v>
      </c>
      <c r="J16791" t="s">
        <v>27</v>
      </c>
      <c r="K16791">
        <v>35</v>
      </c>
      <c r="L16791">
        <v>55</v>
      </c>
      <c r="M16791" t="s">
        <v>1171</v>
      </c>
      <c r="N16791">
        <v>63</v>
      </c>
      <c r="P16791" cm="1">
        <f t="array" ref="P16791">IF(Q16791&gt;0,INDEX(Q16791:Q38515,MATCH(TRUE,INDEX(Q16791:Q38515="",,),0)-1),"")</f>
        <v>7</v>
      </c>
      <c r="Q16791">
        <f t="shared" si="449"/>
        <v>5</v>
      </c>
      <c r="R16791">
        <f t="shared" si="448"/>
        <v>0</v>
      </c>
    </row>
    <row r="16792" spans="1:18" x14ac:dyDescent="0.3">
      <c r="A16792" t="s">
        <v>1111</v>
      </c>
      <c r="B16792" s="1">
        <v>38491</v>
      </c>
      <c r="C16792" t="s">
        <v>1112</v>
      </c>
      <c r="D16792" t="s">
        <v>1178</v>
      </c>
      <c r="E16792" t="s">
        <v>1179</v>
      </c>
      <c r="G16792" t="s">
        <v>19</v>
      </c>
      <c r="H16792" t="s">
        <v>64</v>
      </c>
      <c r="I16792" t="s">
        <v>26</v>
      </c>
      <c r="J16792" t="s">
        <v>27</v>
      </c>
      <c r="K16792">
        <v>251</v>
      </c>
      <c r="L16792">
        <v>14.8</v>
      </c>
      <c r="M16792" t="s">
        <v>1171</v>
      </c>
      <c r="N16792">
        <v>32</v>
      </c>
      <c r="P16792" cm="1">
        <f t="array" ref="P16792">IF(Q16792&gt;0,INDEX(Q16792:Q38516,MATCH(TRUE,INDEX(Q16792:Q38516="",,),0)-1),"")</f>
        <v>7</v>
      </c>
      <c r="Q16792">
        <f t="shared" si="449"/>
        <v>5</v>
      </c>
      <c r="R16792">
        <f t="shared" si="448"/>
        <v>0</v>
      </c>
    </row>
    <row r="16793" spans="1:18" x14ac:dyDescent="0.3">
      <c r="A16793" t="s">
        <v>1111</v>
      </c>
      <c r="B16793" s="1">
        <v>38491</v>
      </c>
      <c r="C16793" t="s">
        <v>1112</v>
      </c>
      <c r="D16793" t="s">
        <v>1178</v>
      </c>
      <c r="E16793" t="s">
        <v>1179</v>
      </c>
      <c r="G16793" s="6" t="s">
        <v>29</v>
      </c>
      <c r="H16793" t="s">
        <v>63</v>
      </c>
      <c r="I16793" t="s">
        <v>26</v>
      </c>
      <c r="J16793" t="s">
        <v>27</v>
      </c>
      <c r="K16793">
        <v>69</v>
      </c>
      <c r="L16793">
        <v>16.899999999999999</v>
      </c>
      <c r="M16793" t="s">
        <v>1171</v>
      </c>
      <c r="N16793">
        <v>16.899999999999999</v>
      </c>
      <c r="P16793" cm="1">
        <f t="array" ref="P16793">IF(Q16793&gt;0,INDEX(Q16793:Q38517,MATCH(TRUE,INDEX(Q16793:Q38517="",,),0)-1),"")</f>
        <v>7</v>
      </c>
      <c r="Q16793">
        <f t="shared" si="449"/>
        <v>5</v>
      </c>
      <c r="R16793">
        <f t="shared" si="448"/>
        <v>0</v>
      </c>
    </row>
    <row r="16794" spans="1:18" x14ac:dyDescent="0.3">
      <c r="A16794" t="s">
        <v>1111</v>
      </c>
      <c r="B16794" s="1">
        <v>38491</v>
      </c>
      <c r="C16794" t="s">
        <v>1112</v>
      </c>
      <c r="D16794" t="s">
        <v>1178</v>
      </c>
      <c r="E16794" t="s">
        <v>1179</v>
      </c>
      <c r="G16794" s="6" t="s">
        <v>29</v>
      </c>
      <c r="H16794" t="s">
        <v>70</v>
      </c>
      <c r="I16794" t="s">
        <v>26</v>
      </c>
      <c r="J16794" t="s">
        <v>27</v>
      </c>
      <c r="K16794">
        <v>29</v>
      </c>
      <c r="L16794">
        <v>16.600000000000001</v>
      </c>
      <c r="M16794" t="s">
        <v>1171</v>
      </c>
      <c r="N16794">
        <v>16.600000000000001</v>
      </c>
      <c r="P16794" cm="1">
        <f t="array" ref="P16794">IF(Q16794&gt;0,INDEX(Q16794:Q38518,MATCH(TRUE,INDEX(Q16794:Q38518="",,),0)-1),"")</f>
        <v>7</v>
      </c>
      <c r="Q16794">
        <f t="shared" si="449"/>
        <v>5</v>
      </c>
      <c r="R16794">
        <f t="shared" si="448"/>
        <v>0</v>
      </c>
    </row>
    <row r="16795" spans="1:18" x14ac:dyDescent="0.3">
      <c r="A16795" t="s">
        <v>1111</v>
      </c>
      <c r="B16795" s="1">
        <v>38491</v>
      </c>
      <c r="C16795" t="s">
        <v>1112</v>
      </c>
      <c r="D16795" t="s">
        <v>1178</v>
      </c>
      <c r="E16795" t="s">
        <v>1179</v>
      </c>
      <c r="G16795" t="s">
        <v>19</v>
      </c>
      <c r="H16795" t="s">
        <v>41</v>
      </c>
      <c r="I16795" t="s">
        <v>21</v>
      </c>
      <c r="J16795" t="s">
        <v>22</v>
      </c>
      <c r="K16795">
        <v>25.9</v>
      </c>
      <c r="L16795">
        <v>235</v>
      </c>
      <c r="M16795" t="s">
        <v>1140</v>
      </c>
      <c r="N16795">
        <v>250</v>
      </c>
      <c r="P16795" cm="1">
        <f t="array" ref="P16795">IF(Q16795&gt;0,INDEX(Q16795:Q38519,MATCH(TRUE,INDEX(Q16795:Q38519="",,),0)-1),"")</f>
        <v>7</v>
      </c>
      <c r="Q16795">
        <f t="shared" si="449"/>
        <v>6</v>
      </c>
      <c r="R16795">
        <f t="shared" si="448"/>
        <v>0</v>
      </c>
    </row>
    <row r="16796" spans="1:18" x14ac:dyDescent="0.3">
      <c r="A16796" t="s">
        <v>1111</v>
      </c>
      <c r="B16796" s="1">
        <v>38491</v>
      </c>
      <c r="C16796" t="s">
        <v>1112</v>
      </c>
      <c r="D16796" t="s">
        <v>1178</v>
      </c>
      <c r="E16796" t="s">
        <v>1179</v>
      </c>
      <c r="G16796" t="s">
        <v>19</v>
      </c>
      <c r="H16796" t="s">
        <v>41</v>
      </c>
      <c r="I16796" t="s">
        <v>26</v>
      </c>
      <c r="J16796" t="s">
        <v>27</v>
      </c>
      <c r="K16796">
        <v>42</v>
      </c>
      <c r="L16796">
        <v>62.4</v>
      </c>
      <c r="M16796" t="s">
        <v>1140</v>
      </c>
      <c r="N16796">
        <v>72</v>
      </c>
      <c r="P16796" cm="1">
        <f t="array" ref="P16796">IF(Q16796&gt;0,INDEX(Q16796:Q38520,MATCH(TRUE,INDEX(Q16796:Q38520="",,),0)-1),"")</f>
        <v>7</v>
      </c>
      <c r="Q16796">
        <f t="shared" si="449"/>
        <v>6</v>
      </c>
      <c r="R16796">
        <f t="shared" si="448"/>
        <v>0</v>
      </c>
    </row>
    <row r="16797" spans="1:18" x14ac:dyDescent="0.3">
      <c r="A16797" t="s">
        <v>1111</v>
      </c>
      <c r="B16797" s="1">
        <v>38491</v>
      </c>
      <c r="C16797" t="s">
        <v>1112</v>
      </c>
      <c r="D16797" t="s">
        <v>1178</v>
      </c>
      <c r="E16797" t="s">
        <v>1179</v>
      </c>
      <c r="G16797" t="s">
        <v>19</v>
      </c>
      <c r="H16797" t="s">
        <v>28</v>
      </c>
      <c r="I16797" t="s">
        <v>26</v>
      </c>
      <c r="J16797" t="s">
        <v>27</v>
      </c>
      <c r="K16797">
        <v>35</v>
      </c>
      <c r="L16797">
        <v>55</v>
      </c>
      <c r="M16797" t="s">
        <v>1140</v>
      </c>
      <c r="N16797">
        <v>60</v>
      </c>
      <c r="P16797" cm="1">
        <f t="array" ref="P16797">IF(Q16797&gt;0,INDEX(Q16797:Q38521,MATCH(TRUE,INDEX(Q16797:Q38521="",,),0)-1),"")</f>
        <v>7</v>
      </c>
      <c r="Q16797">
        <f t="shared" si="449"/>
        <v>6</v>
      </c>
      <c r="R16797">
        <f t="shared" si="448"/>
        <v>0</v>
      </c>
    </row>
    <row r="16798" spans="1:18" x14ac:dyDescent="0.3">
      <c r="A16798" t="s">
        <v>1111</v>
      </c>
      <c r="B16798" s="1">
        <v>38491</v>
      </c>
      <c r="C16798" t="s">
        <v>1112</v>
      </c>
      <c r="D16798" t="s">
        <v>1178</v>
      </c>
      <c r="E16798" t="s">
        <v>1179</v>
      </c>
      <c r="G16798" t="s">
        <v>19</v>
      </c>
      <c r="H16798" t="s">
        <v>64</v>
      </c>
      <c r="I16798" t="s">
        <v>26</v>
      </c>
      <c r="J16798" t="s">
        <v>27</v>
      </c>
      <c r="K16798">
        <v>251</v>
      </c>
      <c r="L16798">
        <v>14.8</v>
      </c>
      <c r="M16798" t="s">
        <v>1140</v>
      </c>
      <c r="N16798">
        <v>25</v>
      </c>
      <c r="P16798" cm="1">
        <f t="array" ref="P16798">IF(Q16798&gt;0,INDEX(Q16798:Q38522,MATCH(TRUE,INDEX(Q16798:Q38522="",,),0)-1),"")</f>
        <v>7</v>
      </c>
      <c r="Q16798">
        <f t="shared" si="449"/>
        <v>6</v>
      </c>
      <c r="R16798">
        <f t="shared" si="448"/>
        <v>0</v>
      </c>
    </row>
    <row r="16799" spans="1:18" x14ac:dyDescent="0.3">
      <c r="A16799" t="s">
        <v>1111</v>
      </c>
      <c r="B16799" s="1">
        <v>38491</v>
      </c>
      <c r="C16799" t="s">
        <v>1112</v>
      </c>
      <c r="D16799" t="s">
        <v>1178</v>
      </c>
      <c r="E16799" t="s">
        <v>1179</v>
      </c>
      <c r="G16799" s="6" t="s">
        <v>29</v>
      </c>
      <c r="H16799" t="s">
        <v>63</v>
      </c>
      <c r="I16799" t="s">
        <v>26</v>
      </c>
      <c r="J16799" t="s">
        <v>27</v>
      </c>
      <c r="K16799">
        <v>69</v>
      </c>
      <c r="L16799">
        <v>16.899999999999999</v>
      </c>
      <c r="M16799" t="s">
        <v>1140</v>
      </c>
      <c r="N16799">
        <v>16.899999999999999</v>
      </c>
      <c r="P16799" cm="1">
        <f t="array" ref="P16799">IF(Q16799&gt;0,INDEX(Q16799:Q38523,MATCH(TRUE,INDEX(Q16799:Q38523="",,),0)-1),"")</f>
        <v>7</v>
      </c>
      <c r="Q16799">
        <f t="shared" si="449"/>
        <v>6</v>
      </c>
      <c r="R16799">
        <f t="shared" si="448"/>
        <v>0</v>
      </c>
    </row>
    <row r="16800" spans="1:18" x14ac:dyDescent="0.3">
      <c r="A16800" t="s">
        <v>1111</v>
      </c>
      <c r="B16800" s="1">
        <v>38491</v>
      </c>
      <c r="C16800" t="s">
        <v>1112</v>
      </c>
      <c r="D16800" t="s">
        <v>1178</v>
      </c>
      <c r="E16800" t="s">
        <v>1179</v>
      </c>
      <c r="G16800" s="6" t="s">
        <v>29</v>
      </c>
      <c r="H16800" t="s">
        <v>70</v>
      </c>
      <c r="I16800" t="s">
        <v>26</v>
      </c>
      <c r="J16800" t="s">
        <v>27</v>
      </c>
      <c r="K16800">
        <v>29</v>
      </c>
      <c r="L16800">
        <v>16.600000000000001</v>
      </c>
      <c r="M16800" t="s">
        <v>1140</v>
      </c>
      <c r="N16800">
        <v>16.600000000000001</v>
      </c>
      <c r="P16800" cm="1">
        <f t="array" ref="P16800">IF(Q16800&gt;0,INDEX(Q16800:Q38524,MATCH(TRUE,INDEX(Q16800:Q38524="",,),0)-1),"")</f>
        <v>7</v>
      </c>
      <c r="Q16800">
        <f t="shared" si="449"/>
        <v>6</v>
      </c>
      <c r="R16800">
        <f t="shared" si="448"/>
        <v>0</v>
      </c>
    </row>
    <row r="16801" spans="1:18" x14ac:dyDescent="0.3">
      <c r="A16801" t="s">
        <v>1111</v>
      </c>
      <c r="B16801" s="1">
        <v>38491</v>
      </c>
      <c r="C16801" t="s">
        <v>1112</v>
      </c>
      <c r="D16801" t="s">
        <v>1178</v>
      </c>
      <c r="E16801" t="s">
        <v>1179</v>
      </c>
      <c r="G16801" t="s">
        <v>19</v>
      </c>
      <c r="H16801" t="s">
        <v>41</v>
      </c>
      <c r="I16801" t="s">
        <v>21</v>
      </c>
      <c r="J16801" t="s">
        <v>22</v>
      </c>
      <c r="K16801">
        <v>25.9</v>
      </c>
      <c r="L16801">
        <v>235</v>
      </c>
      <c r="M16801" t="s">
        <v>1115</v>
      </c>
      <c r="N16801">
        <v>235.1</v>
      </c>
      <c r="P16801" cm="1">
        <f t="array" ref="P16801">IF(Q16801&gt;0,INDEX(Q16801:Q38525,MATCH(TRUE,INDEX(Q16801:Q38525="",,),0)-1),"")</f>
        <v>7</v>
      </c>
      <c r="Q16801">
        <f t="shared" si="449"/>
        <v>7</v>
      </c>
      <c r="R16801">
        <f t="shared" si="448"/>
        <v>0</v>
      </c>
    </row>
    <row r="16802" spans="1:18" x14ac:dyDescent="0.3">
      <c r="A16802" t="s">
        <v>1111</v>
      </c>
      <c r="B16802" s="1">
        <v>38491</v>
      </c>
      <c r="C16802" t="s">
        <v>1112</v>
      </c>
      <c r="D16802" t="s">
        <v>1178</v>
      </c>
      <c r="E16802" t="s">
        <v>1179</v>
      </c>
      <c r="G16802" t="s">
        <v>19</v>
      </c>
      <c r="H16802" t="s">
        <v>41</v>
      </c>
      <c r="I16802" t="s">
        <v>26</v>
      </c>
      <c r="J16802" t="s">
        <v>27</v>
      </c>
      <c r="K16802">
        <v>42</v>
      </c>
      <c r="L16802">
        <v>62.4</v>
      </c>
      <c r="M16802" t="s">
        <v>1115</v>
      </c>
      <c r="N16802">
        <v>64</v>
      </c>
      <c r="P16802" cm="1">
        <f t="array" ref="P16802">IF(Q16802&gt;0,INDEX(Q16802:Q38526,MATCH(TRUE,INDEX(Q16802:Q38526="",,),0)-1),"")</f>
        <v>7</v>
      </c>
      <c r="Q16802">
        <f t="shared" si="449"/>
        <v>7</v>
      </c>
      <c r="R16802">
        <f t="shared" si="448"/>
        <v>0</v>
      </c>
    </row>
    <row r="16803" spans="1:18" x14ac:dyDescent="0.3">
      <c r="A16803" t="s">
        <v>1111</v>
      </c>
      <c r="B16803" s="1">
        <v>38491</v>
      </c>
      <c r="C16803" t="s">
        <v>1112</v>
      </c>
      <c r="D16803" t="s">
        <v>1178</v>
      </c>
      <c r="E16803" t="s">
        <v>1179</v>
      </c>
      <c r="G16803" t="s">
        <v>19</v>
      </c>
      <c r="H16803" t="s">
        <v>28</v>
      </c>
      <c r="I16803" t="s">
        <v>26</v>
      </c>
      <c r="J16803" t="s">
        <v>27</v>
      </c>
      <c r="K16803">
        <v>35</v>
      </c>
      <c r="L16803">
        <v>55</v>
      </c>
      <c r="M16803" t="s">
        <v>1115</v>
      </c>
      <c r="N16803">
        <v>56</v>
      </c>
      <c r="P16803" cm="1">
        <f t="array" ref="P16803">IF(Q16803&gt;0,INDEX(Q16803:Q38527,MATCH(TRUE,INDEX(Q16803:Q38527="",,),0)-1),"")</f>
        <v>7</v>
      </c>
      <c r="Q16803">
        <f t="shared" si="449"/>
        <v>7</v>
      </c>
      <c r="R16803">
        <f t="shared" si="448"/>
        <v>0</v>
      </c>
    </row>
    <row r="16804" spans="1:18" x14ac:dyDescent="0.3">
      <c r="A16804" t="s">
        <v>1111</v>
      </c>
      <c r="B16804" s="1">
        <v>38491</v>
      </c>
      <c r="C16804" t="s">
        <v>1112</v>
      </c>
      <c r="D16804" t="s">
        <v>1178</v>
      </c>
      <c r="E16804" t="s">
        <v>1179</v>
      </c>
      <c r="G16804" t="s">
        <v>19</v>
      </c>
      <c r="H16804" t="s">
        <v>64</v>
      </c>
      <c r="I16804" t="s">
        <v>26</v>
      </c>
      <c r="J16804" t="s">
        <v>27</v>
      </c>
      <c r="K16804">
        <v>251</v>
      </c>
      <c r="L16804">
        <v>14.8</v>
      </c>
      <c r="M16804" t="s">
        <v>1115</v>
      </c>
      <c r="N16804">
        <v>18.899999999999999</v>
      </c>
      <c r="P16804" cm="1">
        <f t="array" ref="P16804">IF(Q16804&gt;0,INDEX(Q16804:Q38528,MATCH(TRUE,INDEX(Q16804:Q38528="",,),0)-1),"")</f>
        <v>7</v>
      </c>
      <c r="Q16804">
        <f t="shared" si="449"/>
        <v>7</v>
      </c>
      <c r="R16804">
        <f t="shared" si="448"/>
        <v>0</v>
      </c>
    </row>
    <row r="16805" spans="1:18" x14ac:dyDescent="0.3">
      <c r="A16805" t="s">
        <v>1111</v>
      </c>
      <c r="B16805" s="1">
        <v>38491</v>
      </c>
      <c r="C16805" t="s">
        <v>1112</v>
      </c>
      <c r="D16805" t="s">
        <v>1178</v>
      </c>
      <c r="E16805" t="s">
        <v>1179</v>
      </c>
      <c r="G16805" s="6" t="s">
        <v>29</v>
      </c>
      <c r="H16805" t="s">
        <v>63</v>
      </c>
      <c r="I16805" t="s">
        <v>26</v>
      </c>
      <c r="J16805" t="s">
        <v>27</v>
      </c>
      <c r="K16805">
        <v>69</v>
      </c>
      <c r="L16805">
        <v>16.899999999999999</v>
      </c>
      <c r="M16805" t="s">
        <v>1115</v>
      </c>
      <c r="N16805">
        <v>16.899999999999999</v>
      </c>
      <c r="P16805" cm="1">
        <f t="array" ref="P16805">IF(Q16805&gt;0,INDEX(Q16805:Q38529,MATCH(TRUE,INDEX(Q16805:Q38529="",,),0)-1),"")</f>
        <v>7</v>
      </c>
      <c r="Q16805">
        <f t="shared" si="449"/>
        <v>7</v>
      </c>
      <c r="R16805">
        <f t="shared" si="448"/>
        <v>0</v>
      </c>
    </row>
    <row r="16806" spans="1:18" x14ac:dyDescent="0.3">
      <c r="A16806" t="s">
        <v>1111</v>
      </c>
      <c r="B16806" s="1">
        <v>38491</v>
      </c>
      <c r="C16806" t="s">
        <v>1112</v>
      </c>
      <c r="D16806" t="s">
        <v>1178</v>
      </c>
      <c r="E16806" t="s">
        <v>1179</v>
      </c>
      <c r="G16806" s="6" t="s">
        <v>29</v>
      </c>
      <c r="H16806" t="s">
        <v>70</v>
      </c>
      <c r="I16806" t="s">
        <v>26</v>
      </c>
      <c r="J16806" t="s">
        <v>27</v>
      </c>
      <c r="K16806">
        <v>29</v>
      </c>
      <c r="L16806">
        <v>16.600000000000001</v>
      </c>
      <c r="M16806" t="s">
        <v>1115</v>
      </c>
      <c r="N16806">
        <v>16.600000000000001</v>
      </c>
      <c r="P16806" cm="1">
        <f t="array" ref="P16806">IF(Q16806&gt;0,INDEX(Q16806:Q38530,MATCH(TRUE,INDEX(Q16806:Q38530="",,),0)-1),"")</f>
        <v>7</v>
      </c>
      <c r="Q16806">
        <f t="shared" si="449"/>
        <v>7</v>
      </c>
      <c r="R16806">
        <f t="shared" si="448"/>
        <v>0</v>
      </c>
    </row>
    <row r="16807" spans="1:18" x14ac:dyDescent="0.3">
      <c r="P16807" t="str" cm="1">
        <f t="array" ref="P16807">IF(Q16807&gt;0,INDEX(Q16807:Q38531,MATCH(TRUE,INDEX(Q16807:Q38531="",,),0)-1),"")</f>
        <v/>
      </c>
      <c r="R16807" t="str">
        <f t="shared" si="448"/>
        <v/>
      </c>
    </row>
    <row r="16808" spans="1:18" x14ac:dyDescent="0.3">
      <c r="A16808" t="s">
        <v>1111</v>
      </c>
      <c r="B16808" s="1">
        <v>38489</v>
      </c>
      <c r="C16808" t="s">
        <v>1112</v>
      </c>
      <c r="D16808" t="s">
        <v>1180</v>
      </c>
      <c r="E16808" t="s">
        <v>1181</v>
      </c>
      <c r="G16808" t="s">
        <v>19</v>
      </c>
      <c r="H16808" t="s">
        <v>41</v>
      </c>
      <c r="I16808" t="s">
        <v>21</v>
      </c>
      <c r="J16808" t="s">
        <v>22</v>
      </c>
      <c r="K16808">
        <v>43.7</v>
      </c>
      <c r="L16808">
        <v>230</v>
      </c>
      <c r="M16808" t="s">
        <v>1140</v>
      </c>
      <c r="N16808">
        <v>250</v>
      </c>
      <c r="O16808" t="s">
        <v>24</v>
      </c>
      <c r="P16808" cm="1">
        <f t="array" ref="P16808">IF(Q16808&gt;0,INDEX(Q16808:Q38532,MATCH(TRUE,INDEX(Q16808:Q38532="",,),0)-1),"")</f>
        <v>3</v>
      </c>
      <c r="Q16808">
        <v>1</v>
      </c>
      <c r="R16808">
        <f t="shared" si="448"/>
        <v>0</v>
      </c>
    </row>
    <row r="16809" spans="1:18" x14ac:dyDescent="0.3">
      <c r="A16809" t="s">
        <v>1111</v>
      </c>
      <c r="B16809" s="1">
        <v>38489</v>
      </c>
      <c r="C16809" t="s">
        <v>1112</v>
      </c>
      <c r="D16809" t="s">
        <v>1180</v>
      </c>
      <c r="E16809" t="s">
        <v>1181</v>
      </c>
      <c r="G16809" t="s">
        <v>19</v>
      </c>
      <c r="H16809" t="s">
        <v>41</v>
      </c>
      <c r="I16809" t="s">
        <v>26</v>
      </c>
      <c r="J16809" t="s">
        <v>27</v>
      </c>
      <c r="K16809">
        <v>85</v>
      </c>
      <c r="L16809">
        <v>57.85</v>
      </c>
      <c r="M16809" t="s">
        <v>1140</v>
      </c>
      <c r="N16809">
        <v>72</v>
      </c>
      <c r="O16809" t="s">
        <v>24</v>
      </c>
      <c r="P16809" cm="1">
        <f t="array" ref="P16809">IF(Q16809&gt;0,INDEX(Q16809:Q38533,MATCH(TRUE,INDEX(Q16809:Q38533="",,),0)-1),"")</f>
        <v>3</v>
      </c>
      <c r="Q16809">
        <v>1</v>
      </c>
      <c r="R16809">
        <f t="shared" si="448"/>
        <v>0</v>
      </c>
    </row>
    <row r="16810" spans="1:18" x14ac:dyDescent="0.3">
      <c r="A16810" t="s">
        <v>1111</v>
      </c>
      <c r="B16810" s="1">
        <v>38489</v>
      </c>
      <c r="C16810" t="s">
        <v>1112</v>
      </c>
      <c r="D16810" t="s">
        <v>1180</v>
      </c>
      <c r="E16810" t="s">
        <v>1181</v>
      </c>
      <c r="G16810" t="s">
        <v>19</v>
      </c>
      <c r="H16810" t="s">
        <v>41</v>
      </c>
      <c r="I16810" t="s">
        <v>21</v>
      </c>
      <c r="J16810" t="s">
        <v>22</v>
      </c>
      <c r="K16810">
        <v>43.7</v>
      </c>
      <c r="L16810">
        <v>230</v>
      </c>
      <c r="M16810" t="s">
        <v>1130</v>
      </c>
      <c r="N16810">
        <v>250</v>
      </c>
      <c r="P16810" cm="1">
        <f t="array" ref="P16810">IF(Q16810&gt;0,INDEX(Q16810:Q38534,MATCH(TRUE,INDEX(Q16810:Q38534="",,),0)-1),"")</f>
        <v>3</v>
      </c>
      <c r="Q16810">
        <v>2</v>
      </c>
      <c r="R16810">
        <f t="shared" si="448"/>
        <v>0</v>
      </c>
    </row>
    <row r="16811" spans="1:18" x14ac:dyDescent="0.3">
      <c r="A16811" t="s">
        <v>1111</v>
      </c>
      <c r="B16811" s="1">
        <v>38489</v>
      </c>
      <c r="C16811" t="s">
        <v>1112</v>
      </c>
      <c r="D16811" t="s">
        <v>1180</v>
      </c>
      <c r="E16811" t="s">
        <v>1181</v>
      </c>
      <c r="G16811" t="s">
        <v>19</v>
      </c>
      <c r="H16811" t="s">
        <v>41</v>
      </c>
      <c r="I16811" t="s">
        <v>26</v>
      </c>
      <c r="J16811" t="s">
        <v>27</v>
      </c>
      <c r="K16811">
        <v>85</v>
      </c>
      <c r="L16811">
        <v>57.85</v>
      </c>
      <c r="M16811" t="s">
        <v>1130</v>
      </c>
      <c r="N16811">
        <v>71</v>
      </c>
      <c r="P16811" cm="1">
        <f t="array" ref="P16811">IF(Q16811&gt;0,INDEX(Q16811:Q38535,MATCH(TRUE,INDEX(Q16811:Q38535="",,),0)-1),"")</f>
        <v>3</v>
      </c>
      <c r="Q16811">
        <v>2</v>
      </c>
      <c r="R16811">
        <f t="shared" si="448"/>
        <v>0</v>
      </c>
    </row>
    <row r="16812" spans="1:18" x14ac:dyDescent="0.3">
      <c r="A16812" t="s">
        <v>1111</v>
      </c>
      <c r="B16812" s="1">
        <v>38489</v>
      </c>
      <c r="C16812" t="s">
        <v>1112</v>
      </c>
      <c r="D16812" t="s">
        <v>1180</v>
      </c>
      <c r="E16812" t="s">
        <v>1181</v>
      </c>
      <c r="G16812" t="s">
        <v>19</v>
      </c>
      <c r="H16812" t="s">
        <v>41</v>
      </c>
      <c r="I16812" t="s">
        <v>21</v>
      </c>
      <c r="J16812" t="s">
        <v>22</v>
      </c>
      <c r="K16812">
        <v>43.7</v>
      </c>
      <c r="L16812">
        <v>230</v>
      </c>
      <c r="M16812" t="s">
        <v>1115</v>
      </c>
      <c r="N16812">
        <v>231</v>
      </c>
      <c r="P16812" cm="1">
        <f t="array" ref="P16812">IF(Q16812&gt;0,INDEX(Q16812:Q38536,MATCH(TRUE,INDEX(Q16812:Q38536="",,),0)-1),"")</f>
        <v>3</v>
      </c>
      <c r="Q16812">
        <v>3</v>
      </c>
      <c r="R16812">
        <f t="shared" si="448"/>
        <v>0</v>
      </c>
    </row>
    <row r="16813" spans="1:18" x14ac:dyDescent="0.3">
      <c r="A16813" t="s">
        <v>1111</v>
      </c>
      <c r="B16813" s="1">
        <v>38489</v>
      </c>
      <c r="C16813" t="s">
        <v>1112</v>
      </c>
      <c r="D16813" t="s">
        <v>1180</v>
      </c>
      <c r="E16813" t="s">
        <v>1181</v>
      </c>
      <c r="G16813" t="s">
        <v>19</v>
      </c>
      <c r="H16813" t="s">
        <v>41</v>
      </c>
      <c r="I16813" t="s">
        <v>26</v>
      </c>
      <c r="J16813" t="s">
        <v>27</v>
      </c>
      <c r="K16813">
        <v>85</v>
      </c>
      <c r="L16813">
        <v>57.85</v>
      </c>
      <c r="M16813" t="s">
        <v>1115</v>
      </c>
      <c r="N16813">
        <v>57.9</v>
      </c>
      <c r="P16813" cm="1">
        <f t="array" ref="P16813">IF(Q16813&gt;0,INDEX(Q16813:Q38537,MATCH(TRUE,INDEX(Q16813:Q38537="",,),0)-1),"")</f>
        <v>3</v>
      </c>
      <c r="Q16813">
        <v>3</v>
      </c>
      <c r="R16813">
        <f t="shared" si="448"/>
        <v>0</v>
      </c>
    </row>
    <row r="16814" spans="1:18" x14ac:dyDescent="0.3">
      <c r="P16814" t="str" cm="1">
        <f t="array" ref="P16814">IF(Q16814&gt;0,INDEX(Q16814:Q38538,MATCH(TRUE,INDEX(Q16814:Q38538="",,),0)-1),"")</f>
        <v/>
      </c>
      <c r="R16814" t="str">
        <f t="shared" si="448"/>
        <v/>
      </c>
    </row>
    <row r="16815" spans="1:18" x14ac:dyDescent="0.3">
      <c r="A16815" t="s">
        <v>1111</v>
      </c>
      <c r="B16815" s="1">
        <v>38489</v>
      </c>
      <c r="C16815" t="s">
        <v>1112</v>
      </c>
      <c r="D16815" t="s">
        <v>1182</v>
      </c>
      <c r="E16815" t="s">
        <v>1183</v>
      </c>
      <c r="G16815" t="s">
        <v>19</v>
      </c>
      <c r="H16815" t="s">
        <v>41</v>
      </c>
      <c r="I16815" t="s">
        <v>21</v>
      </c>
      <c r="J16815" t="s">
        <v>22</v>
      </c>
      <c r="K16815">
        <v>438.7</v>
      </c>
      <c r="L16815">
        <v>246</v>
      </c>
      <c r="M16815" t="s">
        <v>112</v>
      </c>
      <c r="N16815">
        <v>246</v>
      </c>
      <c r="O16815" t="s">
        <v>24</v>
      </c>
      <c r="P16815" cm="1">
        <f t="array" ref="P16815">IF(Q16815&gt;0,INDEX(Q16815:Q38539,MATCH(TRUE,INDEX(Q16815:Q38539="",,),0)-1),"")</f>
        <v>3</v>
      </c>
      <c r="Q16815">
        <v>1</v>
      </c>
      <c r="R16815">
        <f t="shared" si="448"/>
        <v>0</v>
      </c>
    </row>
    <row r="16816" spans="1:18" x14ac:dyDescent="0.3">
      <c r="A16816" t="s">
        <v>1111</v>
      </c>
      <c r="B16816" s="1">
        <v>38489</v>
      </c>
      <c r="C16816" t="s">
        <v>1112</v>
      </c>
      <c r="D16816" t="s">
        <v>1182</v>
      </c>
      <c r="E16816" t="s">
        <v>1183</v>
      </c>
      <c r="G16816" t="s">
        <v>19</v>
      </c>
      <c r="H16816" t="s">
        <v>41</v>
      </c>
      <c r="I16816" t="s">
        <v>26</v>
      </c>
      <c r="J16816" t="s">
        <v>27</v>
      </c>
      <c r="K16816">
        <v>1100</v>
      </c>
      <c r="L16816">
        <v>63.7</v>
      </c>
      <c r="M16816" t="s">
        <v>112</v>
      </c>
      <c r="N16816">
        <v>100.95</v>
      </c>
      <c r="O16816" t="s">
        <v>24</v>
      </c>
      <c r="P16816" cm="1">
        <f t="array" ref="P16816">IF(Q16816&gt;0,INDEX(Q16816:Q38540,MATCH(TRUE,INDEX(Q16816:Q38540="",,),0)-1),"")</f>
        <v>3</v>
      </c>
      <c r="Q16816">
        <v>1</v>
      </c>
      <c r="R16816">
        <f t="shared" ref="R16816:R16879" si="450">IF(P16816="","",0)</f>
        <v>0</v>
      </c>
    </row>
    <row r="16817" spans="1:18" x14ac:dyDescent="0.3">
      <c r="A16817" t="s">
        <v>1111</v>
      </c>
      <c r="B16817" s="1">
        <v>38489</v>
      </c>
      <c r="C16817" t="s">
        <v>1112</v>
      </c>
      <c r="D16817" t="s">
        <v>1182</v>
      </c>
      <c r="E16817" t="s">
        <v>1183</v>
      </c>
      <c r="G16817" s="6" t="s">
        <v>29</v>
      </c>
      <c r="H16817" t="s">
        <v>28</v>
      </c>
      <c r="I16817" t="s">
        <v>26</v>
      </c>
      <c r="J16817" t="s">
        <v>27</v>
      </c>
      <c r="K16817">
        <v>50</v>
      </c>
      <c r="L16817">
        <v>38.5</v>
      </c>
      <c r="M16817" t="s">
        <v>112</v>
      </c>
      <c r="N16817">
        <v>38.5</v>
      </c>
      <c r="O16817" t="s">
        <v>24</v>
      </c>
      <c r="P16817" cm="1">
        <f t="array" ref="P16817">IF(Q16817&gt;0,INDEX(Q16817:Q38541,MATCH(TRUE,INDEX(Q16817:Q38541="",,),0)-1),"")</f>
        <v>3</v>
      </c>
      <c r="Q16817">
        <v>1</v>
      </c>
      <c r="R16817">
        <f t="shared" si="450"/>
        <v>0</v>
      </c>
    </row>
    <row r="16818" spans="1:18" x14ac:dyDescent="0.3">
      <c r="A16818" t="s">
        <v>1111</v>
      </c>
      <c r="B16818" s="1">
        <v>38489</v>
      </c>
      <c r="C16818" t="s">
        <v>1112</v>
      </c>
      <c r="D16818" t="s">
        <v>1182</v>
      </c>
      <c r="E16818" t="s">
        <v>1183</v>
      </c>
      <c r="G16818" t="s">
        <v>19</v>
      </c>
      <c r="H16818" t="s">
        <v>41</v>
      </c>
      <c r="I16818" t="s">
        <v>21</v>
      </c>
      <c r="J16818" t="s">
        <v>22</v>
      </c>
      <c r="K16818">
        <v>438.7</v>
      </c>
      <c r="L16818">
        <v>246</v>
      </c>
      <c r="M16818" t="s">
        <v>1117</v>
      </c>
      <c r="N16818">
        <v>247.05</v>
      </c>
      <c r="P16818" cm="1">
        <f t="array" ref="P16818">IF(Q16818&gt;0,INDEX(Q16818:Q38542,MATCH(TRUE,INDEX(Q16818:Q38542="",,),0)-1),"")</f>
        <v>3</v>
      </c>
      <c r="Q16818">
        <v>2</v>
      </c>
      <c r="R16818">
        <f t="shared" si="450"/>
        <v>0</v>
      </c>
    </row>
    <row r="16819" spans="1:18" x14ac:dyDescent="0.3">
      <c r="A16819" t="s">
        <v>1111</v>
      </c>
      <c r="B16819" s="1">
        <v>38489</v>
      </c>
      <c r="C16819" t="s">
        <v>1112</v>
      </c>
      <c r="D16819" t="s">
        <v>1182</v>
      </c>
      <c r="E16819" t="s">
        <v>1183</v>
      </c>
      <c r="G16819" t="s">
        <v>19</v>
      </c>
      <c r="H16819" t="s">
        <v>41</v>
      </c>
      <c r="I16819" t="s">
        <v>26</v>
      </c>
      <c r="J16819" t="s">
        <v>27</v>
      </c>
      <c r="K16819">
        <v>1100</v>
      </c>
      <c r="L16819">
        <v>63.7</v>
      </c>
      <c r="M16819" t="s">
        <v>1117</v>
      </c>
      <c r="N16819">
        <v>73.099999999999994</v>
      </c>
      <c r="P16819" cm="1">
        <f t="array" ref="P16819">IF(Q16819&gt;0,INDEX(Q16819:Q38543,MATCH(TRUE,INDEX(Q16819:Q38543="",,),0)-1),"")</f>
        <v>3</v>
      </c>
      <c r="Q16819">
        <v>2</v>
      </c>
      <c r="R16819">
        <f t="shared" si="450"/>
        <v>0</v>
      </c>
    </row>
    <row r="16820" spans="1:18" x14ac:dyDescent="0.3">
      <c r="A16820" t="s">
        <v>1111</v>
      </c>
      <c r="B16820" s="1">
        <v>38489</v>
      </c>
      <c r="C16820" t="s">
        <v>1112</v>
      </c>
      <c r="D16820" t="s">
        <v>1182</v>
      </c>
      <c r="E16820" t="s">
        <v>1183</v>
      </c>
      <c r="G16820" s="6" t="s">
        <v>29</v>
      </c>
      <c r="H16820" t="s">
        <v>28</v>
      </c>
      <c r="I16820" t="s">
        <v>26</v>
      </c>
      <c r="J16820" t="s">
        <v>27</v>
      </c>
      <c r="K16820">
        <v>50</v>
      </c>
      <c r="L16820">
        <v>38.5</v>
      </c>
      <c r="M16820" t="s">
        <v>1117</v>
      </c>
      <c r="N16820">
        <v>38.5</v>
      </c>
      <c r="P16820" cm="1">
        <f t="array" ref="P16820">IF(Q16820&gt;0,INDEX(Q16820:Q38544,MATCH(TRUE,INDEX(Q16820:Q38544="",,),0)-1),"")</f>
        <v>3</v>
      </c>
      <c r="Q16820">
        <v>2</v>
      </c>
      <c r="R16820">
        <f t="shared" si="450"/>
        <v>0</v>
      </c>
    </row>
    <row r="16821" spans="1:18" x14ac:dyDescent="0.3">
      <c r="A16821" t="s">
        <v>1111</v>
      </c>
      <c r="B16821" s="1">
        <v>38489</v>
      </c>
      <c r="C16821" t="s">
        <v>1112</v>
      </c>
      <c r="D16821" t="s">
        <v>1182</v>
      </c>
      <c r="E16821" t="s">
        <v>1183</v>
      </c>
      <c r="G16821" t="s">
        <v>19</v>
      </c>
      <c r="H16821" t="s">
        <v>41</v>
      </c>
      <c r="I16821" t="s">
        <v>21</v>
      </c>
      <c r="J16821" t="s">
        <v>22</v>
      </c>
      <c r="K16821">
        <v>438.7</v>
      </c>
      <c r="L16821">
        <v>246</v>
      </c>
      <c r="M16821" t="s">
        <v>1115</v>
      </c>
      <c r="N16821">
        <v>255</v>
      </c>
      <c r="P16821" cm="1">
        <f t="array" ref="P16821">IF(Q16821&gt;0,INDEX(Q16821:Q38545,MATCH(TRUE,INDEX(Q16821:Q38545="",,),0)-1),"")</f>
        <v>3</v>
      </c>
      <c r="Q16821">
        <v>3</v>
      </c>
      <c r="R16821">
        <f t="shared" si="450"/>
        <v>0</v>
      </c>
    </row>
    <row r="16822" spans="1:18" x14ac:dyDescent="0.3">
      <c r="A16822" t="s">
        <v>1111</v>
      </c>
      <c r="B16822" s="1">
        <v>38489</v>
      </c>
      <c r="C16822" t="s">
        <v>1112</v>
      </c>
      <c r="D16822" t="s">
        <v>1182</v>
      </c>
      <c r="E16822" t="s">
        <v>1183</v>
      </c>
      <c r="G16822" t="s">
        <v>19</v>
      </c>
      <c r="H16822" t="s">
        <v>41</v>
      </c>
      <c r="I16822" t="s">
        <v>26</v>
      </c>
      <c r="J16822" t="s">
        <v>27</v>
      </c>
      <c r="K16822">
        <v>1100</v>
      </c>
      <c r="L16822">
        <v>63.7</v>
      </c>
      <c r="M16822" t="s">
        <v>1115</v>
      </c>
      <c r="N16822">
        <v>66</v>
      </c>
      <c r="P16822" cm="1">
        <f t="array" ref="P16822">IF(Q16822&gt;0,INDEX(Q16822:Q38546,MATCH(TRUE,INDEX(Q16822:Q38546="",,),0)-1),"")</f>
        <v>3</v>
      </c>
      <c r="Q16822">
        <v>3</v>
      </c>
      <c r="R16822">
        <f t="shared" si="450"/>
        <v>0</v>
      </c>
    </row>
    <row r="16823" spans="1:18" x14ac:dyDescent="0.3">
      <c r="A16823" t="s">
        <v>1111</v>
      </c>
      <c r="B16823" s="1">
        <v>38489</v>
      </c>
      <c r="C16823" t="s">
        <v>1112</v>
      </c>
      <c r="D16823" t="s">
        <v>1182</v>
      </c>
      <c r="E16823" t="s">
        <v>1183</v>
      </c>
      <c r="G16823" s="6" t="s">
        <v>29</v>
      </c>
      <c r="H16823" t="s">
        <v>28</v>
      </c>
      <c r="I16823" t="s">
        <v>26</v>
      </c>
      <c r="J16823" t="s">
        <v>27</v>
      </c>
      <c r="K16823">
        <v>50</v>
      </c>
      <c r="L16823">
        <v>38.5</v>
      </c>
      <c r="M16823" t="s">
        <v>1115</v>
      </c>
      <c r="N16823">
        <v>38.5</v>
      </c>
      <c r="P16823" cm="1">
        <f t="array" ref="P16823">IF(Q16823&gt;0,INDEX(Q16823:Q38547,MATCH(TRUE,INDEX(Q16823:Q38547="",,),0)-1),"")</f>
        <v>3</v>
      </c>
      <c r="Q16823">
        <v>3</v>
      </c>
      <c r="R16823">
        <f t="shared" si="450"/>
        <v>0</v>
      </c>
    </row>
    <row r="16824" spans="1:18" x14ac:dyDescent="0.3">
      <c r="P16824" t="str" cm="1">
        <f t="array" ref="P16824">IF(Q16824&gt;0,INDEX(Q16824:Q38548,MATCH(TRUE,INDEX(Q16824:Q38548="",,),0)-1),"")</f>
        <v/>
      </c>
      <c r="R16824" t="str">
        <f t="shared" si="450"/>
        <v/>
      </c>
    </row>
    <row r="16825" spans="1:18" x14ac:dyDescent="0.3">
      <c r="A16825" t="s">
        <v>1111</v>
      </c>
      <c r="B16825" s="1">
        <v>38489</v>
      </c>
      <c r="C16825" t="s">
        <v>1112</v>
      </c>
      <c r="D16825" t="s">
        <v>1184</v>
      </c>
      <c r="E16825" t="s">
        <v>1185</v>
      </c>
      <c r="G16825" t="s">
        <v>19</v>
      </c>
      <c r="H16825" t="s">
        <v>194</v>
      </c>
      <c r="I16825" t="s">
        <v>21</v>
      </c>
      <c r="J16825" t="s">
        <v>22</v>
      </c>
      <c r="K16825">
        <v>14.4</v>
      </c>
      <c r="L16825">
        <v>733</v>
      </c>
      <c r="M16825" t="s">
        <v>1130</v>
      </c>
      <c r="N16825">
        <v>1200</v>
      </c>
      <c r="O16825" t="s">
        <v>24</v>
      </c>
      <c r="P16825" cm="1">
        <f t="array" ref="P16825">IF(Q16825&gt;0,INDEX(Q16825:Q38549,MATCH(TRUE,INDEX(Q16825:Q38549="",,),0)-1),"")</f>
        <v>8</v>
      </c>
      <c r="Q16825">
        <f>INT((ROW()-16825)/10)+1</f>
        <v>1</v>
      </c>
      <c r="R16825">
        <f t="shared" si="450"/>
        <v>0</v>
      </c>
    </row>
    <row r="16826" spans="1:18" x14ac:dyDescent="0.3">
      <c r="A16826" t="s">
        <v>1111</v>
      </c>
      <c r="B16826" s="1">
        <v>38489</v>
      </c>
      <c r="C16826" t="s">
        <v>1112</v>
      </c>
      <c r="D16826" t="s">
        <v>1184</v>
      </c>
      <c r="E16826" t="s">
        <v>1185</v>
      </c>
      <c r="G16826" t="s">
        <v>19</v>
      </c>
      <c r="H16826" t="s">
        <v>63</v>
      </c>
      <c r="I16826" t="s">
        <v>26</v>
      </c>
      <c r="J16826" t="s">
        <v>27</v>
      </c>
      <c r="K16826">
        <v>1088</v>
      </c>
      <c r="L16826">
        <v>13.35</v>
      </c>
      <c r="M16826" t="s">
        <v>1130</v>
      </c>
      <c r="N16826">
        <v>40</v>
      </c>
      <c r="O16826" t="s">
        <v>24</v>
      </c>
      <c r="P16826" cm="1">
        <f t="array" ref="P16826">IF(Q16826&gt;0,INDEX(Q16826:Q38550,MATCH(TRUE,INDEX(Q16826:Q38550="",,),0)-1),"")</f>
        <v>8</v>
      </c>
      <c r="Q16826">
        <f t="shared" ref="Q16826:Q16889" si="451">INT((ROW()-16825)/10)+1</f>
        <v>1</v>
      </c>
      <c r="R16826">
        <f t="shared" si="450"/>
        <v>0</v>
      </c>
    </row>
    <row r="16827" spans="1:18" x14ac:dyDescent="0.3">
      <c r="A16827" t="s">
        <v>1111</v>
      </c>
      <c r="B16827" s="1">
        <v>38489</v>
      </c>
      <c r="C16827" t="s">
        <v>1112</v>
      </c>
      <c r="D16827" t="s">
        <v>1184</v>
      </c>
      <c r="E16827" t="s">
        <v>1185</v>
      </c>
      <c r="G16827" t="s">
        <v>19</v>
      </c>
      <c r="H16827" t="s">
        <v>70</v>
      </c>
      <c r="I16827" t="s">
        <v>26</v>
      </c>
      <c r="J16827" t="s">
        <v>27</v>
      </c>
      <c r="K16827">
        <v>1698</v>
      </c>
      <c r="L16827">
        <v>12.75</v>
      </c>
      <c r="M16827" t="s">
        <v>1130</v>
      </c>
      <c r="N16827">
        <v>40</v>
      </c>
      <c r="O16827" t="s">
        <v>24</v>
      </c>
      <c r="P16827" cm="1">
        <f t="array" ref="P16827">IF(Q16827&gt;0,INDEX(Q16827:Q38551,MATCH(TRUE,INDEX(Q16827:Q38551="",,),0)-1),"")</f>
        <v>8</v>
      </c>
      <c r="Q16827">
        <f t="shared" si="451"/>
        <v>1</v>
      </c>
      <c r="R16827">
        <f t="shared" si="450"/>
        <v>0</v>
      </c>
    </row>
    <row r="16828" spans="1:18" x14ac:dyDescent="0.3">
      <c r="A16828" t="s">
        <v>1111</v>
      </c>
      <c r="B16828" s="1">
        <v>38489</v>
      </c>
      <c r="C16828" t="s">
        <v>1112</v>
      </c>
      <c r="D16828" t="s">
        <v>1184</v>
      </c>
      <c r="E16828" t="s">
        <v>1185</v>
      </c>
      <c r="G16828" t="s">
        <v>19</v>
      </c>
      <c r="H16828" t="s">
        <v>64</v>
      </c>
      <c r="I16828" t="s">
        <v>26</v>
      </c>
      <c r="J16828" t="s">
        <v>27</v>
      </c>
      <c r="K16828">
        <v>912</v>
      </c>
      <c r="L16828">
        <v>11.45</v>
      </c>
      <c r="M16828" t="s">
        <v>1130</v>
      </c>
      <c r="N16828">
        <v>40</v>
      </c>
      <c r="O16828" t="s">
        <v>24</v>
      </c>
      <c r="P16828" cm="1">
        <f t="array" ref="P16828">IF(Q16828&gt;0,INDEX(Q16828:Q38552,MATCH(TRUE,INDEX(Q16828:Q38552="",,),0)-1),"")</f>
        <v>8</v>
      </c>
      <c r="Q16828">
        <f t="shared" si="451"/>
        <v>1</v>
      </c>
      <c r="R16828">
        <f t="shared" si="450"/>
        <v>0</v>
      </c>
    </row>
    <row r="16829" spans="1:18" x14ac:dyDescent="0.3">
      <c r="A16829" t="s">
        <v>1111</v>
      </c>
      <c r="B16829" s="1">
        <v>38489</v>
      </c>
      <c r="C16829" t="s">
        <v>1112</v>
      </c>
      <c r="D16829" t="s">
        <v>1184</v>
      </c>
      <c r="E16829" t="s">
        <v>1185</v>
      </c>
      <c r="G16829" s="6" t="s">
        <v>29</v>
      </c>
      <c r="H16829" t="s">
        <v>30</v>
      </c>
      <c r="I16829" t="s">
        <v>21</v>
      </c>
      <c r="J16829" t="s">
        <v>22</v>
      </c>
      <c r="K16829">
        <v>6.8</v>
      </c>
      <c r="L16829">
        <v>148</v>
      </c>
      <c r="M16829" t="s">
        <v>1130</v>
      </c>
      <c r="N16829">
        <v>148</v>
      </c>
      <c r="O16829" t="s">
        <v>24</v>
      </c>
      <c r="P16829" cm="1">
        <f t="array" ref="P16829">IF(Q16829&gt;0,INDEX(Q16829:Q38553,MATCH(TRUE,INDEX(Q16829:Q38553="",,),0)-1),"")</f>
        <v>8</v>
      </c>
      <c r="Q16829">
        <f t="shared" si="451"/>
        <v>1</v>
      </c>
      <c r="R16829">
        <f t="shared" si="450"/>
        <v>0</v>
      </c>
    </row>
    <row r="16830" spans="1:18" x14ac:dyDescent="0.3">
      <c r="A16830" t="s">
        <v>1111</v>
      </c>
      <c r="B16830" s="1">
        <v>38489</v>
      </c>
      <c r="C16830" t="s">
        <v>1112</v>
      </c>
      <c r="D16830" t="s">
        <v>1184</v>
      </c>
      <c r="E16830" t="s">
        <v>1185</v>
      </c>
      <c r="G16830" s="6" t="s">
        <v>29</v>
      </c>
      <c r="H16830" t="s">
        <v>206</v>
      </c>
      <c r="I16830" t="s">
        <v>21</v>
      </c>
      <c r="J16830" t="s">
        <v>22</v>
      </c>
      <c r="K16830">
        <v>9.5</v>
      </c>
      <c r="L16830">
        <v>93</v>
      </c>
      <c r="M16830" t="s">
        <v>1130</v>
      </c>
      <c r="N16830">
        <v>93</v>
      </c>
      <c r="O16830" t="s">
        <v>24</v>
      </c>
      <c r="P16830" cm="1">
        <f t="array" ref="P16830">IF(Q16830&gt;0,INDEX(Q16830:Q38554,MATCH(TRUE,INDEX(Q16830:Q38554="",,),0)-1),"")</f>
        <v>8</v>
      </c>
      <c r="Q16830">
        <f t="shared" si="451"/>
        <v>1</v>
      </c>
      <c r="R16830">
        <f t="shared" si="450"/>
        <v>0</v>
      </c>
    </row>
    <row r="16831" spans="1:18" x14ac:dyDescent="0.3">
      <c r="A16831" t="s">
        <v>1111</v>
      </c>
      <c r="B16831" s="1">
        <v>38489</v>
      </c>
      <c r="C16831" t="s">
        <v>1112</v>
      </c>
      <c r="D16831" t="s">
        <v>1184</v>
      </c>
      <c r="E16831" t="s">
        <v>1185</v>
      </c>
      <c r="G16831" s="6" t="s">
        <v>29</v>
      </c>
      <c r="H16831" t="s">
        <v>99</v>
      </c>
      <c r="I16831" t="s">
        <v>21</v>
      </c>
      <c r="J16831" t="s">
        <v>22</v>
      </c>
      <c r="K16831">
        <v>2.2000000000000002</v>
      </c>
      <c r="L16831">
        <v>105</v>
      </c>
      <c r="M16831" t="s">
        <v>1130</v>
      </c>
      <c r="N16831">
        <v>105</v>
      </c>
      <c r="O16831" t="s">
        <v>24</v>
      </c>
      <c r="P16831" cm="1">
        <f t="array" ref="P16831">IF(Q16831&gt;0,INDEX(Q16831:Q38555,MATCH(TRUE,INDEX(Q16831:Q38555="",,),0)-1),"")</f>
        <v>8</v>
      </c>
      <c r="Q16831">
        <f t="shared" si="451"/>
        <v>1</v>
      </c>
      <c r="R16831">
        <f t="shared" si="450"/>
        <v>0</v>
      </c>
    </row>
    <row r="16832" spans="1:18" x14ac:dyDescent="0.3">
      <c r="A16832" t="s">
        <v>1111</v>
      </c>
      <c r="B16832" s="1">
        <v>38489</v>
      </c>
      <c r="C16832" t="s">
        <v>1112</v>
      </c>
      <c r="D16832" t="s">
        <v>1184</v>
      </c>
      <c r="E16832" t="s">
        <v>1185</v>
      </c>
      <c r="G16832" s="6" t="s">
        <v>29</v>
      </c>
      <c r="H16832" t="s">
        <v>64</v>
      </c>
      <c r="I16832" t="s">
        <v>21</v>
      </c>
      <c r="J16832" t="s">
        <v>22</v>
      </c>
      <c r="K16832">
        <v>3.7</v>
      </c>
      <c r="L16832">
        <v>83</v>
      </c>
      <c r="M16832" t="s">
        <v>1130</v>
      </c>
      <c r="N16832">
        <v>83</v>
      </c>
      <c r="O16832" t="s">
        <v>24</v>
      </c>
      <c r="P16832" cm="1">
        <f t="array" ref="P16832">IF(Q16832&gt;0,INDEX(Q16832:Q38556,MATCH(TRUE,INDEX(Q16832:Q38556="",,),0)-1),"")</f>
        <v>8</v>
      </c>
      <c r="Q16832">
        <f t="shared" si="451"/>
        <v>1</v>
      </c>
      <c r="R16832">
        <f t="shared" si="450"/>
        <v>0</v>
      </c>
    </row>
    <row r="16833" spans="1:18" x14ac:dyDescent="0.3">
      <c r="A16833" t="s">
        <v>1111</v>
      </c>
      <c r="B16833" s="1">
        <v>38489</v>
      </c>
      <c r="C16833" t="s">
        <v>1112</v>
      </c>
      <c r="D16833" t="s">
        <v>1184</v>
      </c>
      <c r="E16833" t="s">
        <v>1185</v>
      </c>
      <c r="G16833" s="6" t="s">
        <v>29</v>
      </c>
      <c r="H16833" t="s">
        <v>99</v>
      </c>
      <c r="I16833" t="s">
        <v>26</v>
      </c>
      <c r="J16833" t="s">
        <v>27</v>
      </c>
      <c r="K16833">
        <v>272</v>
      </c>
      <c r="L16833">
        <v>8.6999999999999993</v>
      </c>
      <c r="M16833" t="s">
        <v>1130</v>
      </c>
      <c r="N16833">
        <v>8.6999999999999993</v>
      </c>
      <c r="O16833" t="s">
        <v>24</v>
      </c>
      <c r="P16833" cm="1">
        <f t="array" ref="P16833">IF(Q16833&gt;0,INDEX(Q16833:Q38557,MATCH(TRUE,INDEX(Q16833:Q38557="",,),0)-1),"")</f>
        <v>8</v>
      </c>
      <c r="Q16833">
        <f t="shared" si="451"/>
        <v>1</v>
      </c>
      <c r="R16833">
        <f t="shared" si="450"/>
        <v>0</v>
      </c>
    </row>
    <row r="16834" spans="1:18" x14ac:dyDescent="0.3">
      <c r="A16834" t="s">
        <v>1111</v>
      </c>
      <c r="B16834" s="1">
        <v>38489</v>
      </c>
      <c r="C16834" t="s">
        <v>1112</v>
      </c>
      <c r="D16834" t="s">
        <v>1184</v>
      </c>
      <c r="E16834" t="s">
        <v>1185</v>
      </c>
      <c r="G16834" s="6" t="s">
        <v>29</v>
      </c>
      <c r="H16834" t="s">
        <v>394</v>
      </c>
      <c r="I16834" t="s">
        <v>26</v>
      </c>
      <c r="J16834" t="s">
        <v>27</v>
      </c>
      <c r="K16834">
        <v>451</v>
      </c>
      <c r="L16834">
        <v>5.05</v>
      </c>
      <c r="M16834" t="s">
        <v>1130</v>
      </c>
      <c r="N16834">
        <v>5.05</v>
      </c>
      <c r="O16834" t="s">
        <v>24</v>
      </c>
      <c r="P16834" cm="1">
        <f t="array" ref="P16834">IF(Q16834&gt;0,INDEX(Q16834:Q38558,MATCH(TRUE,INDEX(Q16834:Q38558="",,),0)-1),"")</f>
        <v>8</v>
      </c>
      <c r="Q16834">
        <f t="shared" si="451"/>
        <v>1</v>
      </c>
      <c r="R16834">
        <f t="shared" si="450"/>
        <v>0</v>
      </c>
    </row>
    <row r="16835" spans="1:18" x14ac:dyDescent="0.3">
      <c r="A16835" t="s">
        <v>1111</v>
      </c>
      <c r="B16835" s="1">
        <v>38489</v>
      </c>
      <c r="C16835" t="s">
        <v>1112</v>
      </c>
      <c r="D16835" t="s">
        <v>1184</v>
      </c>
      <c r="E16835" t="s">
        <v>1185</v>
      </c>
      <c r="G16835" t="s">
        <v>19</v>
      </c>
      <c r="H16835" t="s">
        <v>194</v>
      </c>
      <c r="I16835" t="s">
        <v>21</v>
      </c>
      <c r="J16835" t="s">
        <v>22</v>
      </c>
      <c r="K16835">
        <v>14.4</v>
      </c>
      <c r="L16835">
        <v>733</v>
      </c>
      <c r="M16835" t="s">
        <v>1115</v>
      </c>
      <c r="N16835">
        <v>901</v>
      </c>
      <c r="P16835" cm="1">
        <f t="array" ref="P16835">IF(Q16835&gt;0,INDEX(Q16835:Q38559,MATCH(TRUE,INDEX(Q16835:Q38559="",,),0)-1),"")</f>
        <v>8</v>
      </c>
      <c r="Q16835">
        <f t="shared" si="451"/>
        <v>2</v>
      </c>
      <c r="R16835">
        <f t="shared" si="450"/>
        <v>0</v>
      </c>
    </row>
    <row r="16836" spans="1:18" x14ac:dyDescent="0.3">
      <c r="A16836" t="s">
        <v>1111</v>
      </c>
      <c r="B16836" s="1">
        <v>38489</v>
      </c>
      <c r="C16836" t="s">
        <v>1112</v>
      </c>
      <c r="D16836" t="s">
        <v>1184</v>
      </c>
      <c r="E16836" t="s">
        <v>1185</v>
      </c>
      <c r="G16836" t="s">
        <v>19</v>
      </c>
      <c r="H16836" t="s">
        <v>63</v>
      </c>
      <c r="I16836" t="s">
        <v>26</v>
      </c>
      <c r="J16836" t="s">
        <v>27</v>
      </c>
      <c r="K16836">
        <v>1088</v>
      </c>
      <c r="L16836">
        <v>13.35</v>
      </c>
      <c r="M16836" t="s">
        <v>1115</v>
      </c>
      <c r="N16836">
        <v>44</v>
      </c>
      <c r="P16836" cm="1">
        <f t="array" ref="P16836">IF(Q16836&gt;0,INDEX(Q16836:Q38560,MATCH(TRUE,INDEX(Q16836:Q38560="",,),0)-1),"")</f>
        <v>8</v>
      </c>
      <c r="Q16836">
        <f t="shared" si="451"/>
        <v>2</v>
      </c>
      <c r="R16836">
        <f t="shared" si="450"/>
        <v>0</v>
      </c>
    </row>
    <row r="16837" spans="1:18" x14ac:dyDescent="0.3">
      <c r="A16837" t="s">
        <v>1111</v>
      </c>
      <c r="B16837" s="1">
        <v>38489</v>
      </c>
      <c r="C16837" t="s">
        <v>1112</v>
      </c>
      <c r="D16837" t="s">
        <v>1184</v>
      </c>
      <c r="E16837" t="s">
        <v>1185</v>
      </c>
      <c r="G16837" t="s">
        <v>19</v>
      </c>
      <c r="H16837" t="s">
        <v>70</v>
      </c>
      <c r="I16837" t="s">
        <v>26</v>
      </c>
      <c r="J16837" t="s">
        <v>27</v>
      </c>
      <c r="K16837">
        <v>1698</v>
      </c>
      <c r="L16837">
        <v>12.75</v>
      </c>
      <c r="M16837" t="s">
        <v>1115</v>
      </c>
      <c r="N16837">
        <v>34.33</v>
      </c>
      <c r="P16837" cm="1">
        <f t="array" ref="P16837">IF(Q16837&gt;0,INDEX(Q16837:Q38561,MATCH(TRUE,INDEX(Q16837:Q38561="",,),0)-1),"")</f>
        <v>8</v>
      </c>
      <c r="Q16837">
        <f t="shared" si="451"/>
        <v>2</v>
      </c>
      <c r="R16837">
        <f t="shared" si="450"/>
        <v>0</v>
      </c>
    </row>
    <row r="16838" spans="1:18" x14ac:dyDescent="0.3">
      <c r="A16838" t="s">
        <v>1111</v>
      </c>
      <c r="B16838" s="1">
        <v>38489</v>
      </c>
      <c r="C16838" t="s">
        <v>1112</v>
      </c>
      <c r="D16838" t="s">
        <v>1184</v>
      </c>
      <c r="E16838" t="s">
        <v>1185</v>
      </c>
      <c r="G16838" t="s">
        <v>19</v>
      </c>
      <c r="H16838" t="s">
        <v>64</v>
      </c>
      <c r="I16838" t="s">
        <v>26</v>
      </c>
      <c r="J16838" t="s">
        <v>27</v>
      </c>
      <c r="K16838">
        <v>912</v>
      </c>
      <c r="L16838">
        <v>11.45</v>
      </c>
      <c r="M16838" t="s">
        <v>1115</v>
      </c>
      <c r="N16838">
        <v>36.1</v>
      </c>
      <c r="P16838" cm="1">
        <f t="array" ref="P16838">IF(Q16838&gt;0,INDEX(Q16838:Q38562,MATCH(TRUE,INDEX(Q16838:Q38562="",,),0)-1),"")</f>
        <v>8</v>
      </c>
      <c r="Q16838">
        <f t="shared" si="451"/>
        <v>2</v>
      </c>
      <c r="R16838">
        <f t="shared" si="450"/>
        <v>0</v>
      </c>
    </row>
    <row r="16839" spans="1:18" x14ac:dyDescent="0.3">
      <c r="A16839" t="s">
        <v>1111</v>
      </c>
      <c r="B16839" s="1">
        <v>38489</v>
      </c>
      <c r="C16839" t="s">
        <v>1112</v>
      </c>
      <c r="D16839" t="s">
        <v>1184</v>
      </c>
      <c r="E16839" t="s">
        <v>1185</v>
      </c>
      <c r="G16839" s="6" t="s">
        <v>29</v>
      </c>
      <c r="H16839" t="s">
        <v>30</v>
      </c>
      <c r="I16839" t="s">
        <v>21</v>
      </c>
      <c r="J16839" t="s">
        <v>22</v>
      </c>
      <c r="K16839">
        <v>6.8</v>
      </c>
      <c r="L16839">
        <v>148</v>
      </c>
      <c r="M16839" t="s">
        <v>1115</v>
      </c>
      <c r="N16839">
        <v>148</v>
      </c>
      <c r="P16839" cm="1">
        <f t="array" ref="P16839">IF(Q16839&gt;0,INDEX(Q16839:Q38563,MATCH(TRUE,INDEX(Q16839:Q38563="",,),0)-1),"")</f>
        <v>8</v>
      </c>
      <c r="Q16839">
        <f t="shared" si="451"/>
        <v>2</v>
      </c>
      <c r="R16839">
        <f t="shared" si="450"/>
        <v>0</v>
      </c>
    </row>
    <row r="16840" spans="1:18" x14ac:dyDescent="0.3">
      <c r="A16840" t="s">
        <v>1111</v>
      </c>
      <c r="B16840" s="1">
        <v>38489</v>
      </c>
      <c r="C16840" t="s">
        <v>1112</v>
      </c>
      <c r="D16840" t="s">
        <v>1184</v>
      </c>
      <c r="E16840" t="s">
        <v>1185</v>
      </c>
      <c r="G16840" s="6" t="s">
        <v>29</v>
      </c>
      <c r="H16840" t="s">
        <v>206</v>
      </c>
      <c r="I16840" t="s">
        <v>21</v>
      </c>
      <c r="J16840" t="s">
        <v>22</v>
      </c>
      <c r="K16840">
        <v>9.5</v>
      </c>
      <c r="L16840">
        <v>93</v>
      </c>
      <c r="M16840" t="s">
        <v>1115</v>
      </c>
      <c r="N16840">
        <v>93</v>
      </c>
      <c r="P16840" cm="1">
        <f t="array" ref="P16840">IF(Q16840&gt;0,INDEX(Q16840:Q38564,MATCH(TRUE,INDEX(Q16840:Q38564="",,),0)-1),"")</f>
        <v>8</v>
      </c>
      <c r="Q16840">
        <f t="shared" si="451"/>
        <v>2</v>
      </c>
      <c r="R16840">
        <f t="shared" si="450"/>
        <v>0</v>
      </c>
    </row>
    <row r="16841" spans="1:18" x14ac:dyDescent="0.3">
      <c r="A16841" t="s">
        <v>1111</v>
      </c>
      <c r="B16841" s="1">
        <v>38489</v>
      </c>
      <c r="C16841" t="s">
        <v>1112</v>
      </c>
      <c r="D16841" t="s">
        <v>1184</v>
      </c>
      <c r="E16841" t="s">
        <v>1185</v>
      </c>
      <c r="G16841" s="6" t="s">
        <v>29</v>
      </c>
      <c r="H16841" t="s">
        <v>99</v>
      </c>
      <c r="I16841" t="s">
        <v>21</v>
      </c>
      <c r="J16841" t="s">
        <v>22</v>
      </c>
      <c r="K16841">
        <v>2.2000000000000002</v>
      </c>
      <c r="L16841">
        <v>105</v>
      </c>
      <c r="M16841" t="s">
        <v>1115</v>
      </c>
      <c r="N16841">
        <v>105</v>
      </c>
      <c r="P16841" cm="1">
        <f t="array" ref="P16841">IF(Q16841&gt;0,INDEX(Q16841:Q38565,MATCH(TRUE,INDEX(Q16841:Q38565="",,),0)-1),"")</f>
        <v>8</v>
      </c>
      <c r="Q16841">
        <f t="shared" si="451"/>
        <v>2</v>
      </c>
      <c r="R16841">
        <f t="shared" si="450"/>
        <v>0</v>
      </c>
    </row>
    <row r="16842" spans="1:18" x14ac:dyDescent="0.3">
      <c r="A16842" t="s">
        <v>1111</v>
      </c>
      <c r="B16842" s="1">
        <v>38489</v>
      </c>
      <c r="C16842" t="s">
        <v>1112</v>
      </c>
      <c r="D16842" t="s">
        <v>1184</v>
      </c>
      <c r="E16842" t="s">
        <v>1185</v>
      </c>
      <c r="G16842" s="6" t="s">
        <v>29</v>
      </c>
      <c r="H16842" t="s">
        <v>64</v>
      </c>
      <c r="I16842" t="s">
        <v>21</v>
      </c>
      <c r="J16842" t="s">
        <v>22</v>
      </c>
      <c r="K16842">
        <v>3.7</v>
      </c>
      <c r="L16842">
        <v>83</v>
      </c>
      <c r="M16842" t="s">
        <v>1115</v>
      </c>
      <c r="N16842">
        <v>83</v>
      </c>
      <c r="P16842" cm="1">
        <f t="array" ref="P16842">IF(Q16842&gt;0,INDEX(Q16842:Q38566,MATCH(TRUE,INDEX(Q16842:Q38566="",,),0)-1),"")</f>
        <v>8</v>
      </c>
      <c r="Q16842">
        <f t="shared" si="451"/>
        <v>2</v>
      </c>
      <c r="R16842">
        <f t="shared" si="450"/>
        <v>0</v>
      </c>
    </row>
    <row r="16843" spans="1:18" x14ac:dyDescent="0.3">
      <c r="A16843" t="s">
        <v>1111</v>
      </c>
      <c r="B16843" s="1">
        <v>38489</v>
      </c>
      <c r="C16843" t="s">
        <v>1112</v>
      </c>
      <c r="D16843" t="s">
        <v>1184</v>
      </c>
      <c r="E16843" t="s">
        <v>1185</v>
      </c>
      <c r="G16843" s="6" t="s">
        <v>29</v>
      </c>
      <c r="H16843" t="s">
        <v>99</v>
      </c>
      <c r="I16843" t="s">
        <v>26</v>
      </c>
      <c r="J16843" t="s">
        <v>27</v>
      </c>
      <c r="K16843">
        <v>272</v>
      </c>
      <c r="L16843">
        <v>8.6999999999999993</v>
      </c>
      <c r="M16843" t="s">
        <v>1115</v>
      </c>
      <c r="N16843">
        <v>8.6999999999999993</v>
      </c>
      <c r="P16843" cm="1">
        <f t="array" ref="P16843">IF(Q16843&gt;0,INDEX(Q16843:Q38567,MATCH(TRUE,INDEX(Q16843:Q38567="",,),0)-1),"")</f>
        <v>8</v>
      </c>
      <c r="Q16843">
        <f t="shared" si="451"/>
        <v>2</v>
      </c>
      <c r="R16843">
        <f t="shared" si="450"/>
        <v>0</v>
      </c>
    </row>
    <row r="16844" spans="1:18" x14ac:dyDescent="0.3">
      <c r="A16844" t="s">
        <v>1111</v>
      </c>
      <c r="B16844" s="1">
        <v>38489</v>
      </c>
      <c r="C16844" t="s">
        <v>1112</v>
      </c>
      <c r="D16844" t="s">
        <v>1184</v>
      </c>
      <c r="E16844" t="s">
        <v>1185</v>
      </c>
      <c r="G16844" s="6" t="s">
        <v>29</v>
      </c>
      <c r="H16844" t="s">
        <v>394</v>
      </c>
      <c r="I16844" t="s">
        <v>26</v>
      </c>
      <c r="J16844" t="s">
        <v>27</v>
      </c>
      <c r="K16844">
        <v>451</v>
      </c>
      <c r="L16844">
        <v>5.05</v>
      </c>
      <c r="M16844" t="s">
        <v>1115</v>
      </c>
      <c r="N16844">
        <v>5.05</v>
      </c>
      <c r="P16844" cm="1">
        <f t="array" ref="P16844">IF(Q16844&gt;0,INDEX(Q16844:Q38568,MATCH(TRUE,INDEX(Q16844:Q38568="",,),0)-1),"")</f>
        <v>8</v>
      </c>
      <c r="Q16844">
        <f t="shared" si="451"/>
        <v>2</v>
      </c>
      <c r="R16844">
        <f t="shared" si="450"/>
        <v>0</v>
      </c>
    </row>
    <row r="16845" spans="1:18" x14ac:dyDescent="0.3">
      <c r="A16845" t="s">
        <v>1111</v>
      </c>
      <c r="B16845" s="1">
        <v>38489</v>
      </c>
      <c r="C16845" t="s">
        <v>1112</v>
      </c>
      <c r="D16845" t="s">
        <v>1184</v>
      </c>
      <c r="E16845" t="s">
        <v>1185</v>
      </c>
      <c r="G16845" t="s">
        <v>19</v>
      </c>
      <c r="H16845" t="s">
        <v>194</v>
      </c>
      <c r="I16845" t="s">
        <v>21</v>
      </c>
      <c r="J16845" t="s">
        <v>22</v>
      </c>
      <c r="K16845">
        <v>14.4</v>
      </c>
      <c r="L16845">
        <v>733</v>
      </c>
      <c r="M16845" t="s">
        <v>1170</v>
      </c>
      <c r="N16845">
        <v>745</v>
      </c>
      <c r="P16845" cm="1">
        <f t="array" ref="P16845">IF(Q16845&gt;0,INDEX(Q16845:Q38569,MATCH(TRUE,INDEX(Q16845:Q38569="",,),0)-1),"")</f>
        <v>8</v>
      </c>
      <c r="Q16845">
        <f t="shared" si="451"/>
        <v>3</v>
      </c>
      <c r="R16845">
        <f t="shared" si="450"/>
        <v>0</v>
      </c>
    </row>
    <row r="16846" spans="1:18" x14ac:dyDescent="0.3">
      <c r="A16846" t="s">
        <v>1111</v>
      </c>
      <c r="B16846" s="1">
        <v>38489</v>
      </c>
      <c r="C16846" t="s">
        <v>1112</v>
      </c>
      <c r="D16846" t="s">
        <v>1184</v>
      </c>
      <c r="E16846" t="s">
        <v>1185</v>
      </c>
      <c r="G16846" t="s">
        <v>19</v>
      </c>
      <c r="H16846" t="s">
        <v>63</v>
      </c>
      <c r="I16846" t="s">
        <v>26</v>
      </c>
      <c r="J16846" t="s">
        <v>27</v>
      </c>
      <c r="K16846">
        <v>1088</v>
      </c>
      <c r="L16846">
        <v>13.35</v>
      </c>
      <c r="M16846" t="s">
        <v>1170</v>
      </c>
      <c r="N16846">
        <v>42</v>
      </c>
      <c r="P16846" cm="1">
        <f t="array" ref="P16846">IF(Q16846&gt;0,INDEX(Q16846:Q38570,MATCH(TRUE,INDEX(Q16846:Q38570="",,),0)-1),"")</f>
        <v>8</v>
      </c>
      <c r="Q16846">
        <f t="shared" si="451"/>
        <v>3</v>
      </c>
      <c r="R16846">
        <f t="shared" si="450"/>
        <v>0</v>
      </c>
    </row>
    <row r="16847" spans="1:18" x14ac:dyDescent="0.3">
      <c r="A16847" t="s">
        <v>1111</v>
      </c>
      <c r="B16847" s="1">
        <v>38489</v>
      </c>
      <c r="C16847" t="s">
        <v>1112</v>
      </c>
      <c r="D16847" t="s">
        <v>1184</v>
      </c>
      <c r="E16847" t="s">
        <v>1185</v>
      </c>
      <c r="G16847" t="s">
        <v>19</v>
      </c>
      <c r="H16847" t="s">
        <v>70</v>
      </c>
      <c r="I16847" t="s">
        <v>26</v>
      </c>
      <c r="J16847" t="s">
        <v>27</v>
      </c>
      <c r="K16847">
        <v>1698</v>
      </c>
      <c r="L16847">
        <v>12.75</v>
      </c>
      <c r="M16847" t="s">
        <v>1170</v>
      </c>
      <c r="N16847">
        <v>38</v>
      </c>
      <c r="P16847" cm="1">
        <f t="array" ref="P16847">IF(Q16847&gt;0,INDEX(Q16847:Q38571,MATCH(TRUE,INDEX(Q16847:Q38571="",,),0)-1),"")</f>
        <v>8</v>
      </c>
      <c r="Q16847">
        <f t="shared" si="451"/>
        <v>3</v>
      </c>
      <c r="R16847">
        <f t="shared" si="450"/>
        <v>0</v>
      </c>
    </row>
    <row r="16848" spans="1:18" x14ac:dyDescent="0.3">
      <c r="A16848" t="s">
        <v>1111</v>
      </c>
      <c r="B16848" s="1">
        <v>38489</v>
      </c>
      <c r="C16848" t="s">
        <v>1112</v>
      </c>
      <c r="D16848" t="s">
        <v>1184</v>
      </c>
      <c r="E16848" t="s">
        <v>1185</v>
      </c>
      <c r="G16848" t="s">
        <v>19</v>
      </c>
      <c r="H16848" t="s">
        <v>64</v>
      </c>
      <c r="I16848" t="s">
        <v>26</v>
      </c>
      <c r="J16848" t="s">
        <v>27</v>
      </c>
      <c r="K16848">
        <v>912</v>
      </c>
      <c r="L16848">
        <v>11.45</v>
      </c>
      <c r="M16848" t="s">
        <v>1170</v>
      </c>
      <c r="N16848">
        <v>31</v>
      </c>
      <c r="P16848" cm="1">
        <f t="array" ref="P16848">IF(Q16848&gt;0,INDEX(Q16848:Q38572,MATCH(TRUE,INDEX(Q16848:Q38572="",,),0)-1),"")</f>
        <v>8</v>
      </c>
      <c r="Q16848">
        <f t="shared" si="451"/>
        <v>3</v>
      </c>
      <c r="R16848">
        <f t="shared" si="450"/>
        <v>0</v>
      </c>
    </row>
    <row r="16849" spans="1:18" x14ac:dyDescent="0.3">
      <c r="A16849" t="s">
        <v>1111</v>
      </c>
      <c r="B16849" s="1">
        <v>38489</v>
      </c>
      <c r="C16849" t="s">
        <v>1112</v>
      </c>
      <c r="D16849" t="s">
        <v>1184</v>
      </c>
      <c r="E16849" t="s">
        <v>1185</v>
      </c>
      <c r="G16849" s="6" t="s">
        <v>29</v>
      </c>
      <c r="H16849" t="s">
        <v>30</v>
      </c>
      <c r="I16849" t="s">
        <v>21</v>
      </c>
      <c r="J16849" t="s">
        <v>22</v>
      </c>
      <c r="K16849">
        <v>6.8</v>
      </c>
      <c r="L16849">
        <v>148</v>
      </c>
      <c r="M16849" t="s">
        <v>1170</v>
      </c>
      <c r="N16849">
        <v>148</v>
      </c>
      <c r="P16849" cm="1">
        <f t="array" ref="P16849">IF(Q16849&gt;0,INDEX(Q16849:Q38573,MATCH(TRUE,INDEX(Q16849:Q38573="",,),0)-1),"")</f>
        <v>8</v>
      </c>
      <c r="Q16849">
        <f t="shared" si="451"/>
        <v>3</v>
      </c>
      <c r="R16849">
        <f t="shared" si="450"/>
        <v>0</v>
      </c>
    </row>
    <row r="16850" spans="1:18" x14ac:dyDescent="0.3">
      <c r="A16850" t="s">
        <v>1111</v>
      </c>
      <c r="B16850" s="1">
        <v>38489</v>
      </c>
      <c r="C16850" t="s">
        <v>1112</v>
      </c>
      <c r="D16850" t="s">
        <v>1184</v>
      </c>
      <c r="E16850" t="s">
        <v>1185</v>
      </c>
      <c r="G16850" s="6" t="s">
        <v>29</v>
      </c>
      <c r="H16850" t="s">
        <v>206</v>
      </c>
      <c r="I16850" t="s">
        <v>21</v>
      </c>
      <c r="J16850" t="s">
        <v>22</v>
      </c>
      <c r="K16850">
        <v>9.5</v>
      </c>
      <c r="L16850">
        <v>93</v>
      </c>
      <c r="M16850" t="s">
        <v>1170</v>
      </c>
      <c r="N16850">
        <v>93</v>
      </c>
      <c r="P16850" cm="1">
        <f t="array" ref="P16850">IF(Q16850&gt;0,INDEX(Q16850:Q38574,MATCH(TRUE,INDEX(Q16850:Q38574="",,),0)-1),"")</f>
        <v>8</v>
      </c>
      <c r="Q16850">
        <f t="shared" si="451"/>
        <v>3</v>
      </c>
      <c r="R16850">
        <f t="shared" si="450"/>
        <v>0</v>
      </c>
    </row>
    <row r="16851" spans="1:18" x14ac:dyDescent="0.3">
      <c r="A16851" t="s">
        <v>1111</v>
      </c>
      <c r="B16851" s="1">
        <v>38489</v>
      </c>
      <c r="C16851" t="s">
        <v>1112</v>
      </c>
      <c r="D16851" t="s">
        <v>1184</v>
      </c>
      <c r="E16851" t="s">
        <v>1185</v>
      </c>
      <c r="G16851" s="6" t="s">
        <v>29</v>
      </c>
      <c r="H16851" t="s">
        <v>99</v>
      </c>
      <c r="I16851" t="s">
        <v>21</v>
      </c>
      <c r="J16851" t="s">
        <v>22</v>
      </c>
      <c r="K16851">
        <v>2.2000000000000002</v>
      </c>
      <c r="L16851">
        <v>105</v>
      </c>
      <c r="M16851" t="s">
        <v>1170</v>
      </c>
      <c r="N16851">
        <v>105</v>
      </c>
      <c r="P16851" cm="1">
        <f t="array" ref="P16851">IF(Q16851&gt;0,INDEX(Q16851:Q38575,MATCH(TRUE,INDEX(Q16851:Q38575="",,),0)-1),"")</f>
        <v>8</v>
      </c>
      <c r="Q16851">
        <f t="shared" si="451"/>
        <v>3</v>
      </c>
      <c r="R16851">
        <f t="shared" si="450"/>
        <v>0</v>
      </c>
    </row>
    <row r="16852" spans="1:18" x14ac:dyDescent="0.3">
      <c r="A16852" t="s">
        <v>1111</v>
      </c>
      <c r="B16852" s="1">
        <v>38489</v>
      </c>
      <c r="C16852" t="s">
        <v>1112</v>
      </c>
      <c r="D16852" t="s">
        <v>1184</v>
      </c>
      <c r="E16852" t="s">
        <v>1185</v>
      </c>
      <c r="G16852" s="6" t="s">
        <v>29</v>
      </c>
      <c r="H16852" t="s">
        <v>64</v>
      </c>
      <c r="I16852" t="s">
        <v>21</v>
      </c>
      <c r="J16852" t="s">
        <v>22</v>
      </c>
      <c r="K16852">
        <v>3.7</v>
      </c>
      <c r="L16852">
        <v>83</v>
      </c>
      <c r="M16852" t="s">
        <v>1170</v>
      </c>
      <c r="N16852">
        <v>83</v>
      </c>
      <c r="P16852" cm="1">
        <f t="array" ref="P16852">IF(Q16852&gt;0,INDEX(Q16852:Q38576,MATCH(TRUE,INDEX(Q16852:Q38576="",,),0)-1),"")</f>
        <v>8</v>
      </c>
      <c r="Q16852">
        <f t="shared" si="451"/>
        <v>3</v>
      </c>
      <c r="R16852">
        <f t="shared" si="450"/>
        <v>0</v>
      </c>
    </row>
    <row r="16853" spans="1:18" x14ac:dyDescent="0.3">
      <c r="A16853" t="s">
        <v>1111</v>
      </c>
      <c r="B16853" s="1">
        <v>38489</v>
      </c>
      <c r="C16853" t="s">
        <v>1112</v>
      </c>
      <c r="D16853" t="s">
        <v>1184</v>
      </c>
      <c r="E16853" t="s">
        <v>1185</v>
      </c>
      <c r="G16853" s="6" t="s">
        <v>29</v>
      </c>
      <c r="H16853" t="s">
        <v>99</v>
      </c>
      <c r="I16853" t="s">
        <v>26</v>
      </c>
      <c r="J16853" t="s">
        <v>27</v>
      </c>
      <c r="K16853">
        <v>272</v>
      </c>
      <c r="L16853">
        <v>8.6999999999999993</v>
      </c>
      <c r="M16853" t="s">
        <v>1170</v>
      </c>
      <c r="N16853">
        <v>8.6999999999999993</v>
      </c>
      <c r="P16853" cm="1">
        <f t="array" ref="P16853">IF(Q16853&gt;0,INDEX(Q16853:Q38577,MATCH(TRUE,INDEX(Q16853:Q38577="",,),0)-1),"")</f>
        <v>8</v>
      </c>
      <c r="Q16853">
        <f t="shared" si="451"/>
        <v>3</v>
      </c>
      <c r="R16853">
        <f t="shared" si="450"/>
        <v>0</v>
      </c>
    </row>
    <row r="16854" spans="1:18" x14ac:dyDescent="0.3">
      <c r="A16854" t="s">
        <v>1111</v>
      </c>
      <c r="B16854" s="1">
        <v>38489</v>
      </c>
      <c r="C16854" t="s">
        <v>1112</v>
      </c>
      <c r="D16854" t="s">
        <v>1184</v>
      </c>
      <c r="E16854" t="s">
        <v>1185</v>
      </c>
      <c r="G16854" s="6" t="s">
        <v>29</v>
      </c>
      <c r="H16854" t="s">
        <v>394</v>
      </c>
      <c r="I16854" t="s">
        <v>26</v>
      </c>
      <c r="J16854" t="s">
        <v>27</v>
      </c>
      <c r="K16854">
        <v>451</v>
      </c>
      <c r="L16854">
        <v>5.05</v>
      </c>
      <c r="M16854" t="s">
        <v>1170</v>
      </c>
      <c r="N16854">
        <v>5.05</v>
      </c>
      <c r="P16854" cm="1">
        <f t="array" ref="P16854">IF(Q16854&gt;0,INDEX(Q16854:Q38578,MATCH(TRUE,INDEX(Q16854:Q38578="",,),0)-1),"")</f>
        <v>8</v>
      </c>
      <c r="Q16854">
        <f t="shared" si="451"/>
        <v>3</v>
      </c>
      <c r="R16854">
        <f t="shared" si="450"/>
        <v>0</v>
      </c>
    </row>
    <row r="16855" spans="1:18" x14ac:dyDescent="0.3">
      <c r="A16855" t="s">
        <v>1111</v>
      </c>
      <c r="B16855" s="1">
        <v>38489</v>
      </c>
      <c r="C16855" t="s">
        <v>1112</v>
      </c>
      <c r="D16855" t="s">
        <v>1184</v>
      </c>
      <c r="E16855" t="s">
        <v>1185</v>
      </c>
      <c r="G16855" t="s">
        <v>19</v>
      </c>
      <c r="H16855" t="s">
        <v>194</v>
      </c>
      <c r="I16855" t="s">
        <v>21</v>
      </c>
      <c r="J16855" t="s">
        <v>22</v>
      </c>
      <c r="K16855">
        <v>14.4</v>
      </c>
      <c r="L16855">
        <v>733</v>
      </c>
      <c r="M16855" t="s">
        <v>1118</v>
      </c>
      <c r="N16855">
        <v>1100</v>
      </c>
      <c r="P16855" cm="1">
        <f t="array" ref="P16855">IF(Q16855&gt;0,INDEX(Q16855:Q38579,MATCH(TRUE,INDEX(Q16855:Q38579="",,),0)-1),"")</f>
        <v>8</v>
      </c>
      <c r="Q16855">
        <f t="shared" si="451"/>
        <v>4</v>
      </c>
      <c r="R16855">
        <f t="shared" si="450"/>
        <v>0</v>
      </c>
    </row>
    <row r="16856" spans="1:18" x14ac:dyDescent="0.3">
      <c r="A16856" t="s">
        <v>1111</v>
      </c>
      <c r="B16856" s="1">
        <v>38489</v>
      </c>
      <c r="C16856" t="s">
        <v>1112</v>
      </c>
      <c r="D16856" t="s">
        <v>1184</v>
      </c>
      <c r="E16856" t="s">
        <v>1185</v>
      </c>
      <c r="G16856" t="s">
        <v>19</v>
      </c>
      <c r="H16856" t="s">
        <v>63</v>
      </c>
      <c r="I16856" t="s">
        <v>26</v>
      </c>
      <c r="J16856" t="s">
        <v>27</v>
      </c>
      <c r="K16856">
        <v>1088</v>
      </c>
      <c r="L16856">
        <v>13.35</v>
      </c>
      <c r="M16856" t="s">
        <v>1118</v>
      </c>
      <c r="N16856">
        <v>35</v>
      </c>
      <c r="P16856" cm="1">
        <f t="array" ref="P16856">IF(Q16856&gt;0,INDEX(Q16856:Q38580,MATCH(TRUE,INDEX(Q16856:Q38580="",,),0)-1),"")</f>
        <v>8</v>
      </c>
      <c r="Q16856">
        <f t="shared" si="451"/>
        <v>4</v>
      </c>
      <c r="R16856">
        <f t="shared" si="450"/>
        <v>0</v>
      </c>
    </row>
    <row r="16857" spans="1:18" x14ac:dyDescent="0.3">
      <c r="A16857" t="s">
        <v>1111</v>
      </c>
      <c r="B16857" s="1">
        <v>38489</v>
      </c>
      <c r="C16857" t="s">
        <v>1112</v>
      </c>
      <c r="D16857" t="s">
        <v>1184</v>
      </c>
      <c r="E16857" t="s">
        <v>1185</v>
      </c>
      <c r="G16857" t="s">
        <v>19</v>
      </c>
      <c r="H16857" t="s">
        <v>70</v>
      </c>
      <c r="I16857" t="s">
        <v>26</v>
      </c>
      <c r="J16857" t="s">
        <v>27</v>
      </c>
      <c r="K16857">
        <v>1698</v>
      </c>
      <c r="L16857">
        <v>12.75</v>
      </c>
      <c r="M16857" t="s">
        <v>1118</v>
      </c>
      <c r="N16857">
        <v>32</v>
      </c>
      <c r="P16857" cm="1">
        <f t="array" ref="P16857">IF(Q16857&gt;0,INDEX(Q16857:Q38581,MATCH(TRUE,INDEX(Q16857:Q38581="",,),0)-1),"")</f>
        <v>8</v>
      </c>
      <c r="Q16857">
        <f t="shared" si="451"/>
        <v>4</v>
      </c>
      <c r="R16857">
        <f t="shared" si="450"/>
        <v>0</v>
      </c>
    </row>
    <row r="16858" spans="1:18" x14ac:dyDescent="0.3">
      <c r="A16858" t="s">
        <v>1111</v>
      </c>
      <c r="B16858" s="1">
        <v>38489</v>
      </c>
      <c r="C16858" t="s">
        <v>1112</v>
      </c>
      <c r="D16858" t="s">
        <v>1184</v>
      </c>
      <c r="E16858" t="s">
        <v>1185</v>
      </c>
      <c r="G16858" t="s">
        <v>19</v>
      </c>
      <c r="H16858" t="s">
        <v>64</v>
      </c>
      <c r="I16858" t="s">
        <v>26</v>
      </c>
      <c r="J16858" t="s">
        <v>27</v>
      </c>
      <c r="K16858">
        <v>912</v>
      </c>
      <c r="L16858">
        <v>11.45</v>
      </c>
      <c r="M16858" t="s">
        <v>1118</v>
      </c>
      <c r="N16858">
        <v>38</v>
      </c>
      <c r="P16858" cm="1">
        <f t="array" ref="P16858">IF(Q16858&gt;0,INDEX(Q16858:Q38582,MATCH(TRUE,INDEX(Q16858:Q38582="",,),0)-1),"")</f>
        <v>8</v>
      </c>
      <c r="Q16858">
        <f t="shared" si="451"/>
        <v>4</v>
      </c>
      <c r="R16858">
        <f t="shared" si="450"/>
        <v>0</v>
      </c>
    </row>
    <row r="16859" spans="1:18" x14ac:dyDescent="0.3">
      <c r="A16859" t="s">
        <v>1111</v>
      </c>
      <c r="B16859" s="1">
        <v>38489</v>
      </c>
      <c r="C16859" t="s">
        <v>1112</v>
      </c>
      <c r="D16859" t="s">
        <v>1184</v>
      </c>
      <c r="E16859" t="s">
        <v>1185</v>
      </c>
      <c r="G16859" s="6" t="s">
        <v>29</v>
      </c>
      <c r="H16859" t="s">
        <v>30</v>
      </c>
      <c r="I16859" t="s">
        <v>21</v>
      </c>
      <c r="J16859" t="s">
        <v>22</v>
      </c>
      <c r="K16859">
        <v>6.8</v>
      </c>
      <c r="L16859">
        <v>148</v>
      </c>
      <c r="M16859" t="s">
        <v>1118</v>
      </c>
      <c r="N16859">
        <v>148</v>
      </c>
      <c r="P16859" cm="1">
        <f t="array" ref="P16859">IF(Q16859&gt;0,INDEX(Q16859:Q38583,MATCH(TRUE,INDEX(Q16859:Q38583="",,),0)-1),"")</f>
        <v>8</v>
      </c>
      <c r="Q16859">
        <f t="shared" si="451"/>
        <v>4</v>
      </c>
      <c r="R16859">
        <f t="shared" si="450"/>
        <v>0</v>
      </c>
    </row>
    <row r="16860" spans="1:18" x14ac:dyDescent="0.3">
      <c r="A16860" t="s">
        <v>1111</v>
      </c>
      <c r="B16860" s="1">
        <v>38489</v>
      </c>
      <c r="C16860" t="s">
        <v>1112</v>
      </c>
      <c r="D16860" t="s">
        <v>1184</v>
      </c>
      <c r="E16860" t="s">
        <v>1185</v>
      </c>
      <c r="G16860" s="6" t="s">
        <v>29</v>
      </c>
      <c r="H16860" t="s">
        <v>206</v>
      </c>
      <c r="I16860" t="s">
        <v>21</v>
      </c>
      <c r="J16860" t="s">
        <v>22</v>
      </c>
      <c r="K16860">
        <v>9.5</v>
      </c>
      <c r="L16860">
        <v>93</v>
      </c>
      <c r="M16860" t="s">
        <v>1118</v>
      </c>
      <c r="N16860">
        <v>93</v>
      </c>
      <c r="P16860" cm="1">
        <f t="array" ref="P16860">IF(Q16860&gt;0,INDEX(Q16860:Q38584,MATCH(TRUE,INDEX(Q16860:Q38584="",,),0)-1),"")</f>
        <v>8</v>
      </c>
      <c r="Q16860">
        <f t="shared" si="451"/>
        <v>4</v>
      </c>
      <c r="R16860">
        <f t="shared" si="450"/>
        <v>0</v>
      </c>
    </row>
    <row r="16861" spans="1:18" x14ac:dyDescent="0.3">
      <c r="A16861" t="s">
        <v>1111</v>
      </c>
      <c r="B16861" s="1">
        <v>38489</v>
      </c>
      <c r="C16861" t="s">
        <v>1112</v>
      </c>
      <c r="D16861" t="s">
        <v>1184</v>
      </c>
      <c r="E16861" t="s">
        <v>1185</v>
      </c>
      <c r="G16861" s="6" t="s">
        <v>29</v>
      </c>
      <c r="H16861" t="s">
        <v>99</v>
      </c>
      <c r="I16861" t="s">
        <v>21</v>
      </c>
      <c r="J16861" t="s">
        <v>22</v>
      </c>
      <c r="K16861">
        <v>2.2000000000000002</v>
      </c>
      <c r="L16861">
        <v>105</v>
      </c>
      <c r="M16861" t="s">
        <v>1118</v>
      </c>
      <c r="N16861">
        <v>105</v>
      </c>
      <c r="P16861" cm="1">
        <f t="array" ref="P16861">IF(Q16861&gt;0,INDEX(Q16861:Q38585,MATCH(TRUE,INDEX(Q16861:Q38585="",,),0)-1),"")</f>
        <v>8</v>
      </c>
      <c r="Q16861">
        <f t="shared" si="451"/>
        <v>4</v>
      </c>
      <c r="R16861">
        <f t="shared" si="450"/>
        <v>0</v>
      </c>
    </row>
    <row r="16862" spans="1:18" x14ac:dyDescent="0.3">
      <c r="A16862" t="s">
        <v>1111</v>
      </c>
      <c r="B16862" s="1">
        <v>38489</v>
      </c>
      <c r="C16862" t="s">
        <v>1112</v>
      </c>
      <c r="D16862" t="s">
        <v>1184</v>
      </c>
      <c r="E16862" t="s">
        <v>1185</v>
      </c>
      <c r="G16862" s="6" t="s">
        <v>29</v>
      </c>
      <c r="H16862" t="s">
        <v>64</v>
      </c>
      <c r="I16862" t="s">
        <v>21</v>
      </c>
      <c r="J16862" t="s">
        <v>22</v>
      </c>
      <c r="K16862">
        <v>3.7</v>
      </c>
      <c r="L16862">
        <v>83</v>
      </c>
      <c r="M16862" t="s">
        <v>1118</v>
      </c>
      <c r="N16862">
        <v>83</v>
      </c>
      <c r="P16862" cm="1">
        <f t="array" ref="P16862">IF(Q16862&gt;0,INDEX(Q16862:Q38586,MATCH(TRUE,INDEX(Q16862:Q38586="",,),0)-1),"")</f>
        <v>8</v>
      </c>
      <c r="Q16862">
        <f t="shared" si="451"/>
        <v>4</v>
      </c>
      <c r="R16862">
        <f t="shared" si="450"/>
        <v>0</v>
      </c>
    </row>
    <row r="16863" spans="1:18" x14ac:dyDescent="0.3">
      <c r="A16863" t="s">
        <v>1111</v>
      </c>
      <c r="B16863" s="1">
        <v>38489</v>
      </c>
      <c r="C16863" t="s">
        <v>1112</v>
      </c>
      <c r="D16863" t="s">
        <v>1184</v>
      </c>
      <c r="E16863" t="s">
        <v>1185</v>
      </c>
      <c r="G16863" s="6" t="s">
        <v>29</v>
      </c>
      <c r="H16863" t="s">
        <v>99</v>
      </c>
      <c r="I16863" t="s">
        <v>26</v>
      </c>
      <c r="J16863" t="s">
        <v>27</v>
      </c>
      <c r="K16863">
        <v>272</v>
      </c>
      <c r="L16863">
        <v>8.6999999999999993</v>
      </c>
      <c r="M16863" t="s">
        <v>1118</v>
      </c>
      <c r="N16863">
        <v>8.6999999999999993</v>
      </c>
      <c r="P16863" cm="1">
        <f t="array" ref="P16863">IF(Q16863&gt;0,INDEX(Q16863:Q38587,MATCH(TRUE,INDEX(Q16863:Q38587="",,),0)-1),"")</f>
        <v>8</v>
      </c>
      <c r="Q16863">
        <f t="shared" si="451"/>
        <v>4</v>
      </c>
      <c r="R16863">
        <f t="shared" si="450"/>
        <v>0</v>
      </c>
    </row>
    <row r="16864" spans="1:18" x14ac:dyDescent="0.3">
      <c r="A16864" t="s">
        <v>1111</v>
      </c>
      <c r="B16864" s="1">
        <v>38489</v>
      </c>
      <c r="C16864" t="s">
        <v>1112</v>
      </c>
      <c r="D16864" t="s">
        <v>1184</v>
      </c>
      <c r="E16864" t="s">
        <v>1185</v>
      </c>
      <c r="G16864" s="6" t="s">
        <v>29</v>
      </c>
      <c r="H16864" t="s">
        <v>394</v>
      </c>
      <c r="I16864" t="s">
        <v>26</v>
      </c>
      <c r="J16864" t="s">
        <v>27</v>
      </c>
      <c r="K16864">
        <v>451</v>
      </c>
      <c r="L16864">
        <v>5.05</v>
      </c>
      <c r="M16864" t="s">
        <v>1118</v>
      </c>
      <c r="N16864">
        <v>5.05</v>
      </c>
      <c r="P16864" cm="1">
        <f t="array" ref="P16864">IF(Q16864&gt;0,INDEX(Q16864:Q38588,MATCH(TRUE,INDEX(Q16864:Q38588="",,),0)-1),"")</f>
        <v>8</v>
      </c>
      <c r="Q16864">
        <f t="shared" si="451"/>
        <v>4</v>
      </c>
      <c r="R16864">
        <f t="shared" si="450"/>
        <v>0</v>
      </c>
    </row>
    <row r="16865" spans="1:18" x14ac:dyDescent="0.3">
      <c r="A16865" t="s">
        <v>1111</v>
      </c>
      <c r="B16865" s="1">
        <v>38489</v>
      </c>
      <c r="C16865" t="s">
        <v>1112</v>
      </c>
      <c r="D16865" t="s">
        <v>1184</v>
      </c>
      <c r="E16865" t="s">
        <v>1185</v>
      </c>
      <c r="G16865" t="s">
        <v>19</v>
      </c>
      <c r="H16865" t="s">
        <v>194</v>
      </c>
      <c r="I16865" t="s">
        <v>21</v>
      </c>
      <c r="J16865" t="s">
        <v>22</v>
      </c>
      <c r="K16865">
        <v>14.4</v>
      </c>
      <c r="L16865">
        <v>733</v>
      </c>
      <c r="M16865" t="s">
        <v>1117</v>
      </c>
      <c r="N16865">
        <v>756.1</v>
      </c>
      <c r="P16865" cm="1">
        <f t="array" ref="P16865">IF(Q16865&gt;0,INDEX(Q16865:Q38589,MATCH(TRUE,INDEX(Q16865:Q38589="",,),0)-1),"")</f>
        <v>8</v>
      </c>
      <c r="Q16865">
        <f t="shared" si="451"/>
        <v>5</v>
      </c>
      <c r="R16865">
        <f t="shared" si="450"/>
        <v>0</v>
      </c>
    </row>
    <row r="16866" spans="1:18" x14ac:dyDescent="0.3">
      <c r="A16866" t="s">
        <v>1111</v>
      </c>
      <c r="B16866" s="1">
        <v>38489</v>
      </c>
      <c r="C16866" t="s">
        <v>1112</v>
      </c>
      <c r="D16866" t="s">
        <v>1184</v>
      </c>
      <c r="E16866" t="s">
        <v>1185</v>
      </c>
      <c r="G16866" t="s">
        <v>19</v>
      </c>
      <c r="H16866" t="s">
        <v>63</v>
      </c>
      <c r="I16866" t="s">
        <v>26</v>
      </c>
      <c r="J16866" t="s">
        <v>27</v>
      </c>
      <c r="K16866">
        <v>1088</v>
      </c>
      <c r="L16866">
        <v>13.35</v>
      </c>
      <c r="M16866" t="s">
        <v>1117</v>
      </c>
      <c r="N16866">
        <v>31.23</v>
      </c>
      <c r="P16866" cm="1">
        <f t="array" ref="P16866">IF(Q16866&gt;0,INDEX(Q16866:Q38590,MATCH(TRUE,INDEX(Q16866:Q38590="",,),0)-1),"")</f>
        <v>8</v>
      </c>
      <c r="Q16866">
        <f t="shared" si="451"/>
        <v>5</v>
      </c>
      <c r="R16866">
        <f t="shared" si="450"/>
        <v>0</v>
      </c>
    </row>
    <row r="16867" spans="1:18" x14ac:dyDescent="0.3">
      <c r="A16867" t="s">
        <v>1111</v>
      </c>
      <c r="B16867" s="1">
        <v>38489</v>
      </c>
      <c r="C16867" t="s">
        <v>1112</v>
      </c>
      <c r="D16867" t="s">
        <v>1184</v>
      </c>
      <c r="E16867" t="s">
        <v>1185</v>
      </c>
      <c r="G16867" t="s">
        <v>19</v>
      </c>
      <c r="H16867" t="s">
        <v>70</v>
      </c>
      <c r="I16867" t="s">
        <v>26</v>
      </c>
      <c r="J16867" t="s">
        <v>27</v>
      </c>
      <c r="K16867">
        <v>1698</v>
      </c>
      <c r="L16867">
        <v>12.75</v>
      </c>
      <c r="M16867" t="s">
        <v>1117</v>
      </c>
      <c r="N16867">
        <v>30.15</v>
      </c>
      <c r="P16867" cm="1">
        <f t="array" ref="P16867">IF(Q16867&gt;0,INDEX(Q16867:Q38591,MATCH(TRUE,INDEX(Q16867:Q38591="",,),0)-1),"")</f>
        <v>8</v>
      </c>
      <c r="Q16867">
        <f t="shared" si="451"/>
        <v>5</v>
      </c>
      <c r="R16867">
        <f t="shared" si="450"/>
        <v>0</v>
      </c>
    </row>
    <row r="16868" spans="1:18" x14ac:dyDescent="0.3">
      <c r="A16868" t="s">
        <v>1111</v>
      </c>
      <c r="B16868" s="1">
        <v>38489</v>
      </c>
      <c r="C16868" t="s">
        <v>1112</v>
      </c>
      <c r="D16868" t="s">
        <v>1184</v>
      </c>
      <c r="E16868" t="s">
        <v>1185</v>
      </c>
      <c r="G16868" t="s">
        <v>19</v>
      </c>
      <c r="H16868" t="s">
        <v>64</v>
      </c>
      <c r="I16868" t="s">
        <v>26</v>
      </c>
      <c r="J16868" t="s">
        <v>27</v>
      </c>
      <c r="K16868">
        <v>912</v>
      </c>
      <c r="L16868">
        <v>11.45</v>
      </c>
      <c r="M16868" t="s">
        <v>1117</v>
      </c>
      <c r="N16868">
        <v>29.56</v>
      </c>
      <c r="P16868" cm="1">
        <f t="array" ref="P16868">IF(Q16868&gt;0,INDEX(Q16868:Q38592,MATCH(TRUE,INDEX(Q16868:Q38592="",,),0)-1),"")</f>
        <v>8</v>
      </c>
      <c r="Q16868">
        <f t="shared" si="451"/>
        <v>5</v>
      </c>
      <c r="R16868">
        <f t="shared" si="450"/>
        <v>0</v>
      </c>
    </row>
    <row r="16869" spans="1:18" x14ac:dyDescent="0.3">
      <c r="A16869" t="s">
        <v>1111</v>
      </c>
      <c r="B16869" s="1">
        <v>38489</v>
      </c>
      <c r="C16869" t="s">
        <v>1112</v>
      </c>
      <c r="D16869" t="s">
        <v>1184</v>
      </c>
      <c r="E16869" t="s">
        <v>1185</v>
      </c>
      <c r="G16869" s="6" t="s">
        <v>29</v>
      </c>
      <c r="H16869" t="s">
        <v>30</v>
      </c>
      <c r="I16869" t="s">
        <v>21</v>
      </c>
      <c r="J16869" t="s">
        <v>22</v>
      </c>
      <c r="K16869">
        <v>6.8</v>
      </c>
      <c r="L16869">
        <v>148</v>
      </c>
      <c r="M16869" t="s">
        <v>1117</v>
      </c>
      <c r="N16869">
        <v>148</v>
      </c>
      <c r="P16869" cm="1">
        <f t="array" ref="P16869">IF(Q16869&gt;0,INDEX(Q16869:Q38593,MATCH(TRUE,INDEX(Q16869:Q38593="",,),0)-1),"")</f>
        <v>8</v>
      </c>
      <c r="Q16869">
        <f t="shared" si="451"/>
        <v>5</v>
      </c>
      <c r="R16869">
        <f t="shared" si="450"/>
        <v>0</v>
      </c>
    </row>
    <row r="16870" spans="1:18" x14ac:dyDescent="0.3">
      <c r="A16870" t="s">
        <v>1111</v>
      </c>
      <c r="B16870" s="1">
        <v>38489</v>
      </c>
      <c r="C16870" t="s">
        <v>1112</v>
      </c>
      <c r="D16870" t="s">
        <v>1184</v>
      </c>
      <c r="E16870" t="s">
        <v>1185</v>
      </c>
      <c r="G16870" s="6" t="s">
        <v>29</v>
      </c>
      <c r="H16870" t="s">
        <v>206</v>
      </c>
      <c r="I16870" t="s">
        <v>21</v>
      </c>
      <c r="J16870" t="s">
        <v>22</v>
      </c>
      <c r="K16870">
        <v>9.5</v>
      </c>
      <c r="L16870">
        <v>93</v>
      </c>
      <c r="M16870" t="s">
        <v>1117</v>
      </c>
      <c r="N16870">
        <v>93</v>
      </c>
      <c r="P16870" cm="1">
        <f t="array" ref="P16870">IF(Q16870&gt;0,INDEX(Q16870:Q38594,MATCH(TRUE,INDEX(Q16870:Q38594="",,),0)-1),"")</f>
        <v>8</v>
      </c>
      <c r="Q16870">
        <f t="shared" si="451"/>
        <v>5</v>
      </c>
      <c r="R16870">
        <f t="shared" si="450"/>
        <v>0</v>
      </c>
    </row>
    <row r="16871" spans="1:18" x14ac:dyDescent="0.3">
      <c r="A16871" t="s">
        <v>1111</v>
      </c>
      <c r="B16871" s="1">
        <v>38489</v>
      </c>
      <c r="C16871" t="s">
        <v>1112</v>
      </c>
      <c r="D16871" t="s">
        <v>1184</v>
      </c>
      <c r="E16871" t="s">
        <v>1185</v>
      </c>
      <c r="G16871" s="6" t="s">
        <v>29</v>
      </c>
      <c r="H16871" t="s">
        <v>99</v>
      </c>
      <c r="I16871" t="s">
        <v>21</v>
      </c>
      <c r="J16871" t="s">
        <v>22</v>
      </c>
      <c r="K16871">
        <v>2.2000000000000002</v>
      </c>
      <c r="L16871">
        <v>105</v>
      </c>
      <c r="M16871" t="s">
        <v>1117</v>
      </c>
      <c r="N16871">
        <v>105</v>
      </c>
      <c r="P16871" cm="1">
        <f t="array" ref="P16871">IF(Q16871&gt;0,INDEX(Q16871:Q38595,MATCH(TRUE,INDEX(Q16871:Q38595="",,),0)-1),"")</f>
        <v>8</v>
      </c>
      <c r="Q16871">
        <f t="shared" si="451"/>
        <v>5</v>
      </c>
      <c r="R16871">
        <f t="shared" si="450"/>
        <v>0</v>
      </c>
    </row>
    <row r="16872" spans="1:18" x14ac:dyDescent="0.3">
      <c r="A16872" t="s">
        <v>1111</v>
      </c>
      <c r="B16872" s="1">
        <v>38489</v>
      </c>
      <c r="C16872" t="s">
        <v>1112</v>
      </c>
      <c r="D16872" t="s">
        <v>1184</v>
      </c>
      <c r="E16872" t="s">
        <v>1185</v>
      </c>
      <c r="G16872" s="6" t="s">
        <v>29</v>
      </c>
      <c r="H16872" t="s">
        <v>64</v>
      </c>
      <c r="I16872" t="s">
        <v>21</v>
      </c>
      <c r="J16872" t="s">
        <v>22</v>
      </c>
      <c r="K16872">
        <v>3.7</v>
      </c>
      <c r="L16872">
        <v>83</v>
      </c>
      <c r="M16872" t="s">
        <v>1117</v>
      </c>
      <c r="N16872">
        <v>83</v>
      </c>
      <c r="P16872" cm="1">
        <f t="array" ref="P16872">IF(Q16872&gt;0,INDEX(Q16872:Q38596,MATCH(TRUE,INDEX(Q16872:Q38596="",,),0)-1),"")</f>
        <v>8</v>
      </c>
      <c r="Q16872">
        <f t="shared" si="451"/>
        <v>5</v>
      </c>
      <c r="R16872">
        <f t="shared" si="450"/>
        <v>0</v>
      </c>
    </row>
    <row r="16873" spans="1:18" x14ac:dyDescent="0.3">
      <c r="A16873" t="s">
        <v>1111</v>
      </c>
      <c r="B16873" s="1">
        <v>38489</v>
      </c>
      <c r="C16873" t="s">
        <v>1112</v>
      </c>
      <c r="D16873" t="s">
        <v>1184</v>
      </c>
      <c r="E16873" t="s">
        <v>1185</v>
      </c>
      <c r="G16873" s="6" t="s">
        <v>29</v>
      </c>
      <c r="H16873" t="s">
        <v>99</v>
      </c>
      <c r="I16873" t="s">
        <v>26</v>
      </c>
      <c r="J16873" t="s">
        <v>27</v>
      </c>
      <c r="K16873">
        <v>272</v>
      </c>
      <c r="L16873">
        <v>8.6999999999999993</v>
      </c>
      <c r="M16873" t="s">
        <v>1117</v>
      </c>
      <c r="N16873">
        <v>8.6999999999999993</v>
      </c>
      <c r="P16873" cm="1">
        <f t="array" ref="P16873">IF(Q16873&gt;0,INDEX(Q16873:Q38597,MATCH(TRUE,INDEX(Q16873:Q38597="",,),0)-1),"")</f>
        <v>8</v>
      </c>
      <c r="Q16873">
        <f t="shared" si="451"/>
        <v>5</v>
      </c>
      <c r="R16873">
        <f t="shared" si="450"/>
        <v>0</v>
      </c>
    </row>
    <row r="16874" spans="1:18" x14ac:dyDescent="0.3">
      <c r="A16874" t="s">
        <v>1111</v>
      </c>
      <c r="B16874" s="1">
        <v>38489</v>
      </c>
      <c r="C16874" t="s">
        <v>1112</v>
      </c>
      <c r="D16874" t="s">
        <v>1184</v>
      </c>
      <c r="E16874" t="s">
        <v>1185</v>
      </c>
      <c r="G16874" s="6" t="s">
        <v>29</v>
      </c>
      <c r="H16874" t="s">
        <v>394</v>
      </c>
      <c r="I16874" t="s">
        <v>26</v>
      </c>
      <c r="J16874" t="s">
        <v>27</v>
      </c>
      <c r="K16874">
        <v>451</v>
      </c>
      <c r="L16874">
        <v>5.05</v>
      </c>
      <c r="M16874" t="s">
        <v>1117</v>
      </c>
      <c r="N16874">
        <v>5.05</v>
      </c>
      <c r="P16874" cm="1">
        <f t="array" ref="P16874">IF(Q16874&gt;0,INDEX(Q16874:Q38598,MATCH(TRUE,INDEX(Q16874:Q38598="",,),0)-1),"")</f>
        <v>8</v>
      </c>
      <c r="Q16874">
        <f t="shared" si="451"/>
        <v>5</v>
      </c>
      <c r="R16874">
        <f t="shared" si="450"/>
        <v>0</v>
      </c>
    </row>
    <row r="16875" spans="1:18" x14ac:dyDescent="0.3">
      <c r="A16875" t="s">
        <v>1111</v>
      </c>
      <c r="B16875" s="1">
        <v>38489</v>
      </c>
      <c r="C16875" t="s">
        <v>1112</v>
      </c>
      <c r="D16875" t="s">
        <v>1184</v>
      </c>
      <c r="E16875" t="s">
        <v>1185</v>
      </c>
      <c r="G16875" t="s">
        <v>19</v>
      </c>
      <c r="H16875" t="s">
        <v>194</v>
      </c>
      <c r="I16875" t="s">
        <v>21</v>
      </c>
      <c r="J16875" t="s">
        <v>22</v>
      </c>
      <c r="K16875">
        <v>14.4</v>
      </c>
      <c r="L16875">
        <v>733</v>
      </c>
      <c r="M16875" t="s">
        <v>868</v>
      </c>
      <c r="N16875">
        <v>733</v>
      </c>
      <c r="P16875" cm="1">
        <f t="array" ref="P16875">IF(Q16875&gt;0,INDEX(Q16875:Q38599,MATCH(TRUE,INDEX(Q16875:Q38599="",,),0)-1),"")</f>
        <v>8</v>
      </c>
      <c r="Q16875">
        <f t="shared" si="451"/>
        <v>6</v>
      </c>
      <c r="R16875">
        <f t="shared" si="450"/>
        <v>0</v>
      </c>
    </row>
    <row r="16876" spans="1:18" x14ac:dyDescent="0.3">
      <c r="A16876" t="s">
        <v>1111</v>
      </c>
      <c r="B16876" s="1">
        <v>38489</v>
      </c>
      <c r="C16876" t="s">
        <v>1112</v>
      </c>
      <c r="D16876" t="s">
        <v>1184</v>
      </c>
      <c r="E16876" t="s">
        <v>1185</v>
      </c>
      <c r="G16876" t="s">
        <v>19</v>
      </c>
      <c r="H16876" t="s">
        <v>63</v>
      </c>
      <c r="I16876" t="s">
        <v>26</v>
      </c>
      <c r="J16876" t="s">
        <v>27</v>
      </c>
      <c r="K16876">
        <v>1088</v>
      </c>
      <c r="L16876">
        <v>13.35</v>
      </c>
      <c r="M16876" t="s">
        <v>868</v>
      </c>
      <c r="N16876">
        <v>27.7</v>
      </c>
      <c r="P16876" cm="1">
        <f t="array" ref="P16876">IF(Q16876&gt;0,INDEX(Q16876:Q38600,MATCH(TRUE,INDEX(Q16876:Q38600="",,),0)-1),"")</f>
        <v>8</v>
      </c>
      <c r="Q16876">
        <f t="shared" si="451"/>
        <v>6</v>
      </c>
      <c r="R16876">
        <f t="shared" si="450"/>
        <v>0</v>
      </c>
    </row>
    <row r="16877" spans="1:18" x14ac:dyDescent="0.3">
      <c r="A16877" t="s">
        <v>1111</v>
      </c>
      <c r="B16877" s="1">
        <v>38489</v>
      </c>
      <c r="C16877" t="s">
        <v>1112</v>
      </c>
      <c r="D16877" t="s">
        <v>1184</v>
      </c>
      <c r="E16877" t="s">
        <v>1185</v>
      </c>
      <c r="G16877" t="s">
        <v>19</v>
      </c>
      <c r="H16877" t="s">
        <v>70</v>
      </c>
      <c r="I16877" t="s">
        <v>26</v>
      </c>
      <c r="J16877" t="s">
        <v>27</v>
      </c>
      <c r="K16877">
        <v>1698</v>
      </c>
      <c r="L16877">
        <v>12.75</v>
      </c>
      <c r="M16877" t="s">
        <v>868</v>
      </c>
      <c r="N16877">
        <v>27.7</v>
      </c>
      <c r="P16877" cm="1">
        <f t="array" ref="P16877">IF(Q16877&gt;0,INDEX(Q16877:Q38601,MATCH(TRUE,INDEX(Q16877:Q38601="",,),0)-1),"")</f>
        <v>8</v>
      </c>
      <c r="Q16877">
        <f t="shared" si="451"/>
        <v>6</v>
      </c>
      <c r="R16877">
        <f t="shared" si="450"/>
        <v>0</v>
      </c>
    </row>
    <row r="16878" spans="1:18" x14ac:dyDescent="0.3">
      <c r="A16878" t="s">
        <v>1111</v>
      </c>
      <c r="B16878" s="1">
        <v>38489</v>
      </c>
      <c r="C16878" t="s">
        <v>1112</v>
      </c>
      <c r="D16878" t="s">
        <v>1184</v>
      </c>
      <c r="E16878" t="s">
        <v>1185</v>
      </c>
      <c r="G16878" t="s">
        <v>19</v>
      </c>
      <c r="H16878" t="s">
        <v>64</v>
      </c>
      <c r="I16878" t="s">
        <v>26</v>
      </c>
      <c r="J16878" t="s">
        <v>27</v>
      </c>
      <c r="K16878">
        <v>912</v>
      </c>
      <c r="L16878">
        <v>11.45</v>
      </c>
      <c r="M16878" t="s">
        <v>868</v>
      </c>
      <c r="N16878">
        <v>27.7</v>
      </c>
      <c r="P16878" cm="1">
        <f t="array" ref="P16878">IF(Q16878&gt;0,INDEX(Q16878:Q38602,MATCH(TRUE,INDEX(Q16878:Q38602="",,),0)-1),"")</f>
        <v>8</v>
      </c>
      <c r="Q16878">
        <f t="shared" si="451"/>
        <v>6</v>
      </c>
      <c r="R16878">
        <f t="shared" si="450"/>
        <v>0</v>
      </c>
    </row>
    <row r="16879" spans="1:18" x14ac:dyDescent="0.3">
      <c r="A16879" t="s">
        <v>1111</v>
      </c>
      <c r="B16879" s="1">
        <v>38489</v>
      </c>
      <c r="C16879" t="s">
        <v>1112</v>
      </c>
      <c r="D16879" t="s">
        <v>1184</v>
      </c>
      <c r="E16879" t="s">
        <v>1185</v>
      </c>
      <c r="G16879" s="6" t="s">
        <v>29</v>
      </c>
      <c r="H16879" t="s">
        <v>30</v>
      </c>
      <c r="I16879" t="s">
        <v>21</v>
      </c>
      <c r="J16879" t="s">
        <v>22</v>
      </c>
      <c r="K16879">
        <v>6.8</v>
      </c>
      <c r="L16879">
        <v>148</v>
      </c>
      <c r="M16879" t="s">
        <v>868</v>
      </c>
      <c r="N16879">
        <v>148</v>
      </c>
      <c r="P16879" cm="1">
        <f t="array" ref="P16879">IF(Q16879&gt;0,INDEX(Q16879:Q38603,MATCH(TRUE,INDEX(Q16879:Q38603="",,),0)-1),"")</f>
        <v>8</v>
      </c>
      <c r="Q16879">
        <f t="shared" si="451"/>
        <v>6</v>
      </c>
      <c r="R16879">
        <f t="shared" si="450"/>
        <v>0</v>
      </c>
    </row>
    <row r="16880" spans="1:18" x14ac:dyDescent="0.3">
      <c r="A16880" t="s">
        <v>1111</v>
      </c>
      <c r="B16880" s="1">
        <v>38489</v>
      </c>
      <c r="C16880" t="s">
        <v>1112</v>
      </c>
      <c r="D16880" t="s">
        <v>1184</v>
      </c>
      <c r="E16880" t="s">
        <v>1185</v>
      </c>
      <c r="G16880" s="6" t="s">
        <v>29</v>
      </c>
      <c r="H16880" t="s">
        <v>206</v>
      </c>
      <c r="I16880" t="s">
        <v>21</v>
      </c>
      <c r="J16880" t="s">
        <v>22</v>
      </c>
      <c r="K16880">
        <v>9.5</v>
      </c>
      <c r="L16880">
        <v>93</v>
      </c>
      <c r="M16880" t="s">
        <v>868</v>
      </c>
      <c r="N16880">
        <v>93</v>
      </c>
      <c r="P16880" cm="1">
        <f t="array" ref="P16880">IF(Q16880&gt;0,INDEX(Q16880:Q38604,MATCH(TRUE,INDEX(Q16880:Q38604="",,),0)-1),"")</f>
        <v>8</v>
      </c>
      <c r="Q16880">
        <f t="shared" si="451"/>
        <v>6</v>
      </c>
      <c r="R16880">
        <f t="shared" ref="R16880:R16943" si="452">IF(P16880="","",0)</f>
        <v>0</v>
      </c>
    </row>
    <row r="16881" spans="1:18" x14ac:dyDescent="0.3">
      <c r="A16881" t="s">
        <v>1111</v>
      </c>
      <c r="B16881" s="1">
        <v>38489</v>
      </c>
      <c r="C16881" t="s">
        <v>1112</v>
      </c>
      <c r="D16881" t="s">
        <v>1184</v>
      </c>
      <c r="E16881" t="s">
        <v>1185</v>
      </c>
      <c r="G16881" s="6" t="s">
        <v>29</v>
      </c>
      <c r="H16881" t="s">
        <v>99</v>
      </c>
      <c r="I16881" t="s">
        <v>21</v>
      </c>
      <c r="J16881" t="s">
        <v>22</v>
      </c>
      <c r="K16881">
        <v>2.2000000000000002</v>
      </c>
      <c r="L16881">
        <v>105</v>
      </c>
      <c r="M16881" t="s">
        <v>868</v>
      </c>
      <c r="N16881">
        <v>105</v>
      </c>
      <c r="P16881" cm="1">
        <f t="array" ref="P16881">IF(Q16881&gt;0,INDEX(Q16881:Q38605,MATCH(TRUE,INDEX(Q16881:Q38605="",,),0)-1),"")</f>
        <v>8</v>
      </c>
      <c r="Q16881">
        <f t="shared" si="451"/>
        <v>6</v>
      </c>
      <c r="R16881">
        <f t="shared" si="452"/>
        <v>0</v>
      </c>
    </row>
    <row r="16882" spans="1:18" x14ac:dyDescent="0.3">
      <c r="A16882" t="s">
        <v>1111</v>
      </c>
      <c r="B16882" s="1">
        <v>38489</v>
      </c>
      <c r="C16882" t="s">
        <v>1112</v>
      </c>
      <c r="D16882" t="s">
        <v>1184</v>
      </c>
      <c r="E16882" t="s">
        <v>1185</v>
      </c>
      <c r="G16882" s="6" t="s">
        <v>29</v>
      </c>
      <c r="H16882" t="s">
        <v>64</v>
      </c>
      <c r="I16882" t="s">
        <v>21</v>
      </c>
      <c r="J16882" t="s">
        <v>22</v>
      </c>
      <c r="K16882">
        <v>3.7</v>
      </c>
      <c r="L16882">
        <v>83</v>
      </c>
      <c r="M16882" t="s">
        <v>868</v>
      </c>
      <c r="N16882">
        <v>83</v>
      </c>
      <c r="P16882" cm="1">
        <f t="array" ref="P16882">IF(Q16882&gt;0,INDEX(Q16882:Q38606,MATCH(TRUE,INDEX(Q16882:Q38606="",,),0)-1),"")</f>
        <v>8</v>
      </c>
      <c r="Q16882">
        <f t="shared" si="451"/>
        <v>6</v>
      </c>
      <c r="R16882">
        <f t="shared" si="452"/>
        <v>0</v>
      </c>
    </row>
    <row r="16883" spans="1:18" x14ac:dyDescent="0.3">
      <c r="A16883" t="s">
        <v>1111</v>
      </c>
      <c r="B16883" s="1">
        <v>38489</v>
      </c>
      <c r="C16883" t="s">
        <v>1112</v>
      </c>
      <c r="D16883" t="s">
        <v>1184</v>
      </c>
      <c r="E16883" t="s">
        <v>1185</v>
      </c>
      <c r="G16883" s="6" t="s">
        <v>29</v>
      </c>
      <c r="H16883" t="s">
        <v>99</v>
      </c>
      <c r="I16883" t="s">
        <v>26</v>
      </c>
      <c r="J16883" t="s">
        <v>27</v>
      </c>
      <c r="K16883">
        <v>272</v>
      </c>
      <c r="L16883">
        <v>8.6999999999999993</v>
      </c>
      <c r="M16883" t="s">
        <v>868</v>
      </c>
      <c r="N16883">
        <v>8.6999999999999993</v>
      </c>
      <c r="P16883" cm="1">
        <f t="array" ref="P16883">IF(Q16883&gt;0,INDEX(Q16883:Q38607,MATCH(TRUE,INDEX(Q16883:Q38607="",,),0)-1),"")</f>
        <v>8</v>
      </c>
      <c r="Q16883">
        <f t="shared" si="451"/>
        <v>6</v>
      </c>
      <c r="R16883">
        <f t="shared" si="452"/>
        <v>0</v>
      </c>
    </row>
    <row r="16884" spans="1:18" x14ac:dyDescent="0.3">
      <c r="A16884" t="s">
        <v>1111</v>
      </c>
      <c r="B16884" s="1">
        <v>38489</v>
      </c>
      <c r="C16884" t="s">
        <v>1112</v>
      </c>
      <c r="D16884" t="s">
        <v>1184</v>
      </c>
      <c r="E16884" t="s">
        <v>1185</v>
      </c>
      <c r="G16884" s="6" t="s">
        <v>29</v>
      </c>
      <c r="H16884" t="s">
        <v>394</v>
      </c>
      <c r="I16884" t="s">
        <v>26</v>
      </c>
      <c r="J16884" t="s">
        <v>27</v>
      </c>
      <c r="K16884">
        <v>451</v>
      </c>
      <c r="L16884">
        <v>5.05</v>
      </c>
      <c r="M16884" t="s">
        <v>868</v>
      </c>
      <c r="N16884">
        <v>5.05</v>
      </c>
      <c r="P16884" cm="1">
        <f t="array" ref="P16884">IF(Q16884&gt;0,INDEX(Q16884:Q38608,MATCH(TRUE,INDEX(Q16884:Q38608="",,),0)-1),"")</f>
        <v>8</v>
      </c>
      <c r="Q16884">
        <f t="shared" si="451"/>
        <v>6</v>
      </c>
      <c r="R16884">
        <f t="shared" si="452"/>
        <v>0</v>
      </c>
    </row>
    <row r="16885" spans="1:18" x14ac:dyDescent="0.3">
      <c r="A16885" t="s">
        <v>1111</v>
      </c>
      <c r="B16885" s="1">
        <v>38489</v>
      </c>
      <c r="C16885" t="s">
        <v>1112</v>
      </c>
      <c r="D16885" t="s">
        <v>1184</v>
      </c>
      <c r="E16885" t="s">
        <v>1185</v>
      </c>
      <c r="G16885" t="s">
        <v>19</v>
      </c>
      <c r="H16885" t="s">
        <v>194</v>
      </c>
      <c r="I16885" t="s">
        <v>21</v>
      </c>
      <c r="J16885" t="s">
        <v>22</v>
      </c>
      <c r="K16885">
        <v>14.4</v>
      </c>
      <c r="L16885">
        <v>733</v>
      </c>
      <c r="M16885" t="s">
        <v>1140</v>
      </c>
      <c r="N16885">
        <v>750</v>
      </c>
      <c r="P16885" cm="1">
        <f t="array" ref="P16885">IF(Q16885&gt;0,INDEX(Q16885:Q38609,MATCH(TRUE,INDEX(Q16885:Q38609="",,),0)-1),"")</f>
        <v>8</v>
      </c>
      <c r="Q16885">
        <f t="shared" si="451"/>
        <v>7</v>
      </c>
      <c r="R16885">
        <f t="shared" si="452"/>
        <v>0</v>
      </c>
    </row>
    <row r="16886" spans="1:18" x14ac:dyDescent="0.3">
      <c r="A16886" t="s">
        <v>1111</v>
      </c>
      <c r="B16886" s="1">
        <v>38489</v>
      </c>
      <c r="C16886" t="s">
        <v>1112</v>
      </c>
      <c r="D16886" t="s">
        <v>1184</v>
      </c>
      <c r="E16886" t="s">
        <v>1185</v>
      </c>
      <c r="G16886" t="s">
        <v>19</v>
      </c>
      <c r="H16886" t="s">
        <v>63</v>
      </c>
      <c r="I16886" t="s">
        <v>26</v>
      </c>
      <c r="J16886" t="s">
        <v>27</v>
      </c>
      <c r="K16886">
        <v>1088</v>
      </c>
      <c r="L16886">
        <v>13.35</v>
      </c>
      <c r="M16886" t="s">
        <v>1140</v>
      </c>
      <c r="N16886">
        <v>20</v>
      </c>
      <c r="P16886" cm="1">
        <f t="array" ref="P16886">IF(Q16886&gt;0,INDEX(Q16886:Q38610,MATCH(TRUE,INDEX(Q16886:Q38610="",,),0)-1),"")</f>
        <v>8</v>
      </c>
      <c r="Q16886">
        <f t="shared" si="451"/>
        <v>7</v>
      </c>
      <c r="R16886">
        <f t="shared" si="452"/>
        <v>0</v>
      </c>
    </row>
    <row r="16887" spans="1:18" x14ac:dyDescent="0.3">
      <c r="A16887" t="s">
        <v>1111</v>
      </c>
      <c r="B16887" s="1">
        <v>38489</v>
      </c>
      <c r="C16887" t="s">
        <v>1112</v>
      </c>
      <c r="D16887" t="s">
        <v>1184</v>
      </c>
      <c r="E16887" t="s">
        <v>1185</v>
      </c>
      <c r="G16887" t="s">
        <v>19</v>
      </c>
      <c r="H16887" t="s">
        <v>70</v>
      </c>
      <c r="I16887" t="s">
        <v>26</v>
      </c>
      <c r="J16887" t="s">
        <v>27</v>
      </c>
      <c r="K16887">
        <v>1698</v>
      </c>
      <c r="L16887">
        <v>12.75</v>
      </c>
      <c r="M16887" t="s">
        <v>1140</v>
      </c>
      <c r="N16887">
        <v>25</v>
      </c>
      <c r="P16887" cm="1">
        <f t="array" ref="P16887">IF(Q16887&gt;0,INDEX(Q16887:Q38611,MATCH(TRUE,INDEX(Q16887:Q38611="",,),0)-1),"")</f>
        <v>8</v>
      </c>
      <c r="Q16887">
        <f>INT((ROW()-16825)/10)+1</f>
        <v>7</v>
      </c>
      <c r="R16887">
        <f t="shared" si="452"/>
        <v>0</v>
      </c>
    </row>
    <row r="16888" spans="1:18" x14ac:dyDescent="0.3">
      <c r="A16888" t="s">
        <v>1111</v>
      </c>
      <c r="B16888" s="1">
        <v>38489</v>
      </c>
      <c r="C16888" t="s">
        <v>1112</v>
      </c>
      <c r="D16888" t="s">
        <v>1184</v>
      </c>
      <c r="E16888" t="s">
        <v>1185</v>
      </c>
      <c r="G16888" t="s">
        <v>19</v>
      </c>
      <c r="H16888" t="s">
        <v>64</v>
      </c>
      <c r="I16888" t="s">
        <v>26</v>
      </c>
      <c r="J16888" t="s">
        <v>27</v>
      </c>
      <c r="K16888">
        <v>912</v>
      </c>
      <c r="L16888">
        <v>11.45</v>
      </c>
      <c r="M16888" t="s">
        <v>1140</v>
      </c>
      <c r="N16888">
        <v>25</v>
      </c>
      <c r="P16888" cm="1">
        <f t="array" ref="P16888">IF(Q16888&gt;0,INDEX(Q16888:Q38612,MATCH(TRUE,INDEX(Q16888:Q38612="",,),0)-1),"")</f>
        <v>8</v>
      </c>
      <c r="Q16888">
        <f t="shared" si="451"/>
        <v>7</v>
      </c>
      <c r="R16888">
        <f t="shared" si="452"/>
        <v>0</v>
      </c>
    </row>
    <row r="16889" spans="1:18" x14ac:dyDescent="0.3">
      <c r="A16889" t="s">
        <v>1111</v>
      </c>
      <c r="B16889" s="1">
        <v>38489</v>
      </c>
      <c r="C16889" t="s">
        <v>1112</v>
      </c>
      <c r="D16889" t="s">
        <v>1184</v>
      </c>
      <c r="E16889" t="s">
        <v>1185</v>
      </c>
      <c r="G16889" s="6" t="s">
        <v>29</v>
      </c>
      <c r="H16889" t="s">
        <v>30</v>
      </c>
      <c r="I16889" t="s">
        <v>21</v>
      </c>
      <c r="J16889" t="s">
        <v>22</v>
      </c>
      <c r="K16889">
        <v>6.8</v>
      </c>
      <c r="L16889">
        <v>148</v>
      </c>
      <c r="M16889" t="s">
        <v>1140</v>
      </c>
      <c r="N16889">
        <v>148</v>
      </c>
      <c r="P16889" cm="1">
        <f t="array" ref="P16889">IF(Q16889&gt;0,INDEX(Q16889:Q38613,MATCH(TRUE,INDEX(Q16889:Q38613="",,),0)-1),"")</f>
        <v>8</v>
      </c>
      <c r="Q16889">
        <f t="shared" si="451"/>
        <v>7</v>
      </c>
      <c r="R16889">
        <f t="shared" si="452"/>
        <v>0</v>
      </c>
    </row>
    <row r="16890" spans="1:18" x14ac:dyDescent="0.3">
      <c r="A16890" t="s">
        <v>1111</v>
      </c>
      <c r="B16890" s="1">
        <v>38489</v>
      </c>
      <c r="C16890" t="s">
        <v>1112</v>
      </c>
      <c r="D16890" t="s">
        <v>1184</v>
      </c>
      <c r="E16890" t="s">
        <v>1185</v>
      </c>
      <c r="G16890" s="6" t="s">
        <v>29</v>
      </c>
      <c r="H16890" t="s">
        <v>206</v>
      </c>
      <c r="I16890" t="s">
        <v>21</v>
      </c>
      <c r="J16890" t="s">
        <v>22</v>
      </c>
      <c r="K16890">
        <v>9.5</v>
      </c>
      <c r="L16890">
        <v>93</v>
      </c>
      <c r="M16890" t="s">
        <v>1140</v>
      </c>
      <c r="N16890">
        <v>93</v>
      </c>
      <c r="P16890" cm="1">
        <f t="array" ref="P16890">IF(Q16890&gt;0,INDEX(Q16890:Q38614,MATCH(TRUE,INDEX(Q16890:Q38614="",,),0)-1),"")</f>
        <v>8</v>
      </c>
      <c r="Q16890">
        <f t="shared" ref="Q16890:Q16904" si="453">INT((ROW()-16825)/10)+1</f>
        <v>7</v>
      </c>
      <c r="R16890">
        <f t="shared" si="452"/>
        <v>0</v>
      </c>
    </row>
    <row r="16891" spans="1:18" x14ac:dyDescent="0.3">
      <c r="A16891" t="s">
        <v>1111</v>
      </c>
      <c r="B16891" s="1">
        <v>38489</v>
      </c>
      <c r="C16891" t="s">
        <v>1112</v>
      </c>
      <c r="D16891" t="s">
        <v>1184</v>
      </c>
      <c r="E16891" t="s">
        <v>1185</v>
      </c>
      <c r="G16891" s="6" t="s">
        <v>29</v>
      </c>
      <c r="H16891" t="s">
        <v>99</v>
      </c>
      <c r="I16891" t="s">
        <v>21</v>
      </c>
      <c r="J16891" t="s">
        <v>22</v>
      </c>
      <c r="K16891">
        <v>2.2000000000000002</v>
      </c>
      <c r="L16891">
        <v>105</v>
      </c>
      <c r="M16891" t="s">
        <v>1140</v>
      </c>
      <c r="N16891">
        <v>105</v>
      </c>
      <c r="P16891" cm="1">
        <f t="array" ref="P16891">IF(Q16891&gt;0,INDEX(Q16891:Q38615,MATCH(TRUE,INDEX(Q16891:Q38615="",,),0)-1),"")</f>
        <v>8</v>
      </c>
      <c r="Q16891">
        <f t="shared" si="453"/>
        <v>7</v>
      </c>
      <c r="R16891">
        <f t="shared" si="452"/>
        <v>0</v>
      </c>
    </row>
    <row r="16892" spans="1:18" x14ac:dyDescent="0.3">
      <c r="A16892" t="s">
        <v>1111</v>
      </c>
      <c r="B16892" s="1">
        <v>38489</v>
      </c>
      <c r="C16892" t="s">
        <v>1112</v>
      </c>
      <c r="D16892" t="s">
        <v>1184</v>
      </c>
      <c r="E16892" t="s">
        <v>1185</v>
      </c>
      <c r="G16892" s="6" t="s">
        <v>29</v>
      </c>
      <c r="H16892" t="s">
        <v>64</v>
      </c>
      <c r="I16892" t="s">
        <v>21</v>
      </c>
      <c r="J16892" t="s">
        <v>22</v>
      </c>
      <c r="K16892">
        <v>3.7</v>
      </c>
      <c r="L16892">
        <v>83</v>
      </c>
      <c r="M16892" t="s">
        <v>1140</v>
      </c>
      <c r="N16892">
        <v>83</v>
      </c>
      <c r="P16892" cm="1">
        <f t="array" ref="P16892">IF(Q16892&gt;0,INDEX(Q16892:Q38616,MATCH(TRUE,INDEX(Q16892:Q38616="",,),0)-1),"")</f>
        <v>8</v>
      </c>
      <c r="Q16892">
        <f t="shared" si="453"/>
        <v>7</v>
      </c>
      <c r="R16892">
        <f t="shared" si="452"/>
        <v>0</v>
      </c>
    </row>
    <row r="16893" spans="1:18" x14ac:dyDescent="0.3">
      <c r="A16893" t="s">
        <v>1111</v>
      </c>
      <c r="B16893" s="1">
        <v>38489</v>
      </c>
      <c r="C16893" t="s">
        <v>1112</v>
      </c>
      <c r="D16893" t="s">
        <v>1184</v>
      </c>
      <c r="E16893" t="s">
        <v>1185</v>
      </c>
      <c r="G16893" s="6" t="s">
        <v>29</v>
      </c>
      <c r="H16893" t="s">
        <v>99</v>
      </c>
      <c r="I16893" t="s">
        <v>26</v>
      </c>
      <c r="J16893" t="s">
        <v>27</v>
      </c>
      <c r="K16893">
        <v>272</v>
      </c>
      <c r="L16893">
        <v>8.6999999999999993</v>
      </c>
      <c r="M16893" t="s">
        <v>1140</v>
      </c>
      <c r="N16893">
        <v>8.6999999999999993</v>
      </c>
      <c r="P16893" cm="1">
        <f t="array" ref="P16893">IF(Q16893&gt;0,INDEX(Q16893:Q38617,MATCH(TRUE,INDEX(Q16893:Q38617="",,),0)-1),"")</f>
        <v>8</v>
      </c>
      <c r="Q16893">
        <f t="shared" si="453"/>
        <v>7</v>
      </c>
      <c r="R16893">
        <f t="shared" si="452"/>
        <v>0</v>
      </c>
    </row>
    <row r="16894" spans="1:18" x14ac:dyDescent="0.3">
      <c r="A16894" t="s">
        <v>1111</v>
      </c>
      <c r="B16894" s="1">
        <v>38489</v>
      </c>
      <c r="C16894" t="s">
        <v>1112</v>
      </c>
      <c r="D16894" t="s">
        <v>1184</v>
      </c>
      <c r="E16894" t="s">
        <v>1185</v>
      </c>
      <c r="G16894" s="6" t="s">
        <v>29</v>
      </c>
      <c r="H16894" t="s">
        <v>394</v>
      </c>
      <c r="I16894" t="s">
        <v>26</v>
      </c>
      <c r="J16894" t="s">
        <v>27</v>
      </c>
      <c r="K16894">
        <v>451</v>
      </c>
      <c r="L16894">
        <v>5.05</v>
      </c>
      <c r="M16894" t="s">
        <v>1140</v>
      </c>
      <c r="N16894">
        <v>5.05</v>
      </c>
      <c r="P16894" cm="1">
        <f t="array" ref="P16894">IF(Q16894&gt;0,INDEX(Q16894:Q38618,MATCH(TRUE,INDEX(Q16894:Q38618="",,),0)-1),"")</f>
        <v>8</v>
      </c>
      <c r="Q16894">
        <f t="shared" si="453"/>
        <v>7</v>
      </c>
      <c r="R16894">
        <f t="shared" si="452"/>
        <v>0</v>
      </c>
    </row>
    <row r="16895" spans="1:18" x14ac:dyDescent="0.3">
      <c r="A16895" t="s">
        <v>1111</v>
      </c>
      <c r="B16895" s="1">
        <v>38489</v>
      </c>
      <c r="C16895" t="s">
        <v>1112</v>
      </c>
      <c r="D16895" t="s">
        <v>1184</v>
      </c>
      <c r="E16895" t="s">
        <v>1185</v>
      </c>
      <c r="G16895" t="s">
        <v>19</v>
      </c>
      <c r="H16895" t="s">
        <v>194</v>
      </c>
      <c r="I16895" t="s">
        <v>21</v>
      </c>
      <c r="J16895" t="s">
        <v>22</v>
      </c>
      <c r="K16895">
        <v>14.4</v>
      </c>
      <c r="L16895">
        <v>733</v>
      </c>
      <c r="M16895" t="s">
        <v>1122</v>
      </c>
      <c r="N16895">
        <v>1000</v>
      </c>
      <c r="P16895" cm="1">
        <f t="array" ref="P16895">IF(Q16895&gt;0,INDEX(Q16895:Q38619,MATCH(TRUE,INDEX(Q16895:Q38619="",,),0)-1),"")</f>
        <v>8</v>
      </c>
      <c r="Q16895">
        <f t="shared" si="453"/>
        <v>8</v>
      </c>
      <c r="R16895">
        <f t="shared" si="452"/>
        <v>0</v>
      </c>
    </row>
    <row r="16896" spans="1:18" x14ac:dyDescent="0.3">
      <c r="A16896" t="s">
        <v>1111</v>
      </c>
      <c r="B16896" s="1">
        <v>38489</v>
      </c>
      <c r="C16896" t="s">
        <v>1112</v>
      </c>
      <c r="D16896" t="s">
        <v>1184</v>
      </c>
      <c r="E16896" t="s">
        <v>1185</v>
      </c>
      <c r="G16896" t="s">
        <v>19</v>
      </c>
      <c r="H16896" t="s">
        <v>63</v>
      </c>
      <c r="I16896" t="s">
        <v>26</v>
      </c>
      <c r="J16896" t="s">
        <v>27</v>
      </c>
      <c r="K16896">
        <v>1088</v>
      </c>
      <c r="L16896">
        <v>13.35</v>
      </c>
      <c r="M16896" t="s">
        <v>1122</v>
      </c>
      <c r="N16896">
        <v>20</v>
      </c>
      <c r="P16896" cm="1">
        <f t="array" ref="P16896">IF(Q16896&gt;0,INDEX(Q16896:Q38620,MATCH(TRUE,INDEX(Q16896:Q38620="",,),0)-1),"")</f>
        <v>8</v>
      </c>
      <c r="Q16896">
        <f t="shared" si="453"/>
        <v>8</v>
      </c>
      <c r="R16896">
        <f t="shared" si="452"/>
        <v>0</v>
      </c>
    </row>
    <row r="16897" spans="1:18" x14ac:dyDescent="0.3">
      <c r="A16897" t="s">
        <v>1111</v>
      </c>
      <c r="B16897" s="1">
        <v>38489</v>
      </c>
      <c r="C16897" t="s">
        <v>1112</v>
      </c>
      <c r="D16897" t="s">
        <v>1184</v>
      </c>
      <c r="E16897" t="s">
        <v>1185</v>
      </c>
      <c r="G16897" t="s">
        <v>19</v>
      </c>
      <c r="H16897" t="s">
        <v>70</v>
      </c>
      <c r="I16897" t="s">
        <v>26</v>
      </c>
      <c r="J16897" t="s">
        <v>27</v>
      </c>
      <c r="K16897">
        <v>1698</v>
      </c>
      <c r="L16897">
        <v>12.75</v>
      </c>
      <c r="M16897" t="s">
        <v>1122</v>
      </c>
      <c r="N16897">
        <v>20</v>
      </c>
      <c r="P16897" cm="1">
        <f t="array" ref="P16897">IF(Q16897&gt;0,INDEX(Q16897:Q38621,MATCH(TRUE,INDEX(Q16897:Q38621="",,),0)-1),"")</f>
        <v>8</v>
      </c>
      <c r="Q16897">
        <f t="shared" si="453"/>
        <v>8</v>
      </c>
      <c r="R16897">
        <f t="shared" si="452"/>
        <v>0</v>
      </c>
    </row>
    <row r="16898" spans="1:18" x14ac:dyDescent="0.3">
      <c r="A16898" t="s">
        <v>1111</v>
      </c>
      <c r="B16898" s="1">
        <v>38489</v>
      </c>
      <c r="C16898" t="s">
        <v>1112</v>
      </c>
      <c r="D16898" t="s">
        <v>1184</v>
      </c>
      <c r="E16898" t="s">
        <v>1185</v>
      </c>
      <c r="G16898" t="s">
        <v>19</v>
      </c>
      <c r="H16898" t="s">
        <v>64</v>
      </c>
      <c r="I16898" t="s">
        <v>26</v>
      </c>
      <c r="J16898" t="s">
        <v>27</v>
      </c>
      <c r="K16898">
        <v>912</v>
      </c>
      <c r="L16898">
        <v>11.45</v>
      </c>
      <c r="M16898" t="s">
        <v>1122</v>
      </c>
      <c r="N16898">
        <v>20</v>
      </c>
      <c r="P16898" cm="1">
        <f t="array" ref="P16898">IF(Q16898&gt;0,INDEX(Q16898:Q38622,MATCH(TRUE,INDEX(Q16898:Q38622="",,),0)-1),"")</f>
        <v>8</v>
      </c>
      <c r="Q16898">
        <f t="shared" si="453"/>
        <v>8</v>
      </c>
      <c r="R16898">
        <f t="shared" si="452"/>
        <v>0</v>
      </c>
    </row>
    <row r="16899" spans="1:18" x14ac:dyDescent="0.3">
      <c r="A16899" t="s">
        <v>1111</v>
      </c>
      <c r="B16899" s="1">
        <v>38489</v>
      </c>
      <c r="C16899" t="s">
        <v>1112</v>
      </c>
      <c r="D16899" t="s">
        <v>1184</v>
      </c>
      <c r="E16899" t="s">
        <v>1185</v>
      </c>
      <c r="G16899" s="6" t="s">
        <v>29</v>
      </c>
      <c r="H16899" t="s">
        <v>30</v>
      </c>
      <c r="I16899" t="s">
        <v>21</v>
      </c>
      <c r="J16899" t="s">
        <v>22</v>
      </c>
      <c r="K16899">
        <v>6.8</v>
      </c>
      <c r="L16899">
        <v>148</v>
      </c>
      <c r="M16899" t="s">
        <v>1122</v>
      </c>
      <c r="N16899">
        <v>148</v>
      </c>
      <c r="P16899" cm="1">
        <f t="array" ref="P16899">IF(Q16899&gt;0,INDEX(Q16899:Q38623,MATCH(TRUE,INDEX(Q16899:Q38623="",,),0)-1),"")</f>
        <v>8</v>
      </c>
      <c r="Q16899">
        <f t="shared" si="453"/>
        <v>8</v>
      </c>
      <c r="R16899">
        <f t="shared" si="452"/>
        <v>0</v>
      </c>
    </row>
    <row r="16900" spans="1:18" x14ac:dyDescent="0.3">
      <c r="A16900" t="s">
        <v>1111</v>
      </c>
      <c r="B16900" s="1">
        <v>38489</v>
      </c>
      <c r="C16900" t="s">
        <v>1112</v>
      </c>
      <c r="D16900" t="s">
        <v>1184</v>
      </c>
      <c r="E16900" t="s">
        <v>1185</v>
      </c>
      <c r="G16900" s="6" t="s">
        <v>29</v>
      </c>
      <c r="H16900" t="s">
        <v>206</v>
      </c>
      <c r="I16900" t="s">
        <v>21</v>
      </c>
      <c r="J16900" t="s">
        <v>22</v>
      </c>
      <c r="K16900">
        <v>9.5</v>
      </c>
      <c r="L16900">
        <v>93</v>
      </c>
      <c r="M16900" t="s">
        <v>1122</v>
      </c>
      <c r="N16900">
        <v>93</v>
      </c>
      <c r="P16900" cm="1">
        <f t="array" ref="P16900">IF(Q16900&gt;0,INDEX(Q16900:Q38624,MATCH(TRUE,INDEX(Q16900:Q38624="",,),0)-1),"")</f>
        <v>8</v>
      </c>
      <c r="Q16900">
        <f t="shared" si="453"/>
        <v>8</v>
      </c>
      <c r="R16900">
        <f t="shared" si="452"/>
        <v>0</v>
      </c>
    </row>
    <row r="16901" spans="1:18" x14ac:dyDescent="0.3">
      <c r="A16901" t="s">
        <v>1111</v>
      </c>
      <c r="B16901" s="1">
        <v>38489</v>
      </c>
      <c r="C16901" t="s">
        <v>1112</v>
      </c>
      <c r="D16901" t="s">
        <v>1184</v>
      </c>
      <c r="E16901" t="s">
        <v>1185</v>
      </c>
      <c r="G16901" s="6" t="s">
        <v>29</v>
      </c>
      <c r="H16901" t="s">
        <v>99</v>
      </c>
      <c r="I16901" t="s">
        <v>21</v>
      </c>
      <c r="J16901" t="s">
        <v>22</v>
      </c>
      <c r="K16901">
        <v>2.2000000000000002</v>
      </c>
      <c r="L16901">
        <v>105</v>
      </c>
      <c r="M16901" t="s">
        <v>1122</v>
      </c>
      <c r="N16901">
        <v>105</v>
      </c>
      <c r="P16901" cm="1">
        <f t="array" ref="P16901">IF(Q16901&gt;0,INDEX(Q16901:Q38625,MATCH(TRUE,INDEX(Q16901:Q38625="",,),0)-1),"")</f>
        <v>8</v>
      </c>
      <c r="Q16901">
        <f t="shared" si="453"/>
        <v>8</v>
      </c>
      <c r="R16901">
        <f t="shared" si="452"/>
        <v>0</v>
      </c>
    </row>
    <row r="16902" spans="1:18" x14ac:dyDescent="0.3">
      <c r="A16902" t="s">
        <v>1111</v>
      </c>
      <c r="B16902" s="1">
        <v>38489</v>
      </c>
      <c r="C16902" t="s">
        <v>1112</v>
      </c>
      <c r="D16902" t="s">
        <v>1184</v>
      </c>
      <c r="E16902" t="s">
        <v>1185</v>
      </c>
      <c r="G16902" s="6" t="s">
        <v>29</v>
      </c>
      <c r="H16902" t="s">
        <v>64</v>
      </c>
      <c r="I16902" t="s">
        <v>21</v>
      </c>
      <c r="J16902" t="s">
        <v>22</v>
      </c>
      <c r="K16902">
        <v>3.7</v>
      </c>
      <c r="L16902">
        <v>83</v>
      </c>
      <c r="M16902" t="s">
        <v>1122</v>
      </c>
      <c r="N16902">
        <v>83</v>
      </c>
      <c r="P16902" cm="1">
        <f t="array" ref="P16902">IF(Q16902&gt;0,INDEX(Q16902:Q38626,MATCH(TRUE,INDEX(Q16902:Q38626="",,),0)-1),"")</f>
        <v>8</v>
      </c>
      <c r="Q16902">
        <f t="shared" si="453"/>
        <v>8</v>
      </c>
      <c r="R16902">
        <f t="shared" si="452"/>
        <v>0</v>
      </c>
    </row>
    <row r="16903" spans="1:18" x14ac:dyDescent="0.3">
      <c r="A16903" t="s">
        <v>1111</v>
      </c>
      <c r="B16903" s="1">
        <v>38489</v>
      </c>
      <c r="C16903" t="s">
        <v>1112</v>
      </c>
      <c r="D16903" t="s">
        <v>1184</v>
      </c>
      <c r="E16903" t="s">
        <v>1185</v>
      </c>
      <c r="G16903" s="6" t="s">
        <v>29</v>
      </c>
      <c r="H16903" t="s">
        <v>99</v>
      </c>
      <c r="I16903" t="s">
        <v>26</v>
      </c>
      <c r="J16903" t="s">
        <v>27</v>
      </c>
      <c r="K16903">
        <v>272</v>
      </c>
      <c r="L16903">
        <v>8.6999999999999993</v>
      </c>
      <c r="M16903" t="s">
        <v>1122</v>
      </c>
      <c r="N16903">
        <v>8.6999999999999993</v>
      </c>
      <c r="P16903" cm="1">
        <f t="array" ref="P16903">IF(Q16903&gt;0,INDEX(Q16903:Q38627,MATCH(TRUE,INDEX(Q16903:Q38627="",,),0)-1),"")</f>
        <v>8</v>
      </c>
      <c r="Q16903">
        <f t="shared" si="453"/>
        <v>8</v>
      </c>
      <c r="R16903">
        <f t="shared" si="452"/>
        <v>0</v>
      </c>
    </row>
    <row r="16904" spans="1:18" x14ac:dyDescent="0.3">
      <c r="A16904" t="s">
        <v>1111</v>
      </c>
      <c r="B16904" s="1">
        <v>38489</v>
      </c>
      <c r="C16904" t="s">
        <v>1112</v>
      </c>
      <c r="D16904" t="s">
        <v>1184</v>
      </c>
      <c r="E16904" t="s">
        <v>1185</v>
      </c>
      <c r="G16904" s="6" t="s">
        <v>29</v>
      </c>
      <c r="H16904" t="s">
        <v>394</v>
      </c>
      <c r="I16904" t="s">
        <v>26</v>
      </c>
      <c r="J16904" t="s">
        <v>27</v>
      </c>
      <c r="K16904">
        <v>451</v>
      </c>
      <c r="L16904">
        <v>5.05</v>
      </c>
      <c r="M16904" t="s">
        <v>1122</v>
      </c>
      <c r="N16904">
        <v>5.05</v>
      </c>
      <c r="P16904" cm="1">
        <f t="array" ref="P16904">IF(Q16904&gt;0,INDEX(Q16904:Q38628,MATCH(TRUE,INDEX(Q16904:Q38628="",,),0)-1),"")</f>
        <v>8</v>
      </c>
      <c r="Q16904">
        <f t="shared" si="453"/>
        <v>8</v>
      </c>
      <c r="R16904">
        <f t="shared" si="452"/>
        <v>0</v>
      </c>
    </row>
    <row r="16905" spans="1:18" x14ac:dyDescent="0.3">
      <c r="P16905" t="str" cm="1">
        <f t="array" ref="P16905">IF(Q16905&gt;0,INDEX(Q16905:Q38629,MATCH(TRUE,INDEX(Q16905:Q38629="",,),0)-1),"")</f>
        <v/>
      </c>
      <c r="R16905" t="str">
        <f t="shared" si="452"/>
        <v/>
      </c>
    </row>
    <row r="16906" spans="1:18" x14ac:dyDescent="0.3">
      <c r="A16906" t="s">
        <v>1111</v>
      </c>
      <c r="B16906" s="1">
        <v>38482</v>
      </c>
      <c r="C16906" t="s">
        <v>1112</v>
      </c>
      <c r="D16906" t="s">
        <v>1186</v>
      </c>
      <c r="E16906" t="s">
        <v>1187</v>
      </c>
      <c r="G16906" t="s">
        <v>19</v>
      </c>
      <c r="H16906" t="s">
        <v>41</v>
      </c>
      <c r="I16906" t="s">
        <v>26</v>
      </c>
      <c r="J16906" t="s">
        <v>27</v>
      </c>
      <c r="K16906">
        <v>455</v>
      </c>
      <c r="L16906">
        <v>54.6</v>
      </c>
      <c r="M16906" t="s">
        <v>1188</v>
      </c>
      <c r="N16906">
        <v>71.599999999999994</v>
      </c>
      <c r="O16906" t="s">
        <v>24</v>
      </c>
      <c r="P16906" cm="1">
        <f t="array" ref="P16906">IF(Q16906&gt;0,INDEX(Q16906:Q38630,MATCH(TRUE,INDEX(Q16906:Q38630="",,),0)-1),"")</f>
        <v>7</v>
      </c>
      <c r="Q16906">
        <v>1</v>
      </c>
      <c r="R16906">
        <f t="shared" si="452"/>
        <v>0</v>
      </c>
    </row>
    <row r="16907" spans="1:18" x14ac:dyDescent="0.3">
      <c r="A16907" t="s">
        <v>1111</v>
      </c>
      <c r="B16907" s="1">
        <v>38482</v>
      </c>
      <c r="C16907" t="s">
        <v>1112</v>
      </c>
      <c r="D16907" t="s">
        <v>1186</v>
      </c>
      <c r="E16907" t="s">
        <v>1187</v>
      </c>
      <c r="G16907" t="s">
        <v>19</v>
      </c>
      <c r="H16907" t="s">
        <v>41</v>
      </c>
      <c r="I16907" t="s">
        <v>26</v>
      </c>
      <c r="J16907" t="s">
        <v>27</v>
      </c>
      <c r="K16907">
        <v>455</v>
      </c>
      <c r="L16907">
        <v>54.6</v>
      </c>
      <c r="M16907" t="s">
        <v>1140</v>
      </c>
      <c r="N16907">
        <v>70</v>
      </c>
      <c r="P16907" cm="1">
        <f t="array" ref="P16907">IF(Q16907&gt;0,INDEX(Q16907:Q38631,MATCH(TRUE,INDEX(Q16907:Q38631="",,),0)-1),"")</f>
        <v>7</v>
      </c>
      <c r="Q16907">
        <v>2</v>
      </c>
      <c r="R16907">
        <f t="shared" si="452"/>
        <v>0</v>
      </c>
    </row>
    <row r="16908" spans="1:18" x14ac:dyDescent="0.3">
      <c r="A16908" t="s">
        <v>1111</v>
      </c>
      <c r="B16908" s="1">
        <v>38482</v>
      </c>
      <c r="C16908" t="s">
        <v>1112</v>
      </c>
      <c r="D16908" t="s">
        <v>1186</v>
      </c>
      <c r="E16908" t="s">
        <v>1187</v>
      </c>
      <c r="G16908" t="s">
        <v>19</v>
      </c>
      <c r="H16908" t="s">
        <v>41</v>
      </c>
      <c r="I16908" t="s">
        <v>26</v>
      </c>
      <c r="J16908" t="s">
        <v>27</v>
      </c>
      <c r="K16908">
        <v>455</v>
      </c>
      <c r="L16908">
        <v>54.6</v>
      </c>
      <c r="M16908" t="s">
        <v>1130</v>
      </c>
      <c r="N16908">
        <v>70</v>
      </c>
      <c r="P16908" cm="1">
        <f t="array" ref="P16908">IF(Q16908&gt;0,INDEX(Q16908:Q38632,MATCH(TRUE,INDEX(Q16908:Q38632="",,),0)-1),"")</f>
        <v>7</v>
      </c>
      <c r="Q16908">
        <v>3</v>
      </c>
      <c r="R16908">
        <f t="shared" si="452"/>
        <v>0</v>
      </c>
    </row>
    <row r="16909" spans="1:18" x14ac:dyDescent="0.3">
      <c r="A16909" t="s">
        <v>1111</v>
      </c>
      <c r="B16909" s="1">
        <v>38482</v>
      </c>
      <c r="C16909" t="s">
        <v>1112</v>
      </c>
      <c r="D16909" t="s">
        <v>1186</v>
      </c>
      <c r="E16909" t="s">
        <v>1187</v>
      </c>
      <c r="G16909" t="s">
        <v>19</v>
      </c>
      <c r="H16909" t="s">
        <v>41</v>
      </c>
      <c r="I16909" t="s">
        <v>26</v>
      </c>
      <c r="J16909" t="s">
        <v>27</v>
      </c>
      <c r="K16909">
        <v>455</v>
      </c>
      <c r="L16909">
        <v>54.6</v>
      </c>
      <c r="M16909" t="s">
        <v>319</v>
      </c>
      <c r="N16909">
        <v>68.099999999999994</v>
      </c>
      <c r="P16909" cm="1">
        <f t="array" ref="P16909">IF(Q16909&gt;0,INDEX(Q16909:Q38633,MATCH(TRUE,INDEX(Q16909:Q38633="",,),0)-1),"")</f>
        <v>7</v>
      </c>
      <c r="Q16909">
        <v>4</v>
      </c>
      <c r="R16909">
        <f t="shared" si="452"/>
        <v>0</v>
      </c>
    </row>
    <row r="16910" spans="1:18" x14ac:dyDescent="0.3">
      <c r="A16910" t="s">
        <v>1111</v>
      </c>
      <c r="B16910" s="1">
        <v>38482</v>
      </c>
      <c r="C16910" t="s">
        <v>1112</v>
      </c>
      <c r="D16910" t="s">
        <v>1186</v>
      </c>
      <c r="E16910" t="s">
        <v>1187</v>
      </c>
      <c r="G16910" t="s">
        <v>19</v>
      </c>
      <c r="H16910" t="s">
        <v>41</v>
      </c>
      <c r="I16910" t="s">
        <v>26</v>
      </c>
      <c r="J16910" t="s">
        <v>27</v>
      </c>
      <c r="K16910">
        <v>455</v>
      </c>
      <c r="L16910">
        <v>54.6</v>
      </c>
      <c r="M16910" t="s">
        <v>1116</v>
      </c>
      <c r="N16910">
        <v>68</v>
      </c>
      <c r="P16910" cm="1">
        <f t="array" ref="P16910">IF(Q16910&gt;0,INDEX(Q16910:Q38634,MATCH(TRUE,INDEX(Q16910:Q38634="",,),0)-1),"")</f>
        <v>7</v>
      </c>
      <c r="Q16910">
        <v>5</v>
      </c>
      <c r="R16910">
        <f t="shared" si="452"/>
        <v>0</v>
      </c>
    </row>
    <row r="16911" spans="1:18" x14ac:dyDescent="0.3">
      <c r="A16911" t="s">
        <v>1111</v>
      </c>
      <c r="B16911" s="1">
        <v>38482</v>
      </c>
      <c r="C16911" t="s">
        <v>1112</v>
      </c>
      <c r="D16911" t="s">
        <v>1186</v>
      </c>
      <c r="E16911" t="s">
        <v>1187</v>
      </c>
      <c r="G16911" t="s">
        <v>19</v>
      </c>
      <c r="H16911" t="s">
        <v>41</v>
      </c>
      <c r="I16911" t="s">
        <v>26</v>
      </c>
      <c r="J16911" t="s">
        <v>27</v>
      </c>
      <c r="K16911">
        <v>455</v>
      </c>
      <c r="L16911">
        <v>54.6</v>
      </c>
      <c r="M16911" t="s">
        <v>1118</v>
      </c>
      <c r="N16911">
        <v>65</v>
      </c>
      <c r="P16911" cm="1">
        <f t="array" ref="P16911">IF(Q16911&gt;0,INDEX(Q16911:Q38635,MATCH(TRUE,INDEX(Q16911:Q38635="",,),0)-1),"")</f>
        <v>7</v>
      </c>
      <c r="Q16911">
        <v>6</v>
      </c>
      <c r="R16911">
        <f t="shared" si="452"/>
        <v>0</v>
      </c>
    </row>
    <row r="16912" spans="1:18" x14ac:dyDescent="0.3">
      <c r="A16912" t="s">
        <v>1111</v>
      </c>
      <c r="B16912" s="1">
        <v>38482</v>
      </c>
      <c r="C16912" t="s">
        <v>1112</v>
      </c>
      <c r="D16912" t="s">
        <v>1186</v>
      </c>
      <c r="E16912" t="s">
        <v>1187</v>
      </c>
      <c r="G16912" t="s">
        <v>19</v>
      </c>
      <c r="H16912" t="s">
        <v>41</v>
      </c>
      <c r="I16912" t="s">
        <v>26</v>
      </c>
      <c r="J16912" t="s">
        <v>27</v>
      </c>
      <c r="K16912">
        <v>455</v>
      </c>
      <c r="L16912">
        <v>54.6</v>
      </c>
      <c r="M16912" t="s">
        <v>1115</v>
      </c>
      <c r="N16912">
        <v>60.1</v>
      </c>
      <c r="P16912" cm="1">
        <f t="array" ref="P16912">IF(Q16912&gt;0,INDEX(Q16912:Q38636,MATCH(TRUE,INDEX(Q16912:Q38636="",,),0)-1),"")</f>
        <v>7</v>
      </c>
      <c r="Q16912">
        <v>7</v>
      </c>
      <c r="R16912">
        <f t="shared" si="452"/>
        <v>0</v>
      </c>
    </row>
    <row r="16913" spans="1:18" x14ac:dyDescent="0.3">
      <c r="P16913" t="str" cm="1">
        <f t="array" ref="P16913">IF(Q16913&gt;0,INDEX(Q16913:Q38637,MATCH(TRUE,INDEX(Q16913:Q38637="",,),0)-1),"")</f>
        <v/>
      </c>
      <c r="R16913" t="str">
        <f t="shared" si="452"/>
        <v/>
      </c>
    </row>
    <row r="16914" spans="1:18" x14ac:dyDescent="0.3">
      <c r="A16914" t="s">
        <v>1111</v>
      </c>
      <c r="B16914" s="1">
        <v>38482</v>
      </c>
      <c r="C16914" t="s">
        <v>1112</v>
      </c>
      <c r="D16914" t="s">
        <v>1189</v>
      </c>
      <c r="E16914" t="s">
        <v>1190</v>
      </c>
      <c r="G16914" t="s">
        <v>19</v>
      </c>
      <c r="H16914" t="s">
        <v>197</v>
      </c>
      <c r="I16914" t="s">
        <v>26</v>
      </c>
      <c r="J16914" t="s">
        <v>27</v>
      </c>
      <c r="K16914">
        <v>116</v>
      </c>
      <c r="L16914">
        <v>21.85</v>
      </c>
      <c r="M16914" t="s">
        <v>1191</v>
      </c>
      <c r="N16914">
        <v>62.5</v>
      </c>
      <c r="O16914" t="s">
        <v>24</v>
      </c>
      <c r="P16914" cm="1">
        <f t="array" ref="P16914">IF(Q16914&gt;0,INDEX(Q16914:Q38638,MATCH(TRUE,INDEX(Q16914:Q38638="",,),0)-1),"")</f>
        <v>9</v>
      </c>
      <c r="Q16914">
        <f>INT((ROW()-16914)/4)+1</f>
        <v>1</v>
      </c>
      <c r="R16914">
        <f t="shared" si="452"/>
        <v>0</v>
      </c>
    </row>
    <row r="16915" spans="1:18" x14ac:dyDescent="0.3">
      <c r="A16915" t="s">
        <v>1111</v>
      </c>
      <c r="B16915" s="1">
        <v>38482</v>
      </c>
      <c r="C16915" t="s">
        <v>1112</v>
      </c>
      <c r="D16915" t="s">
        <v>1189</v>
      </c>
      <c r="E16915" t="s">
        <v>1190</v>
      </c>
      <c r="G16915" t="s">
        <v>19</v>
      </c>
      <c r="H16915" t="s">
        <v>63</v>
      </c>
      <c r="I16915" t="s">
        <v>26</v>
      </c>
      <c r="J16915" t="s">
        <v>27</v>
      </c>
      <c r="K16915">
        <v>98</v>
      </c>
      <c r="L16915">
        <v>15.45</v>
      </c>
      <c r="M16915" t="s">
        <v>1191</v>
      </c>
      <c r="N16915">
        <v>50</v>
      </c>
      <c r="O16915" t="s">
        <v>24</v>
      </c>
      <c r="P16915" cm="1">
        <f t="array" ref="P16915">IF(Q16915&gt;0,INDEX(Q16915:Q38639,MATCH(TRUE,INDEX(Q16915:Q38639="",,),0)-1),"")</f>
        <v>9</v>
      </c>
      <c r="Q16915">
        <f t="shared" ref="Q16915:Q16949" si="454">INT((ROW()-16914)/4)+1</f>
        <v>1</v>
      </c>
      <c r="R16915">
        <f t="shared" si="452"/>
        <v>0</v>
      </c>
    </row>
    <row r="16916" spans="1:18" x14ac:dyDescent="0.3">
      <c r="A16916" t="s">
        <v>1111</v>
      </c>
      <c r="B16916" s="1">
        <v>38482</v>
      </c>
      <c r="C16916" t="s">
        <v>1112</v>
      </c>
      <c r="D16916" t="s">
        <v>1189</v>
      </c>
      <c r="E16916" t="s">
        <v>1190</v>
      </c>
      <c r="G16916" s="6" t="s">
        <v>29</v>
      </c>
      <c r="H16916" t="s">
        <v>70</v>
      </c>
      <c r="I16916" t="s">
        <v>26</v>
      </c>
      <c r="J16916" t="s">
        <v>27</v>
      </c>
      <c r="K16916">
        <v>19</v>
      </c>
      <c r="L16916">
        <v>14.15</v>
      </c>
      <c r="M16916" t="s">
        <v>1191</v>
      </c>
      <c r="N16916">
        <v>14.15</v>
      </c>
      <c r="O16916" t="s">
        <v>24</v>
      </c>
      <c r="P16916" cm="1">
        <f t="array" ref="P16916">IF(Q16916&gt;0,INDEX(Q16916:Q38640,MATCH(TRUE,INDEX(Q16916:Q38640="",,),0)-1),"")</f>
        <v>9</v>
      </c>
      <c r="Q16916">
        <f t="shared" si="454"/>
        <v>1</v>
      </c>
      <c r="R16916">
        <f t="shared" si="452"/>
        <v>0</v>
      </c>
    </row>
    <row r="16917" spans="1:18" x14ac:dyDescent="0.3">
      <c r="A16917" t="s">
        <v>1111</v>
      </c>
      <c r="B16917" s="1">
        <v>38482</v>
      </c>
      <c r="C16917" t="s">
        <v>1112</v>
      </c>
      <c r="D16917" t="s">
        <v>1189</v>
      </c>
      <c r="E16917" t="s">
        <v>1190</v>
      </c>
      <c r="G16917" s="6" t="s">
        <v>29</v>
      </c>
      <c r="H16917" t="s">
        <v>64</v>
      </c>
      <c r="I16917" t="s">
        <v>26</v>
      </c>
      <c r="J16917" t="s">
        <v>27</v>
      </c>
      <c r="K16917">
        <v>4</v>
      </c>
      <c r="L16917">
        <v>12.2</v>
      </c>
      <c r="M16917" t="s">
        <v>1191</v>
      </c>
      <c r="N16917">
        <v>12.2</v>
      </c>
      <c r="O16917" t="s">
        <v>24</v>
      </c>
      <c r="P16917" cm="1">
        <f t="array" ref="P16917">IF(Q16917&gt;0,INDEX(Q16917:Q38641,MATCH(TRUE,INDEX(Q16917:Q38641="",,),0)-1),"")</f>
        <v>9</v>
      </c>
      <c r="Q16917">
        <f t="shared" si="454"/>
        <v>1</v>
      </c>
      <c r="R16917">
        <f t="shared" si="452"/>
        <v>0</v>
      </c>
    </row>
    <row r="16918" spans="1:18" x14ac:dyDescent="0.3">
      <c r="A16918" t="s">
        <v>1111</v>
      </c>
      <c r="B16918" s="1">
        <v>38482</v>
      </c>
      <c r="C16918" t="s">
        <v>1112</v>
      </c>
      <c r="D16918" t="s">
        <v>1189</v>
      </c>
      <c r="E16918" t="s">
        <v>1190</v>
      </c>
      <c r="G16918" t="s">
        <v>19</v>
      </c>
      <c r="H16918" t="s">
        <v>197</v>
      </c>
      <c r="I16918" t="s">
        <v>26</v>
      </c>
      <c r="J16918" t="s">
        <v>27</v>
      </c>
      <c r="K16918">
        <v>116</v>
      </c>
      <c r="L16918">
        <v>21.85</v>
      </c>
      <c r="M16918" t="s">
        <v>1192</v>
      </c>
      <c r="N16918">
        <v>55</v>
      </c>
      <c r="P16918" cm="1">
        <f t="array" ref="P16918">IF(Q16918&gt;0,INDEX(Q16918:Q38642,MATCH(TRUE,INDEX(Q16918:Q38642="",,),0)-1),"")</f>
        <v>9</v>
      </c>
      <c r="Q16918">
        <f t="shared" si="454"/>
        <v>2</v>
      </c>
      <c r="R16918">
        <f t="shared" si="452"/>
        <v>0</v>
      </c>
    </row>
    <row r="16919" spans="1:18" x14ac:dyDescent="0.3">
      <c r="A16919" t="s">
        <v>1111</v>
      </c>
      <c r="B16919" s="1">
        <v>38482</v>
      </c>
      <c r="C16919" t="s">
        <v>1112</v>
      </c>
      <c r="D16919" t="s">
        <v>1189</v>
      </c>
      <c r="E16919" t="s">
        <v>1190</v>
      </c>
      <c r="G16919" t="s">
        <v>19</v>
      </c>
      <c r="H16919" t="s">
        <v>63</v>
      </c>
      <c r="I16919" t="s">
        <v>26</v>
      </c>
      <c r="J16919" t="s">
        <v>27</v>
      </c>
      <c r="K16919">
        <v>98</v>
      </c>
      <c r="L16919">
        <v>15.45</v>
      </c>
      <c r="M16919" t="s">
        <v>1192</v>
      </c>
      <c r="N16919">
        <v>36</v>
      </c>
      <c r="P16919" cm="1">
        <f t="array" ref="P16919">IF(Q16919&gt;0,INDEX(Q16919:Q38643,MATCH(TRUE,INDEX(Q16919:Q38643="",,),0)-1),"")</f>
        <v>9</v>
      </c>
      <c r="Q16919">
        <f t="shared" si="454"/>
        <v>2</v>
      </c>
      <c r="R16919">
        <f t="shared" si="452"/>
        <v>0</v>
      </c>
    </row>
    <row r="16920" spans="1:18" x14ac:dyDescent="0.3">
      <c r="A16920" t="s">
        <v>1111</v>
      </c>
      <c r="B16920" s="1">
        <v>38482</v>
      </c>
      <c r="C16920" t="s">
        <v>1112</v>
      </c>
      <c r="D16920" t="s">
        <v>1189</v>
      </c>
      <c r="E16920" t="s">
        <v>1190</v>
      </c>
      <c r="G16920" s="6" t="s">
        <v>29</v>
      </c>
      <c r="H16920" t="s">
        <v>70</v>
      </c>
      <c r="I16920" t="s">
        <v>26</v>
      </c>
      <c r="J16920" t="s">
        <v>27</v>
      </c>
      <c r="K16920">
        <v>19</v>
      </c>
      <c r="L16920">
        <v>14.15</v>
      </c>
      <c r="M16920" t="s">
        <v>1192</v>
      </c>
      <c r="N16920">
        <v>14.15</v>
      </c>
      <c r="P16920" cm="1">
        <f t="array" ref="P16920">IF(Q16920&gt;0,INDEX(Q16920:Q38644,MATCH(TRUE,INDEX(Q16920:Q38644="",,),0)-1),"")</f>
        <v>9</v>
      </c>
      <c r="Q16920">
        <f t="shared" si="454"/>
        <v>2</v>
      </c>
      <c r="R16920">
        <f t="shared" si="452"/>
        <v>0</v>
      </c>
    </row>
    <row r="16921" spans="1:18" x14ac:dyDescent="0.3">
      <c r="A16921" t="s">
        <v>1111</v>
      </c>
      <c r="B16921" s="1">
        <v>38482</v>
      </c>
      <c r="C16921" t="s">
        <v>1112</v>
      </c>
      <c r="D16921" t="s">
        <v>1189</v>
      </c>
      <c r="E16921" t="s">
        <v>1190</v>
      </c>
      <c r="G16921" s="6" t="s">
        <v>29</v>
      </c>
      <c r="H16921" t="s">
        <v>64</v>
      </c>
      <c r="I16921" t="s">
        <v>26</v>
      </c>
      <c r="J16921" t="s">
        <v>27</v>
      </c>
      <c r="K16921">
        <v>4</v>
      </c>
      <c r="L16921">
        <v>12.2</v>
      </c>
      <c r="M16921" t="s">
        <v>1192</v>
      </c>
      <c r="N16921">
        <v>12.2</v>
      </c>
      <c r="P16921" cm="1">
        <f t="array" ref="P16921">IF(Q16921&gt;0,INDEX(Q16921:Q38645,MATCH(TRUE,INDEX(Q16921:Q38645="",,),0)-1),"")</f>
        <v>9</v>
      </c>
      <c r="Q16921">
        <f t="shared" si="454"/>
        <v>2</v>
      </c>
      <c r="R16921">
        <f t="shared" si="452"/>
        <v>0</v>
      </c>
    </row>
    <row r="16922" spans="1:18" x14ac:dyDescent="0.3">
      <c r="A16922" t="s">
        <v>1111</v>
      </c>
      <c r="B16922" s="1">
        <v>38482</v>
      </c>
      <c r="C16922" t="s">
        <v>1112</v>
      </c>
      <c r="D16922" t="s">
        <v>1189</v>
      </c>
      <c r="E16922" t="s">
        <v>1190</v>
      </c>
      <c r="G16922" t="s">
        <v>19</v>
      </c>
      <c r="H16922" t="s">
        <v>197</v>
      </c>
      <c r="I16922" t="s">
        <v>26</v>
      </c>
      <c r="J16922" t="s">
        <v>27</v>
      </c>
      <c r="K16922">
        <v>116</v>
      </c>
      <c r="L16922">
        <v>21.85</v>
      </c>
      <c r="M16922" t="s">
        <v>1130</v>
      </c>
      <c r="N16922">
        <v>45</v>
      </c>
      <c r="P16922" cm="1">
        <f t="array" ref="P16922">IF(Q16922&gt;0,INDEX(Q16922:Q38646,MATCH(TRUE,INDEX(Q16922:Q38646="",,),0)-1),"")</f>
        <v>9</v>
      </c>
      <c r="Q16922">
        <f t="shared" si="454"/>
        <v>3</v>
      </c>
      <c r="R16922">
        <f t="shared" si="452"/>
        <v>0</v>
      </c>
    </row>
    <row r="16923" spans="1:18" x14ac:dyDescent="0.3">
      <c r="A16923" t="s">
        <v>1111</v>
      </c>
      <c r="B16923" s="1">
        <v>38482</v>
      </c>
      <c r="C16923" t="s">
        <v>1112</v>
      </c>
      <c r="D16923" t="s">
        <v>1189</v>
      </c>
      <c r="E16923" t="s">
        <v>1190</v>
      </c>
      <c r="G16923" t="s">
        <v>19</v>
      </c>
      <c r="H16923" t="s">
        <v>63</v>
      </c>
      <c r="I16923" t="s">
        <v>26</v>
      </c>
      <c r="J16923" t="s">
        <v>27</v>
      </c>
      <c r="K16923">
        <v>98</v>
      </c>
      <c r="L16923">
        <v>15.45</v>
      </c>
      <c r="M16923" t="s">
        <v>1130</v>
      </c>
      <c r="N16923">
        <v>45</v>
      </c>
      <c r="P16923" cm="1">
        <f t="array" ref="P16923">IF(Q16923&gt;0,INDEX(Q16923:Q38647,MATCH(TRUE,INDEX(Q16923:Q38647="",,),0)-1),"")</f>
        <v>9</v>
      </c>
      <c r="Q16923">
        <f t="shared" si="454"/>
        <v>3</v>
      </c>
      <c r="R16923">
        <f t="shared" si="452"/>
        <v>0</v>
      </c>
    </row>
    <row r="16924" spans="1:18" x14ac:dyDescent="0.3">
      <c r="A16924" t="s">
        <v>1111</v>
      </c>
      <c r="B16924" s="1">
        <v>38482</v>
      </c>
      <c r="C16924" t="s">
        <v>1112</v>
      </c>
      <c r="D16924" t="s">
        <v>1189</v>
      </c>
      <c r="E16924" t="s">
        <v>1190</v>
      </c>
      <c r="G16924" s="6" t="s">
        <v>29</v>
      </c>
      <c r="H16924" t="s">
        <v>70</v>
      </c>
      <c r="I16924" t="s">
        <v>26</v>
      </c>
      <c r="J16924" t="s">
        <v>27</v>
      </c>
      <c r="K16924">
        <v>19</v>
      </c>
      <c r="L16924">
        <v>14.15</v>
      </c>
      <c r="M16924" t="s">
        <v>1130</v>
      </c>
      <c r="N16924">
        <v>14.15</v>
      </c>
      <c r="P16924" cm="1">
        <f t="array" ref="P16924">IF(Q16924&gt;0,INDEX(Q16924:Q38648,MATCH(TRUE,INDEX(Q16924:Q38648="",,),0)-1),"")</f>
        <v>9</v>
      </c>
      <c r="Q16924">
        <f t="shared" si="454"/>
        <v>3</v>
      </c>
      <c r="R16924">
        <f t="shared" si="452"/>
        <v>0</v>
      </c>
    </row>
    <row r="16925" spans="1:18" x14ac:dyDescent="0.3">
      <c r="A16925" t="s">
        <v>1111</v>
      </c>
      <c r="B16925" s="1">
        <v>38482</v>
      </c>
      <c r="C16925" t="s">
        <v>1112</v>
      </c>
      <c r="D16925" t="s">
        <v>1189</v>
      </c>
      <c r="E16925" t="s">
        <v>1190</v>
      </c>
      <c r="G16925" s="6" t="s">
        <v>29</v>
      </c>
      <c r="H16925" t="s">
        <v>64</v>
      </c>
      <c r="I16925" t="s">
        <v>26</v>
      </c>
      <c r="J16925" t="s">
        <v>27</v>
      </c>
      <c r="K16925">
        <v>4</v>
      </c>
      <c r="L16925">
        <v>12.2</v>
      </c>
      <c r="M16925" t="s">
        <v>1130</v>
      </c>
      <c r="N16925">
        <v>12.2</v>
      </c>
      <c r="P16925" cm="1">
        <f t="array" ref="P16925">IF(Q16925&gt;0,INDEX(Q16925:Q38649,MATCH(TRUE,INDEX(Q16925:Q38649="",,),0)-1),"")</f>
        <v>9</v>
      </c>
      <c r="Q16925">
        <f t="shared" si="454"/>
        <v>3</v>
      </c>
      <c r="R16925">
        <f t="shared" si="452"/>
        <v>0</v>
      </c>
    </row>
    <row r="16926" spans="1:18" x14ac:dyDescent="0.3">
      <c r="A16926" t="s">
        <v>1111</v>
      </c>
      <c r="B16926" s="1">
        <v>38482</v>
      </c>
      <c r="C16926" t="s">
        <v>1112</v>
      </c>
      <c r="D16926" t="s">
        <v>1189</v>
      </c>
      <c r="E16926" t="s">
        <v>1190</v>
      </c>
      <c r="G16926" t="s">
        <v>19</v>
      </c>
      <c r="H16926" t="s">
        <v>197</v>
      </c>
      <c r="I16926" t="s">
        <v>26</v>
      </c>
      <c r="J16926" t="s">
        <v>27</v>
      </c>
      <c r="K16926">
        <v>116</v>
      </c>
      <c r="L16926">
        <v>21.85</v>
      </c>
      <c r="M16926" t="s">
        <v>1116</v>
      </c>
      <c r="N16926">
        <v>45</v>
      </c>
      <c r="P16926" cm="1">
        <f t="array" ref="P16926">IF(Q16926&gt;0,INDEX(Q16926:Q38650,MATCH(TRUE,INDEX(Q16926:Q38650="",,),0)-1),"")</f>
        <v>9</v>
      </c>
      <c r="Q16926">
        <f t="shared" si="454"/>
        <v>4</v>
      </c>
      <c r="R16926">
        <f t="shared" si="452"/>
        <v>0</v>
      </c>
    </row>
    <row r="16927" spans="1:18" x14ac:dyDescent="0.3">
      <c r="A16927" t="s">
        <v>1111</v>
      </c>
      <c r="B16927" s="1">
        <v>38482</v>
      </c>
      <c r="C16927" t="s">
        <v>1112</v>
      </c>
      <c r="D16927" t="s">
        <v>1189</v>
      </c>
      <c r="E16927" t="s">
        <v>1190</v>
      </c>
      <c r="G16927" t="s">
        <v>19</v>
      </c>
      <c r="H16927" t="s">
        <v>63</v>
      </c>
      <c r="I16927" t="s">
        <v>26</v>
      </c>
      <c r="J16927" t="s">
        <v>27</v>
      </c>
      <c r="K16927">
        <v>98</v>
      </c>
      <c r="L16927">
        <v>15.45</v>
      </c>
      <c r="M16927" t="s">
        <v>1116</v>
      </c>
      <c r="N16927">
        <v>35</v>
      </c>
      <c r="P16927" cm="1">
        <f t="array" ref="P16927">IF(Q16927&gt;0,INDEX(Q16927:Q38651,MATCH(TRUE,INDEX(Q16927:Q38651="",,),0)-1),"")</f>
        <v>9</v>
      </c>
      <c r="Q16927">
        <f t="shared" si="454"/>
        <v>4</v>
      </c>
      <c r="R16927">
        <f t="shared" si="452"/>
        <v>0</v>
      </c>
    </row>
    <row r="16928" spans="1:18" x14ac:dyDescent="0.3">
      <c r="A16928" t="s">
        <v>1111</v>
      </c>
      <c r="B16928" s="1">
        <v>38482</v>
      </c>
      <c r="C16928" t="s">
        <v>1112</v>
      </c>
      <c r="D16928" t="s">
        <v>1189</v>
      </c>
      <c r="E16928" t="s">
        <v>1190</v>
      </c>
      <c r="G16928" s="6" t="s">
        <v>29</v>
      </c>
      <c r="H16928" t="s">
        <v>70</v>
      </c>
      <c r="I16928" t="s">
        <v>26</v>
      </c>
      <c r="J16928" t="s">
        <v>27</v>
      </c>
      <c r="K16928">
        <v>19</v>
      </c>
      <c r="L16928">
        <v>14.15</v>
      </c>
      <c r="M16928" t="s">
        <v>1116</v>
      </c>
      <c r="N16928">
        <v>14.15</v>
      </c>
      <c r="P16928" cm="1">
        <f t="array" ref="P16928">IF(Q16928&gt;0,INDEX(Q16928:Q38652,MATCH(TRUE,INDEX(Q16928:Q38652="",,),0)-1),"")</f>
        <v>9</v>
      </c>
      <c r="Q16928">
        <f t="shared" si="454"/>
        <v>4</v>
      </c>
      <c r="R16928">
        <f t="shared" si="452"/>
        <v>0</v>
      </c>
    </row>
    <row r="16929" spans="1:18" x14ac:dyDescent="0.3">
      <c r="A16929" t="s">
        <v>1111</v>
      </c>
      <c r="B16929" s="1">
        <v>38482</v>
      </c>
      <c r="C16929" t="s">
        <v>1112</v>
      </c>
      <c r="D16929" t="s">
        <v>1189</v>
      </c>
      <c r="E16929" t="s">
        <v>1190</v>
      </c>
      <c r="G16929" s="6" t="s">
        <v>29</v>
      </c>
      <c r="H16929" t="s">
        <v>64</v>
      </c>
      <c r="I16929" t="s">
        <v>26</v>
      </c>
      <c r="J16929" t="s">
        <v>27</v>
      </c>
      <c r="K16929">
        <v>4</v>
      </c>
      <c r="L16929">
        <v>12.2</v>
      </c>
      <c r="M16929" t="s">
        <v>1116</v>
      </c>
      <c r="N16929">
        <v>12.2</v>
      </c>
      <c r="P16929" cm="1">
        <f t="array" ref="P16929">IF(Q16929&gt;0,INDEX(Q16929:Q38653,MATCH(TRUE,INDEX(Q16929:Q38653="",,),0)-1),"")</f>
        <v>9</v>
      </c>
      <c r="Q16929">
        <f t="shared" si="454"/>
        <v>4</v>
      </c>
      <c r="R16929">
        <f t="shared" si="452"/>
        <v>0</v>
      </c>
    </row>
    <row r="16930" spans="1:18" x14ac:dyDescent="0.3">
      <c r="A16930" t="s">
        <v>1111</v>
      </c>
      <c r="B16930" s="1">
        <v>38482</v>
      </c>
      <c r="C16930" t="s">
        <v>1112</v>
      </c>
      <c r="D16930" t="s">
        <v>1189</v>
      </c>
      <c r="E16930" t="s">
        <v>1190</v>
      </c>
      <c r="G16930" t="s">
        <v>19</v>
      </c>
      <c r="H16930" t="s">
        <v>197</v>
      </c>
      <c r="I16930" t="s">
        <v>26</v>
      </c>
      <c r="J16930" t="s">
        <v>27</v>
      </c>
      <c r="K16930">
        <v>116</v>
      </c>
      <c r="L16930">
        <v>21.85</v>
      </c>
      <c r="M16930" t="s">
        <v>1188</v>
      </c>
      <c r="N16930">
        <v>42</v>
      </c>
      <c r="P16930" cm="1">
        <f t="array" ref="P16930">IF(Q16930&gt;0,INDEX(Q16930:Q38654,MATCH(TRUE,INDEX(Q16930:Q38654="",,),0)-1),"")</f>
        <v>9</v>
      </c>
      <c r="Q16930">
        <f t="shared" si="454"/>
        <v>5</v>
      </c>
      <c r="R16930">
        <f t="shared" si="452"/>
        <v>0</v>
      </c>
    </row>
    <row r="16931" spans="1:18" x14ac:dyDescent="0.3">
      <c r="A16931" t="s">
        <v>1111</v>
      </c>
      <c r="B16931" s="1">
        <v>38482</v>
      </c>
      <c r="C16931" t="s">
        <v>1112</v>
      </c>
      <c r="D16931" t="s">
        <v>1189</v>
      </c>
      <c r="E16931" t="s">
        <v>1190</v>
      </c>
      <c r="G16931" t="s">
        <v>19</v>
      </c>
      <c r="H16931" t="s">
        <v>63</v>
      </c>
      <c r="I16931" t="s">
        <v>26</v>
      </c>
      <c r="J16931" t="s">
        <v>27</v>
      </c>
      <c r="K16931">
        <v>98</v>
      </c>
      <c r="L16931">
        <v>15.45</v>
      </c>
      <c r="M16931" t="s">
        <v>1188</v>
      </c>
      <c r="N16931">
        <v>36</v>
      </c>
      <c r="P16931" cm="1">
        <f t="array" ref="P16931">IF(Q16931&gt;0,INDEX(Q16931:Q38655,MATCH(TRUE,INDEX(Q16931:Q38655="",,),0)-1),"")</f>
        <v>9</v>
      </c>
      <c r="Q16931">
        <f t="shared" si="454"/>
        <v>5</v>
      </c>
      <c r="R16931">
        <f t="shared" si="452"/>
        <v>0</v>
      </c>
    </row>
    <row r="16932" spans="1:18" x14ac:dyDescent="0.3">
      <c r="A16932" t="s">
        <v>1111</v>
      </c>
      <c r="B16932" s="1">
        <v>38482</v>
      </c>
      <c r="C16932" t="s">
        <v>1112</v>
      </c>
      <c r="D16932" t="s">
        <v>1189</v>
      </c>
      <c r="E16932" t="s">
        <v>1190</v>
      </c>
      <c r="G16932" s="6" t="s">
        <v>29</v>
      </c>
      <c r="H16932" t="s">
        <v>70</v>
      </c>
      <c r="I16932" t="s">
        <v>26</v>
      </c>
      <c r="J16932" t="s">
        <v>27</v>
      </c>
      <c r="K16932">
        <v>19</v>
      </c>
      <c r="L16932">
        <v>14.15</v>
      </c>
      <c r="M16932" t="s">
        <v>1188</v>
      </c>
      <c r="N16932">
        <v>14.15</v>
      </c>
      <c r="P16932" cm="1">
        <f t="array" ref="P16932">IF(Q16932&gt;0,INDEX(Q16932:Q38656,MATCH(TRUE,INDEX(Q16932:Q38656="",,),0)-1),"")</f>
        <v>9</v>
      </c>
      <c r="Q16932">
        <f t="shared" si="454"/>
        <v>5</v>
      </c>
      <c r="R16932">
        <f t="shared" si="452"/>
        <v>0</v>
      </c>
    </row>
    <row r="16933" spans="1:18" x14ac:dyDescent="0.3">
      <c r="A16933" t="s">
        <v>1111</v>
      </c>
      <c r="B16933" s="1">
        <v>38482</v>
      </c>
      <c r="C16933" t="s">
        <v>1112</v>
      </c>
      <c r="D16933" t="s">
        <v>1189</v>
      </c>
      <c r="E16933" t="s">
        <v>1190</v>
      </c>
      <c r="G16933" s="6" t="s">
        <v>29</v>
      </c>
      <c r="H16933" t="s">
        <v>64</v>
      </c>
      <c r="I16933" t="s">
        <v>26</v>
      </c>
      <c r="J16933" t="s">
        <v>27</v>
      </c>
      <c r="K16933">
        <v>4</v>
      </c>
      <c r="L16933">
        <v>12.2</v>
      </c>
      <c r="M16933" t="s">
        <v>1188</v>
      </c>
      <c r="N16933">
        <v>12.2</v>
      </c>
      <c r="P16933" cm="1">
        <f t="array" ref="P16933">IF(Q16933&gt;0,INDEX(Q16933:Q38657,MATCH(TRUE,INDEX(Q16933:Q38657="",,),0)-1),"")</f>
        <v>9</v>
      </c>
      <c r="Q16933">
        <f t="shared" si="454"/>
        <v>5</v>
      </c>
      <c r="R16933">
        <f t="shared" si="452"/>
        <v>0</v>
      </c>
    </row>
    <row r="16934" spans="1:18" x14ac:dyDescent="0.3">
      <c r="A16934" t="s">
        <v>1111</v>
      </c>
      <c r="B16934" s="1">
        <v>38482</v>
      </c>
      <c r="C16934" t="s">
        <v>1112</v>
      </c>
      <c r="D16934" t="s">
        <v>1189</v>
      </c>
      <c r="E16934" t="s">
        <v>1190</v>
      </c>
      <c r="G16934" t="s">
        <v>19</v>
      </c>
      <c r="H16934" t="s">
        <v>197</v>
      </c>
      <c r="I16934" t="s">
        <v>26</v>
      </c>
      <c r="J16934" t="s">
        <v>27</v>
      </c>
      <c r="K16934">
        <v>116</v>
      </c>
      <c r="L16934">
        <v>21.85</v>
      </c>
      <c r="M16934" t="s">
        <v>319</v>
      </c>
      <c r="N16934">
        <v>52</v>
      </c>
      <c r="P16934" cm="1">
        <f t="array" ref="P16934">IF(Q16934&gt;0,INDEX(Q16934:Q38658,MATCH(TRUE,INDEX(Q16934:Q38658="",,),0)-1),"")</f>
        <v>9</v>
      </c>
      <c r="Q16934">
        <f t="shared" si="454"/>
        <v>6</v>
      </c>
      <c r="R16934">
        <f t="shared" si="452"/>
        <v>0</v>
      </c>
    </row>
    <row r="16935" spans="1:18" x14ac:dyDescent="0.3">
      <c r="A16935" t="s">
        <v>1111</v>
      </c>
      <c r="B16935" s="1">
        <v>38482</v>
      </c>
      <c r="C16935" t="s">
        <v>1112</v>
      </c>
      <c r="D16935" t="s">
        <v>1189</v>
      </c>
      <c r="E16935" t="s">
        <v>1190</v>
      </c>
      <c r="G16935" t="s">
        <v>19</v>
      </c>
      <c r="H16935" t="s">
        <v>63</v>
      </c>
      <c r="I16935" t="s">
        <v>26</v>
      </c>
      <c r="J16935" t="s">
        <v>27</v>
      </c>
      <c r="K16935">
        <v>98</v>
      </c>
      <c r="L16935">
        <v>15.45</v>
      </c>
      <c r="M16935" t="s">
        <v>319</v>
      </c>
      <c r="N16935">
        <v>22</v>
      </c>
      <c r="P16935" cm="1">
        <f t="array" ref="P16935">IF(Q16935&gt;0,INDEX(Q16935:Q38659,MATCH(TRUE,INDEX(Q16935:Q38659="",,),0)-1),"")</f>
        <v>9</v>
      </c>
      <c r="Q16935">
        <f t="shared" si="454"/>
        <v>6</v>
      </c>
      <c r="R16935">
        <f t="shared" si="452"/>
        <v>0</v>
      </c>
    </row>
    <row r="16936" spans="1:18" x14ac:dyDescent="0.3">
      <c r="A16936" t="s">
        <v>1111</v>
      </c>
      <c r="B16936" s="1">
        <v>38482</v>
      </c>
      <c r="C16936" t="s">
        <v>1112</v>
      </c>
      <c r="D16936" t="s">
        <v>1189</v>
      </c>
      <c r="E16936" t="s">
        <v>1190</v>
      </c>
      <c r="G16936" s="6" t="s">
        <v>29</v>
      </c>
      <c r="H16936" t="s">
        <v>70</v>
      </c>
      <c r="I16936" t="s">
        <v>26</v>
      </c>
      <c r="J16936" t="s">
        <v>27</v>
      </c>
      <c r="K16936">
        <v>19</v>
      </c>
      <c r="L16936">
        <v>14.15</v>
      </c>
      <c r="M16936" t="s">
        <v>319</v>
      </c>
      <c r="N16936">
        <v>14.15</v>
      </c>
      <c r="P16936" cm="1">
        <f t="array" ref="P16936">IF(Q16936&gt;0,INDEX(Q16936:Q38660,MATCH(TRUE,INDEX(Q16936:Q38660="",,),0)-1),"")</f>
        <v>9</v>
      </c>
      <c r="Q16936">
        <f t="shared" si="454"/>
        <v>6</v>
      </c>
      <c r="R16936">
        <f t="shared" si="452"/>
        <v>0</v>
      </c>
    </row>
    <row r="16937" spans="1:18" x14ac:dyDescent="0.3">
      <c r="A16937" t="s">
        <v>1111</v>
      </c>
      <c r="B16937" s="1">
        <v>38482</v>
      </c>
      <c r="C16937" t="s">
        <v>1112</v>
      </c>
      <c r="D16937" t="s">
        <v>1189</v>
      </c>
      <c r="E16937" t="s">
        <v>1190</v>
      </c>
      <c r="G16937" s="6" t="s">
        <v>29</v>
      </c>
      <c r="H16937" t="s">
        <v>64</v>
      </c>
      <c r="I16937" t="s">
        <v>26</v>
      </c>
      <c r="J16937" t="s">
        <v>27</v>
      </c>
      <c r="K16937">
        <v>4</v>
      </c>
      <c r="L16937">
        <v>12.2</v>
      </c>
      <c r="M16937" t="s">
        <v>319</v>
      </c>
      <c r="N16937">
        <v>12.2</v>
      </c>
      <c r="P16937" cm="1">
        <f t="array" ref="P16937">IF(Q16937&gt;0,INDEX(Q16937:Q38661,MATCH(TRUE,INDEX(Q16937:Q38661="",,),0)-1),"")</f>
        <v>9</v>
      </c>
      <c r="Q16937">
        <f t="shared" si="454"/>
        <v>6</v>
      </c>
      <c r="R16937">
        <f t="shared" si="452"/>
        <v>0</v>
      </c>
    </row>
    <row r="16938" spans="1:18" x14ac:dyDescent="0.3">
      <c r="A16938" t="s">
        <v>1111</v>
      </c>
      <c r="B16938" s="1">
        <v>38482</v>
      </c>
      <c r="C16938" t="s">
        <v>1112</v>
      </c>
      <c r="D16938" t="s">
        <v>1189</v>
      </c>
      <c r="E16938" t="s">
        <v>1190</v>
      </c>
      <c r="G16938" t="s">
        <v>19</v>
      </c>
      <c r="H16938" t="s">
        <v>197</v>
      </c>
      <c r="I16938" t="s">
        <v>26</v>
      </c>
      <c r="J16938" t="s">
        <v>27</v>
      </c>
      <c r="K16938">
        <v>116</v>
      </c>
      <c r="L16938">
        <v>21.85</v>
      </c>
      <c r="M16938" t="s">
        <v>1118</v>
      </c>
      <c r="N16938">
        <v>50</v>
      </c>
      <c r="P16938" cm="1">
        <f t="array" ref="P16938">IF(Q16938&gt;0,INDEX(Q16938:Q38662,MATCH(TRUE,INDEX(Q16938:Q38662="",,),0)-1),"")</f>
        <v>9</v>
      </c>
      <c r="Q16938">
        <f t="shared" si="454"/>
        <v>7</v>
      </c>
      <c r="R16938">
        <f t="shared" si="452"/>
        <v>0</v>
      </c>
    </row>
    <row r="16939" spans="1:18" x14ac:dyDescent="0.3">
      <c r="A16939" t="s">
        <v>1111</v>
      </c>
      <c r="B16939" s="1">
        <v>38482</v>
      </c>
      <c r="C16939" t="s">
        <v>1112</v>
      </c>
      <c r="D16939" t="s">
        <v>1189</v>
      </c>
      <c r="E16939" t="s">
        <v>1190</v>
      </c>
      <c r="G16939" t="s">
        <v>19</v>
      </c>
      <c r="H16939" t="s">
        <v>63</v>
      </c>
      <c r="I16939" t="s">
        <v>26</v>
      </c>
      <c r="J16939" t="s">
        <v>27</v>
      </c>
      <c r="K16939">
        <v>98</v>
      </c>
      <c r="L16939">
        <v>15.45</v>
      </c>
      <c r="M16939" t="s">
        <v>1118</v>
      </c>
      <c r="N16939">
        <v>20.2</v>
      </c>
      <c r="P16939" cm="1">
        <f t="array" ref="P16939">IF(Q16939&gt;0,INDEX(Q16939:Q38663,MATCH(TRUE,INDEX(Q16939:Q38663="",,),0)-1),"")</f>
        <v>9</v>
      </c>
      <c r="Q16939">
        <f t="shared" si="454"/>
        <v>7</v>
      </c>
      <c r="R16939">
        <f t="shared" si="452"/>
        <v>0</v>
      </c>
    </row>
    <row r="16940" spans="1:18" x14ac:dyDescent="0.3">
      <c r="A16940" t="s">
        <v>1111</v>
      </c>
      <c r="B16940" s="1">
        <v>38482</v>
      </c>
      <c r="C16940" t="s">
        <v>1112</v>
      </c>
      <c r="D16940" t="s">
        <v>1189</v>
      </c>
      <c r="E16940" t="s">
        <v>1190</v>
      </c>
      <c r="G16940" s="6" t="s">
        <v>29</v>
      </c>
      <c r="H16940" t="s">
        <v>70</v>
      </c>
      <c r="I16940" t="s">
        <v>26</v>
      </c>
      <c r="J16940" t="s">
        <v>27</v>
      </c>
      <c r="K16940">
        <v>19</v>
      </c>
      <c r="L16940">
        <v>14.15</v>
      </c>
      <c r="M16940" t="s">
        <v>1118</v>
      </c>
      <c r="N16940">
        <v>14.15</v>
      </c>
      <c r="P16940" cm="1">
        <f t="array" ref="P16940">IF(Q16940&gt;0,INDEX(Q16940:Q38664,MATCH(TRUE,INDEX(Q16940:Q38664="",,),0)-1),"")</f>
        <v>9</v>
      </c>
      <c r="Q16940">
        <f t="shared" si="454"/>
        <v>7</v>
      </c>
      <c r="R16940">
        <f t="shared" si="452"/>
        <v>0</v>
      </c>
    </row>
    <row r="16941" spans="1:18" x14ac:dyDescent="0.3">
      <c r="A16941" t="s">
        <v>1111</v>
      </c>
      <c r="B16941" s="1">
        <v>38482</v>
      </c>
      <c r="C16941" t="s">
        <v>1112</v>
      </c>
      <c r="D16941" t="s">
        <v>1189</v>
      </c>
      <c r="E16941" t="s">
        <v>1190</v>
      </c>
      <c r="G16941" s="6" t="s">
        <v>29</v>
      </c>
      <c r="H16941" t="s">
        <v>64</v>
      </c>
      <c r="I16941" t="s">
        <v>26</v>
      </c>
      <c r="J16941" t="s">
        <v>27</v>
      </c>
      <c r="K16941">
        <v>4</v>
      </c>
      <c r="L16941">
        <v>12.2</v>
      </c>
      <c r="M16941" t="s">
        <v>1118</v>
      </c>
      <c r="N16941">
        <v>12.2</v>
      </c>
      <c r="P16941" cm="1">
        <f t="array" ref="P16941">IF(Q16941&gt;0,INDEX(Q16941:Q38665,MATCH(TRUE,INDEX(Q16941:Q38665="",,),0)-1),"")</f>
        <v>9</v>
      </c>
      <c r="Q16941">
        <f t="shared" si="454"/>
        <v>7</v>
      </c>
      <c r="R16941">
        <f t="shared" si="452"/>
        <v>0</v>
      </c>
    </row>
    <row r="16942" spans="1:18" x14ac:dyDescent="0.3">
      <c r="A16942" t="s">
        <v>1111</v>
      </c>
      <c r="B16942" s="1">
        <v>38482</v>
      </c>
      <c r="C16942" t="s">
        <v>1112</v>
      </c>
      <c r="D16942" t="s">
        <v>1189</v>
      </c>
      <c r="E16942" t="s">
        <v>1190</v>
      </c>
      <c r="G16942" t="s">
        <v>19</v>
      </c>
      <c r="H16942" t="s">
        <v>197</v>
      </c>
      <c r="I16942" t="s">
        <v>26</v>
      </c>
      <c r="J16942" t="s">
        <v>27</v>
      </c>
      <c r="K16942">
        <v>116</v>
      </c>
      <c r="L16942">
        <v>21.85</v>
      </c>
      <c r="M16942" t="s">
        <v>1140</v>
      </c>
      <c r="N16942">
        <v>35</v>
      </c>
      <c r="P16942" cm="1">
        <f t="array" ref="P16942">IF(Q16942&gt;0,INDEX(Q16942:Q38666,MATCH(TRUE,INDEX(Q16942:Q38666="",,),0)-1),"")</f>
        <v>9</v>
      </c>
      <c r="Q16942">
        <f t="shared" si="454"/>
        <v>8</v>
      </c>
      <c r="R16942">
        <f t="shared" si="452"/>
        <v>0</v>
      </c>
    </row>
    <row r="16943" spans="1:18" x14ac:dyDescent="0.3">
      <c r="A16943" t="s">
        <v>1111</v>
      </c>
      <c r="B16943" s="1">
        <v>38482</v>
      </c>
      <c r="C16943" t="s">
        <v>1112</v>
      </c>
      <c r="D16943" t="s">
        <v>1189</v>
      </c>
      <c r="E16943" t="s">
        <v>1190</v>
      </c>
      <c r="G16943" t="s">
        <v>19</v>
      </c>
      <c r="H16943" t="s">
        <v>63</v>
      </c>
      <c r="I16943" t="s">
        <v>26</v>
      </c>
      <c r="J16943" t="s">
        <v>27</v>
      </c>
      <c r="K16943">
        <v>98</v>
      </c>
      <c r="L16943">
        <v>15.45</v>
      </c>
      <c r="M16943" t="s">
        <v>1140</v>
      </c>
      <c r="N16943">
        <v>25</v>
      </c>
      <c r="P16943" cm="1">
        <f t="array" ref="P16943">IF(Q16943&gt;0,INDEX(Q16943:Q38667,MATCH(TRUE,INDEX(Q16943:Q38667="",,),0)-1),"")</f>
        <v>9</v>
      </c>
      <c r="Q16943">
        <f t="shared" si="454"/>
        <v>8</v>
      </c>
      <c r="R16943">
        <f t="shared" si="452"/>
        <v>0</v>
      </c>
    </row>
    <row r="16944" spans="1:18" x14ac:dyDescent="0.3">
      <c r="A16944" t="s">
        <v>1111</v>
      </c>
      <c r="B16944" s="1">
        <v>38482</v>
      </c>
      <c r="C16944" t="s">
        <v>1112</v>
      </c>
      <c r="D16944" t="s">
        <v>1189</v>
      </c>
      <c r="E16944" t="s">
        <v>1190</v>
      </c>
      <c r="G16944" s="6" t="s">
        <v>29</v>
      </c>
      <c r="H16944" t="s">
        <v>70</v>
      </c>
      <c r="I16944" t="s">
        <v>26</v>
      </c>
      <c r="J16944" t="s">
        <v>27</v>
      </c>
      <c r="K16944">
        <v>19</v>
      </c>
      <c r="L16944">
        <v>14.15</v>
      </c>
      <c r="M16944" t="s">
        <v>1140</v>
      </c>
      <c r="N16944">
        <v>14.15</v>
      </c>
      <c r="P16944" cm="1">
        <f t="array" ref="P16944">IF(Q16944&gt;0,INDEX(Q16944:Q38668,MATCH(TRUE,INDEX(Q16944:Q38668="",,),0)-1),"")</f>
        <v>9</v>
      </c>
      <c r="Q16944">
        <f t="shared" si="454"/>
        <v>8</v>
      </c>
      <c r="R16944">
        <f t="shared" ref="R16944:R17007" si="455">IF(P16944="","",0)</f>
        <v>0</v>
      </c>
    </row>
    <row r="16945" spans="1:18" x14ac:dyDescent="0.3">
      <c r="A16945" t="s">
        <v>1111</v>
      </c>
      <c r="B16945" s="1">
        <v>38482</v>
      </c>
      <c r="C16945" t="s">
        <v>1112</v>
      </c>
      <c r="D16945" t="s">
        <v>1189</v>
      </c>
      <c r="E16945" t="s">
        <v>1190</v>
      </c>
      <c r="G16945" s="6" t="s">
        <v>29</v>
      </c>
      <c r="H16945" t="s">
        <v>64</v>
      </c>
      <c r="I16945" t="s">
        <v>26</v>
      </c>
      <c r="J16945" t="s">
        <v>27</v>
      </c>
      <c r="K16945">
        <v>4</v>
      </c>
      <c r="L16945">
        <v>12.2</v>
      </c>
      <c r="M16945" t="s">
        <v>1140</v>
      </c>
      <c r="N16945">
        <v>12.2</v>
      </c>
      <c r="P16945" cm="1">
        <f t="array" ref="P16945">IF(Q16945&gt;0,INDEX(Q16945:Q38669,MATCH(TRUE,INDEX(Q16945:Q38669="",,),0)-1),"")</f>
        <v>9</v>
      </c>
      <c r="Q16945">
        <f t="shared" si="454"/>
        <v>8</v>
      </c>
      <c r="R16945">
        <f t="shared" si="455"/>
        <v>0</v>
      </c>
    </row>
    <row r="16946" spans="1:18" x14ac:dyDescent="0.3">
      <c r="A16946" t="s">
        <v>1111</v>
      </c>
      <c r="B16946" s="1">
        <v>38482</v>
      </c>
      <c r="C16946" t="s">
        <v>1112</v>
      </c>
      <c r="D16946" t="s">
        <v>1189</v>
      </c>
      <c r="E16946" t="s">
        <v>1190</v>
      </c>
      <c r="G16946" t="s">
        <v>19</v>
      </c>
      <c r="H16946" t="s">
        <v>197</v>
      </c>
      <c r="I16946" t="s">
        <v>26</v>
      </c>
      <c r="J16946" t="s">
        <v>27</v>
      </c>
      <c r="K16946">
        <v>116</v>
      </c>
      <c r="L16946">
        <v>21.85</v>
      </c>
      <c r="M16946" t="s">
        <v>1122</v>
      </c>
      <c r="N16946">
        <v>25</v>
      </c>
      <c r="P16946" cm="1">
        <f t="array" ref="P16946">IF(Q16946&gt;0,INDEX(Q16946:Q38670,MATCH(TRUE,INDEX(Q16946:Q38670="",,),0)-1),"")</f>
        <v>9</v>
      </c>
      <c r="Q16946">
        <f t="shared" si="454"/>
        <v>9</v>
      </c>
      <c r="R16946">
        <f t="shared" si="455"/>
        <v>0</v>
      </c>
    </row>
    <row r="16947" spans="1:18" x14ac:dyDescent="0.3">
      <c r="A16947" t="s">
        <v>1111</v>
      </c>
      <c r="B16947" s="1">
        <v>38482</v>
      </c>
      <c r="C16947" t="s">
        <v>1112</v>
      </c>
      <c r="D16947" t="s">
        <v>1189</v>
      </c>
      <c r="E16947" t="s">
        <v>1190</v>
      </c>
      <c r="G16947" t="s">
        <v>19</v>
      </c>
      <c r="H16947" t="s">
        <v>63</v>
      </c>
      <c r="I16947" t="s">
        <v>26</v>
      </c>
      <c r="J16947" t="s">
        <v>27</v>
      </c>
      <c r="K16947">
        <v>98</v>
      </c>
      <c r="L16947">
        <v>15.45</v>
      </c>
      <c r="M16947" t="s">
        <v>1122</v>
      </c>
      <c r="N16947">
        <v>18</v>
      </c>
      <c r="P16947" cm="1">
        <f t="array" ref="P16947">IF(Q16947&gt;0,INDEX(Q16947:Q38671,MATCH(TRUE,INDEX(Q16947:Q38671="",,),0)-1),"")</f>
        <v>9</v>
      </c>
      <c r="Q16947">
        <f t="shared" si="454"/>
        <v>9</v>
      </c>
      <c r="R16947">
        <f t="shared" si="455"/>
        <v>0</v>
      </c>
    </row>
    <row r="16948" spans="1:18" x14ac:dyDescent="0.3">
      <c r="A16948" t="s">
        <v>1111</v>
      </c>
      <c r="B16948" s="1">
        <v>38482</v>
      </c>
      <c r="C16948" t="s">
        <v>1112</v>
      </c>
      <c r="D16948" t="s">
        <v>1189</v>
      </c>
      <c r="E16948" t="s">
        <v>1190</v>
      </c>
      <c r="G16948" s="6" t="s">
        <v>29</v>
      </c>
      <c r="H16948" t="s">
        <v>70</v>
      </c>
      <c r="I16948" t="s">
        <v>26</v>
      </c>
      <c r="J16948" t="s">
        <v>27</v>
      </c>
      <c r="K16948">
        <v>19</v>
      </c>
      <c r="L16948">
        <v>14.15</v>
      </c>
      <c r="M16948" t="s">
        <v>1122</v>
      </c>
      <c r="N16948">
        <v>14.15</v>
      </c>
      <c r="P16948" cm="1">
        <f t="array" ref="P16948">IF(Q16948&gt;0,INDEX(Q16948:Q38672,MATCH(TRUE,INDEX(Q16948:Q38672="",,),0)-1),"")</f>
        <v>9</v>
      </c>
      <c r="Q16948">
        <f t="shared" si="454"/>
        <v>9</v>
      </c>
      <c r="R16948">
        <f t="shared" si="455"/>
        <v>0</v>
      </c>
    </row>
    <row r="16949" spans="1:18" x14ac:dyDescent="0.3">
      <c r="A16949" t="s">
        <v>1111</v>
      </c>
      <c r="B16949" s="1">
        <v>38482</v>
      </c>
      <c r="C16949" t="s">
        <v>1112</v>
      </c>
      <c r="D16949" t="s">
        <v>1189</v>
      </c>
      <c r="E16949" t="s">
        <v>1190</v>
      </c>
      <c r="G16949" s="6" t="s">
        <v>29</v>
      </c>
      <c r="H16949" t="s">
        <v>64</v>
      </c>
      <c r="I16949" t="s">
        <v>26</v>
      </c>
      <c r="J16949" t="s">
        <v>27</v>
      </c>
      <c r="K16949">
        <v>4</v>
      </c>
      <c r="L16949">
        <v>12.2</v>
      </c>
      <c r="M16949" t="s">
        <v>1122</v>
      </c>
      <c r="N16949">
        <v>12.2</v>
      </c>
      <c r="P16949" cm="1">
        <f t="array" ref="P16949">IF(Q16949&gt;0,INDEX(Q16949:Q38673,MATCH(TRUE,INDEX(Q16949:Q38673="",,),0)-1),"")</f>
        <v>9</v>
      </c>
      <c r="Q16949">
        <f t="shared" si="454"/>
        <v>9</v>
      </c>
      <c r="R16949">
        <f t="shared" si="455"/>
        <v>0</v>
      </c>
    </row>
    <row r="16950" spans="1:18" x14ac:dyDescent="0.3">
      <c r="P16950" t="str" cm="1">
        <f t="array" ref="P16950">IF(Q16950&gt;0,INDEX(Q16950:Q38674,MATCH(TRUE,INDEX(Q16950:Q38674="",,),0)-1),"")</f>
        <v/>
      </c>
      <c r="R16950" t="str">
        <f t="shared" si="455"/>
        <v/>
      </c>
    </row>
    <row r="16951" spans="1:18" x14ac:dyDescent="0.3">
      <c r="A16951" t="s">
        <v>1111</v>
      </c>
      <c r="B16951" s="1">
        <v>38482</v>
      </c>
      <c r="C16951" t="s">
        <v>1112</v>
      </c>
      <c r="D16951" t="s">
        <v>1193</v>
      </c>
      <c r="E16951" t="s">
        <v>1194</v>
      </c>
      <c r="G16951" t="s">
        <v>19</v>
      </c>
      <c r="H16951" t="s">
        <v>194</v>
      </c>
      <c r="I16951" t="s">
        <v>21</v>
      </c>
      <c r="J16951" t="s">
        <v>22</v>
      </c>
      <c r="K16951">
        <v>3.7</v>
      </c>
      <c r="L16951">
        <v>780</v>
      </c>
      <c r="M16951" t="s">
        <v>1191</v>
      </c>
      <c r="N16951">
        <v>1050</v>
      </c>
      <c r="O16951" t="s">
        <v>24</v>
      </c>
      <c r="P16951" cm="1">
        <f t="array" ref="P16951">IF(Q16951&gt;0,INDEX(Q16951:Q38675,MATCH(TRUE,INDEX(Q16951:Q38675="",,),0)-1),"")</f>
        <v>9</v>
      </c>
      <c r="Q16951">
        <f>INT((ROW()-16951)/5)+1</f>
        <v>1</v>
      </c>
      <c r="R16951">
        <f t="shared" si="455"/>
        <v>0</v>
      </c>
    </row>
    <row r="16952" spans="1:18" x14ac:dyDescent="0.3">
      <c r="A16952" t="s">
        <v>1111</v>
      </c>
      <c r="B16952" s="1">
        <v>38482</v>
      </c>
      <c r="C16952" t="s">
        <v>1112</v>
      </c>
      <c r="D16952" t="s">
        <v>1193</v>
      </c>
      <c r="E16952" t="s">
        <v>1194</v>
      </c>
      <c r="G16952" t="s">
        <v>19</v>
      </c>
      <c r="H16952" t="s">
        <v>64</v>
      </c>
      <c r="I16952" t="s">
        <v>26</v>
      </c>
      <c r="J16952" t="s">
        <v>27</v>
      </c>
      <c r="K16952">
        <v>226</v>
      </c>
      <c r="L16952">
        <v>12.35</v>
      </c>
      <c r="M16952" t="s">
        <v>1191</v>
      </c>
      <c r="N16952">
        <v>51.5</v>
      </c>
      <c r="O16952" t="s">
        <v>24</v>
      </c>
      <c r="P16952" cm="1">
        <f t="array" ref="P16952">IF(Q16952&gt;0,INDEX(Q16952:Q38676,MATCH(TRUE,INDEX(Q16952:Q38676="",,),0)-1),"")</f>
        <v>9</v>
      </c>
      <c r="Q16952">
        <f t="shared" ref="Q16952:Q16995" si="456">INT((ROW()-16951)/5)+1</f>
        <v>1</v>
      </c>
      <c r="R16952">
        <f t="shared" si="455"/>
        <v>0</v>
      </c>
    </row>
    <row r="16953" spans="1:18" x14ac:dyDescent="0.3">
      <c r="A16953" t="s">
        <v>1111</v>
      </c>
      <c r="B16953" s="1">
        <v>38482</v>
      </c>
      <c r="C16953" t="s">
        <v>1112</v>
      </c>
      <c r="D16953" t="s">
        <v>1193</v>
      </c>
      <c r="E16953" t="s">
        <v>1194</v>
      </c>
      <c r="G16953" s="6" t="s">
        <v>29</v>
      </c>
      <c r="H16953" t="s">
        <v>30</v>
      </c>
      <c r="I16953" t="s">
        <v>21</v>
      </c>
      <c r="J16953" t="s">
        <v>22</v>
      </c>
      <c r="K16953">
        <v>2</v>
      </c>
      <c r="L16953">
        <v>161</v>
      </c>
      <c r="M16953" t="s">
        <v>1191</v>
      </c>
      <c r="N16953">
        <v>161</v>
      </c>
      <c r="O16953" t="s">
        <v>24</v>
      </c>
      <c r="P16953" cm="1">
        <f t="array" ref="P16953">IF(Q16953&gt;0,INDEX(Q16953:Q38677,MATCH(TRUE,INDEX(Q16953:Q38677="",,),0)-1),"")</f>
        <v>9</v>
      </c>
      <c r="Q16953">
        <f t="shared" si="456"/>
        <v>1</v>
      </c>
      <c r="R16953">
        <f t="shared" si="455"/>
        <v>0</v>
      </c>
    </row>
    <row r="16954" spans="1:18" x14ac:dyDescent="0.3">
      <c r="A16954" t="s">
        <v>1111</v>
      </c>
      <c r="B16954" s="1">
        <v>38482</v>
      </c>
      <c r="C16954" t="s">
        <v>1112</v>
      </c>
      <c r="D16954" t="s">
        <v>1193</v>
      </c>
      <c r="E16954" t="s">
        <v>1194</v>
      </c>
      <c r="G16954" s="6" t="s">
        <v>29</v>
      </c>
      <c r="H16954" t="s">
        <v>406</v>
      </c>
      <c r="I16954" t="s">
        <v>21</v>
      </c>
      <c r="J16954" t="s">
        <v>22</v>
      </c>
      <c r="K16954">
        <v>1.2</v>
      </c>
      <c r="L16954">
        <v>82</v>
      </c>
      <c r="M16954" t="s">
        <v>1191</v>
      </c>
      <c r="N16954">
        <v>82</v>
      </c>
      <c r="O16954" t="s">
        <v>24</v>
      </c>
      <c r="P16954" cm="1">
        <f t="array" ref="P16954">IF(Q16954&gt;0,INDEX(Q16954:Q38678,MATCH(TRUE,INDEX(Q16954:Q38678="",,),0)-1),"")</f>
        <v>9</v>
      </c>
      <c r="Q16954">
        <f t="shared" si="456"/>
        <v>1</v>
      </c>
      <c r="R16954">
        <f t="shared" si="455"/>
        <v>0</v>
      </c>
    </row>
    <row r="16955" spans="1:18" x14ac:dyDescent="0.3">
      <c r="A16955" t="s">
        <v>1111</v>
      </c>
      <c r="B16955" s="1">
        <v>38482</v>
      </c>
      <c r="C16955" t="s">
        <v>1112</v>
      </c>
      <c r="D16955" t="s">
        <v>1193</v>
      </c>
      <c r="E16955" t="s">
        <v>1194</v>
      </c>
      <c r="G16955" s="6" t="s">
        <v>29</v>
      </c>
      <c r="H16955" t="s">
        <v>99</v>
      </c>
      <c r="I16955" t="s">
        <v>21</v>
      </c>
      <c r="J16955" t="s">
        <v>22</v>
      </c>
      <c r="K16955">
        <v>0.6</v>
      </c>
      <c r="L16955">
        <v>115</v>
      </c>
      <c r="M16955" t="s">
        <v>1191</v>
      </c>
      <c r="N16955">
        <v>115</v>
      </c>
      <c r="O16955" t="s">
        <v>24</v>
      </c>
      <c r="P16955" cm="1">
        <f t="array" ref="P16955">IF(Q16955&gt;0,INDEX(Q16955:Q38679,MATCH(TRUE,INDEX(Q16955:Q38679="",,),0)-1),"")</f>
        <v>9</v>
      </c>
      <c r="Q16955">
        <f t="shared" si="456"/>
        <v>1</v>
      </c>
      <c r="R16955">
        <f t="shared" si="455"/>
        <v>0</v>
      </c>
    </row>
    <row r="16956" spans="1:18" x14ac:dyDescent="0.3">
      <c r="A16956" t="s">
        <v>1111</v>
      </c>
      <c r="B16956" s="1">
        <v>38482</v>
      </c>
      <c r="C16956" t="s">
        <v>1112</v>
      </c>
      <c r="D16956" t="s">
        <v>1193</v>
      </c>
      <c r="E16956" t="s">
        <v>1194</v>
      </c>
      <c r="G16956" t="s">
        <v>19</v>
      </c>
      <c r="H16956" t="s">
        <v>194</v>
      </c>
      <c r="I16956" t="s">
        <v>21</v>
      </c>
      <c r="J16956" t="s">
        <v>22</v>
      </c>
      <c r="K16956">
        <v>3.7</v>
      </c>
      <c r="L16956">
        <v>780</v>
      </c>
      <c r="M16956" t="s">
        <v>1130</v>
      </c>
      <c r="N16956">
        <v>1000</v>
      </c>
      <c r="P16956" cm="1">
        <f t="array" ref="P16956">IF(Q16956&gt;0,INDEX(Q16956:Q38680,MATCH(TRUE,INDEX(Q16956:Q38680="",,),0)-1),"")</f>
        <v>9</v>
      </c>
      <c r="Q16956">
        <f t="shared" si="456"/>
        <v>2</v>
      </c>
      <c r="R16956">
        <f t="shared" si="455"/>
        <v>0</v>
      </c>
    </row>
    <row r="16957" spans="1:18" x14ac:dyDescent="0.3">
      <c r="A16957" t="s">
        <v>1111</v>
      </c>
      <c r="B16957" s="1">
        <v>38482</v>
      </c>
      <c r="C16957" t="s">
        <v>1112</v>
      </c>
      <c r="D16957" t="s">
        <v>1193</v>
      </c>
      <c r="E16957" t="s">
        <v>1194</v>
      </c>
      <c r="G16957" t="s">
        <v>19</v>
      </c>
      <c r="H16957" t="s">
        <v>64</v>
      </c>
      <c r="I16957" t="s">
        <v>26</v>
      </c>
      <c r="J16957" t="s">
        <v>27</v>
      </c>
      <c r="K16957">
        <v>226</v>
      </c>
      <c r="L16957">
        <v>12.35</v>
      </c>
      <c r="M16957" t="s">
        <v>1130</v>
      </c>
      <c r="N16957">
        <v>48</v>
      </c>
      <c r="P16957" cm="1">
        <f t="array" ref="P16957">IF(Q16957&gt;0,INDEX(Q16957:Q38681,MATCH(TRUE,INDEX(Q16957:Q38681="",,),0)-1),"")</f>
        <v>9</v>
      </c>
      <c r="Q16957">
        <f t="shared" si="456"/>
        <v>2</v>
      </c>
      <c r="R16957">
        <f t="shared" si="455"/>
        <v>0</v>
      </c>
    </row>
    <row r="16958" spans="1:18" x14ac:dyDescent="0.3">
      <c r="A16958" t="s">
        <v>1111</v>
      </c>
      <c r="B16958" s="1">
        <v>38482</v>
      </c>
      <c r="C16958" t="s">
        <v>1112</v>
      </c>
      <c r="D16958" t="s">
        <v>1193</v>
      </c>
      <c r="E16958" t="s">
        <v>1194</v>
      </c>
      <c r="G16958" s="6" t="s">
        <v>29</v>
      </c>
      <c r="H16958" t="s">
        <v>30</v>
      </c>
      <c r="I16958" t="s">
        <v>21</v>
      </c>
      <c r="J16958" t="s">
        <v>22</v>
      </c>
      <c r="K16958">
        <v>2</v>
      </c>
      <c r="L16958">
        <v>161</v>
      </c>
      <c r="M16958" t="s">
        <v>1130</v>
      </c>
      <c r="N16958">
        <v>161</v>
      </c>
      <c r="P16958" cm="1">
        <f t="array" ref="P16958">IF(Q16958&gt;0,INDEX(Q16958:Q38682,MATCH(TRUE,INDEX(Q16958:Q38682="",,),0)-1),"")</f>
        <v>9</v>
      </c>
      <c r="Q16958">
        <f t="shared" si="456"/>
        <v>2</v>
      </c>
      <c r="R16958">
        <f t="shared" si="455"/>
        <v>0</v>
      </c>
    </row>
    <row r="16959" spans="1:18" x14ac:dyDescent="0.3">
      <c r="A16959" t="s">
        <v>1111</v>
      </c>
      <c r="B16959" s="1">
        <v>38482</v>
      </c>
      <c r="C16959" t="s">
        <v>1112</v>
      </c>
      <c r="D16959" t="s">
        <v>1193</v>
      </c>
      <c r="E16959" t="s">
        <v>1194</v>
      </c>
      <c r="G16959" s="6" t="s">
        <v>29</v>
      </c>
      <c r="H16959" t="s">
        <v>406</v>
      </c>
      <c r="I16959" t="s">
        <v>21</v>
      </c>
      <c r="J16959" t="s">
        <v>22</v>
      </c>
      <c r="K16959">
        <v>1.2</v>
      </c>
      <c r="L16959">
        <v>82</v>
      </c>
      <c r="M16959" t="s">
        <v>1130</v>
      </c>
      <c r="N16959">
        <v>82</v>
      </c>
      <c r="P16959" cm="1">
        <f t="array" ref="P16959">IF(Q16959&gt;0,INDEX(Q16959:Q38683,MATCH(TRUE,INDEX(Q16959:Q38683="",,),0)-1),"")</f>
        <v>9</v>
      </c>
      <c r="Q16959">
        <f t="shared" si="456"/>
        <v>2</v>
      </c>
      <c r="R16959">
        <f t="shared" si="455"/>
        <v>0</v>
      </c>
    </row>
    <row r="16960" spans="1:18" x14ac:dyDescent="0.3">
      <c r="A16960" t="s">
        <v>1111</v>
      </c>
      <c r="B16960" s="1">
        <v>38482</v>
      </c>
      <c r="C16960" t="s">
        <v>1112</v>
      </c>
      <c r="D16960" t="s">
        <v>1193</v>
      </c>
      <c r="E16960" t="s">
        <v>1194</v>
      </c>
      <c r="G16960" s="6" t="s">
        <v>29</v>
      </c>
      <c r="H16960" t="s">
        <v>99</v>
      </c>
      <c r="I16960" t="s">
        <v>21</v>
      </c>
      <c r="J16960" t="s">
        <v>22</v>
      </c>
      <c r="K16960">
        <v>0.6</v>
      </c>
      <c r="L16960">
        <v>115</v>
      </c>
      <c r="M16960" t="s">
        <v>1130</v>
      </c>
      <c r="N16960">
        <v>115</v>
      </c>
      <c r="P16960" cm="1">
        <f t="array" ref="P16960">IF(Q16960&gt;0,INDEX(Q16960:Q38684,MATCH(TRUE,INDEX(Q16960:Q38684="",,),0)-1),"")</f>
        <v>9</v>
      </c>
      <c r="Q16960">
        <f t="shared" si="456"/>
        <v>2</v>
      </c>
      <c r="R16960">
        <f t="shared" si="455"/>
        <v>0</v>
      </c>
    </row>
    <row r="16961" spans="1:18" x14ac:dyDescent="0.3">
      <c r="A16961" t="s">
        <v>1111</v>
      </c>
      <c r="B16961" s="1">
        <v>38482</v>
      </c>
      <c r="C16961" t="s">
        <v>1112</v>
      </c>
      <c r="D16961" t="s">
        <v>1193</v>
      </c>
      <c r="E16961" t="s">
        <v>1194</v>
      </c>
      <c r="G16961" t="s">
        <v>19</v>
      </c>
      <c r="H16961" t="s">
        <v>194</v>
      </c>
      <c r="I16961" t="s">
        <v>21</v>
      </c>
      <c r="J16961" t="s">
        <v>22</v>
      </c>
      <c r="K16961">
        <v>3.7</v>
      </c>
      <c r="L16961">
        <v>780</v>
      </c>
      <c r="M16961" t="s">
        <v>1116</v>
      </c>
      <c r="N16961">
        <v>1560</v>
      </c>
      <c r="P16961" cm="1">
        <f t="array" ref="P16961">IF(Q16961&gt;0,INDEX(Q16961:Q38685,MATCH(TRUE,INDEX(Q16961:Q38685="",,),0)-1),"")</f>
        <v>9</v>
      </c>
      <c r="Q16961">
        <f t="shared" si="456"/>
        <v>3</v>
      </c>
      <c r="R16961">
        <f t="shared" si="455"/>
        <v>0</v>
      </c>
    </row>
    <row r="16962" spans="1:18" x14ac:dyDescent="0.3">
      <c r="A16962" t="s">
        <v>1111</v>
      </c>
      <c r="B16962" s="1">
        <v>38482</v>
      </c>
      <c r="C16962" t="s">
        <v>1112</v>
      </c>
      <c r="D16962" t="s">
        <v>1193</v>
      </c>
      <c r="E16962" t="s">
        <v>1194</v>
      </c>
      <c r="G16962" t="s">
        <v>19</v>
      </c>
      <c r="H16962" t="s">
        <v>64</v>
      </c>
      <c r="I16962" t="s">
        <v>26</v>
      </c>
      <c r="J16962" t="s">
        <v>27</v>
      </c>
      <c r="K16962">
        <v>226</v>
      </c>
      <c r="L16962">
        <v>12.35</v>
      </c>
      <c r="M16962" t="s">
        <v>1116</v>
      </c>
      <c r="N16962">
        <v>37</v>
      </c>
      <c r="P16962" cm="1">
        <f t="array" ref="P16962">IF(Q16962&gt;0,INDEX(Q16962:Q38686,MATCH(TRUE,INDEX(Q16962:Q38686="",,),0)-1),"")</f>
        <v>9</v>
      </c>
      <c r="Q16962">
        <f t="shared" si="456"/>
        <v>3</v>
      </c>
      <c r="R16962">
        <f t="shared" si="455"/>
        <v>0</v>
      </c>
    </row>
    <row r="16963" spans="1:18" x14ac:dyDescent="0.3">
      <c r="A16963" t="s">
        <v>1111</v>
      </c>
      <c r="B16963" s="1">
        <v>38482</v>
      </c>
      <c r="C16963" t="s">
        <v>1112</v>
      </c>
      <c r="D16963" t="s">
        <v>1193</v>
      </c>
      <c r="E16963" t="s">
        <v>1194</v>
      </c>
      <c r="G16963" s="6" t="s">
        <v>29</v>
      </c>
      <c r="H16963" t="s">
        <v>30</v>
      </c>
      <c r="I16963" t="s">
        <v>21</v>
      </c>
      <c r="J16963" t="s">
        <v>22</v>
      </c>
      <c r="K16963">
        <v>2</v>
      </c>
      <c r="L16963">
        <v>161</v>
      </c>
      <c r="M16963" t="s">
        <v>1116</v>
      </c>
      <c r="N16963">
        <v>161</v>
      </c>
      <c r="P16963" cm="1">
        <f t="array" ref="P16963">IF(Q16963&gt;0,INDEX(Q16963:Q38687,MATCH(TRUE,INDEX(Q16963:Q38687="",,),0)-1),"")</f>
        <v>9</v>
      </c>
      <c r="Q16963">
        <f t="shared" si="456"/>
        <v>3</v>
      </c>
      <c r="R16963">
        <f t="shared" si="455"/>
        <v>0</v>
      </c>
    </row>
    <row r="16964" spans="1:18" x14ac:dyDescent="0.3">
      <c r="A16964" t="s">
        <v>1111</v>
      </c>
      <c r="B16964" s="1">
        <v>38482</v>
      </c>
      <c r="C16964" t="s">
        <v>1112</v>
      </c>
      <c r="D16964" t="s">
        <v>1193</v>
      </c>
      <c r="E16964" t="s">
        <v>1194</v>
      </c>
      <c r="G16964" s="6" t="s">
        <v>29</v>
      </c>
      <c r="H16964" t="s">
        <v>406</v>
      </c>
      <c r="I16964" t="s">
        <v>21</v>
      </c>
      <c r="J16964" t="s">
        <v>22</v>
      </c>
      <c r="K16964">
        <v>1.2</v>
      </c>
      <c r="L16964">
        <v>82</v>
      </c>
      <c r="M16964" t="s">
        <v>1116</v>
      </c>
      <c r="N16964">
        <v>82</v>
      </c>
      <c r="P16964" cm="1">
        <f t="array" ref="P16964">IF(Q16964&gt;0,INDEX(Q16964:Q38688,MATCH(TRUE,INDEX(Q16964:Q38688="",,),0)-1),"")</f>
        <v>9</v>
      </c>
      <c r="Q16964">
        <f t="shared" si="456"/>
        <v>3</v>
      </c>
      <c r="R16964">
        <f t="shared" si="455"/>
        <v>0</v>
      </c>
    </row>
    <row r="16965" spans="1:18" x14ac:dyDescent="0.3">
      <c r="A16965" t="s">
        <v>1111</v>
      </c>
      <c r="B16965" s="1">
        <v>38482</v>
      </c>
      <c r="C16965" t="s">
        <v>1112</v>
      </c>
      <c r="D16965" t="s">
        <v>1193</v>
      </c>
      <c r="E16965" t="s">
        <v>1194</v>
      </c>
      <c r="G16965" s="6" t="s">
        <v>29</v>
      </c>
      <c r="H16965" t="s">
        <v>99</v>
      </c>
      <c r="I16965" t="s">
        <v>21</v>
      </c>
      <c r="J16965" t="s">
        <v>22</v>
      </c>
      <c r="K16965">
        <v>0.6</v>
      </c>
      <c r="L16965">
        <v>115</v>
      </c>
      <c r="M16965" t="s">
        <v>1116</v>
      </c>
      <c r="N16965">
        <v>115</v>
      </c>
      <c r="P16965" cm="1">
        <f t="array" ref="P16965">IF(Q16965&gt;0,INDEX(Q16965:Q38689,MATCH(TRUE,INDEX(Q16965:Q38689="",,),0)-1),"")</f>
        <v>9</v>
      </c>
      <c r="Q16965">
        <f t="shared" si="456"/>
        <v>3</v>
      </c>
      <c r="R16965">
        <f t="shared" si="455"/>
        <v>0</v>
      </c>
    </row>
    <row r="16966" spans="1:18" x14ac:dyDescent="0.3">
      <c r="A16966" t="s">
        <v>1111</v>
      </c>
      <c r="B16966" s="1">
        <v>38482</v>
      </c>
      <c r="C16966" t="s">
        <v>1112</v>
      </c>
      <c r="D16966" t="s">
        <v>1193</v>
      </c>
      <c r="E16966" t="s">
        <v>1194</v>
      </c>
      <c r="G16966" t="s">
        <v>19</v>
      </c>
      <c r="H16966" t="s">
        <v>194</v>
      </c>
      <c r="I16966" t="s">
        <v>21</v>
      </c>
      <c r="J16966" t="s">
        <v>22</v>
      </c>
      <c r="K16966">
        <v>3.7</v>
      </c>
      <c r="L16966">
        <v>780</v>
      </c>
      <c r="M16966" t="s">
        <v>1118</v>
      </c>
      <c r="N16966">
        <v>1200</v>
      </c>
      <c r="P16966" cm="1">
        <f t="array" ref="P16966">IF(Q16966&gt;0,INDEX(Q16966:Q38690,MATCH(TRUE,INDEX(Q16966:Q38690="",,),0)-1),"")</f>
        <v>9</v>
      </c>
      <c r="Q16966">
        <f t="shared" si="456"/>
        <v>4</v>
      </c>
      <c r="R16966">
        <f t="shared" si="455"/>
        <v>0</v>
      </c>
    </row>
    <row r="16967" spans="1:18" x14ac:dyDescent="0.3">
      <c r="A16967" t="s">
        <v>1111</v>
      </c>
      <c r="B16967" s="1">
        <v>38482</v>
      </c>
      <c r="C16967" t="s">
        <v>1112</v>
      </c>
      <c r="D16967" t="s">
        <v>1193</v>
      </c>
      <c r="E16967" t="s">
        <v>1194</v>
      </c>
      <c r="G16967" t="s">
        <v>19</v>
      </c>
      <c r="H16967" t="s">
        <v>64</v>
      </c>
      <c r="I16967" t="s">
        <v>26</v>
      </c>
      <c r="J16967" t="s">
        <v>27</v>
      </c>
      <c r="K16967">
        <v>226</v>
      </c>
      <c r="L16967">
        <v>12.35</v>
      </c>
      <c r="M16967" t="s">
        <v>1118</v>
      </c>
      <c r="N16967">
        <v>36</v>
      </c>
      <c r="P16967" cm="1">
        <f t="array" ref="P16967">IF(Q16967&gt;0,INDEX(Q16967:Q38691,MATCH(TRUE,INDEX(Q16967:Q38691="",,),0)-1),"")</f>
        <v>9</v>
      </c>
      <c r="Q16967">
        <f t="shared" si="456"/>
        <v>4</v>
      </c>
      <c r="R16967">
        <f t="shared" si="455"/>
        <v>0</v>
      </c>
    </row>
    <row r="16968" spans="1:18" x14ac:dyDescent="0.3">
      <c r="A16968" t="s">
        <v>1111</v>
      </c>
      <c r="B16968" s="1">
        <v>38482</v>
      </c>
      <c r="C16968" t="s">
        <v>1112</v>
      </c>
      <c r="D16968" t="s">
        <v>1193</v>
      </c>
      <c r="E16968" t="s">
        <v>1194</v>
      </c>
      <c r="G16968" s="6" t="s">
        <v>29</v>
      </c>
      <c r="H16968" t="s">
        <v>30</v>
      </c>
      <c r="I16968" t="s">
        <v>21</v>
      </c>
      <c r="J16968" t="s">
        <v>22</v>
      </c>
      <c r="K16968">
        <v>2</v>
      </c>
      <c r="L16968">
        <v>161</v>
      </c>
      <c r="M16968" t="s">
        <v>1118</v>
      </c>
      <c r="N16968">
        <v>161</v>
      </c>
      <c r="P16968" cm="1">
        <f t="array" ref="P16968">IF(Q16968&gt;0,INDEX(Q16968:Q38692,MATCH(TRUE,INDEX(Q16968:Q38692="",,),0)-1),"")</f>
        <v>9</v>
      </c>
      <c r="Q16968">
        <f t="shared" si="456"/>
        <v>4</v>
      </c>
      <c r="R16968">
        <f t="shared" si="455"/>
        <v>0</v>
      </c>
    </row>
    <row r="16969" spans="1:18" x14ac:dyDescent="0.3">
      <c r="A16969" t="s">
        <v>1111</v>
      </c>
      <c r="B16969" s="1">
        <v>38482</v>
      </c>
      <c r="C16969" t="s">
        <v>1112</v>
      </c>
      <c r="D16969" t="s">
        <v>1193</v>
      </c>
      <c r="E16969" t="s">
        <v>1194</v>
      </c>
      <c r="G16969" s="6" t="s">
        <v>29</v>
      </c>
      <c r="H16969" t="s">
        <v>406</v>
      </c>
      <c r="I16969" t="s">
        <v>21</v>
      </c>
      <c r="J16969" t="s">
        <v>22</v>
      </c>
      <c r="K16969">
        <v>1.2</v>
      </c>
      <c r="L16969">
        <v>82</v>
      </c>
      <c r="M16969" t="s">
        <v>1118</v>
      </c>
      <c r="N16969">
        <v>82</v>
      </c>
      <c r="P16969" cm="1">
        <f t="array" ref="P16969">IF(Q16969&gt;0,INDEX(Q16969:Q38693,MATCH(TRUE,INDEX(Q16969:Q38693="",,),0)-1),"")</f>
        <v>9</v>
      </c>
      <c r="Q16969">
        <f t="shared" si="456"/>
        <v>4</v>
      </c>
      <c r="R16969">
        <f t="shared" si="455"/>
        <v>0</v>
      </c>
    </row>
    <row r="16970" spans="1:18" x14ac:dyDescent="0.3">
      <c r="A16970" t="s">
        <v>1111</v>
      </c>
      <c r="B16970" s="1">
        <v>38482</v>
      </c>
      <c r="C16970" t="s">
        <v>1112</v>
      </c>
      <c r="D16970" t="s">
        <v>1193</v>
      </c>
      <c r="E16970" t="s">
        <v>1194</v>
      </c>
      <c r="G16970" s="6" t="s">
        <v>29</v>
      </c>
      <c r="H16970" t="s">
        <v>99</v>
      </c>
      <c r="I16970" t="s">
        <v>21</v>
      </c>
      <c r="J16970" t="s">
        <v>22</v>
      </c>
      <c r="K16970">
        <v>0.6</v>
      </c>
      <c r="L16970">
        <v>115</v>
      </c>
      <c r="M16970" t="s">
        <v>1118</v>
      </c>
      <c r="N16970">
        <v>115</v>
      </c>
      <c r="P16970" cm="1">
        <f t="array" ref="P16970">IF(Q16970&gt;0,INDEX(Q16970:Q38694,MATCH(TRUE,INDEX(Q16970:Q38694="",,),0)-1),"")</f>
        <v>9</v>
      </c>
      <c r="Q16970">
        <f t="shared" si="456"/>
        <v>4</v>
      </c>
      <c r="R16970">
        <f t="shared" si="455"/>
        <v>0</v>
      </c>
    </row>
    <row r="16971" spans="1:18" x14ac:dyDescent="0.3">
      <c r="A16971" t="s">
        <v>1111</v>
      </c>
      <c r="B16971" s="1">
        <v>38482</v>
      </c>
      <c r="C16971" t="s">
        <v>1112</v>
      </c>
      <c r="D16971" t="s">
        <v>1193</v>
      </c>
      <c r="E16971" t="s">
        <v>1194</v>
      </c>
      <c r="G16971" t="s">
        <v>19</v>
      </c>
      <c r="H16971" t="s">
        <v>194</v>
      </c>
      <c r="I16971" t="s">
        <v>21</v>
      </c>
      <c r="J16971" t="s">
        <v>22</v>
      </c>
      <c r="K16971">
        <v>3.7</v>
      </c>
      <c r="L16971">
        <v>780</v>
      </c>
      <c r="M16971" t="s">
        <v>1192</v>
      </c>
      <c r="N16971">
        <v>1100</v>
      </c>
      <c r="P16971" cm="1">
        <f t="array" ref="P16971">IF(Q16971&gt;0,INDEX(Q16971:Q38695,MATCH(TRUE,INDEX(Q16971:Q38695="",,),0)-1),"")</f>
        <v>9</v>
      </c>
      <c r="Q16971">
        <f t="shared" si="456"/>
        <v>5</v>
      </c>
      <c r="R16971">
        <f t="shared" si="455"/>
        <v>0</v>
      </c>
    </row>
    <row r="16972" spans="1:18" x14ac:dyDescent="0.3">
      <c r="A16972" t="s">
        <v>1111</v>
      </c>
      <c r="B16972" s="1">
        <v>38482</v>
      </c>
      <c r="C16972" t="s">
        <v>1112</v>
      </c>
      <c r="D16972" t="s">
        <v>1193</v>
      </c>
      <c r="E16972" t="s">
        <v>1194</v>
      </c>
      <c r="G16972" t="s">
        <v>19</v>
      </c>
      <c r="H16972" t="s">
        <v>64</v>
      </c>
      <c r="I16972" t="s">
        <v>26</v>
      </c>
      <c r="J16972" t="s">
        <v>27</v>
      </c>
      <c r="K16972">
        <v>226</v>
      </c>
      <c r="L16972">
        <v>12.35</v>
      </c>
      <c r="M16972" t="s">
        <v>1192</v>
      </c>
      <c r="N16972">
        <v>36</v>
      </c>
      <c r="P16972" cm="1">
        <f t="array" ref="P16972">IF(Q16972&gt;0,INDEX(Q16972:Q38696,MATCH(TRUE,INDEX(Q16972:Q38696="",,),0)-1),"")</f>
        <v>9</v>
      </c>
      <c r="Q16972">
        <f t="shared" si="456"/>
        <v>5</v>
      </c>
      <c r="R16972">
        <f t="shared" si="455"/>
        <v>0</v>
      </c>
    </row>
    <row r="16973" spans="1:18" x14ac:dyDescent="0.3">
      <c r="A16973" t="s">
        <v>1111</v>
      </c>
      <c r="B16973" s="1">
        <v>38482</v>
      </c>
      <c r="C16973" t="s">
        <v>1112</v>
      </c>
      <c r="D16973" t="s">
        <v>1193</v>
      </c>
      <c r="E16973" t="s">
        <v>1194</v>
      </c>
      <c r="G16973" s="6" t="s">
        <v>29</v>
      </c>
      <c r="H16973" t="s">
        <v>30</v>
      </c>
      <c r="I16973" t="s">
        <v>21</v>
      </c>
      <c r="J16973" t="s">
        <v>22</v>
      </c>
      <c r="K16973">
        <v>2</v>
      </c>
      <c r="L16973">
        <v>161</v>
      </c>
      <c r="M16973" t="s">
        <v>1192</v>
      </c>
      <c r="N16973">
        <v>161</v>
      </c>
      <c r="P16973" cm="1">
        <f t="array" ref="P16973">IF(Q16973&gt;0,INDEX(Q16973:Q38697,MATCH(TRUE,INDEX(Q16973:Q38697="",,),0)-1),"")</f>
        <v>9</v>
      </c>
      <c r="Q16973">
        <f t="shared" si="456"/>
        <v>5</v>
      </c>
      <c r="R16973">
        <f t="shared" si="455"/>
        <v>0</v>
      </c>
    </row>
    <row r="16974" spans="1:18" x14ac:dyDescent="0.3">
      <c r="A16974" t="s">
        <v>1111</v>
      </c>
      <c r="B16974" s="1">
        <v>38482</v>
      </c>
      <c r="C16974" t="s">
        <v>1112</v>
      </c>
      <c r="D16974" t="s">
        <v>1193</v>
      </c>
      <c r="E16974" t="s">
        <v>1194</v>
      </c>
      <c r="G16974" s="6" t="s">
        <v>29</v>
      </c>
      <c r="H16974" t="s">
        <v>406</v>
      </c>
      <c r="I16974" t="s">
        <v>21</v>
      </c>
      <c r="J16974" t="s">
        <v>22</v>
      </c>
      <c r="K16974">
        <v>1.2</v>
      </c>
      <c r="L16974">
        <v>82</v>
      </c>
      <c r="M16974" t="s">
        <v>1192</v>
      </c>
      <c r="N16974">
        <v>82</v>
      </c>
      <c r="P16974" cm="1">
        <f t="array" ref="P16974">IF(Q16974&gt;0,INDEX(Q16974:Q38698,MATCH(TRUE,INDEX(Q16974:Q38698="",,),0)-1),"")</f>
        <v>9</v>
      </c>
      <c r="Q16974">
        <f t="shared" si="456"/>
        <v>5</v>
      </c>
      <c r="R16974">
        <f t="shared" si="455"/>
        <v>0</v>
      </c>
    </row>
    <row r="16975" spans="1:18" x14ac:dyDescent="0.3">
      <c r="A16975" t="s">
        <v>1111</v>
      </c>
      <c r="B16975" s="1">
        <v>38482</v>
      </c>
      <c r="C16975" t="s">
        <v>1112</v>
      </c>
      <c r="D16975" t="s">
        <v>1193</v>
      </c>
      <c r="E16975" t="s">
        <v>1194</v>
      </c>
      <c r="G16975" s="6" t="s">
        <v>29</v>
      </c>
      <c r="H16975" t="s">
        <v>99</v>
      </c>
      <c r="I16975" t="s">
        <v>21</v>
      </c>
      <c r="J16975" t="s">
        <v>22</v>
      </c>
      <c r="K16975">
        <v>0.6</v>
      </c>
      <c r="L16975">
        <v>115</v>
      </c>
      <c r="M16975" t="s">
        <v>1192</v>
      </c>
      <c r="N16975">
        <v>115</v>
      </c>
      <c r="P16975" cm="1">
        <f t="array" ref="P16975">IF(Q16975&gt;0,INDEX(Q16975:Q38699,MATCH(TRUE,INDEX(Q16975:Q38699="",,),0)-1),"")</f>
        <v>9</v>
      </c>
      <c r="Q16975">
        <f t="shared" si="456"/>
        <v>5</v>
      </c>
      <c r="R16975">
        <f t="shared" si="455"/>
        <v>0</v>
      </c>
    </row>
    <row r="16976" spans="1:18" x14ac:dyDescent="0.3">
      <c r="A16976" t="s">
        <v>1111</v>
      </c>
      <c r="B16976" s="1">
        <v>38482</v>
      </c>
      <c r="C16976" t="s">
        <v>1112</v>
      </c>
      <c r="D16976" t="s">
        <v>1193</v>
      </c>
      <c r="E16976" t="s">
        <v>1194</v>
      </c>
      <c r="G16976" t="s">
        <v>19</v>
      </c>
      <c r="H16976" t="s">
        <v>194</v>
      </c>
      <c r="I16976" t="s">
        <v>21</v>
      </c>
      <c r="J16976" t="s">
        <v>22</v>
      </c>
      <c r="K16976">
        <v>3.7</v>
      </c>
      <c r="L16976">
        <v>780</v>
      </c>
      <c r="M16976" t="s">
        <v>1122</v>
      </c>
      <c r="N16976">
        <v>1000</v>
      </c>
      <c r="P16976" cm="1">
        <f t="array" ref="P16976">IF(Q16976&gt;0,INDEX(Q16976:Q38700,MATCH(TRUE,INDEX(Q16976:Q38700="",,),0)-1),"")</f>
        <v>9</v>
      </c>
      <c r="Q16976">
        <f t="shared" si="456"/>
        <v>6</v>
      </c>
      <c r="R16976">
        <f t="shared" si="455"/>
        <v>0</v>
      </c>
    </row>
    <row r="16977" spans="1:18" x14ac:dyDescent="0.3">
      <c r="A16977" t="s">
        <v>1111</v>
      </c>
      <c r="B16977" s="1">
        <v>38482</v>
      </c>
      <c r="C16977" t="s">
        <v>1112</v>
      </c>
      <c r="D16977" t="s">
        <v>1193</v>
      </c>
      <c r="E16977" t="s">
        <v>1194</v>
      </c>
      <c r="G16977" t="s">
        <v>19</v>
      </c>
      <c r="H16977" t="s">
        <v>64</v>
      </c>
      <c r="I16977" t="s">
        <v>26</v>
      </c>
      <c r="J16977" t="s">
        <v>27</v>
      </c>
      <c r="K16977">
        <v>226</v>
      </c>
      <c r="L16977">
        <v>12.35</v>
      </c>
      <c r="M16977" t="s">
        <v>1122</v>
      </c>
      <c r="N16977">
        <v>35</v>
      </c>
      <c r="P16977" cm="1">
        <f t="array" ref="P16977">IF(Q16977&gt;0,INDEX(Q16977:Q38701,MATCH(TRUE,INDEX(Q16977:Q38701="",,),0)-1),"")</f>
        <v>9</v>
      </c>
      <c r="Q16977">
        <f t="shared" si="456"/>
        <v>6</v>
      </c>
      <c r="R16977">
        <f t="shared" si="455"/>
        <v>0</v>
      </c>
    </row>
    <row r="16978" spans="1:18" x14ac:dyDescent="0.3">
      <c r="A16978" t="s">
        <v>1111</v>
      </c>
      <c r="B16978" s="1">
        <v>38482</v>
      </c>
      <c r="C16978" t="s">
        <v>1112</v>
      </c>
      <c r="D16978" t="s">
        <v>1193</v>
      </c>
      <c r="E16978" t="s">
        <v>1194</v>
      </c>
      <c r="G16978" s="6" t="s">
        <v>29</v>
      </c>
      <c r="H16978" t="s">
        <v>30</v>
      </c>
      <c r="I16978" t="s">
        <v>21</v>
      </c>
      <c r="J16978" t="s">
        <v>22</v>
      </c>
      <c r="K16978">
        <v>2</v>
      </c>
      <c r="L16978">
        <v>161</v>
      </c>
      <c r="M16978" t="s">
        <v>1122</v>
      </c>
      <c r="N16978">
        <v>161</v>
      </c>
      <c r="P16978" cm="1">
        <f t="array" ref="P16978">IF(Q16978&gt;0,INDEX(Q16978:Q38702,MATCH(TRUE,INDEX(Q16978:Q38702="",,),0)-1),"")</f>
        <v>9</v>
      </c>
      <c r="Q16978">
        <f t="shared" si="456"/>
        <v>6</v>
      </c>
      <c r="R16978">
        <f t="shared" si="455"/>
        <v>0</v>
      </c>
    </row>
    <row r="16979" spans="1:18" x14ac:dyDescent="0.3">
      <c r="A16979" t="s">
        <v>1111</v>
      </c>
      <c r="B16979" s="1">
        <v>38482</v>
      </c>
      <c r="C16979" t="s">
        <v>1112</v>
      </c>
      <c r="D16979" t="s">
        <v>1193</v>
      </c>
      <c r="E16979" t="s">
        <v>1194</v>
      </c>
      <c r="G16979" s="6" t="s">
        <v>29</v>
      </c>
      <c r="H16979" t="s">
        <v>406</v>
      </c>
      <c r="I16979" t="s">
        <v>21</v>
      </c>
      <c r="J16979" t="s">
        <v>22</v>
      </c>
      <c r="K16979">
        <v>1.2</v>
      </c>
      <c r="L16979">
        <v>82</v>
      </c>
      <c r="M16979" t="s">
        <v>1122</v>
      </c>
      <c r="N16979">
        <v>82</v>
      </c>
      <c r="P16979" cm="1">
        <f t="array" ref="P16979">IF(Q16979&gt;0,INDEX(Q16979:Q38703,MATCH(TRUE,INDEX(Q16979:Q38703="",,),0)-1),"")</f>
        <v>9</v>
      </c>
      <c r="Q16979">
        <f t="shared" si="456"/>
        <v>6</v>
      </c>
      <c r="R16979">
        <f t="shared" si="455"/>
        <v>0</v>
      </c>
    </row>
    <row r="16980" spans="1:18" x14ac:dyDescent="0.3">
      <c r="A16980" t="s">
        <v>1111</v>
      </c>
      <c r="B16980" s="1">
        <v>38482</v>
      </c>
      <c r="C16980" t="s">
        <v>1112</v>
      </c>
      <c r="D16980" t="s">
        <v>1193</v>
      </c>
      <c r="E16980" t="s">
        <v>1194</v>
      </c>
      <c r="G16980" s="6" t="s">
        <v>29</v>
      </c>
      <c r="H16980" t="s">
        <v>99</v>
      </c>
      <c r="I16980" t="s">
        <v>21</v>
      </c>
      <c r="J16980" t="s">
        <v>22</v>
      </c>
      <c r="K16980">
        <v>0.6</v>
      </c>
      <c r="L16980">
        <v>115</v>
      </c>
      <c r="M16980" t="s">
        <v>1122</v>
      </c>
      <c r="N16980">
        <v>115</v>
      </c>
      <c r="P16980" cm="1">
        <f t="array" ref="P16980">IF(Q16980&gt;0,INDEX(Q16980:Q38704,MATCH(TRUE,INDEX(Q16980:Q38704="",,),0)-1),"")</f>
        <v>9</v>
      </c>
      <c r="Q16980">
        <f t="shared" si="456"/>
        <v>6</v>
      </c>
      <c r="R16980">
        <f t="shared" si="455"/>
        <v>0</v>
      </c>
    </row>
    <row r="16981" spans="1:18" x14ac:dyDescent="0.3">
      <c r="A16981" t="s">
        <v>1111</v>
      </c>
      <c r="B16981" s="1">
        <v>38482</v>
      </c>
      <c r="C16981" t="s">
        <v>1112</v>
      </c>
      <c r="D16981" t="s">
        <v>1193</v>
      </c>
      <c r="E16981" t="s">
        <v>1194</v>
      </c>
      <c r="G16981" t="s">
        <v>19</v>
      </c>
      <c r="H16981" t="s">
        <v>194</v>
      </c>
      <c r="I16981" t="s">
        <v>21</v>
      </c>
      <c r="J16981" t="s">
        <v>22</v>
      </c>
      <c r="K16981">
        <v>3.7</v>
      </c>
      <c r="L16981">
        <v>780</v>
      </c>
      <c r="M16981" t="s">
        <v>793</v>
      </c>
      <c r="N16981">
        <v>800</v>
      </c>
      <c r="P16981" cm="1">
        <f t="array" ref="P16981">IF(Q16981&gt;0,INDEX(Q16981:Q38705,MATCH(TRUE,INDEX(Q16981:Q38705="",,),0)-1),"")</f>
        <v>9</v>
      </c>
      <c r="Q16981">
        <f t="shared" si="456"/>
        <v>7</v>
      </c>
      <c r="R16981">
        <f t="shared" si="455"/>
        <v>0</v>
      </c>
    </row>
    <row r="16982" spans="1:18" x14ac:dyDescent="0.3">
      <c r="A16982" t="s">
        <v>1111</v>
      </c>
      <c r="B16982" s="1">
        <v>38482</v>
      </c>
      <c r="C16982" t="s">
        <v>1112</v>
      </c>
      <c r="D16982" t="s">
        <v>1193</v>
      </c>
      <c r="E16982" t="s">
        <v>1194</v>
      </c>
      <c r="G16982" t="s">
        <v>19</v>
      </c>
      <c r="H16982" t="s">
        <v>64</v>
      </c>
      <c r="I16982" t="s">
        <v>26</v>
      </c>
      <c r="J16982" t="s">
        <v>27</v>
      </c>
      <c r="K16982">
        <v>226</v>
      </c>
      <c r="L16982">
        <v>12.35</v>
      </c>
      <c r="M16982" t="s">
        <v>793</v>
      </c>
      <c r="N16982">
        <v>34</v>
      </c>
      <c r="P16982" cm="1">
        <f t="array" ref="P16982">IF(Q16982&gt;0,INDEX(Q16982:Q38706,MATCH(TRUE,INDEX(Q16982:Q38706="",,),0)-1),"")</f>
        <v>9</v>
      </c>
      <c r="Q16982">
        <f t="shared" si="456"/>
        <v>7</v>
      </c>
      <c r="R16982">
        <f t="shared" si="455"/>
        <v>0</v>
      </c>
    </row>
    <row r="16983" spans="1:18" x14ac:dyDescent="0.3">
      <c r="A16983" t="s">
        <v>1111</v>
      </c>
      <c r="B16983" s="1">
        <v>38482</v>
      </c>
      <c r="C16983" t="s">
        <v>1112</v>
      </c>
      <c r="D16983" t="s">
        <v>1193</v>
      </c>
      <c r="E16983" t="s">
        <v>1194</v>
      </c>
      <c r="G16983" s="6" t="s">
        <v>29</v>
      </c>
      <c r="H16983" t="s">
        <v>30</v>
      </c>
      <c r="I16983" t="s">
        <v>21</v>
      </c>
      <c r="J16983" t="s">
        <v>22</v>
      </c>
      <c r="K16983">
        <v>2</v>
      </c>
      <c r="L16983">
        <v>161</v>
      </c>
      <c r="M16983" t="s">
        <v>793</v>
      </c>
      <c r="N16983">
        <v>161</v>
      </c>
      <c r="P16983" cm="1">
        <f t="array" ref="P16983">IF(Q16983&gt;0,INDEX(Q16983:Q38707,MATCH(TRUE,INDEX(Q16983:Q38707="",,),0)-1),"")</f>
        <v>9</v>
      </c>
      <c r="Q16983">
        <f t="shared" si="456"/>
        <v>7</v>
      </c>
      <c r="R16983">
        <f t="shared" si="455"/>
        <v>0</v>
      </c>
    </row>
    <row r="16984" spans="1:18" x14ac:dyDescent="0.3">
      <c r="A16984" t="s">
        <v>1111</v>
      </c>
      <c r="B16984" s="1">
        <v>38482</v>
      </c>
      <c r="C16984" t="s">
        <v>1112</v>
      </c>
      <c r="D16984" t="s">
        <v>1193</v>
      </c>
      <c r="E16984" t="s">
        <v>1194</v>
      </c>
      <c r="G16984" s="6" t="s">
        <v>29</v>
      </c>
      <c r="H16984" t="s">
        <v>406</v>
      </c>
      <c r="I16984" t="s">
        <v>21</v>
      </c>
      <c r="J16984" t="s">
        <v>22</v>
      </c>
      <c r="K16984">
        <v>1.2</v>
      </c>
      <c r="L16984">
        <v>82</v>
      </c>
      <c r="M16984" t="s">
        <v>793</v>
      </c>
      <c r="N16984">
        <v>82</v>
      </c>
      <c r="P16984" cm="1">
        <f t="array" ref="P16984">IF(Q16984&gt;0,INDEX(Q16984:Q38708,MATCH(TRUE,INDEX(Q16984:Q38708="",,),0)-1),"")</f>
        <v>9</v>
      </c>
      <c r="Q16984">
        <f t="shared" si="456"/>
        <v>7</v>
      </c>
      <c r="R16984">
        <f t="shared" si="455"/>
        <v>0</v>
      </c>
    </row>
    <row r="16985" spans="1:18" x14ac:dyDescent="0.3">
      <c r="A16985" t="s">
        <v>1111</v>
      </c>
      <c r="B16985" s="1">
        <v>38482</v>
      </c>
      <c r="C16985" t="s">
        <v>1112</v>
      </c>
      <c r="D16985" t="s">
        <v>1193</v>
      </c>
      <c r="E16985" t="s">
        <v>1194</v>
      </c>
      <c r="G16985" s="6" t="s">
        <v>29</v>
      </c>
      <c r="H16985" t="s">
        <v>99</v>
      </c>
      <c r="I16985" t="s">
        <v>21</v>
      </c>
      <c r="J16985" t="s">
        <v>22</v>
      </c>
      <c r="K16985">
        <v>0.6</v>
      </c>
      <c r="L16985">
        <v>115</v>
      </c>
      <c r="M16985" t="s">
        <v>793</v>
      </c>
      <c r="N16985">
        <v>115</v>
      </c>
      <c r="P16985" cm="1">
        <f t="array" ref="P16985">IF(Q16985&gt;0,INDEX(Q16985:Q38709,MATCH(TRUE,INDEX(Q16985:Q38709="",,),0)-1),"")</f>
        <v>9</v>
      </c>
      <c r="Q16985">
        <f t="shared" si="456"/>
        <v>7</v>
      </c>
      <c r="R16985">
        <f t="shared" si="455"/>
        <v>0</v>
      </c>
    </row>
    <row r="16986" spans="1:18" x14ac:dyDescent="0.3">
      <c r="A16986" t="s">
        <v>1111</v>
      </c>
      <c r="B16986" s="1">
        <v>38482</v>
      </c>
      <c r="C16986" t="s">
        <v>1112</v>
      </c>
      <c r="D16986" t="s">
        <v>1193</v>
      </c>
      <c r="E16986" t="s">
        <v>1194</v>
      </c>
      <c r="G16986" t="s">
        <v>19</v>
      </c>
      <c r="H16986" t="s">
        <v>194</v>
      </c>
      <c r="I16986" t="s">
        <v>21</v>
      </c>
      <c r="J16986" t="s">
        <v>22</v>
      </c>
      <c r="K16986">
        <v>3.7</v>
      </c>
      <c r="L16986">
        <v>780</v>
      </c>
      <c r="M16986" t="s">
        <v>1188</v>
      </c>
      <c r="N16986">
        <v>781</v>
      </c>
      <c r="P16986" cm="1">
        <f t="array" ref="P16986">IF(Q16986&gt;0,INDEX(Q16986:Q38710,MATCH(TRUE,INDEX(Q16986:Q38710="",,),0)-1),"")</f>
        <v>9</v>
      </c>
      <c r="Q16986">
        <f t="shared" si="456"/>
        <v>8</v>
      </c>
      <c r="R16986">
        <f t="shared" si="455"/>
        <v>0</v>
      </c>
    </row>
    <row r="16987" spans="1:18" x14ac:dyDescent="0.3">
      <c r="A16987" t="s">
        <v>1111</v>
      </c>
      <c r="B16987" s="1">
        <v>38482</v>
      </c>
      <c r="C16987" t="s">
        <v>1112</v>
      </c>
      <c r="D16987" t="s">
        <v>1193</v>
      </c>
      <c r="E16987" t="s">
        <v>1194</v>
      </c>
      <c r="G16987" t="s">
        <v>19</v>
      </c>
      <c r="H16987" t="s">
        <v>64</v>
      </c>
      <c r="I16987" t="s">
        <v>26</v>
      </c>
      <c r="J16987" t="s">
        <v>27</v>
      </c>
      <c r="K16987">
        <v>226</v>
      </c>
      <c r="L16987">
        <v>12.35</v>
      </c>
      <c r="M16987" t="s">
        <v>1188</v>
      </c>
      <c r="N16987">
        <v>30</v>
      </c>
      <c r="P16987" cm="1">
        <f t="array" ref="P16987">IF(Q16987&gt;0,INDEX(Q16987:Q38711,MATCH(TRUE,INDEX(Q16987:Q38711="",,),0)-1),"")</f>
        <v>9</v>
      </c>
      <c r="Q16987">
        <f t="shared" si="456"/>
        <v>8</v>
      </c>
      <c r="R16987">
        <f t="shared" si="455"/>
        <v>0</v>
      </c>
    </row>
    <row r="16988" spans="1:18" x14ac:dyDescent="0.3">
      <c r="A16988" t="s">
        <v>1111</v>
      </c>
      <c r="B16988" s="1">
        <v>38482</v>
      </c>
      <c r="C16988" t="s">
        <v>1112</v>
      </c>
      <c r="D16988" t="s">
        <v>1193</v>
      </c>
      <c r="E16988" t="s">
        <v>1194</v>
      </c>
      <c r="G16988" s="6" t="s">
        <v>29</v>
      </c>
      <c r="H16988" t="s">
        <v>30</v>
      </c>
      <c r="I16988" t="s">
        <v>21</v>
      </c>
      <c r="J16988" t="s">
        <v>22</v>
      </c>
      <c r="K16988">
        <v>2</v>
      </c>
      <c r="L16988">
        <v>161</v>
      </c>
      <c r="M16988" t="s">
        <v>1188</v>
      </c>
      <c r="N16988">
        <v>161</v>
      </c>
      <c r="P16988" cm="1">
        <f t="array" ref="P16988">IF(Q16988&gt;0,INDEX(Q16988:Q38712,MATCH(TRUE,INDEX(Q16988:Q38712="",,),0)-1),"")</f>
        <v>9</v>
      </c>
      <c r="Q16988">
        <f t="shared" si="456"/>
        <v>8</v>
      </c>
      <c r="R16988">
        <f t="shared" si="455"/>
        <v>0</v>
      </c>
    </row>
    <row r="16989" spans="1:18" x14ac:dyDescent="0.3">
      <c r="A16989" t="s">
        <v>1111</v>
      </c>
      <c r="B16989" s="1">
        <v>38482</v>
      </c>
      <c r="C16989" t="s">
        <v>1112</v>
      </c>
      <c r="D16989" t="s">
        <v>1193</v>
      </c>
      <c r="E16989" t="s">
        <v>1194</v>
      </c>
      <c r="G16989" s="6" t="s">
        <v>29</v>
      </c>
      <c r="H16989" t="s">
        <v>406</v>
      </c>
      <c r="I16989" t="s">
        <v>21</v>
      </c>
      <c r="J16989" t="s">
        <v>22</v>
      </c>
      <c r="K16989">
        <v>1.2</v>
      </c>
      <c r="L16989">
        <v>82</v>
      </c>
      <c r="M16989" t="s">
        <v>1188</v>
      </c>
      <c r="N16989">
        <v>82</v>
      </c>
      <c r="P16989" cm="1">
        <f t="array" ref="P16989">IF(Q16989&gt;0,INDEX(Q16989:Q38713,MATCH(TRUE,INDEX(Q16989:Q38713="",,),0)-1),"")</f>
        <v>9</v>
      </c>
      <c r="Q16989">
        <f t="shared" si="456"/>
        <v>8</v>
      </c>
      <c r="R16989">
        <f t="shared" si="455"/>
        <v>0</v>
      </c>
    </row>
    <row r="16990" spans="1:18" x14ac:dyDescent="0.3">
      <c r="A16990" t="s">
        <v>1111</v>
      </c>
      <c r="B16990" s="1">
        <v>38482</v>
      </c>
      <c r="C16990" t="s">
        <v>1112</v>
      </c>
      <c r="D16990" t="s">
        <v>1193</v>
      </c>
      <c r="E16990" t="s">
        <v>1194</v>
      </c>
      <c r="G16990" s="6" t="s">
        <v>29</v>
      </c>
      <c r="H16990" t="s">
        <v>99</v>
      </c>
      <c r="I16990" t="s">
        <v>21</v>
      </c>
      <c r="J16990" t="s">
        <v>22</v>
      </c>
      <c r="K16990">
        <v>0.6</v>
      </c>
      <c r="L16990">
        <v>115</v>
      </c>
      <c r="M16990" t="s">
        <v>1188</v>
      </c>
      <c r="N16990">
        <v>115</v>
      </c>
      <c r="P16990" cm="1">
        <f t="array" ref="P16990">IF(Q16990&gt;0,INDEX(Q16990:Q38714,MATCH(TRUE,INDEX(Q16990:Q38714="",,),0)-1),"")</f>
        <v>9</v>
      </c>
      <c r="Q16990">
        <f t="shared" si="456"/>
        <v>8</v>
      </c>
      <c r="R16990">
        <f t="shared" si="455"/>
        <v>0</v>
      </c>
    </row>
    <row r="16991" spans="1:18" x14ac:dyDescent="0.3">
      <c r="A16991" t="s">
        <v>1111</v>
      </c>
      <c r="B16991" s="1">
        <v>38482</v>
      </c>
      <c r="C16991" t="s">
        <v>1112</v>
      </c>
      <c r="D16991" t="s">
        <v>1193</v>
      </c>
      <c r="E16991" t="s">
        <v>1194</v>
      </c>
      <c r="G16991" t="s">
        <v>19</v>
      </c>
      <c r="H16991" t="s">
        <v>194</v>
      </c>
      <c r="I16991" t="s">
        <v>21</v>
      </c>
      <c r="J16991" t="s">
        <v>22</v>
      </c>
      <c r="K16991">
        <v>3.7</v>
      </c>
      <c r="L16991">
        <v>780</v>
      </c>
      <c r="M16991" t="s">
        <v>1115</v>
      </c>
      <c r="N16991">
        <v>795</v>
      </c>
      <c r="P16991" cm="1">
        <f t="array" ref="P16991">IF(Q16991&gt;0,INDEX(Q16991:Q38715,MATCH(TRUE,INDEX(Q16991:Q38715="",,),0)-1),"")</f>
        <v>9</v>
      </c>
      <c r="Q16991">
        <f t="shared" si="456"/>
        <v>9</v>
      </c>
      <c r="R16991">
        <f t="shared" si="455"/>
        <v>0</v>
      </c>
    </row>
    <row r="16992" spans="1:18" x14ac:dyDescent="0.3">
      <c r="A16992" t="s">
        <v>1111</v>
      </c>
      <c r="B16992" s="1">
        <v>38482</v>
      </c>
      <c r="C16992" t="s">
        <v>1112</v>
      </c>
      <c r="D16992" t="s">
        <v>1193</v>
      </c>
      <c r="E16992" t="s">
        <v>1194</v>
      </c>
      <c r="G16992" t="s">
        <v>19</v>
      </c>
      <c r="H16992" t="s">
        <v>64</v>
      </c>
      <c r="I16992" t="s">
        <v>26</v>
      </c>
      <c r="J16992" t="s">
        <v>27</v>
      </c>
      <c r="K16992">
        <v>226</v>
      </c>
      <c r="L16992">
        <v>12.35</v>
      </c>
      <c r="M16992" t="s">
        <v>1115</v>
      </c>
      <c r="N16992">
        <v>22.6</v>
      </c>
      <c r="P16992" cm="1">
        <f t="array" ref="P16992">IF(Q16992&gt;0,INDEX(Q16992:Q38716,MATCH(TRUE,INDEX(Q16992:Q38716="",,),0)-1),"")</f>
        <v>9</v>
      </c>
      <c r="Q16992">
        <f t="shared" si="456"/>
        <v>9</v>
      </c>
      <c r="R16992">
        <f t="shared" si="455"/>
        <v>0</v>
      </c>
    </row>
    <row r="16993" spans="1:18" x14ac:dyDescent="0.3">
      <c r="A16993" t="s">
        <v>1111</v>
      </c>
      <c r="B16993" s="1">
        <v>38482</v>
      </c>
      <c r="C16993" t="s">
        <v>1112</v>
      </c>
      <c r="D16993" t="s">
        <v>1193</v>
      </c>
      <c r="E16993" t="s">
        <v>1194</v>
      </c>
      <c r="G16993" s="6" t="s">
        <v>29</v>
      </c>
      <c r="H16993" t="s">
        <v>30</v>
      </c>
      <c r="I16993" t="s">
        <v>21</v>
      </c>
      <c r="J16993" t="s">
        <v>22</v>
      </c>
      <c r="K16993">
        <v>2</v>
      </c>
      <c r="L16993">
        <v>161</v>
      </c>
      <c r="M16993" t="s">
        <v>1115</v>
      </c>
      <c r="N16993">
        <v>161</v>
      </c>
      <c r="P16993" cm="1">
        <f t="array" ref="P16993">IF(Q16993&gt;0,INDEX(Q16993:Q38717,MATCH(TRUE,INDEX(Q16993:Q38717="",,),0)-1),"")</f>
        <v>9</v>
      </c>
      <c r="Q16993">
        <f t="shared" si="456"/>
        <v>9</v>
      </c>
      <c r="R16993">
        <f t="shared" si="455"/>
        <v>0</v>
      </c>
    </row>
    <row r="16994" spans="1:18" x14ac:dyDescent="0.3">
      <c r="A16994" t="s">
        <v>1111</v>
      </c>
      <c r="B16994" s="1">
        <v>38482</v>
      </c>
      <c r="C16994" t="s">
        <v>1112</v>
      </c>
      <c r="D16994" t="s">
        <v>1193</v>
      </c>
      <c r="E16994" t="s">
        <v>1194</v>
      </c>
      <c r="G16994" s="6" t="s">
        <v>29</v>
      </c>
      <c r="H16994" t="s">
        <v>406</v>
      </c>
      <c r="I16994" t="s">
        <v>21</v>
      </c>
      <c r="J16994" t="s">
        <v>22</v>
      </c>
      <c r="K16994">
        <v>1.2</v>
      </c>
      <c r="L16994">
        <v>82</v>
      </c>
      <c r="M16994" t="s">
        <v>1115</v>
      </c>
      <c r="N16994">
        <v>82</v>
      </c>
      <c r="P16994" cm="1">
        <f t="array" ref="P16994">IF(Q16994&gt;0,INDEX(Q16994:Q38718,MATCH(TRUE,INDEX(Q16994:Q38718="",,),0)-1),"")</f>
        <v>9</v>
      </c>
      <c r="Q16994">
        <f t="shared" si="456"/>
        <v>9</v>
      </c>
      <c r="R16994">
        <f t="shared" si="455"/>
        <v>0</v>
      </c>
    </row>
    <row r="16995" spans="1:18" x14ac:dyDescent="0.3">
      <c r="A16995" t="s">
        <v>1111</v>
      </c>
      <c r="B16995" s="1">
        <v>38482</v>
      </c>
      <c r="C16995" t="s">
        <v>1112</v>
      </c>
      <c r="D16995" t="s">
        <v>1193</v>
      </c>
      <c r="E16995" t="s">
        <v>1194</v>
      </c>
      <c r="G16995" s="6" t="s">
        <v>29</v>
      </c>
      <c r="H16995" t="s">
        <v>99</v>
      </c>
      <c r="I16995" t="s">
        <v>21</v>
      </c>
      <c r="J16995" t="s">
        <v>22</v>
      </c>
      <c r="K16995">
        <v>0.6</v>
      </c>
      <c r="L16995">
        <v>115</v>
      </c>
      <c r="M16995" t="s">
        <v>1115</v>
      </c>
      <c r="N16995">
        <v>115</v>
      </c>
      <c r="P16995" cm="1">
        <f t="array" ref="P16995">IF(Q16995&gt;0,INDEX(Q16995:Q38719,MATCH(TRUE,INDEX(Q16995:Q38719="",,),0)-1),"")</f>
        <v>9</v>
      </c>
      <c r="Q16995">
        <f t="shared" si="456"/>
        <v>9</v>
      </c>
      <c r="R16995">
        <f t="shared" si="455"/>
        <v>0</v>
      </c>
    </row>
    <row r="16996" spans="1:18" x14ac:dyDescent="0.3">
      <c r="P16996" t="str" cm="1">
        <f t="array" ref="P16996">IF(Q16996&gt;0,INDEX(Q16996:Q38720,MATCH(TRUE,INDEX(Q16996:Q38720="",,),0)-1),"")</f>
        <v/>
      </c>
      <c r="R16996" t="str">
        <f t="shared" si="455"/>
        <v/>
      </c>
    </row>
    <row r="16997" spans="1:18" x14ac:dyDescent="0.3">
      <c r="A16997" t="s">
        <v>1111</v>
      </c>
      <c r="B16997" s="1">
        <v>38482</v>
      </c>
      <c r="C16997" t="s">
        <v>1112</v>
      </c>
      <c r="D16997" t="s">
        <v>1195</v>
      </c>
      <c r="E16997" t="s">
        <v>1196</v>
      </c>
      <c r="G16997" t="s">
        <v>19</v>
      </c>
      <c r="H16997" t="s">
        <v>41</v>
      </c>
      <c r="I16997" t="s">
        <v>21</v>
      </c>
      <c r="J16997" t="s">
        <v>22</v>
      </c>
      <c r="K16997">
        <v>33.9</v>
      </c>
      <c r="L16997">
        <v>216</v>
      </c>
      <c r="M16997" t="s">
        <v>1130</v>
      </c>
      <c r="N16997">
        <v>275</v>
      </c>
      <c r="O16997" t="s">
        <v>24</v>
      </c>
      <c r="P16997" cm="1">
        <f t="array" ref="P16997">IF(Q16997&gt;0,INDEX(Q16997:Q38721,MATCH(TRUE,INDEX(Q16997:Q38721="",,),0)-1),"")</f>
        <v>6</v>
      </c>
      <c r="Q16997">
        <f>INT((ROW()-16997)/6)+1</f>
        <v>1</v>
      </c>
      <c r="R16997">
        <f t="shared" si="455"/>
        <v>0</v>
      </c>
    </row>
    <row r="16998" spans="1:18" x14ac:dyDescent="0.3">
      <c r="A16998" t="s">
        <v>1111</v>
      </c>
      <c r="B16998" s="1">
        <v>38482</v>
      </c>
      <c r="C16998" t="s">
        <v>1112</v>
      </c>
      <c r="D16998" t="s">
        <v>1195</v>
      </c>
      <c r="E16998" t="s">
        <v>1196</v>
      </c>
      <c r="G16998" t="s">
        <v>19</v>
      </c>
      <c r="H16998" t="s">
        <v>41</v>
      </c>
      <c r="I16998" t="s">
        <v>26</v>
      </c>
      <c r="J16998" t="s">
        <v>27</v>
      </c>
      <c r="K16998">
        <v>49</v>
      </c>
      <c r="L16998">
        <v>51.35</v>
      </c>
      <c r="M16998" t="s">
        <v>1130</v>
      </c>
      <c r="N16998">
        <v>70</v>
      </c>
      <c r="O16998" t="s">
        <v>24</v>
      </c>
      <c r="P16998" cm="1">
        <f t="array" ref="P16998">IF(Q16998&gt;0,INDEX(Q16998:Q38722,MATCH(TRUE,INDEX(Q16998:Q38722="",,),0)-1),"")</f>
        <v>6</v>
      </c>
      <c r="Q16998">
        <f t="shared" ref="Q16998:Q17032" si="457">INT((ROW()-16997)/6)+1</f>
        <v>1</v>
      </c>
      <c r="R16998">
        <f t="shared" si="455"/>
        <v>0</v>
      </c>
    </row>
    <row r="16999" spans="1:18" x14ac:dyDescent="0.3">
      <c r="A16999" t="s">
        <v>1111</v>
      </c>
      <c r="B16999" s="1">
        <v>38482</v>
      </c>
      <c r="C16999" t="s">
        <v>1112</v>
      </c>
      <c r="D16999" t="s">
        <v>1195</v>
      </c>
      <c r="E16999" t="s">
        <v>1196</v>
      </c>
      <c r="G16999" t="s">
        <v>19</v>
      </c>
      <c r="H16999" t="s">
        <v>28</v>
      </c>
      <c r="I16999" t="s">
        <v>26</v>
      </c>
      <c r="J16999" t="s">
        <v>27</v>
      </c>
      <c r="K16999">
        <v>66</v>
      </c>
      <c r="L16999">
        <v>44.25</v>
      </c>
      <c r="M16999" t="s">
        <v>1130</v>
      </c>
      <c r="N16999">
        <v>56</v>
      </c>
      <c r="O16999" t="s">
        <v>24</v>
      </c>
      <c r="P16999" cm="1">
        <f t="array" ref="P16999">IF(Q16999&gt;0,INDEX(Q16999:Q38723,MATCH(TRUE,INDEX(Q16999:Q38723="",,),0)-1),"")</f>
        <v>6</v>
      </c>
      <c r="Q16999">
        <f t="shared" si="457"/>
        <v>1</v>
      </c>
      <c r="R16999">
        <f t="shared" si="455"/>
        <v>0</v>
      </c>
    </row>
    <row r="17000" spans="1:18" x14ac:dyDescent="0.3">
      <c r="A17000" t="s">
        <v>1111</v>
      </c>
      <c r="B17000" s="1">
        <v>38482</v>
      </c>
      <c r="C17000" t="s">
        <v>1112</v>
      </c>
      <c r="D17000" t="s">
        <v>1195</v>
      </c>
      <c r="E17000" t="s">
        <v>1196</v>
      </c>
      <c r="G17000" s="6" t="s">
        <v>29</v>
      </c>
      <c r="H17000" t="s">
        <v>63</v>
      </c>
      <c r="I17000" t="s">
        <v>26</v>
      </c>
      <c r="J17000" t="s">
        <v>27</v>
      </c>
      <c r="K17000">
        <v>7</v>
      </c>
      <c r="L17000">
        <v>14.4</v>
      </c>
      <c r="M17000" t="s">
        <v>1130</v>
      </c>
      <c r="N17000">
        <v>14.4</v>
      </c>
      <c r="O17000" t="s">
        <v>24</v>
      </c>
      <c r="P17000" cm="1">
        <f t="array" ref="P17000">IF(Q17000&gt;0,INDEX(Q17000:Q38724,MATCH(TRUE,INDEX(Q17000:Q38724="",,),0)-1),"")</f>
        <v>6</v>
      </c>
      <c r="Q17000">
        <f t="shared" si="457"/>
        <v>1</v>
      </c>
      <c r="R17000">
        <f t="shared" si="455"/>
        <v>0</v>
      </c>
    </row>
    <row r="17001" spans="1:18" x14ac:dyDescent="0.3">
      <c r="A17001" t="s">
        <v>1111</v>
      </c>
      <c r="B17001" s="1">
        <v>38482</v>
      </c>
      <c r="C17001" t="s">
        <v>1112</v>
      </c>
      <c r="D17001" t="s">
        <v>1195</v>
      </c>
      <c r="E17001" t="s">
        <v>1196</v>
      </c>
      <c r="G17001" s="6" t="s">
        <v>29</v>
      </c>
      <c r="H17001" t="s">
        <v>70</v>
      </c>
      <c r="I17001" t="s">
        <v>26</v>
      </c>
      <c r="J17001" t="s">
        <v>27</v>
      </c>
      <c r="K17001">
        <v>3</v>
      </c>
      <c r="L17001">
        <v>14.15</v>
      </c>
      <c r="M17001" t="s">
        <v>1130</v>
      </c>
      <c r="N17001">
        <v>14.15</v>
      </c>
      <c r="O17001" t="s">
        <v>24</v>
      </c>
      <c r="P17001" cm="1">
        <f t="array" ref="P17001">IF(Q17001&gt;0,INDEX(Q17001:Q38725,MATCH(TRUE,INDEX(Q17001:Q38725="",,),0)-1),"")</f>
        <v>6</v>
      </c>
      <c r="Q17001">
        <f t="shared" si="457"/>
        <v>1</v>
      </c>
      <c r="R17001">
        <f t="shared" si="455"/>
        <v>0</v>
      </c>
    </row>
    <row r="17002" spans="1:18" x14ac:dyDescent="0.3">
      <c r="A17002" t="s">
        <v>1111</v>
      </c>
      <c r="B17002" s="1">
        <v>38482</v>
      </c>
      <c r="C17002" t="s">
        <v>1112</v>
      </c>
      <c r="D17002" t="s">
        <v>1195</v>
      </c>
      <c r="E17002" t="s">
        <v>1196</v>
      </c>
      <c r="G17002" s="6" t="s">
        <v>29</v>
      </c>
      <c r="H17002" t="s">
        <v>64</v>
      </c>
      <c r="I17002" t="s">
        <v>26</v>
      </c>
      <c r="J17002" t="s">
        <v>27</v>
      </c>
      <c r="K17002">
        <v>10</v>
      </c>
      <c r="L17002">
        <v>12.7</v>
      </c>
      <c r="M17002" t="s">
        <v>1130</v>
      </c>
      <c r="N17002">
        <v>12.7</v>
      </c>
      <c r="O17002" t="s">
        <v>24</v>
      </c>
      <c r="P17002" cm="1">
        <f t="array" ref="P17002">IF(Q17002&gt;0,INDEX(Q17002:Q38726,MATCH(TRUE,INDEX(Q17002:Q38726="",,),0)-1),"")</f>
        <v>6</v>
      </c>
      <c r="Q17002">
        <f t="shared" si="457"/>
        <v>1</v>
      </c>
      <c r="R17002">
        <f t="shared" si="455"/>
        <v>0</v>
      </c>
    </row>
    <row r="17003" spans="1:18" x14ac:dyDescent="0.3">
      <c r="A17003" t="s">
        <v>1111</v>
      </c>
      <c r="B17003" s="1">
        <v>38482</v>
      </c>
      <c r="C17003" t="s">
        <v>1112</v>
      </c>
      <c r="D17003" t="s">
        <v>1195</v>
      </c>
      <c r="E17003" t="s">
        <v>1196</v>
      </c>
      <c r="G17003" t="s">
        <v>19</v>
      </c>
      <c r="H17003" t="s">
        <v>41</v>
      </c>
      <c r="I17003" t="s">
        <v>21</v>
      </c>
      <c r="J17003" t="s">
        <v>22</v>
      </c>
      <c r="K17003">
        <v>33.9</v>
      </c>
      <c r="L17003">
        <v>216</v>
      </c>
      <c r="M17003" t="s">
        <v>1116</v>
      </c>
      <c r="N17003">
        <v>270</v>
      </c>
      <c r="P17003" cm="1">
        <f t="array" ref="P17003">IF(Q17003&gt;0,INDEX(Q17003:Q38727,MATCH(TRUE,INDEX(Q17003:Q38727="",,),0)-1),"")</f>
        <v>6</v>
      </c>
      <c r="Q17003">
        <f t="shared" si="457"/>
        <v>2</v>
      </c>
      <c r="R17003">
        <f t="shared" si="455"/>
        <v>0</v>
      </c>
    </row>
    <row r="17004" spans="1:18" x14ac:dyDescent="0.3">
      <c r="A17004" t="s">
        <v>1111</v>
      </c>
      <c r="B17004" s="1">
        <v>38482</v>
      </c>
      <c r="C17004" t="s">
        <v>1112</v>
      </c>
      <c r="D17004" t="s">
        <v>1195</v>
      </c>
      <c r="E17004" t="s">
        <v>1196</v>
      </c>
      <c r="G17004" t="s">
        <v>19</v>
      </c>
      <c r="H17004" t="s">
        <v>41</v>
      </c>
      <c r="I17004" t="s">
        <v>26</v>
      </c>
      <c r="J17004" t="s">
        <v>27</v>
      </c>
      <c r="K17004">
        <v>49</v>
      </c>
      <c r="L17004">
        <v>51.35</v>
      </c>
      <c r="M17004" t="s">
        <v>1116</v>
      </c>
      <c r="N17004">
        <v>63</v>
      </c>
      <c r="P17004" cm="1">
        <f t="array" ref="P17004">IF(Q17004&gt;0,INDEX(Q17004:Q38728,MATCH(TRUE,INDEX(Q17004:Q38728="",,),0)-1),"")</f>
        <v>6</v>
      </c>
      <c r="Q17004">
        <f t="shared" si="457"/>
        <v>2</v>
      </c>
      <c r="R17004">
        <f t="shared" si="455"/>
        <v>0</v>
      </c>
    </row>
    <row r="17005" spans="1:18" x14ac:dyDescent="0.3">
      <c r="A17005" t="s">
        <v>1111</v>
      </c>
      <c r="B17005" s="1">
        <v>38482</v>
      </c>
      <c r="C17005" t="s">
        <v>1112</v>
      </c>
      <c r="D17005" t="s">
        <v>1195</v>
      </c>
      <c r="E17005" t="s">
        <v>1196</v>
      </c>
      <c r="G17005" t="s">
        <v>19</v>
      </c>
      <c r="H17005" t="s">
        <v>28</v>
      </c>
      <c r="I17005" t="s">
        <v>26</v>
      </c>
      <c r="J17005" t="s">
        <v>27</v>
      </c>
      <c r="K17005">
        <v>66</v>
      </c>
      <c r="L17005">
        <v>44.25</v>
      </c>
      <c r="M17005" t="s">
        <v>1116</v>
      </c>
      <c r="N17005">
        <v>61</v>
      </c>
      <c r="P17005" cm="1">
        <f t="array" ref="P17005">IF(Q17005&gt;0,INDEX(Q17005:Q38729,MATCH(TRUE,INDEX(Q17005:Q38729="",,),0)-1),"")</f>
        <v>6</v>
      </c>
      <c r="Q17005">
        <f t="shared" si="457"/>
        <v>2</v>
      </c>
      <c r="R17005">
        <f t="shared" si="455"/>
        <v>0</v>
      </c>
    </row>
    <row r="17006" spans="1:18" x14ac:dyDescent="0.3">
      <c r="A17006" t="s">
        <v>1111</v>
      </c>
      <c r="B17006" s="1">
        <v>38482</v>
      </c>
      <c r="C17006" t="s">
        <v>1112</v>
      </c>
      <c r="D17006" t="s">
        <v>1195</v>
      </c>
      <c r="E17006" t="s">
        <v>1196</v>
      </c>
      <c r="G17006" s="6" t="s">
        <v>29</v>
      </c>
      <c r="H17006" t="s">
        <v>63</v>
      </c>
      <c r="I17006" t="s">
        <v>26</v>
      </c>
      <c r="J17006" t="s">
        <v>27</v>
      </c>
      <c r="K17006">
        <v>7</v>
      </c>
      <c r="L17006">
        <v>14.4</v>
      </c>
      <c r="M17006" t="s">
        <v>1116</v>
      </c>
      <c r="N17006">
        <v>14.4</v>
      </c>
      <c r="P17006" cm="1">
        <f t="array" ref="P17006">IF(Q17006&gt;0,INDEX(Q17006:Q38730,MATCH(TRUE,INDEX(Q17006:Q38730="",,),0)-1),"")</f>
        <v>6</v>
      </c>
      <c r="Q17006">
        <f t="shared" si="457"/>
        <v>2</v>
      </c>
      <c r="R17006">
        <f t="shared" si="455"/>
        <v>0</v>
      </c>
    </row>
    <row r="17007" spans="1:18" x14ac:dyDescent="0.3">
      <c r="A17007" t="s">
        <v>1111</v>
      </c>
      <c r="B17007" s="1">
        <v>38482</v>
      </c>
      <c r="C17007" t="s">
        <v>1112</v>
      </c>
      <c r="D17007" t="s">
        <v>1195</v>
      </c>
      <c r="E17007" t="s">
        <v>1196</v>
      </c>
      <c r="G17007" s="6" t="s">
        <v>29</v>
      </c>
      <c r="H17007" t="s">
        <v>70</v>
      </c>
      <c r="I17007" t="s">
        <v>26</v>
      </c>
      <c r="J17007" t="s">
        <v>27</v>
      </c>
      <c r="K17007">
        <v>3</v>
      </c>
      <c r="L17007">
        <v>14.15</v>
      </c>
      <c r="M17007" t="s">
        <v>1116</v>
      </c>
      <c r="N17007">
        <v>14.15</v>
      </c>
      <c r="P17007" cm="1">
        <f t="array" ref="P17007">IF(Q17007&gt;0,INDEX(Q17007:Q38731,MATCH(TRUE,INDEX(Q17007:Q38731="",,),0)-1),"")</f>
        <v>6</v>
      </c>
      <c r="Q17007">
        <f t="shared" si="457"/>
        <v>2</v>
      </c>
      <c r="R17007">
        <f t="shared" si="455"/>
        <v>0</v>
      </c>
    </row>
    <row r="17008" spans="1:18" x14ac:dyDescent="0.3">
      <c r="A17008" t="s">
        <v>1111</v>
      </c>
      <c r="B17008" s="1">
        <v>38482</v>
      </c>
      <c r="C17008" t="s">
        <v>1112</v>
      </c>
      <c r="D17008" t="s">
        <v>1195</v>
      </c>
      <c r="E17008" t="s">
        <v>1196</v>
      </c>
      <c r="G17008" s="6" t="s">
        <v>29</v>
      </c>
      <c r="H17008" t="s">
        <v>64</v>
      </c>
      <c r="I17008" t="s">
        <v>26</v>
      </c>
      <c r="J17008" t="s">
        <v>27</v>
      </c>
      <c r="K17008">
        <v>10</v>
      </c>
      <c r="L17008">
        <v>12.7</v>
      </c>
      <c r="M17008" t="s">
        <v>1116</v>
      </c>
      <c r="N17008">
        <v>12.7</v>
      </c>
      <c r="P17008" cm="1">
        <f t="array" ref="P17008">IF(Q17008&gt;0,INDEX(Q17008:Q38732,MATCH(TRUE,INDEX(Q17008:Q38732="",,),0)-1),"")</f>
        <v>6</v>
      </c>
      <c r="Q17008">
        <f t="shared" si="457"/>
        <v>2</v>
      </c>
      <c r="R17008">
        <f t="shared" ref="R17008:R17071" si="458">IF(P17008="","",0)</f>
        <v>0</v>
      </c>
    </row>
    <row r="17009" spans="1:18" x14ac:dyDescent="0.3">
      <c r="A17009" t="s">
        <v>1111</v>
      </c>
      <c r="B17009" s="1">
        <v>38482</v>
      </c>
      <c r="C17009" t="s">
        <v>1112</v>
      </c>
      <c r="D17009" t="s">
        <v>1195</v>
      </c>
      <c r="E17009" t="s">
        <v>1196</v>
      </c>
      <c r="G17009" t="s">
        <v>19</v>
      </c>
      <c r="H17009" t="s">
        <v>41</v>
      </c>
      <c r="I17009" t="s">
        <v>21</v>
      </c>
      <c r="J17009" t="s">
        <v>22</v>
      </c>
      <c r="K17009">
        <v>33.9</v>
      </c>
      <c r="L17009">
        <v>216</v>
      </c>
      <c r="M17009" t="s">
        <v>1140</v>
      </c>
      <c r="N17009">
        <v>250</v>
      </c>
      <c r="P17009" cm="1">
        <f t="array" ref="P17009">IF(Q17009&gt;0,INDEX(Q17009:Q38733,MATCH(TRUE,INDEX(Q17009:Q38733="",,),0)-1),"")</f>
        <v>6</v>
      </c>
      <c r="Q17009">
        <f t="shared" si="457"/>
        <v>3</v>
      </c>
      <c r="R17009">
        <f t="shared" si="458"/>
        <v>0</v>
      </c>
    </row>
    <row r="17010" spans="1:18" x14ac:dyDescent="0.3">
      <c r="A17010" t="s">
        <v>1111</v>
      </c>
      <c r="B17010" s="1">
        <v>38482</v>
      </c>
      <c r="C17010" t="s">
        <v>1112</v>
      </c>
      <c r="D17010" t="s">
        <v>1195</v>
      </c>
      <c r="E17010" t="s">
        <v>1196</v>
      </c>
      <c r="G17010" t="s">
        <v>19</v>
      </c>
      <c r="H17010" t="s">
        <v>41</v>
      </c>
      <c r="I17010" t="s">
        <v>26</v>
      </c>
      <c r="J17010" t="s">
        <v>27</v>
      </c>
      <c r="K17010">
        <v>49</v>
      </c>
      <c r="L17010">
        <v>51.35</v>
      </c>
      <c r="M17010" t="s">
        <v>1140</v>
      </c>
      <c r="N17010">
        <v>70</v>
      </c>
      <c r="P17010" cm="1">
        <f t="array" ref="P17010">IF(Q17010&gt;0,INDEX(Q17010:Q38734,MATCH(TRUE,INDEX(Q17010:Q38734="",,),0)-1),"")</f>
        <v>6</v>
      </c>
      <c r="Q17010">
        <f t="shared" si="457"/>
        <v>3</v>
      </c>
      <c r="R17010">
        <f t="shared" si="458"/>
        <v>0</v>
      </c>
    </row>
    <row r="17011" spans="1:18" x14ac:dyDescent="0.3">
      <c r="A17011" t="s">
        <v>1111</v>
      </c>
      <c r="B17011" s="1">
        <v>38482</v>
      </c>
      <c r="C17011" t="s">
        <v>1112</v>
      </c>
      <c r="D17011" t="s">
        <v>1195</v>
      </c>
      <c r="E17011" t="s">
        <v>1196</v>
      </c>
      <c r="G17011" t="s">
        <v>19</v>
      </c>
      <c r="H17011" t="s">
        <v>28</v>
      </c>
      <c r="I17011" t="s">
        <v>26</v>
      </c>
      <c r="J17011" t="s">
        <v>27</v>
      </c>
      <c r="K17011">
        <v>66</v>
      </c>
      <c r="L17011">
        <v>44.25</v>
      </c>
      <c r="M17011" t="s">
        <v>1140</v>
      </c>
      <c r="N17011">
        <v>50</v>
      </c>
      <c r="P17011" cm="1">
        <f t="array" ref="P17011">IF(Q17011&gt;0,INDEX(Q17011:Q38735,MATCH(TRUE,INDEX(Q17011:Q38735="",,),0)-1),"")</f>
        <v>6</v>
      </c>
      <c r="Q17011">
        <f t="shared" si="457"/>
        <v>3</v>
      </c>
      <c r="R17011">
        <f t="shared" si="458"/>
        <v>0</v>
      </c>
    </row>
    <row r="17012" spans="1:18" x14ac:dyDescent="0.3">
      <c r="A17012" t="s">
        <v>1111</v>
      </c>
      <c r="B17012" s="1">
        <v>38482</v>
      </c>
      <c r="C17012" t="s">
        <v>1112</v>
      </c>
      <c r="D17012" t="s">
        <v>1195</v>
      </c>
      <c r="E17012" t="s">
        <v>1196</v>
      </c>
      <c r="G17012" s="6" t="s">
        <v>29</v>
      </c>
      <c r="H17012" t="s">
        <v>63</v>
      </c>
      <c r="I17012" t="s">
        <v>26</v>
      </c>
      <c r="J17012" t="s">
        <v>27</v>
      </c>
      <c r="K17012">
        <v>7</v>
      </c>
      <c r="L17012">
        <v>14.4</v>
      </c>
      <c r="M17012" t="s">
        <v>1140</v>
      </c>
      <c r="N17012">
        <v>14.4</v>
      </c>
      <c r="P17012" cm="1">
        <f t="array" ref="P17012">IF(Q17012&gt;0,INDEX(Q17012:Q38736,MATCH(TRUE,INDEX(Q17012:Q38736="",,),0)-1),"")</f>
        <v>6</v>
      </c>
      <c r="Q17012">
        <f t="shared" si="457"/>
        <v>3</v>
      </c>
      <c r="R17012">
        <f t="shared" si="458"/>
        <v>0</v>
      </c>
    </row>
    <row r="17013" spans="1:18" x14ac:dyDescent="0.3">
      <c r="A17013" t="s">
        <v>1111</v>
      </c>
      <c r="B17013" s="1">
        <v>38482</v>
      </c>
      <c r="C17013" t="s">
        <v>1112</v>
      </c>
      <c r="D17013" t="s">
        <v>1195</v>
      </c>
      <c r="E17013" t="s">
        <v>1196</v>
      </c>
      <c r="G17013" s="6" t="s">
        <v>29</v>
      </c>
      <c r="H17013" t="s">
        <v>70</v>
      </c>
      <c r="I17013" t="s">
        <v>26</v>
      </c>
      <c r="J17013" t="s">
        <v>27</v>
      </c>
      <c r="K17013">
        <v>3</v>
      </c>
      <c r="L17013">
        <v>14.15</v>
      </c>
      <c r="M17013" t="s">
        <v>1140</v>
      </c>
      <c r="N17013">
        <v>14.15</v>
      </c>
      <c r="P17013" cm="1">
        <f t="array" ref="P17013">IF(Q17013&gt;0,INDEX(Q17013:Q38737,MATCH(TRUE,INDEX(Q17013:Q38737="",,),0)-1),"")</f>
        <v>6</v>
      </c>
      <c r="Q17013">
        <f t="shared" si="457"/>
        <v>3</v>
      </c>
      <c r="R17013">
        <f t="shared" si="458"/>
        <v>0</v>
      </c>
    </row>
    <row r="17014" spans="1:18" x14ac:dyDescent="0.3">
      <c r="A17014" t="s">
        <v>1111</v>
      </c>
      <c r="B17014" s="1">
        <v>38482</v>
      </c>
      <c r="C17014" t="s">
        <v>1112</v>
      </c>
      <c r="D17014" t="s">
        <v>1195</v>
      </c>
      <c r="E17014" t="s">
        <v>1196</v>
      </c>
      <c r="G17014" s="6" t="s">
        <v>29</v>
      </c>
      <c r="H17014" t="s">
        <v>64</v>
      </c>
      <c r="I17014" t="s">
        <v>26</v>
      </c>
      <c r="J17014" t="s">
        <v>27</v>
      </c>
      <c r="K17014">
        <v>10</v>
      </c>
      <c r="L17014">
        <v>12.7</v>
      </c>
      <c r="M17014" t="s">
        <v>1140</v>
      </c>
      <c r="N17014">
        <v>12.7</v>
      </c>
      <c r="P17014" cm="1">
        <f t="array" ref="P17014">IF(Q17014&gt;0,INDEX(Q17014:Q38738,MATCH(TRUE,INDEX(Q17014:Q38738="",,),0)-1),"")</f>
        <v>6</v>
      </c>
      <c r="Q17014">
        <f t="shared" si="457"/>
        <v>3</v>
      </c>
      <c r="R17014">
        <f t="shared" si="458"/>
        <v>0</v>
      </c>
    </row>
    <row r="17015" spans="1:18" x14ac:dyDescent="0.3">
      <c r="A17015" t="s">
        <v>1111</v>
      </c>
      <c r="B17015" s="1">
        <v>38482</v>
      </c>
      <c r="C17015" t="s">
        <v>1112</v>
      </c>
      <c r="D17015" t="s">
        <v>1195</v>
      </c>
      <c r="E17015" t="s">
        <v>1196</v>
      </c>
      <c r="G17015" t="s">
        <v>19</v>
      </c>
      <c r="H17015" t="s">
        <v>41</v>
      </c>
      <c r="I17015" t="s">
        <v>21</v>
      </c>
      <c r="J17015" t="s">
        <v>22</v>
      </c>
      <c r="K17015">
        <v>33.9</v>
      </c>
      <c r="L17015">
        <v>216</v>
      </c>
      <c r="M17015" t="s">
        <v>1188</v>
      </c>
      <c r="N17015">
        <v>217</v>
      </c>
      <c r="P17015" cm="1">
        <f t="array" ref="P17015">IF(Q17015&gt;0,INDEX(Q17015:Q38739,MATCH(TRUE,INDEX(Q17015:Q38739="",,),0)-1),"")</f>
        <v>6</v>
      </c>
      <c r="Q17015">
        <f t="shared" si="457"/>
        <v>4</v>
      </c>
      <c r="R17015">
        <f t="shared" si="458"/>
        <v>0</v>
      </c>
    </row>
    <row r="17016" spans="1:18" x14ac:dyDescent="0.3">
      <c r="A17016" t="s">
        <v>1111</v>
      </c>
      <c r="B17016" s="1">
        <v>38482</v>
      </c>
      <c r="C17016" t="s">
        <v>1112</v>
      </c>
      <c r="D17016" t="s">
        <v>1195</v>
      </c>
      <c r="E17016" t="s">
        <v>1196</v>
      </c>
      <c r="G17016" t="s">
        <v>19</v>
      </c>
      <c r="H17016" t="s">
        <v>41</v>
      </c>
      <c r="I17016" t="s">
        <v>26</v>
      </c>
      <c r="J17016" t="s">
        <v>27</v>
      </c>
      <c r="K17016">
        <v>49</v>
      </c>
      <c r="L17016">
        <v>51.35</v>
      </c>
      <c r="M17016" t="s">
        <v>1188</v>
      </c>
      <c r="N17016">
        <v>61.6</v>
      </c>
      <c r="P17016" cm="1">
        <f t="array" ref="P17016">IF(Q17016&gt;0,INDEX(Q17016:Q38740,MATCH(TRUE,INDEX(Q17016:Q38740="",,),0)-1),"")</f>
        <v>6</v>
      </c>
      <c r="Q17016">
        <f t="shared" si="457"/>
        <v>4</v>
      </c>
      <c r="R17016">
        <f t="shared" si="458"/>
        <v>0</v>
      </c>
    </row>
    <row r="17017" spans="1:18" x14ac:dyDescent="0.3">
      <c r="A17017" t="s">
        <v>1111</v>
      </c>
      <c r="B17017" s="1">
        <v>38482</v>
      </c>
      <c r="C17017" t="s">
        <v>1112</v>
      </c>
      <c r="D17017" t="s">
        <v>1195</v>
      </c>
      <c r="E17017" t="s">
        <v>1196</v>
      </c>
      <c r="G17017" t="s">
        <v>19</v>
      </c>
      <c r="H17017" t="s">
        <v>28</v>
      </c>
      <c r="I17017" t="s">
        <v>26</v>
      </c>
      <c r="J17017" t="s">
        <v>27</v>
      </c>
      <c r="K17017">
        <v>66</v>
      </c>
      <c r="L17017">
        <v>44.25</v>
      </c>
      <c r="M17017" t="s">
        <v>1188</v>
      </c>
      <c r="N17017">
        <v>61.6</v>
      </c>
      <c r="P17017" cm="1">
        <f t="array" ref="P17017">IF(Q17017&gt;0,INDEX(Q17017:Q38741,MATCH(TRUE,INDEX(Q17017:Q38741="",,),0)-1),"")</f>
        <v>6</v>
      </c>
      <c r="Q17017">
        <f t="shared" si="457"/>
        <v>4</v>
      </c>
      <c r="R17017">
        <f t="shared" si="458"/>
        <v>0</v>
      </c>
    </row>
    <row r="17018" spans="1:18" x14ac:dyDescent="0.3">
      <c r="A17018" t="s">
        <v>1111</v>
      </c>
      <c r="B17018" s="1">
        <v>38482</v>
      </c>
      <c r="C17018" t="s">
        <v>1112</v>
      </c>
      <c r="D17018" t="s">
        <v>1195</v>
      </c>
      <c r="E17018" t="s">
        <v>1196</v>
      </c>
      <c r="G17018" s="6" t="s">
        <v>29</v>
      </c>
      <c r="H17018" t="s">
        <v>63</v>
      </c>
      <c r="I17018" t="s">
        <v>26</v>
      </c>
      <c r="J17018" t="s">
        <v>27</v>
      </c>
      <c r="K17018">
        <v>7</v>
      </c>
      <c r="L17018">
        <v>14.4</v>
      </c>
      <c r="M17018" t="s">
        <v>1188</v>
      </c>
      <c r="N17018">
        <v>14.4</v>
      </c>
      <c r="P17018" cm="1">
        <f t="array" ref="P17018">IF(Q17018&gt;0,INDEX(Q17018:Q38742,MATCH(TRUE,INDEX(Q17018:Q38742="",,),0)-1),"")</f>
        <v>6</v>
      </c>
      <c r="Q17018">
        <f t="shared" si="457"/>
        <v>4</v>
      </c>
      <c r="R17018">
        <f t="shared" si="458"/>
        <v>0</v>
      </c>
    </row>
    <row r="17019" spans="1:18" x14ac:dyDescent="0.3">
      <c r="A17019" t="s">
        <v>1111</v>
      </c>
      <c r="B17019" s="1">
        <v>38482</v>
      </c>
      <c r="C17019" t="s">
        <v>1112</v>
      </c>
      <c r="D17019" t="s">
        <v>1195</v>
      </c>
      <c r="E17019" t="s">
        <v>1196</v>
      </c>
      <c r="G17019" s="6" t="s">
        <v>29</v>
      </c>
      <c r="H17019" t="s">
        <v>70</v>
      </c>
      <c r="I17019" t="s">
        <v>26</v>
      </c>
      <c r="J17019" t="s">
        <v>27</v>
      </c>
      <c r="K17019">
        <v>3</v>
      </c>
      <c r="L17019">
        <v>14.15</v>
      </c>
      <c r="M17019" t="s">
        <v>1188</v>
      </c>
      <c r="N17019">
        <v>14.15</v>
      </c>
      <c r="P17019" cm="1">
        <f t="array" ref="P17019">IF(Q17019&gt;0,INDEX(Q17019:Q38743,MATCH(TRUE,INDEX(Q17019:Q38743="",,),0)-1),"")</f>
        <v>6</v>
      </c>
      <c r="Q17019">
        <f t="shared" si="457"/>
        <v>4</v>
      </c>
      <c r="R17019">
        <f t="shared" si="458"/>
        <v>0</v>
      </c>
    </row>
    <row r="17020" spans="1:18" x14ac:dyDescent="0.3">
      <c r="A17020" t="s">
        <v>1111</v>
      </c>
      <c r="B17020" s="1">
        <v>38482</v>
      </c>
      <c r="C17020" t="s">
        <v>1112</v>
      </c>
      <c r="D17020" t="s">
        <v>1195</v>
      </c>
      <c r="E17020" t="s">
        <v>1196</v>
      </c>
      <c r="G17020" s="6" t="s">
        <v>29</v>
      </c>
      <c r="H17020" t="s">
        <v>64</v>
      </c>
      <c r="I17020" t="s">
        <v>26</v>
      </c>
      <c r="J17020" t="s">
        <v>27</v>
      </c>
      <c r="K17020">
        <v>10</v>
      </c>
      <c r="L17020">
        <v>12.7</v>
      </c>
      <c r="M17020" t="s">
        <v>1188</v>
      </c>
      <c r="N17020">
        <v>12.7</v>
      </c>
      <c r="P17020" cm="1">
        <f t="array" ref="P17020">IF(Q17020&gt;0,INDEX(Q17020:Q38744,MATCH(TRUE,INDEX(Q17020:Q38744="",,),0)-1),"")</f>
        <v>6</v>
      </c>
      <c r="Q17020">
        <f t="shared" si="457"/>
        <v>4</v>
      </c>
      <c r="R17020">
        <f t="shared" si="458"/>
        <v>0</v>
      </c>
    </row>
    <row r="17021" spans="1:18" x14ac:dyDescent="0.3">
      <c r="A17021" t="s">
        <v>1111</v>
      </c>
      <c r="B17021" s="1">
        <v>38482</v>
      </c>
      <c r="C17021" t="s">
        <v>1112</v>
      </c>
      <c r="D17021" t="s">
        <v>1195</v>
      </c>
      <c r="E17021" t="s">
        <v>1196</v>
      </c>
      <c r="G17021" t="s">
        <v>19</v>
      </c>
      <c r="H17021" t="s">
        <v>41</v>
      </c>
      <c r="I17021" t="s">
        <v>21</v>
      </c>
      <c r="J17021" t="s">
        <v>22</v>
      </c>
      <c r="K17021">
        <v>33.9</v>
      </c>
      <c r="L17021">
        <v>216</v>
      </c>
      <c r="M17021" t="s">
        <v>1118</v>
      </c>
      <c r="N17021">
        <v>240</v>
      </c>
      <c r="P17021" cm="1">
        <f t="array" ref="P17021">IF(Q17021&gt;0,INDEX(Q17021:Q38745,MATCH(TRUE,INDEX(Q17021:Q38745="",,),0)-1),"")</f>
        <v>6</v>
      </c>
      <c r="Q17021">
        <f t="shared" si="457"/>
        <v>5</v>
      </c>
      <c r="R17021">
        <f t="shared" si="458"/>
        <v>0</v>
      </c>
    </row>
    <row r="17022" spans="1:18" x14ac:dyDescent="0.3">
      <c r="A17022" t="s">
        <v>1111</v>
      </c>
      <c r="B17022" s="1">
        <v>38482</v>
      </c>
      <c r="C17022" t="s">
        <v>1112</v>
      </c>
      <c r="D17022" t="s">
        <v>1195</v>
      </c>
      <c r="E17022" t="s">
        <v>1196</v>
      </c>
      <c r="G17022" t="s">
        <v>19</v>
      </c>
      <c r="H17022" t="s">
        <v>41</v>
      </c>
      <c r="I17022" t="s">
        <v>26</v>
      </c>
      <c r="J17022" t="s">
        <v>27</v>
      </c>
      <c r="K17022">
        <v>49</v>
      </c>
      <c r="L17022">
        <v>51.35</v>
      </c>
      <c r="M17022" t="s">
        <v>1118</v>
      </c>
      <c r="N17022">
        <v>65</v>
      </c>
      <c r="P17022" cm="1">
        <f t="array" ref="P17022">IF(Q17022&gt;0,INDEX(Q17022:Q38746,MATCH(TRUE,INDEX(Q17022:Q38746="",,),0)-1),"")</f>
        <v>6</v>
      </c>
      <c r="Q17022">
        <f t="shared" si="457"/>
        <v>5</v>
      </c>
      <c r="R17022">
        <f t="shared" si="458"/>
        <v>0</v>
      </c>
    </row>
    <row r="17023" spans="1:18" x14ac:dyDescent="0.3">
      <c r="A17023" t="s">
        <v>1111</v>
      </c>
      <c r="B17023" s="1">
        <v>38482</v>
      </c>
      <c r="C17023" t="s">
        <v>1112</v>
      </c>
      <c r="D17023" t="s">
        <v>1195</v>
      </c>
      <c r="E17023" t="s">
        <v>1196</v>
      </c>
      <c r="G17023" t="s">
        <v>19</v>
      </c>
      <c r="H17023" t="s">
        <v>28</v>
      </c>
      <c r="I17023" t="s">
        <v>26</v>
      </c>
      <c r="J17023" t="s">
        <v>27</v>
      </c>
      <c r="K17023">
        <v>66</v>
      </c>
      <c r="L17023">
        <v>44.25</v>
      </c>
      <c r="M17023" t="s">
        <v>1118</v>
      </c>
      <c r="N17023">
        <v>45</v>
      </c>
      <c r="P17023" cm="1">
        <f t="array" ref="P17023">IF(Q17023&gt;0,INDEX(Q17023:Q38747,MATCH(TRUE,INDEX(Q17023:Q38747="",,),0)-1),"")</f>
        <v>6</v>
      </c>
      <c r="Q17023">
        <f t="shared" si="457"/>
        <v>5</v>
      </c>
      <c r="R17023">
        <f t="shared" si="458"/>
        <v>0</v>
      </c>
    </row>
    <row r="17024" spans="1:18" x14ac:dyDescent="0.3">
      <c r="A17024" t="s">
        <v>1111</v>
      </c>
      <c r="B17024" s="1">
        <v>38482</v>
      </c>
      <c r="C17024" t="s">
        <v>1112</v>
      </c>
      <c r="D17024" t="s">
        <v>1195</v>
      </c>
      <c r="E17024" t="s">
        <v>1196</v>
      </c>
      <c r="G17024" s="6" t="s">
        <v>29</v>
      </c>
      <c r="H17024" t="s">
        <v>63</v>
      </c>
      <c r="I17024" t="s">
        <v>26</v>
      </c>
      <c r="J17024" t="s">
        <v>27</v>
      </c>
      <c r="K17024">
        <v>7</v>
      </c>
      <c r="L17024">
        <v>14.4</v>
      </c>
      <c r="M17024" t="s">
        <v>1118</v>
      </c>
      <c r="N17024">
        <v>14.4</v>
      </c>
      <c r="P17024" cm="1">
        <f t="array" ref="P17024">IF(Q17024&gt;0,INDEX(Q17024:Q38748,MATCH(TRUE,INDEX(Q17024:Q38748="",,),0)-1),"")</f>
        <v>6</v>
      </c>
      <c r="Q17024">
        <f t="shared" si="457"/>
        <v>5</v>
      </c>
      <c r="R17024">
        <f t="shared" si="458"/>
        <v>0</v>
      </c>
    </row>
    <row r="17025" spans="1:18" x14ac:dyDescent="0.3">
      <c r="A17025" t="s">
        <v>1111</v>
      </c>
      <c r="B17025" s="1">
        <v>38482</v>
      </c>
      <c r="C17025" t="s">
        <v>1112</v>
      </c>
      <c r="D17025" t="s">
        <v>1195</v>
      </c>
      <c r="E17025" t="s">
        <v>1196</v>
      </c>
      <c r="G17025" s="6" t="s">
        <v>29</v>
      </c>
      <c r="H17025" t="s">
        <v>70</v>
      </c>
      <c r="I17025" t="s">
        <v>26</v>
      </c>
      <c r="J17025" t="s">
        <v>27</v>
      </c>
      <c r="K17025">
        <v>3</v>
      </c>
      <c r="L17025">
        <v>14.15</v>
      </c>
      <c r="M17025" t="s">
        <v>1118</v>
      </c>
      <c r="N17025">
        <v>14.15</v>
      </c>
      <c r="P17025" cm="1">
        <f t="array" ref="P17025">IF(Q17025&gt;0,INDEX(Q17025:Q38749,MATCH(TRUE,INDEX(Q17025:Q38749="",,),0)-1),"")</f>
        <v>6</v>
      </c>
      <c r="Q17025">
        <f t="shared" si="457"/>
        <v>5</v>
      </c>
      <c r="R17025">
        <f t="shared" si="458"/>
        <v>0</v>
      </c>
    </row>
    <row r="17026" spans="1:18" x14ac:dyDescent="0.3">
      <c r="A17026" t="s">
        <v>1111</v>
      </c>
      <c r="B17026" s="1">
        <v>38482</v>
      </c>
      <c r="C17026" t="s">
        <v>1112</v>
      </c>
      <c r="D17026" t="s">
        <v>1195</v>
      </c>
      <c r="E17026" t="s">
        <v>1196</v>
      </c>
      <c r="G17026" s="6" t="s">
        <v>29</v>
      </c>
      <c r="H17026" t="s">
        <v>64</v>
      </c>
      <c r="I17026" t="s">
        <v>26</v>
      </c>
      <c r="J17026" t="s">
        <v>27</v>
      </c>
      <c r="K17026">
        <v>10</v>
      </c>
      <c r="L17026">
        <v>12.7</v>
      </c>
      <c r="M17026" t="s">
        <v>1118</v>
      </c>
      <c r="N17026">
        <v>12.7</v>
      </c>
      <c r="P17026" cm="1">
        <f t="array" ref="P17026">IF(Q17026&gt;0,INDEX(Q17026:Q38750,MATCH(TRUE,INDEX(Q17026:Q38750="",,),0)-1),"")</f>
        <v>6</v>
      </c>
      <c r="Q17026">
        <f t="shared" si="457"/>
        <v>5</v>
      </c>
      <c r="R17026">
        <f t="shared" si="458"/>
        <v>0</v>
      </c>
    </row>
    <row r="17027" spans="1:18" x14ac:dyDescent="0.3">
      <c r="A17027" t="s">
        <v>1111</v>
      </c>
      <c r="B17027" s="1">
        <v>38482</v>
      </c>
      <c r="C17027" t="s">
        <v>1112</v>
      </c>
      <c r="D17027" t="s">
        <v>1195</v>
      </c>
      <c r="E17027" t="s">
        <v>1196</v>
      </c>
      <c r="G17027" t="s">
        <v>19</v>
      </c>
      <c r="H17027" t="s">
        <v>41</v>
      </c>
      <c r="I17027" t="s">
        <v>21</v>
      </c>
      <c r="J17027" t="s">
        <v>22</v>
      </c>
      <c r="K17027">
        <v>33.9</v>
      </c>
      <c r="L17027">
        <v>216</v>
      </c>
      <c r="M17027" t="s">
        <v>1115</v>
      </c>
      <c r="N17027">
        <v>220</v>
      </c>
      <c r="P17027" cm="1">
        <f t="array" ref="P17027">IF(Q17027&gt;0,INDEX(Q17027:Q38751,MATCH(TRUE,INDEX(Q17027:Q38751="",,),0)-1),"")</f>
        <v>6</v>
      </c>
      <c r="Q17027">
        <f t="shared" si="457"/>
        <v>6</v>
      </c>
      <c r="R17027">
        <f t="shared" si="458"/>
        <v>0</v>
      </c>
    </row>
    <row r="17028" spans="1:18" x14ac:dyDescent="0.3">
      <c r="A17028" t="s">
        <v>1111</v>
      </c>
      <c r="B17028" s="1">
        <v>38482</v>
      </c>
      <c r="C17028" t="s">
        <v>1112</v>
      </c>
      <c r="D17028" t="s">
        <v>1195</v>
      </c>
      <c r="E17028" t="s">
        <v>1196</v>
      </c>
      <c r="G17028" t="s">
        <v>19</v>
      </c>
      <c r="H17028" t="s">
        <v>41</v>
      </c>
      <c r="I17028" t="s">
        <v>26</v>
      </c>
      <c r="J17028" t="s">
        <v>27</v>
      </c>
      <c r="K17028">
        <v>49</v>
      </c>
      <c r="L17028">
        <v>51.35</v>
      </c>
      <c r="M17028" t="s">
        <v>1115</v>
      </c>
      <c r="N17028">
        <v>51.36</v>
      </c>
      <c r="P17028" cm="1">
        <f t="array" ref="P17028">IF(Q17028&gt;0,INDEX(Q17028:Q38752,MATCH(TRUE,INDEX(Q17028:Q38752="",,),0)-1),"")</f>
        <v>6</v>
      </c>
      <c r="Q17028">
        <f t="shared" si="457"/>
        <v>6</v>
      </c>
      <c r="R17028">
        <f t="shared" si="458"/>
        <v>0</v>
      </c>
    </row>
    <row r="17029" spans="1:18" x14ac:dyDescent="0.3">
      <c r="A17029" t="s">
        <v>1111</v>
      </c>
      <c r="B17029" s="1">
        <v>38482</v>
      </c>
      <c r="C17029" t="s">
        <v>1112</v>
      </c>
      <c r="D17029" t="s">
        <v>1195</v>
      </c>
      <c r="E17029" t="s">
        <v>1196</v>
      </c>
      <c r="G17029" t="s">
        <v>19</v>
      </c>
      <c r="H17029" t="s">
        <v>28</v>
      </c>
      <c r="I17029" t="s">
        <v>26</v>
      </c>
      <c r="J17029" t="s">
        <v>27</v>
      </c>
      <c r="K17029">
        <v>66</v>
      </c>
      <c r="L17029">
        <v>44.25</v>
      </c>
      <c r="M17029" t="s">
        <v>1115</v>
      </c>
      <c r="N17029">
        <v>44.26</v>
      </c>
      <c r="P17029" cm="1">
        <f t="array" ref="P17029">IF(Q17029&gt;0,INDEX(Q17029:Q38753,MATCH(TRUE,INDEX(Q17029:Q38753="",,),0)-1),"")</f>
        <v>6</v>
      </c>
      <c r="Q17029">
        <f t="shared" si="457"/>
        <v>6</v>
      </c>
      <c r="R17029">
        <f t="shared" si="458"/>
        <v>0</v>
      </c>
    </row>
    <row r="17030" spans="1:18" x14ac:dyDescent="0.3">
      <c r="A17030" t="s">
        <v>1111</v>
      </c>
      <c r="B17030" s="1">
        <v>38482</v>
      </c>
      <c r="C17030" t="s">
        <v>1112</v>
      </c>
      <c r="D17030" t="s">
        <v>1195</v>
      </c>
      <c r="E17030" t="s">
        <v>1196</v>
      </c>
      <c r="G17030" s="6" t="s">
        <v>29</v>
      </c>
      <c r="H17030" t="s">
        <v>63</v>
      </c>
      <c r="I17030" t="s">
        <v>26</v>
      </c>
      <c r="J17030" t="s">
        <v>27</v>
      </c>
      <c r="K17030">
        <v>7</v>
      </c>
      <c r="L17030">
        <v>14.4</v>
      </c>
      <c r="M17030" t="s">
        <v>1115</v>
      </c>
      <c r="N17030">
        <v>14.4</v>
      </c>
      <c r="P17030" cm="1">
        <f t="array" ref="P17030">IF(Q17030&gt;0,INDEX(Q17030:Q38754,MATCH(TRUE,INDEX(Q17030:Q38754="",,),0)-1),"")</f>
        <v>6</v>
      </c>
      <c r="Q17030">
        <f t="shared" si="457"/>
        <v>6</v>
      </c>
      <c r="R17030">
        <f t="shared" si="458"/>
        <v>0</v>
      </c>
    </row>
    <row r="17031" spans="1:18" x14ac:dyDescent="0.3">
      <c r="A17031" t="s">
        <v>1111</v>
      </c>
      <c r="B17031" s="1">
        <v>38482</v>
      </c>
      <c r="C17031" t="s">
        <v>1112</v>
      </c>
      <c r="D17031" t="s">
        <v>1195</v>
      </c>
      <c r="E17031" t="s">
        <v>1196</v>
      </c>
      <c r="G17031" s="6" t="s">
        <v>29</v>
      </c>
      <c r="H17031" t="s">
        <v>70</v>
      </c>
      <c r="I17031" t="s">
        <v>26</v>
      </c>
      <c r="J17031" t="s">
        <v>27</v>
      </c>
      <c r="K17031">
        <v>3</v>
      </c>
      <c r="L17031">
        <v>14.15</v>
      </c>
      <c r="M17031" t="s">
        <v>1115</v>
      </c>
      <c r="N17031">
        <v>14.15</v>
      </c>
      <c r="P17031" cm="1">
        <f t="array" ref="P17031">IF(Q17031&gt;0,INDEX(Q17031:Q38755,MATCH(TRUE,INDEX(Q17031:Q38755="",,),0)-1),"")</f>
        <v>6</v>
      </c>
      <c r="Q17031">
        <f t="shared" si="457"/>
        <v>6</v>
      </c>
      <c r="R17031">
        <f t="shared" si="458"/>
        <v>0</v>
      </c>
    </row>
    <row r="17032" spans="1:18" x14ac:dyDescent="0.3">
      <c r="A17032" t="s">
        <v>1111</v>
      </c>
      <c r="B17032" s="1">
        <v>38482</v>
      </c>
      <c r="C17032" t="s">
        <v>1112</v>
      </c>
      <c r="D17032" t="s">
        <v>1195</v>
      </c>
      <c r="E17032" t="s">
        <v>1196</v>
      </c>
      <c r="G17032" s="6" t="s">
        <v>29</v>
      </c>
      <c r="H17032" t="s">
        <v>64</v>
      </c>
      <c r="I17032" t="s">
        <v>26</v>
      </c>
      <c r="J17032" t="s">
        <v>27</v>
      </c>
      <c r="K17032">
        <v>10</v>
      </c>
      <c r="L17032">
        <v>12.7</v>
      </c>
      <c r="M17032" t="s">
        <v>1115</v>
      </c>
      <c r="N17032">
        <v>12.7</v>
      </c>
      <c r="P17032" cm="1">
        <f t="array" ref="P17032">IF(Q17032&gt;0,INDEX(Q17032:Q38756,MATCH(TRUE,INDEX(Q17032:Q38756="",,),0)-1),"")</f>
        <v>6</v>
      </c>
      <c r="Q17032">
        <f t="shared" si="457"/>
        <v>6</v>
      </c>
      <c r="R17032">
        <f t="shared" si="458"/>
        <v>0</v>
      </c>
    </row>
    <row r="17033" spans="1:18" x14ac:dyDescent="0.3">
      <c r="P17033" t="str" cm="1">
        <f t="array" ref="P17033">IF(Q17033&gt;0,INDEX(Q17033:Q38757,MATCH(TRUE,INDEX(Q17033:Q38757="",,),0)-1),"")</f>
        <v/>
      </c>
      <c r="R17033" t="str">
        <f t="shared" si="458"/>
        <v/>
      </c>
    </row>
    <row r="17034" spans="1:18" x14ac:dyDescent="0.3">
      <c r="A17034" t="s">
        <v>1111</v>
      </c>
      <c r="B17034" s="1">
        <v>38468</v>
      </c>
      <c r="C17034" t="s">
        <v>1112</v>
      </c>
      <c r="D17034" t="s">
        <v>1197</v>
      </c>
      <c r="E17034" t="s">
        <v>1198</v>
      </c>
      <c r="G17034" t="s">
        <v>19</v>
      </c>
      <c r="H17034" t="s">
        <v>63</v>
      </c>
      <c r="I17034" t="s">
        <v>26</v>
      </c>
      <c r="J17034" t="s">
        <v>27</v>
      </c>
      <c r="K17034">
        <v>155</v>
      </c>
      <c r="L17034">
        <v>15.8</v>
      </c>
      <c r="M17034" t="s">
        <v>1130</v>
      </c>
      <c r="N17034">
        <v>30</v>
      </c>
      <c r="O17034" t="s">
        <v>24</v>
      </c>
      <c r="P17034" cm="1">
        <f t="array" ref="P17034">IF(Q17034&gt;0,INDEX(Q17034:Q38758,MATCH(TRUE,INDEX(Q17034:Q38758="",,),0)-1),"")</f>
        <v>7</v>
      </c>
      <c r="Q17034">
        <f>INT((ROW()-17034)/4)+1</f>
        <v>1</v>
      </c>
      <c r="R17034">
        <f t="shared" si="458"/>
        <v>0</v>
      </c>
    </row>
    <row r="17035" spans="1:18" x14ac:dyDescent="0.3">
      <c r="A17035" t="s">
        <v>1111</v>
      </c>
      <c r="B17035" s="1">
        <v>38468</v>
      </c>
      <c r="C17035" t="s">
        <v>1112</v>
      </c>
      <c r="D17035" t="s">
        <v>1197</v>
      </c>
      <c r="E17035" t="s">
        <v>1198</v>
      </c>
      <c r="G17035" t="s">
        <v>19</v>
      </c>
      <c r="H17035" t="s">
        <v>70</v>
      </c>
      <c r="I17035" t="s">
        <v>26</v>
      </c>
      <c r="J17035" t="s">
        <v>27</v>
      </c>
      <c r="K17035">
        <v>77</v>
      </c>
      <c r="L17035">
        <v>14.65</v>
      </c>
      <c r="M17035" t="s">
        <v>1130</v>
      </c>
      <c r="N17035">
        <v>30</v>
      </c>
      <c r="O17035" t="s">
        <v>24</v>
      </c>
      <c r="P17035" cm="1">
        <f t="array" ref="P17035">IF(Q17035&gt;0,INDEX(Q17035:Q38759,MATCH(TRUE,INDEX(Q17035:Q38759="",,),0)-1),"")</f>
        <v>7</v>
      </c>
      <c r="Q17035">
        <f t="shared" ref="Q17035:Q17061" si="459">INT((ROW()-17034)/4)+1</f>
        <v>1</v>
      </c>
      <c r="R17035">
        <f t="shared" si="458"/>
        <v>0</v>
      </c>
    </row>
    <row r="17036" spans="1:18" x14ac:dyDescent="0.3">
      <c r="A17036" t="s">
        <v>1111</v>
      </c>
      <c r="B17036" s="1">
        <v>38468</v>
      </c>
      <c r="C17036" t="s">
        <v>1112</v>
      </c>
      <c r="D17036" t="s">
        <v>1197</v>
      </c>
      <c r="E17036" t="s">
        <v>1198</v>
      </c>
      <c r="G17036" s="6" t="s">
        <v>29</v>
      </c>
      <c r="H17036" t="s">
        <v>28</v>
      </c>
      <c r="I17036" t="s">
        <v>26</v>
      </c>
      <c r="J17036" t="s">
        <v>27</v>
      </c>
      <c r="K17036">
        <v>25</v>
      </c>
      <c r="L17036">
        <v>47.05</v>
      </c>
      <c r="M17036" t="s">
        <v>1130</v>
      </c>
      <c r="N17036">
        <v>47.05</v>
      </c>
      <c r="O17036" t="s">
        <v>24</v>
      </c>
      <c r="P17036" cm="1">
        <f t="array" ref="P17036">IF(Q17036&gt;0,INDEX(Q17036:Q38760,MATCH(TRUE,INDEX(Q17036:Q38760="",,),0)-1),"")</f>
        <v>7</v>
      </c>
      <c r="Q17036">
        <f t="shared" si="459"/>
        <v>1</v>
      </c>
      <c r="R17036">
        <f t="shared" si="458"/>
        <v>0</v>
      </c>
    </row>
    <row r="17037" spans="1:18" x14ac:dyDescent="0.3">
      <c r="A17037" t="s">
        <v>1111</v>
      </c>
      <c r="B17037" s="1">
        <v>38468</v>
      </c>
      <c r="C17037" t="s">
        <v>1112</v>
      </c>
      <c r="D17037" t="s">
        <v>1197</v>
      </c>
      <c r="E17037" t="s">
        <v>1198</v>
      </c>
      <c r="G17037" s="6" t="s">
        <v>29</v>
      </c>
      <c r="H17037" t="s">
        <v>64</v>
      </c>
      <c r="I17037" t="s">
        <v>26</v>
      </c>
      <c r="J17037" t="s">
        <v>27</v>
      </c>
      <c r="K17037">
        <v>25</v>
      </c>
      <c r="L17037">
        <v>13</v>
      </c>
      <c r="M17037" t="s">
        <v>1130</v>
      </c>
      <c r="N17037">
        <v>13</v>
      </c>
      <c r="O17037" t="s">
        <v>24</v>
      </c>
      <c r="P17037" cm="1">
        <f t="array" ref="P17037">IF(Q17037&gt;0,INDEX(Q17037:Q38761,MATCH(TRUE,INDEX(Q17037:Q38761="",,),0)-1),"")</f>
        <v>7</v>
      </c>
      <c r="Q17037">
        <f t="shared" si="459"/>
        <v>1</v>
      </c>
      <c r="R17037">
        <f t="shared" si="458"/>
        <v>0</v>
      </c>
    </row>
    <row r="17038" spans="1:18" x14ac:dyDescent="0.3">
      <c r="A17038" t="s">
        <v>1111</v>
      </c>
      <c r="B17038" s="1">
        <v>38468</v>
      </c>
      <c r="C17038" t="s">
        <v>1112</v>
      </c>
      <c r="D17038" t="s">
        <v>1197</v>
      </c>
      <c r="E17038" t="s">
        <v>1198</v>
      </c>
      <c r="G17038" t="s">
        <v>19</v>
      </c>
      <c r="H17038" t="s">
        <v>63</v>
      </c>
      <c r="I17038" t="s">
        <v>26</v>
      </c>
      <c r="J17038" t="s">
        <v>27</v>
      </c>
      <c r="K17038">
        <v>155</v>
      </c>
      <c r="L17038">
        <v>15.8</v>
      </c>
      <c r="M17038" t="s">
        <v>1133</v>
      </c>
      <c r="N17038">
        <v>25</v>
      </c>
      <c r="P17038" cm="1">
        <f t="array" ref="P17038">IF(Q17038&gt;0,INDEX(Q17038:Q38762,MATCH(TRUE,INDEX(Q17038:Q38762="",,),0)-1),"")</f>
        <v>7</v>
      </c>
      <c r="Q17038">
        <f t="shared" si="459"/>
        <v>2</v>
      </c>
      <c r="R17038">
        <f t="shared" si="458"/>
        <v>0</v>
      </c>
    </row>
    <row r="17039" spans="1:18" x14ac:dyDescent="0.3">
      <c r="A17039" t="s">
        <v>1111</v>
      </c>
      <c r="B17039" s="1">
        <v>38468</v>
      </c>
      <c r="C17039" t="s">
        <v>1112</v>
      </c>
      <c r="D17039" t="s">
        <v>1197</v>
      </c>
      <c r="E17039" t="s">
        <v>1198</v>
      </c>
      <c r="G17039" t="s">
        <v>19</v>
      </c>
      <c r="H17039" t="s">
        <v>70</v>
      </c>
      <c r="I17039" t="s">
        <v>26</v>
      </c>
      <c r="J17039" t="s">
        <v>27</v>
      </c>
      <c r="K17039">
        <v>77</v>
      </c>
      <c r="L17039">
        <v>14.65</v>
      </c>
      <c r="M17039" t="s">
        <v>1133</v>
      </c>
      <c r="N17039">
        <v>40</v>
      </c>
      <c r="P17039" cm="1">
        <f t="array" ref="P17039">IF(Q17039&gt;0,INDEX(Q17039:Q38763,MATCH(TRUE,INDEX(Q17039:Q38763="",,),0)-1),"")</f>
        <v>7</v>
      </c>
      <c r="Q17039">
        <f t="shared" si="459"/>
        <v>2</v>
      </c>
      <c r="R17039">
        <f t="shared" si="458"/>
        <v>0</v>
      </c>
    </row>
    <row r="17040" spans="1:18" x14ac:dyDescent="0.3">
      <c r="A17040" t="s">
        <v>1111</v>
      </c>
      <c r="B17040" s="1">
        <v>38468</v>
      </c>
      <c r="C17040" t="s">
        <v>1112</v>
      </c>
      <c r="D17040" t="s">
        <v>1197</v>
      </c>
      <c r="E17040" t="s">
        <v>1198</v>
      </c>
      <c r="G17040" s="6" t="s">
        <v>29</v>
      </c>
      <c r="H17040" t="s">
        <v>28</v>
      </c>
      <c r="I17040" t="s">
        <v>26</v>
      </c>
      <c r="J17040" t="s">
        <v>27</v>
      </c>
      <c r="K17040">
        <v>25</v>
      </c>
      <c r="L17040">
        <v>47.05</v>
      </c>
      <c r="M17040" t="s">
        <v>1133</v>
      </c>
      <c r="N17040">
        <v>47.05</v>
      </c>
      <c r="P17040" cm="1">
        <f t="array" ref="P17040">IF(Q17040&gt;0,INDEX(Q17040:Q38764,MATCH(TRUE,INDEX(Q17040:Q38764="",,),0)-1),"")</f>
        <v>7</v>
      </c>
      <c r="Q17040">
        <f t="shared" si="459"/>
        <v>2</v>
      </c>
      <c r="R17040">
        <f t="shared" si="458"/>
        <v>0</v>
      </c>
    </row>
    <row r="17041" spans="1:18" x14ac:dyDescent="0.3">
      <c r="A17041" t="s">
        <v>1111</v>
      </c>
      <c r="B17041" s="1">
        <v>38468</v>
      </c>
      <c r="C17041" t="s">
        <v>1112</v>
      </c>
      <c r="D17041" t="s">
        <v>1197</v>
      </c>
      <c r="E17041" t="s">
        <v>1198</v>
      </c>
      <c r="G17041" s="6" t="s">
        <v>29</v>
      </c>
      <c r="H17041" t="s">
        <v>64</v>
      </c>
      <c r="I17041" t="s">
        <v>26</v>
      </c>
      <c r="J17041" t="s">
        <v>27</v>
      </c>
      <c r="K17041">
        <v>25</v>
      </c>
      <c r="L17041">
        <v>13</v>
      </c>
      <c r="M17041" t="s">
        <v>1133</v>
      </c>
      <c r="N17041">
        <v>13</v>
      </c>
      <c r="P17041" cm="1">
        <f t="array" ref="P17041">IF(Q17041&gt;0,INDEX(Q17041:Q38765,MATCH(TRUE,INDEX(Q17041:Q38765="",,),0)-1),"")</f>
        <v>7</v>
      </c>
      <c r="Q17041">
        <f t="shared" si="459"/>
        <v>2</v>
      </c>
      <c r="R17041">
        <f t="shared" si="458"/>
        <v>0</v>
      </c>
    </row>
    <row r="17042" spans="1:18" x14ac:dyDescent="0.3">
      <c r="A17042" t="s">
        <v>1111</v>
      </c>
      <c r="B17042" s="1">
        <v>38468</v>
      </c>
      <c r="C17042" t="s">
        <v>1112</v>
      </c>
      <c r="D17042" t="s">
        <v>1197</v>
      </c>
      <c r="E17042" t="s">
        <v>1198</v>
      </c>
      <c r="G17042" t="s">
        <v>19</v>
      </c>
      <c r="H17042" t="s">
        <v>63</v>
      </c>
      <c r="I17042" t="s">
        <v>26</v>
      </c>
      <c r="J17042" t="s">
        <v>27</v>
      </c>
      <c r="K17042">
        <v>155</v>
      </c>
      <c r="L17042">
        <v>15.8</v>
      </c>
      <c r="M17042" t="s">
        <v>1123</v>
      </c>
      <c r="N17042">
        <v>21</v>
      </c>
      <c r="P17042" cm="1">
        <f t="array" ref="P17042">IF(Q17042&gt;0,INDEX(Q17042:Q38766,MATCH(TRUE,INDEX(Q17042:Q38766="",,),0)-1),"")</f>
        <v>7</v>
      </c>
      <c r="Q17042">
        <f t="shared" si="459"/>
        <v>3</v>
      </c>
      <c r="R17042">
        <f t="shared" si="458"/>
        <v>0</v>
      </c>
    </row>
    <row r="17043" spans="1:18" x14ac:dyDescent="0.3">
      <c r="A17043" t="s">
        <v>1111</v>
      </c>
      <c r="B17043" s="1">
        <v>38468</v>
      </c>
      <c r="C17043" t="s">
        <v>1112</v>
      </c>
      <c r="D17043" t="s">
        <v>1197</v>
      </c>
      <c r="E17043" t="s">
        <v>1198</v>
      </c>
      <c r="G17043" t="s">
        <v>19</v>
      </c>
      <c r="H17043" t="s">
        <v>70</v>
      </c>
      <c r="I17043" t="s">
        <v>26</v>
      </c>
      <c r="J17043" t="s">
        <v>27</v>
      </c>
      <c r="K17043">
        <v>77</v>
      </c>
      <c r="L17043">
        <v>14.65</v>
      </c>
      <c r="M17043" t="s">
        <v>1123</v>
      </c>
      <c r="N17043">
        <v>25</v>
      </c>
      <c r="P17043" cm="1">
        <f t="array" ref="P17043">IF(Q17043&gt;0,INDEX(Q17043:Q38767,MATCH(TRUE,INDEX(Q17043:Q38767="",,),0)-1),"")</f>
        <v>7</v>
      </c>
      <c r="Q17043">
        <f t="shared" si="459"/>
        <v>3</v>
      </c>
      <c r="R17043">
        <f t="shared" si="458"/>
        <v>0</v>
      </c>
    </row>
    <row r="17044" spans="1:18" x14ac:dyDescent="0.3">
      <c r="A17044" t="s">
        <v>1111</v>
      </c>
      <c r="B17044" s="1">
        <v>38468</v>
      </c>
      <c r="C17044" t="s">
        <v>1112</v>
      </c>
      <c r="D17044" t="s">
        <v>1197</v>
      </c>
      <c r="E17044" t="s">
        <v>1198</v>
      </c>
      <c r="G17044" s="6" t="s">
        <v>29</v>
      </c>
      <c r="H17044" t="s">
        <v>28</v>
      </c>
      <c r="I17044" t="s">
        <v>26</v>
      </c>
      <c r="J17044" t="s">
        <v>27</v>
      </c>
      <c r="K17044">
        <v>25</v>
      </c>
      <c r="L17044">
        <v>47.05</v>
      </c>
      <c r="M17044" t="s">
        <v>1123</v>
      </c>
      <c r="N17044">
        <v>47.05</v>
      </c>
      <c r="P17044" cm="1">
        <f t="array" ref="P17044">IF(Q17044&gt;0,INDEX(Q17044:Q38768,MATCH(TRUE,INDEX(Q17044:Q38768="",,),0)-1),"")</f>
        <v>7</v>
      </c>
      <c r="Q17044">
        <f t="shared" si="459"/>
        <v>3</v>
      </c>
      <c r="R17044">
        <f t="shared" si="458"/>
        <v>0</v>
      </c>
    </row>
    <row r="17045" spans="1:18" x14ac:dyDescent="0.3">
      <c r="A17045" t="s">
        <v>1111</v>
      </c>
      <c r="B17045" s="1">
        <v>38468</v>
      </c>
      <c r="C17045" t="s">
        <v>1112</v>
      </c>
      <c r="D17045" t="s">
        <v>1197</v>
      </c>
      <c r="E17045" t="s">
        <v>1198</v>
      </c>
      <c r="G17045" s="6" t="s">
        <v>29</v>
      </c>
      <c r="H17045" t="s">
        <v>64</v>
      </c>
      <c r="I17045" t="s">
        <v>26</v>
      </c>
      <c r="J17045" t="s">
        <v>27</v>
      </c>
      <c r="K17045">
        <v>25</v>
      </c>
      <c r="L17045">
        <v>13</v>
      </c>
      <c r="M17045" t="s">
        <v>1123</v>
      </c>
      <c r="N17045">
        <v>13</v>
      </c>
      <c r="P17045" cm="1">
        <f t="array" ref="P17045">IF(Q17045&gt;0,INDEX(Q17045:Q38769,MATCH(TRUE,INDEX(Q17045:Q38769="",,),0)-1),"")</f>
        <v>7</v>
      </c>
      <c r="Q17045">
        <f t="shared" si="459"/>
        <v>3</v>
      </c>
      <c r="R17045">
        <f t="shared" si="458"/>
        <v>0</v>
      </c>
    </row>
    <row r="17046" spans="1:18" x14ac:dyDescent="0.3">
      <c r="A17046" t="s">
        <v>1111</v>
      </c>
      <c r="B17046" s="1">
        <v>38468</v>
      </c>
      <c r="C17046" t="s">
        <v>1112</v>
      </c>
      <c r="D17046" t="s">
        <v>1197</v>
      </c>
      <c r="E17046" t="s">
        <v>1198</v>
      </c>
      <c r="G17046" t="s">
        <v>19</v>
      </c>
      <c r="H17046" t="s">
        <v>63</v>
      </c>
      <c r="I17046" t="s">
        <v>26</v>
      </c>
      <c r="J17046" t="s">
        <v>27</v>
      </c>
      <c r="K17046">
        <v>155</v>
      </c>
      <c r="L17046">
        <v>15.8</v>
      </c>
      <c r="M17046" t="s">
        <v>1149</v>
      </c>
      <c r="N17046">
        <v>25</v>
      </c>
      <c r="P17046" cm="1">
        <f t="array" ref="P17046">IF(Q17046&gt;0,INDEX(Q17046:Q38770,MATCH(TRUE,INDEX(Q17046:Q38770="",,),0)-1),"")</f>
        <v>7</v>
      </c>
      <c r="Q17046">
        <f t="shared" si="459"/>
        <v>4</v>
      </c>
      <c r="R17046">
        <f t="shared" si="458"/>
        <v>0</v>
      </c>
    </row>
    <row r="17047" spans="1:18" x14ac:dyDescent="0.3">
      <c r="A17047" t="s">
        <v>1111</v>
      </c>
      <c r="B17047" s="1">
        <v>38468</v>
      </c>
      <c r="C17047" t="s">
        <v>1112</v>
      </c>
      <c r="D17047" t="s">
        <v>1197</v>
      </c>
      <c r="E17047" t="s">
        <v>1198</v>
      </c>
      <c r="G17047" t="s">
        <v>19</v>
      </c>
      <c r="H17047" t="s">
        <v>70</v>
      </c>
      <c r="I17047" t="s">
        <v>26</v>
      </c>
      <c r="J17047" t="s">
        <v>27</v>
      </c>
      <c r="K17047">
        <v>77</v>
      </c>
      <c r="L17047">
        <v>14.65</v>
      </c>
      <c r="M17047" t="s">
        <v>1149</v>
      </c>
      <c r="N17047">
        <v>14.65</v>
      </c>
      <c r="P17047" cm="1">
        <f t="array" ref="P17047">IF(Q17047&gt;0,INDEX(Q17047:Q38771,MATCH(TRUE,INDEX(Q17047:Q38771="",,),0)-1),"")</f>
        <v>7</v>
      </c>
      <c r="Q17047">
        <f t="shared" si="459"/>
        <v>4</v>
      </c>
      <c r="R17047">
        <f t="shared" si="458"/>
        <v>0</v>
      </c>
    </row>
    <row r="17048" spans="1:18" x14ac:dyDescent="0.3">
      <c r="A17048" t="s">
        <v>1111</v>
      </c>
      <c r="B17048" s="1">
        <v>38468</v>
      </c>
      <c r="C17048" t="s">
        <v>1112</v>
      </c>
      <c r="D17048" t="s">
        <v>1197</v>
      </c>
      <c r="E17048" t="s">
        <v>1198</v>
      </c>
      <c r="G17048" s="6" t="s">
        <v>29</v>
      </c>
      <c r="H17048" t="s">
        <v>28</v>
      </c>
      <c r="I17048" t="s">
        <v>26</v>
      </c>
      <c r="J17048" t="s">
        <v>27</v>
      </c>
      <c r="K17048">
        <v>25</v>
      </c>
      <c r="L17048">
        <v>47.05</v>
      </c>
      <c r="M17048" t="s">
        <v>1149</v>
      </c>
      <c r="N17048">
        <v>47.05</v>
      </c>
      <c r="P17048" cm="1">
        <f t="array" ref="P17048">IF(Q17048&gt;0,INDEX(Q17048:Q38772,MATCH(TRUE,INDEX(Q17048:Q38772="",,),0)-1),"")</f>
        <v>7</v>
      </c>
      <c r="Q17048">
        <f t="shared" si="459"/>
        <v>4</v>
      </c>
      <c r="R17048">
        <f t="shared" si="458"/>
        <v>0</v>
      </c>
    </row>
    <row r="17049" spans="1:18" x14ac:dyDescent="0.3">
      <c r="A17049" t="s">
        <v>1111</v>
      </c>
      <c r="B17049" s="1">
        <v>38468</v>
      </c>
      <c r="C17049" t="s">
        <v>1112</v>
      </c>
      <c r="D17049" t="s">
        <v>1197</v>
      </c>
      <c r="E17049" t="s">
        <v>1198</v>
      </c>
      <c r="G17049" s="6" t="s">
        <v>29</v>
      </c>
      <c r="H17049" t="s">
        <v>64</v>
      </c>
      <c r="I17049" t="s">
        <v>26</v>
      </c>
      <c r="J17049" t="s">
        <v>27</v>
      </c>
      <c r="K17049">
        <v>25</v>
      </c>
      <c r="L17049">
        <v>13</v>
      </c>
      <c r="M17049" t="s">
        <v>1149</v>
      </c>
      <c r="N17049">
        <v>13</v>
      </c>
      <c r="P17049" cm="1">
        <f t="array" ref="P17049">IF(Q17049&gt;0,INDEX(Q17049:Q38773,MATCH(TRUE,INDEX(Q17049:Q38773="",,),0)-1),"")</f>
        <v>7</v>
      </c>
      <c r="Q17049">
        <f t="shared" si="459"/>
        <v>4</v>
      </c>
      <c r="R17049">
        <f t="shared" si="458"/>
        <v>0</v>
      </c>
    </row>
    <row r="17050" spans="1:18" x14ac:dyDescent="0.3">
      <c r="A17050" t="s">
        <v>1111</v>
      </c>
      <c r="B17050" s="1">
        <v>38468</v>
      </c>
      <c r="C17050" t="s">
        <v>1112</v>
      </c>
      <c r="D17050" t="s">
        <v>1197</v>
      </c>
      <c r="E17050" t="s">
        <v>1198</v>
      </c>
      <c r="G17050" t="s">
        <v>19</v>
      </c>
      <c r="H17050" t="s">
        <v>63</v>
      </c>
      <c r="I17050" t="s">
        <v>26</v>
      </c>
      <c r="J17050" t="s">
        <v>27</v>
      </c>
      <c r="K17050">
        <v>155</v>
      </c>
      <c r="L17050">
        <v>15.8</v>
      </c>
      <c r="M17050" t="s">
        <v>1115</v>
      </c>
      <c r="N17050">
        <v>22.09</v>
      </c>
      <c r="P17050" cm="1">
        <f t="array" ref="P17050">IF(Q17050&gt;0,INDEX(Q17050:Q38774,MATCH(TRUE,INDEX(Q17050:Q38774="",,),0)-1),"")</f>
        <v>7</v>
      </c>
      <c r="Q17050">
        <f t="shared" si="459"/>
        <v>5</v>
      </c>
      <c r="R17050">
        <f t="shared" si="458"/>
        <v>0</v>
      </c>
    </row>
    <row r="17051" spans="1:18" x14ac:dyDescent="0.3">
      <c r="A17051" t="s">
        <v>1111</v>
      </c>
      <c r="B17051" s="1">
        <v>38468</v>
      </c>
      <c r="C17051" t="s">
        <v>1112</v>
      </c>
      <c r="D17051" t="s">
        <v>1197</v>
      </c>
      <c r="E17051" t="s">
        <v>1198</v>
      </c>
      <c r="G17051" t="s">
        <v>19</v>
      </c>
      <c r="H17051" t="s">
        <v>70</v>
      </c>
      <c r="I17051" t="s">
        <v>26</v>
      </c>
      <c r="J17051" t="s">
        <v>27</v>
      </c>
      <c r="K17051">
        <v>77</v>
      </c>
      <c r="L17051">
        <v>14.65</v>
      </c>
      <c r="M17051" t="s">
        <v>1115</v>
      </c>
      <c r="N17051">
        <v>20.190000000000001</v>
      </c>
      <c r="P17051" cm="1">
        <f t="array" ref="P17051">IF(Q17051&gt;0,INDEX(Q17051:Q38775,MATCH(TRUE,INDEX(Q17051:Q38775="",,),0)-1),"")</f>
        <v>7</v>
      </c>
      <c r="Q17051">
        <f t="shared" si="459"/>
        <v>5</v>
      </c>
      <c r="R17051">
        <f t="shared" si="458"/>
        <v>0</v>
      </c>
    </row>
    <row r="17052" spans="1:18" x14ac:dyDescent="0.3">
      <c r="A17052" t="s">
        <v>1111</v>
      </c>
      <c r="B17052" s="1">
        <v>38468</v>
      </c>
      <c r="C17052" t="s">
        <v>1112</v>
      </c>
      <c r="D17052" t="s">
        <v>1197</v>
      </c>
      <c r="E17052" t="s">
        <v>1198</v>
      </c>
      <c r="G17052" s="6" t="s">
        <v>29</v>
      </c>
      <c r="H17052" t="s">
        <v>28</v>
      </c>
      <c r="I17052" t="s">
        <v>26</v>
      </c>
      <c r="J17052" t="s">
        <v>27</v>
      </c>
      <c r="K17052">
        <v>25</v>
      </c>
      <c r="L17052">
        <v>47.05</v>
      </c>
      <c r="M17052" t="s">
        <v>1115</v>
      </c>
      <c r="N17052">
        <v>47.05</v>
      </c>
      <c r="P17052" cm="1">
        <f t="array" ref="P17052">IF(Q17052&gt;0,INDEX(Q17052:Q38776,MATCH(TRUE,INDEX(Q17052:Q38776="",,),0)-1),"")</f>
        <v>7</v>
      </c>
      <c r="Q17052">
        <f t="shared" si="459"/>
        <v>5</v>
      </c>
      <c r="R17052">
        <f t="shared" si="458"/>
        <v>0</v>
      </c>
    </row>
    <row r="17053" spans="1:18" x14ac:dyDescent="0.3">
      <c r="A17053" t="s">
        <v>1111</v>
      </c>
      <c r="B17053" s="1">
        <v>38468</v>
      </c>
      <c r="C17053" t="s">
        <v>1112</v>
      </c>
      <c r="D17053" t="s">
        <v>1197</v>
      </c>
      <c r="E17053" t="s">
        <v>1198</v>
      </c>
      <c r="G17053" s="6" t="s">
        <v>29</v>
      </c>
      <c r="H17053" t="s">
        <v>64</v>
      </c>
      <c r="I17053" t="s">
        <v>26</v>
      </c>
      <c r="J17053" t="s">
        <v>27</v>
      </c>
      <c r="K17053">
        <v>25</v>
      </c>
      <c r="L17053">
        <v>13</v>
      </c>
      <c r="M17053" t="s">
        <v>1115</v>
      </c>
      <c r="N17053">
        <v>13</v>
      </c>
      <c r="P17053" cm="1">
        <f t="array" ref="P17053">IF(Q17053&gt;0,INDEX(Q17053:Q38777,MATCH(TRUE,INDEX(Q17053:Q38777="",,),0)-1),"")</f>
        <v>7</v>
      </c>
      <c r="Q17053">
        <f t="shared" si="459"/>
        <v>5</v>
      </c>
      <c r="R17053">
        <f t="shared" si="458"/>
        <v>0</v>
      </c>
    </row>
    <row r="17054" spans="1:18" x14ac:dyDescent="0.3">
      <c r="A17054" t="s">
        <v>1111</v>
      </c>
      <c r="B17054" s="1">
        <v>38468</v>
      </c>
      <c r="C17054" t="s">
        <v>1112</v>
      </c>
      <c r="D17054" t="s">
        <v>1197</v>
      </c>
      <c r="E17054" t="s">
        <v>1198</v>
      </c>
      <c r="G17054" t="s">
        <v>19</v>
      </c>
      <c r="H17054" t="s">
        <v>63</v>
      </c>
      <c r="I17054" t="s">
        <v>26</v>
      </c>
      <c r="J17054" t="s">
        <v>27</v>
      </c>
      <c r="K17054">
        <v>155</v>
      </c>
      <c r="L17054">
        <v>15.8</v>
      </c>
      <c r="M17054" t="s">
        <v>1121</v>
      </c>
      <c r="N17054">
        <v>20</v>
      </c>
      <c r="P17054" cm="1">
        <f t="array" ref="P17054">IF(Q17054&gt;0,INDEX(Q17054:Q38778,MATCH(TRUE,INDEX(Q17054:Q38778="",,),0)-1),"")</f>
        <v>7</v>
      </c>
      <c r="Q17054">
        <f t="shared" si="459"/>
        <v>6</v>
      </c>
      <c r="R17054">
        <f t="shared" si="458"/>
        <v>0</v>
      </c>
    </row>
    <row r="17055" spans="1:18" x14ac:dyDescent="0.3">
      <c r="A17055" t="s">
        <v>1111</v>
      </c>
      <c r="B17055" s="1">
        <v>38468</v>
      </c>
      <c r="C17055" t="s">
        <v>1112</v>
      </c>
      <c r="D17055" t="s">
        <v>1197</v>
      </c>
      <c r="E17055" t="s">
        <v>1198</v>
      </c>
      <c r="G17055" t="s">
        <v>19</v>
      </c>
      <c r="H17055" t="s">
        <v>70</v>
      </c>
      <c r="I17055" t="s">
        <v>26</v>
      </c>
      <c r="J17055" t="s">
        <v>27</v>
      </c>
      <c r="K17055">
        <v>77</v>
      </c>
      <c r="L17055">
        <v>14.65</v>
      </c>
      <c r="M17055" t="s">
        <v>1121</v>
      </c>
      <c r="N17055">
        <v>20</v>
      </c>
      <c r="P17055" cm="1">
        <f t="array" ref="P17055">IF(Q17055&gt;0,INDEX(Q17055:Q38779,MATCH(TRUE,INDEX(Q17055:Q38779="",,),0)-1),"")</f>
        <v>7</v>
      </c>
      <c r="Q17055">
        <f t="shared" si="459"/>
        <v>6</v>
      </c>
      <c r="R17055">
        <f t="shared" si="458"/>
        <v>0</v>
      </c>
    </row>
    <row r="17056" spans="1:18" x14ac:dyDescent="0.3">
      <c r="A17056" t="s">
        <v>1111</v>
      </c>
      <c r="B17056" s="1">
        <v>38468</v>
      </c>
      <c r="C17056" t="s">
        <v>1112</v>
      </c>
      <c r="D17056" t="s">
        <v>1197</v>
      </c>
      <c r="E17056" t="s">
        <v>1198</v>
      </c>
      <c r="G17056" s="6" t="s">
        <v>29</v>
      </c>
      <c r="H17056" t="s">
        <v>28</v>
      </c>
      <c r="I17056" t="s">
        <v>26</v>
      </c>
      <c r="J17056" t="s">
        <v>27</v>
      </c>
      <c r="K17056">
        <v>25</v>
      </c>
      <c r="L17056">
        <v>47.05</v>
      </c>
      <c r="M17056" t="s">
        <v>1121</v>
      </c>
      <c r="N17056">
        <v>47.05</v>
      </c>
      <c r="P17056" cm="1">
        <f t="array" ref="P17056">IF(Q17056&gt;0,INDEX(Q17056:Q38780,MATCH(TRUE,INDEX(Q17056:Q38780="",,),0)-1),"")</f>
        <v>7</v>
      </c>
      <c r="Q17056">
        <f t="shared" si="459"/>
        <v>6</v>
      </c>
      <c r="R17056">
        <f t="shared" si="458"/>
        <v>0</v>
      </c>
    </row>
    <row r="17057" spans="1:18" x14ac:dyDescent="0.3">
      <c r="A17057" t="s">
        <v>1111</v>
      </c>
      <c r="B17057" s="1">
        <v>38468</v>
      </c>
      <c r="C17057" t="s">
        <v>1112</v>
      </c>
      <c r="D17057" t="s">
        <v>1197</v>
      </c>
      <c r="E17057" t="s">
        <v>1198</v>
      </c>
      <c r="G17057" s="6" t="s">
        <v>29</v>
      </c>
      <c r="H17057" t="s">
        <v>64</v>
      </c>
      <c r="I17057" t="s">
        <v>26</v>
      </c>
      <c r="J17057" t="s">
        <v>27</v>
      </c>
      <c r="K17057">
        <v>25</v>
      </c>
      <c r="L17057">
        <v>13</v>
      </c>
      <c r="M17057" t="s">
        <v>1121</v>
      </c>
      <c r="N17057">
        <v>13</v>
      </c>
      <c r="P17057" cm="1">
        <f t="array" ref="P17057">IF(Q17057&gt;0,INDEX(Q17057:Q38781,MATCH(TRUE,INDEX(Q17057:Q38781="",,),0)-1),"")</f>
        <v>7</v>
      </c>
      <c r="Q17057">
        <f t="shared" si="459"/>
        <v>6</v>
      </c>
      <c r="R17057">
        <f t="shared" si="458"/>
        <v>0</v>
      </c>
    </row>
    <row r="17058" spans="1:18" x14ac:dyDescent="0.3">
      <c r="A17058" t="s">
        <v>1111</v>
      </c>
      <c r="B17058" s="1">
        <v>38468</v>
      </c>
      <c r="C17058" t="s">
        <v>1112</v>
      </c>
      <c r="D17058" t="s">
        <v>1197</v>
      </c>
      <c r="E17058" t="s">
        <v>1198</v>
      </c>
      <c r="G17058" t="s">
        <v>19</v>
      </c>
      <c r="H17058" t="s">
        <v>63</v>
      </c>
      <c r="I17058" t="s">
        <v>26</v>
      </c>
      <c r="J17058" t="s">
        <v>27</v>
      </c>
      <c r="K17058">
        <v>155</v>
      </c>
      <c r="L17058">
        <v>15.8</v>
      </c>
      <c r="M17058" t="s">
        <v>1118</v>
      </c>
      <c r="N17058">
        <v>16.82</v>
      </c>
      <c r="P17058" cm="1">
        <f t="array" ref="P17058">IF(Q17058&gt;0,INDEX(Q17058:Q38782,MATCH(TRUE,INDEX(Q17058:Q38782="",,),0)-1),"")</f>
        <v>7</v>
      </c>
      <c r="Q17058">
        <f t="shared" si="459"/>
        <v>7</v>
      </c>
      <c r="R17058">
        <f t="shared" si="458"/>
        <v>0</v>
      </c>
    </row>
    <row r="17059" spans="1:18" x14ac:dyDescent="0.3">
      <c r="A17059" t="s">
        <v>1111</v>
      </c>
      <c r="B17059" s="1">
        <v>38468</v>
      </c>
      <c r="C17059" t="s">
        <v>1112</v>
      </c>
      <c r="D17059" t="s">
        <v>1197</v>
      </c>
      <c r="E17059" t="s">
        <v>1198</v>
      </c>
      <c r="G17059" t="s">
        <v>19</v>
      </c>
      <c r="H17059" t="s">
        <v>70</v>
      </c>
      <c r="I17059" t="s">
        <v>26</v>
      </c>
      <c r="J17059" t="s">
        <v>27</v>
      </c>
      <c r="K17059">
        <v>77</v>
      </c>
      <c r="L17059">
        <v>14.65</v>
      </c>
      <c r="M17059" t="s">
        <v>1118</v>
      </c>
      <c r="N17059">
        <v>15.68</v>
      </c>
      <c r="P17059" cm="1">
        <f t="array" ref="P17059">IF(Q17059&gt;0,INDEX(Q17059:Q38783,MATCH(TRUE,INDEX(Q17059:Q38783="",,),0)-1),"")</f>
        <v>7</v>
      </c>
      <c r="Q17059">
        <f t="shared" si="459"/>
        <v>7</v>
      </c>
      <c r="R17059">
        <f t="shared" si="458"/>
        <v>0</v>
      </c>
    </row>
    <row r="17060" spans="1:18" x14ac:dyDescent="0.3">
      <c r="A17060" t="s">
        <v>1111</v>
      </c>
      <c r="B17060" s="1">
        <v>38468</v>
      </c>
      <c r="C17060" t="s">
        <v>1112</v>
      </c>
      <c r="D17060" t="s">
        <v>1197</v>
      </c>
      <c r="E17060" t="s">
        <v>1198</v>
      </c>
      <c r="G17060" s="6" t="s">
        <v>29</v>
      </c>
      <c r="H17060" t="s">
        <v>28</v>
      </c>
      <c r="I17060" t="s">
        <v>26</v>
      </c>
      <c r="J17060" t="s">
        <v>27</v>
      </c>
      <c r="K17060">
        <v>25</v>
      </c>
      <c r="L17060">
        <v>47.05</v>
      </c>
      <c r="M17060" t="s">
        <v>1118</v>
      </c>
      <c r="N17060">
        <v>47.05</v>
      </c>
      <c r="P17060" cm="1">
        <f t="array" ref="P17060">IF(Q17060&gt;0,INDEX(Q17060:Q38784,MATCH(TRUE,INDEX(Q17060:Q38784="",,),0)-1),"")</f>
        <v>7</v>
      </c>
      <c r="Q17060">
        <f t="shared" si="459"/>
        <v>7</v>
      </c>
      <c r="R17060">
        <f t="shared" si="458"/>
        <v>0</v>
      </c>
    </row>
    <row r="17061" spans="1:18" x14ac:dyDescent="0.3">
      <c r="A17061" t="s">
        <v>1111</v>
      </c>
      <c r="B17061" s="1">
        <v>38468</v>
      </c>
      <c r="C17061" t="s">
        <v>1112</v>
      </c>
      <c r="D17061" t="s">
        <v>1197</v>
      </c>
      <c r="E17061" t="s">
        <v>1198</v>
      </c>
      <c r="G17061" s="6" t="s">
        <v>29</v>
      </c>
      <c r="H17061" t="s">
        <v>64</v>
      </c>
      <c r="I17061" t="s">
        <v>26</v>
      </c>
      <c r="J17061" t="s">
        <v>27</v>
      </c>
      <c r="K17061">
        <v>25</v>
      </c>
      <c r="L17061">
        <v>13</v>
      </c>
      <c r="M17061" t="s">
        <v>1118</v>
      </c>
      <c r="N17061">
        <v>13</v>
      </c>
      <c r="P17061" cm="1">
        <f t="array" ref="P17061">IF(Q17061&gt;0,INDEX(Q17061:Q38785,MATCH(TRUE,INDEX(Q17061:Q38785="",,),0)-1),"")</f>
        <v>7</v>
      </c>
      <c r="Q17061">
        <f t="shared" si="459"/>
        <v>7</v>
      </c>
      <c r="R17061">
        <f t="shared" si="458"/>
        <v>0</v>
      </c>
    </row>
    <row r="17062" spans="1:18" x14ac:dyDescent="0.3">
      <c r="P17062" t="str" cm="1">
        <f t="array" ref="P17062">IF(Q17062&gt;0,INDEX(Q17062:Q38786,MATCH(TRUE,INDEX(Q17062:Q38786="",,),0)-1),"")</f>
        <v/>
      </c>
      <c r="R17062" t="str">
        <f t="shared" si="458"/>
        <v/>
      </c>
    </row>
    <row r="17063" spans="1:18" x14ac:dyDescent="0.3">
      <c r="A17063" t="s">
        <v>1111</v>
      </c>
      <c r="B17063" s="1">
        <v>38468</v>
      </c>
      <c r="C17063" t="s">
        <v>1112</v>
      </c>
      <c r="D17063" t="s">
        <v>1199</v>
      </c>
      <c r="E17063" t="s">
        <v>1200</v>
      </c>
      <c r="G17063" t="s">
        <v>19</v>
      </c>
      <c r="H17063" t="s">
        <v>99</v>
      </c>
      <c r="I17063" t="s">
        <v>21</v>
      </c>
      <c r="J17063" t="s">
        <v>22</v>
      </c>
      <c r="K17063">
        <v>10.4</v>
      </c>
      <c r="L17063">
        <v>115</v>
      </c>
      <c r="M17063" t="s">
        <v>1134</v>
      </c>
      <c r="N17063">
        <v>900</v>
      </c>
      <c r="O17063" t="s">
        <v>24</v>
      </c>
      <c r="P17063" cm="1">
        <f t="array" ref="P17063">IF(Q17063&gt;0,INDEX(Q17063:Q38787,MATCH(TRUE,INDEX(Q17063:Q38787="",,),0)-1),"")</f>
        <v>14</v>
      </c>
      <c r="Q17063">
        <f>INT((ROW()-17063)/4)+1</f>
        <v>1</v>
      </c>
      <c r="R17063">
        <f t="shared" si="458"/>
        <v>0</v>
      </c>
    </row>
    <row r="17064" spans="1:18" x14ac:dyDescent="0.3">
      <c r="A17064" t="s">
        <v>1111</v>
      </c>
      <c r="B17064" s="1">
        <v>38468</v>
      </c>
      <c r="C17064" t="s">
        <v>1112</v>
      </c>
      <c r="D17064" t="s">
        <v>1199</v>
      </c>
      <c r="E17064" t="s">
        <v>1200</v>
      </c>
      <c r="G17064" t="s">
        <v>19</v>
      </c>
      <c r="H17064" t="s">
        <v>63</v>
      </c>
      <c r="I17064" t="s">
        <v>26</v>
      </c>
      <c r="J17064" t="s">
        <v>27</v>
      </c>
      <c r="K17064">
        <v>60</v>
      </c>
      <c r="L17064">
        <v>16.649999999999999</v>
      </c>
      <c r="M17064" t="s">
        <v>1134</v>
      </c>
      <c r="N17064">
        <v>38.5</v>
      </c>
      <c r="O17064" t="s">
        <v>24</v>
      </c>
      <c r="P17064" cm="1">
        <f t="array" ref="P17064">IF(Q17064&gt;0,INDEX(Q17064:Q38788,MATCH(TRUE,INDEX(Q17064:Q38788="",,),0)-1),"")</f>
        <v>14</v>
      </c>
      <c r="Q17064">
        <f t="shared" ref="Q17064:Q17118" si="460">INT((ROW()-17063)/4)+1</f>
        <v>1</v>
      </c>
      <c r="R17064">
        <f t="shared" si="458"/>
        <v>0</v>
      </c>
    </row>
    <row r="17065" spans="1:18" x14ac:dyDescent="0.3">
      <c r="A17065" t="s">
        <v>1111</v>
      </c>
      <c r="B17065" s="1">
        <v>38468</v>
      </c>
      <c r="C17065" t="s">
        <v>1112</v>
      </c>
      <c r="D17065" t="s">
        <v>1199</v>
      </c>
      <c r="E17065" t="s">
        <v>1200</v>
      </c>
      <c r="G17065" t="s">
        <v>19</v>
      </c>
      <c r="H17065" t="s">
        <v>70</v>
      </c>
      <c r="I17065" t="s">
        <v>26</v>
      </c>
      <c r="J17065" t="s">
        <v>27</v>
      </c>
      <c r="K17065">
        <v>64</v>
      </c>
      <c r="L17065">
        <v>15.55</v>
      </c>
      <c r="M17065" t="s">
        <v>1134</v>
      </c>
      <c r="N17065">
        <v>29.9</v>
      </c>
      <c r="O17065" t="s">
        <v>24</v>
      </c>
      <c r="P17065" cm="1">
        <f t="array" ref="P17065">IF(Q17065&gt;0,INDEX(Q17065:Q38789,MATCH(TRUE,INDEX(Q17065:Q38789="",,),0)-1),"")</f>
        <v>14</v>
      </c>
      <c r="Q17065">
        <f t="shared" si="460"/>
        <v>1</v>
      </c>
      <c r="R17065">
        <f t="shared" si="458"/>
        <v>0</v>
      </c>
    </row>
    <row r="17066" spans="1:18" x14ac:dyDescent="0.3">
      <c r="A17066" t="s">
        <v>1111</v>
      </c>
      <c r="B17066" s="1">
        <v>38468</v>
      </c>
      <c r="C17066" t="s">
        <v>1112</v>
      </c>
      <c r="D17066" t="s">
        <v>1199</v>
      </c>
      <c r="E17066" t="s">
        <v>1200</v>
      </c>
      <c r="G17066" t="s">
        <v>19</v>
      </c>
      <c r="H17066" t="s">
        <v>64</v>
      </c>
      <c r="I17066" t="s">
        <v>26</v>
      </c>
      <c r="J17066" t="s">
        <v>27</v>
      </c>
      <c r="K17066">
        <v>203</v>
      </c>
      <c r="L17066">
        <v>13.9</v>
      </c>
      <c r="M17066" t="s">
        <v>1134</v>
      </c>
      <c r="N17066">
        <v>29.9</v>
      </c>
      <c r="O17066" t="s">
        <v>24</v>
      </c>
      <c r="P17066" cm="1">
        <f t="array" ref="P17066">IF(Q17066&gt;0,INDEX(Q17066:Q38790,MATCH(TRUE,INDEX(Q17066:Q38790="",,),0)-1),"")</f>
        <v>14</v>
      </c>
      <c r="Q17066">
        <f t="shared" si="460"/>
        <v>1</v>
      </c>
      <c r="R17066">
        <f t="shared" si="458"/>
        <v>0</v>
      </c>
    </row>
    <row r="17067" spans="1:18" x14ac:dyDescent="0.3">
      <c r="A17067" t="s">
        <v>1111</v>
      </c>
      <c r="B17067" s="1">
        <v>38468</v>
      </c>
      <c r="C17067" t="s">
        <v>1112</v>
      </c>
      <c r="D17067" t="s">
        <v>1199</v>
      </c>
      <c r="E17067" t="s">
        <v>1200</v>
      </c>
      <c r="G17067" t="s">
        <v>19</v>
      </c>
      <c r="H17067" t="s">
        <v>99</v>
      </c>
      <c r="I17067" t="s">
        <v>21</v>
      </c>
      <c r="J17067" t="s">
        <v>22</v>
      </c>
      <c r="K17067">
        <v>10.4</v>
      </c>
      <c r="L17067">
        <v>115</v>
      </c>
      <c r="M17067" t="s">
        <v>1191</v>
      </c>
      <c r="N17067">
        <v>200</v>
      </c>
      <c r="P17067" cm="1">
        <f t="array" ref="P17067">IF(Q17067&gt;0,INDEX(Q17067:Q38791,MATCH(TRUE,INDEX(Q17067:Q38791="",,),0)-1),"")</f>
        <v>14</v>
      </c>
      <c r="Q17067">
        <f t="shared" si="460"/>
        <v>2</v>
      </c>
      <c r="R17067">
        <f t="shared" si="458"/>
        <v>0</v>
      </c>
    </row>
    <row r="17068" spans="1:18" x14ac:dyDescent="0.3">
      <c r="A17068" t="s">
        <v>1111</v>
      </c>
      <c r="B17068" s="1">
        <v>38468</v>
      </c>
      <c r="C17068" t="s">
        <v>1112</v>
      </c>
      <c r="D17068" t="s">
        <v>1199</v>
      </c>
      <c r="E17068" t="s">
        <v>1200</v>
      </c>
      <c r="G17068" t="s">
        <v>19</v>
      </c>
      <c r="H17068" t="s">
        <v>63</v>
      </c>
      <c r="I17068" t="s">
        <v>26</v>
      </c>
      <c r="J17068" t="s">
        <v>27</v>
      </c>
      <c r="K17068">
        <v>60</v>
      </c>
      <c r="L17068">
        <v>16.649999999999999</v>
      </c>
      <c r="M17068" t="s">
        <v>1191</v>
      </c>
      <c r="N17068">
        <v>41</v>
      </c>
      <c r="P17068" cm="1">
        <f t="array" ref="P17068">IF(Q17068&gt;0,INDEX(Q17068:Q38792,MATCH(TRUE,INDEX(Q17068:Q38792="",,),0)-1),"")</f>
        <v>14</v>
      </c>
      <c r="Q17068">
        <f t="shared" si="460"/>
        <v>2</v>
      </c>
      <c r="R17068">
        <f t="shared" si="458"/>
        <v>0</v>
      </c>
    </row>
    <row r="17069" spans="1:18" x14ac:dyDescent="0.3">
      <c r="A17069" t="s">
        <v>1111</v>
      </c>
      <c r="B17069" s="1">
        <v>38468</v>
      </c>
      <c r="C17069" t="s">
        <v>1112</v>
      </c>
      <c r="D17069" t="s">
        <v>1199</v>
      </c>
      <c r="E17069" t="s">
        <v>1200</v>
      </c>
      <c r="G17069" t="s">
        <v>19</v>
      </c>
      <c r="H17069" t="s">
        <v>70</v>
      </c>
      <c r="I17069" t="s">
        <v>26</v>
      </c>
      <c r="J17069" t="s">
        <v>27</v>
      </c>
      <c r="K17069">
        <v>64</v>
      </c>
      <c r="L17069">
        <v>15.55</v>
      </c>
      <c r="M17069" t="s">
        <v>1191</v>
      </c>
      <c r="N17069">
        <v>35</v>
      </c>
      <c r="P17069" cm="1">
        <f t="array" ref="P17069">IF(Q17069&gt;0,INDEX(Q17069:Q38793,MATCH(TRUE,INDEX(Q17069:Q38793="",,),0)-1),"")</f>
        <v>14</v>
      </c>
      <c r="Q17069">
        <f t="shared" si="460"/>
        <v>2</v>
      </c>
      <c r="R17069">
        <f t="shared" si="458"/>
        <v>0</v>
      </c>
    </row>
    <row r="17070" spans="1:18" x14ac:dyDescent="0.3">
      <c r="A17070" t="s">
        <v>1111</v>
      </c>
      <c r="B17070" s="1">
        <v>38468</v>
      </c>
      <c r="C17070" t="s">
        <v>1112</v>
      </c>
      <c r="D17070" t="s">
        <v>1199</v>
      </c>
      <c r="E17070" t="s">
        <v>1200</v>
      </c>
      <c r="G17070" t="s">
        <v>19</v>
      </c>
      <c r="H17070" t="s">
        <v>64</v>
      </c>
      <c r="I17070" t="s">
        <v>26</v>
      </c>
      <c r="J17070" t="s">
        <v>27</v>
      </c>
      <c r="K17070">
        <v>203</v>
      </c>
      <c r="L17070">
        <v>13.9</v>
      </c>
      <c r="M17070" t="s">
        <v>1191</v>
      </c>
      <c r="N17070">
        <v>41</v>
      </c>
      <c r="P17070" cm="1">
        <f t="array" ref="P17070">IF(Q17070&gt;0,INDEX(Q17070:Q38794,MATCH(TRUE,INDEX(Q17070:Q38794="",,),0)-1),"")</f>
        <v>14</v>
      </c>
      <c r="Q17070">
        <f t="shared" si="460"/>
        <v>2</v>
      </c>
      <c r="R17070">
        <f t="shared" si="458"/>
        <v>0</v>
      </c>
    </row>
    <row r="17071" spans="1:18" x14ac:dyDescent="0.3">
      <c r="A17071" t="s">
        <v>1111</v>
      </c>
      <c r="B17071" s="1">
        <v>38468</v>
      </c>
      <c r="C17071" t="s">
        <v>1112</v>
      </c>
      <c r="D17071" t="s">
        <v>1199</v>
      </c>
      <c r="E17071" t="s">
        <v>1200</v>
      </c>
      <c r="G17071" t="s">
        <v>19</v>
      </c>
      <c r="H17071" t="s">
        <v>99</v>
      </c>
      <c r="I17071" t="s">
        <v>21</v>
      </c>
      <c r="J17071" t="s">
        <v>22</v>
      </c>
      <c r="K17071">
        <v>10.4</v>
      </c>
      <c r="L17071">
        <v>115</v>
      </c>
      <c r="M17071" t="s">
        <v>1118</v>
      </c>
      <c r="N17071">
        <v>300</v>
      </c>
      <c r="P17071" cm="1">
        <f t="array" ref="P17071">IF(Q17071&gt;0,INDEX(Q17071:Q38795,MATCH(TRUE,INDEX(Q17071:Q38795="",,),0)-1),"")</f>
        <v>14</v>
      </c>
      <c r="Q17071">
        <f t="shared" si="460"/>
        <v>3</v>
      </c>
      <c r="R17071">
        <f t="shared" si="458"/>
        <v>0</v>
      </c>
    </row>
    <row r="17072" spans="1:18" x14ac:dyDescent="0.3">
      <c r="A17072" t="s">
        <v>1111</v>
      </c>
      <c r="B17072" s="1">
        <v>38468</v>
      </c>
      <c r="C17072" t="s">
        <v>1112</v>
      </c>
      <c r="D17072" t="s">
        <v>1199</v>
      </c>
      <c r="E17072" t="s">
        <v>1200</v>
      </c>
      <c r="G17072" t="s">
        <v>19</v>
      </c>
      <c r="H17072" t="s">
        <v>63</v>
      </c>
      <c r="I17072" t="s">
        <v>26</v>
      </c>
      <c r="J17072" t="s">
        <v>27</v>
      </c>
      <c r="K17072">
        <v>60</v>
      </c>
      <c r="L17072">
        <v>16.649999999999999</v>
      </c>
      <c r="M17072" t="s">
        <v>1118</v>
      </c>
      <c r="N17072">
        <v>35</v>
      </c>
      <c r="P17072" cm="1">
        <f t="array" ref="P17072">IF(Q17072&gt;0,INDEX(Q17072:Q38796,MATCH(TRUE,INDEX(Q17072:Q38796="",,),0)-1),"")</f>
        <v>14</v>
      </c>
      <c r="Q17072">
        <f t="shared" si="460"/>
        <v>3</v>
      </c>
      <c r="R17072">
        <f t="shared" ref="R17072:R17135" si="461">IF(P17072="","",0)</f>
        <v>0</v>
      </c>
    </row>
    <row r="17073" spans="1:18" x14ac:dyDescent="0.3">
      <c r="A17073" t="s">
        <v>1111</v>
      </c>
      <c r="B17073" s="1">
        <v>38468</v>
      </c>
      <c r="C17073" t="s">
        <v>1112</v>
      </c>
      <c r="D17073" t="s">
        <v>1199</v>
      </c>
      <c r="E17073" t="s">
        <v>1200</v>
      </c>
      <c r="G17073" t="s">
        <v>19</v>
      </c>
      <c r="H17073" t="s">
        <v>70</v>
      </c>
      <c r="I17073" t="s">
        <v>26</v>
      </c>
      <c r="J17073" t="s">
        <v>27</v>
      </c>
      <c r="K17073">
        <v>64</v>
      </c>
      <c r="L17073">
        <v>15.55</v>
      </c>
      <c r="M17073" t="s">
        <v>1118</v>
      </c>
      <c r="N17073">
        <v>30</v>
      </c>
      <c r="P17073" cm="1">
        <f t="array" ref="P17073">IF(Q17073&gt;0,INDEX(Q17073:Q38797,MATCH(TRUE,INDEX(Q17073:Q38797="",,),0)-1),"")</f>
        <v>14</v>
      </c>
      <c r="Q17073">
        <f t="shared" si="460"/>
        <v>3</v>
      </c>
      <c r="R17073">
        <f t="shared" si="461"/>
        <v>0</v>
      </c>
    </row>
    <row r="17074" spans="1:18" x14ac:dyDescent="0.3">
      <c r="A17074" t="s">
        <v>1111</v>
      </c>
      <c r="B17074" s="1">
        <v>38468</v>
      </c>
      <c r="C17074" t="s">
        <v>1112</v>
      </c>
      <c r="D17074" t="s">
        <v>1199</v>
      </c>
      <c r="E17074" t="s">
        <v>1200</v>
      </c>
      <c r="G17074" t="s">
        <v>19</v>
      </c>
      <c r="H17074" t="s">
        <v>64</v>
      </c>
      <c r="I17074" t="s">
        <v>26</v>
      </c>
      <c r="J17074" t="s">
        <v>27</v>
      </c>
      <c r="K17074">
        <v>203</v>
      </c>
      <c r="L17074">
        <v>13.9</v>
      </c>
      <c r="M17074" t="s">
        <v>1118</v>
      </c>
      <c r="N17074">
        <v>36</v>
      </c>
      <c r="P17074" cm="1">
        <f t="array" ref="P17074">IF(Q17074&gt;0,INDEX(Q17074:Q38798,MATCH(TRUE,INDEX(Q17074:Q38798="",,),0)-1),"")</f>
        <v>14</v>
      </c>
      <c r="Q17074">
        <f t="shared" si="460"/>
        <v>3</v>
      </c>
      <c r="R17074">
        <f t="shared" si="461"/>
        <v>0</v>
      </c>
    </row>
    <row r="17075" spans="1:18" x14ac:dyDescent="0.3">
      <c r="A17075" t="s">
        <v>1111</v>
      </c>
      <c r="B17075" s="1">
        <v>38468</v>
      </c>
      <c r="C17075" t="s">
        <v>1112</v>
      </c>
      <c r="D17075" t="s">
        <v>1199</v>
      </c>
      <c r="E17075" t="s">
        <v>1200</v>
      </c>
      <c r="G17075" t="s">
        <v>19</v>
      </c>
      <c r="H17075" t="s">
        <v>99</v>
      </c>
      <c r="I17075" t="s">
        <v>21</v>
      </c>
      <c r="J17075" t="s">
        <v>22</v>
      </c>
      <c r="K17075">
        <v>10.4</v>
      </c>
      <c r="L17075">
        <v>115</v>
      </c>
      <c r="M17075" t="s">
        <v>1122</v>
      </c>
      <c r="N17075">
        <v>350</v>
      </c>
      <c r="P17075" cm="1">
        <f t="array" ref="P17075">IF(Q17075&gt;0,INDEX(Q17075:Q38799,MATCH(TRUE,INDEX(Q17075:Q38799="",,),0)-1),"")</f>
        <v>14</v>
      </c>
      <c r="Q17075">
        <f t="shared" si="460"/>
        <v>4</v>
      </c>
      <c r="R17075">
        <f t="shared" si="461"/>
        <v>0</v>
      </c>
    </row>
    <row r="17076" spans="1:18" x14ac:dyDescent="0.3">
      <c r="A17076" t="s">
        <v>1111</v>
      </c>
      <c r="B17076" s="1">
        <v>38468</v>
      </c>
      <c r="C17076" t="s">
        <v>1112</v>
      </c>
      <c r="D17076" t="s">
        <v>1199</v>
      </c>
      <c r="E17076" t="s">
        <v>1200</v>
      </c>
      <c r="G17076" t="s">
        <v>19</v>
      </c>
      <c r="H17076" t="s">
        <v>63</v>
      </c>
      <c r="I17076" t="s">
        <v>26</v>
      </c>
      <c r="J17076" t="s">
        <v>27</v>
      </c>
      <c r="K17076">
        <v>60</v>
      </c>
      <c r="L17076">
        <v>16.649999999999999</v>
      </c>
      <c r="M17076" t="s">
        <v>1122</v>
      </c>
      <c r="N17076">
        <v>35</v>
      </c>
      <c r="P17076" cm="1">
        <f t="array" ref="P17076">IF(Q17076&gt;0,INDEX(Q17076:Q38800,MATCH(TRUE,INDEX(Q17076:Q38800="",,),0)-1),"")</f>
        <v>14</v>
      </c>
      <c r="Q17076">
        <f t="shared" si="460"/>
        <v>4</v>
      </c>
      <c r="R17076">
        <f t="shared" si="461"/>
        <v>0</v>
      </c>
    </row>
    <row r="17077" spans="1:18" x14ac:dyDescent="0.3">
      <c r="A17077" t="s">
        <v>1111</v>
      </c>
      <c r="B17077" s="1">
        <v>38468</v>
      </c>
      <c r="C17077" t="s">
        <v>1112</v>
      </c>
      <c r="D17077" t="s">
        <v>1199</v>
      </c>
      <c r="E17077" t="s">
        <v>1200</v>
      </c>
      <c r="G17077" t="s">
        <v>19</v>
      </c>
      <c r="H17077" t="s">
        <v>70</v>
      </c>
      <c r="I17077" t="s">
        <v>26</v>
      </c>
      <c r="J17077" t="s">
        <v>27</v>
      </c>
      <c r="K17077">
        <v>64</v>
      </c>
      <c r="L17077">
        <v>15.55</v>
      </c>
      <c r="M17077" t="s">
        <v>1122</v>
      </c>
      <c r="N17077">
        <v>30</v>
      </c>
      <c r="P17077" cm="1">
        <f t="array" ref="P17077">IF(Q17077&gt;0,INDEX(Q17077:Q38801,MATCH(TRUE,INDEX(Q17077:Q38801="",,),0)-1),"")</f>
        <v>14</v>
      </c>
      <c r="Q17077">
        <f t="shared" si="460"/>
        <v>4</v>
      </c>
      <c r="R17077">
        <f t="shared" si="461"/>
        <v>0</v>
      </c>
    </row>
    <row r="17078" spans="1:18" x14ac:dyDescent="0.3">
      <c r="A17078" t="s">
        <v>1111</v>
      </c>
      <c r="B17078" s="1">
        <v>38468</v>
      </c>
      <c r="C17078" t="s">
        <v>1112</v>
      </c>
      <c r="D17078" t="s">
        <v>1199</v>
      </c>
      <c r="E17078" t="s">
        <v>1200</v>
      </c>
      <c r="G17078" t="s">
        <v>19</v>
      </c>
      <c r="H17078" t="s">
        <v>64</v>
      </c>
      <c r="I17078" t="s">
        <v>26</v>
      </c>
      <c r="J17078" t="s">
        <v>27</v>
      </c>
      <c r="K17078">
        <v>203</v>
      </c>
      <c r="L17078">
        <v>13.9</v>
      </c>
      <c r="M17078" t="s">
        <v>1122</v>
      </c>
      <c r="N17078">
        <v>30</v>
      </c>
      <c r="P17078" cm="1">
        <f t="array" ref="P17078">IF(Q17078&gt;0,INDEX(Q17078:Q38802,MATCH(TRUE,INDEX(Q17078:Q38802="",,),0)-1),"")</f>
        <v>14</v>
      </c>
      <c r="Q17078">
        <f t="shared" si="460"/>
        <v>4</v>
      </c>
      <c r="R17078">
        <f t="shared" si="461"/>
        <v>0</v>
      </c>
    </row>
    <row r="17079" spans="1:18" x14ac:dyDescent="0.3">
      <c r="A17079" t="s">
        <v>1111</v>
      </c>
      <c r="B17079" s="1">
        <v>38468</v>
      </c>
      <c r="C17079" t="s">
        <v>1112</v>
      </c>
      <c r="D17079" t="s">
        <v>1199</v>
      </c>
      <c r="E17079" t="s">
        <v>1200</v>
      </c>
      <c r="G17079" t="s">
        <v>19</v>
      </c>
      <c r="H17079" t="s">
        <v>99</v>
      </c>
      <c r="I17079" t="s">
        <v>21</v>
      </c>
      <c r="J17079" t="s">
        <v>22</v>
      </c>
      <c r="K17079">
        <v>10.4</v>
      </c>
      <c r="L17079">
        <v>115</v>
      </c>
      <c r="M17079" t="s">
        <v>1133</v>
      </c>
      <c r="N17079">
        <v>200</v>
      </c>
      <c r="P17079" cm="1">
        <f t="array" ref="P17079">IF(Q17079&gt;0,INDEX(Q17079:Q38803,MATCH(TRUE,INDEX(Q17079:Q38803="",,),0)-1),"")</f>
        <v>14</v>
      </c>
      <c r="Q17079">
        <f t="shared" si="460"/>
        <v>5</v>
      </c>
      <c r="R17079">
        <f t="shared" si="461"/>
        <v>0</v>
      </c>
    </row>
    <row r="17080" spans="1:18" x14ac:dyDescent="0.3">
      <c r="A17080" t="s">
        <v>1111</v>
      </c>
      <c r="B17080" s="1">
        <v>38468</v>
      </c>
      <c r="C17080" t="s">
        <v>1112</v>
      </c>
      <c r="D17080" t="s">
        <v>1199</v>
      </c>
      <c r="E17080" t="s">
        <v>1200</v>
      </c>
      <c r="G17080" t="s">
        <v>19</v>
      </c>
      <c r="H17080" t="s">
        <v>63</v>
      </c>
      <c r="I17080" t="s">
        <v>26</v>
      </c>
      <c r="J17080" t="s">
        <v>27</v>
      </c>
      <c r="K17080">
        <v>60</v>
      </c>
      <c r="L17080">
        <v>16.649999999999999</v>
      </c>
      <c r="M17080" t="s">
        <v>1133</v>
      </c>
      <c r="N17080">
        <v>25</v>
      </c>
      <c r="P17080" cm="1">
        <f t="array" ref="P17080">IF(Q17080&gt;0,INDEX(Q17080:Q38804,MATCH(TRUE,INDEX(Q17080:Q38804="",,),0)-1),"")</f>
        <v>14</v>
      </c>
      <c r="Q17080">
        <f t="shared" si="460"/>
        <v>5</v>
      </c>
      <c r="R17080">
        <f t="shared" si="461"/>
        <v>0</v>
      </c>
    </row>
    <row r="17081" spans="1:18" x14ac:dyDescent="0.3">
      <c r="A17081" t="s">
        <v>1111</v>
      </c>
      <c r="B17081" s="1">
        <v>38468</v>
      </c>
      <c r="C17081" t="s">
        <v>1112</v>
      </c>
      <c r="D17081" t="s">
        <v>1199</v>
      </c>
      <c r="E17081" t="s">
        <v>1200</v>
      </c>
      <c r="G17081" t="s">
        <v>19</v>
      </c>
      <c r="H17081" t="s">
        <v>70</v>
      </c>
      <c r="I17081" t="s">
        <v>26</v>
      </c>
      <c r="J17081" t="s">
        <v>27</v>
      </c>
      <c r="K17081">
        <v>64</v>
      </c>
      <c r="L17081">
        <v>15.55</v>
      </c>
      <c r="M17081" t="s">
        <v>1133</v>
      </c>
      <c r="N17081">
        <v>40</v>
      </c>
      <c r="P17081" cm="1">
        <f t="array" ref="P17081">IF(Q17081&gt;0,INDEX(Q17081:Q38805,MATCH(TRUE,INDEX(Q17081:Q38805="",,),0)-1),"")</f>
        <v>14</v>
      </c>
      <c r="Q17081">
        <f t="shared" si="460"/>
        <v>5</v>
      </c>
      <c r="R17081">
        <f t="shared" si="461"/>
        <v>0</v>
      </c>
    </row>
    <row r="17082" spans="1:18" x14ac:dyDescent="0.3">
      <c r="A17082" t="s">
        <v>1111</v>
      </c>
      <c r="B17082" s="1">
        <v>38468</v>
      </c>
      <c r="C17082" t="s">
        <v>1112</v>
      </c>
      <c r="D17082" t="s">
        <v>1199</v>
      </c>
      <c r="E17082" t="s">
        <v>1200</v>
      </c>
      <c r="G17082" t="s">
        <v>19</v>
      </c>
      <c r="H17082" t="s">
        <v>64</v>
      </c>
      <c r="I17082" t="s">
        <v>26</v>
      </c>
      <c r="J17082" t="s">
        <v>27</v>
      </c>
      <c r="K17082">
        <v>203</v>
      </c>
      <c r="L17082">
        <v>13.9</v>
      </c>
      <c r="M17082" t="s">
        <v>1133</v>
      </c>
      <c r="N17082">
        <v>35</v>
      </c>
      <c r="P17082" cm="1">
        <f t="array" ref="P17082">IF(Q17082&gt;0,INDEX(Q17082:Q38806,MATCH(TRUE,INDEX(Q17082:Q38806="",,),0)-1),"")</f>
        <v>14</v>
      </c>
      <c r="Q17082">
        <f t="shared" si="460"/>
        <v>5</v>
      </c>
      <c r="R17082">
        <f t="shared" si="461"/>
        <v>0</v>
      </c>
    </row>
    <row r="17083" spans="1:18" x14ac:dyDescent="0.3">
      <c r="A17083" t="s">
        <v>1111</v>
      </c>
      <c r="B17083" s="1">
        <v>38468</v>
      </c>
      <c r="C17083" t="s">
        <v>1112</v>
      </c>
      <c r="D17083" t="s">
        <v>1199</v>
      </c>
      <c r="E17083" t="s">
        <v>1200</v>
      </c>
      <c r="G17083" t="s">
        <v>19</v>
      </c>
      <c r="H17083" t="s">
        <v>99</v>
      </c>
      <c r="I17083" t="s">
        <v>21</v>
      </c>
      <c r="J17083" t="s">
        <v>22</v>
      </c>
      <c r="K17083">
        <v>10.4</v>
      </c>
      <c r="L17083">
        <v>115</v>
      </c>
      <c r="M17083" t="s">
        <v>1140</v>
      </c>
      <c r="N17083">
        <v>200</v>
      </c>
      <c r="P17083" cm="1">
        <f t="array" ref="P17083">IF(Q17083&gt;0,INDEX(Q17083:Q38807,MATCH(TRUE,INDEX(Q17083:Q38807="",,),0)-1),"")</f>
        <v>14</v>
      </c>
      <c r="Q17083">
        <f t="shared" si="460"/>
        <v>6</v>
      </c>
      <c r="R17083">
        <f t="shared" si="461"/>
        <v>0</v>
      </c>
    </row>
    <row r="17084" spans="1:18" x14ac:dyDescent="0.3">
      <c r="A17084" t="s">
        <v>1111</v>
      </c>
      <c r="B17084" s="1">
        <v>38468</v>
      </c>
      <c r="C17084" t="s">
        <v>1112</v>
      </c>
      <c r="D17084" t="s">
        <v>1199</v>
      </c>
      <c r="E17084" t="s">
        <v>1200</v>
      </c>
      <c r="G17084" t="s">
        <v>19</v>
      </c>
      <c r="H17084" t="s">
        <v>63</v>
      </c>
      <c r="I17084" t="s">
        <v>26</v>
      </c>
      <c r="J17084" t="s">
        <v>27</v>
      </c>
      <c r="K17084">
        <v>60</v>
      </c>
      <c r="L17084">
        <v>16.649999999999999</v>
      </c>
      <c r="M17084" t="s">
        <v>1140</v>
      </c>
      <c r="N17084">
        <v>30</v>
      </c>
      <c r="P17084" cm="1">
        <f t="array" ref="P17084">IF(Q17084&gt;0,INDEX(Q17084:Q38808,MATCH(TRUE,INDEX(Q17084:Q38808="",,),0)-1),"")</f>
        <v>14</v>
      </c>
      <c r="Q17084">
        <f t="shared" si="460"/>
        <v>6</v>
      </c>
      <c r="R17084">
        <f t="shared" si="461"/>
        <v>0</v>
      </c>
    </row>
    <row r="17085" spans="1:18" x14ac:dyDescent="0.3">
      <c r="A17085" t="s">
        <v>1111</v>
      </c>
      <c r="B17085" s="1">
        <v>38468</v>
      </c>
      <c r="C17085" t="s">
        <v>1112</v>
      </c>
      <c r="D17085" t="s">
        <v>1199</v>
      </c>
      <c r="E17085" t="s">
        <v>1200</v>
      </c>
      <c r="G17085" t="s">
        <v>19</v>
      </c>
      <c r="H17085" t="s">
        <v>70</v>
      </c>
      <c r="I17085" t="s">
        <v>26</v>
      </c>
      <c r="J17085" t="s">
        <v>27</v>
      </c>
      <c r="K17085">
        <v>64</v>
      </c>
      <c r="L17085">
        <v>15.55</v>
      </c>
      <c r="M17085" t="s">
        <v>1140</v>
      </c>
      <c r="N17085">
        <v>25</v>
      </c>
      <c r="P17085" cm="1">
        <f t="array" ref="P17085">IF(Q17085&gt;0,INDEX(Q17085:Q38809,MATCH(TRUE,INDEX(Q17085:Q38809="",,),0)-1),"")</f>
        <v>14</v>
      </c>
      <c r="Q17085">
        <f t="shared" si="460"/>
        <v>6</v>
      </c>
      <c r="R17085">
        <f t="shared" si="461"/>
        <v>0</v>
      </c>
    </row>
    <row r="17086" spans="1:18" x14ac:dyDescent="0.3">
      <c r="A17086" t="s">
        <v>1111</v>
      </c>
      <c r="B17086" s="1">
        <v>38468</v>
      </c>
      <c r="C17086" t="s">
        <v>1112</v>
      </c>
      <c r="D17086" t="s">
        <v>1199</v>
      </c>
      <c r="E17086" t="s">
        <v>1200</v>
      </c>
      <c r="G17086" t="s">
        <v>19</v>
      </c>
      <c r="H17086" t="s">
        <v>64</v>
      </c>
      <c r="I17086" t="s">
        <v>26</v>
      </c>
      <c r="J17086" t="s">
        <v>27</v>
      </c>
      <c r="K17086">
        <v>203</v>
      </c>
      <c r="L17086">
        <v>13.9</v>
      </c>
      <c r="M17086" t="s">
        <v>1140</v>
      </c>
      <c r="N17086">
        <v>35</v>
      </c>
      <c r="P17086" cm="1">
        <f t="array" ref="P17086">IF(Q17086&gt;0,INDEX(Q17086:Q38810,MATCH(TRUE,INDEX(Q17086:Q38810="",,),0)-1),"")</f>
        <v>14</v>
      </c>
      <c r="Q17086">
        <f t="shared" si="460"/>
        <v>6</v>
      </c>
      <c r="R17086">
        <f t="shared" si="461"/>
        <v>0</v>
      </c>
    </row>
    <row r="17087" spans="1:18" x14ac:dyDescent="0.3">
      <c r="A17087" t="s">
        <v>1111</v>
      </c>
      <c r="B17087" s="1">
        <v>38468</v>
      </c>
      <c r="C17087" t="s">
        <v>1112</v>
      </c>
      <c r="D17087" t="s">
        <v>1199</v>
      </c>
      <c r="E17087" t="s">
        <v>1200</v>
      </c>
      <c r="G17087" t="s">
        <v>19</v>
      </c>
      <c r="H17087" t="s">
        <v>99</v>
      </c>
      <c r="I17087" t="s">
        <v>21</v>
      </c>
      <c r="J17087" t="s">
        <v>22</v>
      </c>
      <c r="K17087">
        <v>10.4</v>
      </c>
      <c r="L17087">
        <v>115</v>
      </c>
      <c r="M17087" t="s">
        <v>1192</v>
      </c>
      <c r="N17087">
        <v>300</v>
      </c>
      <c r="P17087" cm="1">
        <f t="array" ref="P17087">IF(Q17087&gt;0,INDEX(Q17087:Q38811,MATCH(TRUE,INDEX(Q17087:Q38811="",,),0)-1),"")</f>
        <v>14</v>
      </c>
      <c r="Q17087">
        <f t="shared" si="460"/>
        <v>7</v>
      </c>
      <c r="R17087">
        <f t="shared" si="461"/>
        <v>0</v>
      </c>
    </row>
    <row r="17088" spans="1:18" x14ac:dyDescent="0.3">
      <c r="A17088" t="s">
        <v>1111</v>
      </c>
      <c r="B17088" s="1">
        <v>38468</v>
      </c>
      <c r="C17088" t="s">
        <v>1112</v>
      </c>
      <c r="D17088" t="s">
        <v>1199</v>
      </c>
      <c r="E17088" t="s">
        <v>1200</v>
      </c>
      <c r="G17088" t="s">
        <v>19</v>
      </c>
      <c r="H17088" t="s">
        <v>63</v>
      </c>
      <c r="I17088" t="s">
        <v>26</v>
      </c>
      <c r="J17088" t="s">
        <v>27</v>
      </c>
      <c r="K17088">
        <v>60</v>
      </c>
      <c r="L17088">
        <v>16.649999999999999</v>
      </c>
      <c r="M17088" t="s">
        <v>1192</v>
      </c>
      <c r="N17088">
        <v>26</v>
      </c>
      <c r="P17088" cm="1">
        <f t="array" ref="P17088">IF(Q17088&gt;0,INDEX(Q17088:Q38812,MATCH(TRUE,INDEX(Q17088:Q38812="",,),0)-1),"")</f>
        <v>14</v>
      </c>
      <c r="Q17088">
        <f t="shared" si="460"/>
        <v>7</v>
      </c>
      <c r="R17088">
        <f t="shared" si="461"/>
        <v>0</v>
      </c>
    </row>
    <row r="17089" spans="1:18" x14ac:dyDescent="0.3">
      <c r="A17089" t="s">
        <v>1111</v>
      </c>
      <c r="B17089" s="1">
        <v>38468</v>
      </c>
      <c r="C17089" t="s">
        <v>1112</v>
      </c>
      <c r="D17089" t="s">
        <v>1199</v>
      </c>
      <c r="E17089" t="s">
        <v>1200</v>
      </c>
      <c r="G17089" t="s">
        <v>19</v>
      </c>
      <c r="H17089" t="s">
        <v>70</v>
      </c>
      <c r="I17089" t="s">
        <v>26</v>
      </c>
      <c r="J17089" t="s">
        <v>27</v>
      </c>
      <c r="K17089">
        <v>64</v>
      </c>
      <c r="L17089">
        <v>15.55</v>
      </c>
      <c r="M17089" t="s">
        <v>1192</v>
      </c>
      <c r="N17089">
        <v>40</v>
      </c>
      <c r="P17089" cm="1">
        <f t="array" ref="P17089">IF(Q17089&gt;0,INDEX(Q17089:Q38813,MATCH(TRUE,INDEX(Q17089:Q38813="",,),0)-1),"")</f>
        <v>14</v>
      </c>
      <c r="Q17089">
        <f t="shared" si="460"/>
        <v>7</v>
      </c>
      <c r="R17089">
        <f t="shared" si="461"/>
        <v>0</v>
      </c>
    </row>
    <row r="17090" spans="1:18" x14ac:dyDescent="0.3">
      <c r="A17090" t="s">
        <v>1111</v>
      </c>
      <c r="B17090" s="1">
        <v>38468</v>
      </c>
      <c r="C17090" t="s">
        <v>1112</v>
      </c>
      <c r="D17090" t="s">
        <v>1199</v>
      </c>
      <c r="E17090" t="s">
        <v>1200</v>
      </c>
      <c r="G17090" t="s">
        <v>19</v>
      </c>
      <c r="H17090" t="s">
        <v>64</v>
      </c>
      <c r="I17090" t="s">
        <v>26</v>
      </c>
      <c r="J17090" t="s">
        <v>27</v>
      </c>
      <c r="K17090">
        <v>203</v>
      </c>
      <c r="L17090">
        <v>13.9</v>
      </c>
      <c r="M17090" t="s">
        <v>1192</v>
      </c>
      <c r="N17090">
        <v>26</v>
      </c>
      <c r="P17090" cm="1">
        <f t="array" ref="P17090">IF(Q17090&gt;0,INDEX(Q17090:Q38814,MATCH(TRUE,INDEX(Q17090:Q38814="",,),0)-1),"")</f>
        <v>14</v>
      </c>
      <c r="Q17090">
        <f t="shared" si="460"/>
        <v>7</v>
      </c>
      <c r="R17090">
        <f t="shared" si="461"/>
        <v>0</v>
      </c>
    </row>
    <row r="17091" spans="1:18" x14ac:dyDescent="0.3">
      <c r="A17091" t="s">
        <v>1111</v>
      </c>
      <c r="B17091" s="1">
        <v>38468</v>
      </c>
      <c r="C17091" t="s">
        <v>1112</v>
      </c>
      <c r="D17091" t="s">
        <v>1199</v>
      </c>
      <c r="E17091" t="s">
        <v>1200</v>
      </c>
      <c r="G17091" t="s">
        <v>19</v>
      </c>
      <c r="H17091" t="s">
        <v>99</v>
      </c>
      <c r="I17091" t="s">
        <v>21</v>
      </c>
      <c r="J17091" t="s">
        <v>22</v>
      </c>
      <c r="K17091">
        <v>10.4</v>
      </c>
      <c r="L17091">
        <v>115</v>
      </c>
      <c r="M17091" t="s">
        <v>1130</v>
      </c>
      <c r="N17091">
        <v>215</v>
      </c>
      <c r="P17091" cm="1">
        <f t="array" ref="P17091">IF(Q17091&gt;0,INDEX(Q17091:Q38815,MATCH(TRUE,INDEX(Q17091:Q38815="",,),0)-1),"")</f>
        <v>14</v>
      </c>
      <c r="Q17091">
        <f t="shared" si="460"/>
        <v>8</v>
      </c>
      <c r="R17091">
        <f t="shared" si="461"/>
        <v>0</v>
      </c>
    </row>
    <row r="17092" spans="1:18" x14ac:dyDescent="0.3">
      <c r="A17092" t="s">
        <v>1111</v>
      </c>
      <c r="B17092" s="1">
        <v>38468</v>
      </c>
      <c r="C17092" t="s">
        <v>1112</v>
      </c>
      <c r="D17092" t="s">
        <v>1199</v>
      </c>
      <c r="E17092" t="s">
        <v>1200</v>
      </c>
      <c r="G17092" t="s">
        <v>19</v>
      </c>
      <c r="H17092" t="s">
        <v>63</v>
      </c>
      <c r="I17092" t="s">
        <v>26</v>
      </c>
      <c r="J17092" t="s">
        <v>27</v>
      </c>
      <c r="K17092">
        <v>60</v>
      </c>
      <c r="L17092">
        <v>16.649999999999999</v>
      </c>
      <c r="M17092" t="s">
        <v>1130</v>
      </c>
      <c r="N17092">
        <v>30</v>
      </c>
      <c r="P17092" cm="1">
        <f t="array" ref="P17092">IF(Q17092&gt;0,INDEX(Q17092:Q38816,MATCH(TRUE,INDEX(Q17092:Q38816="",,),0)-1),"")</f>
        <v>14</v>
      </c>
      <c r="Q17092">
        <f t="shared" si="460"/>
        <v>8</v>
      </c>
      <c r="R17092">
        <f t="shared" si="461"/>
        <v>0</v>
      </c>
    </row>
    <row r="17093" spans="1:18" x14ac:dyDescent="0.3">
      <c r="A17093" t="s">
        <v>1111</v>
      </c>
      <c r="B17093" s="1">
        <v>38468</v>
      </c>
      <c r="C17093" t="s">
        <v>1112</v>
      </c>
      <c r="D17093" t="s">
        <v>1199</v>
      </c>
      <c r="E17093" t="s">
        <v>1200</v>
      </c>
      <c r="G17093" t="s">
        <v>19</v>
      </c>
      <c r="H17093" t="s">
        <v>70</v>
      </c>
      <c r="I17093" t="s">
        <v>26</v>
      </c>
      <c r="J17093" t="s">
        <v>27</v>
      </c>
      <c r="K17093">
        <v>64</v>
      </c>
      <c r="L17093">
        <v>15.55</v>
      </c>
      <c r="M17093" t="s">
        <v>1130</v>
      </c>
      <c r="N17093">
        <v>30</v>
      </c>
      <c r="P17093" cm="1">
        <f t="array" ref="P17093">IF(Q17093&gt;0,INDEX(Q17093:Q38817,MATCH(TRUE,INDEX(Q17093:Q38817="",,),0)-1),"")</f>
        <v>14</v>
      </c>
      <c r="Q17093">
        <f t="shared" si="460"/>
        <v>8</v>
      </c>
      <c r="R17093">
        <f t="shared" si="461"/>
        <v>0</v>
      </c>
    </row>
    <row r="17094" spans="1:18" x14ac:dyDescent="0.3">
      <c r="A17094" t="s">
        <v>1111</v>
      </c>
      <c r="B17094" s="1">
        <v>38468</v>
      </c>
      <c r="C17094" t="s">
        <v>1112</v>
      </c>
      <c r="D17094" t="s">
        <v>1199</v>
      </c>
      <c r="E17094" t="s">
        <v>1200</v>
      </c>
      <c r="G17094" t="s">
        <v>19</v>
      </c>
      <c r="H17094" t="s">
        <v>64</v>
      </c>
      <c r="I17094" t="s">
        <v>26</v>
      </c>
      <c r="J17094" t="s">
        <v>27</v>
      </c>
      <c r="K17094">
        <v>203</v>
      </c>
      <c r="L17094">
        <v>13.9</v>
      </c>
      <c r="M17094" t="s">
        <v>1130</v>
      </c>
      <c r="N17094">
        <v>30</v>
      </c>
      <c r="P17094" cm="1">
        <f t="array" ref="P17094">IF(Q17094&gt;0,INDEX(Q17094:Q38818,MATCH(TRUE,INDEX(Q17094:Q38818="",,),0)-1),"")</f>
        <v>14</v>
      </c>
      <c r="Q17094">
        <f t="shared" si="460"/>
        <v>8</v>
      </c>
      <c r="R17094">
        <f t="shared" si="461"/>
        <v>0</v>
      </c>
    </row>
    <row r="17095" spans="1:18" x14ac:dyDescent="0.3">
      <c r="A17095" t="s">
        <v>1111</v>
      </c>
      <c r="B17095" s="1">
        <v>38468</v>
      </c>
      <c r="C17095" t="s">
        <v>1112</v>
      </c>
      <c r="D17095" t="s">
        <v>1199</v>
      </c>
      <c r="E17095" t="s">
        <v>1200</v>
      </c>
      <c r="G17095" t="s">
        <v>19</v>
      </c>
      <c r="H17095" t="s">
        <v>99</v>
      </c>
      <c r="I17095" t="s">
        <v>21</v>
      </c>
      <c r="J17095" t="s">
        <v>22</v>
      </c>
      <c r="K17095">
        <v>10.4</v>
      </c>
      <c r="L17095">
        <v>115</v>
      </c>
      <c r="M17095" t="s">
        <v>1115</v>
      </c>
      <c r="N17095">
        <v>195</v>
      </c>
      <c r="P17095" cm="1">
        <f t="array" ref="P17095">IF(Q17095&gt;0,INDEX(Q17095:Q38819,MATCH(TRUE,INDEX(Q17095:Q38819="",,),0)-1),"")</f>
        <v>14</v>
      </c>
      <c r="Q17095">
        <f t="shared" si="460"/>
        <v>9</v>
      </c>
      <c r="R17095">
        <f t="shared" si="461"/>
        <v>0</v>
      </c>
    </row>
    <row r="17096" spans="1:18" x14ac:dyDescent="0.3">
      <c r="A17096" t="s">
        <v>1111</v>
      </c>
      <c r="B17096" s="1">
        <v>38468</v>
      </c>
      <c r="C17096" t="s">
        <v>1112</v>
      </c>
      <c r="D17096" t="s">
        <v>1199</v>
      </c>
      <c r="E17096" t="s">
        <v>1200</v>
      </c>
      <c r="G17096" t="s">
        <v>19</v>
      </c>
      <c r="H17096" t="s">
        <v>63</v>
      </c>
      <c r="I17096" t="s">
        <v>26</v>
      </c>
      <c r="J17096" t="s">
        <v>27</v>
      </c>
      <c r="K17096">
        <v>60</v>
      </c>
      <c r="L17096">
        <v>16.649999999999999</v>
      </c>
      <c r="M17096" t="s">
        <v>1115</v>
      </c>
      <c r="N17096">
        <v>29</v>
      </c>
      <c r="P17096" cm="1">
        <f t="array" ref="P17096">IF(Q17096&gt;0,INDEX(Q17096:Q38820,MATCH(TRUE,INDEX(Q17096:Q38820="",,),0)-1),"")</f>
        <v>14</v>
      </c>
      <c r="Q17096">
        <f t="shared" si="460"/>
        <v>9</v>
      </c>
      <c r="R17096">
        <f t="shared" si="461"/>
        <v>0</v>
      </c>
    </row>
    <row r="17097" spans="1:18" x14ac:dyDescent="0.3">
      <c r="A17097" t="s">
        <v>1111</v>
      </c>
      <c r="B17097" s="1">
        <v>38468</v>
      </c>
      <c r="C17097" t="s">
        <v>1112</v>
      </c>
      <c r="D17097" t="s">
        <v>1199</v>
      </c>
      <c r="E17097" t="s">
        <v>1200</v>
      </c>
      <c r="G17097" t="s">
        <v>19</v>
      </c>
      <c r="H17097" t="s">
        <v>70</v>
      </c>
      <c r="I17097" t="s">
        <v>26</v>
      </c>
      <c r="J17097" t="s">
        <v>27</v>
      </c>
      <c r="K17097">
        <v>64</v>
      </c>
      <c r="L17097">
        <v>15.55</v>
      </c>
      <c r="M17097" t="s">
        <v>1115</v>
      </c>
      <c r="N17097">
        <v>20</v>
      </c>
      <c r="P17097" cm="1">
        <f t="array" ref="P17097">IF(Q17097&gt;0,INDEX(Q17097:Q38821,MATCH(TRUE,INDEX(Q17097:Q38821="",,),0)-1),"")</f>
        <v>14</v>
      </c>
      <c r="Q17097">
        <f t="shared" si="460"/>
        <v>9</v>
      </c>
      <c r="R17097">
        <f t="shared" si="461"/>
        <v>0</v>
      </c>
    </row>
    <row r="17098" spans="1:18" x14ac:dyDescent="0.3">
      <c r="A17098" t="s">
        <v>1111</v>
      </c>
      <c r="B17098" s="1">
        <v>38468</v>
      </c>
      <c r="C17098" t="s">
        <v>1112</v>
      </c>
      <c r="D17098" t="s">
        <v>1199</v>
      </c>
      <c r="E17098" t="s">
        <v>1200</v>
      </c>
      <c r="G17098" t="s">
        <v>19</v>
      </c>
      <c r="H17098" t="s">
        <v>64</v>
      </c>
      <c r="I17098" t="s">
        <v>26</v>
      </c>
      <c r="J17098" t="s">
        <v>27</v>
      </c>
      <c r="K17098">
        <v>203</v>
      </c>
      <c r="L17098">
        <v>13.9</v>
      </c>
      <c r="M17098" t="s">
        <v>1115</v>
      </c>
      <c r="N17098">
        <v>31.18</v>
      </c>
      <c r="P17098" cm="1">
        <f t="array" ref="P17098">IF(Q17098&gt;0,INDEX(Q17098:Q38822,MATCH(TRUE,INDEX(Q17098:Q38822="",,),0)-1),"")</f>
        <v>14</v>
      </c>
      <c r="Q17098">
        <f t="shared" si="460"/>
        <v>9</v>
      </c>
      <c r="R17098">
        <f t="shared" si="461"/>
        <v>0</v>
      </c>
    </row>
    <row r="17099" spans="1:18" x14ac:dyDescent="0.3">
      <c r="A17099" t="s">
        <v>1111</v>
      </c>
      <c r="B17099" s="1">
        <v>38468</v>
      </c>
      <c r="C17099" t="s">
        <v>1112</v>
      </c>
      <c r="D17099" t="s">
        <v>1199</v>
      </c>
      <c r="E17099" t="s">
        <v>1200</v>
      </c>
      <c r="G17099" t="s">
        <v>19</v>
      </c>
      <c r="H17099" t="s">
        <v>99</v>
      </c>
      <c r="I17099" t="s">
        <v>21</v>
      </c>
      <c r="J17099" t="s">
        <v>22</v>
      </c>
      <c r="K17099">
        <v>10.4</v>
      </c>
      <c r="L17099">
        <v>115</v>
      </c>
      <c r="M17099" t="s">
        <v>1121</v>
      </c>
      <c r="N17099">
        <v>150</v>
      </c>
      <c r="P17099" cm="1">
        <f t="array" ref="P17099">IF(Q17099&gt;0,INDEX(Q17099:Q38823,MATCH(TRUE,INDEX(Q17099:Q38823="",,),0)-1),"")</f>
        <v>14</v>
      </c>
      <c r="Q17099">
        <f t="shared" si="460"/>
        <v>10</v>
      </c>
      <c r="R17099">
        <f t="shared" si="461"/>
        <v>0</v>
      </c>
    </row>
    <row r="17100" spans="1:18" x14ac:dyDescent="0.3">
      <c r="A17100" t="s">
        <v>1111</v>
      </c>
      <c r="B17100" s="1">
        <v>38468</v>
      </c>
      <c r="C17100" t="s">
        <v>1112</v>
      </c>
      <c r="D17100" t="s">
        <v>1199</v>
      </c>
      <c r="E17100" t="s">
        <v>1200</v>
      </c>
      <c r="G17100" t="s">
        <v>19</v>
      </c>
      <c r="H17100" t="s">
        <v>63</v>
      </c>
      <c r="I17100" t="s">
        <v>26</v>
      </c>
      <c r="J17100" t="s">
        <v>27</v>
      </c>
      <c r="K17100">
        <v>60</v>
      </c>
      <c r="L17100">
        <v>16.649999999999999</v>
      </c>
      <c r="M17100" t="s">
        <v>1121</v>
      </c>
      <c r="N17100">
        <v>34</v>
      </c>
      <c r="P17100" cm="1">
        <f t="array" ref="P17100">IF(Q17100&gt;0,INDEX(Q17100:Q38824,MATCH(TRUE,INDEX(Q17100:Q38824="",,),0)-1),"")</f>
        <v>14</v>
      </c>
      <c r="Q17100">
        <f t="shared" si="460"/>
        <v>10</v>
      </c>
      <c r="R17100">
        <f t="shared" si="461"/>
        <v>0</v>
      </c>
    </row>
    <row r="17101" spans="1:18" x14ac:dyDescent="0.3">
      <c r="A17101" t="s">
        <v>1111</v>
      </c>
      <c r="B17101" s="1">
        <v>38468</v>
      </c>
      <c r="C17101" t="s">
        <v>1112</v>
      </c>
      <c r="D17101" t="s">
        <v>1199</v>
      </c>
      <c r="E17101" t="s">
        <v>1200</v>
      </c>
      <c r="G17101" t="s">
        <v>19</v>
      </c>
      <c r="H17101" t="s">
        <v>70</v>
      </c>
      <c r="I17101" t="s">
        <v>26</v>
      </c>
      <c r="J17101" t="s">
        <v>27</v>
      </c>
      <c r="K17101">
        <v>64</v>
      </c>
      <c r="L17101">
        <v>15.55</v>
      </c>
      <c r="M17101" t="s">
        <v>1121</v>
      </c>
      <c r="N17101">
        <v>25</v>
      </c>
      <c r="P17101" cm="1">
        <f t="array" ref="P17101">IF(Q17101&gt;0,INDEX(Q17101:Q38825,MATCH(TRUE,INDEX(Q17101:Q38825="",,),0)-1),"")</f>
        <v>14</v>
      </c>
      <c r="Q17101">
        <f t="shared" si="460"/>
        <v>10</v>
      </c>
      <c r="R17101">
        <f t="shared" si="461"/>
        <v>0</v>
      </c>
    </row>
    <row r="17102" spans="1:18" x14ac:dyDescent="0.3">
      <c r="A17102" t="s">
        <v>1111</v>
      </c>
      <c r="B17102" s="1">
        <v>38468</v>
      </c>
      <c r="C17102" t="s">
        <v>1112</v>
      </c>
      <c r="D17102" t="s">
        <v>1199</v>
      </c>
      <c r="E17102" t="s">
        <v>1200</v>
      </c>
      <c r="G17102" t="s">
        <v>19</v>
      </c>
      <c r="H17102" t="s">
        <v>64</v>
      </c>
      <c r="I17102" t="s">
        <v>26</v>
      </c>
      <c r="J17102" t="s">
        <v>27</v>
      </c>
      <c r="K17102">
        <v>203</v>
      </c>
      <c r="L17102">
        <v>13.9</v>
      </c>
      <c r="M17102" t="s">
        <v>1121</v>
      </c>
      <c r="N17102">
        <v>30</v>
      </c>
      <c r="P17102" cm="1">
        <f t="array" ref="P17102">IF(Q17102&gt;0,INDEX(Q17102:Q38826,MATCH(TRUE,INDEX(Q17102:Q38826="",,),0)-1),"")</f>
        <v>14</v>
      </c>
      <c r="Q17102">
        <f t="shared" si="460"/>
        <v>10</v>
      </c>
      <c r="R17102">
        <f t="shared" si="461"/>
        <v>0</v>
      </c>
    </row>
    <row r="17103" spans="1:18" x14ac:dyDescent="0.3">
      <c r="A17103" t="s">
        <v>1111</v>
      </c>
      <c r="B17103" s="1">
        <v>38468</v>
      </c>
      <c r="C17103" t="s">
        <v>1112</v>
      </c>
      <c r="D17103" t="s">
        <v>1199</v>
      </c>
      <c r="E17103" t="s">
        <v>1200</v>
      </c>
      <c r="G17103" t="s">
        <v>19</v>
      </c>
      <c r="H17103" t="s">
        <v>99</v>
      </c>
      <c r="I17103" t="s">
        <v>21</v>
      </c>
      <c r="J17103" t="s">
        <v>22</v>
      </c>
      <c r="K17103">
        <v>10.4</v>
      </c>
      <c r="L17103">
        <v>115</v>
      </c>
      <c r="M17103" t="s">
        <v>1149</v>
      </c>
      <c r="N17103">
        <v>115</v>
      </c>
      <c r="P17103" cm="1">
        <f t="array" ref="P17103">IF(Q17103&gt;0,INDEX(Q17103:Q38827,MATCH(TRUE,INDEX(Q17103:Q38827="",,),0)-1),"")</f>
        <v>14</v>
      </c>
      <c r="Q17103">
        <f t="shared" si="460"/>
        <v>11</v>
      </c>
      <c r="R17103">
        <f t="shared" si="461"/>
        <v>0</v>
      </c>
    </row>
    <row r="17104" spans="1:18" x14ac:dyDescent="0.3">
      <c r="A17104" t="s">
        <v>1111</v>
      </c>
      <c r="B17104" s="1">
        <v>38468</v>
      </c>
      <c r="C17104" t="s">
        <v>1112</v>
      </c>
      <c r="D17104" t="s">
        <v>1199</v>
      </c>
      <c r="E17104" t="s">
        <v>1200</v>
      </c>
      <c r="G17104" t="s">
        <v>19</v>
      </c>
      <c r="H17104" t="s">
        <v>63</v>
      </c>
      <c r="I17104" t="s">
        <v>26</v>
      </c>
      <c r="J17104" t="s">
        <v>27</v>
      </c>
      <c r="K17104">
        <v>60</v>
      </c>
      <c r="L17104">
        <v>16.649999999999999</v>
      </c>
      <c r="M17104" t="s">
        <v>1149</v>
      </c>
      <c r="N17104">
        <v>16.649999999999999</v>
      </c>
      <c r="P17104" cm="1">
        <f t="array" ref="P17104">IF(Q17104&gt;0,INDEX(Q17104:Q38828,MATCH(TRUE,INDEX(Q17104:Q38828="",,),0)-1),"")</f>
        <v>14</v>
      </c>
      <c r="Q17104">
        <f t="shared" si="460"/>
        <v>11</v>
      </c>
      <c r="R17104">
        <f t="shared" si="461"/>
        <v>0</v>
      </c>
    </row>
    <row r="17105" spans="1:18" x14ac:dyDescent="0.3">
      <c r="A17105" t="s">
        <v>1111</v>
      </c>
      <c r="B17105" s="1">
        <v>38468</v>
      </c>
      <c r="C17105" t="s">
        <v>1112</v>
      </c>
      <c r="D17105" t="s">
        <v>1199</v>
      </c>
      <c r="E17105" t="s">
        <v>1200</v>
      </c>
      <c r="G17105" t="s">
        <v>19</v>
      </c>
      <c r="H17105" t="s">
        <v>70</v>
      </c>
      <c r="I17105" t="s">
        <v>26</v>
      </c>
      <c r="J17105" t="s">
        <v>27</v>
      </c>
      <c r="K17105">
        <v>64</v>
      </c>
      <c r="L17105">
        <v>15.55</v>
      </c>
      <c r="M17105" t="s">
        <v>1149</v>
      </c>
      <c r="N17105">
        <v>15.55</v>
      </c>
      <c r="P17105" cm="1">
        <f t="array" ref="P17105">IF(Q17105&gt;0,INDEX(Q17105:Q38829,MATCH(TRUE,INDEX(Q17105:Q38829="",,),0)-1),"")</f>
        <v>14</v>
      </c>
      <c r="Q17105">
        <f t="shared" si="460"/>
        <v>11</v>
      </c>
      <c r="R17105">
        <f t="shared" si="461"/>
        <v>0</v>
      </c>
    </row>
    <row r="17106" spans="1:18" x14ac:dyDescent="0.3">
      <c r="A17106" t="s">
        <v>1111</v>
      </c>
      <c r="B17106" s="1">
        <v>38468</v>
      </c>
      <c r="C17106" t="s">
        <v>1112</v>
      </c>
      <c r="D17106" t="s">
        <v>1199</v>
      </c>
      <c r="E17106" t="s">
        <v>1200</v>
      </c>
      <c r="G17106" t="s">
        <v>19</v>
      </c>
      <c r="H17106" t="s">
        <v>64</v>
      </c>
      <c r="I17106" t="s">
        <v>26</v>
      </c>
      <c r="J17106" t="s">
        <v>27</v>
      </c>
      <c r="K17106">
        <v>203</v>
      </c>
      <c r="L17106">
        <v>13.9</v>
      </c>
      <c r="M17106" t="s">
        <v>1149</v>
      </c>
      <c r="N17106">
        <v>30.15</v>
      </c>
      <c r="P17106" cm="1">
        <f t="array" ref="P17106">IF(Q17106&gt;0,INDEX(Q17106:Q38830,MATCH(TRUE,INDEX(Q17106:Q38830="",,),0)-1),"")</f>
        <v>14</v>
      </c>
      <c r="Q17106">
        <f t="shared" si="460"/>
        <v>11</v>
      </c>
      <c r="R17106">
        <f t="shared" si="461"/>
        <v>0</v>
      </c>
    </row>
    <row r="17107" spans="1:18" x14ac:dyDescent="0.3">
      <c r="A17107" t="s">
        <v>1111</v>
      </c>
      <c r="B17107" s="1">
        <v>38468</v>
      </c>
      <c r="C17107" t="s">
        <v>1112</v>
      </c>
      <c r="D17107" t="s">
        <v>1199</v>
      </c>
      <c r="E17107" t="s">
        <v>1200</v>
      </c>
      <c r="G17107" t="s">
        <v>19</v>
      </c>
      <c r="H17107" t="s">
        <v>99</v>
      </c>
      <c r="I17107" t="s">
        <v>21</v>
      </c>
      <c r="J17107" t="s">
        <v>22</v>
      </c>
      <c r="K17107">
        <v>10.4</v>
      </c>
      <c r="L17107">
        <v>115</v>
      </c>
      <c r="M17107" t="s">
        <v>1201</v>
      </c>
      <c r="N17107">
        <v>225</v>
      </c>
      <c r="P17107" cm="1">
        <f t="array" ref="P17107">IF(Q17107&gt;0,INDEX(Q17107:Q38831,MATCH(TRUE,INDEX(Q17107:Q38831="",,),0)-1),"")</f>
        <v>14</v>
      </c>
      <c r="Q17107">
        <f t="shared" si="460"/>
        <v>12</v>
      </c>
      <c r="R17107">
        <f t="shared" si="461"/>
        <v>0</v>
      </c>
    </row>
    <row r="17108" spans="1:18" x14ac:dyDescent="0.3">
      <c r="A17108" t="s">
        <v>1111</v>
      </c>
      <c r="B17108" s="1">
        <v>38468</v>
      </c>
      <c r="C17108" t="s">
        <v>1112</v>
      </c>
      <c r="D17108" t="s">
        <v>1199</v>
      </c>
      <c r="E17108" t="s">
        <v>1200</v>
      </c>
      <c r="G17108" t="s">
        <v>19</v>
      </c>
      <c r="H17108" t="s">
        <v>63</v>
      </c>
      <c r="I17108" t="s">
        <v>26</v>
      </c>
      <c r="J17108" t="s">
        <v>27</v>
      </c>
      <c r="K17108">
        <v>60</v>
      </c>
      <c r="L17108">
        <v>16.649999999999999</v>
      </c>
      <c r="M17108" t="s">
        <v>1201</v>
      </c>
      <c r="N17108">
        <v>22</v>
      </c>
      <c r="P17108" cm="1">
        <f t="array" ref="P17108">IF(Q17108&gt;0,INDEX(Q17108:Q38832,MATCH(TRUE,INDEX(Q17108:Q38832="",,),0)-1),"")</f>
        <v>14</v>
      </c>
      <c r="Q17108">
        <f t="shared" si="460"/>
        <v>12</v>
      </c>
      <c r="R17108">
        <f t="shared" si="461"/>
        <v>0</v>
      </c>
    </row>
    <row r="17109" spans="1:18" x14ac:dyDescent="0.3">
      <c r="A17109" t="s">
        <v>1111</v>
      </c>
      <c r="B17109" s="1">
        <v>38468</v>
      </c>
      <c r="C17109" t="s">
        <v>1112</v>
      </c>
      <c r="D17109" t="s">
        <v>1199</v>
      </c>
      <c r="E17109" t="s">
        <v>1200</v>
      </c>
      <c r="G17109" t="s">
        <v>19</v>
      </c>
      <c r="H17109" t="s">
        <v>70</v>
      </c>
      <c r="I17109" t="s">
        <v>26</v>
      </c>
      <c r="J17109" t="s">
        <v>27</v>
      </c>
      <c r="K17109">
        <v>64</v>
      </c>
      <c r="L17109">
        <v>15.55</v>
      </c>
      <c r="M17109" t="s">
        <v>1201</v>
      </c>
      <c r="N17109">
        <v>21</v>
      </c>
      <c r="P17109" cm="1">
        <f t="array" ref="P17109">IF(Q17109&gt;0,INDEX(Q17109:Q38833,MATCH(TRUE,INDEX(Q17109:Q38833="",,),0)-1),"")</f>
        <v>14</v>
      </c>
      <c r="Q17109">
        <f t="shared" si="460"/>
        <v>12</v>
      </c>
      <c r="R17109">
        <f t="shared" si="461"/>
        <v>0</v>
      </c>
    </row>
    <row r="17110" spans="1:18" x14ac:dyDescent="0.3">
      <c r="A17110" t="s">
        <v>1111</v>
      </c>
      <c r="B17110" s="1">
        <v>38468</v>
      </c>
      <c r="C17110" t="s">
        <v>1112</v>
      </c>
      <c r="D17110" t="s">
        <v>1199</v>
      </c>
      <c r="E17110" t="s">
        <v>1200</v>
      </c>
      <c r="G17110" t="s">
        <v>19</v>
      </c>
      <c r="H17110" t="s">
        <v>64</v>
      </c>
      <c r="I17110" t="s">
        <v>26</v>
      </c>
      <c r="J17110" t="s">
        <v>27</v>
      </c>
      <c r="K17110">
        <v>203</v>
      </c>
      <c r="L17110">
        <v>13.9</v>
      </c>
      <c r="M17110" t="s">
        <v>1201</v>
      </c>
      <c r="N17110">
        <v>20</v>
      </c>
      <c r="P17110" cm="1">
        <f t="array" ref="P17110">IF(Q17110&gt;0,INDEX(Q17110:Q38834,MATCH(TRUE,INDEX(Q17110:Q38834="",,),0)-1),"")</f>
        <v>14</v>
      </c>
      <c r="Q17110">
        <f t="shared" si="460"/>
        <v>12</v>
      </c>
      <c r="R17110">
        <f t="shared" si="461"/>
        <v>0</v>
      </c>
    </row>
    <row r="17111" spans="1:18" x14ac:dyDescent="0.3">
      <c r="A17111" t="s">
        <v>1111</v>
      </c>
      <c r="B17111" s="1">
        <v>38468</v>
      </c>
      <c r="C17111" t="s">
        <v>1112</v>
      </c>
      <c r="D17111" t="s">
        <v>1199</v>
      </c>
      <c r="E17111" t="s">
        <v>1200</v>
      </c>
      <c r="G17111" t="s">
        <v>19</v>
      </c>
      <c r="H17111" t="s">
        <v>99</v>
      </c>
      <c r="I17111" t="s">
        <v>21</v>
      </c>
      <c r="J17111" t="s">
        <v>22</v>
      </c>
      <c r="K17111">
        <v>10.4</v>
      </c>
      <c r="L17111">
        <v>115</v>
      </c>
      <c r="M17111" t="s">
        <v>1188</v>
      </c>
      <c r="N17111">
        <v>135</v>
      </c>
      <c r="P17111" cm="1">
        <f t="array" ref="P17111">IF(Q17111&gt;0,INDEX(Q17111:Q38835,MATCH(TRUE,INDEX(Q17111:Q38835="",,),0)-1),"")</f>
        <v>14</v>
      </c>
      <c r="Q17111">
        <f t="shared" si="460"/>
        <v>13</v>
      </c>
      <c r="R17111">
        <f t="shared" si="461"/>
        <v>0</v>
      </c>
    </row>
    <row r="17112" spans="1:18" x14ac:dyDescent="0.3">
      <c r="A17112" t="s">
        <v>1111</v>
      </c>
      <c r="B17112" s="1">
        <v>38468</v>
      </c>
      <c r="C17112" t="s">
        <v>1112</v>
      </c>
      <c r="D17112" t="s">
        <v>1199</v>
      </c>
      <c r="E17112" t="s">
        <v>1200</v>
      </c>
      <c r="G17112" t="s">
        <v>19</v>
      </c>
      <c r="H17112" t="s">
        <v>63</v>
      </c>
      <c r="I17112" t="s">
        <v>26</v>
      </c>
      <c r="J17112" t="s">
        <v>27</v>
      </c>
      <c r="K17112">
        <v>60</v>
      </c>
      <c r="L17112">
        <v>16.649999999999999</v>
      </c>
      <c r="M17112" t="s">
        <v>1188</v>
      </c>
      <c r="N17112">
        <v>24.1</v>
      </c>
      <c r="P17112" cm="1">
        <f t="array" ref="P17112">IF(Q17112&gt;0,INDEX(Q17112:Q38836,MATCH(TRUE,INDEX(Q17112:Q38836="",,),0)-1),"")</f>
        <v>14</v>
      </c>
      <c r="Q17112">
        <f t="shared" si="460"/>
        <v>13</v>
      </c>
      <c r="R17112">
        <f t="shared" si="461"/>
        <v>0</v>
      </c>
    </row>
    <row r="17113" spans="1:18" x14ac:dyDescent="0.3">
      <c r="A17113" t="s">
        <v>1111</v>
      </c>
      <c r="B17113" s="1">
        <v>38468</v>
      </c>
      <c r="C17113" t="s">
        <v>1112</v>
      </c>
      <c r="D17113" t="s">
        <v>1199</v>
      </c>
      <c r="E17113" t="s">
        <v>1200</v>
      </c>
      <c r="G17113" t="s">
        <v>19</v>
      </c>
      <c r="H17113" t="s">
        <v>70</v>
      </c>
      <c r="I17113" t="s">
        <v>26</v>
      </c>
      <c r="J17113" t="s">
        <v>27</v>
      </c>
      <c r="K17113">
        <v>64</v>
      </c>
      <c r="L17113">
        <v>15.55</v>
      </c>
      <c r="M17113" t="s">
        <v>1188</v>
      </c>
      <c r="N17113">
        <v>23</v>
      </c>
      <c r="P17113" cm="1">
        <f t="array" ref="P17113">IF(Q17113&gt;0,INDEX(Q17113:Q38837,MATCH(TRUE,INDEX(Q17113:Q38837="",,),0)-1),"")</f>
        <v>14</v>
      </c>
      <c r="Q17113">
        <f t="shared" si="460"/>
        <v>13</v>
      </c>
      <c r="R17113">
        <f t="shared" si="461"/>
        <v>0</v>
      </c>
    </row>
    <row r="17114" spans="1:18" x14ac:dyDescent="0.3">
      <c r="A17114" t="s">
        <v>1111</v>
      </c>
      <c r="B17114" s="1">
        <v>38468</v>
      </c>
      <c r="C17114" t="s">
        <v>1112</v>
      </c>
      <c r="D17114" t="s">
        <v>1199</v>
      </c>
      <c r="E17114" t="s">
        <v>1200</v>
      </c>
      <c r="G17114" t="s">
        <v>19</v>
      </c>
      <c r="H17114" t="s">
        <v>64</v>
      </c>
      <c r="I17114" t="s">
        <v>26</v>
      </c>
      <c r="J17114" t="s">
        <v>27</v>
      </c>
      <c r="K17114">
        <v>203</v>
      </c>
      <c r="L17114">
        <v>13.9</v>
      </c>
      <c r="M17114" t="s">
        <v>1188</v>
      </c>
      <c r="N17114">
        <v>22</v>
      </c>
      <c r="P17114" cm="1">
        <f t="array" ref="P17114">IF(Q17114&gt;0,INDEX(Q17114:Q38838,MATCH(TRUE,INDEX(Q17114:Q38838="",,),0)-1),"")</f>
        <v>14</v>
      </c>
      <c r="Q17114">
        <f t="shared" si="460"/>
        <v>13</v>
      </c>
      <c r="R17114">
        <f t="shared" si="461"/>
        <v>0</v>
      </c>
    </row>
    <row r="17115" spans="1:18" x14ac:dyDescent="0.3">
      <c r="A17115" t="s">
        <v>1111</v>
      </c>
      <c r="B17115" s="1">
        <v>38468</v>
      </c>
      <c r="C17115" t="s">
        <v>1112</v>
      </c>
      <c r="D17115" t="s">
        <v>1199</v>
      </c>
      <c r="E17115" t="s">
        <v>1200</v>
      </c>
      <c r="G17115" t="s">
        <v>19</v>
      </c>
      <c r="H17115" t="s">
        <v>99</v>
      </c>
      <c r="I17115" t="s">
        <v>21</v>
      </c>
      <c r="J17115" t="s">
        <v>22</v>
      </c>
      <c r="K17115">
        <v>10.4</v>
      </c>
      <c r="L17115">
        <v>115</v>
      </c>
      <c r="M17115" t="s">
        <v>1202</v>
      </c>
      <c r="N17115">
        <v>120</v>
      </c>
      <c r="P17115" cm="1">
        <f t="array" ref="P17115">IF(Q17115&gt;0,INDEX(Q17115:Q38839,MATCH(TRUE,INDEX(Q17115:Q38839="",,),0)-1),"")</f>
        <v>14</v>
      </c>
      <c r="Q17115">
        <f t="shared" si="460"/>
        <v>14</v>
      </c>
      <c r="R17115">
        <f t="shared" si="461"/>
        <v>0</v>
      </c>
    </row>
    <row r="17116" spans="1:18" x14ac:dyDescent="0.3">
      <c r="A17116" t="s">
        <v>1111</v>
      </c>
      <c r="B17116" s="1">
        <v>38468</v>
      </c>
      <c r="C17116" t="s">
        <v>1112</v>
      </c>
      <c r="D17116" t="s">
        <v>1199</v>
      </c>
      <c r="E17116" t="s">
        <v>1200</v>
      </c>
      <c r="G17116" t="s">
        <v>19</v>
      </c>
      <c r="H17116" t="s">
        <v>63</v>
      </c>
      <c r="I17116" t="s">
        <v>26</v>
      </c>
      <c r="J17116" t="s">
        <v>27</v>
      </c>
      <c r="K17116">
        <v>60</v>
      </c>
      <c r="L17116">
        <v>16.649999999999999</v>
      </c>
      <c r="M17116" t="s">
        <v>1202</v>
      </c>
      <c r="N17116">
        <v>20</v>
      </c>
      <c r="P17116" cm="1">
        <f t="array" ref="P17116">IF(Q17116&gt;0,INDEX(Q17116:Q38840,MATCH(TRUE,INDEX(Q17116:Q38840="",,),0)-1),"")</f>
        <v>14</v>
      </c>
      <c r="Q17116">
        <f t="shared" si="460"/>
        <v>14</v>
      </c>
      <c r="R17116">
        <f t="shared" si="461"/>
        <v>0</v>
      </c>
    </row>
    <row r="17117" spans="1:18" x14ac:dyDescent="0.3">
      <c r="A17117" t="s">
        <v>1111</v>
      </c>
      <c r="B17117" s="1">
        <v>38468</v>
      </c>
      <c r="C17117" t="s">
        <v>1112</v>
      </c>
      <c r="D17117" t="s">
        <v>1199</v>
      </c>
      <c r="E17117" t="s">
        <v>1200</v>
      </c>
      <c r="G17117" t="s">
        <v>19</v>
      </c>
      <c r="H17117" t="s">
        <v>70</v>
      </c>
      <c r="I17117" t="s">
        <v>26</v>
      </c>
      <c r="J17117" t="s">
        <v>27</v>
      </c>
      <c r="K17117">
        <v>64</v>
      </c>
      <c r="L17117">
        <v>15.55</v>
      </c>
      <c r="M17117" t="s">
        <v>1202</v>
      </c>
      <c r="N17117">
        <v>17.5</v>
      </c>
      <c r="P17117" cm="1">
        <f t="array" ref="P17117">IF(Q17117&gt;0,INDEX(Q17117:Q38841,MATCH(TRUE,INDEX(Q17117:Q38841="",,),0)-1),"")</f>
        <v>14</v>
      </c>
      <c r="Q17117">
        <f t="shared" si="460"/>
        <v>14</v>
      </c>
      <c r="R17117">
        <f t="shared" si="461"/>
        <v>0</v>
      </c>
    </row>
    <row r="17118" spans="1:18" x14ac:dyDescent="0.3">
      <c r="A17118" t="s">
        <v>1111</v>
      </c>
      <c r="B17118" s="1">
        <v>38468</v>
      </c>
      <c r="C17118" t="s">
        <v>1112</v>
      </c>
      <c r="D17118" t="s">
        <v>1199</v>
      </c>
      <c r="E17118" t="s">
        <v>1200</v>
      </c>
      <c r="G17118" t="s">
        <v>19</v>
      </c>
      <c r="H17118" t="s">
        <v>64</v>
      </c>
      <c r="I17118" t="s">
        <v>26</v>
      </c>
      <c r="J17118" t="s">
        <v>27</v>
      </c>
      <c r="K17118">
        <v>203</v>
      </c>
      <c r="L17118">
        <v>13.9</v>
      </c>
      <c r="M17118" t="s">
        <v>1202</v>
      </c>
      <c r="N17118">
        <v>20</v>
      </c>
      <c r="P17118" cm="1">
        <f t="array" ref="P17118">IF(Q17118&gt;0,INDEX(Q17118:Q38842,MATCH(TRUE,INDEX(Q17118:Q38842="",,),0)-1),"")</f>
        <v>14</v>
      </c>
      <c r="Q17118">
        <f t="shared" si="460"/>
        <v>14</v>
      </c>
      <c r="R17118">
        <f t="shared" si="461"/>
        <v>0</v>
      </c>
    </row>
    <row r="17119" spans="1:18" x14ac:dyDescent="0.3">
      <c r="P17119" t="str" cm="1">
        <f t="array" ref="P17119">IF(Q17119&gt;0,INDEX(Q17119:Q38843,MATCH(TRUE,INDEX(Q17119:Q38843="",,),0)-1),"")</f>
        <v/>
      </c>
      <c r="R17119" t="str">
        <f t="shared" si="461"/>
        <v/>
      </c>
    </row>
    <row r="17120" spans="1:18" x14ac:dyDescent="0.3">
      <c r="A17120" t="s">
        <v>1111</v>
      </c>
      <c r="B17120" s="1">
        <v>38468</v>
      </c>
      <c r="C17120" t="s">
        <v>1112</v>
      </c>
      <c r="D17120" t="s">
        <v>1203</v>
      </c>
      <c r="E17120" t="s">
        <v>1204</v>
      </c>
      <c r="G17120" t="s">
        <v>19</v>
      </c>
      <c r="H17120" t="s">
        <v>99</v>
      </c>
      <c r="I17120" t="s">
        <v>26</v>
      </c>
      <c r="J17120" t="s">
        <v>27</v>
      </c>
      <c r="K17120">
        <v>54</v>
      </c>
      <c r="L17120">
        <v>10.35</v>
      </c>
      <c r="M17120" t="s">
        <v>1133</v>
      </c>
      <c r="N17120">
        <v>35</v>
      </c>
      <c r="O17120" t="s">
        <v>24</v>
      </c>
      <c r="P17120" cm="1">
        <f t="array" ref="P17120">IF(Q17120&gt;0,INDEX(Q17120:Q38844,MATCH(TRUE,INDEX(Q17120:Q38844="",,),0)-1),"")</f>
        <v>12</v>
      </c>
      <c r="Q17120">
        <f>INT((ROW()-17120)/6)+1</f>
        <v>1</v>
      </c>
      <c r="R17120">
        <f t="shared" si="461"/>
        <v>0</v>
      </c>
    </row>
    <row r="17121" spans="1:18" x14ac:dyDescent="0.3">
      <c r="A17121" t="s">
        <v>1111</v>
      </c>
      <c r="B17121" s="1">
        <v>38468</v>
      </c>
      <c r="C17121" t="s">
        <v>1112</v>
      </c>
      <c r="D17121" t="s">
        <v>1203</v>
      </c>
      <c r="E17121" t="s">
        <v>1204</v>
      </c>
      <c r="G17121" t="s">
        <v>19</v>
      </c>
      <c r="H17121" t="s">
        <v>70</v>
      </c>
      <c r="I17121" t="s">
        <v>26</v>
      </c>
      <c r="J17121" t="s">
        <v>27</v>
      </c>
      <c r="K17121">
        <v>45</v>
      </c>
      <c r="L17121">
        <v>15</v>
      </c>
      <c r="M17121" t="s">
        <v>1133</v>
      </c>
      <c r="N17121">
        <v>40</v>
      </c>
      <c r="O17121" t="s">
        <v>24</v>
      </c>
      <c r="P17121" cm="1">
        <f t="array" ref="P17121">IF(Q17121&gt;0,INDEX(Q17121:Q38845,MATCH(TRUE,INDEX(Q17121:Q38845="",,),0)-1),"")</f>
        <v>12</v>
      </c>
      <c r="Q17121">
        <f t="shared" ref="Q17121:Q17184" si="462">INT((ROW()-17120)/6)+1</f>
        <v>1</v>
      </c>
      <c r="R17121">
        <f t="shared" si="461"/>
        <v>0</v>
      </c>
    </row>
    <row r="17122" spans="1:18" x14ac:dyDescent="0.3">
      <c r="A17122" t="s">
        <v>1111</v>
      </c>
      <c r="B17122" s="1">
        <v>38468</v>
      </c>
      <c r="C17122" t="s">
        <v>1112</v>
      </c>
      <c r="D17122" t="s">
        <v>1203</v>
      </c>
      <c r="E17122" t="s">
        <v>1204</v>
      </c>
      <c r="G17122" t="s">
        <v>19</v>
      </c>
      <c r="H17122" t="s">
        <v>64</v>
      </c>
      <c r="I17122" t="s">
        <v>26</v>
      </c>
      <c r="J17122" t="s">
        <v>27</v>
      </c>
      <c r="K17122">
        <v>221</v>
      </c>
      <c r="L17122">
        <v>13.45</v>
      </c>
      <c r="M17122" t="s">
        <v>1133</v>
      </c>
      <c r="N17122">
        <v>35</v>
      </c>
      <c r="O17122" t="s">
        <v>24</v>
      </c>
      <c r="P17122" cm="1">
        <f t="array" ref="P17122">IF(Q17122&gt;0,INDEX(Q17122:Q38846,MATCH(TRUE,INDEX(Q17122:Q38846="",,),0)-1),"")</f>
        <v>12</v>
      </c>
      <c r="Q17122">
        <f t="shared" si="462"/>
        <v>1</v>
      </c>
      <c r="R17122">
        <f t="shared" si="461"/>
        <v>0</v>
      </c>
    </row>
    <row r="17123" spans="1:18" x14ac:dyDescent="0.3">
      <c r="A17123" t="s">
        <v>1111</v>
      </c>
      <c r="B17123" s="1">
        <v>38468</v>
      </c>
      <c r="C17123" t="s">
        <v>1112</v>
      </c>
      <c r="D17123" t="s">
        <v>1203</v>
      </c>
      <c r="E17123" t="s">
        <v>1204</v>
      </c>
      <c r="G17123" s="6" t="s">
        <v>29</v>
      </c>
      <c r="H17123" t="s">
        <v>64</v>
      </c>
      <c r="I17123" t="s">
        <v>21</v>
      </c>
      <c r="J17123" t="s">
        <v>22</v>
      </c>
      <c r="K17123">
        <v>1.2</v>
      </c>
      <c r="L17123">
        <v>102</v>
      </c>
      <c r="M17123" t="s">
        <v>1133</v>
      </c>
      <c r="N17123">
        <v>102</v>
      </c>
      <c r="O17123" t="s">
        <v>24</v>
      </c>
      <c r="P17123" cm="1">
        <f t="array" ref="P17123">IF(Q17123&gt;0,INDEX(Q17123:Q38847,MATCH(TRUE,INDEX(Q17123:Q38847="",,),0)-1),"")</f>
        <v>12</v>
      </c>
      <c r="Q17123">
        <f t="shared" si="462"/>
        <v>1</v>
      </c>
      <c r="R17123">
        <f t="shared" si="461"/>
        <v>0</v>
      </c>
    </row>
    <row r="17124" spans="1:18" x14ac:dyDescent="0.3">
      <c r="A17124" t="s">
        <v>1111</v>
      </c>
      <c r="B17124" s="1">
        <v>38468</v>
      </c>
      <c r="C17124" t="s">
        <v>1112</v>
      </c>
      <c r="D17124" t="s">
        <v>1203</v>
      </c>
      <c r="E17124" t="s">
        <v>1204</v>
      </c>
      <c r="G17124" s="6" t="s">
        <v>29</v>
      </c>
      <c r="H17124" t="s">
        <v>107</v>
      </c>
      <c r="I17124" t="s">
        <v>26</v>
      </c>
      <c r="J17124" t="s">
        <v>27</v>
      </c>
      <c r="K17124">
        <v>14</v>
      </c>
      <c r="L17124">
        <v>13.6</v>
      </c>
      <c r="M17124" t="s">
        <v>1133</v>
      </c>
      <c r="N17124">
        <v>13.6</v>
      </c>
      <c r="O17124" t="s">
        <v>24</v>
      </c>
      <c r="P17124" cm="1">
        <f t="array" ref="P17124">IF(Q17124&gt;0,INDEX(Q17124:Q38848,MATCH(TRUE,INDEX(Q17124:Q38848="",,),0)-1),"")</f>
        <v>12</v>
      </c>
      <c r="Q17124">
        <f t="shared" si="462"/>
        <v>1</v>
      </c>
      <c r="R17124">
        <f t="shared" si="461"/>
        <v>0</v>
      </c>
    </row>
    <row r="17125" spans="1:18" x14ac:dyDescent="0.3">
      <c r="A17125" t="s">
        <v>1111</v>
      </c>
      <c r="B17125" s="1">
        <v>38468</v>
      </c>
      <c r="C17125" t="s">
        <v>1112</v>
      </c>
      <c r="D17125" t="s">
        <v>1203</v>
      </c>
      <c r="E17125" t="s">
        <v>1204</v>
      </c>
      <c r="G17125" s="6" t="s">
        <v>29</v>
      </c>
      <c r="H17125" t="s">
        <v>63</v>
      </c>
      <c r="I17125" t="s">
        <v>26</v>
      </c>
      <c r="J17125" t="s">
        <v>27</v>
      </c>
      <c r="K17125">
        <v>25</v>
      </c>
      <c r="L17125">
        <v>16.3</v>
      </c>
      <c r="M17125" t="s">
        <v>1133</v>
      </c>
      <c r="N17125">
        <v>16.3</v>
      </c>
      <c r="O17125" t="s">
        <v>24</v>
      </c>
      <c r="P17125" cm="1">
        <f t="array" ref="P17125">IF(Q17125&gt;0,INDEX(Q17125:Q38849,MATCH(TRUE,INDEX(Q17125:Q38849="",,),0)-1),"")</f>
        <v>12</v>
      </c>
      <c r="Q17125">
        <f t="shared" si="462"/>
        <v>1</v>
      </c>
      <c r="R17125">
        <f t="shared" si="461"/>
        <v>0</v>
      </c>
    </row>
    <row r="17126" spans="1:18" x14ac:dyDescent="0.3">
      <c r="A17126" t="s">
        <v>1111</v>
      </c>
      <c r="B17126" s="1">
        <v>38468</v>
      </c>
      <c r="C17126" t="s">
        <v>1112</v>
      </c>
      <c r="D17126" t="s">
        <v>1203</v>
      </c>
      <c r="E17126" t="s">
        <v>1204</v>
      </c>
      <c r="G17126" t="s">
        <v>19</v>
      </c>
      <c r="H17126" t="s">
        <v>99</v>
      </c>
      <c r="I17126" t="s">
        <v>26</v>
      </c>
      <c r="J17126" t="s">
        <v>27</v>
      </c>
      <c r="K17126">
        <v>54</v>
      </c>
      <c r="L17126">
        <v>10.35</v>
      </c>
      <c r="M17126" t="s">
        <v>1118</v>
      </c>
      <c r="N17126">
        <v>33</v>
      </c>
      <c r="P17126" cm="1">
        <f t="array" ref="P17126">IF(Q17126&gt;0,INDEX(Q17126:Q38850,MATCH(TRUE,INDEX(Q17126:Q38850="",,),0)-1),"")</f>
        <v>12</v>
      </c>
      <c r="Q17126">
        <f t="shared" si="462"/>
        <v>2</v>
      </c>
      <c r="R17126">
        <f t="shared" si="461"/>
        <v>0</v>
      </c>
    </row>
    <row r="17127" spans="1:18" x14ac:dyDescent="0.3">
      <c r="A17127" t="s">
        <v>1111</v>
      </c>
      <c r="B17127" s="1">
        <v>38468</v>
      </c>
      <c r="C17127" t="s">
        <v>1112</v>
      </c>
      <c r="D17127" t="s">
        <v>1203</v>
      </c>
      <c r="E17127" t="s">
        <v>1204</v>
      </c>
      <c r="G17127" t="s">
        <v>19</v>
      </c>
      <c r="H17127" t="s">
        <v>70</v>
      </c>
      <c r="I17127" t="s">
        <v>26</v>
      </c>
      <c r="J17127" t="s">
        <v>27</v>
      </c>
      <c r="K17127">
        <v>45</v>
      </c>
      <c r="L17127">
        <v>15</v>
      </c>
      <c r="M17127" t="s">
        <v>1118</v>
      </c>
      <c r="N17127">
        <v>32</v>
      </c>
      <c r="P17127" cm="1">
        <f t="array" ref="P17127">IF(Q17127&gt;0,INDEX(Q17127:Q38851,MATCH(TRUE,INDEX(Q17127:Q38851="",,),0)-1),"")</f>
        <v>12</v>
      </c>
      <c r="Q17127">
        <f t="shared" si="462"/>
        <v>2</v>
      </c>
      <c r="R17127">
        <f t="shared" si="461"/>
        <v>0</v>
      </c>
    </row>
    <row r="17128" spans="1:18" x14ac:dyDescent="0.3">
      <c r="A17128" t="s">
        <v>1111</v>
      </c>
      <c r="B17128" s="1">
        <v>38468</v>
      </c>
      <c r="C17128" t="s">
        <v>1112</v>
      </c>
      <c r="D17128" t="s">
        <v>1203</v>
      </c>
      <c r="E17128" t="s">
        <v>1204</v>
      </c>
      <c r="G17128" t="s">
        <v>19</v>
      </c>
      <c r="H17128" t="s">
        <v>64</v>
      </c>
      <c r="I17128" t="s">
        <v>26</v>
      </c>
      <c r="J17128" t="s">
        <v>27</v>
      </c>
      <c r="K17128">
        <v>221</v>
      </c>
      <c r="L17128">
        <v>13.45</v>
      </c>
      <c r="M17128" t="s">
        <v>1118</v>
      </c>
      <c r="N17128">
        <v>35</v>
      </c>
      <c r="P17128" cm="1">
        <f t="array" ref="P17128">IF(Q17128&gt;0,INDEX(Q17128:Q38852,MATCH(TRUE,INDEX(Q17128:Q38852="",,),0)-1),"")</f>
        <v>12</v>
      </c>
      <c r="Q17128">
        <f t="shared" si="462"/>
        <v>2</v>
      </c>
      <c r="R17128">
        <f t="shared" si="461"/>
        <v>0</v>
      </c>
    </row>
    <row r="17129" spans="1:18" x14ac:dyDescent="0.3">
      <c r="A17129" t="s">
        <v>1111</v>
      </c>
      <c r="B17129" s="1">
        <v>38468</v>
      </c>
      <c r="C17129" t="s">
        <v>1112</v>
      </c>
      <c r="D17129" t="s">
        <v>1203</v>
      </c>
      <c r="E17129" t="s">
        <v>1204</v>
      </c>
      <c r="G17129" s="6" t="s">
        <v>29</v>
      </c>
      <c r="H17129" t="s">
        <v>64</v>
      </c>
      <c r="I17129" t="s">
        <v>21</v>
      </c>
      <c r="J17129" t="s">
        <v>22</v>
      </c>
      <c r="K17129">
        <v>1.2</v>
      </c>
      <c r="L17129">
        <v>102</v>
      </c>
      <c r="M17129" t="s">
        <v>1118</v>
      </c>
      <c r="N17129">
        <v>102</v>
      </c>
      <c r="P17129" cm="1">
        <f t="array" ref="P17129">IF(Q17129&gt;0,INDEX(Q17129:Q38853,MATCH(TRUE,INDEX(Q17129:Q38853="",,),0)-1),"")</f>
        <v>12</v>
      </c>
      <c r="Q17129">
        <f t="shared" si="462"/>
        <v>2</v>
      </c>
      <c r="R17129">
        <f t="shared" si="461"/>
        <v>0</v>
      </c>
    </row>
    <row r="17130" spans="1:18" x14ac:dyDescent="0.3">
      <c r="A17130" t="s">
        <v>1111</v>
      </c>
      <c r="B17130" s="1">
        <v>38468</v>
      </c>
      <c r="C17130" t="s">
        <v>1112</v>
      </c>
      <c r="D17130" t="s">
        <v>1203</v>
      </c>
      <c r="E17130" t="s">
        <v>1204</v>
      </c>
      <c r="G17130" s="6" t="s">
        <v>29</v>
      </c>
      <c r="H17130" t="s">
        <v>107</v>
      </c>
      <c r="I17130" t="s">
        <v>26</v>
      </c>
      <c r="J17130" t="s">
        <v>27</v>
      </c>
      <c r="K17130">
        <v>14</v>
      </c>
      <c r="L17130">
        <v>13.6</v>
      </c>
      <c r="M17130" t="s">
        <v>1118</v>
      </c>
      <c r="N17130">
        <v>13.6</v>
      </c>
      <c r="P17130" cm="1">
        <f t="array" ref="P17130">IF(Q17130&gt;0,INDEX(Q17130:Q38854,MATCH(TRUE,INDEX(Q17130:Q38854="",,),0)-1),"")</f>
        <v>12</v>
      </c>
      <c r="Q17130">
        <f t="shared" si="462"/>
        <v>2</v>
      </c>
      <c r="R17130">
        <f t="shared" si="461"/>
        <v>0</v>
      </c>
    </row>
    <row r="17131" spans="1:18" x14ac:dyDescent="0.3">
      <c r="A17131" t="s">
        <v>1111</v>
      </c>
      <c r="B17131" s="1">
        <v>38468</v>
      </c>
      <c r="C17131" t="s">
        <v>1112</v>
      </c>
      <c r="D17131" t="s">
        <v>1203</v>
      </c>
      <c r="E17131" t="s">
        <v>1204</v>
      </c>
      <c r="G17131" s="6" t="s">
        <v>29</v>
      </c>
      <c r="H17131" t="s">
        <v>63</v>
      </c>
      <c r="I17131" t="s">
        <v>26</v>
      </c>
      <c r="J17131" t="s">
        <v>27</v>
      </c>
      <c r="K17131">
        <v>25</v>
      </c>
      <c r="L17131">
        <v>16.3</v>
      </c>
      <c r="M17131" t="s">
        <v>1118</v>
      </c>
      <c r="N17131">
        <v>16.3</v>
      </c>
      <c r="P17131" cm="1">
        <f t="array" ref="P17131">IF(Q17131&gt;0,INDEX(Q17131:Q38855,MATCH(TRUE,INDEX(Q17131:Q38855="",,),0)-1),"")</f>
        <v>12</v>
      </c>
      <c r="Q17131">
        <f t="shared" si="462"/>
        <v>2</v>
      </c>
      <c r="R17131">
        <f t="shared" si="461"/>
        <v>0</v>
      </c>
    </row>
    <row r="17132" spans="1:18" x14ac:dyDescent="0.3">
      <c r="A17132" t="s">
        <v>1111</v>
      </c>
      <c r="B17132" s="1">
        <v>38468</v>
      </c>
      <c r="C17132" t="s">
        <v>1112</v>
      </c>
      <c r="D17132" t="s">
        <v>1203</v>
      </c>
      <c r="E17132" t="s">
        <v>1204</v>
      </c>
      <c r="G17132" t="s">
        <v>19</v>
      </c>
      <c r="H17132" t="s">
        <v>99</v>
      </c>
      <c r="I17132" t="s">
        <v>26</v>
      </c>
      <c r="J17132" t="s">
        <v>27</v>
      </c>
      <c r="K17132">
        <v>54</v>
      </c>
      <c r="L17132">
        <v>10.35</v>
      </c>
      <c r="M17132" t="s">
        <v>1121</v>
      </c>
      <c r="N17132">
        <v>30</v>
      </c>
      <c r="P17132" cm="1">
        <f t="array" ref="P17132">IF(Q17132&gt;0,INDEX(Q17132:Q38856,MATCH(TRUE,INDEX(Q17132:Q38856="",,),0)-1),"")</f>
        <v>12</v>
      </c>
      <c r="Q17132">
        <f t="shared" si="462"/>
        <v>3</v>
      </c>
      <c r="R17132">
        <f t="shared" si="461"/>
        <v>0</v>
      </c>
    </row>
    <row r="17133" spans="1:18" x14ac:dyDescent="0.3">
      <c r="A17133" t="s">
        <v>1111</v>
      </c>
      <c r="B17133" s="1">
        <v>38468</v>
      </c>
      <c r="C17133" t="s">
        <v>1112</v>
      </c>
      <c r="D17133" t="s">
        <v>1203</v>
      </c>
      <c r="E17133" t="s">
        <v>1204</v>
      </c>
      <c r="G17133" t="s">
        <v>19</v>
      </c>
      <c r="H17133" t="s">
        <v>70</v>
      </c>
      <c r="I17133" t="s">
        <v>26</v>
      </c>
      <c r="J17133" t="s">
        <v>27</v>
      </c>
      <c r="K17133">
        <v>45</v>
      </c>
      <c r="L17133">
        <v>15</v>
      </c>
      <c r="M17133" t="s">
        <v>1121</v>
      </c>
      <c r="N17133">
        <v>20</v>
      </c>
      <c r="P17133" cm="1">
        <f t="array" ref="P17133">IF(Q17133&gt;0,INDEX(Q17133:Q38857,MATCH(TRUE,INDEX(Q17133:Q38857="",,),0)-1),"")</f>
        <v>12</v>
      </c>
      <c r="Q17133">
        <f t="shared" si="462"/>
        <v>3</v>
      </c>
      <c r="R17133">
        <f t="shared" si="461"/>
        <v>0</v>
      </c>
    </row>
    <row r="17134" spans="1:18" x14ac:dyDescent="0.3">
      <c r="A17134" t="s">
        <v>1111</v>
      </c>
      <c r="B17134" s="1">
        <v>38468</v>
      </c>
      <c r="C17134" t="s">
        <v>1112</v>
      </c>
      <c r="D17134" t="s">
        <v>1203</v>
      </c>
      <c r="E17134" t="s">
        <v>1204</v>
      </c>
      <c r="G17134" t="s">
        <v>19</v>
      </c>
      <c r="H17134" t="s">
        <v>64</v>
      </c>
      <c r="I17134" t="s">
        <v>26</v>
      </c>
      <c r="J17134" t="s">
        <v>27</v>
      </c>
      <c r="K17134">
        <v>221</v>
      </c>
      <c r="L17134">
        <v>13.45</v>
      </c>
      <c r="M17134" t="s">
        <v>1121</v>
      </c>
      <c r="N17134">
        <v>31</v>
      </c>
      <c r="P17134" cm="1">
        <f t="array" ref="P17134">IF(Q17134&gt;0,INDEX(Q17134:Q38858,MATCH(TRUE,INDEX(Q17134:Q38858="",,),0)-1),"")</f>
        <v>12</v>
      </c>
      <c r="Q17134">
        <f t="shared" si="462"/>
        <v>3</v>
      </c>
      <c r="R17134">
        <f t="shared" si="461"/>
        <v>0</v>
      </c>
    </row>
    <row r="17135" spans="1:18" x14ac:dyDescent="0.3">
      <c r="A17135" t="s">
        <v>1111</v>
      </c>
      <c r="B17135" s="1">
        <v>38468</v>
      </c>
      <c r="C17135" t="s">
        <v>1112</v>
      </c>
      <c r="D17135" t="s">
        <v>1203</v>
      </c>
      <c r="E17135" t="s">
        <v>1204</v>
      </c>
      <c r="G17135" s="6" t="s">
        <v>29</v>
      </c>
      <c r="H17135" t="s">
        <v>64</v>
      </c>
      <c r="I17135" t="s">
        <v>21</v>
      </c>
      <c r="J17135" t="s">
        <v>22</v>
      </c>
      <c r="K17135">
        <v>1.2</v>
      </c>
      <c r="L17135">
        <v>102</v>
      </c>
      <c r="M17135" t="s">
        <v>1121</v>
      </c>
      <c r="N17135">
        <v>102</v>
      </c>
      <c r="P17135" cm="1">
        <f t="array" ref="P17135">IF(Q17135&gt;0,INDEX(Q17135:Q38859,MATCH(TRUE,INDEX(Q17135:Q38859="",,),0)-1),"")</f>
        <v>12</v>
      </c>
      <c r="Q17135">
        <f t="shared" si="462"/>
        <v>3</v>
      </c>
      <c r="R17135">
        <f t="shared" si="461"/>
        <v>0</v>
      </c>
    </row>
    <row r="17136" spans="1:18" x14ac:dyDescent="0.3">
      <c r="A17136" t="s">
        <v>1111</v>
      </c>
      <c r="B17136" s="1">
        <v>38468</v>
      </c>
      <c r="C17136" t="s">
        <v>1112</v>
      </c>
      <c r="D17136" t="s">
        <v>1203</v>
      </c>
      <c r="E17136" t="s">
        <v>1204</v>
      </c>
      <c r="G17136" s="6" t="s">
        <v>29</v>
      </c>
      <c r="H17136" t="s">
        <v>107</v>
      </c>
      <c r="I17136" t="s">
        <v>26</v>
      </c>
      <c r="J17136" t="s">
        <v>27</v>
      </c>
      <c r="K17136">
        <v>14</v>
      </c>
      <c r="L17136">
        <v>13.6</v>
      </c>
      <c r="M17136" t="s">
        <v>1121</v>
      </c>
      <c r="N17136">
        <v>13.6</v>
      </c>
      <c r="P17136" cm="1">
        <f t="array" ref="P17136">IF(Q17136&gt;0,INDEX(Q17136:Q38860,MATCH(TRUE,INDEX(Q17136:Q38860="",,),0)-1),"")</f>
        <v>12</v>
      </c>
      <c r="Q17136">
        <f t="shared" si="462"/>
        <v>3</v>
      </c>
      <c r="R17136">
        <f t="shared" ref="R17136:R17199" si="463">IF(P17136="","",0)</f>
        <v>0</v>
      </c>
    </row>
    <row r="17137" spans="1:18" x14ac:dyDescent="0.3">
      <c r="A17137" t="s">
        <v>1111</v>
      </c>
      <c r="B17137" s="1">
        <v>38468</v>
      </c>
      <c r="C17137" t="s">
        <v>1112</v>
      </c>
      <c r="D17137" t="s">
        <v>1203</v>
      </c>
      <c r="E17137" t="s">
        <v>1204</v>
      </c>
      <c r="G17137" s="6" t="s">
        <v>29</v>
      </c>
      <c r="H17137" t="s">
        <v>63</v>
      </c>
      <c r="I17137" t="s">
        <v>26</v>
      </c>
      <c r="J17137" t="s">
        <v>27</v>
      </c>
      <c r="K17137">
        <v>25</v>
      </c>
      <c r="L17137">
        <v>16.3</v>
      </c>
      <c r="M17137" t="s">
        <v>1121</v>
      </c>
      <c r="N17137">
        <v>16.3</v>
      </c>
      <c r="P17137" cm="1">
        <f t="array" ref="P17137">IF(Q17137&gt;0,INDEX(Q17137:Q38861,MATCH(TRUE,INDEX(Q17137:Q38861="",,),0)-1),"")</f>
        <v>12</v>
      </c>
      <c r="Q17137">
        <f t="shared" si="462"/>
        <v>3</v>
      </c>
      <c r="R17137">
        <f t="shared" si="463"/>
        <v>0</v>
      </c>
    </row>
    <row r="17138" spans="1:18" x14ac:dyDescent="0.3">
      <c r="A17138" t="s">
        <v>1111</v>
      </c>
      <c r="B17138" s="1">
        <v>38468</v>
      </c>
      <c r="C17138" t="s">
        <v>1112</v>
      </c>
      <c r="D17138" t="s">
        <v>1203</v>
      </c>
      <c r="E17138" t="s">
        <v>1204</v>
      </c>
      <c r="G17138" t="s">
        <v>19</v>
      </c>
      <c r="H17138" t="s">
        <v>99</v>
      </c>
      <c r="I17138" t="s">
        <v>26</v>
      </c>
      <c r="J17138" t="s">
        <v>27</v>
      </c>
      <c r="K17138">
        <v>54</v>
      </c>
      <c r="L17138">
        <v>10.35</v>
      </c>
      <c r="M17138" t="s">
        <v>1130</v>
      </c>
      <c r="N17138">
        <v>20</v>
      </c>
      <c r="P17138" cm="1">
        <f t="array" ref="P17138">IF(Q17138&gt;0,INDEX(Q17138:Q38862,MATCH(TRUE,INDEX(Q17138:Q38862="",,),0)-1),"")</f>
        <v>12</v>
      </c>
      <c r="Q17138">
        <f t="shared" si="462"/>
        <v>4</v>
      </c>
      <c r="R17138">
        <f t="shared" si="463"/>
        <v>0</v>
      </c>
    </row>
    <row r="17139" spans="1:18" x14ac:dyDescent="0.3">
      <c r="A17139" t="s">
        <v>1111</v>
      </c>
      <c r="B17139" s="1">
        <v>38468</v>
      </c>
      <c r="C17139" t="s">
        <v>1112</v>
      </c>
      <c r="D17139" t="s">
        <v>1203</v>
      </c>
      <c r="E17139" t="s">
        <v>1204</v>
      </c>
      <c r="G17139" t="s">
        <v>19</v>
      </c>
      <c r="H17139" t="s">
        <v>70</v>
      </c>
      <c r="I17139" t="s">
        <v>26</v>
      </c>
      <c r="J17139" t="s">
        <v>27</v>
      </c>
      <c r="K17139">
        <v>45</v>
      </c>
      <c r="L17139">
        <v>15</v>
      </c>
      <c r="M17139" t="s">
        <v>1130</v>
      </c>
      <c r="N17139">
        <v>30</v>
      </c>
      <c r="P17139" cm="1">
        <f t="array" ref="P17139">IF(Q17139&gt;0,INDEX(Q17139:Q38863,MATCH(TRUE,INDEX(Q17139:Q38863="",,),0)-1),"")</f>
        <v>12</v>
      </c>
      <c r="Q17139">
        <f t="shared" si="462"/>
        <v>4</v>
      </c>
      <c r="R17139">
        <f t="shared" si="463"/>
        <v>0</v>
      </c>
    </row>
    <row r="17140" spans="1:18" x14ac:dyDescent="0.3">
      <c r="A17140" t="s">
        <v>1111</v>
      </c>
      <c r="B17140" s="1">
        <v>38468</v>
      </c>
      <c r="C17140" t="s">
        <v>1112</v>
      </c>
      <c r="D17140" t="s">
        <v>1203</v>
      </c>
      <c r="E17140" t="s">
        <v>1204</v>
      </c>
      <c r="G17140" t="s">
        <v>19</v>
      </c>
      <c r="H17140" t="s">
        <v>64</v>
      </c>
      <c r="I17140" t="s">
        <v>26</v>
      </c>
      <c r="J17140" t="s">
        <v>27</v>
      </c>
      <c r="K17140">
        <v>221</v>
      </c>
      <c r="L17140">
        <v>13.45</v>
      </c>
      <c r="M17140" t="s">
        <v>1130</v>
      </c>
      <c r="N17140">
        <v>30</v>
      </c>
      <c r="P17140" cm="1">
        <f t="array" ref="P17140">IF(Q17140&gt;0,INDEX(Q17140:Q38864,MATCH(TRUE,INDEX(Q17140:Q38864="",,),0)-1),"")</f>
        <v>12</v>
      </c>
      <c r="Q17140">
        <f t="shared" si="462"/>
        <v>4</v>
      </c>
      <c r="R17140">
        <f t="shared" si="463"/>
        <v>0</v>
      </c>
    </row>
    <row r="17141" spans="1:18" x14ac:dyDescent="0.3">
      <c r="A17141" t="s">
        <v>1111</v>
      </c>
      <c r="B17141" s="1">
        <v>38468</v>
      </c>
      <c r="C17141" t="s">
        <v>1112</v>
      </c>
      <c r="D17141" t="s">
        <v>1203</v>
      </c>
      <c r="E17141" t="s">
        <v>1204</v>
      </c>
      <c r="G17141" s="6" t="s">
        <v>29</v>
      </c>
      <c r="H17141" t="s">
        <v>64</v>
      </c>
      <c r="I17141" t="s">
        <v>21</v>
      </c>
      <c r="J17141" t="s">
        <v>22</v>
      </c>
      <c r="K17141">
        <v>1.2</v>
      </c>
      <c r="L17141">
        <v>102</v>
      </c>
      <c r="M17141" t="s">
        <v>1130</v>
      </c>
      <c r="N17141">
        <v>102</v>
      </c>
      <c r="P17141" cm="1">
        <f t="array" ref="P17141">IF(Q17141&gt;0,INDEX(Q17141:Q38865,MATCH(TRUE,INDEX(Q17141:Q38865="",,),0)-1),"")</f>
        <v>12</v>
      </c>
      <c r="Q17141">
        <f t="shared" si="462"/>
        <v>4</v>
      </c>
      <c r="R17141">
        <f t="shared" si="463"/>
        <v>0</v>
      </c>
    </row>
    <row r="17142" spans="1:18" x14ac:dyDescent="0.3">
      <c r="A17142" t="s">
        <v>1111</v>
      </c>
      <c r="B17142" s="1">
        <v>38468</v>
      </c>
      <c r="C17142" t="s">
        <v>1112</v>
      </c>
      <c r="D17142" t="s">
        <v>1203</v>
      </c>
      <c r="E17142" t="s">
        <v>1204</v>
      </c>
      <c r="G17142" s="6" t="s">
        <v>29</v>
      </c>
      <c r="H17142" t="s">
        <v>107</v>
      </c>
      <c r="I17142" t="s">
        <v>26</v>
      </c>
      <c r="J17142" t="s">
        <v>27</v>
      </c>
      <c r="K17142">
        <v>14</v>
      </c>
      <c r="L17142">
        <v>13.6</v>
      </c>
      <c r="M17142" t="s">
        <v>1130</v>
      </c>
      <c r="N17142">
        <v>13.6</v>
      </c>
      <c r="P17142" cm="1">
        <f t="array" ref="P17142">IF(Q17142&gt;0,INDEX(Q17142:Q38866,MATCH(TRUE,INDEX(Q17142:Q38866="",,),0)-1),"")</f>
        <v>12</v>
      </c>
      <c r="Q17142">
        <f t="shared" si="462"/>
        <v>4</v>
      </c>
      <c r="R17142">
        <f t="shared" si="463"/>
        <v>0</v>
      </c>
    </row>
    <row r="17143" spans="1:18" x14ac:dyDescent="0.3">
      <c r="A17143" t="s">
        <v>1111</v>
      </c>
      <c r="B17143" s="1">
        <v>38468</v>
      </c>
      <c r="C17143" t="s">
        <v>1112</v>
      </c>
      <c r="D17143" t="s">
        <v>1203</v>
      </c>
      <c r="E17143" t="s">
        <v>1204</v>
      </c>
      <c r="G17143" s="6" t="s">
        <v>29</v>
      </c>
      <c r="H17143" t="s">
        <v>63</v>
      </c>
      <c r="I17143" t="s">
        <v>26</v>
      </c>
      <c r="J17143" t="s">
        <v>27</v>
      </c>
      <c r="K17143">
        <v>25</v>
      </c>
      <c r="L17143">
        <v>16.3</v>
      </c>
      <c r="M17143" t="s">
        <v>1130</v>
      </c>
      <c r="N17143">
        <v>16.3</v>
      </c>
      <c r="P17143" cm="1">
        <f t="array" ref="P17143">IF(Q17143&gt;0,INDEX(Q17143:Q38867,MATCH(TRUE,INDEX(Q17143:Q38867="",,),0)-1),"")</f>
        <v>12</v>
      </c>
      <c r="Q17143">
        <f t="shared" si="462"/>
        <v>4</v>
      </c>
      <c r="R17143">
        <f t="shared" si="463"/>
        <v>0</v>
      </c>
    </row>
    <row r="17144" spans="1:18" x14ac:dyDescent="0.3">
      <c r="A17144" t="s">
        <v>1111</v>
      </c>
      <c r="B17144" s="1">
        <v>38468</v>
      </c>
      <c r="C17144" t="s">
        <v>1112</v>
      </c>
      <c r="D17144" t="s">
        <v>1203</v>
      </c>
      <c r="E17144" t="s">
        <v>1204</v>
      </c>
      <c r="G17144" t="s">
        <v>19</v>
      </c>
      <c r="H17144" t="s">
        <v>99</v>
      </c>
      <c r="I17144" t="s">
        <v>26</v>
      </c>
      <c r="J17144" t="s">
        <v>27</v>
      </c>
      <c r="K17144">
        <v>54</v>
      </c>
      <c r="L17144">
        <v>10.35</v>
      </c>
      <c r="M17144" t="s">
        <v>1115</v>
      </c>
      <c r="N17144">
        <v>29.8</v>
      </c>
      <c r="P17144" cm="1">
        <f t="array" ref="P17144">IF(Q17144&gt;0,INDEX(Q17144:Q38868,MATCH(TRUE,INDEX(Q17144:Q38868="",,),0)-1),"")</f>
        <v>12</v>
      </c>
      <c r="Q17144">
        <f t="shared" si="462"/>
        <v>5</v>
      </c>
      <c r="R17144">
        <f t="shared" si="463"/>
        <v>0</v>
      </c>
    </row>
    <row r="17145" spans="1:18" x14ac:dyDescent="0.3">
      <c r="A17145" t="s">
        <v>1111</v>
      </c>
      <c r="B17145" s="1">
        <v>38468</v>
      </c>
      <c r="C17145" t="s">
        <v>1112</v>
      </c>
      <c r="D17145" t="s">
        <v>1203</v>
      </c>
      <c r="E17145" t="s">
        <v>1204</v>
      </c>
      <c r="G17145" t="s">
        <v>19</v>
      </c>
      <c r="H17145" t="s">
        <v>70</v>
      </c>
      <c r="I17145" t="s">
        <v>26</v>
      </c>
      <c r="J17145" t="s">
        <v>27</v>
      </c>
      <c r="K17145">
        <v>45</v>
      </c>
      <c r="L17145">
        <v>15</v>
      </c>
      <c r="M17145" t="s">
        <v>1115</v>
      </c>
      <c r="N17145">
        <v>20</v>
      </c>
      <c r="P17145" cm="1">
        <f t="array" ref="P17145">IF(Q17145&gt;0,INDEX(Q17145:Q38869,MATCH(TRUE,INDEX(Q17145:Q38869="",,),0)-1),"")</f>
        <v>12</v>
      </c>
      <c r="Q17145">
        <f t="shared" si="462"/>
        <v>5</v>
      </c>
      <c r="R17145">
        <f t="shared" si="463"/>
        <v>0</v>
      </c>
    </row>
    <row r="17146" spans="1:18" x14ac:dyDescent="0.3">
      <c r="A17146" t="s">
        <v>1111</v>
      </c>
      <c r="B17146" s="1">
        <v>38468</v>
      </c>
      <c r="C17146" t="s">
        <v>1112</v>
      </c>
      <c r="D17146" t="s">
        <v>1203</v>
      </c>
      <c r="E17146" t="s">
        <v>1204</v>
      </c>
      <c r="G17146" t="s">
        <v>19</v>
      </c>
      <c r="H17146" t="s">
        <v>64</v>
      </c>
      <c r="I17146" t="s">
        <v>26</v>
      </c>
      <c r="J17146" t="s">
        <v>27</v>
      </c>
      <c r="K17146">
        <v>221</v>
      </c>
      <c r="L17146">
        <v>13.45</v>
      </c>
      <c r="M17146" t="s">
        <v>1115</v>
      </c>
      <c r="N17146">
        <v>28.9</v>
      </c>
      <c r="P17146" cm="1">
        <f t="array" ref="P17146">IF(Q17146&gt;0,INDEX(Q17146:Q38870,MATCH(TRUE,INDEX(Q17146:Q38870="",,),0)-1),"")</f>
        <v>12</v>
      </c>
      <c r="Q17146">
        <f t="shared" si="462"/>
        <v>5</v>
      </c>
      <c r="R17146">
        <f t="shared" si="463"/>
        <v>0</v>
      </c>
    </row>
    <row r="17147" spans="1:18" x14ac:dyDescent="0.3">
      <c r="A17147" t="s">
        <v>1111</v>
      </c>
      <c r="B17147" s="1">
        <v>38468</v>
      </c>
      <c r="C17147" t="s">
        <v>1112</v>
      </c>
      <c r="D17147" t="s">
        <v>1203</v>
      </c>
      <c r="E17147" t="s">
        <v>1204</v>
      </c>
      <c r="G17147" s="6" t="s">
        <v>29</v>
      </c>
      <c r="H17147" t="s">
        <v>64</v>
      </c>
      <c r="I17147" t="s">
        <v>21</v>
      </c>
      <c r="J17147" t="s">
        <v>22</v>
      </c>
      <c r="K17147">
        <v>1.2</v>
      </c>
      <c r="L17147">
        <v>102</v>
      </c>
      <c r="M17147" t="s">
        <v>1115</v>
      </c>
      <c r="N17147">
        <v>102</v>
      </c>
      <c r="P17147" cm="1">
        <f t="array" ref="P17147">IF(Q17147&gt;0,INDEX(Q17147:Q38871,MATCH(TRUE,INDEX(Q17147:Q38871="",,),0)-1),"")</f>
        <v>12</v>
      </c>
      <c r="Q17147">
        <f t="shared" si="462"/>
        <v>5</v>
      </c>
      <c r="R17147">
        <f t="shared" si="463"/>
        <v>0</v>
      </c>
    </row>
    <row r="17148" spans="1:18" x14ac:dyDescent="0.3">
      <c r="A17148" t="s">
        <v>1111</v>
      </c>
      <c r="B17148" s="1">
        <v>38468</v>
      </c>
      <c r="C17148" t="s">
        <v>1112</v>
      </c>
      <c r="D17148" t="s">
        <v>1203</v>
      </c>
      <c r="E17148" t="s">
        <v>1204</v>
      </c>
      <c r="G17148" s="6" t="s">
        <v>29</v>
      </c>
      <c r="H17148" t="s">
        <v>107</v>
      </c>
      <c r="I17148" t="s">
        <v>26</v>
      </c>
      <c r="J17148" t="s">
        <v>27</v>
      </c>
      <c r="K17148">
        <v>14</v>
      </c>
      <c r="L17148">
        <v>13.6</v>
      </c>
      <c r="M17148" t="s">
        <v>1115</v>
      </c>
      <c r="N17148">
        <v>13.6</v>
      </c>
      <c r="P17148" cm="1">
        <f t="array" ref="P17148">IF(Q17148&gt;0,INDEX(Q17148:Q38872,MATCH(TRUE,INDEX(Q17148:Q38872="",,),0)-1),"")</f>
        <v>12</v>
      </c>
      <c r="Q17148">
        <f t="shared" si="462"/>
        <v>5</v>
      </c>
      <c r="R17148">
        <f t="shared" si="463"/>
        <v>0</v>
      </c>
    </row>
    <row r="17149" spans="1:18" x14ac:dyDescent="0.3">
      <c r="A17149" t="s">
        <v>1111</v>
      </c>
      <c r="B17149" s="1">
        <v>38468</v>
      </c>
      <c r="C17149" t="s">
        <v>1112</v>
      </c>
      <c r="D17149" t="s">
        <v>1203</v>
      </c>
      <c r="E17149" t="s">
        <v>1204</v>
      </c>
      <c r="G17149" s="6" t="s">
        <v>29</v>
      </c>
      <c r="H17149" t="s">
        <v>63</v>
      </c>
      <c r="I17149" t="s">
        <v>26</v>
      </c>
      <c r="J17149" t="s">
        <v>27</v>
      </c>
      <c r="K17149">
        <v>25</v>
      </c>
      <c r="L17149">
        <v>16.3</v>
      </c>
      <c r="M17149" t="s">
        <v>1115</v>
      </c>
      <c r="N17149">
        <v>16.3</v>
      </c>
      <c r="P17149" cm="1">
        <f t="array" ref="P17149">IF(Q17149&gt;0,INDEX(Q17149:Q38873,MATCH(TRUE,INDEX(Q17149:Q38873="",,),0)-1),"")</f>
        <v>12</v>
      </c>
      <c r="Q17149">
        <f t="shared" si="462"/>
        <v>5</v>
      </c>
      <c r="R17149">
        <f t="shared" si="463"/>
        <v>0</v>
      </c>
    </row>
    <row r="17150" spans="1:18" x14ac:dyDescent="0.3">
      <c r="A17150" t="s">
        <v>1111</v>
      </c>
      <c r="B17150" s="1">
        <v>38468</v>
      </c>
      <c r="C17150" t="s">
        <v>1112</v>
      </c>
      <c r="D17150" t="s">
        <v>1203</v>
      </c>
      <c r="E17150" t="s">
        <v>1204</v>
      </c>
      <c r="G17150" t="s">
        <v>19</v>
      </c>
      <c r="H17150" t="s">
        <v>99</v>
      </c>
      <c r="I17150" t="s">
        <v>26</v>
      </c>
      <c r="J17150" t="s">
        <v>27</v>
      </c>
      <c r="K17150">
        <v>54</v>
      </c>
      <c r="L17150">
        <v>10.35</v>
      </c>
      <c r="M17150" t="s">
        <v>1192</v>
      </c>
      <c r="N17150">
        <v>20.7</v>
      </c>
      <c r="P17150" cm="1">
        <f t="array" ref="P17150">IF(Q17150&gt;0,INDEX(Q17150:Q38874,MATCH(TRUE,INDEX(Q17150:Q38874="",,),0)-1),"")</f>
        <v>12</v>
      </c>
      <c r="Q17150">
        <f t="shared" si="462"/>
        <v>6</v>
      </c>
      <c r="R17150">
        <f t="shared" si="463"/>
        <v>0</v>
      </c>
    </row>
    <row r="17151" spans="1:18" x14ac:dyDescent="0.3">
      <c r="A17151" t="s">
        <v>1111</v>
      </c>
      <c r="B17151" s="1">
        <v>38468</v>
      </c>
      <c r="C17151" t="s">
        <v>1112</v>
      </c>
      <c r="D17151" t="s">
        <v>1203</v>
      </c>
      <c r="E17151" t="s">
        <v>1204</v>
      </c>
      <c r="G17151" t="s">
        <v>19</v>
      </c>
      <c r="H17151" t="s">
        <v>70</v>
      </c>
      <c r="I17151" t="s">
        <v>26</v>
      </c>
      <c r="J17151" t="s">
        <v>27</v>
      </c>
      <c r="K17151">
        <v>45</v>
      </c>
      <c r="L17151">
        <v>15</v>
      </c>
      <c r="M17151" t="s">
        <v>1192</v>
      </c>
      <c r="N17151">
        <v>35</v>
      </c>
      <c r="P17151" cm="1">
        <f t="array" ref="P17151">IF(Q17151&gt;0,INDEX(Q17151:Q38875,MATCH(TRUE,INDEX(Q17151:Q38875="",,),0)-1),"")</f>
        <v>12</v>
      </c>
      <c r="Q17151">
        <f t="shared" si="462"/>
        <v>6</v>
      </c>
      <c r="R17151">
        <f t="shared" si="463"/>
        <v>0</v>
      </c>
    </row>
    <row r="17152" spans="1:18" x14ac:dyDescent="0.3">
      <c r="A17152" t="s">
        <v>1111</v>
      </c>
      <c r="B17152" s="1">
        <v>38468</v>
      </c>
      <c r="C17152" t="s">
        <v>1112</v>
      </c>
      <c r="D17152" t="s">
        <v>1203</v>
      </c>
      <c r="E17152" t="s">
        <v>1204</v>
      </c>
      <c r="G17152" t="s">
        <v>19</v>
      </c>
      <c r="H17152" t="s">
        <v>64</v>
      </c>
      <c r="I17152" t="s">
        <v>26</v>
      </c>
      <c r="J17152" t="s">
        <v>27</v>
      </c>
      <c r="K17152">
        <v>221</v>
      </c>
      <c r="L17152">
        <v>13.45</v>
      </c>
      <c r="M17152" t="s">
        <v>1192</v>
      </c>
      <c r="N17152">
        <v>26.9</v>
      </c>
      <c r="P17152" cm="1">
        <f t="array" ref="P17152">IF(Q17152&gt;0,INDEX(Q17152:Q38876,MATCH(TRUE,INDEX(Q17152:Q38876="",,),0)-1),"")</f>
        <v>12</v>
      </c>
      <c r="Q17152">
        <f t="shared" si="462"/>
        <v>6</v>
      </c>
      <c r="R17152">
        <f t="shared" si="463"/>
        <v>0</v>
      </c>
    </row>
    <row r="17153" spans="1:18" x14ac:dyDescent="0.3">
      <c r="A17153" t="s">
        <v>1111</v>
      </c>
      <c r="B17153" s="1">
        <v>38468</v>
      </c>
      <c r="C17153" t="s">
        <v>1112</v>
      </c>
      <c r="D17153" t="s">
        <v>1203</v>
      </c>
      <c r="E17153" t="s">
        <v>1204</v>
      </c>
      <c r="G17153" s="6" t="s">
        <v>29</v>
      </c>
      <c r="H17153" t="s">
        <v>64</v>
      </c>
      <c r="I17153" t="s">
        <v>21</v>
      </c>
      <c r="J17153" t="s">
        <v>22</v>
      </c>
      <c r="K17153">
        <v>1.2</v>
      </c>
      <c r="L17153">
        <v>102</v>
      </c>
      <c r="M17153" t="s">
        <v>1192</v>
      </c>
      <c r="N17153">
        <v>102</v>
      </c>
      <c r="P17153" cm="1">
        <f t="array" ref="P17153">IF(Q17153&gt;0,INDEX(Q17153:Q38877,MATCH(TRUE,INDEX(Q17153:Q38877="",,),0)-1),"")</f>
        <v>12</v>
      </c>
      <c r="Q17153">
        <f t="shared" si="462"/>
        <v>6</v>
      </c>
      <c r="R17153">
        <f t="shared" si="463"/>
        <v>0</v>
      </c>
    </row>
    <row r="17154" spans="1:18" x14ac:dyDescent="0.3">
      <c r="A17154" t="s">
        <v>1111</v>
      </c>
      <c r="B17154" s="1">
        <v>38468</v>
      </c>
      <c r="C17154" t="s">
        <v>1112</v>
      </c>
      <c r="D17154" t="s">
        <v>1203</v>
      </c>
      <c r="E17154" t="s">
        <v>1204</v>
      </c>
      <c r="G17154" s="6" t="s">
        <v>29</v>
      </c>
      <c r="H17154" t="s">
        <v>107</v>
      </c>
      <c r="I17154" t="s">
        <v>26</v>
      </c>
      <c r="J17154" t="s">
        <v>27</v>
      </c>
      <c r="K17154">
        <v>14</v>
      </c>
      <c r="L17154">
        <v>13.6</v>
      </c>
      <c r="M17154" t="s">
        <v>1192</v>
      </c>
      <c r="N17154">
        <v>13.6</v>
      </c>
      <c r="P17154" cm="1">
        <f t="array" ref="P17154">IF(Q17154&gt;0,INDEX(Q17154:Q38878,MATCH(TRUE,INDEX(Q17154:Q38878="",,),0)-1),"")</f>
        <v>12</v>
      </c>
      <c r="Q17154">
        <f t="shared" si="462"/>
        <v>6</v>
      </c>
      <c r="R17154">
        <f t="shared" si="463"/>
        <v>0</v>
      </c>
    </row>
    <row r="17155" spans="1:18" x14ac:dyDescent="0.3">
      <c r="A17155" t="s">
        <v>1111</v>
      </c>
      <c r="B17155" s="1">
        <v>38468</v>
      </c>
      <c r="C17155" t="s">
        <v>1112</v>
      </c>
      <c r="D17155" t="s">
        <v>1203</v>
      </c>
      <c r="E17155" t="s">
        <v>1204</v>
      </c>
      <c r="G17155" s="6" t="s">
        <v>29</v>
      </c>
      <c r="H17155" t="s">
        <v>63</v>
      </c>
      <c r="I17155" t="s">
        <v>26</v>
      </c>
      <c r="J17155" t="s">
        <v>27</v>
      </c>
      <c r="K17155">
        <v>25</v>
      </c>
      <c r="L17155">
        <v>16.3</v>
      </c>
      <c r="M17155" t="s">
        <v>1192</v>
      </c>
      <c r="N17155">
        <v>16.3</v>
      </c>
      <c r="P17155" cm="1">
        <f t="array" ref="P17155">IF(Q17155&gt;0,INDEX(Q17155:Q38879,MATCH(TRUE,INDEX(Q17155:Q38879="",,),0)-1),"")</f>
        <v>12</v>
      </c>
      <c r="Q17155">
        <f t="shared" si="462"/>
        <v>6</v>
      </c>
      <c r="R17155">
        <f t="shared" si="463"/>
        <v>0</v>
      </c>
    </row>
    <row r="17156" spans="1:18" x14ac:dyDescent="0.3">
      <c r="A17156" t="s">
        <v>1111</v>
      </c>
      <c r="B17156" s="1">
        <v>38468</v>
      </c>
      <c r="C17156" t="s">
        <v>1112</v>
      </c>
      <c r="D17156" t="s">
        <v>1203</v>
      </c>
      <c r="E17156" t="s">
        <v>1204</v>
      </c>
      <c r="G17156" t="s">
        <v>19</v>
      </c>
      <c r="H17156" t="s">
        <v>99</v>
      </c>
      <c r="I17156" t="s">
        <v>26</v>
      </c>
      <c r="J17156" t="s">
        <v>27</v>
      </c>
      <c r="K17156">
        <v>54</v>
      </c>
      <c r="L17156">
        <v>10.35</v>
      </c>
      <c r="M17156" t="s">
        <v>1122</v>
      </c>
      <c r="N17156">
        <v>25</v>
      </c>
      <c r="P17156" cm="1">
        <f t="array" ref="P17156">IF(Q17156&gt;0,INDEX(Q17156:Q38880,MATCH(TRUE,INDEX(Q17156:Q38880="",,),0)-1),"")</f>
        <v>12</v>
      </c>
      <c r="Q17156">
        <f t="shared" si="462"/>
        <v>7</v>
      </c>
      <c r="R17156">
        <f t="shared" si="463"/>
        <v>0</v>
      </c>
    </row>
    <row r="17157" spans="1:18" x14ac:dyDescent="0.3">
      <c r="A17157" t="s">
        <v>1111</v>
      </c>
      <c r="B17157" s="1">
        <v>38468</v>
      </c>
      <c r="C17157" t="s">
        <v>1112</v>
      </c>
      <c r="D17157" t="s">
        <v>1203</v>
      </c>
      <c r="E17157" t="s">
        <v>1204</v>
      </c>
      <c r="G17157" t="s">
        <v>19</v>
      </c>
      <c r="H17157" t="s">
        <v>70</v>
      </c>
      <c r="I17157" t="s">
        <v>26</v>
      </c>
      <c r="J17157" t="s">
        <v>27</v>
      </c>
      <c r="K17157">
        <v>45</v>
      </c>
      <c r="L17157">
        <v>15</v>
      </c>
      <c r="M17157" t="s">
        <v>1122</v>
      </c>
      <c r="N17157">
        <v>30</v>
      </c>
      <c r="P17157" cm="1">
        <f t="array" ref="P17157">IF(Q17157&gt;0,INDEX(Q17157:Q38881,MATCH(TRUE,INDEX(Q17157:Q38881="",,),0)-1),"")</f>
        <v>12</v>
      </c>
      <c r="Q17157">
        <f t="shared" si="462"/>
        <v>7</v>
      </c>
      <c r="R17157">
        <f t="shared" si="463"/>
        <v>0</v>
      </c>
    </row>
    <row r="17158" spans="1:18" x14ac:dyDescent="0.3">
      <c r="A17158" t="s">
        <v>1111</v>
      </c>
      <c r="B17158" s="1">
        <v>38468</v>
      </c>
      <c r="C17158" t="s">
        <v>1112</v>
      </c>
      <c r="D17158" t="s">
        <v>1203</v>
      </c>
      <c r="E17158" t="s">
        <v>1204</v>
      </c>
      <c r="G17158" t="s">
        <v>19</v>
      </c>
      <c r="H17158" t="s">
        <v>64</v>
      </c>
      <c r="I17158" t="s">
        <v>26</v>
      </c>
      <c r="J17158" t="s">
        <v>27</v>
      </c>
      <c r="K17158">
        <v>221</v>
      </c>
      <c r="L17158">
        <v>13.45</v>
      </c>
      <c r="M17158" t="s">
        <v>1122</v>
      </c>
      <c r="N17158">
        <v>25</v>
      </c>
      <c r="P17158" cm="1">
        <f t="array" ref="P17158">IF(Q17158&gt;0,INDEX(Q17158:Q38882,MATCH(TRUE,INDEX(Q17158:Q38882="",,),0)-1),"")</f>
        <v>12</v>
      </c>
      <c r="Q17158">
        <f t="shared" si="462"/>
        <v>7</v>
      </c>
      <c r="R17158">
        <f t="shared" si="463"/>
        <v>0</v>
      </c>
    </row>
    <row r="17159" spans="1:18" x14ac:dyDescent="0.3">
      <c r="A17159" t="s">
        <v>1111</v>
      </c>
      <c r="B17159" s="1">
        <v>38468</v>
      </c>
      <c r="C17159" t="s">
        <v>1112</v>
      </c>
      <c r="D17159" t="s">
        <v>1203</v>
      </c>
      <c r="E17159" t="s">
        <v>1204</v>
      </c>
      <c r="G17159" s="6" t="s">
        <v>29</v>
      </c>
      <c r="H17159" t="s">
        <v>64</v>
      </c>
      <c r="I17159" t="s">
        <v>21</v>
      </c>
      <c r="J17159" t="s">
        <v>22</v>
      </c>
      <c r="K17159">
        <v>1.2</v>
      </c>
      <c r="L17159">
        <v>102</v>
      </c>
      <c r="M17159" t="s">
        <v>1122</v>
      </c>
      <c r="N17159">
        <v>102</v>
      </c>
      <c r="P17159" cm="1">
        <f t="array" ref="P17159">IF(Q17159&gt;0,INDEX(Q17159:Q38883,MATCH(TRUE,INDEX(Q17159:Q38883="",,),0)-1),"")</f>
        <v>12</v>
      </c>
      <c r="Q17159">
        <f t="shared" si="462"/>
        <v>7</v>
      </c>
      <c r="R17159">
        <f t="shared" si="463"/>
        <v>0</v>
      </c>
    </row>
    <row r="17160" spans="1:18" x14ac:dyDescent="0.3">
      <c r="A17160" t="s">
        <v>1111</v>
      </c>
      <c r="B17160" s="1">
        <v>38468</v>
      </c>
      <c r="C17160" t="s">
        <v>1112</v>
      </c>
      <c r="D17160" t="s">
        <v>1203</v>
      </c>
      <c r="E17160" t="s">
        <v>1204</v>
      </c>
      <c r="G17160" s="6" t="s">
        <v>29</v>
      </c>
      <c r="H17160" t="s">
        <v>107</v>
      </c>
      <c r="I17160" t="s">
        <v>26</v>
      </c>
      <c r="J17160" t="s">
        <v>27</v>
      </c>
      <c r="K17160">
        <v>14</v>
      </c>
      <c r="L17160">
        <v>13.6</v>
      </c>
      <c r="M17160" t="s">
        <v>1122</v>
      </c>
      <c r="N17160">
        <v>13.6</v>
      </c>
      <c r="P17160" cm="1">
        <f t="array" ref="P17160">IF(Q17160&gt;0,INDEX(Q17160:Q38884,MATCH(TRUE,INDEX(Q17160:Q38884="",,),0)-1),"")</f>
        <v>12</v>
      </c>
      <c r="Q17160">
        <f t="shared" si="462"/>
        <v>7</v>
      </c>
      <c r="R17160">
        <f t="shared" si="463"/>
        <v>0</v>
      </c>
    </row>
    <row r="17161" spans="1:18" x14ac:dyDescent="0.3">
      <c r="A17161" t="s">
        <v>1111</v>
      </c>
      <c r="B17161" s="1">
        <v>38468</v>
      </c>
      <c r="C17161" t="s">
        <v>1112</v>
      </c>
      <c r="D17161" t="s">
        <v>1203</v>
      </c>
      <c r="E17161" t="s">
        <v>1204</v>
      </c>
      <c r="G17161" s="6" t="s">
        <v>29</v>
      </c>
      <c r="H17161" t="s">
        <v>63</v>
      </c>
      <c r="I17161" t="s">
        <v>26</v>
      </c>
      <c r="J17161" t="s">
        <v>27</v>
      </c>
      <c r="K17161">
        <v>25</v>
      </c>
      <c r="L17161">
        <v>16.3</v>
      </c>
      <c r="M17161" t="s">
        <v>1122</v>
      </c>
      <c r="N17161">
        <v>16.3</v>
      </c>
      <c r="P17161" cm="1">
        <f t="array" ref="P17161">IF(Q17161&gt;0,INDEX(Q17161:Q38885,MATCH(TRUE,INDEX(Q17161:Q38885="",,),0)-1),"")</f>
        <v>12</v>
      </c>
      <c r="Q17161">
        <f t="shared" si="462"/>
        <v>7</v>
      </c>
      <c r="R17161">
        <f t="shared" si="463"/>
        <v>0</v>
      </c>
    </row>
    <row r="17162" spans="1:18" x14ac:dyDescent="0.3">
      <c r="A17162" t="s">
        <v>1111</v>
      </c>
      <c r="B17162" s="1">
        <v>38468</v>
      </c>
      <c r="C17162" t="s">
        <v>1112</v>
      </c>
      <c r="D17162" t="s">
        <v>1203</v>
      </c>
      <c r="E17162" t="s">
        <v>1204</v>
      </c>
      <c r="G17162" t="s">
        <v>19</v>
      </c>
      <c r="H17162" t="s">
        <v>99</v>
      </c>
      <c r="I17162" t="s">
        <v>26</v>
      </c>
      <c r="J17162" t="s">
        <v>27</v>
      </c>
      <c r="K17162">
        <v>54</v>
      </c>
      <c r="L17162">
        <v>10.35</v>
      </c>
      <c r="M17162" t="s">
        <v>1140</v>
      </c>
      <c r="N17162">
        <v>20</v>
      </c>
      <c r="P17162" cm="1">
        <f t="array" ref="P17162">IF(Q17162&gt;0,INDEX(Q17162:Q38886,MATCH(TRUE,INDEX(Q17162:Q38886="",,),0)-1),"")</f>
        <v>12</v>
      </c>
      <c r="Q17162">
        <f t="shared" si="462"/>
        <v>8</v>
      </c>
      <c r="R17162">
        <f t="shared" si="463"/>
        <v>0</v>
      </c>
    </row>
    <row r="17163" spans="1:18" x14ac:dyDescent="0.3">
      <c r="A17163" t="s">
        <v>1111</v>
      </c>
      <c r="B17163" s="1">
        <v>38468</v>
      </c>
      <c r="C17163" t="s">
        <v>1112</v>
      </c>
      <c r="D17163" t="s">
        <v>1203</v>
      </c>
      <c r="E17163" t="s">
        <v>1204</v>
      </c>
      <c r="G17163" t="s">
        <v>19</v>
      </c>
      <c r="H17163" t="s">
        <v>70</v>
      </c>
      <c r="I17163" t="s">
        <v>26</v>
      </c>
      <c r="J17163" t="s">
        <v>27</v>
      </c>
      <c r="K17163">
        <v>45</v>
      </c>
      <c r="L17163">
        <v>15</v>
      </c>
      <c r="M17163" t="s">
        <v>1140</v>
      </c>
      <c r="N17163">
        <v>25</v>
      </c>
      <c r="P17163" cm="1">
        <f t="array" ref="P17163">IF(Q17163&gt;0,INDEX(Q17163:Q38887,MATCH(TRUE,INDEX(Q17163:Q38887="",,),0)-1),"")</f>
        <v>12</v>
      </c>
      <c r="Q17163">
        <f t="shared" si="462"/>
        <v>8</v>
      </c>
      <c r="R17163">
        <f t="shared" si="463"/>
        <v>0</v>
      </c>
    </row>
    <row r="17164" spans="1:18" x14ac:dyDescent="0.3">
      <c r="A17164" t="s">
        <v>1111</v>
      </c>
      <c r="B17164" s="1">
        <v>38468</v>
      </c>
      <c r="C17164" t="s">
        <v>1112</v>
      </c>
      <c r="D17164" t="s">
        <v>1203</v>
      </c>
      <c r="E17164" t="s">
        <v>1204</v>
      </c>
      <c r="G17164" t="s">
        <v>19</v>
      </c>
      <c r="H17164" t="s">
        <v>64</v>
      </c>
      <c r="I17164" t="s">
        <v>26</v>
      </c>
      <c r="J17164" t="s">
        <v>27</v>
      </c>
      <c r="K17164">
        <v>221</v>
      </c>
      <c r="L17164">
        <v>13.45</v>
      </c>
      <c r="M17164" t="s">
        <v>1140</v>
      </c>
      <c r="N17164">
        <v>25</v>
      </c>
      <c r="P17164" cm="1">
        <f t="array" ref="P17164">IF(Q17164&gt;0,INDEX(Q17164:Q38888,MATCH(TRUE,INDEX(Q17164:Q38888="",,),0)-1),"")</f>
        <v>12</v>
      </c>
      <c r="Q17164">
        <f t="shared" si="462"/>
        <v>8</v>
      </c>
      <c r="R17164">
        <f t="shared" si="463"/>
        <v>0</v>
      </c>
    </row>
    <row r="17165" spans="1:18" x14ac:dyDescent="0.3">
      <c r="A17165" t="s">
        <v>1111</v>
      </c>
      <c r="B17165" s="1">
        <v>38468</v>
      </c>
      <c r="C17165" t="s">
        <v>1112</v>
      </c>
      <c r="D17165" t="s">
        <v>1203</v>
      </c>
      <c r="E17165" t="s">
        <v>1204</v>
      </c>
      <c r="G17165" s="6" t="s">
        <v>29</v>
      </c>
      <c r="H17165" t="s">
        <v>64</v>
      </c>
      <c r="I17165" t="s">
        <v>21</v>
      </c>
      <c r="J17165" t="s">
        <v>22</v>
      </c>
      <c r="K17165">
        <v>1.2</v>
      </c>
      <c r="L17165">
        <v>102</v>
      </c>
      <c r="M17165" t="s">
        <v>1140</v>
      </c>
      <c r="N17165">
        <v>102</v>
      </c>
      <c r="P17165" cm="1">
        <f t="array" ref="P17165">IF(Q17165&gt;0,INDEX(Q17165:Q38889,MATCH(TRUE,INDEX(Q17165:Q38889="",,),0)-1),"")</f>
        <v>12</v>
      </c>
      <c r="Q17165">
        <f t="shared" si="462"/>
        <v>8</v>
      </c>
      <c r="R17165">
        <f t="shared" si="463"/>
        <v>0</v>
      </c>
    </row>
    <row r="17166" spans="1:18" x14ac:dyDescent="0.3">
      <c r="A17166" t="s">
        <v>1111</v>
      </c>
      <c r="B17166" s="1">
        <v>38468</v>
      </c>
      <c r="C17166" t="s">
        <v>1112</v>
      </c>
      <c r="D17166" t="s">
        <v>1203</v>
      </c>
      <c r="E17166" t="s">
        <v>1204</v>
      </c>
      <c r="G17166" s="6" t="s">
        <v>29</v>
      </c>
      <c r="H17166" t="s">
        <v>107</v>
      </c>
      <c r="I17166" t="s">
        <v>26</v>
      </c>
      <c r="J17166" t="s">
        <v>27</v>
      </c>
      <c r="K17166">
        <v>14</v>
      </c>
      <c r="L17166">
        <v>13.6</v>
      </c>
      <c r="M17166" t="s">
        <v>1140</v>
      </c>
      <c r="N17166">
        <v>13.6</v>
      </c>
      <c r="P17166" cm="1">
        <f t="array" ref="P17166">IF(Q17166&gt;0,INDEX(Q17166:Q38890,MATCH(TRUE,INDEX(Q17166:Q38890="",,),0)-1),"")</f>
        <v>12</v>
      </c>
      <c r="Q17166">
        <f t="shared" si="462"/>
        <v>8</v>
      </c>
      <c r="R17166">
        <f t="shared" si="463"/>
        <v>0</v>
      </c>
    </row>
    <row r="17167" spans="1:18" x14ac:dyDescent="0.3">
      <c r="A17167" t="s">
        <v>1111</v>
      </c>
      <c r="B17167" s="1">
        <v>38468</v>
      </c>
      <c r="C17167" t="s">
        <v>1112</v>
      </c>
      <c r="D17167" t="s">
        <v>1203</v>
      </c>
      <c r="E17167" t="s">
        <v>1204</v>
      </c>
      <c r="G17167" s="6" t="s">
        <v>29</v>
      </c>
      <c r="H17167" t="s">
        <v>63</v>
      </c>
      <c r="I17167" t="s">
        <v>26</v>
      </c>
      <c r="J17167" t="s">
        <v>27</v>
      </c>
      <c r="K17167">
        <v>25</v>
      </c>
      <c r="L17167">
        <v>16.3</v>
      </c>
      <c r="M17167" t="s">
        <v>1140</v>
      </c>
      <c r="N17167">
        <v>16.3</v>
      </c>
      <c r="P17167" cm="1">
        <f t="array" ref="P17167">IF(Q17167&gt;0,INDEX(Q17167:Q38891,MATCH(TRUE,INDEX(Q17167:Q38891="",,),0)-1),"")</f>
        <v>12</v>
      </c>
      <c r="Q17167">
        <f t="shared" si="462"/>
        <v>8</v>
      </c>
      <c r="R17167">
        <f t="shared" si="463"/>
        <v>0</v>
      </c>
    </row>
    <row r="17168" spans="1:18" x14ac:dyDescent="0.3">
      <c r="A17168" t="s">
        <v>1111</v>
      </c>
      <c r="B17168" s="1">
        <v>38468</v>
      </c>
      <c r="C17168" t="s">
        <v>1112</v>
      </c>
      <c r="D17168" t="s">
        <v>1203</v>
      </c>
      <c r="E17168" t="s">
        <v>1204</v>
      </c>
      <c r="G17168" t="s">
        <v>19</v>
      </c>
      <c r="H17168" t="s">
        <v>99</v>
      </c>
      <c r="I17168" t="s">
        <v>26</v>
      </c>
      <c r="J17168" t="s">
        <v>27</v>
      </c>
      <c r="K17168">
        <v>54</v>
      </c>
      <c r="L17168">
        <v>10.35</v>
      </c>
      <c r="M17168" t="s">
        <v>1191</v>
      </c>
      <c r="N17168">
        <v>15</v>
      </c>
      <c r="P17168" cm="1">
        <f t="array" ref="P17168">IF(Q17168&gt;0,INDEX(Q17168:Q38892,MATCH(TRUE,INDEX(Q17168:Q38892="",,),0)-1),"")</f>
        <v>12</v>
      </c>
      <c r="Q17168">
        <f t="shared" si="462"/>
        <v>9</v>
      </c>
      <c r="R17168">
        <f t="shared" si="463"/>
        <v>0</v>
      </c>
    </row>
    <row r="17169" spans="1:18" x14ac:dyDescent="0.3">
      <c r="A17169" t="s">
        <v>1111</v>
      </c>
      <c r="B17169" s="1">
        <v>38468</v>
      </c>
      <c r="C17169" t="s">
        <v>1112</v>
      </c>
      <c r="D17169" t="s">
        <v>1203</v>
      </c>
      <c r="E17169" t="s">
        <v>1204</v>
      </c>
      <c r="G17169" t="s">
        <v>19</v>
      </c>
      <c r="H17169" t="s">
        <v>70</v>
      </c>
      <c r="I17169" t="s">
        <v>26</v>
      </c>
      <c r="J17169" t="s">
        <v>27</v>
      </c>
      <c r="K17169">
        <v>45</v>
      </c>
      <c r="L17169">
        <v>15</v>
      </c>
      <c r="M17169" t="s">
        <v>1191</v>
      </c>
      <c r="N17169">
        <v>25</v>
      </c>
      <c r="P17169" cm="1">
        <f t="array" ref="P17169">IF(Q17169&gt;0,INDEX(Q17169:Q38893,MATCH(TRUE,INDEX(Q17169:Q38893="",,),0)-1),"")</f>
        <v>12</v>
      </c>
      <c r="Q17169">
        <f t="shared" si="462"/>
        <v>9</v>
      </c>
      <c r="R17169">
        <f t="shared" si="463"/>
        <v>0</v>
      </c>
    </row>
    <row r="17170" spans="1:18" x14ac:dyDescent="0.3">
      <c r="A17170" t="s">
        <v>1111</v>
      </c>
      <c r="B17170" s="1">
        <v>38468</v>
      </c>
      <c r="C17170" t="s">
        <v>1112</v>
      </c>
      <c r="D17170" t="s">
        <v>1203</v>
      </c>
      <c r="E17170" t="s">
        <v>1204</v>
      </c>
      <c r="G17170" t="s">
        <v>19</v>
      </c>
      <c r="H17170" t="s">
        <v>64</v>
      </c>
      <c r="I17170" t="s">
        <v>26</v>
      </c>
      <c r="J17170" t="s">
        <v>27</v>
      </c>
      <c r="K17170">
        <v>221</v>
      </c>
      <c r="L17170">
        <v>13.45</v>
      </c>
      <c r="M17170" t="s">
        <v>1191</v>
      </c>
      <c r="N17170">
        <v>25</v>
      </c>
      <c r="P17170" cm="1">
        <f t="array" ref="P17170">IF(Q17170&gt;0,INDEX(Q17170:Q38894,MATCH(TRUE,INDEX(Q17170:Q38894="",,),0)-1),"")</f>
        <v>12</v>
      </c>
      <c r="Q17170">
        <f t="shared" si="462"/>
        <v>9</v>
      </c>
      <c r="R17170">
        <f t="shared" si="463"/>
        <v>0</v>
      </c>
    </row>
    <row r="17171" spans="1:18" x14ac:dyDescent="0.3">
      <c r="A17171" t="s">
        <v>1111</v>
      </c>
      <c r="B17171" s="1">
        <v>38468</v>
      </c>
      <c r="C17171" t="s">
        <v>1112</v>
      </c>
      <c r="D17171" t="s">
        <v>1203</v>
      </c>
      <c r="E17171" t="s">
        <v>1204</v>
      </c>
      <c r="G17171" s="6" t="s">
        <v>29</v>
      </c>
      <c r="H17171" t="s">
        <v>64</v>
      </c>
      <c r="I17171" t="s">
        <v>21</v>
      </c>
      <c r="J17171" t="s">
        <v>22</v>
      </c>
      <c r="K17171">
        <v>1.2</v>
      </c>
      <c r="L17171">
        <v>102</v>
      </c>
      <c r="M17171" t="s">
        <v>1191</v>
      </c>
      <c r="N17171">
        <v>102</v>
      </c>
      <c r="P17171" cm="1">
        <f t="array" ref="P17171">IF(Q17171&gt;0,INDEX(Q17171:Q38895,MATCH(TRUE,INDEX(Q17171:Q38895="",,),0)-1),"")</f>
        <v>12</v>
      </c>
      <c r="Q17171">
        <f t="shared" si="462"/>
        <v>9</v>
      </c>
      <c r="R17171">
        <f t="shared" si="463"/>
        <v>0</v>
      </c>
    </row>
    <row r="17172" spans="1:18" x14ac:dyDescent="0.3">
      <c r="A17172" t="s">
        <v>1111</v>
      </c>
      <c r="B17172" s="1">
        <v>38468</v>
      </c>
      <c r="C17172" t="s">
        <v>1112</v>
      </c>
      <c r="D17172" t="s">
        <v>1203</v>
      </c>
      <c r="E17172" t="s">
        <v>1204</v>
      </c>
      <c r="G17172" s="6" t="s">
        <v>29</v>
      </c>
      <c r="H17172" t="s">
        <v>107</v>
      </c>
      <c r="I17172" t="s">
        <v>26</v>
      </c>
      <c r="J17172" t="s">
        <v>27</v>
      </c>
      <c r="K17172">
        <v>14</v>
      </c>
      <c r="L17172">
        <v>13.6</v>
      </c>
      <c r="M17172" t="s">
        <v>1191</v>
      </c>
      <c r="N17172">
        <v>13.6</v>
      </c>
      <c r="P17172" cm="1">
        <f t="array" ref="P17172">IF(Q17172&gt;0,INDEX(Q17172:Q38896,MATCH(TRUE,INDEX(Q17172:Q38896="",,),0)-1),"")</f>
        <v>12</v>
      </c>
      <c r="Q17172">
        <f t="shared" si="462"/>
        <v>9</v>
      </c>
      <c r="R17172">
        <f t="shared" si="463"/>
        <v>0</v>
      </c>
    </row>
    <row r="17173" spans="1:18" x14ac:dyDescent="0.3">
      <c r="A17173" t="s">
        <v>1111</v>
      </c>
      <c r="B17173" s="1">
        <v>38468</v>
      </c>
      <c r="C17173" t="s">
        <v>1112</v>
      </c>
      <c r="D17173" t="s">
        <v>1203</v>
      </c>
      <c r="E17173" t="s">
        <v>1204</v>
      </c>
      <c r="G17173" s="6" t="s">
        <v>29</v>
      </c>
      <c r="H17173" t="s">
        <v>63</v>
      </c>
      <c r="I17173" t="s">
        <v>26</v>
      </c>
      <c r="J17173" t="s">
        <v>27</v>
      </c>
      <c r="K17173">
        <v>25</v>
      </c>
      <c r="L17173">
        <v>16.3</v>
      </c>
      <c r="M17173" t="s">
        <v>1191</v>
      </c>
      <c r="N17173">
        <v>16.3</v>
      </c>
      <c r="P17173" cm="1">
        <f t="array" ref="P17173">IF(Q17173&gt;0,INDEX(Q17173:Q38897,MATCH(TRUE,INDEX(Q17173:Q38897="",,),0)-1),"")</f>
        <v>12</v>
      </c>
      <c r="Q17173">
        <f t="shared" si="462"/>
        <v>9</v>
      </c>
      <c r="R17173">
        <f t="shared" si="463"/>
        <v>0</v>
      </c>
    </row>
    <row r="17174" spans="1:18" x14ac:dyDescent="0.3">
      <c r="A17174" t="s">
        <v>1111</v>
      </c>
      <c r="B17174" s="1">
        <v>38468</v>
      </c>
      <c r="C17174" t="s">
        <v>1112</v>
      </c>
      <c r="D17174" t="s">
        <v>1203</v>
      </c>
      <c r="E17174" t="s">
        <v>1204</v>
      </c>
      <c r="G17174" t="s">
        <v>19</v>
      </c>
      <c r="H17174" t="s">
        <v>99</v>
      </c>
      <c r="I17174" t="s">
        <v>26</v>
      </c>
      <c r="J17174" t="s">
        <v>27</v>
      </c>
      <c r="K17174">
        <v>54</v>
      </c>
      <c r="L17174">
        <v>10.35</v>
      </c>
      <c r="M17174" t="s">
        <v>1188</v>
      </c>
      <c r="N17174">
        <v>23</v>
      </c>
      <c r="P17174" cm="1">
        <f t="array" ref="P17174">IF(Q17174&gt;0,INDEX(Q17174:Q38898,MATCH(TRUE,INDEX(Q17174:Q38898="",,),0)-1),"")</f>
        <v>12</v>
      </c>
      <c r="Q17174">
        <f t="shared" si="462"/>
        <v>10</v>
      </c>
      <c r="R17174">
        <f t="shared" si="463"/>
        <v>0</v>
      </c>
    </row>
    <row r="17175" spans="1:18" x14ac:dyDescent="0.3">
      <c r="A17175" t="s">
        <v>1111</v>
      </c>
      <c r="B17175" s="1">
        <v>38468</v>
      </c>
      <c r="C17175" t="s">
        <v>1112</v>
      </c>
      <c r="D17175" t="s">
        <v>1203</v>
      </c>
      <c r="E17175" t="s">
        <v>1204</v>
      </c>
      <c r="G17175" t="s">
        <v>19</v>
      </c>
      <c r="H17175" t="s">
        <v>70</v>
      </c>
      <c r="I17175" t="s">
        <v>26</v>
      </c>
      <c r="J17175" t="s">
        <v>27</v>
      </c>
      <c r="K17175">
        <v>45</v>
      </c>
      <c r="L17175">
        <v>15</v>
      </c>
      <c r="M17175" t="s">
        <v>1188</v>
      </c>
      <c r="N17175">
        <v>23</v>
      </c>
      <c r="P17175" cm="1">
        <f t="array" ref="P17175">IF(Q17175&gt;0,INDEX(Q17175:Q38899,MATCH(TRUE,INDEX(Q17175:Q38899="",,),0)-1),"")</f>
        <v>12</v>
      </c>
      <c r="Q17175">
        <f t="shared" si="462"/>
        <v>10</v>
      </c>
      <c r="R17175">
        <f t="shared" si="463"/>
        <v>0</v>
      </c>
    </row>
    <row r="17176" spans="1:18" x14ac:dyDescent="0.3">
      <c r="A17176" t="s">
        <v>1111</v>
      </c>
      <c r="B17176" s="1">
        <v>38468</v>
      </c>
      <c r="C17176" t="s">
        <v>1112</v>
      </c>
      <c r="D17176" t="s">
        <v>1203</v>
      </c>
      <c r="E17176" t="s">
        <v>1204</v>
      </c>
      <c r="G17176" t="s">
        <v>19</v>
      </c>
      <c r="H17176" t="s">
        <v>64</v>
      </c>
      <c r="I17176" t="s">
        <v>26</v>
      </c>
      <c r="J17176" t="s">
        <v>27</v>
      </c>
      <c r="K17176">
        <v>221</v>
      </c>
      <c r="L17176">
        <v>13.45</v>
      </c>
      <c r="M17176" t="s">
        <v>1188</v>
      </c>
      <c r="N17176">
        <v>22</v>
      </c>
      <c r="P17176" cm="1">
        <f t="array" ref="P17176">IF(Q17176&gt;0,INDEX(Q17176:Q38900,MATCH(TRUE,INDEX(Q17176:Q38900="",,),0)-1),"")</f>
        <v>12</v>
      </c>
      <c r="Q17176">
        <f t="shared" si="462"/>
        <v>10</v>
      </c>
      <c r="R17176">
        <f t="shared" si="463"/>
        <v>0</v>
      </c>
    </row>
    <row r="17177" spans="1:18" x14ac:dyDescent="0.3">
      <c r="A17177" t="s">
        <v>1111</v>
      </c>
      <c r="B17177" s="1">
        <v>38468</v>
      </c>
      <c r="C17177" t="s">
        <v>1112</v>
      </c>
      <c r="D17177" t="s">
        <v>1203</v>
      </c>
      <c r="E17177" t="s">
        <v>1204</v>
      </c>
      <c r="G17177" s="6" t="s">
        <v>29</v>
      </c>
      <c r="H17177" t="s">
        <v>64</v>
      </c>
      <c r="I17177" t="s">
        <v>21</v>
      </c>
      <c r="J17177" t="s">
        <v>22</v>
      </c>
      <c r="K17177">
        <v>1.2</v>
      </c>
      <c r="L17177">
        <v>102</v>
      </c>
      <c r="M17177" t="s">
        <v>1188</v>
      </c>
      <c r="N17177">
        <v>102</v>
      </c>
      <c r="P17177" cm="1">
        <f t="array" ref="P17177">IF(Q17177&gt;0,INDEX(Q17177:Q38901,MATCH(TRUE,INDEX(Q17177:Q38901="",,),0)-1),"")</f>
        <v>12</v>
      </c>
      <c r="Q17177">
        <f t="shared" si="462"/>
        <v>10</v>
      </c>
      <c r="R17177">
        <f t="shared" si="463"/>
        <v>0</v>
      </c>
    </row>
    <row r="17178" spans="1:18" x14ac:dyDescent="0.3">
      <c r="A17178" t="s">
        <v>1111</v>
      </c>
      <c r="B17178" s="1">
        <v>38468</v>
      </c>
      <c r="C17178" t="s">
        <v>1112</v>
      </c>
      <c r="D17178" t="s">
        <v>1203</v>
      </c>
      <c r="E17178" t="s">
        <v>1204</v>
      </c>
      <c r="G17178" s="6" t="s">
        <v>29</v>
      </c>
      <c r="H17178" t="s">
        <v>107</v>
      </c>
      <c r="I17178" t="s">
        <v>26</v>
      </c>
      <c r="J17178" t="s">
        <v>27</v>
      </c>
      <c r="K17178">
        <v>14</v>
      </c>
      <c r="L17178">
        <v>13.6</v>
      </c>
      <c r="M17178" t="s">
        <v>1188</v>
      </c>
      <c r="N17178">
        <v>13.6</v>
      </c>
      <c r="P17178" cm="1">
        <f t="array" ref="P17178">IF(Q17178&gt;0,INDEX(Q17178:Q38902,MATCH(TRUE,INDEX(Q17178:Q38902="",,),0)-1),"")</f>
        <v>12</v>
      </c>
      <c r="Q17178">
        <f t="shared" si="462"/>
        <v>10</v>
      </c>
      <c r="R17178">
        <f t="shared" si="463"/>
        <v>0</v>
      </c>
    </row>
    <row r="17179" spans="1:18" x14ac:dyDescent="0.3">
      <c r="A17179" t="s">
        <v>1111</v>
      </c>
      <c r="B17179" s="1">
        <v>38468</v>
      </c>
      <c r="C17179" t="s">
        <v>1112</v>
      </c>
      <c r="D17179" t="s">
        <v>1203</v>
      </c>
      <c r="E17179" t="s">
        <v>1204</v>
      </c>
      <c r="G17179" s="6" t="s">
        <v>29</v>
      </c>
      <c r="H17179" t="s">
        <v>63</v>
      </c>
      <c r="I17179" t="s">
        <v>26</v>
      </c>
      <c r="J17179" t="s">
        <v>27</v>
      </c>
      <c r="K17179">
        <v>25</v>
      </c>
      <c r="L17179">
        <v>16.3</v>
      </c>
      <c r="M17179" t="s">
        <v>1188</v>
      </c>
      <c r="N17179">
        <v>16.3</v>
      </c>
      <c r="P17179" cm="1">
        <f t="array" ref="P17179">IF(Q17179&gt;0,INDEX(Q17179:Q38903,MATCH(TRUE,INDEX(Q17179:Q38903="",,),0)-1),"")</f>
        <v>12</v>
      </c>
      <c r="Q17179">
        <f t="shared" si="462"/>
        <v>10</v>
      </c>
      <c r="R17179">
        <f t="shared" si="463"/>
        <v>0</v>
      </c>
    </row>
    <row r="17180" spans="1:18" x14ac:dyDescent="0.3">
      <c r="A17180" t="s">
        <v>1111</v>
      </c>
      <c r="B17180" s="1">
        <v>38468</v>
      </c>
      <c r="C17180" t="s">
        <v>1112</v>
      </c>
      <c r="D17180" t="s">
        <v>1203</v>
      </c>
      <c r="E17180" t="s">
        <v>1204</v>
      </c>
      <c r="G17180" t="s">
        <v>19</v>
      </c>
      <c r="H17180" t="s">
        <v>99</v>
      </c>
      <c r="I17180" t="s">
        <v>26</v>
      </c>
      <c r="J17180" t="s">
        <v>27</v>
      </c>
      <c r="K17180">
        <v>54</v>
      </c>
      <c r="L17180">
        <v>10.35</v>
      </c>
      <c r="M17180" t="s">
        <v>1149</v>
      </c>
      <c r="N17180">
        <v>10.35</v>
      </c>
      <c r="P17180" cm="1">
        <f t="array" ref="P17180">IF(Q17180&gt;0,INDEX(Q17180:Q38904,MATCH(TRUE,INDEX(Q17180:Q38904="",,),0)-1),"")</f>
        <v>12</v>
      </c>
      <c r="Q17180">
        <f t="shared" si="462"/>
        <v>11</v>
      </c>
      <c r="R17180">
        <f t="shared" si="463"/>
        <v>0</v>
      </c>
    </row>
    <row r="17181" spans="1:18" x14ac:dyDescent="0.3">
      <c r="A17181" t="s">
        <v>1111</v>
      </c>
      <c r="B17181" s="1">
        <v>38468</v>
      </c>
      <c r="C17181" t="s">
        <v>1112</v>
      </c>
      <c r="D17181" t="s">
        <v>1203</v>
      </c>
      <c r="E17181" t="s">
        <v>1204</v>
      </c>
      <c r="G17181" t="s">
        <v>19</v>
      </c>
      <c r="H17181" t="s">
        <v>70</v>
      </c>
      <c r="I17181" t="s">
        <v>26</v>
      </c>
      <c r="J17181" t="s">
        <v>27</v>
      </c>
      <c r="K17181">
        <v>45</v>
      </c>
      <c r="L17181">
        <v>15</v>
      </c>
      <c r="M17181" t="s">
        <v>1149</v>
      </c>
      <c r="N17181">
        <v>15</v>
      </c>
      <c r="P17181" cm="1">
        <f t="array" ref="P17181">IF(Q17181&gt;0,INDEX(Q17181:Q38905,MATCH(TRUE,INDEX(Q17181:Q38905="",,),0)-1),"")</f>
        <v>12</v>
      </c>
      <c r="Q17181">
        <f t="shared" si="462"/>
        <v>11</v>
      </c>
      <c r="R17181">
        <f t="shared" si="463"/>
        <v>0</v>
      </c>
    </row>
    <row r="17182" spans="1:18" x14ac:dyDescent="0.3">
      <c r="A17182" t="s">
        <v>1111</v>
      </c>
      <c r="B17182" s="1">
        <v>38468</v>
      </c>
      <c r="C17182" t="s">
        <v>1112</v>
      </c>
      <c r="D17182" t="s">
        <v>1203</v>
      </c>
      <c r="E17182" t="s">
        <v>1204</v>
      </c>
      <c r="G17182" t="s">
        <v>19</v>
      </c>
      <c r="H17182" t="s">
        <v>64</v>
      </c>
      <c r="I17182" t="s">
        <v>26</v>
      </c>
      <c r="J17182" t="s">
        <v>27</v>
      </c>
      <c r="K17182">
        <v>221</v>
      </c>
      <c r="L17182">
        <v>13.45</v>
      </c>
      <c r="M17182" t="s">
        <v>1149</v>
      </c>
      <c r="N17182">
        <v>24</v>
      </c>
      <c r="P17182" cm="1">
        <f t="array" ref="P17182">IF(Q17182&gt;0,INDEX(Q17182:Q38906,MATCH(TRUE,INDEX(Q17182:Q38906="",,),0)-1),"")</f>
        <v>12</v>
      </c>
      <c r="Q17182">
        <f t="shared" si="462"/>
        <v>11</v>
      </c>
      <c r="R17182">
        <f t="shared" si="463"/>
        <v>0</v>
      </c>
    </row>
    <row r="17183" spans="1:18" x14ac:dyDescent="0.3">
      <c r="A17183" t="s">
        <v>1111</v>
      </c>
      <c r="B17183" s="1">
        <v>38468</v>
      </c>
      <c r="C17183" t="s">
        <v>1112</v>
      </c>
      <c r="D17183" t="s">
        <v>1203</v>
      </c>
      <c r="E17183" t="s">
        <v>1204</v>
      </c>
      <c r="G17183" s="6" t="s">
        <v>29</v>
      </c>
      <c r="H17183" t="s">
        <v>64</v>
      </c>
      <c r="I17183" t="s">
        <v>21</v>
      </c>
      <c r="J17183" t="s">
        <v>22</v>
      </c>
      <c r="K17183">
        <v>1.2</v>
      </c>
      <c r="L17183">
        <v>102</v>
      </c>
      <c r="M17183" t="s">
        <v>1149</v>
      </c>
      <c r="N17183">
        <v>102</v>
      </c>
      <c r="P17183" cm="1">
        <f t="array" ref="P17183">IF(Q17183&gt;0,INDEX(Q17183:Q38907,MATCH(TRUE,INDEX(Q17183:Q38907="",,),0)-1),"")</f>
        <v>12</v>
      </c>
      <c r="Q17183">
        <f t="shared" si="462"/>
        <v>11</v>
      </c>
      <c r="R17183">
        <f t="shared" si="463"/>
        <v>0</v>
      </c>
    </row>
    <row r="17184" spans="1:18" x14ac:dyDescent="0.3">
      <c r="A17184" t="s">
        <v>1111</v>
      </c>
      <c r="B17184" s="1">
        <v>38468</v>
      </c>
      <c r="C17184" t="s">
        <v>1112</v>
      </c>
      <c r="D17184" t="s">
        <v>1203</v>
      </c>
      <c r="E17184" t="s">
        <v>1204</v>
      </c>
      <c r="G17184" s="6" t="s">
        <v>29</v>
      </c>
      <c r="H17184" t="s">
        <v>107</v>
      </c>
      <c r="I17184" t="s">
        <v>26</v>
      </c>
      <c r="J17184" t="s">
        <v>27</v>
      </c>
      <c r="K17184">
        <v>14</v>
      </c>
      <c r="L17184">
        <v>13.6</v>
      </c>
      <c r="M17184" t="s">
        <v>1149</v>
      </c>
      <c r="N17184">
        <v>13.6</v>
      </c>
      <c r="P17184" cm="1">
        <f t="array" ref="P17184">IF(Q17184&gt;0,INDEX(Q17184:Q38908,MATCH(TRUE,INDEX(Q17184:Q38908="",,),0)-1),"")</f>
        <v>12</v>
      </c>
      <c r="Q17184">
        <f t="shared" si="462"/>
        <v>11</v>
      </c>
      <c r="R17184">
        <f t="shared" si="463"/>
        <v>0</v>
      </c>
    </row>
    <row r="17185" spans="1:18" x14ac:dyDescent="0.3">
      <c r="A17185" t="s">
        <v>1111</v>
      </c>
      <c r="B17185" s="1">
        <v>38468</v>
      </c>
      <c r="C17185" t="s">
        <v>1112</v>
      </c>
      <c r="D17185" t="s">
        <v>1203</v>
      </c>
      <c r="E17185" t="s">
        <v>1204</v>
      </c>
      <c r="G17185" s="6" t="s">
        <v>29</v>
      </c>
      <c r="H17185" t="s">
        <v>63</v>
      </c>
      <c r="I17185" t="s">
        <v>26</v>
      </c>
      <c r="J17185" t="s">
        <v>27</v>
      </c>
      <c r="K17185">
        <v>25</v>
      </c>
      <c r="L17185">
        <v>16.3</v>
      </c>
      <c r="M17185" t="s">
        <v>1149</v>
      </c>
      <c r="N17185">
        <v>16.3</v>
      </c>
      <c r="P17185" cm="1">
        <f t="array" ref="P17185">IF(Q17185&gt;0,INDEX(Q17185:Q38909,MATCH(TRUE,INDEX(Q17185:Q38909="",,),0)-1),"")</f>
        <v>12</v>
      </c>
      <c r="Q17185">
        <f t="shared" ref="Q17185:Q17191" si="464">INT((ROW()-17120)/6)+1</f>
        <v>11</v>
      </c>
      <c r="R17185">
        <f t="shared" si="463"/>
        <v>0</v>
      </c>
    </row>
    <row r="17186" spans="1:18" x14ac:dyDescent="0.3">
      <c r="A17186" t="s">
        <v>1111</v>
      </c>
      <c r="B17186" s="1">
        <v>38468</v>
      </c>
      <c r="C17186" t="s">
        <v>1112</v>
      </c>
      <c r="D17186" t="s">
        <v>1203</v>
      </c>
      <c r="E17186" t="s">
        <v>1204</v>
      </c>
      <c r="G17186" t="s">
        <v>19</v>
      </c>
      <c r="H17186" t="s">
        <v>99</v>
      </c>
      <c r="I17186" t="s">
        <v>26</v>
      </c>
      <c r="J17186" t="s">
        <v>27</v>
      </c>
      <c r="K17186">
        <v>54</v>
      </c>
      <c r="L17186">
        <v>10.35</v>
      </c>
      <c r="M17186" t="s">
        <v>1201</v>
      </c>
      <c r="N17186">
        <v>18</v>
      </c>
      <c r="P17186" cm="1">
        <f t="array" ref="P17186">IF(Q17186&gt;0,INDEX(Q17186:Q38910,MATCH(TRUE,INDEX(Q17186:Q38910="",,),0)-1),"")</f>
        <v>12</v>
      </c>
      <c r="Q17186">
        <f t="shared" si="464"/>
        <v>12</v>
      </c>
      <c r="R17186">
        <f t="shared" si="463"/>
        <v>0</v>
      </c>
    </row>
    <row r="17187" spans="1:18" x14ac:dyDescent="0.3">
      <c r="A17187" t="s">
        <v>1111</v>
      </c>
      <c r="B17187" s="1">
        <v>38468</v>
      </c>
      <c r="C17187" t="s">
        <v>1112</v>
      </c>
      <c r="D17187" t="s">
        <v>1203</v>
      </c>
      <c r="E17187" t="s">
        <v>1204</v>
      </c>
      <c r="G17187" t="s">
        <v>19</v>
      </c>
      <c r="H17187" t="s">
        <v>70</v>
      </c>
      <c r="I17187" t="s">
        <v>26</v>
      </c>
      <c r="J17187" t="s">
        <v>27</v>
      </c>
      <c r="K17187">
        <v>45</v>
      </c>
      <c r="L17187">
        <v>15</v>
      </c>
      <c r="M17187" t="s">
        <v>1201</v>
      </c>
      <c r="N17187">
        <v>20</v>
      </c>
      <c r="P17187" cm="1">
        <f t="array" ref="P17187">IF(Q17187&gt;0,INDEX(Q17187:Q38911,MATCH(TRUE,INDEX(Q17187:Q38911="",,),0)-1),"")</f>
        <v>12</v>
      </c>
      <c r="Q17187">
        <f t="shared" si="464"/>
        <v>12</v>
      </c>
      <c r="R17187">
        <f t="shared" si="463"/>
        <v>0</v>
      </c>
    </row>
    <row r="17188" spans="1:18" x14ac:dyDescent="0.3">
      <c r="A17188" t="s">
        <v>1111</v>
      </c>
      <c r="B17188" s="1">
        <v>38468</v>
      </c>
      <c r="C17188" t="s">
        <v>1112</v>
      </c>
      <c r="D17188" t="s">
        <v>1203</v>
      </c>
      <c r="E17188" t="s">
        <v>1204</v>
      </c>
      <c r="G17188" t="s">
        <v>19</v>
      </c>
      <c r="H17188" t="s">
        <v>64</v>
      </c>
      <c r="I17188" t="s">
        <v>26</v>
      </c>
      <c r="J17188" t="s">
        <v>27</v>
      </c>
      <c r="K17188">
        <v>221</v>
      </c>
      <c r="L17188">
        <v>13.45</v>
      </c>
      <c r="M17188" t="s">
        <v>1201</v>
      </c>
      <c r="N17188">
        <v>20</v>
      </c>
      <c r="P17188" cm="1">
        <f t="array" ref="P17188">IF(Q17188&gt;0,INDEX(Q17188:Q38912,MATCH(TRUE,INDEX(Q17188:Q38912="",,),0)-1),"")</f>
        <v>12</v>
      </c>
      <c r="Q17188">
        <f t="shared" si="464"/>
        <v>12</v>
      </c>
      <c r="R17188">
        <f t="shared" si="463"/>
        <v>0</v>
      </c>
    </row>
    <row r="17189" spans="1:18" x14ac:dyDescent="0.3">
      <c r="A17189" t="s">
        <v>1111</v>
      </c>
      <c r="B17189" s="1">
        <v>38468</v>
      </c>
      <c r="C17189" t="s">
        <v>1112</v>
      </c>
      <c r="D17189" t="s">
        <v>1203</v>
      </c>
      <c r="E17189" t="s">
        <v>1204</v>
      </c>
      <c r="G17189" s="6" t="s">
        <v>29</v>
      </c>
      <c r="H17189" t="s">
        <v>64</v>
      </c>
      <c r="I17189" t="s">
        <v>21</v>
      </c>
      <c r="J17189" t="s">
        <v>22</v>
      </c>
      <c r="K17189">
        <v>1.2</v>
      </c>
      <c r="L17189">
        <v>102</v>
      </c>
      <c r="M17189" t="s">
        <v>1201</v>
      </c>
      <c r="N17189">
        <v>102</v>
      </c>
      <c r="P17189" cm="1">
        <f t="array" ref="P17189">IF(Q17189&gt;0,INDEX(Q17189:Q38913,MATCH(TRUE,INDEX(Q17189:Q38913="",,),0)-1),"")</f>
        <v>12</v>
      </c>
      <c r="Q17189">
        <f t="shared" si="464"/>
        <v>12</v>
      </c>
      <c r="R17189">
        <f t="shared" si="463"/>
        <v>0</v>
      </c>
    </row>
    <row r="17190" spans="1:18" x14ac:dyDescent="0.3">
      <c r="A17190" t="s">
        <v>1111</v>
      </c>
      <c r="B17190" s="1">
        <v>38468</v>
      </c>
      <c r="C17190" t="s">
        <v>1112</v>
      </c>
      <c r="D17190" t="s">
        <v>1203</v>
      </c>
      <c r="E17190" t="s">
        <v>1204</v>
      </c>
      <c r="G17190" s="6" t="s">
        <v>29</v>
      </c>
      <c r="H17190" t="s">
        <v>107</v>
      </c>
      <c r="I17190" t="s">
        <v>26</v>
      </c>
      <c r="J17190" t="s">
        <v>27</v>
      </c>
      <c r="K17190">
        <v>14</v>
      </c>
      <c r="L17190">
        <v>13.6</v>
      </c>
      <c r="M17190" t="s">
        <v>1201</v>
      </c>
      <c r="N17190">
        <v>13.6</v>
      </c>
      <c r="P17190" cm="1">
        <f t="array" ref="P17190">IF(Q17190&gt;0,INDEX(Q17190:Q38914,MATCH(TRUE,INDEX(Q17190:Q38914="",,),0)-1),"")</f>
        <v>12</v>
      </c>
      <c r="Q17190">
        <f t="shared" si="464"/>
        <v>12</v>
      </c>
      <c r="R17190">
        <f t="shared" si="463"/>
        <v>0</v>
      </c>
    </row>
    <row r="17191" spans="1:18" x14ac:dyDescent="0.3">
      <c r="A17191" t="s">
        <v>1111</v>
      </c>
      <c r="B17191" s="1">
        <v>38468</v>
      </c>
      <c r="C17191" t="s">
        <v>1112</v>
      </c>
      <c r="D17191" t="s">
        <v>1203</v>
      </c>
      <c r="E17191" t="s">
        <v>1204</v>
      </c>
      <c r="G17191" s="6" t="s">
        <v>29</v>
      </c>
      <c r="H17191" t="s">
        <v>63</v>
      </c>
      <c r="I17191" t="s">
        <v>26</v>
      </c>
      <c r="J17191" t="s">
        <v>27</v>
      </c>
      <c r="K17191">
        <v>25</v>
      </c>
      <c r="L17191">
        <v>16.3</v>
      </c>
      <c r="M17191" t="s">
        <v>1201</v>
      </c>
      <c r="N17191">
        <v>16.3</v>
      </c>
      <c r="P17191" cm="1">
        <f t="array" ref="P17191">IF(Q17191&gt;0,INDEX(Q17191:Q38915,MATCH(TRUE,INDEX(Q17191:Q38915="",,),0)-1),"")</f>
        <v>12</v>
      </c>
      <c r="Q17191">
        <f t="shared" si="464"/>
        <v>12</v>
      </c>
      <c r="R17191">
        <f t="shared" si="463"/>
        <v>0</v>
      </c>
    </row>
    <row r="17192" spans="1:18" x14ac:dyDescent="0.3">
      <c r="P17192" t="str" cm="1">
        <f t="array" ref="P17192">IF(Q17192&gt;0,INDEX(Q17192:Q38916,MATCH(TRUE,INDEX(Q17192:Q38916="",,),0)-1),"")</f>
        <v/>
      </c>
      <c r="R17192" t="str">
        <f t="shared" si="463"/>
        <v/>
      </c>
    </row>
    <row r="17193" spans="1:18" x14ac:dyDescent="0.3">
      <c r="A17193" t="s">
        <v>1111</v>
      </c>
      <c r="B17193" s="1">
        <v>38468</v>
      </c>
      <c r="C17193" t="s">
        <v>1112</v>
      </c>
      <c r="D17193" t="s">
        <v>1205</v>
      </c>
      <c r="E17193" t="s">
        <v>1206</v>
      </c>
      <c r="G17193" t="s">
        <v>19</v>
      </c>
      <c r="H17193" t="s">
        <v>196</v>
      </c>
      <c r="I17193" t="s">
        <v>21</v>
      </c>
      <c r="J17193" t="s">
        <v>22</v>
      </c>
      <c r="K17193">
        <v>4</v>
      </c>
      <c r="L17193">
        <v>217</v>
      </c>
      <c r="M17193" t="s">
        <v>1118</v>
      </c>
      <c r="N17193">
        <v>350</v>
      </c>
      <c r="O17193" t="s">
        <v>24</v>
      </c>
      <c r="P17193" cm="1">
        <f t="array" ref="P17193">IF(Q17193&gt;0,INDEX(Q17193:Q38917,MATCH(TRUE,INDEX(Q17193:Q38917="",,),0)-1),"")</f>
        <v>11</v>
      </c>
      <c r="Q17193">
        <f>INT((ROW()-17193)/7)+1</f>
        <v>1</v>
      </c>
      <c r="R17193">
        <f t="shared" si="463"/>
        <v>0</v>
      </c>
    </row>
    <row r="17194" spans="1:18" x14ac:dyDescent="0.3">
      <c r="A17194" t="s">
        <v>1111</v>
      </c>
      <c r="B17194" s="1">
        <v>38468</v>
      </c>
      <c r="C17194" t="s">
        <v>1112</v>
      </c>
      <c r="D17194" t="s">
        <v>1205</v>
      </c>
      <c r="E17194" t="s">
        <v>1206</v>
      </c>
      <c r="G17194" t="s">
        <v>19</v>
      </c>
      <c r="H17194" t="s">
        <v>99</v>
      </c>
      <c r="I17194" t="s">
        <v>26</v>
      </c>
      <c r="J17194" t="s">
        <v>27</v>
      </c>
      <c r="K17194">
        <v>267</v>
      </c>
      <c r="L17194">
        <v>9.9</v>
      </c>
      <c r="M17194" t="s">
        <v>1118</v>
      </c>
      <c r="N17194">
        <v>35</v>
      </c>
      <c r="O17194" t="s">
        <v>24</v>
      </c>
      <c r="P17194" cm="1">
        <f t="array" ref="P17194">IF(Q17194&gt;0,INDEX(Q17194:Q38918,MATCH(TRUE,INDEX(Q17194:Q38918="",,),0)-1),"")</f>
        <v>11</v>
      </c>
      <c r="Q17194">
        <f t="shared" ref="Q17194:Q17257" si="465">INT((ROW()-17193)/7)+1</f>
        <v>1</v>
      </c>
      <c r="R17194">
        <f t="shared" si="463"/>
        <v>0</v>
      </c>
    </row>
    <row r="17195" spans="1:18" x14ac:dyDescent="0.3">
      <c r="A17195" t="s">
        <v>1111</v>
      </c>
      <c r="B17195" s="1">
        <v>38468</v>
      </c>
      <c r="C17195" t="s">
        <v>1112</v>
      </c>
      <c r="D17195" t="s">
        <v>1205</v>
      </c>
      <c r="E17195" t="s">
        <v>1206</v>
      </c>
      <c r="G17195" t="s">
        <v>19</v>
      </c>
      <c r="H17195" t="s">
        <v>70</v>
      </c>
      <c r="I17195" t="s">
        <v>26</v>
      </c>
      <c r="J17195" t="s">
        <v>27</v>
      </c>
      <c r="K17195">
        <v>272</v>
      </c>
      <c r="L17195">
        <v>14.35</v>
      </c>
      <c r="M17195" t="s">
        <v>1118</v>
      </c>
      <c r="N17195">
        <v>35</v>
      </c>
      <c r="O17195" t="s">
        <v>24</v>
      </c>
      <c r="P17195" cm="1">
        <f t="array" ref="P17195">IF(Q17195&gt;0,INDEX(Q17195:Q38919,MATCH(TRUE,INDEX(Q17195:Q38919="",,),0)-1),"")</f>
        <v>11</v>
      </c>
      <c r="Q17195">
        <f t="shared" si="465"/>
        <v>1</v>
      </c>
      <c r="R17195">
        <f t="shared" si="463"/>
        <v>0</v>
      </c>
    </row>
    <row r="17196" spans="1:18" x14ac:dyDescent="0.3">
      <c r="A17196" t="s">
        <v>1111</v>
      </c>
      <c r="B17196" s="1">
        <v>38468</v>
      </c>
      <c r="C17196" t="s">
        <v>1112</v>
      </c>
      <c r="D17196" t="s">
        <v>1205</v>
      </c>
      <c r="E17196" t="s">
        <v>1206</v>
      </c>
      <c r="G17196" t="s">
        <v>19</v>
      </c>
      <c r="H17196" t="s">
        <v>64</v>
      </c>
      <c r="I17196" t="s">
        <v>26</v>
      </c>
      <c r="J17196" t="s">
        <v>27</v>
      </c>
      <c r="K17196">
        <v>79</v>
      </c>
      <c r="L17196">
        <v>12.85</v>
      </c>
      <c r="M17196" t="s">
        <v>1118</v>
      </c>
      <c r="N17196">
        <v>32</v>
      </c>
      <c r="O17196" t="s">
        <v>24</v>
      </c>
      <c r="P17196" cm="1">
        <f t="array" ref="P17196">IF(Q17196&gt;0,INDEX(Q17196:Q38920,MATCH(TRUE,INDEX(Q17196:Q38920="",,),0)-1),"")</f>
        <v>11</v>
      </c>
      <c r="Q17196">
        <f t="shared" si="465"/>
        <v>1</v>
      </c>
      <c r="R17196">
        <f t="shared" si="463"/>
        <v>0</v>
      </c>
    </row>
    <row r="17197" spans="1:18" x14ac:dyDescent="0.3">
      <c r="A17197" t="s">
        <v>1111</v>
      </c>
      <c r="B17197" s="1">
        <v>38468</v>
      </c>
      <c r="C17197" t="s">
        <v>1112</v>
      </c>
      <c r="D17197" t="s">
        <v>1205</v>
      </c>
      <c r="E17197" t="s">
        <v>1206</v>
      </c>
      <c r="G17197" s="6" t="s">
        <v>29</v>
      </c>
      <c r="H17197" t="s">
        <v>30</v>
      </c>
      <c r="I17197" t="s">
        <v>21</v>
      </c>
      <c r="J17197" t="s">
        <v>22</v>
      </c>
      <c r="K17197">
        <v>2.1</v>
      </c>
      <c r="L17197">
        <v>157</v>
      </c>
      <c r="M17197" t="s">
        <v>1118</v>
      </c>
      <c r="N17197">
        <v>157</v>
      </c>
      <c r="O17197" t="s">
        <v>24</v>
      </c>
      <c r="P17197" cm="1">
        <f t="array" ref="P17197">IF(Q17197&gt;0,INDEX(Q17197:Q38921,MATCH(TRUE,INDEX(Q17197:Q38921="",,),0)-1),"")</f>
        <v>11</v>
      </c>
      <c r="Q17197">
        <f t="shared" si="465"/>
        <v>1</v>
      </c>
      <c r="R17197">
        <f t="shared" si="463"/>
        <v>0</v>
      </c>
    </row>
    <row r="17198" spans="1:18" x14ac:dyDescent="0.3">
      <c r="A17198" t="s">
        <v>1111</v>
      </c>
      <c r="B17198" s="1">
        <v>38468</v>
      </c>
      <c r="C17198" t="s">
        <v>1112</v>
      </c>
      <c r="D17198" t="s">
        <v>1205</v>
      </c>
      <c r="E17198" t="s">
        <v>1206</v>
      </c>
      <c r="G17198" s="6" t="s">
        <v>29</v>
      </c>
      <c r="H17198" t="s">
        <v>394</v>
      </c>
      <c r="I17198" t="s">
        <v>26</v>
      </c>
      <c r="J17198" t="s">
        <v>27</v>
      </c>
      <c r="K17198">
        <v>12</v>
      </c>
      <c r="L17198">
        <v>5.7</v>
      </c>
      <c r="M17198" t="s">
        <v>1118</v>
      </c>
      <c r="N17198">
        <v>5.7</v>
      </c>
      <c r="O17198" t="s">
        <v>24</v>
      </c>
      <c r="P17198" cm="1">
        <f t="array" ref="P17198">IF(Q17198&gt;0,INDEX(Q17198:Q38922,MATCH(TRUE,INDEX(Q17198:Q38922="",,),0)-1),"")</f>
        <v>11</v>
      </c>
      <c r="Q17198">
        <f t="shared" si="465"/>
        <v>1</v>
      </c>
      <c r="R17198">
        <f t="shared" si="463"/>
        <v>0</v>
      </c>
    </row>
    <row r="17199" spans="1:18" x14ac:dyDescent="0.3">
      <c r="A17199" t="s">
        <v>1111</v>
      </c>
      <c r="B17199" s="1">
        <v>38468</v>
      </c>
      <c r="C17199" t="s">
        <v>1112</v>
      </c>
      <c r="D17199" t="s">
        <v>1205</v>
      </c>
      <c r="E17199" t="s">
        <v>1206</v>
      </c>
      <c r="G17199" s="6" t="s">
        <v>29</v>
      </c>
      <c r="H17199" t="s">
        <v>63</v>
      </c>
      <c r="I17199" t="s">
        <v>26</v>
      </c>
      <c r="J17199" t="s">
        <v>27</v>
      </c>
      <c r="K17199">
        <v>10</v>
      </c>
      <c r="L17199">
        <v>14.55</v>
      </c>
      <c r="M17199" t="s">
        <v>1118</v>
      </c>
      <c r="N17199">
        <v>14.55</v>
      </c>
      <c r="O17199" t="s">
        <v>24</v>
      </c>
      <c r="P17199" cm="1">
        <f t="array" ref="P17199">IF(Q17199&gt;0,INDEX(Q17199:Q38923,MATCH(TRUE,INDEX(Q17199:Q38923="",,),0)-1),"")</f>
        <v>11</v>
      </c>
      <c r="Q17199">
        <f t="shared" si="465"/>
        <v>1</v>
      </c>
      <c r="R17199">
        <f t="shared" si="463"/>
        <v>0</v>
      </c>
    </row>
    <row r="17200" spans="1:18" x14ac:dyDescent="0.3">
      <c r="A17200" t="s">
        <v>1111</v>
      </c>
      <c r="B17200" s="1">
        <v>38468</v>
      </c>
      <c r="C17200" t="s">
        <v>1112</v>
      </c>
      <c r="D17200" t="s">
        <v>1205</v>
      </c>
      <c r="E17200" t="s">
        <v>1206</v>
      </c>
      <c r="G17200" t="s">
        <v>19</v>
      </c>
      <c r="H17200" t="s">
        <v>196</v>
      </c>
      <c r="I17200" t="s">
        <v>21</v>
      </c>
      <c r="J17200" t="s">
        <v>22</v>
      </c>
      <c r="K17200">
        <v>4</v>
      </c>
      <c r="L17200">
        <v>217</v>
      </c>
      <c r="M17200" t="s">
        <v>1130</v>
      </c>
      <c r="N17200">
        <v>250</v>
      </c>
      <c r="P17200" cm="1">
        <f t="array" ref="P17200">IF(Q17200&gt;0,INDEX(Q17200:Q38924,MATCH(TRUE,INDEX(Q17200:Q38924="",,),0)-1),"")</f>
        <v>11</v>
      </c>
      <c r="Q17200">
        <f t="shared" si="465"/>
        <v>2</v>
      </c>
      <c r="R17200">
        <f t="shared" ref="R17200:R17263" si="466">IF(P17200="","",0)</f>
        <v>0</v>
      </c>
    </row>
    <row r="17201" spans="1:18" x14ac:dyDescent="0.3">
      <c r="A17201" t="s">
        <v>1111</v>
      </c>
      <c r="B17201" s="1">
        <v>38468</v>
      </c>
      <c r="C17201" t="s">
        <v>1112</v>
      </c>
      <c r="D17201" t="s">
        <v>1205</v>
      </c>
      <c r="E17201" t="s">
        <v>1206</v>
      </c>
      <c r="G17201" t="s">
        <v>19</v>
      </c>
      <c r="H17201" t="s">
        <v>99</v>
      </c>
      <c r="I17201" t="s">
        <v>26</v>
      </c>
      <c r="J17201" t="s">
        <v>27</v>
      </c>
      <c r="K17201">
        <v>267</v>
      </c>
      <c r="L17201">
        <v>9.9</v>
      </c>
      <c r="M17201" t="s">
        <v>1130</v>
      </c>
      <c r="N17201">
        <v>30</v>
      </c>
      <c r="P17201" cm="1">
        <f t="array" ref="P17201">IF(Q17201&gt;0,INDEX(Q17201:Q38925,MATCH(TRUE,INDEX(Q17201:Q38925="",,),0)-1),"")</f>
        <v>11</v>
      </c>
      <c r="Q17201">
        <f t="shared" si="465"/>
        <v>2</v>
      </c>
      <c r="R17201">
        <f t="shared" si="466"/>
        <v>0</v>
      </c>
    </row>
    <row r="17202" spans="1:18" x14ac:dyDescent="0.3">
      <c r="A17202" t="s">
        <v>1111</v>
      </c>
      <c r="B17202" s="1">
        <v>38468</v>
      </c>
      <c r="C17202" t="s">
        <v>1112</v>
      </c>
      <c r="D17202" t="s">
        <v>1205</v>
      </c>
      <c r="E17202" t="s">
        <v>1206</v>
      </c>
      <c r="G17202" t="s">
        <v>19</v>
      </c>
      <c r="H17202" t="s">
        <v>70</v>
      </c>
      <c r="I17202" t="s">
        <v>26</v>
      </c>
      <c r="J17202" t="s">
        <v>27</v>
      </c>
      <c r="K17202">
        <v>272</v>
      </c>
      <c r="L17202">
        <v>14.35</v>
      </c>
      <c r="M17202" t="s">
        <v>1130</v>
      </c>
      <c r="N17202">
        <v>30</v>
      </c>
      <c r="P17202" cm="1">
        <f t="array" ref="P17202">IF(Q17202&gt;0,INDEX(Q17202:Q38926,MATCH(TRUE,INDEX(Q17202:Q38926="",,),0)-1),"")</f>
        <v>11</v>
      </c>
      <c r="Q17202">
        <f t="shared" si="465"/>
        <v>2</v>
      </c>
      <c r="R17202">
        <f t="shared" si="466"/>
        <v>0</v>
      </c>
    </row>
    <row r="17203" spans="1:18" x14ac:dyDescent="0.3">
      <c r="A17203" t="s">
        <v>1111</v>
      </c>
      <c r="B17203" s="1">
        <v>38468</v>
      </c>
      <c r="C17203" t="s">
        <v>1112</v>
      </c>
      <c r="D17203" t="s">
        <v>1205</v>
      </c>
      <c r="E17203" t="s">
        <v>1206</v>
      </c>
      <c r="G17203" t="s">
        <v>19</v>
      </c>
      <c r="H17203" t="s">
        <v>64</v>
      </c>
      <c r="I17203" t="s">
        <v>26</v>
      </c>
      <c r="J17203" t="s">
        <v>27</v>
      </c>
      <c r="K17203">
        <v>79</v>
      </c>
      <c r="L17203">
        <v>12.85</v>
      </c>
      <c r="M17203" t="s">
        <v>1130</v>
      </c>
      <c r="N17203">
        <v>30</v>
      </c>
      <c r="P17203" cm="1">
        <f t="array" ref="P17203">IF(Q17203&gt;0,INDEX(Q17203:Q38927,MATCH(TRUE,INDEX(Q17203:Q38927="",,),0)-1),"")</f>
        <v>11</v>
      </c>
      <c r="Q17203">
        <f t="shared" si="465"/>
        <v>2</v>
      </c>
      <c r="R17203">
        <f t="shared" si="466"/>
        <v>0</v>
      </c>
    </row>
    <row r="17204" spans="1:18" x14ac:dyDescent="0.3">
      <c r="A17204" t="s">
        <v>1111</v>
      </c>
      <c r="B17204" s="1">
        <v>38468</v>
      </c>
      <c r="C17204" t="s">
        <v>1112</v>
      </c>
      <c r="D17204" t="s">
        <v>1205</v>
      </c>
      <c r="E17204" t="s">
        <v>1206</v>
      </c>
      <c r="G17204" s="6" t="s">
        <v>29</v>
      </c>
      <c r="H17204" t="s">
        <v>30</v>
      </c>
      <c r="I17204" t="s">
        <v>21</v>
      </c>
      <c r="J17204" t="s">
        <v>22</v>
      </c>
      <c r="K17204">
        <v>2.1</v>
      </c>
      <c r="L17204">
        <v>157</v>
      </c>
      <c r="M17204" t="s">
        <v>1130</v>
      </c>
      <c r="N17204">
        <v>157</v>
      </c>
      <c r="P17204" cm="1">
        <f t="array" ref="P17204">IF(Q17204&gt;0,INDEX(Q17204:Q38928,MATCH(TRUE,INDEX(Q17204:Q38928="",,),0)-1),"")</f>
        <v>11</v>
      </c>
      <c r="Q17204">
        <f t="shared" si="465"/>
        <v>2</v>
      </c>
      <c r="R17204">
        <f t="shared" si="466"/>
        <v>0</v>
      </c>
    </row>
    <row r="17205" spans="1:18" x14ac:dyDescent="0.3">
      <c r="A17205" t="s">
        <v>1111</v>
      </c>
      <c r="B17205" s="1">
        <v>38468</v>
      </c>
      <c r="C17205" t="s">
        <v>1112</v>
      </c>
      <c r="D17205" t="s">
        <v>1205</v>
      </c>
      <c r="E17205" t="s">
        <v>1206</v>
      </c>
      <c r="G17205" s="6" t="s">
        <v>29</v>
      </c>
      <c r="H17205" t="s">
        <v>394</v>
      </c>
      <c r="I17205" t="s">
        <v>26</v>
      </c>
      <c r="J17205" t="s">
        <v>27</v>
      </c>
      <c r="K17205">
        <v>12</v>
      </c>
      <c r="L17205">
        <v>5.7</v>
      </c>
      <c r="M17205" t="s">
        <v>1130</v>
      </c>
      <c r="N17205">
        <v>5.7</v>
      </c>
      <c r="P17205" cm="1">
        <f t="array" ref="P17205">IF(Q17205&gt;0,INDEX(Q17205:Q38929,MATCH(TRUE,INDEX(Q17205:Q38929="",,),0)-1),"")</f>
        <v>11</v>
      </c>
      <c r="Q17205">
        <f t="shared" si="465"/>
        <v>2</v>
      </c>
      <c r="R17205">
        <f t="shared" si="466"/>
        <v>0</v>
      </c>
    </row>
    <row r="17206" spans="1:18" x14ac:dyDescent="0.3">
      <c r="A17206" t="s">
        <v>1111</v>
      </c>
      <c r="B17206" s="1">
        <v>38468</v>
      </c>
      <c r="C17206" t="s">
        <v>1112</v>
      </c>
      <c r="D17206" t="s">
        <v>1205</v>
      </c>
      <c r="E17206" t="s">
        <v>1206</v>
      </c>
      <c r="G17206" s="6" t="s">
        <v>29</v>
      </c>
      <c r="H17206" t="s">
        <v>63</v>
      </c>
      <c r="I17206" t="s">
        <v>26</v>
      </c>
      <c r="J17206" t="s">
        <v>27</v>
      </c>
      <c r="K17206">
        <v>10</v>
      </c>
      <c r="L17206">
        <v>14.55</v>
      </c>
      <c r="M17206" t="s">
        <v>1130</v>
      </c>
      <c r="N17206">
        <v>14.55</v>
      </c>
      <c r="P17206" cm="1">
        <f t="array" ref="P17206">IF(Q17206&gt;0,INDEX(Q17206:Q38930,MATCH(TRUE,INDEX(Q17206:Q38930="",,),0)-1),"")</f>
        <v>11</v>
      </c>
      <c r="Q17206">
        <f t="shared" si="465"/>
        <v>2</v>
      </c>
      <c r="R17206">
        <f t="shared" si="466"/>
        <v>0</v>
      </c>
    </row>
    <row r="17207" spans="1:18" x14ac:dyDescent="0.3">
      <c r="A17207" t="s">
        <v>1111</v>
      </c>
      <c r="B17207" s="1">
        <v>38468</v>
      </c>
      <c r="C17207" t="s">
        <v>1112</v>
      </c>
      <c r="D17207" t="s">
        <v>1205</v>
      </c>
      <c r="E17207" t="s">
        <v>1206</v>
      </c>
      <c r="G17207" t="s">
        <v>19</v>
      </c>
      <c r="H17207" t="s">
        <v>196</v>
      </c>
      <c r="I17207" t="s">
        <v>21</v>
      </c>
      <c r="J17207" t="s">
        <v>22</v>
      </c>
      <c r="K17207">
        <v>4</v>
      </c>
      <c r="L17207">
        <v>217</v>
      </c>
      <c r="M17207" t="s">
        <v>1115</v>
      </c>
      <c r="N17207">
        <v>253</v>
      </c>
      <c r="P17207" cm="1">
        <f t="array" ref="P17207">IF(Q17207&gt;0,INDEX(Q17207:Q38931,MATCH(TRUE,INDEX(Q17207:Q38931="",,),0)-1),"")</f>
        <v>11</v>
      </c>
      <c r="Q17207">
        <f t="shared" si="465"/>
        <v>3</v>
      </c>
      <c r="R17207">
        <f t="shared" si="466"/>
        <v>0</v>
      </c>
    </row>
    <row r="17208" spans="1:18" x14ac:dyDescent="0.3">
      <c r="A17208" t="s">
        <v>1111</v>
      </c>
      <c r="B17208" s="1">
        <v>38468</v>
      </c>
      <c r="C17208" t="s">
        <v>1112</v>
      </c>
      <c r="D17208" t="s">
        <v>1205</v>
      </c>
      <c r="E17208" t="s">
        <v>1206</v>
      </c>
      <c r="G17208" t="s">
        <v>19</v>
      </c>
      <c r="H17208" t="s">
        <v>99</v>
      </c>
      <c r="I17208" t="s">
        <v>26</v>
      </c>
      <c r="J17208" t="s">
        <v>27</v>
      </c>
      <c r="K17208">
        <v>267</v>
      </c>
      <c r="L17208">
        <v>9.9</v>
      </c>
      <c r="M17208" t="s">
        <v>1115</v>
      </c>
      <c r="N17208">
        <v>27.1</v>
      </c>
      <c r="P17208" cm="1">
        <f t="array" ref="P17208">IF(Q17208&gt;0,INDEX(Q17208:Q38932,MATCH(TRUE,INDEX(Q17208:Q38932="",,),0)-1),"")</f>
        <v>11</v>
      </c>
      <c r="Q17208">
        <f t="shared" si="465"/>
        <v>3</v>
      </c>
      <c r="R17208">
        <f t="shared" si="466"/>
        <v>0</v>
      </c>
    </row>
    <row r="17209" spans="1:18" x14ac:dyDescent="0.3">
      <c r="A17209" t="s">
        <v>1111</v>
      </c>
      <c r="B17209" s="1">
        <v>38468</v>
      </c>
      <c r="C17209" t="s">
        <v>1112</v>
      </c>
      <c r="D17209" t="s">
        <v>1205</v>
      </c>
      <c r="E17209" t="s">
        <v>1206</v>
      </c>
      <c r="G17209" t="s">
        <v>19</v>
      </c>
      <c r="H17209" t="s">
        <v>70</v>
      </c>
      <c r="I17209" t="s">
        <v>26</v>
      </c>
      <c r="J17209" t="s">
        <v>27</v>
      </c>
      <c r="K17209">
        <v>272</v>
      </c>
      <c r="L17209">
        <v>14.35</v>
      </c>
      <c r="M17209" t="s">
        <v>1115</v>
      </c>
      <c r="N17209">
        <v>28</v>
      </c>
      <c r="P17209" cm="1">
        <f t="array" ref="P17209">IF(Q17209&gt;0,INDEX(Q17209:Q38933,MATCH(TRUE,INDEX(Q17209:Q38933="",,),0)-1),"")</f>
        <v>11</v>
      </c>
      <c r="Q17209">
        <f t="shared" si="465"/>
        <v>3</v>
      </c>
      <c r="R17209">
        <f t="shared" si="466"/>
        <v>0</v>
      </c>
    </row>
    <row r="17210" spans="1:18" x14ac:dyDescent="0.3">
      <c r="A17210" t="s">
        <v>1111</v>
      </c>
      <c r="B17210" s="1">
        <v>38468</v>
      </c>
      <c r="C17210" t="s">
        <v>1112</v>
      </c>
      <c r="D17210" t="s">
        <v>1205</v>
      </c>
      <c r="E17210" t="s">
        <v>1206</v>
      </c>
      <c r="G17210" t="s">
        <v>19</v>
      </c>
      <c r="H17210" t="s">
        <v>64</v>
      </c>
      <c r="I17210" t="s">
        <v>26</v>
      </c>
      <c r="J17210" t="s">
        <v>27</v>
      </c>
      <c r="K17210">
        <v>79</v>
      </c>
      <c r="L17210">
        <v>12.85</v>
      </c>
      <c r="M17210" t="s">
        <v>1115</v>
      </c>
      <c r="N17210">
        <v>26</v>
      </c>
      <c r="P17210" cm="1">
        <f t="array" ref="P17210">IF(Q17210&gt;0,INDEX(Q17210:Q38934,MATCH(TRUE,INDEX(Q17210:Q38934="",,),0)-1),"")</f>
        <v>11</v>
      </c>
      <c r="Q17210">
        <f t="shared" si="465"/>
        <v>3</v>
      </c>
      <c r="R17210">
        <f t="shared" si="466"/>
        <v>0</v>
      </c>
    </row>
    <row r="17211" spans="1:18" x14ac:dyDescent="0.3">
      <c r="A17211" t="s">
        <v>1111</v>
      </c>
      <c r="B17211" s="1">
        <v>38468</v>
      </c>
      <c r="C17211" t="s">
        <v>1112</v>
      </c>
      <c r="D17211" t="s">
        <v>1205</v>
      </c>
      <c r="E17211" t="s">
        <v>1206</v>
      </c>
      <c r="G17211" s="6" t="s">
        <v>29</v>
      </c>
      <c r="H17211" t="s">
        <v>30</v>
      </c>
      <c r="I17211" t="s">
        <v>21</v>
      </c>
      <c r="J17211" t="s">
        <v>22</v>
      </c>
      <c r="K17211">
        <v>2.1</v>
      </c>
      <c r="L17211">
        <v>157</v>
      </c>
      <c r="M17211" t="s">
        <v>1115</v>
      </c>
      <c r="N17211">
        <v>157</v>
      </c>
      <c r="P17211" cm="1">
        <f t="array" ref="P17211">IF(Q17211&gt;0,INDEX(Q17211:Q38935,MATCH(TRUE,INDEX(Q17211:Q38935="",,),0)-1),"")</f>
        <v>11</v>
      </c>
      <c r="Q17211">
        <f t="shared" si="465"/>
        <v>3</v>
      </c>
      <c r="R17211">
        <f t="shared" si="466"/>
        <v>0</v>
      </c>
    </row>
    <row r="17212" spans="1:18" x14ac:dyDescent="0.3">
      <c r="A17212" t="s">
        <v>1111</v>
      </c>
      <c r="B17212" s="1">
        <v>38468</v>
      </c>
      <c r="C17212" t="s">
        <v>1112</v>
      </c>
      <c r="D17212" t="s">
        <v>1205</v>
      </c>
      <c r="E17212" t="s">
        <v>1206</v>
      </c>
      <c r="G17212" s="6" t="s">
        <v>29</v>
      </c>
      <c r="H17212" t="s">
        <v>394</v>
      </c>
      <c r="I17212" t="s">
        <v>26</v>
      </c>
      <c r="J17212" t="s">
        <v>27</v>
      </c>
      <c r="K17212">
        <v>12</v>
      </c>
      <c r="L17212">
        <v>5.7</v>
      </c>
      <c r="M17212" t="s">
        <v>1115</v>
      </c>
      <c r="N17212">
        <v>5.7</v>
      </c>
      <c r="P17212" cm="1">
        <f t="array" ref="P17212">IF(Q17212&gt;0,INDEX(Q17212:Q38936,MATCH(TRUE,INDEX(Q17212:Q38936="",,),0)-1),"")</f>
        <v>11</v>
      </c>
      <c r="Q17212">
        <f t="shared" si="465"/>
        <v>3</v>
      </c>
      <c r="R17212">
        <f t="shared" si="466"/>
        <v>0</v>
      </c>
    </row>
    <row r="17213" spans="1:18" x14ac:dyDescent="0.3">
      <c r="A17213" t="s">
        <v>1111</v>
      </c>
      <c r="B17213" s="1">
        <v>38468</v>
      </c>
      <c r="C17213" t="s">
        <v>1112</v>
      </c>
      <c r="D17213" t="s">
        <v>1205</v>
      </c>
      <c r="E17213" t="s">
        <v>1206</v>
      </c>
      <c r="G17213" s="6" t="s">
        <v>29</v>
      </c>
      <c r="H17213" t="s">
        <v>63</v>
      </c>
      <c r="I17213" t="s">
        <v>26</v>
      </c>
      <c r="J17213" t="s">
        <v>27</v>
      </c>
      <c r="K17213">
        <v>10</v>
      </c>
      <c r="L17213">
        <v>14.55</v>
      </c>
      <c r="M17213" t="s">
        <v>1115</v>
      </c>
      <c r="N17213">
        <v>14.55</v>
      </c>
      <c r="P17213" cm="1">
        <f t="array" ref="P17213">IF(Q17213&gt;0,INDEX(Q17213:Q38937,MATCH(TRUE,INDEX(Q17213:Q38937="",,),0)-1),"")</f>
        <v>11</v>
      </c>
      <c r="Q17213">
        <f t="shared" si="465"/>
        <v>3</v>
      </c>
      <c r="R17213">
        <f t="shared" si="466"/>
        <v>0</v>
      </c>
    </row>
    <row r="17214" spans="1:18" x14ac:dyDescent="0.3">
      <c r="A17214" t="s">
        <v>1111</v>
      </c>
      <c r="B17214" s="1">
        <v>38468</v>
      </c>
      <c r="C17214" t="s">
        <v>1112</v>
      </c>
      <c r="D17214" t="s">
        <v>1205</v>
      </c>
      <c r="E17214" t="s">
        <v>1206</v>
      </c>
      <c r="G17214" t="s">
        <v>19</v>
      </c>
      <c r="H17214" t="s">
        <v>196</v>
      </c>
      <c r="I17214" t="s">
        <v>21</v>
      </c>
      <c r="J17214" t="s">
        <v>22</v>
      </c>
      <c r="K17214">
        <v>4</v>
      </c>
      <c r="L17214">
        <v>217</v>
      </c>
      <c r="M17214" t="s">
        <v>1117</v>
      </c>
      <c r="N17214">
        <v>252</v>
      </c>
      <c r="P17214" cm="1">
        <f t="array" ref="P17214">IF(Q17214&gt;0,INDEX(Q17214:Q38938,MATCH(TRUE,INDEX(Q17214:Q38938="",,),0)-1),"")</f>
        <v>11</v>
      </c>
      <c r="Q17214">
        <f t="shared" si="465"/>
        <v>4</v>
      </c>
      <c r="R17214">
        <f t="shared" si="466"/>
        <v>0</v>
      </c>
    </row>
    <row r="17215" spans="1:18" x14ac:dyDescent="0.3">
      <c r="A17215" t="s">
        <v>1111</v>
      </c>
      <c r="B17215" s="1">
        <v>38468</v>
      </c>
      <c r="C17215" t="s">
        <v>1112</v>
      </c>
      <c r="D17215" t="s">
        <v>1205</v>
      </c>
      <c r="E17215" t="s">
        <v>1206</v>
      </c>
      <c r="G17215" t="s">
        <v>19</v>
      </c>
      <c r="H17215" t="s">
        <v>99</v>
      </c>
      <c r="I17215" t="s">
        <v>26</v>
      </c>
      <c r="J17215" t="s">
        <v>27</v>
      </c>
      <c r="K17215">
        <v>267</v>
      </c>
      <c r="L17215">
        <v>9.9</v>
      </c>
      <c r="M17215" t="s">
        <v>1117</v>
      </c>
      <c r="N17215">
        <v>23.1</v>
      </c>
      <c r="P17215" cm="1">
        <f t="array" ref="P17215">IF(Q17215&gt;0,INDEX(Q17215:Q38939,MATCH(TRUE,INDEX(Q17215:Q38939="",,),0)-1),"")</f>
        <v>11</v>
      </c>
      <c r="Q17215">
        <f t="shared" si="465"/>
        <v>4</v>
      </c>
      <c r="R17215">
        <f t="shared" si="466"/>
        <v>0</v>
      </c>
    </row>
    <row r="17216" spans="1:18" x14ac:dyDescent="0.3">
      <c r="A17216" t="s">
        <v>1111</v>
      </c>
      <c r="B17216" s="1">
        <v>38468</v>
      </c>
      <c r="C17216" t="s">
        <v>1112</v>
      </c>
      <c r="D17216" t="s">
        <v>1205</v>
      </c>
      <c r="E17216" t="s">
        <v>1206</v>
      </c>
      <c r="G17216" t="s">
        <v>19</v>
      </c>
      <c r="H17216" t="s">
        <v>70</v>
      </c>
      <c r="I17216" t="s">
        <v>26</v>
      </c>
      <c r="J17216" t="s">
        <v>27</v>
      </c>
      <c r="K17216">
        <v>272</v>
      </c>
      <c r="L17216">
        <v>14.35</v>
      </c>
      <c r="M17216" t="s">
        <v>1117</v>
      </c>
      <c r="N17216">
        <v>30.05</v>
      </c>
      <c r="P17216" cm="1">
        <f t="array" ref="P17216">IF(Q17216&gt;0,INDEX(Q17216:Q38940,MATCH(TRUE,INDEX(Q17216:Q38940="",,),0)-1),"")</f>
        <v>11</v>
      </c>
      <c r="Q17216">
        <f t="shared" si="465"/>
        <v>4</v>
      </c>
      <c r="R17216">
        <f t="shared" si="466"/>
        <v>0</v>
      </c>
    </row>
    <row r="17217" spans="1:18" x14ac:dyDescent="0.3">
      <c r="A17217" t="s">
        <v>1111</v>
      </c>
      <c r="B17217" s="1">
        <v>38468</v>
      </c>
      <c r="C17217" t="s">
        <v>1112</v>
      </c>
      <c r="D17217" t="s">
        <v>1205</v>
      </c>
      <c r="E17217" t="s">
        <v>1206</v>
      </c>
      <c r="G17217" t="s">
        <v>19</v>
      </c>
      <c r="H17217" t="s">
        <v>64</v>
      </c>
      <c r="I17217" t="s">
        <v>26</v>
      </c>
      <c r="J17217" t="s">
        <v>27</v>
      </c>
      <c r="K17217">
        <v>79</v>
      </c>
      <c r="L17217">
        <v>12.85</v>
      </c>
      <c r="M17217" t="s">
        <v>1117</v>
      </c>
      <c r="N17217">
        <v>28.1</v>
      </c>
      <c r="P17217" cm="1">
        <f t="array" ref="P17217">IF(Q17217&gt;0,INDEX(Q17217:Q38941,MATCH(TRUE,INDEX(Q17217:Q38941="",,),0)-1),"")</f>
        <v>11</v>
      </c>
      <c r="Q17217">
        <f t="shared" si="465"/>
        <v>4</v>
      </c>
      <c r="R17217">
        <f t="shared" si="466"/>
        <v>0</v>
      </c>
    </row>
    <row r="17218" spans="1:18" x14ac:dyDescent="0.3">
      <c r="A17218" t="s">
        <v>1111</v>
      </c>
      <c r="B17218" s="1">
        <v>38468</v>
      </c>
      <c r="C17218" t="s">
        <v>1112</v>
      </c>
      <c r="D17218" t="s">
        <v>1205</v>
      </c>
      <c r="E17218" t="s">
        <v>1206</v>
      </c>
      <c r="G17218" s="6" t="s">
        <v>29</v>
      </c>
      <c r="H17218" t="s">
        <v>30</v>
      </c>
      <c r="I17218" t="s">
        <v>21</v>
      </c>
      <c r="J17218" t="s">
        <v>22</v>
      </c>
      <c r="K17218">
        <v>2.1</v>
      </c>
      <c r="L17218">
        <v>157</v>
      </c>
      <c r="M17218" t="s">
        <v>1117</v>
      </c>
      <c r="N17218">
        <v>157</v>
      </c>
      <c r="P17218" cm="1">
        <f t="array" ref="P17218">IF(Q17218&gt;0,INDEX(Q17218:Q38942,MATCH(TRUE,INDEX(Q17218:Q38942="",,),0)-1),"")</f>
        <v>11</v>
      </c>
      <c r="Q17218">
        <f t="shared" si="465"/>
        <v>4</v>
      </c>
      <c r="R17218">
        <f t="shared" si="466"/>
        <v>0</v>
      </c>
    </row>
    <row r="17219" spans="1:18" x14ac:dyDescent="0.3">
      <c r="A17219" t="s">
        <v>1111</v>
      </c>
      <c r="B17219" s="1">
        <v>38468</v>
      </c>
      <c r="C17219" t="s">
        <v>1112</v>
      </c>
      <c r="D17219" t="s">
        <v>1205</v>
      </c>
      <c r="E17219" t="s">
        <v>1206</v>
      </c>
      <c r="G17219" s="6" t="s">
        <v>29</v>
      </c>
      <c r="H17219" t="s">
        <v>394</v>
      </c>
      <c r="I17219" t="s">
        <v>26</v>
      </c>
      <c r="J17219" t="s">
        <v>27</v>
      </c>
      <c r="K17219">
        <v>12</v>
      </c>
      <c r="L17219">
        <v>5.7</v>
      </c>
      <c r="M17219" t="s">
        <v>1117</v>
      </c>
      <c r="N17219">
        <v>5.7</v>
      </c>
      <c r="P17219" cm="1">
        <f t="array" ref="P17219">IF(Q17219&gt;0,INDEX(Q17219:Q38943,MATCH(TRUE,INDEX(Q17219:Q38943="",,),0)-1),"")</f>
        <v>11</v>
      </c>
      <c r="Q17219">
        <f t="shared" si="465"/>
        <v>4</v>
      </c>
      <c r="R17219">
        <f t="shared" si="466"/>
        <v>0</v>
      </c>
    </row>
    <row r="17220" spans="1:18" x14ac:dyDescent="0.3">
      <c r="A17220" t="s">
        <v>1111</v>
      </c>
      <c r="B17220" s="1">
        <v>38468</v>
      </c>
      <c r="C17220" t="s">
        <v>1112</v>
      </c>
      <c r="D17220" t="s">
        <v>1205</v>
      </c>
      <c r="E17220" t="s">
        <v>1206</v>
      </c>
      <c r="G17220" s="6" t="s">
        <v>29</v>
      </c>
      <c r="H17220" t="s">
        <v>63</v>
      </c>
      <c r="I17220" t="s">
        <v>26</v>
      </c>
      <c r="J17220" t="s">
        <v>27</v>
      </c>
      <c r="K17220">
        <v>10</v>
      </c>
      <c r="L17220">
        <v>14.55</v>
      </c>
      <c r="M17220" t="s">
        <v>1117</v>
      </c>
      <c r="N17220">
        <v>14.55</v>
      </c>
      <c r="P17220" cm="1">
        <f t="array" ref="P17220">IF(Q17220&gt;0,INDEX(Q17220:Q38944,MATCH(TRUE,INDEX(Q17220:Q38944="",,),0)-1),"")</f>
        <v>11</v>
      </c>
      <c r="Q17220">
        <f t="shared" si="465"/>
        <v>4</v>
      </c>
      <c r="R17220">
        <f t="shared" si="466"/>
        <v>0</v>
      </c>
    </row>
    <row r="17221" spans="1:18" x14ac:dyDescent="0.3">
      <c r="A17221" t="s">
        <v>1111</v>
      </c>
      <c r="B17221" s="1">
        <v>38468</v>
      </c>
      <c r="C17221" t="s">
        <v>1112</v>
      </c>
      <c r="D17221" t="s">
        <v>1205</v>
      </c>
      <c r="E17221" t="s">
        <v>1206</v>
      </c>
      <c r="G17221" t="s">
        <v>19</v>
      </c>
      <c r="H17221" t="s">
        <v>196</v>
      </c>
      <c r="I17221" t="s">
        <v>21</v>
      </c>
      <c r="J17221" t="s">
        <v>22</v>
      </c>
      <c r="K17221">
        <v>4</v>
      </c>
      <c r="L17221">
        <v>217</v>
      </c>
      <c r="M17221" t="s">
        <v>1192</v>
      </c>
      <c r="N17221">
        <v>500</v>
      </c>
      <c r="P17221" cm="1">
        <f t="array" ref="P17221">IF(Q17221&gt;0,INDEX(Q17221:Q38945,MATCH(TRUE,INDEX(Q17221:Q38945="",,),0)-1),"")</f>
        <v>11</v>
      </c>
      <c r="Q17221">
        <f t="shared" si="465"/>
        <v>5</v>
      </c>
      <c r="R17221">
        <f t="shared" si="466"/>
        <v>0</v>
      </c>
    </row>
    <row r="17222" spans="1:18" x14ac:dyDescent="0.3">
      <c r="A17222" t="s">
        <v>1111</v>
      </c>
      <c r="B17222" s="1">
        <v>38468</v>
      </c>
      <c r="C17222" t="s">
        <v>1112</v>
      </c>
      <c r="D17222" t="s">
        <v>1205</v>
      </c>
      <c r="E17222" t="s">
        <v>1206</v>
      </c>
      <c r="G17222" t="s">
        <v>19</v>
      </c>
      <c r="H17222" t="s">
        <v>99</v>
      </c>
      <c r="I17222" t="s">
        <v>26</v>
      </c>
      <c r="J17222" t="s">
        <v>27</v>
      </c>
      <c r="K17222">
        <v>267</v>
      </c>
      <c r="L17222">
        <v>9.9</v>
      </c>
      <c r="M17222" t="s">
        <v>1192</v>
      </c>
      <c r="N17222">
        <v>22</v>
      </c>
      <c r="P17222" cm="1">
        <f t="array" ref="P17222">IF(Q17222&gt;0,INDEX(Q17222:Q38946,MATCH(TRUE,INDEX(Q17222:Q38946="",,),0)-1),"")</f>
        <v>11</v>
      </c>
      <c r="Q17222">
        <f t="shared" si="465"/>
        <v>5</v>
      </c>
      <c r="R17222">
        <f t="shared" si="466"/>
        <v>0</v>
      </c>
    </row>
    <row r="17223" spans="1:18" x14ac:dyDescent="0.3">
      <c r="A17223" t="s">
        <v>1111</v>
      </c>
      <c r="B17223" s="1">
        <v>38468</v>
      </c>
      <c r="C17223" t="s">
        <v>1112</v>
      </c>
      <c r="D17223" t="s">
        <v>1205</v>
      </c>
      <c r="E17223" t="s">
        <v>1206</v>
      </c>
      <c r="G17223" t="s">
        <v>19</v>
      </c>
      <c r="H17223" t="s">
        <v>70</v>
      </c>
      <c r="I17223" t="s">
        <v>26</v>
      </c>
      <c r="J17223" t="s">
        <v>27</v>
      </c>
      <c r="K17223">
        <v>272</v>
      </c>
      <c r="L17223">
        <v>14.35</v>
      </c>
      <c r="M17223" t="s">
        <v>1192</v>
      </c>
      <c r="N17223">
        <v>28</v>
      </c>
      <c r="P17223" cm="1">
        <f t="array" ref="P17223">IF(Q17223&gt;0,INDEX(Q17223:Q38947,MATCH(TRUE,INDEX(Q17223:Q38947="",,),0)-1),"")</f>
        <v>11</v>
      </c>
      <c r="Q17223">
        <f t="shared" si="465"/>
        <v>5</v>
      </c>
      <c r="R17223">
        <f t="shared" si="466"/>
        <v>0</v>
      </c>
    </row>
    <row r="17224" spans="1:18" x14ac:dyDescent="0.3">
      <c r="A17224" t="s">
        <v>1111</v>
      </c>
      <c r="B17224" s="1">
        <v>38468</v>
      </c>
      <c r="C17224" t="s">
        <v>1112</v>
      </c>
      <c r="D17224" t="s">
        <v>1205</v>
      </c>
      <c r="E17224" t="s">
        <v>1206</v>
      </c>
      <c r="G17224" t="s">
        <v>19</v>
      </c>
      <c r="H17224" t="s">
        <v>64</v>
      </c>
      <c r="I17224" t="s">
        <v>26</v>
      </c>
      <c r="J17224" t="s">
        <v>27</v>
      </c>
      <c r="K17224">
        <v>79</v>
      </c>
      <c r="L17224">
        <v>12.85</v>
      </c>
      <c r="M17224" t="s">
        <v>1192</v>
      </c>
      <c r="N17224">
        <v>25</v>
      </c>
      <c r="P17224" cm="1">
        <f t="array" ref="P17224">IF(Q17224&gt;0,INDEX(Q17224:Q38948,MATCH(TRUE,INDEX(Q17224:Q38948="",,),0)-1),"")</f>
        <v>11</v>
      </c>
      <c r="Q17224">
        <f t="shared" si="465"/>
        <v>5</v>
      </c>
      <c r="R17224">
        <f t="shared" si="466"/>
        <v>0</v>
      </c>
    </row>
    <row r="17225" spans="1:18" x14ac:dyDescent="0.3">
      <c r="A17225" t="s">
        <v>1111</v>
      </c>
      <c r="B17225" s="1">
        <v>38468</v>
      </c>
      <c r="C17225" t="s">
        <v>1112</v>
      </c>
      <c r="D17225" t="s">
        <v>1205</v>
      </c>
      <c r="E17225" t="s">
        <v>1206</v>
      </c>
      <c r="G17225" s="6" t="s">
        <v>29</v>
      </c>
      <c r="H17225" t="s">
        <v>30</v>
      </c>
      <c r="I17225" t="s">
        <v>21</v>
      </c>
      <c r="J17225" t="s">
        <v>22</v>
      </c>
      <c r="K17225">
        <v>2.1</v>
      </c>
      <c r="L17225">
        <v>157</v>
      </c>
      <c r="M17225" t="s">
        <v>1192</v>
      </c>
      <c r="N17225">
        <v>157</v>
      </c>
      <c r="P17225" cm="1">
        <f t="array" ref="P17225">IF(Q17225&gt;0,INDEX(Q17225:Q38949,MATCH(TRUE,INDEX(Q17225:Q38949="",,),0)-1),"")</f>
        <v>11</v>
      </c>
      <c r="Q17225">
        <f t="shared" si="465"/>
        <v>5</v>
      </c>
      <c r="R17225">
        <f t="shared" si="466"/>
        <v>0</v>
      </c>
    </row>
    <row r="17226" spans="1:18" x14ac:dyDescent="0.3">
      <c r="A17226" t="s">
        <v>1111</v>
      </c>
      <c r="B17226" s="1">
        <v>38468</v>
      </c>
      <c r="C17226" t="s">
        <v>1112</v>
      </c>
      <c r="D17226" t="s">
        <v>1205</v>
      </c>
      <c r="E17226" t="s">
        <v>1206</v>
      </c>
      <c r="G17226" s="6" t="s">
        <v>29</v>
      </c>
      <c r="H17226" t="s">
        <v>394</v>
      </c>
      <c r="I17226" t="s">
        <v>26</v>
      </c>
      <c r="J17226" t="s">
        <v>27</v>
      </c>
      <c r="K17226">
        <v>12</v>
      </c>
      <c r="L17226">
        <v>5.7</v>
      </c>
      <c r="M17226" t="s">
        <v>1192</v>
      </c>
      <c r="N17226">
        <v>5.7</v>
      </c>
      <c r="P17226" cm="1">
        <f t="array" ref="P17226">IF(Q17226&gt;0,INDEX(Q17226:Q38950,MATCH(TRUE,INDEX(Q17226:Q38950="",,),0)-1),"")</f>
        <v>11</v>
      </c>
      <c r="Q17226">
        <f t="shared" si="465"/>
        <v>5</v>
      </c>
      <c r="R17226">
        <f t="shared" si="466"/>
        <v>0</v>
      </c>
    </row>
    <row r="17227" spans="1:18" x14ac:dyDescent="0.3">
      <c r="A17227" t="s">
        <v>1111</v>
      </c>
      <c r="B17227" s="1">
        <v>38468</v>
      </c>
      <c r="C17227" t="s">
        <v>1112</v>
      </c>
      <c r="D17227" t="s">
        <v>1205</v>
      </c>
      <c r="E17227" t="s">
        <v>1206</v>
      </c>
      <c r="G17227" s="6" t="s">
        <v>29</v>
      </c>
      <c r="H17227" t="s">
        <v>63</v>
      </c>
      <c r="I17227" t="s">
        <v>26</v>
      </c>
      <c r="J17227" t="s">
        <v>27</v>
      </c>
      <c r="K17227">
        <v>10</v>
      </c>
      <c r="L17227">
        <v>14.55</v>
      </c>
      <c r="M17227" t="s">
        <v>1192</v>
      </c>
      <c r="N17227">
        <v>14.55</v>
      </c>
      <c r="P17227" cm="1">
        <f t="array" ref="P17227">IF(Q17227&gt;0,INDEX(Q17227:Q38951,MATCH(TRUE,INDEX(Q17227:Q38951="",,),0)-1),"")</f>
        <v>11</v>
      </c>
      <c r="Q17227">
        <f t="shared" si="465"/>
        <v>5</v>
      </c>
      <c r="R17227">
        <f t="shared" si="466"/>
        <v>0</v>
      </c>
    </row>
    <row r="17228" spans="1:18" x14ac:dyDescent="0.3">
      <c r="A17228" t="s">
        <v>1111</v>
      </c>
      <c r="B17228" s="1">
        <v>38468</v>
      </c>
      <c r="C17228" t="s">
        <v>1112</v>
      </c>
      <c r="D17228" t="s">
        <v>1205</v>
      </c>
      <c r="E17228" t="s">
        <v>1206</v>
      </c>
      <c r="G17228" t="s">
        <v>19</v>
      </c>
      <c r="H17228" t="s">
        <v>196</v>
      </c>
      <c r="I17228" t="s">
        <v>21</v>
      </c>
      <c r="J17228" t="s">
        <v>22</v>
      </c>
      <c r="K17228">
        <v>4</v>
      </c>
      <c r="L17228">
        <v>217</v>
      </c>
      <c r="M17228" t="s">
        <v>1121</v>
      </c>
      <c r="N17228">
        <v>240</v>
      </c>
      <c r="P17228" cm="1">
        <f t="array" ref="P17228">IF(Q17228&gt;0,INDEX(Q17228:Q38952,MATCH(TRUE,INDEX(Q17228:Q38952="",,),0)-1),"")</f>
        <v>11</v>
      </c>
      <c r="Q17228">
        <f t="shared" si="465"/>
        <v>6</v>
      </c>
      <c r="R17228">
        <f t="shared" si="466"/>
        <v>0</v>
      </c>
    </row>
    <row r="17229" spans="1:18" x14ac:dyDescent="0.3">
      <c r="A17229" t="s">
        <v>1111</v>
      </c>
      <c r="B17229" s="1">
        <v>38468</v>
      </c>
      <c r="C17229" t="s">
        <v>1112</v>
      </c>
      <c r="D17229" t="s">
        <v>1205</v>
      </c>
      <c r="E17229" t="s">
        <v>1206</v>
      </c>
      <c r="G17229" t="s">
        <v>19</v>
      </c>
      <c r="H17229" t="s">
        <v>99</v>
      </c>
      <c r="I17229" t="s">
        <v>26</v>
      </c>
      <c r="J17229" t="s">
        <v>27</v>
      </c>
      <c r="K17229">
        <v>267</v>
      </c>
      <c r="L17229">
        <v>9.9</v>
      </c>
      <c r="M17229" t="s">
        <v>1121</v>
      </c>
      <c r="N17229">
        <v>30</v>
      </c>
      <c r="P17229" cm="1">
        <f t="array" ref="P17229">IF(Q17229&gt;0,INDEX(Q17229:Q38953,MATCH(TRUE,INDEX(Q17229:Q38953="",,),0)-1),"")</f>
        <v>11</v>
      </c>
      <c r="Q17229">
        <f t="shared" si="465"/>
        <v>6</v>
      </c>
      <c r="R17229">
        <f t="shared" si="466"/>
        <v>0</v>
      </c>
    </row>
    <row r="17230" spans="1:18" x14ac:dyDescent="0.3">
      <c r="A17230" t="s">
        <v>1111</v>
      </c>
      <c r="B17230" s="1">
        <v>38468</v>
      </c>
      <c r="C17230" t="s">
        <v>1112</v>
      </c>
      <c r="D17230" t="s">
        <v>1205</v>
      </c>
      <c r="E17230" t="s">
        <v>1206</v>
      </c>
      <c r="G17230" t="s">
        <v>19</v>
      </c>
      <c r="H17230" t="s">
        <v>70</v>
      </c>
      <c r="I17230" t="s">
        <v>26</v>
      </c>
      <c r="J17230" t="s">
        <v>27</v>
      </c>
      <c r="K17230">
        <v>272</v>
      </c>
      <c r="L17230">
        <v>14.35</v>
      </c>
      <c r="M17230" t="s">
        <v>1121</v>
      </c>
      <c r="N17230">
        <v>20</v>
      </c>
      <c r="P17230" cm="1">
        <f t="array" ref="P17230">IF(Q17230&gt;0,INDEX(Q17230:Q38954,MATCH(TRUE,INDEX(Q17230:Q38954="",,),0)-1),"")</f>
        <v>11</v>
      </c>
      <c r="Q17230">
        <f t="shared" si="465"/>
        <v>6</v>
      </c>
      <c r="R17230">
        <f t="shared" si="466"/>
        <v>0</v>
      </c>
    </row>
    <row r="17231" spans="1:18" x14ac:dyDescent="0.3">
      <c r="A17231" t="s">
        <v>1111</v>
      </c>
      <c r="B17231" s="1">
        <v>38468</v>
      </c>
      <c r="C17231" t="s">
        <v>1112</v>
      </c>
      <c r="D17231" t="s">
        <v>1205</v>
      </c>
      <c r="E17231" t="s">
        <v>1206</v>
      </c>
      <c r="G17231" t="s">
        <v>19</v>
      </c>
      <c r="H17231" t="s">
        <v>64</v>
      </c>
      <c r="I17231" t="s">
        <v>26</v>
      </c>
      <c r="J17231" t="s">
        <v>27</v>
      </c>
      <c r="K17231">
        <v>79</v>
      </c>
      <c r="L17231">
        <v>12.85</v>
      </c>
      <c r="M17231" t="s">
        <v>1121</v>
      </c>
      <c r="N17231">
        <v>34</v>
      </c>
      <c r="P17231" cm="1">
        <f t="array" ref="P17231">IF(Q17231&gt;0,INDEX(Q17231:Q38955,MATCH(TRUE,INDEX(Q17231:Q38955="",,),0)-1),"")</f>
        <v>11</v>
      </c>
      <c r="Q17231">
        <f t="shared" si="465"/>
        <v>6</v>
      </c>
      <c r="R17231">
        <f t="shared" si="466"/>
        <v>0</v>
      </c>
    </row>
    <row r="17232" spans="1:18" x14ac:dyDescent="0.3">
      <c r="A17232" t="s">
        <v>1111</v>
      </c>
      <c r="B17232" s="1">
        <v>38468</v>
      </c>
      <c r="C17232" t="s">
        <v>1112</v>
      </c>
      <c r="D17232" t="s">
        <v>1205</v>
      </c>
      <c r="E17232" t="s">
        <v>1206</v>
      </c>
      <c r="G17232" s="6" t="s">
        <v>29</v>
      </c>
      <c r="H17232" t="s">
        <v>30</v>
      </c>
      <c r="I17232" t="s">
        <v>21</v>
      </c>
      <c r="J17232" t="s">
        <v>22</v>
      </c>
      <c r="K17232">
        <v>2.1</v>
      </c>
      <c r="L17232">
        <v>157</v>
      </c>
      <c r="M17232" t="s">
        <v>1121</v>
      </c>
      <c r="N17232">
        <v>157</v>
      </c>
      <c r="P17232" cm="1">
        <f t="array" ref="P17232">IF(Q17232&gt;0,INDEX(Q17232:Q38956,MATCH(TRUE,INDEX(Q17232:Q38956="",,),0)-1),"")</f>
        <v>11</v>
      </c>
      <c r="Q17232">
        <f t="shared" si="465"/>
        <v>6</v>
      </c>
      <c r="R17232">
        <f t="shared" si="466"/>
        <v>0</v>
      </c>
    </row>
    <row r="17233" spans="1:18" x14ac:dyDescent="0.3">
      <c r="A17233" t="s">
        <v>1111</v>
      </c>
      <c r="B17233" s="1">
        <v>38468</v>
      </c>
      <c r="C17233" t="s">
        <v>1112</v>
      </c>
      <c r="D17233" t="s">
        <v>1205</v>
      </c>
      <c r="E17233" t="s">
        <v>1206</v>
      </c>
      <c r="G17233" s="6" t="s">
        <v>29</v>
      </c>
      <c r="H17233" t="s">
        <v>394</v>
      </c>
      <c r="I17233" t="s">
        <v>26</v>
      </c>
      <c r="J17233" t="s">
        <v>27</v>
      </c>
      <c r="K17233">
        <v>12</v>
      </c>
      <c r="L17233">
        <v>5.7</v>
      </c>
      <c r="M17233" t="s">
        <v>1121</v>
      </c>
      <c r="N17233">
        <v>5.7</v>
      </c>
      <c r="P17233" cm="1">
        <f t="array" ref="P17233">IF(Q17233&gt;0,INDEX(Q17233:Q38957,MATCH(TRUE,INDEX(Q17233:Q38957="",,),0)-1),"")</f>
        <v>11</v>
      </c>
      <c r="Q17233">
        <f t="shared" si="465"/>
        <v>6</v>
      </c>
      <c r="R17233">
        <f t="shared" si="466"/>
        <v>0</v>
      </c>
    </row>
    <row r="17234" spans="1:18" x14ac:dyDescent="0.3">
      <c r="A17234" t="s">
        <v>1111</v>
      </c>
      <c r="B17234" s="1">
        <v>38468</v>
      </c>
      <c r="C17234" t="s">
        <v>1112</v>
      </c>
      <c r="D17234" t="s">
        <v>1205</v>
      </c>
      <c r="E17234" t="s">
        <v>1206</v>
      </c>
      <c r="G17234" s="6" t="s">
        <v>29</v>
      </c>
      <c r="H17234" t="s">
        <v>63</v>
      </c>
      <c r="I17234" t="s">
        <v>26</v>
      </c>
      <c r="J17234" t="s">
        <v>27</v>
      </c>
      <c r="K17234">
        <v>10</v>
      </c>
      <c r="L17234">
        <v>14.55</v>
      </c>
      <c r="M17234" t="s">
        <v>1121</v>
      </c>
      <c r="N17234">
        <v>14.55</v>
      </c>
      <c r="P17234" cm="1">
        <f t="array" ref="P17234">IF(Q17234&gt;0,INDEX(Q17234:Q38958,MATCH(TRUE,INDEX(Q17234:Q38958="",,),0)-1),"")</f>
        <v>11</v>
      </c>
      <c r="Q17234">
        <f t="shared" si="465"/>
        <v>6</v>
      </c>
      <c r="R17234">
        <f t="shared" si="466"/>
        <v>0</v>
      </c>
    </row>
    <row r="17235" spans="1:18" x14ac:dyDescent="0.3">
      <c r="A17235" t="s">
        <v>1111</v>
      </c>
      <c r="B17235" s="1">
        <v>38468</v>
      </c>
      <c r="C17235" t="s">
        <v>1112</v>
      </c>
      <c r="D17235" t="s">
        <v>1205</v>
      </c>
      <c r="E17235" t="s">
        <v>1206</v>
      </c>
      <c r="G17235" t="s">
        <v>19</v>
      </c>
      <c r="H17235" t="s">
        <v>196</v>
      </c>
      <c r="I17235" t="s">
        <v>21</v>
      </c>
      <c r="J17235" t="s">
        <v>22</v>
      </c>
      <c r="K17235">
        <v>4</v>
      </c>
      <c r="L17235">
        <v>217</v>
      </c>
      <c r="M17235" t="s">
        <v>1122</v>
      </c>
      <c r="N17235">
        <v>350</v>
      </c>
      <c r="P17235" cm="1">
        <f t="array" ref="P17235">IF(Q17235&gt;0,INDEX(Q17235:Q38959,MATCH(TRUE,INDEX(Q17235:Q38959="",,),0)-1),"")</f>
        <v>11</v>
      </c>
      <c r="Q17235">
        <f t="shared" si="465"/>
        <v>7</v>
      </c>
      <c r="R17235">
        <f t="shared" si="466"/>
        <v>0</v>
      </c>
    </row>
    <row r="17236" spans="1:18" x14ac:dyDescent="0.3">
      <c r="A17236" t="s">
        <v>1111</v>
      </c>
      <c r="B17236" s="1">
        <v>38468</v>
      </c>
      <c r="C17236" t="s">
        <v>1112</v>
      </c>
      <c r="D17236" t="s">
        <v>1205</v>
      </c>
      <c r="E17236" t="s">
        <v>1206</v>
      </c>
      <c r="G17236" t="s">
        <v>19</v>
      </c>
      <c r="H17236" t="s">
        <v>99</v>
      </c>
      <c r="I17236" t="s">
        <v>26</v>
      </c>
      <c r="J17236" t="s">
        <v>27</v>
      </c>
      <c r="K17236">
        <v>267</v>
      </c>
      <c r="L17236">
        <v>9.9</v>
      </c>
      <c r="M17236" t="s">
        <v>1122</v>
      </c>
      <c r="N17236">
        <v>25</v>
      </c>
      <c r="P17236" cm="1">
        <f t="array" ref="P17236">IF(Q17236&gt;0,INDEX(Q17236:Q38960,MATCH(TRUE,INDEX(Q17236:Q38960="",,),0)-1),"")</f>
        <v>11</v>
      </c>
      <c r="Q17236">
        <f t="shared" si="465"/>
        <v>7</v>
      </c>
      <c r="R17236">
        <f t="shared" si="466"/>
        <v>0</v>
      </c>
    </row>
    <row r="17237" spans="1:18" x14ac:dyDescent="0.3">
      <c r="A17237" t="s">
        <v>1111</v>
      </c>
      <c r="B17237" s="1">
        <v>38468</v>
      </c>
      <c r="C17237" t="s">
        <v>1112</v>
      </c>
      <c r="D17237" t="s">
        <v>1205</v>
      </c>
      <c r="E17237" t="s">
        <v>1206</v>
      </c>
      <c r="G17237" t="s">
        <v>19</v>
      </c>
      <c r="H17237" t="s">
        <v>70</v>
      </c>
      <c r="I17237" t="s">
        <v>26</v>
      </c>
      <c r="J17237" t="s">
        <v>27</v>
      </c>
      <c r="K17237">
        <v>272</v>
      </c>
      <c r="L17237">
        <v>14.35</v>
      </c>
      <c r="M17237" t="s">
        <v>1122</v>
      </c>
      <c r="N17237">
        <v>25</v>
      </c>
      <c r="P17237" cm="1">
        <f t="array" ref="P17237">IF(Q17237&gt;0,INDEX(Q17237:Q38961,MATCH(TRUE,INDEX(Q17237:Q38961="",,),0)-1),"")</f>
        <v>11</v>
      </c>
      <c r="Q17237">
        <f t="shared" si="465"/>
        <v>7</v>
      </c>
      <c r="R17237">
        <f t="shared" si="466"/>
        <v>0</v>
      </c>
    </row>
    <row r="17238" spans="1:18" x14ac:dyDescent="0.3">
      <c r="A17238" t="s">
        <v>1111</v>
      </c>
      <c r="B17238" s="1">
        <v>38468</v>
      </c>
      <c r="C17238" t="s">
        <v>1112</v>
      </c>
      <c r="D17238" t="s">
        <v>1205</v>
      </c>
      <c r="E17238" t="s">
        <v>1206</v>
      </c>
      <c r="G17238" t="s">
        <v>19</v>
      </c>
      <c r="H17238" t="s">
        <v>64</v>
      </c>
      <c r="I17238" t="s">
        <v>26</v>
      </c>
      <c r="J17238" t="s">
        <v>27</v>
      </c>
      <c r="K17238">
        <v>79</v>
      </c>
      <c r="L17238">
        <v>12.85</v>
      </c>
      <c r="M17238" t="s">
        <v>1122</v>
      </c>
      <c r="N17238">
        <v>25</v>
      </c>
      <c r="P17238" cm="1">
        <f t="array" ref="P17238">IF(Q17238&gt;0,INDEX(Q17238:Q38962,MATCH(TRUE,INDEX(Q17238:Q38962="",,),0)-1),"")</f>
        <v>11</v>
      </c>
      <c r="Q17238">
        <f t="shared" si="465"/>
        <v>7</v>
      </c>
      <c r="R17238">
        <f t="shared" si="466"/>
        <v>0</v>
      </c>
    </row>
    <row r="17239" spans="1:18" x14ac:dyDescent="0.3">
      <c r="A17239" t="s">
        <v>1111</v>
      </c>
      <c r="B17239" s="1">
        <v>38468</v>
      </c>
      <c r="C17239" t="s">
        <v>1112</v>
      </c>
      <c r="D17239" t="s">
        <v>1205</v>
      </c>
      <c r="E17239" t="s">
        <v>1206</v>
      </c>
      <c r="G17239" s="6" t="s">
        <v>29</v>
      </c>
      <c r="H17239" t="s">
        <v>30</v>
      </c>
      <c r="I17239" t="s">
        <v>21</v>
      </c>
      <c r="J17239" t="s">
        <v>22</v>
      </c>
      <c r="K17239">
        <v>2.1</v>
      </c>
      <c r="L17239">
        <v>157</v>
      </c>
      <c r="M17239" t="s">
        <v>1122</v>
      </c>
      <c r="N17239">
        <v>157</v>
      </c>
      <c r="P17239" cm="1">
        <f t="array" ref="P17239">IF(Q17239&gt;0,INDEX(Q17239:Q38963,MATCH(TRUE,INDEX(Q17239:Q38963="",,),0)-1),"")</f>
        <v>11</v>
      </c>
      <c r="Q17239">
        <f t="shared" si="465"/>
        <v>7</v>
      </c>
      <c r="R17239">
        <f t="shared" si="466"/>
        <v>0</v>
      </c>
    </row>
    <row r="17240" spans="1:18" x14ac:dyDescent="0.3">
      <c r="A17240" t="s">
        <v>1111</v>
      </c>
      <c r="B17240" s="1">
        <v>38468</v>
      </c>
      <c r="C17240" t="s">
        <v>1112</v>
      </c>
      <c r="D17240" t="s">
        <v>1205</v>
      </c>
      <c r="E17240" t="s">
        <v>1206</v>
      </c>
      <c r="G17240" s="6" t="s">
        <v>29</v>
      </c>
      <c r="H17240" t="s">
        <v>394</v>
      </c>
      <c r="I17240" t="s">
        <v>26</v>
      </c>
      <c r="J17240" t="s">
        <v>27</v>
      </c>
      <c r="K17240">
        <v>12</v>
      </c>
      <c r="L17240">
        <v>5.7</v>
      </c>
      <c r="M17240" t="s">
        <v>1122</v>
      </c>
      <c r="N17240">
        <v>5.7</v>
      </c>
      <c r="P17240" cm="1">
        <f t="array" ref="P17240">IF(Q17240&gt;0,INDEX(Q17240:Q38964,MATCH(TRUE,INDEX(Q17240:Q38964="",,),0)-1),"")</f>
        <v>11</v>
      </c>
      <c r="Q17240">
        <f t="shared" si="465"/>
        <v>7</v>
      </c>
      <c r="R17240">
        <f t="shared" si="466"/>
        <v>0</v>
      </c>
    </row>
    <row r="17241" spans="1:18" x14ac:dyDescent="0.3">
      <c r="A17241" t="s">
        <v>1111</v>
      </c>
      <c r="B17241" s="1">
        <v>38468</v>
      </c>
      <c r="C17241" t="s">
        <v>1112</v>
      </c>
      <c r="D17241" t="s">
        <v>1205</v>
      </c>
      <c r="E17241" t="s">
        <v>1206</v>
      </c>
      <c r="G17241" s="6" t="s">
        <v>29</v>
      </c>
      <c r="H17241" t="s">
        <v>63</v>
      </c>
      <c r="I17241" t="s">
        <v>26</v>
      </c>
      <c r="J17241" t="s">
        <v>27</v>
      </c>
      <c r="K17241">
        <v>10</v>
      </c>
      <c r="L17241">
        <v>14.55</v>
      </c>
      <c r="M17241" t="s">
        <v>1122</v>
      </c>
      <c r="N17241">
        <v>14.55</v>
      </c>
      <c r="P17241" cm="1">
        <f t="array" ref="P17241">IF(Q17241&gt;0,INDEX(Q17241:Q38965,MATCH(TRUE,INDEX(Q17241:Q38965="",,),0)-1),"")</f>
        <v>11</v>
      </c>
      <c r="Q17241">
        <f t="shared" si="465"/>
        <v>7</v>
      </c>
      <c r="R17241">
        <f t="shared" si="466"/>
        <v>0</v>
      </c>
    </row>
    <row r="17242" spans="1:18" x14ac:dyDescent="0.3">
      <c r="A17242" t="s">
        <v>1111</v>
      </c>
      <c r="B17242" s="1">
        <v>38468</v>
      </c>
      <c r="C17242" t="s">
        <v>1112</v>
      </c>
      <c r="D17242" t="s">
        <v>1205</v>
      </c>
      <c r="E17242" t="s">
        <v>1206</v>
      </c>
      <c r="G17242" t="s">
        <v>19</v>
      </c>
      <c r="H17242" t="s">
        <v>196</v>
      </c>
      <c r="I17242" t="s">
        <v>21</v>
      </c>
      <c r="J17242" t="s">
        <v>22</v>
      </c>
      <c r="K17242">
        <v>4</v>
      </c>
      <c r="L17242">
        <v>217</v>
      </c>
      <c r="M17242" t="s">
        <v>1140</v>
      </c>
      <c r="N17242">
        <v>250</v>
      </c>
      <c r="P17242" cm="1">
        <f t="array" ref="P17242">IF(Q17242&gt;0,INDEX(Q17242:Q38966,MATCH(TRUE,INDEX(Q17242:Q38966="",,),0)-1),"")</f>
        <v>11</v>
      </c>
      <c r="Q17242">
        <f t="shared" si="465"/>
        <v>8</v>
      </c>
      <c r="R17242">
        <f t="shared" si="466"/>
        <v>0</v>
      </c>
    </row>
    <row r="17243" spans="1:18" x14ac:dyDescent="0.3">
      <c r="A17243" t="s">
        <v>1111</v>
      </c>
      <c r="B17243" s="1">
        <v>38468</v>
      </c>
      <c r="C17243" t="s">
        <v>1112</v>
      </c>
      <c r="D17243" t="s">
        <v>1205</v>
      </c>
      <c r="E17243" t="s">
        <v>1206</v>
      </c>
      <c r="G17243" t="s">
        <v>19</v>
      </c>
      <c r="H17243" t="s">
        <v>99</v>
      </c>
      <c r="I17243" t="s">
        <v>26</v>
      </c>
      <c r="J17243" t="s">
        <v>27</v>
      </c>
      <c r="K17243">
        <v>267</v>
      </c>
      <c r="L17243">
        <v>9.9</v>
      </c>
      <c r="M17243" t="s">
        <v>1140</v>
      </c>
      <c r="N17243">
        <v>20</v>
      </c>
      <c r="P17243" cm="1">
        <f t="array" ref="P17243">IF(Q17243&gt;0,INDEX(Q17243:Q38967,MATCH(TRUE,INDEX(Q17243:Q38967="",,),0)-1),"")</f>
        <v>11</v>
      </c>
      <c r="Q17243">
        <f t="shared" si="465"/>
        <v>8</v>
      </c>
      <c r="R17243">
        <f t="shared" si="466"/>
        <v>0</v>
      </c>
    </row>
    <row r="17244" spans="1:18" x14ac:dyDescent="0.3">
      <c r="A17244" t="s">
        <v>1111</v>
      </c>
      <c r="B17244" s="1">
        <v>38468</v>
      </c>
      <c r="C17244" t="s">
        <v>1112</v>
      </c>
      <c r="D17244" t="s">
        <v>1205</v>
      </c>
      <c r="E17244" t="s">
        <v>1206</v>
      </c>
      <c r="G17244" t="s">
        <v>19</v>
      </c>
      <c r="H17244" t="s">
        <v>70</v>
      </c>
      <c r="I17244" t="s">
        <v>26</v>
      </c>
      <c r="J17244" t="s">
        <v>27</v>
      </c>
      <c r="K17244">
        <v>272</v>
      </c>
      <c r="L17244">
        <v>14.35</v>
      </c>
      <c r="M17244" t="s">
        <v>1140</v>
      </c>
      <c r="N17244">
        <v>25</v>
      </c>
      <c r="P17244" cm="1">
        <f t="array" ref="P17244">IF(Q17244&gt;0,INDEX(Q17244:Q38968,MATCH(TRUE,INDEX(Q17244:Q38968="",,),0)-1),"")</f>
        <v>11</v>
      </c>
      <c r="Q17244">
        <f t="shared" si="465"/>
        <v>8</v>
      </c>
      <c r="R17244">
        <f t="shared" si="466"/>
        <v>0</v>
      </c>
    </row>
    <row r="17245" spans="1:18" x14ac:dyDescent="0.3">
      <c r="A17245" t="s">
        <v>1111</v>
      </c>
      <c r="B17245" s="1">
        <v>38468</v>
      </c>
      <c r="C17245" t="s">
        <v>1112</v>
      </c>
      <c r="D17245" t="s">
        <v>1205</v>
      </c>
      <c r="E17245" t="s">
        <v>1206</v>
      </c>
      <c r="G17245" t="s">
        <v>19</v>
      </c>
      <c r="H17245" t="s">
        <v>64</v>
      </c>
      <c r="I17245" t="s">
        <v>26</v>
      </c>
      <c r="J17245" t="s">
        <v>27</v>
      </c>
      <c r="K17245">
        <v>79</v>
      </c>
      <c r="L17245">
        <v>12.85</v>
      </c>
      <c r="M17245" t="s">
        <v>1140</v>
      </c>
      <c r="N17245">
        <v>20</v>
      </c>
      <c r="P17245" cm="1">
        <f t="array" ref="P17245">IF(Q17245&gt;0,INDEX(Q17245:Q38969,MATCH(TRUE,INDEX(Q17245:Q38969="",,),0)-1),"")</f>
        <v>11</v>
      </c>
      <c r="Q17245">
        <f t="shared" si="465"/>
        <v>8</v>
      </c>
      <c r="R17245">
        <f t="shared" si="466"/>
        <v>0</v>
      </c>
    </row>
    <row r="17246" spans="1:18" x14ac:dyDescent="0.3">
      <c r="A17246" t="s">
        <v>1111</v>
      </c>
      <c r="B17246" s="1">
        <v>38468</v>
      </c>
      <c r="C17246" t="s">
        <v>1112</v>
      </c>
      <c r="D17246" t="s">
        <v>1205</v>
      </c>
      <c r="E17246" t="s">
        <v>1206</v>
      </c>
      <c r="G17246" s="6" t="s">
        <v>29</v>
      </c>
      <c r="H17246" t="s">
        <v>30</v>
      </c>
      <c r="I17246" t="s">
        <v>21</v>
      </c>
      <c r="J17246" t="s">
        <v>22</v>
      </c>
      <c r="K17246">
        <v>2.1</v>
      </c>
      <c r="L17246">
        <v>157</v>
      </c>
      <c r="M17246" t="s">
        <v>1140</v>
      </c>
      <c r="N17246">
        <v>157</v>
      </c>
      <c r="P17246" cm="1">
        <f t="array" ref="P17246">IF(Q17246&gt;0,INDEX(Q17246:Q38970,MATCH(TRUE,INDEX(Q17246:Q38970="",,),0)-1),"")</f>
        <v>11</v>
      </c>
      <c r="Q17246">
        <f t="shared" si="465"/>
        <v>8</v>
      </c>
      <c r="R17246">
        <f t="shared" si="466"/>
        <v>0</v>
      </c>
    </row>
    <row r="17247" spans="1:18" x14ac:dyDescent="0.3">
      <c r="A17247" t="s">
        <v>1111</v>
      </c>
      <c r="B17247" s="1">
        <v>38468</v>
      </c>
      <c r="C17247" t="s">
        <v>1112</v>
      </c>
      <c r="D17247" t="s">
        <v>1205</v>
      </c>
      <c r="E17247" t="s">
        <v>1206</v>
      </c>
      <c r="G17247" s="6" t="s">
        <v>29</v>
      </c>
      <c r="H17247" t="s">
        <v>394</v>
      </c>
      <c r="I17247" t="s">
        <v>26</v>
      </c>
      <c r="J17247" t="s">
        <v>27</v>
      </c>
      <c r="K17247">
        <v>12</v>
      </c>
      <c r="L17247">
        <v>5.7</v>
      </c>
      <c r="M17247" t="s">
        <v>1140</v>
      </c>
      <c r="N17247">
        <v>5.7</v>
      </c>
      <c r="P17247" cm="1">
        <f t="array" ref="P17247">IF(Q17247&gt;0,INDEX(Q17247:Q38971,MATCH(TRUE,INDEX(Q17247:Q38971="",,),0)-1),"")</f>
        <v>11</v>
      </c>
      <c r="Q17247">
        <f t="shared" si="465"/>
        <v>8</v>
      </c>
      <c r="R17247">
        <f t="shared" si="466"/>
        <v>0</v>
      </c>
    </row>
    <row r="17248" spans="1:18" x14ac:dyDescent="0.3">
      <c r="A17248" t="s">
        <v>1111</v>
      </c>
      <c r="B17248" s="1">
        <v>38468</v>
      </c>
      <c r="C17248" t="s">
        <v>1112</v>
      </c>
      <c r="D17248" t="s">
        <v>1205</v>
      </c>
      <c r="E17248" t="s">
        <v>1206</v>
      </c>
      <c r="G17248" s="6" t="s">
        <v>29</v>
      </c>
      <c r="H17248" t="s">
        <v>63</v>
      </c>
      <c r="I17248" t="s">
        <v>26</v>
      </c>
      <c r="J17248" t="s">
        <v>27</v>
      </c>
      <c r="K17248">
        <v>10</v>
      </c>
      <c r="L17248">
        <v>14.55</v>
      </c>
      <c r="M17248" t="s">
        <v>1140</v>
      </c>
      <c r="N17248">
        <v>14.55</v>
      </c>
      <c r="P17248" cm="1">
        <f t="array" ref="P17248">IF(Q17248&gt;0,INDEX(Q17248:Q38972,MATCH(TRUE,INDEX(Q17248:Q38972="",,),0)-1),"")</f>
        <v>11</v>
      </c>
      <c r="Q17248">
        <f t="shared" si="465"/>
        <v>8</v>
      </c>
      <c r="R17248">
        <f t="shared" si="466"/>
        <v>0</v>
      </c>
    </row>
    <row r="17249" spans="1:18" x14ac:dyDescent="0.3">
      <c r="A17249" t="s">
        <v>1111</v>
      </c>
      <c r="B17249" s="1">
        <v>38468</v>
      </c>
      <c r="C17249" t="s">
        <v>1112</v>
      </c>
      <c r="D17249" t="s">
        <v>1205</v>
      </c>
      <c r="E17249" t="s">
        <v>1206</v>
      </c>
      <c r="G17249" t="s">
        <v>19</v>
      </c>
      <c r="H17249" t="s">
        <v>196</v>
      </c>
      <c r="I17249" t="s">
        <v>21</v>
      </c>
      <c r="J17249" t="s">
        <v>22</v>
      </c>
      <c r="K17249">
        <v>4</v>
      </c>
      <c r="L17249">
        <v>217</v>
      </c>
      <c r="M17249" t="s">
        <v>1188</v>
      </c>
      <c r="N17249">
        <v>218</v>
      </c>
      <c r="P17249" cm="1">
        <f t="array" ref="P17249">IF(Q17249&gt;0,INDEX(Q17249:Q38973,MATCH(TRUE,INDEX(Q17249:Q38973="",,),0)-1),"")</f>
        <v>11</v>
      </c>
      <c r="Q17249">
        <f t="shared" si="465"/>
        <v>9</v>
      </c>
      <c r="R17249">
        <f t="shared" si="466"/>
        <v>0</v>
      </c>
    </row>
    <row r="17250" spans="1:18" x14ac:dyDescent="0.3">
      <c r="A17250" t="s">
        <v>1111</v>
      </c>
      <c r="B17250" s="1">
        <v>38468</v>
      </c>
      <c r="C17250" t="s">
        <v>1112</v>
      </c>
      <c r="D17250" t="s">
        <v>1205</v>
      </c>
      <c r="E17250" t="s">
        <v>1206</v>
      </c>
      <c r="G17250" t="s">
        <v>19</v>
      </c>
      <c r="H17250" t="s">
        <v>99</v>
      </c>
      <c r="I17250" t="s">
        <v>26</v>
      </c>
      <c r="J17250" t="s">
        <v>27</v>
      </c>
      <c r="K17250">
        <v>267</v>
      </c>
      <c r="L17250">
        <v>9.9</v>
      </c>
      <c r="M17250" t="s">
        <v>1188</v>
      </c>
      <c r="N17250">
        <v>22</v>
      </c>
      <c r="P17250" cm="1">
        <f t="array" ref="P17250">IF(Q17250&gt;0,INDEX(Q17250:Q38974,MATCH(TRUE,INDEX(Q17250:Q38974="",,),0)-1),"")</f>
        <v>11</v>
      </c>
      <c r="Q17250">
        <f t="shared" si="465"/>
        <v>9</v>
      </c>
      <c r="R17250">
        <f t="shared" si="466"/>
        <v>0</v>
      </c>
    </row>
    <row r="17251" spans="1:18" x14ac:dyDescent="0.3">
      <c r="A17251" t="s">
        <v>1111</v>
      </c>
      <c r="B17251" s="1">
        <v>38468</v>
      </c>
      <c r="C17251" t="s">
        <v>1112</v>
      </c>
      <c r="D17251" t="s">
        <v>1205</v>
      </c>
      <c r="E17251" t="s">
        <v>1206</v>
      </c>
      <c r="G17251" t="s">
        <v>19</v>
      </c>
      <c r="H17251" t="s">
        <v>70</v>
      </c>
      <c r="I17251" t="s">
        <v>26</v>
      </c>
      <c r="J17251" t="s">
        <v>27</v>
      </c>
      <c r="K17251">
        <v>272</v>
      </c>
      <c r="L17251">
        <v>14.35</v>
      </c>
      <c r="M17251" t="s">
        <v>1188</v>
      </c>
      <c r="N17251">
        <v>23</v>
      </c>
      <c r="P17251" cm="1">
        <f t="array" ref="P17251">IF(Q17251&gt;0,INDEX(Q17251:Q38975,MATCH(TRUE,INDEX(Q17251:Q38975="",,),0)-1),"")</f>
        <v>11</v>
      </c>
      <c r="Q17251">
        <f t="shared" si="465"/>
        <v>9</v>
      </c>
      <c r="R17251">
        <f t="shared" si="466"/>
        <v>0</v>
      </c>
    </row>
    <row r="17252" spans="1:18" x14ac:dyDescent="0.3">
      <c r="A17252" t="s">
        <v>1111</v>
      </c>
      <c r="B17252" s="1">
        <v>38468</v>
      </c>
      <c r="C17252" t="s">
        <v>1112</v>
      </c>
      <c r="D17252" t="s">
        <v>1205</v>
      </c>
      <c r="E17252" t="s">
        <v>1206</v>
      </c>
      <c r="G17252" t="s">
        <v>19</v>
      </c>
      <c r="H17252" t="s">
        <v>64</v>
      </c>
      <c r="I17252" t="s">
        <v>26</v>
      </c>
      <c r="J17252" t="s">
        <v>27</v>
      </c>
      <c r="K17252">
        <v>79</v>
      </c>
      <c r="L17252">
        <v>12.85</v>
      </c>
      <c r="M17252" t="s">
        <v>1188</v>
      </c>
      <c r="N17252">
        <v>14</v>
      </c>
      <c r="P17252" cm="1">
        <f t="array" ref="P17252">IF(Q17252&gt;0,INDEX(Q17252:Q38976,MATCH(TRUE,INDEX(Q17252:Q38976="",,),0)-1),"")</f>
        <v>11</v>
      </c>
      <c r="Q17252">
        <f t="shared" si="465"/>
        <v>9</v>
      </c>
      <c r="R17252">
        <f t="shared" si="466"/>
        <v>0</v>
      </c>
    </row>
    <row r="17253" spans="1:18" x14ac:dyDescent="0.3">
      <c r="A17253" t="s">
        <v>1111</v>
      </c>
      <c r="B17253" s="1">
        <v>38468</v>
      </c>
      <c r="C17253" t="s">
        <v>1112</v>
      </c>
      <c r="D17253" t="s">
        <v>1205</v>
      </c>
      <c r="E17253" t="s">
        <v>1206</v>
      </c>
      <c r="G17253" s="6" t="s">
        <v>29</v>
      </c>
      <c r="H17253" t="s">
        <v>30</v>
      </c>
      <c r="I17253" t="s">
        <v>21</v>
      </c>
      <c r="J17253" t="s">
        <v>22</v>
      </c>
      <c r="K17253">
        <v>2.1</v>
      </c>
      <c r="L17253">
        <v>157</v>
      </c>
      <c r="M17253" t="s">
        <v>1188</v>
      </c>
      <c r="N17253">
        <v>157</v>
      </c>
      <c r="P17253" cm="1">
        <f t="array" ref="P17253">IF(Q17253&gt;0,INDEX(Q17253:Q38977,MATCH(TRUE,INDEX(Q17253:Q38977="",,),0)-1),"")</f>
        <v>11</v>
      </c>
      <c r="Q17253">
        <f t="shared" si="465"/>
        <v>9</v>
      </c>
      <c r="R17253">
        <f t="shared" si="466"/>
        <v>0</v>
      </c>
    </row>
    <row r="17254" spans="1:18" x14ac:dyDescent="0.3">
      <c r="A17254" t="s">
        <v>1111</v>
      </c>
      <c r="B17254" s="1">
        <v>38468</v>
      </c>
      <c r="C17254" t="s">
        <v>1112</v>
      </c>
      <c r="D17254" t="s">
        <v>1205</v>
      </c>
      <c r="E17254" t="s">
        <v>1206</v>
      </c>
      <c r="G17254" s="6" t="s">
        <v>29</v>
      </c>
      <c r="H17254" t="s">
        <v>394</v>
      </c>
      <c r="I17254" t="s">
        <v>26</v>
      </c>
      <c r="J17254" t="s">
        <v>27</v>
      </c>
      <c r="K17254">
        <v>12</v>
      </c>
      <c r="L17254">
        <v>5.7</v>
      </c>
      <c r="M17254" t="s">
        <v>1188</v>
      </c>
      <c r="N17254">
        <v>5.7</v>
      </c>
      <c r="P17254" cm="1">
        <f t="array" ref="P17254">IF(Q17254&gt;0,INDEX(Q17254:Q38978,MATCH(TRUE,INDEX(Q17254:Q38978="",,),0)-1),"")</f>
        <v>11</v>
      </c>
      <c r="Q17254">
        <f t="shared" si="465"/>
        <v>9</v>
      </c>
      <c r="R17254">
        <f t="shared" si="466"/>
        <v>0</v>
      </c>
    </row>
    <row r="17255" spans="1:18" x14ac:dyDescent="0.3">
      <c r="A17255" t="s">
        <v>1111</v>
      </c>
      <c r="B17255" s="1">
        <v>38468</v>
      </c>
      <c r="C17255" t="s">
        <v>1112</v>
      </c>
      <c r="D17255" t="s">
        <v>1205</v>
      </c>
      <c r="E17255" t="s">
        <v>1206</v>
      </c>
      <c r="G17255" s="6" t="s">
        <v>29</v>
      </c>
      <c r="H17255" t="s">
        <v>63</v>
      </c>
      <c r="I17255" t="s">
        <v>26</v>
      </c>
      <c r="J17255" t="s">
        <v>27</v>
      </c>
      <c r="K17255">
        <v>10</v>
      </c>
      <c r="L17255">
        <v>14.55</v>
      </c>
      <c r="M17255" t="s">
        <v>1188</v>
      </c>
      <c r="N17255">
        <v>14.55</v>
      </c>
      <c r="P17255" cm="1">
        <f t="array" ref="P17255">IF(Q17255&gt;0,INDEX(Q17255:Q38979,MATCH(TRUE,INDEX(Q17255:Q38979="",,),0)-1),"")</f>
        <v>11</v>
      </c>
      <c r="Q17255">
        <f t="shared" si="465"/>
        <v>9</v>
      </c>
      <c r="R17255">
        <f t="shared" si="466"/>
        <v>0</v>
      </c>
    </row>
    <row r="17256" spans="1:18" x14ac:dyDescent="0.3">
      <c r="A17256" t="s">
        <v>1111</v>
      </c>
      <c r="B17256" s="1">
        <v>38468</v>
      </c>
      <c r="C17256" t="s">
        <v>1112</v>
      </c>
      <c r="D17256" t="s">
        <v>1205</v>
      </c>
      <c r="E17256" t="s">
        <v>1206</v>
      </c>
      <c r="G17256" t="s">
        <v>19</v>
      </c>
      <c r="H17256" t="s">
        <v>196</v>
      </c>
      <c r="I17256" t="s">
        <v>21</v>
      </c>
      <c r="J17256" t="s">
        <v>22</v>
      </c>
      <c r="K17256">
        <v>4</v>
      </c>
      <c r="L17256">
        <v>217</v>
      </c>
      <c r="M17256" t="s">
        <v>1201</v>
      </c>
      <c r="N17256">
        <v>350</v>
      </c>
      <c r="P17256" cm="1">
        <f t="array" ref="P17256">IF(Q17256&gt;0,INDEX(Q17256:Q38980,MATCH(TRUE,INDEX(Q17256:Q38980="",,),0)-1),"")</f>
        <v>11</v>
      </c>
      <c r="Q17256">
        <f t="shared" si="465"/>
        <v>10</v>
      </c>
      <c r="R17256">
        <f t="shared" si="466"/>
        <v>0</v>
      </c>
    </row>
    <row r="17257" spans="1:18" x14ac:dyDescent="0.3">
      <c r="A17257" t="s">
        <v>1111</v>
      </c>
      <c r="B17257" s="1">
        <v>38468</v>
      </c>
      <c r="C17257" t="s">
        <v>1112</v>
      </c>
      <c r="D17257" t="s">
        <v>1205</v>
      </c>
      <c r="E17257" t="s">
        <v>1206</v>
      </c>
      <c r="G17257" t="s">
        <v>19</v>
      </c>
      <c r="H17257" t="s">
        <v>99</v>
      </c>
      <c r="I17257" t="s">
        <v>26</v>
      </c>
      <c r="J17257" t="s">
        <v>27</v>
      </c>
      <c r="K17257">
        <v>267</v>
      </c>
      <c r="L17257">
        <v>9.9</v>
      </c>
      <c r="M17257" t="s">
        <v>1201</v>
      </c>
      <c r="N17257">
        <v>20</v>
      </c>
      <c r="P17257" cm="1">
        <f t="array" ref="P17257">IF(Q17257&gt;0,INDEX(Q17257:Q38981,MATCH(TRUE,INDEX(Q17257:Q38981="",,),0)-1),"")</f>
        <v>11</v>
      </c>
      <c r="Q17257">
        <f t="shared" si="465"/>
        <v>10</v>
      </c>
      <c r="R17257">
        <f t="shared" si="466"/>
        <v>0</v>
      </c>
    </row>
    <row r="17258" spans="1:18" x14ac:dyDescent="0.3">
      <c r="A17258" t="s">
        <v>1111</v>
      </c>
      <c r="B17258" s="1">
        <v>38468</v>
      </c>
      <c r="C17258" t="s">
        <v>1112</v>
      </c>
      <c r="D17258" t="s">
        <v>1205</v>
      </c>
      <c r="E17258" t="s">
        <v>1206</v>
      </c>
      <c r="G17258" t="s">
        <v>19</v>
      </c>
      <c r="H17258" t="s">
        <v>70</v>
      </c>
      <c r="I17258" t="s">
        <v>26</v>
      </c>
      <c r="J17258" t="s">
        <v>27</v>
      </c>
      <c r="K17258">
        <v>272</v>
      </c>
      <c r="L17258">
        <v>14.35</v>
      </c>
      <c r="M17258" t="s">
        <v>1201</v>
      </c>
      <c r="N17258">
        <v>21</v>
      </c>
      <c r="P17258" cm="1">
        <f t="array" ref="P17258">IF(Q17258&gt;0,INDEX(Q17258:Q38982,MATCH(TRUE,INDEX(Q17258:Q38982="",,),0)-1),"")</f>
        <v>11</v>
      </c>
      <c r="Q17258">
        <f t="shared" ref="Q17258:Q17269" si="467">INT((ROW()-17193)/7)+1</f>
        <v>10</v>
      </c>
      <c r="R17258">
        <f t="shared" si="466"/>
        <v>0</v>
      </c>
    </row>
    <row r="17259" spans="1:18" x14ac:dyDescent="0.3">
      <c r="A17259" t="s">
        <v>1111</v>
      </c>
      <c r="B17259" s="1">
        <v>38468</v>
      </c>
      <c r="C17259" t="s">
        <v>1112</v>
      </c>
      <c r="D17259" t="s">
        <v>1205</v>
      </c>
      <c r="E17259" t="s">
        <v>1206</v>
      </c>
      <c r="G17259" t="s">
        <v>19</v>
      </c>
      <c r="H17259" t="s">
        <v>64</v>
      </c>
      <c r="I17259" t="s">
        <v>26</v>
      </c>
      <c r="J17259" t="s">
        <v>27</v>
      </c>
      <c r="K17259">
        <v>79</v>
      </c>
      <c r="L17259">
        <v>12.85</v>
      </c>
      <c r="M17259" t="s">
        <v>1201</v>
      </c>
      <c r="N17259">
        <v>20</v>
      </c>
      <c r="P17259" cm="1">
        <f t="array" ref="P17259">IF(Q17259&gt;0,INDEX(Q17259:Q38983,MATCH(TRUE,INDEX(Q17259:Q38983="",,),0)-1),"")</f>
        <v>11</v>
      </c>
      <c r="Q17259">
        <f t="shared" si="467"/>
        <v>10</v>
      </c>
      <c r="R17259">
        <f t="shared" si="466"/>
        <v>0</v>
      </c>
    </row>
    <row r="17260" spans="1:18" x14ac:dyDescent="0.3">
      <c r="A17260" t="s">
        <v>1111</v>
      </c>
      <c r="B17260" s="1">
        <v>38468</v>
      </c>
      <c r="C17260" t="s">
        <v>1112</v>
      </c>
      <c r="D17260" t="s">
        <v>1205</v>
      </c>
      <c r="E17260" t="s">
        <v>1206</v>
      </c>
      <c r="G17260" s="6" t="s">
        <v>29</v>
      </c>
      <c r="H17260" t="s">
        <v>30</v>
      </c>
      <c r="I17260" t="s">
        <v>21</v>
      </c>
      <c r="J17260" t="s">
        <v>22</v>
      </c>
      <c r="K17260">
        <v>2.1</v>
      </c>
      <c r="L17260">
        <v>157</v>
      </c>
      <c r="M17260" t="s">
        <v>1201</v>
      </c>
      <c r="N17260">
        <v>157</v>
      </c>
      <c r="P17260" cm="1">
        <f t="array" ref="P17260">IF(Q17260&gt;0,INDEX(Q17260:Q38984,MATCH(TRUE,INDEX(Q17260:Q38984="",,),0)-1),"")</f>
        <v>11</v>
      </c>
      <c r="Q17260">
        <f t="shared" si="467"/>
        <v>10</v>
      </c>
      <c r="R17260">
        <f t="shared" si="466"/>
        <v>0</v>
      </c>
    </row>
    <row r="17261" spans="1:18" x14ac:dyDescent="0.3">
      <c r="A17261" t="s">
        <v>1111</v>
      </c>
      <c r="B17261" s="1">
        <v>38468</v>
      </c>
      <c r="C17261" t="s">
        <v>1112</v>
      </c>
      <c r="D17261" t="s">
        <v>1205</v>
      </c>
      <c r="E17261" t="s">
        <v>1206</v>
      </c>
      <c r="G17261" s="6" t="s">
        <v>29</v>
      </c>
      <c r="H17261" t="s">
        <v>394</v>
      </c>
      <c r="I17261" t="s">
        <v>26</v>
      </c>
      <c r="J17261" t="s">
        <v>27</v>
      </c>
      <c r="K17261">
        <v>12</v>
      </c>
      <c r="L17261">
        <v>5.7</v>
      </c>
      <c r="M17261" t="s">
        <v>1201</v>
      </c>
      <c r="N17261">
        <v>5.7</v>
      </c>
      <c r="P17261" cm="1">
        <f t="array" ref="P17261">IF(Q17261&gt;0,INDEX(Q17261:Q38985,MATCH(TRUE,INDEX(Q17261:Q38985="",,),0)-1),"")</f>
        <v>11</v>
      </c>
      <c r="Q17261">
        <f t="shared" si="467"/>
        <v>10</v>
      </c>
      <c r="R17261">
        <f t="shared" si="466"/>
        <v>0</v>
      </c>
    </row>
    <row r="17262" spans="1:18" x14ac:dyDescent="0.3">
      <c r="A17262" t="s">
        <v>1111</v>
      </c>
      <c r="B17262" s="1">
        <v>38468</v>
      </c>
      <c r="C17262" t="s">
        <v>1112</v>
      </c>
      <c r="D17262" t="s">
        <v>1205</v>
      </c>
      <c r="E17262" t="s">
        <v>1206</v>
      </c>
      <c r="G17262" s="6" t="s">
        <v>29</v>
      </c>
      <c r="H17262" t="s">
        <v>63</v>
      </c>
      <c r="I17262" t="s">
        <v>26</v>
      </c>
      <c r="J17262" t="s">
        <v>27</v>
      </c>
      <c r="K17262">
        <v>10</v>
      </c>
      <c r="L17262">
        <v>14.55</v>
      </c>
      <c r="M17262" t="s">
        <v>1201</v>
      </c>
      <c r="N17262">
        <v>14.55</v>
      </c>
      <c r="P17262" cm="1">
        <f t="array" ref="P17262">IF(Q17262&gt;0,INDEX(Q17262:Q38986,MATCH(TRUE,INDEX(Q17262:Q38986="",,),0)-1),"")</f>
        <v>11</v>
      </c>
      <c r="Q17262">
        <f t="shared" si="467"/>
        <v>10</v>
      </c>
      <c r="R17262">
        <f t="shared" si="466"/>
        <v>0</v>
      </c>
    </row>
    <row r="17263" spans="1:18" x14ac:dyDescent="0.3">
      <c r="A17263" t="s">
        <v>1111</v>
      </c>
      <c r="B17263" s="1">
        <v>38468</v>
      </c>
      <c r="C17263" t="s">
        <v>1112</v>
      </c>
      <c r="D17263" t="s">
        <v>1205</v>
      </c>
      <c r="E17263" t="s">
        <v>1206</v>
      </c>
      <c r="G17263" t="s">
        <v>19</v>
      </c>
      <c r="H17263" t="s">
        <v>196</v>
      </c>
      <c r="I17263" t="s">
        <v>21</v>
      </c>
      <c r="J17263" t="s">
        <v>22</v>
      </c>
      <c r="K17263">
        <v>4</v>
      </c>
      <c r="L17263">
        <v>217</v>
      </c>
      <c r="M17263" t="s">
        <v>1149</v>
      </c>
      <c r="N17263">
        <v>217</v>
      </c>
      <c r="P17263" cm="1">
        <f t="array" ref="P17263">IF(Q17263&gt;0,INDEX(Q17263:Q38987,MATCH(TRUE,INDEX(Q17263:Q38987="",,),0)-1),"")</f>
        <v>11</v>
      </c>
      <c r="Q17263">
        <f t="shared" si="467"/>
        <v>11</v>
      </c>
      <c r="R17263">
        <f t="shared" si="466"/>
        <v>0</v>
      </c>
    </row>
    <row r="17264" spans="1:18" x14ac:dyDescent="0.3">
      <c r="A17264" t="s">
        <v>1111</v>
      </c>
      <c r="B17264" s="1">
        <v>38468</v>
      </c>
      <c r="C17264" t="s">
        <v>1112</v>
      </c>
      <c r="D17264" t="s">
        <v>1205</v>
      </c>
      <c r="E17264" t="s">
        <v>1206</v>
      </c>
      <c r="G17264" t="s">
        <v>19</v>
      </c>
      <c r="H17264" t="s">
        <v>99</v>
      </c>
      <c r="I17264" t="s">
        <v>26</v>
      </c>
      <c r="J17264" t="s">
        <v>27</v>
      </c>
      <c r="K17264">
        <v>267</v>
      </c>
      <c r="L17264">
        <v>9.9</v>
      </c>
      <c r="M17264" t="s">
        <v>1149</v>
      </c>
      <c r="N17264">
        <v>9.9</v>
      </c>
      <c r="P17264" cm="1">
        <f t="array" ref="P17264">IF(Q17264&gt;0,INDEX(Q17264:Q38988,MATCH(TRUE,INDEX(Q17264:Q38988="",,),0)-1),"")</f>
        <v>11</v>
      </c>
      <c r="Q17264">
        <f t="shared" si="467"/>
        <v>11</v>
      </c>
      <c r="R17264">
        <f t="shared" ref="R17264:R17327" si="468">IF(P17264="","",0)</f>
        <v>0</v>
      </c>
    </row>
    <row r="17265" spans="1:18" x14ac:dyDescent="0.3">
      <c r="A17265" t="s">
        <v>1111</v>
      </c>
      <c r="B17265" s="1">
        <v>38468</v>
      </c>
      <c r="C17265" t="s">
        <v>1112</v>
      </c>
      <c r="D17265" t="s">
        <v>1205</v>
      </c>
      <c r="E17265" t="s">
        <v>1206</v>
      </c>
      <c r="G17265" t="s">
        <v>19</v>
      </c>
      <c r="H17265" t="s">
        <v>70</v>
      </c>
      <c r="I17265" t="s">
        <v>26</v>
      </c>
      <c r="J17265" t="s">
        <v>27</v>
      </c>
      <c r="K17265">
        <v>272</v>
      </c>
      <c r="L17265">
        <v>14.35</v>
      </c>
      <c r="M17265" t="s">
        <v>1149</v>
      </c>
      <c r="N17265">
        <v>14.35</v>
      </c>
      <c r="P17265" cm="1">
        <f t="array" ref="P17265">IF(Q17265&gt;0,INDEX(Q17265:Q38989,MATCH(TRUE,INDEX(Q17265:Q38989="",,),0)-1),"")</f>
        <v>11</v>
      </c>
      <c r="Q17265">
        <f t="shared" si="467"/>
        <v>11</v>
      </c>
      <c r="R17265">
        <f t="shared" si="468"/>
        <v>0</v>
      </c>
    </row>
    <row r="17266" spans="1:18" x14ac:dyDescent="0.3">
      <c r="A17266" t="s">
        <v>1111</v>
      </c>
      <c r="B17266" s="1">
        <v>38468</v>
      </c>
      <c r="C17266" t="s">
        <v>1112</v>
      </c>
      <c r="D17266" t="s">
        <v>1205</v>
      </c>
      <c r="E17266" t="s">
        <v>1206</v>
      </c>
      <c r="G17266" t="s">
        <v>19</v>
      </c>
      <c r="H17266" t="s">
        <v>64</v>
      </c>
      <c r="I17266" t="s">
        <v>26</v>
      </c>
      <c r="J17266" t="s">
        <v>27</v>
      </c>
      <c r="K17266">
        <v>79</v>
      </c>
      <c r="L17266">
        <v>12.85</v>
      </c>
      <c r="M17266" t="s">
        <v>1149</v>
      </c>
      <c r="N17266">
        <v>20.2</v>
      </c>
      <c r="P17266" cm="1">
        <f t="array" ref="P17266">IF(Q17266&gt;0,INDEX(Q17266:Q38990,MATCH(TRUE,INDEX(Q17266:Q38990="",,),0)-1),"")</f>
        <v>11</v>
      </c>
      <c r="Q17266">
        <f t="shared" si="467"/>
        <v>11</v>
      </c>
      <c r="R17266">
        <f t="shared" si="468"/>
        <v>0</v>
      </c>
    </row>
    <row r="17267" spans="1:18" x14ac:dyDescent="0.3">
      <c r="A17267" t="s">
        <v>1111</v>
      </c>
      <c r="B17267" s="1">
        <v>38468</v>
      </c>
      <c r="C17267" t="s">
        <v>1112</v>
      </c>
      <c r="D17267" t="s">
        <v>1205</v>
      </c>
      <c r="E17267" t="s">
        <v>1206</v>
      </c>
      <c r="G17267" s="6" t="s">
        <v>29</v>
      </c>
      <c r="H17267" t="s">
        <v>30</v>
      </c>
      <c r="I17267" t="s">
        <v>21</v>
      </c>
      <c r="J17267" t="s">
        <v>22</v>
      </c>
      <c r="K17267">
        <v>2.1</v>
      </c>
      <c r="L17267">
        <v>157</v>
      </c>
      <c r="M17267" t="s">
        <v>1149</v>
      </c>
      <c r="N17267">
        <v>157</v>
      </c>
      <c r="P17267" cm="1">
        <f t="array" ref="P17267">IF(Q17267&gt;0,INDEX(Q17267:Q38991,MATCH(TRUE,INDEX(Q17267:Q38991="",,),0)-1),"")</f>
        <v>11</v>
      </c>
      <c r="Q17267">
        <f t="shared" si="467"/>
        <v>11</v>
      </c>
      <c r="R17267">
        <f t="shared" si="468"/>
        <v>0</v>
      </c>
    </row>
    <row r="17268" spans="1:18" x14ac:dyDescent="0.3">
      <c r="A17268" t="s">
        <v>1111</v>
      </c>
      <c r="B17268" s="1">
        <v>38468</v>
      </c>
      <c r="C17268" t="s">
        <v>1112</v>
      </c>
      <c r="D17268" t="s">
        <v>1205</v>
      </c>
      <c r="E17268" t="s">
        <v>1206</v>
      </c>
      <c r="G17268" s="6" t="s">
        <v>29</v>
      </c>
      <c r="H17268" t="s">
        <v>394</v>
      </c>
      <c r="I17268" t="s">
        <v>26</v>
      </c>
      <c r="J17268" t="s">
        <v>27</v>
      </c>
      <c r="K17268">
        <v>12</v>
      </c>
      <c r="L17268">
        <v>5.7</v>
      </c>
      <c r="M17268" t="s">
        <v>1149</v>
      </c>
      <c r="N17268">
        <v>5.7</v>
      </c>
      <c r="P17268" cm="1">
        <f t="array" ref="P17268">IF(Q17268&gt;0,INDEX(Q17268:Q38992,MATCH(TRUE,INDEX(Q17268:Q38992="",,),0)-1),"")</f>
        <v>11</v>
      </c>
      <c r="Q17268">
        <f t="shared" si="467"/>
        <v>11</v>
      </c>
      <c r="R17268">
        <f t="shared" si="468"/>
        <v>0</v>
      </c>
    </row>
    <row r="17269" spans="1:18" x14ac:dyDescent="0.3">
      <c r="A17269" t="s">
        <v>1111</v>
      </c>
      <c r="B17269" s="1">
        <v>38468</v>
      </c>
      <c r="C17269" t="s">
        <v>1112</v>
      </c>
      <c r="D17269" t="s">
        <v>1205</v>
      </c>
      <c r="E17269" t="s">
        <v>1206</v>
      </c>
      <c r="G17269" s="6" t="s">
        <v>29</v>
      </c>
      <c r="H17269" t="s">
        <v>63</v>
      </c>
      <c r="I17269" t="s">
        <v>26</v>
      </c>
      <c r="J17269" t="s">
        <v>27</v>
      </c>
      <c r="K17269">
        <v>10</v>
      </c>
      <c r="L17269">
        <v>14.55</v>
      </c>
      <c r="M17269" t="s">
        <v>1149</v>
      </c>
      <c r="N17269">
        <v>14.55</v>
      </c>
      <c r="P17269" cm="1">
        <f t="array" ref="P17269">IF(Q17269&gt;0,INDEX(Q17269:Q38993,MATCH(TRUE,INDEX(Q17269:Q38993="",,),0)-1),"")</f>
        <v>11</v>
      </c>
      <c r="Q17269">
        <f t="shared" si="467"/>
        <v>11</v>
      </c>
      <c r="R17269">
        <f t="shared" si="468"/>
        <v>0</v>
      </c>
    </row>
    <row r="17270" spans="1:18" x14ac:dyDescent="0.3">
      <c r="P17270" t="str" cm="1">
        <f t="array" ref="P17270">IF(Q17270&gt;0,INDEX(Q17270:Q38994,MATCH(TRUE,INDEX(Q17270:Q38994="",,),0)-1),"")</f>
        <v/>
      </c>
      <c r="R17270" t="str">
        <f t="shared" si="468"/>
        <v/>
      </c>
    </row>
    <row r="17271" spans="1:18" x14ac:dyDescent="0.3">
      <c r="A17271" t="s">
        <v>1111</v>
      </c>
      <c r="B17271" s="1">
        <v>38468</v>
      </c>
      <c r="C17271" t="s">
        <v>1112</v>
      </c>
      <c r="D17271" t="s">
        <v>1207</v>
      </c>
      <c r="E17271" t="s">
        <v>1208</v>
      </c>
      <c r="G17271" t="s">
        <v>19</v>
      </c>
      <c r="H17271" t="s">
        <v>154</v>
      </c>
      <c r="I17271" t="s">
        <v>21</v>
      </c>
      <c r="J17271" t="s">
        <v>22</v>
      </c>
      <c r="K17271">
        <v>0.6</v>
      </c>
      <c r="L17271">
        <v>333</v>
      </c>
      <c r="M17271" t="s">
        <v>1133</v>
      </c>
      <c r="N17271">
        <v>400</v>
      </c>
      <c r="O17271" t="s">
        <v>24</v>
      </c>
      <c r="P17271" cm="1">
        <f t="array" ref="P17271">IF(Q17271&gt;0,INDEX(Q17271:Q38995,MATCH(TRUE,INDEX(Q17271:Q38995="",,),0)-1),"")</f>
        <v>7</v>
      </c>
      <c r="Q17271">
        <f>INT((ROW()-17271)/6)+1</f>
        <v>1</v>
      </c>
      <c r="R17271">
        <f t="shared" si="468"/>
        <v>0</v>
      </c>
    </row>
    <row r="17272" spans="1:18" x14ac:dyDescent="0.3">
      <c r="A17272" t="s">
        <v>1111</v>
      </c>
      <c r="B17272" s="1">
        <v>38468</v>
      </c>
      <c r="C17272" t="s">
        <v>1112</v>
      </c>
      <c r="D17272" t="s">
        <v>1207</v>
      </c>
      <c r="E17272" t="s">
        <v>1208</v>
      </c>
      <c r="G17272" t="s">
        <v>19</v>
      </c>
      <c r="H17272" t="s">
        <v>148</v>
      </c>
      <c r="I17272" t="s">
        <v>26</v>
      </c>
      <c r="J17272" t="s">
        <v>27</v>
      </c>
      <c r="K17272">
        <v>22</v>
      </c>
      <c r="L17272">
        <v>16.399999999999999</v>
      </c>
      <c r="M17272" t="s">
        <v>1133</v>
      </c>
      <c r="N17272">
        <v>25</v>
      </c>
      <c r="O17272" t="s">
        <v>24</v>
      </c>
      <c r="P17272" cm="1">
        <f t="array" ref="P17272">IF(Q17272&gt;0,INDEX(Q17272:Q38996,MATCH(TRUE,INDEX(Q17272:Q38996="",,),0)-1),"")</f>
        <v>7</v>
      </c>
      <c r="Q17272">
        <f t="shared" ref="Q17272:Q17312" si="469">INT((ROW()-17271)/6)+1</f>
        <v>1</v>
      </c>
      <c r="R17272">
        <f t="shared" si="468"/>
        <v>0</v>
      </c>
    </row>
    <row r="17273" spans="1:18" x14ac:dyDescent="0.3">
      <c r="A17273" t="s">
        <v>1111</v>
      </c>
      <c r="B17273" s="1">
        <v>38468</v>
      </c>
      <c r="C17273" t="s">
        <v>1112</v>
      </c>
      <c r="D17273" t="s">
        <v>1207</v>
      </c>
      <c r="E17273" t="s">
        <v>1208</v>
      </c>
      <c r="G17273" t="s">
        <v>19</v>
      </c>
      <c r="H17273" t="s">
        <v>63</v>
      </c>
      <c r="I17273" t="s">
        <v>26</v>
      </c>
      <c r="J17273" t="s">
        <v>27</v>
      </c>
      <c r="K17273">
        <v>45</v>
      </c>
      <c r="L17273">
        <v>14.9</v>
      </c>
      <c r="M17273" t="s">
        <v>1133</v>
      </c>
      <c r="N17273">
        <v>25</v>
      </c>
      <c r="O17273" t="s">
        <v>24</v>
      </c>
      <c r="P17273" cm="1">
        <f t="array" ref="P17273">IF(Q17273&gt;0,INDEX(Q17273:Q38997,MATCH(TRUE,INDEX(Q17273:Q38997="",,),0)-1),"")</f>
        <v>7</v>
      </c>
      <c r="Q17273">
        <f t="shared" si="469"/>
        <v>1</v>
      </c>
      <c r="R17273">
        <f t="shared" si="468"/>
        <v>0</v>
      </c>
    </row>
    <row r="17274" spans="1:18" x14ac:dyDescent="0.3">
      <c r="A17274" t="s">
        <v>1111</v>
      </c>
      <c r="B17274" s="1">
        <v>38468</v>
      </c>
      <c r="C17274" t="s">
        <v>1112</v>
      </c>
      <c r="D17274" t="s">
        <v>1207</v>
      </c>
      <c r="E17274" t="s">
        <v>1208</v>
      </c>
      <c r="G17274" t="s">
        <v>19</v>
      </c>
      <c r="H17274" t="s">
        <v>64</v>
      </c>
      <c r="I17274" t="s">
        <v>26</v>
      </c>
      <c r="J17274" t="s">
        <v>27</v>
      </c>
      <c r="K17274">
        <v>35</v>
      </c>
      <c r="L17274">
        <v>12.7</v>
      </c>
      <c r="M17274" t="s">
        <v>1133</v>
      </c>
      <c r="N17274">
        <v>25</v>
      </c>
      <c r="O17274" t="s">
        <v>24</v>
      </c>
      <c r="P17274" cm="1">
        <f t="array" ref="P17274">IF(Q17274&gt;0,INDEX(Q17274:Q38998,MATCH(TRUE,INDEX(Q17274:Q38998="",,),0)-1),"")</f>
        <v>7</v>
      </c>
      <c r="Q17274">
        <f t="shared" si="469"/>
        <v>1</v>
      </c>
      <c r="R17274">
        <f t="shared" si="468"/>
        <v>0</v>
      </c>
    </row>
    <row r="17275" spans="1:18" x14ac:dyDescent="0.3">
      <c r="A17275" t="s">
        <v>1111</v>
      </c>
      <c r="B17275" s="1">
        <v>38468</v>
      </c>
      <c r="C17275" t="s">
        <v>1112</v>
      </c>
      <c r="D17275" t="s">
        <v>1207</v>
      </c>
      <c r="E17275" t="s">
        <v>1208</v>
      </c>
      <c r="G17275" s="6" t="s">
        <v>29</v>
      </c>
      <c r="H17275" t="s">
        <v>30</v>
      </c>
      <c r="I17275" t="s">
        <v>21</v>
      </c>
      <c r="J17275" t="s">
        <v>22</v>
      </c>
      <c r="K17275">
        <v>0.5</v>
      </c>
      <c r="L17275">
        <v>165</v>
      </c>
      <c r="M17275" t="s">
        <v>1133</v>
      </c>
      <c r="N17275">
        <v>165</v>
      </c>
      <c r="O17275" t="s">
        <v>24</v>
      </c>
      <c r="P17275" cm="1">
        <f t="array" ref="P17275">IF(Q17275&gt;0,INDEX(Q17275:Q38999,MATCH(TRUE,INDEX(Q17275:Q38999="",,),0)-1),"")</f>
        <v>7</v>
      </c>
      <c r="Q17275">
        <f t="shared" si="469"/>
        <v>1</v>
      </c>
      <c r="R17275">
        <f t="shared" si="468"/>
        <v>0</v>
      </c>
    </row>
    <row r="17276" spans="1:18" x14ac:dyDescent="0.3">
      <c r="A17276" t="s">
        <v>1111</v>
      </c>
      <c r="B17276" s="1">
        <v>38468</v>
      </c>
      <c r="C17276" t="s">
        <v>1112</v>
      </c>
      <c r="D17276" t="s">
        <v>1207</v>
      </c>
      <c r="E17276" t="s">
        <v>1208</v>
      </c>
      <c r="G17276" s="6" t="s">
        <v>29</v>
      </c>
      <c r="H17276" t="s">
        <v>99</v>
      </c>
      <c r="I17276" t="s">
        <v>21</v>
      </c>
      <c r="J17276" t="s">
        <v>22</v>
      </c>
      <c r="K17276">
        <v>0.6</v>
      </c>
      <c r="L17276">
        <v>118</v>
      </c>
      <c r="M17276" t="s">
        <v>1133</v>
      </c>
      <c r="N17276">
        <v>118</v>
      </c>
      <c r="O17276" t="s">
        <v>24</v>
      </c>
      <c r="P17276" cm="1">
        <f t="array" ref="P17276">IF(Q17276&gt;0,INDEX(Q17276:Q39000,MATCH(TRUE,INDEX(Q17276:Q39000="",,),0)-1),"")</f>
        <v>7</v>
      </c>
      <c r="Q17276">
        <f t="shared" si="469"/>
        <v>1</v>
      </c>
      <c r="R17276">
        <f t="shared" si="468"/>
        <v>0</v>
      </c>
    </row>
    <row r="17277" spans="1:18" x14ac:dyDescent="0.3">
      <c r="A17277" t="s">
        <v>1111</v>
      </c>
      <c r="B17277" s="1">
        <v>38468</v>
      </c>
      <c r="C17277" t="s">
        <v>1112</v>
      </c>
      <c r="D17277" t="s">
        <v>1207</v>
      </c>
      <c r="E17277" t="s">
        <v>1208</v>
      </c>
      <c r="G17277" t="s">
        <v>19</v>
      </c>
      <c r="H17277" t="s">
        <v>154</v>
      </c>
      <c r="I17277" t="s">
        <v>21</v>
      </c>
      <c r="J17277" t="s">
        <v>22</v>
      </c>
      <c r="K17277">
        <v>0.6</v>
      </c>
      <c r="L17277">
        <v>333</v>
      </c>
      <c r="M17277" t="s">
        <v>1191</v>
      </c>
      <c r="N17277">
        <v>350</v>
      </c>
      <c r="P17277" cm="1">
        <f t="array" ref="P17277">IF(Q17277&gt;0,INDEX(Q17277:Q39001,MATCH(TRUE,INDEX(Q17277:Q39001="",,),0)-1),"")</f>
        <v>7</v>
      </c>
      <c r="Q17277">
        <f t="shared" si="469"/>
        <v>2</v>
      </c>
      <c r="R17277">
        <f t="shared" si="468"/>
        <v>0</v>
      </c>
    </row>
    <row r="17278" spans="1:18" x14ac:dyDescent="0.3">
      <c r="A17278" t="s">
        <v>1111</v>
      </c>
      <c r="B17278" s="1">
        <v>38468</v>
      </c>
      <c r="C17278" t="s">
        <v>1112</v>
      </c>
      <c r="D17278" t="s">
        <v>1207</v>
      </c>
      <c r="E17278" t="s">
        <v>1208</v>
      </c>
      <c r="G17278" t="s">
        <v>19</v>
      </c>
      <c r="H17278" t="s">
        <v>148</v>
      </c>
      <c r="I17278" t="s">
        <v>26</v>
      </c>
      <c r="J17278" t="s">
        <v>27</v>
      </c>
      <c r="K17278">
        <v>22</v>
      </c>
      <c r="L17278">
        <v>16.399999999999999</v>
      </c>
      <c r="M17278" t="s">
        <v>1191</v>
      </c>
      <c r="N17278">
        <v>25</v>
      </c>
      <c r="P17278" cm="1">
        <f t="array" ref="P17278">IF(Q17278&gt;0,INDEX(Q17278:Q39002,MATCH(TRUE,INDEX(Q17278:Q39002="",,),0)-1),"")</f>
        <v>7</v>
      </c>
      <c r="Q17278">
        <f t="shared" si="469"/>
        <v>2</v>
      </c>
      <c r="R17278">
        <f t="shared" si="468"/>
        <v>0</v>
      </c>
    </row>
    <row r="17279" spans="1:18" x14ac:dyDescent="0.3">
      <c r="A17279" t="s">
        <v>1111</v>
      </c>
      <c r="B17279" s="1">
        <v>38468</v>
      </c>
      <c r="C17279" t="s">
        <v>1112</v>
      </c>
      <c r="D17279" t="s">
        <v>1207</v>
      </c>
      <c r="E17279" t="s">
        <v>1208</v>
      </c>
      <c r="G17279" t="s">
        <v>19</v>
      </c>
      <c r="H17279" t="s">
        <v>63</v>
      </c>
      <c r="I17279" t="s">
        <v>26</v>
      </c>
      <c r="J17279" t="s">
        <v>27</v>
      </c>
      <c r="K17279">
        <v>45</v>
      </c>
      <c r="L17279">
        <v>14.9</v>
      </c>
      <c r="M17279" t="s">
        <v>1191</v>
      </c>
      <c r="N17279">
        <v>25</v>
      </c>
      <c r="P17279" cm="1">
        <f t="array" ref="P17279">IF(Q17279&gt;0,INDEX(Q17279:Q39003,MATCH(TRUE,INDEX(Q17279:Q39003="",,),0)-1),"")</f>
        <v>7</v>
      </c>
      <c r="Q17279">
        <f t="shared" si="469"/>
        <v>2</v>
      </c>
      <c r="R17279">
        <f t="shared" si="468"/>
        <v>0</v>
      </c>
    </row>
    <row r="17280" spans="1:18" x14ac:dyDescent="0.3">
      <c r="A17280" t="s">
        <v>1111</v>
      </c>
      <c r="B17280" s="1">
        <v>38468</v>
      </c>
      <c r="C17280" t="s">
        <v>1112</v>
      </c>
      <c r="D17280" t="s">
        <v>1207</v>
      </c>
      <c r="E17280" t="s">
        <v>1208</v>
      </c>
      <c r="G17280" t="s">
        <v>19</v>
      </c>
      <c r="H17280" t="s">
        <v>64</v>
      </c>
      <c r="I17280" t="s">
        <v>26</v>
      </c>
      <c r="J17280" t="s">
        <v>27</v>
      </c>
      <c r="K17280">
        <v>35</v>
      </c>
      <c r="L17280">
        <v>12.7</v>
      </c>
      <c r="M17280" t="s">
        <v>1191</v>
      </c>
      <c r="N17280">
        <v>25</v>
      </c>
      <c r="P17280" cm="1">
        <f t="array" ref="P17280">IF(Q17280&gt;0,INDEX(Q17280:Q39004,MATCH(TRUE,INDEX(Q17280:Q39004="",,),0)-1),"")</f>
        <v>7</v>
      </c>
      <c r="Q17280">
        <f t="shared" si="469"/>
        <v>2</v>
      </c>
      <c r="R17280">
        <f t="shared" si="468"/>
        <v>0</v>
      </c>
    </row>
    <row r="17281" spans="1:18" x14ac:dyDescent="0.3">
      <c r="A17281" t="s">
        <v>1111</v>
      </c>
      <c r="B17281" s="1">
        <v>38468</v>
      </c>
      <c r="C17281" t="s">
        <v>1112</v>
      </c>
      <c r="D17281" t="s">
        <v>1207</v>
      </c>
      <c r="E17281" t="s">
        <v>1208</v>
      </c>
      <c r="G17281" s="6" t="s">
        <v>29</v>
      </c>
      <c r="H17281" t="s">
        <v>30</v>
      </c>
      <c r="I17281" t="s">
        <v>21</v>
      </c>
      <c r="J17281" t="s">
        <v>22</v>
      </c>
      <c r="K17281">
        <v>0.5</v>
      </c>
      <c r="L17281">
        <v>165</v>
      </c>
      <c r="M17281" t="s">
        <v>1191</v>
      </c>
      <c r="N17281">
        <v>165</v>
      </c>
      <c r="P17281" cm="1">
        <f t="array" ref="P17281">IF(Q17281&gt;0,INDEX(Q17281:Q39005,MATCH(TRUE,INDEX(Q17281:Q39005="",,),0)-1),"")</f>
        <v>7</v>
      </c>
      <c r="Q17281">
        <f t="shared" si="469"/>
        <v>2</v>
      </c>
      <c r="R17281">
        <f t="shared" si="468"/>
        <v>0</v>
      </c>
    </row>
    <row r="17282" spans="1:18" x14ac:dyDescent="0.3">
      <c r="A17282" t="s">
        <v>1111</v>
      </c>
      <c r="B17282" s="1">
        <v>38468</v>
      </c>
      <c r="C17282" t="s">
        <v>1112</v>
      </c>
      <c r="D17282" t="s">
        <v>1207</v>
      </c>
      <c r="E17282" t="s">
        <v>1208</v>
      </c>
      <c r="G17282" s="6" t="s">
        <v>29</v>
      </c>
      <c r="H17282" t="s">
        <v>99</v>
      </c>
      <c r="I17282" t="s">
        <v>21</v>
      </c>
      <c r="J17282" t="s">
        <v>22</v>
      </c>
      <c r="K17282">
        <v>0.6</v>
      </c>
      <c r="L17282">
        <v>118</v>
      </c>
      <c r="M17282" t="s">
        <v>1191</v>
      </c>
      <c r="N17282">
        <v>118</v>
      </c>
      <c r="P17282" cm="1">
        <f t="array" ref="P17282">IF(Q17282&gt;0,INDEX(Q17282:Q39006,MATCH(TRUE,INDEX(Q17282:Q39006="",,),0)-1),"")</f>
        <v>7</v>
      </c>
      <c r="Q17282">
        <f t="shared" si="469"/>
        <v>2</v>
      </c>
      <c r="R17282">
        <f t="shared" si="468"/>
        <v>0</v>
      </c>
    </row>
    <row r="17283" spans="1:18" x14ac:dyDescent="0.3">
      <c r="A17283" t="s">
        <v>1111</v>
      </c>
      <c r="B17283" s="1">
        <v>38468</v>
      </c>
      <c r="C17283" t="s">
        <v>1112</v>
      </c>
      <c r="D17283" t="s">
        <v>1207</v>
      </c>
      <c r="E17283" t="s">
        <v>1208</v>
      </c>
      <c r="G17283" t="s">
        <v>19</v>
      </c>
      <c r="H17283" t="s">
        <v>154</v>
      </c>
      <c r="I17283" t="s">
        <v>21</v>
      </c>
      <c r="J17283" t="s">
        <v>22</v>
      </c>
      <c r="K17283">
        <v>0.6</v>
      </c>
      <c r="L17283">
        <v>333</v>
      </c>
      <c r="M17283" t="s">
        <v>1121</v>
      </c>
      <c r="N17283">
        <v>400</v>
      </c>
      <c r="P17283" cm="1">
        <f t="array" ref="P17283">IF(Q17283&gt;0,INDEX(Q17283:Q39007,MATCH(TRUE,INDEX(Q17283:Q39007="",,),0)-1),"")</f>
        <v>7</v>
      </c>
      <c r="Q17283">
        <f t="shared" si="469"/>
        <v>3</v>
      </c>
      <c r="R17283">
        <f t="shared" si="468"/>
        <v>0</v>
      </c>
    </row>
    <row r="17284" spans="1:18" x14ac:dyDescent="0.3">
      <c r="A17284" t="s">
        <v>1111</v>
      </c>
      <c r="B17284" s="1">
        <v>38468</v>
      </c>
      <c r="C17284" t="s">
        <v>1112</v>
      </c>
      <c r="D17284" t="s">
        <v>1207</v>
      </c>
      <c r="E17284" t="s">
        <v>1208</v>
      </c>
      <c r="G17284" t="s">
        <v>19</v>
      </c>
      <c r="H17284" t="s">
        <v>148</v>
      </c>
      <c r="I17284" t="s">
        <v>26</v>
      </c>
      <c r="J17284" t="s">
        <v>27</v>
      </c>
      <c r="K17284">
        <v>22</v>
      </c>
      <c r="L17284">
        <v>16.399999999999999</v>
      </c>
      <c r="M17284" t="s">
        <v>1121</v>
      </c>
      <c r="N17284">
        <v>20</v>
      </c>
      <c r="P17284" cm="1">
        <f t="array" ref="P17284">IF(Q17284&gt;0,INDEX(Q17284:Q39008,MATCH(TRUE,INDEX(Q17284:Q39008="",,),0)-1),"")</f>
        <v>7</v>
      </c>
      <c r="Q17284">
        <f t="shared" si="469"/>
        <v>3</v>
      </c>
      <c r="R17284">
        <f t="shared" si="468"/>
        <v>0</v>
      </c>
    </row>
    <row r="17285" spans="1:18" x14ac:dyDescent="0.3">
      <c r="A17285" t="s">
        <v>1111</v>
      </c>
      <c r="B17285" s="1">
        <v>38468</v>
      </c>
      <c r="C17285" t="s">
        <v>1112</v>
      </c>
      <c r="D17285" t="s">
        <v>1207</v>
      </c>
      <c r="E17285" t="s">
        <v>1208</v>
      </c>
      <c r="G17285" t="s">
        <v>19</v>
      </c>
      <c r="H17285" t="s">
        <v>63</v>
      </c>
      <c r="I17285" t="s">
        <v>26</v>
      </c>
      <c r="J17285" t="s">
        <v>27</v>
      </c>
      <c r="K17285">
        <v>45</v>
      </c>
      <c r="L17285">
        <v>14.9</v>
      </c>
      <c r="M17285" t="s">
        <v>1121</v>
      </c>
      <c r="N17285">
        <v>30</v>
      </c>
      <c r="P17285" cm="1">
        <f t="array" ref="P17285">IF(Q17285&gt;0,INDEX(Q17285:Q39009,MATCH(TRUE,INDEX(Q17285:Q39009="",,),0)-1),"")</f>
        <v>7</v>
      </c>
      <c r="Q17285">
        <f t="shared" si="469"/>
        <v>3</v>
      </c>
      <c r="R17285">
        <f t="shared" si="468"/>
        <v>0</v>
      </c>
    </row>
    <row r="17286" spans="1:18" x14ac:dyDescent="0.3">
      <c r="A17286" t="s">
        <v>1111</v>
      </c>
      <c r="B17286" s="1">
        <v>38468</v>
      </c>
      <c r="C17286" t="s">
        <v>1112</v>
      </c>
      <c r="D17286" t="s">
        <v>1207</v>
      </c>
      <c r="E17286" t="s">
        <v>1208</v>
      </c>
      <c r="G17286" t="s">
        <v>19</v>
      </c>
      <c r="H17286" t="s">
        <v>64</v>
      </c>
      <c r="I17286" t="s">
        <v>26</v>
      </c>
      <c r="J17286" t="s">
        <v>27</v>
      </c>
      <c r="K17286">
        <v>35</v>
      </c>
      <c r="L17286">
        <v>12.7</v>
      </c>
      <c r="M17286" t="s">
        <v>1121</v>
      </c>
      <c r="N17286">
        <v>20</v>
      </c>
      <c r="P17286" cm="1">
        <f t="array" ref="P17286">IF(Q17286&gt;0,INDEX(Q17286:Q39010,MATCH(TRUE,INDEX(Q17286:Q39010="",,),0)-1),"")</f>
        <v>7</v>
      </c>
      <c r="Q17286">
        <f t="shared" si="469"/>
        <v>3</v>
      </c>
      <c r="R17286">
        <f t="shared" si="468"/>
        <v>0</v>
      </c>
    </row>
    <row r="17287" spans="1:18" x14ac:dyDescent="0.3">
      <c r="A17287" t="s">
        <v>1111</v>
      </c>
      <c r="B17287" s="1">
        <v>38468</v>
      </c>
      <c r="C17287" t="s">
        <v>1112</v>
      </c>
      <c r="D17287" t="s">
        <v>1207</v>
      </c>
      <c r="E17287" t="s">
        <v>1208</v>
      </c>
      <c r="G17287" s="6" t="s">
        <v>29</v>
      </c>
      <c r="H17287" t="s">
        <v>30</v>
      </c>
      <c r="I17287" t="s">
        <v>21</v>
      </c>
      <c r="J17287" t="s">
        <v>22</v>
      </c>
      <c r="K17287">
        <v>0.5</v>
      </c>
      <c r="L17287">
        <v>165</v>
      </c>
      <c r="M17287" t="s">
        <v>1121</v>
      </c>
      <c r="N17287">
        <v>165</v>
      </c>
      <c r="P17287" cm="1">
        <f t="array" ref="P17287">IF(Q17287&gt;0,INDEX(Q17287:Q39011,MATCH(TRUE,INDEX(Q17287:Q39011="",,),0)-1),"")</f>
        <v>7</v>
      </c>
      <c r="Q17287">
        <f t="shared" si="469"/>
        <v>3</v>
      </c>
      <c r="R17287">
        <f t="shared" si="468"/>
        <v>0</v>
      </c>
    </row>
    <row r="17288" spans="1:18" x14ac:dyDescent="0.3">
      <c r="A17288" t="s">
        <v>1111</v>
      </c>
      <c r="B17288" s="1">
        <v>38468</v>
      </c>
      <c r="C17288" t="s">
        <v>1112</v>
      </c>
      <c r="D17288" t="s">
        <v>1207</v>
      </c>
      <c r="E17288" t="s">
        <v>1208</v>
      </c>
      <c r="G17288" s="6" t="s">
        <v>29</v>
      </c>
      <c r="H17288" t="s">
        <v>99</v>
      </c>
      <c r="I17288" t="s">
        <v>21</v>
      </c>
      <c r="J17288" t="s">
        <v>22</v>
      </c>
      <c r="K17288">
        <v>0.6</v>
      </c>
      <c r="L17288">
        <v>118</v>
      </c>
      <c r="M17288" t="s">
        <v>1121</v>
      </c>
      <c r="N17288">
        <v>118</v>
      </c>
      <c r="P17288" cm="1">
        <f t="array" ref="P17288">IF(Q17288&gt;0,INDEX(Q17288:Q39012,MATCH(TRUE,INDEX(Q17288:Q39012="",,),0)-1),"")</f>
        <v>7</v>
      </c>
      <c r="Q17288">
        <f t="shared" si="469"/>
        <v>3</v>
      </c>
      <c r="R17288">
        <f t="shared" si="468"/>
        <v>0</v>
      </c>
    </row>
    <row r="17289" spans="1:18" x14ac:dyDescent="0.3">
      <c r="A17289" t="s">
        <v>1111</v>
      </c>
      <c r="B17289" s="1">
        <v>38468</v>
      </c>
      <c r="C17289" t="s">
        <v>1112</v>
      </c>
      <c r="D17289" t="s">
        <v>1207</v>
      </c>
      <c r="E17289" t="s">
        <v>1208</v>
      </c>
      <c r="G17289" t="s">
        <v>19</v>
      </c>
      <c r="H17289" t="s">
        <v>154</v>
      </c>
      <c r="I17289" t="s">
        <v>21</v>
      </c>
      <c r="J17289" t="s">
        <v>22</v>
      </c>
      <c r="K17289">
        <v>0.6</v>
      </c>
      <c r="L17289">
        <v>333</v>
      </c>
      <c r="M17289" t="s">
        <v>1149</v>
      </c>
      <c r="N17289">
        <v>333</v>
      </c>
      <c r="P17289" cm="1">
        <f t="array" ref="P17289">IF(Q17289&gt;0,INDEX(Q17289:Q39013,MATCH(TRUE,INDEX(Q17289:Q39013="",,),0)-1),"")</f>
        <v>7</v>
      </c>
      <c r="Q17289">
        <f t="shared" si="469"/>
        <v>4</v>
      </c>
      <c r="R17289">
        <f t="shared" si="468"/>
        <v>0</v>
      </c>
    </row>
    <row r="17290" spans="1:18" x14ac:dyDescent="0.3">
      <c r="A17290" t="s">
        <v>1111</v>
      </c>
      <c r="B17290" s="1">
        <v>38468</v>
      </c>
      <c r="C17290" t="s">
        <v>1112</v>
      </c>
      <c r="D17290" t="s">
        <v>1207</v>
      </c>
      <c r="E17290" t="s">
        <v>1208</v>
      </c>
      <c r="G17290" t="s">
        <v>19</v>
      </c>
      <c r="H17290" t="s">
        <v>148</v>
      </c>
      <c r="I17290" t="s">
        <v>26</v>
      </c>
      <c r="J17290" t="s">
        <v>27</v>
      </c>
      <c r="K17290">
        <v>22</v>
      </c>
      <c r="L17290">
        <v>16.399999999999999</v>
      </c>
      <c r="M17290" t="s">
        <v>1149</v>
      </c>
      <c r="N17290">
        <v>20</v>
      </c>
      <c r="P17290" cm="1">
        <f t="array" ref="P17290">IF(Q17290&gt;0,INDEX(Q17290:Q39014,MATCH(TRUE,INDEX(Q17290:Q39014="",,),0)-1),"")</f>
        <v>7</v>
      </c>
      <c r="Q17290">
        <f t="shared" si="469"/>
        <v>4</v>
      </c>
      <c r="R17290">
        <f t="shared" si="468"/>
        <v>0</v>
      </c>
    </row>
    <row r="17291" spans="1:18" x14ac:dyDescent="0.3">
      <c r="A17291" t="s">
        <v>1111</v>
      </c>
      <c r="B17291" s="1">
        <v>38468</v>
      </c>
      <c r="C17291" t="s">
        <v>1112</v>
      </c>
      <c r="D17291" t="s">
        <v>1207</v>
      </c>
      <c r="E17291" t="s">
        <v>1208</v>
      </c>
      <c r="G17291" t="s">
        <v>19</v>
      </c>
      <c r="H17291" t="s">
        <v>63</v>
      </c>
      <c r="I17291" t="s">
        <v>26</v>
      </c>
      <c r="J17291" t="s">
        <v>27</v>
      </c>
      <c r="K17291">
        <v>45</v>
      </c>
      <c r="L17291">
        <v>14.9</v>
      </c>
      <c r="M17291" t="s">
        <v>1149</v>
      </c>
      <c r="N17291">
        <v>21</v>
      </c>
      <c r="P17291" cm="1">
        <f t="array" ref="P17291">IF(Q17291&gt;0,INDEX(Q17291:Q39015,MATCH(TRUE,INDEX(Q17291:Q39015="",,),0)-1),"")</f>
        <v>7</v>
      </c>
      <c r="Q17291">
        <f t="shared" si="469"/>
        <v>4</v>
      </c>
      <c r="R17291">
        <f t="shared" si="468"/>
        <v>0</v>
      </c>
    </row>
    <row r="17292" spans="1:18" x14ac:dyDescent="0.3">
      <c r="A17292" t="s">
        <v>1111</v>
      </c>
      <c r="B17292" s="1">
        <v>38468</v>
      </c>
      <c r="C17292" t="s">
        <v>1112</v>
      </c>
      <c r="D17292" t="s">
        <v>1207</v>
      </c>
      <c r="E17292" t="s">
        <v>1208</v>
      </c>
      <c r="G17292" t="s">
        <v>19</v>
      </c>
      <c r="H17292" t="s">
        <v>64</v>
      </c>
      <c r="I17292" t="s">
        <v>26</v>
      </c>
      <c r="J17292" t="s">
        <v>27</v>
      </c>
      <c r="K17292">
        <v>35</v>
      </c>
      <c r="L17292">
        <v>12.7</v>
      </c>
      <c r="M17292" t="s">
        <v>1149</v>
      </c>
      <c r="N17292">
        <v>32</v>
      </c>
      <c r="P17292" cm="1">
        <f t="array" ref="P17292">IF(Q17292&gt;0,INDEX(Q17292:Q39016,MATCH(TRUE,INDEX(Q17292:Q39016="",,),0)-1),"")</f>
        <v>7</v>
      </c>
      <c r="Q17292">
        <f t="shared" si="469"/>
        <v>4</v>
      </c>
      <c r="R17292">
        <f t="shared" si="468"/>
        <v>0</v>
      </c>
    </row>
    <row r="17293" spans="1:18" x14ac:dyDescent="0.3">
      <c r="A17293" t="s">
        <v>1111</v>
      </c>
      <c r="B17293" s="1">
        <v>38468</v>
      </c>
      <c r="C17293" t="s">
        <v>1112</v>
      </c>
      <c r="D17293" t="s">
        <v>1207</v>
      </c>
      <c r="E17293" t="s">
        <v>1208</v>
      </c>
      <c r="G17293" s="6" t="s">
        <v>29</v>
      </c>
      <c r="H17293" t="s">
        <v>30</v>
      </c>
      <c r="I17293" t="s">
        <v>21</v>
      </c>
      <c r="J17293" t="s">
        <v>22</v>
      </c>
      <c r="K17293">
        <v>0.5</v>
      </c>
      <c r="L17293">
        <v>165</v>
      </c>
      <c r="M17293" t="s">
        <v>1149</v>
      </c>
      <c r="N17293">
        <v>165</v>
      </c>
      <c r="P17293" cm="1">
        <f t="array" ref="P17293">IF(Q17293&gt;0,INDEX(Q17293:Q39017,MATCH(TRUE,INDEX(Q17293:Q39017="",,),0)-1),"")</f>
        <v>7</v>
      </c>
      <c r="Q17293">
        <f t="shared" si="469"/>
        <v>4</v>
      </c>
      <c r="R17293">
        <f t="shared" si="468"/>
        <v>0</v>
      </c>
    </row>
    <row r="17294" spans="1:18" x14ac:dyDescent="0.3">
      <c r="A17294" t="s">
        <v>1111</v>
      </c>
      <c r="B17294" s="1">
        <v>38468</v>
      </c>
      <c r="C17294" t="s">
        <v>1112</v>
      </c>
      <c r="D17294" t="s">
        <v>1207</v>
      </c>
      <c r="E17294" t="s">
        <v>1208</v>
      </c>
      <c r="G17294" s="6" t="s">
        <v>29</v>
      </c>
      <c r="H17294" t="s">
        <v>99</v>
      </c>
      <c r="I17294" t="s">
        <v>21</v>
      </c>
      <c r="J17294" t="s">
        <v>22</v>
      </c>
      <c r="K17294">
        <v>0.6</v>
      </c>
      <c r="L17294">
        <v>118</v>
      </c>
      <c r="M17294" t="s">
        <v>1149</v>
      </c>
      <c r="N17294">
        <v>118</v>
      </c>
      <c r="P17294" cm="1">
        <f t="array" ref="P17294">IF(Q17294&gt;0,INDEX(Q17294:Q39018,MATCH(TRUE,INDEX(Q17294:Q39018="",,),0)-1),"")</f>
        <v>7</v>
      </c>
      <c r="Q17294">
        <f t="shared" si="469"/>
        <v>4</v>
      </c>
      <c r="R17294">
        <f t="shared" si="468"/>
        <v>0</v>
      </c>
    </row>
    <row r="17295" spans="1:18" x14ac:dyDescent="0.3">
      <c r="A17295" t="s">
        <v>1111</v>
      </c>
      <c r="B17295" s="1">
        <v>38468</v>
      </c>
      <c r="C17295" t="s">
        <v>1112</v>
      </c>
      <c r="D17295" t="s">
        <v>1207</v>
      </c>
      <c r="E17295" t="s">
        <v>1208</v>
      </c>
      <c r="G17295" t="s">
        <v>19</v>
      </c>
      <c r="H17295" t="s">
        <v>154</v>
      </c>
      <c r="I17295" t="s">
        <v>21</v>
      </c>
      <c r="J17295" t="s">
        <v>22</v>
      </c>
      <c r="K17295">
        <v>0.6</v>
      </c>
      <c r="L17295">
        <v>333</v>
      </c>
      <c r="M17295" t="s">
        <v>1118</v>
      </c>
      <c r="N17295">
        <v>333</v>
      </c>
      <c r="P17295" cm="1">
        <f t="array" ref="P17295">IF(Q17295&gt;0,INDEX(Q17295:Q39019,MATCH(TRUE,INDEX(Q17295:Q39019="",,),0)-1),"")</f>
        <v>7</v>
      </c>
      <c r="Q17295">
        <f t="shared" si="469"/>
        <v>5</v>
      </c>
      <c r="R17295">
        <f t="shared" si="468"/>
        <v>0</v>
      </c>
    </row>
    <row r="17296" spans="1:18" x14ac:dyDescent="0.3">
      <c r="A17296" t="s">
        <v>1111</v>
      </c>
      <c r="B17296" s="1">
        <v>38468</v>
      </c>
      <c r="C17296" t="s">
        <v>1112</v>
      </c>
      <c r="D17296" t="s">
        <v>1207</v>
      </c>
      <c r="E17296" t="s">
        <v>1208</v>
      </c>
      <c r="G17296" t="s">
        <v>19</v>
      </c>
      <c r="H17296" t="s">
        <v>148</v>
      </c>
      <c r="I17296" t="s">
        <v>26</v>
      </c>
      <c r="J17296" t="s">
        <v>27</v>
      </c>
      <c r="K17296">
        <v>22</v>
      </c>
      <c r="L17296">
        <v>16.399999999999999</v>
      </c>
      <c r="M17296" t="s">
        <v>1118</v>
      </c>
      <c r="N17296">
        <v>17.45</v>
      </c>
      <c r="P17296" cm="1">
        <f t="array" ref="P17296">IF(Q17296&gt;0,INDEX(Q17296:Q39020,MATCH(TRUE,INDEX(Q17296:Q39020="",,),0)-1),"")</f>
        <v>7</v>
      </c>
      <c r="Q17296">
        <f t="shared" si="469"/>
        <v>5</v>
      </c>
      <c r="R17296">
        <f t="shared" si="468"/>
        <v>0</v>
      </c>
    </row>
    <row r="17297" spans="1:18" x14ac:dyDescent="0.3">
      <c r="A17297" t="s">
        <v>1111</v>
      </c>
      <c r="B17297" s="1">
        <v>38468</v>
      </c>
      <c r="C17297" t="s">
        <v>1112</v>
      </c>
      <c r="D17297" t="s">
        <v>1207</v>
      </c>
      <c r="E17297" t="s">
        <v>1208</v>
      </c>
      <c r="G17297" t="s">
        <v>19</v>
      </c>
      <c r="H17297" t="s">
        <v>63</v>
      </c>
      <c r="I17297" t="s">
        <v>26</v>
      </c>
      <c r="J17297" t="s">
        <v>27</v>
      </c>
      <c r="K17297">
        <v>45</v>
      </c>
      <c r="L17297">
        <v>14.9</v>
      </c>
      <c r="M17297" t="s">
        <v>1118</v>
      </c>
      <c r="N17297">
        <v>15.95</v>
      </c>
      <c r="P17297" cm="1">
        <f t="array" ref="P17297">IF(Q17297&gt;0,INDEX(Q17297:Q39021,MATCH(TRUE,INDEX(Q17297:Q39021="",,),0)-1),"")</f>
        <v>7</v>
      </c>
      <c r="Q17297">
        <f t="shared" si="469"/>
        <v>5</v>
      </c>
      <c r="R17297">
        <f t="shared" si="468"/>
        <v>0</v>
      </c>
    </row>
    <row r="17298" spans="1:18" x14ac:dyDescent="0.3">
      <c r="A17298" t="s">
        <v>1111</v>
      </c>
      <c r="B17298" s="1">
        <v>38468</v>
      </c>
      <c r="C17298" t="s">
        <v>1112</v>
      </c>
      <c r="D17298" t="s">
        <v>1207</v>
      </c>
      <c r="E17298" t="s">
        <v>1208</v>
      </c>
      <c r="G17298" t="s">
        <v>19</v>
      </c>
      <c r="H17298" t="s">
        <v>64</v>
      </c>
      <c r="I17298" t="s">
        <v>26</v>
      </c>
      <c r="J17298" t="s">
        <v>27</v>
      </c>
      <c r="K17298">
        <v>35</v>
      </c>
      <c r="L17298">
        <v>12.7</v>
      </c>
      <c r="M17298" t="s">
        <v>1118</v>
      </c>
      <c r="N17298">
        <v>13.75</v>
      </c>
      <c r="P17298" cm="1">
        <f t="array" ref="P17298">IF(Q17298&gt;0,INDEX(Q17298:Q39022,MATCH(TRUE,INDEX(Q17298:Q39022="",,),0)-1),"")</f>
        <v>7</v>
      </c>
      <c r="Q17298">
        <f t="shared" si="469"/>
        <v>5</v>
      </c>
      <c r="R17298">
        <f t="shared" si="468"/>
        <v>0</v>
      </c>
    </row>
    <row r="17299" spans="1:18" x14ac:dyDescent="0.3">
      <c r="A17299" t="s">
        <v>1111</v>
      </c>
      <c r="B17299" s="1">
        <v>38468</v>
      </c>
      <c r="C17299" t="s">
        <v>1112</v>
      </c>
      <c r="D17299" t="s">
        <v>1207</v>
      </c>
      <c r="E17299" t="s">
        <v>1208</v>
      </c>
      <c r="G17299" s="6" t="s">
        <v>29</v>
      </c>
      <c r="H17299" t="s">
        <v>30</v>
      </c>
      <c r="I17299" t="s">
        <v>21</v>
      </c>
      <c r="J17299" t="s">
        <v>22</v>
      </c>
      <c r="K17299">
        <v>0.5</v>
      </c>
      <c r="L17299">
        <v>165</v>
      </c>
      <c r="M17299" t="s">
        <v>1118</v>
      </c>
      <c r="N17299">
        <v>165</v>
      </c>
      <c r="P17299" cm="1">
        <f t="array" ref="P17299">IF(Q17299&gt;0,INDEX(Q17299:Q39023,MATCH(TRUE,INDEX(Q17299:Q39023="",,),0)-1),"")</f>
        <v>7</v>
      </c>
      <c r="Q17299">
        <f t="shared" si="469"/>
        <v>5</v>
      </c>
      <c r="R17299">
        <f t="shared" si="468"/>
        <v>0</v>
      </c>
    </row>
    <row r="17300" spans="1:18" x14ac:dyDescent="0.3">
      <c r="A17300" t="s">
        <v>1111</v>
      </c>
      <c r="B17300" s="1">
        <v>38468</v>
      </c>
      <c r="C17300" t="s">
        <v>1112</v>
      </c>
      <c r="D17300" t="s">
        <v>1207</v>
      </c>
      <c r="E17300" t="s">
        <v>1208</v>
      </c>
      <c r="G17300" s="6" t="s">
        <v>29</v>
      </c>
      <c r="H17300" t="s">
        <v>99</v>
      </c>
      <c r="I17300" t="s">
        <v>21</v>
      </c>
      <c r="J17300" t="s">
        <v>22</v>
      </c>
      <c r="K17300">
        <v>0.6</v>
      </c>
      <c r="L17300">
        <v>118</v>
      </c>
      <c r="M17300" t="s">
        <v>1118</v>
      </c>
      <c r="N17300">
        <v>118</v>
      </c>
      <c r="P17300" cm="1">
        <f t="array" ref="P17300">IF(Q17300&gt;0,INDEX(Q17300:Q39024,MATCH(TRUE,INDEX(Q17300:Q39024="",,),0)-1),"")</f>
        <v>7</v>
      </c>
      <c r="Q17300">
        <f t="shared" si="469"/>
        <v>5</v>
      </c>
      <c r="R17300">
        <f t="shared" si="468"/>
        <v>0</v>
      </c>
    </row>
    <row r="17301" spans="1:18" x14ac:dyDescent="0.3">
      <c r="A17301" t="s">
        <v>1111</v>
      </c>
      <c r="B17301" s="1">
        <v>38468</v>
      </c>
      <c r="C17301" t="s">
        <v>1112</v>
      </c>
      <c r="D17301" t="s">
        <v>1207</v>
      </c>
      <c r="E17301" t="s">
        <v>1208</v>
      </c>
      <c r="G17301" t="s">
        <v>19</v>
      </c>
      <c r="H17301" t="s">
        <v>154</v>
      </c>
      <c r="I17301" t="s">
        <v>21</v>
      </c>
      <c r="J17301" t="s">
        <v>22</v>
      </c>
      <c r="K17301">
        <v>0.6</v>
      </c>
      <c r="L17301">
        <v>333</v>
      </c>
      <c r="M17301" t="s">
        <v>1192</v>
      </c>
      <c r="N17301">
        <v>333</v>
      </c>
      <c r="P17301" cm="1">
        <f t="array" ref="P17301">IF(Q17301&gt;0,INDEX(Q17301:Q39025,MATCH(TRUE,INDEX(Q17301:Q39025="",,),0)-1),"")</f>
        <v>7</v>
      </c>
      <c r="Q17301">
        <f t="shared" si="469"/>
        <v>6</v>
      </c>
      <c r="R17301">
        <f t="shared" si="468"/>
        <v>0</v>
      </c>
    </row>
    <row r="17302" spans="1:18" x14ac:dyDescent="0.3">
      <c r="A17302" t="s">
        <v>1111</v>
      </c>
      <c r="B17302" s="1">
        <v>38468</v>
      </c>
      <c r="C17302" t="s">
        <v>1112</v>
      </c>
      <c r="D17302" t="s">
        <v>1207</v>
      </c>
      <c r="E17302" t="s">
        <v>1208</v>
      </c>
      <c r="G17302" t="s">
        <v>19</v>
      </c>
      <c r="H17302" t="s">
        <v>148</v>
      </c>
      <c r="I17302" t="s">
        <v>26</v>
      </c>
      <c r="J17302" t="s">
        <v>27</v>
      </c>
      <c r="K17302">
        <v>22</v>
      </c>
      <c r="L17302">
        <v>16.399999999999999</v>
      </c>
      <c r="M17302" t="s">
        <v>1192</v>
      </c>
      <c r="N17302">
        <v>17.399999999999999</v>
      </c>
      <c r="P17302" cm="1">
        <f t="array" ref="P17302">IF(Q17302&gt;0,INDEX(Q17302:Q39026,MATCH(TRUE,INDEX(Q17302:Q39026="",,),0)-1),"")</f>
        <v>7</v>
      </c>
      <c r="Q17302">
        <f t="shared" si="469"/>
        <v>6</v>
      </c>
      <c r="R17302">
        <f t="shared" si="468"/>
        <v>0</v>
      </c>
    </row>
    <row r="17303" spans="1:18" x14ac:dyDescent="0.3">
      <c r="A17303" t="s">
        <v>1111</v>
      </c>
      <c r="B17303" s="1">
        <v>38468</v>
      </c>
      <c r="C17303" t="s">
        <v>1112</v>
      </c>
      <c r="D17303" t="s">
        <v>1207</v>
      </c>
      <c r="E17303" t="s">
        <v>1208</v>
      </c>
      <c r="G17303" t="s">
        <v>19</v>
      </c>
      <c r="H17303" t="s">
        <v>63</v>
      </c>
      <c r="I17303" t="s">
        <v>26</v>
      </c>
      <c r="J17303" t="s">
        <v>27</v>
      </c>
      <c r="K17303">
        <v>45</v>
      </c>
      <c r="L17303">
        <v>14.9</v>
      </c>
      <c r="M17303" t="s">
        <v>1192</v>
      </c>
      <c r="N17303">
        <v>16.5</v>
      </c>
      <c r="P17303" cm="1">
        <f t="array" ref="P17303">IF(Q17303&gt;0,INDEX(Q17303:Q39027,MATCH(TRUE,INDEX(Q17303:Q39027="",,),0)-1),"")</f>
        <v>7</v>
      </c>
      <c r="Q17303">
        <f t="shared" si="469"/>
        <v>6</v>
      </c>
      <c r="R17303">
        <f t="shared" si="468"/>
        <v>0</v>
      </c>
    </row>
    <row r="17304" spans="1:18" x14ac:dyDescent="0.3">
      <c r="A17304" t="s">
        <v>1111</v>
      </c>
      <c r="B17304" s="1">
        <v>38468</v>
      </c>
      <c r="C17304" t="s">
        <v>1112</v>
      </c>
      <c r="D17304" t="s">
        <v>1207</v>
      </c>
      <c r="E17304" t="s">
        <v>1208</v>
      </c>
      <c r="G17304" t="s">
        <v>19</v>
      </c>
      <c r="H17304" t="s">
        <v>64</v>
      </c>
      <c r="I17304" t="s">
        <v>26</v>
      </c>
      <c r="J17304" t="s">
        <v>27</v>
      </c>
      <c r="K17304">
        <v>35</v>
      </c>
      <c r="L17304">
        <v>12.7</v>
      </c>
      <c r="M17304" t="s">
        <v>1192</v>
      </c>
      <c r="N17304">
        <v>13</v>
      </c>
      <c r="P17304" cm="1">
        <f t="array" ref="P17304">IF(Q17304&gt;0,INDEX(Q17304:Q39028,MATCH(TRUE,INDEX(Q17304:Q39028="",,),0)-1),"")</f>
        <v>7</v>
      </c>
      <c r="Q17304">
        <f t="shared" si="469"/>
        <v>6</v>
      </c>
      <c r="R17304">
        <f t="shared" si="468"/>
        <v>0</v>
      </c>
    </row>
    <row r="17305" spans="1:18" x14ac:dyDescent="0.3">
      <c r="A17305" t="s">
        <v>1111</v>
      </c>
      <c r="B17305" s="1">
        <v>38468</v>
      </c>
      <c r="C17305" t="s">
        <v>1112</v>
      </c>
      <c r="D17305" t="s">
        <v>1207</v>
      </c>
      <c r="E17305" t="s">
        <v>1208</v>
      </c>
      <c r="G17305" s="6" t="s">
        <v>29</v>
      </c>
      <c r="H17305" t="s">
        <v>30</v>
      </c>
      <c r="I17305" t="s">
        <v>21</v>
      </c>
      <c r="J17305" t="s">
        <v>22</v>
      </c>
      <c r="K17305">
        <v>0.5</v>
      </c>
      <c r="L17305">
        <v>165</v>
      </c>
      <c r="M17305" t="s">
        <v>1192</v>
      </c>
      <c r="N17305">
        <v>165</v>
      </c>
      <c r="P17305" cm="1">
        <f t="array" ref="P17305">IF(Q17305&gt;0,INDEX(Q17305:Q39029,MATCH(TRUE,INDEX(Q17305:Q39029="",,),0)-1),"")</f>
        <v>7</v>
      </c>
      <c r="Q17305">
        <f t="shared" si="469"/>
        <v>6</v>
      </c>
      <c r="R17305">
        <f t="shared" si="468"/>
        <v>0</v>
      </c>
    </row>
    <row r="17306" spans="1:18" x14ac:dyDescent="0.3">
      <c r="A17306" t="s">
        <v>1111</v>
      </c>
      <c r="B17306" s="1">
        <v>38468</v>
      </c>
      <c r="C17306" t="s">
        <v>1112</v>
      </c>
      <c r="D17306" t="s">
        <v>1207</v>
      </c>
      <c r="E17306" t="s">
        <v>1208</v>
      </c>
      <c r="G17306" s="6" t="s">
        <v>29</v>
      </c>
      <c r="H17306" t="s">
        <v>99</v>
      </c>
      <c r="I17306" t="s">
        <v>21</v>
      </c>
      <c r="J17306" t="s">
        <v>22</v>
      </c>
      <c r="K17306">
        <v>0.6</v>
      </c>
      <c r="L17306">
        <v>118</v>
      </c>
      <c r="M17306" t="s">
        <v>1192</v>
      </c>
      <c r="N17306">
        <v>118</v>
      </c>
      <c r="P17306" cm="1">
        <f t="array" ref="P17306">IF(Q17306&gt;0,INDEX(Q17306:Q39030,MATCH(TRUE,INDEX(Q17306:Q39030="",,),0)-1),"")</f>
        <v>7</v>
      </c>
      <c r="Q17306">
        <f t="shared" si="469"/>
        <v>6</v>
      </c>
      <c r="R17306">
        <f t="shared" si="468"/>
        <v>0</v>
      </c>
    </row>
    <row r="17307" spans="1:18" x14ac:dyDescent="0.3">
      <c r="A17307" t="s">
        <v>1111</v>
      </c>
      <c r="B17307" s="1">
        <v>38468</v>
      </c>
      <c r="C17307" t="s">
        <v>1112</v>
      </c>
      <c r="D17307" t="s">
        <v>1207</v>
      </c>
      <c r="E17307" t="s">
        <v>1208</v>
      </c>
      <c r="G17307" t="s">
        <v>19</v>
      </c>
      <c r="H17307" t="s">
        <v>154</v>
      </c>
      <c r="I17307" t="s">
        <v>21</v>
      </c>
      <c r="J17307" t="s">
        <v>22</v>
      </c>
      <c r="K17307">
        <v>0.6</v>
      </c>
      <c r="L17307">
        <v>333</v>
      </c>
      <c r="M17307" t="s">
        <v>1122</v>
      </c>
      <c r="N17307">
        <v>335</v>
      </c>
      <c r="P17307" cm="1">
        <f t="array" ref="P17307">IF(Q17307&gt;0,INDEX(Q17307:Q39031,MATCH(TRUE,INDEX(Q17307:Q39031="",,),0)-1),"")</f>
        <v>7</v>
      </c>
      <c r="Q17307">
        <f t="shared" si="469"/>
        <v>7</v>
      </c>
      <c r="R17307">
        <f t="shared" si="468"/>
        <v>0</v>
      </c>
    </row>
    <row r="17308" spans="1:18" x14ac:dyDescent="0.3">
      <c r="A17308" t="s">
        <v>1111</v>
      </c>
      <c r="B17308" s="1">
        <v>38468</v>
      </c>
      <c r="C17308" t="s">
        <v>1112</v>
      </c>
      <c r="D17308" t="s">
        <v>1207</v>
      </c>
      <c r="E17308" t="s">
        <v>1208</v>
      </c>
      <c r="G17308" t="s">
        <v>19</v>
      </c>
      <c r="H17308" t="s">
        <v>148</v>
      </c>
      <c r="I17308" t="s">
        <v>26</v>
      </c>
      <c r="J17308" t="s">
        <v>27</v>
      </c>
      <c r="K17308">
        <v>22</v>
      </c>
      <c r="L17308">
        <v>16.399999999999999</v>
      </c>
      <c r="M17308" t="s">
        <v>1122</v>
      </c>
      <c r="N17308">
        <v>17.100000000000001</v>
      </c>
      <c r="P17308" cm="1">
        <f t="array" ref="P17308">IF(Q17308&gt;0,INDEX(Q17308:Q39032,MATCH(TRUE,INDEX(Q17308:Q39032="",,),0)-1),"")</f>
        <v>7</v>
      </c>
      <c r="Q17308">
        <f t="shared" si="469"/>
        <v>7</v>
      </c>
      <c r="R17308">
        <f t="shared" si="468"/>
        <v>0</v>
      </c>
    </row>
    <row r="17309" spans="1:18" x14ac:dyDescent="0.3">
      <c r="A17309" t="s">
        <v>1111</v>
      </c>
      <c r="B17309" s="1">
        <v>38468</v>
      </c>
      <c r="C17309" t="s">
        <v>1112</v>
      </c>
      <c r="D17309" t="s">
        <v>1207</v>
      </c>
      <c r="E17309" t="s">
        <v>1208</v>
      </c>
      <c r="G17309" t="s">
        <v>19</v>
      </c>
      <c r="H17309" t="s">
        <v>63</v>
      </c>
      <c r="I17309" t="s">
        <v>26</v>
      </c>
      <c r="J17309" t="s">
        <v>27</v>
      </c>
      <c r="K17309">
        <v>45</v>
      </c>
      <c r="L17309">
        <v>14.9</v>
      </c>
      <c r="M17309" t="s">
        <v>1122</v>
      </c>
      <c r="N17309">
        <v>15.1</v>
      </c>
      <c r="P17309" cm="1">
        <f t="array" ref="P17309">IF(Q17309&gt;0,INDEX(Q17309:Q39033,MATCH(TRUE,INDEX(Q17309:Q39033="",,),0)-1),"")</f>
        <v>7</v>
      </c>
      <c r="Q17309">
        <f t="shared" si="469"/>
        <v>7</v>
      </c>
      <c r="R17309">
        <f t="shared" si="468"/>
        <v>0</v>
      </c>
    </row>
    <row r="17310" spans="1:18" x14ac:dyDescent="0.3">
      <c r="A17310" t="s">
        <v>1111</v>
      </c>
      <c r="B17310" s="1">
        <v>38468</v>
      </c>
      <c r="C17310" t="s">
        <v>1112</v>
      </c>
      <c r="D17310" t="s">
        <v>1207</v>
      </c>
      <c r="E17310" t="s">
        <v>1208</v>
      </c>
      <c r="G17310" t="s">
        <v>19</v>
      </c>
      <c r="H17310" t="s">
        <v>64</v>
      </c>
      <c r="I17310" t="s">
        <v>26</v>
      </c>
      <c r="J17310" t="s">
        <v>27</v>
      </c>
      <c r="K17310">
        <v>35</v>
      </c>
      <c r="L17310">
        <v>12.7</v>
      </c>
      <c r="M17310" t="s">
        <v>1122</v>
      </c>
      <c r="N17310">
        <v>13.1</v>
      </c>
      <c r="P17310" cm="1">
        <f t="array" ref="P17310">IF(Q17310&gt;0,INDEX(Q17310:Q39034,MATCH(TRUE,INDEX(Q17310:Q39034="",,),0)-1),"")</f>
        <v>7</v>
      </c>
      <c r="Q17310">
        <f t="shared" si="469"/>
        <v>7</v>
      </c>
      <c r="R17310">
        <f t="shared" si="468"/>
        <v>0</v>
      </c>
    </row>
    <row r="17311" spans="1:18" x14ac:dyDescent="0.3">
      <c r="A17311" t="s">
        <v>1111</v>
      </c>
      <c r="B17311" s="1">
        <v>38468</v>
      </c>
      <c r="C17311" t="s">
        <v>1112</v>
      </c>
      <c r="D17311" t="s">
        <v>1207</v>
      </c>
      <c r="E17311" t="s">
        <v>1208</v>
      </c>
      <c r="G17311" s="6" t="s">
        <v>29</v>
      </c>
      <c r="H17311" t="s">
        <v>30</v>
      </c>
      <c r="I17311" t="s">
        <v>21</v>
      </c>
      <c r="J17311" t="s">
        <v>22</v>
      </c>
      <c r="K17311">
        <v>0.5</v>
      </c>
      <c r="L17311">
        <v>165</v>
      </c>
      <c r="M17311" t="s">
        <v>1122</v>
      </c>
      <c r="N17311">
        <v>165</v>
      </c>
      <c r="P17311" cm="1">
        <f t="array" ref="P17311">IF(Q17311&gt;0,INDEX(Q17311:Q39035,MATCH(TRUE,INDEX(Q17311:Q39035="",,),0)-1),"")</f>
        <v>7</v>
      </c>
      <c r="Q17311">
        <f t="shared" si="469"/>
        <v>7</v>
      </c>
      <c r="R17311">
        <f t="shared" si="468"/>
        <v>0</v>
      </c>
    </row>
    <row r="17312" spans="1:18" x14ac:dyDescent="0.3">
      <c r="A17312" t="s">
        <v>1111</v>
      </c>
      <c r="B17312" s="1">
        <v>38468</v>
      </c>
      <c r="C17312" t="s">
        <v>1112</v>
      </c>
      <c r="D17312" t="s">
        <v>1207</v>
      </c>
      <c r="E17312" t="s">
        <v>1208</v>
      </c>
      <c r="G17312" s="6" t="s">
        <v>29</v>
      </c>
      <c r="H17312" t="s">
        <v>99</v>
      </c>
      <c r="I17312" t="s">
        <v>21</v>
      </c>
      <c r="J17312" t="s">
        <v>22</v>
      </c>
      <c r="K17312">
        <v>0.6</v>
      </c>
      <c r="L17312">
        <v>118</v>
      </c>
      <c r="M17312" t="s">
        <v>1122</v>
      </c>
      <c r="N17312">
        <v>118</v>
      </c>
      <c r="P17312" cm="1">
        <f t="array" ref="P17312">IF(Q17312&gt;0,INDEX(Q17312:Q39036,MATCH(TRUE,INDEX(Q17312:Q39036="",,),0)-1),"")</f>
        <v>7</v>
      </c>
      <c r="Q17312">
        <f t="shared" si="469"/>
        <v>7</v>
      </c>
      <c r="R17312">
        <f t="shared" si="468"/>
        <v>0</v>
      </c>
    </row>
    <row r="17313" spans="1:18" x14ac:dyDescent="0.3">
      <c r="P17313" t="str" cm="1">
        <f t="array" ref="P17313">IF(Q17313&gt;0,INDEX(Q17313:Q39037,MATCH(TRUE,INDEX(Q17313:Q39037="",,),0)-1),"")</f>
        <v/>
      </c>
      <c r="R17313" t="str">
        <f t="shared" si="468"/>
        <v/>
      </c>
    </row>
    <row r="17314" spans="1:18" x14ac:dyDescent="0.3">
      <c r="A17314" t="s">
        <v>1111</v>
      </c>
      <c r="B17314" s="1">
        <v>38363</v>
      </c>
      <c r="C17314" t="s">
        <v>1112</v>
      </c>
      <c r="D17314" t="s">
        <v>1209</v>
      </c>
      <c r="E17314" t="s">
        <v>1210</v>
      </c>
      <c r="G17314" t="s">
        <v>19</v>
      </c>
      <c r="H17314" t="s">
        <v>194</v>
      </c>
      <c r="I17314" t="s">
        <v>21</v>
      </c>
      <c r="J17314" t="s">
        <v>22</v>
      </c>
      <c r="K17314">
        <v>4.5999999999999996</v>
      </c>
      <c r="L17314">
        <v>808</v>
      </c>
      <c r="M17314" t="s">
        <v>1134</v>
      </c>
      <c r="N17314">
        <v>3400</v>
      </c>
      <c r="O17314" t="s">
        <v>24</v>
      </c>
      <c r="P17314" cm="1">
        <f t="array" ref="P17314">IF(Q17314&gt;0,INDEX(Q17314:Q39038,MATCH(TRUE,INDEX(Q17314:Q39038="",,),0)-1),"")</f>
        <v>8</v>
      </c>
      <c r="Q17314">
        <f>INT((ROW()-17314)/6)+1</f>
        <v>1</v>
      </c>
      <c r="R17314">
        <f t="shared" si="468"/>
        <v>0</v>
      </c>
    </row>
    <row r="17315" spans="1:18" x14ac:dyDescent="0.3">
      <c r="A17315" t="s">
        <v>1111</v>
      </c>
      <c r="B17315" s="1">
        <v>38363</v>
      </c>
      <c r="C17315" t="s">
        <v>1112</v>
      </c>
      <c r="D17315" t="s">
        <v>1209</v>
      </c>
      <c r="E17315" t="s">
        <v>1210</v>
      </c>
      <c r="G17315" t="s">
        <v>19</v>
      </c>
      <c r="H17315" t="s">
        <v>63</v>
      </c>
      <c r="I17315" t="s">
        <v>26</v>
      </c>
      <c r="J17315" t="s">
        <v>27</v>
      </c>
      <c r="K17315">
        <v>193</v>
      </c>
      <c r="L17315">
        <v>15.8</v>
      </c>
      <c r="M17315" t="s">
        <v>1134</v>
      </c>
      <c r="N17315">
        <v>30</v>
      </c>
      <c r="O17315" t="s">
        <v>24</v>
      </c>
      <c r="P17315" cm="1">
        <f t="array" ref="P17315">IF(Q17315&gt;0,INDEX(Q17315:Q39039,MATCH(TRUE,INDEX(Q17315:Q39039="",,),0)-1),"")</f>
        <v>8</v>
      </c>
      <c r="Q17315">
        <f t="shared" ref="Q17315:Q17361" si="470">INT((ROW()-17314)/6)+1</f>
        <v>1</v>
      </c>
      <c r="R17315">
        <f t="shared" si="468"/>
        <v>0</v>
      </c>
    </row>
    <row r="17316" spans="1:18" x14ac:dyDescent="0.3">
      <c r="A17316" t="s">
        <v>1111</v>
      </c>
      <c r="B17316" s="1">
        <v>38363</v>
      </c>
      <c r="C17316" t="s">
        <v>1112</v>
      </c>
      <c r="D17316" t="s">
        <v>1209</v>
      </c>
      <c r="E17316" t="s">
        <v>1210</v>
      </c>
      <c r="G17316" t="s">
        <v>19</v>
      </c>
      <c r="H17316" t="s">
        <v>64</v>
      </c>
      <c r="I17316" t="s">
        <v>26</v>
      </c>
      <c r="J17316" t="s">
        <v>27</v>
      </c>
      <c r="K17316">
        <v>299</v>
      </c>
      <c r="L17316">
        <v>14.2</v>
      </c>
      <c r="M17316" t="s">
        <v>1134</v>
      </c>
      <c r="N17316">
        <v>34</v>
      </c>
      <c r="O17316" t="s">
        <v>24</v>
      </c>
      <c r="P17316" cm="1">
        <f t="array" ref="P17316">IF(Q17316&gt;0,INDEX(Q17316:Q39040,MATCH(TRUE,INDEX(Q17316:Q39040="",,),0)-1),"")</f>
        <v>8</v>
      </c>
      <c r="Q17316">
        <f t="shared" si="470"/>
        <v>1</v>
      </c>
      <c r="R17316">
        <f t="shared" si="468"/>
        <v>0</v>
      </c>
    </row>
    <row r="17317" spans="1:18" x14ac:dyDescent="0.3">
      <c r="A17317" t="s">
        <v>1111</v>
      </c>
      <c r="B17317" s="1">
        <v>38363</v>
      </c>
      <c r="C17317" t="s">
        <v>1112</v>
      </c>
      <c r="D17317" t="s">
        <v>1209</v>
      </c>
      <c r="E17317" t="s">
        <v>1210</v>
      </c>
      <c r="G17317" s="6" t="s">
        <v>29</v>
      </c>
      <c r="H17317" t="s">
        <v>30</v>
      </c>
      <c r="I17317" t="s">
        <v>21</v>
      </c>
      <c r="J17317" t="s">
        <v>22</v>
      </c>
      <c r="K17317">
        <v>2.1</v>
      </c>
      <c r="L17317">
        <v>167</v>
      </c>
      <c r="M17317" t="s">
        <v>1134</v>
      </c>
      <c r="N17317">
        <v>167</v>
      </c>
      <c r="O17317" t="s">
        <v>24</v>
      </c>
      <c r="P17317" cm="1">
        <f t="array" ref="P17317">IF(Q17317&gt;0,INDEX(Q17317:Q39041,MATCH(TRUE,INDEX(Q17317:Q39041="",,),0)-1),"")</f>
        <v>8</v>
      </c>
      <c r="Q17317">
        <f t="shared" si="470"/>
        <v>1</v>
      </c>
      <c r="R17317">
        <f t="shared" si="468"/>
        <v>0</v>
      </c>
    </row>
    <row r="17318" spans="1:18" x14ac:dyDescent="0.3">
      <c r="A17318" t="s">
        <v>1111</v>
      </c>
      <c r="B17318" s="1">
        <v>38363</v>
      </c>
      <c r="C17318" t="s">
        <v>1112</v>
      </c>
      <c r="D17318" t="s">
        <v>1209</v>
      </c>
      <c r="E17318" t="s">
        <v>1210</v>
      </c>
      <c r="G17318" s="6" t="s">
        <v>29</v>
      </c>
      <c r="H17318" t="s">
        <v>99</v>
      </c>
      <c r="I17318" t="s">
        <v>26</v>
      </c>
      <c r="J17318" t="s">
        <v>27</v>
      </c>
      <c r="K17318">
        <v>33</v>
      </c>
      <c r="L17318">
        <v>10.7</v>
      </c>
      <c r="M17318" t="s">
        <v>1134</v>
      </c>
      <c r="N17318">
        <v>10.7</v>
      </c>
      <c r="O17318" t="s">
        <v>24</v>
      </c>
      <c r="P17318" cm="1">
        <f t="array" ref="P17318">IF(Q17318&gt;0,INDEX(Q17318:Q39042,MATCH(TRUE,INDEX(Q17318:Q39042="",,),0)-1),"")</f>
        <v>8</v>
      </c>
      <c r="Q17318">
        <f t="shared" si="470"/>
        <v>1</v>
      </c>
      <c r="R17318">
        <f t="shared" si="468"/>
        <v>0</v>
      </c>
    </row>
    <row r="17319" spans="1:18" x14ac:dyDescent="0.3">
      <c r="A17319" t="s">
        <v>1111</v>
      </c>
      <c r="B17319" s="1">
        <v>38363</v>
      </c>
      <c r="C17319" t="s">
        <v>1112</v>
      </c>
      <c r="D17319" t="s">
        <v>1209</v>
      </c>
      <c r="E17319" t="s">
        <v>1210</v>
      </c>
      <c r="G17319" s="6" t="s">
        <v>29</v>
      </c>
      <c r="H17319" t="s">
        <v>70</v>
      </c>
      <c r="I17319" t="s">
        <v>26</v>
      </c>
      <c r="J17319" t="s">
        <v>27</v>
      </c>
      <c r="K17319">
        <v>74</v>
      </c>
      <c r="L17319">
        <v>15.5</v>
      </c>
      <c r="M17319" t="s">
        <v>1134</v>
      </c>
      <c r="N17319">
        <v>15.5</v>
      </c>
      <c r="O17319" t="s">
        <v>24</v>
      </c>
      <c r="P17319" cm="1">
        <f t="array" ref="P17319">IF(Q17319&gt;0,INDEX(Q17319:Q39043,MATCH(TRUE,INDEX(Q17319:Q39043="",,),0)-1),"")</f>
        <v>8</v>
      </c>
      <c r="Q17319">
        <f t="shared" si="470"/>
        <v>1</v>
      </c>
      <c r="R17319">
        <f t="shared" si="468"/>
        <v>0</v>
      </c>
    </row>
    <row r="17320" spans="1:18" x14ac:dyDescent="0.3">
      <c r="A17320" t="s">
        <v>1111</v>
      </c>
      <c r="B17320" s="1">
        <v>38363</v>
      </c>
      <c r="C17320" t="s">
        <v>1112</v>
      </c>
      <c r="D17320" t="s">
        <v>1209</v>
      </c>
      <c r="E17320" t="s">
        <v>1210</v>
      </c>
      <c r="G17320" t="s">
        <v>19</v>
      </c>
      <c r="H17320" t="s">
        <v>194</v>
      </c>
      <c r="I17320" t="s">
        <v>21</v>
      </c>
      <c r="J17320" t="s">
        <v>22</v>
      </c>
      <c r="K17320">
        <v>4.5999999999999996</v>
      </c>
      <c r="L17320">
        <v>808</v>
      </c>
      <c r="M17320" t="s">
        <v>1211</v>
      </c>
      <c r="N17320">
        <v>1200</v>
      </c>
      <c r="P17320" cm="1">
        <f t="array" ref="P17320">IF(Q17320&gt;0,INDEX(Q17320:Q39044,MATCH(TRUE,INDEX(Q17320:Q39044="",,),0)-1),"")</f>
        <v>8</v>
      </c>
      <c r="Q17320">
        <f t="shared" si="470"/>
        <v>2</v>
      </c>
      <c r="R17320">
        <f t="shared" si="468"/>
        <v>0</v>
      </c>
    </row>
    <row r="17321" spans="1:18" x14ac:dyDescent="0.3">
      <c r="A17321" t="s">
        <v>1111</v>
      </c>
      <c r="B17321" s="1">
        <v>38363</v>
      </c>
      <c r="C17321" t="s">
        <v>1112</v>
      </c>
      <c r="D17321" t="s">
        <v>1209</v>
      </c>
      <c r="E17321" t="s">
        <v>1210</v>
      </c>
      <c r="G17321" t="s">
        <v>19</v>
      </c>
      <c r="H17321" t="s">
        <v>63</v>
      </c>
      <c r="I17321" t="s">
        <v>26</v>
      </c>
      <c r="J17321" t="s">
        <v>27</v>
      </c>
      <c r="K17321">
        <v>193</v>
      </c>
      <c r="L17321">
        <v>15.8</v>
      </c>
      <c r="M17321" t="s">
        <v>1211</v>
      </c>
      <c r="N17321">
        <v>30</v>
      </c>
      <c r="P17321" cm="1">
        <f t="array" ref="P17321">IF(Q17321&gt;0,INDEX(Q17321:Q39045,MATCH(TRUE,INDEX(Q17321:Q39045="",,),0)-1),"")</f>
        <v>8</v>
      </c>
      <c r="Q17321">
        <f t="shared" si="470"/>
        <v>2</v>
      </c>
      <c r="R17321">
        <f t="shared" si="468"/>
        <v>0</v>
      </c>
    </row>
    <row r="17322" spans="1:18" x14ac:dyDescent="0.3">
      <c r="A17322" t="s">
        <v>1111</v>
      </c>
      <c r="B17322" s="1">
        <v>38363</v>
      </c>
      <c r="C17322" t="s">
        <v>1112</v>
      </c>
      <c r="D17322" t="s">
        <v>1209</v>
      </c>
      <c r="E17322" t="s">
        <v>1210</v>
      </c>
      <c r="G17322" t="s">
        <v>19</v>
      </c>
      <c r="H17322" t="s">
        <v>64</v>
      </c>
      <c r="I17322" t="s">
        <v>26</v>
      </c>
      <c r="J17322" t="s">
        <v>27</v>
      </c>
      <c r="K17322">
        <v>299</v>
      </c>
      <c r="L17322">
        <v>14.2</v>
      </c>
      <c r="M17322" t="s">
        <v>1211</v>
      </c>
      <c r="N17322">
        <v>35</v>
      </c>
      <c r="P17322" cm="1">
        <f t="array" ref="P17322">IF(Q17322&gt;0,INDEX(Q17322:Q39046,MATCH(TRUE,INDEX(Q17322:Q39046="",,),0)-1),"")</f>
        <v>8</v>
      </c>
      <c r="Q17322">
        <f t="shared" si="470"/>
        <v>2</v>
      </c>
      <c r="R17322">
        <f t="shared" si="468"/>
        <v>0</v>
      </c>
    </row>
    <row r="17323" spans="1:18" x14ac:dyDescent="0.3">
      <c r="A17323" t="s">
        <v>1111</v>
      </c>
      <c r="B17323" s="1">
        <v>38363</v>
      </c>
      <c r="C17323" t="s">
        <v>1112</v>
      </c>
      <c r="D17323" t="s">
        <v>1209</v>
      </c>
      <c r="E17323" t="s">
        <v>1210</v>
      </c>
      <c r="G17323" s="6" t="s">
        <v>29</v>
      </c>
      <c r="H17323" t="s">
        <v>30</v>
      </c>
      <c r="I17323" t="s">
        <v>21</v>
      </c>
      <c r="J17323" t="s">
        <v>22</v>
      </c>
      <c r="K17323">
        <v>2.1</v>
      </c>
      <c r="L17323">
        <v>167</v>
      </c>
      <c r="M17323" t="s">
        <v>1211</v>
      </c>
      <c r="N17323">
        <v>167</v>
      </c>
      <c r="P17323" cm="1">
        <f t="array" ref="P17323">IF(Q17323&gt;0,INDEX(Q17323:Q39047,MATCH(TRUE,INDEX(Q17323:Q39047="",,),0)-1),"")</f>
        <v>8</v>
      </c>
      <c r="Q17323">
        <f t="shared" si="470"/>
        <v>2</v>
      </c>
      <c r="R17323">
        <f t="shared" si="468"/>
        <v>0</v>
      </c>
    </row>
    <row r="17324" spans="1:18" x14ac:dyDescent="0.3">
      <c r="A17324" t="s">
        <v>1111</v>
      </c>
      <c r="B17324" s="1">
        <v>38363</v>
      </c>
      <c r="C17324" t="s">
        <v>1112</v>
      </c>
      <c r="D17324" t="s">
        <v>1209</v>
      </c>
      <c r="E17324" t="s">
        <v>1210</v>
      </c>
      <c r="G17324" s="6" t="s">
        <v>29</v>
      </c>
      <c r="H17324" t="s">
        <v>99</v>
      </c>
      <c r="I17324" t="s">
        <v>26</v>
      </c>
      <c r="J17324" t="s">
        <v>27</v>
      </c>
      <c r="K17324">
        <v>33</v>
      </c>
      <c r="L17324">
        <v>10.7</v>
      </c>
      <c r="M17324" t="s">
        <v>1211</v>
      </c>
      <c r="N17324">
        <v>10.7</v>
      </c>
      <c r="P17324" cm="1">
        <f t="array" ref="P17324">IF(Q17324&gt;0,INDEX(Q17324:Q39048,MATCH(TRUE,INDEX(Q17324:Q39048="",,),0)-1),"")</f>
        <v>8</v>
      </c>
      <c r="Q17324">
        <f t="shared" si="470"/>
        <v>2</v>
      </c>
      <c r="R17324">
        <f t="shared" si="468"/>
        <v>0</v>
      </c>
    </row>
    <row r="17325" spans="1:18" x14ac:dyDescent="0.3">
      <c r="A17325" t="s">
        <v>1111</v>
      </c>
      <c r="B17325" s="1">
        <v>38363</v>
      </c>
      <c r="C17325" t="s">
        <v>1112</v>
      </c>
      <c r="D17325" t="s">
        <v>1209</v>
      </c>
      <c r="E17325" t="s">
        <v>1210</v>
      </c>
      <c r="G17325" s="6" t="s">
        <v>29</v>
      </c>
      <c r="H17325" t="s">
        <v>70</v>
      </c>
      <c r="I17325" t="s">
        <v>26</v>
      </c>
      <c r="J17325" t="s">
        <v>27</v>
      </c>
      <c r="K17325">
        <v>74</v>
      </c>
      <c r="L17325">
        <v>15.5</v>
      </c>
      <c r="M17325" t="s">
        <v>1211</v>
      </c>
      <c r="N17325">
        <v>15.5</v>
      </c>
      <c r="P17325" cm="1">
        <f t="array" ref="P17325">IF(Q17325&gt;0,INDEX(Q17325:Q39049,MATCH(TRUE,INDEX(Q17325:Q39049="",,),0)-1),"")</f>
        <v>8</v>
      </c>
      <c r="Q17325">
        <f t="shared" si="470"/>
        <v>2</v>
      </c>
      <c r="R17325">
        <f t="shared" si="468"/>
        <v>0</v>
      </c>
    </row>
    <row r="17326" spans="1:18" x14ac:dyDescent="0.3">
      <c r="A17326" t="s">
        <v>1111</v>
      </c>
      <c r="B17326" s="1">
        <v>38363</v>
      </c>
      <c r="C17326" t="s">
        <v>1112</v>
      </c>
      <c r="D17326" t="s">
        <v>1209</v>
      </c>
      <c r="E17326" t="s">
        <v>1210</v>
      </c>
      <c r="G17326" t="s">
        <v>19</v>
      </c>
      <c r="H17326" t="s">
        <v>194</v>
      </c>
      <c r="I17326" t="s">
        <v>21</v>
      </c>
      <c r="J17326" t="s">
        <v>22</v>
      </c>
      <c r="K17326">
        <v>4.5999999999999996</v>
      </c>
      <c r="L17326">
        <v>808</v>
      </c>
      <c r="M17326" t="s">
        <v>1133</v>
      </c>
      <c r="N17326">
        <v>825</v>
      </c>
      <c r="P17326" cm="1">
        <f t="array" ref="P17326">IF(Q17326&gt;0,INDEX(Q17326:Q39050,MATCH(TRUE,INDEX(Q17326:Q39050="",,),0)-1),"")</f>
        <v>8</v>
      </c>
      <c r="Q17326">
        <f t="shared" si="470"/>
        <v>3</v>
      </c>
      <c r="R17326">
        <f t="shared" si="468"/>
        <v>0</v>
      </c>
    </row>
    <row r="17327" spans="1:18" x14ac:dyDescent="0.3">
      <c r="A17327" t="s">
        <v>1111</v>
      </c>
      <c r="B17327" s="1">
        <v>38363</v>
      </c>
      <c r="C17327" t="s">
        <v>1112</v>
      </c>
      <c r="D17327" t="s">
        <v>1209</v>
      </c>
      <c r="E17327" t="s">
        <v>1210</v>
      </c>
      <c r="G17327" t="s">
        <v>19</v>
      </c>
      <c r="H17327" t="s">
        <v>63</v>
      </c>
      <c r="I17327" t="s">
        <v>26</v>
      </c>
      <c r="J17327" t="s">
        <v>27</v>
      </c>
      <c r="K17327">
        <v>193</v>
      </c>
      <c r="L17327">
        <v>15.8</v>
      </c>
      <c r="M17327" t="s">
        <v>1133</v>
      </c>
      <c r="N17327">
        <v>26</v>
      </c>
      <c r="P17327" cm="1">
        <f t="array" ref="P17327">IF(Q17327&gt;0,INDEX(Q17327:Q39051,MATCH(TRUE,INDEX(Q17327:Q39051="",,),0)-1),"")</f>
        <v>8</v>
      </c>
      <c r="Q17327">
        <f t="shared" si="470"/>
        <v>3</v>
      </c>
      <c r="R17327">
        <f t="shared" si="468"/>
        <v>0</v>
      </c>
    </row>
    <row r="17328" spans="1:18" x14ac:dyDescent="0.3">
      <c r="A17328" t="s">
        <v>1111</v>
      </c>
      <c r="B17328" s="1">
        <v>38363</v>
      </c>
      <c r="C17328" t="s">
        <v>1112</v>
      </c>
      <c r="D17328" t="s">
        <v>1209</v>
      </c>
      <c r="E17328" t="s">
        <v>1210</v>
      </c>
      <c r="G17328" t="s">
        <v>19</v>
      </c>
      <c r="H17328" t="s">
        <v>64</v>
      </c>
      <c r="I17328" t="s">
        <v>26</v>
      </c>
      <c r="J17328" t="s">
        <v>27</v>
      </c>
      <c r="K17328">
        <v>299</v>
      </c>
      <c r="L17328">
        <v>14.2</v>
      </c>
      <c r="M17328" t="s">
        <v>1133</v>
      </c>
      <c r="N17328">
        <v>32</v>
      </c>
      <c r="P17328" cm="1">
        <f t="array" ref="P17328">IF(Q17328&gt;0,INDEX(Q17328:Q39052,MATCH(TRUE,INDEX(Q17328:Q39052="",,),0)-1),"")</f>
        <v>8</v>
      </c>
      <c r="Q17328">
        <f t="shared" si="470"/>
        <v>3</v>
      </c>
      <c r="R17328">
        <f t="shared" ref="R17328:R17391" si="471">IF(P17328="","",0)</f>
        <v>0</v>
      </c>
    </row>
    <row r="17329" spans="1:18" x14ac:dyDescent="0.3">
      <c r="A17329" t="s">
        <v>1111</v>
      </c>
      <c r="B17329" s="1">
        <v>38363</v>
      </c>
      <c r="C17329" t="s">
        <v>1112</v>
      </c>
      <c r="D17329" t="s">
        <v>1209</v>
      </c>
      <c r="E17329" t="s">
        <v>1210</v>
      </c>
      <c r="G17329" s="6" t="s">
        <v>29</v>
      </c>
      <c r="H17329" t="s">
        <v>30</v>
      </c>
      <c r="I17329" t="s">
        <v>21</v>
      </c>
      <c r="J17329" t="s">
        <v>22</v>
      </c>
      <c r="K17329">
        <v>2.1</v>
      </c>
      <c r="L17329">
        <v>167</v>
      </c>
      <c r="M17329" t="s">
        <v>1133</v>
      </c>
      <c r="N17329">
        <v>167</v>
      </c>
      <c r="P17329" cm="1">
        <f t="array" ref="P17329">IF(Q17329&gt;0,INDEX(Q17329:Q39053,MATCH(TRUE,INDEX(Q17329:Q39053="",,),0)-1),"")</f>
        <v>8</v>
      </c>
      <c r="Q17329">
        <f t="shared" si="470"/>
        <v>3</v>
      </c>
      <c r="R17329">
        <f t="shared" si="471"/>
        <v>0</v>
      </c>
    </row>
    <row r="17330" spans="1:18" x14ac:dyDescent="0.3">
      <c r="A17330" t="s">
        <v>1111</v>
      </c>
      <c r="B17330" s="1">
        <v>38363</v>
      </c>
      <c r="C17330" t="s">
        <v>1112</v>
      </c>
      <c r="D17330" t="s">
        <v>1209</v>
      </c>
      <c r="E17330" t="s">
        <v>1210</v>
      </c>
      <c r="G17330" s="6" t="s">
        <v>29</v>
      </c>
      <c r="H17330" t="s">
        <v>99</v>
      </c>
      <c r="I17330" t="s">
        <v>26</v>
      </c>
      <c r="J17330" t="s">
        <v>27</v>
      </c>
      <c r="K17330">
        <v>33</v>
      </c>
      <c r="L17330">
        <v>10.7</v>
      </c>
      <c r="M17330" t="s">
        <v>1133</v>
      </c>
      <c r="N17330">
        <v>10.7</v>
      </c>
      <c r="P17330" cm="1">
        <f t="array" ref="P17330">IF(Q17330&gt;0,INDEX(Q17330:Q39054,MATCH(TRUE,INDEX(Q17330:Q39054="",,),0)-1),"")</f>
        <v>8</v>
      </c>
      <c r="Q17330">
        <f t="shared" si="470"/>
        <v>3</v>
      </c>
      <c r="R17330">
        <f t="shared" si="471"/>
        <v>0</v>
      </c>
    </row>
    <row r="17331" spans="1:18" x14ac:dyDescent="0.3">
      <c r="A17331" t="s">
        <v>1111</v>
      </c>
      <c r="B17331" s="1">
        <v>38363</v>
      </c>
      <c r="C17331" t="s">
        <v>1112</v>
      </c>
      <c r="D17331" t="s">
        <v>1209</v>
      </c>
      <c r="E17331" t="s">
        <v>1210</v>
      </c>
      <c r="G17331" s="6" t="s">
        <v>29</v>
      </c>
      <c r="H17331" t="s">
        <v>70</v>
      </c>
      <c r="I17331" t="s">
        <v>26</v>
      </c>
      <c r="J17331" t="s">
        <v>27</v>
      </c>
      <c r="K17331">
        <v>74</v>
      </c>
      <c r="L17331">
        <v>15.5</v>
      </c>
      <c r="M17331" t="s">
        <v>1133</v>
      </c>
      <c r="N17331">
        <v>15.5</v>
      </c>
      <c r="P17331" cm="1">
        <f t="array" ref="P17331">IF(Q17331&gt;0,INDEX(Q17331:Q39055,MATCH(TRUE,INDEX(Q17331:Q39055="",,),0)-1),"")</f>
        <v>8</v>
      </c>
      <c r="Q17331">
        <f t="shared" si="470"/>
        <v>3</v>
      </c>
      <c r="R17331">
        <f t="shared" si="471"/>
        <v>0</v>
      </c>
    </row>
    <row r="17332" spans="1:18" x14ac:dyDescent="0.3">
      <c r="A17332" t="s">
        <v>1111</v>
      </c>
      <c r="B17332" s="1">
        <v>38363</v>
      </c>
      <c r="C17332" t="s">
        <v>1112</v>
      </c>
      <c r="D17332" t="s">
        <v>1209</v>
      </c>
      <c r="E17332" t="s">
        <v>1210</v>
      </c>
      <c r="G17332" t="s">
        <v>19</v>
      </c>
      <c r="H17332" t="s">
        <v>194</v>
      </c>
      <c r="I17332" t="s">
        <v>21</v>
      </c>
      <c r="J17332" t="s">
        <v>22</v>
      </c>
      <c r="K17332">
        <v>4.5999999999999996</v>
      </c>
      <c r="L17332">
        <v>808</v>
      </c>
      <c r="M17332" t="s">
        <v>1130</v>
      </c>
      <c r="N17332">
        <v>850</v>
      </c>
      <c r="P17332" cm="1">
        <f t="array" ref="P17332">IF(Q17332&gt;0,INDEX(Q17332:Q39056,MATCH(TRUE,INDEX(Q17332:Q39056="",,),0)-1),"")</f>
        <v>8</v>
      </c>
      <c r="Q17332">
        <f t="shared" si="470"/>
        <v>4</v>
      </c>
      <c r="R17332">
        <f t="shared" si="471"/>
        <v>0</v>
      </c>
    </row>
    <row r="17333" spans="1:18" x14ac:dyDescent="0.3">
      <c r="A17333" t="s">
        <v>1111</v>
      </c>
      <c r="B17333" s="1">
        <v>38363</v>
      </c>
      <c r="C17333" t="s">
        <v>1112</v>
      </c>
      <c r="D17333" t="s">
        <v>1209</v>
      </c>
      <c r="E17333" t="s">
        <v>1210</v>
      </c>
      <c r="G17333" t="s">
        <v>19</v>
      </c>
      <c r="H17333" t="s">
        <v>63</v>
      </c>
      <c r="I17333" t="s">
        <v>26</v>
      </c>
      <c r="J17333" t="s">
        <v>27</v>
      </c>
      <c r="K17333">
        <v>193</v>
      </c>
      <c r="L17333">
        <v>15.8</v>
      </c>
      <c r="M17333" t="s">
        <v>1130</v>
      </c>
      <c r="N17333">
        <v>26</v>
      </c>
      <c r="P17333" cm="1">
        <f t="array" ref="P17333">IF(Q17333&gt;0,INDEX(Q17333:Q39057,MATCH(TRUE,INDEX(Q17333:Q39057="",,),0)-1),"")</f>
        <v>8</v>
      </c>
      <c r="Q17333">
        <f t="shared" si="470"/>
        <v>4</v>
      </c>
      <c r="R17333">
        <f t="shared" si="471"/>
        <v>0</v>
      </c>
    </row>
    <row r="17334" spans="1:18" x14ac:dyDescent="0.3">
      <c r="A17334" t="s">
        <v>1111</v>
      </c>
      <c r="B17334" s="1">
        <v>38363</v>
      </c>
      <c r="C17334" t="s">
        <v>1112</v>
      </c>
      <c r="D17334" t="s">
        <v>1209</v>
      </c>
      <c r="E17334" t="s">
        <v>1210</v>
      </c>
      <c r="G17334" t="s">
        <v>19</v>
      </c>
      <c r="H17334" t="s">
        <v>64</v>
      </c>
      <c r="I17334" t="s">
        <v>26</v>
      </c>
      <c r="J17334" t="s">
        <v>27</v>
      </c>
      <c r="K17334">
        <v>299</v>
      </c>
      <c r="L17334">
        <v>14.2</v>
      </c>
      <c r="M17334" t="s">
        <v>1130</v>
      </c>
      <c r="N17334">
        <v>28</v>
      </c>
      <c r="P17334" cm="1">
        <f t="array" ref="P17334">IF(Q17334&gt;0,INDEX(Q17334:Q39058,MATCH(TRUE,INDEX(Q17334:Q39058="",,),0)-1),"")</f>
        <v>8</v>
      </c>
      <c r="Q17334">
        <f t="shared" si="470"/>
        <v>4</v>
      </c>
      <c r="R17334">
        <f t="shared" si="471"/>
        <v>0</v>
      </c>
    </row>
    <row r="17335" spans="1:18" x14ac:dyDescent="0.3">
      <c r="A17335" t="s">
        <v>1111</v>
      </c>
      <c r="B17335" s="1">
        <v>38363</v>
      </c>
      <c r="C17335" t="s">
        <v>1112</v>
      </c>
      <c r="D17335" t="s">
        <v>1209</v>
      </c>
      <c r="E17335" t="s">
        <v>1210</v>
      </c>
      <c r="G17335" s="6" t="s">
        <v>29</v>
      </c>
      <c r="H17335" t="s">
        <v>30</v>
      </c>
      <c r="I17335" t="s">
        <v>21</v>
      </c>
      <c r="J17335" t="s">
        <v>22</v>
      </c>
      <c r="K17335">
        <v>2.1</v>
      </c>
      <c r="L17335">
        <v>167</v>
      </c>
      <c r="M17335" t="s">
        <v>1130</v>
      </c>
      <c r="N17335">
        <v>167</v>
      </c>
      <c r="P17335" cm="1">
        <f t="array" ref="P17335">IF(Q17335&gt;0,INDEX(Q17335:Q39059,MATCH(TRUE,INDEX(Q17335:Q39059="",,),0)-1),"")</f>
        <v>8</v>
      </c>
      <c r="Q17335">
        <f t="shared" si="470"/>
        <v>4</v>
      </c>
      <c r="R17335">
        <f t="shared" si="471"/>
        <v>0</v>
      </c>
    </row>
    <row r="17336" spans="1:18" x14ac:dyDescent="0.3">
      <c r="A17336" t="s">
        <v>1111</v>
      </c>
      <c r="B17336" s="1">
        <v>38363</v>
      </c>
      <c r="C17336" t="s">
        <v>1112</v>
      </c>
      <c r="D17336" t="s">
        <v>1209</v>
      </c>
      <c r="E17336" t="s">
        <v>1210</v>
      </c>
      <c r="G17336" s="6" t="s">
        <v>29</v>
      </c>
      <c r="H17336" t="s">
        <v>99</v>
      </c>
      <c r="I17336" t="s">
        <v>26</v>
      </c>
      <c r="J17336" t="s">
        <v>27</v>
      </c>
      <c r="K17336">
        <v>33</v>
      </c>
      <c r="L17336">
        <v>10.7</v>
      </c>
      <c r="M17336" t="s">
        <v>1130</v>
      </c>
      <c r="N17336">
        <v>10.7</v>
      </c>
      <c r="P17336" cm="1">
        <f t="array" ref="P17336">IF(Q17336&gt;0,INDEX(Q17336:Q39060,MATCH(TRUE,INDEX(Q17336:Q39060="",,),0)-1),"")</f>
        <v>8</v>
      </c>
      <c r="Q17336">
        <f t="shared" si="470"/>
        <v>4</v>
      </c>
      <c r="R17336">
        <f t="shared" si="471"/>
        <v>0</v>
      </c>
    </row>
    <row r="17337" spans="1:18" x14ac:dyDescent="0.3">
      <c r="A17337" t="s">
        <v>1111</v>
      </c>
      <c r="B17337" s="1">
        <v>38363</v>
      </c>
      <c r="C17337" t="s">
        <v>1112</v>
      </c>
      <c r="D17337" t="s">
        <v>1209</v>
      </c>
      <c r="E17337" t="s">
        <v>1210</v>
      </c>
      <c r="G17337" s="6" t="s">
        <v>29</v>
      </c>
      <c r="H17337" t="s">
        <v>70</v>
      </c>
      <c r="I17337" t="s">
        <v>26</v>
      </c>
      <c r="J17337" t="s">
        <v>27</v>
      </c>
      <c r="K17337">
        <v>74</v>
      </c>
      <c r="L17337">
        <v>15.5</v>
      </c>
      <c r="M17337" t="s">
        <v>1130</v>
      </c>
      <c r="N17337">
        <v>15.5</v>
      </c>
      <c r="P17337" cm="1">
        <f t="array" ref="P17337">IF(Q17337&gt;0,INDEX(Q17337:Q39061,MATCH(TRUE,INDEX(Q17337:Q39061="",,),0)-1),"")</f>
        <v>8</v>
      </c>
      <c r="Q17337">
        <f t="shared" si="470"/>
        <v>4</v>
      </c>
      <c r="R17337">
        <f t="shared" si="471"/>
        <v>0</v>
      </c>
    </row>
    <row r="17338" spans="1:18" x14ac:dyDescent="0.3">
      <c r="A17338" t="s">
        <v>1111</v>
      </c>
      <c r="B17338" s="1">
        <v>38363</v>
      </c>
      <c r="C17338" t="s">
        <v>1112</v>
      </c>
      <c r="D17338" t="s">
        <v>1209</v>
      </c>
      <c r="E17338" t="s">
        <v>1210</v>
      </c>
      <c r="G17338" t="s">
        <v>19</v>
      </c>
      <c r="H17338" t="s">
        <v>194</v>
      </c>
      <c r="I17338" t="s">
        <v>21</v>
      </c>
      <c r="J17338" t="s">
        <v>22</v>
      </c>
      <c r="K17338">
        <v>4.5999999999999996</v>
      </c>
      <c r="L17338">
        <v>808</v>
      </c>
      <c r="M17338" t="s">
        <v>1122</v>
      </c>
      <c r="N17338">
        <v>1000</v>
      </c>
      <c r="P17338" cm="1">
        <f t="array" ref="P17338">IF(Q17338&gt;0,INDEX(Q17338:Q39062,MATCH(TRUE,INDEX(Q17338:Q39062="",,),0)-1),"")</f>
        <v>8</v>
      </c>
      <c r="Q17338">
        <f t="shared" si="470"/>
        <v>5</v>
      </c>
      <c r="R17338">
        <f t="shared" si="471"/>
        <v>0</v>
      </c>
    </row>
    <row r="17339" spans="1:18" x14ac:dyDescent="0.3">
      <c r="A17339" t="s">
        <v>1111</v>
      </c>
      <c r="B17339" s="1">
        <v>38363</v>
      </c>
      <c r="C17339" t="s">
        <v>1112</v>
      </c>
      <c r="D17339" t="s">
        <v>1209</v>
      </c>
      <c r="E17339" t="s">
        <v>1210</v>
      </c>
      <c r="G17339" t="s">
        <v>19</v>
      </c>
      <c r="H17339" t="s">
        <v>63</v>
      </c>
      <c r="I17339" t="s">
        <v>26</v>
      </c>
      <c r="J17339" t="s">
        <v>27</v>
      </c>
      <c r="K17339">
        <v>193</v>
      </c>
      <c r="L17339">
        <v>15.8</v>
      </c>
      <c r="M17339" t="s">
        <v>1122</v>
      </c>
      <c r="N17339">
        <v>20</v>
      </c>
      <c r="P17339" cm="1">
        <f t="array" ref="P17339">IF(Q17339&gt;0,INDEX(Q17339:Q39063,MATCH(TRUE,INDEX(Q17339:Q39063="",,),0)-1),"")</f>
        <v>8</v>
      </c>
      <c r="Q17339">
        <f t="shared" si="470"/>
        <v>5</v>
      </c>
      <c r="R17339">
        <f t="shared" si="471"/>
        <v>0</v>
      </c>
    </row>
    <row r="17340" spans="1:18" x14ac:dyDescent="0.3">
      <c r="A17340" t="s">
        <v>1111</v>
      </c>
      <c r="B17340" s="1">
        <v>38363</v>
      </c>
      <c r="C17340" t="s">
        <v>1112</v>
      </c>
      <c r="D17340" t="s">
        <v>1209</v>
      </c>
      <c r="E17340" t="s">
        <v>1210</v>
      </c>
      <c r="G17340" t="s">
        <v>19</v>
      </c>
      <c r="H17340" t="s">
        <v>64</v>
      </c>
      <c r="I17340" t="s">
        <v>26</v>
      </c>
      <c r="J17340" t="s">
        <v>27</v>
      </c>
      <c r="K17340">
        <v>299</v>
      </c>
      <c r="L17340">
        <v>14.2</v>
      </c>
      <c r="M17340" t="s">
        <v>1122</v>
      </c>
      <c r="N17340">
        <v>25</v>
      </c>
      <c r="P17340" cm="1">
        <f t="array" ref="P17340">IF(Q17340&gt;0,INDEX(Q17340:Q39064,MATCH(TRUE,INDEX(Q17340:Q39064="",,),0)-1),"")</f>
        <v>8</v>
      </c>
      <c r="Q17340">
        <f t="shared" si="470"/>
        <v>5</v>
      </c>
      <c r="R17340">
        <f t="shared" si="471"/>
        <v>0</v>
      </c>
    </row>
    <row r="17341" spans="1:18" x14ac:dyDescent="0.3">
      <c r="A17341" t="s">
        <v>1111</v>
      </c>
      <c r="B17341" s="1">
        <v>38363</v>
      </c>
      <c r="C17341" t="s">
        <v>1112</v>
      </c>
      <c r="D17341" t="s">
        <v>1209</v>
      </c>
      <c r="E17341" t="s">
        <v>1210</v>
      </c>
      <c r="G17341" s="6" t="s">
        <v>29</v>
      </c>
      <c r="H17341" t="s">
        <v>30</v>
      </c>
      <c r="I17341" t="s">
        <v>21</v>
      </c>
      <c r="J17341" t="s">
        <v>22</v>
      </c>
      <c r="K17341">
        <v>2.1</v>
      </c>
      <c r="L17341">
        <v>167</v>
      </c>
      <c r="M17341" t="s">
        <v>1122</v>
      </c>
      <c r="N17341">
        <v>167</v>
      </c>
      <c r="P17341" cm="1">
        <f t="array" ref="P17341">IF(Q17341&gt;0,INDEX(Q17341:Q39065,MATCH(TRUE,INDEX(Q17341:Q39065="",,),0)-1),"")</f>
        <v>8</v>
      </c>
      <c r="Q17341">
        <f t="shared" si="470"/>
        <v>5</v>
      </c>
      <c r="R17341">
        <f t="shared" si="471"/>
        <v>0</v>
      </c>
    </row>
    <row r="17342" spans="1:18" x14ac:dyDescent="0.3">
      <c r="A17342" t="s">
        <v>1111</v>
      </c>
      <c r="B17342" s="1">
        <v>38363</v>
      </c>
      <c r="C17342" t="s">
        <v>1112</v>
      </c>
      <c r="D17342" t="s">
        <v>1209</v>
      </c>
      <c r="E17342" t="s">
        <v>1210</v>
      </c>
      <c r="G17342" s="6" t="s">
        <v>29</v>
      </c>
      <c r="H17342" t="s">
        <v>99</v>
      </c>
      <c r="I17342" t="s">
        <v>26</v>
      </c>
      <c r="J17342" t="s">
        <v>27</v>
      </c>
      <c r="K17342">
        <v>33</v>
      </c>
      <c r="L17342">
        <v>10.7</v>
      </c>
      <c r="M17342" t="s">
        <v>1122</v>
      </c>
      <c r="N17342">
        <v>10.7</v>
      </c>
      <c r="P17342" cm="1">
        <f t="array" ref="P17342">IF(Q17342&gt;0,INDEX(Q17342:Q39066,MATCH(TRUE,INDEX(Q17342:Q39066="",,),0)-1),"")</f>
        <v>8</v>
      </c>
      <c r="Q17342">
        <f t="shared" si="470"/>
        <v>5</v>
      </c>
      <c r="R17342">
        <f t="shared" si="471"/>
        <v>0</v>
      </c>
    </row>
    <row r="17343" spans="1:18" x14ac:dyDescent="0.3">
      <c r="A17343" t="s">
        <v>1111</v>
      </c>
      <c r="B17343" s="1">
        <v>38363</v>
      </c>
      <c r="C17343" t="s">
        <v>1112</v>
      </c>
      <c r="D17343" t="s">
        <v>1209</v>
      </c>
      <c r="E17343" t="s">
        <v>1210</v>
      </c>
      <c r="G17343" s="6" t="s">
        <v>29</v>
      </c>
      <c r="H17343" t="s">
        <v>70</v>
      </c>
      <c r="I17343" t="s">
        <v>26</v>
      </c>
      <c r="J17343" t="s">
        <v>27</v>
      </c>
      <c r="K17343">
        <v>74</v>
      </c>
      <c r="L17343">
        <v>15.5</v>
      </c>
      <c r="M17343" t="s">
        <v>1122</v>
      </c>
      <c r="N17343">
        <v>15.5</v>
      </c>
      <c r="P17343" cm="1">
        <f t="array" ref="P17343">IF(Q17343&gt;0,INDEX(Q17343:Q39067,MATCH(TRUE,INDEX(Q17343:Q39067="",,),0)-1),"")</f>
        <v>8</v>
      </c>
      <c r="Q17343">
        <f t="shared" si="470"/>
        <v>5</v>
      </c>
      <c r="R17343">
        <f t="shared" si="471"/>
        <v>0</v>
      </c>
    </row>
    <row r="17344" spans="1:18" x14ac:dyDescent="0.3">
      <c r="A17344" t="s">
        <v>1111</v>
      </c>
      <c r="B17344" s="1">
        <v>38363</v>
      </c>
      <c r="C17344" t="s">
        <v>1112</v>
      </c>
      <c r="D17344" t="s">
        <v>1209</v>
      </c>
      <c r="E17344" t="s">
        <v>1210</v>
      </c>
      <c r="G17344" t="s">
        <v>19</v>
      </c>
      <c r="H17344" t="s">
        <v>194</v>
      </c>
      <c r="I17344" t="s">
        <v>21</v>
      </c>
      <c r="J17344" t="s">
        <v>22</v>
      </c>
      <c r="K17344">
        <v>4.5999999999999996</v>
      </c>
      <c r="L17344">
        <v>808</v>
      </c>
      <c r="M17344" t="s">
        <v>1116</v>
      </c>
      <c r="N17344">
        <v>808</v>
      </c>
      <c r="P17344" cm="1">
        <f t="array" ref="P17344">IF(Q17344&gt;0,INDEX(Q17344:Q39068,MATCH(TRUE,INDEX(Q17344:Q39068="",,),0)-1),"")</f>
        <v>8</v>
      </c>
      <c r="Q17344">
        <f t="shared" si="470"/>
        <v>6</v>
      </c>
      <c r="R17344">
        <f t="shared" si="471"/>
        <v>0</v>
      </c>
    </row>
    <row r="17345" spans="1:18" x14ac:dyDescent="0.3">
      <c r="A17345" t="s">
        <v>1111</v>
      </c>
      <c r="B17345" s="1">
        <v>38363</v>
      </c>
      <c r="C17345" t="s">
        <v>1112</v>
      </c>
      <c r="D17345" t="s">
        <v>1209</v>
      </c>
      <c r="E17345" t="s">
        <v>1210</v>
      </c>
      <c r="G17345" t="s">
        <v>19</v>
      </c>
      <c r="H17345" t="s">
        <v>63</v>
      </c>
      <c r="I17345" t="s">
        <v>26</v>
      </c>
      <c r="J17345" t="s">
        <v>27</v>
      </c>
      <c r="K17345">
        <v>193</v>
      </c>
      <c r="L17345">
        <v>15.8</v>
      </c>
      <c r="M17345" t="s">
        <v>1116</v>
      </c>
      <c r="N17345">
        <v>21</v>
      </c>
      <c r="P17345" cm="1">
        <f t="array" ref="P17345">IF(Q17345&gt;0,INDEX(Q17345:Q39069,MATCH(TRUE,INDEX(Q17345:Q39069="",,),0)-1),"")</f>
        <v>8</v>
      </c>
      <c r="Q17345">
        <f t="shared" si="470"/>
        <v>6</v>
      </c>
      <c r="R17345">
        <f t="shared" si="471"/>
        <v>0</v>
      </c>
    </row>
    <row r="17346" spans="1:18" x14ac:dyDescent="0.3">
      <c r="A17346" t="s">
        <v>1111</v>
      </c>
      <c r="B17346" s="1">
        <v>38363</v>
      </c>
      <c r="C17346" t="s">
        <v>1112</v>
      </c>
      <c r="D17346" t="s">
        <v>1209</v>
      </c>
      <c r="E17346" t="s">
        <v>1210</v>
      </c>
      <c r="G17346" t="s">
        <v>19</v>
      </c>
      <c r="H17346" t="s">
        <v>64</v>
      </c>
      <c r="I17346" t="s">
        <v>26</v>
      </c>
      <c r="J17346" t="s">
        <v>27</v>
      </c>
      <c r="K17346">
        <v>299</v>
      </c>
      <c r="L17346">
        <v>14.2</v>
      </c>
      <c r="M17346" t="s">
        <v>1116</v>
      </c>
      <c r="N17346">
        <v>23</v>
      </c>
      <c r="P17346" cm="1">
        <f t="array" ref="P17346">IF(Q17346&gt;0,INDEX(Q17346:Q39070,MATCH(TRUE,INDEX(Q17346:Q39070="",,),0)-1),"")</f>
        <v>8</v>
      </c>
      <c r="Q17346">
        <f t="shared" si="470"/>
        <v>6</v>
      </c>
      <c r="R17346">
        <f t="shared" si="471"/>
        <v>0</v>
      </c>
    </row>
    <row r="17347" spans="1:18" x14ac:dyDescent="0.3">
      <c r="A17347" t="s">
        <v>1111</v>
      </c>
      <c r="B17347" s="1">
        <v>38363</v>
      </c>
      <c r="C17347" t="s">
        <v>1112</v>
      </c>
      <c r="D17347" t="s">
        <v>1209</v>
      </c>
      <c r="E17347" t="s">
        <v>1210</v>
      </c>
      <c r="G17347" s="6" t="s">
        <v>29</v>
      </c>
      <c r="H17347" t="s">
        <v>30</v>
      </c>
      <c r="I17347" t="s">
        <v>21</v>
      </c>
      <c r="J17347" t="s">
        <v>22</v>
      </c>
      <c r="K17347">
        <v>2.1</v>
      </c>
      <c r="L17347">
        <v>167</v>
      </c>
      <c r="M17347" t="s">
        <v>1116</v>
      </c>
      <c r="N17347">
        <v>167</v>
      </c>
      <c r="P17347" cm="1">
        <f t="array" ref="P17347">IF(Q17347&gt;0,INDEX(Q17347:Q39071,MATCH(TRUE,INDEX(Q17347:Q39071="",,),0)-1),"")</f>
        <v>8</v>
      </c>
      <c r="Q17347">
        <f t="shared" si="470"/>
        <v>6</v>
      </c>
      <c r="R17347">
        <f t="shared" si="471"/>
        <v>0</v>
      </c>
    </row>
    <row r="17348" spans="1:18" x14ac:dyDescent="0.3">
      <c r="A17348" t="s">
        <v>1111</v>
      </c>
      <c r="B17348" s="1">
        <v>38363</v>
      </c>
      <c r="C17348" t="s">
        <v>1112</v>
      </c>
      <c r="D17348" t="s">
        <v>1209</v>
      </c>
      <c r="E17348" t="s">
        <v>1210</v>
      </c>
      <c r="G17348" s="6" t="s">
        <v>29</v>
      </c>
      <c r="H17348" t="s">
        <v>99</v>
      </c>
      <c r="I17348" t="s">
        <v>26</v>
      </c>
      <c r="J17348" t="s">
        <v>27</v>
      </c>
      <c r="K17348">
        <v>33</v>
      </c>
      <c r="L17348">
        <v>10.7</v>
      </c>
      <c r="M17348" t="s">
        <v>1116</v>
      </c>
      <c r="N17348">
        <v>10.7</v>
      </c>
      <c r="P17348" cm="1">
        <f t="array" ref="P17348">IF(Q17348&gt;0,INDEX(Q17348:Q39072,MATCH(TRUE,INDEX(Q17348:Q39072="",,),0)-1),"")</f>
        <v>8</v>
      </c>
      <c r="Q17348">
        <f t="shared" si="470"/>
        <v>6</v>
      </c>
      <c r="R17348">
        <f t="shared" si="471"/>
        <v>0</v>
      </c>
    </row>
    <row r="17349" spans="1:18" x14ac:dyDescent="0.3">
      <c r="A17349" t="s">
        <v>1111</v>
      </c>
      <c r="B17349" s="1">
        <v>38363</v>
      </c>
      <c r="C17349" t="s">
        <v>1112</v>
      </c>
      <c r="D17349" t="s">
        <v>1209</v>
      </c>
      <c r="E17349" t="s">
        <v>1210</v>
      </c>
      <c r="G17349" s="6" t="s">
        <v>29</v>
      </c>
      <c r="H17349" t="s">
        <v>70</v>
      </c>
      <c r="I17349" t="s">
        <v>26</v>
      </c>
      <c r="J17349" t="s">
        <v>27</v>
      </c>
      <c r="K17349">
        <v>74</v>
      </c>
      <c r="L17349">
        <v>15.5</v>
      </c>
      <c r="M17349" t="s">
        <v>1116</v>
      </c>
      <c r="N17349">
        <v>15.5</v>
      </c>
      <c r="P17349" cm="1">
        <f t="array" ref="P17349">IF(Q17349&gt;0,INDEX(Q17349:Q39073,MATCH(TRUE,INDEX(Q17349:Q39073="",,),0)-1),"")</f>
        <v>8</v>
      </c>
      <c r="Q17349">
        <f t="shared" si="470"/>
        <v>6</v>
      </c>
      <c r="R17349">
        <f t="shared" si="471"/>
        <v>0</v>
      </c>
    </row>
    <row r="17350" spans="1:18" x14ac:dyDescent="0.3">
      <c r="A17350" t="s">
        <v>1111</v>
      </c>
      <c r="B17350" s="1">
        <v>38363</v>
      </c>
      <c r="C17350" t="s">
        <v>1112</v>
      </c>
      <c r="D17350" t="s">
        <v>1209</v>
      </c>
      <c r="E17350" t="s">
        <v>1210</v>
      </c>
      <c r="G17350" t="s">
        <v>19</v>
      </c>
      <c r="H17350" t="s">
        <v>194</v>
      </c>
      <c r="I17350" t="s">
        <v>21</v>
      </c>
      <c r="J17350" t="s">
        <v>22</v>
      </c>
      <c r="K17350">
        <v>4.5999999999999996</v>
      </c>
      <c r="L17350">
        <v>808</v>
      </c>
      <c r="M17350" t="s">
        <v>1118</v>
      </c>
      <c r="N17350">
        <v>850</v>
      </c>
      <c r="P17350" cm="1">
        <f t="array" ref="P17350">IF(Q17350&gt;0,INDEX(Q17350:Q39074,MATCH(TRUE,INDEX(Q17350:Q39074="",,),0)-1),"")</f>
        <v>8</v>
      </c>
      <c r="Q17350">
        <f t="shared" si="470"/>
        <v>7</v>
      </c>
      <c r="R17350">
        <f t="shared" si="471"/>
        <v>0</v>
      </c>
    </row>
    <row r="17351" spans="1:18" x14ac:dyDescent="0.3">
      <c r="A17351" t="s">
        <v>1111</v>
      </c>
      <c r="B17351" s="1">
        <v>38363</v>
      </c>
      <c r="C17351" t="s">
        <v>1112</v>
      </c>
      <c r="D17351" t="s">
        <v>1209</v>
      </c>
      <c r="E17351" t="s">
        <v>1210</v>
      </c>
      <c r="G17351" t="s">
        <v>19</v>
      </c>
      <c r="H17351" t="s">
        <v>63</v>
      </c>
      <c r="I17351" t="s">
        <v>26</v>
      </c>
      <c r="J17351" t="s">
        <v>27</v>
      </c>
      <c r="K17351">
        <v>193</v>
      </c>
      <c r="L17351">
        <v>15.8</v>
      </c>
      <c r="M17351" t="s">
        <v>1118</v>
      </c>
      <c r="N17351">
        <v>20</v>
      </c>
      <c r="P17351" cm="1">
        <f t="array" ref="P17351">IF(Q17351&gt;0,INDEX(Q17351:Q39075,MATCH(TRUE,INDEX(Q17351:Q39075="",,),0)-1),"")</f>
        <v>8</v>
      </c>
      <c r="Q17351">
        <f t="shared" si="470"/>
        <v>7</v>
      </c>
      <c r="R17351">
        <f t="shared" si="471"/>
        <v>0</v>
      </c>
    </row>
    <row r="17352" spans="1:18" x14ac:dyDescent="0.3">
      <c r="A17352" t="s">
        <v>1111</v>
      </c>
      <c r="B17352" s="1">
        <v>38363</v>
      </c>
      <c r="C17352" t="s">
        <v>1112</v>
      </c>
      <c r="D17352" t="s">
        <v>1209</v>
      </c>
      <c r="E17352" t="s">
        <v>1210</v>
      </c>
      <c r="G17352" t="s">
        <v>19</v>
      </c>
      <c r="H17352" t="s">
        <v>64</v>
      </c>
      <c r="I17352" t="s">
        <v>26</v>
      </c>
      <c r="J17352" t="s">
        <v>27</v>
      </c>
      <c r="K17352">
        <v>299</v>
      </c>
      <c r="L17352">
        <v>14.2</v>
      </c>
      <c r="M17352" t="s">
        <v>1118</v>
      </c>
      <c r="N17352">
        <v>19</v>
      </c>
      <c r="P17352" cm="1">
        <f t="array" ref="P17352">IF(Q17352&gt;0,INDEX(Q17352:Q39076,MATCH(TRUE,INDEX(Q17352:Q39076="",,),0)-1),"")</f>
        <v>8</v>
      </c>
      <c r="Q17352">
        <f t="shared" si="470"/>
        <v>7</v>
      </c>
      <c r="R17352">
        <f t="shared" si="471"/>
        <v>0</v>
      </c>
    </row>
    <row r="17353" spans="1:18" x14ac:dyDescent="0.3">
      <c r="A17353" t="s">
        <v>1111</v>
      </c>
      <c r="B17353" s="1">
        <v>38363</v>
      </c>
      <c r="C17353" t="s">
        <v>1112</v>
      </c>
      <c r="D17353" t="s">
        <v>1209</v>
      </c>
      <c r="E17353" t="s">
        <v>1210</v>
      </c>
      <c r="G17353" s="6" t="s">
        <v>29</v>
      </c>
      <c r="H17353" t="s">
        <v>30</v>
      </c>
      <c r="I17353" t="s">
        <v>21</v>
      </c>
      <c r="J17353" t="s">
        <v>22</v>
      </c>
      <c r="K17353">
        <v>2.1</v>
      </c>
      <c r="L17353">
        <v>167</v>
      </c>
      <c r="M17353" t="s">
        <v>1118</v>
      </c>
      <c r="N17353">
        <v>167</v>
      </c>
      <c r="P17353" cm="1">
        <f t="array" ref="P17353">IF(Q17353&gt;0,INDEX(Q17353:Q39077,MATCH(TRUE,INDEX(Q17353:Q39077="",,),0)-1),"")</f>
        <v>8</v>
      </c>
      <c r="Q17353">
        <f t="shared" si="470"/>
        <v>7</v>
      </c>
      <c r="R17353">
        <f t="shared" si="471"/>
        <v>0</v>
      </c>
    </row>
    <row r="17354" spans="1:18" x14ac:dyDescent="0.3">
      <c r="A17354" t="s">
        <v>1111</v>
      </c>
      <c r="B17354" s="1">
        <v>38363</v>
      </c>
      <c r="C17354" t="s">
        <v>1112</v>
      </c>
      <c r="D17354" t="s">
        <v>1209</v>
      </c>
      <c r="E17354" t="s">
        <v>1210</v>
      </c>
      <c r="G17354" s="6" t="s">
        <v>29</v>
      </c>
      <c r="H17354" t="s">
        <v>99</v>
      </c>
      <c r="I17354" t="s">
        <v>26</v>
      </c>
      <c r="J17354" t="s">
        <v>27</v>
      </c>
      <c r="K17354">
        <v>33</v>
      </c>
      <c r="L17354">
        <v>10.7</v>
      </c>
      <c r="M17354" t="s">
        <v>1118</v>
      </c>
      <c r="N17354">
        <v>10.7</v>
      </c>
      <c r="P17354" cm="1">
        <f t="array" ref="P17354">IF(Q17354&gt;0,INDEX(Q17354:Q39078,MATCH(TRUE,INDEX(Q17354:Q39078="",,),0)-1),"")</f>
        <v>8</v>
      </c>
      <c r="Q17354">
        <f t="shared" si="470"/>
        <v>7</v>
      </c>
      <c r="R17354">
        <f t="shared" si="471"/>
        <v>0</v>
      </c>
    </row>
    <row r="17355" spans="1:18" x14ac:dyDescent="0.3">
      <c r="A17355" t="s">
        <v>1111</v>
      </c>
      <c r="B17355" s="1">
        <v>38363</v>
      </c>
      <c r="C17355" t="s">
        <v>1112</v>
      </c>
      <c r="D17355" t="s">
        <v>1209</v>
      </c>
      <c r="E17355" t="s">
        <v>1210</v>
      </c>
      <c r="G17355" s="6" t="s">
        <v>29</v>
      </c>
      <c r="H17355" t="s">
        <v>70</v>
      </c>
      <c r="I17355" t="s">
        <v>26</v>
      </c>
      <c r="J17355" t="s">
        <v>27</v>
      </c>
      <c r="K17355">
        <v>74</v>
      </c>
      <c r="L17355">
        <v>15.5</v>
      </c>
      <c r="M17355" t="s">
        <v>1118</v>
      </c>
      <c r="N17355">
        <v>15.5</v>
      </c>
      <c r="P17355" cm="1">
        <f t="array" ref="P17355">IF(Q17355&gt;0,INDEX(Q17355:Q39079,MATCH(TRUE,INDEX(Q17355:Q39079="",,),0)-1),"")</f>
        <v>8</v>
      </c>
      <c r="Q17355">
        <f t="shared" si="470"/>
        <v>7</v>
      </c>
      <c r="R17355">
        <f t="shared" si="471"/>
        <v>0</v>
      </c>
    </row>
    <row r="17356" spans="1:18" x14ac:dyDescent="0.3">
      <c r="A17356" t="s">
        <v>1111</v>
      </c>
      <c r="B17356" s="1">
        <v>38363</v>
      </c>
      <c r="C17356" t="s">
        <v>1112</v>
      </c>
      <c r="D17356" t="s">
        <v>1209</v>
      </c>
      <c r="E17356" t="s">
        <v>1210</v>
      </c>
      <c r="G17356" t="s">
        <v>19</v>
      </c>
      <c r="H17356" t="s">
        <v>194</v>
      </c>
      <c r="I17356" t="s">
        <v>21</v>
      </c>
      <c r="J17356" t="s">
        <v>22</v>
      </c>
      <c r="K17356">
        <v>4.5999999999999996</v>
      </c>
      <c r="L17356">
        <v>808</v>
      </c>
      <c r="M17356" t="s">
        <v>1191</v>
      </c>
      <c r="N17356">
        <v>808</v>
      </c>
      <c r="P17356" cm="1">
        <f t="array" ref="P17356">IF(Q17356&gt;0,INDEX(Q17356:Q39080,MATCH(TRUE,INDEX(Q17356:Q39080="",,),0)-1),"")</f>
        <v>8</v>
      </c>
      <c r="Q17356">
        <f t="shared" si="470"/>
        <v>8</v>
      </c>
      <c r="R17356">
        <f t="shared" si="471"/>
        <v>0</v>
      </c>
    </row>
    <row r="17357" spans="1:18" x14ac:dyDescent="0.3">
      <c r="A17357" t="s">
        <v>1111</v>
      </c>
      <c r="B17357" s="1">
        <v>38363</v>
      </c>
      <c r="C17357" t="s">
        <v>1112</v>
      </c>
      <c r="D17357" t="s">
        <v>1209</v>
      </c>
      <c r="E17357" t="s">
        <v>1210</v>
      </c>
      <c r="G17357" t="s">
        <v>19</v>
      </c>
      <c r="H17357" t="s">
        <v>63</v>
      </c>
      <c r="I17357" t="s">
        <v>26</v>
      </c>
      <c r="J17357" t="s">
        <v>27</v>
      </c>
      <c r="K17357">
        <v>193</v>
      </c>
      <c r="L17357">
        <v>15.8</v>
      </c>
      <c r="M17357" t="s">
        <v>1191</v>
      </c>
      <c r="N17357">
        <v>19</v>
      </c>
      <c r="P17357" cm="1">
        <f t="array" ref="P17357">IF(Q17357&gt;0,INDEX(Q17357:Q39081,MATCH(TRUE,INDEX(Q17357:Q39081="",,),0)-1),"")</f>
        <v>8</v>
      </c>
      <c r="Q17357">
        <f t="shared" si="470"/>
        <v>8</v>
      </c>
      <c r="R17357">
        <f t="shared" si="471"/>
        <v>0</v>
      </c>
    </row>
    <row r="17358" spans="1:18" x14ac:dyDescent="0.3">
      <c r="A17358" t="s">
        <v>1111</v>
      </c>
      <c r="B17358" s="1">
        <v>38363</v>
      </c>
      <c r="C17358" t="s">
        <v>1112</v>
      </c>
      <c r="D17358" t="s">
        <v>1209</v>
      </c>
      <c r="E17358" t="s">
        <v>1210</v>
      </c>
      <c r="G17358" t="s">
        <v>19</v>
      </c>
      <c r="H17358" t="s">
        <v>64</v>
      </c>
      <c r="I17358" t="s">
        <v>26</v>
      </c>
      <c r="J17358" t="s">
        <v>27</v>
      </c>
      <c r="K17358">
        <v>299</v>
      </c>
      <c r="L17358">
        <v>14.2</v>
      </c>
      <c r="M17358" t="s">
        <v>1191</v>
      </c>
      <c r="N17358">
        <v>20</v>
      </c>
      <c r="P17358" cm="1">
        <f t="array" ref="P17358">IF(Q17358&gt;0,INDEX(Q17358:Q39082,MATCH(TRUE,INDEX(Q17358:Q39082="",,),0)-1),"")</f>
        <v>8</v>
      </c>
      <c r="Q17358">
        <f t="shared" si="470"/>
        <v>8</v>
      </c>
      <c r="R17358">
        <f t="shared" si="471"/>
        <v>0</v>
      </c>
    </row>
    <row r="17359" spans="1:18" x14ac:dyDescent="0.3">
      <c r="A17359" t="s">
        <v>1111</v>
      </c>
      <c r="B17359" s="1">
        <v>38363</v>
      </c>
      <c r="C17359" t="s">
        <v>1112</v>
      </c>
      <c r="D17359" t="s">
        <v>1209</v>
      </c>
      <c r="E17359" t="s">
        <v>1210</v>
      </c>
      <c r="G17359" s="6" t="s">
        <v>29</v>
      </c>
      <c r="H17359" t="s">
        <v>30</v>
      </c>
      <c r="I17359" t="s">
        <v>21</v>
      </c>
      <c r="J17359" t="s">
        <v>22</v>
      </c>
      <c r="K17359">
        <v>2.1</v>
      </c>
      <c r="L17359">
        <v>167</v>
      </c>
      <c r="M17359" t="s">
        <v>1191</v>
      </c>
      <c r="N17359">
        <v>167</v>
      </c>
      <c r="P17359" cm="1">
        <f t="array" ref="P17359">IF(Q17359&gt;0,INDEX(Q17359:Q39083,MATCH(TRUE,INDEX(Q17359:Q39083="",,),0)-1),"")</f>
        <v>8</v>
      </c>
      <c r="Q17359">
        <f t="shared" si="470"/>
        <v>8</v>
      </c>
      <c r="R17359">
        <f t="shared" si="471"/>
        <v>0</v>
      </c>
    </row>
    <row r="17360" spans="1:18" x14ac:dyDescent="0.3">
      <c r="A17360" t="s">
        <v>1111</v>
      </c>
      <c r="B17360" s="1">
        <v>38363</v>
      </c>
      <c r="C17360" t="s">
        <v>1112</v>
      </c>
      <c r="D17360" t="s">
        <v>1209</v>
      </c>
      <c r="E17360" t="s">
        <v>1210</v>
      </c>
      <c r="G17360" s="6" t="s">
        <v>29</v>
      </c>
      <c r="H17360" t="s">
        <v>99</v>
      </c>
      <c r="I17360" t="s">
        <v>26</v>
      </c>
      <c r="J17360" t="s">
        <v>27</v>
      </c>
      <c r="K17360">
        <v>33</v>
      </c>
      <c r="L17360">
        <v>10.7</v>
      </c>
      <c r="M17360" t="s">
        <v>1191</v>
      </c>
      <c r="N17360">
        <v>10.7</v>
      </c>
      <c r="P17360" cm="1">
        <f t="array" ref="P17360">IF(Q17360&gt;0,INDEX(Q17360:Q39084,MATCH(TRUE,INDEX(Q17360:Q39084="",,),0)-1),"")</f>
        <v>8</v>
      </c>
      <c r="Q17360">
        <f t="shared" si="470"/>
        <v>8</v>
      </c>
      <c r="R17360">
        <f t="shared" si="471"/>
        <v>0</v>
      </c>
    </row>
    <row r="17361" spans="1:18" x14ac:dyDescent="0.3">
      <c r="A17361" t="s">
        <v>1111</v>
      </c>
      <c r="B17361" s="1">
        <v>38363</v>
      </c>
      <c r="C17361" t="s">
        <v>1112</v>
      </c>
      <c r="D17361" t="s">
        <v>1209</v>
      </c>
      <c r="E17361" t="s">
        <v>1210</v>
      </c>
      <c r="G17361" s="6" t="s">
        <v>29</v>
      </c>
      <c r="H17361" t="s">
        <v>70</v>
      </c>
      <c r="I17361" t="s">
        <v>26</v>
      </c>
      <c r="J17361" t="s">
        <v>27</v>
      </c>
      <c r="K17361">
        <v>74</v>
      </c>
      <c r="L17361">
        <v>15.5</v>
      </c>
      <c r="M17361" t="s">
        <v>1191</v>
      </c>
      <c r="N17361">
        <v>15.5</v>
      </c>
      <c r="P17361" cm="1">
        <f t="array" ref="P17361">IF(Q17361&gt;0,INDEX(Q17361:Q39085,MATCH(TRUE,INDEX(Q17361:Q39085="",,),0)-1),"")</f>
        <v>8</v>
      </c>
      <c r="Q17361">
        <f t="shared" si="470"/>
        <v>8</v>
      </c>
      <c r="R17361">
        <f t="shared" si="471"/>
        <v>0</v>
      </c>
    </row>
    <row r="17362" spans="1:18" x14ac:dyDescent="0.3">
      <c r="P17362" t="str" cm="1">
        <f t="array" ref="P17362">IF(Q17362&gt;0,INDEX(Q17362:Q39086,MATCH(TRUE,INDEX(Q17362:Q39086="",,),0)-1),"")</f>
        <v/>
      </c>
      <c r="R17362" t="str">
        <f t="shared" si="471"/>
        <v/>
      </c>
    </row>
    <row r="17363" spans="1:18" x14ac:dyDescent="0.3">
      <c r="A17363" t="s">
        <v>1111</v>
      </c>
      <c r="B17363" s="1">
        <v>38363</v>
      </c>
      <c r="C17363" t="s">
        <v>1112</v>
      </c>
      <c r="D17363" t="s">
        <v>1212</v>
      </c>
      <c r="E17363" t="s">
        <v>1213</v>
      </c>
      <c r="G17363" t="s">
        <v>19</v>
      </c>
      <c r="H17363" t="s">
        <v>99</v>
      </c>
      <c r="I17363" t="s">
        <v>26</v>
      </c>
      <c r="J17363" t="s">
        <v>27</v>
      </c>
      <c r="K17363">
        <v>70</v>
      </c>
      <c r="L17363">
        <v>8.9499999999999993</v>
      </c>
      <c r="M17363" t="s">
        <v>1133</v>
      </c>
      <c r="N17363">
        <v>25</v>
      </c>
      <c r="O17363" t="s">
        <v>24</v>
      </c>
      <c r="P17363" cm="1">
        <f t="array" ref="P17363">IF(Q17363&gt;0,INDEX(Q17363:Q39087,MATCH(TRUE,INDEX(Q17363:Q39087="",,),0)-1),"")</f>
        <v>5</v>
      </c>
      <c r="Q17363">
        <f>INT((ROW()-17363)/4)+1</f>
        <v>1</v>
      </c>
      <c r="R17363">
        <f t="shared" si="471"/>
        <v>0</v>
      </c>
    </row>
    <row r="17364" spans="1:18" x14ac:dyDescent="0.3">
      <c r="A17364" t="s">
        <v>1111</v>
      </c>
      <c r="B17364" s="1">
        <v>38363</v>
      </c>
      <c r="C17364" t="s">
        <v>1112</v>
      </c>
      <c r="D17364" t="s">
        <v>1212</v>
      </c>
      <c r="E17364" t="s">
        <v>1213</v>
      </c>
      <c r="G17364" t="s">
        <v>19</v>
      </c>
      <c r="H17364" t="s">
        <v>148</v>
      </c>
      <c r="I17364" t="s">
        <v>26</v>
      </c>
      <c r="J17364" t="s">
        <v>27</v>
      </c>
      <c r="K17364">
        <v>26</v>
      </c>
      <c r="L17364">
        <v>15</v>
      </c>
      <c r="M17364" t="s">
        <v>1133</v>
      </c>
      <c r="N17364">
        <v>25</v>
      </c>
      <c r="O17364" t="s">
        <v>24</v>
      </c>
      <c r="P17364" cm="1">
        <f t="array" ref="P17364">IF(Q17364&gt;0,INDEX(Q17364:Q39088,MATCH(TRUE,INDEX(Q17364:Q39088="",,),0)-1),"")</f>
        <v>5</v>
      </c>
      <c r="Q17364">
        <f t="shared" ref="Q17364:Q17382" si="472">INT((ROW()-17363)/4)+1</f>
        <v>1</v>
      </c>
      <c r="R17364">
        <f t="shared" si="471"/>
        <v>0</v>
      </c>
    </row>
    <row r="17365" spans="1:18" x14ac:dyDescent="0.3">
      <c r="A17365" t="s">
        <v>1111</v>
      </c>
      <c r="B17365" s="1">
        <v>38363</v>
      </c>
      <c r="C17365" t="s">
        <v>1112</v>
      </c>
      <c r="D17365" t="s">
        <v>1212</v>
      </c>
      <c r="E17365" t="s">
        <v>1213</v>
      </c>
      <c r="G17365" t="s">
        <v>19</v>
      </c>
      <c r="H17365" t="s">
        <v>63</v>
      </c>
      <c r="I17365" t="s">
        <v>26</v>
      </c>
      <c r="J17365" t="s">
        <v>27</v>
      </c>
      <c r="K17365">
        <v>95</v>
      </c>
      <c r="L17365">
        <v>13.15</v>
      </c>
      <c r="M17365" t="s">
        <v>1133</v>
      </c>
      <c r="N17365">
        <v>26</v>
      </c>
      <c r="O17365" t="s">
        <v>24</v>
      </c>
      <c r="P17365" cm="1">
        <f t="array" ref="P17365">IF(Q17365&gt;0,INDEX(Q17365:Q39089,MATCH(TRUE,INDEX(Q17365:Q39089="",,),0)-1),"")</f>
        <v>5</v>
      </c>
      <c r="Q17365">
        <f t="shared" si="472"/>
        <v>1</v>
      </c>
      <c r="R17365">
        <f t="shared" si="471"/>
        <v>0</v>
      </c>
    </row>
    <row r="17366" spans="1:18" x14ac:dyDescent="0.3">
      <c r="A17366" t="s">
        <v>1111</v>
      </c>
      <c r="B17366" s="1">
        <v>38363</v>
      </c>
      <c r="C17366" t="s">
        <v>1112</v>
      </c>
      <c r="D17366" t="s">
        <v>1212</v>
      </c>
      <c r="E17366" t="s">
        <v>1213</v>
      </c>
      <c r="G17366" s="6" t="s">
        <v>29</v>
      </c>
      <c r="H17366" t="s">
        <v>64</v>
      </c>
      <c r="I17366" t="s">
        <v>26</v>
      </c>
      <c r="J17366" t="s">
        <v>27</v>
      </c>
      <c r="K17366">
        <v>9</v>
      </c>
      <c r="L17366">
        <v>11.6</v>
      </c>
      <c r="M17366" t="s">
        <v>1133</v>
      </c>
      <c r="N17366">
        <v>11.6</v>
      </c>
      <c r="O17366" t="s">
        <v>24</v>
      </c>
      <c r="P17366" cm="1">
        <f t="array" ref="P17366">IF(Q17366&gt;0,INDEX(Q17366:Q39090,MATCH(TRUE,INDEX(Q17366:Q39090="",,),0)-1),"")</f>
        <v>5</v>
      </c>
      <c r="Q17366">
        <f t="shared" si="472"/>
        <v>1</v>
      </c>
      <c r="R17366">
        <f t="shared" si="471"/>
        <v>0</v>
      </c>
    </row>
    <row r="17367" spans="1:18" x14ac:dyDescent="0.3">
      <c r="A17367" t="s">
        <v>1111</v>
      </c>
      <c r="B17367" s="1">
        <v>38363</v>
      </c>
      <c r="C17367" t="s">
        <v>1112</v>
      </c>
      <c r="D17367" t="s">
        <v>1212</v>
      </c>
      <c r="E17367" t="s">
        <v>1213</v>
      </c>
      <c r="G17367" t="s">
        <v>19</v>
      </c>
      <c r="H17367" t="s">
        <v>99</v>
      </c>
      <c r="I17367" t="s">
        <v>26</v>
      </c>
      <c r="J17367" t="s">
        <v>27</v>
      </c>
      <c r="K17367">
        <v>70</v>
      </c>
      <c r="L17367">
        <v>8.9499999999999993</v>
      </c>
      <c r="M17367" t="s">
        <v>1118</v>
      </c>
      <c r="N17367">
        <v>15</v>
      </c>
      <c r="P17367" cm="1">
        <f t="array" ref="P17367">IF(Q17367&gt;0,INDEX(Q17367:Q39091,MATCH(TRUE,INDEX(Q17367:Q39091="",,),0)-1),"")</f>
        <v>5</v>
      </c>
      <c r="Q17367">
        <f t="shared" si="472"/>
        <v>2</v>
      </c>
      <c r="R17367">
        <f t="shared" si="471"/>
        <v>0</v>
      </c>
    </row>
    <row r="17368" spans="1:18" x14ac:dyDescent="0.3">
      <c r="A17368" t="s">
        <v>1111</v>
      </c>
      <c r="B17368" s="1">
        <v>38363</v>
      </c>
      <c r="C17368" t="s">
        <v>1112</v>
      </c>
      <c r="D17368" t="s">
        <v>1212</v>
      </c>
      <c r="E17368" t="s">
        <v>1213</v>
      </c>
      <c r="G17368" t="s">
        <v>19</v>
      </c>
      <c r="H17368" t="s">
        <v>148</v>
      </c>
      <c r="I17368" t="s">
        <v>26</v>
      </c>
      <c r="J17368" t="s">
        <v>27</v>
      </c>
      <c r="K17368">
        <v>26</v>
      </c>
      <c r="L17368">
        <v>15</v>
      </c>
      <c r="M17368" t="s">
        <v>1118</v>
      </c>
      <c r="N17368">
        <v>20</v>
      </c>
      <c r="P17368" cm="1">
        <f t="array" ref="P17368">IF(Q17368&gt;0,INDEX(Q17368:Q39092,MATCH(TRUE,INDEX(Q17368:Q39092="",,),0)-1),"")</f>
        <v>5</v>
      </c>
      <c r="Q17368">
        <f t="shared" si="472"/>
        <v>2</v>
      </c>
      <c r="R17368">
        <f t="shared" si="471"/>
        <v>0</v>
      </c>
    </row>
    <row r="17369" spans="1:18" x14ac:dyDescent="0.3">
      <c r="A17369" t="s">
        <v>1111</v>
      </c>
      <c r="B17369" s="1">
        <v>38363</v>
      </c>
      <c r="C17369" t="s">
        <v>1112</v>
      </c>
      <c r="D17369" t="s">
        <v>1212</v>
      </c>
      <c r="E17369" t="s">
        <v>1213</v>
      </c>
      <c r="G17369" t="s">
        <v>19</v>
      </c>
      <c r="H17369" t="s">
        <v>63</v>
      </c>
      <c r="I17369" t="s">
        <v>26</v>
      </c>
      <c r="J17369" t="s">
        <v>27</v>
      </c>
      <c r="K17369">
        <v>95</v>
      </c>
      <c r="L17369">
        <v>13.15</v>
      </c>
      <c r="M17369" t="s">
        <v>1118</v>
      </c>
      <c r="N17369">
        <v>20</v>
      </c>
      <c r="P17369" cm="1">
        <f t="array" ref="P17369">IF(Q17369&gt;0,INDEX(Q17369:Q39093,MATCH(TRUE,INDEX(Q17369:Q39093="",,),0)-1),"")</f>
        <v>5</v>
      </c>
      <c r="Q17369">
        <f t="shared" si="472"/>
        <v>2</v>
      </c>
      <c r="R17369">
        <f t="shared" si="471"/>
        <v>0</v>
      </c>
    </row>
    <row r="17370" spans="1:18" x14ac:dyDescent="0.3">
      <c r="A17370" t="s">
        <v>1111</v>
      </c>
      <c r="B17370" s="1">
        <v>38363</v>
      </c>
      <c r="C17370" t="s">
        <v>1112</v>
      </c>
      <c r="D17370" t="s">
        <v>1212</v>
      </c>
      <c r="E17370" t="s">
        <v>1213</v>
      </c>
      <c r="G17370" s="6" t="s">
        <v>29</v>
      </c>
      <c r="H17370" t="s">
        <v>64</v>
      </c>
      <c r="I17370" t="s">
        <v>26</v>
      </c>
      <c r="J17370" t="s">
        <v>27</v>
      </c>
      <c r="K17370">
        <v>9</v>
      </c>
      <c r="L17370">
        <v>11.6</v>
      </c>
      <c r="M17370" t="s">
        <v>1118</v>
      </c>
      <c r="N17370">
        <v>11.6</v>
      </c>
      <c r="P17370" cm="1">
        <f t="array" ref="P17370">IF(Q17370&gt;0,INDEX(Q17370:Q39094,MATCH(TRUE,INDEX(Q17370:Q39094="",,),0)-1),"")</f>
        <v>5</v>
      </c>
      <c r="Q17370">
        <f t="shared" si="472"/>
        <v>2</v>
      </c>
      <c r="R17370">
        <f t="shared" si="471"/>
        <v>0</v>
      </c>
    </row>
    <row r="17371" spans="1:18" x14ac:dyDescent="0.3">
      <c r="A17371" t="s">
        <v>1111</v>
      </c>
      <c r="B17371" s="1">
        <v>38363</v>
      </c>
      <c r="C17371" t="s">
        <v>1112</v>
      </c>
      <c r="D17371" t="s">
        <v>1212</v>
      </c>
      <c r="E17371" t="s">
        <v>1213</v>
      </c>
      <c r="G17371" t="s">
        <v>19</v>
      </c>
      <c r="H17371" t="s">
        <v>99</v>
      </c>
      <c r="I17371" t="s">
        <v>26</v>
      </c>
      <c r="J17371" t="s">
        <v>27</v>
      </c>
      <c r="K17371">
        <v>70</v>
      </c>
      <c r="L17371">
        <v>8.9499999999999993</v>
      </c>
      <c r="M17371" t="s">
        <v>1122</v>
      </c>
      <c r="N17371">
        <v>20</v>
      </c>
      <c r="P17371" cm="1">
        <f t="array" ref="P17371">IF(Q17371&gt;0,INDEX(Q17371:Q39095,MATCH(TRUE,INDEX(Q17371:Q39095="",,),0)-1),"")</f>
        <v>5</v>
      </c>
      <c r="Q17371">
        <f t="shared" si="472"/>
        <v>3</v>
      </c>
      <c r="R17371">
        <f t="shared" si="471"/>
        <v>0</v>
      </c>
    </row>
    <row r="17372" spans="1:18" x14ac:dyDescent="0.3">
      <c r="A17372" t="s">
        <v>1111</v>
      </c>
      <c r="B17372" s="1">
        <v>38363</v>
      </c>
      <c r="C17372" t="s">
        <v>1112</v>
      </c>
      <c r="D17372" t="s">
        <v>1212</v>
      </c>
      <c r="E17372" t="s">
        <v>1213</v>
      </c>
      <c r="G17372" t="s">
        <v>19</v>
      </c>
      <c r="H17372" t="s">
        <v>148</v>
      </c>
      <c r="I17372" t="s">
        <v>26</v>
      </c>
      <c r="J17372" t="s">
        <v>27</v>
      </c>
      <c r="K17372">
        <v>26</v>
      </c>
      <c r="L17372">
        <v>15</v>
      </c>
      <c r="M17372" t="s">
        <v>1122</v>
      </c>
      <c r="N17372">
        <v>20</v>
      </c>
      <c r="P17372" cm="1">
        <f t="array" ref="P17372">IF(Q17372&gt;0,INDEX(Q17372:Q39096,MATCH(TRUE,INDEX(Q17372:Q39096="",,),0)-1),"")</f>
        <v>5</v>
      </c>
      <c r="Q17372">
        <f t="shared" si="472"/>
        <v>3</v>
      </c>
      <c r="R17372">
        <f t="shared" si="471"/>
        <v>0</v>
      </c>
    </row>
    <row r="17373" spans="1:18" x14ac:dyDescent="0.3">
      <c r="A17373" t="s">
        <v>1111</v>
      </c>
      <c r="B17373" s="1">
        <v>38363</v>
      </c>
      <c r="C17373" t="s">
        <v>1112</v>
      </c>
      <c r="D17373" t="s">
        <v>1212</v>
      </c>
      <c r="E17373" t="s">
        <v>1213</v>
      </c>
      <c r="G17373" t="s">
        <v>19</v>
      </c>
      <c r="H17373" t="s">
        <v>63</v>
      </c>
      <c r="I17373" t="s">
        <v>26</v>
      </c>
      <c r="J17373" t="s">
        <v>27</v>
      </c>
      <c r="K17373">
        <v>95</v>
      </c>
      <c r="L17373">
        <v>13.15</v>
      </c>
      <c r="M17373" t="s">
        <v>1122</v>
      </c>
      <c r="N17373">
        <v>15</v>
      </c>
      <c r="P17373" cm="1">
        <f t="array" ref="P17373">IF(Q17373&gt;0,INDEX(Q17373:Q39097,MATCH(TRUE,INDEX(Q17373:Q39097="",,),0)-1),"")</f>
        <v>5</v>
      </c>
      <c r="Q17373">
        <f t="shared" si="472"/>
        <v>3</v>
      </c>
      <c r="R17373">
        <f t="shared" si="471"/>
        <v>0</v>
      </c>
    </row>
    <row r="17374" spans="1:18" x14ac:dyDescent="0.3">
      <c r="A17374" t="s">
        <v>1111</v>
      </c>
      <c r="B17374" s="1">
        <v>38363</v>
      </c>
      <c r="C17374" t="s">
        <v>1112</v>
      </c>
      <c r="D17374" t="s">
        <v>1212</v>
      </c>
      <c r="E17374" t="s">
        <v>1213</v>
      </c>
      <c r="G17374" s="6" t="s">
        <v>29</v>
      </c>
      <c r="H17374" t="s">
        <v>64</v>
      </c>
      <c r="I17374" t="s">
        <v>26</v>
      </c>
      <c r="J17374" t="s">
        <v>27</v>
      </c>
      <c r="K17374">
        <v>9</v>
      </c>
      <c r="L17374">
        <v>11.6</v>
      </c>
      <c r="M17374" t="s">
        <v>1122</v>
      </c>
      <c r="N17374">
        <v>11.6</v>
      </c>
      <c r="P17374" cm="1">
        <f t="array" ref="P17374">IF(Q17374&gt;0,INDEX(Q17374:Q39098,MATCH(TRUE,INDEX(Q17374:Q39098="",,),0)-1),"")</f>
        <v>5</v>
      </c>
      <c r="Q17374">
        <f t="shared" si="472"/>
        <v>3</v>
      </c>
      <c r="R17374">
        <f t="shared" si="471"/>
        <v>0</v>
      </c>
    </row>
    <row r="17375" spans="1:18" x14ac:dyDescent="0.3">
      <c r="A17375" t="s">
        <v>1111</v>
      </c>
      <c r="B17375" s="1">
        <v>38363</v>
      </c>
      <c r="C17375" t="s">
        <v>1112</v>
      </c>
      <c r="D17375" t="s">
        <v>1212</v>
      </c>
      <c r="E17375" t="s">
        <v>1213</v>
      </c>
      <c r="G17375" t="s">
        <v>19</v>
      </c>
      <c r="H17375" t="s">
        <v>99</v>
      </c>
      <c r="I17375" t="s">
        <v>26</v>
      </c>
      <c r="J17375" t="s">
        <v>27</v>
      </c>
      <c r="K17375">
        <v>70</v>
      </c>
      <c r="L17375">
        <v>8.9499999999999993</v>
      </c>
      <c r="M17375" t="s">
        <v>1191</v>
      </c>
      <c r="N17375">
        <v>15</v>
      </c>
      <c r="P17375" cm="1">
        <f t="array" ref="P17375">IF(Q17375&gt;0,INDEX(Q17375:Q39099,MATCH(TRUE,INDEX(Q17375:Q39099="",,),0)-1),"")</f>
        <v>5</v>
      </c>
      <c r="Q17375">
        <f t="shared" si="472"/>
        <v>4</v>
      </c>
      <c r="R17375">
        <f t="shared" si="471"/>
        <v>0</v>
      </c>
    </row>
    <row r="17376" spans="1:18" x14ac:dyDescent="0.3">
      <c r="A17376" t="s">
        <v>1111</v>
      </c>
      <c r="B17376" s="1">
        <v>38363</v>
      </c>
      <c r="C17376" t="s">
        <v>1112</v>
      </c>
      <c r="D17376" t="s">
        <v>1212</v>
      </c>
      <c r="E17376" t="s">
        <v>1213</v>
      </c>
      <c r="G17376" t="s">
        <v>19</v>
      </c>
      <c r="H17376" t="s">
        <v>148</v>
      </c>
      <c r="I17376" t="s">
        <v>26</v>
      </c>
      <c r="J17376" t="s">
        <v>27</v>
      </c>
      <c r="K17376">
        <v>26</v>
      </c>
      <c r="L17376">
        <v>15</v>
      </c>
      <c r="M17376" t="s">
        <v>1191</v>
      </c>
      <c r="N17376">
        <v>18</v>
      </c>
      <c r="P17376" cm="1">
        <f t="array" ref="P17376">IF(Q17376&gt;0,INDEX(Q17376:Q39100,MATCH(TRUE,INDEX(Q17376:Q39100="",,),0)-1),"")</f>
        <v>5</v>
      </c>
      <c r="Q17376">
        <f t="shared" si="472"/>
        <v>4</v>
      </c>
      <c r="R17376">
        <f t="shared" si="471"/>
        <v>0</v>
      </c>
    </row>
    <row r="17377" spans="1:18" x14ac:dyDescent="0.3">
      <c r="A17377" t="s">
        <v>1111</v>
      </c>
      <c r="B17377" s="1">
        <v>38363</v>
      </c>
      <c r="C17377" t="s">
        <v>1112</v>
      </c>
      <c r="D17377" t="s">
        <v>1212</v>
      </c>
      <c r="E17377" t="s">
        <v>1213</v>
      </c>
      <c r="G17377" t="s">
        <v>19</v>
      </c>
      <c r="H17377" t="s">
        <v>63</v>
      </c>
      <c r="I17377" t="s">
        <v>26</v>
      </c>
      <c r="J17377" t="s">
        <v>27</v>
      </c>
      <c r="K17377">
        <v>95</v>
      </c>
      <c r="L17377">
        <v>13.15</v>
      </c>
      <c r="M17377" t="s">
        <v>1191</v>
      </c>
      <c r="N17377">
        <v>18</v>
      </c>
      <c r="P17377" cm="1">
        <f t="array" ref="P17377">IF(Q17377&gt;0,INDEX(Q17377:Q39101,MATCH(TRUE,INDEX(Q17377:Q39101="",,),0)-1),"")</f>
        <v>5</v>
      </c>
      <c r="Q17377">
        <f t="shared" si="472"/>
        <v>4</v>
      </c>
      <c r="R17377">
        <f t="shared" si="471"/>
        <v>0</v>
      </c>
    </row>
    <row r="17378" spans="1:18" x14ac:dyDescent="0.3">
      <c r="A17378" t="s">
        <v>1111</v>
      </c>
      <c r="B17378" s="1">
        <v>38363</v>
      </c>
      <c r="C17378" t="s">
        <v>1112</v>
      </c>
      <c r="D17378" t="s">
        <v>1212</v>
      </c>
      <c r="E17378" t="s">
        <v>1213</v>
      </c>
      <c r="G17378" s="6" t="s">
        <v>29</v>
      </c>
      <c r="H17378" t="s">
        <v>64</v>
      </c>
      <c r="I17378" t="s">
        <v>26</v>
      </c>
      <c r="J17378" t="s">
        <v>27</v>
      </c>
      <c r="K17378">
        <v>9</v>
      </c>
      <c r="L17378">
        <v>11.6</v>
      </c>
      <c r="M17378" t="s">
        <v>1191</v>
      </c>
      <c r="N17378">
        <v>11.6</v>
      </c>
      <c r="P17378" cm="1">
        <f t="array" ref="P17378">IF(Q17378&gt;0,INDEX(Q17378:Q39102,MATCH(TRUE,INDEX(Q17378:Q39102="",,),0)-1),"")</f>
        <v>5</v>
      </c>
      <c r="Q17378">
        <f t="shared" si="472"/>
        <v>4</v>
      </c>
      <c r="R17378">
        <f t="shared" si="471"/>
        <v>0</v>
      </c>
    </row>
    <row r="17379" spans="1:18" x14ac:dyDescent="0.3">
      <c r="A17379" t="s">
        <v>1111</v>
      </c>
      <c r="B17379" s="1">
        <v>38363</v>
      </c>
      <c r="C17379" t="s">
        <v>1112</v>
      </c>
      <c r="D17379" t="s">
        <v>1212</v>
      </c>
      <c r="E17379" t="s">
        <v>1213</v>
      </c>
      <c r="G17379" t="s">
        <v>19</v>
      </c>
      <c r="H17379" t="s">
        <v>99</v>
      </c>
      <c r="I17379" t="s">
        <v>26</v>
      </c>
      <c r="J17379" t="s">
        <v>27</v>
      </c>
      <c r="K17379">
        <v>70</v>
      </c>
      <c r="L17379">
        <v>8.9499999999999993</v>
      </c>
      <c r="M17379" t="s">
        <v>1211</v>
      </c>
      <c r="N17379">
        <v>10</v>
      </c>
      <c r="P17379" cm="1">
        <f t="array" ref="P17379">IF(Q17379&gt;0,INDEX(Q17379:Q39103,MATCH(TRUE,INDEX(Q17379:Q39103="",,),0)-1),"")</f>
        <v>5</v>
      </c>
      <c r="Q17379">
        <f t="shared" si="472"/>
        <v>5</v>
      </c>
      <c r="R17379">
        <f t="shared" si="471"/>
        <v>0</v>
      </c>
    </row>
    <row r="17380" spans="1:18" x14ac:dyDescent="0.3">
      <c r="A17380" t="s">
        <v>1111</v>
      </c>
      <c r="B17380" s="1">
        <v>38363</v>
      </c>
      <c r="C17380" t="s">
        <v>1112</v>
      </c>
      <c r="D17380" t="s">
        <v>1212</v>
      </c>
      <c r="E17380" t="s">
        <v>1213</v>
      </c>
      <c r="G17380" t="s">
        <v>19</v>
      </c>
      <c r="H17380" t="s">
        <v>148</v>
      </c>
      <c r="I17380" t="s">
        <v>26</v>
      </c>
      <c r="J17380" t="s">
        <v>27</v>
      </c>
      <c r="K17380">
        <v>26</v>
      </c>
      <c r="L17380">
        <v>15</v>
      </c>
      <c r="M17380" t="s">
        <v>1211</v>
      </c>
      <c r="N17380">
        <v>16</v>
      </c>
      <c r="P17380" cm="1">
        <f t="array" ref="P17380">IF(Q17380&gt;0,INDEX(Q17380:Q39104,MATCH(TRUE,INDEX(Q17380:Q39104="",,),0)-1),"")</f>
        <v>5</v>
      </c>
      <c r="Q17380">
        <f t="shared" si="472"/>
        <v>5</v>
      </c>
      <c r="R17380">
        <f t="shared" si="471"/>
        <v>0</v>
      </c>
    </row>
    <row r="17381" spans="1:18" x14ac:dyDescent="0.3">
      <c r="A17381" t="s">
        <v>1111</v>
      </c>
      <c r="B17381" s="1">
        <v>38363</v>
      </c>
      <c r="C17381" t="s">
        <v>1112</v>
      </c>
      <c r="D17381" t="s">
        <v>1212</v>
      </c>
      <c r="E17381" t="s">
        <v>1213</v>
      </c>
      <c r="G17381" t="s">
        <v>19</v>
      </c>
      <c r="H17381" t="s">
        <v>63</v>
      </c>
      <c r="I17381" t="s">
        <v>26</v>
      </c>
      <c r="J17381" t="s">
        <v>27</v>
      </c>
      <c r="K17381">
        <v>95</v>
      </c>
      <c r="L17381">
        <v>13.15</v>
      </c>
      <c r="M17381" t="s">
        <v>1211</v>
      </c>
      <c r="N17381">
        <v>15</v>
      </c>
      <c r="P17381" cm="1">
        <f t="array" ref="P17381">IF(Q17381&gt;0,INDEX(Q17381:Q39105,MATCH(TRUE,INDEX(Q17381:Q39105="",,),0)-1),"")</f>
        <v>5</v>
      </c>
      <c r="Q17381">
        <f t="shared" si="472"/>
        <v>5</v>
      </c>
      <c r="R17381">
        <f t="shared" si="471"/>
        <v>0</v>
      </c>
    </row>
    <row r="17382" spans="1:18" x14ac:dyDescent="0.3">
      <c r="A17382" t="s">
        <v>1111</v>
      </c>
      <c r="B17382" s="1">
        <v>38363</v>
      </c>
      <c r="C17382" t="s">
        <v>1112</v>
      </c>
      <c r="D17382" t="s">
        <v>1212</v>
      </c>
      <c r="E17382" t="s">
        <v>1213</v>
      </c>
      <c r="G17382" s="6" t="s">
        <v>29</v>
      </c>
      <c r="H17382" t="s">
        <v>64</v>
      </c>
      <c r="I17382" t="s">
        <v>26</v>
      </c>
      <c r="J17382" t="s">
        <v>27</v>
      </c>
      <c r="K17382">
        <v>9</v>
      </c>
      <c r="L17382">
        <v>11.6</v>
      </c>
      <c r="M17382" t="s">
        <v>1211</v>
      </c>
      <c r="N17382">
        <v>11.6</v>
      </c>
      <c r="P17382" cm="1">
        <f t="array" ref="P17382">IF(Q17382&gt;0,INDEX(Q17382:Q39106,MATCH(TRUE,INDEX(Q17382:Q39106="",,),0)-1),"")</f>
        <v>5</v>
      </c>
      <c r="Q17382">
        <f t="shared" si="472"/>
        <v>5</v>
      </c>
      <c r="R17382">
        <f t="shared" si="471"/>
        <v>0</v>
      </c>
    </row>
    <row r="17383" spans="1:18" x14ac:dyDescent="0.3">
      <c r="P17383" t="str" cm="1">
        <f t="array" ref="P17383">IF(Q17383&gt;0,INDEX(Q17383:Q39107,MATCH(TRUE,INDEX(Q17383:Q39107="",,),0)-1),"")</f>
        <v/>
      </c>
      <c r="R17383" t="str">
        <f t="shared" si="471"/>
        <v/>
      </c>
    </row>
    <row r="17384" spans="1:18" x14ac:dyDescent="0.3">
      <c r="A17384" t="s">
        <v>1111</v>
      </c>
      <c r="B17384" s="1">
        <v>38363</v>
      </c>
      <c r="C17384" t="s">
        <v>1112</v>
      </c>
      <c r="D17384" t="s">
        <v>1214</v>
      </c>
      <c r="E17384" t="s">
        <v>1215</v>
      </c>
      <c r="G17384" t="s">
        <v>19</v>
      </c>
      <c r="H17384" t="s">
        <v>194</v>
      </c>
      <c r="I17384" t="s">
        <v>21</v>
      </c>
      <c r="J17384" t="s">
        <v>22</v>
      </c>
      <c r="K17384">
        <v>1.9</v>
      </c>
      <c r="L17384">
        <v>648</v>
      </c>
      <c r="M17384" t="s">
        <v>1191</v>
      </c>
      <c r="N17384">
        <v>800</v>
      </c>
      <c r="O17384" t="s">
        <v>24</v>
      </c>
      <c r="P17384" cm="1">
        <f t="array" ref="P17384">IF(Q17384&gt;0,INDEX(Q17384:Q39108,MATCH(TRUE,INDEX(Q17384:Q39108="",,),0)-1),"")</f>
        <v>4</v>
      </c>
      <c r="Q17384">
        <f>INT((ROW()-17384)/4)+1</f>
        <v>1</v>
      </c>
      <c r="R17384">
        <f t="shared" si="471"/>
        <v>0</v>
      </c>
    </row>
    <row r="17385" spans="1:18" x14ac:dyDescent="0.3">
      <c r="A17385" t="s">
        <v>1111</v>
      </c>
      <c r="B17385" s="1">
        <v>38363</v>
      </c>
      <c r="C17385" t="s">
        <v>1112</v>
      </c>
      <c r="D17385" t="s">
        <v>1214</v>
      </c>
      <c r="E17385" t="s">
        <v>1215</v>
      </c>
      <c r="G17385" t="s">
        <v>19</v>
      </c>
      <c r="H17385" t="s">
        <v>64</v>
      </c>
      <c r="I17385" t="s">
        <v>26</v>
      </c>
      <c r="J17385" t="s">
        <v>27</v>
      </c>
      <c r="K17385">
        <v>102</v>
      </c>
      <c r="L17385">
        <v>11.75</v>
      </c>
      <c r="M17385" t="s">
        <v>1191</v>
      </c>
      <c r="N17385">
        <v>18</v>
      </c>
      <c r="O17385" t="s">
        <v>24</v>
      </c>
      <c r="P17385" cm="1">
        <f t="array" ref="P17385">IF(Q17385&gt;0,INDEX(Q17385:Q39109,MATCH(TRUE,INDEX(Q17385:Q39109="",,),0)-1),"")</f>
        <v>4</v>
      </c>
      <c r="Q17385">
        <f t="shared" ref="Q17385:Q17399" si="473">INT((ROW()-17384)/4)+1</f>
        <v>1</v>
      </c>
      <c r="R17385">
        <f t="shared" si="471"/>
        <v>0</v>
      </c>
    </row>
    <row r="17386" spans="1:18" x14ac:dyDescent="0.3">
      <c r="A17386" t="s">
        <v>1111</v>
      </c>
      <c r="B17386" s="1">
        <v>38363</v>
      </c>
      <c r="C17386" t="s">
        <v>1112</v>
      </c>
      <c r="D17386" t="s">
        <v>1214</v>
      </c>
      <c r="E17386" t="s">
        <v>1215</v>
      </c>
      <c r="G17386" s="6" t="s">
        <v>29</v>
      </c>
      <c r="H17386" t="s">
        <v>30</v>
      </c>
      <c r="I17386" t="s">
        <v>21</v>
      </c>
      <c r="J17386" t="s">
        <v>22</v>
      </c>
      <c r="K17386">
        <v>1.2</v>
      </c>
      <c r="L17386">
        <v>134</v>
      </c>
      <c r="M17386" t="s">
        <v>1191</v>
      </c>
      <c r="N17386">
        <v>134</v>
      </c>
      <c r="O17386" t="s">
        <v>24</v>
      </c>
      <c r="P17386" cm="1">
        <f t="array" ref="P17386">IF(Q17386&gt;0,INDEX(Q17386:Q39110,MATCH(TRUE,INDEX(Q17386:Q39110="",,),0)-1),"")</f>
        <v>4</v>
      </c>
      <c r="Q17386">
        <f t="shared" si="473"/>
        <v>1</v>
      </c>
      <c r="R17386">
        <f t="shared" si="471"/>
        <v>0</v>
      </c>
    </row>
    <row r="17387" spans="1:18" x14ac:dyDescent="0.3">
      <c r="A17387" t="s">
        <v>1111</v>
      </c>
      <c r="B17387" s="1">
        <v>38363</v>
      </c>
      <c r="C17387" t="s">
        <v>1112</v>
      </c>
      <c r="D17387" t="s">
        <v>1214</v>
      </c>
      <c r="E17387" t="s">
        <v>1215</v>
      </c>
      <c r="G17387" s="6" t="s">
        <v>29</v>
      </c>
      <c r="H17387" t="s">
        <v>99</v>
      </c>
      <c r="I17387" t="s">
        <v>21</v>
      </c>
      <c r="J17387" t="s">
        <v>22</v>
      </c>
      <c r="K17387">
        <v>2</v>
      </c>
      <c r="L17387">
        <v>96</v>
      </c>
      <c r="M17387" t="s">
        <v>1191</v>
      </c>
      <c r="N17387">
        <v>96</v>
      </c>
      <c r="O17387" t="s">
        <v>24</v>
      </c>
      <c r="P17387" cm="1">
        <f t="array" ref="P17387">IF(Q17387&gt;0,INDEX(Q17387:Q39111,MATCH(TRUE,INDEX(Q17387:Q39111="",,),0)-1),"")</f>
        <v>4</v>
      </c>
      <c r="Q17387">
        <f t="shared" si="473"/>
        <v>1</v>
      </c>
      <c r="R17387">
        <f t="shared" si="471"/>
        <v>0</v>
      </c>
    </row>
    <row r="17388" spans="1:18" x14ac:dyDescent="0.3">
      <c r="A17388" t="s">
        <v>1111</v>
      </c>
      <c r="B17388" s="1">
        <v>38363</v>
      </c>
      <c r="C17388" t="s">
        <v>1112</v>
      </c>
      <c r="D17388" t="s">
        <v>1214</v>
      </c>
      <c r="E17388" t="s">
        <v>1215</v>
      </c>
      <c r="G17388" t="s">
        <v>19</v>
      </c>
      <c r="H17388" t="s">
        <v>194</v>
      </c>
      <c r="I17388" t="s">
        <v>21</v>
      </c>
      <c r="J17388" t="s">
        <v>22</v>
      </c>
      <c r="K17388">
        <v>1.9</v>
      </c>
      <c r="L17388">
        <v>648</v>
      </c>
      <c r="M17388" t="s">
        <v>1118</v>
      </c>
      <c r="N17388">
        <v>750</v>
      </c>
      <c r="P17388" cm="1">
        <f t="array" ref="P17388">IF(Q17388&gt;0,INDEX(Q17388:Q39112,MATCH(TRUE,INDEX(Q17388:Q39112="",,),0)-1),"")</f>
        <v>4</v>
      </c>
      <c r="Q17388">
        <f t="shared" si="473"/>
        <v>2</v>
      </c>
      <c r="R17388">
        <f t="shared" si="471"/>
        <v>0</v>
      </c>
    </row>
    <row r="17389" spans="1:18" x14ac:dyDescent="0.3">
      <c r="A17389" t="s">
        <v>1111</v>
      </c>
      <c r="B17389" s="1">
        <v>38363</v>
      </c>
      <c r="C17389" t="s">
        <v>1112</v>
      </c>
      <c r="D17389" t="s">
        <v>1214</v>
      </c>
      <c r="E17389" t="s">
        <v>1215</v>
      </c>
      <c r="G17389" t="s">
        <v>19</v>
      </c>
      <c r="H17389" t="s">
        <v>64</v>
      </c>
      <c r="I17389" t="s">
        <v>26</v>
      </c>
      <c r="J17389" t="s">
        <v>27</v>
      </c>
      <c r="K17389">
        <v>102</v>
      </c>
      <c r="L17389">
        <v>11.75</v>
      </c>
      <c r="M17389" t="s">
        <v>1118</v>
      </c>
      <c r="N17389">
        <v>17</v>
      </c>
      <c r="P17389" cm="1">
        <f t="array" ref="P17389">IF(Q17389&gt;0,INDEX(Q17389:Q39113,MATCH(TRUE,INDEX(Q17389:Q39113="",,),0)-1),"")</f>
        <v>4</v>
      </c>
      <c r="Q17389">
        <f t="shared" si="473"/>
        <v>2</v>
      </c>
      <c r="R17389">
        <f t="shared" si="471"/>
        <v>0</v>
      </c>
    </row>
    <row r="17390" spans="1:18" x14ac:dyDescent="0.3">
      <c r="A17390" t="s">
        <v>1111</v>
      </c>
      <c r="B17390" s="1">
        <v>38363</v>
      </c>
      <c r="C17390" t="s">
        <v>1112</v>
      </c>
      <c r="D17390" t="s">
        <v>1214</v>
      </c>
      <c r="E17390" t="s">
        <v>1215</v>
      </c>
      <c r="G17390" s="6" t="s">
        <v>29</v>
      </c>
      <c r="H17390" t="s">
        <v>30</v>
      </c>
      <c r="I17390" t="s">
        <v>21</v>
      </c>
      <c r="J17390" t="s">
        <v>22</v>
      </c>
      <c r="K17390">
        <v>1.2</v>
      </c>
      <c r="L17390">
        <v>134</v>
      </c>
      <c r="M17390" t="s">
        <v>1118</v>
      </c>
      <c r="N17390">
        <v>134</v>
      </c>
      <c r="P17390" cm="1">
        <f t="array" ref="P17390">IF(Q17390&gt;0,INDEX(Q17390:Q39114,MATCH(TRUE,INDEX(Q17390:Q39114="",,),0)-1),"")</f>
        <v>4</v>
      </c>
      <c r="Q17390">
        <f t="shared" si="473"/>
        <v>2</v>
      </c>
      <c r="R17390">
        <f t="shared" si="471"/>
        <v>0</v>
      </c>
    </row>
    <row r="17391" spans="1:18" x14ac:dyDescent="0.3">
      <c r="A17391" t="s">
        <v>1111</v>
      </c>
      <c r="B17391" s="1">
        <v>38363</v>
      </c>
      <c r="C17391" t="s">
        <v>1112</v>
      </c>
      <c r="D17391" t="s">
        <v>1214</v>
      </c>
      <c r="E17391" t="s">
        <v>1215</v>
      </c>
      <c r="G17391" s="6" t="s">
        <v>29</v>
      </c>
      <c r="H17391" t="s">
        <v>99</v>
      </c>
      <c r="I17391" t="s">
        <v>21</v>
      </c>
      <c r="J17391" t="s">
        <v>22</v>
      </c>
      <c r="K17391">
        <v>2</v>
      </c>
      <c r="L17391">
        <v>96</v>
      </c>
      <c r="M17391" t="s">
        <v>1118</v>
      </c>
      <c r="N17391">
        <v>96</v>
      </c>
      <c r="P17391" cm="1">
        <f t="array" ref="P17391">IF(Q17391&gt;0,INDEX(Q17391:Q39115,MATCH(TRUE,INDEX(Q17391:Q39115="",,),0)-1),"")</f>
        <v>4</v>
      </c>
      <c r="Q17391">
        <f t="shared" si="473"/>
        <v>2</v>
      </c>
      <c r="R17391">
        <f t="shared" si="471"/>
        <v>0</v>
      </c>
    </row>
    <row r="17392" spans="1:18" x14ac:dyDescent="0.3">
      <c r="A17392" t="s">
        <v>1111</v>
      </c>
      <c r="B17392" s="1">
        <v>38363</v>
      </c>
      <c r="C17392" t="s">
        <v>1112</v>
      </c>
      <c r="D17392" t="s">
        <v>1214</v>
      </c>
      <c r="E17392" t="s">
        <v>1215</v>
      </c>
      <c r="G17392" t="s">
        <v>19</v>
      </c>
      <c r="H17392" t="s">
        <v>194</v>
      </c>
      <c r="I17392" t="s">
        <v>21</v>
      </c>
      <c r="J17392" t="s">
        <v>22</v>
      </c>
      <c r="K17392">
        <v>1.9</v>
      </c>
      <c r="L17392">
        <v>648</v>
      </c>
      <c r="M17392" t="s">
        <v>1122</v>
      </c>
      <c r="N17392">
        <v>648</v>
      </c>
      <c r="P17392" cm="1">
        <f t="array" ref="P17392">IF(Q17392&gt;0,INDEX(Q17392:Q39116,MATCH(TRUE,INDEX(Q17392:Q39116="",,),0)-1),"")</f>
        <v>4</v>
      </c>
      <c r="Q17392">
        <f t="shared" si="473"/>
        <v>3</v>
      </c>
      <c r="R17392">
        <f t="shared" ref="R17392:R17455" si="474">IF(P17392="","",0)</f>
        <v>0</v>
      </c>
    </row>
    <row r="17393" spans="1:18" x14ac:dyDescent="0.3">
      <c r="A17393" t="s">
        <v>1111</v>
      </c>
      <c r="B17393" s="1">
        <v>38363</v>
      </c>
      <c r="C17393" t="s">
        <v>1112</v>
      </c>
      <c r="D17393" t="s">
        <v>1214</v>
      </c>
      <c r="E17393" t="s">
        <v>1215</v>
      </c>
      <c r="G17393" t="s">
        <v>19</v>
      </c>
      <c r="H17393" t="s">
        <v>64</v>
      </c>
      <c r="I17393" t="s">
        <v>26</v>
      </c>
      <c r="J17393" t="s">
        <v>27</v>
      </c>
      <c r="K17393">
        <v>102</v>
      </c>
      <c r="L17393">
        <v>11.75</v>
      </c>
      <c r="M17393" t="s">
        <v>1122</v>
      </c>
      <c r="N17393">
        <v>15</v>
      </c>
      <c r="P17393" cm="1">
        <f t="array" ref="P17393">IF(Q17393&gt;0,INDEX(Q17393:Q39117,MATCH(TRUE,INDEX(Q17393:Q39117="",,),0)-1),"")</f>
        <v>4</v>
      </c>
      <c r="Q17393">
        <f t="shared" si="473"/>
        <v>3</v>
      </c>
      <c r="R17393">
        <f t="shared" si="474"/>
        <v>0</v>
      </c>
    </row>
    <row r="17394" spans="1:18" x14ac:dyDescent="0.3">
      <c r="A17394" t="s">
        <v>1111</v>
      </c>
      <c r="B17394" s="1">
        <v>38363</v>
      </c>
      <c r="C17394" t="s">
        <v>1112</v>
      </c>
      <c r="D17394" t="s">
        <v>1214</v>
      </c>
      <c r="E17394" t="s">
        <v>1215</v>
      </c>
      <c r="G17394" s="6" t="s">
        <v>29</v>
      </c>
      <c r="H17394" t="s">
        <v>30</v>
      </c>
      <c r="I17394" t="s">
        <v>21</v>
      </c>
      <c r="J17394" t="s">
        <v>22</v>
      </c>
      <c r="K17394">
        <v>1.2</v>
      </c>
      <c r="L17394">
        <v>134</v>
      </c>
      <c r="M17394" t="s">
        <v>1122</v>
      </c>
      <c r="N17394">
        <v>134</v>
      </c>
      <c r="P17394" cm="1">
        <f t="array" ref="P17394">IF(Q17394&gt;0,INDEX(Q17394:Q39118,MATCH(TRUE,INDEX(Q17394:Q39118="",,),0)-1),"")</f>
        <v>4</v>
      </c>
      <c r="Q17394">
        <f t="shared" si="473"/>
        <v>3</v>
      </c>
      <c r="R17394">
        <f t="shared" si="474"/>
        <v>0</v>
      </c>
    </row>
    <row r="17395" spans="1:18" x14ac:dyDescent="0.3">
      <c r="A17395" t="s">
        <v>1111</v>
      </c>
      <c r="B17395" s="1">
        <v>38363</v>
      </c>
      <c r="C17395" t="s">
        <v>1112</v>
      </c>
      <c r="D17395" t="s">
        <v>1214</v>
      </c>
      <c r="E17395" t="s">
        <v>1215</v>
      </c>
      <c r="G17395" s="6" t="s">
        <v>29</v>
      </c>
      <c r="H17395" t="s">
        <v>99</v>
      </c>
      <c r="I17395" t="s">
        <v>21</v>
      </c>
      <c r="J17395" t="s">
        <v>22</v>
      </c>
      <c r="K17395">
        <v>2</v>
      </c>
      <c r="L17395">
        <v>96</v>
      </c>
      <c r="M17395" t="s">
        <v>1122</v>
      </c>
      <c r="N17395">
        <v>96</v>
      </c>
      <c r="P17395" cm="1">
        <f t="array" ref="P17395">IF(Q17395&gt;0,INDEX(Q17395:Q39119,MATCH(TRUE,INDEX(Q17395:Q39119="",,),0)-1),"")</f>
        <v>4</v>
      </c>
      <c r="Q17395">
        <f t="shared" si="473"/>
        <v>3</v>
      </c>
      <c r="R17395">
        <f t="shared" si="474"/>
        <v>0</v>
      </c>
    </row>
    <row r="17396" spans="1:18" x14ac:dyDescent="0.3">
      <c r="A17396" t="s">
        <v>1111</v>
      </c>
      <c r="B17396" s="1">
        <v>38363</v>
      </c>
      <c r="C17396" t="s">
        <v>1112</v>
      </c>
      <c r="D17396" t="s">
        <v>1214</v>
      </c>
      <c r="E17396" t="s">
        <v>1215</v>
      </c>
      <c r="G17396" t="s">
        <v>19</v>
      </c>
      <c r="H17396" t="s">
        <v>194</v>
      </c>
      <c r="I17396" t="s">
        <v>21</v>
      </c>
      <c r="J17396" t="s">
        <v>22</v>
      </c>
      <c r="K17396">
        <v>1.9</v>
      </c>
      <c r="L17396">
        <v>648</v>
      </c>
      <c r="M17396" t="s">
        <v>1216</v>
      </c>
      <c r="N17396">
        <v>650</v>
      </c>
      <c r="P17396" cm="1">
        <f t="array" ref="P17396">IF(Q17396&gt;0,INDEX(Q17396:Q39120,MATCH(TRUE,INDEX(Q17396:Q39120="",,),0)-1),"")</f>
        <v>4</v>
      </c>
      <c r="Q17396">
        <f t="shared" si="473"/>
        <v>4</v>
      </c>
      <c r="R17396">
        <f t="shared" si="474"/>
        <v>0</v>
      </c>
    </row>
    <row r="17397" spans="1:18" x14ac:dyDescent="0.3">
      <c r="A17397" t="s">
        <v>1111</v>
      </c>
      <c r="B17397" s="1">
        <v>38363</v>
      </c>
      <c r="C17397" t="s">
        <v>1112</v>
      </c>
      <c r="D17397" t="s">
        <v>1214</v>
      </c>
      <c r="E17397" t="s">
        <v>1215</v>
      </c>
      <c r="G17397" t="s">
        <v>19</v>
      </c>
      <c r="H17397" t="s">
        <v>64</v>
      </c>
      <c r="I17397" t="s">
        <v>26</v>
      </c>
      <c r="J17397" t="s">
        <v>27</v>
      </c>
      <c r="K17397">
        <v>102</v>
      </c>
      <c r="L17397">
        <v>11.75</v>
      </c>
      <c r="M17397" t="s">
        <v>1216</v>
      </c>
      <c r="N17397">
        <v>12</v>
      </c>
      <c r="P17397" cm="1">
        <f t="array" ref="P17397">IF(Q17397&gt;0,INDEX(Q17397:Q39121,MATCH(TRUE,INDEX(Q17397:Q39121="",,),0)-1),"")</f>
        <v>4</v>
      </c>
      <c r="Q17397">
        <f t="shared" si="473"/>
        <v>4</v>
      </c>
      <c r="R17397">
        <f t="shared" si="474"/>
        <v>0</v>
      </c>
    </row>
    <row r="17398" spans="1:18" x14ac:dyDescent="0.3">
      <c r="A17398" t="s">
        <v>1111</v>
      </c>
      <c r="B17398" s="1">
        <v>38363</v>
      </c>
      <c r="C17398" t="s">
        <v>1112</v>
      </c>
      <c r="D17398" t="s">
        <v>1214</v>
      </c>
      <c r="E17398" t="s">
        <v>1215</v>
      </c>
      <c r="G17398" s="6" t="s">
        <v>29</v>
      </c>
      <c r="H17398" t="s">
        <v>30</v>
      </c>
      <c r="I17398" t="s">
        <v>21</v>
      </c>
      <c r="J17398" t="s">
        <v>22</v>
      </c>
      <c r="K17398">
        <v>1.2</v>
      </c>
      <c r="L17398">
        <v>134</v>
      </c>
      <c r="M17398" t="s">
        <v>1216</v>
      </c>
      <c r="N17398">
        <v>134</v>
      </c>
      <c r="P17398" cm="1">
        <f t="array" ref="P17398">IF(Q17398&gt;0,INDEX(Q17398:Q39122,MATCH(TRUE,INDEX(Q17398:Q39122="",,),0)-1),"")</f>
        <v>4</v>
      </c>
      <c r="Q17398">
        <f t="shared" si="473"/>
        <v>4</v>
      </c>
      <c r="R17398">
        <f t="shared" si="474"/>
        <v>0</v>
      </c>
    </row>
    <row r="17399" spans="1:18" x14ac:dyDescent="0.3">
      <c r="A17399" t="s">
        <v>1111</v>
      </c>
      <c r="B17399" s="1">
        <v>38363</v>
      </c>
      <c r="C17399" t="s">
        <v>1112</v>
      </c>
      <c r="D17399" t="s">
        <v>1214</v>
      </c>
      <c r="E17399" t="s">
        <v>1215</v>
      </c>
      <c r="G17399" s="6" t="s">
        <v>29</v>
      </c>
      <c r="H17399" t="s">
        <v>99</v>
      </c>
      <c r="I17399" t="s">
        <v>21</v>
      </c>
      <c r="J17399" t="s">
        <v>22</v>
      </c>
      <c r="K17399">
        <v>2</v>
      </c>
      <c r="L17399">
        <v>96</v>
      </c>
      <c r="M17399" t="s">
        <v>1216</v>
      </c>
      <c r="N17399">
        <v>96</v>
      </c>
      <c r="P17399" cm="1">
        <f t="array" ref="P17399">IF(Q17399&gt;0,INDEX(Q17399:Q39123,MATCH(TRUE,INDEX(Q17399:Q39123="",,),0)-1),"")</f>
        <v>4</v>
      </c>
      <c r="Q17399">
        <f t="shared" si="473"/>
        <v>4</v>
      </c>
      <c r="R17399">
        <f t="shared" si="474"/>
        <v>0</v>
      </c>
    </row>
    <row r="17400" spans="1:18" x14ac:dyDescent="0.3">
      <c r="P17400" t="str" cm="1">
        <f t="array" ref="P17400">IF(Q17400&gt;0,INDEX(Q17400:Q39124,MATCH(TRUE,INDEX(Q17400:Q39124="",,),0)-1),"")</f>
        <v/>
      </c>
      <c r="R17400" t="str">
        <f t="shared" si="474"/>
        <v/>
      </c>
    </row>
    <row r="17401" spans="1:18" x14ac:dyDescent="0.3">
      <c r="A17401" t="s">
        <v>1111</v>
      </c>
      <c r="B17401" s="1">
        <v>38365</v>
      </c>
      <c r="C17401" t="s">
        <v>1112</v>
      </c>
      <c r="D17401" t="s">
        <v>1217</v>
      </c>
      <c r="E17401" t="s">
        <v>1218</v>
      </c>
      <c r="G17401" t="s">
        <v>19</v>
      </c>
      <c r="H17401" t="s">
        <v>99</v>
      </c>
      <c r="I17401" t="s">
        <v>26</v>
      </c>
      <c r="J17401" t="s">
        <v>27</v>
      </c>
      <c r="K17401">
        <v>433</v>
      </c>
      <c r="L17401">
        <v>10.1</v>
      </c>
      <c r="M17401" t="s">
        <v>1130</v>
      </c>
      <c r="N17401">
        <v>22</v>
      </c>
      <c r="O17401" t="s">
        <v>24</v>
      </c>
      <c r="P17401" cm="1">
        <f t="array" ref="P17401">IF(Q17401&gt;0,INDEX(Q17401:Q39125,MATCH(TRUE,INDEX(Q17401:Q39125="",,),0)-1),"")</f>
        <v>9</v>
      </c>
      <c r="Q17401">
        <f>INT((ROW()-17401)/7)+1</f>
        <v>1</v>
      </c>
      <c r="R17401">
        <f t="shared" si="474"/>
        <v>0</v>
      </c>
    </row>
    <row r="17402" spans="1:18" x14ac:dyDescent="0.3">
      <c r="A17402" t="s">
        <v>1111</v>
      </c>
      <c r="B17402" s="1">
        <v>38365</v>
      </c>
      <c r="C17402" t="s">
        <v>1112</v>
      </c>
      <c r="D17402" t="s">
        <v>1217</v>
      </c>
      <c r="E17402" t="s">
        <v>1218</v>
      </c>
      <c r="G17402" t="s">
        <v>19</v>
      </c>
      <c r="H17402" t="s">
        <v>148</v>
      </c>
      <c r="I17402" t="s">
        <v>26</v>
      </c>
      <c r="J17402" t="s">
        <v>27</v>
      </c>
      <c r="K17402">
        <v>311</v>
      </c>
      <c r="L17402">
        <v>17</v>
      </c>
      <c r="M17402" t="s">
        <v>1130</v>
      </c>
      <c r="N17402">
        <v>35</v>
      </c>
      <c r="O17402" t="s">
        <v>24</v>
      </c>
      <c r="P17402" cm="1">
        <f t="array" ref="P17402">IF(Q17402&gt;0,INDEX(Q17402:Q39126,MATCH(TRUE,INDEX(Q17402:Q39126="",,),0)-1),"")</f>
        <v>9</v>
      </c>
      <c r="Q17402">
        <f t="shared" ref="Q17402:Q17463" si="475">INT((ROW()-17401)/7)+1</f>
        <v>1</v>
      </c>
      <c r="R17402">
        <f t="shared" si="474"/>
        <v>0</v>
      </c>
    </row>
    <row r="17403" spans="1:18" x14ac:dyDescent="0.3">
      <c r="A17403" t="s">
        <v>1111</v>
      </c>
      <c r="B17403" s="1">
        <v>38365</v>
      </c>
      <c r="C17403" t="s">
        <v>1112</v>
      </c>
      <c r="D17403" t="s">
        <v>1217</v>
      </c>
      <c r="E17403" t="s">
        <v>1218</v>
      </c>
      <c r="G17403" t="s">
        <v>19</v>
      </c>
      <c r="H17403" t="s">
        <v>197</v>
      </c>
      <c r="I17403" t="s">
        <v>26</v>
      </c>
      <c r="J17403" t="s">
        <v>27</v>
      </c>
      <c r="K17403">
        <v>120</v>
      </c>
      <c r="L17403">
        <v>25.1</v>
      </c>
      <c r="M17403" t="s">
        <v>1130</v>
      </c>
      <c r="N17403">
        <v>45</v>
      </c>
      <c r="O17403" t="s">
        <v>24</v>
      </c>
      <c r="P17403" cm="1">
        <f t="array" ref="P17403">IF(Q17403&gt;0,INDEX(Q17403:Q39127,MATCH(TRUE,INDEX(Q17403:Q39127="",,),0)-1),"")</f>
        <v>9</v>
      </c>
      <c r="Q17403">
        <f t="shared" si="475"/>
        <v>1</v>
      </c>
      <c r="R17403">
        <f t="shared" si="474"/>
        <v>0</v>
      </c>
    </row>
    <row r="17404" spans="1:18" x14ac:dyDescent="0.3">
      <c r="A17404" t="s">
        <v>1111</v>
      </c>
      <c r="B17404" s="1">
        <v>38365</v>
      </c>
      <c r="C17404" t="s">
        <v>1112</v>
      </c>
      <c r="D17404" t="s">
        <v>1217</v>
      </c>
      <c r="E17404" t="s">
        <v>1218</v>
      </c>
      <c r="G17404" t="s">
        <v>19</v>
      </c>
      <c r="H17404" t="s">
        <v>63</v>
      </c>
      <c r="I17404" t="s">
        <v>26</v>
      </c>
      <c r="J17404" t="s">
        <v>27</v>
      </c>
      <c r="K17404">
        <v>856</v>
      </c>
      <c r="L17404">
        <v>14.9</v>
      </c>
      <c r="M17404" t="s">
        <v>1130</v>
      </c>
      <c r="N17404">
        <v>32</v>
      </c>
      <c r="O17404" t="s">
        <v>24</v>
      </c>
      <c r="P17404" cm="1">
        <f t="array" ref="P17404">IF(Q17404&gt;0,INDEX(Q17404:Q39128,MATCH(TRUE,INDEX(Q17404:Q39128="",,),0)-1),"")</f>
        <v>9</v>
      </c>
      <c r="Q17404">
        <f t="shared" si="475"/>
        <v>1</v>
      </c>
      <c r="R17404">
        <f t="shared" si="474"/>
        <v>0</v>
      </c>
    </row>
    <row r="17405" spans="1:18" x14ac:dyDescent="0.3">
      <c r="A17405" t="s">
        <v>1111</v>
      </c>
      <c r="B17405" s="1">
        <v>38365</v>
      </c>
      <c r="C17405" t="s">
        <v>1112</v>
      </c>
      <c r="D17405" t="s">
        <v>1217</v>
      </c>
      <c r="E17405" t="s">
        <v>1218</v>
      </c>
      <c r="G17405" s="6" t="s">
        <v>29</v>
      </c>
      <c r="H17405" t="s">
        <v>394</v>
      </c>
      <c r="I17405" t="s">
        <v>26</v>
      </c>
      <c r="J17405" t="s">
        <v>27</v>
      </c>
      <c r="K17405">
        <v>92</v>
      </c>
      <c r="L17405">
        <v>5.8</v>
      </c>
      <c r="M17405" t="s">
        <v>1130</v>
      </c>
      <c r="N17405">
        <v>5.8</v>
      </c>
      <c r="O17405" t="s">
        <v>24</v>
      </c>
      <c r="P17405" cm="1">
        <f t="array" ref="P17405">IF(Q17405&gt;0,INDEX(Q17405:Q39129,MATCH(TRUE,INDEX(Q17405:Q39129="",,),0)-1),"")</f>
        <v>9</v>
      </c>
      <c r="Q17405">
        <f t="shared" si="475"/>
        <v>1</v>
      </c>
      <c r="R17405">
        <f t="shared" si="474"/>
        <v>0</v>
      </c>
    </row>
    <row r="17406" spans="1:18" x14ac:dyDescent="0.3">
      <c r="A17406" t="s">
        <v>1111</v>
      </c>
      <c r="B17406" s="1">
        <v>38365</v>
      </c>
      <c r="C17406" t="s">
        <v>1112</v>
      </c>
      <c r="D17406" t="s">
        <v>1217</v>
      </c>
      <c r="E17406" t="s">
        <v>1218</v>
      </c>
      <c r="G17406" s="6" t="s">
        <v>29</v>
      </c>
      <c r="H17406" t="s">
        <v>107</v>
      </c>
      <c r="I17406" t="s">
        <v>26</v>
      </c>
      <c r="J17406" t="s">
        <v>27</v>
      </c>
      <c r="K17406">
        <v>70</v>
      </c>
      <c r="L17406">
        <v>15.85</v>
      </c>
      <c r="M17406" t="s">
        <v>1130</v>
      </c>
      <c r="N17406">
        <v>15.85</v>
      </c>
      <c r="O17406" t="s">
        <v>24</v>
      </c>
      <c r="P17406" cm="1">
        <f t="array" ref="P17406">IF(Q17406&gt;0,INDEX(Q17406:Q39130,MATCH(TRUE,INDEX(Q17406:Q39130="",,),0)-1),"")</f>
        <v>9</v>
      </c>
      <c r="Q17406">
        <f t="shared" si="475"/>
        <v>1</v>
      </c>
      <c r="R17406">
        <f t="shared" si="474"/>
        <v>0</v>
      </c>
    </row>
    <row r="17407" spans="1:18" x14ac:dyDescent="0.3">
      <c r="A17407" t="s">
        <v>1111</v>
      </c>
      <c r="B17407" s="1">
        <v>38365</v>
      </c>
      <c r="C17407" t="s">
        <v>1112</v>
      </c>
      <c r="D17407" t="s">
        <v>1217</v>
      </c>
      <c r="E17407" t="s">
        <v>1218</v>
      </c>
      <c r="G17407" s="6" t="s">
        <v>29</v>
      </c>
      <c r="H17407" t="s">
        <v>64</v>
      </c>
      <c r="I17407" t="s">
        <v>26</v>
      </c>
      <c r="J17407" t="s">
        <v>27</v>
      </c>
      <c r="K17407">
        <v>80</v>
      </c>
      <c r="L17407">
        <v>13.15</v>
      </c>
      <c r="M17407" t="s">
        <v>1130</v>
      </c>
      <c r="N17407">
        <v>13.15</v>
      </c>
      <c r="O17407" t="s">
        <v>24</v>
      </c>
      <c r="P17407" cm="1">
        <f t="array" ref="P17407">IF(Q17407&gt;0,INDEX(Q17407:Q39131,MATCH(TRUE,INDEX(Q17407:Q39131="",,),0)-1),"")</f>
        <v>9</v>
      </c>
      <c r="Q17407">
        <f t="shared" si="475"/>
        <v>1</v>
      </c>
      <c r="R17407">
        <f t="shared" si="474"/>
        <v>0</v>
      </c>
    </row>
    <row r="17408" spans="1:18" x14ac:dyDescent="0.3">
      <c r="A17408" t="s">
        <v>1111</v>
      </c>
      <c r="B17408" s="1">
        <v>38365</v>
      </c>
      <c r="C17408" t="s">
        <v>1112</v>
      </c>
      <c r="D17408" t="s">
        <v>1217</v>
      </c>
      <c r="E17408" t="s">
        <v>1218</v>
      </c>
      <c r="G17408" t="s">
        <v>19</v>
      </c>
      <c r="H17408" t="s">
        <v>99</v>
      </c>
      <c r="I17408" t="s">
        <v>26</v>
      </c>
      <c r="J17408" t="s">
        <v>27</v>
      </c>
      <c r="K17408">
        <v>433</v>
      </c>
      <c r="L17408">
        <v>10.1</v>
      </c>
      <c r="M17408" t="s">
        <v>868</v>
      </c>
      <c r="N17408">
        <v>20.98</v>
      </c>
      <c r="P17408" cm="1">
        <f t="array" ref="P17408">IF(Q17408&gt;0,INDEX(Q17408:Q39132,MATCH(TRUE,INDEX(Q17408:Q39132="",,),0)-1),"")</f>
        <v>9</v>
      </c>
      <c r="Q17408">
        <f t="shared" si="475"/>
        <v>2</v>
      </c>
      <c r="R17408">
        <f t="shared" si="474"/>
        <v>0</v>
      </c>
    </row>
    <row r="17409" spans="1:18" x14ac:dyDescent="0.3">
      <c r="A17409" t="s">
        <v>1111</v>
      </c>
      <c r="B17409" s="1">
        <v>38365</v>
      </c>
      <c r="C17409" t="s">
        <v>1112</v>
      </c>
      <c r="D17409" t="s">
        <v>1217</v>
      </c>
      <c r="E17409" t="s">
        <v>1218</v>
      </c>
      <c r="G17409" t="s">
        <v>19</v>
      </c>
      <c r="H17409" t="s">
        <v>148</v>
      </c>
      <c r="I17409" t="s">
        <v>26</v>
      </c>
      <c r="J17409" t="s">
        <v>27</v>
      </c>
      <c r="K17409">
        <v>311</v>
      </c>
      <c r="L17409">
        <v>17</v>
      </c>
      <c r="M17409" t="s">
        <v>868</v>
      </c>
      <c r="N17409">
        <v>27</v>
      </c>
      <c r="P17409" cm="1">
        <f t="array" ref="P17409">IF(Q17409&gt;0,INDEX(Q17409:Q39133,MATCH(TRUE,INDEX(Q17409:Q39133="",,),0)-1),"")</f>
        <v>9</v>
      </c>
      <c r="Q17409">
        <f t="shared" si="475"/>
        <v>2</v>
      </c>
      <c r="R17409">
        <f t="shared" si="474"/>
        <v>0</v>
      </c>
    </row>
    <row r="17410" spans="1:18" x14ac:dyDescent="0.3">
      <c r="A17410" t="s">
        <v>1111</v>
      </c>
      <c r="B17410" s="1">
        <v>38365</v>
      </c>
      <c r="C17410" t="s">
        <v>1112</v>
      </c>
      <c r="D17410" t="s">
        <v>1217</v>
      </c>
      <c r="E17410" t="s">
        <v>1218</v>
      </c>
      <c r="G17410" t="s">
        <v>19</v>
      </c>
      <c r="H17410" t="s">
        <v>197</v>
      </c>
      <c r="I17410" t="s">
        <v>26</v>
      </c>
      <c r="J17410" t="s">
        <v>27</v>
      </c>
      <c r="K17410">
        <v>120</v>
      </c>
      <c r="L17410">
        <v>25.1</v>
      </c>
      <c r="M17410" t="s">
        <v>868</v>
      </c>
      <c r="N17410">
        <v>48</v>
      </c>
      <c r="P17410" cm="1">
        <f t="array" ref="P17410">IF(Q17410&gt;0,INDEX(Q17410:Q39134,MATCH(TRUE,INDEX(Q17410:Q39134="",,),0)-1),"")</f>
        <v>9</v>
      </c>
      <c r="Q17410">
        <f t="shared" si="475"/>
        <v>2</v>
      </c>
      <c r="R17410">
        <f t="shared" si="474"/>
        <v>0</v>
      </c>
    </row>
    <row r="17411" spans="1:18" x14ac:dyDescent="0.3">
      <c r="A17411" t="s">
        <v>1111</v>
      </c>
      <c r="B17411" s="1">
        <v>38365</v>
      </c>
      <c r="C17411" t="s">
        <v>1112</v>
      </c>
      <c r="D17411" t="s">
        <v>1217</v>
      </c>
      <c r="E17411" t="s">
        <v>1218</v>
      </c>
      <c r="G17411" t="s">
        <v>19</v>
      </c>
      <c r="H17411" t="s">
        <v>63</v>
      </c>
      <c r="I17411" t="s">
        <v>26</v>
      </c>
      <c r="J17411" t="s">
        <v>27</v>
      </c>
      <c r="K17411">
        <v>856</v>
      </c>
      <c r="L17411">
        <v>14.9</v>
      </c>
      <c r="M17411" t="s">
        <v>868</v>
      </c>
      <c r="N17411">
        <v>33</v>
      </c>
      <c r="P17411" cm="1">
        <f t="array" ref="P17411">IF(Q17411&gt;0,INDEX(Q17411:Q39135,MATCH(TRUE,INDEX(Q17411:Q39135="",,),0)-1),"")</f>
        <v>9</v>
      </c>
      <c r="Q17411">
        <f t="shared" si="475"/>
        <v>2</v>
      </c>
      <c r="R17411">
        <f t="shared" si="474"/>
        <v>0</v>
      </c>
    </row>
    <row r="17412" spans="1:18" x14ac:dyDescent="0.3">
      <c r="A17412" t="s">
        <v>1111</v>
      </c>
      <c r="B17412" s="1">
        <v>38365</v>
      </c>
      <c r="C17412" t="s">
        <v>1112</v>
      </c>
      <c r="D17412" t="s">
        <v>1217</v>
      </c>
      <c r="E17412" t="s">
        <v>1218</v>
      </c>
      <c r="G17412" s="6" t="s">
        <v>29</v>
      </c>
      <c r="H17412" t="s">
        <v>394</v>
      </c>
      <c r="I17412" t="s">
        <v>26</v>
      </c>
      <c r="J17412" t="s">
        <v>27</v>
      </c>
      <c r="K17412">
        <v>92</v>
      </c>
      <c r="L17412">
        <v>5.8</v>
      </c>
      <c r="M17412" t="s">
        <v>868</v>
      </c>
      <c r="N17412">
        <v>5.8</v>
      </c>
      <c r="P17412" cm="1">
        <f t="array" ref="P17412">IF(Q17412&gt;0,INDEX(Q17412:Q39136,MATCH(TRUE,INDEX(Q17412:Q39136="",,),0)-1),"")</f>
        <v>9</v>
      </c>
      <c r="Q17412">
        <f t="shared" si="475"/>
        <v>2</v>
      </c>
      <c r="R17412">
        <f t="shared" si="474"/>
        <v>0</v>
      </c>
    </row>
    <row r="17413" spans="1:18" x14ac:dyDescent="0.3">
      <c r="A17413" t="s">
        <v>1111</v>
      </c>
      <c r="B17413" s="1">
        <v>38365</v>
      </c>
      <c r="C17413" t="s">
        <v>1112</v>
      </c>
      <c r="D17413" t="s">
        <v>1217</v>
      </c>
      <c r="E17413" t="s">
        <v>1218</v>
      </c>
      <c r="G17413" s="6" t="s">
        <v>29</v>
      </c>
      <c r="H17413" t="s">
        <v>107</v>
      </c>
      <c r="I17413" t="s">
        <v>26</v>
      </c>
      <c r="J17413" t="s">
        <v>27</v>
      </c>
      <c r="K17413">
        <v>70</v>
      </c>
      <c r="L17413">
        <v>15.85</v>
      </c>
      <c r="M17413" t="s">
        <v>868</v>
      </c>
      <c r="N17413">
        <v>15.85</v>
      </c>
      <c r="P17413" cm="1">
        <f t="array" ref="P17413">IF(Q17413&gt;0,INDEX(Q17413:Q39137,MATCH(TRUE,INDEX(Q17413:Q39137="",,),0)-1),"")</f>
        <v>9</v>
      </c>
      <c r="Q17413">
        <f t="shared" si="475"/>
        <v>2</v>
      </c>
      <c r="R17413">
        <f t="shared" si="474"/>
        <v>0</v>
      </c>
    </row>
    <row r="17414" spans="1:18" x14ac:dyDescent="0.3">
      <c r="A17414" t="s">
        <v>1111</v>
      </c>
      <c r="B17414" s="1">
        <v>38365</v>
      </c>
      <c r="C17414" t="s">
        <v>1112</v>
      </c>
      <c r="D17414" t="s">
        <v>1217</v>
      </c>
      <c r="E17414" t="s">
        <v>1218</v>
      </c>
      <c r="G17414" s="6" t="s">
        <v>29</v>
      </c>
      <c r="H17414" t="s">
        <v>64</v>
      </c>
      <c r="I17414" t="s">
        <v>26</v>
      </c>
      <c r="J17414" t="s">
        <v>27</v>
      </c>
      <c r="K17414">
        <v>80</v>
      </c>
      <c r="L17414">
        <v>13.15</v>
      </c>
      <c r="M17414" t="s">
        <v>868</v>
      </c>
      <c r="N17414">
        <v>13.15</v>
      </c>
      <c r="P17414" cm="1">
        <f t="array" ref="P17414">IF(Q17414&gt;0,INDEX(Q17414:Q39138,MATCH(TRUE,INDEX(Q17414:Q39138="",,),0)-1),"")</f>
        <v>9</v>
      </c>
      <c r="Q17414">
        <f t="shared" si="475"/>
        <v>2</v>
      </c>
      <c r="R17414">
        <f t="shared" si="474"/>
        <v>0</v>
      </c>
    </row>
    <row r="17415" spans="1:18" x14ac:dyDescent="0.3">
      <c r="A17415" t="s">
        <v>1111</v>
      </c>
      <c r="B17415" s="1">
        <v>38365</v>
      </c>
      <c r="C17415" t="s">
        <v>1112</v>
      </c>
      <c r="D17415" t="s">
        <v>1217</v>
      </c>
      <c r="E17415" t="s">
        <v>1218</v>
      </c>
      <c r="G17415" t="s">
        <v>19</v>
      </c>
      <c r="H17415" t="s">
        <v>99</v>
      </c>
      <c r="I17415" t="s">
        <v>26</v>
      </c>
      <c r="J17415" t="s">
        <v>27</v>
      </c>
      <c r="K17415">
        <v>433</v>
      </c>
      <c r="L17415">
        <v>10.1</v>
      </c>
      <c r="M17415" t="s">
        <v>1117</v>
      </c>
      <c r="N17415">
        <v>20.100000000000001</v>
      </c>
      <c r="P17415" cm="1">
        <f t="array" ref="P17415">IF(Q17415&gt;0,INDEX(Q17415:Q39139,MATCH(TRUE,INDEX(Q17415:Q39139="",,),0)-1),"")</f>
        <v>9</v>
      </c>
      <c r="Q17415">
        <f t="shared" si="475"/>
        <v>3</v>
      </c>
      <c r="R17415">
        <f t="shared" si="474"/>
        <v>0</v>
      </c>
    </row>
    <row r="17416" spans="1:18" x14ac:dyDescent="0.3">
      <c r="A17416" t="s">
        <v>1111</v>
      </c>
      <c r="B17416" s="1">
        <v>38365</v>
      </c>
      <c r="C17416" t="s">
        <v>1112</v>
      </c>
      <c r="D17416" t="s">
        <v>1217</v>
      </c>
      <c r="E17416" t="s">
        <v>1218</v>
      </c>
      <c r="G17416" t="s">
        <v>19</v>
      </c>
      <c r="H17416" t="s">
        <v>148</v>
      </c>
      <c r="I17416" t="s">
        <v>26</v>
      </c>
      <c r="J17416" t="s">
        <v>27</v>
      </c>
      <c r="K17416">
        <v>311</v>
      </c>
      <c r="L17416">
        <v>17</v>
      </c>
      <c r="M17416" t="s">
        <v>1117</v>
      </c>
      <c r="N17416">
        <v>35.1</v>
      </c>
      <c r="P17416" cm="1">
        <f t="array" ref="P17416">IF(Q17416&gt;0,INDEX(Q17416:Q39140,MATCH(TRUE,INDEX(Q17416:Q39140="",,),0)-1),"")</f>
        <v>9</v>
      </c>
      <c r="Q17416">
        <f t="shared" si="475"/>
        <v>3</v>
      </c>
      <c r="R17416">
        <f t="shared" si="474"/>
        <v>0</v>
      </c>
    </row>
    <row r="17417" spans="1:18" x14ac:dyDescent="0.3">
      <c r="A17417" t="s">
        <v>1111</v>
      </c>
      <c r="B17417" s="1">
        <v>38365</v>
      </c>
      <c r="C17417" t="s">
        <v>1112</v>
      </c>
      <c r="D17417" t="s">
        <v>1217</v>
      </c>
      <c r="E17417" t="s">
        <v>1218</v>
      </c>
      <c r="G17417" t="s">
        <v>19</v>
      </c>
      <c r="H17417" t="s">
        <v>197</v>
      </c>
      <c r="I17417" t="s">
        <v>26</v>
      </c>
      <c r="J17417" t="s">
        <v>27</v>
      </c>
      <c r="K17417">
        <v>120</v>
      </c>
      <c r="L17417">
        <v>25.1</v>
      </c>
      <c r="M17417" t="s">
        <v>1117</v>
      </c>
      <c r="N17417">
        <v>40.1</v>
      </c>
      <c r="P17417" cm="1">
        <f t="array" ref="P17417">IF(Q17417&gt;0,INDEX(Q17417:Q39141,MATCH(TRUE,INDEX(Q17417:Q39141="",,),0)-1),"")</f>
        <v>9</v>
      </c>
      <c r="Q17417">
        <f t="shared" si="475"/>
        <v>3</v>
      </c>
      <c r="R17417">
        <f t="shared" si="474"/>
        <v>0</v>
      </c>
    </row>
    <row r="17418" spans="1:18" x14ac:dyDescent="0.3">
      <c r="A17418" t="s">
        <v>1111</v>
      </c>
      <c r="B17418" s="1">
        <v>38365</v>
      </c>
      <c r="C17418" t="s">
        <v>1112</v>
      </c>
      <c r="D17418" t="s">
        <v>1217</v>
      </c>
      <c r="E17418" t="s">
        <v>1218</v>
      </c>
      <c r="G17418" t="s">
        <v>19</v>
      </c>
      <c r="H17418" t="s">
        <v>63</v>
      </c>
      <c r="I17418" t="s">
        <v>26</v>
      </c>
      <c r="J17418" t="s">
        <v>27</v>
      </c>
      <c r="K17418">
        <v>856</v>
      </c>
      <c r="L17418">
        <v>14.9</v>
      </c>
      <c r="M17418" t="s">
        <v>1117</v>
      </c>
      <c r="N17418">
        <v>30.9</v>
      </c>
      <c r="P17418" cm="1">
        <f t="array" ref="P17418">IF(Q17418&gt;0,INDEX(Q17418:Q39142,MATCH(TRUE,INDEX(Q17418:Q39142="",,),0)-1),"")</f>
        <v>9</v>
      </c>
      <c r="Q17418">
        <f t="shared" si="475"/>
        <v>3</v>
      </c>
      <c r="R17418">
        <f t="shared" si="474"/>
        <v>0</v>
      </c>
    </row>
    <row r="17419" spans="1:18" x14ac:dyDescent="0.3">
      <c r="A17419" t="s">
        <v>1111</v>
      </c>
      <c r="B17419" s="1">
        <v>38365</v>
      </c>
      <c r="C17419" t="s">
        <v>1112</v>
      </c>
      <c r="D17419" t="s">
        <v>1217</v>
      </c>
      <c r="E17419" t="s">
        <v>1218</v>
      </c>
      <c r="G17419" s="6" t="s">
        <v>29</v>
      </c>
      <c r="H17419" t="s">
        <v>394</v>
      </c>
      <c r="I17419" t="s">
        <v>26</v>
      </c>
      <c r="J17419" t="s">
        <v>27</v>
      </c>
      <c r="K17419">
        <v>92</v>
      </c>
      <c r="L17419">
        <v>5.8</v>
      </c>
      <c r="M17419" t="s">
        <v>1117</v>
      </c>
      <c r="N17419">
        <v>5.8</v>
      </c>
      <c r="P17419" cm="1">
        <f t="array" ref="P17419">IF(Q17419&gt;0,INDEX(Q17419:Q39143,MATCH(TRUE,INDEX(Q17419:Q39143="",,),0)-1),"")</f>
        <v>9</v>
      </c>
      <c r="Q17419">
        <f t="shared" si="475"/>
        <v>3</v>
      </c>
      <c r="R17419">
        <f t="shared" si="474"/>
        <v>0</v>
      </c>
    </row>
    <row r="17420" spans="1:18" x14ac:dyDescent="0.3">
      <c r="A17420" t="s">
        <v>1111</v>
      </c>
      <c r="B17420" s="1">
        <v>38365</v>
      </c>
      <c r="C17420" t="s">
        <v>1112</v>
      </c>
      <c r="D17420" t="s">
        <v>1217</v>
      </c>
      <c r="E17420" t="s">
        <v>1218</v>
      </c>
      <c r="G17420" s="6" t="s">
        <v>29</v>
      </c>
      <c r="H17420" t="s">
        <v>107</v>
      </c>
      <c r="I17420" t="s">
        <v>26</v>
      </c>
      <c r="J17420" t="s">
        <v>27</v>
      </c>
      <c r="K17420">
        <v>70</v>
      </c>
      <c r="L17420">
        <v>15.85</v>
      </c>
      <c r="M17420" t="s">
        <v>1117</v>
      </c>
      <c r="N17420">
        <v>15.85</v>
      </c>
      <c r="P17420" cm="1">
        <f t="array" ref="P17420">IF(Q17420&gt;0,INDEX(Q17420:Q39144,MATCH(TRUE,INDEX(Q17420:Q39144="",,),0)-1),"")</f>
        <v>9</v>
      </c>
      <c r="Q17420">
        <f t="shared" si="475"/>
        <v>3</v>
      </c>
      <c r="R17420">
        <f t="shared" si="474"/>
        <v>0</v>
      </c>
    </row>
    <row r="17421" spans="1:18" x14ac:dyDescent="0.3">
      <c r="A17421" t="s">
        <v>1111</v>
      </c>
      <c r="B17421" s="1">
        <v>38365</v>
      </c>
      <c r="C17421" t="s">
        <v>1112</v>
      </c>
      <c r="D17421" t="s">
        <v>1217</v>
      </c>
      <c r="E17421" t="s">
        <v>1218</v>
      </c>
      <c r="G17421" s="6" t="s">
        <v>29</v>
      </c>
      <c r="H17421" t="s">
        <v>64</v>
      </c>
      <c r="I17421" t="s">
        <v>26</v>
      </c>
      <c r="J17421" t="s">
        <v>27</v>
      </c>
      <c r="K17421">
        <v>80</v>
      </c>
      <c r="L17421">
        <v>13.15</v>
      </c>
      <c r="M17421" t="s">
        <v>1117</v>
      </c>
      <c r="N17421">
        <v>13.15</v>
      </c>
      <c r="P17421" cm="1">
        <f t="array" ref="P17421">IF(Q17421&gt;0,INDEX(Q17421:Q39145,MATCH(TRUE,INDEX(Q17421:Q39145="",,),0)-1),"")</f>
        <v>9</v>
      </c>
      <c r="Q17421">
        <f t="shared" si="475"/>
        <v>3</v>
      </c>
      <c r="R17421">
        <f t="shared" si="474"/>
        <v>0</v>
      </c>
    </row>
    <row r="17422" spans="1:18" x14ac:dyDescent="0.3">
      <c r="A17422" t="s">
        <v>1111</v>
      </c>
      <c r="B17422" s="1">
        <v>38365</v>
      </c>
      <c r="C17422" t="s">
        <v>1112</v>
      </c>
      <c r="D17422" t="s">
        <v>1217</v>
      </c>
      <c r="E17422" t="s">
        <v>1218</v>
      </c>
      <c r="G17422" t="s">
        <v>19</v>
      </c>
      <c r="H17422" t="s">
        <v>99</v>
      </c>
      <c r="I17422" t="s">
        <v>26</v>
      </c>
      <c r="J17422" t="s">
        <v>27</v>
      </c>
      <c r="K17422">
        <v>433</v>
      </c>
      <c r="L17422">
        <v>10.1</v>
      </c>
      <c r="M17422" t="s">
        <v>1219</v>
      </c>
      <c r="N17422">
        <v>20.21</v>
      </c>
      <c r="P17422" cm="1">
        <f t="array" ref="P17422">IF(Q17422&gt;0,INDEX(Q17422:Q39146,MATCH(TRUE,INDEX(Q17422:Q39146="",,),0)-1),"")</f>
        <v>9</v>
      </c>
      <c r="Q17422">
        <f t="shared" si="475"/>
        <v>4</v>
      </c>
      <c r="R17422">
        <f t="shared" si="474"/>
        <v>0</v>
      </c>
    </row>
    <row r="17423" spans="1:18" x14ac:dyDescent="0.3">
      <c r="A17423" t="s">
        <v>1111</v>
      </c>
      <c r="B17423" s="1">
        <v>38365</v>
      </c>
      <c r="C17423" t="s">
        <v>1112</v>
      </c>
      <c r="D17423" t="s">
        <v>1217</v>
      </c>
      <c r="E17423" t="s">
        <v>1218</v>
      </c>
      <c r="G17423" t="s">
        <v>19</v>
      </c>
      <c r="H17423" t="s">
        <v>148</v>
      </c>
      <c r="I17423" t="s">
        <v>26</v>
      </c>
      <c r="J17423" t="s">
        <v>27</v>
      </c>
      <c r="K17423">
        <v>311</v>
      </c>
      <c r="L17423">
        <v>17</v>
      </c>
      <c r="M17423" t="s">
        <v>1219</v>
      </c>
      <c r="N17423">
        <v>34</v>
      </c>
      <c r="P17423" cm="1">
        <f t="array" ref="P17423">IF(Q17423&gt;0,INDEX(Q17423:Q39147,MATCH(TRUE,INDEX(Q17423:Q39147="",,),0)-1),"")</f>
        <v>9</v>
      </c>
      <c r="Q17423">
        <f t="shared" si="475"/>
        <v>4</v>
      </c>
      <c r="R17423">
        <f t="shared" si="474"/>
        <v>0</v>
      </c>
    </row>
    <row r="17424" spans="1:18" x14ac:dyDescent="0.3">
      <c r="A17424" t="s">
        <v>1111</v>
      </c>
      <c r="B17424" s="1">
        <v>38365</v>
      </c>
      <c r="C17424" t="s">
        <v>1112</v>
      </c>
      <c r="D17424" t="s">
        <v>1217</v>
      </c>
      <c r="E17424" t="s">
        <v>1218</v>
      </c>
      <c r="G17424" t="s">
        <v>19</v>
      </c>
      <c r="H17424" t="s">
        <v>197</v>
      </c>
      <c r="I17424" t="s">
        <v>26</v>
      </c>
      <c r="J17424" t="s">
        <v>27</v>
      </c>
      <c r="K17424">
        <v>120</v>
      </c>
      <c r="L17424">
        <v>25.1</v>
      </c>
      <c r="M17424" t="s">
        <v>1219</v>
      </c>
      <c r="N17424">
        <v>50.2</v>
      </c>
      <c r="P17424" cm="1">
        <f t="array" ref="P17424">IF(Q17424&gt;0,INDEX(Q17424:Q39148,MATCH(TRUE,INDEX(Q17424:Q39148="",,),0)-1),"")</f>
        <v>9</v>
      </c>
      <c r="Q17424">
        <f t="shared" si="475"/>
        <v>4</v>
      </c>
      <c r="R17424">
        <f t="shared" si="474"/>
        <v>0</v>
      </c>
    </row>
    <row r="17425" spans="1:18" x14ac:dyDescent="0.3">
      <c r="A17425" t="s">
        <v>1111</v>
      </c>
      <c r="B17425" s="1">
        <v>38365</v>
      </c>
      <c r="C17425" t="s">
        <v>1112</v>
      </c>
      <c r="D17425" t="s">
        <v>1217</v>
      </c>
      <c r="E17425" t="s">
        <v>1218</v>
      </c>
      <c r="G17425" t="s">
        <v>19</v>
      </c>
      <c r="H17425" t="s">
        <v>63</v>
      </c>
      <c r="I17425" t="s">
        <v>26</v>
      </c>
      <c r="J17425" t="s">
        <v>27</v>
      </c>
      <c r="K17425">
        <v>856</v>
      </c>
      <c r="L17425">
        <v>14.9</v>
      </c>
      <c r="M17425" t="s">
        <v>1219</v>
      </c>
      <c r="N17425">
        <v>29.8</v>
      </c>
      <c r="P17425" cm="1">
        <f t="array" ref="P17425">IF(Q17425&gt;0,INDEX(Q17425:Q39149,MATCH(TRUE,INDEX(Q17425:Q39149="",,),0)-1),"")</f>
        <v>9</v>
      </c>
      <c r="Q17425">
        <f t="shared" si="475"/>
        <v>4</v>
      </c>
      <c r="R17425">
        <f t="shared" si="474"/>
        <v>0</v>
      </c>
    </row>
    <row r="17426" spans="1:18" x14ac:dyDescent="0.3">
      <c r="A17426" t="s">
        <v>1111</v>
      </c>
      <c r="B17426" s="1">
        <v>38365</v>
      </c>
      <c r="C17426" t="s">
        <v>1112</v>
      </c>
      <c r="D17426" t="s">
        <v>1217</v>
      </c>
      <c r="E17426" t="s">
        <v>1218</v>
      </c>
      <c r="G17426" s="6" t="s">
        <v>29</v>
      </c>
      <c r="H17426" t="s">
        <v>394</v>
      </c>
      <c r="I17426" t="s">
        <v>26</v>
      </c>
      <c r="J17426" t="s">
        <v>27</v>
      </c>
      <c r="K17426">
        <v>92</v>
      </c>
      <c r="L17426">
        <v>5.8</v>
      </c>
      <c r="M17426" t="s">
        <v>1219</v>
      </c>
      <c r="N17426">
        <v>5.8</v>
      </c>
      <c r="P17426" cm="1">
        <f t="array" ref="P17426">IF(Q17426&gt;0,INDEX(Q17426:Q39150,MATCH(TRUE,INDEX(Q17426:Q39150="",,),0)-1),"")</f>
        <v>9</v>
      </c>
      <c r="Q17426">
        <f t="shared" si="475"/>
        <v>4</v>
      </c>
      <c r="R17426">
        <f t="shared" si="474"/>
        <v>0</v>
      </c>
    </row>
    <row r="17427" spans="1:18" x14ac:dyDescent="0.3">
      <c r="A17427" t="s">
        <v>1111</v>
      </c>
      <c r="B17427" s="1">
        <v>38365</v>
      </c>
      <c r="C17427" t="s">
        <v>1112</v>
      </c>
      <c r="D17427" t="s">
        <v>1217</v>
      </c>
      <c r="E17427" t="s">
        <v>1218</v>
      </c>
      <c r="G17427" s="6" t="s">
        <v>29</v>
      </c>
      <c r="H17427" t="s">
        <v>107</v>
      </c>
      <c r="I17427" t="s">
        <v>26</v>
      </c>
      <c r="J17427" t="s">
        <v>27</v>
      </c>
      <c r="K17427">
        <v>70</v>
      </c>
      <c r="L17427">
        <v>15.85</v>
      </c>
      <c r="M17427" t="s">
        <v>1219</v>
      </c>
      <c r="N17427">
        <v>15.85</v>
      </c>
      <c r="P17427" cm="1">
        <f t="array" ref="P17427">IF(Q17427&gt;0,INDEX(Q17427:Q39151,MATCH(TRUE,INDEX(Q17427:Q39151="",,),0)-1),"")</f>
        <v>9</v>
      </c>
      <c r="Q17427">
        <f t="shared" si="475"/>
        <v>4</v>
      </c>
      <c r="R17427">
        <f t="shared" si="474"/>
        <v>0</v>
      </c>
    </row>
    <row r="17428" spans="1:18" x14ac:dyDescent="0.3">
      <c r="A17428" t="s">
        <v>1111</v>
      </c>
      <c r="B17428" s="1">
        <v>38365</v>
      </c>
      <c r="C17428" t="s">
        <v>1112</v>
      </c>
      <c r="D17428" t="s">
        <v>1217</v>
      </c>
      <c r="E17428" t="s">
        <v>1218</v>
      </c>
      <c r="G17428" s="6" t="s">
        <v>29</v>
      </c>
      <c r="H17428" t="s">
        <v>64</v>
      </c>
      <c r="I17428" t="s">
        <v>26</v>
      </c>
      <c r="J17428" t="s">
        <v>27</v>
      </c>
      <c r="K17428">
        <v>80</v>
      </c>
      <c r="L17428">
        <v>13.15</v>
      </c>
      <c r="M17428" t="s">
        <v>1219</v>
      </c>
      <c r="N17428">
        <v>13.15</v>
      </c>
      <c r="P17428" cm="1">
        <f t="array" ref="P17428">IF(Q17428&gt;0,INDEX(Q17428:Q39152,MATCH(TRUE,INDEX(Q17428:Q39152="",,),0)-1),"")</f>
        <v>9</v>
      </c>
      <c r="Q17428">
        <f t="shared" si="475"/>
        <v>4</v>
      </c>
      <c r="R17428">
        <f t="shared" si="474"/>
        <v>0</v>
      </c>
    </row>
    <row r="17429" spans="1:18" x14ac:dyDescent="0.3">
      <c r="A17429" t="s">
        <v>1111</v>
      </c>
      <c r="B17429" s="1">
        <v>38365</v>
      </c>
      <c r="C17429" t="s">
        <v>1112</v>
      </c>
      <c r="D17429" t="s">
        <v>1217</v>
      </c>
      <c r="E17429" t="s">
        <v>1218</v>
      </c>
      <c r="G17429" t="s">
        <v>19</v>
      </c>
      <c r="H17429" t="s">
        <v>99</v>
      </c>
      <c r="I17429" t="s">
        <v>26</v>
      </c>
      <c r="J17429" t="s">
        <v>27</v>
      </c>
      <c r="K17429">
        <v>433</v>
      </c>
      <c r="L17429">
        <v>10.1</v>
      </c>
      <c r="M17429" t="s">
        <v>1115</v>
      </c>
      <c r="N17429">
        <v>25</v>
      </c>
      <c r="P17429" cm="1">
        <f t="array" ref="P17429">IF(Q17429&gt;0,INDEX(Q17429:Q39153,MATCH(TRUE,INDEX(Q17429:Q39153="",,),0)-1),"")</f>
        <v>9</v>
      </c>
      <c r="Q17429">
        <f t="shared" si="475"/>
        <v>5</v>
      </c>
      <c r="R17429">
        <f t="shared" si="474"/>
        <v>0</v>
      </c>
    </row>
    <row r="17430" spans="1:18" x14ac:dyDescent="0.3">
      <c r="A17430" t="s">
        <v>1111</v>
      </c>
      <c r="B17430" s="1">
        <v>38365</v>
      </c>
      <c r="C17430" t="s">
        <v>1112</v>
      </c>
      <c r="D17430" t="s">
        <v>1217</v>
      </c>
      <c r="E17430" t="s">
        <v>1218</v>
      </c>
      <c r="G17430" t="s">
        <v>19</v>
      </c>
      <c r="H17430" t="s">
        <v>148</v>
      </c>
      <c r="I17430" t="s">
        <v>26</v>
      </c>
      <c r="J17430" t="s">
        <v>27</v>
      </c>
      <c r="K17430">
        <v>311</v>
      </c>
      <c r="L17430">
        <v>17</v>
      </c>
      <c r="M17430" t="s">
        <v>1115</v>
      </c>
      <c r="N17430">
        <v>24</v>
      </c>
      <c r="P17430" cm="1">
        <f t="array" ref="P17430">IF(Q17430&gt;0,INDEX(Q17430:Q39154,MATCH(TRUE,INDEX(Q17430:Q39154="",,),0)-1),"")</f>
        <v>9</v>
      </c>
      <c r="Q17430">
        <f t="shared" si="475"/>
        <v>5</v>
      </c>
      <c r="R17430">
        <f t="shared" si="474"/>
        <v>0</v>
      </c>
    </row>
    <row r="17431" spans="1:18" x14ac:dyDescent="0.3">
      <c r="A17431" t="s">
        <v>1111</v>
      </c>
      <c r="B17431" s="1">
        <v>38365</v>
      </c>
      <c r="C17431" t="s">
        <v>1112</v>
      </c>
      <c r="D17431" t="s">
        <v>1217</v>
      </c>
      <c r="E17431" t="s">
        <v>1218</v>
      </c>
      <c r="G17431" t="s">
        <v>19</v>
      </c>
      <c r="H17431" t="s">
        <v>197</v>
      </c>
      <c r="I17431" t="s">
        <v>26</v>
      </c>
      <c r="J17431" t="s">
        <v>27</v>
      </c>
      <c r="K17431">
        <v>120</v>
      </c>
      <c r="L17431">
        <v>25.1</v>
      </c>
      <c r="M17431" t="s">
        <v>1115</v>
      </c>
      <c r="N17431">
        <v>33</v>
      </c>
      <c r="P17431" cm="1">
        <f t="array" ref="P17431">IF(Q17431&gt;0,INDEX(Q17431:Q39155,MATCH(TRUE,INDEX(Q17431:Q39155="",,),0)-1),"")</f>
        <v>9</v>
      </c>
      <c r="Q17431">
        <f t="shared" si="475"/>
        <v>5</v>
      </c>
      <c r="R17431">
        <f t="shared" si="474"/>
        <v>0</v>
      </c>
    </row>
    <row r="17432" spans="1:18" x14ac:dyDescent="0.3">
      <c r="A17432" t="s">
        <v>1111</v>
      </c>
      <c r="B17432" s="1">
        <v>38365</v>
      </c>
      <c r="C17432" t="s">
        <v>1112</v>
      </c>
      <c r="D17432" t="s">
        <v>1217</v>
      </c>
      <c r="E17432" t="s">
        <v>1218</v>
      </c>
      <c r="G17432" t="s">
        <v>19</v>
      </c>
      <c r="H17432" t="s">
        <v>63</v>
      </c>
      <c r="I17432" t="s">
        <v>26</v>
      </c>
      <c r="J17432" t="s">
        <v>27</v>
      </c>
      <c r="K17432">
        <v>856</v>
      </c>
      <c r="L17432">
        <v>14.9</v>
      </c>
      <c r="M17432" t="s">
        <v>1115</v>
      </c>
      <c r="N17432">
        <v>25.4</v>
      </c>
      <c r="P17432" cm="1">
        <f t="array" ref="P17432">IF(Q17432&gt;0,INDEX(Q17432:Q39156,MATCH(TRUE,INDEX(Q17432:Q39156="",,),0)-1),"")</f>
        <v>9</v>
      </c>
      <c r="Q17432">
        <f t="shared" si="475"/>
        <v>5</v>
      </c>
      <c r="R17432">
        <f t="shared" si="474"/>
        <v>0</v>
      </c>
    </row>
    <row r="17433" spans="1:18" x14ac:dyDescent="0.3">
      <c r="A17433" t="s">
        <v>1111</v>
      </c>
      <c r="B17433" s="1">
        <v>38365</v>
      </c>
      <c r="C17433" t="s">
        <v>1112</v>
      </c>
      <c r="D17433" t="s">
        <v>1217</v>
      </c>
      <c r="E17433" t="s">
        <v>1218</v>
      </c>
      <c r="G17433" s="6" t="s">
        <v>29</v>
      </c>
      <c r="H17433" t="s">
        <v>394</v>
      </c>
      <c r="I17433" t="s">
        <v>26</v>
      </c>
      <c r="J17433" t="s">
        <v>27</v>
      </c>
      <c r="K17433">
        <v>92</v>
      </c>
      <c r="L17433">
        <v>5.8</v>
      </c>
      <c r="M17433" t="s">
        <v>1115</v>
      </c>
      <c r="N17433">
        <v>5.8</v>
      </c>
      <c r="P17433" cm="1">
        <f t="array" ref="P17433">IF(Q17433&gt;0,INDEX(Q17433:Q39157,MATCH(TRUE,INDEX(Q17433:Q39157="",,),0)-1),"")</f>
        <v>9</v>
      </c>
      <c r="Q17433">
        <f t="shared" si="475"/>
        <v>5</v>
      </c>
      <c r="R17433">
        <f t="shared" si="474"/>
        <v>0</v>
      </c>
    </row>
    <row r="17434" spans="1:18" x14ac:dyDescent="0.3">
      <c r="A17434" t="s">
        <v>1111</v>
      </c>
      <c r="B17434" s="1">
        <v>38365</v>
      </c>
      <c r="C17434" t="s">
        <v>1112</v>
      </c>
      <c r="D17434" t="s">
        <v>1217</v>
      </c>
      <c r="E17434" t="s">
        <v>1218</v>
      </c>
      <c r="G17434" s="6" t="s">
        <v>29</v>
      </c>
      <c r="H17434" t="s">
        <v>107</v>
      </c>
      <c r="I17434" t="s">
        <v>26</v>
      </c>
      <c r="J17434" t="s">
        <v>27</v>
      </c>
      <c r="K17434">
        <v>70</v>
      </c>
      <c r="L17434">
        <v>15.85</v>
      </c>
      <c r="M17434" t="s">
        <v>1115</v>
      </c>
      <c r="N17434">
        <v>15.85</v>
      </c>
      <c r="P17434" cm="1">
        <f t="array" ref="P17434">IF(Q17434&gt;0,INDEX(Q17434:Q39158,MATCH(TRUE,INDEX(Q17434:Q39158="",,),0)-1),"")</f>
        <v>9</v>
      </c>
      <c r="Q17434">
        <f t="shared" si="475"/>
        <v>5</v>
      </c>
      <c r="R17434">
        <f t="shared" si="474"/>
        <v>0</v>
      </c>
    </row>
    <row r="17435" spans="1:18" x14ac:dyDescent="0.3">
      <c r="A17435" t="s">
        <v>1111</v>
      </c>
      <c r="B17435" s="1">
        <v>38365</v>
      </c>
      <c r="C17435" t="s">
        <v>1112</v>
      </c>
      <c r="D17435" t="s">
        <v>1217</v>
      </c>
      <c r="E17435" t="s">
        <v>1218</v>
      </c>
      <c r="G17435" s="6" t="s">
        <v>29</v>
      </c>
      <c r="H17435" t="s">
        <v>64</v>
      </c>
      <c r="I17435" t="s">
        <v>26</v>
      </c>
      <c r="J17435" t="s">
        <v>27</v>
      </c>
      <c r="K17435">
        <v>80</v>
      </c>
      <c r="L17435">
        <v>13.15</v>
      </c>
      <c r="M17435" t="s">
        <v>1115</v>
      </c>
      <c r="N17435">
        <v>13.15</v>
      </c>
      <c r="P17435" cm="1">
        <f t="array" ref="P17435">IF(Q17435&gt;0,INDEX(Q17435:Q39159,MATCH(TRUE,INDEX(Q17435:Q39159="",,),0)-1),"")</f>
        <v>9</v>
      </c>
      <c r="Q17435">
        <f t="shared" si="475"/>
        <v>5</v>
      </c>
      <c r="R17435">
        <f t="shared" si="474"/>
        <v>0</v>
      </c>
    </row>
    <row r="17436" spans="1:18" x14ac:dyDescent="0.3">
      <c r="A17436" t="s">
        <v>1111</v>
      </c>
      <c r="B17436" s="1">
        <v>38365</v>
      </c>
      <c r="C17436" t="s">
        <v>1112</v>
      </c>
      <c r="D17436" t="s">
        <v>1217</v>
      </c>
      <c r="E17436" t="s">
        <v>1218</v>
      </c>
      <c r="G17436" t="s">
        <v>19</v>
      </c>
      <c r="H17436" t="s">
        <v>99</v>
      </c>
      <c r="I17436" t="s">
        <v>26</v>
      </c>
      <c r="J17436" t="s">
        <v>27</v>
      </c>
      <c r="K17436">
        <v>433</v>
      </c>
      <c r="L17436">
        <v>10.1</v>
      </c>
      <c r="M17436" t="s">
        <v>1211</v>
      </c>
      <c r="N17436">
        <v>16</v>
      </c>
      <c r="P17436" cm="1">
        <f t="array" ref="P17436">IF(Q17436&gt;0,INDEX(Q17436:Q39160,MATCH(TRUE,INDEX(Q17436:Q39160="",,),0)-1),"")</f>
        <v>9</v>
      </c>
      <c r="Q17436">
        <f t="shared" si="475"/>
        <v>6</v>
      </c>
      <c r="R17436">
        <f t="shared" si="474"/>
        <v>0</v>
      </c>
    </row>
    <row r="17437" spans="1:18" x14ac:dyDescent="0.3">
      <c r="A17437" t="s">
        <v>1111</v>
      </c>
      <c r="B17437" s="1">
        <v>38365</v>
      </c>
      <c r="C17437" t="s">
        <v>1112</v>
      </c>
      <c r="D17437" t="s">
        <v>1217</v>
      </c>
      <c r="E17437" t="s">
        <v>1218</v>
      </c>
      <c r="G17437" t="s">
        <v>19</v>
      </c>
      <c r="H17437" t="s">
        <v>148</v>
      </c>
      <c r="I17437" t="s">
        <v>26</v>
      </c>
      <c r="J17437" t="s">
        <v>27</v>
      </c>
      <c r="K17437">
        <v>311</v>
      </c>
      <c r="L17437">
        <v>17</v>
      </c>
      <c r="M17437" t="s">
        <v>1211</v>
      </c>
      <c r="N17437">
        <v>30</v>
      </c>
      <c r="P17437" cm="1">
        <f t="array" ref="P17437">IF(Q17437&gt;0,INDEX(Q17437:Q39161,MATCH(TRUE,INDEX(Q17437:Q39161="",,),0)-1),"")</f>
        <v>9</v>
      </c>
      <c r="Q17437">
        <f t="shared" si="475"/>
        <v>6</v>
      </c>
      <c r="R17437">
        <f t="shared" si="474"/>
        <v>0</v>
      </c>
    </row>
    <row r="17438" spans="1:18" x14ac:dyDescent="0.3">
      <c r="A17438" t="s">
        <v>1111</v>
      </c>
      <c r="B17438" s="1">
        <v>38365</v>
      </c>
      <c r="C17438" t="s">
        <v>1112</v>
      </c>
      <c r="D17438" t="s">
        <v>1217</v>
      </c>
      <c r="E17438" t="s">
        <v>1218</v>
      </c>
      <c r="G17438" t="s">
        <v>19</v>
      </c>
      <c r="H17438" t="s">
        <v>197</v>
      </c>
      <c r="I17438" t="s">
        <v>26</v>
      </c>
      <c r="J17438" t="s">
        <v>27</v>
      </c>
      <c r="K17438">
        <v>120</v>
      </c>
      <c r="L17438">
        <v>25.1</v>
      </c>
      <c r="M17438" t="s">
        <v>1211</v>
      </c>
      <c r="N17438">
        <v>35</v>
      </c>
      <c r="P17438" cm="1">
        <f t="array" ref="P17438">IF(Q17438&gt;0,INDEX(Q17438:Q39162,MATCH(TRUE,INDEX(Q17438:Q39162="",,),0)-1),"")</f>
        <v>9</v>
      </c>
      <c r="Q17438">
        <f t="shared" si="475"/>
        <v>6</v>
      </c>
      <c r="R17438">
        <f t="shared" si="474"/>
        <v>0</v>
      </c>
    </row>
    <row r="17439" spans="1:18" x14ac:dyDescent="0.3">
      <c r="A17439" t="s">
        <v>1111</v>
      </c>
      <c r="B17439" s="1">
        <v>38365</v>
      </c>
      <c r="C17439" t="s">
        <v>1112</v>
      </c>
      <c r="D17439" t="s">
        <v>1217</v>
      </c>
      <c r="E17439" t="s">
        <v>1218</v>
      </c>
      <c r="G17439" t="s">
        <v>19</v>
      </c>
      <c r="H17439" t="s">
        <v>63</v>
      </c>
      <c r="I17439" t="s">
        <v>26</v>
      </c>
      <c r="J17439" t="s">
        <v>27</v>
      </c>
      <c r="K17439">
        <v>856</v>
      </c>
      <c r="L17439">
        <v>14.9</v>
      </c>
      <c r="M17439" t="s">
        <v>1211</v>
      </c>
      <c r="N17439">
        <v>21</v>
      </c>
      <c r="P17439" cm="1">
        <f t="array" ref="P17439">IF(Q17439&gt;0,INDEX(Q17439:Q39163,MATCH(TRUE,INDEX(Q17439:Q39163="",,),0)-1),"")</f>
        <v>9</v>
      </c>
      <c r="Q17439">
        <f t="shared" si="475"/>
        <v>6</v>
      </c>
      <c r="R17439">
        <f t="shared" si="474"/>
        <v>0</v>
      </c>
    </row>
    <row r="17440" spans="1:18" x14ac:dyDescent="0.3">
      <c r="A17440" t="s">
        <v>1111</v>
      </c>
      <c r="B17440" s="1">
        <v>38365</v>
      </c>
      <c r="C17440" t="s">
        <v>1112</v>
      </c>
      <c r="D17440" t="s">
        <v>1217</v>
      </c>
      <c r="E17440" t="s">
        <v>1218</v>
      </c>
      <c r="G17440" s="6" t="s">
        <v>29</v>
      </c>
      <c r="H17440" t="s">
        <v>394</v>
      </c>
      <c r="I17440" t="s">
        <v>26</v>
      </c>
      <c r="J17440" t="s">
        <v>27</v>
      </c>
      <c r="K17440">
        <v>92</v>
      </c>
      <c r="L17440">
        <v>5.8</v>
      </c>
      <c r="M17440" t="s">
        <v>1211</v>
      </c>
      <c r="N17440">
        <v>5.8</v>
      </c>
      <c r="P17440" cm="1">
        <f t="array" ref="P17440">IF(Q17440&gt;0,INDEX(Q17440:Q39164,MATCH(TRUE,INDEX(Q17440:Q39164="",,),0)-1),"")</f>
        <v>9</v>
      </c>
      <c r="Q17440">
        <f t="shared" si="475"/>
        <v>6</v>
      </c>
      <c r="R17440">
        <f t="shared" si="474"/>
        <v>0</v>
      </c>
    </row>
    <row r="17441" spans="1:18" x14ac:dyDescent="0.3">
      <c r="A17441" t="s">
        <v>1111</v>
      </c>
      <c r="B17441" s="1">
        <v>38365</v>
      </c>
      <c r="C17441" t="s">
        <v>1112</v>
      </c>
      <c r="D17441" t="s">
        <v>1217</v>
      </c>
      <c r="E17441" t="s">
        <v>1218</v>
      </c>
      <c r="G17441" s="6" t="s">
        <v>29</v>
      </c>
      <c r="H17441" t="s">
        <v>107</v>
      </c>
      <c r="I17441" t="s">
        <v>26</v>
      </c>
      <c r="J17441" t="s">
        <v>27</v>
      </c>
      <c r="K17441">
        <v>70</v>
      </c>
      <c r="L17441">
        <v>15.85</v>
      </c>
      <c r="M17441" t="s">
        <v>1211</v>
      </c>
      <c r="N17441">
        <v>15.85</v>
      </c>
      <c r="P17441" cm="1">
        <f t="array" ref="P17441">IF(Q17441&gt;0,INDEX(Q17441:Q39165,MATCH(TRUE,INDEX(Q17441:Q39165="",,),0)-1),"")</f>
        <v>9</v>
      </c>
      <c r="Q17441">
        <f t="shared" si="475"/>
        <v>6</v>
      </c>
      <c r="R17441">
        <f t="shared" si="474"/>
        <v>0</v>
      </c>
    </row>
    <row r="17442" spans="1:18" x14ac:dyDescent="0.3">
      <c r="A17442" t="s">
        <v>1111</v>
      </c>
      <c r="B17442" s="1">
        <v>38365</v>
      </c>
      <c r="C17442" t="s">
        <v>1112</v>
      </c>
      <c r="D17442" t="s">
        <v>1217</v>
      </c>
      <c r="E17442" t="s">
        <v>1218</v>
      </c>
      <c r="G17442" s="6" t="s">
        <v>29</v>
      </c>
      <c r="H17442" t="s">
        <v>64</v>
      </c>
      <c r="I17442" t="s">
        <v>26</v>
      </c>
      <c r="J17442" t="s">
        <v>27</v>
      </c>
      <c r="K17442">
        <v>80</v>
      </c>
      <c r="L17442">
        <v>13.15</v>
      </c>
      <c r="M17442" t="s">
        <v>1211</v>
      </c>
      <c r="N17442">
        <v>13.15</v>
      </c>
      <c r="P17442" cm="1">
        <f t="array" ref="P17442">IF(Q17442&gt;0,INDEX(Q17442:Q39166,MATCH(TRUE,INDEX(Q17442:Q39166="",,),0)-1),"")</f>
        <v>9</v>
      </c>
      <c r="Q17442">
        <f t="shared" si="475"/>
        <v>6</v>
      </c>
      <c r="R17442">
        <f t="shared" si="474"/>
        <v>0</v>
      </c>
    </row>
    <row r="17443" spans="1:18" x14ac:dyDescent="0.3">
      <c r="A17443" t="s">
        <v>1111</v>
      </c>
      <c r="B17443" s="1">
        <v>38365</v>
      </c>
      <c r="C17443" t="s">
        <v>1112</v>
      </c>
      <c r="D17443" t="s">
        <v>1217</v>
      </c>
      <c r="E17443" t="s">
        <v>1218</v>
      </c>
      <c r="G17443" t="s">
        <v>19</v>
      </c>
      <c r="H17443" t="s">
        <v>99</v>
      </c>
      <c r="I17443" t="s">
        <v>26</v>
      </c>
      <c r="J17443" t="s">
        <v>27</v>
      </c>
      <c r="K17443">
        <v>433</v>
      </c>
      <c r="L17443">
        <v>10.1</v>
      </c>
      <c r="M17443" t="s">
        <v>1192</v>
      </c>
      <c r="N17443">
        <v>15</v>
      </c>
      <c r="P17443" cm="1">
        <f t="array" ref="P17443">IF(Q17443&gt;0,INDEX(Q17443:Q39167,MATCH(TRUE,INDEX(Q17443:Q39167="",,),0)-1),"")</f>
        <v>9</v>
      </c>
      <c r="Q17443">
        <f t="shared" si="475"/>
        <v>7</v>
      </c>
      <c r="R17443">
        <f t="shared" si="474"/>
        <v>0</v>
      </c>
    </row>
    <row r="17444" spans="1:18" x14ac:dyDescent="0.3">
      <c r="A17444" t="s">
        <v>1111</v>
      </c>
      <c r="B17444" s="1">
        <v>38365</v>
      </c>
      <c r="C17444" t="s">
        <v>1112</v>
      </c>
      <c r="D17444" t="s">
        <v>1217</v>
      </c>
      <c r="E17444" t="s">
        <v>1218</v>
      </c>
      <c r="G17444" t="s">
        <v>19</v>
      </c>
      <c r="H17444" t="s">
        <v>148</v>
      </c>
      <c r="I17444" t="s">
        <v>26</v>
      </c>
      <c r="J17444" t="s">
        <v>27</v>
      </c>
      <c r="K17444">
        <v>311</v>
      </c>
      <c r="L17444">
        <v>17</v>
      </c>
      <c r="M17444" t="s">
        <v>1192</v>
      </c>
      <c r="N17444">
        <v>25</v>
      </c>
      <c r="P17444" cm="1">
        <f t="array" ref="P17444">IF(Q17444&gt;0,INDEX(Q17444:Q39168,MATCH(TRUE,INDEX(Q17444:Q39168="",,),0)-1),"")</f>
        <v>9</v>
      </c>
      <c r="Q17444">
        <f t="shared" si="475"/>
        <v>7</v>
      </c>
      <c r="R17444">
        <f t="shared" si="474"/>
        <v>0</v>
      </c>
    </row>
    <row r="17445" spans="1:18" x14ac:dyDescent="0.3">
      <c r="A17445" t="s">
        <v>1111</v>
      </c>
      <c r="B17445" s="1">
        <v>38365</v>
      </c>
      <c r="C17445" t="s">
        <v>1112</v>
      </c>
      <c r="D17445" t="s">
        <v>1217</v>
      </c>
      <c r="E17445" t="s">
        <v>1218</v>
      </c>
      <c r="G17445" t="s">
        <v>19</v>
      </c>
      <c r="H17445" t="s">
        <v>197</v>
      </c>
      <c r="I17445" t="s">
        <v>26</v>
      </c>
      <c r="J17445" t="s">
        <v>27</v>
      </c>
      <c r="K17445">
        <v>120</v>
      </c>
      <c r="L17445">
        <v>25.1</v>
      </c>
      <c r="M17445" t="s">
        <v>1192</v>
      </c>
      <c r="N17445">
        <v>40</v>
      </c>
      <c r="P17445" cm="1">
        <f t="array" ref="P17445">IF(Q17445&gt;0,INDEX(Q17445:Q39169,MATCH(TRUE,INDEX(Q17445:Q39169="",,),0)-1),"")</f>
        <v>9</v>
      </c>
      <c r="Q17445">
        <f t="shared" si="475"/>
        <v>7</v>
      </c>
      <c r="R17445">
        <f t="shared" si="474"/>
        <v>0</v>
      </c>
    </row>
    <row r="17446" spans="1:18" x14ac:dyDescent="0.3">
      <c r="A17446" t="s">
        <v>1111</v>
      </c>
      <c r="B17446" s="1">
        <v>38365</v>
      </c>
      <c r="C17446" t="s">
        <v>1112</v>
      </c>
      <c r="D17446" t="s">
        <v>1217</v>
      </c>
      <c r="E17446" t="s">
        <v>1218</v>
      </c>
      <c r="G17446" t="s">
        <v>19</v>
      </c>
      <c r="H17446" t="s">
        <v>63</v>
      </c>
      <c r="I17446" t="s">
        <v>26</v>
      </c>
      <c r="J17446" t="s">
        <v>27</v>
      </c>
      <c r="K17446">
        <v>856</v>
      </c>
      <c r="L17446">
        <v>14.9</v>
      </c>
      <c r="M17446" t="s">
        <v>1192</v>
      </c>
      <c r="N17446">
        <v>20</v>
      </c>
      <c r="P17446" cm="1">
        <f t="array" ref="P17446">IF(Q17446&gt;0,INDEX(Q17446:Q39170,MATCH(TRUE,INDEX(Q17446:Q39170="",,),0)-1),"")</f>
        <v>9</v>
      </c>
      <c r="Q17446">
        <f t="shared" si="475"/>
        <v>7</v>
      </c>
      <c r="R17446">
        <f t="shared" si="474"/>
        <v>0</v>
      </c>
    </row>
    <row r="17447" spans="1:18" x14ac:dyDescent="0.3">
      <c r="A17447" t="s">
        <v>1111</v>
      </c>
      <c r="B17447" s="1">
        <v>38365</v>
      </c>
      <c r="C17447" t="s">
        <v>1112</v>
      </c>
      <c r="D17447" t="s">
        <v>1217</v>
      </c>
      <c r="E17447" t="s">
        <v>1218</v>
      </c>
      <c r="G17447" s="6" t="s">
        <v>29</v>
      </c>
      <c r="H17447" t="s">
        <v>394</v>
      </c>
      <c r="I17447" t="s">
        <v>26</v>
      </c>
      <c r="J17447" t="s">
        <v>27</v>
      </c>
      <c r="K17447">
        <v>92</v>
      </c>
      <c r="L17447">
        <v>5.8</v>
      </c>
      <c r="M17447" t="s">
        <v>1192</v>
      </c>
      <c r="N17447">
        <v>5.8</v>
      </c>
      <c r="P17447" cm="1">
        <f t="array" ref="P17447">IF(Q17447&gt;0,INDEX(Q17447:Q39171,MATCH(TRUE,INDEX(Q17447:Q39171="",,),0)-1),"")</f>
        <v>9</v>
      </c>
      <c r="Q17447">
        <f t="shared" si="475"/>
        <v>7</v>
      </c>
      <c r="R17447">
        <f t="shared" si="474"/>
        <v>0</v>
      </c>
    </row>
    <row r="17448" spans="1:18" x14ac:dyDescent="0.3">
      <c r="A17448" t="s">
        <v>1111</v>
      </c>
      <c r="B17448" s="1">
        <v>38365</v>
      </c>
      <c r="C17448" t="s">
        <v>1112</v>
      </c>
      <c r="D17448" t="s">
        <v>1217</v>
      </c>
      <c r="E17448" t="s">
        <v>1218</v>
      </c>
      <c r="G17448" s="6" t="s">
        <v>29</v>
      </c>
      <c r="H17448" t="s">
        <v>107</v>
      </c>
      <c r="I17448" t="s">
        <v>26</v>
      </c>
      <c r="J17448" t="s">
        <v>27</v>
      </c>
      <c r="K17448">
        <v>70</v>
      </c>
      <c r="L17448">
        <v>15.85</v>
      </c>
      <c r="M17448" t="s">
        <v>1192</v>
      </c>
      <c r="N17448">
        <v>15.85</v>
      </c>
      <c r="P17448" cm="1">
        <f t="array" ref="P17448">IF(Q17448&gt;0,INDEX(Q17448:Q39172,MATCH(TRUE,INDEX(Q17448:Q39172="",,),0)-1),"")</f>
        <v>9</v>
      </c>
      <c r="Q17448">
        <f t="shared" si="475"/>
        <v>7</v>
      </c>
      <c r="R17448">
        <f t="shared" si="474"/>
        <v>0</v>
      </c>
    </row>
    <row r="17449" spans="1:18" x14ac:dyDescent="0.3">
      <c r="A17449" t="s">
        <v>1111</v>
      </c>
      <c r="B17449" s="1">
        <v>38365</v>
      </c>
      <c r="C17449" t="s">
        <v>1112</v>
      </c>
      <c r="D17449" t="s">
        <v>1217</v>
      </c>
      <c r="E17449" t="s">
        <v>1218</v>
      </c>
      <c r="G17449" s="6" t="s">
        <v>29</v>
      </c>
      <c r="H17449" t="s">
        <v>64</v>
      </c>
      <c r="I17449" t="s">
        <v>26</v>
      </c>
      <c r="J17449" t="s">
        <v>27</v>
      </c>
      <c r="K17449">
        <v>80</v>
      </c>
      <c r="L17449">
        <v>13.15</v>
      </c>
      <c r="M17449" t="s">
        <v>1192</v>
      </c>
      <c r="N17449">
        <v>13.15</v>
      </c>
      <c r="P17449" cm="1">
        <f t="array" ref="P17449">IF(Q17449&gt;0,INDEX(Q17449:Q39173,MATCH(TRUE,INDEX(Q17449:Q39173="",,),0)-1),"")</f>
        <v>9</v>
      </c>
      <c r="Q17449">
        <f t="shared" si="475"/>
        <v>7</v>
      </c>
      <c r="R17449">
        <f t="shared" si="474"/>
        <v>0</v>
      </c>
    </row>
    <row r="17450" spans="1:18" x14ac:dyDescent="0.3">
      <c r="A17450" t="s">
        <v>1111</v>
      </c>
      <c r="B17450" s="1">
        <v>38365</v>
      </c>
      <c r="C17450" t="s">
        <v>1112</v>
      </c>
      <c r="D17450" t="s">
        <v>1217</v>
      </c>
      <c r="E17450" t="s">
        <v>1218</v>
      </c>
      <c r="G17450" t="s">
        <v>19</v>
      </c>
      <c r="H17450" t="s">
        <v>99</v>
      </c>
      <c r="I17450" t="s">
        <v>26</v>
      </c>
      <c r="J17450" t="s">
        <v>27</v>
      </c>
      <c r="K17450">
        <v>433</v>
      </c>
      <c r="L17450">
        <v>10.1</v>
      </c>
      <c r="M17450" t="s">
        <v>1220</v>
      </c>
      <c r="N17450">
        <v>10.1</v>
      </c>
      <c r="P17450" cm="1">
        <f t="array" ref="P17450">IF(Q17450&gt;0,INDEX(Q17450:Q39174,MATCH(TRUE,INDEX(Q17450:Q39174="",,),0)-1),"")</f>
        <v>9</v>
      </c>
      <c r="Q17450">
        <f t="shared" si="475"/>
        <v>8</v>
      </c>
      <c r="R17450">
        <f t="shared" si="474"/>
        <v>0</v>
      </c>
    </row>
    <row r="17451" spans="1:18" x14ac:dyDescent="0.3">
      <c r="A17451" t="s">
        <v>1111</v>
      </c>
      <c r="B17451" s="1">
        <v>38365</v>
      </c>
      <c r="C17451" t="s">
        <v>1112</v>
      </c>
      <c r="D17451" t="s">
        <v>1217</v>
      </c>
      <c r="E17451" t="s">
        <v>1218</v>
      </c>
      <c r="G17451" t="s">
        <v>19</v>
      </c>
      <c r="H17451" t="s">
        <v>148</v>
      </c>
      <c r="I17451" t="s">
        <v>26</v>
      </c>
      <c r="J17451" t="s">
        <v>27</v>
      </c>
      <c r="K17451">
        <v>311</v>
      </c>
      <c r="L17451">
        <v>17</v>
      </c>
      <c r="M17451" t="s">
        <v>1220</v>
      </c>
      <c r="N17451">
        <v>17</v>
      </c>
      <c r="P17451" cm="1">
        <f t="array" ref="P17451">IF(Q17451&gt;0,INDEX(Q17451:Q39175,MATCH(TRUE,INDEX(Q17451:Q39175="",,),0)-1),"")</f>
        <v>9</v>
      </c>
      <c r="Q17451">
        <f t="shared" si="475"/>
        <v>8</v>
      </c>
      <c r="R17451">
        <f t="shared" si="474"/>
        <v>0</v>
      </c>
    </row>
    <row r="17452" spans="1:18" x14ac:dyDescent="0.3">
      <c r="A17452" t="s">
        <v>1111</v>
      </c>
      <c r="B17452" s="1">
        <v>38365</v>
      </c>
      <c r="C17452" t="s">
        <v>1112</v>
      </c>
      <c r="D17452" t="s">
        <v>1217</v>
      </c>
      <c r="E17452" t="s">
        <v>1218</v>
      </c>
      <c r="G17452" t="s">
        <v>19</v>
      </c>
      <c r="H17452" t="s">
        <v>197</v>
      </c>
      <c r="I17452" t="s">
        <v>26</v>
      </c>
      <c r="J17452" t="s">
        <v>27</v>
      </c>
      <c r="K17452">
        <v>120</v>
      </c>
      <c r="L17452">
        <v>25.1</v>
      </c>
      <c r="M17452" t="s">
        <v>1220</v>
      </c>
      <c r="N17452">
        <v>109.48</v>
      </c>
      <c r="P17452" cm="1">
        <f t="array" ref="P17452">IF(Q17452&gt;0,INDEX(Q17452:Q39176,MATCH(TRUE,INDEX(Q17452:Q39176="",,),0)-1),"")</f>
        <v>9</v>
      </c>
      <c r="Q17452">
        <f t="shared" si="475"/>
        <v>8</v>
      </c>
      <c r="R17452">
        <f t="shared" si="474"/>
        <v>0</v>
      </c>
    </row>
    <row r="17453" spans="1:18" x14ac:dyDescent="0.3">
      <c r="A17453" t="s">
        <v>1111</v>
      </c>
      <c r="B17453" s="1">
        <v>38365</v>
      </c>
      <c r="C17453" t="s">
        <v>1112</v>
      </c>
      <c r="D17453" t="s">
        <v>1217</v>
      </c>
      <c r="E17453" t="s">
        <v>1218</v>
      </c>
      <c r="G17453" t="s">
        <v>19</v>
      </c>
      <c r="H17453" t="s">
        <v>63</v>
      </c>
      <c r="I17453" t="s">
        <v>26</v>
      </c>
      <c r="J17453" t="s">
        <v>27</v>
      </c>
      <c r="K17453">
        <v>856</v>
      </c>
      <c r="L17453">
        <v>14.9</v>
      </c>
      <c r="M17453" t="s">
        <v>1220</v>
      </c>
      <c r="N17453">
        <v>14.9</v>
      </c>
      <c r="P17453" cm="1">
        <f t="array" ref="P17453">IF(Q17453&gt;0,INDEX(Q17453:Q39177,MATCH(TRUE,INDEX(Q17453:Q39177="",,),0)-1),"")</f>
        <v>9</v>
      </c>
      <c r="Q17453">
        <f t="shared" si="475"/>
        <v>8</v>
      </c>
      <c r="R17453">
        <f t="shared" si="474"/>
        <v>0</v>
      </c>
    </row>
    <row r="17454" spans="1:18" x14ac:dyDescent="0.3">
      <c r="A17454" t="s">
        <v>1111</v>
      </c>
      <c r="B17454" s="1">
        <v>38365</v>
      </c>
      <c r="C17454" t="s">
        <v>1112</v>
      </c>
      <c r="D17454" t="s">
        <v>1217</v>
      </c>
      <c r="E17454" t="s">
        <v>1218</v>
      </c>
      <c r="G17454" s="6" t="s">
        <v>29</v>
      </c>
      <c r="H17454" t="s">
        <v>394</v>
      </c>
      <c r="I17454" t="s">
        <v>26</v>
      </c>
      <c r="J17454" t="s">
        <v>27</v>
      </c>
      <c r="K17454">
        <v>92</v>
      </c>
      <c r="L17454">
        <v>5.8</v>
      </c>
      <c r="M17454" t="s">
        <v>1220</v>
      </c>
      <c r="N17454">
        <v>5.8</v>
      </c>
      <c r="P17454" cm="1">
        <f t="array" ref="P17454">IF(Q17454&gt;0,INDEX(Q17454:Q39178,MATCH(TRUE,INDEX(Q17454:Q39178="",,),0)-1),"")</f>
        <v>9</v>
      </c>
      <c r="Q17454">
        <f t="shared" si="475"/>
        <v>8</v>
      </c>
      <c r="R17454">
        <f t="shared" si="474"/>
        <v>0</v>
      </c>
    </row>
    <row r="17455" spans="1:18" x14ac:dyDescent="0.3">
      <c r="A17455" t="s">
        <v>1111</v>
      </c>
      <c r="B17455" s="1">
        <v>38365</v>
      </c>
      <c r="C17455" t="s">
        <v>1112</v>
      </c>
      <c r="D17455" t="s">
        <v>1217</v>
      </c>
      <c r="E17455" t="s">
        <v>1218</v>
      </c>
      <c r="G17455" s="6" t="s">
        <v>29</v>
      </c>
      <c r="H17455" t="s">
        <v>107</v>
      </c>
      <c r="I17455" t="s">
        <v>26</v>
      </c>
      <c r="J17455" t="s">
        <v>27</v>
      </c>
      <c r="K17455">
        <v>70</v>
      </c>
      <c r="L17455">
        <v>15.85</v>
      </c>
      <c r="M17455" t="s">
        <v>1220</v>
      </c>
      <c r="N17455">
        <v>15.85</v>
      </c>
      <c r="P17455" cm="1">
        <f t="array" ref="P17455">IF(Q17455&gt;0,INDEX(Q17455:Q39179,MATCH(TRUE,INDEX(Q17455:Q39179="",,),0)-1),"")</f>
        <v>9</v>
      </c>
      <c r="Q17455">
        <f t="shared" si="475"/>
        <v>8</v>
      </c>
      <c r="R17455">
        <f t="shared" si="474"/>
        <v>0</v>
      </c>
    </row>
    <row r="17456" spans="1:18" x14ac:dyDescent="0.3">
      <c r="A17456" t="s">
        <v>1111</v>
      </c>
      <c r="B17456" s="1">
        <v>38365</v>
      </c>
      <c r="C17456" t="s">
        <v>1112</v>
      </c>
      <c r="D17456" t="s">
        <v>1217</v>
      </c>
      <c r="E17456" t="s">
        <v>1218</v>
      </c>
      <c r="G17456" s="6" t="s">
        <v>29</v>
      </c>
      <c r="H17456" t="s">
        <v>64</v>
      </c>
      <c r="I17456" t="s">
        <v>26</v>
      </c>
      <c r="J17456" t="s">
        <v>27</v>
      </c>
      <c r="K17456">
        <v>80</v>
      </c>
      <c r="L17456">
        <v>13.15</v>
      </c>
      <c r="M17456" t="s">
        <v>1220</v>
      </c>
      <c r="N17456">
        <v>13.15</v>
      </c>
      <c r="P17456" cm="1">
        <f t="array" ref="P17456">IF(Q17456&gt;0,INDEX(Q17456:Q39180,MATCH(TRUE,INDEX(Q17456:Q39180="",,),0)-1),"")</f>
        <v>9</v>
      </c>
      <c r="Q17456">
        <f t="shared" si="475"/>
        <v>8</v>
      </c>
      <c r="R17456">
        <f t="shared" ref="R17456:R17519" si="476">IF(P17456="","",0)</f>
        <v>0</v>
      </c>
    </row>
    <row r="17457" spans="1:18" x14ac:dyDescent="0.3">
      <c r="A17457" t="s">
        <v>1111</v>
      </c>
      <c r="B17457" s="1">
        <v>38365</v>
      </c>
      <c r="C17457" t="s">
        <v>1112</v>
      </c>
      <c r="D17457" t="s">
        <v>1217</v>
      </c>
      <c r="E17457" t="s">
        <v>1218</v>
      </c>
      <c r="G17457" t="s">
        <v>19</v>
      </c>
      <c r="H17457" t="s">
        <v>99</v>
      </c>
      <c r="I17457" t="s">
        <v>26</v>
      </c>
      <c r="J17457" t="s">
        <v>27</v>
      </c>
      <c r="K17457">
        <v>433</v>
      </c>
      <c r="L17457">
        <v>10.1</v>
      </c>
      <c r="M17457" t="s">
        <v>1221</v>
      </c>
      <c r="N17457">
        <v>15</v>
      </c>
      <c r="P17457" cm="1">
        <f t="array" ref="P17457">IF(Q17457&gt;0,INDEX(Q17457:Q39181,MATCH(TRUE,INDEX(Q17457:Q39181="",,),0)-1),"")</f>
        <v>9</v>
      </c>
      <c r="Q17457">
        <f t="shared" si="475"/>
        <v>9</v>
      </c>
      <c r="R17457">
        <f t="shared" si="476"/>
        <v>0</v>
      </c>
    </row>
    <row r="17458" spans="1:18" x14ac:dyDescent="0.3">
      <c r="A17458" t="s">
        <v>1111</v>
      </c>
      <c r="B17458" s="1">
        <v>38365</v>
      </c>
      <c r="C17458" t="s">
        <v>1112</v>
      </c>
      <c r="D17458" t="s">
        <v>1217</v>
      </c>
      <c r="E17458" t="s">
        <v>1218</v>
      </c>
      <c r="G17458" t="s">
        <v>19</v>
      </c>
      <c r="H17458" t="s">
        <v>148</v>
      </c>
      <c r="I17458" t="s">
        <v>26</v>
      </c>
      <c r="J17458" t="s">
        <v>27</v>
      </c>
      <c r="K17458">
        <v>311</v>
      </c>
      <c r="L17458">
        <v>17</v>
      </c>
      <c r="M17458" t="s">
        <v>1221</v>
      </c>
      <c r="N17458">
        <v>25</v>
      </c>
      <c r="P17458" cm="1">
        <f t="array" ref="P17458">IF(Q17458&gt;0,INDEX(Q17458:Q39182,MATCH(TRUE,INDEX(Q17458:Q39182="",,),0)-1),"")</f>
        <v>9</v>
      </c>
      <c r="Q17458">
        <f t="shared" si="475"/>
        <v>9</v>
      </c>
      <c r="R17458">
        <f t="shared" si="476"/>
        <v>0</v>
      </c>
    </row>
    <row r="17459" spans="1:18" x14ac:dyDescent="0.3">
      <c r="A17459" t="s">
        <v>1111</v>
      </c>
      <c r="B17459" s="1">
        <v>38365</v>
      </c>
      <c r="C17459" t="s">
        <v>1112</v>
      </c>
      <c r="D17459" t="s">
        <v>1217</v>
      </c>
      <c r="E17459" t="s">
        <v>1218</v>
      </c>
      <c r="G17459" t="s">
        <v>19</v>
      </c>
      <c r="H17459" t="s">
        <v>197</v>
      </c>
      <c r="I17459" t="s">
        <v>26</v>
      </c>
      <c r="J17459" t="s">
        <v>27</v>
      </c>
      <c r="K17459">
        <v>120</v>
      </c>
      <c r="L17459">
        <v>25.1</v>
      </c>
      <c r="M17459" t="s">
        <v>1221</v>
      </c>
      <c r="N17459">
        <v>30</v>
      </c>
      <c r="P17459" cm="1">
        <f t="array" ref="P17459">IF(Q17459&gt;0,INDEX(Q17459:Q39183,MATCH(TRUE,INDEX(Q17459:Q39183="",,),0)-1),"")</f>
        <v>9</v>
      </c>
      <c r="Q17459">
        <f t="shared" si="475"/>
        <v>9</v>
      </c>
      <c r="R17459">
        <f t="shared" si="476"/>
        <v>0</v>
      </c>
    </row>
    <row r="17460" spans="1:18" x14ac:dyDescent="0.3">
      <c r="A17460" t="s">
        <v>1111</v>
      </c>
      <c r="B17460" s="1">
        <v>38365</v>
      </c>
      <c r="C17460" t="s">
        <v>1112</v>
      </c>
      <c r="D17460" t="s">
        <v>1217</v>
      </c>
      <c r="E17460" t="s">
        <v>1218</v>
      </c>
      <c r="G17460" t="s">
        <v>19</v>
      </c>
      <c r="H17460" t="s">
        <v>63</v>
      </c>
      <c r="I17460" t="s">
        <v>26</v>
      </c>
      <c r="J17460" t="s">
        <v>27</v>
      </c>
      <c r="K17460">
        <v>856</v>
      </c>
      <c r="L17460">
        <v>14.9</v>
      </c>
      <c r="M17460" t="s">
        <v>1221</v>
      </c>
      <c r="N17460">
        <v>20</v>
      </c>
      <c r="P17460" cm="1">
        <f t="array" ref="P17460">IF(Q17460&gt;0,INDEX(Q17460:Q39184,MATCH(TRUE,INDEX(Q17460:Q39184="",,),0)-1),"")</f>
        <v>9</v>
      </c>
      <c r="Q17460">
        <f t="shared" si="475"/>
        <v>9</v>
      </c>
      <c r="R17460">
        <f t="shared" si="476"/>
        <v>0</v>
      </c>
    </row>
    <row r="17461" spans="1:18" x14ac:dyDescent="0.3">
      <c r="A17461" t="s">
        <v>1111</v>
      </c>
      <c r="B17461" s="1">
        <v>38365</v>
      </c>
      <c r="C17461" t="s">
        <v>1112</v>
      </c>
      <c r="D17461" t="s">
        <v>1217</v>
      </c>
      <c r="E17461" t="s">
        <v>1218</v>
      </c>
      <c r="G17461" s="6" t="s">
        <v>29</v>
      </c>
      <c r="H17461" t="s">
        <v>394</v>
      </c>
      <c r="I17461" t="s">
        <v>26</v>
      </c>
      <c r="J17461" t="s">
        <v>27</v>
      </c>
      <c r="K17461">
        <v>92</v>
      </c>
      <c r="L17461">
        <v>5.8</v>
      </c>
      <c r="M17461" t="s">
        <v>1221</v>
      </c>
      <c r="N17461">
        <v>5.8</v>
      </c>
      <c r="P17461" cm="1">
        <f t="array" ref="P17461">IF(Q17461&gt;0,INDEX(Q17461:Q39185,MATCH(TRUE,INDEX(Q17461:Q39185="",,),0)-1),"")</f>
        <v>9</v>
      </c>
      <c r="Q17461">
        <f t="shared" si="475"/>
        <v>9</v>
      </c>
      <c r="R17461">
        <f t="shared" si="476"/>
        <v>0</v>
      </c>
    </row>
    <row r="17462" spans="1:18" x14ac:dyDescent="0.3">
      <c r="A17462" t="s">
        <v>1111</v>
      </c>
      <c r="B17462" s="1">
        <v>38365</v>
      </c>
      <c r="C17462" t="s">
        <v>1112</v>
      </c>
      <c r="D17462" t="s">
        <v>1217</v>
      </c>
      <c r="E17462" t="s">
        <v>1218</v>
      </c>
      <c r="G17462" s="6" t="s">
        <v>29</v>
      </c>
      <c r="H17462" t="s">
        <v>107</v>
      </c>
      <c r="I17462" t="s">
        <v>26</v>
      </c>
      <c r="J17462" t="s">
        <v>27</v>
      </c>
      <c r="K17462">
        <v>70</v>
      </c>
      <c r="L17462">
        <v>15.85</v>
      </c>
      <c r="M17462" t="s">
        <v>1221</v>
      </c>
      <c r="N17462">
        <v>15.85</v>
      </c>
      <c r="P17462" cm="1">
        <f t="array" ref="P17462">IF(Q17462&gt;0,INDEX(Q17462:Q39186,MATCH(TRUE,INDEX(Q17462:Q39186="",,),0)-1),"")</f>
        <v>9</v>
      </c>
      <c r="Q17462">
        <f t="shared" si="475"/>
        <v>9</v>
      </c>
      <c r="R17462">
        <f t="shared" si="476"/>
        <v>0</v>
      </c>
    </row>
    <row r="17463" spans="1:18" x14ac:dyDescent="0.3">
      <c r="A17463" t="s">
        <v>1111</v>
      </c>
      <c r="B17463" s="1">
        <v>38365</v>
      </c>
      <c r="C17463" t="s">
        <v>1112</v>
      </c>
      <c r="D17463" t="s">
        <v>1217</v>
      </c>
      <c r="E17463" t="s">
        <v>1218</v>
      </c>
      <c r="G17463" s="6" t="s">
        <v>29</v>
      </c>
      <c r="H17463" t="s">
        <v>64</v>
      </c>
      <c r="I17463" t="s">
        <v>26</v>
      </c>
      <c r="J17463" t="s">
        <v>27</v>
      </c>
      <c r="K17463">
        <v>80</v>
      </c>
      <c r="L17463">
        <v>13.15</v>
      </c>
      <c r="M17463" t="s">
        <v>1221</v>
      </c>
      <c r="N17463">
        <v>13.15</v>
      </c>
      <c r="P17463" cm="1">
        <f t="array" ref="P17463">IF(Q17463&gt;0,INDEX(Q17463:Q39187,MATCH(TRUE,INDEX(Q17463:Q39187="",,),0)-1),"")</f>
        <v>9</v>
      </c>
      <c r="Q17463">
        <f t="shared" si="475"/>
        <v>9</v>
      </c>
      <c r="R17463">
        <f t="shared" si="476"/>
        <v>0</v>
      </c>
    </row>
    <row r="17464" spans="1:18" x14ac:dyDescent="0.3">
      <c r="P17464" t="str" cm="1">
        <f t="array" ref="P17464">IF(Q17464&gt;0,INDEX(Q17464:Q39188,MATCH(TRUE,INDEX(Q17464:Q39188="",,),0)-1),"")</f>
        <v/>
      </c>
      <c r="R17464" t="str">
        <f t="shared" si="476"/>
        <v/>
      </c>
    </row>
    <row r="17465" spans="1:18" x14ac:dyDescent="0.3">
      <c r="A17465" t="s">
        <v>1111</v>
      </c>
      <c r="B17465" s="1">
        <v>38365</v>
      </c>
      <c r="C17465" t="s">
        <v>1112</v>
      </c>
      <c r="D17465" t="s">
        <v>1222</v>
      </c>
      <c r="E17465" t="s">
        <v>1223</v>
      </c>
      <c r="G17465" t="s">
        <v>19</v>
      </c>
      <c r="H17465" t="s">
        <v>69</v>
      </c>
      <c r="I17465" t="s">
        <v>21</v>
      </c>
      <c r="J17465" t="s">
        <v>22</v>
      </c>
      <c r="K17465">
        <v>18.399999999999999</v>
      </c>
      <c r="L17465">
        <v>102</v>
      </c>
      <c r="M17465" t="s">
        <v>1211</v>
      </c>
      <c r="N17465">
        <v>250</v>
      </c>
      <c r="O17465" t="s">
        <v>24</v>
      </c>
      <c r="P17465" cm="1">
        <f t="array" ref="P17465">IF(Q17465&gt;0,INDEX(Q17465:Q39189,MATCH(TRUE,INDEX(Q17465:Q39189="",,),0)-1),"")</f>
        <v>5</v>
      </c>
      <c r="Q17465">
        <f>INT((ROW()-17465)/4)+1</f>
        <v>1</v>
      </c>
      <c r="R17465">
        <f t="shared" si="476"/>
        <v>0</v>
      </c>
    </row>
    <row r="17466" spans="1:18" x14ac:dyDescent="0.3">
      <c r="A17466" t="s">
        <v>1111</v>
      </c>
      <c r="B17466" s="1">
        <v>38365</v>
      </c>
      <c r="C17466" t="s">
        <v>1112</v>
      </c>
      <c r="D17466" t="s">
        <v>1222</v>
      </c>
      <c r="E17466" t="s">
        <v>1223</v>
      </c>
      <c r="G17466" t="s">
        <v>19</v>
      </c>
      <c r="H17466" t="s">
        <v>215</v>
      </c>
      <c r="I17466" t="s">
        <v>26</v>
      </c>
      <c r="J17466" t="s">
        <v>27</v>
      </c>
      <c r="K17466">
        <v>243</v>
      </c>
      <c r="L17466">
        <v>4.5999999999999996</v>
      </c>
      <c r="M17466" t="s">
        <v>1211</v>
      </c>
      <c r="N17466">
        <v>20</v>
      </c>
      <c r="O17466" t="s">
        <v>24</v>
      </c>
      <c r="P17466" cm="1">
        <f t="array" ref="P17466">IF(Q17466&gt;0,INDEX(Q17466:Q39190,MATCH(TRUE,INDEX(Q17466:Q39190="",,),0)-1),"")</f>
        <v>5</v>
      </c>
      <c r="Q17466">
        <f t="shared" ref="Q17466:Q17484" si="477">INT((ROW()-17465)/4)+1</f>
        <v>1</v>
      </c>
      <c r="R17466">
        <f t="shared" si="476"/>
        <v>0</v>
      </c>
    </row>
    <row r="17467" spans="1:18" x14ac:dyDescent="0.3">
      <c r="A17467" t="s">
        <v>1111</v>
      </c>
      <c r="B17467" s="1">
        <v>38365</v>
      </c>
      <c r="C17467" t="s">
        <v>1112</v>
      </c>
      <c r="D17467" t="s">
        <v>1222</v>
      </c>
      <c r="E17467" t="s">
        <v>1223</v>
      </c>
      <c r="G17467" t="s">
        <v>19</v>
      </c>
      <c r="H17467" t="s">
        <v>70</v>
      </c>
      <c r="I17467" t="s">
        <v>26</v>
      </c>
      <c r="J17467" t="s">
        <v>27</v>
      </c>
      <c r="K17467">
        <v>195</v>
      </c>
      <c r="L17467">
        <v>11.75</v>
      </c>
      <c r="M17467" t="s">
        <v>1211</v>
      </c>
      <c r="N17467">
        <v>30</v>
      </c>
      <c r="O17467" t="s">
        <v>24</v>
      </c>
      <c r="P17467" cm="1">
        <f t="array" ref="P17467">IF(Q17467&gt;0,INDEX(Q17467:Q39191,MATCH(TRUE,INDEX(Q17467:Q39191="",,),0)-1),"")</f>
        <v>5</v>
      </c>
      <c r="Q17467">
        <f t="shared" si="477"/>
        <v>1</v>
      </c>
      <c r="R17467">
        <f t="shared" si="476"/>
        <v>0</v>
      </c>
    </row>
    <row r="17468" spans="1:18" x14ac:dyDescent="0.3">
      <c r="A17468" t="s">
        <v>1111</v>
      </c>
      <c r="B17468" s="1">
        <v>38365</v>
      </c>
      <c r="C17468" t="s">
        <v>1112</v>
      </c>
      <c r="D17468" t="s">
        <v>1222</v>
      </c>
      <c r="E17468" t="s">
        <v>1223</v>
      </c>
      <c r="G17468" t="s">
        <v>19</v>
      </c>
      <c r="H17468" t="s">
        <v>64</v>
      </c>
      <c r="I17468" t="s">
        <v>26</v>
      </c>
      <c r="J17468" t="s">
        <v>27</v>
      </c>
      <c r="K17468">
        <v>310</v>
      </c>
      <c r="L17468">
        <v>10.5</v>
      </c>
      <c r="M17468" t="s">
        <v>1211</v>
      </c>
      <c r="N17468">
        <v>20</v>
      </c>
      <c r="O17468" t="s">
        <v>24</v>
      </c>
      <c r="P17468" cm="1">
        <f t="array" ref="P17468">IF(Q17468&gt;0,INDEX(Q17468:Q39192,MATCH(TRUE,INDEX(Q17468:Q39192="",,),0)-1),"")</f>
        <v>5</v>
      </c>
      <c r="Q17468">
        <f t="shared" si="477"/>
        <v>1</v>
      </c>
      <c r="R17468">
        <f t="shared" si="476"/>
        <v>0</v>
      </c>
    </row>
    <row r="17469" spans="1:18" x14ac:dyDescent="0.3">
      <c r="A17469" t="s">
        <v>1111</v>
      </c>
      <c r="B17469" s="1">
        <v>38365</v>
      </c>
      <c r="C17469" t="s">
        <v>1112</v>
      </c>
      <c r="D17469" t="s">
        <v>1222</v>
      </c>
      <c r="E17469" t="s">
        <v>1223</v>
      </c>
      <c r="G17469" t="s">
        <v>19</v>
      </c>
      <c r="H17469" t="s">
        <v>69</v>
      </c>
      <c r="I17469" t="s">
        <v>21</v>
      </c>
      <c r="J17469" t="s">
        <v>22</v>
      </c>
      <c r="K17469">
        <v>18.399999999999999</v>
      </c>
      <c r="L17469">
        <v>102</v>
      </c>
      <c r="M17469" t="s">
        <v>1221</v>
      </c>
      <c r="N17469">
        <v>200</v>
      </c>
      <c r="P17469" cm="1">
        <f t="array" ref="P17469">IF(Q17469&gt;0,INDEX(Q17469:Q39193,MATCH(TRUE,INDEX(Q17469:Q39193="",,),0)-1),"")</f>
        <v>5</v>
      </c>
      <c r="Q17469">
        <f t="shared" si="477"/>
        <v>2</v>
      </c>
      <c r="R17469">
        <f t="shared" si="476"/>
        <v>0</v>
      </c>
    </row>
    <row r="17470" spans="1:18" x14ac:dyDescent="0.3">
      <c r="A17470" t="s">
        <v>1111</v>
      </c>
      <c r="B17470" s="1">
        <v>38365</v>
      </c>
      <c r="C17470" t="s">
        <v>1112</v>
      </c>
      <c r="D17470" t="s">
        <v>1222</v>
      </c>
      <c r="E17470" t="s">
        <v>1223</v>
      </c>
      <c r="G17470" t="s">
        <v>19</v>
      </c>
      <c r="H17470" t="s">
        <v>215</v>
      </c>
      <c r="I17470" t="s">
        <v>26</v>
      </c>
      <c r="J17470" t="s">
        <v>27</v>
      </c>
      <c r="K17470">
        <v>243</v>
      </c>
      <c r="L17470">
        <v>4.5999999999999996</v>
      </c>
      <c r="M17470" t="s">
        <v>1221</v>
      </c>
      <c r="N17470">
        <v>15</v>
      </c>
      <c r="P17470" cm="1">
        <f t="array" ref="P17470">IF(Q17470&gt;0,INDEX(Q17470:Q39194,MATCH(TRUE,INDEX(Q17470:Q39194="",,),0)-1),"")</f>
        <v>5</v>
      </c>
      <c r="Q17470">
        <f t="shared" si="477"/>
        <v>2</v>
      </c>
      <c r="R17470">
        <f t="shared" si="476"/>
        <v>0</v>
      </c>
    </row>
    <row r="17471" spans="1:18" x14ac:dyDescent="0.3">
      <c r="A17471" t="s">
        <v>1111</v>
      </c>
      <c r="B17471" s="1">
        <v>38365</v>
      </c>
      <c r="C17471" t="s">
        <v>1112</v>
      </c>
      <c r="D17471" t="s">
        <v>1222</v>
      </c>
      <c r="E17471" t="s">
        <v>1223</v>
      </c>
      <c r="G17471" t="s">
        <v>19</v>
      </c>
      <c r="H17471" t="s">
        <v>70</v>
      </c>
      <c r="I17471" t="s">
        <v>26</v>
      </c>
      <c r="J17471" t="s">
        <v>27</v>
      </c>
      <c r="K17471">
        <v>195</v>
      </c>
      <c r="L17471">
        <v>11.75</v>
      </c>
      <c r="M17471" t="s">
        <v>1221</v>
      </c>
      <c r="N17471">
        <v>15</v>
      </c>
      <c r="P17471" cm="1">
        <f t="array" ref="P17471">IF(Q17471&gt;0,INDEX(Q17471:Q39195,MATCH(TRUE,INDEX(Q17471:Q39195="",,),0)-1),"")</f>
        <v>5</v>
      </c>
      <c r="Q17471">
        <f t="shared" si="477"/>
        <v>2</v>
      </c>
      <c r="R17471">
        <f t="shared" si="476"/>
        <v>0</v>
      </c>
    </row>
    <row r="17472" spans="1:18" x14ac:dyDescent="0.3">
      <c r="A17472" t="s">
        <v>1111</v>
      </c>
      <c r="B17472" s="1">
        <v>38365</v>
      </c>
      <c r="C17472" t="s">
        <v>1112</v>
      </c>
      <c r="D17472" t="s">
        <v>1222</v>
      </c>
      <c r="E17472" t="s">
        <v>1223</v>
      </c>
      <c r="G17472" t="s">
        <v>19</v>
      </c>
      <c r="H17472" t="s">
        <v>64</v>
      </c>
      <c r="I17472" t="s">
        <v>26</v>
      </c>
      <c r="J17472" t="s">
        <v>27</v>
      </c>
      <c r="K17472">
        <v>310</v>
      </c>
      <c r="L17472">
        <v>10.5</v>
      </c>
      <c r="M17472" t="s">
        <v>1221</v>
      </c>
      <c r="N17472">
        <v>28</v>
      </c>
      <c r="P17472" cm="1">
        <f t="array" ref="P17472">IF(Q17472&gt;0,INDEX(Q17472:Q39196,MATCH(TRUE,INDEX(Q17472:Q39196="",,),0)-1),"")</f>
        <v>5</v>
      </c>
      <c r="Q17472">
        <f t="shared" si="477"/>
        <v>2</v>
      </c>
      <c r="R17472">
        <f t="shared" si="476"/>
        <v>0</v>
      </c>
    </row>
    <row r="17473" spans="1:18" x14ac:dyDescent="0.3">
      <c r="A17473" t="s">
        <v>1111</v>
      </c>
      <c r="B17473" s="1">
        <v>38365</v>
      </c>
      <c r="C17473" t="s">
        <v>1112</v>
      </c>
      <c r="D17473" t="s">
        <v>1222</v>
      </c>
      <c r="E17473" t="s">
        <v>1223</v>
      </c>
      <c r="G17473" t="s">
        <v>19</v>
      </c>
      <c r="H17473" t="s">
        <v>69</v>
      </c>
      <c r="I17473" t="s">
        <v>21</v>
      </c>
      <c r="J17473" t="s">
        <v>22</v>
      </c>
      <c r="K17473">
        <v>18.399999999999999</v>
      </c>
      <c r="L17473">
        <v>102</v>
      </c>
      <c r="M17473" t="s">
        <v>1191</v>
      </c>
      <c r="N17473">
        <v>110</v>
      </c>
      <c r="P17473" cm="1">
        <f t="array" ref="P17473">IF(Q17473&gt;0,INDEX(Q17473:Q39197,MATCH(TRUE,INDEX(Q17473:Q39197="",,),0)-1),"")</f>
        <v>5</v>
      </c>
      <c r="Q17473">
        <f t="shared" si="477"/>
        <v>3</v>
      </c>
      <c r="R17473">
        <f t="shared" si="476"/>
        <v>0</v>
      </c>
    </row>
    <row r="17474" spans="1:18" x14ac:dyDescent="0.3">
      <c r="A17474" t="s">
        <v>1111</v>
      </c>
      <c r="B17474" s="1">
        <v>38365</v>
      </c>
      <c r="C17474" t="s">
        <v>1112</v>
      </c>
      <c r="D17474" t="s">
        <v>1222</v>
      </c>
      <c r="E17474" t="s">
        <v>1223</v>
      </c>
      <c r="G17474" t="s">
        <v>19</v>
      </c>
      <c r="H17474" t="s">
        <v>215</v>
      </c>
      <c r="I17474" t="s">
        <v>26</v>
      </c>
      <c r="J17474" t="s">
        <v>27</v>
      </c>
      <c r="K17474">
        <v>243</v>
      </c>
      <c r="L17474">
        <v>4.5999999999999996</v>
      </c>
      <c r="M17474" t="s">
        <v>1191</v>
      </c>
      <c r="N17474">
        <v>9</v>
      </c>
      <c r="P17474" cm="1">
        <f t="array" ref="P17474">IF(Q17474&gt;0,INDEX(Q17474:Q39198,MATCH(TRUE,INDEX(Q17474:Q39198="",,),0)-1),"")</f>
        <v>5</v>
      </c>
      <c r="Q17474">
        <f t="shared" si="477"/>
        <v>3</v>
      </c>
      <c r="R17474">
        <f t="shared" si="476"/>
        <v>0</v>
      </c>
    </row>
    <row r="17475" spans="1:18" x14ac:dyDescent="0.3">
      <c r="A17475" t="s">
        <v>1111</v>
      </c>
      <c r="B17475" s="1">
        <v>38365</v>
      </c>
      <c r="C17475" t="s">
        <v>1112</v>
      </c>
      <c r="D17475" t="s">
        <v>1222</v>
      </c>
      <c r="E17475" t="s">
        <v>1223</v>
      </c>
      <c r="G17475" t="s">
        <v>19</v>
      </c>
      <c r="H17475" t="s">
        <v>70</v>
      </c>
      <c r="I17475" t="s">
        <v>26</v>
      </c>
      <c r="J17475" t="s">
        <v>27</v>
      </c>
      <c r="K17475">
        <v>195</v>
      </c>
      <c r="L17475">
        <v>11.75</v>
      </c>
      <c r="M17475" t="s">
        <v>1191</v>
      </c>
      <c r="N17475">
        <v>15</v>
      </c>
      <c r="P17475" cm="1">
        <f t="array" ref="P17475">IF(Q17475&gt;0,INDEX(Q17475:Q39199,MATCH(TRUE,INDEX(Q17475:Q39199="",,),0)-1),"")</f>
        <v>5</v>
      </c>
      <c r="Q17475">
        <f t="shared" si="477"/>
        <v>3</v>
      </c>
      <c r="R17475">
        <f t="shared" si="476"/>
        <v>0</v>
      </c>
    </row>
    <row r="17476" spans="1:18" x14ac:dyDescent="0.3">
      <c r="A17476" t="s">
        <v>1111</v>
      </c>
      <c r="B17476" s="1">
        <v>38365</v>
      </c>
      <c r="C17476" t="s">
        <v>1112</v>
      </c>
      <c r="D17476" t="s">
        <v>1222</v>
      </c>
      <c r="E17476" t="s">
        <v>1223</v>
      </c>
      <c r="G17476" t="s">
        <v>19</v>
      </c>
      <c r="H17476" t="s">
        <v>64</v>
      </c>
      <c r="I17476" t="s">
        <v>26</v>
      </c>
      <c r="J17476" t="s">
        <v>27</v>
      </c>
      <c r="K17476">
        <v>310</v>
      </c>
      <c r="L17476">
        <v>10.5</v>
      </c>
      <c r="M17476" t="s">
        <v>1191</v>
      </c>
      <c r="N17476">
        <v>20</v>
      </c>
      <c r="P17476" cm="1">
        <f t="array" ref="P17476">IF(Q17476&gt;0,INDEX(Q17476:Q39200,MATCH(TRUE,INDEX(Q17476:Q39200="",,),0)-1),"")</f>
        <v>5</v>
      </c>
      <c r="Q17476">
        <f t="shared" si="477"/>
        <v>3</v>
      </c>
      <c r="R17476">
        <f t="shared" si="476"/>
        <v>0</v>
      </c>
    </row>
    <row r="17477" spans="1:18" x14ac:dyDescent="0.3">
      <c r="A17477" t="s">
        <v>1111</v>
      </c>
      <c r="B17477" s="1">
        <v>38365</v>
      </c>
      <c r="C17477" t="s">
        <v>1112</v>
      </c>
      <c r="D17477" t="s">
        <v>1222</v>
      </c>
      <c r="E17477" t="s">
        <v>1223</v>
      </c>
      <c r="G17477" t="s">
        <v>19</v>
      </c>
      <c r="H17477" t="s">
        <v>69</v>
      </c>
      <c r="I17477" t="s">
        <v>21</v>
      </c>
      <c r="J17477" t="s">
        <v>22</v>
      </c>
      <c r="K17477">
        <v>18.399999999999999</v>
      </c>
      <c r="L17477">
        <v>102</v>
      </c>
      <c r="M17477" t="s">
        <v>1115</v>
      </c>
      <c r="N17477">
        <v>140</v>
      </c>
      <c r="P17477" cm="1">
        <f t="array" ref="P17477">IF(Q17477&gt;0,INDEX(Q17477:Q39201,MATCH(TRUE,INDEX(Q17477:Q39201="",,),0)-1),"")</f>
        <v>5</v>
      </c>
      <c r="Q17477">
        <f t="shared" si="477"/>
        <v>4</v>
      </c>
      <c r="R17477">
        <f t="shared" si="476"/>
        <v>0</v>
      </c>
    </row>
    <row r="17478" spans="1:18" x14ac:dyDescent="0.3">
      <c r="A17478" t="s">
        <v>1111</v>
      </c>
      <c r="B17478" s="1">
        <v>38365</v>
      </c>
      <c r="C17478" t="s">
        <v>1112</v>
      </c>
      <c r="D17478" t="s">
        <v>1222</v>
      </c>
      <c r="E17478" t="s">
        <v>1223</v>
      </c>
      <c r="G17478" t="s">
        <v>19</v>
      </c>
      <c r="H17478" t="s">
        <v>215</v>
      </c>
      <c r="I17478" t="s">
        <v>26</v>
      </c>
      <c r="J17478" t="s">
        <v>27</v>
      </c>
      <c r="K17478">
        <v>243</v>
      </c>
      <c r="L17478">
        <v>4.5999999999999996</v>
      </c>
      <c r="M17478" t="s">
        <v>1115</v>
      </c>
      <c r="N17478">
        <v>8</v>
      </c>
      <c r="P17478" cm="1">
        <f t="array" ref="P17478">IF(Q17478&gt;0,INDEX(Q17478:Q39202,MATCH(TRUE,INDEX(Q17478:Q39202="",,),0)-1),"")</f>
        <v>5</v>
      </c>
      <c r="Q17478">
        <f t="shared" si="477"/>
        <v>4</v>
      </c>
      <c r="R17478">
        <f t="shared" si="476"/>
        <v>0</v>
      </c>
    </row>
    <row r="17479" spans="1:18" x14ac:dyDescent="0.3">
      <c r="A17479" t="s">
        <v>1111</v>
      </c>
      <c r="B17479" s="1">
        <v>38365</v>
      </c>
      <c r="C17479" t="s">
        <v>1112</v>
      </c>
      <c r="D17479" t="s">
        <v>1222</v>
      </c>
      <c r="E17479" t="s">
        <v>1223</v>
      </c>
      <c r="G17479" t="s">
        <v>19</v>
      </c>
      <c r="H17479" t="s">
        <v>70</v>
      </c>
      <c r="I17479" t="s">
        <v>26</v>
      </c>
      <c r="J17479" t="s">
        <v>27</v>
      </c>
      <c r="K17479">
        <v>195</v>
      </c>
      <c r="L17479">
        <v>11.75</v>
      </c>
      <c r="M17479" t="s">
        <v>1115</v>
      </c>
      <c r="N17479">
        <v>15</v>
      </c>
      <c r="P17479" cm="1">
        <f t="array" ref="P17479">IF(Q17479&gt;0,INDEX(Q17479:Q39203,MATCH(TRUE,INDEX(Q17479:Q39203="",,),0)-1),"")</f>
        <v>5</v>
      </c>
      <c r="Q17479">
        <f t="shared" si="477"/>
        <v>4</v>
      </c>
      <c r="R17479">
        <f t="shared" si="476"/>
        <v>0</v>
      </c>
    </row>
    <row r="17480" spans="1:18" x14ac:dyDescent="0.3">
      <c r="A17480" t="s">
        <v>1111</v>
      </c>
      <c r="B17480" s="1">
        <v>38365</v>
      </c>
      <c r="C17480" t="s">
        <v>1112</v>
      </c>
      <c r="D17480" t="s">
        <v>1222</v>
      </c>
      <c r="E17480" t="s">
        <v>1223</v>
      </c>
      <c r="G17480" t="s">
        <v>19</v>
      </c>
      <c r="H17480" t="s">
        <v>64</v>
      </c>
      <c r="I17480" t="s">
        <v>26</v>
      </c>
      <c r="J17480" t="s">
        <v>27</v>
      </c>
      <c r="K17480">
        <v>310</v>
      </c>
      <c r="L17480">
        <v>10.5</v>
      </c>
      <c r="M17480" t="s">
        <v>1115</v>
      </c>
      <c r="N17480">
        <v>13</v>
      </c>
      <c r="P17480" cm="1">
        <f t="array" ref="P17480">IF(Q17480&gt;0,INDEX(Q17480:Q39204,MATCH(TRUE,INDEX(Q17480:Q39204="",,),0)-1),"")</f>
        <v>5</v>
      </c>
      <c r="Q17480">
        <f t="shared" si="477"/>
        <v>4</v>
      </c>
      <c r="R17480">
        <f t="shared" si="476"/>
        <v>0</v>
      </c>
    </row>
    <row r="17481" spans="1:18" x14ac:dyDescent="0.3">
      <c r="A17481" t="s">
        <v>1111</v>
      </c>
      <c r="B17481" s="1">
        <v>38365</v>
      </c>
      <c r="C17481" t="s">
        <v>1112</v>
      </c>
      <c r="D17481" t="s">
        <v>1222</v>
      </c>
      <c r="E17481" t="s">
        <v>1223</v>
      </c>
      <c r="G17481" t="s">
        <v>19</v>
      </c>
      <c r="H17481" t="s">
        <v>69</v>
      </c>
      <c r="I17481" t="s">
        <v>21</v>
      </c>
      <c r="J17481" t="s">
        <v>22</v>
      </c>
      <c r="K17481">
        <v>18.399999999999999</v>
      </c>
      <c r="L17481">
        <v>102</v>
      </c>
      <c r="M17481" t="s">
        <v>1122</v>
      </c>
      <c r="N17481">
        <v>105</v>
      </c>
      <c r="P17481" cm="1">
        <f t="array" ref="P17481">IF(Q17481&gt;0,INDEX(Q17481:Q39205,MATCH(TRUE,INDEX(Q17481:Q39205="",,),0)-1),"")</f>
        <v>5</v>
      </c>
      <c r="Q17481">
        <f t="shared" si="477"/>
        <v>5</v>
      </c>
      <c r="R17481">
        <f t="shared" si="476"/>
        <v>0</v>
      </c>
    </row>
    <row r="17482" spans="1:18" x14ac:dyDescent="0.3">
      <c r="A17482" t="s">
        <v>1111</v>
      </c>
      <c r="B17482" s="1">
        <v>38365</v>
      </c>
      <c r="C17482" t="s">
        <v>1112</v>
      </c>
      <c r="D17482" t="s">
        <v>1222</v>
      </c>
      <c r="E17482" t="s">
        <v>1223</v>
      </c>
      <c r="G17482" t="s">
        <v>19</v>
      </c>
      <c r="H17482" t="s">
        <v>215</v>
      </c>
      <c r="I17482" t="s">
        <v>26</v>
      </c>
      <c r="J17482" t="s">
        <v>27</v>
      </c>
      <c r="K17482">
        <v>243</v>
      </c>
      <c r="L17482">
        <v>4.5999999999999996</v>
      </c>
      <c r="M17482" t="s">
        <v>1122</v>
      </c>
      <c r="N17482">
        <v>5</v>
      </c>
      <c r="P17482" cm="1">
        <f t="array" ref="P17482">IF(Q17482&gt;0,INDEX(Q17482:Q39206,MATCH(TRUE,INDEX(Q17482:Q39206="",,),0)-1),"")</f>
        <v>5</v>
      </c>
      <c r="Q17482">
        <f t="shared" si="477"/>
        <v>5</v>
      </c>
      <c r="R17482">
        <f t="shared" si="476"/>
        <v>0</v>
      </c>
    </row>
    <row r="17483" spans="1:18" x14ac:dyDescent="0.3">
      <c r="A17483" t="s">
        <v>1111</v>
      </c>
      <c r="B17483" s="1">
        <v>38365</v>
      </c>
      <c r="C17483" t="s">
        <v>1112</v>
      </c>
      <c r="D17483" t="s">
        <v>1222</v>
      </c>
      <c r="E17483" t="s">
        <v>1223</v>
      </c>
      <c r="G17483" t="s">
        <v>19</v>
      </c>
      <c r="H17483" t="s">
        <v>70</v>
      </c>
      <c r="I17483" t="s">
        <v>26</v>
      </c>
      <c r="J17483" t="s">
        <v>27</v>
      </c>
      <c r="K17483">
        <v>195</v>
      </c>
      <c r="L17483">
        <v>11.75</v>
      </c>
      <c r="M17483" t="s">
        <v>1122</v>
      </c>
      <c r="N17483">
        <v>15</v>
      </c>
      <c r="P17483" cm="1">
        <f t="array" ref="P17483">IF(Q17483&gt;0,INDEX(Q17483:Q39207,MATCH(TRUE,INDEX(Q17483:Q39207="",,),0)-1),"")</f>
        <v>5</v>
      </c>
      <c r="Q17483">
        <f t="shared" si="477"/>
        <v>5</v>
      </c>
      <c r="R17483">
        <f t="shared" si="476"/>
        <v>0</v>
      </c>
    </row>
    <row r="17484" spans="1:18" x14ac:dyDescent="0.3">
      <c r="A17484" t="s">
        <v>1111</v>
      </c>
      <c r="B17484" s="1">
        <v>38365</v>
      </c>
      <c r="C17484" t="s">
        <v>1112</v>
      </c>
      <c r="D17484" t="s">
        <v>1222</v>
      </c>
      <c r="E17484" t="s">
        <v>1223</v>
      </c>
      <c r="G17484" t="s">
        <v>19</v>
      </c>
      <c r="H17484" t="s">
        <v>64</v>
      </c>
      <c r="I17484" t="s">
        <v>26</v>
      </c>
      <c r="J17484" t="s">
        <v>27</v>
      </c>
      <c r="K17484">
        <v>310</v>
      </c>
      <c r="L17484">
        <v>10.5</v>
      </c>
      <c r="M17484" t="s">
        <v>1122</v>
      </c>
      <c r="N17484">
        <v>11</v>
      </c>
      <c r="P17484" cm="1">
        <f t="array" ref="P17484">IF(Q17484&gt;0,INDEX(Q17484:Q39208,MATCH(TRUE,INDEX(Q17484:Q39208="",,),0)-1),"")</f>
        <v>5</v>
      </c>
      <c r="Q17484">
        <f t="shared" si="477"/>
        <v>5</v>
      </c>
      <c r="R17484">
        <f t="shared" si="476"/>
        <v>0</v>
      </c>
    </row>
    <row r="17485" spans="1:18" x14ac:dyDescent="0.3">
      <c r="P17485" t="str" cm="1">
        <f t="array" ref="P17485">IF(Q17485&gt;0,INDEX(Q17485:Q39209,MATCH(TRUE,INDEX(Q17485:Q39209="",,),0)-1),"")</f>
        <v/>
      </c>
      <c r="R17485" t="str">
        <f t="shared" si="476"/>
        <v/>
      </c>
    </row>
    <row r="17486" spans="1:18" x14ac:dyDescent="0.3">
      <c r="A17486" t="s">
        <v>1111</v>
      </c>
      <c r="B17486" s="1">
        <v>38365</v>
      </c>
      <c r="C17486" t="s">
        <v>1112</v>
      </c>
      <c r="D17486" t="s">
        <v>1224</v>
      </c>
      <c r="E17486" t="s">
        <v>1225</v>
      </c>
      <c r="G17486" t="s">
        <v>19</v>
      </c>
      <c r="H17486" t="s">
        <v>69</v>
      </c>
      <c r="I17486" t="s">
        <v>21</v>
      </c>
      <c r="J17486" t="s">
        <v>22</v>
      </c>
      <c r="K17486">
        <v>134.6</v>
      </c>
      <c r="L17486">
        <v>123</v>
      </c>
      <c r="M17486" t="s">
        <v>1117</v>
      </c>
      <c r="N17486">
        <v>133</v>
      </c>
      <c r="O17486" t="s">
        <v>24</v>
      </c>
      <c r="P17486" cm="1">
        <f t="array" ref="P17486">IF(Q17486&gt;0,INDEX(Q17486:Q39210,MATCH(TRUE,INDEX(Q17486:Q39210="",,),0)-1),"")</f>
        <v>3</v>
      </c>
      <c r="Q17486">
        <f>INT((ROW()-17486)/7)+1</f>
        <v>1</v>
      </c>
      <c r="R17486">
        <f t="shared" si="476"/>
        <v>0</v>
      </c>
    </row>
    <row r="17487" spans="1:18" x14ac:dyDescent="0.3">
      <c r="A17487" t="s">
        <v>1111</v>
      </c>
      <c r="B17487" s="1">
        <v>38365</v>
      </c>
      <c r="C17487" t="s">
        <v>1112</v>
      </c>
      <c r="D17487" t="s">
        <v>1224</v>
      </c>
      <c r="E17487" t="s">
        <v>1225</v>
      </c>
      <c r="G17487" t="s">
        <v>19</v>
      </c>
      <c r="H17487" t="s">
        <v>122</v>
      </c>
      <c r="I17487" t="s">
        <v>26</v>
      </c>
      <c r="J17487" t="s">
        <v>27</v>
      </c>
      <c r="K17487">
        <v>458</v>
      </c>
      <c r="L17487">
        <v>28.2</v>
      </c>
      <c r="M17487" t="s">
        <v>1117</v>
      </c>
      <c r="N17487">
        <v>38.200000000000003</v>
      </c>
      <c r="O17487" t="s">
        <v>24</v>
      </c>
      <c r="P17487" cm="1">
        <f t="array" ref="P17487">IF(Q17487&gt;0,INDEX(Q17487:Q39211,MATCH(TRUE,INDEX(Q17487:Q39211="",,),0)-1),"")</f>
        <v>3</v>
      </c>
      <c r="Q17487">
        <f t="shared" ref="Q17487:Q17506" si="478">INT((ROW()-17486)/7)+1</f>
        <v>1</v>
      </c>
      <c r="R17487">
        <f t="shared" si="476"/>
        <v>0</v>
      </c>
    </row>
    <row r="17488" spans="1:18" x14ac:dyDescent="0.3">
      <c r="A17488" t="s">
        <v>1111</v>
      </c>
      <c r="B17488" s="1">
        <v>38365</v>
      </c>
      <c r="C17488" t="s">
        <v>1112</v>
      </c>
      <c r="D17488" t="s">
        <v>1224</v>
      </c>
      <c r="E17488" t="s">
        <v>1225</v>
      </c>
      <c r="G17488" t="s">
        <v>19</v>
      </c>
      <c r="H17488" t="s">
        <v>69</v>
      </c>
      <c r="I17488" t="s">
        <v>26</v>
      </c>
      <c r="J17488" t="s">
        <v>27</v>
      </c>
      <c r="K17488">
        <v>398</v>
      </c>
      <c r="L17488">
        <v>18.649999999999999</v>
      </c>
      <c r="M17488" t="s">
        <v>1117</v>
      </c>
      <c r="N17488">
        <v>33.229999999999997</v>
      </c>
      <c r="O17488" t="s">
        <v>24</v>
      </c>
      <c r="P17488" cm="1">
        <f t="array" ref="P17488">IF(Q17488&gt;0,INDEX(Q17488:Q39212,MATCH(TRUE,INDEX(Q17488:Q39212="",,),0)-1),"")</f>
        <v>3</v>
      </c>
      <c r="Q17488">
        <f t="shared" si="478"/>
        <v>1</v>
      </c>
      <c r="R17488">
        <f t="shared" si="476"/>
        <v>0</v>
      </c>
    </row>
    <row r="17489" spans="1:18" x14ac:dyDescent="0.3">
      <c r="A17489" t="s">
        <v>1111</v>
      </c>
      <c r="B17489" s="1">
        <v>38365</v>
      </c>
      <c r="C17489" t="s">
        <v>1112</v>
      </c>
      <c r="D17489" t="s">
        <v>1224</v>
      </c>
      <c r="E17489" t="s">
        <v>1225</v>
      </c>
      <c r="G17489" s="6" t="s">
        <v>29</v>
      </c>
      <c r="H17489" t="s">
        <v>99</v>
      </c>
      <c r="I17489" t="s">
        <v>26</v>
      </c>
      <c r="J17489" t="s">
        <v>27</v>
      </c>
      <c r="K17489">
        <v>46</v>
      </c>
      <c r="L17489">
        <v>9.0500000000000007</v>
      </c>
      <c r="M17489" t="s">
        <v>1117</v>
      </c>
      <c r="N17489">
        <v>9.0500000000000007</v>
      </c>
      <c r="O17489" t="s">
        <v>24</v>
      </c>
      <c r="P17489" cm="1">
        <f t="array" ref="P17489">IF(Q17489&gt;0,INDEX(Q17489:Q39213,MATCH(TRUE,INDEX(Q17489:Q39213="",,),0)-1),"")</f>
        <v>3</v>
      </c>
      <c r="Q17489">
        <f t="shared" si="478"/>
        <v>1</v>
      </c>
      <c r="R17489">
        <f t="shared" si="476"/>
        <v>0</v>
      </c>
    </row>
    <row r="17490" spans="1:18" x14ac:dyDescent="0.3">
      <c r="A17490" t="s">
        <v>1111</v>
      </c>
      <c r="B17490" s="1">
        <v>38365</v>
      </c>
      <c r="C17490" t="s">
        <v>1112</v>
      </c>
      <c r="D17490" t="s">
        <v>1224</v>
      </c>
      <c r="E17490" t="s">
        <v>1225</v>
      </c>
      <c r="G17490" s="6" t="s">
        <v>29</v>
      </c>
      <c r="H17490" t="s">
        <v>107</v>
      </c>
      <c r="I17490" t="s">
        <v>26</v>
      </c>
      <c r="J17490" t="s">
        <v>27</v>
      </c>
      <c r="K17490">
        <v>258</v>
      </c>
      <c r="L17490">
        <v>12.7</v>
      </c>
      <c r="M17490" t="s">
        <v>1117</v>
      </c>
      <c r="N17490">
        <v>12.7</v>
      </c>
      <c r="O17490" t="s">
        <v>24</v>
      </c>
      <c r="P17490" cm="1">
        <f t="array" ref="P17490">IF(Q17490&gt;0,INDEX(Q17490:Q39214,MATCH(TRUE,INDEX(Q17490:Q39214="",,),0)-1),"")</f>
        <v>3</v>
      </c>
      <c r="Q17490">
        <f t="shared" si="478"/>
        <v>1</v>
      </c>
      <c r="R17490">
        <f t="shared" si="476"/>
        <v>0</v>
      </c>
    </row>
    <row r="17491" spans="1:18" x14ac:dyDescent="0.3">
      <c r="A17491" t="s">
        <v>1111</v>
      </c>
      <c r="B17491" s="1">
        <v>38365</v>
      </c>
      <c r="C17491" t="s">
        <v>1112</v>
      </c>
      <c r="D17491" t="s">
        <v>1224</v>
      </c>
      <c r="E17491" t="s">
        <v>1225</v>
      </c>
      <c r="G17491" s="6" t="s">
        <v>29</v>
      </c>
      <c r="H17491" t="s">
        <v>70</v>
      </c>
      <c r="I17491" t="s">
        <v>26</v>
      </c>
      <c r="J17491" t="s">
        <v>27</v>
      </c>
      <c r="K17491">
        <v>52</v>
      </c>
      <c r="L17491">
        <v>12.25</v>
      </c>
      <c r="M17491" t="s">
        <v>1117</v>
      </c>
      <c r="N17491">
        <v>12.25</v>
      </c>
      <c r="O17491" t="s">
        <v>24</v>
      </c>
      <c r="P17491" cm="1">
        <f t="array" ref="P17491">IF(Q17491&gt;0,INDEX(Q17491:Q39215,MATCH(TRUE,INDEX(Q17491:Q39215="",,),0)-1),"")</f>
        <v>3</v>
      </c>
      <c r="Q17491">
        <f t="shared" si="478"/>
        <v>1</v>
      </c>
      <c r="R17491">
        <f t="shared" si="476"/>
        <v>0</v>
      </c>
    </row>
    <row r="17492" spans="1:18" x14ac:dyDescent="0.3">
      <c r="A17492" t="s">
        <v>1111</v>
      </c>
      <c r="B17492" s="1">
        <v>38365</v>
      </c>
      <c r="C17492" t="s">
        <v>1112</v>
      </c>
      <c r="D17492" t="s">
        <v>1224</v>
      </c>
      <c r="E17492" t="s">
        <v>1225</v>
      </c>
      <c r="G17492" s="6" t="s">
        <v>29</v>
      </c>
      <c r="H17492" t="s">
        <v>64</v>
      </c>
      <c r="I17492" t="s">
        <v>26</v>
      </c>
      <c r="J17492" t="s">
        <v>27</v>
      </c>
      <c r="K17492">
        <v>118</v>
      </c>
      <c r="L17492">
        <v>11.45</v>
      </c>
      <c r="M17492" t="s">
        <v>1117</v>
      </c>
      <c r="N17492">
        <v>11.45</v>
      </c>
      <c r="O17492" t="s">
        <v>24</v>
      </c>
      <c r="P17492" cm="1">
        <f t="array" ref="P17492">IF(Q17492&gt;0,INDEX(Q17492:Q39216,MATCH(TRUE,INDEX(Q17492:Q39216="",,),0)-1),"")</f>
        <v>3</v>
      </c>
      <c r="Q17492">
        <f t="shared" si="478"/>
        <v>1</v>
      </c>
      <c r="R17492">
        <f t="shared" si="476"/>
        <v>0</v>
      </c>
    </row>
    <row r="17493" spans="1:18" x14ac:dyDescent="0.3">
      <c r="A17493" t="s">
        <v>1111</v>
      </c>
      <c r="B17493" s="1">
        <v>38365</v>
      </c>
      <c r="C17493" t="s">
        <v>1112</v>
      </c>
      <c r="D17493" t="s">
        <v>1224</v>
      </c>
      <c r="E17493" t="s">
        <v>1225</v>
      </c>
      <c r="G17493" t="s">
        <v>19</v>
      </c>
      <c r="H17493" t="s">
        <v>69</v>
      </c>
      <c r="I17493" t="s">
        <v>21</v>
      </c>
      <c r="J17493" t="s">
        <v>22</v>
      </c>
      <c r="K17493">
        <v>134.6</v>
      </c>
      <c r="L17493">
        <v>123</v>
      </c>
      <c r="M17493" t="s">
        <v>113</v>
      </c>
      <c r="N17493">
        <v>179.35</v>
      </c>
      <c r="P17493" cm="1">
        <f t="array" ref="P17493">IF(Q17493&gt;0,INDEX(Q17493:Q39217,MATCH(TRUE,INDEX(Q17493:Q39217="",,),0)-1),"")</f>
        <v>3</v>
      </c>
      <c r="Q17493">
        <f t="shared" si="478"/>
        <v>2</v>
      </c>
      <c r="R17493">
        <f t="shared" si="476"/>
        <v>0</v>
      </c>
    </row>
    <row r="17494" spans="1:18" x14ac:dyDescent="0.3">
      <c r="A17494" t="s">
        <v>1111</v>
      </c>
      <c r="B17494" s="1">
        <v>38365</v>
      </c>
      <c r="C17494" t="s">
        <v>1112</v>
      </c>
      <c r="D17494" t="s">
        <v>1224</v>
      </c>
      <c r="E17494" t="s">
        <v>1225</v>
      </c>
      <c r="G17494" t="s">
        <v>19</v>
      </c>
      <c r="H17494" t="s">
        <v>122</v>
      </c>
      <c r="I17494" t="s">
        <v>26</v>
      </c>
      <c r="J17494" t="s">
        <v>27</v>
      </c>
      <c r="K17494">
        <v>458</v>
      </c>
      <c r="L17494">
        <v>28.2</v>
      </c>
      <c r="M17494" t="s">
        <v>113</v>
      </c>
      <c r="N17494">
        <v>30</v>
      </c>
      <c r="P17494" cm="1">
        <f t="array" ref="P17494">IF(Q17494&gt;0,INDEX(Q17494:Q39218,MATCH(TRUE,INDEX(Q17494:Q39218="",,),0)-1),"")</f>
        <v>3</v>
      </c>
      <c r="Q17494">
        <f t="shared" si="478"/>
        <v>2</v>
      </c>
      <c r="R17494">
        <f t="shared" si="476"/>
        <v>0</v>
      </c>
    </row>
    <row r="17495" spans="1:18" x14ac:dyDescent="0.3">
      <c r="A17495" t="s">
        <v>1111</v>
      </c>
      <c r="B17495" s="1">
        <v>38365</v>
      </c>
      <c r="C17495" t="s">
        <v>1112</v>
      </c>
      <c r="D17495" t="s">
        <v>1224</v>
      </c>
      <c r="E17495" t="s">
        <v>1225</v>
      </c>
      <c r="G17495" t="s">
        <v>19</v>
      </c>
      <c r="H17495" t="s">
        <v>69</v>
      </c>
      <c r="I17495" t="s">
        <v>26</v>
      </c>
      <c r="J17495" t="s">
        <v>27</v>
      </c>
      <c r="K17495">
        <v>398</v>
      </c>
      <c r="L17495">
        <v>18.649999999999999</v>
      </c>
      <c r="M17495" t="s">
        <v>113</v>
      </c>
      <c r="N17495">
        <v>20</v>
      </c>
      <c r="P17495" cm="1">
        <f t="array" ref="P17495">IF(Q17495&gt;0,INDEX(Q17495:Q39219,MATCH(TRUE,INDEX(Q17495:Q39219="",,),0)-1),"")</f>
        <v>3</v>
      </c>
      <c r="Q17495">
        <f t="shared" si="478"/>
        <v>2</v>
      </c>
      <c r="R17495">
        <f t="shared" si="476"/>
        <v>0</v>
      </c>
    </row>
    <row r="17496" spans="1:18" x14ac:dyDescent="0.3">
      <c r="A17496" t="s">
        <v>1111</v>
      </c>
      <c r="B17496" s="1">
        <v>38365</v>
      </c>
      <c r="C17496" t="s">
        <v>1112</v>
      </c>
      <c r="D17496" t="s">
        <v>1224</v>
      </c>
      <c r="E17496" t="s">
        <v>1225</v>
      </c>
      <c r="G17496" s="6" t="s">
        <v>29</v>
      </c>
      <c r="H17496" t="s">
        <v>99</v>
      </c>
      <c r="I17496" t="s">
        <v>26</v>
      </c>
      <c r="J17496" t="s">
        <v>27</v>
      </c>
      <c r="K17496">
        <v>46</v>
      </c>
      <c r="L17496">
        <v>9.0500000000000007</v>
      </c>
      <c r="M17496" t="s">
        <v>113</v>
      </c>
      <c r="N17496">
        <v>9.0500000000000007</v>
      </c>
      <c r="P17496" cm="1">
        <f t="array" ref="P17496">IF(Q17496&gt;0,INDEX(Q17496:Q39220,MATCH(TRUE,INDEX(Q17496:Q39220="",,),0)-1),"")</f>
        <v>3</v>
      </c>
      <c r="Q17496">
        <f t="shared" si="478"/>
        <v>2</v>
      </c>
      <c r="R17496">
        <f t="shared" si="476"/>
        <v>0</v>
      </c>
    </row>
    <row r="17497" spans="1:18" x14ac:dyDescent="0.3">
      <c r="A17497" t="s">
        <v>1111</v>
      </c>
      <c r="B17497" s="1">
        <v>38365</v>
      </c>
      <c r="C17497" t="s">
        <v>1112</v>
      </c>
      <c r="D17497" t="s">
        <v>1224</v>
      </c>
      <c r="E17497" t="s">
        <v>1225</v>
      </c>
      <c r="G17497" s="6" t="s">
        <v>29</v>
      </c>
      <c r="H17497" t="s">
        <v>107</v>
      </c>
      <c r="I17497" t="s">
        <v>26</v>
      </c>
      <c r="J17497" t="s">
        <v>27</v>
      </c>
      <c r="K17497">
        <v>258</v>
      </c>
      <c r="L17497">
        <v>12.7</v>
      </c>
      <c r="M17497" t="s">
        <v>113</v>
      </c>
      <c r="N17497">
        <v>12.7</v>
      </c>
      <c r="P17497" cm="1">
        <f t="array" ref="P17497">IF(Q17497&gt;0,INDEX(Q17497:Q39221,MATCH(TRUE,INDEX(Q17497:Q39221="",,),0)-1),"")</f>
        <v>3</v>
      </c>
      <c r="Q17497">
        <f t="shared" si="478"/>
        <v>2</v>
      </c>
      <c r="R17497">
        <f t="shared" si="476"/>
        <v>0</v>
      </c>
    </row>
    <row r="17498" spans="1:18" x14ac:dyDescent="0.3">
      <c r="A17498" t="s">
        <v>1111</v>
      </c>
      <c r="B17498" s="1">
        <v>38365</v>
      </c>
      <c r="C17498" t="s">
        <v>1112</v>
      </c>
      <c r="D17498" t="s">
        <v>1224</v>
      </c>
      <c r="E17498" t="s">
        <v>1225</v>
      </c>
      <c r="G17498" s="6" t="s">
        <v>29</v>
      </c>
      <c r="H17498" t="s">
        <v>70</v>
      </c>
      <c r="I17498" t="s">
        <v>26</v>
      </c>
      <c r="J17498" t="s">
        <v>27</v>
      </c>
      <c r="K17498">
        <v>52</v>
      </c>
      <c r="L17498">
        <v>12.25</v>
      </c>
      <c r="M17498" t="s">
        <v>113</v>
      </c>
      <c r="N17498">
        <v>12.25</v>
      </c>
      <c r="P17498" cm="1">
        <f t="array" ref="P17498">IF(Q17498&gt;0,INDEX(Q17498:Q39222,MATCH(TRUE,INDEX(Q17498:Q39222="",,),0)-1),"")</f>
        <v>3</v>
      </c>
      <c r="Q17498">
        <f t="shared" si="478"/>
        <v>2</v>
      </c>
      <c r="R17498">
        <f t="shared" si="476"/>
        <v>0</v>
      </c>
    </row>
    <row r="17499" spans="1:18" x14ac:dyDescent="0.3">
      <c r="A17499" t="s">
        <v>1111</v>
      </c>
      <c r="B17499" s="1">
        <v>38365</v>
      </c>
      <c r="C17499" t="s">
        <v>1112</v>
      </c>
      <c r="D17499" t="s">
        <v>1224</v>
      </c>
      <c r="E17499" t="s">
        <v>1225</v>
      </c>
      <c r="G17499" s="6" t="s">
        <v>29</v>
      </c>
      <c r="H17499" t="s">
        <v>64</v>
      </c>
      <c r="I17499" t="s">
        <v>26</v>
      </c>
      <c r="J17499" t="s">
        <v>27</v>
      </c>
      <c r="K17499">
        <v>118</v>
      </c>
      <c r="L17499">
        <v>11.45</v>
      </c>
      <c r="M17499" t="s">
        <v>113</v>
      </c>
      <c r="N17499">
        <v>11.45</v>
      </c>
      <c r="P17499" cm="1">
        <f t="array" ref="P17499">IF(Q17499&gt;0,INDEX(Q17499:Q39223,MATCH(TRUE,INDEX(Q17499:Q39223="",,),0)-1),"")</f>
        <v>3</v>
      </c>
      <c r="Q17499">
        <f t="shared" si="478"/>
        <v>2</v>
      </c>
      <c r="R17499">
        <f t="shared" si="476"/>
        <v>0</v>
      </c>
    </row>
    <row r="17500" spans="1:18" x14ac:dyDescent="0.3">
      <c r="A17500" t="s">
        <v>1111</v>
      </c>
      <c r="B17500" s="1">
        <v>38365</v>
      </c>
      <c r="C17500" t="s">
        <v>1112</v>
      </c>
      <c r="D17500" t="s">
        <v>1224</v>
      </c>
      <c r="E17500" t="s">
        <v>1225</v>
      </c>
      <c r="G17500" t="s">
        <v>19</v>
      </c>
      <c r="H17500" t="s">
        <v>69</v>
      </c>
      <c r="I17500" t="s">
        <v>21</v>
      </c>
      <c r="J17500" t="s">
        <v>22</v>
      </c>
      <c r="K17500">
        <v>134.6</v>
      </c>
      <c r="L17500">
        <v>123</v>
      </c>
      <c r="M17500" t="s">
        <v>1115</v>
      </c>
      <c r="N17500">
        <v>133</v>
      </c>
      <c r="P17500" cm="1">
        <f t="array" ref="P17500">IF(Q17500&gt;0,INDEX(Q17500:Q39224,MATCH(TRUE,INDEX(Q17500:Q39224="",,),0)-1),"")</f>
        <v>3</v>
      </c>
      <c r="Q17500">
        <f t="shared" si="478"/>
        <v>3</v>
      </c>
      <c r="R17500">
        <f t="shared" si="476"/>
        <v>0</v>
      </c>
    </row>
    <row r="17501" spans="1:18" x14ac:dyDescent="0.3">
      <c r="A17501" t="s">
        <v>1111</v>
      </c>
      <c r="B17501" s="1">
        <v>38365</v>
      </c>
      <c r="C17501" t="s">
        <v>1112</v>
      </c>
      <c r="D17501" t="s">
        <v>1224</v>
      </c>
      <c r="E17501" t="s">
        <v>1225</v>
      </c>
      <c r="G17501" t="s">
        <v>19</v>
      </c>
      <c r="H17501" t="s">
        <v>122</v>
      </c>
      <c r="I17501" t="s">
        <v>26</v>
      </c>
      <c r="J17501" t="s">
        <v>27</v>
      </c>
      <c r="K17501">
        <v>458</v>
      </c>
      <c r="L17501">
        <v>28.2</v>
      </c>
      <c r="M17501" t="s">
        <v>1115</v>
      </c>
      <c r="N17501">
        <v>31</v>
      </c>
      <c r="P17501" cm="1">
        <f t="array" ref="P17501">IF(Q17501&gt;0,INDEX(Q17501:Q39225,MATCH(TRUE,INDEX(Q17501:Q39225="",,),0)-1),"")</f>
        <v>3</v>
      </c>
      <c r="Q17501">
        <f t="shared" si="478"/>
        <v>3</v>
      </c>
      <c r="R17501">
        <f t="shared" si="476"/>
        <v>0</v>
      </c>
    </row>
    <row r="17502" spans="1:18" x14ac:dyDescent="0.3">
      <c r="A17502" t="s">
        <v>1111</v>
      </c>
      <c r="B17502" s="1">
        <v>38365</v>
      </c>
      <c r="C17502" t="s">
        <v>1112</v>
      </c>
      <c r="D17502" t="s">
        <v>1224</v>
      </c>
      <c r="E17502" t="s">
        <v>1225</v>
      </c>
      <c r="G17502" t="s">
        <v>19</v>
      </c>
      <c r="H17502" t="s">
        <v>69</v>
      </c>
      <c r="I17502" t="s">
        <v>26</v>
      </c>
      <c r="J17502" t="s">
        <v>27</v>
      </c>
      <c r="K17502">
        <v>398</v>
      </c>
      <c r="L17502">
        <v>18.649999999999999</v>
      </c>
      <c r="M17502" t="s">
        <v>1115</v>
      </c>
      <c r="N17502">
        <v>19</v>
      </c>
      <c r="P17502" cm="1">
        <f t="array" ref="P17502">IF(Q17502&gt;0,INDEX(Q17502:Q39226,MATCH(TRUE,INDEX(Q17502:Q39226="",,),0)-1),"")</f>
        <v>3</v>
      </c>
      <c r="Q17502">
        <f t="shared" si="478"/>
        <v>3</v>
      </c>
      <c r="R17502">
        <f t="shared" si="476"/>
        <v>0</v>
      </c>
    </row>
    <row r="17503" spans="1:18" x14ac:dyDescent="0.3">
      <c r="A17503" t="s">
        <v>1111</v>
      </c>
      <c r="B17503" s="1">
        <v>38365</v>
      </c>
      <c r="C17503" t="s">
        <v>1112</v>
      </c>
      <c r="D17503" t="s">
        <v>1224</v>
      </c>
      <c r="E17503" t="s">
        <v>1225</v>
      </c>
      <c r="G17503" s="6" t="s">
        <v>29</v>
      </c>
      <c r="H17503" t="s">
        <v>99</v>
      </c>
      <c r="I17503" t="s">
        <v>26</v>
      </c>
      <c r="J17503" t="s">
        <v>27</v>
      </c>
      <c r="K17503">
        <v>46</v>
      </c>
      <c r="L17503">
        <v>9.0500000000000007</v>
      </c>
      <c r="M17503" t="s">
        <v>1115</v>
      </c>
      <c r="N17503">
        <v>9.0500000000000007</v>
      </c>
      <c r="P17503" cm="1">
        <f t="array" ref="P17503">IF(Q17503&gt;0,INDEX(Q17503:Q39227,MATCH(TRUE,INDEX(Q17503:Q39227="",,),0)-1),"")</f>
        <v>3</v>
      </c>
      <c r="Q17503">
        <f t="shared" si="478"/>
        <v>3</v>
      </c>
      <c r="R17503">
        <f t="shared" si="476"/>
        <v>0</v>
      </c>
    </row>
    <row r="17504" spans="1:18" x14ac:dyDescent="0.3">
      <c r="A17504" t="s">
        <v>1111</v>
      </c>
      <c r="B17504" s="1">
        <v>38365</v>
      </c>
      <c r="C17504" t="s">
        <v>1112</v>
      </c>
      <c r="D17504" t="s">
        <v>1224</v>
      </c>
      <c r="E17504" t="s">
        <v>1225</v>
      </c>
      <c r="G17504" s="6" t="s">
        <v>29</v>
      </c>
      <c r="H17504" t="s">
        <v>107</v>
      </c>
      <c r="I17504" t="s">
        <v>26</v>
      </c>
      <c r="J17504" t="s">
        <v>27</v>
      </c>
      <c r="K17504">
        <v>258</v>
      </c>
      <c r="L17504">
        <v>12.7</v>
      </c>
      <c r="M17504" t="s">
        <v>1115</v>
      </c>
      <c r="N17504">
        <v>12.7</v>
      </c>
      <c r="P17504" cm="1">
        <f t="array" ref="P17504">IF(Q17504&gt;0,INDEX(Q17504:Q39228,MATCH(TRUE,INDEX(Q17504:Q39228="",,),0)-1),"")</f>
        <v>3</v>
      </c>
      <c r="Q17504">
        <f t="shared" si="478"/>
        <v>3</v>
      </c>
      <c r="R17504">
        <f t="shared" si="476"/>
        <v>0</v>
      </c>
    </row>
    <row r="17505" spans="1:18" x14ac:dyDescent="0.3">
      <c r="A17505" t="s">
        <v>1111</v>
      </c>
      <c r="B17505" s="1">
        <v>38365</v>
      </c>
      <c r="C17505" t="s">
        <v>1112</v>
      </c>
      <c r="D17505" t="s">
        <v>1224</v>
      </c>
      <c r="E17505" t="s">
        <v>1225</v>
      </c>
      <c r="G17505" s="6" t="s">
        <v>29</v>
      </c>
      <c r="H17505" t="s">
        <v>70</v>
      </c>
      <c r="I17505" t="s">
        <v>26</v>
      </c>
      <c r="J17505" t="s">
        <v>27</v>
      </c>
      <c r="K17505">
        <v>52</v>
      </c>
      <c r="L17505">
        <v>12.25</v>
      </c>
      <c r="M17505" t="s">
        <v>1115</v>
      </c>
      <c r="N17505">
        <v>12.25</v>
      </c>
      <c r="P17505" cm="1">
        <f t="array" ref="P17505">IF(Q17505&gt;0,INDEX(Q17505:Q39229,MATCH(TRUE,INDEX(Q17505:Q39229="",,),0)-1),"")</f>
        <v>3</v>
      </c>
      <c r="Q17505">
        <f t="shared" si="478"/>
        <v>3</v>
      </c>
      <c r="R17505">
        <f t="shared" si="476"/>
        <v>0</v>
      </c>
    </row>
    <row r="17506" spans="1:18" x14ac:dyDescent="0.3">
      <c r="A17506" t="s">
        <v>1111</v>
      </c>
      <c r="B17506" s="1">
        <v>38365</v>
      </c>
      <c r="C17506" t="s">
        <v>1112</v>
      </c>
      <c r="D17506" t="s">
        <v>1224</v>
      </c>
      <c r="E17506" t="s">
        <v>1225</v>
      </c>
      <c r="G17506" s="6" t="s">
        <v>29</v>
      </c>
      <c r="H17506" t="s">
        <v>64</v>
      </c>
      <c r="I17506" t="s">
        <v>26</v>
      </c>
      <c r="J17506" t="s">
        <v>27</v>
      </c>
      <c r="K17506">
        <v>118</v>
      </c>
      <c r="L17506">
        <v>11.45</v>
      </c>
      <c r="M17506" t="s">
        <v>1115</v>
      </c>
      <c r="N17506">
        <v>11.45</v>
      </c>
      <c r="P17506" cm="1">
        <f t="array" ref="P17506">IF(Q17506&gt;0,INDEX(Q17506:Q39230,MATCH(TRUE,INDEX(Q17506:Q39230="",,),0)-1),"")</f>
        <v>3</v>
      </c>
      <c r="Q17506">
        <f t="shared" si="478"/>
        <v>3</v>
      </c>
      <c r="R17506">
        <f t="shared" si="476"/>
        <v>0</v>
      </c>
    </row>
    <row r="17507" spans="1:18" x14ac:dyDescent="0.3">
      <c r="P17507" t="str" cm="1">
        <f t="array" ref="P17507">IF(Q17507&gt;0,INDEX(Q17507:Q39231,MATCH(TRUE,INDEX(Q17507:Q39231="",,),0)-1),"")</f>
        <v/>
      </c>
      <c r="R17507" t="str">
        <f t="shared" si="476"/>
        <v/>
      </c>
    </row>
    <row r="17508" spans="1:18" x14ac:dyDescent="0.3">
      <c r="A17508" t="s">
        <v>1111</v>
      </c>
      <c r="B17508" s="1">
        <v>38365</v>
      </c>
      <c r="C17508" t="s">
        <v>1112</v>
      </c>
      <c r="D17508" t="s">
        <v>1226</v>
      </c>
      <c r="E17508" t="s">
        <v>1227</v>
      </c>
      <c r="G17508" t="s">
        <v>19</v>
      </c>
      <c r="H17508" t="s">
        <v>63</v>
      </c>
      <c r="I17508" t="s">
        <v>26</v>
      </c>
      <c r="J17508" t="s">
        <v>27</v>
      </c>
      <c r="K17508">
        <v>266</v>
      </c>
      <c r="L17508">
        <v>15.8</v>
      </c>
      <c r="M17508" t="s">
        <v>1130</v>
      </c>
      <c r="N17508">
        <v>38</v>
      </c>
      <c r="O17508" t="s">
        <v>24</v>
      </c>
      <c r="P17508" cm="1">
        <f t="array" ref="P17508">IF(Q17508&gt;0,INDEX(Q17508:Q39232,MATCH(TRUE,INDEX(Q17508:Q39232="",,),0)-1),"")</f>
        <v>4</v>
      </c>
      <c r="Q17508">
        <f>INT((ROW()-17508)/4)+1</f>
        <v>1</v>
      </c>
      <c r="R17508">
        <f t="shared" si="476"/>
        <v>0</v>
      </c>
    </row>
    <row r="17509" spans="1:18" x14ac:dyDescent="0.3">
      <c r="A17509" t="s">
        <v>1111</v>
      </c>
      <c r="B17509" s="1">
        <v>38365</v>
      </c>
      <c r="C17509" t="s">
        <v>1112</v>
      </c>
      <c r="D17509" t="s">
        <v>1226</v>
      </c>
      <c r="E17509" t="s">
        <v>1227</v>
      </c>
      <c r="G17509" t="s">
        <v>19</v>
      </c>
      <c r="H17509" t="s">
        <v>70</v>
      </c>
      <c r="I17509" t="s">
        <v>26</v>
      </c>
      <c r="J17509" t="s">
        <v>27</v>
      </c>
      <c r="K17509">
        <v>286</v>
      </c>
      <c r="L17509">
        <v>15.55</v>
      </c>
      <c r="M17509" t="s">
        <v>1130</v>
      </c>
      <c r="N17509">
        <v>35</v>
      </c>
      <c r="O17509" t="s">
        <v>24</v>
      </c>
      <c r="P17509" cm="1">
        <f t="array" ref="P17509">IF(Q17509&gt;0,INDEX(Q17509:Q39233,MATCH(TRUE,INDEX(Q17509:Q39233="",,),0)-1),"")</f>
        <v>4</v>
      </c>
      <c r="Q17509">
        <f t="shared" ref="Q17509:Q17523" si="479">INT((ROW()-17508)/4)+1</f>
        <v>1</v>
      </c>
      <c r="R17509">
        <f t="shared" si="476"/>
        <v>0</v>
      </c>
    </row>
    <row r="17510" spans="1:18" x14ac:dyDescent="0.3">
      <c r="A17510" t="s">
        <v>1111</v>
      </c>
      <c r="B17510" s="1">
        <v>38365</v>
      </c>
      <c r="C17510" t="s">
        <v>1112</v>
      </c>
      <c r="D17510" t="s">
        <v>1226</v>
      </c>
      <c r="E17510" t="s">
        <v>1227</v>
      </c>
      <c r="G17510" t="s">
        <v>19</v>
      </c>
      <c r="H17510" t="s">
        <v>64</v>
      </c>
      <c r="I17510" t="s">
        <v>26</v>
      </c>
      <c r="J17510" t="s">
        <v>27</v>
      </c>
      <c r="K17510">
        <v>189</v>
      </c>
      <c r="L17510">
        <v>13.9</v>
      </c>
      <c r="M17510" t="s">
        <v>1130</v>
      </c>
      <c r="N17510">
        <v>38</v>
      </c>
      <c r="O17510" t="s">
        <v>24</v>
      </c>
      <c r="P17510" cm="1">
        <f t="array" ref="P17510">IF(Q17510&gt;0,INDEX(Q17510:Q39234,MATCH(TRUE,INDEX(Q17510:Q39234="",,),0)-1),"")</f>
        <v>4</v>
      </c>
      <c r="Q17510">
        <f t="shared" si="479"/>
        <v>1</v>
      </c>
      <c r="R17510">
        <f t="shared" si="476"/>
        <v>0</v>
      </c>
    </row>
    <row r="17511" spans="1:18" x14ac:dyDescent="0.3">
      <c r="A17511" t="s">
        <v>1111</v>
      </c>
      <c r="B17511" s="1">
        <v>38365</v>
      </c>
      <c r="C17511" t="s">
        <v>1112</v>
      </c>
      <c r="D17511" t="s">
        <v>1226</v>
      </c>
      <c r="E17511" t="s">
        <v>1227</v>
      </c>
      <c r="G17511" s="6" t="s">
        <v>29</v>
      </c>
      <c r="H17511" t="s">
        <v>99</v>
      </c>
      <c r="I17511" t="s">
        <v>26</v>
      </c>
      <c r="J17511" t="s">
        <v>27</v>
      </c>
      <c r="K17511">
        <v>78</v>
      </c>
      <c r="L17511">
        <v>10.7</v>
      </c>
      <c r="M17511" t="s">
        <v>1130</v>
      </c>
      <c r="N17511">
        <v>10.7</v>
      </c>
      <c r="O17511" t="s">
        <v>24</v>
      </c>
      <c r="P17511" cm="1">
        <f t="array" ref="P17511">IF(Q17511&gt;0,INDEX(Q17511:Q39235,MATCH(TRUE,INDEX(Q17511:Q39235="",,),0)-1),"")</f>
        <v>4</v>
      </c>
      <c r="Q17511">
        <f t="shared" si="479"/>
        <v>1</v>
      </c>
      <c r="R17511">
        <f t="shared" si="476"/>
        <v>0</v>
      </c>
    </row>
    <row r="17512" spans="1:18" x14ac:dyDescent="0.3">
      <c r="A17512" t="s">
        <v>1111</v>
      </c>
      <c r="B17512" s="1">
        <v>38365</v>
      </c>
      <c r="C17512" t="s">
        <v>1112</v>
      </c>
      <c r="D17512" t="s">
        <v>1226</v>
      </c>
      <c r="E17512" t="s">
        <v>1227</v>
      </c>
      <c r="G17512" t="s">
        <v>19</v>
      </c>
      <c r="H17512" t="s">
        <v>63</v>
      </c>
      <c r="I17512" t="s">
        <v>26</v>
      </c>
      <c r="J17512" t="s">
        <v>27</v>
      </c>
      <c r="K17512">
        <v>266</v>
      </c>
      <c r="L17512">
        <v>15.8</v>
      </c>
      <c r="M17512" t="s">
        <v>1117</v>
      </c>
      <c r="N17512">
        <v>28.8</v>
      </c>
      <c r="P17512" cm="1">
        <f t="array" ref="P17512">IF(Q17512&gt;0,INDEX(Q17512:Q39236,MATCH(TRUE,INDEX(Q17512:Q39236="",,),0)-1),"")</f>
        <v>4</v>
      </c>
      <c r="Q17512">
        <f t="shared" si="479"/>
        <v>2</v>
      </c>
      <c r="R17512">
        <f t="shared" si="476"/>
        <v>0</v>
      </c>
    </row>
    <row r="17513" spans="1:18" x14ac:dyDescent="0.3">
      <c r="A17513" t="s">
        <v>1111</v>
      </c>
      <c r="B17513" s="1">
        <v>38365</v>
      </c>
      <c r="C17513" t="s">
        <v>1112</v>
      </c>
      <c r="D17513" t="s">
        <v>1226</v>
      </c>
      <c r="E17513" t="s">
        <v>1227</v>
      </c>
      <c r="G17513" t="s">
        <v>19</v>
      </c>
      <c r="H17513" t="s">
        <v>70</v>
      </c>
      <c r="I17513" t="s">
        <v>26</v>
      </c>
      <c r="J17513" t="s">
        <v>27</v>
      </c>
      <c r="K17513">
        <v>286</v>
      </c>
      <c r="L17513">
        <v>15.55</v>
      </c>
      <c r="M17513" t="s">
        <v>1117</v>
      </c>
      <c r="N17513">
        <v>25.55</v>
      </c>
      <c r="P17513" cm="1">
        <f t="array" ref="P17513">IF(Q17513&gt;0,INDEX(Q17513:Q39237,MATCH(TRUE,INDEX(Q17513:Q39237="",,),0)-1),"")</f>
        <v>4</v>
      </c>
      <c r="Q17513">
        <f t="shared" si="479"/>
        <v>2</v>
      </c>
      <c r="R17513">
        <f t="shared" si="476"/>
        <v>0</v>
      </c>
    </row>
    <row r="17514" spans="1:18" x14ac:dyDescent="0.3">
      <c r="A17514" t="s">
        <v>1111</v>
      </c>
      <c r="B17514" s="1">
        <v>38365</v>
      </c>
      <c r="C17514" t="s">
        <v>1112</v>
      </c>
      <c r="D17514" t="s">
        <v>1226</v>
      </c>
      <c r="E17514" t="s">
        <v>1227</v>
      </c>
      <c r="G17514" t="s">
        <v>19</v>
      </c>
      <c r="H17514" t="s">
        <v>64</v>
      </c>
      <c r="I17514" t="s">
        <v>26</v>
      </c>
      <c r="J17514" t="s">
        <v>27</v>
      </c>
      <c r="K17514">
        <v>189</v>
      </c>
      <c r="L17514">
        <v>13.9</v>
      </c>
      <c r="M17514" t="s">
        <v>1117</v>
      </c>
      <c r="N17514">
        <v>18.899999999999999</v>
      </c>
      <c r="P17514" cm="1">
        <f t="array" ref="P17514">IF(Q17514&gt;0,INDEX(Q17514:Q39238,MATCH(TRUE,INDEX(Q17514:Q39238="",,),0)-1),"")</f>
        <v>4</v>
      </c>
      <c r="Q17514">
        <f t="shared" si="479"/>
        <v>2</v>
      </c>
      <c r="R17514">
        <f t="shared" si="476"/>
        <v>0</v>
      </c>
    </row>
    <row r="17515" spans="1:18" x14ac:dyDescent="0.3">
      <c r="A17515" t="s">
        <v>1111</v>
      </c>
      <c r="B17515" s="1">
        <v>38365</v>
      </c>
      <c r="C17515" t="s">
        <v>1112</v>
      </c>
      <c r="D17515" t="s">
        <v>1226</v>
      </c>
      <c r="E17515" t="s">
        <v>1227</v>
      </c>
      <c r="G17515" s="6" t="s">
        <v>29</v>
      </c>
      <c r="H17515" t="s">
        <v>99</v>
      </c>
      <c r="I17515" t="s">
        <v>26</v>
      </c>
      <c r="J17515" t="s">
        <v>27</v>
      </c>
      <c r="K17515">
        <v>78</v>
      </c>
      <c r="L17515">
        <v>10.7</v>
      </c>
      <c r="M17515" t="s">
        <v>1117</v>
      </c>
      <c r="N17515">
        <v>10.7</v>
      </c>
      <c r="P17515" cm="1">
        <f t="array" ref="P17515">IF(Q17515&gt;0,INDEX(Q17515:Q39239,MATCH(TRUE,INDEX(Q17515:Q39239="",,),0)-1),"")</f>
        <v>4</v>
      </c>
      <c r="Q17515">
        <f t="shared" si="479"/>
        <v>2</v>
      </c>
      <c r="R17515">
        <f t="shared" si="476"/>
        <v>0</v>
      </c>
    </row>
    <row r="17516" spans="1:18" x14ac:dyDescent="0.3">
      <c r="A17516" t="s">
        <v>1111</v>
      </c>
      <c r="B17516" s="1">
        <v>38365</v>
      </c>
      <c r="C17516" t="s">
        <v>1112</v>
      </c>
      <c r="D17516" t="s">
        <v>1226</v>
      </c>
      <c r="E17516" t="s">
        <v>1227</v>
      </c>
      <c r="G17516" t="s">
        <v>19</v>
      </c>
      <c r="H17516" t="s">
        <v>63</v>
      </c>
      <c r="I17516" t="s">
        <v>26</v>
      </c>
      <c r="J17516" t="s">
        <v>27</v>
      </c>
      <c r="K17516">
        <v>266</v>
      </c>
      <c r="L17516">
        <v>15.8</v>
      </c>
      <c r="M17516" t="s">
        <v>1118</v>
      </c>
      <c r="N17516">
        <v>24</v>
      </c>
      <c r="P17516" cm="1">
        <f t="array" ref="P17516">IF(Q17516&gt;0,INDEX(Q17516:Q39240,MATCH(TRUE,INDEX(Q17516:Q39240="",,),0)-1),"")</f>
        <v>4</v>
      </c>
      <c r="Q17516">
        <f t="shared" si="479"/>
        <v>3</v>
      </c>
      <c r="R17516">
        <f t="shared" si="476"/>
        <v>0</v>
      </c>
    </row>
    <row r="17517" spans="1:18" x14ac:dyDescent="0.3">
      <c r="A17517" t="s">
        <v>1111</v>
      </c>
      <c r="B17517" s="1">
        <v>38365</v>
      </c>
      <c r="C17517" t="s">
        <v>1112</v>
      </c>
      <c r="D17517" t="s">
        <v>1226</v>
      </c>
      <c r="E17517" t="s">
        <v>1227</v>
      </c>
      <c r="G17517" t="s">
        <v>19</v>
      </c>
      <c r="H17517" t="s">
        <v>70</v>
      </c>
      <c r="I17517" t="s">
        <v>26</v>
      </c>
      <c r="J17517" t="s">
        <v>27</v>
      </c>
      <c r="K17517">
        <v>286</v>
      </c>
      <c r="L17517">
        <v>15.55</v>
      </c>
      <c r="M17517" t="s">
        <v>1118</v>
      </c>
      <c r="N17517">
        <v>25</v>
      </c>
      <c r="P17517" cm="1">
        <f t="array" ref="P17517">IF(Q17517&gt;0,INDEX(Q17517:Q39241,MATCH(TRUE,INDEX(Q17517:Q39241="",,),0)-1),"")</f>
        <v>4</v>
      </c>
      <c r="Q17517">
        <f t="shared" si="479"/>
        <v>3</v>
      </c>
      <c r="R17517">
        <f t="shared" si="476"/>
        <v>0</v>
      </c>
    </row>
    <row r="17518" spans="1:18" x14ac:dyDescent="0.3">
      <c r="A17518" t="s">
        <v>1111</v>
      </c>
      <c r="B17518" s="1">
        <v>38365</v>
      </c>
      <c r="C17518" t="s">
        <v>1112</v>
      </c>
      <c r="D17518" t="s">
        <v>1226</v>
      </c>
      <c r="E17518" t="s">
        <v>1227</v>
      </c>
      <c r="G17518" t="s">
        <v>19</v>
      </c>
      <c r="H17518" t="s">
        <v>64</v>
      </c>
      <c r="I17518" t="s">
        <v>26</v>
      </c>
      <c r="J17518" t="s">
        <v>27</v>
      </c>
      <c r="K17518">
        <v>189</v>
      </c>
      <c r="L17518">
        <v>13.9</v>
      </c>
      <c r="M17518" t="s">
        <v>1118</v>
      </c>
      <c r="N17518">
        <v>20</v>
      </c>
      <c r="P17518" cm="1">
        <f t="array" ref="P17518">IF(Q17518&gt;0,INDEX(Q17518:Q39242,MATCH(TRUE,INDEX(Q17518:Q39242="",,),0)-1),"")</f>
        <v>4</v>
      </c>
      <c r="Q17518">
        <f t="shared" si="479"/>
        <v>3</v>
      </c>
      <c r="R17518">
        <f t="shared" si="476"/>
        <v>0</v>
      </c>
    </row>
    <row r="17519" spans="1:18" x14ac:dyDescent="0.3">
      <c r="A17519" t="s">
        <v>1111</v>
      </c>
      <c r="B17519" s="1">
        <v>38365</v>
      </c>
      <c r="C17519" t="s">
        <v>1112</v>
      </c>
      <c r="D17519" t="s">
        <v>1226</v>
      </c>
      <c r="E17519" t="s">
        <v>1227</v>
      </c>
      <c r="G17519" s="6" t="s">
        <v>29</v>
      </c>
      <c r="H17519" t="s">
        <v>99</v>
      </c>
      <c r="I17519" t="s">
        <v>26</v>
      </c>
      <c r="J17519" t="s">
        <v>27</v>
      </c>
      <c r="K17519">
        <v>78</v>
      </c>
      <c r="L17519">
        <v>10.7</v>
      </c>
      <c r="M17519" t="s">
        <v>1118</v>
      </c>
      <c r="N17519">
        <v>10.7</v>
      </c>
      <c r="P17519" cm="1">
        <f t="array" ref="P17519">IF(Q17519&gt;0,INDEX(Q17519:Q39243,MATCH(TRUE,INDEX(Q17519:Q39243="",,),0)-1),"")</f>
        <v>4</v>
      </c>
      <c r="Q17519">
        <f t="shared" si="479"/>
        <v>3</v>
      </c>
      <c r="R17519">
        <f t="shared" si="476"/>
        <v>0</v>
      </c>
    </row>
    <row r="17520" spans="1:18" x14ac:dyDescent="0.3">
      <c r="A17520" t="s">
        <v>1111</v>
      </c>
      <c r="B17520" s="1">
        <v>38365</v>
      </c>
      <c r="C17520" t="s">
        <v>1112</v>
      </c>
      <c r="D17520" t="s">
        <v>1226</v>
      </c>
      <c r="E17520" t="s">
        <v>1227</v>
      </c>
      <c r="G17520" t="s">
        <v>19</v>
      </c>
      <c r="H17520" t="s">
        <v>63</v>
      </c>
      <c r="I17520" t="s">
        <v>26</v>
      </c>
      <c r="J17520" t="s">
        <v>27</v>
      </c>
      <c r="K17520">
        <v>266</v>
      </c>
      <c r="L17520">
        <v>15.8</v>
      </c>
      <c r="M17520" t="s">
        <v>1115</v>
      </c>
      <c r="N17520">
        <v>19</v>
      </c>
      <c r="P17520" cm="1">
        <f t="array" ref="P17520">IF(Q17520&gt;0,INDEX(Q17520:Q39244,MATCH(TRUE,INDEX(Q17520:Q39244="",,),0)-1),"")</f>
        <v>4</v>
      </c>
      <c r="Q17520">
        <f t="shared" si="479"/>
        <v>4</v>
      </c>
      <c r="R17520">
        <f t="shared" ref="R17520:R17583" si="480">IF(P17520="","",0)</f>
        <v>0</v>
      </c>
    </row>
    <row r="17521" spans="1:18" x14ac:dyDescent="0.3">
      <c r="A17521" t="s">
        <v>1111</v>
      </c>
      <c r="B17521" s="1">
        <v>38365</v>
      </c>
      <c r="C17521" t="s">
        <v>1112</v>
      </c>
      <c r="D17521" t="s">
        <v>1226</v>
      </c>
      <c r="E17521" t="s">
        <v>1227</v>
      </c>
      <c r="G17521" t="s">
        <v>19</v>
      </c>
      <c r="H17521" t="s">
        <v>70</v>
      </c>
      <c r="I17521" t="s">
        <v>26</v>
      </c>
      <c r="J17521" t="s">
        <v>27</v>
      </c>
      <c r="K17521">
        <v>286</v>
      </c>
      <c r="L17521">
        <v>15.55</v>
      </c>
      <c r="M17521" t="s">
        <v>1115</v>
      </c>
      <c r="N17521">
        <v>17.5</v>
      </c>
      <c r="P17521" cm="1">
        <f t="array" ref="P17521">IF(Q17521&gt;0,INDEX(Q17521:Q39245,MATCH(TRUE,INDEX(Q17521:Q39245="",,),0)-1),"")</f>
        <v>4</v>
      </c>
      <c r="Q17521">
        <f t="shared" si="479"/>
        <v>4</v>
      </c>
      <c r="R17521">
        <f t="shared" si="480"/>
        <v>0</v>
      </c>
    </row>
    <row r="17522" spans="1:18" x14ac:dyDescent="0.3">
      <c r="A17522" t="s">
        <v>1111</v>
      </c>
      <c r="B17522" s="1">
        <v>38365</v>
      </c>
      <c r="C17522" t="s">
        <v>1112</v>
      </c>
      <c r="D17522" t="s">
        <v>1226</v>
      </c>
      <c r="E17522" t="s">
        <v>1227</v>
      </c>
      <c r="G17522" t="s">
        <v>19</v>
      </c>
      <c r="H17522" t="s">
        <v>64</v>
      </c>
      <c r="I17522" t="s">
        <v>26</v>
      </c>
      <c r="J17522" t="s">
        <v>27</v>
      </c>
      <c r="K17522">
        <v>189</v>
      </c>
      <c r="L17522">
        <v>13.9</v>
      </c>
      <c r="M17522" t="s">
        <v>1115</v>
      </c>
      <c r="N17522">
        <v>16</v>
      </c>
      <c r="P17522" cm="1">
        <f t="array" ref="P17522">IF(Q17522&gt;0,INDEX(Q17522:Q39246,MATCH(TRUE,INDEX(Q17522:Q39246="",,),0)-1),"")</f>
        <v>4</v>
      </c>
      <c r="Q17522">
        <f t="shared" si="479"/>
        <v>4</v>
      </c>
      <c r="R17522">
        <f t="shared" si="480"/>
        <v>0</v>
      </c>
    </row>
    <row r="17523" spans="1:18" x14ac:dyDescent="0.3">
      <c r="A17523" t="s">
        <v>1111</v>
      </c>
      <c r="B17523" s="1">
        <v>38365</v>
      </c>
      <c r="C17523" t="s">
        <v>1112</v>
      </c>
      <c r="D17523" t="s">
        <v>1226</v>
      </c>
      <c r="E17523" t="s">
        <v>1227</v>
      </c>
      <c r="G17523" s="6" t="s">
        <v>29</v>
      </c>
      <c r="H17523" t="s">
        <v>99</v>
      </c>
      <c r="I17523" t="s">
        <v>26</v>
      </c>
      <c r="J17523" t="s">
        <v>27</v>
      </c>
      <c r="K17523">
        <v>78</v>
      </c>
      <c r="L17523">
        <v>10.7</v>
      </c>
      <c r="M17523" t="s">
        <v>1115</v>
      </c>
      <c r="N17523">
        <v>10.7</v>
      </c>
      <c r="P17523" cm="1">
        <f t="array" ref="P17523">IF(Q17523&gt;0,INDEX(Q17523:Q39247,MATCH(TRUE,INDEX(Q17523:Q39247="",,),0)-1),"")</f>
        <v>4</v>
      </c>
      <c r="Q17523">
        <f t="shared" si="479"/>
        <v>4</v>
      </c>
      <c r="R17523">
        <f t="shared" si="480"/>
        <v>0</v>
      </c>
    </row>
    <row r="17524" spans="1:18" x14ac:dyDescent="0.3">
      <c r="P17524" t="str" cm="1">
        <f t="array" ref="P17524">IF(Q17524&gt;0,INDEX(Q17524:Q39248,MATCH(TRUE,INDEX(Q17524:Q39248="",,),0)-1),"")</f>
        <v/>
      </c>
      <c r="R17524" t="str">
        <f t="shared" si="480"/>
        <v/>
      </c>
    </row>
    <row r="17525" spans="1:18" x14ac:dyDescent="0.3">
      <c r="A17525" t="s">
        <v>1111</v>
      </c>
      <c r="B17525" s="1">
        <v>38365</v>
      </c>
      <c r="C17525" t="s">
        <v>1112</v>
      </c>
      <c r="D17525" t="s">
        <v>1228</v>
      </c>
      <c r="E17525" t="s">
        <v>1229</v>
      </c>
      <c r="G17525" t="s">
        <v>19</v>
      </c>
      <c r="H17525" t="s">
        <v>194</v>
      </c>
      <c r="I17525" t="s">
        <v>21</v>
      </c>
      <c r="J17525" t="s">
        <v>22</v>
      </c>
      <c r="K17525">
        <v>7.2</v>
      </c>
      <c r="L17525">
        <v>855</v>
      </c>
      <c r="M17525" t="s">
        <v>1133</v>
      </c>
      <c r="N17525">
        <v>875</v>
      </c>
      <c r="O17525" t="s">
        <v>24</v>
      </c>
      <c r="P17525" cm="1">
        <f t="array" ref="P17525">IF(Q17525&gt;0,INDEX(Q17525:Q39249,MATCH(TRUE,INDEX(Q17525:Q39249="",,),0)-1),"")</f>
        <v>5</v>
      </c>
      <c r="Q17525">
        <f>INT((ROW()-17525)/7)+1</f>
        <v>1</v>
      </c>
      <c r="R17525">
        <f t="shared" si="480"/>
        <v>0</v>
      </c>
    </row>
    <row r="17526" spans="1:18" x14ac:dyDescent="0.3">
      <c r="A17526" t="s">
        <v>1111</v>
      </c>
      <c r="B17526" s="1">
        <v>38365</v>
      </c>
      <c r="C17526" t="s">
        <v>1112</v>
      </c>
      <c r="D17526" t="s">
        <v>1228</v>
      </c>
      <c r="E17526" t="s">
        <v>1229</v>
      </c>
      <c r="G17526" t="s">
        <v>19</v>
      </c>
      <c r="H17526" t="s">
        <v>107</v>
      </c>
      <c r="I17526" t="s">
        <v>26</v>
      </c>
      <c r="J17526" t="s">
        <v>27</v>
      </c>
      <c r="K17526">
        <v>382</v>
      </c>
      <c r="L17526">
        <v>17.2</v>
      </c>
      <c r="M17526" t="s">
        <v>1133</v>
      </c>
      <c r="N17526">
        <v>25</v>
      </c>
      <c r="O17526" t="s">
        <v>24</v>
      </c>
      <c r="P17526" cm="1">
        <f t="array" ref="P17526">IF(Q17526&gt;0,INDEX(Q17526:Q39250,MATCH(TRUE,INDEX(Q17526:Q39250="",,),0)-1),"")</f>
        <v>5</v>
      </c>
      <c r="Q17526">
        <f t="shared" ref="Q17526:Q17559" si="481">INT((ROW()-17525)/7)+1</f>
        <v>1</v>
      </c>
      <c r="R17526">
        <f t="shared" si="480"/>
        <v>0</v>
      </c>
    </row>
    <row r="17527" spans="1:18" x14ac:dyDescent="0.3">
      <c r="A17527" t="s">
        <v>1111</v>
      </c>
      <c r="B17527" s="1">
        <v>38365</v>
      </c>
      <c r="C17527" t="s">
        <v>1112</v>
      </c>
      <c r="D17527" t="s">
        <v>1228</v>
      </c>
      <c r="E17527" t="s">
        <v>1229</v>
      </c>
      <c r="G17527" t="s">
        <v>19</v>
      </c>
      <c r="H17527" t="s">
        <v>63</v>
      </c>
      <c r="I17527" t="s">
        <v>26</v>
      </c>
      <c r="J17527" t="s">
        <v>27</v>
      </c>
      <c r="K17527">
        <v>555</v>
      </c>
      <c r="L17527">
        <v>16.2</v>
      </c>
      <c r="M17527" t="s">
        <v>1133</v>
      </c>
      <c r="N17527">
        <v>26</v>
      </c>
      <c r="O17527" t="s">
        <v>24</v>
      </c>
      <c r="P17527" cm="1">
        <f t="array" ref="P17527">IF(Q17527&gt;0,INDEX(Q17527:Q39251,MATCH(TRUE,INDEX(Q17527:Q39251="",,),0)-1),"")</f>
        <v>5</v>
      </c>
      <c r="Q17527">
        <f t="shared" si="481"/>
        <v>1</v>
      </c>
      <c r="R17527">
        <f t="shared" si="480"/>
        <v>0</v>
      </c>
    </row>
    <row r="17528" spans="1:18" x14ac:dyDescent="0.3">
      <c r="A17528" t="s">
        <v>1111</v>
      </c>
      <c r="B17528" s="1">
        <v>38365</v>
      </c>
      <c r="C17528" t="s">
        <v>1112</v>
      </c>
      <c r="D17528" t="s">
        <v>1228</v>
      </c>
      <c r="E17528" t="s">
        <v>1229</v>
      </c>
      <c r="G17528" t="s">
        <v>19</v>
      </c>
      <c r="H17528" t="s">
        <v>70</v>
      </c>
      <c r="I17528" t="s">
        <v>26</v>
      </c>
      <c r="J17528" t="s">
        <v>27</v>
      </c>
      <c r="K17528">
        <v>400</v>
      </c>
      <c r="L17528">
        <v>15.9</v>
      </c>
      <c r="M17528" t="s">
        <v>1133</v>
      </c>
      <c r="N17528">
        <v>28</v>
      </c>
      <c r="O17528" t="s">
        <v>24</v>
      </c>
      <c r="P17528" cm="1">
        <f t="array" ref="P17528">IF(Q17528&gt;0,INDEX(Q17528:Q39252,MATCH(TRUE,INDEX(Q17528:Q39252="",,),0)-1),"")</f>
        <v>5</v>
      </c>
      <c r="Q17528">
        <f t="shared" si="481"/>
        <v>1</v>
      </c>
      <c r="R17528">
        <f t="shared" si="480"/>
        <v>0</v>
      </c>
    </row>
    <row r="17529" spans="1:18" x14ac:dyDescent="0.3">
      <c r="A17529" t="s">
        <v>1111</v>
      </c>
      <c r="B17529" s="1">
        <v>38365</v>
      </c>
      <c r="C17529" t="s">
        <v>1112</v>
      </c>
      <c r="D17529" t="s">
        <v>1228</v>
      </c>
      <c r="E17529" t="s">
        <v>1229</v>
      </c>
      <c r="G17529" t="s">
        <v>19</v>
      </c>
      <c r="H17529" t="s">
        <v>64</v>
      </c>
      <c r="I17529" t="s">
        <v>26</v>
      </c>
      <c r="J17529" t="s">
        <v>27</v>
      </c>
      <c r="K17529">
        <v>1381</v>
      </c>
      <c r="L17529">
        <v>14.2</v>
      </c>
      <c r="M17529" t="s">
        <v>1133</v>
      </c>
      <c r="N17529">
        <v>33</v>
      </c>
      <c r="O17529" t="s">
        <v>24</v>
      </c>
      <c r="P17529" cm="1">
        <f t="array" ref="P17529">IF(Q17529&gt;0,INDEX(Q17529:Q39253,MATCH(TRUE,INDEX(Q17529:Q39253="",,),0)-1),"")</f>
        <v>5</v>
      </c>
      <c r="Q17529">
        <f t="shared" si="481"/>
        <v>1</v>
      </c>
      <c r="R17529">
        <f t="shared" si="480"/>
        <v>0</v>
      </c>
    </row>
    <row r="17530" spans="1:18" x14ac:dyDescent="0.3">
      <c r="A17530" t="s">
        <v>1111</v>
      </c>
      <c r="B17530" s="1">
        <v>38365</v>
      </c>
      <c r="C17530" t="s">
        <v>1112</v>
      </c>
      <c r="D17530" t="s">
        <v>1228</v>
      </c>
      <c r="E17530" t="s">
        <v>1229</v>
      </c>
      <c r="G17530" s="6" t="s">
        <v>29</v>
      </c>
      <c r="H17530" t="s">
        <v>30</v>
      </c>
      <c r="I17530" t="s">
        <v>21</v>
      </c>
      <c r="J17530" t="s">
        <v>22</v>
      </c>
      <c r="K17530">
        <v>0.6</v>
      </c>
      <c r="L17530">
        <v>177</v>
      </c>
      <c r="M17530" t="s">
        <v>1133</v>
      </c>
      <c r="N17530">
        <v>177</v>
      </c>
      <c r="O17530" t="s">
        <v>24</v>
      </c>
      <c r="P17530" cm="1">
        <f t="array" ref="P17530">IF(Q17530&gt;0,INDEX(Q17530:Q39254,MATCH(TRUE,INDEX(Q17530:Q39254="",,),0)-1),"")</f>
        <v>5</v>
      </c>
      <c r="Q17530">
        <f t="shared" si="481"/>
        <v>1</v>
      </c>
      <c r="R17530">
        <f t="shared" si="480"/>
        <v>0</v>
      </c>
    </row>
    <row r="17531" spans="1:18" x14ac:dyDescent="0.3">
      <c r="A17531" t="s">
        <v>1111</v>
      </c>
      <c r="B17531" s="1">
        <v>38365</v>
      </c>
      <c r="C17531" t="s">
        <v>1112</v>
      </c>
      <c r="D17531" t="s">
        <v>1228</v>
      </c>
      <c r="E17531" t="s">
        <v>1229</v>
      </c>
      <c r="G17531" s="6" t="s">
        <v>29</v>
      </c>
      <c r="H17531" t="s">
        <v>99</v>
      </c>
      <c r="I17531" t="s">
        <v>26</v>
      </c>
      <c r="J17531" t="s">
        <v>27</v>
      </c>
      <c r="K17531">
        <v>391</v>
      </c>
      <c r="L17531">
        <v>11.4</v>
      </c>
      <c r="M17531" t="s">
        <v>1133</v>
      </c>
      <c r="N17531">
        <v>11.4</v>
      </c>
      <c r="O17531" t="s">
        <v>24</v>
      </c>
      <c r="P17531" cm="1">
        <f t="array" ref="P17531">IF(Q17531&gt;0,INDEX(Q17531:Q39255,MATCH(TRUE,INDEX(Q17531:Q39255="",,),0)-1),"")</f>
        <v>5</v>
      </c>
      <c r="Q17531">
        <f t="shared" si="481"/>
        <v>1</v>
      </c>
      <c r="R17531">
        <f t="shared" si="480"/>
        <v>0</v>
      </c>
    </row>
    <row r="17532" spans="1:18" x14ac:dyDescent="0.3">
      <c r="A17532" t="s">
        <v>1111</v>
      </c>
      <c r="B17532" s="1">
        <v>38365</v>
      </c>
      <c r="C17532" t="s">
        <v>1112</v>
      </c>
      <c r="D17532" t="s">
        <v>1228</v>
      </c>
      <c r="E17532" t="s">
        <v>1229</v>
      </c>
      <c r="G17532" t="s">
        <v>19</v>
      </c>
      <c r="H17532" t="s">
        <v>194</v>
      </c>
      <c r="I17532" t="s">
        <v>21</v>
      </c>
      <c r="J17532" t="s">
        <v>22</v>
      </c>
      <c r="K17532">
        <v>7.2</v>
      </c>
      <c r="L17532">
        <v>855</v>
      </c>
      <c r="M17532" t="s">
        <v>1122</v>
      </c>
      <c r="N17532">
        <v>1000</v>
      </c>
      <c r="P17532" cm="1">
        <f t="array" ref="P17532">IF(Q17532&gt;0,INDEX(Q17532:Q39256,MATCH(TRUE,INDEX(Q17532:Q39256="",,),0)-1),"")</f>
        <v>5</v>
      </c>
      <c r="Q17532">
        <f t="shared" si="481"/>
        <v>2</v>
      </c>
      <c r="R17532">
        <f t="shared" si="480"/>
        <v>0</v>
      </c>
    </row>
    <row r="17533" spans="1:18" x14ac:dyDescent="0.3">
      <c r="A17533" t="s">
        <v>1111</v>
      </c>
      <c r="B17533" s="1">
        <v>38365</v>
      </c>
      <c r="C17533" t="s">
        <v>1112</v>
      </c>
      <c r="D17533" t="s">
        <v>1228</v>
      </c>
      <c r="E17533" t="s">
        <v>1229</v>
      </c>
      <c r="G17533" t="s">
        <v>19</v>
      </c>
      <c r="H17533" t="s">
        <v>107</v>
      </c>
      <c r="I17533" t="s">
        <v>26</v>
      </c>
      <c r="J17533" t="s">
        <v>27</v>
      </c>
      <c r="K17533">
        <v>382</v>
      </c>
      <c r="L17533">
        <v>17.2</v>
      </c>
      <c r="M17533" t="s">
        <v>1122</v>
      </c>
      <c r="N17533">
        <v>20</v>
      </c>
      <c r="P17533" cm="1">
        <f t="array" ref="P17533">IF(Q17533&gt;0,INDEX(Q17533:Q39257,MATCH(TRUE,INDEX(Q17533:Q39257="",,),0)-1),"")</f>
        <v>5</v>
      </c>
      <c r="Q17533">
        <f t="shared" si="481"/>
        <v>2</v>
      </c>
      <c r="R17533">
        <f t="shared" si="480"/>
        <v>0</v>
      </c>
    </row>
    <row r="17534" spans="1:18" x14ac:dyDescent="0.3">
      <c r="A17534" t="s">
        <v>1111</v>
      </c>
      <c r="B17534" s="1">
        <v>38365</v>
      </c>
      <c r="C17534" t="s">
        <v>1112</v>
      </c>
      <c r="D17534" t="s">
        <v>1228</v>
      </c>
      <c r="E17534" t="s">
        <v>1229</v>
      </c>
      <c r="G17534" t="s">
        <v>19</v>
      </c>
      <c r="H17534" t="s">
        <v>63</v>
      </c>
      <c r="I17534" t="s">
        <v>26</v>
      </c>
      <c r="J17534" t="s">
        <v>27</v>
      </c>
      <c r="K17534">
        <v>555</v>
      </c>
      <c r="L17534">
        <v>16.2</v>
      </c>
      <c r="M17534" t="s">
        <v>1122</v>
      </c>
      <c r="N17534">
        <v>20</v>
      </c>
      <c r="P17534" cm="1">
        <f t="array" ref="P17534">IF(Q17534&gt;0,INDEX(Q17534:Q39258,MATCH(TRUE,INDEX(Q17534:Q39258="",,),0)-1),"")</f>
        <v>5</v>
      </c>
      <c r="Q17534">
        <f t="shared" si="481"/>
        <v>2</v>
      </c>
      <c r="R17534">
        <f t="shared" si="480"/>
        <v>0</v>
      </c>
    </row>
    <row r="17535" spans="1:18" x14ac:dyDescent="0.3">
      <c r="A17535" t="s">
        <v>1111</v>
      </c>
      <c r="B17535" s="1">
        <v>38365</v>
      </c>
      <c r="C17535" t="s">
        <v>1112</v>
      </c>
      <c r="D17535" t="s">
        <v>1228</v>
      </c>
      <c r="E17535" t="s">
        <v>1229</v>
      </c>
      <c r="G17535" t="s">
        <v>19</v>
      </c>
      <c r="H17535" t="s">
        <v>70</v>
      </c>
      <c r="I17535" t="s">
        <v>26</v>
      </c>
      <c r="J17535" t="s">
        <v>27</v>
      </c>
      <c r="K17535">
        <v>400</v>
      </c>
      <c r="L17535">
        <v>15.9</v>
      </c>
      <c r="M17535" t="s">
        <v>1122</v>
      </c>
      <c r="N17535">
        <v>30</v>
      </c>
      <c r="P17535" cm="1">
        <f t="array" ref="P17535">IF(Q17535&gt;0,INDEX(Q17535:Q39259,MATCH(TRUE,INDEX(Q17535:Q39259="",,),0)-1),"")</f>
        <v>5</v>
      </c>
      <c r="Q17535">
        <f t="shared" si="481"/>
        <v>2</v>
      </c>
      <c r="R17535">
        <f t="shared" si="480"/>
        <v>0</v>
      </c>
    </row>
    <row r="17536" spans="1:18" x14ac:dyDescent="0.3">
      <c r="A17536" t="s">
        <v>1111</v>
      </c>
      <c r="B17536" s="1">
        <v>38365</v>
      </c>
      <c r="C17536" t="s">
        <v>1112</v>
      </c>
      <c r="D17536" t="s">
        <v>1228</v>
      </c>
      <c r="E17536" t="s">
        <v>1229</v>
      </c>
      <c r="G17536" t="s">
        <v>19</v>
      </c>
      <c r="H17536" t="s">
        <v>64</v>
      </c>
      <c r="I17536" t="s">
        <v>26</v>
      </c>
      <c r="J17536" t="s">
        <v>27</v>
      </c>
      <c r="K17536">
        <v>1381</v>
      </c>
      <c r="L17536">
        <v>14.2</v>
      </c>
      <c r="M17536" t="s">
        <v>1122</v>
      </c>
      <c r="N17536">
        <v>25</v>
      </c>
      <c r="P17536" cm="1">
        <f t="array" ref="P17536">IF(Q17536&gt;0,INDEX(Q17536:Q39260,MATCH(TRUE,INDEX(Q17536:Q39260="",,),0)-1),"")</f>
        <v>5</v>
      </c>
      <c r="Q17536">
        <f t="shared" si="481"/>
        <v>2</v>
      </c>
      <c r="R17536">
        <f t="shared" si="480"/>
        <v>0</v>
      </c>
    </row>
    <row r="17537" spans="1:18" x14ac:dyDescent="0.3">
      <c r="A17537" t="s">
        <v>1111</v>
      </c>
      <c r="B17537" s="1">
        <v>38365</v>
      </c>
      <c r="C17537" t="s">
        <v>1112</v>
      </c>
      <c r="D17537" t="s">
        <v>1228</v>
      </c>
      <c r="E17537" t="s">
        <v>1229</v>
      </c>
      <c r="G17537" s="6" t="s">
        <v>29</v>
      </c>
      <c r="H17537" t="s">
        <v>30</v>
      </c>
      <c r="I17537" t="s">
        <v>21</v>
      </c>
      <c r="J17537" t="s">
        <v>22</v>
      </c>
      <c r="K17537">
        <v>0.6</v>
      </c>
      <c r="L17537">
        <v>177</v>
      </c>
      <c r="M17537" t="s">
        <v>1122</v>
      </c>
      <c r="N17537">
        <v>177</v>
      </c>
      <c r="P17537" cm="1">
        <f t="array" ref="P17537">IF(Q17537&gt;0,INDEX(Q17537:Q39261,MATCH(TRUE,INDEX(Q17537:Q39261="",,),0)-1),"")</f>
        <v>5</v>
      </c>
      <c r="Q17537">
        <f t="shared" si="481"/>
        <v>2</v>
      </c>
      <c r="R17537">
        <f t="shared" si="480"/>
        <v>0</v>
      </c>
    </row>
    <row r="17538" spans="1:18" x14ac:dyDescent="0.3">
      <c r="A17538" t="s">
        <v>1111</v>
      </c>
      <c r="B17538" s="1">
        <v>38365</v>
      </c>
      <c r="C17538" t="s">
        <v>1112</v>
      </c>
      <c r="D17538" t="s">
        <v>1228</v>
      </c>
      <c r="E17538" t="s">
        <v>1229</v>
      </c>
      <c r="G17538" s="6" t="s">
        <v>29</v>
      </c>
      <c r="H17538" t="s">
        <v>99</v>
      </c>
      <c r="I17538" t="s">
        <v>26</v>
      </c>
      <c r="J17538" t="s">
        <v>27</v>
      </c>
      <c r="K17538">
        <v>391</v>
      </c>
      <c r="L17538">
        <v>11.4</v>
      </c>
      <c r="M17538" t="s">
        <v>1122</v>
      </c>
      <c r="N17538">
        <v>11.4</v>
      </c>
      <c r="P17538" cm="1">
        <f t="array" ref="P17538">IF(Q17538&gt;0,INDEX(Q17538:Q39262,MATCH(TRUE,INDEX(Q17538:Q39262="",,),0)-1),"")</f>
        <v>5</v>
      </c>
      <c r="Q17538">
        <f t="shared" si="481"/>
        <v>2</v>
      </c>
      <c r="R17538">
        <f t="shared" si="480"/>
        <v>0</v>
      </c>
    </row>
    <row r="17539" spans="1:18" x14ac:dyDescent="0.3">
      <c r="A17539" t="s">
        <v>1111</v>
      </c>
      <c r="B17539" s="1">
        <v>38365</v>
      </c>
      <c r="C17539" t="s">
        <v>1112</v>
      </c>
      <c r="D17539" t="s">
        <v>1228</v>
      </c>
      <c r="E17539" t="s">
        <v>1229</v>
      </c>
      <c r="G17539" t="s">
        <v>19</v>
      </c>
      <c r="H17539" t="s">
        <v>194</v>
      </c>
      <c r="I17539" t="s">
        <v>21</v>
      </c>
      <c r="J17539" t="s">
        <v>22</v>
      </c>
      <c r="K17539">
        <v>7.2</v>
      </c>
      <c r="L17539">
        <v>855</v>
      </c>
      <c r="M17539" t="s">
        <v>1116</v>
      </c>
      <c r="N17539">
        <v>855</v>
      </c>
      <c r="P17539" cm="1">
        <f t="array" ref="P17539">IF(Q17539&gt;0,INDEX(Q17539:Q39263,MATCH(TRUE,INDEX(Q17539:Q39263="",,),0)-1),"")</f>
        <v>5</v>
      </c>
      <c r="Q17539">
        <f t="shared" si="481"/>
        <v>3</v>
      </c>
      <c r="R17539">
        <f t="shared" si="480"/>
        <v>0</v>
      </c>
    </row>
    <row r="17540" spans="1:18" x14ac:dyDescent="0.3">
      <c r="A17540" t="s">
        <v>1111</v>
      </c>
      <c r="B17540" s="1">
        <v>38365</v>
      </c>
      <c r="C17540" t="s">
        <v>1112</v>
      </c>
      <c r="D17540" t="s">
        <v>1228</v>
      </c>
      <c r="E17540" t="s">
        <v>1229</v>
      </c>
      <c r="G17540" t="s">
        <v>19</v>
      </c>
      <c r="H17540" t="s">
        <v>107</v>
      </c>
      <c r="I17540" t="s">
        <v>26</v>
      </c>
      <c r="J17540" t="s">
        <v>27</v>
      </c>
      <c r="K17540">
        <v>382</v>
      </c>
      <c r="L17540">
        <v>17.2</v>
      </c>
      <c r="M17540" t="s">
        <v>1116</v>
      </c>
      <c r="N17540">
        <v>26</v>
      </c>
      <c r="P17540" cm="1">
        <f t="array" ref="P17540">IF(Q17540&gt;0,INDEX(Q17540:Q39264,MATCH(TRUE,INDEX(Q17540:Q39264="",,),0)-1),"")</f>
        <v>5</v>
      </c>
      <c r="Q17540">
        <f t="shared" si="481"/>
        <v>3</v>
      </c>
      <c r="R17540">
        <f t="shared" si="480"/>
        <v>0</v>
      </c>
    </row>
    <row r="17541" spans="1:18" x14ac:dyDescent="0.3">
      <c r="A17541" t="s">
        <v>1111</v>
      </c>
      <c r="B17541" s="1">
        <v>38365</v>
      </c>
      <c r="C17541" t="s">
        <v>1112</v>
      </c>
      <c r="D17541" t="s">
        <v>1228</v>
      </c>
      <c r="E17541" t="s">
        <v>1229</v>
      </c>
      <c r="G17541" t="s">
        <v>19</v>
      </c>
      <c r="H17541" t="s">
        <v>63</v>
      </c>
      <c r="I17541" t="s">
        <v>26</v>
      </c>
      <c r="J17541" t="s">
        <v>27</v>
      </c>
      <c r="K17541">
        <v>555</v>
      </c>
      <c r="L17541">
        <v>16.2</v>
      </c>
      <c r="M17541" t="s">
        <v>1116</v>
      </c>
      <c r="N17541">
        <v>21</v>
      </c>
      <c r="P17541" cm="1">
        <f t="array" ref="P17541">IF(Q17541&gt;0,INDEX(Q17541:Q39265,MATCH(TRUE,INDEX(Q17541:Q39265="",,),0)-1),"")</f>
        <v>5</v>
      </c>
      <c r="Q17541">
        <f t="shared" si="481"/>
        <v>3</v>
      </c>
      <c r="R17541">
        <f t="shared" si="480"/>
        <v>0</v>
      </c>
    </row>
    <row r="17542" spans="1:18" x14ac:dyDescent="0.3">
      <c r="A17542" t="s">
        <v>1111</v>
      </c>
      <c r="B17542" s="1">
        <v>38365</v>
      </c>
      <c r="C17542" t="s">
        <v>1112</v>
      </c>
      <c r="D17542" t="s">
        <v>1228</v>
      </c>
      <c r="E17542" t="s">
        <v>1229</v>
      </c>
      <c r="G17542" t="s">
        <v>19</v>
      </c>
      <c r="H17542" t="s">
        <v>70</v>
      </c>
      <c r="I17542" t="s">
        <v>26</v>
      </c>
      <c r="J17542" t="s">
        <v>27</v>
      </c>
      <c r="K17542">
        <v>400</v>
      </c>
      <c r="L17542">
        <v>15.9</v>
      </c>
      <c r="M17542" t="s">
        <v>1116</v>
      </c>
      <c r="N17542">
        <v>25</v>
      </c>
      <c r="P17542" cm="1">
        <f t="array" ref="P17542">IF(Q17542&gt;0,INDEX(Q17542:Q39266,MATCH(TRUE,INDEX(Q17542:Q39266="",,),0)-1),"")</f>
        <v>5</v>
      </c>
      <c r="Q17542">
        <f t="shared" si="481"/>
        <v>3</v>
      </c>
      <c r="R17542">
        <f t="shared" si="480"/>
        <v>0</v>
      </c>
    </row>
    <row r="17543" spans="1:18" x14ac:dyDescent="0.3">
      <c r="A17543" t="s">
        <v>1111</v>
      </c>
      <c r="B17543" s="1">
        <v>38365</v>
      </c>
      <c r="C17543" t="s">
        <v>1112</v>
      </c>
      <c r="D17543" t="s">
        <v>1228</v>
      </c>
      <c r="E17543" t="s">
        <v>1229</v>
      </c>
      <c r="G17543" t="s">
        <v>19</v>
      </c>
      <c r="H17543" t="s">
        <v>64</v>
      </c>
      <c r="I17543" t="s">
        <v>26</v>
      </c>
      <c r="J17543" t="s">
        <v>27</v>
      </c>
      <c r="K17543">
        <v>1381</v>
      </c>
      <c r="L17543">
        <v>14.2</v>
      </c>
      <c r="M17543" t="s">
        <v>1116</v>
      </c>
      <c r="N17543">
        <v>23</v>
      </c>
      <c r="P17543" cm="1">
        <f t="array" ref="P17543">IF(Q17543&gt;0,INDEX(Q17543:Q39267,MATCH(TRUE,INDEX(Q17543:Q39267="",,),0)-1),"")</f>
        <v>5</v>
      </c>
      <c r="Q17543">
        <f t="shared" si="481"/>
        <v>3</v>
      </c>
      <c r="R17543">
        <f t="shared" si="480"/>
        <v>0</v>
      </c>
    </row>
    <row r="17544" spans="1:18" x14ac:dyDescent="0.3">
      <c r="A17544" t="s">
        <v>1111</v>
      </c>
      <c r="B17544" s="1">
        <v>38365</v>
      </c>
      <c r="C17544" t="s">
        <v>1112</v>
      </c>
      <c r="D17544" t="s">
        <v>1228</v>
      </c>
      <c r="E17544" t="s">
        <v>1229</v>
      </c>
      <c r="G17544" s="6" t="s">
        <v>29</v>
      </c>
      <c r="H17544" t="s">
        <v>30</v>
      </c>
      <c r="I17544" t="s">
        <v>21</v>
      </c>
      <c r="J17544" t="s">
        <v>22</v>
      </c>
      <c r="K17544">
        <v>0.6</v>
      </c>
      <c r="L17544">
        <v>177</v>
      </c>
      <c r="M17544" t="s">
        <v>1116</v>
      </c>
      <c r="N17544">
        <v>177</v>
      </c>
      <c r="P17544" cm="1">
        <f t="array" ref="P17544">IF(Q17544&gt;0,INDEX(Q17544:Q39268,MATCH(TRUE,INDEX(Q17544:Q39268="",,),0)-1),"")</f>
        <v>5</v>
      </c>
      <c r="Q17544">
        <f t="shared" si="481"/>
        <v>3</v>
      </c>
      <c r="R17544">
        <f t="shared" si="480"/>
        <v>0</v>
      </c>
    </row>
    <row r="17545" spans="1:18" x14ac:dyDescent="0.3">
      <c r="A17545" t="s">
        <v>1111</v>
      </c>
      <c r="B17545" s="1">
        <v>38365</v>
      </c>
      <c r="C17545" t="s">
        <v>1112</v>
      </c>
      <c r="D17545" t="s">
        <v>1228</v>
      </c>
      <c r="E17545" t="s">
        <v>1229</v>
      </c>
      <c r="G17545" s="6" t="s">
        <v>29</v>
      </c>
      <c r="H17545" t="s">
        <v>99</v>
      </c>
      <c r="I17545" t="s">
        <v>26</v>
      </c>
      <c r="J17545" t="s">
        <v>27</v>
      </c>
      <c r="K17545">
        <v>391</v>
      </c>
      <c r="L17545">
        <v>11.4</v>
      </c>
      <c r="M17545" t="s">
        <v>1116</v>
      </c>
      <c r="N17545">
        <v>11.4</v>
      </c>
      <c r="P17545" cm="1">
        <f t="array" ref="P17545">IF(Q17545&gt;0,INDEX(Q17545:Q39269,MATCH(TRUE,INDEX(Q17545:Q39269="",,),0)-1),"")</f>
        <v>5</v>
      </c>
      <c r="Q17545">
        <f t="shared" si="481"/>
        <v>3</v>
      </c>
      <c r="R17545">
        <f t="shared" si="480"/>
        <v>0</v>
      </c>
    </row>
    <row r="17546" spans="1:18" x14ac:dyDescent="0.3">
      <c r="A17546" t="s">
        <v>1111</v>
      </c>
      <c r="B17546" s="1">
        <v>38365</v>
      </c>
      <c r="C17546" t="s">
        <v>1112</v>
      </c>
      <c r="D17546" t="s">
        <v>1228</v>
      </c>
      <c r="E17546" t="s">
        <v>1229</v>
      </c>
      <c r="G17546" t="s">
        <v>19</v>
      </c>
      <c r="H17546" t="s">
        <v>194</v>
      </c>
      <c r="I17546" t="s">
        <v>21</v>
      </c>
      <c r="J17546" t="s">
        <v>22</v>
      </c>
      <c r="K17546">
        <v>7.2</v>
      </c>
      <c r="L17546">
        <v>855</v>
      </c>
      <c r="M17546" t="s">
        <v>1117</v>
      </c>
      <c r="N17546">
        <v>856</v>
      </c>
      <c r="P17546" cm="1">
        <f t="array" ref="P17546">IF(Q17546&gt;0,INDEX(Q17546:Q39270,MATCH(TRUE,INDEX(Q17546:Q39270="",,),0)-1),"")</f>
        <v>5</v>
      </c>
      <c r="Q17546">
        <f t="shared" si="481"/>
        <v>4</v>
      </c>
      <c r="R17546">
        <f t="shared" si="480"/>
        <v>0</v>
      </c>
    </row>
    <row r="17547" spans="1:18" x14ac:dyDescent="0.3">
      <c r="A17547" t="s">
        <v>1111</v>
      </c>
      <c r="B17547" s="1">
        <v>38365</v>
      </c>
      <c r="C17547" t="s">
        <v>1112</v>
      </c>
      <c r="D17547" t="s">
        <v>1228</v>
      </c>
      <c r="E17547" t="s">
        <v>1229</v>
      </c>
      <c r="G17547" t="s">
        <v>19</v>
      </c>
      <c r="H17547" t="s">
        <v>107</v>
      </c>
      <c r="I17547" t="s">
        <v>26</v>
      </c>
      <c r="J17547" t="s">
        <v>27</v>
      </c>
      <c r="K17547">
        <v>382</v>
      </c>
      <c r="L17547">
        <v>17.2</v>
      </c>
      <c r="M17547" t="s">
        <v>1117</v>
      </c>
      <c r="N17547">
        <v>25.2</v>
      </c>
      <c r="P17547" cm="1">
        <f t="array" ref="P17547">IF(Q17547&gt;0,INDEX(Q17547:Q39271,MATCH(TRUE,INDEX(Q17547:Q39271="",,),0)-1),"")</f>
        <v>5</v>
      </c>
      <c r="Q17547">
        <f t="shared" si="481"/>
        <v>4</v>
      </c>
      <c r="R17547">
        <f t="shared" si="480"/>
        <v>0</v>
      </c>
    </row>
    <row r="17548" spans="1:18" x14ac:dyDescent="0.3">
      <c r="A17548" t="s">
        <v>1111</v>
      </c>
      <c r="B17548" s="1">
        <v>38365</v>
      </c>
      <c r="C17548" t="s">
        <v>1112</v>
      </c>
      <c r="D17548" t="s">
        <v>1228</v>
      </c>
      <c r="E17548" t="s">
        <v>1229</v>
      </c>
      <c r="G17548" t="s">
        <v>19</v>
      </c>
      <c r="H17548" t="s">
        <v>63</v>
      </c>
      <c r="I17548" t="s">
        <v>26</v>
      </c>
      <c r="J17548" t="s">
        <v>27</v>
      </c>
      <c r="K17548">
        <v>555</v>
      </c>
      <c r="L17548">
        <v>16.2</v>
      </c>
      <c r="M17548" t="s">
        <v>1117</v>
      </c>
      <c r="N17548">
        <v>25.23</v>
      </c>
      <c r="P17548" cm="1">
        <f t="array" ref="P17548">IF(Q17548&gt;0,INDEX(Q17548:Q39272,MATCH(TRUE,INDEX(Q17548:Q39272="",,),0)-1),"")</f>
        <v>5</v>
      </c>
      <c r="Q17548">
        <f t="shared" si="481"/>
        <v>4</v>
      </c>
      <c r="R17548">
        <f t="shared" si="480"/>
        <v>0</v>
      </c>
    </row>
    <row r="17549" spans="1:18" x14ac:dyDescent="0.3">
      <c r="A17549" t="s">
        <v>1111</v>
      </c>
      <c r="B17549" s="1">
        <v>38365</v>
      </c>
      <c r="C17549" t="s">
        <v>1112</v>
      </c>
      <c r="D17549" t="s">
        <v>1228</v>
      </c>
      <c r="E17549" t="s">
        <v>1229</v>
      </c>
      <c r="G17549" t="s">
        <v>19</v>
      </c>
      <c r="H17549" t="s">
        <v>70</v>
      </c>
      <c r="I17549" t="s">
        <v>26</v>
      </c>
      <c r="J17549" t="s">
        <v>27</v>
      </c>
      <c r="K17549">
        <v>400</v>
      </c>
      <c r="L17549">
        <v>15.9</v>
      </c>
      <c r="M17549" t="s">
        <v>1117</v>
      </c>
      <c r="N17549">
        <v>20.9</v>
      </c>
      <c r="P17549" cm="1">
        <f t="array" ref="P17549">IF(Q17549&gt;0,INDEX(Q17549:Q39273,MATCH(TRUE,INDEX(Q17549:Q39273="",,),0)-1),"")</f>
        <v>5</v>
      </c>
      <c r="Q17549">
        <f t="shared" si="481"/>
        <v>4</v>
      </c>
      <c r="R17549">
        <f t="shared" si="480"/>
        <v>0</v>
      </c>
    </row>
    <row r="17550" spans="1:18" x14ac:dyDescent="0.3">
      <c r="A17550" t="s">
        <v>1111</v>
      </c>
      <c r="B17550" s="1">
        <v>38365</v>
      </c>
      <c r="C17550" t="s">
        <v>1112</v>
      </c>
      <c r="D17550" t="s">
        <v>1228</v>
      </c>
      <c r="E17550" t="s">
        <v>1229</v>
      </c>
      <c r="G17550" t="s">
        <v>19</v>
      </c>
      <c r="H17550" t="s">
        <v>64</v>
      </c>
      <c r="I17550" t="s">
        <v>26</v>
      </c>
      <c r="J17550" t="s">
        <v>27</v>
      </c>
      <c r="K17550">
        <v>1381</v>
      </c>
      <c r="L17550">
        <v>14.2</v>
      </c>
      <c r="M17550" t="s">
        <v>1117</v>
      </c>
      <c r="N17550">
        <v>17.2</v>
      </c>
      <c r="P17550" cm="1">
        <f t="array" ref="P17550">IF(Q17550&gt;0,INDEX(Q17550:Q39274,MATCH(TRUE,INDEX(Q17550:Q39274="",,),0)-1),"")</f>
        <v>5</v>
      </c>
      <c r="Q17550">
        <f t="shared" si="481"/>
        <v>4</v>
      </c>
      <c r="R17550">
        <f t="shared" si="480"/>
        <v>0</v>
      </c>
    </row>
    <row r="17551" spans="1:18" x14ac:dyDescent="0.3">
      <c r="A17551" t="s">
        <v>1111</v>
      </c>
      <c r="B17551" s="1">
        <v>38365</v>
      </c>
      <c r="C17551" t="s">
        <v>1112</v>
      </c>
      <c r="D17551" t="s">
        <v>1228</v>
      </c>
      <c r="E17551" t="s">
        <v>1229</v>
      </c>
      <c r="G17551" s="6" t="s">
        <v>29</v>
      </c>
      <c r="H17551" t="s">
        <v>30</v>
      </c>
      <c r="I17551" t="s">
        <v>21</v>
      </c>
      <c r="J17551" t="s">
        <v>22</v>
      </c>
      <c r="K17551">
        <v>0.6</v>
      </c>
      <c r="L17551">
        <v>177</v>
      </c>
      <c r="M17551" t="s">
        <v>1117</v>
      </c>
      <c r="N17551">
        <v>177</v>
      </c>
      <c r="P17551" cm="1">
        <f t="array" ref="P17551">IF(Q17551&gt;0,INDEX(Q17551:Q39275,MATCH(TRUE,INDEX(Q17551:Q39275="",,),0)-1),"")</f>
        <v>5</v>
      </c>
      <c r="Q17551">
        <f t="shared" si="481"/>
        <v>4</v>
      </c>
      <c r="R17551">
        <f t="shared" si="480"/>
        <v>0</v>
      </c>
    </row>
    <row r="17552" spans="1:18" x14ac:dyDescent="0.3">
      <c r="A17552" t="s">
        <v>1111</v>
      </c>
      <c r="B17552" s="1">
        <v>38365</v>
      </c>
      <c r="C17552" t="s">
        <v>1112</v>
      </c>
      <c r="D17552" t="s">
        <v>1228</v>
      </c>
      <c r="E17552" t="s">
        <v>1229</v>
      </c>
      <c r="G17552" s="6" t="s">
        <v>29</v>
      </c>
      <c r="H17552" t="s">
        <v>99</v>
      </c>
      <c r="I17552" t="s">
        <v>26</v>
      </c>
      <c r="J17552" t="s">
        <v>27</v>
      </c>
      <c r="K17552">
        <v>391</v>
      </c>
      <c r="L17552">
        <v>11.4</v>
      </c>
      <c r="M17552" t="s">
        <v>1117</v>
      </c>
      <c r="N17552">
        <v>11.4</v>
      </c>
      <c r="P17552" cm="1">
        <f t="array" ref="P17552">IF(Q17552&gt;0,INDEX(Q17552:Q39276,MATCH(TRUE,INDEX(Q17552:Q39276="",,),0)-1),"")</f>
        <v>5</v>
      </c>
      <c r="Q17552">
        <f t="shared" si="481"/>
        <v>4</v>
      </c>
      <c r="R17552">
        <f t="shared" si="480"/>
        <v>0</v>
      </c>
    </row>
    <row r="17553" spans="1:18" x14ac:dyDescent="0.3">
      <c r="A17553" t="s">
        <v>1111</v>
      </c>
      <c r="B17553" s="1">
        <v>38365</v>
      </c>
      <c r="C17553" t="s">
        <v>1112</v>
      </c>
      <c r="D17553" t="s">
        <v>1228</v>
      </c>
      <c r="E17553" t="s">
        <v>1229</v>
      </c>
      <c r="G17553" t="s">
        <v>19</v>
      </c>
      <c r="H17553" t="s">
        <v>194</v>
      </c>
      <c r="I17553" t="s">
        <v>21</v>
      </c>
      <c r="J17553" t="s">
        <v>22</v>
      </c>
      <c r="K17553">
        <v>7.2</v>
      </c>
      <c r="L17553">
        <v>855</v>
      </c>
      <c r="M17553" t="s">
        <v>1115</v>
      </c>
      <c r="N17553">
        <v>900</v>
      </c>
      <c r="P17553" cm="1">
        <f t="array" ref="P17553">IF(Q17553&gt;0,INDEX(Q17553:Q39277,MATCH(TRUE,INDEX(Q17553:Q39277="",,),0)-1),"")</f>
        <v>5</v>
      </c>
      <c r="Q17553">
        <f t="shared" si="481"/>
        <v>5</v>
      </c>
      <c r="R17553">
        <f t="shared" si="480"/>
        <v>0</v>
      </c>
    </row>
    <row r="17554" spans="1:18" x14ac:dyDescent="0.3">
      <c r="A17554" t="s">
        <v>1111</v>
      </c>
      <c r="B17554" s="1">
        <v>38365</v>
      </c>
      <c r="C17554" t="s">
        <v>1112</v>
      </c>
      <c r="D17554" t="s">
        <v>1228</v>
      </c>
      <c r="E17554" t="s">
        <v>1229</v>
      </c>
      <c r="G17554" t="s">
        <v>19</v>
      </c>
      <c r="H17554" t="s">
        <v>107</v>
      </c>
      <c r="I17554" t="s">
        <v>26</v>
      </c>
      <c r="J17554" t="s">
        <v>27</v>
      </c>
      <c r="K17554">
        <v>382</v>
      </c>
      <c r="L17554">
        <v>17.2</v>
      </c>
      <c r="M17554" t="s">
        <v>1115</v>
      </c>
      <c r="N17554">
        <v>18</v>
      </c>
      <c r="P17554" cm="1">
        <f t="array" ref="P17554">IF(Q17554&gt;0,INDEX(Q17554:Q39278,MATCH(TRUE,INDEX(Q17554:Q39278="",,),0)-1),"")</f>
        <v>5</v>
      </c>
      <c r="Q17554">
        <f t="shared" si="481"/>
        <v>5</v>
      </c>
      <c r="R17554">
        <f t="shared" si="480"/>
        <v>0</v>
      </c>
    </row>
    <row r="17555" spans="1:18" x14ac:dyDescent="0.3">
      <c r="A17555" t="s">
        <v>1111</v>
      </c>
      <c r="B17555" s="1">
        <v>38365</v>
      </c>
      <c r="C17555" t="s">
        <v>1112</v>
      </c>
      <c r="D17555" t="s">
        <v>1228</v>
      </c>
      <c r="E17555" t="s">
        <v>1229</v>
      </c>
      <c r="G17555" t="s">
        <v>19</v>
      </c>
      <c r="H17555" t="s">
        <v>63</v>
      </c>
      <c r="I17555" t="s">
        <v>26</v>
      </c>
      <c r="J17555" t="s">
        <v>27</v>
      </c>
      <c r="K17555">
        <v>555</v>
      </c>
      <c r="L17555">
        <v>16.2</v>
      </c>
      <c r="M17555" t="s">
        <v>1115</v>
      </c>
      <c r="N17555">
        <v>18</v>
      </c>
      <c r="P17555" cm="1">
        <f t="array" ref="P17555">IF(Q17555&gt;0,INDEX(Q17555:Q39279,MATCH(TRUE,INDEX(Q17555:Q39279="",,),0)-1),"")</f>
        <v>5</v>
      </c>
      <c r="Q17555">
        <f t="shared" si="481"/>
        <v>5</v>
      </c>
      <c r="R17555">
        <f t="shared" si="480"/>
        <v>0</v>
      </c>
    </row>
    <row r="17556" spans="1:18" x14ac:dyDescent="0.3">
      <c r="A17556" t="s">
        <v>1111</v>
      </c>
      <c r="B17556" s="1">
        <v>38365</v>
      </c>
      <c r="C17556" t="s">
        <v>1112</v>
      </c>
      <c r="D17556" t="s">
        <v>1228</v>
      </c>
      <c r="E17556" t="s">
        <v>1229</v>
      </c>
      <c r="G17556" t="s">
        <v>19</v>
      </c>
      <c r="H17556" t="s">
        <v>70</v>
      </c>
      <c r="I17556" t="s">
        <v>26</v>
      </c>
      <c r="J17556" t="s">
        <v>27</v>
      </c>
      <c r="K17556">
        <v>400</v>
      </c>
      <c r="L17556">
        <v>15.9</v>
      </c>
      <c r="M17556" t="s">
        <v>1115</v>
      </c>
      <c r="N17556">
        <v>17</v>
      </c>
      <c r="P17556" cm="1">
        <f t="array" ref="P17556">IF(Q17556&gt;0,INDEX(Q17556:Q39280,MATCH(TRUE,INDEX(Q17556:Q39280="",,),0)-1),"")</f>
        <v>5</v>
      </c>
      <c r="Q17556">
        <f t="shared" si="481"/>
        <v>5</v>
      </c>
      <c r="R17556">
        <f t="shared" si="480"/>
        <v>0</v>
      </c>
    </row>
    <row r="17557" spans="1:18" x14ac:dyDescent="0.3">
      <c r="A17557" t="s">
        <v>1111</v>
      </c>
      <c r="B17557" s="1">
        <v>38365</v>
      </c>
      <c r="C17557" t="s">
        <v>1112</v>
      </c>
      <c r="D17557" t="s">
        <v>1228</v>
      </c>
      <c r="E17557" t="s">
        <v>1229</v>
      </c>
      <c r="G17557" t="s">
        <v>19</v>
      </c>
      <c r="H17557" t="s">
        <v>64</v>
      </c>
      <c r="I17557" t="s">
        <v>26</v>
      </c>
      <c r="J17557" t="s">
        <v>27</v>
      </c>
      <c r="K17557">
        <v>1381</v>
      </c>
      <c r="L17557">
        <v>14.2</v>
      </c>
      <c r="M17557" t="s">
        <v>1115</v>
      </c>
      <c r="N17557">
        <v>15.4</v>
      </c>
      <c r="P17557" cm="1">
        <f t="array" ref="P17557">IF(Q17557&gt;0,INDEX(Q17557:Q39281,MATCH(TRUE,INDEX(Q17557:Q39281="",,),0)-1),"")</f>
        <v>5</v>
      </c>
      <c r="Q17557">
        <f t="shared" si="481"/>
        <v>5</v>
      </c>
      <c r="R17557">
        <f t="shared" si="480"/>
        <v>0</v>
      </c>
    </row>
    <row r="17558" spans="1:18" x14ac:dyDescent="0.3">
      <c r="A17558" t="s">
        <v>1111</v>
      </c>
      <c r="B17558" s="1">
        <v>38365</v>
      </c>
      <c r="C17558" t="s">
        <v>1112</v>
      </c>
      <c r="D17558" t="s">
        <v>1228</v>
      </c>
      <c r="E17558" t="s">
        <v>1229</v>
      </c>
      <c r="G17558" s="6" t="s">
        <v>29</v>
      </c>
      <c r="H17558" t="s">
        <v>30</v>
      </c>
      <c r="I17558" t="s">
        <v>21</v>
      </c>
      <c r="J17558" t="s">
        <v>22</v>
      </c>
      <c r="K17558">
        <v>0.6</v>
      </c>
      <c r="L17558">
        <v>177</v>
      </c>
      <c r="M17558" t="s">
        <v>1115</v>
      </c>
      <c r="N17558">
        <v>177</v>
      </c>
      <c r="P17558" cm="1">
        <f t="array" ref="P17558">IF(Q17558&gt;0,INDEX(Q17558:Q39282,MATCH(TRUE,INDEX(Q17558:Q39282="",,),0)-1),"")</f>
        <v>5</v>
      </c>
      <c r="Q17558">
        <f t="shared" si="481"/>
        <v>5</v>
      </c>
      <c r="R17558">
        <f t="shared" si="480"/>
        <v>0</v>
      </c>
    </row>
    <row r="17559" spans="1:18" x14ac:dyDescent="0.3">
      <c r="A17559" t="s">
        <v>1111</v>
      </c>
      <c r="B17559" s="1">
        <v>38365</v>
      </c>
      <c r="C17559" t="s">
        <v>1112</v>
      </c>
      <c r="D17559" t="s">
        <v>1228</v>
      </c>
      <c r="E17559" t="s">
        <v>1229</v>
      </c>
      <c r="G17559" s="6" t="s">
        <v>29</v>
      </c>
      <c r="H17559" t="s">
        <v>99</v>
      </c>
      <c r="I17559" t="s">
        <v>26</v>
      </c>
      <c r="J17559" t="s">
        <v>27</v>
      </c>
      <c r="K17559">
        <v>391</v>
      </c>
      <c r="L17559">
        <v>11.4</v>
      </c>
      <c r="M17559" t="s">
        <v>1115</v>
      </c>
      <c r="N17559">
        <v>11.4</v>
      </c>
      <c r="P17559" cm="1">
        <f t="array" ref="P17559">IF(Q17559&gt;0,INDEX(Q17559:Q39283,MATCH(TRUE,INDEX(Q17559:Q39283="",,),0)-1),"")</f>
        <v>5</v>
      </c>
      <c r="Q17559">
        <f t="shared" si="481"/>
        <v>5</v>
      </c>
      <c r="R17559">
        <f t="shared" si="480"/>
        <v>0</v>
      </c>
    </row>
    <row r="17560" spans="1:18" x14ac:dyDescent="0.3">
      <c r="P17560" t="str" cm="1">
        <f t="array" ref="P17560">IF(Q17560&gt;0,INDEX(Q17560:Q39284,MATCH(TRUE,INDEX(Q17560:Q39284="",,),0)-1),"")</f>
        <v/>
      </c>
      <c r="R17560" t="str">
        <f t="shared" si="480"/>
        <v/>
      </c>
    </row>
    <row r="17561" spans="1:18" x14ac:dyDescent="0.3">
      <c r="A17561" t="s">
        <v>1111</v>
      </c>
      <c r="B17561" s="1">
        <v>38365</v>
      </c>
      <c r="C17561" t="s">
        <v>1112</v>
      </c>
      <c r="D17561" t="s">
        <v>1230</v>
      </c>
      <c r="E17561" t="s">
        <v>1231</v>
      </c>
      <c r="G17561" t="s">
        <v>19</v>
      </c>
      <c r="H17561" t="s">
        <v>148</v>
      </c>
      <c r="I17561" t="s">
        <v>26</v>
      </c>
      <c r="J17561" t="s">
        <v>27</v>
      </c>
      <c r="K17561">
        <v>379</v>
      </c>
      <c r="L17561">
        <v>17</v>
      </c>
      <c r="M17561" t="s">
        <v>1130</v>
      </c>
      <c r="N17561">
        <v>40</v>
      </c>
      <c r="O17561" t="s">
        <v>24</v>
      </c>
      <c r="P17561" cm="1">
        <f t="array" ref="P17561">IF(Q17561&gt;0,INDEX(Q17561:Q39285,MATCH(TRUE,INDEX(Q17561:Q39285="",,),0)-1),"")</f>
        <v>7</v>
      </c>
      <c r="Q17561">
        <f>INT((ROW()-17561)/7)+1</f>
        <v>1</v>
      </c>
      <c r="R17561">
        <f t="shared" si="480"/>
        <v>0</v>
      </c>
    </row>
    <row r="17562" spans="1:18" x14ac:dyDescent="0.3">
      <c r="A17562" t="s">
        <v>1111</v>
      </c>
      <c r="B17562" s="1">
        <v>38365</v>
      </c>
      <c r="C17562" t="s">
        <v>1112</v>
      </c>
      <c r="D17562" t="s">
        <v>1230</v>
      </c>
      <c r="E17562" t="s">
        <v>1231</v>
      </c>
      <c r="G17562" t="s">
        <v>19</v>
      </c>
      <c r="H17562" t="s">
        <v>197</v>
      </c>
      <c r="I17562" t="s">
        <v>26</v>
      </c>
      <c r="J17562" t="s">
        <v>27</v>
      </c>
      <c r="K17562">
        <v>309</v>
      </c>
      <c r="L17562">
        <v>24</v>
      </c>
      <c r="M17562" t="s">
        <v>1130</v>
      </c>
      <c r="N17562">
        <v>60</v>
      </c>
      <c r="O17562" t="s">
        <v>24</v>
      </c>
      <c r="P17562" cm="1">
        <f t="array" ref="P17562">IF(Q17562&gt;0,INDEX(Q17562:Q39286,MATCH(TRUE,INDEX(Q17562:Q39286="",,),0)-1),"")</f>
        <v>7</v>
      </c>
      <c r="Q17562">
        <f t="shared" ref="Q17562:Q17609" si="482">INT((ROW()-17561)/7)+1</f>
        <v>1</v>
      </c>
      <c r="R17562">
        <f t="shared" si="480"/>
        <v>0</v>
      </c>
    </row>
    <row r="17563" spans="1:18" x14ac:dyDescent="0.3">
      <c r="A17563" t="s">
        <v>1111</v>
      </c>
      <c r="B17563" s="1">
        <v>38365</v>
      </c>
      <c r="C17563" t="s">
        <v>1112</v>
      </c>
      <c r="D17563" t="s">
        <v>1230</v>
      </c>
      <c r="E17563" t="s">
        <v>1231</v>
      </c>
      <c r="G17563" t="s">
        <v>19</v>
      </c>
      <c r="H17563" t="s">
        <v>63</v>
      </c>
      <c r="I17563" t="s">
        <v>26</v>
      </c>
      <c r="J17563" t="s">
        <v>27</v>
      </c>
      <c r="K17563">
        <v>1046</v>
      </c>
      <c r="L17563">
        <v>16.95</v>
      </c>
      <c r="M17563" t="s">
        <v>1130</v>
      </c>
      <c r="N17563">
        <v>40</v>
      </c>
      <c r="O17563" t="s">
        <v>24</v>
      </c>
      <c r="P17563" cm="1">
        <f t="array" ref="P17563">IF(Q17563&gt;0,INDEX(Q17563:Q39287,MATCH(TRUE,INDEX(Q17563:Q39287="",,),0)-1),"")</f>
        <v>7</v>
      </c>
      <c r="Q17563">
        <f t="shared" si="482"/>
        <v>1</v>
      </c>
      <c r="R17563">
        <f t="shared" si="480"/>
        <v>0</v>
      </c>
    </row>
    <row r="17564" spans="1:18" x14ac:dyDescent="0.3">
      <c r="A17564" t="s">
        <v>1111</v>
      </c>
      <c r="B17564" s="1">
        <v>38365</v>
      </c>
      <c r="C17564" t="s">
        <v>1112</v>
      </c>
      <c r="D17564" t="s">
        <v>1230</v>
      </c>
      <c r="E17564" t="s">
        <v>1231</v>
      </c>
      <c r="G17564" s="6" t="s">
        <v>29</v>
      </c>
      <c r="H17564" t="s">
        <v>99</v>
      </c>
      <c r="I17564" t="s">
        <v>26</v>
      </c>
      <c r="J17564" t="s">
        <v>27</v>
      </c>
      <c r="K17564">
        <v>376</v>
      </c>
      <c r="L17564">
        <v>9.15</v>
      </c>
      <c r="M17564" t="s">
        <v>1130</v>
      </c>
      <c r="N17564">
        <v>9.15</v>
      </c>
      <c r="O17564" t="s">
        <v>24</v>
      </c>
      <c r="P17564" cm="1">
        <f t="array" ref="P17564">IF(Q17564&gt;0,INDEX(Q17564:Q39288,MATCH(TRUE,INDEX(Q17564:Q39288="",,),0)-1),"")</f>
        <v>7</v>
      </c>
      <c r="Q17564">
        <f t="shared" si="482"/>
        <v>1</v>
      </c>
      <c r="R17564">
        <f t="shared" si="480"/>
        <v>0</v>
      </c>
    </row>
    <row r="17565" spans="1:18" x14ac:dyDescent="0.3">
      <c r="A17565" t="s">
        <v>1111</v>
      </c>
      <c r="B17565" s="1">
        <v>38365</v>
      </c>
      <c r="C17565" t="s">
        <v>1112</v>
      </c>
      <c r="D17565" t="s">
        <v>1230</v>
      </c>
      <c r="E17565" t="s">
        <v>1231</v>
      </c>
      <c r="G17565" s="6" t="s">
        <v>29</v>
      </c>
      <c r="H17565" t="s">
        <v>394</v>
      </c>
      <c r="I17565" t="s">
        <v>26</v>
      </c>
      <c r="J17565" t="s">
        <v>27</v>
      </c>
      <c r="K17565">
        <v>134</v>
      </c>
      <c r="L17565">
        <v>5.25</v>
      </c>
      <c r="M17565" t="s">
        <v>1130</v>
      </c>
      <c r="N17565">
        <v>5.25</v>
      </c>
      <c r="O17565" t="s">
        <v>24</v>
      </c>
      <c r="P17565" cm="1">
        <f t="array" ref="P17565">IF(Q17565&gt;0,INDEX(Q17565:Q39289,MATCH(TRUE,INDEX(Q17565:Q39289="",,),0)-1),"")</f>
        <v>7</v>
      </c>
      <c r="Q17565">
        <f t="shared" si="482"/>
        <v>1</v>
      </c>
      <c r="R17565">
        <f t="shared" si="480"/>
        <v>0</v>
      </c>
    </row>
    <row r="17566" spans="1:18" x14ac:dyDescent="0.3">
      <c r="A17566" t="s">
        <v>1111</v>
      </c>
      <c r="B17566" s="1">
        <v>38365</v>
      </c>
      <c r="C17566" t="s">
        <v>1112</v>
      </c>
      <c r="D17566" t="s">
        <v>1230</v>
      </c>
      <c r="E17566" t="s">
        <v>1231</v>
      </c>
      <c r="G17566" s="6" t="s">
        <v>29</v>
      </c>
      <c r="H17566" t="s">
        <v>107</v>
      </c>
      <c r="I17566" t="s">
        <v>26</v>
      </c>
      <c r="J17566" t="s">
        <v>27</v>
      </c>
      <c r="K17566">
        <v>224</v>
      </c>
      <c r="L17566">
        <v>16.649999999999999</v>
      </c>
      <c r="M17566" t="s">
        <v>1130</v>
      </c>
      <c r="N17566">
        <v>16.649999999999999</v>
      </c>
      <c r="O17566" t="s">
        <v>24</v>
      </c>
      <c r="P17566" cm="1">
        <f t="array" ref="P17566">IF(Q17566&gt;0,INDEX(Q17566:Q39290,MATCH(TRUE,INDEX(Q17566:Q39290="",,),0)-1),"")</f>
        <v>7</v>
      </c>
      <c r="Q17566">
        <f t="shared" si="482"/>
        <v>1</v>
      </c>
      <c r="R17566">
        <f t="shared" si="480"/>
        <v>0</v>
      </c>
    </row>
    <row r="17567" spans="1:18" x14ac:dyDescent="0.3">
      <c r="A17567" t="s">
        <v>1111</v>
      </c>
      <c r="B17567" s="1">
        <v>38365</v>
      </c>
      <c r="C17567" t="s">
        <v>1112</v>
      </c>
      <c r="D17567" t="s">
        <v>1230</v>
      </c>
      <c r="E17567" t="s">
        <v>1231</v>
      </c>
      <c r="G17567" s="6" t="s">
        <v>29</v>
      </c>
      <c r="H17567" t="s">
        <v>64</v>
      </c>
      <c r="I17567" t="s">
        <v>26</v>
      </c>
      <c r="J17567" t="s">
        <v>27</v>
      </c>
      <c r="K17567">
        <v>106</v>
      </c>
      <c r="L17567">
        <v>12.5</v>
      </c>
      <c r="M17567" t="s">
        <v>1130</v>
      </c>
      <c r="N17567">
        <v>12.5</v>
      </c>
      <c r="O17567" t="s">
        <v>24</v>
      </c>
      <c r="P17567" cm="1">
        <f t="array" ref="P17567">IF(Q17567&gt;0,INDEX(Q17567:Q39291,MATCH(TRUE,INDEX(Q17567:Q39291="",,),0)-1),"")</f>
        <v>7</v>
      </c>
      <c r="Q17567">
        <f t="shared" si="482"/>
        <v>1</v>
      </c>
      <c r="R17567">
        <f t="shared" si="480"/>
        <v>0</v>
      </c>
    </row>
    <row r="17568" spans="1:18" x14ac:dyDescent="0.3">
      <c r="A17568" t="s">
        <v>1111</v>
      </c>
      <c r="B17568" s="1">
        <v>38365</v>
      </c>
      <c r="C17568" t="s">
        <v>1112</v>
      </c>
      <c r="D17568" t="s">
        <v>1230</v>
      </c>
      <c r="E17568" t="s">
        <v>1231</v>
      </c>
      <c r="G17568" t="s">
        <v>19</v>
      </c>
      <c r="H17568" t="s">
        <v>148</v>
      </c>
      <c r="I17568" t="s">
        <v>26</v>
      </c>
      <c r="J17568" t="s">
        <v>27</v>
      </c>
      <c r="K17568">
        <v>379</v>
      </c>
      <c r="L17568">
        <v>17</v>
      </c>
      <c r="M17568" t="s">
        <v>868</v>
      </c>
      <c r="N17568">
        <v>40.409999999999997</v>
      </c>
      <c r="P17568" cm="1">
        <f t="array" ref="P17568">IF(Q17568&gt;0,INDEX(Q17568:Q39292,MATCH(TRUE,INDEX(Q17568:Q39292="",,),0)-1),"")</f>
        <v>7</v>
      </c>
      <c r="Q17568">
        <f t="shared" si="482"/>
        <v>2</v>
      </c>
      <c r="R17568">
        <f t="shared" si="480"/>
        <v>0</v>
      </c>
    </row>
    <row r="17569" spans="1:18" x14ac:dyDescent="0.3">
      <c r="A17569" t="s">
        <v>1111</v>
      </c>
      <c r="B17569" s="1">
        <v>38365</v>
      </c>
      <c r="C17569" t="s">
        <v>1112</v>
      </c>
      <c r="D17569" t="s">
        <v>1230</v>
      </c>
      <c r="E17569" t="s">
        <v>1231</v>
      </c>
      <c r="G17569" t="s">
        <v>19</v>
      </c>
      <c r="H17569" t="s">
        <v>197</v>
      </c>
      <c r="I17569" t="s">
        <v>26</v>
      </c>
      <c r="J17569" t="s">
        <v>27</v>
      </c>
      <c r="K17569">
        <v>309</v>
      </c>
      <c r="L17569">
        <v>24</v>
      </c>
      <c r="M17569" t="s">
        <v>868</v>
      </c>
      <c r="N17569">
        <v>48</v>
      </c>
      <c r="P17569" cm="1">
        <f t="array" ref="P17569">IF(Q17569&gt;0,INDEX(Q17569:Q39293,MATCH(TRUE,INDEX(Q17569:Q39293="",,),0)-1),"")</f>
        <v>7</v>
      </c>
      <c r="Q17569">
        <f t="shared" si="482"/>
        <v>2</v>
      </c>
      <c r="R17569">
        <f t="shared" si="480"/>
        <v>0</v>
      </c>
    </row>
    <row r="17570" spans="1:18" x14ac:dyDescent="0.3">
      <c r="A17570" t="s">
        <v>1111</v>
      </c>
      <c r="B17570" s="1">
        <v>38365</v>
      </c>
      <c r="C17570" t="s">
        <v>1112</v>
      </c>
      <c r="D17570" t="s">
        <v>1230</v>
      </c>
      <c r="E17570" t="s">
        <v>1231</v>
      </c>
      <c r="G17570" t="s">
        <v>19</v>
      </c>
      <c r="H17570" t="s">
        <v>63</v>
      </c>
      <c r="I17570" t="s">
        <v>26</v>
      </c>
      <c r="J17570" t="s">
        <v>27</v>
      </c>
      <c r="K17570">
        <v>1046</v>
      </c>
      <c r="L17570">
        <v>16.95</v>
      </c>
      <c r="M17570" t="s">
        <v>868</v>
      </c>
      <c r="N17570">
        <v>33</v>
      </c>
      <c r="P17570" cm="1">
        <f t="array" ref="P17570">IF(Q17570&gt;0,INDEX(Q17570:Q39294,MATCH(TRUE,INDEX(Q17570:Q39294="",,),0)-1),"")</f>
        <v>7</v>
      </c>
      <c r="Q17570">
        <f t="shared" si="482"/>
        <v>2</v>
      </c>
      <c r="R17570">
        <f t="shared" si="480"/>
        <v>0</v>
      </c>
    </row>
    <row r="17571" spans="1:18" x14ac:dyDescent="0.3">
      <c r="A17571" t="s">
        <v>1111</v>
      </c>
      <c r="B17571" s="1">
        <v>38365</v>
      </c>
      <c r="C17571" t="s">
        <v>1112</v>
      </c>
      <c r="D17571" t="s">
        <v>1230</v>
      </c>
      <c r="E17571" t="s">
        <v>1231</v>
      </c>
      <c r="G17571" s="6" t="s">
        <v>29</v>
      </c>
      <c r="H17571" t="s">
        <v>99</v>
      </c>
      <c r="I17571" t="s">
        <v>26</v>
      </c>
      <c r="J17571" t="s">
        <v>27</v>
      </c>
      <c r="K17571">
        <v>376</v>
      </c>
      <c r="L17571">
        <v>9.15</v>
      </c>
      <c r="M17571" t="s">
        <v>868</v>
      </c>
      <c r="N17571">
        <v>9.15</v>
      </c>
      <c r="P17571" cm="1">
        <f t="array" ref="P17571">IF(Q17571&gt;0,INDEX(Q17571:Q39295,MATCH(TRUE,INDEX(Q17571:Q39295="",,),0)-1),"")</f>
        <v>7</v>
      </c>
      <c r="Q17571">
        <f t="shared" si="482"/>
        <v>2</v>
      </c>
      <c r="R17571">
        <f t="shared" si="480"/>
        <v>0</v>
      </c>
    </row>
    <row r="17572" spans="1:18" x14ac:dyDescent="0.3">
      <c r="A17572" t="s">
        <v>1111</v>
      </c>
      <c r="B17572" s="1">
        <v>38365</v>
      </c>
      <c r="C17572" t="s">
        <v>1112</v>
      </c>
      <c r="D17572" t="s">
        <v>1230</v>
      </c>
      <c r="E17572" t="s">
        <v>1231</v>
      </c>
      <c r="G17572" s="6" t="s">
        <v>29</v>
      </c>
      <c r="H17572" t="s">
        <v>394</v>
      </c>
      <c r="I17572" t="s">
        <v>26</v>
      </c>
      <c r="J17572" t="s">
        <v>27</v>
      </c>
      <c r="K17572">
        <v>134</v>
      </c>
      <c r="L17572">
        <v>5.25</v>
      </c>
      <c r="M17572" t="s">
        <v>868</v>
      </c>
      <c r="N17572">
        <v>5.25</v>
      </c>
      <c r="P17572" cm="1">
        <f t="array" ref="P17572">IF(Q17572&gt;0,INDEX(Q17572:Q39296,MATCH(TRUE,INDEX(Q17572:Q39296="",,),0)-1),"")</f>
        <v>7</v>
      </c>
      <c r="Q17572">
        <f t="shared" si="482"/>
        <v>2</v>
      </c>
      <c r="R17572">
        <f t="shared" si="480"/>
        <v>0</v>
      </c>
    </row>
    <row r="17573" spans="1:18" x14ac:dyDescent="0.3">
      <c r="A17573" t="s">
        <v>1111</v>
      </c>
      <c r="B17573" s="1">
        <v>38365</v>
      </c>
      <c r="C17573" t="s">
        <v>1112</v>
      </c>
      <c r="D17573" t="s">
        <v>1230</v>
      </c>
      <c r="E17573" t="s">
        <v>1231</v>
      </c>
      <c r="G17573" s="6" t="s">
        <v>29</v>
      </c>
      <c r="H17573" t="s">
        <v>107</v>
      </c>
      <c r="I17573" t="s">
        <v>26</v>
      </c>
      <c r="J17573" t="s">
        <v>27</v>
      </c>
      <c r="K17573">
        <v>224</v>
      </c>
      <c r="L17573">
        <v>16.649999999999999</v>
      </c>
      <c r="M17573" t="s">
        <v>868</v>
      </c>
      <c r="N17573">
        <v>16.649999999999999</v>
      </c>
      <c r="P17573" cm="1">
        <f t="array" ref="P17573">IF(Q17573&gt;0,INDEX(Q17573:Q39297,MATCH(TRUE,INDEX(Q17573:Q39297="",,),0)-1),"")</f>
        <v>7</v>
      </c>
      <c r="Q17573">
        <f t="shared" si="482"/>
        <v>2</v>
      </c>
      <c r="R17573">
        <f t="shared" si="480"/>
        <v>0</v>
      </c>
    </row>
    <row r="17574" spans="1:18" x14ac:dyDescent="0.3">
      <c r="A17574" t="s">
        <v>1111</v>
      </c>
      <c r="B17574" s="1">
        <v>38365</v>
      </c>
      <c r="C17574" t="s">
        <v>1112</v>
      </c>
      <c r="D17574" t="s">
        <v>1230</v>
      </c>
      <c r="E17574" t="s">
        <v>1231</v>
      </c>
      <c r="G17574" s="6" t="s">
        <v>29</v>
      </c>
      <c r="H17574" t="s">
        <v>64</v>
      </c>
      <c r="I17574" t="s">
        <v>26</v>
      </c>
      <c r="J17574" t="s">
        <v>27</v>
      </c>
      <c r="K17574">
        <v>106</v>
      </c>
      <c r="L17574">
        <v>12.5</v>
      </c>
      <c r="M17574" t="s">
        <v>868</v>
      </c>
      <c r="N17574">
        <v>12.5</v>
      </c>
      <c r="P17574" cm="1">
        <f t="array" ref="P17574">IF(Q17574&gt;0,INDEX(Q17574:Q39298,MATCH(TRUE,INDEX(Q17574:Q39298="",,),0)-1),"")</f>
        <v>7</v>
      </c>
      <c r="Q17574">
        <f t="shared" si="482"/>
        <v>2</v>
      </c>
      <c r="R17574">
        <f t="shared" si="480"/>
        <v>0</v>
      </c>
    </row>
    <row r="17575" spans="1:18" x14ac:dyDescent="0.3">
      <c r="A17575" t="s">
        <v>1111</v>
      </c>
      <c r="B17575" s="1">
        <v>38365</v>
      </c>
      <c r="C17575" t="s">
        <v>1112</v>
      </c>
      <c r="D17575" t="s">
        <v>1230</v>
      </c>
      <c r="E17575" t="s">
        <v>1231</v>
      </c>
      <c r="G17575" t="s">
        <v>19</v>
      </c>
      <c r="H17575" t="s">
        <v>148</v>
      </c>
      <c r="I17575" t="s">
        <v>26</v>
      </c>
      <c r="J17575" t="s">
        <v>27</v>
      </c>
      <c r="K17575">
        <v>379</v>
      </c>
      <c r="L17575">
        <v>17</v>
      </c>
      <c r="M17575" t="s">
        <v>1117</v>
      </c>
      <c r="N17575">
        <v>37.229999999999997</v>
      </c>
      <c r="P17575" cm="1">
        <f t="array" ref="P17575">IF(Q17575&gt;0,INDEX(Q17575:Q39299,MATCH(TRUE,INDEX(Q17575:Q39299="",,),0)-1),"")</f>
        <v>7</v>
      </c>
      <c r="Q17575">
        <f t="shared" si="482"/>
        <v>3</v>
      </c>
      <c r="R17575">
        <f t="shared" si="480"/>
        <v>0</v>
      </c>
    </row>
    <row r="17576" spans="1:18" x14ac:dyDescent="0.3">
      <c r="A17576" t="s">
        <v>1111</v>
      </c>
      <c r="B17576" s="1">
        <v>38365</v>
      </c>
      <c r="C17576" t="s">
        <v>1112</v>
      </c>
      <c r="D17576" t="s">
        <v>1230</v>
      </c>
      <c r="E17576" t="s">
        <v>1231</v>
      </c>
      <c r="G17576" t="s">
        <v>19</v>
      </c>
      <c r="H17576" t="s">
        <v>197</v>
      </c>
      <c r="I17576" t="s">
        <v>26</v>
      </c>
      <c r="J17576" t="s">
        <v>27</v>
      </c>
      <c r="K17576">
        <v>309</v>
      </c>
      <c r="L17576">
        <v>24</v>
      </c>
      <c r="M17576" t="s">
        <v>1117</v>
      </c>
      <c r="N17576">
        <v>44.1</v>
      </c>
      <c r="P17576" cm="1">
        <f t="array" ref="P17576">IF(Q17576&gt;0,INDEX(Q17576:Q39300,MATCH(TRUE,INDEX(Q17576:Q39300="",,),0)-1),"")</f>
        <v>7</v>
      </c>
      <c r="Q17576">
        <f t="shared" si="482"/>
        <v>3</v>
      </c>
      <c r="R17576">
        <f t="shared" si="480"/>
        <v>0</v>
      </c>
    </row>
    <row r="17577" spans="1:18" x14ac:dyDescent="0.3">
      <c r="A17577" t="s">
        <v>1111</v>
      </c>
      <c r="B17577" s="1">
        <v>38365</v>
      </c>
      <c r="C17577" t="s">
        <v>1112</v>
      </c>
      <c r="D17577" t="s">
        <v>1230</v>
      </c>
      <c r="E17577" t="s">
        <v>1231</v>
      </c>
      <c r="G17577" t="s">
        <v>19</v>
      </c>
      <c r="H17577" t="s">
        <v>63</v>
      </c>
      <c r="I17577" t="s">
        <v>26</v>
      </c>
      <c r="J17577" t="s">
        <v>27</v>
      </c>
      <c r="K17577">
        <v>1046</v>
      </c>
      <c r="L17577">
        <v>16.95</v>
      </c>
      <c r="M17577" t="s">
        <v>1117</v>
      </c>
      <c r="N17577">
        <v>31.23</v>
      </c>
      <c r="P17577" cm="1">
        <f t="array" ref="P17577">IF(Q17577&gt;0,INDEX(Q17577:Q39301,MATCH(TRUE,INDEX(Q17577:Q39301="",,),0)-1),"")</f>
        <v>7</v>
      </c>
      <c r="Q17577">
        <f t="shared" si="482"/>
        <v>3</v>
      </c>
      <c r="R17577">
        <f t="shared" si="480"/>
        <v>0</v>
      </c>
    </row>
    <row r="17578" spans="1:18" x14ac:dyDescent="0.3">
      <c r="A17578" t="s">
        <v>1111</v>
      </c>
      <c r="B17578" s="1">
        <v>38365</v>
      </c>
      <c r="C17578" t="s">
        <v>1112</v>
      </c>
      <c r="D17578" t="s">
        <v>1230</v>
      </c>
      <c r="E17578" t="s">
        <v>1231</v>
      </c>
      <c r="G17578" s="6" t="s">
        <v>29</v>
      </c>
      <c r="H17578" t="s">
        <v>99</v>
      </c>
      <c r="I17578" t="s">
        <v>26</v>
      </c>
      <c r="J17578" t="s">
        <v>27</v>
      </c>
      <c r="K17578">
        <v>376</v>
      </c>
      <c r="L17578">
        <v>9.15</v>
      </c>
      <c r="M17578" t="s">
        <v>1117</v>
      </c>
      <c r="N17578">
        <v>9.15</v>
      </c>
      <c r="P17578" cm="1">
        <f t="array" ref="P17578">IF(Q17578&gt;0,INDEX(Q17578:Q39302,MATCH(TRUE,INDEX(Q17578:Q39302="",,),0)-1),"")</f>
        <v>7</v>
      </c>
      <c r="Q17578">
        <f t="shared" si="482"/>
        <v>3</v>
      </c>
      <c r="R17578">
        <f t="shared" si="480"/>
        <v>0</v>
      </c>
    </row>
    <row r="17579" spans="1:18" x14ac:dyDescent="0.3">
      <c r="A17579" t="s">
        <v>1111</v>
      </c>
      <c r="B17579" s="1">
        <v>38365</v>
      </c>
      <c r="C17579" t="s">
        <v>1112</v>
      </c>
      <c r="D17579" t="s">
        <v>1230</v>
      </c>
      <c r="E17579" t="s">
        <v>1231</v>
      </c>
      <c r="G17579" s="6" t="s">
        <v>29</v>
      </c>
      <c r="H17579" t="s">
        <v>394</v>
      </c>
      <c r="I17579" t="s">
        <v>26</v>
      </c>
      <c r="J17579" t="s">
        <v>27</v>
      </c>
      <c r="K17579">
        <v>134</v>
      </c>
      <c r="L17579">
        <v>5.25</v>
      </c>
      <c r="M17579" t="s">
        <v>1117</v>
      </c>
      <c r="N17579">
        <v>5.25</v>
      </c>
      <c r="P17579" cm="1">
        <f t="array" ref="P17579">IF(Q17579&gt;0,INDEX(Q17579:Q39303,MATCH(TRUE,INDEX(Q17579:Q39303="",,),0)-1),"")</f>
        <v>7</v>
      </c>
      <c r="Q17579">
        <f t="shared" si="482"/>
        <v>3</v>
      </c>
      <c r="R17579">
        <f t="shared" si="480"/>
        <v>0</v>
      </c>
    </row>
    <row r="17580" spans="1:18" x14ac:dyDescent="0.3">
      <c r="A17580" t="s">
        <v>1111</v>
      </c>
      <c r="B17580" s="1">
        <v>38365</v>
      </c>
      <c r="C17580" t="s">
        <v>1112</v>
      </c>
      <c r="D17580" t="s">
        <v>1230</v>
      </c>
      <c r="E17580" t="s">
        <v>1231</v>
      </c>
      <c r="G17580" s="6" t="s">
        <v>29</v>
      </c>
      <c r="H17580" t="s">
        <v>107</v>
      </c>
      <c r="I17580" t="s">
        <v>26</v>
      </c>
      <c r="J17580" t="s">
        <v>27</v>
      </c>
      <c r="K17580">
        <v>224</v>
      </c>
      <c r="L17580">
        <v>16.649999999999999</v>
      </c>
      <c r="M17580" t="s">
        <v>1117</v>
      </c>
      <c r="N17580">
        <v>16.649999999999999</v>
      </c>
      <c r="P17580" cm="1">
        <f t="array" ref="P17580">IF(Q17580&gt;0,INDEX(Q17580:Q39304,MATCH(TRUE,INDEX(Q17580:Q39304="",,),0)-1),"")</f>
        <v>7</v>
      </c>
      <c r="Q17580">
        <f t="shared" si="482"/>
        <v>3</v>
      </c>
      <c r="R17580">
        <f t="shared" si="480"/>
        <v>0</v>
      </c>
    </row>
    <row r="17581" spans="1:18" x14ac:dyDescent="0.3">
      <c r="A17581" t="s">
        <v>1111</v>
      </c>
      <c r="B17581" s="1">
        <v>38365</v>
      </c>
      <c r="C17581" t="s">
        <v>1112</v>
      </c>
      <c r="D17581" t="s">
        <v>1230</v>
      </c>
      <c r="E17581" t="s">
        <v>1231</v>
      </c>
      <c r="G17581" s="6" t="s">
        <v>29</v>
      </c>
      <c r="H17581" t="s">
        <v>64</v>
      </c>
      <c r="I17581" t="s">
        <v>26</v>
      </c>
      <c r="J17581" t="s">
        <v>27</v>
      </c>
      <c r="K17581">
        <v>106</v>
      </c>
      <c r="L17581">
        <v>12.5</v>
      </c>
      <c r="M17581" t="s">
        <v>1117</v>
      </c>
      <c r="N17581">
        <v>12.5</v>
      </c>
      <c r="P17581" cm="1">
        <f t="array" ref="P17581">IF(Q17581&gt;0,INDEX(Q17581:Q39305,MATCH(TRUE,INDEX(Q17581:Q39305="",,),0)-1),"")</f>
        <v>7</v>
      </c>
      <c r="Q17581">
        <f t="shared" si="482"/>
        <v>3</v>
      </c>
      <c r="R17581">
        <f t="shared" si="480"/>
        <v>0</v>
      </c>
    </row>
    <row r="17582" spans="1:18" x14ac:dyDescent="0.3">
      <c r="A17582" t="s">
        <v>1111</v>
      </c>
      <c r="B17582" s="1">
        <v>38365</v>
      </c>
      <c r="C17582" t="s">
        <v>1112</v>
      </c>
      <c r="D17582" t="s">
        <v>1230</v>
      </c>
      <c r="E17582" t="s">
        <v>1231</v>
      </c>
      <c r="G17582" t="s">
        <v>19</v>
      </c>
      <c r="H17582" t="s">
        <v>148</v>
      </c>
      <c r="I17582" t="s">
        <v>26</v>
      </c>
      <c r="J17582" t="s">
        <v>27</v>
      </c>
      <c r="K17582">
        <v>379</v>
      </c>
      <c r="L17582">
        <v>17</v>
      </c>
      <c r="M17582" t="s">
        <v>1134</v>
      </c>
      <c r="N17582">
        <v>34.5</v>
      </c>
      <c r="P17582" cm="1">
        <f t="array" ref="P17582">IF(Q17582&gt;0,INDEX(Q17582:Q39306,MATCH(TRUE,INDEX(Q17582:Q39306="",,),0)-1),"")</f>
        <v>7</v>
      </c>
      <c r="Q17582">
        <f t="shared" si="482"/>
        <v>4</v>
      </c>
      <c r="R17582">
        <f t="shared" si="480"/>
        <v>0</v>
      </c>
    </row>
    <row r="17583" spans="1:18" x14ac:dyDescent="0.3">
      <c r="A17583" t="s">
        <v>1111</v>
      </c>
      <c r="B17583" s="1">
        <v>38365</v>
      </c>
      <c r="C17583" t="s">
        <v>1112</v>
      </c>
      <c r="D17583" t="s">
        <v>1230</v>
      </c>
      <c r="E17583" t="s">
        <v>1231</v>
      </c>
      <c r="G17583" t="s">
        <v>19</v>
      </c>
      <c r="H17583" t="s">
        <v>197</v>
      </c>
      <c r="I17583" t="s">
        <v>26</v>
      </c>
      <c r="J17583" t="s">
        <v>27</v>
      </c>
      <c r="K17583">
        <v>309</v>
      </c>
      <c r="L17583">
        <v>24</v>
      </c>
      <c r="M17583" t="s">
        <v>1134</v>
      </c>
      <c r="N17583">
        <v>42.2</v>
      </c>
      <c r="P17583" cm="1">
        <f t="array" ref="P17583">IF(Q17583&gt;0,INDEX(Q17583:Q39307,MATCH(TRUE,INDEX(Q17583:Q39307="",,),0)-1),"")</f>
        <v>7</v>
      </c>
      <c r="Q17583">
        <f t="shared" si="482"/>
        <v>4</v>
      </c>
      <c r="R17583">
        <f t="shared" si="480"/>
        <v>0</v>
      </c>
    </row>
    <row r="17584" spans="1:18" x14ac:dyDescent="0.3">
      <c r="A17584" t="s">
        <v>1111</v>
      </c>
      <c r="B17584" s="1">
        <v>38365</v>
      </c>
      <c r="C17584" t="s">
        <v>1112</v>
      </c>
      <c r="D17584" t="s">
        <v>1230</v>
      </c>
      <c r="E17584" t="s">
        <v>1231</v>
      </c>
      <c r="G17584" t="s">
        <v>19</v>
      </c>
      <c r="H17584" t="s">
        <v>63</v>
      </c>
      <c r="I17584" t="s">
        <v>26</v>
      </c>
      <c r="J17584" t="s">
        <v>27</v>
      </c>
      <c r="K17584">
        <v>1046</v>
      </c>
      <c r="L17584">
        <v>16.95</v>
      </c>
      <c r="M17584" t="s">
        <v>1134</v>
      </c>
      <c r="N17584">
        <v>28.3</v>
      </c>
      <c r="P17584" cm="1">
        <f t="array" ref="P17584">IF(Q17584&gt;0,INDEX(Q17584:Q39308,MATCH(TRUE,INDEX(Q17584:Q39308="",,),0)-1),"")</f>
        <v>7</v>
      </c>
      <c r="Q17584">
        <f t="shared" si="482"/>
        <v>4</v>
      </c>
      <c r="R17584">
        <f t="shared" ref="R17584:R17647" si="483">IF(P17584="","",0)</f>
        <v>0</v>
      </c>
    </row>
    <row r="17585" spans="1:18" x14ac:dyDescent="0.3">
      <c r="A17585" t="s">
        <v>1111</v>
      </c>
      <c r="B17585" s="1">
        <v>38365</v>
      </c>
      <c r="C17585" t="s">
        <v>1112</v>
      </c>
      <c r="D17585" t="s">
        <v>1230</v>
      </c>
      <c r="E17585" t="s">
        <v>1231</v>
      </c>
      <c r="G17585" s="6" t="s">
        <v>29</v>
      </c>
      <c r="H17585" t="s">
        <v>99</v>
      </c>
      <c r="I17585" t="s">
        <v>26</v>
      </c>
      <c r="J17585" t="s">
        <v>27</v>
      </c>
      <c r="K17585">
        <v>376</v>
      </c>
      <c r="L17585">
        <v>9.15</v>
      </c>
      <c r="M17585" t="s">
        <v>1134</v>
      </c>
      <c r="N17585">
        <v>9.15</v>
      </c>
      <c r="P17585" cm="1">
        <f t="array" ref="P17585">IF(Q17585&gt;0,INDEX(Q17585:Q39309,MATCH(TRUE,INDEX(Q17585:Q39309="",,),0)-1),"")</f>
        <v>7</v>
      </c>
      <c r="Q17585">
        <f t="shared" si="482"/>
        <v>4</v>
      </c>
      <c r="R17585">
        <f t="shared" si="483"/>
        <v>0</v>
      </c>
    </row>
    <row r="17586" spans="1:18" x14ac:dyDescent="0.3">
      <c r="A17586" t="s">
        <v>1111</v>
      </c>
      <c r="B17586" s="1">
        <v>38365</v>
      </c>
      <c r="C17586" t="s">
        <v>1112</v>
      </c>
      <c r="D17586" t="s">
        <v>1230</v>
      </c>
      <c r="E17586" t="s">
        <v>1231</v>
      </c>
      <c r="G17586" s="6" t="s">
        <v>29</v>
      </c>
      <c r="H17586" t="s">
        <v>394</v>
      </c>
      <c r="I17586" t="s">
        <v>26</v>
      </c>
      <c r="J17586" t="s">
        <v>27</v>
      </c>
      <c r="K17586">
        <v>134</v>
      </c>
      <c r="L17586">
        <v>5.25</v>
      </c>
      <c r="M17586" t="s">
        <v>1134</v>
      </c>
      <c r="N17586">
        <v>5.25</v>
      </c>
      <c r="P17586" cm="1">
        <f t="array" ref="P17586">IF(Q17586&gt;0,INDEX(Q17586:Q39310,MATCH(TRUE,INDEX(Q17586:Q39310="",,),0)-1),"")</f>
        <v>7</v>
      </c>
      <c r="Q17586">
        <f t="shared" si="482"/>
        <v>4</v>
      </c>
      <c r="R17586">
        <f t="shared" si="483"/>
        <v>0</v>
      </c>
    </row>
    <row r="17587" spans="1:18" x14ac:dyDescent="0.3">
      <c r="A17587" t="s">
        <v>1111</v>
      </c>
      <c r="B17587" s="1">
        <v>38365</v>
      </c>
      <c r="C17587" t="s">
        <v>1112</v>
      </c>
      <c r="D17587" t="s">
        <v>1230</v>
      </c>
      <c r="E17587" t="s">
        <v>1231</v>
      </c>
      <c r="G17587" s="6" t="s">
        <v>29</v>
      </c>
      <c r="H17587" t="s">
        <v>107</v>
      </c>
      <c r="I17587" t="s">
        <v>26</v>
      </c>
      <c r="J17587" t="s">
        <v>27</v>
      </c>
      <c r="K17587">
        <v>224</v>
      </c>
      <c r="L17587">
        <v>16.649999999999999</v>
      </c>
      <c r="M17587" t="s">
        <v>1134</v>
      </c>
      <c r="N17587">
        <v>16.649999999999999</v>
      </c>
      <c r="P17587" cm="1">
        <f t="array" ref="P17587">IF(Q17587&gt;0,INDEX(Q17587:Q39311,MATCH(TRUE,INDEX(Q17587:Q39311="",,),0)-1),"")</f>
        <v>7</v>
      </c>
      <c r="Q17587">
        <f t="shared" si="482"/>
        <v>4</v>
      </c>
      <c r="R17587">
        <f t="shared" si="483"/>
        <v>0</v>
      </c>
    </row>
    <row r="17588" spans="1:18" x14ac:dyDescent="0.3">
      <c r="A17588" t="s">
        <v>1111</v>
      </c>
      <c r="B17588" s="1">
        <v>38365</v>
      </c>
      <c r="C17588" t="s">
        <v>1112</v>
      </c>
      <c r="D17588" t="s">
        <v>1230</v>
      </c>
      <c r="E17588" t="s">
        <v>1231</v>
      </c>
      <c r="G17588" s="6" t="s">
        <v>29</v>
      </c>
      <c r="H17588" t="s">
        <v>64</v>
      </c>
      <c r="I17588" t="s">
        <v>26</v>
      </c>
      <c r="J17588" t="s">
        <v>27</v>
      </c>
      <c r="K17588">
        <v>106</v>
      </c>
      <c r="L17588">
        <v>12.5</v>
      </c>
      <c r="M17588" t="s">
        <v>1134</v>
      </c>
      <c r="N17588">
        <v>12.5</v>
      </c>
      <c r="P17588" cm="1">
        <f t="array" ref="P17588">IF(Q17588&gt;0,INDEX(Q17588:Q39312,MATCH(TRUE,INDEX(Q17588:Q39312="",,),0)-1),"")</f>
        <v>7</v>
      </c>
      <c r="Q17588">
        <f t="shared" si="482"/>
        <v>4</v>
      </c>
      <c r="R17588">
        <f t="shared" si="483"/>
        <v>0</v>
      </c>
    </row>
    <row r="17589" spans="1:18" x14ac:dyDescent="0.3">
      <c r="A17589" t="s">
        <v>1111</v>
      </c>
      <c r="B17589" s="1">
        <v>38365</v>
      </c>
      <c r="C17589" t="s">
        <v>1112</v>
      </c>
      <c r="D17589" t="s">
        <v>1230</v>
      </c>
      <c r="E17589" t="s">
        <v>1231</v>
      </c>
      <c r="G17589" t="s">
        <v>19</v>
      </c>
      <c r="H17589" t="s">
        <v>148</v>
      </c>
      <c r="I17589" t="s">
        <v>26</v>
      </c>
      <c r="J17589" t="s">
        <v>27</v>
      </c>
      <c r="K17589">
        <v>379</v>
      </c>
      <c r="L17589">
        <v>17</v>
      </c>
      <c r="M17589" t="s">
        <v>1211</v>
      </c>
      <c r="N17589">
        <v>25</v>
      </c>
      <c r="P17589" cm="1">
        <f t="array" ref="P17589">IF(Q17589&gt;0,INDEX(Q17589:Q39313,MATCH(TRUE,INDEX(Q17589:Q39313="",,),0)-1),"")</f>
        <v>7</v>
      </c>
      <c r="Q17589">
        <f t="shared" si="482"/>
        <v>5</v>
      </c>
      <c r="R17589">
        <f t="shared" si="483"/>
        <v>0</v>
      </c>
    </row>
    <row r="17590" spans="1:18" x14ac:dyDescent="0.3">
      <c r="A17590" t="s">
        <v>1111</v>
      </c>
      <c r="B17590" s="1">
        <v>38365</v>
      </c>
      <c r="C17590" t="s">
        <v>1112</v>
      </c>
      <c r="D17590" t="s">
        <v>1230</v>
      </c>
      <c r="E17590" t="s">
        <v>1231</v>
      </c>
      <c r="G17590" t="s">
        <v>19</v>
      </c>
      <c r="H17590" t="s">
        <v>197</v>
      </c>
      <c r="I17590" t="s">
        <v>26</v>
      </c>
      <c r="J17590" t="s">
        <v>27</v>
      </c>
      <c r="K17590">
        <v>309</v>
      </c>
      <c r="L17590">
        <v>24</v>
      </c>
      <c r="M17590" t="s">
        <v>1211</v>
      </c>
      <c r="N17590">
        <v>35</v>
      </c>
      <c r="P17590" cm="1">
        <f t="array" ref="P17590">IF(Q17590&gt;0,INDEX(Q17590:Q39314,MATCH(TRUE,INDEX(Q17590:Q39314="",,),0)-1),"")</f>
        <v>7</v>
      </c>
      <c r="Q17590">
        <f t="shared" si="482"/>
        <v>5</v>
      </c>
      <c r="R17590">
        <f t="shared" si="483"/>
        <v>0</v>
      </c>
    </row>
    <row r="17591" spans="1:18" x14ac:dyDescent="0.3">
      <c r="A17591" t="s">
        <v>1111</v>
      </c>
      <c r="B17591" s="1">
        <v>38365</v>
      </c>
      <c r="C17591" t="s">
        <v>1112</v>
      </c>
      <c r="D17591" t="s">
        <v>1230</v>
      </c>
      <c r="E17591" t="s">
        <v>1231</v>
      </c>
      <c r="G17591" t="s">
        <v>19</v>
      </c>
      <c r="H17591" t="s">
        <v>63</v>
      </c>
      <c r="I17591" t="s">
        <v>26</v>
      </c>
      <c r="J17591" t="s">
        <v>27</v>
      </c>
      <c r="K17591">
        <v>1046</v>
      </c>
      <c r="L17591">
        <v>16.95</v>
      </c>
      <c r="M17591" t="s">
        <v>1211</v>
      </c>
      <c r="N17591">
        <v>30</v>
      </c>
      <c r="P17591" cm="1">
        <f t="array" ref="P17591">IF(Q17591&gt;0,INDEX(Q17591:Q39315,MATCH(TRUE,INDEX(Q17591:Q39315="",,),0)-1),"")</f>
        <v>7</v>
      </c>
      <c r="Q17591">
        <f t="shared" si="482"/>
        <v>5</v>
      </c>
      <c r="R17591">
        <f t="shared" si="483"/>
        <v>0</v>
      </c>
    </row>
    <row r="17592" spans="1:18" x14ac:dyDescent="0.3">
      <c r="A17592" t="s">
        <v>1111</v>
      </c>
      <c r="B17592" s="1">
        <v>38365</v>
      </c>
      <c r="C17592" t="s">
        <v>1112</v>
      </c>
      <c r="D17592" t="s">
        <v>1230</v>
      </c>
      <c r="E17592" t="s">
        <v>1231</v>
      </c>
      <c r="G17592" s="6" t="s">
        <v>29</v>
      </c>
      <c r="H17592" t="s">
        <v>99</v>
      </c>
      <c r="I17592" t="s">
        <v>26</v>
      </c>
      <c r="J17592" t="s">
        <v>27</v>
      </c>
      <c r="K17592">
        <v>376</v>
      </c>
      <c r="L17592">
        <v>9.15</v>
      </c>
      <c r="M17592" t="s">
        <v>1211</v>
      </c>
      <c r="N17592">
        <v>9.15</v>
      </c>
      <c r="P17592" cm="1">
        <f t="array" ref="P17592">IF(Q17592&gt;0,INDEX(Q17592:Q39316,MATCH(TRUE,INDEX(Q17592:Q39316="",,),0)-1),"")</f>
        <v>7</v>
      </c>
      <c r="Q17592">
        <f t="shared" si="482"/>
        <v>5</v>
      </c>
      <c r="R17592">
        <f t="shared" si="483"/>
        <v>0</v>
      </c>
    </row>
    <row r="17593" spans="1:18" x14ac:dyDescent="0.3">
      <c r="A17593" t="s">
        <v>1111</v>
      </c>
      <c r="B17593" s="1">
        <v>38365</v>
      </c>
      <c r="C17593" t="s">
        <v>1112</v>
      </c>
      <c r="D17593" t="s">
        <v>1230</v>
      </c>
      <c r="E17593" t="s">
        <v>1231</v>
      </c>
      <c r="G17593" s="6" t="s">
        <v>29</v>
      </c>
      <c r="H17593" t="s">
        <v>394</v>
      </c>
      <c r="I17593" t="s">
        <v>26</v>
      </c>
      <c r="J17593" t="s">
        <v>27</v>
      </c>
      <c r="K17593">
        <v>134</v>
      </c>
      <c r="L17593">
        <v>5.25</v>
      </c>
      <c r="M17593" t="s">
        <v>1211</v>
      </c>
      <c r="N17593">
        <v>5.25</v>
      </c>
      <c r="P17593" cm="1">
        <f t="array" ref="P17593">IF(Q17593&gt;0,INDEX(Q17593:Q39317,MATCH(TRUE,INDEX(Q17593:Q39317="",,),0)-1),"")</f>
        <v>7</v>
      </c>
      <c r="Q17593">
        <f t="shared" si="482"/>
        <v>5</v>
      </c>
      <c r="R17593">
        <f t="shared" si="483"/>
        <v>0</v>
      </c>
    </row>
    <row r="17594" spans="1:18" x14ac:dyDescent="0.3">
      <c r="A17594" t="s">
        <v>1111</v>
      </c>
      <c r="B17594" s="1">
        <v>38365</v>
      </c>
      <c r="C17594" t="s">
        <v>1112</v>
      </c>
      <c r="D17594" t="s">
        <v>1230</v>
      </c>
      <c r="E17594" t="s">
        <v>1231</v>
      </c>
      <c r="G17594" s="6" t="s">
        <v>29</v>
      </c>
      <c r="H17594" t="s">
        <v>107</v>
      </c>
      <c r="I17594" t="s">
        <v>26</v>
      </c>
      <c r="J17594" t="s">
        <v>27</v>
      </c>
      <c r="K17594">
        <v>224</v>
      </c>
      <c r="L17594">
        <v>16.649999999999999</v>
      </c>
      <c r="M17594" t="s">
        <v>1211</v>
      </c>
      <c r="N17594">
        <v>16.649999999999999</v>
      </c>
      <c r="P17594" cm="1">
        <f t="array" ref="P17594">IF(Q17594&gt;0,INDEX(Q17594:Q39318,MATCH(TRUE,INDEX(Q17594:Q39318="",,),0)-1),"")</f>
        <v>7</v>
      </c>
      <c r="Q17594">
        <f t="shared" si="482"/>
        <v>5</v>
      </c>
      <c r="R17594">
        <f t="shared" si="483"/>
        <v>0</v>
      </c>
    </row>
    <row r="17595" spans="1:18" x14ac:dyDescent="0.3">
      <c r="A17595" t="s">
        <v>1111</v>
      </c>
      <c r="B17595" s="1">
        <v>38365</v>
      </c>
      <c r="C17595" t="s">
        <v>1112</v>
      </c>
      <c r="D17595" t="s">
        <v>1230</v>
      </c>
      <c r="E17595" t="s">
        <v>1231</v>
      </c>
      <c r="G17595" s="6" t="s">
        <v>29</v>
      </c>
      <c r="H17595" t="s">
        <v>64</v>
      </c>
      <c r="I17595" t="s">
        <v>26</v>
      </c>
      <c r="J17595" t="s">
        <v>27</v>
      </c>
      <c r="K17595">
        <v>106</v>
      </c>
      <c r="L17595">
        <v>12.5</v>
      </c>
      <c r="M17595" t="s">
        <v>1211</v>
      </c>
      <c r="N17595">
        <v>12.5</v>
      </c>
      <c r="P17595" cm="1">
        <f t="array" ref="P17595">IF(Q17595&gt;0,INDEX(Q17595:Q39319,MATCH(TRUE,INDEX(Q17595:Q39319="",,),0)-1),"")</f>
        <v>7</v>
      </c>
      <c r="Q17595">
        <f t="shared" si="482"/>
        <v>5</v>
      </c>
      <c r="R17595">
        <f t="shared" si="483"/>
        <v>0</v>
      </c>
    </row>
    <row r="17596" spans="1:18" x14ac:dyDescent="0.3">
      <c r="A17596" t="s">
        <v>1111</v>
      </c>
      <c r="B17596" s="1">
        <v>38365</v>
      </c>
      <c r="C17596" t="s">
        <v>1112</v>
      </c>
      <c r="D17596" t="s">
        <v>1230</v>
      </c>
      <c r="E17596" t="s">
        <v>1231</v>
      </c>
      <c r="G17596" t="s">
        <v>19</v>
      </c>
      <c r="H17596" t="s">
        <v>148</v>
      </c>
      <c r="I17596" t="s">
        <v>26</v>
      </c>
      <c r="J17596" t="s">
        <v>27</v>
      </c>
      <c r="K17596">
        <v>379</v>
      </c>
      <c r="L17596">
        <v>17</v>
      </c>
      <c r="M17596" t="s">
        <v>1115</v>
      </c>
      <c r="N17596">
        <v>23</v>
      </c>
      <c r="P17596" cm="1">
        <f t="array" ref="P17596">IF(Q17596&gt;0,INDEX(Q17596:Q39320,MATCH(TRUE,INDEX(Q17596:Q39320="",,),0)-1),"")</f>
        <v>7</v>
      </c>
      <c r="Q17596">
        <f t="shared" si="482"/>
        <v>6</v>
      </c>
      <c r="R17596">
        <f t="shared" si="483"/>
        <v>0</v>
      </c>
    </row>
    <row r="17597" spans="1:18" x14ac:dyDescent="0.3">
      <c r="A17597" t="s">
        <v>1111</v>
      </c>
      <c r="B17597" s="1">
        <v>38365</v>
      </c>
      <c r="C17597" t="s">
        <v>1112</v>
      </c>
      <c r="D17597" t="s">
        <v>1230</v>
      </c>
      <c r="E17597" t="s">
        <v>1231</v>
      </c>
      <c r="G17597" t="s">
        <v>19</v>
      </c>
      <c r="H17597" t="s">
        <v>197</v>
      </c>
      <c r="I17597" t="s">
        <v>26</v>
      </c>
      <c r="J17597" t="s">
        <v>27</v>
      </c>
      <c r="K17597">
        <v>309</v>
      </c>
      <c r="L17597">
        <v>24</v>
      </c>
      <c r="M17597" t="s">
        <v>1115</v>
      </c>
      <c r="N17597">
        <v>33</v>
      </c>
      <c r="P17597" cm="1">
        <f t="array" ref="P17597">IF(Q17597&gt;0,INDEX(Q17597:Q39321,MATCH(TRUE,INDEX(Q17597:Q39321="",,),0)-1),"")</f>
        <v>7</v>
      </c>
      <c r="Q17597">
        <f t="shared" si="482"/>
        <v>6</v>
      </c>
      <c r="R17597">
        <f t="shared" si="483"/>
        <v>0</v>
      </c>
    </row>
    <row r="17598" spans="1:18" x14ac:dyDescent="0.3">
      <c r="A17598" t="s">
        <v>1111</v>
      </c>
      <c r="B17598" s="1">
        <v>38365</v>
      </c>
      <c r="C17598" t="s">
        <v>1112</v>
      </c>
      <c r="D17598" t="s">
        <v>1230</v>
      </c>
      <c r="E17598" t="s">
        <v>1231</v>
      </c>
      <c r="G17598" t="s">
        <v>19</v>
      </c>
      <c r="H17598" t="s">
        <v>63</v>
      </c>
      <c r="I17598" t="s">
        <v>26</v>
      </c>
      <c r="J17598" t="s">
        <v>27</v>
      </c>
      <c r="K17598">
        <v>1046</v>
      </c>
      <c r="L17598">
        <v>16.95</v>
      </c>
      <c r="M17598" t="s">
        <v>1115</v>
      </c>
      <c r="N17598">
        <v>30.6</v>
      </c>
      <c r="P17598" cm="1">
        <f t="array" ref="P17598">IF(Q17598&gt;0,INDEX(Q17598:Q39322,MATCH(TRUE,INDEX(Q17598:Q39322="",,),0)-1),"")</f>
        <v>7</v>
      </c>
      <c r="Q17598">
        <f t="shared" si="482"/>
        <v>6</v>
      </c>
      <c r="R17598">
        <f t="shared" si="483"/>
        <v>0</v>
      </c>
    </row>
    <row r="17599" spans="1:18" x14ac:dyDescent="0.3">
      <c r="A17599" t="s">
        <v>1111</v>
      </c>
      <c r="B17599" s="1">
        <v>38365</v>
      </c>
      <c r="C17599" t="s">
        <v>1112</v>
      </c>
      <c r="D17599" t="s">
        <v>1230</v>
      </c>
      <c r="E17599" t="s">
        <v>1231</v>
      </c>
      <c r="G17599" s="6" t="s">
        <v>29</v>
      </c>
      <c r="H17599" t="s">
        <v>99</v>
      </c>
      <c r="I17599" t="s">
        <v>26</v>
      </c>
      <c r="J17599" t="s">
        <v>27</v>
      </c>
      <c r="K17599">
        <v>376</v>
      </c>
      <c r="L17599">
        <v>9.15</v>
      </c>
      <c r="M17599" t="s">
        <v>1115</v>
      </c>
      <c r="N17599">
        <v>9.15</v>
      </c>
      <c r="P17599" cm="1">
        <f t="array" ref="P17599">IF(Q17599&gt;0,INDEX(Q17599:Q39323,MATCH(TRUE,INDEX(Q17599:Q39323="",,),0)-1),"")</f>
        <v>7</v>
      </c>
      <c r="Q17599">
        <f t="shared" si="482"/>
        <v>6</v>
      </c>
      <c r="R17599">
        <f t="shared" si="483"/>
        <v>0</v>
      </c>
    </row>
    <row r="17600" spans="1:18" x14ac:dyDescent="0.3">
      <c r="A17600" t="s">
        <v>1111</v>
      </c>
      <c r="B17600" s="1">
        <v>38365</v>
      </c>
      <c r="C17600" t="s">
        <v>1112</v>
      </c>
      <c r="D17600" t="s">
        <v>1230</v>
      </c>
      <c r="E17600" t="s">
        <v>1231</v>
      </c>
      <c r="G17600" s="6" t="s">
        <v>29</v>
      </c>
      <c r="H17600" t="s">
        <v>394</v>
      </c>
      <c r="I17600" t="s">
        <v>26</v>
      </c>
      <c r="J17600" t="s">
        <v>27</v>
      </c>
      <c r="K17600">
        <v>134</v>
      </c>
      <c r="L17600">
        <v>5.25</v>
      </c>
      <c r="M17600" t="s">
        <v>1115</v>
      </c>
      <c r="N17600">
        <v>5.25</v>
      </c>
      <c r="P17600" cm="1">
        <f t="array" ref="P17600">IF(Q17600&gt;0,INDEX(Q17600:Q39324,MATCH(TRUE,INDEX(Q17600:Q39324="",,),0)-1),"")</f>
        <v>7</v>
      </c>
      <c r="Q17600">
        <f t="shared" si="482"/>
        <v>6</v>
      </c>
      <c r="R17600">
        <f t="shared" si="483"/>
        <v>0</v>
      </c>
    </row>
    <row r="17601" spans="1:18" x14ac:dyDescent="0.3">
      <c r="A17601" t="s">
        <v>1111</v>
      </c>
      <c r="B17601" s="1">
        <v>38365</v>
      </c>
      <c r="C17601" t="s">
        <v>1112</v>
      </c>
      <c r="D17601" t="s">
        <v>1230</v>
      </c>
      <c r="E17601" t="s">
        <v>1231</v>
      </c>
      <c r="G17601" s="6" t="s">
        <v>29</v>
      </c>
      <c r="H17601" t="s">
        <v>107</v>
      </c>
      <c r="I17601" t="s">
        <v>26</v>
      </c>
      <c r="J17601" t="s">
        <v>27</v>
      </c>
      <c r="K17601">
        <v>224</v>
      </c>
      <c r="L17601">
        <v>16.649999999999999</v>
      </c>
      <c r="M17601" t="s">
        <v>1115</v>
      </c>
      <c r="N17601">
        <v>16.649999999999999</v>
      </c>
      <c r="P17601" cm="1">
        <f t="array" ref="P17601">IF(Q17601&gt;0,INDEX(Q17601:Q39325,MATCH(TRUE,INDEX(Q17601:Q39325="",,),0)-1),"")</f>
        <v>7</v>
      </c>
      <c r="Q17601">
        <f t="shared" si="482"/>
        <v>6</v>
      </c>
      <c r="R17601">
        <f t="shared" si="483"/>
        <v>0</v>
      </c>
    </row>
    <row r="17602" spans="1:18" x14ac:dyDescent="0.3">
      <c r="A17602" t="s">
        <v>1111</v>
      </c>
      <c r="B17602" s="1">
        <v>38365</v>
      </c>
      <c r="C17602" t="s">
        <v>1112</v>
      </c>
      <c r="D17602" t="s">
        <v>1230</v>
      </c>
      <c r="E17602" t="s">
        <v>1231</v>
      </c>
      <c r="G17602" s="6" t="s">
        <v>29</v>
      </c>
      <c r="H17602" t="s">
        <v>64</v>
      </c>
      <c r="I17602" t="s">
        <v>26</v>
      </c>
      <c r="J17602" t="s">
        <v>27</v>
      </c>
      <c r="K17602">
        <v>106</v>
      </c>
      <c r="L17602">
        <v>12.5</v>
      </c>
      <c r="M17602" t="s">
        <v>1115</v>
      </c>
      <c r="N17602">
        <v>12.5</v>
      </c>
      <c r="P17602" cm="1">
        <f t="array" ref="P17602">IF(Q17602&gt;0,INDEX(Q17602:Q39326,MATCH(TRUE,INDEX(Q17602:Q39326="",,),0)-1),"")</f>
        <v>7</v>
      </c>
      <c r="Q17602">
        <f t="shared" si="482"/>
        <v>6</v>
      </c>
      <c r="R17602">
        <f t="shared" si="483"/>
        <v>0</v>
      </c>
    </row>
    <row r="17603" spans="1:18" x14ac:dyDescent="0.3">
      <c r="A17603" t="s">
        <v>1111</v>
      </c>
      <c r="B17603" s="1">
        <v>38365</v>
      </c>
      <c r="C17603" t="s">
        <v>1112</v>
      </c>
      <c r="D17603" t="s">
        <v>1230</v>
      </c>
      <c r="E17603" t="s">
        <v>1231</v>
      </c>
      <c r="G17603" t="s">
        <v>19</v>
      </c>
      <c r="H17603" t="s">
        <v>148</v>
      </c>
      <c r="I17603" t="s">
        <v>26</v>
      </c>
      <c r="J17603" t="s">
        <v>27</v>
      </c>
      <c r="K17603">
        <v>379</v>
      </c>
      <c r="L17603">
        <v>17</v>
      </c>
      <c r="M17603" t="s">
        <v>1220</v>
      </c>
      <c r="N17603">
        <v>17</v>
      </c>
      <c r="P17603" cm="1">
        <f t="array" ref="P17603">IF(Q17603&gt;0,INDEX(Q17603:Q39327,MATCH(TRUE,INDEX(Q17603:Q39327="",,),0)-1),"")</f>
        <v>7</v>
      </c>
      <c r="Q17603">
        <f t="shared" si="482"/>
        <v>7</v>
      </c>
      <c r="R17603">
        <f t="shared" si="483"/>
        <v>0</v>
      </c>
    </row>
    <row r="17604" spans="1:18" x14ac:dyDescent="0.3">
      <c r="A17604" t="s">
        <v>1111</v>
      </c>
      <c r="B17604" s="1">
        <v>38365</v>
      </c>
      <c r="C17604" t="s">
        <v>1112</v>
      </c>
      <c r="D17604" t="s">
        <v>1230</v>
      </c>
      <c r="E17604" t="s">
        <v>1231</v>
      </c>
      <c r="G17604" t="s">
        <v>19</v>
      </c>
      <c r="H17604" t="s">
        <v>197</v>
      </c>
      <c r="I17604" t="s">
        <v>26</v>
      </c>
      <c r="J17604" t="s">
        <v>27</v>
      </c>
      <c r="K17604">
        <v>309</v>
      </c>
      <c r="L17604">
        <v>24</v>
      </c>
      <c r="M17604" t="s">
        <v>1220</v>
      </c>
      <c r="N17604">
        <v>68.88</v>
      </c>
      <c r="P17604" cm="1">
        <f t="array" ref="P17604">IF(Q17604&gt;0,INDEX(Q17604:Q39328,MATCH(TRUE,INDEX(Q17604:Q39328="",,),0)-1),"")</f>
        <v>7</v>
      </c>
      <c r="Q17604">
        <f t="shared" si="482"/>
        <v>7</v>
      </c>
      <c r="R17604">
        <f t="shared" si="483"/>
        <v>0</v>
      </c>
    </row>
    <row r="17605" spans="1:18" x14ac:dyDescent="0.3">
      <c r="A17605" t="s">
        <v>1111</v>
      </c>
      <c r="B17605" s="1">
        <v>38365</v>
      </c>
      <c r="C17605" t="s">
        <v>1112</v>
      </c>
      <c r="D17605" t="s">
        <v>1230</v>
      </c>
      <c r="E17605" t="s">
        <v>1231</v>
      </c>
      <c r="G17605" t="s">
        <v>19</v>
      </c>
      <c r="H17605" t="s">
        <v>63</v>
      </c>
      <c r="I17605" t="s">
        <v>26</v>
      </c>
      <c r="J17605" t="s">
        <v>27</v>
      </c>
      <c r="K17605">
        <v>1046</v>
      </c>
      <c r="L17605">
        <v>16.95</v>
      </c>
      <c r="M17605" t="s">
        <v>1220</v>
      </c>
      <c r="N17605">
        <v>16.95</v>
      </c>
      <c r="P17605" cm="1">
        <f t="array" ref="P17605">IF(Q17605&gt;0,INDEX(Q17605:Q39329,MATCH(TRUE,INDEX(Q17605:Q39329="",,),0)-1),"")</f>
        <v>7</v>
      </c>
      <c r="Q17605">
        <f t="shared" si="482"/>
        <v>7</v>
      </c>
      <c r="R17605">
        <f t="shared" si="483"/>
        <v>0</v>
      </c>
    </row>
    <row r="17606" spans="1:18" x14ac:dyDescent="0.3">
      <c r="A17606" t="s">
        <v>1111</v>
      </c>
      <c r="B17606" s="1">
        <v>38365</v>
      </c>
      <c r="C17606" t="s">
        <v>1112</v>
      </c>
      <c r="D17606" t="s">
        <v>1230</v>
      </c>
      <c r="E17606" t="s">
        <v>1231</v>
      </c>
      <c r="G17606" s="6" t="s">
        <v>29</v>
      </c>
      <c r="H17606" t="s">
        <v>99</v>
      </c>
      <c r="I17606" t="s">
        <v>26</v>
      </c>
      <c r="J17606" t="s">
        <v>27</v>
      </c>
      <c r="K17606">
        <v>376</v>
      </c>
      <c r="L17606">
        <v>9.15</v>
      </c>
      <c r="M17606" t="s">
        <v>1220</v>
      </c>
      <c r="N17606">
        <v>9.15</v>
      </c>
      <c r="P17606" cm="1">
        <f t="array" ref="P17606">IF(Q17606&gt;0,INDEX(Q17606:Q39330,MATCH(TRUE,INDEX(Q17606:Q39330="",,),0)-1),"")</f>
        <v>7</v>
      </c>
      <c r="Q17606">
        <f t="shared" si="482"/>
        <v>7</v>
      </c>
      <c r="R17606">
        <f t="shared" si="483"/>
        <v>0</v>
      </c>
    </row>
    <row r="17607" spans="1:18" x14ac:dyDescent="0.3">
      <c r="A17607" t="s">
        <v>1111</v>
      </c>
      <c r="B17607" s="1">
        <v>38365</v>
      </c>
      <c r="C17607" t="s">
        <v>1112</v>
      </c>
      <c r="D17607" t="s">
        <v>1230</v>
      </c>
      <c r="E17607" t="s">
        <v>1231</v>
      </c>
      <c r="G17607" s="6" t="s">
        <v>29</v>
      </c>
      <c r="H17607" t="s">
        <v>394</v>
      </c>
      <c r="I17607" t="s">
        <v>26</v>
      </c>
      <c r="J17607" t="s">
        <v>27</v>
      </c>
      <c r="K17607">
        <v>134</v>
      </c>
      <c r="L17607">
        <v>5.25</v>
      </c>
      <c r="M17607" t="s">
        <v>1220</v>
      </c>
      <c r="N17607">
        <v>5.25</v>
      </c>
      <c r="P17607" cm="1">
        <f t="array" ref="P17607">IF(Q17607&gt;0,INDEX(Q17607:Q39331,MATCH(TRUE,INDEX(Q17607:Q39331="",,),0)-1),"")</f>
        <v>7</v>
      </c>
      <c r="Q17607">
        <f t="shared" si="482"/>
        <v>7</v>
      </c>
      <c r="R17607">
        <f t="shared" si="483"/>
        <v>0</v>
      </c>
    </row>
    <row r="17608" spans="1:18" x14ac:dyDescent="0.3">
      <c r="A17608" t="s">
        <v>1111</v>
      </c>
      <c r="B17608" s="1">
        <v>38365</v>
      </c>
      <c r="C17608" t="s">
        <v>1112</v>
      </c>
      <c r="D17608" t="s">
        <v>1230</v>
      </c>
      <c r="E17608" t="s">
        <v>1231</v>
      </c>
      <c r="G17608" s="6" t="s">
        <v>29</v>
      </c>
      <c r="H17608" t="s">
        <v>107</v>
      </c>
      <c r="I17608" t="s">
        <v>26</v>
      </c>
      <c r="J17608" t="s">
        <v>27</v>
      </c>
      <c r="K17608">
        <v>224</v>
      </c>
      <c r="L17608">
        <v>16.649999999999999</v>
      </c>
      <c r="M17608" t="s">
        <v>1220</v>
      </c>
      <c r="N17608">
        <v>16.649999999999999</v>
      </c>
      <c r="P17608" cm="1">
        <f t="array" ref="P17608">IF(Q17608&gt;0,INDEX(Q17608:Q39332,MATCH(TRUE,INDEX(Q17608:Q39332="",,),0)-1),"")</f>
        <v>7</v>
      </c>
      <c r="Q17608">
        <f t="shared" si="482"/>
        <v>7</v>
      </c>
      <c r="R17608">
        <f t="shared" si="483"/>
        <v>0</v>
      </c>
    </row>
    <row r="17609" spans="1:18" x14ac:dyDescent="0.3">
      <c r="A17609" t="s">
        <v>1111</v>
      </c>
      <c r="B17609" s="1">
        <v>38365</v>
      </c>
      <c r="C17609" t="s">
        <v>1112</v>
      </c>
      <c r="D17609" t="s">
        <v>1230</v>
      </c>
      <c r="E17609" t="s">
        <v>1231</v>
      </c>
      <c r="G17609" s="6" t="s">
        <v>29</v>
      </c>
      <c r="H17609" t="s">
        <v>64</v>
      </c>
      <c r="I17609" t="s">
        <v>26</v>
      </c>
      <c r="J17609" t="s">
        <v>27</v>
      </c>
      <c r="K17609">
        <v>106</v>
      </c>
      <c r="L17609">
        <v>12.5</v>
      </c>
      <c r="M17609" t="s">
        <v>1220</v>
      </c>
      <c r="N17609">
        <v>12.5</v>
      </c>
      <c r="P17609" cm="1">
        <f t="array" ref="P17609">IF(Q17609&gt;0,INDEX(Q17609:Q39333,MATCH(TRUE,INDEX(Q17609:Q39333="",,),0)-1),"")</f>
        <v>7</v>
      </c>
      <c r="Q17609">
        <f t="shared" si="482"/>
        <v>7</v>
      </c>
      <c r="R17609">
        <f t="shared" si="483"/>
        <v>0</v>
      </c>
    </row>
    <row r="17610" spans="1:18" x14ac:dyDescent="0.3">
      <c r="P17610" t="str" cm="1">
        <f t="array" ref="P17610">IF(Q17610&gt;0,INDEX(Q17610:Q39334,MATCH(TRUE,INDEX(Q17610:Q39334="",,),0)-1),"")</f>
        <v/>
      </c>
      <c r="R17610" t="str">
        <f t="shared" si="483"/>
        <v/>
      </c>
    </row>
    <row r="17611" spans="1:18" x14ac:dyDescent="0.3">
      <c r="A17611" t="s">
        <v>1232</v>
      </c>
      <c r="B17611" s="1">
        <v>38498</v>
      </c>
      <c r="C17611" t="s">
        <v>16</v>
      </c>
      <c r="D17611" t="s">
        <v>1233</v>
      </c>
      <c r="E17611" t="s">
        <v>1234</v>
      </c>
      <c r="G17611" t="s">
        <v>19</v>
      </c>
      <c r="H17611" t="s">
        <v>28</v>
      </c>
      <c r="I17611" t="s">
        <v>26</v>
      </c>
      <c r="J17611" t="s">
        <v>27</v>
      </c>
      <c r="K17611">
        <v>2562</v>
      </c>
      <c r="L17611">
        <v>42.8</v>
      </c>
      <c r="M17611" t="s">
        <v>233</v>
      </c>
      <c r="N17611">
        <v>71.63</v>
      </c>
      <c r="O17611" t="s">
        <v>24</v>
      </c>
      <c r="P17611" cm="1">
        <f t="array" ref="P17611">IF(Q17611&gt;0,INDEX(Q17611:Q39335,MATCH(TRUE,INDEX(Q17611:Q39335="",,),0)-1),"")</f>
        <v>9</v>
      </c>
      <c r="Q17611">
        <f>INT((ROW()-17611)/3)+1</f>
        <v>1</v>
      </c>
      <c r="R17611">
        <f t="shared" si="483"/>
        <v>0</v>
      </c>
    </row>
    <row r="17612" spans="1:18" x14ac:dyDescent="0.3">
      <c r="A17612" t="s">
        <v>1232</v>
      </c>
      <c r="B17612" s="1">
        <v>38498</v>
      </c>
      <c r="C17612" t="s">
        <v>16</v>
      </c>
      <c r="D17612" t="s">
        <v>1233</v>
      </c>
      <c r="E17612" t="s">
        <v>1234</v>
      </c>
      <c r="G17612" s="6" t="s">
        <v>29</v>
      </c>
      <c r="H17612" t="s">
        <v>122</v>
      </c>
      <c r="I17612" t="s">
        <v>26</v>
      </c>
      <c r="J17612" t="s">
        <v>27</v>
      </c>
      <c r="K17612">
        <v>24</v>
      </c>
      <c r="L17612">
        <v>22.5</v>
      </c>
      <c r="M17612" t="s">
        <v>233</v>
      </c>
      <c r="N17612">
        <v>22.5</v>
      </c>
      <c r="O17612" t="s">
        <v>24</v>
      </c>
      <c r="P17612" cm="1">
        <f t="array" ref="P17612">IF(Q17612&gt;0,INDEX(Q17612:Q39336,MATCH(TRUE,INDEX(Q17612:Q39336="",,),0)-1),"")</f>
        <v>9</v>
      </c>
      <c r="Q17612">
        <f t="shared" ref="Q17612:Q17637" si="484">INT((ROW()-17611)/3)+1</f>
        <v>1</v>
      </c>
      <c r="R17612">
        <f t="shared" si="483"/>
        <v>0</v>
      </c>
    </row>
    <row r="17613" spans="1:18" x14ac:dyDescent="0.3">
      <c r="A17613" t="s">
        <v>1232</v>
      </c>
      <c r="B17613" s="1">
        <v>38498</v>
      </c>
      <c r="C17613" t="s">
        <v>16</v>
      </c>
      <c r="D17613" t="s">
        <v>1233</v>
      </c>
      <c r="E17613" t="s">
        <v>1234</v>
      </c>
      <c r="G17613" s="6" t="s">
        <v>29</v>
      </c>
      <c r="H17613" t="s">
        <v>63</v>
      </c>
      <c r="I17613" t="s">
        <v>26</v>
      </c>
      <c r="J17613" t="s">
        <v>27</v>
      </c>
      <c r="K17613">
        <v>19</v>
      </c>
      <c r="L17613">
        <v>20.75</v>
      </c>
      <c r="M17613" t="s">
        <v>233</v>
      </c>
      <c r="N17613">
        <v>20.75</v>
      </c>
      <c r="O17613" t="s">
        <v>24</v>
      </c>
      <c r="P17613" cm="1">
        <f t="array" ref="P17613">IF(Q17613&gt;0,INDEX(Q17613:Q39337,MATCH(TRUE,INDEX(Q17613:Q39337="",,),0)-1),"")</f>
        <v>9</v>
      </c>
      <c r="Q17613">
        <f t="shared" si="484"/>
        <v>1</v>
      </c>
      <c r="R17613">
        <f t="shared" si="483"/>
        <v>0</v>
      </c>
    </row>
    <row r="17614" spans="1:18" x14ac:dyDescent="0.3">
      <c r="A17614" t="s">
        <v>1232</v>
      </c>
      <c r="B17614" s="1">
        <v>38498</v>
      </c>
      <c r="C17614" t="s">
        <v>16</v>
      </c>
      <c r="D17614" t="s">
        <v>1233</v>
      </c>
      <c r="E17614" t="s">
        <v>1234</v>
      </c>
      <c r="G17614" t="s">
        <v>19</v>
      </c>
      <c r="H17614" t="s">
        <v>28</v>
      </c>
      <c r="I17614" t="s">
        <v>26</v>
      </c>
      <c r="J17614" t="s">
        <v>27</v>
      </c>
      <c r="K17614">
        <v>2562</v>
      </c>
      <c r="L17614">
        <v>42.8</v>
      </c>
      <c r="M17614" t="s">
        <v>1115</v>
      </c>
      <c r="N17614">
        <v>71.55</v>
      </c>
      <c r="P17614" cm="1">
        <f t="array" ref="P17614">IF(Q17614&gt;0,INDEX(Q17614:Q39338,MATCH(TRUE,INDEX(Q17614:Q39338="",,),0)-1),"")</f>
        <v>9</v>
      </c>
      <c r="Q17614">
        <f t="shared" si="484"/>
        <v>2</v>
      </c>
      <c r="R17614">
        <f t="shared" si="483"/>
        <v>0</v>
      </c>
    </row>
    <row r="17615" spans="1:18" x14ac:dyDescent="0.3">
      <c r="A17615" t="s">
        <v>1232</v>
      </c>
      <c r="B17615" s="1">
        <v>38498</v>
      </c>
      <c r="C17615" t="s">
        <v>16</v>
      </c>
      <c r="D17615" t="s">
        <v>1233</v>
      </c>
      <c r="E17615" t="s">
        <v>1234</v>
      </c>
      <c r="G17615" s="6" t="s">
        <v>29</v>
      </c>
      <c r="H17615" t="s">
        <v>122</v>
      </c>
      <c r="I17615" t="s">
        <v>26</v>
      </c>
      <c r="J17615" t="s">
        <v>27</v>
      </c>
      <c r="K17615">
        <v>24</v>
      </c>
      <c r="L17615">
        <v>22.5</v>
      </c>
      <c r="M17615" t="s">
        <v>1115</v>
      </c>
      <c r="N17615">
        <v>22.5</v>
      </c>
      <c r="P17615" cm="1">
        <f t="array" ref="P17615">IF(Q17615&gt;0,INDEX(Q17615:Q39339,MATCH(TRUE,INDEX(Q17615:Q39339="",,),0)-1),"")</f>
        <v>9</v>
      </c>
      <c r="Q17615">
        <f t="shared" si="484"/>
        <v>2</v>
      </c>
      <c r="R17615">
        <f t="shared" si="483"/>
        <v>0</v>
      </c>
    </row>
    <row r="17616" spans="1:18" x14ac:dyDescent="0.3">
      <c r="A17616" t="s">
        <v>1232</v>
      </c>
      <c r="B17616" s="1">
        <v>38498</v>
      </c>
      <c r="C17616" t="s">
        <v>16</v>
      </c>
      <c r="D17616" t="s">
        <v>1233</v>
      </c>
      <c r="E17616" t="s">
        <v>1234</v>
      </c>
      <c r="G17616" s="6" t="s">
        <v>29</v>
      </c>
      <c r="H17616" t="s">
        <v>63</v>
      </c>
      <c r="I17616" t="s">
        <v>26</v>
      </c>
      <c r="J17616" t="s">
        <v>27</v>
      </c>
      <c r="K17616">
        <v>19</v>
      </c>
      <c r="L17616">
        <v>20.75</v>
      </c>
      <c r="M17616" t="s">
        <v>1115</v>
      </c>
      <c r="N17616">
        <v>20.75</v>
      </c>
      <c r="P17616" cm="1">
        <f t="array" ref="P17616">IF(Q17616&gt;0,INDEX(Q17616:Q39340,MATCH(TRUE,INDEX(Q17616:Q39340="",,),0)-1),"")</f>
        <v>9</v>
      </c>
      <c r="Q17616">
        <f t="shared" si="484"/>
        <v>2</v>
      </c>
      <c r="R17616">
        <f t="shared" si="483"/>
        <v>0</v>
      </c>
    </row>
    <row r="17617" spans="1:18" x14ac:dyDescent="0.3">
      <c r="A17617" t="s">
        <v>1232</v>
      </c>
      <c r="B17617" s="1">
        <v>38498</v>
      </c>
      <c r="C17617" t="s">
        <v>16</v>
      </c>
      <c r="D17617" t="s">
        <v>1233</v>
      </c>
      <c r="E17617" t="s">
        <v>1234</v>
      </c>
      <c r="G17617" t="s">
        <v>19</v>
      </c>
      <c r="H17617" t="s">
        <v>28</v>
      </c>
      <c r="I17617" t="s">
        <v>26</v>
      </c>
      <c r="J17617" t="s">
        <v>27</v>
      </c>
      <c r="K17617">
        <v>2562</v>
      </c>
      <c r="L17617">
        <v>42.8</v>
      </c>
      <c r="M17617" t="s">
        <v>1235</v>
      </c>
      <c r="N17617">
        <v>71.22</v>
      </c>
      <c r="P17617" cm="1">
        <f t="array" ref="P17617">IF(Q17617&gt;0,INDEX(Q17617:Q39341,MATCH(TRUE,INDEX(Q17617:Q39341="",,),0)-1),"")</f>
        <v>9</v>
      </c>
      <c r="Q17617">
        <f t="shared" si="484"/>
        <v>3</v>
      </c>
      <c r="R17617">
        <f t="shared" si="483"/>
        <v>0</v>
      </c>
    </row>
    <row r="17618" spans="1:18" x14ac:dyDescent="0.3">
      <c r="A17618" t="s">
        <v>1232</v>
      </c>
      <c r="B17618" s="1">
        <v>38498</v>
      </c>
      <c r="C17618" t="s">
        <v>16</v>
      </c>
      <c r="D17618" t="s">
        <v>1233</v>
      </c>
      <c r="E17618" t="s">
        <v>1234</v>
      </c>
      <c r="G17618" s="6" t="s">
        <v>29</v>
      </c>
      <c r="H17618" t="s">
        <v>122</v>
      </c>
      <c r="I17618" t="s">
        <v>26</v>
      </c>
      <c r="J17618" t="s">
        <v>27</v>
      </c>
      <c r="K17618">
        <v>24</v>
      </c>
      <c r="L17618">
        <v>22.5</v>
      </c>
      <c r="M17618" t="s">
        <v>1235</v>
      </c>
      <c r="N17618">
        <v>22.5</v>
      </c>
      <c r="P17618" cm="1">
        <f t="array" ref="P17618">IF(Q17618&gt;0,INDEX(Q17618:Q39342,MATCH(TRUE,INDEX(Q17618:Q39342="",,),0)-1),"")</f>
        <v>9</v>
      </c>
      <c r="Q17618">
        <f t="shared" si="484"/>
        <v>3</v>
      </c>
      <c r="R17618">
        <f t="shared" si="483"/>
        <v>0</v>
      </c>
    </row>
    <row r="17619" spans="1:18" x14ac:dyDescent="0.3">
      <c r="A17619" t="s">
        <v>1232</v>
      </c>
      <c r="B17619" s="1">
        <v>38498</v>
      </c>
      <c r="C17619" t="s">
        <v>16</v>
      </c>
      <c r="D17619" t="s">
        <v>1233</v>
      </c>
      <c r="E17619" t="s">
        <v>1234</v>
      </c>
      <c r="G17619" s="6" t="s">
        <v>29</v>
      </c>
      <c r="H17619" t="s">
        <v>63</v>
      </c>
      <c r="I17619" t="s">
        <v>26</v>
      </c>
      <c r="J17619" t="s">
        <v>27</v>
      </c>
      <c r="K17619">
        <v>19</v>
      </c>
      <c r="L17619">
        <v>20.75</v>
      </c>
      <c r="M17619" t="s">
        <v>1235</v>
      </c>
      <c r="N17619">
        <v>20.75</v>
      </c>
      <c r="P17619" cm="1">
        <f t="array" ref="P17619">IF(Q17619&gt;0,INDEX(Q17619:Q39343,MATCH(TRUE,INDEX(Q17619:Q39343="",,),0)-1),"")</f>
        <v>9</v>
      </c>
      <c r="Q17619">
        <f t="shared" si="484"/>
        <v>3</v>
      </c>
      <c r="R17619">
        <f t="shared" si="483"/>
        <v>0</v>
      </c>
    </row>
    <row r="17620" spans="1:18" x14ac:dyDescent="0.3">
      <c r="A17620" t="s">
        <v>1232</v>
      </c>
      <c r="B17620" s="1">
        <v>38498</v>
      </c>
      <c r="C17620" t="s">
        <v>16</v>
      </c>
      <c r="D17620" t="s">
        <v>1233</v>
      </c>
      <c r="E17620" t="s">
        <v>1234</v>
      </c>
      <c r="G17620" t="s">
        <v>19</v>
      </c>
      <c r="H17620" t="s">
        <v>28</v>
      </c>
      <c r="I17620" t="s">
        <v>26</v>
      </c>
      <c r="J17620" t="s">
        <v>27</v>
      </c>
      <c r="K17620">
        <v>2562</v>
      </c>
      <c r="L17620">
        <v>42.8</v>
      </c>
      <c r="M17620" t="s">
        <v>1117</v>
      </c>
      <c r="N17620">
        <v>68.73</v>
      </c>
      <c r="P17620" cm="1">
        <f t="array" ref="P17620">IF(Q17620&gt;0,INDEX(Q17620:Q39344,MATCH(TRUE,INDEX(Q17620:Q39344="",,),0)-1),"")</f>
        <v>9</v>
      </c>
      <c r="Q17620">
        <f t="shared" si="484"/>
        <v>4</v>
      </c>
      <c r="R17620">
        <f t="shared" si="483"/>
        <v>0</v>
      </c>
    </row>
    <row r="17621" spans="1:18" x14ac:dyDescent="0.3">
      <c r="A17621" t="s">
        <v>1232</v>
      </c>
      <c r="B17621" s="1">
        <v>38498</v>
      </c>
      <c r="C17621" t="s">
        <v>16</v>
      </c>
      <c r="D17621" t="s">
        <v>1233</v>
      </c>
      <c r="E17621" t="s">
        <v>1234</v>
      </c>
      <c r="G17621" s="6" t="s">
        <v>29</v>
      </c>
      <c r="H17621" t="s">
        <v>122</v>
      </c>
      <c r="I17621" t="s">
        <v>26</v>
      </c>
      <c r="J17621" t="s">
        <v>27</v>
      </c>
      <c r="K17621">
        <v>24</v>
      </c>
      <c r="L17621">
        <v>22.5</v>
      </c>
      <c r="M17621" t="s">
        <v>1117</v>
      </c>
      <c r="N17621">
        <v>22.5</v>
      </c>
      <c r="P17621" cm="1">
        <f t="array" ref="P17621">IF(Q17621&gt;0,INDEX(Q17621:Q39345,MATCH(TRUE,INDEX(Q17621:Q39345="",,),0)-1),"")</f>
        <v>9</v>
      </c>
      <c r="Q17621">
        <f t="shared" si="484"/>
        <v>4</v>
      </c>
      <c r="R17621">
        <f t="shared" si="483"/>
        <v>0</v>
      </c>
    </row>
    <row r="17622" spans="1:18" x14ac:dyDescent="0.3">
      <c r="A17622" t="s">
        <v>1232</v>
      </c>
      <c r="B17622" s="1">
        <v>38498</v>
      </c>
      <c r="C17622" t="s">
        <v>16</v>
      </c>
      <c r="D17622" t="s">
        <v>1233</v>
      </c>
      <c r="E17622" t="s">
        <v>1234</v>
      </c>
      <c r="G17622" s="6" t="s">
        <v>29</v>
      </c>
      <c r="H17622" t="s">
        <v>63</v>
      </c>
      <c r="I17622" t="s">
        <v>26</v>
      </c>
      <c r="J17622" t="s">
        <v>27</v>
      </c>
      <c r="K17622">
        <v>19</v>
      </c>
      <c r="L17622">
        <v>20.75</v>
      </c>
      <c r="M17622" t="s">
        <v>1117</v>
      </c>
      <c r="N17622">
        <v>20.75</v>
      </c>
      <c r="P17622" cm="1">
        <f t="array" ref="P17622">IF(Q17622&gt;0,INDEX(Q17622:Q39346,MATCH(TRUE,INDEX(Q17622:Q39346="",,),0)-1),"")</f>
        <v>9</v>
      </c>
      <c r="Q17622">
        <f t="shared" si="484"/>
        <v>4</v>
      </c>
      <c r="R17622">
        <f t="shared" si="483"/>
        <v>0</v>
      </c>
    </row>
    <row r="17623" spans="1:18" x14ac:dyDescent="0.3">
      <c r="A17623" t="s">
        <v>1232</v>
      </c>
      <c r="B17623" s="1">
        <v>38498</v>
      </c>
      <c r="C17623" t="s">
        <v>16</v>
      </c>
      <c r="D17623" t="s">
        <v>1233</v>
      </c>
      <c r="E17623" t="s">
        <v>1234</v>
      </c>
      <c r="G17623" t="s">
        <v>19</v>
      </c>
      <c r="H17623" t="s">
        <v>28</v>
      </c>
      <c r="I17623" t="s">
        <v>26</v>
      </c>
      <c r="J17623" t="s">
        <v>27</v>
      </c>
      <c r="K17623">
        <v>2562</v>
      </c>
      <c r="L17623">
        <v>42.8</v>
      </c>
      <c r="M17623" t="s">
        <v>319</v>
      </c>
      <c r="N17623">
        <v>68.25</v>
      </c>
      <c r="P17623" cm="1">
        <f t="array" ref="P17623">IF(Q17623&gt;0,INDEX(Q17623:Q39347,MATCH(TRUE,INDEX(Q17623:Q39347="",,),0)-1),"")</f>
        <v>9</v>
      </c>
      <c r="Q17623">
        <f t="shared" si="484"/>
        <v>5</v>
      </c>
      <c r="R17623">
        <f t="shared" si="483"/>
        <v>0</v>
      </c>
    </row>
    <row r="17624" spans="1:18" x14ac:dyDescent="0.3">
      <c r="A17624" t="s">
        <v>1232</v>
      </c>
      <c r="B17624" s="1">
        <v>38498</v>
      </c>
      <c r="C17624" t="s">
        <v>16</v>
      </c>
      <c r="D17624" t="s">
        <v>1233</v>
      </c>
      <c r="E17624" t="s">
        <v>1234</v>
      </c>
      <c r="G17624" s="6" t="s">
        <v>29</v>
      </c>
      <c r="H17624" t="s">
        <v>122</v>
      </c>
      <c r="I17624" t="s">
        <v>26</v>
      </c>
      <c r="J17624" t="s">
        <v>27</v>
      </c>
      <c r="K17624">
        <v>24</v>
      </c>
      <c r="L17624">
        <v>22.5</v>
      </c>
      <c r="M17624" t="s">
        <v>319</v>
      </c>
      <c r="N17624">
        <v>22.5</v>
      </c>
      <c r="P17624" cm="1">
        <f t="array" ref="P17624">IF(Q17624&gt;0,INDEX(Q17624:Q39348,MATCH(TRUE,INDEX(Q17624:Q39348="",,),0)-1),"")</f>
        <v>9</v>
      </c>
      <c r="Q17624">
        <f t="shared" si="484"/>
        <v>5</v>
      </c>
      <c r="R17624">
        <f t="shared" si="483"/>
        <v>0</v>
      </c>
    </row>
    <row r="17625" spans="1:18" x14ac:dyDescent="0.3">
      <c r="A17625" t="s">
        <v>1232</v>
      </c>
      <c r="B17625" s="1">
        <v>38498</v>
      </c>
      <c r="C17625" t="s">
        <v>16</v>
      </c>
      <c r="D17625" t="s">
        <v>1233</v>
      </c>
      <c r="E17625" t="s">
        <v>1234</v>
      </c>
      <c r="G17625" s="6" t="s">
        <v>29</v>
      </c>
      <c r="H17625" t="s">
        <v>63</v>
      </c>
      <c r="I17625" t="s">
        <v>26</v>
      </c>
      <c r="J17625" t="s">
        <v>27</v>
      </c>
      <c r="K17625">
        <v>19</v>
      </c>
      <c r="L17625">
        <v>20.75</v>
      </c>
      <c r="M17625" t="s">
        <v>319</v>
      </c>
      <c r="N17625">
        <v>20.75</v>
      </c>
      <c r="P17625" cm="1">
        <f t="array" ref="P17625">IF(Q17625&gt;0,INDEX(Q17625:Q39349,MATCH(TRUE,INDEX(Q17625:Q39349="",,),0)-1),"")</f>
        <v>9</v>
      </c>
      <c r="Q17625">
        <f t="shared" si="484"/>
        <v>5</v>
      </c>
      <c r="R17625">
        <f t="shared" si="483"/>
        <v>0</v>
      </c>
    </row>
    <row r="17626" spans="1:18" x14ac:dyDescent="0.3">
      <c r="A17626" t="s">
        <v>1232</v>
      </c>
      <c r="B17626" s="1">
        <v>38498</v>
      </c>
      <c r="C17626" t="s">
        <v>16</v>
      </c>
      <c r="D17626" t="s">
        <v>1233</v>
      </c>
      <c r="E17626" t="s">
        <v>1234</v>
      </c>
      <c r="G17626" t="s">
        <v>19</v>
      </c>
      <c r="H17626" t="s">
        <v>28</v>
      </c>
      <c r="I17626" t="s">
        <v>26</v>
      </c>
      <c r="J17626" t="s">
        <v>27</v>
      </c>
      <c r="K17626">
        <v>2562</v>
      </c>
      <c r="L17626">
        <v>42.8</v>
      </c>
      <c r="M17626" t="s">
        <v>1170</v>
      </c>
      <c r="N17626">
        <v>64.2</v>
      </c>
      <c r="P17626" cm="1">
        <f t="array" ref="P17626">IF(Q17626&gt;0,INDEX(Q17626:Q39350,MATCH(TRUE,INDEX(Q17626:Q39350="",,),0)-1),"")</f>
        <v>9</v>
      </c>
      <c r="Q17626">
        <f t="shared" si="484"/>
        <v>6</v>
      </c>
      <c r="R17626">
        <f t="shared" si="483"/>
        <v>0</v>
      </c>
    </row>
    <row r="17627" spans="1:18" x14ac:dyDescent="0.3">
      <c r="A17627" t="s">
        <v>1232</v>
      </c>
      <c r="B17627" s="1">
        <v>38498</v>
      </c>
      <c r="C17627" t="s">
        <v>16</v>
      </c>
      <c r="D17627" t="s">
        <v>1233</v>
      </c>
      <c r="E17627" t="s">
        <v>1234</v>
      </c>
      <c r="G17627" s="6" t="s">
        <v>29</v>
      </c>
      <c r="H17627" t="s">
        <v>122</v>
      </c>
      <c r="I17627" t="s">
        <v>26</v>
      </c>
      <c r="J17627" t="s">
        <v>27</v>
      </c>
      <c r="K17627">
        <v>24</v>
      </c>
      <c r="L17627">
        <v>22.5</v>
      </c>
      <c r="M17627" t="s">
        <v>1170</v>
      </c>
      <c r="N17627">
        <v>22.5</v>
      </c>
      <c r="P17627" cm="1">
        <f t="array" ref="P17627">IF(Q17627&gt;0,INDEX(Q17627:Q39351,MATCH(TRUE,INDEX(Q17627:Q39351="",,),0)-1),"")</f>
        <v>9</v>
      </c>
      <c r="Q17627">
        <f t="shared" si="484"/>
        <v>6</v>
      </c>
      <c r="R17627">
        <f t="shared" si="483"/>
        <v>0</v>
      </c>
    </row>
    <row r="17628" spans="1:18" x14ac:dyDescent="0.3">
      <c r="A17628" t="s">
        <v>1232</v>
      </c>
      <c r="B17628" s="1">
        <v>38498</v>
      </c>
      <c r="C17628" t="s">
        <v>16</v>
      </c>
      <c r="D17628" t="s">
        <v>1233</v>
      </c>
      <c r="E17628" t="s">
        <v>1234</v>
      </c>
      <c r="G17628" s="6" t="s">
        <v>29</v>
      </c>
      <c r="H17628" t="s">
        <v>63</v>
      </c>
      <c r="I17628" t="s">
        <v>26</v>
      </c>
      <c r="J17628" t="s">
        <v>27</v>
      </c>
      <c r="K17628">
        <v>19</v>
      </c>
      <c r="L17628">
        <v>20.75</v>
      </c>
      <c r="M17628" t="s">
        <v>1170</v>
      </c>
      <c r="N17628">
        <v>20.75</v>
      </c>
      <c r="P17628" cm="1">
        <f t="array" ref="P17628">IF(Q17628&gt;0,INDEX(Q17628:Q39352,MATCH(TRUE,INDEX(Q17628:Q39352="",,),0)-1),"")</f>
        <v>9</v>
      </c>
      <c r="Q17628">
        <f t="shared" si="484"/>
        <v>6</v>
      </c>
      <c r="R17628">
        <f t="shared" si="483"/>
        <v>0</v>
      </c>
    </row>
    <row r="17629" spans="1:18" x14ac:dyDescent="0.3">
      <c r="A17629" t="s">
        <v>1232</v>
      </c>
      <c r="B17629" s="1">
        <v>38498</v>
      </c>
      <c r="C17629" t="s">
        <v>16</v>
      </c>
      <c r="D17629" t="s">
        <v>1233</v>
      </c>
      <c r="E17629" t="s">
        <v>1234</v>
      </c>
      <c r="G17629" t="s">
        <v>19</v>
      </c>
      <c r="H17629" t="s">
        <v>28</v>
      </c>
      <c r="I17629" t="s">
        <v>26</v>
      </c>
      <c r="J17629" t="s">
        <v>27</v>
      </c>
      <c r="K17629">
        <v>2562</v>
      </c>
      <c r="L17629">
        <v>42.8</v>
      </c>
      <c r="M17629" t="s">
        <v>1171</v>
      </c>
      <c r="N17629">
        <v>63.56</v>
      </c>
      <c r="P17629" cm="1">
        <f t="array" ref="P17629">IF(Q17629&gt;0,INDEX(Q17629:Q39353,MATCH(TRUE,INDEX(Q17629:Q39353="",,),0)-1),"")</f>
        <v>9</v>
      </c>
      <c r="Q17629">
        <f t="shared" si="484"/>
        <v>7</v>
      </c>
      <c r="R17629">
        <f t="shared" si="483"/>
        <v>0</v>
      </c>
    </row>
    <row r="17630" spans="1:18" x14ac:dyDescent="0.3">
      <c r="A17630" t="s">
        <v>1232</v>
      </c>
      <c r="B17630" s="1">
        <v>38498</v>
      </c>
      <c r="C17630" t="s">
        <v>16</v>
      </c>
      <c r="D17630" t="s">
        <v>1233</v>
      </c>
      <c r="E17630" t="s">
        <v>1234</v>
      </c>
      <c r="G17630" s="6" t="s">
        <v>29</v>
      </c>
      <c r="H17630" t="s">
        <v>122</v>
      </c>
      <c r="I17630" t="s">
        <v>26</v>
      </c>
      <c r="J17630" t="s">
        <v>27</v>
      </c>
      <c r="K17630">
        <v>24</v>
      </c>
      <c r="L17630">
        <v>22.5</v>
      </c>
      <c r="M17630" t="s">
        <v>1171</v>
      </c>
      <c r="N17630">
        <v>22.5</v>
      </c>
      <c r="P17630" cm="1">
        <f t="array" ref="P17630">IF(Q17630&gt;0,INDEX(Q17630:Q39354,MATCH(TRUE,INDEX(Q17630:Q39354="",,),0)-1),"")</f>
        <v>9</v>
      </c>
      <c r="Q17630">
        <f t="shared" si="484"/>
        <v>7</v>
      </c>
      <c r="R17630">
        <f t="shared" si="483"/>
        <v>0</v>
      </c>
    </row>
    <row r="17631" spans="1:18" x14ac:dyDescent="0.3">
      <c r="A17631" t="s">
        <v>1232</v>
      </c>
      <c r="B17631" s="1">
        <v>38498</v>
      </c>
      <c r="C17631" t="s">
        <v>16</v>
      </c>
      <c r="D17631" t="s">
        <v>1233</v>
      </c>
      <c r="E17631" t="s">
        <v>1234</v>
      </c>
      <c r="G17631" s="6" t="s">
        <v>29</v>
      </c>
      <c r="H17631" t="s">
        <v>63</v>
      </c>
      <c r="I17631" t="s">
        <v>26</v>
      </c>
      <c r="J17631" t="s">
        <v>27</v>
      </c>
      <c r="K17631">
        <v>19</v>
      </c>
      <c r="L17631">
        <v>20.75</v>
      </c>
      <c r="M17631" t="s">
        <v>1171</v>
      </c>
      <c r="N17631">
        <v>20.75</v>
      </c>
      <c r="P17631" cm="1">
        <f t="array" ref="P17631">IF(Q17631&gt;0,INDEX(Q17631:Q39355,MATCH(TRUE,INDEX(Q17631:Q39355="",,),0)-1),"")</f>
        <v>9</v>
      </c>
      <c r="Q17631">
        <f t="shared" si="484"/>
        <v>7</v>
      </c>
      <c r="R17631">
        <f t="shared" si="483"/>
        <v>0</v>
      </c>
    </row>
    <row r="17632" spans="1:18" x14ac:dyDescent="0.3">
      <c r="A17632" t="s">
        <v>1232</v>
      </c>
      <c r="B17632" s="1">
        <v>38498</v>
      </c>
      <c r="C17632" t="s">
        <v>16</v>
      </c>
      <c r="D17632" t="s">
        <v>1233</v>
      </c>
      <c r="E17632" t="s">
        <v>1234</v>
      </c>
      <c r="G17632" t="s">
        <v>19</v>
      </c>
      <c r="H17632" t="s">
        <v>28</v>
      </c>
      <c r="I17632" t="s">
        <v>26</v>
      </c>
      <c r="J17632" t="s">
        <v>27</v>
      </c>
      <c r="K17632">
        <v>2562</v>
      </c>
      <c r="L17632">
        <v>42.8</v>
      </c>
      <c r="M17632" t="s">
        <v>1135</v>
      </c>
      <c r="N17632">
        <v>62.25</v>
      </c>
      <c r="P17632" cm="1">
        <f t="array" ref="P17632">IF(Q17632&gt;0,INDEX(Q17632:Q39356,MATCH(TRUE,INDEX(Q17632:Q39356="",,),0)-1),"")</f>
        <v>9</v>
      </c>
      <c r="Q17632">
        <f t="shared" si="484"/>
        <v>8</v>
      </c>
      <c r="R17632">
        <f t="shared" si="483"/>
        <v>0</v>
      </c>
    </row>
    <row r="17633" spans="1:18" x14ac:dyDescent="0.3">
      <c r="A17633" t="s">
        <v>1232</v>
      </c>
      <c r="B17633" s="1">
        <v>38498</v>
      </c>
      <c r="C17633" t="s">
        <v>16</v>
      </c>
      <c r="D17633" t="s">
        <v>1233</v>
      </c>
      <c r="E17633" t="s">
        <v>1234</v>
      </c>
      <c r="G17633" s="6" t="s">
        <v>29</v>
      </c>
      <c r="H17633" t="s">
        <v>122</v>
      </c>
      <c r="I17633" t="s">
        <v>26</v>
      </c>
      <c r="J17633" t="s">
        <v>27</v>
      </c>
      <c r="K17633">
        <v>24</v>
      </c>
      <c r="L17633">
        <v>22.5</v>
      </c>
      <c r="M17633" t="s">
        <v>1135</v>
      </c>
      <c r="N17633">
        <v>22.5</v>
      </c>
      <c r="P17633" cm="1">
        <f t="array" ref="P17633">IF(Q17633&gt;0,INDEX(Q17633:Q39357,MATCH(TRUE,INDEX(Q17633:Q39357="",,),0)-1),"")</f>
        <v>9</v>
      </c>
      <c r="Q17633">
        <f t="shared" si="484"/>
        <v>8</v>
      </c>
      <c r="R17633">
        <f t="shared" si="483"/>
        <v>0</v>
      </c>
    </row>
    <row r="17634" spans="1:18" x14ac:dyDescent="0.3">
      <c r="A17634" t="s">
        <v>1232</v>
      </c>
      <c r="B17634" s="1">
        <v>38498</v>
      </c>
      <c r="C17634" t="s">
        <v>16</v>
      </c>
      <c r="D17634" t="s">
        <v>1233</v>
      </c>
      <c r="E17634" t="s">
        <v>1234</v>
      </c>
      <c r="G17634" s="6" t="s">
        <v>29</v>
      </c>
      <c r="H17634" t="s">
        <v>63</v>
      </c>
      <c r="I17634" t="s">
        <v>26</v>
      </c>
      <c r="J17634" t="s">
        <v>27</v>
      </c>
      <c r="K17634">
        <v>19</v>
      </c>
      <c r="L17634">
        <v>20.75</v>
      </c>
      <c r="M17634" t="s">
        <v>1135</v>
      </c>
      <c r="N17634">
        <v>20.75</v>
      </c>
      <c r="P17634" cm="1">
        <f t="array" ref="P17634">IF(Q17634&gt;0,INDEX(Q17634:Q39358,MATCH(TRUE,INDEX(Q17634:Q39358="",,),0)-1),"")</f>
        <v>9</v>
      </c>
      <c r="Q17634">
        <f t="shared" si="484"/>
        <v>8</v>
      </c>
      <c r="R17634">
        <f t="shared" si="483"/>
        <v>0</v>
      </c>
    </row>
    <row r="17635" spans="1:18" x14ac:dyDescent="0.3">
      <c r="A17635" t="s">
        <v>1232</v>
      </c>
      <c r="B17635" s="1">
        <v>38498</v>
      </c>
      <c r="C17635" t="s">
        <v>16</v>
      </c>
      <c r="D17635" t="s">
        <v>1233</v>
      </c>
      <c r="E17635" t="s">
        <v>1234</v>
      </c>
      <c r="G17635" t="s">
        <v>19</v>
      </c>
      <c r="H17635" t="s">
        <v>28</v>
      </c>
      <c r="I17635" t="s">
        <v>26</v>
      </c>
      <c r="J17635" t="s">
        <v>27</v>
      </c>
      <c r="K17635">
        <v>2562</v>
      </c>
      <c r="L17635">
        <v>42.8</v>
      </c>
      <c r="M17635" t="s">
        <v>1236</v>
      </c>
      <c r="N17635">
        <v>52.8</v>
      </c>
      <c r="P17635" cm="1">
        <f t="array" ref="P17635">IF(Q17635&gt;0,INDEX(Q17635:Q39359,MATCH(TRUE,INDEX(Q17635:Q39359="",,),0)-1),"")</f>
        <v>9</v>
      </c>
      <c r="Q17635">
        <f t="shared" si="484"/>
        <v>9</v>
      </c>
      <c r="R17635">
        <f t="shared" si="483"/>
        <v>0</v>
      </c>
    </row>
    <row r="17636" spans="1:18" x14ac:dyDescent="0.3">
      <c r="A17636" t="s">
        <v>1232</v>
      </c>
      <c r="B17636" s="1">
        <v>38498</v>
      </c>
      <c r="C17636" t="s">
        <v>16</v>
      </c>
      <c r="D17636" t="s">
        <v>1233</v>
      </c>
      <c r="E17636" t="s">
        <v>1234</v>
      </c>
      <c r="G17636" s="6" t="s">
        <v>29</v>
      </c>
      <c r="H17636" t="s">
        <v>122</v>
      </c>
      <c r="I17636" t="s">
        <v>26</v>
      </c>
      <c r="J17636" t="s">
        <v>27</v>
      </c>
      <c r="K17636">
        <v>24</v>
      </c>
      <c r="L17636">
        <v>22.5</v>
      </c>
      <c r="M17636" t="s">
        <v>1236</v>
      </c>
      <c r="N17636">
        <v>22.5</v>
      </c>
      <c r="P17636" cm="1">
        <f t="array" ref="P17636">IF(Q17636&gt;0,INDEX(Q17636:Q39360,MATCH(TRUE,INDEX(Q17636:Q39360="",,),0)-1),"")</f>
        <v>9</v>
      </c>
      <c r="Q17636">
        <f t="shared" si="484"/>
        <v>9</v>
      </c>
      <c r="R17636">
        <f t="shared" si="483"/>
        <v>0</v>
      </c>
    </row>
    <row r="17637" spans="1:18" x14ac:dyDescent="0.3">
      <c r="A17637" t="s">
        <v>1232</v>
      </c>
      <c r="B17637" s="1">
        <v>38498</v>
      </c>
      <c r="C17637" t="s">
        <v>16</v>
      </c>
      <c r="D17637" t="s">
        <v>1233</v>
      </c>
      <c r="E17637" t="s">
        <v>1234</v>
      </c>
      <c r="G17637" s="6" t="s">
        <v>29</v>
      </c>
      <c r="H17637" t="s">
        <v>63</v>
      </c>
      <c r="I17637" t="s">
        <v>26</v>
      </c>
      <c r="J17637" t="s">
        <v>27</v>
      </c>
      <c r="K17637">
        <v>19</v>
      </c>
      <c r="L17637">
        <v>20.75</v>
      </c>
      <c r="M17637" t="s">
        <v>1236</v>
      </c>
      <c r="N17637">
        <v>20.75</v>
      </c>
      <c r="P17637" cm="1">
        <f t="array" ref="P17637">IF(Q17637&gt;0,INDEX(Q17637:Q39361,MATCH(TRUE,INDEX(Q17637:Q39361="",,),0)-1),"")</f>
        <v>9</v>
      </c>
      <c r="Q17637">
        <f t="shared" si="484"/>
        <v>9</v>
      </c>
      <c r="R17637">
        <f t="shared" si="483"/>
        <v>0</v>
      </c>
    </row>
    <row r="17638" spans="1:18" x14ac:dyDescent="0.3">
      <c r="P17638" t="str" cm="1">
        <f t="array" ref="P17638">IF(Q17638&gt;0,INDEX(Q17638:Q39362,MATCH(TRUE,INDEX(Q17638:Q39362="",,),0)-1),"")</f>
        <v/>
      </c>
      <c r="R17638" t="str">
        <f t="shared" si="483"/>
        <v/>
      </c>
    </row>
    <row r="17639" spans="1:18" x14ac:dyDescent="0.3">
      <c r="A17639" t="s">
        <v>1232</v>
      </c>
      <c r="B17639" s="1">
        <v>38498</v>
      </c>
      <c r="C17639" t="s">
        <v>16</v>
      </c>
      <c r="D17639" t="s">
        <v>1237</v>
      </c>
      <c r="E17639" t="s">
        <v>1238</v>
      </c>
      <c r="G17639" t="s">
        <v>19</v>
      </c>
      <c r="H17639" t="s">
        <v>28</v>
      </c>
      <c r="I17639" t="s">
        <v>26</v>
      </c>
      <c r="J17639" t="s">
        <v>27</v>
      </c>
      <c r="K17639">
        <v>3107</v>
      </c>
      <c r="L17639">
        <v>42.8</v>
      </c>
      <c r="M17639" t="s">
        <v>1115</v>
      </c>
      <c r="N17639">
        <v>73.010000000000005</v>
      </c>
      <c r="O17639" t="s">
        <v>24</v>
      </c>
      <c r="P17639" cm="1">
        <f t="array" ref="P17639">IF(Q17639&gt;0,INDEX(Q17639:Q39363,MATCH(TRUE,INDEX(Q17639:Q39363="",,),0)-1),"")</f>
        <v>7</v>
      </c>
      <c r="Q17639">
        <v>1</v>
      </c>
      <c r="R17639">
        <f t="shared" si="483"/>
        <v>0</v>
      </c>
    </row>
    <row r="17640" spans="1:18" x14ac:dyDescent="0.3">
      <c r="A17640" t="s">
        <v>1232</v>
      </c>
      <c r="B17640" s="1">
        <v>38498</v>
      </c>
      <c r="C17640" t="s">
        <v>16</v>
      </c>
      <c r="D17640" t="s">
        <v>1237</v>
      </c>
      <c r="E17640" t="s">
        <v>1238</v>
      </c>
      <c r="G17640" s="6" t="s">
        <v>29</v>
      </c>
      <c r="H17640" t="s">
        <v>122</v>
      </c>
      <c r="I17640" t="s">
        <v>26</v>
      </c>
      <c r="J17640" t="s">
        <v>27</v>
      </c>
      <c r="K17640">
        <v>5</v>
      </c>
      <c r="L17640">
        <v>22.5</v>
      </c>
      <c r="M17640" t="s">
        <v>1115</v>
      </c>
      <c r="N17640">
        <v>22.5</v>
      </c>
      <c r="O17640" t="s">
        <v>24</v>
      </c>
      <c r="P17640" cm="1">
        <f t="array" ref="P17640">IF(Q17640&gt;0,INDEX(Q17640:Q39364,MATCH(TRUE,INDEX(Q17640:Q39364="",,),0)-1),"")</f>
        <v>7</v>
      </c>
      <c r="Q17640">
        <v>1</v>
      </c>
      <c r="R17640">
        <f t="shared" si="483"/>
        <v>0</v>
      </c>
    </row>
    <row r="17641" spans="1:18" x14ac:dyDescent="0.3">
      <c r="A17641" t="s">
        <v>1232</v>
      </c>
      <c r="B17641" s="1">
        <v>38498</v>
      </c>
      <c r="C17641" t="s">
        <v>16</v>
      </c>
      <c r="D17641" t="s">
        <v>1237</v>
      </c>
      <c r="E17641" t="s">
        <v>1238</v>
      </c>
      <c r="G17641" t="s">
        <v>19</v>
      </c>
      <c r="H17641" t="s">
        <v>28</v>
      </c>
      <c r="I17641" t="s">
        <v>26</v>
      </c>
      <c r="J17641" t="s">
        <v>27</v>
      </c>
      <c r="K17641">
        <v>3107</v>
      </c>
      <c r="L17641">
        <v>42.8</v>
      </c>
      <c r="M17641" t="s">
        <v>233</v>
      </c>
      <c r="N17641">
        <v>69.53</v>
      </c>
      <c r="P17641" cm="1">
        <f t="array" ref="P17641">IF(Q17641&gt;0,INDEX(Q17641:Q39365,MATCH(TRUE,INDEX(Q17641:Q39365="",,),0)-1),"")</f>
        <v>7</v>
      </c>
      <c r="Q17641">
        <v>2</v>
      </c>
      <c r="R17641">
        <f t="shared" si="483"/>
        <v>0</v>
      </c>
    </row>
    <row r="17642" spans="1:18" x14ac:dyDescent="0.3">
      <c r="A17642" t="s">
        <v>1232</v>
      </c>
      <c r="B17642" s="1">
        <v>38498</v>
      </c>
      <c r="C17642" t="s">
        <v>16</v>
      </c>
      <c r="D17642" t="s">
        <v>1237</v>
      </c>
      <c r="E17642" t="s">
        <v>1238</v>
      </c>
      <c r="G17642" s="6" t="s">
        <v>29</v>
      </c>
      <c r="H17642" t="s">
        <v>122</v>
      </c>
      <c r="I17642" t="s">
        <v>26</v>
      </c>
      <c r="J17642" t="s">
        <v>27</v>
      </c>
      <c r="K17642">
        <v>5</v>
      </c>
      <c r="L17642">
        <v>22.5</v>
      </c>
      <c r="M17642" t="s">
        <v>233</v>
      </c>
      <c r="N17642">
        <v>22.5</v>
      </c>
      <c r="P17642" cm="1">
        <f t="array" ref="P17642">IF(Q17642&gt;0,INDEX(Q17642:Q39366,MATCH(TRUE,INDEX(Q17642:Q39366="",,),0)-1),"")</f>
        <v>7</v>
      </c>
      <c r="Q17642">
        <v>2</v>
      </c>
      <c r="R17642">
        <f t="shared" si="483"/>
        <v>0</v>
      </c>
    </row>
    <row r="17643" spans="1:18" x14ac:dyDescent="0.3">
      <c r="A17643" t="s">
        <v>1232</v>
      </c>
      <c r="B17643" s="1">
        <v>38498</v>
      </c>
      <c r="C17643" t="s">
        <v>16</v>
      </c>
      <c r="D17643" t="s">
        <v>1237</v>
      </c>
      <c r="E17643" t="s">
        <v>1238</v>
      </c>
      <c r="G17643" t="s">
        <v>19</v>
      </c>
      <c r="H17643" t="s">
        <v>28</v>
      </c>
      <c r="I17643" t="s">
        <v>26</v>
      </c>
      <c r="J17643" t="s">
        <v>27</v>
      </c>
      <c r="K17643">
        <v>3107</v>
      </c>
      <c r="L17643">
        <v>42.8</v>
      </c>
      <c r="M17643" t="s">
        <v>1235</v>
      </c>
      <c r="N17643">
        <v>68.290000000000006</v>
      </c>
      <c r="P17643" cm="1">
        <f t="array" ref="P17643">IF(Q17643&gt;0,INDEX(Q17643:Q39367,MATCH(TRUE,INDEX(Q17643:Q39367="",,),0)-1),"")</f>
        <v>7</v>
      </c>
      <c r="Q17643">
        <v>3</v>
      </c>
      <c r="R17643">
        <f t="shared" si="483"/>
        <v>0</v>
      </c>
    </row>
    <row r="17644" spans="1:18" x14ac:dyDescent="0.3">
      <c r="A17644" t="s">
        <v>1232</v>
      </c>
      <c r="B17644" s="1">
        <v>38498</v>
      </c>
      <c r="C17644" t="s">
        <v>16</v>
      </c>
      <c r="D17644" t="s">
        <v>1237</v>
      </c>
      <c r="E17644" t="s">
        <v>1238</v>
      </c>
      <c r="G17644" s="6" t="s">
        <v>29</v>
      </c>
      <c r="H17644" t="s">
        <v>122</v>
      </c>
      <c r="I17644" t="s">
        <v>26</v>
      </c>
      <c r="J17644" t="s">
        <v>27</v>
      </c>
      <c r="K17644">
        <v>5</v>
      </c>
      <c r="L17644">
        <v>22.5</v>
      </c>
      <c r="M17644" t="s">
        <v>1235</v>
      </c>
      <c r="N17644">
        <v>22.5</v>
      </c>
      <c r="P17644" cm="1">
        <f t="array" ref="P17644">IF(Q17644&gt;0,INDEX(Q17644:Q39368,MATCH(TRUE,INDEX(Q17644:Q39368="",,),0)-1),"")</f>
        <v>7</v>
      </c>
      <c r="Q17644">
        <v>3</v>
      </c>
      <c r="R17644">
        <f t="shared" si="483"/>
        <v>0</v>
      </c>
    </row>
    <row r="17645" spans="1:18" x14ac:dyDescent="0.3">
      <c r="A17645" t="s">
        <v>1232</v>
      </c>
      <c r="B17645" s="1">
        <v>38498</v>
      </c>
      <c r="C17645" t="s">
        <v>16</v>
      </c>
      <c r="D17645" t="s">
        <v>1237</v>
      </c>
      <c r="E17645" t="s">
        <v>1238</v>
      </c>
      <c r="G17645" t="s">
        <v>19</v>
      </c>
      <c r="H17645" t="s">
        <v>28</v>
      </c>
      <c r="I17645" t="s">
        <v>26</v>
      </c>
      <c r="J17645" t="s">
        <v>27</v>
      </c>
      <c r="K17645">
        <v>3107</v>
      </c>
      <c r="L17645">
        <v>42.8</v>
      </c>
      <c r="M17645" t="s">
        <v>1117</v>
      </c>
      <c r="N17645">
        <v>68.23</v>
      </c>
      <c r="P17645" cm="1">
        <f t="array" ref="P17645">IF(Q17645&gt;0,INDEX(Q17645:Q39369,MATCH(TRUE,INDEX(Q17645:Q39369="",,),0)-1),"")</f>
        <v>7</v>
      </c>
      <c r="Q17645">
        <v>4</v>
      </c>
      <c r="R17645">
        <f t="shared" si="483"/>
        <v>0</v>
      </c>
    </row>
    <row r="17646" spans="1:18" x14ac:dyDescent="0.3">
      <c r="A17646" t="s">
        <v>1232</v>
      </c>
      <c r="B17646" s="1">
        <v>38498</v>
      </c>
      <c r="C17646" t="s">
        <v>16</v>
      </c>
      <c r="D17646" t="s">
        <v>1237</v>
      </c>
      <c r="E17646" t="s">
        <v>1238</v>
      </c>
      <c r="G17646" s="6" t="s">
        <v>29</v>
      </c>
      <c r="H17646" t="s">
        <v>122</v>
      </c>
      <c r="I17646" t="s">
        <v>26</v>
      </c>
      <c r="J17646" t="s">
        <v>27</v>
      </c>
      <c r="K17646">
        <v>5</v>
      </c>
      <c r="L17646">
        <v>22.5</v>
      </c>
      <c r="M17646" t="s">
        <v>1117</v>
      </c>
      <c r="N17646">
        <v>22.5</v>
      </c>
      <c r="P17646" cm="1">
        <f t="array" ref="P17646">IF(Q17646&gt;0,INDEX(Q17646:Q39370,MATCH(TRUE,INDEX(Q17646:Q39370="",,),0)-1),"")</f>
        <v>7</v>
      </c>
      <c r="Q17646">
        <v>4</v>
      </c>
      <c r="R17646">
        <f t="shared" si="483"/>
        <v>0</v>
      </c>
    </row>
    <row r="17647" spans="1:18" x14ac:dyDescent="0.3">
      <c r="A17647" t="s">
        <v>1232</v>
      </c>
      <c r="B17647" s="1">
        <v>38498</v>
      </c>
      <c r="C17647" t="s">
        <v>16</v>
      </c>
      <c r="D17647" t="s">
        <v>1237</v>
      </c>
      <c r="E17647" t="s">
        <v>1238</v>
      </c>
      <c r="G17647" t="s">
        <v>19</v>
      </c>
      <c r="H17647" t="s">
        <v>28</v>
      </c>
      <c r="I17647" t="s">
        <v>26</v>
      </c>
      <c r="J17647" t="s">
        <v>27</v>
      </c>
      <c r="K17647">
        <v>3107</v>
      </c>
      <c r="L17647">
        <v>42.8</v>
      </c>
      <c r="M17647" t="s">
        <v>1170</v>
      </c>
      <c r="N17647">
        <v>64.2</v>
      </c>
      <c r="P17647" cm="1">
        <f t="array" ref="P17647">IF(Q17647&gt;0,INDEX(Q17647:Q39371,MATCH(TRUE,INDEX(Q17647:Q39371="",,),0)-1),"")</f>
        <v>7</v>
      </c>
      <c r="Q17647">
        <v>5</v>
      </c>
      <c r="R17647">
        <f t="shared" si="483"/>
        <v>0</v>
      </c>
    </row>
    <row r="17648" spans="1:18" x14ac:dyDescent="0.3">
      <c r="A17648" t="s">
        <v>1232</v>
      </c>
      <c r="B17648" s="1">
        <v>38498</v>
      </c>
      <c r="C17648" t="s">
        <v>16</v>
      </c>
      <c r="D17648" t="s">
        <v>1237</v>
      </c>
      <c r="E17648" t="s">
        <v>1238</v>
      </c>
      <c r="G17648" s="6" t="s">
        <v>29</v>
      </c>
      <c r="H17648" t="s">
        <v>122</v>
      </c>
      <c r="I17648" t="s">
        <v>26</v>
      </c>
      <c r="J17648" t="s">
        <v>27</v>
      </c>
      <c r="K17648">
        <v>5</v>
      </c>
      <c r="L17648">
        <v>22.5</v>
      </c>
      <c r="M17648" t="s">
        <v>1170</v>
      </c>
      <c r="N17648">
        <v>22.5</v>
      </c>
      <c r="P17648" cm="1">
        <f t="array" ref="P17648">IF(Q17648&gt;0,INDEX(Q17648:Q39372,MATCH(TRUE,INDEX(Q17648:Q39372="",,),0)-1),"")</f>
        <v>7</v>
      </c>
      <c r="Q17648">
        <v>5</v>
      </c>
      <c r="R17648">
        <f t="shared" ref="R17648:R17711" si="485">IF(P17648="","",0)</f>
        <v>0</v>
      </c>
    </row>
    <row r="17649" spans="1:18" x14ac:dyDescent="0.3">
      <c r="A17649" t="s">
        <v>1232</v>
      </c>
      <c r="B17649" s="1">
        <v>38498</v>
      </c>
      <c r="C17649" t="s">
        <v>16</v>
      </c>
      <c r="D17649" t="s">
        <v>1237</v>
      </c>
      <c r="E17649" t="s">
        <v>1238</v>
      </c>
      <c r="G17649" t="s">
        <v>19</v>
      </c>
      <c r="H17649" t="s">
        <v>28</v>
      </c>
      <c r="I17649" t="s">
        <v>26</v>
      </c>
      <c r="J17649" t="s">
        <v>27</v>
      </c>
      <c r="K17649">
        <v>3107</v>
      </c>
      <c r="L17649">
        <v>42.8</v>
      </c>
      <c r="M17649" t="s">
        <v>1171</v>
      </c>
      <c r="N17649">
        <v>53.56</v>
      </c>
      <c r="P17649" cm="1">
        <f t="array" ref="P17649">IF(Q17649&gt;0,INDEX(Q17649:Q39373,MATCH(TRUE,INDEX(Q17649:Q39373="",,),0)-1),"")</f>
        <v>7</v>
      </c>
      <c r="Q17649">
        <v>6</v>
      </c>
      <c r="R17649">
        <f t="shared" si="485"/>
        <v>0</v>
      </c>
    </row>
    <row r="17650" spans="1:18" x14ac:dyDescent="0.3">
      <c r="A17650" t="s">
        <v>1232</v>
      </c>
      <c r="B17650" s="1">
        <v>38498</v>
      </c>
      <c r="C17650" t="s">
        <v>16</v>
      </c>
      <c r="D17650" t="s">
        <v>1237</v>
      </c>
      <c r="E17650" t="s">
        <v>1238</v>
      </c>
      <c r="G17650" s="6" t="s">
        <v>29</v>
      </c>
      <c r="H17650" t="s">
        <v>122</v>
      </c>
      <c r="I17650" t="s">
        <v>26</v>
      </c>
      <c r="J17650" t="s">
        <v>27</v>
      </c>
      <c r="K17650">
        <v>5</v>
      </c>
      <c r="L17650">
        <v>22.5</v>
      </c>
      <c r="M17650" t="s">
        <v>1171</v>
      </c>
      <c r="N17650">
        <v>22.5</v>
      </c>
      <c r="P17650" cm="1">
        <f t="array" ref="P17650">IF(Q17650&gt;0,INDEX(Q17650:Q39374,MATCH(TRUE,INDEX(Q17650:Q39374="",,),0)-1),"")</f>
        <v>7</v>
      </c>
      <c r="Q17650">
        <v>6</v>
      </c>
      <c r="R17650">
        <f t="shared" si="485"/>
        <v>0</v>
      </c>
    </row>
    <row r="17651" spans="1:18" x14ac:dyDescent="0.3">
      <c r="A17651" t="s">
        <v>1232</v>
      </c>
      <c r="B17651" s="1">
        <v>38498</v>
      </c>
      <c r="C17651" t="s">
        <v>16</v>
      </c>
      <c r="D17651" t="s">
        <v>1237</v>
      </c>
      <c r="E17651" t="s">
        <v>1238</v>
      </c>
      <c r="G17651" t="s">
        <v>19</v>
      </c>
      <c r="H17651" t="s">
        <v>28</v>
      </c>
      <c r="I17651" t="s">
        <v>26</v>
      </c>
      <c r="J17651" t="s">
        <v>27</v>
      </c>
      <c r="K17651">
        <v>3107</v>
      </c>
      <c r="L17651">
        <v>42.8</v>
      </c>
      <c r="M17651" t="s">
        <v>1135</v>
      </c>
      <c r="N17651">
        <v>49.25</v>
      </c>
      <c r="P17651" cm="1">
        <f t="array" ref="P17651">IF(Q17651&gt;0,INDEX(Q17651:Q39375,MATCH(TRUE,INDEX(Q17651:Q39375="",,),0)-1),"")</f>
        <v>7</v>
      </c>
      <c r="Q17651">
        <v>7</v>
      </c>
      <c r="R17651">
        <f t="shared" si="485"/>
        <v>0</v>
      </c>
    </row>
    <row r="17652" spans="1:18" x14ac:dyDescent="0.3">
      <c r="A17652" t="s">
        <v>1232</v>
      </c>
      <c r="B17652" s="1">
        <v>38498</v>
      </c>
      <c r="C17652" t="s">
        <v>16</v>
      </c>
      <c r="D17652" t="s">
        <v>1237</v>
      </c>
      <c r="E17652" t="s">
        <v>1238</v>
      </c>
      <c r="G17652" s="6" t="s">
        <v>29</v>
      </c>
      <c r="H17652" t="s">
        <v>122</v>
      </c>
      <c r="I17652" t="s">
        <v>26</v>
      </c>
      <c r="J17652" t="s">
        <v>27</v>
      </c>
      <c r="K17652">
        <v>5</v>
      </c>
      <c r="L17652">
        <v>22.5</v>
      </c>
      <c r="M17652" t="s">
        <v>1135</v>
      </c>
      <c r="N17652">
        <v>22.5</v>
      </c>
      <c r="P17652" cm="1">
        <f t="array" ref="P17652">IF(Q17652&gt;0,INDEX(Q17652:Q39376,MATCH(TRUE,INDEX(Q17652:Q39376="",,),0)-1),"")</f>
        <v>7</v>
      </c>
      <c r="Q17652">
        <v>7</v>
      </c>
      <c r="R17652">
        <f t="shared" si="485"/>
        <v>0</v>
      </c>
    </row>
    <row r="17653" spans="1:18" x14ac:dyDescent="0.3">
      <c r="P17653" t="str" cm="1">
        <f t="array" ref="P17653">IF(Q17653&gt;0,INDEX(Q17653:Q39377,MATCH(TRUE,INDEX(Q17653:Q39377="",,),0)-1),"")</f>
        <v/>
      </c>
      <c r="R17653" t="str">
        <f t="shared" si="485"/>
        <v/>
      </c>
    </row>
    <row r="17654" spans="1:18" x14ac:dyDescent="0.3">
      <c r="A17654" t="s">
        <v>1232</v>
      </c>
      <c r="B17654" s="1">
        <v>38582</v>
      </c>
      <c r="C17654" t="s">
        <v>16</v>
      </c>
      <c r="D17654" t="s">
        <v>1239</v>
      </c>
      <c r="E17654" t="s">
        <v>1240</v>
      </c>
      <c r="G17654" t="s">
        <v>19</v>
      </c>
      <c r="H17654" t="s">
        <v>41</v>
      </c>
      <c r="I17654" t="s">
        <v>21</v>
      </c>
      <c r="J17654" t="s">
        <v>22</v>
      </c>
      <c r="K17654">
        <v>105.1</v>
      </c>
      <c r="L17654">
        <v>265</v>
      </c>
      <c r="M17654" t="s">
        <v>113</v>
      </c>
      <c r="N17654">
        <v>300</v>
      </c>
      <c r="O17654" t="s">
        <v>24</v>
      </c>
      <c r="P17654" cm="1">
        <f t="array" ref="P17654">IF(Q17654&gt;0,INDEX(Q17654:Q39378,MATCH(TRUE,INDEX(Q17654:Q39378="",,),0)-1),"")</f>
        <v>1</v>
      </c>
      <c r="Q17654">
        <v>1</v>
      </c>
      <c r="R17654">
        <f t="shared" si="485"/>
        <v>0</v>
      </c>
    </row>
    <row r="17655" spans="1:18" x14ac:dyDescent="0.3">
      <c r="A17655" t="s">
        <v>1232</v>
      </c>
      <c r="B17655" s="1">
        <v>38582</v>
      </c>
      <c r="C17655" t="s">
        <v>16</v>
      </c>
      <c r="D17655" t="s">
        <v>1239</v>
      </c>
      <c r="E17655" t="s">
        <v>1240</v>
      </c>
      <c r="G17655" t="s">
        <v>19</v>
      </c>
      <c r="H17655" t="s">
        <v>41</v>
      </c>
      <c r="I17655" t="s">
        <v>26</v>
      </c>
      <c r="J17655" t="s">
        <v>27</v>
      </c>
      <c r="K17655">
        <v>562</v>
      </c>
      <c r="L17655">
        <v>49</v>
      </c>
      <c r="M17655" t="s">
        <v>113</v>
      </c>
      <c r="N17655">
        <v>98.59</v>
      </c>
      <c r="O17655" t="s">
        <v>24</v>
      </c>
      <c r="P17655" cm="1">
        <f t="array" ref="P17655">IF(Q17655&gt;0,INDEX(Q17655:Q39379,MATCH(TRUE,INDEX(Q17655:Q39379="",,),0)-1),"")</f>
        <v>1</v>
      </c>
      <c r="Q17655">
        <v>1</v>
      </c>
      <c r="R17655">
        <f t="shared" si="485"/>
        <v>0</v>
      </c>
    </row>
    <row r="17656" spans="1:18" x14ac:dyDescent="0.3">
      <c r="A17656" t="s">
        <v>1232</v>
      </c>
      <c r="B17656" s="1">
        <v>38582</v>
      </c>
      <c r="C17656" t="s">
        <v>16</v>
      </c>
      <c r="D17656" t="s">
        <v>1239</v>
      </c>
      <c r="E17656" t="s">
        <v>1240</v>
      </c>
      <c r="G17656" s="6" t="s">
        <v>29</v>
      </c>
      <c r="H17656" t="s">
        <v>99</v>
      </c>
      <c r="I17656" t="s">
        <v>26</v>
      </c>
      <c r="J17656" t="s">
        <v>27</v>
      </c>
      <c r="K17656">
        <v>4</v>
      </c>
      <c r="L17656">
        <v>10.6</v>
      </c>
      <c r="M17656" t="s">
        <v>113</v>
      </c>
      <c r="N17656">
        <v>10.6</v>
      </c>
      <c r="O17656" t="s">
        <v>24</v>
      </c>
      <c r="P17656" cm="1">
        <f t="array" ref="P17656">IF(Q17656&gt;0,INDEX(Q17656:Q39380,MATCH(TRUE,INDEX(Q17656:Q39380="",,),0)-1),"")</f>
        <v>1</v>
      </c>
      <c r="Q17656">
        <v>1</v>
      </c>
      <c r="R17656">
        <f t="shared" si="485"/>
        <v>0</v>
      </c>
    </row>
    <row r="17657" spans="1:18" x14ac:dyDescent="0.3">
      <c r="A17657" t="s">
        <v>1232</v>
      </c>
      <c r="B17657" s="1">
        <v>38582</v>
      </c>
      <c r="C17657" t="s">
        <v>16</v>
      </c>
      <c r="D17657" t="s">
        <v>1239</v>
      </c>
      <c r="E17657" t="s">
        <v>1240</v>
      </c>
      <c r="G17657" s="6" t="s">
        <v>29</v>
      </c>
      <c r="H17657" t="s">
        <v>69</v>
      </c>
      <c r="I17657" t="s">
        <v>26</v>
      </c>
      <c r="J17657" t="s">
        <v>27</v>
      </c>
      <c r="K17657">
        <v>7</v>
      </c>
      <c r="L17657">
        <v>32.5</v>
      </c>
      <c r="M17657" t="s">
        <v>113</v>
      </c>
      <c r="N17657">
        <v>32.5</v>
      </c>
      <c r="O17657" t="s">
        <v>24</v>
      </c>
      <c r="P17657" cm="1">
        <f t="array" ref="P17657">IF(Q17657&gt;0,INDEX(Q17657:Q39381,MATCH(TRUE,INDEX(Q17657:Q39381="",,),0)-1),"")</f>
        <v>1</v>
      </c>
      <c r="Q17657">
        <v>1</v>
      </c>
      <c r="R17657">
        <f t="shared" si="485"/>
        <v>0</v>
      </c>
    </row>
    <row r="17658" spans="1:18" x14ac:dyDescent="0.3">
      <c r="A17658" t="s">
        <v>1232</v>
      </c>
      <c r="B17658" s="1">
        <v>38582</v>
      </c>
      <c r="C17658" t="s">
        <v>16</v>
      </c>
      <c r="D17658" t="s">
        <v>1239</v>
      </c>
      <c r="E17658" t="s">
        <v>1240</v>
      </c>
      <c r="G17658" s="6" t="s">
        <v>29</v>
      </c>
      <c r="H17658" t="s">
        <v>28</v>
      </c>
      <c r="I17658" t="s">
        <v>26</v>
      </c>
      <c r="J17658" t="s">
        <v>27</v>
      </c>
      <c r="K17658">
        <v>19</v>
      </c>
      <c r="L17658">
        <v>51.35</v>
      </c>
      <c r="M17658" t="s">
        <v>113</v>
      </c>
      <c r="N17658">
        <v>51.35</v>
      </c>
      <c r="O17658" t="s">
        <v>24</v>
      </c>
      <c r="P17658" cm="1">
        <f t="array" ref="P17658">IF(Q17658&gt;0,INDEX(Q17658:Q39382,MATCH(TRUE,INDEX(Q17658:Q39382="",,),0)-1),"")</f>
        <v>1</v>
      </c>
      <c r="Q17658">
        <v>1</v>
      </c>
      <c r="R17658">
        <f t="shared" si="485"/>
        <v>0</v>
      </c>
    </row>
    <row r="17659" spans="1:18" x14ac:dyDescent="0.3">
      <c r="P17659" t="str" cm="1">
        <f t="array" ref="P17659">IF(Q17659&gt;0,INDEX(Q17659:Q39383,MATCH(TRUE,INDEX(Q17659:Q39383="",,),0)-1),"")</f>
        <v/>
      </c>
      <c r="R17659" t="str">
        <f t="shared" si="485"/>
        <v/>
      </c>
    </row>
    <row r="17660" spans="1:18" x14ac:dyDescent="0.3">
      <c r="A17660" t="s">
        <v>1232</v>
      </c>
      <c r="B17660" s="1">
        <v>38582</v>
      </c>
      <c r="C17660" t="s">
        <v>16</v>
      </c>
      <c r="D17660" t="s">
        <v>1241</v>
      </c>
      <c r="E17660" t="s">
        <v>1242</v>
      </c>
      <c r="G17660" t="s">
        <v>19</v>
      </c>
      <c r="H17660" t="s">
        <v>41</v>
      </c>
      <c r="I17660" t="s">
        <v>21</v>
      </c>
      <c r="J17660" t="s">
        <v>22</v>
      </c>
      <c r="K17660">
        <v>207</v>
      </c>
      <c r="L17660">
        <v>265</v>
      </c>
      <c r="M17660" t="s">
        <v>113</v>
      </c>
      <c r="N17660">
        <v>502.4</v>
      </c>
      <c r="O17660" t="s">
        <v>24</v>
      </c>
      <c r="P17660" cm="1">
        <f t="array" ref="P17660">IF(Q17660&gt;0,INDEX(Q17660:Q39384,MATCH(TRUE,INDEX(Q17660:Q39384="",,),0)-1),"")</f>
        <v>1</v>
      </c>
      <c r="Q17660">
        <v>1</v>
      </c>
      <c r="R17660">
        <f t="shared" si="485"/>
        <v>0</v>
      </c>
    </row>
    <row r="17661" spans="1:18" x14ac:dyDescent="0.3">
      <c r="A17661" t="s">
        <v>1232</v>
      </c>
      <c r="B17661" s="1">
        <v>38582</v>
      </c>
      <c r="C17661" t="s">
        <v>16</v>
      </c>
      <c r="D17661" t="s">
        <v>1241</v>
      </c>
      <c r="E17661" t="s">
        <v>1242</v>
      </c>
      <c r="G17661" t="s">
        <v>19</v>
      </c>
      <c r="H17661" t="s">
        <v>41</v>
      </c>
      <c r="I17661" t="s">
        <v>26</v>
      </c>
      <c r="J17661" t="s">
        <v>27</v>
      </c>
      <c r="K17661">
        <v>351</v>
      </c>
      <c r="L17661">
        <v>49</v>
      </c>
      <c r="M17661" t="s">
        <v>113</v>
      </c>
      <c r="N17661">
        <v>50</v>
      </c>
      <c r="O17661" t="s">
        <v>24</v>
      </c>
      <c r="P17661" cm="1">
        <f t="array" ref="P17661">IF(Q17661&gt;0,INDEX(Q17661:Q39385,MATCH(TRUE,INDEX(Q17661:Q39385="",,),0)-1),"")</f>
        <v>1</v>
      </c>
      <c r="Q17661">
        <v>1</v>
      </c>
      <c r="R17661">
        <f t="shared" si="485"/>
        <v>0</v>
      </c>
    </row>
    <row r="17662" spans="1:18" x14ac:dyDescent="0.3">
      <c r="A17662" t="s">
        <v>1232</v>
      </c>
      <c r="B17662" s="1">
        <v>38582</v>
      </c>
      <c r="C17662" t="s">
        <v>16</v>
      </c>
      <c r="D17662" t="s">
        <v>1241</v>
      </c>
      <c r="E17662" t="s">
        <v>1242</v>
      </c>
      <c r="G17662" s="6" t="s">
        <v>29</v>
      </c>
      <c r="H17662" t="s">
        <v>69</v>
      </c>
      <c r="I17662" t="s">
        <v>21</v>
      </c>
      <c r="J17662" t="s">
        <v>22</v>
      </c>
      <c r="K17662">
        <v>0.3</v>
      </c>
      <c r="L17662">
        <v>162</v>
      </c>
      <c r="M17662" t="s">
        <v>113</v>
      </c>
      <c r="N17662">
        <v>162</v>
      </c>
      <c r="O17662" t="s">
        <v>24</v>
      </c>
      <c r="P17662" cm="1">
        <f t="array" ref="P17662">IF(Q17662&gt;0,INDEX(Q17662:Q39386,MATCH(TRUE,INDEX(Q17662:Q39386="",,),0)-1),"")</f>
        <v>1</v>
      </c>
      <c r="Q17662">
        <v>1</v>
      </c>
      <c r="R17662">
        <f t="shared" si="485"/>
        <v>0</v>
      </c>
    </row>
    <row r="17663" spans="1:18" x14ac:dyDescent="0.3">
      <c r="A17663" t="s">
        <v>1232</v>
      </c>
      <c r="B17663" s="1">
        <v>38582</v>
      </c>
      <c r="C17663" t="s">
        <v>16</v>
      </c>
      <c r="D17663" t="s">
        <v>1241</v>
      </c>
      <c r="E17663" t="s">
        <v>1242</v>
      </c>
      <c r="G17663" s="6" t="s">
        <v>29</v>
      </c>
      <c r="H17663" t="s">
        <v>99</v>
      </c>
      <c r="I17663" t="s">
        <v>26</v>
      </c>
      <c r="J17663" t="s">
        <v>27</v>
      </c>
      <c r="K17663">
        <v>2</v>
      </c>
      <c r="L17663">
        <v>10.6</v>
      </c>
      <c r="M17663" t="s">
        <v>113</v>
      </c>
      <c r="N17663">
        <v>10.6</v>
      </c>
      <c r="O17663" t="s">
        <v>24</v>
      </c>
      <c r="P17663" cm="1">
        <f t="array" ref="P17663">IF(Q17663&gt;0,INDEX(Q17663:Q39387,MATCH(TRUE,INDEX(Q17663:Q39387="",,),0)-1),"")</f>
        <v>1</v>
      </c>
      <c r="Q17663">
        <v>1</v>
      </c>
      <c r="R17663">
        <f t="shared" si="485"/>
        <v>0</v>
      </c>
    </row>
    <row r="17664" spans="1:18" x14ac:dyDescent="0.3">
      <c r="A17664" t="s">
        <v>1232</v>
      </c>
      <c r="B17664" s="1">
        <v>38582</v>
      </c>
      <c r="C17664" t="s">
        <v>16</v>
      </c>
      <c r="D17664" t="s">
        <v>1241</v>
      </c>
      <c r="E17664" t="s">
        <v>1242</v>
      </c>
      <c r="G17664" s="6" t="s">
        <v>29</v>
      </c>
      <c r="H17664" t="s">
        <v>69</v>
      </c>
      <c r="I17664" t="s">
        <v>26</v>
      </c>
      <c r="J17664" t="s">
        <v>27</v>
      </c>
      <c r="K17664">
        <v>8</v>
      </c>
      <c r="L17664">
        <v>32.5</v>
      </c>
      <c r="M17664" t="s">
        <v>113</v>
      </c>
      <c r="N17664">
        <v>32.5</v>
      </c>
      <c r="O17664" t="s">
        <v>24</v>
      </c>
      <c r="P17664" cm="1">
        <f t="array" ref="P17664">IF(Q17664&gt;0,INDEX(Q17664:Q39388,MATCH(TRUE,INDEX(Q17664:Q39388="",,),0)-1),"")</f>
        <v>1</v>
      </c>
      <c r="Q17664">
        <v>1</v>
      </c>
      <c r="R17664">
        <f t="shared" si="485"/>
        <v>0</v>
      </c>
    </row>
    <row r="17665" spans="1:18" x14ac:dyDescent="0.3">
      <c r="A17665" t="s">
        <v>1232</v>
      </c>
      <c r="B17665" s="1">
        <v>38582</v>
      </c>
      <c r="C17665" t="s">
        <v>16</v>
      </c>
      <c r="D17665" t="s">
        <v>1241</v>
      </c>
      <c r="E17665" t="s">
        <v>1242</v>
      </c>
      <c r="G17665" s="6" t="s">
        <v>29</v>
      </c>
      <c r="H17665" t="s">
        <v>28</v>
      </c>
      <c r="I17665" t="s">
        <v>26</v>
      </c>
      <c r="J17665" t="s">
        <v>27</v>
      </c>
      <c r="K17665">
        <v>8</v>
      </c>
      <c r="L17665">
        <v>51.35</v>
      </c>
      <c r="M17665" t="s">
        <v>113</v>
      </c>
      <c r="N17665">
        <v>51.35</v>
      </c>
      <c r="O17665" t="s">
        <v>24</v>
      </c>
      <c r="P17665" cm="1">
        <f t="array" ref="P17665">IF(Q17665&gt;0,INDEX(Q17665:Q39389,MATCH(TRUE,INDEX(Q17665:Q39389="",,),0)-1),"")</f>
        <v>1</v>
      </c>
      <c r="Q17665">
        <v>1</v>
      </c>
      <c r="R17665">
        <f t="shared" si="485"/>
        <v>0</v>
      </c>
    </row>
    <row r="17666" spans="1:18" x14ac:dyDescent="0.3">
      <c r="P17666" t="str" cm="1">
        <f t="array" ref="P17666">IF(Q17666&gt;0,INDEX(Q17666:Q39390,MATCH(TRUE,INDEX(Q17666:Q39390="",,),0)-1),"")</f>
        <v/>
      </c>
      <c r="R17666" t="str">
        <f t="shared" si="485"/>
        <v/>
      </c>
    </row>
    <row r="17667" spans="1:18" x14ac:dyDescent="0.3">
      <c r="A17667" t="s">
        <v>1232</v>
      </c>
      <c r="B17667" s="1">
        <v>38582</v>
      </c>
      <c r="C17667" t="s">
        <v>16</v>
      </c>
      <c r="D17667" t="s">
        <v>1243</v>
      </c>
      <c r="E17667" t="s">
        <v>1244</v>
      </c>
      <c r="G17667" t="s">
        <v>19</v>
      </c>
      <c r="H17667" t="s">
        <v>41</v>
      </c>
      <c r="I17667" t="s">
        <v>21</v>
      </c>
      <c r="J17667" t="s">
        <v>22</v>
      </c>
      <c r="K17667">
        <v>141.9</v>
      </c>
      <c r="L17667">
        <v>265</v>
      </c>
      <c r="M17667" t="s">
        <v>113</v>
      </c>
      <c r="N17667">
        <v>512.73</v>
      </c>
      <c r="O17667" t="s">
        <v>24</v>
      </c>
      <c r="P17667" cm="1">
        <f t="array" ref="P17667">IF(Q17667&gt;0,INDEX(Q17667:Q39391,MATCH(TRUE,INDEX(Q17667:Q39391="",,),0)-1),"")</f>
        <v>1</v>
      </c>
      <c r="Q17667">
        <v>1</v>
      </c>
      <c r="R17667">
        <f t="shared" si="485"/>
        <v>0</v>
      </c>
    </row>
    <row r="17668" spans="1:18" x14ac:dyDescent="0.3">
      <c r="A17668" t="s">
        <v>1232</v>
      </c>
      <c r="B17668" s="1">
        <v>38582</v>
      </c>
      <c r="C17668" t="s">
        <v>16</v>
      </c>
      <c r="D17668" t="s">
        <v>1243</v>
      </c>
      <c r="E17668" t="s">
        <v>1244</v>
      </c>
      <c r="G17668" t="s">
        <v>19</v>
      </c>
      <c r="H17668" t="s">
        <v>41</v>
      </c>
      <c r="I17668" t="s">
        <v>26</v>
      </c>
      <c r="J17668" t="s">
        <v>27</v>
      </c>
      <c r="K17668">
        <v>284</v>
      </c>
      <c r="L17668">
        <v>49</v>
      </c>
      <c r="M17668" t="s">
        <v>113</v>
      </c>
      <c r="N17668">
        <v>50</v>
      </c>
      <c r="O17668" t="s">
        <v>24</v>
      </c>
      <c r="P17668" cm="1">
        <f t="array" ref="P17668">IF(Q17668&gt;0,INDEX(Q17668:Q39392,MATCH(TRUE,INDEX(Q17668:Q39392="",,),0)-1),"")</f>
        <v>1</v>
      </c>
      <c r="Q17668">
        <v>1</v>
      </c>
      <c r="R17668">
        <f t="shared" si="485"/>
        <v>0</v>
      </c>
    </row>
    <row r="17669" spans="1:18" x14ac:dyDescent="0.3">
      <c r="A17669" t="s">
        <v>1232</v>
      </c>
      <c r="B17669" s="1">
        <v>38582</v>
      </c>
      <c r="C17669" t="s">
        <v>16</v>
      </c>
      <c r="D17669" t="s">
        <v>1243</v>
      </c>
      <c r="E17669" t="s">
        <v>1244</v>
      </c>
      <c r="G17669" s="6" t="s">
        <v>29</v>
      </c>
      <c r="H17669" t="s">
        <v>69</v>
      </c>
      <c r="I17669" t="s">
        <v>21</v>
      </c>
      <c r="J17669" t="s">
        <v>22</v>
      </c>
      <c r="K17669">
        <v>2.8</v>
      </c>
      <c r="L17669">
        <v>162</v>
      </c>
      <c r="M17669" t="s">
        <v>113</v>
      </c>
      <c r="N17669">
        <v>162</v>
      </c>
      <c r="O17669" t="s">
        <v>24</v>
      </c>
      <c r="P17669" cm="1">
        <f t="array" ref="P17669">IF(Q17669&gt;0,INDEX(Q17669:Q39393,MATCH(TRUE,INDEX(Q17669:Q39393="",,),0)-1),"")</f>
        <v>1</v>
      </c>
      <c r="Q17669">
        <v>1</v>
      </c>
      <c r="R17669">
        <f t="shared" si="485"/>
        <v>0</v>
      </c>
    </row>
    <row r="17670" spans="1:18" x14ac:dyDescent="0.3">
      <c r="A17670" t="s">
        <v>1232</v>
      </c>
      <c r="B17670" s="1">
        <v>38582</v>
      </c>
      <c r="C17670" t="s">
        <v>16</v>
      </c>
      <c r="D17670" t="s">
        <v>1243</v>
      </c>
      <c r="E17670" t="s">
        <v>1244</v>
      </c>
      <c r="G17670" s="6" t="s">
        <v>29</v>
      </c>
      <c r="H17670" t="s">
        <v>69</v>
      </c>
      <c r="I17670" t="s">
        <v>26</v>
      </c>
      <c r="J17670" t="s">
        <v>27</v>
      </c>
      <c r="K17670">
        <v>20</v>
      </c>
      <c r="L17670">
        <v>32.5</v>
      </c>
      <c r="M17670" t="s">
        <v>113</v>
      </c>
      <c r="N17670">
        <v>32.5</v>
      </c>
      <c r="O17670" t="s">
        <v>24</v>
      </c>
      <c r="P17670" cm="1">
        <f t="array" ref="P17670">IF(Q17670&gt;0,INDEX(Q17670:Q39394,MATCH(TRUE,INDEX(Q17670:Q39394="",,),0)-1),"")</f>
        <v>1</v>
      </c>
      <c r="Q17670">
        <v>1</v>
      </c>
      <c r="R17670">
        <f t="shared" si="485"/>
        <v>0</v>
      </c>
    </row>
    <row r="17671" spans="1:18" x14ac:dyDescent="0.3">
      <c r="A17671" t="s">
        <v>1232</v>
      </c>
      <c r="B17671" s="1">
        <v>38582</v>
      </c>
      <c r="C17671" t="s">
        <v>16</v>
      </c>
      <c r="D17671" t="s">
        <v>1243</v>
      </c>
      <c r="E17671" t="s">
        <v>1244</v>
      </c>
      <c r="G17671" s="6" t="s">
        <v>29</v>
      </c>
      <c r="H17671" t="s">
        <v>28</v>
      </c>
      <c r="I17671" t="s">
        <v>26</v>
      </c>
      <c r="J17671" t="s">
        <v>27</v>
      </c>
      <c r="K17671">
        <v>9</v>
      </c>
      <c r="L17671">
        <v>51.35</v>
      </c>
      <c r="M17671" t="s">
        <v>113</v>
      </c>
      <c r="N17671">
        <v>51.35</v>
      </c>
      <c r="O17671" t="s">
        <v>24</v>
      </c>
      <c r="P17671" cm="1">
        <f t="array" ref="P17671">IF(Q17671&gt;0,INDEX(Q17671:Q39395,MATCH(TRUE,INDEX(Q17671:Q39395="",,),0)-1),"")</f>
        <v>1</v>
      </c>
      <c r="Q17671">
        <v>1</v>
      </c>
      <c r="R17671">
        <f t="shared" si="485"/>
        <v>0</v>
      </c>
    </row>
    <row r="17672" spans="1:18" x14ac:dyDescent="0.3">
      <c r="P17672" t="str" cm="1">
        <f t="array" ref="P17672">IF(Q17672&gt;0,INDEX(Q17672:Q39396,MATCH(TRUE,INDEX(Q17672:Q39396="",,),0)-1),"")</f>
        <v/>
      </c>
      <c r="R17672" t="str">
        <f t="shared" si="485"/>
        <v/>
      </c>
    </row>
    <row r="17673" spans="1:18" x14ac:dyDescent="0.3">
      <c r="A17673" t="s">
        <v>1232</v>
      </c>
      <c r="B17673" s="1">
        <v>38533</v>
      </c>
      <c r="C17673" t="s">
        <v>16</v>
      </c>
      <c r="D17673" t="s">
        <v>1245</v>
      </c>
      <c r="E17673" t="s">
        <v>1246</v>
      </c>
      <c r="G17673" t="s">
        <v>19</v>
      </c>
      <c r="H17673" t="s">
        <v>122</v>
      </c>
      <c r="I17673" t="s">
        <v>26</v>
      </c>
      <c r="J17673" t="s">
        <v>27</v>
      </c>
      <c r="K17673">
        <v>164</v>
      </c>
      <c r="L17673">
        <v>39.35</v>
      </c>
      <c r="M17673" t="s">
        <v>1115</v>
      </c>
      <c r="N17673">
        <v>63.01</v>
      </c>
      <c r="O17673" t="s">
        <v>24</v>
      </c>
      <c r="P17673" cm="1">
        <f t="array" ref="P17673">IF(Q17673&gt;0,INDEX(Q17673:Q39397,MATCH(TRUE,INDEX(Q17673:Q39397="",,),0)-1),"")</f>
        <v>3</v>
      </c>
      <c r="Q17673">
        <v>1</v>
      </c>
      <c r="R17673">
        <f t="shared" si="485"/>
        <v>0</v>
      </c>
    </row>
    <row r="17674" spans="1:18" x14ac:dyDescent="0.3">
      <c r="A17674" t="s">
        <v>1232</v>
      </c>
      <c r="B17674" s="1">
        <v>38533</v>
      </c>
      <c r="C17674" t="s">
        <v>16</v>
      </c>
      <c r="D17674" t="s">
        <v>1245</v>
      </c>
      <c r="E17674" t="s">
        <v>1246</v>
      </c>
      <c r="G17674" t="s">
        <v>19</v>
      </c>
      <c r="H17674" t="s">
        <v>28</v>
      </c>
      <c r="I17674" t="s">
        <v>26</v>
      </c>
      <c r="J17674" t="s">
        <v>27</v>
      </c>
      <c r="K17674">
        <v>130</v>
      </c>
      <c r="L17674">
        <v>43.2</v>
      </c>
      <c r="M17674" t="s">
        <v>1115</v>
      </c>
      <c r="N17674">
        <v>66.02</v>
      </c>
      <c r="O17674" t="s">
        <v>24</v>
      </c>
      <c r="P17674" cm="1">
        <f t="array" ref="P17674">IF(Q17674&gt;0,INDEX(Q17674:Q39398,MATCH(TRUE,INDEX(Q17674:Q39398="",,),0)-1),"")</f>
        <v>3</v>
      </c>
      <c r="Q17674">
        <v>1</v>
      </c>
      <c r="R17674">
        <f t="shared" si="485"/>
        <v>0</v>
      </c>
    </row>
    <row r="17675" spans="1:18" x14ac:dyDescent="0.3">
      <c r="A17675" t="s">
        <v>1232</v>
      </c>
      <c r="B17675" s="1">
        <v>38533</v>
      </c>
      <c r="C17675" t="s">
        <v>16</v>
      </c>
      <c r="D17675" t="s">
        <v>1245</v>
      </c>
      <c r="E17675" t="s">
        <v>1246</v>
      </c>
      <c r="G17675" t="s">
        <v>19</v>
      </c>
      <c r="H17675" t="s">
        <v>63</v>
      </c>
      <c r="I17675" t="s">
        <v>26</v>
      </c>
      <c r="J17675" t="s">
        <v>27</v>
      </c>
      <c r="K17675">
        <v>78</v>
      </c>
      <c r="L17675">
        <v>19.399999999999999</v>
      </c>
      <c r="M17675" t="s">
        <v>1115</v>
      </c>
      <c r="N17675">
        <v>29.01</v>
      </c>
      <c r="O17675" t="s">
        <v>24</v>
      </c>
      <c r="P17675" cm="1">
        <f t="array" ref="P17675">IF(Q17675&gt;0,INDEX(Q17675:Q39399,MATCH(TRUE,INDEX(Q17675:Q39399="",,),0)-1),"")</f>
        <v>3</v>
      </c>
      <c r="Q17675">
        <v>1</v>
      </c>
      <c r="R17675">
        <f t="shared" si="485"/>
        <v>0</v>
      </c>
    </row>
    <row r="17676" spans="1:18" x14ac:dyDescent="0.3">
      <c r="A17676" t="s">
        <v>1232</v>
      </c>
      <c r="B17676" s="1">
        <v>38533</v>
      </c>
      <c r="C17676" t="s">
        <v>16</v>
      </c>
      <c r="D17676" t="s">
        <v>1245</v>
      </c>
      <c r="E17676" t="s">
        <v>1246</v>
      </c>
      <c r="G17676" s="6" t="s">
        <v>29</v>
      </c>
      <c r="H17676" t="s">
        <v>394</v>
      </c>
      <c r="I17676" t="s">
        <v>26</v>
      </c>
      <c r="J17676" t="s">
        <v>27</v>
      </c>
      <c r="K17676">
        <v>14</v>
      </c>
      <c r="L17676">
        <v>7.3</v>
      </c>
      <c r="M17676" t="s">
        <v>1115</v>
      </c>
      <c r="N17676">
        <v>7.3</v>
      </c>
      <c r="O17676" t="s">
        <v>24</v>
      </c>
      <c r="P17676" cm="1">
        <f t="array" ref="P17676">IF(Q17676&gt;0,INDEX(Q17676:Q39400,MATCH(TRUE,INDEX(Q17676:Q39400="",,),0)-1),"")</f>
        <v>3</v>
      </c>
      <c r="Q17676">
        <v>1</v>
      </c>
      <c r="R17676">
        <f t="shared" si="485"/>
        <v>0</v>
      </c>
    </row>
    <row r="17677" spans="1:18" x14ac:dyDescent="0.3">
      <c r="A17677" t="s">
        <v>1232</v>
      </c>
      <c r="B17677" s="1">
        <v>38533</v>
      </c>
      <c r="C17677" t="s">
        <v>16</v>
      </c>
      <c r="D17677" t="s">
        <v>1245</v>
      </c>
      <c r="E17677" t="s">
        <v>1246</v>
      </c>
      <c r="G17677" s="6" t="s">
        <v>29</v>
      </c>
      <c r="H17677" t="s">
        <v>148</v>
      </c>
      <c r="I17677" t="s">
        <v>26</v>
      </c>
      <c r="J17677" t="s">
        <v>27</v>
      </c>
      <c r="K17677">
        <v>10</v>
      </c>
      <c r="L17677">
        <v>24.8</v>
      </c>
      <c r="M17677" t="s">
        <v>1115</v>
      </c>
      <c r="N17677">
        <v>24.8</v>
      </c>
      <c r="O17677" t="s">
        <v>24</v>
      </c>
      <c r="P17677" cm="1">
        <f t="array" ref="P17677">IF(Q17677&gt;0,INDEX(Q17677:Q39401,MATCH(TRUE,INDEX(Q17677:Q39401="",,),0)-1),"")</f>
        <v>3</v>
      </c>
      <c r="Q17677">
        <v>1</v>
      </c>
      <c r="R17677">
        <f t="shared" si="485"/>
        <v>0</v>
      </c>
    </row>
    <row r="17678" spans="1:18" x14ac:dyDescent="0.3">
      <c r="A17678" t="s">
        <v>1232</v>
      </c>
      <c r="B17678" s="1">
        <v>38533</v>
      </c>
      <c r="C17678" t="s">
        <v>16</v>
      </c>
      <c r="D17678" t="s">
        <v>1245</v>
      </c>
      <c r="E17678" t="s">
        <v>1246</v>
      </c>
      <c r="G17678" s="6" t="s">
        <v>29</v>
      </c>
      <c r="H17678" t="s">
        <v>197</v>
      </c>
      <c r="I17678" t="s">
        <v>26</v>
      </c>
      <c r="J17678" t="s">
        <v>27</v>
      </c>
      <c r="K17678">
        <v>7</v>
      </c>
      <c r="L17678">
        <v>34.1</v>
      </c>
      <c r="M17678" t="s">
        <v>1115</v>
      </c>
      <c r="N17678">
        <v>34.1</v>
      </c>
      <c r="O17678" t="s">
        <v>24</v>
      </c>
      <c r="P17678" cm="1">
        <f t="array" ref="P17678">IF(Q17678&gt;0,INDEX(Q17678:Q39402,MATCH(TRUE,INDEX(Q17678:Q39402="",,),0)-1),"")</f>
        <v>3</v>
      </c>
      <c r="Q17678">
        <v>1</v>
      </c>
      <c r="R17678">
        <f t="shared" si="485"/>
        <v>0</v>
      </c>
    </row>
    <row r="17679" spans="1:18" x14ac:dyDescent="0.3">
      <c r="A17679" t="s">
        <v>1232</v>
      </c>
      <c r="B17679" s="1">
        <v>38533</v>
      </c>
      <c r="C17679" t="s">
        <v>16</v>
      </c>
      <c r="D17679" t="s">
        <v>1245</v>
      </c>
      <c r="E17679" t="s">
        <v>1246</v>
      </c>
      <c r="G17679" s="6" t="s">
        <v>29</v>
      </c>
      <c r="H17679" t="s">
        <v>198</v>
      </c>
      <c r="I17679" t="s">
        <v>26</v>
      </c>
      <c r="J17679" t="s">
        <v>27</v>
      </c>
      <c r="K17679">
        <v>16</v>
      </c>
      <c r="L17679">
        <v>12</v>
      </c>
      <c r="M17679" t="s">
        <v>1115</v>
      </c>
      <c r="N17679">
        <v>12</v>
      </c>
      <c r="O17679" t="s">
        <v>24</v>
      </c>
      <c r="P17679" cm="1">
        <f t="array" ref="P17679">IF(Q17679&gt;0,INDEX(Q17679:Q39403,MATCH(TRUE,INDEX(Q17679:Q39403="",,),0)-1),"")</f>
        <v>3</v>
      </c>
      <c r="Q17679">
        <v>1</v>
      </c>
      <c r="R17679">
        <f t="shared" si="485"/>
        <v>0</v>
      </c>
    </row>
    <row r="17680" spans="1:18" x14ac:dyDescent="0.3">
      <c r="A17680" t="s">
        <v>1232</v>
      </c>
      <c r="B17680" s="1">
        <v>38533</v>
      </c>
      <c r="C17680" t="s">
        <v>16</v>
      </c>
      <c r="D17680" t="s">
        <v>1245</v>
      </c>
      <c r="E17680" t="s">
        <v>1246</v>
      </c>
      <c r="G17680" t="s">
        <v>19</v>
      </c>
      <c r="H17680" t="s">
        <v>122</v>
      </c>
      <c r="I17680" t="s">
        <v>26</v>
      </c>
      <c r="J17680" t="s">
        <v>27</v>
      </c>
      <c r="K17680">
        <v>164</v>
      </c>
      <c r="L17680">
        <v>39.35</v>
      </c>
      <c r="M17680" t="s">
        <v>1135</v>
      </c>
      <c r="N17680">
        <v>52.75</v>
      </c>
      <c r="P17680" cm="1">
        <f t="array" ref="P17680">IF(Q17680&gt;0,INDEX(Q17680:Q39404,MATCH(TRUE,INDEX(Q17680:Q39404="",,),0)-1),"")</f>
        <v>3</v>
      </c>
      <c r="Q17680">
        <v>2</v>
      </c>
      <c r="R17680">
        <f t="shared" si="485"/>
        <v>0</v>
      </c>
    </row>
    <row r="17681" spans="1:18" x14ac:dyDescent="0.3">
      <c r="A17681" t="s">
        <v>1232</v>
      </c>
      <c r="B17681" s="1">
        <v>38533</v>
      </c>
      <c r="C17681" t="s">
        <v>16</v>
      </c>
      <c r="D17681" t="s">
        <v>1245</v>
      </c>
      <c r="E17681" t="s">
        <v>1246</v>
      </c>
      <c r="G17681" t="s">
        <v>19</v>
      </c>
      <c r="H17681" t="s">
        <v>28</v>
      </c>
      <c r="I17681" t="s">
        <v>26</v>
      </c>
      <c r="J17681" t="s">
        <v>27</v>
      </c>
      <c r="K17681">
        <v>130</v>
      </c>
      <c r="L17681">
        <v>43.2</v>
      </c>
      <c r="M17681" t="s">
        <v>1135</v>
      </c>
      <c r="N17681">
        <v>58.75</v>
      </c>
      <c r="P17681" cm="1">
        <f t="array" ref="P17681">IF(Q17681&gt;0,INDEX(Q17681:Q39405,MATCH(TRUE,INDEX(Q17681:Q39405="",,),0)-1),"")</f>
        <v>3</v>
      </c>
      <c r="Q17681">
        <v>2</v>
      </c>
      <c r="R17681">
        <f t="shared" si="485"/>
        <v>0</v>
      </c>
    </row>
    <row r="17682" spans="1:18" x14ac:dyDescent="0.3">
      <c r="A17682" t="s">
        <v>1232</v>
      </c>
      <c r="B17682" s="1">
        <v>38533</v>
      </c>
      <c r="C17682" t="s">
        <v>16</v>
      </c>
      <c r="D17682" t="s">
        <v>1245</v>
      </c>
      <c r="E17682" t="s">
        <v>1246</v>
      </c>
      <c r="G17682" t="s">
        <v>19</v>
      </c>
      <c r="H17682" t="s">
        <v>63</v>
      </c>
      <c r="I17682" t="s">
        <v>26</v>
      </c>
      <c r="J17682" t="s">
        <v>27</v>
      </c>
      <c r="K17682">
        <v>78</v>
      </c>
      <c r="L17682">
        <v>19.399999999999999</v>
      </c>
      <c r="M17682" t="s">
        <v>1135</v>
      </c>
      <c r="N17682">
        <v>28.75</v>
      </c>
      <c r="P17682" cm="1">
        <f t="array" ref="P17682">IF(Q17682&gt;0,INDEX(Q17682:Q39406,MATCH(TRUE,INDEX(Q17682:Q39406="",,),0)-1),"")</f>
        <v>3</v>
      </c>
      <c r="Q17682">
        <v>2</v>
      </c>
      <c r="R17682">
        <f t="shared" si="485"/>
        <v>0</v>
      </c>
    </row>
    <row r="17683" spans="1:18" x14ac:dyDescent="0.3">
      <c r="A17683" t="s">
        <v>1232</v>
      </c>
      <c r="B17683" s="1">
        <v>38533</v>
      </c>
      <c r="C17683" t="s">
        <v>16</v>
      </c>
      <c r="D17683" t="s">
        <v>1245</v>
      </c>
      <c r="E17683" t="s">
        <v>1246</v>
      </c>
      <c r="G17683" s="6" t="s">
        <v>29</v>
      </c>
      <c r="H17683" t="s">
        <v>394</v>
      </c>
      <c r="I17683" t="s">
        <v>26</v>
      </c>
      <c r="J17683" t="s">
        <v>27</v>
      </c>
      <c r="K17683">
        <v>14</v>
      </c>
      <c r="L17683">
        <v>7.3</v>
      </c>
      <c r="M17683" t="s">
        <v>1135</v>
      </c>
      <c r="N17683">
        <v>7.3</v>
      </c>
      <c r="P17683" cm="1">
        <f t="array" ref="P17683">IF(Q17683&gt;0,INDEX(Q17683:Q39407,MATCH(TRUE,INDEX(Q17683:Q39407="",,),0)-1),"")</f>
        <v>3</v>
      </c>
      <c r="Q17683">
        <v>2</v>
      </c>
      <c r="R17683">
        <f t="shared" si="485"/>
        <v>0</v>
      </c>
    </row>
    <row r="17684" spans="1:18" x14ac:dyDescent="0.3">
      <c r="A17684" t="s">
        <v>1232</v>
      </c>
      <c r="B17684" s="1">
        <v>38533</v>
      </c>
      <c r="C17684" t="s">
        <v>16</v>
      </c>
      <c r="D17684" t="s">
        <v>1245</v>
      </c>
      <c r="E17684" t="s">
        <v>1246</v>
      </c>
      <c r="G17684" s="6" t="s">
        <v>29</v>
      </c>
      <c r="H17684" t="s">
        <v>148</v>
      </c>
      <c r="I17684" t="s">
        <v>26</v>
      </c>
      <c r="J17684" t="s">
        <v>27</v>
      </c>
      <c r="K17684">
        <v>10</v>
      </c>
      <c r="L17684">
        <v>24.8</v>
      </c>
      <c r="M17684" t="s">
        <v>1135</v>
      </c>
      <c r="N17684">
        <v>24.8</v>
      </c>
      <c r="P17684" cm="1">
        <f t="array" ref="P17684">IF(Q17684&gt;0,INDEX(Q17684:Q39408,MATCH(TRUE,INDEX(Q17684:Q39408="",,),0)-1),"")</f>
        <v>3</v>
      </c>
      <c r="Q17684">
        <v>2</v>
      </c>
      <c r="R17684">
        <f t="shared" si="485"/>
        <v>0</v>
      </c>
    </row>
    <row r="17685" spans="1:18" x14ac:dyDescent="0.3">
      <c r="A17685" t="s">
        <v>1232</v>
      </c>
      <c r="B17685" s="1">
        <v>38533</v>
      </c>
      <c r="C17685" t="s">
        <v>16</v>
      </c>
      <c r="D17685" t="s">
        <v>1245</v>
      </c>
      <c r="E17685" t="s">
        <v>1246</v>
      </c>
      <c r="G17685" s="6" t="s">
        <v>29</v>
      </c>
      <c r="H17685" t="s">
        <v>197</v>
      </c>
      <c r="I17685" t="s">
        <v>26</v>
      </c>
      <c r="J17685" t="s">
        <v>27</v>
      </c>
      <c r="K17685">
        <v>7</v>
      </c>
      <c r="L17685">
        <v>34.1</v>
      </c>
      <c r="M17685" t="s">
        <v>1135</v>
      </c>
      <c r="N17685">
        <v>34.1</v>
      </c>
      <c r="P17685" cm="1">
        <f t="array" ref="P17685">IF(Q17685&gt;0,INDEX(Q17685:Q39409,MATCH(TRUE,INDEX(Q17685:Q39409="",,),0)-1),"")</f>
        <v>3</v>
      </c>
      <c r="Q17685">
        <v>2</v>
      </c>
      <c r="R17685">
        <f t="shared" si="485"/>
        <v>0</v>
      </c>
    </row>
    <row r="17686" spans="1:18" x14ac:dyDescent="0.3">
      <c r="A17686" t="s">
        <v>1232</v>
      </c>
      <c r="B17686" s="1">
        <v>38533</v>
      </c>
      <c r="C17686" t="s">
        <v>16</v>
      </c>
      <c r="D17686" t="s">
        <v>1245</v>
      </c>
      <c r="E17686" t="s">
        <v>1246</v>
      </c>
      <c r="G17686" s="6" t="s">
        <v>29</v>
      </c>
      <c r="H17686" t="s">
        <v>198</v>
      </c>
      <c r="I17686" t="s">
        <v>26</v>
      </c>
      <c r="J17686" t="s">
        <v>27</v>
      </c>
      <c r="K17686">
        <v>16</v>
      </c>
      <c r="L17686">
        <v>12</v>
      </c>
      <c r="M17686" t="s">
        <v>1135</v>
      </c>
      <c r="N17686">
        <v>12</v>
      </c>
      <c r="P17686" cm="1">
        <f t="array" ref="P17686">IF(Q17686&gt;0,INDEX(Q17686:Q39410,MATCH(TRUE,INDEX(Q17686:Q39410="",,),0)-1),"")</f>
        <v>3</v>
      </c>
      <c r="Q17686">
        <v>2</v>
      </c>
      <c r="R17686">
        <f t="shared" si="485"/>
        <v>0</v>
      </c>
    </row>
    <row r="17687" spans="1:18" x14ac:dyDescent="0.3">
      <c r="A17687" t="s">
        <v>1232</v>
      </c>
      <c r="B17687" s="1">
        <v>38533</v>
      </c>
      <c r="C17687" t="s">
        <v>16</v>
      </c>
      <c r="D17687" t="s">
        <v>1245</v>
      </c>
      <c r="E17687" t="s">
        <v>1246</v>
      </c>
      <c r="G17687" t="s">
        <v>19</v>
      </c>
      <c r="H17687" t="s">
        <v>122</v>
      </c>
      <c r="I17687" t="s">
        <v>26</v>
      </c>
      <c r="J17687" t="s">
        <v>27</v>
      </c>
      <c r="K17687">
        <v>164</v>
      </c>
      <c r="L17687">
        <v>39.35</v>
      </c>
      <c r="M17687" t="s">
        <v>1236</v>
      </c>
      <c r="N17687">
        <v>45</v>
      </c>
      <c r="P17687" cm="1">
        <f t="array" ref="P17687">IF(Q17687&gt;0,INDEX(Q17687:Q39411,MATCH(TRUE,INDEX(Q17687:Q39411="",,),0)-1),"")</f>
        <v>3</v>
      </c>
      <c r="Q17687">
        <v>3</v>
      </c>
      <c r="R17687">
        <f t="shared" si="485"/>
        <v>0</v>
      </c>
    </row>
    <row r="17688" spans="1:18" x14ac:dyDescent="0.3">
      <c r="A17688" t="s">
        <v>1232</v>
      </c>
      <c r="B17688" s="1">
        <v>38533</v>
      </c>
      <c r="C17688" t="s">
        <v>16</v>
      </c>
      <c r="D17688" t="s">
        <v>1245</v>
      </c>
      <c r="E17688" t="s">
        <v>1246</v>
      </c>
      <c r="G17688" t="s">
        <v>19</v>
      </c>
      <c r="H17688" t="s">
        <v>28</v>
      </c>
      <c r="I17688" t="s">
        <v>26</v>
      </c>
      <c r="J17688" t="s">
        <v>27</v>
      </c>
      <c r="K17688">
        <v>130</v>
      </c>
      <c r="L17688">
        <v>43.2</v>
      </c>
      <c r="M17688" t="s">
        <v>1236</v>
      </c>
      <c r="N17688">
        <v>45</v>
      </c>
      <c r="P17688" cm="1">
        <f t="array" ref="P17688">IF(Q17688&gt;0,INDEX(Q17688:Q39412,MATCH(TRUE,INDEX(Q17688:Q39412="",,),0)-1),"")</f>
        <v>3</v>
      </c>
      <c r="Q17688">
        <v>3</v>
      </c>
      <c r="R17688">
        <f t="shared" si="485"/>
        <v>0</v>
      </c>
    </row>
    <row r="17689" spans="1:18" x14ac:dyDescent="0.3">
      <c r="A17689" t="s">
        <v>1232</v>
      </c>
      <c r="B17689" s="1">
        <v>38533</v>
      </c>
      <c r="C17689" t="s">
        <v>16</v>
      </c>
      <c r="D17689" t="s">
        <v>1245</v>
      </c>
      <c r="E17689" t="s">
        <v>1246</v>
      </c>
      <c r="G17689" t="s">
        <v>19</v>
      </c>
      <c r="H17689" t="s">
        <v>63</v>
      </c>
      <c r="I17689" t="s">
        <v>26</v>
      </c>
      <c r="J17689" t="s">
        <v>27</v>
      </c>
      <c r="K17689">
        <v>78</v>
      </c>
      <c r="L17689">
        <v>19.399999999999999</v>
      </c>
      <c r="M17689" t="s">
        <v>1236</v>
      </c>
      <c r="N17689">
        <v>19.5</v>
      </c>
      <c r="P17689" cm="1">
        <f t="array" ref="P17689">IF(Q17689&gt;0,INDEX(Q17689:Q39413,MATCH(TRUE,INDEX(Q17689:Q39413="",,),0)-1),"")</f>
        <v>3</v>
      </c>
      <c r="Q17689">
        <v>3</v>
      </c>
      <c r="R17689">
        <f t="shared" si="485"/>
        <v>0</v>
      </c>
    </row>
    <row r="17690" spans="1:18" x14ac:dyDescent="0.3">
      <c r="A17690" t="s">
        <v>1232</v>
      </c>
      <c r="B17690" s="1">
        <v>38533</v>
      </c>
      <c r="C17690" t="s">
        <v>16</v>
      </c>
      <c r="D17690" t="s">
        <v>1245</v>
      </c>
      <c r="E17690" t="s">
        <v>1246</v>
      </c>
      <c r="G17690" s="6" t="s">
        <v>29</v>
      </c>
      <c r="H17690" t="s">
        <v>394</v>
      </c>
      <c r="I17690" t="s">
        <v>26</v>
      </c>
      <c r="J17690" t="s">
        <v>27</v>
      </c>
      <c r="K17690">
        <v>14</v>
      </c>
      <c r="L17690">
        <v>7.3</v>
      </c>
      <c r="M17690" t="s">
        <v>1236</v>
      </c>
      <c r="N17690">
        <v>7.3</v>
      </c>
      <c r="P17690" cm="1">
        <f t="array" ref="P17690">IF(Q17690&gt;0,INDEX(Q17690:Q39414,MATCH(TRUE,INDEX(Q17690:Q39414="",,),0)-1),"")</f>
        <v>3</v>
      </c>
      <c r="Q17690">
        <v>3</v>
      </c>
      <c r="R17690">
        <f t="shared" si="485"/>
        <v>0</v>
      </c>
    </row>
    <row r="17691" spans="1:18" x14ac:dyDescent="0.3">
      <c r="A17691" t="s">
        <v>1232</v>
      </c>
      <c r="B17691" s="1">
        <v>38533</v>
      </c>
      <c r="C17691" t="s">
        <v>16</v>
      </c>
      <c r="D17691" t="s">
        <v>1245</v>
      </c>
      <c r="E17691" t="s">
        <v>1246</v>
      </c>
      <c r="G17691" s="6" t="s">
        <v>29</v>
      </c>
      <c r="H17691" t="s">
        <v>148</v>
      </c>
      <c r="I17691" t="s">
        <v>26</v>
      </c>
      <c r="J17691" t="s">
        <v>27</v>
      </c>
      <c r="K17691">
        <v>10</v>
      </c>
      <c r="L17691">
        <v>24.8</v>
      </c>
      <c r="M17691" t="s">
        <v>1236</v>
      </c>
      <c r="N17691">
        <v>24.8</v>
      </c>
      <c r="P17691" cm="1">
        <f t="array" ref="P17691">IF(Q17691&gt;0,INDEX(Q17691:Q39415,MATCH(TRUE,INDEX(Q17691:Q39415="",,),0)-1),"")</f>
        <v>3</v>
      </c>
      <c r="Q17691">
        <v>3</v>
      </c>
      <c r="R17691">
        <f t="shared" si="485"/>
        <v>0</v>
      </c>
    </row>
    <row r="17692" spans="1:18" x14ac:dyDescent="0.3">
      <c r="A17692" t="s">
        <v>1232</v>
      </c>
      <c r="B17692" s="1">
        <v>38533</v>
      </c>
      <c r="C17692" t="s">
        <v>16</v>
      </c>
      <c r="D17692" t="s">
        <v>1245</v>
      </c>
      <c r="E17692" t="s">
        <v>1246</v>
      </c>
      <c r="G17692" s="6" t="s">
        <v>29</v>
      </c>
      <c r="H17692" t="s">
        <v>197</v>
      </c>
      <c r="I17692" t="s">
        <v>26</v>
      </c>
      <c r="J17692" t="s">
        <v>27</v>
      </c>
      <c r="K17692">
        <v>7</v>
      </c>
      <c r="L17692">
        <v>34.1</v>
      </c>
      <c r="M17692" t="s">
        <v>1236</v>
      </c>
      <c r="N17692">
        <v>34.1</v>
      </c>
      <c r="P17692" cm="1">
        <f t="array" ref="P17692">IF(Q17692&gt;0,INDEX(Q17692:Q39416,MATCH(TRUE,INDEX(Q17692:Q39416="",,),0)-1),"")</f>
        <v>3</v>
      </c>
      <c r="Q17692">
        <v>3</v>
      </c>
      <c r="R17692">
        <f t="shared" si="485"/>
        <v>0</v>
      </c>
    </row>
    <row r="17693" spans="1:18" x14ac:dyDescent="0.3">
      <c r="A17693" t="s">
        <v>1232</v>
      </c>
      <c r="B17693" s="1">
        <v>38533</v>
      </c>
      <c r="C17693" t="s">
        <v>16</v>
      </c>
      <c r="D17693" t="s">
        <v>1245</v>
      </c>
      <c r="E17693" t="s">
        <v>1246</v>
      </c>
      <c r="G17693" s="6" t="s">
        <v>29</v>
      </c>
      <c r="H17693" t="s">
        <v>198</v>
      </c>
      <c r="I17693" t="s">
        <v>26</v>
      </c>
      <c r="J17693" t="s">
        <v>27</v>
      </c>
      <c r="K17693">
        <v>16</v>
      </c>
      <c r="L17693">
        <v>12</v>
      </c>
      <c r="M17693" t="s">
        <v>1236</v>
      </c>
      <c r="N17693">
        <v>12</v>
      </c>
      <c r="P17693" cm="1">
        <f t="array" ref="P17693">IF(Q17693&gt;0,INDEX(Q17693:Q39417,MATCH(TRUE,INDEX(Q17693:Q39417="",,),0)-1),"")</f>
        <v>3</v>
      </c>
      <c r="Q17693">
        <v>3</v>
      </c>
      <c r="R17693">
        <f t="shared" si="485"/>
        <v>0</v>
      </c>
    </row>
    <row r="17694" spans="1:18" x14ac:dyDescent="0.3">
      <c r="P17694" t="str" cm="1">
        <f t="array" ref="P17694">IF(Q17694&gt;0,INDEX(Q17694:Q39418,MATCH(TRUE,INDEX(Q17694:Q39418="",,),0)-1),"")</f>
        <v/>
      </c>
      <c r="R17694" t="str">
        <f t="shared" si="485"/>
        <v/>
      </c>
    </row>
    <row r="17695" spans="1:18" x14ac:dyDescent="0.3">
      <c r="A17695" t="s">
        <v>1232</v>
      </c>
      <c r="B17695" s="1">
        <v>38533</v>
      </c>
      <c r="C17695" t="s">
        <v>16</v>
      </c>
      <c r="D17695" t="s">
        <v>1247</v>
      </c>
      <c r="E17695" t="s">
        <v>1248</v>
      </c>
      <c r="G17695" t="s">
        <v>19</v>
      </c>
      <c r="H17695" t="s">
        <v>122</v>
      </c>
      <c r="I17695" t="s">
        <v>26</v>
      </c>
      <c r="J17695" t="s">
        <v>27</v>
      </c>
      <c r="K17695">
        <v>241</v>
      </c>
      <c r="L17695">
        <v>34.9</v>
      </c>
      <c r="M17695" t="s">
        <v>1115</v>
      </c>
      <c r="N17695">
        <v>68</v>
      </c>
      <c r="O17695" t="s">
        <v>24</v>
      </c>
      <c r="P17695" cm="1">
        <f t="array" ref="P17695">IF(Q17695&gt;0,INDEX(Q17695:Q39419,MATCH(TRUE,INDEX(Q17695:Q39419="",,),0)-1),"")</f>
        <v>3</v>
      </c>
      <c r="Q17695">
        <v>1</v>
      </c>
      <c r="R17695">
        <f t="shared" si="485"/>
        <v>0</v>
      </c>
    </row>
    <row r="17696" spans="1:18" x14ac:dyDescent="0.3">
      <c r="A17696" t="s">
        <v>1232</v>
      </c>
      <c r="B17696" s="1">
        <v>38533</v>
      </c>
      <c r="C17696" t="s">
        <v>16</v>
      </c>
      <c r="D17696" t="s">
        <v>1247</v>
      </c>
      <c r="E17696" t="s">
        <v>1248</v>
      </c>
      <c r="G17696" t="s">
        <v>19</v>
      </c>
      <c r="H17696" t="s">
        <v>28</v>
      </c>
      <c r="I17696" t="s">
        <v>26</v>
      </c>
      <c r="J17696" t="s">
        <v>27</v>
      </c>
      <c r="K17696">
        <v>1858</v>
      </c>
      <c r="L17696">
        <v>41</v>
      </c>
      <c r="M17696" t="s">
        <v>1115</v>
      </c>
      <c r="N17696">
        <v>75.45</v>
      </c>
      <c r="O17696" t="s">
        <v>24</v>
      </c>
      <c r="P17696" cm="1">
        <f t="array" ref="P17696">IF(Q17696&gt;0,INDEX(Q17696:Q39420,MATCH(TRUE,INDEX(Q17696:Q39420="",,),0)-1),"")</f>
        <v>3</v>
      </c>
      <c r="Q17696">
        <v>1</v>
      </c>
      <c r="R17696">
        <f t="shared" si="485"/>
        <v>0</v>
      </c>
    </row>
    <row r="17697" spans="1:18" x14ac:dyDescent="0.3">
      <c r="A17697" t="s">
        <v>1232</v>
      </c>
      <c r="B17697" s="1">
        <v>38533</v>
      </c>
      <c r="C17697" t="s">
        <v>16</v>
      </c>
      <c r="D17697" t="s">
        <v>1247</v>
      </c>
      <c r="E17697" t="s">
        <v>1248</v>
      </c>
      <c r="G17697" s="6" t="s">
        <v>29</v>
      </c>
      <c r="H17697" t="s">
        <v>63</v>
      </c>
      <c r="I17697" t="s">
        <v>26</v>
      </c>
      <c r="J17697" t="s">
        <v>27</v>
      </c>
      <c r="K17697">
        <v>19</v>
      </c>
      <c r="L17697">
        <v>20.3</v>
      </c>
      <c r="M17697" t="s">
        <v>1115</v>
      </c>
      <c r="N17697">
        <v>20.3</v>
      </c>
      <c r="O17697" t="s">
        <v>24</v>
      </c>
      <c r="P17697" cm="1">
        <f t="array" ref="P17697">IF(Q17697&gt;0,INDEX(Q17697:Q39421,MATCH(TRUE,INDEX(Q17697:Q39421="",,),0)-1),"")</f>
        <v>3</v>
      </c>
      <c r="Q17697">
        <v>1</v>
      </c>
      <c r="R17697">
        <f t="shared" si="485"/>
        <v>0</v>
      </c>
    </row>
    <row r="17698" spans="1:18" x14ac:dyDescent="0.3">
      <c r="A17698" t="s">
        <v>1232</v>
      </c>
      <c r="B17698" s="1">
        <v>38533</v>
      </c>
      <c r="C17698" t="s">
        <v>16</v>
      </c>
      <c r="D17698" t="s">
        <v>1247</v>
      </c>
      <c r="E17698" t="s">
        <v>1248</v>
      </c>
      <c r="G17698" t="s">
        <v>19</v>
      </c>
      <c r="H17698" t="s">
        <v>122</v>
      </c>
      <c r="I17698" t="s">
        <v>26</v>
      </c>
      <c r="J17698" t="s">
        <v>27</v>
      </c>
      <c r="K17698">
        <v>241</v>
      </c>
      <c r="L17698">
        <v>34.9</v>
      </c>
      <c r="M17698" t="s">
        <v>1135</v>
      </c>
      <c r="N17698">
        <v>52.75</v>
      </c>
      <c r="P17698" cm="1">
        <f t="array" ref="P17698">IF(Q17698&gt;0,INDEX(Q17698:Q39422,MATCH(TRUE,INDEX(Q17698:Q39422="",,),0)-1),"")</f>
        <v>3</v>
      </c>
      <c r="Q17698">
        <v>2</v>
      </c>
      <c r="R17698">
        <f t="shared" si="485"/>
        <v>0</v>
      </c>
    </row>
    <row r="17699" spans="1:18" x14ac:dyDescent="0.3">
      <c r="A17699" t="s">
        <v>1232</v>
      </c>
      <c r="B17699" s="1">
        <v>38533</v>
      </c>
      <c r="C17699" t="s">
        <v>16</v>
      </c>
      <c r="D17699" t="s">
        <v>1247</v>
      </c>
      <c r="E17699" t="s">
        <v>1248</v>
      </c>
      <c r="G17699" t="s">
        <v>19</v>
      </c>
      <c r="H17699" t="s">
        <v>28</v>
      </c>
      <c r="I17699" t="s">
        <v>26</v>
      </c>
      <c r="J17699" t="s">
        <v>27</v>
      </c>
      <c r="K17699">
        <v>1858</v>
      </c>
      <c r="L17699">
        <v>41</v>
      </c>
      <c r="M17699" t="s">
        <v>1135</v>
      </c>
      <c r="N17699">
        <v>52.75</v>
      </c>
      <c r="P17699" cm="1">
        <f t="array" ref="P17699">IF(Q17699&gt;0,INDEX(Q17699:Q39423,MATCH(TRUE,INDEX(Q17699:Q39423="",,),0)-1),"")</f>
        <v>3</v>
      </c>
      <c r="Q17699">
        <v>2</v>
      </c>
      <c r="R17699">
        <f t="shared" si="485"/>
        <v>0</v>
      </c>
    </row>
    <row r="17700" spans="1:18" x14ac:dyDescent="0.3">
      <c r="A17700" t="s">
        <v>1232</v>
      </c>
      <c r="B17700" s="1">
        <v>38533</v>
      </c>
      <c r="C17700" t="s">
        <v>16</v>
      </c>
      <c r="D17700" t="s">
        <v>1247</v>
      </c>
      <c r="E17700" t="s">
        <v>1248</v>
      </c>
      <c r="G17700" s="6" t="s">
        <v>29</v>
      </c>
      <c r="H17700" t="s">
        <v>63</v>
      </c>
      <c r="I17700" t="s">
        <v>26</v>
      </c>
      <c r="J17700" t="s">
        <v>27</v>
      </c>
      <c r="K17700">
        <v>19</v>
      </c>
      <c r="L17700">
        <v>20.3</v>
      </c>
      <c r="M17700" t="s">
        <v>1135</v>
      </c>
      <c r="N17700">
        <v>20.3</v>
      </c>
      <c r="P17700" cm="1">
        <f t="array" ref="P17700">IF(Q17700&gt;0,INDEX(Q17700:Q39424,MATCH(TRUE,INDEX(Q17700:Q39424="",,),0)-1),"")</f>
        <v>3</v>
      </c>
      <c r="Q17700">
        <v>2</v>
      </c>
      <c r="R17700">
        <f t="shared" si="485"/>
        <v>0</v>
      </c>
    </row>
    <row r="17701" spans="1:18" x14ac:dyDescent="0.3">
      <c r="A17701" t="s">
        <v>1232</v>
      </c>
      <c r="B17701" s="1">
        <v>38533</v>
      </c>
      <c r="C17701" t="s">
        <v>16</v>
      </c>
      <c r="D17701" t="s">
        <v>1247</v>
      </c>
      <c r="E17701" t="s">
        <v>1248</v>
      </c>
      <c r="G17701" t="s">
        <v>19</v>
      </c>
      <c r="H17701" t="s">
        <v>122</v>
      </c>
      <c r="I17701" t="s">
        <v>26</v>
      </c>
      <c r="J17701" t="s">
        <v>27</v>
      </c>
      <c r="K17701">
        <v>241</v>
      </c>
      <c r="L17701">
        <v>34.9</v>
      </c>
      <c r="M17701" t="s">
        <v>1236</v>
      </c>
      <c r="N17701">
        <v>38</v>
      </c>
      <c r="P17701" cm="1">
        <f t="array" ref="P17701">IF(Q17701&gt;0,INDEX(Q17701:Q39425,MATCH(TRUE,INDEX(Q17701:Q39425="",,),0)-1),"")</f>
        <v>3</v>
      </c>
      <c r="Q17701">
        <v>3</v>
      </c>
      <c r="R17701">
        <f t="shared" si="485"/>
        <v>0</v>
      </c>
    </row>
    <row r="17702" spans="1:18" x14ac:dyDescent="0.3">
      <c r="A17702" t="s">
        <v>1232</v>
      </c>
      <c r="B17702" s="1">
        <v>38533</v>
      </c>
      <c r="C17702" t="s">
        <v>16</v>
      </c>
      <c r="D17702" t="s">
        <v>1247</v>
      </c>
      <c r="E17702" t="s">
        <v>1248</v>
      </c>
      <c r="G17702" t="s">
        <v>19</v>
      </c>
      <c r="H17702" t="s">
        <v>28</v>
      </c>
      <c r="I17702" t="s">
        <v>26</v>
      </c>
      <c r="J17702" t="s">
        <v>27</v>
      </c>
      <c r="K17702">
        <v>1858</v>
      </c>
      <c r="L17702">
        <v>41</v>
      </c>
      <c r="M17702" t="s">
        <v>1236</v>
      </c>
      <c r="N17702">
        <v>45</v>
      </c>
      <c r="P17702" cm="1">
        <f t="array" ref="P17702">IF(Q17702&gt;0,INDEX(Q17702:Q39426,MATCH(TRUE,INDEX(Q17702:Q39426="",,),0)-1),"")</f>
        <v>3</v>
      </c>
      <c r="Q17702">
        <v>3</v>
      </c>
      <c r="R17702">
        <f t="shared" si="485"/>
        <v>0</v>
      </c>
    </row>
    <row r="17703" spans="1:18" x14ac:dyDescent="0.3">
      <c r="A17703" t="s">
        <v>1232</v>
      </c>
      <c r="B17703" s="1">
        <v>38533</v>
      </c>
      <c r="C17703" t="s">
        <v>16</v>
      </c>
      <c r="D17703" t="s">
        <v>1247</v>
      </c>
      <c r="E17703" t="s">
        <v>1248</v>
      </c>
      <c r="G17703" s="6" t="s">
        <v>29</v>
      </c>
      <c r="H17703" t="s">
        <v>63</v>
      </c>
      <c r="I17703" t="s">
        <v>26</v>
      </c>
      <c r="J17703" t="s">
        <v>27</v>
      </c>
      <c r="K17703">
        <v>19</v>
      </c>
      <c r="L17703">
        <v>20.3</v>
      </c>
      <c r="M17703" t="s">
        <v>1236</v>
      </c>
      <c r="N17703">
        <v>20.3</v>
      </c>
      <c r="P17703" cm="1">
        <f t="array" ref="P17703">IF(Q17703&gt;0,INDEX(Q17703:Q39427,MATCH(TRUE,INDEX(Q17703:Q39427="",,),0)-1),"")</f>
        <v>3</v>
      </c>
      <c r="Q17703">
        <v>3</v>
      </c>
      <c r="R17703">
        <f t="shared" si="485"/>
        <v>0</v>
      </c>
    </row>
    <row r="17704" spans="1:18" x14ac:dyDescent="0.3">
      <c r="P17704" t="str" cm="1">
        <f t="array" ref="P17704">IF(Q17704&gt;0,INDEX(Q17704:Q39428,MATCH(TRUE,INDEX(Q17704:Q39428="",,),0)-1),"")</f>
        <v/>
      </c>
      <c r="R17704" t="str">
        <f t="shared" si="485"/>
        <v/>
      </c>
    </row>
    <row r="17705" spans="1:18" x14ac:dyDescent="0.3">
      <c r="A17705" t="s">
        <v>1232</v>
      </c>
      <c r="B17705" s="1">
        <v>38519</v>
      </c>
      <c r="C17705" t="s">
        <v>16</v>
      </c>
      <c r="D17705" t="s">
        <v>1249</v>
      </c>
      <c r="E17705" t="s">
        <v>1250</v>
      </c>
      <c r="G17705" t="s">
        <v>19</v>
      </c>
      <c r="H17705" t="s">
        <v>41</v>
      </c>
      <c r="I17705" t="s">
        <v>21</v>
      </c>
      <c r="J17705" t="s">
        <v>22</v>
      </c>
      <c r="K17705">
        <v>43</v>
      </c>
      <c r="L17705">
        <v>242</v>
      </c>
      <c r="M17705" t="s">
        <v>112</v>
      </c>
      <c r="N17705">
        <v>365.46</v>
      </c>
      <c r="O17705" t="s">
        <v>24</v>
      </c>
      <c r="P17705" cm="1">
        <f t="array" ref="P17705">IF(Q17705&gt;0,INDEX(Q17705:Q39429,MATCH(TRUE,INDEX(Q17705:Q39429="",,),0)-1),"")</f>
        <v>3</v>
      </c>
      <c r="Q17705">
        <v>1</v>
      </c>
      <c r="R17705">
        <f t="shared" si="485"/>
        <v>0</v>
      </c>
    </row>
    <row r="17706" spans="1:18" x14ac:dyDescent="0.3">
      <c r="A17706" t="s">
        <v>1232</v>
      </c>
      <c r="B17706" s="1">
        <v>38519</v>
      </c>
      <c r="C17706" t="s">
        <v>16</v>
      </c>
      <c r="D17706" t="s">
        <v>1249</v>
      </c>
      <c r="E17706" t="s">
        <v>1250</v>
      </c>
      <c r="G17706" s="6" t="s">
        <v>29</v>
      </c>
      <c r="H17706" t="s">
        <v>69</v>
      </c>
      <c r="I17706" t="s">
        <v>21</v>
      </c>
      <c r="J17706" t="s">
        <v>22</v>
      </c>
      <c r="K17706">
        <v>9.9</v>
      </c>
      <c r="L17706">
        <v>135</v>
      </c>
      <c r="M17706" t="s">
        <v>112</v>
      </c>
      <c r="N17706">
        <v>135</v>
      </c>
      <c r="O17706" t="s">
        <v>24</v>
      </c>
      <c r="P17706" cm="1">
        <f t="array" ref="P17706">IF(Q17706&gt;0,INDEX(Q17706:Q39430,MATCH(TRUE,INDEX(Q17706:Q39430="",,),0)-1),"")</f>
        <v>3</v>
      </c>
      <c r="Q17706">
        <v>1</v>
      </c>
      <c r="R17706">
        <f t="shared" si="485"/>
        <v>0</v>
      </c>
    </row>
    <row r="17707" spans="1:18" x14ac:dyDescent="0.3">
      <c r="A17707" t="s">
        <v>1232</v>
      </c>
      <c r="B17707" s="1">
        <v>38519</v>
      </c>
      <c r="C17707" t="s">
        <v>16</v>
      </c>
      <c r="D17707" t="s">
        <v>1249</v>
      </c>
      <c r="E17707" t="s">
        <v>1250</v>
      </c>
      <c r="G17707" s="6" t="s">
        <v>29</v>
      </c>
      <c r="H17707" t="s">
        <v>69</v>
      </c>
      <c r="I17707" t="s">
        <v>26</v>
      </c>
      <c r="J17707" t="s">
        <v>27</v>
      </c>
      <c r="K17707">
        <v>46</v>
      </c>
      <c r="L17707">
        <v>19.649999999999999</v>
      </c>
      <c r="M17707" t="s">
        <v>112</v>
      </c>
      <c r="N17707">
        <v>19.649999999999999</v>
      </c>
      <c r="O17707" t="s">
        <v>24</v>
      </c>
      <c r="P17707" cm="1">
        <f t="array" ref="P17707">IF(Q17707&gt;0,INDEX(Q17707:Q39431,MATCH(TRUE,INDEX(Q17707:Q39431="",,),0)-1),"")</f>
        <v>3</v>
      </c>
      <c r="Q17707">
        <v>1</v>
      </c>
      <c r="R17707">
        <f t="shared" si="485"/>
        <v>0</v>
      </c>
    </row>
    <row r="17708" spans="1:18" x14ac:dyDescent="0.3">
      <c r="A17708" t="s">
        <v>1232</v>
      </c>
      <c r="B17708" s="1">
        <v>38519</v>
      </c>
      <c r="C17708" t="s">
        <v>16</v>
      </c>
      <c r="D17708" t="s">
        <v>1249</v>
      </c>
      <c r="E17708" t="s">
        <v>1250</v>
      </c>
      <c r="G17708" s="6" t="s">
        <v>29</v>
      </c>
      <c r="H17708" t="s">
        <v>41</v>
      </c>
      <c r="I17708" t="s">
        <v>26</v>
      </c>
      <c r="J17708" t="s">
        <v>27</v>
      </c>
      <c r="K17708">
        <v>42</v>
      </c>
      <c r="L17708">
        <v>41.9</v>
      </c>
      <c r="M17708" t="s">
        <v>112</v>
      </c>
      <c r="N17708">
        <v>41.9</v>
      </c>
      <c r="O17708" t="s">
        <v>24</v>
      </c>
      <c r="P17708" cm="1">
        <f t="array" ref="P17708">IF(Q17708&gt;0,INDEX(Q17708:Q39432,MATCH(TRUE,INDEX(Q17708:Q39432="",,),0)-1),"")</f>
        <v>3</v>
      </c>
      <c r="Q17708">
        <v>1</v>
      </c>
      <c r="R17708">
        <f t="shared" si="485"/>
        <v>0</v>
      </c>
    </row>
    <row r="17709" spans="1:18" x14ac:dyDescent="0.3">
      <c r="A17709" t="s">
        <v>1232</v>
      </c>
      <c r="B17709" s="1">
        <v>38519</v>
      </c>
      <c r="C17709" t="s">
        <v>16</v>
      </c>
      <c r="D17709" t="s">
        <v>1249</v>
      </c>
      <c r="E17709" t="s">
        <v>1250</v>
      </c>
      <c r="G17709" s="6" t="s">
        <v>29</v>
      </c>
      <c r="H17709" t="s">
        <v>28</v>
      </c>
      <c r="I17709" t="s">
        <v>26</v>
      </c>
      <c r="J17709" t="s">
        <v>27</v>
      </c>
      <c r="K17709">
        <v>15</v>
      </c>
      <c r="L17709">
        <v>38.799999999999997</v>
      </c>
      <c r="M17709" t="s">
        <v>112</v>
      </c>
      <c r="N17709">
        <v>38.799999999999997</v>
      </c>
      <c r="O17709" t="s">
        <v>24</v>
      </c>
      <c r="P17709" cm="1">
        <f t="array" ref="P17709">IF(Q17709&gt;0,INDEX(Q17709:Q39433,MATCH(TRUE,INDEX(Q17709:Q39433="",,),0)-1),"")</f>
        <v>3</v>
      </c>
      <c r="Q17709">
        <v>1</v>
      </c>
      <c r="R17709">
        <f t="shared" si="485"/>
        <v>0</v>
      </c>
    </row>
    <row r="17710" spans="1:18" x14ac:dyDescent="0.3">
      <c r="A17710" t="s">
        <v>1232</v>
      </c>
      <c r="B17710" s="1">
        <v>38519</v>
      </c>
      <c r="C17710" t="s">
        <v>16</v>
      </c>
      <c r="D17710" t="s">
        <v>1249</v>
      </c>
      <c r="E17710" t="s">
        <v>1250</v>
      </c>
      <c r="G17710" t="s">
        <v>19</v>
      </c>
      <c r="H17710" t="s">
        <v>41</v>
      </c>
      <c r="I17710" t="s">
        <v>21</v>
      </c>
      <c r="J17710" t="s">
        <v>22</v>
      </c>
      <c r="K17710">
        <v>43</v>
      </c>
      <c r="L17710">
        <v>242</v>
      </c>
      <c r="M17710" t="s">
        <v>113</v>
      </c>
      <c r="N17710">
        <v>335.95</v>
      </c>
      <c r="P17710" cm="1">
        <f t="array" ref="P17710">IF(Q17710&gt;0,INDEX(Q17710:Q39434,MATCH(TRUE,INDEX(Q17710:Q39434="",,),0)-1),"")</f>
        <v>3</v>
      </c>
      <c r="Q17710">
        <v>2</v>
      </c>
      <c r="R17710">
        <f t="shared" si="485"/>
        <v>0</v>
      </c>
    </row>
    <row r="17711" spans="1:18" x14ac:dyDescent="0.3">
      <c r="A17711" t="s">
        <v>1232</v>
      </c>
      <c r="B17711" s="1">
        <v>38519</v>
      </c>
      <c r="C17711" t="s">
        <v>16</v>
      </c>
      <c r="D17711" t="s">
        <v>1249</v>
      </c>
      <c r="E17711" t="s">
        <v>1250</v>
      </c>
      <c r="G17711" s="6" t="s">
        <v>29</v>
      </c>
      <c r="H17711" t="s">
        <v>69</v>
      </c>
      <c r="I17711" t="s">
        <v>21</v>
      </c>
      <c r="J17711" t="s">
        <v>22</v>
      </c>
      <c r="K17711">
        <v>9.9</v>
      </c>
      <c r="L17711">
        <v>135</v>
      </c>
      <c r="M17711" t="s">
        <v>113</v>
      </c>
      <c r="N17711">
        <v>135</v>
      </c>
      <c r="P17711" cm="1">
        <f t="array" ref="P17711">IF(Q17711&gt;0,INDEX(Q17711:Q39435,MATCH(TRUE,INDEX(Q17711:Q39435="",,),0)-1),"")</f>
        <v>3</v>
      </c>
      <c r="Q17711">
        <v>2</v>
      </c>
      <c r="R17711">
        <f t="shared" si="485"/>
        <v>0</v>
      </c>
    </row>
    <row r="17712" spans="1:18" x14ac:dyDescent="0.3">
      <c r="A17712" t="s">
        <v>1232</v>
      </c>
      <c r="B17712" s="1">
        <v>38519</v>
      </c>
      <c r="C17712" t="s">
        <v>16</v>
      </c>
      <c r="D17712" t="s">
        <v>1249</v>
      </c>
      <c r="E17712" t="s">
        <v>1250</v>
      </c>
      <c r="G17712" s="6" t="s">
        <v>29</v>
      </c>
      <c r="H17712" t="s">
        <v>69</v>
      </c>
      <c r="I17712" t="s">
        <v>26</v>
      </c>
      <c r="J17712" t="s">
        <v>27</v>
      </c>
      <c r="K17712">
        <v>46</v>
      </c>
      <c r="L17712">
        <v>19.649999999999999</v>
      </c>
      <c r="M17712" t="s">
        <v>113</v>
      </c>
      <c r="N17712">
        <v>19.649999999999999</v>
      </c>
      <c r="P17712" cm="1">
        <f t="array" ref="P17712">IF(Q17712&gt;0,INDEX(Q17712:Q39436,MATCH(TRUE,INDEX(Q17712:Q39436="",,),0)-1),"")</f>
        <v>3</v>
      </c>
      <c r="Q17712">
        <v>2</v>
      </c>
      <c r="R17712">
        <f t="shared" ref="R17712:R17775" si="486">IF(P17712="","",0)</f>
        <v>0</v>
      </c>
    </row>
    <row r="17713" spans="1:18" x14ac:dyDescent="0.3">
      <c r="A17713" t="s">
        <v>1232</v>
      </c>
      <c r="B17713" s="1">
        <v>38519</v>
      </c>
      <c r="C17713" t="s">
        <v>16</v>
      </c>
      <c r="D17713" t="s">
        <v>1249</v>
      </c>
      <c r="E17713" t="s">
        <v>1250</v>
      </c>
      <c r="G17713" s="6" t="s">
        <v>29</v>
      </c>
      <c r="H17713" t="s">
        <v>41</v>
      </c>
      <c r="I17713" t="s">
        <v>26</v>
      </c>
      <c r="J17713" t="s">
        <v>27</v>
      </c>
      <c r="K17713">
        <v>42</v>
      </c>
      <c r="L17713">
        <v>41.9</v>
      </c>
      <c r="M17713" t="s">
        <v>113</v>
      </c>
      <c r="N17713">
        <v>41.9</v>
      </c>
      <c r="P17713" cm="1">
        <f t="array" ref="P17713">IF(Q17713&gt;0,INDEX(Q17713:Q39437,MATCH(TRUE,INDEX(Q17713:Q39437="",,),0)-1),"")</f>
        <v>3</v>
      </c>
      <c r="Q17713">
        <v>2</v>
      </c>
      <c r="R17713">
        <f t="shared" si="486"/>
        <v>0</v>
      </c>
    </row>
    <row r="17714" spans="1:18" x14ac:dyDescent="0.3">
      <c r="A17714" t="s">
        <v>1232</v>
      </c>
      <c r="B17714" s="1">
        <v>38519</v>
      </c>
      <c r="C17714" t="s">
        <v>16</v>
      </c>
      <c r="D17714" t="s">
        <v>1249</v>
      </c>
      <c r="E17714" t="s">
        <v>1250</v>
      </c>
      <c r="G17714" s="6" t="s">
        <v>29</v>
      </c>
      <c r="H17714" t="s">
        <v>28</v>
      </c>
      <c r="I17714" t="s">
        <v>26</v>
      </c>
      <c r="J17714" t="s">
        <v>27</v>
      </c>
      <c r="K17714">
        <v>15</v>
      </c>
      <c r="L17714">
        <v>38.799999999999997</v>
      </c>
      <c r="M17714" t="s">
        <v>113</v>
      </c>
      <c r="N17714">
        <v>38.799999999999997</v>
      </c>
      <c r="P17714" cm="1">
        <f t="array" ref="P17714">IF(Q17714&gt;0,INDEX(Q17714:Q39438,MATCH(TRUE,INDEX(Q17714:Q39438="",,),0)-1),"")</f>
        <v>3</v>
      </c>
      <c r="Q17714">
        <v>2</v>
      </c>
      <c r="R17714">
        <f t="shared" si="486"/>
        <v>0</v>
      </c>
    </row>
    <row r="17715" spans="1:18" x14ac:dyDescent="0.3">
      <c r="A17715" t="s">
        <v>1232</v>
      </c>
      <c r="B17715" s="1">
        <v>38519</v>
      </c>
      <c r="C17715" t="s">
        <v>16</v>
      </c>
      <c r="D17715" t="s">
        <v>1249</v>
      </c>
      <c r="E17715" t="s">
        <v>1250</v>
      </c>
      <c r="G17715" t="s">
        <v>19</v>
      </c>
      <c r="H17715" t="s">
        <v>41</v>
      </c>
      <c r="I17715" t="s">
        <v>21</v>
      </c>
      <c r="J17715" t="s">
        <v>22</v>
      </c>
      <c r="K17715">
        <v>43</v>
      </c>
      <c r="L17715">
        <v>242</v>
      </c>
      <c r="M17715" t="s">
        <v>1115</v>
      </c>
      <c r="N17715">
        <v>252</v>
      </c>
      <c r="P17715" cm="1">
        <f t="array" ref="P17715">IF(Q17715&gt;0,INDEX(Q17715:Q39439,MATCH(TRUE,INDEX(Q17715:Q39439="",,),0)-1),"")</f>
        <v>3</v>
      </c>
      <c r="Q17715">
        <v>3</v>
      </c>
      <c r="R17715">
        <f t="shared" si="486"/>
        <v>0</v>
      </c>
    </row>
    <row r="17716" spans="1:18" x14ac:dyDescent="0.3">
      <c r="A17716" t="s">
        <v>1232</v>
      </c>
      <c r="B17716" s="1">
        <v>38519</v>
      </c>
      <c r="C17716" t="s">
        <v>16</v>
      </c>
      <c r="D17716" t="s">
        <v>1249</v>
      </c>
      <c r="E17716" t="s">
        <v>1250</v>
      </c>
      <c r="G17716" s="6" t="s">
        <v>29</v>
      </c>
      <c r="H17716" t="s">
        <v>69</v>
      </c>
      <c r="I17716" t="s">
        <v>21</v>
      </c>
      <c r="J17716" t="s">
        <v>22</v>
      </c>
      <c r="K17716">
        <v>9.9</v>
      </c>
      <c r="L17716">
        <v>135</v>
      </c>
      <c r="M17716" t="s">
        <v>1115</v>
      </c>
      <c r="N17716">
        <v>135</v>
      </c>
      <c r="P17716" cm="1">
        <f t="array" ref="P17716">IF(Q17716&gt;0,INDEX(Q17716:Q39440,MATCH(TRUE,INDEX(Q17716:Q39440="",,),0)-1),"")</f>
        <v>3</v>
      </c>
      <c r="Q17716">
        <v>3</v>
      </c>
      <c r="R17716">
        <f t="shared" si="486"/>
        <v>0</v>
      </c>
    </row>
    <row r="17717" spans="1:18" x14ac:dyDescent="0.3">
      <c r="A17717" t="s">
        <v>1232</v>
      </c>
      <c r="B17717" s="1">
        <v>38519</v>
      </c>
      <c r="C17717" t="s">
        <v>16</v>
      </c>
      <c r="D17717" t="s">
        <v>1249</v>
      </c>
      <c r="E17717" t="s">
        <v>1250</v>
      </c>
      <c r="G17717" s="6" t="s">
        <v>29</v>
      </c>
      <c r="H17717" t="s">
        <v>69</v>
      </c>
      <c r="I17717" t="s">
        <v>26</v>
      </c>
      <c r="J17717" t="s">
        <v>27</v>
      </c>
      <c r="K17717">
        <v>46</v>
      </c>
      <c r="L17717">
        <v>19.649999999999999</v>
      </c>
      <c r="M17717" t="s">
        <v>1115</v>
      </c>
      <c r="N17717">
        <v>19.649999999999999</v>
      </c>
      <c r="P17717" cm="1">
        <f t="array" ref="P17717">IF(Q17717&gt;0,INDEX(Q17717:Q39441,MATCH(TRUE,INDEX(Q17717:Q39441="",,),0)-1),"")</f>
        <v>3</v>
      </c>
      <c r="Q17717">
        <v>3</v>
      </c>
      <c r="R17717">
        <f t="shared" si="486"/>
        <v>0</v>
      </c>
    </row>
    <row r="17718" spans="1:18" x14ac:dyDescent="0.3">
      <c r="A17718" t="s">
        <v>1232</v>
      </c>
      <c r="B17718" s="1">
        <v>38519</v>
      </c>
      <c r="C17718" t="s">
        <v>16</v>
      </c>
      <c r="D17718" t="s">
        <v>1249</v>
      </c>
      <c r="E17718" t="s">
        <v>1250</v>
      </c>
      <c r="G17718" s="6" t="s">
        <v>29</v>
      </c>
      <c r="H17718" t="s">
        <v>41</v>
      </c>
      <c r="I17718" t="s">
        <v>26</v>
      </c>
      <c r="J17718" t="s">
        <v>27</v>
      </c>
      <c r="K17718">
        <v>42</v>
      </c>
      <c r="L17718">
        <v>41.9</v>
      </c>
      <c r="M17718" t="s">
        <v>1115</v>
      </c>
      <c r="N17718">
        <v>41.9</v>
      </c>
      <c r="P17718" cm="1">
        <f t="array" ref="P17718">IF(Q17718&gt;0,INDEX(Q17718:Q39442,MATCH(TRUE,INDEX(Q17718:Q39442="",,),0)-1),"")</f>
        <v>3</v>
      </c>
      <c r="Q17718">
        <v>3</v>
      </c>
      <c r="R17718">
        <f t="shared" si="486"/>
        <v>0</v>
      </c>
    </row>
    <row r="17719" spans="1:18" x14ac:dyDescent="0.3">
      <c r="A17719" t="s">
        <v>1232</v>
      </c>
      <c r="B17719" s="1">
        <v>38519</v>
      </c>
      <c r="C17719" t="s">
        <v>16</v>
      </c>
      <c r="D17719" t="s">
        <v>1249</v>
      </c>
      <c r="E17719" t="s">
        <v>1250</v>
      </c>
      <c r="G17719" s="6" t="s">
        <v>29</v>
      </c>
      <c r="H17719" t="s">
        <v>28</v>
      </c>
      <c r="I17719" t="s">
        <v>26</v>
      </c>
      <c r="J17719" t="s">
        <v>27</v>
      </c>
      <c r="K17719">
        <v>15</v>
      </c>
      <c r="L17719">
        <v>38.799999999999997</v>
      </c>
      <c r="M17719" t="s">
        <v>1115</v>
      </c>
      <c r="N17719">
        <v>38.799999999999997</v>
      </c>
      <c r="P17719" cm="1">
        <f t="array" ref="P17719">IF(Q17719&gt;0,INDEX(Q17719:Q39443,MATCH(TRUE,INDEX(Q17719:Q39443="",,),0)-1),"")</f>
        <v>3</v>
      </c>
      <c r="Q17719">
        <v>3</v>
      </c>
      <c r="R17719">
        <f t="shared" si="486"/>
        <v>0</v>
      </c>
    </row>
    <row r="17720" spans="1:18" x14ac:dyDescent="0.3">
      <c r="P17720" t="str" cm="1">
        <f t="array" ref="P17720">IF(Q17720&gt;0,INDEX(Q17720:Q39444,MATCH(TRUE,INDEX(Q17720:Q39444="",,),0)-1),"")</f>
        <v/>
      </c>
      <c r="R17720" t="str">
        <f t="shared" si="486"/>
        <v/>
      </c>
    </row>
    <row r="17721" spans="1:18" x14ac:dyDescent="0.3">
      <c r="A17721" t="s">
        <v>1232</v>
      </c>
      <c r="B17721" s="1">
        <v>38519</v>
      </c>
      <c r="C17721" t="s">
        <v>16</v>
      </c>
      <c r="D17721" t="s">
        <v>1251</v>
      </c>
      <c r="E17721" t="s">
        <v>1252</v>
      </c>
      <c r="G17721" t="s">
        <v>19</v>
      </c>
      <c r="H17721" t="s">
        <v>41</v>
      </c>
      <c r="I17721" t="s">
        <v>21</v>
      </c>
      <c r="J17721" t="s">
        <v>22</v>
      </c>
      <c r="K17721">
        <v>79.3</v>
      </c>
      <c r="L17721">
        <v>251</v>
      </c>
      <c r="M17721" t="s">
        <v>112</v>
      </c>
      <c r="N17721">
        <v>251</v>
      </c>
      <c r="O17721" t="s">
        <v>24</v>
      </c>
      <c r="P17721" cm="1">
        <f t="array" ref="P17721">IF(Q17721&gt;0,INDEX(Q17721:Q39445,MATCH(TRUE,INDEX(Q17721:Q39445="",,),0)-1),"")</f>
        <v>3</v>
      </c>
      <c r="Q17721">
        <f>INT((ROW()-17721)/6)+1</f>
        <v>1</v>
      </c>
      <c r="R17721">
        <f t="shared" si="486"/>
        <v>0</v>
      </c>
    </row>
    <row r="17722" spans="1:18" x14ac:dyDescent="0.3">
      <c r="A17722" t="s">
        <v>1232</v>
      </c>
      <c r="B17722" s="1">
        <v>38519</v>
      </c>
      <c r="C17722" t="s">
        <v>16</v>
      </c>
      <c r="D17722" t="s">
        <v>1251</v>
      </c>
      <c r="E17722" t="s">
        <v>1252</v>
      </c>
      <c r="G17722" t="s">
        <v>19</v>
      </c>
      <c r="H17722" t="s">
        <v>41</v>
      </c>
      <c r="I17722" t="s">
        <v>26</v>
      </c>
      <c r="J17722" t="s">
        <v>27</v>
      </c>
      <c r="K17722">
        <v>120</v>
      </c>
      <c r="L17722">
        <v>41.9</v>
      </c>
      <c r="M17722" t="s">
        <v>112</v>
      </c>
      <c r="N17722">
        <v>92.81</v>
      </c>
      <c r="O17722" t="s">
        <v>24</v>
      </c>
      <c r="P17722" cm="1">
        <f t="array" ref="P17722">IF(Q17722&gt;0,INDEX(Q17722:Q39446,MATCH(TRUE,INDEX(Q17722:Q39446="",,),0)-1),"")</f>
        <v>3</v>
      </c>
      <c r="Q17722">
        <f t="shared" ref="Q17722:Q17738" si="487">INT((ROW()-17721)/6)+1</f>
        <v>1</v>
      </c>
      <c r="R17722">
        <f t="shared" si="486"/>
        <v>0</v>
      </c>
    </row>
    <row r="17723" spans="1:18" x14ac:dyDescent="0.3">
      <c r="A17723" t="s">
        <v>1232</v>
      </c>
      <c r="B17723" s="1">
        <v>38519</v>
      </c>
      <c r="C17723" t="s">
        <v>16</v>
      </c>
      <c r="D17723" t="s">
        <v>1251</v>
      </c>
      <c r="E17723" t="s">
        <v>1252</v>
      </c>
      <c r="G17723" s="6" t="s">
        <v>29</v>
      </c>
      <c r="H17723" t="s">
        <v>69</v>
      </c>
      <c r="I17723" t="s">
        <v>21</v>
      </c>
      <c r="J17723" t="s">
        <v>22</v>
      </c>
      <c r="K17723">
        <v>1.1000000000000001</v>
      </c>
      <c r="L17723">
        <v>143</v>
      </c>
      <c r="M17723" t="s">
        <v>112</v>
      </c>
      <c r="N17723">
        <v>143</v>
      </c>
      <c r="O17723" t="s">
        <v>24</v>
      </c>
      <c r="P17723" cm="1">
        <f t="array" ref="P17723">IF(Q17723&gt;0,INDEX(Q17723:Q39447,MATCH(TRUE,INDEX(Q17723:Q39447="",,),0)-1),"")</f>
        <v>3</v>
      </c>
      <c r="Q17723">
        <f t="shared" si="487"/>
        <v>1</v>
      </c>
      <c r="R17723">
        <f t="shared" si="486"/>
        <v>0</v>
      </c>
    </row>
    <row r="17724" spans="1:18" x14ac:dyDescent="0.3">
      <c r="A17724" t="s">
        <v>1232</v>
      </c>
      <c r="B17724" s="1">
        <v>38519</v>
      </c>
      <c r="C17724" t="s">
        <v>16</v>
      </c>
      <c r="D17724" t="s">
        <v>1251</v>
      </c>
      <c r="E17724" t="s">
        <v>1252</v>
      </c>
      <c r="G17724" s="6" t="s">
        <v>29</v>
      </c>
      <c r="H17724" t="s">
        <v>69</v>
      </c>
      <c r="I17724" t="s">
        <v>26</v>
      </c>
      <c r="J17724" t="s">
        <v>27</v>
      </c>
      <c r="K17724">
        <v>25</v>
      </c>
      <c r="L17724">
        <v>20.399999999999999</v>
      </c>
      <c r="M17724" t="s">
        <v>112</v>
      </c>
      <c r="N17724">
        <v>20.399999999999999</v>
      </c>
      <c r="O17724" t="s">
        <v>24</v>
      </c>
      <c r="P17724" cm="1">
        <f t="array" ref="P17724">IF(Q17724&gt;0,INDEX(Q17724:Q39448,MATCH(TRUE,INDEX(Q17724:Q39448="",,),0)-1),"")</f>
        <v>3</v>
      </c>
      <c r="Q17724">
        <f t="shared" si="487"/>
        <v>1</v>
      </c>
      <c r="R17724">
        <f t="shared" si="486"/>
        <v>0</v>
      </c>
    </row>
    <row r="17725" spans="1:18" x14ac:dyDescent="0.3">
      <c r="A17725" t="s">
        <v>1232</v>
      </c>
      <c r="B17725" s="1">
        <v>38519</v>
      </c>
      <c r="C17725" t="s">
        <v>16</v>
      </c>
      <c r="D17725" t="s">
        <v>1251</v>
      </c>
      <c r="E17725" t="s">
        <v>1252</v>
      </c>
      <c r="G17725" s="6" t="s">
        <v>29</v>
      </c>
      <c r="H17725" t="s">
        <v>28</v>
      </c>
      <c r="I17725" t="s">
        <v>26</v>
      </c>
      <c r="J17725" t="s">
        <v>27</v>
      </c>
      <c r="K17725">
        <v>49</v>
      </c>
      <c r="L17725">
        <v>44.3</v>
      </c>
      <c r="M17725" t="s">
        <v>112</v>
      </c>
      <c r="N17725">
        <v>44.3</v>
      </c>
      <c r="O17725" t="s">
        <v>24</v>
      </c>
      <c r="P17725" cm="1">
        <f t="array" ref="P17725">IF(Q17725&gt;0,INDEX(Q17725:Q39449,MATCH(TRUE,INDEX(Q17725:Q39449="",,),0)-1),"")</f>
        <v>3</v>
      </c>
      <c r="Q17725">
        <f t="shared" si="487"/>
        <v>1</v>
      </c>
      <c r="R17725">
        <f t="shared" si="486"/>
        <v>0</v>
      </c>
    </row>
    <row r="17726" spans="1:18" x14ac:dyDescent="0.3">
      <c r="A17726" t="s">
        <v>1232</v>
      </c>
      <c r="B17726" s="1">
        <v>38519</v>
      </c>
      <c r="C17726" t="s">
        <v>16</v>
      </c>
      <c r="D17726" t="s">
        <v>1251</v>
      </c>
      <c r="E17726" t="s">
        <v>1252</v>
      </c>
      <c r="G17726" s="6" t="s">
        <v>29</v>
      </c>
      <c r="H17726" t="s">
        <v>63</v>
      </c>
      <c r="I17726" t="s">
        <v>26</v>
      </c>
      <c r="J17726" t="s">
        <v>27</v>
      </c>
      <c r="K17726">
        <v>11</v>
      </c>
      <c r="L17726">
        <v>18.7</v>
      </c>
      <c r="M17726" t="s">
        <v>112</v>
      </c>
      <c r="N17726">
        <v>18.7</v>
      </c>
      <c r="O17726" t="s">
        <v>24</v>
      </c>
      <c r="P17726" cm="1">
        <f t="array" ref="P17726">IF(Q17726&gt;0,INDEX(Q17726:Q39450,MATCH(TRUE,INDEX(Q17726:Q39450="",,),0)-1),"")</f>
        <v>3</v>
      </c>
      <c r="Q17726">
        <f t="shared" si="487"/>
        <v>1</v>
      </c>
      <c r="R17726">
        <f t="shared" si="486"/>
        <v>0</v>
      </c>
    </row>
    <row r="17727" spans="1:18" x14ac:dyDescent="0.3">
      <c r="A17727" t="s">
        <v>1232</v>
      </c>
      <c r="B17727" s="1">
        <v>38519</v>
      </c>
      <c r="C17727" t="s">
        <v>16</v>
      </c>
      <c r="D17727" t="s">
        <v>1251</v>
      </c>
      <c r="E17727" t="s">
        <v>1252</v>
      </c>
      <c r="G17727" t="s">
        <v>19</v>
      </c>
      <c r="H17727" t="s">
        <v>41</v>
      </c>
      <c r="I17727" t="s">
        <v>21</v>
      </c>
      <c r="J17727" t="s">
        <v>22</v>
      </c>
      <c r="K17727">
        <v>79.3</v>
      </c>
      <c r="L17727">
        <v>251</v>
      </c>
      <c r="M17727" t="s">
        <v>113</v>
      </c>
      <c r="N17727">
        <v>260</v>
      </c>
      <c r="P17727" cm="1">
        <f t="array" ref="P17727">IF(Q17727&gt;0,INDEX(Q17727:Q39451,MATCH(TRUE,INDEX(Q17727:Q39451="",,),0)-1),"")</f>
        <v>3</v>
      </c>
      <c r="Q17727">
        <f t="shared" si="487"/>
        <v>2</v>
      </c>
      <c r="R17727">
        <f t="shared" si="486"/>
        <v>0</v>
      </c>
    </row>
    <row r="17728" spans="1:18" x14ac:dyDescent="0.3">
      <c r="A17728" t="s">
        <v>1232</v>
      </c>
      <c r="B17728" s="1">
        <v>38519</v>
      </c>
      <c r="C17728" t="s">
        <v>16</v>
      </c>
      <c r="D17728" t="s">
        <v>1251</v>
      </c>
      <c r="E17728" t="s">
        <v>1252</v>
      </c>
      <c r="G17728" t="s">
        <v>19</v>
      </c>
      <c r="H17728" t="s">
        <v>41</v>
      </c>
      <c r="I17728" t="s">
        <v>26</v>
      </c>
      <c r="J17728" t="s">
        <v>27</v>
      </c>
      <c r="K17728">
        <v>120</v>
      </c>
      <c r="L17728">
        <v>41.9</v>
      </c>
      <c r="M17728" t="s">
        <v>113</v>
      </c>
      <c r="N17728">
        <v>77.64</v>
      </c>
      <c r="P17728" cm="1">
        <f t="array" ref="P17728">IF(Q17728&gt;0,INDEX(Q17728:Q39452,MATCH(TRUE,INDEX(Q17728:Q39452="",,),0)-1),"")</f>
        <v>3</v>
      </c>
      <c r="Q17728">
        <f t="shared" si="487"/>
        <v>2</v>
      </c>
      <c r="R17728">
        <f t="shared" si="486"/>
        <v>0</v>
      </c>
    </row>
    <row r="17729" spans="1:18" x14ac:dyDescent="0.3">
      <c r="A17729" t="s">
        <v>1232</v>
      </c>
      <c r="B17729" s="1">
        <v>38519</v>
      </c>
      <c r="C17729" t="s">
        <v>16</v>
      </c>
      <c r="D17729" t="s">
        <v>1251</v>
      </c>
      <c r="E17729" t="s">
        <v>1252</v>
      </c>
      <c r="G17729" s="6" t="s">
        <v>29</v>
      </c>
      <c r="H17729" t="s">
        <v>69</v>
      </c>
      <c r="I17729" t="s">
        <v>21</v>
      </c>
      <c r="J17729" t="s">
        <v>22</v>
      </c>
      <c r="K17729">
        <v>1.1000000000000001</v>
      </c>
      <c r="L17729">
        <v>143</v>
      </c>
      <c r="M17729" t="s">
        <v>113</v>
      </c>
      <c r="N17729">
        <v>143</v>
      </c>
      <c r="P17729" cm="1">
        <f t="array" ref="P17729">IF(Q17729&gt;0,INDEX(Q17729:Q39453,MATCH(TRUE,INDEX(Q17729:Q39453="",,),0)-1),"")</f>
        <v>3</v>
      </c>
      <c r="Q17729">
        <f t="shared" si="487"/>
        <v>2</v>
      </c>
      <c r="R17729">
        <f t="shared" si="486"/>
        <v>0</v>
      </c>
    </row>
    <row r="17730" spans="1:18" x14ac:dyDescent="0.3">
      <c r="A17730" t="s">
        <v>1232</v>
      </c>
      <c r="B17730" s="1">
        <v>38519</v>
      </c>
      <c r="C17730" t="s">
        <v>16</v>
      </c>
      <c r="D17730" t="s">
        <v>1251</v>
      </c>
      <c r="E17730" t="s">
        <v>1252</v>
      </c>
      <c r="G17730" s="6" t="s">
        <v>29</v>
      </c>
      <c r="H17730" t="s">
        <v>69</v>
      </c>
      <c r="I17730" t="s">
        <v>26</v>
      </c>
      <c r="J17730" t="s">
        <v>27</v>
      </c>
      <c r="K17730">
        <v>25</v>
      </c>
      <c r="L17730">
        <v>20.399999999999999</v>
      </c>
      <c r="M17730" t="s">
        <v>113</v>
      </c>
      <c r="N17730">
        <v>20.399999999999999</v>
      </c>
      <c r="P17730" cm="1">
        <f t="array" ref="P17730">IF(Q17730&gt;0,INDEX(Q17730:Q39454,MATCH(TRUE,INDEX(Q17730:Q39454="",,),0)-1),"")</f>
        <v>3</v>
      </c>
      <c r="Q17730">
        <f t="shared" si="487"/>
        <v>2</v>
      </c>
      <c r="R17730">
        <f t="shared" si="486"/>
        <v>0</v>
      </c>
    </row>
    <row r="17731" spans="1:18" x14ac:dyDescent="0.3">
      <c r="A17731" t="s">
        <v>1232</v>
      </c>
      <c r="B17731" s="1">
        <v>38519</v>
      </c>
      <c r="C17731" t="s">
        <v>16</v>
      </c>
      <c r="D17731" t="s">
        <v>1251</v>
      </c>
      <c r="E17731" t="s">
        <v>1252</v>
      </c>
      <c r="G17731" s="6" t="s">
        <v>29</v>
      </c>
      <c r="H17731" t="s">
        <v>28</v>
      </c>
      <c r="I17731" t="s">
        <v>26</v>
      </c>
      <c r="J17731" t="s">
        <v>27</v>
      </c>
      <c r="K17731">
        <v>49</v>
      </c>
      <c r="L17731">
        <v>44.3</v>
      </c>
      <c r="M17731" t="s">
        <v>113</v>
      </c>
      <c r="N17731">
        <v>44.3</v>
      </c>
      <c r="P17731" cm="1">
        <f t="array" ref="P17731">IF(Q17731&gt;0,INDEX(Q17731:Q39455,MATCH(TRUE,INDEX(Q17731:Q39455="",,),0)-1),"")</f>
        <v>3</v>
      </c>
      <c r="Q17731">
        <f t="shared" si="487"/>
        <v>2</v>
      </c>
      <c r="R17731">
        <f t="shared" si="486"/>
        <v>0</v>
      </c>
    </row>
    <row r="17732" spans="1:18" x14ac:dyDescent="0.3">
      <c r="A17732" t="s">
        <v>1232</v>
      </c>
      <c r="B17732" s="1">
        <v>38519</v>
      </c>
      <c r="C17732" t="s">
        <v>16</v>
      </c>
      <c r="D17732" t="s">
        <v>1251</v>
      </c>
      <c r="E17732" t="s">
        <v>1252</v>
      </c>
      <c r="G17732" s="6" t="s">
        <v>29</v>
      </c>
      <c r="H17732" t="s">
        <v>63</v>
      </c>
      <c r="I17732" t="s">
        <v>26</v>
      </c>
      <c r="J17732" t="s">
        <v>27</v>
      </c>
      <c r="K17732">
        <v>11</v>
      </c>
      <c r="L17732">
        <v>18.7</v>
      </c>
      <c r="M17732" t="s">
        <v>113</v>
      </c>
      <c r="N17732">
        <v>18.7</v>
      </c>
      <c r="P17732" cm="1">
        <f t="array" ref="P17732">IF(Q17732&gt;0,INDEX(Q17732:Q39456,MATCH(TRUE,INDEX(Q17732:Q39456="",,),0)-1),"")</f>
        <v>3</v>
      </c>
      <c r="Q17732">
        <f t="shared" si="487"/>
        <v>2</v>
      </c>
      <c r="R17732">
        <f t="shared" si="486"/>
        <v>0</v>
      </c>
    </row>
    <row r="17733" spans="1:18" x14ac:dyDescent="0.3">
      <c r="A17733" t="s">
        <v>1232</v>
      </c>
      <c r="B17733" s="1">
        <v>38519</v>
      </c>
      <c r="C17733" t="s">
        <v>16</v>
      </c>
      <c r="D17733" t="s">
        <v>1251</v>
      </c>
      <c r="E17733" t="s">
        <v>1252</v>
      </c>
      <c r="G17733" t="s">
        <v>19</v>
      </c>
      <c r="H17733" t="s">
        <v>41</v>
      </c>
      <c r="I17733" t="s">
        <v>21</v>
      </c>
      <c r="J17733" t="s">
        <v>22</v>
      </c>
      <c r="K17733">
        <v>79.3</v>
      </c>
      <c r="L17733">
        <v>251</v>
      </c>
      <c r="M17733" t="s">
        <v>1115</v>
      </c>
      <c r="N17733">
        <v>256</v>
      </c>
      <c r="P17733" cm="1">
        <f t="array" ref="P17733">IF(Q17733&gt;0,INDEX(Q17733:Q39457,MATCH(TRUE,INDEX(Q17733:Q39457="",,),0)-1),"")</f>
        <v>3</v>
      </c>
      <c r="Q17733">
        <f t="shared" si="487"/>
        <v>3</v>
      </c>
      <c r="R17733">
        <f t="shared" si="486"/>
        <v>0</v>
      </c>
    </row>
    <row r="17734" spans="1:18" x14ac:dyDescent="0.3">
      <c r="A17734" t="s">
        <v>1232</v>
      </c>
      <c r="B17734" s="1">
        <v>38519</v>
      </c>
      <c r="C17734" t="s">
        <v>16</v>
      </c>
      <c r="D17734" t="s">
        <v>1251</v>
      </c>
      <c r="E17734" t="s">
        <v>1252</v>
      </c>
      <c r="G17734" t="s">
        <v>19</v>
      </c>
      <c r="H17734" t="s">
        <v>41</v>
      </c>
      <c r="I17734" t="s">
        <v>26</v>
      </c>
      <c r="J17734" t="s">
        <v>27</v>
      </c>
      <c r="K17734">
        <v>120</v>
      </c>
      <c r="L17734">
        <v>41.9</v>
      </c>
      <c r="M17734" t="s">
        <v>1115</v>
      </c>
      <c r="N17734">
        <v>69</v>
      </c>
      <c r="P17734" cm="1">
        <f t="array" ref="P17734">IF(Q17734&gt;0,INDEX(Q17734:Q39458,MATCH(TRUE,INDEX(Q17734:Q39458="",,),0)-1),"")</f>
        <v>3</v>
      </c>
      <c r="Q17734">
        <f t="shared" si="487"/>
        <v>3</v>
      </c>
      <c r="R17734">
        <f t="shared" si="486"/>
        <v>0</v>
      </c>
    </row>
    <row r="17735" spans="1:18" x14ac:dyDescent="0.3">
      <c r="A17735" t="s">
        <v>1232</v>
      </c>
      <c r="B17735" s="1">
        <v>38519</v>
      </c>
      <c r="C17735" t="s">
        <v>16</v>
      </c>
      <c r="D17735" t="s">
        <v>1251</v>
      </c>
      <c r="E17735" t="s">
        <v>1252</v>
      </c>
      <c r="G17735" s="6" t="s">
        <v>29</v>
      </c>
      <c r="H17735" t="s">
        <v>69</v>
      </c>
      <c r="I17735" t="s">
        <v>21</v>
      </c>
      <c r="J17735" t="s">
        <v>22</v>
      </c>
      <c r="K17735">
        <v>1.1000000000000001</v>
      </c>
      <c r="L17735">
        <v>143</v>
      </c>
      <c r="M17735" t="s">
        <v>1115</v>
      </c>
      <c r="N17735">
        <v>143</v>
      </c>
      <c r="P17735" cm="1">
        <f t="array" ref="P17735">IF(Q17735&gt;0,INDEX(Q17735:Q39459,MATCH(TRUE,INDEX(Q17735:Q39459="",,),0)-1),"")</f>
        <v>3</v>
      </c>
      <c r="Q17735">
        <f t="shared" si="487"/>
        <v>3</v>
      </c>
      <c r="R17735">
        <f t="shared" si="486"/>
        <v>0</v>
      </c>
    </row>
    <row r="17736" spans="1:18" x14ac:dyDescent="0.3">
      <c r="A17736" t="s">
        <v>1232</v>
      </c>
      <c r="B17736" s="1">
        <v>38519</v>
      </c>
      <c r="C17736" t="s">
        <v>16</v>
      </c>
      <c r="D17736" t="s">
        <v>1251</v>
      </c>
      <c r="E17736" t="s">
        <v>1252</v>
      </c>
      <c r="G17736" s="6" t="s">
        <v>29</v>
      </c>
      <c r="H17736" t="s">
        <v>69</v>
      </c>
      <c r="I17736" t="s">
        <v>26</v>
      </c>
      <c r="J17736" t="s">
        <v>27</v>
      </c>
      <c r="K17736">
        <v>25</v>
      </c>
      <c r="L17736">
        <v>20.399999999999999</v>
      </c>
      <c r="M17736" t="s">
        <v>1115</v>
      </c>
      <c r="N17736">
        <v>20.399999999999999</v>
      </c>
      <c r="P17736" cm="1">
        <f t="array" ref="P17736">IF(Q17736&gt;0,INDEX(Q17736:Q39460,MATCH(TRUE,INDEX(Q17736:Q39460="",,),0)-1),"")</f>
        <v>3</v>
      </c>
      <c r="Q17736">
        <f t="shared" si="487"/>
        <v>3</v>
      </c>
      <c r="R17736">
        <f t="shared" si="486"/>
        <v>0</v>
      </c>
    </row>
    <row r="17737" spans="1:18" x14ac:dyDescent="0.3">
      <c r="A17737" t="s">
        <v>1232</v>
      </c>
      <c r="B17737" s="1">
        <v>38519</v>
      </c>
      <c r="C17737" t="s">
        <v>16</v>
      </c>
      <c r="D17737" t="s">
        <v>1251</v>
      </c>
      <c r="E17737" t="s">
        <v>1252</v>
      </c>
      <c r="G17737" s="6" t="s">
        <v>29</v>
      </c>
      <c r="H17737" t="s">
        <v>28</v>
      </c>
      <c r="I17737" t="s">
        <v>26</v>
      </c>
      <c r="J17737" t="s">
        <v>27</v>
      </c>
      <c r="K17737">
        <v>49</v>
      </c>
      <c r="L17737">
        <v>44.3</v>
      </c>
      <c r="M17737" t="s">
        <v>1115</v>
      </c>
      <c r="N17737">
        <v>44.3</v>
      </c>
      <c r="P17737" cm="1">
        <f t="array" ref="P17737">IF(Q17737&gt;0,INDEX(Q17737:Q39461,MATCH(TRUE,INDEX(Q17737:Q39461="",,),0)-1),"")</f>
        <v>3</v>
      </c>
      <c r="Q17737">
        <f t="shared" si="487"/>
        <v>3</v>
      </c>
      <c r="R17737">
        <f t="shared" si="486"/>
        <v>0</v>
      </c>
    </row>
    <row r="17738" spans="1:18" x14ac:dyDescent="0.3">
      <c r="A17738" t="s">
        <v>1232</v>
      </c>
      <c r="B17738" s="1">
        <v>38519</v>
      </c>
      <c r="C17738" t="s">
        <v>16</v>
      </c>
      <c r="D17738" t="s">
        <v>1251</v>
      </c>
      <c r="E17738" t="s">
        <v>1252</v>
      </c>
      <c r="G17738" s="6" t="s">
        <v>29</v>
      </c>
      <c r="H17738" t="s">
        <v>63</v>
      </c>
      <c r="I17738" t="s">
        <v>26</v>
      </c>
      <c r="J17738" t="s">
        <v>27</v>
      </c>
      <c r="K17738">
        <v>11</v>
      </c>
      <c r="L17738">
        <v>18.7</v>
      </c>
      <c r="M17738" t="s">
        <v>1115</v>
      </c>
      <c r="N17738">
        <v>18.7</v>
      </c>
      <c r="P17738" cm="1">
        <f t="array" ref="P17738">IF(Q17738&gt;0,INDEX(Q17738:Q39462,MATCH(TRUE,INDEX(Q17738:Q39462="",,),0)-1),"")</f>
        <v>3</v>
      </c>
      <c r="Q17738">
        <f t="shared" si="487"/>
        <v>3</v>
      </c>
      <c r="R17738">
        <f t="shared" si="486"/>
        <v>0</v>
      </c>
    </row>
    <row r="17739" spans="1:18" x14ac:dyDescent="0.3">
      <c r="P17739" t="str" cm="1">
        <f t="array" ref="P17739">IF(Q17739&gt;0,INDEX(Q17739:Q39463,MATCH(TRUE,INDEX(Q17739:Q39463="",,),0)-1),"")</f>
        <v/>
      </c>
      <c r="R17739" t="str">
        <f t="shared" si="486"/>
        <v/>
      </c>
    </row>
    <row r="17740" spans="1:18" x14ac:dyDescent="0.3">
      <c r="A17740" t="s">
        <v>1232</v>
      </c>
      <c r="B17740" s="1">
        <v>38519</v>
      </c>
      <c r="C17740" t="s">
        <v>16</v>
      </c>
      <c r="D17740" t="s">
        <v>1253</v>
      </c>
      <c r="E17740" t="s">
        <v>1254</v>
      </c>
      <c r="G17740" t="s">
        <v>19</v>
      </c>
      <c r="H17740" t="s">
        <v>28</v>
      </c>
      <c r="I17740" t="s">
        <v>26</v>
      </c>
      <c r="J17740" t="s">
        <v>27</v>
      </c>
      <c r="K17740">
        <v>483</v>
      </c>
      <c r="L17740">
        <v>36</v>
      </c>
      <c r="M17740" t="s">
        <v>1135</v>
      </c>
      <c r="N17740">
        <v>58.1</v>
      </c>
      <c r="O17740" t="s">
        <v>24</v>
      </c>
      <c r="P17740" cm="1">
        <f t="array" ref="P17740">IF(Q17740&gt;0,INDEX(Q17740:Q39464,MATCH(TRUE,INDEX(Q17740:Q39464="",,),0)-1),"")</f>
        <v>3</v>
      </c>
      <c r="Q17740">
        <v>1</v>
      </c>
      <c r="R17740">
        <f t="shared" si="486"/>
        <v>0</v>
      </c>
    </row>
    <row r="17741" spans="1:18" x14ac:dyDescent="0.3">
      <c r="A17741" t="s">
        <v>1232</v>
      </c>
      <c r="B17741" s="1">
        <v>38519</v>
      </c>
      <c r="C17741" t="s">
        <v>16</v>
      </c>
      <c r="D17741" t="s">
        <v>1253</v>
      </c>
      <c r="E17741" t="s">
        <v>1254</v>
      </c>
      <c r="G17741" t="s">
        <v>19</v>
      </c>
      <c r="H17741" t="s">
        <v>28</v>
      </c>
      <c r="I17741" t="s">
        <v>26</v>
      </c>
      <c r="J17741" t="s">
        <v>27</v>
      </c>
      <c r="K17741">
        <v>483</v>
      </c>
      <c r="L17741">
        <v>36</v>
      </c>
      <c r="M17741" t="s">
        <v>1115</v>
      </c>
      <c r="N17741">
        <v>49.99</v>
      </c>
      <c r="P17741" cm="1">
        <f t="array" ref="P17741">IF(Q17741&gt;0,INDEX(Q17741:Q39465,MATCH(TRUE,INDEX(Q17741:Q39465="",,),0)-1),"")</f>
        <v>3</v>
      </c>
      <c r="Q17741">
        <v>2</v>
      </c>
      <c r="R17741">
        <f t="shared" si="486"/>
        <v>0</v>
      </c>
    </row>
    <row r="17742" spans="1:18" x14ac:dyDescent="0.3">
      <c r="A17742" t="s">
        <v>1232</v>
      </c>
      <c r="B17742" s="1">
        <v>38519</v>
      </c>
      <c r="C17742" t="s">
        <v>16</v>
      </c>
      <c r="D17742" t="s">
        <v>1253</v>
      </c>
      <c r="E17742" t="s">
        <v>1254</v>
      </c>
      <c r="G17742" t="s">
        <v>19</v>
      </c>
      <c r="H17742" t="s">
        <v>28</v>
      </c>
      <c r="I17742" t="s">
        <v>26</v>
      </c>
      <c r="J17742" t="s">
        <v>27</v>
      </c>
      <c r="K17742">
        <v>483</v>
      </c>
      <c r="L17742">
        <v>36</v>
      </c>
      <c r="M17742" t="s">
        <v>1236</v>
      </c>
      <c r="N17742">
        <v>38.5</v>
      </c>
      <c r="P17742" cm="1">
        <f t="array" ref="P17742">IF(Q17742&gt;0,INDEX(Q17742:Q39466,MATCH(TRUE,INDEX(Q17742:Q39466="",,),0)-1),"")</f>
        <v>3</v>
      </c>
      <c r="Q17742">
        <v>3</v>
      </c>
      <c r="R17742">
        <f t="shared" si="486"/>
        <v>0</v>
      </c>
    </row>
    <row r="17743" spans="1:18" x14ac:dyDescent="0.3">
      <c r="P17743" t="str" cm="1">
        <f t="array" ref="P17743">IF(Q17743&gt;0,INDEX(Q17743:Q39467,MATCH(TRUE,INDEX(Q17743:Q39467="",,),0)-1),"")</f>
        <v/>
      </c>
      <c r="R17743" t="str">
        <f t="shared" si="486"/>
        <v/>
      </c>
    </row>
    <row r="17744" spans="1:18" x14ac:dyDescent="0.3">
      <c r="A17744" t="s">
        <v>1232</v>
      </c>
      <c r="B17744" s="1">
        <v>38505</v>
      </c>
      <c r="C17744" t="s">
        <v>16</v>
      </c>
      <c r="D17744" t="s">
        <v>1255</v>
      </c>
      <c r="E17744" t="s">
        <v>1256</v>
      </c>
      <c r="G17744" t="s">
        <v>19</v>
      </c>
      <c r="H17744" t="s">
        <v>28</v>
      </c>
      <c r="I17744" t="s">
        <v>26</v>
      </c>
      <c r="J17744" t="s">
        <v>27</v>
      </c>
      <c r="K17744">
        <v>557</v>
      </c>
      <c r="L17744">
        <v>41.55</v>
      </c>
      <c r="M17744" t="s">
        <v>1235</v>
      </c>
      <c r="N17744">
        <v>70.11</v>
      </c>
      <c r="O17744" t="s">
        <v>24</v>
      </c>
      <c r="P17744" cm="1">
        <f t="array" ref="P17744">IF(Q17744&gt;0,INDEX(Q17744:Q39468,MATCH(TRUE,INDEX(Q17744:Q39468="",,),0)-1),"")</f>
        <v>4</v>
      </c>
      <c r="Q17744">
        <v>1</v>
      </c>
      <c r="R17744">
        <f t="shared" si="486"/>
        <v>0</v>
      </c>
    </row>
    <row r="17745" spans="1:18" x14ac:dyDescent="0.3">
      <c r="A17745" t="s">
        <v>1232</v>
      </c>
      <c r="B17745" s="1">
        <v>38505</v>
      </c>
      <c r="C17745" t="s">
        <v>16</v>
      </c>
      <c r="D17745" t="s">
        <v>1255</v>
      </c>
      <c r="E17745" t="s">
        <v>1256</v>
      </c>
      <c r="G17745" t="s">
        <v>19</v>
      </c>
      <c r="H17745" t="s">
        <v>28</v>
      </c>
      <c r="I17745" t="s">
        <v>26</v>
      </c>
      <c r="J17745" t="s">
        <v>27</v>
      </c>
      <c r="K17745">
        <v>557</v>
      </c>
      <c r="L17745">
        <v>41.55</v>
      </c>
      <c r="M17745" t="s">
        <v>1135</v>
      </c>
      <c r="N17745">
        <v>66.400000000000006</v>
      </c>
      <c r="P17745" cm="1">
        <f t="array" ref="P17745">IF(Q17745&gt;0,INDEX(Q17745:Q39469,MATCH(TRUE,INDEX(Q17745:Q39469="",,),0)-1),"")</f>
        <v>4</v>
      </c>
      <c r="Q17745">
        <v>2</v>
      </c>
      <c r="R17745">
        <f t="shared" si="486"/>
        <v>0</v>
      </c>
    </row>
    <row r="17746" spans="1:18" x14ac:dyDescent="0.3">
      <c r="A17746" t="s">
        <v>1232</v>
      </c>
      <c r="B17746" s="1">
        <v>38505</v>
      </c>
      <c r="C17746" t="s">
        <v>16</v>
      </c>
      <c r="D17746" t="s">
        <v>1255</v>
      </c>
      <c r="E17746" t="s">
        <v>1256</v>
      </c>
      <c r="G17746" t="s">
        <v>19</v>
      </c>
      <c r="H17746" t="s">
        <v>28</v>
      </c>
      <c r="I17746" t="s">
        <v>26</v>
      </c>
      <c r="J17746" t="s">
        <v>27</v>
      </c>
      <c r="K17746">
        <v>557</v>
      </c>
      <c r="L17746">
        <v>41.55</v>
      </c>
      <c r="M17746" t="s">
        <v>1115</v>
      </c>
      <c r="N17746">
        <v>58.77</v>
      </c>
      <c r="P17746" cm="1">
        <f t="array" ref="P17746">IF(Q17746&gt;0,INDEX(Q17746:Q39470,MATCH(TRUE,INDEX(Q17746:Q39470="",,),0)-1),"")</f>
        <v>4</v>
      </c>
      <c r="Q17746">
        <v>3</v>
      </c>
      <c r="R17746">
        <f t="shared" si="486"/>
        <v>0</v>
      </c>
    </row>
    <row r="17747" spans="1:18" x14ac:dyDescent="0.3">
      <c r="A17747" t="s">
        <v>1232</v>
      </c>
      <c r="B17747" s="1">
        <v>38505</v>
      </c>
      <c r="C17747" t="s">
        <v>16</v>
      </c>
      <c r="D17747" t="s">
        <v>1255</v>
      </c>
      <c r="E17747" t="s">
        <v>1256</v>
      </c>
      <c r="G17747" t="s">
        <v>19</v>
      </c>
      <c r="H17747" t="s">
        <v>28</v>
      </c>
      <c r="I17747" t="s">
        <v>26</v>
      </c>
      <c r="J17747" t="s">
        <v>27</v>
      </c>
      <c r="K17747">
        <v>557</v>
      </c>
      <c r="L17747">
        <v>41.55</v>
      </c>
      <c r="M17747" t="s">
        <v>1236</v>
      </c>
      <c r="N17747">
        <v>45</v>
      </c>
      <c r="P17747" cm="1">
        <f t="array" ref="P17747">IF(Q17747&gt;0,INDEX(Q17747:Q39471,MATCH(TRUE,INDEX(Q17747:Q39471="",,),0)-1),"")</f>
        <v>4</v>
      </c>
      <c r="Q17747">
        <v>4</v>
      </c>
      <c r="R17747">
        <f t="shared" si="486"/>
        <v>0</v>
      </c>
    </row>
    <row r="17748" spans="1:18" x14ac:dyDescent="0.3">
      <c r="P17748" t="str" cm="1">
        <f t="array" ref="P17748">IF(Q17748&gt;0,INDEX(Q17748:Q39472,MATCH(TRUE,INDEX(Q17748:Q39472="",,),0)-1),"")</f>
        <v/>
      </c>
      <c r="R17748" t="str">
        <f t="shared" si="486"/>
        <v/>
      </c>
    </row>
    <row r="17749" spans="1:18" x14ac:dyDescent="0.3">
      <c r="A17749" t="s">
        <v>1232</v>
      </c>
      <c r="B17749" s="1">
        <v>38505</v>
      </c>
      <c r="C17749" t="s">
        <v>16</v>
      </c>
      <c r="D17749" t="s">
        <v>1257</v>
      </c>
      <c r="E17749" t="s">
        <v>1258</v>
      </c>
      <c r="G17749" t="s">
        <v>19</v>
      </c>
      <c r="H17749" t="s">
        <v>28</v>
      </c>
      <c r="I17749" t="s">
        <v>26</v>
      </c>
      <c r="J17749" t="s">
        <v>27</v>
      </c>
      <c r="K17749">
        <v>2676</v>
      </c>
      <c r="L17749">
        <v>41.55</v>
      </c>
      <c r="M17749" t="s">
        <v>1235</v>
      </c>
      <c r="N17749">
        <v>72.180000000000007</v>
      </c>
      <c r="O17749" t="s">
        <v>24</v>
      </c>
      <c r="P17749" cm="1">
        <f t="array" ref="P17749">IF(Q17749&gt;0,INDEX(Q17749:Q39473,MATCH(TRUE,INDEX(Q17749:Q39473="",,),0)-1),"")</f>
        <v>3</v>
      </c>
      <c r="Q17749">
        <v>1</v>
      </c>
      <c r="R17749">
        <f t="shared" si="486"/>
        <v>0</v>
      </c>
    </row>
    <row r="17750" spans="1:18" x14ac:dyDescent="0.3">
      <c r="A17750" t="s">
        <v>1232</v>
      </c>
      <c r="B17750" s="1">
        <v>38505</v>
      </c>
      <c r="C17750" t="s">
        <v>16</v>
      </c>
      <c r="D17750" t="s">
        <v>1257</v>
      </c>
      <c r="E17750" t="s">
        <v>1258</v>
      </c>
      <c r="G17750" t="s">
        <v>19</v>
      </c>
      <c r="H17750" t="s">
        <v>28</v>
      </c>
      <c r="I17750" t="s">
        <v>26</v>
      </c>
      <c r="J17750" t="s">
        <v>27</v>
      </c>
      <c r="K17750">
        <v>2676</v>
      </c>
      <c r="L17750">
        <v>41.55</v>
      </c>
      <c r="M17750" t="s">
        <v>1115</v>
      </c>
      <c r="N17750">
        <v>68.33</v>
      </c>
      <c r="P17750" cm="1">
        <f t="array" ref="P17750">IF(Q17750&gt;0,INDEX(Q17750:Q39474,MATCH(TRUE,INDEX(Q17750:Q39474="",,),0)-1),"")</f>
        <v>3</v>
      </c>
      <c r="Q17750">
        <v>2</v>
      </c>
      <c r="R17750">
        <f t="shared" si="486"/>
        <v>0</v>
      </c>
    </row>
    <row r="17751" spans="1:18" x14ac:dyDescent="0.3">
      <c r="A17751" t="s">
        <v>1232</v>
      </c>
      <c r="B17751" s="1">
        <v>38505</v>
      </c>
      <c r="C17751" t="s">
        <v>16</v>
      </c>
      <c r="D17751" t="s">
        <v>1257</v>
      </c>
      <c r="E17751" t="s">
        <v>1258</v>
      </c>
      <c r="G17751" t="s">
        <v>19</v>
      </c>
      <c r="H17751" t="s">
        <v>28</v>
      </c>
      <c r="I17751" t="s">
        <v>26</v>
      </c>
      <c r="J17751" t="s">
        <v>27</v>
      </c>
      <c r="K17751">
        <v>2676</v>
      </c>
      <c r="L17751">
        <v>41.55</v>
      </c>
      <c r="M17751" t="s">
        <v>1135</v>
      </c>
      <c r="N17751">
        <v>66.400000000000006</v>
      </c>
      <c r="P17751" cm="1">
        <f t="array" ref="P17751">IF(Q17751&gt;0,INDEX(Q17751:Q39475,MATCH(TRUE,INDEX(Q17751:Q39475="",,),0)-1),"")</f>
        <v>3</v>
      </c>
      <c r="Q17751">
        <v>3</v>
      </c>
      <c r="R17751">
        <f t="shared" si="486"/>
        <v>0</v>
      </c>
    </row>
    <row r="17752" spans="1:18" x14ac:dyDescent="0.3">
      <c r="P17752" t="str" cm="1">
        <f t="array" ref="P17752">IF(Q17752&gt;0,INDEX(Q17752:Q39476,MATCH(TRUE,INDEX(Q17752:Q39476="",,),0)-1),"")</f>
        <v/>
      </c>
      <c r="R17752" t="str">
        <f t="shared" si="486"/>
        <v/>
      </c>
    </row>
    <row r="17753" spans="1:18" x14ac:dyDescent="0.3">
      <c r="A17753" t="s">
        <v>1232</v>
      </c>
      <c r="B17753" s="1">
        <v>38456</v>
      </c>
      <c r="C17753" t="s">
        <v>16</v>
      </c>
      <c r="D17753" t="s">
        <v>1259</v>
      </c>
      <c r="E17753" t="s">
        <v>1260</v>
      </c>
      <c r="G17753" t="s">
        <v>19</v>
      </c>
      <c r="H17753" t="s">
        <v>28</v>
      </c>
      <c r="I17753" t="s">
        <v>26</v>
      </c>
      <c r="J17753" t="s">
        <v>27</v>
      </c>
      <c r="K17753">
        <v>1579</v>
      </c>
      <c r="L17753">
        <v>41.9</v>
      </c>
      <c r="M17753" t="s">
        <v>1135</v>
      </c>
      <c r="N17753">
        <v>58.1</v>
      </c>
      <c r="O17753" t="s">
        <v>24</v>
      </c>
      <c r="P17753" cm="1">
        <f t="array" ref="P17753">IF(Q17753&gt;0,INDEX(Q17753:Q39477,MATCH(TRUE,INDEX(Q17753:Q39477="",,),0)-1),"")</f>
        <v>5</v>
      </c>
      <c r="Q17753">
        <f>INT((ROW()-17753)/4)+1</f>
        <v>1</v>
      </c>
      <c r="R17753">
        <f t="shared" si="486"/>
        <v>0</v>
      </c>
    </row>
    <row r="17754" spans="1:18" x14ac:dyDescent="0.3">
      <c r="A17754" t="s">
        <v>1232</v>
      </c>
      <c r="B17754" s="1">
        <v>38456</v>
      </c>
      <c r="C17754" t="s">
        <v>16</v>
      </c>
      <c r="D17754" t="s">
        <v>1259</v>
      </c>
      <c r="E17754" t="s">
        <v>1260</v>
      </c>
      <c r="G17754" s="6" t="s">
        <v>29</v>
      </c>
      <c r="H17754" t="s">
        <v>148</v>
      </c>
      <c r="I17754" t="s">
        <v>26</v>
      </c>
      <c r="J17754" t="s">
        <v>27</v>
      </c>
      <c r="K17754">
        <v>4</v>
      </c>
      <c r="L17754">
        <v>17.899999999999999</v>
      </c>
      <c r="M17754" t="s">
        <v>1135</v>
      </c>
      <c r="N17754">
        <v>17.899999999999999</v>
      </c>
      <c r="O17754" t="s">
        <v>24</v>
      </c>
      <c r="P17754" cm="1">
        <f t="array" ref="P17754">IF(Q17754&gt;0,INDEX(Q17754:Q39478,MATCH(TRUE,INDEX(Q17754:Q39478="",,),0)-1),"")</f>
        <v>5</v>
      </c>
      <c r="Q17754">
        <f t="shared" ref="Q17754:Q17772" si="488">INT((ROW()-17753)/4)+1</f>
        <v>1</v>
      </c>
      <c r="R17754">
        <f t="shared" si="486"/>
        <v>0</v>
      </c>
    </row>
    <row r="17755" spans="1:18" x14ac:dyDescent="0.3">
      <c r="A17755" t="s">
        <v>1232</v>
      </c>
      <c r="B17755" s="1">
        <v>38456</v>
      </c>
      <c r="C17755" t="s">
        <v>16</v>
      </c>
      <c r="D17755" t="s">
        <v>1259</v>
      </c>
      <c r="E17755" t="s">
        <v>1260</v>
      </c>
      <c r="G17755" s="6" t="s">
        <v>29</v>
      </c>
      <c r="H17755" t="s">
        <v>122</v>
      </c>
      <c r="I17755" t="s">
        <v>26</v>
      </c>
      <c r="J17755" t="s">
        <v>27</v>
      </c>
      <c r="K17755">
        <v>32</v>
      </c>
      <c r="L17755">
        <v>19.350000000000001</v>
      </c>
      <c r="M17755" t="s">
        <v>1135</v>
      </c>
      <c r="N17755">
        <v>19.350000000000001</v>
      </c>
      <c r="O17755" t="s">
        <v>24</v>
      </c>
      <c r="P17755" cm="1">
        <f t="array" ref="P17755">IF(Q17755&gt;0,INDEX(Q17755:Q39479,MATCH(TRUE,INDEX(Q17755:Q39479="",,),0)-1),"")</f>
        <v>5</v>
      </c>
      <c r="Q17755">
        <f t="shared" si="488"/>
        <v>1</v>
      </c>
      <c r="R17755">
        <f t="shared" si="486"/>
        <v>0</v>
      </c>
    </row>
    <row r="17756" spans="1:18" x14ac:dyDescent="0.3">
      <c r="A17756" t="s">
        <v>1232</v>
      </c>
      <c r="B17756" s="1">
        <v>38456</v>
      </c>
      <c r="C17756" t="s">
        <v>16</v>
      </c>
      <c r="D17756" t="s">
        <v>1259</v>
      </c>
      <c r="E17756" t="s">
        <v>1260</v>
      </c>
      <c r="G17756" s="6" t="s">
        <v>29</v>
      </c>
      <c r="H17756" t="s">
        <v>63</v>
      </c>
      <c r="I17756" t="s">
        <v>26</v>
      </c>
      <c r="J17756" t="s">
        <v>27</v>
      </c>
      <c r="K17756">
        <v>111</v>
      </c>
      <c r="L17756">
        <v>19.350000000000001</v>
      </c>
      <c r="M17756" t="s">
        <v>1135</v>
      </c>
      <c r="N17756">
        <v>19.350000000000001</v>
      </c>
      <c r="O17756" t="s">
        <v>24</v>
      </c>
      <c r="P17756" cm="1">
        <f t="array" ref="P17756">IF(Q17756&gt;0,INDEX(Q17756:Q39480,MATCH(TRUE,INDEX(Q17756:Q39480="",,),0)-1),"")</f>
        <v>5</v>
      </c>
      <c r="Q17756">
        <f t="shared" si="488"/>
        <v>1</v>
      </c>
      <c r="R17756">
        <f t="shared" si="486"/>
        <v>0</v>
      </c>
    </row>
    <row r="17757" spans="1:18" x14ac:dyDescent="0.3">
      <c r="A17757" t="s">
        <v>1232</v>
      </c>
      <c r="B17757" s="1">
        <v>38456</v>
      </c>
      <c r="C17757" t="s">
        <v>16</v>
      </c>
      <c r="D17757" t="s">
        <v>1259</v>
      </c>
      <c r="E17757" t="s">
        <v>1260</v>
      </c>
      <c r="G17757" t="s">
        <v>19</v>
      </c>
      <c r="H17757" t="s">
        <v>28</v>
      </c>
      <c r="I17757" t="s">
        <v>26</v>
      </c>
      <c r="J17757" t="s">
        <v>27</v>
      </c>
      <c r="K17757">
        <v>1579</v>
      </c>
      <c r="L17757">
        <v>41.9</v>
      </c>
      <c r="M17757" t="s">
        <v>1117</v>
      </c>
      <c r="N17757">
        <v>56.9</v>
      </c>
      <c r="P17757" cm="1">
        <f t="array" ref="P17757">IF(Q17757&gt;0,INDEX(Q17757:Q39481,MATCH(TRUE,INDEX(Q17757:Q39481="",,),0)-1),"")</f>
        <v>5</v>
      </c>
      <c r="Q17757">
        <f t="shared" si="488"/>
        <v>2</v>
      </c>
      <c r="R17757">
        <f t="shared" si="486"/>
        <v>0</v>
      </c>
    </row>
    <row r="17758" spans="1:18" x14ac:dyDescent="0.3">
      <c r="A17758" t="s">
        <v>1232</v>
      </c>
      <c r="B17758" s="1">
        <v>38456</v>
      </c>
      <c r="C17758" t="s">
        <v>16</v>
      </c>
      <c r="D17758" t="s">
        <v>1259</v>
      </c>
      <c r="E17758" t="s">
        <v>1260</v>
      </c>
      <c r="G17758" s="6" t="s">
        <v>29</v>
      </c>
      <c r="H17758" t="s">
        <v>148</v>
      </c>
      <c r="I17758" t="s">
        <v>26</v>
      </c>
      <c r="J17758" t="s">
        <v>27</v>
      </c>
      <c r="K17758">
        <v>4</v>
      </c>
      <c r="L17758">
        <v>17.899999999999999</v>
      </c>
      <c r="M17758" t="s">
        <v>1117</v>
      </c>
      <c r="N17758">
        <v>17.899999999999999</v>
      </c>
      <c r="P17758" cm="1">
        <f t="array" ref="P17758">IF(Q17758&gt;0,INDEX(Q17758:Q39482,MATCH(TRUE,INDEX(Q17758:Q39482="",,),0)-1),"")</f>
        <v>5</v>
      </c>
      <c r="Q17758">
        <f t="shared" si="488"/>
        <v>2</v>
      </c>
      <c r="R17758">
        <f t="shared" si="486"/>
        <v>0</v>
      </c>
    </row>
    <row r="17759" spans="1:18" x14ac:dyDescent="0.3">
      <c r="A17759" t="s">
        <v>1232</v>
      </c>
      <c r="B17759" s="1">
        <v>38456</v>
      </c>
      <c r="C17759" t="s">
        <v>16</v>
      </c>
      <c r="D17759" t="s">
        <v>1259</v>
      </c>
      <c r="E17759" t="s">
        <v>1260</v>
      </c>
      <c r="G17759" s="6" t="s">
        <v>29</v>
      </c>
      <c r="H17759" t="s">
        <v>122</v>
      </c>
      <c r="I17759" t="s">
        <v>26</v>
      </c>
      <c r="J17759" t="s">
        <v>27</v>
      </c>
      <c r="K17759">
        <v>32</v>
      </c>
      <c r="L17759">
        <v>19.350000000000001</v>
      </c>
      <c r="M17759" t="s">
        <v>1117</v>
      </c>
      <c r="N17759">
        <v>19.350000000000001</v>
      </c>
      <c r="P17759" cm="1">
        <f t="array" ref="P17759">IF(Q17759&gt;0,INDEX(Q17759:Q39483,MATCH(TRUE,INDEX(Q17759:Q39483="",,),0)-1),"")</f>
        <v>5</v>
      </c>
      <c r="Q17759">
        <f t="shared" si="488"/>
        <v>2</v>
      </c>
      <c r="R17759">
        <f t="shared" si="486"/>
        <v>0</v>
      </c>
    </row>
    <row r="17760" spans="1:18" x14ac:dyDescent="0.3">
      <c r="A17760" t="s">
        <v>1232</v>
      </c>
      <c r="B17760" s="1">
        <v>38456</v>
      </c>
      <c r="C17760" t="s">
        <v>16</v>
      </c>
      <c r="D17760" t="s">
        <v>1259</v>
      </c>
      <c r="E17760" t="s">
        <v>1260</v>
      </c>
      <c r="G17760" s="6" t="s">
        <v>29</v>
      </c>
      <c r="H17760" t="s">
        <v>63</v>
      </c>
      <c r="I17760" t="s">
        <v>26</v>
      </c>
      <c r="J17760" t="s">
        <v>27</v>
      </c>
      <c r="K17760">
        <v>111</v>
      </c>
      <c r="L17760">
        <v>19.350000000000001</v>
      </c>
      <c r="M17760" t="s">
        <v>1117</v>
      </c>
      <c r="N17760">
        <v>19.350000000000001</v>
      </c>
      <c r="P17760" cm="1">
        <f t="array" ref="P17760">IF(Q17760&gt;0,INDEX(Q17760:Q39484,MATCH(TRUE,INDEX(Q17760:Q39484="",,),0)-1),"")</f>
        <v>5</v>
      </c>
      <c r="Q17760">
        <f t="shared" si="488"/>
        <v>2</v>
      </c>
      <c r="R17760">
        <f t="shared" si="486"/>
        <v>0</v>
      </c>
    </row>
    <row r="17761" spans="1:18" x14ac:dyDescent="0.3">
      <c r="A17761" t="s">
        <v>1232</v>
      </c>
      <c r="B17761" s="1">
        <v>38456</v>
      </c>
      <c r="C17761" t="s">
        <v>16</v>
      </c>
      <c r="D17761" t="s">
        <v>1259</v>
      </c>
      <c r="E17761" t="s">
        <v>1260</v>
      </c>
      <c r="G17761" t="s">
        <v>19</v>
      </c>
      <c r="H17761" t="s">
        <v>28</v>
      </c>
      <c r="I17761" t="s">
        <v>26</v>
      </c>
      <c r="J17761" t="s">
        <v>27</v>
      </c>
      <c r="K17761">
        <v>1579</v>
      </c>
      <c r="L17761">
        <v>41.9</v>
      </c>
      <c r="M17761" t="s">
        <v>1115</v>
      </c>
      <c r="N17761">
        <v>52.5</v>
      </c>
      <c r="P17761" cm="1">
        <f t="array" ref="P17761">IF(Q17761&gt;0,INDEX(Q17761:Q39485,MATCH(TRUE,INDEX(Q17761:Q39485="",,),0)-1),"")</f>
        <v>5</v>
      </c>
      <c r="Q17761">
        <f t="shared" si="488"/>
        <v>3</v>
      </c>
      <c r="R17761">
        <f t="shared" si="486"/>
        <v>0</v>
      </c>
    </row>
    <row r="17762" spans="1:18" x14ac:dyDescent="0.3">
      <c r="A17762" t="s">
        <v>1232</v>
      </c>
      <c r="B17762" s="1">
        <v>38456</v>
      </c>
      <c r="C17762" t="s">
        <v>16</v>
      </c>
      <c r="D17762" t="s">
        <v>1259</v>
      </c>
      <c r="E17762" t="s">
        <v>1260</v>
      </c>
      <c r="G17762" s="6" t="s">
        <v>29</v>
      </c>
      <c r="H17762" t="s">
        <v>148</v>
      </c>
      <c r="I17762" t="s">
        <v>26</v>
      </c>
      <c r="J17762" t="s">
        <v>27</v>
      </c>
      <c r="K17762">
        <v>4</v>
      </c>
      <c r="L17762">
        <v>17.899999999999999</v>
      </c>
      <c r="M17762" t="s">
        <v>1115</v>
      </c>
      <c r="N17762">
        <v>17.899999999999999</v>
      </c>
      <c r="P17762" cm="1">
        <f t="array" ref="P17762">IF(Q17762&gt;0,INDEX(Q17762:Q39486,MATCH(TRUE,INDEX(Q17762:Q39486="",,),0)-1),"")</f>
        <v>5</v>
      </c>
      <c r="Q17762">
        <f t="shared" si="488"/>
        <v>3</v>
      </c>
      <c r="R17762">
        <f t="shared" si="486"/>
        <v>0</v>
      </c>
    </row>
    <row r="17763" spans="1:18" x14ac:dyDescent="0.3">
      <c r="A17763" t="s">
        <v>1232</v>
      </c>
      <c r="B17763" s="1">
        <v>38456</v>
      </c>
      <c r="C17763" t="s">
        <v>16</v>
      </c>
      <c r="D17763" t="s">
        <v>1259</v>
      </c>
      <c r="E17763" t="s">
        <v>1260</v>
      </c>
      <c r="G17763" s="6" t="s">
        <v>29</v>
      </c>
      <c r="H17763" t="s">
        <v>122</v>
      </c>
      <c r="I17763" t="s">
        <v>26</v>
      </c>
      <c r="J17763" t="s">
        <v>27</v>
      </c>
      <c r="K17763">
        <v>32</v>
      </c>
      <c r="L17763">
        <v>19.350000000000001</v>
      </c>
      <c r="M17763" t="s">
        <v>1115</v>
      </c>
      <c r="N17763">
        <v>19.350000000000001</v>
      </c>
      <c r="P17763" cm="1">
        <f t="array" ref="P17763">IF(Q17763&gt;0,INDEX(Q17763:Q39487,MATCH(TRUE,INDEX(Q17763:Q39487="",,),0)-1),"")</f>
        <v>5</v>
      </c>
      <c r="Q17763">
        <f t="shared" si="488"/>
        <v>3</v>
      </c>
      <c r="R17763">
        <f t="shared" si="486"/>
        <v>0</v>
      </c>
    </row>
    <row r="17764" spans="1:18" x14ac:dyDescent="0.3">
      <c r="A17764" t="s">
        <v>1232</v>
      </c>
      <c r="B17764" s="1">
        <v>38456</v>
      </c>
      <c r="C17764" t="s">
        <v>16</v>
      </c>
      <c r="D17764" t="s">
        <v>1259</v>
      </c>
      <c r="E17764" t="s">
        <v>1260</v>
      </c>
      <c r="G17764" s="6" t="s">
        <v>29</v>
      </c>
      <c r="H17764" t="s">
        <v>63</v>
      </c>
      <c r="I17764" t="s">
        <v>26</v>
      </c>
      <c r="J17764" t="s">
        <v>27</v>
      </c>
      <c r="K17764">
        <v>111</v>
      </c>
      <c r="L17764">
        <v>19.350000000000001</v>
      </c>
      <c r="M17764" t="s">
        <v>1115</v>
      </c>
      <c r="N17764">
        <v>19.350000000000001</v>
      </c>
      <c r="P17764" cm="1">
        <f t="array" ref="P17764">IF(Q17764&gt;0,INDEX(Q17764:Q39488,MATCH(TRUE,INDEX(Q17764:Q39488="",,),0)-1),"")</f>
        <v>5</v>
      </c>
      <c r="Q17764">
        <f t="shared" si="488"/>
        <v>3</v>
      </c>
      <c r="R17764">
        <f t="shared" si="486"/>
        <v>0</v>
      </c>
    </row>
    <row r="17765" spans="1:18" x14ac:dyDescent="0.3">
      <c r="A17765" t="s">
        <v>1232</v>
      </c>
      <c r="B17765" s="1">
        <v>38456</v>
      </c>
      <c r="C17765" t="s">
        <v>16</v>
      </c>
      <c r="D17765" t="s">
        <v>1259</v>
      </c>
      <c r="E17765" t="s">
        <v>1260</v>
      </c>
      <c r="G17765" t="s">
        <v>19</v>
      </c>
      <c r="H17765" t="s">
        <v>28</v>
      </c>
      <c r="I17765" t="s">
        <v>26</v>
      </c>
      <c r="J17765" t="s">
        <v>27</v>
      </c>
      <c r="K17765">
        <v>1579</v>
      </c>
      <c r="L17765">
        <v>41.9</v>
      </c>
      <c r="M17765" t="s">
        <v>1130</v>
      </c>
      <c r="N17765">
        <v>52</v>
      </c>
      <c r="P17765" cm="1">
        <f t="array" ref="P17765">IF(Q17765&gt;0,INDEX(Q17765:Q39489,MATCH(TRUE,INDEX(Q17765:Q39489="",,),0)-1),"")</f>
        <v>5</v>
      </c>
      <c r="Q17765">
        <f t="shared" si="488"/>
        <v>4</v>
      </c>
      <c r="R17765">
        <f t="shared" si="486"/>
        <v>0</v>
      </c>
    </row>
    <row r="17766" spans="1:18" x14ac:dyDescent="0.3">
      <c r="A17766" t="s">
        <v>1232</v>
      </c>
      <c r="B17766" s="1">
        <v>38456</v>
      </c>
      <c r="C17766" t="s">
        <v>16</v>
      </c>
      <c r="D17766" t="s">
        <v>1259</v>
      </c>
      <c r="E17766" t="s">
        <v>1260</v>
      </c>
      <c r="G17766" s="6" t="s">
        <v>29</v>
      </c>
      <c r="H17766" t="s">
        <v>148</v>
      </c>
      <c r="I17766" t="s">
        <v>26</v>
      </c>
      <c r="J17766" t="s">
        <v>27</v>
      </c>
      <c r="K17766">
        <v>4</v>
      </c>
      <c r="L17766">
        <v>17.899999999999999</v>
      </c>
      <c r="M17766" t="s">
        <v>1130</v>
      </c>
      <c r="N17766">
        <v>17.899999999999999</v>
      </c>
      <c r="P17766" cm="1">
        <f t="array" ref="P17766">IF(Q17766&gt;0,INDEX(Q17766:Q39490,MATCH(TRUE,INDEX(Q17766:Q39490="",,),0)-1),"")</f>
        <v>5</v>
      </c>
      <c r="Q17766">
        <f t="shared" si="488"/>
        <v>4</v>
      </c>
      <c r="R17766">
        <f t="shared" si="486"/>
        <v>0</v>
      </c>
    </row>
    <row r="17767" spans="1:18" x14ac:dyDescent="0.3">
      <c r="A17767" t="s">
        <v>1232</v>
      </c>
      <c r="B17767" s="1">
        <v>38456</v>
      </c>
      <c r="C17767" t="s">
        <v>16</v>
      </c>
      <c r="D17767" t="s">
        <v>1259</v>
      </c>
      <c r="E17767" t="s">
        <v>1260</v>
      </c>
      <c r="G17767" s="6" t="s">
        <v>29</v>
      </c>
      <c r="H17767" t="s">
        <v>122</v>
      </c>
      <c r="I17767" t="s">
        <v>26</v>
      </c>
      <c r="J17767" t="s">
        <v>27</v>
      </c>
      <c r="K17767">
        <v>32</v>
      </c>
      <c r="L17767">
        <v>19.350000000000001</v>
      </c>
      <c r="M17767" t="s">
        <v>1130</v>
      </c>
      <c r="N17767">
        <v>19.350000000000001</v>
      </c>
      <c r="P17767" cm="1">
        <f t="array" ref="P17767">IF(Q17767&gt;0,INDEX(Q17767:Q39491,MATCH(TRUE,INDEX(Q17767:Q39491="",,),0)-1),"")</f>
        <v>5</v>
      </c>
      <c r="Q17767">
        <f t="shared" si="488"/>
        <v>4</v>
      </c>
      <c r="R17767">
        <f t="shared" si="486"/>
        <v>0</v>
      </c>
    </row>
    <row r="17768" spans="1:18" x14ac:dyDescent="0.3">
      <c r="A17768" t="s">
        <v>1232</v>
      </c>
      <c r="B17768" s="1">
        <v>38456</v>
      </c>
      <c r="C17768" t="s">
        <v>16</v>
      </c>
      <c r="D17768" t="s">
        <v>1259</v>
      </c>
      <c r="E17768" t="s">
        <v>1260</v>
      </c>
      <c r="G17768" s="6" t="s">
        <v>29</v>
      </c>
      <c r="H17768" t="s">
        <v>63</v>
      </c>
      <c r="I17768" t="s">
        <v>26</v>
      </c>
      <c r="J17768" t="s">
        <v>27</v>
      </c>
      <c r="K17768">
        <v>111</v>
      </c>
      <c r="L17768">
        <v>19.350000000000001</v>
      </c>
      <c r="M17768" t="s">
        <v>1130</v>
      </c>
      <c r="N17768">
        <v>19.350000000000001</v>
      </c>
      <c r="P17768" cm="1">
        <f t="array" ref="P17768">IF(Q17768&gt;0,INDEX(Q17768:Q39492,MATCH(TRUE,INDEX(Q17768:Q39492="",,),0)-1),"")</f>
        <v>5</v>
      </c>
      <c r="Q17768">
        <f t="shared" si="488"/>
        <v>4</v>
      </c>
      <c r="R17768">
        <f t="shared" si="486"/>
        <v>0</v>
      </c>
    </row>
    <row r="17769" spans="1:18" x14ac:dyDescent="0.3">
      <c r="A17769" t="s">
        <v>1232</v>
      </c>
      <c r="B17769" s="1">
        <v>38456</v>
      </c>
      <c r="C17769" t="s">
        <v>16</v>
      </c>
      <c r="D17769" t="s">
        <v>1259</v>
      </c>
      <c r="E17769" t="s">
        <v>1260</v>
      </c>
      <c r="G17769" t="s">
        <v>19</v>
      </c>
      <c r="H17769" t="s">
        <v>28</v>
      </c>
      <c r="I17769" t="s">
        <v>26</v>
      </c>
      <c r="J17769" t="s">
        <v>27</v>
      </c>
      <c r="K17769">
        <v>1579</v>
      </c>
      <c r="L17769">
        <v>41.9</v>
      </c>
      <c r="M17769" t="s">
        <v>1236</v>
      </c>
      <c r="N17769">
        <v>45.9</v>
      </c>
      <c r="P17769" cm="1">
        <f t="array" ref="P17769">IF(Q17769&gt;0,INDEX(Q17769:Q39493,MATCH(TRUE,INDEX(Q17769:Q39493="",,),0)-1),"")</f>
        <v>5</v>
      </c>
      <c r="Q17769">
        <f t="shared" si="488"/>
        <v>5</v>
      </c>
      <c r="R17769">
        <f t="shared" si="486"/>
        <v>0</v>
      </c>
    </row>
    <row r="17770" spans="1:18" x14ac:dyDescent="0.3">
      <c r="A17770" t="s">
        <v>1232</v>
      </c>
      <c r="B17770" s="1">
        <v>38456</v>
      </c>
      <c r="C17770" t="s">
        <v>16</v>
      </c>
      <c r="D17770" t="s">
        <v>1259</v>
      </c>
      <c r="E17770" t="s">
        <v>1260</v>
      </c>
      <c r="G17770" s="6" t="s">
        <v>29</v>
      </c>
      <c r="H17770" t="s">
        <v>148</v>
      </c>
      <c r="I17770" t="s">
        <v>26</v>
      </c>
      <c r="J17770" t="s">
        <v>27</v>
      </c>
      <c r="K17770">
        <v>4</v>
      </c>
      <c r="L17770">
        <v>17.899999999999999</v>
      </c>
      <c r="M17770" t="s">
        <v>1236</v>
      </c>
      <c r="N17770">
        <v>17.899999999999999</v>
      </c>
      <c r="P17770" cm="1">
        <f t="array" ref="P17770">IF(Q17770&gt;0,INDEX(Q17770:Q39494,MATCH(TRUE,INDEX(Q17770:Q39494="",,),0)-1),"")</f>
        <v>5</v>
      </c>
      <c r="Q17770">
        <f t="shared" si="488"/>
        <v>5</v>
      </c>
      <c r="R17770">
        <f t="shared" si="486"/>
        <v>0</v>
      </c>
    </row>
    <row r="17771" spans="1:18" x14ac:dyDescent="0.3">
      <c r="A17771" t="s">
        <v>1232</v>
      </c>
      <c r="B17771" s="1">
        <v>38456</v>
      </c>
      <c r="C17771" t="s">
        <v>16</v>
      </c>
      <c r="D17771" t="s">
        <v>1259</v>
      </c>
      <c r="E17771" t="s">
        <v>1260</v>
      </c>
      <c r="G17771" s="6" t="s">
        <v>29</v>
      </c>
      <c r="H17771" t="s">
        <v>122</v>
      </c>
      <c r="I17771" t="s">
        <v>26</v>
      </c>
      <c r="J17771" t="s">
        <v>27</v>
      </c>
      <c r="K17771">
        <v>32</v>
      </c>
      <c r="L17771">
        <v>19.350000000000001</v>
      </c>
      <c r="M17771" t="s">
        <v>1236</v>
      </c>
      <c r="N17771">
        <v>19.350000000000001</v>
      </c>
      <c r="P17771" cm="1">
        <f t="array" ref="P17771">IF(Q17771&gt;0,INDEX(Q17771:Q39495,MATCH(TRUE,INDEX(Q17771:Q39495="",,),0)-1),"")</f>
        <v>5</v>
      </c>
      <c r="Q17771">
        <f t="shared" si="488"/>
        <v>5</v>
      </c>
      <c r="R17771">
        <f t="shared" si="486"/>
        <v>0</v>
      </c>
    </row>
    <row r="17772" spans="1:18" x14ac:dyDescent="0.3">
      <c r="A17772" t="s">
        <v>1232</v>
      </c>
      <c r="B17772" s="1">
        <v>38456</v>
      </c>
      <c r="C17772" t="s">
        <v>16</v>
      </c>
      <c r="D17772" t="s">
        <v>1259</v>
      </c>
      <c r="E17772" t="s">
        <v>1260</v>
      </c>
      <c r="G17772" s="6" t="s">
        <v>29</v>
      </c>
      <c r="H17772" t="s">
        <v>63</v>
      </c>
      <c r="I17772" t="s">
        <v>26</v>
      </c>
      <c r="J17772" t="s">
        <v>27</v>
      </c>
      <c r="K17772">
        <v>111</v>
      </c>
      <c r="L17772">
        <v>19.350000000000001</v>
      </c>
      <c r="M17772" t="s">
        <v>1236</v>
      </c>
      <c r="N17772">
        <v>19.350000000000001</v>
      </c>
      <c r="P17772" cm="1">
        <f t="array" ref="P17772">IF(Q17772&gt;0,INDEX(Q17772:Q39496,MATCH(TRUE,INDEX(Q17772:Q39496="",,),0)-1),"")</f>
        <v>5</v>
      </c>
      <c r="Q17772">
        <f t="shared" si="488"/>
        <v>5</v>
      </c>
      <c r="R17772">
        <f t="shared" si="486"/>
        <v>0</v>
      </c>
    </row>
    <row r="17773" spans="1:18" x14ac:dyDescent="0.3">
      <c r="P17773" t="str" cm="1">
        <f t="array" ref="P17773">IF(Q17773&gt;0,INDEX(Q17773:Q39497,MATCH(TRUE,INDEX(Q17773:Q39497="",,),0)-1),"")</f>
        <v/>
      </c>
      <c r="R17773" t="str">
        <f t="shared" si="486"/>
        <v/>
      </c>
    </row>
    <row r="17774" spans="1:18" x14ac:dyDescent="0.3">
      <c r="A17774" t="s">
        <v>1232</v>
      </c>
      <c r="B17774" s="1">
        <v>38456</v>
      </c>
      <c r="C17774" t="s">
        <v>16</v>
      </c>
      <c r="D17774" t="s">
        <v>1261</v>
      </c>
      <c r="E17774" t="s">
        <v>1262</v>
      </c>
      <c r="G17774" t="s">
        <v>19</v>
      </c>
      <c r="H17774" t="s">
        <v>41</v>
      </c>
      <c r="I17774" t="s">
        <v>21</v>
      </c>
      <c r="J17774" t="s">
        <v>22</v>
      </c>
      <c r="K17774">
        <v>46.5</v>
      </c>
      <c r="L17774">
        <v>285</v>
      </c>
      <c r="M17774" t="s">
        <v>1133</v>
      </c>
      <c r="N17774">
        <v>350</v>
      </c>
      <c r="O17774" t="s">
        <v>24</v>
      </c>
      <c r="P17774" cm="1">
        <f t="array" ref="P17774">IF(Q17774&gt;0,INDEX(Q17774:Q39498,MATCH(TRUE,INDEX(Q17774:Q39498="",,),0)-1),"")</f>
        <v>7</v>
      </c>
      <c r="Q17774">
        <f>INT((ROW()-17774)/11)+1</f>
        <v>1</v>
      </c>
      <c r="R17774">
        <f t="shared" si="486"/>
        <v>0</v>
      </c>
    </row>
    <row r="17775" spans="1:18" x14ac:dyDescent="0.3">
      <c r="A17775" t="s">
        <v>1232</v>
      </c>
      <c r="B17775" s="1">
        <v>38456</v>
      </c>
      <c r="C17775" t="s">
        <v>16</v>
      </c>
      <c r="D17775" t="s">
        <v>1261</v>
      </c>
      <c r="E17775" t="s">
        <v>1262</v>
      </c>
      <c r="G17775" t="s">
        <v>19</v>
      </c>
      <c r="H17775" t="s">
        <v>30</v>
      </c>
      <c r="I17775" t="s">
        <v>26</v>
      </c>
      <c r="J17775" t="s">
        <v>27</v>
      </c>
      <c r="K17775">
        <v>502</v>
      </c>
      <c r="L17775">
        <v>12.35</v>
      </c>
      <c r="M17775" t="s">
        <v>1133</v>
      </c>
      <c r="N17775">
        <v>44.78</v>
      </c>
      <c r="O17775" t="s">
        <v>24</v>
      </c>
      <c r="P17775" cm="1">
        <f t="array" ref="P17775">IF(Q17775&gt;0,INDEX(Q17775:Q39499,MATCH(TRUE,INDEX(Q17775:Q39499="",,),0)-1),"")</f>
        <v>7</v>
      </c>
      <c r="Q17775">
        <f t="shared" ref="Q17775:Q17838" si="489">INT((ROW()-17774)/11)+1</f>
        <v>1</v>
      </c>
      <c r="R17775">
        <f t="shared" si="486"/>
        <v>0</v>
      </c>
    </row>
    <row r="17776" spans="1:18" x14ac:dyDescent="0.3">
      <c r="A17776" t="s">
        <v>1232</v>
      </c>
      <c r="B17776" s="1">
        <v>38456</v>
      </c>
      <c r="C17776" t="s">
        <v>16</v>
      </c>
      <c r="D17776" t="s">
        <v>1261</v>
      </c>
      <c r="E17776" t="s">
        <v>1262</v>
      </c>
      <c r="G17776" t="s">
        <v>19</v>
      </c>
      <c r="H17776" t="s">
        <v>63</v>
      </c>
      <c r="I17776" t="s">
        <v>26</v>
      </c>
      <c r="J17776" t="s">
        <v>27</v>
      </c>
      <c r="K17776">
        <v>561</v>
      </c>
      <c r="L17776">
        <v>20.3</v>
      </c>
      <c r="M17776" t="s">
        <v>1133</v>
      </c>
      <c r="N17776">
        <v>38</v>
      </c>
      <c r="O17776" t="s">
        <v>24</v>
      </c>
      <c r="P17776" cm="1">
        <f t="array" ref="P17776">IF(Q17776&gt;0,INDEX(Q17776:Q39500,MATCH(TRUE,INDEX(Q17776:Q39500="",,),0)-1),"")</f>
        <v>7</v>
      </c>
      <c r="Q17776">
        <f t="shared" si="489"/>
        <v>1</v>
      </c>
      <c r="R17776">
        <f t="shared" ref="R17776:R17839" si="490">IF(P17776="","",0)</f>
        <v>0</v>
      </c>
    </row>
    <row r="17777" spans="1:18" x14ac:dyDescent="0.3">
      <c r="A17777" t="s">
        <v>1232</v>
      </c>
      <c r="B17777" s="1">
        <v>38456</v>
      </c>
      <c r="C17777" t="s">
        <v>16</v>
      </c>
      <c r="D17777" t="s">
        <v>1261</v>
      </c>
      <c r="E17777" t="s">
        <v>1262</v>
      </c>
      <c r="G17777" s="6" t="s">
        <v>29</v>
      </c>
      <c r="H17777" t="s">
        <v>69</v>
      </c>
      <c r="I17777" t="s">
        <v>21</v>
      </c>
      <c r="J17777" t="s">
        <v>22</v>
      </c>
      <c r="K17777">
        <v>19.399999999999999</v>
      </c>
      <c r="L17777">
        <v>99</v>
      </c>
      <c r="M17777" t="s">
        <v>1133</v>
      </c>
      <c r="N17777">
        <v>99</v>
      </c>
      <c r="O17777" t="s">
        <v>24</v>
      </c>
      <c r="P17777" cm="1">
        <f t="array" ref="P17777">IF(Q17777&gt;0,INDEX(Q17777:Q39501,MATCH(TRUE,INDEX(Q17777:Q39501="",,),0)-1),"")</f>
        <v>7</v>
      </c>
      <c r="Q17777">
        <f t="shared" si="489"/>
        <v>1</v>
      </c>
      <c r="R17777">
        <f t="shared" si="490"/>
        <v>0</v>
      </c>
    </row>
    <row r="17778" spans="1:18" x14ac:dyDescent="0.3">
      <c r="A17778" t="s">
        <v>1232</v>
      </c>
      <c r="B17778" s="1">
        <v>38456</v>
      </c>
      <c r="C17778" t="s">
        <v>16</v>
      </c>
      <c r="D17778" t="s">
        <v>1261</v>
      </c>
      <c r="E17778" t="s">
        <v>1262</v>
      </c>
      <c r="G17778" s="6" t="s">
        <v>29</v>
      </c>
      <c r="H17778" t="s">
        <v>406</v>
      </c>
      <c r="I17778" t="s">
        <v>26</v>
      </c>
      <c r="J17778" t="s">
        <v>27</v>
      </c>
      <c r="K17778">
        <v>107</v>
      </c>
      <c r="L17778">
        <v>12.35</v>
      </c>
      <c r="M17778" t="s">
        <v>1133</v>
      </c>
      <c r="N17778">
        <v>12.35</v>
      </c>
      <c r="O17778" t="s">
        <v>24</v>
      </c>
      <c r="P17778" cm="1">
        <f t="array" ref="P17778">IF(Q17778&gt;0,INDEX(Q17778:Q39502,MATCH(TRUE,INDEX(Q17778:Q39502="",,),0)-1),"")</f>
        <v>7</v>
      </c>
      <c r="Q17778">
        <f t="shared" si="489"/>
        <v>1</v>
      </c>
      <c r="R17778">
        <f t="shared" si="490"/>
        <v>0</v>
      </c>
    </row>
    <row r="17779" spans="1:18" x14ac:dyDescent="0.3">
      <c r="A17779" t="s">
        <v>1232</v>
      </c>
      <c r="B17779" s="1">
        <v>38456</v>
      </c>
      <c r="C17779" t="s">
        <v>16</v>
      </c>
      <c r="D17779" t="s">
        <v>1261</v>
      </c>
      <c r="E17779" t="s">
        <v>1262</v>
      </c>
      <c r="G17779" s="6" t="s">
        <v>29</v>
      </c>
      <c r="H17779" t="s">
        <v>99</v>
      </c>
      <c r="I17779" t="s">
        <v>26</v>
      </c>
      <c r="J17779" t="s">
        <v>27</v>
      </c>
      <c r="K17779">
        <v>161</v>
      </c>
      <c r="L17779">
        <v>14.6</v>
      </c>
      <c r="M17779" t="s">
        <v>1133</v>
      </c>
      <c r="N17779">
        <v>14.6</v>
      </c>
      <c r="O17779" t="s">
        <v>24</v>
      </c>
      <c r="P17779" cm="1">
        <f t="array" ref="P17779">IF(Q17779&gt;0,INDEX(Q17779:Q39503,MATCH(TRUE,INDEX(Q17779:Q39503="",,),0)-1),"")</f>
        <v>7</v>
      </c>
      <c r="Q17779">
        <f t="shared" si="489"/>
        <v>1</v>
      </c>
      <c r="R17779">
        <f t="shared" si="490"/>
        <v>0</v>
      </c>
    </row>
    <row r="17780" spans="1:18" x14ac:dyDescent="0.3">
      <c r="A17780" t="s">
        <v>1232</v>
      </c>
      <c r="B17780" s="1">
        <v>38456</v>
      </c>
      <c r="C17780" t="s">
        <v>16</v>
      </c>
      <c r="D17780" t="s">
        <v>1261</v>
      </c>
      <c r="E17780" t="s">
        <v>1262</v>
      </c>
      <c r="G17780" s="6" t="s">
        <v>29</v>
      </c>
      <c r="H17780" t="s">
        <v>148</v>
      </c>
      <c r="I17780" t="s">
        <v>26</v>
      </c>
      <c r="J17780" t="s">
        <v>27</v>
      </c>
      <c r="K17780">
        <v>90</v>
      </c>
      <c r="L17780">
        <v>20.149999999999999</v>
      </c>
      <c r="M17780" t="s">
        <v>1133</v>
      </c>
      <c r="N17780">
        <v>20.149999999999999</v>
      </c>
      <c r="O17780" t="s">
        <v>24</v>
      </c>
      <c r="P17780" cm="1">
        <f t="array" ref="P17780">IF(Q17780&gt;0,INDEX(Q17780:Q39504,MATCH(TRUE,INDEX(Q17780:Q39504="",,),0)-1),"")</f>
        <v>7</v>
      </c>
      <c r="Q17780">
        <f t="shared" si="489"/>
        <v>1</v>
      </c>
      <c r="R17780">
        <f t="shared" si="490"/>
        <v>0</v>
      </c>
    </row>
    <row r="17781" spans="1:18" x14ac:dyDescent="0.3">
      <c r="A17781" t="s">
        <v>1232</v>
      </c>
      <c r="B17781" s="1">
        <v>38456</v>
      </c>
      <c r="C17781" t="s">
        <v>16</v>
      </c>
      <c r="D17781" t="s">
        <v>1261</v>
      </c>
      <c r="E17781" t="s">
        <v>1262</v>
      </c>
      <c r="G17781" s="6" t="s">
        <v>29</v>
      </c>
      <c r="H17781" t="s">
        <v>122</v>
      </c>
      <c r="I17781" t="s">
        <v>26</v>
      </c>
      <c r="J17781" t="s">
        <v>27</v>
      </c>
      <c r="K17781">
        <v>83</v>
      </c>
      <c r="L17781">
        <v>32.549999999999997</v>
      </c>
      <c r="M17781" t="s">
        <v>1133</v>
      </c>
      <c r="N17781">
        <v>32.549999999999997</v>
      </c>
      <c r="O17781" t="s">
        <v>24</v>
      </c>
      <c r="P17781" cm="1">
        <f t="array" ref="P17781">IF(Q17781&gt;0,INDEX(Q17781:Q39505,MATCH(TRUE,INDEX(Q17781:Q39505="",,),0)-1),"")</f>
        <v>7</v>
      </c>
      <c r="Q17781">
        <f t="shared" si="489"/>
        <v>1</v>
      </c>
      <c r="R17781">
        <f t="shared" si="490"/>
        <v>0</v>
      </c>
    </row>
    <row r="17782" spans="1:18" x14ac:dyDescent="0.3">
      <c r="A17782" t="s">
        <v>1232</v>
      </c>
      <c r="B17782" s="1">
        <v>38456</v>
      </c>
      <c r="C17782" t="s">
        <v>16</v>
      </c>
      <c r="D17782" t="s">
        <v>1261</v>
      </c>
      <c r="E17782" t="s">
        <v>1262</v>
      </c>
      <c r="G17782" s="6" t="s">
        <v>29</v>
      </c>
      <c r="H17782" t="s">
        <v>69</v>
      </c>
      <c r="I17782" t="s">
        <v>26</v>
      </c>
      <c r="J17782" t="s">
        <v>27</v>
      </c>
      <c r="K17782">
        <v>70</v>
      </c>
      <c r="L17782">
        <v>20.100000000000001</v>
      </c>
      <c r="M17782" t="s">
        <v>1133</v>
      </c>
      <c r="N17782">
        <v>20.100000000000001</v>
      </c>
      <c r="O17782" t="s">
        <v>24</v>
      </c>
      <c r="P17782" cm="1">
        <f t="array" ref="P17782">IF(Q17782&gt;0,INDEX(Q17782:Q39506,MATCH(TRUE,INDEX(Q17782:Q39506="",,),0)-1),"")</f>
        <v>7</v>
      </c>
      <c r="Q17782">
        <f t="shared" si="489"/>
        <v>1</v>
      </c>
      <c r="R17782">
        <f t="shared" si="490"/>
        <v>0</v>
      </c>
    </row>
    <row r="17783" spans="1:18" x14ac:dyDescent="0.3">
      <c r="A17783" t="s">
        <v>1232</v>
      </c>
      <c r="B17783" s="1">
        <v>38456</v>
      </c>
      <c r="C17783" t="s">
        <v>16</v>
      </c>
      <c r="D17783" t="s">
        <v>1261</v>
      </c>
      <c r="E17783" t="s">
        <v>1262</v>
      </c>
      <c r="G17783" s="6" t="s">
        <v>29</v>
      </c>
      <c r="H17783" t="s">
        <v>41</v>
      </c>
      <c r="I17783" t="s">
        <v>26</v>
      </c>
      <c r="J17783" t="s">
        <v>27</v>
      </c>
      <c r="K17783">
        <v>25</v>
      </c>
      <c r="L17783">
        <v>44.5</v>
      </c>
      <c r="M17783" t="s">
        <v>1133</v>
      </c>
      <c r="N17783">
        <v>44.5</v>
      </c>
      <c r="O17783" t="s">
        <v>24</v>
      </c>
      <c r="P17783" cm="1">
        <f t="array" ref="P17783">IF(Q17783&gt;0,INDEX(Q17783:Q39507,MATCH(TRUE,INDEX(Q17783:Q39507="",,),0)-1),"")</f>
        <v>7</v>
      </c>
      <c r="Q17783">
        <f t="shared" si="489"/>
        <v>1</v>
      </c>
      <c r="R17783">
        <f t="shared" si="490"/>
        <v>0</v>
      </c>
    </row>
    <row r="17784" spans="1:18" x14ac:dyDescent="0.3">
      <c r="A17784" t="s">
        <v>1232</v>
      </c>
      <c r="B17784" s="1">
        <v>38456</v>
      </c>
      <c r="C17784" t="s">
        <v>16</v>
      </c>
      <c r="D17784" t="s">
        <v>1261</v>
      </c>
      <c r="E17784" t="s">
        <v>1262</v>
      </c>
      <c r="G17784" s="6" t="s">
        <v>29</v>
      </c>
      <c r="H17784" t="s">
        <v>28</v>
      </c>
      <c r="I17784" t="s">
        <v>26</v>
      </c>
      <c r="J17784" t="s">
        <v>27</v>
      </c>
      <c r="K17784">
        <v>40</v>
      </c>
      <c r="L17784">
        <v>46.1</v>
      </c>
      <c r="M17784" t="s">
        <v>1133</v>
      </c>
      <c r="N17784">
        <v>46.1</v>
      </c>
      <c r="O17784" t="s">
        <v>24</v>
      </c>
      <c r="P17784" cm="1">
        <f t="array" ref="P17784">IF(Q17784&gt;0,INDEX(Q17784:Q39508,MATCH(TRUE,INDEX(Q17784:Q39508="",,),0)-1),"")</f>
        <v>7</v>
      </c>
      <c r="Q17784">
        <f t="shared" si="489"/>
        <v>1</v>
      </c>
      <c r="R17784">
        <f t="shared" si="490"/>
        <v>0</v>
      </c>
    </row>
    <row r="17785" spans="1:18" x14ac:dyDescent="0.3">
      <c r="A17785" t="s">
        <v>1232</v>
      </c>
      <c r="B17785" s="1">
        <v>38456</v>
      </c>
      <c r="C17785" t="s">
        <v>16</v>
      </c>
      <c r="D17785" t="s">
        <v>1261</v>
      </c>
      <c r="E17785" t="s">
        <v>1262</v>
      </c>
      <c r="G17785" t="s">
        <v>19</v>
      </c>
      <c r="H17785" t="s">
        <v>41</v>
      </c>
      <c r="I17785" t="s">
        <v>21</v>
      </c>
      <c r="J17785" t="s">
        <v>22</v>
      </c>
      <c r="K17785">
        <v>46.5</v>
      </c>
      <c r="L17785">
        <v>285</v>
      </c>
      <c r="M17785" t="s">
        <v>1122</v>
      </c>
      <c r="N17785">
        <v>300</v>
      </c>
      <c r="P17785" cm="1">
        <f t="array" ref="P17785">IF(Q17785&gt;0,INDEX(Q17785:Q39509,MATCH(TRUE,INDEX(Q17785:Q39509="",,),0)-1),"")</f>
        <v>7</v>
      </c>
      <c r="Q17785">
        <f t="shared" si="489"/>
        <v>2</v>
      </c>
      <c r="R17785">
        <f t="shared" si="490"/>
        <v>0</v>
      </c>
    </row>
    <row r="17786" spans="1:18" x14ac:dyDescent="0.3">
      <c r="A17786" t="s">
        <v>1232</v>
      </c>
      <c r="B17786" s="1">
        <v>38456</v>
      </c>
      <c r="C17786" t="s">
        <v>16</v>
      </c>
      <c r="D17786" t="s">
        <v>1261</v>
      </c>
      <c r="E17786" t="s">
        <v>1262</v>
      </c>
      <c r="G17786" t="s">
        <v>19</v>
      </c>
      <c r="H17786" t="s">
        <v>30</v>
      </c>
      <c r="I17786" t="s">
        <v>26</v>
      </c>
      <c r="J17786" t="s">
        <v>27</v>
      </c>
      <c r="K17786">
        <v>502</v>
      </c>
      <c r="L17786">
        <v>12.35</v>
      </c>
      <c r="M17786" t="s">
        <v>1122</v>
      </c>
      <c r="N17786">
        <v>30</v>
      </c>
      <c r="P17786" cm="1">
        <f t="array" ref="P17786">IF(Q17786&gt;0,INDEX(Q17786:Q39510,MATCH(TRUE,INDEX(Q17786:Q39510="",,),0)-1),"")</f>
        <v>7</v>
      </c>
      <c r="Q17786">
        <f t="shared" si="489"/>
        <v>2</v>
      </c>
      <c r="R17786">
        <f t="shared" si="490"/>
        <v>0</v>
      </c>
    </row>
    <row r="17787" spans="1:18" x14ac:dyDescent="0.3">
      <c r="A17787" t="s">
        <v>1232</v>
      </c>
      <c r="B17787" s="1">
        <v>38456</v>
      </c>
      <c r="C17787" t="s">
        <v>16</v>
      </c>
      <c r="D17787" t="s">
        <v>1261</v>
      </c>
      <c r="E17787" t="s">
        <v>1262</v>
      </c>
      <c r="G17787" t="s">
        <v>19</v>
      </c>
      <c r="H17787" t="s">
        <v>63</v>
      </c>
      <c r="I17787" t="s">
        <v>26</v>
      </c>
      <c r="J17787" t="s">
        <v>27</v>
      </c>
      <c r="K17787">
        <v>561</v>
      </c>
      <c r="L17787">
        <v>20.3</v>
      </c>
      <c r="M17787" t="s">
        <v>1122</v>
      </c>
      <c r="N17787">
        <v>35</v>
      </c>
      <c r="P17787" cm="1">
        <f t="array" ref="P17787">IF(Q17787&gt;0,INDEX(Q17787:Q39511,MATCH(TRUE,INDEX(Q17787:Q39511="",,),0)-1),"")</f>
        <v>7</v>
      </c>
      <c r="Q17787">
        <f t="shared" si="489"/>
        <v>2</v>
      </c>
      <c r="R17787">
        <f t="shared" si="490"/>
        <v>0</v>
      </c>
    </row>
    <row r="17788" spans="1:18" x14ac:dyDescent="0.3">
      <c r="A17788" t="s">
        <v>1232</v>
      </c>
      <c r="B17788" s="1">
        <v>38456</v>
      </c>
      <c r="C17788" t="s">
        <v>16</v>
      </c>
      <c r="D17788" t="s">
        <v>1261</v>
      </c>
      <c r="E17788" t="s">
        <v>1262</v>
      </c>
      <c r="G17788" s="6" t="s">
        <v>29</v>
      </c>
      <c r="H17788" t="s">
        <v>69</v>
      </c>
      <c r="I17788" t="s">
        <v>21</v>
      </c>
      <c r="J17788" t="s">
        <v>22</v>
      </c>
      <c r="K17788">
        <v>19.399999999999999</v>
      </c>
      <c r="L17788">
        <v>99</v>
      </c>
      <c r="M17788" t="s">
        <v>1122</v>
      </c>
      <c r="N17788">
        <v>99</v>
      </c>
      <c r="P17788" cm="1">
        <f t="array" ref="P17788">IF(Q17788&gt;0,INDEX(Q17788:Q39512,MATCH(TRUE,INDEX(Q17788:Q39512="",,),0)-1),"")</f>
        <v>7</v>
      </c>
      <c r="Q17788">
        <f t="shared" si="489"/>
        <v>2</v>
      </c>
      <c r="R17788">
        <f t="shared" si="490"/>
        <v>0</v>
      </c>
    </row>
    <row r="17789" spans="1:18" x14ac:dyDescent="0.3">
      <c r="A17789" t="s">
        <v>1232</v>
      </c>
      <c r="B17789" s="1">
        <v>38456</v>
      </c>
      <c r="C17789" t="s">
        <v>16</v>
      </c>
      <c r="D17789" t="s">
        <v>1261</v>
      </c>
      <c r="E17789" t="s">
        <v>1262</v>
      </c>
      <c r="G17789" s="6" t="s">
        <v>29</v>
      </c>
      <c r="H17789" t="s">
        <v>406</v>
      </c>
      <c r="I17789" t="s">
        <v>26</v>
      </c>
      <c r="J17789" t="s">
        <v>27</v>
      </c>
      <c r="K17789">
        <v>107</v>
      </c>
      <c r="L17789">
        <v>12.35</v>
      </c>
      <c r="M17789" t="s">
        <v>1122</v>
      </c>
      <c r="N17789">
        <v>12.35</v>
      </c>
      <c r="P17789" cm="1">
        <f t="array" ref="P17789">IF(Q17789&gt;0,INDEX(Q17789:Q39513,MATCH(TRUE,INDEX(Q17789:Q39513="",,),0)-1),"")</f>
        <v>7</v>
      </c>
      <c r="Q17789">
        <f t="shared" si="489"/>
        <v>2</v>
      </c>
      <c r="R17789">
        <f t="shared" si="490"/>
        <v>0</v>
      </c>
    </row>
    <row r="17790" spans="1:18" x14ac:dyDescent="0.3">
      <c r="A17790" t="s">
        <v>1232</v>
      </c>
      <c r="B17790" s="1">
        <v>38456</v>
      </c>
      <c r="C17790" t="s">
        <v>16</v>
      </c>
      <c r="D17790" t="s">
        <v>1261</v>
      </c>
      <c r="E17790" t="s">
        <v>1262</v>
      </c>
      <c r="G17790" s="6" t="s">
        <v>29</v>
      </c>
      <c r="H17790" t="s">
        <v>99</v>
      </c>
      <c r="I17790" t="s">
        <v>26</v>
      </c>
      <c r="J17790" t="s">
        <v>27</v>
      </c>
      <c r="K17790">
        <v>161</v>
      </c>
      <c r="L17790">
        <v>14.6</v>
      </c>
      <c r="M17790" t="s">
        <v>1122</v>
      </c>
      <c r="N17790">
        <v>14.6</v>
      </c>
      <c r="P17790" cm="1">
        <f t="array" ref="P17790">IF(Q17790&gt;0,INDEX(Q17790:Q39514,MATCH(TRUE,INDEX(Q17790:Q39514="",,),0)-1),"")</f>
        <v>7</v>
      </c>
      <c r="Q17790">
        <f t="shared" si="489"/>
        <v>2</v>
      </c>
      <c r="R17790">
        <f t="shared" si="490"/>
        <v>0</v>
      </c>
    </row>
    <row r="17791" spans="1:18" x14ac:dyDescent="0.3">
      <c r="A17791" t="s">
        <v>1232</v>
      </c>
      <c r="B17791" s="1">
        <v>38456</v>
      </c>
      <c r="C17791" t="s">
        <v>16</v>
      </c>
      <c r="D17791" t="s">
        <v>1261</v>
      </c>
      <c r="E17791" t="s">
        <v>1262</v>
      </c>
      <c r="G17791" s="6" t="s">
        <v>29</v>
      </c>
      <c r="H17791" t="s">
        <v>148</v>
      </c>
      <c r="I17791" t="s">
        <v>26</v>
      </c>
      <c r="J17791" t="s">
        <v>27</v>
      </c>
      <c r="K17791">
        <v>90</v>
      </c>
      <c r="L17791">
        <v>20.149999999999999</v>
      </c>
      <c r="M17791" t="s">
        <v>1122</v>
      </c>
      <c r="N17791">
        <v>20.149999999999999</v>
      </c>
      <c r="P17791" cm="1">
        <f t="array" ref="P17791">IF(Q17791&gt;0,INDEX(Q17791:Q39515,MATCH(TRUE,INDEX(Q17791:Q39515="",,),0)-1),"")</f>
        <v>7</v>
      </c>
      <c r="Q17791">
        <f t="shared" si="489"/>
        <v>2</v>
      </c>
      <c r="R17791">
        <f t="shared" si="490"/>
        <v>0</v>
      </c>
    </row>
    <row r="17792" spans="1:18" x14ac:dyDescent="0.3">
      <c r="A17792" t="s">
        <v>1232</v>
      </c>
      <c r="B17792" s="1">
        <v>38456</v>
      </c>
      <c r="C17792" t="s">
        <v>16</v>
      </c>
      <c r="D17792" t="s">
        <v>1261</v>
      </c>
      <c r="E17792" t="s">
        <v>1262</v>
      </c>
      <c r="G17792" s="6" t="s">
        <v>29</v>
      </c>
      <c r="H17792" t="s">
        <v>122</v>
      </c>
      <c r="I17792" t="s">
        <v>26</v>
      </c>
      <c r="J17792" t="s">
        <v>27</v>
      </c>
      <c r="K17792">
        <v>83</v>
      </c>
      <c r="L17792">
        <v>32.549999999999997</v>
      </c>
      <c r="M17792" t="s">
        <v>1122</v>
      </c>
      <c r="N17792">
        <v>32.549999999999997</v>
      </c>
      <c r="P17792" cm="1">
        <f t="array" ref="P17792">IF(Q17792&gt;0,INDEX(Q17792:Q39516,MATCH(TRUE,INDEX(Q17792:Q39516="",,),0)-1),"")</f>
        <v>7</v>
      </c>
      <c r="Q17792">
        <f t="shared" si="489"/>
        <v>2</v>
      </c>
      <c r="R17792">
        <f t="shared" si="490"/>
        <v>0</v>
      </c>
    </row>
    <row r="17793" spans="1:18" x14ac:dyDescent="0.3">
      <c r="A17793" t="s">
        <v>1232</v>
      </c>
      <c r="B17793" s="1">
        <v>38456</v>
      </c>
      <c r="C17793" t="s">
        <v>16</v>
      </c>
      <c r="D17793" t="s">
        <v>1261</v>
      </c>
      <c r="E17793" t="s">
        <v>1262</v>
      </c>
      <c r="G17793" s="6" t="s">
        <v>29</v>
      </c>
      <c r="H17793" t="s">
        <v>69</v>
      </c>
      <c r="I17793" t="s">
        <v>26</v>
      </c>
      <c r="J17793" t="s">
        <v>27</v>
      </c>
      <c r="K17793">
        <v>70</v>
      </c>
      <c r="L17793">
        <v>20.100000000000001</v>
      </c>
      <c r="M17793" t="s">
        <v>1122</v>
      </c>
      <c r="N17793">
        <v>20.100000000000001</v>
      </c>
      <c r="P17793" cm="1">
        <f t="array" ref="P17793">IF(Q17793&gt;0,INDEX(Q17793:Q39517,MATCH(TRUE,INDEX(Q17793:Q39517="",,),0)-1),"")</f>
        <v>7</v>
      </c>
      <c r="Q17793">
        <f t="shared" si="489"/>
        <v>2</v>
      </c>
      <c r="R17793">
        <f t="shared" si="490"/>
        <v>0</v>
      </c>
    </row>
    <row r="17794" spans="1:18" x14ac:dyDescent="0.3">
      <c r="A17794" t="s">
        <v>1232</v>
      </c>
      <c r="B17794" s="1">
        <v>38456</v>
      </c>
      <c r="C17794" t="s">
        <v>16</v>
      </c>
      <c r="D17794" t="s">
        <v>1261</v>
      </c>
      <c r="E17794" t="s">
        <v>1262</v>
      </c>
      <c r="G17794" s="6" t="s">
        <v>29</v>
      </c>
      <c r="H17794" t="s">
        <v>41</v>
      </c>
      <c r="I17794" t="s">
        <v>26</v>
      </c>
      <c r="J17794" t="s">
        <v>27</v>
      </c>
      <c r="K17794">
        <v>25</v>
      </c>
      <c r="L17794">
        <v>44.5</v>
      </c>
      <c r="M17794" t="s">
        <v>1122</v>
      </c>
      <c r="N17794">
        <v>44.5</v>
      </c>
      <c r="P17794" cm="1">
        <f t="array" ref="P17794">IF(Q17794&gt;0,INDEX(Q17794:Q39518,MATCH(TRUE,INDEX(Q17794:Q39518="",,),0)-1),"")</f>
        <v>7</v>
      </c>
      <c r="Q17794">
        <f t="shared" si="489"/>
        <v>2</v>
      </c>
      <c r="R17794">
        <f t="shared" si="490"/>
        <v>0</v>
      </c>
    </row>
    <row r="17795" spans="1:18" x14ac:dyDescent="0.3">
      <c r="A17795" t="s">
        <v>1232</v>
      </c>
      <c r="B17795" s="1">
        <v>38456</v>
      </c>
      <c r="C17795" t="s">
        <v>16</v>
      </c>
      <c r="D17795" t="s">
        <v>1261</v>
      </c>
      <c r="E17795" t="s">
        <v>1262</v>
      </c>
      <c r="G17795" s="6" t="s">
        <v>29</v>
      </c>
      <c r="H17795" t="s">
        <v>28</v>
      </c>
      <c r="I17795" t="s">
        <v>26</v>
      </c>
      <c r="J17795" t="s">
        <v>27</v>
      </c>
      <c r="K17795">
        <v>40</v>
      </c>
      <c r="L17795">
        <v>46.1</v>
      </c>
      <c r="M17795" t="s">
        <v>1122</v>
      </c>
      <c r="N17795">
        <v>46.1</v>
      </c>
      <c r="P17795" cm="1">
        <f t="array" ref="P17795">IF(Q17795&gt;0,INDEX(Q17795:Q39519,MATCH(TRUE,INDEX(Q17795:Q39519="",,),0)-1),"")</f>
        <v>7</v>
      </c>
      <c r="Q17795">
        <f t="shared" si="489"/>
        <v>2</v>
      </c>
      <c r="R17795">
        <f t="shared" si="490"/>
        <v>0</v>
      </c>
    </row>
    <row r="17796" spans="1:18" x14ac:dyDescent="0.3">
      <c r="A17796" t="s">
        <v>1232</v>
      </c>
      <c r="B17796" s="1">
        <v>38456</v>
      </c>
      <c r="C17796" t="s">
        <v>16</v>
      </c>
      <c r="D17796" t="s">
        <v>1261</v>
      </c>
      <c r="E17796" t="s">
        <v>1262</v>
      </c>
      <c r="G17796" t="s">
        <v>19</v>
      </c>
      <c r="H17796" t="s">
        <v>41</v>
      </c>
      <c r="I17796" t="s">
        <v>21</v>
      </c>
      <c r="J17796" t="s">
        <v>22</v>
      </c>
      <c r="K17796">
        <v>46.5</v>
      </c>
      <c r="L17796">
        <v>285</v>
      </c>
      <c r="M17796" t="s">
        <v>417</v>
      </c>
      <c r="N17796">
        <v>285</v>
      </c>
      <c r="P17796" cm="1">
        <f t="array" ref="P17796">IF(Q17796&gt;0,INDEX(Q17796:Q39520,MATCH(TRUE,INDEX(Q17796:Q39520="",,),0)-1),"")</f>
        <v>7</v>
      </c>
      <c r="Q17796">
        <f t="shared" si="489"/>
        <v>3</v>
      </c>
      <c r="R17796">
        <f t="shared" si="490"/>
        <v>0</v>
      </c>
    </row>
    <row r="17797" spans="1:18" x14ac:dyDescent="0.3">
      <c r="A17797" t="s">
        <v>1232</v>
      </c>
      <c r="B17797" s="1">
        <v>38456</v>
      </c>
      <c r="C17797" t="s">
        <v>16</v>
      </c>
      <c r="D17797" t="s">
        <v>1261</v>
      </c>
      <c r="E17797" t="s">
        <v>1262</v>
      </c>
      <c r="G17797" t="s">
        <v>19</v>
      </c>
      <c r="H17797" t="s">
        <v>30</v>
      </c>
      <c r="I17797" t="s">
        <v>26</v>
      </c>
      <c r="J17797" t="s">
        <v>27</v>
      </c>
      <c r="K17797">
        <v>502</v>
      </c>
      <c r="L17797">
        <v>12.35</v>
      </c>
      <c r="M17797" t="s">
        <v>417</v>
      </c>
      <c r="N17797">
        <v>38</v>
      </c>
      <c r="P17797" cm="1">
        <f t="array" ref="P17797">IF(Q17797&gt;0,INDEX(Q17797:Q39521,MATCH(TRUE,INDEX(Q17797:Q39521="",,),0)-1),"")</f>
        <v>7</v>
      </c>
      <c r="Q17797">
        <f t="shared" si="489"/>
        <v>3</v>
      </c>
      <c r="R17797">
        <f t="shared" si="490"/>
        <v>0</v>
      </c>
    </row>
    <row r="17798" spans="1:18" x14ac:dyDescent="0.3">
      <c r="A17798" t="s">
        <v>1232</v>
      </c>
      <c r="B17798" s="1">
        <v>38456</v>
      </c>
      <c r="C17798" t="s">
        <v>16</v>
      </c>
      <c r="D17798" t="s">
        <v>1261</v>
      </c>
      <c r="E17798" t="s">
        <v>1262</v>
      </c>
      <c r="G17798" t="s">
        <v>19</v>
      </c>
      <c r="H17798" t="s">
        <v>63</v>
      </c>
      <c r="I17798" t="s">
        <v>26</v>
      </c>
      <c r="J17798" t="s">
        <v>27</v>
      </c>
      <c r="K17798">
        <v>561</v>
      </c>
      <c r="L17798">
        <v>20.3</v>
      </c>
      <c r="M17798" t="s">
        <v>417</v>
      </c>
      <c r="N17798">
        <v>27</v>
      </c>
      <c r="P17798" cm="1">
        <f t="array" ref="P17798">IF(Q17798&gt;0,INDEX(Q17798:Q39522,MATCH(TRUE,INDEX(Q17798:Q39522="",,),0)-1),"")</f>
        <v>7</v>
      </c>
      <c r="Q17798">
        <f t="shared" si="489"/>
        <v>3</v>
      </c>
      <c r="R17798">
        <f t="shared" si="490"/>
        <v>0</v>
      </c>
    </row>
    <row r="17799" spans="1:18" x14ac:dyDescent="0.3">
      <c r="A17799" t="s">
        <v>1232</v>
      </c>
      <c r="B17799" s="1">
        <v>38456</v>
      </c>
      <c r="C17799" t="s">
        <v>16</v>
      </c>
      <c r="D17799" t="s">
        <v>1261</v>
      </c>
      <c r="E17799" t="s">
        <v>1262</v>
      </c>
      <c r="G17799" s="6" t="s">
        <v>29</v>
      </c>
      <c r="H17799" t="s">
        <v>69</v>
      </c>
      <c r="I17799" t="s">
        <v>21</v>
      </c>
      <c r="J17799" t="s">
        <v>22</v>
      </c>
      <c r="K17799">
        <v>19.399999999999999</v>
      </c>
      <c r="L17799">
        <v>99</v>
      </c>
      <c r="M17799" t="s">
        <v>417</v>
      </c>
      <c r="N17799">
        <v>99</v>
      </c>
      <c r="P17799" cm="1">
        <f t="array" ref="P17799">IF(Q17799&gt;0,INDEX(Q17799:Q39523,MATCH(TRUE,INDEX(Q17799:Q39523="",,),0)-1),"")</f>
        <v>7</v>
      </c>
      <c r="Q17799">
        <f t="shared" si="489"/>
        <v>3</v>
      </c>
      <c r="R17799">
        <f t="shared" si="490"/>
        <v>0</v>
      </c>
    </row>
    <row r="17800" spans="1:18" x14ac:dyDescent="0.3">
      <c r="A17800" t="s">
        <v>1232</v>
      </c>
      <c r="B17800" s="1">
        <v>38456</v>
      </c>
      <c r="C17800" t="s">
        <v>16</v>
      </c>
      <c r="D17800" t="s">
        <v>1261</v>
      </c>
      <c r="E17800" t="s">
        <v>1262</v>
      </c>
      <c r="G17800" s="6" t="s">
        <v>29</v>
      </c>
      <c r="H17800" t="s">
        <v>406</v>
      </c>
      <c r="I17800" t="s">
        <v>26</v>
      </c>
      <c r="J17800" t="s">
        <v>27</v>
      </c>
      <c r="K17800">
        <v>107</v>
      </c>
      <c r="L17800">
        <v>12.35</v>
      </c>
      <c r="M17800" t="s">
        <v>417</v>
      </c>
      <c r="N17800">
        <v>12.35</v>
      </c>
      <c r="P17800" cm="1">
        <f t="array" ref="P17800">IF(Q17800&gt;0,INDEX(Q17800:Q39524,MATCH(TRUE,INDEX(Q17800:Q39524="",,),0)-1),"")</f>
        <v>7</v>
      </c>
      <c r="Q17800">
        <f t="shared" si="489"/>
        <v>3</v>
      </c>
      <c r="R17800">
        <f t="shared" si="490"/>
        <v>0</v>
      </c>
    </row>
    <row r="17801" spans="1:18" x14ac:dyDescent="0.3">
      <c r="A17801" t="s">
        <v>1232</v>
      </c>
      <c r="B17801" s="1">
        <v>38456</v>
      </c>
      <c r="C17801" t="s">
        <v>16</v>
      </c>
      <c r="D17801" t="s">
        <v>1261</v>
      </c>
      <c r="E17801" t="s">
        <v>1262</v>
      </c>
      <c r="G17801" s="6" t="s">
        <v>29</v>
      </c>
      <c r="H17801" t="s">
        <v>99</v>
      </c>
      <c r="I17801" t="s">
        <v>26</v>
      </c>
      <c r="J17801" t="s">
        <v>27</v>
      </c>
      <c r="K17801">
        <v>161</v>
      </c>
      <c r="L17801">
        <v>14.6</v>
      </c>
      <c r="M17801" t="s">
        <v>417</v>
      </c>
      <c r="N17801">
        <v>14.6</v>
      </c>
      <c r="P17801" cm="1">
        <f t="array" ref="P17801">IF(Q17801&gt;0,INDEX(Q17801:Q39525,MATCH(TRUE,INDEX(Q17801:Q39525="",,),0)-1),"")</f>
        <v>7</v>
      </c>
      <c r="Q17801">
        <f t="shared" si="489"/>
        <v>3</v>
      </c>
      <c r="R17801">
        <f t="shared" si="490"/>
        <v>0</v>
      </c>
    </row>
    <row r="17802" spans="1:18" x14ac:dyDescent="0.3">
      <c r="A17802" t="s">
        <v>1232</v>
      </c>
      <c r="B17802" s="1">
        <v>38456</v>
      </c>
      <c r="C17802" t="s">
        <v>16</v>
      </c>
      <c r="D17802" t="s">
        <v>1261</v>
      </c>
      <c r="E17802" t="s">
        <v>1262</v>
      </c>
      <c r="G17802" s="6" t="s">
        <v>29</v>
      </c>
      <c r="H17802" t="s">
        <v>148</v>
      </c>
      <c r="I17802" t="s">
        <v>26</v>
      </c>
      <c r="J17802" t="s">
        <v>27</v>
      </c>
      <c r="K17802">
        <v>90</v>
      </c>
      <c r="L17802">
        <v>20.149999999999999</v>
      </c>
      <c r="M17802" t="s">
        <v>417</v>
      </c>
      <c r="N17802">
        <v>20.149999999999999</v>
      </c>
      <c r="P17802" cm="1">
        <f t="array" ref="P17802">IF(Q17802&gt;0,INDEX(Q17802:Q39526,MATCH(TRUE,INDEX(Q17802:Q39526="",,),0)-1),"")</f>
        <v>7</v>
      </c>
      <c r="Q17802">
        <f t="shared" si="489"/>
        <v>3</v>
      </c>
      <c r="R17802">
        <f t="shared" si="490"/>
        <v>0</v>
      </c>
    </row>
    <row r="17803" spans="1:18" x14ac:dyDescent="0.3">
      <c r="A17803" t="s">
        <v>1232</v>
      </c>
      <c r="B17803" s="1">
        <v>38456</v>
      </c>
      <c r="C17803" t="s">
        <v>16</v>
      </c>
      <c r="D17803" t="s">
        <v>1261</v>
      </c>
      <c r="E17803" t="s">
        <v>1262</v>
      </c>
      <c r="G17803" s="6" t="s">
        <v>29</v>
      </c>
      <c r="H17803" t="s">
        <v>122</v>
      </c>
      <c r="I17803" t="s">
        <v>26</v>
      </c>
      <c r="J17803" t="s">
        <v>27</v>
      </c>
      <c r="K17803">
        <v>83</v>
      </c>
      <c r="L17803">
        <v>32.549999999999997</v>
      </c>
      <c r="M17803" t="s">
        <v>417</v>
      </c>
      <c r="N17803">
        <v>32.549999999999997</v>
      </c>
      <c r="P17803" cm="1">
        <f t="array" ref="P17803">IF(Q17803&gt;0,INDEX(Q17803:Q39527,MATCH(TRUE,INDEX(Q17803:Q39527="",,),0)-1),"")</f>
        <v>7</v>
      </c>
      <c r="Q17803">
        <f t="shared" si="489"/>
        <v>3</v>
      </c>
      <c r="R17803">
        <f t="shared" si="490"/>
        <v>0</v>
      </c>
    </row>
    <row r="17804" spans="1:18" x14ac:dyDescent="0.3">
      <c r="A17804" t="s">
        <v>1232</v>
      </c>
      <c r="B17804" s="1">
        <v>38456</v>
      </c>
      <c r="C17804" t="s">
        <v>16</v>
      </c>
      <c r="D17804" t="s">
        <v>1261</v>
      </c>
      <c r="E17804" t="s">
        <v>1262</v>
      </c>
      <c r="G17804" s="6" t="s">
        <v>29</v>
      </c>
      <c r="H17804" t="s">
        <v>69</v>
      </c>
      <c r="I17804" t="s">
        <v>26</v>
      </c>
      <c r="J17804" t="s">
        <v>27</v>
      </c>
      <c r="K17804">
        <v>70</v>
      </c>
      <c r="L17804">
        <v>20.100000000000001</v>
      </c>
      <c r="M17804" t="s">
        <v>417</v>
      </c>
      <c r="N17804">
        <v>20.100000000000001</v>
      </c>
      <c r="P17804" cm="1">
        <f t="array" ref="P17804">IF(Q17804&gt;0,INDEX(Q17804:Q39528,MATCH(TRUE,INDEX(Q17804:Q39528="",,),0)-1),"")</f>
        <v>7</v>
      </c>
      <c r="Q17804">
        <f t="shared" si="489"/>
        <v>3</v>
      </c>
      <c r="R17804">
        <f t="shared" si="490"/>
        <v>0</v>
      </c>
    </row>
    <row r="17805" spans="1:18" x14ac:dyDescent="0.3">
      <c r="A17805" t="s">
        <v>1232</v>
      </c>
      <c r="B17805" s="1">
        <v>38456</v>
      </c>
      <c r="C17805" t="s">
        <v>16</v>
      </c>
      <c r="D17805" t="s">
        <v>1261</v>
      </c>
      <c r="E17805" t="s">
        <v>1262</v>
      </c>
      <c r="G17805" s="6" t="s">
        <v>29</v>
      </c>
      <c r="H17805" t="s">
        <v>41</v>
      </c>
      <c r="I17805" t="s">
        <v>26</v>
      </c>
      <c r="J17805" t="s">
        <v>27</v>
      </c>
      <c r="K17805">
        <v>25</v>
      </c>
      <c r="L17805">
        <v>44.5</v>
      </c>
      <c r="M17805" t="s">
        <v>417</v>
      </c>
      <c r="N17805">
        <v>44.5</v>
      </c>
      <c r="P17805" cm="1">
        <f t="array" ref="P17805">IF(Q17805&gt;0,INDEX(Q17805:Q39529,MATCH(TRUE,INDEX(Q17805:Q39529="",,),0)-1),"")</f>
        <v>7</v>
      </c>
      <c r="Q17805">
        <f t="shared" si="489"/>
        <v>3</v>
      </c>
      <c r="R17805">
        <f t="shared" si="490"/>
        <v>0</v>
      </c>
    </row>
    <row r="17806" spans="1:18" x14ac:dyDescent="0.3">
      <c r="A17806" t="s">
        <v>1232</v>
      </c>
      <c r="B17806" s="1">
        <v>38456</v>
      </c>
      <c r="C17806" t="s">
        <v>16</v>
      </c>
      <c r="D17806" t="s">
        <v>1261</v>
      </c>
      <c r="E17806" t="s">
        <v>1262</v>
      </c>
      <c r="G17806" s="6" t="s">
        <v>29</v>
      </c>
      <c r="H17806" t="s">
        <v>28</v>
      </c>
      <c r="I17806" t="s">
        <v>26</v>
      </c>
      <c r="J17806" t="s">
        <v>27</v>
      </c>
      <c r="K17806">
        <v>40</v>
      </c>
      <c r="L17806">
        <v>46.1</v>
      </c>
      <c r="M17806" t="s">
        <v>417</v>
      </c>
      <c r="N17806">
        <v>46.1</v>
      </c>
      <c r="P17806" cm="1">
        <f t="array" ref="P17806">IF(Q17806&gt;0,INDEX(Q17806:Q39530,MATCH(TRUE,INDEX(Q17806:Q39530="",,),0)-1),"")</f>
        <v>7</v>
      </c>
      <c r="Q17806">
        <f t="shared" si="489"/>
        <v>3</v>
      </c>
      <c r="R17806">
        <f t="shared" si="490"/>
        <v>0</v>
      </c>
    </row>
    <row r="17807" spans="1:18" x14ac:dyDescent="0.3">
      <c r="A17807" t="s">
        <v>1232</v>
      </c>
      <c r="B17807" s="1">
        <v>38456</v>
      </c>
      <c r="C17807" t="s">
        <v>16</v>
      </c>
      <c r="D17807" t="s">
        <v>1261</v>
      </c>
      <c r="E17807" t="s">
        <v>1262</v>
      </c>
      <c r="G17807" t="s">
        <v>19</v>
      </c>
      <c r="H17807" t="s">
        <v>41</v>
      </c>
      <c r="I17807" t="s">
        <v>21</v>
      </c>
      <c r="J17807" t="s">
        <v>22</v>
      </c>
      <c r="K17807">
        <v>46.5</v>
      </c>
      <c r="L17807">
        <v>285</v>
      </c>
      <c r="M17807" t="s">
        <v>1117</v>
      </c>
      <c r="N17807">
        <v>286</v>
      </c>
      <c r="P17807" cm="1">
        <f t="array" ref="P17807">IF(Q17807&gt;0,INDEX(Q17807:Q39531,MATCH(TRUE,INDEX(Q17807:Q39531="",,),0)-1),"")</f>
        <v>7</v>
      </c>
      <c r="Q17807">
        <f t="shared" si="489"/>
        <v>4</v>
      </c>
      <c r="R17807">
        <f t="shared" si="490"/>
        <v>0</v>
      </c>
    </row>
    <row r="17808" spans="1:18" x14ac:dyDescent="0.3">
      <c r="A17808" t="s">
        <v>1232</v>
      </c>
      <c r="B17808" s="1">
        <v>38456</v>
      </c>
      <c r="C17808" t="s">
        <v>16</v>
      </c>
      <c r="D17808" t="s">
        <v>1261</v>
      </c>
      <c r="E17808" t="s">
        <v>1262</v>
      </c>
      <c r="G17808" t="s">
        <v>19</v>
      </c>
      <c r="H17808" t="s">
        <v>30</v>
      </c>
      <c r="I17808" t="s">
        <v>26</v>
      </c>
      <c r="J17808" t="s">
        <v>27</v>
      </c>
      <c r="K17808">
        <v>502</v>
      </c>
      <c r="L17808">
        <v>12.35</v>
      </c>
      <c r="M17808" t="s">
        <v>1117</v>
      </c>
      <c r="N17808">
        <v>28.35</v>
      </c>
      <c r="P17808" cm="1">
        <f t="array" ref="P17808">IF(Q17808&gt;0,INDEX(Q17808:Q39532,MATCH(TRUE,INDEX(Q17808:Q39532="",,),0)-1),"")</f>
        <v>7</v>
      </c>
      <c r="Q17808">
        <f t="shared" si="489"/>
        <v>4</v>
      </c>
      <c r="R17808">
        <f t="shared" si="490"/>
        <v>0</v>
      </c>
    </row>
    <row r="17809" spans="1:18" x14ac:dyDescent="0.3">
      <c r="A17809" t="s">
        <v>1232</v>
      </c>
      <c r="B17809" s="1">
        <v>38456</v>
      </c>
      <c r="C17809" t="s">
        <v>16</v>
      </c>
      <c r="D17809" t="s">
        <v>1261</v>
      </c>
      <c r="E17809" t="s">
        <v>1262</v>
      </c>
      <c r="G17809" t="s">
        <v>19</v>
      </c>
      <c r="H17809" t="s">
        <v>63</v>
      </c>
      <c r="I17809" t="s">
        <v>26</v>
      </c>
      <c r="J17809" t="s">
        <v>27</v>
      </c>
      <c r="K17809">
        <v>561</v>
      </c>
      <c r="L17809">
        <v>20.3</v>
      </c>
      <c r="M17809" t="s">
        <v>1117</v>
      </c>
      <c r="N17809">
        <v>30.3</v>
      </c>
      <c r="P17809" cm="1">
        <f t="array" ref="P17809">IF(Q17809&gt;0,INDEX(Q17809:Q39533,MATCH(TRUE,INDEX(Q17809:Q39533="",,),0)-1),"")</f>
        <v>7</v>
      </c>
      <c r="Q17809">
        <f t="shared" si="489"/>
        <v>4</v>
      </c>
      <c r="R17809">
        <f t="shared" si="490"/>
        <v>0</v>
      </c>
    </row>
    <row r="17810" spans="1:18" x14ac:dyDescent="0.3">
      <c r="A17810" t="s">
        <v>1232</v>
      </c>
      <c r="B17810" s="1">
        <v>38456</v>
      </c>
      <c r="C17810" t="s">
        <v>16</v>
      </c>
      <c r="D17810" t="s">
        <v>1261</v>
      </c>
      <c r="E17810" t="s">
        <v>1262</v>
      </c>
      <c r="G17810" s="6" t="s">
        <v>29</v>
      </c>
      <c r="H17810" t="s">
        <v>69</v>
      </c>
      <c r="I17810" t="s">
        <v>21</v>
      </c>
      <c r="J17810" t="s">
        <v>22</v>
      </c>
      <c r="K17810">
        <v>19.399999999999999</v>
      </c>
      <c r="L17810">
        <v>99</v>
      </c>
      <c r="M17810" t="s">
        <v>1117</v>
      </c>
      <c r="N17810">
        <v>99</v>
      </c>
      <c r="P17810" cm="1">
        <f t="array" ref="P17810">IF(Q17810&gt;0,INDEX(Q17810:Q39534,MATCH(TRUE,INDEX(Q17810:Q39534="",,),0)-1),"")</f>
        <v>7</v>
      </c>
      <c r="Q17810">
        <f t="shared" si="489"/>
        <v>4</v>
      </c>
      <c r="R17810">
        <f t="shared" si="490"/>
        <v>0</v>
      </c>
    </row>
    <row r="17811" spans="1:18" x14ac:dyDescent="0.3">
      <c r="A17811" t="s">
        <v>1232</v>
      </c>
      <c r="B17811" s="1">
        <v>38456</v>
      </c>
      <c r="C17811" t="s">
        <v>16</v>
      </c>
      <c r="D17811" t="s">
        <v>1261</v>
      </c>
      <c r="E17811" t="s">
        <v>1262</v>
      </c>
      <c r="G17811" s="6" t="s">
        <v>29</v>
      </c>
      <c r="H17811" t="s">
        <v>406</v>
      </c>
      <c r="I17811" t="s">
        <v>26</v>
      </c>
      <c r="J17811" t="s">
        <v>27</v>
      </c>
      <c r="K17811">
        <v>107</v>
      </c>
      <c r="L17811">
        <v>12.35</v>
      </c>
      <c r="M17811" t="s">
        <v>1117</v>
      </c>
      <c r="N17811">
        <v>12.35</v>
      </c>
      <c r="P17811" cm="1">
        <f t="array" ref="P17811">IF(Q17811&gt;0,INDEX(Q17811:Q39535,MATCH(TRUE,INDEX(Q17811:Q39535="",,),0)-1),"")</f>
        <v>7</v>
      </c>
      <c r="Q17811">
        <f t="shared" si="489"/>
        <v>4</v>
      </c>
      <c r="R17811">
        <f t="shared" si="490"/>
        <v>0</v>
      </c>
    </row>
    <row r="17812" spans="1:18" x14ac:dyDescent="0.3">
      <c r="A17812" t="s">
        <v>1232</v>
      </c>
      <c r="B17812" s="1">
        <v>38456</v>
      </c>
      <c r="C17812" t="s">
        <v>16</v>
      </c>
      <c r="D17812" t="s">
        <v>1261</v>
      </c>
      <c r="E17812" t="s">
        <v>1262</v>
      </c>
      <c r="G17812" s="6" t="s">
        <v>29</v>
      </c>
      <c r="H17812" t="s">
        <v>99</v>
      </c>
      <c r="I17812" t="s">
        <v>26</v>
      </c>
      <c r="J17812" t="s">
        <v>27</v>
      </c>
      <c r="K17812">
        <v>161</v>
      </c>
      <c r="L17812">
        <v>14.6</v>
      </c>
      <c r="M17812" t="s">
        <v>1117</v>
      </c>
      <c r="N17812">
        <v>14.6</v>
      </c>
      <c r="P17812" cm="1">
        <f t="array" ref="P17812">IF(Q17812&gt;0,INDEX(Q17812:Q39536,MATCH(TRUE,INDEX(Q17812:Q39536="",,),0)-1),"")</f>
        <v>7</v>
      </c>
      <c r="Q17812">
        <f t="shared" si="489"/>
        <v>4</v>
      </c>
      <c r="R17812">
        <f t="shared" si="490"/>
        <v>0</v>
      </c>
    </row>
    <row r="17813" spans="1:18" x14ac:dyDescent="0.3">
      <c r="A17813" t="s">
        <v>1232</v>
      </c>
      <c r="B17813" s="1">
        <v>38456</v>
      </c>
      <c r="C17813" t="s">
        <v>16</v>
      </c>
      <c r="D17813" t="s">
        <v>1261</v>
      </c>
      <c r="E17813" t="s">
        <v>1262</v>
      </c>
      <c r="G17813" s="6" t="s">
        <v>29</v>
      </c>
      <c r="H17813" t="s">
        <v>148</v>
      </c>
      <c r="I17813" t="s">
        <v>26</v>
      </c>
      <c r="J17813" t="s">
        <v>27</v>
      </c>
      <c r="K17813">
        <v>90</v>
      </c>
      <c r="L17813">
        <v>20.149999999999999</v>
      </c>
      <c r="M17813" t="s">
        <v>1117</v>
      </c>
      <c r="N17813">
        <v>20.149999999999999</v>
      </c>
      <c r="P17813" cm="1">
        <f t="array" ref="P17813">IF(Q17813&gt;0,INDEX(Q17813:Q39537,MATCH(TRUE,INDEX(Q17813:Q39537="",,),0)-1),"")</f>
        <v>7</v>
      </c>
      <c r="Q17813">
        <f t="shared" si="489"/>
        <v>4</v>
      </c>
      <c r="R17813">
        <f t="shared" si="490"/>
        <v>0</v>
      </c>
    </row>
    <row r="17814" spans="1:18" x14ac:dyDescent="0.3">
      <c r="A17814" t="s">
        <v>1232</v>
      </c>
      <c r="B17814" s="1">
        <v>38456</v>
      </c>
      <c r="C17814" t="s">
        <v>16</v>
      </c>
      <c r="D17814" t="s">
        <v>1261</v>
      </c>
      <c r="E17814" t="s">
        <v>1262</v>
      </c>
      <c r="G17814" s="6" t="s">
        <v>29</v>
      </c>
      <c r="H17814" t="s">
        <v>122</v>
      </c>
      <c r="I17814" t="s">
        <v>26</v>
      </c>
      <c r="J17814" t="s">
        <v>27</v>
      </c>
      <c r="K17814">
        <v>83</v>
      </c>
      <c r="L17814">
        <v>32.549999999999997</v>
      </c>
      <c r="M17814" t="s">
        <v>1117</v>
      </c>
      <c r="N17814">
        <v>32.549999999999997</v>
      </c>
      <c r="P17814" cm="1">
        <f t="array" ref="P17814">IF(Q17814&gt;0,INDEX(Q17814:Q39538,MATCH(TRUE,INDEX(Q17814:Q39538="",,),0)-1),"")</f>
        <v>7</v>
      </c>
      <c r="Q17814">
        <f t="shared" si="489"/>
        <v>4</v>
      </c>
      <c r="R17814">
        <f t="shared" si="490"/>
        <v>0</v>
      </c>
    </row>
    <row r="17815" spans="1:18" x14ac:dyDescent="0.3">
      <c r="A17815" t="s">
        <v>1232</v>
      </c>
      <c r="B17815" s="1">
        <v>38456</v>
      </c>
      <c r="C17815" t="s">
        <v>16</v>
      </c>
      <c r="D17815" t="s">
        <v>1261</v>
      </c>
      <c r="E17815" t="s">
        <v>1262</v>
      </c>
      <c r="G17815" s="6" t="s">
        <v>29</v>
      </c>
      <c r="H17815" t="s">
        <v>69</v>
      </c>
      <c r="I17815" t="s">
        <v>26</v>
      </c>
      <c r="J17815" t="s">
        <v>27</v>
      </c>
      <c r="K17815">
        <v>70</v>
      </c>
      <c r="L17815">
        <v>20.100000000000001</v>
      </c>
      <c r="M17815" t="s">
        <v>1117</v>
      </c>
      <c r="N17815">
        <v>20.100000000000001</v>
      </c>
      <c r="P17815" cm="1">
        <f t="array" ref="P17815">IF(Q17815&gt;0,INDEX(Q17815:Q39539,MATCH(TRUE,INDEX(Q17815:Q39539="",,),0)-1),"")</f>
        <v>7</v>
      </c>
      <c r="Q17815">
        <f t="shared" si="489"/>
        <v>4</v>
      </c>
      <c r="R17815">
        <f t="shared" si="490"/>
        <v>0</v>
      </c>
    </row>
    <row r="17816" spans="1:18" x14ac:dyDescent="0.3">
      <c r="A17816" t="s">
        <v>1232</v>
      </c>
      <c r="B17816" s="1">
        <v>38456</v>
      </c>
      <c r="C17816" t="s">
        <v>16</v>
      </c>
      <c r="D17816" t="s">
        <v>1261</v>
      </c>
      <c r="E17816" t="s">
        <v>1262</v>
      </c>
      <c r="G17816" s="6" t="s">
        <v>29</v>
      </c>
      <c r="H17816" t="s">
        <v>41</v>
      </c>
      <c r="I17816" t="s">
        <v>26</v>
      </c>
      <c r="J17816" t="s">
        <v>27</v>
      </c>
      <c r="K17816">
        <v>25</v>
      </c>
      <c r="L17816">
        <v>44.5</v>
      </c>
      <c r="M17816" t="s">
        <v>1117</v>
      </c>
      <c r="N17816">
        <v>44.5</v>
      </c>
      <c r="P17816" cm="1">
        <f t="array" ref="P17816">IF(Q17816&gt;0,INDEX(Q17816:Q39540,MATCH(TRUE,INDEX(Q17816:Q39540="",,),0)-1),"")</f>
        <v>7</v>
      </c>
      <c r="Q17816">
        <f t="shared" si="489"/>
        <v>4</v>
      </c>
      <c r="R17816">
        <f t="shared" si="490"/>
        <v>0</v>
      </c>
    </row>
    <row r="17817" spans="1:18" x14ac:dyDescent="0.3">
      <c r="A17817" t="s">
        <v>1232</v>
      </c>
      <c r="B17817" s="1">
        <v>38456</v>
      </c>
      <c r="C17817" t="s">
        <v>16</v>
      </c>
      <c r="D17817" t="s">
        <v>1261</v>
      </c>
      <c r="E17817" t="s">
        <v>1262</v>
      </c>
      <c r="G17817" s="6" t="s">
        <v>29</v>
      </c>
      <c r="H17817" t="s">
        <v>28</v>
      </c>
      <c r="I17817" t="s">
        <v>26</v>
      </c>
      <c r="J17817" t="s">
        <v>27</v>
      </c>
      <c r="K17817">
        <v>40</v>
      </c>
      <c r="L17817">
        <v>46.1</v>
      </c>
      <c r="M17817" t="s">
        <v>1117</v>
      </c>
      <c r="N17817">
        <v>46.1</v>
      </c>
      <c r="P17817" cm="1">
        <f t="array" ref="P17817">IF(Q17817&gt;0,INDEX(Q17817:Q39541,MATCH(TRUE,INDEX(Q17817:Q39541="",,),0)-1),"")</f>
        <v>7</v>
      </c>
      <c r="Q17817">
        <f t="shared" si="489"/>
        <v>4</v>
      </c>
      <c r="R17817">
        <f t="shared" si="490"/>
        <v>0</v>
      </c>
    </row>
    <row r="17818" spans="1:18" x14ac:dyDescent="0.3">
      <c r="A17818" t="s">
        <v>1232</v>
      </c>
      <c r="B17818" s="1">
        <v>38456</v>
      </c>
      <c r="C17818" t="s">
        <v>16</v>
      </c>
      <c r="D17818" t="s">
        <v>1261</v>
      </c>
      <c r="E17818" t="s">
        <v>1262</v>
      </c>
      <c r="G17818" t="s">
        <v>19</v>
      </c>
      <c r="H17818" t="s">
        <v>41</v>
      </c>
      <c r="I17818" t="s">
        <v>21</v>
      </c>
      <c r="J17818" t="s">
        <v>22</v>
      </c>
      <c r="K17818">
        <v>46.5</v>
      </c>
      <c r="L17818">
        <v>285</v>
      </c>
      <c r="M17818" t="s">
        <v>1115</v>
      </c>
      <c r="N17818">
        <v>290</v>
      </c>
      <c r="P17818" cm="1">
        <f t="array" ref="P17818">IF(Q17818&gt;0,INDEX(Q17818:Q39542,MATCH(TRUE,INDEX(Q17818:Q39542="",,),0)-1),"")</f>
        <v>7</v>
      </c>
      <c r="Q17818">
        <f t="shared" si="489"/>
        <v>5</v>
      </c>
      <c r="R17818">
        <f t="shared" si="490"/>
        <v>0</v>
      </c>
    </row>
    <row r="17819" spans="1:18" x14ac:dyDescent="0.3">
      <c r="A17819" t="s">
        <v>1232</v>
      </c>
      <c r="B17819" s="1">
        <v>38456</v>
      </c>
      <c r="C17819" t="s">
        <v>16</v>
      </c>
      <c r="D17819" t="s">
        <v>1261</v>
      </c>
      <c r="E17819" t="s">
        <v>1262</v>
      </c>
      <c r="G17819" t="s">
        <v>19</v>
      </c>
      <c r="H17819" t="s">
        <v>30</v>
      </c>
      <c r="I17819" t="s">
        <v>26</v>
      </c>
      <c r="J17819" t="s">
        <v>27</v>
      </c>
      <c r="K17819">
        <v>502</v>
      </c>
      <c r="L17819">
        <v>12.35</v>
      </c>
      <c r="M17819" t="s">
        <v>1115</v>
      </c>
      <c r="N17819">
        <v>28</v>
      </c>
      <c r="P17819" cm="1">
        <f t="array" ref="P17819">IF(Q17819&gt;0,INDEX(Q17819:Q39543,MATCH(TRUE,INDEX(Q17819:Q39543="",,),0)-1),"")</f>
        <v>7</v>
      </c>
      <c r="Q17819">
        <f t="shared" si="489"/>
        <v>5</v>
      </c>
      <c r="R17819">
        <f t="shared" si="490"/>
        <v>0</v>
      </c>
    </row>
    <row r="17820" spans="1:18" x14ac:dyDescent="0.3">
      <c r="A17820" t="s">
        <v>1232</v>
      </c>
      <c r="B17820" s="1">
        <v>38456</v>
      </c>
      <c r="C17820" t="s">
        <v>16</v>
      </c>
      <c r="D17820" t="s">
        <v>1261</v>
      </c>
      <c r="E17820" t="s">
        <v>1262</v>
      </c>
      <c r="G17820" t="s">
        <v>19</v>
      </c>
      <c r="H17820" t="s">
        <v>63</v>
      </c>
      <c r="I17820" t="s">
        <v>26</v>
      </c>
      <c r="J17820" t="s">
        <v>27</v>
      </c>
      <c r="K17820">
        <v>561</v>
      </c>
      <c r="L17820">
        <v>20.3</v>
      </c>
      <c r="M17820" t="s">
        <v>1115</v>
      </c>
      <c r="N17820">
        <v>29</v>
      </c>
      <c r="P17820" cm="1">
        <f t="array" ref="P17820">IF(Q17820&gt;0,INDEX(Q17820:Q39544,MATCH(TRUE,INDEX(Q17820:Q39544="",,),0)-1),"")</f>
        <v>7</v>
      </c>
      <c r="Q17820">
        <f t="shared" si="489"/>
        <v>5</v>
      </c>
      <c r="R17820">
        <f t="shared" si="490"/>
        <v>0</v>
      </c>
    </row>
    <row r="17821" spans="1:18" x14ac:dyDescent="0.3">
      <c r="A17821" t="s">
        <v>1232</v>
      </c>
      <c r="B17821" s="1">
        <v>38456</v>
      </c>
      <c r="C17821" t="s">
        <v>16</v>
      </c>
      <c r="D17821" t="s">
        <v>1261</v>
      </c>
      <c r="E17821" t="s">
        <v>1262</v>
      </c>
      <c r="G17821" s="6" t="s">
        <v>29</v>
      </c>
      <c r="H17821" t="s">
        <v>69</v>
      </c>
      <c r="I17821" t="s">
        <v>21</v>
      </c>
      <c r="J17821" t="s">
        <v>22</v>
      </c>
      <c r="K17821">
        <v>19.399999999999999</v>
      </c>
      <c r="L17821">
        <v>99</v>
      </c>
      <c r="M17821" t="s">
        <v>1115</v>
      </c>
      <c r="N17821">
        <v>99</v>
      </c>
      <c r="P17821" cm="1">
        <f t="array" ref="P17821">IF(Q17821&gt;0,INDEX(Q17821:Q39545,MATCH(TRUE,INDEX(Q17821:Q39545="",,),0)-1),"")</f>
        <v>7</v>
      </c>
      <c r="Q17821">
        <f t="shared" si="489"/>
        <v>5</v>
      </c>
      <c r="R17821">
        <f t="shared" si="490"/>
        <v>0</v>
      </c>
    </row>
    <row r="17822" spans="1:18" x14ac:dyDescent="0.3">
      <c r="A17822" t="s">
        <v>1232</v>
      </c>
      <c r="B17822" s="1">
        <v>38456</v>
      </c>
      <c r="C17822" t="s">
        <v>16</v>
      </c>
      <c r="D17822" t="s">
        <v>1261</v>
      </c>
      <c r="E17822" t="s">
        <v>1262</v>
      </c>
      <c r="G17822" s="6" t="s">
        <v>29</v>
      </c>
      <c r="H17822" t="s">
        <v>406</v>
      </c>
      <c r="I17822" t="s">
        <v>26</v>
      </c>
      <c r="J17822" t="s">
        <v>27</v>
      </c>
      <c r="K17822">
        <v>107</v>
      </c>
      <c r="L17822">
        <v>12.35</v>
      </c>
      <c r="M17822" t="s">
        <v>1115</v>
      </c>
      <c r="N17822">
        <v>12.35</v>
      </c>
      <c r="P17822" cm="1">
        <f t="array" ref="P17822">IF(Q17822&gt;0,INDEX(Q17822:Q39546,MATCH(TRUE,INDEX(Q17822:Q39546="",,),0)-1),"")</f>
        <v>7</v>
      </c>
      <c r="Q17822">
        <f t="shared" si="489"/>
        <v>5</v>
      </c>
      <c r="R17822">
        <f t="shared" si="490"/>
        <v>0</v>
      </c>
    </row>
    <row r="17823" spans="1:18" x14ac:dyDescent="0.3">
      <c r="A17823" t="s">
        <v>1232</v>
      </c>
      <c r="B17823" s="1">
        <v>38456</v>
      </c>
      <c r="C17823" t="s">
        <v>16</v>
      </c>
      <c r="D17823" t="s">
        <v>1261</v>
      </c>
      <c r="E17823" t="s">
        <v>1262</v>
      </c>
      <c r="G17823" s="6" t="s">
        <v>29</v>
      </c>
      <c r="H17823" t="s">
        <v>99</v>
      </c>
      <c r="I17823" t="s">
        <v>26</v>
      </c>
      <c r="J17823" t="s">
        <v>27</v>
      </c>
      <c r="K17823">
        <v>161</v>
      </c>
      <c r="L17823">
        <v>14.6</v>
      </c>
      <c r="M17823" t="s">
        <v>1115</v>
      </c>
      <c r="N17823">
        <v>14.6</v>
      </c>
      <c r="P17823" cm="1">
        <f t="array" ref="P17823">IF(Q17823&gt;0,INDEX(Q17823:Q39547,MATCH(TRUE,INDEX(Q17823:Q39547="",,),0)-1),"")</f>
        <v>7</v>
      </c>
      <c r="Q17823">
        <f t="shared" si="489"/>
        <v>5</v>
      </c>
      <c r="R17823">
        <f t="shared" si="490"/>
        <v>0</v>
      </c>
    </row>
    <row r="17824" spans="1:18" x14ac:dyDescent="0.3">
      <c r="A17824" t="s">
        <v>1232</v>
      </c>
      <c r="B17824" s="1">
        <v>38456</v>
      </c>
      <c r="C17824" t="s">
        <v>16</v>
      </c>
      <c r="D17824" t="s">
        <v>1261</v>
      </c>
      <c r="E17824" t="s">
        <v>1262</v>
      </c>
      <c r="G17824" s="6" t="s">
        <v>29</v>
      </c>
      <c r="H17824" t="s">
        <v>148</v>
      </c>
      <c r="I17824" t="s">
        <v>26</v>
      </c>
      <c r="J17824" t="s">
        <v>27</v>
      </c>
      <c r="K17824">
        <v>90</v>
      </c>
      <c r="L17824">
        <v>20.149999999999999</v>
      </c>
      <c r="M17824" t="s">
        <v>1115</v>
      </c>
      <c r="N17824">
        <v>20.149999999999999</v>
      </c>
      <c r="P17824" cm="1">
        <f t="array" ref="P17824">IF(Q17824&gt;0,INDEX(Q17824:Q39548,MATCH(TRUE,INDEX(Q17824:Q39548="",,),0)-1),"")</f>
        <v>7</v>
      </c>
      <c r="Q17824">
        <f t="shared" si="489"/>
        <v>5</v>
      </c>
      <c r="R17824">
        <f t="shared" si="490"/>
        <v>0</v>
      </c>
    </row>
    <row r="17825" spans="1:18" x14ac:dyDescent="0.3">
      <c r="A17825" t="s">
        <v>1232</v>
      </c>
      <c r="B17825" s="1">
        <v>38456</v>
      </c>
      <c r="C17825" t="s">
        <v>16</v>
      </c>
      <c r="D17825" t="s">
        <v>1261</v>
      </c>
      <c r="E17825" t="s">
        <v>1262</v>
      </c>
      <c r="G17825" s="6" t="s">
        <v>29</v>
      </c>
      <c r="H17825" t="s">
        <v>122</v>
      </c>
      <c r="I17825" t="s">
        <v>26</v>
      </c>
      <c r="J17825" t="s">
        <v>27</v>
      </c>
      <c r="K17825">
        <v>83</v>
      </c>
      <c r="L17825">
        <v>32.549999999999997</v>
      </c>
      <c r="M17825" t="s">
        <v>1115</v>
      </c>
      <c r="N17825">
        <v>32.549999999999997</v>
      </c>
      <c r="P17825" cm="1">
        <f t="array" ref="P17825">IF(Q17825&gt;0,INDEX(Q17825:Q39549,MATCH(TRUE,INDEX(Q17825:Q39549="",,),0)-1),"")</f>
        <v>7</v>
      </c>
      <c r="Q17825">
        <f t="shared" si="489"/>
        <v>5</v>
      </c>
      <c r="R17825">
        <f t="shared" si="490"/>
        <v>0</v>
      </c>
    </row>
    <row r="17826" spans="1:18" x14ac:dyDescent="0.3">
      <c r="A17826" t="s">
        <v>1232</v>
      </c>
      <c r="B17826" s="1">
        <v>38456</v>
      </c>
      <c r="C17826" t="s">
        <v>16</v>
      </c>
      <c r="D17826" t="s">
        <v>1261</v>
      </c>
      <c r="E17826" t="s">
        <v>1262</v>
      </c>
      <c r="G17826" s="6" t="s">
        <v>29</v>
      </c>
      <c r="H17826" t="s">
        <v>69</v>
      </c>
      <c r="I17826" t="s">
        <v>26</v>
      </c>
      <c r="J17826" t="s">
        <v>27</v>
      </c>
      <c r="K17826">
        <v>70</v>
      </c>
      <c r="L17826">
        <v>20.100000000000001</v>
      </c>
      <c r="M17826" t="s">
        <v>1115</v>
      </c>
      <c r="N17826">
        <v>20.100000000000001</v>
      </c>
      <c r="P17826" cm="1">
        <f t="array" ref="P17826">IF(Q17826&gt;0,INDEX(Q17826:Q39550,MATCH(TRUE,INDEX(Q17826:Q39550="",,),0)-1),"")</f>
        <v>7</v>
      </c>
      <c r="Q17826">
        <f t="shared" si="489"/>
        <v>5</v>
      </c>
      <c r="R17826">
        <f t="shared" si="490"/>
        <v>0</v>
      </c>
    </row>
    <row r="17827" spans="1:18" x14ac:dyDescent="0.3">
      <c r="A17827" t="s">
        <v>1232</v>
      </c>
      <c r="B17827" s="1">
        <v>38456</v>
      </c>
      <c r="C17827" t="s">
        <v>16</v>
      </c>
      <c r="D17827" t="s">
        <v>1261</v>
      </c>
      <c r="E17827" t="s">
        <v>1262</v>
      </c>
      <c r="G17827" s="6" t="s">
        <v>29</v>
      </c>
      <c r="H17827" t="s">
        <v>41</v>
      </c>
      <c r="I17827" t="s">
        <v>26</v>
      </c>
      <c r="J17827" t="s">
        <v>27</v>
      </c>
      <c r="K17827">
        <v>25</v>
      </c>
      <c r="L17827">
        <v>44.5</v>
      </c>
      <c r="M17827" t="s">
        <v>1115</v>
      </c>
      <c r="N17827">
        <v>44.5</v>
      </c>
      <c r="P17827" cm="1">
        <f t="array" ref="P17827">IF(Q17827&gt;0,INDEX(Q17827:Q39551,MATCH(TRUE,INDEX(Q17827:Q39551="",,),0)-1),"")</f>
        <v>7</v>
      </c>
      <c r="Q17827">
        <f t="shared" si="489"/>
        <v>5</v>
      </c>
      <c r="R17827">
        <f t="shared" si="490"/>
        <v>0</v>
      </c>
    </row>
    <row r="17828" spans="1:18" x14ac:dyDescent="0.3">
      <c r="A17828" t="s">
        <v>1232</v>
      </c>
      <c r="B17828" s="1">
        <v>38456</v>
      </c>
      <c r="C17828" t="s">
        <v>16</v>
      </c>
      <c r="D17828" t="s">
        <v>1261</v>
      </c>
      <c r="E17828" t="s">
        <v>1262</v>
      </c>
      <c r="G17828" s="6" t="s">
        <v>29</v>
      </c>
      <c r="H17828" t="s">
        <v>28</v>
      </c>
      <c r="I17828" t="s">
        <v>26</v>
      </c>
      <c r="J17828" t="s">
        <v>27</v>
      </c>
      <c r="K17828">
        <v>40</v>
      </c>
      <c r="L17828">
        <v>46.1</v>
      </c>
      <c r="M17828" t="s">
        <v>1115</v>
      </c>
      <c r="N17828">
        <v>46.1</v>
      </c>
      <c r="P17828" cm="1">
        <f t="array" ref="P17828">IF(Q17828&gt;0,INDEX(Q17828:Q39552,MATCH(TRUE,INDEX(Q17828:Q39552="",,),0)-1),"")</f>
        <v>7</v>
      </c>
      <c r="Q17828">
        <f t="shared" si="489"/>
        <v>5</v>
      </c>
      <c r="R17828">
        <f t="shared" si="490"/>
        <v>0</v>
      </c>
    </row>
    <row r="17829" spans="1:18" x14ac:dyDescent="0.3">
      <c r="A17829" t="s">
        <v>1232</v>
      </c>
      <c r="B17829" s="1">
        <v>38456</v>
      </c>
      <c r="C17829" t="s">
        <v>16</v>
      </c>
      <c r="D17829" t="s">
        <v>1261</v>
      </c>
      <c r="E17829" t="s">
        <v>1262</v>
      </c>
      <c r="G17829" t="s">
        <v>19</v>
      </c>
      <c r="H17829" t="s">
        <v>41</v>
      </c>
      <c r="I17829" t="s">
        <v>21</v>
      </c>
      <c r="J17829" t="s">
        <v>22</v>
      </c>
      <c r="K17829">
        <v>46.5</v>
      </c>
      <c r="L17829">
        <v>285</v>
      </c>
      <c r="M17829" t="s">
        <v>112</v>
      </c>
      <c r="N17829">
        <v>285</v>
      </c>
      <c r="P17829" cm="1">
        <f t="array" ref="P17829">IF(Q17829&gt;0,INDEX(Q17829:Q39553,MATCH(TRUE,INDEX(Q17829:Q39553="",,),0)-1),"")</f>
        <v>7</v>
      </c>
      <c r="Q17829">
        <f t="shared" si="489"/>
        <v>6</v>
      </c>
      <c r="R17829">
        <f t="shared" si="490"/>
        <v>0</v>
      </c>
    </row>
    <row r="17830" spans="1:18" x14ac:dyDescent="0.3">
      <c r="A17830" t="s">
        <v>1232</v>
      </c>
      <c r="B17830" s="1">
        <v>38456</v>
      </c>
      <c r="C17830" t="s">
        <v>16</v>
      </c>
      <c r="D17830" t="s">
        <v>1261</v>
      </c>
      <c r="E17830" t="s">
        <v>1262</v>
      </c>
      <c r="G17830" t="s">
        <v>19</v>
      </c>
      <c r="H17830" t="s">
        <v>30</v>
      </c>
      <c r="I17830" t="s">
        <v>26</v>
      </c>
      <c r="J17830" t="s">
        <v>27</v>
      </c>
      <c r="K17830">
        <v>502</v>
      </c>
      <c r="L17830">
        <v>12.35</v>
      </c>
      <c r="M17830" t="s">
        <v>112</v>
      </c>
      <c r="N17830">
        <v>17</v>
      </c>
      <c r="P17830" cm="1">
        <f t="array" ref="P17830">IF(Q17830&gt;0,INDEX(Q17830:Q39554,MATCH(TRUE,INDEX(Q17830:Q39554="",,),0)-1),"")</f>
        <v>7</v>
      </c>
      <c r="Q17830">
        <f t="shared" si="489"/>
        <v>6</v>
      </c>
      <c r="R17830">
        <f t="shared" si="490"/>
        <v>0</v>
      </c>
    </row>
    <row r="17831" spans="1:18" x14ac:dyDescent="0.3">
      <c r="A17831" t="s">
        <v>1232</v>
      </c>
      <c r="B17831" s="1">
        <v>38456</v>
      </c>
      <c r="C17831" t="s">
        <v>16</v>
      </c>
      <c r="D17831" t="s">
        <v>1261</v>
      </c>
      <c r="E17831" t="s">
        <v>1262</v>
      </c>
      <c r="G17831" t="s">
        <v>19</v>
      </c>
      <c r="H17831" t="s">
        <v>63</v>
      </c>
      <c r="I17831" t="s">
        <v>26</v>
      </c>
      <c r="J17831" t="s">
        <v>27</v>
      </c>
      <c r="K17831">
        <v>561</v>
      </c>
      <c r="L17831">
        <v>20.3</v>
      </c>
      <c r="M17831" t="s">
        <v>112</v>
      </c>
      <c r="N17831">
        <v>29.84</v>
      </c>
      <c r="P17831" cm="1">
        <f t="array" ref="P17831">IF(Q17831&gt;0,INDEX(Q17831:Q39555,MATCH(TRUE,INDEX(Q17831:Q39555="",,),0)-1),"")</f>
        <v>7</v>
      </c>
      <c r="Q17831">
        <f t="shared" si="489"/>
        <v>6</v>
      </c>
      <c r="R17831">
        <f t="shared" si="490"/>
        <v>0</v>
      </c>
    </row>
    <row r="17832" spans="1:18" x14ac:dyDescent="0.3">
      <c r="A17832" t="s">
        <v>1232</v>
      </c>
      <c r="B17832" s="1">
        <v>38456</v>
      </c>
      <c r="C17832" t="s">
        <v>16</v>
      </c>
      <c r="D17832" t="s">
        <v>1261</v>
      </c>
      <c r="E17832" t="s">
        <v>1262</v>
      </c>
      <c r="G17832" s="6" t="s">
        <v>29</v>
      </c>
      <c r="H17832" t="s">
        <v>69</v>
      </c>
      <c r="I17832" t="s">
        <v>21</v>
      </c>
      <c r="J17832" t="s">
        <v>22</v>
      </c>
      <c r="K17832">
        <v>19.399999999999999</v>
      </c>
      <c r="L17832">
        <v>99</v>
      </c>
      <c r="M17832" t="s">
        <v>112</v>
      </c>
      <c r="N17832">
        <v>99</v>
      </c>
      <c r="P17832" cm="1">
        <f t="array" ref="P17832">IF(Q17832&gt;0,INDEX(Q17832:Q39556,MATCH(TRUE,INDEX(Q17832:Q39556="",,),0)-1),"")</f>
        <v>7</v>
      </c>
      <c r="Q17832">
        <f t="shared" si="489"/>
        <v>6</v>
      </c>
      <c r="R17832">
        <f t="shared" si="490"/>
        <v>0</v>
      </c>
    </row>
    <row r="17833" spans="1:18" x14ac:dyDescent="0.3">
      <c r="A17833" t="s">
        <v>1232</v>
      </c>
      <c r="B17833" s="1">
        <v>38456</v>
      </c>
      <c r="C17833" t="s">
        <v>16</v>
      </c>
      <c r="D17833" t="s">
        <v>1261</v>
      </c>
      <c r="E17833" t="s">
        <v>1262</v>
      </c>
      <c r="G17833" s="6" t="s">
        <v>29</v>
      </c>
      <c r="H17833" t="s">
        <v>406</v>
      </c>
      <c r="I17833" t="s">
        <v>26</v>
      </c>
      <c r="J17833" t="s">
        <v>27</v>
      </c>
      <c r="K17833">
        <v>107</v>
      </c>
      <c r="L17833">
        <v>12.35</v>
      </c>
      <c r="M17833" t="s">
        <v>112</v>
      </c>
      <c r="N17833">
        <v>12.35</v>
      </c>
      <c r="P17833" cm="1">
        <f t="array" ref="P17833">IF(Q17833&gt;0,INDEX(Q17833:Q39557,MATCH(TRUE,INDEX(Q17833:Q39557="",,),0)-1),"")</f>
        <v>7</v>
      </c>
      <c r="Q17833">
        <f t="shared" si="489"/>
        <v>6</v>
      </c>
      <c r="R17833">
        <f t="shared" si="490"/>
        <v>0</v>
      </c>
    </row>
    <row r="17834" spans="1:18" x14ac:dyDescent="0.3">
      <c r="A17834" t="s">
        <v>1232</v>
      </c>
      <c r="B17834" s="1">
        <v>38456</v>
      </c>
      <c r="C17834" t="s">
        <v>16</v>
      </c>
      <c r="D17834" t="s">
        <v>1261</v>
      </c>
      <c r="E17834" t="s">
        <v>1262</v>
      </c>
      <c r="G17834" s="6" t="s">
        <v>29</v>
      </c>
      <c r="H17834" t="s">
        <v>99</v>
      </c>
      <c r="I17834" t="s">
        <v>26</v>
      </c>
      <c r="J17834" t="s">
        <v>27</v>
      </c>
      <c r="K17834">
        <v>161</v>
      </c>
      <c r="L17834">
        <v>14.6</v>
      </c>
      <c r="M17834" t="s">
        <v>112</v>
      </c>
      <c r="N17834">
        <v>14.6</v>
      </c>
      <c r="P17834" cm="1">
        <f t="array" ref="P17834">IF(Q17834&gt;0,INDEX(Q17834:Q39558,MATCH(TRUE,INDEX(Q17834:Q39558="",,),0)-1),"")</f>
        <v>7</v>
      </c>
      <c r="Q17834">
        <f t="shared" si="489"/>
        <v>6</v>
      </c>
      <c r="R17834">
        <f t="shared" si="490"/>
        <v>0</v>
      </c>
    </row>
    <row r="17835" spans="1:18" x14ac:dyDescent="0.3">
      <c r="A17835" t="s">
        <v>1232</v>
      </c>
      <c r="B17835" s="1">
        <v>38456</v>
      </c>
      <c r="C17835" t="s">
        <v>16</v>
      </c>
      <c r="D17835" t="s">
        <v>1261</v>
      </c>
      <c r="E17835" t="s">
        <v>1262</v>
      </c>
      <c r="G17835" s="6" t="s">
        <v>29</v>
      </c>
      <c r="H17835" t="s">
        <v>148</v>
      </c>
      <c r="I17835" t="s">
        <v>26</v>
      </c>
      <c r="J17835" t="s">
        <v>27</v>
      </c>
      <c r="K17835">
        <v>90</v>
      </c>
      <c r="L17835">
        <v>20.149999999999999</v>
      </c>
      <c r="M17835" t="s">
        <v>112</v>
      </c>
      <c r="N17835">
        <v>20.149999999999999</v>
      </c>
      <c r="P17835" cm="1">
        <f t="array" ref="P17835">IF(Q17835&gt;0,INDEX(Q17835:Q39559,MATCH(TRUE,INDEX(Q17835:Q39559="",,),0)-1),"")</f>
        <v>7</v>
      </c>
      <c r="Q17835">
        <f t="shared" si="489"/>
        <v>6</v>
      </c>
      <c r="R17835">
        <f t="shared" si="490"/>
        <v>0</v>
      </c>
    </row>
    <row r="17836" spans="1:18" x14ac:dyDescent="0.3">
      <c r="A17836" t="s">
        <v>1232</v>
      </c>
      <c r="B17836" s="1">
        <v>38456</v>
      </c>
      <c r="C17836" t="s">
        <v>16</v>
      </c>
      <c r="D17836" t="s">
        <v>1261</v>
      </c>
      <c r="E17836" t="s">
        <v>1262</v>
      </c>
      <c r="G17836" s="6" t="s">
        <v>29</v>
      </c>
      <c r="H17836" t="s">
        <v>122</v>
      </c>
      <c r="I17836" t="s">
        <v>26</v>
      </c>
      <c r="J17836" t="s">
        <v>27</v>
      </c>
      <c r="K17836">
        <v>83</v>
      </c>
      <c r="L17836">
        <v>32.549999999999997</v>
      </c>
      <c r="M17836" t="s">
        <v>112</v>
      </c>
      <c r="N17836">
        <v>32.549999999999997</v>
      </c>
      <c r="P17836" cm="1">
        <f t="array" ref="P17836">IF(Q17836&gt;0,INDEX(Q17836:Q39560,MATCH(TRUE,INDEX(Q17836:Q39560="",,),0)-1),"")</f>
        <v>7</v>
      </c>
      <c r="Q17836">
        <f t="shared" si="489"/>
        <v>6</v>
      </c>
      <c r="R17836">
        <f t="shared" si="490"/>
        <v>0</v>
      </c>
    </row>
    <row r="17837" spans="1:18" x14ac:dyDescent="0.3">
      <c r="A17837" t="s">
        <v>1232</v>
      </c>
      <c r="B17837" s="1">
        <v>38456</v>
      </c>
      <c r="C17837" t="s">
        <v>16</v>
      </c>
      <c r="D17837" t="s">
        <v>1261</v>
      </c>
      <c r="E17837" t="s">
        <v>1262</v>
      </c>
      <c r="G17837" s="6" t="s">
        <v>29</v>
      </c>
      <c r="H17837" t="s">
        <v>69</v>
      </c>
      <c r="I17837" t="s">
        <v>26</v>
      </c>
      <c r="J17837" t="s">
        <v>27</v>
      </c>
      <c r="K17837">
        <v>70</v>
      </c>
      <c r="L17837">
        <v>20.100000000000001</v>
      </c>
      <c r="M17837" t="s">
        <v>112</v>
      </c>
      <c r="N17837">
        <v>20.100000000000001</v>
      </c>
      <c r="P17837" cm="1">
        <f t="array" ref="P17837">IF(Q17837&gt;0,INDEX(Q17837:Q39561,MATCH(TRUE,INDEX(Q17837:Q39561="",,),0)-1),"")</f>
        <v>7</v>
      </c>
      <c r="Q17837">
        <f t="shared" si="489"/>
        <v>6</v>
      </c>
      <c r="R17837">
        <f t="shared" si="490"/>
        <v>0</v>
      </c>
    </row>
    <row r="17838" spans="1:18" x14ac:dyDescent="0.3">
      <c r="A17838" t="s">
        <v>1232</v>
      </c>
      <c r="B17838" s="1">
        <v>38456</v>
      </c>
      <c r="C17838" t="s">
        <v>16</v>
      </c>
      <c r="D17838" t="s">
        <v>1261</v>
      </c>
      <c r="E17838" t="s">
        <v>1262</v>
      </c>
      <c r="G17838" s="6" t="s">
        <v>29</v>
      </c>
      <c r="H17838" t="s">
        <v>41</v>
      </c>
      <c r="I17838" t="s">
        <v>26</v>
      </c>
      <c r="J17838" t="s">
        <v>27</v>
      </c>
      <c r="K17838">
        <v>25</v>
      </c>
      <c r="L17838">
        <v>44.5</v>
      </c>
      <c r="M17838" t="s">
        <v>112</v>
      </c>
      <c r="N17838">
        <v>44.5</v>
      </c>
      <c r="P17838" cm="1">
        <f t="array" ref="P17838">IF(Q17838&gt;0,INDEX(Q17838:Q39562,MATCH(TRUE,INDEX(Q17838:Q39562="",,),0)-1),"")</f>
        <v>7</v>
      </c>
      <c r="Q17838">
        <f t="shared" si="489"/>
        <v>6</v>
      </c>
      <c r="R17838">
        <f t="shared" si="490"/>
        <v>0</v>
      </c>
    </row>
    <row r="17839" spans="1:18" x14ac:dyDescent="0.3">
      <c r="A17839" t="s">
        <v>1232</v>
      </c>
      <c r="B17839" s="1">
        <v>38456</v>
      </c>
      <c r="C17839" t="s">
        <v>16</v>
      </c>
      <c r="D17839" t="s">
        <v>1261</v>
      </c>
      <c r="E17839" t="s">
        <v>1262</v>
      </c>
      <c r="G17839" s="6" t="s">
        <v>29</v>
      </c>
      <c r="H17839" t="s">
        <v>28</v>
      </c>
      <c r="I17839" t="s">
        <v>26</v>
      </c>
      <c r="J17839" t="s">
        <v>27</v>
      </c>
      <c r="K17839">
        <v>40</v>
      </c>
      <c r="L17839">
        <v>46.1</v>
      </c>
      <c r="M17839" t="s">
        <v>112</v>
      </c>
      <c r="N17839">
        <v>46.1</v>
      </c>
      <c r="P17839" cm="1">
        <f t="array" ref="P17839">IF(Q17839&gt;0,INDEX(Q17839:Q39563,MATCH(TRUE,INDEX(Q17839:Q39563="",,),0)-1),"")</f>
        <v>7</v>
      </c>
      <c r="Q17839">
        <f t="shared" ref="Q17839:Q17850" si="491">INT((ROW()-17774)/11)+1</f>
        <v>6</v>
      </c>
      <c r="R17839">
        <f t="shared" si="490"/>
        <v>0</v>
      </c>
    </row>
    <row r="17840" spans="1:18" x14ac:dyDescent="0.3">
      <c r="A17840" t="s">
        <v>1232</v>
      </c>
      <c r="B17840" s="1">
        <v>38456</v>
      </c>
      <c r="C17840" t="s">
        <v>16</v>
      </c>
      <c r="D17840" t="s">
        <v>1261</v>
      </c>
      <c r="E17840" t="s">
        <v>1262</v>
      </c>
      <c r="G17840" t="s">
        <v>19</v>
      </c>
      <c r="H17840" t="s">
        <v>41</v>
      </c>
      <c r="I17840" t="s">
        <v>21</v>
      </c>
      <c r="J17840" t="s">
        <v>22</v>
      </c>
      <c r="K17840">
        <v>46.5</v>
      </c>
      <c r="L17840">
        <v>285</v>
      </c>
      <c r="M17840" t="s">
        <v>1130</v>
      </c>
      <c r="N17840">
        <v>285</v>
      </c>
      <c r="P17840" cm="1">
        <f t="array" ref="P17840">IF(Q17840&gt;0,INDEX(Q17840:Q39564,MATCH(TRUE,INDEX(Q17840:Q39564="",,),0)-1),"")</f>
        <v>7</v>
      </c>
      <c r="Q17840">
        <f t="shared" si="491"/>
        <v>7</v>
      </c>
      <c r="R17840">
        <f t="shared" ref="R17840:R17903" si="492">IF(P17840="","",0)</f>
        <v>0</v>
      </c>
    </row>
    <row r="17841" spans="1:18" x14ac:dyDescent="0.3">
      <c r="A17841" t="s">
        <v>1232</v>
      </c>
      <c r="B17841" s="1">
        <v>38456</v>
      </c>
      <c r="C17841" t="s">
        <v>16</v>
      </c>
      <c r="D17841" t="s">
        <v>1261</v>
      </c>
      <c r="E17841" t="s">
        <v>1262</v>
      </c>
      <c r="G17841" t="s">
        <v>19</v>
      </c>
      <c r="H17841" t="s">
        <v>30</v>
      </c>
      <c r="I17841" t="s">
        <v>26</v>
      </c>
      <c r="J17841" t="s">
        <v>27</v>
      </c>
      <c r="K17841">
        <v>502</v>
      </c>
      <c r="L17841">
        <v>12.35</v>
      </c>
      <c r="M17841" t="s">
        <v>1130</v>
      </c>
      <c r="N17841">
        <v>21</v>
      </c>
      <c r="P17841" cm="1">
        <f t="array" ref="P17841">IF(Q17841&gt;0,INDEX(Q17841:Q39565,MATCH(TRUE,INDEX(Q17841:Q39565="",,),0)-1),"")</f>
        <v>7</v>
      </c>
      <c r="Q17841">
        <f t="shared" si="491"/>
        <v>7</v>
      </c>
      <c r="R17841">
        <f t="shared" si="492"/>
        <v>0</v>
      </c>
    </row>
    <row r="17842" spans="1:18" x14ac:dyDescent="0.3">
      <c r="A17842" t="s">
        <v>1232</v>
      </c>
      <c r="B17842" s="1">
        <v>38456</v>
      </c>
      <c r="C17842" t="s">
        <v>16</v>
      </c>
      <c r="D17842" t="s">
        <v>1261</v>
      </c>
      <c r="E17842" t="s">
        <v>1262</v>
      </c>
      <c r="G17842" t="s">
        <v>19</v>
      </c>
      <c r="H17842" t="s">
        <v>63</v>
      </c>
      <c r="I17842" t="s">
        <v>26</v>
      </c>
      <c r="J17842" t="s">
        <v>27</v>
      </c>
      <c r="K17842">
        <v>561</v>
      </c>
      <c r="L17842">
        <v>20.3</v>
      </c>
      <c r="M17842" t="s">
        <v>1130</v>
      </c>
      <c r="N17842">
        <v>24</v>
      </c>
      <c r="P17842" cm="1">
        <f t="array" ref="P17842">IF(Q17842&gt;0,INDEX(Q17842:Q39566,MATCH(TRUE,INDEX(Q17842:Q39566="",,),0)-1),"")</f>
        <v>7</v>
      </c>
      <c r="Q17842">
        <f t="shared" si="491"/>
        <v>7</v>
      </c>
      <c r="R17842">
        <f t="shared" si="492"/>
        <v>0</v>
      </c>
    </row>
    <row r="17843" spans="1:18" x14ac:dyDescent="0.3">
      <c r="A17843" t="s">
        <v>1232</v>
      </c>
      <c r="B17843" s="1">
        <v>38456</v>
      </c>
      <c r="C17843" t="s">
        <v>16</v>
      </c>
      <c r="D17843" t="s">
        <v>1261</v>
      </c>
      <c r="E17843" t="s">
        <v>1262</v>
      </c>
      <c r="G17843" s="6" t="s">
        <v>29</v>
      </c>
      <c r="H17843" t="s">
        <v>69</v>
      </c>
      <c r="I17843" t="s">
        <v>21</v>
      </c>
      <c r="J17843" t="s">
        <v>22</v>
      </c>
      <c r="K17843">
        <v>19.399999999999999</v>
      </c>
      <c r="L17843">
        <v>99</v>
      </c>
      <c r="M17843" t="s">
        <v>1130</v>
      </c>
      <c r="N17843">
        <v>99</v>
      </c>
      <c r="P17843" cm="1">
        <f t="array" ref="P17843">IF(Q17843&gt;0,INDEX(Q17843:Q39567,MATCH(TRUE,INDEX(Q17843:Q39567="",,),0)-1),"")</f>
        <v>7</v>
      </c>
      <c r="Q17843">
        <f t="shared" si="491"/>
        <v>7</v>
      </c>
      <c r="R17843">
        <f t="shared" si="492"/>
        <v>0</v>
      </c>
    </row>
    <row r="17844" spans="1:18" x14ac:dyDescent="0.3">
      <c r="A17844" t="s">
        <v>1232</v>
      </c>
      <c r="B17844" s="1">
        <v>38456</v>
      </c>
      <c r="C17844" t="s">
        <v>16</v>
      </c>
      <c r="D17844" t="s">
        <v>1261</v>
      </c>
      <c r="E17844" t="s">
        <v>1262</v>
      </c>
      <c r="G17844" s="6" t="s">
        <v>29</v>
      </c>
      <c r="H17844" t="s">
        <v>406</v>
      </c>
      <c r="I17844" t="s">
        <v>26</v>
      </c>
      <c r="J17844" t="s">
        <v>27</v>
      </c>
      <c r="K17844">
        <v>107</v>
      </c>
      <c r="L17844">
        <v>12.35</v>
      </c>
      <c r="M17844" t="s">
        <v>1130</v>
      </c>
      <c r="N17844">
        <v>12.35</v>
      </c>
      <c r="P17844" cm="1">
        <f t="array" ref="P17844">IF(Q17844&gt;0,INDEX(Q17844:Q39568,MATCH(TRUE,INDEX(Q17844:Q39568="",,),0)-1),"")</f>
        <v>7</v>
      </c>
      <c r="Q17844">
        <f t="shared" si="491"/>
        <v>7</v>
      </c>
      <c r="R17844">
        <f t="shared" si="492"/>
        <v>0</v>
      </c>
    </row>
    <row r="17845" spans="1:18" x14ac:dyDescent="0.3">
      <c r="A17845" t="s">
        <v>1232</v>
      </c>
      <c r="B17845" s="1">
        <v>38456</v>
      </c>
      <c r="C17845" t="s">
        <v>16</v>
      </c>
      <c r="D17845" t="s">
        <v>1261</v>
      </c>
      <c r="E17845" t="s">
        <v>1262</v>
      </c>
      <c r="G17845" s="6" t="s">
        <v>29</v>
      </c>
      <c r="H17845" t="s">
        <v>99</v>
      </c>
      <c r="I17845" t="s">
        <v>26</v>
      </c>
      <c r="J17845" t="s">
        <v>27</v>
      </c>
      <c r="K17845">
        <v>161</v>
      </c>
      <c r="L17845">
        <v>14.6</v>
      </c>
      <c r="M17845" t="s">
        <v>1130</v>
      </c>
      <c r="N17845">
        <v>14.6</v>
      </c>
      <c r="P17845" cm="1">
        <f t="array" ref="P17845">IF(Q17845&gt;0,INDEX(Q17845:Q39569,MATCH(TRUE,INDEX(Q17845:Q39569="",,),0)-1),"")</f>
        <v>7</v>
      </c>
      <c r="Q17845">
        <f t="shared" si="491"/>
        <v>7</v>
      </c>
      <c r="R17845">
        <f t="shared" si="492"/>
        <v>0</v>
      </c>
    </row>
    <row r="17846" spans="1:18" x14ac:dyDescent="0.3">
      <c r="A17846" t="s">
        <v>1232</v>
      </c>
      <c r="B17846" s="1">
        <v>38456</v>
      </c>
      <c r="C17846" t="s">
        <v>16</v>
      </c>
      <c r="D17846" t="s">
        <v>1261</v>
      </c>
      <c r="E17846" t="s">
        <v>1262</v>
      </c>
      <c r="G17846" s="6" t="s">
        <v>29</v>
      </c>
      <c r="H17846" t="s">
        <v>148</v>
      </c>
      <c r="I17846" t="s">
        <v>26</v>
      </c>
      <c r="J17846" t="s">
        <v>27</v>
      </c>
      <c r="K17846">
        <v>90</v>
      </c>
      <c r="L17846">
        <v>20.149999999999999</v>
      </c>
      <c r="M17846" t="s">
        <v>1130</v>
      </c>
      <c r="N17846">
        <v>20.149999999999999</v>
      </c>
      <c r="P17846" cm="1">
        <f t="array" ref="P17846">IF(Q17846&gt;0,INDEX(Q17846:Q39570,MATCH(TRUE,INDEX(Q17846:Q39570="",,),0)-1),"")</f>
        <v>7</v>
      </c>
      <c r="Q17846">
        <f t="shared" si="491"/>
        <v>7</v>
      </c>
      <c r="R17846">
        <f t="shared" si="492"/>
        <v>0</v>
      </c>
    </row>
    <row r="17847" spans="1:18" x14ac:dyDescent="0.3">
      <c r="A17847" t="s">
        <v>1232</v>
      </c>
      <c r="B17847" s="1">
        <v>38456</v>
      </c>
      <c r="C17847" t="s">
        <v>16</v>
      </c>
      <c r="D17847" t="s">
        <v>1261</v>
      </c>
      <c r="E17847" t="s">
        <v>1262</v>
      </c>
      <c r="G17847" s="6" t="s">
        <v>29</v>
      </c>
      <c r="H17847" t="s">
        <v>122</v>
      </c>
      <c r="I17847" t="s">
        <v>26</v>
      </c>
      <c r="J17847" t="s">
        <v>27</v>
      </c>
      <c r="K17847">
        <v>83</v>
      </c>
      <c r="L17847">
        <v>32.549999999999997</v>
      </c>
      <c r="M17847" t="s">
        <v>1130</v>
      </c>
      <c r="N17847">
        <v>32.549999999999997</v>
      </c>
      <c r="P17847" cm="1">
        <f t="array" ref="P17847">IF(Q17847&gt;0,INDEX(Q17847:Q39571,MATCH(TRUE,INDEX(Q17847:Q39571="",,),0)-1),"")</f>
        <v>7</v>
      </c>
      <c r="Q17847">
        <f t="shared" si="491"/>
        <v>7</v>
      </c>
      <c r="R17847">
        <f t="shared" si="492"/>
        <v>0</v>
      </c>
    </row>
    <row r="17848" spans="1:18" x14ac:dyDescent="0.3">
      <c r="A17848" t="s">
        <v>1232</v>
      </c>
      <c r="B17848" s="1">
        <v>38456</v>
      </c>
      <c r="C17848" t="s">
        <v>16</v>
      </c>
      <c r="D17848" t="s">
        <v>1261</v>
      </c>
      <c r="E17848" t="s">
        <v>1262</v>
      </c>
      <c r="G17848" s="6" t="s">
        <v>29</v>
      </c>
      <c r="H17848" t="s">
        <v>69</v>
      </c>
      <c r="I17848" t="s">
        <v>26</v>
      </c>
      <c r="J17848" t="s">
        <v>27</v>
      </c>
      <c r="K17848">
        <v>70</v>
      </c>
      <c r="L17848">
        <v>20.100000000000001</v>
      </c>
      <c r="M17848" t="s">
        <v>1130</v>
      </c>
      <c r="N17848">
        <v>20.100000000000001</v>
      </c>
      <c r="P17848" cm="1">
        <f t="array" ref="P17848">IF(Q17848&gt;0,INDEX(Q17848:Q39572,MATCH(TRUE,INDEX(Q17848:Q39572="",,),0)-1),"")</f>
        <v>7</v>
      </c>
      <c r="Q17848">
        <f t="shared" si="491"/>
        <v>7</v>
      </c>
      <c r="R17848">
        <f t="shared" si="492"/>
        <v>0</v>
      </c>
    </row>
    <row r="17849" spans="1:18" x14ac:dyDescent="0.3">
      <c r="A17849" t="s">
        <v>1232</v>
      </c>
      <c r="B17849" s="1">
        <v>38456</v>
      </c>
      <c r="C17849" t="s">
        <v>16</v>
      </c>
      <c r="D17849" t="s">
        <v>1261</v>
      </c>
      <c r="E17849" t="s">
        <v>1262</v>
      </c>
      <c r="G17849" s="6" t="s">
        <v>29</v>
      </c>
      <c r="H17849" t="s">
        <v>41</v>
      </c>
      <c r="I17849" t="s">
        <v>26</v>
      </c>
      <c r="J17849" t="s">
        <v>27</v>
      </c>
      <c r="K17849">
        <v>25</v>
      </c>
      <c r="L17849">
        <v>44.5</v>
      </c>
      <c r="M17849" t="s">
        <v>1130</v>
      </c>
      <c r="N17849">
        <v>44.5</v>
      </c>
      <c r="P17849" cm="1">
        <f t="array" ref="P17849">IF(Q17849&gt;0,INDEX(Q17849:Q39573,MATCH(TRUE,INDEX(Q17849:Q39573="",,),0)-1),"")</f>
        <v>7</v>
      </c>
      <c r="Q17849">
        <f t="shared" si="491"/>
        <v>7</v>
      </c>
      <c r="R17849">
        <f t="shared" si="492"/>
        <v>0</v>
      </c>
    </row>
    <row r="17850" spans="1:18" x14ac:dyDescent="0.3">
      <c r="A17850" t="s">
        <v>1232</v>
      </c>
      <c r="B17850" s="1">
        <v>38456</v>
      </c>
      <c r="C17850" t="s">
        <v>16</v>
      </c>
      <c r="D17850" t="s">
        <v>1261</v>
      </c>
      <c r="E17850" t="s">
        <v>1262</v>
      </c>
      <c r="G17850" s="6" t="s">
        <v>29</v>
      </c>
      <c r="H17850" t="s">
        <v>28</v>
      </c>
      <c r="I17850" t="s">
        <v>26</v>
      </c>
      <c r="J17850" t="s">
        <v>27</v>
      </c>
      <c r="K17850">
        <v>40</v>
      </c>
      <c r="L17850">
        <v>46.1</v>
      </c>
      <c r="M17850" t="s">
        <v>1130</v>
      </c>
      <c r="N17850">
        <v>46.1</v>
      </c>
      <c r="P17850" cm="1">
        <f t="array" ref="P17850">IF(Q17850&gt;0,INDEX(Q17850:Q39574,MATCH(TRUE,INDEX(Q17850:Q39574="",,),0)-1),"")</f>
        <v>7</v>
      </c>
      <c r="Q17850">
        <f t="shared" si="491"/>
        <v>7</v>
      </c>
      <c r="R17850">
        <f t="shared" si="492"/>
        <v>0</v>
      </c>
    </row>
    <row r="17851" spans="1:18" x14ac:dyDescent="0.3">
      <c r="P17851" t="str" cm="1">
        <f t="array" ref="P17851">IF(Q17851&gt;0,INDEX(Q17851:Q39575,MATCH(TRUE,INDEX(Q17851:Q39575="",,),0)-1),"")</f>
        <v/>
      </c>
      <c r="R17851" t="str">
        <f t="shared" si="492"/>
        <v/>
      </c>
    </row>
    <row r="17852" spans="1:18" x14ac:dyDescent="0.3">
      <c r="A17852" t="s">
        <v>1232</v>
      </c>
      <c r="B17852" s="1">
        <v>38456</v>
      </c>
      <c r="C17852" t="s">
        <v>16</v>
      </c>
      <c r="D17852" t="s">
        <v>1263</v>
      </c>
      <c r="E17852" t="s">
        <v>1264</v>
      </c>
      <c r="G17852" t="s">
        <v>19</v>
      </c>
      <c r="H17852" t="s">
        <v>30</v>
      </c>
      <c r="I17852" t="s">
        <v>26</v>
      </c>
      <c r="J17852" t="s">
        <v>27</v>
      </c>
      <c r="K17852">
        <v>401</v>
      </c>
      <c r="L17852">
        <v>11.4</v>
      </c>
      <c r="M17852" t="s">
        <v>1133</v>
      </c>
      <c r="N17852">
        <v>45.37</v>
      </c>
      <c r="O17852" t="s">
        <v>24</v>
      </c>
      <c r="P17852" cm="1">
        <f t="array" ref="P17852">IF(Q17852&gt;0,INDEX(Q17852:Q39576,MATCH(TRUE,INDEX(Q17852:Q39576="",,),0)-1),"")</f>
        <v>7</v>
      </c>
      <c r="Q17852">
        <f>INT((ROW()-17852)/8)+1</f>
        <v>1</v>
      </c>
      <c r="R17852">
        <f t="shared" si="492"/>
        <v>0</v>
      </c>
    </row>
    <row r="17853" spans="1:18" x14ac:dyDescent="0.3">
      <c r="A17853" t="s">
        <v>1232</v>
      </c>
      <c r="B17853" s="1">
        <v>38456</v>
      </c>
      <c r="C17853" t="s">
        <v>16</v>
      </c>
      <c r="D17853" t="s">
        <v>1263</v>
      </c>
      <c r="E17853" t="s">
        <v>1264</v>
      </c>
      <c r="G17853" t="s">
        <v>19</v>
      </c>
      <c r="H17853" t="s">
        <v>406</v>
      </c>
      <c r="I17853" t="s">
        <v>26</v>
      </c>
      <c r="J17853" t="s">
        <v>27</v>
      </c>
      <c r="K17853">
        <v>372</v>
      </c>
      <c r="L17853">
        <v>11.4</v>
      </c>
      <c r="M17853" t="s">
        <v>1133</v>
      </c>
      <c r="N17853">
        <v>45.37</v>
      </c>
      <c r="O17853" t="s">
        <v>24</v>
      </c>
      <c r="P17853" cm="1">
        <f t="array" ref="P17853">IF(Q17853&gt;0,INDEX(Q17853:Q39577,MATCH(TRUE,INDEX(Q17853:Q39577="",,),0)-1),"")</f>
        <v>7</v>
      </c>
      <c r="Q17853">
        <f t="shared" ref="Q17853:Q17907" si="493">INT((ROW()-17852)/8)+1</f>
        <v>1</v>
      </c>
      <c r="R17853">
        <f t="shared" si="492"/>
        <v>0</v>
      </c>
    </row>
    <row r="17854" spans="1:18" x14ac:dyDescent="0.3">
      <c r="A17854" t="s">
        <v>1232</v>
      </c>
      <c r="B17854" s="1">
        <v>38456</v>
      </c>
      <c r="C17854" t="s">
        <v>16</v>
      </c>
      <c r="D17854" t="s">
        <v>1263</v>
      </c>
      <c r="E17854" t="s">
        <v>1264</v>
      </c>
      <c r="G17854" t="s">
        <v>19</v>
      </c>
      <c r="H17854" t="s">
        <v>148</v>
      </c>
      <c r="I17854" t="s">
        <v>26</v>
      </c>
      <c r="J17854" t="s">
        <v>27</v>
      </c>
      <c r="K17854">
        <v>194</v>
      </c>
      <c r="L17854">
        <v>18.399999999999999</v>
      </c>
      <c r="M17854" t="s">
        <v>1133</v>
      </c>
      <c r="N17854">
        <v>40</v>
      </c>
      <c r="O17854" t="s">
        <v>24</v>
      </c>
      <c r="P17854" cm="1">
        <f t="array" ref="P17854">IF(Q17854&gt;0,INDEX(Q17854:Q39578,MATCH(TRUE,INDEX(Q17854:Q39578="",,),0)-1),"")</f>
        <v>7</v>
      </c>
      <c r="Q17854">
        <f t="shared" si="493"/>
        <v>1</v>
      </c>
      <c r="R17854">
        <f t="shared" si="492"/>
        <v>0</v>
      </c>
    </row>
    <row r="17855" spans="1:18" x14ac:dyDescent="0.3">
      <c r="A17855" t="s">
        <v>1232</v>
      </c>
      <c r="B17855" s="1">
        <v>38456</v>
      </c>
      <c r="C17855" t="s">
        <v>16</v>
      </c>
      <c r="D17855" t="s">
        <v>1263</v>
      </c>
      <c r="E17855" t="s">
        <v>1264</v>
      </c>
      <c r="G17855" t="s">
        <v>19</v>
      </c>
      <c r="H17855" t="s">
        <v>63</v>
      </c>
      <c r="I17855" t="s">
        <v>26</v>
      </c>
      <c r="J17855" t="s">
        <v>27</v>
      </c>
      <c r="K17855">
        <v>627</v>
      </c>
      <c r="L17855">
        <v>20.5</v>
      </c>
      <c r="M17855" t="s">
        <v>1133</v>
      </c>
      <c r="N17855">
        <v>35</v>
      </c>
      <c r="O17855" t="s">
        <v>24</v>
      </c>
      <c r="P17855" cm="1">
        <f t="array" ref="P17855">IF(Q17855&gt;0,INDEX(Q17855:Q39579,MATCH(TRUE,INDEX(Q17855:Q39579="",,),0)-1),"")</f>
        <v>7</v>
      </c>
      <c r="Q17855">
        <f t="shared" si="493"/>
        <v>1</v>
      </c>
      <c r="R17855">
        <f t="shared" si="492"/>
        <v>0</v>
      </c>
    </row>
    <row r="17856" spans="1:18" x14ac:dyDescent="0.3">
      <c r="A17856" t="s">
        <v>1232</v>
      </c>
      <c r="B17856" s="1">
        <v>38456</v>
      </c>
      <c r="C17856" t="s">
        <v>16</v>
      </c>
      <c r="D17856" t="s">
        <v>1263</v>
      </c>
      <c r="E17856" t="s">
        <v>1264</v>
      </c>
      <c r="G17856" s="6" t="s">
        <v>29</v>
      </c>
      <c r="H17856" t="s">
        <v>30</v>
      </c>
      <c r="I17856" t="s">
        <v>21</v>
      </c>
      <c r="J17856" t="s">
        <v>22</v>
      </c>
      <c r="K17856">
        <v>12</v>
      </c>
      <c r="L17856">
        <v>101</v>
      </c>
      <c r="M17856" t="s">
        <v>1133</v>
      </c>
      <c r="N17856">
        <v>101</v>
      </c>
      <c r="O17856" t="s">
        <v>24</v>
      </c>
      <c r="P17856" cm="1">
        <f t="array" ref="P17856">IF(Q17856&gt;0,INDEX(Q17856:Q39580,MATCH(TRUE,INDEX(Q17856:Q39580="",,),0)-1),"")</f>
        <v>7</v>
      </c>
      <c r="Q17856">
        <f t="shared" si="493"/>
        <v>1</v>
      </c>
      <c r="R17856">
        <f t="shared" si="492"/>
        <v>0</v>
      </c>
    </row>
    <row r="17857" spans="1:18" x14ac:dyDescent="0.3">
      <c r="A17857" t="s">
        <v>1232</v>
      </c>
      <c r="B17857" s="1">
        <v>38456</v>
      </c>
      <c r="C17857" t="s">
        <v>16</v>
      </c>
      <c r="D17857" t="s">
        <v>1263</v>
      </c>
      <c r="E17857" t="s">
        <v>1264</v>
      </c>
      <c r="G17857" s="6" t="s">
        <v>29</v>
      </c>
      <c r="H17857" t="s">
        <v>99</v>
      </c>
      <c r="I17857" t="s">
        <v>26</v>
      </c>
      <c r="J17857" t="s">
        <v>27</v>
      </c>
      <c r="K17857">
        <v>133</v>
      </c>
      <c r="L17857">
        <v>14.05</v>
      </c>
      <c r="M17857" t="s">
        <v>1133</v>
      </c>
      <c r="N17857">
        <v>14.05</v>
      </c>
      <c r="O17857" t="s">
        <v>24</v>
      </c>
      <c r="P17857" cm="1">
        <f t="array" ref="P17857">IF(Q17857&gt;0,INDEX(Q17857:Q39581,MATCH(TRUE,INDEX(Q17857:Q39581="",,),0)-1),"")</f>
        <v>7</v>
      </c>
      <c r="Q17857">
        <f t="shared" si="493"/>
        <v>1</v>
      </c>
      <c r="R17857">
        <f t="shared" si="492"/>
        <v>0</v>
      </c>
    </row>
    <row r="17858" spans="1:18" x14ac:dyDescent="0.3">
      <c r="A17858" t="s">
        <v>1232</v>
      </c>
      <c r="B17858" s="1">
        <v>38456</v>
      </c>
      <c r="C17858" t="s">
        <v>16</v>
      </c>
      <c r="D17858" t="s">
        <v>1263</v>
      </c>
      <c r="E17858" t="s">
        <v>1264</v>
      </c>
      <c r="G17858" s="6" t="s">
        <v>29</v>
      </c>
      <c r="H17858" t="s">
        <v>122</v>
      </c>
      <c r="I17858" t="s">
        <v>26</v>
      </c>
      <c r="J17858" t="s">
        <v>27</v>
      </c>
      <c r="K17858">
        <v>105</v>
      </c>
      <c r="L17858">
        <v>20.9</v>
      </c>
      <c r="M17858" t="s">
        <v>1133</v>
      </c>
      <c r="N17858">
        <v>20.9</v>
      </c>
      <c r="O17858" t="s">
        <v>24</v>
      </c>
      <c r="P17858" cm="1">
        <f t="array" ref="P17858">IF(Q17858&gt;0,INDEX(Q17858:Q39582,MATCH(TRUE,INDEX(Q17858:Q39582="",,),0)-1),"")</f>
        <v>7</v>
      </c>
      <c r="Q17858">
        <f t="shared" si="493"/>
        <v>1</v>
      </c>
      <c r="R17858">
        <f t="shared" si="492"/>
        <v>0</v>
      </c>
    </row>
    <row r="17859" spans="1:18" x14ac:dyDescent="0.3">
      <c r="A17859" t="s">
        <v>1232</v>
      </c>
      <c r="B17859" s="1">
        <v>38456</v>
      </c>
      <c r="C17859" t="s">
        <v>16</v>
      </c>
      <c r="D17859" t="s">
        <v>1263</v>
      </c>
      <c r="E17859" t="s">
        <v>1264</v>
      </c>
      <c r="G17859" s="6" t="s">
        <v>29</v>
      </c>
      <c r="H17859" t="s">
        <v>28</v>
      </c>
      <c r="I17859" t="s">
        <v>26</v>
      </c>
      <c r="J17859" t="s">
        <v>27</v>
      </c>
      <c r="K17859">
        <v>4</v>
      </c>
      <c r="L17859">
        <v>43.9</v>
      </c>
      <c r="M17859" t="s">
        <v>1133</v>
      </c>
      <c r="N17859">
        <v>43.9</v>
      </c>
      <c r="O17859" t="s">
        <v>24</v>
      </c>
      <c r="P17859" cm="1">
        <f t="array" ref="P17859">IF(Q17859&gt;0,INDEX(Q17859:Q39583,MATCH(TRUE,INDEX(Q17859:Q39583="",,),0)-1),"")</f>
        <v>7</v>
      </c>
      <c r="Q17859">
        <f t="shared" si="493"/>
        <v>1</v>
      </c>
      <c r="R17859">
        <f t="shared" si="492"/>
        <v>0</v>
      </c>
    </row>
    <row r="17860" spans="1:18" x14ac:dyDescent="0.3">
      <c r="A17860" t="s">
        <v>1232</v>
      </c>
      <c r="B17860" s="1">
        <v>38456</v>
      </c>
      <c r="C17860" t="s">
        <v>16</v>
      </c>
      <c r="D17860" t="s">
        <v>1263</v>
      </c>
      <c r="E17860" t="s">
        <v>1264</v>
      </c>
      <c r="G17860" t="s">
        <v>19</v>
      </c>
      <c r="H17860" t="s">
        <v>30</v>
      </c>
      <c r="I17860" t="s">
        <v>26</v>
      </c>
      <c r="J17860" t="s">
        <v>27</v>
      </c>
      <c r="K17860">
        <v>401</v>
      </c>
      <c r="L17860">
        <v>11.4</v>
      </c>
      <c r="M17860" t="s">
        <v>1122</v>
      </c>
      <c r="N17860">
        <v>32</v>
      </c>
      <c r="P17860" cm="1">
        <f t="array" ref="P17860">IF(Q17860&gt;0,INDEX(Q17860:Q39584,MATCH(TRUE,INDEX(Q17860:Q39584="",,),0)-1),"")</f>
        <v>7</v>
      </c>
      <c r="Q17860">
        <f t="shared" si="493"/>
        <v>2</v>
      </c>
      <c r="R17860">
        <f t="shared" si="492"/>
        <v>0</v>
      </c>
    </row>
    <row r="17861" spans="1:18" x14ac:dyDescent="0.3">
      <c r="A17861" t="s">
        <v>1232</v>
      </c>
      <c r="B17861" s="1">
        <v>38456</v>
      </c>
      <c r="C17861" t="s">
        <v>16</v>
      </c>
      <c r="D17861" t="s">
        <v>1263</v>
      </c>
      <c r="E17861" t="s">
        <v>1264</v>
      </c>
      <c r="G17861" t="s">
        <v>19</v>
      </c>
      <c r="H17861" t="s">
        <v>406</v>
      </c>
      <c r="I17861" t="s">
        <v>26</v>
      </c>
      <c r="J17861" t="s">
        <v>27</v>
      </c>
      <c r="K17861">
        <v>372</v>
      </c>
      <c r="L17861">
        <v>11.4</v>
      </c>
      <c r="M17861" t="s">
        <v>1122</v>
      </c>
      <c r="N17861">
        <v>32</v>
      </c>
      <c r="P17861" cm="1">
        <f t="array" ref="P17861">IF(Q17861&gt;0,INDEX(Q17861:Q39585,MATCH(TRUE,INDEX(Q17861:Q39585="",,),0)-1),"")</f>
        <v>7</v>
      </c>
      <c r="Q17861">
        <f t="shared" si="493"/>
        <v>2</v>
      </c>
      <c r="R17861">
        <f t="shared" si="492"/>
        <v>0</v>
      </c>
    </row>
    <row r="17862" spans="1:18" x14ac:dyDescent="0.3">
      <c r="A17862" t="s">
        <v>1232</v>
      </c>
      <c r="B17862" s="1">
        <v>38456</v>
      </c>
      <c r="C17862" t="s">
        <v>16</v>
      </c>
      <c r="D17862" t="s">
        <v>1263</v>
      </c>
      <c r="E17862" t="s">
        <v>1264</v>
      </c>
      <c r="G17862" t="s">
        <v>19</v>
      </c>
      <c r="H17862" t="s">
        <v>148</v>
      </c>
      <c r="I17862" t="s">
        <v>26</v>
      </c>
      <c r="J17862" t="s">
        <v>27</v>
      </c>
      <c r="K17862">
        <v>194</v>
      </c>
      <c r="L17862">
        <v>18.399999999999999</v>
      </c>
      <c r="M17862" t="s">
        <v>1122</v>
      </c>
      <c r="N17862">
        <v>25</v>
      </c>
      <c r="P17862" cm="1">
        <f t="array" ref="P17862">IF(Q17862&gt;0,INDEX(Q17862:Q39586,MATCH(TRUE,INDEX(Q17862:Q39586="",,),0)-1),"")</f>
        <v>7</v>
      </c>
      <c r="Q17862">
        <f t="shared" si="493"/>
        <v>2</v>
      </c>
      <c r="R17862">
        <f t="shared" si="492"/>
        <v>0</v>
      </c>
    </row>
    <row r="17863" spans="1:18" x14ac:dyDescent="0.3">
      <c r="A17863" t="s">
        <v>1232</v>
      </c>
      <c r="B17863" s="1">
        <v>38456</v>
      </c>
      <c r="C17863" t="s">
        <v>16</v>
      </c>
      <c r="D17863" t="s">
        <v>1263</v>
      </c>
      <c r="E17863" t="s">
        <v>1264</v>
      </c>
      <c r="G17863" t="s">
        <v>19</v>
      </c>
      <c r="H17863" t="s">
        <v>63</v>
      </c>
      <c r="I17863" t="s">
        <v>26</v>
      </c>
      <c r="J17863" t="s">
        <v>27</v>
      </c>
      <c r="K17863">
        <v>627</v>
      </c>
      <c r="L17863">
        <v>20.5</v>
      </c>
      <c r="M17863" t="s">
        <v>1122</v>
      </c>
      <c r="N17863">
        <v>35</v>
      </c>
      <c r="P17863" cm="1">
        <f t="array" ref="P17863">IF(Q17863&gt;0,INDEX(Q17863:Q39587,MATCH(TRUE,INDEX(Q17863:Q39587="",,),0)-1),"")</f>
        <v>7</v>
      </c>
      <c r="Q17863">
        <f t="shared" si="493"/>
        <v>2</v>
      </c>
      <c r="R17863">
        <f t="shared" si="492"/>
        <v>0</v>
      </c>
    </row>
    <row r="17864" spans="1:18" x14ac:dyDescent="0.3">
      <c r="A17864" t="s">
        <v>1232</v>
      </c>
      <c r="B17864" s="1">
        <v>38456</v>
      </c>
      <c r="C17864" t="s">
        <v>16</v>
      </c>
      <c r="D17864" t="s">
        <v>1263</v>
      </c>
      <c r="E17864" t="s">
        <v>1264</v>
      </c>
      <c r="G17864" s="6" t="s">
        <v>29</v>
      </c>
      <c r="H17864" t="s">
        <v>30</v>
      </c>
      <c r="I17864" t="s">
        <v>21</v>
      </c>
      <c r="J17864" t="s">
        <v>22</v>
      </c>
      <c r="K17864">
        <v>12</v>
      </c>
      <c r="L17864">
        <v>101</v>
      </c>
      <c r="M17864" t="s">
        <v>1122</v>
      </c>
      <c r="N17864">
        <v>101</v>
      </c>
      <c r="P17864" cm="1">
        <f t="array" ref="P17864">IF(Q17864&gt;0,INDEX(Q17864:Q39588,MATCH(TRUE,INDEX(Q17864:Q39588="",,),0)-1),"")</f>
        <v>7</v>
      </c>
      <c r="Q17864">
        <f t="shared" si="493"/>
        <v>2</v>
      </c>
      <c r="R17864">
        <f t="shared" si="492"/>
        <v>0</v>
      </c>
    </row>
    <row r="17865" spans="1:18" x14ac:dyDescent="0.3">
      <c r="A17865" t="s">
        <v>1232</v>
      </c>
      <c r="B17865" s="1">
        <v>38456</v>
      </c>
      <c r="C17865" t="s">
        <v>16</v>
      </c>
      <c r="D17865" t="s">
        <v>1263</v>
      </c>
      <c r="E17865" t="s">
        <v>1264</v>
      </c>
      <c r="G17865" s="6" t="s">
        <v>29</v>
      </c>
      <c r="H17865" t="s">
        <v>99</v>
      </c>
      <c r="I17865" t="s">
        <v>26</v>
      </c>
      <c r="J17865" t="s">
        <v>27</v>
      </c>
      <c r="K17865">
        <v>133</v>
      </c>
      <c r="L17865">
        <v>14.05</v>
      </c>
      <c r="M17865" t="s">
        <v>1122</v>
      </c>
      <c r="N17865">
        <v>14.05</v>
      </c>
      <c r="P17865" cm="1">
        <f t="array" ref="P17865">IF(Q17865&gt;0,INDEX(Q17865:Q39589,MATCH(TRUE,INDEX(Q17865:Q39589="",,),0)-1),"")</f>
        <v>7</v>
      </c>
      <c r="Q17865">
        <f t="shared" si="493"/>
        <v>2</v>
      </c>
      <c r="R17865">
        <f t="shared" si="492"/>
        <v>0</v>
      </c>
    </row>
    <row r="17866" spans="1:18" x14ac:dyDescent="0.3">
      <c r="A17866" t="s">
        <v>1232</v>
      </c>
      <c r="B17866" s="1">
        <v>38456</v>
      </c>
      <c r="C17866" t="s">
        <v>16</v>
      </c>
      <c r="D17866" t="s">
        <v>1263</v>
      </c>
      <c r="E17866" t="s">
        <v>1264</v>
      </c>
      <c r="G17866" s="6" t="s">
        <v>29</v>
      </c>
      <c r="H17866" t="s">
        <v>122</v>
      </c>
      <c r="I17866" t="s">
        <v>26</v>
      </c>
      <c r="J17866" t="s">
        <v>27</v>
      </c>
      <c r="K17866">
        <v>105</v>
      </c>
      <c r="L17866">
        <v>20.9</v>
      </c>
      <c r="M17866" t="s">
        <v>1122</v>
      </c>
      <c r="N17866">
        <v>20.9</v>
      </c>
      <c r="P17866" cm="1">
        <f t="array" ref="P17866">IF(Q17866&gt;0,INDEX(Q17866:Q39590,MATCH(TRUE,INDEX(Q17866:Q39590="",,),0)-1),"")</f>
        <v>7</v>
      </c>
      <c r="Q17866">
        <f t="shared" si="493"/>
        <v>2</v>
      </c>
      <c r="R17866">
        <f t="shared" si="492"/>
        <v>0</v>
      </c>
    </row>
    <row r="17867" spans="1:18" x14ac:dyDescent="0.3">
      <c r="A17867" t="s">
        <v>1232</v>
      </c>
      <c r="B17867" s="1">
        <v>38456</v>
      </c>
      <c r="C17867" t="s">
        <v>16</v>
      </c>
      <c r="D17867" t="s">
        <v>1263</v>
      </c>
      <c r="E17867" t="s">
        <v>1264</v>
      </c>
      <c r="G17867" s="6" t="s">
        <v>29</v>
      </c>
      <c r="H17867" t="s">
        <v>28</v>
      </c>
      <c r="I17867" t="s">
        <v>26</v>
      </c>
      <c r="J17867" t="s">
        <v>27</v>
      </c>
      <c r="K17867">
        <v>4</v>
      </c>
      <c r="L17867">
        <v>43.9</v>
      </c>
      <c r="M17867" t="s">
        <v>1122</v>
      </c>
      <c r="N17867">
        <v>43.9</v>
      </c>
      <c r="P17867" cm="1">
        <f t="array" ref="P17867">IF(Q17867&gt;0,INDEX(Q17867:Q39591,MATCH(TRUE,INDEX(Q17867:Q39591="",,),0)-1),"")</f>
        <v>7</v>
      </c>
      <c r="Q17867">
        <f t="shared" si="493"/>
        <v>2</v>
      </c>
      <c r="R17867">
        <f t="shared" si="492"/>
        <v>0</v>
      </c>
    </row>
    <row r="17868" spans="1:18" x14ac:dyDescent="0.3">
      <c r="A17868" t="s">
        <v>1232</v>
      </c>
      <c r="B17868" s="1">
        <v>38456</v>
      </c>
      <c r="C17868" t="s">
        <v>16</v>
      </c>
      <c r="D17868" t="s">
        <v>1263</v>
      </c>
      <c r="E17868" t="s">
        <v>1264</v>
      </c>
      <c r="G17868" t="s">
        <v>19</v>
      </c>
      <c r="H17868" t="s">
        <v>30</v>
      </c>
      <c r="I17868" t="s">
        <v>26</v>
      </c>
      <c r="J17868" t="s">
        <v>27</v>
      </c>
      <c r="K17868">
        <v>401</v>
      </c>
      <c r="L17868">
        <v>11.4</v>
      </c>
      <c r="M17868" t="s">
        <v>1117</v>
      </c>
      <c r="N17868">
        <v>26.4</v>
      </c>
      <c r="P17868" cm="1">
        <f t="array" ref="P17868">IF(Q17868&gt;0,INDEX(Q17868:Q39592,MATCH(TRUE,INDEX(Q17868:Q39592="",,),0)-1),"")</f>
        <v>7</v>
      </c>
      <c r="Q17868">
        <f t="shared" si="493"/>
        <v>3</v>
      </c>
      <c r="R17868">
        <f t="shared" si="492"/>
        <v>0</v>
      </c>
    </row>
    <row r="17869" spans="1:18" x14ac:dyDescent="0.3">
      <c r="A17869" t="s">
        <v>1232</v>
      </c>
      <c r="B17869" s="1">
        <v>38456</v>
      </c>
      <c r="C17869" t="s">
        <v>16</v>
      </c>
      <c r="D17869" t="s">
        <v>1263</v>
      </c>
      <c r="E17869" t="s">
        <v>1264</v>
      </c>
      <c r="G17869" t="s">
        <v>19</v>
      </c>
      <c r="H17869" t="s">
        <v>406</v>
      </c>
      <c r="I17869" t="s">
        <v>26</v>
      </c>
      <c r="J17869" t="s">
        <v>27</v>
      </c>
      <c r="K17869">
        <v>372</v>
      </c>
      <c r="L17869">
        <v>11.4</v>
      </c>
      <c r="M17869" t="s">
        <v>1117</v>
      </c>
      <c r="N17869">
        <v>26.1</v>
      </c>
      <c r="P17869" cm="1">
        <f t="array" ref="P17869">IF(Q17869&gt;0,INDEX(Q17869:Q39593,MATCH(TRUE,INDEX(Q17869:Q39593="",,),0)-1),"")</f>
        <v>7</v>
      </c>
      <c r="Q17869">
        <f t="shared" si="493"/>
        <v>3</v>
      </c>
      <c r="R17869">
        <f t="shared" si="492"/>
        <v>0</v>
      </c>
    </row>
    <row r="17870" spans="1:18" x14ac:dyDescent="0.3">
      <c r="A17870" t="s">
        <v>1232</v>
      </c>
      <c r="B17870" s="1">
        <v>38456</v>
      </c>
      <c r="C17870" t="s">
        <v>16</v>
      </c>
      <c r="D17870" t="s">
        <v>1263</v>
      </c>
      <c r="E17870" t="s">
        <v>1264</v>
      </c>
      <c r="G17870" t="s">
        <v>19</v>
      </c>
      <c r="H17870" t="s">
        <v>148</v>
      </c>
      <c r="I17870" t="s">
        <v>26</v>
      </c>
      <c r="J17870" t="s">
        <v>27</v>
      </c>
      <c r="K17870">
        <v>194</v>
      </c>
      <c r="L17870">
        <v>18.399999999999999</v>
      </c>
      <c r="M17870" t="s">
        <v>1117</v>
      </c>
      <c r="N17870">
        <v>35.4</v>
      </c>
      <c r="P17870" cm="1">
        <f t="array" ref="P17870">IF(Q17870&gt;0,INDEX(Q17870:Q39594,MATCH(TRUE,INDEX(Q17870:Q39594="",,),0)-1),"")</f>
        <v>7</v>
      </c>
      <c r="Q17870">
        <f t="shared" si="493"/>
        <v>3</v>
      </c>
      <c r="R17870">
        <f t="shared" si="492"/>
        <v>0</v>
      </c>
    </row>
    <row r="17871" spans="1:18" x14ac:dyDescent="0.3">
      <c r="A17871" t="s">
        <v>1232</v>
      </c>
      <c r="B17871" s="1">
        <v>38456</v>
      </c>
      <c r="C17871" t="s">
        <v>16</v>
      </c>
      <c r="D17871" t="s">
        <v>1263</v>
      </c>
      <c r="E17871" t="s">
        <v>1264</v>
      </c>
      <c r="G17871" t="s">
        <v>19</v>
      </c>
      <c r="H17871" t="s">
        <v>63</v>
      </c>
      <c r="I17871" t="s">
        <v>26</v>
      </c>
      <c r="J17871" t="s">
        <v>27</v>
      </c>
      <c r="K17871">
        <v>627</v>
      </c>
      <c r="L17871">
        <v>20.5</v>
      </c>
      <c r="M17871" t="s">
        <v>1117</v>
      </c>
      <c r="N17871">
        <v>32.5</v>
      </c>
      <c r="P17871" cm="1">
        <f t="array" ref="P17871">IF(Q17871&gt;0,INDEX(Q17871:Q39595,MATCH(TRUE,INDEX(Q17871:Q39595="",,),0)-1),"")</f>
        <v>7</v>
      </c>
      <c r="Q17871">
        <f t="shared" si="493"/>
        <v>3</v>
      </c>
      <c r="R17871">
        <f t="shared" si="492"/>
        <v>0</v>
      </c>
    </row>
    <row r="17872" spans="1:18" x14ac:dyDescent="0.3">
      <c r="A17872" t="s">
        <v>1232</v>
      </c>
      <c r="B17872" s="1">
        <v>38456</v>
      </c>
      <c r="C17872" t="s">
        <v>16</v>
      </c>
      <c r="D17872" t="s">
        <v>1263</v>
      </c>
      <c r="E17872" t="s">
        <v>1264</v>
      </c>
      <c r="G17872" s="6" t="s">
        <v>29</v>
      </c>
      <c r="H17872" t="s">
        <v>30</v>
      </c>
      <c r="I17872" t="s">
        <v>21</v>
      </c>
      <c r="J17872" t="s">
        <v>22</v>
      </c>
      <c r="K17872">
        <v>12</v>
      </c>
      <c r="L17872">
        <v>101</v>
      </c>
      <c r="M17872" t="s">
        <v>1117</v>
      </c>
      <c r="N17872">
        <v>101</v>
      </c>
      <c r="P17872" cm="1">
        <f t="array" ref="P17872">IF(Q17872&gt;0,INDEX(Q17872:Q39596,MATCH(TRUE,INDEX(Q17872:Q39596="",,),0)-1),"")</f>
        <v>7</v>
      </c>
      <c r="Q17872">
        <f t="shared" si="493"/>
        <v>3</v>
      </c>
      <c r="R17872">
        <f t="shared" si="492"/>
        <v>0</v>
      </c>
    </row>
    <row r="17873" spans="1:18" x14ac:dyDescent="0.3">
      <c r="A17873" t="s">
        <v>1232</v>
      </c>
      <c r="B17873" s="1">
        <v>38456</v>
      </c>
      <c r="C17873" t="s">
        <v>16</v>
      </c>
      <c r="D17873" t="s">
        <v>1263</v>
      </c>
      <c r="E17873" t="s">
        <v>1264</v>
      </c>
      <c r="G17873" s="6" t="s">
        <v>29</v>
      </c>
      <c r="H17873" t="s">
        <v>99</v>
      </c>
      <c r="I17873" t="s">
        <v>26</v>
      </c>
      <c r="J17873" t="s">
        <v>27</v>
      </c>
      <c r="K17873">
        <v>133</v>
      </c>
      <c r="L17873">
        <v>14.05</v>
      </c>
      <c r="M17873" t="s">
        <v>1117</v>
      </c>
      <c r="N17873">
        <v>14.05</v>
      </c>
      <c r="P17873" cm="1">
        <f t="array" ref="P17873">IF(Q17873&gt;0,INDEX(Q17873:Q39597,MATCH(TRUE,INDEX(Q17873:Q39597="",,),0)-1),"")</f>
        <v>7</v>
      </c>
      <c r="Q17873">
        <f t="shared" si="493"/>
        <v>3</v>
      </c>
      <c r="R17873">
        <f t="shared" si="492"/>
        <v>0</v>
      </c>
    </row>
    <row r="17874" spans="1:18" x14ac:dyDescent="0.3">
      <c r="A17874" t="s">
        <v>1232</v>
      </c>
      <c r="B17874" s="1">
        <v>38456</v>
      </c>
      <c r="C17874" t="s">
        <v>16</v>
      </c>
      <c r="D17874" t="s">
        <v>1263</v>
      </c>
      <c r="E17874" t="s">
        <v>1264</v>
      </c>
      <c r="G17874" s="6" t="s">
        <v>29</v>
      </c>
      <c r="H17874" t="s">
        <v>122</v>
      </c>
      <c r="I17874" t="s">
        <v>26</v>
      </c>
      <c r="J17874" t="s">
        <v>27</v>
      </c>
      <c r="K17874">
        <v>105</v>
      </c>
      <c r="L17874">
        <v>20.9</v>
      </c>
      <c r="M17874" t="s">
        <v>1117</v>
      </c>
      <c r="N17874">
        <v>20.9</v>
      </c>
      <c r="P17874" cm="1">
        <f t="array" ref="P17874">IF(Q17874&gt;0,INDEX(Q17874:Q39598,MATCH(TRUE,INDEX(Q17874:Q39598="",,),0)-1),"")</f>
        <v>7</v>
      </c>
      <c r="Q17874">
        <f t="shared" si="493"/>
        <v>3</v>
      </c>
      <c r="R17874">
        <f t="shared" si="492"/>
        <v>0</v>
      </c>
    </row>
    <row r="17875" spans="1:18" x14ac:dyDescent="0.3">
      <c r="A17875" t="s">
        <v>1232</v>
      </c>
      <c r="B17875" s="1">
        <v>38456</v>
      </c>
      <c r="C17875" t="s">
        <v>16</v>
      </c>
      <c r="D17875" t="s">
        <v>1263</v>
      </c>
      <c r="E17875" t="s">
        <v>1264</v>
      </c>
      <c r="G17875" s="6" t="s">
        <v>29</v>
      </c>
      <c r="H17875" t="s">
        <v>28</v>
      </c>
      <c r="I17875" t="s">
        <v>26</v>
      </c>
      <c r="J17875" t="s">
        <v>27</v>
      </c>
      <c r="K17875">
        <v>4</v>
      </c>
      <c r="L17875">
        <v>43.9</v>
      </c>
      <c r="M17875" t="s">
        <v>1117</v>
      </c>
      <c r="N17875">
        <v>43.9</v>
      </c>
      <c r="P17875" cm="1">
        <f t="array" ref="P17875">IF(Q17875&gt;0,INDEX(Q17875:Q39599,MATCH(TRUE,INDEX(Q17875:Q39599="",,),0)-1),"")</f>
        <v>7</v>
      </c>
      <c r="Q17875">
        <f t="shared" si="493"/>
        <v>3</v>
      </c>
      <c r="R17875">
        <f t="shared" si="492"/>
        <v>0</v>
      </c>
    </row>
    <row r="17876" spans="1:18" x14ac:dyDescent="0.3">
      <c r="A17876" t="s">
        <v>1232</v>
      </c>
      <c r="B17876" s="1">
        <v>38456</v>
      </c>
      <c r="C17876" t="s">
        <v>16</v>
      </c>
      <c r="D17876" t="s">
        <v>1263</v>
      </c>
      <c r="E17876" t="s">
        <v>1264</v>
      </c>
      <c r="G17876" t="s">
        <v>19</v>
      </c>
      <c r="H17876" t="s">
        <v>30</v>
      </c>
      <c r="I17876" t="s">
        <v>26</v>
      </c>
      <c r="J17876" t="s">
        <v>27</v>
      </c>
      <c r="K17876">
        <v>401</v>
      </c>
      <c r="L17876">
        <v>11.4</v>
      </c>
      <c r="M17876" t="s">
        <v>417</v>
      </c>
      <c r="N17876">
        <v>35</v>
      </c>
      <c r="P17876" cm="1">
        <f t="array" ref="P17876">IF(Q17876&gt;0,INDEX(Q17876:Q39600,MATCH(TRUE,INDEX(Q17876:Q39600="",,),0)-1),"")</f>
        <v>7</v>
      </c>
      <c r="Q17876">
        <f t="shared" si="493"/>
        <v>4</v>
      </c>
      <c r="R17876">
        <f t="shared" si="492"/>
        <v>0</v>
      </c>
    </row>
    <row r="17877" spans="1:18" x14ac:dyDescent="0.3">
      <c r="A17877" t="s">
        <v>1232</v>
      </c>
      <c r="B17877" s="1">
        <v>38456</v>
      </c>
      <c r="C17877" t="s">
        <v>16</v>
      </c>
      <c r="D17877" t="s">
        <v>1263</v>
      </c>
      <c r="E17877" t="s">
        <v>1264</v>
      </c>
      <c r="G17877" t="s">
        <v>19</v>
      </c>
      <c r="H17877" t="s">
        <v>406</v>
      </c>
      <c r="I17877" t="s">
        <v>26</v>
      </c>
      <c r="J17877" t="s">
        <v>27</v>
      </c>
      <c r="K17877">
        <v>372</v>
      </c>
      <c r="L17877">
        <v>11.4</v>
      </c>
      <c r="M17877" t="s">
        <v>417</v>
      </c>
      <c r="N17877">
        <v>30.45</v>
      </c>
      <c r="P17877" cm="1">
        <f t="array" ref="P17877">IF(Q17877&gt;0,INDEX(Q17877:Q39601,MATCH(TRUE,INDEX(Q17877:Q39601="",,),0)-1),"")</f>
        <v>7</v>
      </c>
      <c r="Q17877">
        <f t="shared" si="493"/>
        <v>4</v>
      </c>
      <c r="R17877">
        <f t="shared" si="492"/>
        <v>0</v>
      </c>
    </row>
    <row r="17878" spans="1:18" x14ac:dyDescent="0.3">
      <c r="A17878" t="s">
        <v>1232</v>
      </c>
      <c r="B17878" s="1">
        <v>38456</v>
      </c>
      <c r="C17878" t="s">
        <v>16</v>
      </c>
      <c r="D17878" t="s">
        <v>1263</v>
      </c>
      <c r="E17878" t="s">
        <v>1264</v>
      </c>
      <c r="G17878" t="s">
        <v>19</v>
      </c>
      <c r="H17878" t="s">
        <v>148</v>
      </c>
      <c r="I17878" t="s">
        <v>26</v>
      </c>
      <c r="J17878" t="s">
        <v>27</v>
      </c>
      <c r="K17878">
        <v>194</v>
      </c>
      <c r="L17878">
        <v>18.399999999999999</v>
      </c>
      <c r="M17878" t="s">
        <v>417</v>
      </c>
      <c r="N17878">
        <v>28</v>
      </c>
      <c r="P17878" cm="1">
        <f t="array" ref="P17878">IF(Q17878&gt;0,INDEX(Q17878:Q39602,MATCH(TRUE,INDEX(Q17878:Q39602="",,),0)-1),"")</f>
        <v>7</v>
      </c>
      <c r="Q17878">
        <f t="shared" si="493"/>
        <v>4</v>
      </c>
      <c r="R17878">
        <f t="shared" si="492"/>
        <v>0</v>
      </c>
    </row>
    <row r="17879" spans="1:18" x14ac:dyDescent="0.3">
      <c r="A17879" t="s">
        <v>1232</v>
      </c>
      <c r="B17879" s="1">
        <v>38456</v>
      </c>
      <c r="C17879" t="s">
        <v>16</v>
      </c>
      <c r="D17879" t="s">
        <v>1263</v>
      </c>
      <c r="E17879" t="s">
        <v>1264</v>
      </c>
      <c r="G17879" t="s">
        <v>19</v>
      </c>
      <c r="H17879" t="s">
        <v>63</v>
      </c>
      <c r="I17879" t="s">
        <v>26</v>
      </c>
      <c r="J17879" t="s">
        <v>27</v>
      </c>
      <c r="K17879">
        <v>627</v>
      </c>
      <c r="L17879">
        <v>20.5</v>
      </c>
      <c r="M17879" t="s">
        <v>417</v>
      </c>
      <c r="N17879">
        <v>25</v>
      </c>
      <c r="P17879" cm="1">
        <f t="array" ref="P17879">IF(Q17879&gt;0,INDEX(Q17879:Q39603,MATCH(TRUE,INDEX(Q17879:Q39603="",,),0)-1),"")</f>
        <v>7</v>
      </c>
      <c r="Q17879">
        <f t="shared" si="493"/>
        <v>4</v>
      </c>
      <c r="R17879">
        <f t="shared" si="492"/>
        <v>0</v>
      </c>
    </row>
    <row r="17880" spans="1:18" x14ac:dyDescent="0.3">
      <c r="A17880" t="s">
        <v>1232</v>
      </c>
      <c r="B17880" s="1">
        <v>38456</v>
      </c>
      <c r="C17880" t="s">
        <v>16</v>
      </c>
      <c r="D17880" t="s">
        <v>1263</v>
      </c>
      <c r="E17880" t="s">
        <v>1264</v>
      </c>
      <c r="G17880" s="6" t="s">
        <v>29</v>
      </c>
      <c r="H17880" t="s">
        <v>30</v>
      </c>
      <c r="I17880" t="s">
        <v>21</v>
      </c>
      <c r="J17880" t="s">
        <v>22</v>
      </c>
      <c r="K17880">
        <v>12</v>
      </c>
      <c r="L17880">
        <v>101</v>
      </c>
      <c r="M17880" t="s">
        <v>417</v>
      </c>
      <c r="N17880">
        <v>101</v>
      </c>
      <c r="P17880" cm="1">
        <f t="array" ref="P17880">IF(Q17880&gt;0,INDEX(Q17880:Q39604,MATCH(TRUE,INDEX(Q17880:Q39604="",,),0)-1),"")</f>
        <v>7</v>
      </c>
      <c r="Q17880">
        <f t="shared" si="493"/>
        <v>4</v>
      </c>
      <c r="R17880">
        <f t="shared" si="492"/>
        <v>0</v>
      </c>
    </row>
    <row r="17881" spans="1:18" x14ac:dyDescent="0.3">
      <c r="A17881" t="s">
        <v>1232</v>
      </c>
      <c r="B17881" s="1">
        <v>38456</v>
      </c>
      <c r="C17881" t="s">
        <v>16</v>
      </c>
      <c r="D17881" t="s">
        <v>1263</v>
      </c>
      <c r="E17881" t="s">
        <v>1264</v>
      </c>
      <c r="G17881" s="6" t="s">
        <v>29</v>
      </c>
      <c r="H17881" t="s">
        <v>99</v>
      </c>
      <c r="I17881" t="s">
        <v>26</v>
      </c>
      <c r="J17881" t="s">
        <v>27</v>
      </c>
      <c r="K17881">
        <v>133</v>
      </c>
      <c r="L17881">
        <v>14.05</v>
      </c>
      <c r="M17881" t="s">
        <v>417</v>
      </c>
      <c r="N17881">
        <v>14.05</v>
      </c>
      <c r="P17881" cm="1">
        <f t="array" ref="P17881">IF(Q17881&gt;0,INDEX(Q17881:Q39605,MATCH(TRUE,INDEX(Q17881:Q39605="",,),0)-1),"")</f>
        <v>7</v>
      </c>
      <c r="Q17881">
        <f t="shared" si="493"/>
        <v>4</v>
      </c>
      <c r="R17881">
        <f t="shared" si="492"/>
        <v>0</v>
      </c>
    </row>
    <row r="17882" spans="1:18" x14ac:dyDescent="0.3">
      <c r="A17882" t="s">
        <v>1232</v>
      </c>
      <c r="B17882" s="1">
        <v>38456</v>
      </c>
      <c r="C17882" t="s">
        <v>16</v>
      </c>
      <c r="D17882" t="s">
        <v>1263</v>
      </c>
      <c r="E17882" t="s">
        <v>1264</v>
      </c>
      <c r="G17882" s="6" t="s">
        <v>29</v>
      </c>
      <c r="H17882" t="s">
        <v>122</v>
      </c>
      <c r="I17882" t="s">
        <v>26</v>
      </c>
      <c r="J17882" t="s">
        <v>27</v>
      </c>
      <c r="K17882">
        <v>105</v>
      </c>
      <c r="L17882">
        <v>20.9</v>
      </c>
      <c r="M17882" t="s">
        <v>417</v>
      </c>
      <c r="N17882">
        <v>20.9</v>
      </c>
      <c r="P17882" cm="1">
        <f t="array" ref="P17882">IF(Q17882&gt;0,INDEX(Q17882:Q39606,MATCH(TRUE,INDEX(Q17882:Q39606="",,),0)-1),"")</f>
        <v>7</v>
      </c>
      <c r="Q17882">
        <f t="shared" si="493"/>
        <v>4</v>
      </c>
      <c r="R17882">
        <f t="shared" si="492"/>
        <v>0</v>
      </c>
    </row>
    <row r="17883" spans="1:18" x14ac:dyDescent="0.3">
      <c r="A17883" t="s">
        <v>1232</v>
      </c>
      <c r="B17883" s="1">
        <v>38456</v>
      </c>
      <c r="C17883" t="s">
        <v>16</v>
      </c>
      <c r="D17883" t="s">
        <v>1263</v>
      </c>
      <c r="E17883" t="s">
        <v>1264</v>
      </c>
      <c r="G17883" s="6" t="s">
        <v>29</v>
      </c>
      <c r="H17883" t="s">
        <v>28</v>
      </c>
      <c r="I17883" t="s">
        <v>26</v>
      </c>
      <c r="J17883" t="s">
        <v>27</v>
      </c>
      <c r="K17883">
        <v>4</v>
      </c>
      <c r="L17883">
        <v>43.9</v>
      </c>
      <c r="M17883" t="s">
        <v>417</v>
      </c>
      <c r="N17883">
        <v>43.9</v>
      </c>
      <c r="P17883" cm="1">
        <f t="array" ref="P17883">IF(Q17883&gt;0,INDEX(Q17883:Q39607,MATCH(TRUE,INDEX(Q17883:Q39607="",,),0)-1),"")</f>
        <v>7</v>
      </c>
      <c r="Q17883">
        <f t="shared" si="493"/>
        <v>4</v>
      </c>
      <c r="R17883">
        <f t="shared" si="492"/>
        <v>0</v>
      </c>
    </row>
    <row r="17884" spans="1:18" x14ac:dyDescent="0.3">
      <c r="A17884" t="s">
        <v>1232</v>
      </c>
      <c r="B17884" s="1">
        <v>38456</v>
      </c>
      <c r="C17884" t="s">
        <v>16</v>
      </c>
      <c r="D17884" t="s">
        <v>1263</v>
      </c>
      <c r="E17884" t="s">
        <v>1264</v>
      </c>
      <c r="G17884" t="s">
        <v>19</v>
      </c>
      <c r="H17884" t="s">
        <v>30</v>
      </c>
      <c r="I17884" t="s">
        <v>26</v>
      </c>
      <c r="J17884" t="s">
        <v>27</v>
      </c>
      <c r="K17884">
        <v>401</v>
      </c>
      <c r="L17884">
        <v>11.4</v>
      </c>
      <c r="M17884" t="s">
        <v>1115</v>
      </c>
      <c r="N17884">
        <v>30</v>
      </c>
      <c r="P17884" cm="1">
        <f t="array" ref="P17884">IF(Q17884&gt;0,INDEX(Q17884:Q39608,MATCH(TRUE,INDEX(Q17884:Q39608="",,),0)-1),"")</f>
        <v>7</v>
      </c>
      <c r="Q17884">
        <f t="shared" si="493"/>
        <v>5</v>
      </c>
      <c r="R17884">
        <f t="shared" si="492"/>
        <v>0</v>
      </c>
    </row>
    <row r="17885" spans="1:18" x14ac:dyDescent="0.3">
      <c r="A17885" t="s">
        <v>1232</v>
      </c>
      <c r="B17885" s="1">
        <v>38456</v>
      </c>
      <c r="C17885" t="s">
        <v>16</v>
      </c>
      <c r="D17885" t="s">
        <v>1263</v>
      </c>
      <c r="E17885" t="s">
        <v>1264</v>
      </c>
      <c r="G17885" t="s">
        <v>19</v>
      </c>
      <c r="H17885" t="s">
        <v>406</v>
      </c>
      <c r="I17885" t="s">
        <v>26</v>
      </c>
      <c r="J17885" t="s">
        <v>27</v>
      </c>
      <c r="K17885">
        <v>372</v>
      </c>
      <c r="L17885">
        <v>11.4</v>
      </c>
      <c r="M17885" t="s">
        <v>1115</v>
      </c>
      <c r="N17885">
        <v>28</v>
      </c>
      <c r="P17885" cm="1">
        <f t="array" ref="P17885">IF(Q17885&gt;0,INDEX(Q17885:Q39609,MATCH(TRUE,INDEX(Q17885:Q39609="",,),0)-1),"")</f>
        <v>7</v>
      </c>
      <c r="Q17885">
        <f t="shared" si="493"/>
        <v>5</v>
      </c>
      <c r="R17885">
        <f t="shared" si="492"/>
        <v>0</v>
      </c>
    </row>
    <row r="17886" spans="1:18" x14ac:dyDescent="0.3">
      <c r="A17886" t="s">
        <v>1232</v>
      </c>
      <c r="B17886" s="1">
        <v>38456</v>
      </c>
      <c r="C17886" t="s">
        <v>16</v>
      </c>
      <c r="D17886" t="s">
        <v>1263</v>
      </c>
      <c r="E17886" t="s">
        <v>1264</v>
      </c>
      <c r="G17886" t="s">
        <v>19</v>
      </c>
      <c r="H17886" t="s">
        <v>148</v>
      </c>
      <c r="I17886" t="s">
        <v>26</v>
      </c>
      <c r="J17886" t="s">
        <v>27</v>
      </c>
      <c r="K17886">
        <v>194</v>
      </c>
      <c r="L17886">
        <v>18.399999999999999</v>
      </c>
      <c r="M17886" t="s">
        <v>1115</v>
      </c>
      <c r="N17886">
        <v>22</v>
      </c>
      <c r="P17886" cm="1">
        <f t="array" ref="P17886">IF(Q17886&gt;0,INDEX(Q17886:Q39610,MATCH(TRUE,INDEX(Q17886:Q39610="",,),0)-1),"")</f>
        <v>7</v>
      </c>
      <c r="Q17886">
        <f t="shared" si="493"/>
        <v>5</v>
      </c>
      <c r="R17886">
        <f t="shared" si="492"/>
        <v>0</v>
      </c>
    </row>
    <row r="17887" spans="1:18" x14ac:dyDescent="0.3">
      <c r="A17887" t="s">
        <v>1232</v>
      </c>
      <c r="B17887" s="1">
        <v>38456</v>
      </c>
      <c r="C17887" t="s">
        <v>16</v>
      </c>
      <c r="D17887" t="s">
        <v>1263</v>
      </c>
      <c r="E17887" t="s">
        <v>1264</v>
      </c>
      <c r="G17887" t="s">
        <v>19</v>
      </c>
      <c r="H17887" t="s">
        <v>63</v>
      </c>
      <c r="I17887" t="s">
        <v>26</v>
      </c>
      <c r="J17887" t="s">
        <v>27</v>
      </c>
      <c r="K17887">
        <v>627</v>
      </c>
      <c r="L17887">
        <v>20.5</v>
      </c>
      <c r="M17887" t="s">
        <v>1115</v>
      </c>
      <c r="N17887">
        <v>30</v>
      </c>
      <c r="P17887" cm="1">
        <f t="array" ref="P17887">IF(Q17887&gt;0,INDEX(Q17887:Q39611,MATCH(TRUE,INDEX(Q17887:Q39611="",,),0)-1),"")</f>
        <v>7</v>
      </c>
      <c r="Q17887">
        <f t="shared" si="493"/>
        <v>5</v>
      </c>
      <c r="R17887">
        <f t="shared" si="492"/>
        <v>0</v>
      </c>
    </row>
    <row r="17888" spans="1:18" x14ac:dyDescent="0.3">
      <c r="A17888" t="s">
        <v>1232</v>
      </c>
      <c r="B17888" s="1">
        <v>38456</v>
      </c>
      <c r="C17888" t="s">
        <v>16</v>
      </c>
      <c r="D17888" t="s">
        <v>1263</v>
      </c>
      <c r="E17888" t="s">
        <v>1264</v>
      </c>
      <c r="G17888" s="6" t="s">
        <v>29</v>
      </c>
      <c r="H17888" t="s">
        <v>30</v>
      </c>
      <c r="I17888" t="s">
        <v>21</v>
      </c>
      <c r="J17888" t="s">
        <v>22</v>
      </c>
      <c r="K17888">
        <v>12</v>
      </c>
      <c r="L17888">
        <v>101</v>
      </c>
      <c r="M17888" t="s">
        <v>1115</v>
      </c>
      <c r="N17888">
        <v>101</v>
      </c>
      <c r="P17888" cm="1">
        <f t="array" ref="P17888">IF(Q17888&gt;0,INDEX(Q17888:Q39612,MATCH(TRUE,INDEX(Q17888:Q39612="",,),0)-1),"")</f>
        <v>7</v>
      </c>
      <c r="Q17888">
        <f t="shared" si="493"/>
        <v>5</v>
      </c>
      <c r="R17888">
        <f t="shared" si="492"/>
        <v>0</v>
      </c>
    </row>
    <row r="17889" spans="1:18" x14ac:dyDescent="0.3">
      <c r="A17889" t="s">
        <v>1232</v>
      </c>
      <c r="B17889" s="1">
        <v>38456</v>
      </c>
      <c r="C17889" t="s">
        <v>16</v>
      </c>
      <c r="D17889" t="s">
        <v>1263</v>
      </c>
      <c r="E17889" t="s">
        <v>1264</v>
      </c>
      <c r="G17889" s="6" t="s">
        <v>29</v>
      </c>
      <c r="H17889" t="s">
        <v>99</v>
      </c>
      <c r="I17889" t="s">
        <v>26</v>
      </c>
      <c r="J17889" t="s">
        <v>27</v>
      </c>
      <c r="K17889">
        <v>133</v>
      </c>
      <c r="L17889">
        <v>14.05</v>
      </c>
      <c r="M17889" t="s">
        <v>1115</v>
      </c>
      <c r="N17889">
        <v>14.05</v>
      </c>
      <c r="P17889" cm="1">
        <f t="array" ref="P17889">IF(Q17889&gt;0,INDEX(Q17889:Q39613,MATCH(TRUE,INDEX(Q17889:Q39613="",,),0)-1),"")</f>
        <v>7</v>
      </c>
      <c r="Q17889">
        <f t="shared" si="493"/>
        <v>5</v>
      </c>
      <c r="R17889">
        <f t="shared" si="492"/>
        <v>0</v>
      </c>
    </row>
    <row r="17890" spans="1:18" x14ac:dyDescent="0.3">
      <c r="A17890" t="s">
        <v>1232</v>
      </c>
      <c r="B17890" s="1">
        <v>38456</v>
      </c>
      <c r="C17890" t="s">
        <v>16</v>
      </c>
      <c r="D17890" t="s">
        <v>1263</v>
      </c>
      <c r="E17890" t="s">
        <v>1264</v>
      </c>
      <c r="G17890" s="6" t="s">
        <v>29</v>
      </c>
      <c r="H17890" t="s">
        <v>122</v>
      </c>
      <c r="I17890" t="s">
        <v>26</v>
      </c>
      <c r="J17890" t="s">
        <v>27</v>
      </c>
      <c r="K17890">
        <v>105</v>
      </c>
      <c r="L17890">
        <v>20.9</v>
      </c>
      <c r="M17890" t="s">
        <v>1115</v>
      </c>
      <c r="N17890">
        <v>20.9</v>
      </c>
      <c r="P17890" cm="1">
        <f t="array" ref="P17890">IF(Q17890&gt;0,INDEX(Q17890:Q39614,MATCH(TRUE,INDEX(Q17890:Q39614="",,),0)-1),"")</f>
        <v>7</v>
      </c>
      <c r="Q17890">
        <f t="shared" si="493"/>
        <v>5</v>
      </c>
      <c r="R17890">
        <f t="shared" si="492"/>
        <v>0</v>
      </c>
    </row>
    <row r="17891" spans="1:18" x14ac:dyDescent="0.3">
      <c r="A17891" t="s">
        <v>1232</v>
      </c>
      <c r="B17891" s="1">
        <v>38456</v>
      </c>
      <c r="C17891" t="s">
        <v>16</v>
      </c>
      <c r="D17891" t="s">
        <v>1263</v>
      </c>
      <c r="E17891" t="s">
        <v>1264</v>
      </c>
      <c r="G17891" s="6" t="s">
        <v>29</v>
      </c>
      <c r="H17891" t="s">
        <v>28</v>
      </c>
      <c r="I17891" t="s">
        <v>26</v>
      </c>
      <c r="J17891" t="s">
        <v>27</v>
      </c>
      <c r="K17891">
        <v>4</v>
      </c>
      <c r="L17891">
        <v>43.9</v>
      </c>
      <c r="M17891" t="s">
        <v>1115</v>
      </c>
      <c r="N17891">
        <v>43.9</v>
      </c>
      <c r="P17891" cm="1">
        <f t="array" ref="P17891">IF(Q17891&gt;0,INDEX(Q17891:Q39615,MATCH(TRUE,INDEX(Q17891:Q39615="",,),0)-1),"")</f>
        <v>7</v>
      </c>
      <c r="Q17891">
        <f t="shared" si="493"/>
        <v>5</v>
      </c>
      <c r="R17891">
        <f t="shared" si="492"/>
        <v>0</v>
      </c>
    </row>
    <row r="17892" spans="1:18" x14ac:dyDescent="0.3">
      <c r="A17892" t="s">
        <v>1232</v>
      </c>
      <c r="B17892" s="1">
        <v>38456</v>
      </c>
      <c r="C17892" t="s">
        <v>16</v>
      </c>
      <c r="D17892" t="s">
        <v>1263</v>
      </c>
      <c r="E17892" t="s">
        <v>1264</v>
      </c>
      <c r="G17892" t="s">
        <v>19</v>
      </c>
      <c r="H17892" t="s">
        <v>30</v>
      </c>
      <c r="I17892" t="s">
        <v>26</v>
      </c>
      <c r="J17892" t="s">
        <v>27</v>
      </c>
      <c r="K17892">
        <v>401</v>
      </c>
      <c r="L17892">
        <v>11.4</v>
      </c>
      <c r="M17892" t="s">
        <v>1130</v>
      </c>
      <c r="N17892">
        <v>21</v>
      </c>
      <c r="P17892" cm="1">
        <f t="array" ref="P17892">IF(Q17892&gt;0,INDEX(Q17892:Q39616,MATCH(TRUE,INDEX(Q17892:Q39616="",,),0)-1),"")</f>
        <v>7</v>
      </c>
      <c r="Q17892">
        <f t="shared" si="493"/>
        <v>6</v>
      </c>
      <c r="R17892">
        <f t="shared" si="492"/>
        <v>0</v>
      </c>
    </row>
    <row r="17893" spans="1:18" x14ac:dyDescent="0.3">
      <c r="A17893" t="s">
        <v>1232</v>
      </c>
      <c r="B17893" s="1">
        <v>38456</v>
      </c>
      <c r="C17893" t="s">
        <v>16</v>
      </c>
      <c r="D17893" t="s">
        <v>1263</v>
      </c>
      <c r="E17893" t="s">
        <v>1264</v>
      </c>
      <c r="G17893" t="s">
        <v>19</v>
      </c>
      <c r="H17893" t="s">
        <v>406</v>
      </c>
      <c r="I17893" t="s">
        <v>26</v>
      </c>
      <c r="J17893" t="s">
        <v>27</v>
      </c>
      <c r="K17893">
        <v>372</v>
      </c>
      <c r="L17893">
        <v>11.4</v>
      </c>
      <c r="M17893" t="s">
        <v>1130</v>
      </c>
      <c r="N17893">
        <v>18</v>
      </c>
      <c r="P17893" cm="1">
        <f t="array" ref="P17893">IF(Q17893&gt;0,INDEX(Q17893:Q39617,MATCH(TRUE,INDEX(Q17893:Q39617="",,),0)-1),"")</f>
        <v>7</v>
      </c>
      <c r="Q17893">
        <f t="shared" si="493"/>
        <v>6</v>
      </c>
      <c r="R17893">
        <f t="shared" si="492"/>
        <v>0</v>
      </c>
    </row>
    <row r="17894" spans="1:18" x14ac:dyDescent="0.3">
      <c r="A17894" t="s">
        <v>1232</v>
      </c>
      <c r="B17894" s="1">
        <v>38456</v>
      </c>
      <c r="C17894" t="s">
        <v>16</v>
      </c>
      <c r="D17894" t="s">
        <v>1263</v>
      </c>
      <c r="E17894" t="s">
        <v>1264</v>
      </c>
      <c r="G17894" t="s">
        <v>19</v>
      </c>
      <c r="H17894" t="s">
        <v>148</v>
      </c>
      <c r="I17894" t="s">
        <v>26</v>
      </c>
      <c r="J17894" t="s">
        <v>27</v>
      </c>
      <c r="K17894">
        <v>194</v>
      </c>
      <c r="L17894">
        <v>18.399999999999999</v>
      </c>
      <c r="M17894" t="s">
        <v>1130</v>
      </c>
      <c r="N17894">
        <v>24</v>
      </c>
      <c r="P17894" cm="1">
        <f t="array" ref="P17894">IF(Q17894&gt;0,INDEX(Q17894:Q39618,MATCH(TRUE,INDEX(Q17894:Q39618="",,),0)-1),"")</f>
        <v>7</v>
      </c>
      <c r="Q17894">
        <f t="shared" si="493"/>
        <v>6</v>
      </c>
      <c r="R17894">
        <f t="shared" si="492"/>
        <v>0</v>
      </c>
    </row>
    <row r="17895" spans="1:18" x14ac:dyDescent="0.3">
      <c r="A17895" t="s">
        <v>1232</v>
      </c>
      <c r="B17895" s="1">
        <v>38456</v>
      </c>
      <c r="C17895" t="s">
        <v>16</v>
      </c>
      <c r="D17895" t="s">
        <v>1263</v>
      </c>
      <c r="E17895" t="s">
        <v>1264</v>
      </c>
      <c r="G17895" t="s">
        <v>19</v>
      </c>
      <c r="H17895" t="s">
        <v>63</v>
      </c>
      <c r="I17895" t="s">
        <v>26</v>
      </c>
      <c r="J17895" t="s">
        <v>27</v>
      </c>
      <c r="K17895">
        <v>627</v>
      </c>
      <c r="L17895">
        <v>20.5</v>
      </c>
      <c r="M17895" t="s">
        <v>1130</v>
      </c>
      <c r="N17895">
        <v>24</v>
      </c>
      <c r="P17895" cm="1">
        <f t="array" ref="P17895">IF(Q17895&gt;0,INDEX(Q17895:Q39619,MATCH(TRUE,INDEX(Q17895:Q39619="",,),0)-1),"")</f>
        <v>7</v>
      </c>
      <c r="Q17895">
        <f t="shared" si="493"/>
        <v>6</v>
      </c>
      <c r="R17895">
        <f t="shared" si="492"/>
        <v>0</v>
      </c>
    </row>
    <row r="17896" spans="1:18" x14ac:dyDescent="0.3">
      <c r="A17896" t="s">
        <v>1232</v>
      </c>
      <c r="B17896" s="1">
        <v>38456</v>
      </c>
      <c r="C17896" t="s">
        <v>16</v>
      </c>
      <c r="D17896" t="s">
        <v>1263</v>
      </c>
      <c r="E17896" t="s">
        <v>1264</v>
      </c>
      <c r="G17896" s="6" t="s">
        <v>29</v>
      </c>
      <c r="H17896" t="s">
        <v>30</v>
      </c>
      <c r="I17896" t="s">
        <v>21</v>
      </c>
      <c r="J17896" t="s">
        <v>22</v>
      </c>
      <c r="K17896">
        <v>12</v>
      </c>
      <c r="L17896">
        <v>101</v>
      </c>
      <c r="M17896" t="s">
        <v>1130</v>
      </c>
      <c r="N17896">
        <v>101</v>
      </c>
      <c r="P17896" cm="1">
        <f t="array" ref="P17896">IF(Q17896&gt;0,INDEX(Q17896:Q39620,MATCH(TRUE,INDEX(Q17896:Q39620="",,),0)-1),"")</f>
        <v>7</v>
      </c>
      <c r="Q17896">
        <f t="shared" si="493"/>
        <v>6</v>
      </c>
      <c r="R17896">
        <f t="shared" si="492"/>
        <v>0</v>
      </c>
    </row>
    <row r="17897" spans="1:18" x14ac:dyDescent="0.3">
      <c r="A17897" t="s">
        <v>1232</v>
      </c>
      <c r="B17897" s="1">
        <v>38456</v>
      </c>
      <c r="C17897" t="s">
        <v>16</v>
      </c>
      <c r="D17897" t="s">
        <v>1263</v>
      </c>
      <c r="E17897" t="s">
        <v>1264</v>
      </c>
      <c r="G17897" s="6" t="s">
        <v>29</v>
      </c>
      <c r="H17897" t="s">
        <v>99</v>
      </c>
      <c r="I17897" t="s">
        <v>26</v>
      </c>
      <c r="J17897" t="s">
        <v>27</v>
      </c>
      <c r="K17897">
        <v>133</v>
      </c>
      <c r="L17897">
        <v>14.05</v>
      </c>
      <c r="M17897" t="s">
        <v>1130</v>
      </c>
      <c r="N17897">
        <v>14.05</v>
      </c>
      <c r="P17897" cm="1">
        <f t="array" ref="P17897">IF(Q17897&gt;0,INDEX(Q17897:Q39621,MATCH(TRUE,INDEX(Q17897:Q39621="",,),0)-1),"")</f>
        <v>7</v>
      </c>
      <c r="Q17897">
        <f t="shared" si="493"/>
        <v>6</v>
      </c>
      <c r="R17897">
        <f t="shared" si="492"/>
        <v>0</v>
      </c>
    </row>
    <row r="17898" spans="1:18" x14ac:dyDescent="0.3">
      <c r="A17898" t="s">
        <v>1232</v>
      </c>
      <c r="B17898" s="1">
        <v>38456</v>
      </c>
      <c r="C17898" t="s">
        <v>16</v>
      </c>
      <c r="D17898" t="s">
        <v>1263</v>
      </c>
      <c r="E17898" t="s">
        <v>1264</v>
      </c>
      <c r="G17898" s="6" t="s">
        <v>29</v>
      </c>
      <c r="H17898" t="s">
        <v>122</v>
      </c>
      <c r="I17898" t="s">
        <v>26</v>
      </c>
      <c r="J17898" t="s">
        <v>27</v>
      </c>
      <c r="K17898">
        <v>105</v>
      </c>
      <c r="L17898">
        <v>20.9</v>
      </c>
      <c r="M17898" t="s">
        <v>1130</v>
      </c>
      <c r="N17898">
        <v>20.9</v>
      </c>
      <c r="P17898" cm="1">
        <f t="array" ref="P17898">IF(Q17898&gt;0,INDEX(Q17898:Q39622,MATCH(TRUE,INDEX(Q17898:Q39622="",,),0)-1),"")</f>
        <v>7</v>
      </c>
      <c r="Q17898">
        <f t="shared" si="493"/>
        <v>6</v>
      </c>
      <c r="R17898">
        <f t="shared" si="492"/>
        <v>0</v>
      </c>
    </row>
    <row r="17899" spans="1:18" x14ac:dyDescent="0.3">
      <c r="A17899" t="s">
        <v>1232</v>
      </c>
      <c r="B17899" s="1">
        <v>38456</v>
      </c>
      <c r="C17899" t="s">
        <v>16</v>
      </c>
      <c r="D17899" t="s">
        <v>1263</v>
      </c>
      <c r="E17899" t="s">
        <v>1264</v>
      </c>
      <c r="G17899" s="6" t="s">
        <v>29</v>
      </c>
      <c r="H17899" t="s">
        <v>28</v>
      </c>
      <c r="I17899" t="s">
        <v>26</v>
      </c>
      <c r="J17899" t="s">
        <v>27</v>
      </c>
      <c r="K17899">
        <v>4</v>
      </c>
      <c r="L17899">
        <v>43.9</v>
      </c>
      <c r="M17899" t="s">
        <v>1130</v>
      </c>
      <c r="N17899">
        <v>43.9</v>
      </c>
      <c r="P17899" cm="1">
        <f t="array" ref="P17899">IF(Q17899&gt;0,INDEX(Q17899:Q39623,MATCH(TRUE,INDEX(Q17899:Q39623="",,),0)-1),"")</f>
        <v>7</v>
      </c>
      <c r="Q17899">
        <f t="shared" si="493"/>
        <v>6</v>
      </c>
      <c r="R17899">
        <f t="shared" si="492"/>
        <v>0</v>
      </c>
    </row>
    <row r="17900" spans="1:18" x14ac:dyDescent="0.3">
      <c r="A17900" t="s">
        <v>1232</v>
      </c>
      <c r="B17900" s="1">
        <v>38456</v>
      </c>
      <c r="C17900" t="s">
        <v>16</v>
      </c>
      <c r="D17900" t="s">
        <v>1263</v>
      </c>
      <c r="E17900" t="s">
        <v>1264</v>
      </c>
      <c r="G17900" t="s">
        <v>19</v>
      </c>
      <c r="H17900" t="s">
        <v>30</v>
      </c>
      <c r="I17900" t="s">
        <v>26</v>
      </c>
      <c r="J17900" t="s">
        <v>27</v>
      </c>
      <c r="K17900">
        <v>401</v>
      </c>
      <c r="L17900">
        <v>11.4</v>
      </c>
      <c r="M17900" t="s">
        <v>868</v>
      </c>
      <c r="N17900">
        <v>15.1</v>
      </c>
      <c r="P17900" cm="1">
        <f t="array" ref="P17900">IF(Q17900&gt;0,INDEX(Q17900:Q39624,MATCH(TRUE,INDEX(Q17900:Q39624="",,),0)-1),"")</f>
        <v>7</v>
      </c>
      <c r="Q17900">
        <f t="shared" si="493"/>
        <v>7</v>
      </c>
      <c r="R17900">
        <f t="shared" si="492"/>
        <v>0</v>
      </c>
    </row>
    <row r="17901" spans="1:18" x14ac:dyDescent="0.3">
      <c r="A17901" t="s">
        <v>1232</v>
      </c>
      <c r="B17901" s="1">
        <v>38456</v>
      </c>
      <c r="C17901" t="s">
        <v>16</v>
      </c>
      <c r="D17901" t="s">
        <v>1263</v>
      </c>
      <c r="E17901" t="s">
        <v>1264</v>
      </c>
      <c r="G17901" t="s">
        <v>19</v>
      </c>
      <c r="H17901" t="s">
        <v>406</v>
      </c>
      <c r="I17901" t="s">
        <v>26</v>
      </c>
      <c r="J17901" t="s">
        <v>27</v>
      </c>
      <c r="K17901">
        <v>372</v>
      </c>
      <c r="L17901">
        <v>11.4</v>
      </c>
      <c r="M17901" t="s">
        <v>868</v>
      </c>
      <c r="N17901">
        <v>11.4</v>
      </c>
      <c r="P17901" cm="1">
        <f t="array" ref="P17901">IF(Q17901&gt;0,INDEX(Q17901:Q39625,MATCH(TRUE,INDEX(Q17901:Q39625="",,),0)-1),"")</f>
        <v>7</v>
      </c>
      <c r="Q17901">
        <f t="shared" si="493"/>
        <v>7</v>
      </c>
      <c r="R17901">
        <f t="shared" si="492"/>
        <v>0</v>
      </c>
    </row>
    <row r="17902" spans="1:18" x14ac:dyDescent="0.3">
      <c r="A17902" t="s">
        <v>1232</v>
      </c>
      <c r="B17902" s="1">
        <v>38456</v>
      </c>
      <c r="C17902" t="s">
        <v>16</v>
      </c>
      <c r="D17902" t="s">
        <v>1263</v>
      </c>
      <c r="E17902" t="s">
        <v>1264</v>
      </c>
      <c r="G17902" t="s">
        <v>19</v>
      </c>
      <c r="H17902" t="s">
        <v>148</v>
      </c>
      <c r="I17902" t="s">
        <v>26</v>
      </c>
      <c r="J17902" t="s">
        <v>27</v>
      </c>
      <c r="K17902">
        <v>194</v>
      </c>
      <c r="L17902">
        <v>18.399999999999999</v>
      </c>
      <c r="M17902" t="s">
        <v>868</v>
      </c>
      <c r="N17902">
        <v>25</v>
      </c>
      <c r="P17902" cm="1">
        <f t="array" ref="P17902">IF(Q17902&gt;0,INDEX(Q17902:Q39626,MATCH(TRUE,INDEX(Q17902:Q39626="",,),0)-1),"")</f>
        <v>7</v>
      </c>
      <c r="Q17902">
        <f t="shared" si="493"/>
        <v>7</v>
      </c>
      <c r="R17902">
        <f t="shared" si="492"/>
        <v>0</v>
      </c>
    </row>
    <row r="17903" spans="1:18" x14ac:dyDescent="0.3">
      <c r="A17903" t="s">
        <v>1232</v>
      </c>
      <c r="B17903" s="1">
        <v>38456</v>
      </c>
      <c r="C17903" t="s">
        <v>16</v>
      </c>
      <c r="D17903" t="s">
        <v>1263</v>
      </c>
      <c r="E17903" t="s">
        <v>1264</v>
      </c>
      <c r="G17903" t="s">
        <v>19</v>
      </c>
      <c r="H17903" t="s">
        <v>63</v>
      </c>
      <c r="I17903" t="s">
        <v>26</v>
      </c>
      <c r="J17903" t="s">
        <v>27</v>
      </c>
      <c r="K17903">
        <v>627</v>
      </c>
      <c r="L17903">
        <v>20.5</v>
      </c>
      <c r="M17903" t="s">
        <v>868</v>
      </c>
      <c r="N17903">
        <v>25</v>
      </c>
      <c r="P17903" cm="1">
        <f t="array" ref="P17903">IF(Q17903&gt;0,INDEX(Q17903:Q39627,MATCH(TRUE,INDEX(Q17903:Q39627="",,),0)-1),"")</f>
        <v>7</v>
      </c>
      <c r="Q17903">
        <f t="shared" si="493"/>
        <v>7</v>
      </c>
      <c r="R17903">
        <f t="shared" si="492"/>
        <v>0</v>
      </c>
    </row>
    <row r="17904" spans="1:18" x14ac:dyDescent="0.3">
      <c r="A17904" t="s">
        <v>1232</v>
      </c>
      <c r="B17904" s="1">
        <v>38456</v>
      </c>
      <c r="C17904" t="s">
        <v>16</v>
      </c>
      <c r="D17904" t="s">
        <v>1263</v>
      </c>
      <c r="E17904" t="s">
        <v>1264</v>
      </c>
      <c r="G17904" s="6" t="s">
        <v>29</v>
      </c>
      <c r="H17904" t="s">
        <v>30</v>
      </c>
      <c r="I17904" t="s">
        <v>21</v>
      </c>
      <c r="J17904" t="s">
        <v>22</v>
      </c>
      <c r="K17904">
        <v>12</v>
      </c>
      <c r="L17904">
        <v>101</v>
      </c>
      <c r="M17904" t="s">
        <v>868</v>
      </c>
      <c r="N17904">
        <v>101</v>
      </c>
      <c r="P17904" cm="1">
        <f t="array" ref="P17904">IF(Q17904&gt;0,INDEX(Q17904:Q39628,MATCH(TRUE,INDEX(Q17904:Q39628="",,),0)-1),"")</f>
        <v>7</v>
      </c>
      <c r="Q17904">
        <f t="shared" si="493"/>
        <v>7</v>
      </c>
      <c r="R17904">
        <f t="shared" ref="R17904:R17967" si="494">IF(P17904="","",0)</f>
        <v>0</v>
      </c>
    </row>
    <row r="17905" spans="1:18" x14ac:dyDescent="0.3">
      <c r="A17905" t="s">
        <v>1232</v>
      </c>
      <c r="B17905" s="1">
        <v>38456</v>
      </c>
      <c r="C17905" t="s">
        <v>16</v>
      </c>
      <c r="D17905" t="s">
        <v>1263</v>
      </c>
      <c r="E17905" t="s">
        <v>1264</v>
      </c>
      <c r="G17905" s="6" t="s">
        <v>29</v>
      </c>
      <c r="H17905" t="s">
        <v>99</v>
      </c>
      <c r="I17905" t="s">
        <v>26</v>
      </c>
      <c r="J17905" t="s">
        <v>27</v>
      </c>
      <c r="K17905">
        <v>133</v>
      </c>
      <c r="L17905">
        <v>14.05</v>
      </c>
      <c r="M17905" t="s">
        <v>868</v>
      </c>
      <c r="N17905">
        <v>14.05</v>
      </c>
      <c r="P17905" cm="1">
        <f t="array" ref="P17905">IF(Q17905&gt;0,INDEX(Q17905:Q39629,MATCH(TRUE,INDEX(Q17905:Q39629="",,),0)-1),"")</f>
        <v>7</v>
      </c>
      <c r="Q17905">
        <f t="shared" si="493"/>
        <v>7</v>
      </c>
      <c r="R17905">
        <f t="shared" si="494"/>
        <v>0</v>
      </c>
    </row>
    <row r="17906" spans="1:18" x14ac:dyDescent="0.3">
      <c r="A17906" t="s">
        <v>1232</v>
      </c>
      <c r="B17906" s="1">
        <v>38456</v>
      </c>
      <c r="C17906" t="s">
        <v>16</v>
      </c>
      <c r="D17906" t="s">
        <v>1263</v>
      </c>
      <c r="E17906" t="s">
        <v>1264</v>
      </c>
      <c r="G17906" s="6" t="s">
        <v>29</v>
      </c>
      <c r="H17906" t="s">
        <v>122</v>
      </c>
      <c r="I17906" t="s">
        <v>26</v>
      </c>
      <c r="J17906" t="s">
        <v>27</v>
      </c>
      <c r="K17906">
        <v>105</v>
      </c>
      <c r="L17906">
        <v>20.9</v>
      </c>
      <c r="M17906" t="s">
        <v>868</v>
      </c>
      <c r="N17906">
        <v>20.9</v>
      </c>
      <c r="P17906" cm="1">
        <f t="array" ref="P17906">IF(Q17906&gt;0,INDEX(Q17906:Q39630,MATCH(TRUE,INDEX(Q17906:Q39630="",,),0)-1),"")</f>
        <v>7</v>
      </c>
      <c r="Q17906">
        <f t="shared" si="493"/>
        <v>7</v>
      </c>
      <c r="R17906">
        <f t="shared" si="494"/>
        <v>0</v>
      </c>
    </row>
    <row r="17907" spans="1:18" x14ac:dyDescent="0.3">
      <c r="A17907" t="s">
        <v>1232</v>
      </c>
      <c r="B17907" s="1">
        <v>38456</v>
      </c>
      <c r="C17907" t="s">
        <v>16</v>
      </c>
      <c r="D17907" t="s">
        <v>1263</v>
      </c>
      <c r="E17907" t="s">
        <v>1264</v>
      </c>
      <c r="G17907" s="6" t="s">
        <v>29</v>
      </c>
      <c r="H17907" t="s">
        <v>28</v>
      </c>
      <c r="I17907" t="s">
        <v>26</v>
      </c>
      <c r="J17907" t="s">
        <v>27</v>
      </c>
      <c r="K17907">
        <v>4</v>
      </c>
      <c r="L17907">
        <v>43.9</v>
      </c>
      <c r="M17907" t="s">
        <v>868</v>
      </c>
      <c r="N17907">
        <v>43.9</v>
      </c>
      <c r="P17907" cm="1">
        <f t="array" ref="P17907">IF(Q17907&gt;0,INDEX(Q17907:Q39631,MATCH(TRUE,INDEX(Q17907:Q39631="",,),0)-1),"")</f>
        <v>7</v>
      </c>
      <c r="Q17907">
        <f t="shared" si="493"/>
        <v>7</v>
      </c>
      <c r="R17907">
        <f t="shared" si="494"/>
        <v>0</v>
      </c>
    </row>
    <row r="17908" spans="1:18" x14ac:dyDescent="0.3">
      <c r="P17908" t="str" cm="1">
        <f t="array" ref="P17908">IF(Q17908&gt;0,INDEX(Q17908:Q39632,MATCH(TRUE,INDEX(Q17908:Q39632="",,),0)-1),"")</f>
        <v/>
      </c>
      <c r="R17908" t="str">
        <f t="shared" si="494"/>
        <v/>
      </c>
    </row>
    <row r="17909" spans="1:18" x14ac:dyDescent="0.3">
      <c r="A17909" t="s">
        <v>1232</v>
      </c>
      <c r="B17909" s="1">
        <v>38491</v>
      </c>
      <c r="C17909" t="s">
        <v>1265</v>
      </c>
      <c r="D17909" t="s">
        <v>1266</v>
      </c>
      <c r="E17909" t="s">
        <v>1267</v>
      </c>
      <c r="G17909" t="s">
        <v>19</v>
      </c>
      <c r="H17909" t="s">
        <v>28</v>
      </c>
      <c r="I17909" t="s">
        <v>26</v>
      </c>
      <c r="J17909" t="s">
        <v>27</v>
      </c>
      <c r="K17909">
        <v>2477</v>
      </c>
      <c r="L17909">
        <v>45.2</v>
      </c>
      <c r="M17909" t="s">
        <v>233</v>
      </c>
      <c r="N17909">
        <v>70.290000000000006</v>
      </c>
      <c r="O17909" t="s">
        <v>24</v>
      </c>
      <c r="P17909" cm="1">
        <f t="array" ref="P17909">IF(Q17909&gt;0,INDEX(Q17909:Q39633,MATCH(TRUE,INDEX(Q17909:Q39633="",,),0)-1),"")</f>
        <v>8</v>
      </c>
      <c r="Q17909">
        <f>INT((ROW()-17909)/5)+1</f>
        <v>1</v>
      </c>
      <c r="R17909">
        <f t="shared" si="494"/>
        <v>0</v>
      </c>
    </row>
    <row r="17910" spans="1:18" x14ac:dyDescent="0.3">
      <c r="A17910" t="s">
        <v>1232</v>
      </c>
      <c r="B17910" s="1">
        <v>38491</v>
      </c>
      <c r="C17910" t="s">
        <v>1265</v>
      </c>
      <c r="D17910" t="s">
        <v>1266</v>
      </c>
      <c r="E17910" t="s">
        <v>1267</v>
      </c>
      <c r="G17910" s="6" t="s">
        <v>29</v>
      </c>
      <c r="H17910" t="s">
        <v>41</v>
      </c>
      <c r="I17910" t="s">
        <v>21</v>
      </c>
      <c r="J17910" t="s">
        <v>22</v>
      </c>
      <c r="K17910">
        <v>17.8</v>
      </c>
      <c r="L17910">
        <v>155</v>
      </c>
      <c r="M17910" t="s">
        <v>233</v>
      </c>
      <c r="N17910">
        <v>155</v>
      </c>
      <c r="O17910" t="s">
        <v>24</v>
      </c>
      <c r="P17910" cm="1">
        <f t="array" ref="P17910">IF(Q17910&gt;0,INDEX(Q17910:Q39634,MATCH(TRUE,INDEX(Q17910:Q39634="",,),0)-1),"")</f>
        <v>8</v>
      </c>
      <c r="Q17910">
        <f t="shared" ref="Q17910:Q17948" si="495">INT((ROW()-17909)/5)+1</f>
        <v>1</v>
      </c>
      <c r="R17910">
        <f t="shared" si="494"/>
        <v>0</v>
      </c>
    </row>
    <row r="17911" spans="1:18" x14ac:dyDescent="0.3">
      <c r="A17911" t="s">
        <v>1232</v>
      </c>
      <c r="B17911" s="1">
        <v>38491</v>
      </c>
      <c r="C17911" t="s">
        <v>1265</v>
      </c>
      <c r="D17911" t="s">
        <v>1266</v>
      </c>
      <c r="E17911" t="s">
        <v>1267</v>
      </c>
      <c r="G17911" s="6" t="s">
        <v>29</v>
      </c>
      <c r="H17911" t="s">
        <v>30</v>
      </c>
      <c r="I17911" t="s">
        <v>26</v>
      </c>
      <c r="J17911" t="s">
        <v>27</v>
      </c>
      <c r="K17911">
        <v>118</v>
      </c>
      <c r="L17911">
        <v>11.5</v>
      </c>
      <c r="M17911" t="s">
        <v>233</v>
      </c>
      <c r="N17911">
        <v>11.5</v>
      </c>
      <c r="O17911" t="s">
        <v>24</v>
      </c>
      <c r="P17911" cm="1">
        <f t="array" ref="P17911">IF(Q17911&gt;0,INDEX(Q17911:Q39635,MATCH(TRUE,INDEX(Q17911:Q39635="",,),0)-1),"")</f>
        <v>8</v>
      </c>
      <c r="Q17911">
        <f t="shared" si="495"/>
        <v>1</v>
      </c>
      <c r="R17911">
        <f t="shared" si="494"/>
        <v>0</v>
      </c>
    </row>
    <row r="17912" spans="1:18" x14ac:dyDescent="0.3">
      <c r="A17912" t="s">
        <v>1232</v>
      </c>
      <c r="B17912" s="1">
        <v>38491</v>
      </c>
      <c r="C17912" t="s">
        <v>1265</v>
      </c>
      <c r="D17912" t="s">
        <v>1266</v>
      </c>
      <c r="E17912" t="s">
        <v>1267</v>
      </c>
      <c r="G17912" s="6" t="s">
        <v>29</v>
      </c>
      <c r="H17912" t="s">
        <v>41</v>
      </c>
      <c r="I17912" t="s">
        <v>26</v>
      </c>
      <c r="J17912" t="s">
        <v>27</v>
      </c>
      <c r="K17912">
        <v>209</v>
      </c>
      <c r="L17912">
        <v>49</v>
      </c>
      <c r="M17912" t="s">
        <v>233</v>
      </c>
      <c r="N17912">
        <v>49</v>
      </c>
      <c r="O17912" t="s">
        <v>24</v>
      </c>
      <c r="P17912" cm="1">
        <f t="array" ref="P17912">IF(Q17912&gt;0,INDEX(Q17912:Q39636,MATCH(TRUE,INDEX(Q17912:Q39636="",,),0)-1),"")</f>
        <v>8</v>
      </c>
      <c r="Q17912">
        <f t="shared" si="495"/>
        <v>1</v>
      </c>
      <c r="R17912">
        <f t="shared" si="494"/>
        <v>0</v>
      </c>
    </row>
    <row r="17913" spans="1:18" x14ac:dyDescent="0.3">
      <c r="A17913" t="s">
        <v>1232</v>
      </c>
      <c r="B17913" s="1">
        <v>38491</v>
      </c>
      <c r="C17913" t="s">
        <v>1265</v>
      </c>
      <c r="D17913" t="s">
        <v>1266</v>
      </c>
      <c r="E17913" t="s">
        <v>1267</v>
      </c>
      <c r="G17913" s="6" t="s">
        <v>29</v>
      </c>
      <c r="H17913" t="s">
        <v>63</v>
      </c>
      <c r="I17913" t="s">
        <v>26</v>
      </c>
      <c r="J17913" t="s">
        <v>27</v>
      </c>
      <c r="K17913">
        <v>225</v>
      </c>
      <c r="L17913">
        <v>19.350000000000001</v>
      </c>
      <c r="M17913" t="s">
        <v>233</v>
      </c>
      <c r="N17913">
        <v>19.350000000000001</v>
      </c>
      <c r="O17913" t="s">
        <v>24</v>
      </c>
      <c r="P17913" cm="1">
        <f t="array" ref="P17913">IF(Q17913&gt;0,INDEX(Q17913:Q39637,MATCH(TRUE,INDEX(Q17913:Q39637="",,),0)-1),"")</f>
        <v>8</v>
      </c>
      <c r="Q17913">
        <f t="shared" si="495"/>
        <v>1</v>
      </c>
      <c r="R17913">
        <f t="shared" si="494"/>
        <v>0</v>
      </c>
    </row>
    <row r="17914" spans="1:18" x14ac:dyDescent="0.3">
      <c r="A17914" t="s">
        <v>1232</v>
      </c>
      <c r="B17914" s="1">
        <v>38491</v>
      </c>
      <c r="C17914" t="s">
        <v>1265</v>
      </c>
      <c r="D17914" t="s">
        <v>1266</v>
      </c>
      <c r="E17914" t="s">
        <v>1267</v>
      </c>
      <c r="G17914" t="s">
        <v>19</v>
      </c>
      <c r="H17914" t="s">
        <v>28</v>
      </c>
      <c r="I17914" t="s">
        <v>26</v>
      </c>
      <c r="J17914" t="s">
        <v>27</v>
      </c>
      <c r="K17914">
        <v>2477</v>
      </c>
      <c r="L17914">
        <v>45.2</v>
      </c>
      <c r="M17914" t="s">
        <v>1115</v>
      </c>
      <c r="N17914">
        <v>67.510000000000005</v>
      </c>
      <c r="P17914" cm="1">
        <f t="array" ref="P17914">IF(Q17914&gt;0,INDEX(Q17914:Q39638,MATCH(TRUE,INDEX(Q17914:Q39638="",,),0)-1),"")</f>
        <v>8</v>
      </c>
      <c r="Q17914">
        <f t="shared" si="495"/>
        <v>2</v>
      </c>
      <c r="R17914">
        <f t="shared" si="494"/>
        <v>0</v>
      </c>
    </row>
    <row r="17915" spans="1:18" x14ac:dyDescent="0.3">
      <c r="A17915" t="s">
        <v>1232</v>
      </c>
      <c r="B17915" s="1">
        <v>38491</v>
      </c>
      <c r="C17915" t="s">
        <v>1265</v>
      </c>
      <c r="D17915" t="s">
        <v>1266</v>
      </c>
      <c r="E17915" t="s">
        <v>1267</v>
      </c>
      <c r="G17915" s="6" t="s">
        <v>29</v>
      </c>
      <c r="H17915" t="s">
        <v>41</v>
      </c>
      <c r="I17915" t="s">
        <v>21</v>
      </c>
      <c r="J17915" t="s">
        <v>22</v>
      </c>
      <c r="K17915">
        <v>17.8</v>
      </c>
      <c r="L17915">
        <v>155</v>
      </c>
      <c r="M17915" t="s">
        <v>1115</v>
      </c>
      <c r="N17915">
        <v>155</v>
      </c>
      <c r="P17915" cm="1">
        <f t="array" ref="P17915">IF(Q17915&gt;0,INDEX(Q17915:Q39639,MATCH(TRUE,INDEX(Q17915:Q39639="",,),0)-1),"")</f>
        <v>8</v>
      </c>
      <c r="Q17915">
        <f t="shared" si="495"/>
        <v>2</v>
      </c>
      <c r="R17915">
        <f t="shared" si="494"/>
        <v>0</v>
      </c>
    </row>
    <row r="17916" spans="1:18" x14ac:dyDescent="0.3">
      <c r="A17916" t="s">
        <v>1232</v>
      </c>
      <c r="B17916" s="1">
        <v>38491</v>
      </c>
      <c r="C17916" t="s">
        <v>1265</v>
      </c>
      <c r="D17916" t="s">
        <v>1266</v>
      </c>
      <c r="E17916" t="s">
        <v>1267</v>
      </c>
      <c r="G17916" s="6" t="s">
        <v>29</v>
      </c>
      <c r="H17916" t="s">
        <v>30</v>
      </c>
      <c r="I17916" t="s">
        <v>26</v>
      </c>
      <c r="J17916" t="s">
        <v>27</v>
      </c>
      <c r="K17916">
        <v>118</v>
      </c>
      <c r="L17916">
        <v>11.5</v>
      </c>
      <c r="M17916" t="s">
        <v>1115</v>
      </c>
      <c r="N17916">
        <v>11.5</v>
      </c>
      <c r="P17916" cm="1">
        <f t="array" ref="P17916">IF(Q17916&gt;0,INDEX(Q17916:Q39640,MATCH(TRUE,INDEX(Q17916:Q39640="",,),0)-1),"")</f>
        <v>8</v>
      </c>
      <c r="Q17916">
        <f t="shared" si="495"/>
        <v>2</v>
      </c>
      <c r="R17916">
        <f t="shared" si="494"/>
        <v>0</v>
      </c>
    </row>
    <row r="17917" spans="1:18" x14ac:dyDescent="0.3">
      <c r="A17917" t="s">
        <v>1232</v>
      </c>
      <c r="B17917" s="1">
        <v>38491</v>
      </c>
      <c r="C17917" t="s">
        <v>1265</v>
      </c>
      <c r="D17917" t="s">
        <v>1266</v>
      </c>
      <c r="E17917" t="s">
        <v>1267</v>
      </c>
      <c r="G17917" s="6" t="s">
        <v>29</v>
      </c>
      <c r="H17917" t="s">
        <v>41</v>
      </c>
      <c r="I17917" t="s">
        <v>26</v>
      </c>
      <c r="J17917" t="s">
        <v>27</v>
      </c>
      <c r="K17917">
        <v>209</v>
      </c>
      <c r="L17917">
        <v>49</v>
      </c>
      <c r="M17917" t="s">
        <v>1115</v>
      </c>
      <c r="N17917">
        <v>49</v>
      </c>
      <c r="P17917" cm="1">
        <f t="array" ref="P17917">IF(Q17917&gt;0,INDEX(Q17917:Q39641,MATCH(TRUE,INDEX(Q17917:Q39641="",,),0)-1),"")</f>
        <v>8</v>
      </c>
      <c r="Q17917">
        <f t="shared" si="495"/>
        <v>2</v>
      </c>
      <c r="R17917">
        <f t="shared" si="494"/>
        <v>0</v>
      </c>
    </row>
    <row r="17918" spans="1:18" x14ac:dyDescent="0.3">
      <c r="A17918" t="s">
        <v>1232</v>
      </c>
      <c r="B17918" s="1">
        <v>38491</v>
      </c>
      <c r="C17918" t="s">
        <v>1265</v>
      </c>
      <c r="D17918" t="s">
        <v>1266</v>
      </c>
      <c r="E17918" t="s">
        <v>1267</v>
      </c>
      <c r="G17918" s="6" t="s">
        <v>29</v>
      </c>
      <c r="H17918" t="s">
        <v>63</v>
      </c>
      <c r="I17918" t="s">
        <v>26</v>
      </c>
      <c r="J17918" t="s">
        <v>27</v>
      </c>
      <c r="K17918">
        <v>225</v>
      </c>
      <c r="L17918">
        <v>19.350000000000001</v>
      </c>
      <c r="M17918" t="s">
        <v>1115</v>
      </c>
      <c r="N17918">
        <v>19.350000000000001</v>
      </c>
      <c r="P17918" cm="1">
        <f t="array" ref="P17918">IF(Q17918&gt;0,INDEX(Q17918:Q39642,MATCH(TRUE,INDEX(Q17918:Q39642="",,),0)-1),"")</f>
        <v>8</v>
      </c>
      <c r="Q17918">
        <f t="shared" si="495"/>
        <v>2</v>
      </c>
      <c r="R17918">
        <f t="shared" si="494"/>
        <v>0</v>
      </c>
    </row>
    <row r="17919" spans="1:18" x14ac:dyDescent="0.3">
      <c r="A17919" t="s">
        <v>1232</v>
      </c>
      <c r="B17919" s="1">
        <v>38491</v>
      </c>
      <c r="C17919" t="s">
        <v>1265</v>
      </c>
      <c r="D17919" t="s">
        <v>1266</v>
      </c>
      <c r="E17919" t="s">
        <v>1267</v>
      </c>
      <c r="G17919" t="s">
        <v>19</v>
      </c>
      <c r="H17919" t="s">
        <v>28</v>
      </c>
      <c r="I17919" t="s">
        <v>26</v>
      </c>
      <c r="J17919" t="s">
        <v>27</v>
      </c>
      <c r="K17919">
        <v>2477</v>
      </c>
      <c r="L17919">
        <v>45.2</v>
      </c>
      <c r="M17919" t="s">
        <v>1170</v>
      </c>
      <c r="N17919">
        <v>64.099999999999994</v>
      </c>
      <c r="P17919" cm="1">
        <f t="array" ref="P17919">IF(Q17919&gt;0,INDEX(Q17919:Q39643,MATCH(TRUE,INDEX(Q17919:Q39643="",,),0)-1),"")</f>
        <v>8</v>
      </c>
      <c r="Q17919">
        <f t="shared" si="495"/>
        <v>3</v>
      </c>
      <c r="R17919">
        <f t="shared" si="494"/>
        <v>0</v>
      </c>
    </row>
    <row r="17920" spans="1:18" x14ac:dyDescent="0.3">
      <c r="A17920" t="s">
        <v>1232</v>
      </c>
      <c r="B17920" s="1">
        <v>38491</v>
      </c>
      <c r="C17920" t="s">
        <v>1265</v>
      </c>
      <c r="D17920" t="s">
        <v>1266</v>
      </c>
      <c r="E17920" t="s">
        <v>1267</v>
      </c>
      <c r="G17920" s="6" t="s">
        <v>29</v>
      </c>
      <c r="H17920" t="s">
        <v>41</v>
      </c>
      <c r="I17920" t="s">
        <v>21</v>
      </c>
      <c r="J17920" t="s">
        <v>22</v>
      </c>
      <c r="K17920">
        <v>17.8</v>
      </c>
      <c r="L17920">
        <v>155</v>
      </c>
      <c r="M17920" t="s">
        <v>1170</v>
      </c>
      <c r="N17920">
        <v>155</v>
      </c>
      <c r="P17920" cm="1">
        <f t="array" ref="P17920">IF(Q17920&gt;0,INDEX(Q17920:Q39644,MATCH(TRUE,INDEX(Q17920:Q39644="",,),0)-1),"")</f>
        <v>8</v>
      </c>
      <c r="Q17920">
        <f t="shared" si="495"/>
        <v>3</v>
      </c>
      <c r="R17920">
        <f t="shared" si="494"/>
        <v>0</v>
      </c>
    </row>
    <row r="17921" spans="1:18" x14ac:dyDescent="0.3">
      <c r="A17921" t="s">
        <v>1232</v>
      </c>
      <c r="B17921" s="1">
        <v>38491</v>
      </c>
      <c r="C17921" t="s">
        <v>1265</v>
      </c>
      <c r="D17921" t="s">
        <v>1266</v>
      </c>
      <c r="E17921" t="s">
        <v>1267</v>
      </c>
      <c r="G17921" s="6" t="s">
        <v>29</v>
      </c>
      <c r="H17921" t="s">
        <v>30</v>
      </c>
      <c r="I17921" t="s">
        <v>26</v>
      </c>
      <c r="J17921" t="s">
        <v>27</v>
      </c>
      <c r="K17921">
        <v>118</v>
      </c>
      <c r="L17921">
        <v>11.5</v>
      </c>
      <c r="M17921" t="s">
        <v>1170</v>
      </c>
      <c r="N17921">
        <v>11.5</v>
      </c>
      <c r="P17921" cm="1">
        <f t="array" ref="P17921">IF(Q17921&gt;0,INDEX(Q17921:Q39645,MATCH(TRUE,INDEX(Q17921:Q39645="",,),0)-1),"")</f>
        <v>8</v>
      </c>
      <c r="Q17921">
        <f t="shared" si="495"/>
        <v>3</v>
      </c>
      <c r="R17921">
        <f t="shared" si="494"/>
        <v>0</v>
      </c>
    </row>
    <row r="17922" spans="1:18" x14ac:dyDescent="0.3">
      <c r="A17922" t="s">
        <v>1232</v>
      </c>
      <c r="B17922" s="1">
        <v>38491</v>
      </c>
      <c r="C17922" t="s">
        <v>1265</v>
      </c>
      <c r="D17922" t="s">
        <v>1266</v>
      </c>
      <c r="E17922" t="s">
        <v>1267</v>
      </c>
      <c r="G17922" s="6" t="s">
        <v>29</v>
      </c>
      <c r="H17922" t="s">
        <v>41</v>
      </c>
      <c r="I17922" t="s">
        <v>26</v>
      </c>
      <c r="J17922" t="s">
        <v>27</v>
      </c>
      <c r="K17922">
        <v>209</v>
      </c>
      <c r="L17922">
        <v>49</v>
      </c>
      <c r="M17922" t="s">
        <v>1170</v>
      </c>
      <c r="N17922">
        <v>49</v>
      </c>
      <c r="P17922" cm="1">
        <f t="array" ref="P17922">IF(Q17922&gt;0,INDEX(Q17922:Q39646,MATCH(TRUE,INDEX(Q17922:Q39646="",,),0)-1),"")</f>
        <v>8</v>
      </c>
      <c r="Q17922">
        <f t="shared" si="495"/>
        <v>3</v>
      </c>
      <c r="R17922">
        <f t="shared" si="494"/>
        <v>0</v>
      </c>
    </row>
    <row r="17923" spans="1:18" x14ac:dyDescent="0.3">
      <c r="A17923" t="s">
        <v>1232</v>
      </c>
      <c r="B17923" s="1">
        <v>38491</v>
      </c>
      <c r="C17923" t="s">
        <v>1265</v>
      </c>
      <c r="D17923" t="s">
        <v>1266</v>
      </c>
      <c r="E17923" t="s">
        <v>1267</v>
      </c>
      <c r="G17923" s="6" t="s">
        <v>29</v>
      </c>
      <c r="H17923" t="s">
        <v>63</v>
      </c>
      <c r="I17923" t="s">
        <v>26</v>
      </c>
      <c r="J17923" t="s">
        <v>27</v>
      </c>
      <c r="K17923">
        <v>225</v>
      </c>
      <c r="L17923">
        <v>19.350000000000001</v>
      </c>
      <c r="M17923" t="s">
        <v>1170</v>
      </c>
      <c r="N17923">
        <v>19.350000000000001</v>
      </c>
      <c r="P17923" cm="1">
        <f t="array" ref="P17923">IF(Q17923&gt;0,INDEX(Q17923:Q39647,MATCH(TRUE,INDEX(Q17923:Q39647="",,),0)-1),"")</f>
        <v>8</v>
      </c>
      <c r="Q17923">
        <f t="shared" si="495"/>
        <v>3</v>
      </c>
      <c r="R17923">
        <f t="shared" si="494"/>
        <v>0</v>
      </c>
    </row>
    <row r="17924" spans="1:18" x14ac:dyDescent="0.3">
      <c r="A17924" t="s">
        <v>1232</v>
      </c>
      <c r="B17924" s="1">
        <v>38491</v>
      </c>
      <c r="C17924" t="s">
        <v>1265</v>
      </c>
      <c r="D17924" t="s">
        <v>1266</v>
      </c>
      <c r="E17924" t="s">
        <v>1267</v>
      </c>
      <c r="G17924" t="s">
        <v>19</v>
      </c>
      <c r="H17924" t="s">
        <v>28</v>
      </c>
      <c r="I17924" t="s">
        <v>26</v>
      </c>
      <c r="J17924" t="s">
        <v>27</v>
      </c>
      <c r="K17924">
        <v>2477</v>
      </c>
      <c r="L17924">
        <v>45.2</v>
      </c>
      <c r="M17924" t="s">
        <v>1171</v>
      </c>
      <c r="N17924">
        <v>63.16</v>
      </c>
      <c r="P17924" cm="1">
        <f t="array" ref="P17924">IF(Q17924&gt;0,INDEX(Q17924:Q39648,MATCH(TRUE,INDEX(Q17924:Q39648="",,),0)-1),"")</f>
        <v>8</v>
      </c>
      <c r="Q17924">
        <f t="shared" si="495"/>
        <v>4</v>
      </c>
      <c r="R17924">
        <f t="shared" si="494"/>
        <v>0</v>
      </c>
    </row>
    <row r="17925" spans="1:18" x14ac:dyDescent="0.3">
      <c r="A17925" t="s">
        <v>1232</v>
      </c>
      <c r="B17925" s="1">
        <v>38491</v>
      </c>
      <c r="C17925" t="s">
        <v>1265</v>
      </c>
      <c r="D17925" t="s">
        <v>1266</v>
      </c>
      <c r="E17925" t="s">
        <v>1267</v>
      </c>
      <c r="G17925" s="6" t="s">
        <v>29</v>
      </c>
      <c r="H17925" t="s">
        <v>41</v>
      </c>
      <c r="I17925" t="s">
        <v>21</v>
      </c>
      <c r="J17925" t="s">
        <v>22</v>
      </c>
      <c r="K17925">
        <v>17.8</v>
      </c>
      <c r="L17925">
        <v>155</v>
      </c>
      <c r="M17925" t="s">
        <v>1171</v>
      </c>
      <c r="N17925">
        <v>155</v>
      </c>
      <c r="P17925" cm="1">
        <f t="array" ref="P17925">IF(Q17925&gt;0,INDEX(Q17925:Q39649,MATCH(TRUE,INDEX(Q17925:Q39649="",,),0)-1),"")</f>
        <v>8</v>
      </c>
      <c r="Q17925">
        <f t="shared" si="495"/>
        <v>4</v>
      </c>
      <c r="R17925">
        <f t="shared" si="494"/>
        <v>0</v>
      </c>
    </row>
    <row r="17926" spans="1:18" x14ac:dyDescent="0.3">
      <c r="A17926" t="s">
        <v>1232</v>
      </c>
      <c r="B17926" s="1">
        <v>38491</v>
      </c>
      <c r="C17926" t="s">
        <v>1265</v>
      </c>
      <c r="D17926" t="s">
        <v>1266</v>
      </c>
      <c r="E17926" t="s">
        <v>1267</v>
      </c>
      <c r="G17926" s="6" t="s">
        <v>29</v>
      </c>
      <c r="H17926" t="s">
        <v>30</v>
      </c>
      <c r="I17926" t="s">
        <v>26</v>
      </c>
      <c r="J17926" t="s">
        <v>27</v>
      </c>
      <c r="K17926">
        <v>118</v>
      </c>
      <c r="L17926">
        <v>11.5</v>
      </c>
      <c r="M17926" t="s">
        <v>1171</v>
      </c>
      <c r="N17926">
        <v>11.5</v>
      </c>
      <c r="P17926" cm="1">
        <f t="array" ref="P17926">IF(Q17926&gt;0,INDEX(Q17926:Q39650,MATCH(TRUE,INDEX(Q17926:Q39650="",,),0)-1),"")</f>
        <v>8</v>
      </c>
      <c r="Q17926">
        <f t="shared" si="495"/>
        <v>4</v>
      </c>
      <c r="R17926">
        <f t="shared" si="494"/>
        <v>0</v>
      </c>
    </row>
    <row r="17927" spans="1:18" x14ac:dyDescent="0.3">
      <c r="A17927" t="s">
        <v>1232</v>
      </c>
      <c r="B17927" s="1">
        <v>38491</v>
      </c>
      <c r="C17927" t="s">
        <v>1265</v>
      </c>
      <c r="D17927" t="s">
        <v>1266</v>
      </c>
      <c r="E17927" t="s">
        <v>1267</v>
      </c>
      <c r="G17927" s="6" t="s">
        <v>29</v>
      </c>
      <c r="H17927" t="s">
        <v>41</v>
      </c>
      <c r="I17927" t="s">
        <v>26</v>
      </c>
      <c r="J17927" t="s">
        <v>27</v>
      </c>
      <c r="K17927">
        <v>209</v>
      </c>
      <c r="L17927">
        <v>49</v>
      </c>
      <c r="M17927" t="s">
        <v>1171</v>
      </c>
      <c r="N17927">
        <v>49</v>
      </c>
      <c r="P17927" cm="1">
        <f t="array" ref="P17927">IF(Q17927&gt;0,INDEX(Q17927:Q39651,MATCH(TRUE,INDEX(Q17927:Q39651="",,),0)-1),"")</f>
        <v>8</v>
      </c>
      <c r="Q17927">
        <f t="shared" si="495"/>
        <v>4</v>
      </c>
      <c r="R17927">
        <f t="shared" si="494"/>
        <v>0</v>
      </c>
    </row>
    <row r="17928" spans="1:18" x14ac:dyDescent="0.3">
      <c r="A17928" t="s">
        <v>1232</v>
      </c>
      <c r="B17928" s="1">
        <v>38491</v>
      </c>
      <c r="C17928" t="s">
        <v>1265</v>
      </c>
      <c r="D17928" t="s">
        <v>1266</v>
      </c>
      <c r="E17928" t="s">
        <v>1267</v>
      </c>
      <c r="G17928" s="6" t="s">
        <v>29</v>
      </c>
      <c r="H17928" t="s">
        <v>63</v>
      </c>
      <c r="I17928" t="s">
        <v>26</v>
      </c>
      <c r="J17928" t="s">
        <v>27</v>
      </c>
      <c r="K17928">
        <v>225</v>
      </c>
      <c r="L17928">
        <v>19.350000000000001</v>
      </c>
      <c r="M17928" t="s">
        <v>1171</v>
      </c>
      <c r="N17928">
        <v>19.350000000000001</v>
      </c>
      <c r="P17928" cm="1">
        <f t="array" ref="P17928">IF(Q17928&gt;0,INDEX(Q17928:Q39652,MATCH(TRUE,INDEX(Q17928:Q39652="",,),0)-1),"")</f>
        <v>8</v>
      </c>
      <c r="Q17928">
        <f t="shared" si="495"/>
        <v>4</v>
      </c>
      <c r="R17928">
        <f t="shared" si="494"/>
        <v>0</v>
      </c>
    </row>
    <row r="17929" spans="1:18" x14ac:dyDescent="0.3">
      <c r="A17929" t="s">
        <v>1232</v>
      </c>
      <c r="B17929" s="1">
        <v>38491</v>
      </c>
      <c r="C17929" t="s">
        <v>1265</v>
      </c>
      <c r="D17929" t="s">
        <v>1266</v>
      </c>
      <c r="E17929" t="s">
        <v>1267</v>
      </c>
      <c r="G17929" t="s">
        <v>19</v>
      </c>
      <c r="H17929" t="s">
        <v>28</v>
      </c>
      <c r="I17929" t="s">
        <v>26</v>
      </c>
      <c r="J17929" t="s">
        <v>27</v>
      </c>
      <c r="K17929">
        <v>2477</v>
      </c>
      <c r="L17929">
        <v>45.2</v>
      </c>
      <c r="M17929" t="s">
        <v>1236</v>
      </c>
      <c r="N17929">
        <v>63.12</v>
      </c>
      <c r="P17929" cm="1">
        <f t="array" ref="P17929">IF(Q17929&gt;0,INDEX(Q17929:Q39653,MATCH(TRUE,INDEX(Q17929:Q39653="",,),0)-1),"")</f>
        <v>8</v>
      </c>
      <c r="Q17929">
        <f t="shared" si="495"/>
        <v>5</v>
      </c>
      <c r="R17929">
        <f t="shared" si="494"/>
        <v>0</v>
      </c>
    </row>
    <row r="17930" spans="1:18" x14ac:dyDescent="0.3">
      <c r="A17930" t="s">
        <v>1232</v>
      </c>
      <c r="B17930" s="1">
        <v>38491</v>
      </c>
      <c r="C17930" t="s">
        <v>1265</v>
      </c>
      <c r="D17930" t="s">
        <v>1266</v>
      </c>
      <c r="E17930" t="s">
        <v>1267</v>
      </c>
      <c r="G17930" s="6" t="s">
        <v>29</v>
      </c>
      <c r="H17930" t="s">
        <v>41</v>
      </c>
      <c r="I17930" t="s">
        <v>21</v>
      </c>
      <c r="J17930" t="s">
        <v>22</v>
      </c>
      <c r="K17930">
        <v>17.8</v>
      </c>
      <c r="L17930">
        <v>155</v>
      </c>
      <c r="M17930" t="s">
        <v>1236</v>
      </c>
      <c r="N17930">
        <v>155</v>
      </c>
      <c r="P17930" cm="1">
        <f t="array" ref="P17930">IF(Q17930&gt;0,INDEX(Q17930:Q39654,MATCH(TRUE,INDEX(Q17930:Q39654="",,),0)-1),"")</f>
        <v>8</v>
      </c>
      <c r="Q17930">
        <f t="shared" si="495"/>
        <v>5</v>
      </c>
      <c r="R17930">
        <f t="shared" si="494"/>
        <v>0</v>
      </c>
    </row>
    <row r="17931" spans="1:18" x14ac:dyDescent="0.3">
      <c r="A17931" t="s">
        <v>1232</v>
      </c>
      <c r="B17931" s="1">
        <v>38491</v>
      </c>
      <c r="C17931" t="s">
        <v>1265</v>
      </c>
      <c r="D17931" t="s">
        <v>1266</v>
      </c>
      <c r="E17931" t="s">
        <v>1267</v>
      </c>
      <c r="G17931" s="6" t="s">
        <v>29</v>
      </c>
      <c r="H17931" t="s">
        <v>30</v>
      </c>
      <c r="I17931" t="s">
        <v>26</v>
      </c>
      <c r="J17931" t="s">
        <v>27</v>
      </c>
      <c r="K17931">
        <v>118</v>
      </c>
      <c r="L17931">
        <v>11.5</v>
      </c>
      <c r="M17931" t="s">
        <v>1236</v>
      </c>
      <c r="N17931">
        <v>11.5</v>
      </c>
      <c r="P17931" cm="1">
        <f t="array" ref="P17931">IF(Q17931&gt;0,INDEX(Q17931:Q39655,MATCH(TRUE,INDEX(Q17931:Q39655="",,),0)-1),"")</f>
        <v>8</v>
      </c>
      <c r="Q17931">
        <f t="shared" si="495"/>
        <v>5</v>
      </c>
      <c r="R17931">
        <f t="shared" si="494"/>
        <v>0</v>
      </c>
    </row>
    <row r="17932" spans="1:18" x14ac:dyDescent="0.3">
      <c r="A17932" t="s">
        <v>1232</v>
      </c>
      <c r="B17932" s="1">
        <v>38491</v>
      </c>
      <c r="C17932" t="s">
        <v>1265</v>
      </c>
      <c r="D17932" t="s">
        <v>1266</v>
      </c>
      <c r="E17932" t="s">
        <v>1267</v>
      </c>
      <c r="G17932" s="6" t="s">
        <v>29</v>
      </c>
      <c r="H17932" t="s">
        <v>41</v>
      </c>
      <c r="I17932" t="s">
        <v>26</v>
      </c>
      <c r="J17932" t="s">
        <v>27</v>
      </c>
      <c r="K17932">
        <v>209</v>
      </c>
      <c r="L17932">
        <v>49</v>
      </c>
      <c r="M17932" t="s">
        <v>1236</v>
      </c>
      <c r="N17932">
        <v>49</v>
      </c>
      <c r="P17932" cm="1">
        <f t="array" ref="P17932">IF(Q17932&gt;0,INDEX(Q17932:Q39656,MATCH(TRUE,INDEX(Q17932:Q39656="",,),0)-1),"")</f>
        <v>8</v>
      </c>
      <c r="Q17932">
        <f t="shared" si="495"/>
        <v>5</v>
      </c>
      <c r="R17932">
        <f t="shared" si="494"/>
        <v>0</v>
      </c>
    </row>
    <row r="17933" spans="1:18" x14ac:dyDescent="0.3">
      <c r="A17933" t="s">
        <v>1232</v>
      </c>
      <c r="B17933" s="1">
        <v>38491</v>
      </c>
      <c r="C17933" t="s">
        <v>1265</v>
      </c>
      <c r="D17933" t="s">
        <v>1266</v>
      </c>
      <c r="E17933" t="s">
        <v>1267</v>
      </c>
      <c r="G17933" s="6" t="s">
        <v>29</v>
      </c>
      <c r="H17933" t="s">
        <v>63</v>
      </c>
      <c r="I17933" t="s">
        <v>26</v>
      </c>
      <c r="J17933" t="s">
        <v>27</v>
      </c>
      <c r="K17933">
        <v>225</v>
      </c>
      <c r="L17933">
        <v>19.350000000000001</v>
      </c>
      <c r="M17933" t="s">
        <v>1236</v>
      </c>
      <c r="N17933">
        <v>19.350000000000001</v>
      </c>
      <c r="P17933" cm="1">
        <f t="array" ref="P17933">IF(Q17933&gt;0,INDEX(Q17933:Q39657,MATCH(TRUE,INDEX(Q17933:Q39657="",,),0)-1),"")</f>
        <v>8</v>
      </c>
      <c r="Q17933">
        <f t="shared" si="495"/>
        <v>5</v>
      </c>
      <c r="R17933">
        <f t="shared" si="494"/>
        <v>0</v>
      </c>
    </row>
    <row r="17934" spans="1:18" x14ac:dyDescent="0.3">
      <c r="A17934" t="s">
        <v>1232</v>
      </c>
      <c r="B17934" s="1">
        <v>38491</v>
      </c>
      <c r="C17934" t="s">
        <v>1265</v>
      </c>
      <c r="D17934" t="s">
        <v>1266</v>
      </c>
      <c r="E17934" t="s">
        <v>1267</v>
      </c>
      <c r="G17934" t="s">
        <v>19</v>
      </c>
      <c r="H17934" t="s">
        <v>28</v>
      </c>
      <c r="I17934" t="s">
        <v>26</v>
      </c>
      <c r="J17934" t="s">
        <v>27</v>
      </c>
      <c r="K17934">
        <v>2477</v>
      </c>
      <c r="L17934">
        <v>45.2</v>
      </c>
      <c r="M17934" t="s">
        <v>1135</v>
      </c>
      <c r="N17934">
        <v>59.95</v>
      </c>
      <c r="P17934" cm="1">
        <f t="array" ref="P17934">IF(Q17934&gt;0,INDEX(Q17934:Q39658,MATCH(TRUE,INDEX(Q17934:Q39658="",,),0)-1),"")</f>
        <v>8</v>
      </c>
      <c r="Q17934">
        <f t="shared" si="495"/>
        <v>6</v>
      </c>
      <c r="R17934">
        <f t="shared" si="494"/>
        <v>0</v>
      </c>
    </row>
    <row r="17935" spans="1:18" x14ac:dyDescent="0.3">
      <c r="A17935" t="s">
        <v>1232</v>
      </c>
      <c r="B17935" s="1">
        <v>38491</v>
      </c>
      <c r="C17935" t="s">
        <v>1265</v>
      </c>
      <c r="D17935" t="s">
        <v>1266</v>
      </c>
      <c r="E17935" t="s">
        <v>1267</v>
      </c>
      <c r="G17935" s="6" t="s">
        <v>29</v>
      </c>
      <c r="H17935" t="s">
        <v>41</v>
      </c>
      <c r="I17935" t="s">
        <v>21</v>
      </c>
      <c r="J17935" t="s">
        <v>22</v>
      </c>
      <c r="K17935">
        <v>17.8</v>
      </c>
      <c r="L17935">
        <v>155</v>
      </c>
      <c r="M17935" t="s">
        <v>1135</v>
      </c>
      <c r="N17935">
        <v>155</v>
      </c>
      <c r="P17935" cm="1">
        <f t="array" ref="P17935">IF(Q17935&gt;0,INDEX(Q17935:Q39659,MATCH(TRUE,INDEX(Q17935:Q39659="",,),0)-1),"")</f>
        <v>8</v>
      </c>
      <c r="Q17935">
        <f t="shared" si="495"/>
        <v>6</v>
      </c>
      <c r="R17935">
        <f t="shared" si="494"/>
        <v>0</v>
      </c>
    </row>
    <row r="17936" spans="1:18" x14ac:dyDescent="0.3">
      <c r="A17936" t="s">
        <v>1232</v>
      </c>
      <c r="B17936" s="1">
        <v>38491</v>
      </c>
      <c r="C17936" t="s">
        <v>1265</v>
      </c>
      <c r="D17936" t="s">
        <v>1266</v>
      </c>
      <c r="E17936" t="s">
        <v>1267</v>
      </c>
      <c r="G17936" s="6" t="s">
        <v>29</v>
      </c>
      <c r="H17936" t="s">
        <v>30</v>
      </c>
      <c r="I17936" t="s">
        <v>26</v>
      </c>
      <c r="J17936" t="s">
        <v>27</v>
      </c>
      <c r="K17936">
        <v>118</v>
      </c>
      <c r="L17936">
        <v>11.5</v>
      </c>
      <c r="M17936" t="s">
        <v>1135</v>
      </c>
      <c r="N17936">
        <v>11.5</v>
      </c>
      <c r="P17936" cm="1">
        <f t="array" ref="P17936">IF(Q17936&gt;0,INDEX(Q17936:Q39660,MATCH(TRUE,INDEX(Q17936:Q39660="",,),0)-1),"")</f>
        <v>8</v>
      </c>
      <c r="Q17936">
        <f t="shared" si="495"/>
        <v>6</v>
      </c>
      <c r="R17936">
        <f t="shared" si="494"/>
        <v>0</v>
      </c>
    </row>
    <row r="17937" spans="1:18" x14ac:dyDescent="0.3">
      <c r="A17937" t="s">
        <v>1232</v>
      </c>
      <c r="B17937" s="1">
        <v>38491</v>
      </c>
      <c r="C17937" t="s">
        <v>1265</v>
      </c>
      <c r="D17937" t="s">
        <v>1266</v>
      </c>
      <c r="E17937" t="s">
        <v>1267</v>
      </c>
      <c r="G17937" s="6" t="s">
        <v>29</v>
      </c>
      <c r="H17937" t="s">
        <v>41</v>
      </c>
      <c r="I17937" t="s">
        <v>26</v>
      </c>
      <c r="J17937" t="s">
        <v>27</v>
      </c>
      <c r="K17937">
        <v>209</v>
      </c>
      <c r="L17937">
        <v>49</v>
      </c>
      <c r="M17937" t="s">
        <v>1135</v>
      </c>
      <c r="N17937">
        <v>49</v>
      </c>
      <c r="P17937" cm="1">
        <f t="array" ref="P17937">IF(Q17937&gt;0,INDEX(Q17937:Q39661,MATCH(TRUE,INDEX(Q17937:Q39661="",,),0)-1),"")</f>
        <v>8</v>
      </c>
      <c r="Q17937">
        <f t="shared" si="495"/>
        <v>6</v>
      </c>
      <c r="R17937">
        <f t="shared" si="494"/>
        <v>0</v>
      </c>
    </row>
    <row r="17938" spans="1:18" x14ac:dyDescent="0.3">
      <c r="A17938" t="s">
        <v>1232</v>
      </c>
      <c r="B17938" s="1">
        <v>38491</v>
      </c>
      <c r="C17938" t="s">
        <v>1265</v>
      </c>
      <c r="D17938" t="s">
        <v>1266</v>
      </c>
      <c r="E17938" t="s">
        <v>1267</v>
      </c>
      <c r="G17938" s="6" t="s">
        <v>29</v>
      </c>
      <c r="H17938" t="s">
        <v>63</v>
      </c>
      <c r="I17938" t="s">
        <v>26</v>
      </c>
      <c r="J17938" t="s">
        <v>27</v>
      </c>
      <c r="K17938">
        <v>225</v>
      </c>
      <c r="L17938">
        <v>19.350000000000001</v>
      </c>
      <c r="M17938" t="s">
        <v>1135</v>
      </c>
      <c r="N17938">
        <v>19.350000000000001</v>
      </c>
      <c r="P17938" cm="1">
        <f t="array" ref="P17938">IF(Q17938&gt;0,INDEX(Q17938:Q39662,MATCH(TRUE,INDEX(Q17938:Q39662="",,),0)-1),"")</f>
        <v>8</v>
      </c>
      <c r="Q17938">
        <f t="shared" si="495"/>
        <v>6</v>
      </c>
      <c r="R17938">
        <f t="shared" si="494"/>
        <v>0</v>
      </c>
    </row>
    <row r="17939" spans="1:18" x14ac:dyDescent="0.3">
      <c r="A17939" t="s">
        <v>1232</v>
      </c>
      <c r="B17939" s="1">
        <v>38491</v>
      </c>
      <c r="C17939" t="s">
        <v>1265</v>
      </c>
      <c r="D17939" t="s">
        <v>1266</v>
      </c>
      <c r="E17939" t="s">
        <v>1267</v>
      </c>
      <c r="G17939" t="s">
        <v>19</v>
      </c>
      <c r="H17939" t="s">
        <v>28</v>
      </c>
      <c r="I17939" t="s">
        <v>26</v>
      </c>
      <c r="J17939" t="s">
        <v>27</v>
      </c>
      <c r="K17939">
        <v>2477</v>
      </c>
      <c r="L17939">
        <v>45.2</v>
      </c>
      <c r="M17939" t="s">
        <v>1117</v>
      </c>
      <c r="N17939">
        <v>56.23</v>
      </c>
      <c r="P17939" cm="1">
        <f t="array" ref="P17939">IF(Q17939&gt;0,INDEX(Q17939:Q39663,MATCH(TRUE,INDEX(Q17939:Q39663="",,),0)-1),"")</f>
        <v>8</v>
      </c>
      <c r="Q17939">
        <f t="shared" si="495"/>
        <v>7</v>
      </c>
      <c r="R17939">
        <f t="shared" si="494"/>
        <v>0</v>
      </c>
    </row>
    <row r="17940" spans="1:18" x14ac:dyDescent="0.3">
      <c r="A17940" t="s">
        <v>1232</v>
      </c>
      <c r="B17940" s="1">
        <v>38491</v>
      </c>
      <c r="C17940" t="s">
        <v>1265</v>
      </c>
      <c r="D17940" t="s">
        <v>1266</v>
      </c>
      <c r="E17940" t="s">
        <v>1267</v>
      </c>
      <c r="G17940" s="6" t="s">
        <v>29</v>
      </c>
      <c r="H17940" t="s">
        <v>41</v>
      </c>
      <c r="I17940" t="s">
        <v>21</v>
      </c>
      <c r="J17940" t="s">
        <v>22</v>
      </c>
      <c r="K17940">
        <v>17.8</v>
      </c>
      <c r="L17940">
        <v>155</v>
      </c>
      <c r="M17940" t="s">
        <v>1117</v>
      </c>
      <c r="N17940">
        <v>155</v>
      </c>
      <c r="P17940" cm="1">
        <f t="array" ref="P17940">IF(Q17940&gt;0,INDEX(Q17940:Q39664,MATCH(TRUE,INDEX(Q17940:Q39664="",,),0)-1),"")</f>
        <v>8</v>
      </c>
      <c r="Q17940">
        <f t="shared" si="495"/>
        <v>7</v>
      </c>
      <c r="R17940">
        <f t="shared" si="494"/>
        <v>0</v>
      </c>
    </row>
    <row r="17941" spans="1:18" x14ac:dyDescent="0.3">
      <c r="A17941" t="s">
        <v>1232</v>
      </c>
      <c r="B17941" s="1">
        <v>38491</v>
      </c>
      <c r="C17941" t="s">
        <v>1265</v>
      </c>
      <c r="D17941" t="s">
        <v>1266</v>
      </c>
      <c r="E17941" t="s">
        <v>1267</v>
      </c>
      <c r="G17941" s="6" t="s">
        <v>29</v>
      </c>
      <c r="H17941" t="s">
        <v>30</v>
      </c>
      <c r="I17941" t="s">
        <v>26</v>
      </c>
      <c r="J17941" t="s">
        <v>27</v>
      </c>
      <c r="K17941">
        <v>118</v>
      </c>
      <c r="L17941">
        <v>11.5</v>
      </c>
      <c r="M17941" t="s">
        <v>1117</v>
      </c>
      <c r="N17941">
        <v>11.5</v>
      </c>
      <c r="P17941" cm="1">
        <f t="array" ref="P17941">IF(Q17941&gt;0,INDEX(Q17941:Q39665,MATCH(TRUE,INDEX(Q17941:Q39665="",,),0)-1),"")</f>
        <v>8</v>
      </c>
      <c r="Q17941">
        <f t="shared" si="495"/>
        <v>7</v>
      </c>
      <c r="R17941">
        <f t="shared" si="494"/>
        <v>0</v>
      </c>
    </row>
    <row r="17942" spans="1:18" x14ac:dyDescent="0.3">
      <c r="A17942" t="s">
        <v>1232</v>
      </c>
      <c r="B17942" s="1">
        <v>38491</v>
      </c>
      <c r="C17942" t="s">
        <v>1265</v>
      </c>
      <c r="D17942" t="s">
        <v>1266</v>
      </c>
      <c r="E17942" t="s">
        <v>1267</v>
      </c>
      <c r="G17942" s="6" t="s">
        <v>29</v>
      </c>
      <c r="H17942" t="s">
        <v>41</v>
      </c>
      <c r="I17942" t="s">
        <v>26</v>
      </c>
      <c r="J17942" t="s">
        <v>27</v>
      </c>
      <c r="K17942">
        <v>209</v>
      </c>
      <c r="L17942">
        <v>49</v>
      </c>
      <c r="M17942" t="s">
        <v>1117</v>
      </c>
      <c r="N17942">
        <v>49</v>
      </c>
      <c r="P17942" cm="1">
        <f t="array" ref="P17942">IF(Q17942&gt;0,INDEX(Q17942:Q39666,MATCH(TRUE,INDEX(Q17942:Q39666="",,),0)-1),"")</f>
        <v>8</v>
      </c>
      <c r="Q17942">
        <f t="shared" si="495"/>
        <v>7</v>
      </c>
      <c r="R17942">
        <f t="shared" si="494"/>
        <v>0</v>
      </c>
    </row>
    <row r="17943" spans="1:18" x14ac:dyDescent="0.3">
      <c r="A17943" t="s">
        <v>1232</v>
      </c>
      <c r="B17943" s="1">
        <v>38491</v>
      </c>
      <c r="C17943" t="s">
        <v>1265</v>
      </c>
      <c r="D17943" t="s">
        <v>1266</v>
      </c>
      <c r="E17943" t="s">
        <v>1267</v>
      </c>
      <c r="G17943" s="6" t="s">
        <v>29</v>
      </c>
      <c r="H17943" t="s">
        <v>63</v>
      </c>
      <c r="I17943" t="s">
        <v>26</v>
      </c>
      <c r="J17943" t="s">
        <v>27</v>
      </c>
      <c r="K17943">
        <v>225</v>
      </c>
      <c r="L17943">
        <v>19.350000000000001</v>
      </c>
      <c r="M17943" t="s">
        <v>1117</v>
      </c>
      <c r="N17943">
        <v>19.350000000000001</v>
      </c>
      <c r="P17943" cm="1">
        <f t="array" ref="P17943">IF(Q17943&gt;0,INDEX(Q17943:Q39667,MATCH(TRUE,INDEX(Q17943:Q39667="",,),0)-1),"")</f>
        <v>8</v>
      </c>
      <c r="Q17943">
        <f t="shared" si="495"/>
        <v>7</v>
      </c>
      <c r="R17943">
        <f t="shared" si="494"/>
        <v>0</v>
      </c>
    </row>
    <row r="17944" spans="1:18" x14ac:dyDescent="0.3">
      <c r="A17944" t="s">
        <v>1232</v>
      </c>
      <c r="B17944" s="1">
        <v>38491</v>
      </c>
      <c r="C17944" t="s">
        <v>1265</v>
      </c>
      <c r="D17944" t="s">
        <v>1266</v>
      </c>
      <c r="E17944" t="s">
        <v>1267</v>
      </c>
      <c r="G17944" t="s">
        <v>19</v>
      </c>
      <c r="H17944" t="s">
        <v>28</v>
      </c>
      <c r="I17944" t="s">
        <v>26</v>
      </c>
      <c r="J17944" t="s">
        <v>27</v>
      </c>
      <c r="K17944">
        <v>2477</v>
      </c>
      <c r="L17944">
        <v>45.2</v>
      </c>
      <c r="M17944" t="s">
        <v>815</v>
      </c>
      <c r="N17944">
        <v>50.2</v>
      </c>
      <c r="P17944" cm="1">
        <f t="array" ref="P17944">IF(Q17944&gt;0,INDEX(Q17944:Q39668,MATCH(TRUE,INDEX(Q17944:Q39668="",,),0)-1),"")</f>
        <v>8</v>
      </c>
      <c r="Q17944">
        <f t="shared" si="495"/>
        <v>8</v>
      </c>
      <c r="R17944">
        <f t="shared" si="494"/>
        <v>0</v>
      </c>
    </row>
    <row r="17945" spans="1:18" x14ac:dyDescent="0.3">
      <c r="A17945" t="s">
        <v>1232</v>
      </c>
      <c r="B17945" s="1">
        <v>38491</v>
      </c>
      <c r="C17945" t="s">
        <v>1265</v>
      </c>
      <c r="D17945" t="s">
        <v>1266</v>
      </c>
      <c r="E17945" t="s">
        <v>1267</v>
      </c>
      <c r="G17945" s="6" t="s">
        <v>29</v>
      </c>
      <c r="H17945" t="s">
        <v>41</v>
      </c>
      <c r="I17945" t="s">
        <v>21</v>
      </c>
      <c r="J17945" t="s">
        <v>22</v>
      </c>
      <c r="K17945">
        <v>17.8</v>
      </c>
      <c r="L17945">
        <v>155</v>
      </c>
      <c r="M17945" t="s">
        <v>815</v>
      </c>
      <c r="N17945">
        <v>155</v>
      </c>
      <c r="P17945" cm="1">
        <f t="array" ref="P17945">IF(Q17945&gt;0,INDEX(Q17945:Q39669,MATCH(TRUE,INDEX(Q17945:Q39669="",,),0)-1),"")</f>
        <v>8</v>
      </c>
      <c r="Q17945">
        <f t="shared" si="495"/>
        <v>8</v>
      </c>
      <c r="R17945">
        <f t="shared" si="494"/>
        <v>0</v>
      </c>
    </row>
    <row r="17946" spans="1:18" x14ac:dyDescent="0.3">
      <c r="A17946" t="s">
        <v>1232</v>
      </c>
      <c r="B17946" s="1">
        <v>38491</v>
      </c>
      <c r="C17946" t="s">
        <v>1265</v>
      </c>
      <c r="D17946" t="s">
        <v>1266</v>
      </c>
      <c r="E17946" t="s">
        <v>1267</v>
      </c>
      <c r="G17946" s="6" t="s">
        <v>29</v>
      </c>
      <c r="H17946" t="s">
        <v>30</v>
      </c>
      <c r="I17946" t="s">
        <v>26</v>
      </c>
      <c r="J17946" t="s">
        <v>27</v>
      </c>
      <c r="K17946">
        <v>118</v>
      </c>
      <c r="L17946">
        <v>11.5</v>
      </c>
      <c r="M17946" t="s">
        <v>815</v>
      </c>
      <c r="N17946">
        <v>11.5</v>
      </c>
      <c r="P17946" cm="1">
        <f t="array" ref="P17946">IF(Q17946&gt;0,INDEX(Q17946:Q39670,MATCH(TRUE,INDEX(Q17946:Q39670="",,),0)-1),"")</f>
        <v>8</v>
      </c>
      <c r="Q17946">
        <f t="shared" si="495"/>
        <v>8</v>
      </c>
      <c r="R17946">
        <f t="shared" si="494"/>
        <v>0</v>
      </c>
    </row>
    <row r="17947" spans="1:18" x14ac:dyDescent="0.3">
      <c r="A17947" t="s">
        <v>1232</v>
      </c>
      <c r="B17947" s="1">
        <v>38491</v>
      </c>
      <c r="C17947" t="s">
        <v>1265</v>
      </c>
      <c r="D17947" t="s">
        <v>1266</v>
      </c>
      <c r="E17947" t="s">
        <v>1267</v>
      </c>
      <c r="G17947" s="6" t="s">
        <v>29</v>
      </c>
      <c r="H17947" t="s">
        <v>41</v>
      </c>
      <c r="I17947" t="s">
        <v>26</v>
      </c>
      <c r="J17947" t="s">
        <v>27</v>
      </c>
      <c r="K17947">
        <v>209</v>
      </c>
      <c r="L17947">
        <v>49</v>
      </c>
      <c r="M17947" t="s">
        <v>815</v>
      </c>
      <c r="N17947">
        <v>49</v>
      </c>
      <c r="P17947" cm="1">
        <f t="array" ref="P17947">IF(Q17947&gt;0,INDEX(Q17947:Q39671,MATCH(TRUE,INDEX(Q17947:Q39671="",,),0)-1),"")</f>
        <v>8</v>
      </c>
      <c r="Q17947">
        <f t="shared" si="495"/>
        <v>8</v>
      </c>
      <c r="R17947">
        <f t="shared" si="494"/>
        <v>0</v>
      </c>
    </row>
    <row r="17948" spans="1:18" x14ac:dyDescent="0.3">
      <c r="A17948" t="s">
        <v>1232</v>
      </c>
      <c r="B17948" s="1">
        <v>38491</v>
      </c>
      <c r="C17948" t="s">
        <v>1265</v>
      </c>
      <c r="D17948" t="s">
        <v>1266</v>
      </c>
      <c r="E17948" t="s">
        <v>1267</v>
      </c>
      <c r="G17948" s="6" t="s">
        <v>29</v>
      </c>
      <c r="H17948" t="s">
        <v>63</v>
      </c>
      <c r="I17948" t="s">
        <v>26</v>
      </c>
      <c r="J17948" t="s">
        <v>27</v>
      </c>
      <c r="K17948">
        <v>225</v>
      </c>
      <c r="L17948">
        <v>19.350000000000001</v>
      </c>
      <c r="M17948" t="s">
        <v>815</v>
      </c>
      <c r="N17948">
        <v>19.350000000000001</v>
      </c>
      <c r="P17948" cm="1">
        <f t="array" ref="P17948">IF(Q17948&gt;0,INDEX(Q17948:Q39672,MATCH(TRUE,INDEX(Q17948:Q39672="",,),0)-1),"")</f>
        <v>8</v>
      </c>
      <c r="Q17948">
        <f t="shared" si="495"/>
        <v>8</v>
      </c>
      <c r="R17948">
        <f t="shared" si="494"/>
        <v>0</v>
      </c>
    </row>
    <row r="17949" spans="1:18" x14ac:dyDescent="0.3">
      <c r="P17949" t="str" cm="1">
        <f t="array" ref="P17949">IF(Q17949&gt;0,INDEX(Q17949:Q39673,MATCH(TRUE,INDEX(Q17949:Q39673="",,),0)-1),"")</f>
        <v/>
      </c>
      <c r="R17949" t="str">
        <f t="shared" si="494"/>
        <v/>
      </c>
    </row>
    <row r="17950" spans="1:18" x14ac:dyDescent="0.3">
      <c r="A17950" t="s">
        <v>1232</v>
      </c>
      <c r="B17950" s="1">
        <v>38491</v>
      </c>
      <c r="C17950" t="s">
        <v>1265</v>
      </c>
      <c r="D17950" t="s">
        <v>1268</v>
      </c>
      <c r="E17950" t="s">
        <v>1269</v>
      </c>
      <c r="G17950" t="s">
        <v>19</v>
      </c>
      <c r="H17950" t="s">
        <v>28</v>
      </c>
      <c r="I17950" t="s">
        <v>26</v>
      </c>
      <c r="J17950" t="s">
        <v>27</v>
      </c>
      <c r="K17950">
        <v>952</v>
      </c>
      <c r="L17950">
        <v>43</v>
      </c>
      <c r="M17950" t="s">
        <v>233</v>
      </c>
      <c r="N17950">
        <v>70.290000000000006</v>
      </c>
      <c r="O17950" t="s">
        <v>24</v>
      </c>
      <c r="P17950" cm="1">
        <f t="array" ref="P17950">IF(Q17950&gt;0,INDEX(Q17950:Q39674,MATCH(TRUE,INDEX(Q17950:Q39674="",,),0)-1),"")</f>
        <v>8</v>
      </c>
      <c r="Q17950">
        <f>INT((ROW()-17950)/3)+1</f>
        <v>1</v>
      </c>
      <c r="R17950">
        <f t="shared" si="494"/>
        <v>0</v>
      </c>
    </row>
    <row r="17951" spans="1:18" x14ac:dyDescent="0.3">
      <c r="A17951" t="s">
        <v>1232</v>
      </c>
      <c r="B17951" s="1">
        <v>38491</v>
      </c>
      <c r="C17951" t="s">
        <v>1265</v>
      </c>
      <c r="D17951" t="s">
        <v>1268</v>
      </c>
      <c r="E17951" t="s">
        <v>1269</v>
      </c>
      <c r="G17951" s="6" t="s">
        <v>29</v>
      </c>
      <c r="H17951" t="s">
        <v>30</v>
      </c>
      <c r="I17951" t="s">
        <v>26</v>
      </c>
      <c r="J17951" t="s">
        <v>27</v>
      </c>
      <c r="K17951">
        <v>12</v>
      </c>
      <c r="L17951">
        <v>15.65</v>
      </c>
      <c r="M17951" t="s">
        <v>233</v>
      </c>
      <c r="N17951">
        <v>15.65</v>
      </c>
      <c r="O17951" t="s">
        <v>24</v>
      </c>
      <c r="P17951" cm="1">
        <f t="array" ref="P17951">IF(Q17951&gt;0,INDEX(Q17951:Q39675,MATCH(TRUE,INDEX(Q17951:Q39675="",,),0)-1),"")</f>
        <v>8</v>
      </c>
      <c r="Q17951">
        <f t="shared" ref="Q17951:Q17973" si="496">INT((ROW()-17950)/3)+1</f>
        <v>1</v>
      </c>
      <c r="R17951">
        <f t="shared" si="494"/>
        <v>0</v>
      </c>
    </row>
    <row r="17952" spans="1:18" x14ac:dyDescent="0.3">
      <c r="A17952" t="s">
        <v>1232</v>
      </c>
      <c r="B17952" s="1">
        <v>38491</v>
      </c>
      <c r="C17952" t="s">
        <v>1265</v>
      </c>
      <c r="D17952" t="s">
        <v>1268</v>
      </c>
      <c r="E17952" t="s">
        <v>1269</v>
      </c>
      <c r="G17952" s="6" t="s">
        <v>29</v>
      </c>
      <c r="H17952" t="s">
        <v>533</v>
      </c>
      <c r="I17952" t="s">
        <v>26</v>
      </c>
      <c r="J17952" t="s">
        <v>27</v>
      </c>
      <c r="K17952">
        <v>16</v>
      </c>
      <c r="L17952">
        <v>44.9</v>
      </c>
      <c r="M17952" t="s">
        <v>233</v>
      </c>
      <c r="N17952">
        <v>44.9</v>
      </c>
      <c r="O17952" t="s">
        <v>24</v>
      </c>
      <c r="P17952" cm="1">
        <f t="array" ref="P17952">IF(Q17952&gt;0,INDEX(Q17952:Q39676,MATCH(TRUE,INDEX(Q17952:Q39676="",,),0)-1),"")</f>
        <v>8</v>
      </c>
      <c r="Q17952">
        <f t="shared" si="496"/>
        <v>1</v>
      </c>
      <c r="R17952">
        <f t="shared" si="494"/>
        <v>0</v>
      </c>
    </row>
    <row r="17953" spans="1:18" x14ac:dyDescent="0.3">
      <c r="A17953" t="s">
        <v>1232</v>
      </c>
      <c r="B17953" s="1">
        <v>38491</v>
      </c>
      <c r="C17953" t="s">
        <v>1265</v>
      </c>
      <c r="D17953" t="s">
        <v>1268</v>
      </c>
      <c r="E17953" t="s">
        <v>1269</v>
      </c>
      <c r="G17953" t="s">
        <v>19</v>
      </c>
      <c r="H17953" t="s">
        <v>28</v>
      </c>
      <c r="I17953" t="s">
        <v>26</v>
      </c>
      <c r="J17953" t="s">
        <v>27</v>
      </c>
      <c r="K17953">
        <v>952</v>
      </c>
      <c r="L17953">
        <v>43</v>
      </c>
      <c r="M17953" t="s">
        <v>1170</v>
      </c>
      <c r="N17953">
        <v>64.099999999999994</v>
      </c>
      <c r="P17953" cm="1">
        <f t="array" ref="P17953">IF(Q17953&gt;0,INDEX(Q17953:Q39677,MATCH(TRUE,INDEX(Q17953:Q39677="",,),0)-1),"")</f>
        <v>8</v>
      </c>
      <c r="Q17953">
        <f t="shared" si="496"/>
        <v>2</v>
      </c>
      <c r="R17953">
        <f t="shared" si="494"/>
        <v>0</v>
      </c>
    </row>
    <row r="17954" spans="1:18" x14ac:dyDescent="0.3">
      <c r="A17954" t="s">
        <v>1232</v>
      </c>
      <c r="B17954" s="1">
        <v>38491</v>
      </c>
      <c r="C17954" t="s">
        <v>1265</v>
      </c>
      <c r="D17954" t="s">
        <v>1268</v>
      </c>
      <c r="E17954" t="s">
        <v>1269</v>
      </c>
      <c r="G17954" s="6" t="s">
        <v>29</v>
      </c>
      <c r="H17954" t="s">
        <v>30</v>
      </c>
      <c r="I17954" t="s">
        <v>26</v>
      </c>
      <c r="J17954" t="s">
        <v>27</v>
      </c>
      <c r="K17954">
        <v>12</v>
      </c>
      <c r="L17954">
        <v>15.65</v>
      </c>
      <c r="M17954" t="s">
        <v>1170</v>
      </c>
      <c r="N17954">
        <v>15.65</v>
      </c>
      <c r="P17954" cm="1">
        <f t="array" ref="P17954">IF(Q17954&gt;0,INDEX(Q17954:Q39678,MATCH(TRUE,INDEX(Q17954:Q39678="",,),0)-1),"")</f>
        <v>8</v>
      </c>
      <c r="Q17954">
        <f t="shared" si="496"/>
        <v>2</v>
      </c>
      <c r="R17954">
        <f t="shared" si="494"/>
        <v>0</v>
      </c>
    </row>
    <row r="17955" spans="1:18" x14ac:dyDescent="0.3">
      <c r="A17955" t="s">
        <v>1232</v>
      </c>
      <c r="B17955" s="1">
        <v>38491</v>
      </c>
      <c r="C17955" t="s">
        <v>1265</v>
      </c>
      <c r="D17955" t="s">
        <v>1268</v>
      </c>
      <c r="E17955" t="s">
        <v>1269</v>
      </c>
      <c r="G17955" s="6" t="s">
        <v>29</v>
      </c>
      <c r="H17955" t="s">
        <v>533</v>
      </c>
      <c r="I17955" t="s">
        <v>26</v>
      </c>
      <c r="J17955" t="s">
        <v>27</v>
      </c>
      <c r="K17955">
        <v>16</v>
      </c>
      <c r="L17955">
        <v>44.9</v>
      </c>
      <c r="M17955" t="s">
        <v>1170</v>
      </c>
      <c r="N17955">
        <v>44.9</v>
      </c>
      <c r="P17955" cm="1">
        <f t="array" ref="P17955">IF(Q17955&gt;0,INDEX(Q17955:Q39679,MATCH(TRUE,INDEX(Q17955:Q39679="",,),0)-1),"")</f>
        <v>8</v>
      </c>
      <c r="Q17955">
        <f t="shared" si="496"/>
        <v>2</v>
      </c>
      <c r="R17955">
        <f t="shared" si="494"/>
        <v>0</v>
      </c>
    </row>
    <row r="17956" spans="1:18" x14ac:dyDescent="0.3">
      <c r="A17956" t="s">
        <v>1232</v>
      </c>
      <c r="B17956" s="1">
        <v>38491</v>
      </c>
      <c r="C17956" t="s">
        <v>1265</v>
      </c>
      <c r="D17956" t="s">
        <v>1268</v>
      </c>
      <c r="E17956" t="s">
        <v>1269</v>
      </c>
      <c r="G17956" t="s">
        <v>19</v>
      </c>
      <c r="H17956" t="s">
        <v>28</v>
      </c>
      <c r="I17956" t="s">
        <v>26</v>
      </c>
      <c r="J17956" t="s">
        <v>27</v>
      </c>
      <c r="K17956">
        <v>952</v>
      </c>
      <c r="L17956">
        <v>43</v>
      </c>
      <c r="M17956" t="s">
        <v>1171</v>
      </c>
      <c r="N17956">
        <v>63.23</v>
      </c>
      <c r="P17956" cm="1">
        <f t="array" ref="P17956">IF(Q17956&gt;0,INDEX(Q17956:Q39680,MATCH(TRUE,INDEX(Q17956:Q39680="",,),0)-1),"")</f>
        <v>8</v>
      </c>
      <c r="Q17956">
        <f t="shared" si="496"/>
        <v>3</v>
      </c>
      <c r="R17956">
        <f t="shared" si="494"/>
        <v>0</v>
      </c>
    </row>
    <row r="17957" spans="1:18" x14ac:dyDescent="0.3">
      <c r="A17957" t="s">
        <v>1232</v>
      </c>
      <c r="B17957" s="1">
        <v>38491</v>
      </c>
      <c r="C17957" t="s">
        <v>1265</v>
      </c>
      <c r="D17957" t="s">
        <v>1268</v>
      </c>
      <c r="E17957" t="s">
        <v>1269</v>
      </c>
      <c r="G17957" s="6" t="s">
        <v>29</v>
      </c>
      <c r="H17957" t="s">
        <v>30</v>
      </c>
      <c r="I17957" t="s">
        <v>26</v>
      </c>
      <c r="J17957" t="s">
        <v>27</v>
      </c>
      <c r="K17957">
        <v>12</v>
      </c>
      <c r="L17957">
        <v>15.65</v>
      </c>
      <c r="M17957" t="s">
        <v>1171</v>
      </c>
      <c r="N17957">
        <v>15.65</v>
      </c>
      <c r="P17957" cm="1">
        <f t="array" ref="P17957">IF(Q17957&gt;0,INDEX(Q17957:Q39681,MATCH(TRUE,INDEX(Q17957:Q39681="",,),0)-1),"")</f>
        <v>8</v>
      </c>
      <c r="Q17957">
        <f t="shared" si="496"/>
        <v>3</v>
      </c>
      <c r="R17957">
        <f t="shared" si="494"/>
        <v>0</v>
      </c>
    </row>
    <row r="17958" spans="1:18" x14ac:dyDescent="0.3">
      <c r="A17958" t="s">
        <v>1232</v>
      </c>
      <c r="B17958" s="1">
        <v>38491</v>
      </c>
      <c r="C17958" t="s">
        <v>1265</v>
      </c>
      <c r="D17958" t="s">
        <v>1268</v>
      </c>
      <c r="E17958" t="s">
        <v>1269</v>
      </c>
      <c r="G17958" s="6" t="s">
        <v>29</v>
      </c>
      <c r="H17958" t="s">
        <v>533</v>
      </c>
      <c r="I17958" t="s">
        <v>26</v>
      </c>
      <c r="J17958" t="s">
        <v>27</v>
      </c>
      <c r="K17958">
        <v>16</v>
      </c>
      <c r="L17958">
        <v>44.9</v>
      </c>
      <c r="M17958" t="s">
        <v>1171</v>
      </c>
      <c r="N17958">
        <v>44.9</v>
      </c>
      <c r="P17958" cm="1">
        <f t="array" ref="P17958">IF(Q17958&gt;0,INDEX(Q17958:Q39682,MATCH(TRUE,INDEX(Q17958:Q39682="",,),0)-1),"")</f>
        <v>8</v>
      </c>
      <c r="Q17958">
        <f t="shared" si="496"/>
        <v>3</v>
      </c>
      <c r="R17958">
        <f t="shared" si="494"/>
        <v>0</v>
      </c>
    </row>
    <row r="17959" spans="1:18" x14ac:dyDescent="0.3">
      <c r="A17959" t="s">
        <v>1232</v>
      </c>
      <c r="B17959" s="1">
        <v>38491</v>
      </c>
      <c r="C17959" t="s">
        <v>1265</v>
      </c>
      <c r="D17959" t="s">
        <v>1268</v>
      </c>
      <c r="E17959" t="s">
        <v>1269</v>
      </c>
      <c r="G17959" t="s">
        <v>19</v>
      </c>
      <c r="H17959" t="s">
        <v>28</v>
      </c>
      <c r="I17959" t="s">
        <v>26</v>
      </c>
      <c r="J17959" t="s">
        <v>27</v>
      </c>
      <c r="K17959">
        <v>952</v>
      </c>
      <c r="L17959">
        <v>43</v>
      </c>
      <c r="M17959" t="s">
        <v>1236</v>
      </c>
      <c r="N17959">
        <v>62.12</v>
      </c>
      <c r="P17959" cm="1">
        <f t="array" ref="P17959">IF(Q17959&gt;0,INDEX(Q17959:Q39683,MATCH(TRUE,INDEX(Q17959:Q39683="",,),0)-1),"")</f>
        <v>8</v>
      </c>
      <c r="Q17959">
        <f t="shared" si="496"/>
        <v>4</v>
      </c>
      <c r="R17959">
        <f t="shared" si="494"/>
        <v>0</v>
      </c>
    </row>
    <row r="17960" spans="1:18" x14ac:dyDescent="0.3">
      <c r="A17960" t="s">
        <v>1232</v>
      </c>
      <c r="B17960" s="1">
        <v>38491</v>
      </c>
      <c r="C17960" t="s">
        <v>1265</v>
      </c>
      <c r="D17960" t="s">
        <v>1268</v>
      </c>
      <c r="E17960" t="s">
        <v>1269</v>
      </c>
      <c r="G17960" s="6" t="s">
        <v>29</v>
      </c>
      <c r="H17960" t="s">
        <v>30</v>
      </c>
      <c r="I17960" t="s">
        <v>26</v>
      </c>
      <c r="J17960" t="s">
        <v>27</v>
      </c>
      <c r="K17960">
        <v>12</v>
      </c>
      <c r="L17960">
        <v>15.65</v>
      </c>
      <c r="M17960" t="s">
        <v>1236</v>
      </c>
      <c r="N17960">
        <v>15.65</v>
      </c>
      <c r="P17960" cm="1">
        <f t="array" ref="P17960">IF(Q17960&gt;0,INDEX(Q17960:Q39684,MATCH(TRUE,INDEX(Q17960:Q39684="",,),0)-1),"")</f>
        <v>8</v>
      </c>
      <c r="Q17960">
        <f t="shared" si="496"/>
        <v>4</v>
      </c>
      <c r="R17960">
        <f t="shared" si="494"/>
        <v>0</v>
      </c>
    </row>
    <row r="17961" spans="1:18" x14ac:dyDescent="0.3">
      <c r="A17961" t="s">
        <v>1232</v>
      </c>
      <c r="B17961" s="1">
        <v>38491</v>
      </c>
      <c r="C17961" t="s">
        <v>1265</v>
      </c>
      <c r="D17961" t="s">
        <v>1268</v>
      </c>
      <c r="E17961" t="s">
        <v>1269</v>
      </c>
      <c r="G17961" s="6" t="s">
        <v>29</v>
      </c>
      <c r="H17961" t="s">
        <v>533</v>
      </c>
      <c r="I17961" t="s">
        <v>26</v>
      </c>
      <c r="J17961" t="s">
        <v>27</v>
      </c>
      <c r="K17961">
        <v>16</v>
      </c>
      <c r="L17961">
        <v>44.9</v>
      </c>
      <c r="M17961" t="s">
        <v>1236</v>
      </c>
      <c r="N17961">
        <v>44.9</v>
      </c>
      <c r="P17961" cm="1">
        <f t="array" ref="P17961">IF(Q17961&gt;0,INDEX(Q17961:Q39685,MATCH(TRUE,INDEX(Q17961:Q39685="",,),0)-1),"")</f>
        <v>8</v>
      </c>
      <c r="Q17961">
        <f t="shared" si="496"/>
        <v>4</v>
      </c>
      <c r="R17961">
        <f t="shared" si="494"/>
        <v>0</v>
      </c>
    </row>
    <row r="17962" spans="1:18" x14ac:dyDescent="0.3">
      <c r="A17962" t="s">
        <v>1232</v>
      </c>
      <c r="B17962" s="1">
        <v>38491</v>
      </c>
      <c r="C17962" t="s">
        <v>1265</v>
      </c>
      <c r="D17962" t="s">
        <v>1268</v>
      </c>
      <c r="E17962" t="s">
        <v>1269</v>
      </c>
      <c r="G17962" t="s">
        <v>19</v>
      </c>
      <c r="H17962" t="s">
        <v>28</v>
      </c>
      <c r="I17962" t="s">
        <v>26</v>
      </c>
      <c r="J17962" t="s">
        <v>27</v>
      </c>
      <c r="K17962">
        <v>952</v>
      </c>
      <c r="L17962">
        <v>43</v>
      </c>
      <c r="M17962" t="s">
        <v>1115</v>
      </c>
      <c r="N17962">
        <v>61.01</v>
      </c>
      <c r="P17962" cm="1">
        <f t="array" ref="P17962">IF(Q17962&gt;0,INDEX(Q17962:Q39686,MATCH(TRUE,INDEX(Q17962:Q39686="",,),0)-1),"")</f>
        <v>8</v>
      </c>
      <c r="Q17962">
        <f t="shared" si="496"/>
        <v>5</v>
      </c>
      <c r="R17962">
        <f t="shared" si="494"/>
        <v>0</v>
      </c>
    </row>
    <row r="17963" spans="1:18" x14ac:dyDescent="0.3">
      <c r="A17963" t="s">
        <v>1232</v>
      </c>
      <c r="B17963" s="1">
        <v>38491</v>
      </c>
      <c r="C17963" t="s">
        <v>1265</v>
      </c>
      <c r="D17963" t="s">
        <v>1268</v>
      </c>
      <c r="E17963" t="s">
        <v>1269</v>
      </c>
      <c r="G17963" s="6" t="s">
        <v>29</v>
      </c>
      <c r="H17963" t="s">
        <v>30</v>
      </c>
      <c r="I17963" t="s">
        <v>26</v>
      </c>
      <c r="J17963" t="s">
        <v>27</v>
      </c>
      <c r="K17963">
        <v>12</v>
      </c>
      <c r="L17963">
        <v>15.65</v>
      </c>
      <c r="M17963" t="s">
        <v>1115</v>
      </c>
      <c r="N17963">
        <v>15.65</v>
      </c>
      <c r="P17963" cm="1">
        <f t="array" ref="P17963">IF(Q17963&gt;0,INDEX(Q17963:Q39687,MATCH(TRUE,INDEX(Q17963:Q39687="",,),0)-1),"")</f>
        <v>8</v>
      </c>
      <c r="Q17963">
        <f t="shared" si="496"/>
        <v>5</v>
      </c>
      <c r="R17963">
        <f t="shared" si="494"/>
        <v>0</v>
      </c>
    </row>
    <row r="17964" spans="1:18" x14ac:dyDescent="0.3">
      <c r="A17964" t="s">
        <v>1232</v>
      </c>
      <c r="B17964" s="1">
        <v>38491</v>
      </c>
      <c r="C17964" t="s">
        <v>1265</v>
      </c>
      <c r="D17964" t="s">
        <v>1268</v>
      </c>
      <c r="E17964" t="s">
        <v>1269</v>
      </c>
      <c r="G17964" s="6" t="s">
        <v>29</v>
      </c>
      <c r="H17964" t="s">
        <v>533</v>
      </c>
      <c r="I17964" t="s">
        <v>26</v>
      </c>
      <c r="J17964" t="s">
        <v>27</v>
      </c>
      <c r="K17964">
        <v>16</v>
      </c>
      <c r="L17964">
        <v>44.9</v>
      </c>
      <c r="M17964" t="s">
        <v>1115</v>
      </c>
      <c r="N17964">
        <v>44.9</v>
      </c>
      <c r="P17964" cm="1">
        <f t="array" ref="P17964">IF(Q17964&gt;0,INDEX(Q17964:Q39688,MATCH(TRUE,INDEX(Q17964:Q39688="",,),0)-1),"")</f>
        <v>8</v>
      </c>
      <c r="Q17964">
        <f t="shared" si="496"/>
        <v>5</v>
      </c>
      <c r="R17964">
        <f t="shared" si="494"/>
        <v>0</v>
      </c>
    </row>
    <row r="17965" spans="1:18" x14ac:dyDescent="0.3">
      <c r="A17965" t="s">
        <v>1232</v>
      </c>
      <c r="B17965" s="1">
        <v>38491</v>
      </c>
      <c r="C17965" t="s">
        <v>1265</v>
      </c>
      <c r="D17965" t="s">
        <v>1268</v>
      </c>
      <c r="E17965" t="s">
        <v>1269</v>
      </c>
      <c r="G17965" t="s">
        <v>19</v>
      </c>
      <c r="H17965" t="s">
        <v>28</v>
      </c>
      <c r="I17965" t="s">
        <v>26</v>
      </c>
      <c r="J17965" t="s">
        <v>27</v>
      </c>
      <c r="K17965">
        <v>952</v>
      </c>
      <c r="L17965">
        <v>43</v>
      </c>
      <c r="M17965" t="s">
        <v>1135</v>
      </c>
      <c r="N17965">
        <v>58.95</v>
      </c>
      <c r="P17965" cm="1">
        <f t="array" ref="P17965">IF(Q17965&gt;0,INDEX(Q17965:Q39689,MATCH(TRUE,INDEX(Q17965:Q39689="",,),0)-1),"")</f>
        <v>8</v>
      </c>
      <c r="Q17965">
        <f t="shared" si="496"/>
        <v>6</v>
      </c>
      <c r="R17965">
        <f t="shared" si="494"/>
        <v>0</v>
      </c>
    </row>
    <row r="17966" spans="1:18" x14ac:dyDescent="0.3">
      <c r="A17966" t="s">
        <v>1232</v>
      </c>
      <c r="B17966" s="1">
        <v>38491</v>
      </c>
      <c r="C17966" t="s">
        <v>1265</v>
      </c>
      <c r="D17966" t="s">
        <v>1268</v>
      </c>
      <c r="E17966" t="s">
        <v>1269</v>
      </c>
      <c r="G17966" s="6" t="s">
        <v>29</v>
      </c>
      <c r="H17966" t="s">
        <v>30</v>
      </c>
      <c r="I17966" t="s">
        <v>26</v>
      </c>
      <c r="J17966" t="s">
        <v>27</v>
      </c>
      <c r="K17966">
        <v>12</v>
      </c>
      <c r="L17966">
        <v>15.65</v>
      </c>
      <c r="M17966" t="s">
        <v>1135</v>
      </c>
      <c r="N17966">
        <v>15.65</v>
      </c>
      <c r="P17966" cm="1">
        <f t="array" ref="P17966">IF(Q17966&gt;0,INDEX(Q17966:Q39690,MATCH(TRUE,INDEX(Q17966:Q39690="",,),0)-1),"")</f>
        <v>8</v>
      </c>
      <c r="Q17966">
        <f t="shared" si="496"/>
        <v>6</v>
      </c>
      <c r="R17966">
        <f t="shared" si="494"/>
        <v>0</v>
      </c>
    </row>
    <row r="17967" spans="1:18" x14ac:dyDescent="0.3">
      <c r="A17967" t="s">
        <v>1232</v>
      </c>
      <c r="B17967" s="1">
        <v>38491</v>
      </c>
      <c r="C17967" t="s">
        <v>1265</v>
      </c>
      <c r="D17967" t="s">
        <v>1268</v>
      </c>
      <c r="E17967" t="s">
        <v>1269</v>
      </c>
      <c r="G17967" s="6" t="s">
        <v>29</v>
      </c>
      <c r="H17967" t="s">
        <v>533</v>
      </c>
      <c r="I17967" t="s">
        <v>26</v>
      </c>
      <c r="J17967" t="s">
        <v>27</v>
      </c>
      <c r="K17967">
        <v>16</v>
      </c>
      <c r="L17967">
        <v>44.9</v>
      </c>
      <c r="M17967" t="s">
        <v>1135</v>
      </c>
      <c r="N17967">
        <v>44.9</v>
      </c>
      <c r="P17967" cm="1">
        <f t="array" ref="P17967">IF(Q17967&gt;0,INDEX(Q17967:Q39691,MATCH(TRUE,INDEX(Q17967:Q39691="",,),0)-1),"")</f>
        <v>8</v>
      </c>
      <c r="Q17967">
        <f t="shared" si="496"/>
        <v>6</v>
      </c>
      <c r="R17967">
        <f t="shared" si="494"/>
        <v>0</v>
      </c>
    </row>
    <row r="17968" spans="1:18" x14ac:dyDescent="0.3">
      <c r="A17968" t="s">
        <v>1232</v>
      </c>
      <c r="B17968" s="1">
        <v>38491</v>
      </c>
      <c r="C17968" t="s">
        <v>1265</v>
      </c>
      <c r="D17968" t="s">
        <v>1268</v>
      </c>
      <c r="E17968" t="s">
        <v>1269</v>
      </c>
      <c r="G17968" t="s">
        <v>19</v>
      </c>
      <c r="H17968" t="s">
        <v>28</v>
      </c>
      <c r="I17968" t="s">
        <v>26</v>
      </c>
      <c r="J17968" t="s">
        <v>27</v>
      </c>
      <c r="K17968">
        <v>952</v>
      </c>
      <c r="L17968">
        <v>43</v>
      </c>
      <c r="M17968" t="s">
        <v>1117</v>
      </c>
      <c r="N17968">
        <v>53.1</v>
      </c>
      <c r="P17968" cm="1">
        <f t="array" ref="P17968">IF(Q17968&gt;0,INDEX(Q17968:Q39692,MATCH(TRUE,INDEX(Q17968:Q39692="",,),0)-1),"")</f>
        <v>8</v>
      </c>
      <c r="Q17968">
        <f t="shared" si="496"/>
        <v>7</v>
      </c>
      <c r="R17968">
        <f t="shared" ref="R17968:R18031" si="497">IF(P17968="","",0)</f>
        <v>0</v>
      </c>
    </row>
    <row r="17969" spans="1:18" x14ac:dyDescent="0.3">
      <c r="A17969" t="s">
        <v>1232</v>
      </c>
      <c r="B17969" s="1">
        <v>38491</v>
      </c>
      <c r="C17969" t="s">
        <v>1265</v>
      </c>
      <c r="D17969" t="s">
        <v>1268</v>
      </c>
      <c r="E17969" t="s">
        <v>1269</v>
      </c>
      <c r="G17969" s="6" t="s">
        <v>29</v>
      </c>
      <c r="H17969" t="s">
        <v>30</v>
      </c>
      <c r="I17969" t="s">
        <v>26</v>
      </c>
      <c r="J17969" t="s">
        <v>27</v>
      </c>
      <c r="K17969">
        <v>12</v>
      </c>
      <c r="L17969">
        <v>15.65</v>
      </c>
      <c r="M17969" t="s">
        <v>1117</v>
      </c>
      <c r="N17969">
        <v>15.65</v>
      </c>
      <c r="P17969" cm="1">
        <f t="array" ref="P17969">IF(Q17969&gt;0,INDEX(Q17969:Q39693,MATCH(TRUE,INDEX(Q17969:Q39693="",,),0)-1),"")</f>
        <v>8</v>
      </c>
      <c r="Q17969">
        <f t="shared" si="496"/>
        <v>7</v>
      </c>
      <c r="R17969">
        <f t="shared" si="497"/>
        <v>0</v>
      </c>
    </row>
    <row r="17970" spans="1:18" x14ac:dyDescent="0.3">
      <c r="A17970" t="s">
        <v>1232</v>
      </c>
      <c r="B17970" s="1">
        <v>38491</v>
      </c>
      <c r="C17970" t="s">
        <v>1265</v>
      </c>
      <c r="D17970" t="s">
        <v>1268</v>
      </c>
      <c r="E17970" t="s">
        <v>1269</v>
      </c>
      <c r="G17970" s="6" t="s">
        <v>29</v>
      </c>
      <c r="H17970" t="s">
        <v>533</v>
      </c>
      <c r="I17970" t="s">
        <v>26</v>
      </c>
      <c r="J17970" t="s">
        <v>27</v>
      </c>
      <c r="K17970">
        <v>16</v>
      </c>
      <c r="L17970">
        <v>44.9</v>
      </c>
      <c r="M17970" t="s">
        <v>1117</v>
      </c>
      <c r="N17970">
        <v>44.9</v>
      </c>
      <c r="P17970" cm="1">
        <f t="array" ref="P17970">IF(Q17970&gt;0,INDEX(Q17970:Q39694,MATCH(TRUE,INDEX(Q17970:Q39694="",,),0)-1),"")</f>
        <v>8</v>
      </c>
      <c r="Q17970">
        <f t="shared" si="496"/>
        <v>7</v>
      </c>
      <c r="R17970">
        <f t="shared" si="497"/>
        <v>0</v>
      </c>
    </row>
    <row r="17971" spans="1:18" x14ac:dyDescent="0.3">
      <c r="A17971" t="s">
        <v>1232</v>
      </c>
      <c r="B17971" s="1">
        <v>38491</v>
      </c>
      <c r="C17971" t="s">
        <v>1265</v>
      </c>
      <c r="D17971" t="s">
        <v>1268</v>
      </c>
      <c r="E17971" t="s">
        <v>1269</v>
      </c>
      <c r="G17971" t="s">
        <v>19</v>
      </c>
      <c r="H17971" t="s">
        <v>28</v>
      </c>
      <c r="I17971" t="s">
        <v>26</v>
      </c>
      <c r="J17971" t="s">
        <v>27</v>
      </c>
      <c r="K17971">
        <v>952</v>
      </c>
      <c r="L17971">
        <v>43</v>
      </c>
      <c r="M17971" t="s">
        <v>815</v>
      </c>
      <c r="N17971">
        <v>45</v>
      </c>
      <c r="P17971" cm="1">
        <f t="array" ref="P17971">IF(Q17971&gt;0,INDEX(Q17971:Q39695,MATCH(TRUE,INDEX(Q17971:Q39695="",,),0)-1),"")</f>
        <v>8</v>
      </c>
      <c r="Q17971">
        <f t="shared" si="496"/>
        <v>8</v>
      </c>
      <c r="R17971">
        <f t="shared" si="497"/>
        <v>0</v>
      </c>
    </row>
    <row r="17972" spans="1:18" x14ac:dyDescent="0.3">
      <c r="A17972" t="s">
        <v>1232</v>
      </c>
      <c r="B17972" s="1">
        <v>38491</v>
      </c>
      <c r="C17972" t="s">
        <v>1265</v>
      </c>
      <c r="D17972" t="s">
        <v>1268</v>
      </c>
      <c r="E17972" t="s">
        <v>1269</v>
      </c>
      <c r="G17972" s="6" t="s">
        <v>29</v>
      </c>
      <c r="H17972" t="s">
        <v>30</v>
      </c>
      <c r="I17972" t="s">
        <v>26</v>
      </c>
      <c r="J17972" t="s">
        <v>27</v>
      </c>
      <c r="K17972">
        <v>12</v>
      </c>
      <c r="L17972">
        <v>15.65</v>
      </c>
      <c r="M17972" t="s">
        <v>815</v>
      </c>
      <c r="N17972">
        <v>15.65</v>
      </c>
      <c r="P17972" cm="1">
        <f t="array" ref="P17972">IF(Q17972&gt;0,INDEX(Q17972:Q39696,MATCH(TRUE,INDEX(Q17972:Q39696="",,),0)-1),"")</f>
        <v>8</v>
      </c>
      <c r="Q17972">
        <f t="shared" si="496"/>
        <v>8</v>
      </c>
      <c r="R17972">
        <f t="shared" si="497"/>
        <v>0</v>
      </c>
    </row>
    <row r="17973" spans="1:18" x14ac:dyDescent="0.3">
      <c r="A17973" t="s">
        <v>1232</v>
      </c>
      <c r="B17973" s="1">
        <v>38491</v>
      </c>
      <c r="C17973" t="s">
        <v>1265</v>
      </c>
      <c r="D17973" t="s">
        <v>1268</v>
      </c>
      <c r="E17973" t="s">
        <v>1269</v>
      </c>
      <c r="G17973" s="6" t="s">
        <v>29</v>
      </c>
      <c r="H17973" t="s">
        <v>533</v>
      </c>
      <c r="I17973" t="s">
        <v>26</v>
      </c>
      <c r="J17973" t="s">
        <v>27</v>
      </c>
      <c r="K17973">
        <v>16</v>
      </c>
      <c r="L17973">
        <v>44.9</v>
      </c>
      <c r="M17973" t="s">
        <v>815</v>
      </c>
      <c r="N17973">
        <v>44.9</v>
      </c>
      <c r="P17973" cm="1">
        <f t="array" ref="P17973">IF(Q17973&gt;0,INDEX(Q17973:Q39697,MATCH(TRUE,INDEX(Q17973:Q39697="",,),0)-1),"")</f>
        <v>8</v>
      </c>
      <c r="Q17973">
        <f t="shared" si="496"/>
        <v>8</v>
      </c>
      <c r="R17973">
        <f t="shared" si="497"/>
        <v>0</v>
      </c>
    </row>
    <row r="17974" spans="1:18" x14ac:dyDescent="0.3">
      <c r="P17974" t="str" cm="1">
        <f t="array" ref="P17974">IF(Q17974&gt;0,INDEX(Q17974:Q39698,MATCH(TRUE,INDEX(Q17974:Q39698="",,),0)-1),"")</f>
        <v/>
      </c>
      <c r="R17974" t="str">
        <f t="shared" si="497"/>
        <v/>
      </c>
    </row>
    <row r="17975" spans="1:18" x14ac:dyDescent="0.3">
      <c r="A17975" t="s">
        <v>1232</v>
      </c>
      <c r="B17975" s="1">
        <v>38491</v>
      </c>
      <c r="C17975" t="s">
        <v>1265</v>
      </c>
      <c r="D17975" t="s">
        <v>1270</v>
      </c>
      <c r="E17975" t="s">
        <v>1271</v>
      </c>
      <c r="G17975" t="s">
        <v>19</v>
      </c>
      <c r="H17975" t="s">
        <v>28</v>
      </c>
      <c r="I17975" t="s">
        <v>26</v>
      </c>
      <c r="J17975" t="s">
        <v>27</v>
      </c>
      <c r="K17975">
        <v>691</v>
      </c>
      <c r="L17975">
        <v>39.35</v>
      </c>
      <c r="M17975" t="s">
        <v>1170</v>
      </c>
      <c r="N17975">
        <v>64.099999999999994</v>
      </c>
      <c r="O17975" t="s">
        <v>24</v>
      </c>
      <c r="P17975" cm="1">
        <f t="array" ref="P17975">IF(Q17975&gt;0,INDEX(Q17975:Q39699,MATCH(TRUE,INDEX(Q17975:Q39699="",,),0)-1),"")</f>
        <v>7</v>
      </c>
      <c r="Q17975">
        <v>1</v>
      </c>
      <c r="R17975">
        <f t="shared" si="497"/>
        <v>0</v>
      </c>
    </row>
    <row r="17976" spans="1:18" x14ac:dyDescent="0.3">
      <c r="A17976" t="s">
        <v>1232</v>
      </c>
      <c r="B17976" s="1">
        <v>38491</v>
      </c>
      <c r="C17976" t="s">
        <v>1265</v>
      </c>
      <c r="D17976" t="s">
        <v>1270</v>
      </c>
      <c r="E17976" t="s">
        <v>1271</v>
      </c>
      <c r="G17976" t="s">
        <v>19</v>
      </c>
      <c r="H17976" t="s">
        <v>28</v>
      </c>
      <c r="I17976" t="s">
        <v>26</v>
      </c>
      <c r="J17976" t="s">
        <v>27</v>
      </c>
      <c r="K17976">
        <v>691</v>
      </c>
      <c r="L17976">
        <v>39.35</v>
      </c>
      <c r="M17976" t="s">
        <v>1171</v>
      </c>
      <c r="N17976">
        <v>63.16</v>
      </c>
      <c r="P17976" cm="1">
        <f t="array" ref="P17976">IF(Q17976&gt;0,INDEX(Q17976:Q39700,MATCH(TRUE,INDEX(Q17976:Q39700="",,),0)-1),"")</f>
        <v>7</v>
      </c>
      <c r="Q17976">
        <v>2</v>
      </c>
      <c r="R17976">
        <f t="shared" si="497"/>
        <v>0</v>
      </c>
    </row>
    <row r="17977" spans="1:18" x14ac:dyDescent="0.3">
      <c r="A17977" t="s">
        <v>1232</v>
      </c>
      <c r="B17977" s="1">
        <v>38491</v>
      </c>
      <c r="C17977" t="s">
        <v>1265</v>
      </c>
      <c r="D17977" t="s">
        <v>1270</v>
      </c>
      <c r="E17977" t="s">
        <v>1271</v>
      </c>
      <c r="G17977" t="s">
        <v>19</v>
      </c>
      <c r="H17977" t="s">
        <v>28</v>
      </c>
      <c r="I17977" t="s">
        <v>26</v>
      </c>
      <c r="J17977" t="s">
        <v>27</v>
      </c>
      <c r="K17977">
        <v>691</v>
      </c>
      <c r="L17977">
        <v>39.35</v>
      </c>
      <c r="M17977" t="s">
        <v>233</v>
      </c>
      <c r="N17977">
        <v>53.29</v>
      </c>
      <c r="P17977" cm="1">
        <f t="array" ref="P17977">IF(Q17977&gt;0,INDEX(Q17977:Q39701,MATCH(TRUE,INDEX(Q17977:Q39701="",,),0)-1),"")</f>
        <v>7</v>
      </c>
      <c r="Q17977">
        <v>3</v>
      </c>
      <c r="R17977">
        <f t="shared" si="497"/>
        <v>0</v>
      </c>
    </row>
    <row r="17978" spans="1:18" x14ac:dyDescent="0.3">
      <c r="A17978" t="s">
        <v>1232</v>
      </c>
      <c r="B17978" s="1">
        <v>38491</v>
      </c>
      <c r="C17978" t="s">
        <v>1265</v>
      </c>
      <c r="D17978" t="s">
        <v>1270</v>
      </c>
      <c r="E17978" t="s">
        <v>1271</v>
      </c>
      <c r="G17978" t="s">
        <v>19</v>
      </c>
      <c r="H17978" t="s">
        <v>28</v>
      </c>
      <c r="I17978" t="s">
        <v>26</v>
      </c>
      <c r="J17978" t="s">
        <v>27</v>
      </c>
      <c r="K17978">
        <v>691</v>
      </c>
      <c r="L17978">
        <v>39.35</v>
      </c>
      <c r="M17978" t="s">
        <v>1117</v>
      </c>
      <c r="N17978">
        <v>49.73</v>
      </c>
      <c r="P17978" cm="1">
        <f t="array" ref="P17978">IF(Q17978&gt;0,INDEX(Q17978:Q39702,MATCH(TRUE,INDEX(Q17978:Q39702="",,),0)-1),"")</f>
        <v>7</v>
      </c>
      <c r="Q17978">
        <v>4</v>
      </c>
      <c r="R17978">
        <f t="shared" si="497"/>
        <v>0</v>
      </c>
    </row>
    <row r="17979" spans="1:18" x14ac:dyDescent="0.3">
      <c r="A17979" t="s">
        <v>1232</v>
      </c>
      <c r="B17979" s="1">
        <v>38491</v>
      </c>
      <c r="C17979" t="s">
        <v>1265</v>
      </c>
      <c r="D17979" t="s">
        <v>1270</v>
      </c>
      <c r="E17979" t="s">
        <v>1271</v>
      </c>
      <c r="G17979" t="s">
        <v>19</v>
      </c>
      <c r="H17979" t="s">
        <v>28</v>
      </c>
      <c r="I17979" t="s">
        <v>26</v>
      </c>
      <c r="J17979" t="s">
        <v>27</v>
      </c>
      <c r="K17979">
        <v>691</v>
      </c>
      <c r="L17979">
        <v>39.35</v>
      </c>
      <c r="M17979" t="s">
        <v>1115</v>
      </c>
      <c r="N17979">
        <v>47.01</v>
      </c>
      <c r="P17979" cm="1">
        <f t="array" ref="P17979">IF(Q17979&gt;0,INDEX(Q17979:Q39703,MATCH(TRUE,INDEX(Q17979:Q39703="",,),0)-1),"")</f>
        <v>7</v>
      </c>
      <c r="Q17979">
        <v>5</v>
      </c>
      <c r="R17979">
        <f t="shared" si="497"/>
        <v>0</v>
      </c>
    </row>
    <row r="17980" spans="1:18" x14ac:dyDescent="0.3">
      <c r="A17980" t="s">
        <v>1232</v>
      </c>
      <c r="B17980" s="1">
        <v>38491</v>
      </c>
      <c r="C17980" t="s">
        <v>1265</v>
      </c>
      <c r="D17980" t="s">
        <v>1270</v>
      </c>
      <c r="E17980" t="s">
        <v>1271</v>
      </c>
      <c r="G17980" t="s">
        <v>19</v>
      </c>
      <c r="H17980" t="s">
        <v>28</v>
      </c>
      <c r="I17980" t="s">
        <v>26</v>
      </c>
      <c r="J17980" t="s">
        <v>27</v>
      </c>
      <c r="K17980">
        <v>691</v>
      </c>
      <c r="L17980">
        <v>39.35</v>
      </c>
      <c r="M17980" t="s">
        <v>1236</v>
      </c>
      <c r="N17980">
        <v>42.12</v>
      </c>
      <c r="P17980" cm="1">
        <f t="array" ref="P17980">IF(Q17980&gt;0,INDEX(Q17980:Q39704,MATCH(TRUE,INDEX(Q17980:Q39704="",,),0)-1),"")</f>
        <v>7</v>
      </c>
      <c r="Q17980">
        <v>6</v>
      </c>
      <c r="R17980">
        <f t="shared" si="497"/>
        <v>0</v>
      </c>
    </row>
    <row r="17981" spans="1:18" x14ac:dyDescent="0.3">
      <c r="A17981" t="s">
        <v>1232</v>
      </c>
      <c r="B17981" s="1">
        <v>38491</v>
      </c>
      <c r="C17981" t="s">
        <v>1265</v>
      </c>
      <c r="D17981" t="s">
        <v>1270</v>
      </c>
      <c r="E17981" t="s">
        <v>1271</v>
      </c>
      <c r="G17981" t="s">
        <v>19</v>
      </c>
      <c r="H17981" t="s">
        <v>28</v>
      </c>
      <c r="I17981" t="s">
        <v>26</v>
      </c>
      <c r="J17981" t="s">
        <v>27</v>
      </c>
      <c r="K17981">
        <v>691</v>
      </c>
      <c r="L17981">
        <v>39.35</v>
      </c>
      <c r="M17981" t="s">
        <v>815</v>
      </c>
      <c r="N17981">
        <v>40.35</v>
      </c>
      <c r="P17981" cm="1">
        <f t="array" ref="P17981">IF(Q17981&gt;0,INDEX(Q17981:Q39705,MATCH(TRUE,INDEX(Q17981:Q39705="",,),0)-1),"")</f>
        <v>7</v>
      </c>
      <c r="Q17981">
        <v>7</v>
      </c>
      <c r="R17981">
        <f t="shared" si="497"/>
        <v>0</v>
      </c>
    </row>
    <row r="17982" spans="1:18" x14ac:dyDescent="0.3">
      <c r="P17982" t="str" cm="1">
        <f t="array" ref="P17982">IF(Q17982&gt;0,INDEX(Q17982:Q39706,MATCH(TRUE,INDEX(Q17982:Q39706="",,),0)-1),"")</f>
        <v/>
      </c>
      <c r="R17982" t="str">
        <f t="shared" si="497"/>
        <v/>
      </c>
    </row>
    <row r="17983" spans="1:18" x14ac:dyDescent="0.3">
      <c r="A17983" t="s">
        <v>1232</v>
      </c>
      <c r="B17983" s="1">
        <v>38491</v>
      </c>
      <c r="C17983" t="s">
        <v>1265</v>
      </c>
      <c r="D17983" t="s">
        <v>1272</v>
      </c>
      <c r="E17983" t="s">
        <v>1273</v>
      </c>
      <c r="G17983" t="s">
        <v>19</v>
      </c>
      <c r="H17983" t="s">
        <v>28</v>
      </c>
      <c r="I17983" t="s">
        <v>26</v>
      </c>
      <c r="J17983" t="s">
        <v>27</v>
      </c>
      <c r="K17983">
        <v>1240</v>
      </c>
      <c r="L17983">
        <v>41</v>
      </c>
      <c r="M17983" t="s">
        <v>1170</v>
      </c>
      <c r="N17983">
        <v>64.099999999999994</v>
      </c>
      <c r="O17983" t="s">
        <v>24</v>
      </c>
      <c r="P17983" cm="1">
        <f t="array" ref="P17983">IF(Q17983&gt;0,INDEX(Q17983:Q39707,MATCH(TRUE,INDEX(Q17983:Q39707="",,),0)-1),"")</f>
        <v>7</v>
      </c>
      <c r="Q17983">
        <v>1</v>
      </c>
      <c r="R17983">
        <f t="shared" si="497"/>
        <v>0</v>
      </c>
    </row>
    <row r="17984" spans="1:18" x14ac:dyDescent="0.3">
      <c r="A17984" t="s">
        <v>1232</v>
      </c>
      <c r="B17984" s="1">
        <v>38491</v>
      </c>
      <c r="C17984" t="s">
        <v>1265</v>
      </c>
      <c r="D17984" t="s">
        <v>1272</v>
      </c>
      <c r="E17984" t="s">
        <v>1273</v>
      </c>
      <c r="G17984" s="6" t="s">
        <v>29</v>
      </c>
      <c r="H17984" t="s">
        <v>533</v>
      </c>
      <c r="I17984" t="s">
        <v>26</v>
      </c>
      <c r="J17984" t="s">
        <v>27</v>
      </c>
      <c r="K17984">
        <v>6</v>
      </c>
      <c r="L17984">
        <v>46</v>
      </c>
      <c r="M17984" t="s">
        <v>1170</v>
      </c>
      <c r="N17984">
        <v>46</v>
      </c>
      <c r="O17984" t="s">
        <v>24</v>
      </c>
      <c r="P17984" cm="1">
        <f t="array" ref="P17984">IF(Q17984&gt;0,INDEX(Q17984:Q39708,MATCH(TRUE,INDEX(Q17984:Q39708="",,),0)-1),"")</f>
        <v>7</v>
      </c>
      <c r="Q17984">
        <v>1</v>
      </c>
      <c r="R17984">
        <f t="shared" si="497"/>
        <v>0</v>
      </c>
    </row>
    <row r="17985" spans="1:18" x14ac:dyDescent="0.3">
      <c r="A17985" t="s">
        <v>1232</v>
      </c>
      <c r="B17985" s="1">
        <v>38491</v>
      </c>
      <c r="C17985" t="s">
        <v>1265</v>
      </c>
      <c r="D17985" t="s">
        <v>1272</v>
      </c>
      <c r="E17985" t="s">
        <v>1273</v>
      </c>
      <c r="G17985" t="s">
        <v>19</v>
      </c>
      <c r="H17985" t="s">
        <v>28</v>
      </c>
      <c r="I17985" t="s">
        <v>26</v>
      </c>
      <c r="J17985" t="s">
        <v>27</v>
      </c>
      <c r="K17985">
        <v>1240</v>
      </c>
      <c r="L17985">
        <v>41</v>
      </c>
      <c r="M17985" t="s">
        <v>1171</v>
      </c>
      <c r="N17985">
        <v>63.16</v>
      </c>
      <c r="P17985" cm="1">
        <f t="array" ref="P17985">IF(Q17985&gt;0,INDEX(Q17985:Q39709,MATCH(TRUE,INDEX(Q17985:Q39709="",,),0)-1),"")</f>
        <v>7</v>
      </c>
      <c r="Q17985">
        <v>2</v>
      </c>
      <c r="R17985">
        <f t="shared" si="497"/>
        <v>0</v>
      </c>
    </row>
    <row r="17986" spans="1:18" x14ac:dyDescent="0.3">
      <c r="A17986" t="s">
        <v>1232</v>
      </c>
      <c r="B17986" s="1">
        <v>38491</v>
      </c>
      <c r="C17986" t="s">
        <v>1265</v>
      </c>
      <c r="D17986" t="s">
        <v>1272</v>
      </c>
      <c r="E17986" t="s">
        <v>1273</v>
      </c>
      <c r="G17986" s="6" t="s">
        <v>29</v>
      </c>
      <c r="H17986" t="s">
        <v>533</v>
      </c>
      <c r="I17986" t="s">
        <v>26</v>
      </c>
      <c r="J17986" t="s">
        <v>27</v>
      </c>
      <c r="K17986">
        <v>6</v>
      </c>
      <c r="L17986">
        <v>46</v>
      </c>
      <c r="M17986" t="s">
        <v>1171</v>
      </c>
      <c r="N17986">
        <v>46</v>
      </c>
      <c r="P17986" cm="1">
        <f t="array" ref="P17986">IF(Q17986&gt;0,INDEX(Q17986:Q39710,MATCH(TRUE,INDEX(Q17986:Q39710="",,),0)-1),"")</f>
        <v>7</v>
      </c>
      <c r="Q17986">
        <v>2</v>
      </c>
      <c r="R17986">
        <f t="shared" si="497"/>
        <v>0</v>
      </c>
    </row>
    <row r="17987" spans="1:18" x14ac:dyDescent="0.3">
      <c r="A17987" t="s">
        <v>1232</v>
      </c>
      <c r="B17987" s="1">
        <v>38491</v>
      </c>
      <c r="C17987" t="s">
        <v>1265</v>
      </c>
      <c r="D17987" t="s">
        <v>1272</v>
      </c>
      <c r="E17987" t="s">
        <v>1273</v>
      </c>
      <c r="G17987" t="s">
        <v>19</v>
      </c>
      <c r="H17987" t="s">
        <v>28</v>
      </c>
      <c r="I17987" t="s">
        <v>26</v>
      </c>
      <c r="J17987" t="s">
        <v>27</v>
      </c>
      <c r="K17987">
        <v>1240</v>
      </c>
      <c r="L17987">
        <v>41</v>
      </c>
      <c r="M17987" t="s">
        <v>1117</v>
      </c>
      <c r="N17987">
        <v>56.23</v>
      </c>
      <c r="P17987" cm="1">
        <f t="array" ref="P17987">IF(Q17987&gt;0,INDEX(Q17987:Q39711,MATCH(TRUE,INDEX(Q17987:Q39711="",,),0)-1),"")</f>
        <v>7</v>
      </c>
      <c r="Q17987">
        <v>3</v>
      </c>
      <c r="R17987">
        <f t="shared" si="497"/>
        <v>0</v>
      </c>
    </row>
    <row r="17988" spans="1:18" x14ac:dyDescent="0.3">
      <c r="A17988" t="s">
        <v>1232</v>
      </c>
      <c r="B17988" s="1">
        <v>38491</v>
      </c>
      <c r="C17988" t="s">
        <v>1265</v>
      </c>
      <c r="D17988" t="s">
        <v>1272</v>
      </c>
      <c r="E17988" t="s">
        <v>1273</v>
      </c>
      <c r="G17988" s="6" t="s">
        <v>29</v>
      </c>
      <c r="H17988" t="s">
        <v>533</v>
      </c>
      <c r="I17988" t="s">
        <v>26</v>
      </c>
      <c r="J17988" t="s">
        <v>27</v>
      </c>
      <c r="K17988">
        <v>6</v>
      </c>
      <c r="L17988">
        <v>46</v>
      </c>
      <c r="M17988" t="s">
        <v>1117</v>
      </c>
      <c r="N17988">
        <v>46</v>
      </c>
      <c r="P17988" cm="1">
        <f t="array" ref="P17988">IF(Q17988&gt;0,INDEX(Q17988:Q39712,MATCH(TRUE,INDEX(Q17988:Q39712="",,),0)-1),"")</f>
        <v>7</v>
      </c>
      <c r="Q17988">
        <v>3</v>
      </c>
      <c r="R17988">
        <f t="shared" si="497"/>
        <v>0</v>
      </c>
    </row>
    <row r="17989" spans="1:18" x14ac:dyDescent="0.3">
      <c r="A17989" t="s">
        <v>1232</v>
      </c>
      <c r="B17989" s="1">
        <v>38491</v>
      </c>
      <c r="C17989" t="s">
        <v>1265</v>
      </c>
      <c r="D17989" t="s">
        <v>1272</v>
      </c>
      <c r="E17989" t="s">
        <v>1273</v>
      </c>
      <c r="G17989" t="s">
        <v>19</v>
      </c>
      <c r="H17989" t="s">
        <v>28</v>
      </c>
      <c r="I17989" t="s">
        <v>26</v>
      </c>
      <c r="J17989" t="s">
        <v>27</v>
      </c>
      <c r="K17989">
        <v>1240</v>
      </c>
      <c r="L17989">
        <v>41</v>
      </c>
      <c r="M17989" t="s">
        <v>1236</v>
      </c>
      <c r="N17989">
        <v>52.12</v>
      </c>
      <c r="P17989" cm="1">
        <f t="array" ref="P17989">IF(Q17989&gt;0,INDEX(Q17989:Q39713,MATCH(TRUE,INDEX(Q17989:Q39713="",,),0)-1),"")</f>
        <v>7</v>
      </c>
      <c r="Q17989">
        <v>4</v>
      </c>
      <c r="R17989">
        <f t="shared" si="497"/>
        <v>0</v>
      </c>
    </row>
    <row r="17990" spans="1:18" x14ac:dyDescent="0.3">
      <c r="A17990" t="s">
        <v>1232</v>
      </c>
      <c r="B17990" s="1">
        <v>38491</v>
      </c>
      <c r="C17990" t="s">
        <v>1265</v>
      </c>
      <c r="D17990" t="s">
        <v>1272</v>
      </c>
      <c r="E17990" t="s">
        <v>1273</v>
      </c>
      <c r="G17990" s="6" t="s">
        <v>29</v>
      </c>
      <c r="H17990" t="s">
        <v>533</v>
      </c>
      <c r="I17990" t="s">
        <v>26</v>
      </c>
      <c r="J17990" t="s">
        <v>27</v>
      </c>
      <c r="K17990">
        <v>6</v>
      </c>
      <c r="L17990">
        <v>46</v>
      </c>
      <c r="M17990" t="s">
        <v>1236</v>
      </c>
      <c r="N17990">
        <v>46</v>
      </c>
      <c r="P17990" cm="1">
        <f t="array" ref="P17990">IF(Q17990&gt;0,INDEX(Q17990:Q39714,MATCH(TRUE,INDEX(Q17990:Q39714="",,),0)-1),"")</f>
        <v>7</v>
      </c>
      <c r="Q17990">
        <v>4</v>
      </c>
      <c r="R17990">
        <f t="shared" si="497"/>
        <v>0</v>
      </c>
    </row>
    <row r="17991" spans="1:18" x14ac:dyDescent="0.3">
      <c r="A17991" t="s">
        <v>1232</v>
      </c>
      <c r="B17991" s="1">
        <v>38491</v>
      </c>
      <c r="C17991" t="s">
        <v>1265</v>
      </c>
      <c r="D17991" t="s">
        <v>1272</v>
      </c>
      <c r="E17991" t="s">
        <v>1273</v>
      </c>
      <c r="G17991" t="s">
        <v>19</v>
      </c>
      <c r="H17991" t="s">
        <v>28</v>
      </c>
      <c r="I17991" t="s">
        <v>26</v>
      </c>
      <c r="J17991" t="s">
        <v>27</v>
      </c>
      <c r="K17991">
        <v>1240</v>
      </c>
      <c r="L17991">
        <v>41</v>
      </c>
      <c r="M17991" t="s">
        <v>233</v>
      </c>
      <c r="N17991">
        <v>51.29</v>
      </c>
      <c r="P17991" cm="1">
        <f t="array" ref="P17991">IF(Q17991&gt;0,INDEX(Q17991:Q39715,MATCH(TRUE,INDEX(Q17991:Q39715="",,),0)-1),"")</f>
        <v>7</v>
      </c>
      <c r="Q17991">
        <v>5</v>
      </c>
      <c r="R17991">
        <f t="shared" si="497"/>
        <v>0</v>
      </c>
    </row>
    <row r="17992" spans="1:18" x14ac:dyDescent="0.3">
      <c r="A17992" t="s">
        <v>1232</v>
      </c>
      <c r="B17992" s="1">
        <v>38491</v>
      </c>
      <c r="C17992" t="s">
        <v>1265</v>
      </c>
      <c r="D17992" t="s">
        <v>1272</v>
      </c>
      <c r="E17992" t="s">
        <v>1273</v>
      </c>
      <c r="G17992" s="6" t="s">
        <v>29</v>
      </c>
      <c r="H17992" t="s">
        <v>533</v>
      </c>
      <c r="I17992" t="s">
        <v>26</v>
      </c>
      <c r="J17992" t="s">
        <v>27</v>
      </c>
      <c r="K17992">
        <v>6</v>
      </c>
      <c r="L17992">
        <v>46</v>
      </c>
      <c r="M17992" t="s">
        <v>233</v>
      </c>
      <c r="N17992">
        <v>46</v>
      </c>
      <c r="P17992" cm="1">
        <f t="array" ref="P17992">IF(Q17992&gt;0,INDEX(Q17992:Q39716,MATCH(TRUE,INDEX(Q17992:Q39716="",,),0)-1),"")</f>
        <v>7</v>
      </c>
      <c r="Q17992">
        <v>5</v>
      </c>
      <c r="R17992">
        <f t="shared" si="497"/>
        <v>0</v>
      </c>
    </row>
    <row r="17993" spans="1:18" x14ac:dyDescent="0.3">
      <c r="A17993" t="s">
        <v>1232</v>
      </c>
      <c r="B17993" s="1">
        <v>38491</v>
      </c>
      <c r="C17993" t="s">
        <v>1265</v>
      </c>
      <c r="D17993" t="s">
        <v>1272</v>
      </c>
      <c r="E17993" t="s">
        <v>1273</v>
      </c>
      <c r="G17993" t="s">
        <v>19</v>
      </c>
      <c r="H17993" t="s">
        <v>28</v>
      </c>
      <c r="I17993" t="s">
        <v>26</v>
      </c>
      <c r="J17993" t="s">
        <v>27</v>
      </c>
      <c r="K17993">
        <v>1240</v>
      </c>
      <c r="L17993">
        <v>41</v>
      </c>
      <c r="M17993" t="s">
        <v>815</v>
      </c>
      <c r="N17993">
        <v>48.2</v>
      </c>
      <c r="P17993" cm="1">
        <f t="array" ref="P17993">IF(Q17993&gt;0,INDEX(Q17993:Q39717,MATCH(TRUE,INDEX(Q17993:Q39717="",,),0)-1),"")</f>
        <v>7</v>
      </c>
      <c r="Q17993">
        <v>6</v>
      </c>
      <c r="R17993">
        <f t="shared" si="497"/>
        <v>0</v>
      </c>
    </row>
    <row r="17994" spans="1:18" x14ac:dyDescent="0.3">
      <c r="A17994" t="s">
        <v>1232</v>
      </c>
      <c r="B17994" s="1">
        <v>38491</v>
      </c>
      <c r="C17994" t="s">
        <v>1265</v>
      </c>
      <c r="D17994" t="s">
        <v>1272</v>
      </c>
      <c r="E17994" t="s">
        <v>1273</v>
      </c>
      <c r="G17994" s="6" t="s">
        <v>29</v>
      </c>
      <c r="H17994" t="s">
        <v>533</v>
      </c>
      <c r="I17994" t="s">
        <v>26</v>
      </c>
      <c r="J17994" t="s">
        <v>27</v>
      </c>
      <c r="K17994">
        <v>6</v>
      </c>
      <c r="L17994">
        <v>46</v>
      </c>
      <c r="M17994" t="s">
        <v>815</v>
      </c>
      <c r="N17994">
        <v>46</v>
      </c>
      <c r="P17994" cm="1">
        <f t="array" ref="P17994">IF(Q17994&gt;0,INDEX(Q17994:Q39718,MATCH(TRUE,INDEX(Q17994:Q39718="",,),0)-1),"")</f>
        <v>7</v>
      </c>
      <c r="Q17994">
        <v>6</v>
      </c>
      <c r="R17994">
        <f t="shared" si="497"/>
        <v>0</v>
      </c>
    </row>
    <row r="17995" spans="1:18" x14ac:dyDescent="0.3">
      <c r="A17995" t="s">
        <v>1232</v>
      </c>
      <c r="B17995" s="1">
        <v>38491</v>
      </c>
      <c r="C17995" t="s">
        <v>1265</v>
      </c>
      <c r="D17995" t="s">
        <v>1272</v>
      </c>
      <c r="E17995" t="s">
        <v>1273</v>
      </c>
      <c r="G17995" t="s">
        <v>19</v>
      </c>
      <c r="H17995" t="s">
        <v>28</v>
      </c>
      <c r="I17995" t="s">
        <v>26</v>
      </c>
      <c r="J17995" t="s">
        <v>27</v>
      </c>
      <c r="K17995">
        <v>1240</v>
      </c>
      <c r="L17995">
        <v>41</v>
      </c>
      <c r="M17995" t="s">
        <v>1115</v>
      </c>
      <c r="N17995">
        <v>47.09</v>
      </c>
      <c r="P17995" cm="1">
        <f t="array" ref="P17995">IF(Q17995&gt;0,INDEX(Q17995:Q39719,MATCH(TRUE,INDEX(Q17995:Q39719="",,),0)-1),"")</f>
        <v>7</v>
      </c>
      <c r="Q17995">
        <v>7</v>
      </c>
      <c r="R17995">
        <f t="shared" si="497"/>
        <v>0</v>
      </c>
    </row>
    <row r="17996" spans="1:18" x14ac:dyDescent="0.3">
      <c r="A17996" t="s">
        <v>1232</v>
      </c>
      <c r="B17996" s="1">
        <v>38491</v>
      </c>
      <c r="C17996" t="s">
        <v>1265</v>
      </c>
      <c r="D17996" t="s">
        <v>1272</v>
      </c>
      <c r="E17996" t="s">
        <v>1273</v>
      </c>
      <c r="G17996" s="6" t="s">
        <v>29</v>
      </c>
      <c r="H17996" t="s">
        <v>533</v>
      </c>
      <c r="I17996" t="s">
        <v>26</v>
      </c>
      <c r="J17996" t="s">
        <v>27</v>
      </c>
      <c r="K17996">
        <v>6</v>
      </c>
      <c r="L17996">
        <v>46</v>
      </c>
      <c r="M17996" t="s">
        <v>1115</v>
      </c>
      <c r="N17996">
        <v>46</v>
      </c>
      <c r="P17996" cm="1">
        <f t="array" ref="P17996">IF(Q17996&gt;0,INDEX(Q17996:Q39720,MATCH(TRUE,INDEX(Q17996:Q39720="",,),0)-1),"")</f>
        <v>7</v>
      </c>
      <c r="Q17996">
        <v>7</v>
      </c>
      <c r="R17996">
        <f t="shared" si="497"/>
        <v>0</v>
      </c>
    </row>
    <row r="17997" spans="1:18" x14ac:dyDescent="0.3">
      <c r="P17997" t="str" cm="1">
        <f t="array" ref="P17997">IF(Q17997&gt;0,INDEX(Q17997:Q39721,MATCH(TRUE,INDEX(Q17997:Q39721="",,),0)-1),"")</f>
        <v/>
      </c>
      <c r="R17997" t="str">
        <f t="shared" si="497"/>
        <v/>
      </c>
    </row>
    <row r="17998" spans="1:18" x14ac:dyDescent="0.3">
      <c r="A17998" t="s">
        <v>1232</v>
      </c>
      <c r="B17998" s="1">
        <v>38484</v>
      </c>
      <c r="C17998" t="s">
        <v>16</v>
      </c>
      <c r="D17998" t="s">
        <v>1274</v>
      </c>
      <c r="E17998" t="s">
        <v>1275</v>
      </c>
      <c r="G17998" t="s">
        <v>19</v>
      </c>
      <c r="H17998" t="s">
        <v>28</v>
      </c>
      <c r="I17998" t="s">
        <v>26</v>
      </c>
      <c r="J17998" t="s">
        <v>27</v>
      </c>
      <c r="K17998">
        <v>3299</v>
      </c>
      <c r="L17998">
        <v>42.9</v>
      </c>
      <c r="M17998" t="s">
        <v>319</v>
      </c>
      <c r="N17998">
        <v>66.099999999999994</v>
      </c>
      <c r="O17998" t="s">
        <v>24</v>
      </c>
      <c r="P17998" cm="1">
        <f t="array" ref="P17998">IF(Q17998&gt;0,INDEX(Q17998:Q39722,MATCH(TRUE,INDEX(Q17998:Q39722="",,),0)-1),"")</f>
        <v>6</v>
      </c>
      <c r="Q17998">
        <v>1</v>
      </c>
      <c r="R17998">
        <f t="shared" si="497"/>
        <v>0</v>
      </c>
    </row>
    <row r="17999" spans="1:18" x14ac:dyDescent="0.3">
      <c r="A17999" t="s">
        <v>1232</v>
      </c>
      <c r="B17999" s="1">
        <v>38484</v>
      </c>
      <c r="C17999" t="s">
        <v>16</v>
      </c>
      <c r="D17999" t="s">
        <v>1274</v>
      </c>
      <c r="E17999" t="s">
        <v>1275</v>
      </c>
      <c r="G17999" t="s">
        <v>19</v>
      </c>
      <c r="H17999" t="s">
        <v>28</v>
      </c>
      <c r="I17999" t="s">
        <v>26</v>
      </c>
      <c r="J17999" t="s">
        <v>27</v>
      </c>
      <c r="K17999">
        <v>3299</v>
      </c>
      <c r="L17999">
        <v>42.9</v>
      </c>
      <c r="M17999" t="s">
        <v>1117</v>
      </c>
      <c r="N17999">
        <v>62.23</v>
      </c>
      <c r="P17999" cm="1">
        <f t="array" ref="P17999">IF(Q17999&gt;0,INDEX(Q17999:Q39723,MATCH(TRUE,INDEX(Q17999:Q39723="",,),0)-1),"")</f>
        <v>6</v>
      </c>
      <c r="Q17999">
        <v>2</v>
      </c>
      <c r="R17999">
        <f t="shared" si="497"/>
        <v>0</v>
      </c>
    </row>
    <row r="18000" spans="1:18" x14ac:dyDescent="0.3">
      <c r="A18000" t="s">
        <v>1232</v>
      </c>
      <c r="B18000" s="1">
        <v>38484</v>
      </c>
      <c r="C18000" t="s">
        <v>16</v>
      </c>
      <c r="D18000" t="s">
        <v>1274</v>
      </c>
      <c r="E18000" t="s">
        <v>1275</v>
      </c>
      <c r="G18000" t="s">
        <v>19</v>
      </c>
      <c r="H18000" t="s">
        <v>28</v>
      </c>
      <c r="I18000" t="s">
        <v>26</v>
      </c>
      <c r="J18000" t="s">
        <v>27</v>
      </c>
      <c r="K18000">
        <v>3299</v>
      </c>
      <c r="L18000">
        <v>42.9</v>
      </c>
      <c r="M18000" t="s">
        <v>1171</v>
      </c>
      <c r="N18000">
        <v>60.36</v>
      </c>
      <c r="P18000" cm="1">
        <f t="array" ref="P18000">IF(Q18000&gt;0,INDEX(Q18000:Q39724,MATCH(TRUE,INDEX(Q18000:Q39724="",,),0)-1),"")</f>
        <v>6</v>
      </c>
      <c r="Q18000">
        <v>3</v>
      </c>
      <c r="R18000">
        <f t="shared" si="497"/>
        <v>0</v>
      </c>
    </row>
    <row r="18001" spans="1:18" x14ac:dyDescent="0.3">
      <c r="A18001" t="s">
        <v>1232</v>
      </c>
      <c r="B18001" s="1">
        <v>38484</v>
      </c>
      <c r="C18001" t="s">
        <v>16</v>
      </c>
      <c r="D18001" t="s">
        <v>1274</v>
      </c>
      <c r="E18001" t="s">
        <v>1275</v>
      </c>
      <c r="G18001" t="s">
        <v>19</v>
      </c>
      <c r="H18001" t="s">
        <v>28</v>
      </c>
      <c r="I18001" t="s">
        <v>26</v>
      </c>
      <c r="J18001" t="s">
        <v>27</v>
      </c>
      <c r="K18001">
        <v>3299</v>
      </c>
      <c r="L18001">
        <v>42.9</v>
      </c>
      <c r="M18001" t="s">
        <v>1115</v>
      </c>
      <c r="N18001">
        <v>60.11</v>
      </c>
      <c r="P18001" cm="1">
        <f t="array" ref="P18001">IF(Q18001&gt;0,INDEX(Q18001:Q39725,MATCH(TRUE,INDEX(Q18001:Q39725="",,),0)-1),"")</f>
        <v>6</v>
      </c>
      <c r="Q18001">
        <v>4</v>
      </c>
      <c r="R18001">
        <f t="shared" si="497"/>
        <v>0</v>
      </c>
    </row>
    <row r="18002" spans="1:18" x14ac:dyDescent="0.3">
      <c r="A18002" t="s">
        <v>1232</v>
      </c>
      <c r="B18002" s="1">
        <v>38484</v>
      </c>
      <c r="C18002" t="s">
        <v>16</v>
      </c>
      <c r="D18002" t="s">
        <v>1274</v>
      </c>
      <c r="E18002" t="s">
        <v>1275</v>
      </c>
      <c r="G18002" t="s">
        <v>19</v>
      </c>
      <c r="H18002" t="s">
        <v>28</v>
      </c>
      <c r="I18002" t="s">
        <v>26</v>
      </c>
      <c r="J18002" t="s">
        <v>27</v>
      </c>
      <c r="K18002">
        <v>3299</v>
      </c>
      <c r="L18002">
        <v>42.9</v>
      </c>
      <c r="M18002" t="s">
        <v>1135</v>
      </c>
      <c r="N18002">
        <v>52.4</v>
      </c>
      <c r="P18002" cm="1">
        <f t="array" ref="P18002">IF(Q18002&gt;0,INDEX(Q18002:Q39726,MATCH(TRUE,INDEX(Q18002:Q39726="",,),0)-1),"")</f>
        <v>6</v>
      </c>
      <c r="Q18002">
        <v>5</v>
      </c>
      <c r="R18002">
        <f t="shared" si="497"/>
        <v>0</v>
      </c>
    </row>
    <row r="18003" spans="1:18" x14ac:dyDescent="0.3">
      <c r="A18003" t="s">
        <v>1232</v>
      </c>
      <c r="B18003" s="1">
        <v>38484</v>
      </c>
      <c r="C18003" t="s">
        <v>16</v>
      </c>
      <c r="D18003" t="s">
        <v>1274</v>
      </c>
      <c r="E18003" t="s">
        <v>1275</v>
      </c>
      <c r="G18003" t="s">
        <v>19</v>
      </c>
      <c r="H18003" t="s">
        <v>28</v>
      </c>
      <c r="I18003" t="s">
        <v>26</v>
      </c>
      <c r="J18003" t="s">
        <v>27</v>
      </c>
      <c r="K18003">
        <v>3299</v>
      </c>
      <c r="L18003">
        <v>42.9</v>
      </c>
      <c r="M18003" t="s">
        <v>1236</v>
      </c>
      <c r="N18003">
        <v>46.12</v>
      </c>
      <c r="P18003" cm="1">
        <f t="array" ref="P18003">IF(Q18003&gt;0,INDEX(Q18003:Q39727,MATCH(TRUE,INDEX(Q18003:Q39727="",,),0)-1),"")</f>
        <v>6</v>
      </c>
      <c r="Q18003">
        <v>6</v>
      </c>
      <c r="R18003">
        <f t="shared" si="497"/>
        <v>0</v>
      </c>
    </row>
    <row r="18004" spans="1:18" x14ac:dyDescent="0.3">
      <c r="P18004" t="str" cm="1">
        <f t="array" ref="P18004">IF(Q18004&gt;0,INDEX(Q18004:Q39728,MATCH(TRUE,INDEX(Q18004:Q39728="",,),0)-1),"")</f>
        <v/>
      </c>
      <c r="R18004" t="str">
        <f t="shared" si="497"/>
        <v/>
      </c>
    </row>
    <row r="18005" spans="1:18" x14ac:dyDescent="0.3">
      <c r="A18005" t="s">
        <v>1232</v>
      </c>
      <c r="B18005" s="1">
        <v>38470</v>
      </c>
      <c r="C18005" t="s">
        <v>1265</v>
      </c>
      <c r="D18005" t="s">
        <v>1276</v>
      </c>
      <c r="E18005" t="s">
        <v>1277</v>
      </c>
      <c r="G18005" t="s">
        <v>19</v>
      </c>
      <c r="H18005" t="s">
        <v>148</v>
      </c>
      <c r="I18005" t="s">
        <v>26</v>
      </c>
      <c r="J18005" t="s">
        <v>27</v>
      </c>
      <c r="K18005">
        <v>153</v>
      </c>
      <c r="L18005">
        <v>23.65</v>
      </c>
      <c r="M18005" t="s">
        <v>1115</v>
      </c>
      <c r="N18005">
        <v>30</v>
      </c>
      <c r="O18005" t="s">
        <v>24</v>
      </c>
      <c r="P18005" cm="1">
        <f t="array" ref="P18005">IF(Q18005&gt;0,INDEX(Q18005:Q39729,MATCH(TRUE,INDEX(Q18005:Q39729="",,),0)-1),"")</f>
        <v>6</v>
      </c>
      <c r="Q18005">
        <f>INT((ROW()-18005)/6)+1</f>
        <v>1</v>
      </c>
      <c r="R18005">
        <f t="shared" si="497"/>
        <v>0</v>
      </c>
    </row>
    <row r="18006" spans="1:18" x14ac:dyDescent="0.3">
      <c r="A18006" t="s">
        <v>1232</v>
      </c>
      <c r="B18006" s="1">
        <v>38470</v>
      </c>
      <c r="C18006" t="s">
        <v>1265</v>
      </c>
      <c r="D18006" t="s">
        <v>1276</v>
      </c>
      <c r="E18006" t="s">
        <v>1277</v>
      </c>
      <c r="G18006" t="s">
        <v>19</v>
      </c>
      <c r="H18006" t="s">
        <v>197</v>
      </c>
      <c r="I18006" t="s">
        <v>26</v>
      </c>
      <c r="J18006" t="s">
        <v>27</v>
      </c>
      <c r="K18006">
        <v>46</v>
      </c>
      <c r="L18006">
        <v>35.65</v>
      </c>
      <c r="M18006" t="s">
        <v>1115</v>
      </c>
      <c r="N18006">
        <v>45</v>
      </c>
      <c r="O18006" t="s">
        <v>24</v>
      </c>
      <c r="P18006" cm="1">
        <f t="array" ref="P18006">IF(Q18006&gt;0,INDEX(Q18006:Q39730,MATCH(TRUE,INDEX(Q18006:Q39730="",,),0)-1),"")</f>
        <v>6</v>
      </c>
      <c r="Q18006">
        <f t="shared" ref="Q18006:Q18040" si="498">INT((ROW()-18005)/6)+1</f>
        <v>1</v>
      </c>
      <c r="R18006">
        <f t="shared" si="497"/>
        <v>0</v>
      </c>
    </row>
    <row r="18007" spans="1:18" x14ac:dyDescent="0.3">
      <c r="A18007" t="s">
        <v>1232</v>
      </c>
      <c r="B18007" s="1">
        <v>38470</v>
      </c>
      <c r="C18007" t="s">
        <v>1265</v>
      </c>
      <c r="D18007" t="s">
        <v>1276</v>
      </c>
      <c r="E18007" t="s">
        <v>1277</v>
      </c>
      <c r="G18007" t="s">
        <v>19</v>
      </c>
      <c r="H18007" t="s">
        <v>63</v>
      </c>
      <c r="I18007" t="s">
        <v>26</v>
      </c>
      <c r="J18007" t="s">
        <v>27</v>
      </c>
      <c r="K18007">
        <v>1296</v>
      </c>
      <c r="L18007">
        <v>21.9</v>
      </c>
      <c r="M18007" t="s">
        <v>1115</v>
      </c>
      <c r="N18007">
        <v>51.1</v>
      </c>
      <c r="O18007" t="s">
        <v>24</v>
      </c>
      <c r="P18007" cm="1">
        <f t="array" ref="P18007">IF(Q18007&gt;0,INDEX(Q18007:Q39731,MATCH(TRUE,INDEX(Q18007:Q39731="",,),0)-1),"")</f>
        <v>6</v>
      </c>
      <c r="Q18007">
        <f t="shared" si="498"/>
        <v>1</v>
      </c>
      <c r="R18007">
        <f t="shared" si="497"/>
        <v>0</v>
      </c>
    </row>
    <row r="18008" spans="1:18" x14ac:dyDescent="0.3">
      <c r="A18008" t="s">
        <v>1232</v>
      </c>
      <c r="B18008" s="1">
        <v>38470</v>
      </c>
      <c r="C18008" t="s">
        <v>1265</v>
      </c>
      <c r="D18008" t="s">
        <v>1276</v>
      </c>
      <c r="E18008" t="s">
        <v>1277</v>
      </c>
      <c r="G18008" t="s">
        <v>19</v>
      </c>
      <c r="H18008" t="s">
        <v>64</v>
      </c>
      <c r="I18008" t="s">
        <v>26</v>
      </c>
      <c r="J18008" t="s">
        <v>27</v>
      </c>
      <c r="K18008">
        <v>274</v>
      </c>
      <c r="L18008">
        <v>15</v>
      </c>
      <c r="M18008" t="s">
        <v>1115</v>
      </c>
      <c r="N18008">
        <v>40</v>
      </c>
      <c r="O18008" t="s">
        <v>24</v>
      </c>
      <c r="P18008" cm="1">
        <f t="array" ref="P18008">IF(Q18008&gt;0,INDEX(Q18008:Q39732,MATCH(TRUE,INDEX(Q18008:Q39732="",,),0)-1),"")</f>
        <v>6</v>
      </c>
      <c r="Q18008">
        <f t="shared" si="498"/>
        <v>1</v>
      </c>
      <c r="R18008">
        <f t="shared" si="497"/>
        <v>0</v>
      </c>
    </row>
    <row r="18009" spans="1:18" x14ac:dyDescent="0.3">
      <c r="A18009" t="s">
        <v>1232</v>
      </c>
      <c r="B18009" s="1">
        <v>38470</v>
      </c>
      <c r="C18009" t="s">
        <v>1265</v>
      </c>
      <c r="D18009" t="s">
        <v>1276</v>
      </c>
      <c r="E18009" t="s">
        <v>1277</v>
      </c>
      <c r="G18009" s="6" t="s">
        <v>29</v>
      </c>
      <c r="H18009" t="s">
        <v>64</v>
      </c>
      <c r="I18009" t="s">
        <v>21</v>
      </c>
      <c r="J18009" t="s">
        <v>22</v>
      </c>
      <c r="K18009">
        <v>7.7</v>
      </c>
      <c r="L18009">
        <v>126</v>
      </c>
      <c r="M18009" t="s">
        <v>1115</v>
      </c>
      <c r="N18009">
        <v>126</v>
      </c>
      <c r="O18009" t="s">
        <v>24</v>
      </c>
      <c r="P18009" cm="1">
        <f t="array" ref="P18009">IF(Q18009&gt;0,INDEX(Q18009:Q39733,MATCH(TRUE,INDEX(Q18009:Q39733="",,),0)-1),"")</f>
        <v>6</v>
      </c>
      <c r="Q18009">
        <f t="shared" si="498"/>
        <v>1</v>
      </c>
      <c r="R18009">
        <f t="shared" si="497"/>
        <v>0</v>
      </c>
    </row>
    <row r="18010" spans="1:18" x14ac:dyDescent="0.3">
      <c r="A18010" t="s">
        <v>1232</v>
      </c>
      <c r="B18010" s="1">
        <v>38470</v>
      </c>
      <c r="C18010" t="s">
        <v>1265</v>
      </c>
      <c r="D18010" t="s">
        <v>1276</v>
      </c>
      <c r="E18010" t="s">
        <v>1277</v>
      </c>
      <c r="G18010" s="6" t="s">
        <v>29</v>
      </c>
      <c r="H18010" t="s">
        <v>99</v>
      </c>
      <c r="I18010" t="s">
        <v>26</v>
      </c>
      <c r="J18010" t="s">
        <v>27</v>
      </c>
      <c r="K18010">
        <v>29</v>
      </c>
      <c r="L18010">
        <v>16.649999999999999</v>
      </c>
      <c r="M18010" t="s">
        <v>1115</v>
      </c>
      <c r="N18010">
        <v>16.649999999999999</v>
      </c>
      <c r="O18010" t="s">
        <v>24</v>
      </c>
      <c r="P18010" cm="1">
        <f t="array" ref="P18010">IF(Q18010&gt;0,INDEX(Q18010:Q39734,MATCH(TRUE,INDEX(Q18010:Q39734="",,),0)-1),"")</f>
        <v>6</v>
      </c>
      <c r="Q18010">
        <f t="shared" si="498"/>
        <v>1</v>
      </c>
      <c r="R18010">
        <f t="shared" si="497"/>
        <v>0</v>
      </c>
    </row>
    <row r="18011" spans="1:18" x14ac:dyDescent="0.3">
      <c r="A18011" t="s">
        <v>1232</v>
      </c>
      <c r="B18011" s="1">
        <v>38470</v>
      </c>
      <c r="C18011" t="s">
        <v>1265</v>
      </c>
      <c r="D18011" t="s">
        <v>1276</v>
      </c>
      <c r="E18011" t="s">
        <v>1277</v>
      </c>
      <c r="G18011" t="s">
        <v>19</v>
      </c>
      <c r="H18011" t="s">
        <v>148</v>
      </c>
      <c r="I18011" t="s">
        <v>26</v>
      </c>
      <c r="J18011" t="s">
        <v>27</v>
      </c>
      <c r="K18011">
        <v>153</v>
      </c>
      <c r="L18011">
        <v>23.65</v>
      </c>
      <c r="M18011" t="s">
        <v>1134</v>
      </c>
      <c r="N18011">
        <v>29.5</v>
      </c>
      <c r="P18011" cm="1">
        <f t="array" ref="P18011">IF(Q18011&gt;0,INDEX(Q18011:Q39735,MATCH(TRUE,INDEX(Q18011:Q39735="",,),0)-1),"")</f>
        <v>6</v>
      </c>
      <c r="Q18011">
        <f t="shared" si="498"/>
        <v>2</v>
      </c>
      <c r="R18011">
        <f t="shared" si="497"/>
        <v>0</v>
      </c>
    </row>
    <row r="18012" spans="1:18" x14ac:dyDescent="0.3">
      <c r="A18012" t="s">
        <v>1232</v>
      </c>
      <c r="B18012" s="1">
        <v>38470</v>
      </c>
      <c r="C18012" t="s">
        <v>1265</v>
      </c>
      <c r="D18012" t="s">
        <v>1276</v>
      </c>
      <c r="E18012" t="s">
        <v>1277</v>
      </c>
      <c r="G18012" t="s">
        <v>19</v>
      </c>
      <c r="H18012" t="s">
        <v>197</v>
      </c>
      <c r="I18012" t="s">
        <v>26</v>
      </c>
      <c r="J18012" t="s">
        <v>27</v>
      </c>
      <c r="K18012">
        <v>46</v>
      </c>
      <c r="L18012">
        <v>35.65</v>
      </c>
      <c r="M18012" t="s">
        <v>1134</v>
      </c>
      <c r="N18012">
        <v>35.65</v>
      </c>
      <c r="P18012" cm="1">
        <f t="array" ref="P18012">IF(Q18012&gt;0,INDEX(Q18012:Q39736,MATCH(TRUE,INDEX(Q18012:Q39736="",,),0)-1),"")</f>
        <v>6</v>
      </c>
      <c r="Q18012">
        <f t="shared" si="498"/>
        <v>2</v>
      </c>
      <c r="R18012">
        <f t="shared" si="497"/>
        <v>0</v>
      </c>
    </row>
    <row r="18013" spans="1:18" x14ac:dyDescent="0.3">
      <c r="A18013" t="s">
        <v>1232</v>
      </c>
      <c r="B18013" s="1">
        <v>38470</v>
      </c>
      <c r="C18013" t="s">
        <v>1265</v>
      </c>
      <c r="D18013" t="s">
        <v>1276</v>
      </c>
      <c r="E18013" t="s">
        <v>1277</v>
      </c>
      <c r="G18013" t="s">
        <v>19</v>
      </c>
      <c r="H18013" t="s">
        <v>63</v>
      </c>
      <c r="I18013" t="s">
        <v>26</v>
      </c>
      <c r="J18013" t="s">
        <v>27</v>
      </c>
      <c r="K18013">
        <v>1296</v>
      </c>
      <c r="L18013">
        <v>21.9</v>
      </c>
      <c r="M18013" t="s">
        <v>1134</v>
      </c>
      <c r="N18013">
        <v>42.2</v>
      </c>
      <c r="P18013" cm="1">
        <f t="array" ref="P18013">IF(Q18013&gt;0,INDEX(Q18013:Q39737,MATCH(TRUE,INDEX(Q18013:Q39737="",,),0)-1),"")</f>
        <v>6</v>
      </c>
      <c r="Q18013">
        <f t="shared" si="498"/>
        <v>2</v>
      </c>
      <c r="R18013">
        <f t="shared" si="497"/>
        <v>0</v>
      </c>
    </row>
    <row r="18014" spans="1:18" x14ac:dyDescent="0.3">
      <c r="A18014" t="s">
        <v>1232</v>
      </c>
      <c r="B18014" s="1">
        <v>38470</v>
      </c>
      <c r="C18014" t="s">
        <v>1265</v>
      </c>
      <c r="D18014" t="s">
        <v>1276</v>
      </c>
      <c r="E18014" t="s">
        <v>1277</v>
      </c>
      <c r="G18014" t="s">
        <v>19</v>
      </c>
      <c r="H18014" t="s">
        <v>64</v>
      </c>
      <c r="I18014" t="s">
        <v>26</v>
      </c>
      <c r="J18014" t="s">
        <v>27</v>
      </c>
      <c r="K18014">
        <v>274</v>
      </c>
      <c r="L18014">
        <v>15</v>
      </c>
      <c r="M18014" t="s">
        <v>1134</v>
      </c>
      <c r="N18014">
        <v>39.9</v>
      </c>
      <c r="P18014" cm="1">
        <f t="array" ref="P18014">IF(Q18014&gt;0,INDEX(Q18014:Q39738,MATCH(TRUE,INDEX(Q18014:Q39738="",,),0)-1),"")</f>
        <v>6</v>
      </c>
      <c r="Q18014">
        <f t="shared" si="498"/>
        <v>2</v>
      </c>
      <c r="R18014">
        <f t="shared" si="497"/>
        <v>0</v>
      </c>
    </row>
    <row r="18015" spans="1:18" x14ac:dyDescent="0.3">
      <c r="A18015" t="s">
        <v>1232</v>
      </c>
      <c r="B18015" s="1">
        <v>38470</v>
      </c>
      <c r="C18015" t="s">
        <v>1265</v>
      </c>
      <c r="D18015" t="s">
        <v>1276</v>
      </c>
      <c r="E18015" t="s">
        <v>1277</v>
      </c>
      <c r="G18015" s="6" t="s">
        <v>29</v>
      </c>
      <c r="H18015" t="s">
        <v>64</v>
      </c>
      <c r="I18015" t="s">
        <v>21</v>
      </c>
      <c r="J18015" t="s">
        <v>22</v>
      </c>
      <c r="K18015">
        <v>7.7</v>
      </c>
      <c r="L18015">
        <v>126</v>
      </c>
      <c r="M18015" t="s">
        <v>1134</v>
      </c>
      <c r="N18015">
        <v>126</v>
      </c>
      <c r="P18015" cm="1">
        <f t="array" ref="P18015">IF(Q18015&gt;0,INDEX(Q18015:Q39739,MATCH(TRUE,INDEX(Q18015:Q39739="",,),0)-1),"")</f>
        <v>6</v>
      </c>
      <c r="Q18015">
        <f t="shared" si="498"/>
        <v>2</v>
      </c>
      <c r="R18015">
        <f t="shared" si="497"/>
        <v>0</v>
      </c>
    </row>
    <row r="18016" spans="1:18" x14ac:dyDescent="0.3">
      <c r="A18016" t="s">
        <v>1232</v>
      </c>
      <c r="B18016" s="1">
        <v>38470</v>
      </c>
      <c r="C18016" t="s">
        <v>1265</v>
      </c>
      <c r="D18016" t="s">
        <v>1276</v>
      </c>
      <c r="E18016" t="s">
        <v>1277</v>
      </c>
      <c r="G18016" s="6" t="s">
        <v>29</v>
      </c>
      <c r="H18016" t="s">
        <v>99</v>
      </c>
      <c r="I18016" t="s">
        <v>26</v>
      </c>
      <c r="J18016" t="s">
        <v>27</v>
      </c>
      <c r="K18016">
        <v>29</v>
      </c>
      <c r="L18016">
        <v>16.649999999999999</v>
      </c>
      <c r="M18016" t="s">
        <v>1134</v>
      </c>
      <c r="N18016">
        <v>16.649999999999999</v>
      </c>
      <c r="P18016" cm="1">
        <f t="array" ref="P18016">IF(Q18016&gt;0,INDEX(Q18016:Q39740,MATCH(TRUE,INDEX(Q18016:Q39740="",,),0)-1),"")</f>
        <v>6</v>
      </c>
      <c r="Q18016">
        <f t="shared" si="498"/>
        <v>2</v>
      </c>
      <c r="R18016">
        <f t="shared" si="497"/>
        <v>0</v>
      </c>
    </row>
    <row r="18017" spans="1:18" x14ac:dyDescent="0.3">
      <c r="A18017" t="s">
        <v>1232</v>
      </c>
      <c r="B18017" s="1">
        <v>38470</v>
      </c>
      <c r="C18017" t="s">
        <v>1265</v>
      </c>
      <c r="D18017" t="s">
        <v>1276</v>
      </c>
      <c r="E18017" t="s">
        <v>1277</v>
      </c>
      <c r="G18017" t="s">
        <v>19</v>
      </c>
      <c r="H18017" t="s">
        <v>148</v>
      </c>
      <c r="I18017" t="s">
        <v>26</v>
      </c>
      <c r="J18017" t="s">
        <v>27</v>
      </c>
      <c r="K18017">
        <v>153</v>
      </c>
      <c r="L18017">
        <v>23.65</v>
      </c>
      <c r="M18017" t="s">
        <v>1130</v>
      </c>
      <c r="N18017">
        <v>35</v>
      </c>
      <c r="P18017" cm="1">
        <f t="array" ref="P18017">IF(Q18017&gt;0,INDEX(Q18017:Q39741,MATCH(TRUE,INDEX(Q18017:Q39741="",,),0)-1),"")</f>
        <v>6</v>
      </c>
      <c r="Q18017">
        <f t="shared" si="498"/>
        <v>3</v>
      </c>
      <c r="R18017">
        <f t="shared" si="497"/>
        <v>0</v>
      </c>
    </row>
    <row r="18018" spans="1:18" x14ac:dyDescent="0.3">
      <c r="A18018" t="s">
        <v>1232</v>
      </c>
      <c r="B18018" s="1">
        <v>38470</v>
      </c>
      <c r="C18018" t="s">
        <v>1265</v>
      </c>
      <c r="D18018" t="s">
        <v>1276</v>
      </c>
      <c r="E18018" t="s">
        <v>1277</v>
      </c>
      <c r="G18018" t="s">
        <v>19</v>
      </c>
      <c r="H18018" t="s">
        <v>197</v>
      </c>
      <c r="I18018" t="s">
        <v>26</v>
      </c>
      <c r="J18018" t="s">
        <v>27</v>
      </c>
      <c r="K18018">
        <v>46</v>
      </c>
      <c r="L18018">
        <v>35.65</v>
      </c>
      <c r="M18018" t="s">
        <v>1130</v>
      </c>
      <c r="N18018">
        <v>55</v>
      </c>
      <c r="P18018" cm="1">
        <f t="array" ref="P18018">IF(Q18018&gt;0,INDEX(Q18018:Q39742,MATCH(TRUE,INDEX(Q18018:Q39742="",,),0)-1),"")</f>
        <v>6</v>
      </c>
      <c r="Q18018">
        <f t="shared" si="498"/>
        <v>3</v>
      </c>
      <c r="R18018">
        <f t="shared" si="497"/>
        <v>0</v>
      </c>
    </row>
    <row r="18019" spans="1:18" x14ac:dyDescent="0.3">
      <c r="A18019" t="s">
        <v>1232</v>
      </c>
      <c r="B18019" s="1">
        <v>38470</v>
      </c>
      <c r="C18019" t="s">
        <v>1265</v>
      </c>
      <c r="D18019" t="s">
        <v>1276</v>
      </c>
      <c r="E18019" t="s">
        <v>1277</v>
      </c>
      <c r="G18019" t="s">
        <v>19</v>
      </c>
      <c r="H18019" t="s">
        <v>63</v>
      </c>
      <c r="I18019" t="s">
        <v>26</v>
      </c>
      <c r="J18019" t="s">
        <v>27</v>
      </c>
      <c r="K18019">
        <v>1296</v>
      </c>
      <c r="L18019">
        <v>21.9</v>
      </c>
      <c r="M18019" t="s">
        <v>1130</v>
      </c>
      <c r="N18019">
        <v>40</v>
      </c>
      <c r="P18019" cm="1">
        <f t="array" ref="P18019">IF(Q18019&gt;0,INDEX(Q18019:Q39743,MATCH(TRUE,INDEX(Q18019:Q39743="",,),0)-1),"")</f>
        <v>6</v>
      </c>
      <c r="Q18019">
        <f t="shared" si="498"/>
        <v>3</v>
      </c>
      <c r="R18019">
        <f t="shared" si="497"/>
        <v>0</v>
      </c>
    </row>
    <row r="18020" spans="1:18" x14ac:dyDescent="0.3">
      <c r="A18020" t="s">
        <v>1232</v>
      </c>
      <c r="B18020" s="1">
        <v>38470</v>
      </c>
      <c r="C18020" t="s">
        <v>1265</v>
      </c>
      <c r="D18020" t="s">
        <v>1276</v>
      </c>
      <c r="E18020" t="s">
        <v>1277</v>
      </c>
      <c r="G18020" t="s">
        <v>19</v>
      </c>
      <c r="H18020" t="s">
        <v>64</v>
      </c>
      <c r="I18020" t="s">
        <v>26</v>
      </c>
      <c r="J18020" t="s">
        <v>27</v>
      </c>
      <c r="K18020">
        <v>274</v>
      </c>
      <c r="L18020">
        <v>15</v>
      </c>
      <c r="M18020" t="s">
        <v>1130</v>
      </c>
      <c r="N18020">
        <v>40</v>
      </c>
      <c r="P18020" cm="1">
        <f t="array" ref="P18020">IF(Q18020&gt;0,INDEX(Q18020:Q39744,MATCH(TRUE,INDEX(Q18020:Q39744="",,),0)-1),"")</f>
        <v>6</v>
      </c>
      <c r="Q18020">
        <f t="shared" si="498"/>
        <v>3</v>
      </c>
      <c r="R18020">
        <f t="shared" si="497"/>
        <v>0</v>
      </c>
    </row>
    <row r="18021" spans="1:18" x14ac:dyDescent="0.3">
      <c r="A18021" t="s">
        <v>1232</v>
      </c>
      <c r="B18021" s="1">
        <v>38470</v>
      </c>
      <c r="C18021" t="s">
        <v>1265</v>
      </c>
      <c r="D18021" t="s">
        <v>1276</v>
      </c>
      <c r="E18021" t="s">
        <v>1277</v>
      </c>
      <c r="G18021" s="6" t="s">
        <v>29</v>
      </c>
      <c r="H18021" t="s">
        <v>64</v>
      </c>
      <c r="I18021" t="s">
        <v>21</v>
      </c>
      <c r="J18021" t="s">
        <v>22</v>
      </c>
      <c r="K18021">
        <v>7.7</v>
      </c>
      <c r="L18021">
        <v>126</v>
      </c>
      <c r="M18021" t="s">
        <v>1130</v>
      </c>
      <c r="N18021">
        <v>126</v>
      </c>
      <c r="P18021" cm="1">
        <f t="array" ref="P18021">IF(Q18021&gt;0,INDEX(Q18021:Q39745,MATCH(TRUE,INDEX(Q18021:Q39745="",,),0)-1),"")</f>
        <v>6</v>
      </c>
      <c r="Q18021">
        <f t="shared" si="498"/>
        <v>3</v>
      </c>
      <c r="R18021">
        <f t="shared" si="497"/>
        <v>0</v>
      </c>
    </row>
    <row r="18022" spans="1:18" x14ac:dyDescent="0.3">
      <c r="A18022" t="s">
        <v>1232</v>
      </c>
      <c r="B18022" s="1">
        <v>38470</v>
      </c>
      <c r="C18022" t="s">
        <v>1265</v>
      </c>
      <c r="D18022" t="s">
        <v>1276</v>
      </c>
      <c r="E18022" t="s">
        <v>1277</v>
      </c>
      <c r="G18022" s="6" t="s">
        <v>29</v>
      </c>
      <c r="H18022" t="s">
        <v>99</v>
      </c>
      <c r="I18022" t="s">
        <v>26</v>
      </c>
      <c r="J18022" t="s">
        <v>27</v>
      </c>
      <c r="K18022">
        <v>29</v>
      </c>
      <c r="L18022">
        <v>16.649999999999999</v>
      </c>
      <c r="M18022" t="s">
        <v>1130</v>
      </c>
      <c r="N18022">
        <v>16.649999999999999</v>
      </c>
      <c r="P18022" cm="1">
        <f t="array" ref="P18022">IF(Q18022&gt;0,INDEX(Q18022:Q39746,MATCH(TRUE,INDEX(Q18022:Q39746="",,),0)-1),"")</f>
        <v>6</v>
      </c>
      <c r="Q18022">
        <f t="shared" si="498"/>
        <v>3</v>
      </c>
      <c r="R18022">
        <f t="shared" si="497"/>
        <v>0</v>
      </c>
    </row>
    <row r="18023" spans="1:18" x14ac:dyDescent="0.3">
      <c r="A18023" t="s">
        <v>1232</v>
      </c>
      <c r="B18023" s="1">
        <v>38470</v>
      </c>
      <c r="C18023" t="s">
        <v>1265</v>
      </c>
      <c r="D18023" t="s">
        <v>1276</v>
      </c>
      <c r="E18023" t="s">
        <v>1277</v>
      </c>
      <c r="G18023" t="s">
        <v>19</v>
      </c>
      <c r="H18023" t="s">
        <v>148</v>
      </c>
      <c r="I18023" t="s">
        <v>26</v>
      </c>
      <c r="J18023" t="s">
        <v>27</v>
      </c>
      <c r="K18023">
        <v>153</v>
      </c>
      <c r="L18023">
        <v>23.65</v>
      </c>
      <c r="M18023" t="s">
        <v>868</v>
      </c>
      <c r="N18023">
        <v>30</v>
      </c>
      <c r="P18023" cm="1">
        <f t="array" ref="P18023">IF(Q18023&gt;0,INDEX(Q18023:Q39747,MATCH(TRUE,INDEX(Q18023:Q39747="",,),0)-1),"")</f>
        <v>6</v>
      </c>
      <c r="Q18023">
        <f t="shared" si="498"/>
        <v>4</v>
      </c>
      <c r="R18023">
        <f t="shared" si="497"/>
        <v>0</v>
      </c>
    </row>
    <row r="18024" spans="1:18" x14ac:dyDescent="0.3">
      <c r="A18024" t="s">
        <v>1232</v>
      </c>
      <c r="B18024" s="1">
        <v>38470</v>
      </c>
      <c r="C18024" t="s">
        <v>1265</v>
      </c>
      <c r="D18024" t="s">
        <v>1276</v>
      </c>
      <c r="E18024" t="s">
        <v>1277</v>
      </c>
      <c r="G18024" t="s">
        <v>19</v>
      </c>
      <c r="H18024" t="s">
        <v>197</v>
      </c>
      <c r="I18024" t="s">
        <v>26</v>
      </c>
      <c r="J18024" t="s">
        <v>27</v>
      </c>
      <c r="K18024">
        <v>46</v>
      </c>
      <c r="L18024">
        <v>35.65</v>
      </c>
      <c r="M18024" t="s">
        <v>868</v>
      </c>
      <c r="N18024">
        <v>47</v>
      </c>
      <c r="P18024" cm="1">
        <f t="array" ref="P18024">IF(Q18024&gt;0,INDEX(Q18024:Q39748,MATCH(TRUE,INDEX(Q18024:Q39748="",,),0)-1),"")</f>
        <v>6</v>
      </c>
      <c r="Q18024">
        <f t="shared" si="498"/>
        <v>4</v>
      </c>
      <c r="R18024">
        <f t="shared" si="497"/>
        <v>0</v>
      </c>
    </row>
    <row r="18025" spans="1:18" x14ac:dyDescent="0.3">
      <c r="A18025" t="s">
        <v>1232</v>
      </c>
      <c r="B18025" s="1">
        <v>38470</v>
      </c>
      <c r="C18025" t="s">
        <v>1265</v>
      </c>
      <c r="D18025" t="s">
        <v>1276</v>
      </c>
      <c r="E18025" t="s">
        <v>1277</v>
      </c>
      <c r="G18025" t="s">
        <v>19</v>
      </c>
      <c r="H18025" t="s">
        <v>63</v>
      </c>
      <c r="I18025" t="s">
        <v>26</v>
      </c>
      <c r="J18025" t="s">
        <v>27</v>
      </c>
      <c r="K18025">
        <v>1296</v>
      </c>
      <c r="L18025">
        <v>21.9</v>
      </c>
      <c r="M18025" t="s">
        <v>868</v>
      </c>
      <c r="N18025">
        <v>39</v>
      </c>
      <c r="P18025" cm="1">
        <f t="array" ref="P18025">IF(Q18025&gt;0,INDEX(Q18025:Q39749,MATCH(TRUE,INDEX(Q18025:Q39749="",,),0)-1),"")</f>
        <v>6</v>
      </c>
      <c r="Q18025">
        <f t="shared" si="498"/>
        <v>4</v>
      </c>
      <c r="R18025">
        <f t="shared" si="497"/>
        <v>0</v>
      </c>
    </row>
    <row r="18026" spans="1:18" x14ac:dyDescent="0.3">
      <c r="A18026" t="s">
        <v>1232</v>
      </c>
      <c r="B18026" s="1">
        <v>38470</v>
      </c>
      <c r="C18026" t="s">
        <v>1265</v>
      </c>
      <c r="D18026" t="s">
        <v>1276</v>
      </c>
      <c r="E18026" t="s">
        <v>1277</v>
      </c>
      <c r="G18026" t="s">
        <v>19</v>
      </c>
      <c r="H18026" t="s">
        <v>64</v>
      </c>
      <c r="I18026" t="s">
        <v>26</v>
      </c>
      <c r="J18026" t="s">
        <v>27</v>
      </c>
      <c r="K18026">
        <v>274</v>
      </c>
      <c r="L18026">
        <v>15</v>
      </c>
      <c r="M18026" t="s">
        <v>868</v>
      </c>
      <c r="N18026">
        <v>24</v>
      </c>
      <c r="P18026" cm="1">
        <f t="array" ref="P18026">IF(Q18026&gt;0,INDEX(Q18026:Q39750,MATCH(TRUE,INDEX(Q18026:Q39750="",,),0)-1),"")</f>
        <v>6</v>
      </c>
      <c r="Q18026">
        <f t="shared" si="498"/>
        <v>4</v>
      </c>
      <c r="R18026">
        <f t="shared" si="497"/>
        <v>0</v>
      </c>
    </row>
    <row r="18027" spans="1:18" x14ac:dyDescent="0.3">
      <c r="A18027" t="s">
        <v>1232</v>
      </c>
      <c r="B18027" s="1">
        <v>38470</v>
      </c>
      <c r="C18027" t="s">
        <v>1265</v>
      </c>
      <c r="D18027" t="s">
        <v>1276</v>
      </c>
      <c r="E18027" t="s">
        <v>1277</v>
      </c>
      <c r="G18027" s="6" t="s">
        <v>29</v>
      </c>
      <c r="H18027" t="s">
        <v>64</v>
      </c>
      <c r="I18027" t="s">
        <v>21</v>
      </c>
      <c r="J18027" t="s">
        <v>22</v>
      </c>
      <c r="K18027">
        <v>7.7</v>
      </c>
      <c r="L18027">
        <v>126</v>
      </c>
      <c r="M18027" t="s">
        <v>868</v>
      </c>
      <c r="N18027">
        <v>126</v>
      </c>
      <c r="P18027" cm="1">
        <f t="array" ref="P18027">IF(Q18027&gt;0,INDEX(Q18027:Q39751,MATCH(TRUE,INDEX(Q18027:Q39751="",,),0)-1),"")</f>
        <v>6</v>
      </c>
      <c r="Q18027">
        <f t="shared" si="498"/>
        <v>4</v>
      </c>
      <c r="R18027">
        <f t="shared" si="497"/>
        <v>0</v>
      </c>
    </row>
    <row r="18028" spans="1:18" x14ac:dyDescent="0.3">
      <c r="A18028" t="s">
        <v>1232</v>
      </c>
      <c r="B18028" s="1">
        <v>38470</v>
      </c>
      <c r="C18028" t="s">
        <v>1265</v>
      </c>
      <c r="D18028" t="s">
        <v>1276</v>
      </c>
      <c r="E18028" t="s">
        <v>1277</v>
      </c>
      <c r="G18028" s="6" t="s">
        <v>29</v>
      </c>
      <c r="H18028" t="s">
        <v>99</v>
      </c>
      <c r="I18028" t="s">
        <v>26</v>
      </c>
      <c r="J18028" t="s">
        <v>27</v>
      </c>
      <c r="K18028">
        <v>29</v>
      </c>
      <c r="L18028">
        <v>16.649999999999999</v>
      </c>
      <c r="M18028" t="s">
        <v>868</v>
      </c>
      <c r="N18028">
        <v>16.649999999999999</v>
      </c>
      <c r="P18028" cm="1">
        <f t="array" ref="P18028">IF(Q18028&gt;0,INDEX(Q18028:Q39752,MATCH(TRUE,INDEX(Q18028:Q39752="",,),0)-1),"")</f>
        <v>6</v>
      </c>
      <c r="Q18028">
        <f t="shared" si="498"/>
        <v>4</v>
      </c>
      <c r="R18028">
        <f t="shared" si="497"/>
        <v>0</v>
      </c>
    </row>
    <row r="18029" spans="1:18" x14ac:dyDescent="0.3">
      <c r="A18029" t="s">
        <v>1232</v>
      </c>
      <c r="B18029" s="1">
        <v>38470</v>
      </c>
      <c r="C18029" t="s">
        <v>1265</v>
      </c>
      <c r="D18029" t="s">
        <v>1276</v>
      </c>
      <c r="E18029" t="s">
        <v>1277</v>
      </c>
      <c r="G18029" t="s">
        <v>19</v>
      </c>
      <c r="H18029" t="s">
        <v>148</v>
      </c>
      <c r="I18029" t="s">
        <v>26</v>
      </c>
      <c r="J18029" t="s">
        <v>27</v>
      </c>
      <c r="K18029">
        <v>153</v>
      </c>
      <c r="L18029">
        <v>23.65</v>
      </c>
      <c r="M18029" t="s">
        <v>1117</v>
      </c>
      <c r="N18029">
        <v>38.65</v>
      </c>
      <c r="P18029" cm="1">
        <f t="array" ref="P18029">IF(Q18029&gt;0,INDEX(Q18029:Q39753,MATCH(TRUE,INDEX(Q18029:Q39753="",,),0)-1),"")</f>
        <v>6</v>
      </c>
      <c r="Q18029">
        <f t="shared" si="498"/>
        <v>5</v>
      </c>
      <c r="R18029">
        <f t="shared" si="497"/>
        <v>0</v>
      </c>
    </row>
    <row r="18030" spans="1:18" x14ac:dyDescent="0.3">
      <c r="A18030" t="s">
        <v>1232</v>
      </c>
      <c r="B18030" s="1">
        <v>38470</v>
      </c>
      <c r="C18030" t="s">
        <v>1265</v>
      </c>
      <c r="D18030" t="s">
        <v>1276</v>
      </c>
      <c r="E18030" t="s">
        <v>1277</v>
      </c>
      <c r="G18030" t="s">
        <v>19</v>
      </c>
      <c r="H18030" t="s">
        <v>197</v>
      </c>
      <c r="I18030" t="s">
        <v>26</v>
      </c>
      <c r="J18030" t="s">
        <v>27</v>
      </c>
      <c r="K18030">
        <v>46</v>
      </c>
      <c r="L18030">
        <v>35.65</v>
      </c>
      <c r="M18030" t="s">
        <v>1117</v>
      </c>
      <c r="N18030">
        <v>55.65</v>
      </c>
      <c r="P18030" cm="1">
        <f t="array" ref="P18030">IF(Q18030&gt;0,INDEX(Q18030:Q39754,MATCH(TRUE,INDEX(Q18030:Q39754="",,),0)-1),"")</f>
        <v>6</v>
      </c>
      <c r="Q18030">
        <f t="shared" si="498"/>
        <v>5</v>
      </c>
      <c r="R18030">
        <f t="shared" si="497"/>
        <v>0</v>
      </c>
    </row>
    <row r="18031" spans="1:18" x14ac:dyDescent="0.3">
      <c r="A18031" t="s">
        <v>1232</v>
      </c>
      <c r="B18031" s="1">
        <v>38470</v>
      </c>
      <c r="C18031" t="s">
        <v>1265</v>
      </c>
      <c r="D18031" t="s">
        <v>1276</v>
      </c>
      <c r="E18031" t="s">
        <v>1277</v>
      </c>
      <c r="G18031" t="s">
        <v>19</v>
      </c>
      <c r="H18031" t="s">
        <v>63</v>
      </c>
      <c r="I18031" t="s">
        <v>26</v>
      </c>
      <c r="J18031" t="s">
        <v>27</v>
      </c>
      <c r="K18031">
        <v>1296</v>
      </c>
      <c r="L18031">
        <v>21.9</v>
      </c>
      <c r="M18031" t="s">
        <v>1117</v>
      </c>
      <c r="N18031">
        <v>34.9</v>
      </c>
      <c r="P18031" cm="1">
        <f t="array" ref="P18031">IF(Q18031&gt;0,INDEX(Q18031:Q39755,MATCH(TRUE,INDEX(Q18031:Q39755="",,),0)-1),"")</f>
        <v>6</v>
      </c>
      <c r="Q18031">
        <f t="shared" si="498"/>
        <v>5</v>
      </c>
      <c r="R18031">
        <f t="shared" si="497"/>
        <v>0</v>
      </c>
    </row>
    <row r="18032" spans="1:18" x14ac:dyDescent="0.3">
      <c r="A18032" t="s">
        <v>1232</v>
      </c>
      <c r="B18032" s="1">
        <v>38470</v>
      </c>
      <c r="C18032" t="s">
        <v>1265</v>
      </c>
      <c r="D18032" t="s">
        <v>1276</v>
      </c>
      <c r="E18032" t="s">
        <v>1277</v>
      </c>
      <c r="G18032" t="s">
        <v>19</v>
      </c>
      <c r="H18032" t="s">
        <v>64</v>
      </c>
      <c r="I18032" t="s">
        <v>26</v>
      </c>
      <c r="J18032" t="s">
        <v>27</v>
      </c>
      <c r="K18032">
        <v>274</v>
      </c>
      <c r="L18032">
        <v>15</v>
      </c>
      <c r="M18032" t="s">
        <v>1117</v>
      </c>
      <c r="N18032">
        <v>25.23</v>
      </c>
      <c r="P18032" cm="1">
        <f t="array" ref="P18032">IF(Q18032&gt;0,INDEX(Q18032:Q39756,MATCH(TRUE,INDEX(Q18032:Q39756="",,),0)-1),"")</f>
        <v>6</v>
      </c>
      <c r="Q18032">
        <f t="shared" si="498"/>
        <v>5</v>
      </c>
      <c r="R18032">
        <f t="shared" ref="R18032:R18095" si="499">IF(P18032="","",0)</f>
        <v>0</v>
      </c>
    </row>
    <row r="18033" spans="1:18" x14ac:dyDescent="0.3">
      <c r="A18033" t="s">
        <v>1232</v>
      </c>
      <c r="B18033" s="1">
        <v>38470</v>
      </c>
      <c r="C18033" t="s">
        <v>1265</v>
      </c>
      <c r="D18033" t="s">
        <v>1276</v>
      </c>
      <c r="E18033" t="s">
        <v>1277</v>
      </c>
      <c r="G18033" s="6" t="s">
        <v>29</v>
      </c>
      <c r="H18033" t="s">
        <v>64</v>
      </c>
      <c r="I18033" t="s">
        <v>21</v>
      </c>
      <c r="J18033" t="s">
        <v>22</v>
      </c>
      <c r="K18033">
        <v>7.7</v>
      </c>
      <c r="L18033">
        <v>126</v>
      </c>
      <c r="M18033" t="s">
        <v>1117</v>
      </c>
      <c r="N18033">
        <v>126</v>
      </c>
      <c r="P18033" cm="1">
        <f t="array" ref="P18033">IF(Q18033&gt;0,INDEX(Q18033:Q39757,MATCH(TRUE,INDEX(Q18033:Q39757="",,),0)-1),"")</f>
        <v>6</v>
      </c>
      <c r="Q18033">
        <f t="shared" si="498"/>
        <v>5</v>
      </c>
      <c r="R18033">
        <f t="shared" si="499"/>
        <v>0</v>
      </c>
    </row>
    <row r="18034" spans="1:18" x14ac:dyDescent="0.3">
      <c r="A18034" t="s">
        <v>1232</v>
      </c>
      <c r="B18034" s="1">
        <v>38470</v>
      </c>
      <c r="C18034" t="s">
        <v>1265</v>
      </c>
      <c r="D18034" t="s">
        <v>1276</v>
      </c>
      <c r="E18034" t="s">
        <v>1277</v>
      </c>
      <c r="G18034" s="6" t="s">
        <v>29</v>
      </c>
      <c r="H18034" t="s">
        <v>99</v>
      </c>
      <c r="I18034" t="s">
        <v>26</v>
      </c>
      <c r="J18034" t="s">
        <v>27</v>
      </c>
      <c r="K18034">
        <v>29</v>
      </c>
      <c r="L18034">
        <v>16.649999999999999</v>
      </c>
      <c r="M18034" t="s">
        <v>1117</v>
      </c>
      <c r="N18034">
        <v>16.649999999999999</v>
      </c>
      <c r="P18034" cm="1">
        <f t="array" ref="P18034">IF(Q18034&gt;0,INDEX(Q18034:Q39758,MATCH(TRUE,INDEX(Q18034:Q39758="",,),0)-1),"")</f>
        <v>6</v>
      </c>
      <c r="Q18034">
        <f t="shared" si="498"/>
        <v>5</v>
      </c>
      <c r="R18034">
        <f t="shared" si="499"/>
        <v>0</v>
      </c>
    </row>
    <row r="18035" spans="1:18" x14ac:dyDescent="0.3">
      <c r="A18035" t="s">
        <v>1232</v>
      </c>
      <c r="B18035" s="1">
        <v>38470</v>
      </c>
      <c r="C18035" t="s">
        <v>1265</v>
      </c>
      <c r="D18035" t="s">
        <v>1276</v>
      </c>
      <c r="E18035" t="s">
        <v>1277</v>
      </c>
      <c r="G18035" t="s">
        <v>19</v>
      </c>
      <c r="H18035" t="s">
        <v>148</v>
      </c>
      <c r="I18035" t="s">
        <v>26</v>
      </c>
      <c r="J18035" t="s">
        <v>27</v>
      </c>
      <c r="K18035">
        <v>153</v>
      </c>
      <c r="L18035">
        <v>23.65</v>
      </c>
      <c r="M18035" t="s">
        <v>1170</v>
      </c>
      <c r="N18035">
        <v>42.1</v>
      </c>
      <c r="P18035" cm="1">
        <f t="array" ref="P18035">IF(Q18035&gt;0,INDEX(Q18035:Q39759,MATCH(TRUE,INDEX(Q18035:Q39759="",,),0)-1),"")</f>
        <v>6</v>
      </c>
      <c r="Q18035">
        <f t="shared" si="498"/>
        <v>6</v>
      </c>
      <c r="R18035">
        <f t="shared" si="499"/>
        <v>0</v>
      </c>
    </row>
    <row r="18036" spans="1:18" x14ac:dyDescent="0.3">
      <c r="A18036" t="s">
        <v>1232</v>
      </c>
      <c r="B18036" s="1">
        <v>38470</v>
      </c>
      <c r="C18036" t="s">
        <v>1265</v>
      </c>
      <c r="D18036" t="s">
        <v>1276</v>
      </c>
      <c r="E18036" t="s">
        <v>1277</v>
      </c>
      <c r="G18036" t="s">
        <v>19</v>
      </c>
      <c r="H18036" t="s">
        <v>197</v>
      </c>
      <c r="I18036" t="s">
        <v>26</v>
      </c>
      <c r="J18036" t="s">
        <v>27</v>
      </c>
      <c r="K18036">
        <v>46</v>
      </c>
      <c r="L18036">
        <v>35.65</v>
      </c>
      <c r="M18036" t="s">
        <v>1170</v>
      </c>
      <c r="N18036">
        <v>42</v>
      </c>
      <c r="P18036" cm="1">
        <f t="array" ref="P18036">IF(Q18036&gt;0,INDEX(Q18036:Q39760,MATCH(TRUE,INDEX(Q18036:Q39760="",,),0)-1),"")</f>
        <v>6</v>
      </c>
      <c r="Q18036">
        <f t="shared" si="498"/>
        <v>6</v>
      </c>
      <c r="R18036">
        <f t="shared" si="499"/>
        <v>0</v>
      </c>
    </row>
    <row r="18037" spans="1:18" x14ac:dyDescent="0.3">
      <c r="A18037" t="s">
        <v>1232</v>
      </c>
      <c r="B18037" s="1">
        <v>38470</v>
      </c>
      <c r="C18037" t="s">
        <v>1265</v>
      </c>
      <c r="D18037" t="s">
        <v>1276</v>
      </c>
      <c r="E18037" t="s">
        <v>1277</v>
      </c>
      <c r="G18037" t="s">
        <v>19</v>
      </c>
      <c r="H18037" t="s">
        <v>63</v>
      </c>
      <c r="I18037" t="s">
        <v>26</v>
      </c>
      <c r="J18037" t="s">
        <v>27</v>
      </c>
      <c r="K18037">
        <v>1296</v>
      </c>
      <c r="L18037">
        <v>21.9</v>
      </c>
      <c r="M18037" t="s">
        <v>1170</v>
      </c>
      <c r="N18037">
        <v>33</v>
      </c>
      <c r="P18037" cm="1">
        <f t="array" ref="P18037">IF(Q18037&gt;0,INDEX(Q18037:Q39761,MATCH(TRUE,INDEX(Q18037:Q39761="",,),0)-1),"")</f>
        <v>6</v>
      </c>
      <c r="Q18037">
        <f t="shared" si="498"/>
        <v>6</v>
      </c>
      <c r="R18037">
        <f t="shared" si="499"/>
        <v>0</v>
      </c>
    </row>
    <row r="18038" spans="1:18" x14ac:dyDescent="0.3">
      <c r="A18038" t="s">
        <v>1232</v>
      </c>
      <c r="B18038" s="1">
        <v>38470</v>
      </c>
      <c r="C18038" t="s">
        <v>1265</v>
      </c>
      <c r="D18038" t="s">
        <v>1276</v>
      </c>
      <c r="E18038" t="s">
        <v>1277</v>
      </c>
      <c r="G18038" t="s">
        <v>19</v>
      </c>
      <c r="H18038" t="s">
        <v>64</v>
      </c>
      <c r="I18038" t="s">
        <v>26</v>
      </c>
      <c r="J18038" t="s">
        <v>27</v>
      </c>
      <c r="K18038">
        <v>274</v>
      </c>
      <c r="L18038">
        <v>15</v>
      </c>
      <c r="M18038" t="s">
        <v>1170</v>
      </c>
      <c r="N18038">
        <v>31</v>
      </c>
      <c r="P18038" cm="1">
        <f t="array" ref="P18038">IF(Q18038&gt;0,INDEX(Q18038:Q39762,MATCH(TRUE,INDEX(Q18038:Q39762="",,),0)-1),"")</f>
        <v>6</v>
      </c>
      <c r="Q18038">
        <f t="shared" si="498"/>
        <v>6</v>
      </c>
      <c r="R18038">
        <f t="shared" si="499"/>
        <v>0</v>
      </c>
    </row>
    <row r="18039" spans="1:18" x14ac:dyDescent="0.3">
      <c r="A18039" t="s">
        <v>1232</v>
      </c>
      <c r="B18039" s="1">
        <v>38470</v>
      </c>
      <c r="C18039" t="s">
        <v>1265</v>
      </c>
      <c r="D18039" t="s">
        <v>1276</v>
      </c>
      <c r="E18039" t="s">
        <v>1277</v>
      </c>
      <c r="G18039" s="6" t="s">
        <v>29</v>
      </c>
      <c r="H18039" t="s">
        <v>64</v>
      </c>
      <c r="I18039" t="s">
        <v>21</v>
      </c>
      <c r="J18039" t="s">
        <v>22</v>
      </c>
      <c r="K18039">
        <v>7.7</v>
      </c>
      <c r="L18039">
        <v>126</v>
      </c>
      <c r="M18039" t="s">
        <v>1170</v>
      </c>
      <c r="N18039">
        <v>126</v>
      </c>
      <c r="P18039" cm="1">
        <f t="array" ref="P18039">IF(Q18039&gt;0,INDEX(Q18039:Q39763,MATCH(TRUE,INDEX(Q18039:Q39763="",,),0)-1),"")</f>
        <v>6</v>
      </c>
      <c r="Q18039">
        <f t="shared" si="498"/>
        <v>6</v>
      </c>
      <c r="R18039">
        <f t="shared" si="499"/>
        <v>0</v>
      </c>
    </row>
    <row r="18040" spans="1:18" x14ac:dyDescent="0.3">
      <c r="A18040" t="s">
        <v>1232</v>
      </c>
      <c r="B18040" s="1">
        <v>38470</v>
      </c>
      <c r="C18040" t="s">
        <v>1265</v>
      </c>
      <c r="D18040" t="s">
        <v>1276</v>
      </c>
      <c r="E18040" t="s">
        <v>1277</v>
      </c>
      <c r="G18040" s="6" t="s">
        <v>29</v>
      </c>
      <c r="H18040" t="s">
        <v>99</v>
      </c>
      <c r="I18040" t="s">
        <v>26</v>
      </c>
      <c r="J18040" t="s">
        <v>27</v>
      </c>
      <c r="K18040">
        <v>29</v>
      </c>
      <c r="L18040">
        <v>16.649999999999999</v>
      </c>
      <c r="M18040" t="s">
        <v>1170</v>
      </c>
      <c r="N18040">
        <v>16.649999999999999</v>
      </c>
      <c r="P18040" cm="1">
        <f t="array" ref="P18040">IF(Q18040&gt;0,INDEX(Q18040:Q39764,MATCH(TRUE,INDEX(Q18040:Q39764="",,),0)-1),"")</f>
        <v>6</v>
      </c>
      <c r="Q18040">
        <f t="shared" si="498"/>
        <v>6</v>
      </c>
      <c r="R18040">
        <f t="shared" si="499"/>
        <v>0</v>
      </c>
    </row>
    <row r="18041" spans="1:18" x14ac:dyDescent="0.3">
      <c r="P18041" t="str" cm="1">
        <f t="array" ref="P18041">IF(Q18041&gt;0,INDEX(Q18041:Q39765,MATCH(TRUE,INDEX(Q18041:Q39765="",,),0)-1),"")</f>
        <v/>
      </c>
      <c r="R18041" t="str">
        <f t="shared" si="499"/>
        <v/>
      </c>
    </row>
    <row r="18042" spans="1:18" x14ac:dyDescent="0.3">
      <c r="A18042" t="s">
        <v>1232</v>
      </c>
      <c r="B18042" s="1">
        <v>38470</v>
      </c>
      <c r="C18042" t="s">
        <v>1265</v>
      </c>
      <c r="D18042" t="s">
        <v>1278</v>
      </c>
      <c r="E18042" t="s">
        <v>1279</v>
      </c>
      <c r="G18042" t="s">
        <v>19</v>
      </c>
      <c r="H18042" t="s">
        <v>69</v>
      </c>
      <c r="I18042" t="s">
        <v>21</v>
      </c>
      <c r="J18042" t="s">
        <v>22</v>
      </c>
      <c r="K18042">
        <v>8.4</v>
      </c>
      <c r="L18042">
        <v>114</v>
      </c>
      <c r="M18042" t="s">
        <v>1117</v>
      </c>
      <c r="N18042">
        <v>206</v>
      </c>
      <c r="O18042" t="s">
        <v>24</v>
      </c>
      <c r="P18042" cm="1">
        <f t="array" ref="P18042">IF(Q18042&gt;0,INDEX(Q18042:Q39766,MATCH(TRUE,INDEX(Q18042:Q39766="",,),0)-1),"")</f>
        <v>3</v>
      </c>
      <c r="Q18042">
        <f>INT((ROW()-18042)/10)+1</f>
        <v>1</v>
      </c>
      <c r="R18042">
        <f t="shared" si="499"/>
        <v>0</v>
      </c>
    </row>
    <row r="18043" spans="1:18" x14ac:dyDescent="0.3">
      <c r="A18043" t="s">
        <v>1232</v>
      </c>
      <c r="B18043" s="1">
        <v>38470</v>
      </c>
      <c r="C18043" t="s">
        <v>1265</v>
      </c>
      <c r="D18043" t="s">
        <v>1278</v>
      </c>
      <c r="E18043" t="s">
        <v>1279</v>
      </c>
      <c r="G18043" t="s">
        <v>19</v>
      </c>
      <c r="H18043" t="s">
        <v>69</v>
      </c>
      <c r="I18043" t="s">
        <v>26</v>
      </c>
      <c r="J18043" t="s">
        <v>27</v>
      </c>
      <c r="K18043">
        <v>69</v>
      </c>
      <c r="L18043">
        <v>23.55</v>
      </c>
      <c r="M18043" t="s">
        <v>1117</v>
      </c>
      <c r="N18043">
        <v>45.55</v>
      </c>
      <c r="O18043" t="s">
        <v>24</v>
      </c>
      <c r="P18043" cm="1">
        <f t="array" ref="P18043">IF(Q18043&gt;0,INDEX(Q18043:Q39767,MATCH(TRUE,INDEX(Q18043:Q39767="",,),0)-1),"")</f>
        <v>3</v>
      </c>
      <c r="Q18043">
        <f t="shared" ref="Q18043:Q18071" si="500">INT((ROW()-18042)/10)+1</f>
        <v>1</v>
      </c>
      <c r="R18043">
        <f t="shared" si="499"/>
        <v>0</v>
      </c>
    </row>
    <row r="18044" spans="1:18" x14ac:dyDescent="0.3">
      <c r="A18044" t="s">
        <v>1232</v>
      </c>
      <c r="B18044" s="1">
        <v>38470</v>
      </c>
      <c r="C18044" t="s">
        <v>1265</v>
      </c>
      <c r="D18044" t="s">
        <v>1278</v>
      </c>
      <c r="E18044" t="s">
        <v>1279</v>
      </c>
      <c r="G18044" t="s">
        <v>19</v>
      </c>
      <c r="H18044" t="s">
        <v>41</v>
      </c>
      <c r="I18044" t="s">
        <v>26</v>
      </c>
      <c r="J18044" t="s">
        <v>27</v>
      </c>
      <c r="K18044">
        <v>199</v>
      </c>
      <c r="L18044">
        <v>48.95</v>
      </c>
      <c r="M18044" t="s">
        <v>1117</v>
      </c>
      <c r="N18044">
        <v>61.23</v>
      </c>
      <c r="O18044" t="s">
        <v>24</v>
      </c>
      <c r="P18044" cm="1">
        <f t="array" ref="P18044">IF(Q18044&gt;0,INDEX(Q18044:Q39768,MATCH(TRUE,INDEX(Q18044:Q39768="",,),0)-1),"")</f>
        <v>3</v>
      </c>
      <c r="Q18044">
        <f t="shared" si="500"/>
        <v>1</v>
      </c>
      <c r="R18044">
        <f t="shared" si="499"/>
        <v>0</v>
      </c>
    </row>
    <row r="18045" spans="1:18" x14ac:dyDescent="0.3">
      <c r="A18045" t="s">
        <v>1232</v>
      </c>
      <c r="B18045" s="1">
        <v>38470</v>
      </c>
      <c r="C18045" t="s">
        <v>1265</v>
      </c>
      <c r="D18045" t="s">
        <v>1278</v>
      </c>
      <c r="E18045" t="s">
        <v>1279</v>
      </c>
      <c r="G18045" t="s">
        <v>19</v>
      </c>
      <c r="H18045" t="s">
        <v>63</v>
      </c>
      <c r="I18045" t="s">
        <v>26</v>
      </c>
      <c r="J18045" t="s">
        <v>27</v>
      </c>
      <c r="K18045">
        <v>47</v>
      </c>
      <c r="L18045">
        <v>22.15</v>
      </c>
      <c r="M18045" t="s">
        <v>1117</v>
      </c>
      <c r="N18045">
        <v>28.15</v>
      </c>
      <c r="O18045" t="s">
        <v>24</v>
      </c>
      <c r="P18045" cm="1">
        <f t="array" ref="P18045">IF(Q18045&gt;0,INDEX(Q18045:Q39769,MATCH(TRUE,INDEX(Q18045:Q39769="",,),0)-1),"")</f>
        <v>3</v>
      </c>
      <c r="Q18045">
        <f t="shared" si="500"/>
        <v>1</v>
      </c>
      <c r="R18045">
        <f t="shared" si="499"/>
        <v>0</v>
      </c>
    </row>
    <row r="18046" spans="1:18" x14ac:dyDescent="0.3">
      <c r="A18046" t="s">
        <v>1232</v>
      </c>
      <c r="B18046" s="1">
        <v>38470</v>
      </c>
      <c r="C18046" t="s">
        <v>1265</v>
      </c>
      <c r="D18046" t="s">
        <v>1278</v>
      </c>
      <c r="E18046" t="s">
        <v>1279</v>
      </c>
      <c r="G18046" s="6" t="s">
        <v>29</v>
      </c>
      <c r="H18046" t="s">
        <v>194</v>
      </c>
      <c r="I18046" t="s">
        <v>21</v>
      </c>
      <c r="J18046" t="s">
        <v>22</v>
      </c>
      <c r="K18046">
        <v>0.2</v>
      </c>
      <c r="L18046">
        <v>1000</v>
      </c>
      <c r="M18046" t="s">
        <v>1117</v>
      </c>
      <c r="N18046">
        <v>1000</v>
      </c>
      <c r="O18046" t="s">
        <v>24</v>
      </c>
      <c r="P18046" cm="1">
        <f t="array" ref="P18046">IF(Q18046&gt;0,INDEX(Q18046:Q39770,MATCH(TRUE,INDEX(Q18046:Q39770="",,),0)-1),"")</f>
        <v>3</v>
      </c>
      <c r="Q18046">
        <f t="shared" si="500"/>
        <v>1</v>
      </c>
      <c r="R18046">
        <f t="shared" si="499"/>
        <v>0</v>
      </c>
    </row>
    <row r="18047" spans="1:18" x14ac:dyDescent="0.3">
      <c r="A18047" t="s">
        <v>1232</v>
      </c>
      <c r="B18047" s="1">
        <v>38470</v>
      </c>
      <c r="C18047" t="s">
        <v>1265</v>
      </c>
      <c r="D18047" t="s">
        <v>1278</v>
      </c>
      <c r="E18047" t="s">
        <v>1279</v>
      </c>
      <c r="G18047" s="6" t="s">
        <v>29</v>
      </c>
      <c r="H18047" t="s">
        <v>99</v>
      </c>
      <c r="I18047" t="s">
        <v>21</v>
      </c>
      <c r="J18047" t="s">
        <v>22</v>
      </c>
      <c r="K18047">
        <v>0.4</v>
      </c>
      <c r="L18047">
        <v>126</v>
      </c>
      <c r="M18047" t="s">
        <v>1117</v>
      </c>
      <c r="N18047">
        <v>126</v>
      </c>
      <c r="O18047" t="s">
        <v>24</v>
      </c>
      <c r="P18047" cm="1">
        <f t="array" ref="P18047">IF(Q18047&gt;0,INDEX(Q18047:Q39771,MATCH(TRUE,INDEX(Q18047:Q39771="",,),0)-1),"")</f>
        <v>3</v>
      </c>
      <c r="Q18047">
        <f t="shared" si="500"/>
        <v>1</v>
      </c>
      <c r="R18047">
        <f t="shared" si="499"/>
        <v>0</v>
      </c>
    </row>
    <row r="18048" spans="1:18" x14ac:dyDescent="0.3">
      <c r="A18048" t="s">
        <v>1232</v>
      </c>
      <c r="B18048" s="1">
        <v>38470</v>
      </c>
      <c r="C18048" t="s">
        <v>1265</v>
      </c>
      <c r="D18048" t="s">
        <v>1278</v>
      </c>
      <c r="E18048" t="s">
        <v>1279</v>
      </c>
      <c r="G18048" s="6" t="s">
        <v>29</v>
      </c>
      <c r="H18048" t="s">
        <v>41</v>
      </c>
      <c r="I18048" t="s">
        <v>21</v>
      </c>
      <c r="J18048" t="s">
        <v>22</v>
      </c>
      <c r="K18048">
        <v>3.5</v>
      </c>
      <c r="L18048">
        <v>203</v>
      </c>
      <c r="M18048" t="s">
        <v>1117</v>
      </c>
      <c r="N18048">
        <v>203</v>
      </c>
      <c r="O18048" t="s">
        <v>24</v>
      </c>
      <c r="P18048" cm="1">
        <f t="array" ref="P18048">IF(Q18048&gt;0,INDEX(Q18048:Q39772,MATCH(TRUE,INDEX(Q18048:Q39772="",,),0)-1),"")</f>
        <v>3</v>
      </c>
      <c r="Q18048">
        <f t="shared" si="500"/>
        <v>1</v>
      </c>
      <c r="R18048">
        <f t="shared" si="499"/>
        <v>0</v>
      </c>
    </row>
    <row r="18049" spans="1:18" x14ac:dyDescent="0.3">
      <c r="A18049" t="s">
        <v>1232</v>
      </c>
      <c r="B18049" s="1">
        <v>38470</v>
      </c>
      <c r="C18049" t="s">
        <v>1265</v>
      </c>
      <c r="D18049" t="s">
        <v>1278</v>
      </c>
      <c r="E18049" t="s">
        <v>1279</v>
      </c>
      <c r="G18049" s="6" t="s">
        <v>29</v>
      </c>
      <c r="H18049" t="s">
        <v>99</v>
      </c>
      <c r="I18049" t="s">
        <v>26</v>
      </c>
      <c r="J18049" t="s">
        <v>27</v>
      </c>
      <c r="K18049">
        <v>17</v>
      </c>
      <c r="L18049">
        <v>16.850000000000001</v>
      </c>
      <c r="M18049" t="s">
        <v>1117</v>
      </c>
      <c r="N18049">
        <v>16.850000000000001</v>
      </c>
      <c r="O18049" t="s">
        <v>24</v>
      </c>
      <c r="P18049" cm="1">
        <f t="array" ref="P18049">IF(Q18049&gt;0,INDEX(Q18049:Q39773,MATCH(TRUE,INDEX(Q18049:Q39773="",,),0)-1),"")</f>
        <v>3</v>
      </c>
      <c r="Q18049">
        <f t="shared" si="500"/>
        <v>1</v>
      </c>
      <c r="R18049">
        <f t="shared" si="499"/>
        <v>0</v>
      </c>
    </row>
    <row r="18050" spans="1:18" x14ac:dyDescent="0.3">
      <c r="A18050" t="s">
        <v>1232</v>
      </c>
      <c r="B18050" s="1">
        <v>38470</v>
      </c>
      <c r="C18050" t="s">
        <v>1265</v>
      </c>
      <c r="D18050" t="s">
        <v>1278</v>
      </c>
      <c r="E18050" t="s">
        <v>1279</v>
      </c>
      <c r="G18050" s="6" t="s">
        <v>29</v>
      </c>
      <c r="H18050" t="s">
        <v>70</v>
      </c>
      <c r="I18050" t="s">
        <v>26</v>
      </c>
      <c r="J18050" t="s">
        <v>27</v>
      </c>
      <c r="K18050">
        <v>13</v>
      </c>
      <c r="L18050">
        <v>27</v>
      </c>
      <c r="M18050" t="s">
        <v>1117</v>
      </c>
      <c r="N18050">
        <v>27</v>
      </c>
      <c r="O18050" t="s">
        <v>24</v>
      </c>
      <c r="P18050" cm="1">
        <f t="array" ref="P18050">IF(Q18050&gt;0,INDEX(Q18050:Q39774,MATCH(TRUE,INDEX(Q18050:Q39774="",,),0)-1),"")</f>
        <v>3</v>
      </c>
      <c r="Q18050">
        <f t="shared" si="500"/>
        <v>1</v>
      </c>
      <c r="R18050">
        <f t="shared" si="499"/>
        <v>0</v>
      </c>
    </row>
    <row r="18051" spans="1:18" x14ac:dyDescent="0.3">
      <c r="A18051" t="s">
        <v>1232</v>
      </c>
      <c r="B18051" s="1">
        <v>38470</v>
      </c>
      <c r="C18051" t="s">
        <v>1265</v>
      </c>
      <c r="D18051" t="s">
        <v>1278</v>
      </c>
      <c r="E18051" t="s">
        <v>1279</v>
      </c>
      <c r="G18051" s="6" t="s">
        <v>29</v>
      </c>
      <c r="H18051" t="s">
        <v>64</v>
      </c>
      <c r="I18051" t="s">
        <v>26</v>
      </c>
      <c r="J18051" t="s">
        <v>27</v>
      </c>
      <c r="K18051">
        <v>36</v>
      </c>
      <c r="L18051">
        <v>14.35</v>
      </c>
      <c r="M18051" t="s">
        <v>1117</v>
      </c>
      <c r="N18051">
        <v>14.35</v>
      </c>
      <c r="O18051" t="s">
        <v>24</v>
      </c>
      <c r="P18051" cm="1">
        <f t="array" ref="P18051">IF(Q18051&gt;0,INDEX(Q18051:Q39775,MATCH(TRUE,INDEX(Q18051:Q39775="",,),0)-1),"")</f>
        <v>3</v>
      </c>
      <c r="Q18051">
        <f t="shared" si="500"/>
        <v>1</v>
      </c>
      <c r="R18051">
        <f t="shared" si="499"/>
        <v>0</v>
      </c>
    </row>
    <row r="18052" spans="1:18" x14ac:dyDescent="0.3">
      <c r="A18052" t="s">
        <v>1232</v>
      </c>
      <c r="B18052" s="1">
        <v>38470</v>
      </c>
      <c r="C18052" t="s">
        <v>1265</v>
      </c>
      <c r="D18052" t="s">
        <v>1278</v>
      </c>
      <c r="E18052" t="s">
        <v>1279</v>
      </c>
      <c r="G18052" t="s">
        <v>19</v>
      </c>
      <c r="H18052" t="s">
        <v>69</v>
      </c>
      <c r="I18052" t="s">
        <v>21</v>
      </c>
      <c r="J18052" t="s">
        <v>22</v>
      </c>
      <c r="K18052">
        <v>8.4</v>
      </c>
      <c r="L18052">
        <v>114</v>
      </c>
      <c r="M18052" t="s">
        <v>319</v>
      </c>
      <c r="N18052">
        <v>150</v>
      </c>
      <c r="P18052" cm="1">
        <f t="array" ref="P18052">IF(Q18052&gt;0,INDEX(Q18052:Q39776,MATCH(TRUE,INDEX(Q18052:Q39776="",,),0)-1),"")</f>
        <v>3</v>
      </c>
      <c r="Q18052">
        <f t="shared" si="500"/>
        <v>2</v>
      </c>
      <c r="R18052">
        <f t="shared" si="499"/>
        <v>0</v>
      </c>
    </row>
    <row r="18053" spans="1:18" x14ac:dyDescent="0.3">
      <c r="A18053" t="s">
        <v>1232</v>
      </c>
      <c r="B18053" s="1">
        <v>38470</v>
      </c>
      <c r="C18053" t="s">
        <v>1265</v>
      </c>
      <c r="D18053" t="s">
        <v>1278</v>
      </c>
      <c r="E18053" t="s">
        <v>1279</v>
      </c>
      <c r="G18053" t="s">
        <v>19</v>
      </c>
      <c r="H18053" t="s">
        <v>69</v>
      </c>
      <c r="I18053" t="s">
        <v>26</v>
      </c>
      <c r="J18053" t="s">
        <v>27</v>
      </c>
      <c r="K18053">
        <v>69</v>
      </c>
      <c r="L18053">
        <v>23.55</v>
      </c>
      <c r="M18053" t="s">
        <v>319</v>
      </c>
      <c r="N18053">
        <v>30</v>
      </c>
      <c r="P18053" cm="1">
        <f t="array" ref="P18053">IF(Q18053&gt;0,INDEX(Q18053:Q39777,MATCH(TRUE,INDEX(Q18053:Q39777="",,),0)-1),"")</f>
        <v>3</v>
      </c>
      <c r="Q18053">
        <f t="shared" si="500"/>
        <v>2</v>
      </c>
      <c r="R18053">
        <f t="shared" si="499"/>
        <v>0</v>
      </c>
    </row>
    <row r="18054" spans="1:18" x14ac:dyDescent="0.3">
      <c r="A18054" t="s">
        <v>1232</v>
      </c>
      <c r="B18054" s="1">
        <v>38470</v>
      </c>
      <c r="C18054" t="s">
        <v>1265</v>
      </c>
      <c r="D18054" t="s">
        <v>1278</v>
      </c>
      <c r="E18054" t="s">
        <v>1279</v>
      </c>
      <c r="G18054" t="s">
        <v>19</v>
      </c>
      <c r="H18054" t="s">
        <v>41</v>
      </c>
      <c r="I18054" t="s">
        <v>26</v>
      </c>
      <c r="J18054" t="s">
        <v>27</v>
      </c>
      <c r="K18054">
        <v>199</v>
      </c>
      <c r="L18054">
        <v>48.95</v>
      </c>
      <c r="M18054" t="s">
        <v>319</v>
      </c>
      <c r="N18054">
        <v>61</v>
      </c>
      <c r="P18054" cm="1">
        <f t="array" ref="P18054">IF(Q18054&gt;0,INDEX(Q18054:Q39778,MATCH(TRUE,INDEX(Q18054:Q39778="",,),0)-1),"")</f>
        <v>3</v>
      </c>
      <c r="Q18054">
        <f t="shared" si="500"/>
        <v>2</v>
      </c>
      <c r="R18054">
        <f t="shared" si="499"/>
        <v>0</v>
      </c>
    </row>
    <row r="18055" spans="1:18" x14ac:dyDescent="0.3">
      <c r="A18055" t="s">
        <v>1232</v>
      </c>
      <c r="B18055" s="1">
        <v>38470</v>
      </c>
      <c r="C18055" t="s">
        <v>1265</v>
      </c>
      <c r="D18055" t="s">
        <v>1278</v>
      </c>
      <c r="E18055" t="s">
        <v>1279</v>
      </c>
      <c r="G18055" t="s">
        <v>19</v>
      </c>
      <c r="H18055" t="s">
        <v>63</v>
      </c>
      <c r="I18055" t="s">
        <v>26</v>
      </c>
      <c r="J18055" t="s">
        <v>27</v>
      </c>
      <c r="K18055">
        <v>47</v>
      </c>
      <c r="L18055">
        <v>22.15</v>
      </c>
      <c r="M18055" t="s">
        <v>319</v>
      </c>
      <c r="N18055">
        <v>30</v>
      </c>
      <c r="P18055" cm="1">
        <f t="array" ref="P18055">IF(Q18055&gt;0,INDEX(Q18055:Q39779,MATCH(TRUE,INDEX(Q18055:Q39779="",,),0)-1),"")</f>
        <v>3</v>
      </c>
      <c r="Q18055">
        <f t="shared" si="500"/>
        <v>2</v>
      </c>
      <c r="R18055">
        <f t="shared" si="499"/>
        <v>0</v>
      </c>
    </row>
    <row r="18056" spans="1:18" x14ac:dyDescent="0.3">
      <c r="A18056" t="s">
        <v>1232</v>
      </c>
      <c r="B18056" s="1">
        <v>38470</v>
      </c>
      <c r="C18056" t="s">
        <v>1265</v>
      </c>
      <c r="D18056" t="s">
        <v>1278</v>
      </c>
      <c r="E18056" t="s">
        <v>1279</v>
      </c>
      <c r="G18056" s="6" t="s">
        <v>29</v>
      </c>
      <c r="H18056" t="s">
        <v>194</v>
      </c>
      <c r="I18056" t="s">
        <v>21</v>
      </c>
      <c r="J18056" t="s">
        <v>22</v>
      </c>
      <c r="K18056">
        <v>0.2</v>
      </c>
      <c r="L18056">
        <v>1000</v>
      </c>
      <c r="M18056" t="s">
        <v>319</v>
      </c>
      <c r="N18056">
        <v>1000</v>
      </c>
      <c r="P18056" cm="1">
        <f t="array" ref="P18056">IF(Q18056&gt;0,INDEX(Q18056:Q39780,MATCH(TRUE,INDEX(Q18056:Q39780="",,),0)-1),"")</f>
        <v>3</v>
      </c>
      <c r="Q18056">
        <f t="shared" si="500"/>
        <v>2</v>
      </c>
      <c r="R18056">
        <f t="shared" si="499"/>
        <v>0</v>
      </c>
    </row>
    <row r="18057" spans="1:18" x14ac:dyDescent="0.3">
      <c r="A18057" t="s">
        <v>1232</v>
      </c>
      <c r="B18057" s="1">
        <v>38470</v>
      </c>
      <c r="C18057" t="s">
        <v>1265</v>
      </c>
      <c r="D18057" t="s">
        <v>1278</v>
      </c>
      <c r="E18057" t="s">
        <v>1279</v>
      </c>
      <c r="G18057" s="6" t="s">
        <v>29</v>
      </c>
      <c r="H18057" t="s">
        <v>99</v>
      </c>
      <c r="I18057" t="s">
        <v>21</v>
      </c>
      <c r="J18057" t="s">
        <v>22</v>
      </c>
      <c r="K18057">
        <v>0.4</v>
      </c>
      <c r="L18057">
        <v>126</v>
      </c>
      <c r="M18057" t="s">
        <v>319</v>
      </c>
      <c r="N18057">
        <v>126</v>
      </c>
      <c r="P18057" cm="1">
        <f t="array" ref="P18057">IF(Q18057&gt;0,INDEX(Q18057:Q39781,MATCH(TRUE,INDEX(Q18057:Q39781="",,),0)-1),"")</f>
        <v>3</v>
      </c>
      <c r="Q18057">
        <f t="shared" si="500"/>
        <v>2</v>
      </c>
      <c r="R18057">
        <f t="shared" si="499"/>
        <v>0</v>
      </c>
    </row>
    <row r="18058" spans="1:18" x14ac:dyDescent="0.3">
      <c r="A18058" t="s">
        <v>1232</v>
      </c>
      <c r="B18058" s="1">
        <v>38470</v>
      </c>
      <c r="C18058" t="s">
        <v>1265</v>
      </c>
      <c r="D18058" t="s">
        <v>1278</v>
      </c>
      <c r="E18058" t="s">
        <v>1279</v>
      </c>
      <c r="G18058" s="6" t="s">
        <v>29</v>
      </c>
      <c r="H18058" t="s">
        <v>41</v>
      </c>
      <c r="I18058" t="s">
        <v>21</v>
      </c>
      <c r="J18058" t="s">
        <v>22</v>
      </c>
      <c r="K18058">
        <v>3.5</v>
      </c>
      <c r="L18058">
        <v>203</v>
      </c>
      <c r="M18058" t="s">
        <v>319</v>
      </c>
      <c r="N18058">
        <v>203</v>
      </c>
      <c r="P18058" cm="1">
        <f t="array" ref="P18058">IF(Q18058&gt;0,INDEX(Q18058:Q39782,MATCH(TRUE,INDEX(Q18058:Q39782="",,),0)-1),"")</f>
        <v>3</v>
      </c>
      <c r="Q18058">
        <f t="shared" si="500"/>
        <v>2</v>
      </c>
      <c r="R18058">
        <f t="shared" si="499"/>
        <v>0</v>
      </c>
    </row>
    <row r="18059" spans="1:18" x14ac:dyDescent="0.3">
      <c r="A18059" t="s">
        <v>1232</v>
      </c>
      <c r="B18059" s="1">
        <v>38470</v>
      </c>
      <c r="C18059" t="s">
        <v>1265</v>
      </c>
      <c r="D18059" t="s">
        <v>1278</v>
      </c>
      <c r="E18059" t="s">
        <v>1279</v>
      </c>
      <c r="G18059" s="6" t="s">
        <v>29</v>
      </c>
      <c r="H18059" t="s">
        <v>99</v>
      </c>
      <c r="I18059" t="s">
        <v>26</v>
      </c>
      <c r="J18059" t="s">
        <v>27</v>
      </c>
      <c r="K18059">
        <v>17</v>
      </c>
      <c r="L18059">
        <v>16.850000000000001</v>
      </c>
      <c r="M18059" t="s">
        <v>319</v>
      </c>
      <c r="N18059">
        <v>16.850000000000001</v>
      </c>
      <c r="P18059" cm="1">
        <f t="array" ref="P18059">IF(Q18059&gt;0,INDEX(Q18059:Q39783,MATCH(TRUE,INDEX(Q18059:Q39783="",,),0)-1),"")</f>
        <v>3</v>
      </c>
      <c r="Q18059">
        <f t="shared" si="500"/>
        <v>2</v>
      </c>
      <c r="R18059">
        <f t="shared" si="499"/>
        <v>0</v>
      </c>
    </row>
    <row r="18060" spans="1:18" x14ac:dyDescent="0.3">
      <c r="A18060" t="s">
        <v>1232</v>
      </c>
      <c r="B18060" s="1">
        <v>38470</v>
      </c>
      <c r="C18060" t="s">
        <v>1265</v>
      </c>
      <c r="D18060" t="s">
        <v>1278</v>
      </c>
      <c r="E18060" t="s">
        <v>1279</v>
      </c>
      <c r="G18060" s="6" t="s">
        <v>29</v>
      </c>
      <c r="H18060" t="s">
        <v>70</v>
      </c>
      <c r="I18060" t="s">
        <v>26</v>
      </c>
      <c r="J18060" t="s">
        <v>27</v>
      </c>
      <c r="K18060">
        <v>13</v>
      </c>
      <c r="L18060">
        <v>27</v>
      </c>
      <c r="M18060" t="s">
        <v>319</v>
      </c>
      <c r="N18060">
        <v>27</v>
      </c>
      <c r="P18060" cm="1">
        <f t="array" ref="P18060">IF(Q18060&gt;0,INDEX(Q18060:Q39784,MATCH(TRUE,INDEX(Q18060:Q39784="",,),0)-1),"")</f>
        <v>3</v>
      </c>
      <c r="Q18060">
        <f t="shared" si="500"/>
        <v>2</v>
      </c>
      <c r="R18060">
        <f t="shared" si="499"/>
        <v>0</v>
      </c>
    </row>
    <row r="18061" spans="1:18" x14ac:dyDescent="0.3">
      <c r="A18061" t="s">
        <v>1232</v>
      </c>
      <c r="B18061" s="1">
        <v>38470</v>
      </c>
      <c r="C18061" t="s">
        <v>1265</v>
      </c>
      <c r="D18061" t="s">
        <v>1278</v>
      </c>
      <c r="E18061" t="s">
        <v>1279</v>
      </c>
      <c r="G18061" s="6" t="s">
        <v>29</v>
      </c>
      <c r="H18061" t="s">
        <v>64</v>
      </c>
      <c r="I18061" t="s">
        <v>26</v>
      </c>
      <c r="J18061" t="s">
        <v>27</v>
      </c>
      <c r="K18061">
        <v>36</v>
      </c>
      <c r="L18061">
        <v>14.35</v>
      </c>
      <c r="M18061" t="s">
        <v>319</v>
      </c>
      <c r="N18061">
        <v>14.35</v>
      </c>
      <c r="P18061" cm="1">
        <f t="array" ref="P18061">IF(Q18061&gt;0,INDEX(Q18061:Q39785,MATCH(TRUE,INDEX(Q18061:Q39785="",,),0)-1),"")</f>
        <v>3</v>
      </c>
      <c r="Q18061">
        <f t="shared" si="500"/>
        <v>2</v>
      </c>
      <c r="R18061">
        <f t="shared" si="499"/>
        <v>0</v>
      </c>
    </row>
    <row r="18062" spans="1:18" x14ac:dyDescent="0.3">
      <c r="A18062" t="s">
        <v>1232</v>
      </c>
      <c r="B18062" s="1">
        <v>38470</v>
      </c>
      <c r="C18062" t="s">
        <v>1265</v>
      </c>
      <c r="D18062" t="s">
        <v>1278</v>
      </c>
      <c r="E18062" t="s">
        <v>1279</v>
      </c>
      <c r="G18062" t="s">
        <v>19</v>
      </c>
      <c r="H18062" t="s">
        <v>69</v>
      </c>
      <c r="I18062" t="s">
        <v>21</v>
      </c>
      <c r="J18062" t="s">
        <v>22</v>
      </c>
      <c r="K18062">
        <v>8.4</v>
      </c>
      <c r="L18062">
        <v>114</v>
      </c>
      <c r="M18062" t="s">
        <v>1130</v>
      </c>
      <c r="N18062">
        <v>160</v>
      </c>
      <c r="P18062" cm="1">
        <f t="array" ref="P18062">IF(Q18062&gt;0,INDEX(Q18062:Q39786,MATCH(TRUE,INDEX(Q18062:Q39786="",,),0)-1),"")</f>
        <v>3</v>
      </c>
      <c r="Q18062">
        <f t="shared" si="500"/>
        <v>3</v>
      </c>
      <c r="R18062">
        <f t="shared" si="499"/>
        <v>0</v>
      </c>
    </row>
    <row r="18063" spans="1:18" x14ac:dyDescent="0.3">
      <c r="A18063" t="s">
        <v>1232</v>
      </c>
      <c r="B18063" s="1">
        <v>38470</v>
      </c>
      <c r="C18063" t="s">
        <v>1265</v>
      </c>
      <c r="D18063" t="s">
        <v>1278</v>
      </c>
      <c r="E18063" t="s">
        <v>1279</v>
      </c>
      <c r="G18063" t="s">
        <v>19</v>
      </c>
      <c r="H18063" t="s">
        <v>69</v>
      </c>
      <c r="I18063" t="s">
        <v>26</v>
      </c>
      <c r="J18063" t="s">
        <v>27</v>
      </c>
      <c r="K18063">
        <v>69</v>
      </c>
      <c r="L18063">
        <v>23.55</v>
      </c>
      <c r="M18063" t="s">
        <v>1130</v>
      </c>
      <c r="N18063">
        <v>23.55</v>
      </c>
      <c r="P18063" cm="1">
        <f t="array" ref="P18063">IF(Q18063&gt;0,INDEX(Q18063:Q39787,MATCH(TRUE,INDEX(Q18063:Q39787="",,),0)-1),"")</f>
        <v>3</v>
      </c>
      <c r="Q18063">
        <f t="shared" si="500"/>
        <v>3</v>
      </c>
      <c r="R18063">
        <f t="shared" si="499"/>
        <v>0</v>
      </c>
    </row>
    <row r="18064" spans="1:18" x14ac:dyDescent="0.3">
      <c r="A18064" t="s">
        <v>1232</v>
      </c>
      <c r="B18064" s="1">
        <v>38470</v>
      </c>
      <c r="C18064" t="s">
        <v>1265</v>
      </c>
      <c r="D18064" t="s">
        <v>1278</v>
      </c>
      <c r="E18064" t="s">
        <v>1279</v>
      </c>
      <c r="G18064" t="s">
        <v>19</v>
      </c>
      <c r="H18064" t="s">
        <v>41</v>
      </c>
      <c r="I18064" t="s">
        <v>26</v>
      </c>
      <c r="J18064" t="s">
        <v>27</v>
      </c>
      <c r="K18064">
        <v>199</v>
      </c>
      <c r="L18064">
        <v>48.95</v>
      </c>
      <c r="M18064" t="s">
        <v>1130</v>
      </c>
      <c r="N18064">
        <v>60</v>
      </c>
      <c r="P18064" cm="1">
        <f t="array" ref="P18064">IF(Q18064&gt;0,INDEX(Q18064:Q39788,MATCH(TRUE,INDEX(Q18064:Q39788="",,),0)-1),"")</f>
        <v>3</v>
      </c>
      <c r="Q18064">
        <f t="shared" si="500"/>
        <v>3</v>
      </c>
      <c r="R18064">
        <f t="shared" si="499"/>
        <v>0</v>
      </c>
    </row>
    <row r="18065" spans="1:18" x14ac:dyDescent="0.3">
      <c r="A18065" t="s">
        <v>1232</v>
      </c>
      <c r="B18065" s="1">
        <v>38470</v>
      </c>
      <c r="C18065" t="s">
        <v>1265</v>
      </c>
      <c r="D18065" t="s">
        <v>1278</v>
      </c>
      <c r="E18065" t="s">
        <v>1279</v>
      </c>
      <c r="G18065" t="s">
        <v>19</v>
      </c>
      <c r="H18065" t="s">
        <v>63</v>
      </c>
      <c r="I18065" t="s">
        <v>26</v>
      </c>
      <c r="J18065" t="s">
        <v>27</v>
      </c>
      <c r="K18065">
        <v>47</v>
      </c>
      <c r="L18065">
        <v>22.15</v>
      </c>
      <c r="M18065" t="s">
        <v>1130</v>
      </c>
      <c r="N18065">
        <v>40</v>
      </c>
      <c r="P18065" cm="1">
        <f t="array" ref="P18065">IF(Q18065&gt;0,INDEX(Q18065:Q39789,MATCH(TRUE,INDEX(Q18065:Q39789="",,),0)-1),"")</f>
        <v>3</v>
      </c>
      <c r="Q18065">
        <f t="shared" si="500"/>
        <v>3</v>
      </c>
      <c r="R18065">
        <f t="shared" si="499"/>
        <v>0</v>
      </c>
    </row>
    <row r="18066" spans="1:18" x14ac:dyDescent="0.3">
      <c r="A18066" t="s">
        <v>1232</v>
      </c>
      <c r="B18066" s="1">
        <v>38470</v>
      </c>
      <c r="C18066" t="s">
        <v>1265</v>
      </c>
      <c r="D18066" t="s">
        <v>1278</v>
      </c>
      <c r="E18066" t="s">
        <v>1279</v>
      </c>
      <c r="G18066" s="6" t="s">
        <v>29</v>
      </c>
      <c r="H18066" t="s">
        <v>194</v>
      </c>
      <c r="I18066" t="s">
        <v>21</v>
      </c>
      <c r="J18066" t="s">
        <v>22</v>
      </c>
      <c r="K18066">
        <v>0.2</v>
      </c>
      <c r="L18066">
        <v>1000</v>
      </c>
      <c r="M18066" t="s">
        <v>1130</v>
      </c>
      <c r="N18066">
        <v>1000</v>
      </c>
      <c r="P18066" cm="1">
        <f t="array" ref="P18066">IF(Q18066&gt;0,INDEX(Q18066:Q39790,MATCH(TRUE,INDEX(Q18066:Q39790="",,),0)-1),"")</f>
        <v>3</v>
      </c>
      <c r="Q18066">
        <f t="shared" si="500"/>
        <v>3</v>
      </c>
      <c r="R18066">
        <f t="shared" si="499"/>
        <v>0</v>
      </c>
    </row>
    <row r="18067" spans="1:18" x14ac:dyDescent="0.3">
      <c r="A18067" t="s">
        <v>1232</v>
      </c>
      <c r="B18067" s="1">
        <v>38470</v>
      </c>
      <c r="C18067" t="s">
        <v>1265</v>
      </c>
      <c r="D18067" t="s">
        <v>1278</v>
      </c>
      <c r="E18067" t="s">
        <v>1279</v>
      </c>
      <c r="G18067" s="6" t="s">
        <v>29</v>
      </c>
      <c r="H18067" t="s">
        <v>99</v>
      </c>
      <c r="I18067" t="s">
        <v>21</v>
      </c>
      <c r="J18067" t="s">
        <v>22</v>
      </c>
      <c r="K18067">
        <v>0.4</v>
      </c>
      <c r="L18067">
        <v>126</v>
      </c>
      <c r="M18067" t="s">
        <v>1130</v>
      </c>
      <c r="N18067">
        <v>126</v>
      </c>
      <c r="P18067" cm="1">
        <f t="array" ref="P18067">IF(Q18067&gt;0,INDEX(Q18067:Q39791,MATCH(TRUE,INDEX(Q18067:Q39791="",,),0)-1),"")</f>
        <v>3</v>
      </c>
      <c r="Q18067">
        <f t="shared" si="500"/>
        <v>3</v>
      </c>
      <c r="R18067">
        <f t="shared" si="499"/>
        <v>0</v>
      </c>
    </row>
    <row r="18068" spans="1:18" x14ac:dyDescent="0.3">
      <c r="A18068" t="s">
        <v>1232</v>
      </c>
      <c r="B18068" s="1">
        <v>38470</v>
      </c>
      <c r="C18068" t="s">
        <v>1265</v>
      </c>
      <c r="D18068" t="s">
        <v>1278</v>
      </c>
      <c r="E18068" t="s">
        <v>1279</v>
      </c>
      <c r="G18068" s="6" t="s">
        <v>29</v>
      </c>
      <c r="H18068" t="s">
        <v>41</v>
      </c>
      <c r="I18068" t="s">
        <v>21</v>
      </c>
      <c r="J18068" t="s">
        <v>22</v>
      </c>
      <c r="K18068">
        <v>3.5</v>
      </c>
      <c r="L18068">
        <v>203</v>
      </c>
      <c r="M18068" t="s">
        <v>1130</v>
      </c>
      <c r="N18068">
        <v>203</v>
      </c>
      <c r="P18068" cm="1">
        <f t="array" ref="P18068">IF(Q18068&gt;0,INDEX(Q18068:Q39792,MATCH(TRUE,INDEX(Q18068:Q39792="",,),0)-1),"")</f>
        <v>3</v>
      </c>
      <c r="Q18068">
        <f t="shared" si="500"/>
        <v>3</v>
      </c>
      <c r="R18068">
        <f t="shared" si="499"/>
        <v>0</v>
      </c>
    </row>
    <row r="18069" spans="1:18" x14ac:dyDescent="0.3">
      <c r="A18069" t="s">
        <v>1232</v>
      </c>
      <c r="B18069" s="1">
        <v>38470</v>
      </c>
      <c r="C18069" t="s">
        <v>1265</v>
      </c>
      <c r="D18069" t="s">
        <v>1278</v>
      </c>
      <c r="E18069" t="s">
        <v>1279</v>
      </c>
      <c r="G18069" s="6" t="s">
        <v>29</v>
      </c>
      <c r="H18069" t="s">
        <v>99</v>
      </c>
      <c r="I18069" t="s">
        <v>26</v>
      </c>
      <c r="J18069" t="s">
        <v>27</v>
      </c>
      <c r="K18069">
        <v>17</v>
      </c>
      <c r="L18069">
        <v>16.850000000000001</v>
      </c>
      <c r="M18069" t="s">
        <v>1130</v>
      </c>
      <c r="N18069">
        <v>16.850000000000001</v>
      </c>
      <c r="P18069" cm="1">
        <f t="array" ref="P18069">IF(Q18069&gt;0,INDEX(Q18069:Q39793,MATCH(TRUE,INDEX(Q18069:Q39793="",,),0)-1),"")</f>
        <v>3</v>
      </c>
      <c r="Q18069">
        <f t="shared" si="500"/>
        <v>3</v>
      </c>
      <c r="R18069">
        <f t="shared" si="499"/>
        <v>0</v>
      </c>
    </row>
    <row r="18070" spans="1:18" x14ac:dyDescent="0.3">
      <c r="A18070" t="s">
        <v>1232</v>
      </c>
      <c r="B18070" s="1">
        <v>38470</v>
      </c>
      <c r="C18070" t="s">
        <v>1265</v>
      </c>
      <c r="D18070" t="s">
        <v>1278</v>
      </c>
      <c r="E18070" t="s">
        <v>1279</v>
      </c>
      <c r="G18070" s="6" t="s">
        <v>29</v>
      </c>
      <c r="H18070" t="s">
        <v>70</v>
      </c>
      <c r="I18070" t="s">
        <v>26</v>
      </c>
      <c r="J18070" t="s">
        <v>27</v>
      </c>
      <c r="K18070">
        <v>13</v>
      </c>
      <c r="L18070">
        <v>27</v>
      </c>
      <c r="M18070" t="s">
        <v>1130</v>
      </c>
      <c r="N18070">
        <v>27</v>
      </c>
      <c r="P18070" cm="1">
        <f t="array" ref="P18070">IF(Q18070&gt;0,INDEX(Q18070:Q39794,MATCH(TRUE,INDEX(Q18070:Q39794="",,),0)-1),"")</f>
        <v>3</v>
      </c>
      <c r="Q18070">
        <f t="shared" si="500"/>
        <v>3</v>
      </c>
      <c r="R18070">
        <f t="shared" si="499"/>
        <v>0</v>
      </c>
    </row>
    <row r="18071" spans="1:18" x14ac:dyDescent="0.3">
      <c r="A18071" t="s">
        <v>1232</v>
      </c>
      <c r="B18071" s="1">
        <v>38470</v>
      </c>
      <c r="C18071" t="s">
        <v>1265</v>
      </c>
      <c r="D18071" t="s">
        <v>1278</v>
      </c>
      <c r="E18071" t="s">
        <v>1279</v>
      </c>
      <c r="G18071" s="6" t="s">
        <v>29</v>
      </c>
      <c r="H18071" t="s">
        <v>64</v>
      </c>
      <c r="I18071" t="s">
        <v>26</v>
      </c>
      <c r="J18071" t="s">
        <v>27</v>
      </c>
      <c r="K18071">
        <v>36</v>
      </c>
      <c r="L18071">
        <v>14.35</v>
      </c>
      <c r="M18071" t="s">
        <v>1130</v>
      </c>
      <c r="N18071">
        <v>14.35</v>
      </c>
      <c r="P18071" cm="1">
        <f t="array" ref="P18071">IF(Q18071&gt;0,INDEX(Q18071:Q39795,MATCH(TRUE,INDEX(Q18071:Q39795="",,),0)-1),"")</f>
        <v>3</v>
      </c>
      <c r="Q18071">
        <f t="shared" si="500"/>
        <v>3</v>
      </c>
      <c r="R18071">
        <f t="shared" si="499"/>
        <v>0</v>
      </c>
    </row>
    <row r="18072" spans="1:18" x14ac:dyDescent="0.3">
      <c r="P18072" t="str" cm="1">
        <f t="array" ref="P18072">IF(Q18072&gt;0,INDEX(Q18072:Q39796,MATCH(TRUE,INDEX(Q18072:Q39796="",,),0)-1),"")</f>
        <v/>
      </c>
      <c r="R18072" t="str">
        <f t="shared" si="499"/>
        <v/>
      </c>
    </row>
    <row r="18073" spans="1:18" x14ac:dyDescent="0.3">
      <c r="A18073" t="s">
        <v>1232</v>
      </c>
      <c r="B18073" s="1">
        <v>38470</v>
      </c>
      <c r="C18073" t="s">
        <v>1265</v>
      </c>
      <c r="D18073" t="s">
        <v>1280</v>
      </c>
      <c r="E18073" t="s">
        <v>1281</v>
      </c>
      <c r="G18073" t="s">
        <v>19</v>
      </c>
      <c r="H18073" t="s">
        <v>194</v>
      </c>
      <c r="I18073" t="s">
        <v>21</v>
      </c>
      <c r="J18073" t="s">
        <v>22</v>
      </c>
      <c r="K18073">
        <v>5.8</v>
      </c>
      <c r="L18073">
        <v>1057</v>
      </c>
      <c r="M18073" t="s">
        <v>1115</v>
      </c>
      <c r="N18073">
        <v>1110</v>
      </c>
      <c r="O18073" t="s">
        <v>24</v>
      </c>
      <c r="P18073" cm="1">
        <f t="array" ref="P18073">IF(Q18073&gt;0,INDEX(Q18073:Q39797,MATCH(TRUE,INDEX(Q18073:Q39797="",,),0)-1),"")</f>
        <v>6</v>
      </c>
      <c r="Q18073">
        <f>INT((ROW()-18073)/8)+1</f>
        <v>1</v>
      </c>
      <c r="R18073">
        <f t="shared" si="499"/>
        <v>0</v>
      </c>
    </row>
    <row r="18074" spans="1:18" x14ac:dyDescent="0.3">
      <c r="A18074" t="s">
        <v>1232</v>
      </c>
      <c r="B18074" s="1">
        <v>38470</v>
      </c>
      <c r="C18074" t="s">
        <v>1265</v>
      </c>
      <c r="D18074" t="s">
        <v>1280</v>
      </c>
      <c r="E18074" t="s">
        <v>1281</v>
      </c>
      <c r="G18074" t="s">
        <v>19</v>
      </c>
      <c r="H18074" t="s">
        <v>63</v>
      </c>
      <c r="I18074" t="s">
        <v>26</v>
      </c>
      <c r="J18074" t="s">
        <v>27</v>
      </c>
      <c r="K18074">
        <v>268</v>
      </c>
      <c r="L18074">
        <v>22.6</v>
      </c>
      <c r="M18074" t="s">
        <v>1115</v>
      </c>
      <c r="N18074">
        <v>48</v>
      </c>
      <c r="O18074" t="s">
        <v>24</v>
      </c>
      <c r="P18074" cm="1">
        <f t="array" ref="P18074">IF(Q18074&gt;0,INDEX(Q18074:Q39798,MATCH(TRUE,INDEX(Q18074:Q39798="",,),0)-1),"")</f>
        <v>6</v>
      </c>
      <c r="Q18074">
        <f t="shared" ref="Q18074:Q18120" si="501">INT((ROW()-18073)/8)+1</f>
        <v>1</v>
      </c>
      <c r="R18074">
        <f t="shared" si="499"/>
        <v>0</v>
      </c>
    </row>
    <row r="18075" spans="1:18" x14ac:dyDescent="0.3">
      <c r="A18075" t="s">
        <v>1232</v>
      </c>
      <c r="B18075" s="1">
        <v>38470</v>
      </c>
      <c r="C18075" t="s">
        <v>1265</v>
      </c>
      <c r="D18075" t="s">
        <v>1280</v>
      </c>
      <c r="E18075" t="s">
        <v>1281</v>
      </c>
      <c r="G18075" t="s">
        <v>19</v>
      </c>
      <c r="H18075" t="s">
        <v>64</v>
      </c>
      <c r="I18075" t="s">
        <v>26</v>
      </c>
      <c r="J18075" t="s">
        <v>27</v>
      </c>
      <c r="K18075">
        <v>630</v>
      </c>
      <c r="L18075">
        <v>15</v>
      </c>
      <c r="M18075" t="s">
        <v>1115</v>
      </c>
      <c r="N18075">
        <v>47.5</v>
      </c>
      <c r="O18075" t="s">
        <v>24</v>
      </c>
      <c r="P18075" cm="1">
        <f t="array" ref="P18075">IF(Q18075&gt;0,INDEX(Q18075:Q39799,MATCH(TRUE,INDEX(Q18075:Q39799="",,),0)-1),"")</f>
        <v>6</v>
      </c>
      <c r="Q18075">
        <f t="shared" si="501"/>
        <v>1</v>
      </c>
      <c r="R18075">
        <f t="shared" si="499"/>
        <v>0</v>
      </c>
    </row>
    <row r="18076" spans="1:18" x14ac:dyDescent="0.3">
      <c r="A18076" t="s">
        <v>1232</v>
      </c>
      <c r="B18076" s="1">
        <v>38470</v>
      </c>
      <c r="C18076" t="s">
        <v>1265</v>
      </c>
      <c r="D18076" t="s">
        <v>1280</v>
      </c>
      <c r="E18076" t="s">
        <v>1281</v>
      </c>
      <c r="G18076" s="6" t="s">
        <v>29</v>
      </c>
      <c r="H18076" t="s">
        <v>30</v>
      </c>
      <c r="I18076" t="s">
        <v>21</v>
      </c>
      <c r="J18076" t="s">
        <v>22</v>
      </c>
      <c r="K18076">
        <v>4</v>
      </c>
      <c r="L18076">
        <v>147</v>
      </c>
      <c r="M18076" t="s">
        <v>1115</v>
      </c>
      <c r="N18076">
        <v>147</v>
      </c>
      <c r="O18076" t="s">
        <v>24</v>
      </c>
      <c r="P18076" cm="1">
        <f t="array" ref="P18076">IF(Q18076&gt;0,INDEX(Q18076:Q39800,MATCH(TRUE,INDEX(Q18076:Q39800="",,),0)-1),"")</f>
        <v>6</v>
      </c>
      <c r="Q18076">
        <f t="shared" si="501"/>
        <v>1</v>
      </c>
      <c r="R18076">
        <f t="shared" si="499"/>
        <v>0</v>
      </c>
    </row>
    <row r="18077" spans="1:18" x14ac:dyDescent="0.3">
      <c r="A18077" t="s">
        <v>1232</v>
      </c>
      <c r="B18077" s="1">
        <v>38470</v>
      </c>
      <c r="C18077" t="s">
        <v>1265</v>
      </c>
      <c r="D18077" t="s">
        <v>1280</v>
      </c>
      <c r="E18077" t="s">
        <v>1281</v>
      </c>
      <c r="G18077" s="6" t="s">
        <v>29</v>
      </c>
      <c r="H18077" t="s">
        <v>206</v>
      </c>
      <c r="I18077" t="s">
        <v>21</v>
      </c>
      <c r="J18077" t="s">
        <v>22</v>
      </c>
      <c r="K18077">
        <v>1.9</v>
      </c>
      <c r="L18077">
        <v>96</v>
      </c>
      <c r="M18077" t="s">
        <v>1115</v>
      </c>
      <c r="N18077">
        <v>96</v>
      </c>
      <c r="O18077" t="s">
        <v>24</v>
      </c>
      <c r="P18077" cm="1">
        <f t="array" ref="P18077">IF(Q18077&gt;0,INDEX(Q18077:Q39801,MATCH(TRUE,INDEX(Q18077:Q39801="",,),0)-1),"")</f>
        <v>6</v>
      </c>
      <c r="Q18077">
        <f t="shared" si="501"/>
        <v>1</v>
      </c>
      <c r="R18077">
        <f t="shared" si="499"/>
        <v>0</v>
      </c>
    </row>
    <row r="18078" spans="1:18" x14ac:dyDescent="0.3">
      <c r="A18078" t="s">
        <v>1232</v>
      </c>
      <c r="B18078" s="1">
        <v>38470</v>
      </c>
      <c r="C18078" t="s">
        <v>1265</v>
      </c>
      <c r="D18078" t="s">
        <v>1280</v>
      </c>
      <c r="E18078" t="s">
        <v>1281</v>
      </c>
      <c r="G18078" s="6" t="s">
        <v>29</v>
      </c>
      <c r="H18078" t="s">
        <v>99</v>
      </c>
      <c r="I18078" t="s">
        <v>21</v>
      </c>
      <c r="J18078" t="s">
        <v>22</v>
      </c>
      <c r="K18078">
        <v>0.5</v>
      </c>
      <c r="L18078">
        <v>132</v>
      </c>
      <c r="M18078" t="s">
        <v>1115</v>
      </c>
      <c r="N18078">
        <v>132</v>
      </c>
      <c r="O18078" t="s">
        <v>24</v>
      </c>
      <c r="P18078" cm="1">
        <f t="array" ref="P18078">IF(Q18078&gt;0,INDEX(Q18078:Q39802,MATCH(TRUE,INDEX(Q18078:Q39802="",,),0)-1),"")</f>
        <v>6</v>
      </c>
      <c r="Q18078">
        <f t="shared" si="501"/>
        <v>1</v>
      </c>
      <c r="R18078">
        <f t="shared" si="499"/>
        <v>0</v>
      </c>
    </row>
    <row r="18079" spans="1:18" x14ac:dyDescent="0.3">
      <c r="A18079" t="s">
        <v>1232</v>
      </c>
      <c r="B18079" s="1">
        <v>38470</v>
      </c>
      <c r="C18079" t="s">
        <v>1265</v>
      </c>
      <c r="D18079" t="s">
        <v>1280</v>
      </c>
      <c r="E18079" t="s">
        <v>1281</v>
      </c>
      <c r="G18079" s="6" t="s">
        <v>29</v>
      </c>
      <c r="H18079" t="s">
        <v>64</v>
      </c>
      <c r="I18079" t="s">
        <v>21</v>
      </c>
      <c r="J18079" t="s">
        <v>22</v>
      </c>
      <c r="K18079">
        <v>3.1</v>
      </c>
      <c r="L18079">
        <v>101</v>
      </c>
      <c r="M18079" t="s">
        <v>1115</v>
      </c>
      <c r="N18079">
        <v>101</v>
      </c>
      <c r="O18079" t="s">
        <v>24</v>
      </c>
      <c r="P18079" cm="1">
        <f t="array" ref="P18079">IF(Q18079&gt;0,INDEX(Q18079:Q39803,MATCH(TRUE,INDEX(Q18079:Q39803="",,),0)-1),"")</f>
        <v>6</v>
      </c>
      <c r="Q18079">
        <f t="shared" si="501"/>
        <v>1</v>
      </c>
      <c r="R18079">
        <f t="shared" si="499"/>
        <v>0</v>
      </c>
    </row>
    <row r="18080" spans="1:18" x14ac:dyDescent="0.3">
      <c r="A18080" t="s">
        <v>1232</v>
      </c>
      <c r="B18080" s="1">
        <v>38470</v>
      </c>
      <c r="C18080" t="s">
        <v>1265</v>
      </c>
      <c r="D18080" t="s">
        <v>1280</v>
      </c>
      <c r="E18080" t="s">
        <v>1281</v>
      </c>
      <c r="G18080" s="6" t="s">
        <v>29</v>
      </c>
      <c r="H18080" t="s">
        <v>70</v>
      </c>
      <c r="I18080" t="s">
        <v>26</v>
      </c>
      <c r="J18080" t="s">
        <v>27</v>
      </c>
      <c r="K18080">
        <v>23</v>
      </c>
      <c r="L18080">
        <v>26.75</v>
      </c>
      <c r="M18080" t="s">
        <v>1115</v>
      </c>
      <c r="N18080">
        <v>26.75</v>
      </c>
      <c r="O18080" t="s">
        <v>24</v>
      </c>
      <c r="P18080" cm="1">
        <f t="array" ref="P18080">IF(Q18080&gt;0,INDEX(Q18080:Q39804,MATCH(TRUE,INDEX(Q18080:Q39804="",,),0)-1),"")</f>
        <v>6</v>
      </c>
      <c r="Q18080">
        <f t="shared" si="501"/>
        <v>1</v>
      </c>
      <c r="R18080">
        <f t="shared" si="499"/>
        <v>0</v>
      </c>
    </row>
    <row r="18081" spans="1:18" x14ac:dyDescent="0.3">
      <c r="A18081" t="s">
        <v>1232</v>
      </c>
      <c r="B18081" s="1">
        <v>38470</v>
      </c>
      <c r="C18081" t="s">
        <v>1265</v>
      </c>
      <c r="D18081" t="s">
        <v>1280</v>
      </c>
      <c r="E18081" t="s">
        <v>1281</v>
      </c>
      <c r="G18081" t="s">
        <v>19</v>
      </c>
      <c r="H18081" t="s">
        <v>194</v>
      </c>
      <c r="I18081" t="s">
        <v>21</v>
      </c>
      <c r="J18081" t="s">
        <v>22</v>
      </c>
      <c r="K18081">
        <v>5.8</v>
      </c>
      <c r="L18081">
        <v>1057</v>
      </c>
      <c r="M18081" t="s">
        <v>1130</v>
      </c>
      <c r="N18081">
        <v>1200</v>
      </c>
      <c r="P18081" cm="1">
        <f t="array" ref="P18081">IF(Q18081&gt;0,INDEX(Q18081:Q39805,MATCH(TRUE,INDEX(Q18081:Q39805="",,),0)-1),"")</f>
        <v>6</v>
      </c>
      <c r="Q18081">
        <f t="shared" si="501"/>
        <v>2</v>
      </c>
      <c r="R18081">
        <f t="shared" si="499"/>
        <v>0</v>
      </c>
    </row>
    <row r="18082" spans="1:18" x14ac:dyDescent="0.3">
      <c r="A18082" t="s">
        <v>1232</v>
      </c>
      <c r="B18082" s="1">
        <v>38470</v>
      </c>
      <c r="C18082" t="s">
        <v>1265</v>
      </c>
      <c r="D18082" t="s">
        <v>1280</v>
      </c>
      <c r="E18082" t="s">
        <v>1281</v>
      </c>
      <c r="G18082" t="s">
        <v>19</v>
      </c>
      <c r="H18082" t="s">
        <v>63</v>
      </c>
      <c r="I18082" t="s">
        <v>26</v>
      </c>
      <c r="J18082" t="s">
        <v>27</v>
      </c>
      <c r="K18082">
        <v>268</v>
      </c>
      <c r="L18082">
        <v>22.6</v>
      </c>
      <c r="M18082" t="s">
        <v>1130</v>
      </c>
      <c r="N18082">
        <v>40</v>
      </c>
      <c r="P18082" cm="1">
        <f t="array" ref="P18082">IF(Q18082&gt;0,INDEX(Q18082:Q39806,MATCH(TRUE,INDEX(Q18082:Q39806="",,),0)-1),"")</f>
        <v>6</v>
      </c>
      <c r="Q18082">
        <f t="shared" si="501"/>
        <v>2</v>
      </c>
      <c r="R18082">
        <f t="shared" si="499"/>
        <v>0</v>
      </c>
    </row>
    <row r="18083" spans="1:18" x14ac:dyDescent="0.3">
      <c r="A18083" t="s">
        <v>1232</v>
      </c>
      <c r="B18083" s="1">
        <v>38470</v>
      </c>
      <c r="C18083" t="s">
        <v>1265</v>
      </c>
      <c r="D18083" t="s">
        <v>1280</v>
      </c>
      <c r="E18083" t="s">
        <v>1281</v>
      </c>
      <c r="G18083" t="s">
        <v>19</v>
      </c>
      <c r="H18083" t="s">
        <v>64</v>
      </c>
      <c r="I18083" t="s">
        <v>26</v>
      </c>
      <c r="J18083" t="s">
        <v>27</v>
      </c>
      <c r="K18083">
        <v>630</v>
      </c>
      <c r="L18083">
        <v>15</v>
      </c>
      <c r="M18083" t="s">
        <v>1130</v>
      </c>
      <c r="N18083">
        <v>40</v>
      </c>
      <c r="P18083" cm="1">
        <f t="array" ref="P18083">IF(Q18083&gt;0,INDEX(Q18083:Q39807,MATCH(TRUE,INDEX(Q18083:Q39807="",,),0)-1),"")</f>
        <v>6</v>
      </c>
      <c r="Q18083">
        <f t="shared" si="501"/>
        <v>2</v>
      </c>
      <c r="R18083">
        <f t="shared" si="499"/>
        <v>0</v>
      </c>
    </row>
    <row r="18084" spans="1:18" x14ac:dyDescent="0.3">
      <c r="A18084" t="s">
        <v>1232</v>
      </c>
      <c r="B18084" s="1">
        <v>38470</v>
      </c>
      <c r="C18084" t="s">
        <v>1265</v>
      </c>
      <c r="D18084" t="s">
        <v>1280</v>
      </c>
      <c r="E18084" t="s">
        <v>1281</v>
      </c>
      <c r="G18084" s="6" t="s">
        <v>29</v>
      </c>
      <c r="H18084" t="s">
        <v>30</v>
      </c>
      <c r="I18084" t="s">
        <v>21</v>
      </c>
      <c r="J18084" t="s">
        <v>22</v>
      </c>
      <c r="K18084">
        <v>4</v>
      </c>
      <c r="L18084">
        <v>147</v>
      </c>
      <c r="M18084" t="s">
        <v>1130</v>
      </c>
      <c r="N18084">
        <v>147</v>
      </c>
      <c r="P18084" cm="1">
        <f t="array" ref="P18084">IF(Q18084&gt;0,INDEX(Q18084:Q39808,MATCH(TRUE,INDEX(Q18084:Q39808="",,),0)-1),"")</f>
        <v>6</v>
      </c>
      <c r="Q18084">
        <f t="shared" si="501"/>
        <v>2</v>
      </c>
      <c r="R18084">
        <f t="shared" si="499"/>
        <v>0</v>
      </c>
    </row>
    <row r="18085" spans="1:18" x14ac:dyDescent="0.3">
      <c r="A18085" t="s">
        <v>1232</v>
      </c>
      <c r="B18085" s="1">
        <v>38470</v>
      </c>
      <c r="C18085" t="s">
        <v>1265</v>
      </c>
      <c r="D18085" t="s">
        <v>1280</v>
      </c>
      <c r="E18085" t="s">
        <v>1281</v>
      </c>
      <c r="G18085" s="6" t="s">
        <v>29</v>
      </c>
      <c r="H18085" t="s">
        <v>206</v>
      </c>
      <c r="I18085" t="s">
        <v>21</v>
      </c>
      <c r="J18085" t="s">
        <v>22</v>
      </c>
      <c r="K18085">
        <v>1.9</v>
      </c>
      <c r="L18085">
        <v>96</v>
      </c>
      <c r="M18085" t="s">
        <v>1130</v>
      </c>
      <c r="N18085">
        <v>96</v>
      </c>
      <c r="P18085" cm="1">
        <f t="array" ref="P18085">IF(Q18085&gt;0,INDEX(Q18085:Q39809,MATCH(TRUE,INDEX(Q18085:Q39809="",,),0)-1),"")</f>
        <v>6</v>
      </c>
      <c r="Q18085">
        <f t="shared" si="501"/>
        <v>2</v>
      </c>
      <c r="R18085">
        <f t="shared" si="499"/>
        <v>0</v>
      </c>
    </row>
    <row r="18086" spans="1:18" x14ac:dyDescent="0.3">
      <c r="A18086" t="s">
        <v>1232</v>
      </c>
      <c r="B18086" s="1">
        <v>38470</v>
      </c>
      <c r="C18086" t="s">
        <v>1265</v>
      </c>
      <c r="D18086" t="s">
        <v>1280</v>
      </c>
      <c r="E18086" t="s">
        <v>1281</v>
      </c>
      <c r="G18086" s="6" t="s">
        <v>29</v>
      </c>
      <c r="H18086" t="s">
        <v>99</v>
      </c>
      <c r="I18086" t="s">
        <v>21</v>
      </c>
      <c r="J18086" t="s">
        <v>22</v>
      </c>
      <c r="K18086">
        <v>0.5</v>
      </c>
      <c r="L18086">
        <v>132</v>
      </c>
      <c r="M18086" t="s">
        <v>1130</v>
      </c>
      <c r="N18086">
        <v>132</v>
      </c>
      <c r="P18086" cm="1">
        <f t="array" ref="P18086">IF(Q18086&gt;0,INDEX(Q18086:Q39810,MATCH(TRUE,INDEX(Q18086:Q39810="",,),0)-1),"")</f>
        <v>6</v>
      </c>
      <c r="Q18086">
        <f t="shared" si="501"/>
        <v>2</v>
      </c>
      <c r="R18086">
        <f t="shared" si="499"/>
        <v>0</v>
      </c>
    </row>
    <row r="18087" spans="1:18" x14ac:dyDescent="0.3">
      <c r="A18087" t="s">
        <v>1232</v>
      </c>
      <c r="B18087" s="1">
        <v>38470</v>
      </c>
      <c r="C18087" t="s">
        <v>1265</v>
      </c>
      <c r="D18087" t="s">
        <v>1280</v>
      </c>
      <c r="E18087" t="s">
        <v>1281</v>
      </c>
      <c r="G18087" s="6" t="s">
        <v>29</v>
      </c>
      <c r="H18087" t="s">
        <v>64</v>
      </c>
      <c r="I18087" t="s">
        <v>21</v>
      </c>
      <c r="J18087" t="s">
        <v>22</v>
      </c>
      <c r="K18087">
        <v>3.1</v>
      </c>
      <c r="L18087">
        <v>101</v>
      </c>
      <c r="M18087" t="s">
        <v>1130</v>
      </c>
      <c r="N18087">
        <v>101</v>
      </c>
      <c r="P18087" cm="1">
        <f t="array" ref="P18087">IF(Q18087&gt;0,INDEX(Q18087:Q39811,MATCH(TRUE,INDEX(Q18087:Q39811="",,),0)-1),"")</f>
        <v>6</v>
      </c>
      <c r="Q18087">
        <f t="shared" si="501"/>
        <v>2</v>
      </c>
      <c r="R18087">
        <f t="shared" si="499"/>
        <v>0</v>
      </c>
    </row>
    <row r="18088" spans="1:18" x14ac:dyDescent="0.3">
      <c r="A18088" t="s">
        <v>1232</v>
      </c>
      <c r="B18088" s="1">
        <v>38470</v>
      </c>
      <c r="C18088" t="s">
        <v>1265</v>
      </c>
      <c r="D18088" t="s">
        <v>1280</v>
      </c>
      <c r="E18088" t="s">
        <v>1281</v>
      </c>
      <c r="G18088" s="6" t="s">
        <v>29</v>
      </c>
      <c r="H18088" t="s">
        <v>70</v>
      </c>
      <c r="I18088" t="s">
        <v>26</v>
      </c>
      <c r="J18088" t="s">
        <v>27</v>
      </c>
      <c r="K18088">
        <v>23</v>
      </c>
      <c r="L18088">
        <v>26.75</v>
      </c>
      <c r="M18088" t="s">
        <v>1130</v>
      </c>
      <c r="N18088">
        <v>26.75</v>
      </c>
      <c r="P18088" cm="1">
        <f t="array" ref="P18088">IF(Q18088&gt;0,INDEX(Q18088:Q39812,MATCH(TRUE,INDEX(Q18088:Q39812="",,),0)-1),"")</f>
        <v>6</v>
      </c>
      <c r="Q18088">
        <f t="shared" si="501"/>
        <v>2</v>
      </c>
      <c r="R18088">
        <f t="shared" si="499"/>
        <v>0</v>
      </c>
    </row>
    <row r="18089" spans="1:18" x14ac:dyDescent="0.3">
      <c r="A18089" t="s">
        <v>1232</v>
      </c>
      <c r="B18089" s="1">
        <v>38470</v>
      </c>
      <c r="C18089" t="s">
        <v>1265</v>
      </c>
      <c r="D18089" t="s">
        <v>1280</v>
      </c>
      <c r="E18089" t="s">
        <v>1281</v>
      </c>
      <c r="G18089" t="s">
        <v>19</v>
      </c>
      <c r="H18089" t="s">
        <v>194</v>
      </c>
      <c r="I18089" t="s">
        <v>21</v>
      </c>
      <c r="J18089" t="s">
        <v>22</v>
      </c>
      <c r="K18089">
        <v>5.8</v>
      </c>
      <c r="L18089">
        <v>1057</v>
      </c>
      <c r="M18089" t="s">
        <v>1134</v>
      </c>
      <c r="N18089">
        <v>1057</v>
      </c>
      <c r="P18089" cm="1">
        <f t="array" ref="P18089">IF(Q18089&gt;0,INDEX(Q18089:Q39813,MATCH(TRUE,INDEX(Q18089:Q39813="",,),0)-1),"")</f>
        <v>6</v>
      </c>
      <c r="Q18089">
        <f t="shared" si="501"/>
        <v>3</v>
      </c>
      <c r="R18089">
        <f t="shared" si="499"/>
        <v>0</v>
      </c>
    </row>
    <row r="18090" spans="1:18" x14ac:dyDescent="0.3">
      <c r="A18090" t="s">
        <v>1232</v>
      </c>
      <c r="B18090" s="1">
        <v>38470</v>
      </c>
      <c r="C18090" t="s">
        <v>1265</v>
      </c>
      <c r="D18090" t="s">
        <v>1280</v>
      </c>
      <c r="E18090" t="s">
        <v>1281</v>
      </c>
      <c r="G18090" t="s">
        <v>19</v>
      </c>
      <c r="H18090" t="s">
        <v>63</v>
      </c>
      <c r="I18090" t="s">
        <v>26</v>
      </c>
      <c r="J18090" t="s">
        <v>27</v>
      </c>
      <c r="K18090">
        <v>268</v>
      </c>
      <c r="L18090">
        <v>22.6</v>
      </c>
      <c r="M18090" t="s">
        <v>1134</v>
      </c>
      <c r="N18090">
        <v>34.5</v>
      </c>
      <c r="P18090" cm="1">
        <f t="array" ref="P18090">IF(Q18090&gt;0,INDEX(Q18090:Q39814,MATCH(TRUE,INDEX(Q18090:Q39814="",,),0)-1),"")</f>
        <v>6</v>
      </c>
      <c r="Q18090">
        <f t="shared" si="501"/>
        <v>3</v>
      </c>
      <c r="R18090">
        <f t="shared" si="499"/>
        <v>0</v>
      </c>
    </row>
    <row r="18091" spans="1:18" x14ac:dyDescent="0.3">
      <c r="A18091" t="s">
        <v>1232</v>
      </c>
      <c r="B18091" s="1">
        <v>38470</v>
      </c>
      <c r="C18091" t="s">
        <v>1265</v>
      </c>
      <c r="D18091" t="s">
        <v>1280</v>
      </c>
      <c r="E18091" t="s">
        <v>1281</v>
      </c>
      <c r="G18091" t="s">
        <v>19</v>
      </c>
      <c r="H18091" t="s">
        <v>64</v>
      </c>
      <c r="I18091" t="s">
        <v>26</v>
      </c>
      <c r="J18091" t="s">
        <v>27</v>
      </c>
      <c r="K18091">
        <v>630</v>
      </c>
      <c r="L18091">
        <v>15</v>
      </c>
      <c r="M18091" t="s">
        <v>1134</v>
      </c>
      <c r="N18091">
        <v>37.1</v>
      </c>
      <c r="P18091" cm="1">
        <f t="array" ref="P18091">IF(Q18091&gt;0,INDEX(Q18091:Q39815,MATCH(TRUE,INDEX(Q18091:Q39815="",,),0)-1),"")</f>
        <v>6</v>
      </c>
      <c r="Q18091">
        <f t="shared" si="501"/>
        <v>3</v>
      </c>
      <c r="R18091">
        <f t="shared" si="499"/>
        <v>0</v>
      </c>
    </row>
    <row r="18092" spans="1:18" x14ac:dyDescent="0.3">
      <c r="A18092" t="s">
        <v>1232</v>
      </c>
      <c r="B18092" s="1">
        <v>38470</v>
      </c>
      <c r="C18092" t="s">
        <v>1265</v>
      </c>
      <c r="D18092" t="s">
        <v>1280</v>
      </c>
      <c r="E18092" t="s">
        <v>1281</v>
      </c>
      <c r="G18092" s="6" t="s">
        <v>29</v>
      </c>
      <c r="H18092" t="s">
        <v>30</v>
      </c>
      <c r="I18092" t="s">
        <v>21</v>
      </c>
      <c r="J18092" t="s">
        <v>22</v>
      </c>
      <c r="K18092">
        <v>4</v>
      </c>
      <c r="L18092">
        <v>147</v>
      </c>
      <c r="M18092" t="s">
        <v>1134</v>
      </c>
      <c r="N18092">
        <v>147</v>
      </c>
      <c r="P18092" cm="1">
        <f t="array" ref="P18092">IF(Q18092&gt;0,INDEX(Q18092:Q39816,MATCH(TRUE,INDEX(Q18092:Q39816="",,),0)-1),"")</f>
        <v>6</v>
      </c>
      <c r="Q18092">
        <f t="shared" si="501"/>
        <v>3</v>
      </c>
      <c r="R18092">
        <f t="shared" si="499"/>
        <v>0</v>
      </c>
    </row>
    <row r="18093" spans="1:18" x14ac:dyDescent="0.3">
      <c r="A18093" t="s">
        <v>1232</v>
      </c>
      <c r="B18093" s="1">
        <v>38470</v>
      </c>
      <c r="C18093" t="s">
        <v>1265</v>
      </c>
      <c r="D18093" t="s">
        <v>1280</v>
      </c>
      <c r="E18093" t="s">
        <v>1281</v>
      </c>
      <c r="G18093" s="6" t="s">
        <v>29</v>
      </c>
      <c r="H18093" t="s">
        <v>206</v>
      </c>
      <c r="I18093" t="s">
        <v>21</v>
      </c>
      <c r="J18093" t="s">
        <v>22</v>
      </c>
      <c r="K18093">
        <v>1.9</v>
      </c>
      <c r="L18093">
        <v>96</v>
      </c>
      <c r="M18093" t="s">
        <v>1134</v>
      </c>
      <c r="N18093">
        <v>96</v>
      </c>
      <c r="P18093" cm="1">
        <f t="array" ref="P18093">IF(Q18093&gt;0,INDEX(Q18093:Q39817,MATCH(TRUE,INDEX(Q18093:Q39817="",,),0)-1),"")</f>
        <v>6</v>
      </c>
      <c r="Q18093">
        <f t="shared" si="501"/>
        <v>3</v>
      </c>
      <c r="R18093">
        <f t="shared" si="499"/>
        <v>0</v>
      </c>
    </row>
    <row r="18094" spans="1:18" x14ac:dyDescent="0.3">
      <c r="A18094" t="s">
        <v>1232</v>
      </c>
      <c r="B18094" s="1">
        <v>38470</v>
      </c>
      <c r="C18094" t="s">
        <v>1265</v>
      </c>
      <c r="D18094" t="s">
        <v>1280</v>
      </c>
      <c r="E18094" t="s">
        <v>1281</v>
      </c>
      <c r="G18094" s="6" t="s">
        <v>29</v>
      </c>
      <c r="H18094" t="s">
        <v>99</v>
      </c>
      <c r="I18094" t="s">
        <v>21</v>
      </c>
      <c r="J18094" t="s">
        <v>22</v>
      </c>
      <c r="K18094">
        <v>0.5</v>
      </c>
      <c r="L18094">
        <v>132</v>
      </c>
      <c r="M18094" t="s">
        <v>1134</v>
      </c>
      <c r="N18094">
        <v>132</v>
      </c>
      <c r="P18094" cm="1">
        <f t="array" ref="P18094">IF(Q18094&gt;0,INDEX(Q18094:Q39818,MATCH(TRUE,INDEX(Q18094:Q39818="",,),0)-1),"")</f>
        <v>6</v>
      </c>
      <c r="Q18094">
        <f t="shared" si="501"/>
        <v>3</v>
      </c>
      <c r="R18094">
        <f t="shared" si="499"/>
        <v>0</v>
      </c>
    </row>
    <row r="18095" spans="1:18" x14ac:dyDescent="0.3">
      <c r="A18095" t="s">
        <v>1232</v>
      </c>
      <c r="B18095" s="1">
        <v>38470</v>
      </c>
      <c r="C18095" t="s">
        <v>1265</v>
      </c>
      <c r="D18095" t="s">
        <v>1280</v>
      </c>
      <c r="E18095" t="s">
        <v>1281</v>
      </c>
      <c r="G18095" s="6" t="s">
        <v>29</v>
      </c>
      <c r="H18095" t="s">
        <v>64</v>
      </c>
      <c r="I18095" t="s">
        <v>21</v>
      </c>
      <c r="J18095" t="s">
        <v>22</v>
      </c>
      <c r="K18095">
        <v>3.1</v>
      </c>
      <c r="L18095">
        <v>101</v>
      </c>
      <c r="M18095" t="s">
        <v>1134</v>
      </c>
      <c r="N18095">
        <v>101</v>
      </c>
      <c r="P18095" cm="1">
        <f t="array" ref="P18095">IF(Q18095&gt;0,INDEX(Q18095:Q39819,MATCH(TRUE,INDEX(Q18095:Q39819="",,),0)-1),"")</f>
        <v>6</v>
      </c>
      <c r="Q18095">
        <f t="shared" si="501"/>
        <v>3</v>
      </c>
      <c r="R18095">
        <f t="shared" si="499"/>
        <v>0</v>
      </c>
    </row>
    <row r="18096" spans="1:18" x14ac:dyDescent="0.3">
      <c r="A18096" t="s">
        <v>1232</v>
      </c>
      <c r="B18096" s="1">
        <v>38470</v>
      </c>
      <c r="C18096" t="s">
        <v>1265</v>
      </c>
      <c r="D18096" t="s">
        <v>1280</v>
      </c>
      <c r="E18096" t="s">
        <v>1281</v>
      </c>
      <c r="G18096" s="6" t="s">
        <v>29</v>
      </c>
      <c r="H18096" t="s">
        <v>70</v>
      </c>
      <c r="I18096" t="s">
        <v>26</v>
      </c>
      <c r="J18096" t="s">
        <v>27</v>
      </c>
      <c r="K18096">
        <v>23</v>
      </c>
      <c r="L18096">
        <v>26.75</v>
      </c>
      <c r="M18096" t="s">
        <v>1134</v>
      </c>
      <c r="N18096">
        <v>26.75</v>
      </c>
      <c r="P18096" cm="1">
        <f t="array" ref="P18096">IF(Q18096&gt;0,INDEX(Q18096:Q39820,MATCH(TRUE,INDEX(Q18096:Q39820="",,),0)-1),"")</f>
        <v>6</v>
      </c>
      <c r="Q18096">
        <f t="shared" si="501"/>
        <v>3</v>
      </c>
      <c r="R18096">
        <f t="shared" ref="R18096:R18159" si="502">IF(P18096="","",0)</f>
        <v>0</v>
      </c>
    </row>
    <row r="18097" spans="1:18" x14ac:dyDescent="0.3">
      <c r="A18097" t="s">
        <v>1232</v>
      </c>
      <c r="B18097" s="1">
        <v>38470</v>
      </c>
      <c r="C18097" t="s">
        <v>1265</v>
      </c>
      <c r="D18097" t="s">
        <v>1280</v>
      </c>
      <c r="E18097" t="s">
        <v>1281</v>
      </c>
      <c r="G18097" t="s">
        <v>19</v>
      </c>
      <c r="H18097" t="s">
        <v>194</v>
      </c>
      <c r="I18097" t="s">
        <v>21</v>
      </c>
      <c r="J18097" t="s">
        <v>22</v>
      </c>
      <c r="K18097">
        <v>5.8</v>
      </c>
      <c r="L18097">
        <v>1057</v>
      </c>
      <c r="M18097" t="s">
        <v>1122</v>
      </c>
      <c r="N18097">
        <v>1105</v>
      </c>
      <c r="P18097" cm="1">
        <f t="array" ref="P18097">IF(Q18097&gt;0,INDEX(Q18097:Q39821,MATCH(TRUE,INDEX(Q18097:Q39821="",,),0)-1),"")</f>
        <v>6</v>
      </c>
      <c r="Q18097">
        <f t="shared" si="501"/>
        <v>4</v>
      </c>
      <c r="R18097">
        <f t="shared" si="502"/>
        <v>0</v>
      </c>
    </row>
    <row r="18098" spans="1:18" x14ac:dyDescent="0.3">
      <c r="A18098" t="s">
        <v>1232</v>
      </c>
      <c r="B18098" s="1">
        <v>38470</v>
      </c>
      <c r="C18098" t="s">
        <v>1265</v>
      </c>
      <c r="D18098" t="s">
        <v>1280</v>
      </c>
      <c r="E18098" t="s">
        <v>1281</v>
      </c>
      <c r="G18098" t="s">
        <v>19</v>
      </c>
      <c r="H18098" t="s">
        <v>63</v>
      </c>
      <c r="I18098" t="s">
        <v>26</v>
      </c>
      <c r="J18098" t="s">
        <v>27</v>
      </c>
      <c r="K18098">
        <v>268</v>
      </c>
      <c r="L18098">
        <v>22.6</v>
      </c>
      <c r="M18098" t="s">
        <v>1122</v>
      </c>
      <c r="N18098">
        <v>35.5</v>
      </c>
      <c r="P18098" cm="1">
        <f t="array" ref="P18098">IF(Q18098&gt;0,INDEX(Q18098:Q39822,MATCH(TRUE,INDEX(Q18098:Q39822="",,),0)-1),"")</f>
        <v>6</v>
      </c>
      <c r="Q18098">
        <f t="shared" si="501"/>
        <v>4</v>
      </c>
      <c r="R18098">
        <f t="shared" si="502"/>
        <v>0</v>
      </c>
    </row>
    <row r="18099" spans="1:18" x14ac:dyDescent="0.3">
      <c r="A18099" t="s">
        <v>1232</v>
      </c>
      <c r="B18099" s="1">
        <v>38470</v>
      </c>
      <c r="C18099" t="s">
        <v>1265</v>
      </c>
      <c r="D18099" t="s">
        <v>1280</v>
      </c>
      <c r="E18099" t="s">
        <v>1281</v>
      </c>
      <c r="G18099" t="s">
        <v>19</v>
      </c>
      <c r="H18099" t="s">
        <v>64</v>
      </c>
      <c r="I18099" t="s">
        <v>26</v>
      </c>
      <c r="J18099" t="s">
        <v>27</v>
      </c>
      <c r="K18099">
        <v>630</v>
      </c>
      <c r="L18099">
        <v>15</v>
      </c>
      <c r="M18099" t="s">
        <v>1122</v>
      </c>
      <c r="N18099">
        <v>36</v>
      </c>
      <c r="P18099" cm="1">
        <f t="array" ref="P18099">IF(Q18099&gt;0,INDEX(Q18099:Q39823,MATCH(TRUE,INDEX(Q18099:Q39823="",,),0)-1),"")</f>
        <v>6</v>
      </c>
      <c r="Q18099">
        <f t="shared" si="501"/>
        <v>4</v>
      </c>
      <c r="R18099">
        <f t="shared" si="502"/>
        <v>0</v>
      </c>
    </row>
    <row r="18100" spans="1:18" x14ac:dyDescent="0.3">
      <c r="A18100" t="s">
        <v>1232</v>
      </c>
      <c r="B18100" s="1">
        <v>38470</v>
      </c>
      <c r="C18100" t="s">
        <v>1265</v>
      </c>
      <c r="D18100" t="s">
        <v>1280</v>
      </c>
      <c r="E18100" t="s">
        <v>1281</v>
      </c>
      <c r="G18100" s="6" t="s">
        <v>29</v>
      </c>
      <c r="H18100" t="s">
        <v>30</v>
      </c>
      <c r="I18100" t="s">
        <v>21</v>
      </c>
      <c r="J18100" t="s">
        <v>22</v>
      </c>
      <c r="K18100">
        <v>4</v>
      </c>
      <c r="L18100">
        <v>147</v>
      </c>
      <c r="M18100" t="s">
        <v>1122</v>
      </c>
      <c r="N18100">
        <v>147</v>
      </c>
      <c r="P18100" cm="1">
        <f t="array" ref="P18100">IF(Q18100&gt;0,INDEX(Q18100:Q39824,MATCH(TRUE,INDEX(Q18100:Q39824="",,),0)-1),"")</f>
        <v>6</v>
      </c>
      <c r="Q18100">
        <f t="shared" si="501"/>
        <v>4</v>
      </c>
      <c r="R18100">
        <f t="shared" si="502"/>
        <v>0</v>
      </c>
    </row>
    <row r="18101" spans="1:18" x14ac:dyDescent="0.3">
      <c r="A18101" t="s">
        <v>1232</v>
      </c>
      <c r="B18101" s="1">
        <v>38470</v>
      </c>
      <c r="C18101" t="s">
        <v>1265</v>
      </c>
      <c r="D18101" t="s">
        <v>1280</v>
      </c>
      <c r="E18101" t="s">
        <v>1281</v>
      </c>
      <c r="G18101" s="6" t="s">
        <v>29</v>
      </c>
      <c r="H18101" t="s">
        <v>206</v>
      </c>
      <c r="I18101" t="s">
        <v>21</v>
      </c>
      <c r="J18101" t="s">
        <v>22</v>
      </c>
      <c r="K18101">
        <v>1.9</v>
      </c>
      <c r="L18101">
        <v>96</v>
      </c>
      <c r="M18101" t="s">
        <v>1122</v>
      </c>
      <c r="N18101">
        <v>96</v>
      </c>
      <c r="P18101" cm="1">
        <f t="array" ref="P18101">IF(Q18101&gt;0,INDEX(Q18101:Q39825,MATCH(TRUE,INDEX(Q18101:Q39825="",,),0)-1),"")</f>
        <v>6</v>
      </c>
      <c r="Q18101">
        <f t="shared" si="501"/>
        <v>4</v>
      </c>
      <c r="R18101">
        <f t="shared" si="502"/>
        <v>0</v>
      </c>
    </row>
    <row r="18102" spans="1:18" x14ac:dyDescent="0.3">
      <c r="A18102" t="s">
        <v>1232</v>
      </c>
      <c r="B18102" s="1">
        <v>38470</v>
      </c>
      <c r="C18102" t="s">
        <v>1265</v>
      </c>
      <c r="D18102" t="s">
        <v>1280</v>
      </c>
      <c r="E18102" t="s">
        <v>1281</v>
      </c>
      <c r="G18102" s="6" t="s">
        <v>29</v>
      </c>
      <c r="H18102" t="s">
        <v>99</v>
      </c>
      <c r="I18102" t="s">
        <v>21</v>
      </c>
      <c r="J18102" t="s">
        <v>22</v>
      </c>
      <c r="K18102">
        <v>0.5</v>
      </c>
      <c r="L18102">
        <v>132</v>
      </c>
      <c r="M18102" t="s">
        <v>1122</v>
      </c>
      <c r="N18102">
        <v>132</v>
      </c>
      <c r="P18102" cm="1">
        <f t="array" ref="P18102">IF(Q18102&gt;0,INDEX(Q18102:Q39826,MATCH(TRUE,INDEX(Q18102:Q39826="",,),0)-1),"")</f>
        <v>6</v>
      </c>
      <c r="Q18102">
        <f t="shared" si="501"/>
        <v>4</v>
      </c>
      <c r="R18102">
        <f t="shared" si="502"/>
        <v>0</v>
      </c>
    </row>
    <row r="18103" spans="1:18" x14ac:dyDescent="0.3">
      <c r="A18103" t="s">
        <v>1232</v>
      </c>
      <c r="B18103" s="1">
        <v>38470</v>
      </c>
      <c r="C18103" t="s">
        <v>1265</v>
      </c>
      <c r="D18103" t="s">
        <v>1280</v>
      </c>
      <c r="E18103" t="s">
        <v>1281</v>
      </c>
      <c r="G18103" s="6" t="s">
        <v>29</v>
      </c>
      <c r="H18103" t="s">
        <v>64</v>
      </c>
      <c r="I18103" t="s">
        <v>21</v>
      </c>
      <c r="J18103" t="s">
        <v>22</v>
      </c>
      <c r="K18103">
        <v>3.1</v>
      </c>
      <c r="L18103">
        <v>101</v>
      </c>
      <c r="M18103" t="s">
        <v>1122</v>
      </c>
      <c r="N18103">
        <v>101</v>
      </c>
      <c r="P18103" cm="1">
        <f t="array" ref="P18103">IF(Q18103&gt;0,INDEX(Q18103:Q39827,MATCH(TRUE,INDEX(Q18103:Q39827="",,),0)-1),"")</f>
        <v>6</v>
      </c>
      <c r="Q18103">
        <f t="shared" si="501"/>
        <v>4</v>
      </c>
      <c r="R18103">
        <f t="shared" si="502"/>
        <v>0</v>
      </c>
    </row>
    <row r="18104" spans="1:18" x14ac:dyDescent="0.3">
      <c r="A18104" t="s">
        <v>1232</v>
      </c>
      <c r="B18104" s="1">
        <v>38470</v>
      </c>
      <c r="C18104" t="s">
        <v>1265</v>
      </c>
      <c r="D18104" t="s">
        <v>1280</v>
      </c>
      <c r="E18104" t="s">
        <v>1281</v>
      </c>
      <c r="G18104" s="6" t="s">
        <v>29</v>
      </c>
      <c r="H18104" t="s">
        <v>70</v>
      </c>
      <c r="I18104" t="s">
        <v>26</v>
      </c>
      <c r="J18104" t="s">
        <v>27</v>
      </c>
      <c r="K18104">
        <v>23</v>
      </c>
      <c r="L18104">
        <v>26.75</v>
      </c>
      <c r="M18104" t="s">
        <v>1122</v>
      </c>
      <c r="N18104">
        <v>26.75</v>
      </c>
      <c r="P18104" cm="1">
        <f t="array" ref="P18104">IF(Q18104&gt;0,INDEX(Q18104:Q39828,MATCH(TRUE,INDEX(Q18104:Q39828="",,),0)-1),"")</f>
        <v>6</v>
      </c>
      <c r="Q18104">
        <f t="shared" si="501"/>
        <v>4</v>
      </c>
      <c r="R18104">
        <f t="shared" si="502"/>
        <v>0</v>
      </c>
    </row>
    <row r="18105" spans="1:18" x14ac:dyDescent="0.3">
      <c r="A18105" t="s">
        <v>1232</v>
      </c>
      <c r="B18105" s="1">
        <v>38470</v>
      </c>
      <c r="C18105" t="s">
        <v>1265</v>
      </c>
      <c r="D18105" t="s">
        <v>1280</v>
      </c>
      <c r="E18105" t="s">
        <v>1281</v>
      </c>
      <c r="G18105" t="s">
        <v>19</v>
      </c>
      <c r="H18105" t="s">
        <v>194</v>
      </c>
      <c r="I18105" t="s">
        <v>21</v>
      </c>
      <c r="J18105" t="s">
        <v>22</v>
      </c>
      <c r="K18105">
        <v>5.8</v>
      </c>
      <c r="L18105">
        <v>1057</v>
      </c>
      <c r="M18105" t="s">
        <v>1170</v>
      </c>
      <c r="N18105">
        <v>1060</v>
      </c>
      <c r="P18105" cm="1">
        <f t="array" ref="P18105">IF(Q18105&gt;0,INDEX(Q18105:Q39829,MATCH(TRUE,INDEX(Q18105:Q39829="",,),0)-1),"")</f>
        <v>6</v>
      </c>
      <c r="Q18105">
        <f t="shared" si="501"/>
        <v>5</v>
      </c>
      <c r="R18105">
        <f t="shared" si="502"/>
        <v>0</v>
      </c>
    </row>
    <row r="18106" spans="1:18" x14ac:dyDescent="0.3">
      <c r="A18106" t="s">
        <v>1232</v>
      </c>
      <c r="B18106" s="1">
        <v>38470</v>
      </c>
      <c r="C18106" t="s">
        <v>1265</v>
      </c>
      <c r="D18106" t="s">
        <v>1280</v>
      </c>
      <c r="E18106" t="s">
        <v>1281</v>
      </c>
      <c r="G18106" t="s">
        <v>19</v>
      </c>
      <c r="H18106" t="s">
        <v>63</v>
      </c>
      <c r="I18106" t="s">
        <v>26</v>
      </c>
      <c r="J18106" t="s">
        <v>27</v>
      </c>
      <c r="K18106">
        <v>268</v>
      </c>
      <c r="L18106">
        <v>22.6</v>
      </c>
      <c r="M18106" t="s">
        <v>1170</v>
      </c>
      <c r="N18106">
        <v>30</v>
      </c>
      <c r="P18106" cm="1">
        <f t="array" ref="P18106">IF(Q18106&gt;0,INDEX(Q18106:Q39830,MATCH(TRUE,INDEX(Q18106:Q39830="",,),0)-1),"")</f>
        <v>6</v>
      </c>
      <c r="Q18106">
        <f t="shared" si="501"/>
        <v>5</v>
      </c>
      <c r="R18106">
        <f t="shared" si="502"/>
        <v>0</v>
      </c>
    </row>
    <row r="18107" spans="1:18" x14ac:dyDescent="0.3">
      <c r="A18107" t="s">
        <v>1232</v>
      </c>
      <c r="B18107" s="1">
        <v>38470</v>
      </c>
      <c r="C18107" t="s">
        <v>1265</v>
      </c>
      <c r="D18107" t="s">
        <v>1280</v>
      </c>
      <c r="E18107" t="s">
        <v>1281</v>
      </c>
      <c r="G18107" t="s">
        <v>19</v>
      </c>
      <c r="H18107" t="s">
        <v>64</v>
      </c>
      <c r="I18107" t="s">
        <v>26</v>
      </c>
      <c r="J18107" t="s">
        <v>27</v>
      </c>
      <c r="K18107">
        <v>630</v>
      </c>
      <c r="L18107">
        <v>15</v>
      </c>
      <c r="M18107" t="s">
        <v>1170</v>
      </c>
      <c r="N18107">
        <v>29</v>
      </c>
      <c r="P18107" cm="1">
        <f t="array" ref="P18107">IF(Q18107&gt;0,INDEX(Q18107:Q39831,MATCH(TRUE,INDEX(Q18107:Q39831="",,),0)-1),"")</f>
        <v>6</v>
      </c>
      <c r="Q18107">
        <f t="shared" si="501"/>
        <v>5</v>
      </c>
      <c r="R18107">
        <f t="shared" si="502"/>
        <v>0</v>
      </c>
    </row>
    <row r="18108" spans="1:18" x14ac:dyDescent="0.3">
      <c r="A18108" t="s">
        <v>1232</v>
      </c>
      <c r="B18108" s="1">
        <v>38470</v>
      </c>
      <c r="C18108" t="s">
        <v>1265</v>
      </c>
      <c r="D18108" t="s">
        <v>1280</v>
      </c>
      <c r="E18108" t="s">
        <v>1281</v>
      </c>
      <c r="G18108" s="6" t="s">
        <v>29</v>
      </c>
      <c r="H18108" t="s">
        <v>30</v>
      </c>
      <c r="I18108" t="s">
        <v>21</v>
      </c>
      <c r="J18108" t="s">
        <v>22</v>
      </c>
      <c r="K18108">
        <v>4</v>
      </c>
      <c r="L18108">
        <v>147</v>
      </c>
      <c r="M18108" t="s">
        <v>1170</v>
      </c>
      <c r="N18108">
        <v>147</v>
      </c>
      <c r="P18108" cm="1">
        <f t="array" ref="P18108">IF(Q18108&gt;0,INDEX(Q18108:Q39832,MATCH(TRUE,INDEX(Q18108:Q39832="",,),0)-1),"")</f>
        <v>6</v>
      </c>
      <c r="Q18108">
        <f t="shared" si="501"/>
        <v>5</v>
      </c>
      <c r="R18108">
        <f t="shared" si="502"/>
        <v>0</v>
      </c>
    </row>
    <row r="18109" spans="1:18" x14ac:dyDescent="0.3">
      <c r="A18109" t="s">
        <v>1232</v>
      </c>
      <c r="B18109" s="1">
        <v>38470</v>
      </c>
      <c r="C18109" t="s">
        <v>1265</v>
      </c>
      <c r="D18109" t="s">
        <v>1280</v>
      </c>
      <c r="E18109" t="s">
        <v>1281</v>
      </c>
      <c r="G18109" s="6" t="s">
        <v>29</v>
      </c>
      <c r="H18109" t="s">
        <v>206</v>
      </c>
      <c r="I18109" t="s">
        <v>21</v>
      </c>
      <c r="J18109" t="s">
        <v>22</v>
      </c>
      <c r="K18109">
        <v>1.9</v>
      </c>
      <c r="L18109">
        <v>96</v>
      </c>
      <c r="M18109" t="s">
        <v>1170</v>
      </c>
      <c r="N18109">
        <v>96</v>
      </c>
      <c r="P18109" cm="1">
        <f t="array" ref="P18109">IF(Q18109&gt;0,INDEX(Q18109:Q39833,MATCH(TRUE,INDEX(Q18109:Q39833="",,),0)-1),"")</f>
        <v>6</v>
      </c>
      <c r="Q18109">
        <f t="shared" si="501"/>
        <v>5</v>
      </c>
      <c r="R18109">
        <f t="shared" si="502"/>
        <v>0</v>
      </c>
    </row>
    <row r="18110" spans="1:18" x14ac:dyDescent="0.3">
      <c r="A18110" t="s">
        <v>1232</v>
      </c>
      <c r="B18110" s="1">
        <v>38470</v>
      </c>
      <c r="C18110" t="s">
        <v>1265</v>
      </c>
      <c r="D18110" t="s">
        <v>1280</v>
      </c>
      <c r="E18110" t="s">
        <v>1281</v>
      </c>
      <c r="G18110" s="6" t="s">
        <v>29</v>
      </c>
      <c r="H18110" t="s">
        <v>99</v>
      </c>
      <c r="I18110" t="s">
        <v>21</v>
      </c>
      <c r="J18110" t="s">
        <v>22</v>
      </c>
      <c r="K18110">
        <v>0.5</v>
      </c>
      <c r="L18110">
        <v>132</v>
      </c>
      <c r="M18110" t="s">
        <v>1170</v>
      </c>
      <c r="N18110">
        <v>132</v>
      </c>
      <c r="P18110" cm="1">
        <f t="array" ref="P18110">IF(Q18110&gt;0,INDEX(Q18110:Q39834,MATCH(TRUE,INDEX(Q18110:Q39834="",,),0)-1),"")</f>
        <v>6</v>
      </c>
      <c r="Q18110">
        <f t="shared" si="501"/>
        <v>5</v>
      </c>
      <c r="R18110">
        <f t="shared" si="502"/>
        <v>0</v>
      </c>
    </row>
    <row r="18111" spans="1:18" x14ac:dyDescent="0.3">
      <c r="A18111" t="s">
        <v>1232</v>
      </c>
      <c r="B18111" s="1">
        <v>38470</v>
      </c>
      <c r="C18111" t="s">
        <v>1265</v>
      </c>
      <c r="D18111" t="s">
        <v>1280</v>
      </c>
      <c r="E18111" t="s">
        <v>1281</v>
      </c>
      <c r="G18111" s="6" t="s">
        <v>29</v>
      </c>
      <c r="H18111" t="s">
        <v>64</v>
      </c>
      <c r="I18111" t="s">
        <v>21</v>
      </c>
      <c r="J18111" t="s">
        <v>22</v>
      </c>
      <c r="K18111">
        <v>3.1</v>
      </c>
      <c r="L18111">
        <v>101</v>
      </c>
      <c r="M18111" t="s">
        <v>1170</v>
      </c>
      <c r="N18111">
        <v>101</v>
      </c>
      <c r="P18111" cm="1">
        <f t="array" ref="P18111">IF(Q18111&gt;0,INDEX(Q18111:Q39835,MATCH(TRUE,INDEX(Q18111:Q39835="",,),0)-1),"")</f>
        <v>6</v>
      </c>
      <c r="Q18111">
        <f t="shared" si="501"/>
        <v>5</v>
      </c>
      <c r="R18111">
        <f t="shared" si="502"/>
        <v>0</v>
      </c>
    </row>
    <row r="18112" spans="1:18" x14ac:dyDescent="0.3">
      <c r="A18112" t="s">
        <v>1232</v>
      </c>
      <c r="B18112" s="1">
        <v>38470</v>
      </c>
      <c r="C18112" t="s">
        <v>1265</v>
      </c>
      <c r="D18112" t="s">
        <v>1280</v>
      </c>
      <c r="E18112" t="s">
        <v>1281</v>
      </c>
      <c r="G18112" s="6" t="s">
        <v>29</v>
      </c>
      <c r="H18112" t="s">
        <v>70</v>
      </c>
      <c r="I18112" t="s">
        <v>26</v>
      </c>
      <c r="J18112" t="s">
        <v>27</v>
      </c>
      <c r="K18112">
        <v>23</v>
      </c>
      <c r="L18112">
        <v>26.75</v>
      </c>
      <c r="M18112" t="s">
        <v>1170</v>
      </c>
      <c r="N18112">
        <v>26.75</v>
      </c>
      <c r="P18112" cm="1">
        <f t="array" ref="P18112">IF(Q18112&gt;0,INDEX(Q18112:Q39836,MATCH(TRUE,INDEX(Q18112:Q39836="",,),0)-1),"")</f>
        <v>6</v>
      </c>
      <c r="Q18112">
        <f t="shared" si="501"/>
        <v>5</v>
      </c>
      <c r="R18112">
        <f t="shared" si="502"/>
        <v>0</v>
      </c>
    </row>
    <row r="18113" spans="1:18" x14ac:dyDescent="0.3">
      <c r="A18113" t="s">
        <v>1232</v>
      </c>
      <c r="B18113" s="1">
        <v>38470</v>
      </c>
      <c r="C18113" t="s">
        <v>1265</v>
      </c>
      <c r="D18113" t="s">
        <v>1280</v>
      </c>
      <c r="E18113" t="s">
        <v>1281</v>
      </c>
      <c r="G18113" t="s">
        <v>19</v>
      </c>
      <c r="H18113" t="s">
        <v>194</v>
      </c>
      <c r="I18113" t="s">
        <v>21</v>
      </c>
      <c r="J18113" t="s">
        <v>22</v>
      </c>
      <c r="K18113">
        <v>5.8</v>
      </c>
      <c r="L18113">
        <v>1057</v>
      </c>
      <c r="M18113" t="s">
        <v>1117</v>
      </c>
      <c r="N18113">
        <v>1058</v>
      </c>
      <c r="P18113" cm="1">
        <f t="array" ref="P18113">IF(Q18113&gt;0,INDEX(Q18113:Q39837,MATCH(TRUE,INDEX(Q18113:Q39837="",,),0)-1),"")</f>
        <v>6</v>
      </c>
      <c r="Q18113">
        <f t="shared" si="501"/>
        <v>6</v>
      </c>
      <c r="R18113">
        <f t="shared" si="502"/>
        <v>0</v>
      </c>
    </row>
    <row r="18114" spans="1:18" x14ac:dyDescent="0.3">
      <c r="A18114" t="s">
        <v>1232</v>
      </c>
      <c r="B18114" s="1">
        <v>38470</v>
      </c>
      <c r="C18114" t="s">
        <v>1265</v>
      </c>
      <c r="D18114" t="s">
        <v>1280</v>
      </c>
      <c r="E18114" t="s">
        <v>1281</v>
      </c>
      <c r="G18114" t="s">
        <v>19</v>
      </c>
      <c r="H18114" t="s">
        <v>63</v>
      </c>
      <c r="I18114" t="s">
        <v>26</v>
      </c>
      <c r="J18114" t="s">
        <v>27</v>
      </c>
      <c r="K18114">
        <v>268</v>
      </c>
      <c r="L18114">
        <v>22.6</v>
      </c>
      <c r="M18114" t="s">
        <v>1117</v>
      </c>
      <c r="N18114">
        <v>31.6</v>
      </c>
      <c r="P18114" cm="1">
        <f t="array" ref="P18114">IF(Q18114&gt;0,INDEX(Q18114:Q39838,MATCH(TRUE,INDEX(Q18114:Q39838="",,),0)-1),"")</f>
        <v>6</v>
      </c>
      <c r="Q18114">
        <f t="shared" si="501"/>
        <v>6</v>
      </c>
      <c r="R18114">
        <f t="shared" si="502"/>
        <v>0</v>
      </c>
    </row>
    <row r="18115" spans="1:18" x14ac:dyDescent="0.3">
      <c r="A18115" t="s">
        <v>1232</v>
      </c>
      <c r="B18115" s="1">
        <v>38470</v>
      </c>
      <c r="C18115" t="s">
        <v>1265</v>
      </c>
      <c r="D18115" t="s">
        <v>1280</v>
      </c>
      <c r="E18115" t="s">
        <v>1281</v>
      </c>
      <c r="G18115" t="s">
        <v>19</v>
      </c>
      <c r="H18115" t="s">
        <v>64</v>
      </c>
      <c r="I18115" t="s">
        <v>26</v>
      </c>
      <c r="J18115" t="s">
        <v>27</v>
      </c>
      <c r="K18115">
        <v>630</v>
      </c>
      <c r="L18115">
        <v>15</v>
      </c>
      <c r="M18115" t="s">
        <v>1117</v>
      </c>
      <c r="N18115">
        <v>25.1</v>
      </c>
      <c r="P18115" cm="1">
        <f t="array" ref="P18115">IF(Q18115&gt;0,INDEX(Q18115:Q39839,MATCH(TRUE,INDEX(Q18115:Q39839="",,),0)-1),"")</f>
        <v>6</v>
      </c>
      <c r="Q18115">
        <f t="shared" si="501"/>
        <v>6</v>
      </c>
      <c r="R18115">
        <f t="shared" si="502"/>
        <v>0</v>
      </c>
    </row>
    <row r="18116" spans="1:18" x14ac:dyDescent="0.3">
      <c r="A18116" t="s">
        <v>1232</v>
      </c>
      <c r="B18116" s="1">
        <v>38470</v>
      </c>
      <c r="C18116" t="s">
        <v>1265</v>
      </c>
      <c r="D18116" t="s">
        <v>1280</v>
      </c>
      <c r="E18116" t="s">
        <v>1281</v>
      </c>
      <c r="G18116" s="6" t="s">
        <v>29</v>
      </c>
      <c r="H18116" t="s">
        <v>30</v>
      </c>
      <c r="I18116" t="s">
        <v>21</v>
      </c>
      <c r="J18116" t="s">
        <v>22</v>
      </c>
      <c r="K18116">
        <v>4</v>
      </c>
      <c r="L18116">
        <v>147</v>
      </c>
      <c r="M18116" t="s">
        <v>1117</v>
      </c>
      <c r="N18116">
        <v>147</v>
      </c>
      <c r="P18116" cm="1">
        <f t="array" ref="P18116">IF(Q18116&gt;0,INDEX(Q18116:Q39840,MATCH(TRUE,INDEX(Q18116:Q39840="",,),0)-1),"")</f>
        <v>6</v>
      </c>
      <c r="Q18116">
        <f t="shared" si="501"/>
        <v>6</v>
      </c>
      <c r="R18116">
        <f t="shared" si="502"/>
        <v>0</v>
      </c>
    </row>
    <row r="18117" spans="1:18" x14ac:dyDescent="0.3">
      <c r="A18117" t="s">
        <v>1232</v>
      </c>
      <c r="B18117" s="1">
        <v>38470</v>
      </c>
      <c r="C18117" t="s">
        <v>1265</v>
      </c>
      <c r="D18117" t="s">
        <v>1280</v>
      </c>
      <c r="E18117" t="s">
        <v>1281</v>
      </c>
      <c r="G18117" s="6" t="s">
        <v>29</v>
      </c>
      <c r="H18117" t="s">
        <v>206</v>
      </c>
      <c r="I18117" t="s">
        <v>21</v>
      </c>
      <c r="J18117" t="s">
        <v>22</v>
      </c>
      <c r="K18117">
        <v>1.9</v>
      </c>
      <c r="L18117">
        <v>96</v>
      </c>
      <c r="M18117" t="s">
        <v>1117</v>
      </c>
      <c r="N18117">
        <v>96</v>
      </c>
      <c r="P18117" cm="1">
        <f t="array" ref="P18117">IF(Q18117&gt;0,INDEX(Q18117:Q39841,MATCH(TRUE,INDEX(Q18117:Q39841="",,),0)-1),"")</f>
        <v>6</v>
      </c>
      <c r="Q18117">
        <f t="shared" si="501"/>
        <v>6</v>
      </c>
      <c r="R18117">
        <f t="shared" si="502"/>
        <v>0</v>
      </c>
    </row>
    <row r="18118" spans="1:18" x14ac:dyDescent="0.3">
      <c r="A18118" t="s">
        <v>1232</v>
      </c>
      <c r="B18118" s="1">
        <v>38470</v>
      </c>
      <c r="C18118" t="s">
        <v>1265</v>
      </c>
      <c r="D18118" t="s">
        <v>1280</v>
      </c>
      <c r="E18118" t="s">
        <v>1281</v>
      </c>
      <c r="G18118" s="6" t="s">
        <v>29</v>
      </c>
      <c r="H18118" t="s">
        <v>99</v>
      </c>
      <c r="I18118" t="s">
        <v>21</v>
      </c>
      <c r="J18118" t="s">
        <v>22</v>
      </c>
      <c r="K18118">
        <v>0.5</v>
      </c>
      <c r="L18118">
        <v>132</v>
      </c>
      <c r="M18118" t="s">
        <v>1117</v>
      </c>
      <c r="N18118">
        <v>132</v>
      </c>
      <c r="P18118" cm="1">
        <f t="array" ref="P18118">IF(Q18118&gt;0,INDEX(Q18118:Q39842,MATCH(TRUE,INDEX(Q18118:Q39842="",,),0)-1),"")</f>
        <v>6</v>
      </c>
      <c r="Q18118">
        <f t="shared" si="501"/>
        <v>6</v>
      </c>
      <c r="R18118">
        <f t="shared" si="502"/>
        <v>0</v>
      </c>
    </row>
    <row r="18119" spans="1:18" x14ac:dyDescent="0.3">
      <c r="A18119" t="s">
        <v>1232</v>
      </c>
      <c r="B18119" s="1">
        <v>38470</v>
      </c>
      <c r="C18119" t="s">
        <v>1265</v>
      </c>
      <c r="D18119" t="s">
        <v>1280</v>
      </c>
      <c r="E18119" t="s">
        <v>1281</v>
      </c>
      <c r="G18119" s="6" t="s">
        <v>29</v>
      </c>
      <c r="H18119" t="s">
        <v>64</v>
      </c>
      <c r="I18119" t="s">
        <v>21</v>
      </c>
      <c r="J18119" t="s">
        <v>22</v>
      </c>
      <c r="K18119">
        <v>3.1</v>
      </c>
      <c r="L18119">
        <v>101</v>
      </c>
      <c r="M18119" t="s">
        <v>1117</v>
      </c>
      <c r="N18119">
        <v>101</v>
      </c>
      <c r="P18119" cm="1">
        <f t="array" ref="P18119">IF(Q18119&gt;0,INDEX(Q18119:Q39843,MATCH(TRUE,INDEX(Q18119:Q39843="",,),0)-1),"")</f>
        <v>6</v>
      </c>
      <c r="Q18119">
        <f t="shared" si="501"/>
        <v>6</v>
      </c>
      <c r="R18119">
        <f t="shared" si="502"/>
        <v>0</v>
      </c>
    </row>
    <row r="18120" spans="1:18" x14ac:dyDescent="0.3">
      <c r="A18120" t="s">
        <v>1232</v>
      </c>
      <c r="B18120" s="1">
        <v>38470</v>
      </c>
      <c r="C18120" t="s">
        <v>1265</v>
      </c>
      <c r="D18120" t="s">
        <v>1280</v>
      </c>
      <c r="E18120" t="s">
        <v>1281</v>
      </c>
      <c r="G18120" s="6" t="s">
        <v>29</v>
      </c>
      <c r="H18120" t="s">
        <v>70</v>
      </c>
      <c r="I18120" t="s">
        <v>26</v>
      </c>
      <c r="J18120" t="s">
        <v>27</v>
      </c>
      <c r="K18120">
        <v>23</v>
      </c>
      <c r="L18120">
        <v>26.75</v>
      </c>
      <c r="M18120" t="s">
        <v>1117</v>
      </c>
      <c r="N18120">
        <v>26.75</v>
      </c>
      <c r="P18120" cm="1">
        <f t="array" ref="P18120">IF(Q18120&gt;0,INDEX(Q18120:Q39844,MATCH(TRUE,INDEX(Q18120:Q39844="",,),0)-1),"")</f>
        <v>6</v>
      </c>
      <c r="Q18120">
        <f t="shared" si="501"/>
        <v>6</v>
      </c>
      <c r="R18120">
        <f t="shared" si="502"/>
        <v>0</v>
      </c>
    </row>
    <row r="18121" spans="1:18" x14ac:dyDescent="0.3">
      <c r="P18121" t="str" cm="1">
        <f t="array" ref="P18121">IF(Q18121&gt;0,INDEX(Q18121:Q39845,MATCH(TRUE,INDEX(Q18121:Q39845="",,),0)-1),"")</f>
        <v/>
      </c>
      <c r="R18121" t="str">
        <f t="shared" si="502"/>
        <v/>
      </c>
    </row>
    <row r="18122" spans="1:18" x14ac:dyDescent="0.3">
      <c r="A18122" t="s">
        <v>1232</v>
      </c>
      <c r="B18122" s="1">
        <v>38463</v>
      </c>
      <c r="C18122" t="s">
        <v>1282</v>
      </c>
      <c r="D18122" t="s">
        <v>1283</v>
      </c>
      <c r="E18122" t="s">
        <v>1284</v>
      </c>
      <c r="G18122" t="s">
        <v>19</v>
      </c>
      <c r="H18122" t="s">
        <v>64</v>
      </c>
      <c r="I18122" t="s">
        <v>21</v>
      </c>
      <c r="J18122" t="s">
        <v>22</v>
      </c>
      <c r="K18122">
        <v>8.6</v>
      </c>
      <c r="L18122">
        <v>136</v>
      </c>
      <c r="M18122" t="s">
        <v>1115</v>
      </c>
      <c r="N18122">
        <v>250</v>
      </c>
      <c r="O18122" t="s">
        <v>24</v>
      </c>
      <c r="P18122" cm="1">
        <f t="array" ref="P18122">IF(Q18122&gt;0,INDEX(Q18122:Q39846,MATCH(TRUE,INDEX(Q18122:Q39846="",,),0)-1),"")</f>
        <v>6</v>
      </c>
      <c r="Q18122">
        <f>INT((ROW()-18122)/5)+1</f>
        <v>1</v>
      </c>
      <c r="R18122">
        <f t="shared" si="502"/>
        <v>0</v>
      </c>
    </row>
    <row r="18123" spans="1:18" x14ac:dyDescent="0.3">
      <c r="A18123" t="s">
        <v>1232</v>
      </c>
      <c r="B18123" s="1">
        <v>38463</v>
      </c>
      <c r="C18123" t="s">
        <v>1282</v>
      </c>
      <c r="D18123" t="s">
        <v>1283</v>
      </c>
      <c r="E18123" t="s">
        <v>1284</v>
      </c>
      <c r="G18123" t="s">
        <v>19</v>
      </c>
      <c r="H18123" t="s">
        <v>63</v>
      </c>
      <c r="I18123" t="s">
        <v>26</v>
      </c>
      <c r="J18123" t="s">
        <v>27</v>
      </c>
      <c r="K18123">
        <v>1062</v>
      </c>
      <c r="L18123">
        <v>21.65</v>
      </c>
      <c r="M18123" t="s">
        <v>1115</v>
      </c>
      <c r="N18123">
        <v>45.02</v>
      </c>
      <c r="O18123" t="s">
        <v>24</v>
      </c>
      <c r="P18123" cm="1">
        <f t="array" ref="P18123">IF(Q18123&gt;0,INDEX(Q18123:Q39847,MATCH(TRUE,INDEX(Q18123:Q39847="",,),0)-1),"")</f>
        <v>6</v>
      </c>
      <c r="Q18123">
        <f t="shared" ref="Q18123:Q18151" si="503">INT((ROW()-18122)/5)+1</f>
        <v>1</v>
      </c>
      <c r="R18123">
        <f t="shared" si="502"/>
        <v>0</v>
      </c>
    </row>
    <row r="18124" spans="1:18" x14ac:dyDescent="0.3">
      <c r="A18124" t="s">
        <v>1232</v>
      </c>
      <c r="B18124" s="1">
        <v>38463</v>
      </c>
      <c r="C18124" t="s">
        <v>1282</v>
      </c>
      <c r="D18124" t="s">
        <v>1283</v>
      </c>
      <c r="E18124" t="s">
        <v>1284</v>
      </c>
      <c r="G18124" t="s">
        <v>19</v>
      </c>
      <c r="H18124" t="s">
        <v>64</v>
      </c>
      <c r="I18124" t="s">
        <v>26</v>
      </c>
      <c r="J18124" t="s">
        <v>27</v>
      </c>
      <c r="K18124">
        <v>527</v>
      </c>
      <c r="L18124">
        <v>14.5</v>
      </c>
      <c r="M18124" t="s">
        <v>1115</v>
      </c>
      <c r="N18124">
        <v>45.5</v>
      </c>
      <c r="O18124" t="s">
        <v>24</v>
      </c>
      <c r="P18124" cm="1">
        <f t="array" ref="P18124">IF(Q18124&gt;0,INDEX(Q18124:Q39848,MATCH(TRUE,INDEX(Q18124:Q39848="",,),0)-1),"")</f>
        <v>6</v>
      </c>
      <c r="Q18124">
        <f t="shared" si="503"/>
        <v>1</v>
      </c>
      <c r="R18124">
        <f t="shared" si="502"/>
        <v>0</v>
      </c>
    </row>
    <row r="18125" spans="1:18" x14ac:dyDescent="0.3">
      <c r="A18125" t="s">
        <v>1232</v>
      </c>
      <c r="B18125" s="1">
        <v>38463</v>
      </c>
      <c r="C18125" t="s">
        <v>1282</v>
      </c>
      <c r="D18125" t="s">
        <v>1283</v>
      </c>
      <c r="E18125" t="s">
        <v>1284</v>
      </c>
      <c r="G18125" s="6" t="s">
        <v>29</v>
      </c>
      <c r="H18125" t="s">
        <v>148</v>
      </c>
      <c r="I18125" t="s">
        <v>26</v>
      </c>
      <c r="J18125" t="s">
        <v>27</v>
      </c>
      <c r="K18125">
        <v>35</v>
      </c>
      <c r="L18125">
        <v>23.4</v>
      </c>
      <c r="M18125" t="s">
        <v>1115</v>
      </c>
      <c r="N18125">
        <v>23.4</v>
      </c>
      <c r="O18125" t="s">
        <v>24</v>
      </c>
      <c r="P18125" cm="1">
        <f t="array" ref="P18125">IF(Q18125&gt;0,INDEX(Q18125:Q39849,MATCH(TRUE,INDEX(Q18125:Q39849="",,),0)-1),"")</f>
        <v>6</v>
      </c>
      <c r="Q18125">
        <f t="shared" si="503"/>
        <v>1</v>
      </c>
      <c r="R18125">
        <f t="shared" si="502"/>
        <v>0</v>
      </c>
    </row>
    <row r="18126" spans="1:18" x14ac:dyDescent="0.3">
      <c r="A18126" t="s">
        <v>1232</v>
      </c>
      <c r="B18126" s="1">
        <v>38463</v>
      </c>
      <c r="C18126" t="s">
        <v>1282</v>
      </c>
      <c r="D18126" t="s">
        <v>1283</v>
      </c>
      <c r="E18126" t="s">
        <v>1284</v>
      </c>
      <c r="G18126" s="6" t="s">
        <v>29</v>
      </c>
      <c r="H18126" t="s">
        <v>197</v>
      </c>
      <c r="I18126" t="s">
        <v>26</v>
      </c>
      <c r="J18126" t="s">
        <v>27</v>
      </c>
      <c r="K18126">
        <v>34</v>
      </c>
      <c r="L18126">
        <v>35.25</v>
      </c>
      <c r="M18126" t="s">
        <v>1115</v>
      </c>
      <c r="N18126">
        <v>35.25</v>
      </c>
      <c r="O18126" t="s">
        <v>24</v>
      </c>
      <c r="P18126" cm="1">
        <f t="array" ref="P18126">IF(Q18126&gt;0,INDEX(Q18126:Q39850,MATCH(TRUE,INDEX(Q18126:Q39850="",,),0)-1),"")</f>
        <v>6</v>
      </c>
      <c r="Q18126">
        <f t="shared" si="503"/>
        <v>1</v>
      </c>
      <c r="R18126">
        <f t="shared" si="502"/>
        <v>0</v>
      </c>
    </row>
    <row r="18127" spans="1:18" x14ac:dyDescent="0.3">
      <c r="A18127" t="s">
        <v>1232</v>
      </c>
      <c r="B18127" s="1">
        <v>38463</v>
      </c>
      <c r="C18127" t="s">
        <v>1282</v>
      </c>
      <c r="D18127" t="s">
        <v>1283</v>
      </c>
      <c r="E18127" t="s">
        <v>1284</v>
      </c>
      <c r="G18127" t="s">
        <v>19</v>
      </c>
      <c r="H18127" t="s">
        <v>64</v>
      </c>
      <c r="I18127" t="s">
        <v>21</v>
      </c>
      <c r="J18127" t="s">
        <v>22</v>
      </c>
      <c r="K18127">
        <v>8.6</v>
      </c>
      <c r="L18127">
        <v>136</v>
      </c>
      <c r="M18127" t="s">
        <v>1134</v>
      </c>
      <c r="N18127">
        <v>350</v>
      </c>
      <c r="P18127" cm="1">
        <f t="array" ref="P18127">IF(Q18127&gt;0,INDEX(Q18127:Q39851,MATCH(TRUE,INDEX(Q18127:Q39851="",,),0)-1),"")</f>
        <v>6</v>
      </c>
      <c r="Q18127">
        <f t="shared" si="503"/>
        <v>2</v>
      </c>
      <c r="R18127">
        <f t="shared" si="502"/>
        <v>0</v>
      </c>
    </row>
    <row r="18128" spans="1:18" x14ac:dyDescent="0.3">
      <c r="A18128" t="s">
        <v>1232</v>
      </c>
      <c r="B18128" s="1">
        <v>38463</v>
      </c>
      <c r="C18128" t="s">
        <v>1282</v>
      </c>
      <c r="D18128" t="s">
        <v>1283</v>
      </c>
      <c r="E18128" t="s">
        <v>1284</v>
      </c>
      <c r="G18128" t="s">
        <v>19</v>
      </c>
      <c r="H18128" t="s">
        <v>63</v>
      </c>
      <c r="I18128" t="s">
        <v>26</v>
      </c>
      <c r="J18128" t="s">
        <v>27</v>
      </c>
      <c r="K18128">
        <v>1062</v>
      </c>
      <c r="L18128">
        <v>21.65</v>
      </c>
      <c r="M18128" t="s">
        <v>1134</v>
      </c>
      <c r="N18128">
        <v>39.1</v>
      </c>
      <c r="P18128" cm="1">
        <f t="array" ref="P18128">IF(Q18128&gt;0,INDEX(Q18128:Q39852,MATCH(TRUE,INDEX(Q18128:Q39852="",,),0)-1),"")</f>
        <v>6</v>
      </c>
      <c r="Q18128">
        <f t="shared" si="503"/>
        <v>2</v>
      </c>
      <c r="R18128">
        <f t="shared" si="502"/>
        <v>0</v>
      </c>
    </row>
    <row r="18129" spans="1:18" x14ac:dyDescent="0.3">
      <c r="A18129" t="s">
        <v>1232</v>
      </c>
      <c r="B18129" s="1">
        <v>38463</v>
      </c>
      <c r="C18129" t="s">
        <v>1282</v>
      </c>
      <c r="D18129" t="s">
        <v>1283</v>
      </c>
      <c r="E18129" t="s">
        <v>1284</v>
      </c>
      <c r="G18129" t="s">
        <v>19</v>
      </c>
      <c r="H18129" t="s">
        <v>64</v>
      </c>
      <c r="I18129" t="s">
        <v>26</v>
      </c>
      <c r="J18129" t="s">
        <v>27</v>
      </c>
      <c r="K18129">
        <v>527</v>
      </c>
      <c r="L18129">
        <v>14.5</v>
      </c>
      <c r="M18129" t="s">
        <v>1134</v>
      </c>
      <c r="N18129">
        <v>39.1</v>
      </c>
      <c r="P18129" cm="1">
        <f t="array" ref="P18129">IF(Q18129&gt;0,INDEX(Q18129:Q39853,MATCH(TRUE,INDEX(Q18129:Q39853="",,),0)-1),"")</f>
        <v>6</v>
      </c>
      <c r="Q18129">
        <f t="shared" si="503"/>
        <v>2</v>
      </c>
      <c r="R18129">
        <f t="shared" si="502"/>
        <v>0</v>
      </c>
    </row>
    <row r="18130" spans="1:18" x14ac:dyDescent="0.3">
      <c r="A18130" t="s">
        <v>1232</v>
      </c>
      <c r="B18130" s="1">
        <v>38463</v>
      </c>
      <c r="C18130" t="s">
        <v>1282</v>
      </c>
      <c r="D18130" t="s">
        <v>1283</v>
      </c>
      <c r="E18130" t="s">
        <v>1284</v>
      </c>
      <c r="G18130" s="6" t="s">
        <v>29</v>
      </c>
      <c r="H18130" t="s">
        <v>148</v>
      </c>
      <c r="I18130" t="s">
        <v>26</v>
      </c>
      <c r="J18130" t="s">
        <v>27</v>
      </c>
      <c r="K18130">
        <v>35</v>
      </c>
      <c r="L18130">
        <v>23.4</v>
      </c>
      <c r="M18130" t="s">
        <v>1134</v>
      </c>
      <c r="N18130">
        <v>23.4</v>
      </c>
      <c r="P18130" cm="1">
        <f t="array" ref="P18130">IF(Q18130&gt;0,INDEX(Q18130:Q39854,MATCH(TRUE,INDEX(Q18130:Q39854="",,),0)-1),"")</f>
        <v>6</v>
      </c>
      <c r="Q18130">
        <f t="shared" si="503"/>
        <v>2</v>
      </c>
      <c r="R18130">
        <f t="shared" si="502"/>
        <v>0</v>
      </c>
    </row>
    <row r="18131" spans="1:18" x14ac:dyDescent="0.3">
      <c r="A18131" t="s">
        <v>1232</v>
      </c>
      <c r="B18131" s="1">
        <v>38463</v>
      </c>
      <c r="C18131" t="s">
        <v>1282</v>
      </c>
      <c r="D18131" t="s">
        <v>1283</v>
      </c>
      <c r="E18131" t="s">
        <v>1284</v>
      </c>
      <c r="G18131" s="6" t="s">
        <v>29</v>
      </c>
      <c r="H18131" t="s">
        <v>197</v>
      </c>
      <c r="I18131" t="s">
        <v>26</v>
      </c>
      <c r="J18131" t="s">
        <v>27</v>
      </c>
      <c r="K18131">
        <v>34</v>
      </c>
      <c r="L18131">
        <v>35.25</v>
      </c>
      <c r="M18131" t="s">
        <v>1134</v>
      </c>
      <c r="N18131">
        <v>35.25</v>
      </c>
      <c r="P18131" cm="1">
        <f t="array" ref="P18131">IF(Q18131&gt;0,INDEX(Q18131:Q39855,MATCH(TRUE,INDEX(Q18131:Q39855="",,),0)-1),"")</f>
        <v>6</v>
      </c>
      <c r="Q18131">
        <f t="shared" si="503"/>
        <v>2</v>
      </c>
      <c r="R18131">
        <f t="shared" si="502"/>
        <v>0</v>
      </c>
    </row>
    <row r="18132" spans="1:18" x14ac:dyDescent="0.3">
      <c r="A18132" t="s">
        <v>1232</v>
      </c>
      <c r="B18132" s="1">
        <v>38463</v>
      </c>
      <c r="C18132" t="s">
        <v>1282</v>
      </c>
      <c r="D18132" t="s">
        <v>1283</v>
      </c>
      <c r="E18132" t="s">
        <v>1284</v>
      </c>
      <c r="G18132" t="s">
        <v>19</v>
      </c>
      <c r="H18132" t="s">
        <v>64</v>
      </c>
      <c r="I18132" t="s">
        <v>21</v>
      </c>
      <c r="J18132" t="s">
        <v>22</v>
      </c>
      <c r="K18132">
        <v>8.6</v>
      </c>
      <c r="L18132">
        <v>136</v>
      </c>
      <c r="M18132" t="s">
        <v>1133</v>
      </c>
      <c r="N18132">
        <v>300</v>
      </c>
      <c r="P18132" cm="1">
        <f t="array" ref="P18132">IF(Q18132&gt;0,INDEX(Q18132:Q39856,MATCH(TRUE,INDEX(Q18132:Q39856="",,),0)-1),"")</f>
        <v>6</v>
      </c>
      <c r="Q18132">
        <f t="shared" si="503"/>
        <v>3</v>
      </c>
      <c r="R18132">
        <f t="shared" si="502"/>
        <v>0</v>
      </c>
    </row>
    <row r="18133" spans="1:18" x14ac:dyDescent="0.3">
      <c r="A18133" t="s">
        <v>1232</v>
      </c>
      <c r="B18133" s="1">
        <v>38463</v>
      </c>
      <c r="C18133" t="s">
        <v>1282</v>
      </c>
      <c r="D18133" t="s">
        <v>1283</v>
      </c>
      <c r="E18133" t="s">
        <v>1284</v>
      </c>
      <c r="G18133" t="s">
        <v>19</v>
      </c>
      <c r="H18133" t="s">
        <v>63</v>
      </c>
      <c r="I18133" t="s">
        <v>26</v>
      </c>
      <c r="J18133" t="s">
        <v>27</v>
      </c>
      <c r="K18133">
        <v>1062</v>
      </c>
      <c r="L18133">
        <v>21.65</v>
      </c>
      <c r="M18133" t="s">
        <v>1133</v>
      </c>
      <c r="N18133">
        <v>36</v>
      </c>
      <c r="P18133" cm="1">
        <f t="array" ref="P18133">IF(Q18133&gt;0,INDEX(Q18133:Q39857,MATCH(TRUE,INDEX(Q18133:Q39857="",,),0)-1),"")</f>
        <v>6</v>
      </c>
      <c r="Q18133">
        <f t="shared" si="503"/>
        <v>3</v>
      </c>
      <c r="R18133">
        <f t="shared" si="502"/>
        <v>0</v>
      </c>
    </row>
    <row r="18134" spans="1:18" x14ac:dyDescent="0.3">
      <c r="A18134" t="s">
        <v>1232</v>
      </c>
      <c r="B18134" s="1">
        <v>38463</v>
      </c>
      <c r="C18134" t="s">
        <v>1282</v>
      </c>
      <c r="D18134" t="s">
        <v>1283</v>
      </c>
      <c r="E18134" t="s">
        <v>1284</v>
      </c>
      <c r="G18134" t="s">
        <v>19</v>
      </c>
      <c r="H18134" t="s">
        <v>64</v>
      </c>
      <c r="I18134" t="s">
        <v>26</v>
      </c>
      <c r="J18134" t="s">
        <v>27</v>
      </c>
      <c r="K18134">
        <v>527</v>
      </c>
      <c r="L18134">
        <v>14.5</v>
      </c>
      <c r="M18134" t="s">
        <v>1133</v>
      </c>
      <c r="N18134">
        <v>41</v>
      </c>
      <c r="P18134" cm="1">
        <f t="array" ref="P18134">IF(Q18134&gt;0,INDEX(Q18134:Q39858,MATCH(TRUE,INDEX(Q18134:Q39858="",,),0)-1),"")</f>
        <v>6</v>
      </c>
      <c r="Q18134">
        <f t="shared" si="503"/>
        <v>3</v>
      </c>
      <c r="R18134">
        <f t="shared" si="502"/>
        <v>0</v>
      </c>
    </row>
    <row r="18135" spans="1:18" x14ac:dyDescent="0.3">
      <c r="A18135" t="s">
        <v>1232</v>
      </c>
      <c r="B18135" s="1">
        <v>38463</v>
      </c>
      <c r="C18135" t="s">
        <v>1282</v>
      </c>
      <c r="D18135" t="s">
        <v>1283</v>
      </c>
      <c r="E18135" t="s">
        <v>1284</v>
      </c>
      <c r="G18135" s="6" t="s">
        <v>29</v>
      </c>
      <c r="H18135" t="s">
        <v>148</v>
      </c>
      <c r="I18135" t="s">
        <v>26</v>
      </c>
      <c r="J18135" t="s">
        <v>27</v>
      </c>
      <c r="K18135">
        <v>35</v>
      </c>
      <c r="L18135">
        <v>23.4</v>
      </c>
      <c r="M18135" t="s">
        <v>1133</v>
      </c>
      <c r="N18135">
        <v>23.4</v>
      </c>
      <c r="P18135" cm="1">
        <f t="array" ref="P18135">IF(Q18135&gt;0,INDEX(Q18135:Q39859,MATCH(TRUE,INDEX(Q18135:Q39859="",,),0)-1),"")</f>
        <v>6</v>
      </c>
      <c r="Q18135">
        <f t="shared" si="503"/>
        <v>3</v>
      </c>
      <c r="R18135">
        <f t="shared" si="502"/>
        <v>0</v>
      </c>
    </row>
    <row r="18136" spans="1:18" x14ac:dyDescent="0.3">
      <c r="A18136" t="s">
        <v>1232</v>
      </c>
      <c r="B18136" s="1">
        <v>38463</v>
      </c>
      <c r="C18136" t="s">
        <v>1282</v>
      </c>
      <c r="D18136" t="s">
        <v>1283</v>
      </c>
      <c r="E18136" t="s">
        <v>1284</v>
      </c>
      <c r="G18136" s="6" t="s">
        <v>29</v>
      </c>
      <c r="H18136" t="s">
        <v>197</v>
      </c>
      <c r="I18136" t="s">
        <v>26</v>
      </c>
      <c r="J18136" t="s">
        <v>27</v>
      </c>
      <c r="K18136">
        <v>34</v>
      </c>
      <c r="L18136">
        <v>35.25</v>
      </c>
      <c r="M18136" t="s">
        <v>1133</v>
      </c>
      <c r="N18136">
        <v>35.25</v>
      </c>
      <c r="P18136" cm="1">
        <f t="array" ref="P18136">IF(Q18136&gt;0,INDEX(Q18136:Q39860,MATCH(TRUE,INDEX(Q18136:Q39860="",,),0)-1),"")</f>
        <v>6</v>
      </c>
      <c r="Q18136">
        <f t="shared" si="503"/>
        <v>3</v>
      </c>
      <c r="R18136">
        <f t="shared" si="502"/>
        <v>0</v>
      </c>
    </row>
    <row r="18137" spans="1:18" x14ac:dyDescent="0.3">
      <c r="A18137" t="s">
        <v>1232</v>
      </c>
      <c r="B18137" s="1">
        <v>38463</v>
      </c>
      <c r="C18137" t="s">
        <v>1282</v>
      </c>
      <c r="D18137" t="s">
        <v>1283</v>
      </c>
      <c r="E18137" t="s">
        <v>1284</v>
      </c>
      <c r="G18137" t="s">
        <v>19</v>
      </c>
      <c r="H18137" t="s">
        <v>64</v>
      </c>
      <c r="I18137" t="s">
        <v>21</v>
      </c>
      <c r="J18137" t="s">
        <v>22</v>
      </c>
      <c r="K18137">
        <v>8.6</v>
      </c>
      <c r="L18137">
        <v>136</v>
      </c>
      <c r="M18137" t="s">
        <v>868</v>
      </c>
      <c r="N18137">
        <v>1258.31</v>
      </c>
      <c r="P18137" cm="1">
        <f t="array" ref="P18137">IF(Q18137&gt;0,INDEX(Q18137:Q39861,MATCH(TRUE,INDEX(Q18137:Q39861="",,),0)-1),"")</f>
        <v>6</v>
      </c>
      <c r="Q18137">
        <f t="shared" si="503"/>
        <v>4</v>
      </c>
      <c r="R18137">
        <f t="shared" si="502"/>
        <v>0</v>
      </c>
    </row>
    <row r="18138" spans="1:18" x14ac:dyDescent="0.3">
      <c r="A18138" t="s">
        <v>1232</v>
      </c>
      <c r="B18138" s="1">
        <v>38463</v>
      </c>
      <c r="C18138" t="s">
        <v>1282</v>
      </c>
      <c r="D18138" t="s">
        <v>1283</v>
      </c>
      <c r="E18138" t="s">
        <v>1284</v>
      </c>
      <c r="G18138" t="s">
        <v>19</v>
      </c>
      <c r="H18138" t="s">
        <v>63</v>
      </c>
      <c r="I18138" t="s">
        <v>26</v>
      </c>
      <c r="J18138" t="s">
        <v>27</v>
      </c>
      <c r="K18138">
        <v>1062</v>
      </c>
      <c r="L18138">
        <v>21.65</v>
      </c>
      <c r="M18138" t="s">
        <v>868</v>
      </c>
      <c r="N18138">
        <v>35</v>
      </c>
      <c r="P18138" cm="1">
        <f t="array" ref="P18138">IF(Q18138&gt;0,INDEX(Q18138:Q39862,MATCH(TRUE,INDEX(Q18138:Q39862="",,),0)-1),"")</f>
        <v>6</v>
      </c>
      <c r="Q18138">
        <f t="shared" si="503"/>
        <v>4</v>
      </c>
      <c r="R18138">
        <f t="shared" si="502"/>
        <v>0</v>
      </c>
    </row>
    <row r="18139" spans="1:18" x14ac:dyDescent="0.3">
      <c r="A18139" t="s">
        <v>1232</v>
      </c>
      <c r="B18139" s="1">
        <v>38463</v>
      </c>
      <c r="C18139" t="s">
        <v>1282</v>
      </c>
      <c r="D18139" t="s">
        <v>1283</v>
      </c>
      <c r="E18139" t="s">
        <v>1284</v>
      </c>
      <c r="G18139" t="s">
        <v>19</v>
      </c>
      <c r="H18139" t="s">
        <v>64</v>
      </c>
      <c r="I18139" t="s">
        <v>26</v>
      </c>
      <c r="J18139" t="s">
        <v>27</v>
      </c>
      <c r="K18139">
        <v>527</v>
      </c>
      <c r="L18139">
        <v>14.5</v>
      </c>
      <c r="M18139" t="s">
        <v>868</v>
      </c>
      <c r="N18139">
        <v>18</v>
      </c>
      <c r="P18139" cm="1">
        <f t="array" ref="P18139">IF(Q18139&gt;0,INDEX(Q18139:Q39863,MATCH(TRUE,INDEX(Q18139:Q39863="",,),0)-1),"")</f>
        <v>6</v>
      </c>
      <c r="Q18139">
        <f t="shared" si="503"/>
        <v>4</v>
      </c>
      <c r="R18139">
        <f t="shared" si="502"/>
        <v>0</v>
      </c>
    </row>
    <row r="18140" spans="1:18" x14ac:dyDescent="0.3">
      <c r="A18140" t="s">
        <v>1232</v>
      </c>
      <c r="B18140" s="1">
        <v>38463</v>
      </c>
      <c r="C18140" t="s">
        <v>1282</v>
      </c>
      <c r="D18140" t="s">
        <v>1283</v>
      </c>
      <c r="E18140" t="s">
        <v>1284</v>
      </c>
      <c r="G18140" s="6" t="s">
        <v>29</v>
      </c>
      <c r="H18140" t="s">
        <v>148</v>
      </c>
      <c r="I18140" t="s">
        <v>26</v>
      </c>
      <c r="J18140" t="s">
        <v>27</v>
      </c>
      <c r="K18140">
        <v>35</v>
      </c>
      <c r="L18140">
        <v>23.4</v>
      </c>
      <c r="M18140" t="s">
        <v>868</v>
      </c>
      <c r="N18140">
        <v>23.4</v>
      </c>
      <c r="P18140" cm="1">
        <f t="array" ref="P18140">IF(Q18140&gt;0,INDEX(Q18140:Q39864,MATCH(TRUE,INDEX(Q18140:Q39864="",,),0)-1),"")</f>
        <v>6</v>
      </c>
      <c r="Q18140">
        <f t="shared" si="503"/>
        <v>4</v>
      </c>
      <c r="R18140">
        <f t="shared" si="502"/>
        <v>0</v>
      </c>
    </row>
    <row r="18141" spans="1:18" x14ac:dyDescent="0.3">
      <c r="A18141" t="s">
        <v>1232</v>
      </c>
      <c r="B18141" s="1">
        <v>38463</v>
      </c>
      <c r="C18141" t="s">
        <v>1282</v>
      </c>
      <c r="D18141" t="s">
        <v>1283</v>
      </c>
      <c r="E18141" t="s">
        <v>1284</v>
      </c>
      <c r="G18141" s="6" t="s">
        <v>29</v>
      </c>
      <c r="H18141" t="s">
        <v>197</v>
      </c>
      <c r="I18141" t="s">
        <v>26</v>
      </c>
      <c r="J18141" t="s">
        <v>27</v>
      </c>
      <c r="K18141">
        <v>34</v>
      </c>
      <c r="L18141">
        <v>35.25</v>
      </c>
      <c r="M18141" t="s">
        <v>868</v>
      </c>
      <c r="N18141">
        <v>35.25</v>
      </c>
      <c r="P18141" cm="1">
        <f t="array" ref="P18141">IF(Q18141&gt;0,INDEX(Q18141:Q39865,MATCH(TRUE,INDEX(Q18141:Q39865="",,),0)-1),"")</f>
        <v>6</v>
      </c>
      <c r="Q18141">
        <f t="shared" si="503"/>
        <v>4</v>
      </c>
      <c r="R18141">
        <f t="shared" si="502"/>
        <v>0</v>
      </c>
    </row>
    <row r="18142" spans="1:18" x14ac:dyDescent="0.3">
      <c r="A18142" t="s">
        <v>1232</v>
      </c>
      <c r="B18142" s="1">
        <v>38463</v>
      </c>
      <c r="C18142" t="s">
        <v>1282</v>
      </c>
      <c r="D18142" t="s">
        <v>1283</v>
      </c>
      <c r="E18142" t="s">
        <v>1284</v>
      </c>
      <c r="G18142" t="s">
        <v>19</v>
      </c>
      <c r="H18142" t="s">
        <v>64</v>
      </c>
      <c r="I18142" t="s">
        <v>21</v>
      </c>
      <c r="J18142" t="s">
        <v>22</v>
      </c>
      <c r="K18142">
        <v>8.6</v>
      </c>
      <c r="L18142">
        <v>136</v>
      </c>
      <c r="M18142" t="s">
        <v>1130</v>
      </c>
      <c r="N18142">
        <v>160</v>
      </c>
      <c r="P18142" cm="1">
        <f t="array" ref="P18142">IF(Q18142&gt;0,INDEX(Q18142:Q39866,MATCH(TRUE,INDEX(Q18142:Q39866="",,),0)-1),"")</f>
        <v>6</v>
      </c>
      <c r="Q18142">
        <f t="shared" si="503"/>
        <v>5</v>
      </c>
      <c r="R18142">
        <f t="shared" si="502"/>
        <v>0</v>
      </c>
    </row>
    <row r="18143" spans="1:18" x14ac:dyDescent="0.3">
      <c r="A18143" t="s">
        <v>1232</v>
      </c>
      <c r="B18143" s="1">
        <v>38463</v>
      </c>
      <c r="C18143" t="s">
        <v>1282</v>
      </c>
      <c r="D18143" t="s">
        <v>1283</v>
      </c>
      <c r="E18143" t="s">
        <v>1284</v>
      </c>
      <c r="G18143" t="s">
        <v>19</v>
      </c>
      <c r="H18143" t="s">
        <v>63</v>
      </c>
      <c r="I18143" t="s">
        <v>26</v>
      </c>
      <c r="J18143" t="s">
        <v>27</v>
      </c>
      <c r="K18143">
        <v>1062</v>
      </c>
      <c r="L18143">
        <v>21.65</v>
      </c>
      <c r="M18143" t="s">
        <v>1130</v>
      </c>
      <c r="N18143">
        <v>30</v>
      </c>
      <c r="P18143" cm="1">
        <f t="array" ref="P18143">IF(Q18143&gt;0,INDEX(Q18143:Q39867,MATCH(TRUE,INDEX(Q18143:Q39867="",,),0)-1),"")</f>
        <v>6</v>
      </c>
      <c r="Q18143">
        <f t="shared" si="503"/>
        <v>5</v>
      </c>
      <c r="R18143">
        <f t="shared" si="502"/>
        <v>0</v>
      </c>
    </row>
    <row r="18144" spans="1:18" x14ac:dyDescent="0.3">
      <c r="A18144" t="s">
        <v>1232</v>
      </c>
      <c r="B18144" s="1">
        <v>38463</v>
      </c>
      <c r="C18144" t="s">
        <v>1282</v>
      </c>
      <c r="D18144" t="s">
        <v>1283</v>
      </c>
      <c r="E18144" t="s">
        <v>1284</v>
      </c>
      <c r="G18144" t="s">
        <v>19</v>
      </c>
      <c r="H18144" t="s">
        <v>64</v>
      </c>
      <c r="I18144" t="s">
        <v>26</v>
      </c>
      <c r="J18144" t="s">
        <v>27</v>
      </c>
      <c r="K18144">
        <v>527</v>
      </c>
      <c r="L18144">
        <v>14.5</v>
      </c>
      <c r="M18144" t="s">
        <v>1130</v>
      </c>
      <c r="N18144">
        <v>28</v>
      </c>
      <c r="P18144" cm="1">
        <f t="array" ref="P18144">IF(Q18144&gt;0,INDEX(Q18144:Q39868,MATCH(TRUE,INDEX(Q18144:Q39868="",,),0)-1),"")</f>
        <v>6</v>
      </c>
      <c r="Q18144">
        <f t="shared" si="503"/>
        <v>5</v>
      </c>
      <c r="R18144">
        <f t="shared" si="502"/>
        <v>0</v>
      </c>
    </row>
    <row r="18145" spans="1:18" x14ac:dyDescent="0.3">
      <c r="A18145" t="s">
        <v>1232</v>
      </c>
      <c r="B18145" s="1">
        <v>38463</v>
      </c>
      <c r="C18145" t="s">
        <v>1282</v>
      </c>
      <c r="D18145" t="s">
        <v>1283</v>
      </c>
      <c r="E18145" t="s">
        <v>1284</v>
      </c>
      <c r="G18145" s="6" t="s">
        <v>29</v>
      </c>
      <c r="H18145" t="s">
        <v>148</v>
      </c>
      <c r="I18145" t="s">
        <v>26</v>
      </c>
      <c r="J18145" t="s">
        <v>27</v>
      </c>
      <c r="K18145">
        <v>35</v>
      </c>
      <c r="L18145">
        <v>23.4</v>
      </c>
      <c r="M18145" t="s">
        <v>1130</v>
      </c>
      <c r="N18145">
        <v>23.4</v>
      </c>
      <c r="P18145" cm="1">
        <f t="array" ref="P18145">IF(Q18145&gt;0,INDEX(Q18145:Q39869,MATCH(TRUE,INDEX(Q18145:Q39869="",,),0)-1),"")</f>
        <v>6</v>
      </c>
      <c r="Q18145">
        <f t="shared" si="503"/>
        <v>5</v>
      </c>
      <c r="R18145">
        <f t="shared" si="502"/>
        <v>0</v>
      </c>
    </row>
    <row r="18146" spans="1:18" x14ac:dyDescent="0.3">
      <c r="A18146" t="s">
        <v>1232</v>
      </c>
      <c r="B18146" s="1">
        <v>38463</v>
      </c>
      <c r="C18146" t="s">
        <v>1282</v>
      </c>
      <c r="D18146" t="s">
        <v>1283</v>
      </c>
      <c r="E18146" t="s">
        <v>1284</v>
      </c>
      <c r="G18146" s="6" t="s">
        <v>29</v>
      </c>
      <c r="H18146" t="s">
        <v>197</v>
      </c>
      <c r="I18146" t="s">
        <v>26</v>
      </c>
      <c r="J18146" t="s">
        <v>27</v>
      </c>
      <c r="K18146">
        <v>34</v>
      </c>
      <c r="L18146">
        <v>35.25</v>
      </c>
      <c r="M18146" t="s">
        <v>1130</v>
      </c>
      <c r="N18146">
        <v>35.25</v>
      </c>
      <c r="P18146" cm="1">
        <f t="array" ref="P18146">IF(Q18146&gt;0,INDEX(Q18146:Q39870,MATCH(TRUE,INDEX(Q18146:Q39870="",,),0)-1),"")</f>
        <v>6</v>
      </c>
      <c r="Q18146">
        <f t="shared" si="503"/>
        <v>5</v>
      </c>
      <c r="R18146">
        <f t="shared" si="502"/>
        <v>0</v>
      </c>
    </row>
    <row r="18147" spans="1:18" x14ac:dyDescent="0.3">
      <c r="A18147" t="s">
        <v>1232</v>
      </c>
      <c r="B18147" s="1">
        <v>38463</v>
      </c>
      <c r="C18147" t="s">
        <v>1282</v>
      </c>
      <c r="D18147" t="s">
        <v>1283</v>
      </c>
      <c r="E18147" t="s">
        <v>1284</v>
      </c>
      <c r="G18147" t="s">
        <v>19</v>
      </c>
      <c r="H18147" t="s">
        <v>64</v>
      </c>
      <c r="I18147" t="s">
        <v>21</v>
      </c>
      <c r="J18147" t="s">
        <v>22</v>
      </c>
      <c r="K18147">
        <v>8.6</v>
      </c>
      <c r="L18147">
        <v>136</v>
      </c>
      <c r="M18147" t="s">
        <v>1135</v>
      </c>
      <c r="N18147">
        <v>150</v>
      </c>
      <c r="P18147" cm="1">
        <f t="array" ref="P18147">IF(Q18147&gt;0,INDEX(Q18147:Q39871,MATCH(TRUE,INDEX(Q18147:Q39871="",,),0)-1),"")</f>
        <v>6</v>
      </c>
      <c r="Q18147">
        <f t="shared" si="503"/>
        <v>6</v>
      </c>
      <c r="R18147">
        <f t="shared" si="502"/>
        <v>0</v>
      </c>
    </row>
    <row r="18148" spans="1:18" x14ac:dyDescent="0.3">
      <c r="A18148" t="s">
        <v>1232</v>
      </c>
      <c r="B18148" s="1">
        <v>38463</v>
      </c>
      <c r="C18148" t="s">
        <v>1282</v>
      </c>
      <c r="D18148" t="s">
        <v>1283</v>
      </c>
      <c r="E18148" t="s">
        <v>1284</v>
      </c>
      <c r="G18148" t="s">
        <v>19</v>
      </c>
      <c r="H18148" t="s">
        <v>63</v>
      </c>
      <c r="I18148" t="s">
        <v>26</v>
      </c>
      <c r="J18148" t="s">
        <v>27</v>
      </c>
      <c r="K18148">
        <v>1062</v>
      </c>
      <c r="L18148">
        <v>21.65</v>
      </c>
      <c r="M18148" t="s">
        <v>1135</v>
      </c>
      <c r="N18148">
        <v>27.2</v>
      </c>
      <c r="P18148" cm="1">
        <f t="array" ref="P18148">IF(Q18148&gt;0,INDEX(Q18148:Q39872,MATCH(TRUE,INDEX(Q18148:Q39872="",,),0)-1),"")</f>
        <v>6</v>
      </c>
      <c r="Q18148">
        <f t="shared" si="503"/>
        <v>6</v>
      </c>
      <c r="R18148">
        <f t="shared" si="502"/>
        <v>0</v>
      </c>
    </row>
    <row r="18149" spans="1:18" x14ac:dyDescent="0.3">
      <c r="A18149" t="s">
        <v>1232</v>
      </c>
      <c r="B18149" s="1">
        <v>38463</v>
      </c>
      <c r="C18149" t="s">
        <v>1282</v>
      </c>
      <c r="D18149" t="s">
        <v>1283</v>
      </c>
      <c r="E18149" t="s">
        <v>1284</v>
      </c>
      <c r="G18149" t="s">
        <v>19</v>
      </c>
      <c r="H18149" t="s">
        <v>64</v>
      </c>
      <c r="I18149" t="s">
        <v>26</v>
      </c>
      <c r="J18149" t="s">
        <v>27</v>
      </c>
      <c r="K18149">
        <v>527</v>
      </c>
      <c r="L18149">
        <v>14.5</v>
      </c>
      <c r="M18149" t="s">
        <v>1135</v>
      </c>
      <c r="N18149">
        <v>21.8</v>
      </c>
      <c r="P18149" cm="1">
        <f t="array" ref="P18149">IF(Q18149&gt;0,INDEX(Q18149:Q39873,MATCH(TRUE,INDEX(Q18149:Q39873="",,),0)-1),"")</f>
        <v>6</v>
      </c>
      <c r="Q18149">
        <f t="shared" si="503"/>
        <v>6</v>
      </c>
      <c r="R18149">
        <f t="shared" si="502"/>
        <v>0</v>
      </c>
    </row>
    <row r="18150" spans="1:18" x14ac:dyDescent="0.3">
      <c r="A18150" t="s">
        <v>1232</v>
      </c>
      <c r="B18150" s="1">
        <v>38463</v>
      </c>
      <c r="C18150" t="s">
        <v>1282</v>
      </c>
      <c r="D18150" t="s">
        <v>1283</v>
      </c>
      <c r="E18150" t="s">
        <v>1284</v>
      </c>
      <c r="G18150" s="6" t="s">
        <v>29</v>
      </c>
      <c r="H18150" t="s">
        <v>148</v>
      </c>
      <c r="I18150" t="s">
        <v>26</v>
      </c>
      <c r="J18150" t="s">
        <v>27</v>
      </c>
      <c r="K18150">
        <v>35</v>
      </c>
      <c r="L18150">
        <v>23.4</v>
      </c>
      <c r="M18150" t="s">
        <v>1135</v>
      </c>
      <c r="N18150">
        <v>23.4</v>
      </c>
      <c r="P18150" cm="1">
        <f t="array" ref="P18150">IF(Q18150&gt;0,INDEX(Q18150:Q39874,MATCH(TRUE,INDEX(Q18150:Q39874="",,),0)-1),"")</f>
        <v>6</v>
      </c>
      <c r="Q18150">
        <f t="shared" si="503"/>
        <v>6</v>
      </c>
      <c r="R18150">
        <f t="shared" si="502"/>
        <v>0</v>
      </c>
    </row>
    <row r="18151" spans="1:18" x14ac:dyDescent="0.3">
      <c r="A18151" t="s">
        <v>1232</v>
      </c>
      <c r="B18151" s="1">
        <v>38463</v>
      </c>
      <c r="C18151" t="s">
        <v>1282</v>
      </c>
      <c r="D18151" t="s">
        <v>1283</v>
      </c>
      <c r="E18151" t="s">
        <v>1284</v>
      </c>
      <c r="G18151" s="6" t="s">
        <v>29</v>
      </c>
      <c r="H18151" t="s">
        <v>197</v>
      </c>
      <c r="I18151" t="s">
        <v>26</v>
      </c>
      <c r="J18151" t="s">
        <v>27</v>
      </c>
      <c r="K18151">
        <v>34</v>
      </c>
      <c r="L18151">
        <v>35.25</v>
      </c>
      <c r="M18151" t="s">
        <v>1135</v>
      </c>
      <c r="N18151">
        <v>35.25</v>
      </c>
      <c r="P18151" cm="1">
        <f t="array" ref="P18151">IF(Q18151&gt;0,INDEX(Q18151:Q39875,MATCH(TRUE,INDEX(Q18151:Q39875="",,),0)-1),"")</f>
        <v>6</v>
      </c>
      <c r="Q18151">
        <f t="shared" si="503"/>
        <v>6</v>
      </c>
      <c r="R18151">
        <f t="shared" si="502"/>
        <v>0</v>
      </c>
    </row>
    <row r="18152" spans="1:18" x14ac:dyDescent="0.3">
      <c r="P18152" t="str" cm="1">
        <f t="array" ref="P18152">IF(Q18152&gt;0,INDEX(Q18152:Q39876,MATCH(TRUE,INDEX(Q18152:Q39876="",,),0)-1),"")</f>
        <v/>
      </c>
      <c r="R18152" t="str">
        <f t="shared" si="502"/>
        <v/>
      </c>
    </row>
    <row r="18153" spans="1:18" x14ac:dyDescent="0.3">
      <c r="A18153" t="s">
        <v>1232</v>
      </c>
      <c r="B18153" s="1">
        <v>38463</v>
      </c>
      <c r="C18153" t="s">
        <v>1282</v>
      </c>
      <c r="D18153" t="s">
        <v>1285</v>
      </c>
      <c r="E18153" t="s">
        <v>1286</v>
      </c>
      <c r="G18153" t="s">
        <v>19</v>
      </c>
      <c r="H18153" t="s">
        <v>194</v>
      </c>
      <c r="I18153" t="s">
        <v>21</v>
      </c>
      <c r="J18153" t="s">
        <v>22</v>
      </c>
      <c r="K18153">
        <v>97.1</v>
      </c>
      <c r="L18153">
        <v>1100</v>
      </c>
      <c r="M18153" t="s">
        <v>209</v>
      </c>
      <c r="N18153">
        <v>1407</v>
      </c>
      <c r="O18153" t="s">
        <v>24</v>
      </c>
      <c r="P18153" cm="1">
        <f t="array" ref="P18153">IF(Q18153&gt;0,INDEX(Q18153:Q39877,MATCH(TRUE,INDEX(Q18153:Q39877="",,),0)-1),"")</f>
        <v>6</v>
      </c>
      <c r="Q18153">
        <f>INT((ROW()-18153)/6)+1</f>
        <v>1</v>
      </c>
      <c r="R18153">
        <f t="shared" si="502"/>
        <v>0</v>
      </c>
    </row>
    <row r="18154" spans="1:18" x14ac:dyDescent="0.3">
      <c r="A18154" t="s">
        <v>1232</v>
      </c>
      <c r="B18154" s="1">
        <v>38463</v>
      </c>
      <c r="C18154" t="s">
        <v>1282</v>
      </c>
      <c r="D18154" t="s">
        <v>1285</v>
      </c>
      <c r="E18154" t="s">
        <v>1286</v>
      </c>
      <c r="G18154" t="s">
        <v>19</v>
      </c>
      <c r="H18154" t="s">
        <v>30</v>
      </c>
      <c r="I18154" t="s">
        <v>21</v>
      </c>
      <c r="J18154" t="s">
        <v>22</v>
      </c>
      <c r="K18154">
        <v>35.4</v>
      </c>
      <c r="L18154">
        <v>153</v>
      </c>
      <c r="M18154" t="s">
        <v>209</v>
      </c>
      <c r="N18154">
        <v>279</v>
      </c>
      <c r="O18154" t="s">
        <v>24</v>
      </c>
      <c r="P18154" cm="1">
        <f t="array" ref="P18154">IF(Q18154&gt;0,INDEX(Q18154:Q39878,MATCH(TRUE,INDEX(Q18154:Q39878="",,),0)-1),"")</f>
        <v>6</v>
      </c>
      <c r="Q18154">
        <f t="shared" ref="Q18154:Q18188" si="504">INT((ROW()-18153)/6)+1</f>
        <v>1</v>
      </c>
      <c r="R18154">
        <f t="shared" si="502"/>
        <v>0</v>
      </c>
    </row>
    <row r="18155" spans="1:18" x14ac:dyDescent="0.3">
      <c r="A18155" t="s">
        <v>1232</v>
      </c>
      <c r="B18155" s="1">
        <v>38463</v>
      </c>
      <c r="C18155" t="s">
        <v>1282</v>
      </c>
      <c r="D18155" t="s">
        <v>1285</v>
      </c>
      <c r="E18155" t="s">
        <v>1286</v>
      </c>
      <c r="G18155" t="s">
        <v>19</v>
      </c>
      <c r="H18155" t="s">
        <v>406</v>
      </c>
      <c r="I18155" t="s">
        <v>21</v>
      </c>
      <c r="J18155" t="s">
        <v>22</v>
      </c>
      <c r="K18155">
        <v>69.099999999999994</v>
      </c>
      <c r="L18155">
        <v>88</v>
      </c>
      <c r="M18155" t="s">
        <v>209</v>
      </c>
      <c r="N18155">
        <v>88</v>
      </c>
      <c r="O18155" t="s">
        <v>24</v>
      </c>
      <c r="P18155" cm="1">
        <f t="array" ref="P18155">IF(Q18155&gt;0,INDEX(Q18155:Q39879,MATCH(TRUE,INDEX(Q18155:Q39879="",,),0)-1),"")</f>
        <v>6</v>
      </c>
      <c r="Q18155">
        <f t="shared" si="504"/>
        <v>1</v>
      </c>
      <c r="R18155">
        <f t="shared" si="502"/>
        <v>0</v>
      </c>
    </row>
    <row r="18156" spans="1:18" x14ac:dyDescent="0.3">
      <c r="A18156" t="s">
        <v>1232</v>
      </c>
      <c r="B18156" s="1">
        <v>38463</v>
      </c>
      <c r="C18156" t="s">
        <v>1282</v>
      </c>
      <c r="D18156" t="s">
        <v>1285</v>
      </c>
      <c r="E18156" t="s">
        <v>1286</v>
      </c>
      <c r="G18156" t="s">
        <v>19</v>
      </c>
      <c r="H18156" t="s">
        <v>64</v>
      </c>
      <c r="I18156" t="s">
        <v>26</v>
      </c>
      <c r="J18156" t="s">
        <v>27</v>
      </c>
      <c r="K18156">
        <v>1194</v>
      </c>
      <c r="L18156">
        <v>14.8</v>
      </c>
      <c r="M18156" t="s">
        <v>209</v>
      </c>
      <c r="N18156">
        <v>40</v>
      </c>
      <c r="O18156" t="s">
        <v>24</v>
      </c>
      <c r="P18156" cm="1">
        <f t="array" ref="P18156">IF(Q18156&gt;0,INDEX(Q18156:Q39880,MATCH(TRUE,INDEX(Q18156:Q39880="",,),0)-1),"")</f>
        <v>6</v>
      </c>
      <c r="Q18156">
        <f t="shared" si="504"/>
        <v>1</v>
      </c>
      <c r="R18156">
        <f t="shared" si="502"/>
        <v>0</v>
      </c>
    </row>
    <row r="18157" spans="1:18" x14ac:dyDescent="0.3">
      <c r="A18157" t="s">
        <v>1232</v>
      </c>
      <c r="B18157" s="1">
        <v>38463</v>
      </c>
      <c r="C18157" t="s">
        <v>1282</v>
      </c>
      <c r="D18157" t="s">
        <v>1285</v>
      </c>
      <c r="E18157" t="s">
        <v>1286</v>
      </c>
      <c r="G18157" s="6" t="s">
        <v>29</v>
      </c>
      <c r="H18157" t="s">
        <v>99</v>
      </c>
      <c r="I18157" t="s">
        <v>21</v>
      </c>
      <c r="J18157" t="s">
        <v>22</v>
      </c>
      <c r="K18157">
        <v>0.8</v>
      </c>
      <c r="L18157">
        <v>137</v>
      </c>
      <c r="M18157" t="s">
        <v>209</v>
      </c>
      <c r="N18157">
        <v>137</v>
      </c>
      <c r="O18157" t="s">
        <v>24</v>
      </c>
      <c r="P18157" cm="1">
        <f t="array" ref="P18157">IF(Q18157&gt;0,INDEX(Q18157:Q39881,MATCH(TRUE,INDEX(Q18157:Q39881="",,),0)-1),"")</f>
        <v>6</v>
      </c>
      <c r="Q18157">
        <f t="shared" si="504"/>
        <v>1</v>
      </c>
      <c r="R18157">
        <f t="shared" si="502"/>
        <v>0</v>
      </c>
    </row>
    <row r="18158" spans="1:18" x14ac:dyDescent="0.3">
      <c r="A18158" t="s">
        <v>1232</v>
      </c>
      <c r="B18158" s="1">
        <v>38463</v>
      </c>
      <c r="C18158" t="s">
        <v>1282</v>
      </c>
      <c r="D18158" t="s">
        <v>1285</v>
      </c>
      <c r="E18158" t="s">
        <v>1286</v>
      </c>
      <c r="G18158" s="6" t="s">
        <v>29</v>
      </c>
      <c r="H18158" t="s">
        <v>154</v>
      </c>
      <c r="I18158" t="s">
        <v>21</v>
      </c>
      <c r="J18158" t="s">
        <v>22</v>
      </c>
      <c r="K18158">
        <v>0.6</v>
      </c>
      <c r="L18158">
        <v>584</v>
      </c>
      <c r="M18158" t="s">
        <v>209</v>
      </c>
      <c r="N18158">
        <v>584</v>
      </c>
      <c r="O18158" t="s">
        <v>24</v>
      </c>
      <c r="P18158" cm="1">
        <f t="array" ref="P18158">IF(Q18158&gt;0,INDEX(Q18158:Q39882,MATCH(TRUE,INDEX(Q18158:Q39882="",,),0)-1),"")</f>
        <v>6</v>
      </c>
      <c r="Q18158">
        <f t="shared" si="504"/>
        <v>1</v>
      </c>
      <c r="R18158">
        <f t="shared" si="502"/>
        <v>0</v>
      </c>
    </row>
    <row r="18159" spans="1:18" x14ac:dyDescent="0.3">
      <c r="A18159" t="s">
        <v>1232</v>
      </c>
      <c r="B18159" s="1">
        <v>38463</v>
      </c>
      <c r="C18159" t="s">
        <v>1282</v>
      </c>
      <c r="D18159" t="s">
        <v>1285</v>
      </c>
      <c r="E18159" t="s">
        <v>1286</v>
      </c>
      <c r="G18159" t="s">
        <v>19</v>
      </c>
      <c r="H18159" t="s">
        <v>194</v>
      </c>
      <c r="I18159" t="s">
        <v>21</v>
      </c>
      <c r="J18159" t="s">
        <v>22</v>
      </c>
      <c r="K18159">
        <v>97.1</v>
      </c>
      <c r="L18159">
        <v>1100</v>
      </c>
      <c r="M18159" t="s">
        <v>417</v>
      </c>
      <c r="N18159">
        <v>1201</v>
      </c>
      <c r="P18159" cm="1">
        <f t="array" ref="P18159">IF(Q18159&gt;0,INDEX(Q18159:Q39883,MATCH(TRUE,INDEX(Q18159:Q39883="",,),0)-1),"")</f>
        <v>6</v>
      </c>
      <c r="Q18159">
        <f t="shared" si="504"/>
        <v>2</v>
      </c>
      <c r="R18159">
        <f t="shared" si="502"/>
        <v>0</v>
      </c>
    </row>
    <row r="18160" spans="1:18" x14ac:dyDescent="0.3">
      <c r="A18160" t="s">
        <v>1232</v>
      </c>
      <c r="B18160" s="1">
        <v>38463</v>
      </c>
      <c r="C18160" t="s">
        <v>1282</v>
      </c>
      <c r="D18160" t="s">
        <v>1285</v>
      </c>
      <c r="E18160" t="s">
        <v>1286</v>
      </c>
      <c r="G18160" t="s">
        <v>19</v>
      </c>
      <c r="H18160" t="s">
        <v>30</v>
      </c>
      <c r="I18160" t="s">
        <v>21</v>
      </c>
      <c r="J18160" t="s">
        <v>22</v>
      </c>
      <c r="K18160">
        <v>35.4</v>
      </c>
      <c r="L18160">
        <v>153</v>
      </c>
      <c r="M18160" t="s">
        <v>417</v>
      </c>
      <c r="N18160">
        <v>153</v>
      </c>
      <c r="P18160" cm="1">
        <f t="array" ref="P18160">IF(Q18160&gt;0,INDEX(Q18160:Q39884,MATCH(TRUE,INDEX(Q18160:Q39884="",,),0)-1),"")</f>
        <v>6</v>
      </c>
      <c r="Q18160">
        <f t="shared" si="504"/>
        <v>2</v>
      </c>
      <c r="R18160">
        <f t="shared" ref="R18160:R18223" si="505">IF(P18160="","",0)</f>
        <v>0</v>
      </c>
    </row>
    <row r="18161" spans="1:18" x14ac:dyDescent="0.3">
      <c r="A18161" t="s">
        <v>1232</v>
      </c>
      <c r="B18161" s="1">
        <v>38463</v>
      </c>
      <c r="C18161" t="s">
        <v>1282</v>
      </c>
      <c r="D18161" t="s">
        <v>1285</v>
      </c>
      <c r="E18161" t="s">
        <v>1286</v>
      </c>
      <c r="G18161" t="s">
        <v>19</v>
      </c>
      <c r="H18161" t="s">
        <v>406</v>
      </c>
      <c r="I18161" t="s">
        <v>21</v>
      </c>
      <c r="J18161" t="s">
        <v>22</v>
      </c>
      <c r="K18161">
        <v>69.099999999999994</v>
      </c>
      <c r="L18161">
        <v>88</v>
      </c>
      <c r="M18161" t="s">
        <v>417</v>
      </c>
      <c r="N18161">
        <v>88</v>
      </c>
      <c r="P18161" cm="1">
        <f t="array" ref="P18161">IF(Q18161&gt;0,INDEX(Q18161:Q39885,MATCH(TRUE,INDEX(Q18161:Q39885="",,),0)-1),"")</f>
        <v>6</v>
      </c>
      <c r="Q18161">
        <f t="shared" si="504"/>
        <v>2</v>
      </c>
      <c r="R18161">
        <f t="shared" si="505"/>
        <v>0</v>
      </c>
    </row>
    <row r="18162" spans="1:18" x14ac:dyDescent="0.3">
      <c r="A18162" t="s">
        <v>1232</v>
      </c>
      <c r="B18162" s="1">
        <v>38463</v>
      </c>
      <c r="C18162" t="s">
        <v>1282</v>
      </c>
      <c r="D18162" t="s">
        <v>1285</v>
      </c>
      <c r="E18162" t="s">
        <v>1286</v>
      </c>
      <c r="G18162" t="s">
        <v>19</v>
      </c>
      <c r="H18162" t="s">
        <v>64</v>
      </c>
      <c r="I18162" t="s">
        <v>26</v>
      </c>
      <c r="J18162" t="s">
        <v>27</v>
      </c>
      <c r="K18162">
        <v>1194</v>
      </c>
      <c r="L18162">
        <v>14.8</v>
      </c>
      <c r="M18162" t="s">
        <v>417</v>
      </c>
      <c r="N18162">
        <v>45.5</v>
      </c>
      <c r="P18162" cm="1">
        <f t="array" ref="P18162">IF(Q18162&gt;0,INDEX(Q18162:Q39886,MATCH(TRUE,INDEX(Q18162:Q39886="",,),0)-1),"")</f>
        <v>6</v>
      </c>
      <c r="Q18162">
        <f t="shared" si="504"/>
        <v>2</v>
      </c>
      <c r="R18162">
        <f t="shared" si="505"/>
        <v>0</v>
      </c>
    </row>
    <row r="18163" spans="1:18" x14ac:dyDescent="0.3">
      <c r="A18163" t="s">
        <v>1232</v>
      </c>
      <c r="B18163" s="1">
        <v>38463</v>
      </c>
      <c r="C18163" t="s">
        <v>1282</v>
      </c>
      <c r="D18163" t="s">
        <v>1285</v>
      </c>
      <c r="E18163" t="s">
        <v>1286</v>
      </c>
      <c r="G18163" s="6" t="s">
        <v>29</v>
      </c>
      <c r="H18163" t="s">
        <v>99</v>
      </c>
      <c r="I18163" t="s">
        <v>21</v>
      </c>
      <c r="J18163" t="s">
        <v>22</v>
      </c>
      <c r="K18163">
        <v>0.8</v>
      </c>
      <c r="L18163">
        <v>137</v>
      </c>
      <c r="M18163" t="s">
        <v>417</v>
      </c>
      <c r="N18163">
        <v>137</v>
      </c>
      <c r="P18163" cm="1">
        <f t="array" ref="P18163">IF(Q18163&gt;0,INDEX(Q18163:Q39887,MATCH(TRUE,INDEX(Q18163:Q39887="",,),0)-1),"")</f>
        <v>6</v>
      </c>
      <c r="Q18163">
        <f t="shared" si="504"/>
        <v>2</v>
      </c>
      <c r="R18163">
        <f t="shared" si="505"/>
        <v>0</v>
      </c>
    </row>
    <row r="18164" spans="1:18" x14ac:dyDescent="0.3">
      <c r="A18164" t="s">
        <v>1232</v>
      </c>
      <c r="B18164" s="1">
        <v>38463</v>
      </c>
      <c r="C18164" t="s">
        <v>1282</v>
      </c>
      <c r="D18164" t="s">
        <v>1285</v>
      </c>
      <c r="E18164" t="s">
        <v>1286</v>
      </c>
      <c r="G18164" s="6" t="s">
        <v>29</v>
      </c>
      <c r="H18164" t="s">
        <v>154</v>
      </c>
      <c r="I18164" t="s">
        <v>21</v>
      </c>
      <c r="J18164" t="s">
        <v>22</v>
      </c>
      <c r="K18164">
        <v>0.6</v>
      </c>
      <c r="L18164">
        <v>584</v>
      </c>
      <c r="M18164" t="s">
        <v>417</v>
      </c>
      <c r="N18164">
        <v>584</v>
      </c>
      <c r="P18164" cm="1">
        <f t="array" ref="P18164">IF(Q18164&gt;0,INDEX(Q18164:Q39888,MATCH(TRUE,INDEX(Q18164:Q39888="",,),0)-1),"")</f>
        <v>6</v>
      </c>
      <c r="Q18164">
        <f t="shared" si="504"/>
        <v>2</v>
      </c>
      <c r="R18164">
        <f t="shared" si="505"/>
        <v>0</v>
      </c>
    </row>
    <row r="18165" spans="1:18" x14ac:dyDescent="0.3">
      <c r="A18165" t="s">
        <v>1232</v>
      </c>
      <c r="B18165" s="1">
        <v>38463</v>
      </c>
      <c r="C18165" t="s">
        <v>1282</v>
      </c>
      <c r="D18165" t="s">
        <v>1285</v>
      </c>
      <c r="E18165" t="s">
        <v>1286</v>
      </c>
      <c r="G18165" t="s">
        <v>19</v>
      </c>
      <c r="H18165" t="s">
        <v>194</v>
      </c>
      <c r="I18165" t="s">
        <v>21</v>
      </c>
      <c r="J18165" t="s">
        <v>22</v>
      </c>
      <c r="K18165">
        <v>97.1</v>
      </c>
      <c r="L18165">
        <v>1100</v>
      </c>
      <c r="M18165" t="s">
        <v>1134</v>
      </c>
      <c r="N18165">
        <v>1190</v>
      </c>
      <c r="P18165" cm="1">
        <f t="array" ref="P18165">IF(Q18165&gt;0,INDEX(Q18165:Q39889,MATCH(TRUE,INDEX(Q18165:Q39889="",,),0)-1),"")</f>
        <v>6</v>
      </c>
      <c r="Q18165">
        <f t="shared" si="504"/>
        <v>3</v>
      </c>
      <c r="R18165">
        <f t="shared" si="505"/>
        <v>0</v>
      </c>
    </row>
    <row r="18166" spans="1:18" x14ac:dyDescent="0.3">
      <c r="A18166" t="s">
        <v>1232</v>
      </c>
      <c r="B18166" s="1">
        <v>38463</v>
      </c>
      <c r="C18166" t="s">
        <v>1282</v>
      </c>
      <c r="D18166" t="s">
        <v>1285</v>
      </c>
      <c r="E18166" t="s">
        <v>1286</v>
      </c>
      <c r="G18166" t="s">
        <v>19</v>
      </c>
      <c r="H18166" t="s">
        <v>30</v>
      </c>
      <c r="I18166" t="s">
        <v>21</v>
      </c>
      <c r="J18166" t="s">
        <v>22</v>
      </c>
      <c r="K18166">
        <v>35.4</v>
      </c>
      <c r="L18166">
        <v>153</v>
      </c>
      <c r="M18166" t="s">
        <v>1134</v>
      </c>
      <c r="N18166">
        <v>229</v>
      </c>
      <c r="P18166" cm="1">
        <f t="array" ref="P18166">IF(Q18166&gt;0,INDEX(Q18166:Q39890,MATCH(TRUE,INDEX(Q18166:Q39890="",,),0)-1),"")</f>
        <v>6</v>
      </c>
      <c r="Q18166">
        <f t="shared" si="504"/>
        <v>3</v>
      </c>
      <c r="R18166">
        <f t="shared" si="505"/>
        <v>0</v>
      </c>
    </row>
    <row r="18167" spans="1:18" x14ac:dyDescent="0.3">
      <c r="A18167" t="s">
        <v>1232</v>
      </c>
      <c r="B18167" s="1">
        <v>38463</v>
      </c>
      <c r="C18167" t="s">
        <v>1282</v>
      </c>
      <c r="D18167" t="s">
        <v>1285</v>
      </c>
      <c r="E18167" t="s">
        <v>1286</v>
      </c>
      <c r="G18167" t="s">
        <v>19</v>
      </c>
      <c r="H18167" t="s">
        <v>406</v>
      </c>
      <c r="I18167" t="s">
        <v>21</v>
      </c>
      <c r="J18167" t="s">
        <v>22</v>
      </c>
      <c r="K18167">
        <v>69.099999999999994</v>
      </c>
      <c r="L18167">
        <v>88</v>
      </c>
      <c r="M18167" t="s">
        <v>1134</v>
      </c>
      <c r="N18167">
        <v>110</v>
      </c>
      <c r="P18167" cm="1">
        <f t="array" ref="P18167">IF(Q18167&gt;0,INDEX(Q18167:Q39891,MATCH(TRUE,INDEX(Q18167:Q39891="",,),0)-1),"")</f>
        <v>6</v>
      </c>
      <c r="Q18167">
        <f t="shared" si="504"/>
        <v>3</v>
      </c>
      <c r="R18167">
        <f t="shared" si="505"/>
        <v>0</v>
      </c>
    </row>
    <row r="18168" spans="1:18" x14ac:dyDescent="0.3">
      <c r="A18168" t="s">
        <v>1232</v>
      </c>
      <c r="B18168" s="1">
        <v>38463</v>
      </c>
      <c r="C18168" t="s">
        <v>1282</v>
      </c>
      <c r="D18168" t="s">
        <v>1285</v>
      </c>
      <c r="E18168" t="s">
        <v>1286</v>
      </c>
      <c r="G18168" t="s">
        <v>19</v>
      </c>
      <c r="H18168" t="s">
        <v>64</v>
      </c>
      <c r="I18168" t="s">
        <v>26</v>
      </c>
      <c r="J18168" t="s">
        <v>27</v>
      </c>
      <c r="K18168">
        <v>1194</v>
      </c>
      <c r="L18168">
        <v>14.8</v>
      </c>
      <c r="M18168" t="s">
        <v>1134</v>
      </c>
      <c r="N18168">
        <v>37.1</v>
      </c>
      <c r="P18168" cm="1">
        <f t="array" ref="P18168">IF(Q18168&gt;0,INDEX(Q18168:Q39892,MATCH(TRUE,INDEX(Q18168:Q39892="",,),0)-1),"")</f>
        <v>6</v>
      </c>
      <c r="Q18168">
        <f t="shared" si="504"/>
        <v>3</v>
      </c>
      <c r="R18168">
        <f t="shared" si="505"/>
        <v>0</v>
      </c>
    </row>
    <row r="18169" spans="1:18" x14ac:dyDescent="0.3">
      <c r="A18169" t="s">
        <v>1232</v>
      </c>
      <c r="B18169" s="1">
        <v>38463</v>
      </c>
      <c r="C18169" t="s">
        <v>1282</v>
      </c>
      <c r="D18169" t="s">
        <v>1285</v>
      </c>
      <c r="E18169" t="s">
        <v>1286</v>
      </c>
      <c r="G18169" s="6" t="s">
        <v>29</v>
      </c>
      <c r="H18169" t="s">
        <v>99</v>
      </c>
      <c r="I18169" t="s">
        <v>21</v>
      </c>
      <c r="J18169" t="s">
        <v>22</v>
      </c>
      <c r="K18169">
        <v>0.8</v>
      </c>
      <c r="L18169">
        <v>137</v>
      </c>
      <c r="M18169" t="s">
        <v>1134</v>
      </c>
      <c r="N18169">
        <v>137</v>
      </c>
      <c r="P18169" cm="1">
        <f t="array" ref="P18169">IF(Q18169&gt;0,INDEX(Q18169:Q39893,MATCH(TRUE,INDEX(Q18169:Q39893="",,),0)-1),"")</f>
        <v>6</v>
      </c>
      <c r="Q18169">
        <f t="shared" si="504"/>
        <v>3</v>
      </c>
      <c r="R18169">
        <f t="shared" si="505"/>
        <v>0</v>
      </c>
    </row>
    <row r="18170" spans="1:18" x14ac:dyDescent="0.3">
      <c r="A18170" t="s">
        <v>1232</v>
      </c>
      <c r="B18170" s="1">
        <v>38463</v>
      </c>
      <c r="C18170" t="s">
        <v>1282</v>
      </c>
      <c r="D18170" t="s">
        <v>1285</v>
      </c>
      <c r="E18170" t="s">
        <v>1286</v>
      </c>
      <c r="G18170" s="6" t="s">
        <v>29</v>
      </c>
      <c r="H18170" t="s">
        <v>154</v>
      </c>
      <c r="I18170" t="s">
        <v>21</v>
      </c>
      <c r="J18170" t="s">
        <v>22</v>
      </c>
      <c r="K18170">
        <v>0.6</v>
      </c>
      <c r="L18170">
        <v>584</v>
      </c>
      <c r="M18170" t="s">
        <v>1134</v>
      </c>
      <c r="N18170">
        <v>584</v>
      </c>
      <c r="P18170" cm="1">
        <f t="array" ref="P18170">IF(Q18170&gt;0,INDEX(Q18170:Q39894,MATCH(TRUE,INDEX(Q18170:Q39894="",,),0)-1),"")</f>
        <v>6</v>
      </c>
      <c r="Q18170">
        <f t="shared" si="504"/>
        <v>3</v>
      </c>
      <c r="R18170">
        <f t="shared" si="505"/>
        <v>0</v>
      </c>
    </row>
    <row r="18171" spans="1:18" x14ac:dyDescent="0.3">
      <c r="A18171" t="s">
        <v>1232</v>
      </c>
      <c r="B18171" s="1">
        <v>38463</v>
      </c>
      <c r="C18171" t="s">
        <v>1282</v>
      </c>
      <c r="D18171" t="s">
        <v>1285</v>
      </c>
      <c r="E18171" t="s">
        <v>1286</v>
      </c>
      <c r="G18171" t="s">
        <v>19</v>
      </c>
      <c r="H18171" t="s">
        <v>194</v>
      </c>
      <c r="I18171" t="s">
        <v>21</v>
      </c>
      <c r="J18171" t="s">
        <v>22</v>
      </c>
      <c r="K18171">
        <v>97.1</v>
      </c>
      <c r="L18171">
        <v>1100</v>
      </c>
      <c r="M18171" t="s">
        <v>205</v>
      </c>
      <c r="N18171">
        <v>1341</v>
      </c>
      <c r="P18171" cm="1">
        <f t="array" ref="P18171">IF(Q18171&gt;0,INDEX(Q18171:Q39895,MATCH(TRUE,INDEX(Q18171:Q39895="",,),0)-1),"")</f>
        <v>6</v>
      </c>
      <c r="Q18171">
        <f t="shared" si="504"/>
        <v>4</v>
      </c>
      <c r="R18171">
        <f t="shared" si="505"/>
        <v>0</v>
      </c>
    </row>
    <row r="18172" spans="1:18" x14ac:dyDescent="0.3">
      <c r="A18172" t="s">
        <v>1232</v>
      </c>
      <c r="B18172" s="1">
        <v>38463</v>
      </c>
      <c r="C18172" t="s">
        <v>1282</v>
      </c>
      <c r="D18172" t="s">
        <v>1285</v>
      </c>
      <c r="E18172" t="s">
        <v>1286</v>
      </c>
      <c r="G18172" t="s">
        <v>19</v>
      </c>
      <c r="H18172" t="s">
        <v>30</v>
      </c>
      <c r="I18172" t="s">
        <v>21</v>
      </c>
      <c r="J18172" t="s">
        <v>22</v>
      </c>
      <c r="K18172">
        <v>35.4</v>
      </c>
      <c r="L18172">
        <v>153</v>
      </c>
      <c r="M18172" t="s">
        <v>205</v>
      </c>
      <c r="N18172">
        <v>160</v>
      </c>
      <c r="P18172" cm="1">
        <f t="array" ref="P18172">IF(Q18172&gt;0,INDEX(Q18172:Q39896,MATCH(TRUE,INDEX(Q18172:Q39896="",,),0)-1),"")</f>
        <v>6</v>
      </c>
      <c r="Q18172">
        <f t="shared" si="504"/>
        <v>4</v>
      </c>
      <c r="R18172">
        <f t="shared" si="505"/>
        <v>0</v>
      </c>
    </row>
    <row r="18173" spans="1:18" x14ac:dyDescent="0.3">
      <c r="A18173" t="s">
        <v>1232</v>
      </c>
      <c r="B18173" s="1">
        <v>38463</v>
      </c>
      <c r="C18173" t="s">
        <v>1282</v>
      </c>
      <c r="D18173" t="s">
        <v>1285</v>
      </c>
      <c r="E18173" t="s">
        <v>1286</v>
      </c>
      <c r="G18173" t="s">
        <v>19</v>
      </c>
      <c r="H18173" t="s">
        <v>406</v>
      </c>
      <c r="I18173" t="s">
        <v>21</v>
      </c>
      <c r="J18173" t="s">
        <v>22</v>
      </c>
      <c r="K18173">
        <v>69.099999999999994</v>
      </c>
      <c r="L18173">
        <v>88</v>
      </c>
      <c r="M18173" t="s">
        <v>205</v>
      </c>
      <c r="N18173">
        <v>88</v>
      </c>
      <c r="P18173" cm="1">
        <f t="array" ref="P18173">IF(Q18173&gt;0,INDEX(Q18173:Q39897,MATCH(TRUE,INDEX(Q18173:Q39897="",,),0)-1),"")</f>
        <v>6</v>
      </c>
      <c r="Q18173">
        <f t="shared" si="504"/>
        <v>4</v>
      </c>
      <c r="R18173">
        <f t="shared" si="505"/>
        <v>0</v>
      </c>
    </row>
    <row r="18174" spans="1:18" x14ac:dyDescent="0.3">
      <c r="A18174" t="s">
        <v>1232</v>
      </c>
      <c r="B18174" s="1">
        <v>38463</v>
      </c>
      <c r="C18174" t="s">
        <v>1282</v>
      </c>
      <c r="D18174" t="s">
        <v>1285</v>
      </c>
      <c r="E18174" t="s">
        <v>1286</v>
      </c>
      <c r="G18174" t="s">
        <v>19</v>
      </c>
      <c r="H18174" t="s">
        <v>64</v>
      </c>
      <c r="I18174" t="s">
        <v>26</v>
      </c>
      <c r="J18174" t="s">
        <v>27</v>
      </c>
      <c r="K18174">
        <v>1194</v>
      </c>
      <c r="L18174">
        <v>14.8</v>
      </c>
      <c r="M18174" t="s">
        <v>205</v>
      </c>
      <c r="N18174">
        <v>25.03</v>
      </c>
      <c r="P18174" cm="1">
        <f t="array" ref="P18174">IF(Q18174&gt;0,INDEX(Q18174:Q39898,MATCH(TRUE,INDEX(Q18174:Q39898="",,),0)-1),"")</f>
        <v>6</v>
      </c>
      <c r="Q18174">
        <f t="shared" si="504"/>
        <v>4</v>
      </c>
      <c r="R18174">
        <f t="shared" si="505"/>
        <v>0</v>
      </c>
    </row>
    <row r="18175" spans="1:18" x14ac:dyDescent="0.3">
      <c r="A18175" t="s">
        <v>1232</v>
      </c>
      <c r="B18175" s="1">
        <v>38463</v>
      </c>
      <c r="C18175" t="s">
        <v>1282</v>
      </c>
      <c r="D18175" t="s">
        <v>1285</v>
      </c>
      <c r="E18175" t="s">
        <v>1286</v>
      </c>
      <c r="G18175" s="6" t="s">
        <v>29</v>
      </c>
      <c r="H18175" t="s">
        <v>99</v>
      </c>
      <c r="I18175" t="s">
        <v>21</v>
      </c>
      <c r="J18175" t="s">
        <v>22</v>
      </c>
      <c r="K18175">
        <v>0.8</v>
      </c>
      <c r="L18175">
        <v>137</v>
      </c>
      <c r="M18175" t="s">
        <v>205</v>
      </c>
      <c r="N18175">
        <v>137</v>
      </c>
      <c r="P18175" cm="1">
        <f t="array" ref="P18175">IF(Q18175&gt;0,INDEX(Q18175:Q39899,MATCH(TRUE,INDEX(Q18175:Q39899="",,),0)-1),"")</f>
        <v>6</v>
      </c>
      <c r="Q18175">
        <f t="shared" si="504"/>
        <v>4</v>
      </c>
      <c r="R18175">
        <f t="shared" si="505"/>
        <v>0</v>
      </c>
    </row>
    <row r="18176" spans="1:18" x14ac:dyDescent="0.3">
      <c r="A18176" t="s">
        <v>1232</v>
      </c>
      <c r="B18176" s="1">
        <v>38463</v>
      </c>
      <c r="C18176" t="s">
        <v>1282</v>
      </c>
      <c r="D18176" t="s">
        <v>1285</v>
      </c>
      <c r="E18176" t="s">
        <v>1286</v>
      </c>
      <c r="G18176" s="6" t="s">
        <v>29</v>
      </c>
      <c r="H18176" t="s">
        <v>154</v>
      </c>
      <c r="I18176" t="s">
        <v>21</v>
      </c>
      <c r="J18176" t="s">
        <v>22</v>
      </c>
      <c r="K18176">
        <v>0.6</v>
      </c>
      <c r="L18176">
        <v>584</v>
      </c>
      <c r="M18176" t="s">
        <v>205</v>
      </c>
      <c r="N18176">
        <v>584</v>
      </c>
      <c r="P18176" cm="1">
        <f t="array" ref="P18176">IF(Q18176&gt;0,INDEX(Q18176:Q39900,MATCH(TRUE,INDEX(Q18176:Q39900="",,),0)-1),"")</f>
        <v>6</v>
      </c>
      <c r="Q18176">
        <f t="shared" si="504"/>
        <v>4</v>
      </c>
      <c r="R18176">
        <f t="shared" si="505"/>
        <v>0</v>
      </c>
    </row>
    <row r="18177" spans="1:18" x14ac:dyDescent="0.3">
      <c r="A18177" t="s">
        <v>1232</v>
      </c>
      <c r="B18177" s="1">
        <v>38463</v>
      </c>
      <c r="C18177" t="s">
        <v>1282</v>
      </c>
      <c r="D18177" t="s">
        <v>1285</v>
      </c>
      <c r="E18177" t="s">
        <v>1286</v>
      </c>
      <c r="G18177" t="s">
        <v>19</v>
      </c>
      <c r="H18177" t="s">
        <v>194</v>
      </c>
      <c r="I18177" t="s">
        <v>21</v>
      </c>
      <c r="J18177" t="s">
        <v>22</v>
      </c>
      <c r="K18177">
        <v>97.1</v>
      </c>
      <c r="L18177">
        <v>1100</v>
      </c>
      <c r="M18177" t="s">
        <v>793</v>
      </c>
      <c r="N18177">
        <v>1170</v>
      </c>
      <c r="P18177" cm="1">
        <f t="array" ref="P18177">IF(Q18177&gt;0,INDEX(Q18177:Q39901,MATCH(TRUE,INDEX(Q18177:Q39901="",,),0)-1),"")</f>
        <v>6</v>
      </c>
      <c r="Q18177">
        <f t="shared" si="504"/>
        <v>5</v>
      </c>
      <c r="R18177">
        <f t="shared" si="505"/>
        <v>0</v>
      </c>
    </row>
    <row r="18178" spans="1:18" x14ac:dyDescent="0.3">
      <c r="A18178" t="s">
        <v>1232</v>
      </c>
      <c r="B18178" s="1">
        <v>38463</v>
      </c>
      <c r="C18178" t="s">
        <v>1282</v>
      </c>
      <c r="D18178" t="s">
        <v>1285</v>
      </c>
      <c r="E18178" t="s">
        <v>1286</v>
      </c>
      <c r="G18178" t="s">
        <v>19</v>
      </c>
      <c r="H18178" t="s">
        <v>30</v>
      </c>
      <c r="I18178" t="s">
        <v>21</v>
      </c>
      <c r="J18178" t="s">
        <v>22</v>
      </c>
      <c r="K18178">
        <v>35.4</v>
      </c>
      <c r="L18178">
        <v>153</v>
      </c>
      <c r="M18178" t="s">
        <v>793</v>
      </c>
      <c r="N18178">
        <v>155</v>
      </c>
      <c r="P18178" cm="1">
        <f t="array" ref="P18178">IF(Q18178&gt;0,INDEX(Q18178:Q39902,MATCH(TRUE,INDEX(Q18178:Q39902="",,),0)-1),"")</f>
        <v>6</v>
      </c>
      <c r="Q18178">
        <f t="shared" si="504"/>
        <v>5</v>
      </c>
      <c r="R18178">
        <f t="shared" si="505"/>
        <v>0</v>
      </c>
    </row>
    <row r="18179" spans="1:18" x14ac:dyDescent="0.3">
      <c r="A18179" t="s">
        <v>1232</v>
      </c>
      <c r="B18179" s="1">
        <v>38463</v>
      </c>
      <c r="C18179" t="s">
        <v>1282</v>
      </c>
      <c r="D18179" t="s">
        <v>1285</v>
      </c>
      <c r="E18179" t="s">
        <v>1286</v>
      </c>
      <c r="G18179" t="s">
        <v>19</v>
      </c>
      <c r="H18179" t="s">
        <v>406</v>
      </c>
      <c r="I18179" t="s">
        <v>21</v>
      </c>
      <c r="J18179" t="s">
        <v>22</v>
      </c>
      <c r="K18179">
        <v>69.099999999999994</v>
      </c>
      <c r="L18179">
        <v>88</v>
      </c>
      <c r="M18179" t="s">
        <v>793</v>
      </c>
      <c r="N18179">
        <v>100</v>
      </c>
      <c r="P18179" cm="1">
        <f t="array" ref="P18179">IF(Q18179&gt;0,INDEX(Q18179:Q39903,MATCH(TRUE,INDEX(Q18179:Q39903="",,),0)-1),"")</f>
        <v>6</v>
      </c>
      <c r="Q18179">
        <f t="shared" si="504"/>
        <v>5</v>
      </c>
      <c r="R18179">
        <f t="shared" si="505"/>
        <v>0</v>
      </c>
    </row>
    <row r="18180" spans="1:18" x14ac:dyDescent="0.3">
      <c r="A18180" t="s">
        <v>1232</v>
      </c>
      <c r="B18180" s="1">
        <v>38463</v>
      </c>
      <c r="C18180" t="s">
        <v>1282</v>
      </c>
      <c r="D18180" t="s">
        <v>1285</v>
      </c>
      <c r="E18180" t="s">
        <v>1286</v>
      </c>
      <c r="G18180" t="s">
        <v>19</v>
      </c>
      <c r="H18180" t="s">
        <v>64</v>
      </c>
      <c r="I18180" t="s">
        <v>26</v>
      </c>
      <c r="J18180" t="s">
        <v>27</v>
      </c>
      <c r="K18180">
        <v>1194</v>
      </c>
      <c r="L18180">
        <v>14.8</v>
      </c>
      <c r="M18180" t="s">
        <v>793</v>
      </c>
      <c r="N18180">
        <v>35</v>
      </c>
      <c r="P18180" cm="1">
        <f t="array" ref="P18180">IF(Q18180&gt;0,INDEX(Q18180:Q39904,MATCH(TRUE,INDEX(Q18180:Q39904="",,),0)-1),"")</f>
        <v>6</v>
      </c>
      <c r="Q18180">
        <f t="shared" si="504"/>
        <v>5</v>
      </c>
      <c r="R18180">
        <f t="shared" si="505"/>
        <v>0</v>
      </c>
    </row>
    <row r="18181" spans="1:18" x14ac:dyDescent="0.3">
      <c r="A18181" t="s">
        <v>1232</v>
      </c>
      <c r="B18181" s="1">
        <v>38463</v>
      </c>
      <c r="C18181" t="s">
        <v>1282</v>
      </c>
      <c r="D18181" t="s">
        <v>1285</v>
      </c>
      <c r="E18181" t="s">
        <v>1286</v>
      </c>
      <c r="G18181" s="6" t="s">
        <v>29</v>
      </c>
      <c r="H18181" t="s">
        <v>99</v>
      </c>
      <c r="I18181" t="s">
        <v>21</v>
      </c>
      <c r="J18181" t="s">
        <v>22</v>
      </c>
      <c r="K18181">
        <v>0.8</v>
      </c>
      <c r="L18181">
        <v>137</v>
      </c>
      <c r="M18181" t="s">
        <v>793</v>
      </c>
      <c r="N18181">
        <v>137</v>
      </c>
      <c r="P18181" cm="1">
        <f t="array" ref="P18181">IF(Q18181&gt;0,INDEX(Q18181:Q39905,MATCH(TRUE,INDEX(Q18181:Q39905="",,),0)-1),"")</f>
        <v>6</v>
      </c>
      <c r="Q18181">
        <f t="shared" si="504"/>
        <v>5</v>
      </c>
      <c r="R18181">
        <f t="shared" si="505"/>
        <v>0</v>
      </c>
    </row>
    <row r="18182" spans="1:18" x14ac:dyDescent="0.3">
      <c r="A18182" t="s">
        <v>1232</v>
      </c>
      <c r="B18182" s="1">
        <v>38463</v>
      </c>
      <c r="C18182" t="s">
        <v>1282</v>
      </c>
      <c r="D18182" t="s">
        <v>1285</v>
      </c>
      <c r="E18182" t="s">
        <v>1286</v>
      </c>
      <c r="G18182" s="6" t="s">
        <v>29</v>
      </c>
      <c r="H18182" t="s">
        <v>154</v>
      </c>
      <c r="I18182" t="s">
        <v>21</v>
      </c>
      <c r="J18182" t="s">
        <v>22</v>
      </c>
      <c r="K18182">
        <v>0.6</v>
      </c>
      <c r="L18182">
        <v>584</v>
      </c>
      <c r="M18182" t="s">
        <v>793</v>
      </c>
      <c r="N18182">
        <v>584</v>
      </c>
      <c r="P18182" cm="1">
        <f t="array" ref="P18182">IF(Q18182&gt;0,INDEX(Q18182:Q39906,MATCH(TRUE,INDEX(Q18182:Q39906="",,),0)-1),"")</f>
        <v>6</v>
      </c>
      <c r="Q18182">
        <f t="shared" si="504"/>
        <v>5</v>
      </c>
      <c r="R18182">
        <f t="shared" si="505"/>
        <v>0</v>
      </c>
    </row>
    <row r="18183" spans="1:18" x14ac:dyDescent="0.3">
      <c r="A18183" t="s">
        <v>1232</v>
      </c>
      <c r="B18183" s="1">
        <v>38463</v>
      </c>
      <c r="C18183" t="s">
        <v>1282</v>
      </c>
      <c r="D18183" t="s">
        <v>1285</v>
      </c>
      <c r="E18183" t="s">
        <v>1286</v>
      </c>
      <c r="G18183" t="s">
        <v>19</v>
      </c>
      <c r="H18183" t="s">
        <v>194</v>
      </c>
      <c r="I18183" t="s">
        <v>21</v>
      </c>
      <c r="J18183" t="s">
        <v>22</v>
      </c>
      <c r="K18183">
        <v>97.1</v>
      </c>
      <c r="L18183">
        <v>1100</v>
      </c>
      <c r="M18183" t="s">
        <v>1130</v>
      </c>
      <c r="N18183">
        <v>1100</v>
      </c>
      <c r="P18183" cm="1">
        <f t="array" ref="P18183">IF(Q18183&gt;0,INDEX(Q18183:Q39907,MATCH(TRUE,INDEX(Q18183:Q39907="",,),0)-1),"")</f>
        <v>6</v>
      </c>
      <c r="Q18183">
        <f t="shared" si="504"/>
        <v>6</v>
      </c>
      <c r="R18183">
        <f t="shared" si="505"/>
        <v>0</v>
      </c>
    </row>
    <row r="18184" spans="1:18" x14ac:dyDescent="0.3">
      <c r="A18184" t="s">
        <v>1232</v>
      </c>
      <c r="B18184" s="1">
        <v>38463</v>
      </c>
      <c r="C18184" t="s">
        <v>1282</v>
      </c>
      <c r="D18184" t="s">
        <v>1285</v>
      </c>
      <c r="E18184" t="s">
        <v>1286</v>
      </c>
      <c r="G18184" t="s">
        <v>19</v>
      </c>
      <c r="H18184" t="s">
        <v>30</v>
      </c>
      <c r="I18184" t="s">
        <v>21</v>
      </c>
      <c r="J18184" t="s">
        <v>22</v>
      </c>
      <c r="K18184">
        <v>35.4</v>
      </c>
      <c r="L18184">
        <v>153</v>
      </c>
      <c r="M18184" t="s">
        <v>1130</v>
      </c>
      <c r="N18184">
        <v>153</v>
      </c>
      <c r="P18184" cm="1">
        <f t="array" ref="P18184">IF(Q18184&gt;0,INDEX(Q18184:Q39908,MATCH(TRUE,INDEX(Q18184:Q39908="",,),0)-1),"")</f>
        <v>6</v>
      </c>
      <c r="Q18184">
        <f t="shared" si="504"/>
        <v>6</v>
      </c>
      <c r="R18184">
        <f t="shared" si="505"/>
        <v>0</v>
      </c>
    </row>
    <row r="18185" spans="1:18" x14ac:dyDescent="0.3">
      <c r="A18185" t="s">
        <v>1232</v>
      </c>
      <c r="B18185" s="1">
        <v>38463</v>
      </c>
      <c r="C18185" t="s">
        <v>1282</v>
      </c>
      <c r="D18185" t="s">
        <v>1285</v>
      </c>
      <c r="E18185" t="s">
        <v>1286</v>
      </c>
      <c r="G18185" t="s">
        <v>19</v>
      </c>
      <c r="H18185" t="s">
        <v>406</v>
      </c>
      <c r="I18185" t="s">
        <v>21</v>
      </c>
      <c r="J18185" t="s">
        <v>22</v>
      </c>
      <c r="K18185">
        <v>69.099999999999994</v>
      </c>
      <c r="L18185">
        <v>88</v>
      </c>
      <c r="M18185" t="s">
        <v>1130</v>
      </c>
      <c r="N18185">
        <v>88</v>
      </c>
      <c r="P18185" cm="1">
        <f t="array" ref="P18185">IF(Q18185&gt;0,INDEX(Q18185:Q39909,MATCH(TRUE,INDEX(Q18185:Q39909="",,),0)-1),"")</f>
        <v>6</v>
      </c>
      <c r="Q18185">
        <f t="shared" si="504"/>
        <v>6</v>
      </c>
      <c r="R18185">
        <f t="shared" si="505"/>
        <v>0</v>
      </c>
    </row>
    <row r="18186" spans="1:18" x14ac:dyDescent="0.3">
      <c r="A18186" t="s">
        <v>1232</v>
      </c>
      <c r="B18186" s="1">
        <v>38463</v>
      </c>
      <c r="C18186" t="s">
        <v>1282</v>
      </c>
      <c r="D18186" t="s">
        <v>1285</v>
      </c>
      <c r="E18186" t="s">
        <v>1286</v>
      </c>
      <c r="G18186" t="s">
        <v>19</v>
      </c>
      <c r="H18186" t="s">
        <v>64</v>
      </c>
      <c r="I18186" t="s">
        <v>26</v>
      </c>
      <c r="J18186" t="s">
        <v>27</v>
      </c>
      <c r="K18186">
        <v>1194</v>
      </c>
      <c r="L18186">
        <v>14.8</v>
      </c>
      <c r="M18186" t="s">
        <v>1130</v>
      </c>
      <c r="N18186">
        <v>21</v>
      </c>
      <c r="P18186" cm="1">
        <f t="array" ref="P18186">IF(Q18186&gt;0,INDEX(Q18186:Q39910,MATCH(TRUE,INDEX(Q18186:Q39910="",,),0)-1),"")</f>
        <v>6</v>
      </c>
      <c r="Q18186">
        <f t="shared" si="504"/>
        <v>6</v>
      </c>
      <c r="R18186">
        <f t="shared" si="505"/>
        <v>0</v>
      </c>
    </row>
    <row r="18187" spans="1:18" x14ac:dyDescent="0.3">
      <c r="A18187" t="s">
        <v>1232</v>
      </c>
      <c r="B18187" s="1">
        <v>38463</v>
      </c>
      <c r="C18187" t="s">
        <v>1282</v>
      </c>
      <c r="D18187" t="s">
        <v>1285</v>
      </c>
      <c r="E18187" t="s">
        <v>1286</v>
      </c>
      <c r="G18187" s="6" t="s">
        <v>29</v>
      </c>
      <c r="H18187" t="s">
        <v>99</v>
      </c>
      <c r="I18187" t="s">
        <v>21</v>
      </c>
      <c r="J18187" t="s">
        <v>22</v>
      </c>
      <c r="K18187">
        <v>0.8</v>
      </c>
      <c r="L18187">
        <v>137</v>
      </c>
      <c r="M18187" t="s">
        <v>1130</v>
      </c>
      <c r="N18187">
        <v>137</v>
      </c>
      <c r="P18187" cm="1">
        <f t="array" ref="P18187">IF(Q18187&gt;0,INDEX(Q18187:Q39911,MATCH(TRUE,INDEX(Q18187:Q39911="",,),0)-1),"")</f>
        <v>6</v>
      </c>
      <c r="Q18187">
        <f t="shared" si="504"/>
        <v>6</v>
      </c>
      <c r="R18187">
        <f t="shared" si="505"/>
        <v>0</v>
      </c>
    </row>
    <row r="18188" spans="1:18" x14ac:dyDescent="0.3">
      <c r="A18188" t="s">
        <v>1232</v>
      </c>
      <c r="B18188" s="1">
        <v>38463</v>
      </c>
      <c r="C18188" t="s">
        <v>1282</v>
      </c>
      <c r="D18188" t="s">
        <v>1285</v>
      </c>
      <c r="E18188" t="s">
        <v>1286</v>
      </c>
      <c r="G18188" s="6" t="s">
        <v>29</v>
      </c>
      <c r="H18188" t="s">
        <v>154</v>
      </c>
      <c r="I18188" t="s">
        <v>21</v>
      </c>
      <c r="J18188" t="s">
        <v>22</v>
      </c>
      <c r="K18188">
        <v>0.6</v>
      </c>
      <c r="L18188">
        <v>584</v>
      </c>
      <c r="M18188" t="s">
        <v>1130</v>
      </c>
      <c r="N18188">
        <v>584</v>
      </c>
      <c r="P18188" cm="1">
        <f t="array" ref="P18188">IF(Q18188&gt;0,INDEX(Q18188:Q39912,MATCH(TRUE,INDEX(Q18188:Q39912="",,),0)-1),"")</f>
        <v>6</v>
      </c>
      <c r="Q18188">
        <f t="shared" si="504"/>
        <v>6</v>
      </c>
      <c r="R18188">
        <f t="shared" si="505"/>
        <v>0</v>
      </c>
    </row>
    <row r="18189" spans="1:18" x14ac:dyDescent="0.3">
      <c r="P18189" t="str" cm="1">
        <f t="array" ref="P18189">IF(Q18189&gt;0,INDEX(Q18189:Q39913,MATCH(TRUE,INDEX(Q18189:Q39913="",,),0)-1),"")</f>
        <v/>
      </c>
      <c r="R18189" t="str">
        <f t="shared" si="505"/>
        <v/>
      </c>
    </row>
    <row r="18190" spans="1:18" x14ac:dyDescent="0.3">
      <c r="A18190" t="s">
        <v>1232</v>
      </c>
      <c r="B18190" s="1">
        <v>38463</v>
      </c>
      <c r="C18190" t="s">
        <v>1282</v>
      </c>
      <c r="D18190" t="s">
        <v>1287</v>
      </c>
      <c r="E18190" t="s">
        <v>1288</v>
      </c>
      <c r="G18190" t="s">
        <v>19</v>
      </c>
      <c r="H18190" t="s">
        <v>194</v>
      </c>
      <c r="I18190" t="s">
        <v>21</v>
      </c>
      <c r="J18190" t="s">
        <v>22</v>
      </c>
      <c r="K18190">
        <v>61.8</v>
      </c>
      <c r="L18190">
        <v>1090</v>
      </c>
      <c r="M18190" t="s">
        <v>793</v>
      </c>
      <c r="N18190">
        <v>1365</v>
      </c>
      <c r="O18190" t="s">
        <v>24</v>
      </c>
      <c r="P18190" cm="1">
        <f t="array" ref="P18190">IF(Q18190&gt;0,INDEX(Q18190:Q39914,MATCH(TRUE,INDEX(Q18190:Q39914="",,),0)-1),"")</f>
        <v>6</v>
      </c>
      <c r="Q18190">
        <f>INT((ROW()-18190)/7)+1</f>
        <v>1</v>
      </c>
      <c r="R18190">
        <f t="shared" si="505"/>
        <v>0</v>
      </c>
    </row>
    <row r="18191" spans="1:18" x14ac:dyDescent="0.3">
      <c r="A18191" t="s">
        <v>1232</v>
      </c>
      <c r="B18191" s="1">
        <v>38463</v>
      </c>
      <c r="C18191" t="s">
        <v>1282</v>
      </c>
      <c r="D18191" t="s">
        <v>1287</v>
      </c>
      <c r="E18191" t="s">
        <v>1288</v>
      </c>
      <c r="G18191" t="s">
        <v>19</v>
      </c>
      <c r="H18191" t="s">
        <v>30</v>
      </c>
      <c r="I18191" t="s">
        <v>21</v>
      </c>
      <c r="J18191" t="s">
        <v>22</v>
      </c>
      <c r="K18191">
        <v>17.7</v>
      </c>
      <c r="L18191">
        <v>147</v>
      </c>
      <c r="M18191" t="s">
        <v>793</v>
      </c>
      <c r="N18191">
        <v>155</v>
      </c>
      <c r="O18191" t="s">
        <v>24</v>
      </c>
      <c r="P18191" cm="1">
        <f t="array" ref="P18191">IF(Q18191&gt;0,INDEX(Q18191:Q39915,MATCH(TRUE,INDEX(Q18191:Q39915="",,),0)-1),"")</f>
        <v>6</v>
      </c>
      <c r="Q18191">
        <f t="shared" ref="Q18191:Q18231" si="506">INT((ROW()-18190)/7)+1</f>
        <v>1</v>
      </c>
      <c r="R18191">
        <f t="shared" si="505"/>
        <v>0</v>
      </c>
    </row>
    <row r="18192" spans="1:18" x14ac:dyDescent="0.3">
      <c r="A18192" t="s">
        <v>1232</v>
      </c>
      <c r="B18192" s="1">
        <v>38463</v>
      </c>
      <c r="C18192" t="s">
        <v>1282</v>
      </c>
      <c r="D18192" t="s">
        <v>1287</v>
      </c>
      <c r="E18192" t="s">
        <v>1288</v>
      </c>
      <c r="G18192" t="s">
        <v>19</v>
      </c>
      <c r="H18192" t="s">
        <v>64</v>
      </c>
      <c r="I18192" t="s">
        <v>26</v>
      </c>
      <c r="J18192" t="s">
        <v>27</v>
      </c>
      <c r="K18192">
        <v>637</v>
      </c>
      <c r="L18192">
        <v>14.8</v>
      </c>
      <c r="M18192" t="s">
        <v>793</v>
      </c>
      <c r="N18192">
        <v>45</v>
      </c>
      <c r="O18192" t="s">
        <v>24</v>
      </c>
      <c r="P18192" cm="1">
        <f t="array" ref="P18192">IF(Q18192&gt;0,INDEX(Q18192:Q39916,MATCH(TRUE,INDEX(Q18192:Q39916="",,),0)-1),"")</f>
        <v>6</v>
      </c>
      <c r="Q18192">
        <f t="shared" si="506"/>
        <v>1</v>
      </c>
      <c r="R18192">
        <f t="shared" si="505"/>
        <v>0</v>
      </c>
    </row>
    <row r="18193" spans="1:18" x14ac:dyDescent="0.3">
      <c r="A18193" t="s">
        <v>1232</v>
      </c>
      <c r="B18193" s="1">
        <v>38463</v>
      </c>
      <c r="C18193" t="s">
        <v>1282</v>
      </c>
      <c r="D18193" t="s">
        <v>1287</v>
      </c>
      <c r="E18193" t="s">
        <v>1288</v>
      </c>
      <c r="G18193" s="6" t="s">
        <v>29</v>
      </c>
      <c r="H18193" t="s">
        <v>196</v>
      </c>
      <c r="I18193" t="s">
        <v>21</v>
      </c>
      <c r="J18193" t="s">
        <v>22</v>
      </c>
      <c r="K18193">
        <v>0.2</v>
      </c>
      <c r="L18193">
        <v>237</v>
      </c>
      <c r="M18193" t="s">
        <v>793</v>
      </c>
      <c r="N18193">
        <v>237</v>
      </c>
      <c r="O18193" t="s">
        <v>24</v>
      </c>
      <c r="P18193" cm="1">
        <f t="array" ref="P18193">IF(Q18193&gt;0,INDEX(Q18193:Q39917,MATCH(TRUE,INDEX(Q18193:Q39917="",,),0)-1),"")</f>
        <v>6</v>
      </c>
      <c r="Q18193">
        <f t="shared" si="506"/>
        <v>1</v>
      </c>
      <c r="R18193">
        <f t="shared" si="505"/>
        <v>0</v>
      </c>
    </row>
    <row r="18194" spans="1:18" x14ac:dyDescent="0.3">
      <c r="A18194" t="s">
        <v>1232</v>
      </c>
      <c r="B18194" s="1">
        <v>38463</v>
      </c>
      <c r="C18194" t="s">
        <v>1282</v>
      </c>
      <c r="D18194" t="s">
        <v>1287</v>
      </c>
      <c r="E18194" t="s">
        <v>1288</v>
      </c>
      <c r="G18194" s="6" t="s">
        <v>29</v>
      </c>
      <c r="H18194" t="s">
        <v>406</v>
      </c>
      <c r="I18194" t="s">
        <v>21</v>
      </c>
      <c r="J18194" t="s">
        <v>22</v>
      </c>
      <c r="K18194">
        <v>6.4</v>
      </c>
      <c r="L18194">
        <v>95</v>
      </c>
      <c r="M18194" t="s">
        <v>793</v>
      </c>
      <c r="N18194">
        <v>95</v>
      </c>
      <c r="O18194" t="s">
        <v>24</v>
      </c>
      <c r="P18194" cm="1">
        <f t="array" ref="P18194">IF(Q18194&gt;0,INDEX(Q18194:Q39918,MATCH(TRUE,INDEX(Q18194:Q39918="",,),0)-1),"")</f>
        <v>6</v>
      </c>
      <c r="Q18194">
        <f t="shared" si="506"/>
        <v>1</v>
      </c>
      <c r="R18194">
        <f t="shared" si="505"/>
        <v>0</v>
      </c>
    </row>
    <row r="18195" spans="1:18" x14ac:dyDescent="0.3">
      <c r="A18195" t="s">
        <v>1232</v>
      </c>
      <c r="B18195" s="1">
        <v>38463</v>
      </c>
      <c r="C18195" t="s">
        <v>1282</v>
      </c>
      <c r="D18195" t="s">
        <v>1287</v>
      </c>
      <c r="E18195" t="s">
        <v>1288</v>
      </c>
      <c r="G18195" s="6" t="s">
        <v>29</v>
      </c>
      <c r="H18195" t="s">
        <v>154</v>
      </c>
      <c r="I18195" t="s">
        <v>21</v>
      </c>
      <c r="J18195" t="s">
        <v>22</v>
      </c>
      <c r="K18195">
        <v>0.4</v>
      </c>
      <c r="L18195">
        <v>560</v>
      </c>
      <c r="M18195" t="s">
        <v>793</v>
      </c>
      <c r="N18195">
        <v>560</v>
      </c>
      <c r="O18195" t="s">
        <v>24</v>
      </c>
      <c r="P18195" cm="1">
        <f t="array" ref="P18195">IF(Q18195&gt;0,INDEX(Q18195:Q39919,MATCH(TRUE,INDEX(Q18195:Q39919="",,),0)-1),"")</f>
        <v>6</v>
      </c>
      <c r="Q18195">
        <f t="shared" si="506"/>
        <v>1</v>
      </c>
      <c r="R18195">
        <f t="shared" si="505"/>
        <v>0</v>
      </c>
    </row>
    <row r="18196" spans="1:18" x14ac:dyDescent="0.3">
      <c r="A18196" t="s">
        <v>1232</v>
      </c>
      <c r="B18196" s="1">
        <v>38463</v>
      </c>
      <c r="C18196" t="s">
        <v>1282</v>
      </c>
      <c r="D18196" t="s">
        <v>1287</v>
      </c>
      <c r="E18196" t="s">
        <v>1288</v>
      </c>
      <c r="G18196" s="6" t="s">
        <v>29</v>
      </c>
      <c r="H18196" t="s">
        <v>63</v>
      </c>
      <c r="I18196" t="s">
        <v>26</v>
      </c>
      <c r="J18196" t="s">
        <v>27</v>
      </c>
      <c r="K18196">
        <v>10</v>
      </c>
      <c r="L18196">
        <v>21.65</v>
      </c>
      <c r="M18196" t="s">
        <v>793</v>
      </c>
      <c r="N18196">
        <v>21.65</v>
      </c>
      <c r="O18196" t="s">
        <v>24</v>
      </c>
      <c r="P18196" cm="1">
        <f t="array" ref="P18196">IF(Q18196&gt;0,INDEX(Q18196:Q39920,MATCH(TRUE,INDEX(Q18196:Q39920="",,),0)-1),"")</f>
        <v>6</v>
      </c>
      <c r="Q18196">
        <f t="shared" si="506"/>
        <v>1</v>
      </c>
      <c r="R18196">
        <f t="shared" si="505"/>
        <v>0</v>
      </c>
    </row>
    <row r="18197" spans="1:18" x14ac:dyDescent="0.3">
      <c r="A18197" t="s">
        <v>1232</v>
      </c>
      <c r="B18197" s="1">
        <v>38463</v>
      </c>
      <c r="C18197" t="s">
        <v>1282</v>
      </c>
      <c r="D18197" t="s">
        <v>1287</v>
      </c>
      <c r="E18197" t="s">
        <v>1288</v>
      </c>
      <c r="G18197" t="s">
        <v>19</v>
      </c>
      <c r="H18197" t="s">
        <v>194</v>
      </c>
      <c r="I18197" t="s">
        <v>21</v>
      </c>
      <c r="J18197" t="s">
        <v>22</v>
      </c>
      <c r="K18197">
        <v>61.8</v>
      </c>
      <c r="L18197">
        <v>1090</v>
      </c>
      <c r="M18197" t="s">
        <v>1115</v>
      </c>
      <c r="N18197">
        <v>1160</v>
      </c>
      <c r="P18197" cm="1">
        <f t="array" ref="P18197">IF(Q18197&gt;0,INDEX(Q18197:Q39921,MATCH(TRUE,INDEX(Q18197:Q39921="",,),0)-1),"")</f>
        <v>6</v>
      </c>
      <c r="Q18197">
        <f t="shared" si="506"/>
        <v>2</v>
      </c>
      <c r="R18197">
        <f t="shared" si="505"/>
        <v>0</v>
      </c>
    </row>
    <row r="18198" spans="1:18" x14ac:dyDescent="0.3">
      <c r="A18198" t="s">
        <v>1232</v>
      </c>
      <c r="B18198" s="1">
        <v>38463</v>
      </c>
      <c r="C18198" t="s">
        <v>1282</v>
      </c>
      <c r="D18198" t="s">
        <v>1287</v>
      </c>
      <c r="E18198" t="s">
        <v>1288</v>
      </c>
      <c r="G18198" t="s">
        <v>19</v>
      </c>
      <c r="H18198" t="s">
        <v>30</v>
      </c>
      <c r="I18198" t="s">
        <v>21</v>
      </c>
      <c r="J18198" t="s">
        <v>22</v>
      </c>
      <c r="K18198">
        <v>17.7</v>
      </c>
      <c r="L18198">
        <v>147</v>
      </c>
      <c r="M18198" t="s">
        <v>1115</v>
      </c>
      <c r="N18198">
        <v>255</v>
      </c>
      <c r="P18198" cm="1">
        <f t="array" ref="P18198">IF(Q18198&gt;0,INDEX(Q18198:Q39922,MATCH(TRUE,INDEX(Q18198:Q39922="",,),0)-1),"")</f>
        <v>6</v>
      </c>
      <c r="Q18198">
        <f t="shared" si="506"/>
        <v>2</v>
      </c>
      <c r="R18198">
        <f t="shared" si="505"/>
        <v>0</v>
      </c>
    </row>
    <row r="18199" spans="1:18" x14ac:dyDescent="0.3">
      <c r="A18199" t="s">
        <v>1232</v>
      </c>
      <c r="B18199" s="1">
        <v>38463</v>
      </c>
      <c r="C18199" t="s">
        <v>1282</v>
      </c>
      <c r="D18199" t="s">
        <v>1287</v>
      </c>
      <c r="E18199" t="s">
        <v>1288</v>
      </c>
      <c r="G18199" t="s">
        <v>19</v>
      </c>
      <c r="H18199" t="s">
        <v>64</v>
      </c>
      <c r="I18199" t="s">
        <v>26</v>
      </c>
      <c r="J18199" t="s">
        <v>27</v>
      </c>
      <c r="K18199">
        <v>637</v>
      </c>
      <c r="L18199">
        <v>14.8</v>
      </c>
      <c r="M18199" t="s">
        <v>1115</v>
      </c>
      <c r="N18199">
        <v>45</v>
      </c>
      <c r="P18199" cm="1">
        <f t="array" ref="P18199">IF(Q18199&gt;0,INDEX(Q18199:Q39923,MATCH(TRUE,INDEX(Q18199:Q39923="",,),0)-1),"")</f>
        <v>6</v>
      </c>
      <c r="Q18199">
        <f t="shared" si="506"/>
        <v>2</v>
      </c>
      <c r="R18199">
        <f t="shared" si="505"/>
        <v>0</v>
      </c>
    </row>
    <row r="18200" spans="1:18" x14ac:dyDescent="0.3">
      <c r="A18200" t="s">
        <v>1232</v>
      </c>
      <c r="B18200" s="1">
        <v>38463</v>
      </c>
      <c r="C18200" t="s">
        <v>1282</v>
      </c>
      <c r="D18200" t="s">
        <v>1287</v>
      </c>
      <c r="E18200" t="s">
        <v>1288</v>
      </c>
      <c r="G18200" s="6" t="s">
        <v>29</v>
      </c>
      <c r="H18200" t="s">
        <v>196</v>
      </c>
      <c r="I18200" t="s">
        <v>21</v>
      </c>
      <c r="J18200" t="s">
        <v>22</v>
      </c>
      <c r="K18200">
        <v>0.2</v>
      </c>
      <c r="L18200">
        <v>237</v>
      </c>
      <c r="M18200" t="s">
        <v>1115</v>
      </c>
      <c r="N18200">
        <v>237</v>
      </c>
      <c r="P18200" cm="1">
        <f t="array" ref="P18200">IF(Q18200&gt;0,INDEX(Q18200:Q39924,MATCH(TRUE,INDEX(Q18200:Q39924="",,),0)-1),"")</f>
        <v>6</v>
      </c>
      <c r="Q18200">
        <f t="shared" si="506"/>
        <v>2</v>
      </c>
      <c r="R18200">
        <f t="shared" si="505"/>
        <v>0</v>
      </c>
    </row>
    <row r="18201" spans="1:18" x14ac:dyDescent="0.3">
      <c r="A18201" t="s">
        <v>1232</v>
      </c>
      <c r="B18201" s="1">
        <v>38463</v>
      </c>
      <c r="C18201" t="s">
        <v>1282</v>
      </c>
      <c r="D18201" t="s">
        <v>1287</v>
      </c>
      <c r="E18201" t="s">
        <v>1288</v>
      </c>
      <c r="G18201" s="6" t="s">
        <v>29</v>
      </c>
      <c r="H18201" t="s">
        <v>406</v>
      </c>
      <c r="I18201" t="s">
        <v>21</v>
      </c>
      <c r="J18201" t="s">
        <v>22</v>
      </c>
      <c r="K18201">
        <v>6.4</v>
      </c>
      <c r="L18201">
        <v>95</v>
      </c>
      <c r="M18201" t="s">
        <v>1115</v>
      </c>
      <c r="N18201">
        <v>95</v>
      </c>
      <c r="P18201" cm="1">
        <f t="array" ref="P18201">IF(Q18201&gt;0,INDEX(Q18201:Q39925,MATCH(TRUE,INDEX(Q18201:Q39925="",,),0)-1),"")</f>
        <v>6</v>
      </c>
      <c r="Q18201">
        <f t="shared" si="506"/>
        <v>2</v>
      </c>
      <c r="R18201">
        <f t="shared" si="505"/>
        <v>0</v>
      </c>
    </row>
    <row r="18202" spans="1:18" x14ac:dyDescent="0.3">
      <c r="A18202" t="s">
        <v>1232</v>
      </c>
      <c r="B18202" s="1">
        <v>38463</v>
      </c>
      <c r="C18202" t="s">
        <v>1282</v>
      </c>
      <c r="D18202" t="s">
        <v>1287</v>
      </c>
      <c r="E18202" t="s">
        <v>1288</v>
      </c>
      <c r="G18202" s="6" t="s">
        <v>29</v>
      </c>
      <c r="H18202" t="s">
        <v>154</v>
      </c>
      <c r="I18202" t="s">
        <v>21</v>
      </c>
      <c r="J18202" t="s">
        <v>22</v>
      </c>
      <c r="K18202">
        <v>0.4</v>
      </c>
      <c r="L18202">
        <v>560</v>
      </c>
      <c r="M18202" t="s">
        <v>1115</v>
      </c>
      <c r="N18202">
        <v>560</v>
      </c>
      <c r="P18202" cm="1">
        <f t="array" ref="P18202">IF(Q18202&gt;0,INDEX(Q18202:Q39926,MATCH(TRUE,INDEX(Q18202:Q39926="",,),0)-1),"")</f>
        <v>6</v>
      </c>
      <c r="Q18202">
        <f t="shared" si="506"/>
        <v>2</v>
      </c>
      <c r="R18202">
        <f t="shared" si="505"/>
        <v>0</v>
      </c>
    </row>
    <row r="18203" spans="1:18" x14ac:dyDescent="0.3">
      <c r="A18203" t="s">
        <v>1232</v>
      </c>
      <c r="B18203" s="1">
        <v>38463</v>
      </c>
      <c r="C18203" t="s">
        <v>1282</v>
      </c>
      <c r="D18203" t="s">
        <v>1287</v>
      </c>
      <c r="E18203" t="s">
        <v>1288</v>
      </c>
      <c r="G18203" s="6" t="s">
        <v>29</v>
      </c>
      <c r="H18203" t="s">
        <v>63</v>
      </c>
      <c r="I18203" t="s">
        <v>26</v>
      </c>
      <c r="J18203" t="s">
        <v>27</v>
      </c>
      <c r="K18203">
        <v>10</v>
      </c>
      <c r="L18203">
        <v>21.65</v>
      </c>
      <c r="M18203" t="s">
        <v>1115</v>
      </c>
      <c r="N18203">
        <v>21.65</v>
      </c>
      <c r="P18203" cm="1">
        <f t="array" ref="P18203">IF(Q18203&gt;0,INDEX(Q18203:Q39927,MATCH(TRUE,INDEX(Q18203:Q39927="",,),0)-1),"")</f>
        <v>6</v>
      </c>
      <c r="Q18203">
        <f t="shared" si="506"/>
        <v>2</v>
      </c>
      <c r="R18203">
        <f t="shared" si="505"/>
        <v>0</v>
      </c>
    </row>
    <row r="18204" spans="1:18" x14ac:dyDescent="0.3">
      <c r="A18204" t="s">
        <v>1232</v>
      </c>
      <c r="B18204" s="1">
        <v>38463</v>
      </c>
      <c r="C18204" t="s">
        <v>1282</v>
      </c>
      <c r="D18204" t="s">
        <v>1287</v>
      </c>
      <c r="E18204" t="s">
        <v>1288</v>
      </c>
      <c r="G18204" t="s">
        <v>19</v>
      </c>
      <c r="H18204" t="s">
        <v>194</v>
      </c>
      <c r="I18204" t="s">
        <v>21</v>
      </c>
      <c r="J18204" t="s">
        <v>22</v>
      </c>
      <c r="K18204">
        <v>61.8</v>
      </c>
      <c r="L18204">
        <v>1090</v>
      </c>
      <c r="M18204" t="s">
        <v>1134</v>
      </c>
      <c r="N18204">
        <v>1100</v>
      </c>
      <c r="P18204" cm="1">
        <f t="array" ref="P18204">IF(Q18204&gt;0,INDEX(Q18204:Q39928,MATCH(TRUE,INDEX(Q18204:Q39928="",,),0)-1),"")</f>
        <v>6</v>
      </c>
      <c r="Q18204">
        <f t="shared" si="506"/>
        <v>3</v>
      </c>
      <c r="R18204">
        <f t="shared" si="505"/>
        <v>0</v>
      </c>
    </row>
    <row r="18205" spans="1:18" x14ac:dyDescent="0.3">
      <c r="A18205" t="s">
        <v>1232</v>
      </c>
      <c r="B18205" s="1">
        <v>38463</v>
      </c>
      <c r="C18205" t="s">
        <v>1282</v>
      </c>
      <c r="D18205" t="s">
        <v>1287</v>
      </c>
      <c r="E18205" t="s">
        <v>1288</v>
      </c>
      <c r="G18205" t="s">
        <v>19</v>
      </c>
      <c r="H18205" t="s">
        <v>30</v>
      </c>
      <c r="I18205" t="s">
        <v>21</v>
      </c>
      <c r="J18205" t="s">
        <v>22</v>
      </c>
      <c r="K18205">
        <v>17.7</v>
      </c>
      <c r="L18205">
        <v>147</v>
      </c>
      <c r="M18205" t="s">
        <v>1134</v>
      </c>
      <c r="N18205">
        <v>147</v>
      </c>
      <c r="P18205" cm="1">
        <f t="array" ref="P18205">IF(Q18205&gt;0,INDEX(Q18205:Q39929,MATCH(TRUE,INDEX(Q18205:Q39929="",,),0)-1),"")</f>
        <v>6</v>
      </c>
      <c r="Q18205">
        <f t="shared" si="506"/>
        <v>3</v>
      </c>
      <c r="R18205">
        <f t="shared" si="505"/>
        <v>0</v>
      </c>
    </row>
    <row r="18206" spans="1:18" x14ac:dyDescent="0.3">
      <c r="A18206" t="s">
        <v>1232</v>
      </c>
      <c r="B18206" s="1">
        <v>38463</v>
      </c>
      <c r="C18206" t="s">
        <v>1282</v>
      </c>
      <c r="D18206" t="s">
        <v>1287</v>
      </c>
      <c r="E18206" t="s">
        <v>1288</v>
      </c>
      <c r="G18206" t="s">
        <v>19</v>
      </c>
      <c r="H18206" t="s">
        <v>64</v>
      </c>
      <c r="I18206" t="s">
        <v>26</v>
      </c>
      <c r="J18206" t="s">
        <v>27</v>
      </c>
      <c r="K18206">
        <v>637</v>
      </c>
      <c r="L18206">
        <v>14.8</v>
      </c>
      <c r="M18206" t="s">
        <v>1134</v>
      </c>
      <c r="N18206">
        <v>38.6</v>
      </c>
      <c r="P18206" cm="1">
        <f t="array" ref="P18206">IF(Q18206&gt;0,INDEX(Q18206:Q39930,MATCH(TRUE,INDEX(Q18206:Q39930="",,),0)-1),"")</f>
        <v>6</v>
      </c>
      <c r="Q18206">
        <f t="shared" si="506"/>
        <v>3</v>
      </c>
      <c r="R18206">
        <f t="shared" si="505"/>
        <v>0</v>
      </c>
    </row>
    <row r="18207" spans="1:18" x14ac:dyDescent="0.3">
      <c r="A18207" t="s">
        <v>1232</v>
      </c>
      <c r="B18207" s="1">
        <v>38463</v>
      </c>
      <c r="C18207" t="s">
        <v>1282</v>
      </c>
      <c r="D18207" t="s">
        <v>1287</v>
      </c>
      <c r="E18207" t="s">
        <v>1288</v>
      </c>
      <c r="G18207" s="6" t="s">
        <v>29</v>
      </c>
      <c r="H18207" t="s">
        <v>196</v>
      </c>
      <c r="I18207" t="s">
        <v>21</v>
      </c>
      <c r="J18207" t="s">
        <v>22</v>
      </c>
      <c r="K18207">
        <v>0.2</v>
      </c>
      <c r="L18207">
        <v>237</v>
      </c>
      <c r="M18207" t="s">
        <v>1134</v>
      </c>
      <c r="N18207">
        <v>237</v>
      </c>
      <c r="P18207" cm="1">
        <f t="array" ref="P18207">IF(Q18207&gt;0,INDEX(Q18207:Q39931,MATCH(TRUE,INDEX(Q18207:Q39931="",,),0)-1),"")</f>
        <v>6</v>
      </c>
      <c r="Q18207">
        <f t="shared" si="506"/>
        <v>3</v>
      </c>
      <c r="R18207">
        <f t="shared" si="505"/>
        <v>0</v>
      </c>
    </row>
    <row r="18208" spans="1:18" x14ac:dyDescent="0.3">
      <c r="A18208" t="s">
        <v>1232</v>
      </c>
      <c r="B18208" s="1">
        <v>38463</v>
      </c>
      <c r="C18208" t="s">
        <v>1282</v>
      </c>
      <c r="D18208" t="s">
        <v>1287</v>
      </c>
      <c r="E18208" t="s">
        <v>1288</v>
      </c>
      <c r="G18208" s="6" t="s">
        <v>29</v>
      </c>
      <c r="H18208" t="s">
        <v>406</v>
      </c>
      <c r="I18208" t="s">
        <v>21</v>
      </c>
      <c r="J18208" t="s">
        <v>22</v>
      </c>
      <c r="K18208">
        <v>6.4</v>
      </c>
      <c r="L18208">
        <v>95</v>
      </c>
      <c r="M18208" t="s">
        <v>1134</v>
      </c>
      <c r="N18208">
        <v>95</v>
      </c>
      <c r="P18208" cm="1">
        <f t="array" ref="P18208">IF(Q18208&gt;0,INDEX(Q18208:Q39932,MATCH(TRUE,INDEX(Q18208:Q39932="",,),0)-1),"")</f>
        <v>6</v>
      </c>
      <c r="Q18208">
        <f t="shared" si="506"/>
        <v>3</v>
      </c>
      <c r="R18208">
        <f t="shared" si="505"/>
        <v>0</v>
      </c>
    </row>
    <row r="18209" spans="1:18" x14ac:dyDescent="0.3">
      <c r="A18209" t="s">
        <v>1232</v>
      </c>
      <c r="B18209" s="1">
        <v>38463</v>
      </c>
      <c r="C18209" t="s">
        <v>1282</v>
      </c>
      <c r="D18209" t="s">
        <v>1287</v>
      </c>
      <c r="E18209" t="s">
        <v>1288</v>
      </c>
      <c r="G18209" s="6" t="s">
        <v>29</v>
      </c>
      <c r="H18209" t="s">
        <v>154</v>
      </c>
      <c r="I18209" t="s">
        <v>21</v>
      </c>
      <c r="J18209" t="s">
        <v>22</v>
      </c>
      <c r="K18209">
        <v>0.4</v>
      </c>
      <c r="L18209">
        <v>560</v>
      </c>
      <c r="M18209" t="s">
        <v>1134</v>
      </c>
      <c r="N18209">
        <v>560</v>
      </c>
      <c r="P18209" cm="1">
        <f t="array" ref="P18209">IF(Q18209&gt;0,INDEX(Q18209:Q39933,MATCH(TRUE,INDEX(Q18209:Q39933="",,),0)-1),"")</f>
        <v>6</v>
      </c>
      <c r="Q18209">
        <f t="shared" si="506"/>
        <v>3</v>
      </c>
      <c r="R18209">
        <f t="shared" si="505"/>
        <v>0</v>
      </c>
    </row>
    <row r="18210" spans="1:18" x14ac:dyDescent="0.3">
      <c r="A18210" t="s">
        <v>1232</v>
      </c>
      <c r="B18210" s="1">
        <v>38463</v>
      </c>
      <c r="C18210" t="s">
        <v>1282</v>
      </c>
      <c r="D18210" t="s">
        <v>1287</v>
      </c>
      <c r="E18210" t="s">
        <v>1288</v>
      </c>
      <c r="G18210" s="6" t="s">
        <v>29</v>
      </c>
      <c r="H18210" t="s">
        <v>63</v>
      </c>
      <c r="I18210" t="s">
        <v>26</v>
      </c>
      <c r="J18210" t="s">
        <v>27</v>
      </c>
      <c r="K18210">
        <v>10</v>
      </c>
      <c r="L18210">
        <v>21.65</v>
      </c>
      <c r="M18210" t="s">
        <v>1134</v>
      </c>
      <c r="N18210">
        <v>21.65</v>
      </c>
      <c r="P18210" cm="1">
        <f t="array" ref="P18210">IF(Q18210&gt;0,INDEX(Q18210:Q39934,MATCH(TRUE,INDEX(Q18210:Q39934="",,),0)-1),"")</f>
        <v>6</v>
      </c>
      <c r="Q18210">
        <f t="shared" si="506"/>
        <v>3</v>
      </c>
      <c r="R18210">
        <f t="shared" si="505"/>
        <v>0</v>
      </c>
    </row>
    <row r="18211" spans="1:18" x14ac:dyDescent="0.3">
      <c r="A18211" t="s">
        <v>1232</v>
      </c>
      <c r="B18211" s="1">
        <v>38463</v>
      </c>
      <c r="C18211" t="s">
        <v>1282</v>
      </c>
      <c r="D18211" t="s">
        <v>1287</v>
      </c>
      <c r="E18211" t="s">
        <v>1288</v>
      </c>
      <c r="G18211" t="s">
        <v>19</v>
      </c>
      <c r="H18211" t="s">
        <v>194</v>
      </c>
      <c r="I18211" t="s">
        <v>21</v>
      </c>
      <c r="J18211" t="s">
        <v>22</v>
      </c>
      <c r="K18211">
        <v>61.8</v>
      </c>
      <c r="L18211">
        <v>1090</v>
      </c>
      <c r="M18211" t="s">
        <v>417</v>
      </c>
      <c r="N18211">
        <v>1100</v>
      </c>
      <c r="P18211" cm="1">
        <f t="array" ref="P18211">IF(Q18211&gt;0,INDEX(Q18211:Q39935,MATCH(TRUE,INDEX(Q18211:Q39935="",,),0)-1),"")</f>
        <v>6</v>
      </c>
      <c r="Q18211">
        <f t="shared" si="506"/>
        <v>4</v>
      </c>
      <c r="R18211">
        <f t="shared" si="505"/>
        <v>0</v>
      </c>
    </row>
    <row r="18212" spans="1:18" x14ac:dyDescent="0.3">
      <c r="A18212" t="s">
        <v>1232</v>
      </c>
      <c r="B18212" s="1">
        <v>38463</v>
      </c>
      <c r="C18212" t="s">
        <v>1282</v>
      </c>
      <c r="D18212" t="s">
        <v>1287</v>
      </c>
      <c r="E18212" t="s">
        <v>1288</v>
      </c>
      <c r="G18212" t="s">
        <v>19</v>
      </c>
      <c r="H18212" t="s">
        <v>30</v>
      </c>
      <c r="I18212" t="s">
        <v>21</v>
      </c>
      <c r="J18212" t="s">
        <v>22</v>
      </c>
      <c r="K18212">
        <v>17.7</v>
      </c>
      <c r="L18212">
        <v>147</v>
      </c>
      <c r="M18212" t="s">
        <v>417</v>
      </c>
      <c r="N18212">
        <v>147</v>
      </c>
      <c r="P18212" cm="1">
        <f t="array" ref="P18212">IF(Q18212&gt;0,INDEX(Q18212:Q39936,MATCH(TRUE,INDEX(Q18212:Q39936="",,),0)-1),"")</f>
        <v>6</v>
      </c>
      <c r="Q18212">
        <f t="shared" si="506"/>
        <v>4</v>
      </c>
      <c r="R18212">
        <f t="shared" si="505"/>
        <v>0</v>
      </c>
    </row>
    <row r="18213" spans="1:18" x14ac:dyDescent="0.3">
      <c r="A18213" t="s">
        <v>1232</v>
      </c>
      <c r="B18213" s="1">
        <v>38463</v>
      </c>
      <c r="C18213" t="s">
        <v>1282</v>
      </c>
      <c r="D18213" t="s">
        <v>1287</v>
      </c>
      <c r="E18213" t="s">
        <v>1288</v>
      </c>
      <c r="G18213" t="s">
        <v>19</v>
      </c>
      <c r="H18213" t="s">
        <v>64</v>
      </c>
      <c r="I18213" t="s">
        <v>26</v>
      </c>
      <c r="J18213" t="s">
        <v>27</v>
      </c>
      <c r="K18213">
        <v>637</v>
      </c>
      <c r="L18213">
        <v>14.8</v>
      </c>
      <c r="M18213" t="s">
        <v>417</v>
      </c>
      <c r="N18213">
        <v>22.6</v>
      </c>
      <c r="P18213" cm="1">
        <f t="array" ref="P18213">IF(Q18213&gt;0,INDEX(Q18213:Q39937,MATCH(TRUE,INDEX(Q18213:Q39937="",,),0)-1),"")</f>
        <v>6</v>
      </c>
      <c r="Q18213">
        <f t="shared" si="506"/>
        <v>4</v>
      </c>
      <c r="R18213">
        <f t="shared" si="505"/>
        <v>0</v>
      </c>
    </row>
    <row r="18214" spans="1:18" x14ac:dyDescent="0.3">
      <c r="A18214" t="s">
        <v>1232</v>
      </c>
      <c r="B18214" s="1">
        <v>38463</v>
      </c>
      <c r="C18214" t="s">
        <v>1282</v>
      </c>
      <c r="D18214" t="s">
        <v>1287</v>
      </c>
      <c r="E18214" t="s">
        <v>1288</v>
      </c>
      <c r="G18214" s="6" t="s">
        <v>29</v>
      </c>
      <c r="H18214" t="s">
        <v>196</v>
      </c>
      <c r="I18214" t="s">
        <v>21</v>
      </c>
      <c r="J18214" t="s">
        <v>22</v>
      </c>
      <c r="K18214">
        <v>0.2</v>
      </c>
      <c r="L18214">
        <v>237</v>
      </c>
      <c r="M18214" t="s">
        <v>417</v>
      </c>
      <c r="N18214">
        <v>237</v>
      </c>
      <c r="P18214" cm="1">
        <f t="array" ref="P18214">IF(Q18214&gt;0,INDEX(Q18214:Q39938,MATCH(TRUE,INDEX(Q18214:Q39938="",,),0)-1),"")</f>
        <v>6</v>
      </c>
      <c r="Q18214">
        <f t="shared" si="506"/>
        <v>4</v>
      </c>
      <c r="R18214">
        <f t="shared" si="505"/>
        <v>0</v>
      </c>
    </row>
    <row r="18215" spans="1:18" x14ac:dyDescent="0.3">
      <c r="A18215" t="s">
        <v>1232</v>
      </c>
      <c r="B18215" s="1">
        <v>38463</v>
      </c>
      <c r="C18215" t="s">
        <v>1282</v>
      </c>
      <c r="D18215" t="s">
        <v>1287</v>
      </c>
      <c r="E18215" t="s">
        <v>1288</v>
      </c>
      <c r="G18215" s="6" t="s">
        <v>29</v>
      </c>
      <c r="H18215" t="s">
        <v>406</v>
      </c>
      <c r="I18215" t="s">
        <v>21</v>
      </c>
      <c r="J18215" t="s">
        <v>22</v>
      </c>
      <c r="K18215">
        <v>6.4</v>
      </c>
      <c r="L18215">
        <v>95</v>
      </c>
      <c r="M18215" t="s">
        <v>417</v>
      </c>
      <c r="N18215">
        <v>95</v>
      </c>
      <c r="P18215" cm="1">
        <f t="array" ref="P18215">IF(Q18215&gt;0,INDEX(Q18215:Q39939,MATCH(TRUE,INDEX(Q18215:Q39939="",,),0)-1),"")</f>
        <v>6</v>
      </c>
      <c r="Q18215">
        <f t="shared" si="506"/>
        <v>4</v>
      </c>
      <c r="R18215">
        <f t="shared" si="505"/>
        <v>0</v>
      </c>
    </row>
    <row r="18216" spans="1:18" x14ac:dyDescent="0.3">
      <c r="A18216" t="s">
        <v>1232</v>
      </c>
      <c r="B18216" s="1">
        <v>38463</v>
      </c>
      <c r="C18216" t="s">
        <v>1282</v>
      </c>
      <c r="D18216" t="s">
        <v>1287</v>
      </c>
      <c r="E18216" t="s">
        <v>1288</v>
      </c>
      <c r="G18216" s="6" t="s">
        <v>29</v>
      </c>
      <c r="H18216" t="s">
        <v>154</v>
      </c>
      <c r="I18216" t="s">
        <v>21</v>
      </c>
      <c r="J18216" t="s">
        <v>22</v>
      </c>
      <c r="K18216">
        <v>0.4</v>
      </c>
      <c r="L18216">
        <v>560</v>
      </c>
      <c r="M18216" t="s">
        <v>417</v>
      </c>
      <c r="N18216">
        <v>560</v>
      </c>
      <c r="P18216" cm="1">
        <f t="array" ref="P18216">IF(Q18216&gt;0,INDEX(Q18216:Q39940,MATCH(TRUE,INDEX(Q18216:Q39940="",,),0)-1),"")</f>
        <v>6</v>
      </c>
      <c r="Q18216">
        <f t="shared" si="506"/>
        <v>4</v>
      </c>
      <c r="R18216">
        <f t="shared" si="505"/>
        <v>0</v>
      </c>
    </row>
    <row r="18217" spans="1:18" x14ac:dyDescent="0.3">
      <c r="A18217" t="s">
        <v>1232</v>
      </c>
      <c r="B18217" s="1">
        <v>38463</v>
      </c>
      <c r="C18217" t="s">
        <v>1282</v>
      </c>
      <c r="D18217" t="s">
        <v>1287</v>
      </c>
      <c r="E18217" t="s">
        <v>1288</v>
      </c>
      <c r="G18217" s="6" t="s">
        <v>29</v>
      </c>
      <c r="H18217" t="s">
        <v>63</v>
      </c>
      <c r="I18217" t="s">
        <v>26</v>
      </c>
      <c r="J18217" t="s">
        <v>27</v>
      </c>
      <c r="K18217">
        <v>10</v>
      </c>
      <c r="L18217">
        <v>21.65</v>
      </c>
      <c r="M18217" t="s">
        <v>417</v>
      </c>
      <c r="N18217">
        <v>21.65</v>
      </c>
      <c r="P18217" cm="1">
        <f t="array" ref="P18217">IF(Q18217&gt;0,INDEX(Q18217:Q39941,MATCH(TRUE,INDEX(Q18217:Q39941="",,),0)-1),"")</f>
        <v>6</v>
      </c>
      <c r="Q18217">
        <f t="shared" si="506"/>
        <v>4</v>
      </c>
      <c r="R18217">
        <f t="shared" si="505"/>
        <v>0</v>
      </c>
    </row>
    <row r="18218" spans="1:18" x14ac:dyDescent="0.3">
      <c r="A18218" t="s">
        <v>1232</v>
      </c>
      <c r="B18218" s="1">
        <v>38463</v>
      </c>
      <c r="C18218" t="s">
        <v>1282</v>
      </c>
      <c r="D18218" t="s">
        <v>1287</v>
      </c>
      <c r="E18218" t="s">
        <v>1288</v>
      </c>
      <c r="G18218" t="s">
        <v>19</v>
      </c>
      <c r="H18218" t="s">
        <v>194</v>
      </c>
      <c r="I18218" t="s">
        <v>21</v>
      </c>
      <c r="J18218" t="s">
        <v>22</v>
      </c>
      <c r="K18218">
        <v>61.8</v>
      </c>
      <c r="L18218">
        <v>1090</v>
      </c>
      <c r="M18218" t="s">
        <v>1130</v>
      </c>
      <c r="N18218">
        <v>1090</v>
      </c>
      <c r="P18218" cm="1">
        <f t="array" ref="P18218">IF(Q18218&gt;0,INDEX(Q18218:Q39942,MATCH(TRUE,INDEX(Q18218:Q39942="",,),0)-1),"")</f>
        <v>6</v>
      </c>
      <c r="Q18218">
        <f t="shared" si="506"/>
        <v>5</v>
      </c>
      <c r="R18218">
        <f t="shared" si="505"/>
        <v>0</v>
      </c>
    </row>
    <row r="18219" spans="1:18" x14ac:dyDescent="0.3">
      <c r="A18219" t="s">
        <v>1232</v>
      </c>
      <c r="B18219" s="1">
        <v>38463</v>
      </c>
      <c r="C18219" t="s">
        <v>1282</v>
      </c>
      <c r="D18219" t="s">
        <v>1287</v>
      </c>
      <c r="E18219" t="s">
        <v>1288</v>
      </c>
      <c r="G18219" t="s">
        <v>19</v>
      </c>
      <c r="H18219" t="s">
        <v>30</v>
      </c>
      <c r="I18219" t="s">
        <v>21</v>
      </c>
      <c r="J18219" t="s">
        <v>22</v>
      </c>
      <c r="K18219">
        <v>17.7</v>
      </c>
      <c r="L18219">
        <v>147</v>
      </c>
      <c r="M18219" t="s">
        <v>1130</v>
      </c>
      <c r="N18219">
        <v>147</v>
      </c>
      <c r="P18219" cm="1">
        <f t="array" ref="P18219">IF(Q18219&gt;0,INDEX(Q18219:Q39943,MATCH(TRUE,INDEX(Q18219:Q39943="",,),0)-1),"")</f>
        <v>6</v>
      </c>
      <c r="Q18219">
        <f t="shared" si="506"/>
        <v>5</v>
      </c>
      <c r="R18219">
        <f t="shared" si="505"/>
        <v>0</v>
      </c>
    </row>
    <row r="18220" spans="1:18" x14ac:dyDescent="0.3">
      <c r="A18220" t="s">
        <v>1232</v>
      </c>
      <c r="B18220" s="1">
        <v>38463</v>
      </c>
      <c r="C18220" t="s">
        <v>1282</v>
      </c>
      <c r="D18220" t="s">
        <v>1287</v>
      </c>
      <c r="E18220" t="s">
        <v>1288</v>
      </c>
      <c r="G18220" t="s">
        <v>19</v>
      </c>
      <c r="H18220" t="s">
        <v>64</v>
      </c>
      <c r="I18220" t="s">
        <v>26</v>
      </c>
      <c r="J18220" t="s">
        <v>27</v>
      </c>
      <c r="K18220">
        <v>637</v>
      </c>
      <c r="L18220">
        <v>14.8</v>
      </c>
      <c r="M18220" t="s">
        <v>1130</v>
      </c>
      <c r="N18220">
        <v>21</v>
      </c>
      <c r="P18220" cm="1">
        <f t="array" ref="P18220">IF(Q18220&gt;0,INDEX(Q18220:Q39944,MATCH(TRUE,INDEX(Q18220:Q39944="",,),0)-1),"")</f>
        <v>6</v>
      </c>
      <c r="Q18220">
        <f t="shared" si="506"/>
        <v>5</v>
      </c>
      <c r="R18220">
        <f t="shared" si="505"/>
        <v>0</v>
      </c>
    </row>
    <row r="18221" spans="1:18" x14ac:dyDescent="0.3">
      <c r="A18221" t="s">
        <v>1232</v>
      </c>
      <c r="B18221" s="1">
        <v>38463</v>
      </c>
      <c r="C18221" t="s">
        <v>1282</v>
      </c>
      <c r="D18221" t="s">
        <v>1287</v>
      </c>
      <c r="E18221" t="s">
        <v>1288</v>
      </c>
      <c r="G18221" s="6" t="s">
        <v>29</v>
      </c>
      <c r="H18221" t="s">
        <v>196</v>
      </c>
      <c r="I18221" t="s">
        <v>21</v>
      </c>
      <c r="J18221" t="s">
        <v>22</v>
      </c>
      <c r="K18221">
        <v>0.2</v>
      </c>
      <c r="L18221">
        <v>237</v>
      </c>
      <c r="M18221" t="s">
        <v>1130</v>
      </c>
      <c r="N18221">
        <v>237</v>
      </c>
      <c r="P18221" cm="1">
        <f t="array" ref="P18221">IF(Q18221&gt;0,INDEX(Q18221:Q39945,MATCH(TRUE,INDEX(Q18221:Q39945="",,),0)-1),"")</f>
        <v>6</v>
      </c>
      <c r="Q18221">
        <f t="shared" si="506"/>
        <v>5</v>
      </c>
      <c r="R18221">
        <f t="shared" si="505"/>
        <v>0</v>
      </c>
    </row>
    <row r="18222" spans="1:18" x14ac:dyDescent="0.3">
      <c r="A18222" t="s">
        <v>1232</v>
      </c>
      <c r="B18222" s="1">
        <v>38463</v>
      </c>
      <c r="C18222" t="s">
        <v>1282</v>
      </c>
      <c r="D18222" t="s">
        <v>1287</v>
      </c>
      <c r="E18222" t="s">
        <v>1288</v>
      </c>
      <c r="G18222" s="6" t="s">
        <v>29</v>
      </c>
      <c r="H18222" t="s">
        <v>406</v>
      </c>
      <c r="I18222" t="s">
        <v>21</v>
      </c>
      <c r="J18222" t="s">
        <v>22</v>
      </c>
      <c r="K18222">
        <v>6.4</v>
      </c>
      <c r="L18222">
        <v>95</v>
      </c>
      <c r="M18222" t="s">
        <v>1130</v>
      </c>
      <c r="N18222">
        <v>95</v>
      </c>
      <c r="P18222" cm="1">
        <f t="array" ref="P18222">IF(Q18222&gt;0,INDEX(Q18222:Q39946,MATCH(TRUE,INDEX(Q18222:Q39946="",,),0)-1),"")</f>
        <v>6</v>
      </c>
      <c r="Q18222">
        <f t="shared" si="506"/>
        <v>5</v>
      </c>
      <c r="R18222">
        <f t="shared" si="505"/>
        <v>0</v>
      </c>
    </row>
    <row r="18223" spans="1:18" x14ac:dyDescent="0.3">
      <c r="A18223" t="s">
        <v>1232</v>
      </c>
      <c r="B18223" s="1">
        <v>38463</v>
      </c>
      <c r="C18223" t="s">
        <v>1282</v>
      </c>
      <c r="D18223" t="s">
        <v>1287</v>
      </c>
      <c r="E18223" t="s">
        <v>1288</v>
      </c>
      <c r="G18223" s="6" t="s">
        <v>29</v>
      </c>
      <c r="H18223" t="s">
        <v>154</v>
      </c>
      <c r="I18223" t="s">
        <v>21</v>
      </c>
      <c r="J18223" t="s">
        <v>22</v>
      </c>
      <c r="K18223">
        <v>0.4</v>
      </c>
      <c r="L18223">
        <v>560</v>
      </c>
      <c r="M18223" t="s">
        <v>1130</v>
      </c>
      <c r="N18223">
        <v>560</v>
      </c>
      <c r="P18223" cm="1">
        <f t="array" ref="P18223">IF(Q18223&gt;0,INDEX(Q18223:Q39947,MATCH(TRUE,INDEX(Q18223:Q39947="",,),0)-1),"")</f>
        <v>6</v>
      </c>
      <c r="Q18223">
        <f t="shared" si="506"/>
        <v>5</v>
      </c>
      <c r="R18223">
        <f t="shared" si="505"/>
        <v>0</v>
      </c>
    </row>
    <row r="18224" spans="1:18" x14ac:dyDescent="0.3">
      <c r="A18224" t="s">
        <v>1232</v>
      </c>
      <c r="B18224" s="1">
        <v>38463</v>
      </c>
      <c r="C18224" t="s">
        <v>1282</v>
      </c>
      <c r="D18224" t="s">
        <v>1287</v>
      </c>
      <c r="E18224" t="s">
        <v>1288</v>
      </c>
      <c r="G18224" s="6" t="s">
        <v>29</v>
      </c>
      <c r="H18224" t="s">
        <v>63</v>
      </c>
      <c r="I18224" t="s">
        <v>26</v>
      </c>
      <c r="J18224" t="s">
        <v>27</v>
      </c>
      <c r="K18224">
        <v>10</v>
      </c>
      <c r="L18224">
        <v>21.65</v>
      </c>
      <c r="M18224" t="s">
        <v>1130</v>
      </c>
      <c r="N18224">
        <v>21.65</v>
      </c>
      <c r="P18224" cm="1">
        <f t="array" ref="P18224">IF(Q18224&gt;0,INDEX(Q18224:Q39948,MATCH(TRUE,INDEX(Q18224:Q39948="",,),0)-1),"")</f>
        <v>6</v>
      </c>
      <c r="Q18224">
        <f t="shared" si="506"/>
        <v>5</v>
      </c>
      <c r="R18224">
        <f t="shared" ref="R18224:R18287" si="507">IF(P18224="","",0)</f>
        <v>0</v>
      </c>
    </row>
    <row r="18225" spans="1:18" x14ac:dyDescent="0.3">
      <c r="A18225" t="s">
        <v>1232</v>
      </c>
      <c r="B18225" s="1">
        <v>38463</v>
      </c>
      <c r="C18225" t="s">
        <v>1282</v>
      </c>
      <c r="D18225" t="s">
        <v>1287</v>
      </c>
      <c r="E18225" t="s">
        <v>1288</v>
      </c>
      <c r="G18225" t="s">
        <v>19</v>
      </c>
      <c r="H18225" t="s">
        <v>194</v>
      </c>
      <c r="I18225" t="s">
        <v>21</v>
      </c>
      <c r="J18225" t="s">
        <v>22</v>
      </c>
      <c r="K18225">
        <v>61.8</v>
      </c>
      <c r="L18225">
        <v>1090</v>
      </c>
      <c r="M18225" t="s">
        <v>205</v>
      </c>
      <c r="N18225">
        <v>1122</v>
      </c>
      <c r="P18225" cm="1">
        <f t="array" ref="P18225">IF(Q18225&gt;0,INDEX(Q18225:Q39949,MATCH(TRUE,INDEX(Q18225:Q39949="",,),0)-1),"")</f>
        <v>6</v>
      </c>
      <c r="Q18225">
        <f t="shared" si="506"/>
        <v>6</v>
      </c>
      <c r="R18225">
        <f t="shared" si="507"/>
        <v>0</v>
      </c>
    </row>
    <row r="18226" spans="1:18" x14ac:dyDescent="0.3">
      <c r="A18226" t="s">
        <v>1232</v>
      </c>
      <c r="B18226" s="1">
        <v>38463</v>
      </c>
      <c r="C18226" t="s">
        <v>1282</v>
      </c>
      <c r="D18226" t="s">
        <v>1287</v>
      </c>
      <c r="E18226" t="s">
        <v>1288</v>
      </c>
      <c r="G18226" t="s">
        <v>19</v>
      </c>
      <c r="H18226" t="s">
        <v>30</v>
      </c>
      <c r="I18226" t="s">
        <v>21</v>
      </c>
      <c r="J18226" t="s">
        <v>22</v>
      </c>
      <c r="K18226">
        <v>17.7</v>
      </c>
      <c r="L18226">
        <v>147</v>
      </c>
      <c r="M18226" t="s">
        <v>205</v>
      </c>
      <c r="N18226">
        <v>155</v>
      </c>
      <c r="P18226" cm="1">
        <f t="array" ref="P18226">IF(Q18226&gt;0,INDEX(Q18226:Q39950,MATCH(TRUE,INDEX(Q18226:Q39950="",,),0)-1),"")</f>
        <v>6</v>
      </c>
      <c r="Q18226">
        <f t="shared" si="506"/>
        <v>6</v>
      </c>
      <c r="R18226">
        <f t="shared" si="507"/>
        <v>0</v>
      </c>
    </row>
    <row r="18227" spans="1:18" x14ac:dyDescent="0.3">
      <c r="A18227" t="s">
        <v>1232</v>
      </c>
      <c r="B18227" s="1">
        <v>38463</v>
      </c>
      <c r="C18227" t="s">
        <v>1282</v>
      </c>
      <c r="D18227" t="s">
        <v>1287</v>
      </c>
      <c r="E18227" t="s">
        <v>1288</v>
      </c>
      <c r="G18227" t="s">
        <v>19</v>
      </c>
      <c r="H18227" t="s">
        <v>64</v>
      </c>
      <c r="I18227" t="s">
        <v>26</v>
      </c>
      <c r="J18227" t="s">
        <v>27</v>
      </c>
      <c r="K18227">
        <v>637</v>
      </c>
      <c r="L18227">
        <v>14.8</v>
      </c>
      <c r="M18227" t="s">
        <v>205</v>
      </c>
      <c r="N18227">
        <v>17</v>
      </c>
      <c r="P18227" cm="1">
        <f t="array" ref="P18227">IF(Q18227&gt;0,INDEX(Q18227:Q39951,MATCH(TRUE,INDEX(Q18227:Q39951="",,),0)-1),"")</f>
        <v>6</v>
      </c>
      <c r="Q18227">
        <f t="shared" si="506"/>
        <v>6</v>
      </c>
      <c r="R18227">
        <f t="shared" si="507"/>
        <v>0</v>
      </c>
    </row>
    <row r="18228" spans="1:18" x14ac:dyDescent="0.3">
      <c r="A18228" t="s">
        <v>1232</v>
      </c>
      <c r="B18228" s="1">
        <v>38463</v>
      </c>
      <c r="C18228" t="s">
        <v>1282</v>
      </c>
      <c r="D18228" t="s">
        <v>1287</v>
      </c>
      <c r="E18228" t="s">
        <v>1288</v>
      </c>
      <c r="G18228" s="6" t="s">
        <v>29</v>
      </c>
      <c r="H18228" t="s">
        <v>196</v>
      </c>
      <c r="I18228" t="s">
        <v>21</v>
      </c>
      <c r="J18228" t="s">
        <v>22</v>
      </c>
      <c r="K18228">
        <v>0.2</v>
      </c>
      <c r="L18228">
        <v>237</v>
      </c>
      <c r="M18228" t="s">
        <v>205</v>
      </c>
      <c r="N18228">
        <v>237</v>
      </c>
      <c r="P18228" cm="1">
        <f t="array" ref="P18228">IF(Q18228&gt;0,INDEX(Q18228:Q39952,MATCH(TRUE,INDEX(Q18228:Q39952="",,),0)-1),"")</f>
        <v>6</v>
      </c>
      <c r="Q18228">
        <f t="shared" si="506"/>
        <v>6</v>
      </c>
      <c r="R18228">
        <f t="shared" si="507"/>
        <v>0</v>
      </c>
    </row>
    <row r="18229" spans="1:18" x14ac:dyDescent="0.3">
      <c r="A18229" t="s">
        <v>1232</v>
      </c>
      <c r="B18229" s="1">
        <v>38463</v>
      </c>
      <c r="C18229" t="s">
        <v>1282</v>
      </c>
      <c r="D18229" t="s">
        <v>1287</v>
      </c>
      <c r="E18229" t="s">
        <v>1288</v>
      </c>
      <c r="G18229" s="6" t="s">
        <v>29</v>
      </c>
      <c r="H18229" t="s">
        <v>406</v>
      </c>
      <c r="I18229" t="s">
        <v>21</v>
      </c>
      <c r="J18229" t="s">
        <v>22</v>
      </c>
      <c r="K18229">
        <v>6.4</v>
      </c>
      <c r="L18229">
        <v>95</v>
      </c>
      <c r="M18229" t="s">
        <v>205</v>
      </c>
      <c r="N18229">
        <v>95</v>
      </c>
      <c r="P18229" cm="1">
        <f t="array" ref="P18229">IF(Q18229&gt;0,INDEX(Q18229:Q39953,MATCH(TRUE,INDEX(Q18229:Q39953="",,),0)-1),"")</f>
        <v>6</v>
      </c>
      <c r="Q18229">
        <f t="shared" si="506"/>
        <v>6</v>
      </c>
      <c r="R18229">
        <f t="shared" si="507"/>
        <v>0</v>
      </c>
    </row>
    <row r="18230" spans="1:18" x14ac:dyDescent="0.3">
      <c r="A18230" t="s">
        <v>1232</v>
      </c>
      <c r="B18230" s="1">
        <v>38463</v>
      </c>
      <c r="C18230" t="s">
        <v>1282</v>
      </c>
      <c r="D18230" t="s">
        <v>1287</v>
      </c>
      <c r="E18230" t="s">
        <v>1288</v>
      </c>
      <c r="G18230" s="6" t="s">
        <v>29</v>
      </c>
      <c r="H18230" t="s">
        <v>154</v>
      </c>
      <c r="I18230" t="s">
        <v>21</v>
      </c>
      <c r="J18230" t="s">
        <v>22</v>
      </c>
      <c r="K18230">
        <v>0.4</v>
      </c>
      <c r="L18230">
        <v>560</v>
      </c>
      <c r="M18230" t="s">
        <v>205</v>
      </c>
      <c r="N18230">
        <v>560</v>
      </c>
      <c r="P18230" cm="1">
        <f t="array" ref="P18230">IF(Q18230&gt;0,INDEX(Q18230:Q39954,MATCH(TRUE,INDEX(Q18230:Q39954="",,),0)-1),"")</f>
        <v>6</v>
      </c>
      <c r="Q18230">
        <f t="shared" si="506"/>
        <v>6</v>
      </c>
      <c r="R18230">
        <f t="shared" si="507"/>
        <v>0</v>
      </c>
    </row>
    <row r="18231" spans="1:18" x14ac:dyDescent="0.3">
      <c r="A18231" t="s">
        <v>1232</v>
      </c>
      <c r="B18231" s="1">
        <v>38463</v>
      </c>
      <c r="C18231" t="s">
        <v>1282</v>
      </c>
      <c r="D18231" t="s">
        <v>1287</v>
      </c>
      <c r="E18231" t="s">
        <v>1288</v>
      </c>
      <c r="G18231" s="6" t="s">
        <v>29</v>
      </c>
      <c r="H18231" t="s">
        <v>63</v>
      </c>
      <c r="I18231" t="s">
        <v>26</v>
      </c>
      <c r="J18231" t="s">
        <v>27</v>
      </c>
      <c r="K18231">
        <v>10</v>
      </c>
      <c r="L18231">
        <v>21.65</v>
      </c>
      <c r="M18231" t="s">
        <v>205</v>
      </c>
      <c r="N18231">
        <v>21.65</v>
      </c>
      <c r="P18231" cm="1">
        <f t="array" ref="P18231">IF(Q18231&gt;0,INDEX(Q18231:Q39955,MATCH(TRUE,INDEX(Q18231:Q39955="",,),0)-1),"")</f>
        <v>6</v>
      </c>
      <c r="Q18231">
        <f t="shared" si="506"/>
        <v>6</v>
      </c>
      <c r="R18231">
        <f t="shared" si="507"/>
        <v>0</v>
      </c>
    </row>
    <row r="18232" spans="1:18" x14ac:dyDescent="0.3">
      <c r="P18232" t="str" cm="1">
        <f t="array" ref="P18232">IF(Q18232&gt;0,INDEX(Q18232:Q39956,MATCH(TRUE,INDEX(Q18232:Q39956="",,),0)-1),"")</f>
        <v/>
      </c>
      <c r="R18232" t="str">
        <f t="shared" si="507"/>
        <v/>
      </c>
    </row>
    <row r="18233" spans="1:18" x14ac:dyDescent="0.3">
      <c r="A18233" t="s">
        <v>1232</v>
      </c>
      <c r="B18233" s="1">
        <v>38463</v>
      </c>
      <c r="C18233" t="s">
        <v>1282</v>
      </c>
      <c r="D18233" t="s">
        <v>1289</v>
      </c>
      <c r="E18233" t="s">
        <v>1290</v>
      </c>
      <c r="G18233" t="s">
        <v>19</v>
      </c>
      <c r="H18233" t="s">
        <v>41</v>
      </c>
      <c r="I18233" t="s">
        <v>21</v>
      </c>
      <c r="J18233" t="s">
        <v>22</v>
      </c>
      <c r="K18233">
        <v>32.1</v>
      </c>
      <c r="L18233">
        <v>193</v>
      </c>
      <c r="M18233" t="s">
        <v>319</v>
      </c>
      <c r="N18233">
        <v>200</v>
      </c>
      <c r="O18233" t="s">
        <v>24</v>
      </c>
      <c r="P18233" cm="1">
        <f t="array" ref="P18233">IF(Q18233&gt;0,INDEX(Q18233:Q39957,MATCH(TRUE,INDEX(Q18233:Q39957="",,),0)-1),"")</f>
        <v>4</v>
      </c>
      <c r="Q18233">
        <f>INT((ROW()-18233)/10)+1</f>
        <v>1</v>
      </c>
      <c r="R18233">
        <f t="shared" si="507"/>
        <v>0</v>
      </c>
    </row>
    <row r="18234" spans="1:18" x14ac:dyDescent="0.3">
      <c r="A18234" t="s">
        <v>1232</v>
      </c>
      <c r="B18234" s="1">
        <v>38463</v>
      </c>
      <c r="C18234" t="s">
        <v>1282</v>
      </c>
      <c r="D18234" t="s">
        <v>1289</v>
      </c>
      <c r="E18234" t="s">
        <v>1290</v>
      </c>
      <c r="G18234" t="s">
        <v>19</v>
      </c>
      <c r="H18234" t="s">
        <v>41</v>
      </c>
      <c r="I18234" t="s">
        <v>26</v>
      </c>
      <c r="J18234" t="s">
        <v>27</v>
      </c>
      <c r="K18234">
        <v>869</v>
      </c>
      <c r="L18234">
        <v>45.9</v>
      </c>
      <c r="M18234" t="s">
        <v>319</v>
      </c>
      <c r="N18234">
        <v>73</v>
      </c>
      <c r="O18234" t="s">
        <v>24</v>
      </c>
      <c r="P18234" cm="1">
        <f t="array" ref="P18234">IF(Q18234&gt;0,INDEX(Q18234:Q39958,MATCH(TRUE,INDEX(Q18234:Q39958="",,),0)-1),"")</f>
        <v>4</v>
      </c>
      <c r="Q18234">
        <f t="shared" ref="Q18234:Q18272" si="508">INT((ROW()-18233)/10)+1</f>
        <v>1</v>
      </c>
      <c r="R18234">
        <f t="shared" si="507"/>
        <v>0</v>
      </c>
    </row>
    <row r="18235" spans="1:18" x14ac:dyDescent="0.3">
      <c r="A18235" t="s">
        <v>1232</v>
      </c>
      <c r="B18235" s="1">
        <v>38463</v>
      </c>
      <c r="C18235" t="s">
        <v>1282</v>
      </c>
      <c r="D18235" t="s">
        <v>1289</v>
      </c>
      <c r="E18235" t="s">
        <v>1290</v>
      </c>
      <c r="G18235" t="s">
        <v>19</v>
      </c>
      <c r="H18235" t="s">
        <v>28</v>
      </c>
      <c r="I18235" t="s">
        <v>26</v>
      </c>
      <c r="J18235" t="s">
        <v>27</v>
      </c>
      <c r="K18235">
        <v>59</v>
      </c>
      <c r="L18235">
        <v>49.65</v>
      </c>
      <c r="M18235" t="s">
        <v>319</v>
      </c>
      <c r="N18235">
        <v>60</v>
      </c>
      <c r="O18235" t="s">
        <v>24</v>
      </c>
      <c r="P18235" cm="1">
        <f t="array" ref="P18235">IF(Q18235&gt;0,INDEX(Q18235:Q39959,MATCH(TRUE,INDEX(Q18235:Q39959="",,),0)-1),"")</f>
        <v>4</v>
      </c>
      <c r="Q18235">
        <f t="shared" si="508"/>
        <v>1</v>
      </c>
      <c r="R18235">
        <f t="shared" si="507"/>
        <v>0</v>
      </c>
    </row>
    <row r="18236" spans="1:18" x14ac:dyDescent="0.3">
      <c r="A18236" t="s">
        <v>1232</v>
      </c>
      <c r="B18236" s="1">
        <v>38463</v>
      </c>
      <c r="C18236" t="s">
        <v>1282</v>
      </c>
      <c r="D18236" t="s">
        <v>1289</v>
      </c>
      <c r="E18236" t="s">
        <v>1290</v>
      </c>
      <c r="G18236" t="s">
        <v>19</v>
      </c>
      <c r="H18236" t="s">
        <v>63</v>
      </c>
      <c r="I18236" t="s">
        <v>26</v>
      </c>
      <c r="J18236" t="s">
        <v>27</v>
      </c>
      <c r="K18236">
        <v>293</v>
      </c>
      <c r="L18236">
        <v>20.75</v>
      </c>
      <c r="M18236" t="s">
        <v>319</v>
      </c>
      <c r="N18236">
        <v>30</v>
      </c>
      <c r="O18236" t="s">
        <v>24</v>
      </c>
      <c r="P18236" cm="1">
        <f t="array" ref="P18236">IF(Q18236&gt;0,INDEX(Q18236:Q39960,MATCH(TRUE,INDEX(Q18236:Q39960="",,),0)-1),"")</f>
        <v>4</v>
      </c>
      <c r="Q18236">
        <f t="shared" si="508"/>
        <v>1</v>
      </c>
      <c r="R18236">
        <f t="shared" si="507"/>
        <v>0</v>
      </c>
    </row>
    <row r="18237" spans="1:18" x14ac:dyDescent="0.3">
      <c r="A18237" t="s">
        <v>1232</v>
      </c>
      <c r="B18237" s="1">
        <v>38463</v>
      </c>
      <c r="C18237" t="s">
        <v>1282</v>
      </c>
      <c r="D18237" t="s">
        <v>1289</v>
      </c>
      <c r="E18237" t="s">
        <v>1290</v>
      </c>
      <c r="G18237" s="6" t="s">
        <v>29</v>
      </c>
      <c r="H18237" t="s">
        <v>194</v>
      </c>
      <c r="I18237" t="s">
        <v>21</v>
      </c>
      <c r="J18237" t="s">
        <v>22</v>
      </c>
      <c r="K18237">
        <v>0.1</v>
      </c>
      <c r="L18237">
        <v>935</v>
      </c>
      <c r="M18237" t="s">
        <v>319</v>
      </c>
      <c r="N18237">
        <v>935</v>
      </c>
      <c r="O18237" t="s">
        <v>24</v>
      </c>
      <c r="P18237" cm="1">
        <f t="array" ref="P18237">IF(Q18237&gt;0,INDEX(Q18237:Q39961,MATCH(TRUE,INDEX(Q18237:Q39961="",,),0)-1),"")</f>
        <v>4</v>
      </c>
      <c r="Q18237">
        <f t="shared" si="508"/>
        <v>1</v>
      </c>
      <c r="R18237">
        <f t="shared" si="507"/>
        <v>0</v>
      </c>
    </row>
    <row r="18238" spans="1:18" x14ac:dyDescent="0.3">
      <c r="A18238" t="s">
        <v>1232</v>
      </c>
      <c r="B18238" s="1">
        <v>38463</v>
      </c>
      <c r="C18238" t="s">
        <v>1282</v>
      </c>
      <c r="D18238" t="s">
        <v>1289</v>
      </c>
      <c r="E18238" t="s">
        <v>1290</v>
      </c>
      <c r="G18238" s="6" t="s">
        <v>29</v>
      </c>
      <c r="H18238" t="s">
        <v>30</v>
      </c>
      <c r="I18238" t="s">
        <v>21</v>
      </c>
      <c r="J18238" t="s">
        <v>22</v>
      </c>
      <c r="K18238">
        <v>0.1</v>
      </c>
      <c r="L18238">
        <v>130</v>
      </c>
      <c r="M18238" t="s">
        <v>319</v>
      </c>
      <c r="N18238">
        <v>130</v>
      </c>
      <c r="O18238" t="s">
        <v>24</v>
      </c>
      <c r="P18238" cm="1">
        <f t="array" ref="P18238">IF(Q18238&gt;0,INDEX(Q18238:Q39962,MATCH(TRUE,INDEX(Q18238:Q39962="",,),0)-1),"")</f>
        <v>4</v>
      </c>
      <c r="Q18238">
        <f t="shared" si="508"/>
        <v>1</v>
      </c>
      <c r="R18238">
        <f t="shared" si="507"/>
        <v>0</v>
      </c>
    </row>
    <row r="18239" spans="1:18" x14ac:dyDescent="0.3">
      <c r="A18239" t="s">
        <v>1232</v>
      </c>
      <c r="B18239" s="1">
        <v>38463</v>
      </c>
      <c r="C18239" t="s">
        <v>1282</v>
      </c>
      <c r="D18239" t="s">
        <v>1289</v>
      </c>
      <c r="E18239" t="s">
        <v>1290</v>
      </c>
      <c r="G18239" s="6" t="s">
        <v>29</v>
      </c>
      <c r="H18239" t="s">
        <v>69</v>
      </c>
      <c r="I18239" t="s">
        <v>21</v>
      </c>
      <c r="J18239" t="s">
        <v>22</v>
      </c>
      <c r="K18239">
        <v>2</v>
      </c>
      <c r="L18239">
        <v>99</v>
      </c>
      <c r="M18239" t="s">
        <v>319</v>
      </c>
      <c r="N18239">
        <v>99</v>
      </c>
      <c r="O18239" t="s">
        <v>24</v>
      </c>
      <c r="P18239" cm="1">
        <f t="array" ref="P18239">IF(Q18239&gt;0,INDEX(Q18239:Q39963,MATCH(TRUE,INDEX(Q18239:Q39963="",,),0)-1),"")</f>
        <v>4</v>
      </c>
      <c r="Q18239">
        <f t="shared" si="508"/>
        <v>1</v>
      </c>
      <c r="R18239">
        <f t="shared" si="507"/>
        <v>0</v>
      </c>
    </row>
    <row r="18240" spans="1:18" x14ac:dyDescent="0.3">
      <c r="A18240" t="s">
        <v>1232</v>
      </c>
      <c r="B18240" s="1">
        <v>38463</v>
      </c>
      <c r="C18240" t="s">
        <v>1282</v>
      </c>
      <c r="D18240" t="s">
        <v>1289</v>
      </c>
      <c r="E18240" t="s">
        <v>1290</v>
      </c>
      <c r="G18240" s="6" t="s">
        <v>29</v>
      </c>
      <c r="H18240" t="s">
        <v>69</v>
      </c>
      <c r="I18240" t="s">
        <v>26</v>
      </c>
      <c r="J18240" t="s">
        <v>27</v>
      </c>
      <c r="K18240">
        <v>66</v>
      </c>
      <c r="L18240">
        <v>22.1</v>
      </c>
      <c r="M18240" t="s">
        <v>319</v>
      </c>
      <c r="N18240">
        <v>22.1</v>
      </c>
      <c r="O18240" t="s">
        <v>24</v>
      </c>
      <c r="P18240" cm="1">
        <f t="array" ref="P18240">IF(Q18240&gt;0,INDEX(Q18240:Q39964,MATCH(TRUE,INDEX(Q18240:Q39964="",,),0)-1),"")</f>
        <v>4</v>
      </c>
      <c r="Q18240">
        <f t="shared" si="508"/>
        <v>1</v>
      </c>
      <c r="R18240">
        <f t="shared" si="507"/>
        <v>0</v>
      </c>
    </row>
    <row r="18241" spans="1:18" x14ac:dyDescent="0.3">
      <c r="A18241" t="s">
        <v>1232</v>
      </c>
      <c r="B18241" s="1">
        <v>38463</v>
      </c>
      <c r="C18241" t="s">
        <v>1282</v>
      </c>
      <c r="D18241" t="s">
        <v>1289</v>
      </c>
      <c r="E18241" t="s">
        <v>1290</v>
      </c>
      <c r="G18241" s="6" t="s">
        <v>29</v>
      </c>
      <c r="H18241" t="s">
        <v>70</v>
      </c>
      <c r="I18241" t="s">
        <v>26</v>
      </c>
      <c r="J18241" t="s">
        <v>27</v>
      </c>
      <c r="K18241">
        <v>16</v>
      </c>
      <c r="L18241">
        <v>25.35</v>
      </c>
      <c r="M18241" t="s">
        <v>319</v>
      </c>
      <c r="N18241">
        <v>25.35</v>
      </c>
      <c r="O18241" t="s">
        <v>24</v>
      </c>
      <c r="P18241" cm="1">
        <f t="array" ref="P18241">IF(Q18241&gt;0,INDEX(Q18241:Q39965,MATCH(TRUE,INDEX(Q18241:Q39965="",,),0)-1),"")</f>
        <v>4</v>
      </c>
      <c r="Q18241">
        <f t="shared" si="508"/>
        <v>1</v>
      </c>
      <c r="R18241">
        <f t="shared" si="507"/>
        <v>0</v>
      </c>
    </row>
    <row r="18242" spans="1:18" x14ac:dyDescent="0.3">
      <c r="A18242" t="s">
        <v>1232</v>
      </c>
      <c r="B18242" s="1">
        <v>38463</v>
      </c>
      <c r="C18242" t="s">
        <v>1282</v>
      </c>
      <c r="D18242" t="s">
        <v>1289</v>
      </c>
      <c r="E18242" t="s">
        <v>1290</v>
      </c>
      <c r="G18242" s="6" t="s">
        <v>29</v>
      </c>
      <c r="H18242" t="s">
        <v>64</v>
      </c>
      <c r="I18242" t="s">
        <v>26</v>
      </c>
      <c r="J18242" t="s">
        <v>27</v>
      </c>
      <c r="K18242">
        <v>144</v>
      </c>
      <c r="L18242">
        <v>13.4</v>
      </c>
      <c r="M18242" t="s">
        <v>319</v>
      </c>
      <c r="N18242">
        <v>13.4</v>
      </c>
      <c r="O18242" t="s">
        <v>24</v>
      </c>
      <c r="P18242" cm="1">
        <f t="array" ref="P18242">IF(Q18242&gt;0,INDEX(Q18242:Q39966,MATCH(TRUE,INDEX(Q18242:Q39966="",,),0)-1),"")</f>
        <v>4</v>
      </c>
      <c r="Q18242">
        <f t="shared" si="508"/>
        <v>1</v>
      </c>
      <c r="R18242">
        <f t="shared" si="507"/>
        <v>0</v>
      </c>
    </row>
    <row r="18243" spans="1:18" x14ac:dyDescent="0.3">
      <c r="A18243" t="s">
        <v>1232</v>
      </c>
      <c r="B18243" s="1">
        <v>38463</v>
      </c>
      <c r="C18243" t="s">
        <v>1282</v>
      </c>
      <c r="D18243" t="s">
        <v>1289</v>
      </c>
      <c r="E18243" t="s">
        <v>1290</v>
      </c>
      <c r="G18243" t="s">
        <v>19</v>
      </c>
      <c r="H18243" t="s">
        <v>41</v>
      </c>
      <c r="I18243" t="s">
        <v>21</v>
      </c>
      <c r="J18243" t="s">
        <v>22</v>
      </c>
      <c r="K18243">
        <v>32.1</v>
      </c>
      <c r="L18243">
        <v>193</v>
      </c>
      <c r="M18243" t="s">
        <v>1135</v>
      </c>
      <c r="N18243">
        <v>195</v>
      </c>
      <c r="P18243" cm="1">
        <f t="array" ref="P18243">IF(Q18243&gt;0,INDEX(Q18243:Q39967,MATCH(TRUE,INDEX(Q18243:Q39967="",,),0)-1),"")</f>
        <v>4</v>
      </c>
      <c r="Q18243">
        <f t="shared" si="508"/>
        <v>2</v>
      </c>
      <c r="R18243">
        <f t="shared" si="507"/>
        <v>0</v>
      </c>
    </row>
    <row r="18244" spans="1:18" x14ac:dyDescent="0.3">
      <c r="A18244" t="s">
        <v>1232</v>
      </c>
      <c r="B18244" s="1">
        <v>38463</v>
      </c>
      <c r="C18244" t="s">
        <v>1282</v>
      </c>
      <c r="D18244" t="s">
        <v>1289</v>
      </c>
      <c r="E18244" t="s">
        <v>1290</v>
      </c>
      <c r="G18244" t="s">
        <v>19</v>
      </c>
      <c r="H18244" t="s">
        <v>41</v>
      </c>
      <c r="I18244" t="s">
        <v>26</v>
      </c>
      <c r="J18244" t="s">
        <v>27</v>
      </c>
      <c r="K18244">
        <v>869</v>
      </c>
      <c r="L18244">
        <v>45.9</v>
      </c>
      <c r="M18244" t="s">
        <v>1135</v>
      </c>
      <c r="N18244">
        <v>56.9</v>
      </c>
      <c r="P18244" cm="1">
        <f t="array" ref="P18244">IF(Q18244&gt;0,INDEX(Q18244:Q39968,MATCH(TRUE,INDEX(Q18244:Q39968="",,),0)-1),"")</f>
        <v>4</v>
      </c>
      <c r="Q18244">
        <f t="shared" si="508"/>
        <v>2</v>
      </c>
      <c r="R18244">
        <f t="shared" si="507"/>
        <v>0</v>
      </c>
    </row>
    <row r="18245" spans="1:18" x14ac:dyDescent="0.3">
      <c r="A18245" t="s">
        <v>1232</v>
      </c>
      <c r="B18245" s="1">
        <v>38463</v>
      </c>
      <c r="C18245" t="s">
        <v>1282</v>
      </c>
      <c r="D18245" t="s">
        <v>1289</v>
      </c>
      <c r="E18245" t="s">
        <v>1290</v>
      </c>
      <c r="G18245" t="s">
        <v>19</v>
      </c>
      <c r="H18245" t="s">
        <v>28</v>
      </c>
      <c r="I18245" t="s">
        <v>26</v>
      </c>
      <c r="J18245" t="s">
        <v>27</v>
      </c>
      <c r="K18245">
        <v>59</v>
      </c>
      <c r="L18245">
        <v>49.65</v>
      </c>
      <c r="M18245" t="s">
        <v>1135</v>
      </c>
      <c r="N18245">
        <v>52.5</v>
      </c>
      <c r="P18245" cm="1">
        <f t="array" ref="P18245">IF(Q18245&gt;0,INDEX(Q18245:Q39969,MATCH(TRUE,INDEX(Q18245:Q39969="",,),0)-1),"")</f>
        <v>4</v>
      </c>
      <c r="Q18245">
        <f t="shared" si="508"/>
        <v>2</v>
      </c>
      <c r="R18245">
        <f t="shared" si="507"/>
        <v>0</v>
      </c>
    </row>
    <row r="18246" spans="1:18" x14ac:dyDescent="0.3">
      <c r="A18246" t="s">
        <v>1232</v>
      </c>
      <c r="B18246" s="1">
        <v>38463</v>
      </c>
      <c r="C18246" t="s">
        <v>1282</v>
      </c>
      <c r="D18246" t="s">
        <v>1289</v>
      </c>
      <c r="E18246" t="s">
        <v>1290</v>
      </c>
      <c r="G18246" t="s">
        <v>19</v>
      </c>
      <c r="H18246" t="s">
        <v>63</v>
      </c>
      <c r="I18246" t="s">
        <v>26</v>
      </c>
      <c r="J18246" t="s">
        <v>27</v>
      </c>
      <c r="K18246">
        <v>293</v>
      </c>
      <c r="L18246">
        <v>20.75</v>
      </c>
      <c r="M18246" t="s">
        <v>1135</v>
      </c>
      <c r="N18246">
        <v>27.2</v>
      </c>
      <c r="P18246" cm="1">
        <f t="array" ref="P18246">IF(Q18246&gt;0,INDEX(Q18246:Q39970,MATCH(TRUE,INDEX(Q18246:Q39970="",,),0)-1),"")</f>
        <v>4</v>
      </c>
      <c r="Q18246">
        <f t="shared" si="508"/>
        <v>2</v>
      </c>
      <c r="R18246">
        <f t="shared" si="507"/>
        <v>0</v>
      </c>
    </row>
    <row r="18247" spans="1:18" x14ac:dyDescent="0.3">
      <c r="A18247" t="s">
        <v>1232</v>
      </c>
      <c r="B18247" s="1">
        <v>38463</v>
      </c>
      <c r="C18247" t="s">
        <v>1282</v>
      </c>
      <c r="D18247" t="s">
        <v>1289</v>
      </c>
      <c r="E18247" t="s">
        <v>1290</v>
      </c>
      <c r="G18247" s="6" t="s">
        <v>29</v>
      </c>
      <c r="H18247" t="s">
        <v>194</v>
      </c>
      <c r="I18247" t="s">
        <v>21</v>
      </c>
      <c r="J18247" t="s">
        <v>22</v>
      </c>
      <c r="K18247">
        <v>0.1</v>
      </c>
      <c r="L18247">
        <v>935</v>
      </c>
      <c r="M18247" t="s">
        <v>1135</v>
      </c>
      <c r="N18247">
        <v>935</v>
      </c>
      <c r="P18247" cm="1">
        <f t="array" ref="P18247">IF(Q18247&gt;0,INDEX(Q18247:Q39971,MATCH(TRUE,INDEX(Q18247:Q39971="",,),0)-1),"")</f>
        <v>4</v>
      </c>
      <c r="Q18247">
        <f t="shared" si="508"/>
        <v>2</v>
      </c>
      <c r="R18247">
        <f t="shared" si="507"/>
        <v>0</v>
      </c>
    </row>
    <row r="18248" spans="1:18" x14ac:dyDescent="0.3">
      <c r="A18248" t="s">
        <v>1232</v>
      </c>
      <c r="B18248" s="1">
        <v>38463</v>
      </c>
      <c r="C18248" t="s">
        <v>1282</v>
      </c>
      <c r="D18248" t="s">
        <v>1289</v>
      </c>
      <c r="E18248" t="s">
        <v>1290</v>
      </c>
      <c r="G18248" s="6" t="s">
        <v>29</v>
      </c>
      <c r="H18248" t="s">
        <v>30</v>
      </c>
      <c r="I18248" t="s">
        <v>21</v>
      </c>
      <c r="J18248" t="s">
        <v>22</v>
      </c>
      <c r="K18248">
        <v>0.1</v>
      </c>
      <c r="L18248">
        <v>130</v>
      </c>
      <c r="M18248" t="s">
        <v>1135</v>
      </c>
      <c r="N18248">
        <v>130</v>
      </c>
      <c r="P18248" cm="1">
        <f t="array" ref="P18248">IF(Q18248&gt;0,INDEX(Q18248:Q39972,MATCH(TRUE,INDEX(Q18248:Q39972="",,),0)-1),"")</f>
        <v>4</v>
      </c>
      <c r="Q18248">
        <f t="shared" si="508"/>
        <v>2</v>
      </c>
      <c r="R18248">
        <f t="shared" si="507"/>
        <v>0</v>
      </c>
    </row>
    <row r="18249" spans="1:18" x14ac:dyDescent="0.3">
      <c r="A18249" t="s">
        <v>1232</v>
      </c>
      <c r="B18249" s="1">
        <v>38463</v>
      </c>
      <c r="C18249" t="s">
        <v>1282</v>
      </c>
      <c r="D18249" t="s">
        <v>1289</v>
      </c>
      <c r="E18249" t="s">
        <v>1290</v>
      </c>
      <c r="G18249" s="6" t="s">
        <v>29</v>
      </c>
      <c r="H18249" t="s">
        <v>69</v>
      </c>
      <c r="I18249" t="s">
        <v>21</v>
      </c>
      <c r="J18249" t="s">
        <v>22</v>
      </c>
      <c r="K18249">
        <v>2</v>
      </c>
      <c r="L18249">
        <v>99</v>
      </c>
      <c r="M18249" t="s">
        <v>1135</v>
      </c>
      <c r="N18249">
        <v>99</v>
      </c>
      <c r="P18249" cm="1">
        <f t="array" ref="P18249">IF(Q18249&gt;0,INDEX(Q18249:Q39973,MATCH(TRUE,INDEX(Q18249:Q39973="",,),0)-1),"")</f>
        <v>4</v>
      </c>
      <c r="Q18249">
        <f t="shared" si="508"/>
        <v>2</v>
      </c>
      <c r="R18249">
        <f t="shared" si="507"/>
        <v>0</v>
      </c>
    </row>
    <row r="18250" spans="1:18" x14ac:dyDescent="0.3">
      <c r="A18250" t="s">
        <v>1232</v>
      </c>
      <c r="B18250" s="1">
        <v>38463</v>
      </c>
      <c r="C18250" t="s">
        <v>1282</v>
      </c>
      <c r="D18250" t="s">
        <v>1289</v>
      </c>
      <c r="E18250" t="s">
        <v>1290</v>
      </c>
      <c r="G18250" s="6" t="s">
        <v>29</v>
      </c>
      <c r="H18250" t="s">
        <v>69</v>
      </c>
      <c r="I18250" t="s">
        <v>26</v>
      </c>
      <c r="J18250" t="s">
        <v>27</v>
      </c>
      <c r="K18250">
        <v>66</v>
      </c>
      <c r="L18250">
        <v>22.1</v>
      </c>
      <c r="M18250" t="s">
        <v>1135</v>
      </c>
      <c r="N18250">
        <v>22.1</v>
      </c>
      <c r="P18250" cm="1">
        <f t="array" ref="P18250">IF(Q18250&gt;0,INDEX(Q18250:Q39974,MATCH(TRUE,INDEX(Q18250:Q39974="",,),0)-1),"")</f>
        <v>4</v>
      </c>
      <c r="Q18250">
        <f t="shared" si="508"/>
        <v>2</v>
      </c>
      <c r="R18250">
        <f t="shared" si="507"/>
        <v>0</v>
      </c>
    </row>
    <row r="18251" spans="1:18" x14ac:dyDescent="0.3">
      <c r="A18251" t="s">
        <v>1232</v>
      </c>
      <c r="B18251" s="1">
        <v>38463</v>
      </c>
      <c r="C18251" t="s">
        <v>1282</v>
      </c>
      <c r="D18251" t="s">
        <v>1289</v>
      </c>
      <c r="E18251" t="s">
        <v>1290</v>
      </c>
      <c r="G18251" s="6" t="s">
        <v>29</v>
      </c>
      <c r="H18251" t="s">
        <v>70</v>
      </c>
      <c r="I18251" t="s">
        <v>26</v>
      </c>
      <c r="J18251" t="s">
        <v>27</v>
      </c>
      <c r="K18251">
        <v>16</v>
      </c>
      <c r="L18251">
        <v>25.35</v>
      </c>
      <c r="M18251" t="s">
        <v>1135</v>
      </c>
      <c r="N18251">
        <v>25.35</v>
      </c>
      <c r="P18251" cm="1">
        <f t="array" ref="P18251">IF(Q18251&gt;0,INDEX(Q18251:Q39975,MATCH(TRUE,INDEX(Q18251:Q39975="",,),0)-1),"")</f>
        <v>4</v>
      </c>
      <c r="Q18251">
        <f t="shared" si="508"/>
        <v>2</v>
      </c>
      <c r="R18251">
        <f t="shared" si="507"/>
        <v>0</v>
      </c>
    </row>
    <row r="18252" spans="1:18" x14ac:dyDescent="0.3">
      <c r="A18252" t="s">
        <v>1232</v>
      </c>
      <c r="B18252" s="1">
        <v>38463</v>
      </c>
      <c r="C18252" t="s">
        <v>1282</v>
      </c>
      <c r="D18252" t="s">
        <v>1289</v>
      </c>
      <c r="E18252" t="s">
        <v>1290</v>
      </c>
      <c r="G18252" s="6" t="s">
        <v>29</v>
      </c>
      <c r="H18252" t="s">
        <v>64</v>
      </c>
      <c r="I18252" t="s">
        <v>26</v>
      </c>
      <c r="J18252" t="s">
        <v>27</v>
      </c>
      <c r="K18252">
        <v>144</v>
      </c>
      <c r="L18252">
        <v>13.4</v>
      </c>
      <c r="M18252" t="s">
        <v>1135</v>
      </c>
      <c r="N18252">
        <v>13.4</v>
      </c>
      <c r="P18252" cm="1">
        <f t="array" ref="P18252">IF(Q18252&gt;0,INDEX(Q18252:Q39976,MATCH(TRUE,INDEX(Q18252:Q39976="",,),0)-1),"")</f>
        <v>4</v>
      </c>
      <c r="Q18252">
        <f t="shared" si="508"/>
        <v>2</v>
      </c>
      <c r="R18252">
        <f t="shared" si="507"/>
        <v>0</v>
      </c>
    </row>
    <row r="18253" spans="1:18" x14ac:dyDescent="0.3">
      <c r="A18253" t="s">
        <v>1232</v>
      </c>
      <c r="B18253" s="1">
        <v>38463</v>
      </c>
      <c r="C18253" t="s">
        <v>1282</v>
      </c>
      <c r="D18253" t="s">
        <v>1289</v>
      </c>
      <c r="E18253" t="s">
        <v>1290</v>
      </c>
      <c r="G18253" t="s">
        <v>19</v>
      </c>
      <c r="H18253" t="s">
        <v>41</v>
      </c>
      <c r="I18253" t="s">
        <v>21</v>
      </c>
      <c r="J18253" t="s">
        <v>22</v>
      </c>
      <c r="K18253">
        <v>32.1</v>
      </c>
      <c r="L18253">
        <v>193</v>
      </c>
      <c r="M18253" t="s">
        <v>1130</v>
      </c>
      <c r="N18253">
        <v>193</v>
      </c>
      <c r="P18253" cm="1">
        <f t="array" ref="P18253">IF(Q18253&gt;0,INDEX(Q18253:Q39977,MATCH(TRUE,INDEX(Q18253:Q39977="",,),0)-1),"")</f>
        <v>4</v>
      </c>
      <c r="Q18253">
        <f t="shared" si="508"/>
        <v>3</v>
      </c>
      <c r="R18253">
        <f t="shared" si="507"/>
        <v>0</v>
      </c>
    </row>
    <row r="18254" spans="1:18" x14ac:dyDescent="0.3">
      <c r="A18254" t="s">
        <v>1232</v>
      </c>
      <c r="B18254" s="1">
        <v>38463</v>
      </c>
      <c r="C18254" t="s">
        <v>1282</v>
      </c>
      <c r="D18254" t="s">
        <v>1289</v>
      </c>
      <c r="E18254" t="s">
        <v>1290</v>
      </c>
      <c r="G18254" t="s">
        <v>19</v>
      </c>
      <c r="H18254" t="s">
        <v>41</v>
      </c>
      <c r="I18254" t="s">
        <v>26</v>
      </c>
      <c r="J18254" t="s">
        <v>27</v>
      </c>
      <c r="K18254">
        <v>869</v>
      </c>
      <c r="L18254">
        <v>45.9</v>
      </c>
      <c r="M18254" t="s">
        <v>1130</v>
      </c>
      <c r="N18254">
        <v>53</v>
      </c>
      <c r="P18254" cm="1">
        <f t="array" ref="P18254">IF(Q18254&gt;0,INDEX(Q18254:Q39978,MATCH(TRUE,INDEX(Q18254:Q39978="",,),0)-1),"")</f>
        <v>4</v>
      </c>
      <c r="Q18254">
        <f t="shared" si="508"/>
        <v>3</v>
      </c>
      <c r="R18254">
        <f t="shared" si="507"/>
        <v>0</v>
      </c>
    </row>
    <row r="18255" spans="1:18" x14ac:dyDescent="0.3">
      <c r="A18255" t="s">
        <v>1232</v>
      </c>
      <c r="B18255" s="1">
        <v>38463</v>
      </c>
      <c r="C18255" t="s">
        <v>1282</v>
      </c>
      <c r="D18255" t="s">
        <v>1289</v>
      </c>
      <c r="E18255" t="s">
        <v>1290</v>
      </c>
      <c r="G18255" t="s">
        <v>19</v>
      </c>
      <c r="H18255" t="s">
        <v>28</v>
      </c>
      <c r="I18255" t="s">
        <v>26</v>
      </c>
      <c r="J18255" t="s">
        <v>27</v>
      </c>
      <c r="K18255">
        <v>59</v>
      </c>
      <c r="L18255">
        <v>49.65</v>
      </c>
      <c r="M18255" t="s">
        <v>1130</v>
      </c>
      <c r="N18255">
        <v>51</v>
      </c>
      <c r="P18255" cm="1">
        <f t="array" ref="P18255">IF(Q18255&gt;0,INDEX(Q18255:Q39979,MATCH(TRUE,INDEX(Q18255:Q39979="",,),0)-1),"")</f>
        <v>4</v>
      </c>
      <c r="Q18255">
        <f t="shared" si="508"/>
        <v>3</v>
      </c>
      <c r="R18255">
        <f t="shared" si="507"/>
        <v>0</v>
      </c>
    </row>
    <row r="18256" spans="1:18" x14ac:dyDescent="0.3">
      <c r="A18256" t="s">
        <v>1232</v>
      </c>
      <c r="B18256" s="1">
        <v>38463</v>
      </c>
      <c r="C18256" t="s">
        <v>1282</v>
      </c>
      <c r="D18256" t="s">
        <v>1289</v>
      </c>
      <c r="E18256" t="s">
        <v>1290</v>
      </c>
      <c r="G18256" t="s">
        <v>19</v>
      </c>
      <c r="H18256" t="s">
        <v>63</v>
      </c>
      <c r="I18256" t="s">
        <v>26</v>
      </c>
      <c r="J18256" t="s">
        <v>27</v>
      </c>
      <c r="K18256">
        <v>293</v>
      </c>
      <c r="L18256">
        <v>20.75</v>
      </c>
      <c r="M18256" t="s">
        <v>1130</v>
      </c>
      <c r="N18256">
        <v>26</v>
      </c>
      <c r="P18256" cm="1">
        <f t="array" ref="P18256">IF(Q18256&gt;0,INDEX(Q18256:Q39980,MATCH(TRUE,INDEX(Q18256:Q39980="",,),0)-1),"")</f>
        <v>4</v>
      </c>
      <c r="Q18256">
        <f t="shared" si="508"/>
        <v>3</v>
      </c>
      <c r="R18256">
        <f t="shared" si="507"/>
        <v>0</v>
      </c>
    </row>
    <row r="18257" spans="1:18" x14ac:dyDescent="0.3">
      <c r="A18257" t="s">
        <v>1232</v>
      </c>
      <c r="B18257" s="1">
        <v>38463</v>
      </c>
      <c r="C18257" t="s">
        <v>1282</v>
      </c>
      <c r="D18257" t="s">
        <v>1289</v>
      </c>
      <c r="E18257" t="s">
        <v>1290</v>
      </c>
      <c r="G18257" s="6" t="s">
        <v>29</v>
      </c>
      <c r="H18257" t="s">
        <v>194</v>
      </c>
      <c r="I18257" t="s">
        <v>21</v>
      </c>
      <c r="J18257" t="s">
        <v>22</v>
      </c>
      <c r="K18257">
        <v>0.1</v>
      </c>
      <c r="L18257">
        <v>935</v>
      </c>
      <c r="M18257" t="s">
        <v>1130</v>
      </c>
      <c r="N18257">
        <v>935</v>
      </c>
      <c r="P18257" cm="1">
        <f t="array" ref="P18257">IF(Q18257&gt;0,INDEX(Q18257:Q39981,MATCH(TRUE,INDEX(Q18257:Q39981="",,),0)-1),"")</f>
        <v>4</v>
      </c>
      <c r="Q18257">
        <f t="shared" si="508"/>
        <v>3</v>
      </c>
      <c r="R18257">
        <f t="shared" si="507"/>
        <v>0</v>
      </c>
    </row>
    <row r="18258" spans="1:18" x14ac:dyDescent="0.3">
      <c r="A18258" t="s">
        <v>1232</v>
      </c>
      <c r="B18258" s="1">
        <v>38463</v>
      </c>
      <c r="C18258" t="s">
        <v>1282</v>
      </c>
      <c r="D18258" t="s">
        <v>1289</v>
      </c>
      <c r="E18258" t="s">
        <v>1290</v>
      </c>
      <c r="G18258" s="6" t="s">
        <v>29</v>
      </c>
      <c r="H18258" t="s">
        <v>30</v>
      </c>
      <c r="I18258" t="s">
        <v>21</v>
      </c>
      <c r="J18258" t="s">
        <v>22</v>
      </c>
      <c r="K18258">
        <v>0.1</v>
      </c>
      <c r="L18258">
        <v>130</v>
      </c>
      <c r="M18258" t="s">
        <v>1130</v>
      </c>
      <c r="N18258">
        <v>130</v>
      </c>
      <c r="P18258" cm="1">
        <f t="array" ref="P18258">IF(Q18258&gt;0,INDEX(Q18258:Q39982,MATCH(TRUE,INDEX(Q18258:Q39982="",,),0)-1),"")</f>
        <v>4</v>
      </c>
      <c r="Q18258">
        <f t="shared" si="508"/>
        <v>3</v>
      </c>
      <c r="R18258">
        <f t="shared" si="507"/>
        <v>0</v>
      </c>
    </row>
    <row r="18259" spans="1:18" x14ac:dyDescent="0.3">
      <c r="A18259" t="s">
        <v>1232</v>
      </c>
      <c r="B18259" s="1">
        <v>38463</v>
      </c>
      <c r="C18259" t="s">
        <v>1282</v>
      </c>
      <c r="D18259" t="s">
        <v>1289</v>
      </c>
      <c r="E18259" t="s">
        <v>1290</v>
      </c>
      <c r="G18259" s="6" t="s">
        <v>29</v>
      </c>
      <c r="H18259" t="s">
        <v>69</v>
      </c>
      <c r="I18259" t="s">
        <v>21</v>
      </c>
      <c r="J18259" t="s">
        <v>22</v>
      </c>
      <c r="K18259">
        <v>2</v>
      </c>
      <c r="L18259">
        <v>99</v>
      </c>
      <c r="M18259" t="s">
        <v>1130</v>
      </c>
      <c r="N18259">
        <v>99</v>
      </c>
      <c r="P18259" cm="1">
        <f t="array" ref="P18259">IF(Q18259&gt;0,INDEX(Q18259:Q39983,MATCH(TRUE,INDEX(Q18259:Q39983="",,),0)-1),"")</f>
        <v>4</v>
      </c>
      <c r="Q18259">
        <f t="shared" si="508"/>
        <v>3</v>
      </c>
      <c r="R18259">
        <f t="shared" si="507"/>
        <v>0</v>
      </c>
    </row>
    <row r="18260" spans="1:18" x14ac:dyDescent="0.3">
      <c r="A18260" t="s">
        <v>1232</v>
      </c>
      <c r="B18260" s="1">
        <v>38463</v>
      </c>
      <c r="C18260" t="s">
        <v>1282</v>
      </c>
      <c r="D18260" t="s">
        <v>1289</v>
      </c>
      <c r="E18260" t="s">
        <v>1290</v>
      </c>
      <c r="G18260" s="6" t="s">
        <v>29</v>
      </c>
      <c r="H18260" t="s">
        <v>69</v>
      </c>
      <c r="I18260" t="s">
        <v>26</v>
      </c>
      <c r="J18260" t="s">
        <v>27</v>
      </c>
      <c r="K18260">
        <v>66</v>
      </c>
      <c r="L18260">
        <v>22.1</v>
      </c>
      <c r="M18260" t="s">
        <v>1130</v>
      </c>
      <c r="N18260">
        <v>22.1</v>
      </c>
      <c r="P18260" cm="1">
        <f t="array" ref="P18260">IF(Q18260&gt;0,INDEX(Q18260:Q39984,MATCH(TRUE,INDEX(Q18260:Q39984="",,),0)-1),"")</f>
        <v>4</v>
      </c>
      <c r="Q18260">
        <f t="shared" si="508"/>
        <v>3</v>
      </c>
      <c r="R18260">
        <f t="shared" si="507"/>
        <v>0</v>
      </c>
    </row>
    <row r="18261" spans="1:18" x14ac:dyDescent="0.3">
      <c r="A18261" t="s">
        <v>1232</v>
      </c>
      <c r="B18261" s="1">
        <v>38463</v>
      </c>
      <c r="C18261" t="s">
        <v>1282</v>
      </c>
      <c r="D18261" t="s">
        <v>1289</v>
      </c>
      <c r="E18261" t="s">
        <v>1290</v>
      </c>
      <c r="G18261" s="6" t="s">
        <v>29</v>
      </c>
      <c r="H18261" t="s">
        <v>70</v>
      </c>
      <c r="I18261" t="s">
        <v>26</v>
      </c>
      <c r="J18261" t="s">
        <v>27</v>
      </c>
      <c r="K18261">
        <v>16</v>
      </c>
      <c r="L18261">
        <v>25.35</v>
      </c>
      <c r="M18261" t="s">
        <v>1130</v>
      </c>
      <c r="N18261">
        <v>25.35</v>
      </c>
      <c r="P18261" cm="1">
        <f t="array" ref="P18261">IF(Q18261&gt;0,INDEX(Q18261:Q39985,MATCH(TRUE,INDEX(Q18261:Q39985="",,),0)-1),"")</f>
        <v>4</v>
      </c>
      <c r="Q18261">
        <f t="shared" si="508"/>
        <v>3</v>
      </c>
      <c r="R18261">
        <f t="shared" si="507"/>
        <v>0</v>
      </c>
    </row>
    <row r="18262" spans="1:18" x14ac:dyDescent="0.3">
      <c r="A18262" t="s">
        <v>1232</v>
      </c>
      <c r="B18262" s="1">
        <v>38463</v>
      </c>
      <c r="C18262" t="s">
        <v>1282</v>
      </c>
      <c r="D18262" t="s">
        <v>1289</v>
      </c>
      <c r="E18262" t="s">
        <v>1290</v>
      </c>
      <c r="G18262" s="6" t="s">
        <v>29</v>
      </c>
      <c r="H18262" t="s">
        <v>64</v>
      </c>
      <c r="I18262" t="s">
        <v>26</v>
      </c>
      <c r="J18262" t="s">
        <v>27</v>
      </c>
      <c r="K18262">
        <v>144</v>
      </c>
      <c r="L18262">
        <v>13.4</v>
      </c>
      <c r="M18262" t="s">
        <v>1130</v>
      </c>
      <c r="N18262">
        <v>13.4</v>
      </c>
      <c r="P18262" cm="1">
        <f t="array" ref="P18262">IF(Q18262&gt;0,INDEX(Q18262:Q39986,MATCH(TRUE,INDEX(Q18262:Q39986="",,),0)-1),"")</f>
        <v>4</v>
      </c>
      <c r="Q18262">
        <f t="shared" si="508"/>
        <v>3</v>
      </c>
      <c r="R18262">
        <f t="shared" si="507"/>
        <v>0</v>
      </c>
    </row>
    <row r="18263" spans="1:18" x14ac:dyDescent="0.3">
      <c r="A18263" t="s">
        <v>1232</v>
      </c>
      <c r="B18263" s="1">
        <v>38463</v>
      </c>
      <c r="C18263" t="s">
        <v>1282</v>
      </c>
      <c r="D18263" t="s">
        <v>1289</v>
      </c>
      <c r="E18263" t="s">
        <v>1290</v>
      </c>
      <c r="G18263" t="s">
        <v>19</v>
      </c>
      <c r="H18263" t="s">
        <v>41</v>
      </c>
      <c r="I18263" t="s">
        <v>21</v>
      </c>
      <c r="J18263" t="s">
        <v>22</v>
      </c>
      <c r="K18263">
        <v>32.1</v>
      </c>
      <c r="L18263">
        <v>193</v>
      </c>
      <c r="M18263" t="s">
        <v>1115</v>
      </c>
      <c r="N18263">
        <v>197</v>
      </c>
      <c r="P18263" cm="1">
        <f t="array" ref="P18263">IF(Q18263&gt;0,INDEX(Q18263:Q39987,MATCH(TRUE,INDEX(Q18263:Q39987="",,),0)-1),"")</f>
        <v>4</v>
      </c>
      <c r="Q18263">
        <f t="shared" si="508"/>
        <v>4</v>
      </c>
      <c r="R18263">
        <f t="shared" si="507"/>
        <v>0</v>
      </c>
    </row>
    <row r="18264" spans="1:18" x14ac:dyDescent="0.3">
      <c r="A18264" t="s">
        <v>1232</v>
      </c>
      <c r="B18264" s="1">
        <v>38463</v>
      </c>
      <c r="C18264" t="s">
        <v>1282</v>
      </c>
      <c r="D18264" t="s">
        <v>1289</v>
      </c>
      <c r="E18264" t="s">
        <v>1290</v>
      </c>
      <c r="G18264" t="s">
        <v>19</v>
      </c>
      <c r="H18264" t="s">
        <v>41</v>
      </c>
      <c r="I18264" t="s">
        <v>26</v>
      </c>
      <c r="J18264" t="s">
        <v>27</v>
      </c>
      <c r="K18264">
        <v>869</v>
      </c>
      <c r="L18264">
        <v>45.9</v>
      </c>
      <c r="M18264" t="s">
        <v>1115</v>
      </c>
      <c r="N18264">
        <v>51.95</v>
      </c>
      <c r="P18264" cm="1">
        <f t="array" ref="P18264">IF(Q18264&gt;0,INDEX(Q18264:Q39988,MATCH(TRUE,INDEX(Q18264:Q39988="",,),0)-1),"")</f>
        <v>4</v>
      </c>
      <c r="Q18264">
        <f t="shared" si="508"/>
        <v>4</v>
      </c>
      <c r="R18264">
        <f t="shared" si="507"/>
        <v>0</v>
      </c>
    </row>
    <row r="18265" spans="1:18" x14ac:dyDescent="0.3">
      <c r="A18265" t="s">
        <v>1232</v>
      </c>
      <c r="B18265" s="1">
        <v>38463</v>
      </c>
      <c r="C18265" t="s">
        <v>1282</v>
      </c>
      <c r="D18265" t="s">
        <v>1289</v>
      </c>
      <c r="E18265" t="s">
        <v>1290</v>
      </c>
      <c r="G18265" t="s">
        <v>19</v>
      </c>
      <c r="H18265" t="s">
        <v>28</v>
      </c>
      <c r="I18265" t="s">
        <v>26</v>
      </c>
      <c r="J18265" t="s">
        <v>27</v>
      </c>
      <c r="K18265">
        <v>59</v>
      </c>
      <c r="L18265">
        <v>49.65</v>
      </c>
      <c r="M18265" t="s">
        <v>1115</v>
      </c>
      <c r="N18265">
        <v>51.95</v>
      </c>
      <c r="P18265" cm="1">
        <f t="array" ref="P18265">IF(Q18265&gt;0,INDEX(Q18265:Q39989,MATCH(TRUE,INDEX(Q18265:Q39989="",,),0)-1),"")</f>
        <v>4</v>
      </c>
      <c r="Q18265">
        <f t="shared" si="508"/>
        <v>4</v>
      </c>
      <c r="R18265">
        <f t="shared" si="507"/>
        <v>0</v>
      </c>
    </row>
    <row r="18266" spans="1:18" x14ac:dyDescent="0.3">
      <c r="A18266" t="s">
        <v>1232</v>
      </c>
      <c r="B18266" s="1">
        <v>38463</v>
      </c>
      <c r="C18266" t="s">
        <v>1282</v>
      </c>
      <c r="D18266" t="s">
        <v>1289</v>
      </c>
      <c r="E18266" t="s">
        <v>1290</v>
      </c>
      <c r="G18266" t="s">
        <v>19</v>
      </c>
      <c r="H18266" t="s">
        <v>63</v>
      </c>
      <c r="I18266" t="s">
        <v>26</v>
      </c>
      <c r="J18266" t="s">
        <v>27</v>
      </c>
      <c r="K18266">
        <v>293</v>
      </c>
      <c r="L18266">
        <v>20.75</v>
      </c>
      <c r="M18266" t="s">
        <v>1115</v>
      </c>
      <c r="N18266">
        <v>28</v>
      </c>
      <c r="P18266" cm="1">
        <f t="array" ref="P18266">IF(Q18266&gt;0,INDEX(Q18266:Q39990,MATCH(TRUE,INDEX(Q18266:Q39990="",,),0)-1),"")</f>
        <v>4</v>
      </c>
      <c r="Q18266">
        <f t="shared" si="508"/>
        <v>4</v>
      </c>
      <c r="R18266">
        <f t="shared" si="507"/>
        <v>0</v>
      </c>
    </row>
    <row r="18267" spans="1:18" x14ac:dyDescent="0.3">
      <c r="A18267" t="s">
        <v>1232</v>
      </c>
      <c r="B18267" s="1">
        <v>38463</v>
      </c>
      <c r="C18267" t="s">
        <v>1282</v>
      </c>
      <c r="D18267" t="s">
        <v>1289</v>
      </c>
      <c r="E18267" t="s">
        <v>1290</v>
      </c>
      <c r="G18267" s="6" t="s">
        <v>29</v>
      </c>
      <c r="H18267" t="s">
        <v>194</v>
      </c>
      <c r="I18267" t="s">
        <v>21</v>
      </c>
      <c r="J18267" t="s">
        <v>22</v>
      </c>
      <c r="K18267">
        <v>0.1</v>
      </c>
      <c r="L18267">
        <v>935</v>
      </c>
      <c r="M18267" t="s">
        <v>1115</v>
      </c>
      <c r="N18267">
        <v>935</v>
      </c>
      <c r="P18267" cm="1">
        <f t="array" ref="P18267">IF(Q18267&gt;0,INDEX(Q18267:Q39991,MATCH(TRUE,INDEX(Q18267:Q39991="",,),0)-1),"")</f>
        <v>4</v>
      </c>
      <c r="Q18267">
        <f t="shared" si="508"/>
        <v>4</v>
      </c>
      <c r="R18267">
        <f t="shared" si="507"/>
        <v>0</v>
      </c>
    </row>
    <row r="18268" spans="1:18" x14ac:dyDescent="0.3">
      <c r="A18268" t="s">
        <v>1232</v>
      </c>
      <c r="B18268" s="1">
        <v>38463</v>
      </c>
      <c r="C18268" t="s">
        <v>1282</v>
      </c>
      <c r="D18268" t="s">
        <v>1289</v>
      </c>
      <c r="E18268" t="s">
        <v>1290</v>
      </c>
      <c r="G18268" s="6" t="s">
        <v>29</v>
      </c>
      <c r="H18268" t="s">
        <v>30</v>
      </c>
      <c r="I18268" t="s">
        <v>21</v>
      </c>
      <c r="J18268" t="s">
        <v>22</v>
      </c>
      <c r="K18268">
        <v>0.1</v>
      </c>
      <c r="L18268">
        <v>130</v>
      </c>
      <c r="M18268" t="s">
        <v>1115</v>
      </c>
      <c r="N18268">
        <v>130</v>
      </c>
      <c r="P18268" cm="1">
        <f t="array" ref="P18268">IF(Q18268&gt;0,INDEX(Q18268:Q39992,MATCH(TRUE,INDEX(Q18268:Q39992="",,),0)-1),"")</f>
        <v>4</v>
      </c>
      <c r="Q18268">
        <f t="shared" si="508"/>
        <v>4</v>
      </c>
      <c r="R18268">
        <f t="shared" si="507"/>
        <v>0</v>
      </c>
    </row>
    <row r="18269" spans="1:18" x14ac:dyDescent="0.3">
      <c r="A18269" t="s">
        <v>1232</v>
      </c>
      <c r="B18269" s="1">
        <v>38463</v>
      </c>
      <c r="C18269" t="s">
        <v>1282</v>
      </c>
      <c r="D18269" t="s">
        <v>1289</v>
      </c>
      <c r="E18269" t="s">
        <v>1290</v>
      </c>
      <c r="G18269" s="6" t="s">
        <v>29</v>
      </c>
      <c r="H18269" t="s">
        <v>69</v>
      </c>
      <c r="I18269" t="s">
        <v>21</v>
      </c>
      <c r="J18269" t="s">
        <v>22</v>
      </c>
      <c r="K18269">
        <v>2</v>
      </c>
      <c r="L18269">
        <v>99</v>
      </c>
      <c r="M18269" t="s">
        <v>1115</v>
      </c>
      <c r="N18269">
        <v>99</v>
      </c>
      <c r="P18269" cm="1">
        <f t="array" ref="P18269">IF(Q18269&gt;0,INDEX(Q18269:Q39993,MATCH(TRUE,INDEX(Q18269:Q39993="",,),0)-1),"")</f>
        <v>4</v>
      </c>
      <c r="Q18269">
        <f t="shared" si="508"/>
        <v>4</v>
      </c>
      <c r="R18269">
        <f t="shared" si="507"/>
        <v>0</v>
      </c>
    </row>
    <row r="18270" spans="1:18" x14ac:dyDescent="0.3">
      <c r="A18270" t="s">
        <v>1232</v>
      </c>
      <c r="B18270" s="1">
        <v>38463</v>
      </c>
      <c r="C18270" t="s">
        <v>1282</v>
      </c>
      <c r="D18270" t="s">
        <v>1289</v>
      </c>
      <c r="E18270" t="s">
        <v>1290</v>
      </c>
      <c r="G18270" s="6" t="s">
        <v>29</v>
      </c>
      <c r="H18270" t="s">
        <v>69</v>
      </c>
      <c r="I18270" t="s">
        <v>26</v>
      </c>
      <c r="J18270" t="s">
        <v>27</v>
      </c>
      <c r="K18270">
        <v>66</v>
      </c>
      <c r="L18270">
        <v>22.1</v>
      </c>
      <c r="M18270" t="s">
        <v>1115</v>
      </c>
      <c r="N18270">
        <v>22.1</v>
      </c>
      <c r="P18270" cm="1">
        <f t="array" ref="P18270">IF(Q18270&gt;0,INDEX(Q18270:Q39994,MATCH(TRUE,INDEX(Q18270:Q39994="",,),0)-1),"")</f>
        <v>4</v>
      </c>
      <c r="Q18270">
        <f t="shared" si="508"/>
        <v>4</v>
      </c>
      <c r="R18270">
        <f t="shared" si="507"/>
        <v>0</v>
      </c>
    </row>
    <row r="18271" spans="1:18" x14ac:dyDescent="0.3">
      <c r="A18271" t="s">
        <v>1232</v>
      </c>
      <c r="B18271" s="1">
        <v>38463</v>
      </c>
      <c r="C18271" t="s">
        <v>1282</v>
      </c>
      <c r="D18271" t="s">
        <v>1289</v>
      </c>
      <c r="E18271" t="s">
        <v>1290</v>
      </c>
      <c r="G18271" s="6" t="s">
        <v>29</v>
      </c>
      <c r="H18271" t="s">
        <v>70</v>
      </c>
      <c r="I18271" t="s">
        <v>26</v>
      </c>
      <c r="J18271" t="s">
        <v>27</v>
      </c>
      <c r="K18271">
        <v>16</v>
      </c>
      <c r="L18271">
        <v>25.35</v>
      </c>
      <c r="M18271" t="s">
        <v>1115</v>
      </c>
      <c r="N18271">
        <v>25.35</v>
      </c>
      <c r="P18271" cm="1">
        <f t="array" ref="P18271">IF(Q18271&gt;0,INDEX(Q18271:Q39995,MATCH(TRUE,INDEX(Q18271:Q39995="",,),0)-1),"")</f>
        <v>4</v>
      </c>
      <c r="Q18271">
        <f t="shared" si="508"/>
        <v>4</v>
      </c>
      <c r="R18271">
        <f t="shared" si="507"/>
        <v>0</v>
      </c>
    </row>
    <row r="18272" spans="1:18" x14ac:dyDescent="0.3">
      <c r="A18272" t="s">
        <v>1232</v>
      </c>
      <c r="B18272" s="1">
        <v>38463</v>
      </c>
      <c r="C18272" t="s">
        <v>1282</v>
      </c>
      <c r="D18272" t="s">
        <v>1289</v>
      </c>
      <c r="E18272" t="s">
        <v>1290</v>
      </c>
      <c r="G18272" s="6" t="s">
        <v>29</v>
      </c>
      <c r="H18272" t="s">
        <v>64</v>
      </c>
      <c r="I18272" t="s">
        <v>26</v>
      </c>
      <c r="J18272" t="s">
        <v>27</v>
      </c>
      <c r="K18272">
        <v>144</v>
      </c>
      <c r="L18272">
        <v>13.4</v>
      </c>
      <c r="M18272" t="s">
        <v>1115</v>
      </c>
      <c r="N18272">
        <v>13.4</v>
      </c>
      <c r="P18272" cm="1">
        <f t="array" ref="P18272">IF(Q18272&gt;0,INDEX(Q18272:Q39996,MATCH(TRUE,INDEX(Q18272:Q39996="",,),0)-1),"")</f>
        <v>4</v>
      </c>
      <c r="Q18272">
        <f t="shared" si="508"/>
        <v>4</v>
      </c>
      <c r="R18272">
        <f t="shared" si="507"/>
        <v>0</v>
      </c>
    </row>
    <row r="18273" spans="1:18" x14ac:dyDescent="0.3">
      <c r="P18273" t="str" cm="1">
        <f t="array" ref="P18273">IF(Q18273&gt;0,INDEX(Q18273:Q39997,MATCH(TRUE,INDEX(Q18273:Q39997="",,),0)-1),"")</f>
        <v/>
      </c>
      <c r="R18273" t="str">
        <f t="shared" si="507"/>
        <v/>
      </c>
    </row>
    <row r="18274" spans="1:18" x14ac:dyDescent="0.3">
      <c r="A18274" t="s">
        <v>1232</v>
      </c>
      <c r="B18274" s="1">
        <v>38274</v>
      </c>
      <c r="C18274" t="s">
        <v>16</v>
      </c>
      <c r="D18274" t="s">
        <v>1291</v>
      </c>
      <c r="E18274" t="s">
        <v>1292</v>
      </c>
      <c r="G18274" t="s">
        <v>19</v>
      </c>
      <c r="H18274" t="s">
        <v>28</v>
      </c>
      <c r="I18274" t="s">
        <v>26</v>
      </c>
      <c r="J18274" t="s">
        <v>27</v>
      </c>
      <c r="K18274">
        <v>1033</v>
      </c>
      <c r="L18274">
        <v>36.85</v>
      </c>
      <c r="M18274" t="s">
        <v>1130</v>
      </c>
      <c r="N18274">
        <v>62</v>
      </c>
      <c r="O18274" t="s">
        <v>24</v>
      </c>
      <c r="P18274" cm="1">
        <f t="array" ref="P18274">IF(Q18274&gt;0,INDEX(Q18274:Q39998,MATCH(TRUE,INDEX(Q18274:Q39998="",,),0)-1),"")</f>
        <v>2</v>
      </c>
      <c r="Q18274">
        <v>1</v>
      </c>
      <c r="R18274">
        <f t="shared" si="507"/>
        <v>0</v>
      </c>
    </row>
    <row r="18275" spans="1:18" x14ac:dyDescent="0.3">
      <c r="A18275" t="s">
        <v>1232</v>
      </c>
      <c r="B18275" s="1">
        <v>38274</v>
      </c>
      <c r="C18275" t="s">
        <v>16</v>
      </c>
      <c r="D18275" t="s">
        <v>1291</v>
      </c>
      <c r="E18275" t="s">
        <v>1292</v>
      </c>
      <c r="G18275" s="6" t="s">
        <v>29</v>
      </c>
      <c r="H18275" t="s">
        <v>122</v>
      </c>
      <c r="I18275" t="s">
        <v>26</v>
      </c>
      <c r="J18275" t="s">
        <v>27</v>
      </c>
      <c r="K18275">
        <v>32</v>
      </c>
      <c r="L18275">
        <v>17</v>
      </c>
      <c r="M18275" t="s">
        <v>1130</v>
      </c>
      <c r="N18275">
        <v>17</v>
      </c>
      <c r="O18275" t="s">
        <v>24</v>
      </c>
      <c r="P18275" cm="1">
        <f t="array" ref="P18275">IF(Q18275&gt;0,INDEX(Q18275:Q39999,MATCH(TRUE,INDEX(Q18275:Q39999="",,),0)-1),"")</f>
        <v>2</v>
      </c>
      <c r="Q18275">
        <v>1</v>
      </c>
      <c r="R18275">
        <f t="shared" si="507"/>
        <v>0</v>
      </c>
    </row>
    <row r="18276" spans="1:18" x14ac:dyDescent="0.3">
      <c r="A18276" t="s">
        <v>1232</v>
      </c>
      <c r="B18276" s="1">
        <v>38274</v>
      </c>
      <c r="C18276" t="s">
        <v>16</v>
      </c>
      <c r="D18276" t="s">
        <v>1291</v>
      </c>
      <c r="E18276" t="s">
        <v>1292</v>
      </c>
      <c r="G18276" t="s">
        <v>19</v>
      </c>
      <c r="H18276" t="s">
        <v>28</v>
      </c>
      <c r="I18276" t="s">
        <v>26</v>
      </c>
      <c r="J18276" t="s">
        <v>27</v>
      </c>
      <c r="K18276">
        <v>1033</v>
      </c>
      <c r="L18276">
        <v>36.85</v>
      </c>
      <c r="M18276" t="s">
        <v>1115</v>
      </c>
      <c r="N18276">
        <v>39.770000000000003</v>
      </c>
      <c r="P18276" cm="1">
        <f t="array" ref="P18276">IF(Q18276&gt;0,INDEX(Q18276:Q40000,MATCH(TRUE,INDEX(Q18276:Q40000="",,),0)-1),"")</f>
        <v>2</v>
      </c>
      <c r="Q18276">
        <v>2</v>
      </c>
      <c r="R18276">
        <f t="shared" si="507"/>
        <v>0</v>
      </c>
    </row>
    <row r="18277" spans="1:18" x14ac:dyDescent="0.3">
      <c r="A18277" t="s">
        <v>1232</v>
      </c>
      <c r="B18277" s="1">
        <v>38274</v>
      </c>
      <c r="C18277" t="s">
        <v>16</v>
      </c>
      <c r="D18277" t="s">
        <v>1291</v>
      </c>
      <c r="E18277" t="s">
        <v>1292</v>
      </c>
      <c r="G18277" s="6" t="s">
        <v>29</v>
      </c>
      <c r="H18277" t="s">
        <v>122</v>
      </c>
      <c r="I18277" t="s">
        <v>26</v>
      </c>
      <c r="J18277" t="s">
        <v>27</v>
      </c>
      <c r="K18277">
        <v>32</v>
      </c>
      <c r="L18277">
        <v>17</v>
      </c>
      <c r="M18277" t="s">
        <v>1115</v>
      </c>
      <c r="N18277">
        <v>17</v>
      </c>
      <c r="P18277" cm="1">
        <f t="array" ref="P18277">IF(Q18277&gt;0,INDEX(Q18277:Q40001,MATCH(TRUE,INDEX(Q18277:Q40001="",,),0)-1),"")</f>
        <v>2</v>
      </c>
      <c r="Q18277">
        <v>2</v>
      </c>
      <c r="R18277">
        <f t="shared" si="507"/>
        <v>0</v>
      </c>
    </row>
    <row r="18278" spans="1:18" x14ac:dyDescent="0.3">
      <c r="P18278" t="str" cm="1">
        <f t="array" ref="P18278">IF(Q18278&gt;0,INDEX(Q18278:Q40002,MATCH(TRUE,INDEX(Q18278:Q40002="",,),0)-1),"")</f>
        <v/>
      </c>
      <c r="R18278" t="str">
        <f t="shared" si="507"/>
        <v/>
      </c>
    </row>
    <row r="18279" spans="1:18" x14ac:dyDescent="0.3">
      <c r="A18279" t="s">
        <v>1232</v>
      </c>
      <c r="B18279" s="1">
        <v>38274</v>
      </c>
      <c r="C18279" t="s">
        <v>16</v>
      </c>
      <c r="D18279" t="s">
        <v>1293</v>
      </c>
      <c r="E18279" t="s">
        <v>1294</v>
      </c>
      <c r="G18279" t="s">
        <v>19</v>
      </c>
      <c r="H18279" t="s">
        <v>28</v>
      </c>
      <c r="I18279" t="s">
        <v>26</v>
      </c>
      <c r="J18279" t="s">
        <v>27</v>
      </c>
      <c r="K18279">
        <v>344</v>
      </c>
      <c r="L18279">
        <v>39.049999999999997</v>
      </c>
      <c r="M18279" t="s">
        <v>868</v>
      </c>
      <c r="N18279">
        <v>58.81</v>
      </c>
      <c r="O18279" t="s">
        <v>24</v>
      </c>
      <c r="P18279" cm="1">
        <f t="array" ref="P18279">IF(Q18279&gt;0,INDEX(Q18279:Q40003,MATCH(TRUE,INDEX(Q18279:Q40003="",,),0)-1),"")</f>
        <v>2</v>
      </c>
      <c r="Q18279">
        <v>1</v>
      </c>
      <c r="R18279">
        <f t="shared" si="507"/>
        <v>0</v>
      </c>
    </row>
    <row r="18280" spans="1:18" x14ac:dyDescent="0.3">
      <c r="A18280" t="s">
        <v>1232</v>
      </c>
      <c r="B18280" s="1">
        <v>38274</v>
      </c>
      <c r="C18280" t="s">
        <v>16</v>
      </c>
      <c r="D18280" t="s">
        <v>1293</v>
      </c>
      <c r="E18280" t="s">
        <v>1294</v>
      </c>
      <c r="G18280" t="s">
        <v>19</v>
      </c>
      <c r="H18280" t="s">
        <v>63</v>
      </c>
      <c r="I18280" t="s">
        <v>26</v>
      </c>
      <c r="J18280" t="s">
        <v>27</v>
      </c>
      <c r="K18280">
        <v>391</v>
      </c>
      <c r="L18280">
        <v>19.2</v>
      </c>
      <c r="M18280" t="s">
        <v>868</v>
      </c>
      <c r="N18280">
        <v>21</v>
      </c>
      <c r="O18280" t="s">
        <v>24</v>
      </c>
      <c r="P18280" cm="1">
        <f t="array" ref="P18280">IF(Q18280&gt;0,INDEX(Q18280:Q40004,MATCH(TRUE,INDEX(Q18280:Q40004="",,),0)-1),"")</f>
        <v>2</v>
      </c>
      <c r="Q18280">
        <v>1</v>
      </c>
      <c r="R18280">
        <f t="shared" si="507"/>
        <v>0</v>
      </c>
    </row>
    <row r="18281" spans="1:18" x14ac:dyDescent="0.3">
      <c r="A18281" t="s">
        <v>1232</v>
      </c>
      <c r="B18281" s="1">
        <v>38274</v>
      </c>
      <c r="C18281" t="s">
        <v>16</v>
      </c>
      <c r="D18281" t="s">
        <v>1293</v>
      </c>
      <c r="E18281" t="s">
        <v>1294</v>
      </c>
      <c r="G18281" s="6" t="s">
        <v>29</v>
      </c>
      <c r="H18281" t="s">
        <v>30</v>
      </c>
      <c r="I18281" t="s">
        <v>26</v>
      </c>
      <c r="J18281" t="s">
        <v>27</v>
      </c>
      <c r="K18281">
        <v>13</v>
      </c>
      <c r="L18281">
        <v>10.050000000000001</v>
      </c>
      <c r="M18281" t="s">
        <v>868</v>
      </c>
      <c r="N18281">
        <v>10.050000000000001</v>
      </c>
      <c r="O18281" t="s">
        <v>24</v>
      </c>
      <c r="P18281" cm="1">
        <f t="array" ref="P18281">IF(Q18281&gt;0,INDEX(Q18281:Q40005,MATCH(TRUE,INDEX(Q18281:Q40005="",,),0)-1),"")</f>
        <v>2</v>
      </c>
      <c r="Q18281">
        <v>1</v>
      </c>
      <c r="R18281">
        <f t="shared" si="507"/>
        <v>0</v>
      </c>
    </row>
    <row r="18282" spans="1:18" x14ac:dyDescent="0.3">
      <c r="A18282" t="s">
        <v>1232</v>
      </c>
      <c r="B18282" s="1">
        <v>38274</v>
      </c>
      <c r="C18282" t="s">
        <v>16</v>
      </c>
      <c r="D18282" t="s">
        <v>1293</v>
      </c>
      <c r="E18282" t="s">
        <v>1294</v>
      </c>
      <c r="G18282" s="6" t="s">
        <v>29</v>
      </c>
      <c r="H18282" t="s">
        <v>99</v>
      </c>
      <c r="I18282" t="s">
        <v>26</v>
      </c>
      <c r="J18282" t="s">
        <v>27</v>
      </c>
      <c r="K18282">
        <v>13</v>
      </c>
      <c r="L18282">
        <v>12.95</v>
      </c>
      <c r="M18282" t="s">
        <v>868</v>
      </c>
      <c r="N18282">
        <v>12.95</v>
      </c>
      <c r="O18282" t="s">
        <v>24</v>
      </c>
      <c r="P18282" cm="1">
        <f t="array" ref="P18282">IF(Q18282&gt;0,INDEX(Q18282:Q40006,MATCH(TRUE,INDEX(Q18282:Q40006="",,),0)-1),"")</f>
        <v>2</v>
      </c>
      <c r="Q18282">
        <v>1</v>
      </c>
      <c r="R18282">
        <f t="shared" si="507"/>
        <v>0</v>
      </c>
    </row>
    <row r="18283" spans="1:18" x14ac:dyDescent="0.3">
      <c r="A18283" t="s">
        <v>1232</v>
      </c>
      <c r="B18283" s="1">
        <v>38274</v>
      </c>
      <c r="C18283" t="s">
        <v>16</v>
      </c>
      <c r="D18283" t="s">
        <v>1293</v>
      </c>
      <c r="E18283" t="s">
        <v>1294</v>
      </c>
      <c r="G18283" s="6" t="s">
        <v>29</v>
      </c>
      <c r="H18283" t="s">
        <v>70</v>
      </c>
      <c r="I18283" t="s">
        <v>26</v>
      </c>
      <c r="J18283" t="s">
        <v>27</v>
      </c>
      <c r="K18283">
        <v>32</v>
      </c>
      <c r="L18283">
        <v>22.15</v>
      </c>
      <c r="M18283" t="s">
        <v>868</v>
      </c>
      <c r="N18283">
        <v>22.15</v>
      </c>
      <c r="O18283" t="s">
        <v>24</v>
      </c>
      <c r="P18283" cm="1">
        <f t="array" ref="P18283">IF(Q18283&gt;0,INDEX(Q18283:Q40007,MATCH(TRUE,INDEX(Q18283:Q40007="",,),0)-1),"")</f>
        <v>2</v>
      </c>
      <c r="Q18283">
        <v>1</v>
      </c>
      <c r="R18283">
        <f t="shared" si="507"/>
        <v>0</v>
      </c>
    </row>
    <row r="18284" spans="1:18" x14ac:dyDescent="0.3">
      <c r="A18284" t="s">
        <v>1232</v>
      </c>
      <c r="B18284" s="1">
        <v>38274</v>
      </c>
      <c r="C18284" t="s">
        <v>16</v>
      </c>
      <c r="D18284" t="s">
        <v>1293</v>
      </c>
      <c r="E18284" t="s">
        <v>1294</v>
      </c>
      <c r="G18284" t="s">
        <v>19</v>
      </c>
      <c r="H18284" t="s">
        <v>28</v>
      </c>
      <c r="I18284" t="s">
        <v>26</v>
      </c>
      <c r="J18284" t="s">
        <v>27</v>
      </c>
      <c r="K18284">
        <v>344</v>
      </c>
      <c r="L18284">
        <v>39.049999999999997</v>
      </c>
      <c r="M18284" t="s">
        <v>1115</v>
      </c>
      <c r="N18284">
        <v>39.950000000000003</v>
      </c>
      <c r="P18284" cm="1">
        <f t="array" ref="P18284">IF(Q18284&gt;0,INDEX(Q18284:Q40008,MATCH(TRUE,INDEX(Q18284:Q40008="",,),0)-1),"")</f>
        <v>2</v>
      </c>
      <c r="Q18284">
        <v>2</v>
      </c>
      <c r="R18284">
        <f t="shared" si="507"/>
        <v>0</v>
      </c>
    </row>
    <row r="18285" spans="1:18" x14ac:dyDescent="0.3">
      <c r="A18285" t="s">
        <v>1232</v>
      </c>
      <c r="B18285" s="1">
        <v>38274</v>
      </c>
      <c r="C18285" t="s">
        <v>16</v>
      </c>
      <c r="D18285" t="s">
        <v>1293</v>
      </c>
      <c r="E18285" t="s">
        <v>1294</v>
      </c>
      <c r="G18285" t="s">
        <v>19</v>
      </c>
      <c r="H18285" t="s">
        <v>63</v>
      </c>
      <c r="I18285" t="s">
        <v>26</v>
      </c>
      <c r="J18285" t="s">
        <v>27</v>
      </c>
      <c r="K18285">
        <v>391</v>
      </c>
      <c r="L18285">
        <v>19.2</v>
      </c>
      <c r="M18285" t="s">
        <v>1115</v>
      </c>
      <c r="N18285">
        <v>19.399999999999999</v>
      </c>
      <c r="P18285" cm="1">
        <f t="array" ref="P18285">IF(Q18285&gt;0,INDEX(Q18285:Q40009,MATCH(TRUE,INDEX(Q18285:Q40009="",,),0)-1),"")</f>
        <v>2</v>
      </c>
      <c r="Q18285">
        <v>2</v>
      </c>
      <c r="R18285">
        <f t="shared" si="507"/>
        <v>0</v>
      </c>
    </row>
    <row r="18286" spans="1:18" x14ac:dyDescent="0.3">
      <c r="A18286" t="s">
        <v>1232</v>
      </c>
      <c r="B18286" s="1">
        <v>38274</v>
      </c>
      <c r="C18286" t="s">
        <v>16</v>
      </c>
      <c r="D18286" t="s">
        <v>1293</v>
      </c>
      <c r="E18286" t="s">
        <v>1294</v>
      </c>
      <c r="G18286" s="6" t="s">
        <v>29</v>
      </c>
      <c r="H18286" t="s">
        <v>30</v>
      </c>
      <c r="I18286" t="s">
        <v>26</v>
      </c>
      <c r="J18286" t="s">
        <v>27</v>
      </c>
      <c r="K18286">
        <v>13</v>
      </c>
      <c r="L18286">
        <v>10.050000000000001</v>
      </c>
      <c r="M18286" t="s">
        <v>1115</v>
      </c>
      <c r="N18286">
        <v>10.050000000000001</v>
      </c>
      <c r="P18286" cm="1">
        <f t="array" ref="P18286">IF(Q18286&gt;0,INDEX(Q18286:Q40010,MATCH(TRUE,INDEX(Q18286:Q40010="",,),0)-1),"")</f>
        <v>2</v>
      </c>
      <c r="Q18286">
        <v>2</v>
      </c>
      <c r="R18286">
        <f t="shared" si="507"/>
        <v>0</v>
      </c>
    </row>
    <row r="18287" spans="1:18" x14ac:dyDescent="0.3">
      <c r="A18287" t="s">
        <v>1232</v>
      </c>
      <c r="B18287" s="1">
        <v>38274</v>
      </c>
      <c r="C18287" t="s">
        <v>16</v>
      </c>
      <c r="D18287" t="s">
        <v>1293</v>
      </c>
      <c r="E18287" t="s">
        <v>1294</v>
      </c>
      <c r="G18287" s="6" t="s">
        <v>29</v>
      </c>
      <c r="H18287" t="s">
        <v>99</v>
      </c>
      <c r="I18287" t="s">
        <v>26</v>
      </c>
      <c r="J18287" t="s">
        <v>27</v>
      </c>
      <c r="K18287">
        <v>13</v>
      </c>
      <c r="L18287">
        <v>12.95</v>
      </c>
      <c r="M18287" t="s">
        <v>1115</v>
      </c>
      <c r="N18287">
        <v>12.95</v>
      </c>
      <c r="P18287" cm="1">
        <f t="array" ref="P18287">IF(Q18287&gt;0,INDEX(Q18287:Q40011,MATCH(TRUE,INDEX(Q18287:Q40011="",,),0)-1),"")</f>
        <v>2</v>
      </c>
      <c r="Q18287">
        <v>2</v>
      </c>
      <c r="R18287">
        <f t="shared" si="507"/>
        <v>0</v>
      </c>
    </row>
    <row r="18288" spans="1:18" x14ac:dyDescent="0.3">
      <c r="A18288" t="s">
        <v>1232</v>
      </c>
      <c r="B18288" s="1">
        <v>38274</v>
      </c>
      <c r="C18288" t="s">
        <v>16</v>
      </c>
      <c r="D18288" t="s">
        <v>1293</v>
      </c>
      <c r="E18288" t="s">
        <v>1294</v>
      </c>
      <c r="G18288" s="6" t="s">
        <v>29</v>
      </c>
      <c r="H18288" t="s">
        <v>70</v>
      </c>
      <c r="I18288" t="s">
        <v>26</v>
      </c>
      <c r="J18288" t="s">
        <v>27</v>
      </c>
      <c r="K18288">
        <v>32</v>
      </c>
      <c r="L18288">
        <v>22.15</v>
      </c>
      <c r="M18288" t="s">
        <v>1115</v>
      </c>
      <c r="N18288">
        <v>22.15</v>
      </c>
      <c r="P18288" cm="1">
        <f t="array" ref="P18288">IF(Q18288&gt;0,INDEX(Q18288:Q40012,MATCH(TRUE,INDEX(Q18288:Q40012="",,),0)-1),"")</f>
        <v>2</v>
      </c>
      <c r="Q18288">
        <v>2</v>
      </c>
      <c r="R18288">
        <f t="shared" ref="R18288:R18351" si="509">IF(P18288="","",0)</f>
        <v>0</v>
      </c>
    </row>
    <row r="18289" spans="1:18" x14ac:dyDescent="0.3">
      <c r="P18289" t="str" cm="1">
        <f t="array" ref="P18289">IF(Q18289&gt;0,INDEX(Q18289:Q40013,MATCH(TRUE,INDEX(Q18289:Q40013="",,),0)-1),"")</f>
        <v/>
      </c>
      <c r="R18289" t="str">
        <f t="shared" si="509"/>
        <v/>
      </c>
    </row>
    <row r="18290" spans="1:18" x14ac:dyDescent="0.3">
      <c r="A18290" t="s">
        <v>1232</v>
      </c>
      <c r="B18290" s="1">
        <v>38337</v>
      </c>
      <c r="C18290" t="s">
        <v>16</v>
      </c>
      <c r="D18290" t="s">
        <v>1295</v>
      </c>
      <c r="E18290" t="s">
        <v>1296</v>
      </c>
      <c r="G18290" t="s">
        <v>19</v>
      </c>
      <c r="H18290" t="s">
        <v>63</v>
      </c>
      <c r="I18290" t="s">
        <v>26</v>
      </c>
      <c r="J18290" t="s">
        <v>27</v>
      </c>
      <c r="K18290">
        <v>1200</v>
      </c>
      <c r="L18290">
        <v>23.05</v>
      </c>
      <c r="M18290" t="s">
        <v>868</v>
      </c>
      <c r="N18290">
        <v>23.05</v>
      </c>
      <c r="O18290" t="s">
        <v>24</v>
      </c>
      <c r="P18290" cm="1">
        <f t="array" ref="P18290">IF(Q18290&gt;0,INDEX(Q18290:Q40014,MATCH(TRUE,INDEX(Q18290:Q40014="",,),0)-1),"")</f>
        <v>1</v>
      </c>
      <c r="Q18290">
        <v>1</v>
      </c>
      <c r="R18290">
        <f t="shared" si="509"/>
        <v>0</v>
      </c>
    </row>
    <row r="18291" spans="1:18" x14ac:dyDescent="0.3">
      <c r="A18291" t="s">
        <v>1232</v>
      </c>
      <c r="B18291" s="1">
        <v>38337</v>
      </c>
      <c r="C18291" t="s">
        <v>16</v>
      </c>
      <c r="D18291" t="s">
        <v>1295</v>
      </c>
      <c r="E18291" t="s">
        <v>1296</v>
      </c>
      <c r="G18291" s="6" t="s">
        <v>29</v>
      </c>
      <c r="H18291" t="s">
        <v>30</v>
      </c>
      <c r="I18291" t="s">
        <v>21</v>
      </c>
      <c r="J18291" t="s">
        <v>22</v>
      </c>
      <c r="K18291">
        <v>1.1000000000000001</v>
      </c>
      <c r="L18291">
        <v>88</v>
      </c>
      <c r="M18291" t="s">
        <v>868</v>
      </c>
      <c r="N18291">
        <v>88</v>
      </c>
      <c r="O18291" t="s">
        <v>24</v>
      </c>
      <c r="P18291" cm="1">
        <f t="array" ref="P18291">IF(Q18291&gt;0,INDEX(Q18291:Q40015,MATCH(TRUE,INDEX(Q18291:Q40015="",,),0)-1),"")</f>
        <v>1</v>
      </c>
      <c r="Q18291">
        <v>1</v>
      </c>
      <c r="R18291">
        <f t="shared" si="509"/>
        <v>0</v>
      </c>
    </row>
    <row r="18292" spans="1:18" x14ac:dyDescent="0.3">
      <c r="A18292" t="s">
        <v>1232</v>
      </c>
      <c r="B18292" s="1">
        <v>38337</v>
      </c>
      <c r="C18292" t="s">
        <v>16</v>
      </c>
      <c r="D18292" t="s">
        <v>1295</v>
      </c>
      <c r="E18292" t="s">
        <v>1296</v>
      </c>
      <c r="G18292" s="6" t="s">
        <v>29</v>
      </c>
      <c r="H18292" t="s">
        <v>99</v>
      </c>
      <c r="I18292" t="s">
        <v>21</v>
      </c>
      <c r="J18292" t="s">
        <v>22</v>
      </c>
      <c r="K18292">
        <v>0.5</v>
      </c>
      <c r="L18292">
        <v>62</v>
      </c>
      <c r="M18292" t="s">
        <v>868</v>
      </c>
      <c r="N18292">
        <v>62</v>
      </c>
      <c r="O18292" t="s">
        <v>24</v>
      </c>
      <c r="P18292" cm="1">
        <f t="array" ref="P18292">IF(Q18292&gt;0,INDEX(Q18292:Q40016,MATCH(TRUE,INDEX(Q18292:Q40016="",,),0)-1),"")</f>
        <v>1</v>
      </c>
      <c r="Q18292">
        <v>1</v>
      </c>
      <c r="R18292">
        <f t="shared" si="509"/>
        <v>0</v>
      </c>
    </row>
    <row r="18293" spans="1:18" x14ac:dyDescent="0.3">
      <c r="A18293" t="s">
        <v>1232</v>
      </c>
      <c r="B18293" s="1">
        <v>38337</v>
      </c>
      <c r="C18293" t="s">
        <v>16</v>
      </c>
      <c r="D18293" t="s">
        <v>1295</v>
      </c>
      <c r="E18293" t="s">
        <v>1296</v>
      </c>
      <c r="G18293" s="6" t="s">
        <v>29</v>
      </c>
      <c r="H18293" t="s">
        <v>99</v>
      </c>
      <c r="I18293" t="s">
        <v>26</v>
      </c>
      <c r="J18293" t="s">
        <v>27</v>
      </c>
      <c r="K18293">
        <v>48</v>
      </c>
      <c r="L18293">
        <v>12.95</v>
      </c>
      <c r="M18293" t="s">
        <v>868</v>
      </c>
      <c r="N18293">
        <v>12.95</v>
      </c>
      <c r="O18293" t="s">
        <v>24</v>
      </c>
      <c r="P18293" cm="1">
        <f t="array" ref="P18293">IF(Q18293&gt;0,INDEX(Q18293:Q40017,MATCH(TRUE,INDEX(Q18293:Q40017="",,),0)-1),"")</f>
        <v>1</v>
      </c>
      <c r="Q18293">
        <v>1</v>
      </c>
      <c r="R18293">
        <f t="shared" si="509"/>
        <v>0</v>
      </c>
    </row>
    <row r="18294" spans="1:18" x14ac:dyDescent="0.3">
      <c r="A18294" t="s">
        <v>1232</v>
      </c>
      <c r="B18294" s="1">
        <v>38337</v>
      </c>
      <c r="C18294" t="s">
        <v>16</v>
      </c>
      <c r="D18294" t="s">
        <v>1295</v>
      </c>
      <c r="E18294" t="s">
        <v>1296</v>
      </c>
      <c r="G18294" s="6" t="s">
        <v>29</v>
      </c>
      <c r="H18294" t="s">
        <v>394</v>
      </c>
      <c r="I18294" t="s">
        <v>26</v>
      </c>
      <c r="J18294" t="s">
        <v>27</v>
      </c>
      <c r="K18294">
        <v>61</v>
      </c>
      <c r="L18294">
        <v>18.600000000000001</v>
      </c>
      <c r="M18294" t="s">
        <v>868</v>
      </c>
      <c r="N18294">
        <v>18.600000000000001</v>
      </c>
      <c r="O18294" t="s">
        <v>24</v>
      </c>
      <c r="P18294" cm="1">
        <f t="array" ref="P18294">IF(Q18294&gt;0,INDEX(Q18294:Q40018,MATCH(TRUE,INDEX(Q18294:Q40018="",,),0)-1),"")</f>
        <v>1</v>
      </c>
      <c r="Q18294">
        <v>1</v>
      </c>
      <c r="R18294">
        <f t="shared" si="509"/>
        <v>0</v>
      </c>
    </row>
    <row r="18295" spans="1:18" x14ac:dyDescent="0.3">
      <c r="A18295" t="s">
        <v>1232</v>
      </c>
      <c r="B18295" s="1">
        <v>38337</v>
      </c>
      <c r="C18295" t="s">
        <v>16</v>
      </c>
      <c r="D18295" t="s">
        <v>1295</v>
      </c>
      <c r="E18295" t="s">
        <v>1296</v>
      </c>
      <c r="G18295" s="6" t="s">
        <v>29</v>
      </c>
      <c r="H18295" t="s">
        <v>148</v>
      </c>
      <c r="I18295" t="s">
        <v>26</v>
      </c>
      <c r="J18295" t="s">
        <v>27</v>
      </c>
      <c r="K18295">
        <v>69</v>
      </c>
      <c r="L18295">
        <v>18.899999999999999</v>
      </c>
      <c r="M18295" t="s">
        <v>868</v>
      </c>
      <c r="N18295">
        <v>18.899999999999999</v>
      </c>
      <c r="O18295" t="s">
        <v>24</v>
      </c>
      <c r="P18295" cm="1">
        <f t="array" ref="P18295">IF(Q18295&gt;0,INDEX(Q18295:Q40019,MATCH(TRUE,INDEX(Q18295:Q40019="",,),0)-1),"")</f>
        <v>1</v>
      </c>
      <c r="Q18295">
        <v>1</v>
      </c>
      <c r="R18295">
        <f t="shared" si="509"/>
        <v>0</v>
      </c>
    </row>
    <row r="18296" spans="1:18" x14ac:dyDescent="0.3">
      <c r="A18296" t="s">
        <v>1232</v>
      </c>
      <c r="B18296" s="1">
        <v>38337</v>
      </c>
      <c r="C18296" t="s">
        <v>16</v>
      </c>
      <c r="D18296" t="s">
        <v>1295</v>
      </c>
      <c r="E18296" t="s">
        <v>1296</v>
      </c>
      <c r="G18296" s="6" t="s">
        <v>29</v>
      </c>
      <c r="H18296" t="s">
        <v>122</v>
      </c>
      <c r="I18296" t="s">
        <v>26</v>
      </c>
      <c r="J18296" t="s">
        <v>27</v>
      </c>
      <c r="K18296">
        <v>153</v>
      </c>
      <c r="L18296">
        <v>19.850000000000001</v>
      </c>
      <c r="M18296" t="s">
        <v>868</v>
      </c>
      <c r="N18296">
        <v>19.850000000000001</v>
      </c>
      <c r="O18296" t="s">
        <v>24</v>
      </c>
      <c r="P18296" cm="1">
        <f t="array" ref="P18296">IF(Q18296&gt;0,INDEX(Q18296:Q40020,MATCH(TRUE,INDEX(Q18296:Q40020="",,),0)-1),"")</f>
        <v>1</v>
      </c>
      <c r="Q18296">
        <v>1</v>
      </c>
      <c r="R18296">
        <f t="shared" si="509"/>
        <v>0</v>
      </c>
    </row>
    <row r="18297" spans="1:18" x14ac:dyDescent="0.3">
      <c r="A18297" t="s">
        <v>1232</v>
      </c>
      <c r="B18297" s="1">
        <v>38337</v>
      </c>
      <c r="C18297" t="s">
        <v>16</v>
      </c>
      <c r="D18297" t="s">
        <v>1295</v>
      </c>
      <c r="E18297" t="s">
        <v>1296</v>
      </c>
      <c r="G18297" s="6" t="s">
        <v>29</v>
      </c>
      <c r="H18297" t="s">
        <v>198</v>
      </c>
      <c r="I18297" t="s">
        <v>26</v>
      </c>
      <c r="J18297" t="s">
        <v>27</v>
      </c>
      <c r="K18297">
        <v>17</v>
      </c>
      <c r="L18297">
        <v>11.4</v>
      </c>
      <c r="M18297" t="s">
        <v>868</v>
      </c>
      <c r="N18297">
        <v>11.4</v>
      </c>
      <c r="O18297" t="s">
        <v>24</v>
      </c>
      <c r="P18297" cm="1">
        <f t="array" ref="P18297">IF(Q18297&gt;0,INDEX(Q18297:Q40021,MATCH(TRUE,INDEX(Q18297:Q40021="",,),0)-1),"")</f>
        <v>1</v>
      </c>
      <c r="Q18297">
        <v>1</v>
      </c>
      <c r="R18297">
        <f t="shared" si="509"/>
        <v>0</v>
      </c>
    </row>
    <row r="18298" spans="1:18" x14ac:dyDescent="0.3">
      <c r="A18298" t="s">
        <v>1232</v>
      </c>
      <c r="B18298" s="1">
        <v>38337</v>
      </c>
      <c r="C18298" t="s">
        <v>16</v>
      </c>
      <c r="D18298" t="s">
        <v>1295</v>
      </c>
      <c r="E18298" t="s">
        <v>1296</v>
      </c>
      <c r="G18298" s="6" t="s">
        <v>29</v>
      </c>
      <c r="H18298" t="s">
        <v>64</v>
      </c>
      <c r="I18298" t="s">
        <v>26</v>
      </c>
      <c r="J18298" t="s">
        <v>27</v>
      </c>
      <c r="K18298">
        <v>91</v>
      </c>
      <c r="L18298">
        <v>12.15</v>
      </c>
      <c r="M18298" t="s">
        <v>868</v>
      </c>
      <c r="N18298">
        <v>12.15</v>
      </c>
      <c r="O18298" t="s">
        <v>24</v>
      </c>
      <c r="P18298" cm="1">
        <f t="array" ref="P18298">IF(Q18298&gt;0,INDEX(Q18298:Q40022,MATCH(TRUE,INDEX(Q18298:Q40022="",,),0)-1),"")</f>
        <v>1</v>
      </c>
      <c r="Q18298">
        <v>1</v>
      </c>
      <c r="R18298">
        <f t="shared" si="509"/>
        <v>0</v>
      </c>
    </row>
    <row r="18299" spans="1:18" x14ac:dyDescent="0.3">
      <c r="P18299" t="str" cm="1">
        <f t="array" ref="P18299">IF(Q18299&gt;0,INDEX(Q18299:Q40023,MATCH(TRUE,INDEX(Q18299:Q40023="",,),0)-1),"")</f>
        <v/>
      </c>
      <c r="R18299" t="str">
        <f t="shared" si="509"/>
        <v/>
      </c>
    </row>
    <row r="18300" spans="1:18" x14ac:dyDescent="0.3">
      <c r="A18300" t="s">
        <v>1232</v>
      </c>
      <c r="B18300" s="1">
        <v>38337</v>
      </c>
      <c r="C18300" t="s">
        <v>16</v>
      </c>
      <c r="D18300" t="s">
        <v>1297</v>
      </c>
      <c r="E18300" t="s">
        <v>1298</v>
      </c>
      <c r="G18300" t="s">
        <v>19</v>
      </c>
      <c r="H18300" t="s">
        <v>194</v>
      </c>
      <c r="I18300" t="s">
        <v>21</v>
      </c>
      <c r="J18300" t="s">
        <v>22</v>
      </c>
      <c r="K18300">
        <v>47.1</v>
      </c>
      <c r="L18300">
        <v>715</v>
      </c>
      <c r="M18300" t="s">
        <v>868</v>
      </c>
      <c r="N18300">
        <v>715</v>
      </c>
      <c r="O18300" t="s">
        <v>24</v>
      </c>
      <c r="P18300" cm="1">
        <f t="array" ref="P18300">IF(Q18300&gt;0,INDEX(Q18300:Q40024,MATCH(TRUE,INDEX(Q18300:Q40024="",,),0)-1),"")</f>
        <v>1</v>
      </c>
      <c r="Q18300">
        <v>1</v>
      </c>
      <c r="R18300">
        <f t="shared" si="509"/>
        <v>0</v>
      </c>
    </row>
    <row r="18301" spans="1:18" x14ac:dyDescent="0.3">
      <c r="A18301" t="s">
        <v>1232</v>
      </c>
      <c r="B18301" s="1">
        <v>38337</v>
      </c>
      <c r="C18301" t="s">
        <v>16</v>
      </c>
      <c r="D18301" t="s">
        <v>1297</v>
      </c>
      <c r="E18301" t="s">
        <v>1298</v>
      </c>
      <c r="G18301" t="s">
        <v>19</v>
      </c>
      <c r="H18301" t="s">
        <v>30</v>
      </c>
      <c r="I18301" t="s">
        <v>21</v>
      </c>
      <c r="J18301" t="s">
        <v>22</v>
      </c>
      <c r="K18301">
        <v>59</v>
      </c>
      <c r="L18301">
        <v>95</v>
      </c>
      <c r="M18301" t="s">
        <v>868</v>
      </c>
      <c r="N18301">
        <v>95</v>
      </c>
      <c r="O18301" t="s">
        <v>24</v>
      </c>
      <c r="P18301" cm="1">
        <f t="array" ref="P18301">IF(Q18301&gt;0,INDEX(Q18301:Q40025,MATCH(TRUE,INDEX(Q18301:Q40025="",,),0)-1),"")</f>
        <v>1</v>
      </c>
      <c r="Q18301">
        <v>1</v>
      </c>
      <c r="R18301">
        <f t="shared" si="509"/>
        <v>0</v>
      </c>
    </row>
    <row r="18302" spans="1:18" x14ac:dyDescent="0.3">
      <c r="A18302" t="s">
        <v>1232</v>
      </c>
      <c r="B18302" s="1">
        <v>38337</v>
      </c>
      <c r="C18302" t="s">
        <v>16</v>
      </c>
      <c r="D18302" t="s">
        <v>1297</v>
      </c>
      <c r="E18302" t="s">
        <v>1298</v>
      </c>
      <c r="G18302" t="s">
        <v>19</v>
      </c>
      <c r="H18302" t="s">
        <v>64</v>
      </c>
      <c r="I18302" t="s">
        <v>26</v>
      </c>
      <c r="J18302" t="s">
        <v>27</v>
      </c>
      <c r="K18302">
        <v>830</v>
      </c>
      <c r="L18302">
        <v>12.6</v>
      </c>
      <c r="M18302" t="s">
        <v>868</v>
      </c>
      <c r="N18302">
        <v>12.6</v>
      </c>
      <c r="O18302" t="s">
        <v>24</v>
      </c>
      <c r="P18302" cm="1">
        <f t="array" ref="P18302">IF(Q18302&gt;0,INDEX(Q18302:Q40026,MATCH(TRUE,INDEX(Q18302:Q40026="",,),0)-1),"")</f>
        <v>1</v>
      </c>
      <c r="Q18302">
        <v>1</v>
      </c>
      <c r="R18302">
        <f t="shared" si="509"/>
        <v>0</v>
      </c>
    </row>
    <row r="18303" spans="1:18" x14ac:dyDescent="0.3">
      <c r="A18303" t="s">
        <v>1232</v>
      </c>
      <c r="B18303" s="1">
        <v>38337</v>
      </c>
      <c r="C18303" t="s">
        <v>16</v>
      </c>
      <c r="D18303" t="s">
        <v>1297</v>
      </c>
      <c r="E18303" t="s">
        <v>1298</v>
      </c>
      <c r="G18303" s="6" t="s">
        <v>29</v>
      </c>
      <c r="H18303" t="s">
        <v>196</v>
      </c>
      <c r="I18303" t="s">
        <v>21</v>
      </c>
      <c r="J18303" t="s">
        <v>22</v>
      </c>
      <c r="K18303">
        <v>1.4</v>
      </c>
      <c r="L18303">
        <v>153</v>
      </c>
      <c r="M18303" t="s">
        <v>868</v>
      </c>
      <c r="N18303">
        <v>153</v>
      </c>
      <c r="O18303" t="s">
        <v>24</v>
      </c>
      <c r="P18303" cm="1">
        <f t="array" ref="P18303">IF(Q18303&gt;0,INDEX(Q18303:Q40027,MATCH(TRUE,INDEX(Q18303:Q40027="",,),0)-1),"")</f>
        <v>1</v>
      </c>
      <c r="Q18303">
        <v>1</v>
      </c>
      <c r="R18303">
        <f t="shared" si="509"/>
        <v>0</v>
      </c>
    </row>
    <row r="18304" spans="1:18" x14ac:dyDescent="0.3">
      <c r="A18304" t="s">
        <v>1232</v>
      </c>
      <c r="B18304" s="1">
        <v>38337</v>
      </c>
      <c r="C18304" t="s">
        <v>16</v>
      </c>
      <c r="D18304" t="s">
        <v>1297</v>
      </c>
      <c r="E18304" t="s">
        <v>1298</v>
      </c>
      <c r="G18304" s="6" t="s">
        <v>29</v>
      </c>
      <c r="H18304" t="s">
        <v>199</v>
      </c>
      <c r="I18304" t="s">
        <v>21</v>
      </c>
      <c r="J18304" t="s">
        <v>22</v>
      </c>
      <c r="K18304">
        <v>0.3</v>
      </c>
      <c r="L18304">
        <v>45</v>
      </c>
      <c r="M18304" t="s">
        <v>868</v>
      </c>
      <c r="N18304">
        <v>45</v>
      </c>
      <c r="O18304" t="s">
        <v>24</v>
      </c>
      <c r="P18304" cm="1">
        <f t="array" ref="P18304">IF(Q18304&gt;0,INDEX(Q18304:Q40028,MATCH(TRUE,INDEX(Q18304:Q40028="",,),0)-1),"")</f>
        <v>1</v>
      </c>
      <c r="Q18304">
        <v>1</v>
      </c>
      <c r="R18304">
        <f t="shared" si="509"/>
        <v>0</v>
      </c>
    </row>
    <row r="18305" spans="1:18" x14ac:dyDescent="0.3">
      <c r="A18305" t="s">
        <v>1232</v>
      </c>
      <c r="B18305" s="1">
        <v>38337</v>
      </c>
      <c r="C18305" t="s">
        <v>16</v>
      </c>
      <c r="D18305" t="s">
        <v>1297</v>
      </c>
      <c r="E18305" t="s">
        <v>1298</v>
      </c>
      <c r="G18305" s="6" t="s">
        <v>29</v>
      </c>
      <c r="H18305" t="s">
        <v>122</v>
      </c>
      <c r="I18305" t="s">
        <v>26</v>
      </c>
      <c r="J18305" t="s">
        <v>27</v>
      </c>
      <c r="K18305">
        <v>33</v>
      </c>
      <c r="L18305">
        <v>18.850000000000001</v>
      </c>
      <c r="M18305" t="s">
        <v>868</v>
      </c>
      <c r="N18305">
        <v>18.850000000000001</v>
      </c>
      <c r="O18305" t="s">
        <v>24</v>
      </c>
      <c r="P18305" cm="1">
        <f t="array" ref="P18305">IF(Q18305&gt;0,INDEX(Q18305:Q40029,MATCH(TRUE,INDEX(Q18305:Q40029="",,),0)-1),"")</f>
        <v>1</v>
      </c>
      <c r="Q18305">
        <v>1</v>
      </c>
      <c r="R18305">
        <f t="shared" si="509"/>
        <v>0</v>
      </c>
    </row>
    <row r="18306" spans="1:18" x14ac:dyDescent="0.3">
      <c r="P18306" t="str" cm="1">
        <f t="array" ref="P18306">IF(Q18306&gt;0,INDEX(Q18306:Q40030,MATCH(TRUE,INDEX(Q18306:Q40030="",,),0)-1),"")</f>
        <v/>
      </c>
      <c r="R18306" t="str">
        <f t="shared" si="509"/>
        <v/>
      </c>
    </row>
    <row r="18307" spans="1:18" x14ac:dyDescent="0.3">
      <c r="A18307" t="s">
        <v>1232</v>
      </c>
      <c r="B18307" s="1">
        <v>38323</v>
      </c>
      <c r="C18307" t="s">
        <v>16</v>
      </c>
      <c r="D18307" t="s">
        <v>1299</v>
      </c>
      <c r="E18307" t="s">
        <v>1300</v>
      </c>
      <c r="G18307" t="s">
        <v>19</v>
      </c>
      <c r="H18307" t="s">
        <v>28</v>
      </c>
      <c r="I18307" t="s">
        <v>26</v>
      </c>
      <c r="J18307" t="s">
        <v>27</v>
      </c>
      <c r="K18307">
        <v>1023</v>
      </c>
      <c r="L18307">
        <v>40.15</v>
      </c>
      <c r="M18307" t="s">
        <v>1117</v>
      </c>
      <c r="N18307">
        <v>60.1</v>
      </c>
      <c r="O18307" t="s">
        <v>24</v>
      </c>
      <c r="P18307" cm="1">
        <f t="array" ref="P18307">IF(Q18307&gt;0,INDEX(Q18307:Q40031,MATCH(TRUE,INDEX(Q18307:Q40031="",,),0)-1),"")</f>
        <v>4</v>
      </c>
      <c r="Q18307">
        <v>1</v>
      </c>
      <c r="R18307">
        <f t="shared" si="509"/>
        <v>0</v>
      </c>
    </row>
    <row r="18308" spans="1:18" x14ac:dyDescent="0.3">
      <c r="A18308" t="s">
        <v>1232</v>
      </c>
      <c r="B18308" s="1">
        <v>38323</v>
      </c>
      <c r="C18308" t="s">
        <v>16</v>
      </c>
      <c r="D18308" t="s">
        <v>1299</v>
      </c>
      <c r="E18308" t="s">
        <v>1300</v>
      </c>
      <c r="G18308" s="6" t="s">
        <v>29</v>
      </c>
      <c r="H18308" t="s">
        <v>122</v>
      </c>
      <c r="I18308" t="s">
        <v>26</v>
      </c>
      <c r="J18308" t="s">
        <v>27</v>
      </c>
      <c r="K18308">
        <v>48</v>
      </c>
      <c r="L18308">
        <v>18.3</v>
      </c>
      <c r="M18308" t="s">
        <v>1117</v>
      </c>
      <c r="N18308">
        <v>18.3</v>
      </c>
      <c r="O18308" t="s">
        <v>24</v>
      </c>
      <c r="P18308" cm="1">
        <f t="array" ref="P18308">IF(Q18308&gt;0,INDEX(Q18308:Q40032,MATCH(TRUE,INDEX(Q18308:Q40032="",,),0)-1),"")</f>
        <v>4</v>
      </c>
      <c r="Q18308">
        <v>1</v>
      </c>
      <c r="R18308">
        <f t="shared" si="509"/>
        <v>0</v>
      </c>
    </row>
    <row r="18309" spans="1:18" x14ac:dyDescent="0.3">
      <c r="A18309" t="s">
        <v>1232</v>
      </c>
      <c r="B18309" s="1">
        <v>38323</v>
      </c>
      <c r="C18309" t="s">
        <v>16</v>
      </c>
      <c r="D18309" t="s">
        <v>1299</v>
      </c>
      <c r="E18309" t="s">
        <v>1300</v>
      </c>
      <c r="G18309" t="s">
        <v>19</v>
      </c>
      <c r="H18309" t="s">
        <v>28</v>
      </c>
      <c r="I18309" t="s">
        <v>26</v>
      </c>
      <c r="J18309" t="s">
        <v>27</v>
      </c>
      <c r="K18309">
        <v>1023</v>
      </c>
      <c r="L18309">
        <v>40.15</v>
      </c>
      <c r="M18309" t="s">
        <v>1135</v>
      </c>
      <c r="N18309">
        <v>55.9</v>
      </c>
      <c r="P18309" cm="1">
        <f t="array" ref="P18309">IF(Q18309&gt;0,INDEX(Q18309:Q40033,MATCH(TRUE,INDEX(Q18309:Q40033="",,),0)-1),"")</f>
        <v>4</v>
      </c>
      <c r="Q18309">
        <v>2</v>
      </c>
      <c r="R18309">
        <f t="shared" si="509"/>
        <v>0</v>
      </c>
    </row>
    <row r="18310" spans="1:18" x14ac:dyDescent="0.3">
      <c r="A18310" t="s">
        <v>1232</v>
      </c>
      <c r="B18310" s="1">
        <v>38323</v>
      </c>
      <c r="C18310" t="s">
        <v>16</v>
      </c>
      <c r="D18310" t="s">
        <v>1299</v>
      </c>
      <c r="E18310" t="s">
        <v>1300</v>
      </c>
      <c r="G18310" s="6" t="s">
        <v>29</v>
      </c>
      <c r="H18310" t="s">
        <v>122</v>
      </c>
      <c r="I18310" t="s">
        <v>26</v>
      </c>
      <c r="J18310" t="s">
        <v>27</v>
      </c>
      <c r="K18310">
        <v>48</v>
      </c>
      <c r="L18310">
        <v>18.3</v>
      </c>
      <c r="M18310" t="s">
        <v>1135</v>
      </c>
      <c r="N18310">
        <v>18.3</v>
      </c>
      <c r="P18310" cm="1">
        <f t="array" ref="P18310">IF(Q18310&gt;0,INDEX(Q18310:Q40034,MATCH(TRUE,INDEX(Q18310:Q40034="",,),0)-1),"")</f>
        <v>4</v>
      </c>
      <c r="Q18310">
        <v>2</v>
      </c>
      <c r="R18310">
        <f t="shared" si="509"/>
        <v>0</v>
      </c>
    </row>
    <row r="18311" spans="1:18" x14ac:dyDescent="0.3">
      <c r="A18311" t="s">
        <v>1232</v>
      </c>
      <c r="B18311" s="1">
        <v>38323</v>
      </c>
      <c r="C18311" t="s">
        <v>16</v>
      </c>
      <c r="D18311" t="s">
        <v>1299</v>
      </c>
      <c r="E18311" t="s">
        <v>1300</v>
      </c>
      <c r="G18311" t="s">
        <v>19</v>
      </c>
      <c r="H18311" t="s">
        <v>28</v>
      </c>
      <c r="I18311" t="s">
        <v>26</v>
      </c>
      <c r="J18311" t="s">
        <v>27</v>
      </c>
      <c r="K18311">
        <v>1023</v>
      </c>
      <c r="L18311">
        <v>40.15</v>
      </c>
      <c r="M18311" t="s">
        <v>1115</v>
      </c>
      <c r="N18311">
        <v>53.95</v>
      </c>
      <c r="P18311" cm="1">
        <f t="array" ref="P18311">IF(Q18311&gt;0,INDEX(Q18311:Q40035,MATCH(TRUE,INDEX(Q18311:Q40035="",,),0)-1),"")</f>
        <v>4</v>
      </c>
      <c r="Q18311">
        <v>3</v>
      </c>
      <c r="R18311">
        <f t="shared" si="509"/>
        <v>0</v>
      </c>
    </row>
    <row r="18312" spans="1:18" x14ac:dyDescent="0.3">
      <c r="A18312" t="s">
        <v>1232</v>
      </c>
      <c r="B18312" s="1">
        <v>38323</v>
      </c>
      <c r="C18312" t="s">
        <v>16</v>
      </c>
      <c r="D18312" t="s">
        <v>1299</v>
      </c>
      <c r="E18312" t="s">
        <v>1300</v>
      </c>
      <c r="G18312" s="6" t="s">
        <v>29</v>
      </c>
      <c r="H18312" t="s">
        <v>122</v>
      </c>
      <c r="I18312" t="s">
        <v>26</v>
      </c>
      <c r="J18312" t="s">
        <v>27</v>
      </c>
      <c r="K18312">
        <v>48</v>
      </c>
      <c r="L18312">
        <v>18.3</v>
      </c>
      <c r="M18312" t="s">
        <v>1115</v>
      </c>
      <c r="N18312">
        <v>18.3</v>
      </c>
      <c r="P18312" cm="1">
        <f t="array" ref="P18312">IF(Q18312&gt;0,INDEX(Q18312:Q40036,MATCH(TRUE,INDEX(Q18312:Q40036="",,),0)-1),"")</f>
        <v>4</v>
      </c>
      <c r="Q18312">
        <v>3</v>
      </c>
      <c r="R18312">
        <f t="shared" si="509"/>
        <v>0</v>
      </c>
    </row>
    <row r="18313" spans="1:18" x14ac:dyDescent="0.3">
      <c r="A18313" t="s">
        <v>1232</v>
      </c>
      <c r="B18313" s="1">
        <v>38323</v>
      </c>
      <c r="C18313" t="s">
        <v>16</v>
      </c>
      <c r="D18313" t="s">
        <v>1299</v>
      </c>
      <c r="E18313" t="s">
        <v>1300</v>
      </c>
      <c r="G18313" t="s">
        <v>19</v>
      </c>
      <c r="H18313" t="s">
        <v>28</v>
      </c>
      <c r="I18313" t="s">
        <v>26</v>
      </c>
      <c r="J18313" t="s">
        <v>27</v>
      </c>
      <c r="K18313">
        <v>1023</v>
      </c>
      <c r="L18313">
        <v>40.15</v>
      </c>
      <c r="M18313" t="s">
        <v>1236</v>
      </c>
      <c r="N18313">
        <v>45.15</v>
      </c>
      <c r="P18313" cm="1">
        <f t="array" ref="P18313">IF(Q18313&gt;0,INDEX(Q18313:Q40037,MATCH(TRUE,INDEX(Q18313:Q40037="",,),0)-1),"")</f>
        <v>4</v>
      </c>
      <c r="Q18313">
        <v>4</v>
      </c>
      <c r="R18313">
        <f t="shared" si="509"/>
        <v>0</v>
      </c>
    </row>
    <row r="18314" spans="1:18" x14ac:dyDescent="0.3">
      <c r="A18314" t="s">
        <v>1232</v>
      </c>
      <c r="B18314" s="1">
        <v>38323</v>
      </c>
      <c r="C18314" t="s">
        <v>16</v>
      </c>
      <c r="D18314" t="s">
        <v>1299</v>
      </c>
      <c r="E18314" t="s">
        <v>1300</v>
      </c>
      <c r="G18314" s="6" t="s">
        <v>29</v>
      </c>
      <c r="H18314" t="s">
        <v>122</v>
      </c>
      <c r="I18314" t="s">
        <v>26</v>
      </c>
      <c r="J18314" t="s">
        <v>27</v>
      </c>
      <c r="K18314">
        <v>48</v>
      </c>
      <c r="L18314">
        <v>18.3</v>
      </c>
      <c r="M18314" t="s">
        <v>1236</v>
      </c>
      <c r="N18314">
        <v>18.3</v>
      </c>
      <c r="P18314" cm="1">
        <f t="array" ref="P18314">IF(Q18314&gt;0,INDEX(Q18314:Q40038,MATCH(TRUE,INDEX(Q18314:Q40038="",,),0)-1),"")</f>
        <v>4</v>
      </c>
      <c r="Q18314">
        <v>4</v>
      </c>
      <c r="R18314">
        <f t="shared" si="509"/>
        <v>0</v>
      </c>
    </row>
    <row r="18315" spans="1:18" x14ac:dyDescent="0.3">
      <c r="P18315" t="str" cm="1">
        <f t="array" ref="P18315">IF(Q18315&gt;0,INDEX(Q18315:Q40039,MATCH(TRUE,INDEX(Q18315:Q40039="",,),0)-1),"")</f>
        <v/>
      </c>
      <c r="R18315" t="str">
        <f t="shared" si="509"/>
        <v/>
      </c>
    </row>
    <row r="18316" spans="1:18" x14ac:dyDescent="0.3">
      <c r="A18316" t="s">
        <v>1232</v>
      </c>
      <c r="B18316" s="1">
        <v>38323</v>
      </c>
      <c r="C18316" t="s">
        <v>16</v>
      </c>
      <c r="D18316" t="s">
        <v>1301</v>
      </c>
      <c r="E18316" t="s">
        <v>1302</v>
      </c>
      <c r="G18316" t="s">
        <v>19</v>
      </c>
      <c r="H18316" t="s">
        <v>41</v>
      </c>
      <c r="I18316" t="s">
        <v>21</v>
      </c>
      <c r="J18316" t="s">
        <v>22</v>
      </c>
      <c r="K18316">
        <v>13.4</v>
      </c>
      <c r="L18316">
        <v>187</v>
      </c>
      <c r="M18316" t="s">
        <v>1115</v>
      </c>
      <c r="N18316">
        <v>195</v>
      </c>
      <c r="O18316" t="s">
        <v>24</v>
      </c>
      <c r="P18316" cm="1">
        <f t="array" ref="P18316">IF(Q18316&gt;0,INDEX(Q18316:Q40040,MATCH(TRUE,INDEX(Q18316:Q40040="",,),0)-1),"")</f>
        <v>4</v>
      </c>
      <c r="Q18316">
        <f>INT((ROW()-18316)/5)+1</f>
        <v>1</v>
      </c>
      <c r="R18316">
        <f t="shared" si="509"/>
        <v>0</v>
      </c>
    </row>
    <row r="18317" spans="1:18" x14ac:dyDescent="0.3">
      <c r="A18317" t="s">
        <v>1232</v>
      </c>
      <c r="B18317" s="1">
        <v>38323</v>
      </c>
      <c r="C18317" t="s">
        <v>16</v>
      </c>
      <c r="D18317" t="s">
        <v>1301</v>
      </c>
      <c r="E18317" t="s">
        <v>1302</v>
      </c>
      <c r="G18317" t="s">
        <v>19</v>
      </c>
      <c r="H18317" t="s">
        <v>41</v>
      </c>
      <c r="I18317" t="s">
        <v>26</v>
      </c>
      <c r="J18317" t="s">
        <v>27</v>
      </c>
      <c r="K18317">
        <v>65</v>
      </c>
      <c r="L18317">
        <v>43.05</v>
      </c>
      <c r="M18317" t="s">
        <v>1115</v>
      </c>
      <c r="N18317">
        <v>57.01</v>
      </c>
      <c r="O18317" t="s">
        <v>24</v>
      </c>
      <c r="P18317" cm="1">
        <f t="array" ref="P18317">IF(Q18317&gt;0,INDEX(Q18317:Q40041,MATCH(TRUE,INDEX(Q18317:Q40041="",,),0)-1),"")</f>
        <v>4</v>
      </c>
      <c r="Q18317">
        <f t="shared" ref="Q18317:Q18335" si="510">INT((ROW()-18316)/5)+1</f>
        <v>1</v>
      </c>
      <c r="R18317">
        <f t="shared" si="509"/>
        <v>0</v>
      </c>
    </row>
    <row r="18318" spans="1:18" x14ac:dyDescent="0.3">
      <c r="A18318" t="s">
        <v>1232</v>
      </c>
      <c r="B18318" s="1">
        <v>38323</v>
      </c>
      <c r="C18318" t="s">
        <v>16</v>
      </c>
      <c r="D18318" t="s">
        <v>1301</v>
      </c>
      <c r="E18318" t="s">
        <v>1302</v>
      </c>
      <c r="G18318" t="s">
        <v>19</v>
      </c>
      <c r="H18318" t="s">
        <v>28</v>
      </c>
      <c r="I18318" t="s">
        <v>26</v>
      </c>
      <c r="J18318" t="s">
        <v>27</v>
      </c>
      <c r="K18318">
        <v>227</v>
      </c>
      <c r="L18318">
        <v>44</v>
      </c>
      <c r="M18318" t="s">
        <v>1115</v>
      </c>
      <c r="N18318">
        <v>56.9</v>
      </c>
      <c r="O18318" t="s">
        <v>24</v>
      </c>
      <c r="P18318" cm="1">
        <f t="array" ref="P18318">IF(Q18318&gt;0,INDEX(Q18318:Q40042,MATCH(TRUE,INDEX(Q18318:Q40042="",,),0)-1),"")</f>
        <v>4</v>
      </c>
      <c r="Q18318">
        <f t="shared" si="510"/>
        <v>1</v>
      </c>
      <c r="R18318">
        <f t="shared" si="509"/>
        <v>0</v>
      </c>
    </row>
    <row r="18319" spans="1:18" x14ac:dyDescent="0.3">
      <c r="A18319" t="s">
        <v>1232</v>
      </c>
      <c r="B18319" s="1">
        <v>38323</v>
      </c>
      <c r="C18319" t="s">
        <v>16</v>
      </c>
      <c r="D18319" t="s">
        <v>1301</v>
      </c>
      <c r="E18319" t="s">
        <v>1302</v>
      </c>
      <c r="G18319" s="6" t="s">
        <v>29</v>
      </c>
      <c r="H18319" t="s">
        <v>69</v>
      </c>
      <c r="I18319" t="s">
        <v>21</v>
      </c>
      <c r="J18319" t="s">
        <v>22</v>
      </c>
      <c r="K18319">
        <v>0.2</v>
      </c>
      <c r="L18319">
        <v>86</v>
      </c>
      <c r="M18319" t="s">
        <v>1115</v>
      </c>
      <c r="N18319">
        <v>86</v>
      </c>
      <c r="O18319" t="s">
        <v>24</v>
      </c>
      <c r="P18319" cm="1">
        <f t="array" ref="P18319">IF(Q18319&gt;0,INDEX(Q18319:Q40043,MATCH(TRUE,INDEX(Q18319:Q40043="",,),0)-1),"")</f>
        <v>4</v>
      </c>
      <c r="Q18319">
        <f t="shared" si="510"/>
        <v>1</v>
      </c>
      <c r="R18319">
        <f t="shared" si="509"/>
        <v>0</v>
      </c>
    </row>
    <row r="18320" spans="1:18" x14ac:dyDescent="0.3">
      <c r="A18320" t="s">
        <v>1232</v>
      </c>
      <c r="B18320" s="1">
        <v>38323</v>
      </c>
      <c r="C18320" t="s">
        <v>16</v>
      </c>
      <c r="D18320" t="s">
        <v>1301</v>
      </c>
      <c r="E18320" t="s">
        <v>1302</v>
      </c>
      <c r="G18320" s="6" t="s">
        <v>29</v>
      </c>
      <c r="H18320" t="s">
        <v>69</v>
      </c>
      <c r="I18320" t="s">
        <v>26</v>
      </c>
      <c r="J18320" t="s">
        <v>27</v>
      </c>
      <c r="K18320">
        <v>2</v>
      </c>
      <c r="L18320">
        <v>19.149999999999999</v>
      </c>
      <c r="M18320" t="s">
        <v>1115</v>
      </c>
      <c r="N18320">
        <v>19.149999999999999</v>
      </c>
      <c r="O18320" t="s">
        <v>24</v>
      </c>
      <c r="P18320" cm="1">
        <f t="array" ref="P18320">IF(Q18320&gt;0,INDEX(Q18320:Q40044,MATCH(TRUE,INDEX(Q18320:Q40044="",,),0)-1),"")</f>
        <v>4</v>
      </c>
      <c r="Q18320">
        <f t="shared" si="510"/>
        <v>1</v>
      </c>
      <c r="R18320">
        <f t="shared" si="509"/>
        <v>0</v>
      </c>
    </row>
    <row r="18321" spans="1:18" x14ac:dyDescent="0.3">
      <c r="A18321" t="s">
        <v>1232</v>
      </c>
      <c r="B18321" s="1">
        <v>38323</v>
      </c>
      <c r="C18321" t="s">
        <v>16</v>
      </c>
      <c r="D18321" t="s">
        <v>1301</v>
      </c>
      <c r="E18321" t="s">
        <v>1302</v>
      </c>
      <c r="G18321" t="s">
        <v>19</v>
      </c>
      <c r="H18321" t="s">
        <v>41</v>
      </c>
      <c r="I18321" t="s">
        <v>21</v>
      </c>
      <c r="J18321" t="s">
        <v>22</v>
      </c>
      <c r="K18321">
        <v>13.4</v>
      </c>
      <c r="L18321">
        <v>187</v>
      </c>
      <c r="M18321" t="s">
        <v>1135</v>
      </c>
      <c r="N18321">
        <v>195</v>
      </c>
      <c r="P18321" cm="1">
        <f t="array" ref="P18321">IF(Q18321&gt;0,INDEX(Q18321:Q40045,MATCH(TRUE,INDEX(Q18321:Q40045="",,),0)-1),"")</f>
        <v>4</v>
      </c>
      <c r="Q18321">
        <f t="shared" si="510"/>
        <v>2</v>
      </c>
      <c r="R18321">
        <f t="shared" si="509"/>
        <v>0</v>
      </c>
    </row>
    <row r="18322" spans="1:18" x14ac:dyDescent="0.3">
      <c r="A18322" t="s">
        <v>1232</v>
      </c>
      <c r="B18322" s="1">
        <v>38323</v>
      </c>
      <c r="C18322" t="s">
        <v>16</v>
      </c>
      <c r="D18322" t="s">
        <v>1301</v>
      </c>
      <c r="E18322" t="s">
        <v>1302</v>
      </c>
      <c r="G18322" t="s">
        <v>19</v>
      </c>
      <c r="H18322" t="s">
        <v>41</v>
      </c>
      <c r="I18322" t="s">
        <v>26</v>
      </c>
      <c r="J18322" t="s">
        <v>27</v>
      </c>
      <c r="K18322">
        <v>65</v>
      </c>
      <c r="L18322">
        <v>43.05</v>
      </c>
      <c r="M18322" t="s">
        <v>1135</v>
      </c>
      <c r="N18322">
        <v>58.75</v>
      </c>
      <c r="P18322" cm="1">
        <f t="array" ref="P18322">IF(Q18322&gt;0,INDEX(Q18322:Q40046,MATCH(TRUE,INDEX(Q18322:Q40046="",,),0)-1),"")</f>
        <v>4</v>
      </c>
      <c r="Q18322">
        <f t="shared" si="510"/>
        <v>2</v>
      </c>
      <c r="R18322">
        <f t="shared" si="509"/>
        <v>0</v>
      </c>
    </row>
    <row r="18323" spans="1:18" x14ac:dyDescent="0.3">
      <c r="A18323" t="s">
        <v>1232</v>
      </c>
      <c r="B18323" s="1">
        <v>38323</v>
      </c>
      <c r="C18323" t="s">
        <v>16</v>
      </c>
      <c r="D18323" t="s">
        <v>1301</v>
      </c>
      <c r="E18323" t="s">
        <v>1302</v>
      </c>
      <c r="G18323" t="s">
        <v>19</v>
      </c>
      <c r="H18323" t="s">
        <v>28</v>
      </c>
      <c r="I18323" t="s">
        <v>26</v>
      </c>
      <c r="J18323" t="s">
        <v>27</v>
      </c>
      <c r="K18323">
        <v>227</v>
      </c>
      <c r="L18323">
        <v>44</v>
      </c>
      <c r="M18323" t="s">
        <v>1135</v>
      </c>
      <c r="N18323">
        <v>54.75</v>
      </c>
      <c r="P18323" cm="1">
        <f t="array" ref="P18323">IF(Q18323&gt;0,INDEX(Q18323:Q40047,MATCH(TRUE,INDEX(Q18323:Q40047="",,),0)-1),"")</f>
        <v>4</v>
      </c>
      <c r="Q18323">
        <f t="shared" si="510"/>
        <v>2</v>
      </c>
      <c r="R18323">
        <f t="shared" si="509"/>
        <v>0</v>
      </c>
    </row>
    <row r="18324" spans="1:18" x14ac:dyDescent="0.3">
      <c r="A18324" t="s">
        <v>1232</v>
      </c>
      <c r="B18324" s="1">
        <v>38323</v>
      </c>
      <c r="C18324" t="s">
        <v>16</v>
      </c>
      <c r="D18324" t="s">
        <v>1301</v>
      </c>
      <c r="E18324" t="s">
        <v>1302</v>
      </c>
      <c r="G18324" s="6" t="s">
        <v>29</v>
      </c>
      <c r="H18324" t="s">
        <v>69</v>
      </c>
      <c r="I18324" t="s">
        <v>21</v>
      </c>
      <c r="J18324" t="s">
        <v>22</v>
      </c>
      <c r="K18324">
        <v>0.2</v>
      </c>
      <c r="L18324">
        <v>86</v>
      </c>
      <c r="M18324" t="s">
        <v>1135</v>
      </c>
      <c r="N18324">
        <v>86</v>
      </c>
      <c r="P18324" cm="1">
        <f t="array" ref="P18324">IF(Q18324&gt;0,INDEX(Q18324:Q40048,MATCH(TRUE,INDEX(Q18324:Q40048="",,),0)-1),"")</f>
        <v>4</v>
      </c>
      <c r="Q18324">
        <f t="shared" si="510"/>
        <v>2</v>
      </c>
      <c r="R18324">
        <f t="shared" si="509"/>
        <v>0</v>
      </c>
    </row>
    <row r="18325" spans="1:18" x14ac:dyDescent="0.3">
      <c r="A18325" t="s">
        <v>1232</v>
      </c>
      <c r="B18325" s="1">
        <v>38323</v>
      </c>
      <c r="C18325" t="s">
        <v>16</v>
      </c>
      <c r="D18325" t="s">
        <v>1301</v>
      </c>
      <c r="E18325" t="s">
        <v>1302</v>
      </c>
      <c r="G18325" s="6" t="s">
        <v>29</v>
      </c>
      <c r="H18325" t="s">
        <v>69</v>
      </c>
      <c r="I18325" t="s">
        <v>26</v>
      </c>
      <c r="J18325" t="s">
        <v>27</v>
      </c>
      <c r="K18325">
        <v>2</v>
      </c>
      <c r="L18325">
        <v>19.149999999999999</v>
      </c>
      <c r="M18325" t="s">
        <v>1135</v>
      </c>
      <c r="N18325">
        <v>19.149999999999999</v>
      </c>
      <c r="P18325" cm="1">
        <f t="array" ref="P18325">IF(Q18325&gt;0,INDEX(Q18325:Q40049,MATCH(TRUE,INDEX(Q18325:Q40049="",,),0)-1),"")</f>
        <v>4</v>
      </c>
      <c r="Q18325">
        <f t="shared" si="510"/>
        <v>2</v>
      </c>
      <c r="R18325">
        <f t="shared" si="509"/>
        <v>0</v>
      </c>
    </row>
    <row r="18326" spans="1:18" x14ac:dyDescent="0.3">
      <c r="A18326" t="s">
        <v>1232</v>
      </c>
      <c r="B18326" s="1">
        <v>38323</v>
      </c>
      <c r="C18326" t="s">
        <v>16</v>
      </c>
      <c r="D18326" t="s">
        <v>1301</v>
      </c>
      <c r="E18326" t="s">
        <v>1302</v>
      </c>
      <c r="G18326" t="s">
        <v>19</v>
      </c>
      <c r="H18326" t="s">
        <v>41</v>
      </c>
      <c r="I18326" t="s">
        <v>21</v>
      </c>
      <c r="J18326" t="s">
        <v>22</v>
      </c>
      <c r="K18326">
        <v>13.4</v>
      </c>
      <c r="L18326">
        <v>187</v>
      </c>
      <c r="M18326" t="s">
        <v>1117</v>
      </c>
      <c r="N18326">
        <v>190</v>
      </c>
      <c r="P18326" cm="1">
        <f t="array" ref="P18326">IF(Q18326&gt;0,INDEX(Q18326:Q40050,MATCH(TRUE,INDEX(Q18326:Q40050="",,),0)-1),"")</f>
        <v>4</v>
      </c>
      <c r="Q18326">
        <f t="shared" si="510"/>
        <v>3</v>
      </c>
      <c r="R18326">
        <f t="shared" si="509"/>
        <v>0</v>
      </c>
    </row>
    <row r="18327" spans="1:18" x14ac:dyDescent="0.3">
      <c r="A18327" t="s">
        <v>1232</v>
      </c>
      <c r="B18327" s="1">
        <v>38323</v>
      </c>
      <c r="C18327" t="s">
        <v>16</v>
      </c>
      <c r="D18327" t="s">
        <v>1301</v>
      </c>
      <c r="E18327" t="s">
        <v>1302</v>
      </c>
      <c r="G18327" t="s">
        <v>19</v>
      </c>
      <c r="H18327" t="s">
        <v>41</v>
      </c>
      <c r="I18327" t="s">
        <v>26</v>
      </c>
      <c r="J18327" t="s">
        <v>27</v>
      </c>
      <c r="K18327">
        <v>65</v>
      </c>
      <c r="L18327">
        <v>43.05</v>
      </c>
      <c r="M18327" t="s">
        <v>1117</v>
      </c>
      <c r="N18327">
        <v>57.1</v>
      </c>
      <c r="P18327" cm="1">
        <f t="array" ref="P18327">IF(Q18327&gt;0,INDEX(Q18327:Q40051,MATCH(TRUE,INDEX(Q18327:Q40051="",,),0)-1),"")</f>
        <v>4</v>
      </c>
      <c r="Q18327">
        <f t="shared" si="510"/>
        <v>3</v>
      </c>
      <c r="R18327">
        <f t="shared" si="509"/>
        <v>0</v>
      </c>
    </row>
    <row r="18328" spans="1:18" x14ac:dyDescent="0.3">
      <c r="A18328" t="s">
        <v>1232</v>
      </c>
      <c r="B18328" s="1">
        <v>38323</v>
      </c>
      <c r="C18328" t="s">
        <v>16</v>
      </c>
      <c r="D18328" t="s">
        <v>1301</v>
      </c>
      <c r="E18328" t="s">
        <v>1302</v>
      </c>
      <c r="G18328" t="s">
        <v>19</v>
      </c>
      <c r="H18328" t="s">
        <v>28</v>
      </c>
      <c r="I18328" t="s">
        <v>26</v>
      </c>
      <c r="J18328" t="s">
        <v>27</v>
      </c>
      <c r="K18328">
        <v>227</v>
      </c>
      <c r="L18328">
        <v>44</v>
      </c>
      <c r="M18328" t="s">
        <v>1117</v>
      </c>
      <c r="N18328">
        <v>53.23</v>
      </c>
      <c r="P18328" cm="1">
        <f t="array" ref="P18328">IF(Q18328&gt;0,INDEX(Q18328:Q40052,MATCH(TRUE,INDEX(Q18328:Q40052="",,),0)-1),"")</f>
        <v>4</v>
      </c>
      <c r="Q18328">
        <f t="shared" si="510"/>
        <v>3</v>
      </c>
      <c r="R18328">
        <f t="shared" si="509"/>
        <v>0</v>
      </c>
    </row>
    <row r="18329" spans="1:18" x14ac:dyDescent="0.3">
      <c r="A18329" t="s">
        <v>1232</v>
      </c>
      <c r="B18329" s="1">
        <v>38323</v>
      </c>
      <c r="C18329" t="s">
        <v>16</v>
      </c>
      <c r="D18329" t="s">
        <v>1301</v>
      </c>
      <c r="E18329" t="s">
        <v>1302</v>
      </c>
      <c r="G18329" s="6" t="s">
        <v>29</v>
      </c>
      <c r="H18329" t="s">
        <v>69</v>
      </c>
      <c r="I18329" t="s">
        <v>21</v>
      </c>
      <c r="J18329" t="s">
        <v>22</v>
      </c>
      <c r="K18329">
        <v>0.2</v>
      </c>
      <c r="L18329">
        <v>86</v>
      </c>
      <c r="M18329" t="s">
        <v>1117</v>
      </c>
      <c r="N18329">
        <v>86</v>
      </c>
      <c r="P18329" cm="1">
        <f t="array" ref="P18329">IF(Q18329&gt;0,INDEX(Q18329:Q40053,MATCH(TRUE,INDEX(Q18329:Q40053="",,),0)-1),"")</f>
        <v>4</v>
      </c>
      <c r="Q18329">
        <f t="shared" si="510"/>
        <v>3</v>
      </c>
      <c r="R18329">
        <f t="shared" si="509"/>
        <v>0</v>
      </c>
    </row>
    <row r="18330" spans="1:18" x14ac:dyDescent="0.3">
      <c r="A18330" t="s">
        <v>1232</v>
      </c>
      <c r="B18330" s="1">
        <v>38323</v>
      </c>
      <c r="C18330" t="s">
        <v>16</v>
      </c>
      <c r="D18330" t="s">
        <v>1301</v>
      </c>
      <c r="E18330" t="s">
        <v>1302</v>
      </c>
      <c r="G18330" s="6" t="s">
        <v>29</v>
      </c>
      <c r="H18330" t="s">
        <v>69</v>
      </c>
      <c r="I18330" t="s">
        <v>26</v>
      </c>
      <c r="J18330" t="s">
        <v>27</v>
      </c>
      <c r="K18330">
        <v>2</v>
      </c>
      <c r="L18330">
        <v>19.149999999999999</v>
      </c>
      <c r="M18330" t="s">
        <v>1117</v>
      </c>
      <c r="N18330">
        <v>19.149999999999999</v>
      </c>
      <c r="P18330" cm="1">
        <f t="array" ref="P18330">IF(Q18330&gt;0,INDEX(Q18330:Q40054,MATCH(TRUE,INDEX(Q18330:Q40054="",,),0)-1),"")</f>
        <v>4</v>
      </c>
      <c r="Q18330">
        <f t="shared" si="510"/>
        <v>3</v>
      </c>
      <c r="R18330">
        <f t="shared" si="509"/>
        <v>0</v>
      </c>
    </row>
    <row r="18331" spans="1:18" x14ac:dyDescent="0.3">
      <c r="A18331" t="s">
        <v>1232</v>
      </c>
      <c r="B18331" s="1">
        <v>38323</v>
      </c>
      <c r="C18331" t="s">
        <v>16</v>
      </c>
      <c r="D18331" t="s">
        <v>1301</v>
      </c>
      <c r="E18331" t="s">
        <v>1302</v>
      </c>
      <c r="G18331" t="s">
        <v>19</v>
      </c>
      <c r="H18331" t="s">
        <v>41</v>
      </c>
      <c r="I18331" t="s">
        <v>21</v>
      </c>
      <c r="J18331" t="s">
        <v>22</v>
      </c>
      <c r="K18331">
        <v>13.4</v>
      </c>
      <c r="L18331">
        <v>187</v>
      </c>
      <c r="M18331" t="s">
        <v>1236</v>
      </c>
      <c r="N18331">
        <v>188</v>
      </c>
      <c r="P18331" cm="1">
        <f t="array" ref="P18331">IF(Q18331&gt;0,INDEX(Q18331:Q40055,MATCH(TRUE,INDEX(Q18331:Q40055="",,),0)-1),"")</f>
        <v>4</v>
      </c>
      <c r="Q18331">
        <f t="shared" si="510"/>
        <v>4</v>
      </c>
      <c r="R18331">
        <f t="shared" si="509"/>
        <v>0</v>
      </c>
    </row>
    <row r="18332" spans="1:18" x14ac:dyDescent="0.3">
      <c r="A18332" t="s">
        <v>1232</v>
      </c>
      <c r="B18332" s="1">
        <v>38323</v>
      </c>
      <c r="C18332" t="s">
        <v>16</v>
      </c>
      <c r="D18332" t="s">
        <v>1301</v>
      </c>
      <c r="E18332" t="s">
        <v>1302</v>
      </c>
      <c r="G18332" t="s">
        <v>19</v>
      </c>
      <c r="H18332" t="s">
        <v>41</v>
      </c>
      <c r="I18332" t="s">
        <v>26</v>
      </c>
      <c r="J18332" t="s">
        <v>27</v>
      </c>
      <c r="K18332">
        <v>65</v>
      </c>
      <c r="L18332">
        <v>43.05</v>
      </c>
      <c r="M18332" t="s">
        <v>1236</v>
      </c>
      <c r="N18332">
        <v>45</v>
      </c>
      <c r="P18332" cm="1">
        <f t="array" ref="P18332">IF(Q18332&gt;0,INDEX(Q18332:Q40056,MATCH(TRUE,INDEX(Q18332:Q40056="",,),0)-1),"")</f>
        <v>4</v>
      </c>
      <c r="Q18332">
        <f t="shared" si="510"/>
        <v>4</v>
      </c>
      <c r="R18332">
        <f t="shared" si="509"/>
        <v>0</v>
      </c>
    </row>
    <row r="18333" spans="1:18" x14ac:dyDescent="0.3">
      <c r="A18333" t="s">
        <v>1232</v>
      </c>
      <c r="B18333" s="1">
        <v>38323</v>
      </c>
      <c r="C18333" t="s">
        <v>16</v>
      </c>
      <c r="D18333" t="s">
        <v>1301</v>
      </c>
      <c r="E18333" t="s">
        <v>1302</v>
      </c>
      <c r="G18333" t="s">
        <v>19</v>
      </c>
      <c r="H18333" t="s">
        <v>28</v>
      </c>
      <c r="I18333" t="s">
        <v>26</v>
      </c>
      <c r="J18333" t="s">
        <v>27</v>
      </c>
      <c r="K18333">
        <v>227</v>
      </c>
      <c r="L18333">
        <v>44</v>
      </c>
      <c r="M18333" t="s">
        <v>1236</v>
      </c>
      <c r="N18333">
        <v>45</v>
      </c>
      <c r="P18333" cm="1">
        <f t="array" ref="P18333">IF(Q18333&gt;0,INDEX(Q18333:Q40057,MATCH(TRUE,INDEX(Q18333:Q40057="",,),0)-1),"")</f>
        <v>4</v>
      </c>
      <c r="Q18333">
        <f t="shared" si="510"/>
        <v>4</v>
      </c>
      <c r="R18333">
        <f t="shared" si="509"/>
        <v>0</v>
      </c>
    </row>
    <row r="18334" spans="1:18" x14ac:dyDescent="0.3">
      <c r="A18334" t="s">
        <v>1232</v>
      </c>
      <c r="B18334" s="1">
        <v>38323</v>
      </c>
      <c r="C18334" t="s">
        <v>16</v>
      </c>
      <c r="D18334" t="s">
        <v>1301</v>
      </c>
      <c r="E18334" t="s">
        <v>1302</v>
      </c>
      <c r="G18334" s="6" t="s">
        <v>29</v>
      </c>
      <c r="H18334" t="s">
        <v>69</v>
      </c>
      <c r="I18334" t="s">
        <v>21</v>
      </c>
      <c r="J18334" t="s">
        <v>22</v>
      </c>
      <c r="K18334">
        <v>0.2</v>
      </c>
      <c r="L18334">
        <v>86</v>
      </c>
      <c r="M18334" t="s">
        <v>1236</v>
      </c>
      <c r="N18334">
        <v>86</v>
      </c>
      <c r="P18334" cm="1">
        <f t="array" ref="P18334">IF(Q18334&gt;0,INDEX(Q18334:Q40058,MATCH(TRUE,INDEX(Q18334:Q40058="",,),0)-1),"")</f>
        <v>4</v>
      </c>
      <c r="Q18334">
        <f t="shared" si="510"/>
        <v>4</v>
      </c>
      <c r="R18334">
        <f t="shared" si="509"/>
        <v>0</v>
      </c>
    </row>
    <row r="18335" spans="1:18" x14ac:dyDescent="0.3">
      <c r="A18335" t="s">
        <v>1232</v>
      </c>
      <c r="B18335" s="1">
        <v>38323</v>
      </c>
      <c r="C18335" t="s">
        <v>16</v>
      </c>
      <c r="D18335" t="s">
        <v>1301</v>
      </c>
      <c r="E18335" t="s">
        <v>1302</v>
      </c>
      <c r="G18335" s="6" t="s">
        <v>29</v>
      </c>
      <c r="H18335" t="s">
        <v>69</v>
      </c>
      <c r="I18335" t="s">
        <v>26</v>
      </c>
      <c r="J18335" t="s">
        <v>27</v>
      </c>
      <c r="K18335">
        <v>2</v>
      </c>
      <c r="L18335">
        <v>19.149999999999999</v>
      </c>
      <c r="M18335" t="s">
        <v>1236</v>
      </c>
      <c r="N18335">
        <v>19.149999999999999</v>
      </c>
      <c r="P18335" cm="1">
        <f t="array" ref="P18335">IF(Q18335&gt;0,INDEX(Q18335:Q40059,MATCH(TRUE,INDEX(Q18335:Q40059="",,),0)-1),"")</f>
        <v>4</v>
      </c>
      <c r="Q18335">
        <f t="shared" si="510"/>
        <v>4</v>
      </c>
      <c r="R18335">
        <f t="shared" si="509"/>
        <v>0</v>
      </c>
    </row>
    <row r="18336" spans="1:18" x14ac:dyDescent="0.3">
      <c r="P18336" t="str" cm="1">
        <f t="array" ref="P18336">IF(Q18336&gt;0,INDEX(Q18336:Q40060,MATCH(TRUE,INDEX(Q18336:Q40060="",,),0)-1),"")</f>
        <v/>
      </c>
      <c r="R18336" t="str">
        <f t="shared" si="509"/>
        <v/>
      </c>
    </row>
    <row r="18337" spans="1:18" x14ac:dyDescent="0.3">
      <c r="A18337" t="s">
        <v>1232</v>
      </c>
      <c r="B18337" s="1">
        <v>38323</v>
      </c>
      <c r="C18337" t="s">
        <v>16</v>
      </c>
      <c r="D18337" t="s">
        <v>1303</v>
      </c>
      <c r="E18337" t="s">
        <v>1304</v>
      </c>
      <c r="G18337" t="s">
        <v>19</v>
      </c>
      <c r="H18337" t="s">
        <v>41</v>
      </c>
      <c r="I18337" t="s">
        <v>21</v>
      </c>
      <c r="J18337" t="s">
        <v>22</v>
      </c>
      <c r="K18337">
        <v>43.2</v>
      </c>
      <c r="L18337">
        <v>216</v>
      </c>
      <c r="M18337" t="s">
        <v>1117</v>
      </c>
      <c r="N18337">
        <v>235.23</v>
      </c>
      <c r="O18337" t="s">
        <v>24</v>
      </c>
      <c r="P18337" cm="1">
        <f t="array" ref="P18337">IF(Q18337&gt;0,INDEX(Q18337:Q40061,MATCH(TRUE,INDEX(Q18337:Q40061="",,),0)-1),"")</f>
        <v>4</v>
      </c>
      <c r="Q18337">
        <f>INT((ROW()-18337)/6)+1</f>
        <v>1</v>
      </c>
      <c r="R18337">
        <f t="shared" si="509"/>
        <v>0</v>
      </c>
    </row>
    <row r="18338" spans="1:18" x14ac:dyDescent="0.3">
      <c r="A18338" t="s">
        <v>1232</v>
      </c>
      <c r="B18338" s="1">
        <v>38323</v>
      </c>
      <c r="C18338" t="s">
        <v>16</v>
      </c>
      <c r="D18338" t="s">
        <v>1303</v>
      </c>
      <c r="E18338" t="s">
        <v>1304</v>
      </c>
      <c r="G18338" t="s">
        <v>19</v>
      </c>
      <c r="H18338" t="s">
        <v>28</v>
      </c>
      <c r="I18338" t="s">
        <v>26</v>
      </c>
      <c r="J18338" t="s">
        <v>27</v>
      </c>
      <c r="K18338">
        <v>550</v>
      </c>
      <c r="L18338">
        <v>46.3</v>
      </c>
      <c r="M18338" t="s">
        <v>1117</v>
      </c>
      <c r="N18338">
        <v>61.23</v>
      </c>
      <c r="O18338" t="s">
        <v>24</v>
      </c>
      <c r="P18338" cm="1">
        <f t="array" ref="P18338">IF(Q18338&gt;0,INDEX(Q18338:Q40062,MATCH(TRUE,INDEX(Q18338:Q40062="",,),0)-1),"")</f>
        <v>4</v>
      </c>
      <c r="Q18338">
        <f t="shared" ref="Q18338:Q18360" si="511">INT((ROW()-18337)/6)+1</f>
        <v>1</v>
      </c>
      <c r="R18338">
        <f t="shared" si="509"/>
        <v>0</v>
      </c>
    </row>
    <row r="18339" spans="1:18" x14ac:dyDescent="0.3">
      <c r="A18339" t="s">
        <v>1232</v>
      </c>
      <c r="B18339" s="1">
        <v>38323</v>
      </c>
      <c r="C18339" t="s">
        <v>16</v>
      </c>
      <c r="D18339" t="s">
        <v>1303</v>
      </c>
      <c r="E18339" t="s">
        <v>1304</v>
      </c>
      <c r="G18339" s="6" t="s">
        <v>29</v>
      </c>
      <c r="H18339" t="s">
        <v>69</v>
      </c>
      <c r="I18339" t="s">
        <v>21</v>
      </c>
      <c r="J18339" t="s">
        <v>22</v>
      </c>
      <c r="K18339">
        <v>3.4</v>
      </c>
      <c r="L18339">
        <v>154</v>
      </c>
      <c r="M18339" t="s">
        <v>1117</v>
      </c>
      <c r="N18339">
        <v>154</v>
      </c>
      <c r="O18339" t="s">
        <v>24</v>
      </c>
      <c r="P18339" cm="1">
        <f t="array" ref="P18339">IF(Q18339&gt;0,INDEX(Q18339:Q40063,MATCH(TRUE,INDEX(Q18339:Q40063="",,),0)-1),"")</f>
        <v>4</v>
      </c>
      <c r="Q18339">
        <f t="shared" si="511"/>
        <v>1</v>
      </c>
      <c r="R18339">
        <f t="shared" si="509"/>
        <v>0</v>
      </c>
    </row>
    <row r="18340" spans="1:18" x14ac:dyDescent="0.3">
      <c r="A18340" t="s">
        <v>1232</v>
      </c>
      <c r="B18340" s="1">
        <v>38323</v>
      </c>
      <c r="C18340" t="s">
        <v>16</v>
      </c>
      <c r="D18340" t="s">
        <v>1303</v>
      </c>
      <c r="E18340" t="s">
        <v>1304</v>
      </c>
      <c r="G18340" s="6" t="s">
        <v>29</v>
      </c>
      <c r="H18340" t="s">
        <v>69</v>
      </c>
      <c r="I18340" t="s">
        <v>26</v>
      </c>
      <c r="J18340" t="s">
        <v>27</v>
      </c>
      <c r="K18340">
        <v>32</v>
      </c>
      <c r="L18340">
        <v>18.149999999999999</v>
      </c>
      <c r="M18340" t="s">
        <v>1117</v>
      </c>
      <c r="N18340">
        <v>18.149999999999999</v>
      </c>
      <c r="O18340" t="s">
        <v>24</v>
      </c>
      <c r="P18340" cm="1">
        <f t="array" ref="P18340">IF(Q18340&gt;0,INDEX(Q18340:Q40064,MATCH(TRUE,INDEX(Q18340:Q40064="",,),0)-1),"")</f>
        <v>4</v>
      </c>
      <c r="Q18340">
        <f t="shared" si="511"/>
        <v>1</v>
      </c>
      <c r="R18340">
        <f t="shared" si="509"/>
        <v>0</v>
      </c>
    </row>
    <row r="18341" spans="1:18" x14ac:dyDescent="0.3">
      <c r="A18341" t="s">
        <v>1232</v>
      </c>
      <c r="B18341" s="1">
        <v>38323</v>
      </c>
      <c r="C18341" t="s">
        <v>16</v>
      </c>
      <c r="D18341" t="s">
        <v>1303</v>
      </c>
      <c r="E18341" t="s">
        <v>1304</v>
      </c>
      <c r="G18341" s="6" t="s">
        <v>29</v>
      </c>
      <c r="H18341" t="s">
        <v>41</v>
      </c>
      <c r="I18341" t="s">
        <v>26</v>
      </c>
      <c r="J18341" t="s">
        <v>27</v>
      </c>
      <c r="K18341">
        <v>24</v>
      </c>
      <c r="L18341">
        <v>48.3</v>
      </c>
      <c r="M18341" t="s">
        <v>1117</v>
      </c>
      <c r="N18341">
        <v>48.3</v>
      </c>
      <c r="O18341" t="s">
        <v>24</v>
      </c>
      <c r="P18341" cm="1">
        <f t="array" ref="P18341">IF(Q18341&gt;0,INDEX(Q18341:Q40065,MATCH(TRUE,INDEX(Q18341:Q40065="",,),0)-1),"")</f>
        <v>4</v>
      </c>
      <c r="Q18341">
        <f t="shared" si="511"/>
        <v>1</v>
      </c>
      <c r="R18341">
        <f t="shared" si="509"/>
        <v>0</v>
      </c>
    </row>
    <row r="18342" spans="1:18" x14ac:dyDescent="0.3">
      <c r="A18342" t="s">
        <v>1232</v>
      </c>
      <c r="B18342" s="1">
        <v>38323</v>
      </c>
      <c r="C18342" t="s">
        <v>16</v>
      </c>
      <c r="D18342" t="s">
        <v>1303</v>
      </c>
      <c r="E18342" t="s">
        <v>1304</v>
      </c>
      <c r="G18342" s="6" t="s">
        <v>29</v>
      </c>
      <c r="H18342" t="s">
        <v>63</v>
      </c>
      <c r="I18342" t="s">
        <v>26</v>
      </c>
      <c r="J18342" t="s">
        <v>27</v>
      </c>
      <c r="K18342">
        <v>8</v>
      </c>
      <c r="L18342">
        <v>19.3</v>
      </c>
      <c r="M18342" t="s">
        <v>1117</v>
      </c>
      <c r="N18342">
        <v>19.3</v>
      </c>
      <c r="O18342" t="s">
        <v>24</v>
      </c>
      <c r="P18342" cm="1">
        <f t="array" ref="P18342">IF(Q18342&gt;0,INDEX(Q18342:Q40066,MATCH(TRUE,INDEX(Q18342:Q40066="",,),0)-1),"")</f>
        <v>4</v>
      </c>
      <c r="Q18342">
        <f t="shared" si="511"/>
        <v>1</v>
      </c>
      <c r="R18342">
        <f t="shared" si="509"/>
        <v>0</v>
      </c>
    </row>
    <row r="18343" spans="1:18" x14ac:dyDescent="0.3">
      <c r="A18343" t="s">
        <v>1232</v>
      </c>
      <c r="B18343" s="1">
        <v>38323</v>
      </c>
      <c r="C18343" t="s">
        <v>16</v>
      </c>
      <c r="D18343" t="s">
        <v>1303</v>
      </c>
      <c r="E18343" t="s">
        <v>1304</v>
      </c>
      <c r="G18343" t="s">
        <v>19</v>
      </c>
      <c r="H18343" t="s">
        <v>41</v>
      </c>
      <c r="I18343" t="s">
        <v>21</v>
      </c>
      <c r="J18343" t="s">
        <v>22</v>
      </c>
      <c r="K18343">
        <v>43.2</v>
      </c>
      <c r="L18343">
        <v>216</v>
      </c>
      <c r="M18343" t="s">
        <v>1236</v>
      </c>
      <c r="N18343">
        <v>250</v>
      </c>
      <c r="P18343" cm="1">
        <f t="array" ref="P18343">IF(Q18343&gt;0,INDEX(Q18343:Q40067,MATCH(TRUE,INDEX(Q18343:Q40067="",,),0)-1),"")</f>
        <v>4</v>
      </c>
      <c r="Q18343">
        <f t="shared" si="511"/>
        <v>2</v>
      </c>
      <c r="R18343">
        <f t="shared" si="509"/>
        <v>0</v>
      </c>
    </row>
    <row r="18344" spans="1:18" x14ac:dyDescent="0.3">
      <c r="A18344" t="s">
        <v>1232</v>
      </c>
      <c r="B18344" s="1">
        <v>38323</v>
      </c>
      <c r="C18344" t="s">
        <v>16</v>
      </c>
      <c r="D18344" t="s">
        <v>1303</v>
      </c>
      <c r="E18344" t="s">
        <v>1304</v>
      </c>
      <c r="G18344" t="s">
        <v>19</v>
      </c>
      <c r="H18344" t="s">
        <v>28</v>
      </c>
      <c r="I18344" t="s">
        <v>26</v>
      </c>
      <c r="J18344" t="s">
        <v>27</v>
      </c>
      <c r="K18344">
        <v>550</v>
      </c>
      <c r="L18344">
        <v>46.3</v>
      </c>
      <c r="M18344" t="s">
        <v>1236</v>
      </c>
      <c r="N18344">
        <v>57.25</v>
      </c>
      <c r="P18344" cm="1">
        <f t="array" ref="P18344">IF(Q18344&gt;0,INDEX(Q18344:Q40068,MATCH(TRUE,INDEX(Q18344:Q40068="",,),0)-1),"")</f>
        <v>4</v>
      </c>
      <c r="Q18344">
        <f t="shared" si="511"/>
        <v>2</v>
      </c>
      <c r="R18344">
        <f t="shared" si="509"/>
        <v>0</v>
      </c>
    </row>
    <row r="18345" spans="1:18" x14ac:dyDescent="0.3">
      <c r="A18345" t="s">
        <v>1232</v>
      </c>
      <c r="B18345" s="1">
        <v>38323</v>
      </c>
      <c r="C18345" t="s">
        <v>16</v>
      </c>
      <c r="D18345" t="s">
        <v>1303</v>
      </c>
      <c r="E18345" t="s">
        <v>1304</v>
      </c>
      <c r="G18345" s="6" t="s">
        <v>29</v>
      </c>
      <c r="H18345" t="s">
        <v>69</v>
      </c>
      <c r="I18345" t="s">
        <v>21</v>
      </c>
      <c r="J18345" t="s">
        <v>22</v>
      </c>
      <c r="K18345">
        <v>3.4</v>
      </c>
      <c r="L18345">
        <v>154</v>
      </c>
      <c r="M18345" t="s">
        <v>1236</v>
      </c>
      <c r="N18345">
        <v>154</v>
      </c>
      <c r="P18345" cm="1">
        <f t="array" ref="P18345">IF(Q18345&gt;0,INDEX(Q18345:Q40069,MATCH(TRUE,INDEX(Q18345:Q40069="",,),0)-1),"")</f>
        <v>4</v>
      </c>
      <c r="Q18345">
        <f t="shared" si="511"/>
        <v>2</v>
      </c>
      <c r="R18345">
        <f t="shared" si="509"/>
        <v>0</v>
      </c>
    </row>
    <row r="18346" spans="1:18" x14ac:dyDescent="0.3">
      <c r="A18346" t="s">
        <v>1232</v>
      </c>
      <c r="B18346" s="1">
        <v>38323</v>
      </c>
      <c r="C18346" t="s">
        <v>16</v>
      </c>
      <c r="D18346" t="s">
        <v>1303</v>
      </c>
      <c r="E18346" t="s">
        <v>1304</v>
      </c>
      <c r="G18346" s="6" t="s">
        <v>29</v>
      </c>
      <c r="H18346" t="s">
        <v>69</v>
      </c>
      <c r="I18346" t="s">
        <v>26</v>
      </c>
      <c r="J18346" t="s">
        <v>27</v>
      </c>
      <c r="K18346">
        <v>32</v>
      </c>
      <c r="L18346">
        <v>18.149999999999999</v>
      </c>
      <c r="M18346" t="s">
        <v>1236</v>
      </c>
      <c r="N18346">
        <v>18.149999999999999</v>
      </c>
      <c r="P18346" cm="1">
        <f t="array" ref="P18346">IF(Q18346&gt;0,INDEX(Q18346:Q40070,MATCH(TRUE,INDEX(Q18346:Q40070="",,),0)-1),"")</f>
        <v>4</v>
      </c>
      <c r="Q18346">
        <f t="shared" si="511"/>
        <v>2</v>
      </c>
      <c r="R18346">
        <f t="shared" si="509"/>
        <v>0</v>
      </c>
    </row>
    <row r="18347" spans="1:18" x14ac:dyDescent="0.3">
      <c r="A18347" t="s">
        <v>1232</v>
      </c>
      <c r="B18347" s="1">
        <v>38323</v>
      </c>
      <c r="C18347" t="s">
        <v>16</v>
      </c>
      <c r="D18347" t="s">
        <v>1303</v>
      </c>
      <c r="E18347" t="s">
        <v>1304</v>
      </c>
      <c r="G18347" s="6" t="s">
        <v>29</v>
      </c>
      <c r="H18347" t="s">
        <v>41</v>
      </c>
      <c r="I18347" t="s">
        <v>26</v>
      </c>
      <c r="J18347" t="s">
        <v>27</v>
      </c>
      <c r="K18347">
        <v>24</v>
      </c>
      <c r="L18347">
        <v>48.3</v>
      </c>
      <c r="M18347" t="s">
        <v>1236</v>
      </c>
      <c r="N18347">
        <v>48.3</v>
      </c>
      <c r="P18347" cm="1">
        <f t="array" ref="P18347">IF(Q18347&gt;0,INDEX(Q18347:Q40071,MATCH(TRUE,INDEX(Q18347:Q40071="",,),0)-1),"")</f>
        <v>4</v>
      </c>
      <c r="Q18347">
        <f t="shared" si="511"/>
        <v>2</v>
      </c>
      <c r="R18347">
        <f t="shared" si="509"/>
        <v>0</v>
      </c>
    </row>
    <row r="18348" spans="1:18" x14ac:dyDescent="0.3">
      <c r="A18348" t="s">
        <v>1232</v>
      </c>
      <c r="B18348" s="1">
        <v>38323</v>
      </c>
      <c r="C18348" t="s">
        <v>16</v>
      </c>
      <c r="D18348" t="s">
        <v>1303</v>
      </c>
      <c r="E18348" t="s">
        <v>1304</v>
      </c>
      <c r="G18348" s="6" t="s">
        <v>29</v>
      </c>
      <c r="H18348" t="s">
        <v>63</v>
      </c>
      <c r="I18348" t="s">
        <v>26</v>
      </c>
      <c r="J18348" t="s">
        <v>27</v>
      </c>
      <c r="K18348">
        <v>8</v>
      </c>
      <c r="L18348">
        <v>19.3</v>
      </c>
      <c r="M18348" t="s">
        <v>1236</v>
      </c>
      <c r="N18348">
        <v>19.3</v>
      </c>
      <c r="P18348" cm="1">
        <f t="array" ref="P18348">IF(Q18348&gt;0,INDEX(Q18348:Q40072,MATCH(TRUE,INDEX(Q18348:Q40072="",,),0)-1),"")</f>
        <v>4</v>
      </c>
      <c r="Q18348">
        <f t="shared" si="511"/>
        <v>2</v>
      </c>
      <c r="R18348">
        <f t="shared" si="509"/>
        <v>0</v>
      </c>
    </row>
    <row r="18349" spans="1:18" x14ac:dyDescent="0.3">
      <c r="A18349" t="s">
        <v>1232</v>
      </c>
      <c r="B18349" s="1">
        <v>38323</v>
      </c>
      <c r="C18349" t="s">
        <v>16</v>
      </c>
      <c r="D18349" t="s">
        <v>1303</v>
      </c>
      <c r="E18349" t="s">
        <v>1304</v>
      </c>
      <c r="G18349" t="s">
        <v>19</v>
      </c>
      <c r="H18349" t="s">
        <v>41</v>
      </c>
      <c r="I18349" t="s">
        <v>21</v>
      </c>
      <c r="J18349" t="s">
        <v>22</v>
      </c>
      <c r="K18349">
        <v>43.2</v>
      </c>
      <c r="L18349">
        <v>216</v>
      </c>
      <c r="M18349" t="s">
        <v>1115</v>
      </c>
      <c r="N18349">
        <v>220</v>
      </c>
      <c r="P18349" cm="1">
        <f t="array" ref="P18349">IF(Q18349&gt;0,INDEX(Q18349:Q40073,MATCH(TRUE,INDEX(Q18349:Q40073="",,),0)-1),"")</f>
        <v>4</v>
      </c>
      <c r="Q18349">
        <f t="shared" si="511"/>
        <v>3</v>
      </c>
      <c r="R18349">
        <f t="shared" si="509"/>
        <v>0</v>
      </c>
    </row>
    <row r="18350" spans="1:18" x14ac:dyDescent="0.3">
      <c r="A18350" t="s">
        <v>1232</v>
      </c>
      <c r="B18350" s="1">
        <v>38323</v>
      </c>
      <c r="C18350" t="s">
        <v>16</v>
      </c>
      <c r="D18350" t="s">
        <v>1303</v>
      </c>
      <c r="E18350" t="s">
        <v>1304</v>
      </c>
      <c r="G18350" t="s">
        <v>19</v>
      </c>
      <c r="H18350" t="s">
        <v>28</v>
      </c>
      <c r="I18350" t="s">
        <v>26</v>
      </c>
      <c r="J18350" t="s">
        <v>27</v>
      </c>
      <c r="K18350">
        <v>550</v>
      </c>
      <c r="L18350">
        <v>46.3</v>
      </c>
      <c r="M18350" t="s">
        <v>1115</v>
      </c>
      <c r="N18350">
        <v>52.01</v>
      </c>
      <c r="P18350" cm="1">
        <f t="array" ref="P18350">IF(Q18350&gt;0,INDEX(Q18350:Q40074,MATCH(TRUE,INDEX(Q18350:Q40074="",,),0)-1),"")</f>
        <v>4</v>
      </c>
      <c r="Q18350">
        <f t="shared" si="511"/>
        <v>3</v>
      </c>
      <c r="R18350">
        <f t="shared" si="509"/>
        <v>0</v>
      </c>
    </row>
    <row r="18351" spans="1:18" x14ac:dyDescent="0.3">
      <c r="A18351" t="s">
        <v>1232</v>
      </c>
      <c r="B18351" s="1">
        <v>38323</v>
      </c>
      <c r="C18351" t="s">
        <v>16</v>
      </c>
      <c r="D18351" t="s">
        <v>1303</v>
      </c>
      <c r="E18351" t="s">
        <v>1304</v>
      </c>
      <c r="G18351" s="6" t="s">
        <v>29</v>
      </c>
      <c r="H18351" t="s">
        <v>69</v>
      </c>
      <c r="I18351" t="s">
        <v>21</v>
      </c>
      <c r="J18351" t="s">
        <v>22</v>
      </c>
      <c r="K18351">
        <v>3.4</v>
      </c>
      <c r="L18351">
        <v>154</v>
      </c>
      <c r="M18351" t="s">
        <v>1115</v>
      </c>
      <c r="N18351">
        <v>154</v>
      </c>
      <c r="P18351" cm="1">
        <f t="array" ref="P18351">IF(Q18351&gt;0,INDEX(Q18351:Q40075,MATCH(TRUE,INDEX(Q18351:Q40075="",,),0)-1),"")</f>
        <v>4</v>
      </c>
      <c r="Q18351">
        <f t="shared" si="511"/>
        <v>3</v>
      </c>
      <c r="R18351">
        <f t="shared" si="509"/>
        <v>0</v>
      </c>
    </row>
    <row r="18352" spans="1:18" x14ac:dyDescent="0.3">
      <c r="A18352" t="s">
        <v>1232</v>
      </c>
      <c r="B18352" s="1">
        <v>38323</v>
      </c>
      <c r="C18352" t="s">
        <v>16</v>
      </c>
      <c r="D18352" t="s">
        <v>1303</v>
      </c>
      <c r="E18352" t="s">
        <v>1304</v>
      </c>
      <c r="G18352" s="6" t="s">
        <v>29</v>
      </c>
      <c r="H18352" t="s">
        <v>69</v>
      </c>
      <c r="I18352" t="s">
        <v>26</v>
      </c>
      <c r="J18352" t="s">
        <v>27</v>
      </c>
      <c r="K18352">
        <v>32</v>
      </c>
      <c r="L18352">
        <v>18.149999999999999</v>
      </c>
      <c r="M18352" t="s">
        <v>1115</v>
      </c>
      <c r="N18352">
        <v>18.149999999999999</v>
      </c>
      <c r="P18352" cm="1">
        <f t="array" ref="P18352">IF(Q18352&gt;0,INDEX(Q18352:Q40076,MATCH(TRUE,INDEX(Q18352:Q40076="",,),0)-1),"")</f>
        <v>4</v>
      </c>
      <c r="Q18352">
        <f t="shared" si="511"/>
        <v>3</v>
      </c>
      <c r="R18352">
        <f t="shared" ref="R18352:R18415" si="512">IF(P18352="","",0)</f>
        <v>0</v>
      </c>
    </row>
    <row r="18353" spans="1:18" x14ac:dyDescent="0.3">
      <c r="A18353" t="s">
        <v>1232</v>
      </c>
      <c r="B18353" s="1">
        <v>38323</v>
      </c>
      <c r="C18353" t="s">
        <v>16</v>
      </c>
      <c r="D18353" t="s">
        <v>1303</v>
      </c>
      <c r="E18353" t="s">
        <v>1304</v>
      </c>
      <c r="G18353" s="6" t="s">
        <v>29</v>
      </c>
      <c r="H18353" t="s">
        <v>41</v>
      </c>
      <c r="I18353" t="s">
        <v>26</v>
      </c>
      <c r="J18353" t="s">
        <v>27</v>
      </c>
      <c r="K18353">
        <v>24</v>
      </c>
      <c r="L18353">
        <v>48.3</v>
      </c>
      <c r="M18353" t="s">
        <v>1115</v>
      </c>
      <c r="N18353">
        <v>48.3</v>
      </c>
      <c r="P18353" cm="1">
        <f t="array" ref="P18353">IF(Q18353&gt;0,INDEX(Q18353:Q40077,MATCH(TRUE,INDEX(Q18353:Q40077="",,),0)-1),"")</f>
        <v>4</v>
      </c>
      <c r="Q18353">
        <f t="shared" si="511"/>
        <v>3</v>
      </c>
      <c r="R18353">
        <f t="shared" si="512"/>
        <v>0</v>
      </c>
    </row>
    <row r="18354" spans="1:18" x14ac:dyDescent="0.3">
      <c r="A18354" t="s">
        <v>1232</v>
      </c>
      <c r="B18354" s="1">
        <v>38323</v>
      </c>
      <c r="C18354" t="s">
        <v>16</v>
      </c>
      <c r="D18354" t="s">
        <v>1303</v>
      </c>
      <c r="E18354" t="s">
        <v>1304</v>
      </c>
      <c r="G18354" s="6" t="s">
        <v>29</v>
      </c>
      <c r="H18354" t="s">
        <v>63</v>
      </c>
      <c r="I18354" t="s">
        <v>26</v>
      </c>
      <c r="J18354" t="s">
        <v>27</v>
      </c>
      <c r="K18354">
        <v>8</v>
      </c>
      <c r="L18354">
        <v>19.3</v>
      </c>
      <c r="M18354" t="s">
        <v>1115</v>
      </c>
      <c r="N18354">
        <v>19.3</v>
      </c>
      <c r="P18354" cm="1">
        <f t="array" ref="P18354">IF(Q18354&gt;0,INDEX(Q18354:Q40078,MATCH(TRUE,INDEX(Q18354:Q40078="",,),0)-1),"")</f>
        <v>4</v>
      </c>
      <c r="Q18354">
        <f t="shared" si="511"/>
        <v>3</v>
      </c>
      <c r="R18354">
        <f t="shared" si="512"/>
        <v>0</v>
      </c>
    </row>
    <row r="18355" spans="1:18" x14ac:dyDescent="0.3">
      <c r="A18355" t="s">
        <v>1232</v>
      </c>
      <c r="B18355" s="1">
        <v>38323</v>
      </c>
      <c r="C18355" t="s">
        <v>16</v>
      </c>
      <c r="D18355" t="s">
        <v>1303</v>
      </c>
      <c r="E18355" t="s">
        <v>1304</v>
      </c>
      <c r="G18355" t="s">
        <v>19</v>
      </c>
      <c r="H18355" t="s">
        <v>41</v>
      </c>
      <c r="I18355" t="s">
        <v>21</v>
      </c>
      <c r="J18355" t="s">
        <v>22</v>
      </c>
      <c r="K18355">
        <v>43.2</v>
      </c>
      <c r="L18355">
        <v>216</v>
      </c>
      <c r="M18355" t="s">
        <v>1135</v>
      </c>
      <c r="N18355">
        <v>220</v>
      </c>
      <c r="P18355" cm="1">
        <f t="array" ref="P18355">IF(Q18355&gt;0,INDEX(Q18355:Q40079,MATCH(TRUE,INDEX(Q18355:Q40079="",,),0)-1),"")</f>
        <v>4</v>
      </c>
      <c r="Q18355">
        <f t="shared" si="511"/>
        <v>4</v>
      </c>
      <c r="R18355">
        <f t="shared" si="512"/>
        <v>0</v>
      </c>
    </row>
    <row r="18356" spans="1:18" x14ac:dyDescent="0.3">
      <c r="A18356" t="s">
        <v>1232</v>
      </c>
      <c r="B18356" s="1">
        <v>38323</v>
      </c>
      <c r="C18356" t="s">
        <v>16</v>
      </c>
      <c r="D18356" t="s">
        <v>1303</v>
      </c>
      <c r="E18356" t="s">
        <v>1304</v>
      </c>
      <c r="G18356" t="s">
        <v>19</v>
      </c>
      <c r="H18356" t="s">
        <v>28</v>
      </c>
      <c r="I18356" t="s">
        <v>26</v>
      </c>
      <c r="J18356" t="s">
        <v>27</v>
      </c>
      <c r="K18356">
        <v>550</v>
      </c>
      <c r="L18356">
        <v>46.3</v>
      </c>
      <c r="M18356" t="s">
        <v>1135</v>
      </c>
      <c r="N18356">
        <v>49.5</v>
      </c>
      <c r="P18356" cm="1">
        <f t="array" ref="P18356">IF(Q18356&gt;0,INDEX(Q18356:Q40080,MATCH(TRUE,INDEX(Q18356:Q40080="",,),0)-1),"")</f>
        <v>4</v>
      </c>
      <c r="Q18356">
        <f t="shared" si="511"/>
        <v>4</v>
      </c>
      <c r="R18356">
        <f t="shared" si="512"/>
        <v>0</v>
      </c>
    </row>
    <row r="18357" spans="1:18" x14ac:dyDescent="0.3">
      <c r="A18357" t="s">
        <v>1232</v>
      </c>
      <c r="B18357" s="1">
        <v>38323</v>
      </c>
      <c r="C18357" t="s">
        <v>16</v>
      </c>
      <c r="D18357" t="s">
        <v>1303</v>
      </c>
      <c r="E18357" t="s">
        <v>1304</v>
      </c>
      <c r="G18357" s="6" t="s">
        <v>29</v>
      </c>
      <c r="H18357" t="s">
        <v>69</v>
      </c>
      <c r="I18357" t="s">
        <v>21</v>
      </c>
      <c r="J18357" t="s">
        <v>22</v>
      </c>
      <c r="K18357">
        <v>3.4</v>
      </c>
      <c r="L18357">
        <v>154</v>
      </c>
      <c r="M18357" t="s">
        <v>1135</v>
      </c>
      <c r="N18357">
        <v>154</v>
      </c>
      <c r="P18357" cm="1">
        <f t="array" ref="P18357">IF(Q18357&gt;0,INDEX(Q18357:Q40081,MATCH(TRUE,INDEX(Q18357:Q40081="",,),0)-1),"")</f>
        <v>4</v>
      </c>
      <c r="Q18357">
        <f t="shared" si="511"/>
        <v>4</v>
      </c>
      <c r="R18357">
        <f t="shared" si="512"/>
        <v>0</v>
      </c>
    </row>
    <row r="18358" spans="1:18" x14ac:dyDescent="0.3">
      <c r="A18358" t="s">
        <v>1232</v>
      </c>
      <c r="B18358" s="1">
        <v>38323</v>
      </c>
      <c r="C18358" t="s">
        <v>16</v>
      </c>
      <c r="D18358" t="s">
        <v>1303</v>
      </c>
      <c r="E18358" t="s">
        <v>1304</v>
      </c>
      <c r="G18358" s="6" t="s">
        <v>29</v>
      </c>
      <c r="H18358" t="s">
        <v>69</v>
      </c>
      <c r="I18358" t="s">
        <v>26</v>
      </c>
      <c r="J18358" t="s">
        <v>27</v>
      </c>
      <c r="K18358">
        <v>32</v>
      </c>
      <c r="L18358">
        <v>18.149999999999999</v>
      </c>
      <c r="M18358" t="s">
        <v>1135</v>
      </c>
      <c r="N18358">
        <v>18.149999999999999</v>
      </c>
      <c r="P18358" cm="1">
        <f t="array" ref="P18358">IF(Q18358&gt;0,INDEX(Q18358:Q40082,MATCH(TRUE,INDEX(Q18358:Q40082="",,),0)-1),"")</f>
        <v>4</v>
      </c>
      <c r="Q18358">
        <f t="shared" si="511"/>
        <v>4</v>
      </c>
      <c r="R18358">
        <f t="shared" si="512"/>
        <v>0</v>
      </c>
    </row>
    <row r="18359" spans="1:18" x14ac:dyDescent="0.3">
      <c r="A18359" t="s">
        <v>1232</v>
      </c>
      <c r="B18359" s="1">
        <v>38323</v>
      </c>
      <c r="C18359" t="s">
        <v>16</v>
      </c>
      <c r="D18359" t="s">
        <v>1303</v>
      </c>
      <c r="E18359" t="s">
        <v>1304</v>
      </c>
      <c r="G18359" s="6" t="s">
        <v>29</v>
      </c>
      <c r="H18359" t="s">
        <v>41</v>
      </c>
      <c r="I18359" t="s">
        <v>26</v>
      </c>
      <c r="J18359" t="s">
        <v>27</v>
      </c>
      <c r="K18359">
        <v>24</v>
      </c>
      <c r="L18359">
        <v>48.3</v>
      </c>
      <c r="M18359" t="s">
        <v>1135</v>
      </c>
      <c r="N18359">
        <v>48.3</v>
      </c>
      <c r="P18359" cm="1">
        <f t="array" ref="P18359">IF(Q18359&gt;0,INDEX(Q18359:Q40083,MATCH(TRUE,INDEX(Q18359:Q40083="",,),0)-1),"")</f>
        <v>4</v>
      </c>
      <c r="Q18359">
        <f t="shared" si="511"/>
        <v>4</v>
      </c>
      <c r="R18359">
        <f t="shared" si="512"/>
        <v>0</v>
      </c>
    </row>
    <row r="18360" spans="1:18" x14ac:dyDescent="0.3">
      <c r="A18360" t="s">
        <v>1232</v>
      </c>
      <c r="B18360" s="1">
        <v>38323</v>
      </c>
      <c r="C18360" t="s">
        <v>16</v>
      </c>
      <c r="D18360" t="s">
        <v>1303</v>
      </c>
      <c r="E18360" t="s">
        <v>1304</v>
      </c>
      <c r="G18360" s="6" t="s">
        <v>29</v>
      </c>
      <c r="H18360" t="s">
        <v>63</v>
      </c>
      <c r="I18360" t="s">
        <v>26</v>
      </c>
      <c r="J18360" t="s">
        <v>27</v>
      </c>
      <c r="K18360">
        <v>8</v>
      </c>
      <c r="L18360">
        <v>19.3</v>
      </c>
      <c r="M18360" t="s">
        <v>1135</v>
      </c>
      <c r="N18360">
        <v>19.3</v>
      </c>
      <c r="P18360" cm="1">
        <f t="array" ref="P18360">IF(Q18360&gt;0,INDEX(Q18360:Q40084,MATCH(TRUE,INDEX(Q18360:Q40084="",,),0)-1),"")</f>
        <v>4</v>
      </c>
      <c r="Q18360">
        <f t="shared" si="511"/>
        <v>4</v>
      </c>
      <c r="R18360">
        <f t="shared" si="512"/>
        <v>0</v>
      </c>
    </row>
    <row r="18361" spans="1:18" x14ac:dyDescent="0.3">
      <c r="P18361" t="str" cm="1">
        <f t="array" ref="P18361">IF(Q18361&gt;0,INDEX(Q18361:Q40085,MATCH(TRUE,INDEX(Q18361:Q40085="",,),0)-1),"")</f>
        <v/>
      </c>
      <c r="R18361" t="str">
        <f t="shared" si="512"/>
        <v/>
      </c>
    </row>
    <row r="18362" spans="1:18" x14ac:dyDescent="0.3">
      <c r="A18362" t="s">
        <v>1232</v>
      </c>
      <c r="B18362" s="1">
        <v>38281</v>
      </c>
      <c r="C18362" t="s">
        <v>16</v>
      </c>
      <c r="D18362" t="s">
        <v>1305</v>
      </c>
      <c r="E18362" t="s">
        <v>1306</v>
      </c>
      <c r="G18362" t="s">
        <v>19</v>
      </c>
      <c r="H18362" t="s">
        <v>194</v>
      </c>
      <c r="I18362" t="s">
        <v>21</v>
      </c>
      <c r="J18362" t="s">
        <v>22</v>
      </c>
      <c r="K18362">
        <v>35</v>
      </c>
      <c r="L18362">
        <v>688</v>
      </c>
      <c r="M18362" t="s">
        <v>417</v>
      </c>
      <c r="N18362">
        <v>843.6</v>
      </c>
      <c r="O18362" t="s">
        <v>24</v>
      </c>
      <c r="P18362" cm="1">
        <f t="array" ref="P18362">IF(Q18362&gt;0,INDEX(Q18362:Q40086,MATCH(TRUE,INDEX(Q18362:Q40086="",,),0)-1),"")</f>
        <v>4</v>
      </c>
      <c r="Q18362">
        <f>INT((ROW()-18362)/5)+1</f>
        <v>1</v>
      </c>
      <c r="R18362">
        <f t="shared" si="512"/>
        <v>0</v>
      </c>
    </row>
    <row r="18363" spans="1:18" x14ac:dyDescent="0.3">
      <c r="A18363" t="s">
        <v>1232</v>
      </c>
      <c r="B18363" s="1">
        <v>38281</v>
      </c>
      <c r="C18363" t="s">
        <v>16</v>
      </c>
      <c r="D18363" t="s">
        <v>1305</v>
      </c>
      <c r="E18363" t="s">
        <v>1306</v>
      </c>
      <c r="G18363" t="s">
        <v>19</v>
      </c>
      <c r="H18363" t="s">
        <v>64</v>
      </c>
      <c r="I18363" t="s">
        <v>26</v>
      </c>
      <c r="J18363" t="s">
        <v>27</v>
      </c>
      <c r="K18363">
        <v>326</v>
      </c>
      <c r="L18363">
        <v>10.75</v>
      </c>
      <c r="M18363" t="s">
        <v>417</v>
      </c>
      <c r="N18363">
        <v>27</v>
      </c>
      <c r="O18363" t="s">
        <v>24</v>
      </c>
      <c r="P18363" cm="1">
        <f t="array" ref="P18363">IF(Q18363&gt;0,INDEX(Q18363:Q40087,MATCH(TRUE,INDEX(Q18363:Q40087="",,),0)-1),"")</f>
        <v>4</v>
      </c>
      <c r="Q18363">
        <f t="shared" ref="Q18363:Q18381" si="513">INT((ROW()-18362)/5)+1</f>
        <v>1</v>
      </c>
      <c r="R18363">
        <f t="shared" si="512"/>
        <v>0</v>
      </c>
    </row>
    <row r="18364" spans="1:18" x14ac:dyDescent="0.3">
      <c r="A18364" t="s">
        <v>1232</v>
      </c>
      <c r="B18364" s="1">
        <v>38281</v>
      </c>
      <c r="C18364" t="s">
        <v>16</v>
      </c>
      <c r="D18364" t="s">
        <v>1305</v>
      </c>
      <c r="E18364" t="s">
        <v>1306</v>
      </c>
      <c r="G18364" s="6" t="s">
        <v>29</v>
      </c>
      <c r="H18364" t="s">
        <v>30</v>
      </c>
      <c r="I18364" t="s">
        <v>21</v>
      </c>
      <c r="J18364" t="s">
        <v>22</v>
      </c>
      <c r="K18364">
        <v>6.7</v>
      </c>
      <c r="L18364">
        <v>121</v>
      </c>
      <c r="M18364" t="s">
        <v>417</v>
      </c>
      <c r="N18364">
        <v>121</v>
      </c>
      <c r="O18364" t="s">
        <v>24</v>
      </c>
      <c r="P18364" cm="1">
        <f t="array" ref="P18364">IF(Q18364&gt;0,INDEX(Q18364:Q40088,MATCH(TRUE,INDEX(Q18364:Q40088="",,),0)-1),"")</f>
        <v>4</v>
      </c>
      <c r="Q18364">
        <f t="shared" si="513"/>
        <v>1</v>
      </c>
      <c r="R18364">
        <f t="shared" si="512"/>
        <v>0</v>
      </c>
    </row>
    <row r="18365" spans="1:18" x14ac:dyDescent="0.3">
      <c r="A18365" t="s">
        <v>1232</v>
      </c>
      <c r="B18365" s="1">
        <v>38281</v>
      </c>
      <c r="C18365" t="s">
        <v>16</v>
      </c>
      <c r="D18365" t="s">
        <v>1305</v>
      </c>
      <c r="E18365" t="s">
        <v>1306</v>
      </c>
      <c r="G18365" s="6" t="s">
        <v>29</v>
      </c>
      <c r="H18365" t="s">
        <v>214</v>
      </c>
      <c r="I18365" t="s">
        <v>21</v>
      </c>
      <c r="J18365" t="s">
        <v>22</v>
      </c>
      <c r="K18365">
        <v>2</v>
      </c>
      <c r="L18365">
        <v>92</v>
      </c>
      <c r="M18365" t="s">
        <v>417</v>
      </c>
      <c r="N18365">
        <v>92</v>
      </c>
      <c r="O18365" t="s">
        <v>24</v>
      </c>
      <c r="P18365" cm="1">
        <f t="array" ref="P18365">IF(Q18365&gt;0,INDEX(Q18365:Q40089,MATCH(TRUE,INDEX(Q18365:Q40089="",,),0)-1),"")</f>
        <v>4</v>
      </c>
      <c r="Q18365">
        <f t="shared" si="513"/>
        <v>1</v>
      </c>
      <c r="R18365">
        <f t="shared" si="512"/>
        <v>0</v>
      </c>
    </row>
    <row r="18366" spans="1:18" x14ac:dyDescent="0.3">
      <c r="A18366" t="s">
        <v>1232</v>
      </c>
      <c r="B18366" s="1">
        <v>38281</v>
      </c>
      <c r="C18366" t="s">
        <v>16</v>
      </c>
      <c r="D18366" t="s">
        <v>1305</v>
      </c>
      <c r="E18366" t="s">
        <v>1306</v>
      </c>
      <c r="G18366" s="6" t="s">
        <v>29</v>
      </c>
      <c r="H18366" t="s">
        <v>406</v>
      </c>
      <c r="I18366" t="s">
        <v>21</v>
      </c>
      <c r="J18366" t="s">
        <v>22</v>
      </c>
      <c r="K18366">
        <v>2</v>
      </c>
      <c r="L18366">
        <v>76</v>
      </c>
      <c r="M18366" t="s">
        <v>417</v>
      </c>
      <c r="N18366">
        <v>76</v>
      </c>
      <c r="O18366" t="s">
        <v>24</v>
      </c>
      <c r="P18366" cm="1">
        <f t="array" ref="P18366">IF(Q18366&gt;0,INDEX(Q18366:Q40090,MATCH(TRUE,INDEX(Q18366:Q40090="",,),0)-1),"")</f>
        <v>4</v>
      </c>
      <c r="Q18366">
        <f t="shared" si="513"/>
        <v>1</v>
      </c>
      <c r="R18366">
        <f t="shared" si="512"/>
        <v>0</v>
      </c>
    </row>
    <row r="18367" spans="1:18" x14ac:dyDescent="0.3">
      <c r="A18367" t="s">
        <v>1232</v>
      </c>
      <c r="B18367" s="1">
        <v>38281</v>
      </c>
      <c r="C18367" t="s">
        <v>16</v>
      </c>
      <c r="D18367" t="s">
        <v>1305</v>
      </c>
      <c r="E18367" t="s">
        <v>1306</v>
      </c>
      <c r="G18367" t="s">
        <v>19</v>
      </c>
      <c r="H18367" t="s">
        <v>194</v>
      </c>
      <c r="I18367" t="s">
        <v>21</v>
      </c>
      <c r="J18367" t="s">
        <v>22</v>
      </c>
      <c r="K18367">
        <v>35</v>
      </c>
      <c r="L18367">
        <v>688</v>
      </c>
      <c r="M18367" t="s">
        <v>793</v>
      </c>
      <c r="N18367">
        <v>700</v>
      </c>
      <c r="P18367" cm="1">
        <f t="array" ref="P18367">IF(Q18367&gt;0,INDEX(Q18367:Q40091,MATCH(TRUE,INDEX(Q18367:Q40091="",,),0)-1),"")</f>
        <v>4</v>
      </c>
      <c r="Q18367">
        <f t="shared" si="513"/>
        <v>2</v>
      </c>
      <c r="R18367">
        <f t="shared" si="512"/>
        <v>0</v>
      </c>
    </row>
    <row r="18368" spans="1:18" x14ac:dyDescent="0.3">
      <c r="A18368" t="s">
        <v>1232</v>
      </c>
      <c r="B18368" s="1">
        <v>38281</v>
      </c>
      <c r="C18368" t="s">
        <v>16</v>
      </c>
      <c r="D18368" t="s">
        <v>1305</v>
      </c>
      <c r="E18368" t="s">
        <v>1306</v>
      </c>
      <c r="G18368" t="s">
        <v>19</v>
      </c>
      <c r="H18368" t="s">
        <v>64</v>
      </c>
      <c r="I18368" t="s">
        <v>26</v>
      </c>
      <c r="J18368" t="s">
        <v>27</v>
      </c>
      <c r="K18368">
        <v>326</v>
      </c>
      <c r="L18368">
        <v>10.75</v>
      </c>
      <c r="M18368" t="s">
        <v>793</v>
      </c>
      <c r="N18368">
        <v>15.51</v>
      </c>
      <c r="P18368" cm="1">
        <f t="array" ref="P18368">IF(Q18368&gt;0,INDEX(Q18368:Q40092,MATCH(TRUE,INDEX(Q18368:Q40092="",,),0)-1),"")</f>
        <v>4</v>
      </c>
      <c r="Q18368">
        <f t="shared" si="513"/>
        <v>2</v>
      </c>
      <c r="R18368">
        <f t="shared" si="512"/>
        <v>0</v>
      </c>
    </row>
    <row r="18369" spans="1:18" x14ac:dyDescent="0.3">
      <c r="A18369" t="s">
        <v>1232</v>
      </c>
      <c r="B18369" s="1">
        <v>38281</v>
      </c>
      <c r="C18369" t="s">
        <v>16</v>
      </c>
      <c r="D18369" t="s">
        <v>1305</v>
      </c>
      <c r="E18369" t="s">
        <v>1306</v>
      </c>
      <c r="G18369" s="6" t="s">
        <v>29</v>
      </c>
      <c r="H18369" t="s">
        <v>30</v>
      </c>
      <c r="I18369" t="s">
        <v>21</v>
      </c>
      <c r="J18369" t="s">
        <v>22</v>
      </c>
      <c r="K18369">
        <v>6.7</v>
      </c>
      <c r="L18369">
        <v>121</v>
      </c>
      <c r="M18369" t="s">
        <v>793</v>
      </c>
      <c r="N18369">
        <v>121</v>
      </c>
      <c r="P18369" cm="1">
        <f t="array" ref="P18369">IF(Q18369&gt;0,INDEX(Q18369:Q40093,MATCH(TRUE,INDEX(Q18369:Q40093="",,),0)-1),"")</f>
        <v>4</v>
      </c>
      <c r="Q18369">
        <f t="shared" si="513"/>
        <v>2</v>
      </c>
      <c r="R18369">
        <f t="shared" si="512"/>
        <v>0</v>
      </c>
    </row>
    <row r="18370" spans="1:18" x14ac:dyDescent="0.3">
      <c r="A18370" t="s">
        <v>1232</v>
      </c>
      <c r="B18370" s="1">
        <v>38281</v>
      </c>
      <c r="C18370" t="s">
        <v>16</v>
      </c>
      <c r="D18370" t="s">
        <v>1305</v>
      </c>
      <c r="E18370" t="s">
        <v>1306</v>
      </c>
      <c r="G18370" s="6" t="s">
        <v>29</v>
      </c>
      <c r="H18370" t="s">
        <v>214</v>
      </c>
      <c r="I18370" t="s">
        <v>21</v>
      </c>
      <c r="J18370" t="s">
        <v>22</v>
      </c>
      <c r="K18370">
        <v>2</v>
      </c>
      <c r="L18370">
        <v>92</v>
      </c>
      <c r="M18370" t="s">
        <v>793</v>
      </c>
      <c r="N18370">
        <v>92</v>
      </c>
      <c r="P18370" cm="1">
        <f t="array" ref="P18370">IF(Q18370&gt;0,INDEX(Q18370:Q40094,MATCH(TRUE,INDEX(Q18370:Q40094="",,),0)-1),"")</f>
        <v>4</v>
      </c>
      <c r="Q18370">
        <f t="shared" si="513"/>
        <v>2</v>
      </c>
      <c r="R18370">
        <f t="shared" si="512"/>
        <v>0</v>
      </c>
    </row>
    <row r="18371" spans="1:18" x14ac:dyDescent="0.3">
      <c r="A18371" t="s">
        <v>1232</v>
      </c>
      <c r="B18371" s="1">
        <v>38281</v>
      </c>
      <c r="C18371" t="s">
        <v>16</v>
      </c>
      <c r="D18371" t="s">
        <v>1305</v>
      </c>
      <c r="E18371" t="s">
        <v>1306</v>
      </c>
      <c r="G18371" s="6" t="s">
        <v>29</v>
      </c>
      <c r="H18371" t="s">
        <v>406</v>
      </c>
      <c r="I18371" t="s">
        <v>21</v>
      </c>
      <c r="J18371" t="s">
        <v>22</v>
      </c>
      <c r="K18371">
        <v>2</v>
      </c>
      <c r="L18371">
        <v>76</v>
      </c>
      <c r="M18371" t="s">
        <v>793</v>
      </c>
      <c r="N18371">
        <v>76</v>
      </c>
      <c r="P18371" cm="1">
        <f t="array" ref="P18371">IF(Q18371&gt;0,INDEX(Q18371:Q40095,MATCH(TRUE,INDEX(Q18371:Q40095="",,),0)-1),"")</f>
        <v>4</v>
      </c>
      <c r="Q18371">
        <f t="shared" si="513"/>
        <v>2</v>
      </c>
      <c r="R18371">
        <f t="shared" si="512"/>
        <v>0</v>
      </c>
    </row>
    <row r="18372" spans="1:18" x14ac:dyDescent="0.3">
      <c r="A18372" t="s">
        <v>1232</v>
      </c>
      <c r="B18372" s="1">
        <v>38281</v>
      </c>
      <c r="C18372" t="s">
        <v>16</v>
      </c>
      <c r="D18372" t="s">
        <v>1305</v>
      </c>
      <c r="E18372" t="s">
        <v>1306</v>
      </c>
      <c r="G18372" t="s">
        <v>19</v>
      </c>
      <c r="H18372" t="s">
        <v>194</v>
      </c>
      <c r="I18372" t="s">
        <v>21</v>
      </c>
      <c r="J18372" t="s">
        <v>22</v>
      </c>
      <c r="K18372">
        <v>35</v>
      </c>
      <c r="L18372">
        <v>688</v>
      </c>
      <c r="M18372" t="s">
        <v>1122</v>
      </c>
      <c r="N18372">
        <v>690</v>
      </c>
      <c r="P18372" cm="1">
        <f t="array" ref="P18372">IF(Q18372&gt;0,INDEX(Q18372:Q40096,MATCH(TRUE,INDEX(Q18372:Q40096="",,),0)-1),"")</f>
        <v>4</v>
      </c>
      <c r="Q18372">
        <f t="shared" si="513"/>
        <v>3</v>
      </c>
      <c r="R18372">
        <f t="shared" si="512"/>
        <v>0</v>
      </c>
    </row>
    <row r="18373" spans="1:18" x14ac:dyDescent="0.3">
      <c r="A18373" t="s">
        <v>1232</v>
      </c>
      <c r="B18373" s="1">
        <v>38281</v>
      </c>
      <c r="C18373" t="s">
        <v>16</v>
      </c>
      <c r="D18373" t="s">
        <v>1305</v>
      </c>
      <c r="E18373" t="s">
        <v>1306</v>
      </c>
      <c r="G18373" t="s">
        <v>19</v>
      </c>
      <c r="H18373" t="s">
        <v>64</v>
      </c>
      <c r="I18373" t="s">
        <v>26</v>
      </c>
      <c r="J18373" t="s">
        <v>27</v>
      </c>
      <c r="K18373">
        <v>326</v>
      </c>
      <c r="L18373">
        <v>10.75</v>
      </c>
      <c r="M18373" t="s">
        <v>1122</v>
      </c>
      <c r="N18373">
        <v>15</v>
      </c>
      <c r="P18373" cm="1">
        <f t="array" ref="P18373">IF(Q18373&gt;0,INDEX(Q18373:Q40097,MATCH(TRUE,INDEX(Q18373:Q40097="",,),0)-1),"")</f>
        <v>4</v>
      </c>
      <c r="Q18373">
        <f t="shared" si="513"/>
        <v>3</v>
      </c>
      <c r="R18373">
        <f t="shared" si="512"/>
        <v>0</v>
      </c>
    </row>
    <row r="18374" spans="1:18" x14ac:dyDescent="0.3">
      <c r="A18374" t="s">
        <v>1232</v>
      </c>
      <c r="B18374" s="1">
        <v>38281</v>
      </c>
      <c r="C18374" t="s">
        <v>16</v>
      </c>
      <c r="D18374" t="s">
        <v>1305</v>
      </c>
      <c r="E18374" t="s">
        <v>1306</v>
      </c>
      <c r="G18374" s="6" t="s">
        <v>29</v>
      </c>
      <c r="H18374" t="s">
        <v>30</v>
      </c>
      <c r="I18374" t="s">
        <v>21</v>
      </c>
      <c r="J18374" t="s">
        <v>22</v>
      </c>
      <c r="K18374">
        <v>6.7</v>
      </c>
      <c r="L18374">
        <v>121</v>
      </c>
      <c r="M18374" t="s">
        <v>1122</v>
      </c>
      <c r="N18374">
        <v>121</v>
      </c>
      <c r="P18374" cm="1">
        <f t="array" ref="P18374">IF(Q18374&gt;0,INDEX(Q18374:Q40098,MATCH(TRUE,INDEX(Q18374:Q40098="",,),0)-1),"")</f>
        <v>4</v>
      </c>
      <c r="Q18374">
        <f t="shared" si="513"/>
        <v>3</v>
      </c>
      <c r="R18374">
        <f t="shared" si="512"/>
        <v>0</v>
      </c>
    </row>
    <row r="18375" spans="1:18" x14ac:dyDescent="0.3">
      <c r="A18375" t="s">
        <v>1232</v>
      </c>
      <c r="B18375" s="1">
        <v>38281</v>
      </c>
      <c r="C18375" t="s">
        <v>16</v>
      </c>
      <c r="D18375" t="s">
        <v>1305</v>
      </c>
      <c r="E18375" t="s">
        <v>1306</v>
      </c>
      <c r="G18375" s="6" t="s">
        <v>29</v>
      </c>
      <c r="H18375" t="s">
        <v>214</v>
      </c>
      <c r="I18375" t="s">
        <v>21</v>
      </c>
      <c r="J18375" t="s">
        <v>22</v>
      </c>
      <c r="K18375">
        <v>2</v>
      </c>
      <c r="L18375">
        <v>92</v>
      </c>
      <c r="M18375" t="s">
        <v>1122</v>
      </c>
      <c r="N18375">
        <v>92</v>
      </c>
      <c r="P18375" cm="1">
        <f t="array" ref="P18375">IF(Q18375&gt;0,INDEX(Q18375:Q40099,MATCH(TRUE,INDEX(Q18375:Q40099="",,),0)-1),"")</f>
        <v>4</v>
      </c>
      <c r="Q18375">
        <f t="shared" si="513"/>
        <v>3</v>
      </c>
      <c r="R18375">
        <f t="shared" si="512"/>
        <v>0</v>
      </c>
    </row>
    <row r="18376" spans="1:18" x14ac:dyDescent="0.3">
      <c r="A18376" t="s">
        <v>1232</v>
      </c>
      <c r="B18376" s="1">
        <v>38281</v>
      </c>
      <c r="C18376" t="s">
        <v>16</v>
      </c>
      <c r="D18376" t="s">
        <v>1305</v>
      </c>
      <c r="E18376" t="s">
        <v>1306</v>
      </c>
      <c r="G18376" s="6" t="s">
        <v>29</v>
      </c>
      <c r="H18376" t="s">
        <v>406</v>
      </c>
      <c r="I18376" t="s">
        <v>21</v>
      </c>
      <c r="J18376" t="s">
        <v>22</v>
      </c>
      <c r="K18376">
        <v>2</v>
      </c>
      <c r="L18376">
        <v>76</v>
      </c>
      <c r="M18376" t="s">
        <v>1122</v>
      </c>
      <c r="N18376">
        <v>76</v>
      </c>
      <c r="P18376" cm="1">
        <f t="array" ref="P18376">IF(Q18376&gt;0,INDEX(Q18376:Q40100,MATCH(TRUE,INDEX(Q18376:Q40100="",,),0)-1),"")</f>
        <v>4</v>
      </c>
      <c r="Q18376">
        <f t="shared" si="513"/>
        <v>3</v>
      </c>
      <c r="R18376">
        <f t="shared" si="512"/>
        <v>0</v>
      </c>
    </row>
    <row r="18377" spans="1:18" x14ac:dyDescent="0.3">
      <c r="A18377" t="s">
        <v>1232</v>
      </c>
      <c r="B18377" s="1">
        <v>38281</v>
      </c>
      <c r="C18377" t="s">
        <v>16</v>
      </c>
      <c r="D18377" t="s">
        <v>1305</v>
      </c>
      <c r="E18377" t="s">
        <v>1306</v>
      </c>
      <c r="G18377" t="s">
        <v>19</v>
      </c>
      <c r="H18377" t="s">
        <v>194</v>
      </c>
      <c r="I18377" t="s">
        <v>21</v>
      </c>
      <c r="J18377" t="s">
        <v>22</v>
      </c>
      <c r="K18377">
        <v>35</v>
      </c>
      <c r="L18377">
        <v>688</v>
      </c>
      <c r="M18377" t="s">
        <v>1219</v>
      </c>
      <c r="N18377">
        <v>700</v>
      </c>
      <c r="P18377" cm="1">
        <f t="array" ref="P18377">IF(Q18377&gt;0,INDEX(Q18377:Q40101,MATCH(TRUE,INDEX(Q18377:Q40101="",,),0)-1),"")</f>
        <v>4</v>
      </c>
      <c r="Q18377">
        <f t="shared" si="513"/>
        <v>4</v>
      </c>
      <c r="R18377">
        <f t="shared" si="512"/>
        <v>0</v>
      </c>
    </row>
    <row r="18378" spans="1:18" x14ac:dyDescent="0.3">
      <c r="A18378" t="s">
        <v>1232</v>
      </c>
      <c r="B18378" s="1">
        <v>38281</v>
      </c>
      <c r="C18378" t="s">
        <v>16</v>
      </c>
      <c r="D18378" t="s">
        <v>1305</v>
      </c>
      <c r="E18378" t="s">
        <v>1306</v>
      </c>
      <c r="G18378" t="s">
        <v>19</v>
      </c>
      <c r="H18378" t="s">
        <v>64</v>
      </c>
      <c r="I18378" t="s">
        <v>26</v>
      </c>
      <c r="J18378" t="s">
        <v>27</v>
      </c>
      <c r="K18378">
        <v>326</v>
      </c>
      <c r="L18378">
        <v>10.75</v>
      </c>
      <c r="M18378" t="s">
        <v>1219</v>
      </c>
      <c r="N18378">
        <v>12.05</v>
      </c>
      <c r="P18378" cm="1">
        <f t="array" ref="P18378">IF(Q18378&gt;0,INDEX(Q18378:Q40102,MATCH(TRUE,INDEX(Q18378:Q40102="",,),0)-1),"")</f>
        <v>4</v>
      </c>
      <c r="Q18378">
        <f t="shared" si="513"/>
        <v>4</v>
      </c>
      <c r="R18378">
        <f t="shared" si="512"/>
        <v>0</v>
      </c>
    </row>
    <row r="18379" spans="1:18" x14ac:dyDescent="0.3">
      <c r="A18379" t="s">
        <v>1232</v>
      </c>
      <c r="B18379" s="1">
        <v>38281</v>
      </c>
      <c r="C18379" t="s">
        <v>16</v>
      </c>
      <c r="D18379" t="s">
        <v>1305</v>
      </c>
      <c r="E18379" t="s">
        <v>1306</v>
      </c>
      <c r="G18379" s="6" t="s">
        <v>29</v>
      </c>
      <c r="H18379" t="s">
        <v>30</v>
      </c>
      <c r="I18379" t="s">
        <v>21</v>
      </c>
      <c r="J18379" t="s">
        <v>22</v>
      </c>
      <c r="K18379">
        <v>6.7</v>
      </c>
      <c r="L18379">
        <v>121</v>
      </c>
      <c r="M18379" t="s">
        <v>1219</v>
      </c>
      <c r="N18379">
        <v>121</v>
      </c>
      <c r="P18379" cm="1">
        <f t="array" ref="P18379">IF(Q18379&gt;0,INDEX(Q18379:Q40103,MATCH(TRUE,INDEX(Q18379:Q40103="",,),0)-1),"")</f>
        <v>4</v>
      </c>
      <c r="Q18379">
        <f t="shared" si="513"/>
        <v>4</v>
      </c>
      <c r="R18379">
        <f t="shared" si="512"/>
        <v>0</v>
      </c>
    </row>
    <row r="18380" spans="1:18" x14ac:dyDescent="0.3">
      <c r="A18380" t="s">
        <v>1232</v>
      </c>
      <c r="B18380" s="1">
        <v>38281</v>
      </c>
      <c r="C18380" t="s">
        <v>16</v>
      </c>
      <c r="D18380" t="s">
        <v>1305</v>
      </c>
      <c r="E18380" t="s">
        <v>1306</v>
      </c>
      <c r="G18380" s="6" t="s">
        <v>29</v>
      </c>
      <c r="H18380" t="s">
        <v>214</v>
      </c>
      <c r="I18380" t="s">
        <v>21</v>
      </c>
      <c r="J18380" t="s">
        <v>22</v>
      </c>
      <c r="K18380">
        <v>2</v>
      </c>
      <c r="L18380">
        <v>92</v>
      </c>
      <c r="M18380" t="s">
        <v>1219</v>
      </c>
      <c r="N18380">
        <v>92</v>
      </c>
      <c r="P18380" cm="1">
        <f t="array" ref="P18380">IF(Q18380&gt;0,INDEX(Q18380:Q40104,MATCH(TRUE,INDEX(Q18380:Q40104="",,),0)-1),"")</f>
        <v>4</v>
      </c>
      <c r="Q18380">
        <f t="shared" si="513"/>
        <v>4</v>
      </c>
      <c r="R18380">
        <f t="shared" si="512"/>
        <v>0</v>
      </c>
    </row>
    <row r="18381" spans="1:18" x14ac:dyDescent="0.3">
      <c r="A18381" t="s">
        <v>1232</v>
      </c>
      <c r="B18381" s="1">
        <v>38281</v>
      </c>
      <c r="C18381" t="s">
        <v>16</v>
      </c>
      <c r="D18381" t="s">
        <v>1305</v>
      </c>
      <c r="E18381" t="s">
        <v>1306</v>
      </c>
      <c r="G18381" s="6" t="s">
        <v>29</v>
      </c>
      <c r="H18381" t="s">
        <v>406</v>
      </c>
      <c r="I18381" t="s">
        <v>21</v>
      </c>
      <c r="J18381" t="s">
        <v>22</v>
      </c>
      <c r="K18381">
        <v>2</v>
      </c>
      <c r="L18381">
        <v>76</v>
      </c>
      <c r="M18381" t="s">
        <v>1219</v>
      </c>
      <c r="N18381">
        <v>76</v>
      </c>
      <c r="P18381" cm="1">
        <f t="array" ref="P18381">IF(Q18381&gt;0,INDEX(Q18381:Q40105,MATCH(TRUE,INDEX(Q18381:Q40105="",,),0)-1),"")</f>
        <v>4</v>
      </c>
      <c r="Q18381">
        <f t="shared" si="513"/>
        <v>4</v>
      </c>
      <c r="R18381">
        <f t="shared" si="512"/>
        <v>0</v>
      </c>
    </row>
    <row r="18382" spans="1:18" x14ac:dyDescent="0.3">
      <c r="P18382" t="str" cm="1">
        <f t="array" ref="P18382">IF(Q18382&gt;0,INDEX(Q18382:Q40106,MATCH(TRUE,INDEX(Q18382:Q40106="",,),0)-1),"")</f>
        <v/>
      </c>
      <c r="R18382" t="str">
        <f t="shared" si="512"/>
        <v/>
      </c>
    </row>
    <row r="18383" spans="1:18" x14ac:dyDescent="0.3">
      <c r="A18383" t="s">
        <v>1232</v>
      </c>
      <c r="B18383" s="1">
        <v>38281</v>
      </c>
      <c r="C18383" t="s">
        <v>16</v>
      </c>
      <c r="D18383" t="s">
        <v>1307</v>
      </c>
      <c r="E18383" t="s">
        <v>1308</v>
      </c>
      <c r="G18383" t="s">
        <v>19</v>
      </c>
      <c r="H18383" t="s">
        <v>194</v>
      </c>
      <c r="I18383" t="s">
        <v>21</v>
      </c>
      <c r="J18383" t="s">
        <v>22</v>
      </c>
      <c r="K18383">
        <v>38.6</v>
      </c>
      <c r="L18383">
        <v>670</v>
      </c>
      <c r="M18383" t="s">
        <v>417</v>
      </c>
      <c r="N18383">
        <v>830</v>
      </c>
      <c r="O18383" t="s">
        <v>24</v>
      </c>
      <c r="P18383" cm="1">
        <f t="array" ref="P18383">IF(Q18383&gt;0,INDEX(Q18383:Q40107,MATCH(TRUE,INDEX(Q18383:Q40107="",,),0)-1),"")</f>
        <v>6</v>
      </c>
      <c r="Q18383">
        <f>INT((ROW()-18383)/9)+1</f>
        <v>1</v>
      </c>
      <c r="R18383">
        <f t="shared" si="512"/>
        <v>0</v>
      </c>
    </row>
    <row r="18384" spans="1:18" x14ac:dyDescent="0.3">
      <c r="A18384" t="s">
        <v>1232</v>
      </c>
      <c r="B18384" s="1">
        <v>38281</v>
      </c>
      <c r="C18384" t="s">
        <v>16</v>
      </c>
      <c r="D18384" t="s">
        <v>1307</v>
      </c>
      <c r="E18384" t="s">
        <v>1308</v>
      </c>
      <c r="G18384" t="s">
        <v>19</v>
      </c>
      <c r="H18384" t="s">
        <v>30</v>
      </c>
      <c r="I18384" t="s">
        <v>21</v>
      </c>
      <c r="J18384" t="s">
        <v>22</v>
      </c>
      <c r="K18384">
        <v>26.6</v>
      </c>
      <c r="L18384">
        <v>124</v>
      </c>
      <c r="M18384" t="s">
        <v>417</v>
      </c>
      <c r="N18384">
        <v>450</v>
      </c>
      <c r="O18384" t="s">
        <v>24</v>
      </c>
      <c r="P18384" cm="1">
        <f t="array" ref="P18384">IF(Q18384&gt;0,INDEX(Q18384:Q40108,MATCH(TRUE,INDEX(Q18384:Q40108="",,),0)-1),"")</f>
        <v>6</v>
      </c>
      <c r="Q18384">
        <f t="shared" ref="Q18384:Q18436" si="514">INT((ROW()-18383)/9)+1</f>
        <v>1</v>
      </c>
      <c r="R18384">
        <f t="shared" si="512"/>
        <v>0</v>
      </c>
    </row>
    <row r="18385" spans="1:18" x14ac:dyDescent="0.3">
      <c r="A18385" t="s">
        <v>1232</v>
      </c>
      <c r="B18385" s="1">
        <v>38281</v>
      </c>
      <c r="C18385" t="s">
        <v>16</v>
      </c>
      <c r="D18385" t="s">
        <v>1307</v>
      </c>
      <c r="E18385" t="s">
        <v>1308</v>
      </c>
      <c r="G18385" t="s">
        <v>19</v>
      </c>
      <c r="H18385" t="s">
        <v>64</v>
      </c>
      <c r="I18385" t="s">
        <v>26</v>
      </c>
      <c r="J18385" t="s">
        <v>27</v>
      </c>
      <c r="K18385">
        <v>1713</v>
      </c>
      <c r="L18385">
        <v>11.05</v>
      </c>
      <c r="M18385" t="s">
        <v>417</v>
      </c>
      <c r="N18385">
        <v>28.01</v>
      </c>
      <c r="O18385" t="s">
        <v>24</v>
      </c>
      <c r="P18385" cm="1">
        <f t="array" ref="P18385">IF(Q18385&gt;0,INDEX(Q18385:Q40109,MATCH(TRUE,INDEX(Q18385:Q40109="",,),0)-1),"")</f>
        <v>6</v>
      </c>
      <c r="Q18385">
        <f t="shared" si="514"/>
        <v>1</v>
      </c>
      <c r="R18385">
        <f t="shared" si="512"/>
        <v>0</v>
      </c>
    </row>
    <row r="18386" spans="1:18" x14ac:dyDescent="0.3">
      <c r="A18386" t="s">
        <v>1232</v>
      </c>
      <c r="B18386" s="1">
        <v>38281</v>
      </c>
      <c r="C18386" t="s">
        <v>16</v>
      </c>
      <c r="D18386" t="s">
        <v>1307</v>
      </c>
      <c r="E18386" t="s">
        <v>1308</v>
      </c>
      <c r="G18386" s="6" t="s">
        <v>29</v>
      </c>
      <c r="H18386" t="s">
        <v>196</v>
      </c>
      <c r="I18386" t="s">
        <v>21</v>
      </c>
      <c r="J18386" t="s">
        <v>22</v>
      </c>
      <c r="K18386">
        <v>1.1000000000000001</v>
      </c>
      <c r="L18386">
        <v>205</v>
      </c>
      <c r="M18386" t="s">
        <v>417</v>
      </c>
      <c r="N18386">
        <v>205</v>
      </c>
      <c r="O18386" t="s">
        <v>24</v>
      </c>
      <c r="P18386" cm="1">
        <f t="array" ref="P18386">IF(Q18386&gt;0,INDEX(Q18386:Q40110,MATCH(TRUE,INDEX(Q18386:Q40110="",,),0)-1),"")</f>
        <v>6</v>
      </c>
      <c r="Q18386">
        <f t="shared" si="514"/>
        <v>1</v>
      </c>
      <c r="R18386">
        <f t="shared" si="512"/>
        <v>0</v>
      </c>
    </row>
    <row r="18387" spans="1:18" x14ac:dyDescent="0.3">
      <c r="A18387" t="s">
        <v>1232</v>
      </c>
      <c r="B18387" s="1">
        <v>38281</v>
      </c>
      <c r="C18387" t="s">
        <v>16</v>
      </c>
      <c r="D18387" t="s">
        <v>1307</v>
      </c>
      <c r="E18387" t="s">
        <v>1308</v>
      </c>
      <c r="G18387" s="6" t="s">
        <v>29</v>
      </c>
      <c r="H18387" t="s">
        <v>406</v>
      </c>
      <c r="I18387" t="s">
        <v>21</v>
      </c>
      <c r="J18387" t="s">
        <v>22</v>
      </c>
      <c r="K18387">
        <v>6.9</v>
      </c>
      <c r="L18387">
        <v>89</v>
      </c>
      <c r="M18387" t="s">
        <v>417</v>
      </c>
      <c r="N18387">
        <v>89</v>
      </c>
      <c r="O18387" t="s">
        <v>24</v>
      </c>
      <c r="P18387" cm="1">
        <f t="array" ref="P18387">IF(Q18387&gt;0,INDEX(Q18387:Q40111,MATCH(TRUE,INDEX(Q18387:Q40111="",,),0)-1),"")</f>
        <v>6</v>
      </c>
      <c r="Q18387">
        <f t="shared" si="514"/>
        <v>1</v>
      </c>
      <c r="R18387">
        <f t="shared" si="512"/>
        <v>0</v>
      </c>
    </row>
    <row r="18388" spans="1:18" x14ac:dyDescent="0.3">
      <c r="A18388" t="s">
        <v>1232</v>
      </c>
      <c r="B18388" s="1">
        <v>38281</v>
      </c>
      <c r="C18388" t="s">
        <v>16</v>
      </c>
      <c r="D18388" t="s">
        <v>1307</v>
      </c>
      <c r="E18388" t="s">
        <v>1308</v>
      </c>
      <c r="G18388" s="6" t="s">
        <v>29</v>
      </c>
      <c r="H18388" t="s">
        <v>99</v>
      </c>
      <c r="I18388" t="s">
        <v>21</v>
      </c>
      <c r="J18388" t="s">
        <v>22</v>
      </c>
      <c r="K18388">
        <v>1.1000000000000001</v>
      </c>
      <c r="L18388">
        <v>113</v>
      </c>
      <c r="M18388" t="s">
        <v>417</v>
      </c>
      <c r="N18388">
        <v>113</v>
      </c>
      <c r="O18388" t="s">
        <v>24</v>
      </c>
      <c r="P18388" cm="1">
        <f t="array" ref="P18388">IF(Q18388&gt;0,INDEX(Q18388:Q40112,MATCH(TRUE,INDEX(Q18388:Q40112="",,),0)-1),"")</f>
        <v>6</v>
      </c>
      <c r="Q18388">
        <f t="shared" si="514"/>
        <v>1</v>
      </c>
      <c r="R18388">
        <f t="shared" si="512"/>
        <v>0</v>
      </c>
    </row>
    <row r="18389" spans="1:18" x14ac:dyDescent="0.3">
      <c r="A18389" t="s">
        <v>1232</v>
      </c>
      <c r="B18389" s="1">
        <v>38281</v>
      </c>
      <c r="C18389" t="s">
        <v>16</v>
      </c>
      <c r="D18389" t="s">
        <v>1307</v>
      </c>
      <c r="E18389" t="s">
        <v>1308</v>
      </c>
      <c r="G18389" s="6" t="s">
        <v>29</v>
      </c>
      <c r="H18389" t="s">
        <v>154</v>
      </c>
      <c r="I18389" t="s">
        <v>21</v>
      </c>
      <c r="J18389" t="s">
        <v>22</v>
      </c>
      <c r="K18389">
        <v>6.4</v>
      </c>
      <c r="L18389">
        <v>353</v>
      </c>
      <c r="M18389" t="s">
        <v>417</v>
      </c>
      <c r="N18389">
        <v>353</v>
      </c>
      <c r="O18389" t="s">
        <v>24</v>
      </c>
      <c r="P18389" cm="1">
        <f t="array" ref="P18389">IF(Q18389&gt;0,INDEX(Q18389:Q40113,MATCH(TRUE,INDEX(Q18389:Q40113="",,),0)-1),"")</f>
        <v>6</v>
      </c>
      <c r="Q18389">
        <f t="shared" si="514"/>
        <v>1</v>
      </c>
      <c r="R18389">
        <f t="shared" si="512"/>
        <v>0</v>
      </c>
    </row>
    <row r="18390" spans="1:18" x14ac:dyDescent="0.3">
      <c r="A18390" t="s">
        <v>1232</v>
      </c>
      <c r="B18390" s="1">
        <v>38281</v>
      </c>
      <c r="C18390" t="s">
        <v>16</v>
      </c>
      <c r="D18390" t="s">
        <v>1307</v>
      </c>
      <c r="E18390" t="s">
        <v>1308</v>
      </c>
      <c r="G18390" s="6" t="s">
        <v>29</v>
      </c>
      <c r="H18390" t="s">
        <v>63</v>
      </c>
      <c r="I18390" t="s">
        <v>26</v>
      </c>
      <c r="J18390" t="s">
        <v>27</v>
      </c>
      <c r="K18390">
        <v>175</v>
      </c>
      <c r="L18390">
        <v>22.85</v>
      </c>
      <c r="M18390" t="s">
        <v>417</v>
      </c>
      <c r="N18390">
        <v>22.85</v>
      </c>
      <c r="O18390" t="s">
        <v>24</v>
      </c>
      <c r="P18390" cm="1">
        <f t="array" ref="P18390">IF(Q18390&gt;0,INDEX(Q18390:Q40114,MATCH(TRUE,INDEX(Q18390:Q40114="",,),0)-1),"")</f>
        <v>6</v>
      </c>
      <c r="Q18390">
        <f t="shared" si="514"/>
        <v>1</v>
      </c>
      <c r="R18390">
        <f t="shared" si="512"/>
        <v>0</v>
      </c>
    </row>
    <row r="18391" spans="1:18" x14ac:dyDescent="0.3">
      <c r="A18391" t="s">
        <v>1232</v>
      </c>
      <c r="B18391" s="1">
        <v>38281</v>
      </c>
      <c r="C18391" t="s">
        <v>16</v>
      </c>
      <c r="D18391" t="s">
        <v>1307</v>
      </c>
      <c r="E18391" t="s">
        <v>1308</v>
      </c>
      <c r="G18391" s="6" t="s">
        <v>29</v>
      </c>
      <c r="H18391" t="s">
        <v>70</v>
      </c>
      <c r="I18391" t="s">
        <v>26</v>
      </c>
      <c r="J18391" t="s">
        <v>27</v>
      </c>
      <c r="K18391">
        <v>24</v>
      </c>
      <c r="L18391">
        <v>22.15</v>
      </c>
      <c r="M18391" t="s">
        <v>417</v>
      </c>
      <c r="N18391">
        <v>22.15</v>
      </c>
      <c r="O18391" t="s">
        <v>24</v>
      </c>
      <c r="P18391" cm="1">
        <f t="array" ref="P18391">IF(Q18391&gt;0,INDEX(Q18391:Q40115,MATCH(TRUE,INDEX(Q18391:Q40115="",,),0)-1),"")</f>
        <v>6</v>
      </c>
      <c r="Q18391">
        <f t="shared" si="514"/>
        <v>1</v>
      </c>
      <c r="R18391">
        <f t="shared" si="512"/>
        <v>0</v>
      </c>
    </row>
    <row r="18392" spans="1:18" x14ac:dyDescent="0.3">
      <c r="A18392" t="s">
        <v>1232</v>
      </c>
      <c r="B18392" s="1">
        <v>38281</v>
      </c>
      <c r="C18392" t="s">
        <v>16</v>
      </c>
      <c r="D18392" t="s">
        <v>1307</v>
      </c>
      <c r="E18392" t="s">
        <v>1308</v>
      </c>
      <c r="G18392" t="s">
        <v>19</v>
      </c>
      <c r="H18392" t="s">
        <v>194</v>
      </c>
      <c r="I18392" t="s">
        <v>21</v>
      </c>
      <c r="J18392" t="s">
        <v>22</v>
      </c>
      <c r="K18392">
        <v>38.6</v>
      </c>
      <c r="L18392">
        <v>670</v>
      </c>
      <c r="M18392" t="s">
        <v>1122</v>
      </c>
      <c r="N18392">
        <v>1000</v>
      </c>
      <c r="P18392" cm="1">
        <f t="array" ref="P18392">IF(Q18392&gt;0,INDEX(Q18392:Q40116,MATCH(TRUE,INDEX(Q18392:Q40116="",,),0)-1),"")</f>
        <v>6</v>
      </c>
      <c r="Q18392">
        <f t="shared" si="514"/>
        <v>2</v>
      </c>
      <c r="R18392">
        <f t="shared" si="512"/>
        <v>0</v>
      </c>
    </row>
    <row r="18393" spans="1:18" x14ac:dyDescent="0.3">
      <c r="A18393" t="s">
        <v>1232</v>
      </c>
      <c r="B18393" s="1">
        <v>38281</v>
      </c>
      <c r="C18393" t="s">
        <v>16</v>
      </c>
      <c r="D18393" t="s">
        <v>1307</v>
      </c>
      <c r="E18393" t="s">
        <v>1308</v>
      </c>
      <c r="G18393" t="s">
        <v>19</v>
      </c>
      <c r="H18393" t="s">
        <v>30</v>
      </c>
      <c r="I18393" t="s">
        <v>21</v>
      </c>
      <c r="J18393" t="s">
        <v>22</v>
      </c>
      <c r="K18393">
        <v>26.6</v>
      </c>
      <c r="L18393">
        <v>124</v>
      </c>
      <c r="M18393" t="s">
        <v>1122</v>
      </c>
      <c r="N18393">
        <v>200</v>
      </c>
      <c r="P18393" cm="1">
        <f t="array" ref="P18393">IF(Q18393&gt;0,INDEX(Q18393:Q40117,MATCH(TRUE,INDEX(Q18393:Q40117="",,),0)-1),"")</f>
        <v>6</v>
      </c>
      <c r="Q18393">
        <f t="shared" si="514"/>
        <v>2</v>
      </c>
      <c r="R18393">
        <f t="shared" si="512"/>
        <v>0</v>
      </c>
    </row>
    <row r="18394" spans="1:18" x14ac:dyDescent="0.3">
      <c r="A18394" t="s">
        <v>1232</v>
      </c>
      <c r="B18394" s="1">
        <v>38281</v>
      </c>
      <c r="C18394" t="s">
        <v>16</v>
      </c>
      <c r="D18394" t="s">
        <v>1307</v>
      </c>
      <c r="E18394" t="s">
        <v>1308</v>
      </c>
      <c r="G18394" t="s">
        <v>19</v>
      </c>
      <c r="H18394" t="s">
        <v>64</v>
      </c>
      <c r="I18394" t="s">
        <v>26</v>
      </c>
      <c r="J18394" t="s">
        <v>27</v>
      </c>
      <c r="K18394">
        <v>1713</v>
      </c>
      <c r="L18394">
        <v>11.05</v>
      </c>
      <c r="M18394" t="s">
        <v>1122</v>
      </c>
      <c r="N18394">
        <v>25</v>
      </c>
      <c r="P18394" cm="1">
        <f t="array" ref="P18394">IF(Q18394&gt;0,INDEX(Q18394:Q40118,MATCH(TRUE,INDEX(Q18394:Q40118="",,),0)-1),"")</f>
        <v>6</v>
      </c>
      <c r="Q18394">
        <f t="shared" si="514"/>
        <v>2</v>
      </c>
      <c r="R18394">
        <f t="shared" si="512"/>
        <v>0</v>
      </c>
    </row>
    <row r="18395" spans="1:18" x14ac:dyDescent="0.3">
      <c r="A18395" t="s">
        <v>1232</v>
      </c>
      <c r="B18395" s="1">
        <v>38281</v>
      </c>
      <c r="C18395" t="s">
        <v>16</v>
      </c>
      <c r="D18395" t="s">
        <v>1307</v>
      </c>
      <c r="E18395" t="s">
        <v>1308</v>
      </c>
      <c r="G18395" s="6" t="s">
        <v>29</v>
      </c>
      <c r="H18395" t="s">
        <v>196</v>
      </c>
      <c r="I18395" t="s">
        <v>21</v>
      </c>
      <c r="J18395" t="s">
        <v>22</v>
      </c>
      <c r="K18395">
        <v>1.1000000000000001</v>
      </c>
      <c r="L18395">
        <v>205</v>
      </c>
      <c r="M18395" t="s">
        <v>1122</v>
      </c>
      <c r="N18395">
        <v>205</v>
      </c>
      <c r="P18395" cm="1">
        <f t="array" ref="P18395">IF(Q18395&gt;0,INDEX(Q18395:Q40119,MATCH(TRUE,INDEX(Q18395:Q40119="",,),0)-1),"")</f>
        <v>6</v>
      </c>
      <c r="Q18395">
        <f t="shared" si="514"/>
        <v>2</v>
      </c>
      <c r="R18395">
        <f t="shared" si="512"/>
        <v>0</v>
      </c>
    </row>
    <row r="18396" spans="1:18" x14ac:dyDescent="0.3">
      <c r="A18396" t="s">
        <v>1232</v>
      </c>
      <c r="B18396" s="1">
        <v>38281</v>
      </c>
      <c r="C18396" t="s">
        <v>16</v>
      </c>
      <c r="D18396" t="s">
        <v>1307</v>
      </c>
      <c r="E18396" t="s">
        <v>1308</v>
      </c>
      <c r="G18396" s="6" t="s">
        <v>29</v>
      </c>
      <c r="H18396" t="s">
        <v>406</v>
      </c>
      <c r="I18396" t="s">
        <v>21</v>
      </c>
      <c r="J18396" t="s">
        <v>22</v>
      </c>
      <c r="K18396">
        <v>6.9</v>
      </c>
      <c r="L18396">
        <v>89</v>
      </c>
      <c r="M18396" t="s">
        <v>1122</v>
      </c>
      <c r="N18396">
        <v>89</v>
      </c>
      <c r="P18396" cm="1">
        <f t="array" ref="P18396">IF(Q18396&gt;0,INDEX(Q18396:Q40120,MATCH(TRUE,INDEX(Q18396:Q40120="",,),0)-1),"")</f>
        <v>6</v>
      </c>
      <c r="Q18396">
        <f t="shared" si="514"/>
        <v>2</v>
      </c>
      <c r="R18396">
        <f t="shared" si="512"/>
        <v>0</v>
      </c>
    </row>
    <row r="18397" spans="1:18" x14ac:dyDescent="0.3">
      <c r="A18397" t="s">
        <v>1232</v>
      </c>
      <c r="B18397" s="1">
        <v>38281</v>
      </c>
      <c r="C18397" t="s">
        <v>16</v>
      </c>
      <c r="D18397" t="s">
        <v>1307</v>
      </c>
      <c r="E18397" t="s">
        <v>1308</v>
      </c>
      <c r="G18397" s="6" t="s">
        <v>29</v>
      </c>
      <c r="H18397" t="s">
        <v>99</v>
      </c>
      <c r="I18397" t="s">
        <v>21</v>
      </c>
      <c r="J18397" t="s">
        <v>22</v>
      </c>
      <c r="K18397">
        <v>1.1000000000000001</v>
      </c>
      <c r="L18397">
        <v>113</v>
      </c>
      <c r="M18397" t="s">
        <v>1122</v>
      </c>
      <c r="N18397">
        <v>113</v>
      </c>
      <c r="P18397" cm="1">
        <f t="array" ref="P18397">IF(Q18397&gt;0,INDEX(Q18397:Q40121,MATCH(TRUE,INDEX(Q18397:Q40121="",,),0)-1),"")</f>
        <v>6</v>
      </c>
      <c r="Q18397">
        <f t="shared" si="514"/>
        <v>2</v>
      </c>
      <c r="R18397">
        <f t="shared" si="512"/>
        <v>0</v>
      </c>
    </row>
    <row r="18398" spans="1:18" x14ac:dyDescent="0.3">
      <c r="A18398" t="s">
        <v>1232</v>
      </c>
      <c r="B18398" s="1">
        <v>38281</v>
      </c>
      <c r="C18398" t="s">
        <v>16</v>
      </c>
      <c r="D18398" t="s">
        <v>1307</v>
      </c>
      <c r="E18398" t="s">
        <v>1308</v>
      </c>
      <c r="G18398" s="6" t="s">
        <v>29</v>
      </c>
      <c r="H18398" t="s">
        <v>154</v>
      </c>
      <c r="I18398" t="s">
        <v>21</v>
      </c>
      <c r="J18398" t="s">
        <v>22</v>
      </c>
      <c r="K18398">
        <v>6.4</v>
      </c>
      <c r="L18398">
        <v>353</v>
      </c>
      <c r="M18398" t="s">
        <v>1122</v>
      </c>
      <c r="N18398">
        <v>353</v>
      </c>
      <c r="P18398" cm="1">
        <f t="array" ref="P18398">IF(Q18398&gt;0,INDEX(Q18398:Q40122,MATCH(TRUE,INDEX(Q18398:Q40122="",,),0)-1),"")</f>
        <v>6</v>
      </c>
      <c r="Q18398">
        <f t="shared" si="514"/>
        <v>2</v>
      </c>
      <c r="R18398">
        <f t="shared" si="512"/>
        <v>0</v>
      </c>
    </row>
    <row r="18399" spans="1:18" x14ac:dyDescent="0.3">
      <c r="A18399" t="s">
        <v>1232</v>
      </c>
      <c r="B18399" s="1">
        <v>38281</v>
      </c>
      <c r="C18399" t="s">
        <v>16</v>
      </c>
      <c r="D18399" t="s">
        <v>1307</v>
      </c>
      <c r="E18399" t="s">
        <v>1308</v>
      </c>
      <c r="G18399" s="6" t="s">
        <v>29</v>
      </c>
      <c r="H18399" t="s">
        <v>63</v>
      </c>
      <c r="I18399" t="s">
        <v>26</v>
      </c>
      <c r="J18399" t="s">
        <v>27</v>
      </c>
      <c r="K18399">
        <v>175</v>
      </c>
      <c r="L18399">
        <v>22.85</v>
      </c>
      <c r="M18399" t="s">
        <v>1122</v>
      </c>
      <c r="N18399">
        <v>22.85</v>
      </c>
      <c r="P18399" cm="1">
        <f t="array" ref="P18399">IF(Q18399&gt;0,INDEX(Q18399:Q40123,MATCH(TRUE,INDEX(Q18399:Q40123="",,),0)-1),"")</f>
        <v>6</v>
      </c>
      <c r="Q18399">
        <f t="shared" si="514"/>
        <v>2</v>
      </c>
      <c r="R18399">
        <f t="shared" si="512"/>
        <v>0</v>
      </c>
    </row>
    <row r="18400" spans="1:18" x14ac:dyDescent="0.3">
      <c r="A18400" t="s">
        <v>1232</v>
      </c>
      <c r="B18400" s="1">
        <v>38281</v>
      </c>
      <c r="C18400" t="s">
        <v>16</v>
      </c>
      <c r="D18400" t="s">
        <v>1307</v>
      </c>
      <c r="E18400" t="s">
        <v>1308</v>
      </c>
      <c r="G18400" s="6" t="s">
        <v>29</v>
      </c>
      <c r="H18400" t="s">
        <v>70</v>
      </c>
      <c r="I18400" t="s">
        <v>26</v>
      </c>
      <c r="J18400" t="s">
        <v>27</v>
      </c>
      <c r="K18400">
        <v>24</v>
      </c>
      <c r="L18400">
        <v>22.15</v>
      </c>
      <c r="M18400" t="s">
        <v>1122</v>
      </c>
      <c r="N18400">
        <v>22.15</v>
      </c>
      <c r="P18400" cm="1">
        <f t="array" ref="P18400">IF(Q18400&gt;0,INDEX(Q18400:Q40124,MATCH(TRUE,INDEX(Q18400:Q40124="",,),0)-1),"")</f>
        <v>6</v>
      </c>
      <c r="Q18400">
        <f t="shared" si="514"/>
        <v>2</v>
      </c>
      <c r="R18400">
        <f t="shared" si="512"/>
        <v>0</v>
      </c>
    </row>
    <row r="18401" spans="1:18" x14ac:dyDescent="0.3">
      <c r="A18401" t="s">
        <v>1232</v>
      </c>
      <c r="B18401" s="1">
        <v>38281</v>
      </c>
      <c r="C18401" t="s">
        <v>16</v>
      </c>
      <c r="D18401" t="s">
        <v>1307</v>
      </c>
      <c r="E18401" t="s">
        <v>1308</v>
      </c>
      <c r="G18401" t="s">
        <v>19</v>
      </c>
      <c r="H18401" t="s">
        <v>194</v>
      </c>
      <c r="I18401" t="s">
        <v>21</v>
      </c>
      <c r="J18401" t="s">
        <v>22</v>
      </c>
      <c r="K18401">
        <v>38.6</v>
      </c>
      <c r="L18401">
        <v>670</v>
      </c>
      <c r="M18401" t="s">
        <v>1219</v>
      </c>
      <c r="N18401">
        <v>1400</v>
      </c>
      <c r="P18401" cm="1">
        <f t="array" ref="P18401">IF(Q18401&gt;0,INDEX(Q18401:Q40125,MATCH(TRUE,INDEX(Q18401:Q40125="",,),0)-1),"")</f>
        <v>6</v>
      </c>
      <c r="Q18401">
        <f t="shared" si="514"/>
        <v>3</v>
      </c>
      <c r="R18401">
        <f t="shared" si="512"/>
        <v>0</v>
      </c>
    </row>
    <row r="18402" spans="1:18" x14ac:dyDescent="0.3">
      <c r="A18402" t="s">
        <v>1232</v>
      </c>
      <c r="B18402" s="1">
        <v>38281</v>
      </c>
      <c r="C18402" t="s">
        <v>16</v>
      </c>
      <c r="D18402" t="s">
        <v>1307</v>
      </c>
      <c r="E18402" t="s">
        <v>1308</v>
      </c>
      <c r="G18402" t="s">
        <v>19</v>
      </c>
      <c r="H18402" t="s">
        <v>30</v>
      </c>
      <c r="I18402" t="s">
        <v>21</v>
      </c>
      <c r="J18402" t="s">
        <v>22</v>
      </c>
      <c r="K18402">
        <v>26.6</v>
      </c>
      <c r="L18402">
        <v>124</v>
      </c>
      <c r="M18402" t="s">
        <v>1219</v>
      </c>
      <c r="N18402">
        <v>405.28</v>
      </c>
      <c r="P18402" cm="1">
        <f t="array" ref="P18402">IF(Q18402&gt;0,INDEX(Q18402:Q40126,MATCH(TRUE,INDEX(Q18402:Q40126="",,),0)-1),"")</f>
        <v>6</v>
      </c>
      <c r="Q18402">
        <f t="shared" si="514"/>
        <v>3</v>
      </c>
      <c r="R18402">
        <f t="shared" si="512"/>
        <v>0</v>
      </c>
    </row>
    <row r="18403" spans="1:18" x14ac:dyDescent="0.3">
      <c r="A18403" t="s">
        <v>1232</v>
      </c>
      <c r="B18403" s="1">
        <v>38281</v>
      </c>
      <c r="C18403" t="s">
        <v>16</v>
      </c>
      <c r="D18403" t="s">
        <v>1307</v>
      </c>
      <c r="E18403" t="s">
        <v>1308</v>
      </c>
      <c r="G18403" t="s">
        <v>19</v>
      </c>
      <c r="H18403" t="s">
        <v>64</v>
      </c>
      <c r="I18403" t="s">
        <v>26</v>
      </c>
      <c r="J18403" t="s">
        <v>27</v>
      </c>
      <c r="K18403">
        <v>1713</v>
      </c>
      <c r="L18403">
        <v>11.05</v>
      </c>
      <c r="M18403" t="s">
        <v>1219</v>
      </c>
      <c r="N18403">
        <v>11.05</v>
      </c>
      <c r="P18403" cm="1">
        <f t="array" ref="P18403">IF(Q18403&gt;0,INDEX(Q18403:Q40127,MATCH(TRUE,INDEX(Q18403:Q40127="",,),0)-1),"")</f>
        <v>6</v>
      </c>
      <c r="Q18403">
        <f t="shared" si="514"/>
        <v>3</v>
      </c>
      <c r="R18403">
        <f t="shared" si="512"/>
        <v>0</v>
      </c>
    </row>
    <row r="18404" spans="1:18" x14ac:dyDescent="0.3">
      <c r="A18404" t="s">
        <v>1232</v>
      </c>
      <c r="B18404" s="1">
        <v>38281</v>
      </c>
      <c r="C18404" t="s">
        <v>16</v>
      </c>
      <c r="D18404" t="s">
        <v>1307</v>
      </c>
      <c r="E18404" t="s">
        <v>1308</v>
      </c>
      <c r="G18404" s="6" t="s">
        <v>29</v>
      </c>
      <c r="H18404" t="s">
        <v>196</v>
      </c>
      <c r="I18404" t="s">
        <v>21</v>
      </c>
      <c r="J18404" t="s">
        <v>22</v>
      </c>
      <c r="K18404">
        <v>1.1000000000000001</v>
      </c>
      <c r="L18404">
        <v>205</v>
      </c>
      <c r="M18404" t="s">
        <v>1219</v>
      </c>
      <c r="N18404">
        <v>205</v>
      </c>
      <c r="P18404" cm="1">
        <f t="array" ref="P18404">IF(Q18404&gt;0,INDEX(Q18404:Q40128,MATCH(TRUE,INDEX(Q18404:Q40128="",,),0)-1),"")</f>
        <v>6</v>
      </c>
      <c r="Q18404">
        <f t="shared" si="514"/>
        <v>3</v>
      </c>
      <c r="R18404">
        <f t="shared" si="512"/>
        <v>0</v>
      </c>
    </row>
    <row r="18405" spans="1:18" x14ac:dyDescent="0.3">
      <c r="A18405" t="s">
        <v>1232</v>
      </c>
      <c r="B18405" s="1">
        <v>38281</v>
      </c>
      <c r="C18405" t="s">
        <v>16</v>
      </c>
      <c r="D18405" t="s">
        <v>1307</v>
      </c>
      <c r="E18405" t="s">
        <v>1308</v>
      </c>
      <c r="G18405" s="6" t="s">
        <v>29</v>
      </c>
      <c r="H18405" t="s">
        <v>406</v>
      </c>
      <c r="I18405" t="s">
        <v>21</v>
      </c>
      <c r="J18405" t="s">
        <v>22</v>
      </c>
      <c r="K18405">
        <v>6.9</v>
      </c>
      <c r="L18405">
        <v>89</v>
      </c>
      <c r="M18405" t="s">
        <v>1219</v>
      </c>
      <c r="N18405">
        <v>89</v>
      </c>
      <c r="P18405" cm="1">
        <f t="array" ref="P18405">IF(Q18405&gt;0,INDEX(Q18405:Q40129,MATCH(TRUE,INDEX(Q18405:Q40129="",,),0)-1),"")</f>
        <v>6</v>
      </c>
      <c r="Q18405">
        <f t="shared" si="514"/>
        <v>3</v>
      </c>
      <c r="R18405">
        <f t="shared" si="512"/>
        <v>0</v>
      </c>
    </row>
    <row r="18406" spans="1:18" x14ac:dyDescent="0.3">
      <c r="A18406" t="s">
        <v>1232</v>
      </c>
      <c r="B18406" s="1">
        <v>38281</v>
      </c>
      <c r="C18406" t="s">
        <v>16</v>
      </c>
      <c r="D18406" t="s">
        <v>1307</v>
      </c>
      <c r="E18406" t="s">
        <v>1308</v>
      </c>
      <c r="G18406" s="6" t="s">
        <v>29</v>
      </c>
      <c r="H18406" t="s">
        <v>99</v>
      </c>
      <c r="I18406" t="s">
        <v>21</v>
      </c>
      <c r="J18406" t="s">
        <v>22</v>
      </c>
      <c r="K18406">
        <v>1.1000000000000001</v>
      </c>
      <c r="L18406">
        <v>113</v>
      </c>
      <c r="M18406" t="s">
        <v>1219</v>
      </c>
      <c r="N18406">
        <v>113</v>
      </c>
      <c r="P18406" cm="1">
        <f t="array" ref="P18406">IF(Q18406&gt;0,INDEX(Q18406:Q40130,MATCH(TRUE,INDEX(Q18406:Q40130="",,),0)-1),"")</f>
        <v>6</v>
      </c>
      <c r="Q18406">
        <f t="shared" si="514"/>
        <v>3</v>
      </c>
      <c r="R18406">
        <f t="shared" si="512"/>
        <v>0</v>
      </c>
    </row>
    <row r="18407" spans="1:18" x14ac:dyDescent="0.3">
      <c r="A18407" t="s">
        <v>1232</v>
      </c>
      <c r="B18407" s="1">
        <v>38281</v>
      </c>
      <c r="C18407" t="s">
        <v>16</v>
      </c>
      <c r="D18407" t="s">
        <v>1307</v>
      </c>
      <c r="E18407" t="s">
        <v>1308</v>
      </c>
      <c r="G18407" s="6" t="s">
        <v>29</v>
      </c>
      <c r="H18407" t="s">
        <v>154</v>
      </c>
      <c r="I18407" t="s">
        <v>21</v>
      </c>
      <c r="J18407" t="s">
        <v>22</v>
      </c>
      <c r="K18407">
        <v>6.4</v>
      </c>
      <c r="L18407">
        <v>353</v>
      </c>
      <c r="M18407" t="s">
        <v>1219</v>
      </c>
      <c r="N18407">
        <v>353</v>
      </c>
      <c r="P18407" cm="1">
        <f t="array" ref="P18407">IF(Q18407&gt;0,INDEX(Q18407:Q40131,MATCH(TRUE,INDEX(Q18407:Q40131="",,),0)-1),"")</f>
        <v>6</v>
      </c>
      <c r="Q18407">
        <f t="shared" si="514"/>
        <v>3</v>
      </c>
      <c r="R18407">
        <f t="shared" si="512"/>
        <v>0</v>
      </c>
    </row>
    <row r="18408" spans="1:18" x14ac:dyDescent="0.3">
      <c r="A18408" t="s">
        <v>1232</v>
      </c>
      <c r="B18408" s="1">
        <v>38281</v>
      </c>
      <c r="C18408" t="s">
        <v>16</v>
      </c>
      <c r="D18408" t="s">
        <v>1307</v>
      </c>
      <c r="E18408" t="s">
        <v>1308</v>
      </c>
      <c r="G18408" s="6" t="s">
        <v>29</v>
      </c>
      <c r="H18408" t="s">
        <v>63</v>
      </c>
      <c r="I18408" t="s">
        <v>26</v>
      </c>
      <c r="J18408" t="s">
        <v>27</v>
      </c>
      <c r="K18408">
        <v>175</v>
      </c>
      <c r="L18408">
        <v>22.85</v>
      </c>
      <c r="M18408" t="s">
        <v>1219</v>
      </c>
      <c r="N18408">
        <v>22.85</v>
      </c>
      <c r="P18408" cm="1">
        <f t="array" ref="P18408">IF(Q18408&gt;0,INDEX(Q18408:Q40132,MATCH(TRUE,INDEX(Q18408:Q40132="",,),0)-1),"")</f>
        <v>6</v>
      </c>
      <c r="Q18408">
        <f t="shared" si="514"/>
        <v>3</v>
      </c>
      <c r="R18408">
        <f t="shared" si="512"/>
        <v>0</v>
      </c>
    </row>
    <row r="18409" spans="1:18" x14ac:dyDescent="0.3">
      <c r="A18409" t="s">
        <v>1232</v>
      </c>
      <c r="B18409" s="1">
        <v>38281</v>
      </c>
      <c r="C18409" t="s">
        <v>16</v>
      </c>
      <c r="D18409" t="s">
        <v>1307</v>
      </c>
      <c r="E18409" t="s">
        <v>1308</v>
      </c>
      <c r="G18409" s="6" t="s">
        <v>29</v>
      </c>
      <c r="H18409" t="s">
        <v>70</v>
      </c>
      <c r="I18409" t="s">
        <v>26</v>
      </c>
      <c r="J18409" t="s">
        <v>27</v>
      </c>
      <c r="K18409">
        <v>24</v>
      </c>
      <c r="L18409">
        <v>22.15</v>
      </c>
      <c r="M18409" t="s">
        <v>1219</v>
      </c>
      <c r="N18409">
        <v>22.15</v>
      </c>
      <c r="P18409" cm="1">
        <f t="array" ref="P18409">IF(Q18409&gt;0,INDEX(Q18409:Q40133,MATCH(TRUE,INDEX(Q18409:Q40133="",,),0)-1),"")</f>
        <v>6</v>
      </c>
      <c r="Q18409">
        <f t="shared" si="514"/>
        <v>3</v>
      </c>
      <c r="R18409">
        <f t="shared" si="512"/>
        <v>0</v>
      </c>
    </row>
    <row r="18410" spans="1:18" x14ac:dyDescent="0.3">
      <c r="A18410" t="s">
        <v>1232</v>
      </c>
      <c r="B18410" s="1">
        <v>38281</v>
      </c>
      <c r="C18410" t="s">
        <v>16</v>
      </c>
      <c r="D18410" t="s">
        <v>1307</v>
      </c>
      <c r="E18410" t="s">
        <v>1308</v>
      </c>
      <c r="G18410" t="s">
        <v>19</v>
      </c>
      <c r="H18410" t="s">
        <v>194</v>
      </c>
      <c r="I18410" t="s">
        <v>21</v>
      </c>
      <c r="J18410" t="s">
        <v>22</v>
      </c>
      <c r="K18410">
        <v>38.6</v>
      </c>
      <c r="L18410">
        <v>670</v>
      </c>
      <c r="M18410" t="s">
        <v>1134</v>
      </c>
      <c r="N18410">
        <v>890</v>
      </c>
      <c r="P18410" cm="1">
        <f t="array" ref="P18410">IF(Q18410&gt;0,INDEX(Q18410:Q40134,MATCH(TRUE,INDEX(Q18410:Q40134="",,),0)-1),"")</f>
        <v>6</v>
      </c>
      <c r="Q18410">
        <f t="shared" si="514"/>
        <v>4</v>
      </c>
      <c r="R18410">
        <f t="shared" si="512"/>
        <v>0</v>
      </c>
    </row>
    <row r="18411" spans="1:18" x14ac:dyDescent="0.3">
      <c r="A18411" t="s">
        <v>1232</v>
      </c>
      <c r="B18411" s="1">
        <v>38281</v>
      </c>
      <c r="C18411" t="s">
        <v>16</v>
      </c>
      <c r="D18411" t="s">
        <v>1307</v>
      </c>
      <c r="E18411" t="s">
        <v>1308</v>
      </c>
      <c r="G18411" t="s">
        <v>19</v>
      </c>
      <c r="H18411" t="s">
        <v>30</v>
      </c>
      <c r="I18411" t="s">
        <v>21</v>
      </c>
      <c r="J18411" t="s">
        <v>22</v>
      </c>
      <c r="K18411">
        <v>26.6</v>
      </c>
      <c r="L18411">
        <v>124</v>
      </c>
      <c r="M18411" t="s">
        <v>1134</v>
      </c>
      <c r="N18411">
        <v>218</v>
      </c>
      <c r="P18411" cm="1">
        <f t="array" ref="P18411">IF(Q18411&gt;0,INDEX(Q18411:Q40135,MATCH(TRUE,INDEX(Q18411:Q40135="",,),0)-1),"")</f>
        <v>6</v>
      </c>
      <c r="Q18411">
        <f t="shared" si="514"/>
        <v>4</v>
      </c>
      <c r="R18411">
        <f t="shared" si="512"/>
        <v>0</v>
      </c>
    </row>
    <row r="18412" spans="1:18" x14ac:dyDescent="0.3">
      <c r="A18412" t="s">
        <v>1232</v>
      </c>
      <c r="B18412" s="1">
        <v>38281</v>
      </c>
      <c r="C18412" t="s">
        <v>16</v>
      </c>
      <c r="D18412" t="s">
        <v>1307</v>
      </c>
      <c r="E18412" t="s">
        <v>1308</v>
      </c>
      <c r="G18412" t="s">
        <v>19</v>
      </c>
      <c r="H18412" t="s">
        <v>64</v>
      </c>
      <c r="I18412" t="s">
        <v>26</v>
      </c>
      <c r="J18412" t="s">
        <v>27</v>
      </c>
      <c r="K18412">
        <v>1713</v>
      </c>
      <c r="L18412">
        <v>11.05</v>
      </c>
      <c r="M18412" t="s">
        <v>1134</v>
      </c>
      <c r="N18412">
        <v>21</v>
      </c>
      <c r="P18412" cm="1">
        <f t="array" ref="P18412">IF(Q18412&gt;0,INDEX(Q18412:Q40136,MATCH(TRUE,INDEX(Q18412:Q40136="",,),0)-1),"")</f>
        <v>6</v>
      </c>
      <c r="Q18412">
        <f t="shared" si="514"/>
        <v>4</v>
      </c>
      <c r="R18412">
        <f t="shared" si="512"/>
        <v>0</v>
      </c>
    </row>
    <row r="18413" spans="1:18" x14ac:dyDescent="0.3">
      <c r="A18413" t="s">
        <v>1232</v>
      </c>
      <c r="B18413" s="1">
        <v>38281</v>
      </c>
      <c r="C18413" t="s">
        <v>16</v>
      </c>
      <c r="D18413" t="s">
        <v>1307</v>
      </c>
      <c r="E18413" t="s">
        <v>1308</v>
      </c>
      <c r="G18413" s="6" t="s">
        <v>29</v>
      </c>
      <c r="H18413" t="s">
        <v>196</v>
      </c>
      <c r="I18413" t="s">
        <v>21</v>
      </c>
      <c r="J18413" t="s">
        <v>22</v>
      </c>
      <c r="K18413">
        <v>1.1000000000000001</v>
      </c>
      <c r="L18413">
        <v>205</v>
      </c>
      <c r="M18413" t="s">
        <v>1134</v>
      </c>
      <c r="N18413">
        <v>205</v>
      </c>
      <c r="P18413" cm="1">
        <f t="array" ref="P18413">IF(Q18413&gt;0,INDEX(Q18413:Q40137,MATCH(TRUE,INDEX(Q18413:Q40137="",,),0)-1),"")</f>
        <v>6</v>
      </c>
      <c r="Q18413">
        <f t="shared" si="514"/>
        <v>4</v>
      </c>
      <c r="R18413">
        <f t="shared" si="512"/>
        <v>0</v>
      </c>
    </row>
    <row r="18414" spans="1:18" x14ac:dyDescent="0.3">
      <c r="A18414" t="s">
        <v>1232</v>
      </c>
      <c r="B18414" s="1">
        <v>38281</v>
      </c>
      <c r="C18414" t="s">
        <v>16</v>
      </c>
      <c r="D18414" t="s">
        <v>1307</v>
      </c>
      <c r="E18414" t="s">
        <v>1308</v>
      </c>
      <c r="G18414" s="6" t="s">
        <v>29</v>
      </c>
      <c r="H18414" t="s">
        <v>406</v>
      </c>
      <c r="I18414" t="s">
        <v>21</v>
      </c>
      <c r="J18414" t="s">
        <v>22</v>
      </c>
      <c r="K18414">
        <v>6.9</v>
      </c>
      <c r="L18414">
        <v>89</v>
      </c>
      <c r="M18414" t="s">
        <v>1134</v>
      </c>
      <c r="N18414">
        <v>89</v>
      </c>
      <c r="P18414" cm="1">
        <f t="array" ref="P18414">IF(Q18414&gt;0,INDEX(Q18414:Q40138,MATCH(TRUE,INDEX(Q18414:Q40138="",,),0)-1),"")</f>
        <v>6</v>
      </c>
      <c r="Q18414">
        <f t="shared" si="514"/>
        <v>4</v>
      </c>
      <c r="R18414">
        <f t="shared" si="512"/>
        <v>0</v>
      </c>
    </row>
    <row r="18415" spans="1:18" x14ac:dyDescent="0.3">
      <c r="A18415" t="s">
        <v>1232</v>
      </c>
      <c r="B18415" s="1">
        <v>38281</v>
      </c>
      <c r="C18415" t="s">
        <v>16</v>
      </c>
      <c r="D18415" t="s">
        <v>1307</v>
      </c>
      <c r="E18415" t="s">
        <v>1308</v>
      </c>
      <c r="G18415" s="6" t="s">
        <v>29</v>
      </c>
      <c r="H18415" t="s">
        <v>99</v>
      </c>
      <c r="I18415" t="s">
        <v>21</v>
      </c>
      <c r="J18415" t="s">
        <v>22</v>
      </c>
      <c r="K18415">
        <v>1.1000000000000001</v>
      </c>
      <c r="L18415">
        <v>113</v>
      </c>
      <c r="M18415" t="s">
        <v>1134</v>
      </c>
      <c r="N18415">
        <v>113</v>
      </c>
      <c r="P18415" cm="1">
        <f t="array" ref="P18415">IF(Q18415&gt;0,INDEX(Q18415:Q40139,MATCH(TRUE,INDEX(Q18415:Q40139="",,),0)-1),"")</f>
        <v>6</v>
      </c>
      <c r="Q18415">
        <f t="shared" si="514"/>
        <v>4</v>
      </c>
      <c r="R18415">
        <f t="shared" si="512"/>
        <v>0</v>
      </c>
    </row>
    <row r="18416" spans="1:18" x14ac:dyDescent="0.3">
      <c r="A18416" t="s">
        <v>1232</v>
      </c>
      <c r="B18416" s="1">
        <v>38281</v>
      </c>
      <c r="C18416" t="s">
        <v>16</v>
      </c>
      <c r="D18416" t="s">
        <v>1307</v>
      </c>
      <c r="E18416" t="s">
        <v>1308</v>
      </c>
      <c r="G18416" s="6" t="s">
        <v>29</v>
      </c>
      <c r="H18416" t="s">
        <v>154</v>
      </c>
      <c r="I18416" t="s">
        <v>21</v>
      </c>
      <c r="J18416" t="s">
        <v>22</v>
      </c>
      <c r="K18416">
        <v>6.4</v>
      </c>
      <c r="L18416">
        <v>353</v>
      </c>
      <c r="M18416" t="s">
        <v>1134</v>
      </c>
      <c r="N18416">
        <v>353</v>
      </c>
      <c r="P18416" cm="1">
        <f t="array" ref="P18416">IF(Q18416&gt;0,INDEX(Q18416:Q40140,MATCH(TRUE,INDEX(Q18416:Q40140="",,),0)-1),"")</f>
        <v>6</v>
      </c>
      <c r="Q18416">
        <f t="shared" si="514"/>
        <v>4</v>
      </c>
      <c r="R18416">
        <f t="shared" ref="R18416:R18479" si="515">IF(P18416="","",0)</f>
        <v>0</v>
      </c>
    </row>
    <row r="18417" spans="1:18" x14ac:dyDescent="0.3">
      <c r="A18417" t="s">
        <v>1232</v>
      </c>
      <c r="B18417" s="1">
        <v>38281</v>
      </c>
      <c r="C18417" t="s">
        <v>16</v>
      </c>
      <c r="D18417" t="s">
        <v>1307</v>
      </c>
      <c r="E18417" t="s">
        <v>1308</v>
      </c>
      <c r="G18417" s="6" t="s">
        <v>29</v>
      </c>
      <c r="H18417" t="s">
        <v>63</v>
      </c>
      <c r="I18417" t="s">
        <v>26</v>
      </c>
      <c r="J18417" t="s">
        <v>27</v>
      </c>
      <c r="K18417">
        <v>175</v>
      </c>
      <c r="L18417">
        <v>22.85</v>
      </c>
      <c r="M18417" t="s">
        <v>1134</v>
      </c>
      <c r="N18417">
        <v>22.85</v>
      </c>
      <c r="P18417" cm="1">
        <f t="array" ref="P18417">IF(Q18417&gt;0,INDEX(Q18417:Q40141,MATCH(TRUE,INDEX(Q18417:Q40141="",,),0)-1),"")</f>
        <v>6</v>
      </c>
      <c r="Q18417">
        <f t="shared" si="514"/>
        <v>4</v>
      </c>
      <c r="R18417">
        <f t="shared" si="515"/>
        <v>0</v>
      </c>
    </row>
    <row r="18418" spans="1:18" x14ac:dyDescent="0.3">
      <c r="A18418" t="s">
        <v>1232</v>
      </c>
      <c r="B18418" s="1">
        <v>38281</v>
      </c>
      <c r="C18418" t="s">
        <v>16</v>
      </c>
      <c r="D18418" t="s">
        <v>1307</v>
      </c>
      <c r="E18418" t="s">
        <v>1308</v>
      </c>
      <c r="G18418" s="6" t="s">
        <v>29</v>
      </c>
      <c r="H18418" t="s">
        <v>70</v>
      </c>
      <c r="I18418" t="s">
        <v>26</v>
      </c>
      <c r="J18418" t="s">
        <v>27</v>
      </c>
      <c r="K18418">
        <v>24</v>
      </c>
      <c r="L18418">
        <v>22.15</v>
      </c>
      <c r="M18418" t="s">
        <v>1134</v>
      </c>
      <c r="N18418">
        <v>22.15</v>
      </c>
      <c r="P18418" cm="1">
        <f t="array" ref="P18418">IF(Q18418&gt;0,INDEX(Q18418:Q40142,MATCH(TRUE,INDEX(Q18418:Q40142="",,),0)-1),"")</f>
        <v>6</v>
      </c>
      <c r="Q18418">
        <f t="shared" si="514"/>
        <v>4</v>
      </c>
      <c r="R18418">
        <f t="shared" si="515"/>
        <v>0</v>
      </c>
    </row>
    <row r="18419" spans="1:18" x14ac:dyDescent="0.3">
      <c r="A18419" t="s">
        <v>1232</v>
      </c>
      <c r="B18419" s="1">
        <v>38281</v>
      </c>
      <c r="C18419" t="s">
        <v>16</v>
      </c>
      <c r="D18419" t="s">
        <v>1307</v>
      </c>
      <c r="E18419" t="s">
        <v>1308</v>
      </c>
      <c r="G18419" t="s">
        <v>19</v>
      </c>
      <c r="H18419" t="s">
        <v>194</v>
      </c>
      <c r="I18419" t="s">
        <v>21</v>
      </c>
      <c r="J18419" t="s">
        <v>22</v>
      </c>
      <c r="K18419">
        <v>38.6</v>
      </c>
      <c r="L18419">
        <v>670</v>
      </c>
      <c r="M18419" t="s">
        <v>1133</v>
      </c>
      <c r="N18419">
        <v>670</v>
      </c>
      <c r="P18419" cm="1">
        <f t="array" ref="P18419">IF(Q18419&gt;0,INDEX(Q18419:Q40143,MATCH(TRUE,INDEX(Q18419:Q40143="",,),0)-1),"")</f>
        <v>6</v>
      </c>
      <c r="Q18419">
        <f t="shared" si="514"/>
        <v>5</v>
      </c>
      <c r="R18419">
        <f t="shared" si="515"/>
        <v>0</v>
      </c>
    </row>
    <row r="18420" spans="1:18" x14ac:dyDescent="0.3">
      <c r="A18420" t="s">
        <v>1232</v>
      </c>
      <c r="B18420" s="1">
        <v>38281</v>
      </c>
      <c r="C18420" t="s">
        <v>16</v>
      </c>
      <c r="D18420" t="s">
        <v>1307</v>
      </c>
      <c r="E18420" t="s">
        <v>1308</v>
      </c>
      <c r="G18420" t="s">
        <v>19</v>
      </c>
      <c r="H18420" t="s">
        <v>30</v>
      </c>
      <c r="I18420" t="s">
        <v>21</v>
      </c>
      <c r="J18420" t="s">
        <v>22</v>
      </c>
      <c r="K18420">
        <v>26.6</v>
      </c>
      <c r="L18420">
        <v>124</v>
      </c>
      <c r="M18420" t="s">
        <v>1133</v>
      </c>
      <c r="N18420">
        <v>140</v>
      </c>
      <c r="P18420" cm="1">
        <f t="array" ref="P18420">IF(Q18420&gt;0,INDEX(Q18420:Q40144,MATCH(TRUE,INDEX(Q18420:Q40144="",,),0)-1),"")</f>
        <v>6</v>
      </c>
      <c r="Q18420">
        <f t="shared" si="514"/>
        <v>5</v>
      </c>
      <c r="R18420">
        <f t="shared" si="515"/>
        <v>0</v>
      </c>
    </row>
    <row r="18421" spans="1:18" x14ac:dyDescent="0.3">
      <c r="A18421" t="s">
        <v>1232</v>
      </c>
      <c r="B18421" s="1">
        <v>38281</v>
      </c>
      <c r="C18421" t="s">
        <v>16</v>
      </c>
      <c r="D18421" t="s">
        <v>1307</v>
      </c>
      <c r="E18421" t="s">
        <v>1308</v>
      </c>
      <c r="G18421" t="s">
        <v>19</v>
      </c>
      <c r="H18421" t="s">
        <v>64</v>
      </c>
      <c r="I18421" t="s">
        <v>26</v>
      </c>
      <c r="J18421" t="s">
        <v>27</v>
      </c>
      <c r="K18421">
        <v>1713</v>
      </c>
      <c r="L18421">
        <v>11.05</v>
      </c>
      <c r="M18421" t="s">
        <v>1133</v>
      </c>
      <c r="N18421">
        <v>23.83</v>
      </c>
      <c r="P18421" cm="1">
        <f t="array" ref="P18421">IF(Q18421&gt;0,INDEX(Q18421:Q40145,MATCH(TRUE,INDEX(Q18421:Q40145="",,),0)-1),"")</f>
        <v>6</v>
      </c>
      <c r="Q18421">
        <f t="shared" si="514"/>
        <v>5</v>
      </c>
      <c r="R18421">
        <f t="shared" si="515"/>
        <v>0</v>
      </c>
    </row>
    <row r="18422" spans="1:18" x14ac:dyDescent="0.3">
      <c r="A18422" t="s">
        <v>1232</v>
      </c>
      <c r="B18422" s="1">
        <v>38281</v>
      </c>
      <c r="C18422" t="s">
        <v>16</v>
      </c>
      <c r="D18422" t="s">
        <v>1307</v>
      </c>
      <c r="E18422" t="s">
        <v>1308</v>
      </c>
      <c r="G18422" s="6" t="s">
        <v>29</v>
      </c>
      <c r="H18422" t="s">
        <v>196</v>
      </c>
      <c r="I18422" t="s">
        <v>21</v>
      </c>
      <c r="J18422" t="s">
        <v>22</v>
      </c>
      <c r="K18422">
        <v>1.1000000000000001</v>
      </c>
      <c r="L18422">
        <v>205</v>
      </c>
      <c r="M18422" t="s">
        <v>1133</v>
      </c>
      <c r="N18422">
        <v>205</v>
      </c>
      <c r="P18422" cm="1">
        <f t="array" ref="P18422">IF(Q18422&gt;0,INDEX(Q18422:Q40146,MATCH(TRUE,INDEX(Q18422:Q40146="",,),0)-1),"")</f>
        <v>6</v>
      </c>
      <c r="Q18422">
        <f t="shared" si="514"/>
        <v>5</v>
      </c>
      <c r="R18422">
        <f t="shared" si="515"/>
        <v>0</v>
      </c>
    </row>
    <row r="18423" spans="1:18" x14ac:dyDescent="0.3">
      <c r="A18423" t="s">
        <v>1232</v>
      </c>
      <c r="B18423" s="1">
        <v>38281</v>
      </c>
      <c r="C18423" t="s">
        <v>16</v>
      </c>
      <c r="D18423" t="s">
        <v>1307</v>
      </c>
      <c r="E18423" t="s">
        <v>1308</v>
      </c>
      <c r="G18423" s="6" t="s">
        <v>29</v>
      </c>
      <c r="H18423" t="s">
        <v>406</v>
      </c>
      <c r="I18423" t="s">
        <v>21</v>
      </c>
      <c r="J18423" t="s">
        <v>22</v>
      </c>
      <c r="K18423">
        <v>6.9</v>
      </c>
      <c r="L18423">
        <v>89</v>
      </c>
      <c r="M18423" t="s">
        <v>1133</v>
      </c>
      <c r="N18423">
        <v>89</v>
      </c>
      <c r="P18423" cm="1">
        <f t="array" ref="P18423">IF(Q18423&gt;0,INDEX(Q18423:Q40147,MATCH(TRUE,INDEX(Q18423:Q40147="",,),0)-1),"")</f>
        <v>6</v>
      </c>
      <c r="Q18423">
        <f t="shared" si="514"/>
        <v>5</v>
      </c>
      <c r="R18423">
        <f t="shared" si="515"/>
        <v>0</v>
      </c>
    </row>
    <row r="18424" spans="1:18" x14ac:dyDescent="0.3">
      <c r="A18424" t="s">
        <v>1232</v>
      </c>
      <c r="B18424" s="1">
        <v>38281</v>
      </c>
      <c r="C18424" t="s">
        <v>16</v>
      </c>
      <c r="D18424" t="s">
        <v>1307</v>
      </c>
      <c r="E18424" t="s">
        <v>1308</v>
      </c>
      <c r="G18424" s="6" t="s">
        <v>29</v>
      </c>
      <c r="H18424" t="s">
        <v>99</v>
      </c>
      <c r="I18424" t="s">
        <v>21</v>
      </c>
      <c r="J18424" t="s">
        <v>22</v>
      </c>
      <c r="K18424">
        <v>1.1000000000000001</v>
      </c>
      <c r="L18424">
        <v>113</v>
      </c>
      <c r="M18424" t="s">
        <v>1133</v>
      </c>
      <c r="N18424">
        <v>113</v>
      </c>
      <c r="P18424" cm="1">
        <f t="array" ref="P18424">IF(Q18424&gt;0,INDEX(Q18424:Q40148,MATCH(TRUE,INDEX(Q18424:Q40148="",,),0)-1),"")</f>
        <v>6</v>
      </c>
      <c r="Q18424">
        <f t="shared" si="514"/>
        <v>5</v>
      </c>
      <c r="R18424">
        <f t="shared" si="515"/>
        <v>0</v>
      </c>
    </row>
    <row r="18425" spans="1:18" x14ac:dyDescent="0.3">
      <c r="A18425" t="s">
        <v>1232</v>
      </c>
      <c r="B18425" s="1">
        <v>38281</v>
      </c>
      <c r="C18425" t="s">
        <v>16</v>
      </c>
      <c r="D18425" t="s">
        <v>1307</v>
      </c>
      <c r="E18425" t="s">
        <v>1308</v>
      </c>
      <c r="G18425" s="6" t="s">
        <v>29</v>
      </c>
      <c r="H18425" t="s">
        <v>154</v>
      </c>
      <c r="I18425" t="s">
        <v>21</v>
      </c>
      <c r="J18425" t="s">
        <v>22</v>
      </c>
      <c r="K18425">
        <v>6.4</v>
      </c>
      <c r="L18425">
        <v>353</v>
      </c>
      <c r="M18425" t="s">
        <v>1133</v>
      </c>
      <c r="N18425">
        <v>353</v>
      </c>
      <c r="P18425" cm="1">
        <f t="array" ref="P18425">IF(Q18425&gt;0,INDEX(Q18425:Q40149,MATCH(TRUE,INDEX(Q18425:Q40149="",,),0)-1),"")</f>
        <v>6</v>
      </c>
      <c r="Q18425">
        <f t="shared" si="514"/>
        <v>5</v>
      </c>
      <c r="R18425">
        <f t="shared" si="515"/>
        <v>0</v>
      </c>
    </row>
    <row r="18426" spans="1:18" x14ac:dyDescent="0.3">
      <c r="A18426" t="s">
        <v>1232</v>
      </c>
      <c r="B18426" s="1">
        <v>38281</v>
      </c>
      <c r="C18426" t="s">
        <v>16</v>
      </c>
      <c r="D18426" t="s">
        <v>1307</v>
      </c>
      <c r="E18426" t="s">
        <v>1308</v>
      </c>
      <c r="G18426" s="6" t="s">
        <v>29</v>
      </c>
      <c r="H18426" t="s">
        <v>63</v>
      </c>
      <c r="I18426" t="s">
        <v>26</v>
      </c>
      <c r="J18426" t="s">
        <v>27</v>
      </c>
      <c r="K18426">
        <v>175</v>
      </c>
      <c r="L18426">
        <v>22.85</v>
      </c>
      <c r="M18426" t="s">
        <v>1133</v>
      </c>
      <c r="N18426">
        <v>22.85</v>
      </c>
      <c r="P18426" cm="1">
        <f t="array" ref="P18426">IF(Q18426&gt;0,INDEX(Q18426:Q40150,MATCH(TRUE,INDEX(Q18426:Q40150="",,),0)-1),"")</f>
        <v>6</v>
      </c>
      <c r="Q18426">
        <f t="shared" si="514"/>
        <v>5</v>
      </c>
      <c r="R18426">
        <f t="shared" si="515"/>
        <v>0</v>
      </c>
    </row>
    <row r="18427" spans="1:18" x14ac:dyDescent="0.3">
      <c r="A18427" t="s">
        <v>1232</v>
      </c>
      <c r="B18427" s="1">
        <v>38281</v>
      </c>
      <c r="C18427" t="s">
        <v>16</v>
      </c>
      <c r="D18427" t="s">
        <v>1307</v>
      </c>
      <c r="E18427" t="s">
        <v>1308</v>
      </c>
      <c r="G18427" s="6" t="s">
        <v>29</v>
      </c>
      <c r="H18427" t="s">
        <v>70</v>
      </c>
      <c r="I18427" t="s">
        <v>26</v>
      </c>
      <c r="J18427" t="s">
        <v>27</v>
      </c>
      <c r="K18427">
        <v>24</v>
      </c>
      <c r="L18427">
        <v>22.15</v>
      </c>
      <c r="M18427" t="s">
        <v>1133</v>
      </c>
      <c r="N18427">
        <v>22.15</v>
      </c>
      <c r="P18427" cm="1">
        <f t="array" ref="P18427">IF(Q18427&gt;0,INDEX(Q18427:Q40151,MATCH(TRUE,INDEX(Q18427:Q40151="",,),0)-1),"")</f>
        <v>6</v>
      </c>
      <c r="Q18427">
        <f t="shared" si="514"/>
        <v>5</v>
      </c>
      <c r="R18427">
        <f t="shared" si="515"/>
        <v>0</v>
      </c>
    </row>
    <row r="18428" spans="1:18" x14ac:dyDescent="0.3">
      <c r="A18428" t="s">
        <v>1232</v>
      </c>
      <c r="B18428" s="1">
        <v>38281</v>
      </c>
      <c r="C18428" t="s">
        <v>16</v>
      </c>
      <c r="D18428" t="s">
        <v>1307</v>
      </c>
      <c r="E18428" t="s">
        <v>1308</v>
      </c>
      <c r="G18428" t="s">
        <v>19</v>
      </c>
      <c r="H18428" t="s">
        <v>194</v>
      </c>
      <c r="I18428" t="s">
        <v>21</v>
      </c>
      <c r="J18428" t="s">
        <v>22</v>
      </c>
      <c r="K18428">
        <v>38.6</v>
      </c>
      <c r="L18428">
        <v>670</v>
      </c>
      <c r="M18428" t="s">
        <v>1115</v>
      </c>
      <c r="N18428">
        <v>756</v>
      </c>
      <c r="P18428" cm="1">
        <f t="array" ref="P18428">IF(Q18428&gt;0,INDEX(Q18428:Q40152,MATCH(TRUE,INDEX(Q18428:Q40152="",,),0)-1),"")</f>
        <v>6</v>
      </c>
      <c r="Q18428">
        <f t="shared" si="514"/>
        <v>6</v>
      </c>
      <c r="R18428">
        <f t="shared" si="515"/>
        <v>0</v>
      </c>
    </row>
    <row r="18429" spans="1:18" x14ac:dyDescent="0.3">
      <c r="A18429" t="s">
        <v>1232</v>
      </c>
      <c r="B18429" s="1">
        <v>38281</v>
      </c>
      <c r="C18429" t="s">
        <v>16</v>
      </c>
      <c r="D18429" t="s">
        <v>1307</v>
      </c>
      <c r="E18429" t="s">
        <v>1308</v>
      </c>
      <c r="G18429" t="s">
        <v>19</v>
      </c>
      <c r="H18429" t="s">
        <v>30</v>
      </c>
      <c r="I18429" t="s">
        <v>21</v>
      </c>
      <c r="J18429" t="s">
        <v>22</v>
      </c>
      <c r="K18429">
        <v>26.6</v>
      </c>
      <c r="L18429">
        <v>124</v>
      </c>
      <c r="M18429" t="s">
        <v>1115</v>
      </c>
      <c r="N18429">
        <v>178</v>
      </c>
      <c r="P18429" cm="1">
        <f t="array" ref="P18429">IF(Q18429&gt;0,INDEX(Q18429:Q40153,MATCH(TRUE,INDEX(Q18429:Q40153="",,),0)-1),"")</f>
        <v>6</v>
      </c>
      <c r="Q18429">
        <f t="shared" si="514"/>
        <v>6</v>
      </c>
      <c r="R18429">
        <f t="shared" si="515"/>
        <v>0</v>
      </c>
    </row>
    <row r="18430" spans="1:18" x14ac:dyDescent="0.3">
      <c r="A18430" t="s">
        <v>1232</v>
      </c>
      <c r="B18430" s="1">
        <v>38281</v>
      </c>
      <c r="C18430" t="s">
        <v>16</v>
      </c>
      <c r="D18430" t="s">
        <v>1307</v>
      </c>
      <c r="E18430" t="s">
        <v>1308</v>
      </c>
      <c r="G18430" t="s">
        <v>19</v>
      </c>
      <c r="H18430" t="s">
        <v>64</v>
      </c>
      <c r="I18430" t="s">
        <v>26</v>
      </c>
      <c r="J18430" t="s">
        <v>27</v>
      </c>
      <c r="K18430">
        <v>1713</v>
      </c>
      <c r="L18430">
        <v>11.05</v>
      </c>
      <c r="M18430" t="s">
        <v>1115</v>
      </c>
      <c r="N18430">
        <v>18.600000000000001</v>
      </c>
      <c r="P18430" cm="1">
        <f t="array" ref="P18430">IF(Q18430&gt;0,INDEX(Q18430:Q40154,MATCH(TRUE,INDEX(Q18430:Q40154="",,),0)-1),"")</f>
        <v>6</v>
      </c>
      <c r="Q18430">
        <f t="shared" si="514"/>
        <v>6</v>
      </c>
      <c r="R18430">
        <f t="shared" si="515"/>
        <v>0</v>
      </c>
    </row>
    <row r="18431" spans="1:18" x14ac:dyDescent="0.3">
      <c r="A18431" t="s">
        <v>1232</v>
      </c>
      <c r="B18431" s="1">
        <v>38281</v>
      </c>
      <c r="C18431" t="s">
        <v>16</v>
      </c>
      <c r="D18431" t="s">
        <v>1307</v>
      </c>
      <c r="E18431" t="s">
        <v>1308</v>
      </c>
      <c r="G18431" s="6" t="s">
        <v>29</v>
      </c>
      <c r="H18431" t="s">
        <v>196</v>
      </c>
      <c r="I18431" t="s">
        <v>21</v>
      </c>
      <c r="J18431" t="s">
        <v>22</v>
      </c>
      <c r="K18431">
        <v>1.1000000000000001</v>
      </c>
      <c r="L18431">
        <v>205</v>
      </c>
      <c r="M18431" t="s">
        <v>1115</v>
      </c>
      <c r="N18431">
        <v>205</v>
      </c>
      <c r="P18431" cm="1">
        <f t="array" ref="P18431">IF(Q18431&gt;0,INDEX(Q18431:Q40155,MATCH(TRUE,INDEX(Q18431:Q40155="",,),0)-1),"")</f>
        <v>6</v>
      </c>
      <c r="Q18431">
        <f t="shared" si="514"/>
        <v>6</v>
      </c>
      <c r="R18431">
        <f t="shared" si="515"/>
        <v>0</v>
      </c>
    </row>
    <row r="18432" spans="1:18" x14ac:dyDescent="0.3">
      <c r="A18432" t="s">
        <v>1232</v>
      </c>
      <c r="B18432" s="1">
        <v>38281</v>
      </c>
      <c r="C18432" t="s">
        <v>16</v>
      </c>
      <c r="D18432" t="s">
        <v>1307</v>
      </c>
      <c r="E18432" t="s">
        <v>1308</v>
      </c>
      <c r="G18432" s="6" t="s">
        <v>29</v>
      </c>
      <c r="H18432" t="s">
        <v>406</v>
      </c>
      <c r="I18432" t="s">
        <v>21</v>
      </c>
      <c r="J18432" t="s">
        <v>22</v>
      </c>
      <c r="K18432">
        <v>6.9</v>
      </c>
      <c r="L18432">
        <v>89</v>
      </c>
      <c r="M18432" t="s">
        <v>1115</v>
      </c>
      <c r="N18432">
        <v>89</v>
      </c>
      <c r="P18432" cm="1">
        <f t="array" ref="P18432">IF(Q18432&gt;0,INDEX(Q18432:Q40156,MATCH(TRUE,INDEX(Q18432:Q40156="",,),0)-1),"")</f>
        <v>6</v>
      </c>
      <c r="Q18432">
        <f t="shared" si="514"/>
        <v>6</v>
      </c>
      <c r="R18432">
        <f t="shared" si="515"/>
        <v>0</v>
      </c>
    </row>
    <row r="18433" spans="1:18" x14ac:dyDescent="0.3">
      <c r="A18433" t="s">
        <v>1232</v>
      </c>
      <c r="B18433" s="1">
        <v>38281</v>
      </c>
      <c r="C18433" t="s">
        <v>16</v>
      </c>
      <c r="D18433" t="s">
        <v>1307</v>
      </c>
      <c r="E18433" t="s">
        <v>1308</v>
      </c>
      <c r="G18433" s="6" t="s">
        <v>29</v>
      </c>
      <c r="H18433" t="s">
        <v>99</v>
      </c>
      <c r="I18433" t="s">
        <v>21</v>
      </c>
      <c r="J18433" t="s">
        <v>22</v>
      </c>
      <c r="K18433">
        <v>1.1000000000000001</v>
      </c>
      <c r="L18433">
        <v>113</v>
      </c>
      <c r="M18433" t="s">
        <v>1115</v>
      </c>
      <c r="N18433">
        <v>113</v>
      </c>
      <c r="P18433" cm="1">
        <f t="array" ref="P18433">IF(Q18433&gt;0,INDEX(Q18433:Q40157,MATCH(TRUE,INDEX(Q18433:Q40157="",,),0)-1),"")</f>
        <v>6</v>
      </c>
      <c r="Q18433">
        <f t="shared" si="514"/>
        <v>6</v>
      </c>
      <c r="R18433">
        <f t="shared" si="515"/>
        <v>0</v>
      </c>
    </row>
    <row r="18434" spans="1:18" x14ac:dyDescent="0.3">
      <c r="A18434" t="s">
        <v>1232</v>
      </c>
      <c r="B18434" s="1">
        <v>38281</v>
      </c>
      <c r="C18434" t="s">
        <v>16</v>
      </c>
      <c r="D18434" t="s">
        <v>1307</v>
      </c>
      <c r="E18434" t="s">
        <v>1308</v>
      </c>
      <c r="G18434" s="6" t="s">
        <v>29</v>
      </c>
      <c r="H18434" t="s">
        <v>154</v>
      </c>
      <c r="I18434" t="s">
        <v>21</v>
      </c>
      <c r="J18434" t="s">
        <v>22</v>
      </c>
      <c r="K18434">
        <v>6.4</v>
      </c>
      <c r="L18434">
        <v>353</v>
      </c>
      <c r="M18434" t="s">
        <v>1115</v>
      </c>
      <c r="N18434">
        <v>353</v>
      </c>
      <c r="P18434" cm="1">
        <f t="array" ref="P18434">IF(Q18434&gt;0,INDEX(Q18434:Q40158,MATCH(TRUE,INDEX(Q18434:Q40158="",,),0)-1),"")</f>
        <v>6</v>
      </c>
      <c r="Q18434">
        <f t="shared" si="514"/>
        <v>6</v>
      </c>
      <c r="R18434">
        <f t="shared" si="515"/>
        <v>0</v>
      </c>
    </row>
    <row r="18435" spans="1:18" x14ac:dyDescent="0.3">
      <c r="A18435" t="s">
        <v>1232</v>
      </c>
      <c r="B18435" s="1">
        <v>38281</v>
      </c>
      <c r="C18435" t="s">
        <v>16</v>
      </c>
      <c r="D18435" t="s">
        <v>1307</v>
      </c>
      <c r="E18435" t="s">
        <v>1308</v>
      </c>
      <c r="G18435" s="6" t="s">
        <v>29</v>
      </c>
      <c r="H18435" t="s">
        <v>63</v>
      </c>
      <c r="I18435" t="s">
        <v>26</v>
      </c>
      <c r="J18435" t="s">
        <v>27</v>
      </c>
      <c r="K18435">
        <v>175</v>
      </c>
      <c r="L18435">
        <v>22.85</v>
      </c>
      <c r="M18435" t="s">
        <v>1115</v>
      </c>
      <c r="N18435">
        <v>22.85</v>
      </c>
      <c r="P18435" cm="1">
        <f t="array" ref="P18435">IF(Q18435&gt;0,INDEX(Q18435:Q40159,MATCH(TRUE,INDEX(Q18435:Q40159="",,),0)-1),"")</f>
        <v>6</v>
      </c>
      <c r="Q18435">
        <f t="shared" si="514"/>
        <v>6</v>
      </c>
      <c r="R18435">
        <f t="shared" si="515"/>
        <v>0</v>
      </c>
    </row>
    <row r="18436" spans="1:18" x14ac:dyDescent="0.3">
      <c r="A18436" t="s">
        <v>1232</v>
      </c>
      <c r="B18436" s="1">
        <v>38281</v>
      </c>
      <c r="C18436" t="s">
        <v>16</v>
      </c>
      <c r="D18436" t="s">
        <v>1307</v>
      </c>
      <c r="E18436" t="s">
        <v>1308</v>
      </c>
      <c r="G18436" s="6" t="s">
        <v>29</v>
      </c>
      <c r="H18436" t="s">
        <v>70</v>
      </c>
      <c r="I18436" t="s">
        <v>26</v>
      </c>
      <c r="J18436" t="s">
        <v>27</v>
      </c>
      <c r="K18436">
        <v>24</v>
      </c>
      <c r="L18436">
        <v>22.15</v>
      </c>
      <c r="M18436" t="s">
        <v>1115</v>
      </c>
      <c r="N18436">
        <v>22.15</v>
      </c>
      <c r="P18436" cm="1">
        <f t="array" ref="P18436">IF(Q18436&gt;0,INDEX(Q18436:Q40160,MATCH(TRUE,INDEX(Q18436:Q40160="",,),0)-1),"")</f>
        <v>6</v>
      </c>
      <c r="Q18436">
        <f t="shared" si="514"/>
        <v>6</v>
      </c>
      <c r="R18436">
        <f t="shared" si="515"/>
        <v>0</v>
      </c>
    </row>
    <row r="18437" spans="1:18" x14ac:dyDescent="0.3">
      <c r="P18437" t="str" cm="1">
        <f t="array" ref="P18437">IF(Q18437&gt;0,INDEX(Q18437:Q40161,MATCH(TRUE,INDEX(Q18437:Q40161="",,),0)-1),"")</f>
        <v/>
      </c>
      <c r="R18437" t="str">
        <f t="shared" si="515"/>
        <v/>
      </c>
    </row>
    <row r="18438" spans="1:18" x14ac:dyDescent="0.3">
      <c r="A18438" t="s">
        <v>1309</v>
      </c>
      <c r="B18438" s="1">
        <v>38328</v>
      </c>
      <c r="C18438" t="s">
        <v>191</v>
      </c>
      <c r="D18438" t="s">
        <v>1310</v>
      </c>
      <c r="E18438" t="s">
        <v>1311</v>
      </c>
      <c r="G18438" t="s">
        <v>19</v>
      </c>
      <c r="H18438" t="s">
        <v>194</v>
      </c>
      <c r="I18438" t="s">
        <v>21</v>
      </c>
      <c r="J18438" t="s">
        <v>22</v>
      </c>
      <c r="K18438">
        <v>7</v>
      </c>
      <c r="L18438">
        <v>415</v>
      </c>
      <c r="M18438" t="s">
        <v>863</v>
      </c>
      <c r="N18438">
        <v>1806.01</v>
      </c>
      <c r="O18438" t="s">
        <v>24</v>
      </c>
      <c r="P18438" cm="1">
        <f t="array" ref="P18438">IF(Q18438&gt;0,INDEX(Q18438:Q40162,MATCH(TRUE,INDEX(Q18438:Q40162="",,),0)-1),"")</f>
        <v>4</v>
      </c>
      <c r="Q18438">
        <f>INT((ROW()-18438)/5)+1</f>
        <v>1</v>
      </c>
      <c r="R18438">
        <f t="shared" si="515"/>
        <v>0</v>
      </c>
    </row>
    <row r="18439" spans="1:18" x14ac:dyDescent="0.3">
      <c r="A18439" t="s">
        <v>1309</v>
      </c>
      <c r="B18439" s="1">
        <v>38328</v>
      </c>
      <c r="C18439" t="s">
        <v>191</v>
      </c>
      <c r="D18439" t="s">
        <v>1310</v>
      </c>
      <c r="E18439" t="s">
        <v>1311</v>
      </c>
      <c r="G18439" t="s">
        <v>19</v>
      </c>
      <c r="H18439" t="s">
        <v>206</v>
      </c>
      <c r="I18439" t="s">
        <v>21</v>
      </c>
      <c r="J18439" t="s">
        <v>22</v>
      </c>
      <c r="K18439">
        <v>34</v>
      </c>
      <c r="L18439">
        <v>80</v>
      </c>
      <c r="M18439" t="s">
        <v>863</v>
      </c>
      <c r="N18439">
        <v>80</v>
      </c>
      <c r="O18439" t="s">
        <v>24</v>
      </c>
      <c r="P18439" cm="1">
        <f t="array" ref="P18439">IF(Q18439&gt;0,INDEX(Q18439:Q40163,MATCH(TRUE,INDEX(Q18439:Q40163="",,),0)-1),"")</f>
        <v>4</v>
      </c>
      <c r="Q18439">
        <f t="shared" ref="Q18439:Q18457" si="516">INT((ROW()-18438)/5)+1</f>
        <v>1</v>
      </c>
      <c r="R18439">
        <f t="shared" si="515"/>
        <v>0</v>
      </c>
    </row>
    <row r="18440" spans="1:18" x14ac:dyDescent="0.3">
      <c r="A18440" t="s">
        <v>1309</v>
      </c>
      <c r="B18440" s="1">
        <v>38328</v>
      </c>
      <c r="C18440" t="s">
        <v>191</v>
      </c>
      <c r="D18440" t="s">
        <v>1310</v>
      </c>
      <c r="E18440" t="s">
        <v>1311</v>
      </c>
      <c r="G18440" t="s">
        <v>19</v>
      </c>
      <c r="H18440" t="s">
        <v>194</v>
      </c>
      <c r="I18440" t="s">
        <v>26</v>
      </c>
      <c r="J18440" t="s">
        <v>27</v>
      </c>
      <c r="K18440">
        <v>176</v>
      </c>
      <c r="L18440">
        <v>6.6</v>
      </c>
      <c r="M18440" t="s">
        <v>863</v>
      </c>
      <c r="N18440">
        <v>6.6</v>
      </c>
      <c r="O18440" t="s">
        <v>24</v>
      </c>
      <c r="P18440" cm="1">
        <f t="array" ref="P18440">IF(Q18440&gt;0,INDEX(Q18440:Q40164,MATCH(TRUE,INDEX(Q18440:Q40164="",,),0)-1),"")</f>
        <v>4</v>
      </c>
      <c r="Q18440">
        <f t="shared" si="516"/>
        <v>1</v>
      </c>
      <c r="R18440">
        <f t="shared" si="515"/>
        <v>0</v>
      </c>
    </row>
    <row r="18441" spans="1:18" x14ac:dyDescent="0.3">
      <c r="A18441" t="s">
        <v>1309</v>
      </c>
      <c r="B18441" s="1">
        <v>38328</v>
      </c>
      <c r="C18441" t="s">
        <v>191</v>
      </c>
      <c r="D18441" t="s">
        <v>1310</v>
      </c>
      <c r="E18441" t="s">
        <v>1311</v>
      </c>
      <c r="G18441" s="6" t="s">
        <v>29</v>
      </c>
      <c r="H18441" t="s">
        <v>64</v>
      </c>
      <c r="I18441" t="s">
        <v>21</v>
      </c>
      <c r="J18441" t="s">
        <v>22</v>
      </c>
      <c r="K18441">
        <v>1</v>
      </c>
      <c r="L18441">
        <v>64</v>
      </c>
      <c r="M18441" t="s">
        <v>863</v>
      </c>
      <c r="N18441">
        <v>64</v>
      </c>
      <c r="O18441" t="s">
        <v>24</v>
      </c>
      <c r="P18441" cm="1">
        <f t="array" ref="P18441">IF(Q18441&gt;0,INDEX(Q18441:Q40165,MATCH(TRUE,INDEX(Q18441:Q40165="",,),0)-1),"")</f>
        <v>4</v>
      </c>
      <c r="Q18441">
        <f t="shared" si="516"/>
        <v>1</v>
      </c>
      <c r="R18441">
        <f t="shared" si="515"/>
        <v>0</v>
      </c>
    </row>
    <row r="18442" spans="1:18" x14ac:dyDescent="0.3">
      <c r="A18442" t="s">
        <v>1309</v>
      </c>
      <c r="B18442" s="1">
        <v>38328</v>
      </c>
      <c r="C18442" t="s">
        <v>191</v>
      </c>
      <c r="D18442" t="s">
        <v>1310</v>
      </c>
      <c r="E18442" t="s">
        <v>1311</v>
      </c>
      <c r="G18442" s="6" t="s">
        <v>29</v>
      </c>
      <c r="H18442" t="s">
        <v>206</v>
      </c>
      <c r="I18442" t="s">
        <v>26</v>
      </c>
      <c r="J18442" t="s">
        <v>27</v>
      </c>
      <c r="K18442">
        <v>73</v>
      </c>
      <c r="L18442">
        <v>4.75</v>
      </c>
      <c r="M18442" t="s">
        <v>863</v>
      </c>
      <c r="N18442">
        <v>4.75</v>
      </c>
      <c r="O18442" t="s">
        <v>24</v>
      </c>
      <c r="P18442" cm="1">
        <f t="array" ref="P18442">IF(Q18442&gt;0,INDEX(Q18442:Q40166,MATCH(TRUE,INDEX(Q18442:Q40166="",,),0)-1),"")</f>
        <v>4</v>
      </c>
      <c r="Q18442">
        <f t="shared" si="516"/>
        <v>1</v>
      </c>
      <c r="R18442">
        <f t="shared" si="515"/>
        <v>0</v>
      </c>
    </row>
    <row r="18443" spans="1:18" x14ac:dyDescent="0.3">
      <c r="A18443" t="s">
        <v>1309</v>
      </c>
      <c r="B18443" s="1">
        <v>38328</v>
      </c>
      <c r="C18443" t="s">
        <v>191</v>
      </c>
      <c r="D18443" t="s">
        <v>1310</v>
      </c>
      <c r="E18443" t="s">
        <v>1311</v>
      </c>
      <c r="G18443" t="s">
        <v>19</v>
      </c>
      <c r="H18443" t="s">
        <v>194</v>
      </c>
      <c r="I18443" t="s">
        <v>21</v>
      </c>
      <c r="J18443" t="s">
        <v>22</v>
      </c>
      <c r="K18443">
        <v>7</v>
      </c>
      <c r="L18443">
        <v>415</v>
      </c>
      <c r="M18443" t="s">
        <v>59</v>
      </c>
      <c r="N18443">
        <v>450</v>
      </c>
      <c r="P18443" cm="1">
        <f t="array" ref="P18443">IF(Q18443&gt;0,INDEX(Q18443:Q40167,MATCH(TRUE,INDEX(Q18443:Q40167="",,),0)-1),"")</f>
        <v>4</v>
      </c>
      <c r="Q18443">
        <f t="shared" si="516"/>
        <v>2</v>
      </c>
      <c r="R18443">
        <f t="shared" si="515"/>
        <v>0</v>
      </c>
    </row>
    <row r="18444" spans="1:18" x14ac:dyDescent="0.3">
      <c r="A18444" t="s">
        <v>1309</v>
      </c>
      <c r="B18444" s="1">
        <v>38328</v>
      </c>
      <c r="C18444" t="s">
        <v>191</v>
      </c>
      <c r="D18444" t="s">
        <v>1310</v>
      </c>
      <c r="E18444" t="s">
        <v>1311</v>
      </c>
      <c r="G18444" t="s">
        <v>19</v>
      </c>
      <c r="H18444" t="s">
        <v>206</v>
      </c>
      <c r="I18444" t="s">
        <v>21</v>
      </c>
      <c r="J18444" t="s">
        <v>22</v>
      </c>
      <c r="K18444">
        <v>34</v>
      </c>
      <c r="L18444">
        <v>80</v>
      </c>
      <c r="M18444" t="s">
        <v>59</v>
      </c>
      <c r="N18444">
        <v>110</v>
      </c>
      <c r="P18444" cm="1">
        <f t="array" ref="P18444">IF(Q18444&gt;0,INDEX(Q18444:Q40168,MATCH(TRUE,INDEX(Q18444:Q40168="",,),0)-1),"")</f>
        <v>4</v>
      </c>
      <c r="Q18444">
        <f t="shared" si="516"/>
        <v>2</v>
      </c>
      <c r="R18444">
        <f t="shared" si="515"/>
        <v>0</v>
      </c>
    </row>
    <row r="18445" spans="1:18" x14ac:dyDescent="0.3">
      <c r="A18445" t="s">
        <v>1309</v>
      </c>
      <c r="B18445" s="1">
        <v>38328</v>
      </c>
      <c r="C18445" t="s">
        <v>191</v>
      </c>
      <c r="D18445" t="s">
        <v>1310</v>
      </c>
      <c r="E18445" t="s">
        <v>1311</v>
      </c>
      <c r="G18445" t="s">
        <v>19</v>
      </c>
      <c r="H18445" t="s">
        <v>194</v>
      </c>
      <c r="I18445" t="s">
        <v>26</v>
      </c>
      <c r="J18445" t="s">
        <v>27</v>
      </c>
      <c r="K18445">
        <v>176</v>
      </c>
      <c r="L18445">
        <v>6.6</v>
      </c>
      <c r="M18445" t="s">
        <v>59</v>
      </c>
      <c r="N18445">
        <v>12</v>
      </c>
      <c r="P18445" cm="1">
        <f t="array" ref="P18445">IF(Q18445&gt;0,INDEX(Q18445:Q40169,MATCH(TRUE,INDEX(Q18445:Q40169="",,),0)-1),"")</f>
        <v>4</v>
      </c>
      <c r="Q18445">
        <f t="shared" si="516"/>
        <v>2</v>
      </c>
      <c r="R18445">
        <f t="shared" si="515"/>
        <v>0</v>
      </c>
    </row>
    <row r="18446" spans="1:18" x14ac:dyDescent="0.3">
      <c r="A18446" t="s">
        <v>1309</v>
      </c>
      <c r="B18446" s="1">
        <v>38328</v>
      </c>
      <c r="C18446" t="s">
        <v>191</v>
      </c>
      <c r="D18446" t="s">
        <v>1310</v>
      </c>
      <c r="E18446" t="s">
        <v>1311</v>
      </c>
      <c r="G18446" s="6" t="s">
        <v>29</v>
      </c>
      <c r="H18446" t="s">
        <v>64</v>
      </c>
      <c r="I18446" t="s">
        <v>21</v>
      </c>
      <c r="J18446" t="s">
        <v>22</v>
      </c>
      <c r="K18446">
        <v>1</v>
      </c>
      <c r="L18446">
        <v>64</v>
      </c>
      <c r="M18446" t="s">
        <v>59</v>
      </c>
      <c r="N18446">
        <v>64</v>
      </c>
      <c r="P18446" cm="1">
        <f t="array" ref="P18446">IF(Q18446&gt;0,INDEX(Q18446:Q40170,MATCH(TRUE,INDEX(Q18446:Q40170="",,),0)-1),"")</f>
        <v>4</v>
      </c>
      <c r="Q18446">
        <f t="shared" si="516"/>
        <v>2</v>
      </c>
      <c r="R18446">
        <f t="shared" si="515"/>
        <v>0</v>
      </c>
    </row>
    <row r="18447" spans="1:18" x14ac:dyDescent="0.3">
      <c r="A18447" t="s">
        <v>1309</v>
      </c>
      <c r="B18447" s="1">
        <v>38328</v>
      </c>
      <c r="C18447" t="s">
        <v>191</v>
      </c>
      <c r="D18447" t="s">
        <v>1310</v>
      </c>
      <c r="E18447" t="s">
        <v>1311</v>
      </c>
      <c r="G18447" s="6" t="s">
        <v>29</v>
      </c>
      <c r="H18447" t="s">
        <v>206</v>
      </c>
      <c r="I18447" t="s">
        <v>26</v>
      </c>
      <c r="J18447" t="s">
        <v>27</v>
      </c>
      <c r="K18447">
        <v>73</v>
      </c>
      <c r="L18447">
        <v>4.75</v>
      </c>
      <c r="M18447" t="s">
        <v>59</v>
      </c>
      <c r="N18447">
        <v>4.75</v>
      </c>
      <c r="P18447" cm="1">
        <f t="array" ref="P18447">IF(Q18447&gt;0,INDEX(Q18447:Q40171,MATCH(TRUE,INDEX(Q18447:Q40171="",,),0)-1),"")</f>
        <v>4</v>
      </c>
      <c r="Q18447">
        <f t="shared" si="516"/>
        <v>2</v>
      </c>
      <c r="R18447">
        <f t="shared" si="515"/>
        <v>0</v>
      </c>
    </row>
    <row r="18448" spans="1:18" x14ac:dyDescent="0.3">
      <c r="A18448" t="s">
        <v>1309</v>
      </c>
      <c r="B18448" s="1">
        <v>38328</v>
      </c>
      <c r="C18448" t="s">
        <v>191</v>
      </c>
      <c r="D18448" t="s">
        <v>1310</v>
      </c>
      <c r="E18448" t="s">
        <v>1311</v>
      </c>
      <c r="G18448" t="s">
        <v>19</v>
      </c>
      <c r="H18448" t="s">
        <v>194</v>
      </c>
      <c r="I18448" t="s">
        <v>21</v>
      </c>
      <c r="J18448" t="s">
        <v>22</v>
      </c>
      <c r="K18448">
        <v>7</v>
      </c>
      <c r="L18448">
        <v>415</v>
      </c>
      <c r="M18448" t="s">
        <v>480</v>
      </c>
      <c r="N18448">
        <v>500</v>
      </c>
      <c r="P18448" cm="1">
        <f t="array" ref="P18448">IF(Q18448&gt;0,INDEX(Q18448:Q40172,MATCH(TRUE,INDEX(Q18448:Q40172="",,),0)-1),"")</f>
        <v>4</v>
      </c>
      <c r="Q18448">
        <f t="shared" si="516"/>
        <v>3</v>
      </c>
      <c r="R18448">
        <f t="shared" si="515"/>
        <v>0</v>
      </c>
    </row>
    <row r="18449" spans="1:18" x14ac:dyDescent="0.3">
      <c r="A18449" t="s">
        <v>1309</v>
      </c>
      <c r="B18449" s="1">
        <v>38328</v>
      </c>
      <c r="C18449" t="s">
        <v>191</v>
      </c>
      <c r="D18449" t="s">
        <v>1310</v>
      </c>
      <c r="E18449" t="s">
        <v>1311</v>
      </c>
      <c r="G18449" t="s">
        <v>19</v>
      </c>
      <c r="H18449" t="s">
        <v>206</v>
      </c>
      <c r="I18449" t="s">
        <v>21</v>
      </c>
      <c r="J18449" t="s">
        <v>22</v>
      </c>
      <c r="K18449">
        <v>34</v>
      </c>
      <c r="L18449">
        <v>80</v>
      </c>
      <c r="M18449" t="s">
        <v>480</v>
      </c>
      <c r="N18449">
        <v>80</v>
      </c>
      <c r="P18449" cm="1">
        <f t="array" ref="P18449">IF(Q18449&gt;0,INDEX(Q18449:Q40173,MATCH(TRUE,INDEX(Q18449:Q40173="",,),0)-1),"")</f>
        <v>4</v>
      </c>
      <c r="Q18449">
        <f t="shared" si="516"/>
        <v>3</v>
      </c>
      <c r="R18449">
        <f t="shared" si="515"/>
        <v>0</v>
      </c>
    </row>
    <row r="18450" spans="1:18" x14ac:dyDescent="0.3">
      <c r="A18450" t="s">
        <v>1309</v>
      </c>
      <c r="B18450" s="1">
        <v>38328</v>
      </c>
      <c r="C18450" t="s">
        <v>191</v>
      </c>
      <c r="D18450" t="s">
        <v>1310</v>
      </c>
      <c r="E18450" t="s">
        <v>1311</v>
      </c>
      <c r="G18450" t="s">
        <v>19</v>
      </c>
      <c r="H18450" t="s">
        <v>194</v>
      </c>
      <c r="I18450" t="s">
        <v>26</v>
      </c>
      <c r="J18450" t="s">
        <v>27</v>
      </c>
      <c r="K18450">
        <v>176</v>
      </c>
      <c r="L18450">
        <v>6.6</v>
      </c>
      <c r="M18450" t="s">
        <v>480</v>
      </c>
      <c r="N18450">
        <v>9.91</v>
      </c>
      <c r="P18450" cm="1">
        <f t="array" ref="P18450">IF(Q18450&gt;0,INDEX(Q18450:Q40174,MATCH(TRUE,INDEX(Q18450:Q40174="",,),0)-1),"")</f>
        <v>4</v>
      </c>
      <c r="Q18450">
        <f t="shared" si="516"/>
        <v>3</v>
      </c>
      <c r="R18450">
        <f t="shared" si="515"/>
        <v>0</v>
      </c>
    </row>
    <row r="18451" spans="1:18" x14ac:dyDescent="0.3">
      <c r="A18451" t="s">
        <v>1309</v>
      </c>
      <c r="B18451" s="1">
        <v>38328</v>
      </c>
      <c r="C18451" t="s">
        <v>191</v>
      </c>
      <c r="D18451" t="s">
        <v>1310</v>
      </c>
      <c r="E18451" t="s">
        <v>1311</v>
      </c>
      <c r="G18451" s="6" t="s">
        <v>29</v>
      </c>
      <c r="H18451" t="s">
        <v>64</v>
      </c>
      <c r="I18451" t="s">
        <v>21</v>
      </c>
      <c r="J18451" t="s">
        <v>22</v>
      </c>
      <c r="K18451">
        <v>1</v>
      </c>
      <c r="L18451">
        <v>64</v>
      </c>
      <c r="M18451" t="s">
        <v>480</v>
      </c>
      <c r="N18451">
        <v>64</v>
      </c>
      <c r="P18451" cm="1">
        <f t="array" ref="P18451">IF(Q18451&gt;0,INDEX(Q18451:Q40175,MATCH(TRUE,INDEX(Q18451:Q40175="",,),0)-1),"")</f>
        <v>4</v>
      </c>
      <c r="Q18451">
        <f t="shared" si="516"/>
        <v>3</v>
      </c>
      <c r="R18451">
        <f t="shared" si="515"/>
        <v>0</v>
      </c>
    </row>
    <row r="18452" spans="1:18" x14ac:dyDescent="0.3">
      <c r="A18452" t="s">
        <v>1309</v>
      </c>
      <c r="B18452" s="1">
        <v>38328</v>
      </c>
      <c r="C18452" t="s">
        <v>191</v>
      </c>
      <c r="D18452" t="s">
        <v>1310</v>
      </c>
      <c r="E18452" t="s">
        <v>1311</v>
      </c>
      <c r="G18452" s="6" t="s">
        <v>29</v>
      </c>
      <c r="H18452" t="s">
        <v>206</v>
      </c>
      <c r="I18452" t="s">
        <v>26</v>
      </c>
      <c r="J18452" t="s">
        <v>27</v>
      </c>
      <c r="K18452">
        <v>73</v>
      </c>
      <c r="L18452">
        <v>4.75</v>
      </c>
      <c r="M18452" t="s">
        <v>480</v>
      </c>
      <c r="N18452">
        <v>4.75</v>
      </c>
      <c r="P18452" cm="1">
        <f t="array" ref="P18452">IF(Q18452&gt;0,INDEX(Q18452:Q40176,MATCH(TRUE,INDEX(Q18452:Q40176="",,),0)-1),"")</f>
        <v>4</v>
      </c>
      <c r="Q18452">
        <f t="shared" si="516"/>
        <v>3</v>
      </c>
      <c r="R18452">
        <f t="shared" si="515"/>
        <v>0</v>
      </c>
    </row>
    <row r="18453" spans="1:18" x14ac:dyDescent="0.3">
      <c r="A18453" t="s">
        <v>1309</v>
      </c>
      <c r="B18453" s="1">
        <v>38328</v>
      </c>
      <c r="C18453" t="s">
        <v>191</v>
      </c>
      <c r="D18453" t="s">
        <v>1310</v>
      </c>
      <c r="E18453" t="s">
        <v>1311</v>
      </c>
      <c r="G18453" t="s">
        <v>19</v>
      </c>
      <c r="H18453" t="s">
        <v>194</v>
      </c>
      <c r="I18453" t="s">
        <v>21</v>
      </c>
      <c r="J18453" t="s">
        <v>22</v>
      </c>
      <c r="K18453">
        <v>7</v>
      </c>
      <c r="L18453">
        <v>415</v>
      </c>
      <c r="M18453" t="s">
        <v>31</v>
      </c>
      <c r="N18453">
        <v>415</v>
      </c>
      <c r="P18453" cm="1">
        <f t="array" ref="P18453">IF(Q18453&gt;0,INDEX(Q18453:Q40177,MATCH(TRUE,INDEX(Q18453:Q40177="",,),0)-1),"")</f>
        <v>4</v>
      </c>
      <c r="Q18453">
        <f t="shared" si="516"/>
        <v>4</v>
      </c>
      <c r="R18453">
        <f t="shared" si="515"/>
        <v>0</v>
      </c>
    </row>
    <row r="18454" spans="1:18" x14ac:dyDescent="0.3">
      <c r="A18454" t="s">
        <v>1309</v>
      </c>
      <c r="B18454" s="1">
        <v>38328</v>
      </c>
      <c r="C18454" t="s">
        <v>191</v>
      </c>
      <c r="D18454" t="s">
        <v>1310</v>
      </c>
      <c r="E18454" t="s">
        <v>1311</v>
      </c>
      <c r="G18454" t="s">
        <v>19</v>
      </c>
      <c r="H18454" t="s">
        <v>206</v>
      </c>
      <c r="I18454" t="s">
        <v>21</v>
      </c>
      <c r="J18454" t="s">
        <v>22</v>
      </c>
      <c r="K18454">
        <v>34</v>
      </c>
      <c r="L18454">
        <v>80</v>
      </c>
      <c r="M18454" t="s">
        <v>31</v>
      </c>
      <c r="N18454">
        <v>112.65</v>
      </c>
      <c r="P18454" cm="1">
        <f t="array" ref="P18454">IF(Q18454&gt;0,INDEX(Q18454:Q40178,MATCH(TRUE,INDEX(Q18454:Q40178="",,),0)-1),"")</f>
        <v>4</v>
      </c>
      <c r="Q18454">
        <f t="shared" si="516"/>
        <v>4</v>
      </c>
      <c r="R18454">
        <f t="shared" si="515"/>
        <v>0</v>
      </c>
    </row>
    <row r="18455" spans="1:18" x14ac:dyDescent="0.3">
      <c r="A18455" t="s">
        <v>1309</v>
      </c>
      <c r="B18455" s="1">
        <v>38328</v>
      </c>
      <c r="C18455" t="s">
        <v>191</v>
      </c>
      <c r="D18455" t="s">
        <v>1310</v>
      </c>
      <c r="E18455" t="s">
        <v>1311</v>
      </c>
      <c r="G18455" t="s">
        <v>19</v>
      </c>
      <c r="H18455" t="s">
        <v>194</v>
      </c>
      <c r="I18455" t="s">
        <v>26</v>
      </c>
      <c r="J18455" t="s">
        <v>27</v>
      </c>
      <c r="K18455">
        <v>176</v>
      </c>
      <c r="L18455">
        <v>6.6</v>
      </c>
      <c r="M18455" t="s">
        <v>31</v>
      </c>
      <c r="N18455">
        <v>6.6</v>
      </c>
      <c r="P18455" cm="1">
        <f t="array" ref="P18455">IF(Q18455&gt;0,INDEX(Q18455:Q40179,MATCH(TRUE,INDEX(Q18455:Q40179="",,),0)-1),"")</f>
        <v>4</v>
      </c>
      <c r="Q18455">
        <f t="shared" si="516"/>
        <v>4</v>
      </c>
      <c r="R18455">
        <f t="shared" si="515"/>
        <v>0</v>
      </c>
    </row>
    <row r="18456" spans="1:18" x14ac:dyDescent="0.3">
      <c r="A18456" t="s">
        <v>1309</v>
      </c>
      <c r="B18456" s="1">
        <v>38328</v>
      </c>
      <c r="C18456" t="s">
        <v>191</v>
      </c>
      <c r="D18456" t="s">
        <v>1310</v>
      </c>
      <c r="E18456" t="s">
        <v>1311</v>
      </c>
      <c r="G18456" s="6" t="s">
        <v>29</v>
      </c>
      <c r="H18456" t="s">
        <v>64</v>
      </c>
      <c r="I18456" t="s">
        <v>21</v>
      </c>
      <c r="J18456" t="s">
        <v>22</v>
      </c>
      <c r="K18456">
        <v>1</v>
      </c>
      <c r="L18456">
        <v>64</v>
      </c>
      <c r="M18456" t="s">
        <v>31</v>
      </c>
      <c r="N18456">
        <v>64</v>
      </c>
      <c r="P18456" cm="1">
        <f t="array" ref="P18456">IF(Q18456&gt;0,INDEX(Q18456:Q40180,MATCH(TRUE,INDEX(Q18456:Q40180="",,),0)-1),"")</f>
        <v>4</v>
      </c>
      <c r="Q18456">
        <f t="shared" si="516"/>
        <v>4</v>
      </c>
      <c r="R18456">
        <f t="shared" si="515"/>
        <v>0</v>
      </c>
    </row>
    <row r="18457" spans="1:18" x14ac:dyDescent="0.3">
      <c r="A18457" t="s">
        <v>1309</v>
      </c>
      <c r="B18457" s="1">
        <v>38328</v>
      </c>
      <c r="C18457" t="s">
        <v>191</v>
      </c>
      <c r="D18457" t="s">
        <v>1310</v>
      </c>
      <c r="E18457" t="s">
        <v>1311</v>
      </c>
      <c r="G18457" s="6" t="s">
        <v>29</v>
      </c>
      <c r="H18457" t="s">
        <v>206</v>
      </c>
      <c r="I18457" t="s">
        <v>26</v>
      </c>
      <c r="J18457" t="s">
        <v>27</v>
      </c>
      <c r="K18457">
        <v>73</v>
      </c>
      <c r="L18457">
        <v>4.75</v>
      </c>
      <c r="M18457" t="s">
        <v>31</v>
      </c>
      <c r="N18457">
        <v>4.75</v>
      </c>
      <c r="P18457" cm="1">
        <f t="array" ref="P18457">IF(Q18457&gt;0,INDEX(Q18457:Q40181,MATCH(TRUE,INDEX(Q18457:Q40181="",,),0)-1),"")</f>
        <v>4</v>
      </c>
      <c r="Q18457">
        <f t="shared" si="516"/>
        <v>4</v>
      </c>
      <c r="R18457">
        <f t="shared" si="515"/>
        <v>0</v>
      </c>
    </row>
    <row r="18458" spans="1:18" x14ac:dyDescent="0.3">
      <c r="P18458" t="str" cm="1">
        <f t="array" ref="P18458">IF(Q18458&gt;0,INDEX(Q18458:Q40182,MATCH(TRUE,INDEX(Q18458:Q40182="",,),0)-1),"")</f>
        <v/>
      </c>
      <c r="R18458" t="str">
        <f t="shared" si="515"/>
        <v/>
      </c>
    </row>
    <row r="18459" spans="1:18" x14ac:dyDescent="0.3">
      <c r="A18459" t="s">
        <v>1309</v>
      </c>
      <c r="B18459" s="1">
        <v>38328</v>
      </c>
      <c r="C18459" t="s">
        <v>191</v>
      </c>
      <c r="D18459" t="s">
        <v>1312</v>
      </c>
      <c r="E18459" t="s">
        <v>1313</v>
      </c>
      <c r="G18459" t="s">
        <v>19</v>
      </c>
      <c r="H18459" t="s">
        <v>194</v>
      </c>
      <c r="I18459" t="s">
        <v>21</v>
      </c>
      <c r="J18459" t="s">
        <v>22</v>
      </c>
      <c r="K18459">
        <v>17</v>
      </c>
      <c r="L18459">
        <v>375</v>
      </c>
      <c r="M18459" t="s">
        <v>863</v>
      </c>
      <c r="N18459">
        <v>929.77</v>
      </c>
      <c r="O18459" t="s">
        <v>24</v>
      </c>
      <c r="P18459" cm="1">
        <f t="array" ref="P18459">IF(Q18459&gt;0,INDEX(Q18459:Q40183,MATCH(TRUE,INDEX(Q18459:Q40183="",,),0)-1),"")</f>
        <v>4</v>
      </c>
      <c r="Q18459">
        <f>INT((ROW()-18459)/8)+1</f>
        <v>1</v>
      </c>
      <c r="R18459">
        <f t="shared" si="515"/>
        <v>0</v>
      </c>
    </row>
    <row r="18460" spans="1:18" x14ac:dyDescent="0.3">
      <c r="A18460" t="s">
        <v>1309</v>
      </c>
      <c r="B18460" s="1">
        <v>38328</v>
      </c>
      <c r="C18460" t="s">
        <v>191</v>
      </c>
      <c r="D18460" t="s">
        <v>1312</v>
      </c>
      <c r="E18460" t="s">
        <v>1313</v>
      </c>
      <c r="G18460" t="s">
        <v>19</v>
      </c>
      <c r="H18460" t="s">
        <v>206</v>
      </c>
      <c r="I18460" t="s">
        <v>21</v>
      </c>
      <c r="J18460" t="s">
        <v>22</v>
      </c>
      <c r="K18460">
        <v>30</v>
      </c>
      <c r="L18460">
        <v>71</v>
      </c>
      <c r="M18460" t="s">
        <v>863</v>
      </c>
      <c r="N18460">
        <v>71</v>
      </c>
      <c r="O18460" t="s">
        <v>24</v>
      </c>
      <c r="P18460" cm="1">
        <f t="array" ref="P18460">IF(Q18460&gt;0,INDEX(Q18460:Q40184,MATCH(TRUE,INDEX(Q18460:Q40184="",,),0)-1),"")</f>
        <v>4</v>
      </c>
      <c r="Q18460">
        <f t="shared" ref="Q18460:Q18490" si="517">INT((ROW()-18459)/8)+1</f>
        <v>1</v>
      </c>
      <c r="R18460">
        <f t="shared" si="515"/>
        <v>0</v>
      </c>
    </row>
    <row r="18461" spans="1:18" x14ac:dyDescent="0.3">
      <c r="A18461" t="s">
        <v>1309</v>
      </c>
      <c r="B18461" s="1">
        <v>38328</v>
      </c>
      <c r="C18461" t="s">
        <v>191</v>
      </c>
      <c r="D18461" t="s">
        <v>1312</v>
      </c>
      <c r="E18461" t="s">
        <v>1313</v>
      </c>
      <c r="G18461" t="s">
        <v>19</v>
      </c>
      <c r="H18461" t="s">
        <v>64</v>
      </c>
      <c r="I18461" t="s">
        <v>26</v>
      </c>
      <c r="J18461" t="s">
        <v>27</v>
      </c>
      <c r="K18461">
        <v>170</v>
      </c>
      <c r="L18461">
        <v>6.9</v>
      </c>
      <c r="M18461" t="s">
        <v>863</v>
      </c>
      <c r="N18461">
        <v>6.9</v>
      </c>
      <c r="O18461" t="s">
        <v>24</v>
      </c>
      <c r="P18461" cm="1">
        <f t="array" ref="P18461">IF(Q18461&gt;0,INDEX(Q18461:Q40185,MATCH(TRUE,INDEX(Q18461:Q40185="",,),0)-1),"")</f>
        <v>4</v>
      </c>
      <c r="Q18461">
        <f t="shared" si="517"/>
        <v>1</v>
      </c>
      <c r="R18461">
        <f t="shared" si="515"/>
        <v>0</v>
      </c>
    </row>
    <row r="18462" spans="1:18" x14ac:dyDescent="0.3">
      <c r="A18462" t="s">
        <v>1309</v>
      </c>
      <c r="B18462" s="1">
        <v>38328</v>
      </c>
      <c r="C18462" t="s">
        <v>191</v>
      </c>
      <c r="D18462" t="s">
        <v>1312</v>
      </c>
      <c r="E18462" t="s">
        <v>1313</v>
      </c>
      <c r="G18462" s="6" t="s">
        <v>29</v>
      </c>
      <c r="H18462" t="s">
        <v>20</v>
      </c>
      <c r="I18462" t="s">
        <v>21</v>
      </c>
      <c r="J18462" t="s">
        <v>22</v>
      </c>
      <c r="K18462">
        <v>2</v>
      </c>
      <c r="L18462">
        <v>232</v>
      </c>
      <c r="M18462" t="s">
        <v>863</v>
      </c>
      <c r="N18462">
        <v>232</v>
      </c>
      <c r="O18462" t="s">
        <v>24</v>
      </c>
      <c r="P18462" cm="1">
        <f t="array" ref="P18462">IF(Q18462&gt;0,INDEX(Q18462:Q40186,MATCH(TRUE,INDEX(Q18462:Q40186="",,),0)-1),"")</f>
        <v>4</v>
      </c>
      <c r="Q18462">
        <f t="shared" si="517"/>
        <v>1</v>
      </c>
      <c r="R18462">
        <f t="shared" si="515"/>
        <v>0</v>
      </c>
    </row>
    <row r="18463" spans="1:18" x14ac:dyDescent="0.3">
      <c r="A18463" t="s">
        <v>1309</v>
      </c>
      <c r="B18463" s="1">
        <v>38328</v>
      </c>
      <c r="C18463" t="s">
        <v>191</v>
      </c>
      <c r="D18463" t="s">
        <v>1312</v>
      </c>
      <c r="E18463" t="s">
        <v>1313</v>
      </c>
      <c r="G18463" s="6" t="s">
        <v>29</v>
      </c>
      <c r="H18463" t="s">
        <v>25</v>
      </c>
      <c r="I18463" t="s">
        <v>21</v>
      </c>
      <c r="J18463" t="s">
        <v>22</v>
      </c>
      <c r="K18463">
        <v>7</v>
      </c>
      <c r="L18463">
        <v>84</v>
      </c>
      <c r="M18463" t="s">
        <v>863</v>
      </c>
      <c r="N18463">
        <v>84</v>
      </c>
      <c r="O18463" t="s">
        <v>24</v>
      </c>
      <c r="P18463" cm="1">
        <f t="array" ref="P18463">IF(Q18463&gt;0,INDEX(Q18463:Q40187,MATCH(TRUE,INDEX(Q18463:Q40187="",,),0)-1),"")</f>
        <v>4</v>
      </c>
      <c r="Q18463">
        <f t="shared" si="517"/>
        <v>1</v>
      </c>
      <c r="R18463">
        <f t="shared" si="515"/>
        <v>0</v>
      </c>
    </row>
    <row r="18464" spans="1:18" x14ac:dyDescent="0.3">
      <c r="A18464" t="s">
        <v>1309</v>
      </c>
      <c r="B18464" s="1">
        <v>38328</v>
      </c>
      <c r="C18464" t="s">
        <v>191</v>
      </c>
      <c r="D18464" t="s">
        <v>1312</v>
      </c>
      <c r="E18464" t="s">
        <v>1313</v>
      </c>
      <c r="G18464" s="6" t="s">
        <v>29</v>
      </c>
      <c r="H18464" t="s">
        <v>64</v>
      </c>
      <c r="I18464" t="s">
        <v>21</v>
      </c>
      <c r="J18464" t="s">
        <v>22</v>
      </c>
      <c r="K18464">
        <v>4</v>
      </c>
      <c r="L18464">
        <v>57</v>
      </c>
      <c r="M18464" t="s">
        <v>863</v>
      </c>
      <c r="N18464">
        <v>57</v>
      </c>
      <c r="O18464" t="s">
        <v>24</v>
      </c>
      <c r="P18464" cm="1">
        <f t="array" ref="P18464">IF(Q18464&gt;0,INDEX(Q18464:Q40188,MATCH(TRUE,INDEX(Q18464:Q40188="",,),0)-1),"")</f>
        <v>4</v>
      </c>
      <c r="Q18464">
        <f t="shared" si="517"/>
        <v>1</v>
      </c>
      <c r="R18464">
        <f t="shared" si="515"/>
        <v>0</v>
      </c>
    </row>
    <row r="18465" spans="1:18" x14ac:dyDescent="0.3">
      <c r="A18465" t="s">
        <v>1309</v>
      </c>
      <c r="B18465" s="1">
        <v>38328</v>
      </c>
      <c r="C18465" t="s">
        <v>191</v>
      </c>
      <c r="D18465" t="s">
        <v>1312</v>
      </c>
      <c r="E18465" t="s">
        <v>1313</v>
      </c>
      <c r="G18465" s="6" t="s">
        <v>29</v>
      </c>
      <c r="H18465" t="s">
        <v>206</v>
      </c>
      <c r="I18465" t="s">
        <v>26</v>
      </c>
      <c r="J18465" t="s">
        <v>27</v>
      </c>
      <c r="K18465">
        <v>80</v>
      </c>
      <c r="L18465">
        <v>4.5</v>
      </c>
      <c r="M18465" t="s">
        <v>863</v>
      </c>
      <c r="N18465">
        <v>4.5</v>
      </c>
      <c r="O18465" t="s">
        <v>24</v>
      </c>
      <c r="P18465" cm="1">
        <f t="array" ref="P18465">IF(Q18465&gt;0,INDEX(Q18465:Q40189,MATCH(TRUE,INDEX(Q18465:Q40189="",,),0)-1),"")</f>
        <v>4</v>
      </c>
      <c r="Q18465">
        <f t="shared" si="517"/>
        <v>1</v>
      </c>
      <c r="R18465">
        <f t="shared" si="515"/>
        <v>0</v>
      </c>
    </row>
    <row r="18466" spans="1:18" x14ac:dyDescent="0.3">
      <c r="A18466" t="s">
        <v>1309</v>
      </c>
      <c r="B18466" s="1">
        <v>38328</v>
      </c>
      <c r="C18466" t="s">
        <v>191</v>
      </c>
      <c r="D18466" t="s">
        <v>1312</v>
      </c>
      <c r="E18466" t="s">
        <v>1313</v>
      </c>
      <c r="G18466" s="6" t="s">
        <v>29</v>
      </c>
      <c r="H18466" t="s">
        <v>25</v>
      </c>
      <c r="I18466" t="s">
        <v>26</v>
      </c>
      <c r="J18466" t="s">
        <v>27</v>
      </c>
      <c r="K18466">
        <v>26</v>
      </c>
      <c r="L18466">
        <v>16.600000000000001</v>
      </c>
      <c r="M18466" t="s">
        <v>863</v>
      </c>
      <c r="N18466">
        <v>16.600000000000001</v>
      </c>
      <c r="O18466" t="s">
        <v>24</v>
      </c>
      <c r="P18466" cm="1">
        <f t="array" ref="P18466">IF(Q18466&gt;0,INDEX(Q18466:Q40190,MATCH(TRUE,INDEX(Q18466:Q40190="",,),0)-1),"")</f>
        <v>4</v>
      </c>
      <c r="Q18466">
        <f t="shared" si="517"/>
        <v>1</v>
      </c>
      <c r="R18466">
        <f t="shared" si="515"/>
        <v>0</v>
      </c>
    </row>
    <row r="18467" spans="1:18" x14ac:dyDescent="0.3">
      <c r="A18467" t="s">
        <v>1309</v>
      </c>
      <c r="B18467" s="1">
        <v>38328</v>
      </c>
      <c r="C18467" t="s">
        <v>191</v>
      </c>
      <c r="D18467" t="s">
        <v>1312</v>
      </c>
      <c r="E18467" t="s">
        <v>1313</v>
      </c>
      <c r="G18467" t="s">
        <v>19</v>
      </c>
      <c r="H18467" t="s">
        <v>194</v>
      </c>
      <c r="I18467" t="s">
        <v>21</v>
      </c>
      <c r="J18467" t="s">
        <v>22</v>
      </c>
      <c r="K18467">
        <v>17</v>
      </c>
      <c r="L18467">
        <v>375</v>
      </c>
      <c r="M18467" t="s">
        <v>31</v>
      </c>
      <c r="N18467">
        <v>375</v>
      </c>
      <c r="P18467" cm="1">
        <f t="array" ref="P18467">IF(Q18467&gt;0,INDEX(Q18467:Q40191,MATCH(TRUE,INDEX(Q18467:Q40191="",,),0)-1),"")</f>
        <v>4</v>
      </c>
      <c r="Q18467">
        <f t="shared" si="517"/>
        <v>2</v>
      </c>
      <c r="R18467">
        <f t="shared" si="515"/>
        <v>0</v>
      </c>
    </row>
    <row r="18468" spans="1:18" x14ac:dyDescent="0.3">
      <c r="A18468" t="s">
        <v>1309</v>
      </c>
      <c r="B18468" s="1">
        <v>38328</v>
      </c>
      <c r="C18468" t="s">
        <v>191</v>
      </c>
      <c r="D18468" t="s">
        <v>1312</v>
      </c>
      <c r="E18468" t="s">
        <v>1313</v>
      </c>
      <c r="G18468" t="s">
        <v>19</v>
      </c>
      <c r="H18468" t="s">
        <v>206</v>
      </c>
      <c r="I18468" t="s">
        <v>21</v>
      </c>
      <c r="J18468" t="s">
        <v>22</v>
      </c>
      <c r="K18468">
        <v>30</v>
      </c>
      <c r="L18468">
        <v>71</v>
      </c>
      <c r="M18468" t="s">
        <v>31</v>
      </c>
      <c r="N18468">
        <v>112.5</v>
      </c>
      <c r="P18468" cm="1">
        <f t="array" ref="P18468">IF(Q18468&gt;0,INDEX(Q18468:Q40192,MATCH(TRUE,INDEX(Q18468:Q40192="",,),0)-1),"")</f>
        <v>4</v>
      </c>
      <c r="Q18468">
        <f t="shared" si="517"/>
        <v>2</v>
      </c>
      <c r="R18468">
        <f t="shared" si="515"/>
        <v>0</v>
      </c>
    </row>
    <row r="18469" spans="1:18" x14ac:dyDescent="0.3">
      <c r="A18469" t="s">
        <v>1309</v>
      </c>
      <c r="B18469" s="1">
        <v>38328</v>
      </c>
      <c r="C18469" t="s">
        <v>191</v>
      </c>
      <c r="D18469" t="s">
        <v>1312</v>
      </c>
      <c r="E18469" t="s">
        <v>1313</v>
      </c>
      <c r="G18469" t="s">
        <v>19</v>
      </c>
      <c r="H18469" t="s">
        <v>64</v>
      </c>
      <c r="I18469" t="s">
        <v>26</v>
      </c>
      <c r="J18469" t="s">
        <v>27</v>
      </c>
      <c r="K18469">
        <v>170</v>
      </c>
      <c r="L18469">
        <v>6.9</v>
      </c>
      <c r="M18469" t="s">
        <v>31</v>
      </c>
      <c r="N18469">
        <v>6.9</v>
      </c>
      <c r="P18469" cm="1">
        <f t="array" ref="P18469">IF(Q18469&gt;0,INDEX(Q18469:Q40193,MATCH(TRUE,INDEX(Q18469:Q40193="",,),0)-1),"")</f>
        <v>4</v>
      </c>
      <c r="Q18469">
        <f t="shared" si="517"/>
        <v>2</v>
      </c>
      <c r="R18469">
        <f t="shared" si="515"/>
        <v>0</v>
      </c>
    </row>
    <row r="18470" spans="1:18" x14ac:dyDescent="0.3">
      <c r="A18470" t="s">
        <v>1309</v>
      </c>
      <c r="B18470" s="1">
        <v>38328</v>
      </c>
      <c r="C18470" t="s">
        <v>191</v>
      </c>
      <c r="D18470" t="s">
        <v>1312</v>
      </c>
      <c r="E18470" t="s">
        <v>1313</v>
      </c>
      <c r="G18470" s="6" t="s">
        <v>29</v>
      </c>
      <c r="H18470" t="s">
        <v>20</v>
      </c>
      <c r="I18470" t="s">
        <v>21</v>
      </c>
      <c r="J18470" t="s">
        <v>22</v>
      </c>
      <c r="K18470">
        <v>2</v>
      </c>
      <c r="L18470">
        <v>232</v>
      </c>
      <c r="M18470" t="s">
        <v>31</v>
      </c>
      <c r="N18470">
        <v>232</v>
      </c>
      <c r="P18470" cm="1">
        <f t="array" ref="P18470">IF(Q18470&gt;0,INDEX(Q18470:Q40194,MATCH(TRUE,INDEX(Q18470:Q40194="",,),0)-1),"")</f>
        <v>4</v>
      </c>
      <c r="Q18470">
        <f t="shared" si="517"/>
        <v>2</v>
      </c>
      <c r="R18470">
        <f t="shared" si="515"/>
        <v>0</v>
      </c>
    </row>
    <row r="18471" spans="1:18" x14ac:dyDescent="0.3">
      <c r="A18471" t="s">
        <v>1309</v>
      </c>
      <c r="B18471" s="1">
        <v>38328</v>
      </c>
      <c r="C18471" t="s">
        <v>191</v>
      </c>
      <c r="D18471" t="s">
        <v>1312</v>
      </c>
      <c r="E18471" t="s">
        <v>1313</v>
      </c>
      <c r="G18471" s="6" t="s">
        <v>29</v>
      </c>
      <c r="H18471" t="s">
        <v>25</v>
      </c>
      <c r="I18471" t="s">
        <v>21</v>
      </c>
      <c r="J18471" t="s">
        <v>22</v>
      </c>
      <c r="K18471">
        <v>7</v>
      </c>
      <c r="L18471">
        <v>84</v>
      </c>
      <c r="M18471" t="s">
        <v>31</v>
      </c>
      <c r="N18471">
        <v>84</v>
      </c>
      <c r="P18471" cm="1">
        <f t="array" ref="P18471">IF(Q18471&gt;0,INDEX(Q18471:Q40195,MATCH(TRUE,INDEX(Q18471:Q40195="",,),0)-1),"")</f>
        <v>4</v>
      </c>
      <c r="Q18471">
        <f t="shared" si="517"/>
        <v>2</v>
      </c>
      <c r="R18471">
        <f t="shared" si="515"/>
        <v>0</v>
      </c>
    </row>
    <row r="18472" spans="1:18" x14ac:dyDescent="0.3">
      <c r="A18472" t="s">
        <v>1309</v>
      </c>
      <c r="B18472" s="1">
        <v>38328</v>
      </c>
      <c r="C18472" t="s">
        <v>191</v>
      </c>
      <c r="D18472" t="s">
        <v>1312</v>
      </c>
      <c r="E18472" t="s">
        <v>1313</v>
      </c>
      <c r="G18472" s="6" t="s">
        <v>29</v>
      </c>
      <c r="H18472" t="s">
        <v>64</v>
      </c>
      <c r="I18472" t="s">
        <v>21</v>
      </c>
      <c r="J18472" t="s">
        <v>22</v>
      </c>
      <c r="K18472">
        <v>4</v>
      </c>
      <c r="L18472">
        <v>57</v>
      </c>
      <c r="M18472" t="s">
        <v>31</v>
      </c>
      <c r="N18472">
        <v>57</v>
      </c>
      <c r="P18472" cm="1">
        <f t="array" ref="P18472">IF(Q18472&gt;0,INDEX(Q18472:Q40196,MATCH(TRUE,INDEX(Q18472:Q40196="",,),0)-1),"")</f>
        <v>4</v>
      </c>
      <c r="Q18472">
        <f t="shared" si="517"/>
        <v>2</v>
      </c>
      <c r="R18472">
        <f t="shared" si="515"/>
        <v>0</v>
      </c>
    </row>
    <row r="18473" spans="1:18" x14ac:dyDescent="0.3">
      <c r="A18473" t="s">
        <v>1309</v>
      </c>
      <c r="B18473" s="1">
        <v>38328</v>
      </c>
      <c r="C18473" t="s">
        <v>191</v>
      </c>
      <c r="D18473" t="s">
        <v>1312</v>
      </c>
      <c r="E18473" t="s">
        <v>1313</v>
      </c>
      <c r="G18473" s="6" t="s">
        <v>29</v>
      </c>
      <c r="H18473" t="s">
        <v>206</v>
      </c>
      <c r="I18473" t="s">
        <v>26</v>
      </c>
      <c r="J18473" t="s">
        <v>27</v>
      </c>
      <c r="K18473">
        <v>80</v>
      </c>
      <c r="L18473">
        <v>4.5</v>
      </c>
      <c r="M18473" t="s">
        <v>31</v>
      </c>
      <c r="N18473">
        <v>4.5</v>
      </c>
      <c r="P18473" cm="1">
        <f t="array" ref="P18473">IF(Q18473&gt;0,INDEX(Q18473:Q40197,MATCH(TRUE,INDEX(Q18473:Q40197="",,),0)-1),"")</f>
        <v>4</v>
      </c>
      <c r="Q18473">
        <f t="shared" si="517"/>
        <v>2</v>
      </c>
      <c r="R18473">
        <f t="shared" si="515"/>
        <v>0</v>
      </c>
    </row>
    <row r="18474" spans="1:18" x14ac:dyDescent="0.3">
      <c r="A18474" t="s">
        <v>1309</v>
      </c>
      <c r="B18474" s="1">
        <v>38328</v>
      </c>
      <c r="C18474" t="s">
        <v>191</v>
      </c>
      <c r="D18474" t="s">
        <v>1312</v>
      </c>
      <c r="E18474" t="s">
        <v>1313</v>
      </c>
      <c r="G18474" s="6" t="s">
        <v>29</v>
      </c>
      <c r="H18474" t="s">
        <v>25</v>
      </c>
      <c r="I18474" t="s">
        <v>26</v>
      </c>
      <c r="J18474" t="s">
        <v>27</v>
      </c>
      <c r="K18474">
        <v>26</v>
      </c>
      <c r="L18474">
        <v>16.600000000000001</v>
      </c>
      <c r="M18474" t="s">
        <v>31</v>
      </c>
      <c r="N18474">
        <v>16.600000000000001</v>
      </c>
      <c r="P18474" cm="1">
        <f t="array" ref="P18474">IF(Q18474&gt;0,INDEX(Q18474:Q40198,MATCH(TRUE,INDEX(Q18474:Q40198="",,),0)-1),"")</f>
        <v>4</v>
      </c>
      <c r="Q18474">
        <f t="shared" si="517"/>
        <v>2</v>
      </c>
      <c r="R18474">
        <f t="shared" si="515"/>
        <v>0</v>
      </c>
    </row>
    <row r="18475" spans="1:18" x14ac:dyDescent="0.3">
      <c r="A18475" t="s">
        <v>1309</v>
      </c>
      <c r="B18475" s="1">
        <v>38328</v>
      </c>
      <c r="C18475" t="s">
        <v>191</v>
      </c>
      <c r="D18475" t="s">
        <v>1312</v>
      </c>
      <c r="E18475" t="s">
        <v>1313</v>
      </c>
      <c r="G18475" t="s">
        <v>19</v>
      </c>
      <c r="H18475" t="s">
        <v>194</v>
      </c>
      <c r="I18475" t="s">
        <v>21</v>
      </c>
      <c r="J18475" t="s">
        <v>22</v>
      </c>
      <c r="K18475">
        <v>17</v>
      </c>
      <c r="L18475">
        <v>375</v>
      </c>
      <c r="M18475" t="s">
        <v>526</v>
      </c>
      <c r="N18475">
        <v>380</v>
      </c>
      <c r="P18475" cm="1">
        <f t="array" ref="P18475">IF(Q18475&gt;0,INDEX(Q18475:Q40199,MATCH(TRUE,INDEX(Q18475:Q40199="",,),0)-1),"")</f>
        <v>4</v>
      </c>
      <c r="Q18475">
        <f t="shared" si="517"/>
        <v>3</v>
      </c>
      <c r="R18475">
        <f t="shared" si="515"/>
        <v>0</v>
      </c>
    </row>
    <row r="18476" spans="1:18" x14ac:dyDescent="0.3">
      <c r="A18476" t="s">
        <v>1309</v>
      </c>
      <c r="B18476" s="1">
        <v>38328</v>
      </c>
      <c r="C18476" t="s">
        <v>191</v>
      </c>
      <c r="D18476" t="s">
        <v>1312</v>
      </c>
      <c r="E18476" t="s">
        <v>1313</v>
      </c>
      <c r="G18476" t="s">
        <v>19</v>
      </c>
      <c r="H18476" t="s">
        <v>206</v>
      </c>
      <c r="I18476" t="s">
        <v>21</v>
      </c>
      <c r="J18476" t="s">
        <v>22</v>
      </c>
      <c r="K18476">
        <v>30</v>
      </c>
      <c r="L18476">
        <v>71</v>
      </c>
      <c r="M18476" t="s">
        <v>526</v>
      </c>
      <c r="N18476">
        <v>71</v>
      </c>
      <c r="P18476" cm="1">
        <f t="array" ref="P18476">IF(Q18476&gt;0,INDEX(Q18476:Q40200,MATCH(TRUE,INDEX(Q18476:Q40200="",,),0)-1),"")</f>
        <v>4</v>
      </c>
      <c r="Q18476">
        <f t="shared" si="517"/>
        <v>3</v>
      </c>
      <c r="R18476">
        <f t="shared" si="515"/>
        <v>0</v>
      </c>
    </row>
    <row r="18477" spans="1:18" x14ac:dyDescent="0.3">
      <c r="A18477" t="s">
        <v>1309</v>
      </c>
      <c r="B18477" s="1">
        <v>38328</v>
      </c>
      <c r="C18477" t="s">
        <v>191</v>
      </c>
      <c r="D18477" t="s">
        <v>1312</v>
      </c>
      <c r="E18477" t="s">
        <v>1313</v>
      </c>
      <c r="G18477" t="s">
        <v>19</v>
      </c>
      <c r="H18477" t="s">
        <v>64</v>
      </c>
      <c r="I18477" t="s">
        <v>26</v>
      </c>
      <c r="J18477" t="s">
        <v>27</v>
      </c>
      <c r="K18477">
        <v>170</v>
      </c>
      <c r="L18477">
        <v>6.9</v>
      </c>
      <c r="M18477" t="s">
        <v>526</v>
      </c>
      <c r="N18477">
        <v>6.9</v>
      </c>
      <c r="P18477" cm="1">
        <f t="array" ref="P18477">IF(Q18477&gt;0,INDEX(Q18477:Q40201,MATCH(TRUE,INDEX(Q18477:Q40201="",,),0)-1),"")</f>
        <v>4</v>
      </c>
      <c r="Q18477">
        <f t="shared" si="517"/>
        <v>3</v>
      </c>
      <c r="R18477">
        <f t="shared" si="515"/>
        <v>0</v>
      </c>
    </row>
    <row r="18478" spans="1:18" x14ac:dyDescent="0.3">
      <c r="A18478" t="s">
        <v>1309</v>
      </c>
      <c r="B18478" s="1">
        <v>38328</v>
      </c>
      <c r="C18478" t="s">
        <v>191</v>
      </c>
      <c r="D18478" t="s">
        <v>1312</v>
      </c>
      <c r="E18478" t="s">
        <v>1313</v>
      </c>
      <c r="G18478" s="6" t="s">
        <v>29</v>
      </c>
      <c r="H18478" t="s">
        <v>20</v>
      </c>
      <c r="I18478" t="s">
        <v>21</v>
      </c>
      <c r="J18478" t="s">
        <v>22</v>
      </c>
      <c r="K18478">
        <v>2</v>
      </c>
      <c r="L18478">
        <v>232</v>
      </c>
      <c r="M18478" t="s">
        <v>526</v>
      </c>
      <c r="N18478">
        <v>232</v>
      </c>
      <c r="P18478" cm="1">
        <f t="array" ref="P18478">IF(Q18478&gt;0,INDEX(Q18478:Q40202,MATCH(TRUE,INDEX(Q18478:Q40202="",,),0)-1),"")</f>
        <v>4</v>
      </c>
      <c r="Q18478">
        <f t="shared" si="517"/>
        <v>3</v>
      </c>
      <c r="R18478">
        <f t="shared" si="515"/>
        <v>0</v>
      </c>
    </row>
    <row r="18479" spans="1:18" x14ac:dyDescent="0.3">
      <c r="A18479" t="s">
        <v>1309</v>
      </c>
      <c r="B18479" s="1">
        <v>38328</v>
      </c>
      <c r="C18479" t="s">
        <v>191</v>
      </c>
      <c r="D18479" t="s">
        <v>1312</v>
      </c>
      <c r="E18479" t="s">
        <v>1313</v>
      </c>
      <c r="G18479" s="6" t="s">
        <v>29</v>
      </c>
      <c r="H18479" t="s">
        <v>25</v>
      </c>
      <c r="I18479" t="s">
        <v>21</v>
      </c>
      <c r="J18479" t="s">
        <v>22</v>
      </c>
      <c r="K18479">
        <v>7</v>
      </c>
      <c r="L18479">
        <v>84</v>
      </c>
      <c r="M18479" t="s">
        <v>526</v>
      </c>
      <c r="N18479">
        <v>84</v>
      </c>
      <c r="P18479" cm="1">
        <f t="array" ref="P18479">IF(Q18479&gt;0,INDEX(Q18479:Q40203,MATCH(TRUE,INDEX(Q18479:Q40203="",,),0)-1),"")</f>
        <v>4</v>
      </c>
      <c r="Q18479">
        <f t="shared" si="517"/>
        <v>3</v>
      </c>
      <c r="R18479">
        <f t="shared" si="515"/>
        <v>0</v>
      </c>
    </row>
    <row r="18480" spans="1:18" x14ac:dyDescent="0.3">
      <c r="A18480" t="s">
        <v>1309</v>
      </c>
      <c r="B18480" s="1">
        <v>38328</v>
      </c>
      <c r="C18480" t="s">
        <v>191</v>
      </c>
      <c r="D18480" t="s">
        <v>1312</v>
      </c>
      <c r="E18480" t="s">
        <v>1313</v>
      </c>
      <c r="G18480" s="6" t="s">
        <v>29</v>
      </c>
      <c r="H18480" t="s">
        <v>64</v>
      </c>
      <c r="I18480" t="s">
        <v>21</v>
      </c>
      <c r="J18480" t="s">
        <v>22</v>
      </c>
      <c r="K18480">
        <v>4</v>
      </c>
      <c r="L18480">
        <v>57</v>
      </c>
      <c r="M18480" t="s">
        <v>526</v>
      </c>
      <c r="N18480">
        <v>57</v>
      </c>
      <c r="P18480" cm="1">
        <f t="array" ref="P18480">IF(Q18480&gt;0,INDEX(Q18480:Q40204,MATCH(TRUE,INDEX(Q18480:Q40204="",,),0)-1),"")</f>
        <v>4</v>
      </c>
      <c r="Q18480">
        <f t="shared" si="517"/>
        <v>3</v>
      </c>
      <c r="R18480">
        <f t="shared" ref="R18480:R18543" si="518">IF(P18480="","",0)</f>
        <v>0</v>
      </c>
    </row>
    <row r="18481" spans="1:18" x14ac:dyDescent="0.3">
      <c r="A18481" t="s">
        <v>1309</v>
      </c>
      <c r="B18481" s="1">
        <v>38328</v>
      </c>
      <c r="C18481" t="s">
        <v>191</v>
      </c>
      <c r="D18481" t="s">
        <v>1312</v>
      </c>
      <c r="E18481" t="s">
        <v>1313</v>
      </c>
      <c r="G18481" s="6" t="s">
        <v>29</v>
      </c>
      <c r="H18481" t="s">
        <v>206</v>
      </c>
      <c r="I18481" t="s">
        <v>26</v>
      </c>
      <c r="J18481" t="s">
        <v>27</v>
      </c>
      <c r="K18481">
        <v>80</v>
      </c>
      <c r="L18481">
        <v>4.5</v>
      </c>
      <c r="M18481" t="s">
        <v>526</v>
      </c>
      <c r="N18481">
        <v>4.5</v>
      </c>
      <c r="P18481" cm="1">
        <f t="array" ref="P18481">IF(Q18481&gt;0,INDEX(Q18481:Q40205,MATCH(TRUE,INDEX(Q18481:Q40205="",,),0)-1),"")</f>
        <v>4</v>
      </c>
      <c r="Q18481">
        <f t="shared" si="517"/>
        <v>3</v>
      </c>
      <c r="R18481">
        <f t="shared" si="518"/>
        <v>0</v>
      </c>
    </row>
    <row r="18482" spans="1:18" x14ac:dyDescent="0.3">
      <c r="A18482" t="s">
        <v>1309</v>
      </c>
      <c r="B18482" s="1">
        <v>38328</v>
      </c>
      <c r="C18482" t="s">
        <v>191</v>
      </c>
      <c r="D18482" t="s">
        <v>1312</v>
      </c>
      <c r="E18482" t="s">
        <v>1313</v>
      </c>
      <c r="G18482" s="6" t="s">
        <v>29</v>
      </c>
      <c r="H18482" t="s">
        <v>25</v>
      </c>
      <c r="I18482" t="s">
        <v>26</v>
      </c>
      <c r="J18482" t="s">
        <v>27</v>
      </c>
      <c r="K18482">
        <v>26</v>
      </c>
      <c r="L18482">
        <v>16.600000000000001</v>
      </c>
      <c r="M18482" t="s">
        <v>526</v>
      </c>
      <c r="N18482">
        <v>16.600000000000001</v>
      </c>
      <c r="P18482" cm="1">
        <f t="array" ref="P18482">IF(Q18482&gt;0,INDEX(Q18482:Q40206,MATCH(TRUE,INDEX(Q18482:Q40206="",,),0)-1),"")</f>
        <v>4</v>
      </c>
      <c r="Q18482">
        <f t="shared" si="517"/>
        <v>3</v>
      </c>
      <c r="R18482">
        <f t="shared" si="518"/>
        <v>0</v>
      </c>
    </row>
    <row r="18483" spans="1:18" x14ac:dyDescent="0.3">
      <c r="A18483" t="s">
        <v>1309</v>
      </c>
      <c r="B18483" s="1">
        <v>38328</v>
      </c>
      <c r="C18483" t="s">
        <v>191</v>
      </c>
      <c r="D18483" t="s">
        <v>1312</v>
      </c>
      <c r="E18483" t="s">
        <v>1313</v>
      </c>
      <c r="G18483" t="s">
        <v>19</v>
      </c>
      <c r="H18483" t="s">
        <v>194</v>
      </c>
      <c r="I18483" t="s">
        <v>21</v>
      </c>
      <c r="J18483" t="s">
        <v>22</v>
      </c>
      <c r="K18483">
        <v>17</v>
      </c>
      <c r="L18483">
        <v>375</v>
      </c>
      <c r="M18483" t="s">
        <v>78</v>
      </c>
      <c r="N18483">
        <v>375</v>
      </c>
      <c r="P18483" cm="1">
        <f t="array" ref="P18483">IF(Q18483&gt;0,INDEX(Q18483:Q40207,MATCH(TRUE,INDEX(Q18483:Q40207="",,),0)-1),"")</f>
        <v>4</v>
      </c>
      <c r="Q18483">
        <f t="shared" si="517"/>
        <v>4</v>
      </c>
      <c r="R18483">
        <f t="shared" si="518"/>
        <v>0</v>
      </c>
    </row>
    <row r="18484" spans="1:18" x14ac:dyDescent="0.3">
      <c r="A18484" t="s">
        <v>1309</v>
      </c>
      <c r="B18484" s="1">
        <v>38328</v>
      </c>
      <c r="C18484" t="s">
        <v>191</v>
      </c>
      <c r="D18484" t="s">
        <v>1312</v>
      </c>
      <c r="E18484" t="s">
        <v>1313</v>
      </c>
      <c r="G18484" t="s">
        <v>19</v>
      </c>
      <c r="H18484" t="s">
        <v>206</v>
      </c>
      <c r="I18484" t="s">
        <v>21</v>
      </c>
      <c r="J18484" t="s">
        <v>22</v>
      </c>
      <c r="K18484">
        <v>30</v>
      </c>
      <c r="L18484">
        <v>71</v>
      </c>
      <c r="M18484" t="s">
        <v>78</v>
      </c>
      <c r="N18484">
        <v>71</v>
      </c>
      <c r="P18484" cm="1">
        <f t="array" ref="P18484">IF(Q18484&gt;0,INDEX(Q18484:Q40208,MATCH(TRUE,INDEX(Q18484:Q40208="",,),0)-1),"")</f>
        <v>4</v>
      </c>
      <c r="Q18484">
        <f t="shared" si="517"/>
        <v>4</v>
      </c>
      <c r="R18484">
        <f t="shared" si="518"/>
        <v>0</v>
      </c>
    </row>
    <row r="18485" spans="1:18" x14ac:dyDescent="0.3">
      <c r="A18485" t="s">
        <v>1309</v>
      </c>
      <c r="B18485" s="1">
        <v>38328</v>
      </c>
      <c r="C18485" t="s">
        <v>191</v>
      </c>
      <c r="D18485" t="s">
        <v>1312</v>
      </c>
      <c r="E18485" t="s">
        <v>1313</v>
      </c>
      <c r="G18485" t="s">
        <v>19</v>
      </c>
      <c r="H18485" t="s">
        <v>64</v>
      </c>
      <c r="I18485" t="s">
        <v>26</v>
      </c>
      <c r="J18485" t="s">
        <v>27</v>
      </c>
      <c r="K18485">
        <v>170</v>
      </c>
      <c r="L18485">
        <v>6.9</v>
      </c>
      <c r="M18485" t="s">
        <v>78</v>
      </c>
      <c r="N18485">
        <v>7</v>
      </c>
      <c r="P18485" cm="1">
        <f t="array" ref="P18485">IF(Q18485&gt;0,INDEX(Q18485:Q40209,MATCH(TRUE,INDEX(Q18485:Q40209="",,),0)-1),"")</f>
        <v>4</v>
      </c>
      <c r="Q18485">
        <f t="shared" si="517"/>
        <v>4</v>
      </c>
      <c r="R18485">
        <f t="shared" si="518"/>
        <v>0</v>
      </c>
    </row>
    <row r="18486" spans="1:18" x14ac:dyDescent="0.3">
      <c r="A18486" t="s">
        <v>1309</v>
      </c>
      <c r="B18486" s="1">
        <v>38328</v>
      </c>
      <c r="C18486" t="s">
        <v>191</v>
      </c>
      <c r="D18486" t="s">
        <v>1312</v>
      </c>
      <c r="E18486" t="s">
        <v>1313</v>
      </c>
      <c r="G18486" s="6" t="s">
        <v>29</v>
      </c>
      <c r="H18486" t="s">
        <v>20</v>
      </c>
      <c r="I18486" t="s">
        <v>21</v>
      </c>
      <c r="J18486" t="s">
        <v>22</v>
      </c>
      <c r="K18486">
        <v>2</v>
      </c>
      <c r="L18486">
        <v>232</v>
      </c>
      <c r="M18486" t="s">
        <v>78</v>
      </c>
      <c r="N18486">
        <v>232</v>
      </c>
      <c r="P18486" cm="1">
        <f t="array" ref="P18486">IF(Q18486&gt;0,INDEX(Q18486:Q40210,MATCH(TRUE,INDEX(Q18486:Q40210="",,),0)-1),"")</f>
        <v>4</v>
      </c>
      <c r="Q18486">
        <f t="shared" si="517"/>
        <v>4</v>
      </c>
      <c r="R18486">
        <f t="shared" si="518"/>
        <v>0</v>
      </c>
    </row>
    <row r="18487" spans="1:18" x14ac:dyDescent="0.3">
      <c r="A18487" t="s">
        <v>1309</v>
      </c>
      <c r="B18487" s="1">
        <v>38328</v>
      </c>
      <c r="C18487" t="s">
        <v>191</v>
      </c>
      <c r="D18487" t="s">
        <v>1312</v>
      </c>
      <c r="E18487" t="s">
        <v>1313</v>
      </c>
      <c r="G18487" s="6" t="s">
        <v>29</v>
      </c>
      <c r="H18487" t="s">
        <v>25</v>
      </c>
      <c r="I18487" t="s">
        <v>21</v>
      </c>
      <c r="J18487" t="s">
        <v>22</v>
      </c>
      <c r="K18487">
        <v>7</v>
      </c>
      <c r="L18487">
        <v>84</v>
      </c>
      <c r="M18487" t="s">
        <v>78</v>
      </c>
      <c r="N18487">
        <v>84</v>
      </c>
      <c r="P18487" cm="1">
        <f t="array" ref="P18487">IF(Q18487&gt;0,INDEX(Q18487:Q40211,MATCH(TRUE,INDEX(Q18487:Q40211="",,),0)-1),"")</f>
        <v>4</v>
      </c>
      <c r="Q18487">
        <f t="shared" si="517"/>
        <v>4</v>
      </c>
      <c r="R18487">
        <f t="shared" si="518"/>
        <v>0</v>
      </c>
    </row>
    <row r="18488" spans="1:18" x14ac:dyDescent="0.3">
      <c r="A18488" t="s">
        <v>1309</v>
      </c>
      <c r="B18488" s="1">
        <v>38328</v>
      </c>
      <c r="C18488" t="s">
        <v>191</v>
      </c>
      <c r="D18488" t="s">
        <v>1312</v>
      </c>
      <c r="E18488" t="s">
        <v>1313</v>
      </c>
      <c r="G18488" s="6" t="s">
        <v>29</v>
      </c>
      <c r="H18488" t="s">
        <v>64</v>
      </c>
      <c r="I18488" t="s">
        <v>21</v>
      </c>
      <c r="J18488" t="s">
        <v>22</v>
      </c>
      <c r="K18488">
        <v>4</v>
      </c>
      <c r="L18488">
        <v>57</v>
      </c>
      <c r="M18488" t="s">
        <v>78</v>
      </c>
      <c r="N18488">
        <v>57</v>
      </c>
      <c r="P18488" cm="1">
        <f t="array" ref="P18488">IF(Q18488&gt;0,INDEX(Q18488:Q40212,MATCH(TRUE,INDEX(Q18488:Q40212="",,),0)-1),"")</f>
        <v>4</v>
      </c>
      <c r="Q18488">
        <f t="shared" si="517"/>
        <v>4</v>
      </c>
      <c r="R18488">
        <f t="shared" si="518"/>
        <v>0</v>
      </c>
    </row>
    <row r="18489" spans="1:18" x14ac:dyDescent="0.3">
      <c r="A18489" t="s">
        <v>1309</v>
      </c>
      <c r="B18489" s="1">
        <v>38328</v>
      </c>
      <c r="C18489" t="s">
        <v>191</v>
      </c>
      <c r="D18489" t="s">
        <v>1312</v>
      </c>
      <c r="E18489" t="s">
        <v>1313</v>
      </c>
      <c r="G18489" s="6" t="s">
        <v>29</v>
      </c>
      <c r="H18489" t="s">
        <v>206</v>
      </c>
      <c r="I18489" t="s">
        <v>26</v>
      </c>
      <c r="J18489" t="s">
        <v>27</v>
      </c>
      <c r="K18489">
        <v>80</v>
      </c>
      <c r="L18489">
        <v>4.5</v>
      </c>
      <c r="M18489" t="s">
        <v>78</v>
      </c>
      <c r="N18489">
        <v>4.5</v>
      </c>
      <c r="P18489" cm="1">
        <f t="array" ref="P18489">IF(Q18489&gt;0,INDEX(Q18489:Q40213,MATCH(TRUE,INDEX(Q18489:Q40213="",,),0)-1),"")</f>
        <v>4</v>
      </c>
      <c r="Q18489">
        <f t="shared" si="517"/>
        <v>4</v>
      </c>
      <c r="R18489">
        <f t="shared" si="518"/>
        <v>0</v>
      </c>
    </row>
    <row r="18490" spans="1:18" x14ac:dyDescent="0.3">
      <c r="A18490" t="s">
        <v>1309</v>
      </c>
      <c r="B18490" s="1">
        <v>38328</v>
      </c>
      <c r="C18490" t="s">
        <v>191</v>
      </c>
      <c r="D18490" t="s">
        <v>1312</v>
      </c>
      <c r="E18490" t="s">
        <v>1313</v>
      </c>
      <c r="G18490" s="6" t="s">
        <v>29</v>
      </c>
      <c r="H18490" t="s">
        <v>25</v>
      </c>
      <c r="I18490" t="s">
        <v>26</v>
      </c>
      <c r="J18490" t="s">
        <v>27</v>
      </c>
      <c r="K18490">
        <v>26</v>
      </c>
      <c r="L18490">
        <v>16.600000000000001</v>
      </c>
      <c r="M18490" t="s">
        <v>78</v>
      </c>
      <c r="N18490">
        <v>16.600000000000001</v>
      </c>
      <c r="P18490" cm="1">
        <f t="array" ref="P18490">IF(Q18490&gt;0,INDEX(Q18490:Q40214,MATCH(TRUE,INDEX(Q18490:Q40214="",,),0)-1),"")</f>
        <v>4</v>
      </c>
      <c r="Q18490">
        <f t="shared" si="517"/>
        <v>4</v>
      </c>
      <c r="R18490">
        <f t="shared" si="518"/>
        <v>0</v>
      </c>
    </row>
    <row r="18491" spans="1:18" x14ac:dyDescent="0.3">
      <c r="P18491" t="str" cm="1">
        <f t="array" ref="P18491">IF(Q18491&gt;0,INDEX(Q18491:Q40215,MATCH(TRUE,INDEX(Q18491:Q40215="",,),0)-1),"")</f>
        <v/>
      </c>
      <c r="R18491" t="str">
        <f t="shared" si="518"/>
        <v/>
      </c>
    </row>
    <row r="18492" spans="1:18" x14ac:dyDescent="0.3">
      <c r="A18492" t="s">
        <v>1309</v>
      </c>
      <c r="B18492" s="1">
        <v>38328</v>
      </c>
      <c r="C18492" t="s">
        <v>191</v>
      </c>
      <c r="D18492" t="s">
        <v>1314</v>
      </c>
      <c r="E18492" t="s">
        <v>1315</v>
      </c>
      <c r="G18492" t="s">
        <v>19</v>
      </c>
      <c r="H18492" t="s">
        <v>53</v>
      </c>
      <c r="I18492" t="s">
        <v>26</v>
      </c>
      <c r="J18492" t="s">
        <v>27</v>
      </c>
      <c r="K18492">
        <v>211</v>
      </c>
      <c r="L18492">
        <v>17</v>
      </c>
      <c r="M18492" t="s">
        <v>863</v>
      </c>
      <c r="N18492">
        <v>52.53</v>
      </c>
      <c r="O18492" t="s">
        <v>24</v>
      </c>
      <c r="P18492" cm="1">
        <f t="array" ref="P18492">IF(Q18492&gt;0,INDEX(Q18492:Q40216,MATCH(TRUE,INDEX(Q18492:Q40216="",,),0)-1),"")</f>
        <v>4</v>
      </c>
      <c r="Q18492">
        <f>INT((ROW()-18492)/6)+1</f>
        <v>1</v>
      </c>
      <c r="R18492">
        <f t="shared" si="518"/>
        <v>0</v>
      </c>
    </row>
    <row r="18493" spans="1:18" x14ac:dyDescent="0.3">
      <c r="A18493" t="s">
        <v>1309</v>
      </c>
      <c r="B18493" s="1">
        <v>38328</v>
      </c>
      <c r="C18493" t="s">
        <v>191</v>
      </c>
      <c r="D18493" t="s">
        <v>1314</v>
      </c>
      <c r="E18493" t="s">
        <v>1315</v>
      </c>
      <c r="G18493" s="6" t="s">
        <v>29</v>
      </c>
      <c r="H18493" t="s">
        <v>30</v>
      </c>
      <c r="I18493" t="s">
        <v>21</v>
      </c>
      <c r="J18493" t="s">
        <v>22</v>
      </c>
      <c r="K18493">
        <v>1</v>
      </c>
      <c r="L18493">
        <v>72</v>
      </c>
      <c r="M18493" t="s">
        <v>863</v>
      </c>
      <c r="N18493">
        <v>72</v>
      </c>
      <c r="O18493" t="s">
        <v>24</v>
      </c>
      <c r="P18493" cm="1">
        <f t="array" ref="P18493">IF(Q18493&gt;0,INDEX(Q18493:Q40217,MATCH(TRUE,INDEX(Q18493:Q40217="",,),0)-1),"")</f>
        <v>4</v>
      </c>
      <c r="Q18493">
        <f t="shared" ref="Q18493:Q18515" si="519">INT((ROW()-18492)/6)+1</f>
        <v>1</v>
      </c>
      <c r="R18493">
        <f t="shared" si="518"/>
        <v>0</v>
      </c>
    </row>
    <row r="18494" spans="1:18" x14ac:dyDescent="0.3">
      <c r="A18494" t="s">
        <v>1309</v>
      </c>
      <c r="B18494" s="1">
        <v>38328</v>
      </c>
      <c r="C18494" t="s">
        <v>191</v>
      </c>
      <c r="D18494" t="s">
        <v>1314</v>
      </c>
      <c r="E18494" t="s">
        <v>1315</v>
      </c>
      <c r="G18494" s="6" t="s">
        <v>29</v>
      </c>
      <c r="H18494" t="s">
        <v>533</v>
      </c>
      <c r="I18494" t="s">
        <v>21</v>
      </c>
      <c r="J18494" t="s">
        <v>22</v>
      </c>
      <c r="K18494">
        <v>8</v>
      </c>
      <c r="L18494">
        <v>81</v>
      </c>
      <c r="M18494" t="s">
        <v>863</v>
      </c>
      <c r="N18494">
        <v>81</v>
      </c>
      <c r="O18494" t="s">
        <v>24</v>
      </c>
      <c r="P18494" cm="1">
        <f t="array" ref="P18494">IF(Q18494&gt;0,INDEX(Q18494:Q40218,MATCH(TRUE,INDEX(Q18494:Q40218="",,),0)-1),"")</f>
        <v>4</v>
      </c>
      <c r="Q18494">
        <f t="shared" si="519"/>
        <v>1</v>
      </c>
      <c r="R18494">
        <f t="shared" si="518"/>
        <v>0</v>
      </c>
    </row>
    <row r="18495" spans="1:18" x14ac:dyDescent="0.3">
      <c r="A18495" t="s">
        <v>1309</v>
      </c>
      <c r="B18495" s="1">
        <v>38328</v>
      </c>
      <c r="C18495" t="s">
        <v>191</v>
      </c>
      <c r="D18495" t="s">
        <v>1314</v>
      </c>
      <c r="E18495" t="s">
        <v>1315</v>
      </c>
      <c r="G18495" s="6" t="s">
        <v>29</v>
      </c>
      <c r="H18495" t="s">
        <v>30</v>
      </c>
      <c r="I18495" t="s">
        <v>26</v>
      </c>
      <c r="J18495" t="s">
        <v>27</v>
      </c>
      <c r="K18495">
        <v>28</v>
      </c>
      <c r="L18495">
        <v>10.9</v>
      </c>
      <c r="M18495" t="s">
        <v>863</v>
      </c>
      <c r="N18495">
        <v>10.9</v>
      </c>
      <c r="O18495" t="s">
        <v>24</v>
      </c>
      <c r="P18495" cm="1">
        <f t="array" ref="P18495">IF(Q18495&gt;0,INDEX(Q18495:Q40219,MATCH(TRUE,INDEX(Q18495:Q40219="",,),0)-1),"")</f>
        <v>4</v>
      </c>
      <c r="Q18495">
        <f t="shared" si="519"/>
        <v>1</v>
      </c>
      <c r="R18495">
        <f t="shared" si="518"/>
        <v>0</v>
      </c>
    </row>
    <row r="18496" spans="1:18" x14ac:dyDescent="0.3">
      <c r="A18496" t="s">
        <v>1309</v>
      </c>
      <c r="B18496" s="1">
        <v>38328</v>
      </c>
      <c r="C18496" t="s">
        <v>191</v>
      </c>
      <c r="D18496" t="s">
        <v>1314</v>
      </c>
      <c r="E18496" t="s">
        <v>1315</v>
      </c>
      <c r="G18496" s="6" t="s">
        <v>29</v>
      </c>
      <c r="H18496" t="s">
        <v>69</v>
      </c>
      <c r="I18496" t="s">
        <v>26</v>
      </c>
      <c r="J18496" t="s">
        <v>27</v>
      </c>
      <c r="K18496">
        <v>41</v>
      </c>
      <c r="L18496">
        <v>11.75</v>
      </c>
      <c r="M18496" t="s">
        <v>863</v>
      </c>
      <c r="N18496">
        <v>11.75</v>
      </c>
      <c r="O18496" t="s">
        <v>24</v>
      </c>
      <c r="P18496" cm="1">
        <f t="array" ref="P18496">IF(Q18496&gt;0,INDEX(Q18496:Q40220,MATCH(TRUE,INDEX(Q18496:Q40220="",,),0)-1),"")</f>
        <v>4</v>
      </c>
      <c r="Q18496">
        <f t="shared" si="519"/>
        <v>1</v>
      </c>
      <c r="R18496">
        <f t="shared" si="518"/>
        <v>0</v>
      </c>
    </row>
    <row r="18497" spans="1:18" x14ac:dyDescent="0.3">
      <c r="A18497" t="s">
        <v>1309</v>
      </c>
      <c r="B18497" s="1">
        <v>38328</v>
      </c>
      <c r="C18497" t="s">
        <v>191</v>
      </c>
      <c r="D18497" t="s">
        <v>1314</v>
      </c>
      <c r="E18497" t="s">
        <v>1315</v>
      </c>
      <c r="G18497" s="6" t="s">
        <v>29</v>
      </c>
      <c r="H18497" t="s">
        <v>41</v>
      </c>
      <c r="I18497" t="s">
        <v>26</v>
      </c>
      <c r="J18497" t="s">
        <v>27</v>
      </c>
      <c r="K18497">
        <v>13</v>
      </c>
      <c r="L18497">
        <v>38.049999999999997</v>
      </c>
      <c r="M18497" t="s">
        <v>863</v>
      </c>
      <c r="N18497">
        <v>38.049999999999997</v>
      </c>
      <c r="O18497" t="s">
        <v>24</v>
      </c>
      <c r="P18497" cm="1">
        <f t="array" ref="P18497">IF(Q18497&gt;0,INDEX(Q18497:Q40221,MATCH(TRUE,INDEX(Q18497:Q40221="",,),0)-1),"")</f>
        <v>4</v>
      </c>
      <c r="Q18497">
        <f t="shared" si="519"/>
        <v>1</v>
      </c>
      <c r="R18497">
        <f t="shared" si="518"/>
        <v>0</v>
      </c>
    </row>
    <row r="18498" spans="1:18" x14ac:dyDescent="0.3">
      <c r="A18498" t="s">
        <v>1309</v>
      </c>
      <c r="B18498" s="1">
        <v>38328</v>
      </c>
      <c r="C18498" t="s">
        <v>191</v>
      </c>
      <c r="D18498" t="s">
        <v>1314</v>
      </c>
      <c r="E18498" t="s">
        <v>1315</v>
      </c>
      <c r="G18498" t="s">
        <v>19</v>
      </c>
      <c r="H18498" t="s">
        <v>53</v>
      </c>
      <c r="I18498" t="s">
        <v>26</v>
      </c>
      <c r="J18498" t="s">
        <v>27</v>
      </c>
      <c r="K18498">
        <v>211</v>
      </c>
      <c r="L18498">
        <v>17</v>
      </c>
      <c r="M18498" t="s">
        <v>74</v>
      </c>
      <c r="N18498">
        <v>32.450000000000003</v>
      </c>
      <c r="P18498" cm="1">
        <f t="array" ref="P18498">IF(Q18498&gt;0,INDEX(Q18498:Q40222,MATCH(TRUE,INDEX(Q18498:Q40222="",,),0)-1),"")</f>
        <v>4</v>
      </c>
      <c r="Q18498">
        <f t="shared" si="519"/>
        <v>2</v>
      </c>
      <c r="R18498">
        <f t="shared" si="518"/>
        <v>0</v>
      </c>
    </row>
    <row r="18499" spans="1:18" x14ac:dyDescent="0.3">
      <c r="A18499" t="s">
        <v>1309</v>
      </c>
      <c r="B18499" s="1">
        <v>38328</v>
      </c>
      <c r="C18499" t="s">
        <v>191</v>
      </c>
      <c r="D18499" t="s">
        <v>1314</v>
      </c>
      <c r="E18499" t="s">
        <v>1315</v>
      </c>
      <c r="G18499" s="6" t="s">
        <v>29</v>
      </c>
      <c r="H18499" t="s">
        <v>30</v>
      </c>
      <c r="I18499" t="s">
        <v>21</v>
      </c>
      <c r="J18499" t="s">
        <v>22</v>
      </c>
      <c r="K18499">
        <v>1</v>
      </c>
      <c r="L18499">
        <v>72</v>
      </c>
      <c r="M18499" t="s">
        <v>74</v>
      </c>
      <c r="N18499">
        <v>72</v>
      </c>
      <c r="P18499" cm="1">
        <f t="array" ref="P18499">IF(Q18499&gt;0,INDEX(Q18499:Q40223,MATCH(TRUE,INDEX(Q18499:Q40223="",,),0)-1),"")</f>
        <v>4</v>
      </c>
      <c r="Q18499">
        <f t="shared" si="519"/>
        <v>2</v>
      </c>
      <c r="R18499">
        <f t="shared" si="518"/>
        <v>0</v>
      </c>
    </row>
    <row r="18500" spans="1:18" x14ac:dyDescent="0.3">
      <c r="A18500" t="s">
        <v>1309</v>
      </c>
      <c r="B18500" s="1">
        <v>38328</v>
      </c>
      <c r="C18500" t="s">
        <v>191</v>
      </c>
      <c r="D18500" t="s">
        <v>1314</v>
      </c>
      <c r="E18500" t="s">
        <v>1315</v>
      </c>
      <c r="G18500" s="6" t="s">
        <v>29</v>
      </c>
      <c r="H18500" t="s">
        <v>533</v>
      </c>
      <c r="I18500" t="s">
        <v>21</v>
      </c>
      <c r="J18500" t="s">
        <v>22</v>
      </c>
      <c r="K18500">
        <v>8</v>
      </c>
      <c r="L18500">
        <v>81</v>
      </c>
      <c r="M18500" t="s">
        <v>74</v>
      </c>
      <c r="N18500">
        <v>81</v>
      </c>
      <c r="P18500" cm="1">
        <f t="array" ref="P18500">IF(Q18500&gt;0,INDEX(Q18500:Q40224,MATCH(TRUE,INDEX(Q18500:Q40224="",,),0)-1),"")</f>
        <v>4</v>
      </c>
      <c r="Q18500">
        <f t="shared" si="519"/>
        <v>2</v>
      </c>
      <c r="R18500">
        <f t="shared" si="518"/>
        <v>0</v>
      </c>
    </row>
    <row r="18501" spans="1:18" x14ac:dyDescent="0.3">
      <c r="A18501" t="s">
        <v>1309</v>
      </c>
      <c r="B18501" s="1">
        <v>38328</v>
      </c>
      <c r="C18501" t="s">
        <v>191</v>
      </c>
      <c r="D18501" t="s">
        <v>1314</v>
      </c>
      <c r="E18501" t="s">
        <v>1315</v>
      </c>
      <c r="G18501" s="6" t="s">
        <v>29</v>
      </c>
      <c r="H18501" t="s">
        <v>30</v>
      </c>
      <c r="I18501" t="s">
        <v>26</v>
      </c>
      <c r="J18501" t="s">
        <v>27</v>
      </c>
      <c r="K18501">
        <v>28</v>
      </c>
      <c r="L18501">
        <v>10.9</v>
      </c>
      <c r="M18501" t="s">
        <v>74</v>
      </c>
      <c r="N18501">
        <v>10.9</v>
      </c>
      <c r="P18501" cm="1">
        <f t="array" ref="P18501">IF(Q18501&gt;0,INDEX(Q18501:Q40225,MATCH(TRUE,INDEX(Q18501:Q40225="",,),0)-1),"")</f>
        <v>4</v>
      </c>
      <c r="Q18501">
        <f t="shared" si="519"/>
        <v>2</v>
      </c>
      <c r="R18501">
        <f t="shared" si="518"/>
        <v>0</v>
      </c>
    </row>
    <row r="18502" spans="1:18" x14ac:dyDescent="0.3">
      <c r="A18502" t="s">
        <v>1309</v>
      </c>
      <c r="B18502" s="1">
        <v>38328</v>
      </c>
      <c r="C18502" t="s">
        <v>191</v>
      </c>
      <c r="D18502" t="s">
        <v>1314</v>
      </c>
      <c r="E18502" t="s">
        <v>1315</v>
      </c>
      <c r="G18502" s="6" t="s">
        <v>29</v>
      </c>
      <c r="H18502" t="s">
        <v>69</v>
      </c>
      <c r="I18502" t="s">
        <v>26</v>
      </c>
      <c r="J18502" t="s">
        <v>27</v>
      </c>
      <c r="K18502">
        <v>41</v>
      </c>
      <c r="L18502">
        <v>11.75</v>
      </c>
      <c r="M18502" t="s">
        <v>74</v>
      </c>
      <c r="N18502">
        <v>11.75</v>
      </c>
      <c r="P18502" cm="1">
        <f t="array" ref="P18502">IF(Q18502&gt;0,INDEX(Q18502:Q40226,MATCH(TRUE,INDEX(Q18502:Q40226="",,),0)-1),"")</f>
        <v>4</v>
      </c>
      <c r="Q18502">
        <f t="shared" si="519"/>
        <v>2</v>
      </c>
      <c r="R18502">
        <f t="shared" si="518"/>
        <v>0</v>
      </c>
    </row>
    <row r="18503" spans="1:18" x14ac:dyDescent="0.3">
      <c r="A18503" t="s">
        <v>1309</v>
      </c>
      <c r="B18503" s="1">
        <v>38328</v>
      </c>
      <c r="C18503" t="s">
        <v>191</v>
      </c>
      <c r="D18503" t="s">
        <v>1314</v>
      </c>
      <c r="E18503" t="s">
        <v>1315</v>
      </c>
      <c r="G18503" s="6" t="s">
        <v>29</v>
      </c>
      <c r="H18503" t="s">
        <v>41</v>
      </c>
      <c r="I18503" t="s">
        <v>26</v>
      </c>
      <c r="J18503" t="s">
        <v>27</v>
      </c>
      <c r="K18503">
        <v>13</v>
      </c>
      <c r="L18503">
        <v>38.049999999999997</v>
      </c>
      <c r="M18503" t="s">
        <v>74</v>
      </c>
      <c r="N18503">
        <v>38.049999999999997</v>
      </c>
      <c r="P18503" cm="1">
        <f t="array" ref="P18503">IF(Q18503&gt;0,INDEX(Q18503:Q40227,MATCH(TRUE,INDEX(Q18503:Q40227="",,),0)-1),"")</f>
        <v>4</v>
      </c>
      <c r="Q18503">
        <f t="shared" si="519"/>
        <v>2</v>
      </c>
      <c r="R18503">
        <f t="shared" si="518"/>
        <v>0</v>
      </c>
    </row>
    <row r="18504" spans="1:18" x14ac:dyDescent="0.3">
      <c r="A18504" t="s">
        <v>1309</v>
      </c>
      <c r="B18504" s="1">
        <v>38328</v>
      </c>
      <c r="C18504" t="s">
        <v>191</v>
      </c>
      <c r="D18504" t="s">
        <v>1314</v>
      </c>
      <c r="E18504" t="s">
        <v>1315</v>
      </c>
      <c r="G18504" t="s">
        <v>19</v>
      </c>
      <c r="H18504" t="s">
        <v>53</v>
      </c>
      <c r="I18504" t="s">
        <v>26</v>
      </c>
      <c r="J18504" t="s">
        <v>27</v>
      </c>
      <c r="K18504">
        <v>211</v>
      </c>
      <c r="L18504">
        <v>17</v>
      </c>
      <c r="M18504" t="s">
        <v>59</v>
      </c>
      <c r="N18504">
        <v>25</v>
      </c>
      <c r="P18504" cm="1">
        <f t="array" ref="P18504">IF(Q18504&gt;0,INDEX(Q18504:Q40228,MATCH(TRUE,INDEX(Q18504:Q40228="",,),0)-1),"")</f>
        <v>4</v>
      </c>
      <c r="Q18504">
        <f t="shared" si="519"/>
        <v>3</v>
      </c>
      <c r="R18504">
        <f t="shared" si="518"/>
        <v>0</v>
      </c>
    </row>
    <row r="18505" spans="1:18" x14ac:dyDescent="0.3">
      <c r="A18505" t="s">
        <v>1309</v>
      </c>
      <c r="B18505" s="1">
        <v>38328</v>
      </c>
      <c r="C18505" t="s">
        <v>191</v>
      </c>
      <c r="D18505" t="s">
        <v>1314</v>
      </c>
      <c r="E18505" t="s">
        <v>1315</v>
      </c>
      <c r="G18505" s="6" t="s">
        <v>29</v>
      </c>
      <c r="H18505" t="s">
        <v>30</v>
      </c>
      <c r="I18505" t="s">
        <v>21</v>
      </c>
      <c r="J18505" t="s">
        <v>22</v>
      </c>
      <c r="K18505">
        <v>1</v>
      </c>
      <c r="L18505">
        <v>72</v>
      </c>
      <c r="M18505" t="s">
        <v>59</v>
      </c>
      <c r="N18505">
        <v>72</v>
      </c>
      <c r="P18505" cm="1">
        <f t="array" ref="P18505">IF(Q18505&gt;0,INDEX(Q18505:Q40229,MATCH(TRUE,INDEX(Q18505:Q40229="",,),0)-1),"")</f>
        <v>4</v>
      </c>
      <c r="Q18505">
        <f t="shared" si="519"/>
        <v>3</v>
      </c>
      <c r="R18505">
        <f t="shared" si="518"/>
        <v>0</v>
      </c>
    </row>
    <row r="18506" spans="1:18" x14ac:dyDescent="0.3">
      <c r="A18506" t="s">
        <v>1309</v>
      </c>
      <c r="B18506" s="1">
        <v>38328</v>
      </c>
      <c r="C18506" t="s">
        <v>191</v>
      </c>
      <c r="D18506" t="s">
        <v>1314</v>
      </c>
      <c r="E18506" t="s">
        <v>1315</v>
      </c>
      <c r="G18506" s="6" t="s">
        <v>29</v>
      </c>
      <c r="H18506" t="s">
        <v>533</v>
      </c>
      <c r="I18506" t="s">
        <v>21</v>
      </c>
      <c r="J18506" t="s">
        <v>22</v>
      </c>
      <c r="K18506">
        <v>8</v>
      </c>
      <c r="L18506">
        <v>81</v>
      </c>
      <c r="M18506" t="s">
        <v>59</v>
      </c>
      <c r="N18506">
        <v>81</v>
      </c>
      <c r="P18506" cm="1">
        <f t="array" ref="P18506">IF(Q18506&gt;0,INDEX(Q18506:Q40230,MATCH(TRUE,INDEX(Q18506:Q40230="",,),0)-1),"")</f>
        <v>4</v>
      </c>
      <c r="Q18506">
        <f t="shared" si="519"/>
        <v>3</v>
      </c>
      <c r="R18506">
        <f t="shared" si="518"/>
        <v>0</v>
      </c>
    </row>
    <row r="18507" spans="1:18" x14ac:dyDescent="0.3">
      <c r="A18507" t="s">
        <v>1309</v>
      </c>
      <c r="B18507" s="1">
        <v>38328</v>
      </c>
      <c r="C18507" t="s">
        <v>191</v>
      </c>
      <c r="D18507" t="s">
        <v>1314</v>
      </c>
      <c r="E18507" t="s">
        <v>1315</v>
      </c>
      <c r="G18507" s="6" t="s">
        <v>29</v>
      </c>
      <c r="H18507" t="s">
        <v>30</v>
      </c>
      <c r="I18507" t="s">
        <v>26</v>
      </c>
      <c r="J18507" t="s">
        <v>27</v>
      </c>
      <c r="K18507">
        <v>28</v>
      </c>
      <c r="L18507">
        <v>10.9</v>
      </c>
      <c r="M18507" t="s">
        <v>59</v>
      </c>
      <c r="N18507">
        <v>10.9</v>
      </c>
      <c r="P18507" cm="1">
        <f t="array" ref="P18507">IF(Q18507&gt;0,INDEX(Q18507:Q40231,MATCH(TRUE,INDEX(Q18507:Q40231="",,),0)-1),"")</f>
        <v>4</v>
      </c>
      <c r="Q18507">
        <f t="shared" si="519"/>
        <v>3</v>
      </c>
      <c r="R18507">
        <f t="shared" si="518"/>
        <v>0</v>
      </c>
    </row>
    <row r="18508" spans="1:18" x14ac:dyDescent="0.3">
      <c r="A18508" t="s">
        <v>1309</v>
      </c>
      <c r="B18508" s="1">
        <v>38328</v>
      </c>
      <c r="C18508" t="s">
        <v>191</v>
      </c>
      <c r="D18508" t="s">
        <v>1314</v>
      </c>
      <c r="E18508" t="s">
        <v>1315</v>
      </c>
      <c r="G18508" s="6" t="s">
        <v>29</v>
      </c>
      <c r="H18508" t="s">
        <v>69</v>
      </c>
      <c r="I18508" t="s">
        <v>26</v>
      </c>
      <c r="J18508" t="s">
        <v>27</v>
      </c>
      <c r="K18508">
        <v>41</v>
      </c>
      <c r="L18508">
        <v>11.75</v>
      </c>
      <c r="M18508" t="s">
        <v>59</v>
      </c>
      <c r="N18508">
        <v>11.75</v>
      </c>
      <c r="P18508" cm="1">
        <f t="array" ref="P18508">IF(Q18508&gt;0,INDEX(Q18508:Q40232,MATCH(TRUE,INDEX(Q18508:Q40232="",,),0)-1),"")</f>
        <v>4</v>
      </c>
      <c r="Q18508">
        <f t="shared" si="519"/>
        <v>3</v>
      </c>
      <c r="R18508">
        <f t="shared" si="518"/>
        <v>0</v>
      </c>
    </row>
    <row r="18509" spans="1:18" x14ac:dyDescent="0.3">
      <c r="A18509" t="s">
        <v>1309</v>
      </c>
      <c r="B18509" s="1">
        <v>38328</v>
      </c>
      <c r="C18509" t="s">
        <v>191</v>
      </c>
      <c r="D18509" t="s">
        <v>1314</v>
      </c>
      <c r="E18509" t="s">
        <v>1315</v>
      </c>
      <c r="G18509" s="6" t="s">
        <v>29</v>
      </c>
      <c r="H18509" t="s">
        <v>41</v>
      </c>
      <c r="I18509" t="s">
        <v>26</v>
      </c>
      <c r="J18509" t="s">
        <v>27</v>
      </c>
      <c r="K18509">
        <v>13</v>
      </c>
      <c r="L18509">
        <v>38.049999999999997</v>
      </c>
      <c r="M18509" t="s">
        <v>59</v>
      </c>
      <c r="N18509">
        <v>38.049999999999997</v>
      </c>
      <c r="P18509" cm="1">
        <f t="array" ref="P18509">IF(Q18509&gt;0,INDEX(Q18509:Q40233,MATCH(TRUE,INDEX(Q18509:Q40233="",,),0)-1),"")</f>
        <v>4</v>
      </c>
      <c r="Q18509">
        <f t="shared" si="519"/>
        <v>3</v>
      </c>
      <c r="R18509">
        <f t="shared" si="518"/>
        <v>0</v>
      </c>
    </row>
    <row r="18510" spans="1:18" x14ac:dyDescent="0.3">
      <c r="A18510" t="s">
        <v>1309</v>
      </c>
      <c r="B18510" s="1">
        <v>38328</v>
      </c>
      <c r="C18510" t="s">
        <v>191</v>
      </c>
      <c r="D18510" t="s">
        <v>1314</v>
      </c>
      <c r="E18510" t="s">
        <v>1315</v>
      </c>
      <c r="G18510" t="s">
        <v>19</v>
      </c>
      <c r="H18510" t="s">
        <v>53</v>
      </c>
      <c r="I18510" t="s">
        <v>26</v>
      </c>
      <c r="J18510" t="s">
        <v>27</v>
      </c>
      <c r="K18510">
        <v>211</v>
      </c>
      <c r="L18510">
        <v>17</v>
      </c>
      <c r="M18510" t="s">
        <v>484</v>
      </c>
      <c r="N18510">
        <v>21.77</v>
      </c>
      <c r="P18510" cm="1">
        <f t="array" ref="P18510">IF(Q18510&gt;0,INDEX(Q18510:Q40234,MATCH(TRUE,INDEX(Q18510:Q40234="",,),0)-1),"")</f>
        <v>4</v>
      </c>
      <c r="Q18510">
        <f t="shared" si="519"/>
        <v>4</v>
      </c>
      <c r="R18510">
        <f t="shared" si="518"/>
        <v>0</v>
      </c>
    </row>
    <row r="18511" spans="1:18" x14ac:dyDescent="0.3">
      <c r="A18511" t="s">
        <v>1309</v>
      </c>
      <c r="B18511" s="1">
        <v>38328</v>
      </c>
      <c r="C18511" t="s">
        <v>191</v>
      </c>
      <c r="D18511" t="s">
        <v>1314</v>
      </c>
      <c r="E18511" t="s">
        <v>1315</v>
      </c>
      <c r="G18511" s="6" t="s">
        <v>29</v>
      </c>
      <c r="H18511" t="s">
        <v>30</v>
      </c>
      <c r="I18511" t="s">
        <v>21</v>
      </c>
      <c r="J18511" t="s">
        <v>22</v>
      </c>
      <c r="K18511">
        <v>1</v>
      </c>
      <c r="L18511">
        <v>72</v>
      </c>
      <c r="M18511" t="s">
        <v>484</v>
      </c>
      <c r="N18511">
        <v>72</v>
      </c>
      <c r="P18511" cm="1">
        <f t="array" ref="P18511">IF(Q18511&gt;0,INDEX(Q18511:Q40235,MATCH(TRUE,INDEX(Q18511:Q40235="",,),0)-1),"")</f>
        <v>4</v>
      </c>
      <c r="Q18511">
        <f t="shared" si="519"/>
        <v>4</v>
      </c>
      <c r="R18511">
        <f t="shared" si="518"/>
        <v>0</v>
      </c>
    </row>
    <row r="18512" spans="1:18" x14ac:dyDescent="0.3">
      <c r="A18512" t="s">
        <v>1309</v>
      </c>
      <c r="B18512" s="1">
        <v>38328</v>
      </c>
      <c r="C18512" t="s">
        <v>191</v>
      </c>
      <c r="D18512" t="s">
        <v>1314</v>
      </c>
      <c r="E18512" t="s">
        <v>1315</v>
      </c>
      <c r="G18512" s="6" t="s">
        <v>29</v>
      </c>
      <c r="H18512" t="s">
        <v>533</v>
      </c>
      <c r="I18512" t="s">
        <v>21</v>
      </c>
      <c r="J18512" t="s">
        <v>22</v>
      </c>
      <c r="K18512">
        <v>8</v>
      </c>
      <c r="L18512">
        <v>81</v>
      </c>
      <c r="M18512" t="s">
        <v>484</v>
      </c>
      <c r="N18512">
        <v>81</v>
      </c>
      <c r="P18512" cm="1">
        <f t="array" ref="P18512">IF(Q18512&gt;0,INDEX(Q18512:Q40236,MATCH(TRUE,INDEX(Q18512:Q40236="",,),0)-1),"")</f>
        <v>4</v>
      </c>
      <c r="Q18512">
        <f t="shared" si="519"/>
        <v>4</v>
      </c>
      <c r="R18512">
        <f t="shared" si="518"/>
        <v>0</v>
      </c>
    </row>
    <row r="18513" spans="1:18" x14ac:dyDescent="0.3">
      <c r="A18513" t="s">
        <v>1309</v>
      </c>
      <c r="B18513" s="1">
        <v>38328</v>
      </c>
      <c r="C18513" t="s">
        <v>191</v>
      </c>
      <c r="D18513" t="s">
        <v>1314</v>
      </c>
      <c r="E18513" t="s">
        <v>1315</v>
      </c>
      <c r="G18513" s="6" t="s">
        <v>29</v>
      </c>
      <c r="H18513" t="s">
        <v>30</v>
      </c>
      <c r="I18513" t="s">
        <v>26</v>
      </c>
      <c r="J18513" t="s">
        <v>27</v>
      </c>
      <c r="K18513">
        <v>28</v>
      </c>
      <c r="L18513">
        <v>10.9</v>
      </c>
      <c r="M18513" t="s">
        <v>484</v>
      </c>
      <c r="N18513">
        <v>10.9</v>
      </c>
      <c r="P18513" cm="1">
        <f t="array" ref="P18513">IF(Q18513&gt;0,INDEX(Q18513:Q40237,MATCH(TRUE,INDEX(Q18513:Q40237="",,),0)-1),"")</f>
        <v>4</v>
      </c>
      <c r="Q18513">
        <f t="shared" si="519"/>
        <v>4</v>
      </c>
      <c r="R18513">
        <f t="shared" si="518"/>
        <v>0</v>
      </c>
    </row>
    <row r="18514" spans="1:18" x14ac:dyDescent="0.3">
      <c r="A18514" t="s">
        <v>1309</v>
      </c>
      <c r="B18514" s="1">
        <v>38328</v>
      </c>
      <c r="C18514" t="s">
        <v>191</v>
      </c>
      <c r="D18514" t="s">
        <v>1314</v>
      </c>
      <c r="E18514" t="s">
        <v>1315</v>
      </c>
      <c r="G18514" s="6" t="s">
        <v>29</v>
      </c>
      <c r="H18514" t="s">
        <v>69</v>
      </c>
      <c r="I18514" t="s">
        <v>26</v>
      </c>
      <c r="J18514" t="s">
        <v>27</v>
      </c>
      <c r="K18514">
        <v>41</v>
      </c>
      <c r="L18514">
        <v>11.75</v>
      </c>
      <c r="M18514" t="s">
        <v>484</v>
      </c>
      <c r="N18514">
        <v>11.75</v>
      </c>
      <c r="P18514" cm="1">
        <f t="array" ref="P18514">IF(Q18514&gt;0,INDEX(Q18514:Q40238,MATCH(TRUE,INDEX(Q18514:Q40238="",,),0)-1),"")</f>
        <v>4</v>
      </c>
      <c r="Q18514">
        <f t="shared" si="519"/>
        <v>4</v>
      </c>
      <c r="R18514">
        <f t="shared" si="518"/>
        <v>0</v>
      </c>
    </row>
    <row r="18515" spans="1:18" x14ac:dyDescent="0.3">
      <c r="A18515" t="s">
        <v>1309</v>
      </c>
      <c r="B18515" s="1">
        <v>38328</v>
      </c>
      <c r="C18515" t="s">
        <v>191</v>
      </c>
      <c r="D18515" t="s">
        <v>1314</v>
      </c>
      <c r="E18515" t="s">
        <v>1315</v>
      </c>
      <c r="G18515" s="6" t="s">
        <v>29</v>
      </c>
      <c r="H18515" t="s">
        <v>41</v>
      </c>
      <c r="I18515" t="s">
        <v>26</v>
      </c>
      <c r="J18515" t="s">
        <v>27</v>
      </c>
      <c r="K18515">
        <v>13</v>
      </c>
      <c r="L18515">
        <v>38.049999999999997</v>
      </c>
      <c r="M18515" t="s">
        <v>484</v>
      </c>
      <c r="N18515">
        <v>38.049999999999997</v>
      </c>
      <c r="P18515" cm="1">
        <f t="array" ref="P18515">IF(Q18515&gt;0,INDEX(Q18515:Q40239,MATCH(TRUE,INDEX(Q18515:Q40239="",,),0)-1),"")</f>
        <v>4</v>
      </c>
      <c r="Q18515">
        <f t="shared" si="519"/>
        <v>4</v>
      </c>
      <c r="R18515">
        <f t="shared" si="518"/>
        <v>0</v>
      </c>
    </row>
    <row r="18516" spans="1:18" x14ac:dyDescent="0.3">
      <c r="P18516" t="str" cm="1">
        <f t="array" ref="P18516">IF(Q18516&gt;0,INDEX(Q18516:Q40240,MATCH(TRUE,INDEX(Q18516:Q40240="",,),0)-1),"")</f>
        <v/>
      </c>
      <c r="R18516" t="str">
        <f t="shared" si="518"/>
        <v/>
      </c>
    </row>
    <row r="18517" spans="1:18" x14ac:dyDescent="0.3">
      <c r="A18517" t="s">
        <v>1309</v>
      </c>
      <c r="B18517" s="1">
        <v>38363</v>
      </c>
      <c r="C18517" t="s">
        <v>191</v>
      </c>
      <c r="D18517" t="s">
        <v>1316</v>
      </c>
      <c r="E18517" t="s">
        <v>1317</v>
      </c>
      <c r="G18517" t="s">
        <v>19</v>
      </c>
      <c r="H18517" t="s">
        <v>41</v>
      </c>
      <c r="I18517" t="s">
        <v>21</v>
      </c>
      <c r="J18517" t="s">
        <v>22</v>
      </c>
      <c r="K18517">
        <v>27</v>
      </c>
      <c r="L18517">
        <v>137</v>
      </c>
      <c r="M18517" t="s">
        <v>44</v>
      </c>
      <c r="N18517">
        <v>137</v>
      </c>
      <c r="O18517" t="s">
        <v>24</v>
      </c>
      <c r="P18517" cm="1">
        <f t="array" ref="P18517">IF(Q18517&gt;0,INDEX(Q18517:Q40241,MATCH(TRUE,INDEX(Q18517:Q40241="",,),0)-1),"")</f>
        <v>2</v>
      </c>
      <c r="Q18517">
        <v>1</v>
      </c>
      <c r="R18517">
        <f t="shared" si="518"/>
        <v>0</v>
      </c>
    </row>
    <row r="18518" spans="1:18" x14ac:dyDescent="0.3">
      <c r="A18518" t="s">
        <v>1309</v>
      </c>
      <c r="B18518" s="1">
        <v>38363</v>
      </c>
      <c r="C18518" t="s">
        <v>191</v>
      </c>
      <c r="D18518" t="s">
        <v>1316</v>
      </c>
      <c r="E18518" t="s">
        <v>1317</v>
      </c>
      <c r="G18518" t="s">
        <v>19</v>
      </c>
      <c r="H18518" t="s">
        <v>28</v>
      </c>
      <c r="I18518" t="s">
        <v>26</v>
      </c>
      <c r="J18518" t="s">
        <v>27</v>
      </c>
      <c r="K18518">
        <v>72</v>
      </c>
      <c r="L18518">
        <v>28.1</v>
      </c>
      <c r="M18518" t="s">
        <v>44</v>
      </c>
      <c r="N18518">
        <v>32.61</v>
      </c>
      <c r="O18518" t="s">
        <v>24</v>
      </c>
      <c r="P18518" cm="1">
        <f t="array" ref="P18518">IF(Q18518&gt;0,INDEX(Q18518:Q40242,MATCH(TRUE,INDEX(Q18518:Q40242="",,),0)-1),"")</f>
        <v>2</v>
      </c>
      <c r="Q18518">
        <v>1</v>
      </c>
      <c r="R18518">
        <f t="shared" si="518"/>
        <v>0</v>
      </c>
    </row>
    <row r="18519" spans="1:18" x14ac:dyDescent="0.3">
      <c r="A18519" t="s">
        <v>1309</v>
      </c>
      <c r="B18519" s="1">
        <v>38363</v>
      </c>
      <c r="C18519" t="s">
        <v>191</v>
      </c>
      <c r="D18519" t="s">
        <v>1316</v>
      </c>
      <c r="E18519" t="s">
        <v>1317</v>
      </c>
      <c r="G18519" s="6" t="s">
        <v>29</v>
      </c>
      <c r="H18519" t="s">
        <v>41</v>
      </c>
      <c r="I18519" t="s">
        <v>26</v>
      </c>
      <c r="J18519" t="s">
        <v>27</v>
      </c>
      <c r="K18519">
        <v>26</v>
      </c>
      <c r="L18519">
        <v>39.200000000000003</v>
      </c>
      <c r="M18519" t="s">
        <v>44</v>
      </c>
      <c r="N18519">
        <v>39.200000000000003</v>
      </c>
      <c r="O18519" t="s">
        <v>24</v>
      </c>
      <c r="P18519" cm="1">
        <f t="array" ref="P18519">IF(Q18519&gt;0,INDEX(Q18519:Q40243,MATCH(TRUE,INDEX(Q18519:Q40243="",,),0)-1),"")</f>
        <v>2</v>
      </c>
      <c r="Q18519">
        <v>1</v>
      </c>
      <c r="R18519">
        <f t="shared" si="518"/>
        <v>0</v>
      </c>
    </row>
    <row r="18520" spans="1:18" x14ac:dyDescent="0.3">
      <c r="A18520" t="s">
        <v>1309</v>
      </c>
      <c r="B18520" s="1">
        <v>38363</v>
      </c>
      <c r="C18520" t="s">
        <v>191</v>
      </c>
      <c r="D18520" t="s">
        <v>1316</v>
      </c>
      <c r="E18520" t="s">
        <v>1317</v>
      </c>
      <c r="G18520" t="s">
        <v>19</v>
      </c>
      <c r="H18520" t="s">
        <v>41</v>
      </c>
      <c r="I18520" t="s">
        <v>21</v>
      </c>
      <c r="J18520" t="s">
        <v>22</v>
      </c>
      <c r="K18520">
        <v>27</v>
      </c>
      <c r="L18520">
        <v>137</v>
      </c>
      <c r="M18520" t="s">
        <v>1318</v>
      </c>
      <c r="N18520">
        <v>142.5</v>
      </c>
      <c r="P18520" cm="1">
        <f t="array" ref="P18520">IF(Q18520&gt;0,INDEX(Q18520:Q40244,MATCH(TRUE,INDEX(Q18520:Q40244="",,),0)-1),"")</f>
        <v>2</v>
      </c>
      <c r="Q18520">
        <v>2</v>
      </c>
      <c r="R18520">
        <f t="shared" si="518"/>
        <v>0</v>
      </c>
    </row>
    <row r="18521" spans="1:18" x14ac:dyDescent="0.3">
      <c r="A18521" t="s">
        <v>1309</v>
      </c>
      <c r="B18521" s="1">
        <v>38363</v>
      </c>
      <c r="C18521" t="s">
        <v>191</v>
      </c>
      <c r="D18521" t="s">
        <v>1316</v>
      </c>
      <c r="E18521" t="s">
        <v>1317</v>
      </c>
      <c r="G18521" t="s">
        <v>19</v>
      </c>
      <c r="H18521" t="s">
        <v>28</v>
      </c>
      <c r="I18521" t="s">
        <v>26</v>
      </c>
      <c r="J18521" t="s">
        <v>27</v>
      </c>
      <c r="K18521">
        <v>72</v>
      </c>
      <c r="L18521">
        <v>28.1</v>
      </c>
      <c r="M18521" t="s">
        <v>1318</v>
      </c>
      <c r="N18521">
        <v>29.16</v>
      </c>
      <c r="P18521" cm="1">
        <f t="array" ref="P18521">IF(Q18521&gt;0,INDEX(Q18521:Q40245,MATCH(TRUE,INDEX(Q18521:Q40245="",,),0)-1),"")</f>
        <v>2</v>
      </c>
      <c r="Q18521">
        <v>2</v>
      </c>
      <c r="R18521">
        <f t="shared" si="518"/>
        <v>0</v>
      </c>
    </row>
    <row r="18522" spans="1:18" x14ac:dyDescent="0.3">
      <c r="A18522" t="s">
        <v>1309</v>
      </c>
      <c r="B18522" s="1">
        <v>38363</v>
      </c>
      <c r="C18522" t="s">
        <v>191</v>
      </c>
      <c r="D18522" t="s">
        <v>1316</v>
      </c>
      <c r="E18522" t="s">
        <v>1317</v>
      </c>
      <c r="G18522" s="6" t="s">
        <v>29</v>
      </c>
      <c r="H18522" t="s">
        <v>41</v>
      </c>
      <c r="I18522" t="s">
        <v>26</v>
      </c>
      <c r="J18522" t="s">
        <v>27</v>
      </c>
      <c r="K18522">
        <v>26</v>
      </c>
      <c r="L18522">
        <v>39.200000000000003</v>
      </c>
      <c r="M18522" t="s">
        <v>1318</v>
      </c>
      <c r="N18522">
        <v>39.200000000000003</v>
      </c>
      <c r="P18522" cm="1">
        <f t="array" ref="P18522">IF(Q18522&gt;0,INDEX(Q18522:Q40246,MATCH(TRUE,INDEX(Q18522:Q40246="",,),0)-1),"")</f>
        <v>2</v>
      </c>
      <c r="Q18522">
        <v>2</v>
      </c>
      <c r="R18522">
        <f t="shared" si="518"/>
        <v>0</v>
      </c>
    </row>
    <row r="18523" spans="1:18" x14ac:dyDescent="0.3">
      <c r="P18523" t="str" cm="1">
        <f t="array" ref="P18523">IF(Q18523&gt;0,INDEX(Q18523:Q40247,MATCH(TRUE,INDEX(Q18523:Q40247="",,),0)-1),"")</f>
        <v/>
      </c>
      <c r="R18523" t="str">
        <f t="shared" si="518"/>
        <v/>
      </c>
    </row>
    <row r="18524" spans="1:18" x14ac:dyDescent="0.3">
      <c r="A18524" t="s">
        <v>1309</v>
      </c>
      <c r="B18524" s="1">
        <v>38363</v>
      </c>
      <c r="C18524" t="s">
        <v>191</v>
      </c>
      <c r="D18524" t="s">
        <v>1319</v>
      </c>
      <c r="E18524" t="s">
        <v>1320</v>
      </c>
      <c r="G18524" t="s">
        <v>19</v>
      </c>
      <c r="H18524" t="s">
        <v>41</v>
      </c>
      <c r="I18524" t="s">
        <v>21</v>
      </c>
      <c r="J18524" t="s">
        <v>22</v>
      </c>
      <c r="K18524">
        <v>52</v>
      </c>
      <c r="L18524">
        <v>117</v>
      </c>
      <c r="M18524" t="s">
        <v>59</v>
      </c>
      <c r="N18524">
        <v>150</v>
      </c>
      <c r="O18524" t="s">
        <v>24</v>
      </c>
      <c r="P18524" cm="1">
        <f t="array" ref="P18524">IF(Q18524&gt;0,INDEX(Q18524:Q40248,MATCH(TRUE,INDEX(Q18524:Q40248="",,),0)-1),"")</f>
        <v>3</v>
      </c>
      <c r="Q18524">
        <f>INT((ROW()-18524)/7)+1</f>
        <v>1</v>
      </c>
      <c r="R18524">
        <f t="shared" si="518"/>
        <v>0</v>
      </c>
    </row>
    <row r="18525" spans="1:18" x14ac:dyDescent="0.3">
      <c r="A18525" t="s">
        <v>1309</v>
      </c>
      <c r="B18525" s="1">
        <v>38363</v>
      </c>
      <c r="C18525" t="s">
        <v>191</v>
      </c>
      <c r="D18525" t="s">
        <v>1319</v>
      </c>
      <c r="E18525" t="s">
        <v>1320</v>
      </c>
      <c r="G18525" t="s">
        <v>19</v>
      </c>
      <c r="H18525" t="s">
        <v>25</v>
      </c>
      <c r="I18525" t="s">
        <v>26</v>
      </c>
      <c r="J18525" t="s">
        <v>27</v>
      </c>
      <c r="K18525">
        <v>105</v>
      </c>
      <c r="L18525">
        <v>15.2</v>
      </c>
      <c r="M18525" t="s">
        <v>59</v>
      </c>
      <c r="N18525">
        <v>16</v>
      </c>
      <c r="O18525" t="s">
        <v>24</v>
      </c>
      <c r="P18525" cm="1">
        <f t="array" ref="P18525">IF(Q18525&gt;0,INDEX(Q18525:Q40249,MATCH(TRUE,INDEX(Q18525:Q40249="",,),0)-1),"")</f>
        <v>3</v>
      </c>
      <c r="Q18525">
        <f t="shared" ref="Q18525:Q18544" si="520">INT((ROW()-18524)/7)+1</f>
        <v>1</v>
      </c>
      <c r="R18525">
        <f t="shared" si="518"/>
        <v>0</v>
      </c>
    </row>
    <row r="18526" spans="1:18" x14ac:dyDescent="0.3">
      <c r="A18526" t="s">
        <v>1309</v>
      </c>
      <c r="B18526" s="1">
        <v>38363</v>
      </c>
      <c r="C18526" t="s">
        <v>191</v>
      </c>
      <c r="D18526" t="s">
        <v>1319</v>
      </c>
      <c r="E18526" t="s">
        <v>1320</v>
      </c>
      <c r="G18526" t="s">
        <v>19</v>
      </c>
      <c r="H18526" t="s">
        <v>41</v>
      </c>
      <c r="I18526" t="s">
        <v>26</v>
      </c>
      <c r="J18526" t="s">
        <v>27</v>
      </c>
      <c r="K18526">
        <v>110</v>
      </c>
      <c r="L18526">
        <v>33</v>
      </c>
      <c r="M18526" t="s">
        <v>59</v>
      </c>
      <c r="N18526">
        <v>38.5</v>
      </c>
      <c r="O18526" t="s">
        <v>24</v>
      </c>
      <c r="P18526" cm="1">
        <f t="array" ref="P18526">IF(Q18526&gt;0,INDEX(Q18526:Q40250,MATCH(TRUE,INDEX(Q18526:Q40250="",,),0)-1),"")</f>
        <v>3</v>
      </c>
      <c r="Q18526">
        <f t="shared" si="520"/>
        <v>1</v>
      </c>
      <c r="R18526">
        <f t="shared" si="518"/>
        <v>0</v>
      </c>
    </row>
    <row r="18527" spans="1:18" x14ac:dyDescent="0.3">
      <c r="A18527" t="s">
        <v>1309</v>
      </c>
      <c r="B18527" s="1">
        <v>38363</v>
      </c>
      <c r="C18527" t="s">
        <v>191</v>
      </c>
      <c r="D18527" t="s">
        <v>1319</v>
      </c>
      <c r="E18527" t="s">
        <v>1320</v>
      </c>
      <c r="G18527" s="6" t="s">
        <v>29</v>
      </c>
      <c r="H18527" t="s">
        <v>69</v>
      </c>
      <c r="I18527" t="s">
        <v>21</v>
      </c>
      <c r="J18527" t="s">
        <v>22</v>
      </c>
      <c r="K18527">
        <v>17</v>
      </c>
      <c r="L18527">
        <v>47</v>
      </c>
      <c r="M18527" t="s">
        <v>59</v>
      </c>
      <c r="N18527">
        <v>47</v>
      </c>
      <c r="O18527" t="s">
        <v>24</v>
      </c>
      <c r="P18527" cm="1">
        <f t="array" ref="P18527">IF(Q18527&gt;0,INDEX(Q18527:Q40251,MATCH(TRUE,INDEX(Q18527:Q40251="",,),0)-1),"")</f>
        <v>3</v>
      </c>
      <c r="Q18527">
        <f t="shared" si="520"/>
        <v>1</v>
      </c>
      <c r="R18527">
        <f t="shared" si="518"/>
        <v>0</v>
      </c>
    </row>
    <row r="18528" spans="1:18" x14ac:dyDescent="0.3">
      <c r="A18528" t="s">
        <v>1309</v>
      </c>
      <c r="B18528" s="1">
        <v>38363</v>
      </c>
      <c r="C18528" t="s">
        <v>191</v>
      </c>
      <c r="D18528" t="s">
        <v>1319</v>
      </c>
      <c r="E18528" t="s">
        <v>1320</v>
      </c>
      <c r="G18528" s="6" t="s">
        <v>29</v>
      </c>
      <c r="H18528" t="s">
        <v>64</v>
      </c>
      <c r="I18528" t="s">
        <v>21</v>
      </c>
      <c r="J18528" t="s">
        <v>22</v>
      </c>
      <c r="K18528">
        <v>2</v>
      </c>
      <c r="L18528">
        <v>46</v>
      </c>
      <c r="M18528" t="s">
        <v>59</v>
      </c>
      <c r="N18528">
        <v>46</v>
      </c>
      <c r="O18528" t="s">
        <v>24</v>
      </c>
      <c r="P18528" cm="1">
        <f t="array" ref="P18528">IF(Q18528&gt;0,INDEX(Q18528:Q40252,MATCH(TRUE,INDEX(Q18528:Q40252="",,),0)-1),"")</f>
        <v>3</v>
      </c>
      <c r="Q18528">
        <f t="shared" si="520"/>
        <v>1</v>
      </c>
      <c r="R18528">
        <f t="shared" si="518"/>
        <v>0</v>
      </c>
    </row>
    <row r="18529" spans="1:18" x14ac:dyDescent="0.3">
      <c r="A18529" t="s">
        <v>1309</v>
      </c>
      <c r="B18529" s="1">
        <v>38363</v>
      </c>
      <c r="C18529" t="s">
        <v>191</v>
      </c>
      <c r="D18529" t="s">
        <v>1319</v>
      </c>
      <c r="E18529" t="s">
        <v>1320</v>
      </c>
      <c r="G18529" s="6" t="s">
        <v>29</v>
      </c>
      <c r="H18529" t="s">
        <v>69</v>
      </c>
      <c r="I18529" t="s">
        <v>26</v>
      </c>
      <c r="J18529" t="s">
        <v>27</v>
      </c>
      <c r="K18529">
        <v>49</v>
      </c>
      <c r="L18529">
        <v>10.15</v>
      </c>
      <c r="M18529" t="s">
        <v>59</v>
      </c>
      <c r="N18529">
        <v>10.15</v>
      </c>
      <c r="O18529" t="s">
        <v>24</v>
      </c>
      <c r="P18529" cm="1">
        <f t="array" ref="P18529">IF(Q18529&gt;0,INDEX(Q18529:Q40253,MATCH(TRUE,INDEX(Q18529:Q40253="",,),0)-1),"")</f>
        <v>3</v>
      </c>
      <c r="Q18529">
        <f t="shared" si="520"/>
        <v>1</v>
      </c>
      <c r="R18529">
        <f t="shared" si="518"/>
        <v>0</v>
      </c>
    </row>
    <row r="18530" spans="1:18" x14ac:dyDescent="0.3">
      <c r="A18530" t="s">
        <v>1309</v>
      </c>
      <c r="B18530" s="1">
        <v>38363</v>
      </c>
      <c r="C18530" t="s">
        <v>191</v>
      </c>
      <c r="D18530" t="s">
        <v>1319</v>
      </c>
      <c r="E18530" t="s">
        <v>1320</v>
      </c>
      <c r="G18530" s="6" t="s">
        <v>29</v>
      </c>
      <c r="H18530" t="s">
        <v>64</v>
      </c>
      <c r="I18530" t="s">
        <v>26</v>
      </c>
      <c r="J18530" t="s">
        <v>27</v>
      </c>
      <c r="K18530">
        <v>55</v>
      </c>
      <c r="L18530">
        <v>7.25</v>
      </c>
      <c r="M18530" t="s">
        <v>59</v>
      </c>
      <c r="N18530">
        <v>7.25</v>
      </c>
      <c r="O18530" t="s">
        <v>24</v>
      </c>
      <c r="P18530" cm="1">
        <f t="array" ref="P18530">IF(Q18530&gt;0,INDEX(Q18530:Q40254,MATCH(TRUE,INDEX(Q18530:Q40254="",,),0)-1),"")</f>
        <v>3</v>
      </c>
      <c r="Q18530">
        <f t="shared" si="520"/>
        <v>1</v>
      </c>
      <c r="R18530">
        <f t="shared" si="518"/>
        <v>0</v>
      </c>
    </row>
    <row r="18531" spans="1:18" x14ac:dyDescent="0.3">
      <c r="A18531" t="s">
        <v>1309</v>
      </c>
      <c r="B18531" s="1">
        <v>38363</v>
      </c>
      <c r="C18531" t="s">
        <v>191</v>
      </c>
      <c r="D18531" t="s">
        <v>1319</v>
      </c>
      <c r="E18531" t="s">
        <v>1320</v>
      </c>
      <c r="G18531" t="s">
        <v>19</v>
      </c>
      <c r="H18531" t="s">
        <v>41</v>
      </c>
      <c r="I18531" t="s">
        <v>21</v>
      </c>
      <c r="J18531" t="s">
        <v>22</v>
      </c>
      <c r="K18531">
        <v>52</v>
      </c>
      <c r="L18531">
        <v>117</v>
      </c>
      <c r="M18531" t="s">
        <v>44</v>
      </c>
      <c r="N18531">
        <v>117</v>
      </c>
      <c r="P18531" cm="1">
        <f t="array" ref="P18531">IF(Q18531&gt;0,INDEX(Q18531:Q40255,MATCH(TRUE,INDEX(Q18531:Q40255="",,),0)-1),"")</f>
        <v>3</v>
      </c>
      <c r="Q18531">
        <f t="shared" si="520"/>
        <v>2</v>
      </c>
      <c r="R18531">
        <f t="shared" si="518"/>
        <v>0</v>
      </c>
    </row>
    <row r="18532" spans="1:18" x14ac:dyDescent="0.3">
      <c r="A18532" t="s">
        <v>1309</v>
      </c>
      <c r="B18532" s="1">
        <v>38363</v>
      </c>
      <c r="C18532" t="s">
        <v>191</v>
      </c>
      <c r="D18532" t="s">
        <v>1319</v>
      </c>
      <c r="E18532" t="s">
        <v>1320</v>
      </c>
      <c r="G18532" t="s">
        <v>19</v>
      </c>
      <c r="H18532" t="s">
        <v>25</v>
      </c>
      <c r="I18532" t="s">
        <v>26</v>
      </c>
      <c r="J18532" t="s">
        <v>27</v>
      </c>
      <c r="K18532">
        <v>105</v>
      </c>
      <c r="L18532">
        <v>15.2</v>
      </c>
      <c r="M18532" t="s">
        <v>44</v>
      </c>
      <c r="N18532">
        <v>33.65</v>
      </c>
      <c r="P18532" cm="1">
        <f t="array" ref="P18532">IF(Q18532&gt;0,INDEX(Q18532:Q40256,MATCH(TRUE,INDEX(Q18532:Q40256="",,),0)-1),"")</f>
        <v>3</v>
      </c>
      <c r="Q18532">
        <f t="shared" si="520"/>
        <v>2</v>
      </c>
      <c r="R18532">
        <f t="shared" si="518"/>
        <v>0</v>
      </c>
    </row>
    <row r="18533" spans="1:18" x14ac:dyDescent="0.3">
      <c r="A18533" t="s">
        <v>1309</v>
      </c>
      <c r="B18533" s="1">
        <v>38363</v>
      </c>
      <c r="C18533" t="s">
        <v>191</v>
      </c>
      <c r="D18533" t="s">
        <v>1319</v>
      </c>
      <c r="E18533" t="s">
        <v>1320</v>
      </c>
      <c r="G18533" t="s">
        <v>19</v>
      </c>
      <c r="H18533" t="s">
        <v>41</v>
      </c>
      <c r="I18533" t="s">
        <v>26</v>
      </c>
      <c r="J18533" t="s">
        <v>27</v>
      </c>
      <c r="K18533">
        <v>110</v>
      </c>
      <c r="L18533">
        <v>33</v>
      </c>
      <c r="M18533" t="s">
        <v>44</v>
      </c>
      <c r="N18533">
        <v>36.61</v>
      </c>
      <c r="P18533" cm="1">
        <f t="array" ref="P18533">IF(Q18533&gt;0,INDEX(Q18533:Q40257,MATCH(TRUE,INDEX(Q18533:Q40257="",,),0)-1),"")</f>
        <v>3</v>
      </c>
      <c r="Q18533">
        <f t="shared" si="520"/>
        <v>2</v>
      </c>
      <c r="R18533">
        <f t="shared" si="518"/>
        <v>0</v>
      </c>
    </row>
    <row r="18534" spans="1:18" x14ac:dyDescent="0.3">
      <c r="A18534" t="s">
        <v>1309</v>
      </c>
      <c r="B18534" s="1">
        <v>38363</v>
      </c>
      <c r="C18534" t="s">
        <v>191</v>
      </c>
      <c r="D18534" t="s">
        <v>1319</v>
      </c>
      <c r="E18534" t="s">
        <v>1320</v>
      </c>
      <c r="G18534" s="6" t="s">
        <v>29</v>
      </c>
      <c r="H18534" t="s">
        <v>69</v>
      </c>
      <c r="I18534" t="s">
        <v>21</v>
      </c>
      <c r="J18534" t="s">
        <v>22</v>
      </c>
      <c r="K18534">
        <v>17</v>
      </c>
      <c r="L18534">
        <v>47</v>
      </c>
      <c r="M18534" t="s">
        <v>44</v>
      </c>
      <c r="N18534">
        <v>47</v>
      </c>
      <c r="P18534" cm="1">
        <f t="array" ref="P18534">IF(Q18534&gt;0,INDEX(Q18534:Q40258,MATCH(TRUE,INDEX(Q18534:Q40258="",,),0)-1),"")</f>
        <v>3</v>
      </c>
      <c r="Q18534">
        <f t="shared" si="520"/>
        <v>2</v>
      </c>
      <c r="R18534">
        <f t="shared" si="518"/>
        <v>0</v>
      </c>
    </row>
    <row r="18535" spans="1:18" x14ac:dyDescent="0.3">
      <c r="A18535" t="s">
        <v>1309</v>
      </c>
      <c r="B18535" s="1">
        <v>38363</v>
      </c>
      <c r="C18535" t="s">
        <v>191</v>
      </c>
      <c r="D18535" t="s">
        <v>1319</v>
      </c>
      <c r="E18535" t="s">
        <v>1320</v>
      </c>
      <c r="G18535" s="6" t="s">
        <v>29</v>
      </c>
      <c r="H18535" t="s">
        <v>64</v>
      </c>
      <c r="I18535" t="s">
        <v>21</v>
      </c>
      <c r="J18535" t="s">
        <v>22</v>
      </c>
      <c r="K18535">
        <v>2</v>
      </c>
      <c r="L18535">
        <v>46</v>
      </c>
      <c r="M18535" t="s">
        <v>44</v>
      </c>
      <c r="N18535">
        <v>46</v>
      </c>
      <c r="P18535" cm="1">
        <f t="array" ref="P18535">IF(Q18535&gt;0,INDEX(Q18535:Q40259,MATCH(TRUE,INDEX(Q18535:Q40259="",,),0)-1),"")</f>
        <v>3</v>
      </c>
      <c r="Q18535">
        <f t="shared" si="520"/>
        <v>2</v>
      </c>
      <c r="R18535">
        <f t="shared" si="518"/>
        <v>0</v>
      </c>
    </row>
    <row r="18536" spans="1:18" x14ac:dyDescent="0.3">
      <c r="A18536" t="s">
        <v>1309</v>
      </c>
      <c r="B18536" s="1">
        <v>38363</v>
      </c>
      <c r="C18536" t="s">
        <v>191</v>
      </c>
      <c r="D18536" t="s">
        <v>1319</v>
      </c>
      <c r="E18536" t="s">
        <v>1320</v>
      </c>
      <c r="G18536" s="6" t="s">
        <v>29</v>
      </c>
      <c r="H18536" t="s">
        <v>69</v>
      </c>
      <c r="I18536" t="s">
        <v>26</v>
      </c>
      <c r="J18536" t="s">
        <v>27</v>
      </c>
      <c r="K18536">
        <v>49</v>
      </c>
      <c r="L18536">
        <v>10.15</v>
      </c>
      <c r="M18536" t="s">
        <v>44</v>
      </c>
      <c r="N18536">
        <v>10.15</v>
      </c>
      <c r="P18536" cm="1">
        <f t="array" ref="P18536">IF(Q18536&gt;0,INDEX(Q18536:Q40260,MATCH(TRUE,INDEX(Q18536:Q40260="",,),0)-1),"")</f>
        <v>3</v>
      </c>
      <c r="Q18536">
        <f t="shared" si="520"/>
        <v>2</v>
      </c>
      <c r="R18536">
        <f t="shared" si="518"/>
        <v>0</v>
      </c>
    </row>
    <row r="18537" spans="1:18" x14ac:dyDescent="0.3">
      <c r="A18537" t="s">
        <v>1309</v>
      </c>
      <c r="B18537" s="1">
        <v>38363</v>
      </c>
      <c r="C18537" t="s">
        <v>191</v>
      </c>
      <c r="D18537" t="s">
        <v>1319</v>
      </c>
      <c r="E18537" t="s">
        <v>1320</v>
      </c>
      <c r="G18537" s="6" t="s">
        <v>29</v>
      </c>
      <c r="H18537" t="s">
        <v>64</v>
      </c>
      <c r="I18537" t="s">
        <v>26</v>
      </c>
      <c r="J18537" t="s">
        <v>27</v>
      </c>
      <c r="K18537">
        <v>55</v>
      </c>
      <c r="L18537">
        <v>7.25</v>
      </c>
      <c r="M18537" t="s">
        <v>44</v>
      </c>
      <c r="N18537">
        <v>7.25</v>
      </c>
      <c r="P18537" cm="1">
        <f t="array" ref="P18537">IF(Q18537&gt;0,INDEX(Q18537:Q40261,MATCH(TRUE,INDEX(Q18537:Q40261="",,),0)-1),"")</f>
        <v>3</v>
      </c>
      <c r="Q18537">
        <f t="shared" si="520"/>
        <v>2</v>
      </c>
      <c r="R18537">
        <f t="shared" si="518"/>
        <v>0</v>
      </c>
    </row>
    <row r="18538" spans="1:18" x14ac:dyDescent="0.3">
      <c r="A18538" t="s">
        <v>1309</v>
      </c>
      <c r="B18538" s="1">
        <v>38363</v>
      </c>
      <c r="C18538" t="s">
        <v>191</v>
      </c>
      <c r="D18538" t="s">
        <v>1319</v>
      </c>
      <c r="E18538" t="s">
        <v>1320</v>
      </c>
      <c r="G18538" t="s">
        <v>19</v>
      </c>
      <c r="H18538" t="s">
        <v>41</v>
      </c>
      <c r="I18538" t="s">
        <v>21</v>
      </c>
      <c r="J18538" t="s">
        <v>22</v>
      </c>
      <c r="K18538">
        <v>52</v>
      </c>
      <c r="L18538">
        <v>117</v>
      </c>
      <c r="M18538" t="s">
        <v>1318</v>
      </c>
      <c r="N18538">
        <v>132.51</v>
      </c>
      <c r="P18538" cm="1">
        <f t="array" ref="P18538">IF(Q18538&gt;0,INDEX(Q18538:Q40262,MATCH(TRUE,INDEX(Q18538:Q40262="",,),0)-1),"")</f>
        <v>3</v>
      </c>
      <c r="Q18538">
        <f t="shared" si="520"/>
        <v>3</v>
      </c>
      <c r="R18538">
        <f t="shared" si="518"/>
        <v>0</v>
      </c>
    </row>
    <row r="18539" spans="1:18" x14ac:dyDescent="0.3">
      <c r="A18539" t="s">
        <v>1309</v>
      </c>
      <c r="B18539" s="1">
        <v>38363</v>
      </c>
      <c r="C18539" t="s">
        <v>191</v>
      </c>
      <c r="D18539" t="s">
        <v>1319</v>
      </c>
      <c r="E18539" t="s">
        <v>1320</v>
      </c>
      <c r="G18539" t="s">
        <v>19</v>
      </c>
      <c r="H18539" t="s">
        <v>25</v>
      </c>
      <c r="I18539" t="s">
        <v>26</v>
      </c>
      <c r="J18539" t="s">
        <v>27</v>
      </c>
      <c r="K18539">
        <v>105</v>
      </c>
      <c r="L18539">
        <v>15.2</v>
      </c>
      <c r="M18539" t="s">
        <v>1318</v>
      </c>
      <c r="N18539">
        <v>16.23</v>
      </c>
      <c r="P18539" cm="1">
        <f t="array" ref="P18539">IF(Q18539&gt;0,INDEX(Q18539:Q40263,MATCH(TRUE,INDEX(Q18539:Q40263="",,),0)-1),"")</f>
        <v>3</v>
      </c>
      <c r="Q18539">
        <f t="shared" si="520"/>
        <v>3</v>
      </c>
      <c r="R18539">
        <f t="shared" si="518"/>
        <v>0</v>
      </c>
    </row>
    <row r="18540" spans="1:18" x14ac:dyDescent="0.3">
      <c r="A18540" t="s">
        <v>1309</v>
      </c>
      <c r="B18540" s="1">
        <v>38363</v>
      </c>
      <c r="C18540" t="s">
        <v>191</v>
      </c>
      <c r="D18540" t="s">
        <v>1319</v>
      </c>
      <c r="E18540" t="s">
        <v>1320</v>
      </c>
      <c r="G18540" t="s">
        <v>19</v>
      </c>
      <c r="H18540" t="s">
        <v>41</v>
      </c>
      <c r="I18540" t="s">
        <v>26</v>
      </c>
      <c r="J18540" t="s">
        <v>27</v>
      </c>
      <c r="K18540">
        <v>110</v>
      </c>
      <c r="L18540">
        <v>33</v>
      </c>
      <c r="M18540" t="s">
        <v>1318</v>
      </c>
      <c r="N18540">
        <v>33.5</v>
      </c>
      <c r="P18540" cm="1">
        <f t="array" ref="P18540">IF(Q18540&gt;0,INDEX(Q18540:Q40264,MATCH(TRUE,INDEX(Q18540:Q40264="",,),0)-1),"")</f>
        <v>3</v>
      </c>
      <c r="Q18540">
        <f t="shared" si="520"/>
        <v>3</v>
      </c>
      <c r="R18540">
        <f t="shared" si="518"/>
        <v>0</v>
      </c>
    </row>
    <row r="18541" spans="1:18" x14ac:dyDescent="0.3">
      <c r="A18541" t="s">
        <v>1309</v>
      </c>
      <c r="B18541" s="1">
        <v>38363</v>
      </c>
      <c r="C18541" t="s">
        <v>191</v>
      </c>
      <c r="D18541" t="s">
        <v>1319</v>
      </c>
      <c r="E18541" t="s">
        <v>1320</v>
      </c>
      <c r="G18541" s="6" t="s">
        <v>29</v>
      </c>
      <c r="H18541" t="s">
        <v>69</v>
      </c>
      <c r="I18541" t="s">
        <v>21</v>
      </c>
      <c r="J18541" t="s">
        <v>22</v>
      </c>
      <c r="K18541">
        <v>17</v>
      </c>
      <c r="L18541">
        <v>47</v>
      </c>
      <c r="M18541" t="s">
        <v>1318</v>
      </c>
      <c r="N18541">
        <v>47</v>
      </c>
      <c r="P18541" cm="1">
        <f t="array" ref="P18541">IF(Q18541&gt;0,INDEX(Q18541:Q40265,MATCH(TRUE,INDEX(Q18541:Q40265="",,),0)-1),"")</f>
        <v>3</v>
      </c>
      <c r="Q18541">
        <f t="shared" si="520"/>
        <v>3</v>
      </c>
      <c r="R18541">
        <f t="shared" si="518"/>
        <v>0</v>
      </c>
    </row>
    <row r="18542" spans="1:18" x14ac:dyDescent="0.3">
      <c r="A18542" t="s">
        <v>1309</v>
      </c>
      <c r="B18542" s="1">
        <v>38363</v>
      </c>
      <c r="C18542" t="s">
        <v>191</v>
      </c>
      <c r="D18542" t="s">
        <v>1319</v>
      </c>
      <c r="E18542" t="s">
        <v>1320</v>
      </c>
      <c r="G18542" s="6" t="s">
        <v>29</v>
      </c>
      <c r="H18542" t="s">
        <v>64</v>
      </c>
      <c r="I18542" t="s">
        <v>21</v>
      </c>
      <c r="J18542" t="s">
        <v>22</v>
      </c>
      <c r="K18542">
        <v>2</v>
      </c>
      <c r="L18542">
        <v>46</v>
      </c>
      <c r="M18542" t="s">
        <v>1318</v>
      </c>
      <c r="N18542">
        <v>46</v>
      </c>
      <c r="P18542" cm="1">
        <f t="array" ref="P18542">IF(Q18542&gt;0,INDEX(Q18542:Q40266,MATCH(TRUE,INDEX(Q18542:Q40266="",,),0)-1),"")</f>
        <v>3</v>
      </c>
      <c r="Q18542">
        <f t="shared" si="520"/>
        <v>3</v>
      </c>
      <c r="R18542">
        <f t="shared" si="518"/>
        <v>0</v>
      </c>
    </row>
    <row r="18543" spans="1:18" x14ac:dyDescent="0.3">
      <c r="A18543" t="s">
        <v>1309</v>
      </c>
      <c r="B18543" s="1">
        <v>38363</v>
      </c>
      <c r="C18543" t="s">
        <v>191</v>
      </c>
      <c r="D18543" t="s">
        <v>1319</v>
      </c>
      <c r="E18543" t="s">
        <v>1320</v>
      </c>
      <c r="G18543" s="6" t="s">
        <v>29</v>
      </c>
      <c r="H18543" t="s">
        <v>69</v>
      </c>
      <c r="I18543" t="s">
        <v>26</v>
      </c>
      <c r="J18543" t="s">
        <v>27</v>
      </c>
      <c r="K18543">
        <v>49</v>
      </c>
      <c r="L18543">
        <v>10.15</v>
      </c>
      <c r="M18543" t="s">
        <v>1318</v>
      </c>
      <c r="N18543">
        <v>10.15</v>
      </c>
      <c r="P18543" cm="1">
        <f t="array" ref="P18543">IF(Q18543&gt;0,INDEX(Q18543:Q40267,MATCH(TRUE,INDEX(Q18543:Q40267="",,),0)-1),"")</f>
        <v>3</v>
      </c>
      <c r="Q18543">
        <f t="shared" si="520"/>
        <v>3</v>
      </c>
      <c r="R18543">
        <f t="shared" si="518"/>
        <v>0</v>
      </c>
    </row>
    <row r="18544" spans="1:18" x14ac:dyDescent="0.3">
      <c r="A18544" t="s">
        <v>1309</v>
      </c>
      <c r="B18544" s="1">
        <v>38363</v>
      </c>
      <c r="C18544" t="s">
        <v>191</v>
      </c>
      <c r="D18544" t="s">
        <v>1319</v>
      </c>
      <c r="E18544" t="s">
        <v>1320</v>
      </c>
      <c r="G18544" s="6" t="s">
        <v>29</v>
      </c>
      <c r="H18544" t="s">
        <v>64</v>
      </c>
      <c r="I18544" t="s">
        <v>26</v>
      </c>
      <c r="J18544" t="s">
        <v>27</v>
      </c>
      <c r="K18544">
        <v>55</v>
      </c>
      <c r="L18544">
        <v>7.25</v>
      </c>
      <c r="M18544" t="s">
        <v>1318</v>
      </c>
      <c r="N18544">
        <v>7.25</v>
      </c>
      <c r="P18544" cm="1">
        <f t="array" ref="P18544">IF(Q18544&gt;0,INDEX(Q18544:Q40268,MATCH(TRUE,INDEX(Q18544:Q40268="",,),0)-1),"")</f>
        <v>3</v>
      </c>
      <c r="Q18544">
        <f t="shared" si="520"/>
        <v>3</v>
      </c>
      <c r="R18544">
        <f t="shared" ref="R18544:R18607" si="521">IF(P18544="","",0)</f>
        <v>0</v>
      </c>
    </row>
    <row r="18545" spans="1:18" x14ac:dyDescent="0.3">
      <c r="P18545" t="str" cm="1">
        <f t="array" ref="P18545">IF(Q18545&gt;0,INDEX(Q18545:Q40269,MATCH(TRUE,INDEX(Q18545:Q40269="",,),0)-1),"")</f>
        <v/>
      </c>
      <c r="R18545" t="str">
        <f t="shared" si="521"/>
        <v/>
      </c>
    </row>
    <row r="18546" spans="1:18" x14ac:dyDescent="0.3">
      <c r="A18546" t="s">
        <v>1309</v>
      </c>
      <c r="B18546" s="1">
        <v>38363</v>
      </c>
      <c r="C18546" t="s">
        <v>191</v>
      </c>
      <c r="D18546" t="s">
        <v>1321</v>
      </c>
      <c r="E18546" t="s">
        <v>1322</v>
      </c>
      <c r="G18546" t="s">
        <v>19</v>
      </c>
      <c r="H18546" t="s">
        <v>194</v>
      </c>
      <c r="I18546" t="s">
        <v>21</v>
      </c>
      <c r="J18546" t="s">
        <v>22</v>
      </c>
      <c r="K18546">
        <v>59</v>
      </c>
      <c r="L18546">
        <v>405</v>
      </c>
      <c r="M18546" t="s">
        <v>863</v>
      </c>
      <c r="N18546">
        <v>1298</v>
      </c>
      <c r="O18546" t="s">
        <v>24</v>
      </c>
      <c r="P18546" cm="1">
        <f t="array" ref="P18546">IF(Q18546&gt;0,INDEX(Q18546:Q40270,MATCH(TRUE,INDEX(Q18546:Q40270="",,),0)-1),"")</f>
        <v>6</v>
      </c>
      <c r="Q18546">
        <f>INT((ROW()-18546)/10)+1</f>
        <v>1</v>
      </c>
      <c r="R18546">
        <f t="shared" si="521"/>
        <v>0</v>
      </c>
    </row>
    <row r="18547" spans="1:18" x14ac:dyDescent="0.3">
      <c r="A18547" t="s">
        <v>1309</v>
      </c>
      <c r="B18547" s="1">
        <v>38363</v>
      </c>
      <c r="C18547" t="s">
        <v>191</v>
      </c>
      <c r="D18547" t="s">
        <v>1321</v>
      </c>
      <c r="E18547" t="s">
        <v>1322</v>
      </c>
      <c r="G18547" t="s">
        <v>19</v>
      </c>
      <c r="H18547" t="s">
        <v>206</v>
      </c>
      <c r="I18547" t="s">
        <v>21</v>
      </c>
      <c r="J18547" t="s">
        <v>22</v>
      </c>
      <c r="K18547">
        <v>135</v>
      </c>
      <c r="L18547">
        <v>67</v>
      </c>
      <c r="M18547" t="s">
        <v>863</v>
      </c>
      <c r="N18547">
        <v>67</v>
      </c>
      <c r="O18547" t="s">
        <v>24</v>
      </c>
      <c r="P18547" cm="1">
        <f t="array" ref="P18547">IF(Q18547&gt;0,INDEX(Q18547:Q40271,MATCH(TRUE,INDEX(Q18547:Q40271="",,),0)-1),"")</f>
        <v>6</v>
      </c>
      <c r="Q18547">
        <f t="shared" ref="Q18547:Q18605" si="522">INT((ROW()-18546)/10)+1</f>
        <v>1</v>
      </c>
      <c r="R18547">
        <f t="shared" si="521"/>
        <v>0</v>
      </c>
    </row>
    <row r="18548" spans="1:18" x14ac:dyDescent="0.3">
      <c r="A18548" t="s">
        <v>1309</v>
      </c>
      <c r="B18548" s="1">
        <v>38363</v>
      </c>
      <c r="C18548" t="s">
        <v>191</v>
      </c>
      <c r="D18548" t="s">
        <v>1321</v>
      </c>
      <c r="E18548" t="s">
        <v>1322</v>
      </c>
      <c r="G18548" t="s">
        <v>19</v>
      </c>
      <c r="H18548" t="s">
        <v>214</v>
      </c>
      <c r="I18548" t="s">
        <v>21</v>
      </c>
      <c r="J18548" t="s">
        <v>22</v>
      </c>
      <c r="K18548">
        <v>48</v>
      </c>
      <c r="L18548">
        <v>63</v>
      </c>
      <c r="M18548" t="s">
        <v>863</v>
      </c>
      <c r="N18548">
        <v>63</v>
      </c>
      <c r="O18548" t="s">
        <v>24</v>
      </c>
      <c r="P18548" cm="1">
        <f t="array" ref="P18548">IF(Q18548&gt;0,INDEX(Q18548:Q40272,MATCH(TRUE,INDEX(Q18548:Q40272="",,),0)-1),"")</f>
        <v>6</v>
      </c>
      <c r="Q18548">
        <f t="shared" si="522"/>
        <v>1</v>
      </c>
      <c r="R18548">
        <f t="shared" si="521"/>
        <v>0</v>
      </c>
    </row>
    <row r="18549" spans="1:18" x14ac:dyDescent="0.3">
      <c r="A18549" t="s">
        <v>1309</v>
      </c>
      <c r="B18549" s="1">
        <v>38363</v>
      </c>
      <c r="C18549" t="s">
        <v>191</v>
      </c>
      <c r="D18549" t="s">
        <v>1321</v>
      </c>
      <c r="E18549" t="s">
        <v>1322</v>
      </c>
      <c r="G18549" t="s">
        <v>19</v>
      </c>
      <c r="H18549" t="s">
        <v>194</v>
      </c>
      <c r="I18549" t="s">
        <v>26</v>
      </c>
      <c r="J18549" t="s">
        <v>27</v>
      </c>
      <c r="K18549">
        <v>444</v>
      </c>
      <c r="L18549">
        <v>5.85</v>
      </c>
      <c r="M18549" t="s">
        <v>863</v>
      </c>
      <c r="N18549">
        <v>5.85</v>
      </c>
      <c r="O18549" t="s">
        <v>24</v>
      </c>
      <c r="P18549" cm="1">
        <f t="array" ref="P18549">IF(Q18549&gt;0,INDEX(Q18549:Q40273,MATCH(TRUE,INDEX(Q18549:Q40273="",,),0)-1),"")</f>
        <v>6</v>
      </c>
      <c r="Q18549">
        <f t="shared" si="522"/>
        <v>1</v>
      </c>
      <c r="R18549">
        <f t="shared" si="521"/>
        <v>0</v>
      </c>
    </row>
    <row r="18550" spans="1:18" x14ac:dyDescent="0.3">
      <c r="A18550" t="s">
        <v>1309</v>
      </c>
      <c r="B18550" s="1">
        <v>38363</v>
      </c>
      <c r="C18550" t="s">
        <v>191</v>
      </c>
      <c r="D18550" t="s">
        <v>1321</v>
      </c>
      <c r="E18550" t="s">
        <v>1322</v>
      </c>
      <c r="G18550" t="s">
        <v>19</v>
      </c>
      <c r="H18550" t="s">
        <v>206</v>
      </c>
      <c r="I18550" t="s">
        <v>26</v>
      </c>
      <c r="J18550" t="s">
        <v>27</v>
      </c>
      <c r="K18550">
        <v>465</v>
      </c>
      <c r="L18550">
        <v>4.2</v>
      </c>
      <c r="M18550" t="s">
        <v>863</v>
      </c>
      <c r="N18550">
        <v>4.2</v>
      </c>
      <c r="O18550" t="s">
        <v>24</v>
      </c>
      <c r="P18550" cm="1">
        <f t="array" ref="P18550">IF(Q18550&gt;0,INDEX(Q18550:Q40274,MATCH(TRUE,INDEX(Q18550:Q40274="",,),0)-1),"")</f>
        <v>6</v>
      </c>
      <c r="Q18550">
        <f t="shared" si="522"/>
        <v>1</v>
      </c>
      <c r="R18550">
        <f t="shared" si="521"/>
        <v>0</v>
      </c>
    </row>
    <row r="18551" spans="1:18" x14ac:dyDescent="0.3">
      <c r="A18551" t="s">
        <v>1309</v>
      </c>
      <c r="B18551" s="1">
        <v>38363</v>
      </c>
      <c r="C18551" t="s">
        <v>191</v>
      </c>
      <c r="D18551" t="s">
        <v>1321</v>
      </c>
      <c r="E18551" t="s">
        <v>1322</v>
      </c>
      <c r="G18551" s="6" t="s">
        <v>29</v>
      </c>
      <c r="H18551" t="s">
        <v>25</v>
      </c>
      <c r="I18551" t="s">
        <v>21</v>
      </c>
      <c r="J18551" t="s">
        <v>22</v>
      </c>
      <c r="K18551">
        <v>11</v>
      </c>
      <c r="L18551">
        <v>101</v>
      </c>
      <c r="M18551" t="s">
        <v>863</v>
      </c>
      <c r="N18551">
        <v>101</v>
      </c>
      <c r="O18551" t="s">
        <v>24</v>
      </c>
      <c r="P18551" cm="1">
        <f t="array" ref="P18551">IF(Q18551&gt;0,INDEX(Q18551:Q40275,MATCH(TRUE,INDEX(Q18551:Q40275="",,),0)-1),"")</f>
        <v>6</v>
      </c>
      <c r="Q18551">
        <f t="shared" si="522"/>
        <v>1</v>
      </c>
      <c r="R18551">
        <f t="shared" si="521"/>
        <v>0</v>
      </c>
    </row>
    <row r="18552" spans="1:18" x14ac:dyDescent="0.3">
      <c r="A18552" t="s">
        <v>1309</v>
      </c>
      <c r="B18552" s="1">
        <v>38363</v>
      </c>
      <c r="C18552" t="s">
        <v>191</v>
      </c>
      <c r="D18552" t="s">
        <v>1321</v>
      </c>
      <c r="E18552" t="s">
        <v>1322</v>
      </c>
      <c r="G18552" s="6" t="s">
        <v>29</v>
      </c>
      <c r="H18552" t="s">
        <v>30</v>
      </c>
      <c r="I18552" t="s">
        <v>26</v>
      </c>
      <c r="J18552" t="s">
        <v>27</v>
      </c>
      <c r="K18552">
        <v>11</v>
      </c>
      <c r="L18552">
        <v>14.1</v>
      </c>
      <c r="M18552" t="s">
        <v>863</v>
      </c>
      <c r="N18552">
        <v>14.1</v>
      </c>
      <c r="O18552" t="s">
        <v>24</v>
      </c>
      <c r="P18552" cm="1">
        <f t="array" ref="P18552">IF(Q18552&gt;0,INDEX(Q18552:Q40276,MATCH(TRUE,INDEX(Q18552:Q40276="",,),0)-1),"")</f>
        <v>6</v>
      </c>
      <c r="Q18552">
        <f t="shared" si="522"/>
        <v>1</v>
      </c>
      <c r="R18552">
        <f t="shared" si="521"/>
        <v>0</v>
      </c>
    </row>
    <row r="18553" spans="1:18" x14ac:dyDescent="0.3">
      <c r="A18553" t="s">
        <v>1309</v>
      </c>
      <c r="B18553" s="1">
        <v>38363</v>
      </c>
      <c r="C18553" t="s">
        <v>191</v>
      </c>
      <c r="D18553" t="s">
        <v>1321</v>
      </c>
      <c r="E18553" t="s">
        <v>1322</v>
      </c>
      <c r="G18553" s="6" t="s">
        <v>29</v>
      </c>
      <c r="H18553" t="s">
        <v>214</v>
      </c>
      <c r="I18553" t="s">
        <v>26</v>
      </c>
      <c r="J18553" t="s">
        <v>27</v>
      </c>
      <c r="K18553">
        <v>120</v>
      </c>
      <c r="L18553">
        <v>4.1500000000000004</v>
      </c>
      <c r="M18553" t="s">
        <v>863</v>
      </c>
      <c r="N18553">
        <v>4.1500000000000004</v>
      </c>
      <c r="O18553" t="s">
        <v>24</v>
      </c>
      <c r="P18553" cm="1">
        <f t="array" ref="P18553">IF(Q18553&gt;0,INDEX(Q18553:Q40277,MATCH(TRUE,INDEX(Q18553:Q40277="",,),0)-1),"")</f>
        <v>6</v>
      </c>
      <c r="Q18553">
        <f t="shared" si="522"/>
        <v>1</v>
      </c>
      <c r="R18553">
        <f t="shared" si="521"/>
        <v>0</v>
      </c>
    </row>
    <row r="18554" spans="1:18" x14ac:dyDescent="0.3">
      <c r="A18554" t="s">
        <v>1309</v>
      </c>
      <c r="B18554" s="1">
        <v>38363</v>
      </c>
      <c r="C18554" t="s">
        <v>191</v>
      </c>
      <c r="D18554" t="s">
        <v>1321</v>
      </c>
      <c r="E18554" t="s">
        <v>1322</v>
      </c>
      <c r="G18554" s="6" t="s">
        <v>29</v>
      </c>
      <c r="H18554" t="s">
        <v>406</v>
      </c>
      <c r="I18554" t="s">
        <v>26</v>
      </c>
      <c r="J18554" t="s">
        <v>27</v>
      </c>
      <c r="K18554">
        <v>15</v>
      </c>
      <c r="L18554">
        <v>4.45</v>
      </c>
      <c r="M18554" t="s">
        <v>863</v>
      </c>
      <c r="N18554">
        <v>4.45</v>
      </c>
      <c r="O18554" t="s">
        <v>24</v>
      </c>
      <c r="P18554" cm="1">
        <f t="array" ref="P18554">IF(Q18554&gt;0,INDEX(Q18554:Q40278,MATCH(TRUE,INDEX(Q18554:Q40278="",,),0)-1),"")</f>
        <v>6</v>
      </c>
      <c r="Q18554">
        <f t="shared" si="522"/>
        <v>1</v>
      </c>
      <c r="R18554">
        <f t="shared" si="521"/>
        <v>0</v>
      </c>
    </row>
    <row r="18555" spans="1:18" x14ac:dyDescent="0.3">
      <c r="A18555" t="s">
        <v>1309</v>
      </c>
      <c r="B18555" s="1">
        <v>38363</v>
      </c>
      <c r="C18555" t="s">
        <v>191</v>
      </c>
      <c r="D18555" t="s">
        <v>1321</v>
      </c>
      <c r="E18555" t="s">
        <v>1322</v>
      </c>
      <c r="G18555" s="6" t="s">
        <v>29</v>
      </c>
      <c r="H18555" t="s">
        <v>25</v>
      </c>
      <c r="I18555" t="s">
        <v>26</v>
      </c>
      <c r="J18555" t="s">
        <v>27</v>
      </c>
      <c r="K18555">
        <v>1</v>
      </c>
      <c r="L18555">
        <v>18.05</v>
      </c>
      <c r="M18555" t="s">
        <v>863</v>
      </c>
      <c r="N18555">
        <v>18.05</v>
      </c>
      <c r="O18555" t="s">
        <v>24</v>
      </c>
      <c r="P18555" cm="1">
        <f t="array" ref="P18555">IF(Q18555&gt;0,INDEX(Q18555:Q40279,MATCH(TRUE,INDEX(Q18555:Q40279="",,),0)-1),"")</f>
        <v>6</v>
      </c>
      <c r="Q18555">
        <f t="shared" si="522"/>
        <v>1</v>
      </c>
      <c r="R18555">
        <f t="shared" si="521"/>
        <v>0</v>
      </c>
    </row>
    <row r="18556" spans="1:18" x14ac:dyDescent="0.3">
      <c r="A18556" t="s">
        <v>1309</v>
      </c>
      <c r="B18556" s="1">
        <v>38363</v>
      </c>
      <c r="C18556" t="s">
        <v>191</v>
      </c>
      <c r="D18556" t="s">
        <v>1321</v>
      </c>
      <c r="E18556" t="s">
        <v>1322</v>
      </c>
      <c r="G18556" t="s">
        <v>19</v>
      </c>
      <c r="H18556" t="s">
        <v>194</v>
      </c>
      <c r="I18556" t="s">
        <v>21</v>
      </c>
      <c r="J18556" t="s">
        <v>22</v>
      </c>
      <c r="K18556">
        <v>59</v>
      </c>
      <c r="L18556">
        <v>405</v>
      </c>
      <c r="M18556" t="s">
        <v>100</v>
      </c>
      <c r="N18556">
        <v>605</v>
      </c>
      <c r="P18556" cm="1">
        <f t="array" ref="P18556">IF(Q18556&gt;0,INDEX(Q18556:Q40280,MATCH(TRUE,INDEX(Q18556:Q40280="",,),0)-1),"")</f>
        <v>6</v>
      </c>
      <c r="Q18556">
        <f t="shared" si="522"/>
        <v>2</v>
      </c>
      <c r="R18556">
        <f t="shared" si="521"/>
        <v>0</v>
      </c>
    </row>
    <row r="18557" spans="1:18" x14ac:dyDescent="0.3">
      <c r="A18557" t="s">
        <v>1309</v>
      </c>
      <c r="B18557" s="1">
        <v>38363</v>
      </c>
      <c r="C18557" t="s">
        <v>191</v>
      </c>
      <c r="D18557" t="s">
        <v>1321</v>
      </c>
      <c r="E18557" t="s">
        <v>1322</v>
      </c>
      <c r="G18557" t="s">
        <v>19</v>
      </c>
      <c r="H18557" t="s">
        <v>206</v>
      </c>
      <c r="I18557" t="s">
        <v>21</v>
      </c>
      <c r="J18557" t="s">
        <v>22</v>
      </c>
      <c r="K18557">
        <v>135</v>
      </c>
      <c r="L18557">
        <v>67</v>
      </c>
      <c r="M18557" t="s">
        <v>100</v>
      </c>
      <c r="N18557">
        <v>108.88</v>
      </c>
      <c r="P18557" cm="1">
        <f t="array" ref="P18557">IF(Q18557&gt;0,INDEX(Q18557:Q40281,MATCH(TRUE,INDEX(Q18557:Q40281="",,),0)-1),"")</f>
        <v>6</v>
      </c>
      <c r="Q18557">
        <f t="shared" si="522"/>
        <v>2</v>
      </c>
      <c r="R18557">
        <f t="shared" si="521"/>
        <v>0</v>
      </c>
    </row>
    <row r="18558" spans="1:18" x14ac:dyDescent="0.3">
      <c r="A18558" t="s">
        <v>1309</v>
      </c>
      <c r="B18558" s="1">
        <v>38363</v>
      </c>
      <c r="C18558" t="s">
        <v>191</v>
      </c>
      <c r="D18558" t="s">
        <v>1321</v>
      </c>
      <c r="E18558" t="s">
        <v>1322</v>
      </c>
      <c r="G18558" t="s">
        <v>19</v>
      </c>
      <c r="H18558" t="s">
        <v>214</v>
      </c>
      <c r="I18558" t="s">
        <v>21</v>
      </c>
      <c r="J18558" t="s">
        <v>22</v>
      </c>
      <c r="K18558">
        <v>48</v>
      </c>
      <c r="L18558">
        <v>63</v>
      </c>
      <c r="M18558" t="s">
        <v>100</v>
      </c>
      <c r="N18558">
        <v>100</v>
      </c>
      <c r="P18558" cm="1">
        <f t="array" ref="P18558">IF(Q18558&gt;0,INDEX(Q18558:Q40282,MATCH(TRUE,INDEX(Q18558:Q40282="",,),0)-1),"")</f>
        <v>6</v>
      </c>
      <c r="Q18558">
        <f t="shared" si="522"/>
        <v>2</v>
      </c>
      <c r="R18558">
        <f t="shared" si="521"/>
        <v>0</v>
      </c>
    </row>
    <row r="18559" spans="1:18" x14ac:dyDescent="0.3">
      <c r="A18559" t="s">
        <v>1309</v>
      </c>
      <c r="B18559" s="1">
        <v>38363</v>
      </c>
      <c r="C18559" t="s">
        <v>191</v>
      </c>
      <c r="D18559" t="s">
        <v>1321</v>
      </c>
      <c r="E18559" t="s">
        <v>1322</v>
      </c>
      <c r="G18559" t="s">
        <v>19</v>
      </c>
      <c r="H18559" t="s">
        <v>194</v>
      </c>
      <c r="I18559" t="s">
        <v>26</v>
      </c>
      <c r="J18559" t="s">
        <v>27</v>
      </c>
      <c r="K18559">
        <v>444</v>
      </c>
      <c r="L18559">
        <v>5.85</v>
      </c>
      <c r="M18559" t="s">
        <v>100</v>
      </c>
      <c r="N18559">
        <v>18</v>
      </c>
      <c r="P18559" cm="1">
        <f t="array" ref="P18559">IF(Q18559&gt;0,INDEX(Q18559:Q40283,MATCH(TRUE,INDEX(Q18559:Q40283="",,),0)-1),"")</f>
        <v>6</v>
      </c>
      <c r="Q18559">
        <f t="shared" si="522"/>
        <v>2</v>
      </c>
      <c r="R18559">
        <f t="shared" si="521"/>
        <v>0</v>
      </c>
    </row>
    <row r="18560" spans="1:18" x14ac:dyDescent="0.3">
      <c r="A18560" t="s">
        <v>1309</v>
      </c>
      <c r="B18560" s="1">
        <v>38363</v>
      </c>
      <c r="C18560" t="s">
        <v>191</v>
      </c>
      <c r="D18560" t="s">
        <v>1321</v>
      </c>
      <c r="E18560" t="s">
        <v>1322</v>
      </c>
      <c r="G18560" t="s">
        <v>19</v>
      </c>
      <c r="H18560" t="s">
        <v>206</v>
      </c>
      <c r="I18560" t="s">
        <v>26</v>
      </c>
      <c r="J18560" t="s">
        <v>27</v>
      </c>
      <c r="K18560">
        <v>465</v>
      </c>
      <c r="L18560">
        <v>4.2</v>
      </c>
      <c r="M18560" t="s">
        <v>100</v>
      </c>
      <c r="N18560">
        <v>18</v>
      </c>
      <c r="P18560" cm="1">
        <f t="array" ref="P18560">IF(Q18560&gt;0,INDEX(Q18560:Q40284,MATCH(TRUE,INDEX(Q18560:Q40284="",,),0)-1),"")</f>
        <v>6</v>
      </c>
      <c r="Q18560">
        <f t="shared" si="522"/>
        <v>2</v>
      </c>
      <c r="R18560">
        <f t="shared" si="521"/>
        <v>0</v>
      </c>
    </row>
    <row r="18561" spans="1:18" x14ac:dyDescent="0.3">
      <c r="A18561" t="s">
        <v>1309</v>
      </c>
      <c r="B18561" s="1">
        <v>38363</v>
      </c>
      <c r="C18561" t="s">
        <v>191</v>
      </c>
      <c r="D18561" t="s">
        <v>1321</v>
      </c>
      <c r="E18561" t="s">
        <v>1322</v>
      </c>
      <c r="G18561" s="6" t="s">
        <v>29</v>
      </c>
      <c r="H18561" t="s">
        <v>25</v>
      </c>
      <c r="I18561" t="s">
        <v>21</v>
      </c>
      <c r="J18561" t="s">
        <v>22</v>
      </c>
      <c r="K18561">
        <v>11</v>
      </c>
      <c r="L18561">
        <v>101</v>
      </c>
      <c r="M18561" t="s">
        <v>100</v>
      </c>
      <c r="N18561">
        <v>101</v>
      </c>
      <c r="P18561" cm="1">
        <f t="array" ref="P18561">IF(Q18561&gt;0,INDEX(Q18561:Q40285,MATCH(TRUE,INDEX(Q18561:Q40285="",,),0)-1),"")</f>
        <v>6</v>
      </c>
      <c r="Q18561">
        <f t="shared" si="522"/>
        <v>2</v>
      </c>
      <c r="R18561">
        <f t="shared" si="521"/>
        <v>0</v>
      </c>
    </row>
    <row r="18562" spans="1:18" x14ac:dyDescent="0.3">
      <c r="A18562" t="s">
        <v>1309</v>
      </c>
      <c r="B18562" s="1">
        <v>38363</v>
      </c>
      <c r="C18562" t="s">
        <v>191</v>
      </c>
      <c r="D18562" t="s">
        <v>1321</v>
      </c>
      <c r="E18562" t="s">
        <v>1322</v>
      </c>
      <c r="G18562" s="6" t="s">
        <v>29</v>
      </c>
      <c r="H18562" t="s">
        <v>30</v>
      </c>
      <c r="I18562" t="s">
        <v>26</v>
      </c>
      <c r="J18562" t="s">
        <v>27</v>
      </c>
      <c r="K18562">
        <v>11</v>
      </c>
      <c r="L18562">
        <v>14.1</v>
      </c>
      <c r="M18562" t="s">
        <v>100</v>
      </c>
      <c r="N18562">
        <v>14.1</v>
      </c>
      <c r="P18562" cm="1">
        <f t="array" ref="P18562">IF(Q18562&gt;0,INDEX(Q18562:Q40286,MATCH(TRUE,INDEX(Q18562:Q40286="",,),0)-1),"")</f>
        <v>6</v>
      </c>
      <c r="Q18562">
        <f t="shared" si="522"/>
        <v>2</v>
      </c>
      <c r="R18562">
        <f t="shared" si="521"/>
        <v>0</v>
      </c>
    </row>
    <row r="18563" spans="1:18" x14ac:dyDescent="0.3">
      <c r="A18563" t="s">
        <v>1309</v>
      </c>
      <c r="B18563" s="1">
        <v>38363</v>
      </c>
      <c r="C18563" t="s">
        <v>191</v>
      </c>
      <c r="D18563" t="s">
        <v>1321</v>
      </c>
      <c r="E18563" t="s">
        <v>1322</v>
      </c>
      <c r="G18563" s="6" t="s">
        <v>29</v>
      </c>
      <c r="H18563" t="s">
        <v>214</v>
      </c>
      <c r="I18563" t="s">
        <v>26</v>
      </c>
      <c r="J18563" t="s">
        <v>27</v>
      </c>
      <c r="K18563">
        <v>120</v>
      </c>
      <c r="L18563">
        <v>4.1500000000000004</v>
      </c>
      <c r="M18563" t="s">
        <v>100</v>
      </c>
      <c r="N18563">
        <v>4.1500000000000004</v>
      </c>
      <c r="P18563" cm="1">
        <f t="array" ref="P18563">IF(Q18563&gt;0,INDEX(Q18563:Q40287,MATCH(TRUE,INDEX(Q18563:Q40287="",,),0)-1),"")</f>
        <v>6</v>
      </c>
      <c r="Q18563">
        <f t="shared" si="522"/>
        <v>2</v>
      </c>
      <c r="R18563">
        <f t="shared" si="521"/>
        <v>0</v>
      </c>
    </row>
    <row r="18564" spans="1:18" x14ac:dyDescent="0.3">
      <c r="A18564" t="s">
        <v>1309</v>
      </c>
      <c r="B18564" s="1">
        <v>38363</v>
      </c>
      <c r="C18564" t="s">
        <v>191</v>
      </c>
      <c r="D18564" t="s">
        <v>1321</v>
      </c>
      <c r="E18564" t="s">
        <v>1322</v>
      </c>
      <c r="G18564" s="6" t="s">
        <v>29</v>
      </c>
      <c r="H18564" t="s">
        <v>406</v>
      </c>
      <c r="I18564" t="s">
        <v>26</v>
      </c>
      <c r="J18564" t="s">
        <v>27</v>
      </c>
      <c r="K18564">
        <v>15</v>
      </c>
      <c r="L18564">
        <v>4.45</v>
      </c>
      <c r="M18564" t="s">
        <v>100</v>
      </c>
      <c r="N18564">
        <v>4.45</v>
      </c>
      <c r="P18564" cm="1">
        <f t="array" ref="P18564">IF(Q18564&gt;0,INDEX(Q18564:Q40288,MATCH(TRUE,INDEX(Q18564:Q40288="",,),0)-1),"")</f>
        <v>6</v>
      </c>
      <c r="Q18564">
        <f t="shared" si="522"/>
        <v>2</v>
      </c>
      <c r="R18564">
        <f t="shared" si="521"/>
        <v>0</v>
      </c>
    </row>
    <row r="18565" spans="1:18" x14ac:dyDescent="0.3">
      <c r="A18565" t="s">
        <v>1309</v>
      </c>
      <c r="B18565" s="1">
        <v>38363</v>
      </c>
      <c r="C18565" t="s">
        <v>191</v>
      </c>
      <c r="D18565" t="s">
        <v>1321</v>
      </c>
      <c r="E18565" t="s">
        <v>1322</v>
      </c>
      <c r="G18565" s="6" t="s">
        <v>29</v>
      </c>
      <c r="H18565" t="s">
        <v>25</v>
      </c>
      <c r="I18565" t="s">
        <v>26</v>
      </c>
      <c r="J18565" t="s">
        <v>27</v>
      </c>
      <c r="K18565">
        <v>1</v>
      </c>
      <c r="L18565">
        <v>18.05</v>
      </c>
      <c r="M18565" t="s">
        <v>100</v>
      </c>
      <c r="N18565">
        <v>18.05</v>
      </c>
      <c r="P18565" cm="1">
        <f t="array" ref="P18565">IF(Q18565&gt;0,INDEX(Q18565:Q40289,MATCH(TRUE,INDEX(Q18565:Q40289="",,),0)-1),"")</f>
        <v>6</v>
      </c>
      <c r="Q18565">
        <f t="shared" si="522"/>
        <v>2</v>
      </c>
      <c r="R18565">
        <f t="shared" si="521"/>
        <v>0</v>
      </c>
    </row>
    <row r="18566" spans="1:18" x14ac:dyDescent="0.3">
      <c r="A18566" t="s">
        <v>1309</v>
      </c>
      <c r="B18566" s="1">
        <v>38363</v>
      </c>
      <c r="C18566" t="s">
        <v>191</v>
      </c>
      <c r="D18566" t="s">
        <v>1321</v>
      </c>
      <c r="E18566" t="s">
        <v>1322</v>
      </c>
      <c r="G18566" t="s">
        <v>19</v>
      </c>
      <c r="H18566" t="s">
        <v>194</v>
      </c>
      <c r="I18566" t="s">
        <v>21</v>
      </c>
      <c r="J18566" t="s">
        <v>22</v>
      </c>
      <c r="K18566">
        <v>59</v>
      </c>
      <c r="L18566">
        <v>405</v>
      </c>
      <c r="M18566" t="s">
        <v>59</v>
      </c>
      <c r="N18566">
        <v>600</v>
      </c>
      <c r="P18566" cm="1">
        <f t="array" ref="P18566">IF(Q18566&gt;0,INDEX(Q18566:Q40290,MATCH(TRUE,INDEX(Q18566:Q40290="",,),0)-1),"")</f>
        <v>6</v>
      </c>
      <c r="Q18566">
        <f t="shared" si="522"/>
        <v>3</v>
      </c>
      <c r="R18566">
        <f t="shared" si="521"/>
        <v>0</v>
      </c>
    </row>
    <row r="18567" spans="1:18" x14ac:dyDescent="0.3">
      <c r="A18567" t="s">
        <v>1309</v>
      </c>
      <c r="B18567" s="1">
        <v>38363</v>
      </c>
      <c r="C18567" t="s">
        <v>191</v>
      </c>
      <c r="D18567" t="s">
        <v>1321</v>
      </c>
      <c r="E18567" t="s">
        <v>1322</v>
      </c>
      <c r="G18567" t="s">
        <v>19</v>
      </c>
      <c r="H18567" t="s">
        <v>206</v>
      </c>
      <c r="I18567" t="s">
        <v>21</v>
      </c>
      <c r="J18567" t="s">
        <v>22</v>
      </c>
      <c r="K18567">
        <v>135</v>
      </c>
      <c r="L18567">
        <v>67</v>
      </c>
      <c r="M18567" t="s">
        <v>59</v>
      </c>
      <c r="N18567">
        <v>126</v>
      </c>
      <c r="P18567" cm="1">
        <f t="array" ref="P18567">IF(Q18567&gt;0,INDEX(Q18567:Q40291,MATCH(TRUE,INDEX(Q18567:Q40291="",,),0)-1),"")</f>
        <v>6</v>
      </c>
      <c r="Q18567">
        <f t="shared" si="522"/>
        <v>3</v>
      </c>
      <c r="R18567">
        <f t="shared" si="521"/>
        <v>0</v>
      </c>
    </row>
    <row r="18568" spans="1:18" x14ac:dyDescent="0.3">
      <c r="A18568" t="s">
        <v>1309</v>
      </c>
      <c r="B18568" s="1">
        <v>38363</v>
      </c>
      <c r="C18568" t="s">
        <v>191</v>
      </c>
      <c r="D18568" t="s">
        <v>1321</v>
      </c>
      <c r="E18568" t="s">
        <v>1322</v>
      </c>
      <c r="G18568" t="s">
        <v>19</v>
      </c>
      <c r="H18568" t="s">
        <v>214</v>
      </c>
      <c r="I18568" t="s">
        <v>21</v>
      </c>
      <c r="J18568" t="s">
        <v>22</v>
      </c>
      <c r="K18568">
        <v>48</v>
      </c>
      <c r="L18568">
        <v>63</v>
      </c>
      <c r="M18568" t="s">
        <v>59</v>
      </c>
      <c r="N18568">
        <v>150</v>
      </c>
      <c r="P18568" cm="1">
        <f t="array" ref="P18568">IF(Q18568&gt;0,INDEX(Q18568:Q40292,MATCH(TRUE,INDEX(Q18568:Q40292="",,),0)-1),"")</f>
        <v>6</v>
      </c>
      <c r="Q18568">
        <f t="shared" si="522"/>
        <v>3</v>
      </c>
      <c r="R18568">
        <f t="shared" si="521"/>
        <v>0</v>
      </c>
    </row>
    <row r="18569" spans="1:18" x14ac:dyDescent="0.3">
      <c r="A18569" t="s">
        <v>1309</v>
      </c>
      <c r="B18569" s="1">
        <v>38363</v>
      </c>
      <c r="C18569" t="s">
        <v>191</v>
      </c>
      <c r="D18569" t="s">
        <v>1321</v>
      </c>
      <c r="E18569" t="s">
        <v>1322</v>
      </c>
      <c r="G18569" t="s">
        <v>19</v>
      </c>
      <c r="H18569" t="s">
        <v>194</v>
      </c>
      <c r="I18569" t="s">
        <v>26</v>
      </c>
      <c r="J18569" t="s">
        <v>27</v>
      </c>
      <c r="K18569">
        <v>444</v>
      </c>
      <c r="L18569">
        <v>5.85</v>
      </c>
      <c r="M18569" t="s">
        <v>59</v>
      </c>
      <c r="N18569">
        <v>10</v>
      </c>
      <c r="P18569" cm="1">
        <f t="array" ref="P18569">IF(Q18569&gt;0,INDEX(Q18569:Q40293,MATCH(TRUE,INDEX(Q18569:Q40293="",,),0)-1),"")</f>
        <v>6</v>
      </c>
      <c r="Q18569">
        <f t="shared" si="522"/>
        <v>3</v>
      </c>
      <c r="R18569">
        <f t="shared" si="521"/>
        <v>0</v>
      </c>
    </row>
    <row r="18570" spans="1:18" x14ac:dyDescent="0.3">
      <c r="A18570" t="s">
        <v>1309</v>
      </c>
      <c r="B18570" s="1">
        <v>38363</v>
      </c>
      <c r="C18570" t="s">
        <v>191</v>
      </c>
      <c r="D18570" t="s">
        <v>1321</v>
      </c>
      <c r="E18570" t="s">
        <v>1322</v>
      </c>
      <c r="G18570" t="s">
        <v>19</v>
      </c>
      <c r="H18570" t="s">
        <v>206</v>
      </c>
      <c r="I18570" t="s">
        <v>26</v>
      </c>
      <c r="J18570" t="s">
        <v>27</v>
      </c>
      <c r="K18570">
        <v>465</v>
      </c>
      <c r="L18570">
        <v>4.2</v>
      </c>
      <c r="M18570" t="s">
        <v>59</v>
      </c>
      <c r="N18570">
        <v>10</v>
      </c>
      <c r="P18570" cm="1">
        <f t="array" ref="P18570">IF(Q18570&gt;0,INDEX(Q18570:Q40294,MATCH(TRUE,INDEX(Q18570:Q40294="",,),0)-1),"")</f>
        <v>6</v>
      </c>
      <c r="Q18570">
        <f t="shared" si="522"/>
        <v>3</v>
      </c>
      <c r="R18570">
        <f t="shared" si="521"/>
        <v>0</v>
      </c>
    </row>
    <row r="18571" spans="1:18" x14ac:dyDescent="0.3">
      <c r="A18571" t="s">
        <v>1309</v>
      </c>
      <c r="B18571" s="1">
        <v>38363</v>
      </c>
      <c r="C18571" t="s">
        <v>191</v>
      </c>
      <c r="D18571" t="s">
        <v>1321</v>
      </c>
      <c r="E18571" t="s">
        <v>1322</v>
      </c>
      <c r="G18571" s="6" t="s">
        <v>29</v>
      </c>
      <c r="H18571" t="s">
        <v>25</v>
      </c>
      <c r="I18571" t="s">
        <v>21</v>
      </c>
      <c r="J18571" t="s">
        <v>22</v>
      </c>
      <c r="K18571">
        <v>11</v>
      </c>
      <c r="L18571">
        <v>101</v>
      </c>
      <c r="M18571" t="s">
        <v>59</v>
      </c>
      <c r="N18571">
        <v>101</v>
      </c>
      <c r="P18571" cm="1">
        <f t="array" ref="P18571">IF(Q18571&gt;0,INDEX(Q18571:Q40295,MATCH(TRUE,INDEX(Q18571:Q40295="",,),0)-1),"")</f>
        <v>6</v>
      </c>
      <c r="Q18571">
        <f t="shared" si="522"/>
        <v>3</v>
      </c>
      <c r="R18571">
        <f t="shared" si="521"/>
        <v>0</v>
      </c>
    </row>
    <row r="18572" spans="1:18" x14ac:dyDescent="0.3">
      <c r="A18572" t="s">
        <v>1309</v>
      </c>
      <c r="B18572" s="1">
        <v>38363</v>
      </c>
      <c r="C18572" t="s">
        <v>191</v>
      </c>
      <c r="D18572" t="s">
        <v>1321</v>
      </c>
      <c r="E18572" t="s">
        <v>1322</v>
      </c>
      <c r="G18572" s="6" t="s">
        <v>29</v>
      </c>
      <c r="H18572" t="s">
        <v>30</v>
      </c>
      <c r="I18572" t="s">
        <v>26</v>
      </c>
      <c r="J18572" t="s">
        <v>27</v>
      </c>
      <c r="K18572">
        <v>11</v>
      </c>
      <c r="L18572">
        <v>14.1</v>
      </c>
      <c r="M18572" t="s">
        <v>59</v>
      </c>
      <c r="N18572">
        <v>14.1</v>
      </c>
      <c r="P18572" cm="1">
        <f t="array" ref="P18572">IF(Q18572&gt;0,INDEX(Q18572:Q40296,MATCH(TRUE,INDEX(Q18572:Q40296="",,),0)-1),"")</f>
        <v>6</v>
      </c>
      <c r="Q18572">
        <f t="shared" si="522"/>
        <v>3</v>
      </c>
      <c r="R18572">
        <f t="shared" si="521"/>
        <v>0</v>
      </c>
    </row>
    <row r="18573" spans="1:18" x14ac:dyDescent="0.3">
      <c r="A18573" t="s">
        <v>1309</v>
      </c>
      <c r="B18573" s="1">
        <v>38363</v>
      </c>
      <c r="C18573" t="s">
        <v>191</v>
      </c>
      <c r="D18573" t="s">
        <v>1321</v>
      </c>
      <c r="E18573" t="s">
        <v>1322</v>
      </c>
      <c r="G18573" s="6" t="s">
        <v>29</v>
      </c>
      <c r="H18573" t="s">
        <v>214</v>
      </c>
      <c r="I18573" t="s">
        <v>26</v>
      </c>
      <c r="J18573" t="s">
        <v>27</v>
      </c>
      <c r="K18573">
        <v>120</v>
      </c>
      <c r="L18573">
        <v>4.1500000000000004</v>
      </c>
      <c r="M18573" t="s">
        <v>59</v>
      </c>
      <c r="N18573">
        <v>4.1500000000000004</v>
      </c>
      <c r="P18573" cm="1">
        <f t="array" ref="P18573">IF(Q18573&gt;0,INDEX(Q18573:Q40297,MATCH(TRUE,INDEX(Q18573:Q40297="",,),0)-1),"")</f>
        <v>6</v>
      </c>
      <c r="Q18573">
        <f t="shared" si="522"/>
        <v>3</v>
      </c>
      <c r="R18573">
        <f t="shared" si="521"/>
        <v>0</v>
      </c>
    </row>
    <row r="18574" spans="1:18" x14ac:dyDescent="0.3">
      <c r="A18574" t="s">
        <v>1309</v>
      </c>
      <c r="B18574" s="1">
        <v>38363</v>
      </c>
      <c r="C18574" t="s">
        <v>191</v>
      </c>
      <c r="D18574" t="s">
        <v>1321</v>
      </c>
      <c r="E18574" t="s">
        <v>1322</v>
      </c>
      <c r="G18574" s="6" t="s">
        <v>29</v>
      </c>
      <c r="H18574" t="s">
        <v>406</v>
      </c>
      <c r="I18574" t="s">
        <v>26</v>
      </c>
      <c r="J18574" t="s">
        <v>27</v>
      </c>
      <c r="K18574">
        <v>15</v>
      </c>
      <c r="L18574">
        <v>4.45</v>
      </c>
      <c r="M18574" t="s">
        <v>59</v>
      </c>
      <c r="N18574">
        <v>4.45</v>
      </c>
      <c r="P18574" cm="1">
        <f t="array" ref="P18574">IF(Q18574&gt;0,INDEX(Q18574:Q40298,MATCH(TRUE,INDEX(Q18574:Q40298="",,),0)-1),"")</f>
        <v>6</v>
      </c>
      <c r="Q18574">
        <f t="shared" si="522"/>
        <v>3</v>
      </c>
      <c r="R18574">
        <f t="shared" si="521"/>
        <v>0</v>
      </c>
    </row>
    <row r="18575" spans="1:18" x14ac:dyDescent="0.3">
      <c r="A18575" t="s">
        <v>1309</v>
      </c>
      <c r="B18575" s="1">
        <v>38363</v>
      </c>
      <c r="C18575" t="s">
        <v>191</v>
      </c>
      <c r="D18575" t="s">
        <v>1321</v>
      </c>
      <c r="E18575" t="s">
        <v>1322</v>
      </c>
      <c r="G18575" s="6" t="s">
        <v>29</v>
      </c>
      <c r="H18575" t="s">
        <v>25</v>
      </c>
      <c r="I18575" t="s">
        <v>26</v>
      </c>
      <c r="J18575" t="s">
        <v>27</v>
      </c>
      <c r="K18575">
        <v>1</v>
      </c>
      <c r="L18575">
        <v>18.05</v>
      </c>
      <c r="M18575" t="s">
        <v>59</v>
      </c>
      <c r="N18575">
        <v>18.05</v>
      </c>
      <c r="P18575" cm="1">
        <f t="array" ref="P18575">IF(Q18575&gt;0,INDEX(Q18575:Q40299,MATCH(TRUE,INDEX(Q18575:Q40299="",,),0)-1),"")</f>
        <v>6</v>
      </c>
      <c r="Q18575">
        <f t="shared" si="522"/>
        <v>3</v>
      </c>
      <c r="R18575">
        <f t="shared" si="521"/>
        <v>0</v>
      </c>
    </row>
    <row r="18576" spans="1:18" x14ac:dyDescent="0.3">
      <c r="A18576" t="s">
        <v>1309</v>
      </c>
      <c r="B18576" s="1">
        <v>38363</v>
      </c>
      <c r="C18576" t="s">
        <v>191</v>
      </c>
      <c r="D18576" t="s">
        <v>1321</v>
      </c>
      <c r="E18576" t="s">
        <v>1322</v>
      </c>
      <c r="G18576" t="s">
        <v>19</v>
      </c>
      <c r="H18576" t="s">
        <v>194</v>
      </c>
      <c r="I18576" t="s">
        <v>21</v>
      </c>
      <c r="J18576" t="s">
        <v>22</v>
      </c>
      <c r="K18576">
        <v>59</v>
      </c>
      <c r="L18576">
        <v>405</v>
      </c>
      <c r="M18576" t="s">
        <v>480</v>
      </c>
      <c r="N18576">
        <v>510</v>
      </c>
      <c r="P18576" cm="1">
        <f t="array" ref="P18576">IF(Q18576&gt;0,INDEX(Q18576:Q40300,MATCH(TRUE,INDEX(Q18576:Q40300="",,),0)-1),"")</f>
        <v>6</v>
      </c>
      <c r="Q18576">
        <f t="shared" si="522"/>
        <v>4</v>
      </c>
      <c r="R18576">
        <f t="shared" si="521"/>
        <v>0</v>
      </c>
    </row>
    <row r="18577" spans="1:18" x14ac:dyDescent="0.3">
      <c r="A18577" t="s">
        <v>1309</v>
      </c>
      <c r="B18577" s="1">
        <v>38363</v>
      </c>
      <c r="C18577" t="s">
        <v>191</v>
      </c>
      <c r="D18577" t="s">
        <v>1321</v>
      </c>
      <c r="E18577" t="s">
        <v>1322</v>
      </c>
      <c r="G18577" t="s">
        <v>19</v>
      </c>
      <c r="H18577" t="s">
        <v>206</v>
      </c>
      <c r="I18577" t="s">
        <v>21</v>
      </c>
      <c r="J18577" t="s">
        <v>22</v>
      </c>
      <c r="K18577">
        <v>135</v>
      </c>
      <c r="L18577">
        <v>67</v>
      </c>
      <c r="M18577" t="s">
        <v>480</v>
      </c>
      <c r="N18577">
        <v>75</v>
      </c>
      <c r="P18577" cm="1">
        <f t="array" ref="P18577">IF(Q18577&gt;0,INDEX(Q18577:Q40301,MATCH(TRUE,INDEX(Q18577:Q40301="",,),0)-1),"")</f>
        <v>6</v>
      </c>
      <c r="Q18577">
        <f t="shared" si="522"/>
        <v>4</v>
      </c>
      <c r="R18577">
        <f t="shared" si="521"/>
        <v>0</v>
      </c>
    </row>
    <row r="18578" spans="1:18" x14ac:dyDescent="0.3">
      <c r="A18578" t="s">
        <v>1309</v>
      </c>
      <c r="B18578" s="1">
        <v>38363</v>
      </c>
      <c r="C18578" t="s">
        <v>191</v>
      </c>
      <c r="D18578" t="s">
        <v>1321</v>
      </c>
      <c r="E18578" t="s">
        <v>1322</v>
      </c>
      <c r="G18578" t="s">
        <v>19</v>
      </c>
      <c r="H18578" t="s">
        <v>214</v>
      </c>
      <c r="I18578" t="s">
        <v>21</v>
      </c>
      <c r="J18578" t="s">
        <v>22</v>
      </c>
      <c r="K18578">
        <v>48</v>
      </c>
      <c r="L18578">
        <v>63</v>
      </c>
      <c r="M18578" t="s">
        <v>480</v>
      </c>
      <c r="N18578">
        <v>75</v>
      </c>
      <c r="P18578" cm="1">
        <f t="array" ref="P18578">IF(Q18578&gt;0,INDEX(Q18578:Q40302,MATCH(TRUE,INDEX(Q18578:Q40302="",,),0)-1),"")</f>
        <v>6</v>
      </c>
      <c r="Q18578">
        <f t="shared" si="522"/>
        <v>4</v>
      </c>
      <c r="R18578">
        <f t="shared" si="521"/>
        <v>0</v>
      </c>
    </row>
    <row r="18579" spans="1:18" x14ac:dyDescent="0.3">
      <c r="A18579" t="s">
        <v>1309</v>
      </c>
      <c r="B18579" s="1">
        <v>38363</v>
      </c>
      <c r="C18579" t="s">
        <v>191</v>
      </c>
      <c r="D18579" t="s">
        <v>1321</v>
      </c>
      <c r="E18579" t="s">
        <v>1322</v>
      </c>
      <c r="G18579" t="s">
        <v>19</v>
      </c>
      <c r="H18579" t="s">
        <v>194</v>
      </c>
      <c r="I18579" t="s">
        <v>26</v>
      </c>
      <c r="J18579" t="s">
        <v>27</v>
      </c>
      <c r="K18579">
        <v>444</v>
      </c>
      <c r="L18579">
        <v>5.85</v>
      </c>
      <c r="M18579" t="s">
        <v>480</v>
      </c>
      <c r="N18579">
        <v>10</v>
      </c>
      <c r="P18579" cm="1">
        <f t="array" ref="P18579">IF(Q18579&gt;0,INDEX(Q18579:Q40303,MATCH(TRUE,INDEX(Q18579:Q40303="",,),0)-1),"")</f>
        <v>6</v>
      </c>
      <c r="Q18579">
        <f t="shared" si="522"/>
        <v>4</v>
      </c>
      <c r="R18579">
        <f t="shared" si="521"/>
        <v>0</v>
      </c>
    </row>
    <row r="18580" spans="1:18" x14ac:dyDescent="0.3">
      <c r="A18580" t="s">
        <v>1309</v>
      </c>
      <c r="B18580" s="1">
        <v>38363</v>
      </c>
      <c r="C18580" t="s">
        <v>191</v>
      </c>
      <c r="D18580" t="s">
        <v>1321</v>
      </c>
      <c r="E18580" t="s">
        <v>1322</v>
      </c>
      <c r="G18580" t="s">
        <v>19</v>
      </c>
      <c r="H18580" t="s">
        <v>206</v>
      </c>
      <c r="I18580" t="s">
        <v>26</v>
      </c>
      <c r="J18580" t="s">
        <v>27</v>
      </c>
      <c r="K18580">
        <v>465</v>
      </c>
      <c r="L18580">
        <v>4.2</v>
      </c>
      <c r="M18580" t="s">
        <v>480</v>
      </c>
      <c r="N18580">
        <v>9</v>
      </c>
      <c r="P18580" cm="1">
        <f t="array" ref="P18580">IF(Q18580&gt;0,INDEX(Q18580:Q40304,MATCH(TRUE,INDEX(Q18580:Q40304="",,),0)-1),"")</f>
        <v>6</v>
      </c>
      <c r="Q18580">
        <f t="shared" si="522"/>
        <v>4</v>
      </c>
      <c r="R18580">
        <f t="shared" si="521"/>
        <v>0</v>
      </c>
    </row>
    <row r="18581" spans="1:18" x14ac:dyDescent="0.3">
      <c r="A18581" t="s">
        <v>1309</v>
      </c>
      <c r="B18581" s="1">
        <v>38363</v>
      </c>
      <c r="C18581" t="s">
        <v>191</v>
      </c>
      <c r="D18581" t="s">
        <v>1321</v>
      </c>
      <c r="E18581" t="s">
        <v>1322</v>
      </c>
      <c r="G18581" s="6" t="s">
        <v>29</v>
      </c>
      <c r="H18581" t="s">
        <v>25</v>
      </c>
      <c r="I18581" t="s">
        <v>21</v>
      </c>
      <c r="J18581" t="s">
        <v>22</v>
      </c>
      <c r="K18581">
        <v>11</v>
      </c>
      <c r="L18581">
        <v>101</v>
      </c>
      <c r="M18581" t="s">
        <v>480</v>
      </c>
      <c r="N18581">
        <v>101</v>
      </c>
      <c r="P18581" cm="1">
        <f t="array" ref="P18581">IF(Q18581&gt;0,INDEX(Q18581:Q40305,MATCH(TRUE,INDEX(Q18581:Q40305="",,),0)-1),"")</f>
        <v>6</v>
      </c>
      <c r="Q18581">
        <f t="shared" si="522"/>
        <v>4</v>
      </c>
      <c r="R18581">
        <f t="shared" si="521"/>
        <v>0</v>
      </c>
    </row>
    <row r="18582" spans="1:18" x14ac:dyDescent="0.3">
      <c r="A18582" t="s">
        <v>1309</v>
      </c>
      <c r="B18582" s="1">
        <v>38363</v>
      </c>
      <c r="C18582" t="s">
        <v>191</v>
      </c>
      <c r="D18582" t="s">
        <v>1321</v>
      </c>
      <c r="E18582" t="s">
        <v>1322</v>
      </c>
      <c r="G18582" s="6" t="s">
        <v>29</v>
      </c>
      <c r="H18582" t="s">
        <v>30</v>
      </c>
      <c r="I18582" t="s">
        <v>26</v>
      </c>
      <c r="J18582" t="s">
        <v>27</v>
      </c>
      <c r="K18582">
        <v>11</v>
      </c>
      <c r="L18582">
        <v>14.1</v>
      </c>
      <c r="M18582" t="s">
        <v>480</v>
      </c>
      <c r="N18582">
        <v>14.1</v>
      </c>
      <c r="P18582" cm="1">
        <f t="array" ref="P18582">IF(Q18582&gt;0,INDEX(Q18582:Q40306,MATCH(TRUE,INDEX(Q18582:Q40306="",,),0)-1),"")</f>
        <v>6</v>
      </c>
      <c r="Q18582">
        <f t="shared" si="522"/>
        <v>4</v>
      </c>
      <c r="R18582">
        <f t="shared" si="521"/>
        <v>0</v>
      </c>
    </row>
    <row r="18583" spans="1:18" x14ac:dyDescent="0.3">
      <c r="A18583" t="s">
        <v>1309</v>
      </c>
      <c r="B18583" s="1">
        <v>38363</v>
      </c>
      <c r="C18583" t="s">
        <v>191</v>
      </c>
      <c r="D18583" t="s">
        <v>1321</v>
      </c>
      <c r="E18583" t="s">
        <v>1322</v>
      </c>
      <c r="G18583" s="6" t="s">
        <v>29</v>
      </c>
      <c r="H18583" t="s">
        <v>214</v>
      </c>
      <c r="I18583" t="s">
        <v>26</v>
      </c>
      <c r="J18583" t="s">
        <v>27</v>
      </c>
      <c r="K18583">
        <v>120</v>
      </c>
      <c r="L18583">
        <v>4.1500000000000004</v>
      </c>
      <c r="M18583" t="s">
        <v>480</v>
      </c>
      <c r="N18583">
        <v>4.1500000000000004</v>
      </c>
      <c r="P18583" cm="1">
        <f t="array" ref="P18583">IF(Q18583&gt;0,INDEX(Q18583:Q40307,MATCH(TRUE,INDEX(Q18583:Q40307="",,),0)-1),"")</f>
        <v>6</v>
      </c>
      <c r="Q18583">
        <f t="shared" si="522"/>
        <v>4</v>
      </c>
      <c r="R18583">
        <f t="shared" si="521"/>
        <v>0</v>
      </c>
    </row>
    <row r="18584" spans="1:18" x14ac:dyDescent="0.3">
      <c r="A18584" t="s">
        <v>1309</v>
      </c>
      <c r="B18584" s="1">
        <v>38363</v>
      </c>
      <c r="C18584" t="s">
        <v>191</v>
      </c>
      <c r="D18584" t="s">
        <v>1321</v>
      </c>
      <c r="E18584" t="s">
        <v>1322</v>
      </c>
      <c r="G18584" s="6" t="s">
        <v>29</v>
      </c>
      <c r="H18584" t="s">
        <v>406</v>
      </c>
      <c r="I18584" t="s">
        <v>26</v>
      </c>
      <c r="J18584" t="s">
        <v>27</v>
      </c>
      <c r="K18584">
        <v>15</v>
      </c>
      <c r="L18584">
        <v>4.45</v>
      </c>
      <c r="M18584" t="s">
        <v>480</v>
      </c>
      <c r="N18584">
        <v>4.45</v>
      </c>
      <c r="P18584" cm="1">
        <f t="array" ref="P18584">IF(Q18584&gt;0,INDEX(Q18584:Q40308,MATCH(TRUE,INDEX(Q18584:Q40308="",,),0)-1),"")</f>
        <v>6</v>
      </c>
      <c r="Q18584">
        <f t="shared" si="522"/>
        <v>4</v>
      </c>
      <c r="R18584">
        <f t="shared" si="521"/>
        <v>0</v>
      </c>
    </row>
    <row r="18585" spans="1:18" x14ac:dyDescent="0.3">
      <c r="A18585" t="s">
        <v>1309</v>
      </c>
      <c r="B18585" s="1">
        <v>38363</v>
      </c>
      <c r="C18585" t="s">
        <v>191</v>
      </c>
      <c r="D18585" t="s">
        <v>1321</v>
      </c>
      <c r="E18585" t="s">
        <v>1322</v>
      </c>
      <c r="G18585" s="6" t="s">
        <v>29</v>
      </c>
      <c r="H18585" t="s">
        <v>25</v>
      </c>
      <c r="I18585" t="s">
        <v>26</v>
      </c>
      <c r="J18585" t="s">
        <v>27</v>
      </c>
      <c r="K18585">
        <v>1</v>
      </c>
      <c r="L18585">
        <v>18.05</v>
      </c>
      <c r="M18585" t="s">
        <v>480</v>
      </c>
      <c r="N18585">
        <v>18.05</v>
      </c>
      <c r="P18585" cm="1">
        <f t="array" ref="P18585">IF(Q18585&gt;0,INDEX(Q18585:Q40309,MATCH(TRUE,INDEX(Q18585:Q40309="",,),0)-1),"")</f>
        <v>6</v>
      </c>
      <c r="Q18585">
        <f t="shared" si="522"/>
        <v>4</v>
      </c>
      <c r="R18585">
        <f t="shared" si="521"/>
        <v>0</v>
      </c>
    </row>
    <row r="18586" spans="1:18" x14ac:dyDescent="0.3">
      <c r="A18586" t="s">
        <v>1309</v>
      </c>
      <c r="B18586" s="1">
        <v>38363</v>
      </c>
      <c r="C18586" t="s">
        <v>191</v>
      </c>
      <c r="D18586" t="s">
        <v>1321</v>
      </c>
      <c r="E18586" t="s">
        <v>1322</v>
      </c>
      <c r="G18586" t="s">
        <v>19</v>
      </c>
      <c r="H18586" t="s">
        <v>194</v>
      </c>
      <c r="I18586" t="s">
        <v>21</v>
      </c>
      <c r="J18586" t="s">
        <v>22</v>
      </c>
      <c r="K18586">
        <v>59</v>
      </c>
      <c r="L18586">
        <v>405</v>
      </c>
      <c r="M18586" t="s">
        <v>78</v>
      </c>
      <c r="N18586">
        <v>405</v>
      </c>
      <c r="P18586" cm="1">
        <f t="array" ref="P18586">IF(Q18586&gt;0,INDEX(Q18586:Q40310,MATCH(TRUE,INDEX(Q18586:Q40310="",,),0)-1),"")</f>
        <v>6</v>
      </c>
      <c r="Q18586">
        <f t="shared" si="522"/>
        <v>5</v>
      </c>
      <c r="R18586">
        <f t="shared" si="521"/>
        <v>0</v>
      </c>
    </row>
    <row r="18587" spans="1:18" x14ac:dyDescent="0.3">
      <c r="A18587" t="s">
        <v>1309</v>
      </c>
      <c r="B18587" s="1">
        <v>38363</v>
      </c>
      <c r="C18587" t="s">
        <v>191</v>
      </c>
      <c r="D18587" t="s">
        <v>1321</v>
      </c>
      <c r="E18587" t="s">
        <v>1322</v>
      </c>
      <c r="G18587" t="s">
        <v>19</v>
      </c>
      <c r="H18587" t="s">
        <v>206</v>
      </c>
      <c r="I18587" t="s">
        <v>21</v>
      </c>
      <c r="J18587" t="s">
        <v>22</v>
      </c>
      <c r="K18587">
        <v>135</v>
      </c>
      <c r="L18587">
        <v>67</v>
      </c>
      <c r="M18587" t="s">
        <v>78</v>
      </c>
      <c r="N18587">
        <v>67</v>
      </c>
      <c r="P18587" cm="1">
        <f t="array" ref="P18587">IF(Q18587&gt;0,INDEX(Q18587:Q40311,MATCH(TRUE,INDEX(Q18587:Q40311="",,),0)-1),"")</f>
        <v>6</v>
      </c>
      <c r="Q18587">
        <f t="shared" si="522"/>
        <v>5</v>
      </c>
      <c r="R18587">
        <f t="shared" si="521"/>
        <v>0</v>
      </c>
    </row>
    <row r="18588" spans="1:18" x14ac:dyDescent="0.3">
      <c r="A18588" t="s">
        <v>1309</v>
      </c>
      <c r="B18588" s="1">
        <v>38363</v>
      </c>
      <c r="C18588" t="s">
        <v>191</v>
      </c>
      <c r="D18588" t="s">
        <v>1321</v>
      </c>
      <c r="E18588" t="s">
        <v>1322</v>
      </c>
      <c r="G18588" t="s">
        <v>19</v>
      </c>
      <c r="H18588" t="s">
        <v>214</v>
      </c>
      <c r="I18588" t="s">
        <v>21</v>
      </c>
      <c r="J18588" t="s">
        <v>22</v>
      </c>
      <c r="K18588">
        <v>48</v>
      </c>
      <c r="L18588">
        <v>63</v>
      </c>
      <c r="M18588" t="s">
        <v>78</v>
      </c>
      <c r="N18588">
        <v>63</v>
      </c>
      <c r="P18588" cm="1">
        <f t="array" ref="P18588">IF(Q18588&gt;0,INDEX(Q18588:Q40312,MATCH(TRUE,INDEX(Q18588:Q40312="",,),0)-1),"")</f>
        <v>6</v>
      </c>
      <c r="Q18588">
        <f t="shared" si="522"/>
        <v>5</v>
      </c>
      <c r="R18588">
        <f t="shared" si="521"/>
        <v>0</v>
      </c>
    </row>
    <row r="18589" spans="1:18" x14ac:dyDescent="0.3">
      <c r="A18589" t="s">
        <v>1309</v>
      </c>
      <c r="B18589" s="1">
        <v>38363</v>
      </c>
      <c r="C18589" t="s">
        <v>191</v>
      </c>
      <c r="D18589" t="s">
        <v>1321</v>
      </c>
      <c r="E18589" t="s">
        <v>1322</v>
      </c>
      <c r="G18589" t="s">
        <v>19</v>
      </c>
      <c r="H18589" t="s">
        <v>194</v>
      </c>
      <c r="I18589" t="s">
        <v>26</v>
      </c>
      <c r="J18589" t="s">
        <v>27</v>
      </c>
      <c r="K18589">
        <v>444</v>
      </c>
      <c r="L18589">
        <v>5.85</v>
      </c>
      <c r="M18589" t="s">
        <v>78</v>
      </c>
      <c r="N18589">
        <v>6</v>
      </c>
      <c r="P18589" cm="1">
        <f t="array" ref="P18589">IF(Q18589&gt;0,INDEX(Q18589:Q40313,MATCH(TRUE,INDEX(Q18589:Q40313="",,),0)-1),"")</f>
        <v>6</v>
      </c>
      <c r="Q18589">
        <f t="shared" si="522"/>
        <v>5</v>
      </c>
      <c r="R18589">
        <f t="shared" si="521"/>
        <v>0</v>
      </c>
    </row>
    <row r="18590" spans="1:18" x14ac:dyDescent="0.3">
      <c r="A18590" t="s">
        <v>1309</v>
      </c>
      <c r="B18590" s="1">
        <v>38363</v>
      </c>
      <c r="C18590" t="s">
        <v>191</v>
      </c>
      <c r="D18590" t="s">
        <v>1321</v>
      </c>
      <c r="E18590" t="s">
        <v>1322</v>
      </c>
      <c r="G18590" t="s">
        <v>19</v>
      </c>
      <c r="H18590" t="s">
        <v>206</v>
      </c>
      <c r="I18590" t="s">
        <v>26</v>
      </c>
      <c r="J18590" t="s">
        <v>27</v>
      </c>
      <c r="K18590">
        <v>465</v>
      </c>
      <c r="L18590">
        <v>4.2</v>
      </c>
      <c r="M18590" t="s">
        <v>78</v>
      </c>
      <c r="N18590">
        <v>5</v>
      </c>
      <c r="P18590" cm="1">
        <f t="array" ref="P18590">IF(Q18590&gt;0,INDEX(Q18590:Q40314,MATCH(TRUE,INDEX(Q18590:Q40314="",,),0)-1),"")</f>
        <v>6</v>
      </c>
      <c r="Q18590">
        <f t="shared" si="522"/>
        <v>5</v>
      </c>
      <c r="R18590">
        <f t="shared" si="521"/>
        <v>0</v>
      </c>
    </row>
    <row r="18591" spans="1:18" x14ac:dyDescent="0.3">
      <c r="A18591" t="s">
        <v>1309</v>
      </c>
      <c r="B18591" s="1">
        <v>38363</v>
      </c>
      <c r="C18591" t="s">
        <v>191</v>
      </c>
      <c r="D18591" t="s">
        <v>1321</v>
      </c>
      <c r="E18591" t="s">
        <v>1322</v>
      </c>
      <c r="G18591" s="6" t="s">
        <v>29</v>
      </c>
      <c r="H18591" t="s">
        <v>25</v>
      </c>
      <c r="I18591" t="s">
        <v>21</v>
      </c>
      <c r="J18591" t="s">
        <v>22</v>
      </c>
      <c r="K18591">
        <v>11</v>
      </c>
      <c r="L18591">
        <v>101</v>
      </c>
      <c r="M18591" t="s">
        <v>78</v>
      </c>
      <c r="N18591">
        <v>101</v>
      </c>
      <c r="P18591" cm="1">
        <f t="array" ref="P18591">IF(Q18591&gt;0,INDEX(Q18591:Q40315,MATCH(TRUE,INDEX(Q18591:Q40315="",,),0)-1),"")</f>
        <v>6</v>
      </c>
      <c r="Q18591">
        <f t="shared" si="522"/>
        <v>5</v>
      </c>
      <c r="R18591">
        <f t="shared" si="521"/>
        <v>0</v>
      </c>
    </row>
    <row r="18592" spans="1:18" x14ac:dyDescent="0.3">
      <c r="A18592" t="s">
        <v>1309</v>
      </c>
      <c r="B18592" s="1">
        <v>38363</v>
      </c>
      <c r="C18592" t="s">
        <v>191</v>
      </c>
      <c r="D18592" t="s">
        <v>1321</v>
      </c>
      <c r="E18592" t="s">
        <v>1322</v>
      </c>
      <c r="G18592" s="6" t="s">
        <v>29</v>
      </c>
      <c r="H18592" t="s">
        <v>30</v>
      </c>
      <c r="I18592" t="s">
        <v>26</v>
      </c>
      <c r="J18592" t="s">
        <v>27</v>
      </c>
      <c r="K18592">
        <v>11</v>
      </c>
      <c r="L18592">
        <v>14.1</v>
      </c>
      <c r="M18592" t="s">
        <v>78</v>
      </c>
      <c r="N18592">
        <v>14.1</v>
      </c>
      <c r="P18592" cm="1">
        <f t="array" ref="P18592">IF(Q18592&gt;0,INDEX(Q18592:Q40316,MATCH(TRUE,INDEX(Q18592:Q40316="",,),0)-1),"")</f>
        <v>6</v>
      </c>
      <c r="Q18592">
        <f t="shared" si="522"/>
        <v>5</v>
      </c>
      <c r="R18592">
        <f t="shared" si="521"/>
        <v>0</v>
      </c>
    </row>
    <row r="18593" spans="1:18" x14ac:dyDescent="0.3">
      <c r="A18593" t="s">
        <v>1309</v>
      </c>
      <c r="B18593" s="1">
        <v>38363</v>
      </c>
      <c r="C18593" t="s">
        <v>191</v>
      </c>
      <c r="D18593" t="s">
        <v>1321</v>
      </c>
      <c r="E18593" t="s">
        <v>1322</v>
      </c>
      <c r="G18593" s="6" t="s">
        <v>29</v>
      </c>
      <c r="H18593" t="s">
        <v>214</v>
      </c>
      <c r="I18593" t="s">
        <v>26</v>
      </c>
      <c r="J18593" t="s">
        <v>27</v>
      </c>
      <c r="K18593">
        <v>120</v>
      </c>
      <c r="L18593">
        <v>4.1500000000000004</v>
      </c>
      <c r="M18593" t="s">
        <v>78</v>
      </c>
      <c r="N18593">
        <v>4.1500000000000004</v>
      </c>
      <c r="P18593" cm="1">
        <f t="array" ref="P18593">IF(Q18593&gt;0,INDEX(Q18593:Q40317,MATCH(TRUE,INDEX(Q18593:Q40317="",,),0)-1),"")</f>
        <v>6</v>
      </c>
      <c r="Q18593">
        <f t="shared" si="522"/>
        <v>5</v>
      </c>
      <c r="R18593">
        <f t="shared" si="521"/>
        <v>0</v>
      </c>
    </row>
    <row r="18594" spans="1:18" x14ac:dyDescent="0.3">
      <c r="A18594" t="s">
        <v>1309</v>
      </c>
      <c r="B18594" s="1">
        <v>38363</v>
      </c>
      <c r="C18594" t="s">
        <v>191</v>
      </c>
      <c r="D18594" t="s">
        <v>1321</v>
      </c>
      <c r="E18594" t="s">
        <v>1322</v>
      </c>
      <c r="G18594" s="6" t="s">
        <v>29</v>
      </c>
      <c r="H18594" t="s">
        <v>406</v>
      </c>
      <c r="I18594" t="s">
        <v>26</v>
      </c>
      <c r="J18594" t="s">
        <v>27</v>
      </c>
      <c r="K18594">
        <v>15</v>
      </c>
      <c r="L18594">
        <v>4.45</v>
      </c>
      <c r="M18594" t="s">
        <v>78</v>
      </c>
      <c r="N18594">
        <v>4.45</v>
      </c>
      <c r="P18594" cm="1">
        <f t="array" ref="P18594">IF(Q18594&gt;0,INDEX(Q18594:Q40318,MATCH(TRUE,INDEX(Q18594:Q40318="",,),0)-1),"")</f>
        <v>6</v>
      </c>
      <c r="Q18594">
        <f t="shared" si="522"/>
        <v>5</v>
      </c>
      <c r="R18594">
        <f t="shared" si="521"/>
        <v>0</v>
      </c>
    </row>
    <row r="18595" spans="1:18" x14ac:dyDescent="0.3">
      <c r="A18595" t="s">
        <v>1309</v>
      </c>
      <c r="B18595" s="1">
        <v>38363</v>
      </c>
      <c r="C18595" t="s">
        <v>191</v>
      </c>
      <c r="D18595" t="s">
        <v>1321</v>
      </c>
      <c r="E18595" t="s">
        <v>1322</v>
      </c>
      <c r="G18595" s="6" t="s">
        <v>29</v>
      </c>
      <c r="H18595" t="s">
        <v>25</v>
      </c>
      <c r="I18595" t="s">
        <v>26</v>
      </c>
      <c r="J18595" t="s">
        <v>27</v>
      </c>
      <c r="K18595">
        <v>1</v>
      </c>
      <c r="L18595">
        <v>18.05</v>
      </c>
      <c r="M18595" t="s">
        <v>78</v>
      </c>
      <c r="N18595">
        <v>18.05</v>
      </c>
      <c r="P18595" cm="1">
        <f t="array" ref="P18595">IF(Q18595&gt;0,INDEX(Q18595:Q40319,MATCH(TRUE,INDEX(Q18595:Q40319="",,),0)-1),"")</f>
        <v>6</v>
      </c>
      <c r="Q18595">
        <f t="shared" si="522"/>
        <v>5</v>
      </c>
      <c r="R18595">
        <f t="shared" si="521"/>
        <v>0</v>
      </c>
    </row>
    <row r="18596" spans="1:18" x14ac:dyDescent="0.3">
      <c r="A18596" t="s">
        <v>1309</v>
      </c>
      <c r="B18596" s="1">
        <v>38363</v>
      </c>
      <c r="C18596" t="s">
        <v>191</v>
      </c>
      <c r="D18596" t="s">
        <v>1321</v>
      </c>
      <c r="E18596" t="s">
        <v>1322</v>
      </c>
      <c r="G18596" t="s">
        <v>19</v>
      </c>
      <c r="H18596" t="s">
        <v>194</v>
      </c>
      <c r="I18596" t="s">
        <v>21</v>
      </c>
      <c r="J18596" t="s">
        <v>22</v>
      </c>
      <c r="K18596">
        <v>59</v>
      </c>
      <c r="L18596">
        <v>405</v>
      </c>
      <c r="M18596" t="s">
        <v>31</v>
      </c>
      <c r="N18596">
        <v>405</v>
      </c>
      <c r="P18596" cm="1">
        <f t="array" ref="P18596">IF(Q18596&gt;0,INDEX(Q18596:Q40320,MATCH(TRUE,INDEX(Q18596:Q40320="",,),0)-1),"")</f>
        <v>6</v>
      </c>
      <c r="Q18596">
        <f t="shared" si="522"/>
        <v>6</v>
      </c>
      <c r="R18596">
        <f t="shared" si="521"/>
        <v>0</v>
      </c>
    </row>
    <row r="18597" spans="1:18" x14ac:dyDescent="0.3">
      <c r="A18597" t="s">
        <v>1309</v>
      </c>
      <c r="B18597" s="1">
        <v>38363</v>
      </c>
      <c r="C18597" t="s">
        <v>191</v>
      </c>
      <c r="D18597" t="s">
        <v>1321</v>
      </c>
      <c r="E18597" t="s">
        <v>1322</v>
      </c>
      <c r="G18597" t="s">
        <v>19</v>
      </c>
      <c r="H18597" t="s">
        <v>206</v>
      </c>
      <c r="I18597" t="s">
        <v>21</v>
      </c>
      <c r="J18597" t="s">
        <v>22</v>
      </c>
      <c r="K18597">
        <v>135</v>
      </c>
      <c r="L18597">
        <v>67</v>
      </c>
      <c r="M18597" t="s">
        <v>31</v>
      </c>
      <c r="N18597">
        <v>67</v>
      </c>
      <c r="P18597" cm="1">
        <f t="array" ref="P18597">IF(Q18597&gt;0,INDEX(Q18597:Q40321,MATCH(TRUE,INDEX(Q18597:Q40321="",,),0)-1),"")</f>
        <v>6</v>
      </c>
      <c r="Q18597">
        <f t="shared" si="522"/>
        <v>6</v>
      </c>
      <c r="R18597">
        <f t="shared" si="521"/>
        <v>0</v>
      </c>
    </row>
    <row r="18598" spans="1:18" x14ac:dyDescent="0.3">
      <c r="A18598" t="s">
        <v>1309</v>
      </c>
      <c r="B18598" s="1">
        <v>38363</v>
      </c>
      <c r="C18598" t="s">
        <v>191</v>
      </c>
      <c r="D18598" t="s">
        <v>1321</v>
      </c>
      <c r="E18598" t="s">
        <v>1322</v>
      </c>
      <c r="G18598" t="s">
        <v>19</v>
      </c>
      <c r="H18598" t="s">
        <v>214</v>
      </c>
      <c r="I18598" t="s">
        <v>21</v>
      </c>
      <c r="J18598" t="s">
        <v>22</v>
      </c>
      <c r="K18598">
        <v>48</v>
      </c>
      <c r="L18598">
        <v>63</v>
      </c>
      <c r="M18598" t="s">
        <v>31</v>
      </c>
      <c r="N18598">
        <v>63</v>
      </c>
      <c r="P18598" cm="1">
        <f t="array" ref="P18598">IF(Q18598&gt;0,INDEX(Q18598:Q40322,MATCH(TRUE,INDEX(Q18598:Q40322="",,),0)-1),"")</f>
        <v>6</v>
      </c>
      <c r="Q18598">
        <f t="shared" si="522"/>
        <v>6</v>
      </c>
      <c r="R18598">
        <f t="shared" si="521"/>
        <v>0</v>
      </c>
    </row>
    <row r="18599" spans="1:18" x14ac:dyDescent="0.3">
      <c r="A18599" t="s">
        <v>1309</v>
      </c>
      <c r="B18599" s="1">
        <v>38363</v>
      </c>
      <c r="C18599" t="s">
        <v>191</v>
      </c>
      <c r="D18599" t="s">
        <v>1321</v>
      </c>
      <c r="E18599" t="s">
        <v>1322</v>
      </c>
      <c r="G18599" t="s">
        <v>19</v>
      </c>
      <c r="H18599" t="s">
        <v>194</v>
      </c>
      <c r="I18599" t="s">
        <v>26</v>
      </c>
      <c r="J18599" t="s">
        <v>27</v>
      </c>
      <c r="K18599">
        <v>444</v>
      </c>
      <c r="L18599">
        <v>5.85</v>
      </c>
      <c r="M18599" t="s">
        <v>31</v>
      </c>
      <c r="N18599">
        <v>5.85</v>
      </c>
      <c r="P18599" cm="1">
        <f t="array" ref="P18599">IF(Q18599&gt;0,INDEX(Q18599:Q40323,MATCH(TRUE,INDEX(Q18599:Q40323="",,),0)-1),"")</f>
        <v>6</v>
      </c>
      <c r="Q18599">
        <f t="shared" si="522"/>
        <v>6</v>
      </c>
      <c r="R18599">
        <f t="shared" si="521"/>
        <v>0</v>
      </c>
    </row>
    <row r="18600" spans="1:18" x14ac:dyDescent="0.3">
      <c r="A18600" t="s">
        <v>1309</v>
      </c>
      <c r="B18600" s="1">
        <v>38363</v>
      </c>
      <c r="C18600" t="s">
        <v>191</v>
      </c>
      <c r="D18600" t="s">
        <v>1321</v>
      </c>
      <c r="E18600" t="s">
        <v>1322</v>
      </c>
      <c r="G18600" t="s">
        <v>19</v>
      </c>
      <c r="H18600" t="s">
        <v>206</v>
      </c>
      <c r="I18600" t="s">
        <v>26</v>
      </c>
      <c r="J18600" t="s">
        <v>27</v>
      </c>
      <c r="K18600">
        <v>465</v>
      </c>
      <c r="L18600">
        <v>4.2</v>
      </c>
      <c r="M18600" t="s">
        <v>31</v>
      </c>
      <c r="N18600">
        <v>4.2</v>
      </c>
      <c r="P18600" cm="1">
        <f t="array" ref="P18600">IF(Q18600&gt;0,INDEX(Q18600:Q40324,MATCH(TRUE,INDEX(Q18600:Q40324="",,),0)-1),"")</f>
        <v>6</v>
      </c>
      <c r="Q18600">
        <f t="shared" si="522"/>
        <v>6</v>
      </c>
      <c r="R18600">
        <f t="shared" si="521"/>
        <v>0</v>
      </c>
    </row>
    <row r="18601" spans="1:18" x14ac:dyDescent="0.3">
      <c r="A18601" t="s">
        <v>1309</v>
      </c>
      <c r="B18601" s="1">
        <v>38363</v>
      </c>
      <c r="C18601" t="s">
        <v>191</v>
      </c>
      <c r="D18601" t="s">
        <v>1321</v>
      </c>
      <c r="E18601" t="s">
        <v>1322</v>
      </c>
      <c r="G18601" s="6" t="s">
        <v>29</v>
      </c>
      <c r="H18601" t="s">
        <v>25</v>
      </c>
      <c r="I18601" t="s">
        <v>21</v>
      </c>
      <c r="J18601" t="s">
        <v>22</v>
      </c>
      <c r="K18601">
        <v>11</v>
      </c>
      <c r="L18601">
        <v>101</v>
      </c>
      <c r="M18601" t="s">
        <v>31</v>
      </c>
      <c r="N18601">
        <v>101</v>
      </c>
      <c r="P18601" cm="1">
        <f t="array" ref="P18601">IF(Q18601&gt;0,INDEX(Q18601:Q40325,MATCH(TRUE,INDEX(Q18601:Q40325="",,),0)-1),"")</f>
        <v>6</v>
      </c>
      <c r="Q18601">
        <f t="shared" si="522"/>
        <v>6</v>
      </c>
      <c r="R18601">
        <f t="shared" si="521"/>
        <v>0</v>
      </c>
    </row>
    <row r="18602" spans="1:18" x14ac:dyDescent="0.3">
      <c r="A18602" t="s">
        <v>1309</v>
      </c>
      <c r="B18602" s="1">
        <v>38363</v>
      </c>
      <c r="C18602" t="s">
        <v>191</v>
      </c>
      <c r="D18602" t="s">
        <v>1321</v>
      </c>
      <c r="E18602" t="s">
        <v>1322</v>
      </c>
      <c r="G18602" s="6" t="s">
        <v>29</v>
      </c>
      <c r="H18602" t="s">
        <v>30</v>
      </c>
      <c r="I18602" t="s">
        <v>26</v>
      </c>
      <c r="J18602" t="s">
        <v>27</v>
      </c>
      <c r="K18602">
        <v>11</v>
      </c>
      <c r="L18602">
        <v>14.1</v>
      </c>
      <c r="M18602" t="s">
        <v>31</v>
      </c>
      <c r="N18602">
        <v>14.1</v>
      </c>
      <c r="P18602" cm="1">
        <f t="array" ref="P18602">IF(Q18602&gt;0,INDEX(Q18602:Q40326,MATCH(TRUE,INDEX(Q18602:Q40326="",,),0)-1),"")</f>
        <v>6</v>
      </c>
      <c r="Q18602">
        <f t="shared" si="522"/>
        <v>6</v>
      </c>
      <c r="R18602">
        <f t="shared" si="521"/>
        <v>0</v>
      </c>
    </row>
    <row r="18603" spans="1:18" x14ac:dyDescent="0.3">
      <c r="A18603" t="s">
        <v>1309</v>
      </c>
      <c r="B18603" s="1">
        <v>38363</v>
      </c>
      <c r="C18603" t="s">
        <v>191</v>
      </c>
      <c r="D18603" t="s">
        <v>1321</v>
      </c>
      <c r="E18603" t="s">
        <v>1322</v>
      </c>
      <c r="G18603" s="6" t="s">
        <v>29</v>
      </c>
      <c r="H18603" t="s">
        <v>214</v>
      </c>
      <c r="I18603" t="s">
        <v>26</v>
      </c>
      <c r="J18603" t="s">
        <v>27</v>
      </c>
      <c r="K18603">
        <v>120</v>
      </c>
      <c r="L18603">
        <v>4.1500000000000004</v>
      </c>
      <c r="M18603" t="s">
        <v>31</v>
      </c>
      <c r="N18603">
        <v>4.1500000000000004</v>
      </c>
      <c r="P18603" cm="1">
        <f t="array" ref="P18603">IF(Q18603&gt;0,INDEX(Q18603:Q40327,MATCH(TRUE,INDEX(Q18603:Q40327="",,),0)-1),"")</f>
        <v>6</v>
      </c>
      <c r="Q18603">
        <f t="shared" si="522"/>
        <v>6</v>
      </c>
      <c r="R18603">
        <f t="shared" si="521"/>
        <v>0</v>
      </c>
    </row>
    <row r="18604" spans="1:18" x14ac:dyDescent="0.3">
      <c r="A18604" t="s">
        <v>1309</v>
      </c>
      <c r="B18604" s="1">
        <v>38363</v>
      </c>
      <c r="C18604" t="s">
        <v>191</v>
      </c>
      <c r="D18604" t="s">
        <v>1321</v>
      </c>
      <c r="E18604" t="s">
        <v>1322</v>
      </c>
      <c r="G18604" s="6" t="s">
        <v>29</v>
      </c>
      <c r="H18604" t="s">
        <v>406</v>
      </c>
      <c r="I18604" t="s">
        <v>26</v>
      </c>
      <c r="J18604" t="s">
        <v>27</v>
      </c>
      <c r="K18604">
        <v>15</v>
      </c>
      <c r="L18604">
        <v>4.45</v>
      </c>
      <c r="M18604" t="s">
        <v>31</v>
      </c>
      <c r="N18604">
        <v>4.45</v>
      </c>
      <c r="P18604" cm="1">
        <f t="array" ref="P18604">IF(Q18604&gt;0,INDEX(Q18604:Q40328,MATCH(TRUE,INDEX(Q18604:Q40328="",,),0)-1),"")</f>
        <v>6</v>
      </c>
      <c r="Q18604">
        <f t="shared" si="522"/>
        <v>6</v>
      </c>
      <c r="R18604">
        <f t="shared" si="521"/>
        <v>0</v>
      </c>
    </row>
    <row r="18605" spans="1:18" x14ac:dyDescent="0.3">
      <c r="A18605" t="s">
        <v>1309</v>
      </c>
      <c r="B18605" s="1">
        <v>38363</v>
      </c>
      <c r="C18605" t="s">
        <v>191</v>
      </c>
      <c r="D18605" t="s">
        <v>1321</v>
      </c>
      <c r="E18605" t="s">
        <v>1322</v>
      </c>
      <c r="G18605" s="6" t="s">
        <v>29</v>
      </c>
      <c r="H18605" t="s">
        <v>25</v>
      </c>
      <c r="I18605" t="s">
        <v>26</v>
      </c>
      <c r="J18605" t="s">
        <v>27</v>
      </c>
      <c r="K18605">
        <v>1</v>
      </c>
      <c r="L18605">
        <v>18.05</v>
      </c>
      <c r="M18605" t="s">
        <v>31</v>
      </c>
      <c r="N18605">
        <v>18.05</v>
      </c>
      <c r="P18605" cm="1">
        <f t="array" ref="P18605">IF(Q18605&gt;0,INDEX(Q18605:Q40329,MATCH(TRUE,INDEX(Q18605:Q40329="",,),0)-1),"")</f>
        <v>6</v>
      </c>
      <c r="Q18605">
        <f t="shared" si="522"/>
        <v>6</v>
      </c>
      <c r="R18605">
        <f t="shared" si="521"/>
        <v>0</v>
      </c>
    </row>
    <row r="18606" spans="1:18" x14ac:dyDescent="0.3">
      <c r="P18606" t="str" cm="1">
        <f t="array" ref="P18606">IF(Q18606&gt;0,INDEX(Q18606:Q40330,MATCH(TRUE,INDEX(Q18606:Q40330="",,),0)-1),"")</f>
        <v/>
      </c>
      <c r="R18606" t="str">
        <f t="shared" si="521"/>
        <v/>
      </c>
    </row>
    <row r="18607" spans="1:18" x14ac:dyDescent="0.3">
      <c r="A18607" t="s">
        <v>1309</v>
      </c>
      <c r="B18607" s="1">
        <v>38356</v>
      </c>
      <c r="C18607" t="s">
        <v>191</v>
      </c>
      <c r="D18607" t="s">
        <v>1323</v>
      </c>
      <c r="E18607" t="s">
        <v>1324</v>
      </c>
      <c r="G18607" t="s">
        <v>19</v>
      </c>
      <c r="H18607" t="s">
        <v>41</v>
      </c>
      <c r="I18607" t="s">
        <v>21</v>
      </c>
      <c r="J18607" t="s">
        <v>22</v>
      </c>
      <c r="K18607">
        <v>139</v>
      </c>
      <c r="L18607">
        <v>138</v>
      </c>
      <c r="M18607" t="s">
        <v>44</v>
      </c>
      <c r="N18607">
        <v>138</v>
      </c>
      <c r="O18607" t="s">
        <v>24</v>
      </c>
      <c r="P18607" cm="1">
        <f t="array" ref="P18607">IF(Q18607&gt;0,INDEX(Q18607:Q40331,MATCH(TRUE,INDEX(Q18607:Q40331="",,),0)-1),"")</f>
        <v>2</v>
      </c>
      <c r="Q18607">
        <v>1</v>
      </c>
      <c r="R18607">
        <f t="shared" si="521"/>
        <v>0</v>
      </c>
    </row>
    <row r="18608" spans="1:18" x14ac:dyDescent="0.3">
      <c r="A18608" t="s">
        <v>1309</v>
      </c>
      <c r="B18608" s="1">
        <v>38356</v>
      </c>
      <c r="C18608" t="s">
        <v>191</v>
      </c>
      <c r="D18608" t="s">
        <v>1323</v>
      </c>
      <c r="E18608" t="s">
        <v>1324</v>
      </c>
      <c r="G18608" t="s">
        <v>19</v>
      </c>
      <c r="H18608" t="s">
        <v>41</v>
      </c>
      <c r="I18608" t="s">
        <v>26</v>
      </c>
      <c r="J18608" t="s">
        <v>27</v>
      </c>
      <c r="K18608">
        <v>171</v>
      </c>
      <c r="L18608">
        <v>34</v>
      </c>
      <c r="M18608" t="s">
        <v>44</v>
      </c>
      <c r="N18608">
        <v>57.89</v>
      </c>
      <c r="O18608" t="s">
        <v>24</v>
      </c>
      <c r="P18608" cm="1">
        <f t="array" ref="P18608">IF(Q18608&gt;0,INDEX(Q18608:Q40332,MATCH(TRUE,INDEX(Q18608:Q40332="",,),0)-1),"")</f>
        <v>2</v>
      </c>
      <c r="Q18608">
        <v>1</v>
      </c>
      <c r="R18608">
        <f t="shared" ref="R18608:R18671" si="523">IF(P18608="","",0)</f>
        <v>0</v>
      </c>
    </row>
    <row r="18609" spans="1:18" x14ac:dyDescent="0.3">
      <c r="A18609" t="s">
        <v>1309</v>
      </c>
      <c r="B18609" s="1">
        <v>38356</v>
      </c>
      <c r="C18609" t="s">
        <v>191</v>
      </c>
      <c r="D18609" t="s">
        <v>1323</v>
      </c>
      <c r="E18609" t="s">
        <v>1324</v>
      </c>
      <c r="G18609" s="6" t="s">
        <v>29</v>
      </c>
      <c r="H18609" t="s">
        <v>69</v>
      </c>
      <c r="I18609" t="s">
        <v>21</v>
      </c>
      <c r="J18609" t="s">
        <v>22</v>
      </c>
      <c r="K18609">
        <v>1</v>
      </c>
      <c r="L18609">
        <v>57</v>
      </c>
      <c r="M18609" t="s">
        <v>44</v>
      </c>
      <c r="N18609">
        <v>57</v>
      </c>
      <c r="O18609" t="s">
        <v>24</v>
      </c>
      <c r="P18609" cm="1">
        <f t="array" ref="P18609">IF(Q18609&gt;0,INDEX(Q18609:Q40333,MATCH(TRUE,INDEX(Q18609:Q40333="",,),0)-1),"")</f>
        <v>2</v>
      </c>
      <c r="Q18609">
        <v>1</v>
      </c>
      <c r="R18609">
        <f t="shared" si="523"/>
        <v>0</v>
      </c>
    </row>
    <row r="18610" spans="1:18" x14ac:dyDescent="0.3">
      <c r="A18610" t="s">
        <v>1309</v>
      </c>
      <c r="B18610" s="1">
        <v>38356</v>
      </c>
      <c r="C18610" t="s">
        <v>191</v>
      </c>
      <c r="D18610" t="s">
        <v>1323</v>
      </c>
      <c r="E18610" t="s">
        <v>1324</v>
      </c>
      <c r="G18610" s="6" t="s">
        <v>29</v>
      </c>
      <c r="H18610" t="s">
        <v>30</v>
      </c>
      <c r="I18610" t="s">
        <v>26</v>
      </c>
      <c r="J18610" t="s">
        <v>27</v>
      </c>
      <c r="K18610">
        <v>8</v>
      </c>
      <c r="L18610">
        <v>12.25</v>
      </c>
      <c r="M18610" t="s">
        <v>44</v>
      </c>
      <c r="N18610">
        <v>12.25</v>
      </c>
      <c r="O18610" t="s">
        <v>24</v>
      </c>
      <c r="P18610" cm="1">
        <f t="array" ref="P18610">IF(Q18610&gt;0,INDEX(Q18610:Q40334,MATCH(TRUE,INDEX(Q18610:Q40334="",,),0)-1),"")</f>
        <v>2</v>
      </c>
      <c r="Q18610">
        <v>1</v>
      </c>
      <c r="R18610">
        <f t="shared" si="523"/>
        <v>0</v>
      </c>
    </row>
    <row r="18611" spans="1:18" x14ac:dyDescent="0.3">
      <c r="A18611" t="s">
        <v>1309</v>
      </c>
      <c r="B18611" s="1">
        <v>38356</v>
      </c>
      <c r="C18611" t="s">
        <v>191</v>
      </c>
      <c r="D18611" t="s">
        <v>1323</v>
      </c>
      <c r="E18611" t="s">
        <v>1324</v>
      </c>
      <c r="G18611" s="6" t="s">
        <v>29</v>
      </c>
      <c r="H18611" t="s">
        <v>25</v>
      </c>
      <c r="I18611" t="s">
        <v>26</v>
      </c>
      <c r="J18611" t="s">
        <v>27</v>
      </c>
      <c r="K18611">
        <v>15</v>
      </c>
      <c r="L18611">
        <v>15.65</v>
      </c>
      <c r="M18611" t="s">
        <v>44</v>
      </c>
      <c r="N18611">
        <v>15.65</v>
      </c>
      <c r="O18611" t="s">
        <v>24</v>
      </c>
      <c r="P18611" cm="1">
        <f t="array" ref="P18611">IF(Q18611&gt;0,INDEX(Q18611:Q40335,MATCH(TRUE,INDEX(Q18611:Q40335="",,),0)-1),"")</f>
        <v>2</v>
      </c>
      <c r="Q18611">
        <v>1</v>
      </c>
      <c r="R18611">
        <f t="shared" si="523"/>
        <v>0</v>
      </c>
    </row>
    <row r="18612" spans="1:18" x14ac:dyDescent="0.3">
      <c r="A18612" t="s">
        <v>1309</v>
      </c>
      <c r="B18612" s="1">
        <v>38356</v>
      </c>
      <c r="C18612" t="s">
        <v>191</v>
      </c>
      <c r="D18612" t="s">
        <v>1323</v>
      </c>
      <c r="E18612" t="s">
        <v>1324</v>
      </c>
      <c r="G18612" s="6" t="s">
        <v>29</v>
      </c>
      <c r="H18612" t="s">
        <v>69</v>
      </c>
      <c r="I18612" t="s">
        <v>26</v>
      </c>
      <c r="J18612" t="s">
        <v>27</v>
      </c>
      <c r="K18612">
        <v>30</v>
      </c>
      <c r="L18612">
        <v>10.45</v>
      </c>
      <c r="M18612" t="s">
        <v>44</v>
      </c>
      <c r="N18612">
        <v>10.45</v>
      </c>
      <c r="O18612" t="s">
        <v>24</v>
      </c>
      <c r="P18612" cm="1">
        <f t="array" ref="P18612">IF(Q18612&gt;0,INDEX(Q18612:Q40336,MATCH(TRUE,INDEX(Q18612:Q40336="",,),0)-1),"")</f>
        <v>2</v>
      </c>
      <c r="Q18612">
        <v>1</v>
      </c>
      <c r="R18612">
        <f t="shared" si="523"/>
        <v>0</v>
      </c>
    </row>
    <row r="18613" spans="1:18" x14ac:dyDescent="0.3">
      <c r="A18613" t="s">
        <v>1309</v>
      </c>
      <c r="B18613" s="1">
        <v>38356</v>
      </c>
      <c r="C18613" t="s">
        <v>191</v>
      </c>
      <c r="D18613" t="s">
        <v>1323</v>
      </c>
      <c r="E18613" t="s">
        <v>1324</v>
      </c>
      <c r="G18613" t="s">
        <v>19</v>
      </c>
      <c r="H18613" t="s">
        <v>41</v>
      </c>
      <c r="I18613" t="s">
        <v>21</v>
      </c>
      <c r="J18613" t="s">
        <v>22</v>
      </c>
      <c r="K18613">
        <v>139</v>
      </c>
      <c r="L18613">
        <v>138</v>
      </c>
      <c r="M18613" t="s">
        <v>45</v>
      </c>
      <c r="N18613">
        <v>140</v>
      </c>
      <c r="P18613" cm="1">
        <f t="array" ref="P18613">IF(Q18613&gt;0,INDEX(Q18613:Q40337,MATCH(TRUE,INDEX(Q18613:Q40337="",,),0)-1),"")</f>
        <v>2</v>
      </c>
      <c r="Q18613">
        <v>2</v>
      </c>
      <c r="R18613">
        <f t="shared" si="523"/>
        <v>0</v>
      </c>
    </row>
    <row r="18614" spans="1:18" x14ac:dyDescent="0.3">
      <c r="A18614" t="s">
        <v>1309</v>
      </c>
      <c r="B18614" s="1">
        <v>38356</v>
      </c>
      <c r="C18614" t="s">
        <v>191</v>
      </c>
      <c r="D18614" t="s">
        <v>1323</v>
      </c>
      <c r="E18614" t="s">
        <v>1324</v>
      </c>
      <c r="G18614" t="s">
        <v>19</v>
      </c>
      <c r="H18614" t="s">
        <v>41</v>
      </c>
      <c r="I18614" t="s">
        <v>26</v>
      </c>
      <c r="J18614" t="s">
        <v>27</v>
      </c>
      <c r="K18614">
        <v>171</v>
      </c>
      <c r="L18614">
        <v>34</v>
      </c>
      <c r="M18614" t="s">
        <v>45</v>
      </c>
      <c r="N18614">
        <v>54.69</v>
      </c>
      <c r="P18614" cm="1">
        <f t="array" ref="P18614">IF(Q18614&gt;0,INDEX(Q18614:Q40338,MATCH(TRUE,INDEX(Q18614:Q40338="",,),0)-1),"")</f>
        <v>2</v>
      </c>
      <c r="Q18614">
        <v>2</v>
      </c>
      <c r="R18614">
        <f t="shared" si="523"/>
        <v>0</v>
      </c>
    </row>
    <row r="18615" spans="1:18" x14ac:dyDescent="0.3">
      <c r="A18615" t="s">
        <v>1309</v>
      </c>
      <c r="B18615" s="1">
        <v>38356</v>
      </c>
      <c r="C18615" t="s">
        <v>191</v>
      </c>
      <c r="D18615" t="s">
        <v>1323</v>
      </c>
      <c r="E18615" t="s">
        <v>1324</v>
      </c>
      <c r="G18615" s="6" t="s">
        <v>29</v>
      </c>
      <c r="H18615" t="s">
        <v>69</v>
      </c>
      <c r="I18615" t="s">
        <v>21</v>
      </c>
      <c r="J18615" t="s">
        <v>22</v>
      </c>
      <c r="K18615">
        <v>1</v>
      </c>
      <c r="L18615">
        <v>57</v>
      </c>
      <c r="M18615" t="s">
        <v>45</v>
      </c>
      <c r="N18615">
        <v>57</v>
      </c>
      <c r="P18615" cm="1">
        <f t="array" ref="P18615">IF(Q18615&gt;0,INDEX(Q18615:Q40339,MATCH(TRUE,INDEX(Q18615:Q40339="",,),0)-1),"")</f>
        <v>2</v>
      </c>
      <c r="Q18615">
        <v>2</v>
      </c>
      <c r="R18615">
        <f t="shared" si="523"/>
        <v>0</v>
      </c>
    </row>
    <row r="18616" spans="1:18" x14ac:dyDescent="0.3">
      <c r="A18616" t="s">
        <v>1309</v>
      </c>
      <c r="B18616" s="1">
        <v>38356</v>
      </c>
      <c r="C18616" t="s">
        <v>191</v>
      </c>
      <c r="D18616" t="s">
        <v>1323</v>
      </c>
      <c r="E18616" t="s">
        <v>1324</v>
      </c>
      <c r="G18616" s="6" t="s">
        <v>29</v>
      </c>
      <c r="H18616" t="s">
        <v>30</v>
      </c>
      <c r="I18616" t="s">
        <v>26</v>
      </c>
      <c r="J18616" t="s">
        <v>27</v>
      </c>
      <c r="K18616">
        <v>8</v>
      </c>
      <c r="L18616">
        <v>12.25</v>
      </c>
      <c r="M18616" t="s">
        <v>45</v>
      </c>
      <c r="N18616">
        <v>12.25</v>
      </c>
      <c r="P18616" cm="1">
        <f t="array" ref="P18616">IF(Q18616&gt;0,INDEX(Q18616:Q40340,MATCH(TRUE,INDEX(Q18616:Q40340="",,),0)-1),"")</f>
        <v>2</v>
      </c>
      <c r="Q18616">
        <v>2</v>
      </c>
      <c r="R18616">
        <f t="shared" si="523"/>
        <v>0</v>
      </c>
    </row>
    <row r="18617" spans="1:18" x14ac:dyDescent="0.3">
      <c r="A18617" t="s">
        <v>1309</v>
      </c>
      <c r="B18617" s="1">
        <v>38356</v>
      </c>
      <c r="C18617" t="s">
        <v>191</v>
      </c>
      <c r="D18617" t="s">
        <v>1323</v>
      </c>
      <c r="E18617" t="s">
        <v>1324</v>
      </c>
      <c r="G18617" s="6" t="s">
        <v>29</v>
      </c>
      <c r="H18617" t="s">
        <v>25</v>
      </c>
      <c r="I18617" t="s">
        <v>26</v>
      </c>
      <c r="J18617" t="s">
        <v>27</v>
      </c>
      <c r="K18617">
        <v>15</v>
      </c>
      <c r="L18617">
        <v>15.65</v>
      </c>
      <c r="M18617" t="s">
        <v>45</v>
      </c>
      <c r="N18617">
        <v>15.65</v>
      </c>
      <c r="P18617" cm="1">
        <f t="array" ref="P18617">IF(Q18617&gt;0,INDEX(Q18617:Q40341,MATCH(TRUE,INDEX(Q18617:Q40341="",,),0)-1),"")</f>
        <v>2</v>
      </c>
      <c r="Q18617">
        <v>2</v>
      </c>
      <c r="R18617">
        <f t="shared" si="523"/>
        <v>0</v>
      </c>
    </row>
    <row r="18618" spans="1:18" x14ac:dyDescent="0.3">
      <c r="A18618" t="s">
        <v>1309</v>
      </c>
      <c r="B18618" s="1">
        <v>38356</v>
      </c>
      <c r="C18618" t="s">
        <v>191</v>
      </c>
      <c r="D18618" t="s">
        <v>1323</v>
      </c>
      <c r="E18618" t="s">
        <v>1324</v>
      </c>
      <c r="G18618" s="6" t="s">
        <v>29</v>
      </c>
      <c r="H18618" t="s">
        <v>69</v>
      </c>
      <c r="I18618" t="s">
        <v>26</v>
      </c>
      <c r="J18618" t="s">
        <v>27</v>
      </c>
      <c r="K18618">
        <v>30</v>
      </c>
      <c r="L18618">
        <v>10.45</v>
      </c>
      <c r="M18618" t="s">
        <v>45</v>
      </c>
      <c r="N18618">
        <v>10.45</v>
      </c>
      <c r="P18618" cm="1">
        <f t="array" ref="P18618">IF(Q18618&gt;0,INDEX(Q18618:Q40342,MATCH(TRUE,INDEX(Q18618:Q40342="",,),0)-1),"")</f>
        <v>2</v>
      </c>
      <c r="Q18618">
        <v>2</v>
      </c>
      <c r="R18618">
        <f t="shared" si="523"/>
        <v>0</v>
      </c>
    </row>
    <row r="18619" spans="1:18" x14ac:dyDescent="0.3">
      <c r="P18619" t="str" cm="1">
        <f t="array" ref="P18619">IF(Q18619&gt;0,INDEX(Q18619:Q40343,MATCH(TRUE,INDEX(Q18619:Q40343="",,),0)-1),"")</f>
        <v/>
      </c>
      <c r="R18619" t="str">
        <f t="shared" si="523"/>
        <v/>
      </c>
    </row>
    <row r="18620" spans="1:18" x14ac:dyDescent="0.3">
      <c r="A18620" t="s">
        <v>1309</v>
      </c>
      <c r="B18620" s="1">
        <v>38356</v>
      </c>
      <c r="C18620" t="s">
        <v>191</v>
      </c>
      <c r="D18620" t="s">
        <v>1325</v>
      </c>
      <c r="E18620" t="s">
        <v>1326</v>
      </c>
      <c r="G18620" t="s">
        <v>19</v>
      </c>
      <c r="H18620" t="s">
        <v>41</v>
      </c>
      <c r="I18620" t="s">
        <v>21</v>
      </c>
      <c r="J18620" t="s">
        <v>22</v>
      </c>
      <c r="K18620">
        <v>563</v>
      </c>
      <c r="L18620">
        <v>128</v>
      </c>
      <c r="M18620" t="s">
        <v>44</v>
      </c>
      <c r="N18620">
        <v>150</v>
      </c>
      <c r="O18620" t="s">
        <v>24</v>
      </c>
      <c r="P18620" cm="1">
        <f t="array" ref="P18620">IF(Q18620&gt;0,INDEX(Q18620:Q40344,MATCH(TRUE,INDEX(Q18620:Q40344="",,),0)-1),"")</f>
        <v>2</v>
      </c>
      <c r="Q18620">
        <v>1</v>
      </c>
      <c r="R18620">
        <f t="shared" si="523"/>
        <v>0</v>
      </c>
    </row>
    <row r="18621" spans="1:18" x14ac:dyDescent="0.3">
      <c r="A18621" t="s">
        <v>1309</v>
      </c>
      <c r="B18621" s="1">
        <v>38356</v>
      </c>
      <c r="C18621" t="s">
        <v>191</v>
      </c>
      <c r="D18621" t="s">
        <v>1325</v>
      </c>
      <c r="E18621" t="s">
        <v>1326</v>
      </c>
      <c r="G18621" t="s">
        <v>19</v>
      </c>
      <c r="H18621" t="s">
        <v>41</v>
      </c>
      <c r="I18621" t="s">
        <v>26</v>
      </c>
      <c r="J18621" t="s">
        <v>27</v>
      </c>
      <c r="K18621">
        <v>714</v>
      </c>
      <c r="L18621">
        <v>33.049999999999997</v>
      </c>
      <c r="M18621" t="s">
        <v>44</v>
      </c>
      <c r="N18621">
        <v>58.08</v>
      </c>
      <c r="O18621" t="s">
        <v>24</v>
      </c>
      <c r="P18621" cm="1">
        <f t="array" ref="P18621">IF(Q18621&gt;0,INDEX(Q18621:Q40345,MATCH(TRUE,INDEX(Q18621:Q40345="",,),0)-1),"")</f>
        <v>2</v>
      </c>
      <c r="Q18621">
        <v>1</v>
      </c>
      <c r="R18621">
        <f t="shared" si="523"/>
        <v>0</v>
      </c>
    </row>
    <row r="18622" spans="1:18" x14ac:dyDescent="0.3">
      <c r="A18622" t="s">
        <v>1309</v>
      </c>
      <c r="B18622" s="1">
        <v>38356</v>
      </c>
      <c r="C18622" t="s">
        <v>191</v>
      </c>
      <c r="D18622" t="s">
        <v>1325</v>
      </c>
      <c r="E18622" t="s">
        <v>1326</v>
      </c>
      <c r="G18622" t="s">
        <v>19</v>
      </c>
      <c r="H18622" t="s">
        <v>41</v>
      </c>
      <c r="I18622" t="s">
        <v>21</v>
      </c>
      <c r="J18622" t="s">
        <v>22</v>
      </c>
      <c r="K18622">
        <v>563</v>
      </c>
      <c r="L18622">
        <v>128</v>
      </c>
      <c r="M18622" t="s">
        <v>45</v>
      </c>
      <c r="N18622">
        <v>139.19999999999999</v>
      </c>
      <c r="P18622" cm="1">
        <f t="array" ref="P18622">IF(Q18622&gt;0,INDEX(Q18622:Q40346,MATCH(TRUE,INDEX(Q18622:Q40346="",,),0)-1),"")</f>
        <v>2</v>
      </c>
      <c r="Q18622">
        <v>2</v>
      </c>
      <c r="R18622">
        <f t="shared" si="523"/>
        <v>0</v>
      </c>
    </row>
    <row r="18623" spans="1:18" x14ac:dyDescent="0.3">
      <c r="A18623" t="s">
        <v>1309</v>
      </c>
      <c r="B18623" s="1">
        <v>38356</v>
      </c>
      <c r="C18623" t="s">
        <v>191</v>
      </c>
      <c r="D18623" t="s">
        <v>1325</v>
      </c>
      <c r="E18623" t="s">
        <v>1326</v>
      </c>
      <c r="G18623" t="s">
        <v>19</v>
      </c>
      <c r="H18623" t="s">
        <v>41</v>
      </c>
      <c r="I18623" t="s">
        <v>26</v>
      </c>
      <c r="J18623" t="s">
        <v>27</v>
      </c>
      <c r="K18623">
        <v>714</v>
      </c>
      <c r="L18623">
        <v>33.049999999999997</v>
      </c>
      <c r="M18623" t="s">
        <v>45</v>
      </c>
      <c r="N18623">
        <v>49</v>
      </c>
      <c r="P18623" cm="1">
        <f t="array" ref="P18623">IF(Q18623&gt;0,INDEX(Q18623:Q40347,MATCH(TRUE,INDEX(Q18623:Q40347="",,),0)-1),"")</f>
        <v>2</v>
      </c>
      <c r="Q18623">
        <v>2</v>
      </c>
      <c r="R18623">
        <f t="shared" si="523"/>
        <v>0</v>
      </c>
    </row>
    <row r="18624" spans="1:18" x14ac:dyDescent="0.3">
      <c r="P18624" t="str" cm="1">
        <f t="array" ref="P18624">IF(Q18624&gt;0,INDEX(Q18624:Q40348,MATCH(TRUE,INDEX(Q18624:Q40348="",,),0)-1),"")</f>
        <v/>
      </c>
      <c r="R18624" t="str">
        <f t="shared" si="523"/>
        <v/>
      </c>
    </row>
    <row r="18625" spans="1:18" x14ac:dyDescent="0.3">
      <c r="A18625" t="s">
        <v>1309</v>
      </c>
      <c r="B18625" s="1">
        <v>38356</v>
      </c>
      <c r="C18625" t="s">
        <v>191</v>
      </c>
      <c r="D18625" t="s">
        <v>1327</v>
      </c>
      <c r="E18625" t="s">
        <v>1328</v>
      </c>
      <c r="G18625" t="s">
        <v>19</v>
      </c>
      <c r="H18625" t="s">
        <v>63</v>
      </c>
      <c r="I18625" t="s">
        <v>26</v>
      </c>
      <c r="J18625" t="s">
        <v>27</v>
      </c>
      <c r="K18625">
        <v>171</v>
      </c>
      <c r="L18625">
        <v>23.7</v>
      </c>
      <c r="M18625" t="s">
        <v>59</v>
      </c>
      <c r="N18625">
        <v>50</v>
      </c>
      <c r="O18625" t="s">
        <v>24</v>
      </c>
      <c r="P18625" cm="1">
        <f t="array" ref="P18625">IF(Q18625&gt;0,INDEX(Q18625:Q40349,MATCH(TRUE,INDEX(Q18625:Q40349="",,),0)-1),"")</f>
        <v>6</v>
      </c>
      <c r="Q18625">
        <f>INT((ROW()-18625)/5)+1</f>
        <v>1</v>
      </c>
      <c r="R18625">
        <f t="shared" si="523"/>
        <v>0</v>
      </c>
    </row>
    <row r="18626" spans="1:18" x14ac:dyDescent="0.3">
      <c r="A18626" t="s">
        <v>1309</v>
      </c>
      <c r="B18626" s="1">
        <v>38356</v>
      </c>
      <c r="C18626" t="s">
        <v>191</v>
      </c>
      <c r="D18626" t="s">
        <v>1327</v>
      </c>
      <c r="E18626" t="s">
        <v>1328</v>
      </c>
      <c r="G18626" s="6" t="s">
        <v>29</v>
      </c>
      <c r="H18626" t="s">
        <v>63</v>
      </c>
      <c r="I18626" t="s">
        <v>21</v>
      </c>
      <c r="J18626" t="s">
        <v>22</v>
      </c>
      <c r="K18626">
        <v>6</v>
      </c>
      <c r="L18626">
        <v>93</v>
      </c>
      <c r="M18626" t="s">
        <v>59</v>
      </c>
      <c r="N18626">
        <v>93</v>
      </c>
      <c r="O18626" t="s">
        <v>24</v>
      </c>
      <c r="P18626" cm="1">
        <f t="array" ref="P18626">IF(Q18626&gt;0,INDEX(Q18626:Q40350,MATCH(TRUE,INDEX(Q18626:Q40350="",,),0)-1),"")</f>
        <v>6</v>
      </c>
      <c r="Q18626">
        <f t="shared" ref="Q18626:Q18654" si="524">INT((ROW()-18625)/5)+1</f>
        <v>1</v>
      </c>
      <c r="R18626">
        <f t="shared" si="523"/>
        <v>0</v>
      </c>
    </row>
    <row r="18627" spans="1:18" x14ac:dyDescent="0.3">
      <c r="A18627" t="s">
        <v>1309</v>
      </c>
      <c r="B18627" s="1">
        <v>38356</v>
      </c>
      <c r="C18627" t="s">
        <v>191</v>
      </c>
      <c r="D18627" t="s">
        <v>1327</v>
      </c>
      <c r="E18627" t="s">
        <v>1328</v>
      </c>
      <c r="G18627" s="6" t="s">
        <v>29</v>
      </c>
      <c r="H18627" t="s">
        <v>64</v>
      </c>
      <c r="I18627" t="s">
        <v>21</v>
      </c>
      <c r="J18627" t="s">
        <v>22</v>
      </c>
      <c r="K18627">
        <v>1</v>
      </c>
      <c r="L18627">
        <v>48</v>
      </c>
      <c r="M18627" t="s">
        <v>59</v>
      </c>
      <c r="N18627">
        <v>48</v>
      </c>
      <c r="O18627" t="s">
        <v>24</v>
      </c>
      <c r="P18627" cm="1">
        <f t="array" ref="P18627">IF(Q18627&gt;0,INDEX(Q18627:Q40351,MATCH(TRUE,INDEX(Q18627:Q40351="",,),0)-1),"")</f>
        <v>6</v>
      </c>
      <c r="Q18627">
        <f t="shared" si="524"/>
        <v>1</v>
      </c>
      <c r="R18627">
        <f t="shared" si="523"/>
        <v>0</v>
      </c>
    </row>
    <row r="18628" spans="1:18" x14ac:dyDescent="0.3">
      <c r="A18628" t="s">
        <v>1309</v>
      </c>
      <c r="B18628" s="1">
        <v>38356</v>
      </c>
      <c r="C18628" t="s">
        <v>191</v>
      </c>
      <c r="D18628" t="s">
        <v>1327</v>
      </c>
      <c r="E18628" t="s">
        <v>1328</v>
      </c>
      <c r="G18628" s="6" t="s">
        <v>29</v>
      </c>
      <c r="H18628" t="s">
        <v>69</v>
      </c>
      <c r="I18628" t="s">
        <v>26</v>
      </c>
      <c r="J18628" t="s">
        <v>27</v>
      </c>
      <c r="K18628">
        <v>10</v>
      </c>
      <c r="L18628">
        <v>13.55</v>
      </c>
      <c r="M18628" t="s">
        <v>59</v>
      </c>
      <c r="N18628">
        <v>13.55</v>
      </c>
      <c r="O18628" t="s">
        <v>24</v>
      </c>
      <c r="P18628" cm="1">
        <f t="array" ref="P18628">IF(Q18628&gt;0,INDEX(Q18628:Q40352,MATCH(TRUE,INDEX(Q18628:Q40352="",,),0)-1),"")</f>
        <v>6</v>
      </c>
      <c r="Q18628">
        <f t="shared" si="524"/>
        <v>1</v>
      </c>
      <c r="R18628">
        <f t="shared" si="523"/>
        <v>0</v>
      </c>
    </row>
    <row r="18629" spans="1:18" x14ac:dyDescent="0.3">
      <c r="A18629" t="s">
        <v>1309</v>
      </c>
      <c r="B18629" s="1">
        <v>38356</v>
      </c>
      <c r="C18629" t="s">
        <v>191</v>
      </c>
      <c r="D18629" t="s">
        <v>1327</v>
      </c>
      <c r="E18629" t="s">
        <v>1328</v>
      </c>
      <c r="G18629" s="6" t="s">
        <v>29</v>
      </c>
      <c r="H18629" t="s">
        <v>64</v>
      </c>
      <c r="I18629" t="s">
        <v>26</v>
      </c>
      <c r="J18629" t="s">
        <v>27</v>
      </c>
      <c r="K18629">
        <v>70</v>
      </c>
      <c r="L18629">
        <v>10.15</v>
      </c>
      <c r="M18629" t="s">
        <v>59</v>
      </c>
      <c r="N18629">
        <v>10.15</v>
      </c>
      <c r="O18629" t="s">
        <v>24</v>
      </c>
      <c r="P18629" cm="1">
        <f t="array" ref="P18629">IF(Q18629&gt;0,INDEX(Q18629:Q40353,MATCH(TRUE,INDEX(Q18629:Q40353="",,),0)-1),"")</f>
        <v>6</v>
      </c>
      <c r="Q18629">
        <f t="shared" si="524"/>
        <v>1</v>
      </c>
      <c r="R18629">
        <f t="shared" si="523"/>
        <v>0</v>
      </c>
    </row>
    <row r="18630" spans="1:18" x14ac:dyDescent="0.3">
      <c r="A18630" t="s">
        <v>1309</v>
      </c>
      <c r="B18630" s="1">
        <v>38356</v>
      </c>
      <c r="C18630" t="s">
        <v>191</v>
      </c>
      <c r="D18630" t="s">
        <v>1327</v>
      </c>
      <c r="E18630" t="s">
        <v>1328</v>
      </c>
      <c r="G18630" t="s">
        <v>19</v>
      </c>
      <c r="H18630" t="s">
        <v>63</v>
      </c>
      <c r="I18630" t="s">
        <v>26</v>
      </c>
      <c r="J18630" t="s">
        <v>27</v>
      </c>
      <c r="K18630">
        <v>171</v>
      </c>
      <c r="L18630">
        <v>23.7</v>
      </c>
      <c r="M18630" t="s">
        <v>74</v>
      </c>
      <c r="N18630">
        <v>49.75</v>
      </c>
      <c r="P18630" cm="1">
        <f t="array" ref="P18630">IF(Q18630&gt;0,INDEX(Q18630:Q40354,MATCH(TRUE,INDEX(Q18630:Q40354="",,),0)-1),"")</f>
        <v>6</v>
      </c>
      <c r="Q18630">
        <f t="shared" si="524"/>
        <v>2</v>
      </c>
      <c r="R18630">
        <f t="shared" si="523"/>
        <v>0</v>
      </c>
    </row>
    <row r="18631" spans="1:18" x14ac:dyDescent="0.3">
      <c r="A18631" t="s">
        <v>1309</v>
      </c>
      <c r="B18631" s="1">
        <v>38356</v>
      </c>
      <c r="C18631" t="s">
        <v>191</v>
      </c>
      <c r="D18631" t="s">
        <v>1327</v>
      </c>
      <c r="E18631" t="s">
        <v>1328</v>
      </c>
      <c r="G18631" s="6" t="s">
        <v>29</v>
      </c>
      <c r="H18631" t="s">
        <v>63</v>
      </c>
      <c r="I18631" t="s">
        <v>21</v>
      </c>
      <c r="J18631" t="s">
        <v>22</v>
      </c>
      <c r="K18631">
        <v>6</v>
      </c>
      <c r="L18631">
        <v>93</v>
      </c>
      <c r="M18631" t="s">
        <v>74</v>
      </c>
      <c r="N18631">
        <v>93</v>
      </c>
      <c r="P18631" cm="1">
        <f t="array" ref="P18631">IF(Q18631&gt;0,INDEX(Q18631:Q40355,MATCH(TRUE,INDEX(Q18631:Q40355="",,),0)-1),"")</f>
        <v>6</v>
      </c>
      <c r="Q18631">
        <f t="shared" si="524"/>
        <v>2</v>
      </c>
      <c r="R18631">
        <f t="shared" si="523"/>
        <v>0</v>
      </c>
    </row>
    <row r="18632" spans="1:18" x14ac:dyDescent="0.3">
      <c r="A18632" t="s">
        <v>1309</v>
      </c>
      <c r="B18632" s="1">
        <v>38356</v>
      </c>
      <c r="C18632" t="s">
        <v>191</v>
      </c>
      <c r="D18632" t="s">
        <v>1327</v>
      </c>
      <c r="E18632" t="s">
        <v>1328</v>
      </c>
      <c r="G18632" s="6" t="s">
        <v>29</v>
      </c>
      <c r="H18632" t="s">
        <v>64</v>
      </c>
      <c r="I18632" t="s">
        <v>21</v>
      </c>
      <c r="J18632" t="s">
        <v>22</v>
      </c>
      <c r="K18632">
        <v>1</v>
      </c>
      <c r="L18632">
        <v>48</v>
      </c>
      <c r="M18632" t="s">
        <v>74</v>
      </c>
      <c r="N18632">
        <v>48</v>
      </c>
      <c r="P18632" cm="1">
        <f t="array" ref="P18632">IF(Q18632&gt;0,INDEX(Q18632:Q40356,MATCH(TRUE,INDEX(Q18632:Q40356="",,),0)-1),"")</f>
        <v>6</v>
      </c>
      <c r="Q18632">
        <f t="shared" si="524"/>
        <v>2</v>
      </c>
      <c r="R18632">
        <f t="shared" si="523"/>
        <v>0</v>
      </c>
    </row>
    <row r="18633" spans="1:18" x14ac:dyDescent="0.3">
      <c r="A18633" t="s">
        <v>1309</v>
      </c>
      <c r="B18633" s="1">
        <v>38356</v>
      </c>
      <c r="C18633" t="s">
        <v>191</v>
      </c>
      <c r="D18633" t="s">
        <v>1327</v>
      </c>
      <c r="E18633" t="s">
        <v>1328</v>
      </c>
      <c r="G18633" s="6" t="s">
        <v>29</v>
      </c>
      <c r="H18633" t="s">
        <v>69</v>
      </c>
      <c r="I18633" t="s">
        <v>26</v>
      </c>
      <c r="J18633" t="s">
        <v>27</v>
      </c>
      <c r="K18633">
        <v>10</v>
      </c>
      <c r="L18633">
        <v>13.55</v>
      </c>
      <c r="M18633" t="s">
        <v>74</v>
      </c>
      <c r="N18633">
        <v>13.55</v>
      </c>
      <c r="P18633" cm="1">
        <f t="array" ref="P18633">IF(Q18633&gt;0,INDEX(Q18633:Q40357,MATCH(TRUE,INDEX(Q18633:Q40357="",,),0)-1),"")</f>
        <v>6</v>
      </c>
      <c r="Q18633">
        <f t="shared" si="524"/>
        <v>2</v>
      </c>
      <c r="R18633">
        <f t="shared" si="523"/>
        <v>0</v>
      </c>
    </row>
    <row r="18634" spans="1:18" x14ac:dyDescent="0.3">
      <c r="A18634" t="s">
        <v>1309</v>
      </c>
      <c r="B18634" s="1">
        <v>38356</v>
      </c>
      <c r="C18634" t="s">
        <v>191</v>
      </c>
      <c r="D18634" t="s">
        <v>1327</v>
      </c>
      <c r="E18634" t="s">
        <v>1328</v>
      </c>
      <c r="G18634" s="6" t="s">
        <v>29</v>
      </c>
      <c r="H18634" t="s">
        <v>64</v>
      </c>
      <c r="I18634" t="s">
        <v>26</v>
      </c>
      <c r="J18634" t="s">
        <v>27</v>
      </c>
      <c r="K18634">
        <v>70</v>
      </c>
      <c r="L18634">
        <v>10.15</v>
      </c>
      <c r="M18634" t="s">
        <v>74</v>
      </c>
      <c r="N18634">
        <v>10.15</v>
      </c>
      <c r="P18634" cm="1">
        <f t="array" ref="P18634">IF(Q18634&gt;0,INDEX(Q18634:Q40358,MATCH(TRUE,INDEX(Q18634:Q40358="",,),0)-1),"")</f>
        <v>6</v>
      </c>
      <c r="Q18634">
        <f t="shared" si="524"/>
        <v>2</v>
      </c>
      <c r="R18634">
        <f t="shared" si="523"/>
        <v>0</v>
      </c>
    </row>
    <row r="18635" spans="1:18" x14ac:dyDescent="0.3">
      <c r="A18635" t="s">
        <v>1309</v>
      </c>
      <c r="B18635" s="1">
        <v>38356</v>
      </c>
      <c r="C18635" t="s">
        <v>191</v>
      </c>
      <c r="D18635" t="s">
        <v>1327</v>
      </c>
      <c r="E18635" t="s">
        <v>1328</v>
      </c>
      <c r="G18635" t="s">
        <v>19</v>
      </c>
      <c r="H18635" t="s">
        <v>63</v>
      </c>
      <c r="I18635" t="s">
        <v>26</v>
      </c>
      <c r="J18635" t="s">
        <v>27</v>
      </c>
      <c r="K18635">
        <v>171</v>
      </c>
      <c r="L18635">
        <v>23.7</v>
      </c>
      <c r="M18635" t="s">
        <v>484</v>
      </c>
      <c r="N18635">
        <v>31.35</v>
      </c>
      <c r="P18635" cm="1">
        <f t="array" ref="P18635">IF(Q18635&gt;0,INDEX(Q18635:Q40359,MATCH(TRUE,INDEX(Q18635:Q40359="",,),0)-1),"")</f>
        <v>6</v>
      </c>
      <c r="Q18635">
        <f t="shared" si="524"/>
        <v>3</v>
      </c>
      <c r="R18635">
        <f t="shared" si="523"/>
        <v>0</v>
      </c>
    </row>
    <row r="18636" spans="1:18" x14ac:dyDescent="0.3">
      <c r="A18636" t="s">
        <v>1309</v>
      </c>
      <c r="B18636" s="1">
        <v>38356</v>
      </c>
      <c r="C18636" t="s">
        <v>191</v>
      </c>
      <c r="D18636" t="s">
        <v>1327</v>
      </c>
      <c r="E18636" t="s">
        <v>1328</v>
      </c>
      <c r="G18636" s="6" t="s">
        <v>29</v>
      </c>
      <c r="H18636" t="s">
        <v>63</v>
      </c>
      <c r="I18636" t="s">
        <v>21</v>
      </c>
      <c r="J18636" t="s">
        <v>22</v>
      </c>
      <c r="K18636">
        <v>6</v>
      </c>
      <c r="L18636">
        <v>93</v>
      </c>
      <c r="M18636" t="s">
        <v>484</v>
      </c>
      <c r="N18636">
        <v>93</v>
      </c>
      <c r="P18636" cm="1">
        <f t="array" ref="P18636">IF(Q18636&gt;0,INDEX(Q18636:Q40360,MATCH(TRUE,INDEX(Q18636:Q40360="",,),0)-1),"")</f>
        <v>6</v>
      </c>
      <c r="Q18636">
        <f t="shared" si="524"/>
        <v>3</v>
      </c>
      <c r="R18636">
        <f t="shared" si="523"/>
        <v>0</v>
      </c>
    </row>
    <row r="18637" spans="1:18" x14ac:dyDescent="0.3">
      <c r="A18637" t="s">
        <v>1309</v>
      </c>
      <c r="B18637" s="1">
        <v>38356</v>
      </c>
      <c r="C18637" t="s">
        <v>191</v>
      </c>
      <c r="D18637" t="s">
        <v>1327</v>
      </c>
      <c r="E18637" t="s">
        <v>1328</v>
      </c>
      <c r="G18637" s="6" t="s">
        <v>29</v>
      </c>
      <c r="H18637" t="s">
        <v>64</v>
      </c>
      <c r="I18637" t="s">
        <v>21</v>
      </c>
      <c r="J18637" t="s">
        <v>22</v>
      </c>
      <c r="K18637">
        <v>1</v>
      </c>
      <c r="L18637">
        <v>48</v>
      </c>
      <c r="M18637" t="s">
        <v>484</v>
      </c>
      <c r="N18637">
        <v>48</v>
      </c>
      <c r="P18637" cm="1">
        <f t="array" ref="P18637">IF(Q18637&gt;0,INDEX(Q18637:Q40361,MATCH(TRUE,INDEX(Q18637:Q40361="",,),0)-1),"")</f>
        <v>6</v>
      </c>
      <c r="Q18637">
        <f t="shared" si="524"/>
        <v>3</v>
      </c>
      <c r="R18637">
        <f t="shared" si="523"/>
        <v>0</v>
      </c>
    </row>
    <row r="18638" spans="1:18" x14ac:dyDescent="0.3">
      <c r="A18638" t="s">
        <v>1309</v>
      </c>
      <c r="B18638" s="1">
        <v>38356</v>
      </c>
      <c r="C18638" t="s">
        <v>191</v>
      </c>
      <c r="D18638" t="s">
        <v>1327</v>
      </c>
      <c r="E18638" t="s">
        <v>1328</v>
      </c>
      <c r="G18638" s="6" t="s">
        <v>29</v>
      </c>
      <c r="H18638" t="s">
        <v>69</v>
      </c>
      <c r="I18638" t="s">
        <v>26</v>
      </c>
      <c r="J18638" t="s">
        <v>27</v>
      </c>
      <c r="K18638">
        <v>10</v>
      </c>
      <c r="L18638">
        <v>13.55</v>
      </c>
      <c r="M18638" t="s">
        <v>484</v>
      </c>
      <c r="N18638">
        <v>13.55</v>
      </c>
      <c r="P18638" cm="1">
        <f t="array" ref="P18638">IF(Q18638&gt;0,INDEX(Q18638:Q40362,MATCH(TRUE,INDEX(Q18638:Q40362="",,),0)-1),"")</f>
        <v>6</v>
      </c>
      <c r="Q18638">
        <f t="shared" si="524"/>
        <v>3</v>
      </c>
      <c r="R18638">
        <f t="shared" si="523"/>
        <v>0</v>
      </c>
    </row>
    <row r="18639" spans="1:18" x14ac:dyDescent="0.3">
      <c r="A18639" t="s">
        <v>1309</v>
      </c>
      <c r="B18639" s="1">
        <v>38356</v>
      </c>
      <c r="C18639" t="s">
        <v>191</v>
      </c>
      <c r="D18639" t="s">
        <v>1327</v>
      </c>
      <c r="E18639" t="s">
        <v>1328</v>
      </c>
      <c r="G18639" s="6" t="s">
        <v>29</v>
      </c>
      <c r="H18639" t="s">
        <v>64</v>
      </c>
      <c r="I18639" t="s">
        <v>26</v>
      </c>
      <c r="J18639" t="s">
        <v>27</v>
      </c>
      <c r="K18639">
        <v>70</v>
      </c>
      <c r="L18639">
        <v>10.15</v>
      </c>
      <c r="M18639" t="s">
        <v>484</v>
      </c>
      <c r="N18639">
        <v>10.15</v>
      </c>
      <c r="P18639" cm="1">
        <f t="array" ref="P18639">IF(Q18639&gt;0,INDEX(Q18639:Q40363,MATCH(TRUE,INDEX(Q18639:Q40363="",,),0)-1),"")</f>
        <v>6</v>
      </c>
      <c r="Q18639">
        <f t="shared" si="524"/>
        <v>3</v>
      </c>
      <c r="R18639">
        <f t="shared" si="523"/>
        <v>0</v>
      </c>
    </row>
    <row r="18640" spans="1:18" x14ac:dyDescent="0.3">
      <c r="A18640" t="s">
        <v>1309</v>
      </c>
      <c r="B18640" s="1">
        <v>38356</v>
      </c>
      <c r="C18640" t="s">
        <v>191</v>
      </c>
      <c r="D18640" t="s">
        <v>1327</v>
      </c>
      <c r="E18640" t="s">
        <v>1328</v>
      </c>
      <c r="G18640" t="s">
        <v>19</v>
      </c>
      <c r="H18640" t="s">
        <v>63</v>
      </c>
      <c r="I18640" t="s">
        <v>26</v>
      </c>
      <c r="J18640" t="s">
        <v>27</v>
      </c>
      <c r="K18640">
        <v>171</v>
      </c>
      <c r="L18640">
        <v>23.7</v>
      </c>
      <c r="M18640" t="s">
        <v>863</v>
      </c>
      <c r="N18640">
        <v>29.16</v>
      </c>
      <c r="P18640" cm="1">
        <f t="array" ref="P18640">IF(Q18640&gt;0,INDEX(Q18640:Q40364,MATCH(TRUE,INDEX(Q18640:Q40364="",,),0)-1),"")</f>
        <v>6</v>
      </c>
      <c r="Q18640">
        <f t="shared" si="524"/>
        <v>4</v>
      </c>
      <c r="R18640">
        <f t="shared" si="523"/>
        <v>0</v>
      </c>
    </row>
    <row r="18641" spans="1:18" x14ac:dyDescent="0.3">
      <c r="A18641" t="s">
        <v>1309</v>
      </c>
      <c r="B18641" s="1">
        <v>38356</v>
      </c>
      <c r="C18641" t="s">
        <v>191</v>
      </c>
      <c r="D18641" t="s">
        <v>1327</v>
      </c>
      <c r="E18641" t="s">
        <v>1328</v>
      </c>
      <c r="G18641" s="6" t="s">
        <v>29</v>
      </c>
      <c r="H18641" t="s">
        <v>63</v>
      </c>
      <c r="I18641" t="s">
        <v>21</v>
      </c>
      <c r="J18641" t="s">
        <v>22</v>
      </c>
      <c r="K18641">
        <v>6</v>
      </c>
      <c r="L18641">
        <v>93</v>
      </c>
      <c r="M18641" t="s">
        <v>863</v>
      </c>
      <c r="N18641">
        <v>93</v>
      </c>
      <c r="P18641" cm="1">
        <f t="array" ref="P18641">IF(Q18641&gt;0,INDEX(Q18641:Q40365,MATCH(TRUE,INDEX(Q18641:Q40365="",,),0)-1),"")</f>
        <v>6</v>
      </c>
      <c r="Q18641">
        <f t="shared" si="524"/>
        <v>4</v>
      </c>
      <c r="R18641">
        <f t="shared" si="523"/>
        <v>0</v>
      </c>
    </row>
    <row r="18642" spans="1:18" x14ac:dyDescent="0.3">
      <c r="A18642" t="s">
        <v>1309</v>
      </c>
      <c r="B18642" s="1">
        <v>38356</v>
      </c>
      <c r="C18642" t="s">
        <v>191</v>
      </c>
      <c r="D18642" t="s">
        <v>1327</v>
      </c>
      <c r="E18642" t="s">
        <v>1328</v>
      </c>
      <c r="G18642" s="6" t="s">
        <v>29</v>
      </c>
      <c r="H18642" t="s">
        <v>64</v>
      </c>
      <c r="I18642" t="s">
        <v>21</v>
      </c>
      <c r="J18642" t="s">
        <v>22</v>
      </c>
      <c r="K18642">
        <v>1</v>
      </c>
      <c r="L18642">
        <v>48</v>
      </c>
      <c r="M18642" t="s">
        <v>863</v>
      </c>
      <c r="N18642">
        <v>48</v>
      </c>
      <c r="P18642" cm="1">
        <f t="array" ref="P18642">IF(Q18642&gt;0,INDEX(Q18642:Q40366,MATCH(TRUE,INDEX(Q18642:Q40366="",,),0)-1),"")</f>
        <v>6</v>
      </c>
      <c r="Q18642">
        <f t="shared" si="524"/>
        <v>4</v>
      </c>
      <c r="R18642">
        <f t="shared" si="523"/>
        <v>0</v>
      </c>
    </row>
    <row r="18643" spans="1:18" x14ac:dyDescent="0.3">
      <c r="A18643" t="s">
        <v>1309</v>
      </c>
      <c r="B18643" s="1">
        <v>38356</v>
      </c>
      <c r="C18643" t="s">
        <v>191</v>
      </c>
      <c r="D18643" t="s">
        <v>1327</v>
      </c>
      <c r="E18643" t="s">
        <v>1328</v>
      </c>
      <c r="G18643" s="6" t="s">
        <v>29</v>
      </c>
      <c r="H18643" t="s">
        <v>69</v>
      </c>
      <c r="I18643" t="s">
        <v>26</v>
      </c>
      <c r="J18643" t="s">
        <v>27</v>
      </c>
      <c r="K18643">
        <v>10</v>
      </c>
      <c r="L18643">
        <v>13.55</v>
      </c>
      <c r="M18643" t="s">
        <v>863</v>
      </c>
      <c r="N18643">
        <v>13.55</v>
      </c>
      <c r="P18643" cm="1">
        <f t="array" ref="P18643">IF(Q18643&gt;0,INDEX(Q18643:Q40367,MATCH(TRUE,INDEX(Q18643:Q40367="",,),0)-1),"")</f>
        <v>6</v>
      </c>
      <c r="Q18643">
        <f t="shared" si="524"/>
        <v>4</v>
      </c>
      <c r="R18643">
        <f t="shared" si="523"/>
        <v>0</v>
      </c>
    </row>
    <row r="18644" spans="1:18" x14ac:dyDescent="0.3">
      <c r="A18644" t="s">
        <v>1309</v>
      </c>
      <c r="B18644" s="1">
        <v>38356</v>
      </c>
      <c r="C18644" t="s">
        <v>191</v>
      </c>
      <c r="D18644" t="s">
        <v>1327</v>
      </c>
      <c r="E18644" t="s">
        <v>1328</v>
      </c>
      <c r="G18644" s="6" t="s">
        <v>29</v>
      </c>
      <c r="H18644" t="s">
        <v>64</v>
      </c>
      <c r="I18644" t="s">
        <v>26</v>
      </c>
      <c r="J18644" t="s">
        <v>27</v>
      </c>
      <c r="K18644">
        <v>70</v>
      </c>
      <c r="L18644">
        <v>10.15</v>
      </c>
      <c r="M18644" t="s">
        <v>863</v>
      </c>
      <c r="N18644">
        <v>10.15</v>
      </c>
      <c r="P18644" cm="1">
        <f t="array" ref="P18644">IF(Q18644&gt;0,INDEX(Q18644:Q40368,MATCH(TRUE,INDEX(Q18644:Q40368="",,),0)-1),"")</f>
        <v>6</v>
      </c>
      <c r="Q18644">
        <f t="shared" si="524"/>
        <v>4</v>
      </c>
      <c r="R18644">
        <f t="shared" si="523"/>
        <v>0</v>
      </c>
    </row>
    <row r="18645" spans="1:18" x14ac:dyDescent="0.3">
      <c r="A18645" t="s">
        <v>1309</v>
      </c>
      <c r="B18645" s="1">
        <v>38356</v>
      </c>
      <c r="C18645" t="s">
        <v>191</v>
      </c>
      <c r="D18645" t="s">
        <v>1327</v>
      </c>
      <c r="E18645" t="s">
        <v>1328</v>
      </c>
      <c r="G18645" t="s">
        <v>19</v>
      </c>
      <c r="H18645" t="s">
        <v>63</v>
      </c>
      <c r="I18645" t="s">
        <v>26</v>
      </c>
      <c r="J18645" t="s">
        <v>27</v>
      </c>
      <c r="K18645">
        <v>171</v>
      </c>
      <c r="L18645">
        <v>23.7</v>
      </c>
      <c r="M18645" t="s">
        <v>31</v>
      </c>
      <c r="N18645">
        <v>26.26</v>
      </c>
      <c r="P18645" cm="1">
        <f t="array" ref="P18645">IF(Q18645&gt;0,INDEX(Q18645:Q40369,MATCH(TRUE,INDEX(Q18645:Q40369="",,),0)-1),"")</f>
        <v>6</v>
      </c>
      <c r="Q18645">
        <f t="shared" si="524"/>
        <v>5</v>
      </c>
      <c r="R18645">
        <f t="shared" si="523"/>
        <v>0</v>
      </c>
    </row>
    <row r="18646" spans="1:18" x14ac:dyDescent="0.3">
      <c r="A18646" t="s">
        <v>1309</v>
      </c>
      <c r="B18646" s="1">
        <v>38356</v>
      </c>
      <c r="C18646" t="s">
        <v>191</v>
      </c>
      <c r="D18646" t="s">
        <v>1327</v>
      </c>
      <c r="E18646" t="s">
        <v>1328</v>
      </c>
      <c r="G18646" s="6" t="s">
        <v>29</v>
      </c>
      <c r="H18646" t="s">
        <v>63</v>
      </c>
      <c r="I18646" t="s">
        <v>21</v>
      </c>
      <c r="J18646" t="s">
        <v>22</v>
      </c>
      <c r="K18646">
        <v>6</v>
      </c>
      <c r="L18646">
        <v>93</v>
      </c>
      <c r="M18646" t="s">
        <v>31</v>
      </c>
      <c r="N18646">
        <v>93</v>
      </c>
      <c r="P18646" cm="1">
        <f t="array" ref="P18646">IF(Q18646&gt;0,INDEX(Q18646:Q40370,MATCH(TRUE,INDEX(Q18646:Q40370="",,),0)-1),"")</f>
        <v>6</v>
      </c>
      <c r="Q18646">
        <f t="shared" si="524"/>
        <v>5</v>
      </c>
      <c r="R18646">
        <f t="shared" si="523"/>
        <v>0</v>
      </c>
    </row>
    <row r="18647" spans="1:18" x14ac:dyDescent="0.3">
      <c r="A18647" t="s">
        <v>1309</v>
      </c>
      <c r="B18647" s="1">
        <v>38356</v>
      </c>
      <c r="C18647" t="s">
        <v>191</v>
      </c>
      <c r="D18647" t="s">
        <v>1327</v>
      </c>
      <c r="E18647" t="s">
        <v>1328</v>
      </c>
      <c r="G18647" s="6" t="s">
        <v>29</v>
      </c>
      <c r="H18647" t="s">
        <v>64</v>
      </c>
      <c r="I18647" t="s">
        <v>21</v>
      </c>
      <c r="J18647" t="s">
        <v>22</v>
      </c>
      <c r="K18647">
        <v>1</v>
      </c>
      <c r="L18647">
        <v>48</v>
      </c>
      <c r="M18647" t="s">
        <v>31</v>
      </c>
      <c r="N18647">
        <v>48</v>
      </c>
      <c r="P18647" cm="1">
        <f t="array" ref="P18647">IF(Q18647&gt;0,INDEX(Q18647:Q40371,MATCH(TRUE,INDEX(Q18647:Q40371="",,),0)-1),"")</f>
        <v>6</v>
      </c>
      <c r="Q18647">
        <f t="shared" si="524"/>
        <v>5</v>
      </c>
      <c r="R18647">
        <f t="shared" si="523"/>
        <v>0</v>
      </c>
    </row>
    <row r="18648" spans="1:18" x14ac:dyDescent="0.3">
      <c r="A18648" t="s">
        <v>1309</v>
      </c>
      <c r="B18648" s="1">
        <v>38356</v>
      </c>
      <c r="C18648" t="s">
        <v>191</v>
      </c>
      <c r="D18648" t="s">
        <v>1327</v>
      </c>
      <c r="E18648" t="s">
        <v>1328</v>
      </c>
      <c r="G18648" s="6" t="s">
        <v>29</v>
      </c>
      <c r="H18648" t="s">
        <v>69</v>
      </c>
      <c r="I18648" t="s">
        <v>26</v>
      </c>
      <c r="J18648" t="s">
        <v>27</v>
      </c>
      <c r="K18648">
        <v>10</v>
      </c>
      <c r="L18648">
        <v>13.55</v>
      </c>
      <c r="M18648" t="s">
        <v>31</v>
      </c>
      <c r="N18648">
        <v>13.55</v>
      </c>
      <c r="P18648" cm="1">
        <f t="array" ref="P18648">IF(Q18648&gt;0,INDEX(Q18648:Q40372,MATCH(TRUE,INDEX(Q18648:Q40372="",,),0)-1),"")</f>
        <v>6</v>
      </c>
      <c r="Q18648">
        <f t="shared" si="524"/>
        <v>5</v>
      </c>
      <c r="R18648">
        <f t="shared" si="523"/>
        <v>0</v>
      </c>
    </row>
    <row r="18649" spans="1:18" x14ac:dyDescent="0.3">
      <c r="A18649" t="s">
        <v>1309</v>
      </c>
      <c r="B18649" s="1">
        <v>38356</v>
      </c>
      <c r="C18649" t="s">
        <v>191</v>
      </c>
      <c r="D18649" t="s">
        <v>1327</v>
      </c>
      <c r="E18649" t="s">
        <v>1328</v>
      </c>
      <c r="G18649" s="6" t="s">
        <v>29</v>
      </c>
      <c r="H18649" t="s">
        <v>64</v>
      </c>
      <c r="I18649" t="s">
        <v>26</v>
      </c>
      <c r="J18649" t="s">
        <v>27</v>
      </c>
      <c r="K18649">
        <v>70</v>
      </c>
      <c r="L18649">
        <v>10.15</v>
      </c>
      <c r="M18649" t="s">
        <v>31</v>
      </c>
      <c r="N18649">
        <v>10.15</v>
      </c>
      <c r="P18649" cm="1">
        <f t="array" ref="P18649">IF(Q18649&gt;0,INDEX(Q18649:Q40373,MATCH(TRUE,INDEX(Q18649:Q40373="",,),0)-1),"")</f>
        <v>6</v>
      </c>
      <c r="Q18649">
        <f t="shared" si="524"/>
        <v>5</v>
      </c>
      <c r="R18649">
        <f t="shared" si="523"/>
        <v>0</v>
      </c>
    </row>
    <row r="18650" spans="1:18" x14ac:dyDescent="0.3">
      <c r="A18650" t="s">
        <v>1309</v>
      </c>
      <c r="B18650" s="1">
        <v>38356</v>
      </c>
      <c r="C18650" t="s">
        <v>191</v>
      </c>
      <c r="D18650" t="s">
        <v>1327</v>
      </c>
      <c r="E18650" t="s">
        <v>1328</v>
      </c>
      <c r="G18650" t="s">
        <v>19</v>
      </c>
      <c r="H18650" t="s">
        <v>63</v>
      </c>
      <c r="I18650" t="s">
        <v>26</v>
      </c>
      <c r="J18650" t="s">
        <v>27</v>
      </c>
      <c r="K18650">
        <v>171</v>
      </c>
      <c r="L18650">
        <v>23.7</v>
      </c>
      <c r="M18650" t="s">
        <v>1318</v>
      </c>
      <c r="N18650">
        <v>24.78</v>
      </c>
      <c r="P18650" cm="1">
        <f t="array" ref="P18650">IF(Q18650&gt;0,INDEX(Q18650:Q40374,MATCH(TRUE,INDEX(Q18650:Q40374="",,),0)-1),"")</f>
        <v>6</v>
      </c>
      <c r="Q18650">
        <f t="shared" si="524"/>
        <v>6</v>
      </c>
      <c r="R18650">
        <f t="shared" si="523"/>
        <v>0</v>
      </c>
    </row>
    <row r="18651" spans="1:18" x14ac:dyDescent="0.3">
      <c r="A18651" t="s">
        <v>1309</v>
      </c>
      <c r="B18651" s="1">
        <v>38356</v>
      </c>
      <c r="C18651" t="s">
        <v>191</v>
      </c>
      <c r="D18651" t="s">
        <v>1327</v>
      </c>
      <c r="E18651" t="s">
        <v>1328</v>
      </c>
      <c r="G18651" s="6" t="s">
        <v>29</v>
      </c>
      <c r="H18651" t="s">
        <v>63</v>
      </c>
      <c r="I18651" t="s">
        <v>21</v>
      </c>
      <c r="J18651" t="s">
        <v>22</v>
      </c>
      <c r="K18651">
        <v>6</v>
      </c>
      <c r="L18651">
        <v>93</v>
      </c>
      <c r="M18651" t="s">
        <v>1318</v>
      </c>
      <c r="N18651">
        <v>93</v>
      </c>
      <c r="P18651" cm="1">
        <f t="array" ref="P18651">IF(Q18651&gt;0,INDEX(Q18651:Q40375,MATCH(TRUE,INDEX(Q18651:Q40375="",,),0)-1),"")</f>
        <v>6</v>
      </c>
      <c r="Q18651">
        <f t="shared" si="524"/>
        <v>6</v>
      </c>
      <c r="R18651">
        <f t="shared" si="523"/>
        <v>0</v>
      </c>
    </row>
    <row r="18652" spans="1:18" x14ac:dyDescent="0.3">
      <c r="A18652" t="s">
        <v>1309</v>
      </c>
      <c r="B18652" s="1">
        <v>38356</v>
      </c>
      <c r="C18652" t="s">
        <v>191</v>
      </c>
      <c r="D18652" t="s">
        <v>1327</v>
      </c>
      <c r="E18652" t="s">
        <v>1328</v>
      </c>
      <c r="G18652" s="6" t="s">
        <v>29</v>
      </c>
      <c r="H18652" t="s">
        <v>64</v>
      </c>
      <c r="I18652" t="s">
        <v>21</v>
      </c>
      <c r="J18652" t="s">
        <v>22</v>
      </c>
      <c r="K18652">
        <v>1</v>
      </c>
      <c r="L18652">
        <v>48</v>
      </c>
      <c r="M18652" t="s">
        <v>1318</v>
      </c>
      <c r="N18652">
        <v>48</v>
      </c>
      <c r="P18652" cm="1">
        <f t="array" ref="P18652">IF(Q18652&gt;0,INDEX(Q18652:Q40376,MATCH(TRUE,INDEX(Q18652:Q40376="",,),0)-1),"")</f>
        <v>6</v>
      </c>
      <c r="Q18652">
        <f t="shared" si="524"/>
        <v>6</v>
      </c>
      <c r="R18652">
        <f t="shared" si="523"/>
        <v>0</v>
      </c>
    </row>
    <row r="18653" spans="1:18" x14ac:dyDescent="0.3">
      <c r="A18653" t="s">
        <v>1309</v>
      </c>
      <c r="B18653" s="1">
        <v>38356</v>
      </c>
      <c r="C18653" t="s">
        <v>191</v>
      </c>
      <c r="D18653" t="s">
        <v>1327</v>
      </c>
      <c r="E18653" t="s">
        <v>1328</v>
      </c>
      <c r="G18653" s="6" t="s">
        <v>29</v>
      </c>
      <c r="H18653" t="s">
        <v>69</v>
      </c>
      <c r="I18653" t="s">
        <v>26</v>
      </c>
      <c r="J18653" t="s">
        <v>27</v>
      </c>
      <c r="K18653">
        <v>10</v>
      </c>
      <c r="L18653">
        <v>13.55</v>
      </c>
      <c r="M18653" t="s">
        <v>1318</v>
      </c>
      <c r="N18653">
        <v>13.55</v>
      </c>
      <c r="P18653" cm="1">
        <f t="array" ref="P18653">IF(Q18653&gt;0,INDEX(Q18653:Q40377,MATCH(TRUE,INDEX(Q18653:Q40377="",,),0)-1),"")</f>
        <v>6</v>
      </c>
      <c r="Q18653">
        <f t="shared" si="524"/>
        <v>6</v>
      </c>
      <c r="R18653">
        <f t="shared" si="523"/>
        <v>0</v>
      </c>
    </row>
    <row r="18654" spans="1:18" x14ac:dyDescent="0.3">
      <c r="A18654" t="s">
        <v>1309</v>
      </c>
      <c r="B18654" s="1">
        <v>38356</v>
      </c>
      <c r="C18654" t="s">
        <v>191</v>
      </c>
      <c r="D18654" t="s">
        <v>1327</v>
      </c>
      <c r="E18654" t="s">
        <v>1328</v>
      </c>
      <c r="G18654" s="6" t="s">
        <v>29</v>
      </c>
      <c r="H18654" t="s">
        <v>64</v>
      </c>
      <c r="I18654" t="s">
        <v>26</v>
      </c>
      <c r="J18654" t="s">
        <v>27</v>
      </c>
      <c r="K18654">
        <v>70</v>
      </c>
      <c r="L18654">
        <v>10.15</v>
      </c>
      <c r="M18654" t="s">
        <v>1318</v>
      </c>
      <c r="N18654">
        <v>10.15</v>
      </c>
      <c r="P18654" cm="1">
        <f t="array" ref="P18654">IF(Q18654&gt;0,INDEX(Q18654:Q40378,MATCH(TRUE,INDEX(Q18654:Q40378="",,),0)-1),"")</f>
        <v>6</v>
      </c>
      <c r="Q18654">
        <f t="shared" si="524"/>
        <v>6</v>
      </c>
      <c r="R18654">
        <f t="shared" si="523"/>
        <v>0</v>
      </c>
    </row>
    <row r="18655" spans="1:18" x14ac:dyDescent="0.3">
      <c r="P18655" t="str" cm="1">
        <f t="array" ref="P18655">IF(Q18655&gt;0,INDEX(Q18655:Q40379,MATCH(TRUE,INDEX(Q18655:Q40379="",,),0)-1),"")</f>
        <v/>
      </c>
      <c r="R18655" t="str">
        <f t="shared" si="523"/>
        <v/>
      </c>
    </row>
    <row r="18656" spans="1:18" x14ac:dyDescent="0.3">
      <c r="A18656" t="s">
        <v>1309</v>
      </c>
      <c r="B18656" s="1">
        <v>38335</v>
      </c>
      <c r="C18656" t="s">
        <v>191</v>
      </c>
      <c r="D18656" t="s">
        <v>1329</v>
      </c>
      <c r="E18656" t="s">
        <v>1330</v>
      </c>
      <c r="G18656" t="s">
        <v>19</v>
      </c>
      <c r="H18656" t="s">
        <v>41</v>
      </c>
      <c r="I18656" t="s">
        <v>21</v>
      </c>
      <c r="J18656" t="s">
        <v>22</v>
      </c>
      <c r="K18656">
        <v>37</v>
      </c>
      <c r="L18656">
        <v>115</v>
      </c>
      <c r="M18656" t="s">
        <v>484</v>
      </c>
      <c r="N18656">
        <v>232</v>
      </c>
      <c r="O18656" t="s">
        <v>24</v>
      </c>
      <c r="P18656" cm="1">
        <f t="array" ref="P18656">IF(Q18656&gt;0,INDEX(Q18656:Q40380,MATCH(TRUE,INDEX(Q18656:Q40380="",,),0)-1),"")</f>
        <v>4</v>
      </c>
      <c r="Q18656">
        <f>INT((ROW()-18656)/10)+1</f>
        <v>1</v>
      </c>
      <c r="R18656">
        <f t="shared" si="523"/>
        <v>0</v>
      </c>
    </row>
    <row r="18657" spans="1:18" x14ac:dyDescent="0.3">
      <c r="A18657" t="s">
        <v>1309</v>
      </c>
      <c r="B18657" s="1">
        <v>38335</v>
      </c>
      <c r="C18657" t="s">
        <v>191</v>
      </c>
      <c r="D18657" t="s">
        <v>1329</v>
      </c>
      <c r="E18657" t="s">
        <v>1330</v>
      </c>
      <c r="G18657" t="s">
        <v>19</v>
      </c>
      <c r="H18657" t="s">
        <v>41</v>
      </c>
      <c r="I18657" t="s">
        <v>26</v>
      </c>
      <c r="J18657" t="s">
        <v>27</v>
      </c>
      <c r="K18657">
        <v>42</v>
      </c>
      <c r="L18657">
        <v>31.35</v>
      </c>
      <c r="M18657" t="s">
        <v>484</v>
      </c>
      <c r="N18657">
        <v>48</v>
      </c>
      <c r="O18657" t="s">
        <v>24</v>
      </c>
      <c r="P18657" cm="1">
        <f t="array" ref="P18657">IF(Q18657&gt;0,INDEX(Q18657:Q40381,MATCH(TRUE,INDEX(Q18657:Q40381="",,),0)-1),"")</f>
        <v>4</v>
      </c>
      <c r="Q18657">
        <f t="shared" ref="Q18657:Q18695" si="525">INT((ROW()-18656)/10)+1</f>
        <v>1</v>
      </c>
      <c r="R18657">
        <f t="shared" si="523"/>
        <v>0</v>
      </c>
    </row>
    <row r="18658" spans="1:18" x14ac:dyDescent="0.3">
      <c r="A18658" t="s">
        <v>1309</v>
      </c>
      <c r="B18658" s="1">
        <v>38335</v>
      </c>
      <c r="C18658" t="s">
        <v>191</v>
      </c>
      <c r="D18658" t="s">
        <v>1329</v>
      </c>
      <c r="E18658" t="s">
        <v>1330</v>
      </c>
      <c r="G18658" t="s">
        <v>19</v>
      </c>
      <c r="H18658" t="s">
        <v>28</v>
      </c>
      <c r="I18658" t="s">
        <v>26</v>
      </c>
      <c r="J18658" t="s">
        <v>27</v>
      </c>
      <c r="K18658">
        <v>270</v>
      </c>
      <c r="L18658">
        <v>19.95</v>
      </c>
      <c r="M18658" t="s">
        <v>484</v>
      </c>
      <c r="N18658">
        <v>27.01</v>
      </c>
      <c r="O18658" t="s">
        <v>24</v>
      </c>
      <c r="P18658" cm="1">
        <f t="array" ref="P18658">IF(Q18658&gt;0,INDEX(Q18658:Q40382,MATCH(TRUE,INDEX(Q18658:Q40382="",,),0)-1),"")</f>
        <v>4</v>
      </c>
      <c r="Q18658">
        <f t="shared" si="525"/>
        <v>1</v>
      </c>
      <c r="R18658">
        <f t="shared" si="523"/>
        <v>0</v>
      </c>
    </row>
    <row r="18659" spans="1:18" x14ac:dyDescent="0.3">
      <c r="A18659" t="s">
        <v>1309</v>
      </c>
      <c r="B18659" s="1">
        <v>38335</v>
      </c>
      <c r="C18659" t="s">
        <v>191</v>
      </c>
      <c r="D18659" t="s">
        <v>1329</v>
      </c>
      <c r="E18659" t="s">
        <v>1330</v>
      </c>
      <c r="G18659" s="6" t="s">
        <v>29</v>
      </c>
      <c r="H18659" t="s">
        <v>25</v>
      </c>
      <c r="I18659" t="s">
        <v>21</v>
      </c>
      <c r="J18659" t="s">
        <v>22</v>
      </c>
      <c r="K18659">
        <v>4</v>
      </c>
      <c r="L18659">
        <v>84</v>
      </c>
      <c r="M18659" t="s">
        <v>484</v>
      </c>
      <c r="N18659">
        <v>84</v>
      </c>
      <c r="O18659" t="s">
        <v>24</v>
      </c>
      <c r="P18659" cm="1">
        <f t="array" ref="P18659">IF(Q18659&gt;0,INDEX(Q18659:Q40383,MATCH(TRUE,INDEX(Q18659:Q40383="",,),0)-1),"")</f>
        <v>4</v>
      </c>
      <c r="Q18659">
        <f t="shared" si="525"/>
        <v>1</v>
      </c>
      <c r="R18659">
        <f t="shared" si="523"/>
        <v>0</v>
      </c>
    </row>
    <row r="18660" spans="1:18" x14ac:dyDescent="0.3">
      <c r="A18660" t="s">
        <v>1309</v>
      </c>
      <c r="B18660" s="1">
        <v>38335</v>
      </c>
      <c r="C18660" t="s">
        <v>191</v>
      </c>
      <c r="D18660" t="s">
        <v>1329</v>
      </c>
      <c r="E18660" t="s">
        <v>1330</v>
      </c>
      <c r="G18660" s="6" t="s">
        <v>29</v>
      </c>
      <c r="H18660" t="s">
        <v>69</v>
      </c>
      <c r="I18660" t="s">
        <v>21</v>
      </c>
      <c r="J18660" t="s">
        <v>22</v>
      </c>
      <c r="K18660">
        <v>11</v>
      </c>
      <c r="L18660">
        <v>58</v>
      </c>
      <c r="M18660" t="s">
        <v>484</v>
      </c>
      <c r="N18660">
        <v>58</v>
      </c>
      <c r="O18660" t="s">
        <v>24</v>
      </c>
      <c r="P18660" cm="1">
        <f t="array" ref="P18660">IF(Q18660&gt;0,INDEX(Q18660:Q40384,MATCH(TRUE,INDEX(Q18660:Q40384="",,),0)-1),"")</f>
        <v>4</v>
      </c>
      <c r="Q18660">
        <f t="shared" si="525"/>
        <v>1</v>
      </c>
      <c r="R18660">
        <f t="shared" si="523"/>
        <v>0</v>
      </c>
    </row>
    <row r="18661" spans="1:18" x14ac:dyDescent="0.3">
      <c r="A18661" t="s">
        <v>1309</v>
      </c>
      <c r="B18661" s="1">
        <v>38335</v>
      </c>
      <c r="C18661" t="s">
        <v>191</v>
      </c>
      <c r="D18661" t="s">
        <v>1329</v>
      </c>
      <c r="E18661" t="s">
        <v>1330</v>
      </c>
      <c r="G18661" s="6" t="s">
        <v>29</v>
      </c>
      <c r="H18661" t="s">
        <v>30</v>
      </c>
      <c r="I18661" t="s">
        <v>26</v>
      </c>
      <c r="J18661" t="s">
        <v>27</v>
      </c>
      <c r="K18661">
        <v>8</v>
      </c>
      <c r="L18661">
        <v>9</v>
      </c>
      <c r="M18661" t="s">
        <v>484</v>
      </c>
      <c r="N18661">
        <v>9</v>
      </c>
      <c r="O18661" t="s">
        <v>24</v>
      </c>
      <c r="P18661" cm="1">
        <f t="array" ref="P18661">IF(Q18661&gt;0,INDEX(Q18661:Q40385,MATCH(TRUE,INDEX(Q18661:Q40385="",,),0)-1),"")</f>
        <v>4</v>
      </c>
      <c r="Q18661">
        <f t="shared" si="525"/>
        <v>1</v>
      </c>
      <c r="R18661">
        <f t="shared" si="523"/>
        <v>0</v>
      </c>
    </row>
    <row r="18662" spans="1:18" x14ac:dyDescent="0.3">
      <c r="A18662" t="s">
        <v>1309</v>
      </c>
      <c r="B18662" s="1">
        <v>38335</v>
      </c>
      <c r="C18662" t="s">
        <v>191</v>
      </c>
      <c r="D18662" t="s">
        <v>1329</v>
      </c>
      <c r="E18662" t="s">
        <v>1330</v>
      </c>
      <c r="G18662" s="6" t="s">
        <v>29</v>
      </c>
      <c r="H18662" t="s">
        <v>25</v>
      </c>
      <c r="I18662" t="s">
        <v>26</v>
      </c>
      <c r="J18662" t="s">
        <v>27</v>
      </c>
      <c r="K18662">
        <v>64</v>
      </c>
      <c r="L18662">
        <v>14.9</v>
      </c>
      <c r="M18662" t="s">
        <v>484</v>
      </c>
      <c r="N18662">
        <v>14.9</v>
      </c>
      <c r="O18662" t="s">
        <v>24</v>
      </c>
      <c r="P18662" cm="1">
        <f t="array" ref="P18662">IF(Q18662&gt;0,INDEX(Q18662:Q40386,MATCH(TRUE,INDEX(Q18662:Q40386="",,),0)-1),"")</f>
        <v>4</v>
      </c>
      <c r="Q18662">
        <f t="shared" si="525"/>
        <v>1</v>
      </c>
      <c r="R18662">
        <f t="shared" si="523"/>
        <v>0</v>
      </c>
    </row>
    <row r="18663" spans="1:18" x14ac:dyDescent="0.3">
      <c r="A18663" t="s">
        <v>1309</v>
      </c>
      <c r="B18663" s="1">
        <v>38335</v>
      </c>
      <c r="C18663" t="s">
        <v>191</v>
      </c>
      <c r="D18663" t="s">
        <v>1329</v>
      </c>
      <c r="E18663" t="s">
        <v>1330</v>
      </c>
      <c r="G18663" s="6" t="s">
        <v>29</v>
      </c>
      <c r="H18663" t="s">
        <v>148</v>
      </c>
      <c r="I18663" t="s">
        <v>26</v>
      </c>
      <c r="J18663" t="s">
        <v>27</v>
      </c>
      <c r="K18663">
        <v>11</v>
      </c>
      <c r="L18663">
        <v>7.95</v>
      </c>
      <c r="M18663" t="s">
        <v>484</v>
      </c>
      <c r="N18663">
        <v>7.95</v>
      </c>
      <c r="O18663" t="s">
        <v>24</v>
      </c>
      <c r="P18663" cm="1">
        <f t="array" ref="P18663">IF(Q18663&gt;0,INDEX(Q18663:Q40387,MATCH(TRUE,INDEX(Q18663:Q40387="",,),0)-1),"")</f>
        <v>4</v>
      </c>
      <c r="Q18663">
        <f t="shared" si="525"/>
        <v>1</v>
      </c>
      <c r="R18663">
        <f t="shared" si="523"/>
        <v>0</v>
      </c>
    </row>
    <row r="18664" spans="1:18" x14ac:dyDescent="0.3">
      <c r="A18664" t="s">
        <v>1309</v>
      </c>
      <c r="B18664" s="1">
        <v>38335</v>
      </c>
      <c r="C18664" t="s">
        <v>191</v>
      </c>
      <c r="D18664" t="s">
        <v>1329</v>
      </c>
      <c r="E18664" t="s">
        <v>1330</v>
      </c>
      <c r="G18664" s="6" t="s">
        <v>29</v>
      </c>
      <c r="H18664" t="s">
        <v>122</v>
      </c>
      <c r="I18664" t="s">
        <v>26</v>
      </c>
      <c r="J18664" t="s">
        <v>27</v>
      </c>
      <c r="K18664">
        <v>15</v>
      </c>
      <c r="L18664">
        <v>11.75</v>
      </c>
      <c r="M18664" t="s">
        <v>484</v>
      </c>
      <c r="N18664">
        <v>11.75</v>
      </c>
      <c r="O18664" t="s">
        <v>24</v>
      </c>
      <c r="P18664" cm="1">
        <f t="array" ref="P18664">IF(Q18664&gt;0,INDEX(Q18664:Q40388,MATCH(TRUE,INDEX(Q18664:Q40388="",,),0)-1),"")</f>
        <v>4</v>
      </c>
      <c r="Q18664">
        <f t="shared" si="525"/>
        <v>1</v>
      </c>
      <c r="R18664">
        <f t="shared" si="523"/>
        <v>0</v>
      </c>
    </row>
    <row r="18665" spans="1:18" x14ac:dyDescent="0.3">
      <c r="A18665" t="s">
        <v>1309</v>
      </c>
      <c r="B18665" s="1">
        <v>38335</v>
      </c>
      <c r="C18665" t="s">
        <v>191</v>
      </c>
      <c r="D18665" t="s">
        <v>1329</v>
      </c>
      <c r="E18665" t="s">
        <v>1330</v>
      </c>
      <c r="G18665" s="6" t="s">
        <v>29</v>
      </c>
      <c r="H18665" t="s">
        <v>69</v>
      </c>
      <c r="I18665" t="s">
        <v>26</v>
      </c>
      <c r="J18665" t="s">
        <v>27</v>
      </c>
      <c r="K18665">
        <v>19</v>
      </c>
      <c r="L18665">
        <v>10.3</v>
      </c>
      <c r="M18665" t="s">
        <v>484</v>
      </c>
      <c r="N18665">
        <v>10.3</v>
      </c>
      <c r="O18665" t="s">
        <v>24</v>
      </c>
      <c r="P18665" cm="1">
        <f t="array" ref="P18665">IF(Q18665&gt;0,INDEX(Q18665:Q40389,MATCH(TRUE,INDEX(Q18665:Q40389="",,),0)-1),"")</f>
        <v>4</v>
      </c>
      <c r="Q18665">
        <f t="shared" si="525"/>
        <v>1</v>
      </c>
      <c r="R18665">
        <f t="shared" si="523"/>
        <v>0</v>
      </c>
    </row>
    <row r="18666" spans="1:18" x14ac:dyDescent="0.3">
      <c r="A18666" t="s">
        <v>1309</v>
      </c>
      <c r="B18666" s="1">
        <v>38335</v>
      </c>
      <c r="C18666" t="s">
        <v>191</v>
      </c>
      <c r="D18666" t="s">
        <v>1329</v>
      </c>
      <c r="E18666" t="s">
        <v>1330</v>
      </c>
      <c r="G18666" t="s">
        <v>19</v>
      </c>
      <c r="H18666" t="s">
        <v>41</v>
      </c>
      <c r="I18666" t="s">
        <v>21</v>
      </c>
      <c r="J18666" t="s">
        <v>22</v>
      </c>
      <c r="K18666">
        <v>37</v>
      </c>
      <c r="L18666">
        <v>115</v>
      </c>
      <c r="M18666" t="s">
        <v>44</v>
      </c>
      <c r="N18666">
        <v>115</v>
      </c>
      <c r="P18666" cm="1">
        <f t="array" ref="P18666">IF(Q18666&gt;0,INDEX(Q18666:Q40390,MATCH(TRUE,INDEX(Q18666:Q40390="",,),0)-1),"")</f>
        <v>4</v>
      </c>
      <c r="Q18666">
        <f t="shared" si="525"/>
        <v>2</v>
      </c>
      <c r="R18666">
        <f t="shared" si="523"/>
        <v>0</v>
      </c>
    </row>
    <row r="18667" spans="1:18" x14ac:dyDescent="0.3">
      <c r="A18667" t="s">
        <v>1309</v>
      </c>
      <c r="B18667" s="1">
        <v>38335</v>
      </c>
      <c r="C18667" t="s">
        <v>191</v>
      </c>
      <c r="D18667" t="s">
        <v>1329</v>
      </c>
      <c r="E18667" t="s">
        <v>1330</v>
      </c>
      <c r="G18667" t="s">
        <v>19</v>
      </c>
      <c r="H18667" t="s">
        <v>41</v>
      </c>
      <c r="I18667" t="s">
        <v>26</v>
      </c>
      <c r="J18667" t="s">
        <v>27</v>
      </c>
      <c r="K18667">
        <v>42</v>
      </c>
      <c r="L18667">
        <v>31.35</v>
      </c>
      <c r="M18667" t="s">
        <v>44</v>
      </c>
      <c r="N18667">
        <v>33.61</v>
      </c>
      <c r="P18667" cm="1">
        <f t="array" ref="P18667">IF(Q18667&gt;0,INDEX(Q18667:Q40391,MATCH(TRUE,INDEX(Q18667:Q40391="",,),0)-1),"")</f>
        <v>4</v>
      </c>
      <c r="Q18667">
        <f t="shared" si="525"/>
        <v>2</v>
      </c>
      <c r="R18667">
        <f t="shared" si="523"/>
        <v>0</v>
      </c>
    </row>
    <row r="18668" spans="1:18" x14ac:dyDescent="0.3">
      <c r="A18668" t="s">
        <v>1309</v>
      </c>
      <c r="B18668" s="1">
        <v>38335</v>
      </c>
      <c r="C18668" t="s">
        <v>191</v>
      </c>
      <c r="D18668" t="s">
        <v>1329</v>
      </c>
      <c r="E18668" t="s">
        <v>1330</v>
      </c>
      <c r="G18668" t="s">
        <v>19</v>
      </c>
      <c r="H18668" t="s">
        <v>28</v>
      </c>
      <c r="I18668" t="s">
        <v>26</v>
      </c>
      <c r="J18668" t="s">
        <v>27</v>
      </c>
      <c r="K18668">
        <v>270</v>
      </c>
      <c r="L18668">
        <v>19.95</v>
      </c>
      <c r="M18668" t="s">
        <v>44</v>
      </c>
      <c r="N18668">
        <v>30.11</v>
      </c>
      <c r="P18668" cm="1">
        <f t="array" ref="P18668">IF(Q18668&gt;0,INDEX(Q18668:Q40392,MATCH(TRUE,INDEX(Q18668:Q40392="",,),0)-1),"")</f>
        <v>4</v>
      </c>
      <c r="Q18668">
        <f t="shared" si="525"/>
        <v>2</v>
      </c>
      <c r="R18668">
        <f t="shared" si="523"/>
        <v>0</v>
      </c>
    </row>
    <row r="18669" spans="1:18" x14ac:dyDescent="0.3">
      <c r="A18669" t="s">
        <v>1309</v>
      </c>
      <c r="B18669" s="1">
        <v>38335</v>
      </c>
      <c r="C18669" t="s">
        <v>191</v>
      </c>
      <c r="D18669" t="s">
        <v>1329</v>
      </c>
      <c r="E18669" t="s">
        <v>1330</v>
      </c>
      <c r="G18669" s="6" t="s">
        <v>29</v>
      </c>
      <c r="H18669" t="s">
        <v>25</v>
      </c>
      <c r="I18669" t="s">
        <v>21</v>
      </c>
      <c r="J18669" t="s">
        <v>22</v>
      </c>
      <c r="K18669">
        <v>4</v>
      </c>
      <c r="L18669">
        <v>84</v>
      </c>
      <c r="M18669" t="s">
        <v>44</v>
      </c>
      <c r="N18669">
        <v>84</v>
      </c>
      <c r="P18669" cm="1">
        <f t="array" ref="P18669">IF(Q18669&gt;0,INDEX(Q18669:Q40393,MATCH(TRUE,INDEX(Q18669:Q40393="",,),0)-1),"")</f>
        <v>4</v>
      </c>
      <c r="Q18669">
        <f t="shared" si="525"/>
        <v>2</v>
      </c>
      <c r="R18669">
        <f t="shared" si="523"/>
        <v>0</v>
      </c>
    </row>
    <row r="18670" spans="1:18" x14ac:dyDescent="0.3">
      <c r="A18670" t="s">
        <v>1309</v>
      </c>
      <c r="B18670" s="1">
        <v>38335</v>
      </c>
      <c r="C18670" t="s">
        <v>191</v>
      </c>
      <c r="D18670" t="s">
        <v>1329</v>
      </c>
      <c r="E18670" t="s">
        <v>1330</v>
      </c>
      <c r="G18670" s="6" t="s">
        <v>29</v>
      </c>
      <c r="H18670" t="s">
        <v>69</v>
      </c>
      <c r="I18670" t="s">
        <v>21</v>
      </c>
      <c r="J18670" t="s">
        <v>22</v>
      </c>
      <c r="K18670">
        <v>11</v>
      </c>
      <c r="L18670">
        <v>58</v>
      </c>
      <c r="M18670" t="s">
        <v>44</v>
      </c>
      <c r="N18670">
        <v>58</v>
      </c>
      <c r="P18670" cm="1">
        <f t="array" ref="P18670">IF(Q18670&gt;0,INDEX(Q18670:Q40394,MATCH(TRUE,INDEX(Q18670:Q40394="",,),0)-1),"")</f>
        <v>4</v>
      </c>
      <c r="Q18670">
        <f t="shared" si="525"/>
        <v>2</v>
      </c>
      <c r="R18670">
        <f t="shared" si="523"/>
        <v>0</v>
      </c>
    </row>
    <row r="18671" spans="1:18" x14ac:dyDescent="0.3">
      <c r="A18671" t="s">
        <v>1309</v>
      </c>
      <c r="B18671" s="1">
        <v>38335</v>
      </c>
      <c r="C18671" t="s">
        <v>191</v>
      </c>
      <c r="D18671" t="s">
        <v>1329</v>
      </c>
      <c r="E18671" t="s">
        <v>1330</v>
      </c>
      <c r="G18671" s="6" t="s">
        <v>29</v>
      </c>
      <c r="H18671" t="s">
        <v>30</v>
      </c>
      <c r="I18671" t="s">
        <v>26</v>
      </c>
      <c r="J18671" t="s">
        <v>27</v>
      </c>
      <c r="K18671">
        <v>8</v>
      </c>
      <c r="L18671">
        <v>9</v>
      </c>
      <c r="M18671" t="s">
        <v>44</v>
      </c>
      <c r="N18671">
        <v>9</v>
      </c>
      <c r="P18671" cm="1">
        <f t="array" ref="P18671">IF(Q18671&gt;0,INDEX(Q18671:Q40395,MATCH(TRUE,INDEX(Q18671:Q40395="",,),0)-1),"")</f>
        <v>4</v>
      </c>
      <c r="Q18671">
        <f t="shared" si="525"/>
        <v>2</v>
      </c>
      <c r="R18671">
        <f t="shared" si="523"/>
        <v>0</v>
      </c>
    </row>
    <row r="18672" spans="1:18" x14ac:dyDescent="0.3">
      <c r="A18672" t="s">
        <v>1309</v>
      </c>
      <c r="B18672" s="1">
        <v>38335</v>
      </c>
      <c r="C18672" t="s">
        <v>191</v>
      </c>
      <c r="D18672" t="s">
        <v>1329</v>
      </c>
      <c r="E18672" t="s">
        <v>1330</v>
      </c>
      <c r="G18672" s="6" t="s">
        <v>29</v>
      </c>
      <c r="H18672" t="s">
        <v>25</v>
      </c>
      <c r="I18672" t="s">
        <v>26</v>
      </c>
      <c r="J18672" t="s">
        <v>27</v>
      </c>
      <c r="K18672">
        <v>64</v>
      </c>
      <c r="L18672">
        <v>14.9</v>
      </c>
      <c r="M18672" t="s">
        <v>44</v>
      </c>
      <c r="N18672">
        <v>14.9</v>
      </c>
      <c r="P18672" cm="1">
        <f t="array" ref="P18672">IF(Q18672&gt;0,INDEX(Q18672:Q40396,MATCH(TRUE,INDEX(Q18672:Q40396="",,),0)-1),"")</f>
        <v>4</v>
      </c>
      <c r="Q18672">
        <f t="shared" si="525"/>
        <v>2</v>
      </c>
      <c r="R18672">
        <f t="shared" ref="R18672:R18735" si="526">IF(P18672="","",0)</f>
        <v>0</v>
      </c>
    </row>
    <row r="18673" spans="1:18" x14ac:dyDescent="0.3">
      <c r="A18673" t="s">
        <v>1309</v>
      </c>
      <c r="B18673" s="1">
        <v>38335</v>
      </c>
      <c r="C18673" t="s">
        <v>191</v>
      </c>
      <c r="D18673" t="s">
        <v>1329</v>
      </c>
      <c r="E18673" t="s">
        <v>1330</v>
      </c>
      <c r="G18673" s="6" t="s">
        <v>29</v>
      </c>
      <c r="H18673" t="s">
        <v>148</v>
      </c>
      <c r="I18673" t="s">
        <v>26</v>
      </c>
      <c r="J18673" t="s">
        <v>27</v>
      </c>
      <c r="K18673">
        <v>11</v>
      </c>
      <c r="L18673">
        <v>7.95</v>
      </c>
      <c r="M18673" t="s">
        <v>44</v>
      </c>
      <c r="N18673">
        <v>7.95</v>
      </c>
      <c r="P18673" cm="1">
        <f t="array" ref="P18673">IF(Q18673&gt;0,INDEX(Q18673:Q40397,MATCH(TRUE,INDEX(Q18673:Q40397="",,),0)-1),"")</f>
        <v>4</v>
      </c>
      <c r="Q18673">
        <f t="shared" si="525"/>
        <v>2</v>
      </c>
      <c r="R18673">
        <f t="shared" si="526"/>
        <v>0</v>
      </c>
    </row>
    <row r="18674" spans="1:18" x14ac:dyDescent="0.3">
      <c r="A18674" t="s">
        <v>1309</v>
      </c>
      <c r="B18674" s="1">
        <v>38335</v>
      </c>
      <c r="C18674" t="s">
        <v>191</v>
      </c>
      <c r="D18674" t="s">
        <v>1329</v>
      </c>
      <c r="E18674" t="s">
        <v>1330</v>
      </c>
      <c r="G18674" s="6" t="s">
        <v>29</v>
      </c>
      <c r="H18674" t="s">
        <v>122</v>
      </c>
      <c r="I18674" t="s">
        <v>26</v>
      </c>
      <c r="J18674" t="s">
        <v>27</v>
      </c>
      <c r="K18674">
        <v>15</v>
      </c>
      <c r="L18674">
        <v>11.75</v>
      </c>
      <c r="M18674" t="s">
        <v>44</v>
      </c>
      <c r="N18674">
        <v>11.75</v>
      </c>
      <c r="P18674" cm="1">
        <f t="array" ref="P18674">IF(Q18674&gt;0,INDEX(Q18674:Q40398,MATCH(TRUE,INDEX(Q18674:Q40398="",,),0)-1),"")</f>
        <v>4</v>
      </c>
      <c r="Q18674">
        <f t="shared" si="525"/>
        <v>2</v>
      </c>
      <c r="R18674">
        <f t="shared" si="526"/>
        <v>0</v>
      </c>
    </row>
    <row r="18675" spans="1:18" x14ac:dyDescent="0.3">
      <c r="A18675" t="s">
        <v>1309</v>
      </c>
      <c r="B18675" s="1">
        <v>38335</v>
      </c>
      <c r="C18675" t="s">
        <v>191</v>
      </c>
      <c r="D18675" t="s">
        <v>1329</v>
      </c>
      <c r="E18675" t="s">
        <v>1330</v>
      </c>
      <c r="G18675" s="6" t="s">
        <v>29</v>
      </c>
      <c r="H18675" t="s">
        <v>69</v>
      </c>
      <c r="I18675" t="s">
        <v>26</v>
      </c>
      <c r="J18675" t="s">
        <v>27</v>
      </c>
      <c r="K18675">
        <v>19</v>
      </c>
      <c r="L18675">
        <v>10.3</v>
      </c>
      <c r="M18675" t="s">
        <v>44</v>
      </c>
      <c r="N18675">
        <v>10.3</v>
      </c>
      <c r="P18675" cm="1">
        <f t="array" ref="P18675">IF(Q18675&gt;0,INDEX(Q18675:Q40399,MATCH(TRUE,INDEX(Q18675:Q40399="",,),0)-1),"")</f>
        <v>4</v>
      </c>
      <c r="Q18675">
        <f t="shared" si="525"/>
        <v>2</v>
      </c>
      <c r="R18675">
        <f t="shared" si="526"/>
        <v>0</v>
      </c>
    </row>
    <row r="18676" spans="1:18" x14ac:dyDescent="0.3">
      <c r="A18676" t="s">
        <v>1309</v>
      </c>
      <c r="B18676" s="1">
        <v>38335</v>
      </c>
      <c r="C18676" t="s">
        <v>191</v>
      </c>
      <c r="D18676" t="s">
        <v>1329</v>
      </c>
      <c r="E18676" t="s">
        <v>1330</v>
      </c>
      <c r="G18676" t="s">
        <v>19</v>
      </c>
      <c r="H18676" t="s">
        <v>41</v>
      </c>
      <c r="I18676" t="s">
        <v>21</v>
      </c>
      <c r="J18676" t="s">
        <v>22</v>
      </c>
      <c r="K18676">
        <v>37</v>
      </c>
      <c r="L18676">
        <v>115</v>
      </c>
      <c r="M18676" t="s">
        <v>863</v>
      </c>
      <c r="N18676">
        <v>147.26</v>
      </c>
      <c r="P18676" cm="1">
        <f t="array" ref="P18676">IF(Q18676&gt;0,INDEX(Q18676:Q40400,MATCH(TRUE,INDEX(Q18676:Q40400="",,),0)-1),"")</f>
        <v>4</v>
      </c>
      <c r="Q18676">
        <f t="shared" si="525"/>
        <v>3</v>
      </c>
      <c r="R18676">
        <f t="shared" si="526"/>
        <v>0</v>
      </c>
    </row>
    <row r="18677" spans="1:18" x14ac:dyDescent="0.3">
      <c r="A18677" t="s">
        <v>1309</v>
      </c>
      <c r="B18677" s="1">
        <v>38335</v>
      </c>
      <c r="C18677" t="s">
        <v>191</v>
      </c>
      <c r="D18677" t="s">
        <v>1329</v>
      </c>
      <c r="E18677" t="s">
        <v>1330</v>
      </c>
      <c r="G18677" t="s">
        <v>19</v>
      </c>
      <c r="H18677" t="s">
        <v>41</v>
      </c>
      <c r="I18677" t="s">
        <v>26</v>
      </c>
      <c r="J18677" t="s">
        <v>27</v>
      </c>
      <c r="K18677">
        <v>42</v>
      </c>
      <c r="L18677">
        <v>31.35</v>
      </c>
      <c r="M18677" t="s">
        <v>863</v>
      </c>
      <c r="N18677">
        <v>31.35</v>
      </c>
      <c r="P18677" cm="1">
        <f t="array" ref="P18677">IF(Q18677&gt;0,INDEX(Q18677:Q40401,MATCH(TRUE,INDEX(Q18677:Q40401="",,),0)-1),"")</f>
        <v>4</v>
      </c>
      <c r="Q18677">
        <f t="shared" si="525"/>
        <v>3</v>
      </c>
      <c r="R18677">
        <f t="shared" si="526"/>
        <v>0</v>
      </c>
    </row>
    <row r="18678" spans="1:18" x14ac:dyDescent="0.3">
      <c r="A18678" t="s">
        <v>1309</v>
      </c>
      <c r="B18678" s="1">
        <v>38335</v>
      </c>
      <c r="C18678" t="s">
        <v>191</v>
      </c>
      <c r="D18678" t="s">
        <v>1329</v>
      </c>
      <c r="E18678" t="s">
        <v>1330</v>
      </c>
      <c r="G18678" t="s">
        <v>19</v>
      </c>
      <c r="H18678" t="s">
        <v>28</v>
      </c>
      <c r="I18678" t="s">
        <v>26</v>
      </c>
      <c r="J18678" t="s">
        <v>27</v>
      </c>
      <c r="K18678">
        <v>270</v>
      </c>
      <c r="L18678">
        <v>19.95</v>
      </c>
      <c r="M18678" t="s">
        <v>863</v>
      </c>
      <c r="N18678">
        <v>19.95</v>
      </c>
      <c r="P18678" cm="1">
        <f t="array" ref="P18678">IF(Q18678&gt;0,INDEX(Q18678:Q40402,MATCH(TRUE,INDEX(Q18678:Q40402="",,),0)-1),"")</f>
        <v>4</v>
      </c>
      <c r="Q18678">
        <f t="shared" si="525"/>
        <v>3</v>
      </c>
      <c r="R18678">
        <f t="shared" si="526"/>
        <v>0</v>
      </c>
    </row>
    <row r="18679" spans="1:18" x14ac:dyDescent="0.3">
      <c r="A18679" t="s">
        <v>1309</v>
      </c>
      <c r="B18679" s="1">
        <v>38335</v>
      </c>
      <c r="C18679" t="s">
        <v>191</v>
      </c>
      <c r="D18679" t="s">
        <v>1329</v>
      </c>
      <c r="E18679" t="s">
        <v>1330</v>
      </c>
      <c r="G18679" s="6" t="s">
        <v>29</v>
      </c>
      <c r="H18679" t="s">
        <v>25</v>
      </c>
      <c r="I18679" t="s">
        <v>21</v>
      </c>
      <c r="J18679" t="s">
        <v>22</v>
      </c>
      <c r="K18679">
        <v>4</v>
      </c>
      <c r="L18679">
        <v>84</v>
      </c>
      <c r="M18679" t="s">
        <v>863</v>
      </c>
      <c r="N18679">
        <v>84</v>
      </c>
      <c r="P18679" cm="1">
        <f t="array" ref="P18679">IF(Q18679&gt;0,INDEX(Q18679:Q40403,MATCH(TRUE,INDEX(Q18679:Q40403="",,),0)-1),"")</f>
        <v>4</v>
      </c>
      <c r="Q18679">
        <f t="shared" si="525"/>
        <v>3</v>
      </c>
      <c r="R18679">
        <f t="shared" si="526"/>
        <v>0</v>
      </c>
    </row>
    <row r="18680" spans="1:18" x14ac:dyDescent="0.3">
      <c r="A18680" t="s">
        <v>1309</v>
      </c>
      <c r="B18680" s="1">
        <v>38335</v>
      </c>
      <c r="C18680" t="s">
        <v>191</v>
      </c>
      <c r="D18680" t="s">
        <v>1329</v>
      </c>
      <c r="E18680" t="s">
        <v>1330</v>
      </c>
      <c r="G18680" s="6" t="s">
        <v>29</v>
      </c>
      <c r="H18680" t="s">
        <v>69</v>
      </c>
      <c r="I18680" t="s">
        <v>21</v>
      </c>
      <c r="J18680" t="s">
        <v>22</v>
      </c>
      <c r="K18680">
        <v>11</v>
      </c>
      <c r="L18680">
        <v>58</v>
      </c>
      <c r="M18680" t="s">
        <v>863</v>
      </c>
      <c r="N18680">
        <v>58</v>
      </c>
      <c r="P18680" cm="1">
        <f t="array" ref="P18680">IF(Q18680&gt;0,INDEX(Q18680:Q40404,MATCH(TRUE,INDEX(Q18680:Q40404="",,),0)-1),"")</f>
        <v>4</v>
      </c>
      <c r="Q18680">
        <f t="shared" si="525"/>
        <v>3</v>
      </c>
      <c r="R18680">
        <f t="shared" si="526"/>
        <v>0</v>
      </c>
    </row>
    <row r="18681" spans="1:18" x14ac:dyDescent="0.3">
      <c r="A18681" t="s">
        <v>1309</v>
      </c>
      <c r="B18681" s="1">
        <v>38335</v>
      </c>
      <c r="C18681" t="s">
        <v>191</v>
      </c>
      <c r="D18681" t="s">
        <v>1329</v>
      </c>
      <c r="E18681" t="s">
        <v>1330</v>
      </c>
      <c r="G18681" s="6" t="s">
        <v>29</v>
      </c>
      <c r="H18681" t="s">
        <v>30</v>
      </c>
      <c r="I18681" t="s">
        <v>26</v>
      </c>
      <c r="J18681" t="s">
        <v>27</v>
      </c>
      <c r="K18681">
        <v>8</v>
      </c>
      <c r="L18681">
        <v>9</v>
      </c>
      <c r="M18681" t="s">
        <v>863</v>
      </c>
      <c r="N18681">
        <v>9</v>
      </c>
      <c r="P18681" cm="1">
        <f t="array" ref="P18681">IF(Q18681&gt;0,INDEX(Q18681:Q40405,MATCH(TRUE,INDEX(Q18681:Q40405="",,),0)-1),"")</f>
        <v>4</v>
      </c>
      <c r="Q18681">
        <f t="shared" si="525"/>
        <v>3</v>
      </c>
      <c r="R18681">
        <f t="shared" si="526"/>
        <v>0</v>
      </c>
    </row>
    <row r="18682" spans="1:18" x14ac:dyDescent="0.3">
      <c r="A18682" t="s">
        <v>1309</v>
      </c>
      <c r="B18682" s="1">
        <v>38335</v>
      </c>
      <c r="C18682" t="s">
        <v>191</v>
      </c>
      <c r="D18682" t="s">
        <v>1329</v>
      </c>
      <c r="E18682" t="s">
        <v>1330</v>
      </c>
      <c r="G18682" s="6" t="s">
        <v>29</v>
      </c>
      <c r="H18682" t="s">
        <v>25</v>
      </c>
      <c r="I18682" t="s">
        <v>26</v>
      </c>
      <c r="J18682" t="s">
        <v>27</v>
      </c>
      <c r="K18682">
        <v>64</v>
      </c>
      <c r="L18682">
        <v>14.9</v>
      </c>
      <c r="M18682" t="s">
        <v>863</v>
      </c>
      <c r="N18682">
        <v>14.9</v>
      </c>
      <c r="P18682" cm="1">
        <f t="array" ref="P18682">IF(Q18682&gt;0,INDEX(Q18682:Q40406,MATCH(TRUE,INDEX(Q18682:Q40406="",,),0)-1),"")</f>
        <v>4</v>
      </c>
      <c r="Q18682">
        <f t="shared" si="525"/>
        <v>3</v>
      </c>
      <c r="R18682">
        <f t="shared" si="526"/>
        <v>0</v>
      </c>
    </row>
    <row r="18683" spans="1:18" x14ac:dyDescent="0.3">
      <c r="A18683" t="s">
        <v>1309</v>
      </c>
      <c r="B18683" s="1">
        <v>38335</v>
      </c>
      <c r="C18683" t="s">
        <v>191</v>
      </c>
      <c r="D18683" t="s">
        <v>1329</v>
      </c>
      <c r="E18683" t="s">
        <v>1330</v>
      </c>
      <c r="G18683" s="6" t="s">
        <v>29</v>
      </c>
      <c r="H18683" t="s">
        <v>148</v>
      </c>
      <c r="I18683" t="s">
        <v>26</v>
      </c>
      <c r="J18683" t="s">
        <v>27</v>
      </c>
      <c r="K18683">
        <v>11</v>
      </c>
      <c r="L18683">
        <v>7.95</v>
      </c>
      <c r="M18683" t="s">
        <v>863</v>
      </c>
      <c r="N18683">
        <v>7.95</v>
      </c>
      <c r="P18683" cm="1">
        <f t="array" ref="P18683">IF(Q18683&gt;0,INDEX(Q18683:Q40407,MATCH(TRUE,INDEX(Q18683:Q40407="",,),0)-1),"")</f>
        <v>4</v>
      </c>
      <c r="Q18683">
        <f t="shared" si="525"/>
        <v>3</v>
      </c>
      <c r="R18683">
        <f t="shared" si="526"/>
        <v>0</v>
      </c>
    </row>
    <row r="18684" spans="1:18" x14ac:dyDescent="0.3">
      <c r="A18684" t="s">
        <v>1309</v>
      </c>
      <c r="B18684" s="1">
        <v>38335</v>
      </c>
      <c r="C18684" t="s">
        <v>191</v>
      </c>
      <c r="D18684" t="s">
        <v>1329</v>
      </c>
      <c r="E18684" t="s">
        <v>1330</v>
      </c>
      <c r="G18684" s="6" t="s">
        <v>29</v>
      </c>
      <c r="H18684" t="s">
        <v>122</v>
      </c>
      <c r="I18684" t="s">
        <v>26</v>
      </c>
      <c r="J18684" t="s">
        <v>27</v>
      </c>
      <c r="K18684">
        <v>15</v>
      </c>
      <c r="L18684">
        <v>11.75</v>
      </c>
      <c r="M18684" t="s">
        <v>863</v>
      </c>
      <c r="N18684">
        <v>11.75</v>
      </c>
      <c r="P18684" cm="1">
        <f t="array" ref="P18684">IF(Q18684&gt;0,INDEX(Q18684:Q40408,MATCH(TRUE,INDEX(Q18684:Q40408="",,),0)-1),"")</f>
        <v>4</v>
      </c>
      <c r="Q18684">
        <f t="shared" si="525"/>
        <v>3</v>
      </c>
      <c r="R18684">
        <f t="shared" si="526"/>
        <v>0</v>
      </c>
    </row>
    <row r="18685" spans="1:18" x14ac:dyDescent="0.3">
      <c r="A18685" t="s">
        <v>1309</v>
      </c>
      <c r="B18685" s="1">
        <v>38335</v>
      </c>
      <c r="C18685" t="s">
        <v>191</v>
      </c>
      <c r="D18685" t="s">
        <v>1329</v>
      </c>
      <c r="E18685" t="s">
        <v>1330</v>
      </c>
      <c r="G18685" s="6" t="s">
        <v>29</v>
      </c>
      <c r="H18685" t="s">
        <v>69</v>
      </c>
      <c r="I18685" t="s">
        <v>26</v>
      </c>
      <c r="J18685" t="s">
        <v>27</v>
      </c>
      <c r="K18685">
        <v>19</v>
      </c>
      <c r="L18685">
        <v>10.3</v>
      </c>
      <c r="M18685" t="s">
        <v>863</v>
      </c>
      <c r="N18685">
        <v>10.3</v>
      </c>
      <c r="P18685" cm="1">
        <f t="array" ref="P18685">IF(Q18685&gt;0,INDEX(Q18685:Q40409,MATCH(TRUE,INDEX(Q18685:Q40409="",,),0)-1),"")</f>
        <v>4</v>
      </c>
      <c r="Q18685">
        <f t="shared" si="525"/>
        <v>3</v>
      </c>
      <c r="R18685">
        <f t="shared" si="526"/>
        <v>0</v>
      </c>
    </row>
    <row r="18686" spans="1:18" x14ac:dyDescent="0.3">
      <c r="A18686" t="s">
        <v>1309</v>
      </c>
      <c r="B18686" s="1">
        <v>38335</v>
      </c>
      <c r="C18686" t="s">
        <v>191</v>
      </c>
      <c r="D18686" t="s">
        <v>1329</v>
      </c>
      <c r="E18686" t="s">
        <v>1330</v>
      </c>
      <c r="G18686" t="s">
        <v>19</v>
      </c>
      <c r="H18686" t="s">
        <v>41</v>
      </c>
      <c r="I18686" t="s">
        <v>21</v>
      </c>
      <c r="J18686" t="s">
        <v>22</v>
      </c>
      <c r="K18686">
        <v>37</v>
      </c>
      <c r="L18686">
        <v>115</v>
      </c>
      <c r="M18686" t="s">
        <v>1318</v>
      </c>
      <c r="N18686">
        <v>120</v>
      </c>
      <c r="P18686" cm="1">
        <f t="array" ref="P18686">IF(Q18686&gt;0,INDEX(Q18686:Q40410,MATCH(TRUE,INDEX(Q18686:Q40410="",,),0)-1),"")</f>
        <v>4</v>
      </c>
      <c r="Q18686">
        <f t="shared" si="525"/>
        <v>4</v>
      </c>
      <c r="R18686">
        <f t="shared" si="526"/>
        <v>0</v>
      </c>
    </row>
    <row r="18687" spans="1:18" x14ac:dyDescent="0.3">
      <c r="A18687" t="s">
        <v>1309</v>
      </c>
      <c r="B18687" s="1">
        <v>38335</v>
      </c>
      <c r="C18687" t="s">
        <v>191</v>
      </c>
      <c r="D18687" t="s">
        <v>1329</v>
      </c>
      <c r="E18687" t="s">
        <v>1330</v>
      </c>
      <c r="G18687" t="s">
        <v>19</v>
      </c>
      <c r="H18687" t="s">
        <v>41</v>
      </c>
      <c r="I18687" t="s">
        <v>26</v>
      </c>
      <c r="J18687" t="s">
        <v>27</v>
      </c>
      <c r="K18687">
        <v>42</v>
      </c>
      <c r="L18687">
        <v>31.35</v>
      </c>
      <c r="M18687" t="s">
        <v>1318</v>
      </c>
      <c r="N18687">
        <v>32.25</v>
      </c>
      <c r="P18687" cm="1">
        <f t="array" ref="P18687">IF(Q18687&gt;0,INDEX(Q18687:Q40411,MATCH(TRUE,INDEX(Q18687:Q40411="",,),0)-1),"")</f>
        <v>4</v>
      </c>
      <c r="Q18687">
        <f t="shared" si="525"/>
        <v>4</v>
      </c>
      <c r="R18687">
        <f t="shared" si="526"/>
        <v>0</v>
      </c>
    </row>
    <row r="18688" spans="1:18" x14ac:dyDescent="0.3">
      <c r="A18688" t="s">
        <v>1309</v>
      </c>
      <c r="B18688" s="1">
        <v>38335</v>
      </c>
      <c r="C18688" t="s">
        <v>191</v>
      </c>
      <c r="D18688" t="s">
        <v>1329</v>
      </c>
      <c r="E18688" t="s">
        <v>1330</v>
      </c>
      <c r="G18688" t="s">
        <v>19</v>
      </c>
      <c r="H18688" t="s">
        <v>28</v>
      </c>
      <c r="I18688" t="s">
        <v>26</v>
      </c>
      <c r="J18688" t="s">
        <v>27</v>
      </c>
      <c r="K18688">
        <v>270</v>
      </c>
      <c r="L18688">
        <v>19.95</v>
      </c>
      <c r="M18688" t="s">
        <v>1318</v>
      </c>
      <c r="N18688">
        <v>20.05</v>
      </c>
      <c r="P18688" cm="1">
        <f t="array" ref="P18688">IF(Q18688&gt;0,INDEX(Q18688:Q40412,MATCH(TRUE,INDEX(Q18688:Q40412="",,),0)-1),"")</f>
        <v>4</v>
      </c>
      <c r="Q18688">
        <f t="shared" si="525"/>
        <v>4</v>
      </c>
      <c r="R18688">
        <f t="shared" si="526"/>
        <v>0</v>
      </c>
    </row>
    <row r="18689" spans="1:18" x14ac:dyDescent="0.3">
      <c r="A18689" t="s">
        <v>1309</v>
      </c>
      <c r="B18689" s="1">
        <v>38335</v>
      </c>
      <c r="C18689" t="s">
        <v>191</v>
      </c>
      <c r="D18689" t="s">
        <v>1329</v>
      </c>
      <c r="E18689" t="s">
        <v>1330</v>
      </c>
      <c r="G18689" s="6" t="s">
        <v>29</v>
      </c>
      <c r="H18689" t="s">
        <v>25</v>
      </c>
      <c r="I18689" t="s">
        <v>21</v>
      </c>
      <c r="J18689" t="s">
        <v>22</v>
      </c>
      <c r="K18689">
        <v>4</v>
      </c>
      <c r="L18689">
        <v>84</v>
      </c>
      <c r="M18689" t="s">
        <v>1318</v>
      </c>
      <c r="N18689">
        <v>84</v>
      </c>
      <c r="P18689" cm="1">
        <f t="array" ref="P18689">IF(Q18689&gt;0,INDEX(Q18689:Q40413,MATCH(TRUE,INDEX(Q18689:Q40413="",,),0)-1),"")</f>
        <v>4</v>
      </c>
      <c r="Q18689">
        <f t="shared" si="525"/>
        <v>4</v>
      </c>
      <c r="R18689">
        <f t="shared" si="526"/>
        <v>0</v>
      </c>
    </row>
    <row r="18690" spans="1:18" x14ac:dyDescent="0.3">
      <c r="A18690" t="s">
        <v>1309</v>
      </c>
      <c r="B18690" s="1">
        <v>38335</v>
      </c>
      <c r="C18690" t="s">
        <v>191</v>
      </c>
      <c r="D18690" t="s">
        <v>1329</v>
      </c>
      <c r="E18690" t="s">
        <v>1330</v>
      </c>
      <c r="G18690" s="6" t="s">
        <v>29</v>
      </c>
      <c r="H18690" t="s">
        <v>69</v>
      </c>
      <c r="I18690" t="s">
        <v>21</v>
      </c>
      <c r="J18690" t="s">
        <v>22</v>
      </c>
      <c r="K18690">
        <v>11</v>
      </c>
      <c r="L18690">
        <v>58</v>
      </c>
      <c r="M18690" t="s">
        <v>1318</v>
      </c>
      <c r="N18690">
        <v>58</v>
      </c>
      <c r="P18690" cm="1">
        <f t="array" ref="P18690">IF(Q18690&gt;0,INDEX(Q18690:Q40414,MATCH(TRUE,INDEX(Q18690:Q40414="",,),0)-1),"")</f>
        <v>4</v>
      </c>
      <c r="Q18690">
        <f t="shared" si="525"/>
        <v>4</v>
      </c>
      <c r="R18690">
        <f t="shared" si="526"/>
        <v>0</v>
      </c>
    </row>
    <row r="18691" spans="1:18" x14ac:dyDescent="0.3">
      <c r="A18691" t="s">
        <v>1309</v>
      </c>
      <c r="B18691" s="1">
        <v>38335</v>
      </c>
      <c r="C18691" t="s">
        <v>191</v>
      </c>
      <c r="D18691" t="s">
        <v>1329</v>
      </c>
      <c r="E18691" t="s">
        <v>1330</v>
      </c>
      <c r="G18691" s="6" t="s">
        <v>29</v>
      </c>
      <c r="H18691" t="s">
        <v>30</v>
      </c>
      <c r="I18691" t="s">
        <v>26</v>
      </c>
      <c r="J18691" t="s">
        <v>27</v>
      </c>
      <c r="K18691">
        <v>8</v>
      </c>
      <c r="L18691">
        <v>9</v>
      </c>
      <c r="M18691" t="s">
        <v>1318</v>
      </c>
      <c r="N18691">
        <v>9</v>
      </c>
      <c r="P18691" cm="1">
        <f t="array" ref="P18691">IF(Q18691&gt;0,INDEX(Q18691:Q40415,MATCH(TRUE,INDEX(Q18691:Q40415="",,),0)-1),"")</f>
        <v>4</v>
      </c>
      <c r="Q18691">
        <f t="shared" si="525"/>
        <v>4</v>
      </c>
      <c r="R18691">
        <f t="shared" si="526"/>
        <v>0</v>
      </c>
    </row>
    <row r="18692" spans="1:18" x14ac:dyDescent="0.3">
      <c r="A18692" t="s">
        <v>1309</v>
      </c>
      <c r="B18692" s="1">
        <v>38335</v>
      </c>
      <c r="C18692" t="s">
        <v>191</v>
      </c>
      <c r="D18692" t="s">
        <v>1329</v>
      </c>
      <c r="E18692" t="s">
        <v>1330</v>
      </c>
      <c r="G18692" s="6" t="s">
        <v>29</v>
      </c>
      <c r="H18692" t="s">
        <v>25</v>
      </c>
      <c r="I18692" t="s">
        <v>26</v>
      </c>
      <c r="J18692" t="s">
        <v>27</v>
      </c>
      <c r="K18692">
        <v>64</v>
      </c>
      <c r="L18692">
        <v>14.9</v>
      </c>
      <c r="M18692" t="s">
        <v>1318</v>
      </c>
      <c r="N18692">
        <v>14.9</v>
      </c>
      <c r="P18692" cm="1">
        <f t="array" ref="P18692">IF(Q18692&gt;0,INDEX(Q18692:Q40416,MATCH(TRUE,INDEX(Q18692:Q40416="",,),0)-1),"")</f>
        <v>4</v>
      </c>
      <c r="Q18692">
        <f t="shared" si="525"/>
        <v>4</v>
      </c>
      <c r="R18692">
        <f t="shared" si="526"/>
        <v>0</v>
      </c>
    </row>
    <row r="18693" spans="1:18" x14ac:dyDescent="0.3">
      <c r="A18693" t="s">
        <v>1309</v>
      </c>
      <c r="B18693" s="1">
        <v>38335</v>
      </c>
      <c r="C18693" t="s">
        <v>191</v>
      </c>
      <c r="D18693" t="s">
        <v>1329</v>
      </c>
      <c r="E18693" t="s">
        <v>1330</v>
      </c>
      <c r="G18693" s="6" t="s">
        <v>29</v>
      </c>
      <c r="H18693" t="s">
        <v>148</v>
      </c>
      <c r="I18693" t="s">
        <v>26</v>
      </c>
      <c r="J18693" t="s">
        <v>27</v>
      </c>
      <c r="K18693">
        <v>11</v>
      </c>
      <c r="L18693">
        <v>7.95</v>
      </c>
      <c r="M18693" t="s">
        <v>1318</v>
      </c>
      <c r="N18693">
        <v>7.95</v>
      </c>
      <c r="P18693" cm="1">
        <f t="array" ref="P18693">IF(Q18693&gt;0,INDEX(Q18693:Q40417,MATCH(TRUE,INDEX(Q18693:Q40417="",,),0)-1),"")</f>
        <v>4</v>
      </c>
      <c r="Q18693">
        <f t="shared" si="525"/>
        <v>4</v>
      </c>
      <c r="R18693">
        <f t="shared" si="526"/>
        <v>0</v>
      </c>
    </row>
    <row r="18694" spans="1:18" x14ac:dyDescent="0.3">
      <c r="A18694" t="s">
        <v>1309</v>
      </c>
      <c r="B18694" s="1">
        <v>38335</v>
      </c>
      <c r="C18694" t="s">
        <v>191</v>
      </c>
      <c r="D18694" t="s">
        <v>1329</v>
      </c>
      <c r="E18694" t="s">
        <v>1330</v>
      </c>
      <c r="G18694" s="6" t="s">
        <v>29</v>
      </c>
      <c r="H18694" t="s">
        <v>122</v>
      </c>
      <c r="I18694" t="s">
        <v>26</v>
      </c>
      <c r="J18694" t="s">
        <v>27</v>
      </c>
      <c r="K18694">
        <v>15</v>
      </c>
      <c r="L18694">
        <v>11.75</v>
      </c>
      <c r="M18694" t="s">
        <v>1318</v>
      </c>
      <c r="N18694">
        <v>11.75</v>
      </c>
      <c r="P18694" cm="1">
        <f t="array" ref="P18694">IF(Q18694&gt;0,INDEX(Q18694:Q40418,MATCH(TRUE,INDEX(Q18694:Q40418="",,),0)-1),"")</f>
        <v>4</v>
      </c>
      <c r="Q18694">
        <f t="shared" si="525"/>
        <v>4</v>
      </c>
      <c r="R18694">
        <f t="shared" si="526"/>
        <v>0</v>
      </c>
    </row>
    <row r="18695" spans="1:18" x14ac:dyDescent="0.3">
      <c r="A18695" t="s">
        <v>1309</v>
      </c>
      <c r="B18695" s="1">
        <v>38335</v>
      </c>
      <c r="C18695" t="s">
        <v>191</v>
      </c>
      <c r="D18695" t="s">
        <v>1329</v>
      </c>
      <c r="E18695" t="s">
        <v>1330</v>
      </c>
      <c r="G18695" s="6" t="s">
        <v>29</v>
      </c>
      <c r="H18695" t="s">
        <v>69</v>
      </c>
      <c r="I18695" t="s">
        <v>26</v>
      </c>
      <c r="J18695" t="s">
        <v>27</v>
      </c>
      <c r="K18695">
        <v>19</v>
      </c>
      <c r="L18695">
        <v>10.3</v>
      </c>
      <c r="M18695" t="s">
        <v>1318</v>
      </c>
      <c r="N18695">
        <v>10.3</v>
      </c>
      <c r="P18695" cm="1">
        <f t="array" ref="P18695">IF(Q18695&gt;0,INDEX(Q18695:Q40419,MATCH(TRUE,INDEX(Q18695:Q40419="",,),0)-1),"")</f>
        <v>4</v>
      </c>
      <c r="Q18695">
        <f t="shared" si="525"/>
        <v>4</v>
      </c>
      <c r="R18695">
        <f t="shared" si="526"/>
        <v>0</v>
      </c>
    </row>
    <row r="18696" spans="1:18" x14ac:dyDescent="0.3">
      <c r="P18696" t="str" cm="1">
        <f t="array" ref="P18696">IF(Q18696&gt;0,INDEX(Q18696:Q40420,MATCH(TRUE,INDEX(Q18696:Q40420="",,),0)-1),"")</f>
        <v/>
      </c>
      <c r="R18696" t="str">
        <f t="shared" si="526"/>
        <v/>
      </c>
    </row>
    <row r="18697" spans="1:18" x14ac:dyDescent="0.3">
      <c r="A18697" t="s">
        <v>1309</v>
      </c>
      <c r="B18697" s="1">
        <v>38335</v>
      </c>
      <c r="C18697" t="s">
        <v>191</v>
      </c>
      <c r="D18697" t="s">
        <v>1331</v>
      </c>
      <c r="E18697" t="s">
        <v>1332</v>
      </c>
      <c r="G18697" t="s">
        <v>19</v>
      </c>
      <c r="H18697" t="s">
        <v>41</v>
      </c>
      <c r="I18697" t="s">
        <v>21</v>
      </c>
      <c r="J18697" t="s">
        <v>22</v>
      </c>
      <c r="K18697">
        <v>279</v>
      </c>
      <c r="L18697">
        <v>128</v>
      </c>
      <c r="M18697" t="s">
        <v>44</v>
      </c>
      <c r="N18697">
        <v>128.61000000000001</v>
      </c>
      <c r="O18697" t="s">
        <v>24</v>
      </c>
      <c r="P18697" cm="1">
        <f t="array" ref="P18697">IF(Q18697&gt;0,INDEX(Q18697:Q40421,MATCH(TRUE,INDEX(Q18697:Q40421="",,),0)-1),"")</f>
        <v>2</v>
      </c>
      <c r="Q18697">
        <v>1</v>
      </c>
      <c r="R18697">
        <f t="shared" si="526"/>
        <v>0</v>
      </c>
    </row>
    <row r="18698" spans="1:18" x14ac:dyDescent="0.3">
      <c r="A18698" t="s">
        <v>1309</v>
      </c>
      <c r="B18698" s="1">
        <v>38335</v>
      </c>
      <c r="C18698" t="s">
        <v>191</v>
      </c>
      <c r="D18698" t="s">
        <v>1331</v>
      </c>
      <c r="E18698" t="s">
        <v>1332</v>
      </c>
      <c r="G18698" t="s">
        <v>19</v>
      </c>
      <c r="H18698" t="s">
        <v>41</v>
      </c>
      <c r="I18698" t="s">
        <v>26</v>
      </c>
      <c r="J18698" t="s">
        <v>27</v>
      </c>
      <c r="K18698">
        <v>314</v>
      </c>
      <c r="L18698">
        <v>32.1</v>
      </c>
      <c r="M18698" t="s">
        <v>44</v>
      </c>
      <c r="N18698">
        <v>53.61</v>
      </c>
      <c r="O18698" t="s">
        <v>24</v>
      </c>
      <c r="P18698" cm="1">
        <f t="array" ref="P18698">IF(Q18698&gt;0,INDEX(Q18698:Q40422,MATCH(TRUE,INDEX(Q18698:Q40422="",,),0)-1),"")</f>
        <v>2</v>
      </c>
      <c r="Q18698">
        <v>1</v>
      </c>
      <c r="R18698">
        <f t="shared" si="526"/>
        <v>0</v>
      </c>
    </row>
    <row r="18699" spans="1:18" x14ac:dyDescent="0.3">
      <c r="A18699" t="s">
        <v>1309</v>
      </c>
      <c r="B18699" s="1">
        <v>38335</v>
      </c>
      <c r="C18699" t="s">
        <v>191</v>
      </c>
      <c r="D18699" t="s">
        <v>1331</v>
      </c>
      <c r="E18699" t="s">
        <v>1332</v>
      </c>
      <c r="G18699" s="6" t="s">
        <v>29</v>
      </c>
      <c r="H18699" t="s">
        <v>69</v>
      </c>
      <c r="I18699" t="s">
        <v>21</v>
      </c>
      <c r="J18699" t="s">
        <v>22</v>
      </c>
      <c r="K18699">
        <v>15</v>
      </c>
      <c r="L18699">
        <v>53</v>
      </c>
      <c r="M18699" t="s">
        <v>44</v>
      </c>
      <c r="N18699">
        <v>53</v>
      </c>
      <c r="O18699" t="s">
        <v>24</v>
      </c>
      <c r="P18699" cm="1">
        <f t="array" ref="P18699">IF(Q18699&gt;0,INDEX(Q18699:Q40423,MATCH(TRUE,INDEX(Q18699:Q40423="",,),0)-1),"")</f>
        <v>2</v>
      </c>
      <c r="Q18699">
        <v>1</v>
      </c>
      <c r="R18699">
        <f t="shared" si="526"/>
        <v>0</v>
      </c>
    </row>
    <row r="18700" spans="1:18" x14ac:dyDescent="0.3">
      <c r="A18700" t="s">
        <v>1309</v>
      </c>
      <c r="B18700" s="1">
        <v>38335</v>
      </c>
      <c r="C18700" t="s">
        <v>191</v>
      </c>
      <c r="D18700" t="s">
        <v>1331</v>
      </c>
      <c r="E18700" t="s">
        <v>1332</v>
      </c>
      <c r="G18700" s="6" t="s">
        <v>29</v>
      </c>
      <c r="H18700" t="s">
        <v>69</v>
      </c>
      <c r="I18700" t="s">
        <v>26</v>
      </c>
      <c r="J18700" t="s">
        <v>27</v>
      </c>
      <c r="K18700">
        <v>50</v>
      </c>
      <c r="L18700">
        <v>9.8000000000000007</v>
      </c>
      <c r="M18700" t="s">
        <v>44</v>
      </c>
      <c r="N18700">
        <v>9.8000000000000007</v>
      </c>
      <c r="O18700" t="s">
        <v>24</v>
      </c>
      <c r="P18700" cm="1">
        <f t="array" ref="P18700">IF(Q18700&gt;0,INDEX(Q18700:Q40424,MATCH(TRUE,INDEX(Q18700:Q40424="",,),0)-1),"")</f>
        <v>2</v>
      </c>
      <c r="Q18700">
        <v>1</v>
      </c>
      <c r="R18700">
        <f t="shared" si="526"/>
        <v>0</v>
      </c>
    </row>
    <row r="18701" spans="1:18" x14ac:dyDescent="0.3">
      <c r="A18701" t="s">
        <v>1309</v>
      </c>
      <c r="B18701" s="1">
        <v>38335</v>
      </c>
      <c r="C18701" t="s">
        <v>191</v>
      </c>
      <c r="D18701" t="s">
        <v>1331</v>
      </c>
      <c r="E18701" t="s">
        <v>1332</v>
      </c>
      <c r="G18701" t="s">
        <v>19</v>
      </c>
      <c r="H18701" t="s">
        <v>41</v>
      </c>
      <c r="I18701" t="s">
        <v>21</v>
      </c>
      <c r="J18701" t="s">
        <v>22</v>
      </c>
      <c r="K18701">
        <v>279</v>
      </c>
      <c r="L18701">
        <v>128</v>
      </c>
      <c r="M18701" t="s">
        <v>863</v>
      </c>
      <c r="N18701">
        <v>131.59</v>
      </c>
      <c r="P18701" cm="1">
        <f t="array" ref="P18701">IF(Q18701&gt;0,INDEX(Q18701:Q40425,MATCH(TRUE,INDEX(Q18701:Q40425="",,),0)-1),"")</f>
        <v>2</v>
      </c>
      <c r="Q18701">
        <v>2</v>
      </c>
      <c r="R18701">
        <f t="shared" si="526"/>
        <v>0</v>
      </c>
    </row>
    <row r="18702" spans="1:18" x14ac:dyDescent="0.3">
      <c r="A18702" t="s">
        <v>1309</v>
      </c>
      <c r="B18702" s="1">
        <v>38335</v>
      </c>
      <c r="C18702" t="s">
        <v>191</v>
      </c>
      <c r="D18702" t="s">
        <v>1331</v>
      </c>
      <c r="E18702" t="s">
        <v>1332</v>
      </c>
      <c r="G18702" t="s">
        <v>19</v>
      </c>
      <c r="H18702" t="s">
        <v>41</v>
      </c>
      <c r="I18702" t="s">
        <v>26</v>
      </c>
      <c r="J18702" t="s">
        <v>27</v>
      </c>
      <c r="K18702">
        <v>314</v>
      </c>
      <c r="L18702">
        <v>32.1</v>
      </c>
      <c r="M18702" t="s">
        <v>863</v>
      </c>
      <c r="N18702">
        <v>32.1</v>
      </c>
      <c r="P18702" cm="1">
        <f t="array" ref="P18702">IF(Q18702&gt;0,INDEX(Q18702:Q40426,MATCH(TRUE,INDEX(Q18702:Q40426="",,),0)-1),"")</f>
        <v>2</v>
      </c>
      <c r="Q18702">
        <v>2</v>
      </c>
      <c r="R18702">
        <f t="shared" si="526"/>
        <v>0</v>
      </c>
    </row>
    <row r="18703" spans="1:18" x14ac:dyDescent="0.3">
      <c r="A18703" t="s">
        <v>1309</v>
      </c>
      <c r="B18703" s="1">
        <v>38335</v>
      </c>
      <c r="C18703" t="s">
        <v>191</v>
      </c>
      <c r="D18703" t="s">
        <v>1331</v>
      </c>
      <c r="E18703" t="s">
        <v>1332</v>
      </c>
      <c r="G18703" s="6" t="s">
        <v>29</v>
      </c>
      <c r="H18703" t="s">
        <v>69</v>
      </c>
      <c r="I18703" t="s">
        <v>21</v>
      </c>
      <c r="J18703" t="s">
        <v>22</v>
      </c>
      <c r="K18703">
        <v>15</v>
      </c>
      <c r="L18703">
        <v>53</v>
      </c>
      <c r="M18703" t="s">
        <v>863</v>
      </c>
      <c r="N18703">
        <v>53</v>
      </c>
      <c r="P18703" cm="1">
        <f t="array" ref="P18703">IF(Q18703&gt;0,INDEX(Q18703:Q40427,MATCH(TRUE,INDEX(Q18703:Q40427="",,),0)-1),"")</f>
        <v>2</v>
      </c>
      <c r="Q18703">
        <v>2</v>
      </c>
      <c r="R18703">
        <f t="shared" si="526"/>
        <v>0</v>
      </c>
    </row>
    <row r="18704" spans="1:18" x14ac:dyDescent="0.3">
      <c r="A18704" t="s">
        <v>1309</v>
      </c>
      <c r="B18704" s="1">
        <v>38335</v>
      </c>
      <c r="C18704" t="s">
        <v>191</v>
      </c>
      <c r="D18704" t="s">
        <v>1331</v>
      </c>
      <c r="E18704" t="s">
        <v>1332</v>
      </c>
      <c r="G18704" s="6" t="s">
        <v>29</v>
      </c>
      <c r="H18704" t="s">
        <v>69</v>
      </c>
      <c r="I18704" t="s">
        <v>26</v>
      </c>
      <c r="J18704" t="s">
        <v>27</v>
      </c>
      <c r="K18704">
        <v>50</v>
      </c>
      <c r="L18704">
        <v>9.8000000000000007</v>
      </c>
      <c r="M18704" t="s">
        <v>863</v>
      </c>
      <c r="N18704">
        <v>9.8000000000000007</v>
      </c>
      <c r="P18704" cm="1">
        <f t="array" ref="P18704">IF(Q18704&gt;0,INDEX(Q18704:Q40428,MATCH(TRUE,INDEX(Q18704:Q40428="",,),0)-1),"")</f>
        <v>2</v>
      </c>
      <c r="Q18704">
        <v>2</v>
      </c>
      <c r="R18704">
        <f t="shared" si="526"/>
        <v>0</v>
      </c>
    </row>
    <row r="18705" spans="1:18" x14ac:dyDescent="0.3">
      <c r="P18705" t="str" cm="1">
        <f t="array" ref="P18705">IF(Q18705&gt;0,INDEX(Q18705:Q40429,MATCH(TRUE,INDEX(Q18705:Q40429="",,),0)-1),"")</f>
        <v/>
      </c>
      <c r="R18705" t="str">
        <f t="shared" si="526"/>
        <v/>
      </c>
    </row>
    <row r="18706" spans="1:18" x14ac:dyDescent="0.3">
      <c r="A18706" t="s">
        <v>1309</v>
      </c>
      <c r="B18706" s="1">
        <v>38335</v>
      </c>
      <c r="C18706" t="s">
        <v>191</v>
      </c>
      <c r="D18706" t="s">
        <v>1333</v>
      </c>
      <c r="E18706" t="s">
        <v>1334</v>
      </c>
      <c r="G18706" t="s">
        <v>19</v>
      </c>
      <c r="H18706" t="s">
        <v>41</v>
      </c>
      <c r="I18706" t="s">
        <v>21</v>
      </c>
      <c r="J18706" t="s">
        <v>22</v>
      </c>
      <c r="K18706">
        <v>46</v>
      </c>
      <c r="L18706">
        <v>112</v>
      </c>
      <c r="M18706" t="s">
        <v>484</v>
      </c>
      <c r="N18706">
        <v>251.9</v>
      </c>
      <c r="O18706" t="s">
        <v>24</v>
      </c>
      <c r="P18706" cm="1">
        <f t="array" ref="P18706">IF(Q18706&gt;0,INDEX(Q18706:Q40430,MATCH(TRUE,INDEX(Q18706:Q40430="",,),0)-1),"")</f>
        <v>4</v>
      </c>
      <c r="Q18706">
        <f>INT((ROW()-18706)/12)+1</f>
        <v>1</v>
      </c>
      <c r="R18706">
        <f t="shared" si="526"/>
        <v>0</v>
      </c>
    </row>
    <row r="18707" spans="1:18" x14ac:dyDescent="0.3">
      <c r="A18707" t="s">
        <v>1309</v>
      </c>
      <c r="B18707" s="1">
        <v>38335</v>
      </c>
      <c r="C18707" t="s">
        <v>191</v>
      </c>
      <c r="D18707" t="s">
        <v>1333</v>
      </c>
      <c r="E18707" t="s">
        <v>1334</v>
      </c>
      <c r="G18707" t="s">
        <v>19</v>
      </c>
      <c r="H18707" t="s">
        <v>63</v>
      </c>
      <c r="I18707" t="s">
        <v>21</v>
      </c>
      <c r="J18707" t="s">
        <v>22</v>
      </c>
      <c r="K18707">
        <v>48</v>
      </c>
      <c r="L18707">
        <v>82</v>
      </c>
      <c r="M18707" t="s">
        <v>484</v>
      </c>
      <c r="N18707">
        <v>82</v>
      </c>
      <c r="O18707" t="s">
        <v>24</v>
      </c>
      <c r="P18707" cm="1">
        <f t="array" ref="P18707">IF(Q18707&gt;0,INDEX(Q18707:Q40431,MATCH(TRUE,INDEX(Q18707:Q40431="",,),0)-1),"")</f>
        <v>4</v>
      </c>
      <c r="Q18707">
        <f t="shared" ref="Q18707:Q18753" si="527">INT((ROW()-18706)/12)+1</f>
        <v>1</v>
      </c>
      <c r="R18707">
        <f t="shared" si="526"/>
        <v>0</v>
      </c>
    </row>
    <row r="18708" spans="1:18" x14ac:dyDescent="0.3">
      <c r="A18708" t="s">
        <v>1309</v>
      </c>
      <c r="B18708" s="1">
        <v>38335</v>
      </c>
      <c r="C18708" t="s">
        <v>191</v>
      </c>
      <c r="D18708" t="s">
        <v>1333</v>
      </c>
      <c r="E18708" t="s">
        <v>1334</v>
      </c>
      <c r="G18708" t="s">
        <v>19</v>
      </c>
      <c r="H18708" t="s">
        <v>28</v>
      </c>
      <c r="I18708" t="s">
        <v>26</v>
      </c>
      <c r="J18708" t="s">
        <v>27</v>
      </c>
      <c r="K18708">
        <v>135</v>
      </c>
      <c r="L18708">
        <v>18.55</v>
      </c>
      <c r="M18708" t="s">
        <v>484</v>
      </c>
      <c r="N18708">
        <v>56.72</v>
      </c>
      <c r="O18708" t="s">
        <v>24</v>
      </c>
      <c r="P18708" cm="1">
        <f t="array" ref="P18708">IF(Q18708&gt;0,INDEX(Q18708:Q40432,MATCH(TRUE,INDEX(Q18708:Q40432="",,),0)-1),"")</f>
        <v>4</v>
      </c>
      <c r="Q18708">
        <f t="shared" si="527"/>
        <v>1</v>
      </c>
      <c r="R18708">
        <f t="shared" si="526"/>
        <v>0</v>
      </c>
    </row>
    <row r="18709" spans="1:18" x14ac:dyDescent="0.3">
      <c r="A18709" t="s">
        <v>1309</v>
      </c>
      <c r="B18709" s="1">
        <v>38335</v>
      </c>
      <c r="C18709" t="s">
        <v>191</v>
      </c>
      <c r="D18709" t="s">
        <v>1333</v>
      </c>
      <c r="E18709" t="s">
        <v>1334</v>
      </c>
      <c r="G18709" t="s">
        <v>19</v>
      </c>
      <c r="H18709" t="s">
        <v>63</v>
      </c>
      <c r="I18709" t="s">
        <v>26</v>
      </c>
      <c r="J18709" t="s">
        <v>27</v>
      </c>
      <c r="K18709">
        <v>315</v>
      </c>
      <c r="L18709">
        <v>14.35</v>
      </c>
      <c r="M18709" t="s">
        <v>484</v>
      </c>
      <c r="N18709">
        <v>14.35</v>
      </c>
      <c r="O18709" t="s">
        <v>24</v>
      </c>
      <c r="P18709" cm="1">
        <f t="array" ref="P18709">IF(Q18709&gt;0,INDEX(Q18709:Q40433,MATCH(TRUE,INDEX(Q18709:Q40433="",,),0)-1),"")</f>
        <v>4</v>
      </c>
      <c r="Q18709">
        <f t="shared" si="527"/>
        <v>1</v>
      </c>
      <c r="R18709">
        <f t="shared" si="526"/>
        <v>0</v>
      </c>
    </row>
    <row r="18710" spans="1:18" x14ac:dyDescent="0.3">
      <c r="A18710" t="s">
        <v>1309</v>
      </c>
      <c r="B18710" s="1">
        <v>38335</v>
      </c>
      <c r="C18710" t="s">
        <v>191</v>
      </c>
      <c r="D18710" t="s">
        <v>1333</v>
      </c>
      <c r="E18710" t="s">
        <v>1334</v>
      </c>
      <c r="G18710" s="6" t="s">
        <v>29</v>
      </c>
      <c r="H18710" t="s">
        <v>69</v>
      </c>
      <c r="I18710" t="s">
        <v>21</v>
      </c>
      <c r="J18710" t="s">
        <v>22</v>
      </c>
      <c r="K18710">
        <v>18</v>
      </c>
      <c r="L18710">
        <v>56</v>
      </c>
      <c r="M18710" t="s">
        <v>484</v>
      </c>
      <c r="N18710">
        <v>56</v>
      </c>
      <c r="O18710" t="s">
        <v>24</v>
      </c>
      <c r="P18710" cm="1">
        <f t="array" ref="P18710">IF(Q18710&gt;0,INDEX(Q18710:Q40434,MATCH(TRUE,INDEX(Q18710:Q40434="",,),0)-1),"")</f>
        <v>4</v>
      </c>
      <c r="Q18710">
        <f t="shared" si="527"/>
        <v>1</v>
      </c>
      <c r="R18710">
        <f t="shared" si="526"/>
        <v>0</v>
      </c>
    </row>
    <row r="18711" spans="1:18" x14ac:dyDescent="0.3">
      <c r="A18711" t="s">
        <v>1309</v>
      </c>
      <c r="B18711" s="1">
        <v>38335</v>
      </c>
      <c r="C18711" t="s">
        <v>191</v>
      </c>
      <c r="D18711" t="s">
        <v>1333</v>
      </c>
      <c r="E18711" t="s">
        <v>1334</v>
      </c>
      <c r="G18711" s="6" t="s">
        <v>29</v>
      </c>
      <c r="H18711" t="s">
        <v>43</v>
      </c>
      <c r="I18711" t="s">
        <v>21</v>
      </c>
      <c r="J18711" t="s">
        <v>22</v>
      </c>
      <c r="K18711">
        <v>3</v>
      </c>
      <c r="L18711">
        <v>101</v>
      </c>
      <c r="M18711" t="s">
        <v>484</v>
      </c>
      <c r="N18711">
        <v>101</v>
      </c>
      <c r="O18711" t="s">
        <v>24</v>
      </c>
      <c r="P18711" cm="1">
        <f t="array" ref="P18711">IF(Q18711&gt;0,INDEX(Q18711:Q40435,MATCH(TRUE,INDEX(Q18711:Q40435="",,),0)-1),"")</f>
        <v>4</v>
      </c>
      <c r="Q18711">
        <f t="shared" si="527"/>
        <v>1</v>
      </c>
      <c r="R18711">
        <f t="shared" si="526"/>
        <v>0</v>
      </c>
    </row>
    <row r="18712" spans="1:18" x14ac:dyDescent="0.3">
      <c r="A18712" t="s">
        <v>1309</v>
      </c>
      <c r="B18712" s="1">
        <v>38335</v>
      </c>
      <c r="C18712" t="s">
        <v>191</v>
      </c>
      <c r="D18712" t="s">
        <v>1333</v>
      </c>
      <c r="E18712" t="s">
        <v>1334</v>
      </c>
      <c r="G18712" s="6" t="s">
        <v>29</v>
      </c>
      <c r="H18712" t="s">
        <v>30</v>
      </c>
      <c r="I18712" t="s">
        <v>26</v>
      </c>
      <c r="J18712" t="s">
        <v>27</v>
      </c>
      <c r="K18712">
        <v>57</v>
      </c>
      <c r="L18712">
        <v>8.35</v>
      </c>
      <c r="M18712" t="s">
        <v>484</v>
      </c>
      <c r="N18712">
        <v>8.35</v>
      </c>
      <c r="O18712" t="s">
        <v>24</v>
      </c>
      <c r="P18712" cm="1">
        <f t="array" ref="P18712">IF(Q18712&gt;0,INDEX(Q18712:Q40436,MATCH(TRUE,INDEX(Q18712:Q40436="",,),0)-1),"")</f>
        <v>4</v>
      </c>
      <c r="Q18712">
        <f t="shared" si="527"/>
        <v>1</v>
      </c>
      <c r="R18712">
        <f t="shared" si="526"/>
        <v>0</v>
      </c>
    </row>
    <row r="18713" spans="1:18" x14ac:dyDescent="0.3">
      <c r="A18713" t="s">
        <v>1309</v>
      </c>
      <c r="B18713" s="1">
        <v>38335</v>
      </c>
      <c r="C18713" t="s">
        <v>191</v>
      </c>
      <c r="D18713" t="s">
        <v>1333</v>
      </c>
      <c r="E18713" t="s">
        <v>1334</v>
      </c>
      <c r="G18713" s="6" t="s">
        <v>29</v>
      </c>
      <c r="H18713" t="s">
        <v>99</v>
      </c>
      <c r="I18713" t="s">
        <v>26</v>
      </c>
      <c r="J18713" t="s">
        <v>27</v>
      </c>
      <c r="K18713">
        <v>11</v>
      </c>
      <c r="L18713">
        <v>8.6999999999999993</v>
      </c>
      <c r="M18713" t="s">
        <v>484</v>
      </c>
      <c r="N18713">
        <v>8.6999999999999993</v>
      </c>
      <c r="O18713" t="s">
        <v>24</v>
      </c>
      <c r="P18713" cm="1">
        <f t="array" ref="P18713">IF(Q18713&gt;0,INDEX(Q18713:Q40437,MATCH(TRUE,INDEX(Q18713:Q40437="",,),0)-1),"")</f>
        <v>4</v>
      </c>
      <c r="Q18713">
        <f t="shared" si="527"/>
        <v>1</v>
      </c>
      <c r="R18713">
        <f t="shared" si="526"/>
        <v>0</v>
      </c>
    </row>
    <row r="18714" spans="1:18" x14ac:dyDescent="0.3">
      <c r="A18714" t="s">
        <v>1309</v>
      </c>
      <c r="B18714" s="1">
        <v>38335</v>
      </c>
      <c r="C18714" t="s">
        <v>191</v>
      </c>
      <c r="D18714" t="s">
        <v>1333</v>
      </c>
      <c r="E18714" t="s">
        <v>1334</v>
      </c>
      <c r="G18714" s="6" t="s">
        <v>29</v>
      </c>
      <c r="H18714" t="s">
        <v>122</v>
      </c>
      <c r="I18714" t="s">
        <v>26</v>
      </c>
      <c r="J18714" t="s">
        <v>27</v>
      </c>
      <c r="K18714">
        <v>32</v>
      </c>
      <c r="L18714">
        <v>10.9</v>
      </c>
      <c r="M18714" t="s">
        <v>484</v>
      </c>
      <c r="N18714">
        <v>10.9</v>
      </c>
      <c r="O18714" t="s">
        <v>24</v>
      </c>
      <c r="P18714" cm="1">
        <f t="array" ref="P18714">IF(Q18714&gt;0,INDEX(Q18714:Q40438,MATCH(TRUE,INDEX(Q18714:Q40438="",,),0)-1),"")</f>
        <v>4</v>
      </c>
      <c r="Q18714">
        <f t="shared" si="527"/>
        <v>1</v>
      </c>
      <c r="R18714">
        <f t="shared" si="526"/>
        <v>0</v>
      </c>
    </row>
    <row r="18715" spans="1:18" x14ac:dyDescent="0.3">
      <c r="A18715" t="s">
        <v>1309</v>
      </c>
      <c r="B18715" s="1">
        <v>38335</v>
      </c>
      <c r="C18715" t="s">
        <v>191</v>
      </c>
      <c r="D18715" t="s">
        <v>1333</v>
      </c>
      <c r="E18715" t="s">
        <v>1334</v>
      </c>
      <c r="G18715" s="6" t="s">
        <v>29</v>
      </c>
      <c r="H18715" t="s">
        <v>69</v>
      </c>
      <c r="I18715" t="s">
        <v>26</v>
      </c>
      <c r="J18715" t="s">
        <v>27</v>
      </c>
      <c r="K18715">
        <v>23</v>
      </c>
      <c r="L18715">
        <v>9.5500000000000007</v>
      </c>
      <c r="M18715" t="s">
        <v>484</v>
      </c>
      <c r="N18715">
        <v>9.5500000000000007</v>
      </c>
      <c r="O18715" t="s">
        <v>24</v>
      </c>
      <c r="P18715" cm="1">
        <f t="array" ref="P18715">IF(Q18715&gt;0,INDEX(Q18715:Q40439,MATCH(TRUE,INDEX(Q18715:Q40439="",,),0)-1),"")</f>
        <v>4</v>
      </c>
      <c r="Q18715">
        <f t="shared" si="527"/>
        <v>1</v>
      </c>
      <c r="R18715">
        <f t="shared" si="526"/>
        <v>0</v>
      </c>
    </row>
    <row r="18716" spans="1:18" x14ac:dyDescent="0.3">
      <c r="A18716" t="s">
        <v>1309</v>
      </c>
      <c r="B18716" s="1">
        <v>38335</v>
      </c>
      <c r="C18716" t="s">
        <v>191</v>
      </c>
      <c r="D18716" t="s">
        <v>1333</v>
      </c>
      <c r="E18716" t="s">
        <v>1334</v>
      </c>
      <c r="G18716" s="6" t="s">
        <v>29</v>
      </c>
      <c r="H18716" t="s">
        <v>41</v>
      </c>
      <c r="I18716" t="s">
        <v>26</v>
      </c>
      <c r="J18716" t="s">
        <v>27</v>
      </c>
      <c r="K18716">
        <v>46</v>
      </c>
      <c r="L18716">
        <v>29.1</v>
      </c>
      <c r="M18716" t="s">
        <v>484</v>
      </c>
      <c r="N18716">
        <v>29.1</v>
      </c>
      <c r="O18716" t="s">
        <v>24</v>
      </c>
      <c r="P18716" cm="1">
        <f t="array" ref="P18716">IF(Q18716&gt;0,INDEX(Q18716:Q40440,MATCH(TRUE,INDEX(Q18716:Q40440="",,),0)-1),"")</f>
        <v>4</v>
      </c>
      <c r="Q18716">
        <f t="shared" si="527"/>
        <v>1</v>
      </c>
      <c r="R18716">
        <f t="shared" si="526"/>
        <v>0</v>
      </c>
    </row>
    <row r="18717" spans="1:18" x14ac:dyDescent="0.3">
      <c r="A18717" t="s">
        <v>1309</v>
      </c>
      <c r="B18717" s="1">
        <v>38335</v>
      </c>
      <c r="C18717" t="s">
        <v>191</v>
      </c>
      <c r="D18717" t="s">
        <v>1333</v>
      </c>
      <c r="E18717" t="s">
        <v>1334</v>
      </c>
      <c r="G18717" s="6" t="s">
        <v>29</v>
      </c>
      <c r="H18717" t="s">
        <v>43</v>
      </c>
      <c r="I18717" t="s">
        <v>26</v>
      </c>
      <c r="J18717" t="s">
        <v>27</v>
      </c>
      <c r="K18717">
        <v>23</v>
      </c>
      <c r="L18717">
        <v>6</v>
      </c>
      <c r="M18717" t="s">
        <v>484</v>
      </c>
      <c r="N18717">
        <v>6</v>
      </c>
      <c r="O18717" t="s">
        <v>24</v>
      </c>
      <c r="P18717" cm="1">
        <f t="array" ref="P18717">IF(Q18717&gt;0,INDEX(Q18717:Q40441,MATCH(TRUE,INDEX(Q18717:Q40441="",,),0)-1),"")</f>
        <v>4</v>
      </c>
      <c r="Q18717">
        <f t="shared" si="527"/>
        <v>1</v>
      </c>
      <c r="R18717">
        <f t="shared" si="526"/>
        <v>0</v>
      </c>
    </row>
    <row r="18718" spans="1:18" x14ac:dyDescent="0.3">
      <c r="A18718" t="s">
        <v>1309</v>
      </c>
      <c r="B18718" s="1">
        <v>38335</v>
      </c>
      <c r="C18718" t="s">
        <v>191</v>
      </c>
      <c r="D18718" t="s">
        <v>1333</v>
      </c>
      <c r="E18718" t="s">
        <v>1334</v>
      </c>
      <c r="G18718" t="s">
        <v>19</v>
      </c>
      <c r="H18718" t="s">
        <v>41</v>
      </c>
      <c r="I18718" t="s">
        <v>21</v>
      </c>
      <c r="J18718" t="s">
        <v>22</v>
      </c>
      <c r="K18718">
        <v>46</v>
      </c>
      <c r="L18718">
        <v>112</v>
      </c>
      <c r="M18718" t="s">
        <v>863</v>
      </c>
      <c r="N18718">
        <v>288.45</v>
      </c>
      <c r="P18718" cm="1">
        <f t="array" ref="P18718">IF(Q18718&gt;0,INDEX(Q18718:Q40442,MATCH(TRUE,INDEX(Q18718:Q40442="",,),0)-1),"")</f>
        <v>4</v>
      </c>
      <c r="Q18718">
        <f t="shared" si="527"/>
        <v>2</v>
      </c>
      <c r="R18718">
        <f t="shared" si="526"/>
        <v>0</v>
      </c>
    </row>
    <row r="18719" spans="1:18" x14ac:dyDescent="0.3">
      <c r="A18719" t="s">
        <v>1309</v>
      </c>
      <c r="B18719" s="1">
        <v>38335</v>
      </c>
      <c r="C18719" t="s">
        <v>191</v>
      </c>
      <c r="D18719" t="s">
        <v>1333</v>
      </c>
      <c r="E18719" t="s">
        <v>1334</v>
      </c>
      <c r="G18719" t="s">
        <v>19</v>
      </c>
      <c r="H18719" t="s">
        <v>63</v>
      </c>
      <c r="I18719" t="s">
        <v>21</v>
      </c>
      <c r="J18719" t="s">
        <v>22</v>
      </c>
      <c r="K18719">
        <v>48</v>
      </c>
      <c r="L18719">
        <v>82</v>
      </c>
      <c r="M18719" t="s">
        <v>863</v>
      </c>
      <c r="N18719">
        <v>82</v>
      </c>
      <c r="P18719" cm="1">
        <f t="array" ref="P18719">IF(Q18719&gt;0,INDEX(Q18719:Q40443,MATCH(TRUE,INDEX(Q18719:Q40443="",,),0)-1),"")</f>
        <v>4</v>
      </c>
      <c r="Q18719">
        <f t="shared" si="527"/>
        <v>2</v>
      </c>
      <c r="R18719">
        <f t="shared" si="526"/>
        <v>0</v>
      </c>
    </row>
    <row r="18720" spans="1:18" x14ac:dyDescent="0.3">
      <c r="A18720" t="s">
        <v>1309</v>
      </c>
      <c r="B18720" s="1">
        <v>38335</v>
      </c>
      <c r="C18720" t="s">
        <v>191</v>
      </c>
      <c r="D18720" t="s">
        <v>1333</v>
      </c>
      <c r="E18720" t="s">
        <v>1334</v>
      </c>
      <c r="G18720" t="s">
        <v>19</v>
      </c>
      <c r="H18720" t="s">
        <v>28</v>
      </c>
      <c r="I18720" t="s">
        <v>26</v>
      </c>
      <c r="J18720" t="s">
        <v>27</v>
      </c>
      <c r="K18720">
        <v>135</v>
      </c>
      <c r="L18720">
        <v>18.55</v>
      </c>
      <c r="M18720" t="s">
        <v>863</v>
      </c>
      <c r="N18720">
        <v>18.55</v>
      </c>
      <c r="P18720" cm="1">
        <f t="array" ref="P18720">IF(Q18720&gt;0,INDEX(Q18720:Q40444,MATCH(TRUE,INDEX(Q18720:Q40444="",,),0)-1),"")</f>
        <v>4</v>
      </c>
      <c r="Q18720">
        <f t="shared" si="527"/>
        <v>2</v>
      </c>
      <c r="R18720">
        <f t="shared" si="526"/>
        <v>0</v>
      </c>
    </row>
    <row r="18721" spans="1:18" x14ac:dyDescent="0.3">
      <c r="A18721" t="s">
        <v>1309</v>
      </c>
      <c r="B18721" s="1">
        <v>38335</v>
      </c>
      <c r="C18721" t="s">
        <v>191</v>
      </c>
      <c r="D18721" t="s">
        <v>1333</v>
      </c>
      <c r="E18721" t="s">
        <v>1334</v>
      </c>
      <c r="G18721" t="s">
        <v>19</v>
      </c>
      <c r="H18721" t="s">
        <v>63</v>
      </c>
      <c r="I18721" t="s">
        <v>26</v>
      </c>
      <c r="J18721" t="s">
        <v>27</v>
      </c>
      <c r="K18721">
        <v>315</v>
      </c>
      <c r="L18721">
        <v>14.35</v>
      </c>
      <c r="M18721" t="s">
        <v>863</v>
      </c>
      <c r="N18721">
        <v>14.35</v>
      </c>
      <c r="P18721" cm="1">
        <f t="array" ref="P18721">IF(Q18721&gt;0,INDEX(Q18721:Q40445,MATCH(TRUE,INDEX(Q18721:Q40445="",,),0)-1),"")</f>
        <v>4</v>
      </c>
      <c r="Q18721">
        <f t="shared" si="527"/>
        <v>2</v>
      </c>
      <c r="R18721">
        <f t="shared" si="526"/>
        <v>0</v>
      </c>
    </row>
    <row r="18722" spans="1:18" x14ac:dyDescent="0.3">
      <c r="A18722" t="s">
        <v>1309</v>
      </c>
      <c r="B18722" s="1">
        <v>38335</v>
      </c>
      <c r="C18722" t="s">
        <v>191</v>
      </c>
      <c r="D18722" t="s">
        <v>1333</v>
      </c>
      <c r="E18722" t="s">
        <v>1334</v>
      </c>
      <c r="G18722" s="6" t="s">
        <v>29</v>
      </c>
      <c r="H18722" t="s">
        <v>69</v>
      </c>
      <c r="I18722" t="s">
        <v>21</v>
      </c>
      <c r="J18722" t="s">
        <v>22</v>
      </c>
      <c r="K18722">
        <v>18</v>
      </c>
      <c r="L18722">
        <v>56</v>
      </c>
      <c r="M18722" t="s">
        <v>863</v>
      </c>
      <c r="N18722">
        <v>56</v>
      </c>
      <c r="P18722" cm="1">
        <f t="array" ref="P18722">IF(Q18722&gt;0,INDEX(Q18722:Q40446,MATCH(TRUE,INDEX(Q18722:Q40446="",,),0)-1),"")</f>
        <v>4</v>
      </c>
      <c r="Q18722">
        <f t="shared" si="527"/>
        <v>2</v>
      </c>
      <c r="R18722">
        <f t="shared" si="526"/>
        <v>0</v>
      </c>
    </row>
    <row r="18723" spans="1:18" x14ac:dyDescent="0.3">
      <c r="A18723" t="s">
        <v>1309</v>
      </c>
      <c r="B18723" s="1">
        <v>38335</v>
      </c>
      <c r="C18723" t="s">
        <v>191</v>
      </c>
      <c r="D18723" t="s">
        <v>1333</v>
      </c>
      <c r="E18723" t="s">
        <v>1334</v>
      </c>
      <c r="G18723" s="6" t="s">
        <v>29</v>
      </c>
      <c r="H18723" t="s">
        <v>43</v>
      </c>
      <c r="I18723" t="s">
        <v>21</v>
      </c>
      <c r="J18723" t="s">
        <v>22</v>
      </c>
      <c r="K18723">
        <v>3</v>
      </c>
      <c r="L18723">
        <v>101</v>
      </c>
      <c r="M18723" t="s">
        <v>863</v>
      </c>
      <c r="N18723">
        <v>101</v>
      </c>
      <c r="P18723" cm="1">
        <f t="array" ref="P18723">IF(Q18723&gt;0,INDEX(Q18723:Q40447,MATCH(TRUE,INDEX(Q18723:Q40447="",,),0)-1),"")</f>
        <v>4</v>
      </c>
      <c r="Q18723">
        <f t="shared" si="527"/>
        <v>2</v>
      </c>
      <c r="R18723">
        <f t="shared" si="526"/>
        <v>0</v>
      </c>
    </row>
    <row r="18724" spans="1:18" x14ac:dyDescent="0.3">
      <c r="A18724" t="s">
        <v>1309</v>
      </c>
      <c r="B18724" s="1">
        <v>38335</v>
      </c>
      <c r="C18724" t="s">
        <v>191</v>
      </c>
      <c r="D18724" t="s">
        <v>1333</v>
      </c>
      <c r="E18724" t="s">
        <v>1334</v>
      </c>
      <c r="G18724" s="6" t="s">
        <v>29</v>
      </c>
      <c r="H18724" t="s">
        <v>30</v>
      </c>
      <c r="I18724" t="s">
        <v>26</v>
      </c>
      <c r="J18724" t="s">
        <v>27</v>
      </c>
      <c r="K18724">
        <v>57</v>
      </c>
      <c r="L18724">
        <v>8.35</v>
      </c>
      <c r="M18724" t="s">
        <v>863</v>
      </c>
      <c r="N18724">
        <v>8.35</v>
      </c>
      <c r="P18724" cm="1">
        <f t="array" ref="P18724">IF(Q18724&gt;0,INDEX(Q18724:Q40448,MATCH(TRUE,INDEX(Q18724:Q40448="",,),0)-1),"")</f>
        <v>4</v>
      </c>
      <c r="Q18724">
        <f t="shared" si="527"/>
        <v>2</v>
      </c>
      <c r="R18724">
        <f t="shared" si="526"/>
        <v>0</v>
      </c>
    </row>
    <row r="18725" spans="1:18" x14ac:dyDescent="0.3">
      <c r="A18725" t="s">
        <v>1309</v>
      </c>
      <c r="B18725" s="1">
        <v>38335</v>
      </c>
      <c r="C18725" t="s">
        <v>191</v>
      </c>
      <c r="D18725" t="s">
        <v>1333</v>
      </c>
      <c r="E18725" t="s">
        <v>1334</v>
      </c>
      <c r="G18725" s="6" t="s">
        <v>29</v>
      </c>
      <c r="H18725" t="s">
        <v>99</v>
      </c>
      <c r="I18725" t="s">
        <v>26</v>
      </c>
      <c r="J18725" t="s">
        <v>27</v>
      </c>
      <c r="K18725">
        <v>11</v>
      </c>
      <c r="L18725">
        <v>8.6999999999999993</v>
      </c>
      <c r="M18725" t="s">
        <v>863</v>
      </c>
      <c r="N18725">
        <v>8.6999999999999993</v>
      </c>
      <c r="P18725" cm="1">
        <f t="array" ref="P18725">IF(Q18725&gt;0,INDEX(Q18725:Q40449,MATCH(TRUE,INDEX(Q18725:Q40449="",,),0)-1),"")</f>
        <v>4</v>
      </c>
      <c r="Q18725">
        <f t="shared" si="527"/>
        <v>2</v>
      </c>
      <c r="R18725">
        <f t="shared" si="526"/>
        <v>0</v>
      </c>
    </row>
    <row r="18726" spans="1:18" x14ac:dyDescent="0.3">
      <c r="A18726" t="s">
        <v>1309</v>
      </c>
      <c r="B18726" s="1">
        <v>38335</v>
      </c>
      <c r="C18726" t="s">
        <v>191</v>
      </c>
      <c r="D18726" t="s">
        <v>1333</v>
      </c>
      <c r="E18726" t="s">
        <v>1334</v>
      </c>
      <c r="G18726" s="6" t="s">
        <v>29</v>
      </c>
      <c r="H18726" t="s">
        <v>122</v>
      </c>
      <c r="I18726" t="s">
        <v>26</v>
      </c>
      <c r="J18726" t="s">
        <v>27</v>
      </c>
      <c r="K18726">
        <v>32</v>
      </c>
      <c r="L18726">
        <v>10.9</v>
      </c>
      <c r="M18726" t="s">
        <v>863</v>
      </c>
      <c r="N18726">
        <v>10.9</v>
      </c>
      <c r="P18726" cm="1">
        <f t="array" ref="P18726">IF(Q18726&gt;0,INDEX(Q18726:Q40450,MATCH(TRUE,INDEX(Q18726:Q40450="",,),0)-1),"")</f>
        <v>4</v>
      </c>
      <c r="Q18726">
        <f t="shared" si="527"/>
        <v>2</v>
      </c>
      <c r="R18726">
        <f t="shared" si="526"/>
        <v>0</v>
      </c>
    </row>
    <row r="18727" spans="1:18" x14ac:dyDescent="0.3">
      <c r="A18727" t="s">
        <v>1309</v>
      </c>
      <c r="B18727" s="1">
        <v>38335</v>
      </c>
      <c r="C18727" t="s">
        <v>191</v>
      </c>
      <c r="D18727" t="s">
        <v>1333</v>
      </c>
      <c r="E18727" t="s">
        <v>1334</v>
      </c>
      <c r="G18727" s="6" t="s">
        <v>29</v>
      </c>
      <c r="H18727" t="s">
        <v>69</v>
      </c>
      <c r="I18727" t="s">
        <v>26</v>
      </c>
      <c r="J18727" t="s">
        <v>27</v>
      </c>
      <c r="K18727">
        <v>23</v>
      </c>
      <c r="L18727">
        <v>9.5500000000000007</v>
      </c>
      <c r="M18727" t="s">
        <v>863</v>
      </c>
      <c r="N18727">
        <v>9.5500000000000007</v>
      </c>
      <c r="P18727" cm="1">
        <f t="array" ref="P18727">IF(Q18727&gt;0,INDEX(Q18727:Q40451,MATCH(TRUE,INDEX(Q18727:Q40451="",,),0)-1),"")</f>
        <v>4</v>
      </c>
      <c r="Q18727">
        <f t="shared" si="527"/>
        <v>2</v>
      </c>
      <c r="R18727">
        <f t="shared" si="526"/>
        <v>0</v>
      </c>
    </row>
    <row r="18728" spans="1:18" x14ac:dyDescent="0.3">
      <c r="A18728" t="s">
        <v>1309</v>
      </c>
      <c r="B18728" s="1">
        <v>38335</v>
      </c>
      <c r="C18728" t="s">
        <v>191</v>
      </c>
      <c r="D18728" t="s">
        <v>1333</v>
      </c>
      <c r="E18728" t="s">
        <v>1334</v>
      </c>
      <c r="G18728" s="6" t="s">
        <v>29</v>
      </c>
      <c r="H18728" t="s">
        <v>41</v>
      </c>
      <c r="I18728" t="s">
        <v>26</v>
      </c>
      <c r="J18728" t="s">
        <v>27</v>
      </c>
      <c r="K18728">
        <v>46</v>
      </c>
      <c r="L18728">
        <v>29.1</v>
      </c>
      <c r="M18728" t="s">
        <v>863</v>
      </c>
      <c r="N18728">
        <v>29.1</v>
      </c>
      <c r="P18728" cm="1">
        <f t="array" ref="P18728">IF(Q18728&gt;0,INDEX(Q18728:Q40452,MATCH(TRUE,INDEX(Q18728:Q40452="",,),0)-1),"")</f>
        <v>4</v>
      </c>
      <c r="Q18728">
        <f t="shared" si="527"/>
        <v>2</v>
      </c>
      <c r="R18728">
        <f t="shared" si="526"/>
        <v>0</v>
      </c>
    </row>
    <row r="18729" spans="1:18" x14ac:dyDescent="0.3">
      <c r="A18729" t="s">
        <v>1309</v>
      </c>
      <c r="B18729" s="1">
        <v>38335</v>
      </c>
      <c r="C18729" t="s">
        <v>191</v>
      </c>
      <c r="D18729" t="s">
        <v>1333</v>
      </c>
      <c r="E18729" t="s">
        <v>1334</v>
      </c>
      <c r="G18729" s="6" t="s">
        <v>29</v>
      </c>
      <c r="H18729" t="s">
        <v>43</v>
      </c>
      <c r="I18729" t="s">
        <v>26</v>
      </c>
      <c r="J18729" t="s">
        <v>27</v>
      </c>
      <c r="K18729">
        <v>23</v>
      </c>
      <c r="L18729">
        <v>6</v>
      </c>
      <c r="M18729" t="s">
        <v>863</v>
      </c>
      <c r="N18729">
        <v>6</v>
      </c>
      <c r="P18729" cm="1">
        <f t="array" ref="P18729">IF(Q18729&gt;0,INDEX(Q18729:Q40453,MATCH(TRUE,INDEX(Q18729:Q40453="",,),0)-1),"")</f>
        <v>4</v>
      </c>
      <c r="Q18729">
        <f t="shared" si="527"/>
        <v>2</v>
      </c>
      <c r="R18729">
        <f t="shared" si="526"/>
        <v>0</v>
      </c>
    </row>
    <row r="18730" spans="1:18" x14ac:dyDescent="0.3">
      <c r="A18730" t="s">
        <v>1309</v>
      </c>
      <c r="B18730" s="1">
        <v>38335</v>
      </c>
      <c r="C18730" t="s">
        <v>191</v>
      </c>
      <c r="D18730" t="s">
        <v>1333</v>
      </c>
      <c r="E18730" t="s">
        <v>1334</v>
      </c>
      <c r="G18730" t="s">
        <v>19</v>
      </c>
      <c r="H18730" t="s">
        <v>41</v>
      </c>
      <c r="I18730" t="s">
        <v>21</v>
      </c>
      <c r="J18730" t="s">
        <v>22</v>
      </c>
      <c r="K18730">
        <v>46</v>
      </c>
      <c r="L18730">
        <v>112</v>
      </c>
      <c r="M18730" t="s">
        <v>59</v>
      </c>
      <c r="N18730">
        <v>212</v>
      </c>
      <c r="P18730" cm="1">
        <f t="array" ref="P18730">IF(Q18730&gt;0,INDEX(Q18730:Q40454,MATCH(TRUE,INDEX(Q18730:Q40454="",,),0)-1),"")</f>
        <v>4</v>
      </c>
      <c r="Q18730">
        <f t="shared" si="527"/>
        <v>3</v>
      </c>
      <c r="R18730">
        <f t="shared" si="526"/>
        <v>0</v>
      </c>
    </row>
    <row r="18731" spans="1:18" x14ac:dyDescent="0.3">
      <c r="A18731" t="s">
        <v>1309</v>
      </c>
      <c r="B18731" s="1">
        <v>38335</v>
      </c>
      <c r="C18731" t="s">
        <v>191</v>
      </c>
      <c r="D18731" t="s">
        <v>1333</v>
      </c>
      <c r="E18731" t="s">
        <v>1334</v>
      </c>
      <c r="G18731" t="s">
        <v>19</v>
      </c>
      <c r="H18731" t="s">
        <v>63</v>
      </c>
      <c r="I18731" t="s">
        <v>21</v>
      </c>
      <c r="J18731" t="s">
        <v>22</v>
      </c>
      <c r="K18731">
        <v>48</v>
      </c>
      <c r="L18731">
        <v>82</v>
      </c>
      <c r="M18731" t="s">
        <v>59</v>
      </c>
      <c r="N18731">
        <v>82</v>
      </c>
      <c r="P18731" cm="1">
        <f t="array" ref="P18731">IF(Q18731&gt;0,INDEX(Q18731:Q40455,MATCH(TRUE,INDEX(Q18731:Q40455="",,),0)-1),"")</f>
        <v>4</v>
      </c>
      <c r="Q18731">
        <f t="shared" si="527"/>
        <v>3</v>
      </c>
      <c r="R18731">
        <f t="shared" si="526"/>
        <v>0</v>
      </c>
    </row>
    <row r="18732" spans="1:18" x14ac:dyDescent="0.3">
      <c r="A18732" t="s">
        <v>1309</v>
      </c>
      <c r="B18732" s="1">
        <v>38335</v>
      </c>
      <c r="C18732" t="s">
        <v>191</v>
      </c>
      <c r="D18732" t="s">
        <v>1333</v>
      </c>
      <c r="E18732" t="s">
        <v>1334</v>
      </c>
      <c r="G18732" t="s">
        <v>19</v>
      </c>
      <c r="H18732" t="s">
        <v>28</v>
      </c>
      <c r="I18732" t="s">
        <v>26</v>
      </c>
      <c r="J18732" t="s">
        <v>27</v>
      </c>
      <c r="K18732">
        <v>135</v>
      </c>
      <c r="L18732">
        <v>18.55</v>
      </c>
      <c r="M18732" t="s">
        <v>59</v>
      </c>
      <c r="N18732">
        <v>20</v>
      </c>
      <c r="P18732" cm="1">
        <f t="array" ref="P18732">IF(Q18732&gt;0,INDEX(Q18732:Q40456,MATCH(TRUE,INDEX(Q18732:Q40456="",,),0)-1),"")</f>
        <v>4</v>
      </c>
      <c r="Q18732">
        <f t="shared" si="527"/>
        <v>3</v>
      </c>
      <c r="R18732">
        <f t="shared" si="526"/>
        <v>0</v>
      </c>
    </row>
    <row r="18733" spans="1:18" x14ac:dyDescent="0.3">
      <c r="A18733" t="s">
        <v>1309</v>
      </c>
      <c r="B18733" s="1">
        <v>38335</v>
      </c>
      <c r="C18733" t="s">
        <v>191</v>
      </c>
      <c r="D18733" t="s">
        <v>1333</v>
      </c>
      <c r="E18733" t="s">
        <v>1334</v>
      </c>
      <c r="G18733" t="s">
        <v>19</v>
      </c>
      <c r="H18733" t="s">
        <v>63</v>
      </c>
      <c r="I18733" t="s">
        <v>26</v>
      </c>
      <c r="J18733" t="s">
        <v>27</v>
      </c>
      <c r="K18733">
        <v>315</v>
      </c>
      <c r="L18733">
        <v>14.35</v>
      </c>
      <c r="M18733" t="s">
        <v>59</v>
      </c>
      <c r="N18733">
        <v>15</v>
      </c>
      <c r="P18733" cm="1">
        <f t="array" ref="P18733">IF(Q18733&gt;0,INDEX(Q18733:Q40457,MATCH(TRUE,INDEX(Q18733:Q40457="",,),0)-1),"")</f>
        <v>4</v>
      </c>
      <c r="Q18733">
        <f t="shared" si="527"/>
        <v>3</v>
      </c>
      <c r="R18733">
        <f t="shared" si="526"/>
        <v>0</v>
      </c>
    </row>
    <row r="18734" spans="1:18" x14ac:dyDescent="0.3">
      <c r="A18734" t="s">
        <v>1309</v>
      </c>
      <c r="B18734" s="1">
        <v>38335</v>
      </c>
      <c r="C18734" t="s">
        <v>191</v>
      </c>
      <c r="D18734" t="s">
        <v>1333</v>
      </c>
      <c r="E18734" t="s">
        <v>1334</v>
      </c>
      <c r="G18734" s="6" t="s">
        <v>29</v>
      </c>
      <c r="H18734" t="s">
        <v>69</v>
      </c>
      <c r="I18734" t="s">
        <v>21</v>
      </c>
      <c r="J18734" t="s">
        <v>22</v>
      </c>
      <c r="K18734">
        <v>18</v>
      </c>
      <c r="L18734">
        <v>56</v>
      </c>
      <c r="M18734" t="s">
        <v>59</v>
      </c>
      <c r="N18734">
        <v>56</v>
      </c>
      <c r="P18734" cm="1">
        <f t="array" ref="P18734">IF(Q18734&gt;0,INDEX(Q18734:Q40458,MATCH(TRUE,INDEX(Q18734:Q40458="",,),0)-1),"")</f>
        <v>4</v>
      </c>
      <c r="Q18734">
        <f t="shared" si="527"/>
        <v>3</v>
      </c>
      <c r="R18734">
        <f t="shared" si="526"/>
        <v>0</v>
      </c>
    </row>
    <row r="18735" spans="1:18" x14ac:dyDescent="0.3">
      <c r="A18735" t="s">
        <v>1309</v>
      </c>
      <c r="B18735" s="1">
        <v>38335</v>
      </c>
      <c r="C18735" t="s">
        <v>191</v>
      </c>
      <c r="D18735" t="s">
        <v>1333</v>
      </c>
      <c r="E18735" t="s">
        <v>1334</v>
      </c>
      <c r="G18735" s="6" t="s">
        <v>29</v>
      </c>
      <c r="H18735" t="s">
        <v>43</v>
      </c>
      <c r="I18735" t="s">
        <v>21</v>
      </c>
      <c r="J18735" t="s">
        <v>22</v>
      </c>
      <c r="K18735">
        <v>3</v>
      </c>
      <c r="L18735">
        <v>101</v>
      </c>
      <c r="M18735" t="s">
        <v>59</v>
      </c>
      <c r="N18735">
        <v>101</v>
      </c>
      <c r="P18735" cm="1">
        <f t="array" ref="P18735">IF(Q18735&gt;0,INDEX(Q18735:Q40459,MATCH(TRUE,INDEX(Q18735:Q40459="",,),0)-1),"")</f>
        <v>4</v>
      </c>
      <c r="Q18735">
        <f t="shared" si="527"/>
        <v>3</v>
      </c>
      <c r="R18735">
        <f t="shared" si="526"/>
        <v>0</v>
      </c>
    </row>
    <row r="18736" spans="1:18" x14ac:dyDescent="0.3">
      <c r="A18736" t="s">
        <v>1309</v>
      </c>
      <c r="B18736" s="1">
        <v>38335</v>
      </c>
      <c r="C18736" t="s">
        <v>191</v>
      </c>
      <c r="D18736" t="s">
        <v>1333</v>
      </c>
      <c r="E18736" t="s">
        <v>1334</v>
      </c>
      <c r="G18736" s="6" t="s">
        <v>29</v>
      </c>
      <c r="H18736" t="s">
        <v>30</v>
      </c>
      <c r="I18736" t="s">
        <v>26</v>
      </c>
      <c r="J18736" t="s">
        <v>27</v>
      </c>
      <c r="K18736">
        <v>57</v>
      </c>
      <c r="L18736">
        <v>8.35</v>
      </c>
      <c r="M18736" t="s">
        <v>59</v>
      </c>
      <c r="N18736">
        <v>8.35</v>
      </c>
      <c r="P18736" cm="1">
        <f t="array" ref="P18736">IF(Q18736&gt;0,INDEX(Q18736:Q40460,MATCH(TRUE,INDEX(Q18736:Q40460="",,),0)-1),"")</f>
        <v>4</v>
      </c>
      <c r="Q18736">
        <f t="shared" si="527"/>
        <v>3</v>
      </c>
      <c r="R18736">
        <f t="shared" ref="R18736:R18799" si="528">IF(P18736="","",0)</f>
        <v>0</v>
      </c>
    </row>
    <row r="18737" spans="1:18" x14ac:dyDescent="0.3">
      <c r="A18737" t="s">
        <v>1309</v>
      </c>
      <c r="B18737" s="1">
        <v>38335</v>
      </c>
      <c r="C18737" t="s">
        <v>191</v>
      </c>
      <c r="D18737" t="s">
        <v>1333</v>
      </c>
      <c r="E18737" t="s">
        <v>1334</v>
      </c>
      <c r="G18737" s="6" t="s">
        <v>29</v>
      </c>
      <c r="H18737" t="s">
        <v>99</v>
      </c>
      <c r="I18737" t="s">
        <v>26</v>
      </c>
      <c r="J18737" t="s">
        <v>27</v>
      </c>
      <c r="K18737">
        <v>11</v>
      </c>
      <c r="L18737">
        <v>8.6999999999999993</v>
      </c>
      <c r="M18737" t="s">
        <v>59</v>
      </c>
      <c r="N18737">
        <v>8.6999999999999993</v>
      </c>
      <c r="P18737" cm="1">
        <f t="array" ref="P18737">IF(Q18737&gt;0,INDEX(Q18737:Q40461,MATCH(TRUE,INDEX(Q18737:Q40461="",,),0)-1),"")</f>
        <v>4</v>
      </c>
      <c r="Q18737">
        <f t="shared" si="527"/>
        <v>3</v>
      </c>
      <c r="R18737">
        <f t="shared" si="528"/>
        <v>0</v>
      </c>
    </row>
    <row r="18738" spans="1:18" x14ac:dyDescent="0.3">
      <c r="A18738" t="s">
        <v>1309</v>
      </c>
      <c r="B18738" s="1">
        <v>38335</v>
      </c>
      <c r="C18738" t="s">
        <v>191</v>
      </c>
      <c r="D18738" t="s">
        <v>1333</v>
      </c>
      <c r="E18738" t="s">
        <v>1334</v>
      </c>
      <c r="G18738" s="6" t="s">
        <v>29</v>
      </c>
      <c r="H18738" t="s">
        <v>122</v>
      </c>
      <c r="I18738" t="s">
        <v>26</v>
      </c>
      <c r="J18738" t="s">
        <v>27</v>
      </c>
      <c r="K18738">
        <v>32</v>
      </c>
      <c r="L18738">
        <v>10.9</v>
      </c>
      <c r="M18738" t="s">
        <v>59</v>
      </c>
      <c r="N18738">
        <v>10.9</v>
      </c>
      <c r="P18738" cm="1">
        <f t="array" ref="P18738">IF(Q18738&gt;0,INDEX(Q18738:Q40462,MATCH(TRUE,INDEX(Q18738:Q40462="",,),0)-1),"")</f>
        <v>4</v>
      </c>
      <c r="Q18738">
        <f t="shared" si="527"/>
        <v>3</v>
      </c>
      <c r="R18738">
        <f t="shared" si="528"/>
        <v>0</v>
      </c>
    </row>
    <row r="18739" spans="1:18" x14ac:dyDescent="0.3">
      <c r="A18739" t="s">
        <v>1309</v>
      </c>
      <c r="B18739" s="1">
        <v>38335</v>
      </c>
      <c r="C18739" t="s">
        <v>191</v>
      </c>
      <c r="D18739" t="s">
        <v>1333</v>
      </c>
      <c r="E18739" t="s">
        <v>1334</v>
      </c>
      <c r="G18739" s="6" t="s">
        <v>29</v>
      </c>
      <c r="H18739" t="s">
        <v>69</v>
      </c>
      <c r="I18739" t="s">
        <v>26</v>
      </c>
      <c r="J18739" t="s">
        <v>27</v>
      </c>
      <c r="K18739">
        <v>23</v>
      </c>
      <c r="L18739">
        <v>9.5500000000000007</v>
      </c>
      <c r="M18739" t="s">
        <v>59</v>
      </c>
      <c r="N18739">
        <v>9.5500000000000007</v>
      </c>
      <c r="P18739" cm="1">
        <f t="array" ref="P18739">IF(Q18739&gt;0,INDEX(Q18739:Q40463,MATCH(TRUE,INDEX(Q18739:Q40463="",,),0)-1),"")</f>
        <v>4</v>
      </c>
      <c r="Q18739">
        <f t="shared" si="527"/>
        <v>3</v>
      </c>
      <c r="R18739">
        <f t="shared" si="528"/>
        <v>0</v>
      </c>
    </row>
    <row r="18740" spans="1:18" x14ac:dyDescent="0.3">
      <c r="A18740" t="s">
        <v>1309</v>
      </c>
      <c r="B18740" s="1">
        <v>38335</v>
      </c>
      <c r="C18740" t="s">
        <v>191</v>
      </c>
      <c r="D18740" t="s">
        <v>1333</v>
      </c>
      <c r="E18740" t="s">
        <v>1334</v>
      </c>
      <c r="G18740" s="6" t="s">
        <v>29</v>
      </c>
      <c r="H18740" t="s">
        <v>41</v>
      </c>
      <c r="I18740" t="s">
        <v>26</v>
      </c>
      <c r="J18740" t="s">
        <v>27</v>
      </c>
      <c r="K18740">
        <v>46</v>
      </c>
      <c r="L18740">
        <v>29.1</v>
      </c>
      <c r="M18740" t="s">
        <v>59</v>
      </c>
      <c r="N18740">
        <v>29.1</v>
      </c>
      <c r="P18740" cm="1">
        <f t="array" ref="P18740">IF(Q18740&gt;0,INDEX(Q18740:Q40464,MATCH(TRUE,INDEX(Q18740:Q40464="",,),0)-1),"")</f>
        <v>4</v>
      </c>
      <c r="Q18740">
        <f t="shared" si="527"/>
        <v>3</v>
      </c>
      <c r="R18740">
        <f t="shared" si="528"/>
        <v>0</v>
      </c>
    </row>
    <row r="18741" spans="1:18" x14ac:dyDescent="0.3">
      <c r="A18741" t="s">
        <v>1309</v>
      </c>
      <c r="B18741" s="1">
        <v>38335</v>
      </c>
      <c r="C18741" t="s">
        <v>191</v>
      </c>
      <c r="D18741" t="s">
        <v>1333</v>
      </c>
      <c r="E18741" t="s">
        <v>1334</v>
      </c>
      <c r="G18741" s="6" t="s">
        <v>29</v>
      </c>
      <c r="H18741" t="s">
        <v>43</v>
      </c>
      <c r="I18741" t="s">
        <v>26</v>
      </c>
      <c r="J18741" t="s">
        <v>27</v>
      </c>
      <c r="K18741">
        <v>23</v>
      </c>
      <c r="L18741">
        <v>6</v>
      </c>
      <c r="M18741" t="s">
        <v>59</v>
      </c>
      <c r="N18741">
        <v>6</v>
      </c>
      <c r="P18741" cm="1">
        <f t="array" ref="P18741">IF(Q18741&gt;0,INDEX(Q18741:Q40465,MATCH(TRUE,INDEX(Q18741:Q40465="",,),0)-1),"")</f>
        <v>4</v>
      </c>
      <c r="Q18741">
        <f t="shared" si="527"/>
        <v>3</v>
      </c>
      <c r="R18741">
        <f t="shared" si="528"/>
        <v>0</v>
      </c>
    </row>
    <row r="18742" spans="1:18" x14ac:dyDescent="0.3">
      <c r="A18742" t="s">
        <v>1309</v>
      </c>
      <c r="B18742" s="1">
        <v>38335</v>
      </c>
      <c r="C18742" t="s">
        <v>191</v>
      </c>
      <c r="D18742" t="s">
        <v>1333</v>
      </c>
      <c r="E18742" t="s">
        <v>1334</v>
      </c>
      <c r="G18742" t="s">
        <v>19</v>
      </c>
      <c r="H18742" t="s">
        <v>41</v>
      </c>
      <c r="I18742" t="s">
        <v>21</v>
      </c>
      <c r="J18742" t="s">
        <v>22</v>
      </c>
      <c r="K18742">
        <v>46</v>
      </c>
      <c r="L18742">
        <v>112</v>
      </c>
      <c r="M18742" t="s">
        <v>1318</v>
      </c>
      <c r="N18742">
        <v>115.5</v>
      </c>
      <c r="P18742" cm="1">
        <f t="array" ref="P18742">IF(Q18742&gt;0,INDEX(Q18742:Q40466,MATCH(TRUE,INDEX(Q18742:Q40466="",,),0)-1),"")</f>
        <v>4</v>
      </c>
      <c r="Q18742">
        <f t="shared" si="527"/>
        <v>4</v>
      </c>
      <c r="R18742">
        <f t="shared" si="528"/>
        <v>0</v>
      </c>
    </row>
    <row r="18743" spans="1:18" x14ac:dyDescent="0.3">
      <c r="A18743" t="s">
        <v>1309</v>
      </c>
      <c r="B18743" s="1">
        <v>38335</v>
      </c>
      <c r="C18743" t="s">
        <v>191</v>
      </c>
      <c r="D18743" t="s">
        <v>1333</v>
      </c>
      <c r="E18743" t="s">
        <v>1334</v>
      </c>
      <c r="G18743" t="s">
        <v>19</v>
      </c>
      <c r="H18743" t="s">
        <v>63</v>
      </c>
      <c r="I18743" t="s">
        <v>21</v>
      </c>
      <c r="J18743" t="s">
        <v>22</v>
      </c>
      <c r="K18743">
        <v>48</v>
      </c>
      <c r="L18743">
        <v>82</v>
      </c>
      <c r="M18743" t="s">
        <v>1318</v>
      </c>
      <c r="N18743">
        <v>83.5</v>
      </c>
      <c r="P18743" cm="1">
        <f t="array" ref="P18743">IF(Q18743&gt;0,INDEX(Q18743:Q40467,MATCH(TRUE,INDEX(Q18743:Q40467="",,),0)-1),"")</f>
        <v>4</v>
      </c>
      <c r="Q18743">
        <f t="shared" si="527"/>
        <v>4</v>
      </c>
      <c r="R18743">
        <f t="shared" si="528"/>
        <v>0</v>
      </c>
    </row>
    <row r="18744" spans="1:18" x14ac:dyDescent="0.3">
      <c r="A18744" t="s">
        <v>1309</v>
      </c>
      <c r="B18744" s="1">
        <v>38335</v>
      </c>
      <c r="C18744" t="s">
        <v>191</v>
      </c>
      <c r="D18744" t="s">
        <v>1333</v>
      </c>
      <c r="E18744" t="s">
        <v>1334</v>
      </c>
      <c r="G18744" t="s">
        <v>19</v>
      </c>
      <c r="H18744" t="s">
        <v>28</v>
      </c>
      <c r="I18744" t="s">
        <v>26</v>
      </c>
      <c r="J18744" t="s">
        <v>27</v>
      </c>
      <c r="K18744">
        <v>135</v>
      </c>
      <c r="L18744">
        <v>18.55</v>
      </c>
      <c r="M18744" t="s">
        <v>1318</v>
      </c>
      <c r="N18744">
        <v>19.05</v>
      </c>
      <c r="P18744" cm="1">
        <f t="array" ref="P18744">IF(Q18744&gt;0,INDEX(Q18744:Q40468,MATCH(TRUE,INDEX(Q18744:Q40468="",,),0)-1),"")</f>
        <v>4</v>
      </c>
      <c r="Q18744">
        <f t="shared" si="527"/>
        <v>4</v>
      </c>
      <c r="R18744">
        <f t="shared" si="528"/>
        <v>0</v>
      </c>
    </row>
    <row r="18745" spans="1:18" x14ac:dyDescent="0.3">
      <c r="A18745" t="s">
        <v>1309</v>
      </c>
      <c r="B18745" s="1">
        <v>38335</v>
      </c>
      <c r="C18745" t="s">
        <v>191</v>
      </c>
      <c r="D18745" t="s">
        <v>1333</v>
      </c>
      <c r="E18745" t="s">
        <v>1334</v>
      </c>
      <c r="G18745" t="s">
        <v>19</v>
      </c>
      <c r="H18745" t="s">
        <v>63</v>
      </c>
      <c r="I18745" t="s">
        <v>26</v>
      </c>
      <c r="J18745" t="s">
        <v>27</v>
      </c>
      <c r="K18745">
        <v>315</v>
      </c>
      <c r="L18745">
        <v>14.35</v>
      </c>
      <c r="M18745" t="s">
        <v>1318</v>
      </c>
      <c r="N18745">
        <v>15.4</v>
      </c>
      <c r="P18745" cm="1">
        <f t="array" ref="P18745">IF(Q18745&gt;0,INDEX(Q18745:Q40469,MATCH(TRUE,INDEX(Q18745:Q40469="",,),0)-1),"")</f>
        <v>4</v>
      </c>
      <c r="Q18745">
        <f t="shared" si="527"/>
        <v>4</v>
      </c>
      <c r="R18745">
        <f t="shared" si="528"/>
        <v>0</v>
      </c>
    </row>
    <row r="18746" spans="1:18" x14ac:dyDescent="0.3">
      <c r="A18746" t="s">
        <v>1309</v>
      </c>
      <c r="B18746" s="1">
        <v>38335</v>
      </c>
      <c r="C18746" t="s">
        <v>191</v>
      </c>
      <c r="D18746" t="s">
        <v>1333</v>
      </c>
      <c r="E18746" t="s">
        <v>1334</v>
      </c>
      <c r="G18746" s="6" t="s">
        <v>29</v>
      </c>
      <c r="H18746" t="s">
        <v>69</v>
      </c>
      <c r="I18746" t="s">
        <v>21</v>
      </c>
      <c r="J18746" t="s">
        <v>22</v>
      </c>
      <c r="K18746">
        <v>18</v>
      </c>
      <c r="L18746">
        <v>56</v>
      </c>
      <c r="M18746" t="s">
        <v>1318</v>
      </c>
      <c r="N18746">
        <v>56</v>
      </c>
      <c r="P18746" cm="1">
        <f t="array" ref="P18746">IF(Q18746&gt;0,INDEX(Q18746:Q40470,MATCH(TRUE,INDEX(Q18746:Q40470="",,),0)-1),"")</f>
        <v>4</v>
      </c>
      <c r="Q18746">
        <f t="shared" si="527"/>
        <v>4</v>
      </c>
      <c r="R18746">
        <f t="shared" si="528"/>
        <v>0</v>
      </c>
    </row>
    <row r="18747" spans="1:18" x14ac:dyDescent="0.3">
      <c r="A18747" t="s">
        <v>1309</v>
      </c>
      <c r="B18747" s="1">
        <v>38335</v>
      </c>
      <c r="C18747" t="s">
        <v>191</v>
      </c>
      <c r="D18747" t="s">
        <v>1333</v>
      </c>
      <c r="E18747" t="s">
        <v>1334</v>
      </c>
      <c r="G18747" s="6" t="s">
        <v>29</v>
      </c>
      <c r="H18747" t="s">
        <v>43</v>
      </c>
      <c r="I18747" t="s">
        <v>21</v>
      </c>
      <c r="J18747" t="s">
        <v>22</v>
      </c>
      <c r="K18747">
        <v>3</v>
      </c>
      <c r="L18747">
        <v>101</v>
      </c>
      <c r="M18747" t="s">
        <v>1318</v>
      </c>
      <c r="N18747">
        <v>101</v>
      </c>
      <c r="P18747" cm="1">
        <f t="array" ref="P18747">IF(Q18747&gt;0,INDEX(Q18747:Q40471,MATCH(TRUE,INDEX(Q18747:Q40471="",,),0)-1),"")</f>
        <v>4</v>
      </c>
      <c r="Q18747">
        <f t="shared" si="527"/>
        <v>4</v>
      </c>
      <c r="R18747">
        <f t="shared" si="528"/>
        <v>0</v>
      </c>
    </row>
    <row r="18748" spans="1:18" x14ac:dyDescent="0.3">
      <c r="A18748" t="s">
        <v>1309</v>
      </c>
      <c r="B18748" s="1">
        <v>38335</v>
      </c>
      <c r="C18748" t="s">
        <v>191</v>
      </c>
      <c r="D18748" t="s">
        <v>1333</v>
      </c>
      <c r="E18748" t="s">
        <v>1334</v>
      </c>
      <c r="G18748" s="6" t="s">
        <v>29</v>
      </c>
      <c r="H18748" t="s">
        <v>30</v>
      </c>
      <c r="I18748" t="s">
        <v>26</v>
      </c>
      <c r="J18748" t="s">
        <v>27</v>
      </c>
      <c r="K18748">
        <v>57</v>
      </c>
      <c r="L18748">
        <v>8.35</v>
      </c>
      <c r="M18748" t="s">
        <v>1318</v>
      </c>
      <c r="N18748">
        <v>8.35</v>
      </c>
      <c r="P18748" cm="1">
        <f t="array" ref="P18748">IF(Q18748&gt;0,INDEX(Q18748:Q40472,MATCH(TRUE,INDEX(Q18748:Q40472="",,),0)-1),"")</f>
        <v>4</v>
      </c>
      <c r="Q18748">
        <f t="shared" si="527"/>
        <v>4</v>
      </c>
      <c r="R18748">
        <f t="shared" si="528"/>
        <v>0</v>
      </c>
    </row>
    <row r="18749" spans="1:18" x14ac:dyDescent="0.3">
      <c r="A18749" t="s">
        <v>1309</v>
      </c>
      <c r="B18749" s="1">
        <v>38335</v>
      </c>
      <c r="C18749" t="s">
        <v>191</v>
      </c>
      <c r="D18749" t="s">
        <v>1333</v>
      </c>
      <c r="E18749" t="s">
        <v>1334</v>
      </c>
      <c r="G18749" s="6" t="s">
        <v>29</v>
      </c>
      <c r="H18749" t="s">
        <v>99</v>
      </c>
      <c r="I18749" t="s">
        <v>26</v>
      </c>
      <c r="J18749" t="s">
        <v>27</v>
      </c>
      <c r="K18749">
        <v>11</v>
      </c>
      <c r="L18749">
        <v>8.6999999999999993</v>
      </c>
      <c r="M18749" t="s">
        <v>1318</v>
      </c>
      <c r="N18749">
        <v>8.6999999999999993</v>
      </c>
      <c r="P18749" cm="1">
        <f t="array" ref="P18749">IF(Q18749&gt;0,INDEX(Q18749:Q40473,MATCH(TRUE,INDEX(Q18749:Q40473="",,),0)-1),"")</f>
        <v>4</v>
      </c>
      <c r="Q18749">
        <f t="shared" si="527"/>
        <v>4</v>
      </c>
      <c r="R18749">
        <f t="shared" si="528"/>
        <v>0</v>
      </c>
    </row>
    <row r="18750" spans="1:18" x14ac:dyDescent="0.3">
      <c r="A18750" t="s">
        <v>1309</v>
      </c>
      <c r="B18750" s="1">
        <v>38335</v>
      </c>
      <c r="C18750" t="s">
        <v>191</v>
      </c>
      <c r="D18750" t="s">
        <v>1333</v>
      </c>
      <c r="E18750" t="s">
        <v>1334</v>
      </c>
      <c r="G18750" s="6" t="s">
        <v>29</v>
      </c>
      <c r="H18750" t="s">
        <v>122</v>
      </c>
      <c r="I18750" t="s">
        <v>26</v>
      </c>
      <c r="J18750" t="s">
        <v>27</v>
      </c>
      <c r="K18750">
        <v>32</v>
      </c>
      <c r="L18750">
        <v>10.9</v>
      </c>
      <c r="M18750" t="s">
        <v>1318</v>
      </c>
      <c r="N18750">
        <v>10.9</v>
      </c>
      <c r="P18750" cm="1">
        <f t="array" ref="P18750">IF(Q18750&gt;0,INDEX(Q18750:Q40474,MATCH(TRUE,INDEX(Q18750:Q40474="",,),0)-1),"")</f>
        <v>4</v>
      </c>
      <c r="Q18750">
        <f t="shared" si="527"/>
        <v>4</v>
      </c>
      <c r="R18750">
        <f t="shared" si="528"/>
        <v>0</v>
      </c>
    </row>
    <row r="18751" spans="1:18" x14ac:dyDescent="0.3">
      <c r="A18751" t="s">
        <v>1309</v>
      </c>
      <c r="B18751" s="1">
        <v>38335</v>
      </c>
      <c r="C18751" t="s">
        <v>191</v>
      </c>
      <c r="D18751" t="s">
        <v>1333</v>
      </c>
      <c r="E18751" t="s">
        <v>1334</v>
      </c>
      <c r="G18751" s="6" t="s">
        <v>29</v>
      </c>
      <c r="H18751" t="s">
        <v>69</v>
      </c>
      <c r="I18751" t="s">
        <v>26</v>
      </c>
      <c r="J18751" t="s">
        <v>27</v>
      </c>
      <c r="K18751">
        <v>23</v>
      </c>
      <c r="L18751">
        <v>9.5500000000000007</v>
      </c>
      <c r="M18751" t="s">
        <v>1318</v>
      </c>
      <c r="N18751">
        <v>9.5500000000000007</v>
      </c>
      <c r="P18751" cm="1">
        <f t="array" ref="P18751">IF(Q18751&gt;0,INDEX(Q18751:Q40475,MATCH(TRUE,INDEX(Q18751:Q40475="",,),0)-1),"")</f>
        <v>4</v>
      </c>
      <c r="Q18751">
        <f t="shared" si="527"/>
        <v>4</v>
      </c>
      <c r="R18751">
        <f t="shared" si="528"/>
        <v>0</v>
      </c>
    </row>
    <row r="18752" spans="1:18" x14ac:dyDescent="0.3">
      <c r="A18752" t="s">
        <v>1309</v>
      </c>
      <c r="B18752" s="1">
        <v>38335</v>
      </c>
      <c r="C18752" t="s">
        <v>191</v>
      </c>
      <c r="D18752" t="s">
        <v>1333</v>
      </c>
      <c r="E18752" t="s">
        <v>1334</v>
      </c>
      <c r="G18752" s="6" t="s">
        <v>29</v>
      </c>
      <c r="H18752" t="s">
        <v>41</v>
      </c>
      <c r="I18752" t="s">
        <v>26</v>
      </c>
      <c r="J18752" t="s">
        <v>27</v>
      </c>
      <c r="K18752">
        <v>46</v>
      </c>
      <c r="L18752">
        <v>29.1</v>
      </c>
      <c r="M18752" t="s">
        <v>1318</v>
      </c>
      <c r="N18752">
        <v>29.1</v>
      </c>
      <c r="P18752" cm="1">
        <f t="array" ref="P18752">IF(Q18752&gt;0,INDEX(Q18752:Q40476,MATCH(TRUE,INDEX(Q18752:Q40476="",,),0)-1),"")</f>
        <v>4</v>
      </c>
      <c r="Q18752">
        <f t="shared" si="527"/>
        <v>4</v>
      </c>
      <c r="R18752">
        <f t="shared" si="528"/>
        <v>0</v>
      </c>
    </row>
    <row r="18753" spans="1:18" x14ac:dyDescent="0.3">
      <c r="A18753" t="s">
        <v>1309</v>
      </c>
      <c r="B18753" s="1">
        <v>38335</v>
      </c>
      <c r="C18753" t="s">
        <v>191</v>
      </c>
      <c r="D18753" t="s">
        <v>1333</v>
      </c>
      <c r="E18753" t="s">
        <v>1334</v>
      </c>
      <c r="G18753" s="6" t="s">
        <v>29</v>
      </c>
      <c r="H18753" t="s">
        <v>43</v>
      </c>
      <c r="I18753" t="s">
        <v>26</v>
      </c>
      <c r="J18753" t="s">
        <v>27</v>
      </c>
      <c r="K18753">
        <v>23</v>
      </c>
      <c r="L18753">
        <v>6</v>
      </c>
      <c r="M18753" t="s">
        <v>1318</v>
      </c>
      <c r="N18753">
        <v>6</v>
      </c>
      <c r="P18753" cm="1">
        <f t="array" ref="P18753">IF(Q18753&gt;0,INDEX(Q18753:Q40477,MATCH(TRUE,INDEX(Q18753:Q40477="",,),0)-1),"")</f>
        <v>4</v>
      </c>
      <c r="Q18753">
        <f t="shared" si="527"/>
        <v>4</v>
      </c>
      <c r="R18753">
        <f t="shared" si="528"/>
        <v>0</v>
      </c>
    </row>
    <row r="18754" spans="1:18" x14ac:dyDescent="0.3">
      <c r="P18754" t="str" cm="1">
        <f t="array" ref="P18754">IF(Q18754&gt;0,INDEX(Q18754:Q40478,MATCH(TRUE,INDEX(Q18754:Q40478="",,),0)-1),"")</f>
        <v/>
      </c>
      <c r="R18754" t="str">
        <f t="shared" si="528"/>
        <v/>
      </c>
    </row>
    <row r="18755" spans="1:18" x14ac:dyDescent="0.3">
      <c r="A18755" t="s">
        <v>1335</v>
      </c>
      <c r="B18755" s="1">
        <v>38279</v>
      </c>
      <c r="C18755" s="2">
        <v>0.45833333333333331</v>
      </c>
      <c r="D18755" t="s">
        <v>1336</v>
      </c>
      <c r="E18755" t="s">
        <v>1337</v>
      </c>
      <c r="G18755" t="s">
        <v>19</v>
      </c>
      <c r="H18755" t="s">
        <v>41</v>
      </c>
      <c r="I18755" t="s">
        <v>21</v>
      </c>
      <c r="J18755" t="s">
        <v>22</v>
      </c>
      <c r="K18755">
        <v>284.8</v>
      </c>
      <c r="L18755">
        <v>155</v>
      </c>
      <c r="M18755" t="s">
        <v>523</v>
      </c>
      <c r="N18755">
        <v>212</v>
      </c>
      <c r="O18755" t="s">
        <v>24</v>
      </c>
      <c r="P18755" cm="1">
        <f t="array" ref="P18755">IF(Q18755&gt;0,INDEX(Q18755:Q40479,MATCH(TRUE,INDEX(Q18755:Q40479="",,),0)-1),"")</f>
        <v>3</v>
      </c>
      <c r="Q18755">
        <f>INT((ROW()-18755)/9)+1</f>
        <v>1</v>
      </c>
      <c r="R18755">
        <f t="shared" si="528"/>
        <v>0</v>
      </c>
    </row>
    <row r="18756" spans="1:18" x14ac:dyDescent="0.3">
      <c r="A18756" t="s">
        <v>1335</v>
      </c>
      <c r="B18756" s="1">
        <v>38279</v>
      </c>
      <c r="C18756" s="2">
        <v>0.45833333333333331</v>
      </c>
      <c r="D18756" t="s">
        <v>1336</v>
      </c>
      <c r="E18756" t="s">
        <v>1337</v>
      </c>
      <c r="G18756" t="s">
        <v>19</v>
      </c>
      <c r="H18756" t="s">
        <v>43</v>
      </c>
      <c r="I18756" t="s">
        <v>21</v>
      </c>
      <c r="J18756" t="s">
        <v>22</v>
      </c>
      <c r="K18756">
        <v>74.099999999999994</v>
      </c>
      <c r="L18756">
        <v>134</v>
      </c>
      <c r="M18756" t="s">
        <v>523</v>
      </c>
      <c r="N18756">
        <v>134</v>
      </c>
      <c r="O18756" t="s">
        <v>24</v>
      </c>
      <c r="P18756" cm="1">
        <f t="array" ref="P18756">IF(Q18756&gt;0,INDEX(Q18756:Q40480,MATCH(TRUE,INDEX(Q18756:Q40480="",,),0)-1),"")</f>
        <v>3</v>
      </c>
      <c r="Q18756">
        <f t="shared" ref="Q18756:Q18781" si="529">INT((ROW()-18755)/9)+1</f>
        <v>1</v>
      </c>
      <c r="R18756">
        <f t="shared" si="528"/>
        <v>0</v>
      </c>
    </row>
    <row r="18757" spans="1:18" x14ac:dyDescent="0.3">
      <c r="A18757" t="s">
        <v>1335</v>
      </c>
      <c r="B18757" s="1">
        <v>38279</v>
      </c>
      <c r="C18757" s="2">
        <v>0.45833333333333331</v>
      </c>
      <c r="D18757" t="s">
        <v>1336</v>
      </c>
      <c r="E18757" t="s">
        <v>1337</v>
      </c>
      <c r="G18757" s="6" t="s">
        <v>29</v>
      </c>
      <c r="H18757" t="s">
        <v>53</v>
      </c>
      <c r="I18757" t="s">
        <v>21</v>
      </c>
      <c r="J18757" t="s">
        <v>22</v>
      </c>
      <c r="K18757">
        <v>7.9</v>
      </c>
      <c r="L18757">
        <v>37</v>
      </c>
      <c r="M18757" t="s">
        <v>523</v>
      </c>
      <c r="N18757">
        <v>37</v>
      </c>
      <c r="O18757" t="s">
        <v>24</v>
      </c>
      <c r="P18757" cm="1">
        <f t="array" ref="P18757">IF(Q18757&gt;0,INDEX(Q18757:Q40481,MATCH(TRUE,INDEX(Q18757:Q40481="",,),0)-1),"")</f>
        <v>3</v>
      </c>
      <c r="Q18757">
        <f t="shared" si="529"/>
        <v>1</v>
      </c>
      <c r="R18757">
        <f t="shared" si="528"/>
        <v>0</v>
      </c>
    </row>
    <row r="18758" spans="1:18" x14ac:dyDescent="0.3">
      <c r="A18758" t="s">
        <v>1335</v>
      </c>
      <c r="B18758" s="1">
        <v>38279</v>
      </c>
      <c r="C18758" s="2">
        <v>0.45833333333333331</v>
      </c>
      <c r="D18758" t="s">
        <v>1336</v>
      </c>
      <c r="E18758" t="s">
        <v>1337</v>
      </c>
      <c r="G18758" s="6" t="s">
        <v>29</v>
      </c>
      <c r="H18758" t="s">
        <v>28</v>
      </c>
      <c r="I18758" t="s">
        <v>21</v>
      </c>
      <c r="J18758" t="s">
        <v>22</v>
      </c>
      <c r="K18758">
        <v>44.5</v>
      </c>
      <c r="L18758">
        <v>51</v>
      </c>
      <c r="M18758" t="s">
        <v>523</v>
      </c>
      <c r="N18758">
        <v>51</v>
      </c>
      <c r="O18758" t="s">
        <v>24</v>
      </c>
      <c r="P18758" cm="1">
        <f t="array" ref="P18758">IF(Q18758&gt;0,INDEX(Q18758:Q40482,MATCH(TRUE,INDEX(Q18758:Q40482="",,),0)-1),"")</f>
        <v>3</v>
      </c>
      <c r="Q18758">
        <f t="shared" si="529"/>
        <v>1</v>
      </c>
      <c r="R18758">
        <f t="shared" si="528"/>
        <v>0</v>
      </c>
    </row>
    <row r="18759" spans="1:18" x14ac:dyDescent="0.3">
      <c r="A18759" t="s">
        <v>1335</v>
      </c>
      <c r="B18759" s="1">
        <v>38279</v>
      </c>
      <c r="C18759" s="2">
        <v>0.45833333333333331</v>
      </c>
      <c r="D18759" t="s">
        <v>1336</v>
      </c>
      <c r="E18759" t="s">
        <v>1337</v>
      </c>
      <c r="G18759" s="6" t="s">
        <v>29</v>
      </c>
      <c r="H18759" t="s">
        <v>30</v>
      </c>
      <c r="I18759" t="s">
        <v>26</v>
      </c>
      <c r="J18759" t="s">
        <v>27</v>
      </c>
      <c r="K18759">
        <v>11</v>
      </c>
      <c r="L18759">
        <v>9.9499999999999993</v>
      </c>
      <c r="M18759" t="s">
        <v>523</v>
      </c>
      <c r="N18759">
        <v>9.9499999999999993</v>
      </c>
      <c r="O18759" t="s">
        <v>24</v>
      </c>
      <c r="P18759" cm="1">
        <f t="array" ref="P18759">IF(Q18759&gt;0,INDEX(Q18759:Q40483,MATCH(TRUE,INDEX(Q18759:Q40483="",,),0)-1),"")</f>
        <v>3</v>
      </c>
      <c r="Q18759">
        <f t="shared" si="529"/>
        <v>1</v>
      </c>
      <c r="R18759">
        <f t="shared" si="528"/>
        <v>0</v>
      </c>
    </row>
    <row r="18760" spans="1:18" x14ac:dyDescent="0.3">
      <c r="A18760" t="s">
        <v>1335</v>
      </c>
      <c r="B18760" s="1">
        <v>38279</v>
      </c>
      <c r="C18760" s="2">
        <v>0.45833333333333331</v>
      </c>
      <c r="D18760" t="s">
        <v>1336</v>
      </c>
      <c r="E18760" t="s">
        <v>1337</v>
      </c>
      <c r="G18760" s="6" t="s">
        <v>29</v>
      </c>
      <c r="H18760" t="s">
        <v>53</v>
      </c>
      <c r="I18760" t="s">
        <v>26</v>
      </c>
      <c r="J18760" t="s">
        <v>27</v>
      </c>
      <c r="K18760">
        <v>35</v>
      </c>
      <c r="L18760">
        <v>14.15</v>
      </c>
      <c r="M18760" t="s">
        <v>523</v>
      </c>
      <c r="N18760">
        <v>14.15</v>
      </c>
      <c r="O18760" t="s">
        <v>24</v>
      </c>
      <c r="P18760" cm="1">
        <f t="array" ref="P18760">IF(Q18760&gt;0,INDEX(Q18760:Q40484,MATCH(TRUE,INDEX(Q18760:Q40484="",,),0)-1),"")</f>
        <v>3</v>
      </c>
      <c r="Q18760">
        <f t="shared" si="529"/>
        <v>1</v>
      </c>
      <c r="R18760">
        <f t="shared" si="528"/>
        <v>0</v>
      </c>
    </row>
    <row r="18761" spans="1:18" x14ac:dyDescent="0.3">
      <c r="A18761" t="s">
        <v>1335</v>
      </c>
      <c r="B18761" s="1">
        <v>38279</v>
      </c>
      <c r="C18761" s="2">
        <v>0.45833333333333331</v>
      </c>
      <c r="D18761" t="s">
        <v>1336</v>
      </c>
      <c r="E18761" t="s">
        <v>1337</v>
      </c>
      <c r="G18761" s="6" t="s">
        <v>29</v>
      </c>
      <c r="H18761" t="s">
        <v>41</v>
      </c>
      <c r="I18761" t="s">
        <v>26</v>
      </c>
      <c r="J18761" t="s">
        <v>27</v>
      </c>
      <c r="K18761">
        <v>169</v>
      </c>
      <c r="L18761">
        <v>28</v>
      </c>
      <c r="M18761" t="s">
        <v>523</v>
      </c>
      <c r="N18761">
        <v>28</v>
      </c>
      <c r="O18761" t="s">
        <v>24</v>
      </c>
      <c r="P18761" cm="1">
        <f t="array" ref="P18761">IF(Q18761&gt;0,INDEX(Q18761:Q40485,MATCH(TRUE,INDEX(Q18761:Q40485="",,),0)-1),"")</f>
        <v>3</v>
      </c>
      <c r="Q18761">
        <f t="shared" si="529"/>
        <v>1</v>
      </c>
      <c r="R18761">
        <f t="shared" si="528"/>
        <v>0</v>
      </c>
    </row>
    <row r="18762" spans="1:18" x14ac:dyDescent="0.3">
      <c r="A18762" t="s">
        <v>1335</v>
      </c>
      <c r="B18762" s="1">
        <v>38279</v>
      </c>
      <c r="C18762" s="2">
        <v>0.45833333333333331</v>
      </c>
      <c r="D18762" t="s">
        <v>1336</v>
      </c>
      <c r="E18762" t="s">
        <v>1337</v>
      </c>
      <c r="G18762" s="6" t="s">
        <v>29</v>
      </c>
      <c r="H18762" t="s">
        <v>28</v>
      </c>
      <c r="I18762" t="s">
        <v>26</v>
      </c>
      <c r="J18762" t="s">
        <v>27</v>
      </c>
      <c r="K18762">
        <v>83</v>
      </c>
      <c r="L18762">
        <v>19.149999999999999</v>
      </c>
      <c r="M18762" t="s">
        <v>523</v>
      </c>
      <c r="N18762">
        <v>19.149999999999999</v>
      </c>
      <c r="O18762" t="s">
        <v>24</v>
      </c>
      <c r="P18762" cm="1">
        <f t="array" ref="P18762">IF(Q18762&gt;0,INDEX(Q18762:Q40486,MATCH(TRUE,INDEX(Q18762:Q40486="",,),0)-1),"")</f>
        <v>3</v>
      </c>
      <c r="Q18762">
        <f t="shared" si="529"/>
        <v>1</v>
      </c>
      <c r="R18762">
        <f t="shared" si="528"/>
        <v>0</v>
      </c>
    </row>
    <row r="18763" spans="1:18" x14ac:dyDescent="0.3">
      <c r="A18763" t="s">
        <v>1335</v>
      </c>
      <c r="B18763" s="1">
        <v>38279</v>
      </c>
      <c r="C18763" s="2">
        <v>0.45833333333333331</v>
      </c>
      <c r="D18763" t="s">
        <v>1336</v>
      </c>
      <c r="E18763" t="s">
        <v>1337</v>
      </c>
      <c r="G18763" s="6" t="s">
        <v>29</v>
      </c>
      <c r="H18763" t="s">
        <v>43</v>
      </c>
      <c r="I18763" t="s">
        <v>26</v>
      </c>
      <c r="J18763" t="s">
        <v>27</v>
      </c>
      <c r="K18763">
        <v>389</v>
      </c>
      <c r="L18763">
        <v>9.65</v>
      </c>
      <c r="M18763" t="s">
        <v>523</v>
      </c>
      <c r="N18763">
        <v>9.65</v>
      </c>
      <c r="O18763" t="s">
        <v>24</v>
      </c>
      <c r="P18763" cm="1">
        <f t="array" ref="P18763">IF(Q18763&gt;0,INDEX(Q18763:Q40487,MATCH(TRUE,INDEX(Q18763:Q40487="",,),0)-1),"")</f>
        <v>3</v>
      </c>
      <c r="Q18763">
        <f t="shared" si="529"/>
        <v>1</v>
      </c>
      <c r="R18763">
        <f t="shared" si="528"/>
        <v>0</v>
      </c>
    </row>
    <row r="18764" spans="1:18" x14ac:dyDescent="0.3">
      <c r="A18764" t="s">
        <v>1335</v>
      </c>
      <c r="B18764" s="1">
        <v>38279</v>
      </c>
      <c r="C18764" s="2">
        <v>0.45833333333333331</v>
      </c>
      <c r="D18764" t="s">
        <v>1336</v>
      </c>
      <c r="E18764" t="s">
        <v>1337</v>
      </c>
      <c r="G18764" t="s">
        <v>19</v>
      </c>
      <c r="H18764" t="s">
        <v>41</v>
      </c>
      <c r="I18764" t="s">
        <v>21</v>
      </c>
      <c r="J18764" t="s">
        <v>22</v>
      </c>
      <c r="K18764">
        <v>284.8</v>
      </c>
      <c r="L18764">
        <v>155</v>
      </c>
      <c r="M18764" t="s">
        <v>44</v>
      </c>
      <c r="N18764">
        <v>155</v>
      </c>
      <c r="P18764" cm="1">
        <f t="array" ref="P18764">IF(Q18764&gt;0,INDEX(Q18764:Q40488,MATCH(TRUE,INDEX(Q18764:Q40488="",,),0)-1),"")</f>
        <v>3</v>
      </c>
      <c r="Q18764">
        <f t="shared" si="529"/>
        <v>2</v>
      </c>
      <c r="R18764">
        <f t="shared" si="528"/>
        <v>0</v>
      </c>
    </row>
    <row r="18765" spans="1:18" x14ac:dyDescent="0.3">
      <c r="A18765" t="s">
        <v>1335</v>
      </c>
      <c r="B18765" s="1">
        <v>38279</v>
      </c>
      <c r="C18765" s="2">
        <v>0.45833333333333331</v>
      </c>
      <c r="D18765" t="s">
        <v>1336</v>
      </c>
      <c r="E18765" t="s">
        <v>1337</v>
      </c>
      <c r="G18765" t="s">
        <v>19</v>
      </c>
      <c r="H18765" t="s">
        <v>43</v>
      </c>
      <c r="I18765" t="s">
        <v>21</v>
      </c>
      <c r="J18765" t="s">
        <v>22</v>
      </c>
      <c r="K18765">
        <v>74.099999999999994</v>
      </c>
      <c r="L18765">
        <v>134</v>
      </c>
      <c r="M18765" t="s">
        <v>44</v>
      </c>
      <c r="N18765">
        <v>215.89</v>
      </c>
      <c r="P18765" cm="1">
        <f t="array" ref="P18765">IF(Q18765&gt;0,INDEX(Q18765:Q40489,MATCH(TRUE,INDEX(Q18765:Q40489="",,),0)-1),"")</f>
        <v>3</v>
      </c>
      <c r="Q18765">
        <f t="shared" si="529"/>
        <v>2</v>
      </c>
      <c r="R18765">
        <f t="shared" si="528"/>
        <v>0</v>
      </c>
    </row>
    <row r="18766" spans="1:18" x14ac:dyDescent="0.3">
      <c r="A18766" t="s">
        <v>1335</v>
      </c>
      <c r="B18766" s="1">
        <v>38279</v>
      </c>
      <c r="C18766" s="2">
        <v>0.45833333333333331</v>
      </c>
      <c r="D18766" t="s">
        <v>1336</v>
      </c>
      <c r="E18766" t="s">
        <v>1337</v>
      </c>
      <c r="G18766" s="6" t="s">
        <v>29</v>
      </c>
      <c r="H18766" t="s">
        <v>53</v>
      </c>
      <c r="I18766" t="s">
        <v>21</v>
      </c>
      <c r="J18766" t="s">
        <v>22</v>
      </c>
      <c r="K18766">
        <v>7.9</v>
      </c>
      <c r="L18766">
        <v>37</v>
      </c>
      <c r="M18766" t="s">
        <v>44</v>
      </c>
      <c r="N18766">
        <v>37</v>
      </c>
      <c r="P18766" cm="1">
        <f t="array" ref="P18766">IF(Q18766&gt;0,INDEX(Q18766:Q40490,MATCH(TRUE,INDEX(Q18766:Q40490="",,),0)-1),"")</f>
        <v>3</v>
      </c>
      <c r="Q18766">
        <f t="shared" si="529"/>
        <v>2</v>
      </c>
      <c r="R18766">
        <f t="shared" si="528"/>
        <v>0</v>
      </c>
    </row>
    <row r="18767" spans="1:18" x14ac:dyDescent="0.3">
      <c r="A18767" t="s">
        <v>1335</v>
      </c>
      <c r="B18767" s="1">
        <v>38279</v>
      </c>
      <c r="C18767" s="2">
        <v>0.45833333333333331</v>
      </c>
      <c r="D18767" t="s">
        <v>1336</v>
      </c>
      <c r="E18767" t="s">
        <v>1337</v>
      </c>
      <c r="G18767" s="6" t="s">
        <v>29</v>
      </c>
      <c r="H18767" t="s">
        <v>28</v>
      </c>
      <c r="I18767" t="s">
        <v>21</v>
      </c>
      <c r="J18767" t="s">
        <v>22</v>
      </c>
      <c r="K18767">
        <v>44.5</v>
      </c>
      <c r="L18767">
        <v>51</v>
      </c>
      <c r="M18767" t="s">
        <v>44</v>
      </c>
      <c r="N18767">
        <v>51</v>
      </c>
      <c r="P18767" cm="1">
        <f t="array" ref="P18767">IF(Q18767&gt;0,INDEX(Q18767:Q40491,MATCH(TRUE,INDEX(Q18767:Q40491="",,),0)-1),"")</f>
        <v>3</v>
      </c>
      <c r="Q18767">
        <f t="shared" si="529"/>
        <v>2</v>
      </c>
      <c r="R18767">
        <f t="shared" si="528"/>
        <v>0</v>
      </c>
    </row>
    <row r="18768" spans="1:18" x14ac:dyDescent="0.3">
      <c r="A18768" t="s">
        <v>1335</v>
      </c>
      <c r="B18768" s="1">
        <v>38279</v>
      </c>
      <c r="C18768" s="2">
        <v>0.45833333333333331</v>
      </c>
      <c r="D18768" t="s">
        <v>1336</v>
      </c>
      <c r="E18768" t="s">
        <v>1337</v>
      </c>
      <c r="G18768" s="6" t="s">
        <v>29</v>
      </c>
      <c r="H18768" t="s">
        <v>30</v>
      </c>
      <c r="I18768" t="s">
        <v>26</v>
      </c>
      <c r="J18768" t="s">
        <v>27</v>
      </c>
      <c r="K18768">
        <v>11</v>
      </c>
      <c r="L18768">
        <v>9.9499999999999993</v>
      </c>
      <c r="M18768" t="s">
        <v>44</v>
      </c>
      <c r="N18768">
        <v>9.9499999999999993</v>
      </c>
      <c r="P18768" cm="1">
        <f t="array" ref="P18768">IF(Q18768&gt;0,INDEX(Q18768:Q40492,MATCH(TRUE,INDEX(Q18768:Q40492="",,),0)-1),"")</f>
        <v>3</v>
      </c>
      <c r="Q18768">
        <f t="shared" si="529"/>
        <v>2</v>
      </c>
      <c r="R18768">
        <f t="shared" si="528"/>
        <v>0</v>
      </c>
    </row>
    <row r="18769" spans="1:18" x14ac:dyDescent="0.3">
      <c r="A18769" t="s">
        <v>1335</v>
      </c>
      <c r="B18769" s="1">
        <v>38279</v>
      </c>
      <c r="C18769" s="2">
        <v>0.45833333333333331</v>
      </c>
      <c r="D18769" t="s">
        <v>1336</v>
      </c>
      <c r="E18769" t="s">
        <v>1337</v>
      </c>
      <c r="G18769" s="6" t="s">
        <v>29</v>
      </c>
      <c r="H18769" t="s">
        <v>53</v>
      </c>
      <c r="I18769" t="s">
        <v>26</v>
      </c>
      <c r="J18769" t="s">
        <v>27</v>
      </c>
      <c r="K18769">
        <v>35</v>
      </c>
      <c r="L18769">
        <v>14.15</v>
      </c>
      <c r="M18769" t="s">
        <v>44</v>
      </c>
      <c r="N18769">
        <v>14.15</v>
      </c>
      <c r="P18769" cm="1">
        <f t="array" ref="P18769">IF(Q18769&gt;0,INDEX(Q18769:Q40493,MATCH(TRUE,INDEX(Q18769:Q40493="",,),0)-1),"")</f>
        <v>3</v>
      </c>
      <c r="Q18769">
        <f t="shared" si="529"/>
        <v>2</v>
      </c>
      <c r="R18769">
        <f t="shared" si="528"/>
        <v>0</v>
      </c>
    </row>
    <row r="18770" spans="1:18" x14ac:dyDescent="0.3">
      <c r="A18770" t="s">
        <v>1335</v>
      </c>
      <c r="B18770" s="1">
        <v>38279</v>
      </c>
      <c r="C18770" s="2">
        <v>0.45833333333333331</v>
      </c>
      <c r="D18770" t="s">
        <v>1336</v>
      </c>
      <c r="E18770" t="s">
        <v>1337</v>
      </c>
      <c r="G18770" s="6" t="s">
        <v>29</v>
      </c>
      <c r="H18770" t="s">
        <v>41</v>
      </c>
      <c r="I18770" t="s">
        <v>26</v>
      </c>
      <c r="J18770" t="s">
        <v>27</v>
      </c>
      <c r="K18770">
        <v>169</v>
      </c>
      <c r="L18770">
        <v>28</v>
      </c>
      <c r="M18770" t="s">
        <v>44</v>
      </c>
      <c r="N18770">
        <v>28</v>
      </c>
      <c r="P18770" cm="1">
        <f t="array" ref="P18770">IF(Q18770&gt;0,INDEX(Q18770:Q40494,MATCH(TRUE,INDEX(Q18770:Q40494="",,),0)-1),"")</f>
        <v>3</v>
      </c>
      <c r="Q18770">
        <f t="shared" si="529"/>
        <v>2</v>
      </c>
      <c r="R18770">
        <f t="shared" si="528"/>
        <v>0</v>
      </c>
    </row>
    <row r="18771" spans="1:18" x14ac:dyDescent="0.3">
      <c r="A18771" t="s">
        <v>1335</v>
      </c>
      <c r="B18771" s="1">
        <v>38279</v>
      </c>
      <c r="C18771" s="2">
        <v>0.45833333333333331</v>
      </c>
      <c r="D18771" t="s">
        <v>1336</v>
      </c>
      <c r="E18771" t="s">
        <v>1337</v>
      </c>
      <c r="G18771" s="6" t="s">
        <v>29</v>
      </c>
      <c r="H18771" t="s">
        <v>28</v>
      </c>
      <c r="I18771" t="s">
        <v>26</v>
      </c>
      <c r="J18771" t="s">
        <v>27</v>
      </c>
      <c r="K18771">
        <v>83</v>
      </c>
      <c r="L18771">
        <v>19.149999999999999</v>
      </c>
      <c r="M18771" t="s">
        <v>44</v>
      </c>
      <c r="N18771">
        <v>19.149999999999999</v>
      </c>
      <c r="P18771" cm="1">
        <f t="array" ref="P18771">IF(Q18771&gt;0,INDEX(Q18771:Q40495,MATCH(TRUE,INDEX(Q18771:Q40495="",,),0)-1),"")</f>
        <v>3</v>
      </c>
      <c r="Q18771">
        <f t="shared" si="529"/>
        <v>2</v>
      </c>
      <c r="R18771">
        <f t="shared" si="528"/>
        <v>0</v>
      </c>
    </row>
    <row r="18772" spans="1:18" x14ac:dyDescent="0.3">
      <c r="A18772" t="s">
        <v>1335</v>
      </c>
      <c r="B18772" s="1">
        <v>38279</v>
      </c>
      <c r="C18772" s="2">
        <v>0.45833333333333331</v>
      </c>
      <c r="D18772" t="s">
        <v>1336</v>
      </c>
      <c r="E18772" t="s">
        <v>1337</v>
      </c>
      <c r="G18772" s="6" t="s">
        <v>29</v>
      </c>
      <c r="H18772" t="s">
        <v>43</v>
      </c>
      <c r="I18772" t="s">
        <v>26</v>
      </c>
      <c r="J18772" t="s">
        <v>27</v>
      </c>
      <c r="K18772">
        <v>389</v>
      </c>
      <c r="L18772">
        <v>9.65</v>
      </c>
      <c r="M18772" t="s">
        <v>44</v>
      </c>
      <c r="N18772">
        <v>9.65</v>
      </c>
      <c r="P18772" cm="1">
        <f t="array" ref="P18772">IF(Q18772&gt;0,INDEX(Q18772:Q40496,MATCH(TRUE,INDEX(Q18772:Q40496="",,),0)-1),"")</f>
        <v>3</v>
      </c>
      <c r="Q18772">
        <f t="shared" si="529"/>
        <v>2</v>
      </c>
      <c r="R18772">
        <f t="shared" si="528"/>
        <v>0</v>
      </c>
    </row>
    <row r="18773" spans="1:18" x14ac:dyDescent="0.3">
      <c r="A18773" t="s">
        <v>1335</v>
      </c>
      <c r="B18773" s="1">
        <v>38279</v>
      </c>
      <c r="C18773" s="2">
        <v>0.45833333333333331</v>
      </c>
      <c r="D18773" t="s">
        <v>1336</v>
      </c>
      <c r="E18773" t="s">
        <v>1337</v>
      </c>
      <c r="G18773" t="s">
        <v>19</v>
      </c>
      <c r="H18773" t="s">
        <v>41</v>
      </c>
      <c r="I18773" t="s">
        <v>21</v>
      </c>
      <c r="J18773" t="s">
        <v>22</v>
      </c>
      <c r="K18773">
        <v>284.8</v>
      </c>
      <c r="L18773">
        <v>155</v>
      </c>
      <c r="M18773" t="s">
        <v>113</v>
      </c>
      <c r="N18773">
        <v>156</v>
      </c>
      <c r="P18773" cm="1">
        <f t="array" ref="P18773">IF(Q18773&gt;0,INDEX(Q18773:Q40497,MATCH(TRUE,INDEX(Q18773:Q40497="",,),0)-1),"")</f>
        <v>3</v>
      </c>
      <c r="Q18773">
        <f t="shared" si="529"/>
        <v>3</v>
      </c>
      <c r="R18773">
        <f t="shared" si="528"/>
        <v>0</v>
      </c>
    </row>
    <row r="18774" spans="1:18" x14ac:dyDescent="0.3">
      <c r="A18774" t="s">
        <v>1335</v>
      </c>
      <c r="B18774" s="1">
        <v>38279</v>
      </c>
      <c r="C18774" s="2">
        <v>0.45833333333333331</v>
      </c>
      <c r="D18774" t="s">
        <v>1336</v>
      </c>
      <c r="E18774" t="s">
        <v>1337</v>
      </c>
      <c r="G18774" t="s">
        <v>19</v>
      </c>
      <c r="H18774" t="s">
        <v>43</v>
      </c>
      <c r="I18774" t="s">
        <v>21</v>
      </c>
      <c r="J18774" t="s">
        <v>22</v>
      </c>
      <c r="K18774">
        <v>74.099999999999994</v>
      </c>
      <c r="L18774">
        <v>134</v>
      </c>
      <c r="M18774" t="s">
        <v>113</v>
      </c>
      <c r="N18774">
        <v>168.11</v>
      </c>
      <c r="P18774" cm="1">
        <f t="array" ref="P18774">IF(Q18774&gt;0,INDEX(Q18774:Q40498,MATCH(TRUE,INDEX(Q18774:Q40498="",,),0)-1),"")</f>
        <v>3</v>
      </c>
      <c r="Q18774">
        <f t="shared" si="529"/>
        <v>3</v>
      </c>
      <c r="R18774">
        <f t="shared" si="528"/>
        <v>0</v>
      </c>
    </row>
    <row r="18775" spans="1:18" x14ac:dyDescent="0.3">
      <c r="A18775" t="s">
        <v>1335</v>
      </c>
      <c r="B18775" s="1">
        <v>38279</v>
      </c>
      <c r="C18775" s="2">
        <v>0.45833333333333331</v>
      </c>
      <c r="D18775" t="s">
        <v>1336</v>
      </c>
      <c r="E18775" t="s">
        <v>1337</v>
      </c>
      <c r="G18775" s="6" t="s">
        <v>29</v>
      </c>
      <c r="H18775" t="s">
        <v>53</v>
      </c>
      <c r="I18775" t="s">
        <v>21</v>
      </c>
      <c r="J18775" t="s">
        <v>22</v>
      </c>
      <c r="K18775">
        <v>7.9</v>
      </c>
      <c r="L18775">
        <v>37</v>
      </c>
      <c r="M18775" t="s">
        <v>113</v>
      </c>
      <c r="N18775">
        <v>37</v>
      </c>
      <c r="P18775" cm="1">
        <f t="array" ref="P18775">IF(Q18775&gt;0,INDEX(Q18775:Q40499,MATCH(TRUE,INDEX(Q18775:Q40499="",,),0)-1),"")</f>
        <v>3</v>
      </c>
      <c r="Q18775">
        <f t="shared" si="529"/>
        <v>3</v>
      </c>
      <c r="R18775">
        <f t="shared" si="528"/>
        <v>0</v>
      </c>
    </row>
    <row r="18776" spans="1:18" x14ac:dyDescent="0.3">
      <c r="A18776" t="s">
        <v>1335</v>
      </c>
      <c r="B18776" s="1">
        <v>38279</v>
      </c>
      <c r="C18776" s="2">
        <v>0.45833333333333331</v>
      </c>
      <c r="D18776" t="s">
        <v>1336</v>
      </c>
      <c r="E18776" t="s">
        <v>1337</v>
      </c>
      <c r="G18776" s="6" t="s">
        <v>29</v>
      </c>
      <c r="H18776" t="s">
        <v>28</v>
      </c>
      <c r="I18776" t="s">
        <v>21</v>
      </c>
      <c r="J18776" t="s">
        <v>22</v>
      </c>
      <c r="K18776">
        <v>44.5</v>
      </c>
      <c r="L18776">
        <v>51</v>
      </c>
      <c r="M18776" t="s">
        <v>113</v>
      </c>
      <c r="N18776">
        <v>51</v>
      </c>
      <c r="P18776" cm="1">
        <f t="array" ref="P18776">IF(Q18776&gt;0,INDEX(Q18776:Q40500,MATCH(TRUE,INDEX(Q18776:Q40500="",,),0)-1),"")</f>
        <v>3</v>
      </c>
      <c r="Q18776">
        <f t="shared" si="529"/>
        <v>3</v>
      </c>
      <c r="R18776">
        <f t="shared" si="528"/>
        <v>0</v>
      </c>
    </row>
    <row r="18777" spans="1:18" x14ac:dyDescent="0.3">
      <c r="A18777" t="s">
        <v>1335</v>
      </c>
      <c r="B18777" s="1">
        <v>38279</v>
      </c>
      <c r="C18777" s="2">
        <v>0.45833333333333331</v>
      </c>
      <c r="D18777" t="s">
        <v>1336</v>
      </c>
      <c r="E18777" t="s">
        <v>1337</v>
      </c>
      <c r="G18777" s="6" t="s">
        <v>29</v>
      </c>
      <c r="H18777" t="s">
        <v>30</v>
      </c>
      <c r="I18777" t="s">
        <v>26</v>
      </c>
      <c r="J18777" t="s">
        <v>27</v>
      </c>
      <c r="K18777">
        <v>11</v>
      </c>
      <c r="L18777">
        <v>9.9499999999999993</v>
      </c>
      <c r="M18777" t="s">
        <v>113</v>
      </c>
      <c r="N18777">
        <v>9.9499999999999993</v>
      </c>
      <c r="P18777" cm="1">
        <f t="array" ref="P18777">IF(Q18777&gt;0,INDEX(Q18777:Q40501,MATCH(TRUE,INDEX(Q18777:Q40501="",,),0)-1),"")</f>
        <v>3</v>
      </c>
      <c r="Q18777">
        <f t="shared" si="529"/>
        <v>3</v>
      </c>
      <c r="R18777">
        <f t="shared" si="528"/>
        <v>0</v>
      </c>
    </row>
    <row r="18778" spans="1:18" x14ac:dyDescent="0.3">
      <c r="A18778" t="s">
        <v>1335</v>
      </c>
      <c r="B18778" s="1">
        <v>38279</v>
      </c>
      <c r="C18778" s="2">
        <v>0.45833333333333331</v>
      </c>
      <c r="D18778" t="s">
        <v>1336</v>
      </c>
      <c r="E18778" t="s">
        <v>1337</v>
      </c>
      <c r="G18778" s="6" t="s">
        <v>29</v>
      </c>
      <c r="H18778" t="s">
        <v>53</v>
      </c>
      <c r="I18778" t="s">
        <v>26</v>
      </c>
      <c r="J18778" t="s">
        <v>27</v>
      </c>
      <c r="K18778">
        <v>35</v>
      </c>
      <c r="L18778">
        <v>14.15</v>
      </c>
      <c r="M18778" t="s">
        <v>113</v>
      </c>
      <c r="N18778">
        <v>14.15</v>
      </c>
      <c r="P18778" cm="1">
        <f t="array" ref="P18778">IF(Q18778&gt;0,INDEX(Q18778:Q40502,MATCH(TRUE,INDEX(Q18778:Q40502="",,),0)-1),"")</f>
        <v>3</v>
      </c>
      <c r="Q18778">
        <f t="shared" si="529"/>
        <v>3</v>
      </c>
      <c r="R18778">
        <f t="shared" si="528"/>
        <v>0</v>
      </c>
    </row>
    <row r="18779" spans="1:18" x14ac:dyDescent="0.3">
      <c r="A18779" t="s">
        <v>1335</v>
      </c>
      <c r="B18779" s="1">
        <v>38279</v>
      </c>
      <c r="C18779" s="2">
        <v>0.45833333333333331</v>
      </c>
      <c r="D18779" t="s">
        <v>1336</v>
      </c>
      <c r="E18779" t="s">
        <v>1337</v>
      </c>
      <c r="G18779" s="6" t="s">
        <v>29</v>
      </c>
      <c r="H18779" t="s">
        <v>41</v>
      </c>
      <c r="I18779" t="s">
        <v>26</v>
      </c>
      <c r="J18779" t="s">
        <v>27</v>
      </c>
      <c r="K18779">
        <v>169</v>
      </c>
      <c r="L18779">
        <v>28</v>
      </c>
      <c r="M18779" t="s">
        <v>113</v>
      </c>
      <c r="N18779">
        <v>28</v>
      </c>
      <c r="P18779" cm="1">
        <f t="array" ref="P18779">IF(Q18779&gt;0,INDEX(Q18779:Q40503,MATCH(TRUE,INDEX(Q18779:Q40503="",,),0)-1),"")</f>
        <v>3</v>
      </c>
      <c r="Q18779">
        <f t="shared" si="529"/>
        <v>3</v>
      </c>
      <c r="R18779">
        <f t="shared" si="528"/>
        <v>0</v>
      </c>
    </row>
    <row r="18780" spans="1:18" x14ac:dyDescent="0.3">
      <c r="A18780" t="s">
        <v>1335</v>
      </c>
      <c r="B18780" s="1">
        <v>38279</v>
      </c>
      <c r="C18780" s="2">
        <v>0.45833333333333331</v>
      </c>
      <c r="D18780" t="s">
        <v>1336</v>
      </c>
      <c r="E18780" t="s">
        <v>1337</v>
      </c>
      <c r="G18780" s="6" t="s">
        <v>29</v>
      </c>
      <c r="H18780" t="s">
        <v>28</v>
      </c>
      <c r="I18780" t="s">
        <v>26</v>
      </c>
      <c r="J18780" t="s">
        <v>27</v>
      </c>
      <c r="K18780">
        <v>83</v>
      </c>
      <c r="L18780">
        <v>19.149999999999999</v>
      </c>
      <c r="M18780" t="s">
        <v>113</v>
      </c>
      <c r="N18780">
        <v>19.149999999999999</v>
      </c>
      <c r="P18780" cm="1">
        <f t="array" ref="P18780">IF(Q18780&gt;0,INDEX(Q18780:Q40504,MATCH(TRUE,INDEX(Q18780:Q40504="",,),0)-1),"")</f>
        <v>3</v>
      </c>
      <c r="Q18780">
        <f t="shared" si="529"/>
        <v>3</v>
      </c>
      <c r="R18780">
        <f t="shared" si="528"/>
        <v>0</v>
      </c>
    </row>
    <row r="18781" spans="1:18" x14ac:dyDescent="0.3">
      <c r="A18781" t="s">
        <v>1335</v>
      </c>
      <c r="B18781" s="1">
        <v>38279</v>
      </c>
      <c r="C18781" s="2">
        <v>0.45833333333333331</v>
      </c>
      <c r="D18781" t="s">
        <v>1336</v>
      </c>
      <c r="E18781" t="s">
        <v>1337</v>
      </c>
      <c r="G18781" s="6" t="s">
        <v>29</v>
      </c>
      <c r="H18781" t="s">
        <v>43</v>
      </c>
      <c r="I18781" t="s">
        <v>26</v>
      </c>
      <c r="J18781" t="s">
        <v>27</v>
      </c>
      <c r="K18781">
        <v>389</v>
      </c>
      <c r="L18781">
        <v>9.65</v>
      </c>
      <c r="M18781" t="s">
        <v>113</v>
      </c>
      <c r="N18781">
        <v>9.65</v>
      </c>
      <c r="P18781" cm="1">
        <f t="array" ref="P18781">IF(Q18781&gt;0,INDEX(Q18781:Q40505,MATCH(TRUE,INDEX(Q18781:Q40505="",,),0)-1),"")</f>
        <v>3</v>
      </c>
      <c r="Q18781">
        <f t="shared" si="529"/>
        <v>3</v>
      </c>
      <c r="R18781">
        <f t="shared" si="528"/>
        <v>0</v>
      </c>
    </row>
    <row r="18782" spans="1:18" x14ac:dyDescent="0.3">
      <c r="P18782" t="str" cm="1">
        <f t="array" ref="P18782">IF(Q18782&gt;0,INDEX(Q18782:Q40506,MATCH(TRUE,INDEX(Q18782:Q40506="",,),0)-1),"")</f>
        <v/>
      </c>
      <c r="R18782" t="str">
        <f t="shared" si="528"/>
        <v/>
      </c>
    </row>
    <row r="18783" spans="1:18" x14ac:dyDescent="0.3">
      <c r="A18783" t="s">
        <v>1335</v>
      </c>
      <c r="B18783" s="1">
        <v>38279</v>
      </c>
      <c r="C18783" s="2">
        <v>0.45833333333333331</v>
      </c>
      <c r="D18783" t="s">
        <v>1338</v>
      </c>
      <c r="E18783" t="s">
        <v>1339</v>
      </c>
      <c r="G18783" t="s">
        <v>19</v>
      </c>
      <c r="H18783" t="s">
        <v>25</v>
      </c>
      <c r="I18783" t="s">
        <v>21</v>
      </c>
      <c r="J18783" t="s">
        <v>22</v>
      </c>
      <c r="K18783">
        <v>154.4</v>
      </c>
      <c r="L18783">
        <v>50</v>
      </c>
      <c r="M18783" t="s">
        <v>665</v>
      </c>
      <c r="N18783">
        <v>50</v>
      </c>
      <c r="O18783" t="s">
        <v>24</v>
      </c>
      <c r="P18783" cm="1">
        <f t="array" ref="P18783">IF(Q18783&gt;0,INDEX(Q18783:Q40507,MATCH(TRUE,INDEX(Q18783:Q40507="",,),0)-1),"")</f>
        <v>6</v>
      </c>
      <c r="Q18783">
        <f>INT((ROW()-18783)/12)+1</f>
        <v>1</v>
      </c>
      <c r="R18783">
        <f t="shared" si="528"/>
        <v>0</v>
      </c>
    </row>
    <row r="18784" spans="1:18" x14ac:dyDescent="0.3">
      <c r="A18784" t="s">
        <v>1335</v>
      </c>
      <c r="B18784" s="1">
        <v>38279</v>
      </c>
      <c r="C18784" s="2">
        <v>0.45833333333333331</v>
      </c>
      <c r="D18784" t="s">
        <v>1338</v>
      </c>
      <c r="E18784" t="s">
        <v>1339</v>
      </c>
      <c r="G18784" t="s">
        <v>19</v>
      </c>
      <c r="H18784" t="s">
        <v>43</v>
      </c>
      <c r="I18784" t="s">
        <v>21</v>
      </c>
      <c r="J18784" t="s">
        <v>22</v>
      </c>
      <c r="K18784">
        <v>440.7</v>
      </c>
      <c r="L18784">
        <v>100</v>
      </c>
      <c r="M18784" t="s">
        <v>665</v>
      </c>
      <c r="N18784">
        <v>100</v>
      </c>
      <c r="O18784" t="s">
        <v>24</v>
      </c>
      <c r="P18784" cm="1">
        <f t="array" ref="P18784">IF(Q18784&gt;0,INDEX(Q18784:Q40508,MATCH(TRUE,INDEX(Q18784:Q40508="",,),0)-1),"")</f>
        <v>6</v>
      </c>
      <c r="Q18784">
        <f t="shared" ref="Q18784:Q18847" si="530">INT((ROW()-18783)/12)+1</f>
        <v>1</v>
      </c>
      <c r="R18784">
        <f t="shared" si="528"/>
        <v>0</v>
      </c>
    </row>
    <row r="18785" spans="1:18" x14ac:dyDescent="0.3">
      <c r="A18785" t="s">
        <v>1335</v>
      </c>
      <c r="B18785" s="1">
        <v>38279</v>
      </c>
      <c r="C18785" s="2">
        <v>0.45833333333333331</v>
      </c>
      <c r="D18785" t="s">
        <v>1338</v>
      </c>
      <c r="E18785" t="s">
        <v>1339</v>
      </c>
      <c r="G18785" t="s">
        <v>19</v>
      </c>
      <c r="H18785" t="s">
        <v>53</v>
      </c>
      <c r="I18785" t="s">
        <v>26</v>
      </c>
      <c r="J18785" t="s">
        <v>27</v>
      </c>
      <c r="K18785">
        <v>331</v>
      </c>
      <c r="L18785">
        <v>12.1</v>
      </c>
      <c r="M18785" t="s">
        <v>665</v>
      </c>
      <c r="N18785">
        <v>12.1</v>
      </c>
      <c r="O18785" t="s">
        <v>24</v>
      </c>
      <c r="P18785" cm="1">
        <f t="array" ref="P18785">IF(Q18785&gt;0,INDEX(Q18785:Q40509,MATCH(TRUE,INDEX(Q18785:Q40509="",,),0)-1),"")</f>
        <v>6</v>
      </c>
      <c r="Q18785">
        <f t="shared" si="530"/>
        <v>1</v>
      </c>
      <c r="R18785">
        <f t="shared" si="528"/>
        <v>0</v>
      </c>
    </row>
    <row r="18786" spans="1:18" x14ac:dyDescent="0.3">
      <c r="A18786" t="s">
        <v>1335</v>
      </c>
      <c r="B18786" s="1">
        <v>38279</v>
      </c>
      <c r="C18786" s="2">
        <v>0.45833333333333331</v>
      </c>
      <c r="D18786" t="s">
        <v>1338</v>
      </c>
      <c r="E18786" t="s">
        <v>1339</v>
      </c>
      <c r="G18786" t="s">
        <v>19</v>
      </c>
      <c r="H18786" t="s">
        <v>25</v>
      </c>
      <c r="I18786" t="s">
        <v>26</v>
      </c>
      <c r="J18786" t="s">
        <v>27</v>
      </c>
      <c r="K18786">
        <v>398</v>
      </c>
      <c r="L18786">
        <v>15</v>
      </c>
      <c r="M18786" t="s">
        <v>665</v>
      </c>
      <c r="N18786">
        <v>15</v>
      </c>
      <c r="O18786" t="s">
        <v>24</v>
      </c>
      <c r="P18786" cm="1">
        <f t="array" ref="P18786">IF(Q18786&gt;0,INDEX(Q18786:Q40510,MATCH(TRUE,INDEX(Q18786:Q40510="",,),0)-1),"")</f>
        <v>6</v>
      </c>
      <c r="Q18786">
        <f t="shared" si="530"/>
        <v>1</v>
      </c>
      <c r="R18786">
        <f t="shared" si="528"/>
        <v>0</v>
      </c>
    </row>
    <row r="18787" spans="1:18" x14ac:dyDescent="0.3">
      <c r="A18787" t="s">
        <v>1335</v>
      </c>
      <c r="B18787" s="1">
        <v>38279</v>
      </c>
      <c r="C18787" s="2">
        <v>0.45833333333333331</v>
      </c>
      <c r="D18787" t="s">
        <v>1338</v>
      </c>
      <c r="E18787" t="s">
        <v>1339</v>
      </c>
      <c r="G18787" t="s">
        <v>19</v>
      </c>
      <c r="H18787" t="s">
        <v>43</v>
      </c>
      <c r="I18787" t="s">
        <v>26</v>
      </c>
      <c r="J18787" t="s">
        <v>27</v>
      </c>
      <c r="K18787">
        <v>776</v>
      </c>
      <c r="L18787">
        <v>8.4</v>
      </c>
      <c r="M18787" t="s">
        <v>665</v>
      </c>
      <c r="N18787">
        <v>90.18</v>
      </c>
      <c r="O18787" t="s">
        <v>24</v>
      </c>
      <c r="P18787" cm="1">
        <f t="array" ref="P18787">IF(Q18787&gt;0,INDEX(Q18787:Q40511,MATCH(TRUE,INDEX(Q18787:Q40511="",,),0)-1),"")</f>
        <v>6</v>
      </c>
      <c r="Q18787">
        <f t="shared" si="530"/>
        <v>1</v>
      </c>
      <c r="R18787">
        <f t="shared" si="528"/>
        <v>0</v>
      </c>
    </row>
    <row r="18788" spans="1:18" x14ac:dyDescent="0.3">
      <c r="A18788" t="s">
        <v>1335</v>
      </c>
      <c r="B18788" s="1">
        <v>38279</v>
      </c>
      <c r="C18788" s="2">
        <v>0.45833333333333331</v>
      </c>
      <c r="D18788" t="s">
        <v>1338</v>
      </c>
      <c r="E18788" t="s">
        <v>1339</v>
      </c>
      <c r="G18788" s="6" t="s">
        <v>29</v>
      </c>
      <c r="H18788" t="s">
        <v>30</v>
      </c>
      <c r="I18788" t="s">
        <v>21</v>
      </c>
      <c r="J18788" t="s">
        <v>22</v>
      </c>
      <c r="K18788">
        <v>29.8</v>
      </c>
      <c r="L18788">
        <v>55</v>
      </c>
      <c r="M18788" t="s">
        <v>665</v>
      </c>
      <c r="N18788">
        <v>55</v>
      </c>
      <c r="O18788" t="s">
        <v>24</v>
      </c>
      <c r="P18788" cm="1">
        <f t="array" ref="P18788">IF(Q18788&gt;0,INDEX(Q18788:Q40512,MATCH(TRUE,INDEX(Q18788:Q40512="",,),0)-1),"")</f>
        <v>6</v>
      </c>
      <c r="Q18788">
        <f t="shared" si="530"/>
        <v>1</v>
      </c>
      <c r="R18788">
        <f t="shared" si="528"/>
        <v>0</v>
      </c>
    </row>
    <row r="18789" spans="1:18" x14ac:dyDescent="0.3">
      <c r="A18789" t="s">
        <v>1335</v>
      </c>
      <c r="B18789" s="1">
        <v>38279</v>
      </c>
      <c r="C18789" s="2">
        <v>0.45833333333333331</v>
      </c>
      <c r="D18789" t="s">
        <v>1338</v>
      </c>
      <c r="E18789" t="s">
        <v>1339</v>
      </c>
      <c r="G18789" s="6" t="s">
        <v>29</v>
      </c>
      <c r="H18789" t="s">
        <v>53</v>
      </c>
      <c r="I18789" t="s">
        <v>21</v>
      </c>
      <c r="J18789" t="s">
        <v>22</v>
      </c>
      <c r="K18789">
        <v>76.7</v>
      </c>
      <c r="L18789">
        <v>40</v>
      </c>
      <c r="M18789" t="s">
        <v>665</v>
      </c>
      <c r="N18789">
        <v>40</v>
      </c>
      <c r="O18789" t="s">
        <v>24</v>
      </c>
      <c r="P18789" cm="1">
        <f t="array" ref="P18789">IF(Q18789&gt;0,INDEX(Q18789:Q40513,MATCH(TRUE,INDEX(Q18789:Q40513="",,),0)-1),"")</f>
        <v>6</v>
      </c>
      <c r="Q18789">
        <f t="shared" si="530"/>
        <v>1</v>
      </c>
      <c r="R18789">
        <f t="shared" si="528"/>
        <v>0</v>
      </c>
    </row>
    <row r="18790" spans="1:18" x14ac:dyDescent="0.3">
      <c r="A18790" t="s">
        <v>1335</v>
      </c>
      <c r="B18790" s="1">
        <v>38279</v>
      </c>
      <c r="C18790" s="2">
        <v>0.45833333333333331</v>
      </c>
      <c r="D18790" t="s">
        <v>1338</v>
      </c>
      <c r="E18790" t="s">
        <v>1339</v>
      </c>
      <c r="G18790" s="6" t="s">
        <v>29</v>
      </c>
      <c r="H18790" t="s">
        <v>69</v>
      </c>
      <c r="I18790" t="s">
        <v>21</v>
      </c>
      <c r="J18790" t="s">
        <v>22</v>
      </c>
      <c r="K18790">
        <v>19.600000000000001</v>
      </c>
      <c r="L18790">
        <v>70</v>
      </c>
      <c r="M18790" t="s">
        <v>665</v>
      </c>
      <c r="N18790">
        <v>70</v>
      </c>
      <c r="O18790" t="s">
        <v>24</v>
      </c>
      <c r="P18790" cm="1">
        <f t="array" ref="P18790">IF(Q18790&gt;0,INDEX(Q18790:Q40514,MATCH(TRUE,INDEX(Q18790:Q40514="",,),0)-1),"")</f>
        <v>6</v>
      </c>
      <c r="Q18790">
        <f t="shared" si="530"/>
        <v>1</v>
      </c>
      <c r="R18790">
        <f t="shared" si="528"/>
        <v>0</v>
      </c>
    </row>
    <row r="18791" spans="1:18" x14ac:dyDescent="0.3">
      <c r="A18791" t="s">
        <v>1335</v>
      </c>
      <c r="B18791" s="1">
        <v>38279</v>
      </c>
      <c r="C18791" s="2">
        <v>0.45833333333333331</v>
      </c>
      <c r="D18791" t="s">
        <v>1338</v>
      </c>
      <c r="E18791" t="s">
        <v>1339</v>
      </c>
      <c r="G18791" s="6" t="s">
        <v>29</v>
      </c>
      <c r="H18791" t="s">
        <v>41</v>
      </c>
      <c r="I18791" t="s">
        <v>21</v>
      </c>
      <c r="J18791" t="s">
        <v>22</v>
      </c>
      <c r="K18791">
        <v>2</v>
      </c>
      <c r="L18791">
        <v>167</v>
      </c>
      <c r="M18791" t="s">
        <v>665</v>
      </c>
      <c r="N18791">
        <v>167</v>
      </c>
      <c r="O18791" t="s">
        <v>24</v>
      </c>
      <c r="P18791" cm="1">
        <f t="array" ref="P18791">IF(Q18791&gt;0,INDEX(Q18791:Q40515,MATCH(TRUE,INDEX(Q18791:Q40515="",,),0)-1),"")</f>
        <v>6</v>
      </c>
      <c r="Q18791">
        <f t="shared" si="530"/>
        <v>1</v>
      </c>
      <c r="R18791">
        <f t="shared" si="528"/>
        <v>0</v>
      </c>
    </row>
    <row r="18792" spans="1:18" x14ac:dyDescent="0.3">
      <c r="A18792" t="s">
        <v>1335</v>
      </c>
      <c r="B18792" s="1">
        <v>38279</v>
      </c>
      <c r="C18792" s="2">
        <v>0.45833333333333331</v>
      </c>
      <c r="D18792" t="s">
        <v>1338</v>
      </c>
      <c r="E18792" t="s">
        <v>1339</v>
      </c>
      <c r="G18792" s="6" t="s">
        <v>29</v>
      </c>
      <c r="H18792" t="s">
        <v>30</v>
      </c>
      <c r="I18792" t="s">
        <v>26</v>
      </c>
      <c r="J18792" t="s">
        <v>27</v>
      </c>
      <c r="K18792">
        <v>110</v>
      </c>
      <c r="L18792">
        <v>8.4</v>
      </c>
      <c r="M18792" t="s">
        <v>665</v>
      </c>
      <c r="N18792">
        <v>8.4</v>
      </c>
      <c r="O18792" t="s">
        <v>24</v>
      </c>
      <c r="P18792" cm="1">
        <f t="array" ref="P18792">IF(Q18792&gt;0,INDEX(Q18792:Q40516,MATCH(TRUE,INDEX(Q18792:Q40516="",,),0)-1),"")</f>
        <v>6</v>
      </c>
      <c r="Q18792">
        <f t="shared" si="530"/>
        <v>1</v>
      </c>
      <c r="R18792">
        <f t="shared" si="528"/>
        <v>0</v>
      </c>
    </row>
    <row r="18793" spans="1:18" x14ac:dyDescent="0.3">
      <c r="A18793" t="s">
        <v>1335</v>
      </c>
      <c r="B18793" s="1">
        <v>38279</v>
      </c>
      <c r="C18793" s="2">
        <v>0.45833333333333331</v>
      </c>
      <c r="D18793" t="s">
        <v>1338</v>
      </c>
      <c r="E18793" t="s">
        <v>1339</v>
      </c>
      <c r="G18793" s="6" t="s">
        <v>29</v>
      </c>
      <c r="H18793" t="s">
        <v>69</v>
      </c>
      <c r="I18793" t="s">
        <v>26</v>
      </c>
      <c r="J18793" t="s">
        <v>27</v>
      </c>
      <c r="K18793">
        <v>31</v>
      </c>
      <c r="L18793">
        <v>7.5</v>
      </c>
      <c r="M18793" t="s">
        <v>665</v>
      </c>
      <c r="N18793">
        <v>7.5</v>
      </c>
      <c r="O18793" t="s">
        <v>24</v>
      </c>
      <c r="P18793" cm="1">
        <f t="array" ref="P18793">IF(Q18793&gt;0,INDEX(Q18793:Q40517,MATCH(TRUE,INDEX(Q18793:Q40517="",,),0)-1),"")</f>
        <v>6</v>
      </c>
      <c r="Q18793">
        <f t="shared" si="530"/>
        <v>1</v>
      </c>
      <c r="R18793">
        <f t="shared" si="528"/>
        <v>0</v>
      </c>
    </row>
    <row r="18794" spans="1:18" x14ac:dyDescent="0.3">
      <c r="A18794" t="s">
        <v>1335</v>
      </c>
      <c r="B18794" s="1">
        <v>38279</v>
      </c>
      <c r="C18794" s="2">
        <v>0.45833333333333331</v>
      </c>
      <c r="D18794" t="s">
        <v>1338</v>
      </c>
      <c r="E18794" t="s">
        <v>1339</v>
      </c>
      <c r="G18794" s="6" t="s">
        <v>29</v>
      </c>
      <c r="H18794" t="s">
        <v>28</v>
      </c>
      <c r="I18794" t="s">
        <v>26</v>
      </c>
      <c r="J18794" t="s">
        <v>27</v>
      </c>
      <c r="K18794">
        <v>77</v>
      </c>
      <c r="L18794">
        <v>14</v>
      </c>
      <c r="M18794" t="s">
        <v>665</v>
      </c>
      <c r="N18794">
        <v>14</v>
      </c>
      <c r="O18794" t="s">
        <v>24</v>
      </c>
      <c r="P18794" cm="1">
        <f t="array" ref="P18794">IF(Q18794&gt;0,INDEX(Q18794:Q40518,MATCH(TRUE,INDEX(Q18794:Q40518="",,),0)-1),"")</f>
        <v>6</v>
      </c>
      <c r="Q18794">
        <f t="shared" si="530"/>
        <v>1</v>
      </c>
      <c r="R18794">
        <f t="shared" si="528"/>
        <v>0</v>
      </c>
    </row>
    <row r="18795" spans="1:18" x14ac:dyDescent="0.3">
      <c r="A18795" t="s">
        <v>1335</v>
      </c>
      <c r="B18795" s="1">
        <v>38279</v>
      </c>
      <c r="C18795" s="2">
        <v>0.45833333333333331</v>
      </c>
      <c r="D18795" t="s">
        <v>1338</v>
      </c>
      <c r="E18795" t="s">
        <v>1339</v>
      </c>
      <c r="G18795" t="s">
        <v>19</v>
      </c>
      <c r="H18795" t="s">
        <v>25</v>
      </c>
      <c r="I18795" t="s">
        <v>21</v>
      </c>
      <c r="J18795" t="s">
        <v>22</v>
      </c>
      <c r="K18795">
        <v>154.4</v>
      </c>
      <c r="L18795">
        <v>50</v>
      </c>
      <c r="M18795" t="s">
        <v>480</v>
      </c>
      <c r="N18795">
        <v>50</v>
      </c>
      <c r="P18795" cm="1">
        <f t="array" ref="P18795">IF(Q18795&gt;0,INDEX(Q18795:Q40519,MATCH(TRUE,INDEX(Q18795:Q40519="",,),0)-1),"")</f>
        <v>6</v>
      </c>
      <c r="Q18795">
        <f t="shared" si="530"/>
        <v>2</v>
      </c>
      <c r="R18795">
        <f t="shared" si="528"/>
        <v>0</v>
      </c>
    </row>
    <row r="18796" spans="1:18" x14ac:dyDescent="0.3">
      <c r="A18796" t="s">
        <v>1335</v>
      </c>
      <c r="B18796" s="1">
        <v>38279</v>
      </c>
      <c r="C18796" s="2">
        <v>0.45833333333333331</v>
      </c>
      <c r="D18796" t="s">
        <v>1338</v>
      </c>
      <c r="E18796" t="s">
        <v>1339</v>
      </c>
      <c r="G18796" t="s">
        <v>19</v>
      </c>
      <c r="H18796" t="s">
        <v>43</v>
      </c>
      <c r="I18796" t="s">
        <v>21</v>
      </c>
      <c r="J18796" t="s">
        <v>22</v>
      </c>
      <c r="K18796">
        <v>440.7</v>
      </c>
      <c r="L18796">
        <v>100</v>
      </c>
      <c r="M18796" t="s">
        <v>480</v>
      </c>
      <c r="N18796">
        <v>100</v>
      </c>
      <c r="P18796" cm="1">
        <f t="array" ref="P18796">IF(Q18796&gt;0,INDEX(Q18796:Q40520,MATCH(TRUE,INDEX(Q18796:Q40520="",,),0)-1),"")</f>
        <v>6</v>
      </c>
      <c r="Q18796">
        <f t="shared" si="530"/>
        <v>2</v>
      </c>
      <c r="R18796">
        <f t="shared" si="528"/>
        <v>0</v>
      </c>
    </row>
    <row r="18797" spans="1:18" x14ac:dyDescent="0.3">
      <c r="A18797" t="s">
        <v>1335</v>
      </c>
      <c r="B18797" s="1">
        <v>38279</v>
      </c>
      <c r="C18797" s="2">
        <v>0.45833333333333331</v>
      </c>
      <c r="D18797" t="s">
        <v>1338</v>
      </c>
      <c r="E18797" t="s">
        <v>1339</v>
      </c>
      <c r="G18797" t="s">
        <v>19</v>
      </c>
      <c r="H18797" t="s">
        <v>53</v>
      </c>
      <c r="I18797" t="s">
        <v>26</v>
      </c>
      <c r="J18797" t="s">
        <v>27</v>
      </c>
      <c r="K18797">
        <v>331</v>
      </c>
      <c r="L18797">
        <v>12.1</v>
      </c>
      <c r="M18797" t="s">
        <v>480</v>
      </c>
      <c r="N18797">
        <v>12.1</v>
      </c>
      <c r="P18797" cm="1">
        <f t="array" ref="P18797">IF(Q18797&gt;0,INDEX(Q18797:Q40521,MATCH(TRUE,INDEX(Q18797:Q40521="",,),0)-1),"")</f>
        <v>6</v>
      </c>
      <c r="Q18797">
        <f t="shared" si="530"/>
        <v>2</v>
      </c>
      <c r="R18797">
        <f t="shared" si="528"/>
        <v>0</v>
      </c>
    </row>
    <row r="18798" spans="1:18" x14ac:dyDescent="0.3">
      <c r="A18798" t="s">
        <v>1335</v>
      </c>
      <c r="B18798" s="1">
        <v>38279</v>
      </c>
      <c r="C18798" s="2">
        <v>0.45833333333333331</v>
      </c>
      <c r="D18798" t="s">
        <v>1338</v>
      </c>
      <c r="E18798" t="s">
        <v>1339</v>
      </c>
      <c r="G18798" t="s">
        <v>19</v>
      </c>
      <c r="H18798" t="s">
        <v>25</v>
      </c>
      <c r="I18798" t="s">
        <v>26</v>
      </c>
      <c r="J18798" t="s">
        <v>27</v>
      </c>
      <c r="K18798">
        <v>398</v>
      </c>
      <c r="L18798">
        <v>15</v>
      </c>
      <c r="M18798" t="s">
        <v>480</v>
      </c>
      <c r="N18798">
        <v>15</v>
      </c>
      <c r="P18798" cm="1">
        <f t="array" ref="P18798">IF(Q18798&gt;0,INDEX(Q18798:Q40522,MATCH(TRUE,INDEX(Q18798:Q40522="",,),0)-1),"")</f>
        <v>6</v>
      </c>
      <c r="Q18798">
        <f t="shared" si="530"/>
        <v>2</v>
      </c>
      <c r="R18798">
        <f t="shared" si="528"/>
        <v>0</v>
      </c>
    </row>
    <row r="18799" spans="1:18" x14ac:dyDescent="0.3">
      <c r="A18799" t="s">
        <v>1335</v>
      </c>
      <c r="B18799" s="1">
        <v>38279</v>
      </c>
      <c r="C18799" s="2">
        <v>0.45833333333333331</v>
      </c>
      <c r="D18799" t="s">
        <v>1338</v>
      </c>
      <c r="E18799" t="s">
        <v>1339</v>
      </c>
      <c r="G18799" t="s">
        <v>19</v>
      </c>
      <c r="H18799" t="s">
        <v>43</v>
      </c>
      <c r="I18799" t="s">
        <v>26</v>
      </c>
      <c r="J18799" t="s">
        <v>27</v>
      </c>
      <c r="K18799">
        <v>776</v>
      </c>
      <c r="L18799">
        <v>8.4</v>
      </c>
      <c r="M18799" t="s">
        <v>480</v>
      </c>
      <c r="N18799">
        <v>67.39</v>
      </c>
      <c r="P18799" cm="1">
        <f t="array" ref="P18799">IF(Q18799&gt;0,INDEX(Q18799:Q40523,MATCH(TRUE,INDEX(Q18799:Q40523="",,),0)-1),"")</f>
        <v>6</v>
      </c>
      <c r="Q18799">
        <f t="shared" si="530"/>
        <v>2</v>
      </c>
      <c r="R18799">
        <f t="shared" si="528"/>
        <v>0</v>
      </c>
    </row>
    <row r="18800" spans="1:18" x14ac:dyDescent="0.3">
      <c r="A18800" t="s">
        <v>1335</v>
      </c>
      <c r="B18800" s="1">
        <v>38279</v>
      </c>
      <c r="C18800" s="2">
        <v>0.45833333333333331</v>
      </c>
      <c r="D18800" t="s">
        <v>1338</v>
      </c>
      <c r="E18800" t="s">
        <v>1339</v>
      </c>
      <c r="G18800" s="6" t="s">
        <v>29</v>
      </c>
      <c r="H18800" t="s">
        <v>30</v>
      </c>
      <c r="I18800" t="s">
        <v>21</v>
      </c>
      <c r="J18800" t="s">
        <v>22</v>
      </c>
      <c r="K18800">
        <v>29.8</v>
      </c>
      <c r="L18800">
        <v>55</v>
      </c>
      <c r="M18800" t="s">
        <v>480</v>
      </c>
      <c r="N18800">
        <v>55</v>
      </c>
      <c r="P18800" cm="1">
        <f t="array" ref="P18800">IF(Q18800&gt;0,INDEX(Q18800:Q40524,MATCH(TRUE,INDEX(Q18800:Q40524="",,),0)-1),"")</f>
        <v>6</v>
      </c>
      <c r="Q18800">
        <f t="shared" si="530"/>
        <v>2</v>
      </c>
      <c r="R18800">
        <f t="shared" ref="R18800:R18863" si="531">IF(P18800="","",0)</f>
        <v>0</v>
      </c>
    </row>
    <row r="18801" spans="1:18" x14ac:dyDescent="0.3">
      <c r="A18801" t="s">
        <v>1335</v>
      </c>
      <c r="B18801" s="1">
        <v>38279</v>
      </c>
      <c r="C18801" s="2">
        <v>0.45833333333333331</v>
      </c>
      <c r="D18801" t="s">
        <v>1338</v>
      </c>
      <c r="E18801" t="s">
        <v>1339</v>
      </c>
      <c r="G18801" s="6" t="s">
        <v>29</v>
      </c>
      <c r="H18801" t="s">
        <v>53</v>
      </c>
      <c r="I18801" t="s">
        <v>21</v>
      </c>
      <c r="J18801" t="s">
        <v>22</v>
      </c>
      <c r="K18801">
        <v>76.7</v>
      </c>
      <c r="L18801">
        <v>40</v>
      </c>
      <c r="M18801" t="s">
        <v>480</v>
      </c>
      <c r="N18801">
        <v>40</v>
      </c>
      <c r="P18801" cm="1">
        <f t="array" ref="P18801">IF(Q18801&gt;0,INDEX(Q18801:Q40525,MATCH(TRUE,INDEX(Q18801:Q40525="",,),0)-1),"")</f>
        <v>6</v>
      </c>
      <c r="Q18801">
        <f t="shared" si="530"/>
        <v>2</v>
      </c>
      <c r="R18801">
        <f t="shared" si="531"/>
        <v>0</v>
      </c>
    </row>
    <row r="18802" spans="1:18" x14ac:dyDescent="0.3">
      <c r="A18802" t="s">
        <v>1335</v>
      </c>
      <c r="B18802" s="1">
        <v>38279</v>
      </c>
      <c r="C18802" s="2">
        <v>0.45833333333333331</v>
      </c>
      <c r="D18802" t="s">
        <v>1338</v>
      </c>
      <c r="E18802" t="s">
        <v>1339</v>
      </c>
      <c r="G18802" s="6" t="s">
        <v>29</v>
      </c>
      <c r="H18802" t="s">
        <v>69</v>
      </c>
      <c r="I18802" t="s">
        <v>21</v>
      </c>
      <c r="J18802" t="s">
        <v>22</v>
      </c>
      <c r="K18802">
        <v>19.600000000000001</v>
      </c>
      <c r="L18802">
        <v>70</v>
      </c>
      <c r="M18802" t="s">
        <v>480</v>
      </c>
      <c r="N18802">
        <v>70</v>
      </c>
      <c r="P18802" cm="1">
        <f t="array" ref="P18802">IF(Q18802&gt;0,INDEX(Q18802:Q40526,MATCH(TRUE,INDEX(Q18802:Q40526="",,),0)-1),"")</f>
        <v>6</v>
      </c>
      <c r="Q18802">
        <f t="shared" si="530"/>
        <v>2</v>
      </c>
      <c r="R18802">
        <f t="shared" si="531"/>
        <v>0</v>
      </c>
    </row>
    <row r="18803" spans="1:18" x14ac:dyDescent="0.3">
      <c r="A18803" t="s">
        <v>1335</v>
      </c>
      <c r="B18803" s="1">
        <v>38279</v>
      </c>
      <c r="C18803" s="2">
        <v>0.45833333333333331</v>
      </c>
      <c r="D18803" t="s">
        <v>1338</v>
      </c>
      <c r="E18803" t="s">
        <v>1339</v>
      </c>
      <c r="G18803" s="6" t="s">
        <v>29</v>
      </c>
      <c r="H18803" t="s">
        <v>41</v>
      </c>
      <c r="I18803" t="s">
        <v>21</v>
      </c>
      <c r="J18803" t="s">
        <v>22</v>
      </c>
      <c r="K18803">
        <v>2</v>
      </c>
      <c r="L18803">
        <v>167</v>
      </c>
      <c r="M18803" t="s">
        <v>480</v>
      </c>
      <c r="N18803">
        <v>167</v>
      </c>
      <c r="P18803" cm="1">
        <f t="array" ref="P18803">IF(Q18803&gt;0,INDEX(Q18803:Q40527,MATCH(TRUE,INDEX(Q18803:Q40527="",,),0)-1),"")</f>
        <v>6</v>
      </c>
      <c r="Q18803">
        <f t="shared" si="530"/>
        <v>2</v>
      </c>
      <c r="R18803">
        <f t="shared" si="531"/>
        <v>0</v>
      </c>
    </row>
    <row r="18804" spans="1:18" x14ac:dyDescent="0.3">
      <c r="A18804" t="s">
        <v>1335</v>
      </c>
      <c r="B18804" s="1">
        <v>38279</v>
      </c>
      <c r="C18804" s="2">
        <v>0.45833333333333331</v>
      </c>
      <c r="D18804" t="s">
        <v>1338</v>
      </c>
      <c r="E18804" t="s">
        <v>1339</v>
      </c>
      <c r="G18804" s="6" t="s">
        <v>29</v>
      </c>
      <c r="H18804" t="s">
        <v>30</v>
      </c>
      <c r="I18804" t="s">
        <v>26</v>
      </c>
      <c r="J18804" t="s">
        <v>27</v>
      </c>
      <c r="K18804">
        <v>110</v>
      </c>
      <c r="L18804">
        <v>8.4</v>
      </c>
      <c r="M18804" t="s">
        <v>480</v>
      </c>
      <c r="N18804">
        <v>8.4</v>
      </c>
      <c r="P18804" cm="1">
        <f t="array" ref="P18804">IF(Q18804&gt;0,INDEX(Q18804:Q40528,MATCH(TRUE,INDEX(Q18804:Q40528="",,),0)-1),"")</f>
        <v>6</v>
      </c>
      <c r="Q18804">
        <f t="shared" si="530"/>
        <v>2</v>
      </c>
      <c r="R18804">
        <f t="shared" si="531"/>
        <v>0</v>
      </c>
    </row>
    <row r="18805" spans="1:18" x14ac:dyDescent="0.3">
      <c r="A18805" t="s">
        <v>1335</v>
      </c>
      <c r="B18805" s="1">
        <v>38279</v>
      </c>
      <c r="C18805" s="2">
        <v>0.45833333333333331</v>
      </c>
      <c r="D18805" t="s">
        <v>1338</v>
      </c>
      <c r="E18805" t="s">
        <v>1339</v>
      </c>
      <c r="G18805" s="6" t="s">
        <v>29</v>
      </c>
      <c r="H18805" t="s">
        <v>69</v>
      </c>
      <c r="I18805" t="s">
        <v>26</v>
      </c>
      <c r="J18805" t="s">
        <v>27</v>
      </c>
      <c r="K18805">
        <v>31</v>
      </c>
      <c r="L18805">
        <v>7.5</v>
      </c>
      <c r="M18805" t="s">
        <v>480</v>
      </c>
      <c r="N18805">
        <v>7.5</v>
      </c>
      <c r="P18805" cm="1">
        <f t="array" ref="P18805">IF(Q18805&gt;0,INDEX(Q18805:Q40529,MATCH(TRUE,INDEX(Q18805:Q40529="",,),0)-1),"")</f>
        <v>6</v>
      </c>
      <c r="Q18805">
        <f t="shared" si="530"/>
        <v>2</v>
      </c>
      <c r="R18805">
        <f t="shared" si="531"/>
        <v>0</v>
      </c>
    </row>
    <row r="18806" spans="1:18" x14ac:dyDescent="0.3">
      <c r="A18806" t="s">
        <v>1335</v>
      </c>
      <c r="B18806" s="1">
        <v>38279</v>
      </c>
      <c r="C18806" s="2">
        <v>0.45833333333333331</v>
      </c>
      <c r="D18806" t="s">
        <v>1338</v>
      </c>
      <c r="E18806" t="s">
        <v>1339</v>
      </c>
      <c r="G18806" s="6" t="s">
        <v>29</v>
      </c>
      <c r="H18806" t="s">
        <v>28</v>
      </c>
      <c r="I18806" t="s">
        <v>26</v>
      </c>
      <c r="J18806" t="s">
        <v>27</v>
      </c>
      <c r="K18806">
        <v>77</v>
      </c>
      <c r="L18806">
        <v>14</v>
      </c>
      <c r="M18806" t="s">
        <v>480</v>
      </c>
      <c r="N18806">
        <v>14</v>
      </c>
      <c r="P18806" cm="1">
        <f t="array" ref="P18806">IF(Q18806&gt;0,INDEX(Q18806:Q40530,MATCH(TRUE,INDEX(Q18806:Q40530="",,),0)-1),"")</f>
        <v>6</v>
      </c>
      <c r="Q18806">
        <f t="shared" si="530"/>
        <v>2</v>
      </c>
      <c r="R18806">
        <f t="shared" si="531"/>
        <v>0</v>
      </c>
    </row>
    <row r="18807" spans="1:18" x14ac:dyDescent="0.3">
      <c r="A18807" t="s">
        <v>1335</v>
      </c>
      <c r="B18807" s="1">
        <v>38279</v>
      </c>
      <c r="C18807" s="2">
        <v>0.45833333333333331</v>
      </c>
      <c r="D18807" t="s">
        <v>1338</v>
      </c>
      <c r="E18807" t="s">
        <v>1339</v>
      </c>
      <c r="G18807" t="s">
        <v>19</v>
      </c>
      <c r="H18807" t="s">
        <v>25</v>
      </c>
      <c r="I18807" t="s">
        <v>21</v>
      </c>
      <c r="J18807" t="s">
        <v>22</v>
      </c>
      <c r="K18807">
        <v>154.4</v>
      </c>
      <c r="L18807">
        <v>50</v>
      </c>
      <c r="M18807" t="s">
        <v>59</v>
      </c>
      <c r="N18807">
        <v>80</v>
      </c>
      <c r="P18807" cm="1">
        <f t="array" ref="P18807">IF(Q18807&gt;0,INDEX(Q18807:Q40531,MATCH(TRUE,INDEX(Q18807:Q40531="",,),0)-1),"")</f>
        <v>6</v>
      </c>
      <c r="Q18807">
        <f t="shared" si="530"/>
        <v>3</v>
      </c>
      <c r="R18807">
        <f t="shared" si="531"/>
        <v>0</v>
      </c>
    </row>
    <row r="18808" spans="1:18" x14ac:dyDescent="0.3">
      <c r="A18808" t="s">
        <v>1335</v>
      </c>
      <c r="B18808" s="1">
        <v>38279</v>
      </c>
      <c r="C18808" s="2">
        <v>0.45833333333333331</v>
      </c>
      <c r="D18808" t="s">
        <v>1338</v>
      </c>
      <c r="E18808" t="s">
        <v>1339</v>
      </c>
      <c r="G18808" t="s">
        <v>19</v>
      </c>
      <c r="H18808" t="s">
        <v>43</v>
      </c>
      <c r="I18808" t="s">
        <v>21</v>
      </c>
      <c r="J18808" t="s">
        <v>22</v>
      </c>
      <c r="K18808">
        <v>440.7</v>
      </c>
      <c r="L18808">
        <v>100</v>
      </c>
      <c r="M18808" t="s">
        <v>59</v>
      </c>
      <c r="N18808">
        <v>150</v>
      </c>
      <c r="P18808" cm="1">
        <f t="array" ref="P18808">IF(Q18808&gt;0,INDEX(Q18808:Q40532,MATCH(TRUE,INDEX(Q18808:Q40532="",,),0)-1),"")</f>
        <v>6</v>
      </c>
      <c r="Q18808">
        <f t="shared" si="530"/>
        <v>3</v>
      </c>
      <c r="R18808">
        <f t="shared" si="531"/>
        <v>0</v>
      </c>
    </row>
    <row r="18809" spans="1:18" x14ac:dyDescent="0.3">
      <c r="A18809" t="s">
        <v>1335</v>
      </c>
      <c r="B18809" s="1">
        <v>38279</v>
      </c>
      <c r="C18809" s="2">
        <v>0.45833333333333331</v>
      </c>
      <c r="D18809" t="s">
        <v>1338</v>
      </c>
      <c r="E18809" t="s">
        <v>1339</v>
      </c>
      <c r="G18809" t="s">
        <v>19</v>
      </c>
      <c r="H18809" t="s">
        <v>53</v>
      </c>
      <c r="I18809" t="s">
        <v>26</v>
      </c>
      <c r="J18809" t="s">
        <v>27</v>
      </c>
      <c r="K18809">
        <v>331</v>
      </c>
      <c r="L18809">
        <v>12.1</v>
      </c>
      <c r="M18809" t="s">
        <v>59</v>
      </c>
      <c r="N18809">
        <v>20</v>
      </c>
      <c r="P18809" cm="1">
        <f t="array" ref="P18809">IF(Q18809&gt;0,INDEX(Q18809:Q40533,MATCH(TRUE,INDEX(Q18809:Q40533="",,),0)-1),"")</f>
        <v>6</v>
      </c>
      <c r="Q18809">
        <f t="shared" si="530"/>
        <v>3</v>
      </c>
      <c r="R18809">
        <f t="shared" si="531"/>
        <v>0</v>
      </c>
    </row>
    <row r="18810" spans="1:18" x14ac:dyDescent="0.3">
      <c r="A18810" t="s">
        <v>1335</v>
      </c>
      <c r="B18810" s="1">
        <v>38279</v>
      </c>
      <c r="C18810" s="2">
        <v>0.45833333333333331</v>
      </c>
      <c r="D18810" t="s">
        <v>1338</v>
      </c>
      <c r="E18810" t="s">
        <v>1339</v>
      </c>
      <c r="G18810" t="s">
        <v>19</v>
      </c>
      <c r="H18810" t="s">
        <v>25</v>
      </c>
      <c r="I18810" t="s">
        <v>26</v>
      </c>
      <c r="J18810" t="s">
        <v>27</v>
      </c>
      <c r="K18810">
        <v>398</v>
      </c>
      <c r="L18810">
        <v>15</v>
      </c>
      <c r="M18810" t="s">
        <v>59</v>
      </c>
      <c r="N18810">
        <v>20</v>
      </c>
      <c r="P18810" cm="1">
        <f t="array" ref="P18810">IF(Q18810&gt;0,INDEX(Q18810:Q40534,MATCH(TRUE,INDEX(Q18810:Q40534="",,),0)-1),"")</f>
        <v>6</v>
      </c>
      <c r="Q18810">
        <f t="shared" si="530"/>
        <v>3</v>
      </c>
      <c r="R18810">
        <f t="shared" si="531"/>
        <v>0</v>
      </c>
    </row>
    <row r="18811" spans="1:18" x14ac:dyDescent="0.3">
      <c r="A18811" t="s">
        <v>1335</v>
      </c>
      <c r="B18811" s="1">
        <v>38279</v>
      </c>
      <c r="C18811" s="2">
        <v>0.45833333333333331</v>
      </c>
      <c r="D18811" t="s">
        <v>1338</v>
      </c>
      <c r="E18811" t="s">
        <v>1339</v>
      </c>
      <c r="G18811" t="s">
        <v>19</v>
      </c>
      <c r="H18811" t="s">
        <v>43</v>
      </c>
      <c r="I18811" t="s">
        <v>26</v>
      </c>
      <c r="J18811" t="s">
        <v>27</v>
      </c>
      <c r="K18811">
        <v>776</v>
      </c>
      <c r="L18811">
        <v>8.4</v>
      </c>
      <c r="M18811" t="s">
        <v>59</v>
      </c>
      <c r="N18811">
        <v>12</v>
      </c>
      <c r="P18811" cm="1">
        <f t="array" ref="P18811">IF(Q18811&gt;0,INDEX(Q18811:Q40535,MATCH(TRUE,INDEX(Q18811:Q40535="",,),0)-1),"")</f>
        <v>6</v>
      </c>
      <c r="Q18811">
        <f t="shared" si="530"/>
        <v>3</v>
      </c>
      <c r="R18811">
        <f t="shared" si="531"/>
        <v>0</v>
      </c>
    </row>
    <row r="18812" spans="1:18" x14ac:dyDescent="0.3">
      <c r="A18812" t="s">
        <v>1335</v>
      </c>
      <c r="B18812" s="1">
        <v>38279</v>
      </c>
      <c r="C18812" s="2">
        <v>0.45833333333333331</v>
      </c>
      <c r="D18812" t="s">
        <v>1338</v>
      </c>
      <c r="E18812" t="s">
        <v>1339</v>
      </c>
      <c r="G18812" s="6" t="s">
        <v>29</v>
      </c>
      <c r="H18812" t="s">
        <v>30</v>
      </c>
      <c r="I18812" t="s">
        <v>21</v>
      </c>
      <c r="J18812" t="s">
        <v>22</v>
      </c>
      <c r="K18812">
        <v>29.8</v>
      </c>
      <c r="L18812">
        <v>55</v>
      </c>
      <c r="M18812" t="s">
        <v>59</v>
      </c>
      <c r="N18812">
        <v>55</v>
      </c>
      <c r="P18812" cm="1">
        <f t="array" ref="P18812">IF(Q18812&gt;0,INDEX(Q18812:Q40536,MATCH(TRUE,INDEX(Q18812:Q40536="",,),0)-1),"")</f>
        <v>6</v>
      </c>
      <c r="Q18812">
        <f t="shared" si="530"/>
        <v>3</v>
      </c>
      <c r="R18812">
        <f t="shared" si="531"/>
        <v>0</v>
      </c>
    </row>
    <row r="18813" spans="1:18" x14ac:dyDescent="0.3">
      <c r="A18813" t="s">
        <v>1335</v>
      </c>
      <c r="B18813" s="1">
        <v>38279</v>
      </c>
      <c r="C18813" s="2">
        <v>0.45833333333333331</v>
      </c>
      <c r="D18813" t="s">
        <v>1338</v>
      </c>
      <c r="E18813" t="s">
        <v>1339</v>
      </c>
      <c r="G18813" s="6" t="s">
        <v>29</v>
      </c>
      <c r="H18813" t="s">
        <v>53</v>
      </c>
      <c r="I18813" t="s">
        <v>21</v>
      </c>
      <c r="J18813" t="s">
        <v>22</v>
      </c>
      <c r="K18813">
        <v>76.7</v>
      </c>
      <c r="L18813">
        <v>40</v>
      </c>
      <c r="M18813" t="s">
        <v>59</v>
      </c>
      <c r="N18813">
        <v>40</v>
      </c>
      <c r="P18813" cm="1">
        <f t="array" ref="P18813">IF(Q18813&gt;0,INDEX(Q18813:Q40537,MATCH(TRUE,INDEX(Q18813:Q40537="",,),0)-1),"")</f>
        <v>6</v>
      </c>
      <c r="Q18813">
        <f t="shared" si="530"/>
        <v>3</v>
      </c>
      <c r="R18813">
        <f t="shared" si="531"/>
        <v>0</v>
      </c>
    </row>
    <row r="18814" spans="1:18" x14ac:dyDescent="0.3">
      <c r="A18814" t="s">
        <v>1335</v>
      </c>
      <c r="B18814" s="1">
        <v>38279</v>
      </c>
      <c r="C18814" s="2">
        <v>0.45833333333333331</v>
      </c>
      <c r="D18814" t="s">
        <v>1338</v>
      </c>
      <c r="E18814" t="s">
        <v>1339</v>
      </c>
      <c r="G18814" s="6" t="s">
        <v>29</v>
      </c>
      <c r="H18814" t="s">
        <v>69</v>
      </c>
      <c r="I18814" t="s">
        <v>21</v>
      </c>
      <c r="J18814" t="s">
        <v>22</v>
      </c>
      <c r="K18814">
        <v>19.600000000000001</v>
      </c>
      <c r="L18814">
        <v>70</v>
      </c>
      <c r="M18814" t="s">
        <v>59</v>
      </c>
      <c r="N18814">
        <v>70</v>
      </c>
      <c r="P18814" cm="1">
        <f t="array" ref="P18814">IF(Q18814&gt;0,INDEX(Q18814:Q40538,MATCH(TRUE,INDEX(Q18814:Q40538="",,),0)-1),"")</f>
        <v>6</v>
      </c>
      <c r="Q18814">
        <f t="shared" si="530"/>
        <v>3</v>
      </c>
      <c r="R18814">
        <f t="shared" si="531"/>
        <v>0</v>
      </c>
    </row>
    <row r="18815" spans="1:18" x14ac:dyDescent="0.3">
      <c r="A18815" t="s">
        <v>1335</v>
      </c>
      <c r="B18815" s="1">
        <v>38279</v>
      </c>
      <c r="C18815" s="2">
        <v>0.45833333333333331</v>
      </c>
      <c r="D18815" t="s">
        <v>1338</v>
      </c>
      <c r="E18815" t="s">
        <v>1339</v>
      </c>
      <c r="G18815" s="6" t="s">
        <v>29</v>
      </c>
      <c r="H18815" t="s">
        <v>41</v>
      </c>
      <c r="I18815" t="s">
        <v>21</v>
      </c>
      <c r="J18815" t="s">
        <v>22</v>
      </c>
      <c r="K18815">
        <v>2</v>
      </c>
      <c r="L18815">
        <v>167</v>
      </c>
      <c r="M18815" t="s">
        <v>59</v>
      </c>
      <c r="N18815">
        <v>167</v>
      </c>
      <c r="P18815" cm="1">
        <f t="array" ref="P18815">IF(Q18815&gt;0,INDEX(Q18815:Q40539,MATCH(TRUE,INDEX(Q18815:Q40539="",,),0)-1),"")</f>
        <v>6</v>
      </c>
      <c r="Q18815">
        <f t="shared" si="530"/>
        <v>3</v>
      </c>
      <c r="R18815">
        <f t="shared" si="531"/>
        <v>0</v>
      </c>
    </row>
    <row r="18816" spans="1:18" x14ac:dyDescent="0.3">
      <c r="A18816" t="s">
        <v>1335</v>
      </c>
      <c r="B18816" s="1">
        <v>38279</v>
      </c>
      <c r="C18816" s="2">
        <v>0.45833333333333331</v>
      </c>
      <c r="D18816" t="s">
        <v>1338</v>
      </c>
      <c r="E18816" t="s">
        <v>1339</v>
      </c>
      <c r="G18816" s="6" t="s">
        <v>29</v>
      </c>
      <c r="H18816" t="s">
        <v>30</v>
      </c>
      <c r="I18816" t="s">
        <v>26</v>
      </c>
      <c r="J18816" t="s">
        <v>27</v>
      </c>
      <c r="K18816">
        <v>110</v>
      </c>
      <c r="L18816">
        <v>8.4</v>
      </c>
      <c r="M18816" t="s">
        <v>59</v>
      </c>
      <c r="N18816">
        <v>8.4</v>
      </c>
      <c r="P18816" cm="1">
        <f t="array" ref="P18816">IF(Q18816&gt;0,INDEX(Q18816:Q40540,MATCH(TRUE,INDEX(Q18816:Q40540="",,),0)-1),"")</f>
        <v>6</v>
      </c>
      <c r="Q18816">
        <f t="shared" si="530"/>
        <v>3</v>
      </c>
      <c r="R18816">
        <f t="shared" si="531"/>
        <v>0</v>
      </c>
    </row>
    <row r="18817" spans="1:18" x14ac:dyDescent="0.3">
      <c r="A18817" t="s">
        <v>1335</v>
      </c>
      <c r="B18817" s="1">
        <v>38279</v>
      </c>
      <c r="C18817" s="2">
        <v>0.45833333333333331</v>
      </c>
      <c r="D18817" t="s">
        <v>1338</v>
      </c>
      <c r="E18817" t="s">
        <v>1339</v>
      </c>
      <c r="G18817" s="6" t="s">
        <v>29</v>
      </c>
      <c r="H18817" t="s">
        <v>69</v>
      </c>
      <c r="I18817" t="s">
        <v>26</v>
      </c>
      <c r="J18817" t="s">
        <v>27</v>
      </c>
      <c r="K18817">
        <v>31</v>
      </c>
      <c r="L18817">
        <v>7.5</v>
      </c>
      <c r="M18817" t="s">
        <v>59</v>
      </c>
      <c r="N18817">
        <v>7.5</v>
      </c>
      <c r="P18817" cm="1">
        <f t="array" ref="P18817">IF(Q18817&gt;0,INDEX(Q18817:Q40541,MATCH(TRUE,INDEX(Q18817:Q40541="",,),0)-1),"")</f>
        <v>6</v>
      </c>
      <c r="Q18817">
        <f t="shared" si="530"/>
        <v>3</v>
      </c>
      <c r="R18817">
        <f t="shared" si="531"/>
        <v>0</v>
      </c>
    </row>
    <row r="18818" spans="1:18" x14ac:dyDescent="0.3">
      <c r="A18818" t="s">
        <v>1335</v>
      </c>
      <c r="B18818" s="1">
        <v>38279</v>
      </c>
      <c r="C18818" s="2">
        <v>0.45833333333333331</v>
      </c>
      <c r="D18818" t="s">
        <v>1338</v>
      </c>
      <c r="E18818" t="s">
        <v>1339</v>
      </c>
      <c r="G18818" s="6" t="s">
        <v>29</v>
      </c>
      <c r="H18818" t="s">
        <v>28</v>
      </c>
      <c r="I18818" t="s">
        <v>26</v>
      </c>
      <c r="J18818" t="s">
        <v>27</v>
      </c>
      <c r="K18818">
        <v>77</v>
      </c>
      <c r="L18818">
        <v>14</v>
      </c>
      <c r="M18818" t="s">
        <v>59</v>
      </c>
      <c r="N18818">
        <v>14</v>
      </c>
      <c r="P18818" cm="1">
        <f t="array" ref="P18818">IF(Q18818&gt;0,INDEX(Q18818:Q40542,MATCH(TRUE,INDEX(Q18818:Q40542="",,),0)-1),"")</f>
        <v>6</v>
      </c>
      <c r="Q18818">
        <f t="shared" si="530"/>
        <v>3</v>
      </c>
      <c r="R18818">
        <f t="shared" si="531"/>
        <v>0</v>
      </c>
    </row>
    <row r="18819" spans="1:18" x14ac:dyDescent="0.3">
      <c r="A18819" t="s">
        <v>1335</v>
      </c>
      <c r="B18819" s="1">
        <v>38279</v>
      </c>
      <c r="C18819" s="2">
        <v>0.45833333333333331</v>
      </c>
      <c r="D18819" t="s">
        <v>1338</v>
      </c>
      <c r="E18819" t="s">
        <v>1339</v>
      </c>
      <c r="G18819" t="s">
        <v>19</v>
      </c>
      <c r="H18819" t="s">
        <v>25</v>
      </c>
      <c r="I18819" t="s">
        <v>21</v>
      </c>
      <c r="J18819" t="s">
        <v>22</v>
      </c>
      <c r="K18819">
        <v>154.4</v>
      </c>
      <c r="L18819">
        <v>50</v>
      </c>
      <c r="M18819" t="s">
        <v>518</v>
      </c>
      <c r="N18819">
        <v>50</v>
      </c>
      <c r="P18819" cm="1">
        <f t="array" ref="P18819">IF(Q18819&gt;0,INDEX(Q18819:Q40543,MATCH(TRUE,INDEX(Q18819:Q40543="",,),0)-1),"")</f>
        <v>6</v>
      </c>
      <c r="Q18819">
        <f t="shared" si="530"/>
        <v>4</v>
      </c>
      <c r="R18819">
        <f t="shared" si="531"/>
        <v>0</v>
      </c>
    </row>
    <row r="18820" spans="1:18" x14ac:dyDescent="0.3">
      <c r="A18820" t="s">
        <v>1335</v>
      </c>
      <c r="B18820" s="1">
        <v>38279</v>
      </c>
      <c r="C18820" s="2">
        <v>0.45833333333333331</v>
      </c>
      <c r="D18820" t="s">
        <v>1338</v>
      </c>
      <c r="E18820" t="s">
        <v>1339</v>
      </c>
      <c r="G18820" t="s">
        <v>19</v>
      </c>
      <c r="H18820" t="s">
        <v>43</v>
      </c>
      <c r="I18820" t="s">
        <v>21</v>
      </c>
      <c r="J18820" t="s">
        <v>22</v>
      </c>
      <c r="K18820">
        <v>440.7</v>
      </c>
      <c r="L18820">
        <v>100</v>
      </c>
      <c r="M18820" t="s">
        <v>518</v>
      </c>
      <c r="N18820">
        <v>177.15</v>
      </c>
      <c r="P18820" cm="1">
        <f t="array" ref="P18820">IF(Q18820&gt;0,INDEX(Q18820:Q40544,MATCH(TRUE,INDEX(Q18820:Q40544="",,),0)-1),"")</f>
        <v>6</v>
      </c>
      <c r="Q18820">
        <f t="shared" si="530"/>
        <v>4</v>
      </c>
      <c r="R18820">
        <f t="shared" si="531"/>
        <v>0</v>
      </c>
    </row>
    <row r="18821" spans="1:18" x14ac:dyDescent="0.3">
      <c r="A18821" t="s">
        <v>1335</v>
      </c>
      <c r="B18821" s="1">
        <v>38279</v>
      </c>
      <c r="C18821" s="2">
        <v>0.45833333333333331</v>
      </c>
      <c r="D18821" t="s">
        <v>1338</v>
      </c>
      <c r="E18821" t="s">
        <v>1339</v>
      </c>
      <c r="G18821" t="s">
        <v>19</v>
      </c>
      <c r="H18821" t="s">
        <v>53</v>
      </c>
      <c r="I18821" t="s">
        <v>26</v>
      </c>
      <c r="J18821" t="s">
        <v>27</v>
      </c>
      <c r="K18821">
        <v>331</v>
      </c>
      <c r="L18821">
        <v>12.1</v>
      </c>
      <c r="M18821" t="s">
        <v>518</v>
      </c>
      <c r="N18821">
        <v>12.1</v>
      </c>
      <c r="P18821" cm="1">
        <f t="array" ref="P18821">IF(Q18821&gt;0,INDEX(Q18821:Q40545,MATCH(TRUE,INDEX(Q18821:Q40545="",,),0)-1),"")</f>
        <v>6</v>
      </c>
      <c r="Q18821">
        <f t="shared" si="530"/>
        <v>4</v>
      </c>
      <c r="R18821">
        <f t="shared" si="531"/>
        <v>0</v>
      </c>
    </row>
    <row r="18822" spans="1:18" x14ac:dyDescent="0.3">
      <c r="A18822" t="s">
        <v>1335</v>
      </c>
      <c r="B18822" s="1">
        <v>38279</v>
      </c>
      <c r="C18822" s="2">
        <v>0.45833333333333331</v>
      </c>
      <c r="D18822" t="s">
        <v>1338</v>
      </c>
      <c r="E18822" t="s">
        <v>1339</v>
      </c>
      <c r="G18822" t="s">
        <v>19</v>
      </c>
      <c r="H18822" t="s">
        <v>25</v>
      </c>
      <c r="I18822" t="s">
        <v>26</v>
      </c>
      <c r="J18822" t="s">
        <v>27</v>
      </c>
      <c r="K18822">
        <v>398</v>
      </c>
      <c r="L18822">
        <v>15</v>
      </c>
      <c r="M18822" t="s">
        <v>518</v>
      </c>
      <c r="N18822">
        <v>15</v>
      </c>
      <c r="P18822" cm="1">
        <f t="array" ref="P18822">IF(Q18822&gt;0,INDEX(Q18822:Q40546,MATCH(TRUE,INDEX(Q18822:Q40546="",,),0)-1),"")</f>
        <v>6</v>
      </c>
      <c r="Q18822">
        <f t="shared" si="530"/>
        <v>4</v>
      </c>
      <c r="R18822">
        <f t="shared" si="531"/>
        <v>0</v>
      </c>
    </row>
    <row r="18823" spans="1:18" x14ac:dyDescent="0.3">
      <c r="A18823" t="s">
        <v>1335</v>
      </c>
      <c r="B18823" s="1">
        <v>38279</v>
      </c>
      <c r="C18823" s="2">
        <v>0.45833333333333331</v>
      </c>
      <c r="D18823" t="s">
        <v>1338</v>
      </c>
      <c r="E18823" t="s">
        <v>1339</v>
      </c>
      <c r="G18823" t="s">
        <v>19</v>
      </c>
      <c r="H18823" t="s">
        <v>43</v>
      </c>
      <c r="I18823" t="s">
        <v>26</v>
      </c>
      <c r="J18823" t="s">
        <v>27</v>
      </c>
      <c r="K18823">
        <v>776</v>
      </c>
      <c r="L18823">
        <v>8.4</v>
      </c>
      <c r="M18823" t="s">
        <v>518</v>
      </c>
      <c r="N18823">
        <v>8.4</v>
      </c>
      <c r="P18823" cm="1">
        <f t="array" ref="P18823">IF(Q18823&gt;0,INDEX(Q18823:Q40547,MATCH(TRUE,INDEX(Q18823:Q40547="",,),0)-1),"")</f>
        <v>6</v>
      </c>
      <c r="Q18823">
        <f t="shared" si="530"/>
        <v>4</v>
      </c>
      <c r="R18823">
        <f t="shared" si="531"/>
        <v>0</v>
      </c>
    </row>
    <row r="18824" spans="1:18" x14ac:dyDescent="0.3">
      <c r="A18824" t="s">
        <v>1335</v>
      </c>
      <c r="B18824" s="1">
        <v>38279</v>
      </c>
      <c r="C18824" s="2">
        <v>0.45833333333333331</v>
      </c>
      <c r="D18824" t="s">
        <v>1338</v>
      </c>
      <c r="E18824" t="s">
        <v>1339</v>
      </c>
      <c r="G18824" s="6" t="s">
        <v>29</v>
      </c>
      <c r="H18824" t="s">
        <v>30</v>
      </c>
      <c r="I18824" t="s">
        <v>21</v>
      </c>
      <c r="J18824" t="s">
        <v>22</v>
      </c>
      <c r="K18824">
        <v>29.8</v>
      </c>
      <c r="L18824">
        <v>55</v>
      </c>
      <c r="M18824" t="s">
        <v>518</v>
      </c>
      <c r="N18824">
        <v>55</v>
      </c>
      <c r="P18824" cm="1">
        <f t="array" ref="P18824">IF(Q18824&gt;0,INDEX(Q18824:Q40548,MATCH(TRUE,INDEX(Q18824:Q40548="",,),0)-1),"")</f>
        <v>6</v>
      </c>
      <c r="Q18824">
        <f t="shared" si="530"/>
        <v>4</v>
      </c>
      <c r="R18824">
        <f t="shared" si="531"/>
        <v>0</v>
      </c>
    </row>
    <row r="18825" spans="1:18" x14ac:dyDescent="0.3">
      <c r="A18825" t="s">
        <v>1335</v>
      </c>
      <c r="B18825" s="1">
        <v>38279</v>
      </c>
      <c r="C18825" s="2">
        <v>0.45833333333333331</v>
      </c>
      <c r="D18825" t="s">
        <v>1338</v>
      </c>
      <c r="E18825" t="s">
        <v>1339</v>
      </c>
      <c r="G18825" s="6" t="s">
        <v>29</v>
      </c>
      <c r="H18825" t="s">
        <v>53</v>
      </c>
      <c r="I18825" t="s">
        <v>21</v>
      </c>
      <c r="J18825" t="s">
        <v>22</v>
      </c>
      <c r="K18825">
        <v>76.7</v>
      </c>
      <c r="L18825">
        <v>40</v>
      </c>
      <c r="M18825" t="s">
        <v>518</v>
      </c>
      <c r="N18825">
        <v>40</v>
      </c>
      <c r="P18825" cm="1">
        <f t="array" ref="P18825">IF(Q18825&gt;0,INDEX(Q18825:Q40549,MATCH(TRUE,INDEX(Q18825:Q40549="",,),0)-1),"")</f>
        <v>6</v>
      </c>
      <c r="Q18825">
        <f t="shared" si="530"/>
        <v>4</v>
      </c>
      <c r="R18825">
        <f t="shared" si="531"/>
        <v>0</v>
      </c>
    </row>
    <row r="18826" spans="1:18" x14ac:dyDescent="0.3">
      <c r="A18826" t="s">
        <v>1335</v>
      </c>
      <c r="B18826" s="1">
        <v>38279</v>
      </c>
      <c r="C18826" s="2">
        <v>0.45833333333333331</v>
      </c>
      <c r="D18826" t="s">
        <v>1338</v>
      </c>
      <c r="E18826" t="s">
        <v>1339</v>
      </c>
      <c r="G18826" s="6" t="s">
        <v>29</v>
      </c>
      <c r="H18826" t="s">
        <v>69</v>
      </c>
      <c r="I18826" t="s">
        <v>21</v>
      </c>
      <c r="J18826" t="s">
        <v>22</v>
      </c>
      <c r="K18826">
        <v>19.600000000000001</v>
      </c>
      <c r="L18826">
        <v>70</v>
      </c>
      <c r="M18826" t="s">
        <v>518</v>
      </c>
      <c r="N18826">
        <v>70</v>
      </c>
      <c r="P18826" cm="1">
        <f t="array" ref="P18826">IF(Q18826&gt;0,INDEX(Q18826:Q40550,MATCH(TRUE,INDEX(Q18826:Q40550="",,),0)-1),"")</f>
        <v>6</v>
      </c>
      <c r="Q18826">
        <f t="shared" si="530"/>
        <v>4</v>
      </c>
      <c r="R18826">
        <f t="shared" si="531"/>
        <v>0</v>
      </c>
    </row>
    <row r="18827" spans="1:18" x14ac:dyDescent="0.3">
      <c r="A18827" t="s">
        <v>1335</v>
      </c>
      <c r="B18827" s="1">
        <v>38279</v>
      </c>
      <c r="C18827" s="2">
        <v>0.45833333333333331</v>
      </c>
      <c r="D18827" t="s">
        <v>1338</v>
      </c>
      <c r="E18827" t="s">
        <v>1339</v>
      </c>
      <c r="G18827" s="6" t="s">
        <v>29</v>
      </c>
      <c r="H18827" t="s">
        <v>41</v>
      </c>
      <c r="I18827" t="s">
        <v>21</v>
      </c>
      <c r="J18827" t="s">
        <v>22</v>
      </c>
      <c r="K18827">
        <v>2</v>
      </c>
      <c r="L18827">
        <v>167</v>
      </c>
      <c r="M18827" t="s">
        <v>518</v>
      </c>
      <c r="N18827">
        <v>167</v>
      </c>
      <c r="P18827" cm="1">
        <f t="array" ref="P18827">IF(Q18827&gt;0,INDEX(Q18827:Q40551,MATCH(TRUE,INDEX(Q18827:Q40551="",,),0)-1),"")</f>
        <v>6</v>
      </c>
      <c r="Q18827">
        <f t="shared" si="530"/>
        <v>4</v>
      </c>
      <c r="R18827">
        <f t="shared" si="531"/>
        <v>0</v>
      </c>
    </row>
    <row r="18828" spans="1:18" x14ac:dyDescent="0.3">
      <c r="A18828" t="s">
        <v>1335</v>
      </c>
      <c r="B18828" s="1">
        <v>38279</v>
      </c>
      <c r="C18828" s="2">
        <v>0.45833333333333331</v>
      </c>
      <c r="D18828" t="s">
        <v>1338</v>
      </c>
      <c r="E18828" t="s">
        <v>1339</v>
      </c>
      <c r="G18828" s="6" t="s">
        <v>29</v>
      </c>
      <c r="H18828" t="s">
        <v>30</v>
      </c>
      <c r="I18828" t="s">
        <v>26</v>
      </c>
      <c r="J18828" t="s">
        <v>27</v>
      </c>
      <c r="K18828">
        <v>110</v>
      </c>
      <c r="L18828">
        <v>8.4</v>
      </c>
      <c r="M18828" t="s">
        <v>518</v>
      </c>
      <c r="N18828">
        <v>8.4</v>
      </c>
      <c r="P18828" cm="1">
        <f t="array" ref="P18828">IF(Q18828&gt;0,INDEX(Q18828:Q40552,MATCH(TRUE,INDEX(Q18828:Q40552="",,),0)-1),"")</f>
        <v>6</v>
      </c>
      <c r="Q18828">
        <f t="shared" si="530"/>
        <v>4</v>
      </c>
      <c r="R18828">
        <f t="shared" si="531"/>
        <v>0</v>
      </c>
    </row>
    <row r="18829" spans="1:18" x14ac:dyDescent="0.3">
      <c r="A18829" t="s">
        <v>1335</v>
      </c>
      <c r="B18829" s="1">
        <v>38279</v>
      </c>
      <c r="C18829" s="2">
        <v>0.45833333333333331</v>
      </c>
      <c r="D18829" t="s">
        <v>1338</v>
      </c>
      <c r="E18829" t="s">
        <v>1339</v>
      </c>
      <c r="G18829" s="6" t="s">
        <v>29</v>
      </c>
      <c r="H18829" t="s">
        <v>69</v>
      </c>
      <c r="I18829" t="s">
        <v>26</v>
      </c>
      <c r="J18829" t="s">
        <v>27</v>
      </c>
      <c r="K18829">
        <v>31</v>
      </c>
      <c r="L18829">
        <v>7.5</v>
      </c>
      <c r="M18829" t="s">
        <v>518</v>
      </c>
      <c r="N18829">
        <v>7.5</v>
      </c>
      <c r="P18829" cm="1">
        <f t="array" ref="P18829">IF(Q18829&gt;0,INDEX(Q18829:Q40553,MATCH(TRUE,INDEX(Q18829:Q40553="",,),0)-1),"")</f>
        <v>6</v>
      </c>
      <c r="Q18829">
        <f t="shared" si="530"/>
        <v>4</v>
      </c>
      <c r="R18829">
        <f t="shared" si="531"/>
        <v>0</v>
      </c>
    </row>
    <row r="18830" spans="1:18" x14ac:dyDescent="0.3">
      <c r="A18830" t="s">
        <v>1335</v>
      </c>
      <c r="B18830" s="1">
        <v>38279</v>
      </c>
      <c r="C18830" s="2">
        <v>0.45833333333333331</v>
      </c>
      <c r="D18830" t="s">
        <v>1338</v>
      </c>
      <c r="E18830" t="s">
        <v>1339</v>
      </c>
      <c r="G18830" s="6" t="s">
        <v>29</v>
      </c>
      <c r="H18830" t="s">
        <v>28</v>
      </c>
      <c r="I18830" t="s">
        <v>26</v>
      </c>
      <c r="J18830" t="s">
        <v>27</v>
      </c>
      <c r="K18830">
        <v>77</v>
      </c>
      <c r="L18830">
        <v>14</v>
      </c>
      <c r="M18830" t="s">
        <v>518</v>
      </c>
      <c r="N18830">
        <v>14</v>
      </c>
      <c r="P18830" cm="1">
        <f t="array" ref="P18830">IF(Q18830&gt;0,INDEX(Q18830:Q40554,MATCH(TRUE,INDEX(Q18830:Q40554="",,),0)-1),"")</f>
        <v>6</v>
      </c>
      <c r="Q18830">
        <f t="shared" si="530"/>
        <v>4</v>
      </c>
      <c r="R18830">
        <f t="shared" si="531"/>
        <v>0</v>
      </c>
    </row>
    <row r="18831" spans="1:18" x14ac:dyDescent="0.3">
      <c r="A18831" t="s">
        <v>1335</v>
      </c>
      <c r="B18831" s="1">
        <v>38279</v>
      </c>
      <c r="C18831" s="2">
        <v>0.45833333333333331</v>
      </c>
      <c r="D18831" t="s">
        <v>1338</v>
      </c>
      <c r="E18831" t="s">
        <v>1339</v>
      </c>
      <c r="G18831" t="s">
        <v>19</v>
      </c>
      <c r="H18831" t="s">
        <v>25</v>
      </c>
      <c r="I18831" t="s">
        <v>21</v>
      </c>
      <c r="J18831" t="s">
        <v>22</v>
      </c>
      <c r="K18831">
        <v>154.4</v>
      </c>
      <c r="L18831">
        <v>50</v>
      </c>
      <c r="M18831" t="s">
        <v>86</v>
      </c>
      <c r="N18831">
        <v>50</v>
      </c>
      <c r="P18831" cm="1">
        <f t="array" ref="P18831">IF(Q18831&gt;0,INDEX(Q18831:Q40555,MATCH(TRUE,INDEX(Q18831:Q40555="",,),0)-1),"")</f>
        <v>6</v>
      </c>
      <c r="Q18831">
        <f t="shared" si="530"/>
        <v>5</v>
      </c>
      <c r="R18831">
        <f t="shared" si="531"/>
        <v>0</v>
      </c>
    </row>
    <row r="18832" spans="1:18" x14ac:dyDescent="0.3">
      <c r="A18832" t="s">
        <v>1335</v>
      </c>
      <c r="B18832" s="1">
        <v>38279</v>
      </c>
      <c r="C18832" s="2">
        <v>0.45833333333333331</v>
      </c>
      <c r="D18832" t="s">
        <v>1338</v>
      </c>
      <c r="E18832" t="s">
        <v>1339</v>
      </c>
      <c r="G18832" t="s">
        <v>19</v>
      </c>
      <c r="H18832" t="s">
        <v>43</v>
      </c>
      <c r="I18832" t="s">
        <v>21</v>
      </c>
      <c r="J18832" t="s">
        <v>22</v>
      </c>
      <c r="K18832">
        <v>440.7</v>
      </c>
      <c r="L18832">
        <v>100</v>
      </c>
      <c r="M18832" t="s">
        <v>86</v>
      </c>
      <c r="N18832">
        <v>173.32</v>
      </c>
      <c r="P18832" cm="1">
        <f t="array" ref="P18832">IF(Q18832&gt;0,INDEX(Q18832:Q40556,MATCH(TRUE,INDEX(Q18832:Q40556="",,),0)-1),"")</f>
        <v>6</v>
      </c>
      <c r="Q18832">
        <f t="shared" si="530"/>
        <v>5</v>
      </c>
      <c r="R18832">
        <f t="shared" si="531"/>
        <v>0</v>
      </c>
    </row>
    <row r="18833" spans="1:18" x14ac:dyDescent="0.3">
      <c r="A18833" t="s">
        <v>1335</v>
      </c>
      <c r="B18833" s="1">
        <v>38279</v>
      </c>
      <c r="C18833" s="2">
        <v>0.45833333333333331</v>
      </c>
      <c r="D18833" t="s">
        <v>1338</v>
      </c>
      <c r="E18833" t="s">
        <v>1339</v>
      </c>
      <c r="G18833" t="s">
        <v>19</v>
      </c>
      <c r="H18833" t="s">
        <v>53</v>
      </c>
      <c r="I18833" t="s">
        <v>26</v>
      </c>
      <c r="J18833" t="s">
        <v>27</v>
      </c>
      <c r="K18833">
        <v>331</v>
      </c>
      <c r="L18833">
        <v>12.1</v>
      </c>
      <c r="M18833" t="s">
        <v>86</v>
      </c>
      <c r="N18833">
        <v>12.1</v>
      </c>
      <c r="P18833" cm="1">
        <f t="array" ref="P18833">IF(Q18833&gt;0,INDEX(Q18833:Q40557,MATCH(TRUE,INDEX(Q18833:Q40557="",,),0)-1),"")</f>
        <v>6</v>
      </c>
      <c r="Q18833">
        <f t="shared" si="530"/>
        <v>5</v>
      </c>
      <c r="R18833">
        <f t="shared" si="531"/>
        <v>0</v>
      </c>
    </row>
    <row r="18834" spans="1:18" x14ac:dyDescent="0.3">
      <c r="A18834" t="s">
        <v>1335</v>
      </c>
      <c r="B18834" s="1">
        <v>38279</v>
      </c>
      <c r="C18834" s="2">
        <v>0.45833333333333331</v>
      </c>
      <c r="D18834" t="s">
        <v>1338</v>
      </c>
      <c r="E18834" t="s">
        <v>1339</v>
      </c>
      <c r="G18834" t="s">
        <v>19</v>
      </c>
      <c r="H18834" t="s">
        <v>25</v>
      </c>
      <c r="I18834" t="s">
        <v>26</v>
      </c>
      <c r="J18834" t="s">
        <v>27</v>
      </c>
      <c r="K18834">
        <v>398</v>
      </c>
      <c r="L18834">
        <v>15</v>
      </c>
      <c r="M18834" t="s">
        <v>86</v>
      </c>
      <c r="N18834">
        <v>15</v>
      </c>
      <c r="P18834" cm="1">
        <f t="array" ref="P18834">IF(Q18834&gt;0,INDEX(Q18834:Q40558,MATCH(TRUE,INDEX(Q18834:Q40558="",,),0)-1),"")</f>
        <v>6</v>
      </c>
      <c r="Q18834">
        <f t="shared" si="530"/>
        <v>5</v>
      </c>
      <c r="R18834">
        <f t="shared" si="531"/>
        <v>0</v>
      </c>
    </row>
    <row r="18835" spans="1:18" x14ac:dyDescent="0.3">
      <c r="A18835" t="s">
        <v>1335</v>
      </c>
      <c r="B18835" s="1">
        <v>38279</v>
      </c>
      <c r="C18835" s="2">
        <v>0.45833333333333331</v>
      </c>
      <c r="D18835" t="s">
        <v>1338</v>
      </c>
      <c r="E18835" t="s">
        <v>1339</v>
      </c>
      <c r="G18835" t="s">
        <v>19</v>
      </c>
      <c r="H18835" t="s">
        <v>43</v>
      </c>
      <c r="I18835" t="s">
        <v>26</v>
      </c>
      <c r="J18835" t="s">
        <v>27</v>
      </c>
      <c r="K18835">
        <v>776</v>
      </c>
      <c r="L18835">
        <v>8.4</v>
      </c>
      <c r="M18835" t="s">
        <v>86</v>
      </c>
      <c r="N18835">
        <v>8.4</v>
      </c>
      <c r="P18835" cm="1">
        <f t="array" ref="P18835">IF(Q18835&gt;0,INDEX(Q18835:Q40559,MATCH(TRUE,INDEX(Q18835:Q40559="",,),0)-1),"")</f>
        <v>6</v>
      </c>
      <c r="Q18835">
        <f t="shared" si="530"/>
        <v>5</v>
      </c>
      <c r="R18835">
        <f t="shared" si="531"/>
        <v>0</v>
      </c>
    </row>
    <row r="18836" spans="1:18" x14ac:dyDescent="0.3">
      <c r="A18836" t="s">
        <v>1335</v>
      </c>
      <c r="B18836" s="1">
        <v>38279</v>
      </c>
      <c r="C18836" s="2">
        <v>0.45833333333333331</v>
      </c>
      <c r="D18836" t="s">
        <v>1338</v>
      </c>
      <c r="E18836" t="s">
        <v>1339</v>
      </c>
      <c r="G18836" s="6" t="s">
        <v>29</v>
      </c>
      <c r="H18836" t="s">
        <v>30</v>
      </c>
      <c r="I18836" t="s">
        <v>21</v>
      </c>
      <c r="J18836" t="s">
        <v>22</v>
      </c>
      <c r="K18836">
        <v>29.8</v>
      </c>
      <c r="L18836">
        <v>55</v>
      </c>
      <c r="M18836" t="s">
        <v>86</v>
      </c>
      <c r="N18836">
        <v>55</v>
      </c>
      <c r="P18836" cm="1">
        <f t="array" ref="P18836">IF(Q18836&gt;0,INDEX(Q18836:Q40560,MATCH(TRUE,INDEX(Q18836:Q40560="",,),0)-1),"")</f>
        <v>6</v>
      </c>
      <c r="Q18836">
        <f t="shared" si="530"/>
        <v>5</v>
      </c>
      <c r="R18836">
        <f t="shared" si="531"/>
        <v>0</v>
      </c>
    </row>
    <row r="18837" spans="1:18" x14ac:dyDescent="0.3">
      <c r="A18837" t="s">
        <v>1335</v>
      </c>
      <c r="B18837" s="1">
        <v>38279</v>
      </c>
      <c r="C18837" s="2">
        <v>0.45833333333333331</v>
      </c>
      <c r="D18837" t="s">
        <v>1338</v>
      </c>
      <c r="E18837" t="s">
        <v>1339</v>
      </c>
      <c r="G18837" s="6" t="s">
        <v>29</v>
      </c>
      <c r="H18837" t="s">
        <v>53</v>
      </c>
      <c r="I18837" t="s">
        <v>21</v>
      </c>
      <c r="J18837" t="s">
        <v>22</v>
      </c>
      <c r="K18837">
        <v>76.7</v>
      </c>
      <c r="L18837">
        <v>40</v>
      </c>
      <c r="M18837" t="s">
        <v>86</v>
      </c>
      <c r="N18837">
        <v>40</v>
      </c>
      <c r="P18837" cm="1">
        <f t="array" ref="P18837">IF(Q18837&gt;0,INDEX(Q18837:Q40561,MATCH(TRUE,INDEX(Q18837:Q40561="",,),0)-1),"")</f>
        <v>6</v>
      </c>
      <c r="Q18837">
        <f t="shared" si="530"/>
        <v>5</v>
      </c>
      <c r="R18837">
        <f t="shared" si="531"/>
        <v>0</v>
      </c>
    </row>
    <row r="18838" spans="1:18" x14ac:dyDescent="0.3">
      <c r="A18838" t="s">
        <v>1335</v>
      </c>
      <c r="B18838" s="1">
        <v>38279</v>
      </c>
      <c r="C18838" s="2">
        <v>0.45833333333333331</v>
      </c>
      <c r="D18838" t="s">
        <v>1338</v>
      </c>
      <c r="E18838" t="s">
        <v>1339</v>
      </c>
      <c r="G18838" s="6" t="s">
        <v>29</v>
      </c>
      <c r="H18838" t="s">
        <v>69</v>
      </c>
      <c r="I18838" t="s">
        <v>21</v>
      </c>
      <c r="J18838" t="s">
        <v>22</v>
      </c>
      <c r="K18838">
        <v>19.600000000000001</v>
      </c>
      <c r="L18838">
        <v>70</v>
      </c>
      <c r="M18838" t="s">
        <v>86</v>
      </c>
      <c r="N18838">
        <v>70</v>
      </c>
      <c r="P18838" cm="1">
        <f t="array" ref="P18838">IF(Q18838&gt;0,INDEX(Q18838:Q40562,MATCH(TRUE,INDEX(Q18838:Q40562="",,),0)-1),"")</f>
        <v>6</v>
      </c>
      <c r="Q18838">
        <f t="shared" si="530"/>
        <v>5</v>
      </c>
      <c r="R18838">
        <f t="shared" si="531"/>
        <v>0</v>
      </c>
    </row>
    <row r="18839" spans="1:18" x14ac:dyDescent="0.3">
      <c r="A18839" t="s">
        <v>1335</v>
      </c>
      <c r="B18839" s="1">
        <v>38279</v>
      </c>
      <c r="C18839" s="2">
        <v>0.45833333333333331</v>
      </c>
      <c r="D18839" t="s">
        <v>1338</v>
      </c>
      <c r="E18839" t="s">
        <v>1339</v>
      </c>
      <c r="G18839" s="6" t="s">
        <v>29</v>
      </c>
      <c r="H18839" t="s">
        <v>41</v>
      </c>
      <c r="I18839" t="s">
        <v>21</v>
      </c>
      <c r="J18839" t="s">
        <v>22</v>
      </c>
      <c r="K18839">
        <v>2</v>
      </c>
      <c r="L18839">
        <v>167</v>
      </c>
      <c r="M18839" t="s">
        <v>86</v>
      </c>
      <c r="N18839">
        <v>167</v>
      </c>
      <c r="P18839" cm="1">
        <f t="array" ref="P18839">IF(Q18839&gt;0,INDEX(Q18839:Q40563,MATCH(TRUE,INDEX(Q18839:Q40563="",,),0)-1),"")</f>
        <v>6</v>
      </c>
      <c r="Q18839">
        <f t="shared" si="530"/>
        <v>5</v>
      </c>
      <c r="R18839">
        <f t="shared" si="531"/>
        <v>0</v>
      </c>
    </row>
    <row r="18840" spans="1:18" x14ac:dyDescent="0.3">
      <c r="A18840" t="s">
        <v>1335</v>
      </c>
      <c r="B18840" s="1">
        <v>38279</v>
      </c>
      <c r="C18840" s="2">
        <v>0.45833333333333331</v>
      </c>
      <c r="D18840" t="s">
        <v>1338</v>
      </c>
      <c r="E18840" t="s">
        <v>1339</v>
      </c>
      <c r="G18840" s="6" t="s">
        <v>29</v>
      </c>
      <c r="H18840" t="s">
        <v>30</v>
      </c>
      <c r="I18840" t="s">
        <v>26</v>
      </c>
      <c r="J18840" t="s">
        <v>27</v>
      </c>
      <c r="K18840">
        <v>110</v>
      </c>
      <c r="L18840">
        <v>8.4</v>
      </c>
      <c r="M18840" t="s">
        <v>86</v>
      </c>
      <c r="N18840">
        <v>8.4</v>
      </c>
      <c r="P18840" cm="1">
        <f t="array" ref="P18840">IF(Q18840&gt;0,INDEX(Q18840:Q40564,MATCH(TRUE,INDEX(Q18840:Q40564="",,),0)-1),"")</f>
        <v>6</v>
      </c>
      <c r="Q18840">
        <f t="shared" si="530"/>
        <v>5</v>
      </c>
      <c r="R18840">
        <f t="shared" si="531"/>
        <v>0</v>
      </c>
    </row>
    <row r="18841" spans="1:18" x14ac:dyDescent="0.3">
      <c r="A18841" t="s">
        <v>1335</v>
      </c>
      <c r="B18841" s="1">
        <v>38279</v>
      </c>
      <c r="C18841" s="2">
        <v>0.45833333333333331</v>
      </c>
      <c r="D18841" t="s">
        <v>1338</v>
      </c>
      <c r="E18841" t="s">
        <v>1339</v>
      </c>
      <c r="G18841" s="6" t="s">
        <v>29</v>
      </c>
      <c r="H18841" t="s">
        <v>69</v>
      </c>
      <c r="I18841" t="s">
        <v>26</v>
      </c>
      <c r="J18841" t="s">
        <v>27</v>
      </c>
      <c r="K18841">
        <v>31</v>
      </c>
      <c r="L18841">
        <v>7.5</v>
      </c>
      <c r="M18841" t="s">
        <v>86</v>
      </c>
      <c r="N18841">
        <v>7.5</v>
      </c>
      <c r="P18841" cm="1">
        <f t="array" ref="P18841">IF(Q18841&gt;0,INDEX(Q18841:Q40565,MATCH(TRUE,INDEX(Q18841:Q40565="",,),0)-1),"")</f>
        <v>6</v>
      </c>
      <c r="Q18841">
        <f t="shared" si="530"/>
        <v>5</v>
      </c>
      <c r="R18841">
        <f t="shared" si="531"/>
        <v>0</v>
      </c>
    </row>
    <row r="18842" spans="1:18" x14ac:dyDescent="0.3">
      <c r="A18842" t="s">
        <v>1335</v>
      </c>
      <c r="B18842" s="1">
        <v>38279</v>
      </c>
      <c r="C18842" s="2">
        <v>0.45833333333333331</v>
      </c>
      <c r="D18842" t="s">
        <v>1338</v>
      </c>
      <c r="E18842" t="s">
        <v>1339</v>
      </c>
      <c r="G18842" s="6" t="s">
        <v>29</v>
      </c>
      <c r="H18842" t="s">
        <v>28</v>
      </c>
      <c r="I18842" t="s">
        <v>26</v>
      </c>
      <c r="J18842" t="s">
        <v>27</v>
      </c>
      <c r="K18842">
        <v>77</v>
      </c>
      <c r="L18842">
        <v>14</v>
      </c>
      <c r="M18842" t="s">
        <v>86</v>
      </c>
      <c r="N18842">
        <v>14</v>
      </c>
      <c r="P18842" cm="1">
        <f t="array" ref="P18842">IF(Q18842&gt;0,INDEX(Q18842:Q40566,MATCH(TRUE,INDEX(Q18842:Q40566="",,),0)-1),"")</f>
        <v>6</v>
      </c>
      <c r="Q18842">
        <f t="shared" si="530"/>
        <v>5</v>
      </c>
      <c r="R18842">
        <f t="shared" si="531"/>
        <v>0</v>
      </c>
    </row>
    <row r="18843" spans="1:18" x14ac:dyDescent="0.3">
      <c r="A18843" t="s">
        <v>1335</v>
      </c>
      <c r="B18843" s="1">
        <v>38279</v>
      </c>
      <c r="C18843" s="2">
        <v>0.45833333333333331</v>
      </c>
      <c r="D18843" t="s">
        <v>1338</v>
      </c>
      <c r="E18843" t="s">
        <v>1339</v>
      </c>
      <c r="G18843" t="s">
        <v>19</v>
      </c>
      <c r="H18843" t="s">
        <v>25</v>
      </c>
      <c r="I18843" t="s">
        <v>21</v>
      </c>
      <c r="J18843" t="s">
        <v>22</v>
      </c>
      <c r="K18843">
        <v>154.4</v>
      </c>
      <c r="L18843">
        <v>50</v>
      </c>
      <c r="M18843" t="s">
        <v>177</v>
      </c>
      <c r="N18843">
        <v>50</v>
      </c>
      <c r="P18843" cm="1">
        <f t="array" ref="P18843">IF(Q18843&gt;0,INDEX(Q18843:Q40567,MATCH(TRUE,INDEX(Q18843:Q40567="",,),0)-1),"")</f>
        <v>6</v>
      </c>
      <c r="Q18843">
        <f t="shared" si="530"/>
        <v>6</v>
      </c>
      <c r="R18843">
        <f t="shared" si="531"/>
        <v>0</v>
      </c>
    </row>
    <row r="18844" spans="1:18" x14ac:dyDescent="0.3">
      <c r="A18844" t="s">
        <v>1335</v>
      </c>
      <c r="B18844" s="1">
        <v>38279</v>
      </c>
      <c r="C18844" s="2">
        <v>0.45833333333333331</v>
      </c>
      <c r="D18844" t="s">
        <v>1338</v>
      </c>
      <c r="E18844" t="s">
        <v>1339</v>
      </c>
      <c r="G18844" t="s">
        <v>19</v>
      </c>
      <c r="H18844" t="s">
        <v>43</v>
      </c>
      <c r="I18844" t="s">
        <v>21</v>
      </c>
      <c r="J18844" t="s">
        <v>22</v>
      </c>
      <c r="K18844">
        <v>440.7</v>
      </c>
      <c r="L18844">
        <v>100</v>
      </c>
      <c r="M18844" t="s">
        <v>177</v>
      </c>
      <c r="N18844">
        <v>159</v>
      </c>
      <c r="P18844" cm="1">
        <f t="array" ref="P18844">IF(Q18844&gt;0,INDEX(Q18844:Q40568,MATCH(TRUE,INDEX(Q18844:Q40568="",,),0)-1),"")</f>
        <v>6</v>
      </c>
      <c r="Q18844">
        <f t="shared" si="530"/>
        <v>6</v>
      </c>
      <c r="R18844">
        <f t="shared" si="531"/>
        <v>0</v>
      </c>
    </row>
    <row r="18845" spans="1:18" x14ac:dyDescent="0.3">
      <c r="A18845" t="s">
        <v>1335</v>
      </c>
      <c r="B18845" s="1">
        <v>38279</v>
      </c>
      <c r="C18845" s="2">
        <v>0.45833333333333331</v>
      </c>
      <c r="D18845" t="s">
        <v>1338</v>
      </c>
      <c r="E18845" t="s">
        <v>1339</v>
      </c>
      <c r="G18845" t="s">
        <v>19</v>
      </c>
      <c r="H18845" t="s">
        <v>53</v>
      </c>
      <c r="I18845" t="s">
        <v>26</v>
      </c>
      <c r="J18845" t="s">
        <v>27</v>
      </c>
      <c r="K18845">
        <v>331</v>
      </c>
      <c r="L18845">
        <v>12.1</v>
      </c>
      <c r="M18845" t="s">
        <v>177</v>
      </c>
      <c r="N18845">
        <v>12.1</v>
      </c>
      <c r="P18845" cm="1">
        <f t="array" ref="P18845">IF(Q18845&gt;0,INDEX(Q18845:Q40569,MATCH(TRUE,INDEX(Q18845:Q40569="",,),0)-1),"")</f>
        <v>6</v>
      </c>
      <c r="Q18845">
        <f t="shared" si="530"/>
        <v>6</v>
      </c>
      <c r="R18845">
        <f t="shared" si="531"/>
        <v>0</v>
      </c>
    </row>
    <row r="18846" spans="1:18" x14ac:dyDescent="0.3">
      <c r="A18846" t="s">
        <v>1335</v>
      </c>
      <c r="B18846" s="1">
        <v>38279</v>
      </c>
      <c r="C18846" s="2">
        <v>0.45833333333333331</v>
      </c>
      <c r="D18846" t="s">
        <v>1338</v>
      </c>
      <c r="E18846" t="s">
        <v>1339</v>
      </c>
      <c r="G18846" t="s">
        <v>19</v>
      </c>
      <c r="H18846" t="s">
        <v>25</v>
      </c>
      <c r="I18846" t="s">
        <v>26</v>
      </c>
      <c r="J18846" t="s">
        <v>27</v>
      </c>
      <c r="K18846">
        <v>398</v>
      </c>
      <c r="L18846">
        <v>15</v>
      </c>
      <c r="M18846" t="s">
        <v>177</v>
      </c>
      <c r="N18846">
        <v>15</v>
      </c>
      <c r="P18846" cm="1">
        <f t="array" ref="P18846">IF(Q18846&gt;0,INDEX(Q18846:Q40570,MATCH(TRUE,INDEX(Q18846:Q40570="",,),0)-1),"")</f>
        <v>6</v>
      </c>
      <c r="Q18846">
        <f t="shared" si="530"/>
        <v>6</v>
      </c>
      <c r="R18846">
        <f t="shared" si="531"/>
        <v>0</v>
      </c>
    </row>
    <row r="18847" spans="1:18" x14ac:dyDescent="0.3">
      <c r="A18847" t="s">
        <v>1335</v>
      </c>
      <c r="B18847" s="1">
        <v>38279</v>
      </c>
      <c r="C18847" s="2">
        <v>0.45833333333333331</v>
      </c>
      <c r="D18847" t="s">
        <v>1338</v>
      </c>
      <c r="E18847" t="s">
        <v>1339</v>
      </c>
      <c r="G18847" t="s">
        <v>19</v>
      </c>
      <c r="H18847" t="s">
        <v>43</v>
      </c>
      <c r="I18847" t="s">
        <v>26</v>
      </c>
      <c r="J18847" t="s">
        <v>27</v>
      </c>
      <c r="K18847">
        <v>776</v>
      </c>
      <c r="L18847">
        <v>8.4</v>
      </c>
      <c r="M18847" t="s">
        <v>177</v>
      </c>
      <c r="N18847">
        <v>8.4</v>
      </c>
      <c r="P18847" cm="1">
        <f t="array" ref="P18847">IF(Q18847&gt;0,INDEX(Q18847:Q40571,MATCH(TRUE,INDEX(Q18847:Q40571="",,),0)-1),"")</f>
        <v>6</v>
      </c>
      <c r="Q18847">
        <f t="shared" si="530"/>
        <v>6</v>
      </c>
      <c r="R18847">
        <f t="shared" si="531"/>
        <v>0</v>
      </c>
    </row>
    <row r="18848" spans="1:18" x14ac:dyDescent="0.3">
      <c r="A18848" t="s">
        <v>1335</v>
      </c>
      <c r="B18848" s="1">
        <v>38279</v>
      </c>
      <c r="C18848" s="2">
        <v>0.45833333333333331</v>
      </c>
      <c r="D18848" t="s">
        <v>1338</v>
      </c>
      <c r="E18848" t="s">
        <v>1339</v>
      </c>
      <c r="G18848" s="6" t="s">
        <v>29</v>
      </c>
      <c r="H18848" t="s">
        <v>30</v>
      </c>
      <c r="I18848" t="s">
        <v>21</v>
      </c>
      <c r="J18848" t="s">
        <v>22</v>
      </c>
      <c r="K18848">
        <v>29.8</v>
      </c>
      <c r="L18848">
        <v>55</v>
      </c>
      <c r="M18848" t="s">
        <v>177</v>
      </c>
      <c r="N18848">
        <v>55</v>
      </c>
      <c r="P18848" cm="1">
        <f t="array" ref="P18848">IF(Q18848&gt;0,INDEX(Q18848:Q40572,MATCH(TRUE,INDEX(Q18848:Q40572="",,),0)-1),"")</f>
        <v>6</v>
      </c>
      <c r="Q18848">
        <f t="shared" ref="Q18848:Q18854" si="532">INT((ROW()-18783)/12)+1</f>
        <v>6</v>
      </c>
      <c r="R18848">
        <f t="shared" si="531"/>
        <v>0</v>
      </c>
    </row>
    <row r="18849" spans="1:18" x14ac:dyDescent="0.3">
      <c r="A18849" t="s">
        <v>1335</v>
      </c>
      <c r="B18849" s="1">
        <v>38279</v>
      </c>
      <c r="C18849" s="2">
        <v>0.45833333333333331</v>
      </c>
      <c r="D18849" t="s">
        <v>1338</v>
      </c>
      <c r="E18849" t="s">
        <v>1339</v>
      </c>
      <c r="G18849" s="6" t="s">
        <v>29</v>
      </c>
      <c r="H18849" t="s">
        <v>53</v>
      </c>
      <c r="I18849" t="s">
        <v>21</v>
      </c>
      <c r="J18849" t="s">
        <v>22</v>
      </c>
      <c r="K18849">
        <v>76.7</v>
      </c>
      <c r="L18849">
        <v>40</v>
      </c>
      <c r="M18849" t="s">
        <v>177</v>
      </c>
      <c r="N18849">
        <v>40</v>
      </c>
      <c r="P18849" cm="1">
        <f t="array" ref="P18849">IF(Q18849&gt;0,INDEX(Q18849:Q40573,MATCH(TRUE,INDEX(Q18849:Q40573="",,),0)-1),"")</f>
        <v>6</v>
      </c>
      <c r="Q18849">
        <f t="shared" si="532"/>
        <v>6</v>
      </c>
      <c r="R18849">
        <f t="shared" si="531"/>
        <v>0</v>
      </c>
    </row>
    <row r="18850" spans="1:18" x14ac:dyDescent="0.3">
      <c r="A18850" t="s">
        <v>1335</v>
      </c>
      <c r="B18850" s="1">
        <v>38279</v>
      </c>
      <c r="C18850" s="2">
        <v>0.45833333333333331</v>
      </c>
      <c r="D18850" t="s">
        <v>1338</v>
      </c>
      <c r="E18850" t="s">
        <v>1339</v>
      </c>
      <c r="G18850" s="6" t="s">
        <v>29</v>
      </c>
      <c r="H18850" t="s">
        <v>69</v>
      </c>
      <c r="I18850" t="s">
        <v>21</v>
      </c>
      <c r="J18850" t="s">
        <v>22</v>
      </c>
      <c r="K18850">
        <v>19.600000000000001</v>
      </c>
      <c r="L18850">
        <v>70</v>
      </c>
      <c r="M18850" t="s">
        <v>177</v>
      </c>
      <c r="N18850">
        <v>70</v>
      </c>
      <c r="P18850" cm="1">
        <f t="array" ref="P18850">IF(Q18850&gt;0,INDEX(Q18850:Q40574,MATCH(TRUE,INDEX(Q18850:Q40574="",,),0)-1),"")</f>
        <v>6</v>
      </c>
      <c r="Q18850">
        <f t="shared" si="532"/>
        <v>6</v>
      </c>
      <c r="R18850">
        <f t="shared" si="531"/>
        <v>0</v>
      </c>
    </row>
    <row r="18851" spans="1:18" x14ac:dyDescent="0.3">
      <c r="A18851" t="s">
        <v>1335</v>
      </c>
      <c r="B18851" s="1">
        <v>38279</v>
      </c>
      <c r="C18851" s="2">
        <v>0.45833333333333331</v>
      </c>
      <c r="D18851" t="s">
        <v>1338</v>
      </c>
      <c r="E18851" t="s">
        <v>1339</v>
      </c>
      <c r="G18851" s="6" t="s">
        <v>29</v>
      </c>
      <c r="H18851" t="s">
        <v>41</v>
      </c>
      <c r="I18851" t="s">
        <v>21</v>
      </c>
      <c r="J18851" t="s">
        <v>22</v>
      </c>
      <c r="K18851">
        <v>2</v>
      </c>
      <c r="L18851">
        <v>167</v>
      </c>
      <c r="M18851" t="s">
        <v>177</v>
      </c>
      <c r="N18851">
        <v>167</v>
      </c>
      <c r="P18851" cm="1">
        <f t="array" ref="P18851">IF(Q18851&gt;0,INDEX(Q18851:Q40575,MATCH(TRUE,INDEX(Q18851:Q40575="",,),0)-1),"")</f>
        <v>6</v>
      </c>
      <c r="Q18851">
        <f t="shared" si="532"/>
        <v>6</v>
      </c>
      <c r="R18851">
        <f t="shared" si="531"/>
        <v>0</v>
      </c>
    </row>
    <row r="18852" spans="1:18" x14ac:dyDescent="0.3">
      <c r="A18852" t="s">
        <v>1335</v>
      </c>
      <c r="B18852" s="1">
        <v>38279</v>
      </c>
      <c r="C18852" s="2">
        <v>0.45833333333333331</v>
      </c>
      <c r="D18852" t="s">
        <v>1338</v>
      </c>
      <c r="E18852" t="s">
        <v>1339</v>
      </c>
      <c r="G18852" s="6" t="s">
        <v>29</v>
      </c>
      <c r="H18852" t="s">
        <v>30</v>
      </c>
      <c r="I18852" t="s">
        <v>26</v>
      </c>
      <c r="J18852" t="s">
        <v>27</v>
      </c>
      <c r="K18852">
        <v>110</v>
      </c>
      <c r="L18852">
        <v>8.4</v>
      </c>
      <c r="M18852" t="s">
        <v>177</v>
      </c>
      <c r="N18852">
        <v>8.4</v>
      </c>
      <c r="P18852" cm="1">
        <f t="array" ref="P18852">IF(Q18852&gt;0,INDEX(Q18852:Q40576,MATCH(TRUE,INDEX(Q18852:Q40576="",,),0)-1),"")</f>
        <v>6</v>
      </c>
      <c r="Q18852">
        <f t="shared" si="532"/>
        <v>6</v>
      </c>
      <c r="R18852">
        <f t="shared" si="531"/>
        <v>0</v>
      </c>
    </row>
    <row r="18853" spans="1:18" x14ac:dyDescent="0.3">
      <c r="A18853" t="s">
        <v>1335</v>
      </c>
      <c r="B18853" s="1">
        <v>38279</v>
      </c>
      <c r="C18853" s="2">
        <v>0.45833333333333331</v>
      </c>
      <c r="D18853" t="s">
        <v>1338</v>
      </c>
      <c r="E18853" t="s">
        <v>1339</v>
      </c>
      <c r="G18853" s="6" t="s">
        <v>29</v>
      </c>
      <c r="H18853" t="s">
        <v>69</v>
      </c>
      <c r="I18853" t="s">
        <v>26</v>
      </c>
      <c r="J18853" t="s">
        <v>27</v>
      </c>
      <c r="K18853">
        <v>31</v>
      </c>
      <c r="L18853">
        <v>7.5</v>
      </c>
      <c r="M18853" t="s">
        <v>177</v>
      </c>
      <c r="N18853">
        <v>7.5</v>
      </c>
      <c r="P18853" cm="1">
        <f t="array" ref="P18853">IF(Q18853&gt;0,INDEX(Q18853:Q40577,MATCH(TRUE,INDEX(Q18853:Q40577="",,),0)-1),"")</f>
        <v>6</v>
      </c>
      <c r="Q18853">
        <f t="shared" si="532"/>
        <v>6</v>
      </c>
      <c r="R18853">
        <f t="shared" si="531"/>
        <v>0</v>
      </c>
    </row>
    <row r="18854" spans="1:18" x14ac:dyDescent="0.3">
      <c r="A18854" t="s">
        <v>1335</v>
      </c>
      <c r="B18854" s="1">
        <v>38279</v>
      </c>
      <c r="C18854" s="2">
        <v>0.45833333333333331</v>
      </c>
      <c r="D18854" t="s">
        <v>1338</v>
      </c>
      <c r="E18854" t="s">
        <v>1339</v>
      </c>
      <c r="G18854" s="6" t="s">
        <v>29</v>
      </c>
      <c r="H18854" t="s">
        <v>28</v>
      </c>
      <c r="I18854" t="s">
        <v>26</v>
      </c>
      <c r="J18854" t="s">
        <v>27</v>
      </c>
      <c r="K18854">
        <v>77</v>
      </c>
      <c r="L18854">
        <v>14</v>
      </c>
      <c r="M18854" t="s">
        <v>177</v>
      </c>
      <c r="N18854">
        <v>14</v>
      </c>
      <c r="P18854" cm="1">
        <f t="array" ref="P18854">IF(Q18854&gt;0,INDEX(Q18854:Q40578,MATCH(TRUE,INDEX(Q18854:Q40578="",,),0)-1),"")</f>
        <v>6</v>
      </c>
      <c r="Q18854">
        <f t="shared" si="532"/>
        <v>6</v>
      </c>
      <c r="R18854">
        <f t="shared" si="531"/>
        <v>0</v>
      </c>
    </row>
    <row r="18855" spans="1:18" x14ac:dyDescent="0.3">
      <c r="P18855" t="str" cm="1">
        <f t="array" ref="P18855">IF(Q18855&gt;0,INDEX(Q18855:Q40579,MATCH(TRUE,INDEX(Q18855:Q40579="",,),0)-1),"")</f>
        <v/>
      </c>
      <c r="R18855" t="str">
        <f t="shared" si="531"/>
        <v/>
      </c>
    </row>
    <row r="18856" spans="1:18" x14ac:dyDescent="0.3">
      <c r="A18856" t="s">
        <v>1335</v>
      </c>
      <c r="B18856" s="1">
        <v>38279</v>
      </c>
      <c r="C18856" s="2">
        <v>0.45833333333333331</v>
      </c>
      <c r="D18856" t="s">
        <v>1340</v>
      </c>
      <c r="E18856" t="s">
        <v>1341</v>
      </c>
      <c r="G18856" t="s">
        <v>19</v>
      </c>
      <c r="H18856" t="s">
        <v>20</v>
      </c>
      <c r="I18856" t="s">
        <v>21</v>
      </c>
      <c r="J18856" t="s">
        <v>22</v>
      </c>
      <c r="K18856">
        <v>98.8</v>
      </c>
      <c r="L18856">
        <v>225</v>
      </c>
      <c r="M18856" t="s">
        <v>59</v>
      </c>
      <c r="N18856">
        <v>450</v>
      </c>
      <c r="O18856" t="s">
        <v>24</v>
      </c>
      <c r="P18856" cm="1">
        <f t="array" ref="P18856">IF(Q18856&gt;0,INDEX(Q18856:Q40580,MATCH(TRUE,INDEX(Q18856:Q40580="",,),0)-1),"")</f>
        <v>8</v>
      </c>
      <c r="Q18856">
        <f>INT((ROW()-18856)/9)+1</f>
        <v>1</v>
      </c>
      <c r="R18856">
        <f t="shared" si="531"/>
        <v>0</v>
      </c>
    </row>
    <row r="18857" spans="1:18" x14ac:dyDescent="0.3">
      <c r="A18857" t="s">
        <v>1335</v>
      </c>
      <c r="B18857" s="1">
        <v>38279</v>
      </c>
      <c r="C18857" s="2">
        <v>0.45833333333333331</v>
      </c>
      <c r="D18857" t="s">
        <v>1340</v>
      </c>
      <c r="E18857" t="s">
        <v>1341</v>
      </c>
      <c r="G18857" t="s">
        <v>19</v>
      </c>
      <c r="H18857" t="s">
        <v>25</v>
      </c>
      <c r="I18857" t="s">
        <v>21</v>
      </c>
      <c r="J18857" t="s">
        <v>22</v>
      </c>
      <c r="K18857">
        <v>116.9</v>
      </c>
      <c r="L18857">
        <v>52</v>
      </c>
      <c r="M18857" t="s">
        <v>59</v>
      </c>
      <c r="N18857">
        <v>120</v>
      </c>
      <c r="O18857" t="s">
        <v>24</v>
      </c>
      <c r="P18857" cm="1">
        <f t="array" ref="P18857">IF(Q18857&gt;0,INDEX(Q18857:Q40581,MATCH(TRUE,INDEX(Q18857:Q40581="",,),0)-1),"")</f>
        <v>8</v>
      </c>
      <c r="Q18857">
        <f t="shared" ref="Q18857:Q18920" si="533">INT((ROW()-18856)/9)+1</f>
        <v>1</v>
      </c>
      <c r="R18857">
        <f t="shared" si="531"/>
        <v>0</v>
      </c>
    </row>
    <row r="18858" spans="1:18" x14ac:dyDescent="0.3">
      <c r="A18858" t="s">
        <v>1335</v>
      </c>
      <c r="B18858" s="1">
        <v>38279</v>
      </c>
      <c r="C18858" s="2">
        <v>0.45833333333333331</v>
      </c>
      <c r="D18858" t="s">
        <v>1340</v>
      </c>
      <c r="E18858" t="s">
        <v>1341</v>
      </c>
      <c r="G18858" t="s">
        <v>19</v>
      </c>
      <c r="H18858" t="s">
        <v>43</v>
      </c>
      <c r="I18858" t="s">
        <v>21</v>
      </c>
      <c r="J18858" t="s">
        <v>22</v>
      </c>
      <c r="K18858">
        <v>93.3</v>
      </c>
      <c r="L18858">
        <v>133</v>
      </c>
      <c r="M18858" t="s">
        <v>59</v>
      </c>
      <c r="N18858">
        <v>275</v>
      </c>
      <c r="O18858" t="s">
        <v>24</v>
      </c>
      <c r="P18858" cm="1">
        <f t="array" ref="P18858">IF(Q18858&gt;0,INDEX(Q18858:Q40582,MATCH(TRUE,INDEX(Q18858:Q40582="",,),0)-1),"")</f>
        <v>8</v>
      </c>
      <c r="Q18858">
        <f t="shared" si="533"/>
        <v>1</v>
      </c>
      <c r="R18858">
        <f t="shared" si="531"/>
        <v>0</v>
      </c>
    </row>
    <row r="18859" spans="1:18" x14ac:dyDescent="0.3">
      <c r="A18859" t="s">
        <v>1335</v>
      </c>
      <c r="B18859" s="1">
        <v>38279</v>
      </c>
      <c r="C18859" s="2">
        <v>0.45833333333333331</v>
      </c>
      <c r="D18859" t="s">
        <v>1340</v>
      </c>
      <c r="E18859" t="s">
        <v>1341</v>
      </c>
      <c r="G18859" s="6" t="s">
        <v>29</v>
      </c>
      <c r="H18859" t="s">
        <v>30</v>
      </c>
      <c r="I18859" t="s">
        <v>21</v>
      </c>
      <c r="J18859" t="s">
        <v>22</v>
      </c>
      <c r="K18859">
        <v>4</v>
      </c>
      <c r="L18859">
        <v>77.75</v>
      </c>
      <c r="M18859" t="s">
        <v>59</v>
      </c>
      <c r="N18859">
        <v>77.75</v>
      </c>
      <c r="O18859" t="s">
        <v>24</v>
      </c>
      <c r="P18859" cm="1">
        <f t="array" ref="P18859">IF(Q18859&gt;0,INDEX(Q18859:Q40583,MATCH(TRUE,INDEX(Q18859:Q40583="",,),0)-1),"")</f>
        <v>8</v>
      </c>
      <c r="Q18859">
        <f t="shared" si="533"/>
        <v>1</v>
      </c>
      <c r="R18859">
        <f t="shared" si="531"/>
        <v>0</v>
      </c>
    </row>
    <row r="18860" spans="1:18" x14ac:dyDescent="0.3">
      <c r="A18860" t="s">
        <v>1335</v>
      </c>
      <c r="B18860" s="1">
        <v>38279</v>
      </c>
      <c r="C18860" s="2">
        <v>0.45833333333333331</v>
      </c>
      <c r="D18860" t="s">
        <v>1340</v>
      </c>
      <c r="E18860" t="s">
        <v>1341</v>
      </c>
      <c r="G18860" s="6" t="s">
        <v>29</v>
      </c>
      <c r="H18860" t="s">
        <v>41</v>
      </c>
      <c r="I18860" t="s">
        <v>21</v>
      </c>
      <c r="J18860" t="s">
        <v>22</v>
      </c>
      <c r="K18860">
        <v>1.1000000000000001</v>
      </c>
      <c r="L18860">
        <v>151</v>
      </c>
      <c r="M18860" t="s">
        <v>59</v>
      </c>
      <c r="N18860">
        <v>151</v>
      </c>
      <c r="O18860" t="s">
        <v>24</v>
      </c>
      <c r="P18860" cm="1">
        <f t="array" ref="P18860">IF(Q18860&gt;0,INDEX(Q18860:Q40584,MATCH(TRUE,INDEX(Q18860:Q40584="",,),0)-1),"")</f>
        <v>8</v>
      </c>
      <c r="Q18860">
        <f t="shared" si="533"/>
        <v>1</v>
      </c>
      <c r="R18860">
        <f t="shared" si="531"/>
        <v>0</v>
      </c>
    </row>
    <row r="18861" spans="1:18" x14ac:dyDescent="0.3">
      <c r="A18861" t="s">
        <v>1335</v>
      </c>
      <c r="B18861" s="1">
        <v>38279</v>
      </c>
      <c r="C18861" s="2">
        <v>0.45833333333333331</v>
      </c>
      <c r="D18861" t="s">
        <v>1340</v>
      </c>
      <c r="E18861" t="s">
        <v>1341</v>
      </c>
      <c r="G18861" s="6" t="s">
        <v>29</v>
      </c>
      <c r="H18861" t="s">
        <v>30</v>
      </c>
      <c r="I18861" t="s">
        <v>26</v>
      </c>
      <c r="J18861" t="s">
        <v>27</v>
      </c>
      <c r="K18861">
        <v>90.3</v>
      </c>
      <c r="L18861">
        <v>9.9499999999999993</v>
      </c>
      <c r="M18861" t="s">
        <v>59</v>
      </c>
      <c r="N18861">
        <v>9.9499999999999993</v>
      </c>
      <c r="O18861" t="s">
        <v>24</v>
      </c>
      <c r="P18861" cm="1">
        <f t="array" ref="P18861">IF(Q18861&gt;0,INDEX(Q18861:Q40585,MATCH(TRUE,INDEX(Q18861:Q40585="",,),0)-1),"")</f>
        <v>8</v>
      </c>
      <c r="Q18861">
        <f t="shared" si="533"/>
        <v>1</v>
      </c>
      <c r="R18861">
        <f t="shared" si="531"/>
        <v>0</v>
      </c>
    </row>
    <row r="18862" spans="1:18" x14ac:dyDescent="0.3">
      <c r="A18862" t="s">
        <v>1335</v>
      </c>
      <c r="B18862" s="1">
        <v>38279</v>
      </c>
      <c r="C18862" s="2">
        <v>0.45833333333333331</v>
      </c>
      <c r="D18862" t="s">
        <v>1340</v>
      </c>
      <c r="E18862" t="s">
        <v>1341</v>
      </c>
      <c r="G18862" s="6" t="s">
        <v>29</v>
      </c>
      <c r="H18862" t="s">
        <v>20</v>
      </c>
      <c r="I18862" t="s">
        <v>26</v>
      </c>
      <c r="J18862" t="s">
        <v>27</v>
      </c>
      <c r="K18862">
        <v>168.9</v>
      </c>
      <c r="L18862">
        <v>9.75</v>
      </c>
      <c r="M18862" t="s">
        <v>59</v>
      </c>
      <c r="N18862">
        <v>9.75</v>
      </c>
      <c r="O18862" t="s">
        <v>24</v>
      </c>
      <c r="P18862" cm="1">
        <f t="array" ref="P18862">IF(Q18862&gt;0,INDEX(Q18862:Q40586,MATCH(TRUE,INDEX(Q18862:Q40586="",,),0)-1),"")</f>
        <v>8</v>
      </c>
      <c r="Q18862">
        <f t="shared" si="533"/>
        <v>1</v>
      </c>
      <c r="R18862">
        <f t="shared" si="531"/>
        <v>0</v>
      </c>
    </row>
    <row r="18863" spans="1:18" x14ac:dyDescent="0.3">
      <c r="A18863" t="s">
        <v>1335</v>
      </c>
      <c r="B18863" s="1">
        <v>38279</v>
      </c>
      <c r="C18863" s="2">
        <v>0.45833333333333331</v>
      </c>
      <c r="D18863" t="s">
        <v>1340</v>
      </c>
      <c r="E18863" t="s">
        <v>1341</v>
      </c>
      <c r="G18863" s="6" t="s">
        <v>29</v>
      </c>
      <c r="H18863" t="s">
        <v>25</v>
      </c>
      <c r="I18863" t="s">
        <v>26</v>
      </c>
      <c r="J18863" t="s">
        <v>27</v>
      </c>
      <c r="K18863">
        <v>88.9</v>
      </c>
      <c r="L18863">
        <v>13.5</v>
      </c>
      <c r="M18863" t="s">
        <v>59</v>
      </c>
      <c r="N18863">
        <v>13.5</v>
      </c>
      <c r="O18863" t="s">
        <v>24</v>
      </c>
      <c r="P18863" cm="1">
        <f t="array" ref="P18863">IF(Q18863&gt;0,INDEX(Q18863:Q40587,MATCH(TRUE,INDEX(Q18863:Q40587="",,),0)-1),"")</f>
        <v>8</v>
      </c>
      <c r="Q18863">
        <f t="shared" si="533"/>
        <v>1</v>
      </c>
      <c r="R18863">
        <f t="shared" si="531"/>
        <v>0</v>
      </c>
    </row>
    <row r="18864" spans="1:18" x14ac:dyDescent="0.3">
      <c r="A18864" t="s">
        <v>1335</v>
      </c>
      <c r="B18864" s="1">
        <v>38279</v>
      </c>
      <c r="C18864" s="2">
        <v>0.45833333333333331</v>
      </c>
      <c r="D18864" t="s">
        <v>1340</v>
      </c>
      <c r="E18864" t="s">
        <v>1341</v>
      </c>
      <c r="G18864" s="6" t="s">
        <v>29</v>
      </c>
      <c r="H18864" t="s">
        <v>43</v>
      </c>
      <c r="I18864" t="s">
        <v>26</v>
      </c>
      <c r="J18864" t="s">
        <v>27</v>
      </c>
      <c r="K18864">
        <v>322</v>
      </c>
      <c r="L18864">
        <v>9.35</v>
      </c>
      <c r="M18864" t="s">
        <v>59</v>
      </c>
      <c r="N18864">
        <v>9.35</v>
      </c>
      <c r="O18864" t="s">
        <v>24</v>
      </c>
      <c r="P18864" cm="1">
        <f t="array" ref="P18864">IF(Q18864&gt;0,INDEX(Q18864:Q40588,MATCH(TRUE,INDEX(Q18864:Q40588="",,),0)-1),"")</f>
        <v>8</v>
      </c>
      <c r="Q18864">
        <f t="shared" si="533"/>
        <v>1</v>
      </c>
      <c r="R18864">
        <f t="shared" ref="R18864:R18927" si="534">IF(P18864="","",0)</f>
        <v>0</v>
      </c>
    </row>
    <row r="18865" spans="1:18" x14ac:dyDescent="0.3">
      <c r="A18865" t="s">
        <v>1335</v>
      </c>
      <c r="B18865" s="1">
        <v>38279</v>
      </c>
      <c r="C18865" s="2">
        <v>0.45833333333333331</v>
      </c>
      <c r="D18865" t="s">
        <v>1340</v>
      </c>
      <c r="E18865" t="s">
        <v>1341</v>
      </c>
      <c r="G18865" t="s">
        <v>19</v>
      </c>
      <c r="H18865" t="s">
        <v>20</v>
      </c>
      <c r="I18865" t="s">
        <v>21</v>
      </c>
      <c r="J18865" t="s">
        <v>22</v>
      </c>
      <c r="K18865">
        <v>98.8</v>
      </c>
      <c r="L18865">
        <v>225</v>
      </c>
      <c r="M18865" t="s">
        <v>665</v>
      </c>
      <c r="N18865">
        <v>225</v>
      </c>
      <c r="P18865" cm="1">
        <f t="array" ref="P18865">IF(Q18865&gt;0,INDEX(Q18865:Q40589,MATCH(TRUE,INDEX(Q18865:Q40589="",,),0)-1),"")</f>
        <v>8</v>
      </c>
      <c r="Q18865">
        <f t="shared" si="533"/>
        <v>2</v>
      </c>
      <c r="R18865">
        <f t="shared" si="534"/>
        <v>0</v>
      </c>
    </row>
    <row r="18866" spans="1:18" x14ac:dyDescent="0.3">
      <c r="A18866" t="s">
        <v>1335</v>
      </c>
      <c r="B18866" s="1">
        <v>38279</v>
      </c>
      <c r="C18866" s="2">
        <v>0.45833333333333331</v>
      </c>
      <c r="D18866" t="s">
        <v>1340</v>
      </c>
      <c r="E18866" t="s">
        <v>1341</v>
      </c>
      <c r="G18866" t="s">
        <v>19</v>
      </c>
      <c r="H18866" t="s">
        <v>25</v>
      </c>
      <c r="I18866" t="s">
        <v>21</v>
      </c>
      <c r="J18866" t="s">
        <v>22</v>
      </c>
      <c r="K18866">
        <v>116.9</v>
      </c>
      <c r="L18866">
        <v>52</v>
      </c>
      <c r="M18866" t="s">
        <v>665</v>
      </c>
      <c r="N18866">
        <v>52</v>
      </c>
      <c r="P18866" cm="1">
        <f t="array" ref="P18866">IF(Q18866&gt;0,INDEX(Q18866:Q40590,MATCH(TRUE,INDEX(Q18866:Q40590="",,),0)-1),"")</f>
        <v>8</v>
      </c>
      <c r="Q18866">
        <f t="shared" si="533"/>
        <v>2</v>
      </c>
      <c r="R18866">
        <f t="shared" si="534"/>
        <v>0</v>
      </c>
    </row>
    <row r="18867" spans="1:18" x14ac:dyDescent="0.3">
      <c r="A18867" t="s">
        <v>1335</v>
      </c>
      <c r="B18867" s="1">
        <v>38279</v>
      </c>
      <c r="C18867" s="2">
        <v>0.45833333333333331</v>
      </c>
      <c r="D18867" t="s">
        <v>1340</v>
      </c>
      <c r="E18867" t="s">
        <v>1341</v>
      </c>
      <c r="G18867" t="s">
        <v>19</v>
      </c>
      <c r="H18867" t="s">
        <v>43</v>
      </c>
      <c r="I18867" t="s">
        <v>21</v>
      </c>
      <c r="J18867" t="s">
        <v>22</v>
      </c>
      <c r="K18867">
        <v>93.3</v>
      </c>
      <c r="L18867">
        <v>133</v>
      </c>
      <c r="M18867" t="s">
        <v>665</v>
      </c>
      <c r="N18867">
        <v>577.33000000000004</v>
      </c>
      <c r="P18867" cm="1">
        <f t="array" ref="P18867">IF(Q18867&gt;0,INDEX(Q18867:Q40591,MATCH(TRUE,INDEX(Q18867:Q40591="",,),0)-1),"")</f>
        <v>8</v>
      </c>
      <c r="Q18867">
        <f t="shared" si="533"/>
        <v>2</v>
      </c>
      <c r="R18867">
        <f t="shared" si="534"/>
        <v>0</v>
      </c>
    </row>
    <row r="18868" spans="1:18" x14ac:dyDescent="0.3">
      <c r="A18868" t="s">
        <v>1335</v>
      </c>
      <c r="B18868" s="1">
        <v>38279</v>
      </c>
      <c r="C18868" s="2">
        <v>0.45833333333333331</v>
      </c>
      <c r="D18868" t="s">
        <v>1340</v>
      </c>
      <c r="E18868" t="s">
        <v>1341</v>
      </c>
      <c r="G18868" s="6" t="s">
        <v>29</v>
      </c>
      <c r="H18868" t="s">
        <v>30</v>
      </c>
      <c r="I18868" t="s">
        <v>21</v>
      </c>
      <c r="J18868" t="s">
        <v>22</v>
      </c>
      <c r="K18868">
        <v>4</v>
      </c>
      <c r="L18868">
        <v>77.75</v>
      </c>
      <c r="M18868" t="s">
        <v>665</v>
      </c>
      <c r="N18868">
        <v>77.75</v>
      </c>
      <c r="P18868" cm="1">
        <f t="array" ref="P18868">IF(Q18868&gt;0,INDEX(Q18868:Q40592,MATCH(TRUE,INDEX(Q18868:Q40592="",,),0)-1),"")</f>
        <v>8</v>
      </c>
      <c r="Q18868">
        <f t="shared" si="533"/>
        <v>2</v>
      </c>
      <c r="R18868">
        <f t="shared" si="534"/>
        <v>0</v>
      </c>
    </row>
    <row r="18869" spans="1:18" x14ac:dyDescent="0.3">
      <c r="A18869" t="s">
        <v>1335</v>
      </c>
      <c r="B18869" s="1">
        <v>38279</v>
      </c>
      <c r="C18869" s="2">
        <v>0.45833333333333331</v>
      </c>
      <c r="D18869" t="s">
        <v>1340</v>
      </c>
      <c r="E18869" t="s">
        <v>1341</v>
      </c>
      <c r="G18869" s="6" t="s">
        <v>29</v>
      </c>
      <c r="H18869" t="s">
        <v>41</v>
      </c>
      <c r="I18869" t="s">
        <v>21</v>
      </c>
      <c r="J18869" t="s">
        <v>22</v>
      </c>
      <c r="K18869">
        <v>1.1000000000000001</v>
      </c>
      <c r="L18869">
        <v>151</v>
      </c>
      <c r="M18869" t="s">
        <v>665</v>
      </c>
      <c r="N18869">
        <v>151</v>
      </c>
      <c r="P18869" cm="1">
        <f t="array" ref="P18869">IF(Q18869&gt;0,INDEX(Q18869:Q40593,MATCH(TRUE,INDEX(Q18869:Q40593="",,),0)-1),"")</f>
        <v>8</v>
      </c>
      <c r="Q18869">
        <f t="shared" si="533"/>
        <v>2</v>
      </c>
      <c r="R18869">
        <f t="shared" si="534"/>
        <v>0</v>
      </c>
    </row>
    <row r="18870" spans="1:18" x14ac:dyDescent="0.3">
      <c r="A18870" t="s">
        <v>1335</v>
      </c>
      <c r="B18870" s="1">
        <v>38279</v>
      </c>
      <c r="C18870" s="2">
        <v>0.45833333333333331</v>
      </c>
      <c r="D18870" t="s">
        <v>1340</v>
      </c>
      <c r="E18870" t="s">
        <v>1341</v>
      </c>
      <c r="G18870" s="6" t="s">
        <v>29</v>
      </c>
      <c r="H18870" t="s">
        <v>30</v>
      </c>
      <c r="I18870" t="s">
        <v>26</v>
      </c>
      <c r="J18870" t="s">
        <v>27</v>
      </c>
      <c r="K18870">
        <v>90.3</v>
      </c>
      <c r="L18870">
        <v>9.9499999999999993</v>
      </c>
      <c r="M18870" t="s">
        <v>665</v>
      </c>
      <c r="N18870">
        <v>9.9499999999999993</v>
      </c>
      <c r="P18870" cm="1">
        <f t="array" ref="P18870">IF(Q18870&gt;0,INDEX(Q18870:Q40594,MATCH(TRUE,INDEX(Q18870:Q40594="",,),0)-1),"")</f>
        <v>8</v>
      </c>
      <c r="Q18870">
        <f t="shared" si="533"/>
        <v>2</v>
      </c>
      <c r="R18870">
        <f t="shared" si="534"/>
        <v>0</v>
      </c>
    </row>
    <row r="18871" spans="1:18" x14ac:dyDescent="0.3">
      <c r="A18871" t="s">
        <v>1335</v>
      </c>
      <c r="B18871" s="1">
        <v>38279</v>
      </c>
      <c r="C18871" s="2">
        <v>0.45833333333333331</v>
      </c>
      <c r="D18871" t="s">
        <v>1340</v>
      </c>
      <c r="E18871" t="s">
        <v>1341</v>
      </c>
      <c r="G18871" s="6" t="s">
        <v>29</v>
      </c>
      <c r="H18871" t="s">
        <v>20</v>
      </c>
      <c r="I18871" t="s">
        <v>26</v>
      </c>
      <c r="J18871" t="s">
        <v>27</v>
      </c>
      <c r="K18871">
        <v>168.9</v>
      </c>
      <c r="L18871">
        <v>9.75</v>
      </c>
      <c r="M18871" t="s">
        <v>665</v>
      </c>
      <c r="N18871">
        <v>9.75</v>
      </c>
      <c r="P18871" cm="1">
        <f t="array" ref="P18871">IF(Q18871&gt;0,INDEX(Q18871:Q40595,MATCH(TRUE,INDEX(Q18871:Q40595="",,),0)-1),"")</f>
        <v>8</v>
      </c>
      <c r="Q18871">
        <f t="shared" si="533"/>
        <v>2</v>
      </c>
      <c r="R18871">
        <f t="shared" si="534"/>
        <v>0</v>
      </c>
    </row>
    <row r="18872" spans="1:18" x14ac:dyDescent="0.3">
      <c r="A18872" t="s">
        <v>1335</v>
      </c>
      <c r="B18872" s="1">
        <v>38279</v>
      </c>
      <c r="C18872" s="2">
        <v>0.45833333333333331</v>
      </c>
      <c r="D18872" t="s">
        <v>1340</v>
      </c>
      <c r="E18872" t="s">
        <v>1341</v>
      </c>
      <c r="G18872" s="6" t="s">
        <v>29</v>
      </c>
      <c r="H18872" t="s">
        <v>25</v>
      </c>
      <c r="I18872" t="s">
        <v>26</v>
      </c>
      <c r="J18872" t="s">
        <v>27</v>
      </c>
      <c r="K18872">
        <v>88.9</v>
      </c>
      <c r="L18872">
        <v>13.5</v>
      </c>
      <c r="M18872" t="s">
        <v>665</v>
      </c>
      <c r="N18872">
        <v>13.5</v>
      </c>
      <c r="P18872" cm="1">
        <f t="array" ref="P18872">IF(Q18872&gt;0,INDEX(Q18872:Q40596,MATCH(TRUE,INDEX(Q18872:Q40596="",,),0)-1),"")</f>
        <v>8</v>
      </c>
      <c r="Q18872">
        <f t="shared" si="533"/>
        <v>2</v>
      </c>
      <c r="R18872">
        <f t="shared" si="534"/>
        <v>0</v>
      </c>
    </row>
    <row r="18873" spans="1:18" x14ac:dyDescent="0.3">
      <c r="A18873" t="s">
        <v>1335</v>
      </c>
      <c r="B18873" s="1">
        <v>38279</v>
      </c>
      <c r="C18873" s="2">
        <v>0.45833333333333331</v>
      </c>
      <c r="D18873" t="s">
        <v>1340</v>
      </c>
      <c r="E18873" t="s">
        <v>1341</v>
      </c>
      <c r="G18873" s="6" t="s">
        <v>29</v>
      </c>
      <c r="H18873" t="s">
        <v>43</v>
      </c>
      <c r="I18873" t="s">
        <v>26</v>
      </c>
      <c r="J18873" t="s">
        <v>27</v>
      </c>
      <c r="K18873">
        <v>322</v>
      </c>
      <c r="L18873">
        <v>9.35</v>
      </c>
      <c r="M18873" t="s">
        <v>665</v>
      </c>
      <c r="N18873">
        <v>9.35</v>
      </c>
      <c r="P18873" cm="1">
        <f t="array" ref="P18873">IF(Q18873&gt;0,INDEX(Q18873:Q40597,MATCH(TRUE,INDEX(Q18873:Q40597="",,),0)-1),"")</f>
        <v>8</v>
      </c>
      <c r="Q18873">
        <f t="shared" si="533"/>
        <v>2</v>
      </c>
      <c r="R18873">
        <f t="shared" si="534"/>
        <v>0</v>
      </c>
    </row>
    <row r="18874" spans="1:18" x14ac:dyDescent="0.3">
      <c r="A18874" t="s">
        <v>1335</v>
      </c>
      <c r="B18874" s="1">
        <v>38279</v>
      </c>
      <c r="C18874" s="2">
        <v>0.45833333333333331</v>
      </c>
      <c r="D18874" t="s">
        <v>1340</v>
      </c>
      <c r="E18874" t="s">
        <v>1341</v>
      </c>
      <c r="G18874" t="s">
        <v>19</v>
      </c>
      <c r="H18874" t="s">
        <v>20</v>
      </c>
      <c r="I18874" t="s">
        <v>21</v>
      </c>
      <c r="J18874" t="s">
        <v>22</v>
      </c>
      <c r="K18874">
        <v>98.8</v>
      </c>
      <c r="L18874">
        <v>225</v>
      </c>
      <c r="M18874" t="s">
        <v>480</v>
      </c>
      <c r="N18874">
        <v>225</v>
      </c>
      <c r="P18874" cm="1">
        <f t="array" ref="P18874">IF(Q18874&gt;0,INDEX(Q18874:Q40598,MATCH(TRUE,INDEX(Q18874:Q40598="",,),0)-1),"")</f>
        <v>8</v>
      </c>
      <c r="Q18874">
        <f t="shared" si="533"/>
        <v>3</v>
      </c>
      <c r="R18874">
        <f t="shared" si="534"/>
        <v>0</v>
      </c>
    </row>
    <row r="18875" spans="1:18" x14ac:dyDescent="0.3">
      <c r="A18875" t="s">
        <v>1335</v>
      </c>
      <c r="B18875" s="1">
        <v>38279</v>
      </c>
      <c r="C18875" s="2">
        <v>0.45833333333333331</v>
      </c>
      <c r="D18875" t="s">
        <v>1340</v>
      </c>
      <c r="E18875" t="s">
        <v>1341</v>
      </c>
      <c r="G18875" t="s">
        <v>19</v>
      </c>
      <c r="H18875" t="s">
        <v>25</v>
      </c>
      <c r="I18875" t="s">
        <v>21</v>
      </c>
      <c r="J18875" t="s">
        <v>22</v>
      </c>
      <c r="K18875">
        <v>116.9</v>
      </c>
      <c r="L18875">
        <v>52</v>
      </c>
      <c r="M18875" t="s">
        <v>480</v>
      </c>
      <c r="N18875">
        <v>52</v>
      </c>
      <c r="P18875" cm="1">
        <f t="array" ref="P18875">IF(Q18875&gt;0,INDEX(Q18875:Q40599,MATCH(TRUE,INDEX(Q18875:Q40599="",,),0)-1),"")</f>
        <v>8</v>
      </c>
      <c r="Q18875">
        <f t="shared" si="533"/>
        <v>3</v>
      </c>
      <c r="R18875">
        <f t="shared" si="534"/>
        <v>0</v>
      </c>
    </row>
    <row r="18876" spans="1:18" x14ac:dyDescent="0.3">
      <c r="A18876" t="s">
        <v>1335</v>
      </c>
      <c r="B18876" s="1">
        <v>38279</v>
      </c>
      <c r="C18876" s="2">
        <v>0.45833333333333331</v>
      </c>
      <c r="D18876" t="s">
        <v>1340</v>
      </c>
      <c r="E18876" t="s">
        <v>1341</v>
      </c>
      <c r="G18876" t="s">
        <v>19</v>
      </c>
      <c r="H18876" t="s">
        <v>43</v>
      </c>
      <c r="I18876" t="s">
        <v>21</v>
      </c>
      <c r="J18876" t="s">
        <v>22</v>
      </c>
      <c r="K18876">
        <v>93.3</v>
      </c>
      <c r="L18876">
        <v>133</v>
      </c>
      <c r="M18876" t="s">
        <v>480</v>
      </c>
      <c r="N18876">
        <v>359.78</v>
      </c>
      <c r="P18876" cm="1">
        <f t="array" ref="P18876">IF(Q18876&gt;0,INDEX(Q18876:Q40600,MATCH(TRUE,INDEX(Q18876:Q40600="",,),0)-1),"")</f>
        <v>8</v>
      </c>
      <c r="Q18876">
        <f t="shared" si="533"/>
        <v>3</v>
      </c>
      <c r="R18876">
        <f t="shared" si="534"/>
        <v>0</v>
      </c>
    </row>
    <row r="18877" spans="1:18" x14ac:dyDescent="0.3">
      <c r="A18877" t="s">
        <v>1335</v>
      </c>
      <c r="B18877" s="1">
        <v>38279</v>
      </c>
      <c r="C18877" s="2">
        <v>0.45833333333333331</v>
      </c>
      <c r="D18877" t="s">
        <v>1340</v>
      </c>
      <c r="E18877" t="s">
        <v>1341</v>
      </c>
      <c r="G18877" s="6" t="s">
        <v>29</v>
      </c>
      <c r="H18877" t="s">
        <v>30</v>
      </c>
      <c r="I18877" t="s">
        <v>21</v>
      </c>
      <c r="J18877" t="s">
        <v>22</v>
      </c>
      <c r="K18877">
        <v>4</v>
      </c>
      <c r="L18877">
        <v>77.75</v>
      </c>
      <c r="M18877" t="s">
        <v>480</v>
      </c>
      <c r="N18877">
        <v>77.75</v>
      </c>
      <c r="P18877" cm="1">
        <f t="array" ref="P18877">IF(Q18877&gt;0,INDEX(Q18877:Q40601,MATCH(TRUE,INDEX(Q18877:Q40601="",,),0)-1),"")</f>
        <v>8</v>
      </c>
      <c r="Q18877">
        <f t="shared" si="533"/>
        <v>3</v>
      </c>
      <c r="R18877">
        <f t="shared" si="534"/>
        <v>0</v>
      </c>
    </row>
    <row r="18878" spans="1:18" x14ac:dyDescent="0.3">
      <c r="A18878" t="s">
        <v>1335</v>
      </c>
      <c r="B18878" s="1">
        <v>38279</v>
      </c>
      <c r="C18878" s="2">
        <v>0.45833333333333331</v>
      </c>
      <c r="D18878" t="s">
        <v>1340</v>
      </c>
      <c r="E18878" t="s">
        <v>1341</v>
      </c>
      <c r="G18878" s="6" t="s">
        <v>29</v>
      </c>
      <c r="H18878" t="s">
        <v>41</v>
      </c>
      <c r="I18878" t="s">
        <v>21</v>
      </c>
      <c r="J18878" t="s">
        <v>22</v>
      </c>
      <c r="K18878">
        <v>1.1000000000000001</v>
      </c>
      <c r="L18878">
        <v>151</v>
      </c>
      <c r="M18878" t="s">
        <v>480</v>
      </c>
      <c r="N18878">
        <v>151</v>
      </c>
      <c r="P18878" cm="1">
        <f t="array" ref="P18878">IF(Q18878&gt;0,INDEX(Q18878:Q40602,MATCH(TRUE,INDEX(Q18878:Q40602="",,),0)-1),"")</f>
        <v>8</v>
      </c>
      <c r="Q18878">
        <f t="shared" si="533"/>
        <v>3</v>
      </c>
      <c r="R18878">
        <f t="shared" si="534"/>
        <v>0</v>
      </c>
    </row>
    <row r="18879" spans="1:18" x14ac:dyDescent="0.3">
      <c r="A18879" t="s">
        <v>1335</v>
      </c>
      <c r="B18879" s="1">
        <v>38279</v>
      </c>
      <c r="C18879" s="2">
        <v>0.45833333333333331</v>
      </c>
      <c r="D18879" t="s">
        <v>1340</v>
      </c>
      <c r="E18879" t="s">
        <v>1341</v>
      </c>
      <c r="G18879" s="6" t="s">
        <v>29</v>
      </c>
      <c r="H18879" t="s">
        <v>30</v>
      </c>
      <c r="I18879" t="s">
        <v>26</v>
      </c>
      <c r="J18879" t="s">
        <v>27</v>
      </c>
      <c r="K18879">
        <v>90.3</v>
      </c>
      <c r="L18879">
        <v>9.9499999999999993</v>
      </c>
      <c r="M18879" t="s">
        <v>480</v>
      </c>
      <c r="N18879">
        <v>9.9499999999999993</v>
      </c>
      <c r="P18879" cm="1">
        <f t="array" ref="P18879">IF(Q18879&gt;0,INDEX(Q18879:Q40603,MATCH(TRUE,INDEX(Q18879:Q40603="",,),0)-1),"")</f>
        <v>8</v>
      </c>
      <c r="Q18879">
        <f t="shared" si="533"/>
        <v>3</v>
      </c>
      <c r="R18879">
        <f t="shared" si="534"/>
        <v>0</v>
      </c>
    </row>
    <row r="18880" spans="1:18" x14ac:dyDescent="0.3">
      <c r="A18880" t="s">
        <v>1335</v>
      </c>
      <c r="B18880" s="1">
        <v>38279</v>
      </c>
      <c r="C18880" s="2">
        <v>0.45833333333333331</v>
      </c>
      <c r="D18880" t="s">
        <v>1340</v>
      </c>
      <c r="E18880" t="s">
        <v>1341</v>
      </c>
      <c r="G18880" s="6" t="s">
        <v>29</v>
      </c>
      <c r="H18880" t="s">
        <v>20</v>
      </c>
      <c r="I18880" t="s">
        <v>26</v>
      </c>
      <c r="J18880" t="s">
        <v>27</v>
      </c>
      <c r="K18880">
        <v>168.9</v>
      </c>
      <c r="L18880">
        <v>9.75</v>
      </c>
      <c r="M18880" t="s">
        <v>480</v>
      </c>
      <c r="N18880">
        <v>9.75</v>
      </c>
      <c r="P18880" cm="1">
        <f t="array" ref="P18880">IF(Q18880&gt;0,INDEX(Q18880:Q40604,MATCH(TRUE,INDEX(Q18880:Q40604="",,),0)-1),"")</f>
        <v>8</v>
      </c>
      <c r="Q18880">
        <f t="shared" si="533"/>
        <v>3</v>
      </c>
      <c r="R18880">
        <f t="shared" si="534"/>
        <v>0</v>
      </c>
    </row>
    <row r="18881" spans="1:18" x14ac:dyDescent="0.3">
      <c r="A18881" t="s">
        <v>1335</v>
      </c>
      <c r="B18881" s="1">
        <v>38279</v>
      </c>
      <c r="C18881" s="2">
        <v>0.45833333333333331</v>
      </c>
      <c r="D18881" t="s">
        <v>1340</v>
      </c>
      <c r="E18881" t="s">
        <v>1341</v>
      </c>
      <c r="G18881" s="6" t="s">
        <v>29</v>
      </c>
      <c r="H18881" t="s">
        <v>25</v>
      </c>
      <c r="I18881" t="s">
        <v>26</v>
      </c>
      <c r="J18881" t="s">
        <v>27</v>
      </c>
      <c r="K18881">
        <v>88.9</v>
      </c>
      <c r="L18881">
        <v>13.5</v>
      </c>
      <c r="M18881" t="s">
        <v>480</v>
      </c>
      <c r="N18881">
        <v>13.5</v>
      </c>
      <c r="P18881" cm="1">
        <f t="array" ref="P18881">IF(Q18881&gt;0,INDEX(Q18881:Q40605,MATCH(TRUE,INDEX(Q18881:Q40605="",,),0)-1),"")</f>
        <v>8</v>
      </c>
      <c r="Q18881">
        <f t="shared" si="533"/>
        <v>3</v>
      </c>
      <c r="R18881">
        <f t="shared" si="534"/>
        <v>0</v>
      </c>
    </row>
    <row r="18882" spans="1:18" x14ac:dyDescent="0.3">
      <c r="A18882" t="s">
        <v>1335</v>
      </c>
      <c r="B18882" s="1">
        <v>38279</v>
      </c>
      <c r="C18882" s="2">
        <v>0.45833333333333331</v>
      </c>
      <c r="D18882" t="s">
        <v>1340</v>
      </c>
      <c r="E18882" t="s">
        <v>1341</v>
      </c>
      <c r="G18882" s="6" t="s">
        <v>29</v>
      </c>
      <c r="H18882" t="s">
        <v>43</v>
      </c>
      <c r="I18882" t="s">
        <v>26</v>
      </c>
      <c r="J18882" t="s">
        <v>27</v>
      </c>
      <c r="K18882">
        <v>322</v>
      </c>
      <c r="L18882">
        <v>9.35</v>
      </c>
      <c r="M18882" t="s">
        <v>480</v>
      </c>
      <c r="N18882">
        <v>9.35</v>
      </c>
      <c r="P18882" cm="1">
        <f t="array" ref="P18882">IF(Q18882&gt;0,INDEX(Q18882:Q40606,MATCH(TRUE,INDEX(Q18882:Q40606="",,),0)-1),"")</f>
        <v>8</v>
      </c>
      <c r="Q18882">
        <f t="shared" si="533"/>
        <v>3</v>
      </c>
      <c r="R18882">
        <f t="shared" si="534"/>
        <v>0</v>
      </c>
    </row>
    <row r="18883" spans="1:18" x14ac:dyDescent="0.3">
      <c r="A18883" t="s">
        <v>1335</v>
      </c>
      <c r="B18883" s="1">
        <v>38279</v>
      </c>
      <c r="C18883" s="2">
        <v>0.45833333333333331</v>
      </c>
      <c r="D18883" t="s">
        <v>1340</v>
      </c>
      <c r="E18883" t="s">
        <v>1341</v>
      </c>
      <c r="G18883" t="s">
        <v>19</v>
      </c>
      <c r="H18883" t="s">
        <v>20</v>
      </c>
      <c r="I18883" t="s">
        <v>21</v>
      </c>
      <c r="J18883" t="s">
        <v>22</v>
      </c>
      <c r="K18883">
        <v>98.8</v>
      </c>
      <c r="L18883">
        <v>225</v>
      </c>
      <c r="M18883" t="s">
        <v>518</v>
      </c>
      <c r="N18883">
        <v>400</v>
      </c>
      <c r="P18883" cm="1">
        <f t="array" ref="P18883">IF(Q18883&gt;0,INDEX(Q18883:Q40607,MATCH(TRUE,INDEX(Q18883:Q40607="",,),0)-1),"")</f>
        <v>8</v>
      </c>
      <c r="Q18883">
        <f t="shared" si="533"/>
        <v>4</v>
      </c>
      <c r="R18883">
        <f t="shared" si="534"/>
        <v>0</v>
      </c>
    </row>
    <row r="18884" spans="1:18" x14ac:dyDescent="0.3">
      <c r="A18884" t="s">
        <v>1335</v>
      </c>
      <c r="B18884" s="1">
        <v>38279</v>
      </c>
      <c r="C18884" s="2">
        <v>0.45833333333333331</v>
      </c>
      <c r="D18884" t="s">
        <v>1340</v>
      </c>
      <c r="E18884" t="s">
        <v>1341</v>
      </c>
      <c r="G18884" t="s">
        <v>19</v>
      </c>
      <c r="H18884" t="s">
        <v>25</v>
      </c>
      <c r="I18884" t="s">
        <v>21</v>
      </c>
      <c r="J18884" t="s">
        <v>22</v>
      </c>
      <c r="K18884">
        <v>116.9</v>
      </c>
      <c r="L18884">
        <v>52</v>
      </c>
      <c r="M18884" t="s">
        <v>518</v>
      </c>
      <c r="N18884">
        <v>52</v>
      </c>
      <c r="P18884" cm="1">
        <f t="array" ref="P18884">IF(Q18884&gt;0,INDEX(Q18884:Q40608,MATCH(TRUE,INDEX(Q18884:Q40608="",,),0)-1),"")</f>
        <v>8</v>
      </c>
      <c r="Q18884">
        <f t="shared" si="533"/>
        <v>4</v>
      </c>
      <c r="R18884">
        <f t="shared" si="534"/>
        <v>0</v>
      </c>
    </row>
    <row r="18885" spans="1:18" x14ac:dyDescent="0.3">
      <c r="A18885" t="s">
        <v>1335</v>
      </c>
      <c r="B18885" s="1">
        <v>38279</v>
      </c>
      <c r="C18885" s="2">
        <v>0.45833333333333331</v>
      </c>
      <c r="D18885" t="s">
        <v>1340</v>
      </c>
      <c r="E18885" t="s">
        <v>1341</v>
      </c>
      <c r="G18885" t="s">
        <v>19</v>
      </c>
      <c r="H18885" t="s">
        <v>43</v>
      </c>
      <c r="I18885" t="s">
        <v>21</v>
      </c>
      <c r="J18885" t="s">
        <v>22</v>
      </c>
      <c r="K18885">
        <v>93.3</v>
      </c>
      <c r="L18885">
        <v>133</v>
      </c>
      <c r="M18885" t="s">
        <v>518</v>
      </c>
      <c r="N18885">
        <v>133</v>
      </c>
      <c r="P18885" cm="1">
        <f t="array" ref="P18885">IF(Q18885&gt;0,INDEX(Q18885:Q40609,MATCH(TRUE,INDEX(Q18885:Q40609="",,),0)-1),"")</f>
        <v>8</v>
      </c>
      <c r="Q18885">
        <f t="shared" si="533"/>
        <v>4</v>
      </c>
      <c r="R18885">
        <f t="shared" si="534"/>
        <v>0</v>
      </c>
    </row>
    <row r="18886" spans="1:18" x14ac:dyDescent="0.3">
      <c r="A18886" t="s">
        <v>1335</v>
      </c>
      <c r="B18886" s="1">
        <v>38279</v>
      </c>
      <c r="C18886" s="2">
        <v>0.45833333333333331</v>
      </c>
      <c r="D18886" t="s">
        <v>1340</v>
      </c>
      <c r="E18886" t="s">
        <v>1341</v>
      </c>
      <c r="G18886" s="6" t="s">
        <v>29</v>
      </c>
      <c r="H18886" t="s">
        <v>30</v>
      </c>
      <c r="I18886" t="s">
        <v>21</v>
      </c>
      <c r="J18886" t="s">
        <v>22</v>
      </c>
      <c r="K18886">
        <v>4</v>
      </c>
      <c r="L18886">
        <v>77.75</v>
      </c>
      <c r="M18886" t="s">
        <v>518</v>
      </c>
      <c r="N18886">
        <v>77.75</v>
      </c>
      <c r="P18886" cm="1">
        <f t="array" ref="P18886">IF(Q18886&gt;0,INDEX(Q18886:Q40610,MATCH(TRUE,INDEX(Q18886:Q40610="",,),0)-1),"")</f>
        <v>8</v>
      </c>
      <c r="Q18886">
        <f t="shared" si="533"/>
        <v>4</v>
      </c>
      <c r="R18886">
        <f t="shared" si="534"/>
        <v>0</v>
      </c>
    </row>
    <row r="18887" spans="1:18" x14ac:dyDescent="0.3">
      <c r="A18887" t="s">
        <v>1335</v>
      </c>
      <c r="B18887" s="1">
        <v>38279</v>
      </c>
      <c r="C18887" s="2">
        <v>0.45833333333333331</v>
      </c>
      <c r="D18887" t="s">
        <v>1340</v>
      </c>
      <c r="E18887" t="s">
        <v>1341</v>
      </c>
      <c r="G18887" s="6" t="s">
        <v>29</v>
      </c>
      <c r="H18887" t="s">
        <v>41</v>
      </c>
      <c r="I18887" t="s">
        <v>21</v>
      </c>
      <c r="J18887" t="s">
        <v>22</v>
      </c>
      <c r="K18887">
        <v>1.1000000000000001</v>
      </c>
      <c r="L18887">
        <v>151</v>
      </c>
      <c r="M18887" t="s">
        <v>518</v>
      </c>
      <c r="N18887">
        <v>151</v>
      </c>
      <c r="P18887" cm="1">
        <f t="array" ref="P18887">IF(Q18887&gt;0,INDEX(Q18887:Q40611,MATCH(TRUE,INDEX(Q18887:Q40611="",,),0)-1),"")</f>
        <v>8</v>
      </c>
      <c r="Q18887">
        <f t="shared" si="533"/>
        <v>4</v>
      </c>
      <c r="R18887">
        <f t="shared" si="534"/>
        <v>0</v>
      </c>
    </row>
    <row r="18888" spans="1:18" x14ac:dyDescent="0.3">
      <c r="A18888" t="s">
        <v>1335</v>
      </c>
      <c r="B18888" s="1">
        <v>38279</v>
      </c>
      <c r="C18888" s="2">
        <v>0.45833333333333331</v>
      </c>
      <c r="D18888" t="s">
        <v>1340</v>
      </c>
      <c r="E18888" t="s">
        <v>1341</v>
      </c>
      <c r="G18888" s="6" t="s">
        <v>29</v>
      </c>
      <c r="H18888" t="s">
        <v>30</v>
      </c>
      <c r="I18888" t="s">
        <v>26</v>
      </c>
      <c r="J18888" t="s">
        <v>27</v>
      </c>
      <c r="K18888">
        <v>90.3</v>
      </c>
      <c r="L18888">
        <v>9.9499999999999993</v>
      </c>
      <c r="M18888" t="s">
        <v>518</v>
      </c>
      <c r="N18888">
        <v>9.9499999999999993</v>
      </c>
      <c r="P18888" cm="1">
        <f t="array" ref="P18888">IF(Q18888&gt;0,INDEX(Q18888:Q40612,MATCH(TRUE,INDEX(Q18888:Q40612="",,),0)-1),"")</f>
        <v>8</v>
      </c>
      <c r="Q18888">
        <f t="shared" si="533"/>
        <v>4</v>
      </c>
      <c r="R18888">
        <f t="shared" si="534"/>
        <v>0</v>
      </c>
    </row>
    <row r="18889" spans="1:18" x14ac:dyDescent="0.3">
      <c r="A18889" t="s">
        <v>1335</v>
      </c>
      <c r="B18889" s="1">
        <v>38279</v>
      </c>
      <c r="C18889" s="2">
        <v>0.45833333333333331</v>
      </c>
      <c r="D18889" t="s">
        <v>1340</v>
      </c>
      <c r="E18889" t="s">
        <v>1341</v>
      </c>
      <c r="G18889" s="6" t="s">
        <v>29</v>
      </c>
      <c r="H18889" t="s">
        <v>20</v>
      </c>
      <c r="I18889" t="s">
        <v>26</v>
      </c>
      <c r="J18889" t="s">
        <v>27</v>
      </c>
      <c r="K18889">
        <v>168.9</v>
      </c>
      <c r="L18889">
        <v>9.75</v>
      </c>
      <c r="M18889" t="s">
        <v>518</v>
      </c>
      <c r="N18889">
        <v>9.75</v>
      </c>
      <c r="P18889" cm="1">
        <f t="array" ref="P18889">IF(Q18889&gt;0,INDEX(Q18889:Q40613,MATCH(TRUE,INDEX(Q18889:Q40613="",,),0)-1),"")</f>
        <v>8</v>
      </c>
      <c r="Q18889">
        <f t="shared" si="533"/>
        <v>4</v>
      </c>
      <c r="R18889">
        <f t="shared" si="534"/>
        <v>0</v>
      </c>
    </row>
    <row r="18890" spans="1:18" x14ac:dyDescent="0.3">
      <c r="A18890" t="s">
        <v>1335</v>
      </c>
      <c r="B18890" s="1">
        <v>38279</v>
      </c>
      <c r="C18890" s="2">
        <v>0.45833333333333331</v>
      </c>
      <c r="D18890" t="s">
        <v>1340</v>
      </c>
      <c r="E18890" t="s">
        <v>1341</v>
      </c>
      <c r="G18890" s="6" t="s">
        <v>29</v>
      </c>
      <c r="H18890" t="s">
        <v>25</v>
      </c>
      <c r="I18890" t="s">
        <v>26</v>
      </c>
      <c r="J18890" t="s">
        <v>27</v>
      </c>
      <c r="K18890">
        <v>88.9</v>
      </c>
      <c r="L18890">
        <v>13.5</v>
      </c>
      <c r="M18890" t="s">
        <v>518</v>
      </c>
      <c r="N18890">
        <v>13.5</v>
      </c>
      <c r="P18890" cm="1">
        <f t="array" ref="P18890">IF(Q18890&gt;0,INDEX(Q18890:Q40614,MATCH(TRUE,INDEX(Q18890:Q40614="",,),0)-1),"")</f>
        <v>8</v>
      </c>
      <c r="Q18890">
        <f t="shared" si="533"/>
        <v>4</v>
      </c>
      <c r="R18890">
        <f t="shared" si="534"/>
        <v>0</v>
      </c>
    </row>
    <row r="18891" spans="1:18" x14ac:dyDescent="0.3">
      <c r="A18891" t="s">
        <v>1335</v>
      </c>
      <c r="B18891" s="1">
        <v>38279</v>
      </c>
      <c r="C18891" s="2">
        <v>0.45833333333333331</v>
      </c>
      <c r="D18891" t="s">
        <v>1340</v>
      </c>
      <c r="E18891" t="s">
        <v>1341</v>
      </c>
      <c r="G18891" s="6" t="s">
        <v>29</v>
      </c>
      <c r="H18891" t="s">
        <v>43</v>
      </c>
      <c r="I18891" t="s">
        <v>26</v>
      </c>
      <c r="J18891" t="s">
        <v>27</v>
      </c>
      <c r="K18891">
        <v>322</v>
      </c>
      <c r="L18891">
        <v>9.35</v>
      </c>
      <c r="M18891" t="s">
        <v>518</v>
      </c>
      <c r="N18891">
        <v>9.35</v>
      </c>
      <c r="P18891" cm="1">
        <f t="array" ref="P18891">IF(Q18891&gt;0,INDEX(Q18891:Q40615,MATCH(TRUE,INDEX(Q18891:Q40615="",,),0)-1),"")</f>
        <v>8</v>
      </c>
      <c r="Q18891">
        <f t="shared" si="533"/>
        <v>4</v>
      </c>
      <c r="R18891">
        <f t="shared" si="534"/>
        <v>0</v>
      </c>
    </row>
    <row r="18892" spans="1:18" x14ac:dyDescent="0.3">
      <c r="A18892" t="s">
        <v>1335</v>
      </c>
      <c r="B18892" s="1">
        <v>38279</v>
      </c>
      <c r="C18892" s="2">
        <v>0.45833333333333331</v>
      </c>
      <c r="D18892" t="s">
        <v>1340</v>
      </c>
      <c r="E18892" t="s">
        <v>1341</v>
      </c>
      <c r="G18892" t="s">
        <v>19</v>
      </c>
      <c r="H18892" t="s">
        <v>20</v>
      </c>
      <c r="I18892" t="s">
        <v>21</v>
      </c>
      <c r="J18892" t="s">
        <v>22</v>
      </c>
      <c r="K18892">
        <v>98.8</v>
      </c>
      <c r="L18892">
        <v>225</v>
      </c>
      <c r="M18892" t="s">
        <v>694</v>
      </c>
      <c r="N18892">
        <v>310</v>
      </c>
      <c r="P18892" cm="1">
        <f t="array" ref="P18892">IF(Q18892&gt;0,INDEX(Q18892:Q40616,MATCH(TRUE,INDEX(Q18892:Q40616="",,),0)-1),"")</f>
        <v>8</v>
      </c>
      <c r="Q18892">
        <f t="shared" si="533"/>
        <v>5</v>
      </c>
      <c r="R18892">
        <f t="shared" si="534"/>
        <v>0</v>
      </c>
    </row>
    <row r="18893" spans="1:18" x14ac:dyDescent="0.3">
      <c r="A18893" t="s">
        <v>1335</v>
      </c>
      <c r="B18893" s="1">
        <v>38279</v>
      </c>
      <c r="C18893" s="2">
        <v>0.45833333333333331</v>
      </c>
      <c r="D18893" t="s">
        <v>1340</v>
      </c>
      <c r="E18893" t="s">
        <v>1341</v>
      </c>
      <c r="G18893" t="s">
        <v>19</v>
      </c>
      <c r="H18893" t="s">
        <v>25</v>
      </c>
      <c r="I18893" t="s">
        <v>21</v>
      </c>
      <c r="J18893" t="s">
        <v>22</v>
      </c>
      <c r="K18893">
        <v>116.9</v>
      </c>
      <c r="L18893">
        <v>52</v>
      </c>
      <c r="M18893" t="s">
        <v>694</v>
      </c>
      <c r="N18893">
        <v>100</v>
      </c>
      <c r="P18893" cm="1">
        <f t="array" ref="P18893">IF(Q18893&gt;0,INDEX(Q18893:Q40617,MATCH(TRUE,INDEX(Q18893:Q40617="",,),0)-1),"")</f>
        <v>8</v>
      </c>
      <c r="Q18893">
        <f t="shared" si="533"/>
        <v>5</v>
      </c>
      <c r="R18893">
        <f t="shared" si="534"/>
        <v>0</v>
      </c>
    </row>
    <row r="18894" spans="1:18" x14ac:dyDescent="0.3">
      <c r="A18894" t="s">
        <v>1335</v>
      </c>
      <c r="B18894" s="1">
        <v>38279</v>
      </c>
      <c r="C18894" s="2">
        <v>0.45833333333333331</v>
      </c>
      <c r="D18894" t="s">
        <v>1340</v>
      </c>
      <c r="E18894" t="s">
        <v>1341</v>
      </c>
      <c r="G18894" t="s">
        <v>19</v>
      </c>
      <c r="H18894" t="s">
        <v>43</v>
      </c>
      <c r="I18894" t="s">
        <v>21</v>
      </c>
      <c r="J18894" t="s">
        <v>22</v>
      </c>
      <c r="K18894">
        <v>93.3</v>
      </c>
      <c r="L18894">
        <v>133</v>
      </c>
      <c r="M18894" t="s">
        <v>694</v>
      </c>
      <c r="N18894">
        <v>134</v>
      </c>
      <c r="P18894" cm="1">
        <f t="array" ref="P18894">IF(Q18894&gt;0,INDEX(Q18894:Q40618,MATCH(TRUE,INDEX(Q18894:Q40618="",,),0)-1),"")</f>
        <v>8</v>
      </c>
      <c r="Q18894">
        <f t="shared" si="533"/>
        <v>5</v>
      </c>
      <c r="R18894">
        <f t="shared" si="534"/>
        <v>0</v>
      </c>
    </row>
    <row r="18895" spans="1:18" x14ac:dyDescent="0.3">
      <c r="A18895" t="s">
        <v>1335</v>
      </c>
      <c r="B18895" s="1">
        <v>38279</v>
      </c>
      <c r="C18895" s="2">
        <v>0.45833333333333331</v>
      </c>
      <c r="D18895" t="s">
        <v>1340</v>
      </c>
      <c r="E18895" t="s">
        <v>1341</v>
      </c>
      <c r="G18895" s="6" t="s">
        <v>29</v>
      </c>
      <c r="H18895" t="s">
        <v>30</v>
      </c>
      <c r="I18895" t="s">
        <v>21</v>
      </c>
      <c r="J18895" t="s">
        <v>22</v>
      </c>
      <c r="K18895">
        <v>4</v>
      </c>
      <c r="L18895">
        <v>77.75</v>
      </c>
      <c r="M18895" t="s">
        <v>694</v>
      </c>
      <c r="N18895">
        <v>77.75</v>
      </c>
      <c r="P18895" cm="1">
        <f t="array" ref="P18895">IF(Q18895&gt;0,INDEX(Q18895:Q40619,MATCH(TRUE,INDEX(Q18895:Q40619="",,),0)-1),"")</f>
        <v>8</v>
      </c>
      <c r="Q18895">
        <f t="shared" si="533"/>
        <v>5</v>
      </c>
      <c r="R18895">
        <f t="shared" si="534"/>
        <v>0</v>
      </c>
    </row>
    <row r="18896" spans="1:18" x14ac:dyDescent="0.3">
      <c r="A18896" t="s">
        <v>1335</v>
      </c>
      <c r="B18896" s="1">
        <v>38279</v>
      </c>
      <c r="C18896" s="2">
        <v>0.45833333333333331</v>
      </c>
      <c r="D18896" t="s">
        <v>1340</v>
      </c>
      <c r="E18896" t="s">
        <v>1341</v>
      </c>
      <c r="G18896" s="6" t="s">
        <v>29</v>
      </c>
      <c r="H18896" t="s">
        <v>41</v>
      </c>
      <c r="I18896" t="s">
        <v>21</v>
      </c>
      <c r="J18896" t="s">
        <v>22</v>
      </c>
      <c r="K18896">
        <v>1.1000000000000001</v>
      </c>
      <c r="L18896">
        <v>151</v>
      </c>
      <c r="M18896" t="s">
        <v>694</v>
      </c>
      <c r="N18896">
        <v>151</v>
      </c>
      <c r="P18896" cm="1">
        <f t="array" ref="P18896">IF(Q18896&gt;0,INDEX(Q18896:Q40620,MATCH(TRUE,INDEX(Q18896:Q40620="",,),0)-1),"")</f>
        <v>8</v>
      </c>
      <c r="Q18896">
        <f t="shared" si="533"/>
        <v>5</v>
      </c>
      <c r="R18896">
        <f t="shared" si="534"/>
        <v>0</v>
      </c>
    </row>
    <row r="18897" spans="1:18" x14ac:dyDescent="0.3">
      <c r="A18897" t="s">
        <v>1335</v>
      </c>
      <c r="B18897" s="1">
        <v>38279</v>
      </c>
      <c r="C18897" s="2">
        <v>0.45833333333333331</v>
      </c>
      <c r="D18897" t="s">
        <v>1340</v>
      </c>
      <c r="E18897" t="s">
        <v>1341</v>
      </c>
      <c r="G18897" s="6" t="s">
        <v>29</v>
      </c>
      <c r="H18897" t="s">
        <v>30</v>
      </c>
      <c r="I18897" t="s">
        <v>26</v>
      </c>
      <c r="J18897" t="s">
        <v>27</v>
      </c>
      <c r="K18897">
        <v>90.3</v>
      </c>
      <c r="L18897">
        <v>9.9499999999999993</v>
      </c>
      <c r="M18897" t="s">
        <v>694</v>
      </c>
      <c r="N18897">
        <v>9.9499999999999993</v>
      </c>
      <c r="P18897" cm="1">
        <f t="array" ref="P18897">IF(Q18897&gt;0,INDEX(Q18897:Q40621,MATCH(TRUE,INDEX(Q18897:Q40621="",,),0)-1),"")</f>
        <v>8</v>
      </c>
      <c r="Q18897">
        <f t="shared" si="533"/>
        <v>5</v>
      </c>
      <c r="R18897">
        <f t="shared" si="534"/>
        <v>0</v>
      </c>
    </row>
    <row r="18898" spans="1:18" x14ac:dyDescent="0.3">
      <c r="A18898" t="s">
        <v>1335</v>
      </c>
      <c r="B18898" s="1">
        <v>38279</v>
      </c>
      <c r="C18898" s="2">
        <v>0.45833333333333331</v>
      </c>
      <c r="D18898" t="s">
        <v>1340</v>
      </c>
      <c r="E18898" t="s">
        <v>1341</v>
      </c>
      <c r="G18898" s="6" t="s">
        <v>29</v>
      </c>
      <c r="H18898" t="s">
        <v>20</v>
      </c>
      <c r="I18898" t="s">
        <v>26</v>
      </c>
      <c r="J18898" t="s">
        <v>27</v>
      </c>
      <c r="K18898">
        <v>168.9</v>
      </c>
      <c r="L18898">
        <v>9.75</v>
      </c>
      <c r="M18898" t="s">
        <v>694</v>
      </c>
      <c r="N18898">
        <v>9.75</v>
      </c>
      <c r="P18898" cm="1">
        <f t="array" ref="P18898">IF(Q18898&gt;0,INDEX(Q18898:Q40622,MATCH(TRUE,INDEX(Q18898:Q40622="",,),0)-1),"")</f>
        <v>8</v>
      </c>
      <c r="Q18898">
        <f t="shared" si="533"/>
        <v>5</v>
      </c>
      <c r="R18898">
        <f t="shared" si="534"/>
        <v>0</v>
      </c>
    </row>
    <row r="18899" spans="1:18" x14ac:dyDescent="0.3">
      <c r="A18899" t="s">
        <v>1335</v>
      </c>
      <c r="B18899" s="1">
        <v>38279</v>
      </c>
      <c r="C18899" s="2">
        <v>0.45833333333333331</v>
      </c>
      <c r="D18899" t="s">
        <v>1340</v>
      </c>
      <c r="E18899" t="s">
        <v>1341</v>
      </c>
      <c r="G18899" s="6" t="s">
        <v>29</v>
      </c>
      <c r="H18899" t="s">
        <v>25</v>
      </c>
      <c r="I18899" t="s">
        <v>26</v>
      </c>
      <c r="J18899" t="s">
        <v>27</v>
      </c>
      <c r="K18899">
        <v>88.9</v>
      </c>
      <c r="L18899">
        <v>13.5</v>
      </c>
      <c r="M18899" t="s">
        <v>694</v>
      </c>
      <c r="N18899">
        <v>13.5</v>
      </c>
      <c r="P18899" cm="1">
        <f t="array" ref="P18899">IF(Q18899&gt;0,INDEX(Q18899:Q40623,MATCH(TRUE,INDEX(Q18899:Q40623="",,),0)-1),"")</f>
        <v>8</v>
      </c>
      <c r="Q18899">
        <f t="shared" si="533"/>
        <v>5</v>
      </c>
      <c r="R18899">
        <f t="shared" si="534"/>
        <v>0</v>
      </c>
    </row>
    <row r="18900" spans="1:18" x14ac:dyDescent="0.3">
      <c r="A18900" t="s">
        <v>1335</v>
      </c>
      <c r="B18900" s="1">
        <v>38279</v>
      </c>
      <c r="C18900" s="2">
        <v>0.45833333333333331</v>
      </c>
      <c r="D18900" t="s">
        <v>1340</v>
      </c>
      <c r="E18900" t="s">
        <v>1341</v>
      </c>
      <c r="G18900" s="6" t="s">
        <v>29</v>
      </c>
      <c r="H18900" t="s">
        <v>43</v>
      </c>
      <c r="I18900" t="s">
        <v>26</v>
      </c>
      <c r="J18900" t="s">
        <v>27</v>
      </c>
      <c r="K18900">
        <v>322</v>
      </c>
      <c r="L18900">
        <v>9.35</v>
      </c>
      <c r="M18900" t="s">
        <v>694</v>
      </c>
      <c r="N18900">
        <v>9.35</v>
      </c>
      <c r="P18900" cm="1">
        <f t="array" ref="P18900">IF(Q18900&gt;0,INDEX(Q18900:Q40624,MATCH(TRUE,INDEX(Q18900:Q40624="",,),0)-1),"")</f>
        <v>8</v>
      </c>
      <c r="Q18900">
        <f t="shared" si="533"/>
        <v>5</v>
      </c>
      <c r="R18900">
        <f t="shared" si="534"/>
        <v>0</v>
      </c>
    </row>
    <row r="18901" spans="1:18" x14ac:dyDescent="0.3">
      <c r="A18901" t="s">
        <v>1335</v>
      </c>
      <c r="B18901" s="1">
        <v>38279</v>
      </c>
      <c r="C18901" s="2">
        <v>0.45833333333333331</v>
      </c>
      <c r="D18901" t="s">
        <v>1340</v>
      </c>
      <c r="E18901" t="s">
        <v>1341</v>
      </c>
      <c r="G18901" t="s">
        <v>19</v>
      </c>
      <c r="H18901" t="s">
        <v>20</v>
      </c>
      <c r="I18901" t="s">
        <v>21</v>
      </c>
      <c r="J18901" t="s">
        <v>22</v>
      </c>
      <c r="K18901">
        <v>98.8</v>
      </c>
      <c r="L18901">
        <v>225</v>
      </c>
      <c r="M18901" t="s">
        <v>526</v>
      </c>
      <c r="N18901">
        <v>325</v>
      </c>
      <c r="P18901" cm="1">
        <f t="array" ref="P18901">IF(Q18901&gt;0,INDEX(Q18901:Q40625,MATCH(TRUE,INDEX(Q18901:Q40625="",,),0)-1),"")</f>
        <v>8</v>
      </c>
      <c r="Q18901">
        <f t="shared" si="533"/>
        <v>6</v>
      </c>
      <c r="R18901">
        <f t="shared" si="534"/>
        <v>0</v>
      </c>
    </row>
    <row r="18902" spans="1:18" x14ac:dyDescent="0.3">
      <c r="A18902" t="s">
        <v>1335</v>
      </c>
      <c r="B18902" s="1">
        <v>38279</v>
      </c>
      <c r="C18902" s="2">
        <v>0.45833333333333331</v>
      </c>
      <c r="D18902" t="s">
        <v>1340</v>
      </c>
      <c r="E18902" t="s">
        <v>1341</v>
      </c>
      <c r="G18902" t="s">
        <v>19</v>
      </c>
      <c r="H18902" t="s">
        <v>25</v>
      </c>
      <c r="I18902" t="s">
        <v>21</v>
      </c>
      <c r="J18902" t="s">
        <v>22</v>
      </c>
      <c r="K18902">
        <v>116.9</v>
      </c>
      <c r="L18902">
        <v>52</v>
      </c>
      <c r="M18902" t="s">
        <v>526</v>
      </c>
      <c r="N18902">
        <v>52</v>
      </c>
      <c r="P18902" cm="1">
        <f t="array" ref="P18902">IF(Q18902&gt;0,INDEX(Q18902:Q40626,MATCH(TRUE,INDEX(Q18902:Q40626="",,),0)-1),"")</f>
        <v>8</v>
      </c>
      <c r="Q18902">
        <f t="shared" si="533"/>
        <v>6</v>
      </c>
      <c r="R18902">
        <f t="shared" si="534"/>
        <v>0</v>
      </c>
    </row>
    <row r="18903" spans="1:18" x14ac:dyDescent="0.3">
      <c r="A18903" t="s">
        <v>1335</v>
      </c>
      <c r="B18903" s="1">
        <v>38279</v>
      </c>
      <c r="C18903" s="2">
        <v>0.45833333333333331</v>
      </c>
      <c r="D18903" t="s">
        <v>1340</v>
      </c>
      <c r="E18903" t="s">
        <v>1341</v>
      </c>
      <c r="G18903" t="s">
        <v>19</v>
      </c>
      <c r="H18903" t="s">
        <v>43</v>
      </c>
      <c r="I18903" t="s">
        <v>21</v>
      </c>
      <c r="J18903" t="s">
        <v>22</v>
      </c>
      <c r="K18903">
        <v>93.3</v>
      </c>
      <c r="L18903">
        <v>133</v>
      </c>
      <c r="M18903" t="s">
        <v>526</v>
      </c>
      <c r="N18903">
        <v>142</v>
      </c>
      <c r="P18903" cm="1">
        <f t="array" ref="P18903">IF(Q18903&gt;0,INDEX(Q18903:Q40627,MATCH(TRUE,INDEX(Q18903:Q40627="",,),0)-1),"")</f>
        <v>8</v>
      </c>
      <c r="Q18903">
        <f t="shared" si="533"/>
        <v>6</v>
      </c>
      <c r="R18903">
        <f t="shared" si="534"/>
        <v>0</v>
      </c>
    </row>
    <row r="18904" spans="1:18" x14ac:dyDescent="0.3">
      <c r="A18904" t="s">
        <v>1335</v>
      </c>
      <c r="B18904" s="1">
        <v>38279</v>
      </c>
      <c r="C18904" s="2">
        <v>0.45833333333333331</v>
      </c>
      <c r="D18904" t="s">
        <v>1340</v>
      </c>
      <c r="E18904" t="s">
        <v>1341</v>
      </c>
      <c r="G18904" s="6" t="s">
        <v>29</v>
      </c>
      <c r="H18904" t="s">
        <v>30</v>
      </c>
      <c r="I18904" t="s">
        <v>21</v>
      </c>
      <c r="J18904" t="s">
        <v>22</v>
      </c>
      <c r="K18904">
        <v>4</v>
      </c>
      <c r="L18904">
        <v>77.75</v>
      </c>
      <c r="M18904" t="s">
        <v>526</v>
      </c>
      <c r="N18904">
        <v>77.75</v>
      </c>
      <c r="P18904" cm="1">
        <f t="array" ref="P18904">IF(Q18904&gt;0,INDEX(Q18904:Q40628,MATCH(TRUE,INDEX(Q18904:Q40628="",,),0)-1),"")</f>
        <v>8</v>
      </c>
      <c r="Q18904">
        <f t="shared" si="533"/>
        <v>6</v>
      </c>
      <c r="R18904">
        <f t="shared" si="534"/>
        <v>0</v>
      </c>
    </row>
    <row r="18905" spans="1:18" x14ac:dyDescent="0.3">
      <c r="A18905" t="s">
        <v>1335</v>
      </c>
      <c r="B18905" s="1">
        <v>38279</v>
      </c>
      <c r="C18905" s="2">
        <v>0.45833333333333331</v>
      </c>
      <c r="D18905" t="s">
        <v>1340</v>
      </c>
      <c r="E18905" t="s">
        <v>1341</v>
      </c>
      <c r="G18905" s="6" t="s">
        <v>29</v>
      </c>
      <c r="H18905" t="s">
        <v>41</v>
      </c>
      <c r="I18905" t="s">
        <v>21</v>
      </c>
      <c r="J18905" t="s">
        <v>22</v>
      </c>
      <c r="K18905">
        <v>1.1000000000000001</v>
      </c>
      <c r="L18905">
        <v>151</v>
      </c>
      <c r="M18905" t="s">
        <v>526</v>
      </c>
      <c r="N18905">
        <v>151</v>
      </c>
      <c r="P18905" cm="1">
        <f t="array" ref="P18905">IF(Q18905&gt;0,INDEX(Q18905:Q40629,MATCH(TRUE,INDEX(Q18905:Q40629="",,),0)-1),"")</f>
        <v>8</v>
      </c>
      <c r="Q18905">
        <f t="shared" si="533"/>
        <v>6</v>
      </c>
      <c r="R18905">
        <f t="shared" si="534"/>
        <v>0</v>
      </c>
    </row>
    <row r="18906" spans="1:18" x14ac:dyDescent="0.3">
      <c r="A18906" t="s">
        <v>1335</v>
      </c>
      <c r="B18906" s="1">
        <v>38279</v>
      </c>
      <c r="C18906" s="2">
        <v>0.45833333333333331</v>
      </c>
      <c r="D18906" t="s">
        <v>1340</v>
      </c>
      <c r="E18906" t="s">
        <v>1341</v>
      </c>
      <c r="G18906" s="6" t="s">
        <v>29</v>
      </c>
      <c r="H18906" t="s">
        <v>30</v>
      </c>
      <c r="I18906" t="s">
        <v>26</v>
      </c>
      <c r="J18906" t="s">
        <v>27</v>
      </c>
      <c r="K18906">
        <v>90.3</v>
      </c>
      <c r="L18906">
        <v>9.9499999999999993</v>
      </c>
      <c r="M18906" t="s">
        <v>526</v>
      </c>
      <c r="N18906">
        <v>9.9499999999999993</v>
      </c>
      <c r="P18906" cm="1">
        <f t="array" ref="P18906">IF(Q18906&gt;0,INDEX(Q18906:Q40630,MATCH(TRUE,INDEX(Q18906:Q40630="",,),0)-1),"")</f>
        <v>8</v>
      </c>
      <c r="Q18906">
        <f t="shared" si="533"/>
        <v>6</v>
      </c>
      <c r="R18906">
        <f t="shared" si="534"/>
        <v>0</v>
      </c>
    </row>
    <row r="18907" spans="1:18" x14ac:dyDescent="0.3">
      <c r="A18907" t="s">
        <v>1335</v>
      </c>
      <c r="B18907" s="1">
        <v>38279</v>
      </c>
      <c r="C18907" s="2">
        <v>0.45833333333333331</v>
      </c>
      <c r="D18907" t="s">
        <v>1340</v>
      </c>
      <c r="E18907" t="s">
        <v>1341</v>
      </c>
      <c r="G18907" s="6" t="s">
        <v>29</v>
      </c>
      <c r="H18907" t="s">
        <v>20</v>
      </c>
      <c r="I18907" t="s">
        <v>26</v>
      </c>
      <c r="J18907" t="s">
        <v>27</v>
      </c>
      <c r="K18907">
        <v>168.9</v>
      </c>
      <c r="L18907">
        <v>9.75</v>
      </c>
      <c r="M18907" t="s">
        <v>526</v>
      </c>
      <c r="N18907">
        <v>9.75</v>
      </c>
      <c r="P18907" cm="1">
        <f t="array" ref="P18907">IF(Q18907&gt;0,INDEX(Q18907:Q40631,MATCH(TRUE,INDEX(Q18907:Q40631="",,),0)-1),"")</f>
        <v>8</v>
      </c>
      <c r="Q18907">
        <f t="shared" si="533"/>
        <v>6</v>
      </c>
      <c r="R18907">
        <f t="shared" si="534"/>
        <v>0</v>
      </c>
    </row>
    <row r="18908" spans="1:18" x14ac:dyDescent="0.3">
      <c r="A18908" t="s">
        <v>1335</v>
      </c>
      <c r="B18908" s="1">
        <v>38279</v>
      </c>
      <c r="C18908" s="2">
        <v>0.45833333333333331</v>
      </c>
      <c r="D18908" t="s">
        <v>1340</v>
      </c>
      <c r="E18908" t="s">
        <v>1341</v>
      </c>
      <c r="G18908" s="6" t="s">
        <v>29</v>
      </c>
      <c r="H18908" t="s">
        <v>25</v>
      </c>
      <c r="I18908" t="s">
        <v>26</v>
      </c>
      <c r="J18908" t="s">
        <v>27</v>
      </c>
      <c r="K18908">
        <v>88.9</v>
      </c>
      <c r="L18908">
        <v>13.5</v>
      </c>
      <c r="M18908" t="s">
        <v>526</v>
      </c>
      <c r="N18908">
        <v>13.5</v>
      </c>
      <c r="P18908" cm="1">
        <f t="array" ref="P18908">IF(Q18908&gt;0,INDEX(Q18908:Q40632,MATCH(TRUE,INDEX(Q18908:Q40632="",,),0)-1),"")</f>
        <v>8</v>
      </c>
      <c r="Q18908">
        <f t="shared" si="533"/>
        <v>6</v>
      </c>
      <c r="R18908">
        <f t="shared" si="534"/>
        <v>0</v>
      </c>
    </row>
    <row r="18909" spans="1:18" x14ac:dyDescent="0.3">
      <c r="A18909" t="s">
        <v>1335</v>
      </c>
      <c r="B18909" s="1">
        <v>38279</v>
      </c>
      <c r="C18909" s="2">
        <v>0.45833333333333331</v>
      </c>
      <c r="D18909" t="s">
        <v>1340</v>
      </c>
      <c r="E18909" t="s">
        <v>1341</v>
      </c>
      <c r="G18909" s="6" t="s">
        <v>29</v>
      </c>
      <c r="H18909" t="s">
        <v>43</v>
      </c>
      <c r="I18909" t="s">
        <v>26</v>
      </c>
      <c r="J18909" t="s">
        <v>27</v>
      </c>
      <c r="K18909">
        <v>322</v>
      </c>
      <c r="L18909">
        <v>9.35</v>
      </c>
      <c r="M18909" t="s">
        <v>526</v>
      </c>
      <c r="N18909">
        <v>9.35</v>
      </c>
      <c r="P18909" cm="1">
        <f t="array" ref="P18909">IF(Q18909&gt;0,INDEX(Q18909:Q40633,MATCH(TRUE,INDEX(Q18909:Q40633="",,),0)-1),"")</f>
        <v>8</v>
      </c>
      <c r="Q18909">
        <f t="shared" si="533"/>
        <v>6</v>
      </c>
      <c r="R18909">
        <f t="shared" si="534"/>
        <v>0</v>
      </c>
    </row>
    <row r="18910" spans="1:18" x14ac:dyDescent="0.3">
      <c r="A18910" t="s">
        <v>1335</v>
      </c>
      <c r="B18910" s="1">
        <v>38279</v>
      </c>
      <c r="C18910" s="2">
        <v>0.45833333333333331</v>
      </c>
      <c r="D18910" t="s">
        <v>1340</v>
      </c>
      <c r="E18910" t="s">
        <v>1341</v>
      </c>
      <c r="G18910" t="s">
        <v>19</v>
      </c>
      <c r="H18910" t="s">
        <v>20</v>
      </c>
      <c r="I18910" t="s">
        <v>21</v>
      </c>
      <c r="J18910" t="s">
        <v>22</v>
      </c>
      <c r="K18910">
        <v>98.8</v>
      </c>
      <c r="L18910">
        <v>225</v>
      </c>
      <c r="M18910" t="s">
        <v>44</v>
      </c>
      <c r="N18910">
        <v>225</v>
      </c>
      <c r="P18910" cm="1">
        <f t="array" ref="P18910">IF(Q18910&gt;0,INDEX(Q18910:Q40634,MATCH(TRUE,INDEX(Q18910:Q40634="",,),0)-1),"")</f>
        <v>8</v>
      </c>
      <c r="Q18910">
        <f t="shared" si="533"/>
        <v>7</v>
      </c>
      <c r="R18910">
        <f t="shared" si="534"/>
        <v>0</v>
      </c>
    </row>
    <row r="18911" spans="1:18" x14ac:dyDescent="0.3">
      <c r="A18911" t="s">
        <v>1335</v>
      </c>
      <c r="B18911" s="1">
        <v>38279</v>
      </c>
      <c r="C18911" s="2">
        <v>0.45833333333333331</v>
      </c>
      <c r="D18911" t="s">
        <v>1340</v>
      </c>
      <c r="E18911" t="s">
        <v>1341</v>
      </c>
      <c r="G18911" t="s">
        <v>19</v>
      </c>
      <c r="H18911" t="s">
        <v>25</v>
      </c>
      <c r="I18911" t="s">
        <v>21</v>
      </c>
      <c r="J18911" t="s">
        <v>22</v>
      </c>
      <c r="K18911">
        <v>116.9</v>
      </c>
      <c r="L18911">
        <v>52</v>
      </c>
      <c r="M18911" t="s">
        <v>44</v>
      </c>
      <c r="N18911">
        <v>125</v>
      </c>
      <c r="P18911" cm="1">
        <f t="array" ref="P18911">IF(Q18911&gt;0,INDEX(Q18911:Q40635,MATCH(TRUE,INDEX(Q18911:Q40635="",,),0)-1),"")</f>
        <v>8</v>
      </c>
      <c r="Q18911">
        <f t="shared" si="533"/>
        <v>7</v>
      </c>
      <c r="R18911">
        <f t="shared" si="534"/>
        <v>0</v>
      </c>
    </row>
    <row r="18912" spans="1:18" x14ac:dyDescent="0.3">
      <c r="A18912" t="s">
        <v>1335</v>
      </c>
      <c r="B18912" s="1">
        <v>38279</v>
      </c>
      <c r="C18912" s="2">
        <v>0.45833333333333331</v>
      </c>
      <c r="D18912" t="s">
        <v>1340</v>
      </c>
      <c r="E18912" t="s">
        <v>1341</v>
      </c>
      <c r="G18912" t="s">
        <v>19</v>
      </c>
      <c r="H18912" t="s">
        <v>43</v>
      </c>
      <c r="I18912" t="s">
        <v>21</v>
      </c>
      <c r="J18912" t="s">
        <v>22</v>
      </c>
      <c r="K18912">
        <v>93.3</v>
      </c>
      <c r="L18912">
        <v>133</v>
      </c>
      <c r="M18912" t="s">
        <v>44</v>
      </c>
      <c r="N18912">
        <v>150</v>
      </c>
      <c r="P18912" cm="1">
        <f t="array" ref="P18912">IF(Q18912&gt;0,INDEX(Q18912:Q40636,MATCH(TRUE,INDEX(Q18912:Q40636="",,),0)-1),"")</f>
        <v>8</v>
      </c>
      <c r="Q18912">
        <f t="shared" si="533"/>
        <v>7</v>
      </c>
      <c r="R18912">
        <f t="shared" si="534"/>
        <v>0</v>
      </c>
    </row>
    <row r="18913" spans="1:18" x14ac:dyDescent="0.3">
      <c r="A18913" t="s">
        <v>1335</v>
      </c>
      <c r="B18913" s="1">
        <v>38279</v>
      </c>
      <c r="C18913" s="2">
        <v>0.45833333333333331</v>
      </c>
      <c r="D18913" t="s">
        <v>1340</v>
      </c>
      <c r="E18913" t="s">
        <v>1341</v>
      </c>
      <c r="G18913" s="6" t="s">
        <v>29</v>
      </c>
      <c r="H18913" t="s">
        <v>30</v>
      </c>
      <c r="I18913" t="s">
        <v>21</v>
      </c>
      <c r="J18913" t="s">
        <v>22</v>
      </c>
      <c r="K18913">
        <v>4</v>
      </c>
      <c r="L18913">
        <v>77.75</v>
      </c>
      <c r="M18913" t="s">
        <v>44</v>
      </c>
      <c r="N18913">
        <v>77.75</v>
      </c>
      <c r="P18913" cm="1">
        <f t="array" ref="P18913">IF(Q18913&gt;0,INDEX(Q18913:Q40637,MATCH(TRUE,INDEX(Q18913:Q40637="",,),0)-1),"")</f>
        <v>8</v>
      </c>
      <c r="Q18913">
        <f t="shared" si="533"/>
        <v>7</v>
      </c>
      <c r="R18913">
        <f t="shared" si="534"/>
        <v>0</v>
      </c>
    </row>
    <row r="18914" spans="1:18" x14ac:dyDescent="0.3">
      <c r="A18914" t="s">
        <v>1335</v>
      </c>
      <c r="B18914" s="1">
        <v>38279</v>
      </c>
      <c r="C18914" s="2">
        <v>0.45833333333333331</v>
      </c>
      <c r="D18914" t="s">
        <v>1340</v>
      </c>
      <c r="E18914" t="s">
        <v>1341</v>
      </c>
      <c r="G18914" s="6" t="s">
        <v>29</v>
      </c>
      <c r="H18914" t="s">
        <v>41</v>
      </c>
      <c r="I18914" t="s">
        <v>21</v>
      </c>
      <c r="J18914" t="s">
        <v>22</v>
      </c>
      <c r="K18914">
        <v>1.1000000000000001</v>
      </c>
      <c r="L18914">
        <v>151</v>
      </c>
      <c r="M18914" t="s">
        <v>44</v>
      </c>
      <c r="N18914">
        <v>151</v>
      </c>
      <c r="P18914" cm="1">
        <f t="array" ref="P18914">IF(Q18914&gt;0,INDEX(Q18914:Q40638,MATCH(TRUE,INDEX(Q18914:Q40638="",,),0)-1),"")</f>
        <v>8</v>
      </c>
      <c r="Q18914">
        <f t="shared" si="533"/>
        <v>7</v>
      </c>
      <c r="R18914">
        <f t="shared" si="534"/>
        <v>0</v>
      </c>
    </row>
    <row r="18915" spans="1:18" x14ac:dyDescent="0.3">
      <c r="A18915" t="s">
        <v>1335</v>
      </c>
      <c r="B18915" s="1">
        <v>38279</v>
      </c>
      <c r="C18915" s="2">
        <v>0.45833333333333331</v>
      </c>
      <c r="D18915" t="s">
        <v>1340</v>
      </c>
      <c r="E18915" t="s">
        <v>1341</v>
      </c>
      <c r="G18915" s="6" t="s">
        <v>29</v>
      </c>
      <c r="H18915" t="s">
        <v>30</v>
      </c>
      <c r="I18915" t="s">
        <v>26</v>
      </c>
      <c r="J18915" t="s">
        <v>27</v>
      </c>
      <c r="K18915">
        <v>90.3</v>
      </c>
      <c r="L18915">
        <v>9.9499999999999993</v>
      </c>
      <c r="M18915" t="s">
        <v>44</v>
      </c>
      <c r="N18915">
        <v>9.9499999999999993</v>
      </c>
      <c r="P18915" cm="1">
        <f t="array" ref="P18915">IF(Q18915&gt;0,INDEX(Q18915:Q40639,MATCH(TRUE,INDEX(Q18915:Q40639="",,),0)-1),"")</f>
        <v>8</v>
      </c>
      <c r="Q18915">
        <f t="shared" si="533"/>
        <v>7</v>
      </c>
      <c r="R18915">
        <f t="shared" si="534"/>
        <v>0</v>
      </c>
    </row>
    <row r="18916" spans="1:18" x14ac:dyDescent="0.3">
      <c r="A18916" t="s">
        <v>1335</v>
      </c>
      <c r="B18916" s="1">
        <v>38279</v>
      </c>
      <c r="C18916" s="2">
        <v>0.45833333333333331</v>
      </c>
      <c r="D18916" t="s">
        <v>1340</v>
      </c>
      <c r="E18916" t="s">
        <v>1341</v>
      </c>
      <c r="G18916" s="6" t="s">
        <v>29</v>
      </c>
      <c r="H18916" t="s">
        <v>20</v>
      </c>
      <c r="I18916" t="s">
        <v>26</v>
      </c>
      <c r="J18916" t="s">
        <v>27</v>
      </c>
      <c r="K18916">
        <v>168.9</v>
      </c>
      <c r="L18916">
        <v>9.75</v>
      </c>
      <c r="M18916" t="s">
        <v>44</v>
      </c>
      <c r="N18916">
        <v>9.75</v>
      </c>
      <c r="P18916" cm="1">
        <f t="array" ref="P18916">IF(Q18916&gt;0,INDEX(Q18916:Q40640,MATCH(TRUE,INDEX(Q18916:Q40640="",,),0)-1),"")</f>
        <v>8</v>
      </c>
      <c r="Q18916">
        <f t="shared" si="533"/>
        <v>7</v>
      </c>
      <c r="R18916">
        <f t="shared" si="534"/>
        <v>0</v>
      </c>
    </row>
    <row r="18917" spans="1:18" x14ac:dyDescent="0.3">
      <c r="A18917" t="s">
        <v>1335</v>
      </c>
      <c r="B18917" s="1">
        <v>38279</v>
      </c>
      <c r="C18917" s="2">
        <v>0.45833333333333331</v>
      </c>
      <c r="D18917" t="s">
        <v>1340</v>
      </c>
      <c r="E18917" t="s">
        <v>1341</v>
      </c>
      <c r="G18917" s="6" t="s">
        <v>29</v>
      </c>
      <c r="H18917" t="s">
        <v>25</v>
      </c>
      <c r="I18917" t="s">
        <v>26</v>
      </c>
      <c r="J18917" t="s">
        <v>27</v>
      </c>
      <c r="K18917">
        <v>88.9</v>
      </c>
      <c r="L18917">
        <v>13.5</v>
      </c>
      <c r="M18917" t="s">
        <v>44</v>
      </c>
      <c r="N18917">
        <v>13.5</v>
      </c>
      <c r="P18917" cm="1">
        <f t="array" ref="P18917">IF(Q18917&gt;0,INDEX(Q18917:Q40641,MATCH(TRUE,INDEX(Q18917:Q40641="",,),0)-1),"")</f>
        <v>8</v>
      </c>
      <c r="Q18917">
        <f t="shared" si="533"/>
        <v>7</v>
      </c>
      <c r="R18917">
        <f t="shared" si="534"/>
        <v>0</v>
      </c>
    </row>
    <row r="18918" spans="1:18" x14ac:dyDescent="0.3">
      <c r="A18918" t="s">
        <v>1335</v>
      </c>
      <c r="B18918" s="1">
        <v>38279</v>
      </c>
      <c r="C18918" s="2">
        <v>0.45833333333333331</v>
      </c>
      <c r="D18918" t="s">
        <v>1340</v>
      </c>
      <c r="E18918" t="s">
        <v>1341</v>
      </c>
      <c r="G18918" s="6" t="s">
        <v>29</v>
      </c>
      <c r="H18918" t="s">
        <v>43</v>
      </c>
      <c r="I18918" t="s">
        <v>26</v>
      </c>
      <c r="J18918" t="s">
        <v>27</v>
      </c>
      <c r="K18918">
        <v>322</v>
      </c>
      <c r="L18918">
        <v>9.35</v>
      </c>
      <c r="M18918" t="s">
        <v>44</v>
      </c>
      <c r="N18918">
        <v>9.35</v>
      </c>
      <c r="P18918" cm="1">
        <f t="array" ref="P18918">IF(Q18918&gt;0,INDEX(Q18918:Q40642,MATCH(TRUE,INDEX(Q18918:Q40642="",,),0)-1),"")</f>
        <v>8</v>
      </c>
      <c r="Q18918">
        <f t="shared" si="533"/>
        <v>7</v>
      </c>
      <c r="R18918">
        <f t="shared" si="534"/>
        <v>0</v>
      </c>
    </row>
    <row r="18919" spans="1:18" x14ac:dyDescent="0.3">
      <c r="A18919" t="s">
        <v>1335</v>
      </c>
      <c r="B18919" s="1">
        <v>38279</v>
      </c>
      <c r="C18919" s="2">
        <v>0.45833333333333331</v>
      </c>
      <c r="D18919" t="s">
        <v>1340</v>
      </c>
      <c r="E18919" t="s">
        <v>1341</v>
      </c>
      <c r="G18919" t="s">
        <v>19</v>
      </c>
      <c r="H18919" t="s">
        <v>20</v>
      </c>
      <c r="I18919" t="s">
        <v>21</v>
      </c>
      <c r="J18919" t="s">
        <v>22</v>
      </c>
      <c r="K18919">
        <v>98.8</v>
      </c>
      <c r="L18919">
        <v>225</v>
      </c>
      <c r="M18919" t="s">
        <v>86</v>
      </c>
      <c r="N18919">
        <v>225</v>
      </c>
      <c r="P18919" cm="1">
        <f t="array" ref="P18919">IF(Q18919&gt;0,INDEX(Q18919:Q40643,MATCH(TRUE,INDEX(Q18919:Q40643="",,),0)-1),"")</f>
        <v>8</v>
      </c>
      <c r="Q18919">
        <f t="shared" si="533"/>
        <v>8</v>
      </c>
      <c r="R18919">
        <f t="shared" si="534"/>
        <v>0</v>
      </c>
    </row>
    <row r="18920" spans="1:18" x14ac:dyDescent="0.3">
      <c r="A18920" t="s">
        <v>1335</v>
      </c>
      <c r="B18920" s="1">
        <v>38279</v>
      </c>
      <c r="C18920" s="2">
        <v>0.45833333333333331</v>
      </c>
      <c r="D18920" t="s">
        <v>1340</v>
      </c>
      <c r="E18920" t="s">
        <v>1341</v>
      </c>
      <c r="G18920" t="s">
        <v>19</v>
      </c>
      <c r="H18920" t="s">
        <v>25</v>
      </c>
      <c r="I18920" t="s">
        <v>21</v>
      </c>
      <c r="J18920" t="s">
        <v>22</v>
      </c>
      <c r="K18920">
        <v>116.9</v>
      </c>
      <c r="L18920">
        <v>52</v>
      </c>
      <c r="M18920" t="s">
        <v>86</v>
      </c>
      <c r="N18920">
        <v>52</v>
      </c>
      <c r="P18920" cm="1">
        <f t="array" ref="P18920">IF(Q18920&gt;0,INDEX(Q18920:Q40644,MATCH(TRUE,INDEX(Q18920:Q40644="",,),0)-1),"")</f>
        <v>8</v>
      </c>
      <c r="Q18920">
        <f t="shared" si="533"/>
        <v>8</v>
      </c>
      <c r="R18920">
        <f t="shared" si="534"/>
        <v>0</v>
      </c>
    </row>
    <row r="18921" spans="1:18" x14ac:dyDescent="0.3">
      <c r="A18921" t="s">
        <v>1335</v>
      </c>
      <c r="B18921" s="1">
        <v>38279</v>
      </c>
      <c r="C18921" s="2">
        <v>0.45833333333333331</v>
      </c>
      <c r="D18921" t="s">
        <v>1340</v>
      </c>
      <c r="E18921" t="s">
        <v>1341</v>
      </c>
      <c r="G18921" t="s">
        <v>19</v>
      </c>
      <c r="H18921" t="s">
        <v>43</v>
      </c>
      <c r="I18921" t="s">
        <v>21</v>
      </c>
      <c r="J18921" t="s">
        <v>22</v>
      </c>
      <c r="K18921">
        <v>93.3</v>
      </c>
      <c r="L18921">
        <v>133</v>
      </c>
      <c r="M18921" t="s">
        <v>86</v>
      </c>
      <c r="N18921">
        <v>194.67</v>
      </c>
      <c r="P18921" cm="1">
        <f t="array" ref="P18921">IF(Q18921&gt;0,INDEX(Q18921:Q40645,MATCH(TRUE,INDEX(Q18921:Q40645="",,),0)-1),"")</f>
        <v>8</v>
      </c>
      <c r="Q18921">
        <f t="shared" ref="Q18921:Q18927" si="535">INT((ROW()-18856)/9)+1</f>
        <v>8</v>
      </c>
      <c r="R18921">
        <f t="shared" si="534"/>
        <v>0</v>
      </c>
    </row>
    <row r="18922" spans="1:18" x14ac:dyDescent="0.3">
      <c r="A18922" t="s">
        <v>1335</v>
      </c>
      <c r="B18922" s="1">
        <v>38279</v>
      </c>
      <c r="C18922" s="2">
        <v>0.45833333333333331</v>
      </c>
      <c r="D18922" t="s">
        <v>1340</v>
      </c>
      <c r="E18922" t="s">
        <v>1341</v>
      </c>
      <c r="G18922" s="6" t="s">
        <v>29</v>
      </c>
      <c r="H18922" t="s">
        <v>30</v>
      </c>
      <c r="I18922" t="s">
        <v>21</v>
      </c>
      <c r="J18922" t="s">
        <v>22</v>
      </c>
      <c r="K18922">
        <v>4</v>
      </c>
      <c r="L18922">
        <v>77.75</v>
      </c>
      <c r="M18922" t="s">
        <v>86</v>
      </c>
      <c r="N18922">
        <v>77.75</v>
      </c>
      <c r="P18922" cm="1">
        <f t="array" ref="P18922">IF(Q18922&gt;0,INDEX(Q18922:Q40646,MATCH(TRUE,INDEX(Q18922:Q40646="",,),0)-1),"")</f>
        <v>8</v>
      </c>
      <c r="Q18922">
        <f t="shared" si="535"/>
        <v>8</v>
      </c>
      <c r="R18922">
        <f t="shared" si="534"/>
        <v>0</v>
      </c>
    </row>
    <row r="18923" spans="1:18" x14ac:dyDescent="0.3">
      <c r="A18923" t="s">
        <v>1335</v>
      </c>
      <c r="B18923" s="1">
        <v>38279</v>
      </c>
      <c r="C18923" s="2">
        <v>0.45833333333333331</v>
      </c>
      <c r="D18923" t="s">
        <v>1340</v>
      </c>
      <c r="E18923" t="s">
        <v>1341</v>
      </c>
      <c r="G18923" s="6" t="s">
        <v>29</v>
      </c>
      <c r="H18923" t="s">
        <v>41</v>
      </c>
      <c r="I18923" t="s">
        <v>21</v>
      </c>
      <c r="J18923" t="s">
        <v>22</v>
      </c>
      <c r="K18923">
        <v>1.1000000000000001</v>
      </c>
      <c r="L18923">
        <v>151</v>
      </c>
      <c r="M18923" t="s">
        <v>86</v>
      </c>
      <c r="N18923">
        <v>151</v>
      </c>
      <c r="P18923" cm="1">
        <f t="array" ref="P18923">IF(Q18923&gt;0,INDEX(Q18923:Q40647,MATCH(TRUE,INDEX(Q18923:Q40647="",,),0)-1),"")</f>
        <v>8</v>
      </c>
      <c r="Q18923">
        <f t="shared" si="535"/>
        <v>8</v>
      </c>
      <c r="R18923">
        <f t="shared" si="534"/>
        <v>0</v>
      </c>
    </row>
    <row r="18924" spans="1:18" x14ac:dyDescent="0.3">
      <c r="A18924" t="s">
        <v>1335</v>
      </c>
      <c r="B18924" s="1">
        <v>38279</v>
      </c>
      <c r="C18924" s="2">
        <v>0.45833333333333331</v>
      </c>
      <c r="D18924" t="s">
        <v>1340</v>
      </c>
      <c r="E18924" t="s">
        <v>1341</v>
      </c>
      <c r="G18924" s="6" t="s">
        <v>29</v>
      </c>
      <c r="H18924" t="s">
        <v>30</v>
      </c>
      <c r="I18924" t="s">
        <v>26</v>
      </c>
      <c r="J18924" t="s">
        <v>27</v>
      </c>
      <c r="K18924">
        <v>90.3</v>
      </c>
      <c r="L18924">
        <v>9.9499999999999993</v>
      </c>
      <c r="M18924" t="s">
        <v>86</v>
      </c>
      <c r="N18924">
        <v>9.9499999999999993</v>
      </c>
      <c r="P18924" cm="1">
        <f t="array" ref="P18924">IF(Q18924&gt;0,INDEX(Q18924:Q40648,MATCH(TRUE,INDEX(Q18924:Q40648="",,),0)-1),"")</f>
        <v>8</v>
      </c>
      <c r="Q18924">
        <f t="shared" si="535"/>
        <v>8</v>
      </c>
      <c r="R18924">
        <f t="shared" si="534"/>
        <v>0</v>
      </c>
    </row>
    <row r="18925" spans="1:18" x14ac:dyDescent="0.3">
      <c r="A18925" t="s">
        <v>1335</v>
      </c>
      <c r="B18925" s="1">
        <v>38279</v>
      </c>
      <c r="C18925" s="2">
        <v>0.45833333333333331</v>
      </c>
      <c r="D18925" t="s">
        <v>1340</v>
      </c>
      <c r="E18925" t="s">
        <v>1341</v>
      </c>
      <c r="G18925" s="6" t="s">
        <v>29</v>
      </c>
      <c r="H18925" t="s">
        <v>20</v>
      </c>
      <c r="I18925" t="s">
        <v>26</v>
      </c>
      <c r="J18925" t="s">
        <v>27</v>
      </c>
      <c r="K18925">
        <v>168.9</v>
      </c>
      <c r="L18925">
        <v>9.75</v>
      </c>
      <c r="M18925" t="s">
        <v>86</v>
      </c>
      <c r="N18925">
        <v>9.75</v>
      </c>
      <c r="P18925" cm="1">
        <f t="array" ref="P18925">IF(Q18925&gt;0,INDEX(Q18925:Q40649,MATCH(TRUE,INDEX(Q18925:Q40649="",,),0)-1),"")</f>
        <v>8</v>
      </c>
      <c r="Q18925">
        <f t="shared" si="535"/>
        <v>8</v>
      </c>
      <c r="R18925">
        <f t="shared" si="534"/>
        <v>0</v>
      </c>
    </row>
    <row r="18926" spans="1:18" x14ac:dyDescent="0.3">
      <c r="A18926" t="s">
        <v>1335</v>
      </c>
      <c r="B18926" s="1">
        <v>38279</v>
      </c>
      <c r="C18926" s="2">
        <v>0.45833333333333331</v>
      </c>
      <c r="D18926" t="s">
        <v>1340</v>
      </c>
      <c r="E18926" t="s">
        <v>1341</v>
      </c>
      <c r="G18926" s="6" t="s">
        <v>29</v>
      </c>
      <c r="H18926" t="s">
        <v>25</v>
      </c>
      <c r="I18926" t="s">
        <v>26</v>
      </c>
      <c r="J18926" t="s">
        <v>27</v>
      </c>
      <c r="K18926">
        <v>88.9</v>
      </c>
      <c r="L18926">
        <v>13.5</v>
      </c>
      <c r="M18926" t="s">
        <v>86</v>
      </c>
      <c r="N18926">
        <v>13.5</v>
      </c>
      <c r="P18926" cm="1">
        <f t="array" ref="P18926">IF(Q18926&gt;0,INDEX(Q18926:Q40650,MATCH(TRUE,INDEX(Q18926:Q40650="",,),0)-1),"")</f>
        <v>8</v>
      </c>
      <c r="Q18926">
        <f t="shared" si="535"/>
        <v>8</v>
      </c>
      <c r="R18926">
        <f t="shared" si="534"/>
        <v>0</v>
      </c>
    </row>
    <row r="18927" spans="1:18" x14ac:dyDescent="0.3">
      <c r="A18927" t="s">
        <v>1335</v>
      </c>
      <c r="B18927" s="1">
        <v>38279</v>
      </c>
      <c r="C18927" s="2">
        <v>0.45833333333333331</v>
      </c>
      <c r="D18927" t="s">
        <v>1340</v>
      </c>
      <c r="E18927" t="s">
        <v>1341</v>
      </c>
      <c r="G18927" s="6" t="s">
        <v>29</v>
      </c>
      <c r="H18927" t="s">
        <v>43</v>
      </c>
      <c r="I18927" t="s">
        <v>26</v>
      </c>
      <c r="J18927" t="s">
        <v>27</v>
      </c>
      <c r="K18927">
        <v>322</v>
      </c>
      <c r="L18927">
        <v>9.35</v>
      </c>
      <c r="M18927" t="s">
        <v>86</v>
      </c>
      <c r="N18927">
        <v>9.35</v>
      </c>
      <c r="P18927" cm="1">
        <f t="array" ref="P18927">IF(Q18927&gt;0,INDEX(Q18927:Q40651,MATCH(TRUE,INDEX(Q18927:Q40651="",,),0)-1),"")</f>
        <v>8</v>
      </c>
      <c r="Q18927">
        <f t="shared" si="535"/>
        <v>8</v>
      </c>
      <c r="R18927">
        <f t="shared" si="534"/>
        <v>0</v>
      </c>
    </row>
    <row r="18928" spans="1:18" x14ac:dyDescent="0.3">
      <c r="P18928" t="str" cm="1">
        <f t="array" ref="P18928">IF(Q18928&gt;0,INDEX(Q18928:Q40652,MATCH(TRUE,INDEX(Q18928:Q40652="",,),0)-1),"")</f>
        <v/>
      </c>
      <c r="R18928" t="str">
        <f t="shared" ref="R18928:R18991" si="536">IF(P18928="","",0)</f>
        <v/>
      </c>
    </row>
    <row r="18929" spans="1:18" x14ac:dyDescent="0.3">
      <c r="A18929" t="s">
        <v>1335</v>
      </c>
      <c r="B18929" s="1">
        <v>38279</v>
      </c>
      <c r="C18929" s="2">
        <v>0.45833333333333331</v>
      </c>
      <c r="D18929" t="s">
        <v>1342</v>
      </c>
      <c r="E18929" t="s">
        <v>1343</v>
      </c>
      <c r="G18929" t="s">
        <v>19</v>
      </c>
      <c r="H18929" t="s">
        <v>41</v>
      </c>
      <c r="I18929" t="s">
        <v>21</v>
      </c>
      <c r="J18929" t="s">
        <v>22</v>
      </c>
      <c r="K18929">
        <v>18.7</v>
      </c>
      <c r="L18929">
        <v>170</v>
      </c>
      <c r="M18929" t="s">
        <v>537</v>
      </c>
      <c r="N18929">
        <v>1170</v>
      </c>
      <c r="O18929" t="s">
        <v>24</v>
      </c>
      <c r="P18929" cm="1">
        <f t="array" ref="P18929">IF(Q18929&gt;0,INDEX(Q18929:Q40653,MATCH(TRUE,INDEX(Q18929:Q40653="",,),0)-1),"")</f>
        <v>3</v>
      </c>
      <c r="Q18929">
        <f>INT((ROW()-18929)/12)+1</f>
        <v>1</v>
      </c>
      <c r="R18929">
        <f t="shared" si="536"/>
        <v>0</v>
      </c>
    </row>
    <row r="18930" spans="1:18" x14ac:dyDescent="0.3">
      <c r="A18930" t="s">
        <v>1335</v>
      </c>
      <c r="B18930" s="1">
        <v>38279</v>
      </c>
      <c r="C18930" s="2">
        <v>0.45833333333333331</v>
      </c>
      <c r="D18930" t="s">
        <v>1342</v>
      </c>
      <c r="E18930" t="s">
        <v>1343</v>
      </c>
      <c r="G18930" t="s">
        <v>19</v>
      </c>
      <c r="H18930" t="s">
        <v>43</v>
      </c>
      <c r="I18930" t="s">
        <v>21</v>
      </c>
      <c r="J18930" t="s">
        <v>22</v>
      </c>
      <c r="K18930">
        <v>141.19999999999999</v>
      </c>
      <c r="L18930">
        <v>80</v>
      </c>
      <c r="M18930" t="s">
        <v>537</v>
      </c>
      <c r="N18930">
        <v>80</v>
      </c>
      <c r="O18930" t="s">
        <v>24</v>
      </c>
      <c r="P18930" cm="1">
        <f t="array" ref="P18930">IF(Q18930&gt;0,INDEX(Q18930:Q40654,MATCH(TRUE,INDEX(Q18930:Q40654="",,),0)-1),"")</f>
        <v>3</v>
      </c>
      <c r="Q18930">
        <f t="shared" ref="Q18930:Q18964" si="537">INT((ROW()-18929)/12)+1</f>
        <v>1</v>
      </c>
      <c r="R18930">
        <f t="shared" si="536"/>
        <v>0</v>
      </c>
    </row>
    <row r="18931" spans="1:18" x14ac:dyDescent="0.3">
      <c r="A18931" t="s">
        <v>1335</v>
      </c>
      <c r="B18931" s="1">
        <v>38279</v>
      </c>
      <c r="C18931" s="2">
        <v>0.45833333333333331</v>
      </c>
      <c r="D18931" t="s">
        <v>1342</v>
      </c>
      <c r="E18931" t="s">
        <v>1343</v>
      </c>
      <c r="G18931" t="s">
        <v>19</v>
      </c>
      <c r="H18931" t="s">
        <v>63</v>
      </c>
      <c r="I18931" t="s">
        <v>21</v>
      </c>
      <c r="J18931" t="s">
        <v>22</v>
      </c>
      <c r="K18931">
        <v>62</v>
      </c>
      <c r="L18931">
        <v>40</v>
      </c>
      <c r="M18931" t="s">
        <v>537</v>
      </c>
      <c r="N18931">
        <v>40</v>
      </c>
      <c r="O18931" t="s">
        <v>24</v>
      </c>
      <c r="P18931" cm="1">
        <f t="array" ref="P18931">IF(Q18931&gt;0,INDEX(Q18931:Q40655,MATCH(TRUE,INDEX(Q18931:Q40655="",,),0)-1),"")</f>
        <v>3</v>
      </c>
      <c r="Q18931">
        <f t="shared" si="537"/>
        <v>1</v>
      </c>
      <c r="R18931">
        <f t="shared" si="536"/>
        <v>0</v>
      </c>
    </row>
    <row r="18932" spans="1:18" x14ac:dyDescent="0.3">
      <c r="A18932" t="s">
        <v>1335</v>
      </c>
      <c r="B18932" s="1">
        <v>38279</v>
      </c>
      <c r="C18932" s="2">
        <v>0.45833333333333331</v>
      </c>
      <c r="D18932" t="s">
        <v>1342</v>
      </c>
      <c r="E18932" t="s">
        <v>1343</v>
      </c>
      <c r="G18932" t="s">
        <v>19</v>
      </c>
      <c r="H18932" t="s">
        <v>43</v>
      </c>
      <c r="I18932" t="s">
        <v>26</v>
      </c>
      <c r="J18932" t="s">
        <v>27</v>
      </c>
      <c r="K18932">
        <v>701</v>
      </c>
      <c r="L18932">
        <v>7</v>
      </c>
      <c r="M18932" t="s">
        <v>537</v>
      </c>
      <c r="N18932">
        <v>7</v>
      </c>
      <c r="O18932" t="s">
        <v>24</v>
      </c>
      <c r="P18932" cm="1">
        <f t="array" ref="P18932">IF(Q18932&gt;0,INDEX(Q18932:Q40656,MATCH(TRUE,INDEX(Q18932:Q40656="",,),0)-1),"")</f>
        <v>3</v>
      </c>
      <c r="Q18932">
        <f t="shared" si="537"/>
        <v>1</v>
      </c>
      <c r="R18932">
        <f t="shared" si="536"/>
        <v>0</v>
      </c>
    </row>
    <row r="18933" spans="1:18" x14ac:dyDescent="0.3">
      <c r="A18933" t="s">
        <v>1335</v>
      </c>
      <c r="B18933" s="1">
        <v>38279</v>
      </c>
      <c r="C18933" s="2">
        <v>0.45833333333333331</v>
      </c>
      <c r="D18933" t="s">
        <v>1342</v>
      </c>
      <c r="E18933" t="s">
        <v>1343</v>
      </c>
      <c r="G18933" t="s">
        <v>19</v>
      </c>
      <c r="H18933" t="s">
        <v>63</v>
      </c>
      <c r="I18933" t="s">
        <v>26</v>
      </c>
      <c r="J18933" t="s">
        <v>27</v>
      </c>
      <c r="K18933">
        <v>165</v>
      </c>
      <c r="L18933">
        <v>14</v>
      </c>
      <c r="M18933" t="s">
        <v>537</v>
      </c>
      <c r="N18933">
        <v>14</v>
      </c>
      <c r="O18933" t="s">
        <v>24</v>
      </c>
      <c r="P18933" cm="1">
        <f t="array" ref="P18933">IF(Q18933&gt;0,INDEX(Q18933:Q40657,MATCH(TRUE,INDEX(Q18933:Q40657="",,),0)-1),"")</f>
        <v>3</v>
      </c>
      <c r="Q18933">
        <f t="shared" si="537"/>
        <v>1</v>
      </c>
      <c r="R18933">
        <f t="shared" si="536"/>
        <v>0</v>
      </c>
    </row>
    <row r="18934" spans="1:18" x14ac:dyDescent="0.3">
      <c r="A18934" t="s">
        <v>1335</v>
      </c>
      <c r="B18934" s="1">
        <v>38279</v>
      </c>
      <c r="C18934" s="2">
        <v>0.45833333333333331</v>
      </c>
      <c r="D18934" t="s">
        <v>1342</v>
      </c>
      <c r="E18934" t="s">
        <v>1343</v>
      </c>
      <c r="G18934" s="6" t="s">
        <v>29</v>
      </c>
      <c r="H18934" t="s">
        <v>30</v>
      </c>
      <c r="I18934" t="s">
        <v>21</v>
      </c>
      <c r="J18934" t="s">
        <v>22</v>
      </c>
      <c r="K18934">
        <v>7.7</v>
      </c>
      <c r="L18934">
        <v>53</v>
      </c>
      <c r="M18934" t="s">
        <v>537</v>
      </c>
      <c r="N18934">
        <v>53</v>
      </c>
      <c r="O18934" t="s">
        <v>24</v>
      </c>
      <c r="P18934" cm="1">
        <f t="array" ref="P18934">IF(Q18934&gt;0,INDEX(Q18934:Q40658,MATCH(TRUE,INDEX(Q18934:Q40658="",,),0)-1),"")</f>
        <v>3</v>
      </c>
      <c r="Q18934">
        <f t="shared" si="537"/>
        <v>1</v>
      </c>
      <c r="R18934">
        <f t="shared" si="536"/>
        <v>0</v>
      </c>
    </row>
    <row r="18935" spans="1:18" x14ac:dyDescent="0.3">
      <c r="A18935" t="s">
        <v>1335</v>
      </c>
      <c r="B18935" s="1">
        <v>38279</v>
      </c>
      <c r="C18935" s="2">
        <v>0.45833333333333331</v>
      </c>
      <c r="D18935" t="s">
        <v>1342</v>
      </c>
      <c r="E18935" t="s">
        <v>1343</v>
      </c>
      <c r="G18935" s="6" t="s">
        <v>29</v>
      </c>
      <c r="H18935" t="s">
        <v>126</v>
      </c>
      <c r="I18935" t="s">
        <v>21</v>
      </c>
      <c r="J18935" t="s">
        <v>22</v>
      </c>
      <c r="K18935">
        <v>32</v>
      </c>
      <c r="L18935">
        <v>40</v>
      </c>
      <c r="M18935" t="s">
        <v>537</v>
      </c>
      <c r="N18935">
        <v>40</v>
      </c>
      <c r="O18935" t="s">
        <v>24</v>
      </c>
      <c r="P18935" cm="1">
        <f t="array" ref="P18935">IF(Q18935&gt;0,INDEX(Q18935:Q40659,MATCH(TRUE,INDEX(Q18935:Q40659="",,),0)-1),"")</f>
        <v>3</v>
      </c>
      <c r="Q18935">
        <f t="shared" si="537"/>
        <v>1</v>
      </c>
      <c r="R18935">
        <f t="shared" si="536"/>
        <v>0</v>
      </c>
    </row>
    <row r="18936" spans="1:18" x14ac:dyDescent="0.3">
      <c r="A18936" t="s">
        <v>1335</v>
      </c>
      <c r="B18936" s="1">
        <v>38279</v>
      </c>
      <c r="C18936" s="2">
        <v>0.45833333333333331</v>
      </c>
      <c r="D18936" t="s">
        <v>1342</v>
      </c>
      <c r="E18936" t="s">
        <v>1343</v>
      </c>
      <c r="G18936" s="6" t="s">
        <v>29</v>
      </c>
      <c r="H18936" t="s">
        <v>69</v>
      </c>
      <c r="I18936" t="s">
        <v>21</v>
      </c>
      <c r="J18936" t="s">
        <v>22</v>
      </c>
      <c r="K18936">
        <v>3.3</v>
      </c>
      <c r="L18936">
        <v>63</v>
      </c>
      <c r="M18936" t="s">
        <v>537</v>
      </c>
      <c r="N18936">
        <v>63</v>
      </c>
      <c r="O18936" t="s">
        <v>24</v>
      </c>
      <c r="P18936" cm="1">
        <f t="array" ref="P18936">IF(Q18936&gt;0,INDEX(Q18936:Q40660,MATCH(TRUE,INDEX(Q18936:Q40660="",,),0)-1),"")</f>
        <v>3</v>
      </c>
      <c r="Q18936">
        <f t="shared" si="537"/>
        <v>1</v>
      </c>
      <c r="R18936">
        <f t="shared" si="536"/>
        <v>0</v>
      </c>
    </row>
    <row r="18937" spans="1:18" x14ac:dyDescent="0.3">
      <c r="A18937" t="s">
        <v>1335</v>
      </c>
      <c r="B18937" s="1">
        <v>38279</v>
      </c>
      <c r="C18937" s="2">
        <v>0.45833333333333331</v>
      </c>
      <c r="D18937" t="s">
        <v>1342</v>
      </c>
      <c r="E18937" t="s">
        <v>1343</v>
      </c>
      <c r="G18937" s="6" t="s">
        <v>29</v>
      </c>
      <c r="H18937" t="s">
        <v>30</v>
      </c>
      <c r="I18937" t="s">
        <v>26</v>
      </c>
      <c r="J18937" t="s">
        <v>27</v>
      </c>
      <c r="K18937">
        <v>183</v>
      </c>
      <c r="L18937">
        <v>7</v>
      </c>
      <c r="M18937" t="s">
        <v>537</v>
      </c>
      <c r="N18937">
        <v>7</v>
      </c>
      <c r="O18937" t="s">
        <v>24</v>
      </c>
      <c r="P18937" cm="1">
        <f t="array" ref="P18937">IF(Q18937&gt;0,INDEX(Q18937:Q40661,MATCH(TRUE,INDEX(Q18937:Q40661="",,),0)-1),"")</f>
        <v>3</v>
      </c>
      <c r="Q18937">
        <f t="shared" si="537"/>
        <v>1</v>
      </c>
      <c r="R18937">
        <f t="shared" si="536"/>
        <v>0</v>
      </c>
    </row>
    <row r="18938" spans="1:18" x14ac:dyDescent="0.3">
      <c r="A18938" t="s">
        <v>1335</v>
      </c>
      <c r="B18938" s="1">
        <v>38279</v>
      </c>
      <c r="C18938" s="2">
        <v>0.45833333333333331</v>
      </c>
      <c r="D18938" t="s">
        <v>1342</v>
      </c>
      <c r="E18938" t="s">
        <v>1343</v>
      </c>
      <c r="G18938" s="6" t="s">
        <v>29</v>
      </c>
      <c r="H18938" t="s">
        <v>69</v>
      </c>
      <c r="I18938" t="s">
        <v>26</v>
      </c>
      <c r="J18938" t="s">
        <v>27</v>
      </c>
      <c r="K18938">
        <v>21</v>
      </c>
      <c r="L18938">
        <v>6.5</v>
      </c>
      <c r="M18938" t="s">
        <v>537</v>
      </c>
      <c r="N18938">
        <v>6.5</v>
      </c>
      <c r="O18938" t="s">
        <v>24</v>
      </c>
      <c r="P18938" cm="1">
        <f t="array" ref="P18938">IF(Q18938&gt;0,INDEX(Q18938:Q40662,MATCH(TRUE,INDEX(Q18938:Q40662="",,),0)-1),"")</f>
        <v>3</v>
      </c>
      <c r="Q18938">
        <f t="shared" si="537"/>
        <v>1</v>
      </c>
      <c r="R18938">
        <f t="shared" si="536"/>
        <v>0</v>
      </c>
    </row>
    <row r="18939" spans="1:18" x14ac:dyDescent="0.3">
      <c r="A18939" t="s">
        <v>1335</v>
      </c>
      <c r="B18939" s="1">
        <v>38279</v>
      </c>
      <c r="C18939" s="2">
        <v>0.45833333333333331</v>
      </c>
      <c r="D18939" t="s">
        <v>1342</v>
      </c>
      <c r="E18939" t="s">
        <v>1343</v>
      </c>
      <c r="G18939" s="6" t="s">
        <v>29</v>
      </c>
      <c r="H18939" t="s">
        <v>41</v>
      </c>
      <c r="I18939" t="s">
        <v>26</v>
      </c>
      <c r="J18939" t="s">
        <v>27</v>
      </c>
      <c r="K18939">
        <v>15</v>
      </c>
      <c r="L18939">
        <v>20.100000000000001</v>
      </c>
      <c r="M18939" t="s">
        <v>537</v>
      </c>
      <c r="N18939">
        <v>20.100000000000001</v>
      </c>
      <c r="O18939" t="s">
        <v>24</v>
      </c>
      <c r="P18939" cm="1">
        <f t="array" ref="P18939">IF(Q18939&gt;0,INDEX(Q18939:Q40663,MATCH(TRUE,INDEX(Q18939:Q40663="",,),0)-1),"")</f>
        <v>3</v>
      </c>
      <c r="Q18939">
        <f t="shared" si="537"/>
        <v>1</v>
      </c>
      <c r="R18939">
        <f t="shared" si="536"/>
        <v>0</v>
      </c>
    </row>
    <row r="18940" spans="1:18" x14ac:dyDescent="0.3">
      <c r="A18940" t="s">
        <v>1335</v>
      </c>
      <c r="B18940" s="1">
        <v>38279</v>
      </c>
      <c r="C18940" s="2">
        <v>0.45833333333333331</v>
      </c>
      <c r="D18940" t="s">
        <v>1342</v>
      </c>
      <c r="E18940" t="s">
        <v>1343</v>
      </c>
      <c r="G18940" s="6" t="s">
        <v>29</v>
      </c>
      <c r="H18940" t="s">
        <v>28</v>
      </c>
      <c r="I18940" t="s">
        <v>26</v>
      </c>
      <c r="J18940" t="s">
        <v>27</v>
      </c>
      <c r="K18940">
        <v>30</v>
      </c>
      <c r="L18940">
        <v>13.4</v>
      </c>
      <c r="M18940" t="s">
        <v>537</v>
      </c>
      <c r="N18940">
        <v>13.4</v>
      </c>
      <c r="O18940" t="s">
        <v>24</v>
      </c>
      <c r="P18940" cm="1">
        <f t="array" ref="P18940">IF(Q18940&gt;0,INDEX(Q18940:Q40664,MATCH(TRUE,INDEX(Q18940:Q40664="",,),0)-1),"")</f>
        <v>3</v>
      </c>
      <c r="Q18940">
        <f t="shared" si="537"/>
        <v>1</v>
      </c>
      <c r="R18940">
        <f t="shared" si="536"/>
        <v>0</v>
      </c>
    </row>
    <row r="18941" spans="1:18" x14ac:dyDescent="0.3">
      <c r="A18941" t="s">
        <v>1335</v>
      </c>
      <c r="B18941" s="1">
        <v>38279</v>
      </c>
      <c r="C18941" s="2">
        <v>0.45833333333333331</v>
      </c>
      <c r="D18941" t="s">
        <v>1342</v>
      </c>
      <c r="E18941" t="s">
        <v>1343</v>
      </c>
      <c r="G18941" t="s">
        <v>19</v>
      </c>
      <c r="H18941" t="s">
        <v>41</v>
      </c>
      <c r="I18941" t="s">
        <v>21</v>
      </c>
      <c r="J18941" t="s">
        <v>22</v>
      </c>
      <c r="K18941">
        <v>18.7</v>
      </c>
      <c r="L18941">
        <v>170</v>
      </c>
      <c r="M18941" t="s">
        <v>86</v>
      </c>
      <c r="N18941">
        <v>170</v>
      </c>
      <c r="P18941" cm="1">
        <f t="array" ref="P18941">IF(Q18941&gt;0,INDEX(Q18941:Q40665,MATCH(TRUE,INDEX(Q18941:Q40665="",,),0)-1),"")</f>
        <v>3</v>
      </c>
      <c r="Q18941">
        <f t="shared" si="537"/>
        <v>2</v>
      </c>
      <c r="R18941">
        <f t="shared" si="536"/>
        <v>0</v>
      </c>
    </row>
    <row r="18942" spans="1:18" x14ac:dyDescent="0.3">
      <c r="A18942" t="s">
        <v>1335</v>
      </c>
      <c r="B18942" s="1">
        <v>38279</v>
      </c>
      <c r="C18942" s="2">
        <v>0.45833333333333331</v>
      </c>
      <c r="D18942" t="s">
        <v>1342</v>
      </c>
      <c r="E18942" t="s">
        <v>1343</v>
      </c>
      <c r="G18942" t="s">
        <v>19</v>
      </c>
      <c r="H18942" t="s">
        <v>43</v>
      </c>
      <c r="I18942" t="s">
        <v>21</v>
      </c>
      <c r="J18942" t="s">
        <v>22</v>
      </c>
      <c r="K18942">
        <v>141.19999999999999</v>
      </c>
      <c r="L18942">
        <v>80</v>
      </c>
      <c r="M18942" t="s">
        <v>86</v>
      </c>
      <c r="N18942">
        <v>176</v>
      </c>
      <c r="P18942" cm="1">
        <f t="array" ref="P18942">IF(Q18942&gt;0,INDEX(Q18942:Q40666,MATCH(TRUE,INDEX(Q18942:Q40666="",,),0)-1),"")</f>
        <v>3</v>
      </c>
      <c r="Q18942">
        <f t="shared" si="537"/>
        <v>2</v>
      </c>
      <c r="R18942">
        <f t="shared" si="536"/>
        <v>0</v>
      </c>
    </row>
    <row r="18943" spans="1:18" x14ac:dyDescent="0.3">
      <c r="A18943" t="s">
        <v>1335</v>
      </c>
      <c r="B18943" s="1">
        <v>38279</v>
      </c>
      <c r="C18943" s="2">
        <v>0.45833333333333331</v>
      </c>
      <c r="D18943" t="s">
        <v>1342</v>
      </c>
      <c r="E18943" t="s">
        <v>1343</v>
      </c>
      <c r="G18943" t="s">
        <v>19</v>
      </c>
      <c r="H18943" t="s">
        <v>63</v>
      </c>
      <c r="I18943" t="s">
        <v>21</v>
      </c>
      <c r="J18943" t="s">
        <v>22</v>
      </c>
      <c r="K18943">
        <v>62</v>
      </c>
      <c r="L18943">
        <v>40</v>
      </c>
      <c r="M18943" t="s">
        <v>86</v>
      </c>
      <c r="N18943">
        <v>40</v>
      </c>
      <c r="P18943" cm="1">
        <f t="array" ref="P18943">IF(Q18943&gt;0,INDEX(Q18943:Q40667,MATCH(TRUE,INDEX(Q18943:Q40667="",,),0)-1),"")</f>
        <v>3</v>
      </c>
      <c r="Q18943">
        <f t="shared" si="537"/>
        <v>2</v>
      </c>
      <c r="R18943">
        <f t="shared" si="536"/>
        <v>0</v>
      </c>
    </row>
    <row r="18944" spans="1:18" x14ac:dyDescent="0.3">
      <c r="A18944" t="s">
        <v>1335</v>
      </c>
      <c r="B18944" s="1">
        <v>38279</v>
      </c>
      <c r="C18944" s="2">
        <v>0.45833333333333331</v>
      </c>
      <c r="D18944" t="s">
        <v>1342</v>
      </c>
      <c r="E18944" t="s">
        <v>1343</v>
      </c>
      <c r="G18944" t="s">
        <v>19</v>
      </c>
      <c r="H18944" t="s">
        <v>43</v>
      </c>
      <c r="I18944" t="s">
        <v>26</v>
      </c>
      <c r="J18944" t="s">
        <v>27</v>
      </c>
      <c r="K18944">
        <v>701</v>
      </c>
      <c r="L18944">
        <v>7</v>
      </c>
      <c r="M18944" t="s">
        <v>86</v>
      </c>
      <c r="N18944">
        <v>7</v>
      </c>
      <c r="P18944" cm="1">
        <f t="array" ref="P18944">IF(Q18944&gt;0,INDEX(Q18944:Q40668,MATCH(TRUE,INDEX(Q18944:Q40668="",,),0)-1),"")</f>
        <v>3</v>
      </c>
      <c r="Q18944">
        <f t="shared" si="537"/>
        <v>2</v>
      </c>
      <c r="R18944">
        <f t="shared" si="536"/>
        <v>0</v>
      </c>
    </row>
    <row r="18945" spans="1:18" x14ac:dyDescent="0.3">
      <c r="A18945" t="s">
        <v>1335</v>
      </c>
      <c r="B18945" s="1">
        <v>38279</v>
      </c>
      <c r="C18945" s="2">
        <v>0.45833333333333331</v>
      </c>
      <c r="D18945" t="s">
        <v>1342</v>
      </c>
      <c r="E18945" t="s">
        <v>1343</v>
      </c>
      <c r="G18945" t="s">
        <v>19</v>
      </c>
      <c r="H18945" t="s">
        <v>63</v>
      </c>
      <c r="I18945" t="s">
        <v>26</v>
      </c>
      <c r="J18945" t="s">
        <v>27</v>
      </c>
      <c r="K18945">
        <v>165</v>
      </c>
      <c r="L18945">
        <v>14</v>
      </c>
      <c r="M18945" t="s">
        <v>86</v>
      </c>
      <c r="N18945">
        <v>14</v>
      </c>
      <c r="P18945" cm="1">
        <f t="array" ref="P18945">IF(Q18945&gt;0,INDEX(Q18945:Q40669,MATCH(TRUE,INDEX(Q18945:Q40669="",,),0)-1),"")</f>
        <v>3</v>
      </c>
      <c r="Q18945">
        <f t="shared" si="537"/>
        <v>2</v>
      </c>
      <c r="R18945">
        <f t="shared" si="536"/>
        <v>0</v>
      </c>
    </row>
    <row r="18946" spans="1:18" x14ac:dyDescent="0.3">
      <c r="A18946" t="s">
        <v>1335</v>
      </c>
      <c r="B18946" s="1">
        <v>38279</v>
      </c>
      <c r="C18946" s="2">
        <v>0.45833333333333331</v>
      </c>
      <c r="D18946" t="s">
        <v>1342</v>
      </c>
      <c r="E18946" t="s">
        <v>1343</v>
      </c>
      <c r="G18946" s="6" t="s">
        <v>29</v>
      </c>
      <c r="H18946" t="s">
        <v>30</v>
      </c>
      <c r="I18946" t="s">
        <v>21</v>
      </c>
      <c r="J18946" t="s">
        <v>22</v>
      </c>
      <c r="K18946">
        <v>7.7</v>
      </c>
      <c r="L18946">
        <v>53</v>
      </c>
      <c r="M18946" t="s">
        <v>86</v>
      </c>
      <c r="N18946">
        <v>53</v>
      </c>
      <c r="P18946" cm="1">
        <f t="array" ref="P18946">IF(Q18946&gt;0,INDEX(Q18946:Q40670,MATCH(TRUE,INDEX(Q18946:Q40670="",,),0)-1),"")</f>
        <v>3</v>
      </c>
      <c r="Q18946">
        <f t="shared" si="537"/>
        <v>2</v>
      </c>
      <c r="R18946">
        <f t="shared" si="536"/>
        <v>0</v>
      </c>
    </row>
    <row r="18947" spans="1:18" x14ac:dyDescent="0.3">
      <c r="A18947" t="s">
        <v>1335</v>
      </c>
      <c r="B18947" s="1">
        <v>38279</v>
      </c>
      <c r="C18947" s="2">
        <v>0.45833333333333331</v>
      </c>
      <c r="D18947" t="s">
        <v>1342</v>
      </c>
      <c r="E18947" t="s">
        <v>1343</v>
      </c>
      <c r="G18947" s="6" t="s">
        <v>29</v>
      </c>
      <c r="H18947" t="s">
        <v>126</v>
      </c>
      <c r="I18947" t="s">
        <v>21</v>
      </c>
      <c r="J18947" t="s">
        <v>22</v>
      </c>
      <c r="K18947">
        <v>32</v>
      </c>
      <c r="L18947">
        <v>40</v>
      </c>
      <c r="M18947" t="s">
        <v>86</v>
      </c>
      <c r="N18947">
        <v>40</v>
      </c>
      <c r="P18947" cm="1">
        <f t="array" ref="P18947">IF(Q18947&gt;0,INDEX(Q18947:Q40671,MATCH(TRUE,INDEX(Q18947:Q40671="",,),0)-1),"")</f>
        <v>3</v>
      </c>
      <c r="Q18947">
        <f t="shared" si="537"/>
        <v>2</v>
      </c>
      <c r="R18947">
        <f t="shared" si="536"/>
        <v>0</v>
      </c>
    </row>
    <row r="18948" spans="1:18" x14ac:dyDescent="0.3">
      <c r="A18948" t="s">
        <v>1335</v>
      </c>
      <c r="B18948" s="1">
        <v>38279</v>
      </c>
      <c r="C18948" s="2">
        <v>0.45833333333333331</v>
      </c>
      <c r="D18948" t="s">
        <v>1342</v>
      </c>
      <c r="E18948" t="s">
        <v>1343</v>
      </c>
      <c r="G18948" s="6" t="s">
        <v>29</v>
      </c>
      <c r="H18948" t="s">
        <v>69</v>
      </c>
      <c r="I18948" t="s">
        <v>21</v>
      </c>
      <c r="J18948" t="s">
        <v>22</v>
      </c>
      <c r="K18948">
        <v>3.3</v>
      </c>
      <c r="L18948">
        <v>63</v>
      </c>
      <c r="M18948" t="s">
        <v>86</v>
      </c>
      <c r="N18948">
        <v>63</v>
      </c>
      <c r="P18948" cm="1">
        <f t="array" ref="P18948">IF(Q18948&gt;0,INDEX(Q18948:Q40672,MATCH(TRUE,INDEX(Q18948:Q40672="",,),0)-1),"")</f>
        <v>3</v>
      </c>
      <c r="Q18948">
        <f t="shared" si="537"/>
        <v>2</v>
      </c>
      <c r="R18948">
        <f t="shared" si="536"/>
        <v>0</v>
      </c>
    </row>
    <row r="18949" spans="1:18" x14ac:dyDescent="0.3">
      <c r="A18949" t="s">
        <v>1335</v>
      </c>
      <c r="B18949" s="1">
        <v>38279</v>
      </c>
      <c r="C18949" s="2">
        <v>0.45833333333333331</v>
      </c>
      <c r="D18949" t="s">
        <v>1342</v>
      </c>
      <c r="E18949" t="s">
        <v>1343</v>
      </c>
      <c r="G18949" s="6" t="s">
        <v>29</v>
      </c>
      <c r="H18949" t="s">
        <v>30</v>
      </c>
      <c r="I18949" t="s">
        <v>26</v>
      </c>
      <c r="J18949" t="s">
        <v>27</v>
      </c>
      <c r="K18949">
        <v>183</v>
      </c>
      <c r="L18949">
        <v>7</v>
      </c>
      <c r="M18949" t="s">
        <v>86</v>
      </c>
      <c r="N18949">
        <v>7</v>
      </c>
      <c r="P18949" cm="1">
        <f t="array" ref="P18949">IF(Q18949&gt;0,INDEX(Q18949:Q40673,MATCH(TRUE,INDEX(Q18949:Q40673="",,),0)-1),"")</f>
        <v>3</v>
      </c>
      <c r="Q18949">
        <f t="shared" si="537"/>
        <v>2</v>
      </c>
      <c r="R18949">
        <f t="shared" si="536"/>
        <v>0</v>
      </c>
    </row>
    <row r="18950" spans="1:18" x14ac:dyDescent="0.3">
      <c r="A18950" t="s">
        <v>1335</v>
      </c>
      <c r="B18950" s="1">
        <v>38279</v>
      </c>
      <c r="C18950" s="2">
        <v>0.45833333333333331</v>
      </c>
      <c r="D18950" t="s">
        <v>1342</v>
      </c>
      <c r="E18950" t="s">
        <v>1343</v>
      </c>
      <c r="G18950" s="6" t="s">
        <v>29</v>
      </c>
      <c r="H18950" t="s">
        <v>69</v>
      </c>
      <c r="I18950" t="s">
        <v>26</v>
      </c>
      <c r="J18950" t="s">
        <v>27</v>
      </c>
      <c r="K18950">
        <v>21</v>
      </c>
      <c r="L18950">
        <v>6.5</v>
      </c>
      <c r="M18950" t="s">
        <v>86</v>
      </c>
      <c r="N18950">
        <v>6.5</v>
      </c>
      <c r="P18950" cm="1">
        <f t="array" ref="P18950">IF(Q18950&gt;0,INDEX(Q18950:Q40674,MATCH(TRUE,INDEX(Q18950:Q40674="",,),0)-1),"")</f>
        <v>3</v>
      </c>
      <c r="Q18950">
        <f t="shared" si="537"/>
        <v>2</v>
      </c>
      <c r="R18950">
        <f t="shared" si="536"/>
        <v>0</v>
      </c>
    </row>
    <row r="18951" spans="1:18" x14ac:dyDescent="0.3">
      <c r="A18951" t="s">
        <v>1335</v>
      </c>
      <c r="B18951" s="1">
        <v>38279</v>
      </c>
      <c r="C18951" s="2">
        <v>0.45833333333333331</v>
      </c>
      <c r="D18951" t="s">
        <v>1342</v>
      </c>
      <c r="E18951" t="s">
        <v>1343</v>
      </c>
      <c r="G18951" s="6" t="s">
        <v>29</v>
      </c>
      <c r="H18951" t="s">
        <v>41</v>
      </c>
      <c r="I18951" t="s">
        <v>26</v>
      </c>
      <c r="J18951" t="s">
        <v>27</v>
      </c>
      <c r="K18951">
        <v>15</v>
      </c>
      <c r="L18951">
        <v>20.100000000000001</v>
      </c>
      <c r="M18951" t="s">
        <v>86</v>
      </c>
      <c r="N18951">
        <v>20.100000000000001</v>
      </c>
      <c r="P18951" cm="1">
        <f t="array" ref="P18951">IF(Q18951&gt;0,INDEX(Q18951:Q40675,MATCH(TRUE,INDEX(Q18951:Q40675="",,),0)-1),"")</f>
        <v>3</v>
      </c>
      <c r="Q18951">
        <f t="shared" si="537"/>
        <v>2</v>
      </c>
      <c r="R18951">
        <f t="shared" si="536"/>
        <v>0</v>
      </c>
    </row>
    <row r="18952" spans="1:18" x14ac:dyDescent="0.3">
      <c r="A18952" t="s">
        <v>1335</v>
      </c>
      <c r="B18952" s="1">
        <v>38279</v>
      </c>
      <c r="C18952" s="2">
        <v>0.45833333333333331</v>
      </c>
      <c r="D18952" t="s">
        <v>1342</v>
      </c>
      <c r="E18952" t="s">
        <v>1343</v>
      </c>
      <c r="G18952" s="6" t="s">
        <v>29</v>
      </c>
      <c r="H18952" t="s">
        <v>28</v>
      </c>
      <c r="I18952" t="s">
        <v>26</v>
      </c>
      <c r="J18952" t="s">
        <v>27</v>
      </c>
      <c r="K18952">
        <v>30</v>
      </c>
      <c r="L18952">
        <v>13.4</v>
      </c>
      <c r="M18952" t="s">
        <v>86</v>
      </c>
      <c r="N18952">
        <v>13.4</v>
      </c>
      <c r="P18952" cm="1">
        <f t="array" ref="P18952">IF(Q18952&gt;0,INDEX(Q18952:Q40676,MATCH(TRUE,INDEX(Q18952:Q40676="",,),0)-1),"")</f>
        <v>3</v>
      </c>
      <c r="Q18952">
        <f t="shared" si="537"/>
        <v>2</v>
      </c>
      <c r="R18952">
        <f t="shared" si="536"/>
        <v>0</v>
      </c>
    </row>
    <row r="18953" spans="1:18" x14ac:dyDescent="0.3">
      <c r="A18953" t="s">
        <v>1335</v>
      </c>
      <c r="B18953" s="1">
        <v>38279</v>
      </c>
      <c r="C18953" s="2">
        <v>0.45833333333333331</v>
      </c>
      <c r="D18953" t="s">
        <v>1342</v>
      </c>
      <c r="E18953" t="s">
        <v>1343</v>
      </c>
      <c r="G18953" t="s">
        <v>19</v>
      </c>
      <c r="H18953" t="s">
        <v>41</v>
      </c>
      <c r="I18953" t="s">
        <v>21</v>
      </c>
      <c r="J18953" t="s">
        <v>22</v>
      </c>
      <c r="K18953">
        <v>18.7</v>
      </c>
      <c r="L18953">
        <v>170</v>
      </c>
      <c r="M18953" t="s">
        <v>44</v>
      </c>
      <c r="N18953">
        <v>170</v>
      </c>
      <c r="P18953" cm="1">
        <f t="array" ref="P18953">IF(Q18953&gt;0,INDEX(Q18953:Q40677,MATCH(TRUE,INDEX(Q18953:Q40677="",,),0)-1),"")</f>
        <v>3</v>
      </c>
      <c r="Q18953">
        <f t="shared" si="537"/>
        <v>3</v>
      </c>
      <c r="R18953">
        <f t="shared" si="536"/>
        <v>0</v>
      </c>
    </row>
    <row r="18954" spans="1:18" x14ac:dyDescent="0.3">
      <c r="A18954" t="s">
        <v>1335</v>
      </c>
      <c r="B18954" s="1">
        <v>38279</v>
      </c>
      <c r="C18954" s="2">
        <v>0.45833333333333331</v>
      </c>
      <c r="D18954" t="s">
        <v>1342</v>
      </c>
      <c r="E18954" t="s">
        <v>1343</v>
      </c>
      <c r="G18954" t="s">
        <v>19</v>
      </c>
      <c r="H18954" t="s">
        <v>43</v>
      </c>
      <c r="I18954" t="s">
        <v>21</v>
      </c>
      <c r="J18954" t="s">
        <v>22</v>
      </c>
      <c r="K18954">
        <v>141.19999999999999</v>
      </c>
      <c r="L18954">
        <v>80</v>
      </c>
      <c r="M18954" t="s">
        <v>44</v>
      </c>
      <c r="N18954">
        <v>101</v>
      </c>
      <c r="P18954" cm="1">
        <f t="array" ref="P18954">IF(Q18954&gt;0,INDEX(Q18954:Q40678,MATCH(TRUE,INDEX(Q18954:Q40678="",,),0)-1),"")</f>
        <v>3</v>
      </c>
      <c r="Q18954">
        <f t="shared" si="537"/>
        <v>3</v>
      </c>
      <c r="R18954">
        <f t="shared" si="536"/>
        <v>0</v>
      </c>
    </row>
    <row r="18955" spans="1:18" x14ac:dyDescent="0.3">
      <c r="A18955" t="s">
        <v>1335</v>
      </c>
      <c r="B18955" s="1">
        <v>38279</v>
      </c>
      <c r="C18955" s="2">
        <v>0.45833333333333331</v>
      </c>
      <c r="D18955" t="s">
        <v>1342</v>
      </c>
      <c r="E18955" t="s">
        <v>1343</v>
      </c>
      <c r="G18955" t="s">
        <v>19</v>
      </c>
      <c r="H18955" t="s">
        <v>63</v>
      </c>
      <c r="I18955" t="s">
        <v>21</v>
      </c>
      <c r="J18955" t="s">
        <v>22</v>
      </c>
      <c r="K18955">
        <v>62</v>
      </c>
      <c r="L18955">
        <v>40</v>
      </c>
      <c r="M18955" t="s">
        <v>44</v>
      </c>
      <c r="N18955">
        <v>80</v>
      </c>
      <c r="P18955" cm="1">
        <f t="array" ref="P18955">IF(Q18955&gt;0,INDEX(Q18955:Q40679,MATCH(TRUE,INDEX(Q18955:Q40679="",,),0)-1),"")</f>
        <v>3</v>
      </c>
      <c r="Q18955">
        <f t="shared" si="537"/>
        <v>3</v>
      </c>
      <c r="R18955">
        <f t="shared" si="536"/>
        <v>0</v>
      </c>
    </row>
    <row r="18956" spans="1:18" x14ac:dyDescent="0.3">
      <c r="A18956" t="s">
        <v>1335</v>
      </c>
      <c r="B18956" s="1">
        <v>38279</v>
      </c>
      <c r="C18956" s="2">
        <v>0.45833333333333331</v>
      </c>
      <c r="D18956" t="s">
        <v>1342</v>
      </c>
      <c r="E18956" t="s">
        <v>1343</v>
      </c>
      <c r="G18956" t="s">
        <v>19</v>
      </c>
      <c r="H18956" t="s">
        <v>43</v>
      </c>
      <c r="I18956" t="s">
        <v>26</v>
      </c>
      <c r="J18956" t="s">
        <v>27</v>
      </c>
      <c r="K18956">
        <v>701</v>
      </c>
      <c r="L18956">
        <v>7</v>
      </c>
      <c r="M18956" t="s">
        <v>44</v>
      </c>
      <c r="N18956">
        <v>15.37</v>
      </c>
      <c r="P18956" cm="1">
        <f t="array" ref="P18956">IF(Q18956&gt;0,INDEX(Q18956:Q40680,MATCH(TRUE,INDEX(Q18956:Q40680="",,),0)-1),"")</f>
        <v>3</v>
      </c>
      <c r="Q18956">
        <f t="shared" si="537"/>
        <v>3</v>
      </c>
      <c r="R18956">
        <f t="shared" si="536"/>
        <v>0</v>
      </c>
    </row>
    <row r="18957" spans="1:18" x14ac:dyDescent="0.3">
      <c r="A18957" t="s">
        <v>1335</v>
      </c>
      <c r="B18957" s="1">
        <v>38279</v>
      </c>
      <c r="C18957" s="2">
        <v>0.45833333333333331</v>
      </c>
      <c r="D18957" t="s">
        <v>1342</v>
      </c>
      <c r="E18957" t="s">
        <v>1343</v>
      </c>
      <c r="G18957" t="s">
        <v>19</v>
      </c>
      <c r="H18957" t="s">
        <v>63</v>
      </c>
      <c r="I18957" t="s">
        <v>26</v>
      </c>
      <c r="J18957" t="s">
        <v>27</v>
      </c>
      <c r="K18957">
        <v>165</v>
      </c>
      <c r="L18957">
        <v>14</v>
      </c>
      <c r="M18957" t="s">
        <v>44</v>
      </c>
      <c r="N18957">
        <v>18</v>
      </c>
      <c r="P18957" cm="1">
        <f t="array" ref="P18957">IF(Q18957&gt;0,INDEX(Q18957:Q40681,MATCH(TRUE,INDEX(Q18957:Q40681="",,),0)-1),"")</f>
        <v>3</v>
      </c>
      <c r="Q18957">
        <f t="shared" si="537"/>
        <v>3</v>
      </c>
      <c r="R18957">
        <f t="shared" si="536"/>
        <v>0</v>
      </c>
    </row>
    <row r="18958" spans="1:18" x14ac:dyDescent="0.3">
      <c r="A18958" t="s">
        <v>1335</v>
      </c>
      <c r="B18958" s="1">
        <v>38279</v>
      </c>
      <c r="C18958" s="2">
        <v>0.45833333333333331</v>
      </c>
      <c r="D18958" t="s">
        <v>1342</v>
      </c>
      <c r="E18958" t="s">
        <v>1343</v>
      </c>
      <c r="G18958" s="6" t="s">
        <v>29</v>
      </c>
      <c r="H18958" t="s">
        <v>30</v>
      </c>
      <c r="I18958" t="s">
        <v>21</v>
      </c>
      <c r="J18958" t="s">
        <v>22</v>
      </c>
      <c r="K18958">
        <v>7.7</v>
      </c>
      <c r="L18958">
        <v>53</v>
      </c>
      <c r="M18958" t="s">
        <v>44</v>
      </c>
      <c r="N18958">
        <v>53</v>
      </c>
      <c r="P18958" cm="1">
        <f t="array" ref="P18958">IF(Q18958&gt;0,INDEX(Q18958:Q40682,MATCH(TRUE,INDEX(Q18958:Q40682="",,),0)-1),"")</f>
        <v>3</v>
      </c>
      <c r="Q18958">
        <f t="shared" si="537"/>
        <v>3</v>
      </c>
      <c r="R18958">
        <f t="shared" si="536"/>
        <v>0</v>
      </c>
    </row>
    <row r="18959" spans="1:18" x14ac:dyDescent="0.3">
      <c r="A18959" t="s">
        <v>1335</v>
      </c>
      <c r="B18959" s="1">
        <v>38279</v>
      </c>
      <c r="C18959" s="2">
        <v>0.45833333333333331</v>
      </c>
      <c r="D18959" t="s">
        <v>1342</v>
      </c>
      <c r="E18959" t="s">
        <v>1343</v>
      </c>
      <c r="G18959" s="6" t="s">
        <v>29</v>
      </c>
      <c r="H18959" t="s">
        <v>126</v>
      </c>
      <c r="I18959" t="s">
        <v>21</v>
      </c>
      <c r="J18959" t="s">
        <v>22</v>
      </c>
      <c r="K18959">
        <v>32</v>
      </c>
      <c r="L18959">
        <v>40</v>
      </c>
      <c r="M18959" t="s">
        <v>44</v>
      </c>
      <c r="N18959">
        <v>40</v>
      </c>
      <c r="P18959" cm="1">
        <f t="array" ref="P18959">IF(Q18959&gt;0,INDEX(Q18959:Q40683,MATCH(TRUE,INDEX(Q18959:Q40683="",,),0)-1),"")</f>
        <v>3</v>
      </c>
      <c r="Q18959">
        <f t="shared" si="537"/>
        <v>3</v>
      </c>
      <c r="R18959">
        <f t="shared" si="536"/>
        <v>0</v>
      </c>
    </row>
    <row r="18960" spans="1:18" x14ac:dyDescent="0.3">
      <c r="A18960" t="s">
        <v>1335</v>
      </c>
      <c r="B18960" s="1">
        <v>38279</v>
      </c>
      <c r="C18960" s="2">
        <v>0.45833333333333331</v>
      </c>
      <c r="D18960" t="s">
        <v>1342</v>
      </c>
      <c r="E18960" t="s">
        <v>1343</v>
      </c>
      <c r="G18960" s="6" t="s">
        <v>29</v>
      </c>
      <c r="H18960" t="s">
        <v>69</v>
      </c>
      <c r="I18960" t="s">
        <v>21</v>
      </c>
      <c r="J18960" t="s">
        <v>22</v>
      </c>
      <c r="K18960">
        <v>3.3</v>
      </c>
      <c r="L18960">
        <v>63</v>
      </c>
      <c r="M18960" t="s">
        <v>44</v>
      </c>
      <c r="N18960">
        <v>63</v>
      </c>
      <c r="P18960" cm="1">
        <f t="array" ref="P18960">IF(Q18960&gt;0,INDEX(Q18960:Q40684,MATCH(TRUE,INDEX(Q18960:Q40684="",,),0)-1),"")</f>
        <v>3</v>
      </c>
      <c r="Q18960">
        <f t="shared" si="537"/>
        <v>3</v>
      </c>
      <c r="R18960">
        <f t="shared" si="536"/>
        <v>0</v>
      </c>
    </row>
    <row r="18961" spans="1:18" x14ac:dyDescent="0.3">
      <c r="A18961" t="s">
        <v>1335</v>
      </c>
      <c r="B18961" s="1">
        <v>38279</v>
      </c>
      <c r="C18961" s="2">
        <v>0.45833333333333331</v>
      </c>
      <c r="D18961" t="s">
        <v>1342</v>
      </c>
      <c r="E18961" t="s">
        <v>1343</v>
      </c>
      <c r="G18961" s="6" t="s">
        <v>29</v>
      </c>
      <c r="H18961" t="s">
        <v>30</v>
      </c>
      <c r="I18961" t="s">
        <v>26</v>
      </c>
      <c r="J18961" t="s">
        <v>27</v>
      </c>
      <c r="K18961">
        <v>183</v>
      </c>
      <c r="L18961">
        <v>7</v>
      </c>
      <c r="M18961" t="s">
        <v>44</v>
      </c>
      <c r="N18961">
        <v>7</v>
      </c>
      <c r="P18961" cm="1">
        <f t="array" ref="P18961">IF(Q18961&gt;0,INDEX(Q18961:Q40685,MATCH(TRUE,INDEX(Q18961:Q40685="",,),0)-1),"")</f>
        <v>3</v>
      </c>
      <c r="Q18961">
        <f t="shared" si="537"/>
        <v>3</v>
      </c>
      <c r="R18961">
        <f t="shared" si="536"/>
        <v>0</v>
      </c>
    </row>
    <row r="18962" spans="1:18" x14ac:dyDescent="0.3">
      <c r="A18962" t="s">
        <v>1335</v>
      </c>
      <c r="B18962" s="1">
        <v>38279</v>
      </c>
      <c r="C18962" s="2">
        <v>0.45833333333333331</v>
      </c>
      <c r="D18962" t="s">
        <v>1342</v>
      </c>
      <c r="E18962" t="s">
        <v>1343</v>
      </c>
      <c r="G18962" s="6" t="s">
        <v>29</v>
      </c>
      <c r="H18962" t="s">
        <v>69</v>
      </c>
      <c r="I18962" t="s">
        <v>26</v>
      </c>
      <c r="J18962" t="s">
        <v>27</v>
      </c>
      <c r="K18962">
        <v>21</v>
      </c>
      <c r="L18962">
        <v>6.5</v>
      </c>
      <c r="M18962" t="s">
        <v>44</v>
      </c>
      <c r="N18962">
        <v>6.5</v>
      </c>
      <c r="P18962" cm="1">
        <f t="array" ref="P18962">IF(Q18962&gt;0,INDEX(Q18962:Q40686,MATCH(TRUE,INDEX(Q18962:Q40686="",,),0)-1),"")</f>
        <v>3</v>
      </c>
      <c r="Q18962">
        <f t="shared" si="537"/>
        <v>3</v>
      </c>
      <c r="R18962">
        <f t="shared" si="536"/>
        <v>0</v>
      </c>
    </row>
    <row r="18963" spans="1:18" x14ac:dyDescent="0.3">
      <c r="A18963" t="s">
        <v>1335</v>
      </c>
      <c r="B18963" s="1">
        <v>38279</v>
      </c>
      <c r="C18963" s="2">
        <v>0.45833333333333331</v>
      </c>
      <c r="D18963" t="s">
        <v>1342</v>
      </c>
      <c r="E18963" t="s">
        <v>1343</v>
      </c>
      <c r="G18963" s="6" t="s">
        <v>29</v>
      </c>
      <c r="H18963" t="s">
        <v>41</v>
      </c>
      <c r="I18963" t="s">
        <v>26</v>
      </c>
      <c r="J18963" t="s">
        <v>27</v>
      </c>
      <c r="K18963">
        <v>15</v>
      </c>
      <c r="L18963">
        <v>20.100000000000001</v>
      </c>
      <c r="M18963" t="s">
        <v>44</v>
      </c>
      <c r="N18963">
        <v>20.100000000000001</v>
      </c>
      <c r="P18963" cm="1">
        <f t="array" ref="P18963">IF(Q18963&gt;0,INDEX(Q18963:Q40687,MATCH(TRUE,INDEX(Q18963:Q40687="",,),0)-1),"")</f>
        <v>3</v>
      </c>
      <c r="Q18963">
        <f t="shared" si="537"/>
        <v>3</v>
      </c>
      <c r="R18963">
        <f t="shared" si="536"/>
        <v>0</v>
      </c>
    </row>
    <row r="18964" spans="1:18" x14ac:dyDescent="0.3">
      <c r="A18964" t="s">
        <v>1335</v>
      </c>
      <c r="B18964" s="1">
        <v>38279</v>
      </c>
      <c r="C18964" s="2">
        <v>0.45833333333333331</v>
      </c>
      <c r="D18964" t="s">
        <v>1342</v>
      </c>
      <c r="E18964" t="s">
        <v>1343</v>
      </c>
      <c r="G18964" s="6" t="s">
        <v>29</v>
      </c>
      <c r="H18964" t="s">
        <v>28</v>
      </c>
      <c r="I18964" t="s">
        <v>26</v>
      </c>
      <c r="J18964" t="s">
        <v>27</v>
      </c>
      <c r="K18964">
        <v>30</v>
      </c>
      <c r="L18964">
        <v>13.4</v>
      </c>
      <c r="M18964" t="s">
        <v>44</v>
      </c>
      <c r="N18964">
        <v>13.4</v>
      </c>
      <c r="P18964" cm="1">
        <f t="array" ref="P18964">IF(Q18964&gt;0,INDEX(Q18964:Q40688,MATCH(TRUE,INDEX(Q18964:Q40688="",,),0)-1),"")</f>
        <v>3</v>
      </c>
      <c r="Q18964">
        <f t="shared" si="537"/>
        <v>3</v>
      </c>
      <c r="R18964">
        <f t="shared" si="536"/>
        <v>0</v>
      </c>
    </row>
    <row r="18965" spans="1:18" x14ac:dyDescent="0.3">
      <c r="P18965" t="str" cm="1">
        <f t="array" ref="P18965">IF(Q18965&gt;0,INDEX(Q18965:Q40689,MATCH(TRUE,INDEX(Q18965:Q40689="",,),0)-1),"")</f>
        <v/>
      </c>
      <c r="R18965" t="str">
        <f t="shared" si="536"/>
        <v/>
      </c>
    </row>
    <row r="18966" spans="1:18" x14ac:dyDescent="0.3">
      <c r="A18966" t="s">
        <v>1335</v>
      </c>
      <c r="B18966" s="1">
        <v>38608</v>
      </c>
      <c r="C18966" s="2">
        <v>0.45833333333333331</v>
      </c>
      <c r="D18966" t="s">
        <v>1344</v>
      </c>
      <c r="E18966" t="s">
        <v>1345</v>
      </c>
      <c r="G18966" t="s">
        <v>19</v>
      </c>
      <c r="H18966" t="s">
        <v>41</v>
      </c>
      <c r="I18966" t="s">
        <v>21</v>
      </c>
      <c r="J18966" t="s">
        <v>22</v>
      </c>
      <c r="K18966">
        <v>25.8</v>
      </c>
      <c r="L18966">
        <v>189</v>
      </c>
      <c r="M18966" t="s">
        <v>537</v>
      </c>
      <c r="N18966">
        <v>1213</v>
      </c>
      <c r="O18966" t="s">
        <v>24</v>
      </c>
      <c r="P18966" cm="1">
        <f t="array" ref="P18966">IF(Q18966&gt;0,INDEX(Q18966:Q40690,MATCH(TRUE,INDEX(Q18966:Q40690="",,),0)-1),"")</f>
        <v>2</v>
      </c>
      <c r="Q18966">
        <f>INT((ROW()-18966)/12)+1</f>
        <v>1</v>
      </c>
      <c r="R18966">
        <f t="shared" si="536"/>
        <v>0</v>
      </c>
    </row>
    <row r="18967" spans="1:18" x14ac:dyDescent="0.3">
      <c r="A18967" t="s">
        <v>1335</v>
      </c>
      <c r="B18967" s="1">
        <v>38608</v>
      </c>
      <c r="C18967" s="2">
        <v>0.45833333333333331</v>
      </c>
      <c r="D18967" t="s">
        <v>1344</v>
      </c>
      <c r="E18967" t="s">
        <v>1345</v>
      </c>
      <c r="G18967" t="s">
        <v>19</v>
      </c>
      <c r="H18967" t="s">
        <v>43</v>
      </c>
      <c r="I18967" t="s">
        <v>21</v>
      </c>
      <c r="J18967" t="s">
        <v>22</v>
      </c>
      <c r="K18967">
        <v>133.5</v>
      </c>
      <c r="L18967">
        <v>152</v>
      </c>
      <c r="M18967" t="s">
        <v>537</v>
      </c>
      <c r="N18967">
        <v>152</v>
      </c>
      <c r="O18967" t="s">
        <v>24</v>
      </c>
      <c r="P18967" cm="1">
        <f t="array" ref="P18967">IF(Q18967&gt;0,INDEX(Q18967:Q40691,MATCH(TRUE,INDEX(Q18967:Q40691="",,),0)-1),"")</f>
        <v>2</v>
      </c>
      <c r="Q18967">
        <f t="shared" ref="Q18967:Q18989" si="538">INT((ROW()-18966)/12)+1</f>
        <v>1</v>
      </c>
      <c r="R18967">
        <f t="shared" si="536"/>
        <v>0</v>
      </c>
    </row>
    <row r="18968" spans="1:18" x14ac:dyDescent="0.3">
      <c r="A18968" t="s">
        <v>1335</v>
      </c>
      <c r="B18968" s="1">
        <v>38608</v>
      </c>
      <c r="C18968" s="2">
        <v>0.45833333333333331</v>
      </c>
      <c r="D18968" t="s">
        <v>1344</v>
      </c>
      <c r="E18968" t="s">
        <v>1345</v>
      </c>
      <c r="G18968" t="s">
        <v>19</v>
      </c>
      <c r="H18968" t="s">
        <v>43</v>
      </c>
      <c r="I18968" t="s">
        <v>26</v>
      </c>
      <c r="J18968" t="s">
        <v>27</v>
      </c>
      <c r="K18968">
        <v>682.5</v>
      </c>
      <c r="L18968">
        <v>8.3000000000000007</v>
      </c>
      <c r="M18968" t="s">
        <v>537</v>
      </c>
      <c r="N18968">
        <v>8.3000000000000007</v>
      </c>
      <c r="O18968" t="s">
        <v>24</v>
      </c>
      <c r="P18968" cm="1">
        <f t="array" ref="P18968">IF(Q18968&gt;0,INDEX(Q18968:Q40692,MATCH(TRUE,INDEX(Q18968:Q40692="",,),0)-1),"")</f>
        <v>2</v>
      </c>
      <c r="Q18968">
        <f t="shared" si="538"/>
        <v>1</v>
      </c>
      <c r="R18968">
        <f t="shared" si="536"/>
        <v>0</v>
      </c>
    </row>
    <row r="18969" spans="1:18" x14ac:dyDescent="0.3">
      <c r="A18969" t="s">
        <v>1335</v>
      </c>
      <c r="B18969" s="1">
        <v>38608</v>
      </c>
      <c r="C18969" s="2">
        <v>0.45833333333333331</v>
      </c>
      <c r="D18969" t="s">
        <v>1344</v>
      </c>
      <c r="E18969" t="s">
        <v>1345</v>
      </c>
      <c r="G18969" s="6" t="s">
        <v>29</v>
      </c>
      <c r="H18969" t="s">
        <v>30</v>
      </c>
      <c r="I18969" t="s">
        <v>21</v>
      </c>
      <c r="J18969" t="s">
        <v>22</v>
      </c>
      <c r="K18969">
        <v>13.7</v>
      </c>
      <c r="L18969">
        <v>112</v>
      </c>
      <c r="M18969" t="s">
        <v>537</v>
      </c>
      <c r="N18969">
        <v>112</v>
      </c>
      <c r="O18969" t="s">
        <v>24</v>
      </c>
      <c r="P18969" cm="1">
        <f t="array" ref="P18969">IF(Q18969&gt;0,INDEX(Q18969:Q40693,MATCH(TRUE,INDEX(Q18969:Q40693="",,),0)-1),"")</f>
        <v>2</v>
      </c>
      <c r="Q18969">
        <f t="shared" si="538"/>
        <v>1</v>
      </c>
      <c r="R18969">
        <f t="shared" si="536"/>
        <v>0</v>
      </c>
    </row>
    <row r="18970" spans="1:18" x14ac:dyDescent="0.3">
      <c r="A18970" t="s">
        <v>1335</v>
      </c>
      <c r="B18970" s="1">
        <v>38608</v>
      </c>
      <c r="C18970" s="2">
        <v>0.45833333333333331</v>
      </c>
      <c r="D18970" t="s">
        <v>1344</v>
      </c>
      <c r="E18970" t="s">
        <v>1345</v>
      </c>
      <c r="G18970" s="6" t="s">
        <v>29</v>
      </c>
      <c r="H18970" t="s">
        <v>126</v>
      </c>
      <c r="I18970" t="s">
        <v>21</v>
      </c>
      <c r="J18970" t="s">
        <v>22</v>
      </c>
      <c r="K18970">
        <v>26.9</v>
      </c>
      <c r="L18970">
        <v>55</v>
      </c>
      <c r="M18970" t="s">
        <v>537</v>
      </c>
      <c r="N18970">
        <v>55</v>
      </c>
      <c r="O18970" t="s">
        <v>24</v>
      </c>
      <c r="P18970" cm="1">
        <f t="array" ref="P18970">IF(Q18970&gt;0,INDEX(Q18970:Q40694,MATCH(TRUE,INDEX(Q18970:Q40694="",,),0)-1),"")</f>
        <v>2</v>
      </c>
      <c r="Q18970">
        <f t="shared" si="538"/>
        <v>1</v>
      </c>
      <c r="R18970">
        <f t="shared" si="536"/>
        <v>0</v>
      </c>
    </row>
    <row r="18971" spans="1:18" x14ac:dyDescent="0.3">
      <c r="A18971" t="s">
        <v>1335</v>
      </c>
      <c r="B18971" s="1">
        <v>38608</v>
      </c>
      <c r="C18971" s="2">
        <v>0.45833333333333331</v>
      </c>
      <c r="D18971" t="s">
        <v>1344</v>
      </c>
      <c r="E18971" t="s">
        <v>1345</v>
      </c>
      <c r="G18971" s="6" t="s">
        <v>29</v>
      </c>
      <c r="H18971" t="s">
        <v>25</v>
      </c>
      <c r="I18971" t="s">
        <v>21</v>
      </c>
      <c r="J18971" t="s">
        <v>22</v>
      </c>
      <c r="K18971">
        <v>57.3</v>
      </c>
      <c r="L18971">
        <v>50</v>
      </c>
      <c r="M18971" t="s">
        <v>537</v>
      </c>
      <c r="N18971">
        <v>50</v>
      </c>
      <c r="O18971" t="s">
        <v>24</v>
      </c>
      <c r="P18971" cm="1">
        <f t="array" ref="P18971">IF(Q18971&gt;0,INDEX(Q18971:Q40695,MATCH(TRUE,INDEX(Q18971:Q40695="",,),0)-1),"")</f>
        <v>2</v>
      </c>
      <c r="Q18971">
        <f t="shared" si="538"/>
        <v>1</v>
      </c>
      <c r="R18971">
        <f t="shared" si="536"/>
        <v>0</v>
      </c>
    </row>
    <row r="18972" spans="1:18" x14ac:dyDescent="0.3">
      <c r="A18972" t="s">
        <v>1335</v>
      </c>
      <c r="B18972" s="1">
        <v>38608</v>
      </c>
      <c r="C18972" s="2">
        <v>0.45833333333333331</v>
      </c>
      <c r="D18972" t="s">
        <v>1344</v>
      </c>
      <c r="E18972" t="s">
        <v>1345</v>
      </c>
      <c r="G18972" s="6" t="s">
        <v>29</v>
      </c>
      <c r="H18972" t="s">
        <v>28</v>
      </c>
      <c r="I18972" t="s">
        <v>21</v>
      </c>
      <c r="J18972" t="s">
        <v>22</v>
      </c>
      <c r="K18972">
        <v>34.700000000000003</v>
      </c>
      <c r="L18972">
        <v>66</v>
      </c>
      <c r="M18972" t="s">
        <v>537</v>
      </c>
      <c r="N18972">
        <v>66</v>
      </c>
      <c r="O18972" t="s">
        <v>24</v>
      </c>
      <c r="P18972" cm="1">
        <f t="array" ref="P18972">IF(Q18972&gt;0,INDEX(Q18972:Q40696,MATCH(TRUE,INDEX(Q18972:Q40696="",,),0)-1),"")</f>
        <v>2</v>
      </c>
      <c r="Q18972">
        <f t="shared" si="538"/>
        <v>1</v>
      </c>
      <c r="R18972">
        <f t="shared" si="536"/>
        <v>0</v>
      </c>
    </row>
    <row r="18973" spans="1:18" x14ac:dyDescent="0.3">
      <c r="A18973" t="s">
        <v>1335</v>
      </c>
      <c r="B18973" s="1">
        <v>38608</v>
      </c>
      <c r="C18973" s="2">
        <v>0.45833333333333331</v>
      </c>
      <c r="D18973" t="s">
        <v>1344</v>
      </c>
      <c r="E18973" t="s">
        <v>1345</v>
      </c>
      <c r="G18973" s="6" t="s">
        <v>29</v>
      </c>
      <c r="H18973" t="s">
        <v>30</v>
      </c>
      <c r="I18973" t="s">
        <v>26</v>
      </c>
      <c r="J18973" t="s">
        <v>27</v>
      </c>
      <c r="K18973">
        <v>292.89999999999998</v>
      </c>
      <c r="L18973">
        <v>11.4</v>
      </c>
      <c r="M18973" t="s">
        <v>537</v>
      </c>
      <c r="N18973">
        <v>11.4</v>
      </c>
      <c r="O18973" t="s">
        <v>24</v>
      </c>
      <c r="P18973" cm="1">
        <f t="array" ref="P18973">IF(Q18973&gt;0,INDEX(Q18973:Q40697,MATCH(TRUE,INDEX(Q18973:Q40697="",,),0)-1),"")</f>
        <v>2</v>
      </c>
      <c r="Q18973">
        <f t="shared" si="538"/>
        <v>1</v>
      </c>
      <c r="R18973">
        <f t="shared" si="536"/>
        <v>0</v>
      </c>
    </row>
    <row r="18974" spans="1:18" x14ac:dyDescent="0.3">
      <c r="A18974" t="s">
        <v>1335</v>
      </c>
      <c r="B18974" s="1">
        <v>38608</v>
      </c>
      <c r="C18974" s="2">
        <v>0.45833333333333331</v>
      </c>
      <c r="D18974" t="s">
        <v>1344</v>
      </c>
      <c r="E18974" t="s">
        <v>1345</v>
      </c>
      <c r="G18974" s="6" t="s">
        <v>29</v>
      </c>
      <c r="H18974" t="s">
        <v>25</v>
      </c>
      <c r="I18974" t="s">
        <v>26</v>
      </c>
      <c r="J18974" t="s">
        <v>27</v>
      </c>
      <c r="K18974">
        <v>147.5</v>
      </c>
      <c r="L18974">
        <v>20.8</v>
      </c>
      <c r="M18974" t="s">
        <v>537</v>
      </c>
      <c r="N18974">
        <v>20.8</v>
      </c>
      <c r="O18974" t="s">
        <v>24</v>
      </c>
      <c r="P18974" cm="1">
        <f t="array" ref="P18974">IF(Q18974&gt;0,INDEX(Q18974:Q40698,MATCH(TRUE,INDEX(Q18974:Q40698="",,),0)-1),"")</f>
        <v>2</v>
      </c>
      <c r="Q18974">
        <f t="shared" si="538"/>
        <v>1</v>
      </c>
      <c r="R18974">
        <f t="shared" si="536"/>
        <v>0</v>
      </c>
    </row>
    <row r="18975" spans="1:18" x14ac:dyDescent="0.3">
      <c r="A18975" t="s">
        <v>1335</v>
      </c>
      <c r="B18975" s="1">
        <v>38608</v>
      </c>
      <c r="C18975" s="2">
        <v>0.45833333333333331</v>
      </c>
      <c r="D18975" t="s">
        <v>1344</v>
      </c>
      <c r="E18975" t="s">
        <v>1345</v>
      </c>
      <c r="G18975" s="6" t="s">
        <v>29</v>
      </c>
      <c r="H18975" t="s">
        <v>69</v>
      </c>
      <c r="I18975" t="s">
        <v>26</v>
      </c>
      <c r="J18975" t="s">
        <v>27</v>
      </c>
      <c r="K18975">
        <v>25.6</v>
      </c>
      <c r="L18975">
        <v>2.35</v>
      </c>
      <c r="M18975" t="s">
        <v>537</v>
      </c>
      <c r="N18975">
        <v>2.35</v>
      </c>
      <c r="O18975" t="s">
        <v>24</v>
      </c>
      <c r="P18975" cm="1">
        <f t="array" ref="P18975">IF(Q18975&gt;0,INDEX(Q18975:Q40699,MATCH(TRUE,INDEX(Q18975:Q40699="",,),0)-1),"")</f>
        <v>2</v>
      </c>
      <c r="Q18975">
        <f t="shared" si="538"/>
        <v>1</v>
      </c>
      <c r="R18975">
        <f t="shared" si="536"/>
        <v>0</v>
      </c>
    </row>
    <row r="18976" spans="1:18" x14ac:dyDescent="0.3">
      <c r="A18976" t="s">
        <v>1335</v>
      </c>
      <c r="B18976" s="1">
        <v>38608</v>
      </c>
      <c r="C18976" s="2">
        <v>0.45833333333333331</v>
      </c>
      <c r="D18976" t="s">
        <v>1344</v>
      </c>
      <c r="E18976" t="s">
        <v>1345</v>
      </c>
      <c r="G18976" s="6" t="s">
        <v>29</v>
      </c>
      <c r="H18976" t="s">
        <v>41</v>
      </c>
      <c r="I18976" t="s">
        <v>26</v>
      </c>
      <c r="J18976" t="s">
        <v>27</v>
      </c>
      <c r="K18976">
        <v>21.2</v>
      </c>
      <c r="L18976">
        <v>30.15</v>
      </c>
      <c r="M18976" t="s">
        <v>537</v>
      </c>
      <c r="N18976">
        <v>30.15</v>
      </c>
      <c r="O18976" t="s">
        <v>24</v>
      </c>
      <c r="P18976" cm="1">
        <f t="array" ref="P18976">IF(Q18976&gt;0,INDEX(Q18976:Q40700,MATCH(TRUE,INDEX(Q18976:Q40700="",,),0)-1),"")</f>
        <v>2</v>
      </c>
      <c r="Q18976">
        <f t="shared" si="538"/>
        <v>1</v>
      </c>
      <c r="R18976">
        <f t="shared" si="536"/>
        <v>0</v>
      </c>
    </row>
    <row r="18977" spans="1:18" x14ac:dyDescent="0.3">
      <c r="A18977" t="s">
        <v>1335</v>
      </c>
      <c r="B18977" s="1">
        <v>38608</v>
      </c>
      <c r="C18977" s="2">
        <v>0.45833333333333331</v>
      </c>
      <c r="D18977" t="s">
        <v>1344</v>
      </c>
      <c r="E18977" t="s">
        <v>1345</v>
      </c>
      <c r="G18977" s="6" t="s">
        <v>29</v>
      </c>
      <c r="H18977" t="s">
        <v>28</v>
      </c>
      <c r="I18977" t="s">
        <v>26</v>
      </c>
      <c r="J18977" t="s">
        <v>27</v>
      </c>
      <c r="K18977">
        <v>106.3</v>
      </c>
      <c r="L18977">
        <v>17.600000000000001</v>
      </c>
      <c r="M18977" t="s">
        <v>537</v>
      </c>
      <c r="N18977">
        <v>17.600000000000001</v>
      </c>
      <c r="O18977" t="s">
        <v>24</v>
      </c>
      <c r="P18977" cm="1">
        <f t="array" ref="P18977">IF(Q18977&gt;0,INDEX(Q18977:Q40701,MATCH(TRUE,INDEX(Q18977:Q40701="",,),0)-1),"")</f>
        <v>2</v>
      </c>
      <c r="Q18977">
        <f t="shared" si="538"/>
        <v>1</v>
      </c>
      <c r="R18977">
        <f t="shared" si="536"/>
        <v>0</v>
      </c>
    </row>
    <row r="18978" spans="1:18" x14ac:dyDescent="0.3">
      <c r="A18978" t="s">
        <v>1335</v>
      </c>
      <c r="B18978" s="1">
        <v>38608</v>
      </c>
      <c r="C18978" s="2">
        <v>0.45833333333333331</v>
      </c>
      <c r="D18978" t="s">
        <v>1344</v>
      </c>
      <c r="E18978" t="s">
        <v>1345</v>
      </c>
      <c r="G18978" t="s">
        <v>19</v>
      </c>
      <c r="H18978" t="s">
        <v>41</v>
      </c>
      <c r="I18978" t="s">
        <v>21</v>
      </c>
      <c r="J18978" t="s">
        <v>22</v>
      </c>
      <c r="K18978">
        <v>25.8</v>
      </c>
      <c r="L18978">
        <v>189</v>
      </c>
      <c r="M18978" t="s">
        <v>44</v>
      </c>
      <c r="N18978">
        <v>189</v>
      </c>
      <c r="P18978" cm="1">
        <f t="array" ref="P18978">IF(Q18978&gt;0,INDEX(Q18978:Q40702,MATCH(TRUE,INDEX(Q18978:Q40702="",,),0)-1),"")</f>
        <v>2</v>
      </c>
      <c r="Q18978">
        <f t="shared" si="538"/>
        <v>2</v>
      </c>
      <c r="R18978">
        <f t="shared" si="536"/>
        <v>0</v>
      </c>
    </row>
    <row r="18979" spans="1:18" x14ac:dyDescent="0.3">
      <c r="A18979" t="s">
        <v>1335</v>
      </c>
      <c r="B18979" s="1">
        <v>38608</v>
      </c>
      <c r="C18979" s="2">
        <v>0.45833333333333331</v>
      </c>
      <c r="D18979" t="s">
        <v>1344</v>
      </c>
      <c r="E18979" t="s">
        <v>1345</v>
      </c>
      <c r="G18979" t="s">
        <v>19</v>
      </c>
      <c r="H18979" t="s">
        <v>43</v>
      </c>
      <c r="I18979" t="s">
        <v>21</v>
      </c>
      <c r="J18979" t="s">
        <v>22</v>
      </c>
      <c r="K18979">
        <v>133.5</v>
      </c>
      <c r="L18979">
        <v>152</v>
      </c>
      <c r="M18979" t="s">
        <v>44</v>
      </c>
      <c r="N18979">
        <v>152</v>
      </c>
      <c r="P18979" cm="1">
        <f t="array" ref="P18979">IF(Q18979&gt;0,INDEX(Q18979:Q40703,MATCH(TRUE,INDEX(Q18979:Q40703="",,),0)-1),"")</f>
        <v>2</v>
      </c>
      <c r="Q18979">
        <f t="shared" si="538"/>
        <v>2</v>
      </c>
      <c r="R18979">
        <f t="shared" si="536"/>
        <v>0</v>
      </c>
    </row>
    <row r="18980" spans="1:18" x14ac:dyDescent="0.3">
      <c r="A18980" t="s">
        <v>1335</v>
      </c>
      <c r="B18980" s="1">
        <v>38608</v>
      </c>
      <c r="C18980" s="2">
        <v>0.45833333333333331</v>
      </c>
      <c r="D18980" t="s">
        <v>1344</v>
      </c>
      <c r="E18980" t="s">
        <v>1345</v>
      </c>
      <c r="G18980" t="s">
        <v>19</v>
      </c>
      <c r="H18980" t="s">
        <v>43</v>
      </c>
      <c r="I18980" t="s">
        <v>26</v>
      </c>
      <c r="J18980" t="s">
        <v>27</v>
      </c>
      <c r="K18980">
        <v>682.5</v>
      </c>
      <c r="L18980">
        <v>8.3000000000000007</v>
      </c>
      <c r="M18980" t="s">
        <v>44</v>
      </c>
      <c r="N18980">
        <v>10.11</v>
      </c>
      <c r="P18980" cm="1">
        <f t="array" ref="P18980">IF(Q18980&gt;0,INDEX(Q18980:Q40704,MATCH(TRUE,INDEX(Q18980:Q40704="",,),0)-1),"")</f>
        <v>2</v>
      </c>
      <c r="Q18980">
        <f t="shared" si="538"/>
        <v>2</v>
      </c>
      <c r="R18980">
        <f t="shared" si="536"/>
        <v>0</v>
      </c>
    </row>
    <row r="18981" spans="1:18" x14ac:dyDescent="0.3">
      <c r="A18981" t="s">
        <v>1335</v>
      </c>
      <c r="B18981" s="1">
        <v>38608</v>
      </c>
      <c r="C18981" s="2">
        <v>0.45833333333333331</v>
      </c>
      <c r="D18981" t="s">
        <v>1344</v>
      </c>
      <c r="E18981" t="s">
        <v>1345</v>
      </c>
      <c r="G18981" s="6" t="s">
        <v>29</v>
      </c>
      <c r="H18981" t="s">
        <v>30</v>
      </c>
      <c r="I18981" t="s">
        <v>21</v>
      </c>
      <c r="J18981" t="s">
        <v>22</v>
      </c>
      <c r="K18981">
        <v>13.7</v>
      </c>
      <c r="L18981">
        <v>112</v>
      </c>
      <c r="M18981" t="s">
        <v>44</v>
      </c>
      <c r="N18981">
        <v>112</v>
      </c>
      <c r="P18981" cm="1">
        <f t="array" ref="P18981">IF(Q18981&gt;0,INDEX(Q18981:Q40705,MATCH(TRUE,INDEX(Q18981:Q40705="",,),0)-1),"")</f>
        <v>2</v>
      </c>
      <c r="Q18981">
        <f t="shared" si="538"/>
        <v>2</v>
      </c>
      <c r="R18981">
        <f t="shared" si="536"/>
        <v>0</v>
      </c>
    </row>
    <row r="18982" spans="1:18" x14ac:dyDescent="0.3">
      <c r="A18982" t="s">
        <v>1335</v>
      </c>
      <c r="B18982" s="1">
        <v>38608</v>
      </c>
      <c r="C18982" s="2">
        <v>0.45833333333333331</v>
      </c>
      <c r="D18982" t="s">
        <v>1344</v>
      </c>
      <c r="E18982" t="s">
        <v>1345</v>
      </c>
      <c r="G18982" s="6" t="s">
        <v>29</v>
      </c>
      <c r="H18982" t="s">
        <v>126</v>
      </c>
      <c r="I18982" t="s">
        <v>21</v>
      </c>
      <c r="J18982" t="s">
        <v>22</v>
      </c>
      <c r="K18982">
        <v>26.9</v>
      </c>
      <c r="L18982">
        <v>55</v>
      </c>
      <c r="M18982" t="s">
        <v>44</v>
      </c>
      <c r="N18982">
        <v>55</v>
      </c>
      <c r="P18982" cm="1">
        <f t="array" ref="P18982">IF(Q18982&gt;0,INDEX(Q18982:Q40706,MATCH(TRUE,INDEX(Q18982:Q40706="",,),0)-1),"")</f>
        <v>2</v>
      </c>
      <c r="Q18982">
        <f t="shared" si="538"/>
        <v>2</v>
      </c>
      <c r="R18982">
        <f t="shared" si="536"/>
        <v>0</v>
      </c>
    </row>
    <row r="18983" spans="1:18" x14ac:dyDescent="0.3">
      <c r="A18983" t="s">
        <v>1335</v>
      </c>
      <c r="B18983" s="1">
        <v>38608</v>
      </c>
      <c r="C18983" s="2">
        <v>0.45833333333333331</v>
      </c>
      <c r="D18983" t="s">
        <v>1344</v>
      </c>
      <c r="E18983" t="s">
        <v>1345</v>
      </c>
      <c r="G18983" s="6" t="s">
        <v>29</v>
      </c>
      <c r="H18983" t="s">
        <v>25</v>
      </c>
      <c r="I18983" t="s">
        <v>21</v>
      </c>
      <c r="J18983" t="s">
        <v>22</v>
      </c>
      <c r="K18983">
        <v>57.3</v>
      </c>
      <c r="L18983">
        <v>50</v>
      </c>
      <c r="M18983" t="s">
        <v>44</v>
      </c>
      <c r="N18983">
        <v>50</v>
      </c>
      <c r="P18983" cm="1">
        <f t="array" ref="P18983">IF(Q18983&gt;0,INDEX(Q18983:Q40707,MATCH(TRUE,INDEX(Q18983:Q40707="",,),0)-1),"")</f>
        <v>2</v>
      </c>
      <c r="Q18983">
        <f t="shared" si="538"/>
        <v>2</v>
      </c>
      <c r="R18983">
        <f t="shared" si="536"/>
        <v>0</v>
      </c>
    </row>
    <row r="18984" spans="1:18" x14ac:dyDescent="0.3">
      <c r="A18984" t="s">
        <v>1335</v>
      </c>
      <c r="B18984" s="1">
        <v>38608</v>
      </c>
      <c r="C18984" s="2">
        <v>0.45833333333333331</v>
      </c>
      <c r="D18984" t="s">
        <v>1344</v>
      </c>
      <c r="E18984" t="s">
        <v>1345</v>
      </c>
      <c r="G18984" s="6" t="s">
        <v>29</v>
      </c>
      <c r="H18984" t="s">
        <v>28</v>
      </c>
      <c r="I18984" t="s">
        <v>21</v>
      </c>
      <c r="J18984" t="s">
        <v>22</v>
      </c>
      <c r="K18984">
        <v>34.700000000000003</v>
      </c>
      <c r="L18984">
        <v>66</v>
      </c>
      <c r="M18984" t="s">
        <v>44</v>
      </c>
      <c r="N18984">
        <v>66</v>
      </c>
      <c r="P18984" cm="1">
        <f t="array" ref="P18984">IF(Q18984&gt;0,INDEX(Q18984:Q40708,MATCH(TRUE,INDEX(Q18984:Q40708="",,),0)-1),"")</f>
        <v>2</v>
      </c>
      <c r="Q18984">
        <f t="shared" si="538"/>
        <v>2</v>
      </c>
      <c r="R18984">
        <f t="shared" si="536"/>
        <v>0</v>
      </c>
    </row>
    <row r="18985" spans="1:18" x14ac:dyDescent="0.3">
      <c r="A18985" t="s">
        <v>1335</v>
      </c>
      <c r="B18985" s="1">
        <v>38608</v>
      </c>
      <c r="C18985" s="2">
        <v>0.45833333333333331</v>
      </c>
      <c r="D18985" t="s">
        <v>1344</v>
      </c>
      <c r="E18985" t="s">
        <v>1345</v>
      </c>
      <c r="G18985" s="6" t="s">
        <v>29</v>
      </c>
      <c r="H18985" t="s">
        <v>30</v>
      </c>
      <c r="I18985" t="s">
        <v>26</v>
      </c>
      <c r="J18985" t="s">
        <v>27</v>
      </c>
      <c r="K18985">
        <v>292.89999999999998</v>
      </c>
      <c r="L18985">
        <v>11.4</v>
      </c>
      <c r="M18985" t="s">
        <v>44</v>
      </c>
      <c r="N18985">
        <v>11.4</v>
      </c>
      <c r="P18985" cm="1">
        <f t="array" ref="P18985">IF(Q18985&gt;0,INDEX(Q18985:Q40709,MATCH(TRUE,INDEX(Q18985:Q40709="",,),0)-1),"")</f>
        <v>2</v>
      </c>
      <c r="Q18985">
        <f t="shared" si="538"/>
        <v>2</v>
      </c>
      <c r="R18985">
        <f t="shared" si="536"/>
        <v>0</v>
      </c>
    </row>
    <row r="18986" spans="1:18" x14ac:dyDescent="0.3">
      <c r="A18986" t="s">
        <v>1335</v>
      </c>
      <c r="B18986" s="1">
        <v>38608</v>
      </c>
      <c r="C18986" s="2">
        <v>0.45833333333333331</v>
      </c>
      <c r="D18986" t="s">
        <v>1344</v>
      </c>
      <c r="E18986" t="s">
        <v>1345</v>
      </c>
      <c r="G18986" s="6" t="s">
        <v>29</v>
      </c>
      <c r="H18986" t="s">
        <v>25</v>
      </c>
      <c r="I18986" t="s">
        <v>26</v>
      </c>
      <c r="J18986" t="s">
        <v>27</v>
      </c>
      <c r="K18986">
        <v>147.5</v>
      </c>
      <c r="L18986">
        <v>20.8</v>
      </c>
      <c r="M18986" t="s">
        <v>44</v>
      </c>
      <c r="N18986">
        <v>20.8</v>
      </c>
      <c r="P18986" cm="1">
        <f t="array" ref="P18986">IF(Q18986&gt;0,INDEX(Q18986:Q40710,MATCH(TRUE,INDEX(Q18986:Q40710="",,),0)-1),"")</f>
        <v>2</v>
      </c>
      <c r="Q18986">
        <f t="shared" si="538"/>
        <v>2</v>
      </c>
      <c r="R18986">
        <f t="shared" si="536"/>
        <v>0</v>
      </c>
    </row>
    <row r="18987" spans="1:18" x14ac:dyDescent="0.3">
      <c r="A18987" t="s">
        <v>1335</v>
      </c>
      <c r="B18987" s="1">
        <v>38608</v>
      </c>
      <c r="C18987" s="2">
        <v>0.45833333333333331</v>
      </c>
      <c r="D18987" t="s">
        <v>1344</v>
      </c>
      <c r="E18987" t="s">
        <v>1345</v>
      </c>
      <c r="G18987" s="6" t="s">
        <v>29</v>
      </c>
      <c r="H18987" t="s">
        <v>69</v>
      </c>
      <c r="I18987" t="s">
        <v>26</v>
      </c>
      <c r="J18987" t="s">
        <v>27</v>
      </c>
      <c r="K18987">
        <v>25.6</v>
      </c>
      <c r="L18987">
        <v>2.35</v>
      </c>
      <c r="M18987" t="s">
        <v>44</v>
      </c>
      <c r="N18987">
        <v>2.35</v>
      </c>
      <c r="P18987" cm="1">
        <f t="array" ref="P18987">IF(Q18987&gt;0,INDEX(Q18987:Q40711,MATCH(TRUE,INDEX(Q18987:Q40711="",,),0)-1),"")</f>
        <v>2</v>
      </c>
      <c r="Q18987">
        <f t="shared" si="538"/>
        <v>2</v>
      </c>
      <c r="R18987">
        <f t="shared" si="536"/>
        <v>0</v>
      </c>
    </row>
    <row r="18988" spans="1:18" x14ac:dyDescent="0.3">
      <c r="A18988" t="s">
        <v>1335</v>
      </c>
      <c r="B18988" s="1">
        <v>38608</v>
      </c>
      <c r="C18988" s="2">
        <v>0.45833333333333331</v>
      </c>
      <c r="D18988" t="s">
        <v>1344</v>
      </c>
      <c r="E18988" t="s">
        <v>1345</v>
      </c>
      <c r="G18988" s="6" t="s">
        <v>29</v>
      </c>
      <c r="H18988" t="s">
        <v>41</v>
      </c>
      <c r="I18988" t="s">
        <v>26</v>
      </c>
      <c r="J18988" t="s">
        <v>27</v>
      </c>
      <c r="K18988">
        <v>21.2</v>
      </c>
      <c r="L18988">
        <v>30.15</v>
      </c>
      <c r="M18988" t="s">
        <v>44</v>
      </c>
      <c r="N18988">
        <v>30.15</v>
      </c>
      <c r="P18988" cm="1">
        <f t="array" ref="P18988">IF(Q18988&gt;0,INDEX(Q18988:Q40712,MATCH(TRUE,INDEX(Q18988:Q40712="",,),0)-1),"")</f>
        <v>2</v>
      </c>
      <c r="Q18988">
        <f t="shared" si="538"/>
        <v>2</v>
      </c>
      <c r="R18988">
        <f t="shared" si="536"/>
        <v>0</v>
      </c>
    </row>
    <row r="18989" spans="1:18" x14ac:dyDescent="0.3">
      <c r="A18989" t="s">
        <v>1335</v>
      </c>
      <c r="B18989" s="1">
        <v>38608</v>
      </c>
      <c r="C18989" s="2">
        <v>0.45833333333333331</v>
      </c>
      <c r="D18989" t="s">
        <v>1344</v>
      </c>
      <c r="E18989" t="s">
        <v>1345</v>
      </c>
      <c r="G18989" s="6" t="s">
        <v>29</v>
      </c>
      <c r="H18989" t="s">
        <v>28</v>
      </c>
      <c r="I18989" t="s">
        <v>26</v>
      </c>
      <c r="J18989" t="s">
        <v>27</v>
      </c>
      <c r="K18989">
        <v>106.3</v>
      </c>
      <c r="L18989">
        <v>17.600000000000001</v>
      </c>
      <c r="M18989" t="s">
        <v>44</v>
      </c>
      <c r="N18989">
        <v>17.600000000000001</v>
      </c>
      <c r="P18989" cm="1">
        <f t="array" ref="P18989">IF(Q18989&gt;0,INDEX(Q18989:Q40713,MATCH(TRUE,INDEX(Q18989:Q40713="",,),0)-1),"")</f>
        <v>2</v>
      </c>
      <c r="Q18989">
        <f t="shared" si="538"/>
        <v>2</v>
      </c>
      <c r="R18989">
        <f t="shared" si="536"/>
        <v>0</v>
      </c>
    </row>
    <row r="18990" spans="1:18" x14ac:dyDescent="0.3">
      <c r="P18990" t="str" cm="1">
        <f t="array" ref="P18990">IF(Q18990&gt;0,INDEX(Q18990:Q40714,MATCH(TRUE,INDEX(Q18990:Q40714="",,),0)-1),"")</f>
        <v/>
      </c>
      <c r="R18990" t="str">
        <f t="shared" si="536"/>
        <v/>
      </c>
    </row>
    <row r="18991" spans="1:18" x14ac:dyDescent="0.3">
      <c r="A18991" t="s">
        <v>1335</v>
      </c>
      <c r="B18991" s="1">
        <v>38608</v>
      </c>
      <c r="C18991" s="2">
        <v>0.45833333333333331</v>
      </c>
      <c r="D18991" t="s">
        <v>1346</v>
      </c>
      <c r="E18991" t="s">
        <v>1347</v>
      </c>
      <c r="G18991" t="s">
        <v>19</v>
      </c>
      <c r="H18991" t="s">
        <v>20</v>
      </c>
      <c r="I18991" t="s">
        <v>21</v>
      </c>
      <c r="J18991" t="s">
        <v>22</v>
      </c>
      <c r="K18991">
        <v>67.900000000000006</v>
      </c>
      <c r="L18991">
        <v>234</v>
      </c>
      <c r="M18991" t="s">
        <v>526</v>
      </c>
      <c r="N18991">
        <v>260</v>
      </c>
      <c r="O18991" t="s">
        <v>24</v>
      </c>
      <c r="P18991" cm="1">
        <f t="array" ref="P18991">IF(Q18991&gt;0,INDEX(Q18991:Q40715,MATCH(TRUE,INDEX(Q18991:Q40715="",,),0)-1),"")</f>
        <v>2</v>
      </c>
      <c r="Q18991">
        <v>1</v>
      </c>
      <c r="R18991">
        <f t="shared" si="536"/>
        <v>0</v>
      </c>
    </row>
    <row r="18992" spans="1:18" x14ac:dyDescent="0.3">
      <c r="A18992" t="s">
        <v>1335</v>
      </c>
      <c r="B18992" s="1">
        <v>38608</v>
      </c>
      <c r="C18992" s="2">
        <v>0.45833333333333331</v>
      </c>
      <c r="D18992" t="s">
        <v>1346</v>
      </c>
      <c r="E18992" t="s">
        <v>1347</v>
      </c>
      <c r="G18992" s="6" t="s">
        <v>29</v>
      </c>
      <c r="H18992" t="s">
        <v>30</v>
      </c>
      <c r="I18992" t="s">
        <v>21</v>
      </c>
      <c r="J18992" t="s">
        <v>22</v>
      </c>
      <c r="K18992">
        <v>2.2999999999999998</v>
      </c>
      <c r="L18992">
        <v>50</v>
      </c>
      <c r="M18992" t="s">
        <v>526</v>
      </c>
      <c r="N18992">
        <v>50</v>
      </c>
      <c r="O18992" t="s">
        <v>24</v>
      </c>
      <c r="P18992" cm="1">
        <f t="array" ref="P18992">IF(Q18992&gt;0,INDEX(Q18992:Q40716,MATCH(TRUE,INDEX(Q18992:Q40716="",,),0)-1),"")</f>
        <v>2</v>
      </c>
      <c r="Q18992">
        <v>1</v>
      </c>
      <c r="R18992">
        <f t="shared" ref="R18992:R19055" si="539">IF(P18992="","",0)</f>
        <v>0</v>
      </c>
    </row>
    <row r="18993" spans="1:18" x14ac:dyDescent="0.3">
      <c r="A18993" t="s">
        <v>1335</v>
      </c>
      <c r="B18993" s="1">
        <v>38608</v>
      </c>
      <c r="C18993" s="2">
        <v>0.45833333333333331</v>
      </c>
      <c r="D18993" t="s">
        <v>1346</v>
      </c>
      <c r="E18993" t="s">
        <v>1347</v>
      </c>
      <c r="G18993" s="6" t="s">
        <v>29</v>
      </c>
      <c r="H18993" t="s">
        <v>126</v>
      </c>
      <c r="I18993" t="s">
        <v>21</v>
      </c>
      <c r="J18993" t="s">
        <v>22</v>
      </c>
      <c r="K18993">
        <v>0.3</v>
      </c>
      <c r="L18993">
        <v>31</v>
      </c>
      <c r="M18993" t="s">
        <v>526</v>
      </c>
      <c r="N18993">
        <v>31</v>
      </c>
      <c r="O18993" t="s">
        <v>24</v>
      </c>
      <c r="P18993" cm="1">
        <f t="array" ref="P18993">IF(Q18993&gt;0,INDEX(Q18993:Q40717,MATCH(TRUE,INDEX(Q18993:Q40717="",,),0)-1),"")</f>
        <v>2</v>
      </c>
      <c r="Q18993">
        <v>1</v>
      </c>
      <c r="R18993">
        <f t="shared" si="539"/>
        <v>0</v>
      </c>
    </row>
    <row r="18994" spans="1:18" x14ac:dyDescent="0.3">
      <c r="A18994" t="s">
        <v>1335</v>
      </c>
      <c r="B18994" s="1">
        <v>38608</v>
      </c>
      <c r="C18994" s="2">
        <v>0.45833333333333331</v>
      </c>
      <c r="D18994" t="s">
        <v>1346</v>
      </c>
      <c r="E18994" t="s">
        <v>1347</v>
      </c>
      <c r="G18994" s="6" t="s">
        <v>29</v>
      </c>
      <c r="H18994" t="s">
        <v>25</v>
      </c>
      <c r="I18994" t="s">
        <v>21</v>
      </c>
      <c r="J18994" t="s">
        <v>22</v>
      </c>
      <c r="K18994">
        <v>14</v>
      </c>
      <c r="L18994">
        <v>46</v>
      </c>
      <c r="M18994" t="s">
        <v>526</v>
      </c>
      <c r="N18994">
        <v>46</v>
      </c>
      <c r="O18994" t="s">
        <v>24</v>
      </c>
      <c r="P18994" cm="1">
        <f t="array" ref="P18994">IF(Q18994&gt;0,INDEX(Q18994:Q40718,MATCH(TRUE,INDEX(Q18994:Q40718="",,),0)-1),"")</f>
        <v>2</v>
      </c>
      <c r="Q18994">
        <v>1</v>
      </c>
      <c r="R18994">
        <f t="shared" si="539"/>
        <v>0</v>
      </c>
    </row>
    <row r="18995" spans="1:18" x14ac:dyDescent="0.3">
      <c r="A18995" t="s">
        <v>1335</v>
      </c>
      <c r="B18995" s="1">
        <v>38608</v>
      </c>
      <c r="C18995" s="2">
        <v>0.45833333333333331</v>
      </c>
      <c r="D18995" t="s">
        <v>1346</v>
      </c>
      <c r="E18995" t="s">
        <v>1347</v>
      </c>
      <c r="G18995" s="6" t="s">
        <v>29</v>
      </c>
      <c r="H18995" t="s">
        <v>30</v>
      </c>
      <c r="I18995" t="s">
        <v>26</v>
      </c>
      <c r="J18995" t="s">
        <v>27</v>
      </c>
      <c r="K18995">
        <v>16</v>
      </c>
      <c r="L18995">
        <v>6.8</v>
      </c>
      <c r="M18995" t="s">
        <v>526</v>
      </c>
      <c r="N18995">
        <v>6.8</v>
      </c>
      <c r="O18995" t="s">
        <v>24</v>
      </c>
      <c r="P18995" cm="1">
        <f t="array" ref="P18995">IF(Q18995&gt;0,INDEX(Q18995:Q40719,MATCH(TRUE,INDEX(Q18995:Q40719="",,),0)-1),"")</f>
        <v>2</v>
      </c>
      <c r="Q18995">
        <v>1</v>
      </c>
      <c r="R18995">
        <f t="shared" si="539"/>
        <v>0</v>
      </c>
    </row>
    <row r="18996" spans="1:18" x14ac:dyDescent="0.3">
      <c r="A18996" t="s">
        <v>1335</v>
      </c>
      <c r="B18996" s="1">
        <v>38608</v>
      </c>
      <c r="C18996" s="2">
        <v>0.45833333333333331</v>
      </c>
      <c r="D18996" t="s">
        <v>1346</v>
      </c>
      <c r="E18996" t="s">
        <v>1347</v>
      </c>
      <c r="G18996" s="6" t="s">
        <v>29</v>
      </c>
      <c r="H18996" t="s">
        <v>20</v>
      </c>
      <c r="I18996" t="s">
        <v>26</v>
      </c>
      <c r="J18996" t="s">
        <v>27</v>
      </c>
      <c r="K18996">
        <v>229</v>
      </c>
      <c r="L18996">
        <v>6.6</v>
      </c>
      <c r="M18996" t="s">
        <v>526</v>
      </c>
      <c r="N18996">
        <v>6.6</v>
      </c>
      <c r="O18996" t="s">
        <v>24</v>
      </c>
      <c r="P18996" cm="1">
        <f t="array" ref="P18996">IF(Q18996&gt;0,INDEX(Q18996:Q40720,MATCH(TRUE,INDEX(Q18996:Q40720="",,),0)-1),"")</f>
        <v>2</v>
      </c>
      <c r="Q18996">
        <v>1</v>
      </c>
      <c r="R18996">
        <f t="shared" si="539"/>
        <v>0</v>
      </c>
    </row>
    <row r="18997" spans="1:18" x14ac:dyDescent="0.3">
      <c r="A18997" t="s">
        <v>1335</v>
      </c>
      <c r="B18997" s="1">
        <v>38608</v>
      </c>
      <c r="C18997" s="2">
        <v>0.45833333333333331</v>
      </c>
      <c r="D18997" t="s">
        <v>1346</v>
      </c>
      <c r="E18997" t="s">
        <v>1347</v>
      </c>
      <c r="G18997" s="6" t="s">
        <v>29</v>
      </c>
      <c r="H18997" t="s">
        <v>126</v>
      </c>
      <c r="I18997" t="s">
        <v>26</v>
      </c>
      <c r="J18997" t="s">
        <v>27</v>
      </c>
      <c r="K18997">
        <v>31</v>
      </c>
      <c r="L18997">
        <v>2</v>
      </c>
      <c r="M18997" t="s">
        <v>526</v>
      </c>
      <c r="N18997">
        <v>2</v>
      </c>
      <c r="O18997" t="s">
        <v>24</v>
      </c>
      <c r="P18997" cm="1">
        <f t="array" ref="P18997">IF(Q18997&gt;0,INDEX(Q18997:Q40721,MATCH(TRUE,INDEX(Q18997:Q40721="",,),0)-1),"")</f>
        <v>2</v>
      </c>
      <c r="Q18997">
        <v>1</v>
      </c>
      <c r="R18997">
        <f t="shared" si="539"/>
        <v>0</v>
      </c>
    </row>
    <row r="18998" spans="1:18" x14ac:dyDescent="0.3">
      <c r="A18998" t="s">
        <v>1335</v>
      </c>
      <c r="B18998" s="1">
        <v>38608</v>
      </c>
      <c r="C18998" s="2">
        <v>0.45833333333333331</v>
      </c>
      <c r="D18998" t="s">
        <v>1346</v>
      </c>
      <c r="E18998" t="s">
        <v>1347</v>
      </c>
      <c r="G18998" s="6" t="s">
        <v>29</v>
      </c>
      <c r="H18998" t="s">
        <v>25</v>
      </c>
      <c r="I18998" t="s">
        <v>26</v>
      </c>
      <c r="J18998" t="s">
        <v>27</v>
      </c>
      <c r="K18998">
        <v>22</v>
      </c>
      <c r="L18998">
        <v>11.3</v>
      </c>
      <c r="M18998" t="s">
        <v>526</v>
      </c>
      <c r="N18998">
        <v>11.3</v>
      </c>
      <c r="O18998" t="s">
        <v>24</v>
      </c>
      <c r="P18998" cm="1">
        <f t="array" ref="P18998">IF(Q18998&gt;0,INDEX(Q18998:Q40722,MATCH(TRUE,INDEX(Q18998:Q40722="",,),0)-1),"")</f>
        <v>2</v>
      </c>
      <c r="Q18998">
        <v>1</v>
      </c>
      <c r="R18998">
        <f t="shared" si="539"/>
        <v>0</v>
      </c>
    </row>
    <row r="18999" spans="1:18" x14ac:dyDescent="0.3">
      <c r="A18999" t="s">
        <v>1335</v>
      </c>
      <c r="B18999" s="1">
        <v>38608</v>
      </c>
      <c r="C18999" s="2">
        <v>0.45833333333333331</v>
      </c>
      <c r="D18999" t="s">
        <v>1346</v>
      </c>
      <c r="E18999" t="s">
        <v>1347</v>
      </c>
      <c r="G18999" t="s">
        <v>19</v>
      </c>
      <c r="H18999" t="s">
        <v>20</v>
      </c>
      <c r="I18999" t="s">
        <v>21</v>
      </c>
      <c r="J18999" t="s">
        <v>22</v>
      </c>
      <c r="K18999">
        <v>67.900000000000006</v>
      </c>
      <c r="L18999">
        <v>234</v>
      </c>
      <c r="M18999" t="s">
        <v>518</v>
      </c>
      <c r="N18999">
        <v>251</v>
      </c>
      <c r="P18999" cm="1">
        <f t="array" ref="P18999">IF(Q18999&gt;0,INDEX(Q18999:Q40723,MATCH(TRUE,INDEX(Q18999:Q40723="",,),0)-1),"")</f>
        <v>2</v>
      </c>
      <c r="Q18999">
        <v>2</v>
      </c>
      <c r="R18999">
        <f t="shared" si="539"/>
        <v>0</v>
      </c>
    </row>
    <row r="19000" spans="1:18" x14ac:dyDescent="0.3">
      <c r="A19000" t="s">
        <v>1335</v>
      </c>
      <c r="B19000" s="1">
        <v>38608</v>
      </c>
      <c r="C19000" s="2">
        <v>0.45833333333333331</v>
      </c>
      <c r="D19000" t="s">
        <v>1346</v>
      </c>
      <c r="E19000" t="s">
        <v>1347</v>
      </c>
      <c r="G19000" s="6" t="s">
        <v>29</v>
      </c>
      <c r="H19000" t="s">
        <v>30</v>
      </c>
      <c r="I19000" t="s">
        <v>21</v>
      </c>
      <c r="J19000" t="s">
        <v>22</v>
      </c>
      <c r="K19000">
        <v>2.2999999999999998</v>
      </c>
      <c r="L19000">
        <v>50</v>
      </c>
      <c r="M19000" t="s">
        <v>518</v>
      </c>
      <c r="N19000">
        <v>50</v>
      </c>
      <c r="P19000" cm="1">
        <f t="array" ref="P19000">IF(Q19000&gt;0,INDEX(Q19000:Q40724,MATCH(TRUE,INDEX(Q19000:Q40724="",,),0)-1),"")</f>
        <v>2</v>
      </c>
      <c r="Q19000">
        <v>2</v>
      </c>
      <c r="R19000">
        <f t="shared" si="539"/>
        <v>0</v>
      </c>
    </row>
    <row r="19001" spans="1:18" x14ac:dyDescent="0.3">
      <c r="A19001" t="s">
        <v>1335</v>
      </c>
      <c r="B19001" s="1">
        <v>38608</v>
      </c>
      <c r="C19001" s="2">
        <v>0.45833333333333331</v>
      </c>
      <c r="D19001" t="s">
        <v>1346</v>
      </c>
      <c r="E19001" t="s">
        <v>1347</v>
      </c>
      <c r="G19001" s="6" t="s">
        <v>29</v>
      </c>
      <c r="H19001" t="s">
        <v>126</v>
      </c>
      <c r="I19001" t="s">
        <v>21</v>
      </c>
      <c r="J19001" t="s">
        <v>22</v>
      </c>
      <c r="K19001">
        <v>0.3</v>
      </c>
      <c r="L19001">
        <v>31</v>
      </c>
      <c r="M19001" t="s">
        <v>518</v>
      </c>
      <c r="N19001">
        <v>31</v>
      </c>
      <c r="P19001" cm="1">
        <f t="array" ref="P19001">IF(Q19001&gt;0,INDEX(Q19001:Q40725,MATCH(TRUE,INDEX(Q19001:Q40725="",,),0)-1),"")</f>
        <v>2</v>
      </c>
      <c r="Q19001">
        <v>2</v>
      </c>
      <c r="R19001">
        <f t="shared" si="539"/>
        <v>0</v>
      </c>
    </row>
    <row r="19002" spans="1:18" x14ac:dyDescent="0.3">
      <c r="A19002" t="s">
        <v>1335</v>
      </c>
      <c r="B19002" s="1">
        <v>38608</v>
      </c>
      <c r="C19002" s="2">
        <v>0.45833333333333331</v>
      </c>
      <c r="D19002" t="s">
        <v>1346</v>
      </c>
      <c r="E19002" t="s">
        <v>1347</v>
      </c>
      <c r="G19002" s="6" t="s">
        <v>29</v>
      </c>
      <c r="H19002" t="s">
        <v>25</v>
      </c>
      <c r="I19002" t="s">
        <v>21</v>
      </c>
      <c r="J19002" t="s">
        <v>22</v>
      </c>
      <c r="K19002">
        <v>14</v>
      </c>
      <c r="L19002">
        <v>46</v>
      </c>
      <c r="M19002" t="s">
        <v>518</v>
      </c>
      <c r="N19002">
        <v>46</v>
      </c>
      <c r="P19002" cm="1">
        <f t="array" ref="P19002">IF(Q19002&gt;0,INDEX(Q19002:Q40726,MATCH(TRUE,INDEX(Q19002:Q40726="",,),0)-1),"")</f>
        <v>2</v>
      </c>
      <c r="Q19002">
        <v>2</v>
      </c>
      <c r="R19002">
        <f t="shared" si="539"/>
        <v>0</v>
      </c>
    </row>
    <row r="19003" spans="1:18" x14ac:dyDescent="0.3">
      <c r="A19003" t="s">
        <v>1335</v>
      </c>
      <c r="B19003" s="1">
        <v>38608</v>
      </c>
      <c r="C19003" s="2">
        <v>0.45833333333333331</v>
      </c>
      <c r="D19003" t="s">
        <v>1346</v>
      </c>
      <c r="E19003" t="s">
        <v>1347</v>
      </c>
      <c r="G19003" s="6" t="s">
        <v>29</v>
      </c>
      <c r="H19003" t="s">
        <v>30</v>
      </c>
      <c r="I19003" t="s">
        <v>26</v>
      </c>
      <c r="J19003" t="s">
        <v>27</v>
      </c>
      <c r="K19003">
        <v>16</v>
      </c>
      <c r="L19003">
        <v>6.8</v>
      </c>
      <c r="M19003" t="s">
        <v>518</v>
      </c>
      <c r="N19003">
        <v>6.8</v>
      </c>
      <c r="P19003" cm="1">
        <f t="array" ref="P19003">IF(Q19003&gt;0,INDEX(Q19003:Q40727,MATCH(TRUE,INDEX(Q19003:Q40727="",,),0)-1),"")</f>
        <v>2</v>
      </c>
      <c r="Q19003">
        <v>2</v>
      </c>
      <c r="R19003">
        <f t="shared" si="539"/>
        <v>0</v>
      </c>
    </row>
    <row r="19004" spans="1:18" x14ac:dyDescent="0.3">
      <c r="A19004" t="s">
        <v>1335</v>
      </c>
      <c r="B19004" s="1">
        <v>38608</v>
      </c>
      <c r="C19004" s="2">
        <v>0.45833333333333331</v>
      </c>
      <c r="D19004" t="s">
        <v>1346</v>
      </c>
      <c r="E19004" t="s">
        <v>1347</v>
      </c>
      <c r="G19004" s="6" t="s">
        <v>29</v>
      </c>
      <c r="H19004" t="s">
        <v>20</v>
      </c>
      <c r="I19004" t="s">
        <v>26</v>
      </c>
      <c r="J19004" t="s">
        <v>27</v>
      </c>
      <c r="K19004">
        <v>229</v>
      </c>
      <c r="L19004">
        <v>6.6</v>
      </c>
      <c r="M19004" t="s">
        <v>518</v>
      </c>
      <c r="N19004">
        <v>6.6</v>
      </c>
      <c r="P19004" cm="1">
        <f t="array" ref="P19004">IF(Q19004&gt;0,INDEX(Q19004:Q40728,MATCH(TRUE,INDEX(Q19004:Q40728="",,),0)-1),"")</f>
        <v>2</v>
      </c>
      <c r="Q19004">
        <v>2</v>
      </c>
      <c r="R19004">
        <f t="shared" si="539"/>
        <v>0</v>
      </c>
    </row>
    <row r="19005" spans="1:18" x14ac:dyDescent="0.3">
      <c r="A19005" t="s">
        <v>1335</v>
      </c>
      <c r="B19005" s="1">
        <v>38608</v>
      </c>
      <c r="C19005" s="2">
        <v>0.45833333333333331</v>
      </c>
      <c r="D19005" t="s">
        <v>1346</v>
      </c>
      <c r="E19005" t="s">
        <v>1347</v>
      </c>
      <c r="G19005" s="6" t="s">
        <v>29</v>
      </c>
      <c r="H19005" t="s">
        <v>126</v>
      </c>
      <c r="I19005" t="s">
        <v>26</v>
      </c>
      <c r="J19005" t="s">
        <v>27</v>
      </c>
      <c r="K19005">
        <v>31</v>
      </c>
      <c r="L19005">
        <v>2</v>
      </c>
      <c r="M19005" t="s">
        <v>518</v>
      </c>
      <c r="N19005">
        <v>2</v>
      </c>
      <c r="P19005" cm="1">
        <f t="array" ref="P19005">IF(Q19005&gt;0,INDEX(Q19005:Q40729,MATCH(TRUE,INDEX(Q19005:Q40729="",,),0)-1),"")</f>
        <v>2</v>
      </c>
      <c r="Q19005">
        <v>2</v>
      </c>
      <c r="R19005">
        <f t="shared" si="539"/>
        <v>0</v>
      </c>
    </row>
    <row r="19006" spans="1:18" x14ac:dyDescent="0.3">
      <c r="A19006" t="s">
        <v>1335</v>
      </c>
      <c r="B19006" s="1">
        <v>38608</v>
      </c>
      <c r="C19006" s="2">
        <v>0.45833333333333331</v>
      </c>
      <c r="D19006" t="s">
        <v>1346</v>
      </c>
      <c r="E19006" t="s">
        <v>1347</v>
      </c>
      <c r="G19006" s="6" t="s">
        <v>29</v>
      </c>
      <c r="H19006" t="s">
        <v>25</v>
      </c>
      <c r="I19006" t="s">
        <v>26</v>
      </c>
      <c r="J19006" t="s">
        <v>27</v>
      </c>
      <c r="K19006">
        <v>22</v>
      </c>
      <c r="L19006">
        <v>11.3</v>
      </c>
      <c r="M19006" t="s">
        <v>518</v>
      </c>
      <c r="N19006">
        <v>11.3</v>
      </c>
      <c r="P19006" cm="1">
        <f t="array" ref="P19006">IF(Q19006&gt;0,INDEX(Q19006:Q40730,MATCH(TRUE,INDEX(Q19006:Q40730="",,),0)-1),"")</f>
        <v>2</v>
      </c>
      <c r="Q19006">
        <v>2</v>
      </c>
      <c r="R19006">
        <f t="shared" si="539"/>
        <v>0</v>
      </c>
    </row>
    <row r="19007" spans="1:18" x14ac:dyDescent="0.3">
      <c r="P19007" t="str" cm="1">
        <f t="array" ref="P19007">IF(Q19007&gt;0,INDEX(Q19007:Q40731,MATCH(TRUE,INDEX(Q19007:Q40731="",,),0)-1),"")</f>
        <v/>
      </c>
      <c r="R19007" t="str">
        <f t="shared" si="539"/>
        <v/>
      </c>
    </row>
    <row r="19008" spans="1:18" x14ac:dyDescent="0.3">
      <c r="A19008" t="s">
        <v>1335</v>
      </c>
      <c r="B19008" s="1">
        <v>38608</v>
      </c>
      <c r="C19008" s="2">
        <v>0.45833333333333331</v>
      </c>
      <c r="D19008" t="s">
        <v>1348</v>
      </c>
      <c r="E19008" t="s">
        <v>1349</v>
      </c>
      <c r="G19008" t="s">
        <v>19</v>
      </c>
      <c r="H19008" t="s">
        <v>30</v>
      </c>
      <c r="I19008" t="s">
        <v>21</v>
      </c>
      <c r="J19008" t="s">
        <v>22</v>
      </c>
      <c r="K19008">
        <v>22.9</v>
      </c>
      <c r="L19008">
        <v>284</v>
      </c>
      <c r="M19008" t="s">
        <v>665</v>
      </c>
      <c r="N19008">
        <v>1348.77</v>
      </c>
      <c r="O19008" t="s">
        <v>24</v>
      </c>
      <c r="P19008" cm="1">
        <f t="array" ref="P19008">IF(Q19008&gt;0,INDEX(Q19008:Q40732,MATCH(TRUE,INDEX(Q19008:Q40732="",,),0)-1),"")</f>
        <v>3</v>
      </c>
      <c r="Q19008">
        <f>INT((ROW()-19008)/11)+1</f>
        <v>1</v>
      </c>
      <c r="R19008">
        <f t="shared" si="539"/>
        <v>0</v>
      </c>
    </row>
    <row r="19009" spans="1:18" x14ac:dyDescent="0.3">
      <c r="A19009" t="s">
        <v>1335</v>
      </c>
      <c r="B19009" s="1">
        <v>38608</v>
      </c>
      <c r="C19009" s="2">
        <v>0.45833333333333331</v>
      </c>
      <c r="D19009" t="s">
        <v>1348</v>
      </c>
      <c r="E19009" t="s">
        <v>1349</v>
      </c>
      <c r="G19009" t="s">
        <v>19</v>
      </c>
      <c r="H19009" t="s">
        <v>20</v>
      </c>
      <c r="I19009" t="s">
        <v>21</v>
      </c>
      <c r="J19009" t="s">
        <v>22</v>
      </c>
      <c r="K19009">
        <v>28.8</v>
      </c>
      <c r="L19009">
        <v>277</v>
      </c>
      <c r="M19009" t="s">
        <v>665</v>
      </c>
      <c r="N19009">
        <v>277</v>
      </c>
      <c r="O19009" t="s">
        <v>24</v>
      </c>
      <c r="P19009" cm="1">
        <f t="array" ref="P19009">IF(Q19009&gt;0,INDEX(Q19009:Q40733,MATCH(TRUE,INDEX(Q19009:Q40733="",,),0)-1),"")</f>
        <v>3</v>
      </c>
      <c r="Q19009">
        <f t="shared" ref="Q19009:Q19040" si="540">INT((ROW()-19008)/11)+1</f>
        <v>1</v>
      </c>
      <c r="R19009">
        <f t="shared" si="539"/>
        <v>0</v>
      </c>
    </row>
    <row r="19010" spans="1:18" x14ac:dyDescent="0.3">
      <c r="A19010" t="s">
        <v>1335</v>
      </c>
      <c r="B19010" s="1">
        <v>38608</v>
      </c>
      <c r="C19010" s="2">
        <v>0.45833333333333331</v>
      </c>
      <c r="D19010" t="s">
        <v>1348</v>
      </c>
      <c r="E19010" t="s">
        <v>1349</v>
      </c>
      <c r="G19010" t="s">
        <v>19</v>
      </c>
      <c r="H19010" t="s">
        <v>53</v>
      </c>
      <c r="I19010" t="s">
        <v>21</v>
      </c>
      <c r="J19010" t="s">
        <v>22</v>
      </c>
      <c r="K19010">
        <v>49.2</v>
      </c>
      <c r="L19010">
        <v>54</v>
      </c>
      <c r="M19010" t="s">
        <v>665</v>
      </c>
      <c r="N19010">
        <v>54</v>
      </c>
      <c r="O19010" t="s">
        <v>24</v>
      </c>
      <c r="P19010" cm="1">
        <f t="array" ref="P19010">IF(Q19010&gt;0,INDEX(Q19010:Q40734,MATCH(TRUE,INDEX(Q19010:Q40734="",,),0)-1),"")</f>
        <v>3</v>
      </c>
      <c r="Q19010">
        <f t="shared" si="540"/>
        <v>1</v>
      </c>
      <c r="R19010">
        <f t="shared" si="539"/>
        <v>0</v>
      </c>
    </row>
    <row r="19011" spans="1:18" x14ac:dyDescent="0.3">
      <c r="A19011" t="s">
        <v>1335</v>
      </c>
      <c r="B19011" s="1">
        <v>38608</v>
      </c>
      <c r="C19011" s="2">
        <v>0.45833333333333331</v>
      </c>
      <c r="D19011" t="s">
        <v>1348</v>
      </c>
      <c r="E19011" t="s">
        <v>1349</v>
      </c>
      <c r="G19011" t="s">
        <v>19</v>
      </c>
      <c r="H19011" t="s">
        <v>25</v>
      </c>
      <c r="I19011" t="s">
        <v>21</v>
      </c>
      <c r="J19011" t="s">
        <v>22</v>
      </c>
      <c r="K19011">
        <v>73.599999999999994</v>
      </c>
      <c r="L19011">
        <v>55</v>
      </c>
      <c r="M19011" t="s">
        <v>665</v>
      </c>
      <c r="N19011">
        <v>55</v>
      </c>
      <c r="O19011" t="s">
        <v>24</v>
      </c>
      <c r="P19011" cm="1">
        <f t="array" ref="P19011">IF(Q19011&gt;0,INDEX(Q19011:Q40735,MATCH(TRUE,INDEX(Q19011:Q40735="",,),0)-1),"")</f>
        <v>3</v>
      </c>
      <c r="Q19011">
        <f t="shared" si="540"/>
        <v>1</v>
      </c>
      <c r="R19011">
        <f t="shared" si="539"/>
        <v>0</v>
      </c>
    </row>
    <row r="19012" spans="1:18" x14ac:dyDescent="0.3">
      <c r="A19012" t="s">
        <v>1335</v>
      </c>
      <c r="B19012" s="1">
        <v>38608</v>
      </c>
      <c r="C19012" s="2">
        <v>0.45833333333333331</v>
      </c>
      <c r="D19012" t="s">
        <v>1348</v>
      </c>
      <c r="E19012" t="s">
        <v>1349</v>
      </c>
      <c r="G19012" t="s">
        <v>19</v>
      </c>
      <c r="H19012" t="s">
        <v>53</v>
      </c>
      <c r="I19012" t="s">
        <v>26</v>
      </c>
      <c r="J19012" t="s">
        <v>27</v>
      </c>
      <c r="K19012">
        <v>449</v>
      </c>
      <c r="L19012">
        <v>14</v>
      </c>
      <c r="M19012" t="s">
        <v>665</v>
      </c>
      <c r="N19012">
        <v>14</v>
      </c>
      <c r="O19012" t="s">
        <v>24</v>
      </c>
      <c r="P19012" cm="1">
        <f t="array" ref="P19012">IF(Q19012&gt;0,INDEX(Q19012:Q40736,MATCH(TRUE,INDEX(Q19012:Q40736="",,),0)-1),"")</f>
        <v>3</v>
      </c>
      <c r="Q19012">
        <f t="shared" si="540"/>
        <v>1</v>
      </c>
      <c r="R19012">
        <f t="shared" si="539"/>
        <v>0</v>
      </c>
    </row>
    <row r="19013" spans="1:18" x14ac:dyDescent="0.3">
      <c r="A19013" t="s">
        <v>1335</v>
      </c>
      <c r="B19013" s="1">
        <v>38608</v>
      </c>
      <c r="C19013" s="2">
        <v>0.45833333333333331</v>
      </c>
      <c r="D19013" t="s">
        <v>1348</v>
      </c>
      <c r="E19013" t="s">
        <v>1349</v>
      </c>
      <c r="G19013" t="s">
        <v>19</v>
      </c>
      <c r="H19013" t="s">
        <v>25</v>
      </c>
      <c r="I19013" t="s">
        <v>26</v>
      </c>
      <c r="J19013" t="s">
        <v>27</v>
      </c>
      <c r="K19013">
        <v>266</v>
      </c>
      <c r="L19013">
        <v>18.95</v>
      </c>
      <c r="M19013" t="s">
        <v>665</v>
      </c>
      <c r="N19013">
        <v>18.95</v>
      </c>
      <c r="O19013" t="s">
        <v>24</v>
      </c>
      <c r="P19013" cm="1">
        <f t="array" ref="P19013">IF(Q19013&gt;0,INDEX(Q19013:Q40737,MATCH(TRUE,INDEX(Q19013:Q40737="",,),0)-1),"")</f>
        <v>3</v>
      </c>
      <c r="Q19013">
        <f t="shared" si="540"/>
        <v>1</v>
      </c>
      <c r="R19013">
        <f t="shared" si="539"/>
        <v>0</v>
      </c>
    </row>
    <row r="19014" spans="1:18" x14ac:dyDescent="0.3">
      <c r="A19014" t="s">
        <v>1335</v>
      </c>
      <c r="B19014" s="1">
        <v>38608</v>
      </c>
      <c r="C19014" s="2">
        <v>0.45833333333333331</v>
      </c>
      <c r="D19014" t="s">
        <v>1348</v>
      </c>
      <c r="E19014" t="s">
        <v>1349</v>
      </c>
      <c r="G19014" s="6" t="s">
        <v>29</v>
      </c>
      <c r="H19014" t="s">
        <v>30</v>
      </c>
      <c r="I19014" t="s">
        <v>26</v>
      </c>
      <c r="J19014" t="s">
        <v>27</v>
      </c>
      <c r="K19014">
        <v>201</v>
      </c>
      <c r="L19014">
        <v>8.9</v>
      </c>
      <c r="M19014" t="s">
        <v>665</v>
      </c>
      <c r="N19014">
        <v>8.9</v>
      </c>
      <c r="O19014" t="s">
        <v>24</v>
      </c>
      <c r="P19014" cm="1">
        <f t="array" ref="P19014">IF(Q19014&gt;0,INDEX(Q19014:Q40738,MATCH(TRUE,INDEX(Q19014:Q40738="",,),0)-1),"")</f>
        <v>3</v>
      </c>
      <c r="Q19014">
        <f t="shared" si="540"/>
        <v>1</v>
      </c>
      <c r="R19014">
        <f t="shared" si="539"/>
        <v>0</v>
      </c>
    </row>
    <row r="19015" spans="1:18" x14ac:dyDescent="0.3">
      <c r="A19015" t="s">
        <v>1335</v>
      </c>
      <c r="B19015" s="1">
        <v>38608</v>
      </c>
      <c r="C19015" s="2">
        <v>0.45833333333333331</v>
      </c>
      <c r="D19015" t="s">
        <v>1348</v>
      </c>
      <c r="E19015" t="s">
        <v>1349</v>
      </c>
      <c r="G19015" s="6" t="s">
        <v>29</v>
      </c>
      <c r="H19015" t="s">
        <v>20</v>
      </c>
      <c r="I19015" t="s">
        <v>26</v>
      </c>
      <c r="J19015" t="s">
        <v>27</v>
      </c>
      <c r="K19015">
        <v>97</v>
      </c>
      <c r="L19015">
        <v>11.45</v>
      </c>
      <c r="M19015" t="s">
        <v>665</v>
      </c>
      <c r="N19015">
        <v>11.45</v>
      </c>
      <c r="O19015" t="s">
        <v>24</v>
      </c>
      <c r="P19015" cm="1">
        <f t="array" ref="P19015">IF(Q19015&gt;0,INDEX(Q19015:Q40739,MATCH(TRUE,INDEX(Q19015:Q40739="",,),0)-1),"")</f>
        <v>3</v>
      </c>
      <c r="Q19015">
        <f t="shared" si="540"/>
        <v>1</v>
      </c>
      <c r="R19015">
        <f t="shared" si="539"/>
        <v>0</v>
      </c>
    </row>
    <row r="19016" spans="1:18" x14ac:dyDescent="0.3">
      <c r="A19016" t="s">
        <v>1335</v>
      </c>
      <c r="B19016" s="1">
        <v>38608</v>
      </c>
      <c r="C19016" s="2">
        <v>0.45833333333333331</v>
      </c>
      <c r="D19016" t="s">
        <v>1348</v>
      </c>
      <c r="E19016" t="s">
        <v>1349</v>
      </c>
      <c r="G19016" s="6" t="s">
        <v>29</v>
      </c>
      <c r="H19016" t="s">
        <v>69</v>
      </c>
      <c r="I19016" t="s">
        <v>26</v>
      </c>
      <c r="J19016" t="s">
        <v>27</v>
      </c>
      <c r="K19016">
        <v>31</v>
      </c>
      <c r="L19016">
        <v>7.15</v>
      </c>
      <c r="M19016" t="s">
        <v>665</v>
      </c>
      <c r="N19016">
        <v>7.15</v>
      </c>
      <c r="O19016" t="s">
        <v>24</v>
      </c>
      <c r="P19016" cm="1">
        <f t="array" ref="P19016">IF(Q19016&gt;0,INDEX(Q19016:Q40740,MATCH(TRUE,INDEX(Q19016:Q40740="",,),0)-1),"")</f>
        <v>3</v>
      </c>
      <c r="Q19016">
        <f t="shared" si="540"/>
        <v>1</v>
      </c>
      <c r="R19016">
        <f t="shared" si="539"/>
        <v>0</v>
      </c>
    </row>
    <row r="19017" spans="1:18" x14ac:dyDescent="0.3">
      <c r="A19017" t="s">
        <v>1335</v>
      </c>
      <c r="B19017" s="1">
        <v>38608</v>
      </c>
      <c r="C19017" s="2">
        <v>0.45833333333333331</v>
      </c>
      <c r="D19017" t="s">
        <v>1348</v>
      </c>
      <c r="E19017" t="s">
        <v>1349</v>
      </c>
      <c r="G19017" s="6" t="s">
        <v>29</v>
      </c>
      <c r="H19017" t="s">
        <v>41</v>
      </c>
      <c r="I19017" t="s">
        <v>26</v>
      </c>
      <c r="J19017" t="s">
        <v>27</v>
      </c>
      <c r="K19017">
        <v>11</v>
      </c>
      <c r="L19017">
        <v>38.75</v>
      </c>
      <c r="M19017" t="s">
        <v>665</v>
      </c>
      <c r="N19017">
        <v>38.75</v>
      </c>
      <c r="O19017" t="s">
        <v>24</v>
      </c>
      <c r="P19017" cm="1">
        <f t="array" ref="P19017">IF(Q19017&gt;0,INDEX(Q19017:Q40741,MATCH(TRUE,INDEX(Q19017:Q40741="",,),0)-1),"")</f>
        <v>3</v>
      </c>
      <c r="Q19017">
        <f t="shared" si="540"/>
        <v>1</v>
      </c>
      <c r="R19017">
        <f t="shared" si="539"/>
        <v>0</v>
      </c>
    </row>
    <row r="19018" spans="1:18" x14ac:dyDescent="0.3">
      <c r="A19018" t="s">
        <v>1335</v>
      </c>
      <c r="B19018" s="1">
        <v>38608</v>
      </c>
      <c r="C19018" s="2">
        <v>0.45833333333333331</v>
      </c>
      <c r="D19018" t="s">
        <v>1348</v>
      </c>
      <c r="E19018" t="s">
        <v>1349</v>
      </c>
      <c r="G19018" s="6" t="s">
        <v>29</v>
      </c>
      <c r="H19018" t="s">
        <v>43</v>
      </c>
      <c r="I19018" t="s">
        <v>26</v>
      </c>
      <c r="J19018" t="s">
        <v>27</v>
      </c>
      <c r="K19018">
        <v>18</v>
      </c>
      <c r="L19018">
        <v>13.5</v>
      </c>
      <c r="M19018" t="s">
        <v>665</v>
      </c>
      <c r="N19018">
        <v>13.5</v>
      </c>
      <c r="O19018" t="s">
        <v>24</v>
      </c>
      <c r="P19018" cm="1">
        <f t="array" ref="P19018">IF(Q19018&gt;0,INDEX(Q19018:Q40742,MATCH(TRUE,INDEX(Q19018:Q40742="",,),0)-1),"")</f>
        <v>3</v>
      </c>
      <c r="Q19018">
        <f t="shared" si="540"/>
        <v>1</v>
      </c>
      <c r="R19018">
        <f t="shared" si="539"/>
        <v>0</v>
      </c>
    </row>
    <row r="19019" spans="1:18" x14ac:dyDescent="0.3">
      <c r="A19019" t="s">
        <v>1335</v>
      </c>
      <c r="B19019" s="1">
        <v>38608</v>
      </c>
      <c r="C19019" s="2">
        <v>0.45833333333333331</v>
      </c>
      <c r="D19019" t="s">
        <v>1348</v>
      </c>
      <c r="E19019" t="s">
        <v>1349</v>
      </c>
      <c r="G19019" t="s">
        <v>19</v>
      </c>
      <c r="H19019" t="s">
        <v>30</v>
      </c>
      <c r="I19019" t="s">
        <v>21</v>
      </c>
      <c r="J19019" t="s">
        <v>22</v>
      </c>
      <c r="K19019">
        <v>22.9</v>
      </c>
      <c r="L19019">
        <v>284</v>
      </c>
      <c r="M19019" t="s">
        <v>518</v>
      </c>
      <c r="N19019">
        <v>284</v>
      </c>
      <c r="P19019" cm="1">
        <f t="array" ref="P19019">IF(Q19019&gt;0,INDEX(Q19019:Q40743,MATCH(TRUE,INDEX(Q19019:Q40743="",,),0)-1),"")</f>
        <v>3</v>
      </c>
      <c r="Q19019">
        <f t="shared" si="540"/>
        <v>2</v>
      </c>
      <c r="R19019">
        <f t="shared" si="539"/>
        <v>0</v>
      </c>
    </row>
    <row r="19020" spans="1:18" x14ac:dyDescent="0.3">
      <c r="A19020" t="s">
        <v>1335</v>
      </c>
      <c r="B19020" s="1">
        <v>38608</v>
      </c>
      <c r="C19020" s="2">
        <v>0.45833333333333331</v>
      </c>
      <c r="D19020" t="s">
        <v>1348</v>
      </c>
      <c r="E19020" t="s">
        <v>1349</v>
      </c>
      <c r="G19020" t="s">
        <v>19</v>
      </c>
      <c r="H19020" t="s">
        <v>20</v>
      </c>
      <c r="I19020" t="s">
        <v>21</v>
      </c>
      <c r="J19020" t="s">
        <v>22</v>
      </c>
      <c r="K19020">
        <v>28.8</v>
      </c>
      <c r="L19020">
        <v>277</v>
      </c>
      <c r="M19020" t="s">
        <v>518</v>
      </c>
      <c r="N19020">
        <v>930</v>
      </c>
      <c r="P19020" cm="1">
        <f t="array" ref="P19020">IF(Q19020&gt;0,INDEX(Q19020:Q40744,MATCH(TRUE,INDEX(Q19020:Q40744="",,),0)-1),"")</f>
        <v>3</v>
      </c>
      <c r="Q19020">
        <f t="shared" si="540"/>
        <v>2</v>
      </c>
      <c r="R19020">
        <f t="shared" si="539"/>
        <v>0</v>
      </c>
    </row>
    <row r="19021" spans="1:18" x14ac:dyDescent="0.3">
      <c r="A19021" t="s">
        <v>1335</v>
      </c>
      <c r="B19021" s="1">
        <v>38608</v>
      </c>
      <c r="C19021" s="2">
        <v>0.45833333333333331</v>
      </c>
      <c r="D19021" t="s">
        <v>1348</v>
      </c>
      <c r="E19021" t="s">
        <v>1349</v>
      </c>
      <c r="G19021" t="s">
        <v>19</v>
      </c>
      <c r="H19021" t="s">
        <v>53</v>
      </c>
      <c r="I19021" t="s">
        <v>21</v>
      </c>
      <c r="J19021" t="s">
        <v>22</v>
      </c>
      <c r="K19021">
        <v>49.2</v>
      </c>
      <c r="L19021">
        <v>54</v>
      </c>
      <c r="M19021" t="s">
        <v>518</v>
      </c>
      <c r="N19021">
        <v>54</v>
      </c>
      <c r="P19021" cm="1">
        <f t="array" ref="P19021">IF(Q19021&gt;0,INDEX(Q19021:Q40745,MATCH(TRUE,INDEX(Q19021:Q40745="",,),0)-1),"")</f>
        <v>3</v>
      </c>
      <c r="Q19021">
        <f t="shared" si="540"/>
        <v>2</v>
      </c>
      <c r="R19021">
        <f t="shared" si="539"/>
        <v>0</v>
      </c>
    </row>
    <row r="19022" spans="1:18" x14ac:dyDescent="0.3">
      <c r="A19022" t="s">
        <v>1335</v>
      </c>
      <c r="B19022" s="1">
        <v>38608</v>
      </c>
      <c r="C19022" s="2">
        <v>0.45833333333333331</v>
      </c>
      <c r="D19022" t="s">
        <v>1348</v>
      </c>
      <c r="E19022" t="s">
        <v>1349</v>
      </c>
      <c r="G19022" t="s">
        <v>19</v>
      </c>
      <c r="H19022" t="s">
        <v>25</v>
      </c>
      <c r="I19022" t="s">
        <v>21</v>
      </c>
      <c r="J19022" t="s">
        <v>22</v>
      </c>
      <c r="K19022">
        <v>73.599999999999994</v>
      </c>
      <c r="L19022">
        <v>55</v>
      </c>
      <c r="M19022" t="s">
        <v>518</v>
      </c>
      <c r="N19022">
        <v>55</v>
      </c>
      <c r="P19022" cm="1">
        <f t="array" ref="P19022">IF(Q19022&gt;0,INDEX(Q19022:Q40746,MATCH(TRUE,INDEX(Q19022:Q40746="",,),0)-1),"")</f>
        <v>3</v>
      </c>
      <c r="Q19022">
        <f t="shared" si="540"/>
        <v>2</v>
      </c>
      <c r="R19022">
        <f t="shared" si="539"/>
        <v>0</v>
      </c>
    </row>
    <row r="19023" spans="1:18" x14ac:dyDescent="0.3">
      <c r="A19023" t="s">
        <v>1335</v>
      </c>
      <c r="B19023" s="1">
        <v>38608</v>
      </c>
      <c r="C19023" s="2">
        <v>0.45833333333333331</v>
      </c>
      <c r="D19023" t="s">
        <v>1348</v>
      </c>
      <c r="E19023" t="s">
        <v>1349</v>
      </c>
      <c r="G19023" t="s">
        <v>19</v>
      </c>
      <c r="H19023" t="s">
        <v>53</v>
      </c>
      <c r="I19023" t="s">
        <v>26</v>
      </c>
      <c r="J19023" t="s">
        <v>27</v>
      </c>
      <c r="K19023">
        <v>449</v>
      </c>
      <c r="L19023">
        <v>14</v>
      </c>
      <c r="M19023" t="s">
        <v>518</v>
      </c>
      <c r="N19023">
        <v>14</v>
      </c>
      <c r="P19023" cm="1">
        <f t="array" ref="P19023">IF(Q19023&gt;0,INDEX(Q19023:Q40747,MATCH(TRUE,INDEX(Q19023:Q40747="",,),0)-1),"")</f>
        <v>3</v>
      </c>
      <c r="Q19023">
        <f t="shared" si="540"/>
        <v>2</v>
      </c>
      <c r="R19023">
        <f t="shared" si="539"/>
        <v>0</v>
      </c>
    </row>
    <row r="19024" spans="1:18" x14ac:dyDescent="0.3">
      <c r="A19024" t="s">
        <v>1335</v>
      </c>
      <c r="B19024" s="1">
        <v>38608</v>
      </c>
      <c r="C19024" s="2">
        <v>0.45833333333333331</v>
      </c>
      <c r="D19024" t="s">
        <v>1348</v>
      </c>
      <c r="E19024" t="s">
        <v>1349</v>
      </c>
      <c r="G19024" t="s">
        <v>19</v>
      </c>
      <c r="H19024" t="s">
        <v>25</v>
      </c>
      <c r="I19024" t="s">
        <v>26</v>
      </c>
      <c r="J19024" t="s">
        <v>27</v>
      </c>
      <c r="K19024">
        <v>266</v>
      </c>
      <c r="L19024">
        <v>18.95</v>
      </c>
      <c r="M19024" t="s">
        <v>518</v>
      </c>
      <c r="N19024">
        <v>18.95</v>
      </c>
      <c r="P19024" cm="1">
        <f t="array" ref="P19024">IF(Q19024&gt;0,INDEX(Q19024:Q40748,MATCH(TRUE,INDEX(Q19024:Q40748="",,),0)-1),"")</f>
        <v>3</v>
      </c>
      <c r="Q19024">
        <f t="shared" si="540"/>
        <v>2</v>
      </c>
      <c r="R19024">
        <f t="shared" si="539"/>
        <v>0</v>
      </c>
    </row>
    <row r="19025" spans="1:18" x14ac:dyDescent="0.3">
      <c r="A19025" t="s">
        <v>1335</v>
      </c>
      <c r="B19025" s="1">
        <v>38608</v>
      </c>
      <c r="C19025" s="2">
        <v>0.45833333333333331</v>
      </c>
      <c r="D19025" t="s">
        <v>1348</v>
      </c>
      <c r="E19025" t="s">
        <v>1349</v>
      </c>
      <c r="G19025" s="6" t="s">
        <v>29</v>
      </c>
      <c r="H19025" t="s">
        <v>30</v>
      </c>
      <c r="I19025" t="s">
        <v>26</v>
      </c>
      <c r="J19025" t="s">
        <v>27</v>
      </c>
      <c r="K19025">
        <v>201</v>
      </c>
      <c r="L19025">
        <v>8.9</v>
      </c>
      <c r="M19025" t="s">
        <v>518</v>
      </c>
      <c r="N19025">
        <v>8.9</v>
      </c>
      <c r="P19025" cm="1">
        <f t="array" ref="P19025">IF(Q19025&gt;0,INDEX(Q19025:Q40749,MATCH(TRUE,INDEX(Q19025:Q40749="",,),0)-1),"")</f>
        <v>3</v>
      </c>
      <c r="Q19025">
        <f t="shared" si="540"/>
        <v>2</v>
      </c>
      <c r="R19025">
        <f t="shared" si="539"/>
        <v>0</v>
      </c>
    </row>
    <row r="19026" spans="1:18" x14ac:dyDescent="0.3">
      <c r="A19026" t="s">
        <v>1335</v>
      </c>
      <c r="B19026" s="1">
        <v>38608</v>
      </c>
      <c r="C19026" s="2">
        <v>0.45833333333333331</v>
      </c>
      <c r="D19026" t="s">
        <v>1348</v>
      </c>
      <c r="E19026" t="s">
        <v>1349</v>
      </c>
      <c r="G19026" s="6" t="s">
        <v>29</v>
      </c>
      <c r="H19026" t="s">
        <v>20</v>
      </c>
      <c r="I19026" t="s">
        <v>26</v>
      </c>
      <c r="J19026" t="s">
        <v>27</v>
      </c>
      <c r="K19026">
        <v>97</v>
      </c>
      <c r="L19026">
        <v>11.45</v>
      </c>
      <c r="M19026" t="s">
        <v>518</v>
      </c>
      <c r="N19026">
        <v>11.45</v>
      </c>
      <c r="P19026" cm="1">
        <f t="array" ref="P19026">IF(Q19026&gt;0,INDEX(Q19026:Q40750,MATCH(TRUE,INDEX(Q19026:Q40750="",,),0)-1),"")</f>
        <v>3</v>
      </c>
      <c r="Q19026">
        <f t="shared" si="540"/>
        <v>2</v>
      </c>
      <c r="R19026">
        <f t="shared" si="539"/>
        <v>0</v>
      </c>
    </row>
    <row r="19027" spans="1:18" x14ac:dyDescent="0.3">
      <c r="A19027" t="s">
        <v>1335</v>
      </c>
      <c r="B19027" s="1">
        <v>38608</v>
      </c>
      <c r="C19027" s="2">
        <v>0.45833333333333331</v>
      </c>
      <c r="D19027" t="s">
        <v>1348</v>
      </c>
      <c r="E19027" t="s">
        <v>1349</v>
      </c>
      <c r="G19027" s="6" t="s">
        <v>29</v>
      </c>
      <c r="H19027" t="s">
        <v>69</v>
      </c>
      <c r="I19027" t="s">
        <v>26</v>
      </c>
      <c r="J19027" t="s">
        <v>27</v>
      </c>
      <c r="K19027">
        <v>31</v>
      </c>
      <c r="L19027">
        <v>7.15</v>
      </c>
      <c r="M19027" t="s">
        <v>518</v>
      </c>
      <c r="N19027">
        <v>7.15</v>
      </c>
      <c r="P19027" cm="1">
        <f t="array" ref="P19027">IF(Q19027&gt;0,INDEX(Q19027:Q40751,MATCH(TRUE,INDEX(Q19027:Q40751="",,),0)-1),"")</f>
        <v>3</v>
      </c>
      <c r="Q19027">
        <f t="shared" si="540"/>
        <v>2</v>
      </c>
      <c r="R19027">
        <f t="shared" si="539"/>
        <v>0</v>
      </c>
    </row>
    <row r="19028" spans="1:18" x14ac:dyDescent="0.3">
      <c r="A19028" t="s">
        <v>1335</v>
      </c>
      <c r="B19028" s="1">
        <v>38608</v>
      </c>
      <c r="C19028" s="2">
        <v>0.45833333333333331</v>
      </c>
      <c r="D19028" t="s">
        <v>1348</v>
      </c>
      <c r="E19028" t="s">
        <v>1349</v>
      </c>
      <c r="G19028" s="6" t="s">
        <v>29</v>
      </c>
      <c r="H19028" t="s">
        <v>41</v>
      </c>
      <c r="I19028" t="s">
        <v>26</v>
      </c>
      <c r="J19028" t="s">
        <v>27</v>
      </c>
      <c r="K19028">
        <v>11</v>
      </c>
      <c r="L19028">
        <v>38.75</v>
      </c>
      <c r="M19028" t="s">
        <v>518</v>
      </c>
      <c r="N19028">
        <v>38.75</v>
      </c>
      <c r="P19028" cm="1">
        <f t="array" ref="P19028">IF(Q19028&gt;0,INDEX(Q19028:Q40752,MATCH(TRUE,INDEX(Q19028:Q40752="",,),0)-1),"")</f>
        <v>3</v>
      </c>
      <c r="Q19028">
        <f t="shared" si="540"/>
        <v>2</v>
      </c>
      <c r="R19028">
        <f t="shared" si="539"/>
        <v>0</v>
      </c>
    </row>
    <row r="19029" spans="1:18" x14ac:dyDescent="0.3">
      <c r="A19029" t="s">
        <v>1335</v>
      </c>
      <c r="B19029" s="1">
        <v>38608</v>
      </c>
      <c r="C19029" s="2">
        <v>0.45833333333333331</v>
      </c>
      <c r="D19029" t="s">
        <v>1348</v>
      </c>
      <c r="E19029" t="s">
        <v>1349</v>
      </c>
      <c r="G19029" s="6" t="s">
        <v>29</v>
      </c>
      <c r="H19029" t="s">
        <v>43</v>
      </c>
      <c r="I19029" t="s">
        <v>26</v>
      </c>
      <c r="J19029" t="s">
        <v>27</v>
      </c>
      <c r="K19029">
        <v>18</v>
      </c>
      <c r="L19029">
        <v>13.5</v>
      </c>
      <c r="M19029" t="s">
        <v>518</v>
      </c>
      <c r="N19029">
        <v>13.5</v>
      </c>
      <c r="P19029" cm="1">
        <f t="array" ref="P19029">IF(Q19029&gt;0,INDEX(Q19029:Q40753,MATCH(TRUE,INDEX(Q19029:Q40753="",,),0)-1),"")</f>
        <v>3</v>
      </c>
      <c r="Q19029">
        <f t="shared" si="540"/>
        <v>2</v>
      </c>
      <c r="R19029">
        <f t="shared" si="539"/>
        <v>0</v>
      </c>
    </row>
    <row r="19030" spans="1:18" x14ac:dyDescent="0.3">
      <c r="A19030" t="s">
        <v>1335</v>
      </c>
      <c r="B19030" s="1">
        <v>38608</v>
      </c>
      <c r="C19030" s="2">
        <v>0.45833333333333331</v>
      </c>
      <c r="D19030" t="s">
        <v>1348</v>
      </c>
      <c r="E19030" t="s">
        <v>1349</v>
      </c>
      <c r="G19030" t="s">
        <v>19</v>
      </c>
      <c r="H19030" t="s">
        <v>30</v>
      </c>
      <c r="I19030" t="s">
        <v>21</v>
      </c>
      <c r="J19030" t="s">
        <v>22</v>
      </c>
      <c r="K19030">
        <v>22.9</v>
      </c>
      <c r="L19030">
        <v>284</v>
      </c>
      <c r="M19030" t="s">
        <v>44</v>
      </c>
      <c r="N19030">
        <v>284</v>
      </c>
      <c r="P19030" cm="1">
        <f t="array" ref="P19030">IF(Q19030&gt;0,INDEX(Q19030:Q40754,MATCH(TRUE,INDEX(Q19030:Q40754="",,),0)-1),"")</f>
        <v>3</v>
      </c>
      <c r="Q19030">
        <f t="shared" si="540"/>
        <v>3</v>
      </c>
      <c r="R19030">
        <f t="shared" si="539"/>
        <v>0</v>
      </c>
    </row>
    <row r="19031" spans="1:18" x14ac:dyDescent="0.3">
      <c r="A19031" t="s">
        <v>1335</v>
      </c>
      <c r="B19031" s="1">
        <v>38608</v>
      </c>
      <c r="C19031" s="2">
        <v>0.45833333333333331</v>
      </c>
      <c r="D19031" t="s">
        <v>1348</v>
      </c>
      <c r="E19031" t="s">
        <v>1349</v>
      </c>
      <c r="G19031" t="s">
        <v>19</v>
      </c>
      <c r="H19031" t="s">
        <v>20</v>
      </c>
      <c r="I19031" t="s">
        <v>21</v>
      </c>
      <c r="J19031" t="s">
        <v>22</v>
      </c>
      <c r="K19031">
        <v>28.8</v>
      </c>
      <c r="L19031">
        <v>277</v>
      </c>
      <c r="M19031" t="s">
        <v>44</v>
      </c>
      <c r="N19031">
        <v>277</v>
      </c>
      <c r="P19031" cm="1">
        <f t="array" ref="P19031">IF(Q19031&gt;0,INDEX(Q19031:Q40755,MATCH(TRUE,INDEX(Q19031:Q40755="",,),0)-1),"")</f>
        <v>3</v>
      </c>
      <c r="Q19031">
        <f t="shared" si="540"/>
        <v>3</v>
      </c>
      <c r="R19031">
        <f t="shared" si="539"/>
        <v>0</v>
      </c>
    </row>
    <row r="19032" spans="1:18" x14ac:dyDescent="0.3">
      <c r="A19032" t="s">
        <v>1335</v>
      </c>
      <c r="B19032" s="1">
        <v>38608</v>
      </c>
      <c r="C19032" s="2">
        <v>0.45833333333333331</v>
      </c>
      <c r="D19032" t="s">
        <v>1348</v>
      </c>
      <c r="E19032" t="s">
        <v>1349</v>
      </c>
      <c r="G19032" t="s">
        <v>19</v>
      </c>
      <c r="H19032" t="s">
        <v>53</v>
      </c>
      <c r="I19032" t="s">
        <v>21</v>
      </c>
      <c r="J19032" t="s">
        <v>22</v>
      </c>
      <c r="K19032">
        <v>49.2</v>
      </c>
      <c r="L19032">
        <v>54</v>
      </c>
      <c r="M19032" t="s">
        <v>44</v>
      </c>
      <c r="N19032">
        <v>60</v>
      </c>
      <c r="P19032" cm="1">
        <f t="array" ref="P19032">IF(Q19032&gt;0,INDEX(Q19032:Q40756,MATCH(TRUE,INDEX(Q19032:Q40756="",,),0)-1),"")</f>
        <v>3</v>
      </c>
      <c r="Q19032">
        <f t="shared" si="540"/>
        <v>3</v>
      </c>
      <c r="R19032">
        <f t="shared" si="539"/>
        <v>0</v>
      </c>
    </row>
    <row r="19033" spans="1:18" x14ac:dyDescent="0.3">
      <c r="A19033" t="s">
        <v>1335</v>
      </c>
      <c r="B19033" s="1">
        <v>38608</v>
      </c>
      <c r="C19033" s="2">
        <v>0.45833333333333331</v>
      </c>
      <c r="D19033" t="s">
        <v>1348</v>
      </c>
      <c r="E19033" t="s">
        <v>1349</v>
      </c>
      <c r="G19033" t="s">
        <v>19</v>
      </c>
      <c r="H19033" t="s">
        <v>25</v>
      </c>
      <c r="I19033" t="s">
        <v>21</v>
      </c>
      <c r="J19033" t="s">
        <v>22</v>
      </c>
      <c r="K19033">
        <v>73.599999999999994</v>
      </c>
      <c r="L19033">
        <v>55</v>
      </c>
      <c r="M19033" t="s">
        <v>44</v>
      </c>
      <c r="N19033">
        <v>60</v>
      </c>
      <c r="P19033" cm="1">
        <f t="array" ref="P19033">IF(Q19033&gt;0,INDEX(Q19033:Q40757,MATCH(TRUE,INDEX(Q19033:Q40757="",,),0)-1),"")</f>
        <v>3</v>
      </c>
      <c r="Q19033">
        <f t="shared" si="540"/>
        <v>3</v>
      </c>
      <c r="R19033">
        <f t="shared" si="539"/>
        <v>0</v>
      </c>
    </row>
    <row r="19034" spans="1:18" x14ac:dyDescent="0.3">
      <c r="A19034" t="s">
        <v>1335</v>
      </c>
      <c r="B19034" s="1">
        <v>38608</v>
      </c>
      <c r="C19034" s="2">
        <v>0.45833333333333331</v>
      </c>
      <c r="D19034" t="s">
        <v>1348</v>
      </c>
      <c r="E19034" t="s">
        <v>1349</v>
      </c>
      <c r="G19034" t="s">
        <v>19</v>
      </c>
      <c r="H19034" t="s">
        <v>53</v>
      </c>
      <c r="I19034" t="s">
        <v>26</v>
      </c>
      <c r="J19034" t="s">
        <v>27</v>
      </c>
      <c r="K19034">
        <v>449</v>
      </c>
      <c r="L19034">
        <v>14</v>
      </c>
      <c r="M19034" t="s">
        <v>44</v>
      </c>
      <c r="N19034">
        <v>16.18</v>
      </c>
      <c r="P19034" cm="1">
        <f t="array" ref="P19034">IF(Q19034&gt;0,INDEX(Q19034:Q40758,MATCH(TRUE,INDEX(Q19034:Q40758="",,),0)-1),"")</f>
        <v>3</v>
      </c>
      <c r="Q19034">
        <f t="shared" si="540"/>
        <v>3</v>
      </c>
      <c r="R19034">
        <f t="shared" si="539"/>
        <v>0</v>
      </c>
    </row>
    <row r="19035" spans="1:18" x14ac:dyDescent="0.3">
      <c r="A19035" t="s">
        <v>1335</v>
      </c>
      <c r="B19035" s="1">
        <v>38608</v>
      </c>
      <c r="C19035" s="2">
        <v>0.45833333333333331</v>
      </c>
      <c r="D19035" t="s">
        <v>1348</v>
      </c>
      <c r="E19035" t="s">
        <v>1349</v>
      </c>
      <c r="G19035" t="s">
        <v>19</v>
      </c>
      <c r="H19035" t="s">
        <v>25</v>
      </c>
      <c r="I19035" t="s">
        <v>26</v>
      </c>
      <c r="J19035" t="s">
        <v>27</v>
      </c>
      <c r="K19035">
        <v>266</v>
      </c>
      <c r="L19035">
        <v>18.95</v>
      </c>
      <c r="M19035" t="s">
        <v>44</v>
      </c>
      <c r="N19035">
        <v>18.95</v>
      </c>
      <c r="P19035" cm="1">
        <f t="array" ref="P19035">IF(Q19035&gt;0,INDEX(Q19035:Q40759,MATCH(TRUE,INDEX(Q19035:Q40759="",,),0)-1),"")</f>
        <v>3</v>
      </c>
      <c r="Q19035">
        <f t="shared" si="540"/>
        <v>3</v>
      </c>
      <c r="R19035">
        <f t="shared" si="539"/>
        <v>0</v>
      </c>
    </row>
    <row r="19036" spans="1:18" x14ac:dyDescent="0.3">
      <c r="A19036" t="s">
        <v>1335</v>
      </c>
      <c r="B19036" s="1">
        <v>38608</v>
      </c>
      <c r="C19036" s="2">
        <v>0.45833333333333331</v>
      </c>
      <c r="D19036" t="s">
        <v>1348</v>
      </c>
      <c r="E19036" t="s">
        <v>1349</v>
      </c>
      <c r="G19036" s="6" t="s">
        <v>29</v>
      </c>
      <c r="H19036" t="s">
        <v>30</v>
      </c>
      <c r="I19036" t="s">
        <v>26</v>
      </c>
      <c r="J19036" t="s">
        <v>27</v>
      </c>
      <c r="K19036">
        <v>201</v>
      </c>
      <c r="L19036">
        <v>8.9</v>
      </c>
      <c r="M19036" t="s">
        <v>44</v>
      </c>
      <c r="N19036">
        <v>8.9</v>
      </c>
      <c r="P19036" cm="1">
        <f t="array" ref="P19036">IF(Q19036&gt;0,INDEX(Q19036:Q40760,MATCH(TRUE,INDEX(Q19036:Q40760="",,),0)-1),"")</f>
        <v>3</v>
      </c>
      <c r="Q19036">
        <f t="shared" si="540"/>
        <v>3</v>
      </c>
      <c r="R19036">
        <f t="shared" si="539"/>
        <v>0</v>
      </c>
    </row>
    <row r="19037" spans="1:18" x14ac:dyDescent="0.3">
      <c r="A19037" t="s">
        <v>1335</v>
      </c>
      <c r="B19037" s="1">
        <v>38608</v>
      </c>
      <c r="C19037" s="2">
        <v>0.45833333333333331</v>
      </c>
      <c r="D19037" t="s">
        <v>1348</v>
      </c>
      <c r="E19037" t="s">
        <v>1349</v>
      </c>
      <c r="G19037" s="6" t="s">
        <v>29</v>
      </c>
      <c r="H19037" t="s">
        <v>20</v>
      </c>
      <c r="I19037" t="s">
        <v>26</v>
      </c>
      <c r="J19037" t="s">
        <v>27</v>
      </c>
      <c r="K19037">
        <v>97</v>
      </c>
      <c r="L19037">
        <v>11.45</v>
      </c>
      <c r="M19037" t="s">
        <v>44</v>
      </c>
      <c r="N19037">
        <v>11.45</v>
      </c>
      <c r="P19037" cm="1">
        <f t="array" ref="P19037">IF(Q19037&gt;0,INDEX(Q19037:Q40761,MATCH(TRUE,INDEX(Q19037:Q40761="",,),0)-1),"")</f>
        <v>3</v>
      </c>
      <c r="Q19037">
        <f t="shared" si="540"/>
        <v>3</v>
      </c>
      <c r="R19037">
        <f t="shared" si="539"/>
        <v>0</v>
      </c>
    </row>
    <row r="19038" spans="1:18" x14ac:dyDescent="0.3">
      <c r="A19038" t="s">
        <v>1335</v>
      </c>
      <c r="B19038" s="1">
        <v>38608</v>
      </c>
      <c r="C19038" s="2">
        <v>0.45833333333333331</v>
      </c>
      <c r="D19038" t="s">
        <v>1348</v>
      </c>
      <c r="E19038" t="s">
        <v>1349</v>
      </c>
      <c r="G19038" s="6" t="s">
        <v>29</v>
      </c>
      <c r="H19038" t="s">
        <v>69</v>
      </c>
      <c r="I19038" t="s">
        <v>26</v>
      </c>
      <c r="J19038" t="s">
        <v>27</v>
      </c>
      <c r="K19038">
        <v>31</v>
      </c>
      <c r="L19038">
        <v>7.15</v>
      </c>
      <c r="M19038" t="s">
        <v>44</v>
      </c>
      <c r="N19038">
        <v>7.15</v>
      </c>
      <c r="P19038" cm="1">
        <f t="array" ref="P19038">IF(Q19038&gt;0,INDEX(Q19038:Q40762,MATCH(TRUE,INDEX(Q19038:Q40762="",,),0)-1),"")</f>
        <v>3</v>
      </c>
      <c r="Q19038">
        <f t="shared" si="540"/>
        <v>3</v>
      </c>
      <c r="R19038">
        <f t="shared" si="539"/>
        <v>0</v>
      </c>
    </row>
    <row r="19039" spans="1:18" x14ac:dyDescent="0.3">
      <c r="A19039" t="s">
        <v>1335</v>
      </c>
      <c r="B19039" s="1">
        <v>38608</v>
      </c>
      <c r="C19039" s="2">
        <v>0.45833333333333331</v>
      </c>
      <c r="D19039" t="s">
        <v>1348</v>
      </c>
      <c r="E19039" t="s">
        <v>1349</v>
      </c>
      <c r="G19039" s="6" t="s">
        <v>29</v>
      </c>
      <c r="H19039" t="s">
        <v>41</v>
      </c>
      <c r="I19039" t="s">
        <v>26</v>
      </c>
      <c r="J19039" t="s">
        <v>27</v>
      </c>
      <c r="K19039">
        <v>11</v>
      </c>
      <c r="L19039">
        <v>38.75</v>
      </c>
      <c r="M19039" t="s">
        <v>44</v>
      </c>
      <c r="N19039">
        <v>38.75</v>
      </c>
      <c r="P19039" cm="1">
        <f t="array" ref="P19039">IF(Q19039&gt;0,INDEX(Q19039:Q40763,MATCH(TRUE,INDEX(Q19039:Q40763="",,),0)-1),"")</f>
        <v>3</v>
      </c>
      <c r="Q19039">
        <f t="shared" si="540"/>
        <v>3</v>
      </c>
      <c r="R19039">
        <f t="shared" si="539"/>
        <v>0</v>
      </c>
    </row>
    <row r="19040" spans="1:18" x14ac:dyDescent="0.3">
      <c r="A19040" t="s">
        <v>1335</v>
      </c>
      <c r="B19040" s="1">
        <v>38608</v>
      </c>
      <c r="C19040" s="2">
        <v>0.45833333333333331</v>
      </c>
      <c r="D19040" t="s">
        <v>1348</v>
      </c>
      <c r="E19040" t="s">
        <v>1349</v>
      </c>
      <c r="G19040" s="6" t="s">
        <v>29</v>
      </c>
      <c r="H19040" t="s">
        <v>43</v>
      </c>
      <c r="I19040" t="s">
        <v>26</v>
      </c>
      <c r="J19040" t="s">
        <v>27</v>
      </c>
      <c r="K19040">
        <v>18</v>
      </c>
      <c r="L19040">
        <v>13.5</v>
      </c>
      <c r="M19040" t="s">
        <v>44</v>
      </c>
      <c r="N19040">
        <v>13.5</v>
      </c>
      <c r="P19040" cm="1">
        <f t="array" ref="P19040">IF(Q19040&gt;0,INDEX(Q19040:Q40764,MATCH(TRUE,INDEX(Q19040:Q40764="",,),0)-1),"")</f>
        <v>3</v>
      </c>
      <c r="Q19040">
        <f t="shared" si="540"/>
        <v>3</v>
      </c>
      <c r="R19040">
        <f t="shared" si="539"/>
        <v>0</v>
      </c>
    </row>
    <row r="19041" spans="1:18" x14ac:dyDescent="0.3">
      <c r="P19041" t="str" cm="1">
        <f t="array" ref="P19041">IF(Q19041&gt;0,INDEX(Q19041:Q40765,MATCH(TRUE,INDEX(Q19041:Q40765="",,),0)-1),"")</f>
        <v/>
      </c>
      <c r="R19041" t="str">
        <f t="shared" si="539"/>
        <v/>
      </c>
    </row>
    <row r="19042" spans="1:18" x14ac:dyDescent="0.3">
      <c r="A19042" t="s">
        <v>1335</v>
      </c>
      <c r="B19042" s="1">
        <v>38485</v>
      </c>
      <c r="C19042" s="2">
        <v>0.45833333333333331</v>
      </c>
      <c r="D19042" t="s">
        <v>1350</v>
      </c>
      <c r="E19042" t="s">
        <v>1351</v>
      </c>
      <c r="G19042" t="s">
        <v>19</v>
      </c>
      <c r="H19042" t="s">
        <v>41</v>
      </c>
      <c r="I19042" t="s">
        <v>21</v>
      </c>
      <c r="J19042" t="s">
        <v>22</v>
      </c>
      <c r="K19042">
        <v>381.6</v>
      </c>
      <c r="L19042">
        <v>97</v>
      </c>
      <c r="M19042" t="s">
        <v>518</v>
      </c>
      <c r="N19042">
        <v>153</v>
      </c>
      <c r="O19042" t="s">
        <v>24</v>
      </c>
      <c r="P19042" cm="1">
        <f t="array" ref="P19042">IF(Q19042&gt;0,INDEX(Q19042:Q40766,MATCH(TRUE,INDEX(Q19042:Q40766="",,),0)-1),"")</f>
        <v>5</v>
      </c>
      <c r="Q19042">
        <f>INT((ROW()-19042)/6)+1</f>
        <v>1</v>
      </c>
      <c r="R19042">
        <f t="shared" si="539"/>
        <v>0</v>
      </c>
    </row>
    <row r="19043" spans="1:18" x14ac:dyDescent="0.3">
      <c r="A19043" t="s">
        <v>1335</v>
      </c>
      <c r="B19043" s="1">
        <v>38485</v>
      </c>
      <c r="C19043" s="2">
        <v>0.45833333333333331</v>
      </c>
      <c r="D19043" t="s">
        <v>1350</v>
      </c>
      <c r="E19043" t="s">
        <v>1351</v>
      </c>
      <c r="G19043" t="s">
        <v>19</v>
      </c>
      <c r="H19043" t="s">
        <v>41</v>
      </c>
      <c r="I19043" t="s">
        <v>26</v>
      </c>
      <c r="J19043" t="s">
        <v>27</v>
      </c>
      <c r="K19043">
        <v>645</v>
      </c>
      <c r="L19043">
        <v>16.8</v>
      </c>
      <c r="M19043" t="s">
        <v>518</v>
      </c>
      <c r="N19043">
        <v>16.8</v>
      </c>
      <c r="O19043" t="s">
        <v>24</v>
      </c>
      <c r="P19043" cm="1">
        <f t="array" ref="P19043">IF(Q19043&gt;0,INDEX(Q19043:Q40767,MATCH(TRUE,INDEX(Q19043:Q40767="",,),0)-1),"")</f>
        <v>5</v>
      </c>
      <c r="Q19043">
        <f t="shared" ref="Q19043:Q19071" si="541">INT((ROW()-19042)/6)+1</f>
        <v>1</v>
      </c>
      <c r="R19043">
        <f t="shared" si="539"/>
        <v>0</v>
      </c>
    </row>
    <row r="19044" spans="1:18" x14ac:dyDescent="0.3">
      <c r="A19044" t="s">
        <v>1335</v>
      </c>
      <c r="B19044" s="1">
        <v>38485</v>
      </c>
      <c r="C19044" s="2">
        <v>0.45833333333333331</v>
      </c>
      <c r="D19044" t="s">
        <v>1350</v>
      </c>
      <c r="E19044" t="s">
        <v>1351</v>
      </c>
      <c r="G19044" s="6" t="s">
        <v>29</v>
      </c>
      <c r="H19044" t="s">
        <v>43</v>
      </c>
      <c r="I19044" t="s">
        <v>21</v>
      </c>
      <c r="J19044" t="s">
        <v>22</v>
      </c>
      <c r="K19044">
        <v>10.4</v>
      </c>
      <c r="L19044">
        <v>80</v>
      </c>
      <c r="M19044" t="s">
        <v>518</v>
      </c>
      <c r="N19044">
        <v>80</v>
      </c>
      <c r="O19044" t="s">
        <v>24</v>
      </c>
      <c r="P19044" cm="1">
        <f t="array" ref="P19044">IF(Q19044&gt;0,INDEX(Q19044:Q40768,MATCH(TRUE,INDEX(Q19044:Q40768="",,),0)-1),"")</f>
        <v>5</v>
      </c>
      <c r="Q19044">
        <f t="shared" si="541"/>
        <v>1</v>
      </c>
      <c r="R19044">
        <f t="shared" si="539"/>
        <v>0</v>
      </c>
    </row>
    <row r="19045" spans="1:18" x14ac:dyDescent="0.3">
      <c r="A19045" t="s">
        <v>1335</v>
      </c>
      <c r="B19045" s="1">
        <v>38485</v>
      </c>
      <c r="C19045" s="2">
        <v>0.45833333333333331</v>
      </c>
      <c r="D19045" t="s">
        <v>1350</v>
      </c>
      <c r="E19045" t="s">
        <v>1351</v>
      </c>
      <c r="G19045" s="6" t="s">
        <v>29</v>
      </c>
      <c r="H19045" t="s">
        <v>69</v>
      </c>
      <c r="I19045" t="s">
        <v>26</v>
      </c>
      <c r="J19045" t="s">
        <v>27</v>
      </c>
      <c r="K19045">
        <v>35</v>
      </c>
      <c r="L19045">
        <v>3.6</v>
      </c>
      <c r="M19045" t="s">
        <v>518</v>
      </c>
      <c r="N19045">
        <v>3.6</v>
      </c>
      <c r="O19045" t="s">
        <v>24</v>
      </c>
      <c r="P19045" cm="1">
        <f t="array" ref="P19045">IF(Q19045&gt;0,INDEX(Q19045:Q40769,MATCH(TRUE,INDEX(Q19045:Q40769="",,),0)-1),"")</f>
        <v>5</v>
      </c>
      <c r="Q19045">
        <f t="shared" si="541"/>
        <v>1</v>
      </c>
      <c r="R19045">
        <f t="shared" si="539"/>
        <v>0</v>
      </c>
    </row>
    <row r="19046" spans="1:18" x14ac:dyDescent="0.3">
      <c r="A19046" t="s">
        <v>1335</v>
      </c>
      <c r="B19046" s="1">
        <v>38485</v>
      </c>
      <c r="C19046" s="2">
        <v>0.45833333333333331</v>
      </c>
      <c r="D19046" t="s">
        <v>1350</v>
      </c>
      <c r="E19046" t="s">
        <v>1351</v>
      </c>
      <c r="G19046" s="6" t="s">
        <v>29</v>
      </c>
      <c r="H19046" t="s">
        <v>28</v>
      </c>
      <c r="I19046" t="s">
        <v>26</v>
      </c>
      <c r="J19046" t="s">
        <v>27</v>
      </c>
      <c r="K19046">
        <v>15</v>
      </c>
      <c r="L19046">
        <v>10.5</v>
      </c>
      <c r="M19046" t="s">
        <v>518</v>
      </c>
      <c r="N19046">
        <v>10.5</v>
      </c>
      <c r="O19046" t="s">
        <v>24</v>
      </c>
      <c r="P19046" cm="1">
        <f t="array" ref="P19046">IF(Q19046&gt;0,INDEX(Q19046:Q40770,MATCH(TRUE,INDEX(Q19046:Q40770="",,),0)-1),"")</f>
        <v>5</v>
      </c>
      <c r="Q19046">
        <f t="shared" si="541"/>
        <v>1</v>
      </c>
      <c r="R19046">
        <f t="shared" si="539"/>
        <v>0</v>
      </c>
    </row>
    <row r="19047" spans="1:18" x14ac:dyDescent="0.3">
      <c r="A19047" t="s">
        <v>1335</v>
      </c>
      <c r="B19047" s="1">
        <v>38485</v>
      </c>
      <c r="C19047" s="2">
        <v>0.45833333333333331</v>
      </c>
      <c r="D19047" t="s">
        <v>1350</v>
      </c>
      <c r="E19047" t="s">
        <v>1351</v>
      </c>
      <c r="G19047" s="6" t="s">
        <v>29</v>
      </c>
      <c r="H19047" t="s">
        <v>43</v>
      </c>
      <c r="I19047" t="s">
        <v>26</v>
      </c>
      <c r="J19047" t="s">
        <v>27</v>
      </c>
      <c r="K19047">
        <v>107</v>
      </c>
      <c r="L19047">
        <v>8.4</v>
      </c>
      <c r="M19047" t="s">
        <v>518</v>
      </c>
      <c r="N19047">
        <v>8.4</v>
      </c>
      <c r="O19047" t="s">
        <v>24</v>
      </c>
      <c r="P19047" cm="1">
        <f t="array" ref="P19047">IF(Q19047&gt;0,INDEX(Q19047:Q40771,MATCH(TRUE,INDEX(Q19047:Q40771="",,),0)-1),"")</f>
        <v>5</v>
      </c>
      <c r="Q19047">
        <f t="shared" si="541"/>
        <v>1</v>
      </c>
      <c r="R19047">
        <f t="shared" si="539"/>
        <v>0</v>
      </c>
    </row>
    <row r="19048" spans="1:18" x14ac:dyDescent="0.3">
      <c r="A19048" t="s">
        <v>1335</v>
      </c>
      <c r="B19048" s="1">
        <v>38485</v>
      </c>
      <c r="C19048" s="2">
        <v>0.45833333333333331</v>
      </c>
      <c r="D19048" t="s">
        <v>1350</v>
      </c>
      <c r="E19048" t="s">
        <v>1351</v>
      </c>
      <c r="G19048" t="s">
        <v>19</v>
      </c>
      <c r="H19048" t="s">
        <v>41</v>
      </c>
      <c r="I19048" t="s">
        <v>21</v>
      </c>
      <c r="J19048" t="s">
        <v>22</v>
      </c>
      <c r="K19048">
        <v>381.6</v>
      </c>
      <c r="L19048">
        <v>97</v>
      </c>
      <c r="M19048" t="s">
        <v>32</v>
      </c>
      <c r="N19048">
        <v>105</v>
      </c>
      <c r="P19048" cm="1">
        <f t="array" ref="P19048">IF(Q19048&gt;0,INDEX(Q19048:Q40772,MATCH(TRUE,INDEX(Q19048:Q40772="",,),0)-1),"")</f>
        <v>5</v>
      </c>
      <c r="Q19048">
        <f t="shared" si="541"/>
        <v>2</v>
      </c>
      <c r="R19048">
        <f t="shared" si="539"/>
        <v>0</v>
      </c>
    </row>
    <row r="19049" spans="1:18" x14ac:dyDescent="0.3">
      <c r="A19049" t="s">
        <v>1335</v>
      </c>
      <c r="B19049" s="1">
        <v>38485</v>
      </c>
      <c r="C19049" s="2">
        <v>0.45833333333333331</v>
      </c>
      <c r="D19049" t="s">
        <v>1350</v>
      </c>
      <c r="E19049" t="s">
        <v>1351</v>
      </c>
      <c r="G19049" t="s">
        <v>19</v>
      </c>
      <c r="H19049" t="s">
        <v>41</v>
      </c>
      <c r="I19049" t="s">
        <v>26</v>
      </c>
      <c r="J19049" t="s">
        <v>27</v>
      </c>
      <c r="K19049">
        <v>645</v>
      </c>
      <c r="L19049">
        <v>16.8</v>
      </c>
      <c r="M19049" t="s">
        <v>32</v>
      </c>
      <c r="N19049">
        <v>31.05</v>
      </c>
      <c r="P19049" cm="1">
        <f t="array" ref="P19049">IF(Q19049&gt;0,INDEX(Q19049:Q40773,MATCH(TRUE,INDEX(Q19049:Q40773="",,),0)-1),"")</f>
        <v>5</v>
      </c>
      <c r="Q19049">
        <f t="shared" si="541"/>
        <v>2</v>
      </c>
      <c r="R19049">
        <f t="shared" si="539"/>
        <v>0</v>
      </c>
    </row>
    <row r="19050" spans="1:18" x14ac:dyDescent="0.3">
      <c r="A19050" t="s">
        <v>1335</v>
      </c>
      <c r="B19050" s="1">
        <v>38485</v>
      </c>
      <c r="C19050" s="2">
        <v>0.45833333333333331</v>
      </c>
      <c r="D19050" t="s">
        <v>1350</v>
      </c>
      <c r="E19050" t="s">
        <v>1351</v>
      </c>
      <c r="G19050" s="6" t="s">
        <v>29</v>
      </c>
      <c r="H19050" t="s">
        <v>43</v>
      </c>
      <c r="I19050" t="s">
        <v>21</v>
      </c>
      <c r="J19050" t="s">
        <v>22</v>
      </c>
      <c r="K19050">
        <v>10.4</v>
      </c>
      <c r="L19050">
        <v>80</v>
      </c>
      <c r="M19050" t="s">
        <v>32</v>
      </c>
      <c r="N19050">
        <v>80</v>
      </c>
      <c r="P19050" cm="1">
        <f t="array" ref="P19050">IF(Q19050&gt;0,INDEX(Q19050:Q40774,MATCH(TRUE,INDEX(Q19050:Q40774="",,),0)-1),"")</f>
        <v>5</v>
      </c>
      <c r="Q19050">
        <f t="shared" si="541"/>
        <v>2</v>
      </c>
      <c r="R19050">
        <f t="shared" si="539"/>
        <v>0</v>
      </c>
    </row>
    <row r="19051" spans="1:18" x14ac:dyDescent="0.3">
      <c r="A19051" t="s">
        <v>1335</v>
      </c>
      <c r="B19051" s="1">
        <v>38485</v>
      </c>
      <c r="C19051" s="2">
        <v>0.45833333333333331</v>
      </c>
      <c r="D19051" t="s">
        <v>1350</v>
      </c>
      <c r="E19051" t="s">
        <v>1351</v>
      </c>
      <c r="G19051" s="6" t="s">
        <v>29</v>
      </c>
      <c r="H19051" t="s">
        <v>69</v>
      </c>
      <c r="I19051" t="s">
        <v>26</v>
      </c>
      <c r="J19051" t="s">
        <v>27</v>
      </c>
      <c r="K19051">
        <v>35</v>
      </c>
      <c r="L19051">
        <v>3.6</v>
      </c>
      <c r="M19051" t="s">
        <v>32</v>
      </c>
      <c r="N19051">
        <v>3.6</v>
      </c>
      <c r="P19051" cm="1">
        <f t="array" ref="P19051">IF(Q19051&gt;0,INDEX(Q19051:Q40775,MATCH(TRUE,INDEX(Q19051:Q40775="",,),0)-1),"")</f>
        <v>5</v>
      </c>
      <c r="Q19051">
        <f t="shared" si="541"/>
        <v>2</v>
      </c>
      <c r="R19051">
        <f t="shared" si="539"/>
        <v>0</v>
      </c>
    </row>
    <row r="19052" spans="1:18" x14ac:dyDescent="0.3">
      <c r="A19052" t="s">
        <v>1335</v>
      </c>
      <c r="B19052" s="1">
        <v>38485</v>
      </c>
      <c r="C19052" s="2">
        <v>0.45833333333333331</v>
      </c>
      <c r="D19052" t="s">
        <v>1350</v>
      </c>
      <c r="E19052" t="s">
        <v>1351</v>
      </c>
      <c r="G19052" s="6" t="s">
        <v>29</v>
      </c>
      <c r="H19052" t="s">
        <v>28</v>
      </c>
      <c r="I19052" t="s">
        <v>26</v>
      </c>
      <c r="J19052" t="s">
        <v>27</v>
      </c>
      <c r="K19052">
        <v>15</v>
      </c>
      <c r="L19052">
        <v>10.5</v>
      </c>
      <c r="M19052" t="s">
        <v>32</v>
      </c>
      <c r="N19052">
        <v>10.5</v>
      </c>
      <c r="P19052" cm="1">
        <f t="array" ref="P19052">IF(Q19052&gt;0,INDEX(Q19052:Q40776,MATCH(TRUE,INDEX(Q19052:Q40776="",,),0)-1),"")</f>
        <v>5</v>
      </c>
      <c r="Q19052">
        <f t="shared" si="541"/>
        <v>2</v>
      </c>
      <c r="R19052">
        <f t="shared" si="539"/>
        <v>0</v>
      </c>
    </row>
    <row r="19053" spans="1:18" x14ac:dyDescent="0.3">
      <c r="A19053" t="s">
        <v>1335</v>
      </c>
      <c r="B19053" s="1">
        <v>38485</v>
      </c>
      <c r="C19053" s="2">
        <v>0.45833333333333331</v>
      </c>
      <c r="D19053" t="s">
        <v>1350</v>
      </c>
      <c r="E19053" t="s">
        <v>1351</v>
      </c>
      <c r="G19053" s="6" t="s">
        <v>29</v>
      </c>
      <c r="H19053" t="s">
        <v>43</v>
      </c>
      <c r="I19053" t="s">
        <v>26</v>
      </c>
      <c r="J19053" t="s">
        <v>27</v>
      </c>
      <c r="K19053">
        <v>107</v>
      </c>
      <c r="L19053">
        <v>8.4</v>
      </c>
      <c r="M19053" t="s">
        <v>32</v>
      </c>
      <c r="N19053">
        <v>8.4</v>
      </c>
      <c r="P19053" cm="1">
        <f t="array" ref="P19053">IF(Q19053&gt;0,INDEX(Q19053:Q40777,MATCH(TRUE,INDEX(Q19053:Q40777="",,),0)-1),"")</f>
        <v>5</v>
      </c>
      <c r="Q19053">
        <f t="shared" si="541"/>
        <v>2</v>
      </c>
      <c r="R19053">
        <f t="shared" si="539"/>
        <v>0</v>
      </c>
    </row>
    <row r="19054" spans="1:18" x14ac:dyDescent="0.3">
      <c r="A19054" t="s">
        <v>1335</v>
      </c>
      <c r="B19054" s="1">
        <v>38485</v>
      </c>
      <c r="C19054" s="2">
        <v>0.45833333333333331</v>
      </c>
      <c r="D19054" t="s">
        <v>1350</v>
      </c>
      <c r="E19054" t="s">
        <v>1351</v>
      </c>
      <c r="G19054" t="s">
        <v>19</v>
      </c>
      <c r="H19054" t="s">
        <v>41</v>
      </c>
      <c r="I19054" t="s">
        <v>21</v>
      </c>
      <c r="J19054" t="s">
        <v>22</v>
      </c>
      <c r="K19054">
        <v>381.6</v>
      </c>
      <c r="L19054">
        <v>97</v>
      </c>
      <c r="M19054" t="s">
        <v>543</v>
      </c>
      <c r="N19054">
        <v>97</v>
      </c>
      <c r="P19054" cm="1">
        <f t="array" ref="P19054">IF(Q19054&gt;0,INDEX(Q19054:Q40778,MATCH(TRUE,INDEX(Q19054:Q40778="",,),0)-1),"")</f>
        <v>5</v>
      </c>
      <c r="Q19054">
        <f t="shared" si="541"/>
        <v>3</v>
      </c>
      <c r="R19054">
        <f t="shared" si="539"/>
        <v>0</v>
      </c>
    </row>
    <row r="19055" spans="1:18" x14ac:dyDescent="0.3">
      <c r="A19055" t="s">
        <v>1335</v>
      </c>
      <c r="B19055" s="1">
        <v>38485</v>
      </c>
      <c r="C19055" s="2">
        <v>0.45833333333333331</v>
      </c>
      <c r="D19055" t="s">
        <v>1350</v>
      </c>
      <c r="E19055" t="s">
        <v>1351</v>
      </c>
      <c r="G19055" t="s">
        <v>19</v>
      </c>
      <c r="H19055" t="s">
        <v>41</v>
      </c>
      <c r="I19055" t="s">
        <v>26</v>
      </c>
      <c r="J19055" t="s">
        <v>27</v>
      </c>
      <c r="K19055">
        <v>645</v>
      </c>
      <c r="L19055">
        <v>16.8</v>
      </c>
      <c r="M19055" t="s">
        <v>543</v>
      </c>
      <c r="N19055">
        <v>31.11</v>
      </c>
      <c r="P19055" cm="1">
        <f t="array" ref="P19055">IF(Q19055&gt;0,INDEX(Q19055:Q40779,MATCH(TRUE,INDEX(Q19055:Q40779="",,),0)-1),"")</f>
        <v>5</v>
      </c>
      <c r="Q19055">
        <f t="shared" si="541"/>
        <v>3</v>
      </c>
      <c r="R19055">
        <f t="shared" si="539"/>
        <v>0</v>
      </c>
    </row>
    <row r="19056" spans="1:18" x14ac:dyDescent="0.3">
      <c r="A19056" t="s">
        <v>1335</v>
      </c>
      <c r="B19056" s="1">
        <v>38485</v>
      </c>
      <c r="C19056" s="2">
        <v>0.45833333333333331</v>
      </c>
      <c r="D19056" t="s">
        <v>1350</v>
      </c>
      <c r="E19056" t="s">
        <v>1351</v>
      </c>
      <c r="G19056" s="6" t="s">
        <v>29</v>
      </c>
      <c r="H19056" t="s">
        <v>43</v>
      </c>
      <c r="I19056" t="s">
        <v>21</v>
      </c>
      <c r="J19056" t="s">
        <v>22</v>
      </c>
      <c r="K19056">
        <v>10.4</v>
      </c>
      <c r="L19056">
        <v>80</v>
      </c>
      <c r="M19056" t="s">
        <v>543</v>
      </c>
      <c r="N19056">
        <v>80</v>
      </c>
      <c r="P19056" cm="1">
        <f t="array" ref="P19056">IF(Q19056&gt;0,INDEX(Q19056:Q40780,MATCH(TRUE,INDEX(Q19056:Q40780="",,),0)-1),"")</f>
        <v>5</v>
      </c>
      <c r="Q19056">
        <f t="shared" si="541"/>
        <v>3</v>
      </c>
      <c r="R19056">
        <f t="shared" ref="R19056:R19119" si="542">IF(P19056="","",0)</f>
        <v>0</v>
      </c>
    </row>
    <row r="19057" spans="1:18" x14ac:dyDescent="0.3">
      <c r="A19057" t="s">
        <v>1335</v>
      </c>
      <c r="B19057" s="1">
        <v>38485</v>
      </c>
      <c r="C19057" s="2">
        <v>0.45833333333333331</v>
      </c>
      <c r="D19057" t="s">
        <v>1350</v>
      </c>
      <c r="E19057" t="s">
        <v>1351</v>
      </c>
      <c r="G19057" s="6" t="s">
        <v>29</v>
      </c>
      <c r="H19057" t="s">
        <v>69</v>
      </c>
      <c r="I19057" t="s">
        <v>26</v>
      </c>
      <c r="J19057" t="s">
        <v>27</v>
      </c>
      <c r="K19057">
        <v>35</v>
      </c>
      <c r="L19057">
        <v>3.6</v>
      </c>
      <c r="M19057" t="s">
        <v>543</v>
      </c>
      <c r="N19057">
        <v>3.6</v>
      </c>
      <c r="P19057" cm="1">
        <f t="array" ref="P19057">IF(Q19057&gt;0,INDEX(Q19057:Q40781,MATCH(TRUE,INDEX(Q19057:Q40781="",,),0)-1),"")</f>
        <v>5</v>
      </c>
      <c r="Q19057">
        <f t="shared" si="541"/>
        <v>3</v>
      </c>
      <c r="R19057">
        <f t="shared" si="542"/>
        <v>0</v>
      </c>
    </row>
    <row r="19058" spans="1:18" x14ac:dyDescent="0.3">
      <c r="A19058" t="s">
        <v>1335</v>
      </c>
      <c r="B19058" s="1">
        <v>38485</v>
      </c>
      <c r="C19058" s="2">
        <v>0.45833333333333331</v>
      </c>
      <c r="D19058" t="s">
        <v>1350</v>
      </c>
      <c r="E19058" t="s">
        <v>1351</v>
      </c>
      <c r="G19058" s="6" t="s">
        <v>29</v>
      </c>
      <c r="H19058" t="s">
        <v>28</v>
      </c>
      <c r="I19058" t="s">
        <v>26</v>
      </c>
      <c r="J19058" t="s">
        <v>27</v>
      </c>
      <c r="K19058">
        <v>15</v>
      </c>
      <c r="L19058">
        <v>10.5</v>
      </c>
      <c r="M19058" t="s">
        <v>543</v>
      </c>
      <c r="N19058">
        <v>10.5</v>
      </c>
      <c r="P19058" cm="1">
        <f t="array" ref="P19058">IF(Q19058&gt;0,INDEX(Q19058:Q40782,MATCH(TRUE,INDEX(Q19058:Q40782="",,),0)-1),"")</f>
        <v>5</v>
      </c>
      <c r="Q19058">
        <f t="shared" si="541"/>
        <v>3</v>
      </c>
      <c r="R19058">
        <f t="shared" si="542"/>
        <v>0</v>
      </c>
    </row>
    <row r="19059" spans="1:18" x14ac:dyDescent="0.3">
      <c r="A19059" t="s">
        <v>1335</v>
      </c>
      <c r="B19059" s="1">
        <v>38485</v>
      </c>
      <c r="C19059" s="2">
        <v>0.45833333333333331</v>
      </c>
      <c r="D19059" t="s">
        <v>1350</v>
      </c>
      <c r="E19059" t="s">
        <v>1351</v>
      </c>
      <c r="G19059" s="6" t="s">
        <v>29</v>
      </c>
      <c r="H19059" t="s">
        <v>43</v>
      </c>
      <c r="I19059" t="s">
        <v>26</v>
      </c>
      <c r="J19059" t="s">
        <v>27</v>
      </c>
      <c r="K19059">
        <v>107</v>
      </c>
      <c r="L19059">
        <v>8.4</v>
      </c>
      <c r="M19059" t="s">
        <v>543</v>
      </c>
      <c r="N19059">
        <v>8.4</v>
      </c>
      <c r="P19059" cm="1">
        <f t="array" ref="P19059">IF(Q19059&gt;0,INDEX(Q19059:Q40783,MATCH(TRUE,INDEX(Q19059:Q40783="",,),0)-1),"")</f>
        <v>5</v>
      </c>
      <c r="Q19059">
        <f t="shared" si="541"/>
        <v>3</v>
      </c>
      <c r="R19059">
        <f t="shared" si="542"/>
        <v>0</v>
      </c>
    </row>
    <row r="19060" spans="1:18" x14ac:dyDescent="0.3">
      <c r="A19060" t="s">
        <v>1335</v>
      </c>
      <c r="B19060" s="1">
        <v>38485</v>
      </c>
      <c r="C19060" s="2">
        <v>0.45833333333333331</v>
      </c>
      <c r="D19060" t="s">
        <v>1350</v>
      </c>
      <c r="E19060" t="s">
        <v>1351</v>
      </c>
      <c r="G19060" t="s">
        <v>19</v>
      </c>
      <c r="H19060" t="s">
        <v>41</v>
      </c>
      <c r="I19060" t="s">
        <v>21</v>
      </c>
      <c r="J19060" t="s">
        <v>22</v>
      </c>
      <c r="K19060">
        <v>381.6</v>
      </c>
      <c r="L19060">
        <v>97</v>
      </c>
      <c r="M19060" t="s">
        <v>44</v>
      </c>
      <c r="N19060">
        <v>97</v>
      </c>
      <c r="P19060" cm="1">
        <f t="array" ref="P19060">IF(Q19060&gt;0,INDEX(Q19060:Q40784,MATCH(TRUE,INDEX(Q19060:Q40784="",,),0)-1),"")</f>
        <v>5</v>
      </c>
      <c r="Q19060">
        <f t="shared" si="541"/>
        <v>4</v>
      </c>
      <c r="R19060">
        <f t="shared" si="542"/>
        <v>0</v>
      </c>
    </row>
    <row r="19061" spans="1:18" x14ac:dyDescent="0.3">
      <c r="A19061" t="s">
        <v>1335</v>
      </c>
      <c r="B19061" s="1">
        <v>38485</v>
      </c>
      <c r="C19061" s="2">
        <v>0.45833333333333331</v>
      </c>
      <c r="D19061" t="s">
        <v>1350</v>
      </c>
      <c r="E19061" t="s">
        <v>1351</v>
      </c>
      <c r="G19061" t="s">
        <v>19</v>
      </c>
      <c r="H19061" t="s">
        <v>41</v>
      </c>
      <c r="I19061" t="s">
        <v>26</v>
      </c>
      <c r="J19061" t="s">
        <v>27</v>
      </c>
      <c r="K19061">
        <v>645</v>
      </c>
      <c r="L19061">
        <v>16.8</v>
      </c>
      <c r="M19061" t="s">
        <v>44</v>
      </c>
      <c r="N19061">
        <v>20.61</v>
      </c>
      <c r="P19061" cm="1">
        <f t="array" ref="P19061">IF(Q19061&gt;0,INDEX(Q19061:Q40785,MATCH(TRUE,INDEX(Q19061:Q40785="",,),0)-1),"")</f>
        <v>5</v>
      </c>
      <c r="Q19061">
        <f t="shared" si="541"/>
        <v>4</v>
      </c>
      <c r="R19061">
        <f t="shared" si="542"/>
        <v>0</v>
      </c>
    </row>
    <row r="19062" spans="1:18" x14ac:dyDescent="0.3">
      <c r="A19062" t="s">
        <v>1335</v>
      </c>
      <c r="B19062" s="1">
        <v>38485</v>
      </c>
      <c r="C19062" s="2">
        <v>0.45833333333333331</v>
      </c>
      <c r="D19062" t="s">
        <v>1350</v>
      </c>
      <c r="E19062" t="s">
        <v>1351</v>
      </c>
      <c r="G19062" s="6" t="s">
        <v>29</v>
      </c>
      <c r="H19062" t="s">
        <v>43</v>
      </c>
      <c r="I19062" t="s">
        <v>21</v>
      </c>
      <c r="J19062" t="s">
        <v>22</v>
      </c>
      <c r="K19062">
        <v>10.4</v>
      </c>
      <c r="L19062">
        <v>80</v>
      </c>
      <c r="M19062" t="s">
        <v>44</v>
      </c>
      <c r="N19062">
        <v>80</v>
      </c>
      <c r="P19062" cm="1">
        <f t="array" ref="P19062">IF(Q19062&gt;0,INDEX(Q19062:Q40786,MATCH(TRUE,INDEX(Q19062:Q40786="",,),0)-1),"")</f>
        <v>5</v>
      </c>
      <c r="Q19062">
        <f t="shared" si="541"/>
        <v>4</v>
      </c>
      <c r="R19062">
        <f t="shared" si="542"/>
        <v>0</v>
      </c>
    </row>
    <row r="19063" spans="1:18" x14ac:dyDescent="0.3">
      <c r="A19063" t="s">
        <v>1335</v>
      </c>
      <c r="B19063" s="1">
        <v>38485</v>
      </c>
      <c r="C19063" s="2">
        <v>0.45833333333333331</v>
      </c>
      <c r="D19063" t="s">
        <v>1350</v>
      </c>
      <c r="E19063" t="s">
        <v>1351</v>
      </c>
      <c r="G19063" s="6" t="s">
        <v>29</v>
      </c>
      <c r="H19063" t="s">
        <v>69</v>
      </c>
      <c r="I19063" t="s">
        <v>26</v>
      </c>
      <c r="J19063" t="s">
        <v>27</v>
      </c>
      <c r="K19063">
        <v>35</v>
      </c>
      <c r="L19063">
        <v>3.6</v>
      </c>
      <c r="M19063" t="s">
        <v>44</v>
      </c>
      <c r="N19063">
        <v>3.6</v>
      </c>
      <c r="P19063" cm="1">
        <f t="array" ref="P19063">IF(Q19063&gt;0,INDEX(Q19063:Q40787,MATCH(TRUE,INDEX(Q19063:Q40787="",,),0)-1),"")</f>
        <v>5</v>
      </c>
      <c r="Q19063">
        <f t="shared" si="541"/>
        <v>4</v>
      </c>
      <c r="R19063">
        <f t="shared" si="542"/>
        <v>0</v>
      </c>
    </row>
    <row r="19064" spans="1:18" x14ac:dyDescent="0.3">
      <c r="A19064" t="s">
        <v>1335</v>
      </c>
      <c r="B19064" s="1">
        <v>38485</v>
      </c>
      <c r="C19064" s="2">
        <v>0.45833333333333331</v>
      </c>
      <c r="D19064" t="s">
        <v>1350</v>
      </c>
      <c r="E19064" t="s">
        <v>1351</v>
      </c>
      <c r="G19064" s="6" t="s">
        <v>29</v>
      </c>
      <c r="H19064" t="s">
        <v>28</v>
      </c>
      <c r="I19064" t="s">
        <v>26</v>
      </c>
      <c r="J19064" t="s">
        <v>27</v>
      </c>
      <c r="K19064">
        <v>15</v>
      </c>
      <c r="L19064">
        <v>10.5</v>
      </c>
      <c r="M19064" t="s">
        <v>44</v>
      </c>
      <c r="N19064">
        <v>10.5</v>
      </c>
      <c r="P19064" cm="1">
        <f t="array" ref="P19064">IF(Q19064&gt;0,INDEX(Q19064:Q40788,MATCH(TRUE,INDEX(Q19064:Q40788="",,),0)-1),"")</f>
        <v>5</v>
      </c>
      <c r="Q19064">
        <f t="shared" si="541"/>
        <v>4</v>
      </c>
      <c r="R19064">
        <f t="shared" si="542"/>
        <v>0</v>
      </c>
    </row>
    <row r="19065" spans="1:18" x14ac:dyDescent="0.3">
      <c r="A19065" t="s">
        <v>1335</v>
      </c>
      <c r="B19065" s="1">
        <v>38485</v>
      </c>
      <c r="C19065" s="2">
        <v>0.45833333333333331</v>
      </c>
      <c r="D19065" t="s">
        <v>1350</v>
      </c>
      <c r="E19065" t="s">
        <v>1351</v>
      </c>
      <c r="G19065" s="6" t="s">
        <v>29</v>
      </c>
      <c r="H19065" t="s">
        <v>43</v>
      </c>
      <c r="I19065" t="s">
        <v>26</v>
      </c>
      <c r="J19065" t="s">
        <v>27</v>
      </c>
      <c r="K19065">
        <v>107</v>
      </c>
      <c r="L19065">
        <v>8.4</v>
      </c>
      <c r="M19065" t="s">
        <v>44</v>
      </c>
      <c r="N19065">
        <v>8.4</v>
      </c>
      <c r="P19065" cm="1">
        <f t="array" ref="P19065">IF(Q19065&gt;0,INDEX(Q19065:Q40789,MATCH(TRUE,INDEX(Q19065:Q40789="",,),0)-1),"")</f>
        <v>5</v>
      </c>
      <c r="Q19065">
        <f t="shared" si="541"/>
        <v>4</v>
      </c>
      <c r="R19065">
        <f t="shared" si="542"/>
        <v>0</v>
      </c>
    </row>
    <row r="19066" spans="1:18" x14ac:dyDescent="0.3">
      <c r="A19066" t="s">
        <v>1335</v>
      </c>
      <c r="B19066" s="1">
        <v>38485</v>
      </c>
      <c r="C19066" s="2">
        <v>0.45833333333333331</v>
      </c>
      <c r="D19066" t="s">
        <v>1350</v>
      </c>
      <c r="E19066" t="s">
        <v>1351</v>
      </c>
      <c r="G19066" t="s">
        <v>19</v>
      </c>
      <c r="H19066" t="s">
        <v>41</v>
      </c>
      <c r="I19066" t="s">
        <v>21</v>
      </c>
      <c r="J19066" t="s">
        <v>22</v>
      </c>
      <c r="K19066">
        <v>381.6</v>
      </c>
      <c r="L19066">
        <v>97</v>
      </c>
      <c r="M19066" t="s">
        <v>551</v>
      </c>
      <c r="N19066">
        <v>98.09</v>
      </c>
      <c r="P19066" cm="1">
        <f t="array" ref="P19066">IF(Q19066&gt;0,INDEX(Q19066:Q40790,MATCH(TRUE,INDEX(Q19066:Q40790="",,),0)-1),"")</f>
        <v>5</v>
      </c>
      <c r="Q19066">
        <f t="shared" si="541"/>
        <v>5</v>
      </c>
      <c r="R19066">
        <f t="shared" si="542"/>
        <v>0</v>
      </c>
    </row>
    <row r="19067" spans="1:18" x14ac:dyDescent="0.3">
      <c r="A19067" t="s">
        <v>1335</v>
      </c>
      <c r="B19067" s="1">
        <v>38485</v>
      </c>
      <c r="C19067" s="2">
        <v>0.45833333333333331</v>
      </c>
      <c r="D19067" t="s">
        <v>1350</v>
      </c>
      <c r="E19067" t="s">
        <v>1351</v>
      </c>
      <c r="G19067" t="s">
        <v>19</v>
      </c>
      <c r="H19067" t="s">
        <v>41</v>
      </c>
      <c r="I19067" t="s">
        <v>26</v>
      </c>
      <c r="J19067" t="s">
        <v>27</v>
      </c>
      <c r="K19067">
        <v>645</v>
      </c>
      <c r="L19067">
        <v>16.8</v>
      </c>
      <c r="M19067" t="s">
        <v>551</v>
      </c>
      <c r="N19067">
        <v>16.8</v>
      </c>
      <c r="P19067" cm="1">
        <f t="array" ref="P19067">IF(Q19067&gt;0,INDEX(Q19067:Q40791,MATCH(TRUE,INDEX(Q19067:Q40791="",,),0)-1),"")</f>
        <v>5</v>
      </c>
      <c r="Q19067">
        <f t="shared" si="541"/>
        <v>5</v>
      </c>
      <c r="R19067">
        <f t="shared" si="542"/>
        <v>0</v>
      </c>
    </row>
    <row r="19068" spans="1:18" x14ac:dyDescent="0.3">
      <c r="A19068" t="s">
        <v>1335</v>
      </c>
      <c r="B19068" s="1">
        <v>38485</v>
      </c>
      <c r="C19068" s="2">
        <v>0.45833333333333331</v>
      </c>
      <c r="D19068" t="s">
        <v>1350</v>
      </c>
      <c r="E19068" t="s">
        <v>1351</v>
      </c>
      <c r="G19068" s="6" t="s">
        <v>29</v>
      </c>
      <c r="H19068" t="s">
        <v>43</v>
      </c>
      <c r="I19068" t="s">
        <v>21</v>
      </c>
      <c r="J19068" t="s">
        <v>22</v>
      </c>
      <c r="K19068">
        <v>10.4</v>
      </c>
      <c r="L19068">
        <v>80</v>
      </c>
      <c r="M19068" t="s">
        <v>551</v>
      </c>
      <c r="N19068">
        <v>80</v>
      </c>
      <c r="P19068" cm="1">
        <f t="array" ref="P19068">IF(Q19068&gt;0,INDEX(Q19068:Q40792,MATCH(TRUE,INDEX(Q19068:Q40792="",,),0)-1),"")</f>
        <v>5</v>
      </c>
      <c r="Q19068">
        <f t="shared" si="541"/>
        <v>5</v>
      </c>
      <c r="R19068">
        <f t="shared" si="542"/>
        <v>0</v>
      </c>
    </row>
    <row r="19069" spans="1:18" x14ac:dyDescent="0.3">
      <c r="A19069" t="s">
        <v>1335</v>
      </c>
      <c r="B19069" s="1">
        <v>38485</v>
      </c>
      <c r="C19069" s="2">
        <v>0.45833333333333331</v>
      </c>
      <c r="D19069" t="s">
        <v>1350</v>
      </c>
      <c r="E19069" t="s">
        <v>1351</v>
      </c>
      <c r="G19069" s="6" t="s">
        <v>29</v>
      </c>
      <c r="H19069" t="s">
        <v>69</v>
      </c>
      <c r="I19069" t="s">
        <v>26</v>
      </c>
      <c r="J19069" t="s">
        <v>27</v>
      </c>
      <c r="K19069">
        <v>35</v>
      </c>
      <c r="L19069">
        <v>3.6</v>
      </c>
      <c r="M19069" t="s">
        <v>551</v>
      </c>
      <c r="N19069">
        <v>3.6</v>
      </c>
      <c r="P19069" cm="1">
        <f t="array" ref="P19069">IF(Q19069&gt;0,INDEX(Q19069:Q40793,MATCH(TRUE,INDEX(Q19069:Q40793="",,),0)-1),"")</f>
        <v>5</v>
      </c>
      <c r="Q19069">
        <f t="shared" si="541"/>
        <v>5</v>
      </c>
      <c r="R19069">
        <f t="shared" si="542"/>
        <v>0</v>
      </c>
    </row>
    <row r="19070" spans="1:18" x14ac:dyDescent="0.3">
      <c r="A19070" t="s">
        <v>1335</v>
      </c>
      <c r="B19070" s="1">
        <v>38485</v>
      </c>
      <c r="C19070" s="2">
        <v>0.45833333333333331</v>
      </c>
      <c r="D19070" t="s">
        <v>1350</v>
      </c>
      <c r="E19070" t="s">
        <v>1351</v>
      </c>
      <c r="G19070" s="6" t="s">
        <v>29</v>
      </c>
      <c r="H19070" t="s">
        <v>28</v>
      </c>
      <c r="I19070" t="s">
        <v>26</v>
      </c>
      <c r="J19070" t="s">
        <v>27</v>
      </c>
      <c r="K19070">
        <v>15</v>
      </c>
      <c r="L19070">
        <v>10.5</v>
      </c>
      <c r="M19070" t="s">
        <v>551</v>
      </c>
      <c r="N19070">
        <v>10.5</v>
      </c>
      <c r="P19070" cm="1">
        <f t="array" ref="P19070">IF(Q19070&gt;0,INDEX(Q19070:Q40794,MATCH(TRUE,INDEX(Q19070:Q40794="",,),0)-1),"")</f>
        <v>5</v>
      </c>
      <c r="Q19070">
        <f t="shared" si="541"/>
        <v>5</v>
      </c>
      <c r="R19070">
        <f t="shared" si="542"/>
        <v>0</v>
      </c>
    </row>
    <row r="19071" spans="1:18" x14ac:dyDescent="0.3">
      <c r="A19071" t="s">
        <v>1335</v>
      </c>
      <c r="B19071" s="1">
        <v>38485</v>
      </c>
      <c r="C19071" s="2">
        <v>0.45833333333333331</v>
      </c>
      <c r="D19071" t="s">
        <v>1350</v>
      </c>
      <c r="E19071" t="s">
        <v>1351</v>
      </c>
      <c r="G19071" s="6" t="s">
        <v>29</v>
      </c>
      <c r="H19071" t="s">
        <v>43</v>
      </c>
      <c r="I19071" t="s">
        <v>26</v>
      </c>
      <c r="J19071" t="s">
        <v>27</v>
      </c>
      <c r="K19071">
        <v>107</v>
      </c>
      <c r="L19071">
        <v>8.4</v>
      </c>
      <c r="M19071" t="s">
        <v>551</v>
      </c>
      <c r="N19071">
        <v>8.4</v>
      </c>
      <c r="P19071" cm="1">
        <f t="array" ref="P19071">IF(Q19071&gt;0,INDEX(Q19071:Q40795,MATCH(TRUE,INDEX(Q19071:Q40795="",,),0)-1),"")</f>
        <v>5</v>
      </c>
      <c r="Q19071">
        <f t="shared" si="541"/>
        <v>5</v>
      </c>
      <c r="R19071">
        <f t="shared" si="542"/>
        <v>0</v>
      </c>
    </row>
    <row r="19072" spans="1:18" x14ac:dyDescent="0.3">
      <c r="P19072" t="str" cm="1">
        <f t="array" ref="P19072">IF(Q19072&gt;0,INDEX(Q19072:Q40796,MATCH(TRUE,INDEX(Q19072:Q40796="",,),0)-1),"")</f>
        <v/>
      </c>
      <c r="R19072" t="str">
        <f t="shared" si="542"/>
        <v/>
      </c>
    </row>
    <row r="19073" spans="1:18" x14ac:dyDescent="0.3">
      <c r="A19073" t="s">
        <v>1335</v>
      </c>
      <c r="B19073" s="1">
        <v>38485</v>
      </c>
      <c r="C19073" s="2">
        <v>0.45833333333333331</v>
      </c>
      <c r="D19073" t="s">
        <v>1352</v>
      </c>
      <c r="E19073" t="s">
        <v>1353</v>
      </c>
      <c r="G19073" t="s">
        <v>19</v>
      </c>
      <c r="H19073" t="s">
        <v>41</v>
      </c>
      <c r="I19073" t="s">
        <v>21</v>
      </c>
      <c r="J19073" t="s">
        <v>22</v>
      </c>
      <c r="K19073">
        <v>161.9</v>
      </c>
      <c r="L19073">
        <v>97</v>
      </c>
      <c r="M19073" t="s">
        <v>543</v>
      </c>
      <c r="N19073">
        <v>97</v>
      </c>
      <c r="O19073" t="s">
        <v>24</v>
      </c>
      <c r="P19073" cm="1">
        <f t="array" ref="P19073">IF(Q19073&gt;0,INDEX(Q19073:Q40797,MATCH(TRUE,INDEX(Q19073:Q40797="",,),0)-1),"")</f>
        <v>2</v>
      </c>
      <c r="Q19073">
        <v>1</v>
      </c>
      <c r="R19073">
        <f t="shared" si="542"/>
        <v>0</v>
      </c>
    </row>
    <row r="19074" spans="1:18" x14ac:dyDescent="0.3">
      <c r="A19074" t="s">
        <v>1335</v>
      </c>
      <c r="B19074" s="1">
        <v>38485</v>
      </c>
      <c r="C19074" s="2">
        <v>0.45833333333333331</v>
      </c>
      <c r="D19074" t="s">
        <v>1352</v>
      </c>
      <c r="E19074" t="s">
        <v>1353</v>
      </c>
      <c r="G19074" t="s">
        <v>19</v>
      </c>
      <c r="H19074" t="s">
        <v>41</v>
      </c>
      <c r="I19074" t="s">
        <v>26</v>
      </c>
      <c r="J19074" t="s">
        <v>27</v>
      </c>
      <c r="K19074">
        <v>220</v>
      </c>
      <c r="L19074">
        <v>16.8</v>
      </c>
      <c r="M19074" t="s">
        <v>543</v>
      </c>
      <c r="N19074">
        <v>47.01</v>
      </c>
      <c r="O19074" t="s">
        <v>24</v>
      </c>
      <c r="P19074" cm="1">
        <f t="array" ref="P19074">IF(Q19074&gt;0,INDEX(Q19074:Q40798,MATCH(TRUE,INDEX(Q19074:Q40798="",,),0)-1),"")</f>
        <v>2</v>
      </c>
      <c r="Q19074">
        <v>1</v>
      </c>
      <c r="R19074">
        <f t="shared" si="542"/>
        <v>0</v>
      </c>
    </row>
    <row r="19075" spans="1:18" x14ac:dyDescent="0.3">
      <c r="A19075" t="s">
        <v>1335</v>
      </c>
      <c r="B19075" s="1">
        <v>38485</v>
      </c>
      <c r="C19075" s="2">
        <v>0.45833333333333331</v>
      </c>
      <c r="D19075" t="s">
        <v>1352</v>
      </c>
      <c r="E19075" t="s">
        <v>1353</v>
      </c>
      <c r="G19075" s="6" t="s">
        <v>29</v>
      </c>
      <c r="H19075" t="s">
        <v>69</v>
      </c>
      <c r="I19075" t="s">
        <v>26</v>
      </c>
      <c r="J19075" t="s">
        <v>27</v>
      </c>
      <c r="K19075">
        <v>10</v>
      </c>
      <c r="L19075">
        <v>3.6</v>
      </c>
      <c r="M19075" t="s">
        <v>543</v>
      </c>
      <c r="N19075">
        <v>3.6</v>
      </c>
      <c r="O19075" t="s">
        <v>24</v>
      </c>
      <c r="P19075" cm="1">
        <f t="array" ref="P19075">IF(Q19075&gt;0,INDEX(Q19075:Q40799,MATCH(TRUE,INDEX(Q19075:Q40799="",,),0)-1),"")</f>
        <v>2</v>
      </c>
      <c r="Q19075">
        <v>1</v>
      </c>
      <c r="R19075">
        <f t="shared" si="542"/>
        <v>0</v>
      </c>
    </row>
    <row r="19076" spans="1:18" x14ac:dyDescent="0.3">
      <c r="A19076" t="s">
        <v>1335</v>
      </c>
      <c r="B19076" s="1">
        <v>38485</v>
      </c>
      <c r="C19076" s="2">
        <v>0.45833333333333331</v>
      </c>
      <c r="D19076" t="s">
        <v>1352</v>
      </c>
      <c r="E19076" t="s">
        <v>1353</v>
      </c>
      <c r="G19076" s="6" t="s">
        <v>29</v>
      </c>
      <c r="H19076" t="s">
        <v>28</v>
      </c>
      <c r="I19076" t="s">
        <v>26</v>
      </c>
      <c r="J19076" t="s">
        <v>27</v>
      </c>
      <c r="K19076">
        <v>11</v>
      </c>
      <c r="L19076">
        <v>10.5</v>
      </c>
      <c r="M19076" t="s">
        <v>543</v>
      </c>
      <c r="N19076">
        <v>10.5</v>
      </c>
      <c r="O19076" t="s">
        <v>24</v>
      </c>
      <c r="P19076" cm="1">
        <f t="array" ref="P19076">IF(Q19076&gt;0,INDEX(Q19076:Q40800,MATCH(TRUE,INDEX(Q19076:Q40800="",,),0)-1),"")</f>
        <v>2</v>
      </c>
      <c r="Q19076">
        <v>1</v>
      </c>
      <c r="R19076">
        <f t="shared" si="542"/>
        <v>0</v>
      </c>
    </row>
    <row r="19077" spans="1:18" x14ac:dyDescent="0.3">
      <c r="A19077" t="s">
        <v>1335</v>
      </c>
      <c r="B19077" s="1">
        <v>38485</v>
      </c>
      <c r="C19077" s="2">
        <v>0.45833333333333331</v>
      </c>
      <c r="D19077" t="s">
        <v>1352</v>
      </c>
      <c r="E19077" t="s">
        <v>1353</v>
      </c>
      <c r="G19077" s="6" t="s">
        <v>29</v>
      </c>
      <c r="H19077" t="s">
        <v>43</v>
      </c>
      <c r="I19077" t="s">
        <v>26</v>
      </c>
      <c r="J19077" t="s">
        <v>27</v>
      </c>
      <c r="K19077">
        <v>7</v>
      </c>
      <c r="L19077">
        <v>8.4</v>
      </c>
      <c r="M19077" t="s">
        <v>543</v>
      </c>
      <c r="N19077">
        <v>8.4</v>
      </c>
      <c r="O19077" t="s">
        <v>24</v>
      </c>
      <c r="P19077" cm="1">
        <f t="array" ref="P19077">IF(Q19077&gt;0,INDEX(Q19077:Q40801,MATCH(TRUE,INDEX(Q19077:Q40801="",,),0)-1),"")</f>
        <v>2</v>
      </c>
      <c r="Q19077">
        <v>1</v>
      </c>
      <c r="R19077">
        <f t="shared" si="542"/>
        <v>0</v>
      </c>
    </row>
    <row r="19078" spans="1:18" x14ac:dyDescent="0.3">
      <c r="A19078" t="s">
        <v>1335</v>
      </c>
      <c r="B19078" s="1">
        <v>38485</v>
      </c>
      <c r="C19078" s="2">
        <v>0.45833333333333331</v>
      </c>
      <c r="D19078" t="s">
        <v>1352</v>
      </c>
      <c r="E19078" t="s">
        <v>1353</v>
      </c>
      <c r="G19078" t="s">
        <v>19</v>
      </c>
      <c r="H19078" t="s">
        <v>41</v>
      </c>
      <c r="I19078" t="s">
        <v>21</v>
      </c>
      <c r="J19078" t="s">
        <v>22</v>
      </c>
      <c r="K19078">
        <v>161.9</v>
      </c>
      <c r="L19078">
        <v>97</v>
      </c>
      <c r="M19078" t="s">
        <v>518</v>
      </c>
      <c r="N19078">
        <v>137.5</v>
      </c>
      <c r="P19078" cm="1">
        <f t="array" ref="P19078">IF(Q19078&gt;0,INDEX(Q19078:Q40802,MATCH(TRUE,INDEX(Q19078:Q40802="",,),0)-1),"")</f>
        <v>2</v>
      </c>
      <c r="Q19078">
        <v>2</v>
      </c>
      <c r="R19078">
        <f t="shared" si="542"/>
        <v>0</v>
      </c>
    </row>
    <row r="19079" spans="1:18" x14ac:dyDescent="0.3">
      <c r="A19079" t="s">
        <v>1335</v>
      </c>
      <c r="B19079" s="1">
        <v>38485</v>
      </c>
      <c r="C19079" s="2">
        <v>0.45833333333333331</v>
      </c>
      <c r="D19079" t="s">
        <v>1352</v>
      </c>
      <c r="E19079" t="s">
        <v>1353</v>
      </c>
      <c r="G19079" t="s">
        <v>19</v>
      </c>
      <c r="H19079" t="s">
        <v>41</v>
      </c>
      <c r="I19079" t="s">
        <v>26</v>
      </c>
      <c r="J19079" t="s">
        <v>27</v>
      </c>
      <c r="K19079">
        <v>220</v>
      </c>
      <c r="L19079">
        <v>16.8</v>
      </c>
      <c r="M19079" t="s">
        <v>518</v>
      </c>
      <c r="N19079">
        <v>16.8</v>
      </c>
      <c r="P19079" cm="1">
        <f t="array" ref="P19079">IF(Q19079&gt;0,INDEX(Q19079:Q40803,MATCH(TRUE,INDEX(Q19079:Q40803="",,),0)-1),"")</f>
        <v>2</v>
      </c>
      <c r="Q19079">
        <v>2</v>
      </c>
      <c r="R19079">
        <f t="shared" si="542"/>
        <v>0</v>
      </c>
    </row>
    <row r="19080" spans="1:18" x14ac:dyDescent="0.3">
      <c r="A19080" t="s">
        <v>1335</v>
      </c>
      <c r="B19080" s="1">
        <v>38485</v>
      </c>
      <c r="C19080" s="2">
        <v>0.45833333333333331</v>
      </c>
      <c r="D19080" t="s">
        <v>1352</v>
      </c>
      <c r="E19080" t="s">
        <v>1353</v>
      </c>
      <c r="G19080" s="6" t="s">
        <v>29</v>
      </c>
      <c r="H19080" t="s">
        <v>69</v>
      </c>
      <c r="I19080" t="s">
        <v>26</v>
      </c>
      <c r="J19080" t="s">
        <v>27</v>
      </c>
      <c r="K19080">
        <v>10</v>
      </c>
      <c r="L19080">
        <v>3.6</v>
      </c>
      <c r="M19080" t="s">
        <v>518</v>
      </c>
      <c r="N19080">
        <v>3.6</v>
      </c>
      <c r="P19080" cm="1">
        <f t="array" ref="P19080">IF(Q19080&gt;0,INDEX(Q19080:Q40804,MATCH(TRUE,INDEX(Q19080:Q40804="",,),0)-1),"")</f>
        <v>2</v>
      </c>
      <c r="Q19080">
        <v>2</v>
      </c>
      <c r="R19080">
        <f t="shared" si="542"/>
        <v>0</v>
      </c>
    </row>
    <row r="19081" spans="1:18" x14ac:dyDescent="0.3">
      <c r="A19081" t="s">
        <v>1335</v>
      </c>
      <c r="B19081" s="1">
        <v>38485</v>
      </c>
      <c r="C19081" s="2">
        <v>0.45833333333333331</v>
      </c>
      <c r="D19081" t="s">
        <v>1352</v>
      </c>
      <c r="E19081" t="s">
        <v>1353</v>
      </c>
      <c r="G19081" s="6" t="s">
        <v>29</v>
      </c>
      <c r="H19081" t="s">
        <v>28</v>
      </c>
      <c r="I19081" t="s">
        <v>26</v>
      </c>
      <c r="J19081" t="s">
        <v>27</v>
      </c>
      <c r="K19081">
        <v>11</v>
      </c>
      <c r="L19081">
        <v>10.5</v>
      </c>
      <c r="M19081" t="s">
        <v>518</v>
      </c>
      <c r="N19081">
        <v>10.5</v>
      </c>
      <c r="P19081" cm="1">
        <f t="array" ref="P19081">IF(Q19081&gt;0,INDEX(Q19081:Q40805,MATCH(TRUE,INDEX(Q19081:Q40805="",,),0)-1),"")</f>
        <v>2</v>
      </c>
      <c r="Q19081">
        <v>2</v>
      </c>
      <c r="R19081">
        <f t="shared" si="542"/>
        <v>0</v>
      </c>
    </row>
    <row r="19082" spans="1:18" x14ac:dyDescent="0.3">
      <c r="A19082" t="s">
        <v>1335</v>
      </c>
      <c r="B19082" s="1">
        <v>38485</v>
      </c>
      <c r="C19082" s="2">
        <v>0.45833333333333331</v>
      </c>
      <c r="D19082" t="s">
        <v>1352</v>
      </c>
      <c r="E19082" t="s">
        <v>1353</v>
      </c>
      <c r="G19082" s="6" t="s">
        <v>29</v>
      </c>
      <c r="H19082" t="s">
        <v>43</v>
      </c>
      <c r="I19082" t="s">
        <v>26</v>
      </c>
      <c r="J19082" t="s">
        <v>27</v>
      </c>
      <c r="K19082">
        <v>7</v>
      </c>
      <c r="L19082">
        <v>8.4</v>
      </c>
      <c r="M19082" t="s">
        <v>518</v>
      </c>
      <c r="N19082">
        <v>8.4</v>
      </c>
      <c r="P19082" cm="1">
        <f t="array" ref="P19082">IF(Q19082&gt;0,INDEX(Q19082:Q40806,MATCH(TRUE,INDEX(Q19082:Q40806="",,),0)-1),"")</f>
        <v>2</v>
      </c>
      <c r="Q19082">
        <v>2</v>
      </c>
      <c r="R19082">
        <f t="shared" si="542"/>
        <v>0</v>
      </c>
    </row>
    <row r="19083" spans="1:18" x14ac:dyDescent="0.3">
      <c r="P19083" t="str" cm="1">
        <f t="array" ref="P19083">IF(Q19083&gt;0,INDEX(Q19083:Q40807,MATCH(TRUE,INDEX(Q19083:Q40807="",,),0)-1),"")</f>
        <v/>
      </c>
      <c r="R19083" t="str">
        <f t="shared" si="542"/>
        <v/>
      </c>
    </row>
    <row r="19084" spans="1:18" x14ac:dyDescent="0.3">
      <c r="A19084" t="s">
        <v>1335</v>
      </c>
      <c r="B19084" s="1">
        <v>38485</v>
      </c>
      <c r="C19084" s="2">
        <v>0.45833333333333331</v>
      </c>
      <c r="D19084" t="s">
        <v>1354</v>
      </c>
      <c r="E19084" t="s">
        <v>1355</v>
      </c>
      <c r="G19084" t="s">
        <v>19</v>
      </c>
      <c r="H19084" t="s">
        <v>41</v>
      </c>
      <c r="I19084" t="s">
        <v>21</v>
      </c>
      <c r="J19084" t="s">
        <v>22</v>
      </c>
      <c r="K19084">
        <v>398.7</v>
      </c>
      <c r="L19084">
        <v>97</v>
      </c>
      <c r="M19084" t="s">
        <v>518</v>
      </c>
      <c r="N19084">
        <v>143</v>
      </c>
      <c r="O19084" t="s">
        <v>24</v>
      </c>
      <c r="P19084" cm="1">
        <f t="array" ref="P19084">IF(Q19084&gt;0,INDEX(Q19084:Q40808,MATCH(TRUE,INDEX(Q19084:Q40808="",,),0)-1),"")</f>
        <v>4</v>
      </c>
      <c r="Q19084">
        <f>INT((ROW()-19084)/6)+1</f>
        <v>1</v>
      </c>
      <c r="R19084">
        <f t="shared" si="542"/>
        <v>0</v>
      </c>
    </row>
    <row r="19085" spans="1:18" x14ac:dyDescent="0.3">
      <c r="A19085" t="s">
        <v>1335</v>
      </c>
      <c r="B19085" s="1">
        <v>38485</v>
      </c>
      <c r="C19085" s="2">
        <v>0.45833333333333331</v>
      </c>
      <c r="D19085" t="s">
        <v>1354</v>
      </c>
      <c r="E19085" t="s">
        <v>1355</v>
      </c>
      <c r="G19085" t="s">
        <v>19</v>
      </c>
      <c r="H19085" t="s">
        <v>41</v>
      </c>
      <c r="I19085" t="s">
        <v>26</v>
      </c>
      <c r="J19085" t="s">
        <v>27</v>
      </c>
      <c r="K19085">
        <v>499</v>
      </c>
      <c r="L19085">
        <v>16.350000000000001</v>
      </c>
      <c r="M19085" t="s">
        <v>518</v>
      </c>
      <c r="N19085">
        <v>16.350000000000001</v>
      </c>
      <c r="O19085" t="s">
        <v>24</v>
      </c>
      <c r="P19085" cm="1">
        <f t="array" ref="P19085">IF(Q19085&gt;0,INDEX(Q19085:Q40809,MATCH(TRUE,INDEX(Q19085:Q40809="",,),0)-1),"")</f>
        <v>4</v>
      </c>
      <c r="Q19085">
        <f t="shared" ref="Q19085:Q19107" si="543">INT((ROW()-19084)/6)+1</f>
        <v>1</v>
      </c>
      <c r="R19085">
        <f t="shared" si="542"/>
        <v>0</v>
      </c>
    </row>
    <row r="19086" spans="1:18" x14ac:dyDescent="0.3">
      <c r="A19086" t="s">
        <v>1335</v>
      </c>
      <c r="B19086" s="1">
        <v>38485</v>
      </c>
      <c r="C19086" s="2">
        <v>0.45833333333333331</v>
      </c>
      <c r="D19086" t="s">
        <v>1354</v>
      </c>
      <c r="E19086" t="s">
        <v>1355</v>
      </c>
      <c r="G19086" s="6" t="s">
        <v>29</v>
      </c>
      <c r="H19086" t="s">
        <v>25</v>
      </c>
      <c r="I19086" t="s">
        <v>26</v>
      </c>
      <c r="J19086" t="s">
        <v>27</v>
      </c>
      <c r="K19086">
        <v>10</v>
      </c>
      <c r="L19086">
        <v>10.199999999999999</v>
      </c>
      <c r="M19086" t="s">
        <v>518</v>
      </c>
      <c r="N19086">
        <v>10.199999999999999</v>
      </c>
      <c r="O19086" t="s">
        <v>24</v>
      </c>
      <c r="P19086" cm="1">
        <f t="array" ref="P19086">IF(Q19086&gt;0,INDEX(Q19086:Q40810,MATCH(TRUE,INDEX(Q19086:Q40810="",,),0)-1),"")</f>
        <v>4</v>
      </c>
      <c r="Q19086">
        <f t="shared" si="543"/>
        <v>1</v>
      </c>
      <c r="R19086">
        <f t="shared" si="542"/>
        <v>0</v>
      </c>
    </row>
    <row r="19087" spans="1:18" x14ac:dyDescent="0.3">
      <c r="A19087" t="s">
        <v>1335</v>
      </c>
      <c r="B19087" s="1">
        <v>38485</v>
      </c>
      <c r="C19087" s="2">
        <v>0.45833333333333331</v>
      </c>
      <c r="D19087" t="s">
        <v>1354</v>
      </c>
      <c r="E19087" t="s">
        <v>1355</v>
      </c>
      <c r="G19087" s="6" t="s">
        <v>29</v>
      </c>
      <c r="H19087" t="s">
        <v>69</v>
      </c>
      <c r="I19087" t="s">
        <v>26</v>
      </c>
      <c r="J19087" t="s">
        <v>27</v>
      </c>
      <c r="K19087">
        <v>66</v>
      </c>
      <c r="L19087">
        <v>7.25</v>
      </c>
      <c r="M19087" t="s">
        <v>518</v>
      </c>
      <c r="N19087">
        <v>7.25</v>
      </c>
      <c r="O19087" t="s">
        <v>24</v>
      </c>
      <c r="P19087" cm="1">
        <f t="array" ref="P19087">IF(Q19087&gt;0,INDEX(Q19087:Q40811,MATCH(TRUE,INDEX(Q19087:Q40811="",,),0)-1),"")</f>
        <v>4</v>
      </c>
      <c r="Q19087">
        <f t="shared" si="543"/>
        <v>1</v>
      </c>
      <c r="R19087">
        <f t="shared" si="542"/>
        <v>0</v>
      </c>
    </row>
    <row r="19088" spans="1:18" x14ac:dyDescent="0.3">
      <c r="A19088" t="s">
        <v>1335</v>
      </c>
      <c r="B19088" s="1">
        <v>38485</v>
      </c>
      <c r="C19088" s="2">
        <v>0.45833333333333331</v>
      </c>
      <c r="D19088" t="s">
        <v>1354</v>
      </c>
      <c r="E19088" t="s">
        <v>1355</v>
      </c>
      <c r="G19088" s="6" t="s">
        <v>29</v>
      </c>
      <c r="H19088" t="s">
        <v>28</v>
      </c>
      <c r="I19088" t="s">
        <v>26</v>
      </c>
      <c r="J19088" t="s">
        <v>27</v>
      </c>
      <c r="K19088">
        <v>11</v>
      </c>
      <c r="L19088">
        <v>10.5</v>
      </c>
      <c r="M19088" t="s">
        <v>518</v>
      </c>
      <c r="N19088">
        <v>10.5</v>
      </c>
      <c r="O19088" t="s">
        <v>24</v>
      </c>
      <c r="P19088" cm="1">
        <f t="array" ref="P19088">IF(Q19088&gt;0,INDEX(Q19088:Q40812,MATCH(TRUE,INDEX(Q19088:Q40812="",,),0)-1),"")</f>
        <v>4</v>
      </c>
      <c r="Q19088">
        <f t="shared" si="543"/>
        <v>1</v>
      </c>
      <c r="R19088">
        <f t="shared" si="542"/>
        <v>0</v>
      </c>
    </row>
    <row r="19089" spans="1:18" x14ac:dyDescent="0.3">
      <c r="A19089" t="s">
        <v>1335</v>
      </c>
      <c r="B19089" s="1">
        <v>38485</v>
      </c>
      <c r="C19089" s="2">
        <v>0.45833333333333331</v>
      </c>
      <c r="D19089" t="s">
        <v>1354</v>
      </c>
      <c r="E19089" t="s">
        <v>1355</v>
      </c>
      <c r="G19089" s="6" t="s">
        <v>29</v>
      </c>
      <c r="H19089" t="s">
        <v>43</v>
      </c>
      <c r="I19089" t="s">
        <v>26</v>
      </c>
      <c r="J19089" t="s">
        <v>27</v>
      </c>
      <c r="K19089">
        <v>23</v>
      </c>
      <c r="L19089">
        <v>8.35</v>
      </c>
      <c r="M19089" t="s">
        <v>518</v>
      </c>
      <c r="N19089">
        <v>8.35</v>
      </c>
      <c r="O19089" t="s">
        <v>24</v>
      </c>
      <c r="P19089" cm="1">
        <f t="array" ref="P19089">IF(Q19089&gt;0,INDEX(Q19089:Q40813,MATCH(TRUE,INDEX(Q19089:Q40813="",,),0)-1),"")</f>
        <v>4</v>
      </c>
      <c r="Q19089">
        <f t="shared" si="543"/>
        <v>1</v>
      </c>
      <c r="R19089">
        <f t="shared" si="542"/>
        <v>0</v>
      </c>
    </row>
    <row r="19090" spans="1:18" x14ac:dyDescent="0.3">
      <c r="A19090" t="s">
        <v>1335</v>
      </c>
      <c r="B19090" s="1">
        <v>38485</v>
      </c>
      <c r="C19090" s="2">
        <v>0.45833333333333331</v>
      </c>
      <c r="D19090" t="s">
        <v>1354</v>
      </c>
      <c r="E19090" t="s">
        <v>1355</v>
      </c>
      <c r="G19090" t="s">
        <v>19</v>
      </c>
      <c r="H19090" t="s">
        <v>41</v>
      </c>
      <c r="I19090" t="s">
        <v>21</v>
      </c>
      <c r="J19090" t="s">
        <v>22</v>
      </c>
      <c r="K19090">
        <v>398.7</v>
      </c>
      <c r="L19090">
        <v>97</v>
      </c>
      <c r="M19090" t="s">
        <v>543</v>
      </c>
      <c r="N19090">
        <v>97</v>
      </c>
      <c r="P19090" cm="1">
        <f t="array" ref="P19090">IF(Q19090&gt;0,INDEX(Q19090:Q40814,MATCH(TRUE,INDEX(Q19090:Q40814="",,),0)-1),"")</f>
        <v>4</v>
      </c>
      <c r="Q19090">
        <f t="shared" si="543"/>
        <v>2</v>
      </c>
      <c r="R19090">
        <f t="shared" si="542"/>
        <v>0</v>
      </c>
    </row>
    <row r="19091" spans="1:18" x14ac:dyDescent="0.3">
      <c r="A19091" t="s">
        <v>1335</v>
      </c>
      <c r="B19091" s="1">
        <v>38485</v>
      </c>
      <c r="C19091" s="2">
        <v>0.45833333333333331</v>
      </c>
      <c r="D19091" t="s">
        <v>1354</v>
      </c>
      <c r="E19091" t="s">
        <v>1355</v>
      </c>
      <c r="G19091" t="s">
        <v>19</v>
      </c>
      <c r="H19091" t="s">
        <v>41</v>
      </c>
      <c r="I19091" t="s">
        <v>26</v>
      </c>
      <c r="J19091" t="s">
        <v>27</v>
      </c>
      <c r="K19091">
        <v>499</v>
      </c>
      <c r="L19091">
        <v>16.350000000000001</v>
      </c>
      <c r="M19091" t="s">
        <v>543</v>
      </c>
      <c r="N19091">
        <v>37.5</v>
      </c>
      <c r="P19091" cm="1">
        <f t="array" ref="P19091">IF(Q19091&gt;0,INDEX(Q19091:Q40815,MATCH(TRUE,INDEX(Q19091:Q40815="",,),0)-1),"")</f>
        <v>4</v>
      </c>
      <c r="Q19091">
        <f t="shared" si="543"/>
        <v>2</v>
      </c>
      <c r="R19091">
        <f t="shared" si="542"/>
        <v>0</v>
      </c>
    </row>
    <row r="19092" spans="1:18" x14ac:dyDescent="0.3">
      <c r="A19092" t="s">
        <v>1335</v>
      </c>
      <c r="B19092" s="1">
        <v>38485</v>
      </c>
      <c r="C19092" s="2">
        <v>0.45833333333333331</v>
      </c>
      <c r="D19092" t="s">
        <v>1354</v>
      </c>
      <c r="E19092" t="s">
        <v>1355</v>
      </c>
      <c r="G19092" s="6" t="s">
        <v>29</v>
      </c>
      <c r="H19092" t="s">
        <v>25</v>
      </c>
      <c r="I19092" t="s">
        <v>26</v>
      </c>
      <c r="J19092" t="s">
        <v>27</v>
      </c>
      <c r="K19092">
        <v>10</v>
      </c>
      <c r="L19092">
        <v>10.199999999999999</v>
      </c>
      <c r="M19092" t="s">
        <v>543</v>
      </c>
      <c r="N19092">
        <v>10.199999999999999</v>
      </c>
      <c r="P19092" cm="1">
        <f t="array" ref="P19092">IF(Q19092&gt;0,INDEX(Q19092:Q40816,MATCH(TRUE,INDEX(Q19092:Q40816="",,),0)-1),"")</f>
        <v>4</v>
      </c>
      <c r="Q19092">
        <f t="shared" si="543"/>
        <v>2</v>
      </c>
      <c r="R19092">
        <f t="shared" si="542"/>
        <v>0</v>
      </c>
    </row>
    <row r="19093" spans="1:18" x14ac:dyDescent="0.3">
      <c r="A19093" t="s">
        <v>1335</v>
      </c>
      <c r="B19093" s="1">
        <v>38485</v>
      </c>
      <c r="C19093" s="2">
        <v>0.45833333333333331</v>
      </c>
      <c r="D19093" t="s">
        <v>1354</v>
      </c>
      <c r="E19093" t="s">
        <v>1355</v>
      </c>
      <c r="G19093" s="6" t="s">
        <v>29</v>
      </c>
      <c r="H19093" t="s">
        <v>69</v>
      </c>
      <c r="I19093" t="s">
        <v>26</v>
      </c>
      <c r="J19093" t="s">
        <v>27</v>
      </c>
      <c r="K19093">
        <v>66</v>
      </c>
      <c r="L19093">
        <v>7.25</v>
      </c>
      <c r="M19093" t="s">
        <v>543</v>
      </c>
      <c r="N19093">
        <v>7.25</v>
      </c>
      <c r="P19093" cm="1">
        <f t="array" ref="P19093">IF(Q19093&gt;0,INDEX(Q19093:Q40817,MATCH(TRUE,INDEX(Q19093:Q40817="",,),0)-1),"")</f>
        <v>4</v>
      </c>
      <c r="Q19093">
        <f t="shared" si="543"/>
        <v>2</v>
      </c>
      <c r="R19093">
        <f t="shared" si="542"/>
        <v>0</v>
      </c>
    </row>
    <row r="19094" spans="1:18" x14ac:dyDescent="0.3">
      <c r="A19094" t="s">
        <v>1335</v>
      </c>
      <c r="B19094" s="1">
        <v>38485</v>
      </c>
      <c r="C19094" s="2">
        <v>0.45833333333333331</v>
      </c>
      <c r="D19094" t="s">
        <v>1354</v>
      </c>
      <c r="E19094" t="s">
        <v>1355</v>
      </c>
      <c r="G19094" s="6" t="s">
        <v>29</v>
      </c>
      <c r="H19094" t="s">
        <v>28</v>
      </c>
      <c r="I19094" t="s">
        <v>26</v>
      </c>
      <c r="J19094" t="s">
        <v>27</v>
      </c>
      <c r="K19094">
        <v>11</v>
      </c>
      <c r="L19094">
        <v>10.5</v>
      </c>
      <c r="M19094" t="s">
        <v>543</v>
      </c>
      <c r="N19094">
        <v>10.5</v>
      </c>
      <c r="P19094" cm="1">
        <f t="array" ref="P19094">IF(Q19094&gt;0,INDEX(Q19094:Q40818,MATCH(TRUE,INDEX(Q19094:Q40818="",,),0)-1),"")</f>
        <v>4</v>
      </c>
      <c r="Q19094">
        <f t="shared" si="543"/>
        <v>2</v>
      </c>
      <c r="R19094">
        <f t="shared" si="542"/>
        <v>0</v>
      </c>
    </row>
    <row r="19095" spans="1:18" x14ac:dyDescent="0.3">
      <c r="A19095" t="s">
        <v>1335</v>
      </c>
      <c r="B19095" s="1">
        <v>38485</v>
      </c>
      <c r="C19095" s="2">
        <v>0.45833333333333331</v>
      </c>
      <c r="D19095" t="s">
        <v>1354</v>
      </c>
      <c r="E19095" t="s">
        <v>1355</v>
      </c>
      <c r="G19095" s="6" t="s">
        <v>29</v>
      </c>
      <c r="H19095" t="s">
        <v>43</v>
      </c>
      <c r="I19095" t="s">
        <v>26</v>
      </c>
      <c r="J19095" t="s">
        <v>27</v>
      </c>
      <c r="K19095">
        <v>23</v>
      </c>
      <c r="L19095">
        <v>8.35</v>
      </c>
      <c r="M19095" t="s">
        <v>543</v>
      </c>
      <c r="N19095">
        <v>8.35</v>
      </c>
      <c r="P19095" cm="1">
        <f t="array" ref="P19095">IF(Q19095&gt;0,INDEX(Q19095:Q40819,MATCH(TRUE,INDEX(Q19095:Q40819="",,),0)-1),"")</f>
        <v>4</v>
      </c>
      <c r="Q19095">
        <f t="shared" si="543"/>
        <v>2</v>
      </c>
      <c r="R19095">
        <f t="shared" si="542"/>
        <v>0</v>
      </c>
    </row>
    <row r="19096" spans="1:18" x14ac:dyDescent="0.3">
      <c r="A19096" t="s">
        <v>1335</v>
      </c>
      <c r="B19096" s="1">
        <v>38485</v>
      </c>
      <c r="C19096" s="2">
        <v>0.45833333333333331</v>
      </c>
      <c r="D19096" t="s">
        <v>1354</v>
      </c>
      <c r="E19096" t="s">
        <v>1355</v>
      </c>
      <c r="G19096" t="s">
        <v>19</v>
      </c>
      <c r="H19096" t="s">
        <v>41</v>
      </c>
      <c r="I19096" t="s">
        <v>21</v>
      </c>
      <c r="J19096" t="s">
        <v>22</v>
      </c>
      <c r="K19096">
        <v>398.7</v>
      </c>
      <c r="L19096">
        <v>97</v>
      </c>
      <c r="M19096" t="s">
        <v>32</v>
      </c>
      <c r="N19096">
        <v>105</v>
      </c>
      <c r="P19096" cm="1">
        <f t="array" ref="P19096">IF(Q19096&gt;0,INDEX(Q19096:Q40820,MATCH(TRUE,INDEX(Q19096:Q40820="",,),0)-1),"")</f>
        <v>4</v>
      </c>
      <c r="Q19096">
        <f t="shared" si="543"/>
        <v>3</v>
      </c>
      <c r="R19096">
        <f t="shared" si="542"/>
        <v>0</v>
      </c>
    </row>
    <row r="19097" spans="1:18" x14ac:dyDescent="0.3">
      <c r="A19097" t="s">
        <v>1335</v>
      </c>
      <c r="B19097" s="1">
        <v>38485</v>
      </c>
      <c r="C19097" s="2">
        <v>0.45833333333333331</v>
      </c>
      <c r="D19097" t="s">
        <v>1354</v>
      </c>
      <c r="E19097" t="s">
        <v>1355</v>
      </c>
      <c r="G19097" t="s">
        <v>19</v>
      </c>
      <c r="H19097" t="s">
        <v>41</v>
      </c>
      <c r="I19097" t="s">
        <v>26</v>
      </c>
      <c r="J19097" t="s">
        <v>27</v>
      </c>
      <c r="K19097">
        <v>499</v>
      </c>
      <c r="L19097">
        <v>16.350000000000001</v>
      </c>
      <c r="M19097" t="s">
        <v>32</v>
      </c>
      <c r="N19097">
        <v>31.05</v>
      </c>
      <c r="P19097" cm="1">
        <f t="array" ref="P19097">IF(Q19097&gt;0,INDEX(Q19097:Q40821,MATCH(TRUE,INDEX(Q19097:Q40821="",,),0)-1),"")</f>
        <v>4</v>
      </c>
      <c r="Q19097">
        <f t="shared" si="543"/>
        <v>3</v>
      </c>
      <c r="R19097">
        <f t="shared" si="542"/>
        <v>0</v>
      </c>
    </row>
    <row r="19098" spans="1:18" x14ac:dyDescent="0.3">
      <c r="A19098" t="s">
        <v>1335</v>
      </c>
      <c r="B19098" s="1">
        <v>38485</v>
      </c>
      <c r="C19098" s="2">
        <v>0.45833333333333331</v>
      </c>
      <c r="D19098" t="s">
        <v>1354</v>
      </c>
      <c r="E19098" t="s">
        <v>1355</v>
      </c>
      <c r="G19098" s="6" t="s">
        <v>29</v>
      </c>
      <c r="H19098" t="s">
        <v>25</v>
      </c>
      <c r="I19098" t="s">
        <v>26</v>
      </c>
      <c r="J19098" t="s">
        <v>27</v>
      </c>
      <c r="K19098">
        <v>10</v>
      </c>
      <c r="L19098">
        <v>10.199999999999999</v>
      </c>
      <c r="M19098" t="s">
        <v>32</v>
      </c>
      <c r="N19098">
        <v>10.199999999999999</v>
      </c>
      <c r="P19098" cm="1">
        <f t="array" ref="P19098">IF(Q19098&gt;0,INDEX(Q19098:Q40822,MATCH(TRUE,INDEX(Q19098:Q40822="",,),0)-1),"")</f>
        <v>4</v>
      </c>
      <c r="Q19098">
        <f t="shared" si="543"/>
        <v>3</v>
      </c>
      <c r="R19098">
        <f t="shared" si="542"/>
        <v>0</v>
      </c>
    </row>
    <row r="19099" spans="1:18" x14ac:dyDescent="0.3">
      <c r="A19099" t="s">
        <v>1335</v>
      </c>
      <c r="B19099" s="1">
        <v>38485</v>
      </c>
      <c r="C19099" s="2">
        <v>0.45833333333333331</v>
      </c>
      <c r="D19099" t="s">
        <v>1354</v>
      </c>
      <c r="E19099" t="s">
        <v>1355</v>
      </c>
      <c r="G19099" s="6" t="s">
        <v>29</v>
      </c>
      <c r="H19099" t="s">
        <v>69</v>
      </c>
      <c r="I19099" t="s">
        <v>26</v>
      </c>
      <c r="J19099" t="s">
        <v>27</v>
      </c>
      <c r="K19099">
        <v>66</v>
      </c>
      <c r="L19099">
        <v>7.25</v>
      </c>
      <c r="M19099" t="s">
        <v>32</v>
      </c>
      <c r="N19099">
        <v>7.25</v>
      </c>
      <c r="P19099" cm="1">
        <f t="array" ref="P19099">IF(Q19099&gt;0,INDEX(Q19099:Q40823,MATCH(TRUE,INDEX(Q19099:Q40823="",,),0)-1),"")</f>
        <v>4</v>
      </c>
      <c r="Q19099">
        <f t="shared" si="543"/>
        <v>3</v>
      </c>
      <c r="R19099">
        <f t="shared" si="542"/>
        <v>0</v>
      </c>
    </row>
    <row r="19100" spans="1:18" x14ac:dyDescent="0.3">
      <c r="A19100" t="s">
        <v>1335</v>
      </c>
      <c r="B19100" s="1">
        <v>38485</v>
      </c>
      <c r="C19100" s="2">
        <v>0.45833333333333331</v>
      </c>
      <c r="D19100" t="s">
        <v>1354</v>
      </c>
      <c r="E19100" t="s">
        <v>1355</v>
      </c>
      <c r="G19100" s="6" t="s">
        <v>29</v>
      </c>
      <c r="H19100" t="s">
        <v>28</v>
      </c>
      <c r="I19100" t="s">
        <v>26</v>
      </c>
      <c r="J19100" t="s">
        <v>27</v>
      </c>
      <c r="K19100">
        <v>11</v>
      </c>
      <c r="L19100">
        <v>10.5</v>
      </c>
      <c r="M19100" t="s">
        <v>32</v>
      </c>
      <c r="N19100">
        <v>10.5</v>
      </c>
      <c r="P19100" cm="1">
        <f t="array" ref="P19100">IF(Q19100&gt;0,INDEX(Q19100:Q40824,MATCH(TRUE,INDEX(Q19100:Q40824="",,),0)-1),"")</f>
        <v>4</v>
      </c>
      <c r="Q19100">
        <f t="shared" si="543"/>
        <v>3</v>
      </c>
      <c r="R19100">
        <f t="shared" si="542"/>
        <v>0</v>
      </c>
    </row>
    <row r="19101" spans="1:18" x14ac:dyDescent="0.3">
      <c r="A19101" t="s">
        <v>1335</v>
      </c>
      <c r="B19101" s="1">
        <v>38485</v>
      </c>
      <c r="C19101" s="2">
        <v>0.45833333333333331</v>
      </c>
      <c r="D19101" t="s">
        <v>1354</v>
      </c>
      <c r="E19101" t="s">
        <v>1355</v>
      </c>
      <c r="G19101" s="6" t="s">
        <v>29</v>
      </c>
      <c r="H19101" t="s">
        <v>43</v>
      </c>
      <c r="I19101" t="s">
        <v>26</v>
      </c>
      <c r="J19101" t="s">
        <v>27</v>
      </c>
      <c r="K19101">
        <v>23</v>
      </c>
      <c r="L19101">
        <v>8.35</v>
      </c>
      <c r="M19101" t="s">
        <v>32</v>
      </c>
      <c r="N19101">
        <v>8.35</v>
      </c>
      <c r="P19101" cm="1">
        <f t="array" ref="P19101">IF(Q19101&gt;0,INDEX(Q19101:Q40825,MATCH(TRUE,INDEX(Q19101:Q40825="",,),0)-1),"")</f>
        <v>4</v>
      </c>
      <c r="Q19101">
        <f t="shared" si="543"/>
        <v>3</v>
      </c>
      <c r="R19101">
        <f t="shared" si="542"/>
        <v>0</v>
      </c>
    </row>
    <row r="19102" spans="1:18" x14ac:dyDescent="0.3">
      <c r="A19102" t="s">
        <v>1335</v>
      </c>
      <c r="B19102" s="1">
        <v>38485</v>
      </c>
      <c r="C19102" s="2">
        <v>0.45833333333333331</v>
      </c>
      <c r="D19102" t="s">
        <v>1354</v>
      </c>
      <c r="E19102" t="s">
        <v>1355</v>
      </c>
      <c r="G19102" t="s">
        <v>19</v>
      </c>
      <c r="H19102" t="s">
        <v>41</v>
      </c>
      <c r="I19102" t="s">
        <v>21</v>
      </c>
      <c r="J19102" t="s">
        <v>22</v>
      </c>
      <c r="K19102">
        <v>398.7</v>
      </c>
      <c r="L19102">
        <v>97</v>
      </c>
      <c r="M19102" t="s">
        <v>44</v>
      </c>
      <c r="N19102">
        <v>97</v>
      </c>
      <c r="P19102" cm="1">
        <f t="array" ref="P19102">IF(Q19102&gt;0,INDEX(Q19102:Q40826,MATCH(TRUE,INDEX(Q19102:Q40826="",,),0)-1),"")</f>
        <v>4</v>
      </c>
      <c r="Q19102">
        <f t="shared" si="543"/>
        <v>4</v>
      </c>
      <c r="R19102">
        <f t="shared" si="542"/>
        <v>0</v>
      </c>
    </row>
    <row r="19103" spans="1:18" x14ac:dyDescent="0.3">
      <c r="A19103" t="s">
        <v>1335</v>
      </c>
      <c r="B19103" s="1">
        <v>38485</v>
      </c>
      <c r="C19103" s="2">
        <v>0.45833333333333331</v>
      </c>
      <c r="D19103" t="s">
        <v>1354</v>
      </c>
      <c r="E19103" t="s">
        <v>1355</v>
      </c>
      <c r="G19103" t="s">
        <v>19</v>
      </c>
      <c r="H19103" t="s">
        <v>41</v>
      </c>
      <c r="I19103" t="s">
        <v>26</v>
      </c>
      <c r="J19103" t="s">
        <v>27</v>
      </c>
      <c r="K19103">
        <v>499</v>
      </c>
      <c r="L19103">
        <v>16.350000000000001</v>
      </c>
      <c r="M19103" t="s">
        <v>44</v>
      </c>
      <c r="N19103">
        <v>18.61</v>
      </c>
      <c r="P19103" cm="1">
        <f t="array" ref="P19103">IF(Q19103&gt;0,INDEX(Q19103:Q40827,MATCH(TRUE,INDEX(Q19103:Q40827="",,),0)-1),"")</f>
        <v>4</v>
      </c>
      <c r="Q19103">
        <f t="shared" si="543"/>
        <v>4</v>
      </c>
      <c r="R19103">
        <f t="shared" si="542"/>
        <v>0</v>
      </c>
    </row>
    <row r="19104" spans="1:18" x14ac:dyDescent="0.3">
      <c r="A19104" t="s">
        <v>1335</v>
      </c>
      <c r="B19104" s="1">
        <v>38485</v>
      </c>
      <c r="C19104" s="2">
        <v>0.45833333333333331</v>
      </c>
      <c r="D19104" t="s">
        <v>1354</v>
      </c>
      <c r="E19104" t="s">
        <v>1355</v>
      </c>
      <c r="G19104" s="6" t="s">
        <v>29</v>
      </c>
      <c r="H19104" t="s">
        <v>25</v>
      </c>
      <c r="I19104" t="s">
        <v>26</v>
      </c>
      <c r="J19104" t="s">
        <v>27</v>
      </c>
      <c r="K19104">
        <v>10</v>
      </c>
      <c r="L19104">
        <v>10.199999999999999</v>
      </c>
      <c r="M19104" t="s">
        <v>44</v>
      </c>
      <c r="N19104">
        <v>10.199999999999999</v>
      </c>
      <c r="P19104" cm="1">
        <f t="array" ref="P19104">IF(Q19104&gt;0,INDEX(Q19104:Q40828,MATCH(TRUE,INDEX(Q19104:Q40828="",,),0)-1),"")</f>
        <v>4</v>
      </c>
      <c r="Q19104">
        <f t="shared" si="543"/>
        <v>4</v>
      </c>
      <c r="R19104">
        <f t="shared" si="542"/>
        <v>0</v>
      </c>
    </row>
    <row r="19105" spans="1:18" x14ac:dyDescent="0.3">
      <c r="A19105" t="s">
        <v>1335</v>
      </c>
      <c r="B19105" s="1">
        <v>38485</v>
      </c>
      <c r="C19105" s="2">
        <v>0.45833333333333331</v>
      </c>
      <c r="D19105" t="s">
        <v>1354</v>
      </c>
      <c r="E19105" t="s">
        <v>1355</v>
      </c>
      <c r="G19105" s="6" t="s">
        <v>29</v>
      </c>
      <c r="H19105" t="s">
        <v>69</v>
      </c>
      <c r="I19105" t="s">
        <v>26</v>
      </c>
      <c r="J19105" t="s">
        <v>27</v>
      </c>
      <c r="K19105">
        <v>66</v>
      </c>
      <c r="L19105">
        <v>7.25</v>
      </c>
      <c r="M19105" t="s">
        <v>44</v>
      </c>
      <c r="N19105">
        <v>7.25</v>
      </c>
      <c r="P19105" cm="1">
        <f t="array" ref="P19105">IF(Q19105&gt;0,INDEX(Q19105:Q40829,MATCH(TRUE,INDEX(Q19105:Q40829="",,),0)-1),"")</f>
        <v>4</v>
      </c>
      <c r="Q19105">
        <f t="shared" si="543"/>
        <v>4</v>
      </c>
      <c r="R19105">
        <f t="shared" si="542"/>
        <v>0</v>
      </c>
    </row>
    <row r="19106" spans="1:18" x14ac:dyDescent="0.3">
      <c r="A19106" t="s">
        <v>1335</v>
      </c>
      <c r="B19106" s="1">
        <v>38485</v>
      </c>
      <c r="C19106" s="2">
        <v>0.45833333333333331</v>
      </c>
      <c r="D19106" t="s">
        <v>1354</v>
      </c>
      <c r="E19106" t="s">
        <v>1355</v>
      </c>
      <c r="G19106" s="6" t="s">
        <v>29</v>
      </c>
      <c r="H19106" t="s">
        <v>28</v>
      </c>
      <c r="I19106" t="s">
        <v>26</v>
      </c>
      <c r="J19106" t="s">
        <v>27</v>
      </c>
      <c r="K19106">
        <v>11</v>
      </c>
      <c r="L19106">
        <v>10.5</v>
      </c>
      <c r="M19106" t="s">
        <v>44</v>
      </c>
      <c r="N19106">
        <v>10.5</v>
      </c>
      <c r="P19106" cm="1">
        <f t="array" ref="P19106">IF(Q19106&gt;0,INDEX(Q19106:Q40830,MATCH(TRUE,INDEX(Q19106:Q40830="",,),0)-1),"")</f>
        <v>4</v>
      </c>
      <c r="Q19106">
        <f t="shared" si="543"/>
        <v>4</v>
      </c>
      <c r="R19106">
        <f t="shared" si="542"/>
        <v>0</v>
      </c>
    </row>
    <row r="19107" spans="1:18" x14ac:dyDescent="0.3">
      <c r="A19107" t="s">
        <v>1335</v>
      </c>
      <c r="B19107" s="1">
        <v>38485</v>
      </c>
      <c r="C19107" s="2">
        <v>0.45833333333333331</v>
      </c>
      <c r="D19107" t="s">
        <v>1354</v>
      </c>
      <c r="E19107" t="s">
        <v>1355</v>
      </c>
      <c r="G19107" s="6" t="s">
        <v>29</v>
      </c>
      <c r="H19107" t="s">
        <v>43</v>
      </c>
      <c r="I19107" t="s">
        <v>26</v>
      </c>
      <c r="J19107" t="s">
        <v>27</v>
      </c>
      <c r="K19107">
        <v>23</v>
      </c>
      <c r="L19107">
        <v>8.35</v>
      </c>
      <c r="M19107" t="s">
        <v>44</v>
      </c>
      <c r="N19107">
        <v>8.35</v>
      </c>
      <c r="P19107" cm="1">
        <f t="array" ref="P19107">IF(Q19107&gt;0,INDEX(Q19107:Q40831,MATCH(TRUE,INDEX(Q19107:Q40831="",,),0)-1),"")</f>
        <v>4</v>
      </c>
      <c r="Q19107">
        <f t="shared" si="543"/>
        <v>4</v>
      </c>
      <c r="R19107">
        <f t="shared" si="542"/>
        <v>0</v>
      </c>
    </row>
    <row r="19108" spans="1:18" x14ac:dyDescent="0.3">
      <c r="P19108" t="str" cm="1">
        <f t="array" ref="P19108">IF(Q19108&gt;0,INDEX(Q19108:Q40832,MATCH(TRUE,INDEX(Q19108:Q40832="",,),0)-1),"")</f>
        <v/>
      </c>
      <c r="R19108" t="str">
        <f t="shared" si="542"/>
        <v/>
      </c>
    </row>
    <row r="19109" spans="1:18" x14ac:dyDescent="0.3">
      <c r="A19109" t="s">
        <v>1335</v>
      </c>
      <c r="B19109" s="1">
        <v>38485</v>
      </c>
      <c r="C19109" s="2">
        <v>0.45833333333333331</v>
      </c>
      <c r="D19109" t="s">
        <v>1356</v>
      </c>
      <c r="E19109" t="s">
        <v>1357</v>
      </c>
      <c r="G19109" t="s">
        <v>19</v>
      </c>
      <c r="H19109" t="s">
        <v>41</v>
      </c>
      <c r="I19109" t="s">
        <v>21</v>
      </c>
      <c r="J19109" t="s">
        <v>22</v>
      </c>
      <c r="K19109">
        <v>237.8</v>
      </c>
      <c r="L19109">
        <v>97</v>
      </c>
      <c r="M19109" t="s">
        <v>518</v>
      </c>
      <c r="N19109">
        <v>175</v>
      </c>
      <c r="O19109" t="s">
        <v>24</v>
      </c>
      <c r="P19109" cm="1">
        <f t="array" ref="P19109">IF(Q19109&gt;0,INDEX(Q19109:Q40833,MATCH(TRUE,INDEX(Q19109:Q40833="",,),0)-1),"")</f>
        <v>5</v>
      </c>
      <c r="Q19109">
        <f>INT((ROW()-19109)/4)+1</f>
        <v>1</v>
      </c>
      <c r="R19109">
        <f t="shared" si="542"/>
        <v>0</v>
      </c>
    </row>
    <row r="19110" spans="1:18" x14ac:dyDescent="0.3">
      <c r="A19110" t="s">
        <v>1335</v>
      </c>
      <c r="B19110" s="1">
        <v>38485</v>
      </c>
      <c r="C19110" s="2">
        <v>0.45833333333333331</v>
      </c>
      <c r="D19110" t="s">
        <v>1356</v>
      </c>
      <c r="E19110" t="s">
        <v>1357</v>
      </c>
      <c r="G19110" t="s">
        <v>19</v>
      </c>
      <c r="H19110" t="s">
        <v>41</v>
      </c>
      <c r="I19110" t="s">
        <v>26</v>
      </c>
      <c r="J19110" t="s">
        <v>27</v>
      </c>
      <c r="K19110">
        <v>507</v>
      </c>
      <c r="L19110">
        <v>16.350000000000001</v>
      </c>
      <c r="M19110" t="s">
        <v>518</v>
      </c>
      <c r="N19110">
        <v>16.350000000000001</v>
      </c>
      <c r="O19110" t="s">
        <v>24</v>
      </c>
      <c r="P19110" cm="1">
        <f t="array" ref="P19110">IF(Q19110&gt;0,INDEX(Q19110:Q40834,MATCH(TRUE,INDEX(Q19110:Q40834="",,),0)-1),"")</f>
        <v>5</v>
      </c>
      <c r="Q19110">
        <f t="shared" ref="Q19110:Q19128" si="544">INT((ROW()-19109)/4)+1</f>
        <v>1</v>
      </c>
      <c r="R19110">
        <f t="shared" si="542"/>
        <v>0</v>
      </c>
    </row>
    <row r="19111" spans="1:18" x14ac:dyDescent="0.3">
      <c r="A19111" t="s">
        <v>1335</v>
      </c>
      <c r="B19111" s="1">
        <v>38485</v>
      </c>
      <c r="C19111" s="2">
        <v>0.45833333333333331</v>
      </c>
      <c r="D19111" t="s">
        <v>1356</v>
      </c>
      <c r="E19111" t="s">
        <v>1357</v>
      </c>
      <c r="G19111" s="6" t="s">
        <v>29</v>
      </c>
      <c r="H19111" t="s">
        <v>28</v>
      </c>
      <c r="I19111" t="s">
        <v>26</v>
      </c>
      <c r="J19111" t="s">
        <v>27</v>
      </c>
      <c r="K19111">
        <v>75</v>
      </c>
      <c r="L19111">
        <v>10.5</v>
      </c>
      <c r="M19111" t="s">
        <v>518</v>
      </c>
      <c r="N19111">
        <v>10.5</v>
      </c>
      <c r="O19111" t="s">
        <v>24</v>
      </c>
      <c r="P19111" cm="1">
        <f t="array" ref="P19111">IF(Q19111&gt;0,INDEX(Q19111:Q40835,MATCH(TRUE,INDEX(Q19111:Q40835="",,),0)-1),"")</f>
        <v>5</v>
      </c>
      <c r="Q19111">
        <f t="shared" si="544"/>
        <v>1</v>
      </c>
      <c r="R19111">
        <f t="shared" si="542"/>
        <v>0</v>
      </c>
    </row>
    <row r="19112" spans="1:18" x14ac:dyDescent="0.3">
      <c r="A19112" t="s">
        <v>1335</v>
      </c>
      <c r="B19112" s="1">
        <v>38485</v>
      </c>
      <c r="C19112" s="2">
        <v>0.45833333333333331</v>
      </c>
      <c r="D19112" t="s">
        <v>1356</v>
      </c>
      <c r="E19112" t="s">
        <v>1357</v>
      </c>
      <c r="G19112" s="6" t="s">
        <v>29</v>
      </c>
      <c r="H19112" t="s">
        <v>43</v>
      </c>
      <c r="I19112" t="s">
        <v>26</v>
      </c>
      <c r="J19112" t="s">
        <v>27</v>
      </c>
      <c r="K19112">
        <v>102</v>
      </c>
      <c r="L19112">
        <v>8.4</v>
      </c>
      <c r="M19112" t="s">
        <v>518</v>
      </c>
      <c r="N19112">
        <v>8.4</v>
      </c>
      <c r="O19112" t="s">
        <v>24</v>
      </c>
      <c r="P19112" cm="1">
        <f t="array" ref="P19112">IF(Q19112&gt;0,INDEX(Q19112:Q40836,MATCH(TRUE,INDEX(Q19112:Q40836="",,),0)-1),"")</f>
        <v>5</v>
      </c>
      <c r="Q19112">
        <f t="shared" si="544"/>
        <v>1</v>
      </c>
      <c r="R19112">
        <f t="shared" si="542"/>
        <v>0</v>
      </c>
    </row>
    <row r="19113" spans="1:18" x14ac:dyDescent="0.3">
      <c r="A19113" t="s">
        <v>1335</v>
      </c>
      <c r="B19113" s="1">
        <v>38485</v>
      </c>
      <c r="C19113" s="2">
        <v>0.45833333333333331</v>
      </c>
      <c r="D19113" t="s">
        <v>1356</v>
      </c>
      <c r="E19113" t="s">
        <v>1357</v>
      </c>
      <c r="G19113" t="s">
        <v>19</v>
      </c>
      <c r="H19113" t="s">
        <v>41</v>
      </c>
      <c r="I19113" t="s">
        <v>21</v>
      </c>
      <c r="J19113" t="s">
        <v>22</v>
      </c>
      <c r="K19113">
        <v>237.8</v>
      </c>
      <c r="L19113">
        <v>97</v>
      </c>
      <c r="M19113" t="s">
        <v>113</v>
      </c>
      <c r="N19113">
        <v>144</v>
      </c>
      <c r="P19113" cm="1">
        <f t="array" ref="P19113">IF(Q19113&gt;0,INDEX(Q19113:Q40837,MATCH(TRUE,INDEX(Q19113:Q40837="",,),0)-1),"")</f>
        <v>5</v>
      </c>
      <c r="Q19113">
        <f t="shared" si="544"/>
        <v>2</v>
      </c>
      <c r="R19113">
        <f t="shared" si="542"/>
        <v>0</v>
      </c>
    </row>
    <row r="19114" spans="1:18" x14ac:dyDescent="0.3">
      <c r="A19114" t="s">
        <v>1335</v>
      </c>
      <c r="B19114" s="1">
        <v>38485</v>
      </c>
      <c r="C19114" s="2">
        <v>0.45833333333333331</v>
      </c>
      <c r="D19114" t="s">
        <v>1356</v>
      </c>
      <c r="E19114" t="s">
        <v>1357</v>
      </c>
      <c r="G19114" t="s">
        <v>19</v>
      </c>
      <c r="H19114" t="s">
        <v>41</v>
      </c>
      <c r="I19114" t="s">
        <v>26</v>
      </c>
      <c r="J19114" t="s">
        <v>27</v>
      </c>
      <c r="K19114">
        <v>507</v>
      </c>
      <c r="L19114">
        <v>16.350000000000001</v>
      </c>
      <c r="M19114" t="s">
        <v>113</v>
      </c>
      <c r="N19114">
        <v>19.899999999999999</v>
      </c>
      <c r="P19114" cm="1">
        <f t="array" ref="P19114">IF(Q19114&gt;0,INDEX(Q19114:Q40838,MATCH(TRUE,INDEX(Q19114:Q40838="",,),0)-1),"")</f>
        <v>5</v>
      </c>
      <c r="Q19114">
        <f t="shared" si="544"/>
        <v>2</v>
      </c>
      <c r="R19114">
        <f t="shared" si="542"/>
        <v>0</v>
      </c>
    </row>
    <row r="19115" spans="1:18" x14ac:dyDescent="0.3">
      <c r="A19115" t="s">
        <v>1335</v>
      </c>
      <c r="B19115" s="1">
        <v>38485</v>
      </c>
      <c r="C19115" s="2">
        <v>0.45833333333333331</v>
      </c>
      <c r="D19115" t="s">
        <v>1356</v>
      </c>
      <c r="E19115" t="s">
        <v>1357</v>
      </c>
      <c r="G19115" s="6" t="s">
        <v>29</v>
      </c>
      <c r="H19115" t="s">
        <v>28</v>
      </c>
      <c r="I19115" t="s">
        <v>26</v>
      </c>
      <c r="J19115" t="s">
        <v>27</v>
      </c>
      <c r="K19115">
        <v>75</v>
      </c>
      <c r="L19115">
        <v>10.5</v>
      </c>
      <c r="M19115" t="s">
        <v>113</v>
      </c>
      <c r="N19115">
        <v>10.5</v>
      </c>
      <c r="P19115" cm="1">
        <f t="array" ref="P19115">IF(Q19115&gt;0,INDEX(Q19115:Q40839,MATCH(TRUE,INDEX(Q19115:Q40839="",,),0)-1),"")</f>
        <v>5</v>
      </c>
      <c r="Q19115">
        <f t="shared" si="544"/>
        <v>2</v>
      </c>
      <c r="R19115">
        <f t="shared" si="542"/>
        <v>0</v>
      </c>
    </row>
    <row r="19116" spans="1:18" x14ac:dyDescent="0.3">
      <c r="A19116" t="s">
        <v>1335</v>
      </c>
      <c r="B19116" s="1">
        <v>38485</v>
      </c>
      <c r="C19116" s="2">
        <v>0.45833333333333331</v>
      </c>
      <c r="D19116" t="s">
        <v>1356</v>
      </c>
      <c r="E19116" t="s">
        <v>1357</v>
      </c>
      <c r="G19116" s="6" t="s">
        <v>29</v>
      </c>
      <c r="H19116" t="s">
        <v>43</v>
      </c>
      <c r="I19116" t="s">
        <v>26</v>
      </c>
      <c r="J19116" t="s">
        <v>27</v>
      </c>
      <c r="K19116">
        <v>102</v>
      </c>
      <c r="L19116">
        <v>8.4</v>
      </c>
      <c r="M19116" t="s">
        <v>113</v>
      </c>
      <c r="N19116">
        <v>8.4</v>
      </c>
      <c r="P19116" cm="1">
        <f t="array" ref="P19116">IF(Q19116&gt;0,INDEX(Q19116:Q40840,MATCH(TRUE,INDEX(Q19116:Q40840="",,),0)-1),"")</f>
        <v>5</v>
      </c>
      <c r="Q19116">
        <f t="shared" si="544"/>
        <v>2</v>
      </c>
      <c r="R19116">
        <f t="shared" si="542"/>
        <v>0</v>
      </c>
    </row>
    <row r="19117" spans="1:18" x14ac:dyDescent="0.3">
      <c r="A19117" t="s">
        <v>1335</v>
      </c>
      <c r="B19117" s="1">
        <v>38485</v>
      </c>
      <c r="C19117" s="2">
        <v>0.45833333333333331</v>
      </c>
      <c r="D19117" t="s">
        <v>1356</v>
      </c>
      <c r="E19117" t="s">
        <v>1357</v>
      </c>
      <c r="G19117" t="s">
        <v>19</v>
      </c>
      <c r="H19117" t="s">
        <v>41</v>
      </c>
      <c r="I19117" t="s">
        <v>21</v>
      </c>
      <c r="J19117" t="s">
        <v>22</v>
      </c>
      <c r="K19117">
        <v>237.8</v>
      </c>
      <c r="L19117">
        <v>97</v>
      </c>
      <c r="M19117" t="s">
        <v>32</v>
      </c>
      <c r="N19117">
        <v>115</v>
      </c>
      <c r="P19117" cm="1">
        <f t="array" ref="P19117">IF(Q19117&gt;0,INDEX(Q19117:Q40841,MATCH(TRUE,INDEX(Q19117:Q40841="",,),0)-1),"")</f>
        <v>5</v>
      </c>
      <c r="Q19117">
        <f t="shared" si="544"/>
        <v>3</v>
      </c>
      <c r="R19117">
        <f t="shared" si="542"/>
        <v>0</v>
      </c>
    </row>
    <row r="19118" spans="1:18" x14ac:dyDescent="0.3">
      <c r="A19118" t="s">
        <v>1335</v>
      </c>
      <c r="B19118" s="1">
        <v>38485</v>
      </c>
      <c r="C19118" s="2">
        <v>0.45833333333333331</v>
      </c>
      <c r="D19118" t="s">
        <v>1356</v>
      </c>
      <c r="E19118" t="s">
        <v>1357</v>
      </c>
      <c r="G19118" t="s">
        <v>19</v>
      </c>
      <c r="H19118" t="s">
        <v>41</v>
      </c>
      <c r="I19118" t="s">
        <v>26</v>
      </c>
      <c r="J19118" t="s">
        <v>27</v>
      </c>
      <c r="K19118">
        <v>507</v>
      </c>
      <c r="L19118">
        <v>16.350000000000001</v>
      </c>
      <c r="M19118" t="s">
        <v>32</v>
      </c>
      <c r="N19118">
        <v>31.05</v>
      </c>
      <c r="P19118" cm="1">
        <f t="array" ref="P19118">IF(Q19118&gt;0,INDEX(Q19118:Q40842,MATCH(TRUE,INDEX(Q19118:Q40842="",,),0)-1),"")</f>
        <v>5</v>
      </c>
      <c r="Q19118">
        <f t="shared" si="544"/>
        <v>3</v>
      </c>
      <c r="R19118">
        <f t="shared" si="542"/>
        <v>0</v>
      </c>
    </row>
    <row r="19119" spans="1:18" x14ac:dyDescent="0.3">
      <c r="A19119" t="s">
        <v>1335</v>
      </c>
      <c r="B19119" s="1">
        <v>38485</v>
      </c>
      <c r="C19119" s="2">
        <v>0.45833333333333331</v>
      </c>
      <c r="D19119" t="s">
        <v>1356</v>
      </c>
      <c r="E19119" t="s">
        <v>1357</v>
      </c>
      <c r="G19119" s="6" t="s">
        <v>29</v>
      </c>
      <c r="H19119" t="s">
        <v>28</v>
      </c>
      <c r="I19119" t="s">
        <v>26</v>
      </c>
      <c r="J19119" t="s">
        <v>27</v>
      </c>
      <c r="K19119">
        <v>75</v>
      </c>
      <c r="L19119">
        <v>10.5</v>
      </c>
      <c r="M19119" t="s">
        <v>32</v>
      </c>
      <c r="N19119">
        <v>10.5</v>
      </c>
      <c r="P19119" cm="1">
        <f t="array" ref="P19119">IF(Q19119&gt;0,INDEX(Q19119:Q40843,MATCH(TRUE,INDEX(Q19119:Q40843="",,),0)-1),"")</f>
        <v>5</v>
      </c>
      <c r="Q19119">
        <f t="shared" si="544"/>
        <v>3</v>
      </c>
      <c r="R19119">
        <f t="shared" si="542"/>
        <v>0</v>
      </c>
    </row>
    <row r="19120" spans="1:18" x14ac:dyDescent="0.3">
      <c r="A19120" t="s">
        <v>1335</v>
      </c>
      <c r="B19120" s="1">
        <v>38485</v>
      </c>
      <c r="C19120" s="2">
        <v>0.45833333333333331</v>
      </c>
      <c r="D19120" t="s">
        <v>1356</v>
      </c>
      <c r="E19120" t="s">
        <v>1357</v>
      </c>
      <c r="G19120" s="6" t="s">
        <v>29</v>
      </c>
      <c r="H19120" t="s">
        <v>43</v>
      </c>
      <c r="I19120" t="s">
        <v>26</v>
      </c>
      <c r="J19120" t="s">
        <v>27</v>
      </c>
      <c r="K19120">
        <v>102</v>
      </c>
      <c r="L19120">
        <v>8.4</v>
      </c>
      <c r="M19120" t="s">
        <v>32</v>
      </c>
      <c r="N19120">
        <v>8.4</v>
      </c>
      <c r="P19120" cm="1">
        <f t="array" ref="P19120">IF(Q19120&gt;0,INDEX(Q19120:Q40844,MATCH(TRUE,INDEX(Q19120:Q40844="",,),0)-1),"")</f>
        <v>5</v>
      </c>
      <c r="Q19120">
        <f t="shared" si="544"/>
        <v>3</v>
      </c>
      <c r="R19120">
        <f t="shared" ref="R19120:R19183" si="545">IF(P19120="","",0)</f>
        <v>0</v>
      </c>
    </row>
    <row r="19121" spans="1:18" x14ac:dyDescent="0.3">
      <c r="A19121" t="s">
        <v>1335</v>
      </c>
      <c r="B19121" s="1">
        <v>38485</v>
      </c>
      <c r="C19121" s="2">
        <v>0.45833333333333331</v>
      </c>
      <c r="D19121" t="s">
        <v>1356</v>
      </c>
      <c r="E19121" t="s">
        <v>1357</v>
      </c>
      <c r="G19121" t="s">
        <v>19</v>
      </c>
      <c r="H19121" t="s">
        <v>41</v>
      </c>
      <c r="I19121" t="s">
        <v>21</v>
      </c>
      <c r="J19121" t="s">
        <v>22</v>
      </c>
      <c r="K19121">
        <v>237.8</v>
      </c>
      <c r="L19121">
        <v>97</v>
      </c>
      <c r="M19121" t="s">
        <v>44</v>
      </c>
      <c r="N19121">
        <v>97</v>
      </c>
      <c r="P19121" cm="1">
        <f t="array" ref="P19121">IF(Q19121&gt;0,INDEX(Q19121:Q40845,MATCH(TRUE,INDEX(Q19121:Q40845="",,),0)-1),"")</f>
        <v>5</v>
      </c>
      <c r="Q19121">
        <f t="shared" si="544"/>
        <v>4</v>
      </c>
      <c r="R19121">
        <f t="shared" si="545"/>
        <v>0</v>
      </c>
    </row>
    <row r="19122" spans="1:18" x14ac:dyDescent="0.3">
      <c r="A19122" t="s">
        <v>1335</v>
      </c>
      <c r="B19122" s="1">
        <v>38485</v>
      </c>
      <c r="C19122" s="2">
        <v>0.45833333333333331</v>
      </c>
      <c r="D19122" t="s">
        <v>1356</v>
      </c>
      <c r="E19122" t="s">
        <v>1357</v>
      </c>
      <c r="G19122" t="s">
        <v>19</v>
      </c>
      <c r="H19122" t="s">
        <v>41</v>
      </c>
      <c r="I19122" t="s">
        <v>26</v>
      </c>
      <c r="J19122" t="s">
        <v>27</v>
      </c>
      <c r="K19122">
        <v>507</v>
      </c>
      <c r="L19122">
        <v>16.350000000000001</v>
      </c>
      <c r="M19122" t="s">
        <v>44</v>
      </c>
      <c r="N19122">
        <v>35.200000000000003</v>
      </c>
      <c r="P19122" cm="1">
        <f t="array" ref="P19122">IF(Q19122&gt;0,INDEX(Q19122:Q40846,MATCH(TRUE,INDEX(Q19122:Q40846="",,),0)-1),"")</f>
        <v>5</v>
      </c>
      <c r="Q19122">
        <f t="shared" si="544"/>
        <v>4</v>
      </c>
      <c r="R19122">
        <f t="shared" si="545"/>
        <v>0</v>
      </c>
    </row>
    <row r="19123" spans="1:18" x14ac:dyDescent="0.3">
      <c r="A19123" t="s">
        <v>1335</v>
      </c>
      <c r="B19123" s="1">
        <v>38485</v>
      </c>
      <c r="C19123" s="2">
        <v>0.45833333333333331</v>
      </c>
      <c r="D19123" t="s">
        <v>1356</v>
      </c>
      <c r="E19123" t="s">
        <v>1357</v>
      </c>
      <c r="G19123" s="6" t="s">
        <v>29</v>
      </c>
      <c r="H19123" t="s">
        <v>28</v>
      </c>
      <c r="I19123" t="s">
        <v>26</v>
      </c>
      <c r="J19123" t="s">
        <v>27</v>
      </c>
      <c r="K19123">
        <v>75</v>
      </c>
      <c r="L19123">
        <v>10.5</v>
      </c>
      <c r="M19123" t="s">
        <v>44</v>
      </c>
      <c r="N19123">
        <v>10.5</v>
      </c>
      <c r="P19123" cm="1">
        <f t="array" ref="P19123">IF(Q19123&gt;0,INDEX(Q19123:Q40847,MATCH(TRUE,INDEX(Q19123:Q40847="",,),0)-1),"")</f>
        <v>5</v>
      </c>
      <c r="Q19123">
        <f t="shared" si="544"/>
        <v>4</v>
      </c>
      <c r="R19123">
        <f t="shared" si="545"/>
        <v>0</v>
      </c>
    </row>
    <row r="19124" spans="1:18" x14ac:dyDescent="0.3">
      <c r="A19124" t="s">
        <v>1335</v>
      </c>
      <c r="B19124" s="1">
        <v>38485</v>
      </c>
      <c r="C19124" s="2">
        <v>0.45833333333333331</v>
      </c>
      <c r="D19124" t="s">
        <v>1356</v>
      </c>
      <c r="E19124" t="s">
        <v>1357</v>
      </c>
      <c r="G19124" s="6" t="s">
        <v>29</v>
      </c>
      <c r="H19124" t="s">
        <v>43</v>
      </c>
      <c r="I19124" t="s">
        <v>26</v>
      </c>
      <c r="J19124" t="s">
        <v>27</v>
      </c>
      <c r="K19124">
        <v>102</v>
      </c>
      <c r="L19124">
        <v>8.4</v>
      </c>
      <c r="M19124" t="s">
        <v>44</v>
      </c>
      <c r="N19124">
        <v>8.4</v>
      </c>
      <c r="P19124" cm="1">
        <f t="array" ref="P19124">IF(Q19124&gt;0,INDEX(Q19124:Q40848,MATCH(TRUE,INDEX(Q19124:Q40848="",,),0)-1),"")</f>
        <v>5</v>
      </c>
      <c r="Q19124">
        <f t="shared" si="544"/>
        <v>4</v>
      </c>
      <c r="R19124">
        <f t="shared" si="545"/>
        <v>0</v>
      </c>
    </row>
    <row r="19125" spans="1:18" x14ac:dyDescent="0.3">
      <c r="A19125" t="s">
        <v>1335</v>
      </c>
      <c r="B19125" s="1">
        <v>38485</v>
      </c>
      <c r="C19125" s="2">
        <v>0.45833333333333331</v>
      </c>
      <c r="D19125" t="s">
        <v>1356</v>
      </c>
      <c r="E19125" t="s">
        <v>1357</v>
      </c>
      <c r="G19125" t="s">
        <v>19</v>
      </c>
      <c r="H19125" t="s">
        <v>41</v>
      </c>
      <c r="I19125" t="s">
        <v>21</v>
      </c>
      <c r="J19125" t="s">
        <v>22</v>
      </c>
      <c r="K19125">
        <v>237.8</v>
      </c>
      <c r="L19125">
        <v>97</v>
      </c>
      <c r="M19125" t="s">
        <v>543</v>
      </c>
      <c r="N19125">
        <v>135.5</v>
      </c>
      <c r="P19125" cm="1">
        <f t="array" ref="P19125">IF(Q19125&gt;0,INDEX(Q19125:Q40849,MATCH(TRUE,INDEX(Q19125:Q40849="",,),0)-1),"")</f>
        <v>5</v>
      </c>
      <c r="Q19125">
        <f t="shared" si="544"/>
        <v>5</v>
      </c>
      <c r="R19125">
        <f t="shared" si="545"/>
        <v>0</v>
      </c>
    </row>
    <row r="19126" spans="1:18" x14ac:dyDescent="0.3">
      <c r="A19126" t="s">
        <v>1335</v>
      </c>
      <c r="B19126" s="1">
        <v>38485</v>
      </c>
      <c r="C19126" s="2">
        <v>0.45833333333333331</v>
      </c>
      <c r="D19126" t="s">
        <v>1356</v>
      </c>
      <c r="E19126" t="s">
        <v>1357</v>
      </c>
      <c r="G19126" t="s">
        <v>19</v>
      </c>
      <c r="H19126" t="s">
        <v>41</v>
      </c>
      <c r="I19126" t="s">
        <v>26</v>
      </c>
      <c r="J19126" t="s">
        <v>27</v>
      </c>
      <c r="K19126">
        <v>507</v>
      </c>
      <c r="L19126">
        <v>16.350000000000001</v>
      </c>
      <c r="M19126" t="s">
        <v>543</v>
      </c>
      <c r="N19126">
        <v>16.350000000000001</v>
      </c>
      <c r="P19126" cm="1">
        <f t="array" ref="P19126">IF(Q19126&gt;0,INDEX(Q19126:Q40850,MATCH(TRUE,INDEX(Q19126:Q40850="",,),0)-1),"")</f>
        <v>5</v>
      </c>
      <c r="Q19126">
        <f t="shared" si="544"/>
        <v>5</v>
      </c>
      <c r="R19126">
        <f t="shared" si="545"/>
        <v>0</v>
      </c>
    </row>
    <row r="19127" spans="1:18" x14ac:dyDescent="0.3">
      <c r="A19127" t="s">
        <v>1335</v>
      </c>
      <c r="B19127" s="1">
        <v>38485</v>
      </c>
      <c r="C19127" s="2">
        <v>0.45833333333333331</v>
      </c>
      <c r="D19127" t="s">
        <v>1356</v>
      </c>
      <c r="E19127" t="s">
        <v>1357</v>
      </c>
      <c r="G19127" s="6" t="s">
        <v>29</v>
      </c>
      <c r="H19127" t="s">
        <v>28</v>
      </c>
      <c r="I19127" t="s">
        <v>26</v>
      </c>
      <c r="J19127" t="s">
        <v>27</v>
      </c>
      <c r="K19127">
        <v>75</v>
      </c>
      <c r="L19127">
        <v>10.5</v>
      </c>
      <c r="M19127" t="s">
        <v>543</v>
      </c>
      <c r="N19127">
        <v>10.5</v>
      </c>
      <c r="P19127" cm="1">
        <f t="array" ref="P19127">IF(Q19127&gt;0,INDEX(Q19127:Q40851,MATCH(TRUE,INDEX(Q19127:Q40851="",,),0)-1),"")</f>
        <v>5</v>
      </c>
      <c r="Q19127">
        <f t="shared" si="544"/>
        <v>5</v>
      </c>
      <c r="R19127">
        <f t="shared" si="545"/>
        <v>0</v>
      </c>
    </row>
    <row r="19128" spans="1:18" x14ac:dyDescent="0.3">
      <c r="A19128" t="s">
        <v>1335</v>
      </c>
      <c r="B19128" s="1">
        <v>38485</v>
      </c>
      <c r="C19128" s="2">
        <v>0.45833333333333331</v>
      </c>
      <c r="D19128" t="s">
        <v>1356</v>
      </c>
      <c r="E19128" t="s">
        <v>1357</v>
      </c>
      <c r="G19128" s="6" t="s">
        <v>29</v>
      </c>
      <c r="H19128" t="s">
        <v>43</v>
      </c>
      <c r="I19128" t="s">
        <v>26</v>
      </c>
      <c r="J19128" t="s">
        <v>27</v>
      </c>
      <c r="K19128">
        <v>102</v>
      </c>
      <c r="L19128">
        <v>8.4</v>
      </c>
      <c r="M19128" t="s">
        <v>543</v>
      </c>
      <c r="N19128">
        <v>8.4</v>
      </c>
      <c r="P19128" cm="1">
        <f t="array" ref="P19128">IF(Q19128&gt;0,INDEX(Q19128:Q40852,MATCH(TRUE,INDEX(Q19128:Q40852="",,),0)-1),"")</f>
        <v>5</v>
      </c>
      <c r="Q19128">
        <f t="shared" si="544"/>
        <v>5</v>
      </c>
      <c r="R19128">
        <f t="shared" si="545"/>
        <v>0</v>
      </c>
    </row>
    <row r="19129" spans="1:18" x14ac:dyDescent="0.3">
      <c r="P19129" t="str" cm="1">
        <f t="array" ref="P19129">IF(Q19129&gt;0,INDEX(Q19129:Q40853,MATCH(TRUE,INDEX(Q19129:Q40853="",,),0)-1),"")</f>
        <v/>
      </c>
      <c r="R19129" t="str">
        <f t="shared" si="545"/>
        <v/>
      </c>
    </row>
    <row r="19130" spans="1:18" x14ac:dyDescent="0.3">
      <c r="A19130" t="s">
        <v>1335</v>
      </c>
      <c r="B19130" s="1">
        <v>38485</v>
      </c>
      <c r="C19130" s="2">
        <v>0.45833333333333331</v>
      </c>
      <c r="D19130" t="s">
        <v>1358</v>
      </c>
      <c r="E19130" t="s">
        <v>1359</v>
      </c>
      <c r="G19130" t="s">
        <v>19</v>
      </c>
      <c r="H19130" t="s">
        <v>41</v>
      </c>
      <c r="I19130" t="s">
        <v>21</v>
      </c>
      <c r="J19130" t="s">
        <v>22</v>
      </c>
      <c r="K19130">
        <v>518.6</v>
      </c>
      <c r="L19130">
        <v>96</v>
      </c>
      <c r="M19130" t="s">
        <v>518</v>
      </c>
      <c r="N19130">
        <v>171</v>
      </c>
      <c r="O19130" t="s">
        <v>24</v>
      </c>
      <c r="P19130" cm="1">
        <f t="array" ref="P19130">IF(Q19130&gt;0,INDEX(Q19130:Q40854,MATCH(TRUE,INDEX(Q19130:Q40854="",,),0)-1),"")</f>
        <v>3</v>
      </c>
      <c r="Q19130">
        <f>INT((ROW()-19130)/6)+1</f>
        <v>1</v>
      </c>
      <c r="R19130">
        <f t="shared" si="545"/>
        <v>0</v>
      </c>
    </row>
    <row r="19131" spans="1:18" x14ac:dyDescent="0.3">
      <c r="A19131" t="s">
        <v>1335</v>
      </c>
      <c r="B19131" s="1">
        <v>38485</v>
      </c>
      <c r="C19131" s="2">
        <v>0.45833333333333331</v>
      </c>
      <c r="D19131" t="s">
        <v>1358</v>
      </c>
      <c r="E19131" t="s">
        <v>1359</v>
      </c>
      <c r="G19131" t="s">
        <v>19</v>
      </c>
      <c r="H19131" t="s">
        <v>43</v>
      </c>
      <c r="I19131" t="s">
        <v>21</v>
      </c>
      <c r="J19131" t="s">
        <v>22</v>
      </c>
      <c r="K19131">
        <v>108.3</v>
      </c>
      <c r="L19131">
        <v>79</v>
      </c>
      <c r="M19131" t="s">
        <v>518</v>
      </c>
      <c r="N19131">
        <v>79</v>
      </c>
      <c r="O19131" t="s">
        <v>24</v>
      </c>
      <c r="P19131" cm="1">
        <f t="array" ref="P19131">IF(Q19131&gt;0,INDEX(Q19131:Q40855,MATCH(TRUE,INDEX(Q19131:Q40855="",,),0)-1),"")</f>
        <v>3</v>
      </c>
      <c r="Q19131">
        <f t="shared" ref="Q19131:Q19147" si="546">INT((ROW()-19130)/6)+1</f>
        <v>1</v>
      </c>
      <c r="R19131">
        <f t="shared" si="545"/>
        <v>0</v>
      </c>
    </row>
    <row r="19132" spans="1:18" x14ac:dyDescent="0.3">
      <c r="A19132" t="s">
        <v>1335</v>
      </c>
      <c r="B19132" s="1">
        <v>38485</v>
      </c>
      <c r="C19132" s="2">
        <v>0.45833333333333331</v>
      </c>
      <c r="D19132" t="s">
        <v>1358</v>
      </c>
      <c r="E19132" t="s">
        <v>1359</v>
      </c>
      <c r="G19132" t="s">
        <v>19</v>
      </c>
      <c r="H19132" t="s">
        <v>41</v>
      </c>
      <c r="I19132" t="s">
        <v>26</v>
      </c>
      <c r="J19132" t="s">
        <v>27</v>
      </c>
      <c r="K19132">
        <v>1023</v>
      </c>
      <c r="L19132">
        <v>16.8</v>
      </c>
      <c r="M19132" t="s">
        <v>518</v>
      </c>
      <c r="N19132">
        <v>16.8</v>
      </c>
      <c r="O19132" t="s">
        <v>24</v>
      </c>
      <c r="P19132" cm="1">
        <f t="array" ref="P19132">IF(Q19132&gt;0,INDEX(Q19132:Q40856,MATCH(TRUE,INDEX(Q19132:Q40856="",,),0)-1),"")</f>
        <v>3</v>
      </c>
      <c r="Q19132">
        <f t="shared" si="546"/>
        <v>1</v>
      </c>
      <c r="R19132">
        <f t="shared" si="545"/>
        <v>0</v>
      </c>
    </row>
    <row r="19133" spans="1:18" x14ac:dyDescent="0.3">
      <c r="A19133" t="s">
        <v>1335</v>
      </c>
      <c r="B19133" s="1">
        <v>38485</v>
      </c>
      <c r="C19133" s="2">
        <v>0.45833333333333331</v>
      </c>
      <c r="D19133" t="s">
        <v>1358</v>
      </c>
      <c r="E19133" t="s">
        <v>1359</v>
      </c>
      <c r="G19133" s="6" t="s">
        <v>29</v>
      </c>
      <c r="H19133" t="s">
        <v>69</v>
      </c>
      <c r="I19133" t="s">
        <v>26</v>
      </c>
      <c r="J19133" t="s">
        <v>27</v>
      </c>
      <c r="K19133">
        <v>25</v>
      </c>
      <c r="L19133">
        <v>3.6</v>
      </c>
      <c r="M19133" t="s">
        <v>518</v>
      </c>
      <c r="N19133">
        <v>3.6</v>
      </c>
      <c r="O19133" t="s">
        <v>24</v>
      </c>
      <c r="P19133" cm="1">
        <f t="array" ref="P19133">IF(Q19133&gt;0,INDEX(Q19133:Q40857,MATCH(TRUE,INDEX(Q19133:Q40857="",,),0)-1),"")</f>
        <v>3</v>
      </c>
      <c r="Q19133">
        <f t="shared" si="546"/>
        <v>1</v>
      </c>
      <c r="R19133">
        <f t="shared" si="545"/>
        <v>0</v>
      </c>
    </row>
    <row r="19134" spans="1:18" x14ac:dyDescent="0.3">
      <c r="A19134" t="s">
        <v>1335</v>
      </c>
      <c r="B19134" s="1">
        <v>38485</v>
      </c>
      <c r="C19134" s="2">
        <v>0.45833333333333331</v>
      </c>
      <c r="D19134" t="s">
        <v>1358</v>
      </c>
      <c r="E19134" t="s">
        <v>1359</v>
      </c>
      <c r="G19134" s="6" t="s">
        <v>29</v>
      </c>
      <c r="H19134" t="s">
        <v>28</v>
      </c>
      <c r="I19134" t="s">
        <v>26</v>
      </c>
      <c r="J19134" t="s">
        <v>27</v>
      </c>
      <c r="K19134">
        <v>223</v>
      </c>
      <c r="L19134">
        <v>10.5</v>
      </c>
      <c r="M19134" t="s">
        <v>518</v>
      </c>
      <c r="N19134">
        <v>10.5</v>
      </c>
      <c r="O19134" t="s">
        <v>24</v>
      </c>
      <c r="P19134" cm="1">
        <f t="array" ref="P19134">IF(Q19134&gt;0,INDEX(Q19134:Q40858,MATCH(TRUE,INDEX(Q19134:Q40858="",,),0)-1),"")</f>
        <v>3</v>
      </c>
      <c r="Q19134">
        <f t="shared" si="546"/>
        <v>1</v>
      </c>
      <c r="R19134">
        <f t="shared" si="545"/>
        <v>0</v>
      </c>
    </row>
    <row r="19135" spans="1:18" x14ac:dyDescent="0.3">
      <c r="A19135" t="s">
        <v>1335</v>
      </c>
      <c r="B19135" s="1">
        <v>38485</v>
      </c>
      <c r="C19135" s="2">
        <v>0.45833333333333331</v>
      </c>
      <c r="D19135" t="s">
        <v>1358</v>
      </c>
      <c r="E19135" t="s">
        <v>1359</v>
      </c>
      <c r="G19135" s="6" t="s">
        <v>29</v>
      </c>
      <c r="H19135" t="s">
        <v>43</v>
      </c>
      <c r="I19135" t="s">
        <v>26</v>
      </c>
      <c r="J19135" t="s">
        <v>27</v>
      </c>
      <c r="K19135">
        <v>458</v>
      </c>
      <c r="L19135">
        <v>8.4</v>
      </c>
      <c r="M19135" t="s">
        <v>518</v>
      </c>
      <c r="N19135">
        <v>8.4</v>
      </c>
      <c r="O19135" t="s">
        <v>24</v>
      </c>
      <c r="P19135" cm="1">
        <f t="array" ref="P19135">IF(Q19135&gt;0,INDEX(Q19135:Q40859,MATCH(TRUE,INDEX(Q19135:Q40859="",,),0)-1),"")</f>
        <v>3</v>
      </c>
      <c r="Q19135">
        <f t="shared" si="546"/>
        <v>1</v>
      </c>
      <c r="R19135">
        <f t="shared" si="545"/>
        <v>0</v>
      </c>
    </row>
    <row r="19136" spans="1:18" x14ac:dyDescent="0.3">
      <c r="A19136" t="s">
        <v>1335</v>
      </c>
      <c r="B19136" s="1">
        <v>38485</v>
      </c>
      <c r="C19136" s="2">
        <v>0.45833333333333331</v>
      </c>
      <c r="D19136" t="s">
        <v>1358</v>
      </c>
      <c r="E19136" t="s">
        <v>1359</v>
      </c>
      <c r="G19136" t="s">
        <v>19</v>
      </c>
      <c r="H19136" t="s">
        <v>41</v>
      </c>
      <c r="I19136" t="s">
        <v>21</v>
      </c>
      <c r="J19136" t="s">
        <v>22</v>
      </c>
      <c r="K19136">
        <v>518.6</v>
      </c>
      <c r="L19136">
        <v>96</v>
      </c>
      <c r="M19136" t="s">
        <v>32</v>
      </c>
      <c r="N19136">
        <v>115</v>
      </c>
      <c r="P19136" cm="1">
        <f t="array" ref="P19136">IF(Q19136&gt;0,INDEX(Q19136:Q40860,MATCH(TRUE,INDEX(Q19136:Q40860="",,),0)-1),"")</f>
        <v>3</v>
      </c>
      <c r="Q19136">
        <f t="shared" si="546"/>
        <v>2</v>
      </c>
      <c r="R19136">
        <f t="shared" si="545"/>
        <v>0</v>
      </c>
    </row>
    <row r="19137" spans="1:18" x14ac:dyDescent="0.3">
      <c r="A19137" t="s">
        <v>1335</v>
      </c>
      <c r="B19137" s="1">
        <v>38485</v>
      </c>
      <c r="C19137" s="2">
        <v>0.45833333333333331</v>
      </c>
      <c r="D19137" t="s">
        <v>1358</v>
      </c>
      <c r="E19137" t="s">
        <v>1359</v>
      </c>
      <c r="G19137" t="s">
        <v>19</v>
      </c>
      <c r="H19137" t="s">
        <v>43</v>
      </c>
      <c r="I19137" t="s">
        <v>21</v>
      </c>
      <c r="J19137" t="s">
        <v>22</v>
      </c>
      <c r="K19137">
        <v>108.3</v>
      </c>
      <c r="L19137">
        <v>79</v>
      </c>
      <c r="M19137" t="s">
        <v>32</v>
      </c>
      <c r="N19137">
        <v>100</v>
      </c>
      <c r="P19137" cm="1">
        <f t="array" ref="P19137">IF(Q19137&gt;0,INDEX(Q19137:Q40861,MATCH(TRUE,INDEX(Q19137:Q40861="",,),0)-1),"")</f>
        <v>3</v>
      </c>
      <c r="Q19137">
        <f t="shared" si="546"/>
        <v>2</v>
      </c>
      <c r="R19137">
        <f t="shared" si="545"/>
        <v>0</v>
      </c>
    </row>
    <row r="19138" spans="1:18" x14ac:dyDescent="0.3">
      <c r="A19138" t="s">
        <v>1335</v>
      </c>
      <c r="B19138" s="1">
        <v>38485</v>
      </c>
      <c r="C19138" s="2">
        <v>0.45833333333333331</v>
      </c>
      <c r="D19138" t="s">
        <v>1358</v>
      </c>
      <c r="E19138" t="s">
        <v>1359</v>
      </c>
      <c r="G19138" t="s">
        <v>19</v>
      </c>
      <c r="H19138" t="s">
        <v>41</v>
      </c>
      <c r="I19138" t="s">
        <v>26</v>
      </c>
      <c r="J19138" t="s">
        <v>27</v>
      </c>
      <c r="K19138">
        <v>1023</v>
      </c>
      <c r="L19138">
        <v>16.8</v>
      </c>
      <c r="M19138" t="s">
        <v>32</v>
      </c>
      <c r="N19138">
        <v>31.05</v>
      </c>
      <c r="P19138" cm="1">
        <f t="array" ref="P19138">IF(Q19138&gt;0,INDEX(Q19138:Q40862,MATCH(TRUE,INDEX(Q19138:Q40862="",,),0)-1),"")</f>
        <v>3</v>
      </c>
      <c r="Q19138">
        <f t="shared" si="546"/>
        <v>2</v>
      </c>
      <c r="R19138">
        <f t="shared" si="545"/>
        <v>0</v>
      </c>
    </row>
    <row r="19139" spans="1:18" x14ac:dyDescent="0.3">
      <c r="A19139" t="s">
        <v>1335</v>
      </c>
      <c r="B19139" s="1">
        <v>38485</v>
      </c>
      <c r="C19139" s="2">
        <v>0.45833333333333331</v>
      </c>
      <c r="D19139" t="s">
        <v>1358</v>
      </c>
      <c r="E19139" t="s">
        <v>1359</v>
      </c>
      <c r="G19139" s="6" t="s">
        <v>29</v>
      </c>
      <c r="H19139" t="s">
        <v>69</v>
      </c>
      <c r="I19139" t="s">
        <v>26</v>
      </c>
      <c r="J19139" t="s">
        <v>27</v>
      </c>
      <c r="K19139">
        <v>25</v>
      </c>
      <c r="L19139">
        <v>3.6</v>
      </c>
      <c r="M19139" t="s">
        <v>32</v>
      </c>
      <c r="N19139">
        <v>3.6</v>
      </c>
      <c r="P19139" cm="1">
        <f t="array" ref="P19139">IF(Q19139&gt;0,INDEX(Q19139:Q40863,MATCH(TRUE,INDEX(Q19139:Q40863="",,),0)-1),"")</f>
        <v>3</v>
      </c>
      <c r="Q19139">
        <f t="shared" si="546"/>
        <v>2</v>
      </c>
      <c r="R19139">
        <f t="shared" si="545"/>
        <v>0</v>
      </c>
    </row>
    <row r="19140" spans="1:18" x14ac:dyDescent="0.3">
      <c r="A19140" t="s">
        <v>1335</v>
      </c>
      <c r="B19140" s="1">
        <v>38485</v>
      </c>
      <c r="C19140" s="2">
        <v>0.45833333333333331</v>
      </c>
      <c r="D19140" t="s">
        <v>1358</v>
      </c>
      <c r="E19140" t="s">
        <v>1359</v>
      </c>
      <c r="G19140" s="6" t="s">
        <v>29</v>
      </c>
      <c r="H19140" t="s">
        <v>28</v>
      </c>
      <c r="I19140" t="s">
        <v>26</v>
      </c>
      <c r="J19140" t="s">
        <v>27</v>
      </c>
      <c r="K19140">
        <v>223</v>
      </c>
      <c r="L19140">
        <v>10.5</v>
      </c>
      <c r="M19140" t="s">
        <v>32</v>
      </c>
      <c r="N19140">
        <v>10.5</v>
      </c>
      <c r="P19140" cm="1">
        <f t="array" ref="P19140">IF(Q19140&gt;0,INDEX(Q19140:Q40864,MATCH(TRUE,INDEX(Q19140:Q40864="",,),0)-1),"")</f>
        <v>3</v>
      </c>
      <c r="Q19140">
        <f t="shared" si="546"/>
        <v>2</v>
      </c>
      <c r="R19140">
        <f t="shared" si="545"/>
        <v>0</v>
      </c>
    </row>
    <row r="19141" spans="1:18" x14ac:dyDescent="0.3">
      <c r="A19141" t="s">
        <v>1335</v>
      </c>
      <c r="B19141" s="1">
        <v>38485</v>
      </c>
      <c r="C19141" s="2">
        <v>0.45833333333333331</v>
      </c>
      <c r="D19141" t="s">
        <v>1358</v>
      </c>
      <c r="E19141" t="s">
        <v>1359</v>
      </c>
      <c r="G19141" s="6" t="s">
        <v>29</v>
      </c>
      <c r="H19141" t="s">
        <v>43</v>
      </c>
      <c r="I19141" t="s">
        <v>26</v>
      </c>
      <c r="J19141" t="s">
        <v>27</v>
      </c>
      <c r="K19141">
        <v>458</v>
      </c>
      <c r="L19141">
        <v>8.4</v>
      </c>
      <c r="M19141" t="s">
        <v>32</v>
      </c>
      <c r="N19141">
        <v>8.4</v>
      </c>
      <c r="P19141" cm="1">
        <f t="array" ref="P19141">IF(Q19141&gt;0,INDEX(Q19141:Q40865,MATCH(TRUE,INDEX(Q19141:Q40865="",,),0)-1),"")</f>
        <v>3</v>
      </c>
      <c r="Q19141">
        <f t="shared" si="546"/>
        <v>2</v>
      </c>
      <c r="R19141">
        <f t="shared" si="545"/>
        <v>0</v>
      </c>
    </row>
    <row r="19142" spans="1:18" x14ac:dyDescent="0.3">
      <c r="A19142" t="s">
        <v>1335</v>
      </c>
      <c r="B19142" s="1">
        <v>38485</v>
      </c>
      <c r="C19142" s="2">
        <v>0.45833333333333331</v>
      </c>
      <c r="D19142" t="s">
        <v>1358</v>
      </c>
      <c r="E19142" t="s">
        <v>1359</v>
      </c>
      <c r="G19142" t="s">
        <v>19</v>
      </c>
      <c r="H19142" t="s">
        <v>41</v>
      </c>
      <c r="I19142" t="s">
        <v>21</v>
      </c>
      <c r="J19142" t="s">
        <v>22</v>
      </c>
      <c r="K19142">
        <v>518.6</v>
      </c>
      <c r="L19142">
        <v>96</v>
      </c>
      <c r="M19142" t="s">
        <v>44</v>
      </c>
      <c r="N19142">
        <v>96</v>
      </c>
      <c r="P19142" cm="1">
        <f t="array" ref="P19142">IF(Q19142&gt;0,INDEX(Q19142:Q40866,MATCH(TRUE,INDEX(Q19142:Q40866="",,),0)-1),"")</f>
        <v>3</v>
      </c>
      <c r="Q19142">
        <f t="shared" si="546"/>
        <v>3</v>
      </c>
      <c r="R19142">
        <f t="shared" si="545"/>
        <v>0</v>
      </c>
    </row>
    <row r="19143" spans="1:18" x14ac:dyDescent="0.3">
      <c r="A19143" t="s">
        <v>1335</v>
      </c>
      <c r="B19143" s="1">
        <v>38485</v>
      </c>
      <c r="C19143" s="2">
        <v>0.45833333333333331</v>
      </c>
      <c r="D19143" t="s">
        <v>1358</v>
      </c>
      <c r="E19143" t="s">
        <v>1359</v>
      </c>
      <c r="G19143" t="s">
        <v>19</v>
      </c>
      <c r="H19143" t="s">
        <v>43</v>
      </c>
      <c r="I19143" t="s">
        <v>21</v>
      </c>
      <c r="J19143" t="s">
        <v>22</v>
      </c>
      <c r="K19143">
        <v>108.3</v>
      </c>
      <c r="L19143">
        <v>79</v>
      </c>
      <c r="M19143" t="s">
        <v>44</v>
      </c>
      <c r="N19143">
        <v>79</v>
      </c>
      <c r="P19143" cm="1">
        <f t="array" ref="P19143">IF(Q19143&gt;0,INDEX(Q19143:Q40867,MATCH(TRUE,INDEX(Q19143:Q40867="",,),0)-1),"")</f>
        <v>3</v>
      </c>
      <c r="Q19143">
        <f t="shared" si="546"/>
        <v>3</v>
      </c>
      <c r="R19143">
        <f t="shared" si="545"/>
        <v>0</v>
      </c>
    </row>
    <row r="19144" spans="1:18" x14ac:dyDescent="0.3">
      <c r="A19144" t="s">
        <v>1335</v>
      </c>
      <c r="B19144" s="1">
        <v>38485</v>
      </c>
      <c r="C19144" s="2">
        <v>0.45833333333333331</v>
      </c>
      <c r="D19144" t="s">
        <v>1358</v>
      </c>
      <c r="E19144" t="s">
        <v>1359</v>
      </c>
      <c r="G19144" t="s">
        <v>19</v>
      </c>
      <c r="H19144" t="s">
        <v>41</v>
      </c>
      <c r="I19144" t="s">
        <v>26</v>
      </c>
      <c r="J19144" t="s">
        <v>27</v>
      </c>
      <c r="K19144">
        <v>1023</v>
      </c>
      <c r="L19144">
        <v>16.8</v>
      </c>
      <c r="M19144" t="s">
        <v>44</v>
      </c>
      <c r="N19144">
        <v>41.04</v>
      </c>
      <c r="P19144" cm="1">
        <f t="array" ref="P19144">IF(Q19144&gt;0,INDEX(Q19144:Q40868,MATCH(TRUE,INDEX(Q19144:Q40868="",,),0)-1),"")</f>
        <v>3</v>
      </c>
      <c r="Q19144">
        <f t="shared" si="546"/>
        <v>3</v>
      </c>
      <c r="R19144">
        <f t="shared" si="545"/>
        <v>0</v>
      </c>
    </row>
    <row r="19145" spans="1:18" x14ac:dyDescent="0.3">
      <c r="A19145" t="s">
        <v>1335</v>
      </c>
      <c r="B19145" s="1">
        <v>38485</v>
      </c>
      <c r="C19145" s="2">
        <v>0.45833333333333331</v>
      </c>
      <c r="D19145" t="s">
        <v>1358</v>
      </c>
      <c r="E19145" t="s">
        <v>1359</v>
      </c>
      <c r="G19145" s="6" t="s">
        <v>29</v>
      </c>
      <c r="H19145" t="s">
        <v>69</v>
      </c>
      <c r="I19145" t="s">
        <v>26</v>
      </c>
      <c r="J19145" t="s">
        <v>27</v>
      </c>
      <c r="K19145">
        <v>25</v>
      </c>
      <c r="L19145">
        <v>3.6</v>
      </c>
      <c r="M19145" t="s">
        <v>44</v>
      </c>
      <c r="N19145">
        <v>3.6</v>
      </c>
      <c r="P19145" cm="1">
        <f t="array" ref="P19145">IF(Q19145&gt;0,INDEX(Q19145:Q40869,MATCH(TRUE,INDEX(Q19145:Q40869="",,),0)-1),"")</f>
        <v>3</v>
      </c>
      <c r="Q19145">
        <f t="shared" si="546"/>
        <v>3</v>
      </c>
      <c r="R19145">
        <f t="shared" si="545"/>
        <v>0</v>
      </c>
    </row>
    <row r="19146" spans="1:18" x14ac:dyDescent="0.3">
      <c r="A19146" t="s">
        <v>1335</v>
      </c>
      <c r="B19146" s="1">
        <v>38485</v>
      </c>
      <c r="C19146" s="2">
        <v>0.45833333333333331</v>
      </c>
      <c r="D19146" t="s">
        <v>1358</v>
      </c>
      <c r="E19146" t="s">
        <v>1359</v>
      </c>
      <c r="G19146" s="6" t="s">
        <v>29</v>
      </c>
      <c r="H19146" t="s">
        <v>28</v>
      </c>
      <c r="I19146" t="s">
        <v>26</v>
      </c>
      <c r="J19146" t="s">
        <v>27</v>
      </c>
      <c r="K19146">
        <v>223</v>
      </c>
      <c r="L19146">
        <v>10.5</v>
      </c>
      <c r="M19146" t="s">
        <v>44</v>
      </c>
      <c r="N19146">
        <v>10.5</v>
      </c>
      <c r="P19146" cm="1">
        <f t="array" ref="P19146">IF(Q19146&gt;0,INDEX(Q19146:Q40870,MATCH(TRUE,INDEX(Q19146:Q40870="",,),0)-1),"")</f>
        <v>3</v>
      </c>
      <c r="Q19146">
        <f t="shared" si="546"/>
        <v>3</v>
      </c>
      <c r="R19146">
        <f t="shared" si="545"/>
        <v>0</v>
      </c>
    </row>
    <row r="19147" spans="1:18" x14ac:dyDescent="0.3">
      <c r="A19147" t="s">
        <v>1335</v>
      </c>
      <c r="B19147" s="1">
        <v>38485</v>
      </c>
      <c r="C19147" s="2">
        <v>0.45833333333333331</v>
      </c>
      <c r="D19147" t="s">
        <v>1358</v>
      </c>
      <c r="E19147" t="s">
        <v>1359</v>
      </c>
      <c r="G19147" s="6" t="s">
        <v>29</v>
      </c>
      <c r="H19147" t="s">
        <v>43</v>
      </c>
      <c r="I19147" t="s">
        <v>26</v>
      </c>
      <c r="J19147" t="s">
        <v>27</v>
      </c>
      <c r="K19147">
        <v>458</v>
      </c>
      <c r="L19147">
        <v>8.4</v>
      </c>
      <c r="M19147" t="s">
        <v>44</v>
      </c>
      <c r="N19147">
        <v>8.4</v>
      </c>
      <c r="P19147" cm="1">
        <f t="array" ref="P19147">IF(Q19147&gt;0,INDEX(Q19147:Q40871,MATCH(TRUE,INDEX(Q19147:Q40871="",,),0)-1),"")</f>
        <v>3</v>
      </c>
      <c r="Q19147">
        <f t="shared" si="546"/>
        <v>3</v>
      </c>
      <c r="R19147">
        <f t="shared" si="545"/>
        <v>0</v>
      </c>
    </row>
    <row r="19148" spans="1:18" x14ac:dyDescent="0.3">
      <c r="P19148" t="str" cm="1">
        <f t="array" ref="P19148">IF(Q19148&gt;0,INDEX(Q19148:Q40872,MATCH(TRUE,INDEX(Q19148:Q40872="",,),0)-1),"")</f>
        <v/>
      </c>
      <c r="R19148" t="str">
        <f t="shared" si="545"/>
        <v/>
      </c>
    </row>
    <row r="19149" spans="1:18" x14ac:dyDescent="0.3">
      <c r="A19149" t="s">
        <v>1335</v>
      </c>
      <c r="B19149" s="1">
        <v>38485</v>
      </c>
      <c r="C19149" s="2">
        <v>0.45833333333333331</v>
      </c>
      <c r="D19149" t="s">
        <v>1360</v>
      </c>
      <c r="E19149" t="s">
        <v>1361</v>
      </c>
      <c r="G19149" t="s">
        <v>19</v>
      </c>
      <c r="H19149" t="s">
        <v>41</v>
      </c>
      <c r="I19149" t="s">
        <v>21</v>
      </c>
      <c r="J19149" t="s">
        <v>22</v>
      </c>
      <c r="K19149">
        <v>190.8</v>
      </c>
      <c r="L19149">
        <v>97</v>
      </c>
      <c r="M19149" t="s">
        <v>518</v>
      </c>
      <c r="N19149">
        <v>216</v>
      </c>
      <c r="O19149" t="s">
        <v>24</v>
      </c>
      <c r="P19149" cm="1">
        <f t="array" ref="P19149">IF(Q19149&gt;0,INDEX(Q19149:Q40873,MATCH(TRUE,INDEX(Q19149:Q40873="",,),0)-1),"")</f>
        <v>3</v>
      </c>
      <c r="Q19149">
        <f>INT((ROW()-19149)/8)+1</f>
        <v>1</v>
      </c>
      <c r="R19149">
        <f t="shared" si="545"/>
        <v>0</v>
      </c>
    </row>
    <row r="19150" spans="1:18" x14ac:dyDescent="0.3">
      <c r="A19150" t="s">
        <v>1335</v>
      </c>
      <c r="B19150" s="1">
        <v>38485</v>
      </c>
      <c r="C19150" s="2">
        <v>0.45833333333333331</v>
      </c>
      <c r="D19150" t="s">
        <v>1360</v>
      </c>
      <c r="E19150" t="s">
        <v>1361</v>
      </c>
      <c r="G19150" t="s">
        <v>19</v>
      </c>
      <c r="H19150" t="s">
        <v>41</v>
      </c>
      <c r="I19150" t="s">
        <v>26</v>
      </c>
      <c r="J19150" t="s">
        <v>27</v>
      </c>
      <c r="K19150">
        <v>427</v>
      </c>
      <c r="L19150">
        <v>16.350000000000001</v>
      </c>
      <c r="M19150" t="s">
        <v>518</v>
      </c>
      <c r="N19150">
        <v>16.350000000000001</v>
      </c>
      <c r="O19150" t="s">
        <v>24</v>
      </c>
      <c r="P19150" cm="1">
        <f t="array" ref="P19150">IF(Q19150&gt;0,INDEX(Q19150:Q40874,MATCH(TRUE,INDEX(Q19150:Q40874="",,),0)-1),"")</f>
        <v>3</v>
      </c>
      <c r="Q19150">
        <f t="shared" ref="Q19150:Q19172" si="547">INT((ROW()-19149)/8)+1</f>
        <v>1</v>
      </c>
      <c r="R19150">
        <f t="shared" si="545"/>
        <v>0</v>
      </c>
    </row>
    <row r="19151" spans="1:18" x14ac:dyDescent="0.3">
      <c r="A19151" t="s">
        <v>1335</v>
      </c>
      <c r="B19151" s="1">
        <v>38485</v>
      </c>
      <c r="C19151" s="2">
        <v>0.45833333333333331</v>
      </c>
      <c r="D19151" t="s">
        <v>1360</v>
      </c>
      <c r="E19151" t="s">
        <v>1361</v>
      </c>
      <c r="G19151" t="s">
        <v>19</v>
      </c>
      <c r="H19151" t="s">
        <v>28</v>
      </c>
      <c r="I19151" t="s">
        <v>26</v>
      </c>
      <c r="J19151" t="s">
        <v>27</v>
      </c>
      <c r="K19151">
        <v>195</v>
      </c>
      <c r="L19151">
        <v>10.5</v>
      </c>
      <c r="M19151" t="s">
        <v>518</v>
      </c>
      <c r="N19151">
        <v>10.5</v>
      </c>
      <c r="O19151" t="s">
        <v>24</v>
      </c>
      <c r="P19151" cm="1">
        <f t="array" ref="P19151">IF(Q19151&gt;0,INDEX(Q19151:Q40875,MATCH(TRUE,INDEX(Q19151:Q40875="",,),0)-1),"")</f>
        <v>3</v>
      </c>
      <c r="Q19151">
        <f t="shared" si="547"/>
        <v>1</v>
      </c>
      <c r="R19151">
        <f t="shared" si="545"/>
        <v>0</v>
      </c>
    </row>
    <row r="19152" spans="1:18" x14ac:dyDescent="0.3">
      <c r="A19152" t="s">
        <v>1335</v>
      </c>
      <c r="B19152" s="1">
        <v>38485</v>
      </c>
      <c r="C19152" s="2">
        <v>0.45833333333333331</v>
      </c>
      <c r="D19152" t="s">
        <v>1360</v>
      </c>
      <c r="E19152" t="s">
        <v>1361</v>
      </c>
      <c r="G19152" t="s">
        <v>19</v>
      </c>
      <c r="H19152" t="s">
        <v>43</v>
      </c>
      <c r="I19152" t="s">
        <v>26</v>
      </c>
      <c r="J19152" t="s">
        <v>27</v>
      </c>
      <c r="K19152">
        <v>169</v>
      </c>
      <c r="L19152">
        <v>8.35</v>
      </c>
      <c r="M19152" t="s">
        <v>518</v>
      </c>
      <c r="N19152">
        <v>8.35</v>
      </c>
      <c r="O19152" t="s">
        <v>24</v>
      </c>
      <c r="P19152" cm="1">
        <f t="array" ref="P19152">IF(Q19152&gt;0,INDEX(Q19152:Q40876,MATCH(TRUE,INDEX(Q19152:Q40876="",,),0)-1),"")</f>
        <v>3</v>
      </c>
      <c r="Q19152">
        <f t="shared" si="547"/>
        <v>1</v>
      </c>
      <c r="R19152">
        <f t="shared" si="545"/>
        <v>0</v>
      </c>
    </row>
    <row r="19153" spans="1:18" x14ac:dyDescent="0.3">
      <c r="A19153" t="s">
        <v>1335</v>
      </c>
      <c r="B19153" s="1">
        <v>38485</v>
      </c>
      <c r="C19153" s="2">
        <v>0.45833333333333331</v>
      </c>
      <c r="D19153" t="s">
        <v>1360</v>
      </c>
      <c r="E19153" t="s">
        <v>1361</v>
      </c>
      <c r="G19153" s="6" t="s">
        <v>29</v>
      </c>
      <c r="H19153" t="s">
        <v>25</v>
      </c>
      <c r="I19153" t="s">
        <v>21</v>
      </c>
      <c r="J19153" t="s">
        <v>22</v>
      </c>
      <c r="K19153">
        <v>25.5</v>
      </c>
      <c r="L19153">
        <v>32</v>
      </c>
      <c r="M19153" t="s">
        <v>518</v>
      </c>
      <c r="N19153">
        <v>32</v>
      </c>
      <c r="O19153" t="s">
        <v>24</v>
      </c>
      <c r="P19153" cm="1">
        <f t="array" ref="P19153">IF(Q19153&gt;0,INDEX(Q19153:Q40877,MATCH(TRUE,INDEX(Q19153:Q40877="",,),0)-1),"")</f>
        <v>3</v>
      </c>
      <c r="Q19153">
        <f t="shared" si="547"/>
        <v>1</v>
      </c>
      <c r="R19153">
        <f t="shared" si="545"/>
        <v>0</v>
      </c>
    </row>
    <row r="19154" spans="1:18" x14ac:dyDescent="0.3">
      <c r="A19154" t="s">
        <v>1335</v>
      </c>
      <c r="B19154" s="1">
        <v>38485</v>
      </c>
      <c r="C19154" s="2">
        <v>0.45833333333333331</v>
      </c>
      <c r="D19154" t="s">
        <v>1360</v>
      </c>
      <c r="E19154" t="s">
        <v>1361</v>
      </c>
      <c r="G19154" s="6" t="s">
        <v>29</v>
      </c>
      <c r="H19154" t="s">
        <v>28</v>
      </c>
      <c r="I19154" t="s">
        <v>21</v>
      </c>
      <c r="J19154" t="s">
        <v>22</v>
      </c>
      <c r="K19154">
        <v>34.1</v>
      </c>
      <c r="L19154">
        <v>31</v>
      </c>
      <c r="M19154" t="s">
        <v>518</v>
      </c>
      <c r="N19154">
        <v>31</v>
      </c>
      <c r="O19154" t="s">
        <v>24</v>
      </c>
      <c r="P19154" cm="1">
        <f t="array" ref="P19154">IF(Q19154&gt;0,INDEX(Q19154:Q40878,MATCH(TRUE,INDEX(Q19154:Q40878="",,),0)-1),"")</f>
        <v>3</v>
      </c>
      <c r="Q19154">
        <f t="shared" si="547"/>
        <v>1</v>
      </c>
      <c r="R19154">
        <f t="shared" si="545"/>
        <v>0</v>
      </c>
    </row>
    <row r="19155" spans="1:18" x14ac:dyDescent="0.3">
      <c r="A19155" t="s">
        <v>1335</v>
      </c>
      <c r="B19155" s="1">
        <v>38485</v>
      </c>
      <c r="C19155" s="2">
        <v>0.45833333333333331</v>
      </c>
      <c r="D19155" t="s">
        <v>1360</v>
      </c>
      <c r="E19155" t="s">
        <v>1361</v>
      </c>
      <c r="G19155" s="6" t="s">
        <v>29</v>
      </c>
      <c r="H19155" t="s">
        <v>43</v>
      </c>
      <c r="I19155" t="s">
        <v>21</v>
      </c>
      <c r="J19155" t="s">
        <v>22</v>
      </c>
      <c r="K19155">
        <v>52.3</v>
      </c>
      <c r="L19155">
        <v>80</v>
      </c>
      <c r="M19155" t="s">
        <v>518</v>
      </c>
      <c r="N19155">
        <v>80</v>
      </c>
      <c r="O19155" t="s">
        <v>24</v>
      </c>
      <c r="P19155" cm="1">
        <f t="array" ref="P19155">IF(Q19155&gt;0,INDEX(Q19155:Q40879,MATCH(TRUE,INDEX(Q19155:Q40879="",,),0)-1),"")</f>
        <v>3</v>
      </c>
      <c r="Q19155">
        <f t="shared" si="547"/>
        <v>1</v>
      </c>
      <c r="R19155">
        <f t="shared" si="545"/>
        <v>0</v>
      </c>
    </row>
    <row r="19156" spans="1:18" x14ac:dyDescent="0.3">
      <c r="A19156" t="s">
        <v>1335</v>
      </c>
      <c r="B19156" s="1">
        <v>38485</v>
      </c>
      <c r="C19156" s="2">
        <v>0.45833333333333331</v>
      </c>
      <c r="D19156" t="s">
        <v>1360</v>
      </c>
      <c r="E19156" t="s">
        <v>1361</v>
      </c>
      <c r="G19156" s="6" t="s">
        <v>29</v>
      </c>
      <c r="H19156" t="s">
        <v>25</v>
      </c>
      <c r="I19156" t="s">
        <v>26</v>
      </c>
      <c r="J19156" t="s">
        <v>27</v>
      </c>
      <c r="K19156">
        <v>31</v>
      </c>
      <c r="L19156">
        <v>10.199999999999999</v>
      </c>
      <c r="M19156" t="s">
        <v>518</v>
      </c>
      <c r="N19156">
        <v>10.199999999999999</v>
      </c>
      <c r="O19156" t="s">
        <v>24</v>
      </c>
      <c r="P19156" cm="1">
        <f t="array" ref="P19156">IF(Q19156&gt;0,INDEX(Q19156:Q40880,MATCH(TRUE,INDEX(Q19156:Q40880="",,),0)-1),"")</f>
        <v>3</v>
      </c>
      <c r="Q19156">
        <f t="shared" si="547"/>
        <v>1</v>
      </c>
      <c r="R19156">
        <f t="shared" si="545"/>
        <v>0</v>
      </c>
    </row>
    <row r="19157" spans="1:18" x14ac:dyDescent="0.3">
      <c r="A19157" t="s">
        <v>1335</v>
      </c>
      <c r="B19157" s="1">
        <v>38485</v>
      </c>
      <c r="C19157" s="2">
        <v>0.45833333333333331</v>
      </c>
      <c r="D19157" t="s">
        <v>1360</v>
      </c>
      <c r="E19157" t="s">
        <v>1361</v>
      </c>
      <c r="G19157" t="s">
        <v>19</v>
      </c>
      <c r="H19157" t="s">
        <v>41</v>
      </c>
      <c r="I19157" t="s">
        <v>21</v>
      </c>
      <c r="J19157" t="s">
        <v>22</v>
      </c>
      <c r="K19157">
        <v>190.8</v>
      </c>
      <c r="L19157">
        <v>97</v>
      </c>
      <c r="M19157" t="s">
        <v>543</v>
      </c>
      <c r="N19157">
        <v>97</v>
      </c>
      <c r="P19157" cm="1">
        <f t="array" ref="P19157">IF(Q19157&gt;0,INDEX(Q19157:Q40881,MATCH(TRUE,INDEX(Q19157:Q40881="",,),0)-1),"")</f>
        <v>3</v>
      </c>
      <c r="Q19157">
        <f t="shared" si="547"/>
        <v>2</v>
      </c>
      <c r="R19157">
        <f t="shared" si="545"/>
        <v>0</v>
      </c>
    </row>
    <row r="19158" spans="1:18" x14ac:dyDescent="0.3">
      <c r="A19158" t="s">
        <v>1335</v>
      </c>
      <c r="B19158" s="1">
        <v>38485</v>
      </c>
      <c r="C19158" s="2">
        <v>0.45833333333333331</v>
      </c>
      <c r="D19158" t="s">
        <v>1360</v>
      </c>
      <c r="E19158" t="s">
        <v>1361</v>
      </c>
      <c r="G19158" t="s">
        <v>19</v>
      </c>
      <c r="H19158" t="s">
        <v>41</v>
      </c>
      <c r="I19158" t="s">
        <v>26</v>
      </c>
      <c r="J19158" t="s">
        <v>27</v>
      </c>
      <c r="K19158">
        <v>427</v>
      </c>
      <c r="L19158">
        <v>16.350000000000001</v>
      </c>
      <c r="M19158" t="s">
        <v>543</v>
      </c>
      <c r="N19158">
        <v>51.01</v>
      </c>
      <c r="P19158" cm="1">
        <f t="array" ref="P19158">IF(Q19158&gt;0,INDEX(Q19158:Q40882,MATCH(TRUE,INDEX(Q19158:Q40882="",,),0)-1),"")</f>
        <v>3</v>
      </c>
      <c r="Q19158">
        <f t="shared" si="547"/>
        <v>2</v>
      </c>
      <c r="R19158">
        <f t="shared" si="545"/>
        <v>0</v>
      </c>
    </row>
    <row r="19159" spans="1:18" x14ac:dyDescent="0.3">
      <c r="A19159" t="s">
        <v>1335</v>
      </c>
      <c r="B19159" s="1">
        <v>38485</v>
      </c>
      <c r="C19159" s="2">
        <v>0.45833333333333331</v>
      </c>
      <c r="D19159" t="s">
        <v>1360</v>
      </c>
      <c r="E19159" t="s">
        <v>1361</v>
      </c>
      <c r="G19159" t="s">
        <v>19</v>
      </c>
      <c r="H19159" t="s">
        <v>28</v>
      </c>
      <c r="I19159" t="s">
        <v>26</v>
      </c>
      <c r="J19159" t="s">
        <v>27</v>
      </c>
      <c r="K19159">
        <v>195</v>
      </c>
      <c r="L19159">
        <v>10.5</v>
      </c>
      <c r="M19159" t="s">
        <v>543</v>
      </c>
      <c r="N19159">
        <v>10.5</v>
      </c>
      <c r="P19159" cm="1">
        <f t="array" ref="P19159">IF(Q19159&gt;0,INDEX(Q19159:Q40883,MATCH(TRUE,INDEX(Q19159:Q40883="",,),0)-1),"")</f>
        <v>3</v>
      </c>
      <c r="Q19159">
        <f t="shared" si="547"/>
        <v>2</v>
      </c>
      <c r="R19159">
        <f t="shared" si="545"/>
        <v>0</v>
      </c>
    </row>
    <row r="19160" spans="1:18" x14ac:dyDescent="0.3">
      <c r="A19160" t="s">
        <v>1335</v>
      </c>
      <c r="B19160" s="1">
        <v>38485</v>
      </c>
      <c r="C19160" s="2">
        <v>0.45833333333333331</v>
      </c>
      <c r="D19160" t="s">
        <v>1360</v>
      </c>
      <c r="E19160" t="s">
        <v>1361</v>
      </c>
      <c r="G19160" t="s">
        <v>19</v>
      </c>
      <c r="H19160" t="s">
        <v>43</v>
      </c>
      <c r="I19160" t="s">
        <v>26</v>
      </c>
      <c r="J19160" t="s">
        <v>27</v>
      </c>
      <c r="K19160">
        <v>169</v>
      </c>
      <c r="L19160">
        <v>8.35</v>
      </c>
      <c r="M19160" t="s">
        <v>543</v>
      </c>
      <c r="N19160">
        <v>8.35</v>
      </c>
      <c r="P19160" cm="1">
        <f t="array" ref="P19160">IF(Q19160&gt;0,INDEX(Q19160:Q40884,MATCH(TRUE,INDEX(Q19160:Q40884="",,),0)-1),"")</f>
        <v>3</v>
      </c>
      <c r="Q19160">
        <f t="shared" si="547"/>
        <v>2</v>
      </c>
      <c r="R19160">
        <f t="shared" si="545"/>
        <v>0</v>
      </c>
    </row>
    <row r="19161" spans="1:18" x14ac:dyDescent="0.3">
      <c r="A19161" t="s">
        <v>1335</v>
      </c>
      <c r="B19161" s="1">
        <v>38485</v>
      </c>
      <c r="C19161" s="2">
        <v>0.45833333333333331</v>
      </c>
      <c r="D19161" t="s">
        <v>1360</v>
      </c>
      <c r="E19161" t="s">
        <v>1361</v>
      </c>
      <c r="G19161" s="6" t="s">
        <v>29</v>
      </c>
      <c r="H19161" t="s">
        <v>25</v>
      </c>
      <c r="I19161" t="s">
        <v>21</v>
      </c>
      <c r="J19161" t="s">
        <v>22</v>
      </c>
      <c r="K19161">
        <v>25.5</v>
      </c>
      <c r="L19161">
        <v>32</v>
      </c>
      <c r="M19161" t="s">
        <v>543</v>
      </c>
      <c r="N19161">
        <v>32</v>
      </c>
      <c r="P19161" cm="1">
        <f t="array" ref="P19161">IF(Q19161&gt;0,INDEX(Q19161:Q40885,MATCH(TRUE,INDEX(Q19161:Q40885="",,),0)-1),"")</f>
        <v>3</v>
      </c>
      <c r="Q19161">
        <f t="shared" si="547"/>
        <v>2</v>
      </c>
      <c r="R19161">
        <f t="shared" si="545"/>
        <v>0</v>
      </c>
    </row>
    <row r="19162" spans="1:18" x14ac:dyDescent="0.3">
      <c r="A19162" t="s">
        <v>1335</v>
      </c>
      <c r="B19162" s="1">
        <v>38485</v>
      </c>
      <c r="C19162" s="2">
        <v>0.45833333333333331</v>
      </c>
      <c r="D19162" t="s">
        <v>1360</v>
      </c>
      <c r="E19162" t="s">
        <v>1361</v>
      </c>
      <c r="G19162" s="6" t="s">
        <v>29</v>
      </c>
      <c r="H19162" t="s">
        <v>28</v>
      </c>
      <c r="I19162" t="s">
        <v>21</v>
      </c>
      <c r="J19162" t="s">
        <v>22</v>
      </c>
      <c r="K19162">
        <v>34.1</v>
      </c>
      <c r="L19162">
        <v>31</v>
      </c>
      <c r="M19162" t="s">
        <v>543</v>
      </c>
      <c r="N19162">
        <v>31</v>
      </c>
      <c r="P19162" cm="1">
        <f t="array" ref="P19162">IF(Q19162&gt;0,INDEX(Q19162:Q40886,MATCH(TRUE,INDEX(Q19162:Q40886="",,),0)-1),"")</f>
        <v>3</v>
      </c>
      <c r="Q19162">
        <f t="shared" si="547"/>
        <v>2</v>
      </c>
      <c r="R19162">
        <f t="shared" si="545"/>
        <v>0</v>
      </c>
    </row>
    <row r="19163" spans="1:18" x14ac:dyDescent="0.3">
      <c r="A19163" t="s">
        <v>1335</v>
      </c>
      <c r="B19163" s="1">
        <v>38485</v>
      </c>
      <c r="C19163" s="2">
        <v>0.45833333333333331</v>
      </c>
      <c r="D19163" t="s">
        <v>1360</v>
      </c>
      <c r="E19163" t="s">
        <v>1361</v>
      </c>
      <c r="G19163" s="6" t="s">
        <v>29</v>
      </c>
      <c r="H19163" t="s">
        <v>43</v>
      </c>
      <c r="I19163" t="s">
        <v>21</v>
      </c>
      <c r="J19163" t="s">
        <v>22</v>
      </c>
      <c r="K19163">
        <v>52.3</v>
      </c>
      <c r="L19163">
        <v>80</v>
      </c>
      <c r="M19163" t="s">
        <v>543</v>
      </c>
      <c r="N19163">
        <v>80</v>
      </c>
      <c r="P19163" cm="1">
        <f t="array" ref="P19163">IF(Q19163&gt;0,INDEX(Q19163:Q40887,MATCH(TRUE,INDEX(Q19163:Q40887="",,),0)-1),"")</f>
        <v>3</v>
      </c>
      <c r="Q19163">
        <f t="shared" si="547"/>
        <v>2</v>
      </c>
      <c r="R19163">
        <f t="shared" si="545"/>
        <v>0</v>
      </c>
    </row>
    <row r="19164" spans="1:18" x14ac:dyDescent="0.3">
      <c r="A19164" t="s">
        <v>1335</v>
      </c>
      <c r="B19164" s="1">
        <v>38485</v>
      </c>
      <c r="C19164" s="2">
        <v>0.45833333333333331</v>
      </c>
      <c r="D19164" t="s">
        <v>1360</v>
      </c>
      <c r="E19164" t="s">
        <v>1361</v>
      </c>
      <c r="G19164" s="6" t="s">
        <v>29</v>
      </c>
      <c r="H19164" t="s">
        <v>25</v>
      </c>
      <c r="I19164" t="s">
        <v>26</v>
      </c>
      <c r="J19164" t="s">
        <v>27</v>
      </c>
      <c r="K19164">
        <v>31</v>
      </c>
      <c r="L19164">
        <v>10.199999999999999</v>
      </c>
      <c r="M19164" t="s">
        <v>543</v>
      </c>
      <c r="N19164">
        <v>10.199999999999999</v>
      </c>
      <c r="P19164" cm="1">
        <f t="array" ref="P19164">IF(Q19164&gt;0,INDEX(Q19164:Q40888,MATCH(TRUE,INDEX(Q19164:Q40888="",,),0)-1),"")</f>
        <v>3</v>
      </c>
      <c r="Q19164">
        <f t="shared" si="547"/>
        <v>2</v>
      </c>
      <c r="R19164">
        <f t="shared" si="545"/>
        <v>0</v>
      </c>
    </row>
    <row r="19165" spans="1:18" x14ac:dyDescent="0.3">
      <c r="A19165" t="s">
        <v>1335</v>
      </c>
      <c r="B19165" s="1">
        <v>38485</v>
      </c>
      <c r="C19165" s="2">
        <v>0.45833333333333331</v>
      </c>
      <c r="D19165" t="s">
        <v>1360</v>
      </c>
      <c r="E19165" t="s">
        <v>1361</v>
      </c>
      <c r="G19165" t="s">
        <v>19</v>
      </c>
      <c r="H19165" t="s">
        <v>41</v>
      </c>
      <c r="I19165" t="s">
        <v>21</v>
      </c>
      <c r="J19165" t="s">
        <v>22</v>
      </c>
      <c r="K19165">
        <v>190.8</v>
      </c>
      <c r="L19165">
        <v>97</v>
      </c>
      <c r="M19165" t="s">
        <v>32</v>
      </c>
      <c r="N19165">
        <v>115</v>
      </c>
      <c r="P19165" cm="1">
        <f t="array" ref="P19165">IF(Q19165&gt;0,INDEX(Q19165:Q40889,MATCH(TRUE,INDEX(Q19165:Q40889="",,),0)-1),"")</f>
        <v>3</v>
      </c>
      <c r="Q19165">
        <f t="shared" si="547"/>
        <v>3</v>
      </c>
      <c r="R19165">
        <f t="shared" si="545"/>
        <v>0</v>
      </c>
    </row>
    <row r="19166" spans="1:18" x14ac:dyDescent="0.3">
      <c r="A19166" t="s">
        <v>1335</v>
      </c>
      <c r="B19166" s="1">
        <v>38485</v>
      </c>
      <c r="C19166" s="2">
        <v>0.45833333333333331</v>
      </c>
      <c r="D19166" t="s">
        <v>1360</v>
      </c>
      <c r="E19166" t="s">
        <v>1361</v>
      </c>
      <c r="G19166" t="s">
        <v>19</v>
      </c>
      <c r="H19166" t="s">
        <v>41</v>
      </c>
      <c r="I19166" t="s">
        <v>26</v>
      </c>
      <c r="J19166" t="s">
        <v>27</v>
      </c>
      <c r="K19166">
        <v>427</v>
      </c>
      <c r="L19166">
        <v>16.350000000000001</v>
      </c>
      <c r="M19166" t="s">
        <v>32</v>
      </c>
      <c r="N19166">
        <v>31.05</v>
      </c>
      <c r="P19166" cm="1">
        <f t="array" ref="P19166">IF(Q19166&gt;0,INDEX(Q19166:Q40890,MATCH(TRUE,INDEX(Q19166:Q40890="",,),0)-1),"")</f>
        <v>3</v>
      </c>
      <c r="Q19166">
        <f t="shared" si="547"/>
        <v>3</v>
      </c>
      <c r="R19166">
        <f t="shared" si="545"/>
        <v>0</v>
      </c>
    </row>
    <row r="19167" spans="1:18" x14ac:dyDescent="0.3">
      <c r="A19167" t="s">
        <v>1335</v>
      </c>
      <c r="B19167" s="1">
        <v>38485</v>
      </c>
      <c r="C19167" s="2">
        <v>0.45833333333333331</v>
      </c>
      <c r="D19167" t="s">
        <v>1360</v>
      </c>
      <c r="E19167" t="s">
        <v>1361</v>
      </c>
      <c r="G19167" t="s">
        <v>19</v>
      </c>
      <c r="H19167" t="s">
        <v>28</v>
      </c>
      <c r="I19167" t="s">
        <v>26</v>
      </c>
      <c r="J19167" t="s">
        <v>27</v>
      </c>
      <c r="K19167">
        <v>195</v>
      </c>
      <c r="L19167">
        <v>10.5</v>
      </c>
      <c r="M19167" t="s">
        <v>32</v>
      </c>
      <c r="N19167">
        <v>25</v>
      </c>
      <c r="P19167" cm="1">
        <f t="array" ref="P19167">IF(Q19167&gt;0,INDEX(Q19167:Q40891,MATCH(TRUE,INDEX(Q19167:Q40891="",,),0)-1),"")</f>
        <v>3</v>
      </c>
      <c r="Q19167">
        <f t="shared" si="547"/>
        <v>3</v>
      </c>
      <c r="R19167">
        <f t="shared" si="545"/>
        <v>0</v>
      </c>
    </row>
    <row r="19168" spans="1:18" x14ac:dyDescent="0.3">
      <c r="A19168" t="s">
        <v>1335</v>
      </c>
      <c r="B19168" s="1">
        <v>38485</v>
      </c>
      <c r="C19168" s="2">
        <v>0.45833333333333331</v>
      </c>
      <c r="D19168" t="s">
        <v>1360</v>
      </c>
      <c r="E19168" t="s">
        <v>1361</v>
      </c>
      <c r="G19168" t="s">
        <v>19</v>
      </c>
      <c r="H19168" t="s">
        <v>43</v>
      </c>
      <c r="I19168" t="s">
        <v>26</v>
      </c>
      <c r="J19168" t="s">
        <v>27</v>
      </c>
      <c r="K19168">
        <v>169</v>
      </c>
      <c r="L19168">
        <v>8.35</v>
      </c>
      <c r="M19168" t="s">
        <v>32</v>
      </c>
      <c r="N19168">
        <v>8.35</v>
      </c>
      <c r="P19168" cm="1">
        <f t="array" ref="P19168">IF(Q19168&gt;0,INDEX(Q19168:Q40892,MATCH(TRUE,INDEX(Q19168:Q40892="",,),0)-1),"")</f>
        <v>3</v>
      </c>
      <c r="Q19168">
        <f t="shared" si="547"/>
        <v>3</v>
      </c>
      <c r="R19168">
        <f t="shared" si="545"/>
        <v>0</v>
      </c>
    </row>
    <row r="19169" spans="1:18" x14ac:dyDescent="0.3">
      <c r="A19169" t="s">
        <v>1335</v>
      </c>
      <c r="B19169" s="1">
        <v>38485</v>
      </c>
      <c r="C19169" s="2">
        <v>0.45833333333333331</v>
      </c>
      <c r="D19169" t="s">
        <v>1360</v>
      </c>
      <c r="E19169" t="s">
        <v>1361</v>
      </c>
      <c r="G19169" s="6" t="s">
        <v>29</v>
      </c>
      <c r="H19169" t="s">
        <v>25</v>
      </c>
      <c r="I19169" t="s">
        <v>21</v>
      </c>
      <c r="J19169" t="s">
        <v>22</v>
      </c>
      <c r="K19169">
        <v>25.5</v>
      </c>
      <c r="L19169">
        <v>32</v>
      </c>
      <c r="M19169" t="s">
        <v>32</v>
      </c>
      <c r="N19169">
        <v>32</v>
      </c>
      <c r="P19169" cm="1">
        <f t="array" ref="P19169">IF(Q19169&gt;0,INDEX(Q19169:Q40893,MATCH(TRUE,INDEX(Q19169:Q40893="",,),0)-1),"")</f>
        <v>3</v>
      </c>
      <c r="Q19169">
        <f t="shared" si="547"/>
        <v>3</v>
      </c>
      <c r="R19169">
        <f t="shared" si="545"/>
        <v>0</v>
      </c>
    </row>
    <row r="19170" spans="1:18" x14ac:dyDescent="0.3">
      <c r="A19170" t="s">
        <v>1335</v>
      </c>
      <c r="B19170" s="1">
        <v>38485</v>
      </c>
      <c r="C19170" s="2">
        <v>0.45833333333333331</v>
      </c>
      <c r="D19170" t="s">
        <v>1360</v>
      </c>
      <c r="E19170" t="s">
        <v>1361</v>
      </c>
      <c r="G19170" s="6" t="s">
        <v>29</v>
      </c>
      <c r="H19170" t="s">
        <v>28</v>
      </c>
      <c r="I19170" t="s">
        <v>21</v>
      </c>
      <c r="J19170" t="s">
        <v>22</v>
      </c>
      <c r="K19170">
        <v>34.1</v>
      </c>
      <c r="L19170">
        <v>31</v>
      </c>
      <c r="M19170" t="s">
        <v>32</v>
      </c>
      <c r="N19170">
        <v>31</v>
      </c>
      <c r="P19170" cm="1">
        <f t="array" ref="P19170">IF(Q19170&gt;0,INDEX(Q19170:Q40894,MATCH(TRUE,INDEX(Q19170:Q40894="",,),0)-1),"")</f>
        <v>3</v>
      </c>
      <c r="Q19170">
        <f t="shared" si="547"/>
        <v>3</v>
      </c>
      <c r="R19170">
        <f t="shared" si="545"/>
        <v>0</v>
      </c>
    </row>
    <row r="19171" spans="1:18" x14ac:dyDescent="0.3">
      <c r="A19171" t="s">
        <v>1335</v>
      </c>
      <c r="B19171" s="1">
        <v>38485</v>
      </c>
      <c r="C19171" s="2">
        <v>0.45833333333333331</v>
      </c>
      <c r="D19171" t="s">
        <v>1360</v>
      </c>
      <c r="E19171" t="s">
        <v>1361</v>
      </c>
      <c r="G19171" s="6" t="s">
        <v>29</v>
      </c>
      <c r="H19171" t="s">
        <v>43</v>
      </c>
      <c r="I19171" t="s">
        <v>21</v>
      </c>
      <c r="J19171" t="s">
        <v>22</v>
      </c>
      <c r="K19171">
        <v>52.3</v>
      </c>
      <c r="L19171">
        <v>80</v>
      </c>
      <c r="M19171" t="s">
        <v>32</v>
      </c>
      <c r="N19171">
        <v>80</v>
      </c>
      <c r="P19171" cm="1">
        <f t="array" ref="P19171">IF(Q19171&gt;0,INDEX(Q19171:Q40895,MATCH(TRUE,INDEX(Q19171:Q40895="",,),0)-1),"")</f>
        <v>3</v>
      </c>
      <c r="Q19171">
        <f t="shared" si="547"/>
        <v>3</v>
      </c>
      <c r="R19171">
        <f t="shared" si="545"/>
        <v>0</v>
      </c>
    </row>
    <row r="19172" spans="1:18" x14ac:dyDescent="0.3">
      <c r="A19172" t="s">
        <v>1335</v>
      </c>
      <c r="B19172" s="1">
        <v>38485</v>
      </c>
      <c r="C19172" s="2">
        <v>0.45833333333333331</v>
      </c>
      <c r="D19172" t="s">
        <v>1360</v>
      </c>
      <c r="E19172" t="s">
        <v>1361</v>
      </c>
      <c r="G19172" s="6" t="s">
        <v>29</v>
      </c>
      <c r="H19172" t="s">
        <v>25</v>
      </c>
      <c r="I19172" t="s">
        <v>26</v>
      </c>
      <c r="J19172" t="s">
        <v>27</v>
      </c>
      <c r="K19172">
        <v>31</v>
      </c>
      <c r="L19172">
        <v>10.199999999999999</v>
      </c>
      <c r="M19172" t="s">
        <v>32</v>
      </c>
      <c r="N19172">
        <v>10.199999999999999</v>
      </c>
      <c r="P19172" cm="1">
        <f t="array" ref="P19172">IF(Q19172&gt;0,INDEX(Q19172:Q40896,MATCH(TRUE,INDEX(Q19172:Q40896="",,),0)-1),"")</f>
        <v>3</v>
      </c>
      <c r="Q19172">
        <f t="shared" si="547"/>
        <v>3</v>
      </c>
      <c r="R19172">
        <f t="shared" si="545"/>
        <v>0</v>
      </c>
    </row>
    <row r="19173" spans="1:18" x14ac:dyDescent="0.3">
      <c r="P19173" t="str" cm="1">
        <f t="array" ref="P19173">IF(Q19173&gt;0,INDEX(Q19173:Q40897,MATCH(TRUE,INDEX(Q19173:Q40897="",,),0)-1),"")</f>
        <v/>
      </c>
      <c r="R19173" t="str">
        <f t="shared" si="545"/>
        <v/>
      </c>
    </row>
    <row r="19174" spans="1:18" x14ac:dyDescent="0.3">
      <c r="A19174" t="s">
        <v>1335</v>
      </c>
      <c r="B19174" s="1">
        <v>38485</v>
      </c>
      <c r="C19174" s="2">
        <v>0.45833333333333331</v>
      </c>
      <c r="D19174" t="s">
        <v>1362</v>
      </c>
      <c r="E19174" t="s">
        <v>1363</v>
      </c>
      <c r="G19174" t="s">
        <v>19</v>
      </c>
      <c r="H19174" t="s">
        <v>41</v>
      </c>
      <c r="I19174" t="s">
        <v>21</v>
      </c>
      <c r="J19174" t="s">
        <v>22</v>
      </c>
      <c r="K19174">
        <v>39.799999999999997</v>
      </c>
      <c r="L19174">
        <v>97</v>
      </c>
      <c r="M19174" t="s">
        <v>543</v>
      </c>
      <c r="N19174">
        <v>97</v>
      </c>
      <c r="O19174" t="s">
        <v>24</v>
      </c>
      <c r="P19174" cm="1">
        <f t="array" ref="P19174">IF(Q19174&gt;0,INDEX(Q19174:Q40898,MATCH(TRUE,INDEX(Q19174:Q40898="",,),0)-1),"")</f>
        <v>3</v>
      </c>
      <c r="Q19174">
        <v>1</v>
      </c>
      <c r="R19174">
        <f t="shared" si="545"/>
        <v>0</v>
      </c>
    </row>
    <row r="19175" spans="1:18" x14ac:dyDescent="0.3">
      <c r="A19175" t="s">
        <v>1335</v>
      </c>
      <c r="B19175" s="1">
        <v>38485</v>
      </c>
      <c r="C19175" s="2">
        <v>0.45833333333333331</v>
      </c>
      <c r="D19175" t="s">
        <v>1362</v>
      </c>
      <c r="E19175" t="s">
        <v>1363</v>
      </c>
      <c r="G19175" t="s">
        <v>19</v>
      </c>
      <c r="H19175" t="s">
        <v>41</v>
      </c>
      <c r="I19175" t="s">
        <v>26</v>
      </c>
      <c r="J19175" t="s">
        <v>27</v>
      </c>
      <c r="K19175">
        <v>154</v>
      </c>
      <c r="L19175">
        <v>16.8</v>
      </c>
      <c r="M19175" t="s">
        <v>543</v>
      </c>
      <c r="N19175">
        <v>69</v>
      </c>
      <c r="O19175" t="s">
        <v>24</v>
      </c>
      <c r="P19175" cm="1">
        <f t="array" ref="P19175">IF(Q19175&gt;0,INDEX(Q19175:Q40899,MATCH(TRUE,INDEX(Q19175:Q40899="",,),0)-1),"")</f>
        <v>3</v>
      </c>
      <c r="Q19175">
        <v>1</v>
      </c>
      <c r="R19175">
        <f t="shared" si="545"/>
        <v>0</v>
      </c>
    </row>
    <row r="19176" spans="1:18" x14ac:dyDescent="0.3">
      <c r="A19176" t="s">
        <v>1335</v>
      </c>
      <c r="B19176" s="1">
        <v>38485</v>
      </c>
      <c r="C19176" s="2">
        <v>0.45833333333333331</v>
      </c>
      <c r="D19176" t="s">
        <v>1362</v>
      </c>
      <c r="E19176" t="s">
        <v>1363</v>
      </c>
      <c r="G19176" s="6" t="s">
        <v>29</v>
      </c>
      <c r="H19176" t="s">
        <v>43</v>
      </c>
      <c r="I19176" t="s">
        <v>21</v>
      </c>
      <c r="J19176" t="s">
        <v>22</v>
      </c>
      <c r="K19176">
        <v>29.3</v>
      </c>
      <c r="L19176">
        <v>80</v>
      </c>
      <c r="M19176" t="s">
        <v>543</v>
      </c>
      <c r="N19176">
        <v>80</v>
      </c>
      <c r="O19176" t="s">
        <v>24</v>
      </c>
      <c r="P19176" cm="1">
        <f t="array" ref="P19176">IF(Q19176&gt;0,INDEX(Q19176:Q40900,MATCH(TRUE,INDEX(Q19176:Q40900="",,),0)-1),"")</f>
        <v>3</v>
      </c>
      <c r="Q19176">
        <v>1</v>
      </c>
      <c r="R19176">
        <f t="shared" si="545"/>
        <v>0</v>
      </c>
    </row>
    <row r="19177" spans="1:18" x14ac:dyDescent="0.3">
      <c r="A19177" t="s">
        <v>1335</v>
      </c>
      <c r="B19177" s="1">
        <v>38485</v>
      </c>
      <c r="C19177" s="2">
        <v>0.45833333333333331</v>
      </c>
      <c r="D19177" t="s">
        <v>1362</v>
      </c>
      <c r="E19177" t="s">
        <v>1363</v>
      </c>
      <c r="G19177" s="6" t="s">
        <v>29</v>
      </c>
      <c r="H19177" t="s">
        <v>69</v>
      </c>
      <c r="I19177" t="s">
        <v>26</v>
      </c>
      <c r="J19177" t="s">
        <v>27</v>
      </c>
      <c r="K19177">
        <v>64</v>
      </c>
      <c r="L19177">
        <v>3.6</v>
      </c>
      <c r="M19177" t="s">
        <v>543</v>
      </c>
      <c r="N19177">
        <v>3.6</v>
      </c>
      <c r="O19177" t="s">
        <v>24</v>
      </c>
      <c r="P19177" cm="1">
        <f t="array" ref="P19177">IF(Q19177&gt;0,INDEX(Q19177:Q40901,MATCH(TRUE,INDEX(Q19177:Q40901="",,),0)-1),"")</f>
        <v>3</v>
      </c>
      <c r="Q19177">
        <v>1</v>
      </c>
      <c r="R19177">
        <f t="shared" si="545"/>
        <v>0</v>
      </c>
    </row>
    <row r="19178" spans="1:18" x14ac:dyDescent="0.3">
      <c r="A19178" t="s">
        <v>1335</v>
      </c>
      <c r="B19178" s="1">
        <v>38485</v>
      </c>
      <c r="C19178" s="2">
        <v>0.45833333333333331</v>
      </c>
      <c r="D19178" t="s">
        <v>1362</v>
      </c>
      <c r="E19178" t="s">
        <v>1363</v>
      </c>
      <c r="G19178" s="6" t="s">
        <v>29</v>
      </c>
      <c r="H19178" t="s">
        <v>28</v>
      </c>
      <c r="I19178" t="s">
        <v>26</v>
      </c>
      <c r="J19178" t="s">
        <v>27</v>
      </c>
      <c r="K19178">
        <v>126</v>
      </c>
      <c r="L19178">
        <v>10.5</v>
      </c>
      <c r="M19178" t="s">
        <v>543</v>
      </c>
      <c r="N19178">
        <v>10.5</v>
      </c>
      <c r="O19178" t="s">
        <v>24</v>
      </c>
      <c r="P19178" cm="1">
        <f t="array" ref="P19178">IF(Q19178&gt;0,INDEX(Q19178:Q40902,MATCH(TRUE,INDEX(Q19178:Q40902="",,),0)-1),"")</f>
        <v>3</v>
      </c>
      <c r="Q19178">
        <v>1</v>
      </c>
      <c r="R19178">
        <f t="shared" si="545"/>
        <v>0</v>
      </c>
    </row>
    <row r="19179" spans="1:18" x14ac:dyDescent="0.3">
      <c r="A19179" t="s">
        <v>1335</v>
      </c>
      <c r="B19179" s="1">
        <v>38485</v>
      </c>
      <c r="C19179" s="2">
        <v>0.45833333333333331</v>
      </c>
      <c r="D19179" t="s">
        <v>1362</v>
      </c>
      <c r="E19179" t="s">
        <v>1363</v>
      </c>
      <c r="G19179" s="6" t="s">
        <v>29</v>
      </c>
      <c r="H19179" t="s">
        <v>43</v>
      </c>
      <c r="I19179" t="s">
        <v>26</v>
      </c>
      <c r="J19179" t="s">
        <v>27</v>
      </c>
      <c r="K19179">
        <v>156</v>
      </c>
      <c r="L19179">
        <v>7.25</v>
      </c>
      <c r="M19179" t="s">
        <v>543</v>
      </c>
      <c r="N19179">
        <v>7.25</v>
      </c>
      <c r="O19179" t="s">
        <v>24</v>
      </c>
      <c r="P19179" cm="1">
        <f t="array" ref="P19179">IF(Q19179&gt;0,INDEX(Q19179:Q40903,MATCH(TRUE,INDEX(Q19179:Q40903="",,),0)-1),"")</f>
        <v>3</v>
      </c>
      <c r="Q19179">
        <v>1</v>
      </c>
      <c r="R19179">
        <f t="shared" si="545"/>
        <v>0</v>
      </c>
    </row>
    <row r="19180" spans="1:18" x14ac:dyDescent="0.3">
      <c r="A19180" t="s">
        <v>1335</v>
      </c>
      <c r="B19180" s="1">
        <v>38485</v>
      </c>
      <c r="C19180" s="2">
        <v>0.45833333333333331</v>
      </c>
      <c r="D19180" t="s">
        <v>1362</v>
      </c>
      <c r="E19180" t="s">
        <v>1363</v>
      </c>
      <c r="G19180" t="s">
        <v>19</v>
      </c>
      <c r="H19180" t="s">
        <v>41</v>
      </c>
      <c r="I19180" t="s">
        <v>21</v>
      </c>
      <c r="J19180" t="s">
        <v>22</v>
      </c>
      <c r="K19180">
        <v>39.799999999999997</v>
      </c>
      <c r="L19180">
        <v>97</v>
      </c>
      <c r="M19180" t="s">
        <v>551</v>
      </c>
      <c r="N19180">
        <v>245.03</v>
      </c>
      <c r="P19180" cm="1">
        <f t="array" ref="P19180">IF(Q19180&gt;0,INDEX(Q19180:Q40904,MATCH(TRUE,INDEX(Q19180:Q40904="",,),0)-1),"")</f>
        <v>3</v>
      </c>
      <c r="Q19180">
        <v>2</v>
      </c>
      <c r="R19180">
        <f t="shared" si="545"/>
        <v>0</v>
      </c>
    </row>
    <row r="19181" spans="1:18" x14ac:dyDescent="0.3">
      <c r="A19181" t="s">
        <v>1335</v>
      </c>
      <c r="B19181" s="1">
        <v>38485</v>
      </c>
      <c r="C19181" s="2">
        <v>0.45833333333333331</v>
      </c>
      <c r="D19181" t="s">
        <v>1362</v>
      </c>
      <c r="E19181" t="s">
        <v>1363</v>
      </c>
      <c r="G19181" t="s">
        <v>19</v>
      </c>
      <c r="H19181" t="s">
        <v>41</v>
      </c>
      <c r="I19181" t="s">
        <v>26</v>
      </c>
      <c r="J19181" t="s">
        <v>27</v>
      </c>
      <c r="K19181">
        <v>154</v>
      </c>
      <c r="L19181">
        <v>16.8</v>
      </c>
      <c r="M19181" t="s">
        <v>551</v>
      </c>
      <c r="N19181">
        <v>16.8</v>
      </c>
      <c r="P19181" cm="1">
        <f t="array" ref="P19181">IF(Q19181&gt;0,INDEX(Q19181:Q40905,MATCH(TRUE,INDEX(Q19181:Q40905="",,),0)-1),"")</f>
        <v>3</v>
      </c>
      <c r="Q19181">
        <v>2</v>
      </c>
      <c r="R19181">
        <f t="shared" si="545"/>
        <v>0</v>
      </c>
    </row>
    <row r="19182" spans="1:18" x14ac:dyDescent="0.3">
      <c r="A19182" t="s">
        <v>1335</v>
      </c>
      <c r="B19182" s="1">
        <v>38485</v>
      </c>
      <c r="C19182" s="2">
        <v>0.45833333333333331</v>
      </c>
      <c r="D19182" t="s">
        <v>1362</v>
      </c>
      <c r="E19182" t="s">
        <v>1363</v>
      </c>
      <c r="G19182" s="6" t="s">
        <v>29</v>
      </c>
      <c r="H19182" t="s">
        <v>43</v>
      </c>
      <c r="I19182" t="s">
        <v>21</v>
      </c>
      <c r="J19182" t="s">
        <v>22</v>
      </c>
      <c r="K19182">
        <v>29.3</v>
      </c>
      <c r="L19182">
        <v>80</v>
      </c>
      <c r="M19182" t="s">
        <v>551</v>
      </c>
      <c r="N19182">
        <v>80</v>
      </c>
      <c r="P19182" cm="1">
        <f t="array" ref="P19182">IF(Q19182&gt;0,INDEX(Q19182:Q40906,MATCH(TRUE,INDEX(Q19182:Q40906="",,),0)-1),"")</f>
        <v>3</v>
      </c>
      <c r="Q19182">
        <v>2</v>
      </c>
      <c r="R19182">
        <f t="shared" si="545"/>
        <v>0</v>
      </c>
    </row>
    <row r="19183" spans="1:18" x14ac:dyDescent="0.3">
      <c r="A19183" t="s">
        <v>1335</v>
      </c>
      <c r="B19183" s="1">
        <v>38485</v>
      </c>
      <c r="C19183" s="2">
        <v>0.45833333333333331</v>
      </c>
      <c r="D19183" t="s">
        <v>1362</v>
      </c>
      <c r="E19183" t="s">
        <v>1363</v>
      </c>
      <c r="G19183" s="6" t="s">
        <v>29</v>
      </c>
      <c r="H19183" t="s">
        <v>69</v>
      </c>
      <c r="I19183" t="s">
        <v>26</v>
      </c>
      <c r="J19183" t="s">
        <v>27</v>
      </c>
      <c r="K19183">
        <v>64</v>
      </c>
      <c r="L19183">
        <v>3.6</v>
      </c>
      <c r="M19183" t="s">
        <v>551</v>
      </c>
      <c r="N19183">
        <v>3.6</v>
      </c>
      <c r="P19183" cm="1">
        <f t="array" ref="P19183">IF(Q19183&gt;0,INDEX(Q19183:Q40907,MATCH(TRUE,INDEX(Q19183:Q40907="",,),0)-1),"")</f>
        <v>3</v>
      </c>
      <c r="Q19183">
        <v>2</v>
      </c>
      <c r="R19183">
        <f t="shared" si="545"/>
        <v>0</v>
      </c>
    </row>
    <row r="19184" spans="1:18" x14ac:dyDescent="0.3">
      <c r="A19184" t="s">
        <v>1335</v>
      </c>
      <c r="B19184" s="1">
        <v>38485</v>
      </c>
      <c r="C19184" s="2">
        <v>0.45833333333333331</v>
      </c>
      <c r="D19184" t="s">
        <v>1362</v>
      </c>
      <c r="E19184" t="s">
        <v>1363</v>
      </c>
      <c r="G19184" s="6" t="s">
        <v>29</v>
      </c>
      <c r="H19184" t="s">
        <v>28</v>
      </c>
      <c r="I19184" t="s">
        <v>26</v>
      </c>
      <c r="J19184" t="s">
        <v>27</v>
      </c>
      <c r="K19184">
        <v>126</v>
      </c>
      <c r="L19184">
        <v>10.5</v>
      </c>
      <c r="M19184" t="s">
        <v>551</v>
      </c>
      <c r="N19184">
        <v>10.5</v>
      </c>
      <c r="P19184" cm="1">
        <f t="array" ref="P19184">IF(Q19184&gt;0,INDEX(Q19184:Q40908,MATCH(TRUE,INDEX(Q19184:Q40908="",,),0)-1),"")</f>
        <v>3</v>
      </c>
      <c r="Q19184">
        <v>2</v>
      </c>
      <c r="R19184">
        <f t="shared" ref="R19184:R19247" si="548">IF(P19184="","",0)</f>
        <v>0</v>
      </c>
    </row>
    <row r="19185" spans="1:18" x14ac:dyDescent="0.3">
      <c r="A19185" t="s">
        <v>1335</v>
      </c>
      <c r="B19185" s="1">
        <v>38485</v>
      </c>
      <c r="C19185" s="2">
        <v>0.45833333333333331</v>
      </c>
      <c r="D19185" t="s">
        <v>1362</v>
      </c>
      <c r="E19185" t="s">
        <v>1363</v>
      </c>
      <c r="G19185" s="6" t="s">
        <v>29</v>
      </c>
      <c r="H19185" t="s">
        <v>43</v>
      </c>
      <c r="I19185" t="s">
        <v>26</v>
      </c>
      <c r="J19185" t="s">
        <v>27</v>
      </c>
      <c r="K19185">
        <v>156</v>
      </c>
      <c r="L19185">
        <v>7.25</v>
      </c>
      <c r="M19185" t="s">
        <v>551</v>
      </c>
      <c r="N19185">
        <v>7.25</v>
      </c>
      <c r="P19185" cm="1">
        <f t="array" ref="P19185">IF(Q19185&gt;0,INDEX(Q19185:Q40909,MATCH(TRUE,INDEX(Q19185:Q40909="",,),0)-1),"")</f>
        <v>3</v>
      </c>
      <c r="Q19185">
        <v>2</v>
      </c>
      <c r="R19185">
        <f t="shared" si="548"/>
        <v>0</v>
      </c>
    </row>
    <row r="19186" spans="1:18" x14ac:dyDescent="0.3">
      <c r="A19186" t="s">
        <v>1335</v>
      </c>
      <c r="B19186" s="1">
        <v>38485</v>
      </c>
      <c r="C19186" s="2">
        <v>0.45833333333333331</v>
      </c>
      <c r="D19186" t="s">
        <v>1362</v>
      </c>
      <c r="E19186" t="s">
        <v>1363</v>
      </c>
      <c r="G19186" t="s">
        <v>19</v>
      </c>
      <c r="H19186" t="s">
        <v>41</v>
      </c>
      <c r="I19186" t="s">
        <v>21</v>
      </c>
      <c r="J19186" t="s">
        <v>22</v>
      </c>
      <c r="K19186">
        <v>39.799999999999997</v>
      </c>
      <c r="L19186">
        <v>97</v>
      </c>
      <c r="M19186" t="s">
        <v>518</v>
      </c>
      <c r="N19186">
        <v>214</v>
      </c>
      <c r="P19186" cm="1">
        <f t="array" ref="P19186">IF(Q19186&gt;0,INDEX(Q19186:Q40910,MATCH(TRUE,INDEX(Q19186:Q40910="",,),0)-1),"")</f>
        <v>3</v>
      </c>
      <c r="Q19186">
        <v>3</v>
      </c>
      <c r="R19186">
        <f t="shared" si="548"/>
        <v>0</v>
      </c>
    </row>
    <row r="19187" spans="1:18" x14ac:dyDescent="0.3">
      <c r="A19187" t="s">
        <v>1335</v>
      </c>
      <c r="B19187" s="1">
        <v>38485</v>
      </c>
      <c r="C19187" s="2">
        <v>0.45833333333333331</v>
      </c>
      <c r="D19187" t="s">
        <v>1362</v>
      </c>
      <c r="E19187" t="s">
        <v>1363</v>
      </c>
      <c r="G19187" t="s">
        <v>19</v>
      </c>
      <c r="H19187" t="s">
        <v>41</v>
      </c>
      <c r="I19187" t="s">
        <v>26</v>
      </c>
      <c r="J19187" t="s">
        <v>27</v>
      </c>
      <c r="K19187">
        <v>154</v>
      </c>
      <c r="L19187">
        <v>16.8</v>
      </c>
      <c r="M19187" t="s">
        <v>518</v>
      </c>
      <c r="N19187">
        <v>16.8</v>
      </c>
      <c r="P19187" cm="1">
        <f t="array" ref="P19187">IF(Q19187&gt;0,INDEX(Q19187:Q40911,MATCH(TRUE,INDEX(Q19187:Q40911="",,),0)-1),"")</f>
        <v>3</v>
      </c>
      <c r="Q19187">
        <v>3</v>
      </c>
      <c r="R19187">
        <f t="shared" si="548"/>
        <v>0</v>
      </c>
    </row>
    <row r="19188" spans="1:18" x14ac:dyDescent="0.3">
      <c r="A19188" t="s">
        <v>1335</v>
      </c>
      <c r="B19188" s="1">
        <v>38485</v>
      </c>
      <c r="C19188" s="2">
        <v>0.45833333333333331</v>
      </c>
      <c r="D19188" t="s">
        <v>1362</v>
      </c>
      <c r="E19188" t="s">
        <v>1363</v>
      </c>
      <c r="G19188" s="6" t="s">
        <v>29</v>
      </c>
      <c r="H19188" t="s">
        <v>43</v>
      </c>
      <c r="I19188" t="s">
        <v>21</v>
      </c>
      <c r="J19188" t="s">
        <v>22</v>
      </c>
      <c r="K19188">
        <v>29.3</v>
      </c>
      <c r="L19188">
        <v>80</v>
      </c>
      <c r="M19188" t="s">
        <v>518</v>
      </c>
      <c r="N19188">
        <v>80</v>
      </c>
      <c r="P19188" cm="1">
        <f t="array" ref="P19188">IF(Q19188&gt;0,INDEX(Q19188:Q40912,MATCH(TRUE,INDEX(Q19188:Q40912="",,),0)-1),"")</f>
        <v>3</v>
      </c>
      <c r="Q19188">
        <v>3</v>
      </c>
      <c r="R19188">
        <f t="shared" si="548"/>
        <v>0</v>
      </c>
    </row>
    <row r="19189" spans="1:18" x14ac:dyDescent="0.3">
      <c r="A19189" t="s">
        <v>1335</v>
      </c>
      <c r="B19189" s="1">
        <v>38485</v>
      </c>
      <c r="C19189" s="2">
        <v>0.45833333333333331</v>
      </c>
      <c r="D19189" t="s">
        <v>1362</v>
      </c>
      <c r="E19189" t="s">
        <v>1363</v>
      </c>
      <c r="G19189" s="6" t="s">
        <v>29</v>
      </c>
      <c r="H19189" t="s">
        <v>69</v>
      </c>
      <c r="I19189" t="s">
        <v>26</v>
      </c>
      <c r="J19189" t="s">
        <v>27</v>
      </c>
      <c r="K19189">
        <v>64</v>
      </c>
      <c r="L19189">
        <v>3.6</v>
      </c>
      <c r="M19189" t="s">
        <v>518</v>
      </c>
      <c r="N19189">
        <v>3.6</v>
      </c>
      <c r="P19189" cm="1">
        <f t="array" ref="P19189">IF(Q19189&gt;0,INDEX(Q19189:Q40913,MATCH(TRUE,INDEX(Q19189:Q40913="",,),0)-1),"")</f>
        <v>3</v>
      </c>
      <c r="Q19189">
        <v>3</v>
      </c>
      <c r="R19189">
        <f t="shared" si="548"/>
        <v>0</v>
      </c>
    </row>
    <row r="19190" spans="1:18" x14ac:dyDescent="0.3">
      <c r="A19190" t="s">
        <v>1335</v>
      </c>
      <c r="B19190" s="1">
        <v>38485</v>
      </c>
      <c r="C19190" s="2">
        <v>0.45833333333333331</v>
      </c>
      <c r="D19190" t="s">
        <v>1362</v>
      </c>
      <c r="E19190" t="s">
        <v>1363</v>
      </c>
      <c r="G19190" s="6" t="s">
        <v>29</v>
      </c>
      <c r="H19190" t="s">
        <v>28</v>
      </c>
      <c r="I19190" t="s">
        <v>26</v>
      </c>
      <c r="J19190" t="s">
        <v>27</v>
      </c>
      <c r="K19190">
        <v>126</v>
      </c>
      <c r="L19190">
        <v>10.5</v>
      </c>
      <c r="M19190" t="s">
        <v>518</v>
      </c>
      <c r="N19190">
        <v>10.5</v>
      </c>
      <c r="P19190" cm="1">
        <f t="array" ref="P19190">IF(Q19190&gt;0,INDEX(Q19190:Q40914,MATCH(TRUE,INDEX(Q19190:Q40914="",,),0)-1),"")</f>
        <v>3</v>
      </c>
      <c r="Q19190">
        <v>3</v>
      </c>
      <c r="R19190">
        <f t="shared" si="548"/>
        <v>0</v>
      </c>
    </row>
    <row r="19191" spans="1:18" x14ac:dyDescent="0.3">
      <c r="A19191" t="s">
        <v>1335</v>
      </c>
      <c r="B19191" s="1">
        <v>38485</v>
      </c>
      <c r="C19191" s="2">
        <v>0.45833333333333331</v>
      </c>
      <c r="D19191" t="s">
        <v>1362</v>
      </c>
      <c r="E19191" t="s">
        <v>1363</v>
      </c>
      <c r="G19191" s="6" t="s">
        <v>29</v>
      </c>
      <c r="H19191" t="s">
        <v>43</v>
      </c>
      <c r="I19191" t="s">
        <v>26</v>
      </c>
      <c r="J19191" t="s">
        <v>27</v>
      </c>
      <c r="K19191">
        <v>156</v>
      </c>
      <c r="L19191">
        <v>7.25</v>
      </c>
      <c r="M19191" t="s">
        <v>518</v>
      </c>
      <c r="N19191">
        <v>7.25</v>
      </c>
      <c r="P19191" cm="1">
        <f t="array" ref="P19191">IF(Q19191&gt;0,INDEX(Q19191:Q40915,MATCH(TRUE,INDEX(Q19191:Q40915="",,),0)-1),"")</f>
        <v>3</v>
      </c>
      <c r="Q19191">
        <v>3</v>
      </c>
      <c r="R19191">
        <f t="shared" si="548"/>
        <v>0</v>
      </c>
    </row>
    <row r="19192" spans="1:18" x14ac:dyDescent="0.3">
      <c r="P19192" t="str" cm="1">
        <f t="array" ref="P19192">IF(Q19192&gt;0,INDEX(Q19192:Q40916,MATCH(TRUE,INDEX(Q19192:Q40916="",,),0)-1),"")</f>
        <v/>
      </c>
      <c r="R19192" t="str">
        <f t="shared" si="548"/>
        <v/>
      </c>
    </row>
    <row r="19193" spans="1:18" x14ac:dyDescent="0.3">
      <c r="A19193" t="s">
        <v>1335</v>
      </c>
      <c r="B19193" s="1">
        <v>38286</v>
      </c>
      <c r="C19193" s="2">
        <v>0.45833333333333331</v>
      </c>
      <c r="D19193" t="s">
        <v>1364</v>
      </c>
      <c r="E19193" t="s">
        <v>1365</v>
      </c>
      <c r="G19193" t="s">
        <v>19</v>
      </c>
      <c r="H19193" t="s">
        <v>41</v>
      </c>
      <c r="I19193" t="s">
        <v>21</v>
      </c>
      <c r="J19193" t="s">
        <v>22</v>
      </c>
      <c r="K19193">
        <v>147.19999999999999</v>
      </c>
      <c r="L19193">
        <v>147</v>
      </c>
      <c r="M19193" t="s">
        <v>518</v>
      </c>
      <c r="N19193">
        <v>310</v>
      </c>
      <c r="O19193" t="s">
        <v>24</v>
      </c>
      <c r="P19193" cm="1">
        <f t="array" ref="P19193">IF(Q19193&gt;0,INDEX(Q19193:Q40917,MATCH(TRUE,INDEX(Q19193:Q40917="",,),0)-1),"")</f>
        <v>4</v>
      </c>
      <c r="Q19193">
        <f>INT((ROW()-19193)/10)+1</f>
        <v>1</v>
      </c>
      <c r="R19193">
        <f t="shared" si="548"/>
        <v>0</v>
      </c>
    </row>
    <row r="19194" spans="1:18" x14ac:dyDescent="0.3">
      <c r="A19194" t="s">
        <v>1335</v>
      </c>
      <c r="B19194" s="1">
        <v>38286</v>
      </c>
      <c r="C19194" s="2">
        <v>0.45833333333333331</v>
      </c>
      <c r="D19194" t="s">
        <v>1364</v>
      </c>
      <c r="E19194" t="s">
        <v>1365</v>
      </c>
      <c r="G19194" t="s">
        <v>19</v>
      </c>
      <c r="H19194" t="s">
        <v>43</v>
      </c>
      <c r="I19194" t="s">
        <v>21</v>
      </c>
      <c r="J19194" t="s">
        <v>22</v>
      </c>
      <c r="K19194">
        <v>51.8</v>
      </c>
      <c r="L19194">
        <v>127</v>
      </c>
      <c r="M19194" t="s">
        <v>518</v>
      </c>
      <c r="N19194">
        <v>127</v>
      </c>
      <c r="O19194" t="s">
        <v>24</v>
      </c>
      <c r="P19194" cm="1">
        <f t="array" ref="P19194">IF(Q19194&gt;0,INDEX(Q19194:Q40918,MATCH(TRUE,INDEX(Q19194:Q40918="",,),0)-1),"")</f>
        <v>4</v>
      </c>
      <c r="Q19194">
        <f t="shared" ref="Q19194:Q19232" si="549">INT((ROW()-19193)/10)+1</f>
        <v>1</v>
      </c>
      <c r="R19194">
        <f t="shared" si="548"/>
        <v>0</v>
      </c>
    </row>
    <row r="19195" spans="1:18" x14ac:dyDescent="0.3">
      <c r="A19195" t="s">
        <v>1335</v>
      </c>
      <c r="B19195" s="1">
        <v>38286</v>
      </c>
      <c r="C19195" s="2">
        <v>0.45833333333333331</v>
      </c>
      <c r="D19195" t="s">
        <v>1364</v>
      </c>
      <c r="E19195" t="s">
        <v>1365</v>
      </c>
      <c r="G19195" t="s">
        <v>19</v>
      </c>
      <c r="H19195" t="s">
        <v>28</v>
      </c>
      <c r="I19195" t="s">
        <v>26</v>
      </c>
      <c r="J19195" t="s">
        <v>27</v>
      </c>
      <c r="K19195">
        <v>258</v>
      </c>
      <c r="L19195">
        <v>19.149999999999999</v>
      </c>
      <c r="M19195" t="s">
        <v>518</v>
      </c>
      <c r="N19195">
        <v>19.149999999999999</v>
      </c>
      <c r="O19195" t="s">
        <v>24</v>
      </c>
      <c r="P19195" cm="1">
        <f t="array" ref="P19195">IF(Q19195&gt;0,INDEX(Q19195:Q40919,MATCH(TRUE,INDEX(Q19195:Q40919="",,),0)-1),"")</f>
        <v>4</v>
      </c>
      <c r="Q19195">
        <f t="shared" si="549"/>
        <v>1</v>
      </c>
      <c r="R19195">
        <f t="shared" si="548"/>
        <v>0</v>
      </c>
    </row>
    <row r="19196" spans="1:18" x14ac:dyDescent="0.3">
      <c r="A19196" t="s">
        <v>1335</v>
      </c>
      <c r="B19196" s="1">
        <v>38286</v>
      </c>
      <c r="C19196" s="2">
        <v>0.45833333333333331</v>
      </c>
      <c r="D19196" t="s">
        <v>1364</v>
      </c>
      <c r="E19196" t="s">
        <v>1365</v>
      </c>
      <c r="G19196" s="6" t="s">
        <v>29</v>
      </c>
      <c r="H19196" t="s">
        <v>30</v>
      </c>
      <c r="I19196" t="s">
        <v>21</v>
      </c>
      <c r="J19196" t="s">
        <v>22</v>
      </c>
      <c r="K19196">
        <v>1.2</v>
      </c>
      <c r="L19196">
        <v>76</v>
      </c>
      <c r="M19196" t="s">
        <v>518</v>
      </c>
      <c r="N19196">
        <v>76</v>
      </c>
      <c r="O19196" t="s">
        <v>24</v>
      </c>
      <c r="P19196" cm="1">
        <f t="array" ref="P19196">IF(Q19196&gt;0,INDEX(Q19196:Q40920,MATCH(TRUE,INDEX(Q19196:Q40920="",,),0)-1),"")</f>
        <v>4</v>
      </c>
      <c r="Q19196">
        <f t="shared" si="549"/>
        <v>1</v>
      </c>
      <c r="R19196">
        <f t="shared" si="548"/>
        <v>0</v>
      </c>
    </row>
    <row r="19197" spans="1:18" x14ac:dyDescent="0.3">
      <c r="A19197" t="s">
        <v>1335</v>
      </c>
      <c r="B19197" s="1">
        <v>38286</v>
      </c>
      <c r="C19197" s="2">
        <v>0.45833333333333331</v>
      </c>
      <c r="D19197" t="s">
        <v>1364</v>
      </c>
      <c r="E19197" t="s">
        <v>1365</v>
      </c>
      <c r="G19197" s="6" t="s">
        <v>29</v>
      </c>
      <c r="H19197" t="s">
        <v>53</v>
      </c>
      <c r="I19197" t="s">
        <v>21</v>
      </c>
      <c r="J19197" t="s">
        <v>22</v>
      </c>
      <c r="K19197">
        <v>10.1</v>
      </c>
      <c r="L19197">
        <v>38</v>
      </c>
      <c r="M19197" t="s">
        <v>518</v>
      </c>
      <c r="N19197">
        <v>38</v>
      </c>
      <c r="O19197" t="s">
        <v>24</v>
      </c>
      <c r="P19197" cm="1">
        <f t="array" ref="P19197">IF(Q19197&gt;0,INDEX(Q19197:Q40921,MATCH(TRUE,INDEX(Q19197:Q40921="",,),0)-1),"")</f>
        <v>4</v>
      </c>
      <c r="Q19197">
        <f t="shared" si="549"/>
        <v>1</v>
      </c>
      <c r="R19197">
        <f t="shared" si="548"/>
        <v>0</v>
      </c>
    </row>
    <row r="19198" spans="1:18" x14ac:dyDescent="0.3">
      <c r="A19198" t="s">
        <v>1335</v>
      </c>
      <c r="B19198" s="1">
        <v>38286</v>
      </c>
      <c r="C19198" s="2">
        <v>0.45833333333333331</v>
      </c>
      <c r="D19198" t="s">
        <v>1364</v>
      </c>
      <c r="E19198" t="s">
        <v>1365</v>
      </c>
      <c r="G19198" s="6" t="s">
        <v>29</v>
      </c>
      <c r="H19198" t="s">
        <v>28</v>
      </c>
      <c r="I19198" t="s">
        <v>21</v>
      </c>
      <c r="J19198" t="s">
        <v>22</v>
      </c>
      <c r="K19198">
        <v>73.8</v>
      </c>
      <c r="L19198">
        <v>48</v>
      </c>
      <c r="M19198" t="s">
        <v>518</v>
      </c>
      <c r="N19198">
        <v>48</v>
      </c>
      <c r="O19198" t="s">
        <v>24</v>
      </c>
      <c r="P19198" cm="1">
        <f t="array" ref="P19198">IF(Q19198&gt;0,INDEX(Q19198:Q40922,MATCH(TRUE,INDEX(Q19198:Q40922="",,),0)-1),"")</f>
        <v>4</v>
      </c>
      <c r="Q19198">
        <f t="shared" si="549"/>
        <v>1</v>
      </c>
      <c r="R19198">
        <f t="shared" si="548"/>
        <v>0</v>
      </c>
    </row>
    <row r="19199" spans="1:18" x14ac:dyDescent="0.3">
      <c r="A19199" t="s">
        <v>1335</v>
      </c>
      <c r="B19199" s="1">
        <v>38286</v>
      </c>
      <c r="C19199" s="2">
        <v>0.45833333333333331</v>
      </c>
      <c r="D19199" t="s">
        <v>1364</v>
      </c>
      <c r="E19199" t="s">
        <v>1365</v>
      </c>
      <c r="G19199" s="6" t="s">
        <v>29</v>
      </c>
      <c r="H19199" t="s">
        <v>30</v>
      </c>
      <c r="I19199" t="s">
        <v>26</v>
      </c>
      <c r="J19199" t="s">
        <v>27</v>
      </c>
      <c r="K19199">
        <v>32</v>
      </c>
      <c r="L19199">
        <v>12.7</v>
      </c>
      <c r="M19199" t="s">
        <v>518</v>
      </c>
      <c r="N19199">
        <v>12.7</v>
      </c>
      <c r="O19199" t="s">
        <v>24</v>
      </c>
      <c r="P19199" cm="1">
        <f t="array" ref="P19199">IF(Q19199&gt;0,INDEX(Q19199:Q40923,MATCH(TRUE,INDEX(Q19199:Q40923="",,),0)-1),"")</f>
        <v>4</v>
      </c>
      <c r="Q19199">
        <f t="shared" si="549"/>
        <v>1</v>
      </c>
      <c r="R19199">
        <f t="shared" si="548"/>
        <v>0</v>
      </c>
    </row>
    <row r="19200" spans="1:18" x14ac:dyDescent="0.3">
      <c r="A19200" t="s">
        <v>1335</v>
      </c>
      <c r="B19200" s="1">
        <v>38286</v>
      </c>
      <c r="C19200" s="2">
        <v>0.45833333333333331</v>
      </c>
      <c r="D19200" t="s">
        <v>1364</v>
      </c>
      <c r="E19200" t="s">
        <v>1365</v>
      </c>
      <c r="G19200" s="6" t="s">
        <v>29</v>
      </c>
      <c r="H19200" t="s">
        <v>53</v>
      </c>
      <c r="I19200" t="s">
        <v>26</v>
      </c>
      <c r="J19200" t="s">
        <v>27</v>
      </c>
      <c r="K19200">
        <v>42</v>
      </c>
      <c r="L19200">
        <v>14.6</v>
      </c>
      <c r="M19200" t="s">
        <v>518</v>
      </c>
      <c r="N19200">
        <v>14.6</v>
      </c>
      <c r="O19200" t="s">
        <v>24</v>
      </c>
      <c r="P19200" cm="1">
        <f t="array" ref="P19200">IF(Q19200&gt;0,INDEX(Q19200:Q40924,MATCH(TRUE,INDEX(Q19200:Q40924="",,),0)-1),"")</f>
        <v>4</v>
      </c>
      <c r="Q19200">
        <f t="shared" si="549"/>
        <v>1</v>
      </c>
      <c r="R19200">
        <f t="shared" si="548"/>
        <v>0</v>
      </c>
    </row>
    <row r="19201" spans="1:18" x14ac:dyDescent="0.3">
      <c r="A19201" t="s">
        <v>1335</v>
      </c>
      <c r="B19201" s="1">
        <v>38286</v>
      </c>
      <c r="C19201" s="2">
        <v>0.45833333333333331</v>
      </c>
      <c r="D19201" t="s">
        <v>1364</v>
      </c>
      <c r="E19201" t="s">
        <v>1365</v>
      </c>
      <c r="G19201" s="6" t="s">
        <v>29</v>
      </c>
      <c r="H19201" t="s">
        <v>41</v>
      </c>
      <c r="I19201" t="s">
        <v>26</v>
      </c>
      <c r="J19201" t="s">
        <v>27</v>
      </c>
      <c r="K19201">
        <v>91</v>
      </c>
      <c r="L19201">
        <v>28.15</v>
      </c>
      <c r="M19201" t="s">
        <v>518</v>
      </c>
      <c r="N19201">
        <v>28.15</v>
      </c>
      <c r="O19201" t="s">
        <v>24</v>
      </c>
      <c r="P19201" cm="1">
        <f t="array" ref="P19201">IF(Q19201&gt;0,INDEX(Q19201:Q40925,MATCH(TRUE,INDEX(Q19201:Q40925="",,),0)-1),"")</f>
        <v>4</v>
      </c>
      <c r="Q19201">
        <f t="shared" si="549"/>
        <v>1</v>
      </c>
      <c r="R19201">
        <f t="shared" si="548"/>
        <v>0</v>
      </c>
    </row>
    <row r="19202" spans="1:18" x14ac:dyDescent="0.3">
      <c r="A19202" t="s">
        <v>1335</v>
      </c>
      <c r="B19202" s="1">
        <v>38286</v>
      </c>
      <c r="C19202" s="2">
        <v>0.45833333333333331</v>
      </c>
      <c r="D19202" t="s">
        <v>1364</v>
      </c>
      <c r="E19202" t="s">
        <v>1365</v>
      </c>
      <c r="G19202" s="6" t="s">
        <v>29</v>
      </c>
      <c r="H19202" t="s">
        <v>43</v>
      </c>
      <c r="I19202" t="s">
        <v>26</v>
      </c>
      <c r="J19202" t="s">
        <v>27</v>
      </c>
      <c r="K19202">
        <v>289</v>
      </c>
      <c r="L19202">
        <v>9.65</v>
      </c>
      <c r="M19202" t="s">
        <v>518</v>
      </c>
      <c r="N19202">
        <v>9.65</v>
      </c>
      <c r="O19202" t="s">
        <v>24</v>
      </c>
      <c r="P19202" cm="1">
        <f t="array" ref="P19202">IF(Q19202&gt;0,INDEX(Q19202:Q40926,MATCH(TRUE,INDEX(Q19202:Q40926="",,),0)-1),"")</f>
        <v>4</v>
      </c>
      <c r="Q19202">
        <f t="shared" si="549"/>
        <v>1</v>
      </c>
      <c r="R19202">
        <f t="shared" si="548"/>
        <v>0</v>
      </c>
    </row>
    <row r="19203" spans="1:18" x14ac:dyDescent="0.3">
      <c r="A19203" t="s">
        <v>1335</v>
      </c>
      <c r="B19203" s="1">
        <v>38286</v>
      </c>
      <c r="C19203" s="2">
        <v>0.45833333333333331</v>
      </c>
      <c r="D19203" t="s">
        <v>1364</v>
      </c>
      <c r="E19203" t="s">
        <v>1365</v>
      </c>
      <c r="G19203" t="s">
        <v>19</v>
      </c>
      <c r="H19203" t="s">
        <v>41</v>
      </c>
      <c r="I19203" t="s">
        <v>21</v>
      </c>
      <c r="J19203" t="s">
        <v>22</v>
      </c>
      <c r="K19203">
        <v>147.19999999999999</v>
      </c>
      <c r="L19203">
        <v>147</v>
      </c>
      <c r="M19203" t="s">
        <v>665</v>
      </c>
      <c r="N19203">
        <v>147</v>
      </c>
      <c r="P19203" cm="1">
        <f t="array" ref="P19203">IF(Q19203&gt;0,INDEX(Q19203:Q40927,MATCH(TRUE,INDEX(Q19203:Q40927="",,),0)-1),"")</f>
        <v>4</v>
      </c>
      <c r="Q19203">
        <f t="shared" si="549"/>
        <v>2</v>
      </c>
      <c r="R19203">
        <f t="shared" si="548"/>
        <v>0</v>
      </c>
    </row>
    <row r="19204" spans="1:18" x14ac:dyDescent="0.3">
      <c r="A19204" t="s">
        <v>1335</v>
      </c>
      <c r="B19204" s="1">
        <v>38286</v>
      </c>
      <c r="C19204" s="2">
        <v>0.45833333333333331</v>
      </c>
      <c r="D19204" t="s">
        <v>1364</v>
      </c>
      <c r="E19204" t="s">
        <v>1365</v>
      </c>
      <c r="G19204" t="s">
        <v>19</v>
      </c>
      <c r="H19204" t="s">
        <v>43</v>
      </c>
      <c r="I19204" t="s">
        <v>21</v>
      </c>
      <c r="J19204" t="s">
        <v>22</v>
      </c>
      <c r="K19204">
        <v>51.8</v>
      </c>
      <c r="L19204">
        <v>127</v>
      </c>
      <c r="M19204" t="s">
        <v>665</v>
      </c>
      <c r="N19204">
        <v>361.3</v>
      </c>
      <c r="P19204" cm="1">
        <f t="array" ref="P19204">IF(Q19204&gt;0,INDEX(Q19204:Q40928,MATCH(TRUE,INDEX(Q19204:Q40928="",,),0)-1),"")</f>
        <v>4</v>
      </c>
      <c r="Q19204">
        <f t="shared" si="549"/>
        <v>2</v>
      </c>
      <c r="R19204">
        <f t="shared" si="548"/>
        <v>0</v>
      </c>
    </row>
    <row r="19205" spans="1:18" x14ac:dyDescent="0.3">
      <c r="A19205" t="s">
        <v>1335</v>
      </c>
      <c r="B19205" s="1">
        <v>38286</v>
      </c>
      <c r="C19205" s="2">
        <v>0.45833333333333331</v>
      </c>
      <c r="D19205" t="s">
        <v>1364</v>
      </c>
      <c r="E19205" t="s">
        <v>1365</v>
      </c>
      <c r="G19205" t="s">
        <v>19</v>
      </c>
      <c r="H19205" t="s">
        <v>28</v>
      </c>
      <c r="I19205" t="s">
        <v>26</v>
      </c>
      <c r="J19205" t="s">
        <v>27</v>
      </c>
      <c r="K19205">
        <v>258</v>
      </c>
      <c r="L19205">
        <v>19.149999999999999</v>
      </c>
      <c r="M19205" t="s">
        <v>665</v>
      </c>
      <c r="N19205">
        <v>19.149999999999999</v>
      </c>
      <c r="P19205" cm="1">
        <f t="array" ref="P19205">IF(Q19205&gt;0,INDEX(Q19205:Q40929,MATCH(TRUE,INDEX(Q19205:Q40929="",,),0)-1),"")</f>
        <v>4</v>
      </c>
      <c r="Q19205">
        <f t="shared" si="549"/>
        <v>2</v>
      </c>
      <c r="R19205">
        <f t="shared" si="548"/>
        <v>0</v>
      </c>
    </row>
    <row r="19206" spans="1:18" x14ac:dyDescent="0.3">
      <c r="A19206" t="s">
        <v>1335</v>
      </c>
      <c r="B19206" s="1">
        <v>38286</v>
      </c>
      <c r="C19206" s="2">
        <v>0.45833333333333331</v>
      </c>
      <c r="D19206" t="s">
        <v>1364</v>
      </c>
      <c r="E19206" t="s">
        <v>1365</v>
      </c>
      <c r="G19206" s="6" t="s">
        <v>29</v>
      </c>
      <c r="H19206" t="s">
        <v>30</v>
      </c>
      <c r="I19206" t="s">
        <v>21</v>
      </c>
      <c r="J19206" t="s">
        <v>22</v>
      </c>
      <c r="K19206">
        <v>1.2</v>
      </c>
      <c r="L19206">
        <v>76</v>
      </c>
      <c r="M19206" t="s">
        <v>665</v>
      </c>
      <c r="N19206">
        <v>76</v>
      </c>
      <c r="P19206" cm="1">
        <f t="array" ref="P19206">IF(Q19206&gt;0,INDEX(Q19206:Q40930,MATCH(TRUE,INDEX(Q19206:Q40930="",,),0)-1),"")</f>
        <v>4</v>
      </c>
      <c r="Q19206">
        <f t="shared" si="549"/>
        <v>2</v>
      </c>
      <c r="R19206">
        <f t="shared" si="548"/>
        <v>0</v>
      </c>
    </row>
    <row r="19207" spans="1:18" x14ac:dyDescent="0.3">
      <c r="A19207" t="s">
        <v>1335</v>
      </c>
      <c r="B19207" s="1">
        <v>38286</v>
      </c>
      <c r="C19207" s="2">
        <v>0.45833333333333331</v>
      </c>
      <c r="D19207" t="s">
        <v>1364</v>
      </c>
      <c r="E19207" t="s">
        <v>1365</v>
      </c>
      <c r="G19207" s="6" t="s">
        <v>29</v>
      </c>
      <c r="H19207" t="s">
        <v>53</v>
      </c>
      <c r="I19207" t="s">
        <v>21</v>
      </c>
      <c r="J19207" t="s">
        <v>22</v>
      </c>
      <c r="K19207">
        <v>10.1</v>
      </c>
      <c r="L19207">
        <v>38</v>
      </c>
      <c r="M19207" t="s">
        <v>665</v>
      </c>
      <c r="N19207">
        <v>38</v>
      </c>
      <c r="P19207" cm="1">
        <f t="array" ref="P19207">IF(Q19207&gt;0,INDEX(Q19207:Q40931,MATCH(TRUE,INDEX(Q19207:Q40931="",,),0)-1),"")</f>
        <v>4</v>
      </c>
      <c r="Q19207">
        <f t="shared" si="549"/>
        <v>2</v>
      </c>
      <c r="R19207">
        <f t="shared" si="548"/>
        <v>0</v>
      </c>
    </row>
    <row r="19208" spans="1:18" x14ac:dyDescent="0.3">
      <c r="A19208" t="s">
        <v>1335</v>
      </c>
      <c r="B19208" s="1">
        <v>38286</v>
      </c>
      <c r="C19208" s="2">
        <v>0.45833333333333331</v>
      </c>
      <c r="D19208" t="s">
        <v>1364</v>
      </c>
      <c r="E19208" t="s">
        <v>1365</v>
      </c>
      <c r="G19208" s="6" t="s">
        <v>29</v>
      </c>
      <c r="H19208" t="s">
        <v>28</v>
      </c>
      <c r="I19208" t="s">
        <v>21</v>
      </c>
      <c r="J19208" t="s">
        <v>22</v>
      </c>
      <c r="K19208">
        <v>73.8</v>
      </c>
      <c r="L19208">
        <v>48</v>
      </c>
      <c r="M19208" t="s">
        <v>665</v>
      </c>
      <c r="N19208">
        <v>48</v>
      </c>
      <c r="P19208" cm="1">
        <f t="array" ref="P19208">IF(Q19208&gt;0,INDEX(Q19208:Q40932,MATCH(TRUE,INDEX(Q19208:Q40932="",,),0)-1),"")</f>
        <v>4</v>
      </c>
      <c r="Q19208">
        <f t="shared" si="549"/>
        <v>2</v>
      </c>
      <c r="R19208">
        <f t="shared" si="548"/>
        <v>0</v>
      </c>
    </row>
    <row r="19209" spans="1:18" x14ac:dyDescent="0.3">
      <c r="A19209" t="s">
        <v>1335</v>
      </c>
      <c r="B19209" s="1">
        <v>38286</v>
      </c>
      <c r="C19209" s="2">
        <v>0.45833333333333331</v>
      </c>
      <c r="D19209" t="s">
        <v>1364</v>
      </c>
      <c r="E19209" t="s">
        <v>1365</v>
      </c>
      <c r="G19209" s="6" t="s">
        <v>29</v>
      </c>
      <c r="H19209" t="s">
        <v>30</v>
      </c>
      <c r="I19209" t="s">
        <v>26</v>
      </c>
      <c r="J19209" t="s">
        <v>27</v>
      </c>
      <c r="K19209">
        <v>32</v>
      </c>
      <c r="L19209">
        <v>12.7</v>
      </c>
      <c r="M19209" t="s">
        <v>665</v>
      </c>
      <c r="N19209">
        <v>12.7</v>
      </c>
      <c r="P19209" cm="1">
        <f t="array" ref="P19209">IF(Q19209&gt;0,INDEX(Q19209:Q40933,MATCH(TRUE,INDEX(Q19209:Q40933="",,),0)-1),"")</f>
        <v>4</v>
      </c>
      <c r="Q19209">
        <f t="shared" si="549"/>
        <v>2</v>
      </c>
      <c r="R19209">
        <f t="shared" si="548"/>
        <v>0</v>
      </c>
    </row>
    <row r="19210" spans="1:18" x14ac:dyDescent="0.3">
      <c r="A19210" t="s">
        <v>1335</v>
      </c>
      <c r="B19210" s="1">
        <v>38286</v>
      </c>
      <c r="C19210" s="2">
        <v>0.45833333333333331</v>
      </c>
      <c r="D19210" t="s">
        <v>1364</v>
      </c>
      <c r="E19210" t="s">
        <v>1365</v>
      </c>
      <c r="G19210" s="6" t="s">
        <v>29</v>
      </c>
      <c r="H19210" t="s">
        <v>53</v>
      </c>
      <c r="I19210" t="s">
        <v>26</v>
      </c>
      <c r="J19210" t="s">
        <v>27</v>
      </c>
      <c r="K19210">
        <v>42</v>
      </c>
      <c r="L19210">
        <v>14.6</v>
      </c>
      <c r="M19210" t="s">
        <v>665</v>
      </c>
      <c r="N19210">
        <v>14.6</v>
      </c>
      <c r="P19210" cm="1">
        <f t="array" ref="P19210">IF(Q19210&gt;0,INDEX(Q19210:Q40934,MATCH(TRUE,INDEX(Q19210:Q40934="",,),0)-1),"")</f>
        <v>4</v>
      </c>
      <c r="Q19210">
        <f t="shared" si="549"/>
        <v>2</v>
      </c>
      <c r="R19210">
        <f t="shared" si="548"/>
        <v>0</v>
      </c>
    </row>
    <row r="19211" spans="1:18" x14ac:dyDescent="0.3">
      <c r="A19211" t="s">
        <v>1335</v>
      </c>
      <c r="B19211" s="1">
        <v>38286</v>
      </c>
      <c r="C19211" s="2">
        <v>0.45833333333333331</v>
      </c>
      <c r="D19211" t="s">
        <v>1364</v>
      </c>
      <c r="E19211" t="s">
        <v>1365</v>
      </c>
      <c r="G19211" s="6" t="s">
        <v>29</v>
      </c>
      <c r="H19211" t="s">
        <v>41</v>
      </c>
      <c r="I19211" t="s">
        <v>26</v>
      </c>
      <c r="J19211" t="s">
        <v>27</v>
      </c>
      <c r="K19211">
        <v>91</v>
      </c>
      <c r="L19211">
        <v>28.15</v>
      </c>
      <c r="M19211" t="s">
        <v>665</v>
      </c>
      <c r="N19211">
        <v>28.15</v>
      </c>
      <c r="P19211" cm="1">
        <f t="array" ref="P19211">IF(Q19211&gt;0,INDEX(Q19211:Q40935,MATCH(TRUE,INDEX(Q19211:Q40935="",,),0)-1),"")</f>
        <v>4</v>
      </c>
      <c r="Q19211">
        <f t="shared" si="549"/>
        <v>2</v>
      </c>
      <c r="R19211">
        <f t="shared" si="548"/>
        <v>0</v>
      </c>
    </row>
    <row r="19212" spans="1:18" x14ac:dyDescent="0.3">
      <c r="A19212" t="s">
        <v>1335</v>
      </c>
      <c r="B19212" s="1">
        <v>38286</v>
      </c>
      <c r="C19212" s="2">
        <v>0.45833333333333331</v>
      </c>
      <c r="D19212" t="s">
        <v>1364</v>
      </c>
      <c r="E19212" t="s">
        <v>1365</v>
      </c>
      <c r="G19212" s="6" t="s">
        <v>29</v>
      </c>
      <c r="H19212" t="s">
        <v>43</v>
      </c>
      <c r="I19212" t="s">
        <v>26</v>
      </c>
      <c r="J19212" t="s">
        <v>27</v>
      </c>
      <c r="K19212">
        <v>289</v>
      </c>
      <c r="L19212">
        <v>9.65</v>
      </c>
      <c r="M19212" t="s">
        <v>665</v>
      </c>
      <c r="N19212">
        <v>9.65</v>
      </c>
      <c r="P19212" cm="1">
        <f t="array" ref="P19212">IF(Q19212&gt;0,INDEX(Q19212:Q40936,MATCH(TRUE,INDEX(Q19212:Q40936="",,),0)-1),"")</f>
        <v>4</v>
      </c>
      <c r="Q19212">
        <f t="shared" si="549"/>
        <v>2</v>
      </c>
      <c r="R19212">
        <f t="shared" si="548"/>
        <v>0</v>
      </c>
    </row>
    <row r="19213" spans="1:18" x14ac:dyDescent="0.3">
      <c r="A19213" t="s">
        <v>1335</v>
      </c>
      <c r="B19213" s="1">
        <v>38286</v>
      </c>
      <c r="C19213" s="2">
        <v>0.45833333333333331</v>
      </c>
      <c r="D19213" t="s">
        <v>1364</v>
      </c>
      <c r="E19213" t="s">
        <v>1365</v>
      </c>
      <c r="G19213" t="s">
        <v>19</v>
      </c>
      <c r="H19213" t="s">
        <v>41</v>
      </c>
      <c r="I19213" t="s">
        <v>21</v>
      </c>
      <c r="J19213" t="s">
        <v>22</v>
      </c>
      <c r="K19213">
        <v>147.19999999999999</v>
      </c>
      <c r="L19213">
        <v>147</v>
      </c>
      <c r="M19213" t="s">
        <v>86</v>
      </c>
      <c r="N19213">
        <v>147</v>
      </c>
      <c r="P19213" cm="1">
        <f t="array" ref="P19213">IF(Q19213&gt;0,INDEX(Q19213:Q40937,MATCH(TRUE,INDEX(Q19213:Q40937="",,),0)-1),"")</f>
        <v>4</v>
      </c>
      <c r="Q19213">
        <f t="shared" si="549"/>
        <v>3</v>
      </c>
      <c r="R19213">
        <f t="shared" si="548"/>
        <v>0</v>
      </c>
    </row>
    <row r="19214" spans="1:18" x14ac:dyDescent="0.3">
      <c r="A19214" t="s">
        <v>1335</v>
      </c>
      <c r="B19214" s="1">
        <v>38286</v>
      </c>
      <c r="C19214" s="2">
        <v>0.45833333333333331</v>
      </c>
      <c r="D19214" t="s">
        <v>1364</v>
      </c>
      <c r="E19214" t="s">
        <v>1365</v>
      </c>
      <c r="G19214" t="s">
        <v>19</v>
      </c>
      <c r="H19214" t="s">
        <v>43</v>
      </c>
      <c r="I19214" t="s">
        <v>21</v>
      </c>
      <c r="J19214" t="s">
        <v>22</v>
      </c>
      <c r="K19214">
        <v>51.8</v>
      </c>
      <c r="L19214">
        <v>127</v>
      </c>
      <c r="M19214" t="s">
        <v>86</v>
      </c>
      <c r="N19214">
        <v>358.78</v>
      </c>
      <c r="P19214" cm="1">
        <f t="array" ref="P19214">IF(Q19214&gt;0,INDEX(Q19214:Q40938,MATCH(TRUE,INDEX(Q19214:Q40938="",,),0)-1),"")</f>
        <v>4</v>
      </c>
      <c r="Q19214">
        <f t="shared" si="549"/>
        <v>3</v>
      </c>
      <c r="R19214">
        <f t="shared" si="548"/>
        <v>0</v>
      </c>
    </row>
    <row r="19215" spans="1:18" x14ac:dyDescent="0.3">
      <c r="A19215" t="s">
        <v>1335</v>
      </c>
      <c r="B19215" s="1">
        <v>38286</v>
      </c>
      <c r="C19215" s="2">
        <v>0.45833333333333331</v>
      </c>
      <c r="D19215" t="s">
        <v>1364</v>
      </c>
      <c r="E19215" t="s">
        <v>1365</v>
      </c>
      <c r="G19215" t="s">
        <v>19</v>
      </c>
      <c r="H19215" t="s">
        <v>28</v>
      </c>
      <c r="I19215" t="s">
        <v>26</v>
      </c>
      <c r="J19215" t="s">
        <v>27</v>
      </c>
      <c r="K19215">
        <v>258</v>
      </c>
      <c r="L19215">
        <v>19.149999999999999</v>
      </c>
      <c r="M19215" t="s">
        <v>86</v>
      </c>
      <c r="N19215">
        <v>19.149999999999999</v>
      </c>
      <c r="P19215" cm="1">
        <f t="array" ref="P19215">IF(Q19215&gt;0,INDEX(Q19215:Q40939,MATCH(TRUE,INDEX(Q19215:Q40939="",,),0)-1),"")</f>
        <v>4</v>
      </c>
      <c r="Q19215">
        <f t="shared" si="549"/>
        <v>3</v>
      </c>
      <c r="R19215">
        <f t="shared" si="548"/>
        <v>0</v>
      </c>
    </row>
    <row r="19216" spans="1:18" x14ac:dyDescent="0.3">
      <c r="A19216" t="s">
        <v>1335</v>
      </c>
      <c r="B19216" s="1">
        <v>38286</v>
      </c>
      <c r="C19216" s="2">
        <v>0.45833333333333331</v>
      </c>
      <c r="D19216" t="s">
        <v>1364</v>
      </c>
      <c r="E19216" t="s">
        <v>1365</v>
      </c>
      <c r="G19216" s="6" t="s">
        <v>29</v>
      </c>
      <c r="H19216" t="s">
        <v>30</v>
      </c>
      <c r="I19216" t="s">
        <v>21</v>
      </c>
      <c r="J19216" t="s">
        <v>22</v>
      </c>
      <c r="K19216">
        <v>1.2</v>
      </c>
      <c r="L19216">
        <v>76</v>
      </c>
      <c r="M19216" t="s">
        <v>86</v>
      </c>
      <c r="N19216">
        <v>76</v>
      </c>
      <c r="P19216" cm="1">
        <f t="array" ref="P19216">IF(Q19216&gt;0,INDEX(Q19216:Q40940,MATCH(TRUE,INDEX(Q19216:Q40940="",,),0)-1),"")</f>
        <v>4</v>
      </c>
      <c r="Q19216">
        <f t="shared" si="549"/>
        <v>3</v>
      </c>
      <c r="R19216">
        <f t="shared" si="548"/>
        <v>0</v>
      </c>
    </row>
    <row r="19217" spans="1:18" x14ac:dyDescent="0.3">
      <c r="A19217" t="s">
        <v>1335</v>
      </c>
      <c r="B19217" s="1">
        <v>38286</v>
      </c>
      <c r="C19217" s="2">
        <v>0.45833333333333331</v>
      </c>
      <c r="D19217" t="s">
        <v>1364</v>
      </c>
      <c r="E19217" t="s">
        <v>1365</v>
      </c>
      <c r="G19217" s="6" t="s">
        <v>29</v>
      </c>
      <c r="H19217" t="s">
        <v>53</v>
      </c>
      <c r="I19217" t="s">
        <v>21</v>
      </c>
      <c r="J19217" t="s">
        <v>22</v>
      </c>
      <c r="K19217">
        <v>10.1</v>
      </c>
      <c r="L19217">
        <v>38</v>
      </c>
      <c r="M19217" t="s">
        <v>86</v>
      </c>
      <c r="N19217">
        <v>38</v>
      </c>
      <c r="P19217" cm="1">
        <f t="array" ref="P19217">IF(Q19217&gt;0,INDEX(Q19217:Q40941,MATCH(TRUE,INDEX(Q19217:Q40941="",,),0)-1),"")</f>
        <v>4</v>
      </c>
      <c r="Q19217">
        <f t="shared" si="549"/>
        <v>3</v>
      </c>
      <c r="R19217">
        <f t="shared" si="548"/>
        <v>0</v>
      </c>
    </row>
    <row r="19218" spans="1:18" x14ac:dyDescent="0.3">
      <c r="A19218" t="s">
        <v>1335</v>
      </c>
      <c r="B19218" s="1">
        <v>38286</v>
      </c>
      <c r="C19218" s="2">
        <v>0.45833333333333331</v>
      </c>
      <c r="D19218" t="s">
        <v>1364</v>
      </c>
      <c r="E19218" t="s">
        <v>1365</v>
      </c>
      <c r="G19218" s="6" t="s">
        <v>29</v>
      </c>
      <c r="H19218" t="s">
        <v>28</v>
      </c>
      <c r="I19218" t="s">
        <v>21</v>
      </c>
      <c r="J19218" t="s">
        <v>22</v>
      </c>
      <c r="K19218">
        <v>73.8</v>
      </c>
      <c r="L19218">
        <v>48</v>
      </c>
      <c r="M19218" t="s">
        <v>86</v>
      </c>
      <c r="N19218">
        <v>48</v>
      </c>
      <c r="P19218" cm="1">
        <f t="array" ref="P19218">IF(Q19218&gt;0,INDEX(Q19218:Q40942,MATCH(TRUE,INDEX(Q19218:Q40942="",,),0)-1),"")</f>
        <v>4</v>
      </c>
      <c r="Q19218">
        <f t="shared" si="549"/>
        <v>3</v>
      </c>
      <c r="R19218">
        <f t="shared" si="548"/>
        <v>0</v>
      </c>
    </row>
    <row r="19219" spans="1:18" x14ac:dyDescent="0.3">
      <c r="A19219" t="s">
        <v>1335</v>
      </c>
      <c r="B19219" s="1">
        <v>38286</v>
      </c>
      <c r="C19219" s="2">
        <v>0.45833333333333331</v>
      </c>
      <c r="D19219" t="s">
        <v>1364</v>
      </c>
      <c r="E19219" t="s">
        <v>1365</v>
      </c>
      <c r="G19219" s="6" t="s">
        <v>29</v>
      </c>
      <c r="H19219" t="s">
        <v>30</v>
      </c>
      <c r="I19219" t="s">
        <v>26</v>
      </c>
      <c r="J19219" t="s">
        <v>27</v>
      </c>
      <c r="K19219">
        <v>32</v>
      </c>
      <c r="L19219">
        <v>12.7</v>
      </c>
      <c r="M19219" t="s">
        <v>86</v>
      </c>
      <c r="N19219">
        <v>12.7</v>
      </c>
      <c r="P19219" cm="1">
        <f t="array" ref="P19219">IF(Q19219&gt;0,INDEX(Q19219:Q40943,MATCH(TRUE,INDEX(Q19219:Q40943="",,),0)-1),"")</f>
        <v>4</v>
      </c>
      <c r="Q19219">
        <f t="shared" si="549"/>
        <v>3</v>
      </c>
      <c r="R19219">
        <f t="shared" si="548"/>
        <v>0</v>
      </c>
    </row>
    <row r="19220" spans="1:18" x14ac:dyDescent="0.3">
      <c r="A19220" t="s">
        <v>1335</v>
      </c>
      <c r="B19220" s="1">
        <v>38286</v>
      </c>
      <c r="C19220" s="2">
        <v>0.45833333333333331</v>
      </c>
      <c r="D19220" t="s">
        <v>1364</v>
      </c>
      <c r="E19220" t="s">
        <v>1365</v>
      </c>
      <c r="G19220" s="6" t="s">
        <v>29</v>
      </c>
      <c r="H19220" t="s">
        <v>53</v>
      </c>
      <c r="I19220" t="s">
        <v>26</v>
      </c>
      <c r="J19220" t="s">
        <v>27</v>
      </c>
      <c r="K19220">
        <v>42</v>
      </c>
      <c r="L19220">
        <v>14.6</v>
      </c>
      <c r="M19220" t="s">
        <v>86</v>
      </c>
      <c r="N19220">
        <v>14.6</v>
      </c>
      <c r="P19220" cm="1">
        <f t="array" ref="P19220">IF(Q19220&gt;0,INDEX(Q19220:Q40944,MATCH(TRUE,INDEX(Q19220:Q40944="",,),0)-1),"")</f>
        <v>4</v>
      </c>
      <c r="Q19220">
        <f t="shared" si="549"/>
        <v>3</v>
      </c>
      <c r="R19220">
        <f t="shared" si="548"/>
        <v>0</v>
      </c>
    </row>
    <row r="19221" spans="1:18" x14ac:dyDescent="0.3">
      <c r="A19221" t="s">
        <v>1335</v>
      </c>
      <c r="B19221" s="1">
        <v>38286</v>
      </c>
      <c r="C19221" s="2">
        <v>0.45833333333333331</v>
      </c>
      <c r="D19221" t="s">
        <v>1364</v>
      </c>
      <c r="E19221" t="s">
        <v>1365</v>
      </c>
      <c r="G19221" s="6" t="s">
        <v>29</v>
      </c>
      <c r="H19221" t="s">
        <v>41</v>
      </c>
      <c r="I19221" t="s">
        <v>26</v>
      </c>
      <c r="J19221" t="s">
        <v>27</v>
      </c>
      <c r="K19221">
        <v>91</v>
      </c>
      <c r="L19221">
        <v>28.15</v>
      </c>
      <c r="M19221" t="s">
        <v>86</v>
      </c>
      <c r="N19221">
        <v>28.15</v>
      </c>
      <c r="P19221" cm="1">
        <f t="array" ref="P19221">IF(Q19221&gt;0,INDEX(Q19221:Q40945,MATCH(TRUE,INDEX(Q19221:Q40945="",,),0)-1),"")</f>
        <v>4</v>
      </c>
      <c r="Q19221">
        <f t="shared" si="549"/>
        <v>3</v>
      </c>
      <c r="R19221">
        <f t="shared" si="548"/>
        <v>0</v>
      </c>
    </row>
    <row r="19222" spans="1:18" x14ac:dyDescent="0.3">
      <c r="A19222" t="s">
        <v>1335</v>
      </c>
      <c r="B19222" s="1">
        <v>38286</v>
      </c>
      <c r="C19222" s="2">
        <v>0.45833333333333331</v>
      </c>
      <c r="D19222" t="s">
        <v>1364</v>
      </c>
      <c r="E19222" t="s">
        <v>1365</v>
      </c>
      <c r="G19222" s="6" t="s">
        <v>29</v>
      </c>
      <c r="H19222" t="s">
        <v>43</v>
      </c>
      <c r="I19222" t="s">
        <v>26</v>
      </c>
      <c r="J19222" t="s">
        <v>27</v>
      </c>
      <c r="K19222">
        <v>289</v>
      </c>
      <c r="L19222">
        <v>9.65</v>
      </c>
      <c r="M19222" t="s">
        <v>86</v>
      </c>
      <c r="N19222">
        <v>9.65</v>
      </c>
      <c r="P19222" cm="1">
        <f t="array" ref="P19222">IF(Q19222&gt;0,INDEX(Q19222:Q40946,MATCH(TRUE,INDEX(Q19222:Q40946="",,),0)-1),"")</f>
        <v>4</v>
      </c>
      <c r="Q19222">
        <f t="shared" si="549"/>
        <v>3</v>
      </c>
      <c r="R19222">
        <f t="shared" si="548"/>
        <v>0</v>
      </c>
    </row>
    <row r="19223" spans="1:18" x14ac:dyDescent="0.3">
      <c r="A19223" t="s">
        <v>1335</v>
      </c>
      <c r="B19223" s="1">
        <v>38286</v>
      </c>
      <c r="C19223" s="2">
        <v>0.45833333333333331</v>
      </c>
      <c r="D19223" t="s">
        <v>1364</v>
      </c>
      <c r="E19223" t="s">
        <v>1365</v>
      </c>
      <c r="G19223" t="s">
        <v>19</v>
      </c>
      <c r="H19223" t="s">
        <v>41</v>
      </c>
      <c r="I19223" t="s">
        <v>21</v>
      </c>
      <c r="J19223" t="s">
        <v>22</v>
      </c>
      <c r="K19223">
        <v>147.19999999999999</v>
      </c>
      <c r="L19223">
        <v>147</v>
      </c>
      <c r="M19223" t="s">
        <v>44</v>
      </c>
      <c r="N19223">
        <v>175</v>
      </c>
      <c r="P19223" cm="1">
        <f t="array" ref="P19223">IF(Q19223&gt;0,INDEX(Q19223:Q40947,MATCH(TRUE,INDEX(Q19223:Q40947="",,),0)-1),"")</f>
        <v>4</v>
      </c>
      <c r="Q19223">
        <f t="shared" si="549"/>
        <v>4</v>
      </c>
      <c r="R19223">
        <f t="shared" si="548"/>
        <v>0</v>
      </c>
    </row>
    <row r="19224" spans="1:18" x14ac:dyDescent="0.3">
      <c r="A19224" t="s">
        <v>1335</v>
      </c>
      <c r="B19224" s="1">
        <v>38286</v>
      </c>
      <c r="C19224" s="2">
        <v>0.45833333333333331</v>
      </c>
      <c r="D19224" t="s">
        <v>1364</v>
      </c>
      <c r="E19224" t="s">
        <v>1365</v>
      </c>
      <c r="G19224" t="s">
        <v>19</v>
      </c>
      <c r="H19224" t="s">
        <v>43</v>
      </c>
      <c r="I19224" t="s">
        <v>21</v>
      </c>
      <c r="J19224" t="s">
        <v>22</v>
      </c>
      <c r="K19224">
        <v>51.8</v>
      </c>
      <c r="L19224">
        <v>127</v>
      </c>
      <c r="M19224" t="s">
        <v>44</v>
      </c>
      <c r="N19224">
        <v>190</v>
      </c>
      <c r="P19224" cm="1">
        <f t="array" ref="P19224">IF(Q19224&gt;0,INDEX(Q19224:Q40948,MATCH(TRUE,INDEX(Q19224:Q40948="",,),0)-1),"")</f>
        <v>4</v>
      </c>
      <c r="Q19224">
        <f t="shared" si="549"/>
        <v>4</v>
      </c>
      <c r="R19224">
        <f t="shared" si="548"/>
        <v>0</v>
      </c>
    </row>
    <row r="19225" spans="1:18" x14ac:dyDescent="0.3">
      <c r="A19225" t="s">
        <v>1335</v>
      </c>
      <c r="B19225" s="1">
        <v>38286</v>
      </c>
      <c r="C19225" s="2">
        <v>0.45833333333333331</v>
      </c>
      <c r="D19225" t="s">
        <v>1364</v>
      </c>
      <c r="E19225" t="s">
        <v>1365</v>
      </c>
      <c r="G19225" t="s">
        <v>19</v>
      </c>
      <c r="H19225" t="s">
        <v>28</v>
      </c>
      <c r="I19225" t="s">
        <v>26</v>
      </c>
      <c r="J19225" t="s">
        <v>27</v>
      </c>
      <c r="K19225">
        <v>258</v>
      </c>
      <c r="L19225">
        <v>19.149999999999999</v>
      </c>
      <c r="M19225" t="s">
        <v>44</v>
      </c>
      <c r="N19225">
        <v>25</v>
      </c>
      <c r="P19225" cm="1">
        <f t="array" ref="P19225">IF(Q19225&gt;0,INDEX(Q19225:Q40949,MATCH(TRUE,INDEX(Q19225:Q40949="",,),0)-1),"")</f>
        <v>4</v>
      </c>
      <c r="Q19225">
        <f t="shared" si="549"/>
        <v>4</v>
      </c>
      <c r="R19225">
        <f t="shared" si="548"/>
        <v>0</v>
      </c>
    </row>
    <row r="19226" spans="1:18" x14ac:dyDescent="0.3">
      <c r="A19226" t="s">
        <v>1335</v>
      </c>
      <c r="B19226" s="1">
        <v>38286</v>
      </c>
      <c r="C19226" s="2">
        <v>0.45833333333333331</v>
      </c>
      <c r="D19226" t="s">
        <v>1364</v>
      </c>
      <c r="E19226" t="s">
        <v>1365</v>
      </c>
      <c r="G19226" s="6" t="s">
        <v>29</v>
      </c>
      <c r="H19226" t="s">
        <v>30</v>
      </c>
      <c r="I19226" t="s">
        <v>21</v>
      </c>
      <c r="J19226" t="s">
        <v>22</v>
      </c>
      <c r="K19226">
        <v>1.2</v>
      </c>
      <c r="L19226">
        <v>76</v>
      </c>
      <c r="M19226" t="s">
        <v>44</v>
      </c>
      <c r="N19226">
        <v>76</v>
      </c>
      <c r="P19226" cm="1">
        <f t="array" ref="P19226">IF(Q19226&gt;0,INDEX(Q19226:Q40950,MATCH(TRUE,INDEX(Q19226:Q40950="",,),0)-1),"")</f>
        <v>4</v>
      </c>
      <c r="Q19226">
        <f t="shared" si="549"/>
        <v>4</v>
      </c>
      <c r="R19226">
        <f t="shared" si="548"/>
        <v>0</v>
      </c>
    </row>
    <row r="19227" spans="1:18" x14ac:dyDescent="0.3">
      <c r="A19227" t="s">
        <v>1335</v>
      </c>
      <c r="B19227" s="1">
        <v>38286</v>
      </c>
      <c r="C19227" s="2">
        <v>0.45833333333333331</v>
      </c>
      <c r="D19227" t="s">
        <v>1364</v>
      </c>
      <c r="E19227" t="s">
        <v>1365</v>
      </c>
      <c r="G19227" s="6" t="s">
        <v>29</v>
      </c>
      <c r="H19227" t="s">
        <v>53</v>
      </c>
      <c r="I19227" t="s">
        <v>21</v>
      </c>
      <c r="J19227" t="s">
        <v>22</v>
      </c>
      <c r="K19227">
        <v>10.1</v>
      </c>
      <c r="L19227">
        <v>38</v>
      </c>
      <c r="M19227" t="s">
        <v>44</v>
      </c>
      <c r="N19227">
        <v>38</v>
      </c>
      <c r="P19227" cm="1">
        <f t="array" ref="P19227">IF(Q19227&gt;0,INDEX(Q19227:Q40951,MATCH(TRUE,INDEX(Q19227:Q40951="",,),0)-1),"")</f>
        <v>4</v>
      </c>
      <c r="Q19227">
        <f t="shared" si="549"/>
        <v>4</v>
      </c>
      <c r="R19227">
        <f t="shared" si="548"/>
        <v>0</v>
      </c>
    </row>
    <row r="19228" spans="1:18" x14ac:dyDescent="0.3">
      <c r="A19228" t="s">
        <v>1335</v>
      </c>
      <c r="B19228" s="1">
        <v>38286</v>
      </c>
      <c r="C19228" s="2">
        <v>0.45833333333333331</v>
      </c>
      <c r="D19228" t="s">
        <v>1364</v>
      </c>
      <c r="E19228" t="s">
        <v>1365</v>
      </c>
      <c r="G19228" s="6" t="s">
        <v>29</v>
      </c>
      <c r="H19228" t="s">
        <v>28</v>
      </c>
      <c r="I19228" t="s">
        <v>21</v>
      </c>
      <c r="J19228" t="s">
        <v>22</v>
      </c>
      <c r="K19228">
        <v>73.8</v>
      </c>
      <c r="L19228">
        <v>48</v>
      </c>
      <c r="M19228" t="s">
        <v>44</v>
      </c>
      <c r="N19228">
        <v>48</v>
      </c>
      <c r="P19228" cm="1">
        <f t="array" ref="P19228">IF(Q19228&gt;0,INDEX(Q19228:Q40952,MATCH(TRUE,INDEX(Q19228:Q40952="",,),0)-1),"")</f>
        <v>4</v>
      </c>
      <c r="Q19228">
        <f t="shared" si="549"/>
        <v>4</v>
      </c>
      <c r="R19228">
        <f t="shared" si="548"/>
        <v>0</v>
      </c>
    </row>
    <row r="19229" spans="1:18" x14ac:dyDescent="0.3">
      <c r="A19229" t="s">
        <v>1335</v>
      </c>
      <c r="B19229" s="1">
        <v>38286</v>
      </c>
      <c r="C19229" s="2">
        <v>0.45833333333333331</v>
      </c>
      <c r="D19229" t="s">
        <v>1364</v>
      </c>
      <c r="E19229" t="s">
        <v>1365</v>
      </c>
      <c r="G19229" s="6" t="s">
        <v>29</v>
      </c>
      <c r="H19229" t="s">
        <v>30</v>
      </c>
      <c r="I19229" t="s">
        <v>26</v>
      </c>
      <c r="J19229" t="s">
        <v>27</v>
      </c>
      <c r="K19229">
        <v>32</v>
      </c>
      <c r="L19229">
        <v>12.7</v>
      </c>
      <c r="M19229" t="s">
        <v>44</v>
      </c>
      <c r="N19229">
        <v>12.7</v>
      </c>
      <c r="P19229" cm="1">
        <f t="array" ref="P19229">IF(Q19229&gt;0,INDEX(Q19229:Q40953,MATCH(TRUE,INDEX(Q19229:Q40953="",,),0)-1),"")</f>
        <v>4</v>
      </c>
      <c r="Q19229">
        <f t="shared" si="549"/>
        <v>4</v>
      </c>
      <c r="R19229">
        <f t="shared" si="548"/>
        <v>0</v>
      </c>
    </row>
    <row r="19230" spans="1:18" x14ac:dyDescent="0.3">
      <c r="A19230" t="s">
        <v>1335</v>
      </c>
      <c r="B19230" s="1">
        <v>38286</v>
      </c>
      <c r="C19230" s="2">
        <v>0.45833333333333331</v>
      </c>
      <c r="D19230" t="s">
        <v>1364</v>
      </c>
      <c r="E19230" t="s">
        <v>1365</v>
      </c>
      <c r="G19230" s="6" t="s">
        <v>29</v>
      </c>
      <c r="H19230" t="s">
        <v>53</v>
      </c>
      <c r="I19230" t="s">
        <v>26</v>
      </c>
      <c r="J19230" t="s">
        <v>27</v>
      </c>
      <c r="K19230">
        <v>42</v>
      </c>
      <c r="L19230">
        <v>14.6</v>
      </c>
      <c r="M19230" t="s">
        <v>44</v>
      </c>
      <c r="N19230">
        <v>14.6</v>
      </c>
      <c r="P19230" cm="1">
        <f t="array" ref="P19230">IF(Q19230&gt;0,INDEX(Q19230:Q40954,MATCH(TRUE,INDEX(Q19230:Q40954="",,),0)-1),"")</f>
        <v>4</v>
      </c>
      <c r="Q19230">
        <f t="shared" si="549"/>
        <v>4</v>
      </c>
      <c r="R19230">
        <f t="shared" si="548"/>
        <v>0</v>
      </c>
    </row>
    <row r="19231" spans="1:18" x14ac:dyDescent="0.3">
      <c r="A19231" t="s">
        <v>1335</v>
      </c>
      <c r="B19231" s="1">
        <v>38286</v>
      </c>
      <c r="C19231" s="2">
        <v>0.45833333333333331</v>
      </c>
      <c r="D19231" t="s">
        <v>1364</v>
      </c>
      <c r="E19231" t="s">
        <v>1365</v>
      </c>
      <c r="G19231" s="6" t="s">
        <v>29</v>
      </c>
      <c r="H19231" t="s">
        <v>41</v>
      </c>
      <c r="I19231" t="s">
        <v>26</v>
      </c>
      <c r="J19231" t="s">
        <v>27</v>
      </c>
      <c r="K19231">
        <v>91</v>
      </c>
      <c r="L19231">
        <v>28.15</v>
      </c>
      <c r="M19231" t="s">
        <v>44</v>
      </c>
      <c r="N19231">
        <v>28.15</v>
      </c>
      <c r="P19231" cm="1">
        <f t="array" ref="P19231">IF(Q19231&gt;0,INDEX(Q19231:Q40955,MATCH(TRUE,INDEX(Q19231:Q40955="",,),0)-1),"")</f>
        <v>4</v>
      </c>
      <c r="Q19231">
        <f t="shared" si="549"/>
        <v>4</v>
      </c>
      <c r="R19231">
        <f t="shared" si="548"/>
        <v>0</v>
      </c>
    </row>
    <row r="19232" spans="1:18" x14ac:dyDescent="0.3">
      <c r="A19232" t="s">
        <v>1335</v>
      </c>
      <c r="B19232" s="1">
        <v>38286</v>
      </c>
      <c r="C19232" s="2">
        <v>0.45833333333333331</v>
      </c>
      <c r="D19232" t="s">
        <v>1364</v>
      </c>
      <c r="E19232" t="s">
        <v>1365</v>
      </c>
      <c r="G19232" s="6" t="s">
        <v>29</v>
      </c>
      <c r="H19232" t="s">
        <v>43</v>
      </c>
      <c r="I19232" t="s">
        <v>26</v>
      </c>
      <c r="J19232" t="s">
        <v>27</v>
      </c>
      <c r="K19232">
        <v>289</v>
      </c>
      <c r="L19232">
        <v>9.65</v>
      </c>
      <c r="M19232" t="s">
        <v>44</v>
      </c>
      <c r="N19232">
        <v>9.65</v>
      </c>
      <c r="P19232" cm="1">
        <f t="array" ref="P19232">IF(Q19232&gt;0,INDEX(Q19232:Q40956,MATCH(TRUE,INDEX(Q19232:Q40956="",,),0)-1),"")</f>
        <v>4</v>
      </c>
      <c r="Q19232">
        <f t="shared" si="549"/>
        <v>4</v>
      </c>
      <c r="R19232">
        <f t="shared" si="548"/>
        <v>0</v>
      </c>
    </row>
    <row r="19233" spans="1:18" x14ac:dyDescent="0.3">
      <c r="P19233" t="str" cm="1">
        <f t="array" ref="P19233">IF(Q19233&gt;0,INDEX(Q19233:Q40957,MATCH(TRUE,INDEX(Q19233:Q40957="",,),0)-1),"")</f>
        <v/>
      </c>
      <c r="R19233" t="str">
        <f t="shared" si="548"/>
        <v/>
      </c>
    </row>
    <row r="19234" spans="1:18" x14ac:dyDescent="0.3">
      <c r="A19234" t="s">
        <v>1335</v>
      </c>
      <c r="B19234" s="1">
        <v>38286</v>
      </c>
      <c r="C19234" s="2">
        <v>0.45833333333333331</v>
      </c>
      <c r="D19234" t="s">
        <v>1366</v>
      </c>
      <c r="E19234" t="s">
        <v>1367</v>
      </c>
      <c r="G19234" t="s">
        <v>19</v>
      </c>
      <c r="H19234" t="s">
        <v>53</v>
      </c>
      <c r="I19234" t="s">
        <v>21</v>
      </c>
      <c r="J19234" t="s">
        <v>22</v>
      </c>
      <c r="K19234">
        <v>183.3</v>
      </c>
      <c r="L19234">
        <v>40</v>
      </c>
      <c r="M19234" t="s">
        <v>518</v>
      </c>
      <c r="N19234">
        <v>40</v>
      </c>
      <c r="O19234" t="s">
        <v>24</v>
      </c>
      <c r="P19234" cm="1">
        <f t="array" ref="P19234">IF(Q19234&gt;0,INDEX(Q19234:Q40958,MATCH(TRUE,INDEX(Q19234:Q40958="",,),0)-1),"")</f>
        <v>5</v>
      </c>
      <c r="Q19234">
        <f>INT((ROW()-19234)/10)+1</f>
        <v>1</v>
      </c>
      <c r="R19234">
        <f t="shared" si="548"/>
        <v>0</v>
      </c>
    </row>
    <row r="19235" spans="1:18" x14ac:dyDescent="0.3">
      <c r="A19235" t="s">
        <v>1335</v>
      </c>
      <c r="B19235" s="1">
        <v>38286</v>
      </c>
      <c r="C19235" s="2">
        <v>0.45833333333333331</v>
      </c>
      <c r="D19235" t="s">
        <v>1366</v>
      </c>
      <c r="E19235" t="s">
        <v>1367</v>
      </c>
      <c r="G19235" t="s">
        <v>19</v>
      </c>
      <c r="H19235" t="s">
        <v>41</v>
      </c>
      <c r="I19235" t="s">
        <v>21</v>
      </c>
      <c r="J19235" t="s">
        <v>22</v>
      </c>
      <c r="K19235">
        <v>29.8</v>
      </c>
      <c r="L19235">
        <v>159</v>
      </c>
      <c r="M19235" t="s">
        <v>518</v>
      </c>
      <c r="N19235">
        <v>1600</v>
      </c>
      <c r="O19235" t="s">
        <v>24</v>
      </c>
      <c r="P19235" cm="1">
        <f t="array" ref="P19235">IF(Q19235&gt;0,INDEX(Q19235:Q40959,MATCH(TRUE,INDEX(Q19235:Q40959="",,),0)-1),"")</f>
        <v>5</v>
      </c>
      <c r="Q19235">
        <f t="shared" ref="Q19235:Q19283" si="550">INT((ROW()-19234)/10)+1</f>
        <v>1</v>
      </c>
      <c r="R19235">
        <f t="shared" si="548"/>
        <v>0</v>
      </c>
    </row>
    <row r="19236" spans="1:18" x14ac:dyDescent="0.3">
      <c r="A19236" t="s">
        <v>1335</v>
      </c>
      <c r="B19236" s="1">
        <v>38286</v>
      </c>
      <c r="C19236" s="2">
        <v>0.45833333333333331</v>
      </c>
      <c r="D19236" t="s">
        <v>1366</v>
      </c>
      <c r="E19236" t="s">
        <v>1367</v>
      </c>
      <c r="G19236" t="s">
        <v>19</v>
      </c>
      <c r="H19236" t="s">
        <v>43</v>
      </c>
      <c r="I19236" t="s">
        <v>21</v>
      </c>
      <c r="J19236" t="s">
        <v>22</v>
      </c>
      <c r="K19236">
        <v>61.8</v>
      </c>
      <c r="L19236">
        <v>134</v>
      </c>
      <c r="M19236" t="s">
        <v>518</v>
      </c>
      <c r="N19236">
        <v>134</v>
      </c>
      <c r="O19236" t="s">
        <v>24</v>
      </c>
      <c r="P19236" cm="1">
        <f t="array" ref="P19236">IF(Q19236&gt;0,INDEX(Q19236:Q40960,MATCH(TRUE,INDEX(Q19236:Q40960="",,),0)-1),"")</f>
        <v>5</v>
      </c>
      <c r="Q19236">
        <f t="shared" si="550"/>
        <v>1</v>
      </c>
      <c r="R19236">
        <f t="shared" si="548"/>
        <v>0</v>
      </c>
    </row>
    <row r="19237" spans="1:18" x14ac:dyDescent="0.3">
      <c r="A19237" t="s">
        <v>1335</v>
      </c>
      <c r="B19237" s="1">
        <v>38286</v>
      </c>
      <c r="C19237" s="2">
        <v>0.45833333333333331</v>
      </c>
      <c r="D19237" t="s">
        <v>1366</v>
      </c>
      <c r="E19237" t="s">
        <v>1367</v>
      </c>
      <c r="G19237" t="s">
        <v>19</v>
      </c>
      <c r="H19237" t="s">
        <v>53</v>
      </c>
      <c r="I19237" t="s">
        <v>26</v>
      </c>
      <c r="J19237" t="s">
        <v>27</v>
      </c>
      <c r="K19237">
        <v>532</v>
      </c>
      <c r="L19237">
        <v>14.15</v>
      </c>
      <c r="M19237" t="s">
        <v>518</v>
      </c>
      <c r="N19237">
        <v>14.15</v>
      </c>
      <c r="O19237" t="s">
        <v>24</v>
      </c>
      <c r="P19237" cm="1">
        <f t="array" ref="P19237">IF(Q19237&gt;0,INDEX(Q19237:Q40961,MATCH(TRUE,INDEX(Q19237:Q40961="",,),0)-1),"")</f>
        <v>5</v>
      </c>
      <c r="Q19237">
        <f t="shared" si="550"/>
        <v>1</v>
      </c>
      <c r="R19237">
        <f t="shared" si="548"/>
        <v>0</v>
      </c>
    </row>
    <row r="19238" spans="1:18" x14ac:dyDescent="0.3">
      <c r="A19238" t="s">
        <v>1335</v>
      </c>
      <c r="B19238" s="1">
        <v>38286</v>
      </c>
      <c r="C19238" s="2">
        <v>0.45833333333333331</v>
      </c>
      <c r="D19238" t="s">
        <v>1366</v>
      </c>
      <c r="E19238" t="s">
        <v>1367</v>
      </c>
      <c r="G19238" t="s">
        <v>19</v>
      </c>
      <c r="H19238" t="s">
        <v>28</v>
      </c>
      <c r="I19238" t="s">
        <v>26</v>
      </c>
      <c r="J19238" t="s">
        <v>27</v>
      </c>
      <c r="K19238">
        <v>332</v>
      </c>
      <c r="L19238">
        <v>15.75</v>
      </c>
      <c r="M19238" t="s">
        <v>518</v>
      </c>
      <c r="N19238">
        <v>15.75</v>
      </c>
      <c r="O19238" t="s">
        <v>24</v>
      </c>
      <c r="P19238" cm="1">
        <f t="array" ref="P19238">IF(Q19238&gt;0,INDEX(Q19238:Q40962,MATCH(TRUE,INDEX(Q19238:Q40962="",,),0)-1),"")</f>
        <v>5</v>
      </c>
      <c r="Q19238">
        <f t="shared" si="550"/>
        <v>1</v>
      </c>
      <c r="R19238">
        <f t="shared" si="548"/>
        <v>0</v>
      </c>
    </row>
    <row r="19239" spans="1:18" x14ac:dyDescent="0.3">
      <c r="A19239" t="s">
        <v>1335</v>
      </c>
      <c r="B19239" s="1">
        <v>38286</v>
      </c>
      <c r="C19239" s="2">
        <v>0.45833333333333331</v>
      </c>
      <c r="D19239" t="s">
        <v>1366</v>
      </c>
      <c r="E19239" t="s">
        <v>1367</v>
      </c>
      <c r="G19239" t="s">
        <v>19</v>
      </c>
      <c r="H19239" t="s">
        <v>43</v>
      </c>
      <c r="I19239" t="s">
        <v>26</v>
      </c>
      <c r="J19239" t="s">
        <v>27</v>
      </c>
      <c r="K19239">
        <v>622</v>
      </c>
      <c r="L19239">
        <v>9.65</v>
      </c>
      <c r="M19239" t="s">
        <v>518</v>
      </c>
      <c r="N19239">
        <v>9.65</v>
      </c>
      <c r="O19239" t="s">
        <v>24</v>
      </c>
      <c r="P19239" cm="1">
        <f t="array" ref="P19239">IF(Q19239&gt;0,INDEX(Q19239:Q40963,MATCH(TRUE,INDEX(Q19239:Q40963="",,),0)-1),"")</f>
        <v>5</v>
      </c>
      <c r="Q19239">
        <f t="shared" si="550"/>
        <v>1</v>
      </c>
      <c r="R19239">
        <f t="shared" si="548"/>
        <v>0</v>
      </c>
    </row>
    <row r="19240" spans="1:18" x14ac:dyDescent="0.3">
      <c r="A19240" t="s">
        <v>1335</v>
      </c>
      <c r="B19240" s="1">
        <v>38286</v>
      </c>
      <c r="C19240" s="2">
        <v>0.45833333333333331</v>
      </c>
      <c r="D19240" t="s">
        <v>1366</v>
      </c>
      <c r="E19240" t="s">
        <v>1367</v>
      </c>
      <c r="G19240" s="6" t="s">
        <v>29</v>
      </c>
      <c r="H19240" t="s">
        <v>30</v>
      </c>
      <c r="I19240" t="s">
        <v>21</v>
      </c>
      <c r="J19240" t="s">
        <v>22</v>
      </c>
      <c r="K19240">
        <v>2.8</v>
      </c>
      <c r="L19240">
        <v>80</v>
      </c>
      <c r="M19240" t="s">
        <v>518</v>
      </c>
      <c r="N19240">
        <v>80</v>
      </c>
      <c r="O19240" t="s">
        <v>24</v>
      </c>
      <c r="P19240" cm="1">
        <f t="array" ref="P19240">IF(Q19240&gt;0,INDEX(Q19240:Q40964,MATCH(TRUE,INDEX(Q19240:Q40964="",,),0)-1),"")</f>
        <v>5</v>
      </c>
      <c r="Q19240">
        <f t="shared" si="550"/>
        <v>1</v>
      </c>
      <c r="R19240">
        <f t="shared" si="548"/>
        <v>0</v>
      </c>
    </row>
    <row r="19241" spans="1:18" x14ac:dyDescent="0.3">
      <c r="A19241" t="s">
        <v>1335</v>
      </c>
      <c r="B19241" s="1">
        <v>38286</v>
      </c>
      <c r="C19241" s="2">
        <v>0.45833333333333331</v>
      </c>
      <c r="D19241" t="s">
        <v>1366</v>
      </c>
      <c r="E19241" t="s">
        <v>1367</v>
      </c>
      <c r="G19241" s="6" t="s">
        <v>29</v>
      </c>
      <c r="H19241" t="s">
        <v>28</v>
      </c>
      <c r="I19241" t="s">
        <v>21</v>
      </c>
      <c r="J19241" t="s">
        <v>22</v>
      </c>
      <c r="K19241">
        <v>74.8</v>
      </c>
      <c r="L19241">
        <v>52</v>
      </c>
      <c r="M19241" t="s">
        <v>518</v>
      </c>
      <c r="N19241">
        <v>52</v>
      </c>
      <c r="O19241" t="s">
        <v>24</v>
      </c>
      <c r="P19241" cm="1">
        <f t="array" ref="P19241">IF(Q19241&gt;0,INDEX(Q19241:Q40965,MATCH(TRUE,INDEX(Q19241:Q40965="",,),0)-1),"")</f>
        <v>5</v>
      </c>
      <c r="Q19241">
        <f t="shared" si="550"/>
        <v>1</v>
      </c>
      <c r="R19241">
        <f t="shared" si="548"/>
        <v>0</v>
      </c>
    </row>
    <row r="19242" spans="1:18" x14ac:dyDescent="0.3">
      <c r="A19242" t="s">
        <v>1335</v>
      </c>
      <c r="B19242" s="1">
        <v>38286</v>
      </c>
      <c r="C19242" s="2">
        <v>0.45833333333333331</v>
      </c>
      <c r="D19242" t="s">
        <v>1366</v>
      </c>
      <c r="E19242" t="s">
        <v>1367</v>
      </c>
      <c r="G19242" s="6" t="s">
        <v>29</v>
      </c>
      <c r="H19242" t="s">
        <v>30</v>
      </c>
      <c r="I19242" t="s">
        <v>26</v>
      </c>
      <c r="J19242" t="s">
        <v>27</v>
      </c>
      <c r="K19242">
        <v>82</v>
      </c>
      <c r="L19242">
        <v>9.9499999999999993</v>
      </c>
      <c r="M19242" t="s">
        <v>518</v>
      </c>
      <c r="N19242">
        <v>9.9499999999999993</v>
      </c>
      <c r="O19242" t="s">
        <v>24</v>
      </c>
      <c r="P19242" cm="1">
        <f t="array" ref="P19242">IF(Q19242&gt;0,INDEX(Q19242:Q40966,MATCH(TRUE,INDEX(Q19242:Q40966="",,),0)-1),"")</f>
        <v>5</v>
      </c>
      <c r="Q19242">
        <f t="shared" si="550"/>
        <v>1</v>
      </c>
      <c r="R19242">
        <f t="shared" si="548"/>
        <v>0</v>
      </c>
    </row>
    <row r="19243" spans="1:18" x14ac:dyDescent="0.3">
      <c r="A19243" t="s">
        <v>1335</v>
      </c>
      <c r="B19243" s="1">
        <v>38286</v>
      </c>
      <c r="C19243" s="2">
        <v>0.45833333333333331</v>
      </c>
      <c r="D19243" t="s">
        <v>1366</v>
      </c>
      <c r="E19243" t="s">
        <v>1367</v>
      </c>
      <c r="G19243" s="6" t="s">
        <v>29</v>
      </c>
      <c r="H19243" t="s">
        <v>41</v>
      </c>
      <c r="I19243" t="s">
        <v>26</v>
      </c>
      <c r="J19243" t="s">
        <v>27</v>
      </c>
      <c r="K19243">
        <v>21</v>
      </c>
      <c r="L19243">
        <v>27.2</v>
      </c>
      <c r="M19243" t="s">
        <v>518</v>
      </c>
      <c r="N19243">
        <v>27.2</v>
      </c>
      <c r="O19243" t="s">
        <v>24</v>
      </c>
      <c r="P19243" cm="1">
        <f t="array" ref="P19243">IF(Q19243&gt;0,INDEX(Q19243:Q40967,MATCH(TRUE,INDEX(Q19243:Q40967="",,),0)-1),"")</f>
        <v>5</v>
      </c>
      <c r="Q19243">
        <f t="shared" si="550"/>
        <v>1</v>
      </c>
      <c r="R19243">
        <f t="shared" si="548"/>
        <v>0</v>
      </c>
    </row>
    <row r="19244" spans="1:18" x14ac:dyDescent="0.3">
      <c r="A19244" t="s">
        <v>1335</v>
      </c>
      <c r="B19244" s="1">
        <v>38286</v>
      </c>
      <c r="C19244" s="2">
        <v>0.45833333333333331</v>
      </c>
      <c r="D19244" t="s">
        <v>1366</v>
      </c>
      <c r="E19244" t="s">
        <v>1367</v>
      </c>
      <c r="G19244" t="s">
        <v>19</v>
      </c>
      <c r="H19244" t="s">
        <v>53</v>
      </c>
      <c r="I19244" t="s">
        <v>21</v>
      </c>
      <c r="J19244" t="s">
        <v>22</v>
      </c>
      <c r="K19244">
        <v>183.3</v>
      </c>
      <c r="L19244">
        <v>40</v>
      </c>
      <c r="M19244" t="s">
        <v>74</v>
      </c>
      <c r="N19244">
        <v>40</v>
      </c>
      <c r="P19244" cm="1">
        <f t="array" ref="P19244">IF(Q19244&gt;0,INDEX(Q19244:Q40968,MATCH(TRUE,INDEX(Q19244:Q40968="",,),0)-1),"")</f>
        <v>5</v>
      </c>
      <c r="Q19244">
        <f t="shared" si="550"/>
        <v>2</v>
      </c>
      <c r="R19244">
        <f t="shared" si="548"/>
        <v>0</v>
      </c>
    </row>
    <row r="19245" spans="1:18" x14ac:dyDescent="0.3">
      <c r="A19245" t="s">
        <v>1335</v>
      </c>
      <c r="B19245" s="1">
        <v>38286</v>
      </c>
      <c r="C19245" s="2">
        <v>0.45833333333333331</v>
      </c>
      <c r="D19245" t="s">
        <v>1366</v>
      </c>
      <c r="E19245" t="s">
        <v>1367</v>
      </c>
      <c r="G19245" t="s">
        <v>19</v>
      </c>
      <c r="H19245" t="s">
        <v>41</v>
      </c>
      <c r="I19245" t="s">
        <v>21</v>
      </c>
      <c r="J19245" t="s">
        <v>22</v>
      </c>
      <c r="K19245">
        <v>29.8</v>
      </c>
      <c r="L19245">
        <v>159</v>
      </c>
      <c r="M19245" t="s">
        <v>74</v>
      </c>
      <c r="N19245">
        <v>159</v>
      </c>
      <c r="P19245" cm="1">
        <f t="array" ref="P19245">IF(Q19245&gt;0,INDEX(Q19245:Q40969,MATCH(TRUE,INDEX(Q19245:Q40969="",,),0)-1),"")</f>
        <v>5</v>
      </c>
      <c r="Q19245">
        <f t="shared" si="550"/>
        <v>2</v>
      </c>
      <c r="R19245">
        <f t="shared" si="548"/>
        <v>0</v>
      </c>
    </row>
    <row r="19246" spans="1:18" x14ac:dyDescent="0.3">
      <c r="A19246" t="s">
        <v>1335</v>
      </c>
      <c r="B19246" s="1">
        <v>38286</v>
      </c>
      <c r="C19246" s="2">
        <v>0.45833333333333331</v>
      </c>
      <c r="D19246" t="s">
        <v>1366</v>
      </c>
      <c r="E19246" t="s">
        <v>1367</v>
      </c>
      <c r="G19246" t="s">
        <v>19</v>
      </c>
      <c r="H19246" t="s">
        <v>43</v>
      </c>
      <c r="I19246" t="s">
        <v>21</v>
      </c>
      <c r="J19246" t="s">
        <v>22</v>
      </c>
      <c r="K19246">
        <v>61.8</v>
      </c>
      <c r="L19246">
        <v>134</v>
      </c>
      <c r="M19246" t="s">
        <v>74</v>
      </c>
      <c r="N19246">
        <v>753.28</v>
      </c>
      <c r="P19246" cm="1">
        <f t="array" ref="P19246">IF(Q19246&gt;0,INDEX(Q19246:Q40970,MATCH(TRUE,INDEX(Q19246:Q40970="",,),0)-1),"")</f>
        <v>5</v>
      </c>
      <c r="Q19246">
        <f t="shared" si="550"/>
        <v>2</v>
      </c>
      <c r="R19246">
        <f t="shared" si="548"/>
        <v>0</v>
      </c>
    </row>
    <row r="19247" spans="1:18" x14ac:dyDescent="0.3">
      <c r="A19247" t="s">
        <v>1335</v>
      </c>
      <c r="B19247" s="1">
        <v>38286</v>
      </c>
      <c r="C19247" s="2">
        <v>0.45833333333333331</v>
      </c>
      <c r="D19247" t="s">
        <v>1366</v>
      </c>
      <c r="E19247" t="s">
        <v>1367</v>
      </c>
      <c r="G19247" t="s">
        <v>19</v>
      </c>
      <c r="H19247" t="s">
        <v>53</v>
      </c>
      <c r="I19247" t="s">
        <v>26</v>
      </c>
      <c r="J19247" t="s">
        <v>27</v>
      </c>
      <c r="K19247">
        <v>532</v>
      </c>
      <c r="L19247">
        <v>14.15</v>
      </c>
      <c r="M19247" t="s">
        <v>74</v>
      </c>
      <c r="N19247">
        <v>14.15</v>
      </c>
      <c r="P19247" cm="1">
        <f t="array" ref="P19247">IF(Q19247&gt;0,INDEX(Q19247:Q40971,MATCH(TRUE,INDEX(Q19247:Q40971="",,),0)-1),"")</f>
        <v>5</v>
      </c>
      <c r="Q19247">
        <f t="shared" si="550"/>
        <v>2</v>
      </c>
      <c r="R19247">
        <f t="shared" si="548"/>
        <v>0</v>
      </c>
    </row>
    <row r="19248" spans="1:18" x14ac:dyDescent="0.3">
      <c r="A19248" t="s">
        <v>1335</v>
      </c>
      <c r="B19248" s="1">
        <v>38286</v>
      </c>
      <c r="C19248" s="2">
        <v>0.45833333333333331</v>
      </c>
      <c r="D19248" t="s">
        <v>1366</v>
      </c>
      <c r="E19248" t="s">
        <v>1367</v>
      </c>
      <c r="G19248" t="s">
        <v>19</v>
      </c>
      <c r="H19248" t="s">
        <v>28</v>
      </c>
      <c r="I19248" t="s">
        <v>26</v>
      </c>
      <c r="J19248" t="s">
        <v>27</v>
      </c>
      <c r="K19248">
        <v>332</v>
      </c>
      <c r="L19248">
        <v>15.75</v>
      </c>
      <c r="M19248" t="s">
        <v>74</v>
      </c>
      <c r="N19248">
        <v>15.75</v>
      </c>
      <c r="P19248" cm="1">
        <f t="array" ref="P19248">IF(Q19248&gt;0,INDEX(Q19248:Q40972,MATCH(TRUE,INDEX(Q19248:Q40972="",,),0)-1),"")</f>
        <v>5</v>
      </c>
      <c r="Q19248">
        <f t="shared" si="550"/>
        <v>2</v>
      </c>
      <c r="R19248">
        <f t="shared" ref="R19248:R19311" si="551">IF(P19248="","",0)</f>
        <v>0</v>
      </c>
    </row>
    <row r="19249" spans="1:18" x14ac:dyDescent="0.3">
      <c r="A19249" t="s">
        <v>1335</v>
      </c>
      <c r="B19249" s="1">
        <v>38286</v>
      </c>
      <c r="C19249" s="2">
        <v>0.45833333333333331</v>
      </c>
      <c r="D19249" t="s">
        <v>1366</v>
      </c>
      <c r="E19249" t="s">
        <v>1367</v>
      </c>
      <c r="G19249" t="s">
        <v>19</v>
      </c>
      <c r="H19249" t="s">
        <v>43</v>
      </c>
      <c r="I19249" t="s">
        <v>26</v>
      </c>
      <c r="J19249" t="s">
        <v>27</v>
      </c>
      <c r="K19249">
        <v>622</v>
      </c>
      <c r="L19249">
        <v>9.65</v>
      </c>
      <c r="M19249" t="s">
        <v>74</v>
      </c>
      <c r="N19249">
        <v>9.65</v>
      </c>
      <c r="P19249" cm="1">
        <f t="array" ref="P19249">IF(Q19249&gt;0,INDEX(Q19249:Q40973,MATCH(TRUE,INDEX(Q19249:Q40973="",,),0)-1),"")</f>
        <v>5</v>
      </c>
      <c r="Q19249">
        <f t="shared" si="550"/>
        <v>2</v>
      </c>
      <c r="R19249">
        <f t="shared" si="551"/>
        <v>0</v>
      </c>
    </row>
    <row r="19250" spans="1:18" x14ac:dyDescent="0.3">
      <c r="A19250" t="s">
        <v>1335</v>
      </c>
      <c r="B19250" s="1">
        <v>38286</v>
      </c>
      <c r="C19250" s="2">
        <v>0.45833333333333331</v>
      </c>
      <c r="D19250" t="s">
        <v>1366</v>
      </c>
      <c r="E19250" t="s">
        <v>1367</v>
      </c>
      <c r="G19250" s="6" t="s">
        <v>29</v>
      </c>
      <c r="H19250" t="s">
        <v>30</v>
      </c>
      <c r="I19250" t="s">
        <v>21</v>
      </c>
      <c r="J19250" t="s">
        <v>22</v>
      </c>
      <c r="K19250">
        <v>2.8</v>
      </c>
      <c r="L19250">
        <v>80</v>
      </c>
      <c r="M19250" t="s">
        <v>74</v>
      </c>
      <c r="N19250">
        <v>80</v>
      </c>
      <c r="P19250" cm="1">
        <f t="array" ref="P19250">IF(Q19250&gt;0,INDEX(Q19250:Q40974,MATCH(TRUE,INDEX(Q19250:Q40974="",,),0)-1),"")</f>
        <v>5</v>
      </c>
      <c r="Q19250">
        <f t="shared" si="550"/>
        <v>2</v>
      </c>
      <c r="R19250">
        <f t="shared" si="551"/>
        <v>0</v>
      </c>
    </row>
    <row r="19251" spans="1:18" x14ac:dyDescent="0.3">
      <c r="A19251" t="s">
        <v>1335</v>
      </c>
      <c r="B19251" s="1">
        <v>38286</v>
      </c>
      <c r="C19251" s="2">
        <v>0.45833333333333331</v>
      </c>
      <c r="D19251" t="s">
        <v>1366</v>
      </c>
      <c r="E19251" t="s">
        <v>1367</v>
      </c>
      <c r="G19251" s="6" t="s">
        <v>29</v>
      </c>
      <c r="H19251" t="s">
        <v>28</v>
      </c>
      <c r="I19251" t="s">
        <v>21</v>
      </c>
      <c r="J19251" t="s">
        <v>22</v>
      </c>
      <c r="K19251">
        <v>74.8</v>
      </c>
      <c r="L19251">
        <v>52</v>
      </c>
      <c r="M19251" t="s">
        <v>74</v>
      </c>
      <c r="N19251">
        <v>52</v>
      </c>
      <c r="P19251" cm="1">
        <f t="array" ref="P19251">IF(Q19251&gt;0,INDEX(Q19251:Q40975,MATCH(TRUE,INDEX(Q19251:Q40975="",,),0)-1),"")</f>
        <v>5</v>
      </c>
      <c r="Q19251">
        <f t="shared" si="550"/>
        <v>2</v>
      </c>
      <c r="R19251">
        <f t="shared" si="551"/>
        <v>0</v>
      </c>
    </row>
    <row r="19252" spans="1:18" x14ac:dyDescent="0.3">
      <c r="A19252" t="s">
        <v>1335</v>
      </c>
      <c r="B19252" s="1">
        <v>38286</v>
      </c>
      <c r="C19252" s="2">
        <v>0.45833333333333331</v>
      </c>
      <c r="D19252" t="s">
        <v>1366</v>
      </c>
      <c r="E19252" t="s">
        <v>1367</v>
      </c>
      <c r="G19252" s="6" t="s">
        <v>29</v>
      </c>
      <c r="H19252" t="s">
        <v>30</v>
      </c>
      <c r="I19252" t="s">
        <v>26</v>
      </c>
      <c r="J19252" t="s">
        <v>27</v>
      </c>
      <c r="K19252">
        <v>82</v>
      </c>
      <c r="L19252">
        <v>9.9499999999999993</v>
      </c>
      <c r="M19252" t="s">
        <v>74</v>
      </c>
      <c r="N19252">
        <v>9.9499999999999993</v>
      </c>
      <c r="P19252" cm="1">
        <f t="array" ref="P19252">IF(Q19252&gt;0,INDEX(Q19252:Q40976,MATCH(TRUE,INDEX(Q19252:Q40976="",,),0)-1),"")</f>
        <v>5</v>
      </c>
      <c r="Q19252">
        <f t="shared" si="550"/>
        <v>2</v>
      </c>
      <c r="R19252">
        <f t="shared" si="551"/>
        <v>0</v>
      </c>
    </row>
    <row r="19253" spans="1:18" x14ac:dyDescent="0.3">
      <c r="A19253" t="s">
        <v>1335</v>
      </c>
      <c r="B19253" s="1">
        <v>38286</v>
      </c>
      <c r="C19253" s="2">
        <v>0.45833333333333331</v>
      </c>
      <c r="D19253" t="s">
        <v>1366</v>
      </c>
      <c r="E19253" t="s">
        <v>1367</v>
      </c>
      <c r="G19253" s="6" t="s">
        <v>29</v>
      </c>
      <c r="H19253" t="s">
        <v>41</v>
      </c>
      <c r="I19253" t="s">
        <v>26</v>
      </c>
      <c r="J19253" t="s">
        <v>27</v>
      </c>
      <c r="K19253">
        <v>21</v>
      </c>
      <c r="L19253">
        <v>27.2</v>
      </c>
      <c r="M19253" t="s">
        <v>74</v>
      </c>
      <c r="N19253">
        <v>27.2</v>
      </c>
      <c r="P19253" cm="1">
        <f t="array" ref="P19253">IF(Q19253&gt;0,INDEX(Q19253:Q40977,MATCH(TRUE,INDEX(Q19253:Q40977="",,),0)-1),"")</f>
        <v>5</v>
      </c>
      <c r="Q19253">
        <f t="shared" si="550"/>
        <v>2</v>
      </c>
      <c r="R19253">
        <f t="shared" si="551"/>
        <v>0</v>
      </c>
    </row>
    <row r="19254" spans="1:18" x14ac:dyDescent="0.3">
      <c r="A19254" t="s">
        <v>1335</v>
      </c>
      <c r="B19254" s="1">
        <v>38286</v>
      </c>
      <c r="C19254" s="2">
        <v>0.45833333333333331</v>
      </c>
      <c r="D19254" t="s">
        <v>1366</v>
      </c>
      <c r="E19254" t="s">
        <v>1367</v>
      </c>
      <c r="G19254" t="s">
        <v>19</v>
      </c>
      <c r="H19254" t="s">
        <v>53</v>
      </c>
      <c r="I19254" t="s">
        <v>21</v>
      </c>
      <c r="J19254" t="s">
        <v>22</v>
      </c>
      <c r="K19254">
        <v>183.3</v>
      </c>
      <c r="L19254">
        <v>40</v>
      </c>
      <c r="M19254" t="s">
        <v>480</v>
      </c>
      <c r="N19254">
        <v>40</v>
      </c>
      <c r="P19254" cm="1">
        <f t="array" ref="P19254">IF(Q19254&gt;0,INDEX(Q19254:Q40978,MATCH(TRUE,INDEX(Q19254:Q40978="",,),0)-1),"")</f>
        <v>5</v>
      </c>
      <c r="Q19254">
        <f t="shared" si="550"/>
        <v>3</v>
      </c>
      <c r="R19254">
        <f t="shared" si="551"/>
        <v>0</v>
      </c>
    </row>
    <row r="19255" spans="1:18" x14ac:dyDescent="0.3">
      <c r="A19255" t="s">
        <v>1335</v>
      </c>
      <c r="B19255" s="1">
        <v>38286</v>
      </c>
      <c r="C19255" s="2">
        <v>0.45833333333333331</v>
      </c>
      <c r="D19255" t="s">
        <v>1366</v>
      </c>
      <c r="E19255" t="s">
        <v>1367</v>
      </c>
      <c r="G19255" t="s">
        <v>19</v>
      </c>
      <c r="H19255" t="s">
        <v>41</v>
      </c>
      <c r="I19255" t="s">
        <v>21</v>
      </c>
      <c r="J19255" t="s">
        <v>22</v>
      </c>
      <c r="K19255">
        <v>29.8</v>
      </c>
      <c r="L19255">
        <v>159</v>
      </c>
      <c r="M19255" t="s">
        <v>480</v>
      </c>
      <c r="N19255">
        <v>159</v>
      </c>
      <c r="P19255" cm="1">
        <f t="array" ref="P19255">IF(Q19255&gt;0,INDEX(Q19255:Q40979,MATCH(TRUE,INDEX(Q19255:Q40979="",,),0)-1),"")</f>
        <v>5</v>
      </c>
      <c r="Q19255">
        <f t="shared" si="550"/>
        <v>3</v>
      </c>
      <c r="R19255">
        <f t="shared" si="551"/>
        <v>0</v>
      </c>
    </row>
    <row r="19256" spans="1:18" x14ac:dyDescent="0.3">
      <c r="A19256" t="s">
        <v>1335</v>
      </c>
      <c r="B19256" s="1">
        <v>38286</v>
      </c>
      <c r="C19256" s="2">
        <v>0.45833333333333331</v>
      </c>
      <c r="D19256" t="s">
        <v>1366</v>
      </c>
      <c r="E19256" t="s">
        <v>1367</v>
      </c>
      <c r="G19256" t="s">
        <v>19</v>
      </c>
      <c r="H19256" t="s">
        <v>43</v>
      </c>
      <c r="I19256" t="s">
        <v>21</v>
      </c>
      <c r="J19256" t="s">
        <v>22</v>
      </c>
      <c r="K19256">
        <v>61.8</v>
      </c>
      <c r="L19256">
        <v>134</v>
      </c>
      <c r="M19256" t="s">
        <v>480</v>
      </c>
      <c r="N19256">
        <v>134</v>
      </c>
      <c r="P19256" cm="1">
        <f t="array" ref="P19256">IF(Q19256&gt;0,INDEX(Q19256:Q40980,MATCH(TRUE,INDEX(Q19256:Q40980="",,),0)-1),"")</f>
        <v>5</v>
      </c>
      <c r="Q19256">
        <f t="shared" si="550"/>
        <v>3</v>
      </c>
      <c r="R19256">
        <f t="shared" si="551"/>
        <v>0</v>
      </c>
    </row>
    <row r="19257" spans="1:18" x14ac:dyDescent="0.3">
      <c r="A19257" t="s">
        <v>1335</v>
      </c>
      <c r="B19257" s="1">
        <v>38286</v>
      </c>
      <c r="C19257" s="2">
        <v>0.45833333333333331</v>
      </c>
      <c r="D19257" t="s">
        <v>1366</v>
      </c>
      <c r="E19257" t="s">
        <v>1367</v>
      </c>
      <c r="G19257" t="s">
        <v>19</v>
      </c>
      <c r="H19257" t="s">
        <v>53</v>
      </c>
      <c r="I19257" t="s">
        <v>26</v>
      </c>
      <c r="J19257" t="s">
        <v>27</v>
      </c>
      <c r="K19257">
        <v>532</v>
      </c>
      <c r="L19257">
        <v>14.15</v>
      </c>
      <c r="M19257" t="s">
        <v>480</v>
      </c>
      <c r="N19257">
        <v>14.15</v>
      </c>
      <c r="P19257" cm="1">
        <f t="array" ref="P19257">IF(Q19257&gt;0,INDEX(Q19257:Q40981,MATCH(TRUE,INDEX(Q19257:Q40981="",,),0)-1),"")</f>
        <v>5</v>
      </c>
      <c r="Q19257">
        <f t="shared" si="550"/>
        <v>3</v>
      </c>
      <c r="R19257">
        <f t="shared" si="551"/>
        <v>0</v>
      </c>
    </row>
    <row r="19258" spans="1:18" x14ac:dyDescent="0.3">
      <c r="A19258" t="s">
        <v>1335</v>
      </c>
      <c r="B19258" s="1">
        <v>38286</v>
      </c>
      <c r="C19258" s="2">
        <v>0.45833333333333331</v>
      </c>
      <c r="D19258" t="s">
        <v>1366</v>
      </c>
      <c r="E19258" t="s">
        <v>1367</v>
      </c>
      <c r="G19258" t="s">
        <v>19</v>
      </c>
      <c r="H19258" t="s">
        <v>28</v>
      </c>
      <c r="I19258" t="s">
        <v>26</v>
      </c>
      <c r="J19258" t="s">
        <v>27</v>
      </c>
      <c r="K19258">
        <v>332</v>
      </c>
      <c r="L19258">
        <v>15.75</v>
      </c>
      <c r="M19258" t="s">
        <v>480</v>
      </c>
      <c r="N19258">
        <v>15.75</v>
      </c>
      <c r="P19258" cm="1">
        <f t="array" ref="P19258">IF(Q19258&gt;0,INDEX(Q19258:Q40982,MATCH(TRUE,INDEX(Q19258:Q40982="",,),0)-1),"")</f>
        <v>5</v>
      </c>
      <c r="Q19258">
        <f t="shared" si="550"/>
        <v>3</v>
      </c>
      <c r="R19258">
        <f t="shared" si="551"/>
        <v>0</v>
      </c>
    </row>
    <row r="19259" spans="1:18" x14ac:dyDescent="0.3">
      <c r="A19259" t="s">
        <v>1335</v>
      </c>
      <c r="B19259" s="1">
        <v>38286</v>
      </c>
      <c r="C19259" s="2">
        <v>0.45833333333333331</v>
      </c>
      <c r="D19259" t="s">
        <v>1366</v>
      </c>
      <c r="E19259" t="s">
        <v>1367</v>
      </c>
      <c r="G19259" t="s">
        <v>19</v>
      </c>
      <c r="H19259" t="s">
        <v>43</v>
      </c>
      <c r="I19259" t="s">
        <v>26</v>
      </c>
      <c r="J19259" t="s">
        <v>27</v>
      </c>
      <c r="K19259">
        <v>622</v>
      </c>
      <c r="L19259">
        <v>9.65</v>
      </c>
      <c r="M19259" t="s">
        <v>480</v>
      </c>
      <c r="N19259">
        <v>43.41</v>
      </c>
      <c r="P19259" cm="1">
        <f t="array" ref="P19259">IF(Q19259&gt;0,INDEX(Q19259:Q40983,MATCH(TRUE,INDEX(Q19259:Q40983="",,),0)-1),"")</f>
        <v>5</v>
      </c>
      <c r="Q19259">
        <f t="shared" si="550"/>
        <v>3</v>
      </c>
      <c r="R19259">
        <f t="shared" si="551"/>
        <v>0</v>
      </c>
    </row>
    <row r="19260" spans="1:18" x14ac:dyDescent="0.3">
      <c r="A19260" t="s">
        <v>1335</v>
      </c>
      <c r="B19260" s="1">
        <v>38286</v>
      </c>
      <c r="C19260" s="2">
        <v>0.45833333333333331</v>
      </c>
      <c r="D19260" t="s">
        <v>1366</v>
      </c>
      <c r="E19260" t="s">
        <v>1367</v>
      </c>
      <c r="G19260" s="6" t="s">
        <v>29</v>
      </c>
      <c r="H19260" t="s">
        <v>30</v>
      </c>
      <c r="I19260" t="s">
        <v>21</v>
      </c>
      <c r="J19260" t="s">
        <v>22</v>
      </c>
      <c r="K19260">
        <v>2.8</v>
      </c>
      <c r="L19260">
        <v>80</v>
      </c>
      <c r="M19260" t="s">
        <v>480</v>
      </c>
      <c r="N19260">
        <v>80</v>
      </c>
      <c r="P19260" cm="1">
        <f t="array" ref="P19260">IF(Q19260&gt;0,INDEX(Q19260:Q40984,MATCH(TRUE,INDEX(Q19260:Q40984="",,),0)-1),"")</f>
        <v>5</v>
      </c>
      <c r="Q19260">
        <f t="shared" si="550"/>
        <v>3</v>
      </c>
      <c r="R19260">
        <f t="shared" si="551"/>
        <v>0</v>
      </c>
    </row>
    <row r="19261" spans="1:18" x14ac:dyDescent="0.3">
      <c r="A19261" t="s">
        <v>1335</v>
      </c>
      <c r="B19261" s="1">
        <v>38286</v>
      </c>
      <c r="C19261" s="2">
        <v>0.45833333333333331</v>
      </c>
      <c r="D19261" t="s">
        <v>1366</v>
      </c>
      <c r="E19261" t="s">
        <v>1367</v>
      </c>
      <c r="G19261" s="6" t="s">
        <v>29</v>
      </c>
      <c r="H19261" t="s">
        <v>28</v>
      </c>
      <c r="I19261" t="s">
        <v>21</v>
      </c>
      <c r="J19261" t="s">
        <v>22</v>
      </c>
      <c r="K19261">
        <v>74.8</v>
      </c>
      <c r="L19261">
        <v>52</v>
      </c>
      <c r="M19261" t="s">
        <v>480</v>
      </c>
      <c r="N19261">
        <v>52</v>
      </c>
      <c r="P19261" cm="1">
        <f t="array" ref="P19261">IF(Q19261&gt;0,INDEX(Q19261:Q40985,MATCH(TRUE,INDEX(Q19261:Q40985="",,),0)-1),"")</f>
        <v>5</v>
      </c>
      <c r="Q19261">
        <f t="shared" si="550"/>
        <v>3</v>
      </c>
      <c r="R19261">
        <f t="shared" si="551"/>
        <v>0</v>
      </c>
    </row>
    <row r="19262" spans="1:18" x14ac:dyDescent="0.3">
      <c r="A19262" t="s">
        <v>1335</v>
      </c>
      <c r="B19262" s="1">
        <v>38286</v>
      </c>
      <c r="C19262" s="2">
        <v>0.45833333333333331</v>
      </c>
      <c r="D19262" t="s">
        <v>1366</v>
      </c>
      <c r="E19262" t="s">
        <v>1367</v>
      </c>
      <c r="G19262" s="6" t="s">
        <v>29</v>
      </c>
      <c r="H19262" t="s">
        <v>30</v>
      </c>
      <c r="I19262" t="s">
        <v>26</v>
      </c>
      <c r="J19262" t="s">
        <v>27</v>
      </c>
      <c r="K19262">
        <v>82</v>
      </c>
      <c r="L19262">
        <v>9.9499999999999993</v>
      </c>
      <c r="M19262" t="s">
        <v>480</v>
      </c>
      <c r="N19262">
        <v>9.9499999999999993</v>
      </c>
      <c r="P19262" cm="1">
        <f t="array" ref="P19262">IF(Q19262&gt;0,INDEX(Q19262:Q40986,MATCH(TRUE,INDEX(Q19262:Q40986="",,),0)-1),"")</f>
        <v>5</v>
      </c>
      <c r="Q19262">
        <f t="shared" si="550"/>
        <v>3</v>
      </c>
      <c r="R19262">
        <f t="shared" si="551"/>
        <v>0</v>
      </c>
    </row>
    <row r="19263" spans="1:18" x14ac:dyDescent="0.3">
      <c r="A19263" t="s">
        <v>1335</v>
      </c>
      <c r="B19263" s="1">
        <v>38286</v>
      </c>
      <c r="C19263" s="2">
        <v>0.45833333333333331</v>
      </c>
      <c r="D19263" t="s">
        <v>1366</v>
      </c>
      <c r="E19263" t="s">
        <v>1367</v>
      </c>
      <c r="G19263" s="6" t="s">
        <v>29</v>
      </c>
      <c r="H19263" t="s">
        <v>41</v>
      </c>
      <c r="I19263" t="s">
        <v>26</v>
      </c>
      <c r="J19263" t="s">
        <v>27</v>
      </c>
      <c r="K19263">
        <v>21</v>
      </c>
      <c r="L19263">
        <v>27.2</v>
      </c>
      <c r="M19263" t="s">
        <v>480</v>
      </c>
      <c r="N19263">
        <v>27.2</v>
      </c>
      <c r="P19263" cm="1">
        <f t="array" ref="P19263">IF(Q19263&gt;0,INDEX(Q19263:Q40987,MATCH(TRUE,INDEX(Q19263:Q40987="",,),0)-1),"")</f>
        <v>5</v>
      </c>
      <c r="Q19263">
        <f t="shared" si="550"/>
        <v>3</v>
      </c>
      <c r="R19263">
        <f t="shared" si="551"/>
        <v>0</v>
      </c>
    </row>
    <row r="19264" spans="1:18" x14ac:dyDescent="0.3">
      <c r="A19264" t="s">
        <v>1335</v>
      </c>
      <c r="B19264" s="1">
        <v>38286</v>
      </c>
      <c r="C19264" s="2">
        <v>0.45833333333333331</v>
      </c>
      <c r="D19264" t="s">
        <v>1366</v>
      </c>
      <c r="E19264" t="s">
        <v>1367</v>
      </c>
      <c r="G19264" t="s">
        <v>19</v>
      </c>
      <c r="H19264" t="s">
        <v>53</v>
      </c>
      <c r="I19264" t="s">
        <v>21</v>
      </c>
      <c r="J19264" t="s">
        <v>22</v>
      </c>
      <c r="K19264">
        <v>183.3</v>
      </c>
      <c r="L19264">
        <v>40</v>
      </c>
      <c r="M19264" t="s">
        <v>44</v>
      </c>
      <c r="N19264">
        <v>89.11</v>
      </c>
      <c r="P19264" cm="1">
        <f t="array" ref="P19264">IF(Q19264&gt;0,INDEX(Q19264:Q40988,MATCH(TRUE,INDEX(Q19264:Q40988="",,),0)-1),"")</f>
        <v>5</v>
      </c>
      <c r="Q19264">
        <f t="shared" si="550"/>
        <v>4</v>
      </c>
      <c r="R19264">
        <f t="shared" si="551"/>
        <v>0</v>
      </c>
    </row>
    <row r="19265" spans="1:18" x14ac:dyDescent="0.3">
      <c r="A19265" t="s">
        <v>1335</v>
      </c>
      <c r="B19265" s="1">
        <v>38286</v>
      </c>
      <c r="C19265" s="2">
        <v>0.45833333333333331</v>
      </c>
      <c r="D19265" t="s">
        <v>1366</v>
      </c>
      <c r="E19265" t="s">
        <v>1367</v>
      </c>
      <c r="G19265" t="s">
        <v>19</v>
      </c>
      <c r="H19265" t="s">
        <v>41</v>
      </c>
      <c r="I19265" t="s">
        <v>21</v>
      </c>
      <c r="J19265" t="s">
        <v>22</v>
      </c>
      <c r="K19265">
        <v>29.8</v>
      </c>
      <c r="L19265">
        <v>159</v>
      </c>
      <c r="M19265" t="s">
        <v>44</v>
      </c>
      <c r="N19265">
        <v>159</v>
      </c>
      <c r="P19265" cm="1">
        <f t="array" ref="P19265">IF(Q19265&gt;0,INDEX(Q19265:Q40989,MATCH(TRUE,INDEX(Q19265:Q40989="",,),0)-1),"")</f>
        <v>5</v>
      </c>
      <c r="Q19265">
        <f t="shared" si="550"/>
        <v>4</v>
      </c>
      <c r="R19265">
        <f t="shared" si="551"/>
        <v>0</v>
      </c>
    </row>
    <row r="19266" spans="1:18" x14ac:dyDescent="0.3">
      <c r="A19266" t="s">
        <v>1335</v>
      </c>
      <c r="B19266" s="1">
        <v>38286</v>
      </c>
      <c r="C19266" s="2">
        <v>0.45833333333333331</v>
      </c>
      <c r="D19266" t="s">
        <v>1366</v>
      </c>
      <c r="E19266" t="s">
        <v>1367</v>
      </c>
      <c r="G19266" t="s">
        <v>19</v>
      </c>
      <c r="H19266" t="s">
        <v>43</v>
      </c>
      <c r="I19266" t="s">
        <v>21</v>
      </c>
      <c r="J19266" t="s">
        <v>22</v>
      </c>
      <c r="K19266">
        <v>61.8</v>
      </c>
      <c r="L19266">
        <v>134</v>
      </c>
      <c r="M19266" t="s">
        <v>44</v>
      </c>
      <c r="N19266">
        <v>134</v>
      </c>
      <c r="P19266" cm="1">
        <f t="array" ref="P19266">IF(Q19266&gt;0,INDEX(Q19266:Q40990,MATCH(TRUE,INDEX(Q19266:Q40990="",,),0)-1),"")</f>
        <v>5</v>
      </c>
      <c r="Q19266">
        <f t="shared" si="550"/>
        <v>4</v>
      </c>
      <c r="R19266">
        <f t="shared" si="551"/>
        <v>0</v>
      </c>
    </row>
    <row r="19267" spans="1:18" x14ac:dyDescent="0.3">
      <c r="A19267" t="s">
        <v>1335</v>
      </c>
      <c r="B19267" s="1">
        <v>38286</v>
      </c>
      <c r="C19267" s="2">
        <v>0.45833333333333331</v>
      </c>
      <c r="D19267" t="s">
        <v>1366</v>
      </c>
      <c r="E19267" t="s">
        <v>1367</v>
      </c>
      <c r="G19267" t="s">
        <v>19</v>
      </c>
      <c r="H19267" t="s">
        <v>53</v>
      </c>
      <c r="I19267" t="s">
        <v>26</v>
      </c>
      <c r="J19267" t="s">
        <v>27</v>
      </c>
      <c r="K19267">
        <v>532</v>
      </c>
      <c r="L19267">
        <v>14.15</v>
      </c>
      <c r="M19267" t="s">
        <v>44</v>
      </c>
      <c r="N19267">
        <v>27</v>
      </c>
      <c r="P19267" cm="1">
        <f t="array" ref="P19267">IF(Q19267&gt;0,INDEX(Q19267:Q40991,MATCH(TRUE,INDEX(Q19267:Q40991="",,),0)-1),"")</f>
        <v>5</v>
      </c>
      <c r="Q19267">
        <f t="shared" si="550"/>
        <v>4</v>
      </c>
      <c r="R19267">
        <f t="shared" si="551"/>
        <v>0</v>
      </c>
    </row>
    <row r="19268" spans="1:18" x14ac:dyDescent="0.3">
      <c r="A19268" t="s">
        <v>1335</v>
      </c>
      <c r="B19268" s="1">
        <v>38286</v>
      </c>
      <c r="C19268" s="2">
        <v>0.45833333333333331</v>
      </c>
      <c r="D19268" t="s">
        <v>1366</v>
      </c>
      <c r="E19268" t="s">
        <v>1367</v>
      </c>
      <c r="G19268" t="s">
        <v>19</v>
      </c>
      <c r="H19268" t="s">
        <v>28</v>
      </c>
      <c r="I19268" t="s">
        <v>26</v>
      </c>
      <c r="J19268" t="s">
        <v>27</v>
      </c>
      <c r="K19268">
        <v>332</v>
      </c>
      <c r="L19268">
        <v>15.75</v>
      </c>
      <c r="M19268" t="s">
        <v>44</v>
      </c>
      <c r="N19268">
        <v>15.75</v>
      </c>
      <c r="P19268" cm="1">
        <f t="array" ref="P19268">IF(Q19268&gt;0,INDEX(Q19268:Q40992,MATCH(TRUE,INDEX(Q19268:Q40992="",,),0)-1),"")</f>
        <v>5</v>
      </c>
      <c r="Q19268">
        <f t="shared" si="550"/>
        <v>4</v>
      </c>
      <c r="R19268">
        <f t="shared" si="551"/>
        <v>0</v>
      </c>
    </row>
    <row r="19269" spans="1:18" x14ac:dyDescent="0.3">
      <c r="A19269" t="s">
        <v>1335</v>
      </c>
      <c r="B19269" s="1">
        <v>38286</v>
      </c>
      <c r="C19269" s="2">
        <v>0.45833333333333331</v>
      </c>
      <c r="D19269" t="s">
        <v>1366</v>
      </c>
      <c r="E19269" t="s">
        <v>1367</v>
      </c>
      <c r="G19269" t="s">
        <v>19</v>
      </c>
      <c r="H19269" t="s">
        <v>43</v>
      </c>
      <c r="I19269" t="s">
        <v>26</v>
      </c>
      <c r="J19269" t="s">
        <v>27</v>
      </c>
      <c r="K19269">
        <v>622</v>
      </c>
      <c r="L19269">
        <v>9.65</v>
      </c>
      <c r="M19269" t="s">
        <v>44</v>
      </c>
      <c r="N19269">
        <v>15</v>
      </c>
      <c r="P19269" cm="1">
        <f t="array" ref="P19269">IF(Q19269&gt;0,INDEX(Q19269:Q40993,MATCH(TRUE,INDEX(Q19269:Q40993="",,),0)-1),"")</f>
        <v>5</v>
      </c>
      <c r="Q19269">
        <f t="shared" si="550"/>
        <v>4</v>
      </c>
      <c r="R19269">
        <f t="shared" si="551"/>
        <v>0</v>
      </c>
    </row>
    <row r="19270" spans="1:18" x14ac:dyDescent="0.3">
      <c r="A19270" t="s">
        <v>1335</v>
      </c>
      <c r="B19270" s="1">
        <v>38286</v>
      </c>
      <c r="C19270" s="2">
        <v>0.45833333333333331</v>
      </c>
      <c r="D19270" t="s">
        <v>1366</v>
      </c>
      <c r="E19270" t="s">
        <v>1367</v>
      </c>
      <c r="G19270" s="6" t="s">
        <v>29</v>
      </c>
      <c r="H19270" t="s">
        <v>30</v>
      </c>
      <c r="I19270" t="s">
        <v>21</v>
      </c>
      <c r="J19270" t="s">
        <v>22</v>
      </c>
      <c r="K19270">
        <v>2.8</v>
      </c>
      <c r="L19270">
        <v>80</v>
      </c>
      <c r="M19270" t="s">
        <v>44</v>
      </c>
      <c r="N19270">
        <v>80</v>
      </c>
      <c r="P19270" cm="1">
        <f t="array" ref="P19270">IF(Q19270&gt;0,INDEX(Q19270:Q40994,MATCH(TRUE,INDEX(Q19270:Q40994="",,),0)-1),"")</f>
        <v>5</v>
      </c>
      <c r="Q19270">
        <f t="shared" si="550"/>
        <v>4</v>
      </c>
      <c r="R19270">
        <f t="shared" si="551"/>
        <v>0</v>
      </c>
    </row>
    <row r="19271" spans="1:18" x14ac:dyDescent="0.3">
      <c r="A19271" t="s">
        <v>1335</v>
      </c>
      <c r="B19271" s="1">
        <v>38286</v>
      </c>
      <c r="C19271" s="2">
        <v>0.45833333333333331</v>
      </c>
      <c r="D19271" t="s">
        <v>1366</v>
      </c>
      <c r="E19271" t="s">
        <v>1367</v>
      </c>
      <c r="G19271" s="6" t="s">
        <v>29</v>
      </c>
      <c r="H19271" t="s">
        <v>28</v>
      </c>
      <c r="I19271" t="s">
        <v>21</v>
      </c>
      <c r="J19271" t="s">
        <v>22</v>
      </c>
      <c r="K19271">
        <v>74.8</v>
      </c>
      <c r="L19271">
        <v>52</v>
      </c>
      <c r="M19271" t="s">
        <v>44</v>
      </c>
      <c r="N19271">
        <v>52</v>
      </c>
      <c r="P19271" cm="1">
        <f t="array" ref="P19271">IF(Q19271&gt;0,INDEX(Q19271:Q40995,MATCH(TRUE,INDEX(Q19271:Q40995="",,),0)-1),"")</f>
        <v>5</v>
      </c>
      <c r="Q19271">
        <f t="shared" si="550"/>
        <v>4</v>
      </c>
      <c r="R19271">
        <f t="shared" si="551"/>
        <v>0</v>
      </c>
    </row>
    <row r="19272" spans="1:18" x14ac:dyDescent="0.3">
      <c r="A19272" t="s">
        <v>1335</v>
      </c>
      <c r="B19272" s="1">
        <v>38286</v>
      </c>
      <c r="C19272" s="2">
        <v>0.45833333333333331</v>
      </c>
      <c r="D19272" t="s">
        <v>1366</v>
      </c>
      <c r="E19272" t="s">
        <v>1367</v>
      </c>
      <c r="G19272" s="6" t="s">
        <v>29</v>
      </c>
      <c r="H19272" t="s">
        <v>30</v>
      </c>
      <c r="I19272" t="s">
        <v>26</v>
      </c>
      <c r="J19272" t="s">
        <v>27</v>
      </c>
      <c r="K19272">
        <v>82</v>
      </c>
      <c r="L19272">
        <v>9.9499999999999993</v>
      </c>
      <c r="M19272" t="s">
        <v>44</v>
      </c>
      <c r="N19272">
        <v>9.9499999999999993</v>
      </c>
      <c r="P19272" cm="1">
        <f t="array" ref="P19272">IF(Q19272&gt;0,INDEX(Q19272:Q40996,MATCH(TRUE,INDEX(Q19272:Q40996="",,),0)-1),"")</f>
        <v>5</v>
      </c>
      <c r="Q19272">
        <f t="shared" si="550"/>
        <v>4</v>
      </c>
      <c r="R19272">
        <f t="shared" si="551"/>
        <v>0</v>
      </c>
    </row>
    <row r="19273" spans="1:18" x14ac:dyDescent="0.3">
      <c r="A19273" t="s">
        <v>1335</v>
      </c>
      <c r="B19273" s="1">
        <v>38286</v>
      </c>
      <c r="C19273" s="2">
        <v>0.45833333333333331</v>
      </c>
      <c r="D19273" t="s">
        <v>1366</v>
      </c>
      <c r="E19273" t="s">
        <v>1367</v>
      </c>
      <c r="G19273" s="6" t="s">
        <v>29</v>
      </c>
      <c r="H19273" t="s">
        <v>41</v>
      </c>
      <c r="I19273" t="s">
        <v>26</v>
      </c>
      <c r="J19273" t="s">
        <v>27</v>
      </c>
      <c r="K19273">
        <v>21</v>
      </c>
      <c r="L19273">
        <v>27.2</v>
      </c>
      <c r="M19273" t="s">
        <v>44</v>
      </c>
      <c r="N19273">
        <v>27.2</v>
      </c>
      <c r="P19273" cm="1">
        <f t="array" ref="P19273">IF(Q19273&gt;0,INDEX(Q19273:Q40997,MATCH(TRUE,INDEX(Q19273:Q40997="",,),0)-1),"")</f>
        <v>5</v>
      </c>
      <c r="Q19273">
        <f t="shared" si="550"/>
        <v>4</v>
      </c>
      <c r="R19273">
        <f t="shared" si="551"/>
        <v>0</v>
      </c>
    </row>
    <row r="19274" spans="1:18" x14ac:dyDescent="0.3">
      <c r="A19274" t="s">
        <v>1335</v>
      </c>
      <c r="B19274" s="1">
        <v>38286</v>
      </c>
      <c r="C19274" s="2">
        <v>0.45833333333333331</v>
      </c>
      <c r="D19274" t="s">
        <v>1366</v>
      </c>
      <c r="E19274" t="s">
        <v>1367</v>
      </c>
      <c r="G19274" t="s">
        <v>19</v>
      </c>
      <c r="H19274" t="s">
        <v>53</v>
      </c>
      <c r="I19274" t="s">
        <v>21</v>
      </c>
      <c r="J19274" t="s">
        <v>22</v>
      </c>
      <c r="K19274">
        <v>183.3</v>
      </c>
      <c r="L19274">
        <v>40</v>
      </c>
      <c r="M19274" t="s">
        <v>86</v>
      </c>
      <c r="N19274">
        <v>40</v>
      </c>
      <c r="P19274" cm="1">
        <f t="array" ref="P19274">IF(Q19274&gt;0,INDEX(Q19274:Q40998,MATCH(TRUE,INDEX(Q19274:Q40998="",,),0)-1),"")</f>
        <v>5</v>
      </c>
      <c r="Q19274">
        <f t="shared" si="550"/>
        <v>5</v>
      </c>
      <c r="R19274">
        <f t="shared" si="551"/>
        <v>0</v>
      </c>
    </row>
    <row r="19275" spans="1:18" x14ac:dyDescent="0.3">
      <c r="A19275" t="s">
        <v>1335</v>
      </c>
      <c r="B19275" s="1">
        <v>38286</v>
      </c>
      <c r="C19275" s="2">
        <v>0.45833333333333331</v>
      </c>
      <c r="D19275" t="s">
        <v>1366</v>
      </c>
      <c r="E19275" t="s">
        <v>1367</v>
      </c>
      <c r="G19275" t="s">
        <v>19</v>
      </c>
      <c r="H19275" t="s">
        <v>41</v>
      </c>
      <c r="I19275" t="s">
        <v>21</v>
      </c>
      <c r="J19275" t="s">
        <v>22</v>
      </c>
      <c r="K19275">
        <v>29.8</v>
      </c>
      <c r="L19275">
        <v>159</v>
      </c>
      <c r="M19275" t="s">
        <v>86</v>
      </c>
      <c r="N19275">
        <v>159</v>
      </c>
      <c r="P19275" cm="1">
        <f t="array" ref="P19275">IF(Q19275&gt;0,INDEX(Q19275:Q40999,MATCH(TRUE,INDEX(Q19275:Q40999="",,),0)-1),"")</f>
        <v>5</v>
      </c>
      <c r="Q19275">
        <f t="shared" si="550"/>
        <v>5</v>
      </c>
      <c r="R19275">
        <f t="shared" si="551"/>
        <v>0</v>
      </c>
    </row>
    <row r="19276" spans="1:18" x14ac:dyDescent="0.3">
      <c r="A19276" t="s">
        <v>1335</v>
      </c>
      <c r="B19276" s="1">
        <v>38286</v>
      </c>
      <c r="C19276" s="2">
        <v>0.45833333333333331</v>
      </c>
      <c r="D19276" t="s">
        <v>1366</v>
      </c>
      <c r="E19276" t="s">
        <v>1367</v>
      </c>
      <c r="G19276" t="s">
        <v>19</v>
      </c>
      <c r="H19276" t="s">
        <v>43</v>
      </c>
      <c r="I19276" t="s">
        <v>21</v>
      </c>
      <c r="J19276" t="s">
        <v>22</v>
      </c>
      <c r="K19276">
        <v>61.8</v>
      </c>
      <c r="L19276">
        <v>134</v>
      </c>
      <c r="M19276" t="s">
        <v>86</v>
      </c>
      <c r="N19276">
        <v>426.15</v>
      </c>
      <c r="P19276" cm="1">
        <f t="array" ref="P19276">IF(Q19276&gt;0,INDEX(Q19276:Q41000,MATCH(TRUE,INDEX(Q19276:Q41000="",,),0)-1),"")</f>
        <v>5</v>
      </c>
      <c r="Q19276">
        <f t="shared" si="550"/>
        <v>5</v>
      </c>
      <c r="R19276">
        <f t="shared" si="551"/>
        <v>0</v>
      </c>
    </row>
    <row r="19277" spans="1:18" x14ac:dyDescent="0.3">
      <c r="A19277" t="s">
        <v>1335</v>
      </c>
      <c r="B19277" s="1">
        <v>38286</v>
      </c>
      <c r="C19277" s="2">
        <v>0.45833333333333331</v>
      </c>
      <c r="D19277" t="s">
        <v>1366</v>
      </c>
      <c r="E19277" t="s">
        <v>1367</v>
      </c>
      <c r="G19277" t="s">
        <v>19</v>
      </c>
      <c r="H19277" t="s">
        <v>53</v>
      </c>
      <c r="I19277" t="s">
        <v>26</v>
      </c>
      <c r="J19277" t="s">
        <v>27</v>
      </c>
      <c r="K19277">
        <v>532</v>
      </c>
      <c r="L19277">
        <v>14.15</v>
      </c>
      <c r="M19277" t="s">
        <v>86</v>
      </c>
      <c r="N19277">
        <v>14.15</v>
      </c>
      <c r="P19277" cm="1">
        <f t="array" ref="P19277">IF(Q19277&gt;0,INDEX(Q19277:Q41001,MATCH(TRUE,INDEX(Q19277:Q41001="",,),0)-1),"")</f>
        <v>5</v>
      </c>
      <c r="Q19277">
        <f t="shared" si="550"/>
        <v>5</v>
      </c>
      <c r="R19277">
        <f t="shared" si="551"/>
        <v>0</v>
      </c>
    </row>
    <row r="19278" spans="1:18" x14ac:dyDescent="0.3">
      <c r="A19278" t="s">
        <v>1335</v>
      </c>
      <c r="B19278" s="1">
        <v>38286</v>
      </c>
      <c r="C19278" s="2">
        <v>0.45833333333333331</v>
      </c>
      <c r="D19278" t="s">
        <v>1366</v>
      </c>
      <c r="E19278" t="s">
        <v>1367</v>
      </c>
      <c r="G19278" t="s">
        <v>19</v>
      </c>
      <c r="H19278" t="s">
        <v>28</v>
      </c>
      <c r="I19278" t="s">
        <v>26</v>
      </c>
      <c r="J19278" t="s">
        <v>27</v>
      </c>
      <c r="K19278">
        <v>332</v>
      </c>
      <c r="L19278">
        <v>15.75</v>
      </c>
      <c r="M19278" t="s">
        <v>86</v>
      </c>
      <c r="N19278">
        <v>15.75</v>
      </c>
      <c r="P19278" cm="1">
        <f t="array" ref="P19278">IF(Q19278&gt;0,INDEX(Q19278:Q41002,MATCH(TRUE,INDEX(Q19278:Q41002="",,),0)-1),"")</f>
        <v>5</v>
      </c>
      <c r="Q19278">
        <f t="shared" si="550"/>
        <v>5</v>
      </c>
      <c r="R19278">
        <f t="shared" si="551"/>
        <v>0</v>
      </c>
    </row>
    <row r="19279" spans="1:18" x14ac:dyDescent="0.3">
      <c r="A19279" t="s">
        <v>1335</v>
      </c>
      <c r="B19279" s="1">
        <v>38286</v>
      </c>
      <c r="C19279" s="2">
        <v>0.45833333333333331</v>
      </c>
      <c r="D19279" t="s">
        <v>1366</v>
      </c>
      <c r="E19279" t="s">
        <v>1367</v>
      </c>
      <c r="G19279" t="s">
        <v>19</v>
      </c>
      <c r="H19279" t="s">
        <v>43</v>
      </c>
      <c r="I19279" t="s">
        <v>26</v>
      </c>
      <c r="J19279" t="s">
        <v>27</v>
      </c>
      <c r="K19279">
        <v>622</v>
      </c>
      <c r="L19279">
        <v>9.65</v>
      </c>
      <c r="M19279" t="s">
        <v>86</v>
      </c>
      <c r="N19279">
        <v>9.65</v>
      </c>
      <c r="P19279" cm="1">
        <f t="array" ref="P19279">IF(Q19279&gt;0,INDEX(Q19279:Q41003,MATCH(TRUE,INDEX(Q19279:Q41003="",,),0)-1),"")</f>
        <v>5</v>
      </c>
      <c r="Q19279">
        <f t="shared" si="550"/>
        <v>5</v>
      </c>
      <c r="R19279">
        <f t="shared" si="551"/>
        <v>0</v>
      </c>
    </row>
    <row r="19280" spans="1:18" x14ac:dyDescent="0.3">
      <c r="A19280" t="s">
        <v>1335</v>
      </c>
      <c r="B19280" s="1">
        <v>38286</v>
      </c>
      <c r="C19280" s="2">
        <v>0.45833333333333331</v>
      </c>
      <c r="D19280" t="s">
        <v>1366</v>
      </c>
      <c r="E19280" t="s">
        <v>1367</v>
      </c>
      <c r="G19280" s="6" t="s">
        <v>29</v>
      </c>
      <c r="H19280" t="s">
        <v>30</v>
      </c>
      <c r="I19280" t="s">
        <v>21</v>
      </c>
      <c r="J19280" t="s">
        <v>22</v>
      </c>
      <c r="K19280">
        <v>2.8</v>
      </c>
      <c r="L19280">
        <v>80</v>
      </c>
      <c r="M19280" t="s">
        <v>86</v>
      </c>
      <c r="N19280">
        <v>80</v>
      </c>
      <c r="P19280" cm="1">
        <f t="array" ref="P19280">IF(Q19280&gt;0,INDEX(Q19280:Q41004,MATCH(TRUE,INDEX(Q19280:Q41004="",,),0)-1),"")</f>
        <v>5</v>
      </c>
      <c r="Q19280">
        <f t="shared" si="550"/>
        <v>5</v>
      </c>
      <c r="R19280">
        <f t="shared" si="551"/>
        <v>0</v>
      </c>
    </row>
    <row r="19281" spans="1:18" x14ac:dyDescent="0.3">
      <c r="A19281" t="s">
        <v>1335</v>
      </c>
      <c r="B19281" s="1">
        <v>38286</v>
      </c>
      <c r="C19281" s="2">
        <v>0.45833333333333331</v>
      </c>
      <c r="D19281" t="s">
        <v>1366</v>
      </c>
      <c r="E19281" t="s">
        <v>1367</v>
      </c>
      <c r="G19281" s="6" t="s">
        <v>29</v>
      </c>
      <c r="H19281" t="s">
        <v>28</v>
      </c>
      <c r="I19281" t="s">
        <v>21</v>
      </c>
      <c r="J19281" t="s">
        <v>22</v>
      </c>
      <c r="K19281">
        <v>74.8</v>
      </c>
      <c r="L19281">
        <v>52</v>
      </c>
      <c r="M19281" t="s">
        <v>86</v>
      </c>
      <c r="N19281">
        <v>52</v>
      </c>
      <c r="P19281" cm="1">
        <f t="array" ref="P19281">IF(Q19281&gt;0,INDEX(Q19281:Q41005,MATCH(TRUE,INDEX(Q19281:Q41005="",,),0)-1),"")</f>
        <v>5</v>
      </c>
      <c r="Q19281">
        <f t="shared" si="550"/>
        <v>5</v>
      </c>
      <c r="R19281">
        <f t="shared" si="551"/>
        <v>0</v>
      </c>
    </row>
    <row r="19282" spans="1:18" x14ac:dyDescent="0.3">
      <c r="A19282" t="s">
        <v>1335</v>
      </c>
      <c r="B19282" s="1">
        <v>38286</v>
      </c>
      <c r="C19282" s="2">
        <v>0.45833333333333331</v>
      </c>
      <c r="D19282" t="s">
        <v>1366</v>
      </c>
      <c r="E19282" t="s">
        <v>1367</v>
      </c>
      <c r="G19282" s="6" t="s">
        <v>29</v>
      </c>
      <c r="H19282" t="s">
        <v>30</v>
      </c>
      <c r="I19282" t="s">
        <v>26</v>
      </c>
      <c r="J19282" t="s">
        <v>27</v>
      </c>
      <c r="K19282">
        <v>82</v>
      </c>
      <c r="L19282">
        <v>9.9499999999999993</v>
      </c>
      <c r="M19282" t="s">
        <v>86</v>
      </c>
      <c r="N19282">
        <v>9.9499999999999993</v>
      </c>
      <c r="P19282" cm="1">
        <f t="array" ref="P19282">IF(Q19282&gt;0,INDEX(Q19282:Q41006,MATCH(TRUE,INDEX(Q19282:Q41006="",,),0)-1),"")</f>
        <v>5</v>
      </c>
      <c r="Q19282">
        <f t="shared" si="550"/>
        <v>5</v>
      </c>
      <c r="R19282">
        <f t="shared" si="551"/>
        <v>0</v>
      </c>
    </row>
    <row r="19283" spans="1:18" x14ac:dyDescent="0.3">
      <c r="A19283" t="s">
        <v>1335</v>
      </c>
      <c r="B19283" s="1">
        <v>38286</v>
      </c>
      <c r="C19283" s="2">
        <v>0.45833333333333331</v>
      </c>
      <c r="D19283" t="s">
        <v>1366</v>
      </c>
      <c r="E19283" t="s">
        <v>1367</v>
      </c>
      <c r="G19283" s="6" t="s">
        <v>29</v>
      </c>
      <c r="H19283" t="s">
        <v>41</v>
      </c>
      <c r="I19283" t="s">
        <v>26</v>
      </c>
      <c r="J19283" t="s">
        <v>27</v>
      </c>
      <c r="K19283">
        <v>21</v>
      </c>
      <c r="L19283">
        <v>27.2</v>
      </c>
      <c r="M19283" t="s">
        <v>86</v>
      </c>
      <c r="N19283">
        <v>27.2</v>
      </c>
      <c r="P19283" cm="1">
        <f t="array" ref="P19283">IF(Q19283&gt;0,INDEX(Q19283:Q41007,MATCH(TRUE,INDEX(Q19283:Q41007="",,),0)-1),"")</f>
        <v>5</v>
      </c>
      <c r="Q19283">
        <f t="shared" si="550"/>
        <v>5</v>
      </c>
      <c r="R19283">
        <f t="shared" si="551"/>
        <v>0</v>
      </c>
    </row>
    <row r="19284" spans="1:18" x14ac:dyDescent="0.3">
      <c r="P19284" t="str" cm="1">
        <f t="array" ref="P19284">IF(Q19284&gt;0,INDEX(Q19284:Q41008,MATCH(TRUE,INDEX(Q19284:Q41008="",,),0)-1),"")</f>
        <v/>
      </c>
      <c r="R19284" t="str">
        <f t="shared" si="551"/>
        <v/>
      </c>
    </row>
    <row r="19285" spans="1:18" x14ac:dyDescent="0.3">
      <c r="A19285" t="s">
        <v>1335</v>
      </c>
      <c r="B19285" s="1">
        <v>38286</v>
      </c>
      <c r="C19285" s="2">
        <v>0.45833333333333331</v>
      </c>
      <c r="D19285" t="s">
        <v>1368</v>
      </c>
      <c r="E19285" t="s">
        <v>1369</v>
      </c>
      <c r="G19285" t="s">
        <v>19</v>
      </c>
      <c r="H19285" t="s">
        <v>30</v>
      </c>
      <c r="I19285" t="s">
        <v>21</v>
      </c>
      <c r="J19285" t="s">
        <v>22</v>
      </c>
      <c r="K19285">
        <v>4.5</v>
      </c>
      <c r="L19285">
        <v>91</v>
      </c>
      <c r="M19285" t="s">
        <v>1094</v>
      </c>
      <c r="N19285">
        <v>100</v>
      </c>
      <c r="O19285" t="s">
        <v>24</v>
      </c>
      <c r="P19285" cm="1">
        <f t="array" ref="P19285">IF(Q19285&gt;0,INDEX(Q19285:Q41009,MATCH(TRUE,INDEX(Q19285:Q41009="",,),0)-1),"")</f>
        <v>4</v>
      </c>
      <c r="Q19285">
        <f>INT((ROW()-19285)/7)+1</f>
        <v>1</v>
      </c>
      <c r="R19285">
        <f t="shared" si="551"/>
        <v>0</v>
      </c>
    </row>
    <row r="19286" spans="1:18" x14ac:dyDescent="0.3">
      <c r="A19286" t="s">
        <v>1335</v>
      </c>
      <c r="B19286" s="1">
        <v>38286</v>
      </c>
      <c r="C19286" s="2">
        <v>0.45833333333333331</v>
      </c>
      <c r="D19286" t="s">
        <v>1368</v>
      </c>
      <c r="E19286" t="s">
        <v>1369</v>
      </c>
      <c r="G19286" t="s">
        <v>19</v>
      </c>
      <c r="H19286" t="s">
        <v>53</v>
      </c>
      <c r="I19286" t="s">
        <v>21</v>
      </c>
      <c r="J19286" t="s">
        <v>22</v>
      </c>
      <c r="K19286">
        <v>6.6</v>
      </c>
      <c r="L19286">
        <v>45</v>
      </c>
      <c r="M19286" t="s">
        <v>1094</v>
      </c>
      <c r="N19286">
        <v>100</v>
      </c>
      <c r="O19286" t="s">
        <v>24</v>
      </c>
      <c r="P19286" cm="1">
        <f t="array" ref="P19286">IF(Q19286&gt;0,INDEX(Q19286:Q41010,MATCH(TRUE,INDEX(Q19286:Q41010="",,),0)-1),"")</f>
        <v>4</v>
      </c>
      <c r="Q19286">
        <f t="shared" ref="Q19286:Q19312" si="552">INT((ROW()-19285)/7)+1</f>
        <v>1</v>
      </c>
      <c r="R19286">
        <f t="shared" si="551"/>
        <v>0</v>
      </c>
    </row>
    <row r="19287" spans="1:18" x14ac:dyDescent="0.3">
      <c r="A19287" t="s">
        <v>1335</v>
      </c>
      <c r="B19287" s="1">
        <v>38286</v>
      </c>
      <c r="C19287" s="2">
        <v>0.45833333333333331</v>
      </c>
      <c r="D19287" t="s">
        <v>1368</v>
      </c>
      <c r="E19287" t="s">
        <v>1369</v>
      </c>
      <c r="G19287" t="s">
        <v>19</v>
      </c>
      <c r="H19287" t="s">
        <v>43</v>
      </c>
      <c r="I19287" t="s">
        <v>21</v>
      </c>
      <c r="J19287" t="s">
        <v>22</v>
      </c>
      <c r="K19287">
        <v>6.2</v>
      </c>
      <c r="L19287">
        <v>149</v>
      </c>
      <c r="M19287" t="s">
        <v>1094</v>
      </c>
      <c r="N19287">
        <v>150</v>
      </c>
      <c r="O19287" t="s">
        <v>24</v>
      </c>
      <c r="P19287" cm="1">
        <f t="array" ref="P19287">IF(Q19287&gt;0,INDEX(Q19287:Q41011,MATCH(TRUE,INDEX(Q19287:Q41011="",,),0)-1),"")</f>
        <v>4</v>
      </c>
      <c r="Q19287">
        <f t="shared" si="552"/>
        <v>1</v>
      </c>
      <c r="R19287">
        <f t="shared" si="551"/>
        <v>0</v>
      </c>
    </row>
    <row r="19288" spans="1:18" x14ac:dyDescent="0.3">
      <c r="A19288" t="s">
        <v>1335</v>
      </c>
      <c r="B19288" s="1">
        <v>38286</v>
      </c>
      <c r="C19288" s="2">
        <v>0.45833333333333331</v>
      </c>
      <c r="D19288" t="s">
        <v>1368</v>
      </c>
      <c r="E19288" t="s">
        <v>1369</v>
      </c>
      <c r="G19288" t="s">
        <v>19</v>
      </c>
      <c r="H19288" t="s">
        <v>30</v>
      </c>
      <c r="I19288" t="s">
        <v>26</v>
      </c>
      <c r="J19288" t="s">
        <v>27</v>
      </c>
      <c r="K19288">
        <v>17</v>
      </c>
      <c r="L19288">
        <v>11.65</v>
      </c>
      <c r="M19288" t="s">
        <v>1094</v>
      </c>
      <c r="N19288">
        <v>15</v>
      </c>
      <c r="O19288" t="s">
        <v>24</v>
      </c>
      <c r="P19288" cm="1">
        <f t="array" ref="P19288">IF(Q19288&gt;0,INDEX(Q19288:Q41012,MATCH(TRUE,INDEX(Q19288:Q41012="",,),0)-1),"")</f>
        <v>4</v>
      </c>
      <c r="Q19288">
        <f t="shared" si="552"/>
        <v>1</v>
      </c>
      <c r="R19288">
        <f t="shared" si="551"/>
        <v>0</v>
      </c>
    </row>
    <row r="19289" spans="1:18" x14ac:dyDescent="0.3">
      <c r="A19289" t="s">
        <v>1335</v>
      </c>
      <c r="B19289" s="1">
        <v>38286</v>
      </c>
      <c r="C19289" s="2">
        <v>0.45833333333333331</v>
      </c>
      <c r="D19289" t="s">
        <v>1368</v>
      </c>
      <c r="E19289" t="s">
        <v>1369</v>
      </c>
      <c r="G19289" t="s">
        <v>19</v>
      </c>
      <c r="H19289" t="s">
        <v>53</v>
      </c>
      <c r="I19289" t="s">
        <v>26</v>
      </c>
      <c r="J19289" t="s">
        <v>27</v>
      </c>
      <c r="K19289">
        <v>22</v>
      </c>
      <c r="L19289">
        <v>20.8</v>
      </c>
      <c r="M19289" t="s">
        <v>1094</v>
      </c>
      <c r="N19289">
        <v>20.8</v>
      </c>
      <c r="O19289" t="s">
        <v>24</v>
      </c>
      <c r="P19289" cm="1">
        <f t="array" ref="P19289">IF(Q19289&gt;0,INDEX(Q19289:Q41013,MATCH(TRUE,INDEX(Q19289:Q41013="",,),0)-1),"")</f>
        <v>4</v>
      </c>
      <c r="Q19289">
        <f t="shared" si="552"/>
        <v>1</v>
      </c>
      <c r="R19289">
        <f t="shared" si="551"/>
        <v>0</v>
      </c>
    </row>
    <row r="19290" spans="1:18" x14ac:dyDescent="0.3">
      <c r="A19290" t="s">
        <v>1335</v>
      </c>
      <c r="B19290" s="1">
        <v>38286</v>
      </c>
      <c r="C19290" s="2">
        <v>0.45833333333333331</v>
      </c>
      <c r="D19290" t="s">
        <v>1368</v>
      </c>
      <c r="E19290" t="s">
        <v>1369</v>
      </c>
      <c r="G19290" t="s">
        <v>19</v>
      </c>
      <c r="H19290" t="s">
        <v>533</v>
      </c>
      <c r="I19290" t="s">
        <v>26</v>
      </c>
      <c r="J19290" t="s">
        <v>27</v>
      </c>
      <c r="K19290">
        <v>15</v>
      </c>
      <c r="L19290">
        <v>13.4</v>
      </c>
      <c r="M19290" t="s">
        <v>1094</v>
      </c>
      <c r="N19290">
        <v>15</v>
      </c>
      <c r="O19290" t="s">
        <v>24</v>
      </c>
      <c r="P19290" cm="1">
        <f t="array" ref="P19290">IF(Q19290&gt;0,INDEX(Q19290:Q41014,MATCH(TRUE,INDEX(Q19290:Q41014="",,),0)-1),"")</f>
        <v>4</v>
      </c>
      <c r="Q19290">
        <f t="shared" si="552"/>
        <v>1</v>
      </c>
      <c r="R19290">
        <f t="shared" si="551"/>
        <v>0</v>
      </c>
    </row>
    <row r="19291" spans="1:18" x14ac:dyDescent="0.3">
      <c r="A19291" t="s">
        <v>1335</v>
      </c>
      <c r="B19291" s="1">
        <v>38286</v>
      </c>
      <c r="C19291" s="2">
        <v>0.45833333333333331</v>
      </c>
      <c r="D19291" t="s">
        <v>1368</v>
      </c>
      <c r="E19291" t="s">
        <v>1369</v>
      </c>
      <c r="G19291" t="s">
        <v>19</v>
      </c>
      <c r="H19291" t="s">
        <v>43</v>
      </c>
      <c r="I19291" t="s">
        <v>26</v>
      </c>
      <c r="J19291" t="s">
        <v>27</v>
      </c>
      <c r="K19291">
        <v>28</v>
      </c>
      <c r="L19291">
        <v>12</v>
      </c>
      <c r="M19291" t="s">
        <v>1094</v>
      </c>
      <c r="N19291">
        <v>12</v>
      </c>
      <c r="O19291" t="s">
        <v>24</v>
      </c>
      <c r="P19291" cm="1">
        <f t="array" ref="P19291">IF(Q19291&gt;0,INDEX(Q19291:Q41015,MATCH(TRUE,INDEX(Q19291:Q41015="",,),0)-1),"")</f>
        <v>4</v>
      </c>
      <c r="Q19291">
        <f t="shared" si="552"/>
        <v>1</v>
      </c>
      <c r="R19291">
        <f t="shared" si="551"/>
        <v>0</v>
      </c>
    </row>
    <row r="19292" spans="1:18" x14ac:dyDescent="0.3">
      <c r="A19292" t="s">
        <v>1335</v>
      </c>
      <c r="B19292" s="1">
        <v>38286</v>
      </c>
      <c r="C19292" s="2">
        <v>0.45833333333333331</v>
      </c>
      <c r="D19292" t="s">
        <v>1368</v>
      </c>
      <c r="E19292" t="s">
        <v>1369</v>
      </c>
      <c r="G19292" t="s">
        <v>19</v>
      </c>
      <c r="H19292" t="s">
        <v>30</v>
      </c>
      <c r="I19292" t="s">
        <v>21</v>
      </c>
      <c r="J19292" t="s">
        <v>22</v>
      </c>
      <c r="K19292">
        <v>4.5</v>
      </c>
      <c r="L19292">
        <v>91</v>
      </c>
      <c r="M19292" t="s">
        <v>583</v>
      </c>
      <c r="N19292">
        <v>100</v>
      </c>
      <c r="P19292" cm="1">
        <f t="array" ref="P19292">IF(Q19292&gt;0,INDEX(Q19292:Q41016,MATCH(TRUE,INDEX(Q19292:Q41016="",,),0)-1),"")</f>
        <v>4</v>
      </c>
      <c r="Q19292">
        <f t="shared" si="552"/>
        <v>2</v>
      </c>
      <c r="R19292">
        <f t="shared" si="551"/>
        <v>0</v>
      </c>
    </row>
    <row r="19293" spans="1:18" x14ac:dyDescent="0.3">
      <c r="A19293" t="s">
        <v>1335</v>
      </c>
      <c r="B19293" s="1">
        <v>38286</v>
      </c>
      <c r="C19293" s="2">
        <v>0.45833333333333331</v>
      </c>
      <c r="D19293" t="s">
        <v>1368</v>
      </c>
      <c r="E19293" t="s">
        <v>1369</v>
      </c>
      <c r="G19293" t="s">
        <v>19</v>
      </c>
      <c r="H19293" t="s">
        <v>53</v>
      </c>
      <c r="I19293" t="s">
        <v>21</v>
      </c>
      <c r="J19293" t="s">
        <v>22</v>
      </c>
      <c r="K19293">
        <v>6.6</v>
      </c>
      <c r="L19293">
        <v>45</v>
      </c>
      <c r="M19293" t="s">
        <v>583</v>
      </c>
      <c r="N19293">
        <v>65</v>
      </c>
      <c r="P19293" cm="1">
        <f t="array" ref="P19293">IF(Q19293&gt;0,INDEX(Q19293:Q41017,MATCH(TRUE,INDEX(Q19293:Q41017="",,),0)-1),"")</f>
        <v>4</v>
      </c>
      <c r="Q19293">
        <f t="shared" si="552"/>
        <v>2</v>
      </c>
      <c r="R19293">
        <f t="shared" si="551"/>
        <v>0</v>
      </c>
    </row>
    <row r="19294" spans="1:18" x14ac:dyDescent="0.3">
      <c r="A19294" t="s">
        <v>1335</v>
      </c>
      <c r="B19294" s="1">
        <v>38286</v>
      </c>
      <c r="C19294" s="2">
        <v>0.45833333333333331</v>
      </c>
      <c r="D19294" t="s">
        <v>1368</v>
      </c>
      <c r="E19294" t="s">
        <v>1369</v>
      </c>
      <c r="G19294" t="s">
        <v>19</v>
      </c>
      <c r="H19294" t="s">
        <v>43</v>
      </c>
      <c r="I19294" t="s">
        <v>21</v>
      </c>
      <c r="J19294" t="s">
        <v>22</v>
      </c>
      <c r="K19294">
        <v>6.2</v>
      </c>
      <c r="L19294">
        <v>149</v>
      </c>
      <c r="M19294" t="s">
        <v>583</v>
      </c>
      <c r="N19294">
        <v>151</v>
      </c>
      <c r="P19294" cm="1">
        <f t="array" ref="P19294">IF(Q19294&gt;0,INDEX(Q19294:Q41018,MATCH(TRUE,INDEX(Q19294:Q41018="",,),0)-1),"")</f>
        <v>4</v>
      </c>
      <c r="Q19294">
        <f t="shared" si="552"/>
        <v>2</v>
      </c>
      <c r="R19294">
        <f t="shared" si="551"/>
        <v>0</v>
      </c>
    </row>
    <row r="19295" spans="1:18" x14ac:dyDescent="0.3">
      <c r="A19295" t="s">
        <v>1335</v>
      </c>
      <c r="B19295" s="1">
        <v>38286</v>
      </c>
      <c r="C19295" s="2">
        <v>0.45833333333333331</v>
      </c>
      <c r="D19295" t="s">
        <v>1368</v>
      </c>
      <c r="E19295" t="s">
        <v>1369</v>
      </c>
      <c r="G19295" t="s">
        <v>19</v>
      </c>
      <c r="H19295" t="s">
        <v>30</v>
      </c>
      <c r="I19295" t="s">
        <v>26</v>
      </c>
      <c r="J19295" t="s">
        <v>27</v>
      </c>
      <c r="K19295">
        <v>17</v>
      </c>
      <c r="L19295">
        <v>11.65</v>
      </c>
      <c r="M19295" t="s">
        <v>583</v>
      </c>
      <c r="N19295">
        <v>16</v>
      </c>
      <c r="P19295" cm="1">
        <f t="array" ref="P19295">IF(Q19295&gt;0,INDEX(Q19295:Q41019,MATCH(TRUE,INDEX(Q19295:Q41019="",,),0)-1),"")</f>
        <v>4</v>
      </c>
      <c r="Q19295">
        <f t="shared" si="552"/>
        <v>2</v>
      </c>
      <c r="R19295">
        <f t="shared" si="551"/>
        <v>0</v>
      </c>
    </row>
    <row r="19296" spans="1:18" x14ac:dyDescent="0.3">
      <c r="A19296" t="s">
        <v>1335</v>
      </c>
      <c r="B19296" s="1">
        <v>38286</v>
      </c>
      <c r="C19296" s="2">
        <v>0.45833333333333331</v>
      </c>
      <c r="D19296" t="s">
        <v>1368</v>
      </c>
      <c r="E19296" t="s">
        <v>1369</v>
      </c>
      <c r="G19296" t="s">
        <v>19</v>
      </c>
      <c r="H19296" t="s">
        <v>53</v>
      </c>
      <c r="I19296" t="s">
        <v>26</v>
      </c>
      <c r="J19296" t="s">
        <v>27</v>
      </c>
      <c r="K19296">
        <v>22</v>
      </c>
      <c r="L19296">
        <v>20.8</v>
      </c>
      <c r="M19296" t="s">
        <v>583</v>
      </c>
      <c r="N19296">
        <v>23</v>
      </c>
      <c r="P19296" cm="1">
        <f t="array" ref="P19296">IF(Q19296&gt;0,INDEX(Q19296:Q41020,MATCH(TRUE,INDEX(Q19296:Q41020="",,),0)-1),"")</f>
        <v>4</v>
      </c>
      <c r="Q19296">
        <f t="shared" si="552"/>
        <v>2</v>
      </c>
      <c r="R19296">
        <f t="shared" si="551"/>
        <v>0</v>
      </c>
    </row>
    <row r="19297" spans="1:18" x14ac:dyDescent="0.3">
      <c r="A19297" t="s">
        <v>1335</v>
      </c>
      <c r="B19297" s="1">
        <v>38286</v>
      </c>
      <c r="C19297" s="2">
        <v>0.45833333333333331</v>
      </c>
      <c r="D19297" t="s">
        <v>1368</v>
      </c>
      <c r="E19297" t="s">
        <v>1369</v>
      </c>
      <c r="G19297" t="s">
        <v>19</v>
      </c>
      <c r="H19297" t="s">
        <v>533</v>
      </c>
      <c r="I19297" t="s">
        <v>26</v>
      </c>
      <c r="J19297" t="s">
        <v>27</v>
      </c>
      <c r="K19297">
        <v>15</v>
      </c>
      <c r="L19297">
        <v>13.4</v>
      </c>
      <c r="M19297" t="s">
        <v>583</v>
      </c>
      <c r="N19297">
        <v>13.4</v>
      </c>
      <c r="P19297" cm="1">
        <f t="array" ref="P19297">IF(Q19297&gt;0,INDEX(Q19297:Q41021,MATCH(TRUE,INDEX(Q19297:Q41021="",,),0)-1),"")</f>
        <v>4</v>
      </c>
      <c r="Q19297">
        <f t="shared" si="552"/>
        <v>2</v>
      </c>
      <c r="R19297">
        <f t="shared" si="551"/>
        <v>0</v>
      </c>
    </row>
    <row r="19298" spans="1:18" x14ac:dyDescent="0.3">
      <c r="A19298" t="s">
        <v>1335</v>
      </c>
      <c r="B19298" s="1">
        <v>38286</v>
      </c>
      <c r="C19298" s="2">
        <v>0.45833333333333331</v>
      </c>
      <c r="D19298" t="s">
        <v>1368</v>
      </c>
      <c r="E19298" t="s">
        <v>1369</v>
      </c>
      <c r="G19298" t="s">
        <v>19</v>
      </c>
      <c r="H19298" t="s">
        <v>43</v>
      </c>
      <c r="I19298" t="s">
        <v>26</v>
      </c>
      <c r="J19298" t="s">
        <v>27</v>
      </c>
      <c r="K19298">
        <v>28</v>
      </c>
      <c r="L19298">
        <v>12</v>
      </c>
      <c r="M19298" t="s">
        <v>583</v>
      </c>
      <c r="N19298">
        <v>15</v>
      </c>
      <c r="P19298" cm="1">
        <f t="array" ref="P19298">IF(Q19298&gt;0,INDEX(Q19298:Q41022,MATCH(TRUE,INDEX(Q19298:Q41022="",,),0)-1),"")</f>
        <v>4</v>
      </c>
      <c r="Q19298">
        <f t="shared" si="552"/>
        <v>2</v>
      </c>
      <c r="R19298">
        <f t="shared" si="551"/>
        <v>0</v>
      </c>
    </row>
    <row r="19299" spans="1:18" x14ac:dyDescent="0.3">
      <c r="A19299" t="s">
        <v>1335</v>
      </c>
      <c r="B19299" s="1">
        <v>38286</v>
      </c>
      <c r="C19299" s="2">
        <v>0.45833333333333331</v>
      </c>
      <c r="D19299" t="s">
        <v>1368</v>
      </c>
      <c r="E19299" t="s">
        <v>1369</v>
      </c>
      <c r="G19299" t="s">
        <v>19</v>
      </c>
      <c r="H19299" t="s">
        <v>30</v>
      </c>
      <c r="I19299" t="s">
        <v>21</v>
      </c>
      <c r="J19299" t="s">
        <v>22</v>
      </c>
      <c r="K19299">
        <v>4.5</v>
      </c>
      <c r="L19299">
        <v>91</v>
      </c>
      <c r="M19299" t="s">
        <v>86</v>
      </c>
      <c r="N19299">
        <v>91</v>
      </c>
      <c r="P19299" cm="1">
        <f t="array" ref="P19299">IF(Q19299&gt;0,INDEX(Q19299:Q41023,MATCH(TRUE,INDEX(Q19299:Q41023="",,),0)-1),"")</f>
        <v>4</v>
      </c>
      <c r="Q19299">
        <f t="shared" si="552"/>
        <v>3</v>
      </c>
      <c r="R19299">
        <f t="shared" si="551"/>
        <v>0</v>
      </c>
    </row>
    <row r="19300" spans="1:18" x14ac:dyDescent="0.3">
      <c r="A19300" t="s">
        <v>1335</v>
      </c>
      <c r="B19300" s="1">
        <v>38286</v>
      </c>
      <c r="C19300" s="2">
        <v>0.45833333333333331</v>
      </c>
      <c r="D19300" t="s">
        <v>1368</v>
      </c>
      <c r="E19300" t="s">
        <v>1369</v>
      </c>
      <c r="G19300" t="s">
        <v>19</v>
      </c>
      <c r="H19300" t="s">
        <v>53</v>
      </c>
      <c r="I19300" t="s">
        <v>21</v>
      </c>
      <c r="J19300" t="s">
        <v>22</v>
      </c>
      <c r="K19300">
        <v>6.6</v>
      </c>
      <c r="L19300">
        <v>45</v>
      </c>
      <c r="M19300" t="s">
        <v>86</v>
      </c>
      <c r="N19300">
        <v>52.43</v>
      </c>
      <c r="P19300" cm="1">
        <f t="array" ref="P19300">IF(Q19300&gt;0,INDEX(Q19300:Q41024,MATCH(TRUE,INDEX(Q19300:Q41024="",,),0)-1),"")</f>
        <v>4</v>
      </c>
      <c r="Q19300">
        <f t="shared" si="552"/>
        <v>3</v>
      </c>
      <c r="R19300">
        <f t="shared" si="551"/>
        <v>0</v>
      </c>
    </row>
    <row r="19301" spans="1:18" x14ac:dyDescent="0.3">
      <c r="A19301" t="s">
        <v>1335</v>
      </c>
      <c r="B19301" s="1">
        <v>38286</v>
      </c>
      <c r="C19301" s="2">
        <v>0.45833333333333331</v>
      </c>
      <c r="D19301" t="s">
        <v>1368</v>
      </c>
      <c r="E19301" t="s">
        <v>1369</v>
      </c>
      <c r="G19301" t="s">
        <v>19</v>
      </c>
      <c r="H19301" t="s">
        <v>43</v>
      </c>
      <c r="I19301" t="s">
        <v>21</v>
      </c>
      <c r="J19301" t="s">
        <v>22</v>
      </c>
      <c r="K19301">
        <v>6.2</v>
      </c>
      <c r="L19301">
        <v>149</v>
      </c>
      <c r="M19301" t="s">
        <v>86</v>
      </c>
      <c r="N19301">
        <v>149</v>
      </c>
      <c r="P19301" cm="1">
        <f t="array" ref="P19301">IF(Q19301&gt;0,INDEX(Q19301:Q41025,MATCH(TRUE,INDEX(Q19301:Q41025="",,),0)-1),"")</f>
        <v>4</v>
      </c>
      <c r="Q19301">
        <f t="shared" si="552"/>
        <v>3</v>
      </c>
      <c r="R19301">
        <f t="shared" si="551"/>
        <v>0</v>
      </c>
    </row>
    <row r="19302" spans="1:18" x14ac:dyDescent="0.3">
      <c r="A19302" t="s">
        <v>1335</v>
      </c>
      <c r="B19302" s="1">
        <v>38286</v>
      </c>
      <c r="C19302" s="2">
        <v>0.45833333333333331</v>
      </c>
      <c r="D19302" t="s">
        <v>1368</v>
      </c>
      <c r="E19302" t="s">
        <v>1369</v>
      </c>
      <c r="G19302" t="s">
        <v>19</v>
      </c>
      <c r="H19302" t="s">
        <v>30</v>
      </c>
      <c r="I19302" t="s">
        <v>26</v>
      </c>
      <c r="J19302" t="s">
        <v>27</v>
      </c>
      <c r="K19302">
        <v>17</v>
      </c>
      <c r="L19302">
        <v>11.65</v>
      </c>
      <c r="M19302" t="s">
        <v>86</v>
      </c>
      <c r="N19302">
        <v>11.65</v>
      </c>
      <c r="P19302" cm="1">
        <f t="array" ref="P19302">IF(Q19302&gt;0,INDEX(Q19302:Q41026,MATCH(TRUE,INDEX(Q19302:Q41026="",,),0)-1),"")</f>
        <v>4</v>
      </c>
      <c r="Q19302">
        <f t="shared" si="552"/>
        <v>3</v>
      </c>
      <c r="R19302">
        <f t="shared" si="551"/>
        <v>0</v>
      </c>
    </row>
    <row r="19303" spans="1:18" x14ac:dyDescent="0.3">
      <c r="A19303" t="s">
        <v>1335</v>
      </c>
      <c r="B19303" s="1">
        <v>38286</v>
      </c>
      <c r="C19303" s="2">
        <v>0.45833333333333331</v>
      </c>
      <c r="D19303" t="s">
        <v>1368</v>
      </c>
      <c r="E19303" t="s">
        <v>1369</v>
      </c>
      <c r="G19303" t="s">
        <v>19</v>
      </c>
      <c r="H19303" t="s">
        <v>53</v>
      </c>
      <c r="I19303" t="s">
        <v>26</v>
      </c>
      <c r="J19303" t="s">
        <v>27</v>
      </c>
      <c r="K19303">
        <v>22</v>
      </c>
      <c r="L19303">
        <v>20.8</v>
      </c>
      <c r="M19303" t="s">
        <v>86</v>
      </c>
      <c r="N19303">
        <v>20.8</v>
      </c>
      <c r="P19303" cm="1">
        <f t="array" ref="P19303">IF(Q19303&gt;0,INDEX(Q19303:Q41027,MATCH(TRUE,INDEX(Q19303:Q41027="",,),0)-1),"")</f>
        <v>4</v>
      </c>
      <c r="Q19303">
        <f t="shared" si="552"/>
        <v>3</v>
      </c>
      <c r="R19303">
        <f t="shared" si="551"/>
        <v>0</v>
      </c>
    </row>
    <row r="19304" spans="1:18" x14ac:dyDescent="0.3">
      <c r="A19304" t="s">
        <v>1335</v>
      </c>
      <c r="B19304" s="1">
        <v>38286</v>
      </c>
      <c r="C19304" s="2">
        <v>0.45833333333333331</v>
      </c>
      <c r="D19304" t="s">
        <v>1368</v>
      </c>
      <c r="E19304" t="s">
        <v>1369</v>
      </c>
      <c r="G19304" t="s">
        <v>19</v>
      </c>
      <c r="H19304" t="s">
        <v>533</v>
      </c>
      <c r="I19304" t="s">
        <v>26</v>
      </c>
      <c r="J19304" t="s">
        <v>27</v>
      </c>
      <c r="K19304">
        <v>15</v>
      </c>
      <c r="L19304">
        <v>13.4</v>
      </c>
      <c r="M19304" t="s">
        <v>86</v>
      </c>
      <c r="N19304">
        <v>13.4</v>
      </c>
      <c r="P19304" cm="1">
        <f t="array" ref="P19304">IF(Q19304&gt;0,INDEX(Q19304:Q41028,MATCH(TRUE,INDEX(Q19304:Q41028="",,),0)-1),"")</f>
        <v>4</v>
      </c>
      <c r="Q19304">
        <f t="shared" si="552"/>
        <v>3</v>
      </c>
      <c r="R19304">
        <f t="shared" si="551"/>
        <v>0</v>
      </c>
    </row>
    <row r="19305" spans="1:18" x14ac:dyDescent="0.3">
      <c r="A19305" t="s">
        <v>1335</v>
      </c>
      <c r="B19305" s="1">
        <v>38286</v>
      </c>
      <c r="C19305" s="2">
        <v>0.45833333333333331</v>
      </c>
      <c r="D19305" t="s">
        <v>1368</v>
      </c>
      <c r="E19305" t="s">
        <v>1369</v>
      </c>
      <c r="G19305" t="s">
        <v>19</v>
      </c>
      <c r="H19305" t="s">
        <v>43</v>
      </c>
      <c r="I19305" t="s">
        <v>26</v>
      </c>
      <c r="J19305" t="s">
        <v>27</v>
      </c>
      <c r="K19305">
        <v>28</v>
      </c>
      <c r="L19305">
        <v>12</v>
      </c>
      <c r="M19305" t="s">
        <v>86</v>
      </c>
      <c r="N19305">
        <v>12</v>
      </c>
      <c r="P19305" cm="1">
        <f t="array" ref="P19305">IF(Q19305&gt;0,INDEX(Q19305:Q41029,MATCH(TRUE,INDEX(Q19305:Q41029="",,),0)-1),"")</f>
        <v>4</v>
      </c>
      <c r="Q19305">
        <f t="shared" si="552"/>
        <v>3</v>
      </c>
      <c r="R19305">
        <f t="shared" si="551"/>
        <v>0</v>
      </c>
    </row>
    <row r="19306" spans="1:18" x14ac:dyDescent="0.3">
      <c r="A19306" t="s">
        <v>1335</v>
      </c>
      <c r="B19306" s="1">
        <v>38286</v>
      </c>
      <c r="C19306" s="2">
        <v>0.45833333333333331</v>
      </c>
      <c r="D19306" t="s">
        <v>1368</v>
      </c>
      <c r="E19306" t="s">
        <v>1369</v>
      </c>
      <c r="G19306" t="s">
        <v>19</v>
      </c>
      <c r="H19306" t="s">
        <v>30</v>
      </c>
      <c r="I19306" t="s">
        <v>21</v>
      </c>
      <c r="J19306" t="s">
        <v>22</v>
      </c>
      <c r="K19306">
        <v>4.5</v>
      </c>
      <c r="L19306">
        <v>91</v>
      </c>
      <c r="M19306" t="s">
        <v>1370</v>
      </c>
      <c r="N19306">
        <v>91</v>
      </c>
      <c r="P19306" cm="1">
        <f t="array" ref="P19306">IF(Q19306&gt;0,INDEX(Q19306:Q41030,MATCH(TRUE,INDEX(Q19306:Q41030="",,),0)-1),"")</f>
        <v>4</v>
      </c>
      <c r="Q19306">
        <f t="shared" si="552"/>
        <v>4</v>
      </c>
      <c r="R19306">
        <f t="shared" si="551"/>
        <v>0</v>
      </c>
    </row>
    <row r="19307" spans="1:18" x14ac:dyDescent="0.3">
      <c r="A19307" t="s">
        <v>1335</v>
      </c>
      <c r="B19307" s="1">
        <v>38286</v>
      </c>
      <c r="C19307" s="2">
        <v>0.45833333333333331</v>
      </c>
      <c r="D19307" t="s">
        <v>1368</v>
      </c>
      <c r="E19307" t="s">
        <v>1369</v>
      </c>
      <c r="G19307" t="s">
        <v>19</v>
      </c>
      <c r="H19307" t="s">
        <v>53</v>
      </c>
      <c r="I19307" t="s">
        <v>21</v>
      </c>
      <c r="J19307" t="s">
        <v>22</v>
      </c>
      <c r="K19307">
        <v>6.6</v>
      </c>
      <c r="L19307">
        <v>45</v>
      </c>
      <c r="M19307" t="s">
        <v>1370</v>
      </c>
      <c r="N19307">
        <v>45</v>
      </c>
      <c r="P19307" cm="1">
        <f t="array" ref="P19307">IF(Q19307&gt;0,INDEX(Q19307:Q41031,MATCH(TRUE,INDEX(Q19307:Q41031="",,),0)-1),"")</f>
        <v>4</v>
      </c>
      <c r="Q19307">
        <f t="shared" si="552"/>
        <v>4</v>
      </c>
      <c r="R19307">
        <f t="shared" si="551"/>
        <v>0</v>
      </c>
    </row>
    <row r="19308" spans="1:18" x14ac:dyDescent="0.3">
      <c r="A19308" t="s">
        <v>1335</v>
      </c>
      <c r="B19308" s="1">
        <v>38286</v>
      </c>
      <c r="C19308" s="2">
        <v>0.45833333333333331</v>
      </c>
      <c r="D19308" t="s">
        <v>1368</v>
      </c>
      <c r="E19308" t="s">
        <v>1369</v>
      </c>
      <c r="G19308" t="s">
        <v>19</v>
      </c>
      <c r="H19308" t="s">
        <v>43</v>
      </c>
      <c r="I19308" t="s">
        <v>21</v>
      </c>
      <c r="J19308" t="s">
        <v>22</v>
      </c>
      <c r="K19308">
        <v>6.2</v>
      </c>
      <c r="L19308">
        <v>149</v>
      </c>
      <c r="M19308" t="s">
        <v>1370</v>
      </c>
      <c r="N19308">
        <v>149</v>
      </c>
      <c r="P19308" cm="1">
        <f t="array" ref="P19308">IF(Q19308&gt;0,INDEX(Q19308:Q41032,MATCH(TRUE,INDEX(Q19308:Q41032="",,),0)-1),"")</f>
        <v>4</v>
      </c>
      <c r="Q19308">
        <f t="shared" si="552"/>
        <v>4</v>
      </c>
      <c r="R19308">
        <f t="shared" si="551"/>
        <v>0</v>
      </c>
    </row>
    <row r="19309" spans="1:18" x14ac:dyDescent="0.3">
      <c r="A19309" t="s">
        <v>1335</v>
      </c>
      <c r="B19309" s="1">
        <v>38286</v>
      </c>
      <c r="C19309" s="2">
        <v>0.45833333333333331</v>
      </c>
      <c r="D19309" t="s">
        <v>1368</v>
      </c>
      <c r="E19309" t="s">
        <v>1369</v>
      </c>
      <c r="G19309" t="s">
        <v>19</v>
      </c>
      <c r="H19309" t="s">
        <v>30</v>
      </c>
      <c r="I19309" t="s">
        <v>26</v>
      </c>
      <c r="J19309" t="s">
        <v>27</v>
      </c>
      <c r="K19309">
        <v>17</v>
      </c>
      <c r="L19309">
        <v>11.65</v>
      </c>
      <c r="M19309" t="s">
        <v>1370</v>
      </c>
      <c r="N19309">
        <v>11.65</v>
      </c>
      <c r="P19309" cm="1">
        <f t="array" ref="P19309">IF(Q19309&gt;0,INDEX(Q19309:Q41033,MATCH(TRUE,INDEX(Q19309:Q41033="",,),0)-1),"")</f>
        <v>4</v>
      </c>
      <c r="Q19309">
        <f t="shared" si="552"/>
        <v>4</v>
      </c>
      <c r="R19309">
        <f t="shared" si="551"/>
        <v>0</v>
      </c>
    </row>
    <row r="19310" spans="1:18" x14ac:dyDescent="0.3">
      <c r="A19310" t="s">
        <v>1335</v>
      </c>
      <c r="B19310" s="1">
        <v>38286</v>
      </c>
      <c r="C19310" s="2">
        <v>0.45833333333333331</v>
      </c>
      <c r="D19310" t="s">
        <v>1368</v>
      </c>
      <c r="E19310" t="s">
        <v>1369</v>
      </c>
      <c r="G19310" t="s">
        <v>19</v>
      </c>
      <c r="H19310" t="s">
        <v>53</v>
      </c>
      <c r="I19310" t="s">
        <v>26</v>
      </c>
      <c r="J19310" t="s">
        <v>27</v>
      </c>
      <c r="K19310">
        <v>22</v>
      </c>
      <c r="L19310">
        <v>20.8</v>
      </c>
      <c r="M19310" t="s">
        <v>1370</v>
      </c>
      <c r="N19310">
        <v>20.8</v>
      </c>
      <c r="P19310" cm="1">
        <f t="array" ref="P19310">IF(Q19310&gt;0,INDEX(Q19310:Q41034,MATCH(TRUE,INDEX(Q19310:Q41034="",,),0)-1),"")</f>
        <v>4</v>
      </c>
      <c r="Q19310">
        <f t="shared" si="552"/>
        <v>4</v>
      </c>
      <c r="R19310">
        <f t="shared" si="551"/>
        <v>0</v>
      </c>
    </row>
    <row r="19311" spans="1:18" x14ac:dyDescent="0.3">
      <c r="A19311" t="s">
        <v>1335</v>
      </c>
      <c r="B19311" s="1">
        <v>38286</v>
      </c>
      <c r="C19311" s="2">
        <v>0.45833333333333331</v>
      </c>
      <c r="D19311" t="s">
        <v>1368</v>
      </c>
      <c r="E19311" t="s">
        <v>1369</v>
      </c>
      <c r="G19311" t="s">
        <v>19</v>
      </c>
      <c r="H19311" t="s">
        <v>533</v>
      </c>
      <c r="I19311" t="s">
        <v>26</v>
      </c>
      <c r="J19311" t="s">
        <v>27</v>
      </c>
      <c r="K19311">
        <v>15</v>
      </c>
      <c r="L19311">
        <v>13.4</v>
      </c>
      <c r="M19311" t="s">
        <v>1370</v>
      </c>
      <c r="N19311">
        <v>13.4</v>
      </c>
      <c r="P19311" cm="1">
        <f t="array" ref="P19311">IF(Q19311&gt;0,INDEX(Q19311:Q41035,MATCH(TRUE,INDEX(Q19311:Q41035="",,),0)-1),"")</f>
        <v>4</v>
      </c>
      <c r="Q19311">
        <f t="shared" si="552"/>
        <v>4</v>
      </c>
      <c r="R19311">
        <f t="shared" si="551"/>
        <v>0</v>
      </c>
    </row>
    <row r="19312" spans="1:18" x14ac:dyDescent="0.3">
      <c r="A19312" t="s">
        <v>1335</v>
      </c>
      <c r="B19312" s="1">
        <v>38286</v>
      </c>
      <c r="C19312" s="2">
        <v>0.45833333333333331</v>
      </c>
      <c r="D19312" t="s">
        <v>1368</v>
      </c>
      <c r="E19312" t="s">
        <v>1369</v>
      </c>
      <c r="G19312" t="s">
        <v>19</v>
      </c>
      <c r="H19312" t="s">
        <v>43</v>
      </c>
      <c r="I19312" t="s">
        <v>26</v>
      </c>
      <c r="J19312" t="s">
        <v>27</v>
      </c>
      <c r="K19312">
        <v>28</v>
      </c>
      <c r="L19312">
        <v>12</v>
      </c>
      <c r="M19312" t="s">
        <v>1370</v>
      </c>
      <c r="N19312">
        <v>12</v>
      </c>
      <c r="P19312" cm="1">
        <f t="array" ref="P19312">IF(Q19312&gt;0,INDEX(Q19312:Q41036,MATCH(TRUE,INDEX(Q19312:Q41036="",,),0)-1),"")</f>
        <v>4</v>
      </c>
      <c r="Q19312">
        <f t="shared" si="552"/>
        <v>4</v>
      </c>
      <c r="R19312">
        <f t="shared" ref="R19312:R19375" si="553">IF(P19312="","",0)</f>
        <v>0</v>
      </c>
    </row>
    <row r="19313" spans="1:18" x14ac:dyDescent="0.3">
      <c r="P19313" t="str" cm="1">
        <f t="array" ref="P19313">IF(Q19313&gt;0,INDEX(Q19313:Q41037,MATCH(TRUE,INDEX(Q19313:Q41037="",,),0)-1),"")</f>
        <v/>
      </c>
      <c r="R19313" t="str">
        <f t="shared" si="553"/>
        <v/>
      </c>
    </row>
    <row r="19314" spans="1:18" x14ac:dyDescent="0.3">
      <c r="A19314" t="s">
        <v>1335</v>
      </c>
      <c r="B19314" s="1">
        <v>38286</v>
      </c>
      <c r="C19314" s="2">
        <v>0.45833333333333331</v>
      </c>
      <c r="D19314" t="s">
        <v>1371</v>
      </c>
      <c r="E19314" t="s">
        <v>1372</v>
      </c>
      <c r="G19314" t="s">
        <v>19</v>
      </c>
      <c r="H19314" t="s">
        <v>20</v>
      </c>
      <c r="I19314" t="s">
        <v>21</v>
      </c>
      <c r="J19314" t="s">
        <v>22</v>
      </c>
      <c r="K19314">
        <v>7.6</v>
      </c>
      <c r="L19314">
        <v>203</v>
      </c>
      <c r="M19314" t="s">
        <v>480</v>
      </c>
      <c r="N19314">
        <v>203</v>
      </c>
      <c r="O19314" t="s">
        <v>24</v>
      </c>
      <c r="P19314" cm="1">
        <f t="array" ref="P19314">IF(Q19314&gt;0,INDEX(Q19314:Q41038,MATCH(TRUE,INDEX(Q19314:Q41038="",,),0)-1),"")</f>
        <v>5</v>
      </c>
      <c r="Q19314">
        <f>INT((ROW()-19314)/10)+1</f>
        <v>1</v>
      </c>
      <c r="R19314">
        <f t="shared" si="553"/>
        <v>0</v>
      </c>
    </row>
    <row r="19315" spans="1:18" x14ac:dyDescent="0.3">
      <c r="A19315" t="s">
        <v>1335</v>
      </c>
      <c r="B19315" s="1">
        <v>38286</v>
      </c>
      <c r="C19315" s="2">
        <v>0.45833333333333331</v>
      </c>
      <c r="D19315" t="s">
        <v>1371</v>
      </c>
      <c r="E19315" t="s">
        <v>1372</v>
      </c>
      <c r="G19315" t="s">
        <v>19</v>
      </c>
      <c r="H19315" t="s">
        <v>53</v>
      </c>
      <c r="I19315" t="s">
        <v>21</v>
      </c>
      <c r="J19315" t="s">
        <v>22</v>
      </c>
      <c r="K19315">
        <v>12.6</v>
      </c>
      <c r="L19315">
        <v>39</v>
      </c>
      <c r="M19315" t="s">
        <v>480</v>
      </c>
      <c r="N19315">
        <v>1097.76</v>
      </c>
      <c r="O19315" t="s">
        <v>24</v>
      </c>
      <c r="P19315" cm="1">
        <f t="array" ref="P19315">IF(Q19315&gt;0,INDEX(Q19315:Q41039,MATCH(TRUE,INDEX(Q19315:Q41039="",,),0)-1),"")</f>
        <v>5</v>
      </c>
      <c r="Q19315">
        <f t="shared" ref="Q19315:Q19363" si="554">INT((ROW()-19314)/10)+1</f>
        <v>1</v>
      </c>
      <c r="R19315">
        <f t="shared" si="553"/>
        <v>0</v>
      </c>
    </row>
    <row r="19316" spans="1:18" x14ac:dyDescent="0.3">
      <c r="A19316" t="s">
        <v>1335</v>
      </c>
      <c r="B19316" s="1">
        <v>38286</v>
      </c>
      <c r="C19316" s="2">
        <v>0.45833333333333331</v>
      </c>
      <c r="D19316" t="s">
        <v>1371</v>
      </c>
      <c r="E19316" t="s">
        <v>1372</v>
      </c>
      <c r="G19316" t="s">
        <v>19</v>
      </c>
      <c r="H19316" t="s">
        <v>25</v>
      </c>
      <c r="I19316" t="s">
        <v>21</v>
      </c>
      <c r="J19316" t="s">
        <v>22</v>
      </c>
      <c r="K19316">
        <v>75.599999999999994</v>
      </c>
      <c r="L19316">
        <v>48</v>
      </c>
      <c r="M19316" t="s">
        <v>480</v>
      </c>
      <c r="N19316">
        <v>48</v>
      </c>
      <c r="O19316" t="s">
        <v>24</v>
      </c>
      <c r="P19316" cm="1">
        <f t="array" ref="P19316">IF(Q19316&gt;0,INDEX(Q19316:Q41040,MATCH(TRUE,INDEX(Q19316:Q41040="",,),0)-1),"")</f>
        <v>5</v>
      </c>
      <c r="Q19316">
        <f t="shared" si="554"/>
        <v>1</v>
      </c>
      <c r="R19316">
        <f t="shared" si="553"/>
        <v>0</v>
      </c>
    </row>
    <row r="19317" spans="1:18" x14ac:dyDescent="0.3">
      <c r="A19317" t="s">
        <v>1335</v>
      </c>
      <c r="B19317" s="1">
        <v>38286</v>
      </c>
      <c r="C19317" s="2">
        <v>0.45833333333333331</v>
      </c>
      <c r="D19317" t="s">
        <v>1371</v>
      </c>
      <c r="E19317" t="s">
        <v>1372</v>
      </c>
      <c r="G19317" t="s">
        <v>19</v>
      </c>
      <c r="H19317" t="s">
        <v>25</v>
      </c>
      <c r="I19317" t="s">
        <v>26</v>
      </c>
      <c r="J19317" t="s">
        <v>27</v>
      </c>
      <c r="K19317">
        <v>127</v>
      </c>
      <c r="L19317">
        <v>16.649999999999999</v>
      </c>
      <c r="M19317" t="s">
        <v>480</v>
      </c>
      <c r="N19317">
        <v>16.649999999999999</v>
      </c>
      <c r="O19317" t="s">
        <v>24</v>
      </c>
      <c r="P19317" cm="1">
        <f t="array" ref="P19317">IF(Q19317&gt;0,INDEX(Q19317:Q41041,MATCH(TRUE,INDEX(Q19317:Q41041="",,),0)-1),"")</f>
        <v>5</v>
      </c>
      <c r="Q19317">
        <f t="shared" si="554"/>
        <v>1</v>
      </c>
      <c r="R19317">
        <f t="shared" si="553"/>
        <v>0</v>
      </c>
    </row>
    <row r="19318" spans="1:18" x14ac:dyDescent="0.3">
      <c r="A19318" t="s">
        <v>1335</v>
      </c>
      <c r="B19318" s="1">
        <v>38286</v>
      </c>
      <c r="C19318" s="2">
        <v>0.45833333333333331</v>
      </c>
      <c r="D19318" t="s">
        <v>1371</v>
      </c>
      <c r="E19318" t="s">
        <v>1372</v>
      </c>
      <c r="G19318" s="6" t="s">
        <v>29</v>
      </c>
      <c r="H19318" t="s">
        <v>30</v>
      </c>
      <c r="I19318" t="s">
        <v>21</v>
      </c>
      <c r="J19318" t="s">
        <v>22</v>
      </c>
      <c r="K19318">
        <v>4.0999999999999996</v>
      </c>
      <c r="L19318">
        <v>76</v>
      </c>
      <c r="M19318" t="s">
        <v>480</v>
      </c>
      <c r="N19318">
        <v>76</v>
      </c>
      <c r="O19318" t="s">
        <v>24</v>
      </c>
      <c r="P19318" cm="1">
        <f t="array" ref="P19318">IF(Q19318&gt;0,INDEX(Q19318:Q41042,MATCH(TRUE,INDEX(Q19318:Q41042="",,),0)-1),"")</f>
        <v>5</v>
      </c>
      <c r="Q19318">
        <f t="shared" si="554"/>
        <v>1</v>
      </c>
      <c r="R19318">
        <f t="shared" si="553"/>
        <v>0</v>
      </c>
    </row>
    <row r="19319" spans="1:18" x14ac:dyDescent="0.3">
      <c r="A19319" t="s">
        <v>1335</v>
      </c>
      <c r="B19319" s="1">
        <v>38286</v>
      </c>
      <c r="C19319" s="2">
        <v>0.45833333333333331</v>
      </c>
      <c r="D19319" t="s">
        <v>1371</v>
      </c>
      <c r="E19319" t="s">
        <v>1372</v>
      </c>
      <c r="G19319" s="6" t="s">
        <v>29</v>
      </c>
      <c r="H19319" t="s">
        <v>43</v>
      </c>
      <c r="I19319" t="s">
        <v>21</v>
      </c>
      <c r="J19319" t="s">
        <v>22</v>
      </c>
      <c r="K19319">
        <v>2.5</v>
      </c>
      <c r="L19319">
        <v>136</v>
      </c>
      <c r="M19319" t="s">
        <v>480</v>
      </c>
      <c r="N19319">
        <v>136</v>
      </c>
      <c r="O19319" t="s">
        <v>24</v>
      </c>
      <c r="P19319" cm="1">
        <f t="array" ref="P19319">IF(Q19319&gt;0,INDEX(Q19319:Q41043,MATCH(TRUE,INDEX(Q19319:Q41043="",,),0)-1),"")</f>
        <v>5</v>
      </c>
      <c r="Q19319">
        <f t="shared" si="554"/>
        <v>1</v>
      </c>
      <c r="R19319">
        <f t="shared" si="553"/>
        <v>0</v>
      </c>
    </row>
    <row r="19320" spans="1:18" x14ac:dyDescent="0.3">
      <c r="A19320" t="s">
        <v>1335</v>
      </c>
      <c r="B19320" s="1">
        <v>38286</v>
      </c>
      <c r="C19320" s="2">
        <v>0.45833333333333331</v>
      </c>
      <c r="D19320" t="s">
        <v>1371</v>
      </c>
      <c r="E19320" t="s">
        <v>1372</v>
      </c>
      <c r="G19320" s="6" t="s">
        <v>29</v>
      </c>
      <c r="H19320" t="s">
        <v>30</v>
      </c>
      <c r="I19320" t="s">
        <v>26</v>
      </c>
      <c r="J19320" t="s">
        <v>27</v>
      </c>
      <c r="K19320">
        <v>32</v>
      </c>
      <c r="L19320">
        <v>12.6</v>
      </c>
      <c r="M19320" t="s">
        <v>480</v>
      </c>
      <c r="N19320">
        <v>12.6</v>
      </c>
      <c r="O19320" t="s">
        <v>24</v>
      </c>
      <c r="P19320" cm="1">
        <f t="array" ref="P19320">IF(Q19320&gt;0,INDEX(Q19320:Q41044,MATCH(TRUE,INDEX(Q19320:Q41044="",,),0)-1),"")</f>
        <v>5</v>
      </c>
      <c r="Q19320">
        <f t="shared" si="554"/>
        <v>1</v>
      </c>
      <c r="R19320">
        <f t="shared" si="553"/>
        <v>0</v>
      </c>
    </row>
    <row r="19321" spans="1:18" x14ac:dyDescent="0.3">
      <c r="A19321" t="s">
        <v>1335</v>
      </c>
      <c r="B19321" s="1">
        <v>38286</v>
      </c>
      <c r="C19321" s="2">
        <v>0.45833333333333331</v>
      </c>
      <c r="D19321" t="s">
        <v>1371</v>
      </c>
      <c r="E19321" t="s">
        <v>1372</v>
      </c>
      <c r="G19321" s="6" t="s">
        <v>29</v>
      </c>
      <c r="H19321" t="s">
        <v>20</v>
      </c>
      <c r="I19321" t="s">
        <v>26</v>
      </c>
      <c r="J19321" t="s">
        <v>27</v>
      </c>
      <c r="K19321">
        <v>22</v>
      </c>
      <c r="L19321">
        <v>10.5</v>
      </c>
      <c r="M19321" t="s">
        <v>480</v>
      </c>
      <c r="N19321">
        <v>10.5</v>
      </c>
      <c r="O19321" t="s">
        <v>24</v>
      </c>
      <c r="P19321" cm="1">
        <f t="array" ref="P19321">IF(Q19321&gt;0,INDEX(Q19321:Q41045,MATCH(TRUE,INDEX(Q19321:Q41045="",,),0)-1),"")</f>
        <v>5</v>
      </c>
      <c r="Q19321">
        <f t="shared" si="554"/>
        <v>1</v>
      </c>
      <c r="R19321">
        <f t="shared" si="553"/>
        <v>0</v>
      </c>
    </row>
    <row r="19322" spans="1:18" x14ac:dyDescent="0.3">
      <c r="A19322" t="s">
        <v>1335</v>
      </c>
      <c r="B19322" s="1">
        <v>38286</v>
      </c>
      <c r="C19322" s="2">
        <v>0.45833333333333331</v>
      </c>
      <c r="D19322" t="s">
        <v>1371</v>
      </c>
      <c r="E19322" t="s">
        <v>1372</v>
      </c>
      <c r="G19322" s="6" t="s">
        <v>29</v>
      </c>
      <c r="H19322" t="s">
        <v>53</v>
      </c>
      <c r="I19322" t="s">
        <v>26</v>
      </c>
      <c r="J19322" t="s">
        <v>27</v>
      </c>
      <c r="K19322">
        <v>54</v>
      </c>
      <c r="L19322">
        <v>14.15</v>
      </c>
      <c r="M19322" t="s">
        <v>480</v>
      </c>
      <c r="N19322">
        <v>14.15</v>
      </c>
      <c r="O19322" t="s">
        <v>24</v>
      </c>
      <c r="P19322" cm="1">
        <f t="array" ref="P19322">IF(Q19322&gt;0,INDEX(Q19322:Q41046,MATCH(TRUE,INDEX(Q19322:Q41046="",,),0)-1),"")</f>
        <v>5</v>
      </c>
      <c r="Q19322">
        <f t="shared" si="554"/>
        <v>1</v>
      </c>
      <c r="R19322">
        <f t="shared" si="553"/>
        <v>0</v>
      </c>
    </row>
    <row r="19323" spans="1:18" x14ac:dyDescent="0.3">
      <c r="A19323" t="s">
        <v>1335</v>
      </c>
      <c r="B19323" s="1">
        <v>38286</v>
      </c>
      <c r="C19323" s="2">
        <v>0.45833333333333331</v>
      </c>
      <c r="D19323" t="s">
        <v>1371</v>
      </c>
      <c r="E19323" t="s">
        <v>1372</v>
      </c>
      <c r="G19323" s="6" t="s">
        <v>29</v>
      </c>
      <c r="H19323" t="s">
        <v>43</v>
      </c>
      <c r="I19323" t="s">
        <v>26</v>
      </c>
      <c r="J19323" t="s">
        <v>27</v>
      </c>
      <c r="K19323">
        <v>16</v>
      </c>
      <c r="L19323">
        <v>11.7</v>
      </c>
      <c r="M19323" t="s">
        <v>480</v>
      </c>
      <c r="N19323">
        <v>11.7</v>
      </c>
      <c r="O19323" t="s">
        <v>24</v>
      </c>
      <c r="P19323" cm="1">
        <f t="array" ref="P19323">IF(Q19323&gt;0,INDEX(Q19323:Q41047,MATCH(TRUE,INDEX(Q19323:Q41047="",,),0)-1),"")</f>
        <v>5</v>
      </c>
      <c r="Q19323">
        <f t="shared" si="554"/>
        <v>1</v>
      </c>
      <c r="R19323">
        <f t="shared" si="553"/>
        <v>0</v>
      </c>
    </row>
    <row r="19324" spans="1:18" x14ac:dyDescent="0.3">
      <c r="A19324" t="s">
        <v>1335</v>
      </c>
      <c r="B19324" s="1">
        <v>38286</v>
      </c>
      <c r="C19324" s="2">
        <v>0.45833333333333331</v>
      </c>
      <c r="D19324" t="s">
        <v>1371</v>
      </c>
      <c r="E19324" t="s">
        <v>1372</v>
      </c>
      <c r="G19324" t="s">
        <v>19</v>
      </c>
      <c r="H19324" t="s">
        <v>20</v>
      </c>
      <c r="I19324" t="s">
        <v>21</v>
      </c>
      <c r="J19324" t="s">
        <v>22</v>
      </c>
      <c r="K19324">
        <v>7.6</v>
      </c>
      <c r="L19324">
        <v>203</v>
      </c>
      <c r="M19324" t="s">
        <v>518</v>
      </c>
      <c r="N19324">
        <v>1300</v>
      </c>
      <c r="P19324" cm="1">
        <f t="array" ref="P19324">IF(Q19324&gt;0,INDEX(Q19324:Q41048,MATCH(TRUE,INDEX(Q19324:Q41048="",,),0)-1),"")</f>
        <v>5</v>
      </c>
      <c r="Q19324">
        <f t="shared" si="554"/>
        <v>2</v>
      </c>
      <c r="R19324">
        <f t="shared" si="553"/>
        <v>0</v>
      </c>
    </row>
    <row r="19325" spans="1:18" x14ac:dyDescent="0.3">
      <c r="A19325" t="s">
        <v>1335</v>
      </c>
      <c r="B19325" s="1">
        <v>38286</v>
      </c>
      <c r="C19325" s="2">
        <v>0.45833333333333331</v>
      </c>
      <c r="D19325" t="s">
        <v>1371</v>
      </c>
      <c r="E19325" t="s">
        <v>1372</v>
      </c>
      <c r="G19325" t="s">
        <v>19</v>
      </c>
      <c r="H19325" t="s">
        <v>53</v>
      </c>
      <c r="I19325" t="s">
        <v>21</v>
      </c>
      <c r="J19325" t="s">
        <v>22</v>
      </c>
      <c r="K19325">
        <v>12.6</v>
      </c>
      <c r="L19325">
        <v>39</v>
      </c>
      <c r="M19325" t="s">
        <v>518</v>
      </c>
      <c r="N19325">
        <v>39</v>
      </c>
      <c r="P19325" cm="1">
        <f t="array" ref="P19325">IF(Q19325&gt;0,INDEX(Q19325:Q41049,MATCH(TRUE,INDEX(Q19325:Q41049="",,),0)-1),"")</f>
        <v>5</v>
      </c>
      <c r="Q19325">
        <f t="shared" si="554"/>
        <v>2</v>
      </c>
      <c r="R19325">
        <f t="shared" si="553"/>
        <v>0</v>
      </c>
    </row>
    <row r="19326" spans="1:18" x14ac:dyDescent="0.3">
      <c r="A19326" t="s">
        <v>1335</v>
      </c>
      <c r="B19326" s="1">
        <v>38286</v>
      </c>
      <c r="C19326" s="2">
        <v>0.45833333333333331</v>
      </c>
      <c r="D19326" t="s">
        <v>1371</v>
      </c>
      <c r="E19326" t="s">
        <v>1372</v>
      </c>
      <c r="G19326" t="s">
        <v>19</v>
      </c>
      <c r="H19326" t="s">
        <v>25</v>
      </c>
      <c r="I19326" t="s">
        <v>21</v>
      </c>
      <c r="J19326" t="s">
        <v>22</v>
      </c>
      <c r="K19326">
        <v>75.599999999999994</v>
      </c>
      <c r="L19326">
        <v>48</v>
      </c>
      <c r="M19326" t="s">
        <v>518</v>
      </c>
      <c r="N19326">
        <v>48</v>
      </c>
      <c r="P19326" cm="1">
        <f t="array" ref="P19326">IF(Q19326&gt;0,INDEX(Q19326:Q41050,MATCH(TRUE,INDEX(Q19326:Q41050="",,),0)-1),"")</f>
        <v>5</v>
      </c>
      <c r="Q19326">
        <f t="shared" si="554"/>
        <v>2</v>
      </c>
      <c r="R19326">
        <f t="shared" si="553"/>
        <v>0</v>
      </c>
    </row>
    <row r="19327" spans="1:18" x14ac:dyDescent="0.3">
      <c r="A19327" t="s">
        <v>1335</v>
      </c>
      <c r="B19327" s="1">
        <v>38286</v>
      </c>
      <c r="C19327" s="2">
        <v>0.45833333333333331</v>
      </c>
      <c r="D19327" t="s">
        <v>1371</v>
      </c>
      <c r="E19327" t="s">
        <v>1372</v>
      </c>
      <c r="G19327" t="s">
        <v>19</v>
      </c>
      <c r="H19327" t="s">
        <v>25</v>
      </c>
      <c r="I19327" t="s">
        <v>26</v>
      </c>
      <c r="J19327" t="s">
        <v>27</v>
      </c>
      <c r="K19327">
        <v>127</v>
      </c>
      <c r="L19327">
        <v>16.649999999999999</v>
      </c>
      <c r="M19327" t="s">
        <v>518</v>
      </c>
      <c r="N19327">
        <v>16.649999999999999</v>
      </c>
      <c r="P19327" cm="1">
        <f t="array" ref="P19327">IF(Q19327&gt;0,INDEX(Q19327:Q41051,MATCH(TRUE,INDEX(Q19327:Q41051="",,),0)-1),"")</f>
        <v>5</v>
      </c>
      <c r="Q19327">
        <f t="shared" si="554"/>
        <v>2</v>
      </c>
      <c r="R19327">
        <f t="shared" si="553"/>
        <v>0</v>
      </c>
    </row>
    <row r="19328" spans="1:18" x14ac:dyDescent="0.3">
      <c r="A19328" t="s">
        <v>1335</v>
      </c>
      <c r="B19328" s="1">
        <v>38286</v>
      </c>
      <c r="C19328" s="2">
        <v>0.45833333333333331</v>
      </c>
      <c r="D19328" t="s">
        <v>1371</v>
      </c>
      <c r="E19328" t="s">
        <v>1372</v>
      </c>
      <c r="G19328" s="6" t="s">
        <v>29</v>
      </c>
      <c r="H19328" t="s">
        <v>30</v>
      </c>
      <c r="I19328" t="s">
        <v>21</v>
      </c>
      <c r="J19328" t="s">
        <v>22</v>
      </c>
      <c r="K19328">
        <v>4.0999999999999996</v>
      </c>
      <c r="L19328">
        <v>76</v>
      </c>
      <c r="M19328" t="s">
        <v>518</v>
      </c>
      <c r="N19328">
        <v>76</v>
      </c>
      <c r="P19328" cm="1">
        <f t="array" ref="P19328">IF(Q19328&gt;0,INDEX(Q19328:Q41052,MATCH(TRUE,INDEX(Q19328:Q41052="",,),0)-1),"")</f>
        <v>5</v>
      </c>
      <c r="Q19328">
        <f t="shared" si="554"/>
        <v>2</v>
      </c>
      <c r="R19328">
        <f t="shared" si="553"/>
        <v>0</v>
      </c>
    </row>
    <row r="19329" spans="1:18" x14ac:dyDescent="0.3">
      <c r="A19329" t="s">
        <v>1335</v>
      </c>
      <c r="B19329" s="1">
        <v>38286</v>
      </c>
      <c r="C19329" s="2">
        <v>0.45833333333333331</v>
      </c>
      <c r="D19329" t="s">
        <v>1371</v>
      </c>
      <c r="E19329" t="s">
        <v>1372</v>
      </c>
      <c r="G19329" s="6" t="s">
        <v>29</v>
      </c>
      <c r="H19329" t="s">
        <v>43</v>
      </c>
      <c r="I19329" t="s">
        <v>21</v>
      </c>
      <c r="J19329" t="s">
        <v>22</v>
      </c>
      <c r="K19329">
        <v>2.5</v>
      </c>
      <c r="L19329">
        <v>136</v>
      </c>
      <c r="M19329" t="s">
        <v>518</v>
      </c>
      <c r="N19329">
        <v>136</v>
      </c>
      <c r="P19329" cm="1">
        <f t="array" ref="P19329">IF(Q19329&gt;0,INDEX(Q19329:Q41053,MATCH(TRUE,INDEX(Q19329:Q41053="",,),0)-1),"")</f>
        <v>5</v>
      </c>
      <c r="Q19329">
        <f t="shared" si="554"/>
        <v>2</v>
      </c>
      <c r="R19329">
        <f t="shared" si="553"/>
        <v>0</v>
      </c>
    </row>
    <row r="19330" spans="1:18" x14ac:dyDescent="0.3">
      <c r="A19330" t="s">
        <v>1335</v>
      </c>
      <c r="B19330" s="1">
        <v>38286</v>
      </c>
      <c r="C19330" s="2">
        <v>0.45833333333333331</v>
      </c>
      <c r="D19330" t="s">
        <v>1371</v>
      </c>
      <c r="E19330" t="s">
        <v>1372</v>
      </c>
      <c r="G19330" s="6" t="s">
        <v>29</v>
      </c>
      <c r="H19330" t="s">
        <v>30</v>
      </c>
      <c r="I19330" t="s">
        <v>26</v>
      </c>
      <c r="J19330" t="s">
        <v>27</v>
      </c>
      <c r="K19330">
        <v>32</v>
      </c>
      <c r="L19330">
        <v>12.6</v>
      </c>
      <c r="M19330" t="s">
        <v>518</v>
      </c>
      <c r="N19330">
        <v>12.6</v>
      </c>
      <c r="P19330" cm="1">
        <f t="array" ref="P19330">IF(Q19330&gt;0,INDEX(Q19330:Q41054,MATCH(TRUE,INDEX(Q19330:Q41054="",,),0)-1),"")</f>
        <v>5</v>
      </c>
      <c r="Q19330">
        <f t="shared" si="554"/>
        <v>2</v>
      </c>
      <c r="R19330">
        <f t="shared" si="553"/>
        <v>0</v>
      </c>
    </row>
    <row r="19331" spans="1:18" x14ac:dyDescent="0.3">
      <c r="A19331" t="s">
        <v>1335</v>
      </c>
      <c r="B19331" s="1">
        <v>38286</v>
      </c>
      <c r="C19331" s="2">
        <v>0.45833333333333331</v>
      </c>
      <c r="D19331" t="s">
        <v>1371</v>
      </c>
      <c r="E19331" t="s">
        <v>1372</v>
      </c>
      <c r="G19331" s="6" t="s">
        <v>29</v>
      </c>
      <c r="H19331" t="s">
        <v>20</v>
      </c>
      <c r="I19331" t="s">
        <v>26</v>
      </c>
      <c r="J19331" t="s">
        <v>27</v>
      </c>
      <c r="K19331">
        <v>22</v>
      </c>
      <c r="L19331">
        <v>10.5</v>
      </c>
      <c r="M19331" t="s">
        <v>518</v>
      </c>
      <c r="N19331">
        <v>10.5</v>
      </c>
      <c r="P19331" cm="1">
        <f t="array" ref="P19331">IF(Q19331&gt;0,INDEX(Q19331:Q41055,MATCH(TRUE,INDEX(Q19331:Q41055="",,),0)-1),"")</f>
        <v>5</v>
      </c>
      <c r="Q19331">
        <f t="shared" si="554"/>
        <v>2</v>
      </c>
      <c r="R19331">
        <f t="shared" si="553"/>
        <v>0</v>
      </c>
    </row>
    <row r="19332" spans="1:18" x14ac:dyDescent="0.3">
      <c r="A19332" t="s">
        <v>1335</v>
      </c>
      <c r="B19332" s="1">
        <v>38286</v>
      </c>
      <c r="C19332" s="2">
        <v>0.45833333333333331</v>
      </c>
      <c r="D19332" t="s">
        <v>1371</v>
      </c>
      <c r="E19332" t="s">
        <v>1372</v>
      </c>
      <c r="G19332" s="6" t="s">
        <v>29</v>
      </c>
      <c r="H19332" t="s">
        <v>53</v>
      </c>
      <c r="I19332" t="s">
        <v>26</v>
      </c>
      <c r="J19332" t="s">
        <v>27</v>
      </c>
      <c r="K19332">
        <v>54</v>
      </c>
      <c r="L19332">
        <v>14.15</v>
      </c>
      <c r="M19332" t="s">
        <v>518</v>
      </c>
      <c r="N19332">
        <v>14.15</v>
      </c>
      <c r="P19332" cm="1">
        <f t="array" ref="P19332">IF(Q19332&gt;0,INDEX(Q19332:Q41056,MATCH(TRUE,INDEX(Q19332:Q41056="",,),0)-1),"")</f>
        <v>5</v>
      </c>
      <c r="Q19332">
        <f t="shared" si="554"/>
        <v>2</v>
      </c>
      <c r="R19332">
        <f t="shared" si="553"/>
        <v>0</v>
      </c>
    </row>
    <row r="19333" spans="1:18" x14ac:dyDescent="0.3">
      <c r="A19333" t="s">
        <v>1335</v>
      </c>
      <c r="B19333" s="1">
        <v>38286</v>
      </c>
      <c r="C19333" s="2">
        <v>0.45833333333333331</v>
      </c>
      <c r="D19333" t="s">
        <v>1371</v>
      </c>
      <c r="E19333" t="s">
        <v>1372</v>
      </c>
      <c r="G19333" s="6" t="s">
        <v>29</v>
      </c>
      <c r="H19333" t="s">
        <v>43</v>
      </c>
      <c r="I19333" t="s">
        <v>26</v>
      </c>
      <c r="J19333" t="s">
        <v>27</v>
      </c>
      <c r="K19333">
        <v>16</v>
      </c>
      <c r="L19333">
        <v>11.7</v>
      </c>
      <c r="M19333" t="s">
        <v>518</v>
      </c>
      <c r="N19333">
        <v>11.7</v>
      </c>
      <c r="P19333" cm="1">
        <f t="array" ref="P19333">IF(Q19333&gt;0,INDEX(Q19333:Q41057,MATCH(TRUE,INDEX(Q19333:Q41057="",,),0)-1),"")</f>
        <v>5</v>
      </c>
      <c r="Q19333">
        <f t="shared" si="554"/>
        <v>2</v>
      </c>
      <c r="R19333">
        <f t="shared" si="553"/>
        <v>0</v>
      </c>
    </row>
    <row r="19334" spans="1:18" x14ac:dyDescent="0.3">
      <c r="A19334" t="s">
        <v>1335</v>
      </c>
      <c r="B19334" s="1">
        <v>38286</v>
      </c>
      <c r="C19334" s="2">
        <v>0.45833333333333331</v>
      </c>
      <c r="D19334" t="s">
        <v>1371</v>
      </c>
      <c r="E19334" t="s">
        <v>1372</v>
      </c>
      <c r="G19334" t="s">
        <v>19</v>
      </c>
      <c r="H19334" t="s">
        <v>20</v>
      </c>
      <c r="I19334" t="s">
        <v>21</v>
      </c>
      <c r="J19334" t="s">
        <v>22</v>
      </c>
      <c r="K19334">
        <v>7.6</v>
      </c>
      <c r="L19334">
        <v>203</v>
      </c>
      <c r="M19334" t="s">
        <v>44</v>
      </c>
      <c r="N19334">
        <v>203</v>
      </c>
      <c r="P19334" cm="1">
        <f t="array" ref="P19334">IF(Q19334&gt;0,INDEX(Q19334:Q41058,MATCH(TRUE,INDEX(Q19334:Q41058="",,),0)-1),"")</f>
        <v>5</v>
      </c>
      <c r="Q19334">
        <f t="shared" si="554"/>
        <v>3</v>
      </c>
      <c r="R19334">
        <f t="shared" si="553"/>
        <v>0</v>
      </c>
    </row>
    <row r="19335" spans="1:18" x14ac:dyDescent="0.3">
      <c r="A19335" t="s">
        <v>1335</v>
      </c>
      <c r="B19335" s="1">
        <v>38286</v>
      </c>
      <c r="C19335" s="2">
        <v>0.45833333333333331</v>
      </c>
      <c r="D19335" t="s">
        <v>1371</v>
      </c>
      <c r="E19335" t="s">
        <v>1372</v>
      </c>
      <c r="G19335" t="s">
        <v>19</v>
      </c>
      <c r="H19335" t="s">
        <v>53</v>
      </c>
      <c r="I19335" t="s">
        <v>21</v>
      </c>
      <c r="J19335" t="s">
        <v>22</v>
      </c>
      <c r="K19335">
        <v>12.6</v>
      </c>
      <c r="L19335">
        <v>39</v>
      </c>
      <c r="M19335" t="s">
        <v>44</v>
      </c>
      <c r="N19335">
        <v>39</v>
      </c>
      <c r="P19335" cm="1">
        <f t="array" ref="P19335">IF(Q19335&gt;0,INDEX(Q19335:Q41059,MATCH(TRUE,INDEX(Q19335:Q41059="",,),0)-1),"")</f>
        <v>5</v>
      </c>
      <c r="Q19335">
        <f t="shared" si="554"/>
        <v>3</v>
      </c>
      <c r="R19335">
        <f t="shared" si="553"/>
        <v>0</v>
      </c>
    </row>
    <row r="19336" spans="1:18" x14ac:dyDescent="0.3">
      <c r="A19336" t="s">
        <v>1335</v>
      </c>
      <c r="B19336" s="1">
        <v>38286</v>
      </c>
      <c r="C19336" s="2">
        <v>0.45833333333333331</v>
      </c>
      <c r="D19336" t="s">
        <v>1371</v>
      </c>
      <c r="E19336" t="s">
        <v>1372</v>
      </c>
      <c r="G19336" t="s">
        <v>19</v>
      </c>
      <c r="H19336" t="s">
        <v>25</v>
      </c>
      <c r="I19336" t="s">
        <v>21</v>
      </c>
      <c r="J19336" t="s">
        <v>22</v>
      </c>
      <c r="K19336">
        <v>75.599999999999994</v>
      </c>
      <c r="L19336">
        <v>48</v>
      </c>
      <c r="M19336" t="s">
        <v>44</v>
      </c>
      <c r="N19336">
        <v>100</v>
      </c>
      <c r="P19336" cm="1">
        <f t="array" ref="P19336">IF(Q19336&gt;0,INDEX(Q19336:Q41060,MATCH(TRUE,INDEX(Q19336:Q41060="",,),0)-1),"")</f>
        <v>5</v>
      </c>
      <c r="Q19336">
        <f t="shared" si="554"/>
        <v>3</v>
      </c>
      <c r="R19336">
        <f t="shared" si="553"/>
        <v>0</v>
      </c>
    </row>
    <row r="19337" spans="1:18" x14ac:dyDescent="0.3">
      <c r="A19337" t="s">
        <v>1335</v>
      </c>
      <c r="B19337" s="1">
        <v>38286</v>
      </c>
      <c r="C19337" s="2">
        <v>0.45833333333333331</v>
      </c>
      <c r="D19337" t="s">
        <v>1371</v>
      </c>
      <c r="E19337" t="s">
        <v>1372</v>
      </c>
      <c r="G19337" t="s">
        <v>19</v>
      </c>
      <c r="H19337" t="s">
        <v>25</v>
      </c>
      <c r="I19337" t="s">
        <v>26</v>
      </c>
      <c r="J19337" t="s">
        <v>27</v>
      </c>
      <c r="K19337">
        <v>127</v>
      </c>
      <c r="L19337">
        <v>16.649999999999999</v>
      </c>
      <c r="M19337" t="s">
        <v>44</v>
      </c>
      <c r="N19337">
        <v>36.869999999999997</v>
      </c>
      <c r="P19337" cm="1">
        <f t="array" ref="P19337">IF(Q19337&gt;0,INDEX(Q19337:Q41061,MATCH(TRUE,INDEX(Q19337:Q41061="",,),0)-1),"")</f>
        <v>5</v>
      </c>
      <c r="Q19337">
        <f t="shared" si="554"/>
        <v>3</v>
      </c>
      <c r="R19337">
        <f t="shared" si="553"/>
        <v>0</v>
      </c>
    </row>
    <row r="19338" spans="1:18" x14ac:dyDescent="0.3">
      <c r="A19338" t="s">
        <v>1335</v>
      </c>
      <c r="B19338" s="1">
        <v>38286</v>
      </c>
      <c r="C19338" s="2">
        <v>0.45833333333333331</v>
      </c>
      <c r="D19338" t="s">
        <v>1371</v>
      </c>
      <c r="E19338" t="s">
        <v>1372</v>
      </c>
      <c r="G19338" s="6" t="s">
        <v>29</v>
      </c>
      <c r="H19338" t="s">
        <v>30</v>
      </c>
      <c r="I19338" t="s">
        <v>21</v>
      </c>
      <c r="J19338" t="s">
        <v>22</v>
      </c>
      <c r="K19338">
        <v>4.0999999999999996</v>
      </c>
      <c r="L19338">
        <v>76</v>
      </c>
      <c r="M19338" t="s">
        <v>44</v>
      </c>
      <c r="N19338">
        <v>76</v>
      </c>
      <c r="P19338" cm="1">
        <f t="array" ref="P19338">IF(Q19338&gt;0,INDEX(Q19338:Q41062,MATCH(TRUE,INDEX(Q19338:Q41062="",,),0)-1),"")</f>
        <v>5</v>
      </c>
      <c r="Q19338">
        <f t="shared" si="554"/>
        <v>3</v>
      </c>
      <c r="R19338">
        <f t="shared" si="553"/>
        <v>0</v>
      </c>
    </row>
    <row r="19339" spans="1:18" x14ac:dyDescent="0.3">
      <c r="A19339" t="s">
        <v>1335</v>
      </c>
      <c r="B19339" s="1">
        <v>38286</v>
      </c>
      <c r="C19339" s="2">
        <v>0.45833333333333331</v>
      </c>
      <c r="D19339" t="s">
        <v>1371</v>
      </c>
      <c r="E19339" t="s">
        <v>1372</v>
      </c>
      <c r="G19339" s="6" t="s">
        <v>29</v>
      </c>
      <c r="H19339" t="s">
        <v>43</v>
      </c>
      <c r="I19339" t="s">
        <v>21</v>
      </c>
      <c r="J19339" t="s">
        <v>22</v>
      </c>
      <c r="K19339">
        <v>2.5</v>
      </c>
      <c r="L19339">
        <v>136</v>
      </c>
      <c r="M19339" t="s">
        <v>44</v>
      </c>
      <c r="N19339">
        <v>136</v>
      </c>
      <c r="P19339" cm="1">
        <f t="array" ref="P19339">IF(Q19339&gt;0,INDEX(Q19339:Q41063,MATCH(TRUE,INDEX(Q19339:Q41063="",,),0)-1),"")</f>
        <v>5</v>
      </c>
      <c r="Q19339">
        <f t="shared" si="554"/>
        <v>3</v>
      </c>
      <c r="R19339">
        <f t="shared" si="553"/>
        <v>0</v>
      </c>
    </row>
    <row r="19340" spans="1:18" x14ac:dyDescent="0.3">
      <c r="A19340" t="s">
        <v>1335</v>
      </c>
      <c r="B19340" s="1">
        <v>38286</v>
      </c>
      <c r="C19340" s="2">
        <v>0.45833333333333331</v>
      </c>
      <c r="D19340" t="s">
        <v>1371</v>
      </c>
      <c r="E19340" t="s">
        <v>1372</v>
      </c>
      <c r="G19340" s="6" t="s">
        <v>29</v>
      </c>
      <c r="H19340" t="s">
        <v>30</v>
      </c>
      <c r="I19340" t="s">
        <v>26</v>
      </c>
      <c r="J19340" t="s">
        <v>27</v>
      </c>
      <c r="K19340">
        <v>32</v>
      </c>
      <c r="L19340">
        <v>12.6</v>
      </c>
      <c r="M19340" t="s">
        <v>44</v>
      </c>
      <c r="N19340">
        <v>12.6</v>
      </c>
      <c r="P19340" cm="1">
        <f t="array" ref="P19340">IF(Q19340&gt;0,INDEX(Q19340:Q41064,MATCH(TRUE,INDEX(Q19340:Q41064="",,),0)-1),"")</f>
        <v>5</v>
      </c>
      <c r="Q19340">
        <f t="shared" si="554"/>
        <v>3</v>
      </c>
      <c r="R19340">
        <f t="shared" si="553"/>
        <v>0</v>
      </c>
    </row>
    <row r="19341" spans="1:18" x14ac:dyDescent="0.3">
      <c r="A19341" t="s">
        <v>1335</v>
      </c>
      <c r="B19341" s="1">
        <v>38286</v>
      </c>
      <c r="C19341" s="2">
        <v>0.45833333333333331</v>
      </c>
      <c r="D19341" t="s">
        <v>1371</v>
      </c>
      <c r="E19341" t="s">
        <v>1372</v>
      </c>
      <c r="G19341" s="6" t="s">
        <v>29</v>
      </c>
      <c r="H19341" t="s">
        <v>20</v>
      </c>
      <c r="I19341" t="s">
        <v>26</v>
      </c>
      <c r="J19341" t="s">
        <v>27</v>
      </c>
      <c r="K19341">
        <v>22</v>
      </c>
      <c r="L19341">
        <v>10.5</v>
      </c>
      <c r="M19341" t="s">
        <v>44</v>
      </c>
      <c r="N19341">
        <v>10.5</v>
      </c>
      <c r="P19341" cm="1">
        <f t="array" ref="P19341">IF(Q19341&gt;0,INDEX(Q19341:Q41065,MATCH(TRUE,INDEX(Q19341:Q41065="",,),0)-1),"")</f>
        <v>5</v>
      </c>
      <c r="Q19341">
        <f t="shared" si="554"/>
        <v>3</v>
      </c>
      <c r="R19341">
        <f t="shared" si="553"/>
        <v>0</v>
      </c>
    </row>
    <row r="19342" spans="1:18" x14ac:dyDescent="0.3">
      <c r="A19342" t="s">
        <v>1335</v>
      </c>
      <c r="B19342" s="1">
        <v>38286</v>
      </c>
      <c r="C19342" s="2">
        <v>0.45833333333333331</v>
      </c>
      <c r="D19342" t="s">
        <v>1371</v>
      </c>
      <c r="E19342" t="s">
        <v>1372</v>
      </c>
      <c r="G19342" s="6" t="s">
        <v>29</v>
      </c>
      <c r="H19342" t="s">
        <v>53</v>
      </c>
      <c r="I19342" t="s">
        <v>26</v>
      </c>
      <c r="J19342" t="s">
        <v>27</v>
      </c>
      <c r="K19342">
        <v>54</v>
      </c>
      <c r="L19342">
        <v>14.15</v>
      </c>
      <c r="M19342" t="s">
        <v>44</v>
      </c>
      <c r="N19342">
        <v>14.15</v>
      </c>
      <c r="P19342" cm="1">
        <f t="array" ref="P19342">IF(Q19342&gt;0,INDEX(Q19342:Q41066,MATCH(TRUE,INDEX(Q19342:Q41066="",,),0)-1),"")</f>
        <v>5</v>
      </c>
      <c r="Q19342">
        <f t="shared" si="554"/>
        <v>3</v>
      </c>
      <c r="R19342">
        <f t="shared" si="553"/>
        <v>0</v>
      </c>
    </row>
    <row r="19343" spans="1:18" x14ac:dyDescent="0.3">
      <c r="A19343" t="s">
        <v>1335</v>
      </c>
      <c r="B19343" s="1">
        <v>38286</v>
      </c>
      <c r="C19343" s="2">
        <v>0.45833333333333331</v>
      </c>
      <c r="D19343" t="s">
        <v>1371</v>
      </c>
      <c r="E19343" t="s">
        <v>1372</v>
      </c>
      <c r="G19343" s="6" t="s">
        <v>29</v>
      </c>
      <c r="H19343" t="s">
        <v>43</v>
      </c>
      <c r="I19343" t="s">
        <v>26</v>
      </c>
      <c r="J19343" t="s">
        <v>27</v>
      </c>
      <c r="K19343">
        <v>16</v>
      </c>
      <c r="L19343">
        <v>11.7</v>
      </c>
      <c r="M19343" t="s">
        <v>44</v>
      </c>
      <c r="N19343">
        <v>11.7</v>
      </c>
      <c r="P19343" cm="1">
        <f t="array" ref="P19343">IF(Q19343&gt;0,INDEX(Q19343:Q41067,MATCH(TRUE,INDEX(Q19343:Q41067="",,),0)-1),"")</f>
        <v>5</v>
      </c>
      <c r="Q19343">
        <f t="shared" si="554"/>
        <v>3</v>
      </c>
      <c r="R19343">
        <f t="shared" si="553"/>
        <v>0</v>
      </c>
    </row>
    <row r="19344" spans="1:18" x14ac:dyDescent="0.3">
      <c r="A19344" t="s">
        <v>1335</v>
      </c>
      <c r="B19344" s="1">
        <v>38286</v>
      </c>
      <c r="C19344" s="2">
        <v>0.45833333333333331</v>
      </c>
      <c r="D19344" t="s">
        <v>1371</v>
      </c>
      <c r="E19344" t="s">
        <v>1372</v>
      </c>
      <c r="G19344" t="s">
        <v>19</v>
      </c>
      <c r="H19344" t="s">
        <v>20</v>
      </c>
      <c r="I19344" t="s">
        <v>21</v>
      </c>
      <c r="J19344" t="s">
        <v>22</v>
      </c>
      <c r="K19344">
        <v>7.6</v>
      </c>
      <c r="L19344">
        <v>203</v>
      </c>
      <c r="M19344" t="s">
        <v>74</v>
      </c>
      <c r="N19344">
        <v>823.51</v>
      </c>
      <c r="P19344" cm="1">
        <f t="array" ref="P19344">IF(Q19344&gt;0,INDEX(Q19344:Q41068,MATCH(TRUE,INDEX(Q19344:Q41068="",,),0)-1),"")</f>
        <v>5</v>
      </c>
      <c r="Q19344">
        <f t="shared" si="554"/>
        <v>4</v>
      </c>
      <c r="R19344">
        <f t="shared" si="553"/>
        <v>0</v>
      </c>
    </row>
    <row r="19345" spans="1:18" x14ac:dyDescent="0.3">
      <c r="A19345" t="s">
        <v>1335</v>
      </c>
      <c r="B19345" s="1">
        <v>38286</v>
      </c>
      <c r="C19345" s="2">
        <v>0.45833333333333331</v>
      </c>
      <c r="D19345" t="s">
        <v>1371</v>
      </c>
      <c r="E19345" t="s">
        <v>1372</v>
      </c>
      <c r="G19345" t="s">
        <v>19</v>
      </c>
      <c r="H19345" t="s">
        <v>53</v>
      </c>
      <c r="I19345" t="s">
        <v>21</v>
      </c>
      <c r="J19345" t="s">
        <v>22</v>
      </c>
      <c r="K19345">
        <v>12.6</v>
      </c>
      <c r="L19345">
        <v>39</v>
      </c>
      <c r="M19345" t="s">
        <v>74</v>
      </c>
      <c r="N19345">
        <v>39</v>
      </c>
      <c r="P19345" cm="1">
        <f t="array" ref="P19345">IF(Q19345&gt;0,INDEX(Q19345:Q41069,MATCH(TRUE,INDEX(Q19345:Q41069="",,),0)-1),"")</f>
        <v>5</v>
      </c>
      <c r="Q19345">
        <f t="shared" si="554"/>
        <v>4</v>
      </c>
      <c r="R19345">
        <f t="shared" si="553"/>
        <v>0</v>
      </c>
    </row>
    <row r="19346" spans="1:18" x14ac:dyDescent="0.3">
      <c r="A19346" t="s">
        <v>1335</v>
      </c>
      <c r="B19346" s="1">
        <v>38286</v>
      </c>
      <c r="C19346" s="2">
        <v>0.45833333333333331</v>
      </c>
      <c r="D19346" t="s">
        <v>1371</v>
      </c>
      <c r="E19346" t="s">
        <v>1372</v>
      </c>
      <c r="G19346" t="s">
        <v>19</v>
      </c>
      <c r="H19346" t="s">
        <v>25</v>
      </c>
      <c r="I19346" t="s">
        <v>21</v>
      </c>
      <c r="J19346" t="s">
        <v>22</v>
      </c>
      <c r="K19346">
        <v>75.599999999999994</v>
      </c>
      <c r="L19346">
        <v>48</v>
      </c>
      <c r="M19346" t="s">
        <v>74</v>
      </c>
      <c r="N19346">
        <v>48</v>
      </c>
      <c r="P19346" cm="1">
        <f t="array" ref="P19346">IF(Q19346&gt;0,INDEX(Q19346:Q41070,MATCH(TRUE,INDEX(Q19346:Q41070="",,),0)-1),"")</f>
        <v>5</v>
      </c>
      <c r="Q19346">
        <f t="shared" si="554"/>
        <v>4</v>
      </c>
      <c r="R19346">
        <f t="shared" si="553"/>
        <v>0</v>
      </c>
    </row>
    <row r="19347" spans="1:18" x14ac:dyDescent="0.3">
      <c r="A19347" t="s">
        <v>1335</v>
      </c>
      <c r="B19347" s="1">
        <v>38286</v>
      </c>
      <c r="C19347" s="2">
        <v>0.45833333333333331</v>
      </c>
      <c r="D19347" t="s">
        <v>1371</v>
      </c>
      <c r="E19347" t="s">
        <v>1372</v>
      </c>
      <c r="G19347" t="s">
        <v>19</v>
      </c>
      <c r="H19347" t="s">
        <v>25</v>
      </c>
      <c r="I19347" t="s">
        <v>26</v>
      </c>
      <c r="J19347" t="s">
        <v>27</v>
      </c>
      <c r="K19347">
        <v>127</v>
      </c>
      <c r="L19347">
        <v>16.649999999999999</v>
      </c>
      <c r="M19347" t="s">
        <v>74</v>
      </c>
      <c r="N19347">
        <v>16.649999999999999</v>
      </c>
      <c r="P19347" cm="1">
        <f t="array" ref="P19347">IF(Q19347&gt;0,INDEX(Q19347:Q41071,MATCH(TRUE,INDEX(Q19347:Q41071="",,),0)-1),"")</f>
        <v>5</v>
      </c>
      <c r="Q19347">
        <f t="shared" si="554"/>
        <v>4</v>
      </c>
      <c r="R19347">
        <f t="shared" si="553"/>
        <v>0</v>
      </c>
    </row>
    <row r="19348" spans="1:18" x14ac:dyDescent="0.3">
      <c r="A19348" t="s">
        <v>1335</v>
      </c>
      <c r="B19348" s="1">
        <v>38286</v>
      </c>
      <c r="C19348" s="2">
        <v>0.45833333333333331</v>
      </c>
      <c r="D19348" t="s">
        <v>1371</v>
      </c>
      <c r="E19348" t="s">
        <v>1372</v>
      </c>
      <c r="G19348" s="6" t="s">
        <v>29</v>
      </c>
      <c r="H19348" t="s">
        <v>30</v>
      </c>
      <c r="I19348" t="s">
        <v>21</v>
      </c>
      <c r="J19348" t="s">
        <v>22</v>
      </c>
      <c r="K19348">
        <v>4.0999999999999996</v>
      </c>
      <c r="L19348">
        <v>76</v>
      </c>
      <c r="M19348" t="s">
        <v>74</v>
      </c>
      <c r="N19348">
        <v>76</v>
      </c>
      <c r="P19348" cm="1">
        <f t="array" ref="P19348">IF(Q19348&gt;0,INDEX(Q19348:Q41072,MATCH(TRUE,INDEX(Q19348:Q41072="",,),0)-1),"")</f>
        <v>5</v>
      </c>
      <c r="Q19348">
        <f t="shared" si="554"/>
        <v>4</v>
      </c>
      <c r="R19348">
        <f t="shared" si="553"/>
        <v>0</v>
      </c>
    </row>
    <row r="19349" spans="1:18" x14ac:dyDescent="0.3">
      <c r="A19349" t="s">
        <v>1335</v>
      </c>
      <c r="B19349" s="1">
        <v>38286</v>
      </c>
      <c r="C19349" s="2">
        <v>0.45833333333333331</v>
      </c>
      <c r="D19349" t="s">
        <v>1371</v>
      </c>
      <c r="E19349" t="s">
        <v>1372</v>
      </c>
      <c r="G19349" s="6" t="s">
        <v>29</v>
      </c>
      <c r="H19349" t="s">
        <v>43</v>
      </c>
      <c r="I19349" t="s">
        <v>21</v>
      </c>
      <c r="J19349" t="s">
        <v>22</v>
      </c>
      <c r="K19349">
        <v>2.5</v>
      </c>
      <c r="L19349">
        <v>136</v>
      </c>
      <c r="M19349" t="s">
        <v>74</v>
      </c>
      <c r="N19349">
        <v>136</v>
      </c>
      <c r="P19349" cm="1">
        <f t="array" ref="P19349">IF(Q19349&gt;0,INDEX(Q19349:Q41073,MATCH(TRUE,INDEX(Q19349:Q41073="",,),0)-1),"")</f>
        <v>5</v>
      </c>
      <c r="Q19349">
        <f t="shared" si="554"/>
        <v>4</v>
      </c>
      <c r="R19349">
        <f t="shared" si="553"/>
        <v>0</v>
      </c>
    </row>
    <row r="19350" spans="1:18" x14ac:dyDescent="0.3">
      <c r="A19350" t="s">
        <v>1335</v>
      </c>
      <c r="B19350" s="1">
        <v>38286</v>
      </c>
      <c r="C19350" s="2">
        <v>0.45833333333333331</v>
      </c>
      <c r="D19350" t="s">
        <v>1371</v>
      </c>
      <c r="E19350" t="s">
        <v>1372</v>
      </c>
      <c r="G19350" s="6" t="s">
        <v>29</v>
      </c>
      <c r="H19350" t="s">
        <v>30</v>
      </c>
      <c r="I19350" t="s">
        <v>26</v>
      </c>
      <c r="J19350" t="s">
        <v>27</v>
      </c>
      <c r="K19350">
        <v>32</v>
      </c>
      <c r="L19350">
        <v>12.6</v>
      </c>
      <c r="M19350" t="s">
        <v>74</v>
      </c>
      <c r="N19350">
        <v>12.6</v>
      </c>
      <c r="P19350" cm="1">
        <f t="array" ref="P19350">IF(Q19350&gt;0,INDEX(Q19350:Q41074,MATCH(TRUE,INDEX(Q19350:Q41074="",,),0)-1),"")</f>
        <v>5</v>
      </c>
      <c r="Q19350">
        <f t="shared" si="554"/>
        <v>4</v>
      </c>
      <c r="R19350">
        <f t="shared" si="553"/>
        <v>0</v>
      </c>
    </row>
    <row r="19351" spans="1:18" x14ac:dyDescent="0.3">
      <c r="A19351" t="s">
        <v>1335</v>
      </c>
      <c r="B19351" s="1">
        <v>38286</v>
      </c>
      <c r="C19351" s="2">
        <v>0.45833333333333331</v>
      </c>
      <c r="D19351" t="s">
        <v>1371</v>
      </c>
      <c r="E19351" t="s">
        <v>1372</v>
      </c>
      <c r="G19351" s="6" t="s">
        <v>29</v>
      </c>
      <c r="H19351" t="s">
        <v>20</v>
      </c>
      <c r="I19351" t="s">
        <v>26</v>
      </c>
      <c r="J19351" t="s">
        <v>27</v>
      </c>
      <c r="K19351">
        <v>22</v>
      </c>
      <c r="L19351">
        <v>10.5</v>
      </c>
      <c r="M19351" t="s">
        <v>74</v>
      </c>
      <c r="N19351">
        <v>10.5</v>
      </c>
      <c r="P19351" cm="1">
        <f t="array" ref="P19351">IF(Q19351&gt;0,INDEX(Q19351:Q41075,MATCH(TRUE,INDEX(Q19351:Q41075="",,),0)-1),"")</f>
        <v>5</v>
      </c>
      <c r="Q19351">
        <f t="shared" si="554"/>
        <v>4</v>
      </c>
      <c r="R19351">
        <f t="shared" si="553"/>
        <v>0</v>
      </c>
    </row>
    <row r="19352" spans="1:18" x14ac:dyDescent="0.3">
      <c r="A19352" t="s">
        <v>1335</v>
      </c>
      <c r="B19352" s="1">
        <v>38286</v>
      </c>
      <c r="C19352" s="2">
        <v>0.45833333333333331</v>
      </c>
      <c r="D19352" t="s">
        <v>1371</v>
      </c>
      <c r="E19352" t="s">
        <v>1372</v>
      </c>
      <c r="G19352" s="6" t="s">
        <v>29</v>
      </c>
      <c r="H19352" t="s">
        <v>53</v>
      </c>
      <c r="I19352" t="s">
        <v>26</v>
      </c>
      <c r="J19352" t="s">
        <v>27</v>
      </c>
      <c r="K19352">
        <v>54</v>
      </c>
      <c r="L19352">
        <v>14.15</v>
      </c>
      <c r="M19352" t="s">
        <v>74</v>
      </c>
      <c r="N19352">
        <v>14.15</v>
      </c>
      <c r="P19352" cm="1">
        <f t="array" ref="P19352">IF(Q19352&gt;0,INDEX(Q19352:Q41076,MATCH(TRUE,INDEX(Q19352:Q41076="",,),0)-1),"")</f>
        <v>5</v>
      </c>
      <c r="Q19352">
        <f t="shared" si="554"/>
        <v>4</v>
      </c>
      <c r="R19352">
        <f t="shared" si="553"/>
        <v>0</v>
      </c>
    </row>
    <row r="19353" spans="1:18" x14ac:dyDescent="0.3">
      <c r="A19353" t="s">
        <v>1335</v>
      </c>
      <c r="B19353" s="1">
        <v>38286</v>
      </c>
      <c r="C19353" s="2">
        <v>0.45833333333333331</v>
      </c>
      <c r="D19353" t="s">
        <v>1371</v>
      </c>
      <c r="E19353" t="s">
        <v>1372</v>
      </c>
      <c r="G19353" s="6" t="s">
        <v>29</v>
      </c>
      <c r="H19353" t="s">
        <v>43</v>
      </c>
      <c r="I19353" t="s">
        <v>26</v>
      </c>
      <c r="J19353" t="s">
        <v>27</v>
      </c>
      <c r="K19353">
        <v>16</v>
      </c>
      <c r="L19353">
        <v>11.7</v>
      </c>
      <c r="M19353" t="s">
        <v>74</v>
      </c>
      <c r="N19353">
        <v>11.7</v>
      </c>
      <c r="P19353" cm="1">
        <f t="array" ref="P19353">IF(Q19353&gt;0,INDEX(Q19353:Q41077,MATCH(TRUE,INDEX(Q19353:Q41077="",,),0)-1),"")</f>
        <v>5</v>
      </c>
      <c r="Q19353">
        <f t="shared" si="554"/>
        <v>4</v>
      </c>
      <c r="R19353">
        <f t="shared" si="553"/>
        <v>0</v>
      </c>
    </row>
    <row r="19354" spans="1:18" x14ac:dyDescent="0.3">
      <c r="A19354" t="s">
        <v>1335</v>
      </c>
      <c r="B19354" s="1">
        <v>38286</v>
      </c>
      <c r="C19354" s="2">
        <v>0.45833333333333331</v>
      </c>
      <c r="D19354" t="s">
        <v>1371</v>
      </c>
      <c r="E19354" t="s">
        <v>1372</v>
      </c>
      <c r="G19354" t="s">
        <v>19</v>
      </c>
      <c r="H19354" t="s">
        <v>20</v>
      </c>
      <c r="I19354" t="s">
        <v>21</v>
      </c>
      <c r="J19354" t="s">
        <v>22</v>
      </c>
      <c r="K19354">
        <v>7.6</v>
      </c>
      <c r="L19354">
        <v>203</v>
      </c>
      <c r="M19354" t="s">
        <v>86</v>
      </c>
      <c r="N19354">
        <v>701.1</v>
      </c>
      <c r="P19354" cm="1">
        <f t="array" ref="P19354">IF(Q19354&gt;0,INDEX(Q19354:Q41078,MATCH(TRUE,INDEX(Q19354:Q41078="",,),0)-1),"")</f>
        <v>5</v>
      </c>
      <c r="Q19354">
        <f t="shared" si="554"/>
        <v>5</v>
      </c>
      <c r="R19354">
        <f t="shared" si="553"/>
        <v>0</v>
      </c>
    </row>
    <row r="19355" spans="1:18" x14ac:dyDescent="0.3">
      <c r="A19355" t="s">
        <v>1335</v>
      </c>
      <c r="B19355" s="1">
        <v>38286</v>
      </c>
      <c r="C19355" s="2">
        <v>0.45833333333333331</v>
      </c>
      <c r="D19355" t="s">
        <v>1371</v>
      </c>
      <c r="E19355" t="s">
        <v>1372</v>
      </c>
      <c r="G19355" t="s">
        <v>19</v>
      </c>
      <c r="H19355" t="s">
        <v>53</v>
      </c>
      <c r="I19355" t="s">
        <v>21</v>
      </c>
      <c r="J19355" t="s">
        <v>22</v>
      </c>
      <c r="K19355">
        <v>12.6</v>
      </c>
      <c r="L19355">
        <v>39</v>
      </c>
      <c r="M19355" t="s">
        <v>86</v>
      </c>
      <c r="N19355">
        <v>39</v>
      </c>
      <c r="P19355" cm="1">
        <f t="array" ref="P19355">IF(Q19355&gt;0,INDEX(Q19355:Q41079,MATCH(TRUE,INDEX(Q19355:Q41079="",,),0)-1),"")</f>
        <v>5</v>
      </c>
      <c r="Q19355">
        <f t="shared" si="554"/>
        <v>5</v>
      </c>
      <c r="R19355">
        <f t="shared" si="553"/>
        <v>0</v>
      </c>
    </row>
    <row r="19356" spans="1:18" x14ac:dyDescent="0.3">
      <c r="A19356" t="s">
        <v>1335</v>
      </c>
      <c r="B19356" s="1">
        <v>38286</v>
      </c>
      <c r="C19356" s="2">
        <v>0.45833333333333331</v>
      </c>
      <c r="D19356" t="s">
        <v>1371</v>
      </c>
      <c r="E19356" t="s">
        <v>1372</v>
      </c>
      <c r="G19356" t="s">
        <v>19</v>
      </c>
      <c r="H19356" t="s">
        <v>25</v>
      </c>
      <c r="I19356" t="s">
        <v>21</v>
      </c>
      <c r="J19356" t="s">
        <v>22</v>
      </c>
      <c r="K19356">
        <v>75.599999999999994</v>
      </c>
      <c r="L19356">
        <v>48</v>
      </c>
      <c r="M19356" t="s">
        <v>86</v>
      </c>
      <c r="N19356">
        <v>48</v>
      </c>
      <c r="P19356" cm="1">
        <f t="array" ref="P19356">IF(Q19356&gt;0,INDEX(Q19356:Q41080,MATCH(TRUE,INDEX(Q19356:Q41080="",,),0)-1),"")</f>
        <v>5</v>
      </c>
      <c r="Q19356">
        <f t="shared" si="554"/>
        <v>5</v>
      </c>
      <c r="R19356">
        <f t="shared" si="553"/>
        <v>0</v>
      </c>
    </row>
    <row r="19357" spans="1:18" x14ac:dyDescent="0.3">
      <c r="A19357" t="s">
        <v>1335</v>
      </c>
      <c r="B19357" s="1">
        <v>38286</v>
      </c>
      <c r="C19357" s="2">
        <v>0.45833333333333331</v>
      </c>
      <c r="D19357" t="s">
        <v>1371</v>
      </c>
      <c r="E19357" t="s">
        <v>1372</v>
      </c>
      <c r="G19357" t="s">
        <v>19</v>
      </c>
      <c r="H19357" t="s">
        <v>25</v>
      </c>
      <c r="I19357" t="s">
        <v>26</v>
      </c>
      <c r="J19357" t="s">
        <v>27</v>
      </c>
      <c r="K19357">
        <v>127</v>
      </c>
      <c r="L19357">
        <v>16.649999999999999</v>
      </c>
      <c r="M19357" t="s">
        <v>86</v>
      </c>
      <c r="N19357">
        <v>16.649999999999999</v>
      </c>
      <c r="P19357" cm="1">
        <f t="array" ref="P19357">IF(Q19357&gt;0,INDEX(Q19357:Q41081,MATCH(TRUE,INDEX(Q19357:Q41081="",,),0)-1),"")</f>
        <v>5</v>
      </c>
      <c r="Q19357">
        <f t="shared" si="554"/>
        <v>5</v>
      </c>
      <c r="R19357">
        <f t="shared" si="553"/>
        <v>0</v>
      </c>
    </row>
    <row r="19358" spans="1:18" x14ac:dyDescent="0.3">
      <c r="A19358" t="s">
        <v>1335</v>
      </c>
      <c r="B19358" s="1">
        <v>38286</v>
      </c>
      <c r="C19358" s="2">
        <v>0.45833333333333331</v>
      </c>
      <c r="D19358" t="s">
        <v>1371</v>
      </c>
      <c r="E19358" t="s">
        <v>1372</v>
      </c>
      <c r="G19358" s="6" t="s">
        <v>29</v>
      </c>
      <c r="H19358" t="s">
        <v>30</v>
      </c>
      <c r="I19358" t="s">
        <v>21</v>
      </c>
      <c r="J19358" t="s">
        <v>22</v>
      </c>
      <c r="K19358">
        <v>4.0999999999999996</v>
      </c>
      <c r="L19358">
        <v>76</v>
      </c>
      <c r="M19358" t="s">
        <v>86</v>
      </c>
      <c r="N19358">
        <v>76</v>
      </c>
      <c r="P19358" cm="1">
        <f t="array" ref="P19358">IF(Q19358&gt;0,INDEX(Q19358:Q41082,MATCH(TRUE,INDEX(Q19358:Q41082="",,),0)-1),"")</f>
        <v>5</v>
      </c>
      <c r="Q19358">
        <f t="shared" si="554"/>
        <v>5</v>
      </c>
      <c r="R19358">
        <f t="shared" si="553"/>
        <v>0</v>
      </c>
    </row>
    <row r="19359" spans="1:18" x14ac:dyDescent="0.3">
      <c r="A19359" t="s">
        <v>1335</v>
      </c>
      <c r="B19359" s="1">
        <v>38286</v>
      </c>
      <c r="C19359" s="2">
        <v>0.45833333333333331</v>
      </c>
      <c r="D19359" t="s">
        <v>1371</v>
      </c>
      <c r="E19359" t="s">
        <v>1372</v>
      </c>
      <c r="G19359" s="6" t="s">
        <v>29</v>
      </c>
      <c r="H19359" t="s">
        <v>43</v>
      </c>
      <c r="I19359" t="s">
        <v>21</v>
      </c>
      <c r="J19359" t="s">
        <v>22</v>
      </c>
      <c r="K19359">
        <v>2.5</v>
      </c>
      <c r="L19359">
        <v>136</v>
      </c>
      <c r="M19359" t="s">
        <v>86</v>
      </c>
      <c r="N19359">
        <v>136</v>
      </c>
      <c r="P19359" cm="1">
        <f t="array" ref="P19359">IF(Q19359&gt;0,INDEX(Q19359:Q41083,MATCH(TRUE,INDEX(Q19359:Q41083="",,),0)-1),"")</f>
        <v>5</v>
      </c>
      <c r="Q19359">
        <f t="shared" si="554"/>
        <v>5</v>
      </c>
      <c r="R19359">
        <f t="shared" si="553"/>
        <v>0</v>
      </c>
    </row>
    <row r="19360" spans="1:18" x14ac:dyDescent="0.3">
      <c r="A19360" t="s">
        <v>1335</v>
      </c>
      <c r="B19360" s="1">
        <v>38286</v>
      </c>
      <c r="C19360" s="2">
        <v>0.45833333333333331</v>
      </c>
      <c r="D19360" t="s">
        <v>1371</v>
      </c>
      <c r="E19360" t="s">
        <v>1372</v>
      </c>
      <c r="G19360" s="6" t="s">
        <v>29</v>
      </c>
      <c r="H19360" t="s">
        <v>30</v>
      </c>
      <c r="I19360" t="s">
        <v>26</v>
      </c>
      <c r="J19360" t="s">
        <v>27</v>
      </c>
      <c r="K19360">
        <v>32</v>
      </c>
      <c r="L19360">
        <v>12.6</v>
      </c>
      <c r="M19360" t="s">
        <v>86</v>
      </c>
      <c r="N19360">
        <v>12.6</v>
      </c>
      <c r="P19360" cm="1">
        <f t="array" ref="P19360">IF(Q19360&gt;0,INDEX(Q19360:Q41084,MATCH(TRUE,INDEX(Q19360:Q41084="",,),0)-1),"")</f>
        <v>5</v>
      </c>
      <c r="Q19360">
        <f t="shared" si="554"/>
        <v>5</v>
      </c>
      <c r="R19360">
        <f t="shared" si="553"/>
        <v>0</v>
      </c>
    </row>
    <row r="19361" spans="1:18" x14ac:dyDescent="0.3">
      <c r="A19361" t="s">
        <v>1335</v>
      </c>
      <c r="B19361" s="1">
        <v>38286</v>
      </c>
      <c r="C19361" s="2">
        <v>0.45833333333333331</v>
      </c>
      <c r="D19361" t="s">
        <v>1371</v>
      </c>
      <c r="E19361" t="s">
        <v>1372</v>
      </c>
      <c r="G19361" s="6" t="s">
        <v>29</v>
      </c>
      <c r="H19361" t="s">
        <v>20</v>
      </c>
      <c r="I19361" t="s">
        <v>26</v>
      </c>
      <c r="J19361" t="s">
        <v>27</v>
      </c>
      <c r="K19361">
        <v>22</v>
      </c>
      <c r="L19361">
        <v>10.5</v>
      </c>
      <c r="M19361" t="s">
        <v>86</v>
      </c>
      <c r="N19361">
        <v>10.5</v>
      </c>
      <c r="P19361" cm="1">
        <f t="array" ref="P19361">IF(Q19361&gt;0,INDEX(Q19361:Q41085,MATCH(TRUE,INDEX(Q19361:Q41085="",,),0)-1),"")</f>
        <v>5</v>
      </c>
      <c r="Q19361">
        <f t="shared" si="554"/>
        <v>5</v>
      </c>
      <c r="R19361">
        <f t="shared" si="553"/>
        <v>0</v>
      </c>
    </row>
    <row r="19362" spans="1:18" x14ac:dyDescent="0.3">
      <c r="A19362" t="s">
        <v>1335</v>
      </c>
      <c r="B19362" s="1">
        <v>38286</v>
      </c>
      <c r="C19362" s="2">
        <v>0.45833333333333331</v>
      </c>
      <c r="D19362" t="s">
        <v>1371</v>
      </c>
      <c r="E19362" t="s">
        <v>1372</v>
      </c>
      <c r="G19362" s="6" t="s">
        <v>29</v>
      </c>
      <c r="H19362" t="s">
        <v>53</v>
      </c>
      <c r="I19362" t="s">
        <v>26</v>
      </c>
      <c r="J19362" t="s">
        <v>27</v>
      </c>
      <c r="K19362">
        <v>54</v>
      </c>
      <c r="L19362">
        <v>14.15</v>
      </c>
      <c r="M19362" t="s">
        <v>86</v>
      </c>
      <c r="N19362">
        <v>14.15</v>
      </c>
      <c r="P19362" cm="1">
        <f t="array" ref="P19362">IF(Q19362&gt;0,INDEX(Q19362:Q41086,MATCH(TRUE,INDEX(Q19362:Q41086="",,),0)-1),"")</f>
        <v>5</v>
      </c>
      <c r="Q19362">
        <f t="shared" si="554"/>
        <v>5</v>
      </c>
      <c r="R19362">
        <f t="shared" si="553"/>
        <v>0</v>
      </c>
    </row>
    <row r="19363" spans="1:18" x14ac:dyDescent="0.3">
      <c r="A19363" t="s">
        <v>1335</v>
      </c>
      <c r="B19363" s="1">
        <v>38286</v>
      </c>
      <c r="C19363" s="2">
        <v>0.45833333333333331</v>
      </c>
      <c r="D19363" t="s">
        <v>1371</v>
      </c>
      <c r="E19363" t="s">
        <v>1372</v>
      </c>
      <c r="G19363" s="6" t="s">
        <v>29</v>
      </c>
      <c r="H19363" t="s">
        <v>43</v>
      </c>
      <c r="I19363" t="s">
        <v>26</v>
      </c>
      <c r="J19363" t="s">
        <v>27</v>
      </c>
      <c r="K19363">
        <v>16</v>
      </c>
      <c r="L19363">
        <v>11.7</v>
      </c>
      <c r="M19363" t="s">
        <v>86</v>
      </c>
      <c r="N19363">
        <v>11.7</v>
      </c>
      <c r="P19363" cm="1">
        <f t="array" ref="P19363">IF(Q19363&gt;0,INDEX(Q19363:Q41087,MATCH(TRUE,INDEX(Q19363:Q41087="",,),0)-1),"")</f>
        <v>5</v>
      </c>
      <c r="Q19363">
        <f t="shared" si="554"/>
        <v>5</v>
      </c>
      <c r="R19363">
        <f t="shared" si="553"/>
        <v>0</v>
      </c>
    </row>
    <row r="19364" spans="1:18" x14ac:dyDescent="0.3">
      <c r="P19364" t="str" cm="1">
        <f t="array" ref="P19364">IF(Q19364&gt;0,INDEX(Q19364:Q41088,MATCH(TRUE,INDEX(Q19364:Q41088="",,),0)-1),"")</f>
        <v/>
      </c>
      <c r="R19364" t="str">
        <f t="shared" si="553"/>
        <v/>
      </c>
    </row>
    <row r="19365" spans="1:18" x14ac:dyDescent="0.3">
      <c r="A19365" t="s">
        <v>1373</v>
      </c>
      <c r="B19365" s="1">
        <v>38299</v>
      </c>
      <c r="C19365" s="2">
        <v>0.41666666666666669</v>
      </c>
      <c r="D19365" t="s">
        <v>1374</v>
      </c>
      <c r="E19365" t="s">
        <v>1375</v>
      </c>
      <c r="G19365" t="s">
        <v>19</v>
      </c>
      <c r="H19365" t="s">
        <v>148</v>
      </c>
      <c r="I19365" t="s">
        <v>26</v>
      </c>
      <c r="J19365" t="s">
        <v>27</v>
      </c>
      <c r="K19365">
        <v>131</v>
      </c>
      <c r="L19365">
        <v>13.55</v>
      </c>
      <c r="M19365" t="s">
        <v>1376</v>
      </c>
      <c r="N19365">
        <v>16.12</v>
      </c>
      <c r="O19365" t="s">
        <v>24</v>
      </c>
      <c r="P19365" cm="1">
        <f t="array" ref="P19365">IF(Q19365&gt;0,INDEX(Q19365:Q41089,MATCH(TRUE,INDEX(Q19365:Q41089="",,),0)-1),"")</f>
        <v>2</v>
      </c>
      <c r="Q19365">
        <v>1</v>
      </c>
      <c r="R19365">
        <f t="shared" si="553"/>
        <v>0</v>
      </c>
    </row>
    <row r="19366" spans="1:18" x14ac:dyDescent="0.3">
      <c r="A19366" t="s">
        <v>1373</v>
      </c>
      <c r="B19366" s="1">
        <v>38299</v>
      </c>
      <c r="C19366" s="2">
        <v>0.41666666666666669</v>
      </c>
      <c r="D19366" t="s">
        <v>1374</v>
      </c>
      <c r="E19366" t="s">
        <v>1375</v>
      </c>
      <c r="G19366" t="s">
        <v>19</v>
      </c>
      <c r="H19366" t="s">
        <v>197</v>
      </c>
      <c r="I19366" t="s">
        <v>26</v>
      </c>
      <c r="J19366" t="s">
        <v>27</v>
      </c>
      <c r="K19366">
        <v>21</v>
      </c>
      <c r="L19366">
        <v>18.95</v>
      </c>
      <c r="M19366" t="s">
        <v>1376</v>
      </c>
      <c r="N19366">
        <v>19.07</v>
      </c>
      <c r="O19366" t="s">
        <v>24</v>
      </c>
      <c r="P19366" cm="1">
        <f t="array" ref="P19366">IF(Q19366&gt;0,INDEX(Q19366:Q41090,MATCH(TRUE,INDEX(Q19366:Q41090="",,),0)-1),"")</f>
        <v>2</v>
      </c>
      <c r="Q19366">
        <v>1</v>
      </c>
      <c r="R19366">
        <f t="shared" si="553"/>
        <v>0</v>
      </c>
    </row>
    <row r="19367" spans="1:18" x14ac:dyDescent="0.3">
      <c r="A19367" t="s">
        <v>1373</v>
      </c>
      <c r="B19367" s="1">
        <v>38299</v>
      </c>
      <c r="C19367" s="2">
        <v>0.41666666666666669</v>
      </c>
      <c r="D19367" t="s">
        <v>1374</v>
      </c>
      <c r="E19367" t="s">
        <v>1375</v>
      </c>
      <c r="G19367" t="s">
        <v>19</v>
      </c>
      <c r="H19367" t="s">
        <v>122</v>
      </c>
      <c r="I19367" t="s">
        <v>26</v>
      </c>
      <c r="J19367" t="s">
        <v>27</v>
      </c>
      <c r="K19367">
        <v>530</v>
      </c>
      <c r="L19367">
        <v>18.95</v>
      </c>
      <c r="M19367" t="s">
        <v>1376</v>
      </c>
      <c r="N19367">
        <v>21.07</v>
      </c>
      <c r="O19367" t="s">
        <v>24</v>
      </c>
      <c r="P19367" cm="1">
        <f t="array" ref="P19367">IF(Q19367&gt;0,INDEX(Q19367:Q41091,MATCH(TRUE,INDEX(Q19367:Q41091="",,),0)-1),"")</f>
        <v>2</v>
      </c>
      <c r="Q19367">
        <v>1</v>
      </c>
      <c r="R19367">
        <f t="shared" si="553"/>
        <v>0</v>
      </c>
    </row>
    <row r="19368" spans="1:18" x14ac:dyDescent="0.3">
      <c r="A19368" t="s">
        <v>1373</v>
      </c>
      <c r="B19368" s="1">
        <v>38299</v>
      </c>
      <c r="C19368" s="2">
        <v>0.41666666666666669</v>
      </c>
      <c r="D19368" t="s">
        <v>1374</v>
      </c>
      <c r="E19368" t="s">
        <v>1375</v>
      </c>
      <c r="G19368" t="s">
        <v>19</v>
      </c>
      <c r="H19368" t="s">
        <v>198</v>
      </c>
      <c r="I19368" t="s">
        <v>26</v>
      </c>
      <c r="J19368" t="s">
        <v>27</v>
      </c>
      <c r="K19368">
        <v>225</v>
      </c>
      <c r="L19368">
        <v>12.15</v>
      </c>
      <c r="M19368" t="s">
        <v>1376</v>
      </c>
      <c r="N19368">
        <v>12.26</v>
      </c>
      <c r="O19368" t="s">
        <v>24</v>
      </c>
      <c r="P19368" cm="1">
        <f t="array" ref="P19368">IF(Q19368&gt;0,INDEX(Q19368:Q41092,MATCH(TRUE,INDEX(Q19368:Q41092="",,),0)-1),"")</f>
        <v>2</v>
      </c>
      <c r="Q19368">
        <v>1</v>
      </c>
      <c r="R19368">
        <f t="shared" si="553"/>
        <v>0</v>
      </c>
    </row>
    <row r="19369" spans="1:18" x14ac:dyDescent="0.3">
      <c r="A19369" t="s">
        <v>1373</v>
      </c>
      <c r="B19369" s="1">
        <v>38299</v>
      </c>
      <c r="C19369" s="2">
        <v>0.41666666666666669</v>
      </c>
      <c r="D19369" t="s">
        <v>1374</v>
      </c>
      <c r="E19369" t="s">
        <v>1375</v>
      </c>
      <c r="G19369" t="s">
        <v>19</v>
      </c>
      <c r="H19369" t="s">
        <v>63</v>
      </c>
      <c r="I19369" t="s">
        <v>26</v>
      </c>
      <c r="J19369" t="s">
        <v>27</v>
      </c>
      <c r="K19369">
        <v>217</v>
      </c>
      <c r="L19369">
        <v>12</v>
      </c>
      <c r="M19369" t="s">
        <v>1376</v>
      </c>
      <c r="N19369">
        <v>14.07</v>
      </c>
      <c r="O19369" t="s">
        <v>24</v>
      </c>
      <c r="P19369" cm="1">
        <f t="array" ref="P19369">IF(Q19369&gt;0,INDEX(Q19369:Q41093,MATCH(TRUE,INDEX(Q19369:Q41093="",,),0)-1),"")</f>
        <v>2</v>
      </c>
      <c r="Q19369">
        <v>1</v>
      </c>
      <c r="R19369">
        <f t="shared" si="553"/>
        <v>0</v>
      </c>
    </row>
    <row r="19370" spans="1:18" x14ac:dyDescent="0.3">
      <c r="A19370" t="s">
        <v>1373</v>
      </c>
      <c r="B19370" s="1">
        <v>38299</v>
      </c>
      <c r="C19370" s="2">
        <v>0.41666666666666669</v>
      </c>
      <c r="D19370" t="s">
        <v>1374</v>
      </c>
      <c r="E19370" t="s">
        <v>1375</v>
      </c>
      <c r="G19370" s="6" t="s">
        <v>29</v>
      </c>
      <c r="H19370" t="s">
        <v>122</v>
      </c>
      <c r="I19370" t="s">
        <v>21</v>
      </c>
      <c r="J19370" t="s">
        <v>22</v>
      </c>
      <c r="K19370">
        <v>7.4</v>
      </c>
      <c r="L19370">
        <v>50</v>
      </c>
      <c r="M19370" t="s">
        <v>1376</v>
      </c>
      <c r="N19370">
        <v>50</v>
      </c>
      <c r="O19370" t="s">
        <v>24</v>
      </c>
      <c r="P19370" cm="1">
        <f t="array" ref="P19370">IF(Q19370&gt;0,INDEX(Q19370:Q41094,MATCH(TRUE,INDEX(Q19370:Q41094="",,),0)-1),"")</f>
        <v>2</v>
      </c>
      <c r="Q19370">
        <v>1</v>
      </c>
      <c r="R19370">
        <f t="shared" si="553"/>
        <v>0</v>
      </c>
    </row>
    <row r="19371" spans="1:18" x14ac:dyDescent="0.3">
      <c r="A19371" t="s">
        <v>1373</v>
      </c>
      <c r="B19371" s="1">
        <v>38299</v>
      </c>
      <c r="C19371" s="2">
        <v>0.41666666666666669</v>
      </c>
      <c r="D19371" t="s">
        <v>1374</v>
      </c>
      <c r="E19371" t="s">
        <v>1375</v>
      </c>
      <c r="G19371" s="6" t="s">
        <v>29</v>
      </c>
      <c r="H19371" t="s">
        <v>198</v>
      </c>
      <c r="I19371" t="s">
        <v>21</v>
      </c>
      <c r="J19371" t="s">
        <v>22</v>
      </c>
      <c r="K19371">
        <v>12.9</v>
      </c>
      <c r="L19371">
        <v>47</v>
      </c>
      <c r="M19371" t="s">
        <v>1376</v>
      </c>
      <c r="N19371">
        <v>47</v>
      </c>
      <c r="O19371" t="s">
        <v>24</v>
      </c>
      <c r="P19371" cm="1">
        <f t="array" ref="P19371">IF(Q19371&gt;0,INDEX(Q19371:Q41095,MATCH(TRUE,INDEX(Q19371:Q41095="",,),0)-1),"")</f>
        <v>2</v>
      </c>
      <c r="Q19371">
        <v>1</v>
      </c>
      <c r="R19371">
        <f t="shared" si="553"/>
        <v>0</v>
      </c>
    </row>
    <row r="19372" spans="1:18" x14ac:dyDescent="0.3">
      <c r="A19372" t="s">
        <v>1373</v>
      </c>
      <c r="B19372" s="1">
        <v>38299</v>
      </c>
      <c r="C19372" s="2">
        <v>0.41666666666666669</v>
      </c>
      <c r="D19372" t="s">
        <v>1374</v>
      </c>
      <c r="E19372" t="s">
        <v>1375</v>
      </c>
      <c r="G19372" s="6" t="s">
        <v>29</v>
      </c>
      <c r="H19372" t="s">
        <v>63</v>
      </c>
      <c r="I19372" t="s">
        <v>21</v>
      </c>
      <c r="J19372" t="s">
        <v>22</v>
      </c>
      <c r="K19372">
        <v>7.7</v>
      </c>
      <c r="L19372">
        <v>41.5</v>
      </c>
      <c r="M19372" t="s">
        <v>1376</v>
      </c>
      <c r="N19372">
        <v>41.5</v>
      </c>
      <c r="O19372" t="s">
        <v>24</v>
      </c>
      <c r="P19372" cm="1">
        <f t="array" ref="P19372">IF(Q19372&gt;0,INDEX(Q19372:Q41096,MATCH(TRUE,INDEX(Q19372:Q41096="",,),0)-1),"")</f>
        <v>2</v>
      </c>
      <c r="Q19372">
        <v>1</v>
      </c>
      <c r="R19372">
        <f t="shared" si="553"/>
        <v>0</v>
      </c>
    </row>
    <row r="19373" spans="1:18" x14ac:dyDescent="0.3">
      <c r="A19373" t="s">
        <v>1373</v>
      </c>
      <c r="B19373" s="1">
        <v>38299</v>
      </c>
      <c r="C19373" s="2">
        <v>0.41666666666666669</v>
      </c>
      <c r="D19373" t="s">
        <v>1374</v>
      </c>
      <c r="E19373" t="s">
        <v>1375</v>
      </c>
      <c r="G19373" s="6" t="s">
        <v>29</v>
      </c>
      <c r="H19373" t="s">
        <v>99</v>
      </c>
      <c r="I19373" t="s">
        <v>26</v>
      </c>
      <c r="J19373" t="s">
        <v>27</v>
      </c>
      <c r="K19373">
        <v>72</v>
      </c>
      <c r="L19373">
        <v>9</v>
      </c>
      <c r="M19373" t="s">
        <v>1376</v>
      </c>
      <c r="N19373">
        <v>9</v>
      </c>
      <c r="O19373" t="s">
        <v>24</v>
      </c>
      <c r="P19373" cm="1">
        <f t="array" ref="P19373">IF(Q19373&gt;0,INDEX(Q19373:Q41097,MATCH(TRUE,INDEX(Q19373:Q41097="",,),0)-1),"")</f>
        <v>2</v>
      </c>
      <c r="Q19373">
        <v>1</v>
      </c>
      <c r="R19373">
        <f t="shared" si="553"/>
        <v>0</v>
      </c>
    </row>
    <row r="19374" spans="1:18" x14ac:dyDescent="0.3">
      <c r="A19374" t="s">
        <v>1373</v>
      </c>
      <c r="B19374" s="1">
        <v>38299</v>
      </c>
      <c r="C19374" s="2">
        <v>0.41666666666666669</v>
      </c>
      <c r="D19374" t="s">
        <v>1374</v>
      </c>
      <c r="E19374" t="s">
        <v>1375</v>
      </c>
      <c r="G19374" s="6" t="s">
        <v>29</v>
      </c>
      <c r="H19374" t="s">
        <v>394</v>
      </c>
      <c r="I19374" t="s">
        <v>26</v>
      </c>
      <c r="J19374" t="s">
        <v>27</v>
      </c>
      <c r="K19374">
        <v>161</v>
      </c>
      <c r="L19374">
        <v>8.5</v>
      </c>
      <c r="M19374" t="s">
        <v>1376</v>
      </c>
      <c r="N19374">
        <v>8.5</v>
      </c>
      <c r="O19374" t="s">
        <v>24</v>
      </c>
      <c r="P19374" cm="1">
        <f t="array" ref="P19374">IF(Q19374&gt;0,INDEX(Q19374:Q41098,MATCH(TRUE,INDEX(Q19374:Q41098="",,),0)-1),"")</f>
        <v>2</v>
      </c>
      <c r="Q19374">
        <v>1</v>
      </c>
      <c r="R19374">
        <f t="shared" si="553"/>
        <v>0</v>
      </c>
    </row>
    <row r="19375" spans="1:18" x14ac:dyDescent="0.3">
      <c r="A19375" t="s">
        <v>1373</v>
      </c>
      <c r="B19375" s="1">
        <v>38299</v>
      </c>
      <c r="C19375" s="2">
        <v>0.41666666666666669</v>
      </c>
      <c r="D19375" t="s">
        <v>1374</v>
      </c>
      <c r="E19375" t="s">
        <v>1375</v>
      </c>
      <c r="G19375" s="6" t="s">
        <v>29</v>
      </c>
      <c r="H19375" t="s">
        <v>64</v>
      </c>
      <c r="I19375" t="s">
        <v>26</v>
      </c>
      <c r="J19375" t="s">
        <v>27</v>
      </c>
      <c r="K19375">
        <v>93</v>
      </c>
      <c r="L19375">
        <v>6.85</v>
      </c>
      <c r="M19375" t="s">
        <v>1376</v>
      </c>
      <c r="N19375">
        <v>6.85</v>
      </c>
      <c r="O19375" t="s">
        <v>24</v>
      </c>
      <c r="P19375" cm="1">
        <f t="array" ref="P19375">IF(Q19375&gt;0,INDEX(Q19375:Q41099,MATCH(TRUE,INDEX(Q19375:Q41099="",,),0)-1),"")</f>
        <v>2</v>
      </c>
      <c r="Q19375">
        <v>1</v>
      </c>
      <c r="R19375">
        <f t="shared" si="553"/>
        <v>0</v>
      </c>
    </row>
    <row r="19376" spans="1:18" x14ac:dyDescent="0.3">
      <c r="A19376" t="s">
        <v>1373</v>
      </c>
      <c r="B19376" s="1">
        <v>38299</v>
      </c>
      <c r="C19376" s="2">
        <v>0.41666666666666669</v>
      </c>
      <c r="D19376" t="s">
        <v>1374</v>
      </c>
      <c r="E19376" t="s">
        <v>1375</v>
      </c>
      <c r="G19376" t="s">
        <v>19</v>
      </c>
      <c r="H19376" t="s">
        <v>148</v>
      </c>
      <c r="I19376" t="s">
        <v>26</v>
      </c>
      <c r="J19376" t="s">
        <v>27</v>
      </c>
      <c r="K19376">
        <v>131</v>
      </c>
      <c r="L19376">
        <v>13.55</v>
      </c>
      <c r="M19376" t="s">
        <v>1116</v>
      </c>
      <c r="N19376">
        <v>14</v>
      </c>
      <c r="P19376" cm="1">
        <f t="array" ref="P19376">IF(Q19376&gt;0,INDEX(Q19376:Q41100,MATCH(TRUE,INDEX(Q19376:Q41100="",,),0)-1),"")</f>
        <v>2</v>
      </c>
      <c r="Q19376">
        <v>2</v>
      </c>
      <c r="R19376">
        <f t="shared" ref="R19376:R19439" si="555">IF(P19376="","",0)</f>
        <v>0</v>
      </c>
    </row>
    <row r="19377" spans="1:18" x14ac:dyDescent="0.3">
      <c r="A19377" t="s">
        <v>1373</v>
      </c>
      <c r="B19377" s="1">
        <v>38299</v>
      </c>
      <c r="C19377" s="2">
        <v>0.41666666666666669</v>
      </c>
      <c r="D19377" t="s">
        <v>1374</v>
      </c>
      <c r="E19377" t="s">
        <v>1375</v>
      </c>
      <c r="G19377" t="s">
        <v>19</v>
      </c>
      <c r="H19377" t="s">
        <v>197</v>
      </c>
      <c r="I19377" t="s">
        <v>26</v>
      </c>
      <c r="J19377" t="s">
        <v>27</v>
      </c>
      <c r="K19377">
        <v>21</v>
      </c>
      <c r="L19377">
        <v>18.95</v>
      </c>
      <c r="M19377" t="s">
        <v>1116</v>
      </c>
      <c r="N19377">
        <v>20</v>
      </c>
      <c r="P19377" cm="1">
        <f t="array" ref="P19377">IF(Q19377&gt;0,INDEX(Q19377:Q41101,MATCH(TRUE,INDEX(Q19377:Q41101="",,),0)-1),"")</f>
        <v>2</v>
      </c>
      <c r="Q19377">
        <v>2</v>
      </c>
      <c r="R19377">
        <f t="shared" si="555"/>
        <v>0</v>
      </c>
    </row>
    <row r="19378" spans="1:18" x14ac:dyDescent="0.3">
      <c r="A19378" t="s">
        <v>1373</v>
      </c>
      <c r="B19378" s="1">
        <v>38299</v>
      </c>
      <c r="C19378" s="2">
        <v>0.41666666666666669</v>
      </c>
      <c r="D19378" t="s">
        <v>1374</v>
      </c>
      <c r="E19378" t="s">
        <v>1375</v>
      </c>
      <c r="G19378" t="s">
        <v>19</v>
      </c>
      <c r="H19378" t="s">
        <v>122</v>
      </c>
      <c r="I19378" t="s">
        <v>26</v>
      </c>
      <c r="J19378" t="s">
        <v>27</v>
      </c>
      <c r="K19378">
        <v>530</v>
      </c>
      <c r="L19378">
        <v>18.95</v>
      </c>
      <c r="M19378" t="s">
        <v>1116</v>
      </c>
      <c r="N19378">
        <v>20</v>
      </c>
      <c r="P19378" cm="1">
        <f t="array" ref="P19378">IF(Q19378&gt;0,INDEX(Q19378:Q41102,MATCH(TRUE,INDEX(Q19378:Q41102="",,),0)-1),"")</f>
        <v>2</v>
      </c>
      <c r="Q19378">
        <v>2</v>
      </c>
      <c r="R19378">
        <f t="shared" si="555"/>
        <v>0</v>
      </c>
    </row>
    <row r="19379" spans="1:18" x14ac:dyDescent="0.3">
      <c r="A19379" t="s">
        <v>1373</v>
      </c>
      <c r="B19379" s="1">
        <v>38299</v>
      </c>
      <c r="C19379" s="2">
        <v>0.41666666666666669</v>
      </c>
      <c r="D19379" t="s">
        <v>1374</v>
      </c>
      <c r="E19379" t="s">
        <v>1375</v>
      </c>
      <c r="G19379" t="s">
        <v>19</v>
      </c>
      <c r="H19379" t="s">
        <v>198</v>
      </c>
      <c r="I19379" t="s">
        <v>26</v>
      </c>
      <c r="J19379" t="s">
        <v>27</v>
      </c>
      <c r="K19379">
        <v>225</v>
      </c>
      <c r="L19379">
        <v>12.15</v>
      </c>
      <c r="M19379" t="s">
        <v>1116</v>
      </c>
      <c r="N19379">
        <v>12.15</v>
      </c>
      <c r="P19379" cm="1">
        <f t="array" ref="P19379">IF(Q19379&gt;0,INDEX(Q19379:Q41103,MATCH(TRUE,INDEX(Q19379:Q41103="",,),0)-1),"")</f>
        <v>2</v>
      </c>
      <c r="Q19379">
        <v>2</v>
      </c>
      <c r="R19379">
        <f t="shared" si="555"/>
        <v>0</v>
      </c>
    </row>
    <row r="19380" spans="1:18" x14ac:dyDescent="0.3">
      <c r="A19380" t="s">
        <v>1373</v>
      </c>
      <c r="B19380" s="1">
        <v>38299</v>
      </c>
      <c r="C19380" s="2">
        <v>0.41666666666666669</v>
      </c>
      <c r="D19380" t="s">
        <v>1374</v>
      </c>
      <c r="E19380" t="s">
        <v>1375</v>
      </c>
      <c r="G19380" t="s">
        <v>19</v>
      </c>
      <c r="H19380" t="s">
        <v>63</v>
      </c>
      <c r="I19380" t="s">
        <v>26</v>
      </c>
      <c r="J19380" t="s">
        <v>27</v>
      </c>
      <c r="K19380">
        <v>217</v>
      </c>
      <c r="L19380">
        <v>12</v>
      </c>
      <c r="M19380" t="s">
        <v>1116</v>
      </c>
      <c r="N19380">
        <v>12</v>
      </c>
      <c r="P19380" cm="1">
        <f t="array" ref="P19380">IF(Q19380&gt;0,INDEX(Q19380:Q41104,MATCH(TRUE,INDEX(Q19380:Q41104="",,),0)-1),"")</f>
        <v>2</v>
      </c>
      <c r="Q19380">
        <v>2</v>
      </c>
      <c r="R19380">
        <f t="shared" si="555"/>
        <v>0</v>
      </c>
    </row>
    <row r="19381" spans="1:18" x14ac:dyDescent="0.3">
      <c r="A19381" t="s">
        <v>1373</v>
      </c>
      <c r="B19381" s="1">
        <v>38299</v>
      </c>
      <c r="C19381" s="2">
        <v>0.41666666666666669</v>
      </c>
      <c r="D19381" t="s">
        <v>1374</v>
      </c>
      <c r="E19381" t="s">
        <v>1375</v>
      </c>
      <c r="G19381" s="6" t="s">
        <v>29</v>
      </c>
      <c r="H19381" t="s">
        <v>122</v>
      </c>
      <c r="I19381" t="s">
        <v>21</v>
      </c>
      <c r="J19381" t="s">
        <v>22</v>
      </c>
      <c r="K19381">
        <v>7.4</v>
      </c>
      <c r="L19381">
        <v>50</v>
      </c>
      <c r="M19381" t="s">
        <v>1116</v>
      </c>
      <c r="N19381">
        <v>50</v>
      </c>
      <c r="P19381" cm="1">
        <f t="array" ref="P19381">IF(Q19381&gt;0,INDEX(Q19381:Q41105,MATCH(TRUE,INDEX(Q19381:Q41105="",,),0)-1),"")</f>
        <v>2</v>
      </c>
      <c r="Q19381">
        <v>2</v>
      </c>
      <c r="R19381">
        <f t="shared" si="555"/>
        <v>0</v>
      </c>
    </row>
    <row r="19382" spans="1:18" x14ac:dyDescent="0.3">
      <c r="A19382" t="s">
        <v>1373</v>
      </c>
      <c r="B19382" s="1">
        <v>38299</v>
      </c>
      <c r="C19382" s="2">
        <v>0.41666666666666669</v>
      </c>
      <c r="D19382" t="s">
        <v>1374</v>
      </c>
      <c r="E19382" t="s">
        <v>1375</v>
      </c>
      <c r="G19382" s="6" t="s">
        <v>29</v>
      </c>
      <c r="H19382" t="s">
        <v>198</v>
      </c>
      <c r="I19382" t="s">
        <v>21</v>
      </c>
      <c r="J19382" t="s">
        <v>22</v>
      </c>
      <c r="K19382">
        <v>12.9</v>
      </c>
      <c r="L19382">
        <v>47</v>
      </c>
      <c r="M19382" t="s">
        <v>1116</v>
      </c>
      <c r="N19382">
        <v>47</v>
      </c>
      <c r="P19382" cm="1">
        <f t="array" ref="P19382">IF(Q19382&gt;0,INDEX(Q19382:Q41106,MATCH(TRUE,INDEX(Q19382:Q41106="",,),0)-1),"")</f>
        <v>2</v>
      </c>
      <c r="Q19382">
        <v>2</v>
      </c>
      <c r="R19382">
        <f t="shared" si="555"/>
        <v>0</v>
      </c>
    </row>
    <row r="19383" spans="1:18" x14ac:dyDescent="0.3">
      <c r="A19383" t="s">
        <v>1373</v>
      </c>
      <c r="B19383" s="1">
        <v>38299</v>
      </c>
      <c r="C19383" s="2">
        <v>0.41666666666666669</v>
      </c>
      <c r="D19383" t="s">
        <v>1374</v>
      </c>
      <c r="E19383" t="s">
        <v>1375</v>
      </c>
      <c r="G19383" s="6" t="s">
        <v>29</v>
      </c>
      <c r="H19383" t="s">
        <v>63</v>
      </c>
      <c r="I19383" t="s">
        <v>21</v>
      </c>
      <c r="J19383" t="s">
        <v>22</v>
      </c>
      <c r="K19383">
        <v>7.7</v>
      </c>
      <c r="L19383">
        <v>41.5</v>
      </c>
      <c r="M19383" t="s">
        <v>1116</v>
      </c>
      <c r="N19383">
        <v>41.5</v>
      </c>
      <c r="P19383" cm="1">
        <f t="array" ref="P19383">IF(Q19383&gt;0,INDEX(Q19383:Q41107,MATCH(TRUE,INDEX(Q19383:Q41107="",,),0)-1),"")</f>
        <v>2</v>
      </c>
      <c r="Q19383">
        <v>2</v>
      </c>
      <c r="R19383">
        <f t="shared" si="555"/>
        <v>0</v>
      </c>
    </row>
    <row r="19384" spans="1:18" x14ac:dyDescent="0.3">
      <c r="A19384" t="s">
        <v>1373</v>
      </c>
      <c r="B19384" s="1">
        <v>38299</v>
      </c>
      <c r="C19384" s="2">
        <v>0.41666666666666669</v>
      </c>
      <c r="D19384" t="s">
        <v>1374</v>
      </c>
      <c r="E19384" t="s">
        <v>1375</v>
      </c>
      <c r="G19384" s="6" t="s">
        <v>29</v>
      </c>
      <c r="H19384" t="s">
        <v>99</v>
      </c>
      <c r="I19384" t="s">
        <v>26</v>
      </c>
      <c r="J19384" t="s">
        <v>27</v>
      </c>
      <c r="K19384">
        <v>72</v>
      </c>
      <c r="L19384">
        <v>9</v>
      </c>
      <c r="M19384" t="s">
        <v>1116</v>
      </c>
      <c r="N19384">
        <v>9</v>
      </c>
      <c r="P19384" cm="1">
        <f t="array" ref="P19384">IF(Q19384&gt;0,INDEX(Q19384:Q41108,MATCH(TRUE,INDEX(Q19384:Q41108="",,),0)-1),"")</f>
        <v>2</v>
      </c>
      <c r="Q19384">
        <v>2</v>
      </c>
      <c r="R19384">
        <f t="shared" si="555"/>
        <v>0</v>
      </c>
    </row>
    <row r="19385" spans="1:18" x14ac:dyDescent="0.3">
      <c r="A19385" t="s">
        <v>1373</v>
      </c>
      <c r="B19385" s="1">
        <v>38299</v>
      </c>
      <c r="C19385" s="2">
        <v>0.41666666666666669</v>
      </c>
      <c r="D19385" t="s">
        <v>1374</v>
      </c>
      <c r="E19385" t="s">
        <v>1375</v>
      </c>
      <c r="G19385" s="6" t="s">
        <v>29</v>
      </c>
      <c r="H19385" t="s">
        <v>394</v>
      </c>
      <c r="I19385" t="s">
        <v>26</v>
      </c>
      <c r="J19385" t="s">
        <v>27</v>
      </c>
      <c r="K19385">
        <v>161</v>
      </c>
      <c r="L19385">
        <v>8.5</v>
      </c>
      <c r="M19385" t="s">
        <v>1116</v>
      </c>
      <c r="N19385">
        <v>8.5</v>
      </c>
      <c r="P19385" cm="1">
        <f t="array" ref="P19385">IF(Q19385&gt;0,INDEX(Q19385:Q41109,MATCH(TRUE,INDEX(Q19385:Q41109="",,),0)-1),"")</f>
        <v>2</v>
      </c>
      <c r="Q19385">
        <v>2</v>
      </c>
      <c r="R19385">
        <f t="shared" si="555"/>
        <v>0</v>
      </c>
    </row>
    <row r="19386" spans="1:18" x14ac:dyDescent="0.3">
      <c r="A19386" t="s">
        <v>1373</v>
      </c>
      <c r="B19386" s="1">
        <v>38299</v>
      </c>
      <c r="C19386" s="2">
        <v>0.41666666666666669</v>
      </c>
      <c r="D19386" t="s">
        <v>1374</v>
      </c>
      <c r="E19386" t="s">
        <v>1375</v>
      </c>
      <c r="G19386" s="6" t="s">
        <v>29</v>
      </c>
      <c r="H19386" t="s">
        <v>64</v>
      </c>
      <c r="I19386" t="s">
        <v>26</v>
      </c>
      <c r="J19386" t="s">
        <v>27</v>
      </c>
      <c r="K19386">
        <v>93</v>
      </c>
      <c r="L19386">
        <v>6.85</v>
      </c>
      <c r="M19386" t="s">
        <v>1116</v>
      </c>
      <c r="N19386">
        <v>6.85</v>
      </c>
      <c r="P19386" cm="1">
        <f t="array" ref="P19386">IF(Q19386&gt;0,INDEX(Q19386:Q41110,MATCH(TRUE,INDEX(Q19386:Q41110="",,),0)-1),"")</f>
        <v>2</v>
      </c>
      <c r="Q19386">
        <v>2</v>
      </c>
      <c r="R19386">
        <f t="shared" si="555"/>
        <v>0</v>
      </c>
    </row>
    <row r="19387" spans="1:18" x14ac:dyDescent="0.3">
      <c r="P19387" t="str" cm="1">
        <f t="array" ref="P19387">IF(Q19387&gt;0,INDEX(Q19387:Q41111,MATCH(TRUE,INDEX(Q19387:Q41111="",,),0)-1),"")</f>
        <v/>
      </c>
      <c r="R19387" t="str">
        <f t="shared" si="555"/>
        <v/>
      </c>
    </row>
    <row r="19388" spans="1:18" x14ac:dyDescent="0.3">
      <c r="A19388" t="s">
        <v>1373</v>
      </c>
      <c r="B19388" s="1">
        <v>38299</v>
      </c>
      <c r="C19388" s="2">
        <v>0.41666666666666669</v>
      </c>
      <c r="D19388" t="s">
        <v>1377</v>
      </c>
      <c r="E19388" t="s">
        <v>1378</v>
      </c>
      <c r="G19388" t="s">
        <v>19</v>
      </c>
      <c r="H19388" t="s">
        <v>122</v>
      </c>
      <c r="I19388" t="s">
        <v>26</v>
      </c>
      <c r="J19388" t="s">
        <v>27</v>
      </c>
      <c r="K19388">
        <v>1512</v>
      </c>
      <c r="L19388">
        <v>18.95</v>
      </c>
      <c r="M19388" t="s">
        <v>1116</v>
      </c>
      <c r="N19388">
        <v>24.7</v>
      </c>
      <c r="O19388" t="s">
        <v>24</v>
      </c>
      <c r="P19388" cm="1">
        <f t="array" ref="P19388">IF(Q19388&gt;0,INDEX(Q19388:Q41112,MATCH(TRUE,INDEX(Q19388:Q41112="",,),0)-1),"")</f>
        <v>3</v>
      </c>
      <c r="Q19388">
        <v>1</v>
      </c>
      <c r="R19388">
        <f t="shared" si="555"/>
        <v>0</v>
      </c>
    </row>
    <row r="19389" spans="1:18" x14ac:dyDescent="0.3">
      <c r="A19389" t="s">
        <v>1373</v>
      </c>
      <c r="B19389" s="1">
        <v>38299</v>
      </c>
      <c r="C19389" s="2">
        <v>0.41666666666666669</v>
      </c>
      <c r="D19389" t="s">
        <v>1377</v>
      </c>
      <c r="E19389" t="s">
        <v>1378</v>
      </c>
      <c r="G19389" s="6" t="s">
        <v>29</v>
      </c>
      <c r="H19389" t="s">
        <v>197</v>
      </c>
      <c r="I19389" t="s">
        <v>21</v>
      </c>
      <c r="J19389" t="s">
        <v>22</v>
      </c>
      <c r="K19389">
        <v>5.9</v>
      </c>
      <c r="L19389">
        <v>50</v>
      </c>
      <c r="M19389" t="s">
        <v>1116</v>
      </c>
      <c r="N19389">
        <v>50</v>
      </c>
      <c r="O19389" t="s">
        <v>24</v>
      </c>
      <c r="P19389" cm="1">
        <f t="array" ref="P19389">IF(Q19389&gt;0,INDEX(Q19389:Q41113,MATCH(TRUE,INDEX(Q19389:Q41113="",,),0)-1),"")</f>
        <v>3</v>
      </c>
      <c r="Q19389">
        <v>1</v>
      </c>
      <c r="R19389">
        <f t="shared" si="555"/>
        <v>0</v>
      </c>
    </row>
    <row r="19390" spans="1:18" x14ac:dyDescent="0.3">
      <c r="A19390" t="s">
        <v>1373</v>
      </c>
      <c r="B19390" s="1">
        <v>38299</v>
      </c>
      <c r="C19390" s="2">
        <v>0.41666666666666669</v>
      </c>
      <c r="D19390" t="s">
        <v>1377</v>
      </c>
      <c r="E19390" t="s">
        <v>1378</v>
      </c>
      <c r="G19390" s="6" t="s">
        <v>29</v>
      </c>
      <c r="H19390" t="s">
        <v>122</v>
      </c>
      <c r="I19390" t="s">
        <v>21</v>
      </c>
      <c r="J19390" t="s">
        <v>22</v>
      </c>
      <c r="K19390">
        <v>10.9</v>
      </c>
      <c r="L19390">
        <v>50</v>
      </c>
      <c r="M19390" t="s">
        <v>1116</v>
      </c>
      <c r="N19390">
        <v>50</v>
      </c>
      <c r="O19390" t="s">
        <v>24</v>
      </c>
      <c r="P19390" cm="1">
        <f t="array" ref="P19390">IF(Q19390&gt;0,INDEX(Q19390:Q41114,MATCH(TRUE,INDEX(Q19390:Q41114="",,),0)-1),"")</f>
        <v>3</v>
      </c>
      <c r="Q19390">
        <v>1</v>
      </c>
      <c r="R19390">
        <f t="shared" si="555"/>
        <v>0</v>
      </c>
    </row>
    <row r="19391" spans="1:18" x14ac:dyDescent="0.3">
      <c r="A19391" t="s">
        <v>1373</v>
      </c>
      <c r="B19391" s="1">
        <v>38299</v>
      </c>
      <c r="C19391" s="2">
        <v>0.41666666666666669</v>
      </c>
      <c r="D19391" t="s">
        <v>1377</v>
      </c>
      <c r="E19391" t="s">
        <v>1378</v>
      </c>
      <c r="G19391" s="6" t="s">
        <v>29</v>
      </c>
      <c r="H19391" t="s">
        <v>63</v>
      </c>
      <c r="I19391" t="s">
        <v>21</v>
      </c>
      <c r="J19391" t="s">
        <v>22</v>
      </c>
      <c r="K19391">
        <v>9.9</v>
      </c>
      <c r="L19391">
        <v>41.5</v>
      </c>
      <c r="M19391" t="s">
        <v>1116</v>
      </c>
      <c r="N19391">
        <v>41.5</v>
      </c>
      <c r="O19391" t="s">
        <v>24</v>
      </c>
      <c r="P19391" cm="1">
        <f t="array" ref="P19391">IF(Q19391&gt;0,INDEX(Q19391:Q41115,MATCH(TRUE,INDEX(Q19391:Q41115="",,),0)-1),"")</f>
        <v>3</v>
      </c>
      <c r="Q19391">
        <v>1</v>
      </c>
      <c r="R19391">
        <f t="shared" si="555"/>
        <v>0</v>
      </c>
    </row>
    <row r="19392" spans="1:18" x14ac:dyDescent="0.3">
      <c r="A19392" t="s">
        <v>1373</v>
      </c>
      <c r="B19392" s="1">
        <v>38299</v>
      </c>
      <c r="C19392" s="2">
        <v>0.41666666666666669</v>
      </c>
      <c r="D19392" t="s">
        <v>1377</v>
      </c>
      <c r="E19392" t="s">
        <v>1378</v>
      </c>
      <c r="G19392" s="6" t="s">
        <v>29</v>
      </c>
      <c r="H19392" t="s">
        <v>99</v>
      </c>
      <c r="I19392" t="s">
        <v>26</v>
      </c>
      <c r="J19392" t="s">
        <v>27</v>
      </c>
      <c r="K19392">
        <v>15</v>
      </c>
      <c r="L19392">
        <v>9</v>
      </c>
      <c r="M19392" t="s">
        <v>1116</v>
      </c>
      <c r="N19392">
        <v>9</v>
      </c>
      <c r="O19392" t="s">
        <v>24</v>
      </c>
      <c r="P19392" cm="1">
        <f t="array" ref="P19392">IF(Q19392&gt;0,INDEX(Q19392:Q41116,MATCH(TRUE,INDEX(Q19392:Q41116="",,),0)-1),"")</f>
        <v>3</v>
      </c>
      <c r="Q19392">
        <v>1</v>
      </c>
      <c r="R19392">
        <f t="shared" si="555"/>
        <v>0</v>
      </c>
    </row>
    <row r="19393" spans="1:18" x14ac:dyDescent="0.3">
      <c r="A19393" t="s">
        <v>1373</v>
      </c>
      <c r="B19393" s="1">
        <v>38299</v>
      </c>
      <c r="C19393" s="2">
        <v>0.41666666666666669</v>
      </c>
      <c r="D19393" t="s">
        <v>1377</v>
      </c>
      <c r="E19393" t="s">
        <v>1378</v>
      </c>
      <c r="G19393" s="6" t="s">
        <v>29</v>
      </c>
      <c r="H19393" t="s">
        <v>148</v>
      </c>
      <c r="I19393" t="s">
        <v>26</v>
      </c>
      <c r="J19393" t="s">
        <v>27</v>
      </c>
      <c r="K19393">
        <v>27</v>
      </c>
      <c r="L19393">
        <v>13.5</v>
      </c>
      <c r="M19393" t="s">
        <v>1116</v>
      </c>
      <c r="N19393">
        <v>13.5</v>
      </c>
      <c r="O19393" t="s">
        <v>24</v>
      </c>
      <c r="P19393" cm="1">
        <f t="array" ref="P19393">IF(Q19393&gt;0,INDEX(Q19393:Q41117,MATCH(TRUE,INDEX(Q19393:Q41117="",,),0)-1),"")</f>
        <v>3</v>
      </c>
      <c r="Q19393">
        <v>1</v>
      </c>
      <c r="R19393">
        <f t="shared" si="555"/>
        <v>0</v>
      </c>
    </row>
    <row r="19394" spans="1:18" x14ac:dyDescent="0.3">
      <c r="A19394" t="s">
        <v>1373</v>
      </c>
      <c r="B19394" s="1">
        <v>38299</v>
      </c>
      <c r="C19394" s="2">
        <v>0.41666666666666669</v>
      </c>
      <c r="D19394" t="s">
        <v>1377</v>
      </c>
      <c r="E19394" t="s">
        <v>1378</v>
      </c>
      <c r="G19394" s="6" t="s">
        <v>29</v>
      </c>
      <c r="H19394" t="s">
        <v>197</v>
      </c>
      <c r="I19394" t="s">
        <v>26</v>
      </c>
      <c r="J19394" t="s">
        <v>27</v>
      </c>
      <c r="K19394">
        <v>19</v>
      </c>
      <c r="L19394">
        <v>18.95</v>
      </c>
      <c r="M19394" t="s">
        <v>1116</v>
      </c>
      <c r="N19394">
        <v>18.95</v>
      </c>
      <c r="O19394" t="s">
        <v>24</v>
      </c>
      <c r="P19394" cm="1">
        <f t="array" ref="P19394">IF(Q19394&gt;0,INDEX(Q19394:Q41118,MATCH(TRUE,INDEX(Q19394:Q41118="",,),0)-1),"")</f>
        <v>3</v>
      </c>
      <c r="Q19394">
        <v>1</v>
      </c>
      <c r="R19394">
        <f t="shared" si="555"/>
        <v>0</v>
      </c>
    </row>
    <row r="19395" spans="1:18" x14ac:dyDescent="0.3">
      <c r="A19395" t="s">
        <v>1373</v>
      </c>
      <c r="B19395" s="1">
        <v>38299</v>
      </c>
      <c r="C19395" s="2">
        <v>0.41666666666666669</v>
      </c>
      <c r="D19395" t="s">
        <v>1377</v>
      </c>
      <c r="E19395" t="s">
        <v>1378</v>
      </c>
      <c r="G19395" s="6" t="s">
        <v>29</v>
      </c>
      <c r="H19395" t="s">
        <v>198</v>
      </c>
      <c r="I19395" t="s">
        <v>26</v>
      </c>
      <c r="J19395" t="s">
        <v>27</v>
      </c>
      <c r="K19395">
        <v>56</v>
      </c>
      <c r="L19395">
        <v>12.15</v>
      </c>
      <c r="M19395" t="s">
        <v>1116</v>
      </c>
      <c r="N19395">
        <v>12.15</v>
      </c>
      <c r="O19395" t="s">
        <v>24</v>
      </c>
      <c r="P19395" cm="1">
        <f t="array" ref="P19395">IF(Q19395&gt;0,INDEX(Q19395:Q41119,MATCH(TRUE,INDEX(Q19395:Q41119="",,),0)-1),"")</f>
        <v>3</v>
      </c>
      <c r="Q19395">
        <v>1</v>
      </c>
      <c r="R19395">
        <f t="shared" si="555"/>
        <v>0</v>
      </c>
    </row>
    <row r="19396" spans="1:18" x14ac:dyDescent="0.3">
      <c r="A19396" t="s">
        <v>1373</v>
      </c>
      <c r="B19396" s="1">
        <v>38299</v>
      </c>
      <c r="C19396" s="2">
        <v>0.41666666666666669</v>
      </c>
      <c r="D19396" t="s">
        <v>1377</v>
      </c>
      <c r="E19396" t="s">
        <v>1378</v>
      </c>
      <c r="G19396" s="6" t="s">
        <v>29</v>
      </c>
      <c r="H19396" t="s">
        <v>28</v>
      </c>
      <c r="I19396" t="s">
        <v>26</v>
      </c>
      <c r="J19396" t="s">
        <v>27</v>
      </c>
      <c r="K19396">
        <v>4</v>
      </c>
      <c r="L19396">
        <v>48.65</v>
      </c>
      <c r="M19396" t="s">
        <v>1116</v>
      </c>
      <c r="N19396">
        <v>48.65</v>
      </c>
      <c r="O19396" t="s">
        <v>24</v>
      </c>
      <c r="P19396" cm="1">
        <f t="array" ref="P19396">IF(Q19396&gt;0,INDEX(Q19396:Q41120,MATCH(TRUE,INDEX(Q19396:Q41120="",,),0)-1),"")</f>
        <v>3</v>
      </c>
      <c r="Q19396">
        <v>1</v>
      </c>
      <c r="R19396">
        <f t="shared" si="555"/>
        <v>0</v>
      </c>
    </row>
    <row r="19397" spans="1:18" x14ac:dyDescent="0.3">
      <c r="A19397" t="s">
        <v>1373</v>
      </c>
      <c r="B19397" s="1">
        <v>38299</v>
      </c>
      <c r="C19397" s="2">
        <v>0.41666666666666669</v>
      </c>
      <c r="D19397" t="s">
        <v>1377</v>
      </c>
      <c r="E19397" t="s">
        <v>1378</v>
      </c>
      <c r="G19397" s="6" t="s">
        <v>29</v>
      </c>
      <c r="H19397" t="s">
        <v>63</v>
      </c>
      <c r="I19397" t="s">
        <v>26</v>
      </c>
      <c r="J19397" t="s">
        <v>27</v>
      </c>
      <c r="K19397">
        <v>85</v>
      </c>
      <c r="L19397">
        <v>12</v>
      </c>
      <c r="M19397" t="s">
        <v>1116</v>
      </c>
      <c r="N19397">
        <v>12</v>
      </c>
      <c r="O19397" t="s">
        <v>24</v>
      </c>
      <c r="P19397" cm="1">
        <f t="array" ref="P19397">IF(Q19397&gt;0,INDEX(Q19397:Q41121,MATCH(TRUE,INDEX(Q19397:Q41121="",,),0)-1),"")</f>
        <v>3</v>
      </c>
      <c r="Q19397">
        <v>1</v>
      </c>
      <c r="R19397">
        <f t="shared" si="555"/>
        <v>0</v>
      </c>
    </row>
    <row r="19398" spans="1:18" x14ac:dyDescent="0.3">
      <c r="A19398" t="s">
        <v>1373</v>
      </c>
      <c r="B19398" s="1">
        <v>38299</v>
      </c>
      <c r="C19398" s="2">
        <v>0.41666666666666669</v>
      </c>
      <c r="D19398" t="s">
        <v>1377</v>
      </c>
      <c r="E19398" t="s">
        <v>1378</v>
      </c>
      <c r="G19398" t="s">
        <v>19</v>
      </c>
      <c r="H19398" t="s">
        <v>122</v>
      </c>
      <c r="I19398" t="s">
        <v>26</v>
      </c>
      <c r="J19398" t="s">
        <v>27</v>
      </c>
      <c r="K19398">
        <v>1512</v>
      </c>
      <c r="L19398">
        <v>18.95</v>
      </c>
      <c r="M19398" t="s">
        <v>1376</v>
      </c>
      <c r="N19398">
        <v>23.57</v>
      </c>
      <c r="P19398" cm="1">
        <f t="array" ref="P19398">IF(Q19398&gt;0,INDEX(Q19398:Q41122,MATCH(TRUE,INDEX(Q19398:Q41122="",,),0)-1),"")</f>
        <v>3</v>
      </c>
      <c r="Q19398">
        <v>2</v>
      </c>
      <c r="R19398">
        <f t="shared" si="555"/>
        <v>0</v>
      </c>
    </row>
    <row r="19399" spans="1:18" x14ac:dyDescent="0.3">
      <c r="A19399" t="s">
        <v>1373</v>
      </c>
      <c r="B19399" s="1">
        <v>38299</v>
      </c>
      <c r="C19399" s="2">
        <v>0.41666666666666669</v>
      </c>
      <c r="D19399" t="s">
        <v>1377</v>
      </c>
      <c r="E19399" t="s">
        <v>1378</v>
      </c>
      <c r="G19399" s="6" t="s">
        <v>29</v>
      </c>
      <c r="H19399" t="s">
        <v>197</v>
      </c>
      <c r="I19399" t="s">
        <v>21</v>
      </c>
      <c r="J19399" t="s">
        <v>22</v>
      </c>
      <c r="K19399">
        <v>5.9</v>
      </c>
      <c r="L19399">
        <v>50</v>
      </c>
      <c r="M19399" t="s">
        <v>1376</v>
      </c>
      <c r="N19399">
        <v>50</v>
      </c>
      <c r="P19399" cm="1">
        <f t="array" ref="P19399">IF(Q19399&gt;0,INDEX(Q19399:Q41123,MATCH(TRUE,INDEX(Q19399:Q41123="",,),0)-1),"")</f>
        <v>3</v>
      </c>
      <c r="Q19399">
        <v>2</v>
      </c>
      <c r="R19399">
        <f t="shared" si="555"/>
        <v>0</v>
      </c>
    </row>
    <row r="19400" spans="1:18" x14ac:dyDescent="0.3">
      <c r="A19400" t="s">
        <v>1373</v>
      </c>
      <c r="B19400" s="1">
        <v>38299</v>
      </c>
      <c r="C19400" s="2">
        <v>0.41666666666666669</v>
      </c>
      <c r="D19400" t="s">
        <v>1377</v>
      </c>
      <c r="E19400" t="s">
        <v>1378</v>
      </c>
      <c r="G19400" s="6" t="s">
        <v>29</v>
      </c>
      <c r="H19400" t="s">
        <v>122</v>
      </c>
      <c r="I19400" t="s">
        <v>21</v>
      </c>
      <c r="J19400" t="s">
        <v>22</v>
      </c>
      <c r="K19400">
        <v>10.9</v>
      </c>
      <c r="L19400">
        <v>50</v>
      </c>
      <c r="M19400" t="s">
        <v>1376</v>
      </c>
      <c r="N19400">
        <v>50</v>
      </c>
      <c r="P19400" cm="1">
        <f t="array" ref="P19400">IF(Q19400&gt;0,INDEX(Q19400:Q41124,MATCH(TRUE,INDEX(Q19400:Q41124="",,),0)-1),"")</f>
        <v>3</v>
      </c>
      <c r="Q19400">
        <v>2</v>
      </c>
      <c r="R19400">
        <f t="shared" si="555"/>
        <v>0</v>
      </c>
    </row>
    <row r="19401" spans="1:18" x14ac:dyDescent="0.3">
      <c r="A19401" t="s">
        <v>1373</v>
      </c>
      <c r="B19401" s="1">
        <v>38299</v>
      </c>
      <c r="C19401" s="2">
        <v>0.41666666666666669</v>
      </c>
      <c r="D19401" t="s">
        <v>1377</v>
      </c>
      <c r="E19401" t="s">
        <v>1378</v>
      </c>
      <c r="G19401" s="6" t="s">
        <v>29</v>
      </c>
      <c r="H19401" t="s">
        <v>63</v>
      </c>
      <c r="I19401" t="s">
        <v>21</v>
      </c>
      <c r="J19401" t="s">
        <v>22</v>
      </c>
      <c r="K19401">
        <v>9.9</v>
      </c>
      <c r="L19401">
        <v>41.5</v>
      </c>
      <c r="M19401" t="s">
        <v>1376</v>
      </c>
      <c r="N19401">
        <v>41.5</v>
      </c>
      <c r="P19401" cm="1">
        <f t="array" ref="P19401">IF(Q19401&gt;0,INDEX(Q19401:Q41125,MATCH(TRUE,INDEX(Q19401:Q41125="",,),0)-1),"")</f>
        <v>3</v>
      </c>
      <c r="Q19401">
        <v>2</v>
      </c>
      <c r="R19401">
        <f t="shared" si="555"/>
        <v>0</v>
      </c>
    </row>
    <row r="19402" spans="1:18" x14ac:dyDescent="0.3">
      <c r="A19402" t="s">
        <v>1373</v>
      </c>
      <c r="B19402" s="1">
        <v>38299</v>
      </c>
      <c r="C19402" s="2">
        <v>0.41666666666666669</v>
      </c>
      <c r="D19402" t="s">
        <v>1377</v>
      </c>
      <c r="E19402" t="s">
        <v>1378</v>
      </c>
      <c r="G19402" s="6" t="s">
        <v>29</v>
      </c>
      <c r="H19402" t="s">
        <v>99</v>
      </c>
      <c r="I19402" t="s">
        <v>26</v>
      </c>
      <c r="J19402" t="s">
        <v>27</v>
      </c>
      <c r="K19402">
        <v>15</v>
      </c>
      <c r="L19402">
        <v>9</v>
      </c>
      <c r="M19402" t="s">
        <v>1376</v>
      </c>
      <c r="N19402">
        <v>9</v>
      </c>
      <c r="P19402" cm="1">
        <f t="array" ref="P19402">IF(Q19402&gt;0,INDEX(Q19402:Q41126,MATCH(TRUE,INDEX(Q19402:Q41126="",,),0)-1),"")</f>
        <v>3</v>
      </c>
      <c r="Q19402">
        <v>2</v>
      </c>
      <c r="R19402">
        <f t="shared" si="555"/>
        <v>0</v>
      </c>
    </row>
    <row r="19403" spans="1:18" x14ac:dyDescent="0.3">
      <c r="A19403" t="s">
        <v>1373</v>
      </c>
      <c r="B19403" s="1">
        <v>38299</v>
      </c>
      <c r="C19403" s="2">
        <v>0.41666666666666669</v>
      </c>
      <c r="D19403" t="s">
        <v>1377</v>
      </c>
      <c r="E19403" t="s">
        <v>1378</v>
      </c>
      <c r="G19403" s="6" t="s">
        <v>29</v>
      </c>
      <c r="H19403" t="s">
        <v>148</v>
      </c>
      <c r="I19403" t="s">
        <v>26</v>
      </c>
      <c r="J19403" t="s">
        <v>27</v>
      </c>
      <c r="K19403">
        <v>27</v>
      </c>
      <c r="L19403">
        <v>13.5</v>
      </c>
      <c r="M19403" t="s">
        <v>1376</v>
      </c>
      <c r="N19403">
        <v>13.5</v>
      </c>
      <c r="P19403" cm="1">
        <f t="array" ref="P19403">IF(Q19403&gt;0,INDEX(Q19403:Q41127,MATCH(TRUE,INDEX(Q19403:Q41127="",,),0)-1),"")</f>
        <v>3</v>
      </c>
      <c r="Q19403">
        <v>2</v>
      </c>
      <c r="R19403">
        <f t="shared" si="555"/>
        <v>0</v>
      </c>
    </row>
    <row r="19404" spans="1:18" x14ac:dyDescent="0.3">
      <c r="A19404" t="s">
        <v>1373</v>
      </c>
      <c r="B19404" s="1">
        <v>38299</v>
      </c>
      <c r="C19404" s="2">
        <v>0.41666666666666669</v>
      </c>
      <c r="D19404" t="s">
        <v>1377</v>
      </c>
      <c r="E19404" t="s">
        <v>1378</v>
      </c>
      <c r="G19404" s="6" t="s">
        <v>29</v>
      </c>
      <c r="H19404" t="s">
        <v>197</v>
      </c>
      <c r="I19404" t="s">
        <v>26</v>
      </c>
      <c r="J19404" t="s">
        <v>27</v>
      </c>
      <c r="K19404">
        <v>19</v>
      </c>
      <c r="L19404">
        <v>18.95</v>
      </c>
      <c r="M19404" t="s">
        <v>1376</v>
      </c>
      <c r="N19404">
        <v>18.95</v>
      </c>
      <c r="P19404" cm="1">
        <f t="array" ref="P19404">IF(Q19404&gt;0,INDEX(Q19404:Q41128,MATCH(TRUE,INDEX(Q19404:Q41128="",,),0)-1),"")</f>
        <v>3</v>
      </c>
      <c r="Q19404">
        <v>2</v>
      </c>
      <c r="R19404">
        <f t="shared" si="555"/>
        <v>0</v>
      </c>
    </row>
    <row r="19405" spans="1:18" x14ac:dyDescent="0.3">
      <c r="A19405" t="s">
        <v>1373</v>
      </c>
      <c r="B19405" s="1">
        <v>38299</v>
      </c>
      <c r="C19405" s="2">
        <v>0.41666666666666669</v>
      </c>
      <c r="D19405" t="s">
        <v>1377</v>
      </c>
      <c r="E19405" t="s">
        <v>1378</v>
      </c>
      <c r="G19405" s="6" t="s">
        <v>29</v>
      </c>
      <c r="H19405" t="s">
        <v>198</v>
      </c>
      <c r="I19405" t="s">
        <v>26</v>
      </c>
      <c r="J19405" t="s">
        <v>27</v>
      </c>
      <c r="K19405">
        <v>56</v>
      </c>
      <c r="L19405">
        <v>12.15</v>
      </c>
      <c r="M19405" t="s">
        <v>1376</v>
      </c>
      <c r="N19405">
        <v>12.15</v>
      </c>
      <c r="P19405" cm="1">
        <f t="array" ref="P19405">IF(Q19405&gt;0,INDEX(Q19405:Q41129,MATCH(TRUE,INDEX(Q19405:Q41129="",,),0)-1),"")</f>
        <v>3</v>
      </c>
      <c r="Q19405">
        <v>2</v>
      </c>
      <c r="R19405">
        <f t="shared" si="555"/>
        <v>0</v>
      </c>
    </row>
    <row r="19406" spans="1:18" x14ac:dyDescent="0.3">
      <c r="A19406" t="s">
        <v>1373</v>
      </c>
      <c r="B19406" s="1">
        <v>38299</v>
      </c>
      <c r="C19406" s="2">
        <v>0.41666666666666669</v>
      </c>
      <c r="D19406" t="s">
        <v>1377</v>
      </c>
      <c r="E19406" t="s">
        <v>1378</v>
      </c>
      <c r="G19406" s="6" t="s">
        <v>29</v>
      </c>
      <c r="H19406" t="s">
        <v>28</v>
      </c>
      <c r="I19406" t="s">
        <v>26</v>
      </c>
      <c r="J19406" t="s">
        <v>27</v>
      </c>
      <c r="K19406">
        <v>4</v>
      </c>
      <c r="L19406">
        <v>48.65</v>
      </c>
      <c r="M19406" t="s">
        <v>1376</v>
      </c>
      <c r="N19406">
        <v>48.65</v>
      </c>
      <c r="P19406" cm="1">
        <f t="array" ref="P19406">IF(Q19406&gt;0,INDEX(Q19406:Q41130,MATCH(TRUE,INDEX(Q19406:Q41130="",,),0)-1),"")</f>
        <v>3</v>
      </c>
      <c r="Q19406">
        <v>2</v>
      </c>
      <c r="R19406">
        <f t="shared" si="555"/>
        <v>0</v>
      </c>
    </row>
    <row r="19407" spans="1:18" x14ac:dyDescent="0.3">
      <c r="A19407" t="s">
        <v>1373</v>
      </c>
      <c r="B19407" s="1">
        <v>38299</v>
      </c>
      <c r="C19407" s="2">
        <v>0.41666666666666669</v>
      </c>
      <c r="D19407" t="s">
        <v>1377</v>
      </c>
      <c r="E19407" t="s">
        <v>1378</v>
      </c>
      <c r="G19407" s="6" t="s">
        <v>29</v>
      </c>
      <c r="H19407" t="s">
        <v>63</v>
      </c>
      <c r="I19407" t="s">
        <v>26</v>
      </c>
      <c r="J19407" t="s">
        <v>27</v>
      </c>
      <c r="K19407">
        <v>85</v>
      </c>
      <c r="L19407">
        <v>12</v>
      </c>
      <c r="M19407" t="s">
        <v>1376</v>
      </c>
      <c r="N19407">
        <v>12</v>
      </c>
      <c r="P19407" cm="1">
        <f t="array" ref="P19407">IF(Q19407&gt;0,INDEX(Q19407:Q41131,MATCH(TRUE,INDEX(Q19407:Q41131="",,),0)-1),"")</f>
        <v>3</v>
      </c>
      <c r="Q19407">
        <v>2</v>
      </c>
      <c r="R19407">
        <f t="shared" si="555"/>
        <v>0</v>
      </c>
    </row>
    <row r="19408" spans="1:18" x14ac:dyDescent="0.3">
      <c r="A19408" t="s">
        <v>1373</v>
      </c>
      <c r="B19408" s="1">
        <v>38299</v>
      </c>
      <c r="C19408" s="2">
        <v>0.41666666666666669</v>
      </c>
      <c r="D19408" t="s">
        <v>1377</v>
      </c>
      <c r="E19408" t="s">
        <v>1378</v>
      </c>
      <c r="G19408" t="s">
        <v>19</v>
      </c>
      <c r="H19408" t="s">
        <v>122</v>
      </c>
      <c r="I19408" t="s">
        <v>26</v>
      </c>
      <c r="J19408" t="s">
        <v>27</v>
      </c>
      <c r="K19408">
        <v>1512</v>
      </c>
      <c r="L19408">
        <v>18.95</v>
      </c>
      <c r="M19408" t="s">
        <v>1379</v>
      </c>
      <c r="N19408">
        <v>23.5</v>
      </c>
      <c r="P19408" cm="1">
        <f t="array" ref="P19408">IF(Q19408&gt;0,INDEX(Q19408:Q41132,MATCH(TRUE,INDEX(Q19408:Q41132="",,),0)-1),"")</f>
        <v>3</v>
      </c>
      <c r="Q19408">
        <v>3</v>
      </c>
      <c r="R19408">
        <f t="shared" si="555"/>
        <v>0</v>
      </c>
    </row>
    <row r="19409" spans="1:18" x14ac:dyDescent="0.3">
      <c r="A19409" t="s">
        <v>1373</v>
      </c>
      <c r="B19409" s="1">
        <v>38299</v>
      </c>
      <c r="C19409" s="2">
        <v>0.41666666666666669</v>
      </c>
      <c r="D19409" t="s">
        <v>1377</v>
      </c>
      <c r="E19409" t="s">
        <v>1378</v>
      </c>
      <c r="G19409" s="6" t="s">
        <v>29</v>
      </c>
      <c r="H19409" t="s">
        <v>197</v>
      </c>
      <c r="I19409" t="s">
        <v>21</v>
      </c>
      <c r="J19409" t="s">
        <v>22</v>
      </c>
      <c r="K19409">
        <v>5.9</v>
      </c>
      <c r="L19409">
        <v>50</v>
      </c>
      <c r="M19409" t="s">
        <v>1379</v>
      </c>
      <c r="N19409">
        <v>50</v>
      </c>
      <c r="P19409" cm="1">
        <f t="array" ref="P19409">IF(Q19409&gt;0,INDEX(Q19409:Q41133,MATCH(TRUE,INDEX(Q19409:Q41133="",,),0)-1),"")</f>
        <v>3</v>
      </c>
      <c r="Q19409">
        <v>3</v>
      </c>
      <c r="R19409">
        <f t="shared" si="555"/>
        <v>0</v>
      </c>
    </row>
    <row r="19410" spans="1:18" x14ac:dyDescent="0.3">
      <c r="A19410" t="s">
        <v>1373</v>
      </c>
      <c r="B19410" s="1">
        <v>38299</v>
      </c>
      <c r="C19410" s="2">
        <v>0.41666666666666669</v>
      </c>
      <c r="D19410" t="s">
        <v>1377</v>
      </c>
      <c r="E19410" t="s">
        <v>1378</v>
      </c>
      <c r="G19410" s="6" t="s">
        <v>29</v>
      </c>
      <c r="H19410" t="s">
        <v>122</v>
      </c>
      <c r="I19410" t="s">
        <v>21</v>
      </c>
      <c r="J19410" t="s">
        <v>22</v>
      </c>
      <c r="K19410">
        <v>10.9</v>
      </c>
      <c r="L19410">
        <v>50</v>
      </c>
      <c r="M19410" t="s">
        <v>1379</v>
      </c>
      <c r="N19410">
        <v>50</v>
      </c>
      <c r="P19410" cm="1">
        <f t="array" ref="P19410">IF(Q19410&gt;0,INDEX(Q19410:Q41134,MATCH(TRUE,INDEX(Q19410:Q41134="",,),0)-1),"")</f>
        <v>3</v>
      </c>
      <c r="Q19410">
        <v>3</v>
      </c>
      <c r="R19410">
        <f t="shared" si="555"/>
        <v>0</v>
      </c>
    </row>
    <row r="19411" spans="1:18" x14ac:dyDescent="0.3">
      <c r="A19411" t="s">
        <v>1373</v>
      </c>
      <c r="B19411" s="1">
        <v>38299</v>
      </c>
      <c r="C19411" s="2">
        <v>0.41666666666666669</v>
      </c>
      <c r="D19411" t="s">
        <v>1377</v>
      </c>
      <c r="E19411" t="s">
        <v>1378</v>
      </c>
      <c r="G19411" s="6" t="s">
        <v>29</v>
      </c>
      <c r="H19411" t="s">
        <v>63</v>
      </c>
      <c r="I19411" t="s">
        <v>21</v>
      </c>
      <c r="J19411" t="s">
        <v>22</v>
      </c>
      <c r="K19411">
        <v>9.9</v>
      </c>
      <c r="L19411">
        <v>41.5</v>
      </c>
      <c r="M19411" t="s">
        <v>1379</v>
      </c>
      <c r="N19411">
        <v>41.5</v>
      </c>
      <c r="P19411" cm="1">
        <f t="array" ref="P19411">IF(Q19411&gt;0,INDEX(Q19411:Q41135,MATCH(TRUE,INDEX(Q19411:Q41135="",,),0)-1),"")</f>
        <v>3</v>
      </c>
      <c r="Q19411">
        <v>3</v>
      </c>
      <c r="R19411">
        <f t="shared" si="555"/>
        <v>0</v>
      </c>
    </row>
    <row r="19412" spans="1:18" x14ac:dyDescent="0.3">
      <c r="A19412" t="s">
        <v>1373</v>
      </c>
      <c r="B19412" s="1">
        <v>38299</v>
      </c>
      <c r="C19412" s="2">
        <v>0.41666666666666669</v>
      </c>
      <c r="D19412" t="s">
        <v>1377</v>
      </c>
      <c r="E19412" t="s">
        <v>1378</v>
      </c>
      <c r="G19412" s="6" t="s">
        <v>29</v>
      </c>
      <c r="H19412" t="s">
        <v>99</v>
      </c>
      <c r="I19412" t="s">
        <v>26</v>
      </c>
      <c r="J19412" t="s">
        <v>27</v>
      </c>
      <c r="K19412">
        <v>15</v>
      </c>
      <c r="L19412">
        <v>9</v>
      </c>
      <c r="M19412" t="s">
        <v>1379</v>
      </c>
      <c r="N19412">
        <v>9</v>
      </c>
      <c r="P19412" cm="1">
        <f t="array" ref="P19412">IF(Q19412&gt;0,INDEX(Q19412:Q41136,MATCH(TRUE,INDEX(Q19412:Q41136="",,),0)-1),"")</f>
        <v>3</v>
      </c>
      <c r="Q19412">
        <v>3</v>
      </c>
      <c r="R19412">
        <f t="shared" si="555"/>
        <v>0</v>
      </c>
    </row>
    <row r="19413" spans="1:18" x14ac:dyDescent="0.3">
      <c r="A19413" t="s">
        <v>1373</v>
      </c>
      <c r="B19413" s="1">
        <v>38299</v>
      </c>
      <c r="C19413" s="2">
        <v>0.41666666666666669</v>
      </c>
      <c r="D19413" t="s">
        <v>1377</v>
      </c>
      <c r="E19413" t="s">
        <v>1378</v>
      </c>
      <c r="G19413" s="6" t="s">
        <v>29</v>
      </c>
      <c r="H19413" t="s">
        <v>148</v>
      </c>
      <c r="I19413" t="s">
        <v>26</v>
      </c>
      <c r="J19413" t="s">
        <v>27</v>
      </c>
      <c r="K19413">
        <v>27</v>
      </c>
      <c r="L19413">
        <v>13.5</v>
      </c>
      <c r="M19413" t="s">
        <v>1379</v>
      </c>
      <c r="N19413">
        <v>13.5</v>
      </c>
      <c r="P19413" cm="1">
        <f t="array" ref="P19413">IF(Q19413&gt;0,INDEX(Q19413:Q41137,MATCH(TRUE,INDEX(Q19413:Q41137="",,),0)-1),"")</f>
        <v>3</v>
      </c>
      <c r="Q19413">
        <v>3</v>
      </c>
      <c r="R19413">
        <f t="shared" si="555"/>
        <v>0</v>
      </c>
    </row>
    <row r="19414" spans="1:18" x14ac:dyDescent="0.3">
      <c r="A19414" t="s">
        <v>1373</v>
      </c>
      <c r="B19414" s="1">
        <v>38299</v>
      </c>
      <c r="C19414" s="2">
        <v>0.41666666666666669</v>
      </c>
      <c r="D19414" t="s">
        <v>1377</v>
      </c>
      <c r="E19414" t="s">
        <v>1378</v>
      </c>
      <c r="G19414" s="6" t="s">
        <v>29</v>
      </c>
      <c r="H19414" t="s">
        <v>197</v>
      </c>
      <c r="I19414" t="s">
        <v>26</v>
      </c>
      <c r="J19414" t="s">
        <v>27</v>
      </c>
      <c r="K19414">
        <v>19</v>
      </c>
      <c r="L19414">
        <v>18.95</v>
      </c>
      <c r="M19414" t="s">
        <v>1379</v>
      </c>
      <c r="N19414">
        <v>18.95</v>
      </c>
      <c r="P19414" cm="1">
        <f t="array" ref="P19414">IF(Q19414&gt;0,INDEX(Q19414:Q41138,MATCH(TRUE,INDEX(Q19414:Q41138="",,),0)-1),"")</f>
        <v>3</v>
      </c>
      <c r="Q19414">
        <v>3</v>
      </c>
      <c r="R19414">
        <f t="shared" si="555"/>
        <v>0</v>
      </c>
    </row>
    <row r="19415" spans="1:18" x14ac:dyDescent="0.3">
      <c r="A19415" t="s">
        <v>1373</v>
      </c>
      <c r="B19415" s="1">
        <v>38299</v>
      </c>
      <c r="C19415" s="2">
        <v>0.41666666666666669</v>
      </c>
      <c r="D19415" t="s">
        <v>1377</v>
      </c>
      <c r="E19415" t="s">
        <v>1378</v>
      </c>
      <c r="G19415" s="6" t="s">
        <v>29</v>
      </c>
      <c r="H19415" t="s">
        <v>198</v>
      </c>
      <c r="I19415" t="s">
        <v>26</v>
      </c>
      <c r="J19415" t="s">
        <v>27</v>
      </c>
      <c r="K19415">
        <v>56</v>
      </c>
      <c r="L19415">
        <v>12.15</v>
      </c>
      <c r="M19415" t="s">
        <v>1379</v>
      </c>
      <c r="N19415">
        <v>12.15</v>
      </c>
      <c r="P19415" cm="1">
        <f t="array" ref="P19415">IF(Q19415&gt;0,INDEX(Q19415:Q41139,MATCH(TRUE,INDEX(Q19415:Q41139="",,),0)-1),"")</f>
        <v>3</v>
      </c>
      <c r="Q19415">
        <v>3</v>
      </c>
      <c r="R19415">
        <f t="shared" si="555"/>
        <v>0</v>
      </c>
    </row>
    <row r="19416" spans="1:18" x14ac:dyDescent="0.3">
      <c r="A19416" t="s">
        <v>1373</v>
      </c>
      <c r="B19416" s="1">
        <v>38299</v>
      </c>
      <c r="C19416" s="2">
        <v>0.41666666666666669</v>
      </c>
      <c r="D19416" t="s">
        <v>1377</v>
      </c>
      <c r="E19416" t="s">
        <v>1378</v>
      </c>
      <c r="G19416" s="6" t="s">
        <v>29</v>
      </c>
      <c r="H19416" t="s">
        <v>28</v>
      </c>
      <c r="I19416" t="s">
        <v>26</v>
      </c>
      <c r="J19416" t="s">
        <v>27</v>
      </c>
      <c r="K19416">
        <v>4</v>
      </c>
      <c r="L19416">
        <v>48.65</v>
      </c>
      <c r="M19416" t="s">
        <v>1379</v>
      </c>
      <c r="N19416">
        <v>48.65</v>
      </c>
      <c r="P19416" cm="1">
        <f t="array" ref="P19416">IF(Q19416&gt;0,INDEX(Q19416:Q41140,MATCH(TRUE,INDEX(Q19416:Q41140="",,),0)-1),"")</f>
        <v>3</v>
      </c>
      <c r="Q19416">
        <v>3</v>
      </c>
      <c r="R19416">
        <f t="shared" si="555"/>
        <v>0</v>
      </c>
    </row>
    <row r="19417" spans="1:18" x14ac:dyDescent="0.3">
      <c r="A19417" t="s">
        <v>1373</v>
      </c>
      <c r="B19417" s="1">
        <v>38299</v>
      </c>
      <c r="C19417" s="2">
        <v>0.41666666666666669</v>
      </c>
      <c r="D19417" t="s">
        <v>1377</v>
      </c>
      <c r="E19417" t="s">
        <v>1378</v>
      </c>
      <c r="G19417" s="6" t="s">
        <v>29</v>
      </c>
      <c r="H19417" t="s">
        <v>63</v>
      </c>
      <c r="I19417" t="s">
        <v>26</v>
      </c>
      <c r="J19417" t="s">
        <v>27</v>
      </c>
      <c r="K19417">
        <v>85</v>
      </c>
      <c r="L19417">
        <v>12</v>
      </c>
      <c r="M19417" t="s">
        <v>1379</v>
      </c>
      <c r="N19417">
        <v>12</v>
      </c>
      <c r="P19417" cm="1">
        <f t="array" ref="P19417">IF(Q19417&gt;0,INDEX(Q19417:Q41141,MATCH(TRUE,INDEX(Q19417:Q41141="",,),0)-1),"")</f>
        <v>3</v>
      </c>
      <c r="Q19417">
        <v>3</v>
      </c>
      <c r="R19417">
        <f t="shared" si="555"/>
        <v>0</v>
      </c>
    </row>
    <row r="19418" spans="1:18" x14ac:dyDescent="0.3">
      <c r="P19418" t="str" cm="1">
        <f t="array" ref="P19418">IF(Q19418&gt;0,INDEX(Q19418:Q41142,MATCH(TRUE,INDEX(Q19418:Q41142="",,),0)-1),"")</f>
        <v/>
      </c>
      <c r="R19418" t="str">
        <f t="shared" si="555"/>
        <v/>
      </c>
    </row>
    <row r="19419" spans="1:18" x14ac:dyDescent="0.3">
      <c r="A19419" t="s">
        <v>1373</v>
      </c>
      <c r="B19419" s="1">
        <v>38299</v>
      </c>
      <c r="C19419" s="2">
        <v>0.41666666666666669</v>
      </c>
      <c r="D19419" t="s">
        <v>1380</v>
      </c>
      <c r="E19419" t="s">
        <v>1381</v>
      </c>
      <c r="G19419" t="s">
        <v>19</v>
      </c>
      <c r="H19419" t="s">
        <v>122</v>
      </c>
      <c r="I19419" t="s">
        <v>26</v>
      </c>
      <c r="J19419" t="s">
        <v>27</v>
      </c>
      <c r="K19419">
        <v>475</v>
      </c>
      <c r="L19419">
        <v>20.7</v>
      </c>
      <c r="M19419" t="s">
        <v>1116</v>
      </c>
      <c r="N19419">
        <v>31.25</v>
      </c>
      <c r="O19419" t="s">
        <v>24</v>
      </c>
      <c r="P19419" cm="1">
        <f t="array" ref="P19419">IF(Q19419&gt;0,INDEX(Q19419:Q41143,MATCH(TRUE,INDEX(Q19419:Q41143="",,),0)-1),"")</f>
        <v>2</v>
      </c>
      <c r="Q19419">
        <f>INT((ROW()-19419)/9)+1</f>
        <v>1</v>
      </c>
      <c r="R19419">
        <f t="shared" si="555"/>
        <v>0</v>
      </c>
    </row>
    <row r="19420" spans="1:18" x14ac:dyDescent="0.3">
      <c r="A19420" t="s">
        <v>1373</v>
      </c>
      <c r="B19420" s="1">
        <v>38299</v>
      </c>
      <c r="C19420" s="2">
        <v>0.41666666666666669</v>
      </c>
      <c r="D19420" t="s">
        <v>1380</v>
      </c>
      <c r="E19420" t="s">
        <v>1381</v>
      </c>
      <c r="G19420" t="s">
        <v>19</v>
      </c>
      <c r="H19420" t="s">
        <v>28</v>
      </c>
      <c r="I19420" t="s">
        <v>26</v>
      </c>
      <c r="J19420" t="s">
        <v>27</v>
      </c>
      <c r="K19420">
        <v>311</v>
      </c>
      <c r="L19420">
        <v>53.2</v>
      </c>
      <c r="M19420" t="s">
        <v>1116</v>
      </c>
      <c r="N19420">
        <v>55</v>
      </c>
      <c r="O19420" t="s">
        <v>24</v>
      </c>
      <c r="P19420" cm="1">
        <f t="array" ref="P19420">IF(Q19420&gt;0,INDEX(Q19420:Q41144,MATCH(TRUE,INDEX(Q19420:Q41144="",,),0)-1),"")</f>
        <v>2</v>
      </c>
      <c r="Q19420">
        <f t="shared" ref="Q19420:Q19436" si="556">INT((ROW()-19419)/9)+1</f>
        <v>1</v>
      </c>
      <c r="R19420">
        <f t="shared" si="555"/>
        <v>0</v>
      </c>
    </row>
    <row r="19421" spans="1:18" x14ac:dyDescent="0.3">
      <c r="A19421" t="s">
        <v>1373</v>
      </c>
      <c r="B19421" s="1">
        <v>38299</v>
      </c>
      <c r="C19421" s="2">
        <v>0.41666666666666669</v>
      </c>
      <c r="D19421" t="s">
        <v>1380</v>
      </c>
      <c r="E19421" t="s">
        <v>1381</v>
      </c>
      <c r="G19421" s="6" t="s">
        <v>29</v>
      </c>
      <c r="H19421" t="s">
        <v>28</v>
      </c>
      <c r="I19421" t="s">
        <v>21</v>
      </c>
      <c r="J19421" t="s">
        <v>22</v>
      </c>
      <c r="K19421">
        <v>13.3</v>
      </c>
      <c r="L19421">
        <v>92</v>
      </c>
      <c r="M19421" t="s">
        <v>1116</v>
      </c>
      <c r="N19421">
        <v>92</v>
      </c>
      <c r="O19421" t="s">
        <v>24</v>
      </c>
      <c r="P19421" cm="1">
        <f t="array" ref="P19421">IF(Q19421&gt;0,INDEX(Q19421:Q41145,MATCH(TRUE,INDEX(Q19421:Q41145="",,),0)-1),"")</f>
        <v>2</v>
      </c>
      <c r="Q19421">
        <f t="shared" si="556"/>
        <v>1</v>
      </c>
      <c r="R19421">
        <f t="shared" si="555"/>
        <v>0</v>
      </c>
    </row>
    <row r="19422" spans="1:18" x14ac:dyDescent="0.3">
      <c r="A19422" t="s">
        <v>1373</v>
      </c>
      <c r="B19422" s="1">
        <v>38299</v>
      </c>
      <c r="C19422" s="2">
        <v>0.41666666666666669</v>
      </c>
      <c r="D19422" t="s">
        <v>1380</v>
      </c>
      <c r="E19422" t="s">
        <v>1381</v>
      </c>
      <c r="G19422" s="6" t="s">
        <v>29</v>
      </c>
      <c r="H19422" t="s">
        <v>99</v>
      </c>
      <c r="I19422" t="s">
        <v>26</v>
      </c>
      <c r="J19422" t="s">
        <v>27</v>
      </c>
      <c r="K19422">
        <v>13</v>
      </c>
      <c r="L19422">
        <v>10.85</v>
      </c>
      <c r="M19422" t="s">
        <v>1116</v>
      </c>
      <c r="N19422">
        <v>10.85</v>
      </c>
      <c r="O19422" t="s">
        <v>24</v>
      </c>
      <c r="P19422" cm="1">
        <f t="array" ref="P19422">IF(Q19422&gt;0,INDEX(Q19422:Q41146,MATCH(TRUE,INDEX(Q19422:Q41146="",,),0)-1),"")</f>
        <v>2</v>
      </c>
      <c r="Q19422">
        <f t="shared" si="556"/>
        <v>1</v>
      </c>
      <c r="R19422">
        <f t="shared" si="555"/>
        <v>0</v>
      </c>
    </row>
    <row r="19423" spans="1:18" x14ac:dyDescent="0.3">
      <c r="A19423" t="s">
        <v>1373</v>
      </c>
      <c r="B19423" s="1">
        <v>38299</v>
      </c>
      <c r="C19423" s="2">
        <v>0.41666666666666669</v>
      </c>
      <c r="D19423" t="s">
        <v>1380</v>
      </c>
      <c r="E19423" t="s">
        <v>1381</v>
      </c>
      <c r="G19423" s="6" t="s">
        <v>29</v>
      </c>
      <c r="H19423" t="s">
        <v>148</v>
      </c>
      <c r="I19423" t="s">
        <v>26</v>
      </c>
      <c r="J19423" t="s">
        <v>27</v>
      </c>
      <c r="K19423">
        <v>10</v>
      </c>
      <c r="L19423">
        <v>14.8</v>
      </c>
      <c r="M19423" t="s">
        <v>1116</v>
      </c>
      <c r="N19423">
        <v>14.8</v>
      </c>
      <c r="O19423" t="s">
        <v>24</v>
      </c>
      <c r="P19423" cm="1">
        <f t="array" ref="P19423">IF(Q19423&gt;0,INDEX(Q19423:Q41147,MATCH(TRUE,INDEX(Q19423:Q41147="",,),0)-1),"")</f>
        <v>2</v>
      </c>
      <c r="Q19423">
        <f t="shared" si="556"/>
        <v>1</v>
      </c>
      <c r="R19423">
        <f t="shared" si="555"/>
        <v>0</v>
      </c>
    </row>
    <row r="19424" spans="1:18" x14ac:dyDescent="0.3">
      <c r="A19424" t="s">
        <v>1373</v>
      </c>
      <c r="B19424" s="1">
        <v>38299</v>
      </c>
      <c r="C19424" s="2">
        <v>0.41666666666666669</v>
      </c>
      <c r="D19424" t="s">
        <v>1380</v>
      </c>
      <c r="E19424" t="s">
        <v>1381</v>
      </c>
      <c r="G19424" s="6" t="s">
        <v>29</v>
      </c>
      <c r="H19424" t="s">
        <v>197</v>
      </c>
      <c r="I19424" t="s">
        <v>26</v>
      </c>
      <c r="J19424" t="s">
        <v>27</v>
      </c>
      <c r="K19424">
        <v>36</v>
      </c>
      <c r="L19424">
        <v>20.7</v>
      </c>
      <c r="M19424" t="s">
        <v>1116</v>
      </c>
      <c r="N19424">
        <v>20.7</v>
      </c>
      <c r="O19424" t="s">
        <v>24</v>
      </c>
      <c r="P19424" cm="1">
        <f t="array" ref="P19424">IF(Q19424&gt;0,INDEX(Q19424:Q41148,MATCH(TRUE,INDEX(Q19424:Q41148="",,),0)-1),"")</f>
        <v>2</v>
      </c>
      <c r="Q19424">
        <f t="shared" si="556"/>
        <v>1</v>
      </c>
      <c r="R19424">
        <f t="shared" si="555"/>
        <v>0</v>
      </c>
    </row>
    <row r="19425" spans="1:18" x14ac:dyDescent="0.3">
      <c r="A19425" t="s">
        <v>1373</v>
      </c>
      <c r="B19425" s="1">
        <v>38299</v>
      </c>
      <c r="C19425" s="2">
        <v>0.41666666666666669</v>
      </c>
      <c r="D19425" t="s">
        <v>1380</v>
      </c>
      <c r="E19425" t="s">
        <v>1381</v>
      </c>
      <c r="G19425" s="6" t="s">
        <v>29</v>
      </c>
      <c r="H19425" t="s">
        <v>198</v>
      </c>
      <c r="I19425" t="s">
        <v>26</v>
      </c>
      <c r="J19425" t="s">
        <v>27</v>
      </c>
      <c r="K19425">
        <v>28</v>
      </c>
      <c r="L19425">
        <v>8.1</v>
      </c>
      <c r="M19425" t="s">
        <v>1116</v>
      </c>
      <c r="N19425">
        <v>8.1</v>
      </c>
      <c r="O19425" t="s">
        <v>24</v>
      </c>
      <c r="P19425" cm="1">
        <f t="array" ref="P19425">IF(Q19425&gt;0,INDEX(Q19425:Q41149,MATCH(TRUE,INDEX(Q19425:Q41149="",,),0)-1),"")</f>
        <v>2</v>
      </c>
      <c r="Q19425">
        <f t="shared" si="556"/>
        <v>1</v>
      </c>
      <c r="R19425">
        <f t="shared" si="555"/>
        <v>0</v>
      </c>
    </row>
    <row r="19426" spans="1:18" x14ac:dyDescent="0.3">
      <c r="A19426" t="s">
        <v>1373</v>
      </c>
      <c r="B19426" s="1">
        <v>38299</v>
      </c>
      <c r="C19426" s="2">
        <v>0.41666666666666669</v>
      </c>
      <c r="D19426" t="s">
        <v>1380</v>
      </c>
      <c r="E19426" t="s">
        <v>1381</v>
      </c>
      <c r="G19426" s="6" t="s">
        <v>29</v>
      </c>
      <c r="H19426" t="s">
        <v>63</v>
      </c>
      <c r="I19426" t="s">
        <v>26</v>
      </c>
      <c r="J19426" t="s">
        <v>27</v>
      </c>
      <c r="K19426">
        <v>22</v>
      </c>
      <c r="L19426">
        <v>13.5</v>
      </c>
      <c r="M19426" t="s">
        <v>1116</v>
      </c>
      <c r="N19426">
        <v>13.5</v>
      </c>
      <c r="O19426" t="s">
        <v>24</v>
      </c>
      <c r="P19426" cm="1">
        <f t="array" ref="P19426">IF(Q19426&gt;0,INDEX(Q19426:Q41150,MATCH(TRUE,INDEX(Q19426:Q41150="",,),0)-1),"")</f>
        <v>2</v>
      </c>
      <c r="Q19426">
        <f t="shared" si="556"/>
        <v>1</v>
      </c>
      <c r="R19426">
        <f t="shared" si="555"/>
        <v>0</v>
      </c>
    </row>
    <row r="19427" spans="1:18" x14ac:dyDescent="0.3">
      <c r="A19427" t="s">
        <v>1373</v>
      </c>
      <c r="B19427" s="1">
        <v>38299</v>
      </c>
      <c r="C19427" s="2">
        <v>0.41666666666666669</v>
      </c>
      <c r="D19427" t="s">
        <v>1380</v>
      </c>
      <c r="E19427" t="s">
        <v>1381</v>
      </c>
      <c r="G19427" s="6" t="s">
        <v>29</v>
      </c>
      <c r="H19427" t="s">
        <v>64</v>
      </c>
      <c r="I19427" t="s">
        <v>26</v>
      </c>
      <c r="J19427" t="s">
        <v>27</v>
      </c>
      <c r="K19427">
        <v>34</v>
      </c>
      <c r="L19427">
        <v>8.25</v>
      </c>
      <c r="M19427" t="s">
        <v>1116</v>
      </c>
      <c r="N19427">
        <v>8.25</v>
      </c>
      <c r="O19427" t="s">
        <v>24</v>
      </c>
      <c r="P19427" cm="1">
        <f t="array" ref="P19427">IF(Q19427&gt;0,INDEX(Q19427:Q41151,MATCH(TRUE,INDEX(Q19427:Q41151="",,),0)-1),"")</f>
        <v>2</v>
      </c>
      <c r="Q19427">
        <f t="shared" si="556"/>
        <v>1</v>
      </c>
      <c r="R19427">
        <f t="shared" si="555"/>
        <v>0</v>
      </c>
    </row>
    <row r="19428" spans="1:18" x14ac:dyDescent="0.3">
      <c r="A19428" t="s">
        <v>1373</v>
      </c>
      <c r="B19428" s="1">
        <v>38299</v>
      </c>
      <c r="C19428" s="2">
        <v>0.41666666666666669</v>
      </c>
      <c r="D19428" t="s">
        <v>1380</v>
      </c>
      <c r="E19428" t="s">
        <v>1381</v>
      </c>
      <c r="G19428" t="s">
        <v>19</v>
      </c>
      <c r="H19428" t="s">
        <v>122</v>
      </c>
      <c r="I19428" t="s">
        <v>26</v>
      </c>
      <c r="J19428" t="s">
        <v>27</v>
      </c>
      <c r="K19428">
        <v>475</v>
      </c>
      <c r="L19428">
        <v>20.7</v>
      </c>
      <c r="M19428" t="s">
        <v>1376</v>
      </c>
      <c r="N19428">
        <v>25.7</v>
      </c>
      <c r="P19428" cm="1">
        <f t="array" ref="P19428">IF(Q19428&gt;0,INDEX(Q19428:Q41152,MATCH(TRUE,INDEX(Q19428:Q41152="",,),0)-1),"")</f>
        <v>2</v>
      </c>
      <c r="Q19428">
        <f t="shared" si="556"/>
        <v>2</v>
      </c>
      <c r="R19428">
        <f t="shared" si="555"/>
        <v>0</v>
      </c>
    </row>
    <row r="19429" spans="1:18" x14ac:dyDescent="0.3">
      <c r="A19429" t="s">
        <v>1373</v>
      </c>
      <c r="B19429" s="1">
        <v>38299</v>
      </c>
      <c r="C19429" s="2">
        <v>0.41666666666666669</v>
      </c>
      <c r="D19429" t="s">
        <v>1380</v>
      </c>
      <c r="E19429" t="s">
        <v>1381</v>
      </c>
      <c r="G19429" t="s">
        <v>19</v>
      </c>
      <c r="H19429" t="s">
        <v>28</v>
      </c>
      <c r="I19429" t="s">
        <v>26</v>
      </c>
      <c r="J19429" t="s">
        <v>27</v>
      </c>
      <c r="K19429">
        <v>311</v>
      </c>
      <c r="L19429">
        <v>53.2</v>
      </c>
      <c r="M19429" t="s">
        <v>1376</v>
      </c>
      <c r="N19429">
        <v>53.54</v>
      </c>
      <c r="P19429" cm="1">
        <f t="array" ref="P19429">IF(Q19429&gt;0,INDEX(Q19429:Q41153,MATCH(TRUE,INDEX(Q19429:Q41153="",,),0)-1),"")</f>
        <v>2</v>
      </c>
      <c r="Q19429">
        <f t="shared" si="556"/>
        <v>2</v>
      </c>
      <c r="R19429">
        <f t="shared" si="555"/>
        <v>0</v>
      </c>
    </row>
    <row r="19430" spans="1:18" x14ac:dyDescent="0.3">
      <c r="A19430" t="s">
        <v>1373</v>
      </c>
      <c r="B19430" s="1">
        <v>38299</v>
      </c>
      <c r="C19430" s="2">
        <v>0.41666666666666669</v>
      </c>
      <c r="D19430" t="s">
        <v>1380</v>
      </c>
      <c r="E19430" t="s">
        <v>1381</v>
      </c>
      <c r="G19430" s="6" t="s">
        <v>29</v>
      </c>
      <c r="H19430" t="s">
        <v>28</v>
      </c>
      <c r="I19430" t="s">
        <v>21</v>
      </c>
      <c r="J19430" t="s">
        <v>22</v>
      </c>
      <c r="K19430">
        <v>13.3</v>
      </c>
      <c r="L19430">
        <v>92</v>
      </c>
      <c r="M19430" t="s">
        <v>1376</v>
      </c>
      <c r="N19430">
        <v>92</v>
      </c>
      <c r="P19430" cm="1">
        <f t="array" ref="P19430">IF(Q19430&gt;0,INDEX(Q19430:Q41154,MATCH(TRUE,INDEX(Q19430:Q41154="",,),0)-1),"")</f>
        <v>2</v>
      </c>
      <c r="Q19430">
        <f t="shared" si="556"/>
        <v>2</v>
      </c>
      <c r="R19430">
        <f t="shared" si="555"/>
        <v>0</v>
      </c>
    </row>
    <row r="19431" spans="1:18" x14ac:dyDescent="0.3">
      <c r="A19431" t="s">
        <v>1373</v>
      </c>
      <c r="B19431" s="1">
        <v>38299</v>
      </c>
      <c r="C19431" s="2">
        <v>0.41666666666666669</v>
      </c>
      <c r="D19431" t="s">
        <v>1380</v>
      </c>
      <c r="E19431" t="s">
        <v>1381</v>
      </c>
      <c r="G19431" s="6" t="s">
        <v>29</v>
      </c>
      <c r="H19431" t="s">
        <v>99</v>
      </c>
      <c r="I19431" t="s">
        <v>26</v>
      </c>
      <c r="J19431" t="s">
        <v>27</v>
      </c>
      <c r="K19431">
        <v>13</v>
      </c>
      <c r="L19431">
        <v>10.85</v>
      </c>
      <c r="M19431" t="s">
        <v>1376</v>
      </c>
      <c r="N19431">
        <v>10.85</v>
      </c>
      <c r="P19431" cm="1">
        <f t="array" ref="P19431">IF(Q19431&gt;0,INDEX(Q19431:Q41155,MATCH(TRUE,INDEX(Q19431:Q41155="",,),0)-1),"")</f>
        <v>2</v>
      </c>
      <c r="Q19431">
        <f t="shared" si="556"/>
        <v>2</v>
      </c>
      <c r="R19431">
        <f t="shared" si="555"/>
        <v>0</v>
      </c>
    </row>
    <row r="19432" spans="1:18" x14ac:dyDescent="0.3">
      <c r="A19432" t="s">
        <v>1373</v>
      </c>
      <c r="B19432" s="1">
        <v>38299</v>
      </c>
      <c r="C19432" s="2">
        <v>0.41666666666666669</v>
      </c>
      <c r="D19432" t="s">
        <v>1380</v>
      </c>
      <c r="E19432" t="s">
        <v>1381</v>
      </c>
      <c r="G19432" s="6" t="s">
        <v>29</v>
      </c>
      <c r="H19432" t="s">
        <v>148</v>
      </c>
      <c r="I19432" t="s">
        <v>26</v>
      </c>
      <c r="J19432" t="s">
        <v>27</v>
      </c>
      <c r="K19432">
        <v>10</v>
      </c>
      <c r="L19432">
        <v>14.8</v>
      </c>
      <c r="M19432" t="s">
        <v>1376</v>
      </c>
      <c r="N19432">
        <v>14.8</v>
      </c>
      <c r="P19432" cm="1">
        <f t="array" ref="P19432">IF(Q19432&gt;0,INDEX(Q19432:Q41156,MATCH(TRUE,INDEX(Q19432:Q41156="",,),0)-1),"")</f>
        <v>2</v>
      </c>
      <c r="Q19432">
        <f t="shared" si="556"/>
        <v>2</v>
      </c>
      <c r="R19432">
        <f t="shared" si="555"/>
        <v>0</v>
      </c>
    </row>
    <row r="19433" spans="1:18" x14ac:dyDescent="0.3">
      <c r="A19433" t="s">
        <v>1373</v>
      </c>
      <c r="B19433" s="1">
        <v>38299</v>
      </c>
      <c r="C19433" s="2">
        <v>0.41666666666666669</v>
      </c>
      <c r="D19433" t="s">
        <v>1380</v>
      </c>
      <c r="E19433" t="s">
        <v>1381</v>
      </c>
      <c r="G19433" s="6" t="s">
        <v>29</v>
      </c>
      <c r="H19433" t="s">
        <v>197</v>
      </c>
      <c r="I19433" t="s">
        <v>26</v>
      </c>
      <c r="J19433" t="s">
        <v>27</v>
      </c>
      <c r="K19433">
        <v>36</v>
      </c>
      <c r="L19433">
        <v>20.7</v>
      </c>
      <c r="M19433" t="s">
        <v>1376</v>
      </c>
      <c r="N19433">
        <v>20.7</v>
      </c>
      <c r="P19433" cm="1">
        <f t="array" ref="P19433">IF(Q19433&gt;0,INDEX(Q19433:Q41157,MATCH(TRUE,INDEX(Q19433:Q41157="",,),0)-1),"")</f>
        <v>2</v>
      </c>
      <c r="Q19433">
        <f t="shared" si="556"/>
        <v>2</v>
      </c>
      <c r="R19433">
        <f t="shared" si="555"/>
        <v>0</v>
      </c>
    </row>
    <row r="19434" spans="1:18" x14ac:dyDescent="0.3">
      <c r="A19434" t="s">
        <v>1373</v>
      </c>
      <c r="B19434" s="1">
        <v>38299</v>
      </c>
      <c r="C19434" s="2">
        <v>0.41666666666666669</v>
      </c>
      <c r="D19434" t="s">
        <v>1380</v>
      </c>
      <c r="E19434" t="s">
        <v>1381</v>
      </c>
      <c r="G19434" s="6" t="s">
        <v>29</v>
      </c>
      <c r="H19434" t="s">
        <v>198</v>
      </c>
      <c r="I19434" t="s">
        <v>26</v>
      </c>
      <c r="J19434" t="s">
        <v>27</v>
      </c>
      <c r="K19434">
        <v>28</v>
      </c>
      <c r="L19434">
        <v>8.1</v>
      </c>
      <c r="M19434" t="s">
        <v>1376</v>
      </c>
      <c r="N19434">
        <v>8.1</v>
      </c>
      <c r="P19434" cm="1">
        <f t="array" ref="P19434">IF(Q19434&gt;0,INDEX(Q19434:Q41158,MATCH(TRUE,INDEX(Q19434:Q41158="",,),0)-1),"")</f>
        <v>2</v>
      </c>
      <c r="Q19434">
        <f t="shared" si="556"/>
        <v>2</v>
      </c>
      <c r="R19434">
        <f t="shared" si="555"/>
        <v>0</v>
      </c>
    </row>
    <row r="19435" spans="1:18" x14ac:dyDescent="0.3">
      <c r="A19435" t="s">
        <v>1373</v>
      </c>
      <c r="B19435" s="1">
        <v>38299</v>
      </c>
      <c r="C19435" s="2">
        <v>0.41666666666666669</v>
      </c>
      <c r="D19435" t="s">
        <v>1380</v>
      </c>
      <c r="E19435" t="s">
        <v>1381</v>
      </c>
      <c r="G19435" s="6" t="s">
        <v>29</v>
      </c>
      <c r="H19435" t="s">
        <v>63</v>
      </c>
      <c r="I19435" t="s">
        <v>26</v>
      </c>
      <c r="J19435" t="s">
        <v>27</v>
      </c>
      <c r="K19435">
        <v>22</v>
      </c>
      <c r="L19435">
        <v>13.5</v>
      </c>
      <c r="M19435" t="s">
        <v>1376</v>
      </c>
      <c r="N19435">
        <v>13.5</v>
      </c>
      <c r="P19435" cm="1">
        <f t="array" ref="P19435">IF(Q19435&gt;0,INDEX(Q19435:Q41159,MATCH(TRUE,INDEX(Q19435:Q41159="",,),0)-1),"")</f>
        <v>2</v>
      </c>
      <c r="Q19435">
        <f t="shared" si="556"/>
        <v>2</v>
      </c>
      <c r="R19435">
        <f t="shared" si="555"/>
        <v>0</v>
      </c>
    </row>
    <row r="19436" spans="1:18" x14ac:dyDescent="0.3">
      <c r="A19436" t="s">
        <v>1373</v>
      </c>
      <c r="B19436" s="1">
        <v>38299</v>
      </c>
      <c r="C19436" s="2">
        <v>0.41666666666666669</v>
      </c>
      <c r="D19436" t="s">
        <v>1380</v>
      </c>
      <c r="E19436" t="s">
        <v>1381</v>
      </c>
      <c r="G19436" s="6" t="s">
        <v>29</v>
      </c>
      <c r="H19436" t="s">
        <v>64</v>
      </c>
      <c r="I19436" t="s">
        <v>26</v>
      </c>
      <c r="J19436" t="s">
        <v>27</v>
      </c>
      <c r="K19436">
        <v>34</v>
      </c>
      <c r="L19436">
        <v>8.25</v>
      </c>
      <c r="M19436" t="s">
        <v>1376</v>
      </c>
      <c r="N19436">
        <v>8.25</v>
      </c>
      <c r="P19436" cm="1">
        <f t="array" ref="P19436">IF(Q19436&gt;0,INDEX(Q19436:Q41160,MATCH(TRUE,INDEX(Q19436:Q41160="",,),0)-1),"")</f>
        <v>2</v>
      </c>
      <c r="Q19436">
        <f t="shared" si="556"/>
        <v>2</v>
      </c>
      <c r="R19436">
        <f t="shared" si="555"/>
        <v>0</v>
      </c>
    </row>
    <row r="19437" spans="1:18" x14ac:dyDescent="0.3">
      <c r="P19437" t="str" cm="1">
        <f t="array" ref="P19437">IF(Q19437&gt;0,INDEX(Q19437:Q41161,MATCH(TRUE,INDEX(Q19437:Q41161="",,),0)-1),"")</f>
        <v/>
      </c>
      <c r="R19437" t="str">
        <f t="shared" si="555"/>
        <v/>
      </c>
    </row>
    <row r="19438" spans="1:18" x14ac:dyDescent="0.3">
      <c r="A19438" t="s">
        <v>1373</v>
      </c>
      <c r="B19438" s="1">
        <v>38299</v>
      </c>
      <c r="C19438" s="2">
        <v>0.41666666666666669</v>
      </c>
      <c r="D19438" t="s">
        <v>1382</v>
      </c>
      <c r="E19438" t="s">
        <v>1383</v>
      </c>
      <c r="G19438" t="s">
        <v>19</v>
      </c>
      <c r="H19438" t="s">
        <v>148</v>
      </c>
      <c r="I19438" t="s">
        <v>26</v>
      </c>
      <c r="J19438" t="s">
        <v>27</v>
      </c>
      <c r="K19438">
        <v>175</v>
      </c>
      <c r="L19438">
        <v>17.350000000000001</v>
      </c>
      <c r="M19438" t="s">
        <v>1116</v>
      </c>
      <c r="N19438">
        <v>32.200000000000003</v>
      </c>
      <c r="O19438" t="s">
        <v>24</v>
      </c>
      <c r="P19438" cm="1">
        <f t="array" ref="P19438">IF(Q19438&gt;0,INDEX(Q19438:Q41162,MATCH(TRUE,INDEX(Q19438:Q41162="",,),0)-1),"")</f>
        <v>4</v>
      </c>
      <c r="Q19438">
        <v>1</v>
      </c>
      <c r="R19438">
        <f t="shared" si="555"/>
        <v>0</v>
      </c>
    </row>
    <row r="19439" spans="1:18" x14ac:dyDescent="0.3">
      <c r="A19439" t="s">
        <v>1373</v>
      </c>
      <c r="B19439" s="1">
        <v>38299</v>
      </c>
      <c r="C19439" s="2">
        <v>0.41666666666666669</v>
      </c>
      <c r="D19439" t="s">
        <v>1382</v>
      </c>
      <c r="E19439" t="s">
        <v>1383</v>
      </c>
      <c r="G19439" t="s">
        <v>19</v>
      </c>
      <c r="H19439" t="s">
        <v>63</v>
      </c>
      <c r="I19439" t="s">
        <v>26</v>
      </c>
      <c r="J19439" t="s">
        <v>27</v>
      </c>
      <c r="K19439">
        <v>233</v>
      </c>
      <c r="L19439">
        <v>17.05</v>
      </c>
      <c r="M19439" t="s">
        <v>1116</v>
      </c>
      <c r="N19439">
        <v>32.200000000000003</v>
      </c>
      <c r="O19439" t="s">
        <v>24</v>
      </c>
      <c r="P19439" cm="1">
        <f t="array" ref="P19439">IF(Q19439&gt;0,INDEX(Q19439:Q41163,MATCH(TRUE,INDEX(Q19439:Q41163="",,),0)-1),"")</f>
        <v>4</v>
      </c>
      <c r="Q19439">
        <v>1</v>
      </c>
      <c r="R19439">
        <f t="shared" si="555"/>
        <v>0</v>
      </c>
    </row>
    <row r="19440" spans="1:18" x14ac:dyDescent="0.3">
      <c r="A19440" t="s">
        <v>1373</v>
      </c>
      <c r="B19440" s="1">
        <v>38299</v>
      </c>
      <c r="C19440" s="2">
        <v>0.41666666666666669</v>
      </c>
      <c r="D19440" t="s">
        <v>1382</v>
      </c>
      <c r="E19440" t="s">
        <v>1383</v>
      </c>
      <c r="G19440" t="s">
        <v>19</v>
      </c>
      <c r="H19440" t="s">
        <v>70</v>
      </c>
      <c r="I19440" t="s">
        <v>26</v>
      </c>
      <c r="J19440" t="s">
        <v>27</v>
      </c>
      <c r="K19440">
        <v>90</v>
      </c>
      <c r="L19440">
        <v>15.65</v>
      </c>
      <c r="M19440" t="s">
        <v>1116</v>
      </c>
      <c r="N19440">
        <v>32.200000000000003</v>
      </c>
      <c r="O19440" t="s">
        <v>24</v>
      </c>
      <c r="P19440" cm="1">
        <f t="array" ref="P19440">IF(Q19440&gt;0,INDEX(Q19440:Q41164,MATCH(TRUE,INDEX(Q19440:Q41164="",,),0)-1),"")</f>
        <v>4</v>
      </c>
      <c r="Q19440">
        <v>1</v>
      </c>
      <c r="R19440">
        <f t="shared" ref="R19440:R19503" si="557">IF(P19440="","",0)</f>
        <v>0</v>
      </c>
    </row>
    <row r="19441" spans="1:18" x14ac:dyDescent="0.3">
      <c r="A19441" t="s">
        <v>1373</v>
      </c>
      <c r="B19441" s="1">
        <v>38299</v>
      </c>
      <c r="C19441" s="2">
        <v>0.41666666666666669</v>
      </c>
      <c r="D19441" t="s">
        <v>1382</v>
      </c>
      <c r="E19441" t="s">
        <v>1383</v>
      </c>
      <c r="G19441" s="6" t="s">
        <v>29</v>
      </c>
      <c r="H19441" t="s">
        <v>63</v>
      </c>
      <c r="I19441" t="s">
        <v>21</v>
      </c>
      <c r="J19441" t="s">
        <v>22</v>
      </c>
      <c r="K19441">
        <v>18</v>
      </c>
      <c r="L19441">
        <v>47.5</v>
      </c>
      <c r="M19441" t="s">
        <v>1116</v>
      </c>
      <c r="N19441">
        <v>47.5</v>
      </c>
      <c r="O19441" t="s">
        <v>24</v>
      </c>
      <c r="P19441" cm="1">
        <f t="array" ref="P19441">IF(Q19441&gt;0,INDEX(Q19441:Q41165,MATCH(TRUE,INDEX(Q19441:Q41165="",,),0)-1),"")</f>
        <v>4</v>
      </c>
      <c r="Q19441">
        <v>1</v>
      </c>
      <c r="R19441">
        <f t="shared" si="557"/>
        <v>0</v>
      </c>
    </row>
    <row r="19442" spans="1:18" x14ac:dyDescent="0.3">
      <c r="A19442" t="s">
        <v>1373</v>
      </c>
      <c r="B19442" s="1">
        <v>38299</v>
      </c>
      <c r="C19442" s="2">
        <v>0.41666666666666669</v>
      </c>
      <c r="D19442" t="s">
        <v>1382</v>
      </c>
      <c r="E19442" t="s">
        <v>1383</v>
      </c>
      <c r="G19442" t="s">
        <v>19</v>
      </c>
      <c r="H19442" t="s">
        <v>148</v>
      </c>
      <c r="I19442" t="s">
        <v>26</v>
      </c>
      <c r="J19442" t="s">
        <v>27</v>
      </c>
      <c r="K19442">
        <v>175</v>
      </c>
      <c r="L19442">
        <v>17.350000000000001</v>
      </c>
      <c r="M19442" t="s">
        <v>868</v>
      </c>
      <c r="N19442">
        <v>27</v>
      </c>
      <c r="P19442" cm="1">
        <f t="array" ref="P19442">IF(Q19442&gt;0,INDEX(Q19442:Q41166,MATCH(TRUE,INDEX(Q19442:Q41166="",,),0)-1),"")</f>
        <v>4</v>
      </c>
      <c r="Q19442">
        <v>2</v>
      </c>
      <c r="R19442">
        <f t="shared" si="557"/>
        <v>0</v>
      </c>
    </row>
    <row r="19443" spans="1:18" x14ac:dyDescent="0.3">
      <c r="A19443" t="s">
        <v>1373</v>
      </c>
      <c r="B19443" s="1">
        <v>38299</v>
      </c>
      <c r="C19443" s="2">
        <v>0.41666666666666669</v>
      </c>
      <c r="D19443" t="s">
        <v>1382</v>
      </c>
      <c r="E19443" t="s">
        <v>1383</v>
      </c>
      <c r="G19443" t="s">
        <v>19</v>
      </c>
      <c r="H19443" t="s">
        <v>63</v>
      </c>
      <c r="I19443" t="s">
        <v>26</v>
      </c>
      <c r="J19443" t="s">
        <v>27</v>
      </c>
      <c r="K19443">
        <v>233</v>
      </c>
      <c r="L19443">
        <v>17.05</v>
      </c>
      <c r="M19443" t="s">
        <v>868</v>
      </c>
      <c r="N19443">
        <v>20</v>
      </c>
      <c r="P19443" cm="1">
        <f t="array" ref="P19443">IF(Q19443&gt;0,INDEX(Q19443:Q41167,MATCH(TRUE,INDEX(Q19443:Q41167="",,),0)-1),"")</f>
        <v>4</v>
      </c>
      <c r="Q19443">
        <v>2</v>
      </c>
      <c r="R19443">
        <f t="shared" si="557"/>
        <v>0</v>
      </c>
    </row>
    <row r="19444" spans="1:18" x14ac:dyDescent="0.3">
      <c r="A19444" t="s">
        <v>1373</v>
      </c>
      <c r="B19444" s="1">
        <v>38299</v>
      </c>
      <c r="C19444" s="2">
        <v>0.41666666666666669</v>
      </c>
      <c r="D19444" t="s">
        <v>1382</v>
      </c>
      <c r="E19444" t="s">
        <v>1383</v>
      </c>
      <c r="G19444" t="s">
        <v>19</v>
      </c>
      <c r="H19444" t="s">
        <v>70</v>
      </c>
      <c r="I19444" t="s">
        <v>26</v>
      </c>
      <c r="J19444" t="s">
        <v>27</v>
      </c>
      <c r="K19444">
        <v>90</v>
      </c>
      <c r="L19444">
        <v>15.65</v>
      </c>
      <c r="M19444" t="s">
        <v>868</v>
      </c>
      <c r="N19444">
        <v>27.66</v>
      </c>
      <c r="P19444" cm="1">
        <f t="array" ref="P19444">IF(Q19444&gt;0,INDEX(Q19444:Q41168,MATCH(TRUE,INDEX(Q19444:Q41168="",,),0)-1),"")</f>
        <v>4</v>
      </c>
      <c r="Q19444">
        <v>2</v>
      </c>
      <c r="R19444">
        <f t="shared" si="557"/>
        <v>0</v>
      </c>
    </row>
    <row r="19445" spans="1:18" x14ac:dyDescent="0.3">
      <c r="A19445" t="s">
        <v>1373</v>
      </c>
      <c r="B19445" s="1">
        <v>38299</v>
      </c>
      <c r="C19445" s="2">
        <v>0.41666666666666669</v>
      </c>
      <c r="D19445" t="s">
        <v>1382</v>
      </c>
      <c r="E19445" t="s">
        <v>1383</v>
      </c>
      <c r="G19445" s="6" t="s">
        <v>29</v>
      </c>
      <c r="H19445" t="s">
        <v>63</v>
      </c>
      <c r="I19445" t="s">
        <v>21</v>
      </c>
      <c r="J19445" t="s">
        <v>22</v>
      </c>
      <c r="K19445">
        <v>18</v>
      </c>
      <c r="L19445">
        <v>47.5</v>
      </c>
      <c r="M19445" t="s">
        <v>868</v>
      </c>
      <c r="N19445">
        <v>47.5</v>
      </c>
      <c r="P19445" cm="1">
        <f t="array" ref="P19445">IF(Q19445&gt;0,INDEX(Q19445:Q41169,MATCH(TRUE,INDEX(Q19445:Q41169="",,),0)-1),"")</f>
        <v>4</v>
      </c>
      <c r="Q19445">
        <v>2</v>
      </c>
      <c r="R19445">
        <f t="shared" si="557"/>
        <v>0</v>
      </c>
    </row>
    <row r="19446" spans="1:18" x14ac:dyDescent="0.3">
      <c r="A19446" t="s">
        <v>1373</v>
      </c>
      <c r="B19446" s="1">
        <v>38299</v>
      </c>
      <c r="C19446" s="2">
        <v>0.41666666666666669</v>
      </c>
      <c r="D19446" t="s">
        <v>1382</v>
      </c>
      <c r="E19446" t="s">
        <v>1383</v>
      </c>
      <c r="G19446" t="s">
        <v>19</v>
      </c>
      <c r="H19446" t="s">
        <v>148</v>
      </c>
      <c r="I19446" t="s">
        <v>26</v>
      </c>
      <c r="J19446" t="s">
        <v>27</v>
      </c>
      <c r="K19446">
        <v>175</v>
      </c>
      <c r="L19446">
        <v>17.350000000000001</v>
      </c>
      <c r="M19446" t="s">
        <v>1379</v>
      </c>
      <c r="N19446">
        <v>23.5</v>
      </c>
      <c r="P19446" cm="1">
        <f t="array" ref="P19446">IF(Q19446&gt;0,INDEX(Q19446:Q41170,MATCH(TRUE,INDEX(Q19446:Q41170="",,),0)-1),"")</f>
        <v>4</v>
      </c>
      <c r="Q19446">
        <v>3</v>
      </c>
      <c r="R19446">
        <f t="shared" si="557"/>
        <v>0</v>
      </c>
    </row>
    <row r="19447" spans="1:18" x14ac:dyDescent="0.3">
      <c r="A19447" t="s">
        <v>1373</v>
      </c>
      <c r="B19447" s="1">
        <v>38299</v>
      </c>
      <c r="C19447" s="2">
        <v>0.41666666666666669</v>
      </c>
      <c r="D19447" t="s">
        <v>1382</v>
      </c>
      <c r="E19447" t="s">
        <v>1383</v>
      </c>
      <c r="G19447" t="s">
        <v>19</v>
      </c>
      <c r="H19447" t="s">
        <v>63</v>
      </c>
      <c r="I19447" t="s">
        <v>26</v>
      </c>
      <c r="J19447" t="s">
        <v>27</v>
      </c>
      <c r="K19447">
        <v>233</v>
      </c>
      <c r="L19447">
        <v>17.05</v>
      </c>
      <c r="M19447" t="s">
        <v>1379</v>
      </c>
      <c r="N19447">
        <v>19.25</v>
      </c>
      <c r="P19447" cm="1">
        <f t="array" ref="P19447">IF(Q19447&gt;0,INDEX(Q19447:Q41171,MATCH(TRUE,INDEX(Q19447:Q41171="",,),0)-1),"")</f>
        <v>4</v>
      </c>
      <c r="Q19447">
        <v>3</v>
      </c>
      <c r="R19447">
        <f t="shared" si="557"/>
        <v>0</v>
      </c>
    </row>
    <row r="19448" spans="1:18" x14ac:dyDescent="0.3">
      <c r="A19448" t="s">
        <v>1373</v>
      </c>
      <c r="B19448" s="1">
        <v>38299</v>
      </c>
      <c r="C19448" s="2">
        <v>0.41666666666666669</v>
      </c>
      <c r="D19448" t="s">
        <v>1382</v>
      </c>
      <c r="E19448" t="s">
        <v>1383</v>
      </c>
      <c r="G19448" t="s">
        <v>19</v>
      </c>
      <c r="H19448" t="s">
        <v>70</v>
      </c>
      <c r="I19448" t="s">
        <v>26</v>
      </c>
      <c r="J19448" t="s">
        <v>27</v>
      </c>
      <c r="K19448">
        <v>90</v>
      </c>
      <c r="L19448">
        <v>15.65</v>
      </c>
      <c r="M19448" t="s">
        <v>1379</v>
      </c>
      <c r="N19448">
        <v>23.5</v>
      </c>
      <c r="P19448" cm="1">
        <f t="array" ref="P19448">IF(Q19448&gt;0,INDEX(Q19448:Q41172,MATCH(TRUE,INDEX(Q19448:Q41172="",,),0)-1),"")</f>
        <v>4</v>
      </c>
      <c r="Q19448">
        <v>3</v>
      </c>
      <c r="R19448">
        <f t="shared" si="557"/>
        <v>0</v>
      </c>
    </row>
    <row r="19449" spans="1:18" x14ac:dyDescent="0.3">
      <c r="A19449" t="s">
        <v>1373</v>
      </c>
      <c r="B19449" s="1">
        <v>38299</v>
      </c>
      <c r="C19449" s="2">
        <v>0.41666666666666669</v>
      </c>
      <c r="D19449" t="s">
        <v>1382</v>
      </c>
      <c r="E19449" t="s">
        <v>1383</v>
      </c>
      <c r="G19449" s="6" t="s">
        <v>29</v>
      </c>
      <c r="H19449" t="s">
        <v>63</v>
      </c>
      <c r="I19449" t="s">
        <v>21</v>
      </c>
      <c r="J19449" t="s">
        <v>22</v>
      </c>
      <c r="K19449">
        <v>18</v>
      </c>
      <c r="L19449">
        <v>47.5</v>
      </c>
      <c r="M19449" t="s">
        <v>1379</v>
      </c>
      <c r="N19449">
        <v>47.5</v>
      </c>
      <c r="P19449" cm="1">
        <f t="array" ref="P19449">IF(Q19449&gt;0,INDEX(Q19449:Q41173,MATCH(TRUE,INDEX(Q19449:Q41173="",,),0)-1),"")</f>
        <v>4</v>
      </c>
      <c r="Q19449">
        <v>3</v>
      </c>
      <c r="R19449">
        <f t="shared" si="557"/>
        <v>0</v>
      </c>
    </row>
    <row r="19450" spans="1:18" x14ac:dyDescent="0.3">
      <c r="A19450" t="s">
        <v>1373</v>
      </c>
      <c r="B19450" s="1">
        <v>38299</v>
      </c>
      <c r="C19450" s="2">
        <v>0.41666666666666669</v>
      </c>
      <c r="D19450" t="s">
        <v>1382</v>
      </c>
      <c r="E19450" t="s">
        <v>1383</v>
      </c>
      <c r="G19450" t="s">
        <v>19</v>
      </c>
      <c r="H19450" t="s">
        <v>148</v>
      </c>
      <c r="I19450" t="s">
        <v>26</v>
      </c>
      <c r="J19450" t="s">
        <v>27</v>
      </c>
      <c r="K19450">
        <v>175</v>
      </c>
      <c r="L19450">
        <v>17.350000000000001</v>
      </c>
      <c r="M19450" t="s">
        <v>1384</v>
      </c>
      <c r="N19450">
        <v>20</v>
      </c>
      <c r="P19450" cm="1">
        <f t="array" ref="P19450">IF(Q19450&gt;0,INDEX(Q19450:Q41174,MATCH(TRUE,INDEX(Q19450:Q41174="",,),0)-1),"")</f>
        <v>4</v>
      </c>
      <c r="Q19450">
        <v>4</v>
      </c>
      <c r="R19450">
        <f t="shared" si="557"/>
        <v>0</v>
      </c>
    </row>
    <row r="19451" spans="1:18" x14ac:dyDescent="0.3">
      <c r="A19451" t="s">
        <v>1373</v>
      </c>
      <c r="B19451" s="1">
        <v>38299</v>
      </c>
      <c r="C19451" s="2">
        <v>0.41666666666666669</v>
      </c>
      <c r="D19451" t="s">
        <v>1382</v>
      </c>
      <c r="E19451" t="s">
        <v>1383</v>
      </c>
      <c r="G19451" t="s">
        <v>19</v>
      </c>
      <c r="H19451" t="s">
        <v>63</v>
      </c>
      <c r="I19451" t="s">
        <v>26</v>
      </c>
      <c r="J19451" t="s">
        <v>27</v>
      </c>
      <c r="K19451">
        <v>233</v>
      </c>
      <c r="L19451">
        <v>17.05</v>
      </c>
      <c r="M19451" t="s">
        <v>1384</v>
      </c>
      <c r="N19451">
        <v>20</v>
      </c>
      <c r="P19451" cm="1">
        <f t="array" ref="P19451">IF(Q19451&gt;0,INDEX(Q19451:Q41175,MATCH(TRUE,INDEX(Q19451:Q41175="",,),0)-1),"")</f>
        <v>4</v>
      </c>
      <c r="Q19451">
        <v>4</v>
      </c>
      <c r="R19451">
        <f t="shared" si="557"/>
        <v>0</v>
      </c>
    </row>
    <row r="19452" spans="1:18" x14ac:dyDescent="0.3">
      <c r="A19452" t="s">
        <v>1373</v>
      </c>
      <c r="B19452" s="1">
        <v>38299</v>
      </c>
      <c r="C19452" s="2">
        <v>0.41666666666666669</v>
      </c>
      <c r="D19452" t="s">
        <v>1382</v>
      </c>
      <c r="E19452" t="s">
        <v>1383</v>
      </c>
      <c r="G19452" t="s">
        <v>19</v>
      </c>
      <c r="H19452" t="s">
        <v>70</v>
      </c>
      <c r="I19452" t="s">
        <v>26</v>
      </c>
      <c r="J19452" t="s">
        <v>27</v>
      </c>
      <c r="K19452">
        <v>90</v>
      </c>
      <c r="L19452">
        <v>15.65</v>
      </c>
      <c r="M19452" t="s">
        <v>1384</v>
      </c>
      <c r="N19452">
        <v>16</v>
      </c>
      <c r="P19452" cm="1">
        <f t="array" ref="P19452">IF(Q19452&gt;0,INDEX(Q19452:Q41176,MATCH(TRUE,INDEX(Q19452:Q41176="",,),0)-1),"")</f>
        <v>4</v>
      </c>
      <c r="Q19452">
        <v>4</v>
      </c>
      <c r="R19452">
        <f t="shared" si="557"/>
        <v>0</v>
      </c>
    </row>
    <row r="19453" spans="1:18" x14ac:dyDescent="0.3">
      <c r="A19453" t="s">
        <v>1373</v>
      </c>
      <c r="B19453" s="1">
        <v>38299</v>
      </c>
      <c r="C19453" s="2">
        <v>0.41666666666666669</v>
      </c>
      <c r="D19453" t="s">
        <v>1382</v>
      </c>
      <c r="E19453" t="s">
        <v>1383</v>
      </c>
      <c r="G19453" s="6" t="s">
        <v>29</v>
      </c>
      <c r="H19453" t="s">
        <v>63</v>
      </c>
      <c r="I19453" t="s">
        <v>21</v>
      </c>
      <c r="J19453" t="s">
        <v>22</v>
      </c>
      <c r="K19453">
        <v>18</v>
      </c>
      <c r="L19453">
        <v>47.5</v>
      </c>
      <c r="M19453" t="s">
        <v>1384</v>
      </c>
      <c r="N19453">
        <v>47.5</v>
      </c>
      <c r="P19453" cm="1">
        <f t="array" ref="P19453">IF(Q19453&gt;0,INDEX(Q19453:Q41177,MATCH(TRUE,INDEX(Q19453:Q41177="",,),0)-1),"")</f>
        <v>4</v>
      </c>
      <c r="Q19453">
        <v>4</v>
      </c>
      <c r="R19453">
        <f t="shared" si="557"/>
        <v>0</v>
      </c>
    </row>
    <row r="19454" spans="1:18" x14ac:dyDescent="0.3">
      <c r="P19454" t="str" cm="1">
        <f t="array" ref="P19454">IF(Q19454&gt;0,INDEX(Q19454:Q41178,MATCH(TRUE,INDEX(Q19454:Q41178="",,),0)-1),"")</f>
        <v/>
      </c>
      <c r="R19454" t="str">
        <f t="shared" si="557"/>
        <v/>
      </c>
    </row>
    <row r="19455" spans="1:18" x14ac:dyDescent="0.3">
      <c r="A19455" s="3" t="s">
        <v>1373</v>
      </c>
      <c r="B19455" s="4">
        <v>38551</v>
      </c>
      <c r="C19455" s="5">
        <v>0.43055555555555558</v>
      </c>
      <c r="D19455" s="3" t="s">
        <v>1385</v>
      </c>
      <c r="E19455" s="3" t="s">
        <v>1386</v>
      </c>
      <c r="F19455" s="3" t="s">
        <v>172</v>
      </c>
      <c r="G19455" s="3" t="s">
        <v>19</v>
      </c>
      <c r="H19455" s="3" t="s">
        <v>63</v>
      </c>
      <c r="I19455" s="3" t="s">
        <v>21</v>
      </c>
      <c r="J19455" s="3" t="s">
        <v>22</v>
      </c>
      <c r="K19455" s="3">
        <v>87</v>
      </c>
      <c r="L19455" s="3">
        <v>30</v>
      </c>
      <c r="M19455" s="3" t="s">
        <v>173</v>
      </c>
      <c r="N19455" s="3"/>
      <c r="O19455" s="3"/>
      <c r="P19455" s="3" t="str" cm="1">
        <f t="array" ref="P19455">IF(Q19455&gt;0,INDEX(Q19455:Q41179,MATCH(TRUE,INDEX(Q19455:Q41179="",,),0)-1),"")</f>
        <v/>
      </c>
      <c r="Q19455" s="3"/>
      <c r="R19455" t="str">
        <f t="shared" si="557"/>
        <v/>
      </c>
    </row>
    <row r="19456" spans="1:18" x14ac:dyDescent="0.3">
      <c r="A19456" t="s">
        <v>1373</v>
      </c>
      <c r="B19456" s="1">
        <v>38551</v>
      </c>
      <c r="C19456" s="2">
        <v>0.43055555555555558</v>
      </c>
      <c r="D19456" t="s">
        <v>1385</v>
      </c>
      <c r="E19456" t="s">
        <v>1386</v>
      </c>
      <c r="F19456" t="s">
        <v>172</v>
      </c>
      <c r="G19456" t="s">
        <v>19</v>
      </c>
      <c r="H19456" t="s">
        <v>148</v>
      </c>
      <c r="I19456" t="s">
        <v>26</v>
      </c>
      <c r="J19456" t="s">
        <v>27</v>
      </c>
      <c r="K19456">
        <v>147</v>
      </c>
      <c r="L19456">
        <v>11.8</v>
      </c>
      <c r="M19456" t="s">
        <v>173</v>
      </c>
      <c r="P19456" t="str" cm="1">
        <f t="array" ref="P19456">IF(Q19456&gt;0,INDEX(Q19456:Q41180,MATCH(TRUE,INDEX(Q19456:Q41180="",,),0)-1),"")</f>
        <v/>
      </c>
      <c r="R19456" t="str">
        <f t="shared" si="557"/>
        <v/>
      </c>
    </row>
    <row r="19457" spans="1:18" x14ac:dyDescent="0.3">
      <c r="A19457" t="s">
        <v>1373</v>
      </c>
      <c r="B19457" s="1">
        <v>38551</v>
      </c>
      <c r="C19457" s="2">
        <v>0.43055555555555558</v>
      </c>
      <c r="D19457" t="s">
        <v>1385</v>
      </c>
      <c r="E19457" t="s">
        <v>1386</v>
      </c>
      <c r="F19457" t="s">
        <v>172</v>
      </c>
      <c r="G19457" t="s">
        <v>19</v>
      </c>
      <c r="H19457" t="s">
        <v>197</v>
      </c>
      <c r="I19457" t="s">
        <v>26</v>
      </c>
      <c r="J19457" t="s">
        <v>27</v>
      </c>
      <c r="K19457">
        <v>214</v>
      </c>
      <c r="L19457">
        <v>26.3</v>
      </c>
      <c r="M19457" t="s">
        <v>173</v>
      </c>
      <c r="P19457" t="str" cm="1">
        <f t="array" ref="P19457">IF(Q19457&gt;0,INDEX(Q19457:Q41181,MATCH(TRUE,INDEX(Q19457:Q41181="",,),0)-1),"")</f>
        <v/>
      </c>
      <c r="R19457" t="str">
        <f t="shared" si="557"/>
        <v/>
      </c>
    </row>
    <row r="19458" spans="1:18" x14ac:dyDescent="0.3">
      <c r="A19458" t="s">
        <v>1373</v>
      </c>
      <c r="B19458" s="1">
        <v>38551</v>
      </c>
      <c r="C19458" s="2">
        <v>0.43055555555555558</v>
      </c>
      <c r="D19458" t="s">
        <v>1385</v>
      </c>
      <c r="E19458" t="s">
        <v>1386</v>
      </c>
      <c r="F19458" t="s">
        <v>172</v>
      </c>
      <c r="G19458" t="s">
        <v>19</v>
      </c>
      <c r="H19458" t="s">
        <v>63</v>
      </c>
      <c r="I19458" t="s">
        <v>26</v>
      </c>
      <c r="J19458" t="s">
        <v>27</v>
      </c>
      <c r="K19458">
        <v>370</v>
      </c>
      <c r="L19458">
        <v>13.6</v>
      </c>
      <c r="M19458" t="s">
        <v>173</v>
      </c>
      <c r="P19458" t="str" cm="1">
        <f t="array" ref="P19458">IF(Q19458&gt;0,INDEX(Q19458:Q41182,MATCH(TRUE,INDEX(Q19458:Q41182="",,),0)-1),"")</f>
        <v/>
      </c>
      <c r="R19458" t="str">
        <f t="shared" si="557"/>
        <v/>
      </c>
    </row>
    <row r="19459" spans="1:18" x14ac:dyDescent="0.3">
      <c r="A19459" t="s">
        <v>1373</v>
      </c>
      <c r="B19459" s="1">
        <v>38551</v>
      </c>
      <c r="C19459" s="2">
        <v>0.43055555555555558</v>
      </c>
      <c r="D19459" t="s">
        <v>1385</v>
      </c>
      <c r="E19459" t="s">
        <v>1386</v>
      </c>
      <c r="F19459" t="s">
        <v>172</v>
      </c>
      <c r="G19459" s="6" t="s">
        <v>29</v>
      </c>
      <c r="H19459" t="s">
        <v>99</v>
      </c>
      <c r="I19459" t="s">
        <v>21</v>
      </c>
      <c r="J19459" t="s">
        <v>22</v>
      </c>
      <c r="K19459">
        <v>3.7</v>
      </c>
      <c r="L19459">
        <v>121</v>
      </c>
      <c r="M19459" t="s">
        <v>173</v>
      </c>
      <c r="P19459" t="str" cm="1">
        <f t="array" ref="P19459">IF(Q19459&gt;0,INDEX(Q19459:Q41183,MATCH(TRUE,INDEX(Q19459:Q41183="",,),0)-1),"")</f>
        <v/>
      </c>
      <c r="R19459" t="str">
        <f t="shared" si="557"/>
        <v/>
      </c>
    </row>
    <row r="19460" spans="1:18" x14ac:dyDescent="0.3">
      <c r="A19460" t="s">
        <v>1373</v>
      </c>
      <c r="B19460" s="1">
        <v>38551</v>
      </c>
      <c r="C19460" s="2">
        <v>0.43055555555555558</v>
      </c>
      <c r="D19460" t="s">
        <v>1385</v>
      </c>
      <c r="E19460" t="s">
        <v>1386</v>
      </c>
      <c r="F19460" t="s">
        <v>172</v>
      </c>
      <c r="G19460" s="6" t="s">
        <v>29</v>
      </c>
      <c r="H19460" t="s">
        <v>99</v>
      </c>
      <c r="I19460" t="s">
        <v>26</v>
      </c>
      <c r="J19460" t="s">
        <v>27</v>
      </c>
      <c r="K19460">
        <v>62</v>
      </c>
      <c r="L19460">
        <v>6.7</v>
      </c>
      <c r="M19460" t="s">
        <v>173</v>
      </c>
      <c r="P19460" t="str" cm="1">
        <f t="array" ref="P19460">IF(Q19460&gt;0,INDEX(Q19460:Q41184,MATCH(TRUE,INDEX(Q19460:Q41184="",,),0)-1),"")</f>
        <v/>
      </c>
      <c r="R19460" t="str">
        <f t="shared" si="557"/>
        <v/>
      </c>
    </row>
    <row r="19461" spans="1:18" x14ac:dyDescent="0.3">
      <c r="A19461" t="s">
        <v>1373</v>
      </c>
      <c r="B19461" s="1">
        <v>38551</v>
      </c>
      <c r="C19461" s="2">
        <v>0.43055555555555558</v>
      </c>
      <c r="D19461" t="s">
        <v>1385</v>
      </c>
      <c r="E19461" t="s">
        <v>1386</v>
      </c>
      <c r="F19461" t="s">
        <v>172</v>
      </c>
      <c r="G19461" s="6" t="s">
        <v>29</v>
      </c>
      <c r="H19461" t="s">
        <v>394</v>
      </c>
      <c r="I19461" t="s">
        <v>26</v>
      </c>
      <c r="J19461" t="s">
        <v>27</v>
      </c>
      <c r="K19461">
        <v>43</v>
      </c>
      <c r="L19461">
        <v>5.15</v>
      </c>
      <c r="M19461" t="s">
        <v>173</v>
      </c>
      <c r="P19461" t="str" cm="1">
        <f t="array" ref="P19461">IF(Q19461&gt;0,INDEX(Q19461:Q41185,MATCH(TRUE,INDEX(Q19461:Q41185="",,),0)-1),"")</f>
        <v/>
      </c>
      <c r="R19461" t="str">
        <f t="shared" si="557"/>
        <v/>
      </c>
    </row>
    <row r="19462" spans="1:18" x14ac:dyDescent="0.3">
      <c r="P19462" t="str" cm="1">
        <f t="array" ref="P19462">IF(Q19462&gt;0,INDEX(Q19462:Q41186,MATCH(TRUE,INDEX(Q19462:Q41186="",,),0)-1),"")</f>
        <v/>
      </c>
      <c r="R19462" t="str">
        <f t="shared" si="557"/>
        <v/>
      </c>
    </row>
    <row r="19463" spans="1:18" x14ac:dyDescent="0.3">
      <c r="A19463" t="s">
        <v>1373</v>
      </c>
      <c r="B19463" s="1">
        <v>38551</v>
      </c>
      <c r="C19463" s="2">
        <v>0.43055555555555558</v>
      </c>
      <c r="D19463" t="s">
        <v>1387</v>
      </c>
      <c r="E19463" t="s">
        <v>1388</v>
      </c>
      <c r="G19463" t="s">
        <v>19</v>
      </c>
      <c r="H19463" t="s">
        <v>63</v>
      </c>
      <c r="I19463" t="s">
        <v>26</v>
      </c>
      <c r="J19463" t="s">
        <v>27</v>
      </c>
      <c r="K19463">
        <v>207</v>
      </c>
      <c r="L19463">
        <v>28.25</v>
      </c>
      <c r="M19463" t="s">
        <v>1389</v>
      </c>
      <c r="N19463">
        <v>34</v>
      </c>
      <c r="O19463" t="s">
        <v>24</v>
      </c>
      <c r="P19463" cm="1">
        <f t="array" ref="P19463">IF(Q19463&gt;0,INDEX(Q19463:Q41187,MATCH(TRUE,INDEX(Q19463:Q41187="",,),0)-1),"")</f>
        <v>2</v>
      </c>
      <c r="Q19463">
        <v>1</v>
      </c>
      <c r="R19463">
        <f t="shared" si="557"/>
        <v>0</v>
      </c>
    </row>
    <row r="19464" spans="1:18" x14ac:dyDescent="0.3">
      <c r="A19464" t="s">
        <v>1373</v>
      </c>
      <c r="B19464" s="1">
        <v>38551</v>
      </c>
      <c r="C19464" s="2">
        <v>0.43055555555555558</v>
      </c>
      <c r="D19464" t="s">
        <v>1387</v>
      </c>
      <c r="E19464" t="s">
        <v>1388</v>
      </c>
      <c r="G19464" t="s">
        <v>19</v>
      </c>
      <c r="H19464" t="s">
        <v>70</v>
      </c>
      <c r="I19464" t="s">
        <v>26</v>
      </c>
      <c r="J19464" t="s">
        <v>27</v>
      </c>
      <c r="K19464">
        <v>68</v>
      </c>
      <c r="L19464">
        <v>15</v>
      </c>
      <c r="M19464" t="s">
        <v>1389</v>
      </c>
      <c r="N19464">
        <v>40</v>
      </c>
      <c r="O19464" t="s">
        <v>24</v>
      </c>
      <c r="P19464" cm="1">
        <f t="array" ref="P19464">IF(Q19464&gt;0,INDEX(Q19464:Q41188,MATCH(TRUE,INDEX(Q19464:Q41188="",,),0)-1),"")</f>
        <v>2</v>
      </c>
      <c r="Q19464">
        <v>1</v>
      </c>
      <c r="R19464">
        <f t="shared" si="557"/>
        <v>0</v>
      </c>
    </row>
    <row r="19465" spans="1:18" x14ac:dyDescent="0.3">
      <c r="A19465" t="s">
        <v>1373</v>
      </c>
      <c r="B19465" s="1">
        <v>38551</v>
      </c>
      <c r="C19465" s="2">
        <v>0.43055555555555558</v>
      </c>
      <c r="D19465" t="s">
        <v>1387</v>
      </c>
      <c r="E19465" t="s">
        <v>1388</v>
      </c>
      <c r="G19465" t="s">
        <v>19</v>
      </c>
      <c r="H19465" t="s">
        <v>64</v>
      </c>
      <c r="I19465" t="s">
        <v>26</v>
      </c>
      <c r="J19465" t="s">
        <v>27</v>
      </c>
      <c r="K19465">
        <v>93</v>
      </c>
      <c r="L19465">
        <v>9.35</v>
      </c>
      <c r="M19465" t="s">
        <v>1389</v>
      </c>
      <c r="N19465">
        <v>27</v>
      </c>
      <c r="O19465" t="s">
        <v>24</v>
      </c>
      <c r="P19465" cm="1">
        <f t="array" ref="P19465">IF(Q19465&gt;0,INDEX(Q19465:Q41189,MATCH(TRUE,INDEX(Q19465:Q41189="",,),0)-1),"")</f>
        <v>2</v>
      </c>
      <c r="Q19465">
        <v>1</v>
      </c>
      <c r="R19465">
        <f t="shared" si="557"/>
        <v>0</v>
      </c>
    </row>
    <row r="19466" spans="1:18" x14ac:dyDescent="0.3">
      <c r="A19466" t="s">
        <v>1373</v>
      </c>
      <c r="B19466" s="1">
        <v>38551</v>
      </c>
      <c r="C19466" s="2">
        <v>0.43055555555555558</v>
      </c>
      <c r="D19466" t="s">
        <v>1387</v>
      </c>
      <c r="E19466" t="s">
        <v>1388</v>
      </c>
      <c r="G19466" s="6" t="s">
        <v>29</v>
      </c>
      <c r="H19466" t="s">
        <v>63</v>
      </c>
      <c r="I19466" t="s">
        <v>21</v>
      </c>
      <c r="J19466" t="s">
        <v>22</v>
      </c>
      <c r="K19466">
        <v>5.7</v>
      </c>
      <c r="L19466">
        <v>45</v>
      </c>
      <c r="M19466" t="s">
        <v>1389</v>
      </c>
      <c r="N19466">
        <v>45</v>
      </c>
      <c r="O19466" t="s">
        <v>24</v>
      </c>
      <c r="P19466" cm="1">
        <f t="array" ref="P19466">IF(Q19466&gt;0,INDEX(Q19466:Q41190,MATCH(TRUE,INDEX(Q19466:Q41190="",,),0)-1),"")</f>
        <v>2</v>
      </c>
      <c r="Q19466">
        <v>1</v>
      </c>
      <c r="R19466">
        <f t="shared" si="557"/>
        <v>0</v>
      </c>
    </row>
    <row r="19467" spans="1:18" x14ac:dyDescent="0.3">
      <c r="A19467" t="s">
        <v>1373</v>
      </c>
      <c r="B19467" s="1">
        <v>38551</v>
      </c>
      <c r="C19467" s="2">
        <v>0.43055555555555558</v>
      </c>
      <c r="D19467" t="s">
        <v>1387</v>
      </c>
      <c r="E19467" t="s">
        <v>1388</v>
      </c>
      <c r="G19467" t="s">
        <v>19</v>
      </c>
      <c r="H19467" t="s">
        <v>63</v>
      </c>
      <c r="I19467" t="s">
        <v>26</v>
      </c>
      <c r="J19467" t="s">
        <v>27</v>
      </c>
      <c r="K19467">
        <v>207</v>
      </c>
      <c r="L19467">
        <v>28.25</v>
      </c>
      <c r="M19467" t="s">
        <v>773</v>
      </c>
      <c r="N19467">
        <v>28.25</v>
      </c>
      <c r="P19467" cm="1">
        <f t="array" ref="P19467">IF(Q19467&gt;0,INDEX(Q19467:Q41191,MATCH(TRUE,INDEX(Q19467:Q41191="",,),0)-1),"")</f>
        <v>2</v>
      </c>
      <c r="Q19467">
        <v>2</v>
      </c>
      <c r="R19467">
        <f t="shared" si="557"/>
        <v>0</v>
      </c>
    </row>
    <row r="19468" spans="1:18" x14ac:dyDescent="0.3">
      <c r="A19468" t="s">
        <v>1373</v>
      </c>
      <c r="B19468" s="1">
        <v>38551</v>
      </c>
      <c r="C19468" s="2">
        <v>0.43055555555555558</v>
      </c>
      <c r="D19468" t="s">
        <v>1387</v>
      </c>
      <c r="E19468" t="s">
        <v>1388</v>
      </c>
      <c r="G19468" t="s">
        <v>19</v>
      </c>
      <c r="H19468" t="s">
        <v>70</v>
      </c>
      <c r="I19468" t="s">
        <v>26</v>
      </c>
      <c r="J19468" t="s">
        <v>27</v>
      </c>
      <c r="K19468">
        <v>68</v>
      </c>
      <c r="L19468">
        <v>15</v>
      </c>
      <c r="M19468" t="s">
        <v>773</v>
      </c>
      <c r="N19468">
        <v>15</v>
      </c>
      <c r="P19468" cm="1">
        <f t="array" ref="P19468">IF(Q19468&gt;0,INDEX(Q19468:Q41192,MATCH(TRUE,INDEX(Q19468:Q41192="",,),0)-1),"")</f>
        <v>2</v>
      </c>
      <c r="Q19468">
        <v>2</v>
      </c>
      <c r="R19468">
        <f t="shared" si="557"/>
        <v>0</v>
      </c>
    </row>
    <row r="19469" spans="1:18" x14ac:dyDescent="0.3">
      <c r="A19469" t="s">
        <v>1373</v>
      </c>
      <c r="B19469" s="1">
        <v>38551</v>
      </c>
      <c r="C19469" s="2">
        <v>0.43055555555555558</v>
      </c>
      <c r="D19469" t="s">
        <v>1387</v>
      </c>
      <c r="E19469" t="s">
        <v>1388</v>
      </c>
      <c r="G19469" t="s">
        <v>19</v>
      </c>
      <c r="H19469" t="s">
        <v>64</v>
      </c>
      <c r="I19469" t="s">
        <v>26</v>
      </c>
      <c r="J19469" t="s">
        <v>27</v>
      </c>
      <c r="K19469">
        <v>93</v>
      </c>
      <c r="L19469">
        <v>9.35</v>
      </c>
      <c r="M19469" t="s">
        <v>773</v>
      </c>
      <c r="N19469">
        <v>14.08</v>
      </c>
      <c r="P19469" cm="1">
        <f t="array" ref="P19469">IF(Q19469&gt;0,INDEX(Q19469:Q41193,MATCH(TRUE,INDEX(Q19469:Q41193="",,),0)-1),"")</f>
        <v>2</v>
      </c>
      <c r="Q19469">
        <v>2</v>
      </c>
      <c r="R19469">
        <f t="shared" si="557"/>
        <v>0</v>
      </c>
    </row>
    <row r="19470" spans="1:18" x14ac:dyDescent="0.3">
      <c r="A19470" t="s">
        <v>1373</v>
      </c>
      <c r="B19470" s="1">
        <v>38551</v>
      </c>
      <c r="C19470" s="2">
        <v>0.43055555555555558</v>
      </c>
      <c r="D19470" t="s">
        <v>1387</v>
      </c>
      <c r="E19470" t="s">
        <v>1388</v>
      </c>
      <c r="G19470" s="6" t="s">
        <v>29</v>
      </c>
      <c r="H19470" t="s">
        <v>63</v>
      </c>
      <c r="I19470" t="s">
        <v>21</v>
      </c>
      <c r="J19470" t="s">
        <v>22</v>
      </c>
      <c r="K19470">
        <v>5.7</v>
      </c>
      <c r="L19470">
        <v>45</v>
      </c>
      <c r="M19470" t="s">
        <v>773</v>
      </c>
      <c r="N19470">
        <v>45</v>
      </c>
      <c r="P19470" cm="1">
        <f t="array" ref="P19470">IF(Q19470&gt;0,INDEX(Q19470:Q41194,MATCH(TRUE,INDEX(Q19470:Q41194="",,),0)-1),"")</f>
        <v>2</v>
      </c>
      <c r="Q19470">
        <v>2</v>
      </c>
      <c r="R19470">
        <f t="shared" si="557"/>
        <v>0</v>
      </c>
    </row>
    <row r="19471" spans="1:18" x14ac:dyDescent="0.3">
      <c r="P19471" t="str" cm="1">
        <f t="array" ref="P19471">IF(Q19471&gt;0,INDEX(Q19471:Q41195,MATCH(TRUE,INDEX(Q19471:Q41195="",,),0)-1),"")</f>
        <v/>
      </c>
      <c r="R19471" t="str">
        <f t="shared" si="557"/>
        <v/>
      </c>
    </row>
    <row r="19472" spans="1:18" x14ac:dyDescent="0.3">
      <c r="A19472" t="s">
        <v>1373</v>
      </c>
      <c r="B19472" s="1">
        <v>38509</v>
      </c>
      <c r="C19472" s="2">
        <v>0.43402777777777779</v>
      </c>
      <c r="D19472" t="s">
        <v>1390</v>
      </c>
      <c r="E19472" t="s">
        <v>1391</v>
      </c>
      <c r="G19472" t="s">
        <v>19</v>
      </c>
      <c r="H19472" t="s">
        <v>99</v>
      </c>
      <c r="I19472" t="s">
        <v>26</v>
      </c>
      <c r="J19472" t="s">
        <v>27</v>
      </c>
      <c r="K19472">
        <v>439</v>
      </c>
      <c r="L19472">
        <v>7</v>
      </c>
      <c r="M19472" t="s">
        <v>1392</v>
      </c>
      <c r="N19472">
        <v>10</v>
      </c>
      <c r="O19472" t="s">
        <v>24</v>
      </c>
      <c r="P19472" cm="1">
        <f t="array" ref="P19472">IF(Q19472&gt;0,INDEX(Q19472:Q41196,MATCH(TRUE,INDEX(Q19472:Q41196="",,),0)-1),"")</f>
        <v>3</v>
      </c>
      <c r="Q19472">
        <v>1</v>
      </c>
      <c r="R19472">
        <f t="shared" si="557"/>
        <v>0</v>
      </c>
    </row>
    <row r="19473" spans="1:18" x14ac:dyDescent="0.3">
      <c r="A19473" t="s">
        <v>1373</v>
      </c>
      <c r="B19473" s="1">
        <v>38509</v>
      </c>
      <c r="C19473" s="2">
        <v>0.43402777777777779</v>
      </c>
      <c r="D19473" t="s">
        <v>1390</v>
      </c>
      <c r="E19473" t="s">
        <v>1391</v>
      </c>
      <c r="G19473" t="s">
        <v>19</v>
      </c>
      <c r="H19473" t="s">
        <v>148</v>
      </c>
      <c r="I19473" t="s">
        <v>26</v>
      </c>
      <c r="J19473" t="s">
        <v>27</v>
      </c>
      <c r="K19473">
        <v>219</v>
      </c>
      <c r="L19473">
        <v>12.05</v>
      </c>
      <c r="M19473" t="s">
        <v>1392</v>
      </c>
      <c r="N19473">
        <v>13</v>
      </c>
      <c r="O19473" t="s">
        <v>24</v>
      </c>
      <c r="P19473" cm="1">
        <f t="array" ref="P19473">IF(Q19473&gt;0,INDEX(Q19473:Q41197,MATCH(TRUE,INDEX(Q19473:Q41197="",,),0)-1),"")</f>
        <v>3</v>
      </c>
      <c r="Q19473">
        <v>1</v>
      </c>
      <c r="R19473">
        <f t="shared" si="557"/>
        <v>0</v>
      </c>
    </row>
    <row r="19474" spans="1:18" x14ac:dyDescent="0.3">
      <c r="A19474" t="s">
        <v>1373</v>
      </c>
      <c r="B19474" s="1">
        <v>38509</v>
      </c>
      <c r="C19474" s="2">
        <v>0.43402777777777779</v>
      </c>
      <c r="D19474" t="s">
        <v>1390</v>
      </c>
      <c r="E19474" t="s">
        <v>1391</v>
      </c>
      <c r="G19474" t="s">
        <v>19</v>
      </c>
      <c r="H19474" t="s">
        <v>63</v>
      </c>
      <c r="I19474" t="s">
        <v>26</v>
      </c>
      <c r="J19474" t="s">
        <v>27</v>
      </c>
      <c r="K19474">
        <v>731</v>
      </c>
      <c r="L19474">
        <v>16</v>
      </c>
      <c r="M19474" t="s">
        <v>1392</v>
      </c>
      <c r="N19474">
        <v>18</v>
      </c>
      <c r="O19474" t="s">
        <v>24</v>
      </c>
      <c r="P19474" cm="1">
        <f t="array" ref="P19474">IF(Q19474&gt;0,INDEX(Q19474:Q41198,MATCH(TRUE,INDEX(Q19474:Q41198="",,),0)-1),"")</f>
        <v>3</v>
      </c>
      <c r="Q19474">
        <v>1</v>
      </c>
      <c r="R19474">
        <f t="shared" si="557"/>
        <v>0</v>
      </c>
    </row>
    <row r="19475" spans="1:18" x14ac:dyDescent="0.3">
      <c r="A19475" t="s">
        <v>1373</v>
      </c>
      <c r="B19475" s="1">
        <v>38509</v>
      </c>
      <c r="C19475" s="2">
        <v>0.43402777777777779</v>
      </c>
      <c r="D19475" t="s">
        <v>1390</v>
      </c>
      <c r="E19475" t="s">
        <v>1391</v>
      </c>
      <c r="G19475" s="6" t="s">
        <v>29</v>
      </c>
      <c r="H19475" t="s">
        <v>63</v>
      </c>
      <c r="I19475" t="s">
        <v>21</v>
      </c>
      <c r="J19475" t="s">
        <v>22</v>
      </c>
      <c r="K19475">
        <v>54</v>
      </c>
      <c r="L19475">
        <v>31.5</v>
      </c>
      <c r="M19475" t="s">
        <v>1392</v>
      </c>
      <c r="N19475">
        <v>31.5</v>
      </c>
      <c r="O19475" t="s">
        <v>24</v>
      </c>
      <c r="P19475" cm="1">
        <f t="array" ref="P19475">IF(Q19475&gt;0,INDEX(Q19475:Q41199,MATCH(TRUE,INDEX(Q19475:Q41199="",,),0)-1),"")</f>
        <v>3</v>
      </c>
      <c r="Q19475">
        <v>1</v>
      </c>
      <c r="R19475">
        <f t="shared" si="557"/>
        <v>0</v>
      </c>
    </row>
    <row r="19476" spans="1:18" x14ac:dyDescent="0.3">
      <c r="A19476" t="s">
        <v>1373</v>
      </c>
      <c r="B19476" s="1">
        <v>38509</v>
      </c>
      <c r="C19476" s="2">
        <v>0.43402777777777779</v>
      </c>
      <c r="D19476" t="s">
        <v>1390</v>
      </c>
      <c r="E19476" t="s">
        <v>1391</v>
      </c>
      <c r="G19476" s="6" t="s">
        <v>29</v>
      </c>
      <c r="H19476" t="s">
        <v>64</v>
      </c>
      <c r="I19476" t="s">
        <v>21</v>
      </c>
      <c r="J19476" t="s">
        <v>22</v>
      </c>
      <c r="K19476">
        <v>1.3</v>
      </c>
      <c r="L19476">
        <v>92.65</v>
      </c>
      <c r="M19476" t="s">
        <v>1392</v>
      </c>
      <c r="N19476">
        <v>92.65</v>
      </c>
      <c r="O19476" t="s">
        <v>24</v>
      </c>
      <c r="P19476" cm="1">
        <f t="array" ref="P19476">IF(Q19476&gt;0,INDEX(Q19476:Q41200,MATCH(TRUE,INDEX(Q19476:Q41200="",,),0)-1),"")</f>
        <v>3</v>
      </c>
      <c r="Q19476">
        <v>1</v>
      </c>
      <c r="R19476">
        <f t="shared" si="557"/>
        <v>0</v>
      </c>
    </row>
    <row r="19477" spans="1:18" x14ac:dyDescent="0.3">
      <c r="A19477" t="s">
        <v>1373</v>
      </c>
      <c r="B19477" s="1">
        <v>38509</v>
      </c>
      <c r="C19477" s="2">
        <v>0.43402777777777779</v>
      </c>
      <c r="D19477" t="s">
        <v>1390</v>
      </c>
      <c r="E19477" t="s">
        <v>1391</v>
      </c>
      <c r="G19477" s="6" t="s">
        <v>29</v>
      </c>
      <c r="H19477" t="s">
        <v>197</v>
      </c>
      <c r="I19477" t="s">
        <v>26</v>
      </c>
      <c r="J19477" t="s">
        <v>27</v>
      </c>
      <c r="K19477">
        <v>123</v>
      </c>
      <c r="L19477">
        <v>14.6</v>
      </c>
      <c r="M19477" t="s">
        <v>1392</v>
      </c>
      <c r="N19477">
        <v>14.6</v>
      </c>
      <c r="O19477" t="s">
        <v>24</v>
      </c>
      <c r="P19477" cm="1">
        <f t="array" ref="P19477">IF(Q19477&gt;0,INDEX(Q19477:Q41201,MATCH(TRUE,INDEX(Q19477:Q41201="",,),0)-1),"")</f>
        <v>3</v>
      </c>
      <c r="Q19477">
        <v>1</v>
      </c>
      <c r="R19477">
        <f t="shared" si="557"/>
        <v>0</v>
      </c>
    </row>
    <row r="19478" spans="1:18" x14ac:dyDescent="0.3">
      <c r="A19478" t="s">
        <v>1373</v>
      </c>
      <c r="B19478" s="1">
        <v>38509</v>
      </c>
      <c r="C19478" s="2">
        <v>0.43402777777777779</v>
      </c>
      <c r="D19478" t="s">
        <v>1390</v>
      </c>
      <c r="E19478" t="s">
        <v>1391</v>
      </c>
      <c r="G19478" s="6" t="s">
        <v>29</v>
      </c>
      <c r="H19478" t="s">
        <v>122</v>
      </c>
      <c r="I19478" t="s">
        <v>26</v>
      </c>
      <c r="J19478" t="s">
        <v>27</v>
      </c>
      <c r="K19478">
        <v>22</v>
      </c>
      <c r="L19478">
        <v>16.350000000000001</v>
      </c>
      <c r="M19478" t="s">
        <v>1392</v>
      </c>
      <c r="N19478">
        <v>16.350000000000001</v>
      </c>
      <c r="O19478" t="s">
        <v>24</v>
      </c>
      <c r="P19478" cm="1">
        <f t="array" ref="P19478">IF(Q19478&gt;0,INDEX(Q19478:Q41202,MATCH(TRUE,INDEX(Q19478:Q41202="",,),0)-1),"")</f>
        <v>3</v>
      </c>
      <c r="Q19478">
        <v>1</v>
      </c>
      <c r="R19478">
        <f t="shared" si="557"/>
        <v>0</v>
      </c>
    </row>
    <row r="19479" spans="1:18" x14ac:dyDescent="0.3">
      <c r="A19479" t="s">
        <v>1373</v>
      </c>
      <c r="B19479" s="1">
        <v>38509</v>
      </c>
      <c r="C19479" s="2">
        <v>0.43402777777777779</v>
      </c>
      <c r="D19479" t="s">
        <v>1390</v>
      </c>
      <c r="E19479" t="s">
        <v>1391</v>
      </c>
      <c r="G19479" s="6" t="s">
        <v>29</v>
      </c>
      <c r="H19479" t="s">
        <v>64</v>
      </c>
      <c r="I19479" t="s">
        <v>26</v>
      </c>
      <c r="J19479" t="s">
        <v>27</v>
      </c>
      <c r="K19479">
        <v>69</v>
      </c>
      <c r="L19479">
        <v>15</v>
      </c>
      <c r="M19479" t="s">
        <v>1392</v>
      </c>
      <c r="N19479">
        <v>15</v>
      </c>
      <c r="O19479" t="s">
        <v>24</v>
      </c>
      <c r="P19479" cm="1">
        <f t="array" ref="P19479">IF(Q19479&gt;0,INDEX(Q19479:Q41203,MATCH(TRUE,INDEX(Q19479:Q41203="",,),0)-1),"")</f>
        <v>3</v>
      </c>
      <c r="Q19479">
        <v>1</v>
      </c>
      <c r="R19479">
        <f t="shared" si="557"/>
        <v>0</v>
      </c>
    </row>
    <row r="19480" spans="1:18" x14ac:dyDescent="0.3">
      <c r="A19480" t="s">
        <v>1373</v>
      </c>
      <c r="B19480" s="1">
        <v>38509</v>
      </c>
      <c r="C19480" s="2">
        <v>0.43402777777777779</v>
      </c>
      <c r="D19480" t="s">
        <v>1390</v>
      </c>
      <c r="E19480" t="s">
        <v>1391</v>
      </c>
      <c r="G19480" t="s">
        <v>19</v>
      </c>
      <c r="H19480" t="s">
        <v>99</v>
      </c>
      <c r="I19480" t="s">
        <v>26</v>
      </c>
      <c r="J19480" t="s">
        <v>27</v>
      </c>
      <c r="K19480">
        <v>439</v>
      </c>
      <c r="L19480">
        <v>7</v>
      </c>
      <c r="M19480" t="s">
        <v>1115</v>
      </c>
      <c r="N19480">
        <v>8</v>
      </c>
      <c r="P19480" cm="1">
        <f t="array" ref="P19480">IF(Q19480&gt;0,INDEX(Q19480:Q41204,MATCH(TRUE,INDEX(Q19480:Q41204="",,),0)-1),"")</f>
        <v>3</v>
      </c>
      <c r="Q19480">
        <v>2</v>
      </c>
      <c r="R19480">
        <f t="shared" si="557"/>
        <v>0</v>
      </c>
    </row>
    <row r="19481" spans="1:18" x14ac:dyDescent="0.3">
      <c r="A19481" t="s">
        <v>1373</v>
      </c>
      <c r="B19481" s="1">
        <v>38509</v>
      </c>
      <c r="C19481" s="2">
        <v>0.43402777777777779</v>
      </c>
      <c r="D19481" t="s">
        <v>1390</v>
      </c>
      <c r="E19481" t="s">
        <v>1391</v>
      </c>
      <c r="G19481" t="s">
        <v>19</v>
      </c>
      <c r="H19481" t="s">
        <v>148</v>
      </c>
      <c r="I19481" t="s">
        <v>26</v>
      </c>
      <c r="J19481" t="s">
        <v>27</v>
      </c>
      <c r="K19481">
        <v>219</v>
      </c>
      <c r="L19481">
        <v>12.05</v>
      </c>
      <c r="M19481" t="s">
        <v>1115</v>
      </c>
      <c r="N19481">
        <v>12.6</v>
      </c>
      <c r="P19481" cm="1">
        <f t="array" ref="P19481">IF(Q19481&gt;0,INDEX(Q19481:Q41205,MATCH(TRUE,INDEX(Q19481:Q41205="",,),0)-1),"")</f>
        <v>3</v>
      </c>
      <c r="Q19481">
        <v>2</v>
      </c>
      <c r="R19481">
        <f t="shared" si="557"/>
        <v>0</v>
      </c>
    </row>
    <row r="19482" spans="1:18" x14ac:dyDescent="0.3">
      <c r="A19482" t="s">
        <v>1373</v>
      </c>
      <c r="B19482" s="1">
        <v>38509</v>
      </c>
      <c r="C19482" s="2">
        <v>0.43402777777777779</v>
      </c>
      <c r="D19482" t="s">
        <v>1390</v>
      </c>
      <c r="E19482" t="s">
        <v>1391</v>
      </c>
      <c r="G19482" t="s">
        <v>19</v>
      </c>
      <c r="H19482" t="s">
        <v>63</v>
      </c>
      <c r="I19482" t="s">
        <v>26</v>
      </c>
      <c r="J19482" t="s">
        <v>27</v>
      </c>
      <c r="K19482">
        <v>731</v>
      </c>
      <c r="L19482">
        <v>16</v>
      </c>
      <c r="M19482" t="s">
        <v>1115</v>
      </c>
      <c r="N19482">
        <v>16.53</v>
      </c>
      <c r="P19482" cm="1">
        <f t="array" ref="P19482">IF(Q19482&gt;0,INDEX(Q19482:Q41206,MATCH(TRUE,INDEX(Q19482:Q41206="",,),0)-1),"")</f>
        <v>3</v>
      </c>
      <c r="Q19482">
        <v>2</v>
      </c>
      <c r="R19482">
        <f t="shared" si="557"/>
        <v>0</v>
      </c>
    </row>
    <row r="19483" spans="1:18" x14ac:dyDescent="0.3">
      <c r="A19483" t="s">
        <v>1373</v>
      </c>
      <c r="B19483" s="1">
        <v>38509</v>
      </c>
      <c r="C19483" s="2">
        <v>0.43402777777777779</v>
      </c>
      <c r="D19483" t="s">
        <v>1390</v>
      </c>
      <c r="E19483" t="s">
        <v>1391</v>
      </c>
      <c r="G19483" s="6" t="s">
        <v>29</v>
      </c>
      <c r="H19483" t="s">
        <v>63</v>
      </c>
      <c r="I19483" t="s">
        <v>21</v>
      </c>
      <c r="J19483" t="s">
        <v>22</v>
      </c>
      <c r="K19483">
        <v>54</v>
      </c>
      <c r="L19483">
        <v>31.5</v>
      </c>
      <c r="M19483" t="s">
        <v>1115</v>
      </c>
      <c r="N19483">
        <v>31.5</v>
      </c>
      <c r="P19483" cm="1">
        <f t="array" ref="P19483">IF(Q19483&gt;0,INDEX(Q19483:Q41207,MATCH(TRUE,INDEX(Q19483:Q41207="",,),0)-1),"")</f>
        <v>3</v>
      </c>
      <c r="Q19483">
        <v>2</v>
      </c>
      <c r="R19483">
        <f t="shared" si="557"/>
        <v>0</v>
      </c>
    </row>
    <row r="19484" spans="1:18" x14ac:dyDescent="0.3">
      <c r="A19484" t="s">
        <v>1373</v>
      </c>
      <c r="B19484" s="1">
        <v>38509</v>
      </c>
      <c r="C19484" s="2">
        <v>0.43402777777777779</v>
      </c>
      <c r="D19484" t="s">
        <v>1390</v>
      </c>
      <c r="E19484" t="s">
        <v>1391</v>
      </c>
      <c r="G19484" s="6" t="s">
        <v>29</v>
      </c>
      <c r="H19484" t="s">
        <v>64</v>
      </c>
      <c r="I19484" t="s">
        <v>21</v>
      </c>
      <c r="J19484" t="s">
        <v>22</v>
      </c>
      <c r="K19484">
        <v>1.3</v>
      </c>
      <c r="L19484">
        <v>92.65</v>
      </c>
      <c r="M19484" t="s">
        <v>1115</v>
      </c>
      <c r="N19484">
        <v>92.65</v>
      </c>
      <c r="P19484" cm="1">
        <f t="array" ref="P19484">IF(Q19484&gt;0,INDEX(Q19484:Q41208,MATCH(TRUE,INDEX(Q19484:Q41208="",,),0)-1),"")</f>
        <v>3</v>
      </c>
      <c r="Q19484">
        <v>2</v>
      </c>
      <c r="R19484">
        <f t="shared" si="557"/>
        <v>0</v>
      </c>
    </row>
    <row r="19485" spans="1:18" x14ac:dyDescent="0.3">
      <c r="A19485" t="s">
        <v>1373</v>
      </c>
      <c r="B19485" s="1">
        <v>38509</v>
      </c>
      <c r="C19485" s="2">
        <v>0.43402777777777779</v>
      </c>
      <c r="D19485" t="s">
        <v>1390</v>
      </c>
      <c r="E19485" t="s">
        <v>1391</v>
      </c>
      <c r="G19485" s="6" t="s">
        <v>29</v>
      </c>
      <c r="H19485" t="s">
        <v>197</v>
      </c>
      <c r="I19485" t="s">
        <v>26</v>
      </c>
      <c r="J19485" t="s">
        <v>27</v>
      </c>
      <c r="K19485">
        <v>123</v>
      </c>
      <c r="L19485">
        <v>14.6</v>
      </c>
      <c r="M19485" t="s">
        <v>1115</v>
      </c>
      <c r="N19485">
        <v>14.6</v>
      </c>
      <c r="P19485" cm="1">
        <f t="array" ref="P19485">IF(Q19485&gt;0,INDEX(Q19485:Q41209,MATCH(TRUE,INDEX(Q19485:Q41209="",,),0)-1),"")</f>
        <v>3</v>
      </c>
      <c r="Q19485">
        <v>2</v>
      </c>
      <c r="R19485">
        <f t="shared" si="557"/>
        <v>0</v>
      </c>
    </row>
    <row r="19486" spans="1:18" x14ac:dyDescent="0.3">
      <c r="A19486" t="s">
        <v>1373</v>
      </c>
      <c r="B19486" s="1">
        <v>38509</v>
      </c>
      <c r="C19486" s="2">
        <v>0.43402777777777779</v>
      </c>
      <c r="D19486" t="s">
        <v>1390</v>
      </c>
      <c r="E19486" t="s">
        <v>1391</v>
      </c>
      <c r="G19486" s="6" t="s">
        <v>29</v>
      </c>
      <c r="H19486" t="s">
        <v>122</v>
      </c>
      <c r="I19486" t="s">
        <v>26</v>
      </c>
      <c r="J19486" t="s">
        <v>27</v>
      </c>
      <c r="K19486">
        <v>22</v>
      </c>
      <c r="L19486">
        <v>16.350000000000001</v>
      </c>
      <c r="M19486" t="s">
        <v>1115</v>
      </c>
      <c r="N19486">
        <v>16.350000000000001</v>
      </c>
      <c r="P19486" cm="1">
        <f t="array" ref="P19486">IF(Q19486&gt;0,INDEX(Q19486:Q41210,MATCH(TRUE,INDEX(Q19486:Q41210="",,),0)-1),"")</f>
        <v>3</v>
      </c>
      <c r="Q19486">
        <v>2</v>
      </c>
      <c r="R19486">
        <f t="shared" si="557"/>
        <v>0</v>
      </c>
    </row>
    <row r="19487" spans="1:18" x14ac:dyDescent="0.3">
      <c r="A19487" t="s">
        <v>1373</v>
      </c>
      <c r="B19487" s="1">
        <v>38509</v>
      </c>
      <c r="C19487" s="2">
        <v>0.43402777777777779</v>
      </c>
      <c r="D19487" t="s">
        <v>1390</v>
      </c>
      <c r="E19487" t="s">
        <v>1391</v>
      </c>
      <c r="G19487" s="6" t="s">
        <v>29</v>
      </c>
      <c r="H19487" t="s">
        <v>64</v>
      </c>
      <c r="I19487" t="s">
        <v>26</v>
      </c>
      <c r="J19487" t="s">
        <v>27</v>
      </c>
      <c r="K19487">
        <v>69</v>
      </c>
      <c r="L19487">
        <v>15</v>
      </c>
      <c r="M19487" t="s">
        <v>1115</v>
      </c>
      <c r="N19487">
        <v>15</v>
      </c>
      <c r="P19487" cm="1">
        <f t="array" ref="P19487">IF(Q19487&gt;0,INDEX(Q19487:Q41211,MATCH(TRUE,INDEX(Q19487:Q41211="",,),0)-1),"")</f>
        <v>3</v>
      </c>
      <c r="Q19487">
        <v>2</v>
      </c>
      <c r="R19487">
        <f t="shared" si="557"/>
        <v>0</v>
      </c>
    </row>
    <row r="19488" spans="1:18" x14ac:dyDescent="0.3">
      <c r="A19488" t="s">
        <v>1373</v>
      </c>
      <c r="B19488" s="1">
        <v>38509</v>
      </c>
      <c r="C19488" s="2">
        <v>0.43402777777777779</v>
      </c>
      <c r="D19488" t="s">
        <v>1390</v>
      </c>
      <c r="E19488" t="s">
        <v>1391</v>
      </c>
      <c r="G19488" t="s">
        <v>19</v>
      </c>
      <c r="H19488" t="s">
        <v>99</v>
      </c>
      <c r="I19488" t="s">
        <v>26</v>
      </c>
      <c r="J19488" t="s">
        <v>27</v>
      </c>
      <c r="K19488">
        <v>439</v>
      </c>
      <c r="L19488">
        <v>7</v>
      </c>
      <c r="M19488" t="s">
        <v>868</v>
      </c>
      <c r="N19488">
        <v>7</v>
      </c>
      <c r="P19488" cm="1">
        <f t="array" ref="P19488">IF(Q19488&gt;0,INDEX(Q19488:Q41212,MATCH(TRUE,INDEX(Q19488:Q41212="",,),0)-1),"")</f>
        <v>3</v>
      </c>
      <c r="Q19488">
        <v>3</v>
      </c>
      <c r="R19488">
        <f t="shared" si="557"/>
        <v>0</v>
      </c>
    </row>
    <row r="19489" spans="1:18" x14ac:dyDescent="0.3">
      <c r="A19489" t="s">
        <v>1373</v>
      </c>
      <c r="B19489" s="1">
        <v>38509</v>
      </c>
      <c r="C19489" s="2">
        <v>0.43402777777777779</v>
      </c>
      <c r="D19489" t="s">
        <v>1390</v>
      </c>
      <c r="E19489" t="s">
        <v>1391</v>
      </c>
      <c r="G19489" t="s">
        <v>19</v>
      </c>
      <c r="H19489" t="s">
        <v>148</v>
      </c>
      <c r="I19489" t="s">
        <v>26</v>
      </c>
      <c r="J19489" t="s">
        <v>27</v>
      </c>
      <c r="K19489">
        <v>219</v>
      </c>
      <c r="L19489">
        <v>12.05</v>
      </c>
      <c r="M19489" t="s">
        <v>868</v>
      </c>
      <c r="N19489">
        <v>12.05</v>
      </c>
      <c r="P19489" cm="1">
        <f t="array" ref="P19489">IF(Q19489&gt;0,INDEX(Q19489:Q41213,MATCH(TRUE,INDEX(Q19489:Q41213="",,),0)-1),"")</f>
        <v>3</v>
      </c>
      <c r="Q19489">
        <v>3</v>
      </c>
      <c r="R19489">
        <f t="shared" si="557"/>
        <v>0</v>
      </c>
    </row>
    <row r="19490" spans="1:18" x14ac:dyDescent="0.3">
      <c r="A19490" t="s">
        <v>1373</v>
      </c>
      <c r="B19490" s="1">
        <v>38509</v>
      </c>
      <c r="C19490" s="2">
        <v>0.43402777777777779</v>
      </c>
      <c r="D19490" t="s">
        <v>1390</v>
      </c>
      <c r="E19490" t="s">
        <v>1391</v>
      </c>
      <c r="G19490" t="s">
        <v>19</v>
      </c>
      <c r="H19490" t="s">
        <v>63</v>
      </c>
      <c r="I19490" t="s">
        <v>26</v>
      </c>
      <c r="J19490" t="s">
        <v>27</v>
      </c>
      <c r="K19490">
        <v>731</v>
      </c>
      <c r="L19490">
        <v>16</v>
      </c>
      <c r="M19490" t="s">
        <v>868</v>
      </c>
      <c r="N19490">
        <v>16</v>
      </c>
      <c r="P19490" cm="1">
        <f t="array" ref="P19490">IF(Q19490&gt;0,INDEX(Q19490:Q41214,MATCH(TRUE,INDEX(Q19490:Q41214="",,),0)-1),"")</f>
        <v>3</v>
      </c>
      <c r="Q19490">
        <v>3</v>
      </c>
      <c r="R19490">
        <f t="shared" si="557"/>
        <v>0</v>
      </c>
    </row>
    <row r="19491" spans="1:18" x14ac:dyDescent="0.3">
      <c r="A19491" t="s">
        <v>1373</v>
      </c>
      <c r="B19491" s="1">
        <v>38509</v>
      </c>
      <c r="C19491" s="2">
        <v>0.43402777777777779</v>
      </c>
      <c r="D19491" t="s">
        <v>1390</v>
      </c>
      <c r="E19491" t="s">
        <v>1391</v>
      </c>
      <c r="G19491" s="6" t="s">
        <v>29</v>
      </c>
      <c r="H19491" t="s">
        <v>63</v>
      </c>
      <c r="I19491" t="s">
        <v>21</v>
      </c>
      <c r="J19491" t="s">
        <v>22</v>
      </c>
      <c r="K19491">
        <v>54</v>
      </c>
      <c r="L19491">
        <v>31.5</v>
      </c>
      <c r="M19491" t="s">
        <v>868</v>
      </c>
      <c r="N19491">
        <v>31.5</v>
      </c>
      <c r="P19491" cm="1">
        <f t="array" ref="P19491">IF(Q19491&gt;0,INDEX(Q19491:Q41215,MATCH(TRUE,INDEX(Q19491:Q41215="",,),0)-1),"")</f>
        <v>3</v>
      </c>
      <c r="Q19491">
        <v>3</v>
      </c>
      <c r="R19491">
        <f t="shared" si="557"/>
        <v>0</v>
      </c>
    </row>
    <row r="19492" spans="1:18" x14ac:dyDescent="0.3">
      <c r="A19492" t="s">
        <v>1373</v>
      </c>
      <c r="B19492" s="1">
        <v>38509</v>
      </c>
      <c r="C19492" s="2">
        <v>0.43402777777777779</v>
      </c>
      <c r="D19492" t="s">
        <v>1390</v>
      </c>
      <c r="E19492" t="s">
        <v>1391</v>
      </c>
      <c r="G19492" s="6" t="s">
        <v>29</v>
      </c>
      <c r="H19492" t="s">
        <v>64</v>
      </c>
      <c r="I19492" t="s">
        <v>21</v>
      </c>
      <c r="J19492" t="s">
        <v>22</v>
      </c>
      <c r="K19492">
        <v>1.3</v>
      </c>
      <c r="L19492">
        <v>92.65</v>
      </c>
      <c r="M19492" t="s">
        <v>868</v>
      </c>
      <c r="N19492">
        <v>92.65</v>
      </c>
      <c r="P19492" cm="1">
        <f t="array" ref="P19492">IF(Q19492&gt;0,INDEX(Q19492:Q41216,MATCH(TRUE,INDEX(Q19492:Q41216="",,),0)-1),"")</f>
        <v>3</v>
      </c>
      <c r="Q19492">
        <v>3</v>
      </c>
      <c r="R19492">
        <f t="shared" si="557"/>
        <v>0</v>
      </c>
    </row>
    <row r="19493" spans="1:18" x14ac:dyDescent="0.3">
      <c r="A19493" t="s">
        <v>1373</v>
      </c>
      <c r="B19493" s="1">
        <v>38509</v>
      </c>
      <c r="C19493" s="2">
        <v>0.43402777777777779</v>
      </c>
      <c r="D19493" t="s">
        <v>1390</v>
      </c>
      <c r="E19493" t="s">
        <v>1391</v>
      </c>
      <c r="G19493" s="6" t="s">
        <v>29</v>
      </c>
      <c r="H19493" t="s">
        <v>197</v>
      </c>
      <c r="I19493" t="s">
        <v>26</v>
      </c>
      <c r="J19493" t="s">
        <v>27</v>
      </c>
      <c r="K19493">
        <v>123</v>
      </c>
      <c r="L19493">
        <v>14.6</v>
      </c>
      <c r="M19493" t="s">
        <v>868</v>
      </c>
      <c r="N19493">
        <v>14.6</v>
      </c>
      <c r="P19493" cm="1">
        <f t="array" ref="P19493">IF(Q19493&gt;0,INDEX(Q19493:Q41217,MATCH(TRUE,INDEX(Q19493:Q41217="",,),0)-1),"")</f>
        <v>3</v>
      </c>
      <c r="Q19493">
        <v>3</v>
      </c>
      <c r="R19493">
        <f t="shared" si="557"/>
        <v>0</v>
      </c>
    </row>
    <row r="19494" spans="1:18" x14ac:dyDescent="0.3">
      <c r="A19494" t="s">
        <v>1373</v>
      </c>
      <c r="B19494" s="1">
        <v>38509</v>
      </c>
      <c r="C19494" s="2">
        <v>0.43402777777777779</v>
      </c>
      <c r="D19494" t="s">
        <v>1390</v>
      </c>
      <c r="E19494" t="s">
        <v>1391</v>
      </c>
      <c r="G19494" s="6" t="s">
        <v>29</v>
      </c>
      <c r="H19494" t="s">
        <v>122</v>
      </c>
      <c r="I19494" t="s">
        <v>26</v>
      </c>
      <c r="J19494" t="s">
        <v>27</v>
      </c>
      <c r="K19494">
        <v>22</v>
      </c>
      <c r="L19494">
        <v>16.350000000000001</v>
      </c>
      <c r="M19494" t="s">
        <v>868</v>
      </c>
      <c r="N19494">
        <v>16.350000000000001</v>
      </c>
      <c r="P19494" cm="1">
        <f t="array" ref="P19494">IF(Q19494&gt;0,INDEX(Q19494:Q41218,MATCH(TRUE,INDEX(Q19494:Q41218="",,),0)-1),"")</f>
        <v>3</v>
      </c>
      <c r="Q19494">
        <v>3</v>
      </c>
      <c r="R19494">
        <f t="shared" si="557"/>
        <v>0</v>
      </c>
    </row>
    <row r="19495" spans="1:18" x14ac:dyDescent="0.3">
      <c r="A19495" t="s">
        <v>1373</v>
      </c>
      <c r="B19495" s="1">
        <v>38509</v>
      </c>
      <c r="C19495" s="2">
        <v>0.43402777777777779</v>
      </c>
      <c r="D19495" t="s">
        <v>1390</v>
      </c>
      <c r="E19495" t="s">
        <v>1391</v>
      </c>
      <c r="G19495" s="6" t="s">
        <v>29</v>
      </c>
      <c r="H19495" t="s">
        <v>64</v>
      </c>
      <c r="I19495" t="s">
        <v>26</v>
      </c>
      <c r="J19495" t="s">
        <v>27</v>
      </c>
      <c r="K19495">
        <v>69</v>
      </c>
      <c r="L19495">
        <v>15</v>
      </c>
      <c r="M19495" t="s">
        <v>868</v>
      </c>
      <c r="N19495">
        <v>15</v>
      </c>
      <c r="P19495" cm="1">
        <f t="array" ref="P19495">IF(Q19495&gt;0,INDEX(Q19495:Q41219,MATCH(TRUE,INDEX(Q19495:Q41219="",,),0)-1),"")</f>
        <v>3</v>
      </c>
      <c r="Q19495">
        <v>3</v>
      </c>
      <c r="R19495">
        <f t="shared" si="557"/>
        <v>0</v>
      </c>
    </row>
    <row r="19496" spans="1:18" x14ac:dyDescent="0.3">
      <c r="P19496" t="str" cm="1">
        <f t="array" ref="P19496">IF(Q19496&gt;0,INDEX(Q19496:Q41220,MATCH(TRUE,INDEX(Q19496:Q41220="",,),0)-1),"")</f>
        <v/>
      </c>
      <c r="R19496" t="str">
        <f t="shared" si="557"/>
        <v/>
      </c>
    </row>
    <row r="19497" spans="1:18" x14ac:dyDescent="0.3">
      <c r="A19497" s="3" t="s">
        <v>1373</v>
      </c>
      <c r="B19497" s="4">
        <v>38509</v>
      </c>
      <c r="C19497" s="5">
        <v>0.43402777777777779</v>
      </c>
      <c r="D19497" s="3" t="s">
        <v>1393</v>
      </c>
      <c r="E19497" s="3" t="s">
        <v>1394</v>
      </c>
      <c r="F19497" s="3" t="s">
        <v>172</v>
      </c>
      <c r="G19497" s="3" t="s">
        <v>19</v>
      </c>
      <c r="H19497" s="3" t="s">
        <v>194</v>
      </c>
      <c r="I19497" s="3" t="s">
        <v>21</v>
      </c>
      <c r="J19497" s="3" t="s">
        <v>22</v>
      </c>
      <c r="K19497" s="3">
        <v>1.1000000000000001</v>
      </c>
      <c r="L19497" s="3">
        <v>989</v>
      </c>
      <c r="M19497" s="3" t="s">
        <v>173</v>
      </c>
      <c r="N19497" s="3"/>
      <c r="O19497" s="3"/>
      <c r="P19497" s="3" t="str" cm="1">
        <f t="array" ref="P19497">IF(Q19497&gt;0,INDEX(Q19497:Q41221,MATCH(TRUE,INDEX(Q19497:Q41221="",,),0)-1),"")</f>
        <v/>
      </c>
      <c r="Q19497" s="3"/>
      <c r="R19497" t="str">
        <f t="shared" si="557"/>
        <v/>
      </c>
    </row>
    <row r="19498" spans="1:18" x14ac:dyDescent="0.3">
      <c r="A19498" t="s">
        <v>1373</v>
      </c>
      <c r="B19498" s="1">
        <v>38509</v>
      </c>
      <c r="C19498" s="2">
        <v>0.43402777777777779</v>
      </c>
      <c r="D19498" t="s">
        <v>1393</v>
      </c>
      <c r="E19498" t="s">
        <v>1394</v>
      </c>
      <c r="F19498" t="s">
        <v>172</v>
      </c>
      <c r="G19498" t="s">
        <v>19</v>
      </c>
      <c r="H19498" t="s">
        <v>63</v>
      </c>
      <c r="I19498" t="s">
        <v>26</v>
      </c>
      <c r="J19498" t="s">
        <v>27</v>
      </c>
      <c r="K19498">
        <v>390</v>
      </c>
      <c r="L19498">
        <v>14</v>
      </c>
      <c r="M19498" t="s">
        <v>173</v>
      </c>
      <c r="P19498" t="str" cm="1">
        <f t="array" ref="P19498">IF(Q19498&gt;0,INDEX(Q19498:Q41222,MATCH(TRUE,INDEX(Q19498:Q41222="",,),0)-1),"")</f>
        <v/>
      </c>
      <c r="R19498" t="str">
        <f t="shared" si="557"/>
        <v/>
      </c>
    </row>
    <row r="19499" spans="1:18" x14ac:dyDescent="0.3">
      <c r="A19499" t="s">
        <v>1373</v>
      </c>
      <c r="B19499" s="1">
        <v>38509</v>
      </c>
      <c r="C19499" s="2">
        <v>0.43402777777777779</v>
      </c>
      <c r="D19499" t="s">
        <v>1393</v>
      </c>
      <c r="E19499" t="s">
        <v>1394</v>
      </c>
      <c r="F19499" t="s">
        <v>172</v>
      </c>
      <c r="G19499" t="s">
        <v>19</v>
      </c>
      <c r="H19499" t="s">
        <v>64</v>
      </c>
      <c r="I19499" t="s">
        <v>26</v>
      </c>
      <c r="J19499" t="s">
        <v>27</v>
      </c>
      <c r="K19499">
        <v>177</v>
      </c>
      <c r="L19499">
        <v>9.5</v>
      </c>
      <c r="M19499" t="s">
        <v>173</v>
      </c>
      <c r="P19499" t="str" cm="1">
        <f t="array" ref="P19499">IF(Q19499&gt;0,INDEX(Q19499:Q41223,MATCH(TRUE,INDEX(Q19499:Q41223="",,),0)-1),"")</f>
        <v/>
      </c>
      <c r="R19499" t="str">
        <f t="shared" si="557"/>
        <v/>
      </c>
    </row>
    <row r="19500" spans="1:18" x14ac:dyDescent="0.3">
      <c r="A19500" t="s">
        <v>1373</v>
      </c>
      <c r="B19500" s="1">
        <v>38509</v>
      </c>
      <c r="C19500" s="2">
        <v>0.43402777777777779</v>
      </c>
      <c r="D19500" t="s">
        <v>1393</v>
      </c>
      <c r="E19500" t="s">
        <v>1394</v>
      </c>
      <c r="F19500" t="s">
        <v>172</v>
      </c>
      <c r="G19500" s="6" t="s">
        <v>29</v>
      </c>
      <c r="H19500" t="s">
        <v>64</v>
      </c>
      <c r="I19500" t="s">
        <v>21</v>
      </c>
      <c r="J19500" t="s">
        <v>22</v>
      </c>
      <c r="K19500">
        <v>1.8</v>
      </c>
      <c r="L19500">
        <v>109</v>
      </c>
      <c r="M19500" t="s">
        <v>173</v>
      </c>
      <c r="P19500" t="str" cm="1">
        <f t="array" ref="P19500">IF(Q19500&gt;0,INDEX(Q19500:Q41224,MATCH(TRUE,INDEX(Q19500:Q41224="",,),0)-1),"")</f>
        <v/>
      </c>
      <c r="R19500" t="str">
        <f t="shared" si="557"/>
        <v/>
      </c>
    </row>
    <row r="19501" spans="1:18" x14ac:dyDescent="0.3">
      <c r="A19501" t="s">
        <v>1373</v>
      </c>
      <c r="B19501" s="1">
        <v>38509</v>
      </c>
      <c r="C19501" s="2">
        <v>0.43402777777777779</v>
      </c>
      <c r="D19501" t="s">
        <v>1393</v>
      </c>
      <c r="E19501" t="s">
        <v>1394</v>
      </c>
      <c r="F19501" t="s">
        <v>172</v>
      </c>
      <c r="G19501" s="6" t="s">
        <v>29</v>
      </c>
      <c r="H19501" t="s">
        <v>394</v>
      </c>
      <c r="I19501" t="s">
        <v>26</v>
      </c>
      <c r="J19501" t="s">
        <v>27</v>
      </c>
      <c r="K19501">
        <v>23</v>
      </c>
      <c r="L19501">
        <v>5.4</v>
      </c>
      <c r="M19501" t="s">
        <v>173</v>
      </c>
      <c r="P19501" t="str" cm="1">
        <f t="array" ref="P19501">IF(Q19501&gt;0,INDEX(Q19501:Q41225,MATCH(TRUE,INDEX(Q19501:Q41225="",,),0)-1),"")</f>
        <v/>
      </c>
      <c r="R19501" t="str">
        <f t="shared" si="557"/>
        <v/>
      </c>
    </row>
    <row r="19502" spans="1:18" x14ac:dyDescent="0.3">
      <c r="A19502" t="s">
        <v>1373</v>
      </c>
      <c r="B19502" s="1">
        <v>38509</v>
      </c>
      <c r="C19502" s="2">
        <v>0.43402777777777779</v>
      </c>
      <c r="D19502" t="s">
        <v>1393</v>
      </c>
      <c r="E19502" t="s">
        <v>1394</v>
      </c>
      <c r="F19502" t="s">
        <v>172</v>
      </c>
      <c r="G19502" s="6" t="s">
        <v>29</v>
      </c>
      <c r="H19502" t="s">
        <v>148</v>
      </c>
      <c r="I19502" t="s">
        <v>26</v>
      </c>
      <c r="J19502" t="s">
        <v>27</v>
      </c>
      <c r="K19502">
        <v>75</v>
      </c>
      <c r="L19502">
        <v>11.4</v>
      </c>
      <c r="M19502" t="s">
        <v>173</v>
      </c>
      <c r="P19502" t="str" cm="1">
        <f t="array" ref="P19502">IF(Q19502&gt;0,INDEX(Q19502:Q41226,MATCH(TRUE,INDEX(Q19502:Q41226="",,),0)-1),"")</f>
        <v/>
      </c>
      <c r="R19502" t="str">
        <f t="shared" si="557"/>
        <v/>
      </c>
    </row>
    <row r="19503" spans="1:18" x14ac:dyDescent="0.3">
      <c r="A19503" t="s">
        <v>1373</v>
      </c>
      <c r="B19503" s="1">
        <v>38509</v>
      </c>
      <c r="C19503" s="2">
        <v>0.43402777777777779</v>
      </c>
      <c r="D19503" t="s">
        <v>1393</v>
      </c>
      <c r="E19503" t="s">
        <v>1394</v>
      </c>
      <c r="F19503" t="s">
        <v>172</v>
      </c>
      <c r="G19503" s="6" t="s">
        <v>29</v>
      </c>
      <c r="H19503" t="s">
        <v>197</v>
      </c>
      <c r="I19503" t="s">
        <v>26</v>
      </c>
      <c r="J19503" t="s">
        <v>27</v>
      </c>
      <c r="K19503">
        <v>26</v>
      </c>
      <c r="L19503">
        <v>13.9</v>
      </c>
      <c r="M19503" t="s">
        <v>173</v>
      </c>
      <c r="P19503" t="str" cm="1">
        <f t="array" ref="P19503">IF(Q19503&gt;0,INDEX(Q19503:Q41227,MATCH(TRUE,INDEX(Q19503:Q41227="",,),0)-1),"")</f>
        <v/>
      </c>
      <c r="R19503" t="str">
        <f t="shared" si="557"/>
        <v/>
      </c>
    </row>
    <row r="19504" spans="1:18" x14ac:dyDescent="0.3">
      <c r="A19504" t="s">
        <v>1373</v>
      </c>
      <c r="B19504" s="1">
        <v>38509</v>
      </c>
      <c r="C19504" s="2">
        <v>0.43402777777777779</v>
      </c>
      <c r="D19504" t="s">
        <v>1393</v>
      </c>
      <c r="E19504" t="s">
        <v>1394</v>
      </c>
      <c r="F19504" t="s">
        <v>172</v>
      </c>
      <c r="G19504" s="6" t="s">
        <v>29</v>
      </c>
      <c r="H19504" t="s">
        <v>107</v>
      </c>
      <c r="I19504" t="s">
        <v>26</v>
      </c>
      <c r="J19504" t="s">
        <v>27</v>
      </c>
      <c r="K19504">
        <v>4</v>
      </c>
      <c r="L19504">
        <v>25</v>
      </c>
      <c r="M19504" t="s">
        <v>173</v>
      </c>
      <c r="P19504" t="str" cm="1">
        <f t="array" ref="P19504">IF(Q19504&gt;0,INDEX(Q19504:Q41228,MATCH(TRUE,INDEX(Q19504:Q41228="",,),0)-1),"")</f>
        <v/>
      </c>
      <c r="R19504" t="str">
        <f t="shared" ref="R19504:R19567" si="558">IF(P19504="","",0)</f>
        <v/>
      </c>
    </row>
    <row r="19505" spans="1:18" x14ac:dyDescent="0.3">
      <c r="A19505" t="s">
        <v>1373</v>
      </c>
      <c r="B19505" s="1">
        <v>38509</v>
      </c>
      <c r="C19505" s="2">
        <v>0.43402777777777779</v>
      </c>
      <c r="D19505" t="s">
        <v>1393</v>
      </c>
      <c r="E19505" t="s">
        <v>1394</v>
      </c>
      <c r="F19505" t="s">
        <v>172</v>
      </c>
      <c r="G19505" s="6" t="s">
        <v>29</v>
      </c>
      <c r="H19505" t="s">
        <v>198</v>
      </c>
      <c r="I19505" t="s">
        <v>26</v>
      </c>
      <c r="J19505" t="s">
        <v>27</v>
      </c>
      <c r="K19505">
        <v>10</v>
      </c>
      <c r="L19505">
        <v>15.75</v>
      </c>
      <c r="M19505" t="s">
        <v>173</v>
      </c>
      <c r="P19505" t="str" cm="1">
        <f t="array" ref="P19505">IF(Q19505&gt;0,INDEX(Q19505:Q41229,MATCH(TRUE,INDEX(Q19505:Q41229="",,),0)-1),"")</f>
        <v/>
      </c>
      <c r="R19505" t="str">
        <f t="shared" si="558"/>
        <v/>
      </c>
    </row>
    <row r="19506" spans="1:18" x14ac:dyDescent="0.3">
      <c r="P19506" t="str" cm="1">
        <f t="array" ref="P19506">IF(Q19506&gt;0,INDEX(Q19506:Q41230,MATCH(TRUE,INDEX(Q19506:Q41230="",,),0)-1),"")</f>
        <v/>
      </c>
      <c r="R19506" t="str">
        <f t="shared" si="558"/>
        <v/>
      </c>
    </row>
    <row r="19507" spans="1:18" x14ac:dyDescent="0.3">
      <c r="A19507" t="s">
        <v>1373</v>
      </c>
      <c r="B19507" s="1">
        <v>38509</v>
      </c>
      <c r="C19507" s="2">
        <v>0.43402777777777779</v>
      </c>
      <c r="D19507" t="s">
        <v>1395</v>
      </c>
      <c r="E19507" t="s">
        <v>1396</v>
      </c>
      <c r="G19507" t="s">
        <v>19</v>
      </c>
      <c r="H19507" t="s">
        <v>107</v>
      </c>
      <c r="I19507" t="s">
        <v>26</v>
      </c>
      <c r="J19507" t="s">
        <v>27</v>
      </c>
      <c r="K19507">
        <v>1016</v>
      </c>
      <c r="L19507">
        <v>22.95</v>
      </c>
      <c r="M19507" t="s">
        <v>1397</v>
      </c>
      <c r="N19507">
        <v>34.700000000000003</v>
      </c>
      <c r="O19507" t="s">
        <v>24</v>
      </c>
      <c r="P19507" cm="1">
        <f t="array" ref="P19507">IF(Q19507&gt;0,INDEX(Q19507:Q41231,MATCH(TRUE,INDEX(Q19507:Q41231="",,),0)-1),"")</f>
        <v>2</v>
      </c>
      <c r="Q19507">
        <v>1</v>
      </c>
      <c r="R19507">
        <f t="shared" si="558"/>
        <v>0</v>
      </c>
    </row>
    <row r="19508" spans="1:18" x14ac:dyDescent="0.3">
      <c r="A19508" t="s">
        <v>1373</v>
      </c>
      <c r="B19508" s="1">
        <v>38509</v>
      </c>
      <c r="C19508" s="2">
        <v>0.43402777777777779</v>
      </c>
      <c r="D19508" t="s">
        <v>1395</v>
      </c>
      <c r="E19508" t="s">
        <v>1396</v>
      </c>
      <c r="G19508" t="s">
        <v>19</v>
      </c>
      <c r="H19508" t="s">
        <v>63</v>
      </c>
      <c r="I19508" t="s">
        <v>26</v>
      </c>
      <c r="J19508" t="s">
        <v>27</v>
      </c>
      <c r="K19508">
        <v>1540</v>
      </c>
      <c r="L19508">
        <v>13.9</v>
      </c>
      <c r="M19508" t="s">
        <v>1397</v>
      </c>
      <c r="N19508">
        <v>15.65</v>
      </c>
      <c r="O19508" t="s">
        <v>24</v>
      </c>
      <c r="P19508" cm="1">
        <f t="array" ref="P19508">IF(Q19508&gt;0,INDEX(Q19508:Q41232,MATCH(TRUE,INDEX(Q19508:Q41232="",,),0)-1),"")</f>
        <v>2</v>
      </c>
      <c r="Q19508">
        <v>1</v>
      </c>
      <c r="R19508">
        <f t="shared" si="558"/>
        <v>0</v>
      </c>
    </row>
    <row r="19509" spans="1:18" x14ac:dyDescent="0.3">
      <c r="A19509" t="s">
        <v>1373</v>
      </c>
      <c r="B19509" s="1">
        <v>38509</v>
      </c>
      <c r="C19509" s="2">
        <v>0.43402777777777779</v>
      </c>
      <c r="D19509" t="s">
        <v>1395</v>
      </c>
      <c r="E19509" t="s">
        <v>1396</v>
      </c>
      <c r="G19509" s="6" t="s">
        <v>29</v>
      </c>
      <c r="H19509" t="s">
        <v>99</v>
      </c>
      <c r="I19509" t="s">
        <v>21</v>
      </c>
      <c r="J19509" t="s">
        <v>22</v>
      </c>
      <c r="K19509">
        <v>8.5</v>
      </c>
      <c r="L19509">
        <v>156</v>
      </c>
      <c r="M19509" t="s">
        <v>1397</v>
      </c>
      <c r="N19509">
        <v>156</v>
      </c>
      <c r="O19509" t="s">
        <v>24</v>
      </c>
      <c r="P19509" cm="1">
        <f t="array" ref="P19509">IF(Q19509&gt;0,INDEX(Q19509:Q41233,MATCH(TRUE,INDEX(Q19509:Q41233="",,),0)-1),"")</f>
        <v>2</v>
      </c>
      <c r="Q19509">
        <v>1</v>
      </c>
      <c r="R19509">
        <f t="shared" si="558"/>
        <v>0</v>
      </c>
    </row>
    <row r="19510" spans="1:18" x14ac:dyDescent="0.3">
      <c r="A19510" t="s">
        <v>1373</v>
      </c>
      <c r="B19510" s="1">
        <v>38509</v>
      </c>
      <c r="C19510" s="2">
        <v>0.43402777777777779</v>
      </c>
      <c r="D19510" t="s">
        <v>1395</v>
      </c>
      <c r="E19510" t="s">
        <v>1396</v>
      </c>
      <c r="G19510" s="6" t="s">
        <v>29</v>
      </c>
      <c r="H19510" t="s">
        <v>99</v>
      </c>
      <c r="I19510" t="s">
        <v>26</v>
      </c>
      <c r="J19510" t="s">
        <v>27</v>
      </c>
      <c r="K19510">
        <v>400</v>
      </c>
      <c r="L19510">
        <v>6.35</v>
      </c>
      <c r="M19510" t="s">
        <v>1397</v>
      </c>
      <c r="N19510">
        <v>6.35</v>
      </c>
      <c r="O19510" t="s">
        <v>24</v>
      </c>
      <c r="P19510" cm="1">
        <f t="array" ref="P19510">IF(Q19510&gt;0,INDEX(Q19510:Q41234,MATCH(TRUE,INDEX(Q19510:Q41234="",,),0)-1),"")</f>
        <v>2</v>
      </c>
      <c r="Q19510">
        <v>1</v>
      </c>
      <c r="R19510">
        <f t="shared" si="558"/>
        <v>0</v>
      </c>
    </row>
    <row r="19511" spans="1:18" x14ac:dyDescent="0.3">
      <c r="A19511" t="s">
        <v>1373</v>
      </c>
      <c r="B19511" s="1">
        <v>38509</v>
      </c>
      <c r="C19511" s="2">
        <v>0.43402777777777779</v>
      </c>
      <c r="D19511" t="s">
        <v>1395</v>
      </c>
      <c r="E19511" t="s">
        <v>1396</v>
      </c>
      <c r="G19511" s="6" t="s">
        <v>29</v>
      </c>
      <c r="H19511" t="s">
        <v>394</v>
      </c>
      <c r="I19511" t="s">
        <v>26</v>
      </c>
      <c r="J19511" t="s">
        <v>27</v>
      </c>
      <c r="K19511">
        <v>226</v>
      </c>
      <c r="L19511">
        <v>5.4</v>
      </c>
      <c r="M19511" t="s">
        <v>1397</v>
      </c>
      <c r="N19511">
        <v>5.4</v>
      </c>
      <c r="O19511" t="s">
        <v>24</v>
      </c>
      <c r="P19511" cm="1">
        <f t="array" ref="P19511">IF(Q19511&gt;0,INDEX(Q19511:Q41235,MATCH(TRUE,INDEX(Q19511:Q41235="",,),0)-1),"")</f>
        <v>2</v>
      </c>
      <c r="Q19511">
        <v>1</v>
      </c>
      <c r="R19511">
        <f t="shared" si="558"/>
        <v>0</v>
      </c>
    </row>
    <row r="19512" spans="1:18" x14ac:dyDescent="0.3">
      <c r="A19512" t="s">
        <v>1373</v>
      </c>
      <c r="B19512" s="1">
        <v>38509</v>
      </c>
      <c r="C19512" s="2">
        <v>0.43402777777777779</v>
      </c>
      <c r="D19512" t="s">
        <v>1395</v>
      </c>
      <c r="E19512" t="s">
        <v>1396</v>
      </c>
      <c r="G19512" s="6" t="s">
        <v>29</v>
      </c>
      <c r="H19512" t="s">
        <v>148</v>
      </c>
      <c r="I19512" t="s">
        <v>26</v>
      </c>
      <c r="J19512" t="s">
        <v>27</v>
      </c>
      <c r="K19512">
        <v>349</v>
      </c>
      <c r="L19512">
        <v>11.5</v>
      </c>
      <c r="M19512" t="s">
        <v>1397</v>
      </c>
      <c r="N19512">
        <v>11.5</v>
      </c>
      <c r="O19512" t="s">
        <v>24</v>
      </c>
      <c r="P19512" cm="1">
        <f t="array" ref="P19512">IF(Q19512&gt;0,INDEX(Q19512:Q41236,MATCH(TRUE,INDEX(Q19512:Q41236="",,),0)-1),"")</f>
        <v>2</v>
      </c>
      <c r="Q19512">
        <v>1</v>
      </c>
      <c r="R19512">
        <f t="shared" si="558"/>
        <v>0</v>
      </c>
    </row>
    <row r="19513" spans="1:18" x14ac:dyDescent="0.3">
      <c r="A19513" t="s">
        <v>1373</v>
      </c>
      <c r="B19513" s="1">
        <v>38509</v>
      </c>
      <c r="C19513" s="2">
        <v>0.43402777777777779</v>
      </c>
      <c r="D19513" t="s">
        <v>1395</v>
      </c>
      <c r="E19513" t="s">
        <v>1396</v>
      </c>
      <c r="G19513" s="6" t="s">
        <v>29</v>
      </c>
      <c r="H19513" t="s">
        <v>197</v>
      </c>
      <c r="I19513" t="s">
        <v>26</v>
      </c>
      <c r="J19513" t="s">
        <v>27</v>
      </c>
      <c r="K19513">
        <v>98</v>
      </c>
      <c r="L19513">
        <v>13.9</v>
      </c>
      <c r="M19513" t="s">
        <v>1397</v>
      </c>
      <c r="N19513">
        <v>13.9</v>
      </c>
      <c r="O19513" t="s">
        <v>24</v>
      </c>
      <c r="P19513" cm="1">
        <f t="array" ref="P19513">IF(Q19513&gt;0,INDEX(Q19513:Q41237,MATCH(TRUE,INDEX(Q19513:Q41237="",,),0)-1),"")</f>
        <v>2</v>
      </c>
      <c r="Q19513">
        <v>1</v>
      </c>
      <c r="R19513">
        <f t="shared" si="558"/>
        <v>0</v>
      </c>
    </row>
    <row r="19514" spans="1:18" x14ac:dyDescent="0.3">
      <c r="A19514" t="s">
        <v>1373</v>
      </c>
      <c r="B19514" s="1">
        <v>38509</v>
      </c>
      <c r="C19514" s="2">
        <v>0.43402777777777779</v>
      </c>
      <c r="D19514" t="s">
        <v>1395</v>
      </c>
      <c r="E19514" t="s">
        <v>1396</v>
      </c>
      <c r="G19514" t="s">
        <v>19</v>
      </c>
      <c r="H19514" t="s">
        <v>107</v>
      </c>
      <c r="I19514" t="s">
        <v>26</v>
      </c>
      <c r="J19514" t="s">
        <v>27</v>
      </c>
      <c r="K19514">
        <v>1016</v>
      </c>
      <c r="L19514">
        <v>22.95</v>
      </c>
      <c r="M19514" t="s">
        <v>1115</v>
      </c>
      <c r="N19514">
        <v>24.11</v>
      </c>
      <c r="P19514" cm="1">
        <f t="array" ref="P19514">IF(Q19514&gt;0,INDEX(Q19514:Q41238,MATCH(TRUE,INDEX(Q19514:Q41238="",,),0)-1),"")</f>
        <v>2</v>
      </c>
      <c r="Q19514">
        <v>2</v>
      </c>
      <c r="R19514">
        <f t="shared" si="558"/>
        <v>0</v>
      </c>
    </row>
    <row r="19515" spans="1:18" x14ac:dyDescent="0.3">
      <c r="A19515" t="s">
        <v>1373</v>
      </c>
      <c r="B19515" s="1">
        <v>38509</v>
      </c>
      <c r="C19515" s="2">
        <v>0.43402777777777779</v>
      </c>
      <c r="D19515" t="s">
        <v>1395</v>
      </c>
      <c r="E19515" t="s">
        <v>1396</v>
      </c>
      <c r="G19515" t="s">
        <v>19</v>
      </c>
      <c r="H19515" t="s">
        <v>63</v>
      </c>
      <c r="I19515" t="s">
        <v>26</v>
      </c>
      <c r="J19515" t="s">
        <v>27</v>
      </c>
      <c r="K19515">
        <v>1540</v>
      </c>
      <c r="L19515">
        <v>13.9</v>
      </c>
      <c r="M19515" t="s">
        <v>1115</v>
      </c>
      <c r="N19515">
        <v>16.09</v>
      </c>
      <c r="P19515" cm="1">
        <f t="array" ref="P19515">IF(Q19515&gt;0,INDEX(Q19515:Q41239,MATCH(TRUE,INDEX(Q19515:Q41239="",,),0)-1),"")</f>
        <v>2</v>
      </c>
      <c r="Q19515">
        <v>2</v>
      </c>
      <c r="R19515">
        <f t="shared" si="558"/>
        <v>0</v>
      </c>
    </row>
    <row r="19516" spans="1:18" x14ac:dyDescent="0.3">
      <c r="A19516" t="s">
        <v>1373</v>
      </c>
      <c r="B19516" s="1">
        <v>38509</v>
      </c>
      <c r="C19516" s="2">
        <v>0.43402777777777779</v>
      </c>
      <c r="D19516" t="s">
        <v>1395</v>
      </c>
      <c r="E19516" t="s">
        <v>1396</v>
      </c>
      <c r="G19516" s="6" t="s">
        <v>29</v>
      </c>
      <c r="H19516" t="s">
        <v>99</v>
      </c>
      <c r="I19516" t="s">
        <v>21</v>
      </c>
      <c r="J19516" t="s">
        <v>22</v>
      </c>
      <c r="K19516">
        <v>8.5</v>
      </c>
      <c r="L19516">
        <v>156</v>
      </c>
      <c r="M19516" t="s">
        <v>1115</v>
      </c>
      <c r="N19516">
        <v>156</v>
      </c>
      <c r="P19516" cm="1">
        <f t="array" ref="P19516">IF(Q19516&gt;0,INDEX(Q19516:Q41240,MATCH(TRUE,INDEX(Q19516:Q41240="",,),0)-1),"")</f>
        <v>2</v>
      </c>
      <c r="Q19516">
        <v>2</v>
      </c>
      <c r="R19516">
        <f t="shared" si="558"/>
        <v>0</v>
      </c>
    </row>
    <row r="19517" spans="1:18" x14ac:dyDescent="0.3">
      <c r="A19517" t="s">
        <v>1373</v>
      </c>
      <c r="B19517" s="1">
        <v>38509</v>
      </c>
      <c r="C19517" s="2">
        <v>0.43402777777777779</v>
      </c>
      <c r="D19517" t="s">
        <v>1395</v>
      </c>
      <c r="E19517" t="s">
        <v>1396</v>
      </c>
      <c r="G19517" s="6" t="s">
        <v>29</v>
      </c>
      <c r="H19517" t="s">
        <v>99</v>
      </c>
      <c r="I19517" t="s">
        <v>26</v>
      </c>
      <c r="J19517" t="s">
        <v>27</v>
      </c>
      <c r="K19517">
        <v>400</v>
      </c>
      <c r="L19517">
        <v>6.35</v>
      </c>
      <c r="M19517" t="s">
        <v>1115</v>
      </c>
      <c r="N19517">
        <v>6.35</v>
      </c>
      <c r="P19517" cm="1">
        <f t="array" ref="P19517">IF(Q19517&gt;0,INDEX(Q19517:Q41241,MATCH(TRUE,INDEX(Q19517:Q41241="",,),0)-1),"")</f>
        <v>2</v>
      </c>
      <c r="Q19517">
        <v>2</v>
      </c>
      <c r="R19517">
        <f t="shared" si="558"/>
        <v>0</v>
      </c>
    </row>
    <row r="19518" spans="1:18" x14ac:dyDescent="0.3">
      <c r="A19518" t="s">
        <v>1373</v>
      </c>
      <c r="B19518" s="1">
        <v>38509</v>
      </c>
      <c r="C19518" s="2">
        <v>0.43402777777777779</v>
      </c>
      <c r="D19518" t="s">
        <v>1395</v>
      </c>
      <c r="E19518" t="s">
        <v>1396</v>
      </c>
      <c r="G19518" s="6" t="s">
        <v>29</v>
      </c>
      <c r="H19518" t="s">
        <v>394</v>
      </c>
      <c r="I19518" t="s">
        <v>26</v>
      </c>
      <c r="J19518" t="s">
        <v>27</v>
      </c>
      <c r="K19518">
        <v>226</v>
      </c>
      <c r="L19518">
        <v>5.4</v>
      </c>
      <c r="M19518" t="s">
        <v>1115</v>
      </c>
      <c r="N19518">
        <v>5.4</v>
      </c>
      <c r="P19518" cm="1">
        <f t="array" ref="P19518">IF(Q19518&gt;0,INDEX(Q19518:Q41242,MATCH(TRUE,INDEX(Q19518:Q41242="",,),0)-1),"")</f>
        <v>2</v>
      </c>
      <c r="Q19518">
        <v>2</v>
      </c>
      <c r="R19518">
        <f t="shared" si="558"/>
        <v>0</v>
      </c>
    </row>
    <row r="19519" spans="1:18" x14ac:dyDescent="0.3">
      <c r="A19519" t="s">
        <v>1373</v>
      </c>
      <c r="B19519" s="1">
        <v>38509</v>
      </c>
      <c r="C19519" s="2">
        <v>0.43402777777777779</v>
      </c>
      <c r="D19519" t="s">
        <v>1395</v>
      </c>
      <c r="E19519" t="s">
        <v>1396</v>
      </c>
      <c r="G19519" s="6" t="s">
        <v>29</v>
      </c>
      <c r="H19519" t="s">
        <v>148</v>
      </c>
      <c r="I19519" t="s">
        <v>26</v>
      </c>
      <c r="J19519" t="s">
        <v>27</v>
      </c>
      <c r="K19519">
        <v>349</v>
      </c>
      <c r="L19519">
        <v>11.5</v>
      </c>
      <c r="M19519" t="s">
        <v>1115</v>
      </c>
      <c r="N19519">
        <v>11.5</v>
      </c>
      <c r="P19519" cm="1">
        <f t="array" ref="P19519">IF(Q19519&gt;0,INDEX(Q19519:Q41243,MATCH(TRUE,INDEX(Q19519:Q41243="",,),0)-1),"")</f>
        <v>2</v>
      </c>
      <c r="Q19519">
        <v>2</v>
      </c>
      <c r="R19519">
        <f t="shared" si="558"/>
        <v>0</v>
      </c>
    </row>
    <row r="19520" spans="1:18" x14ac:dyDescent="0.3">
      <c r="A19520" t="s">
        <v>1373</v>
      </c>
      <c r="B19520" s="1">
        <v>38509</v>
      </c>
      <c r="C19520" s="2">
        <v>0.43402777777777779</v>
      </c>
      <c r="D19520" t="s">
        <v>1395</v>
      </c>
      <c r="E19520" t="s">
        <v>1396</v>
      </c>
      <c r="G19520" s="6" t="s">
        <v>29</v>
      </c>
      <c r="H19520" t="s">
        <v>197</v>
      </c>
      <c r="I19520" t="s">
        <v>26</v>
      </c>
      <c r="J19520" t="s">
        <v>27</v>
      </c>
      <c r="K19520">
        <v>98</v>
      </c>
      <c r="L19520">
        <v>13.9</v>
      </c>
      <c r="M19520" t="s">
        <v>1115</v>
      </c>
      <c r="N19520">
        <v>13.9</v>
      </c>
      <c r="P19520" cm="1">
        <f t="array" ref="P19520">IF(Q19520&gt;0,INDEX(Q19520:Q41244,MATCH(TRUE,INDEX(Q19520:Q41244="",,),0)-1),"")</f>
        <v>2</v>
      </c>
      <c r="Q19520">
        <v>2</v>
      </c>
      <c r="R19520">
        <f t="shared" si="558"/>
        <v>0</v>
      </c>
    </row>
    <row r="19521" spans="1:18" x14ac:dyDescent="0.3">
      <c r="P19521" t="str" cm="1">
        <f t="array" ref="P19521">IF(Q19521&gt;0,INDEX(Q19521:Q41245,MATCH(TRUE,INDEX(Q19521:Q41245="",,),0)-1),"")</f>
        <v/>
      </c>
      <c r="R19521" t="str">
        <f t="shared" si="558"/>
        <v/>
      </c>
    </row>
    <row r="19522" spans="1:18" x14ac:dyDescent="0.3">
      <c r="A19522" s="3" t="s">
        <v>1373</v>
      </c>
      <c r="B19522" s="4">
        <v>38495</v>
      </c>
      <c r="C19522" s="5">
        <v>0.41666666666666669</v>
      </c>
      <c r="D19522" s="3" t="s">
        <v>1398</v>
      </c>
      <c r="E19522" s="3" t="s">
        <v>1399</v>
      </c>
      <c r="F19522" s="3" t="s">
        <v>172</v>
      </c>
      <c r="G19522" s="3" t="s">
        <v>19</v>
      </c>
      <c r="H19522" s="3" t="s">
        <v>194</v>
      </c>
      <c r="I19522" s="3" t="s">
        <v>21</v>
      </c>
      <c r="J19522" s="3" t="s">
        <v>22</v>
      </c>
      <c r="K19522" s="3">
        <v>20</v>
      </c>
      <c r="L19522" s="3">
        <v>1025</v>
      </c>
      <c r="M19522" s="3" t="s">
        <v>173</v>
      </c>
      <c r="N19522" s="3"/>
      <c r="O19522" s="3"/>
      <c r="P19522" s="3" t="str" cm="1">
        <f t="array" ref="P19522">IF(Q19522&gt;0,INDEX(Q19522:Q41246,MATCH(TRUE,INDEX(Q19522:Q41246="",,),0)-1),"")</f>
        <v/>
      </c>
      <c r="Q19522" s="3"/>
      <c r="R19522" t="str">
        <f t="shared" si="558"/>
        <v/>
      </c>
    </row>
    <row r="19523" spans="1:18" x14ac:dyDescent="0.3">
      <c r="A19523" t="s">
        <v>1373</v>
      </c>
      <c r="B19523" s="1">
        <v>38495</v>
      </c>
      <c r="C19523" s="2">
        <v>0.41666666666666669</v>
      </c>
      <c r="D19523" t="s">
        <v>1398</v>
      </c>
      <c r="E19523" t="s">
        <v>1399</v>
      </c>
      <c r="F19523" t="s">
        <v>172</v>
      </c>
      <c r="G19523" t="s">
        <v>19</v>
      </c>
      <c r="H19523" t="s">
        <v>107</v>
      </c>
      <c r="I19523" t="s">
        <v>21</v>
      </c>
      <c r="J19523" t="s">
        <v>22</v>
      </c>
      <c r="K19523">
        <v>195</v>
      </c>
      <c r="L19523">
        <v>99</v>
      </c>
      <c r="M19523" t="s">
        <v>173</v>
      </c>
      <c r="P19523" t="str" cm="1">
        <f t="array" ref="P19523">IF(Q19523&gt;0,INDEX(Q19523:Q41247,MATCH(TRUE,INDEX(Q19523:Q41247="",,),0)-1),"")</f>
        <v/>
      </c>
      <c r="R19523" t="str">
        <f t="shared" si="558"/>
        <v/>
      </c>
    </row>
    <row r="19524" spans="1:18" x14ac:dyDescent="0.3">
      <c r="A19524" t="s">
        <v>1373</v>
      </c>
      <c r="B19524" s="1">
        <v>38495</v>
      </c>
      <c r="C19524" s="2">
        <v>0.41666666666666669</v>
      </c>
      <c r="D19524" t="s">
        <v>1398</v>
      </c>
      <c r="E19524" t="s">
        <v>1399</v>
      </c>
      <c r="F19524" t="s">
        <v>172</v>
      </c>
      <c r="G19524" t="s">
        <v>19</v>
      </c>
      <c r="H19524" t="s">
        <v>107</v>
      </c>
      <c r="I19524" t="s">
        <v>26</v>
      </c>
      <c r="J19524" t="s">
        <v>27</v>
      </c>
      <c r="K19524">
        <v>1310</v>
      </c>
      <c r="L19524">
        <v>24.6</v>
      </c>
      <c r="M19524" t="s">
        <v>173</v>
      </c>
      <c r="P19524" t="str" cm="1">
        <f t="array" ref="P19524">IF(Q19524&gt;0,INDEX(Q19524:Q41248,MATCH(TRUE,INDEX(Q19524:Q41248="",,),0)-1),"")</f>
        <v/>
      </c>
      <c r="R19524" t="str">
        <f t="shared" si="558"/>
        <v/>
      </c>
    </row>
    <row r="19525" spans="1:18" x14ac:dyDescent="0.3">
      <c r="A19525" t="s">
        <v>1373</v>
      </c>
      <c r="B19525" s="1">
        <v>38495</v>
      </c>
      <c r="C19525" s="2">
        <v>0.41666666666666669</v>
      </c>
      <c r="D19525" t="s">
        <v>1398</v>
      </c>
      <c r="E19525" t="s">
        <v>1399</v>
      </c>
      <c r="F19525" t="s">
        <v>172</v>
      </c>
      <c r="G19525" t="s">
        <v>19</v>
      </c>
      <c r="H19525" t="s">
        <v>63</v>
      </c>
      <c r="I19525" t="s">
        <v>26</v>
      </c>
      <c r="J19525" t="s">
        <v>27</v>
      </c>
      <c r="K19525">
        <v>1121</v>
      </c>
      <c r="L19525">
        <v>12.15</v>
      </c>
      <c r="M19525" t="s">
        <v>173</v>
      </c>
      <c r="P19525" t="str" cm="1">
        <f t="array" ref="P19525">IF(Q19525&gt;0,INDEX(Q19525:Q41249,MATCH(TRUE,INDEX(Q19525:Q41249="",,),0)-1),"")</f>
        <v/>
      </c>
      <c r="R19525" t="str">
        <f t="shared" si="558"/>
        <v/>
      </c>
    </row>
    <row r="19526" spans="1:18" x14ac:dyDescent="0.3">
      <c r="A19526" t="s">
        <v>1373</v>
      </c>
      <c r="B19526" s="1">
        <v>38495</v>
      </c>
      <c r="C19526" s="2">
        <v>0.41666666666666669</v>
      </c>
      <c r="D19526" t="s">
        <v>1398</v>
      </c>
      <c r="E19526" t="s">
        <v>1399</v>
      </c>
      <c r="F19526" t="s">
        <v>172</v>
      </c>
      <c r="G19526" s="6" t="s">
        <v>29</v>
      </c>
      <c r="H19526" t="s">
        <v>406</v>
      </c>
      <c r="I19526" t="s">
        <v>21</v>
      </c>
      <c r="J19526" t="s">
        <v>22</v>
      </c>
      <c r="K19526">
        <v>1</v>
      </c>
      <c r="L19526">
        <v>79</v>
      </c>
      <c r="M19526" t="s">
        <v>173</v>
      </c>
      <c r="P19526" t="str" cm="1">
        <f t="array" ref="P19526">IF(Q19526&gt;0,INDEX(Q19526:Q41250,MATCH(TRUE,INDEX(Q19526:Q41250="",,),0)-1),"")</f>
        <v/>
      </c>
      <c r="R19526" t="str">
        <f t="shared" si="558"/>
        <v/>
      </c>
    </row>
    <row r="19527" spans="1:18" x14ac:dyDescent="0.3">
      <c r="A19527" t="s">
        <v>1373</v>
      </c>
      <c r="B19527" s="1">
        <v>38495</v>
      </c>
      <c r="C19527" s="2">
        <v>0.41666666666666669</v>
      </c>
      <c r="D19527" t="s">
        <v>1398</v>
      </c>
      <c r="E19527" t="s">
        <v>1399</v>
      </c>
      <c r="F19527" t="s">
        <v>172</v>
      </c>
      <c r="G19527" s="6" t="s">
        <v>29</v>
      </c>
      <c r="H19527" t="s">
        <v>99</v>
      </c>
      <c r="I19527" t="s">
        <v>21</v>
      </c>
      <c r="J19527" t="s">
        <v>22</v>
      </c>
      <c r="K19527">
        <v>9</v>
      </c>
      <c r="L19527">
        <v>144</v>
      </c>
      <c r="M19527" t="s">
        <v>173</v>
      </c>
      <c r="P19527" t="str" cm="1">
        <f t="array" ref="P19527">IF(Q19527&gt;0,INDEX(Q19527:Q41251,MATCH(TRUE,INDEX(Q19527:Q41251="",,),0)-1),"")</f>
        <v/>
      </c>
      <c r="R19527" t="str">
        <f t="shared" si="558"/>
        <v/>
      </c>
    </row>
    <row r="19528" spans="1:18" x14ac:dyDescent="0.3">
      <c r="A19528" t="s">
        <v>1373</v>
      </c>
      <c r="B19528" s="1">
        <v>38495</v>
      </c>
      <c r="C19528" s="2">
        <v>0.41666666666666669</v>
      </c>
      <c r="D19528" t="s">
        <v>1398</v>
      </c>
      <c r="E19528" t="s">
        <v>1399</v>
      </c>
      <c r="F19528" t="s">
        <v>172</v>
      </c>
      <c r="G19528" s="6" t="s">
        <v>29</v>
      </c>
      <c r="H19528" t="s">
        <v>197</v>
      </c>
      <c r="I19528" t="s">
        <v>21</v>
      </c>
      <c r="J19528" t="s">
        <v>22</v>
      </c>
      <c r="K19528">
        <v>25</v>
      </c>
      <c r="L19528">
        <v>47</v>
      </c>
      <c r="M19528" t="s">
        <v>173</v>
      </c>
      <c r="P19528" t="str" cm="1">
        <f t="array" ref="P19528">IF(Q19528&gt;0,INDEX(Q19528:Q41252,MATCH(TRUE,INDEX(Q19528:Q41252="",,),0)-1),"")</f>
        <v/>
      </c>
      <c r="R19528" t="str">
        <f t="shared" si="558"/>
        <v/>
      </c>
    </row>
    <row r="19529" spans="1:18" x14ac:dyDescent="0.3">
      <c r="A19529" t="s">
        <v>1373</v>
      </c>
      <c r="B19529" s="1">
        <v>38495</v>
      </c>
      <c r="C19529" s="2">
        <v>0.41666666666666669</v>
      </c>
      <c r="D19529" t="s">
        <v>1398</v>
      </c>
      <c r="E19529" t="s">
        <v>1399</v>
      </c>
      <c r="F19529" t="s">
        <v>172</v>
      </c>
      <c r="G19529" s="6" t="s">
        <v>29</v>
      </c>
      <c r="H19529" t="s">
        <v>63</v>
      </c>
      <c r="I19529" t="s">
        <v>21</v>
      </c>
      <c r="J19529" t="s">
        <v>22</v>
      </c>
      <c r="K19529">
        <v>79</v>
      </c>
      <c r="L19529">
        <v>37</v>
      </c>
      <c r="M19529" t="s">
        <v>173</v>
      </c>
      <c r="P19529" t="str" cm="1">
        <f t="array" ref="P19529">IF(Q19529&gt;0,INDEX(Q19529:Q41253,MATCH(TRUE,INDEX(Q19529:Q41253="",,),0)-1),"")</f>
        <v/>
      </c>
      <c r="R19529" t="str">
        <f t="shared" si="558"/>
        <v/>
      </c>
    </row>
    <row r="19530" spans="1:18" x14ac:dyDescent="0.3">
      <c r="A19530" t="s">
        <v>1373</v>
      </c>
      <c r="B19530" s="1">
        <v>38495</v>
      </c>
      <c r="C19530" s="2">
        <v>0.41666666666666669</v>
      </c>
      <c r="D19530" t="s">
        <v>1398</v>
      </c>
      <c r="E19530" t="s">
        <v>1399</v>
      </c>
      <c r="F19530" t="s">
        <v>172</v>
      </c>
      <c r="G19530" s="6" t="s">
        <v>29</v>
      </c>
      <c r="H19530" t="s">
        <v>99</v>
      </c>
      <c r="I19530" t="s">
        <v>26</v>
      </c>
      <c r="J19530" t="s">
        <v>27</v>
      </c>
      <c r="K19530">
        <v>45</v>
      </c>
      <c r="L19530">
        <v>5.65</v>
      </c>
      <c r="M19530" t="s">
        <v>173</v>
      </c>
      <c r="P19530" t="str" cm="1">
        <f t="array" ref="P19530">IF(Q19530&gt;0,INDEX(Q19530:Q41254,MATCH(TRUE,INDEX(Q19530:Q41254="",,),0)-1),"")</f>
        <v/>
      </c>
      <c r="R19530" t="str">
        <f t="shared" si="558"/>
        <v/>
      </c>
    </row>
    <row r="19531" spans="1:18" x14ac:dyDescent="0.3">
      <c r="A19531" t="s">
        <v>1373</v>
      </c>
      <c r="B19531" s="1">
        <v>38495</v>
      </c>
      <c r="C19531" s="2">
        <v>0.41666666666666669</v>
      </c>
      <c r="D19531" t="s">
        <v>1398</v>
      </c>
      <c r="E19531" t="s">
        <v>1399</v>
      </c>
      <c r="F19531" t="s">
        <v>172</v>
      </c>
      <c r="G19531" s="6" t="s">
        <v>29</v>
      </c>
      <c r="H19531" t="s">
        <v>394</v>
      </c>
      <c r="I19531" t="s">
        <v>26</v>
      </c>
      <c r="J19531" t="s">
        <v>27</v>
      </c>
      <c r="K19531">
        <v>123</v>
      </c>
      <c r="L19531">
        <v>5.0999999999999996</v>
      </c>
      <c r="M19531" t="s">
        <v>173</v>
      </c>
      <c r="P19531" t="str" cm="1">
        <f t="array" ref="P19531">IF(Q19531&gt;0,INDEX(Q19531:Q41255,MATCH(TRUE,INDEX(Q19531:Q41255="",,),0)-1),"")</f>
        <v/>
      </c>
      <c r="R19531" t="str">
        <f t="shared" si="558"/>
        <v/>
      </c>
    </row>
    <row r="19532" spans="1:18" x14ac:dyDescent="0.3">
      <c r="A19532" t="s">
        <v>1373</v>
      </c>
      <c r="B19532" s="1">
        <v>38495</v>
      </c>
      <c r="C19532" s="2">
        <v>0.41666666666666669</v>
      </c>
      <c r="D19532" t="s">
        <v>1398</v>
      </c>
      <c r="E19532" t="s">
        <v>1399</v>
      </c>
      <c r="F19532" t="s">
        <v>172</v>
      </c>
      <c r="G19532" s="6" t="s">
        <v>29</v>
      </c>
      <c r="H19532" t="s">
        <v>148</v>
      </c>
      <c r="I19532" t="s">
        <v>26</v>
      </c>
      <c r="J19532" t="s">
        <v>27</v>
      </c>
      <c r="K19532">
        <v>13</v>
      </c>
      <c r="L19532">
        <v>11.6</v>
      </c>
      <c r="M19532" t="s">
        <v>173</v>
      </c>
      <c r="P19532" t="str" cm="1">
        <f t="array" ref="P19532">IF(Q19532&gt;0,INDEX(Q19532:Q41256,MATCH(TRUE,INDEX(Q19532:Q41256="",,),0)-1),"")</f>
        <v/>
      </c>
      <c r="R19532" t="str">
        <f t="shared" si="558"/>
        <v/>
      </c>
    </row>
    <row r="19533" spans="1:18" x14ac:dyDescent="0.3">
      <c r="A19533" t="s">
        <v>1373</v>
      </c>
      <c r="B19533" s="1">
        <v>38495</v>
      </c>
      <c r="C19533" s="2">
        <v>0.41666666666666669</v>
      </c>
      <c r="D19533" t="s">
        <v>1398</v>
      </c>
      <c r="E19533" t="s">
        <v>1399</v>
      </c>
      <c r="F19533" t="s">
        <v>172</v>
      </c>
      <c r="G19533" s="6" t="s">
        <v>29</v>
      </c>
      <c r="H19533" t="s">
        <v>197</v>
      </c>
      <c r="I19533" t="s">
        <v>26</v>
      </c>
      <c r="J19533" t="s">
        <v>27</v>
      </c>
      <c r="K19533">
        <v>87</v>
      </c>
      <c r="L19533">
        <v>20.65</v>
      </c>
      <c r="M19533" t="s">
        <v>173</v>
      </c>
      <c r="P19533" t="str" cm="1">
        <f t="array" ref="P19533">IF(Q19533&gt;0,INDEX(Q19533:Q41257,MATCH(TRUE,INDEX(Q19533:Q41257="",,),0)-1),"")</f>
        <v/>
      </c>
      <c r="R19533" t="str">
        <f t="shared" si="558"/>
        <v/>
      </c>
    </row>
    <row r="19534" spans="1:18" x14ac:dyDescent="0.3">
      <c r="A19534" t="s">
        <v>1373</v>
      </c>
      <c r="B19534" s="1">
        <v>38495</v>
      </c>
      <c r="C19534" s="2">
        <v>0.41666666666666669</v>
      </c>
      <c r="D19534" t="s">
        <v>1398</v>
      </c>
      <c r="E19534" t="s">
        <v>1399</v>
      </c>
      <c r="F19534" t="s">
        <v>172</v>
      </c>
      <c r="G19534" s="6" t="s">
        <v>29</v>
      </c>
      <c r="H19534" t="s">
        <v>64</v>
      </c>
      <c r="I19534" t="s">
        <v>26</v>
      </c>
      <c r="J19534" t="s">
        <v>27</v>
      </c>
      <c r="K19534">
        <v>90</v>
      </c>
      <c r="L19534">
        <v>8.9499999999999993</v>
      </c>
      <c r="M19534" t="s">
        <v>173</v>
      </c>
      <c r="P19534" t="str" cm="1">
        <f t="array" ref="P19534">IF(Q19534&gt;0,INDEX(Q19534:Q41258,MATCH(TRUE,INDEX(Q19534:Q41258="",,),0)-1),"")</f>
        <v/>
      </c>
      <c r="R19534" t="str">
        <f t="shared" si="558"/>
        <v/>
      </c>
    </row>
    <row r="19535" spans="1:18" x14ac:dyDescent="0.3">
      <c r="P19535" t="str" cm="1">
        <f t="array" ref="P19535">IF(Q19535&gt;0,INDEX(Q19535:Q41259,MATCH(TRUE,INDEX(Q19535:Q41259="",,),0)-1),"")</f>
        <v/>
      </c>
      <c r="R19535" t="str">
        <f t="shared" si="558"/>
        <v/>
      </c>
    </row>
    <row r="19536" spans="1:18" x14ac:dyDescent="0.3">
      <c r="A19536" t="s">
        <v>1373</v>
      </c>
      <c r="B19536" s="1">
        <v>38495</v>
      </c>
      <c r="C19536" s="2">
        <v>0.41666666666666669</v>
      </c>
      <c r="D19536" t="s">
        <v>1400</v>
      </c>
      <c r="E19536" t="s">
        <v>1401</v>
      </c>
      <c r="G19536" t="s">
        <v>19</v>
      </c>
      <c r="H19536" t="s">
        <v>63</v>
      </c>
      <c r="I19536" t="s">
        <v>21</v>
      </c>
      <c r="J19536" t="s">
        <v>22</v>
      </c>
      <c r="K19536">
        <v>59.8</v>
      </c>
      <c r="L19536">
        <v>41.5</v>
      </c>
      <c r="M19536" t="s">
        <v>1392</v>
      </c>
      <c r="N19536">
        <v>60</v>
      </c>
      <c r="O19536" t="s">
        <v>24</v>
      </c>
      <c r="P19536" cm="1">
        <f t="array" ref="P19536">IF(Q19536&gt;0,INDEX(Q19536:Q41260,MATCH(TRUE,INDEX(Q19536:Q41260="",,),0)-1),"")</f>
        <v>1</v>
      </c>
      <c r="Q19536">
        <v>1</v>
      </c>
      <c r="R19536">
        <f t="shared" si="558"/>
        <v>0</v>
      </c>
    </row>
    <row r="19537" spans="1:18" x14ac:dyDescent="0.3">
      <c r="A19537" t="s">
        <v>1373</v>
      </c>
      <c r="B19537" s="1">
        <v>38495</v>
      </c>
      <c r="C19537" s="2">
        <v>0.41666666666666669</v>
      </c>
      <c r="D19537" t="s">
        <v>1400</v>
      </c>
      <c r="E19537" t="s">
        <v>1401</v>
      </c>
      <c r="G19537" t="s">
        <v>19</v>
      </c>
      <c r="H19537" t="s">
        <v>99</v>
      </c>
      <c r="I19537" t="s">
        <v>26</v>
      </c>
      <c r="J19537" t="s">
        <v>27</v>
      </c>
      <c r="K19537">
        <v>568</v>
      </c>
      <c r="L19537">
        <v>7.3</v>
      </c>
      <c r="M19537" t="s">
        <v>1392</v>
      </c>
      <c r="N19537">
        <v>10</v>
      </c>
      <c r="O19537" t="s">
        <v>24</v>
      </c>
      <c r="P19537" cm="1">
        <f t="array" ref="P19537">IF(Q19537&gt;0,INDEX(Q19537:Q41261,MATCH(TRUE,INDEX(Q19537:Q41261="",,),0)-1),"")</f>
        <v>1</v>
      </c>
      <c r="Q19537">
        <v>1</v>
      </c>
      <c r="R19537">
        <f t="shared" si="558"/>
        <v>0</v>
      </c>
    </row>
    <row r="19538" spans="1:18" x14ac:dyDescent="0.3">
      <c r="A19538" t="s">
        <v>1373</v>
      </c>
      <c r="B19538" s="1">
        <v>38495</v>
      </c>
      <c r="C19538" s="2">
        <v>0.41666666666666669</v>
      </c>
      <c r="D19538" t="s">
        <v>1400</v>
      </c>
      <c r="E19538" t="s">
        <v>1401</v>
      </c>
      <c r="G19538" t="s">
        <v>19</v>
      </c>
      <c r="H19538" t="s">
        <v>197</v>
      </c>
      <c r="I19538" t="s">
        <v>26</v>
      </c>
      <c r="J19538" t="s">
        <v>27</v>
      </c>
      <c r="K19538">
        <v>239</v>
      </c>
      <c r="L19538">
        <v>21</v>
      </c>
      <c r="M19538" t="s">
        <v>1392</v>
      </c>
      <c r="N19538">
        <v>25</v>
      </c>
      <c r="O19538" t="s">
        <v>24</v>
      </c>
      <c r="P19538" cm="1">
        <f t="array" ref="P19538">IF(Q19538&gt;0,INDEX(Q19538:Q41262,MATCH(TRUE,INDEX(Q19538:Q41262="",,),0)-1),"")</f>
        <v>1</v>
      </c>
      <c r="Q19538">
        <v>1</v>
      </c>
      <c r="R19538">
        <f t="shared" si="558"/>
        <v>0</v>
      </c>
    </row>
    <row r="19539" spans="1:18" x14ac:dyDescent="0.3">
      <c r="A19539" t="s">
        <v>1373</v>
      </c>
      <c r="B19539" s="1">
        <v>38495</v>
      </c>
      <c r="C19539" s="2">
        <v>0.41666666666666669</v>
      </c>
      <c r="D19539" t="s">
        <v>1400</v>
      </c>
      <c r="E19539" t="s">
        <v>1401</v>
      </c>
      <c r="G19539" t="s">
        <v>19</v>
      </c>
      <c r="H19539" t="s">
        <v>63</v>
      </c>
      <c r="I19539" t="s">
        <v>26</v>
      </c>
      <c r="J19539" t="s">
        <v>27</v>
      </c>
      <c r="K19539">
        <v>637</v>
      </c>
      <c r="L19539">
        <v>14.25</v>
      </c>
      <c r="M19539" t="s">
        <v>1392</v>
      </c>
      <c r="N19539">
        <v>16</v>
      </c>
      <c r="O19539" t="s">
        <v>24</v>
      </c>
      <c r="P19539" cm="1">
        <f t="array" ref="P19539">IF(Q19539&gt;0,INDEX(Q19539:Q41263,MATCH(TRUE,INDEX(Q19539:Q41263="",,),0)-1),"")</f>
        <v>1</v>
      </c>
      <c r="Q19539">
        <v>1</v>
      </c>
      <c r="R19539">
        <f t="shared" si="558"/>
        <v>0</v>
      </c>
    </row>
    <row r="19540" spans="1:18" x14ac:dyDescent="0.3">
      <c r="A19540" t="s">
        <v>1373</v>
      </c>
      <c r="B19540" s="1">
        <v>38495</v>
      </c>
      <c r="C19540" s="2">
        <v>0.41666666666666669</v>
      </c>
      <c r="D19540" t="s">
        <v>1400</v>
      </c>
      <c r="E19540" t="s">
        <v>1401</v>
      </c>
      <c r="G19540" s="6" t="s">
        <v>29</v>
      </c>
      <c r="H19540" t="s">
        <v>99</v>
      </c>
      <c r="I19540" t="s">
        <v>21</v>
      </c>
      <c r="J19540" t="s">
        <v>22</v>
      </c>
      <c r="K19540">
        <v>8.8000000000000007</v>
      </c>
      <c r="L19540">
        <v>158</v>
      </c>
      <c r="M19540" t="s">
        <v>1392</v>
      </c>
      <c r="N19540">
        <v>158</v>
      </c>
      <c r="O19540" t="s">
        <v>24</v>
      </c>
      <c r="P19540" cm="1">
        <f t="array" ref="P19540">IF(Q19540&gt;0,INDEX(Q19540:Q41264,MATCH(TRUE,INDEX(Q19540:Q41264="",,),0)-1),"")</f>
        <v>1</v>
      </c>
      <c r="Q19540">
        <v>1</v>
      </c>
      <c r="R19540">
        <f t="shared" si="558"/>
        <v>0</v>
      </c>
    </row>
    <row r="19541" spans="1:18" x14ac:dyDescent="0.3">
      <c r="A19541" t="s">
        <v>1373</v>
      </c>
      <c r="B19541" s="1">
        <v>38495</v>
      </c>
      <c r="C19541" s="2">
        <v>0.41666666666666669</v>
      </c>
      <c r="D19541" t="s">
        <v>1400</v>
      </c>
      <c r="E19541" t="s">
        <v>1401</v>
      </c>
      <c r="G19541" s="6" t="s">
        <v>29</v>
      </c>
      <c r="H19541" t="s">
        <v>64</v>
      </c>
      <c r="I19541" t="s">
        <v>21</v>
      </c>
      <c r="J19541" t="s">
        <v>22</v>
      </c>
      <c r="K19541">
        <v>6.8</v>
      </c>
      <c r="L19541">
        <v>148</v>
      </c>
      <c r="M19541" t="s">
        <v>1392</v>
      </c>
      <c r="N19541">
        <v>148</v>
      </c>
      <c r="O19541" t="s">
        <v>24</v>
      </c>
      <c r="P19541" cm="1">
        <f t="array" ref="P19541">IF(Q19541&gt;0,INDEX(Q19541:Q41265,MATCH(TRUE,INDEX(Q19541:Q41265="",,),0)-1),"")</f>
        <v>1</v>
      </c>
      <c r="Q19541">
        <v>1</v>
      </c>
      <c r="R19541">
        <f t="shared" si="558"/>
        <v>0</v>
      </c>
    </row>
    <row r="19542" spans="1:18" x14ac:dyDescent="0.3">
      <c r="A19542" t="s">
        <v>1373</v>
      </c>
      <c r="B19542" s="1">
        <v>38495</v>
      </c>
      <c r="C19542" s="2">
        <v>0.41666666666666669</v>
      </c>
      <c r="D19542" t="s">
        <v>1400</v>
      </c>
      <c r="E19542" t="s">
        <v>1401</v>
      </c>
      <c r="G19542" s="6" t="s">
        <v>29</v>
      </c>
      <c r="H19542" t="s">
        <v>394</v>
      </c>
      <c r="I19542" t="s">
        <v>26</v>
      </c>
      <c r="J19542" t="s">
        <v>27</v>
      </c>
      <c r="K19542">
        <v>114</v>
      </c>
      <c r="L19542">
        <v>5.25</v>
      </c>
      <c r="M19542" t="s">
        <v>1392</v>
      </c>
      <c r="N19542">
        <v>5.25</v>
      </c>
      <c r="O19542" t="s">
        <v>24</v>
      </c>
      <c r="P19542" cm="1">
        <f t="array" ref="P19542">IF(Q19542&gt;0,INDEX(Q19542:Q41266,MATCH(TRUE,INDEX(Q19542:Q41266="",,),0)-1),"")</f>
        <v>1</v>
      </c>
      <c r="Q19542">
        <v>1</v>
      </c>
      <c r="R19542">
        <f t="shared" si="558"/>
        <v>0</v>
      </c>
    </row>
    <row r="19543" spans="1:18" x14ac:dyDescent="0.3">
      <c r="A19543" t="s">
        <v>1373</v>
      </c>
      <c r="B19543" s="1">
        <v>38495</v>
      </c>
      <c r="C19543" s="2">
        <v>0.41666666666666669</v>
      </c>
      <c r="D19543" t="s">
        <v>1400</v>
      </c>
      <c r="E19543" t="s">
        <v>1401</v>
      </c>
      <c r="G19543" s="6" t="s">
        <v>29</v>
      </c>
      <c r="H19543" t="s">
        <v>148</v>
      </c>
      <c r="I19543" t="s">
        <v>26</v>
      </c>
      <c r="J19543" t="s">
        <v>27</v>
      </c>
      <c r="K19543">
        <v>188</v>
      </c>
      <c r="L19543">
        <v>11.15</v>
      </c>
      <c r="M19543" t="s">
        <v>1392</v>
      </c>
      <c r="N19543">
        <v>11.15</v>
      </c>
      <c r="O19543" t="s">
        <v>24</v>
      </c>
      <c r="P19543" cm="1">
        <f t="array" ref="P19543">IF(Q19543&gt;0,INDEX(Q19543:Q41267,MATCH(TRUE,INDEX(Q19543:Q41267="",,),0)-1),"")</f>
        <v>1</v>
      </c>
      <c r="Q19543">
        <v>1</v>
      </c>
      <c r="R19543">
        <f t="shared" si="558"/>
        <v>0</v>
      </c>
    </row>
    <row r="19544" spans="1:18" x14ac:dyDescent="0.3">
      <c r="A19544" t="s">
        <v>1373</v>
      </c>
      <c r="B19544" s="1">
        <v>38495</v>
      </c>
      <c r="C19544" s="2">
        <v>0.41666666666666669</v>
      </c>
      <c r="D19544" t="s">
        <v>1400</v>
      </c>
      <c r="E19544" t="s">
        <v>1401</v>
      </c>
      <c r="G19544" s="6" t="s">
        <v>29</v>
      </c>
      <c r="H19544" t="s">
        <v>64</v>
      </c>
      <c r="I19544" t="s">
        <v>26</v>
      </c>
      <c r="J19544" t="s">
        <v>27</v>
      </c>
      <c r="K19544">
        <v>69</v>
      </c>
      <c r="L19544">
        <v>9.1999999999999993</v>
      </c>
      <c r="M19544" t="s">
        <v>1392</v>
      </c>
      <c r="N19544">
        <v>9.1999999999999993</v>
      </c>
      <c r="O19544" t="s">
        <v>24</v>
      </c>
      <c r="P19544" cm="1">
        <f t="array" ref="P19544">IF(Q19544&gt;0,INDEX(Q19544:Q41268,MATCH(TRUE,INDEX(Q19544:Q41268="",,),0)-1),"")</f>
        <v>1</v>
      </c>
      <c r="Q19544">
        <v>1</v>
      </c>
      <c r="R19544">
        <f t="shared" si="558"/>
        <v>0</v>
      </c>
    </row>
    <row r="19545" spans="1:18" x14ac:dyDescent="0.3">
      <c r="P19545" t="str" cm="1">
        <f t="array" ref="P19545">IF(Q19545&gt;0,INDEX(Q19545:Q41269,MATCH(TRUE,INDEX(Q19545:Q41269="",,),0)-1),"")</f>
        <v/>
      </c>
      <c r="R19545" t="str">
        <f t="shared" si="558"/>
        <v/>
      </c>
    </row>
    <row r="19546" spans="1:18" x14ac:dyDescent="0.3">
      <c r="A19546" t="s">
        <v>1373</v>
      </c>
      <c r="B19546" s="1">
        <v>38495</v>
      </c>
      <c r="C19546" s="2">
        <v>0.41666666666666669</v>
      </c>
      <c r="D19546" t="s">
        <v>1402</v>
      </c>
      <c r="E19546" t="s">
        <v>1403</v>
      </c>
      <c r="G19546" t="s">
        <v>19</v>
      </c>
      <c r="H19546" t="s">
        <v>63</v>
      </c>
      <c r="I19546" t="s">
        <v>26</v>
      </c>
      <c r="J19546" t="s">
        <v>27</v>
      </c>
      <c r="K19546">
        <v>652</v>
      </c>
      <c r="L19546">
        <v>28.25</v>
      </c>
      <c r="M19546" t="s">
        <v>1116</v>
      </c>
      <c r="N19546">
        <v>33.5</v>
      </c>
      <c r="O19546" t="s">
        <v>24</v>
      </c>
      <c r="P19546" cm="1">
        <f t="array" ref="P19546">IF(Q19546&gt;0,INDEX(Q19546:Q41270,MATCH(TRUE,INDEX(Q19546:Q41270="",,),0)-1),"")</f>
        <v>5</v>
      </c>
      <c r="Q19546">
        <f>INT((ROW()-19546)/6)+1</f>
        <v>1</v>
      </c>
      <c r="R19546">
        <f t="shared" si="558"/>
        <v>0</v>
      </c>
    </row>
    <row r="19547" spans="1:18" x14ac:dyDescent="0.3">
      <c r="A19547" t="s">
        <v>1373</v>
      </c>
      <c r="B19547" s="1">
        <v>38495</v>
      </c>
      <c r="C19547" s="2">
        <v>0.41666666666666669</v>
      </c>
      <c r="D19547" t="s">
        <v>1402</v>
      </c>
      <c r="E19547" t="s">
        <v>1403</v>
      </c>
      <c r="G19547" t="s">
        <v>19</v>
      </c>
      <c r="H19547" t="s">
        <v>70</v>
      </c>
      <c r="I19547" t="s">
        <v>26</v>
      </c>
      <c r="J19547" t="s">
        <v>27</v>
      </c>
      <c r="K19547">
        <v>178</v>
      </c>
      <c r="L19547">
        <v>15</v>
      </c>
      <c r="M19547" t="s">
        <v>1116</v>
      </c>
      <c r="N19547">
        <v>45</v>
      </c>
      <c r="O19547" t="s">
        <v>24</v>
      </c>
      <c r="P19547" cm="1">
        <f t="array" ref="P19547">IF(Q19547&gt;0,INDEX(Q19547:Q41271,MATCH(TRUE,INDEX(Q19547:Q41271="",,),0)-1),"")</f>
        <v>5</v>
      </c>
      <c r="Q19547">
        <f t="shared" ref="Q19547:Q19575" si="559">INT((ROW()-19546)/6)+1</f>
        <v>1</v>
      </c>
      <c r="R19547">
        <f t="shared" si="558"/>
        <v>0</v>
      </c>
    </row>
    <row r="19548" spans="1:18" x14ac:dyDescent="0.3">
      <c r="A19548" t="s">
        <v>1373</v>
      </c>
      <c r="B19548" s="1">
        <v>38495</v>
      </c>
      <c r="C19548" s="2">
        <v>0.41666666666666669</v>
      </c>
      <c r="D19548" t="s">
        <v>1402</v>
      </c>
      <c r="E19548" t="s">
        <v>1403</v>
      </c>
      <c r="G19548" t="s">
        <v>19</v>
      </c>
      <c r="H19548" t="s">
        <v>64</v>
      </c>
      <c r="I19548" t="s">
        <v>26</v>
      </c>
      <c r="J19548" t="s">
        <v>27</v>
      </c>
      <c r="K19548">
        <v>372</v>
      </c>
      <c r="L19548">
        <v>9.35</v>
      </c>
      <c r="M19548" t="s">
        <v>1116</v>
      </c>
      <c r="N19548">
        <v>27</v>
      </c>
      <c r="O19548" t="s">
        <v>24</v>
      </c>
      <c r="P19548" cm="1">
        <f t="array" ref="P19548">IF(Q19548&gt;0,INDEX(Q19548:Q41272,MATCH(TRUE,INDEX(Q19548:Q41272="",,),0)-1),"")</f>
        <v>5</v>
      </c>
      <c r="Q19548">
        <f t="shared" si="559"/>
        <v>1</v>
      </c>
      <c r="R19548">
        <f t="shared" si="558"/>
        <v>0</v>
      </c>
    </row>
    <row r="19549" spans="1:18" x14ac:dyDescent="0.3">
      <c r="A19549" t="s">
        <v>1373</v>
      </c>
      <c r="B19549" s="1">
        <v>38495</v>
      </c>
      <c r="C19549" s="2">
        <v>0.41666666666666669</v>
      </c>
      <c r="D19549" t="s">
        <v>1402</v>
      </c>
      <c r="E19549" t="s">
        <v>1403</v>
      </c>
      <c r="G19549" s="6" t="s">
        <v>29</v>
      </c>
      <c r="H19549" t="s">
        <v>63</v>
      </c>
      <c r="I19549" t="s">
        <v>21</v>
      </c>
      <c r="J19549" t="s">
        <v>22</v>
      </c>
      <c r="K19549">
        <v>19.899999999999999</v>
      </c>
      <c r="L19549">
        <v>37</v>
      </c>
      <c r="M19549" t="s">
        <v>1116</v>
      </c>
      <c r="N19549">
        <v>37</v>
      </c>
      <c r="O19549" t="s">
        <v>24</v>
      </c>
      <c r="P19549" cm="1">
        <f t="array" ref="P19549">IF(Q19549&gt;0,INDEX(Q19549:Q41273,MATCH(TRUE,INDEX(Q19549:Q41273="",,),0)-1),"")</f>
        <v>5</v>
      </c>
      <c r="Q19549">
        <f t="shared" si="559"/>
        <v>1</v>
      </c>
      <c r="R19549">
        <f t="shared" si="558"/>
        <v>0</v>
      </c>
    </row>
    <row r="19550" spans="1:18" x14ac:dyDescent="0.3">
      <c r="A19550" t="s">
        <v>1373</v>
      </c>
      <c r="B19550" s="1">
        <v>38495</v>
      </c>
      <c r="C19550" s="2">
        <v>0.41666666666666669</v>
      </c>
      <c r="D19550" t="s">
        <v>1402</v>
      </c>
      <c r="E19550" t="s">
        <v>1403</v>
      </c>
      <c r="G19550" s="6" t="s">
        <v>29</v>
      </c>
      <c r="H19550" t="s">
        <v>64</v>
      </c>
      <c r="I19550" t="s">
        <v>21</v>
      </c>
      <c r="J19550" t="s">
        <v>22</v>
      </c>
      <c r="K19550">
        <v>5.0999999999999996</v>
      </c>
      <c r="L19550">
        <v>98</v>
      </c>
      <c r="M19550" t="s">
        <v>1116</v>
      </c>
      <c r="N19550">
        <v>98</v>
      </c>
      <c r="O19550" t="s">
        <v>24</v>
      </c>
      <c r="P19550" cm="1">
        <f t="array" ref="P19550">IF(Q19550&gt;0,INDEX(Q19550:Q41274,MATCH(TRUE,INDEX(Q19550:Q41274="",,),0)-1),"")</f>
        <v>5</v>
      </c>
      <c r="Q19550">
        <f t="shared" si="559"/>
        <v>1</v>
      </c>
      <c r="R19550">
        <f t="shared" si="558"/>
        <v>0</v>
      </c>
    </row>
    <row r="19551" spans="1:18" x14ac:dyDescent="0.3">
      <c r="A19551" t="s">
        <v>1373</v>
      </c>
      <c r="B19551" s="1">
        <v>38495</v>
      </c>
      <c r="C19551" s="2">
        <v>0.41666666666666669</v>
      </c>
      <c r="D19551" t="s">
        <v>1402</v>
      </c>
      <c r="E19551" t="s">
        <v>1403</v>
      </c>
      <c r="G19551" s="6" t="s">
        <v>29</v>
      </c>
      <c r="H19551" t="s">
        <v>99</v>
      </c>
      <c r="I19551" t="s">
        <v>26</v>
      </c>
      <c r="J19551" t="s">
        <v>27</v>
      </c>
      <c r="K19551">
        <v>37</v>
      </c>
      <c r="L19551">
        <v>10.65</v>
      </c>
      <c r="M19551" t="s">
        <v>1116</v>
      </c>
      <c r="N19551">
        <v>10.65</v>
      </c>
      <c r="O19551" t="s">
        <v>24</v>
      </c>
      <c r="P19551" cm="1">
        <f t="array" ref="P19551">IF(Q19551&gt;0,INDEX(Q19551:Q41275,MATCH(TRUE,INDEX(Q19551:Q41275="",,),0)-1),"")</f>
        <v>5</v>
      </c>
      <c r="Q19551">
        <f t="shared" si="559"/>
        <v>1</v>
      </c>
      <c r="R19551">
        <f t="shared" si="558"/>
        <v>0</v>
      </c>
    </row>
    <row r="19552" spans="1:18" x14ac:dyDescent="0.3">
      <c r="A19552" t="s">
        <v>1373</v>
      </c>
      <c r="B19552" s="1">
        <v>38495</v>
      </c>
      <c r="C19552" s="2">
        <v>0.41666666666666669</v>
      </c>
      <c r="D19552" t="s">
        <v>1402</v>
      </c>
      <c r="E19552" t="s">
        <v>1403</v>
      </c>
      <c r="G19552" t="s">
        <v>19</v>
      </c>
      <c r="H19552" t="s">
        <v>63</v>
      </c>
      <c r="I19552" t="s">
        <v>26</v>
      </c>
      <c r="J19552" t="s">
        <v>27</v>
      </c>
      <c r="K19552">
        <v>652</v>
      </c>
      <c r="L19552">
        <v>28.25</v>
      </c>
      <c r="M19552" t="s">
        <v>1384</v>
      </c>
      <c r="N19552">
        <v>30</v>
      </c>
      <c r="P19552" cm="1">
        <f t="array" ref="P19552">IF(Q19552&gt;0,INDEX(Q19552:Q41276,MATCH(TRUE,INDEX(Q19552:Q41276="",,),0)-1),"")</f>
        <v>5</v>
      </c>
      <c r="Q19552">
        <f t="shared" si="559"/>
        <v>2</v>
      </c>
      <c r="R19552">
        <f t="shared" si="558"/>
        <v>0</v>
      </c>
    </row>
    <row r="19553" spans="1:18" x14ac:dyDescent="0.3">
      <c r="A19553" t="s">
        <v>1373</v>
      </c>
      <c r="B19553" s="1">
        <v>38495</v>
      </c>
      <c r="C19553" s="2">
        <v>0.41666666666666669</v>
      </c>
      <c r="D19553" t="s">
        <v>1402</v>
      </c>
      <c r="E19553" t="s">
        <v>1403</v>
      </c>
      <c r="G19553" t="s">
        <v>19</v>
      </c>
      <c r="H19553" t="s">
        <v>70</v>
      </c>
      <c r="I19553" t="s">
        <v>26</v>
      </c>
      <c r="J19553" t="s">
        <v>27</v>
      </c>
      <c r="K19553">
        <v>178</v>
      </c>
      <c r="L19553">
        <v>15</v>
      </c>
      <c r="M19553" t="s">
        <v>1384</v>
      </c>
      <c r="N19553">
        <v>30</v>
      </c>
      <c r="P19553" cm="1">
        <f t="array" ref="P19553">IF(Q19553&gt;0,INDEX(Q19553:Q41277,MATCH(TRUE,INDEX(Q19553:Q41277="",,),0)-1),"")</f>
        <v>5</v>
      </c>
      <c r="Q19553">
        <f t="shared" si="559"/>
        <v>2</v>
      </c>
      <c r="R19553">
        <f t="shared" si="558"/>
        <v>0</v>
      </c>
    </row>
    <row r="19554" spans="1:18" x14ac:dyDescent="0.3">
      <c r="A19554" t="s">
        <v>1373</v>
      </c>
      <c r="B19554" s="1">
        <v>38495</v>
      </c>
      <c r="C19554" s="2">
        <v>0.41666666666666669</v>
      </c>
      <c r="D19554" t="s">
        <v>1402</v>
      </c>
      <c r="E19554" t="s">
        <v>1403</v>
      </c>
      <c r="G19554" t="s">
        <v>19</v>
      </c>
      <c r="H19554" t="s">
        <v>64</v>
      </c>
      <c r="I19554" t="s">
        <v>26</v>
      </c>
      <c r="J19554" t="s">
        <v>27</v>
      </c>
      <c r="K19554">
        <v>372</v>
      </c>
      <c r="L19554">
        <v>9.35</v>
      </c>
      <c r="M19554" t="s">
        <v>1384</v>
      </c>
      <c r="N19554">
        <v>30</v>
      </c>
      <c r="P19554" cm="1">
        <f t="array" ref="P19554">IF(Q19554&gt;0,INDEX(Q19554:Q41278,MATCH(TRUE,INDEX(Q19554:Q41278="",,),0)-1),"")</f>
        <v>5</v>
      </c>
      <c r="Q19554">
        <f t="shared" si="559"/>
        <v>2</v>
      </c>
      <c r="R19554">
        <f t="shared" si="558"/>
        <v>0</v>
      </c>
    </row>
    <row r="19555" spans="1:18" x14ac:dyDescent="0.3">
      <c r="A19555" t="s">
        <v>1373</v>
      </c>
      <c r="B19555" s="1">
        <v>38495</v>
      </c>
      <c r="C19555" s="2">
        <v>0.41666666666666669</v>
      </c>
      <c r="D19555" t="s">
        <v>1402</v>
      </c>
      <c r="E19555" t="s">
        <v>1403</v>
      </c>
      <c r="G19555" s="6" t="s">
        <v>29</v>
      </c>
      <c r="H19555" t="s">
        <v>63</v>
      </c>
      <c r="I19555" t="s">
        <v>21</v>
      </c>
      <c r="J19555" t="s">
        <v>22</v>
      </c>
      <c r="K19555">
        <v>19.899999999999999</v>
      </c>
      <c r="L19555">
        <v>37</v>
      </c>
      <c r="M19555" t="s">
        <v>1384</v>
      </c>
      <c r="N19555">
        <v>37</v>
      </c>
      <c r="P19555" cm="1">
        <f t="array" ref="P19555">IF(Q19555&gt;0,INDEX(Q19555:Q41279,MATCH(TRUE,INDEX(Q19555:Q41279="",,),0)-1),"")</f>
        <v>5</v>
      </c>
      <c r="Q19555">
        <f t="shared" si="559"/>
        <v>2</v>
      </c>
      <c r="R19555">
        <f t="shared" si="558"/>
        <v>0</v>
      </c>
    </row>
    <row r="19556" spans="1:18" x14ac:dyDescent="0.3">
      <c r="A19556" t="s">
        <v>1373</v>
      </c>
      <c r="B19556" s="1">
        <v>38495</v>
      </c>
      <c r="C19556" s="2">
        <v>0.41666666666666669</v>
      </c>
      <c r="D19556" t="s">
        <v>1402</v>
      </c>
      <c r="E19556" t="s">
        <v>1403</v>
      </c>
      <c r="G19556" s="6" t="s">
        <v>29</v>
      </c>
      <c r="H19556" t="s">
        <v>64</v>
      </c>
      <c r="I19556" t="s">
        <v>21</v>
      </c>
      <c r="J19556" t="s">
        <v>22</v>
      </c>
      <c r="K19556">
        <v>5.0999999999999996</v>
      </c>
      <c r="L19556">
        <v>98</v>
      </c>
      <c r="M19556" t="s">
        <v>1384</v>
      </c>
      <c r="N19556">
        <v>98</v>
      </c>
      <c r="P19556" cm="1">
        <f t="array" ref="P19556">IF(Q19556&gt;0,INDEX(Q19556:Q41280,MATCH(TRUE,INDEX(Q19556:Q41280="",,),0)-1),"")</f>
        <v>5</v>
      </c>
      <c r="Q19556">
        <f t="shared" si="559"/>
        <v>2</v>
      </c>
      <c r="R19556">
        <f t="shared" si="558"/>
        <v>0</v>
      </c>
    </row>
    <row r="19557" spans="1:18" x14ac:dyDescent="0.3">
      <c r="A19557" t="s">
        <v>1373</v>
      </c>
      <c r="B19557" s="1">
        <v>38495</v>
      </c>
      <c r="C19557" s="2">
        <v>0.41666666666666669</v>
      </c>
      <c r="D19557" t="s">
        <v>1402</v>
      </c>
      <c r="E19557" t="s">
        <v>1403</v>
      </c>
      <c r="G19557" s="6" t="s">
        <v>29</v>
      </c>
      <c r="H19557" t="s">
        <v>99</v>
      </c>
      <c r="I19557" t="s">
        <v>26</v>
      </c>
      <c r="J19557" t="s">
        <v>27</v>
      </c>
      <c r="K19557">
        <v>37</v>
      </c>
      <c r="L19557">
        <v>10.65</v>
      </c>
      <c r="M19557" t="s">
        <v>1384</v>
      </c>
      <c r="N19557">
        <v>10.65</v>
      </c>
      <c r="P19557" cm="1">
        <f t="array" ref="P19557">IF(Q19557&gt;0,INDEX(Q19557:Q41281,MATCH(TRUE,INDEX(Q19557:Q41281="",,),0)-1),"")</f>
        <v>5</v>
      </c>
      <c r="Q19557">
        <f t="shared" si="559"/>
        <v>2</v>
      </c>
      <c r="R19557">
        <f t="shared" si="558"/>
        <v>0</v>
      </c>
    </row>
    <row r="19558" spans="1:18" x14ac:dyDescent="0.3">
      <c r="A19558" t="s">
        <v>1373</v>
      </c>
      <c r="B19558" s="1">
        <v>38495</v>
      </c>
      <c r="C19558" s="2">
        <v>0.41666666666666669</v>
      </c>
      <c r="D19558" t="s">
        <v>1402</v>
      </c>
      <c r="E19558" t="s">
        <v>1403</v>
      </c>
      <c r="G19558" t="s">
        <v>19</v>
      </c>
      <c r="H19558" t="s">
        <v>63</v>
      </c>
      <c r="I19558" t="s">
        <v>26</v>
      </c>
      <c r="J19558" t="s">
        <v>27</v>
      </c>
      <c r="K19558">
        <v>652</v>
      </c>
      <c r="L19558">
        <v>28.25</v>
      </c>
      <c r="M19558" t="s">
        <v>1115</v>
      </c>
      <c r="N19558">
        <v>34.11</v>
      </c>
      <c r="P19558" cm="1">
        <f t="array" ref="P19558">IF(Q19558&gt;0,INDEX(Q19558:Q41282,MATCH(TRUE,INDEX(Q19558:Q41282="",,),0)-1),"")</f>
        <v>5</v>
      </c>
      <c r="Q19558">
        <f t="shared" si="559"/>
        <v>3</v>
      </c>
      <c r="R19558">
        <f t="shared" si="558"/>
        <v>0</v>
      </c>
    </row>
    <row r="19559" spans="1:18" x14ac:dyDescent="0.3">
      <c r="A19559" t="s">
        <v>1373</v>
      </c>
      <c r="B19559" s="1">
        <v>38495</v>
      </c>
      <c r="C19559" s="2">
        <v>0.41666666666666669</v>
      </c>
      <c r="D19559" t="s">
        <v>1402</v>
      </c>
      <c r="E19559" t="s">
        <v>1403</v>
      </c>
      <c r="G19559" t="s">
        <v>19</v>
      </c>
      <c r="H19559" t="s">
        <v>70</v>
      </c>
      <c r="I19559" t="s">
        <v>26</v>
      </c>
      <c r="J19559" t="s">
        <v>27</v>
      </c>
      <c r="K19559">
        <v>178</v>
      </c>
      <c r="L19559">
        <v>15</v>
      </c>
      <c r="M19559" t="s">
        <v>1115</v>
      </c>
      <c r="N19559">
        <v>21</v>
      </c>
      <c r="P19559" cm="1">
        <f t="array" ref="P19559">IF(Q19559&gt;0,INDEX(Q19559:Q41283,MATCH(TRUE,INDEX(Q19559:Q41283="",,),0)-1),"")</f>
        <v>5</v>
      </c>
      <c r="Q19559">
        <f t="shared" si="559"/>
        <v>3</v>
      </c>
      <c r="R19559">
        <f t="shared" si="558"/>
        <v>0</v>
      </c>
    </row>
    <row r="19560" spans="1:18" x14ac:dyDescent="0.3">
      <c r="A19560" t="s">
        <v>1373</v>
      </c>
      <c r="B19560" s="1">
        <v>38495</v>
      </c>
      <c r="C19560" s="2">
        <v>0.41666666666666669</v>
      </c>
      <c r="D19560" t="s">
        <v>1402</v>
      </c>
      <c r="E19560" t="s">
        <v>1403</v>
      </c>
      <c r="G19560" t="s">
        <v>19</v>
      </c>
      <c r="H19560" t="s">
        <v>64</v>
      </c>
      <c r="I19560" t="s">
        <v>26</v>
      </c>
      <c r="J19560" t="s">
        <v>27</v>
      </c>
      <c r="K19560">
        <v>372</v>
      </c>
      <c r="L19560">
        <v>9.35</v>
      </c>
      <c r="M19560" t="s">
        <v>1115</v>
      </c>
      <c r="N19560">
        <v>24</v>
      </c>
      <c r="P19560" cm="1">
        <f t="array" ref="P19560">IF(Q19560&gt;0,INDEX(Q19560:Q41284,MATCH(TRUE,INDEX(Q19560:Q41284="",,),0)-1),"")</f>
        <v>5</v>
      </c>
      <c r="Q19560">
        <f t="shared" si="559"/>
        <v>3</v>
      </c>
      <c r="R19560">
        <f t="shared" si="558"/>
        <v>0</v>
      </c>
    </row>
    <row r="19561" spans="1:18" x14ac:dyDescent="0.3">
      <c r="A19561" t="s">
        <v>1373</v>
      </c>
      <c r="B19561" s="1">
        <v>38495</v>
      </c>
      <c r="C19561" s="2">
        <v>0.41666666666666669</v>
      </c>
      <c r="D19561" t="s">
        <v>1402</v>
      </c>
      <c r="E19561" t="s">
        <v>1403</v>
      </c>
      <c r="G19561" s="6" t="s">
        <v>29</v>
      </c>
      <c r="H19561" t="s">
        <v>63</v>
      </c>
      <c r="I19561" t="s">
        <v>21</v>
      </c>
      <c r="J19561" t="s">
        <v>22</v>
      </c>
      <c r="K19561">
        <v>19.899999999999999</v>
      </c>
      <c r="L19561">
        <v>37</v>
      </c>
      <c r="M19561" t="s">
        <v>1115</v>
      </c>
      <c r="N19561">
        <v>37</v>
      </c>
      <c r="P19561" cm="1">
        <f t="array" ref="P19561">IF(Q19561&gt;0,INDEX(Q19561:Q41285,MATCH(TRUE,INDEX(Q19561:Q41285="",,),0)-1),"")</f>
        <v>5</v>
      </c>
      <c r="Q19561">
        <f t="shared" si="559"/>
        <v>3</v>
      </c>
      <c r="R19561">
        <f t="shared" si="558"/>
        <v>0</v>
      </c>
    </row>
    <row r="19562" spans="1:18" x14ac:dyDescent="0.3">
      <c r="A19562" t="s">
        <v>1373</v>
      </c>
      <c r="B19562" s="1">
        <v>38495</v>
      </c>
      <c r="C19562" s="2">
        <v>0.41666666666666669</v>
      </c>
      <c r="D19562" t="s">
        <v>1402</v>
      </c>
      <c r="E19562" t="s">
        <v>1403</v>
      </c>
      <c r="G19562" s="6" t="s">
        <v>29</v>
      </c>
      <c r="H19562" t="s">
        <v>64</v>
      </c>
      <c r="I19562" t="s">
        <v>21</v>
      </c>
      <c r="J19562" t="s">
        <v>22</v>
      </c>
      <c r="K19562">
        <v>5.0999999999999996</v>
      </c>
      <c r="L19562">
        <v>98</v>
      </c>
      <c r="M19562" t="s">
        <v>1115</v>
      </c>
      <c r="N19562">
        <v>98</v>
      </c>
      <c r="P19562" cm="1">
        <f t="array" ref="P19562">IF(Q19562&gt;0,INDEX(Q19562:Q41286,MATCH(TRUE,INDEX(Q19562:Q41286="",,),0)-1),"")</f>
        <v>5</v>
      </c>
      <c r="Q19562">
        <f t="shared" si="559"/>
        <v>3</v>
      </c>
      <c r="R19562">
        <f t="shared" si="558"/>
        <v>0</v>
      </c>
    </row>
    <row r="19563" spans="1:18" x14ac:dyDescent="0.3">
      <c r="A19563" t="s">
        <v>1373</v>
      </c>
      <c r="B19563" s="1">
        <v>38495</v>
      </c>
      <c r="C19563" s="2">
        <v>0.41666666666666669</v>
      </c>
      <c r="D19563" t="s">
        <v>1402</v>
      </c>
      <c r="E19563" t="s">
        <v>1403</v>
      </c>
      <c r="G19563" s="6" t="s">
        <v>29</v>
      </c>
      <c r="H19563" t="s">
        <v>99</v>
      </c>
      <c r="I19563" t="s">
        <v>26</v>
      </c>
      <c r="J19563" t="s">
        <v>27</v>
      </c>
      <c r="K19563">
        <v>37</v>
      </c>
      <c r="L19563">
        <v>10.65</v>
      </c>
      <c r="M19563" t="s">
        <v>1115</v>
      </c>
      <c r="N19563">
        <v>10.65</v>
      </c>
      <c r="P19563" cm="1">
        <f t="array" ref="P19563">IF(Q19563&gt;0,INDEX(Q19563:Q41287,MATCH(TRUE,INDEX(Q19563:Q41287="",,),0)-1),"")</f>
        <v>5</v>
      </c>
      <c r="Q19563">
        <f t="shared" si="559"/>
        <v>3</v>
      </c>
      <c r="R19563">
        <f t="shared" si="558"/>
        <v>0</v>
      </c>
    </row>
    <row r="19564" spans="1:18" x14ac:dyDescent="0.3">
      <c r="A19564" t="s">
        <v>1373</v>
      </c>
      <c r="B19564" s="1">
        <v>38495</v>
      </c>
      <c r="C19564" s="2">
        <v>0.41666666666666669</v>
      </c>
      <c r="D19564" t="s">
        <v>1402</v>
      </c>
      <c r="E19564" t="s">
        <v>1403</v>
      </c>
      <c r="G19564" t="s">
        <v>19</v>
      </c>
      <c r="H19564" t="s">
        <v>63</v>
      </c>
      <c r="I19564" t="s">
        <v>26</v>
      </c>
      <c r="J19564" t="s">
        <v>27</v>
      </c>
      <c r="K19564">
        <v>652</v>
      </c>
      <c r="L19564">
        <v>28.25</v>
      </c>
      <c r="M19564" t="s">
        <v>1123</v>
      </c>
      <c r="N19564">
        <v>32</v>
      </c>
      <c r="P19564" cm="1">
        <f t="array" ref="P19564">IF(Q19564&gt;0,INDEX(Q19564:Q41288,MATCH(TRUE,INDEX(Q19564:Q41288="",,),0)-1),"")</f>
        <v>5</v>
      </c>
      <c r="Q19564">
        <f t="shared" si="559"/>
        <v>4</v>
      </c>
      <c r="R19564">
        <f t="shared" si="558"/>
        <v>0</v>
      </c>
    </row>
    <row r="19565" spans="1:18" x14ac:dyDescent="0.3">
      <c r="A19565" t="s">
        <v>1373</v>
      </c>
      <c r="B19565" s="1">
        <v>38495</v>
      </c>
      <c r="C19565" s="2">
        <v>0.41666666666666669</v>
      </c>
      <c r="D19565" t="s">
        <v>1402</v>
      </c>
      <c r="E19565" t="s">
        <v>1403</v>
      </c>
      <c r="G19565" t="s">
        <v>19</v>
      </c>
      <c r="H19565" t="s">
        <v>70</v>
      </c>
      <c r="I19565" t="s">
        <v>26</v>
      </c>
      <c r="J19565" t="s">
        <v>27</v>
      </c>
      <c r="K19565">
        <v>178</v>
      </c>
      <c r="L19565">
        <v>15</v>
      </c>
      <c r="M19565" t="s">
        <v>1123</v>
      </c>
      <c r="N19565">
        <v>23</v>
      </c>
      <c r="P19565" cm="1">
        <f t="array" ref="P19565">IF(Q19565&gt;0,INDEX(Q19565:Q41289,MATCH(TRUE,INDEX(Q19565:Q41289="",,),0)-1),"")</f>
        <v>5</v>
      </c>
      <c r="Q19565">
        <f t="shared" si="559"/>
        <v>4</v>
      </c>
      <c r="R19565">
        <f t="shared" si="558"/>
        <v>0</v>
      </c>
    </row>
    <row r="19566" spans="1:18" x14ac:dyDescent="0.3">
      <c r="A19566" t="s">
        <v>1373</v>
      </c>
      <c r="B19566" s="1">
        <v>38495</v>
      </c>
      <c r="C19566" s="2">
        <v>0.41666666666666669</v>
      </c>
      <c r="D19566" t="s">
        <v>1402</v>
      </c>
      <c r="E19566" t="s">
        <v>1403</v>
      </c>
      <c r="G19566" t="s">
        <v>19</v>
      </c>
      <c r="H19566" t="s">
        <v>64</v>
      </c>
      <c r="I19566" t="s">
        <v>26</v>
      </c>
      <c r="J19566" t="s">
        <v>27</v>
      </c>
      <c r="K19566">
        <v>372</v>
      </c>
      <c r="L19566">
        <v>9.35</v>
      </c>
      <c r="M19566" t="s">
        <v>1123</v>
      </c>
      <c r="N19566">
        <v>20</v>
      </c>
      <c r="P19566" cm="1">
        <f t="array" ref="P19566">IF(Q19566&gt;0,INDEX(Q19566:Q41290,MATCH(TRUE,INDEX(Q19566:Q41290="",,),0)-1),"")</f>
        <v>5</v>
      </c>
      <c r="Q19566">
        <f t="shared" si="559"/>
        <v>4</v>
      </c>
      <c r="R19566">
        <f t="shared" si="558"/>
        <v>0</v>
      </c>
    </row>
    <row r="19567" spans="1:18" x14ac:dyDescent="0.3">
      <c r="A19567" t="s">
        <v>1373</v>
      </c>
      <c r="B19567" s="1">
        <v>38495</v>
      </c>
      <c r="C19567" s="2">
        <v>0.41666666666666669</v>
      </c>
      <c r="D19567" t="s">
        <v>1402</v>
      </c>
      <c r="E19567" t="s">
        <v>1403</v>
      </c>
      <c r="G19567" s="6" t="s">
        <v>29</v>
      </c>
      <c r="H19567" t="s">
        <v>63</v>
      </c>
      <c r="I19567" t="s">
        <v>21</v>
      </c>
      <c r="J19567" t="s">
        <v>22</v>
      </c>
      <c r="K19567">
        <v>19.899999999999999</v>
      </c>
      <c r="L19567">
        <v>37</v>
      </c>
      <c r="M19567" t="s">
        <v>1123</v>
      </c>
      <c r="N19567">
        <v>37</v>
      </c>
      <c r="P19567" cm="1">
        <f t="array" ref="P19567">IF(Q19567&gt;0,INDEX(Q19567:Q41291,MATCH(TRUE,INDEX(Q19567:Q41291="",,),0)-1),"")</f>
        <v>5</v>
      </c>
      <c r="Q19567">
        <f t="shared" si="559"/>
        <v>4</v>
      </c>
      <c r="R19567">
        <f t="shared" si="558"/>
        <v>0</v>
      </c>
    </row>
    <row r="19568" spans="1:18" x14ac:dyDescent="0.3">
      <c r="A19568" t="s">
        <v>1373</v>
      </c>
      <c r="B19568" s="1">
        <v>38495</v>
      </c>
      <c r="C19568" s="2">
        <v>0.41666666666666669</v>
      </c>
      <c r="D19568" t="s">
        <v>1402</v>
      </c>
      <c r="E19568" t="s">
        <v>1403</v>
      </c>
      <c r="G19568" s="6" t="s">
        <v>29</v>
      </c>
      <c r="H19568" t="s">
        <v>64</v>
      </c>
      <c r="I19568" t="s">
        <v>21</v>
      </c>
      <c r="J19568" t="s">
        <v>22</v>
      </c>
      <c r="K19568">
        <v>5.0999999999999996</v>
      </c>
      <c r="L19568">
        <v>98</v>
      </c>
      <c r="M19568" t="s">
        <v>1123</v>
      </c>
      <c r="N19568">
        <v>98</v>
      </c>
      <c r="P19568" cm="1">
        <f t="array" ref="P19568">IF(Q19568&gt;0,INDEX(Q19568:Q41292,MATCH(TRUE,INDEX(Q19568:Q41292="",,),0)-1),"")</f>
        <v>5</v>
      </c>
      <c r="Q19568">
        <f t="shared" si="559"/>
        <v>4</v>
      </c>
      <c r="R19568">
        <f t="shared" ref="R19568:R19631" si="560">IF(P19568="","",0)</f>
        <v>0</v>
      </c>
    </row>
    <row r="19569" spans="1:18" x14ac:dyDescent="0.3">
      <c r="A19569" t="s">
        <v>1373</v>
      </c>
      <c r="B19569" s="1">
        <v>38495</v>
      </c>
      <c r="C19569" s="2">
        <v>0.41666666666666669</v>
      </c>
      <c r="D19569" t="s">
        <v>1402</v>
      </c>
      <c r="E19569" t="s">
        <v>1403</v>
      </c>
      <c r="G19569" s="6" t="s">
        <v>29</v>
      </c>
      <c r="H19569" t="s">
        <v>99</v>
      </c>
      <c r="I19569" t="s">
        <v>26</v>
      </c>
      <c r="J19569" t="s">
        <v>27</v>
      </c>
      <c r="K19569">
        <v>37</v>
      </c>
      <c r="L19569">
        <v>10.65</v>
      </c>
      <c r="M19569" t="s">
        <v>1123</v>
      </c>
      <c r="N19569">
        <v>10.65</v>
      </c>
      <c r="P19569" cm="1">
        <f t="array" ref="P19569">IF(Q19569&gt;0,INDEX(Q19569:Q41293,MATCH(TRUE,INDEX(Q19569:Q41293="",,),0)-1),"")</f>
        <v>5</v>
      </c>
      <c r="Q19569">
        <f t="shared" si="559"/>
        <v>4</v>
      </c>
      <c r="R19569">
        <f t="shared" si="560"/>
        <v>0</v>
      </c>
    </row>
    <row r="19570" spans="1:18" x14ac:dyDescent="0.3">
      <c r="A19570" t="s">
        <v>1373</v>
      </c>
      <c r="B19570" s="1">
        <v>38495</v>
      </c>
      <c r="C19570" s="2">
        <v>0.41666666666666669</v>
      </c>
      <c r="D19570" t="s">
        <v>1402</v>
      </c>
      <c r="E19570" t="s">
        <v>1403</v>
      </c>
      <c r="G19570" t="s">
        <v>19</v>
      </c>
      <c r="H19570" t="s">
        <v>63</v>
      </c>
      <c r="I19570" t="s">
        <v>26</v>
      </c>
      <c r="J19570" t="s">
        <v>27</v>
      </c>
      <c r="K19570">
        <v>652</v>
      </c>
      <c r="L19570">
        <v>28.25</v>
      </c>
      <c r="M19570" t="s">
        <v>868</v>
      </c>
      <c r="N19570">
        <v>28.25</v>
      </c>
      <c r="P19570" cm="1">
        <f t="array" ref="P19570">IF(Q19570&gt;0,INDEX(Q19570:Q41294,MATCH(TRUE,INDEX(Q19570:Q41294="",,),0)-1),"")</f>
        <v>5</v>
      </c>
      <c r="Q19570">
        <f t="shared" si="559"/>
        <v>5</v>
      </c>
      <c r="R19570">
        <f t="shared" si="560"/>
        <v>0</v>
      </c>
    </row>
    <row r="19571" spans="1:18" x14ac:dyDescent="0.3">
      <c r="A19571" t="s">
        <v>1373</v>
      </c>
      <c r="B19571" s="1">
        <v>38495</v>
      </c>
      <c r="C19571" s="2">
        <v>0.41666666666666669</v>
      </c>
      <c r="D19571" t="s">
        <v>1402</v>
      </c>
      <c r="E19571" t="s">
        <v>1403</v>
      </c>
      <c r="G19571" t="s">
        <v>19</v>
      </c>
      <c r="H19571" t="s">
        <v>70</v>
      </c>
      <c r="I19571" t="s">
        <v>26</v>
      </c>
      <c r="J19571" t="s">
        <v>27</v>
      </c>
      <c r="K19571">
        <v>178</v>
      </c>
      <c r="L19571">
        <v>15</v>
      </c>
      <c r="M19571" t="s">
        <v>868</v>
      </c>
      <c r="N19571">
        <v>20</v>
      </c>
      <c r="P19571" cm="1">
        <f t="array" ref="P19571">IF(Q19571&gt;0,INDEX(Q19571:Q41295,MATCH(TRUE,INDEX(Q19571:Q41295="",,),0)-1),"")</f>
        <v>5</v>
      </c>
      <c r="Q19571">
        <f t="shared" si="559"/>
        <v>5</v>
      </c>
      <c r="R19571">
        <f t="shared" si="560"/>
        <v>0</v>
      </c>
    </row>
    <row r="19572" spans="1:18" x14ac:dyDescent="0.3">
      <c r="A19572" t="s">
        <v>1373</v>
      </c>
      <c r="B19572" s="1">
        <v>38495</v>
      </c>
      <c r="C19572" s="2">
        <v>0.41666666666666669</v>
      </c>
      <c r="D19572" t="s">
        <v>1402</v>
      </c>
      <c r="E19572" t="s">
        <v>1403</v>
      </c>
      <c r="G19572" t="s">
        <v>19</v>
      </c>
      <c r="H19572" t="s">
        <v>64</v>
      </c>
      <c r="I19572" t="s">
        <v>26</v>
      </c>
      <c r="J19572" t="s">
        <v>27</v>
      </c>
      <c r="K19572">
        <v>372</v>
      </c>
      <c r="L19572">
        <v>9.35</v>
      </c>
      <c r="M19572" t="s">
        <v>868</v>
      </c>
      <c r="N19572">
        <v>21.2</v>
      </c>
      <c r="P19572" cm="1">
        <f t="array" ref="P19572">IF(Q19572&gt;0,INDEX(Q19572:Q41296,MATCH(TRUE,INDEX(Q19572:Q41296="",,),0)-1),"")</f>
        <v>5</v>
      </c>
      <c r="Q19572">
        <f t="shared" si="559"/>
        <v>5</v>
      </c>
      <c r="R19572">
        <f t="shared" si="560"/>
        <v>0</v>
      </c>
    </row>
    <row r="19573" spans="1:18" x14ac:dyDescent="0.3">
      <c r="A19573" t="s">
        <v>1373</v>
      </c>
      <c r="B19573" s="1">
        <v>38495</v>
      </c>
      <c r="C19573" s="2">
        <v>0.41666666666666669</v>
      </c>
      <c r="D19573" t="s">
        <v>1402</v>
      </c>
      <c r="E19573" t="s">
        <v>1403</v>
      </c>
      <c r="G19573" s="6" t="s">
        <v>29</v>
      </c>
      <c r="H19573" t="s">
        <v>63</v>
      </c>
      <c r="I19573" t="s">
        <v>21</v>
      </c>
      <c r="J19573" t="s">
        <v>22</v>
      </c>
      <c r="K19573">
        <v>19.899999999999999</v>
      </c>
      <c r="L19573">
        <v>37</v>
      </c>
      <c r="M19573" t="s">
        <v>868</v>
      </c>
      <c r="N19573">
        <v>37</v>
      </c>
      <c r="P19573" cm="1">
        <f t="array" ref="P19573">IF(Q19573&gt;0,INDEX(Q19573:Q41297,MATCH(TRUE,INDEX(Q19573:Q41297="",,),0)-1),"")</f>
        <v>5</v>
      </c>
      <c r="Q19573">
        <f t="shared" si="559"/>
        <v>5</v>
      </c>
      <c r="R19573">
        <f t="shared" si="560"/>
        <v>0</v>
      </c>
    </row>
    <row r="19574" spans="1:18" x14ac:dyDescent="0.3">
      <c r="A19574" t="s">
        <v>1373</v>
      </c>
      <c r="B19574" s="1">
        <v>38495</v>
      </c>
      <c r="C19574" s="2">
        <v>0.41666666666666669</v>
      </c>
      <c r="D19574" t="s">
        <v>1402</v>
      </c>
      <c r="E19574" t="s">
        <v>1403</v>
      </c>
      <c r="G19574" s="6" t="s">
        <v>29</v>
      </c>
      <c r="H19574" t="s">
        <v>64</v>
      </c>
      <c r="I19574" t="s">
        <v>21</v>
      </c>
      <c r="J19574" t="s">
        <v>22</v>
      </c>
      <c r="K19574">
        <v>5.0999999999999996</v>
      </c>
      <c r="L19574">
        <v>98</v>
      </c>
      <c r="M19574" t="s">
        <v>868</v>
      </c>
      <c r="N19574">
        <v>98</v>
      </c>
      <c r="P19574" cm="1">
        <f t="array" ref="P19574">IF(Q19574&gt;0,INDEX(Q19574:Q41298,MATCH(TRUE,INDEX(Q19574:Q41298="",,),0)-1),"")</f>
        <v>5</v>
      </c>
      <c r="Q19574">
        <f t="shared" si="559"/>
        <v>5</v>
      </c>
      <c r="R19574">
        <f t="shared" si="560"/>
        <v>0</v>
      </c>
    </row>
    <row r="19575" spans="1:18" x14ac:dyDescent="0.3">
      <c r="A19575" t="s">
        <v>1373</v>
      </c>
      <c r="B19575" s="1">
        <v>38495</v>
      </c>
      <c r="C19575" s="2">
        <v>0.41666666666666669</v>
      </c>
      <c r="D19575" t="s">
        <v>1402</v>
      </c>
      <c r="E19575" t="s">
        <v>1403</v>
      </c>
      <c r="G19575" s="6" t="s">
        <v>29</v>
      </c>
      <c r="H19575" t="s">
        <v>99</v>
      </c>
      <c r="I19575" t="s">
        <v>26</v>
      </c>
      <c r="J19575" t="s">
        <v>27</v>
      </c>
      <c r="K19575">
        <v>37</v>
      </c>
      <c r="L19575">
        <v>10.65</v>
      </c>
      <c r="M19575" t="s">
        <v>868</v>
      </c>
      <c r="N19575">
        <v>10.65</v>
      </c>
      <c r="P19575" cm="1">
        <f t="array" ref="P19575">IF(Q19575&gt;0,INDEX(Q19575:Q41299,MATCH(TRUE,INDEX(Q19575:Q41299="",,),0)-1),"")</f>
        <v>5</v>
      </c>
      <c r="Q19575">
        <f t="shared" si="559"/>
        <v>5</v>
      </c>
      <c r="R19575">
        <f t="shared" si="560"/>
        <v>0</v>
      </c>
    </row>
    <row r="19576" spans="1:18" x14ac:dyDescent="0.3">
      <c r="P19576" t="str" cm="1">
        <f t="array" ref="P19576">IF(Q19576&gt;0,INDEX(Q19576:Q41300,MATCH(TRUE,INDEX(Q19576:Q41300="",,),0)-1),"")</f>
        <v/>
      </c>
      <c r="R19576" t="str">
        <f t="shared" si="560"/>
        <v/>
      </c>
    </row>
    <row r="19577" spans="1:18" x14ac:dyDescent="0.3">
      <c r="A19577" t="s">
        <v>1373</v>
      </c>
      <c r="B19577" s="1">
        <v>38453</v>
      </c>
      <c r="C19577" s="2">
        <v>0.41666666666666669</v>
      </c>
      <c r="D19577" t="s">
        <v>1404</v>
      </c>
      <c r="E19577" t="s">
        <v>1405</v>
      </c>
      <c r="G19577" t="s">
        <v>19</v>
      </c>
      <c r="H19577" t="s">
        <v>194</v>
      </c>
      <c r="I19577" t="s">
        <v>21</v>
      </c>
      <c r="J19577" t="s">
        <v>22</v>
      </c>
      <c r="K19577">
        <v>5.6</v>
      </c>
      <c r="L19577">
        <v>321</v>
      </c>
      <c r="M19577" t="s">
        <v>1406</v>
      </c>
      <c r="N19577">
        <v>384.5</v>
      </c>
      <c r="O19577" t="s">
        <v>24</v>
      </c>
      <c r="P19577" cm="1">
        <f t="array" ref="P19577">IF(Q19577&gt;0,INDEX(Q19577:Q41301,MATCH(TRUE,INDEX(Q19577:Q41301="",,),0)-1),"")</f>
        <v>1</v>
      </c>
      <c r="Q19577">
        <v>1</v>
      </c>
      <c r="R19577">
        <f t="shared" si="560"/>
        <v>0</v>
      </c>
    </row>
    <row r="19578" spans="1:18" x14ac:dyDescent="0.3">
      <c r="A19578" t="s">
        <v>1373</v>
      </c>
      <c r="B19578" s="1">
        <v>38453</v>
      </c>
      <c r="C19578" s="2">
        <v>0.41666666666666669</v>
      </c>
      <c r="D19578" t="s">
        <v>1404</v>
      </c>
      <c r="E19578" t="s">
        <v>1405</v>
      </c>
      <c r="G19578" t="s">
        <v>19</v>
      </c>
      <c r="H19578" t="s">
        <v>196</v>
      </c>
      <c r="I19578" t="s">
        <v>21</v>
      </c>
      <c r="J19578" t="s">
        <v>22</v>
      </c>
      <c r="K19578">
        <v>2.2000000000000002</v>
      </c>
      <c r="L19578">
        <v>304</v>
      </c>
      <c r="M19578" t="s">
        <v>1406</v>
      </c>
      <c r="N19578">
        <v>466.55</v>
      </c>
      <c r="O19578" t="s">
        <v>24</v>
      </c>
      <c r="P19578" cm="1">
        <f t="array" ref="P19578">IF(Q19578&gt;0,INDEX(Q19578:Q41302,MATCH(TRUE,INDEX(Q19578:Q41302="",,),0)-1),"")</f>
        <v>1</v>
      </c>
      <c r="Q19578">
        <v>1</v>
      </c>
      <c r="R19578">
        <f t="shared" si="560"/>
        <v>0</v>
      </c>
    </row>
    <row r="19579" spans="1:18" x14ac:dyDescent="0.3">
      <c r="A19579" t="s">
        <v>1373</v>
      </c>
      <c r="B19579" s="1">
        <v>38453</v>
      </c>
      <c r="C19579" s="2">
        <v>0.41666666666666669</v>
      </c>
      <c r="D19579" t="s">
        <v>1404</v>
      </c>
      <c r="E19579" t="s">
        <v>1405</v>
      </c>
      <c r="G19579" t="s">
        <v>19</v>
      </c>
      <c r="H19579" t="s">
        <v>63</v>
      </c>
      <c r="I19579" t="s">
        <v>21</v>
      </c>
      <c r="J19579" t="s">
        <v>22</v>
      </c>
      <c r="K19579">
        <v>12</v>
      </c>
      <c r="L19579">
        <v>38</v>
      </c>
      <c r="M19579" t="s">
        <v>1406</v>
      </c>
      <c r="N19579">
        <v>67.650000000000006</v>
      </c>
      <c r="O19579" t="s">
        <v>24</v>
      </c>
      <c r="P19579" cm="1">
        <f t="array" ref="P19579">IF(Q19579&gt;0,INDEX(Q19579:Q41303,MATCH(TRUE,INDEX(Q19579:Q41303="",,),0)-1),"")</f>
        <v>1</v>
      </c>
      <c r="Q19579">
        <v>1</v>
      </c>
      <c r="R19579">
        <f t="shared" si="560"/>
        <v>0</v>
      </c>
    </row>
    <row r="19580" spans="1:18" x14ac:dyDescent="0.3">
      <c r="A19580" t="s">
        <v>1373</v>
      </c>
      <c r="B19580" s="1">
        <v>38453</v>
      </c>
      <c r="C19580" s="2">
        <v>0.41666666666666669</v>
      </c>
      <c r="D19580" t="s">
        <v>1404</v>
      </c>
      <c r="E19580" t="s">
        <v>1405</v>
      </c>
      <c r="G19580" t="s">
        <v>19</v>
      </c>
      <c r="H19580" t="s">
        <v>64</v>
      </c>
      <c r="I19580" t="s">
        <v>26</v>
      </c>
      <c r="J19580" t="s">
        <v>27</v>
      </c>
      <c r="K19580">
        <v>83</v>
      </c>
      <c r="L19580">
        <v>6.75</v>
      </c>
      <c r="M19580" t="s">
        <v>1406</v>
      </c>
      <c r="N19580">
        <v>11.03</v>
      </c>
      <c r="O19580" t="s">
        <v>24</v>
      </c>
      <c r="P19580" cm="1">
        <f t="array" ref="P19580">IF(Q19580&gt;0,INDEX(Q19580:Q41304,MATCH(TRUE,INDEX(Q19580:Q41304="",,),0)-1),"")</f>
        <v>1</v>
      </c>
      <c r="Q19580">
        <v>1</v>
      </c>
      <c r="R19580">
        <f t="shared" si="560"/>
        <v>0</v>
      </c>
    </row>
    <row r="19581" spans="1:18" x14ac:dyDescent="0.3">
      <c r="A19581" t="s">
        <v>1373</v>
      </c>
      <c r="B19581" s="1">
        <v>38453</v>
      </c>
      <c r="C19581" s="2">
        <v>0.41666666666666669</v>
      </c>
      <c r="D19581" t="s">
        <v>1404</v>
      </c>
      <c r="E19581" t="s">
        <v>1405</v>
      </c>
      <c r="G19581" s="6" t="s">
        <v>29</v>
      </c>
      <c r="H19581" t="s">
        <v>99</v>
      </c>
      <c r="I19581" t="s">
        <v>21</v>
      </c>
      <c r="J19581" t="s">
        <v>22</v>
      </c>
      <c r="K19581">
        <v>1.3</v>
      </c>
      <c r="L19581">
        <v>129</v>
      </c>
      <c r="M19581" t="s">
        <v>1406</v>
      </c>
      <c r="N19581">
        <v>129</v>
      </c>
      <c r="O19581" t="s">
        <v>24</v>
      </c>
      <c r="P19581" cm="1">
        <f t="array" ref="P19581">IF(Q19581&gt;0,INDEX(Q19581:Q41305,MATCH(TRUE,INDEX(Q19581:Q41305="",,),0)-1),"")</f>
        <v>1</v>
      </c>
      <c r="Q19581">
        <v>1</v>
      </c>
      <c r="R19581">
        <f t="shared" si="560"/>
        <v>0</v>
      </c>
    </row>
    <row r="19582" spans="1:18" x14ac:dyDescent="0.3">
      <c r="A19582" t="s">
        <v>1373</v>
      </c>
      <c r="B19582" s="1">
        <v>38453</v>
      </c>
      <c r="C19582" s="2">
        <v>0.41666666666666669</v>
      </c>
      <c r="D19582" t="s">
        <v>1404</v>
      </c>
      <c r="E19582" t="s">
        <v>1405</v>
      </c>
      <c r="G19582" s="6" t="s">
        <v>29</v>
      </c>
      <c r="H19582" t="s">
        <v>148</v>
      </c>
      <c r="I19582" t="s">
        <v>26</v>
      </c>
      <c r="J19582" t="s">
        <v>27</v>
      </c>
      <c r="K19582">
        <v>12</v>
      </c>
      <c r="L19582">
        <v>12.05</v>
      </c>
      <c r="M19582" t="s">
        <v>1406</v>
      </c>
      <c r="N19582">
        <v>12.05</v>
      </c>
      <c r="O19582" t="s">
        <v>24</v>
      </c>
      <c r="P19582" cm="1">
        <f t="array" ref="P19582">IF(Q19582&gt;0,INDEX(Q19582:Q41306,MATCH(TRUE,INDEX(Q19582:Q41306="",,),0)-1),"")</f>
        <v>1</v>
      </c>
      <c r="Q19582">
        <v>1</v>
      </c>
      <c r="R19582">
        <f t="shared" si="560"/>
        <v>0</v>
      </c>
    </row>
    <row r="19583" spans="1:18" x14ac:dyDescent="0.3">
      <c r="A19583" t="s">
        <v>1373</v>
      </c>
      <c r="B19583" s="1">
        <v>38453</v>
      </c>
      <c r="C19583" s="2">
        <v>0.41666666666666669</v>
      </c>
      <c r="D19583" t="s">
        <v>1404</v>
      </c>
      <c r="E19583" t="s">
        <v>1405</v>
      </c>
      <c r="G19583" s="6" t="s">
        <v>29</v>
      </c>
      <c r="H19583" t="s">
        <v>63</v>
      </c>
      <c r="I19583" t="s">
        <v>26</v>
      </c>
      <c r="J19583" t="s">
        <v>27</v>
      </c>
      <c r="K19583">
        <v>26</v>
      </c>
      <c r="L19583">
        <v>10.8</v>
      </c>
      <c r="M19583" t="s">
        <v>1406</v>
      </c>
      <c r="N19583">
        <v>10.8</v>
      </c>
      <c r="O19583" t="s">
        <v>24</v>
      </c>
      <c r="P19583" cm="1">
        <f t="array" ref="P19583">IF(Q19583&gt;0,INDEX(Q19583:Q41307,MATCH(TRUE,INDEX(Q19583:Q41307="",,),0)-1),"")</f>
        <v>1</v>
      </c>
      <c r="Q19583">
        <v>1</v>
      </c>
      <c r="R19583">
        <f t="shared" si="560"/>
        <v>0</v>
      </c>
    </row>
    <row r="19584" spans="1:18" x14ac:dyDescent="0.3">
      <c r="P19584" t="str" cm="1">
        <f t="array" ref="P19584">IF(Q19584&gt;0,INDEX(Q19584:Q41308,MATCH(TRUE,INDEX(Q19584:Q41308="",,),0)-1),"")</f>
        <v/>
      </c>
      <c r="R19584" t="str">
        <f t="shared" si="560"/>
        <v/>
      </c>
    </row>
    <row r="19585" spans="1:18" x14ac:dyDescent="0.3">
      <c r="A19585" t="s">
        <v>1373</v>
      </c>
      <c r="B19585" s="1">
        <v>38341</v>
      </c>
      <c r="C19585" s="2">
        <v>0.41666666666666669</v>
      </c>
      <c r="D19585" t="s">
        <v>1407</v>
      </c>
      <c r="E19585" t="s">
        <v>1408</v>
      </c>
      <c r="G19585" t="s">
        <v>19</v>
      </c>
      <c r="H19585" t="s">
        <v>122</v>
      </c>
      <c r="I19585" t="s">
        <v>26</v>
      </c>
      <c r="J19585" t="s">
        <v>27</v>
      </c>
      <c r="K19585">
        <v>467</v>
      </c>
      <c r="L19585">
        <v>18.95</v>
      </c>
      <c r="M19585" t="s">
        <v>1115</v>
      </c>
      <c r="N19585">
        <v>22.4</v>
      </c>
      <c r="O19585" t="s">
        <v>24</v>
      </c>
      <c r="P19585" cm="1">
        <f t="array" ref="P19585">IF(Q19585&gt;0,INDEX(Q19585:Q41309,MATCH(TRUE,INDEX(Q19585:Q41309="",,),0)-1),"")</f>
        <v>2</v>
      </c>
      <c r="Q19585">
        <v>1</v>
      </c>
      <c r="R19585">
        <f t="shared" si="560"/>
        <v>0</v>
      </c>
    </row>
    <row r="19586" spans="1:18" x14ac:dyDescent="0.3">
      <c r="A19586" t="s">
        <v>1373</v>
      </c>
      <c r="B19586" s="1">
        <v>38341</v>
      </c>
      <c r="C19586" s="2">
        <v>0.41666666666666669</v>
      </c>
      <c r="D19586" t="s">
        <v>1407</v>
      </c>
      <c r="E19586" t="s">
        <v>1408</v>
      </c>
      <c r="G19586" t="s">
        <v>19</v>
      </c>
      <c r="H19586" t="s">
        <v>198</v>
      </c>
      <c r="I19586" t="s">
        <v>26</v>
      </c>
      <c r="J19586" t="s">
        <v>27</v>
      </c>
      <c r="K19586">
        <v>87</v>
      </c>
      <c r="L19586">
        <v>7.35</v>
      </c>
      <c r="M19586" t="s">
        <v>1115</v>
      </c>
      <c r="N19586">
        <v>12</v>
      </c>
      <c r="O19586" t="s">
        <v>24</v>
      </c>
      <c r="P19586" cm="1">
        <f t="array" ref="P19586">IF(Q19586&gt;0,INDEX(Q19586:Q41310,MATCH(TRUE,INDEX(Q19586:Q41310="",,),0)-1),"")</f>
        <v>2</v>
      </c>
      <c r="Q19586">
        <v>1</v>
      </c>
      <c r="R19586">
        <f t="shared" si="560"/>
        <v>0</v>
      </c>
    </row>
    <row r="19587" spans="1:18" x14ac:dyDescent="0.3">
      <c r="A19587" t="s">
        <v>1373</v>
      </c>
      <c r="B19587" s="1">
        <v>38341</v>
      </c>
      <c r="C19587" s="2">
        <v>0.41666666666666669</v>
      </c>
      <c r="D19587" t="s">
        <v>1407</v>
      </c>
      <c r="E19587" t="s">
        <v>1408</v>
      </c>
      <c r="G19587" s="6" t="s">
        <v>29</v>
      </c>
      <c r="H19587" t="s">
        <v>198</v>
      </c>
      <c r="I19587" t="s">
        <v>21</v>
      </c>
      <c r="J19587" t="s">
        <v>22</v>
      </c>
      <c r="K19587">
        <v>4</v>
      </c>
      <c r="L19587">
        <v>48</v>
      </c>
      <c r="M19587" t="s">
        <v>1115</v>
      </c>
      <c r="N19587">
        <v>48</v>
      </c>
      <c r="O19587" t="s">
        <v>24</v>
      </c>
      <c r="P19587" cm="1">
        <f t="array" ref="P19587">IF(Q19587&gt;0,INDEX(Q19587:Q41311,MATCH(TRUE,INDEX(Q19587:Q41311="",,),0)-1),"")</f>
        <v>2</v>
      </c>
      <c r="Q19587">
        <v>1</v>
      </c>
      <c r="R19587">
        <f t="shared" si="560"/>
        <v>0</v>
      </c>
    </row>
    <row r="19588" spans="1:18" x14ac:dyDescent="0.3">
      <c r="A19588" t="s">
        <v>1373</v>
      </c>
      <c r="B19588" s="1">
        <v>38341</v>
      </c>
      <c r="C19588" s="2">
        <v>0.41666666666666669</v>
      </c>
      <c r="D19588" t="s">
        <v>1407</v>
      </c>
      <c r="E19588" t="s">
        <v>1408</v>
      </c>
      <c r="G19588" s="6" t="s">
        <v>29</v>
      </c>
      <c r="H19588" t="s">
        <v>64</v>
      </c>
      <c r="I19588" t="s">
        <v>26</v>
      </c>
      <c r="J19588" t="s">
        <v>27</v>
      </c>
      <c r="K19588">
        <v>8</v>
      </c>
      <c r="L19588">
        <v>7</v>
      </c>
      <c r="M19588" t="s">
        <v>1115</v>
      </c>
      <c r="N19588">
        <v>7</v>
      </c>
      <c r="O19588" t="s">
        <v>24</v>
      </c>
      <c r="P19588" cm="1">
        <f t="array" ref="P19588">IF(Q19588&gt;0,INDEX(Q19588:Q41312,MATCH(TRUE,INDEX(Q19588:Q41312="",,),0)-1),"")</f>
        <v>2</v>
      </c>
      <c r="Q19588">
        <v>1</v>
      </c>
      <c r="R19588">
        <f t="shared" si="560"/>
        <v>0</v>
      </c>
    </row>
    <row r="19589" spans="1:18" x14ac:dyDescent="0.3">
      <c r="A19589" t="s">
        <v>1373</v>
      </c>
      <c r="B19589" s="1">
        <v>38341</v>
      </c>
      <c r="C19589" s="2">
        <v>0.41666666666666669</v>
      </c>
      <c r="D19589" t="s">
        <v>1407</v>
      </c>
      <c r="E19589" t="s">
        <v>1408</v>
      </c>
      <c r="G19589" t="s">
        <v>19</v>
      </c>
      <c r="H19589" t="s">
        <v>122</v>
      </c>
      <c r="I19589" t="s">
        <v>26</v>
      </c>
      <c r="J19589" t="s">
        <v>27</v>
      </c>
      <c r="K19589">
        <v>467</v>
      </c>
      <c r="L19589">
        <v>18.95</v>
      </c>
      <c r="M19589" t="s">
        <v>1116</v>
      </c>
      <c r="N19589">
        <v>20.05</v>
      </c>
      <c r="P19589" cm="1">
        <f t="array" ref="P19589">IF(Q19589&gt;0,INDEX(Q19589:Q41313,MATCH(TRUE,INDEX(Q19589:Q41313="",,),0)-1),"")</f>
        <v>2</v>
      </c>
      <c r="Q19589">
        <v>2</v>
      </c>
      <c r="R19589">
        <f t="shared" si="560"/>
        <v>0</v>
      </c>
    </row>
    <row r="19590" spans="1:18" x14ac:dyDescent="0.3">
      <c r="A19590" t="s">
        <v>1373</v>
      </c>
      <c r="B19590" s="1">
        <v>38341</v>
      </c>
      <c r="C19590" s="2">
        <v>0.41666666666666669</v>
      </c>
      <c r="D19590" t="s">
        <v>1407</v>
      </c>
      <c r="E19590" t="s">
        <v>1408</v>
      </c>
      <c r="G19590" t="s">
        <v>19</v>
      </c>
      <c r="H19590" t="s">
        <v>198</v>
      </c>
      <c r="I19590" t="s">
        <v>26</v>
      </c>
      <c r="J19590" t="s">
        <v>27</v>
      </c>
      <c r="K19590">
        <v>87</v>
      </c>
      <c r="L19590">
        <v>7.35</v>
      </c>
      <c r="M19590" t="s">
        <v>1116</v>
      </c>
      <c r="N19590">
        <v>7.5</v>
      </c>
      <c r="P19590" cm="1">
        <f t="array" ref="P19590">IF(Q19590&gt;0,INDEX(Q19590:Q41314,MATCH(TRUE,INDEX(Q19590:Q41314="",,),0)-1),"")</f>
        <v>2</v>
      </c>
      <c r="Q19590">
        <v>2</v>
      </c>
      <c r="R19590">
        <f t="shared" si="560"/>
        <v>0</v>
      </c>
    </row>
    <row r="19591" spans="1:18" x14ac:dyDescent="0.3">
      <c r="A19591" t="s">
        <v>1373</v>
      </c>
      <c r="B19591" s="1">
        <v>38341</v>
      </c>
      <c r="C19591" s="2">
        <v>0.41666666666666669</v>
      </c>
      <c r="D19591" t="s">
        <v>1407</v>
      </c>
      <c r="E19591" t="s">
        <v>1408</v>
      </c>
      <c r="G19591" s="6" t="s">
        <v>29</v>
      </c>
      <c r="H19591" t="s">
        <v>198</v>
      </c>
      <c r="I19591" t="s">
        <v>21</v>
      </c>
      <c r="J19591" t="s">
        <v>22</v>
      </c>
      <c r="K19591">
        <v>4</v>
      </c>
      <c r="L19591">
        <v>48</v>
      </c>
      <c r="M19591" t="s">
        <v>1116</v>
      </c>
      <c r="N19591">
        <v>48</v>
      </c>
      <c r="P19591" cm="1">
        <f t="array" ref="P19591">IF(Q19591&gt;0,INDEX(Q19591:Q41315,MATCH(TRUE,INDEX(Q19591:Q41315="",,),0)-1),"")</f>
        <v>2</v>
      </c>
      <c r="Q19591">
        <v>2</v>
      </c>
      <c r="R19591">
        <f t="shared" si="560"/>
        <v>0</v>
      </c>
    </row>
    <row r="19592" spans="1:18" x14ac:dyDescent="0.3">
      <c r="A19592" t="s">
        <v>1373</v>
      </c>
      <c r="B19592" s="1">
        <v>38341</v>
      </c>
      <c r="C19592" s="2">
        <v>0.41666666666666669</v>
      </c>
      <c r="D19592" t="s">
        <v>1407</v>
      </c>
      <c r="E19592" t="s">
        <v>1408</v>
      </c>
      <c r="G19592" s="6" t="s">
        <v>29</v>
      </c>
      <c r="H19592" t="s">
        <v>64</v>
      </c>
      <c r="I19592" t="s">
        <v>26</v>
      </c>
      <c r="J19592" t="s">
        <v>27</v>
      </c>
      <c r="K19592">
        <v>8</v>
      </c>
      <c r="L19592">
        <v>7</v>
      </c>
      <c r="M19592" t="s">
        <v>1116</v>
      </c>
      <c r="N19592">
        <v>7</v>
      </c>
      <c r="P19592" cm="1">
        <f t="array" ref="P19592">IF(Q19592&gt;0,INDEX(Q19592:Q41316,MATCH(TRUE,INDEX(Q19592:Q41316="",,),0)-1),"")</f>
        <v>2</v>
      </c>
      <c r="Q19592">
        <v>2</v>
      </c>
      <c r="R19592">
        <f t="shared" si="560"/>
        <v>0</v>
      </c>
    </row>
    <row r="19593" spans="1:18" x14ac:dyDescent="0.3">
      <c r="P19593" t="str" cm="1">
        <f t="array" ref="P19593">IF(Q19593&gt;0,INDEX(Q19593:Q41317,MATCH(TRUE,INDEX(Q19593:Q41317="",,),0)-1),"")</f>
        <v/>
      </c>
      <c r="R19593" t="str">
        <f t="shared" si="560"/>
        <v/>
      </c>
    </row>
    <row r="19594" spans="1:18" x14ac:dyDescent="0.3">
      <c r="A19594" t="s">
        <v>1373</v>
      </c>
      <c r="B19594" s="1">
        <v>38341</v>
      </c>
      <c r="C19594" s="2">
        <v>0.41666666666666669</v>
      </c>
      <c r="D19594" t="s">
        <v>1409</v>
      </c>
      <c r="E19594" t="s">
        <v>1410</v>
      </c>
      <c r="G19594" t="s">
        <v>19</v>
      </c>
      <c r="H19594" t="s">
        <v>122</v>
      </c>
      <c r="I19594" t="s">
        <v>26</v>
      </c>
      <c r="J19594" t="s">
        <v>27</v>
      </c>
      <c r="K19594">
        <v>1171</v>
      </c>
      <c r="L19594">
        <v>18.95</v>
      </c>
      <c r="M19594" t="s">
        <v>1411</v>
      </c>
      <c r="N19594">
        <v>22.45</v>
      </c>
      <c r="O19594" t="s">
        <v>24</v>
      </c>
      <c r="P19594" cm="1">
        <f t="array" ref="P19594">IF(Q19594&gt;0,INDEX(Q19594:Q41318,MATCH(TRUE,INDEX(Q19594:Q41318="",,),0)-1),"")</f>
        <v>2</v>
      </c>
      <c r="Q19594">
        <v>1</v>
      </c>
      <c r="R19594">
        <f t="shared" si="560"/>
        <v>0</v>
      </c>
    </row>
    <row r="19595" spans="1:18" x14ac:dyDescent="0.3">
      <c r="A19595" t="s">
        <v>1373</v>
      </c>
      <c r="B19595" s="1">
        <v>38341</v>
      </c>
      <c r="C19595" s="2">
        <v>0.41666666666666669</v>
      </c>
      <c r="D19595" t="s">
        <v>1409</v>
      </c>
      <c r="E19595" t="s">
        <v>1410</v>
      </c>
      <c r="G19595" t="s">
        <v>19</v>
      </c>
      <c r="H19595" t="s">
        <v>28</v>
      </c>
      <c r="I19595" t="s">
        <v>26</v>
      </c>
      <c r="J19595" t="s">
        <v>27</v>
      </c>
      <c r="K19595">
        <v>50</v>
      </c>
      <c r="L19595">
        <v>48.65</v>
      </c>
      <c r="M19595" t="s">
        <v>1411</v>
      </c>
      <c r="N19595">
        <v>49.7</v>
      </c>
      <c r="O19595" t="s">
        <v>24</v>
      </c>
      <c r="P19595" cm="1">
        <f t="array" ref="P19595">IF(Q19595&gt;0,INDEX(Q19595:Q41319,MATCH(TRUE,INDEX(Q19595:Q41319="",,),0)-1),"")</f>
        <v>2</v>
      </c>
      <c r="Q19595">
        <v>1</v>
      </c>
      <c r="R19595">
        <f t="shared" si="560"/>
        <v>0</v>
      </c>
    </row>
    <row r="19596" spans="1:18" x14ac:dyDescent="0.3">
      <c r="A19596" t="s">
        <v>1373</v>
      </c>
      <c r="B19596" s="1">
        <v>38341</v>
      </c>
      <c r="C19596" s="2">
        <v>0.41666666666666669</v>
      </c>
      <c r="D19596" t="s">
        <v>1409</v>
      </c>
      <c r="E19596" t="s">
        <v>1410</v>
      </c>
      <c r="G19596" s="6" t="s">
        <v>29</v>
      </c>
      <c r="H19596" t="s">
        <v>122</v>
      </c>
      <c r="I19596" t="s">
        <v>21</v>
      </c>
      <c r="J19596" t="s">
        <v>22</v>
      </c>
      <c r="K19596">
        <v>6.1</v>
      </c>
      <c r="L19596">
        <v>50</v>
      </c>
      <c r="M19596" t="s">
        <v>1411</v>
      </c>
      <c r="N19596">
        <v>50</v>
      </c>
      <c r="O19596" t="s">
        <v>24</v>
      </c>
      <c r="P19596" cm="1">
        <f t="array" ref="P19596">IF(Q19596&gt;0,INDEX(Q19596:Q41320,MATCH(TRUE,INDEX(Q19596:Q41320="",,),0)-1),"")</f>
        <v>2</v>
      </c>
      <c r="Q19596">
        <v>1</v>
      </c>
      <c r="R19596">
        <f t="shared" si="560"/>
        <v>0</v>
      </c>
    </row>
    <row r="19597" spans="1:18" x14ac:dyDescent="0.3">
      <c r="A19597" t="s">
        <v>1373</v>
      </c>
      <c r="B19597" s="1">
        <v>38341</v>
      </c>
      <c r="C19597" s="2">
        <v>0.41666666666666669</v>
      </c>
      <c r="D19597" t="s">
        <v>1409</v>
      </c>
      <c r="E19597" t="s">
        <v>1410</v>
      </c>
      <c r="G19597" s="6" t="s">
        <v>29</v>
      </c>
      <c r="H19597" t="s">
        <v>198</v>
      </c>
      <c r="I19597" t="s">
        <v>21</v>
      </c>
      <c r="J19597" t="s">
        <v>22</v>
      </c>
      <c r="K19597">
        <v>0.4</v>
      </c>
      <c r="L19597">
        <v>47</v>
      </c>
      <c r="M19597" t="s">
        <v>1411</v>
      </c>
      <c r="N19597">
        <v>47</v>
      </c>
      <c r="O19597" t="s">
        <v>24</v>
      </c>
      <c r="P19597" cm="1">
        <f t="array" ref="P19597">IF(Q19597&gt;0,INDEX(Q19597:Q41321,MATCH(TRUE,INDEX(Q19597:Q41321="",,),0)-1),"")</f>
        <v>2</v>
      </c>
      <c r="Q19597">
        <v>1</v>
      </c>
      <c r="R19597">
        <f t="shared" si="560"/>
        <v>0</v>
      </c>
    </row>
    <row r="19598" spans="1:18" x14ac:dyDescent="0.3">
      <c r="A19598" t="s">
        <v>1373</v>
      </c>
      <c r="B19598" s="1">
        <v>38341</v>
      </c>
      <c r="C19598" s="2">
        <v>0.41666666666666669</v>
      </c>
      <c r="D19598" t="s">
        <v>1409</v>
      </c>
      <c r="E19598" t="s">
        <v>1410</v>
      </c>
      <c r="G19598" s="6" t="s">
        <v>29</v>
      </c>
      <c r="H19598" t="s">
        <v>28</v>
      </c>
      <c r="I19598" t="s">
        <v>21</v>
      </c>
      <c r="J19598" t="s">
        <v>22</v>
      </c>
      <c r="K19598">
        <v>0.5</v>
      </c>
      <c r="L19598">
        <v>97</v>
      </c>
      <c r="M19598" t="s">
        <v>1411</v>
      </c>
      <c r="N19598">
        <v>97</v>
      </c>
      <c r="O19598" t="s">
        <v>24</v>
      </c>
      <c r="P19598" cm="1">
        <f t="array" ref="P19598">IF(Q19598&gt;0,INDEX(Q19598:Q41322,MATCH(TRUE,INDEX(Q19598:Q41322="",,),0)-1),"")</f>
        <v>2</v>
      </c>
      <c r="Q19598">
        <v>1</v>
      </c>
      <c r="R19598">
        <f t="shared" si="560"/>
        <v>0</v>
      </c>
    </row>
    <row r="19599" spans="1:18" x14ac:dyDescent="0.3">
      <c r="A19599" t="s">
        <v>1373</v>
      </c>
      <c r="B19599" s="1">
        <v>38341</v>
      </c>
      <c r="C19599" s="2">
        <v>0.41666666666666669</v>
      </c>
      <c r="D19599" t="s">
        <v>1409</v>
      </c>
      <c r="E19599" t="s">
        <v>1410</v>
      </c>
      <c r="G19599" s="6" t="s">
        <v>29</v>
      </c>
      <c r="H19599" t="s">
        <v>63</v>
      </c>
      <c r="I19599" t="s">
        <v>21</v>
      </c>
      <c r="J19599" t="s">
        <v>22</v>
      </c>
      <c r="K19599">
        <v>0.4</v>
      </c>
      <c r="L19599">
        <v>41.5</v>
      </c>
      <c r="M19599" t="s">
        <v>1411</v>
      </c>
      <c r="N19599">
        <v>41.5</v>
      </c>
      <c r="O19599" t="s">
        <v>24</v>
      </c>
      <c r="P19599" cm="1">
        <f t="array" ref="P19599">IF(Q19599&gt;0,INDEX(Q19599:Q41323,MATCH(TRUE,INDEX(Q19599:Q41323="",,),0)-1),"")</f>
        <v>2</v>
      </c>
      <c r="Q19599">
        <v>1</v>
      </c>
      <c r="R19599">
        <f t="shared" si="560"/>
        <v>0</v>
      </c>
    </row>
    <row r="19600" spans="1:18" x14ac:dyDescent="0.3">
      <c r="A19600" t="s">
        <v>1373</v>
      </c>
      <c r="B19600" s="1">
        <v>38341</v>
      </c>
      <c r="C19600" s="2">
        <v>0.41666666666666669</v>
      </c>
      <c r="D19600" t="s">
        <v>1409</v>
      </c>
      <c r="E19600" t="s">
        <v>1410</v>
      </c>
      <c r="G19600" s="6" t="s">
        <v>29</v>
      </c>
      <c r="H19600" t="s">
        <v>99</v>
      </c>
      <c r="I19600" t="s">
        <v>26</v>
      </c>
      <c r="J19600" t="s">
        <v>27</v>
      </c>
      <c r="K19600">
        <v>9</v>
      </c>
      <c r="L19600">
        <v>9</v>
      </c>
      <c r="M19600" t="s">
        <v>1411</v>
      </c>
      <c r="N19600">
        <v>9</v>
      </c>
      <c r="O19600" t="s">
        <v>24</v>
      </c>
      <c r="P19600" cm="1">
        <f t="array" ref="P19600">IF(Q19600&gt;0,INDEX(Q19600:Q41324,MATCH(TRUE,INDEX(Q19600:Q41324="",,),0)-1),"")</f>
        <v>2</v>
      </c>
      <c r="Q19600">
        <v>1</v>
      </c>
      <c r="R19600">
        <f t="shared" si="560"/>
        <v>0</v>
      </c>
    </row>
    <row r="19601" spans="1:18" x14ac:dyDescent="0.3">
      <c r="A19601" t="s">
        <v>1373</v>
      </c>
      <c r="B19601" s="1">
        <v>38341</v>
      </c>
      <c r="C19601" s="2">
        <v>0.41666666666666669</v>
      </c>
      <c r="D19601" t="s">
        <v>1409</v>
      </c>
      <c r="E19601" t="s">
        <v>1410</v>
      </c>
      <c r="G19601" s="6" t="s">
        <v>29</v>
      </c>
      <c r="H19601" t="s">
        <v>197</v>
      </c>
      <c r="I19601" t="s">
        <v>26</v>
      </c>
      <c r="J19601" t="s">
        <v>27</v>
      </c>
      <c r="K19601">
        <v>4</v>
      </c>
      <c r="L19601">
        <v>18.95</v>
      </c>
      <c r="M19601" t="s">
        <v>1411</v>
      </c>
      <c r="N19601">
        <v>18.95</v>
      </c>
      <c r="O19601" t="s">
        <v>24</v>
      </c>
      <c r="P19601" cm="1">
        <f t="array" ref="P19601">IF(Q19601&gt;0,INDEX(Q19601:Q41325,MATCH(TRUE,INDEX(Q19601:Q41325="",,),0)-1),"")</f>
        <v>2</v>
      </c>
      <c r="Q19601">
        <v>1</v>
      </c>
      <c r="R19601">
        <f t="shared" si="560"/>
        <v>0</v>
      </c>
    </row>
    <row r="19602" spans="1:18" x14ac:dyDescent="0.3">
      <c r="A19602" t="s">
        <v>1373</v>
      </c>
      <c r="B19602" s="1">
        <v>38341</v>
      </c>
      <c r="C19602" s="2">
        <v>0.41666666666666669</v>
      </c>
      <c r="D19602" t="s">
        <v>1409</v>
      </c>
      <c r="E19602" t="s">
        <v>1410</v>
      </c>
      <c r="G19602" s="6" t="s">
        <v>29</v>
      </c>
      <c r="H19602" t="s">
        <v>198</v>
      </c>
      <c r="I19602" t="s">
        <v>26</v>
      </c>
      <c r="J19602" t="s">
        <v>27</v>
      </c>
      <c r="K19602">
        <v>51</v>
      </c>
      <c r="L19602">
        <v>12.15</v>
      </c>
      <c r="M19602" t="s">
        <v>1411</v>
      </c>
      <c r="N19602">
        <v>12.15</v>
      </c>
      <c r="O19602" t="s">
        <v>24</v>
      </c>
      <c r="P19602" cm="1">
        <f t="array" ref="P19602">IF(Q19602&gt;0,INDEX(Q19602:Q41326,MATCH(TRUE,INDEX(Q19602:Q41326="",,),0)-1),"")</f>
        <v>2</v>
      </c>
      <c r="Q19602">
        <v>1</v>
      </c>
      <c r="R19602">
        <f t="shared" si="560"/>
        <v>0</v>
      </c>
    </row>
    <row r="19603" spans="1:18" x14ac:dyDescent="0.3">
      <c r="A19603" t="s">
        <v>1373</v>
      </c>
      <c r="B19603" s="1">
        <v>38341</v>
      </c>
      <c r="C19603" s="2">
        <v>0.41666666666666669</v>
      </c>
      <c r="D19603" t="s">
        <v>1409</v>
      </c>
      <c r="E19603" t="s">
        <v>1410</v>
      </c>
      <c r="G19603" s="6" t="s">
        <v>29</v>
      </c>
      <c r="H19603" t="s">
        <v>63</v>
      </c>
      <c r="I19603" t="s">
        <v>26</v>
      </c>
      <c r="J19603" t="s">
        <v>27</v>
      </c>
      <c r="K19603">
        <v>8</v>
      </c>
      <c r="L19603">
        <v>12</v>
      </c>
      <c r="M19603" t="s">
        <v>1411</v>
      </c>
      <c r="N19603">
        <v>12</v>
      </c>
      <c r="O19603" t="s">
        <v>24</v>
      </c>
      <c r="P19603" cm="1">
        <f t="array" ref="P19603">IF(Q19603&gt;0,INDEX(Q19603:Q41327,MATCH(TRUE,INDEX(Q19603:Q41327="",,),0)-1),"")</f>
        <v>2</v>
      </c>
      <c r="Q19603">
        <v>1</v>
      </c>
      <c r="R19603">
        <f t="shared" si="560"/>
        <v>0</v>
      </c>
    </row>
    <row r="19604" spans="1:18" x14ac:dyDescent="0.3">
      <c r="A19604" t="s">
        <v>1373</v>
      </c>
      <c r="B19604" s="1">
        <v>38341</v>
      </c>
      <c r="C19604" s="2">
        <v>0.41666666666666669</v>
      </c>
      <c r="D19604" t="s">
        <v>1409</v>
      </c>
      <c r="E19604" t="s">
        <v>1410</v>
      </c>
      <c r="G19604" s="6" t="s">
        <v>29</v>
      </c>
      <c r="H19604" t="s">
        <v>64</v>
      </c>
      <c r="I19604" t="s">
        <v>26</v>
      </c>
      <c r="J19604" t="s">
        <v>27</v>
      </c>
      <c r="K19604">
        <v>17</v>
      </c>
      <c r="L19604">
        <v>6.85</v>
      </c>
      <c r="M19604" t="s">
        <v>1411</v>
      </c>
      <c r="N19604">
        <v>6.85</v>
      </c>
      <c r="O19604" t="s">
        <v>24</v>
      </c>
      <c r="P19604" cm="1">
        <f t="array" ref="P19604">IF(Q19604&gt;0,INDEX(Q19604:Q41328,MATCH(TRUE,INDEX(Q19604:Q41328="",,),0)-1),"")</f>
        <v>2</v>
      </c>
      <c r="Q19604">
        <v>1</v>
      </c>
      <c r="R19604">
        <f t="shared" si="560"/>
        <v>0</v>
      </c>
    </row>
    <row r="19605" spans="1:18" x14ac:dyDescent="0.3">
      <c r="A19605" t="s">
        <v>1373</v>
      </c>
      <c r="B19605" s="1">
        <v>38341</v>
      </c>
      <c r="C19605" s="2">
        <v>0.41666666666666669</v>
      </c>
      <c r="D19605" t="s">
        <v>1409</v>
      </c>
      <c r="E19605" t="s">
        <v>1410</v>
      </c>
      <c r="G19605" t="s">
        <v>19</v>
      </c>
      <c r="H19605" t="s">
        <v>122</v>
      </c>
      <c r="I19605" t="s">
        <v>26</v>
      </c>
      <c r="J19605" t="s">
        <v>27</v>
      </c>
      <c r="K19605">
        <v>1171</v>
      </c>
      <c r="L19605">
        <v>18.95</v>
      </c>
      <c r="M19605" t="s">
        <v>1115</v>
      </c>
      <c r="N19605">
        <v>21</v>
      </c>
      <c r="P19605" cm="1">
        <f t="array" ref="P19605">IF(Q19605&gt;0,INDEX(Q19605:Q41329,MATCH(TRUE,INDEX(Q19605:Q41329="",,),0)-1),"")</f>
        <v>2</v>
      </c>
      <c r="Q19605">
        <v>2</v>
      </c>
      <c r="R19605">
        <f t="shared" si="560"/>
        <v>0</v>
      </c>
    </row>
    <row r="19606" spans="1:18" x14ac:dyDescent="0.3">
      <c r="A19606" t="s">
        <v>1373</v>
      </c>
      <c r="B19606" s="1">
        <v>38341</v>
      </c>
      <c r="C19606" s="2">
        <v>0.41666666666666669</v>
      </c>
      <c r="D19606" t="s">
        <v>1409</v>
      </c>
      <c r="E19606" t="s">
        <v>1410</v>
      </c>
      <c r="G19606" t="s">
        <v>19</v>
      </c>
      <c r="H19606" t="s">
        <v>28</v>
      </c>
      <c r="I19606" t="s">
        <v>26</v>
      </c>
      <c r="J19606" t="s">
        <v>27</v>
      </c>
      <c r="K19606">
        <v>50</v>
      </c>
      <c r="L19606">
        <v>48.65</v>
      </c>
      <c r="M19606" t="s">
        <v>1115</v>
      </c>
      <c r="N19606">
        <v>48.7</v>
      </c>
      <c r="P19606" cm="1">
        <f t="array" ref="P19606">IF(Q19606&gt;0,INDEX(Q19606:Q41330,MATCH(TRUE,INDEX(Q19606:Q41330="",,),0)-1),"")</f>
        <v>2</v>
      </c>
      <c r="Q19606">
        <v>2</v>
      </c>
      <c r="R19606">
        <f t="shared" si="560"/>
        <v>0</v>
      </c>
    </row>
    <row r="19607" spans="1:18" x14ac:dyDescent="0.3">
      <c r="A19607" t="s">
        <v>1373</v>
      </c>
      <c r="B19607" s="1">
        <v>38341</v>
      </c>
      <c r="C19607" s="2">
        <v>0.41666666666666669</v>
      </c>
      <c r="D19607" t="s">
        <v>1409</v>
      </c>
      <c r="E19607" t="s">
        <v>1410</v>
      </c>
      <c r="G19607" s="6" t="s">
        <v>29</v>
      </c>
      <c r="H19607" t="s">
        <v>122</v>
      </c>
      <c r="I19607" t="s">
        <v>21</v>
      </c>
      <c r="J19607" t="s">
        <v>22</v>
      </c>
      <c r="K19607">
        <v>6.1</v>
      </c>
      <c r="L19607">
        <v>50</v>
      </c>
      <c r="M19607" t="s">
        <v>1115</v>
      </c>
      <c r="N19607">
        <v>50</v>
      </c>
      <c r="P19607" cm="1">
        <f t="array" ref="P19607">IF(Q19607&gt;0,INDEX(Q19607:Q41331,MATCH(TRUE,INDEX(Q19607:Q41331="",,),0)-1),"")</f>
        <v>2</v>
      </c>
      <c r="Q19607">
        <v>2</v>
      </c>
      <c r="R19607">
        <f t="shared" si="560"/>
        <v>0</v>
      </c>
    </row>
    <row r="19608" spans="1:18" x14ac:dyDescent="0.3">
      <c r="A19608" t="s">
        <v>1373</v>
      </c>
      <c r="B19608" s="1">
        <v>38341</v>
      </c>
      <c r="C19608" s="2">
        <v>0.41666666666666669</v>
      </c>
      <c r="D19608" t="s">
        <v>1409</v>
      </c>
      <c r="E19608" t="s">
        <v>1410</v>
      </c>
      <c r="G19608" s="6" t="s">
        <v>29</v>
      </c>
      <c r="H19608" t="s">
        <v>198</v>
      </c>
      <c r="I19608" t="s">
        <v>21</v>
      </c>
      <c r="J19608" t="s">
        <v>22</v>
      </c>
      <c r="K19608">
        <v>0.4</v>
      </c>
      <c r="L19608">
        <v>47</v>
      </c>
      <c r="M19608" t="s">
        <v>1115</v>
      </c>
      <c r="N19608">
        <v>47</v>
      </c>
      <c r="P19608" cm="1">
        <f t="array" ref="P19608">IF(Q19608&gt;0,INDEX(Q19608:Q41332,MATCH(TRUE,INDEX(Q19608:Q41332="",,),0)-1),"")</f>
        <v>2</v>
      </c>
      <c r="Q19608">
        <v>2</v>
      </c>
      <c r="R19608">
        <f t="shared" si="560"/>
        <v>0</v>
      </c>
    </row>
    <row r="19609" spans="1:18" x14ac:dyDescent="0.3">
      <c r="A19609" t="s">
        <v>1373</v>
      </c>
      <c r="B19609" s="1">
        <v>38341</v>
      </c>
      <c r="C19609" s="2">
        <v>0.41666666666666669</v>
      </c>
      <c r="D19609" t="s">
        <v>1409</v>
      </c>
      <c r="E19609" t="s">
        <v>1410</v>
      </c>
      <c r="G19609" s="6" t="s">
        <v>29</v>
      </c>
      <c r="H19609" t="s">
        <v>28</v>
      </c>
      <c r="I19609" t="s">
        <v>21</v>
      </c>
      <c r="J19609" t="s">
        <v>22</v>
      </c>
      <c r="K19609">
        <v>0.5</v>
      </c>
      <c r="L19609">
        <v>97</v>
      </c>
      <c r="M19609" t="s">
        <v>1115</v>
      </c>
      <c r="N19609">
        <v>97</v>
      </c>
      <c r="P19609" cm="1">
        <f t="array" ref="P19609">IF(Q19609&gt;0,INDEX(Q19609:Q41333,MATCH(TRUE,INDEX(Q19609:Q41333="",,),0)-1),"")</f>
        <v>2</v>
      </c>
      <c r="Q19609">
        <v>2</v>
      </c>
      <c r="R19609">
        <f t="shared" si="560"/>
        <v>0</v>
      </c>
    </row>
    <row r="19610" spans="1:18" x14ac:dyDescent="0.3">
      <c r="A19610" t="s">
        <v>1373</v>
      </c>
      <c r="B19610" s="1">
        <v>38341</v>
      </c>
      <c r="C19610" s="2">
        <v>0.41666666666666669</v>
      </c>
      <c r="D19610" t="s">
        <v>1409</v>
      </c>
      <c r="E19610" t="s">
        <v>1410</v>
      </c>
      <c r="G19610" s="6" t="s">
        <v>29</v>
      </c>
      <c r="H19610" t="s">
        <v>63</v>
      </c>
      <c r="I19610" t="s">
        <v>21</v>
      </c>
      <c r="J19610" t="s">
        <v>22</v>
      </c>
      <c r="K19610">
        <v>0.4</v>
      </c>
      <c r="L19610">
        <v>41.5</v>
      </c>
      <c r="M19610" t="s">
        <v>1115</v>
      </c>
      <c r="N19610">
        <v>41.5</v>
      </c>
      <c r="P19610" cm="1">
        <f t="array" ref="P19610">IF(Q19610&gt;0,INDEX(Q19610:Q41334,MATCH(TRUE,INDEX(Q19610:Q41334="",,),0)-1),"")</f>
        <v>2</v>
      </c>
      <c r="Q19610">
        <v>2</v>
      </c>
      <c r="R19610">
        <f t="shared" si="560"/>
        <v>0</v>
      </c>
    </row>
    <row r="19611" spans="1:18" x14ac:dyDescent="0.3">
      <c r="A19611" t="s">
        <v>1373</v>
      </c>
      <c r="B19611" s="1">
        <v>38341</v>
      </c>
      <c r="C19611" s="2">
        <v>0.41666666666666669</v>
      </c>
      <c r="D19611" t="s">
        <v>1409</v>
      </c>
      <c r="E19611" t="s">
        <v>1410</v>
      </c>
      <c r="G19611" s="6" t="s">
        <v>29</v>
      </c>
      <c r="H19611" t="s">
        <v>99</v>
      </c>
      <c r="I19611" t="s">
        <v>26</v>
      </c>
      <c r="J19611" t="s">
        <v>27</v>
      </c>
      <c r="K19611">
        <v>9</v>
      </c>
      <c r="L19611">
        <v>9</v>
      </c>
      <c r="M19611" t="s">
        <v>1115</v>
      </c>
      <c r="N19611">
        <v>9</v>
      </c>
      <c r="P19611" cm="1">
        <f t="array" ref="P19611">IF(Q19611&gt;0,INDEX(Q19611:Q41335,MATCH(TRUE,INDEX(Q19611:Q41335="",,),0)-1),"")</f>
        <v>2</v>
      </c>
      <c r="Q19611">
        <v>2</v>
      </c>
      <c r="R19611">
        <f t="shared" si="560"/>
        <v>0</v>
      </c>
    </row>
    <row r="19612" spans="1:18" x14ac:dyDescent="0.3">
      <c r="A19612" t="s">
        <v>1373</v>
      </c>
      <c r="B19612" s="1">
        <v>38341</v>
      </c>
      <c r="C19612" s="2">
        <v>0.41666666666666669</v>
      </c>
      <c r="D19612" t="s">
        <v>1409</v>
      </c>
      <c r="E19612" t="s">
        <v>1410</v>
      </c>
      <c r="G19612" s="6" t="s">
        <v>29</v>
      </c>
      <c r="H19612" t="s">
        <v>197</v>
      </c>
      <c r="I19612" t="s">
        <v>26</v>
      </c>
      <c r="J19612" t="s">
        <v>27</v>
      </c>
      <c r="K19612">
        <v>4</v>
      </c>
      <c r="L19612">
        <v>18.95</v>
      </c>
      <c r="M19612" t="s">
        <v>1115</v>
      </c>
      <c r="N19612">
        <v>18.95</v>
      </c>
      <c r="P19612" cm="1">
        <f t="array" ref="P19612">IF(Q19612&gt;0,INDEX(Q19612:Q41336,MATCH(TRUE,INDEX(Q19612:Q41336="",,),0)-1),"")</f>
        <v>2</v>
      </c>
      <c r="Q19612">
        <v>2</v>
      </c>
      <c r="R19612">
        <f t="shared" si="560"/>
        <v>0</v>
      </c>
    </row>
    <row r="19613" spans="1:18" x14ac:dyDescent="0.3">
      <c r="A19613" t="s">
        <v>1373</v>
      </c>
      <c r="B19613" s="1">
        <v>38341</v>
      </c>
      <c r="C19613" s="2">
        <v>0.41666666666666669</v>
      </c>
      <c r="D19613" t="s">
        <v>1409</v>
      </c>
      <c r="E19613" t="s">
        <v>1410</v>
      </c>
      <c r="G19613" s="6" t="s">
        <v>29</v>
      </c>
      <c r="H19613" t="s">
        <v>198</v>
      </c>
      <c r="I19613" t="s">
        <v>26</v>
      </c>
      <c r="J19613" t="s">
        <v>27</v>
      </c>
      <c r="K19613">
        <v>51</v>
      </c>
      <c r="L19613">
        <v>12.15</v>
      </c>
      <c r="M19613" t="s">
        <v>1115</v>
      </c>
      <c r="N19613">
        <v>12.15</v>
      </c>
      <c r="P19613" cm="1">
        <f t="array" ref="P19613">IF(Q19613&gt;0,INDEX(Q19613:Q41337,MATCH(TRUE,INDEX(Q19613:Q41337="",,),0)-1),"")</f>
        <v>2</v>
      </c>
      <c r="Q19613">
        <v>2</v>
      </c>
      <c r="R19613">
        <f t="shared" si="560"/>
        <v>0</v>
      </c>
    </row>
    <row r="19614" spans="1:18" x14ac:dyDescent="0.3">
      <c r="A19614" t="s">
        <v>1373</v>
      </c>
      <c r="B19614" s="1">
        <v>38341</v>
      </c>
      <c r="C19614" s="2">
        <v>0.41666666666666669</v>
      </c>
      <c r="D19614" t="s">
        <v>1409</v>
      </c>
      <c r="E19614" t="s">
        <v>1410</v>
      </c>
      <c r="G19614" s="6" t="s">
        <v>29</v>
      </c>
      <c r="H19614" t="s">
        <v>63</v>
      </c>
      <c r="I19614" t="s">
        <v>26</v>
      </c>
      <c r="J19614" t="s">
        <v>27</v>
      </c>
      <c r="K19614">
        <v>8</v>
      </c>
      <c r="L19614">
        <v>12</v>
      </c>
      <c r="M19614" t="s">
        <v>1115</v>
      </c>
      <c r="N19614">
        <v>12</v>
      </c>
      <c r="P19614" cm="1">
        <f t="array" ref="P19614">IF(Q19614&gt;0,INDEX(Q19614:Q41338,MATCH(TRUE,INDEX(Q19614:Q41338="",,),0)-1),"")</f>
        <v>2</v>
      </c>
      <c r="Q19614">
        <v>2</v>
      </c>
      <c r="R19614">
        <f t="shared" si="560"/>
        <v>0</v>
      </c>
    </row>
    <row r="19615" spans="1:18" x14ac:dyDescent="0.3">
      <c r="A19615" t="s">
        <v>1373</v>
      </c>
      <c r="B19615" s="1">
        <v>38341</v>
      </c>
      <c r="C19615" s="2">
        <v>0.41666666666666669</v>
      </c>
      <c r="D19615" t="s">
        <v>1409</v>
      </c>
      <c r="E19615" t="s">
        <v>1410</v>
      </c>
      <c r="G19615" s="6" t="s">
        <v>29</v>
      </c>
      <c r="H19615" t="s">
        <v>64</v>
      </c>
      <c r="I19615" t="s">
        <v>26</v>
      </c>
      <c r="J19615" t="s">
        <v>27</v>
      </c>
      <c r="K19615">
        <v>17</v>
      </c>
      <c r="L19615">
        <v>6.85</v>
      </c>
      <c r="M19615" t="s">
        <v>1115</v>
      </c>
      <c r="N19615">
        <v>6.85</v>
      </c>
      <c r="P19615" cm="1">
        <f t="array" ref="P19615">IF(Q19615&gt;0,INDEX(Q19615:Q41339,MATCH(TRUE,INDEX(Q19615:Q41339="",,),0)-1),"")</f>
        <v>2</v>
      </c>
      <c r="Q19615">
        <v>2</v>
      </c>
      <c r="R19615">
        <f t="shared" si="560"/>
        <v>0</v>
      </c>
    </row>
    <row r="19616" spans="1:18" x14ac:dyDescent="0.3">
      <c r="P19616" t="str" cm="1">
        <f t="array" ref="P19616">IF(Q19616&gt;0,INDEX(Q19616:Q41340,MATCH(TRUE,INDEX(Q19616:Q41340="",,),0)-1),"")</f>
        <v/>
      </c>
      <c r="R19616" t="str">
        <f t="shared" si="560"/>
        <v/>
      </c>
    </row>
    <row r="19617" spans="1:18" x14ac:dyDescent="0.3">
      <c r="A19617" t="s">
        <v>1373</v>
      </c>
      <c r="B19617" s="1">
        <v>38341</v>
      </c>
      <c r="C19617" s="2">
        <v>0.41666666666666669</v>
      </c>
      <c r="D19617" t="s">
        <v>1412</v>
      </c>
      <c r="E19617" t="s">
        <v>1413</v>
      </c>
      <c r="G19617" t="s">
        <v>19</v>
      </c>
      <c r="H19617" t="s">
        <v>63</v>
      </c>
      <c r="I19617" t="s">
        <v>26</v>
      </c>
      <c r="J19617" t="s">
        <v>27</v>
      </c>
      <c r="K19617">
        <v>344</v>
      </c>
      <c r="L19617">
        <v>14.1</v>
      </c>
      <c r="M19617" t="s">
        <v>868</v>
      </c>
      <c r="N19617">
        <v>21.7</v>
      </c>
      <c r="O19617" t="s">
        <v>24</v>
      </c>
      <c r="P19617" cm="1">
        <f t="array" ref="P19617">IF(Q19617&gt;0,INDEX(Q19617:Q41341,MATCH(TRUE,INDEX(Q19617:Q41341="",,),0)-1),"")</f>
        <v>3</v>
      </c>
      <c r="Q19617">
        <v>1</v>
      </c>
      <c r="R19617">
        <f t="shared" si="560"/>
        <v>0</v>
      </c>
    </row>
    <row r="19618" spans="1:18" x14ac:dyDescent="0.3">
      <c r="A19618" t="s">
        <v>1373</v>
      </c>
      <c r="B19618" s="1">
        <v>38341</v>
      </c>
      <c r="C19618" s="2">
        <v>0.41666666666666669</v>
      </c>
      <c r="D19618" t="s">
        <v>1412</v>
      </c>
      <c r="E19618" t="s">
        <v>1413</v>
      </c>
      <c r="G19618" t="s">
        <v>19</v>
      </c>
      <c r="H19618" t="s">
        <v>70</v>
      </c>
      <c r="I19618" t="s">
        <v>26</v>
      </c>
      <c r="J19618" t="s">
        <v>27</v>
      </c>
      <c r="K19618">
        <v>341</v>
      </c>
      <c r="L19618">
        <v>13.75</v>
      </c>
      <c r="M19618" t="s">
        <v>868</v>
      </c>
      <c r="N19618">
        <v>21.7</v>
      </c>
      <c r="O19618" t="s">
        <v>24</v>
      </c>
      <c r="P19618" cm="1">
        <f t="array" ref="P19618">IF(Q19618&gt;0,INDEX(Q19618:Q41342,MATCH(TRUE,INDEX(Q19618:Q41342="",,),0)-1),"")</f>
        <v>3</v>
      </c>
      <c r="Q19618">
        <v>1</v>
      </c>
      <c r="R19618">
        <f t="shared" si="560"/>
        <v>0</v>
      </c>
    </row>
    <row r="19619" spans="1:18" x14ac:dyDescent="0.3">
      <c r="A19619" t="s">
        <v>1373</v>
      </c>
      <c r="B19619" s="1">
        <v>38341</v>
      </c>
      <c r="C19619" s="2">
        <v>0.41666666666666669</v>
      </c>
      <c r="D19619" t="s">
        <v>1412</v>
      </c>
      <c r="E19619" t="s">
        <v>1413</v>
      </c>
      <c r="G19619" s="6" t="s">
        <v>29</v>
      </c>
      <c r="H19619" t="s">
        <v>63</v>
      </c>
      <c r="I19619" t="s">
        <v>21</v>
      </c>
      <c r="J19619" t="s">
        <v>22</v>
      </c>
      <c r="K19619">
        <v>14.1</v>
      </c>
      <c r="L19619">
        <v>39</v>
      </c>
      <c r="M19619" t="s">
        <v>868</v>
      </c>
      <c r="N19619">
        <v>39</v>
      </c>
      <c r="O19619" t="s">
        <v>24</v>
      </c>
      <c r="P19619" cm="1">
        <f t="array" ref="P19619">IF(Q19619&gt;0,INDEX(Q19619:Q41343,MATCH(TRUE,INDEX(Q19619:Q41343="",,),0)-1),"")</f>
        <v>3</v>
      </c>
      <c r="Q19619">
        <v>1</v>
      </c>
      <c r="R19619">
        <f t="shared" si="560"/>
        <v>0</v>
      </c>
    </row>
    <row r="19620" spans="1:18" x14ac:dyDescent="0.3">
      <c r="A19620" t="s">
        <v>1373</v>
      </c>
      <c r="B19620" s="1">
        <v>38341</v>
      </c>
      <c r="C19620" s="2">
        <v>0.41666666666666669</v>
      </c>
      <c r="D19620" t="s">
        <v>1412</v>
      </c>
      <c r="E19620" t="s">
        <v>1413</v>
      </c>
      <c r="G19620" s="6" t="s">
        <v>29</v>
      </c>
      <c r="H19620" t="s">
        <v>64</v>
      </c>
      <c r="I19620" t="s">
        <v>26</v>
      </c>
      <c r="J19620" t="s">
        <v>27</v>
      </c>
      <c r="K19620">
        <v>104</v>
      </c>
      <c r="L19620">
        <v>8.6</v>
      </c>
      <c r="M19620" t="s">
        <v>868</v>
      </c>
      <c r="N19620">
        <v>8.6</v>
      </c>
      <c r="O19620" t="s">
        <v>24</v>
      </c>
      <c r="P19620" cm="1">
        <f t="array" ref="P19620">IF(Q19620&gt;0,INDEX(Q19620:Q41344,MATCH(TRUE,INDEX(Q19620:Q41344="",,),0)-1),"")</f>
        <v>3</v>
      </c>
      <c r="Q19620">
        <v>1</v>
      </c>
      <c r="R19620">
        <f t="shared" si="560"/>
        <v>0</v>
      </c>
    </row>
    <row r="19621" spans="1:18" x14ac:dyDescent="0.3">
      <c r="A19621" t="s">
        <v>1373</v>
      </c>
      <c r="B19621" s="1">
        <v>38341</v>
      </c>
      <c r="C19621" s="2">
        <v>0.41666666666666669</v>
      </c>
      <c r="D19621" t="s">
        <v>1412</v>
      </c>
      <c r="E19621" t="s">
        <v>1413</v>
      </c>
      <c r="G19621" t="s">
        <v>19</v>
      </c>
      <c r="H19621" t="s">
        <v>63</v>
      </c>
      <c r="I19621" t="s">
        <v>26</v>
      </c>
      <c r="J19621" t="s">
        <v>27</v>
      </c>
      <c r="K19621">
        <v>344</v>
      </c>
      <c r="L19621">
        <v>14.1</v>
      </c>
      <c r="M19621" t="s">
        <v>1411</v>
      </c>
      <c r="N19621">
        <v>17.8</v>
      </c>
      <c r="P19621" cm="1">
        <f t="array" ref="P19621">IF(Q19621&gt;0,INDEX(Q19621:Q41345,MATCH(TRUE,INDEX(Q19621:Q41345="",,),0)-1),"")</f>
        <v>3</v>
      </c>
      <c r="Q19621">
        <v>2</v>
      </c>
      <c r="R19621">
        <f t="shared" si="560"/>
        <v>0</v>
      </c>
    </row>
    <row r="19622" spans="1:18" x14ac:dyDescent="0.3">
      <c r="A19622" t="s">
        <v>1373</v>
      </c>
      <c r="B19622" s="1">
        <v>38341</v>
      </c>
      <c r="C19622" s="2">
        <v>0.41666666666666669</v>
      </c>
      <c r="D19622" t="s">
        <v>1412</v>
      </c>
      <c r="E19622" t="s">
        <v>1413</v>
      </c>
      <c r="G19622" t="s">
        <v>19</v>
      </c>
      <c r="H19622" t="s">
        <v>70</v>
      </c>
      <c r="I19622" t="s">
        <v>26</v>
      </c>
      <c r="J19622" t="s">
        <v>27</v>
      </c>
      <c r="K19622">
        <v>341</v>
      </c>
      <c r="L19622">
        <v>13.75</v>
      </c>
      <c r="M19622" t="s">
        <v>1411</v>
      </c>
      <c r="N19622">
        <v>18.100000000000001</v>
      </c>
      <c r="P19622" cm="1">
        <f t="array" ref="P19622">IF(Q19622&gt;0,INDEX(Q19622:Q41346,MATCH(TRUE,INDEX(Q19622:Q41346="",,),0)-1),"")</f>
        <v>3</v>
      </c>
      <c r="Q19622">
        <v>2</v>
      </c>
      <c r="R19622">
        <f t="shared" si="560"/>
        <v>0</v>
      </c>
    </row>
    <row r="19623" spans="1:18" x14ac:dyDescent="0.3">
      <c r="A19623" t="s">
        <v>1373</v>
      </c>
      <c r="B19623" s="1">
        <v>38341</v>
      </c>
      <c r="C19623" s="2">
        <v>0.41666666666666669</v>
      </c>
      <c r="D19623" t="s">
        <v>1412</v>
      </c>
      <c r="E19623" t="s">
        <v>1413</v>
      </c>
      <c r="G19623" s="6" t="s">
        <v>29</v>
      </c>
      <c r="H19623" t="s">
        <v>63</v>
      </c>
      <c r="I19623" t="s">
        <v>21</v>
      </c>
      <c r="J19623" t="s">
        <v>22</v>
      </c>
      <c r="K19623">
        <v>14.1</v>
      </c>
      <c r="L19623">
        <v>39</v>
      </c>
      <c r="M19623" t="s">
        <v>1411</v>
      </c>
      <c r="N19623">
        <v>39</v>
      </c>
      <c r="P19623" cm="1">
        <f t="array" ref="P19623">IF(Q19623&gt;0,INDEX(Q19623:Q41347,MATCH(TRUE,INDEX(Q19623:Q41347="",,),0)-1),"")</f>
        <v>3</v>
      </c>
      <c r="Q19623">
        <v>2</v>
      </c>
      <c r="R19623">
        <f t="shared" si="560"/>
        <v>0</v>
      </c>
    </row>
    <row r="19624" spans="1:18" x14ac:dyDescent="0.3">
      <c r="A19624" t="s">
        <v>1373</v>
      </c>
      <c r="B19624" s="1">
        <v>38341</v>
      </c>
      <c r="C19624" s="2">
        <v>0.41666666666666669</v>
      </c>
      <c r="D19624" t="s">
        <v>1412</v>
      </c>
      <c r="E19624" t="s">
        <v>1413</v>
      </c>
      <c r="G19624" s="6" t="s">
        <v>29</v>
      </c>
      <c r="H19624" t="s">
        <v>64</v>
      </c>
      <c r="I19624" t="s">
        <v>26</v>
      </c>
      <c r="J19624" t="s">
        <v>27</v>
      </c>
      <c r="K19624">
        <v>104</v>
      </c>
      <c r="L19624">
        <v>8.6</v>
      </c>
      <c r="M19624" t="s">
        <v>1411</v>
      </c>
      <c r="N19624">
        <v>8.6</v>
      </c>
      <c r="P19624" cm="1">
        <f t="array" ref="P19624">IF(Q19624&gt;0,INDEX(Q19624:Q41348,MATCH(TRUE,INDEX(Q19624:Q41348="",,),0)-1),"")</f>
        <v>3</v>
      </c>
      <c r="Q19624">
        <v>2</v>
      </c>
      <c r="R19624">
        <f t="shared" si="560"/>
        <v>0</v>
      </c>
    </row>
    <row r="19625" spans="1:18" x14ac:dyDescent="0.3">
      <c r="A19625" t="s">
        <v>1373</v>
      </c>
      <c r="B19625" s="1">
        <v>38341</v>
      </c>
      <c r="C19625" s="2">
        <v>0.41666666666666669</v>
      </c>
      <c r="D19625" t="s">
        <v>1412</v>
      </c>
      <c r="E19625" t="s">
        <v>1413</v>
      </c>
      <c r="G19625" t="s">
        <v>19</v>
      </c>
      <c r="H19625" t="s">
        <v>63</v>
      </c>
      <c r="I19625" t="s">
        <v>26</v>
      </c>
      <c r="J19625" t="s">
        <v>27</v>
      </c>
      <c r="K19625">
        <v>344</v>
      </c>
      <c r="L19625">
        <v>14.1</v>
      </c>
      <c r="M19625" t="s">
        <v>1115</v>
      </c>
      <c r="N19625">
        <v>14.5</v>
      </c>
      <c r="P19625" cm="1">
        <f t="array" ref="P19625">IF(Q19625&gt;0,INDEX(Q19625:Q41349,MATCH(TRUE,INDEX(Q19625:Q41349="",,),0)-1),"")</f>
        <v>3</v>
      </c>
      <c r="Q19625">
        <v>3</v>
      </c>
      <c r="R19625">
        <f t="shared" si="560"/>
        <v>0</v>
      </c>
    </row>
    <row r="19626" spans="1:18" x14ac:dyDescent="0.3">
      <c r="A19626" t="s">
        <v>1373</v>
      </c>
      <c r="B19626" s="1">
        <v>38341</v>
      </c>
      <c r="C19626" s="2">
        <v>0.41666666666666669</v>
      </c>
      <c r="D19626" t="s">
        <v>1412</v>
      </c>
      <c r="E19626" t="s">
        <v>1413</v>
      </c>
      <c r="G19626" t="s">
        <v>19</v>
      </c>
      <c r="H19626" t="s">
        <v>70</v>
      </c>
      <c r="I19626" t="s">
        <v>26</v>
      </c>
      <c r="J19626" t="s">
        <v>27</v>
      </c>
      <c r="K19626">
        <v>341</v>
      </c>
      <c r="L19626">
        <v>13.75</v>
      </c>
      <c r="M19626" t="s">
        <v>1115</v>
      </c>
      <c r="N19626">
        <v>14.9</v>
      </c>
      <c r="P19626" cm="1">
        <f t="array" ref="P19626">IF(Q19626&gt;0,INDEX(Q19626:Q41350,MATCH(TRUE,INDEX(Q19626:Q41350="",,),0)-1),"")</f>
        <v>3</v>
      </c>
      <c r="Q19626">
        <v>3</v>
      </c>
      <c r="R19626">
        <f t="shared" si="560"/>
        <v>0</v>
      </c>
    </row>
    <row r="19627" spans="1:18" x14ac:dyDescent="0.3">
      <c r="A19627" t="s">
        <v>1373</v>
      </c>
      <c r="B19627" s="1">
        <v>38341</v>
      </c>
      <c r="C19627" s="2">
        <v>0.41666666666666669</v>
      </c>
      <c r="D19627" t="s">
        <v>1412</v>
      </c>
      <c r="E19627" t="s">
        <v>1413</v>
      </c>
      <c r="G19627" s="6" t="s">
        <v>29</v>
      </c>
      <c r="H19627" t="s">
        <v>63</v>
      </c>
      <c r="I19627" t="s">
        <v>21</v>
      </c>
      <c r="J19627" t="s">
        <v>22</v>
      </c>
      <c r="K19627">
        <v>14.1</v>
      </c>
      <c r="L19627">
        <v>39</v>
      </c>
      <c r="M19627" t="s">
        <v>1115</v>
      </c>
      <c r="N19627">
        <v>39</v>
      </c>
      <c r="P19627" cm="1">
        <f t="array" ref="P19627">IF(Q19627&gt;0,INDEX(Q19627:Q41351,MATCH(TRUE,INDEX(Q19627:Q41351="",,),0)-1),"")</f>
        <v>3</v>
      </c>
      <c r="Q19627">
        <v>3</v>
      </c>
      <c r="R19627">
        <f t="shared" si="560"/>
        <v>0</v>
      </c>
    </row>
    <row r="19628" spans="1:18" x14ac:dyDescent="0.3">
      <c r="A19628" t="s">
        <v>1373</v>
      </c>
      <c r="B19628" s="1">
        <v>38341</v>
      </c>
      <c r="C19628" s="2">
        <v>0.41666666666666669</v>
      </c>
      <c r="D19628" t="s">
        <v>1412</v>
      </c>
      <c r="E19628" t="s">
        <v>1413</v>
      </c>
      <c r="G19628" s="6" t="s">
        <v>29</v>
      </c>
      <c r="H19628" t="s">
        <v>64</v>
      </c>
      <c r="I19628" t="s">
        <v>26</v>
      </c>
      <c r="J19628" t="s">
        <v>27</v>
      </c>
      <c r="K19628">
        <v>104</v>
      </c>
      <c r="L19628">
        <v>8.6</v>
      </c>
      <c r="M19628" t="s">
        <v>1115</v>
      </c>
      <c r="N19628">
        <v>8.6</v>
      </c>
      <c r="P19628" cm="1">
        <f t="array" ref="P19628">IF(Q19628&gt;0,INDEX(Q19628:Q41352,MATCH(TRUE,INDEX(Q19628:Q41352="",,),0)-1),"")</f>
        <v>3</v>
      </c>
      <c r="Q19628">
        <v>3</v>
      </c>
      <c r="R19628">
        <f t="shared" si="560"/>
        <v>0</v>
      </c>
    </row>
    <row r="19629" spans="1:18" x14ac:dyDescent="0.3">
      <c r="P19629" t="str" cm="1">
        <f t="array" ref="P19629">IF(Q19629&gt;0,INDEX(Q19629:Q41353,MATCH(TRUE,INDEX(Q19629:Q41353="",,),0)-1),"")</f>
        <v/>
      </c>
      <c r="R19629" t="str">
        <f t="shared" si="560"/>
        <v/>
      </c>
    </row>
    <row r="19630" spans="1:18" x14ac:dyDescent="0.3">
      <c r="A19630" t="s">
        <v>1373</v>
      </c>
      <c r="B19630" s="1">
        <v>38341</v>
      </c>
      <c r="C19630" s="2">
        <v>0.41666666666666669</v>
      </c>
      <c r="D19630" t="s">
        <v>1414</v>
      </c>
      <c r="E19630" t="s">
        <v>1415</v>
      </c>
      <c r="G19630" t="s">
        <v>19</v>
      </c>
      <c r="H19630" t="s">
        <v>194</v>
      </c>
      <c r="I19630" t="s">
        <v>21</v>
      </c>
      <c r="J19630" t="s">
        <v>22</v>
      </c>
      <c r="K19630">
        <v>2.5</v>
      </c>
      <c r="L19630">
        <v>385</v>
      </c>
      <c r="M19630" t="s">
        <v>1411</v>
      </c>
      <c r="N19630">
        <v>420</v>
      </c>
      <c r="O19630" t="s">
        <v>24</v>
      </c>
      <c r="P19630" cm="1">
        <f t="array" ref="P19630">IF(Q19630&gt;0,INDEX(Q19630:Q41354,MATCH(TRUE,INDEX(Q19630:Q41354="",,),0)-1),"")</f>
        <v>3</v>
      </c>
      <c r="Q19630">
        <f>INT((ROW()-19630)/6)+1</f>
        <v>1</v>
      </c>
      <c r="R19630">
        <f t="shared" si="560"/>
        <v>0</v>
      </c>
    </row>
    <row r="19631" spans="1:18" x14ac:dyDescent="0.3">
      <c r="A19631" t="s">
        <v>1373</v>
      </c>
      <c r="B19631" s="1">
        <v>38341</v>
      </c>
      <c r="C19631" s="2">
        <v>0.41666666666666669</v>
      </c>
      <c r="D19631" t="s">
        <v>1414</v>
      </c>
      <c r="E19631" t="s">
        <v>1415</v>
      </c>
      <c r="G19631" t="s">
        <v>19</v>
      </c>
      <c r="H19631" t="s">
        <v>20</v>
      </c>
      <c r="I19631" t="s">
        <v>21</v>
      </c>
      <c r="J19631" t="s">
        <v>22</v>
      </c>
      <c r="K19631">
        <v>12.2</v>
      </c>
      <c r="L19631">
        <v>372</v>
      </c>
      <c r="M19631" t="s">
        <v>1411</v>
      </c>
      <c r="N19631">
        <v>440</v>
      </c>
      <c r="O19631" t="s">
        <v>24</v>
      </c>
      <c r="P19631" cm="1">
        <f t="array" ref="P19631">IF(Q19631&gt;0,INDEX(Q19631:Q41355,MATCH(TRUE,INDEX(Q19631:Q41355="",,),0)-1),"")</f>
        <v>3</v>
      </c>
      <c r="Q19631">
        <f t="shared" ref="Q19631:Q19647" si="561">INT((ROW()-19630)/6)+1</f>
        <v>1</v>
      </c>
      <c r="R19631">
        <f t="shared" si="560"/>
        <v>0</v>
      </c>
    </row>
    <row r="19632" spans="1:18" x14ac:dyDescent="0.3">
      <c r="A19632" t="s">
        <v>1373</v>
      </c>
      <c r="B19632" s="1">
        <v>38341</v>
      </c>
      <c r="C19632" s="2">
        <v>0.41666666666666669</v>
      </c>
      <c r="D19632" t="s">
        <v>1414</v>
      </c>
      <c r="E19632" t="s">
        <v>1415</v>
      </c>
      <c r="G19632" t="s">
        <v>19</v>
      </c>
      <c r="H19632" t="s">
        <v>64</v>
      </c>
      <c r="I19632" t="s">
        <v>26</v>
      </c>
      <c r="J19632" t="s">
        <v>27</v>
      </c>
      <c r="K19632">
        <v>74</v>
      </c>
      <c r="L19632">
        <v>8.5</v>
      </c>
      <c r="M19632" t="s">
        <v>1411</v>
      </c>
      <c r="N19632">
        <v>11.7</v>
      </c>
      <c r="O19632" t="s">
        <v>24</v>
      </c>
      <c r="P19632" cm="1">
        <f t="array" ref="P19632">IF(Q19632&gt;0,INDEX(Q19632:Q41356,MATCH(TRUE,INDEX(Q19632:Q41356="",,),0)-1),"")</f>
        <v>3</v>
      </c>
      <c r="Q19632">
        <f t="shared" si="561"/>
        <v>1</v>
      </c>
      <c r="R19632">
        <f t="shared" ref="R19632:R19695" si="562">IF(P19632="","",0)</f>
        <v>0</v>
      </c>
    </row>
    <row r="19633" spans="1:18" x14ac:dyDescent="0.3">
      <c r="A19633" t="s">
        <v>1373</v>
      </c>
      <c r="B19633" s="1">
        <v>38341</v>
      </c>
      <c r="C19633" s="2">
        <v>0.41666666666666669</v>
      </c>
      <c r="D19633" t="s">
        <v>1414</v>
      </c>
      <c r="E19633" t="s">
        <v>1415</v>
      </c>
      <c r="G19633" s="6" t="s">
        <v>29</v>
      </c>
      <c r="H19633" t="s">
        <v>30</v>
      </c>
      <c r="I19633" t="s">
        <v>21</v>
      </c>
      <c r="J19633" t="s">
        <v>22</v>
      </c>
      <c r="K19633">
        <v>1.5</v>
      </c>
      <c r="L19633">
        <v>243</v>
      </c>
      <c r="M19633" t="s">
        <v>1411</v>
      </c>
      <c r="N19633">
        <v>243</v>
      </c>
      <c r="O19633" t="s">
        <v>24</v>
      </c>
      <c r="P19633" cm="1">
        <f t="array" ref="P19633">IF(Q19633&gt;0,INDEX(Q19633:Q41357,MATCH(TRUE,INDEX(Q19633:Q41357="",,),0)-1),"")</f>
        <v>3</v>
      </c>
      <c r="Q19633">
        <f t="shared" si="561"/>
        <v>1</v>
      </c>
      <c r="R19633">
        <f t="shared" si="562"/>
        <v>0</v>
      </c>
    </row>
    <row r="19634" spans="1:18" x14ac:dyDescent="0.3">
      <c r="A19634" t="s">
        <v>1373</v>
      </c>
      <c r="B19634" s="1">
        <v>38341</v>
      </c>
      <c r="C19634" s="2">
        <v>0.41666666666666669</v>
      </c>
      <c r="D19634" t="s">
        <v>1414</v>
      </c>
      <c r="E19634" t="s">
        <v>1415</v>
      </c>
      <c r="G19634" s="6" t="s">
        <v>29</v>
      </c>
      <c r="H19634" t="s">
        <v>63</v>
      </c>
      <c r="I19634" t="s">
        <v>21</v>
      </c>
      <c r="J19634" t="s">
        <v>22</v>
      </c>
      <c r="K19634">
        <v>6.3</v>
      </c>
      <c r="L19634">
        <v>44</v>
      </c>
      <c r="M19634" t="s">
        <v>1411</v>
      </c>
      <c r="N19634">
        <v>44</v>
      </c>
      <c r="O19634" t="s">
        <v>24</v>
      </c>
      <c r="P19634" cm="1">
        <f t="array" ref="P19634">IF(Q19634&gt;0,INDEX(Q19634:Q41358,MATCH(TRUE,INDEX(Q19634:Q41358="",,),0)-1),"")</f>
        <v>3</v>
      </c>
      <c r="Q19634">
        <f t="shared" si="561"/>
        <v>1</v>
      </c>
      <c r="R19634">
        <f t="shared" si="562"/>
        <v>0</v>
      </c>
    </row>
    <row r="19635" spans="1:18" x14ac:dyDescent="0.3">
      <c r="A19635" t="s">
        <v>1373</v>
      </c>
      <c r="B19635" s="1">
        <v>38341</v>
      </c>
      <c r="C19635" s="2">
        <v>0.41666666666666669</v>
      </c>
      <c r="D19635" t="s">
        <v>1414</v>
      </c>
      <c r="E19635" t="s">
        <v>1415</v>
      </c>
      <c r="G19635" s="6" t="s">
        <v>29</v>
      </c>
      <c r="H19635" t="s">
        <v>63</v>
      </c>
      <c r="I19635" t="s">
        <v>26</v>
      </c>
      <c r="J19635" t="s">
        <v>27</v>
      </c>
      <c r="K19635">
        <v>39</v>
      </c>
      <c r="L19635">
        <v>15</v>
      </c>
      <c r="M19635" t="s">
        <v>1411</v>
      </c>
      <c r="N19635">
        <v>15</v>
      </c>
      <c r="O19635" t="s">
        <v>24</v>
      </c>
      <c r="P19635" cm="1">
        <f t="array" ref="P19635">IF(Q19635&gt;0,INDEX(Q19635:Q41359,MATCH(TRUE,INDEX(Q19635:Q41359="",,),0)-1),"")</f>
        <v>3</v>
      </c>
      <c r="Q19635">
        <f t="shared" si="561"/>
        <v>1</v>
      </c>
      <c r="R19635">
        <f t="shared" si="562"/>
        <v>0</v>
      </c>
    </row>
    <row r="19636" spans="1:18" x14ac:dyDescent="0.3">
      <c r="A19636" t="s">
        <v>1373</v>
      </c>
      <c r="B19636" s="1">
        <v>38341</v>
      </c>
      <c r="C19636" s="2">
        <v>0.41666666666666669</v>
      </c>
      <c r="D19636" t="s">
        <v>1414</v>
      </c>
      <c r="E19636" t="s">
        <v>1415</v>
      </c>
      <c r="G19636" t="s">
        <v>19</v>
      </c>
      <c r="H19636" t="s">
        <v>194</v>
      </c>
      <c r="I19636" t="s">
        <v>21</v>
      </c>
      <c r="J19636" t="s">
        <v>22</v>
      </c>
      <c r="K19636">
        <v>2.5</v>
      </c>
      <c r="L19636">
        <v>385</v>
      </c>
      <c r="M19636" t="s">
        <v>1416</v>
      </c>
      <c r="N19636">
        <v>500</v>
      </c>
      <c r="P19636" cm="1">
        <f t="array" ref="P19636">IF(Q19636&gt;0,INDEX(Q19636:Q41360,MATCH(TRUE,INDEX(Q19636:Q41360="",,),0)-1),"")</f>
        <v>3</v>
      </c>
      <c r="Q19636">
        <f t="shared" si="561"/>
        <v>2</v>
      </c>
      <c r="R19636">
        <f t="shared" si="562"/>
        <v>0</v>
      </c>
    </row>
    <row r="19637" spans="1:18" x14ac:dyDescent="0.3">
      <c r="A19637" t="s">
        <v>1373</v>
      </c>
      <c r="B19637" s="1">
        <v>38341</v>
      </c>
      <c r="C19637" s="2">
        <v>0.41666666666666669</v>
      </c>
      <c r="D19637" t="s">
        <v>1414</v>
      </c>
      <c r="E19637" t="s">
        <v>1415</v>
      </c>
      <c r="G19637" t="s">
        <v>19</v>
      </c>
      <c r="H19637" t="s">
        <v>20</v>
      </c>
      <c r="I19637" t="s">
        <v>21</v>
      </c>
      <c r="J19637" t="s">
        <v>22</v>
      </c>
      <c r="K19637">
        <v>12.2</v>
      </c>
      <c r="L19637">
        <v>372</v>
      </c>
      <c r="M19637" t="s">
        <v>1416</v>
      </c>
      <c r="N19637">
        <v>400</v>
      </c>
      <c r="P19637" cm="1">
        <f t="array" ref="P19637">IF(Q19637&gt;0,INDEX(Q19637:Q41361,MATCH(TRUE,INDEX(Q19637:Q41361="",,),0)-1),"")</f>
        <v>3</v>
      </c>
      <c r="Q19637">
        <f t="shared" si="561"/>
        <v>2</v>
      </c>
      <c r="R19637">
        <f t="shared" si="562"/>
        <v>0</v>
      </c>
    </row>
    <row r="19638" spans="1:18" x14ac:dyDescent="0.3">
      <c r="A19638" t="s">
        <v>1373</v>
      </c>
      <c r="B19638" s="1">
        <v>38341</v>
      </c>
      <c r="C19638" s="2">
        <v>0.41666666666666669</v>
      </c>
      <c r="D19638" t="s">
        <v>1414</v>
      </c>
      <c r="E19638" t="s">
        <v>1415</v>
      </c>
      <c r="G19638" t="s">
        <v>19</v>
      </c>
      <c r="H19638" t="s">
        <v>64</v>
      </c>
      <c r="I19638" t="s">
        <v>26</v>
      </c>
      <c r="J19638" t="s">
        <v>27</v>
      </c>
      <c r="K19638">
        <v>74</v>
      </c>
      <c r="L19638">
        <v>8.5</v>
      </c>
      <c r="M19638" t="s">
        <v>1416</v>
      </c>
      <c r="N19638">
        <v>9</v>
      </c>
      <c r="P19638" cm="1">
        <f t="array" ref="P19638">IF(Q19638&gt;0,INDEX(Q19638:Q41362,MATCH(TRUE,INDEX(Q19638:Q41362="",,),0)-1),"")</f>
        <v>3</v>
      </c>
      <c r="Q19638">
        <f t="shared" si="561"/>
        <v>2</v>
      </c>
      <c r="R19638">
        <f t="shared" si="562"/>
        <v>0</v>
      </c>
    </row>
    <row r="19639" spans="1:18" x14ac:dyDescent="0.3">
      <c r="A19639" t="s">
        <v>1373</v>
      </c>
      <c r="B19639" s="1">
        <v>38341</v>
      </c>
      <c r="C19639" s="2">
        <v>0.41666666666666669</v>
      </c>
      <c r="D19639" t="s">
        <v>1414</v>
      </c>
      <c r="E19639" t="s">
        <v>1415</v>
      </c>
      <c r="G19639" s="6" t="s">
        <v>29</v>
      </c>
      <c r="H19639" t="s">
        <v>30</v>
      </c>
      <c r="I19639" t="s">
        <v>21</v>
      </c>
      <c r="J19639" t="s">
        <v>22</v>
      </c>
      <c r="K19639">
        <v>1.5</v>
      </c>
      <c r="L19639">
        <v>243</v>
      </c>
      <c r="M19639" t="s">
        <v>1416</v>
      </c>
      <c r="N19639">
        <v>243</v>
      </c>
      <c r="P19639" cm="1">
        <f t="array" ref="P19639">IF(Q19639&gt;0,INDEX(Q19639:Q41363,MATCH(TRUE,INDEX(Q19639:Q41363="",,),0)-1),"")</f>
        <v>3</v>
      </c>
      <c r="Q19639">
        <f t="shared" si="561"/>
        <v>2</v>
      </c>
      <c r="R19639">
        <f t="shared" si="562"/>
        <v>0</v>
      </c>
    </row>
    <row r="19640" spans="1:18" x14ac:dyDescent="0.3">
      <c r="A19640" t="s">
        <v>1373</v>
      </c>
      <c r="B19640" s="1">
        <v>38341</v>
      </c>
      <c r="C19640" s="2">
        <v>0.41666666666666669</v>
      </c>
      <c r="D19640" t="s">
        <v>1414</v>
      </c>
      <c r="E19640" t="s">
        <v>1415</v>
      </c>
      <c r="G19640" s="6" t="s">
        <v>29</v>
      </c>
      <c r="H19640" t="s">
        <v>63</v>
      </c>
      <c r="I19640" t="s">
        <v>21</v>
      </c>
      <c r="J19640" t="s">
        <v>22</v>
      </c>
      <c r="K19640">
        <v>6.3</v>
      </c>
      <c r="L19640">
        <v>44</v>
      </c>
      <c r="M19640" t="s">
        <v>1416</v>
      </c>
      <c r="N19640">
        <v>44</v>
      </c>
      <c r="P19640" cm="1">
        <f t="array" ref="P19640">IF(Q19640&gt;0,INDEX(Q19640:Q41364,MATCH(TRUE,INDEX(Q19640:Q41364="",,),0)-1),"")</f>
        <v>3</v>
      </c>
      <c r="Q19640">
        <f t="shared" si="561"/>
        <v>2</v>
      </c>
      <c r="R19640">
        <f t="shared" si="562"/>
        <v>0</v>
      </c>
    </row>
    <row r="19641" spans="1:18" x14ac:dyDescent="0.3">
      <c r="A19641" t="s">
        <v>1373</v>
      </c>
      <c r="B19641" s="1">
        <v>38341</v>
      </c>
      <c r="C19641" s="2">
        <v>0.41666666666666669</v>
      </c>
      <c r="D19641" t="s">
        <v>1414</v>
      </c>
      <c r="E19641" t="s">
        <v>1415</v>
      </c>
      <c r="G19641" s="6" t="s">
        <v>29</v>
      </c>
      <c r="H19641" t="s">
        <v>63</v>
      </c>
      <c r="I19641" t="s">
        <v>26</v>
      </c>
      <c r="J19641" t="s">
        <v>27</v>
      </c>
      <c r="K19641">
        <v>39</v>
      </c>
      <c r="L19641">
        <v>15</v>
      </c>
      <c r="M19641" t="s">
        <v>1416</v>
      </c>
      <c r="N19641">
        <v>15</v>
      </c>
      <c r="P19641" cm="1">
        <f t="array" ref="P19641">IF(Q19641&gt;0,INDEX(Q19641:Q41365,MATCH(TRUE,INDEX(Q19641:Q41365="",,),0)-1),"")</f>
        <v>3</v>
      </c>
      <c r="Q19641">
        <f t="shared" si="561"/>
        <v>2</v>
      </c>
      <c r="R19641">
        <f t="shared" si="562"/>
        <v>0</v>
      </c>
    </row>
    <row r="19642" spans="1:18" x14ac:dyDescent="0.3">
      <c r="A19642" t="s">
        <v>1373</v>
      </c>
      <c r="B19642" s="1">
        <v>38341</v>
      </c>
      <c r="C19642" s="2">
        <v>0.41666666666666669</v>
      </c>
      <c r="D19642" t="s">
        <v>1414</v>
      </c>
      <c r="E19642" t="s">
        <v>1415</v>
      </c>
      <c r="G19642" t="s">
        <v>19</v>
      </c>
      <c r="H19642" t="s">
        <v>194</v>
      </c>
      <c r="I19642" t="s">
        <v>21</v>
      </c>
      <c r="J19642" t="s">
        <v>22</v>
      </c>
      <c r="K19642">
        <v>2.5</v>
      </c>
      <c r="L19642">
        <v>385</v>
      </c>
      <c r="M19642" t="s">
        <v>1115</v>
      </c>
      <c r="N19642">
        <v>390</v>
      </c>
      <c r="P19642" cm="1">
        <f t="array" ref="P19642">IF(Q19642&gt;0,INDEX(Q19642:Q41366,MATCH(TRUE,INDEX(Q19642:Q41366="",,),0)-1),"")</f>
        <v>3</v>
      </c>
      <c r="Q19642">
        <f t="shared" si="561"/>
        <v>3</v>
      </c>
      <c r="R19642">
        <f t="shared" si="562"/>
        <v>0</v>
      </c>
    </row>
    <row r="19643" spans="1:18" x14ac:dyDescent="0.3">
      <c r="A19643" t="s">
        <v>1373</v>
      </c>
      <c r="B19643" s="1">
        <v>38341</v>
      </c>
      <c r="C19643" s="2">
        <v>0.41666666666666669</v>
      </c>
      <c r="D19643" t="s">
        <v>1414</v>
      </c>
      <c r="E19643" t="s">
        <v>1415</v>
      </c>
      <c r="G19643" t="s">
        <v>19</v>
      </c>
      <c r="H19643" t="s">
        <v>20</v>
      </c>
      <c r="I19643" t="s">
        <v>21</v>
      </c>
      <c r="J19643" t="s">
        <v>22</v>
      </c>
      <c r="K19643">
        <v>12.2</v>
      </c>
      <c r="L19643">
        <v>372</v>
      </c>
      <c r="M19643" t="s">
        <v>1115</v>
      </c>
      <c r="N19643">
        <v>380</v>
      </c>
      <c r="P19643" cm="1">
        <f t="array" ref="P19643">IF(Q19643&gt;0,INDEX(Q19643:Q41367,MATCH(TRUE,INDEX(Q19643:Q41367="",,),0)-1),"")</f>
        <v>3</v>
      </c>
      <c r="Q19643">
        <f t="shared" si="561"/>
        <v>3</v>
      </c>
      <c r="R19643">
        <f t="shared" si="562"/>
        <v>0</v>
      </c>
    </row>
    <row r="19644" spans="1:18" x14ac:dyDescent="0.3">
      <c r="A19644" t="s">
        <v>1373</v>
      </c>
      <c r="B19644" s="1">
        <v>38341</v>
      </c>
      <c r="C19644" s="2">
        <v>0.41666666666666669</v>
      </c>
      <c r="D19644" t="s">
        <v>1414</v>
      </c>
      <c r="E19644" t="s">
        <v>1415</v>
      </c>
      <c r="G19644" t="s">
        <v>19</v>
      </c>
      <c r="H19644" t="s">
        <v>64</v>
      </c>
      <c r="I19644" t="s">
        <v>26</v>
      </c>
      <c r="J19644" t="s">
        <v>27</v>
      </c>
      <c r="K19644">
        <v>74</v>
      </c>
      <c r="L19644">
        <v>8.5</v>
      </c>
      <c r="M19644" t="s">
        <v>1115</v>
      </c>
      <c r="N19644">
        <v>8.75</v>
      </c>
      <c r="P19644" cm="1">
        <f t="array" ref="P19644">IF(Q19644&gt;0,INDEX(Q19644:Q41368,MATCH(TRUE,INDEX(Q19644:Q41368="",,),0)-1),"")</f>
        <v>3</v>
      </c>
      <c r="Q19644">
        <f t="shared" si="561"/>
        <v>3</v>
      </c>
      <c r="R19644">
        <f t="shared" si="562"/>
        <v>0</v>
      </c>
    </row>
    <row r="19645" spans="1:18" x14ac:dyDescent="0.3">
      <c r="A19645" t="s">
        <v>1373</v>
      </c>
      <c r="B19645" s="1">
        <v>38341</v>
      </c>
      <c r="C19645" s="2">
        <v>0.41666666666666669</v>
      </c>
      <c r="D19645" t="s">
        <v>1414</v>
      </c>
      <c r="E19645" t="s">
        <v>1415</v>
      </c>
      <c r="G19645" s="6" t="s">
        <v>29</v>
      </c>
      <c r="H19645" t="s">
        <v>30</v>
      </c>
      <c r="I19645" t="s">
        <v>21</v>
      </c>
      <c r="J19645" t="s">
        <v>22</v>
      </c>
      <c r="K19645">
        <v>1.5</v>
      </c>
      <c r="L19645">
        <v>243</v>
      </c>
      <c r="M19645" t="s">
        <v>1115</v>
      </c>
      <c r="N19645">
        <v>243</v>
      </c>
      <c r="P19645" cm="1">
        <f t="array" ref="P19645">IF(Q19645&gt;0,INDEX(Q19645:Q41369,MATCH(TRUE,INDEX(Q19645:Q41369="",,),0)-1),"")</f>
        <v>3</v>
      </c>
      <c r="Q19645">
        <f t="shared" si="561"/>
        <v>3</v>
      </c>
      <c r="R19645">
        <f t="shared" si="562"/>
        <v>0</v>
      </c>
    </row>
    <row r="19646" spans="1:18" x14ac:dyDescent="0.3">
      <c r="A19646" t="s">
        <v>1373</v>
      </c>
      <c r="B19646" s="1">
        <v>38341</v>
      </c>
      <c r="C19646" s="2">
        <v>0.41666666666666669</v>
      </c>
      <c r="D19646" t="s">
        <v>1414</v>
      </c>
      <c r="E19646" t="s">
        <v>1415</v>
      </c>
      <c r="G19646" s="6" t="s">
        <v>29</v>
      </c>
      <c r="H19646" t="s">
        <v>63</v>
      </c>
      <c r="I19646" t="s">
        <v>21</v>
      </c>
      <c r="J19646" t="s">
        <v>22</v>
      </c>
      <c r="K19646">
        <v>6.3</v>
      </c>
      <c r="L19646">
        <v>44</v>
      </c>
      <c r="M19646" t="s">
        <v>1115</v>
      </c>
      <c r="N19646">
        <v>44</v>
      </c>
      <c r="P19646" cm="1">
        <f t="array" ref="P19646">IF(Q19646&gt;0,INDEX(Q19646:Q41370,MATCH(TRUE,INDEX(Q19646:Q41370="",,),0)-1),"")</f>
        <v>3</v>
      </c>
      <c r="Q19646">
        <f t="shared" si="561"/>
        <v>3</v>
      </c>
      <c r="R19646">
        <f t="shared" si="562"/>
        <v>0</v>
      </c>
    </row>
    <row r="19647" spans="1:18" x14ac:dyDescent="0.3">
      <c r="A19647" t="s">
        <v>1373</v>
      </c>
      <c r="B19647" s="1">
        <v>38341</v>
      </c>
      <c r="C19647" s="2">
        <v>0.41666666666666669</v>
      </c>
      <c r="D19647" t="s">
        <v>1414</v>
      </c>
      <c r="E19647" t="s">
        <v>1415</v>
      </c>
      <c r="G19647" s="6" t="s">
        <v>29</v>
      </c>
      <c r="H19647" t="s">
        <v>63</v>
      </c>
      <c r="I19647" t="s">
        <v>26</v>
      </c>
      <c r="J19647" t="s">
        <v>27</v>
      </c>
      <c r="K19647">
        <v>39</v>
      </c>
      <c r="L19647">
        <v>15</v>
      </c>
      <c r="M19647" t="s">
        <v>1115</v>
      </c>
      <c r="N19647">
        <v>15</v>
      </c>
      <c r="P19647" cm="1">
        <f t="array" ref="P19647">IF(Q19647&gt;0,INDEX(Q19647:Q41371,MATCH(TRUE,INDEX(Q19647:Q41371="",,),0)-1),"")</f>
        <v>3</v>
      </c>
      <c r="Q19647">
        <f t="shared" si="561"/>
        <v>3</v>
      </c>
      <c r="R19647">
        <f t="shared" si="562"/>
        <v>0</v>
      </c>
    </row>
    <row r="19648" spans="1:18" x14ac:dyDescent="0.3">
      <c r="P19648" t="str" cm="1">
        <f t="array" ref="P19648">IF(Q19648&gt;0,INDEX(Q19648:Q41372,MATCH(TRUE,INDEX(Q19648:Q41372="",,),0)-1),"")</f>
        <v/>
      </c>
      <c r="R19648" t="str">
        <f t="shared" si="562"/>
        <v/>
      </c>
    </row>
    <row r="19649" spans="1:18" x14ac:dyDescent="0.3">
      <c r="A19649" t="s">
        <v>1373</v>
      </c>
      <c r="B19649" s="1">
        <v>38334</v>
      </c>
      <c r="C19649" s="2">
        <v>0.4201388888888889</v>
      </c>
      <c r="D19649" t="s">
        <v>1417</v>
      </c>
      <c r="E19649" t="s">
        <v>1418</v>
      </c>
      <c r="G19649" t="s">
        <v>19</v>
      </c>
      <c r="H19649" t="s">
        <v>148</v>
      </c>
      <c r="I19649" t="s">
        <v>26</v>
      </c>
      <c r="J19649" t="s">
        <v>27</v>
      </c>
      <c r="K19649">
        <v>360</v>
      </c>
      <c r="L19649">
        <v>13.25</v>
      </c>
      <c r="M19649" t="s">
        <v>1411</v>
      </c>
      <c r="N19649">
        <v>21.3</v>
      </c>
      <c r="O19649" t="s">
        <v>24</v>
      </c>
      <c r="P19649" cm="1">
        <f t="array" ref="P19649">IF(Q19649&gt;0,INDEX(Q19649:Q41373,MATCH(TRUE,INDEX(Q19649:Q41373="",,),0)-1),"")</f>
        <v>2</v>
      </c>
      <c r="Q19649">
        <f>INT((ROW()-19649)/10)+1</f>
        <v>1</v>
      </c>
      <c r="R19649">
        <f t="shared" si="562"/>
        <v>0</v>
      </c>
    </row>
    <row r="19650" spans="1:18" x14ac:dyDescent="0.3">
      <c r="A19650" t="s">
        <v>1373</v>
      </c>
      <c r="B19650" s="1">
        <v>38334</v>
      </c>
      <c r="C19650" s="2">
        <v>0.4201388888888889</v>
      </c>
      <c r="D19650" t="s">
        <v>1417</v>
      </c>
      <c r="E19650" t="s">
        <v>1418</v>
      </c>
      <c r="G19650" t="s">
        <v>19</v>
      </c>
      <c r="H19650" t="s">
        <v>63</v>
      </c>
      <c r="I19650" t="s">
        <v>26</v>
      </c>
      <c r="J19650" t="s">
        <v>27</v>
      </c>
      <c r="K19650">
        <v>678</v>
      </c>
      <c r="L19650">
        <v>12.75</v>
      </c>
      <c r="M19650" t="s">
        <v>1411</v>
      </c>
      <c r="N19650">
        <v>22.1</v>
      </c>
      <c r="O19650" t="s">
        <v>24</v>
      </c>
      <c r="P19650" cm="1">
        <f t="array" ref="P19650">IF(Q19650&gt;0,INDEX(Q19650:Q41374,MATCH(TRUE,INDEX(Q19650:Q41374="",,),0)-1),"")</f>
        <v>2</v>
      </c>
      <c r="Q19650">
        <f t="shared" ref="Q19650:Q19668" si="563">INT((ROW()-19649)/10)+1</f>
        <v>1</v>
      </c>
      <c r="R19650">
        <f t="shared" si="562"/>
        <v>0</v>
      </c>
    </row>
    <row r="19651" spans="1:18" x14ac:dyDescent="0.3">
      <c r="A19651" t="s">
        <v>1373</v>
      </c>
      <c r="B19651" s="1">
        <v>38334</v>
      </c>
      <c r="C19651" s="2">
        <v>0.4201388888888889</v>
      </c>
      <c r="D19651" t="s">
        <v>1417</v>
      </c>
      <c r="E19651" t="s">
        <v>1418</v>
      </c>
      <c r="G19651" t="s">
        <v>19</v>
      </c>
      <c r="H19651" t="s">
        <v>64</v>
      </c>
      <c r="I19651" t="s">
        <v>26</v>
      </c>
      <c r="J19651" t="s">
        <v>27</v>
      </c>
      <c r="K19651">
        <v>139</v>
      </c>
      <c r="L19651">
        <v>7.4</v>
      </c>
      <c r="M19651" t="s">
        <v>1411</v>
      </c>
      <c r="N19651">
        <v>13.2</v>
      </c>
      <c r="O19651" t="s">
        <v>24</v>
      </c>
      <c r="P19651" cm="1">
        <f t="array" ref="P19651">IF(Q19651&gt;0,INDEX(Q19651:Q41375,MATCH(TRUE,INDEX(Q19651:Q41375="",,),0)-1),"")</f>
        <v>2</v>
      </c>
      <c r="Q19651">
        <f t="shared" si="563"/>
        <v>1</v>
      </c>
      <c r="R19651">
        <f t="shared" si="562"/>
        <v>0</v>
      </c>
    </row>
    <row r="19652" spans="1:18" x14ac:dyDescent="0.3">
      <c r="A19652" t="s">
        <v>1373</v>
      </c>
      <c r="B19652" s="1">
        <v>38334</v>
      </c>
      <c r="C19652" s="2">
        <v>0.4201388888888889</v>
      </c>
      <c r="D19652" t="s">
        <v>1417</v>
      </c>
      <c r="E19652" t="s">
        <v>1418</v>
      </c>
      <c r="G19652" s="6" t="s">
        <v>29</v>
      </c>
      <c r="H19652" t="s">
        <v>197</v>
      </c>
      <c r="I19652" t="s">
        <v>21</v>
      </c>
      <c r="J19652" t="s">
        <v>22</v>
      </c>
      <c r="K19652">
        <v>6.1</v>
      </c>
      <c r="L19652">
        <v>49</v>
      </c>
      <c r="M19652" t="s">
        <v>1411</v>
      </c>
      <c r="N19652">
        <v>49</v>
      </c>
      <c r="O19652" t="s">
        <v>24</v>
      </c>
      <c r="P19652" cm="1">
        <f t="array" ref="P19652">IF(Q19652&gt;0,INDEX(Q19652:Q41376,MATCH(TRUE,INDEX(Q19652:Q41376="",,),0)-1),"")</f>
        <v>2</v>
      </c>
      <c r="Q19652">
        <f t="shared" si="563"/>
        <v>1</v>
      </c>
      <c r="R19652">
        <f t="shared" si="562"/>
        <v>0</v>
      </c>
    </row>
    <row r="19653" spans="1:18" x14ac:dyDescent="0.3">
      <c r="A19653" t="s">
        <v>1373</v>
      </c>
      <c r="B19653" s="1">
        <v>38334</v>
      </c>
      <c r="C19653" s="2">
        <v>0.4201388888888889</v>
      </c>
      <c r="D19653" t="s">
        <v>1417</v>
      </c>
      <c r="E19653" t="s">
        <v>1418</v>
      </c>
      <c r="G19653" s="6" t="s">
        <v>29</v>
      </c>
      <c r="H19653" t="s">
        <v>63</v>
      </c>
      <c r="I19653" t="s">
        <v>21</v>
      </c>
      <c r="J19653" t="s">
        <v>22</v>
      </c>
      <c r="K19653">
        <v>23.1</v>
      </c>
      <c r="L19653">
        <v>42</v>
      </c>
      <c r="M19653" t="s">
        <v>1411</v>
      </c>
      <c r="N19653">
        <v>42</v>
      </c>
      <c r="O19653" t="s">
        <v>24</v>
      </c>
      <c r="P19653" cm="1">
        <f t="array" ref="P19653">IF(Q19653&gt;0,INDEX(Q19653:Q41377,MATCH(TRUE,INDEX(Q19653:Q41377="",,),0)-1),"")</f>
        <v>2</v>
      </c>
      <c r="Q19653">
        <f t="shared" si="563"/>
        <v>1</v>
      </c>
      <c r="R19653">
        <f t="shared" si="562"/>
        <v>0</v>
      </c>
    </row>
    <row r="19654" spans="1:18" x14ac:dyDescent="0.3">
      <c r="A19654" t="s">
        <v>1373</v>
      </c>
      <c r="B19654" s="1">
        <v>38334</v>
      </c>
      <c r="C19654" s="2">
        <v>0.4201388888888889</v>
      </c>
      <c r="D19654" t="s">
        <v>1417</v>
      </c>
      <c r="E19654" t="s">
        <v>1418</v>
      </c>
      <c r="G19654" s="6" t="s">
        <v>29</v>
      </c>
      <c r="H19654" t="s">
        <v>64</v>
      </c>
      <c r="I19654" t="s">
        <v>21</v>
      </c>
      <c r="J19654" t="s">
        <v>22</v>
      </c>
      <c r="K19654">
        <v>1.6</v>
      </c>
      <c r="L19654">
        <v>109</v>
      </c>
      <c r="M19654" t="s">
        <v>1411</v>
      </c>
      <c r="N19654">
        <v>109</v>
      </c>
      <c r="O19654" t="s">
        <v>24</v>
      </c>
      <c r="P19654" cm="1">
        <f t="array" ref="P19654">IF(Q19654&gt;0,INDEX(Q19654:Q41378,MATCH(TRUE,INDEX(Q19654:Q41378="",,),0)-1),"")</f>
        <v>2</v>
      </c>
      <c r="Q19654">
        <f t="shared" si="563"/>
        <v>1</v>
      </c>
      <c r="R19654">
        <f t="shared" si="562"/>
        <v>0</v>
      </c>
    </row>
    <row r="19655" spans="1:18" x14ac:dyDescent="0.3">
      <c r="A19655" t="s">
        <v>1373</v>
      </c>
      <c r="B19655" s="1">
        <v>38334</v>
      </c>
      <c r="C19655" s="2">
        <v>0.4201388888888889</v>
      </c>
      <c r="D19655" t="s">
        <v>1417</v>
      </c>
      <c r="E19655" t="s">
        <v>1418</v>
      </c>
      <c r="G19655" s="6" t="s">
        <v>29</v>
      </c>
      <c r="H19655" t="s">
        <v>99</v>
      </c>
      <c r="I19655" t="s">
        <v>26</v>
      </c>
      <c r="J19655" t="s">
        <v>27</v>
      </c>
      <c r="K19655">
        <v>35</v>
      </c>
      <c r="L19655">
        <v>9.6</v>
      </c>
      <c r="M19655" t="s">
        <v>1411</v>
      </c>
      <c r="N19655">
        <v>9.6</v>
      </c>
      <c r="O19655" t="s">
        <v>24</v>
      </c>
      <c r="P19655" cm="1">
        <f t="array" ref="P19655">IF(Q19655&gt;0,INDEX(Q19655:Q41379,MATCH(TRUE,INDEX(Q19655:Q41379="",,),0)-1),"")</f>
        <v>2</v>
      </c>
      <c r="Q19655">
        <f t="shared" si="563"/>
        <v>1</v>
      </c>
      <c r="R19655">
        <f t="shared" si="562"/>
        <v>0</v>
      </c>
    </row>
    <row r="19656" spans="1:18" x14ac:dyDescent="0.3">
      <c r="A19656" t="s">
        <v>1373</v>
      </c>
      <c r="B19656" s="1">
        <v>38334</v>
      </c>
      <c r="C19656" s="2">
        <v>0.4201388888888889</v>
      </c>
      <c r="D19656" t="s">
        <v>1417</v>
      </c>
      <c r="E19656" t="s">
        <v>1418</v>
      </c>
      <c r="G19656" s="6" t="s">
        <v>29</v>
      </c>
      <c r="H19656" t="s">
        <v>394</v>
      </c>
      <c r="I19656" t="s">
        <v>26</v>
      </c>
      <c r="J19656" t="s">
        <v>27</v>
      </c>
      <c r="K19656">
        <v>111</v>
      </c>
      <c r="L19656">
        <v>9</v>
      </c>
      <c r="M19656" t="s">
        <v>1411</v>
      </c>
      <c r="N19656">
        <v>9</v>
      </c>
      <c r="O19656" t="s">
        <v>24</v>
      </c>
      <c r="P19656" cm="1">
        <f t="array" ref="P19656">IF(Q19656&gt;0,INDEX(Q19656:Q41380,MATCH(TRUE,INDEX(Q19656:Q41380="",,),0)-1),"")</f>
        <v>2</v>
      </c>
      <c r="Q19656">
        <f t="shared" si="563"/>
        <v>1</v>
      </c>
      <c r="R19656">
        <f t="shared" si="562"/>
        <v>0</v>
      </c>
    </row>
    <row r="19657" spans="1:18" x14ac:dyDescent="0.3">
      <c r="A19657" t="s">
        <v>1373</v>
      </c>
      <c r="B19657" s="1">
        <v>38334</v>
      </c>
      <c r="C19657" s="2">
        <v>0.4201388888888889</v>
      </c>
      <c r="D19657" t="s">
        <v>1417</v>
      </c>
      <c r="E19657" t="s">
        <v>1418</v>
      </c>
      <c r="G19657" s="6" t="s">
        <v>29</v>
      </c>
      <c r="H19657" t="s">
        <v>197</v>
      </c>
      <c r="I19657" t="s">
        <v>26</v>
      </c>
      <c r="J19657" t="s">
        <v>27</v>
      </c>
      <c r="K19657">
        <v>33</v>
      </c>
      <c r="L19657">
        <v>19.5</v>
      </c>
      <c r="M19657" t="s">
        <v>1411</v>
      </c>
      <c r="N19657">
        <v>19.5</v>
      </c>
      <c r="O19657" t="s">
        <v>24</v>
      </c>
      <c r="P19657" cm="1">
        <f t="array" ref="P19657">IF(Q19657&gt;0,INDEX(Q19657:Q41381,MATCH(TRUE,INDEX(Q19657:Q41381="",,),0)-1),"")</f>
        <v>2</v>
      </c>
      <c r="Q19657">
        <f t="shared" si="563"/>
        <v>1</v>
      </c>
      <c r="R19657">
        <f t="shared" si="562"/>
        <v>0</v>
      </c>
    </row>
    <row r="19658" spans="1:18" x14ac:dyDescent="0.3">
      <c r="A19658" t="s">
        <v>1373</v>
      </c>
      <c r="B19658" s="1">
        <v>38334</v>
      </c>
      <c r="C19658" s="2">
        <v>0.4201388888888889</v>
      </c>
      <c r="D19658" t="s">
        <v>1417</v>
      </c>
      <c r="E19658" t="s">
        <v>1418</v>
      </c>
      <c r="G19658" s="6" t="s">
        <v>29</v>
      </c>
      <c r="H19658" t="s">
        <v>122</v>
      </c>
      <c r="I19658" t="s">
        <v>26</v>
      </c>
      <c r="J19658" t="s">
        <v>27</v>
      </c>
      <c r="K19658">
        <v>33</v>
      </c>
      <c r="L19658">
        <v>19.5</v>
      </c>
      <c r="M19658" t="s">
        <v>1411</v>
      </c>
      <c r="N19658">
        <v>19.5</v>
      </c>
      <c r="O19658" t="s">
        <v>24</v>
      </c>
      <c r="P19658" cm="1">
        <f t="array" ref="P19658">IF(Q19658&gt;0,INDEX(Q19658:Q41382,MATCH(TRUE,INDEX(Q19658:Q41382="",,),0)-1),"")</f>
        <v>2</v>
      </c>
      <c r="Q19658">
        <f t="shared" si="563"/>
        <v>1</v>
      </c>
      <c r="R19658">
        <f t="shared" si="562"/>
        <v>0</v>
      </c>
    </row>
    <row r="19659" spans="1:18" x14ac:dyDescent="0.3">
      <c r="A19659" t="s">
        <v>1373</v>
      </c>
      <c r="B19659" s="1">
        <v>38334</v>
      </c>
      <c r="C19659" s="2">
        <v>0.4201388888888889</v>
      </c>
      <c r="D19659" t="s">
        <v>1417</v>
      </c>
      <c r="E19659" t="s">
        <v>1418</v>
      </c>
      <c r="G19659" t="s">
        <v>19</v>
      </c>
      <c r="H19659" t="s">
        <v>148</v>
      </c>
      <c r="I19659" t="s">
        <v>26</v>
      </c>
      <c r="J19659" t="s">
        <v>27</v>
      </c>
      <c r="K19659">
        <v>360</v>
      </c>
      <c r="L19659">
        <v>13.25</v>
      </c>
      <c r="M19659" t="s">
        <v>1116</v>
      </c>
      <c r="N19659">
        <v>16</v>
      </c>
      <c r="P19659" cm="1">
        <f t="array" ref="P19659">IF(Q19659&gt;0,INDEX(Q19659:Q41383,MATCH(TRUE,INDEX(Q19659:Q41383="",,),0)-1),"")</f>
        <v>2</v>
      </c>
      <c r="Q19659">
        <f t="shared" si="563"/>
        <v>2</v>
      </c>
      <c r="R19659">
        <f t="shared" si="562"/>
        <v>0</v>
      </c>
    </row>
    <row r="19660" spans="1:18" x14ac:dyDescent="0.3">
      <c r="A19660" t="s">
        <v>1373</v>
      </c>
      <c r="B19660" s="1">
        <v>38334</v>
      </c>
      <c r="C19660" s="2">
        <v>0.4201388888888889</v>
      </c>
      <c r="D19660" t="s">
        <v>1417</v>
      </c>
      <c r="E19660" t="s">
        <v>1418</v>
      </c>
      <c r="G19660" t="s">
        <v>19</v>
      </c>
      <c r="H19660" t="s">
        <v>63</v>
      </c>
      <c r="I19660" t="s">
        <v>26</v>
      </c>
      <c r="J19660" t="s">
        <v>27</v>
      </c>
      <c r="K19660">
        <v>678</v>
      </c>
      <c r="L19660">
        <v>12.75</v>
      </c>
      <c r="M19660" t="s">
        <v>1116</v>
      </c>
      <c r="N19660">
        <v>20.5</v>
      </c>
      <c r="P19660" cm="1">
        <f t="array" ref="P19660">IF(Q19660&gt;0,INDEX(Q19660:Q41384,MATCH(TRUE,INDEX(Q19660:Q41384="",,),0)-1),"")</f>
        <v>2</v>
      </c>
      <c r="Q19660">
        <f t="shared" si="563"/>
        <v>2</v>
      </c>
      <c r="R19660">
        <f t="shared" si="562"/>
        <v>0</v>
      </c>
    </row>
    <row r="19661" spans="1:18" x14ac:dyDescent="0.3">
      <c r="A19661" t="s">
        <v>1373</v>
      </c>
      <c r="B19661" s="1">
        <v>38334</v>
      </c>
      <c r="C19661" s="2">
        <v>0.4201388888888889</v>
      </c>
      <c r="D19661" t="s">
        <v>1417</v>
      </c>
      <c r="E19661" t="s">
        <v>1418</v>
      </c>
      <c r="G19661" t="s">
        <v>19</v>
      </c>
      <c r="H19661" t="s">
        <v>64</v>
      </c>
      <c r="I19661" t="s">
        <v>26</v>
      </c>
      <c r="J19661" t="s">
        <v>27</v>
      </c>
      <c r="K19661">
        <v>139</v>
      </c>
      <c r="L19661">
        <v>7.4</v>
      </c>
      <c r="M19661" t="s">
        <v>1116</v>
      </c>
      <c r="N19661">
        <v>12.5</v>
      </c>
      <c r="P19661" cm="1">
        <f t="array" ref="P19661">IF(Q19661&gt;0,INDEX(Q19661:Q41385,MATCH(TRUE,INDEX(Q19661:Q41385="",,),0)-1),"")</f>
        <v>2</v>
      </c>
      <c r="Q19661">
        <f t="shared" si="563"/>
        <v>2</v>
      </c>
      <c r="R19661">
        <f t="shared" si="562"/>
        <v>0</v>
      </c>
    </row>
    <row r="19662" spans="1:18" x14ac:dyDescent="0.3">
      <c r="A19662" t="s">
        <v>1373</v>
      </c>
      <c r="B19662" s="1">
        <v>38334</v>
      </c>
      <c r="C19662" s="2">
        <v>0.4201388888888889</v>
      </c>
      <c r="D19662" t="s">
        <v>1417</v>
      </c>
      <c r="E19662" t="s">
        <v>1418</v>
      </c>
      <c r="G19662" s="6" t="s">
        <v>29</v>
      </c>
      <c r="H19662" t="s">
        <v>197</v>
      </c>
      <c r="I19662" t="s">
        <v>21</v>
      </c>
      <c r="J19662" t="s">
        <v>22</v>
      </c>
      <c r="K19662">
        <v>6.1</v>
      </c>
      <c r="L19662">
        <v>49</v>
      </c>
      <c r="M19662" t="s">
        <v>1116</v>
      </c>
      <c r="N19662">
        <v>49</v>
      </c>
      <c r="P19662" cm="1">
        <f t="array" ref="P19662">IF(Q19662&gt;0,INDEX(Q19662:Q41386,MATCH(TRUE,INDEX(Q19662:Q41386="",,),0)-1),"")</f>
        <v>2</v>
      </c>
      <c r="Q19662">
        <f t="shared" si="563"/>
        <v>2</v>
      </c>
      <c r="R19662">
        <f t="shared" si="562"/>
        <v>0</v>
      </c>
    </row>
    <row r="19663" spans="1:18" x14ac:dyDescent="0.3">
      <c r="A19663" t="s">
        <v>1373</v>
      </c>
      <c r="B19663" s="1">
        <v>38334</v>
      </c>
      <c r="C19663" s="2">
        <v>0.4201388888888889</v>
      </c>
      <c r="D19663" t="s">
        <v>1417</v>
      </c>
      <c r="E19663" t="s">
        <v>1418</v>
      </c>
      <c r="G19663" s="6" t="s">
        <v>29</v>
      </c>
      <c r="H19663" t="s">
        <v>63</v>
      </c>
      <c r="I19663" t="s">
        <v>21</v>
      </c>
      <c r="J19663" t="s">
        <v>22</v>
      </c>
      <c r="K19663">
        <v>23.1</v>
      </c>
      <c r="L19663">
        <v>42</v>
      </c>
      <c r="M19663" t="s">
        <v>1116</v>
      </c>
      <c r="N19663">
        <v>42</v>
      </c>
      <c r="P19663" cm="1">
        <f t="array" ref="P19663">IF(Q19663&gt;0,INDEX(Q19663:Q41387,MATCH(TRUE,INDEX(Q19663:Q41387="",,),0)-1),"")</f>
        <v>2</v>
      </c>
      <c r="Q19663">
        <f t="shared" si="563"/>
        <v>2</v>
      </c>
      <c r="R19663">
        <f t="shared" si="562"/>
        <v>0</v>
      </c>
    </row>
    <row r="19664" spans="1:18" x14ac:dyDescent="0.3">
      <c r="A19664" t="s">
        <v>1373</v>
      </c>
      <c r="B19664" s="1">
        <v>38334</v>
      </c>
      <c r="C19664" s="2">
        <v>0.4201388888888889</v>
      </c>
      <c r="D19664" t="s">
        <v>1417</v>
      </c>
      <c r="E19664" t="s">
        <v>1418</v>
      </c>
      <c r="G19664" s="6" t="s">
        <v>29</v>
      </c>
      <c r="H19664" t="s">
        <v>64</v>
      </c>
      <c r="I19664" t="s">
        <v>21</v>
      </c>
      <c r="J19664" t="s">
        <v>22</v>
      </c>
      <c r="K19664">
        <v>1.6</v>
      </c>
      <c r="L19664">
        <v>109</v>
      </c>
      <c r="M19664" t="s">
        <v>1116</v>
      </c>
      <c r="N19664">
        <v>109</v>
      </c>
      <c r="P19664" cm="1">
        <f t="array" ref="P19664">IF(Q19664&gt;0,INDEX(Q19664:Q41388,MATCH(TRUE,INDEX(Q19664:Q41388="",,),0)-1),"")</f>
        <v>2</v>
      </c>
      <c r="Q19664">
        <f t="shared" si="563"/>
        <v>2</v>
      </c>
      <c r="R19664">
        <f t="shared" si="562"/>
        <v>0</v>
      </c>
    </row>
    <row r="19665" spans="1:18" x14ac:dyDescent="0.3">
      <c r="A19665" t="s">
        <v>1373</v>
      </c>
      <c r="B19665" s="1">
        <v>38334</v>
      </c>
      <c r="C19665" s="2">
        <v>0.4201388888888889</v>
      </c>
      <c r="D19665" t="s">
        <v>1417</v>
      </c>
      <c r="E19665" t="s">
        <v>1418</v>
      </c>
      <c r="G19665" s="6" t="s">
        <v>29</v>
      </c>
      <c r="H19665" t="s">
        <v>99</v>
      </c>
      <c r="I19665" t="s">
        <v>26</v>
      </c>
      <c r="J19665" t="s">
        <v>27</v>
      </c>
      <c r="K19665">
        <v>35</v>
      </c>
      <c r="L19665">
        <v>9.6</v>
      </c>
      <c r="M19665" t="s">
        <v>1116</v>
      </c>
      <c r="N19665">
        <v>9.6</v>
      </c>
      <c r="P19665" cm="1">
        <f t="array" ref="P19665">IF(Q19665&gt;0,INDEX(Q19665:Q41389,MATCH(TRUE,INDEX(Q19665:Q41389="",,),0)-1),"")</f>
        <v>2</v>
      </c>
      <c r="Q19665">
        <f t="shared" si="563"/>
        <v>2</v>
      </c>
      <c r="R19665">
        <f t="shared" si="562"/>
        <v>0</v>
      </c>
    </row>
    <row r="19666" spans="1:18" x14ac:dyDescent="0.3">
      <c r="A19666" t="s">
        <v>1373</v>
      </c>
      <c r="B19666" s="1">
        <v>38334</v>
      </c>
      <c r="C19666" s="2">
        <v>0.4201388888888889</v>
      </c>
      <c r="D19666" t="s">
        <v>1417</v>
      </c>
      <c r="E19666" t="s">
        <v>1418</v>
      </c>
      <c r="G19666" s="6" t="s">
        <v>29</v>
      </c>
      <c r="H19666" t="s">
        <v>394</v>
      </c>
      <c r="I19666" t="s">
        <v>26</v>
      </c>
      <c r="J19666" t="s">
        <v>27</v>
      </c>
      <c r="K19666">
        <v>111</v>
      </c>
      <c r="L19666">
        <v>9</v>
      </c>
      <c r="M19666" t="s">
        <v>1116</v>
      </c>
      <c r="N19666">
        <v>9</v>
      </c>
      <c r="P19666" cm="1">
        <f t="array" ref="P19666">IF(Q19666&gt;0,INDEX(Q19666:Q41390,MATCH(TRUE,INDEX(Q19666:Q41390="",,),0)-1),"")</f>
        <v>2</v>
      </c>
      <c r="Q19666">
        <f t="shared" si="563"/>
        <v>2</v>
      </c>
      <c r="R19666">
        <f t="shared" si="562"/>
        <v>0</v>
      </c>
    </row>
    <row r="19667" spans="1:18" x14ac:dyDescent="0.3">
      <c r="A19667" t="s">
        <v>1373</v>
      </c>
      <c r="B19667" s="1">
        <v>38334</v>
      </c>
      <c r="C19667" s="2">
        <v>0.4201388888888889</v>
      </c>
      <c r="D19667" t="s">
        <v>1417</v>
      </c>
      <c r="E19667" t="s">
        <v>1418</v>
      </c>
      <c r="G19667" s="6" t="s">
        <v>29</v>
      </c>
      <c r="H19667" t="s">
        <v>197</v>
      </c>
      <c r="I19667" t="s">
        <v>26</v>
      </c>
      <c r="J19667" t="s">
        <v>27</v>
      </c>
      <c r="K19667">
        <v>33</v>
      </c>
      <c r="L19667">
        <v>19.5</v>
      </c>
      <c r="M19667" t="s">
        <v>1116</v>
      </c>
      <c r="N19667">
        <v>19.5</v>
      </c>
      <c r="P19667" cm="1">
        <f t="array" ref="P19667">IF(Q19667&gt;0,INDEX(Q19667:Q41391,MATCH(TRUE,INDEX(Q19667:Q41391="",,),0)-1),"")</f>
        <v>2</v>
      </c>
      <c r="Q19667">
        <f t="shared" si="563"/>
        <v>2</v>
      </c>
      <c r="R19667">
        <f t="shared" si="562"/>
        <v>0</v>
      </c>
    </row>
    <row r="19668" spans="1:18" x14ac:dyDescent="0.3">
      <c r="A19668" t="s">
        <v>1373</v>
      </c>
      <c r="B19668" s="1">
        <v>38334</v>
      </c>
      <c r="C19668" s="2">
        <v>0.4201388888888889</v>
      </c>
      <c r="D19668" t="s">
        <v>1417</v>
      </c>
      <c r="E19668" t="s">
        <v>1418</v>
      </c>
      <c r="G19668" s="6" t="s">
        <v>29</v>
      </c>
      <c r="H19668" t="s">
        <v>122</v>
      </c>
      <c r="I19668" t="s">
        <v>26</v>
      </c>
      <c r="J19668" t="s">
        <v>27</v>
      </c>
      <c r="K19668">
        <v>33</v>
      </c>
      <c r="L19668">
        <v>19.5</v>
      </c>
      <c r="M19668" t="s">
        <v>1116</v>
      </c>
      <c r="N19668">
        <v>19.5</v>
      </c>
      <c r="P19668" cm="1">
        <f t="array" ref="P19668">IF(Q19668&gt;0,INDEX(Q19668:Q41392,MATCH(TRUE,INDEX(Q19668:Q41392="",,),0)-1),"")</f>
        <v>2</v>
      </c>
      <c r="Q19668">
        <f t="shared" si="563"/>
        <v>2</v>
      </c>
      <c r="R19668">
        <f t="shared" si="562"/>
        <v>0</v>
      </c>
    </row>
    <row r="19669" spans="1:18" x14ac:dyDescent="0.3">
      <c r="P19669" t="str" cm="1">
        <f t="array" ref="P19669">IF(Q19669&gt;0,INDEX(Q19669:Q41393,MATCH(TRUE,INDEX(Q19669:Q41393="",,),0)-1),"")</f>
        <v/>
      </c>
      <c r="R19669" t="str">
        <f t="shared" si="562"/>
        <v/>
      </c>
    </row>
    <row r="19670" spans="1:18" x14ac:dyDescent="0.3">
      <c r="A19670" t="s">
        <v>1373</v>
      </c>
      <c r="B19670" s="1">
        <v>38334</v>
      </c>
      <c r="C19670" s="2">
        <v>0.4201388888888889</v>
      </c>
      <c r="D19670" s="3" t="s">
        <v>1419</v>
      </c>
      <c r="E19670" s="3" t="s">
        <v>1420</v>
      </c>
      <c r="F19670" s="3" t="s">
        <v>172</v>
      </c>
      <c r="G19670" s="3" t="s">
        <v>19</v>
      </c>
      <c r="H19670" s="3" t="s">
        <v>394</v>
      </c>
      <c r="I19670" s="3" t="s">
        <v>26</v>
      </c>
      <c r="J19670" s="3" t="s">
        <v>27</v>
      </c>
      <c r="K19670" s="3">
        <v>130</v>
      </c>
      <c r="L19670" s="3">
        <v>9</v>
      </c>
      <c r="M19670" s="3" t="s">
        <v>173</v>
      </c>
      <c r="N19670" s="3"/>
      <c r="O19670" s="3"/>
      <c r="P19670" s="3" t="str" cm="1">
        <f t="array" ref="P19670">IF(Q19670&gt;0,INDEX(Q19670:Q41394,MATCH(TRUE,INDEX(Q19670:Q41394="",,),0)-1),"")</f>
        <v/>
      </c>
      <c r="Q19670" s="3"/>
      <c r="R19670" t="str">
        <f t="shared" si="562"/>
        <v/>
      </c>
    </row>
    <row r="19671" spans="1:18" x14ac:dyDescent="0.3">
      <c r="A19671" t="s">
        <v>1373</v>
      </c>
      <c r="B19671" s="1">
        <v>38334</v>
      </c>
      <c r="C19671" s="2">
        <v>0.4201388888888889</v>
      </c>
      <c r="D19671" t="s">
        <v>1419</v>
      </c>
      <c r="E19671" t="s">
        <v>1420</v>
      </c>
      <c r="F19671" t="s">
        <v>172</v>
      </c>
      <c r="G19671" t="s">
        <v>19</v>
      </c>
      <c r="H19671" t="s">
        <v>63</v>
      </c>
      <c r="I19671" t="s">
        <v>26</v>
      </c>
      <c r="J19671" t="s">
        <v>27</v>
      </c>
      <c r="K19671">
        <v>373</v>
      </c>
      <c r="L19671">
        <v>12.75</v>
      </c>
      <c r="M19671" t="s">
        <v>173</v>
      </c>
      <c r="P19671" t="str" cm="1">
        <f t="array" ref="P19671">IF(Q19671&gt;0,INDEX(Q19671:Q41395,MATCH(TRUE,INDEX(Q19671:Q41395="",,),0)-1),"")</f>
        <v/>
      </c>
      <c r="R19671" t="str">
        <f t="shared" si="562"/>
        <v/>
      </c>
    </row>
    <row r="19672" spans="1:18" x14ac:dyDescent="0.3">
      <c r="A19672" t="s">
        <v>1373</v>
      </c>
      <c r="B19672" s="1">
        <v>38334</v>
      </c>
      <c r="C19672" s="2">
        <v>0.4201388888888889</v>
      </c>
      <c r="D19672" t="s">
        <v>1419</v>
      </c>
      <c r="E19672" t="s">
        <v>1420</v>
      </c>
      <c r="F19672" t="s">
        <v>172</v>
      </c>
      <c r="G19672" t="s">
        <v>19</v>
      </c>
      <c r="H19672" t="s">
        <v>70</v>
      </c>
      <c r="I19672" t="s">
        <v>26</v>
      </c>
      <c r="J19672" t="s">
        <v>27</v>
      </c>
      <c r="K19672">
        <v>180</v>
      </c>
      <c r="L19672">
        <v>13.75</v>
      </c>
      <c r="M19672" t="s">
        <v>173</v>
      </c>
      <c r="P19672" t="str" cm="1">
        <f t="array" ref="P19672">IF(Q19672&gt;0,INDEX(Q19672:Q41396,MATCH(TRUE,INDEX(Q19672:Q41396="",,),0)-1),"")</f>
        <v/>
      </c>
      <c r="R19672" t="str">
        <f t="shared" si="562"/>
        <v/>
      </c>
    </row>
    <row r="19673" spans="1:18" x14ac:dyDescent="0.3">
      <c r="A19673" t="s">
        <v>1373</v>
      </c>
      <c r="B19673" s="1">
        <v>38334</v>
      </c>
      <c r="C19673" s="2">
        <v>0.4201388888888889</v>
      </c>
      <c r="D19673" t="s">
        <v>1419</v>
      </c>
      <c r="E19673" t="s">
        <v>1420</v>
      </c>
      <c r="F19673" t="s">
        <v>172</v>
      </c>
      <c r="G19673" s="6" t="s">
        <v>29</v>
      </c>
      <c r="H19673" t="s">
        <v>63</v>
      </c>
      <c r="I19673" t="s">
        <v>21</v>
      </c>
      <c r="J19673" t="s">
        <v>22</v>
      </c>
      <c r="K19673">
        <v>16.7</v>
      </c>
      <c r="L19673">
        <v>39</v>
      </c>
      <c r="M19673" t="s">
        <v>173</v>
      </c>
      <c r="P19673" t="str" cm="1">
        <f t="array" ref="P19673">IF(Q19673&gt;0,INDEX(Q19673:Q41397,MATCH(TRUE,INDEX(Q19673:Q41397="",,),0)-1),"")</f>
        <v/>
      </c>
      <c r="R19673" t="str">
        <f t="shared" si="562"/>
        <v/>
      </c>
    </row>
    <row r="19674" spans="1:18" x14ac:dyDescent="0.3">
      <c r="A19674" t="s">
        <v>1373</v>
      </c>
      <c r="B19674" s="1">
        <v>38334</v>
      </c>
      <c r="C19674" s="2">
        <v>0.4201388888888889</v>
      </c>
      <c r="D19674" t="s">
        <v>1419</v>
      </c>
      <c r="E19674" t="s">
        <v>1420</v>
      </c>
      <c r="F19674" t="s">
        <v>172</v>
      </c>
      <c r="G19674" s="6" t="s">
        <v>29</v>
      </c>
      <c r="H19674" t="s">
        <v>99</v>
      </c>
      <c r="I19674" t="s">
        <v>26</v>
      </c>
      <c r="J19674" t="s">
        <v>27</v>
      </c>
      <c r="K19674">
        <v>20</v>
      </c>
      <c r="L19674">
        <v>10.25</v>
      </c>
      <c r="M19674" t="s">
        <v>173</v>
      </c>
      <c r="P19674" t="str" cm="1">
        <f t="array" ref="P19674">IF(Q19674&gt;0,INDEX(Q19674:Q41398,MATCH(TRUE,INDEX(Q19674:Q41398="",,),0)-1),"")</f>
        <v/>
      </c>
      <c r="R19674" t="str">
        <f t="shared" si="562"/>
        <v/>
      </c>
    </row>
    <row r="19675" spans="1:18" x14ac:dyDescent="0.3">
      <c r="A19675" t="s">
        <v>1373</v>
      </c>
      <c r="B19675" s="1">
        <v>38334</v>
      </c>
      <c r="C19675" s="2">
        <v>0.4201388888888889</v>
      </c>
      <c r="D19675" t="s">
        <v>1419</v>
      </c>
      <c r="E19675" t="s">
        <v>1420</v>
      </c>
      <c r="F19675" t="s">
        <v>172</v>
      </c>
      <c r="G19675" s="6" t="s">
        <v>29</v>
      </c>
      <c r="H19675" t="s">
        <v>64</v>
      </c>
      <c r="I19675" t="s">
        <v>26</v>
      </c>
      <c r="J19675" t="s">
        <v>27</v>
      </c>
      <c r="K19675">
        <v>47</v>
      </c>
      <c r="L19675">
        <v>7.8</v>
      </c>
      <c r="M19675" t="s">
        <v>173</v>
      </c>
      <c r="P19675" t="str" cm="1">
        <f t="array" ref="P19675">IF(Q19675&gt;0,INDEX(Q19675:Q41399,MATCH(TRUE,INDEX(Q19675:Q41399="",,),0)-1),"")</f>
        <v/>
      </c>
      <c r="R19675" t="str">
        <f t="shared" si="562"/>
        <v/>
      </c>
    </row>
    <row r="19676" spans="1:18" x14ac:dyDescent="0.3">
      <c r="P19676" t="str" cm="1">
        <f t="array" ref="P19676">IF(Q19676&gt;0,INDEX(Q19676:Q41400,MATCH(TRUE,INDEX(Q19676:Q41400="",,),0)-1),"")</f>
        <v/>
      </c>
      <c r="R19676" t="str">
        <f t="shared" si="562"/>
        <v/>
      </c>
    </row>
    <row r="19677" spans="1:18" x14ac:dyDescent="0.3">
      <c r="A19677" t="s">
        <v>1373</v>
      </c>
      <c r="B19677" s="1">
        <v>38334</v>
      </c>
      <c r="C19677" s="2">
        <v>0.4201388888888889</v>
      </c>
      <c r="D19677" t="s">
        <v>1421</v>
      </c>
      <c r="E19677" t="s">
        <v>1422</v>
      </c>
      <c r="G19677" t="s">
        <v>19</v>
      </c>
      <c r="H19677" t="s">
        <v>194</v>
      </c>
      <c r="I19677" t="s">
        <v>21</v>
      </c>
      <c r="J19677" t="s">
        <v>22</v>
      </c>
      <c r="K19677">
        <v>6.5</v>
      </c>
      <c r="L19677">
        <v>500</v>
      </c>
      <c r="M19677" t="s">
        <v>1416</v>
      </c>
      <c r="N19677">
        <v>805</v>
      </c>
      <c r="O19677" t="s">
        <v>24</v>
      </c>
      <c r="P19677" cm="1">
        <f t="array" ref="P19677">IF(Q19677&gt;0,INDEX(Q19677:Q41401,MATCH(TRUE,INDEX(Q19677:Q41401="",,),0)-1),"")</f>
        <v>1</v>
      </c>
      <c r="Q19677">
        <v>1</v>
      </c>
      <c r="R19677">
        <f t="shared" si="562"/>
        <v>0</v>
      </c>
    </row>
    <row r="19678" spans="1:18" x14ac:dyDescent="0.3">
      <c r="A19678" t="s">
        <v>1373</v>
      </c>
      <c r="B19678" s="1">
        <v>38334</v>
      </c>
      <c r="C19678" s="2">
        <v>0.4201388888888889</v>
      </c>
      <c r="D19678" t="s">
        <v>1421</v>
      </c>
      <c r="E19678" t="s">
        <v>1422</v>
      </c>
      <c r="G19678" t="s">
        <v>19</v>
      </c>
      <c r="H19678" t="s">
        <v>64</v>
      </c>
      <c r="I19678" t="s">
        <v>26</v>
      </c>
      <c r="J19678" t="s">
        <v>27</v>
      </c>
      <c r="K19678">
        <v>16</v>
      </c>
      <c r="L19678">
        <v>9.1</v>
      </c>
      <c r="M19678" t="s">
        <v>1416</v>
      </c>
      <c r="N19678">
        <v>15</v>
      </c>
      <c r="O19678" t="s">
        <v>24</v>
      </c>
      <c r="P19678" cm="1">
        <f t="array" ref="P19678">IF(Q19678&gt;0,INDEX(Q19678:Q41402,MATCH(TRUE,INDEX(Q19678:Q41402="",,),0)-1),"")</f>
        <v>1</v>
      </c>
      <c r="Q19678">
        <v>1</v>
      </c>
      <c r="R19678">
        <f t="shared" si="562"/>
        <v>0</v>
      </c>
    </row>
    <row r="19679" spans="1:18" x14ac:dyDescent="0.3">
      <c r="A19679" t="s">
        <v>1373</v>
      </c>
      <c r="B19679" s="1">
        <v>38334</v>
      </c>
      <c r="C19679" s="2">
        <v>0.4201388888888889</v>
      </c>
      <c r="D19679" t="s">
        <v>1421</v>
      </c>
      <c r="E19679" t="s">
        <v>1422</v>
      </c>
      <c r="G19679" s="6" t="s">
        <v>29</v>
      </c>
      <c r="H19679" t="s">
        <v>64</v>
      </c>
      <c r="I19679" t="s">
        <v>21</v>
      </c>
      <c r="J19679" t="s">
        <v>22</v>
      </c>
      <c r="K19679">
        <v>2</v>
      </c>
      <c r="L19679">
        <v>132</v>
      </c>
      <c r="M19679" t="s">
        <v>1416</v>
      </c>
      <c r="N19679">
        <v>132</v>
      </c>
      <c r="O19679" t="s">
        <v>24</v>
      </c>
      <c r="P19679" cm="1">
        <f t="array" ref="P19679">IF(Q19679&gt;0,INDEX(Q19679:Q41403,MATCH(TRUE,INDEX(Q19679:Q41403="",,),0)-1),"")</f>
        <v>1</v>
      </c>
      <c r="Q19679">
        <v>1</v>
      </c>
      <c r="R19679">
        <f t="shared" si="562"/>
        <v>0</v>
      </c>
    </row>
    <row r="19680" spans="1:18" x14ac:dyDescent="0.3">
      <c r="P19680" t="str" cm="1">
        <f t="array" ref="P19680">IF(Q19680&gt;0,INDEX(Q19680:Q41404,MATCH(TRUE,INDEX(Q19680:Q41404="",,),0)-1),"")</f>
        <v/>
      </c>
      <c r="R19680" t="str">
        <f t="shared" si="562"/>
        <v/>
      </c>
    </row>
    <row r="19681" spans="1:18" x14ac:dyDescent="0.3">
      <c r="A19681" t="s">
        <v>1423</v>
      </c>
      <c r="B19681" s="1">
        <v>38356</v>
      </c>
      <c r="C19681" s="2">
        <v>0.41666666666666669</v>
      </c>
      <c r="D19681" t="s">
        <v>1424</v>
      </c>
      <c r="E19681" t="s">
        <v>1425</v>
      </c>
      <c r="G19681" t="s">
        <v>19</v>
      </c>
      <c r="H19681" t="s">
        <v>194</v>
      </c>
      <c r="I19681" t="s">
        <v>21</v>
      </c>
      <c r="J19681" t="s">
        <v>22</v>
      </c>
      <c r="K19681">
        <v>5</v>
      </c>
      <c r="L19681">
        <v>817</v>
      </c>
      <c r="M19681" t="s">
        <v>1118</v>
      </c>
      <c r="N19681">
        <v>850</v>
      </c>
      <c r="O19681" t="s">
        <v>24</v>
      </c>
      <c r="P19681" cm="1">
        <f t="array" ref="P19681">IF(Q19681&gt;0,INDEX(Q19681:Q41405,MATCH(TRUE,INDEX(Q19681:Q41405="",,),0)-1),"")</f>
        <v>2</v>
      </c>
      <c r="Q19681">
        <v>1</v>
      </c>
      <c r="R19681">
        <f t="shared" si="562"/>
        <v>0</v>
      </c>
    </row>
    <row r="19682" spans="1:18" x14ac:dyDescent="0.3">
      <c r="A19682" t="s">
        <v>1423</v>
      </c>
      <c r="B19682" s="1">
        <v>38356</v>
      </c>
      <c r="C19682" s="2">
        <v>0.41666666666666669</v>
      </c>
      <c r="D19682" t="s">
        <v>1424</v>
      </c>
      <c r="E19682" t="s">
        <v>1425</v>
      </c>
      <c r="G19682" t="s">
        <v>19</v>
      </c>
      <c r="H19682" t="s">
        <v>196</v>
      </c>
      <c r="I19682" t="s">
        <v>21</v>
      </c>
      <c r="J19682" t="s">
        <v>22</v>
      </c>
      <c r="K19682">
        <v>4.8</v>
      </c>
      <c r="L19682">
        <v>227</v>
      </c>
      <c r="M19682" t="s">
        <v>1118</v>
      </c>
      <c r="N19682">
        <v>500</v>
      </c>
      <c r="O19682" t="s">
        <v>24</v>
      </c>
      <c r="P19682" cm="1">
        <f t="array" ref="P19682">IF(Q19682&gt;0,INDEX(Q19682:Q41406,MATCH(TRUE,INDEX(Q19682:Q41406="",,),0)-1),"")</f>
        <v>2</v>
      </c>
      <c r="Q19682">
        <v>1</v>
      </c>
      <c r="R19682">
        <f t="shared" si="562"/>
        <v>0</v>
      </c>
    </row>
    <row r="19683" spans="1:18" x14ac:dyDescent="0.3">
      <c r="A19683" t="s">
        <v>1423</v>
      </c>
      <c r="B19683" s="1">
        <v>38356</v>
      </c>
      <c r="C19683" s="2">
        <v>0.41666666666666669</v>
      </c>
      <c r="D19683" t="s">
        <v>1424</v>
      </c>
      <c r="E19683" t="s">
        <v>1425</v>
      </c>
      <c r="G19683" t="s">
        <v>19</v>
      </c>
      <c r="H19683" t="s">
        <v>64</v>
      </c>
      <c r="I19683" t="s">
        <v>26</v>
      </c>
      <c r="J19683" t="s">
        <v>27</v>
      </c>
      <c r="K19683">
        <v>70</v>
      </c>
      <c r="L19683">
        <v>13</v>
      </c>
      <c r="M19683" t="s">
        <v>1118</v>
      </c>
      <c r="N19683">
        <v>18</v>
      </c>
      <c r="O19683" t="s">
        <v>24</v>
      </c>
      <c r="P19683" cm="1">
        <f t="array" ref="P19683">IF(Q19683&gt;0,INDEX(Q19683:Q41407,MATCH(TRUE,INDEX(Q19683:Q41407="",,),0)-1),"")</f>
        <v>2</v>
      </c>
      <c r="Q19683">
        <v>1</v>
      </c>
      <c r="R19683">
        <f t="shared" si="562"/>
        <v>0</v>
      </c>
    </row>
    <row r="19684" spans="1:18" x14ac:dyDescent="0.3">
      <c r="A19684" t="s">
        <v>1423</v>
      </c>
      <c r="B19684" s="1">
        <v>38356</v>
      </c>
      <c r="C19684" s="2">
        <v>0.41666666666666669</v>
      </c>
      <c r="D19684" t="s">
        <v>1424</v>
      </c>
      <c r="E19684" t="s">
        <v>1425</v>
      </c>
      <c r="G19684" s="6" t="s">
        <v>29</v>
      </c>
      <c r="H19684" t="s">
        <v>30</v>
      </c>
      <c r="I19684" t="s">
        <v>21</v>
      </c>
      <c r="J19684" t="s">
        <v>22</v>
      </c>
      <c r="K19684">
        <v>0.6</v>
      </c>
      <c r="L19684">
        <v>169</v>
      </c>
      <c r="M19684" t="s">
        <v>1118</v>
      </c>
      <c r="N19684">
        <v>169</v>
      </c>
      <c r="O19684" t="s">
        <v>24</v>
      </c>
      <c r="P19684" cm="1">
        <f t="array" ref="P19684">IF(Q19684&gt;0,INDEX(Q19684:Q41408,MATCH(TRUE,INDEX(Q19684:Q41408="",,),0)-1),"")</f>
        <v>2</v>
      </c>
      <c r="Q19684">
        <v>1</v>
      </c>
      <c r="R19684">
        <f t="shared" si="562"/>
        <v>0</v>
      </c>
    </row>
    <row r="19685" spans="1:18" x14ac:dyDescent="0.3">
      <c r="A19685" t="s">
        <v>1423</v>
      </c>
      <c r="B19685" s="1">
        <v>38356</v>
      </c>
      <c r="C19685" s="2">
        <v>0.41666666666666669</v>
      </c>
      <c r="D19685" t="s">
        <v>1424</v>
      </c>
      <c r="E19685" t="s">
        <v>1425</v>
      </c>
      <c r="G19685" s="6" t="s">
        <v>29</v>
      </c>
      <c r="H19685" t="s">
        <v>206</v>
      </c>
      <c r="I19685" t="s">
        <v>21</v>
      </c>
      <c r="J19685" t="s">
        <v>22</v>
      </c>
      <c r="K19685">
        <v>0.6</v>
      </c>
      <c r="L19685">
        <v>106</v>
      </c>
      <c r="M19685" t="s">
        <v>1118</v>
      </c>
      <c r="N19685">
        <v>106</v>
      </c>
      <c r="O19685" t="s">
        <v>24</v>
      </c>
      <c r="P19685" cm="1">
        <f t="array" ref="P19685">IF(Q19685&gt;0,INDEX(Q19685:Q41409,MATCH(TRUE,INDEX(Q19685:Q41409="",,),0)-1),"")</f>
        <v>2</v>
      </c>
      <c r="Q19685">
        <v>1</v>
      </c>
      <c r="R19685">
        <f t="shared" si="562"/>
        <v>0</v>
      </c>
    </row>
    <row r="19686" spans="1:18" x14ac:dyDescent="0.3">
      <c r="A19686" t="s">
        <v>1423</v>
      </c>
      <c r="B19686" s="1">
        <v>38356</v>
      </c>
      <c r="C19686" s="2">
        <v>0.41666666666666669</v>
      </c>
      <c r="D19686" t="s">
        <v>1424</v>
      </c>
      <c r="E19686" t="s">
        <v>1425</v>
      </c>
      <c r="G19686" s="6" t="s">
        <v>29</v>
      </c>
      <c r="H19686" t="s">
        <v>214</v>
      </c>
      <c r="I19686" t="s">
        <v>21</v>
      </c>
      <c r="J19686" t="s">
        <v>22</v>
      </c>
      <c r="K19686">
        <v>0.7</v>
      </c>
      <c r="L19686">
        <v>111</v>
      </c>
      <c r="M19686" t="s">
        <v>1118</v>
      </c>
      <c r="N19686">
        <v>111</v>
      </c>
      <c r="O19686" t="s">
        <v>24</v>
      </c>
      <c r="P19686" cm="1">
        <f t="array" ref="P19686">IF(Q19686&gt;0,INDEX(Q19686:Q41410,MATCH(TRUE,INDEX(Q19686:Q41410="",,),0)-1),"")</f>
        <v>2</v>
      </c>
      <c r="Q19686">
        <v>1</v>
      </c>
      <c r="R19686">
        <f t="shared" si="562"/>
        <v>0</v>
      </c>
    </row>
    <row r="19687" spans="1:18" x14ac:dyDescent="0.3">
      <c r="A19687" t="s">
        <v>1423</v>
      </c>
      <c r="B19687" s="1">
        <v>38356</v>
      </c>
      <c r="C19687" s="2">
        <v>0.41666666666666669</v>
      </c>
      <c r="D19687" t="s">
        <v>1424</v>
      </c>
      <c r="E19687" t="s">
        <v>1425</v>
      </c>
      <c r="G19687" s="6" t="s">
        <v>29</v>
      </c>
      <c r="H19687" t="s">
        <v>406</v>
      </c>
      <c r="I19687" t="s">
        <v>21</v>
      </c>
      <c r="J19687" t="s">
        <v>22</v>
      </c>
      <c r="K19687">
        <v>0.3</v>
      </c>
      <c r="L19687">
        <v>87</v>
      </c>
      <c r="M19687" t="s">
        <v>1118</v>
      </c>
      <c r="N19687">
        <v>87</v>
      </c>
      <c r="O19687" t="s">
        <v>24</v>
      </c>
      <c r="P19687" cm="1">
        <f t="array" ref="P19687">IF(Q19687&gt;0,INDEX(Q19687:Q41411,MATCH(TRUE,INDEX(Q19687:Q41411="",,),0)-1),"")</f>
        <v>2</v>
      </c>
      <c r="Q19687">
        <v>1</v>
      </c>
      <c r="R19687">
        <f t="shared" si="562"/>
        <v>0</v>
      </c>
    </row>
    <row r="19688" spans="1:18" x14ac:dyDescent="0.3">
      <c r="A19688" t="s">
        <v>1423</v>
      </c>
      <c r="B19688" s="1">
        <v>38356</v>
      </c>
      <c r="C19688" s="2">
        <v>0.41666666666666669</v>
      </c>
      <c r="D19688" t="s">
        <v>1424</v>
      </c>
      <c r="E19688" t="s">
        <v>1425</v>
      </c>
      <c r="G19688" s="6" t="s">
        <v>29</v>
      </c>
      <c r="H19688" t="s">
        <v>99</v>
      </c>
      <c r="I19688" t="s">
        <v>21</v>
      </c>
      <c r="J19688" t="s">
        <v>22</v>
      </c>
      <c r="K19688">
        <v>3</v>
      </c>
      <c r="L19688">
        <v>120</v>
      </c>
      <c r="M19688" t="s">
        <v>1118</v>
      </c>
      <c r="N19688">
        <v>120</v>
      </c>
      <c r="O19688" t="s">
        <v>24</v>
      </c>
      <c r="P19688" cm="1">
        <f t="array" ref="P19688">IF(Q19688&gt;0,INDEX(Q19688:Q41412,MATCH(TRUE,INDEX(Q19688:Q41412="",,),0)-1),"")</f>
        <v>2</v>
      </c>
      <c r="Q19688">
        <v>1</v>
      </c>
      <c r="R19688">
        <f t="shared" si="562"/>
        <v>0</v>
      </c>
    </row>
    <row r="19689" spans="1:18" x14ac:dyDescent="0.3">
      <c r="A19689" t="s">
        <v>1423</v>
      </c>
      <c r="B19689" s="1">
        <v>38356</v>
      </c>
      <c r="C19689" s="2">
        <v>0.41666666666666669</v>
      </c>
      <c r="D19689" t="s">
        <v>1424</v>
      </c>
      <c r="E19689" t="s">
        <v>1425</v>
      </c>
      <c r="G19689" s="6" t="s">
        <v>29</v>
      </c>
      <c r="H19689" t="s">
        <v>99</v>
      </c>
      <c r="I19689" t="s">
        <v>26</v>
      </c>
      <c r="J19689" t="s">
        <v>27</v>
      </c>
      <c r="K19689">
        <v>10</v>
      </c>
      <c r="L19689">
        <v>10</v>
      </c>
      <c r="M19689" t="s">
        <v>1118</v>
      </c>
      <c r="N19689">
        <v>10</v>
      </c>
      <c r="O19689" t="s">
        <v>24</v>
      </c>
      <c r="P19689" cm="1">
        <f t="array" ref="P19689">IF(Q19689&gt;0,INDEX(Q19689:Q41413,MATCH(TRUE,INDEX(Q19689:Q41413="",,),0)-1),"")</f>
        <v>2</v>
      </c>
      <c r="Q19689">
        <v>1</v>
      </c>
      <c r="R19689">
        <f t="shared" si="562"/>
        <v>0</v>
      </c>
    </row>
    <row r="19690" spans="1:18" x14ac:dyDescent="0.3">
      <c r="A19690" t="s">
        <v>1423</v>
      </c>
      <c r="B19690" s="1">
        <v>38356</v>
      </c>
      <c r="C19690" s="2">
        <v>0.41666666666666669</v>
      </c>
      <c r="D19690" t="s">
        <v>1424</v>
      </c>
      <c r="E19690" t="s">
        <v>1425</v>
      </c>
      <c r="G19690" s="6" t="s">
        <v>29</v>
      </c>
      <c r="H19690" t="s">
        <v>63</v>
      </c>
      <c r="I19690" t="s">
        <v>26</v>
      </c>
      <c r="J19690" t="s">
        <v>27</v>
      </c>
      <c r="K19690">
        <v>19</v>
      </c>
      <c r="L19690">
        <v>17.55</v>
      </c>
      <c r="M19690" t="s">
        <v>1118</v>
      </c>
      <c r="N19690">
        <v>17.55</v>
      </c>
      <c r="O19690" t="s">
        <v>24</v>
      </c>
      <c r="P19690" cm="1">
        <f t="array" ref="P19690">IF(Q19690&gt;0,INDEX(Q19690:Q41414,MATCH(TRUE,INDEX(Q19690:Q41414="",,),0)-1),"")</f>
        <v>2</v>
      </c>
      <c r="Q19690">
        <v>1</v>
      </c>
      <c r="R19690">
        <f t="shared" si="562"/>
        <v>0</v>
      </c>
    </row>
    <row r="19691" spans="1:18" x14ac:dyDescent="0.3">
      <c r="A19691" t="s">
        <v>1423</v>
      </c>
      <c r="B19691" s="1">
        <v>38356</v>
      </c>
      <c r="C19691" s="2">
        <v>0.41666666666666669</v>
      </c>
      <c r="D19691" t="s">
        <v>1424</v>
      </c>
      <c r="E19691" t="s">
        <v>1425</v>
      </c>
      <c r="G19691" t="s">
        <v>19</v>
      </c>
      <c r="H19691" t="s">
        <v>194</v>
      </c>
      <c r="I19691" t="s">
        <v>21</v>
      </c>
      <c r="J19691" t="s">
        <v>22</v>
      </c>
      <c r="K19691">
        <v>5</v>
      </c>
      <c r="L19691">
        <v>817</v>
      </c>
      <c r="M19691" t="s">
        <v>1426</v>
      </c>
      <c r="N19691">
        <v>820</v>
      </c>
      <c r="P19691" cm="1">
        <f t="array" ref="P19691">IF(Q19691&gt;0,INDEX(Q19691:Q41415,MATCH(TRUE,INDEX(Q19691:Q41415="",,),0)-1),"")</f>
        <v>2</v>
      </c>
      <c r="Q19691">
        <v>2</v>
      </c>
      <c r="R19691">
        <f t="shared" si="562"/>
        <v>0</v>
      </c>
    </row>
    <row r="19692" spans="1:18" x14ac:dyDescent="0.3">
      <c r="A19692" t="s">
        <v>1423</v>
      </c>
      <c r="B19692" s="1">
        <v>38356</v>
      </c>
      <c r="C19692" s="2">
        <v>0.41666666666666669</v>
      </c>
      <c r="D19692" t="s">
        <v>1424</v>
      </c>
      <c r="E19692" t="s">
        <v>1425</v>
      </c>
      <c r="G19692" t="s">
        <v>19</v>
      </c>
      <c r="H19692" t="s">
        <v>196</v>
      </c>
      <c r="I19692" t="s">
        <v>21</v>
      </c>
      <c r="J19692" t="s">
        <v>22</v>
      </c>
      <c r="K19692">
        <v>4.8</v>
      </c>
      <c r="L19692">
        <v>227</v>
      </c>
      <c r="M19692" t="s">
        <v>1426</v>
      </c>
      <c r="N19692">
        <v>230</v>
      </c>
      <c r="P19692" cm="1">
        <f t="array" ref="P19692">IF(Q19692&gt;0,INDEX(Q19692:Q41416,MATCH(TRUE,INDEX(Q19692:Q41416="",,),0)-1),"")</f>
        <v>2</v>
      </c>
      <c r="Q19692">
        <v>2</v>
      </c>
      <c r="R19692">
        <f t="shared" si="562"/>
        <v>0</v>
      </c>
    </row>
    <row r="19693" spans="1:18" x14ac:dyDescent="0.3">
      <c r="A19693" t="s">
        <v>1423</v>
      </c>
      <c r="B19693" s="1">
        <v>38356</v>
      </c>
      <c r="C19693" s="2">
        <v>0.41666666666666669</v>
      </c>
      <c r="D19693" t="s">
        <v>1424</v>
      </c>
      <c r="E19693" t="s">
        <v>1425</v>
      </c>
      <c r="G19693" t="s">
        <v>19</v>
      </c>
      <c r="H19693" t="s">
        <v>64</v>
      </c>
      <c r="I19693" t="s">
        <v>26</v>
      </c>
      <c r="J19693" t="s">
        <v>27</v>
      </c>
      <c r="K19693">
        <v>70</v>
      </c>
      <c r="L19693">
        <v>13</v>
      </c>
      <c r="M19693" t="s">
        <v>1426</v>
      </c>
      <c r="N19693">
        <v>21</v>
      </c>
      <c r="P19693" cm="1">
        <f t="array" ref="P19693">IF(Q19693&gt;0,INDEX(Q19693:Q41417,MATCH(TRUE,INDEX(Q19693:Q41417="",,),0)-1),"")</f>
        <v>2</v>
      </c>
      <c r="Q19693">
        <v>2</v>
      </c>
      <c r="R19693">
        <f t="shared" si="562"/>
        <v>0</v>
      </c>
    </row>
    <row r="19694" spans="1:18" x14ac:dyDescent="0.3">
      <c r="A19694" t="s">
        <v>1423</v>
      </c>
      <c r="B19694" s="1">
        <v>38356</v>
      </c>
      <c r="C19694" s="2">
        <v>0.41666666666666669</v>
      </c>
      <c r="D19694" t="s">
        <v>1424</v>
      </c>
      <c r="E19694" t="s">
        <v>1425</v>
      </c>
      <c r="G19694" s="6" t="s">
        <v>29</v>
      </c>
      <c r="H19694" t="s">
        <v>30</v>
      </c>
      <c r="I19694" t="s">
        <v>21</v>
      </c>
      <c r="J19694" t="s">
        <v>22</v>
      </c>
      <c r="K19694">
        <v>0.6</v>
      </c>
      <c r="L19694">
        <v>169</v>
      </c>
      <c r="M19694" t="s">
        <v>1426</v>
      </c>
      <c r="N19694">
        <v>169</v>
      </c>
      <c r="P19694" cm="1">
        <f t="array" ref="P19694">IF(Q19694&gt;0,INDEX(Q19694:Q41418,MATCH(TRUE,INDEX(Q19694:Q41418="",,),0)-1),"")</f>
        <v>2</v>
      </c>
      <c r="Q19694">
        <v>2</v>
      </c>
      <c r="R19694">
        <f t="shared" si="562"/>
        <v>0</v>
      </c>
    </row>
    <row r="19695" spans="1:18" x14ac:dyDescent="0.3">
      <c r="A19695" t="s">
        <v>1423</v>
      </c>
      <c r="B19695" s="1">
        <v>38356</v>
      </c>
      <c r="C19695" s="2">
        <v>0.41666666666666669</v>
      </c>
      <c r="D19695" t="s">
        <v>1424</v>
      </c>
      <c r="E19695" t="s">
        <v>1425</v>
      </c>
      <c r="G19695" s="6" t="s">
        <v>29</v>
      </c>
      <c r="H19695" t="s">
        <v>206</v>
      </c>
      <c r="I19695" t="s">
        <v>21</v>
      </c>
      <c r="J19695" t="s">
        <v>22</v>
      </c>
      <c r="K19695">
        <v>0.6</v>
      </c>
      <c r="L19695">
        <v>106</v>
      </c>
      <c r="M19695" t="s">
        <v>1426</v>
      </c>
      <c r="N19695">
        <v>106</v>
      </c>
      <c r="P19695" cm="1">
        <f t="array" ref="P19695">IF(Q19695&gt;0,INDEX(Q19695:Q41419,MATCH(TRUE,INDEX(Q19695:Q41419="",,),0)-1),"")</f>
        <v>2</v>
      </c>
      <c r="Q19695">
        <v>2</v>
      </c>
      <c r="R19695">
        <f t="shared" si="562"/>
        <v>0</v>
      </c>
    </row>
    <row r="19696" spans="1:18" x14ac:dyDescent="0.3">
      <c r="A19696" t="s">
        <v>1423</v>
      </c>
      <c r="B19696" s="1">
        <v>38356</v>
      </c>
      <c r="C19696" s="2">
        <v>0.41666666666666669</v>
      </c>
      <c r="D19696" t="s">
        <v>1424</v>
      </c>
      <c r="E19696" t="s">
        <v>1425</v>
      </c>
      <c r="G19696" s="6" t="s">
        <v>29</v>
      </c>
      <c r="H19696" t="s">
        <v>214</v>
      </c>
      <c r="I19696" t="s">
        <v>21</v>
      </c>
      <c r="J19696" t="s">
        <v>22</v>
      </c>
      <c r="K19696">
        <v>0.7</v>
      </c>
      <c r="L19696">
        <v>111</v>
      </c>
      <c r="M19696" t="s">
        <v>1426</v>
      </c>
      <c r="N19696">
        <v>111</v>
      </c>
      <c r="P19696" cm="1">
        <f t="array" ref="P19696">IF(Q19696&gt;0,INDEX(Q19696:Q41420,MATCH(TRUE,INDEX(Q19696:Q41420="",,),0)-1),"")</f>
        <v>2</v>
      </c>
      <c r="Q19696">
        <v>2</v>
      </c>
      <c r="R19696">
        <f t="shared" ref="R19696:R19759" si="564">IF(P19696="","",0)</f>
        <v>0</v>
      </c>
    </row>
    <row r="19697" spans="1:18" x14ac:dyDescent="0.3">
      <c r="A19697" t="s">
        <v>1423</v>
      </c>
      <c r="B19697" s="1">
        <v>38356</v>
      </c>
      <c r="C19697" s="2">
        <v>0.41666666666666669</v>
      </c>
      <c r="D19697" t="s">
        <v>1424</v>
      </c>
      <c r="E19697" t="s">
        <v>1425</v>
      </c>
      <c r="G19697" s="6" t="s">
        <v>29</v>
      </c>
      <c r="H19697" t="s">
        <v>406</v>
      </c>
      <c r="I19697" t="s">
        <v>21</v>
      </c>
      <c r="J19697" t="s">
        <v>22</v>
      </c>
      <c r="K19697">
        <v>0.3</v>
      </c>
      <c r="L19697">
        <v>87</v>
      </c>
      <c r="M19697" t="s">
        <v>1426</v>
      </c>
      <c r="N19697">
        <v>87</v>
      </c>
      <c r="P19697" cm="1">
        <f t="array" ref="P19697">IF(Q19697&gt;0,INDEX(Q19697:Q41421,MATCH(TRUE,INDEX(Q19697:Q41421="",,),0)-1),"")</f>
        <v>2</v>
      </c>
      <c r="Q19697">
        <v>2</v>
      </c>
      <c r="R19697">
        <f t="shared" si="564"/>
        <v>0</v>
      </c>
    </row>
    <row r="19698" spans="1:18" x14ac:dyDescent="0.3">
      <c r="A19698" t="s">
        <v>1423</v>
      </c>
      <c r="B19698" s="1">
        <v>38356</v>
      </c>
      <c r="C19698" s="2">
        <v>0.41666666666666669</v>
      </c>
      <c r="D19698" t="s">
        <v>1424</v>
      </c>
      <c r="E19698" t="s">
        <v>1425</v>
      </c>
      <c r="G19698" s="6" t="s">
        <v>29</v>
      </c>
      <c r="H19698" t="s">
        <v>99</v>
      </c>
      <c r="I19698" t="s">
        <v>21</v>
      </c>
      <c r="J19698" t="s">
        <v>22</v>
      </c>
      <c r="K19698">
        <v>3</v>
      </c>
      <c r="L19698">
        <v>120</v>
      </c>
      <c r="M19698" t="s">
        <v>1426</v>
      </c>
      <c r="N19698">
        <v>120</v>
      </c>
      <c r="P19698" cm="1">
        <f t="array" ref="P19698">IF(Q19698&gt;0,INDEX(Q19698:Q41422,MATCH(TRUE,INDEX(Q19698:Q41422="",,),0)-1),"")</f>
        <v>2</v>
      </c>
      <c r="Q19698">
        <v>2</v>
      </c>
      <c r="R19698">
        <f t="shared" si="564"/>
        <v>0</v>
      </c>
    </row>
    <row r="19699" spans="1:18" x14ac:dyDescent="0.3">
      <c r="A19699" t="s">
        <v>1423</v>
      </c>
      <c r="B19699" s="1">
        <v>38356</v>
      </c>
      <c r="C19699" s="2">
        <v>0.41666666666666669</v>
      </c>
      <c r="D19699" t="s">
        <v>1424</v>
      </c>
      <c r="E19699" t="s">
        <v>1425</v>
      </c>
      <c r="G19699" s="6" t="s">
        <v>29</v>
      </c>
      <c r="H19699" t="s">
        <v>99</v>
      </c>
      <c r="I19699" t="s">
        <v>26</v>
      </c>
      <c r="J19699" t="s">
        <v>27</v>
      </c>
      <c r="K19699">
        <v>10</v>
      </c>
      <c r="L19699">
        <v>10</v>
      </c>
      <c r="M19699" t="s">
        <v>1426</v>
      </c>
      <c r="N19699">
        <v>10</v>
      </c>
      <c r="P19699" cm="1">
        <f t="array" ref="P19699">IF(Q19699&gt;0,INDEX(Q19699:Q41423,MATCH(TRUE,INDEX(Q19699:Q41423="",,),0)-1),"")</f>
        <v>2</v>
      </c>
      <c r="Q19699">
        <v>2</v>
      </c>
      <c r="R19699">
        <f t="shared" si="564"/>
        <v>0</v>
      </c>
    </row>
    <row r="19700" spans="1:18" x14ac:dyDescent="0.3">
      <c r="A19700" t="s">
        <v>1423</v>
      </c>
      <c r="B19700" s="1">
        <v>38356</v>
      </c>
      <c r="C19700" s="2">
        <v>0.41666666666666669</v>
      </c>
      <c r="D19700" t="s">
        <v>1424</v>
      </c>
      <c r="E19700" t="s">
        <v>1425</v>
      </c>
      <c r="G19700" s="6" t="s">
        <v>29</v>
      </c>
      <c r="H19700" t="s">
        <v>63</v>
      </c>
      <c r="I19700" t="s">
        <v>26</v>
      </c>
      <c r="J19700" t="s">
        <v>27</v>
      </c>
      <c r="K19700">
        <v>19</v>
      </c>
      <c r="L19700">
        <v>17.55</v>
      </c>
      <c r="M19700" t="s">
        <v>1426</v>
      </c>
      <c r="N19700">
        <v>17.55</v>
      </c>
      <c r="P19700" cm="1">
        <f t="array" ref="P19700">IF(Q19700&gt;0,INDEX(Q19700:Q41424,MATCH(TRUE,INDEX(Q19700:Q41424="",,),0)-1),"")</f>
        <v>2</v>
      </c>
      <c r="Q19700">
        <v>2</v>
      </c>
      <c r="R19700">
        <f t="shared" si="564"/>
        <v>0</v>
      </c>
    </row>
    <row r="19701" spans="1:18" x14ac:dyDescent="0.3">
      <c r="P19701" t="str" cm="1">
        <f t="array" ref="P19701">IF(Q19701&gt;0,INDEX(Q19701:Q41425,MATCH(TRUE,INDEX(Q19701:Q41425="",,),0)-1),"")</f>
        <v/>
      </c>
      <c r="R19701" t="str">
        <f t="shared" si="564"/>
        <v/>
      </c>
    </row>
    <row r="19702" spans="1:18" x14ac:dyDescent="0.3">
      <c r="A19702" t="s">
        <v>1423</v>
      </c>
      <c r="B19702" s="1">
        <v>38356</v>
      </c>
      <c r="C19702" s="2">
        <v>0.41666666666666669</v>
      </c>
      <c r="D19702" t="s">
        <v>1427</v>
      </c>
      <c r="E19702" t="s">
        <v>1428</v>
      </c>
      <c r="G19702" t="s">
        <v>19</v>
      </c>
      <c r="H19702" t="s">
        <v>394</v>
      </c>
      <c r="I19702" t="s">
        <v>26</v>
      </c>
      <c r="J19702" t="s">
        <v>27</v>
      </c>
      <c r="K19702">
        <v>43</v>
      </c>
      <c r="L19702">
        <v>21.6</v>
      </c>
      <c r="M19702" t="s">
        <v>1118</v>
      </c>
      <c r="N19702">
        <v>25</v>
      </c>
      <c r="O19702" t="s">
        <v>24</v>
      </c>
      <c r="P19702" cm="1">
        <f t="array" ref="P19702">IF(Q19702&gt;0,INDEX(Q19702:Q41426,MATCH(TRUE,INDEX(Q19702:Q41426="",,),0)-1),"")</f>
        <v>2</v>
      </c>
      <c r="Q19702">
        <v>1</v>
      </c>
      <c r="R19702">
        <f t="shared" si="564"/>
        <v>0</v>
      </c>
    </row>
    <row r="19703" spans="1:18" x14ac:dyDescent="0.3">
      <c r="A19703" t="s">
        <v>1423</v>
      </c>
      <c r="B19703" s="1">
        <v>38356</v>
      </c>
      <c r="C19703" s="2">
        <v>0.41666666666666669</v>
      </c>
      <c r="D19703" t="s">
        <v>1427</v>
      </c>
      <c r="E19703" t="s">
        <v>1428</v>
      </c>
      <c r="G19703" t="s">
        <v>19</v>
      </c>
      <c r="H19703" t="s">
        <v>148</v>
      </c>
      <c r="I19703" t="s">
        <v>26</v>
      </c>
      <c r="J19703" t="s">
        <v>27</v>
      </c>
      <c r="K19703">
        <v>42</v>
      </c>
      <c r="L19703">
        <v>24.95</v>
      </c>
      <c r="M19703" t="s">
        <v>1118</v>
      </c>
      <c r="N19703">
        <v>30</v>
      </c>
      <c r="O19703" t="s">
        <v>24</v>
      </c>
      <c r="P19703" cm="1">
        <f t="array" ref="P19703">IF(Q19703&gt;0,INDEX(Q19703:Q41427,MATCH(TRUE,INDEX(Q19703:Q41427="",,),0)-1),"")</f>
        <v>2</v>
      </c>
      <c r="Q19703">
        <v>1</v>
      </c>
      <c r="R19703">
        <f t="shared" si="564"/>
        <v>0</v>
      </c>
    </row>
    <row r="19704" spans="1:18" x14ac:dyDescent="0.3">
      <c r="A19704" t="s">
        <v>1423</v>
      </c>
      <c r="B19704" s="1">
        <v>38356</v>
      </c>
      <c r="C19704" s="2">
        <v>0.41666666666666669</v>
      </c>
      <c r="D19704" t="s">
        <v>1427</v>
      </c>
      <c r="E19704" t="s">
        <v>1428</v>
      </c>
      <c r="G19704" t="s">
        <v>19</v>
      </c>
      <c r="H19704" t="s">
        <v>63</v>
      </c>
      <c r="I19704" t="s">
        <v>26</v>
      </c>
      <c r="J19704" t="s">
        <v>27</v>
      </c>
      <c r="K19704">
        <v>123</v>
      </c>
      <c r="L19704">
        <v>20.5</v>
      </c>
      <c r="M19704" t="s">
        <v>1118</v>
      </c>
      <c r="N19704">
        <v>25</v>
      </c>
      <c r="O19704" t="s">
        <v>24</v>
      </c>
      <c r="P19704" cm="1">
        <f t="array" ref="P19704">IF(Q19704&gt;0,INDEX(Q19704:Q41428,MATCH(TRUE,INDEX(Q19704:Q41428="",,),0)-1),"")</f>
        <v>2</v>
      </c>
      <c r="Q19704">
        <v>1</v>
      </c>
      <c r="R19704">
        <f t="shared" si="564"/>
        <v>0</v>
      </c>
    </row>
    <row r="19705" spans="1:18" x14ac:dyDescent="0.3">
      <c r="A19705" t="s">
        <v>1423</v>
      </c>
      <c r="B19705" s="1">
        <v>38356</v>
      </c>
      <c r="C19705" s="2">
        <v>0.41666666666666669</v>
      </c>
      <c r="D19705" t="s">
        <v>1427</v>
      </c>
      <c r="E19705" t="s">
        <v>1428</v>
      </c>
      <c r="G19705" s="6" t="s">
        <v>29</v>
      </c>
      <c r="H19705" t="s">
        <v>41</v>
      </c>
      <c r="I19705" t="s">
        <v>21</v>
      </c>
      <c r="J19705" t="s">
        <v>22</v>
      </c>
      <c r="K19705">
        <v>2.9</v>
      </c>
      <c r="L19705">
        <v>198</v>
      </c>
      <c r="M19705" t="s">
        <v>1118</v>
      </c>
      <c r="N19705">
        <v>198</v>
      </c>
      <c r="O19705" t="s">
        <v>24</v>
      </c>
      <c r="P19705" cm="1">
        <f t="array" ref="P19705">IF(Q19705&gt;0,INDEX(Q19705:Q41429,MATCH(TRUE,INDEX(Q19705:Q41429="",,),0)-1),"")</f>
        <v>2</v>
      </c>
      <c r="Q19705">
        <v>1</v>
      </c>
      <c r="R19705">
        <f t="shared" si="564"/>
        <v>0</v>
      </c>
    </row>
    <row r="19706" spans="1:18" x14ac:dyDescent="0.3">
      <c r="A19706" t="s">
        <v>1423</v>
      </c>
      <c r="B19706" s="1">
        <v>38356</v>
      </c>
      <c r="C19706" s="2">
        <v>0.41666666666666669</v>
      </c>
      <c r="D19706" t="s">
        <v>1427</v>
      </c>
      <c r="E19706" t="s">
        <v>1428</v>
      </c>
      <c r="G19706" s="6" t="s">
        <v>29</v>
      </c>
      <c r="H19706" t="s">
        <v>99</v>
      </c>
      <c r="I19706" t="s">
        <v>26</v>
      </c>
      <c r="J19706" t="s">
        <v>27</v>
      </c>
      <c r="K19706">
        <v>22</v>
      </c>
      <c r="L19706">
        <v>18</v>
      </c>
      <c r="M19706" t="s">
        <v>1118</v>
      </c>
      <c r="N19706">
        <v>18</v>
      </c>
      <c r="O19706" t="s">
        <v>24</v>
      </c>
      <c r="P19706" cm="1">
        <f t="array" ref="P19706">IF(Q19706&gt;0,INDEX(Q19706:Q41430,MATCH(TRUE,INDEX(Q19706:Q41430="",,),0)-1),"")</f>
        <v>2</v>
      </c>
      <c r="Q19706">
        <v>1</v>
      </c>
      <c r="R19706">
        <f t="shared" si="564"/>
        <v>0</v>
      </c>
    </row>
    <row r="19707" spans="1:18" x14ac:dyDescent="0.3">
      <c r="A19707" t="s">
        <v>1423</v>
      </c>
      <c r="B19707" s="1">
        <v>38356</v>
      </c>
      <c r="C19707" s="2">
        <v>0.41666666666666669</v>
      </c>
      <c r="D19707" t="s">
        <v>1427</v>
      </c>
      <c r="E19707" t="s">
        <v>1428</v>
      </c>
      <c r="G19707" s="6" t="s">
        <v>29</v>
      </c>
      <c r="H19707" t="s">
        <v>197</v>
      </c>
      <c r="I19707" t="s">
        <v>26</v>
      </c>
      <c r="J19707" t="s">
        <v>27</v>
      </c>
      <c r="K19707">
        <v>7</v>
      </c>
      <c r="L19707">
        <v>35.85</v>
      </c>
      <c r="M19707" t="s">
        <v>1118</v>
      </c>
      <c r="N19707">
        <v>35.85</v>
      </c>
      <c r="O19707" t="s">
        <v>24</v>
      </c>
      <c r="P19707" cm="1">
        <f t="array" ref="P19707">IF(Q19707&gt;0,INDEX(Q19707:Q41431,MATCH(TRUE,INDEX(Q19707:Q41431="",,),0)-1),"")</f>
        <v>2</v>
      </c>
      <c r="Q19707">
        <v>1</v>
      </c>
      <c r="R19707">
        <f t="shared" si="564"/>
        <v>0</v>
      </c>
    </row>
    <row r="19708" spans="1:18" x14ac:dyDescent="0.3">
      <c r="A19708" t="s">
        <v>1423</v>
      </c>
      <c r="B19708" s="1">
        <v>38356</v>
      </c>
      <c r="C19708" s="2">
        <v>0.41666666666666669</v>
      </c>
      <c r="D19708" t="s">
        <v>1427</v>
      </c>
      <c r="E19708" t="s">
        <v>1428</v>
      </c>
      <c r="G19708" s="6" t="s">
        <v>29</v>
      </c>
      <c r="H19708" t="s">
        <v>107</v>
      </c>
      <c r="I19708" t="s">
        <v>26</v>
      </c>
      <c r="J19708" t="s">
        <v>27</v>
      </c>
      <c r="K19708">
        <v>22</v>
      </c>
      <c r="L19708">
        <v>24.3</v>
      </c>
      <c r="M19708" t="s">
        <v>1118</v>
      </c>
      <c r="N19708">
        <v>24.3</v>
      </c>
      <c r="O19708" t="s">
        <v>24</v>
      </c>
      <c r="P19708" cm="1">
        <f t="array" ref="P19708">IF(Q19708&gt;0,INDEX(Q19708:Q41432,MATCH(TRUE,INDEX(Q19708:Q41432="",,),0)-1),"")</f>
        <v>2</v>
      </c>
      <c r="Q19708">
        <v>1</v>
      </c>
      <c r="R19708">
        <f t="shared" si="564"/>
        <v>0</v>
      </c>
    </row>
    <row r="19709" spans="1:18" x14ac:dyDescent="0.3">
      <c r="A19709" t="s">
        <v>1423</v>
      </c>
      <c r="B19709" s="1">
        <v>38356</v>
      </c>
      <c r="C19709" s="2">
        <v>0.41666666666666669</v>
      </c>
      <c r="D19709" t="s">
        <v>1427</v>
      </c>
      <c r="E19709" t="s">
        <v>1428</v>
      </c>
      <c r="G19709" s="6" t="s">
        <v>29</v>
      </c>
      <c r="H19709" t="s">
        <v>41</v>
      </c>
      <c r="I19709" t="s">
        <v>26</v>
      </c>
      <c r="J19709" t="s">
        <v>27</v>
      </c>
      <c r="K19709">
        <v>9</v>
      </c>
      <c r="L19709">
        <v>57.65</v>
      </c>
      <c r="M19709" t="s">
        <v>1118</v>
      </c>
      <c r="N19709">
        <v>57.65</v>
      </c>
      <c r="O19709" t="s">
        <v>24</v>
      </c>
      <c r="P19709" cm="1">
        <f t="array" ref="P19709">IF(Q19709&gt;0,INDEX(Q19709:Q41433,MATCH(TRUE,INDEX(Q19709:Q41433="",,),0)-1),"")</f>
        <v>2</v>
      </c>
      <c r="Q19709">
        <v>1</v>
      </c>
      <c r="R19709">
        <f t="shared" si="564"/>
        <v>0</v>
      </c>
    </row>
    <row r="19710" spans="1:18" x14ac:dyDescent="0.3">
      <c r="A19710" t="s">
        <v>1423</v>
      </c>
      <c r="B19710" s="1">
        <v>38356</v>
      </c>
      <c r="C19710" s="2">
        <v>0.41666666666666669</v>
      </c>
      <c r="D19710" t="s">
        <v>1427</v>
      </c>
      <c r="E19710" t="s">
        <v>1428</v>
      </c>
      <c r="G19710" s="6" t="s">
        <v>29</v>
      </c>
      <c r="H19710" t="s">
        <v>64</v>
      </c>
      <c r="I19710" t="s">
        <v>26</v>
      </c>
      <c r="J19710" t="s">
        <v>27</v>
      </c>
      <c r="K19710">
        <v>10</v>
      </c>
      <c r="L19710">
        <v>16.850000000000001</v>
      </c>
      <c r="M19710" t="s">
        <v>1118</v>
      </c>
      <c r="N19710">
        <v>16.850000000000001</v>
      </c>
      <c r="O19710" t="s">
        <v>24</v>
      </c>
      <c r="P19710" cm="1">
        <f t="array" ref="P19710">IF(Q19710&gt;0,INDEX(Q19710:Q41434,MATCH(TRUE,INDEX(Q19710:Q41434="",,),0)-1),"")</f>
        <v>2</v>
      </c>
      <c r="Q19710">
        <v>1</v>
      </c>
      <c r="R19710">
        <f t="shared" si="564"/>
        <v>0</v>
      </c>
    </row>
    <row r="19711" spans="1:18" x14ac:dyDescent="0.3">
      <c r="A19711" t="s">
        <v>1423</v>
      </c>
      <c r="B19711" s="1">
        <v>38356</v>
      </c>
      <c r="C19711" s="2">
        <v>0.41666666666666669</v>
      </c>
      <c r="D19711" t="s">
        <v>1427</v>
      </c>
      <c r="E19711" t="s">
        <v>1428</v>
      </c>
      <c r="G19711" t="s">
        <v>19</v>
      </c>
      <c r="H19711" t="s">
        <v>394</v>
      </c>
      <c r="I19711" t="s">
        <v>26</v>
      </c>
      <c r="J19711" t="s">
        <v>27</v>
      </c>
      <c r="K19711">
        <v>43</v>
      </c>
      <c r="L19711">
        <v>21.6</v>
      </c>
      <c r="M19711" t="s">
        <v>165</v>
      </c>
      <c r="N19711">
        <v>21.65</v>
      </c>
      <c r="P19711" cm="1">
        <f t="array" ref="P19711">IF(Q19711&gt;0,INDEX(Q19711:Q41435,MATCH(TRUE,INDEX(Q19711:Q41435="",,),0)-1),"")</f>
        <v>2</v>
      </c>
      <c r="Q19711">
        <v>2</v>
      </c>
      <c r="R19711">
        <f t="shared" si="564"/>
        <v>0</v>
      </c>
    </row>
    <row r="19712" spans="1:18" x14ac:dyDescent="0.3">
      <c r="A19712" t="s">
        <v>1423</v>
      </c>
      <c r="B19712" s="1">
        <v>38356</v>
      </c>
      <c r="C19712" s="2">
        <v>0.41666666666666669</v>
      </c>
      <c r="D19712" t="s">
        <v>1427</v>
      </c>
      <c r="E19712" t="s">
        <v>1428</v>
      </c>
      <c r="G19712" t="s">
        <v>19</v>
      </c>
      <c r="H19712" t="s">
        <v>148</v>
      </c>
      <c r="I19712" t="s">
        <v>26</v>
      </c>
      <c r="J19712" t="s">
        <v>27</v>
      </c>
      <c r="K19712">
        <v>42</v>
      </c>
      <c r="L19712">
        <v>24.95</v>
      </c>
      <c r="M19712" t="s">
        <v>165</v>
      </c>
      <c r="N19712">
        <v>25</v>
      </c>
      <c r="P19712" cm="1">
        <f t="array" ref="P19712">IF(Q19712&gt;0,INDEX(Q19712:Q41436,MATCH(TRUE,INDEX(Q19712:Q41436="",,),0)-1),"")</f>
        <v>2</v>
      </c>
      <c r="Q19712">
        <v>2</v>
      </c>
      <c r="R19712">
        <f t="shared" si="564"/>
        <v>0</v>
      </c>
    </row>
    <row r="19713" spans="1:18" x14ac:dyDescent="0.3">
      <c r="A19713" t="s">
        <v>1423</v>
      </c>
      <c r="B19713" s="1">
        <v>38356</v>
      </c>
      <c r="C19713" s="2">
        <v>0.41666666666666669</v>
      </c>
      <c r="D19713" t="s">
        <v>1427</v>
      </c>
      <c r="E19713" t="s">
        <v>1428</v>
      </c>
      <c r="G19713" t="s">
        <v>19</v>
      </c>
      <c r="H19713" t="s">
        <v>63</v>
      </c>
      <c r="I19713" t="s">
        <v>26</v>
      </c>
      <c r="J19713" t="s">
        <v>27</v>
      </c>
      <c r="K19713">
        <v>123</v>
      </c>
      <c r="L19713">
        <v>20.5</v>
      </c>
      <c r="M19713" t="s">
        <v>165</v>
      </c>
      <c r="N19713">
        <v>20.55</v>
      </c>
      <c r="P19713" cm="1">
        <f t="array" ref="P19713">IF(Q19713&gt;0,INDEX(Q19713:Q41437,MATCH(TRUE,INDEX(Q19713:Q41437="",,),0)-1),"")</f>
        <v>2</v>
      </c>
      <c r="Q19713">
        <v>2</v>
      </c>
      <c r="R19713">
        <f t="shared" si="564"/>
        <v>0</v>
      </c>
    </row>
    <row r="19714" spans="1:18" x14ac:dyDescent="0.3">
      <c r="A19714" t="s">
        <v>1423</v>
      </c>
      <c r="B19714" s="1">
        <v>38356</v>
      </c>
      <c r="C19714" s="2">
        <v>0.41666666666666669</v>
      </c>
      <c r="D19714" t="s">
        <v>1427</v>
      </c>
      <c r="E19714" t="s">
        <v>1428</v>
      </c>
      <c r="G19714" s="6" t="s">
        <v>29</v>
      </c>
      <c r="H19714" t="s">
        <v>41</v>
      </c>
      <c r="I19714" t="s">
        <v>21</v>
      </c>
      <c r="J19714" t="s">
        <v>22</v>
      </c>
      <c r="K19714">
        <v>2.9</v>
      </c>
      <c r="L19714">
        <v>198</v>
      </c>
      <c r="M19714" t="s">
        <v>165</v>
      </c>
      <c r="N19714">
        <v>198</v>
      </c>
      <c r="P19714" cm="1">
        <f t="array" ref="P19714">IF(Q19714&gt;0,INDEX(Q19714:Q41438,MATCH(TRUE,INDEX(Q19714:Q41438="",,),0)-1),"")</f>
        <v>2</v>
      </c>
      <c r="Q19714">
        <v>2</v>
      </c>
      <c r="R19714">
        <f t="shared" si="564"/>
        <v>0</v>
      </c>
    </row>
    <row r="19715" spans="1:18" x14ac:dyDescent="0.3">
      <c r="A19715" t="s">
        <v>1423</v>
      </c>
      <c r="B19715" s="1">
        <v>38356</v>
      </c>
      <c r="C19715" s="2">
        <v>0.41666666666666669</v>
      </c>
      <c r="D19715" t="s">
        <v>1427</v>
      </c>
      <c r="E19715" t="s">
        <v>1428</v>
      </c>
      <c r="G19715" s="6" t="s">
        <v>29</v>
      </c>
      <c r="H19715" t="s">
        <v>99</v>
      </c>
      <c r="I19715" t="s">
        <v>26</v>
      </c>
      <c r="J19715" t="s">
        <v>27</v>
      </c>
      <c r="K19715">
        <v>22</v>
      </c>
      <c r="L19715">
        <v>18</v>
      </c>
      <c r="M19715" t="s">
        <v>165</v>
      </c>
      <c r="N19715">
        <v>18</v>
      </c>
      <c r="P19715" cm="1">
        <f t="array" ref="P19715">IF(Q19715&gt;0,INDEX(Q19715:Q41439,MATCH(TRUE,INDEX(Q19715:Q41439="",,),0)-1),"")</f>
        <v>2</v>
      </c>
      <c r="Q19715">
        <v>2</v>
      </c>
      <c r="R19715">
        <f t="shared" si="564"/>
        <v>0</v>
      </c>
    </row>
    <row r="19716" spans="1:18" x14ac:dyDescent="0.3">
      <c r="A19716" t="s">
        <v>1423</v>
      </c>
      <c r="B19716" s="1">
        <v>38356</v>
      </c>
      <c r="C19716" s="2">
        <v>0.41666666666666669</v>
      </c>
      <c r="D19716" t="s">
        <v>1427</v>
      </c>
      <c r="E19716" t="s">
        <v>1428</v>
      </c>
      <c r="G19716" s="6" t="s">
        <v>29</v>
      </c>
      <c r="H19716" t="s">
        <v>197</v>
      </c>
      <c r="I19716" t="s">
        <v>26</v>
      </c>
      <c r="J19716" t="s">
        <v>27</v>
      </c>
      <c r="K19716">
        <v>7</v>
      </c>
      <c r="L19716">
        <v>35.85</v>
      </c>
      <c r="M19716" t="s">
        <v>165</v>
      </c>
      <c r="N19716">
        <v>35.85</v>
      </c>
      <c r="P19716" cm="1">
        <f t="array" ref="P19716">IF(Q19716&gt;0,INDEX(Q19716:Q41440,MATCH(TRUE,INDEX(Q19716:Q41440="",,),0)-1),"")</f>
        <v>2</v>
      </c>
      <c r="Q19716">
        <v>2</v>
      </c>
      <c r="R19716">
        <f t="shared" si="564"/>
        <v>0</v>
      </c>
    </row>
    <row r="19717" spans="1:18" x14ac:dyDescent="0.3">
      <c r="A19717" t="s">
        <v>1423</v>
      </c>
      <c r="B19717" s="1">
        <v>38356</v>
      </c>
      <c r="C19717" s="2">
        <v>0.41666666666666669</v>
      </c>
      <c r="D19717" t="s">
        <v>1427</v>
      </c>
      <c r="E19717" t="s">
        <v>1428</v>
      </c>
      <c r="G19717" s="6" t="s">
        <v>29</v>
      </c>
      <c r="H19717" t="s">
        <v>107</v>
      </c>
      <c r="I19717" t="s">
        <v>26</v>
      </c>
      <c r="J19717" t="s">
        <v>27</v>
      </c>
      <c r="K19717">
        <v>22</v>
      </c>
      <c r="L19717">
        <v>24.3</v>
      </c>
      <c r="M19717" t="s">
        <v>165</v>
      </c>
      <c r="N19717">
        <v>24.3</v>
      </c>
      <c r="P19717" cm="1">
        <f t="array" ref="P19717">IF(Q19717&gt;0,INDEX(Q19717:Q41441,MATCH(TRUE,INDEX(Q19717:Q41441="",,),0)-1),"")</f>
        <v>2</v>
      </c>
      <c r="Q19717">
        <v>2</v>
      </c>
      <c r="R19717">
        <f t="shared" si="564"/>
        <v>0</v>
      </c>
    </row>
    <row r="19718" spans="1:18" x14ac:dyDescent="0.3">
      <c r="A19718" t="s">
        <v>1423</v>
      </c>
      <c r="B19718" s="1">
        <v>38356</v>
      </c>
      <c r="C19718" s="2">
        <v>0.41666666666666669</v>
      </c>
      <c r="D19718" t="s">
        <v>1427</v>
      </c>
      <c r="E19718" t="s">
        <v>1428</v>
      </c>
      <c r="G19718" s="6" t="s">
        <v>29</v>
      </c>
      <c r="H19718" t="s">
        <v>41</v>
      </c>
      <c r="I19718" t="s">
        <v>26</v>
      </c>
      <c r="J19718" t="s">
        <v>27</v>
      </c>
      <c r="K19718">
        <v>9</v>
      </c>
      <c r="L19718">
        <v>57.65</v>
      </c>
      <c r="M19718" t="s">
        <v>165</v>
      </c>
      <c r="N19718">
        <v>57.65</v>
      </c>
      <c r="P19718" cm="1">
        <f t="array" ref="P19718">IF(Q19718&gt;0,INDEX(Q19718:Q41442,MATCH(TRUE,INDEX(Q19718:Q41442="",,),0)-1),"")</f>
        <v>2</v>
      </c>
      <c r="Q19718">
        <v>2</v>
      </c>
      <c r="R19718">
        <f t="shared" si="564"/>
        <v>0</v>
      </c>
    </row>
    <row r="19719" spans="1:18" x14ac:dyDescent="0.3">
      <c r="A19719" t="s">
        <v>1423</v>
      </c>
      <c r="B19719" s="1">
        <v>38356</v>
      </c>
      <c r="C19719" s="2">
        <v>0.41666666666666669</v>
      </c>
      <c r="D19719" t="s">
        <v>1427</v>
      </c>
      <c r="E19719" t="s">
        <v>1428</v>
      </c>
      <c r="G19719" s="6" t="s">
        <v>29</v>
      </c>
      <c r="H19719" t="s">
        <v>64</v>
      </c>
      <c r="I19719" t="s">
        <v>26</v>
      </c>
      <c r="J19719" t="s">
        <v>27</v>
      </c>
      <c r="K19719">
        <v>10</v>
      </c>
      <c r="L19719">
        <v>16.850000000000001</v>
      </c>
      <c r="M19719" t="s">
        <v>165</v>
      </c>
      <c r="N19719">
        <v>16.850000000000001</v>
      </c>
      <c r="P19719" cm="1">
        <f t="array" ref="P19719">IF(Q19719&gt;0,INDEX(Q19719:Q41443,MATCH(TRUE,INDEX(Q19719:Q41443="",,),0)-1),"")</f>
        <v>2</v>
      </c>
      <c r="Q19719">
        <v>2</v>
      </c>
      <c r="R19719">
        <f t="shared" si="564"/>
        <v>0</v>
      </c>
    </row>
    <row r="19720" spans="1:18" x14ac:dyDescent="0.3">
      <c r="P19720" t="str" cm="1">
        <f t="array" ref="P19720">IF(Q19720&gt;0,INDEX(Q19720:Q41444,MATCH(TRUE,INDEX(Q19720:Q41444="",,),0)-1),"")</f>
        <v/>
      </c>
      <c r="R19720" t="str">
        <f t="shared" si="564"/>
        <v/>
      </c>
    </row>
    <row r="19721" spans="1:18" x14ac:dyDescent="0.3">
      <c r="A19721" t="s">
        <v>1423</v>
      </c>
      <c r="B19721" s="1">
        <v>38356</v>
      </c>
      <c r="C19721" s="2">
        <v>0.41666666666666669</v>
      </c>
      <c r="D19721" t="s">
        <v>1429</v>
      </c>
      <c r="E19721" t="s">
        <v>1430</v>
      </c>
      <c r="G19721" t="s">
        <v>19</v>
      </c>
      <c r="H19721" t="s">
        <v>99</v>
      </c>
      <c r="I19721" t="s">
        <v>21</v>
      </c>
      <c r="J19721" t="s">
        <v>22</v>
      </c>
      <c r="K19721">
        <v>19.899999999999999</v>
      </c>
      <c r="L19721">
        <v>239</v>
      </c>
      <c r="M19721" t="s">
        <v>1426</v>
      </c>
      <c r="N19721">
        <v>250</v>
      </c>
      <c r="O19721" t="s">
        <v>24</v>
      </c>
      <c r="P19721" cm="1">
        <f t="array" ref="P19721">IF(Q19721&gt;0,INDEX(Q19721:Q41445,MATCH(TRUE,INDEX(Q19721:Q41445="",,),0)-1),"")</f>
        <v>2</v>
      </c>
      <c r="Q19721">
        <v>1</v>
      </c>
      <c r="R19721">
        <f t="shared" si="564"/>
        <v>0</v>
      </c>
    </row>
    <row r="19722" spans="1:18" x14ac:dyDescent="0.3">
      <c r="A19722" t="s">
        <v>1423</v>
      </c>
      <c r="B19722" s="1">
        <v>38356</v>
      </c>
      <c r="C19722" s="2">
        <v>0.41666666666666669</v>
      </c>
      <c r="D19722" t="s">
        <v>1429</v>
      </c>
      <c r="E19722" t="s">
        <v>1430</v>
      </c>
      <c r="G19722" t="s">
        <v>19</v>
      </c>
      <c r="H19722" t="s">
        <v>99</v>
      </c>
      <c r="I19722" t="s">
        <v>26</v>
      </c>
      <c r="J19722" t="s">
        <v>27</v>
      </c>
      <c r="K19722">
        <v>304</v>
      </c>
      <c r="L19722">
        <v>17.8</v>
      </c>
      <c r="M19722" t="s">
        <v>1426</v>
      </c>
      <c r="N19722">
        <v>28.2</v>
      </c>
      <c r="O19722" t="s">
        <v>24</v>
      </c>
      <c r="P19722" cm="1">
        <f t="array" ref="P19722">IF(Q19722&gt;0,INDEX(Q19722:Q41446,MATCH(TRUE,INDEX(Q19722:Q41446="",,),0)-1),"")</f>
        <v>2</v>
      </c>
      <c r="Q19722">
        <v>1</v>
      </c>
      <c r="R19722">
        <f t="shared" si="564"/>
        <v>0</v>
      </c>
    </row>
    <row r="19723" spans="1:18" x14ac:dyDescent="0.3">
      <c r="A19723" t="s">
        <v>1423</v>
      </c>
      <c r="B19723" s="1">
        <v>38356</v>
      </c>
      <c r="C19723" s="2">
        <v>0.41666666666666669</v>
      </c>
      <c r="D19723" t="s">
        <v>1429</v>
      </c>
      <c r="E19723" t="s">
        <v>1430</v>
      </c>
      <c r="G19723" t="s">
        <v>19</v>
      </c>
      <c r="H19723" t="s">
        <v>64</v>
      </c>
      <c r="I19723" t="s">
        <v>26</v>
      </c>
      <c r="J19723" t="s">
        <v>27</v>
      </c>
      <c r="K19723">
        <v>337</v>
      </c>
      <c r="L19723">
        <v>16.649999999999999</v>
      </c>
      <c r="M19723" t="s">
        <v>1426</v>
      </c>
      <c r="N19723">
        <v>29.1</v>
      </c>
      <c r="O19723" t="s">
        <v>24</v>
      </c>
      <c r="P19723" cm="1">
        <f t="array" ref="P19723">IF(Q19723&gt;0,INDEX(Q19723:Q41447,MATCH(TRUE,INDEX(Q19723:Q41447="",,),0)-1),"")</f>
        <v>2</v>
      </c>
      <c r="Q19723">
        <v>1</v>
      </c>
      <c r="R19723">
        <f t="shared" si="564"/>
        <v>0</v>
      </c>
    </row>
    <row r="19724" spans="1:18" x14ac:dyDescent="0.3">
      <c r="A19724" t="s">
        <v>1423</v>
      </c>
      <c r="B19724" s="1">
        <v>38356</v>
      </c>
      <c r="C19724" s="2">
        <v>0.41666666666666669</v>
      </c>
      <c r="D19724" t="s">
        <v>1429</v>
      </c>
      <c r="E19724" t="s">
        <v>1430</v>
      </c>
      <c r="G19724" s="6" t="s">
        <v>29</v>
      </c>
      <c r="H19724" t="s">
        <v>194</v>
      </c>
      <c r="I19724" t="s">
        <v>21</v>
      </c>
      <c r="J19724" t="s">
        <v>22</v>
      </c>
      <c r="K19724">
        <v>0.4</v>
      </c>
      <c r="L19724">
        <v>912</v>
      </c>
      <c r="M19724" t="s">
        <v>1426</v>
      </c>
      <c r="N19724">
        <v>912</v>
      </c>
      <c r="O19724" t="s">
        <v>24</v>
      </c>
      <c r="P19724" cm="1">
        <f t="array" ref="P19724">IF(Q19724&gt;0,INDEX(Q19724:Q41448,MATCH(TRUE,INDEX(Q19724:Q41448="",,),0)-1),"")</f>
        <v>2</v>
      </c>
      <c r="Q19724">
        <v>1</v>
      </c>
      <c r="R19724">
        <f t="shared" si="564"/>
        <v>0</v>
      </c>
    </row>
    <row r="19725" spans="1:18" x14ac:dyDescent="0.3">
      <c r="A19725" t="s">
        <v>1423</v>
      </c>
      <c r="B19725" s="1">
        <v>38356</v>
      </c>
      <c r="C19725" s="2">
        <v>0.41666666666666669</v>
      </c>
      <c r="D19725" t="s">
        <v>1429</v>
      </c>
      <c r="E19725" t="s">
        <v>1430</v>
      </c>
      <c r="G19725" s="6" t="s">
        <v>29</v>
      </c>
      <c r="H19725" t="s">
        <v>30</v>
      </c>
      <c r="I19725" t="s">
        <v>21</v>
      </c>
      <c r="J19725" t="s">
        <v>22</v>
      </c>
      <c r="K19725">
        <v>5.6</v>
      </c>
      <c r="L19725">
        <v>151</v>
      </c>
      <c r="M19725" t="s">
        <v>1426</v>
      </c>
      <c r="N19725">
        <v>151</v>
      </c>
      <c r="O19725" t="s">
        <v>24</v>
      </c>
      <c r="P19725" cm="1">
        <f t="array" ref="P19725">IF(Q19725&gt;0,INDEX(Q19725:Q41449,MATCH(TRUE,INDEX(Q19725:Q41449="",,),0)-1),"")</f>
        <v>2</v>
      </c>
      <c r="Q19725">
        <v>1</v>
      </c>
      <c r="R19725">
        <f t="shared" si="564"/>
        <v>0</v>
      </c>
    </row>
    <row r="19726" spans="1:18" x14ac:dyDescent="0.3">
      <c r="A19726" t="s">
        <v>1423</v>
      </c>
      <c r="B19726" s="1">
        <v>38356</v>
      </c>
      <c r="C19726" s="2">
        <v>0.41666666666666669</v>
      </c>
      <c r="D19726" t="s">
        <v>1429</v>
      </c>
      <c r="E19726" t="s">
        <v>1430</v>
      </c>
      <c r="G19726" s="6" t="s">
        <v>29</v>
      </c>
      <c r="H19726" t="s">
        <v>196</v>
      </c>
      <c r="I19726" t="s">
        <v>21</v>
      </c>
      <c r="J19726" t="s">
        <v>22</v>
      </c>
      <c r="K19726">
        <v>1</v>
      </c>
      <c r="L19726">
        <v>205</v>
      </c>
      <c r="M19726" t="s">
        <v>1426</v>
      </c>
      <c r="N19726">
        <v>205</v>
      </c>
      <c r="O19726" t="s">
        <v>24</v>
      </c>
      <c r="P19726" cm="1">
        <f t="array" ref="P19726">IF(Q19726&gt;0,INDEX(Q19726:Q41450,MATCH(TRUE,INDEX(Q19726:Q41450="",,),0)-1),"")</f>
        <v>2</v>
      </c>
      <c r="Q19726">
        <v>1</v>
      </c>
      <c r="R19726">
        <f t="shared" si="564"/>
        <v>0</v>
      </c>
    </row>
    <row r="19727" spans="1:18" x14ac:dyDescent="0.3">
      <c r="A19727" t="s">
        <v>1423</v>
      </c>
      <c r="B19727" s="1">
        <v>38356</v>
      </c>
      <c r="C19727" s="2">
        <v>0.41666666666666669</v>
      </c>
      <c r="D19727" t="s">
        <v>1429</v>
      </c>
      <c r="E19727" t="s">
        <v>1430</v>
      </c>
      <c r="G19727" s="6" t="s">
        <v>29</v>
      </c>
      <c r="H19727" t="s">
        <v>394</v>
      </c>
      <c r="I19727" t="s">
        <v>26</v>
      </c>
      <c r="J19727" t="s">
        <v>27</v>
      </c>
      <c r="K19727">
        <v>19</v>
      </c>
      <c r="L19727">
        <v>21.35</v>
      </c>
      <c r="M19727" t="s">
        <v>1426</v>
      </c>
      <c r="N19727">
        <v>21.35</v>
      </c>
      <c r="O19727" t="s">
        <v>24</v>
      </c>
      <c r="P19727" cm="1">
        <f t="array" ref="P19727">IF(Q19727&gt;0,INDEX(Q19727:Q41451,MATCH(TRUE,INDEX(Q19727:Q41451="",,),0)-1),"")</f>
        <v>2</v>
      </c>
      <c r="Q19727">
        <v>1</v>
      </c>
      <c r="R19727">
        <f t="shared" si="564"/>
        <v>0</v>
      </c>
    </row>
    <row r="19728" spans="1:18" x14ac:dyDescent="0.3">
      <c r="A19728" t="s">
        <v>1423</v>
      </c>
      <c r="B19728" s="1">
        <v>38356</v>
      </c>
      <c r="C19728" s="2">
        <v>0.41666666666666669</v>
      </c>
      <c r="D19728" t="s">
        <v>1429</v>
      </c>
      <c r="E19728" t="s">
        <v>1430</v>
      </c>
      <c r="G19728" s="6" t="s">
        <v>29</v>
      </c>
      <c r="H19728" t="s">
        <v>148</v>
      </c>
      <c r="I19728" t="s">
        <v>26</v>
      </c>
      <c r="J19728" t="s">
        <v>27</v>
      </c>
      <c r="K19728">
        <v>54</v>
      </c>
      <c r="L19728">
        <v>24.65</v>
      </c>
      <c r="M19728" t="s">
        <v>1426</v>
      </c>
      <c r="N19728">
        <v>24.65</v>
      </c>
      <c r="O19728" t="s">
        <v>24</v>
      </c>
      <c r="P19728" cm="1">
        <f t="array" ref="P19728">IF(Q19728&gt;0,INDEX(Q19728:Q41452,MATCH(TRUE,INDEX(Q19728:Q41452="",,),0)-1),"")</f>
        <v>2</v>
      </c>
      <c r="Q19728">
        <v>1</v>
      </c>
      <c r="R19728">
        <f t="shared" si="564"/>
        <v>0</v>
      </c>
    </row>
    <row r="19729" spans="1:18" x14ac:dyDescent="0.3">
      <c r="A19729" t="s">
        <v>1423</v>
      </c>
      <c r="B19729" s="1">
        <v>38356</v>
      </c>
      <c r="C19729" s="2">
        <v>0.41666666666666669</v>
      </c>
      <c r="D19729" t="s">
        <v>1429</v>
      </c>
      <c r="E19729" t="s">
        <v>1430</v>
      </c>
      <c r="G19729" s="6" t="s">
        <v>29</v>
      </c>
      <c r="H19729" t="s">
        <v>122</v>
      </c>
      <c r="I19729" t="s">
        <v>26</v>
      </c>
      <c r="J19729" t="s">
        <v>27</v>
      </c>
      <c r="K19729">
        <v>58</v>
      </c>
      <c r="L19729">
        <v>42.4</v>
      </c>
      <c r="M19729" t="s">
        <v>1426</v>
      </c>
      <c r="N19729">
        <v>42.4</v>
      </c>
      <c r="O19729" t="s">
        <v>24</v>
      </c>
      <c r="P19729" cm="1">
        <f t="array" ref="P19729">IF(Q19729&gt;0,INDEX(Q19729:Q41453,MATCH(TRUE,INDEX(Q19729:Q41453="",,),0)-1),"")</f>
        <v>2</v>
      </c>
      <c r="Q19729">
        <v>1</v>
      </c>
      <c r="R19729">
        <f t="shared" si="564"/>
        <v>0</v>
      </c>
    </row>
    <row r="19730" spans="1:18" x14ac:dyDescent="0.3">
      <c r="A19730" t="s">
        <v>1423</v>
      </c>
      <c r="B19730" s="1">
        <v>38356</v>
      </c>
      <c r="C19730" s="2">
        <v>0.41666666666666669</v>
      </c>
      <c r="D19730" t="s">
        <v>1429</v>
      </c>
      <c r="E19730" t="s">
        <v>1430</v>
      </c>
      <c r="G19730" s="6" t="s">
        <v>29</v>
      </c>
      <c r="H19730" t="s">
        <v>107</v>
      </c>
      <c r="I19730" t="s">
        <v>26</v>
      </c>
      <c r="J19730" t="s">
        <v>27</v>
      </c>
      <c r="K19730">
        <v>79</v>
      </c>
      <c r="L19730">
        <v>24</v>
      </c>
      <c r="M19730" t="s">
        <v>1426</v>
      </c>
      <c r="N19730">
        <v>24</v>
      </c>
      <c r="O19730" t="s">
        <v>24</v>
      </c>
      <c r="P19730" cm="1">
        <f t="array" ref="P19730">IF(Q19730&gt;0,INDEX(Q19730:Q41454,MATCH(TRUE,INDEX(Q19730:Q41454="",,),0)-1),"")</f>
        <v>2</v>
      </c>
      <c r="Q19730">
        <v>1</v>
      </c>
      <c r="R19730">
        <f t="shared" si="564"/>
        <v>0</v>
      </c>
    </row>
    <row r="19731" spans="1:18" x14ac:dyDescent="0.3">
      <c r="A19731" t="s">
        <v>1423</v>
      </c>
      <c r="B19731" s="1">
        <v>38356</v>
      </c>
      <c r="C19731" s="2">
        <v>0.41666666666666669</v>
      </c>
      <c r="D19731" t="s">
        <v>1429</v>
      </c>
      <c r="E19731" t="s">
        <v>1430</v>
      </c>
      <c r="G19731" s="6" t="s">
        <v>29</v>
      </c>
      <c r="H19731" t="s">
        <v>63</v>
      </c>
      <c r="I19731" t="s">
        <v>26</v>
      </c>
      <c r="J19731" t="s">
        <v>27</v>
      </c>
      <c r="K19731">
        <v>105</v>
      </c>
      <c r="L19731">
        <v>20.25</v>
      </c>
      <c r="M19731" t="s">
        <v>1426</v>
      </c>
      <c r="N19731">
        <v>20.25</v>
      </c>
      <c r="O19731" t="s">
        <v>24</v>
      </c>
      <c r="P19731" cm="1">
        <f t="array" ref="P19731">IF(Q19731&gt;0,INDEX(Q19731:Q41455,MATCH(TRUE,INDEX(Q19731:Q41455="",,),0)-1),"")</f>
        <v>2</v>
      </c>
      <c r="Q19731">
        <v>1</v>
      </c>
      <c r="R19731">
        <f t="shared" si="564"/>
        <v>0</v>
      </c>
    </row>
    <row r="19732" spans="1:18" x14ac:dyDescent="0.3">
      <c r="A19732" t="s">
        <v>1423</v>
      </c>
      <c r="B19732" s="1">
        <v>38356</v>
      </c>
      <c r="C19732" s="2">
        <v>0.41666666666666669</v>
      </c>
      <c r="D19732" t="s">
        <v>1429</v>
      </c>
      <c r="E19732" t="s">
        <v>1430</v>
      </c>
      <c r="G19732" t="s">
        <v>19</v>
      </c>
      <c r="H19732" t="s">
        <v>99</v>
      </c>
      <c r="I19732" t="s">
        <v>21</v>
      </c>
      <c r="J19732" t="s">
        <v>22</v>
      </c>
      <c r="K19732">
        <v>19.899999999999999</v>
      </c>
      <c r="L19732">
        <v>239</v>
      </c>
      <c r="M19732" t="s">
        <v>1118</v>
      </c>
      <c r="N19732">
        <v>280</v>
      </c>
      <c r="P19732" cm="1">
        <f t="array" ref="P19732">IF(Q19732&gt;0,INDEX(Q19732:Q41456,MATCH(TRUE,INDEX(Q19732:Q41456="",,),0)-1),"")</f>
        <v>2</v>
      </c>
      <c r="Q19732">
        <v>2</v>
      </c>
      <c r="R19732">
        <f t="shared" si="564"/>
        <v>0</v>
      </c>
    </row>
    <row r="19733" spans="1:18" x14ac:dyDescent="0.3">
      <c r="A19733" t="s">
        <v>1423</v>
      </c>
      <c r="B19733" s="1">
        <v>38356</v>
      </c>
      <c r="C19733" s="2">
        <v>0.41666666666666669</v>
      </c>
      <c r="D19733" t="s">
        <v>1429</v>
      </c>
      <c r="E19733" t="s">
        <v>1430</v>
      </c>
      <c r="G19733" t="s">
        <v>19</v>
      </c>
      <c r="H19733" t="s">
        <v>99</v>
      </c>
      <c r="I19733" t="s">
        <v>26</v>
      </c>
      <c r="J19733" t="s">
        <v>27</v>
      </c>
      <c r="K19733">
        <v>304</v>
      </c>
      <c r="L19733">
        <v>17.8</v>
      </c>
      <c r="M19733" t="s">
        <v>1118</v>
      </c>
      <c r="N19733">
        <v>23</v>
      </c>
      <c r="P19733" cm="1">
        <f t="array" ref="P19733">IF(Q19733&gt;0,INDEX(Q19733:Q41457,MATCH(TRUE,INDEX(Q19733:Q41457="",,),0)-1),"")</f>
        <v>2</v>
      </c>
      <c r="Q19733">
        <v>2</v>
      </c>
      <c r="R19733">
        <f t="shared" si="564"/>
        <v>0</v>
      </c>
    </row>
    <row r="19734" spans="1:18" x14ac:dyDescent="0.3">
      <c r="A19734" t="s">
        <v>1423</v>
      </c>
      <c r="B19734" s="1">
        <v>38356</v>
      </c>
      <c r="C19734" s="2">
        <v>0.41666666666666669</v>
      </c>
      <c r="D19734" t="s">
        <v>1429</v>
      </c>
      <c r="E19734" t="s">
        <v>1430</v>
      </c>
      <c r="G19734" t="s">
        <v>19</v>
      </c>
      <c r="H19734" t="s">
        <v>64</v>
      </c>
      <c r="I19734" t="s">
        <v>26</v>
      </c>
      <c r="J19734" t="s">
        <v>27</v>
      </c>
      <c r="K19734">
        <v>337</v>
      </c>
      <c r="L19734">
        <v>16.649999999999999</v>
      </c>
      <c r="M19734" t="s">
        <v>1118</v>
      </c>
      <c r="N19734">
        <v>23</v>
      </c>
      <c r="P19734" cm="1">
        <f t="array" ref="P19734">IF(Q19734&gt;0,INDEX(Q19734:Q41458,MATCH(TRUE,INDEX(Q19734:Q41458="",,),0)-1),"")</f>
        <v>2</v>
      </c>
      <c r="Q19734">
        <v>2</v>
      </c>
      <c r="R19734">
        <f t="shared" si="564"/>
        <v>0</v>
      </c>
    </row>
    <row r="19735" spans="1:18" x14ac:dyDescent="0.3">
      <c r="A19735" t="s">
        <v>1423</v>
      </c>
      <c r="B19735" s="1">
        <v>38356</v>
      </c>
      <c r="C19735" s="2">
        <v>0.41666666666666669</v>
      </c>
      <c r="D19735" t="s">
        <v>1429</v>
      </c>
      <c r="E19735" t="s">
        <v>1430</v>
      </c>
      <c r="G19735" s="6" t="s">
        <v>29</v>
      </c>
      <c r="H19735" t="s">
        <v>194</v>
      </c>
      <c r="I19735" t="s">
        <v>21</v>
      </c>
      <c r="J19735" t="s">
        <v>22</v>
      </c>
      <c r="K19735">
        <v>0.4</v>
      </c>
      <c r="L19735">
        <v>912</v>
      </c>
      <c r="M19735" t="s">
        <v>1118</v>
      </c>
      <c r="N19735">
        <v>912</v>
      </c>
      <c r="P19735" cm="1">
        <f t="array" ref="P19735">IF(Q19735&gt;0,INDEX(Q19735:Q41459,MATCH(TRUE,INDEX(Q19735:Q41459="",,),0)-1),"")</f>
        <v>2</v>
      </c>
      <c r="Q19735">
        <v>2</v>
      </c>
      <c r="R19735">
        <f t="shared" si="564"/>
        <v>0</v>
      </c>
    </row>
    <row r="19736" spans="1:18" x14ac:dyDescent="0.3">
      <c r="A19736" t="s">
        <v>1423</v>
      </c>
      <c r="B19736" s="1">
        <v>38356</v>
      </c>
      <c r="C19736" s="2">
        <v>0.41666666666666669</v>
      </c>
      <c r="D19736" t="s">
        <v>1429</v>
      </c>
      <c r="E19736" t="s">
        <v>1430</v>
      </c>
      <c r="G19736" s="6" t="s">
        <v>29</v>
      </c>
      <c r="H19736" t="s">
        <v>30</v>
      </c>
      <c r="I19736" t="s">
        <v>21</v>
      </c>
      <c r="J19736" t="s">
        <v>22</v>
      </c>
      <c r="K19736">
        <v>5.6</v>
      </c>
      <c r="L19736">
        <v>151</v>
      </c>
      <c r="M19736" t="s">
        <v>1118</v>
      </c>
      <c r="N19736">
        <v>151</v>
      </c>
      <c r="P19736" cm="1">
        <f t="array" ref="P19736">IF(Q19736&gt;0,INDEX(Q19736:Q41460,MATCH(TRUE,INDEX(Q19736:Q41460="",,),0)-1),"")</f>
        <v>2</v>
      </c>
      <c r="Q19736">
        <v>2</v>
      </c>
      <c r="R19736">
        <f t="shared" si="564"/>
        <v>0</v>
      </c>
    </row>
    <row r="19737" spans="1:18" x14ac:dyDescent="0.3">
      <c r="A19737" t="s">
        <v>1423</v>
      </c>
      <c r="B19737" s="1">
        <v>38356</v>
      </c>
      <c r="C19737" s="2">
        <v>0.41666666666666669</v>
      </c>
      <c r="D19737" t="s">
        <v>1429</v>
      </c>
      <c r="E19737" t="s">
        <v>1430</v>
      </c>
      <c r="G19737" s="6" t="s">
        <v>29</v>
      </c>
      <c r="H19737" t="s">
        <v>196</v>
      </c>
      <c r="I19737" t="s">
        <v>21</v>
      </c>
      <c r="J19737" t="s">
        <v>22</v>
      </c>
      <c r="K19737">
        <v>1</v>
      </c>
      <c r="L19737">
        <v>205</v>
      </c>
      <c r="M19737" t="s">
        <v>1118</v>
      </c>
      <c r="N19737">
        <v>205</v>
      </c>
      <c r="P19737" cm="1">
        <f t="array" ref="P19737">IF(Q19737&gt;0,INDEX(Q19737:Q41461,MATCH(TRUE,INDEX(Q19737:Q41461="",,),0)-1),"")</f>
        <v>2</v>
      </c>
      <c r="Q19737">
        <v>2</v>
      </c>
      <c r="R19737">
        <f t="shared" si="564"/>
        <v>0</v>
      </c>
    </row>
    <row r="19738" spans="1:18" x14ac:dyDescent="0.3">
      <c r="A19738" t="s">
        <v>1423</v>
      </c>
      <c r="B19738" s="1">
        <v>38356</v>
      </c>
      <c r="C19738" s="2">
        <v>0.41666666666666669</v>
      </c>
      <c r="D19738" t="s">
        <v>1429</v>
      </c>
      <c r="E19738" t="s">
        <v>1430</v>
      </c>
      <c r="G19738" s="6" t="s">
        <v>29</v>
      </c>
      <c r="H19738" t="s">
        <v>394</v>
      </c>
      <c r="I19738" t="s">
        <v>26</v>
      </c>
      <c r="J19738" t="s">
        <v>27</v>
      </c>
      <c r="K19738">
        <v>19</v>
      </c>
      <c r="L19738">
        <v>21.35</v>
      </c>
      <c r="M19738" t="s">
        <v>1118</v>
      </c>
      <c r="N19738">
        <v>21.35</v>
      </c>
      <c r="P19738" cm="1">
        <f t="array" ref="P19738">IF(Q19738&gt;0,INDEX(Q19738:Q41462,MATCH(TRUE,INDEX(Q19738:Q41462="",,),0)-1),"")</f>
        <v>2</v>
      </c>
      <c r="Q19738">
        <v>2</v>
      </c>
      <c r="R19738">
        <f t="shared" si="564"/>
        <v>0</v>
      </c>
    </row>
    <row r="19739" spans="1:18" x14ac:dyDescent="0.3">
      <c r="A19739" t="s">
        <v>1423</v>
      </c>
      <c r="B19739" s="1">
        <v>38356</v>
      </c>
      <c r="C19739" s="2">
        <v>0.41666666666666669</v>
      </c>
      <c r="D19739" t="s">
        <v>1429</v>
      </c>
      <c r="E19739" t="s">
        <v>1430</v>
      </c>
      <c r="G19739" s="6" t="s">
        <v>29</v>
      </c>
      <c r="H19739" t="s">
        <v>148</v>
      </c>
      <c r="I19739" t="s">
        <v>26</v>
      </c>
      <c r="J19739" t="s">
        <v>27</v>
      </c>
      <c r="K19739">
        <v>54</v>
      </c>
      <c r="L19739">
        <v>24.65</v>
      </c>
      <c r="M19739" t="s">
        <v>1118</v>
      </c>
      <c r="N19739">
        <v>24.65</v>
      </c>
      <c r="P19739" cm="1">
        <f t="array" ref="P19739">IF(Q19739&gt;0,INDEX(Q19739:Q41463,MATCH(TRUE,INDEX(Q19739:Q41463="",,),0)-1),"")</f>
        <v>2</v>
      </c>
      <c r="Q19739">
        <v>2</v>
      </c>
      <c r="R19739">
        <f t="shared" si="564"/>
        <v>0</v>
      </c>
    </row>
    <row r="19740" spans="1:18" x14ac:dyDescent="0.3">
      <c r="A19740" t="s">
        <v>1423</v>
      </c>
      <c r="B19740" s="1">
        <v>38356</v>
      </c>
      <c r="C19740" s="2">
        <v>0.41666666666666669</v>
      </c>
      <c r="D19740" t="s">
        <v>1429</v>
      </c>
      <c r="E19740" t="s">
        <v>1430</v>
      </c>
      <c r="G19740" s="6" t="s">
        <v>29</v>
      </c>
      <c r="H19740" t="s">
        <v>122</v>
      </c>
      <c r="I19740" t="s">
        <v>26</v>
      </c>
      <c r="J19740" t="s">
        <v>27</v>
      </c>
      <c r="K19740">
        <v>58</v>
      </c>
      <c r="L19740">
        <v>42.4</v>
      </c>
      <c r="M19740" t="s">
        <v>1118</v>
      </c>
      <c r="N19740">
        <v>42.4</v>
      </c>
      <c r="P19740" cm="1">
        <f t="array" ref="P19740">IF(Q19740&gt;0,INDEX(Q19740:Q41464,MATCH(TRUE,INDEX(Q19740:Q41464="",,),0)-1),"")</f>
        <v>2</v>
      </c>
      <c r="Q19740">
        <v>2</v>
      </c>
      <c r="R19740">
        <f t="shared" si="564"/>
        <v>0</v>
      </c>
    </row>
    <row r="19741" spans="1:18" x14ac:dyDescent="0.3">
      <c r="A19741" t="s">
        <v>1423</v>
      </c>
      <c r="B19741" s="1">
        <v>38356</v>
      </c>
      <c r="C19741" s="2">
        <v>0.41666666666666669</v>
      </c>
      <c r="D19741" t="s">
        <v>1429</v>
      </c>
      <c r="E19741" t="s">
        <v>1430</v>
      </c>
      <c r="G19741" s="6" t="s">
        <v>29</v>
      </c>
      <c r="H19741" t="s">
        <v>107</v>
      </c>
      <c r="I19741" t="s">
        <v>26</v>
      </c>
      <c r="J19741" t="s">
        <v>27</v>
      </c>
      <c r="K19741">
        <v>79</v>
      </c>
      <c r="L19741">
        <v>24</v>
      </c>
      <c r="M19741" t="s">
        <v>1118</v>
      </c>
      <c r="N19741">
        <v>24</v>
      </c>
      <c r="P19741" cm="1">
        <f t="array" ref="P19741">IF(Q19741&gt;0,INDEX(Q19741:Q41465,MATCH(TRUE,INDEX(Q19741:Q41465="",,),0)-1),"")</f>
        <v>2</v>
      </c>
      <c r="Q19741">
        <v>2</v>
      </c>
      <c r="R19741">
        <f t="shared" si="564"/>
        <v>0</v>
      </c>
    </row>
    <row r="19742" spans="1:18" x14ac:dyDescent="0.3">
      <c r="A19742" t="s">
        <v>1423</v>
      </c>
      <c r="B19742" s="1">
        <v>38356</v>
      </c>
      <c r="C19742" s="2">
        <v>0.41666666666666669</v>
      </c>
      <c r="D19742" t="s">
        <v>1429</v>
      </c>
      <c r="E19742" t="s">
        <v>1430</v>
      </c>
      <c r="G19742" s="6" t="s">
        <v>29</v>
      </c>
      <c r="H19742" t="s">
        <v>63</v>
      </c>
      <c r="I19742" t="s">
        <v>26</v>
      </c>
      <c r="J19742" t="s">
        <v>27</v>
      </c>
      <c r="K19742">
        <v>105</v>
      </c>
      <c r="L19742">
        <v>20.25</v>
      </c>
      <c r="M19742" t="s">
        <v>1118</v>
      </c>
      <c r="N19742">
        <v>20.25</v>
      </c>
      <c r="P19742" cm="1">
        <f t="array" ref="P19742">IF(Q19742&gt;0,INDEX(Q19742:Q41466,MATCH(TRUE,INDEX(Q19742:Q41466="",,),0)-1),"")</f>
        <v>2</v>
      </c>
      <c r="Q19742">
        <v>2</v>
      </c>
      <c r="R19742">
        <f t="shared" si="564"/>
        <v>0</v>
      </c>
    </row>
    <row r="19743" spans="1:18" x14ac:dyDescent="0.3">
      <c r="P19743" t="str" cm="1">
        <f t="array" ref="P19743">IF(Q19743&gt;0,INDEX(Q19743:Q41467,MATCH(TRUE,INDEX(Q19743:Q41467="",,),0)-1),"")</f>
        <v/>
      </c>
      <c r="R19743" t="str">
        <f t="shared" si="564"/>
        <v/>
      </c>
    </row>
    <row r="19744" spans="1:18" x14ac:dyDescent="0.3">
      <c r="A19744" t="s">
        <v>1423</v>
      </c>
      <c r="B19744" s="1">
        <v>38490</v>
      </c>
      <c r="C19744" s="2">
        <v>0.41666666666666669</v>
      </c>
      <c r="D19744" t="s">
        <v>1431</v>
      </c>
      <c r="E19744" t="s">
        <v>1432</v>
      </c>
      <c r="G19744" t="s">
        <v>19</v>
      </c>
      <c r="H19744" t="s">
        <v>41</v>
      </c>
      <c r="I19744" t="s">
        <v>26</v>
      </c>
      <c r="J19744" t="s">
        <v>27</v>
      </c>
      <c r="K19744">
        <v>166</v>
      </c>
      <c r="L19744">
        <v>57.75</v>
      </c>
      <c r="M19744" t="s">
        <v>319</v>
      </c>
      <c r="N19744">
        <v>75.25</v>
      </c>
      <c r="O19744" t="s">
        <v>24</v>
      </c>
      <c r="P19744" cm="1">
        <f t="array" ref="P19744">IF(Q19744&gt;0,INDEX(Q19744:Q41468,MATCH(TRUE,INDEX(Q19744:Q41468="",,),0)-1),"")</f>
        <v>6</v>
      </c>
      <c r="Q19744">
        <f>INT((ROW()-19744)/9)+1</f>
        <v>1</v>
      </c>
      <c r="R19744">
        <f t="shared" si="564"/>
        <v>0</v>
      </c>
    </row>
    <row r="19745" spans="1:18" x14ac:dyDescent="0.3">
      <c r="A19745" t="s">
        <v>1423</v>
      </c>
      <c r="B19745" s="1">
        <v>38490</v>
      </c>
      <c r="C19745" s="2">
        <v>0.41666666666666669</v>
      </c>
      <c r="D19745" t="s">
        <v>1431</v>
      </c>
      <c r="E19745" t="s">
        <v>1432</v>
      </c>
      <c r="G19745" t="s">
        <v>19</v>
      </c>
      <c r="H19745" t="s">
        <v>28</v>
      </c>
      <c r="I19745" t="s">
        <v>26</v>
      </c>
      <c r="J19745" t="s">
        <v>27</v>
      </c>
      <c r="K19745">
        <v>1028</v>
      </c>
      <c r="L19745">
        <v>49</v>
      </c>
      <c r="M19745" t="s">
        <v>319</v>
      </c>
      <c r="N19745">
        <v>75.25</v>
      </c>
      <c r="O19745" t="s">
        <v>24</v>
      </c>
      <c r="P19745" cm="1">
        <f t="array" ref="P19745">IF(Q19745&gt;0,INDEX(Q19745:Q41469,MATCH(TRUE,INDEX(Q19745:Q41469="",,),0)-1),"")</f>
        <v>6</v>
      </c>
      <c r="Q19745">
        <f t="shared" ref="Q19745:Q19797" si="565">INT((ROW()-19744)/9)+1</f>
        <v>1</v>
      </c>
      <c r="R19745">
        <f t="shared" si="564"/>
        <v>0</v>
      </c>
    </row>
    <row r="19746" spans="1:18" x14ac:dyDescent="0.3">
      <c r="A19746" t="s">
        <v>1423</v>
      </c>
      <c r="B19746" s="1">
        <v>38490</v>
      </c>
      <c r="C19746" s="2">
        <v>0.41666666666666669</v>
      </c>
      <c r="D19746" t="s">
        <v>1431</v>
      </c>
      <c r="E19746" t="s">
        <v>1432</v>
      </c>
      <c r="G19746" s="6" t="s">
        <v>29</v>
      </c>
      <c r="H19746" t="s">
        <v>69</v>
      </c>
      <c r="I19746" t="s">
        <v>21</v>
      </c>
      <c r="J19746" t="s">
        <v>22</v>
      </c>
      <c r="K19746">
        <v>2</v>
      </c>
      <c r="L19746">
        <v>125</v>
      </c>
      <c r="M19746" t="s">
        <v>319</v>
      </c>
      <c r="N19746">
        <v>125</v>
      </c>
      <c r="O19746" t="s">
        <v>24</v>
      </c>
      <c r="P19746" cm="1">
        <f t="array" ref="P19746">IF(Q19746&gt;0,INDEX(Q19746:Q41470,MATCH(TRUE,INDEX(Q19746:Q41470="",,),0)-1),"")</f>
        <v>6</v>
      </c>
      <c r="Q19746">
        <f t="shared" si="565"/>
        <v>1</v>
      </c>
      <c r="R19746">
        <f t="shared" si="564"/>
        <v>0</v>
      </c>
    </row>
    <row r="19747" spans="1:18" x14ac:dyDescent="0.3">
      <c r="A19747" t="s">
        <v>1423</v>
      </c>
      <c r="B19747" s="1">
        <v>38490</v>
      </c>
      <c r="C19747" s="2">
        <v>0.41666666666666669</v>
      </c>
      <c r="D19747" t="s">
        <v>1431</v>
      </c>
      <c r="E19747" t="s">
        <v>1432</v>
      </c>
      <c r="G19747" s="6" t="s">
        <v>29</v>
      </c>
      <c r="H19747" t="s">
        <v>41</v>
      </c>
      <c r="I19747" t="s">
        <v>21</v>
      </c>
      <c r="J19747" t="s">
        <v>22</v>
      </c>
      <c r="K19747">
        <v>41.2</v>
      </c>
      <c r="L19747">
        <v>172</v>
      </c>
      <c r="M19747" t="s">
        <v>319</v>
      </c>
      <c r="N19747">
        <v>172</v>
      </c>
      <c r="O19747" t="s">
        <v>24</v>
      </c>
      <c r="P19747" cm="1">
        <f t="array" ref="P19747">IF(Q19747&gt;0,INDEX(Q19747:Q41471,MATCH(TRUE,INDEX(Q19747:Q41471="",,),0)-1),"")</f>
        <v>6</v>
      </c>
      <c r="Q19747">
        <f t="shared" si="565"/>
        <v>1</v>
      </c>
      <c r="R19747">
        <f t="shared" si="564"/>
        <v>0</v>
      </c>
    </row>
    <row r="19748" spans="1:18" x14ac:dyDescent="0.3">
      <c r="A19748" t="s">
        <v>1423</v>
      </c>
      <c r="B19748" s="1">
        <v>38490</v>
      </c>
      <c r="C19748" s="2">
        <v>0.41666666666666669</v>
      </c>
      <c r="D19748" t="s">
        <v>1431</v>
      </c>
      <c r="E19748" t="s">
        <v>1432</v>
      </c>
      <c r="G19748" s="6" t="s">
        <v>29</v>
      </c>
      <c r="H19748" t="s">
        <v>122</v>
      </c>
      <c r="I19748" t="s">
        <v>26</v>
      </c>
      <c r="J19748" t="s">
        <v>27</v>
      </c>
      <c r="K19748">
        <v>40</v>
      </c>
      <c r="L19748">
        <v>36.799999999999997</v>
      </c>
      <c r="M19748" t="s">
        <v>319</v>
      </c>
      <c r="N19748">
        <v>36.799999999999997</v>
      </c>
      <c r="O19748" t="s">
        <v>24</v>
      </c>
      <c r="P19748" cm="1">
        <f t="array" ref="P19748">IF(Q19748&gt;0,INDEX(Q19748:Q41472,MATCH(TRUE,INDEX(Q19748:Q41472="",,),0)-1),"")</f>
        <v>6</v>
      </c>
      <c r="Q19748">
        <f t="shared" si="565"/>
        <v>1</v>
      </c>
      <c r="R19748">
        <f t="shared" si="564"/>
        <v>0</v>
      </c>
    </row>
    <row r="19749" spans="1:18" x14ac:dyDescent="0.3">
      <c r="A19749" t="s">
        <v>1423</v>
      </c>
      <c r="B19749" s="1">
        <v>38490</v>
      </c>
      <c r="C19749" s="2">
        <v>0.41666666666666669</v>
      </c>
      <c r="D19749" t="s">
        <v>1431</v>
      </c>
      <c r="E19749" t="s">
        <v>1432</v>
      </c>
      <c r="G19749" s="6" t="s">
        <v>29</v>
      </c>
      <c r="H19749" t="s">
        <v>69</v>
      </c>
      <c r="I19749" t="s">
        <v>26</v>
      </c>
      <c r="J19749" t="s">
        <v>27</v>
      </c>
      <c r="K19749">
        <v>96</v>
      </c>
      <c r="L19749">
        <v>21.35</v>
      </c>
      <c r="M19749" t="s">
        <v>319</v>
      </c>
      <c r="N19749">
        <v>21.35</v>
      </c>
      <c r="O19749" t="s">
        <v>24</v>
      </c>
      <c r="P19749" cm="1">
        <f t="array" ref="P19749">IF(Q19749&gt;0,INDEX(Q19749:Q41473,MATCH(TRUE,INDEX(Q19749:Q41473="",,),0)-1),"")</f>
        <v>6</v>
      </c>
      <c r="Q19749">
        <f t="shared" si="565"/>
        <v>1</v>
      </c>
      <c r="R19749">
        <f t="shared" si="564"/>
        <v>0</v>
      </c>
    </row>
    <row r="19750" spans="1:18" x14ac:dyDescent="0.3">
      <c r="A19750" t="s">
        <v>1423</v>
      </c>
      <c r="B19750" s="1">
        <v>38490</v>
      </c>
      <c r="C19750" s="2">
        <v>0.41666666666666669</v>
      </c>
      <c r="D19750" t="s">
        <v>1431</v>
      </c>
      <c r="E19750" t="s">
        <v>1432</v>
      </c>
      <c r="G19750" s="6" t="s">
        <v>29</v>
      </c>
      <c r="H19750" t="s">
        <v>63</v>
      </c>
      <c r="I19750" t="s">
        <v>26</v>
      </c>
      <c r="J19750" t="s">
        <v>27</v>
      </c>
      <c r="K19750">
        <v>99</v>
      </c>
      <c r="L19750">
        <v>18</v>
      </c>
      <c r="M19750" t="s">
        <v>319</v>
      </c>
      <c r="N19750">
        <v>18</v>
      </c>
      <c r="O19750" t="s">
        <v>24</v>
      </c>
      <c r="P19750" cm="1">
        <f t="array" ref="P19750">IF(Q19750&gt;0,INDEX(Q19750:Q41474,MATCH(TRUE,INDEX(Q19750:Q41474="",,),0)-1),"")</f>
        <v>6</v>
      </c>
      <c r="Q19750">
        <f t="shared" si="565"/>
        <v>1</v>
      </c>
      <c r="R19750">
        <f t="shared" si="564"/>
        <v>0</v>
      </c>
    </row>
    <row r="19751" spans="1:18" x14ac:dyDescent="0.3">
      <c r="A19751" t="s">
        <v>1423</v>
      </c>
      <c r="B19751" s="1">
        <v>38490</v>
      </c>
      <c r="C19751" s="2">
        <v>0.41666666666666669</v>
      </c>
      <c r="D19751" t="s">
        <v>1431</v>
      </c>
      <c r="E19751" t="s">
        <v>1432</v>
      </c>
      <c r="G19751" s="6" t="s">
        <v>29</v>
      </c>
      <c r="H19751" t="s">
        <v>70</v>
      </c>
      <c r="I19751" t="s">
        <v>26</v>
      </c>
      <c r="J19751" t="s">
        <v>27</v>
      </c>
      <c r="K19751">
        <v>12</v>
      </c>
      <c r="L19751">
        <v>22.9</v>
      </c>
      <c r="M19751" t="s">
        <v>319</v>
      </c>
      <c r="N19751">
        <v>22.9</v>
      </c>
      <c r="O19751" t="s">
        <v>24</v>
      </c>
      <c r="P19751" cm="1">
        <f t="array" ref="P19751">IF(Q19751&gt;0,INDEX(Q19751:Q41475,MATCH(TRUE,INDEX(Q19751:Q41475="",,),0)-1),"")</f>
        <v>6</v>
      </c>
      <c r="Q19751">
        <f t="shared" si="565"/>
        <v>1</v>
      </c>
      <c r="R19751">
        <f t="shared" si="564"/>
        <v>0</v>
      </c>
    </row>
    <row r="19752" spans="1:18" x14ac:dyDescent="0.3">
      <c r="A19752" t="s">
        <v>1423</v>
      </c>
      <c r="B19752" s="1">
        <v>38490</v>
      </c>
      <c r="C19752" s="2">
        <v>0.41666666666666669</v>
      </c>
      <c r="D19752" t="s">
        <v>1431</v>
      </c>
      <c r="E19752" t="s">
        <v>1432</v>
      </c>
      <c r="G19752" s="6" t="s">
        <v>29</v>
      </c>
      <c r="H19752" t="s">
        <v>64</v>
      </c>
      <c r="I19752" t="s">
        <v>26</v>
      </c>
      <c r="J19752" t="s">
        <v>27</v>
      </c>
      <c r="K19752">
        <v>8</v>
      </c>
      <c r="L19752">
        <v>13.6</v>
      </c>
      <c r="M19752" t="s">
        <v>319</v>
      </c>
      <c r="N19752">
        <v>13.6</v>
      </c>
      <c r="O19752" t="s">
        <v>24</v>
      </c>
      <c r="P19752" cm="1">
        <f t="array" ref="P19752">IF(Q19752&gt;0,INDEX(Q19752:Q41476,MATCH(TRUE,INDEX(Q19752:Q41476="",,),0)-1),"")</f>
        <v>6</v>
      </c>
      <c r="Q19752">
        <f t="shared" si="565"/>
        <v>1</v>
      </c>
      <c r="R19752">
        <f t="shared" si="564"/>
        <v>0</v>
      </c>
    </row>
    <row r="19753" spans="1:18" x14ac:dyDescent="0.3">
      <c r="A19753" t="s">
        <v>1423</v>
      </c>
      <c r="B19753" s="1">
        <v>38490</v>
      </c>
      <c r="C19753" s="2">
        <v>0.41666666666666669</v>
      </c>
      <c r="D19753" t="s">
        <v>1431</v>
      </c>
      <c r="E19753" t="s">
        <v>1432</v>
      </c>
      <c r="G19753" t="s">
        <v>19</v>
      </c>
      <c r="H19753" t="s">
        <v>41</v>
      </c>
      <c r="I19753" t="s">
        <v>26</v>
      </c>
      <c r="J19753" t="s">
        <v>27</v>
      </c>
      <c r="K19753">
        <v>166</v>
      </c>
      <c r="L19753">
        <v>57.75</v>
      </c>
      <c r="M19753" t="s">
        <v>1433</v>
      </c>
      <c r="N19753">
        <v>67.209999999999994</v>
      </c>
      <c r="P19753" cm="1">
        <f t="array" ref="P19753">IF(Q19753&gt;0,INDEX(Q19753:Q41477,MATCH(TRUE,INDEX(Q19753:Q41477="",,),0)-1),"")</f>
        <v>6</v>
      </c>
      <c r="Q19753">
        <f t="shared" si="565"/>
        <v>2</v>
      </c>
      <c r="R19753">
        <f t="shared" si="564"/>
        <v>0</v>
      </c>
    </row>
    <row r="19754" spans="1:18" x14ac:dyDescent="0.3">
      <c r="A19754" t="s">
        <v>1423</v>
      </c>
      <c r="B19754" s="1">
        <v>38490</v>
      </c>
      <c r="C19754" s="2">
        <v>0.41666666666666669</v>
      </c>
      <c r="D19754" t="s">
        <v>1431</v>
      </c>
      <c r="E19754" t="s">
        <v>1432</v>
      </c>
      <c r="G19754" t="s">
        <v>19</v>
      </c>
      <c r="H19754" t="s">
        <v>28</v>
      </c>
      <c r="I19754" t="s">
        <v>26</v>
      </c>
      <c r="J19754" t="s">
        <v>27</v>
      </c>
      <c r="K19754">
        <v>1028</v>
      </c>
      <c r="L19754">
        <v>49</v>
      </c>
      <c r="M19754" t="s">
        <v>1433</v>
      </c>
      <c r="N19754">
        <v>66.31</v>
      </c>
      <c r="P19754" cm="1">
        <f t="array" ref="P19754">IF(Q19754&gt;0,INDEX(Q19754:Q41478,MATCH(TRUE,INDEX(Q19754:Q41478="",,),0)-1),"")</f>
        <v>6</v>
      </c>
      <c r="Q19754">
        <f t="shared" si="565"/>
        <v>2</v>
      </c>
      <c r="R19754">
        <f t="shared" si="564"/>
        <v>0</v>
      </c>
    </row>
    <row r="19755" spans="1:18" x14ac:dyDescent="0.3">
      <c r="A19755" t="s">
        <v>1423</v>
      </c>
      <c r="B19755" s="1">
        <v>38490</v>
      </c>
      <c r="C19755" s="2">
        <v>0.41666666666666669</v>
      </c>
      <c r="D19755" t="s">
        <v>1431</v>
      </c>
      <c r="E19755" t="s">
        <v>1432</v>
      </c>
      <c r="G19755" s="6" t="s">
        <v>29</v>
      </c>
      <c r="H19755" t="s">
        <v>69</v>
      </c>
      <c r="I19755" t="s">
        <v>21</v>
      </c>
      <c r="J19755" t="s">
        <v>22</v>
      </c>
      <c r="K19755">
        <v>2</v>
      </c>
      <c r="L19755">
        <v>125</v>
      </c>
      <c r="M19755" t="s">
        <v>1433</v>
      </c>
      <c r="N19755">
        <v>125</v>
      </c>
      <c r="P19755" cm="1">
        <f t="array" ref="P19755">IF(Q19755&gt;0,INDEX(Q19755:Q41479,MATCH(TRUE,INDEX(Q19755:Q41479="",,),0)-1),"")</f>
        <v>6</v>
      </c>
      <c r="Q19755">
        <f t="shared" si="565"/>
        <v>2</v>
      </c>
      <c r="R19755">
        <f t="shared" si="564"/>
        <v>0</v>
      </c>
    </row>
    <row r="19756" spans="1:18" x14ac:dyDescent="0.3">
      <c r="A19756" t="s">
        <v>1423</v>
      </c>
      <c r="B19756" s="1">
        <v>38490</v>
      </c>
      <c r="C19756" s="2">
        <v>0.41666666666666669</v>
      </c>
      <c r="D19756" t="s">
        <v>1431</v>
      </c>
      <c r="E19756" t="s">
        <v>1432</v>
      </c>
      <c r="G19756" s="6" t="s">
        <v>29</v>
      </c>
      <c r="H19756" t="s">
        <v>41</v>
      </c>
      <c r="I19756" t="s">
        <v>21</v>
      </c>
      <c r="J19756" t="s">
        <v>22</v>
      </c>
      <c r="K19756">
        <v>41.2</v>
      </c>
      <c r="L19756">
        <v>172</v>
      </c>
      <c r="M19756" t="s">
        <v>1433</v>
      </c>
      <c r="N19756">
        <v>172</v>
      </c>
      <c r="P19756" cm="1">
        <f t="array" ref="P19756">IF(Q19756&gt;0,INDEX(Q19756:Q41480,MATCH(TRUE,INDEX(Q19756:Q41480="",,),0)-1),"")</f>
        <v>6</v>
      </c>
      <c r="Q19756">
        <f t="shared" si="565"/>
        <v>2</v>
      </c>
      <c r="R19756">
        <f t="shared" si="564"/>
        <v>0</v>
      </c>
    </row>
    <row r="19757" spans="1:18" x14ac:dyDescent="0.3">
      <c r="A19757" t="s">
        <v>1423</v>
      </c>
      <c r="B19757" s="1">
        <v>38490</v>
      </c>
      <c r="C19757" s="2">
        <v>0.41666666666666669</v>
      </c>
      <c r="D19757" t="s">
        <v>1431</v>
      </c>
      <c r="E19757" t="s">
        <v>1432</v>
      </c>
      <c r="G19757" s="6" t="s">
        <v>29</v>
      </c>
      <c r="H19757" t="s">
        <v>122</v>
      </c>
      <c r="I19757" t="s">
        <v>26</v>
      </c>
      <c r="J19757" t="s">
        <v>27</v>
      </c>
      <c r="K19757">
        <v>40</v>
      </c>
      <c r="L19757">
        <v>36.799999999999997</v>
      </c>
      <c r="M19757" t="s">
        <v>1433</v>
      </c>
      <c r="N19757">
        <v>36.799999999999997</v>
      </c>
      <c r="P19757" cm="1">
        <f t="array" ref="P19757">IF(Q19757&gt;0,INDEX(Q19757:Q41481,MATCH(TRUE,INDEX(Q19757:Q41481="",,),0)-1),"")</f>
        <v>6</v>
      </c>
      <c r="Q19757">
        <f t="shared" si="565"/>
        <v>2</v>
      </c>
      <c r="R19757">
        <f t="shared" si="564"/>
        <v>0</v>
      </c>
    </row>
    <row r="19758" spans="1:18" x14ac:dyDescent="0.3">
      <c r="A19758" t="s">
        <v>1423</v>
      </c>
      <c r="B19758" s="1">
        <v>38490</v>
      </c>
      <c r="C19758" s="2">
        <v>0.41666666666666669</v>
      </c>
      <c r="D19758" t="s">
        <v>1431</v>
      </c>
      <c r="E19758" t="s">
        <v>1432</v>
      </c>
      <c r="G19758" s="6" t="s">
        <v>29</v>
      </c>
      <c r="H19758" t="s">
        <v>69</v>
      </c>
      <c r="I19758" t="s">
        <v>26</v>
      </c>
      <c r="J19758" t="s">
        <v>27</v>
      </c>
      <c r="K19758">
        <v>96</v>
      </c>
      <c r="L19758">
        <v>21.35</v>
      </c>
      <c r="M19758" t="s">
        <v>1433</v>
      </c>
      <c r="N19758">
        <v>21.35</v>
      </c>
      <c r="P19758" cm="1">
        <f t="array" ref="P19758">IF(Q19758&gt;0,INDEX(Q19758:Q41482,MATCH(TRUE,INDEX(Q19758:Q41482="",,),0)-1),"")</f>
        <v>6</v>
      </c>
      <c r="Q19758">
        <f t="shared" si="565"/>
        <v>2</v>
      </c>
      <c r="R19758">
        <f t="shared" si="564"/>
        <v>0</v>
      </c>
    </row>
    <row r="19759" spans="1:18" x14ac:dyDescent="0.3">
      <c r="A19759" t="s">
        <v>1423</v>
      </c>
      <c r="B19759" s="1">
        <v>38490</v>
      </c>
      <c r="C19759" s="2">
        <v>0.41666666666666669</v>
      </c>
      <c r="D19759" t="s">
        <v>1431</v>
      </c>
      <c r="E19759" t="s">
        <v>1432</v>
      </c>
      <c r="G19759" s="6" t="s">
        <v>29</v>
      </c>
      <c r="H19759" t="s">
        <v>63</v>
      </c>
      <c r="I19759" t="s">
        <v>26</v>
      </c>
      <c r="J19759" t="s">
        <v>27</v>
      </c>
      <c r="K19759">
        <v>99</v>
      </c>
      <c r="L19759">
        <v>18</v>
      </c>
      <c r="M19759" t="s">
        <v>1433</v>
      </c>
      <c r="N19759">
        <v>18</v>
      </c>
      <c r="P19759" cm="1">
        <f t="array" ref="P19759">IF(Q19759&gt;0,INDEX(Q19759:Q41483,MATCH(TRUE,INDEX(Q19759:Q41483="",,),0)-1),"")</f>
        <v>6</v>
      </c>
      <c r="Q19759">
        <f t="shared" si="565"/>
        <v>2</v>
      </c>
      <c r="R19759">
        <f t="shared" si="564"/>
        <v>0</v>
      </c>
    </row>
    <row r="19760" spans="1:18" x14ac:dyDescent="0.3">
      <c r="A19760" t="s">
        <v>1423</v>
      </c>
      <c r="B19760" s="1">
        <v>38490</v>
      </c>
      <c r="C19760" s="2">
        <v>0.41666666666666669</v>
      </c>
      <c r="D19760" t="s">
        <v>1431</v>
      </c>
      <c r="E19760" t="s">
        <v>1432</v>
      </c>
      <c r="G19760" s="6" t="s">
        <v>29</v>
      </c>
      <c r="H19760" t="s">
        <v>70</v>
      </c>
      <c r="I19760" t="s">
        <v>26</v>
      </c>
      <c r="J19760" t="s">
        <v>27</v>
      </c>
      <c r="K19760">
        <v>12</v>
      </c>
      <c r="L19760">
        <v>22.9</v>
      </c>
      <c r="M19760" t="s">
        <v>1433</v>
      </c>
      <c r="N19760">
        <v>22.9</v>
      </c>
      <c r="P19760" cm="1">
        <f t="array" ref="P19760">IF(Q19760&gt;0,INDEX(Q19760:Q41484,MATCH(TRUE,INDEX(Q19760:Q41484="",,),0)-1),"")</f>
        <v>6</v>
      </c>
      <c r="Q19760">
        <f t="shared" si="565"/>
        <v>2</v>
      </c>
      <c r="R19760">
        <f t="shared" ref="R19760:R19823" si="566">IF(P19760="","",0)</f>
        <v>0</v>
      </c>
    </row>
    <row r="19761" spans="1:18" x14ac:dyDescent="0.3">
      <c r="A19761" t="s">
        <v>1423</v>
      </c>
      <c r="B19761" s="1">
        <v>38490</v>
      </c>
      <c r="C19761" s="2">
        <v>0.41666666666666669</v>
      </c>
      <c r="D19761" t="s">
        <v>1431</v>
      </c>
      <c r="E19761" t="s">
        <v>1432</v>
      </c>
      <c r="G19761" s="6" t="s">
        <v>29</v>
      </c>
      <c r="H19761" t="s">
        <v>64</v>
      </c>
      <c r="I19761" t="s">
        <v>26</v>
      </c>
      <c r="J19761" t="s">
        <v>27</v>
      </c>
      <c r="K19761">
        <v>8</v>
      </c>
      <c r="L19761">
        <v>13.6</v>
      </c>
      <c r="M19761" t="s">
        <v>1433</v>
      </c>
      <c r="N19761">
        <v>13.6</v>
      </c>
      <c r="P19761" cm="1">
        <f t="array" ref="P19761">IF(Q19761&gt;0,INDEX(Q19761:Q41485,MATCH(TRUE,INDEX(Q19761:Q41485="",,),0)-1),"")</f>
        <v>6</v>
      </c>
      <c r="Q19761">
        <f t="shared" si="565"/>
        <v>2</v>
      </c>
      <c r="R19761">
        <f t="shared" si="566"/>
        <v>0</v>
      </c>
    </row>
    <row r="19762" spans="1:18" x14ac:dyDescent="0.3">
      <c r="A19762" t="s">
        <v>1423</v>
      </c>
      <c r="B19762" s="1">
        <v>38490</v>
      </c>
      <c r="C19762" s="2">
        <v>0.41666666666666669</v>
      </c>
      <c r="D19762" t="s">
        <v>1431</v>
      </c>
      <c r="E19762" t="s">
        <v>1432</v>
      </c>
      <c r="G19762" t="s">
        <v>19</v>
      </c>
      <c r="H19762" t="s">
        <v>41</v>
      </c>
      <c r="I19762" t="s">
        <v>26</v>
      </c>
      <c r="J19762" t="s">
        <v>27</v>
      </c>
      <c r="K19762">
        <v>166</v>
      </c>
      <c r="L19762">
        <v>57.75</v>
      </c>
      <c r="M19762" t="s">
        <v>1140</v>
      </c>
      <c r="N19762">
        <v>75</v>
      </c>
      <c r="P19762" cm="1">
        <f t="array" ref="P19762">IF(Q19762&gt;0,INDEX(Q19762:Q41486,MATCH(TRUE,INDEX(Q19762:Q41486="",,),0)-1),"")</f>
        <v>6</v>
      </c>
      <c r="Q19762">
        <f t="shared" si="565"/>
        <v>3</v>
      </c>
      <c r="R19762">
        <f t="shared" si="566"/>
        <v>0</v>
      </c>
    </row>
    <row r="19763" spans="1:18" x14ac:dyDescent="0.3">
      <c r="A19763" t="s">
        <v>1423</v>
      </c>
      <c r="B19763" s="1">
        <v>38490</v>
      </c>
      <c r="C19763" s="2">
        <v>0.41666666666666669</v>
      </c>
      <c r="D19763" t="s">
        <v>1431</v>
      </c>
      <c r="E19763" t="s">
        <v>1432</v>
      </c>
      <c r="G19763" t="s">
        <v>19</v>
      </c>
      <c r="H19763" t="s">
        <v>28</v>
      </c>
      <c r="I19763" t="s">
        <v>26</v>
      </c>
      <c r="J19763" t="s">
        <v>27</v>
      </c>
      <c r="K19763">
        <v>1028</v>
      </c>
      <c r="L19763">
        <v>49</v>
      </c>
      <c r="M19763" t="s">
        <v>1140</v>
      </c>
      <c r="N19763">
        <v>65</v>
      </c>
      <c r="P19763" cm="1">
        <f t="array" ref="P19763">IF(Q19763&gt;0,INDEX(Q19763:Q41487,MATCH(TRUE,INDEX(Q19763:Q41487="",,),0)-1),"")</f>
        <v>6</v>
      </c>
      <c r="Q19763">
        <f t="shared" si="565"/>
        <v>3</v>
      </c>
      <c r="R19763">
        <f t="shared" si="566"/>
        <v>0</v>
      </c>
    </row>
    <row r="19764" spans="1:18" x14ac:dyDescent="0.3">
      <c r="A19764" t="s">
        <v>1423</v>
      </c>
      <c r="B19764" s="1">
        <v>38490</v>
      </c>
      <c r="C19764" s="2">
        <v>0.41666666666666669</v>
      </c>
      <c r="D19764" t="s">
        <v>1431</v>
      </c>
      <c r="E19764" t="s">
        <v>1432</v>
      </c>
      <c r="G19764" s="6" t="s">
        <v>29</v>
      </c>
      <c r="H19764" t="s">
        <v>69</v>
      </c>
      <c r="I19764" t="s">
        <v>21</v>
      </c>
      <c r="J19764" t="s">
        <v>22</v>
      </c>
      <c r="K19764">
        <v>2</v>
      </c>
      <c r="L19764">
        <v>125</v>
      </c>
      <c r="M19764" t="s">
        <v>1140</v>
      </c>
      <c r="N19764">
        <v>125</v>
      </c>
      <c r="P19764" cm="1">
        <f t="array" ref="P19764">IF(Q19764&gt;0,INDEX(Q19764:Q41488,MATCH(TRUE,INDEX(Q19764:Q41488="",,),0)-1),"")</f>
        <v>6</v>
      </c>
      <c r="Q19764">
        <f t="shared" si="565"/>
        <v>3</v>
      </c>
      <c r="R19764">
        <f t="shared" si="566"/>
        <v>0</v>
      </c>
    </row>
    <row r="19765" spans="1:18" x14ac:dyDescent="0.3">
      <c r="A19765" t="s">
        <v>1423</v>
      </c>
      <c r="B19765" s="1">
        <v>38490</v>
      </c>
      <c r="C19765" s="2">
        <v>0.41666666666666669</v>
      </c>
      <c r="D19765" t="s">
        <v>1431</v>
      </c>
      <c r="E19765" t="s">
        <v>1432</v>
      </c>
      <c r="G19765" s="6" t="s">
        <v>29</v>
      </c>
      <c r="H19765" t="s">
        <v>41</v>
      </c>
      <c r="I19765" t="s">
        <v>21</v>
      </c>
      <c r="J19765" t="s">
        <v>22</v>
      </c>
      <c r="K19765">
        <v>41.2</v>
      </c>
      <c r="L19765">
        <v>172</v>
      </c>
      <c r="M19765" t="s">
        <v>1140</v>
      </c>
      <c r="N19765">
        <v>172</v>
      </c>
      <c r="P19765" cm="1">
        <f t="array" ref="P19765">IF(Q19765&gt;0,INDEX(Q19765:Q41489,MATCH(TRUE,INDEX(Q19765:Q41489="",,),0)-1),"")</f>
        <v>6</v>
      </c>
      <c r="Q19765">
        <f t="shared" si="565"/>
        <v>3</v>
      </c>
      <c r="R19765">
        <f t="shared" si="566"/>
        <v>0</v>
      </c>
    </row>
    <row r="19766" spans="1:18" x14ac:dyDescent="0.3">
      <c r="A19766" t="s">
        <v>1423</v>
      </c>
      <c r="B19766" s="1">
        <v>38490</v>
      </c>
      <c r="C19766" s="2">
        <v>0.41666666666666669</v>
      </c>
      <c r="D19766" t="s">
        <v>1431</v>
      </c>
      <c r="E19766" t="s">
        <v>1432</v>
      </c>
      <c r="G19766" s="6" t="s">
        <v>29</v>
      </c>
      <c r="H19766" t="s">
        <v>122</v>
      </c>
      <c r="I19766" t="s">
        <v>26</v>
      </c>
      <c r="J19766" t="s">
        <v>27</v>
      </c>
      <c r="K19766">
        <v>40</v>
      </c>
      <c r="L19766">
        <v>36.799999999999997</v>
      </c>
      <c r="M19766" t="s">
        <v>1140</v>
      </c>
      <c r="N19766">
        <v>36.799999999999997</v>
      </c>
      <c r="P19766" cm="1">
        <f t="array" ref="P19766">IF(Q19766&gt;0,INDEX(Q19766:Q41490,MATCH(TRUE,INDEX(Q19766:Q41490="",,),0)-1),"")</f>
        <v>6</v>
      </c>
      <c r="Q19766">
        <f t="shared" si="565"/>
        <v>3</v>
      </c>
      <c r="R19766">
        <f t="shared" si="566"/>
        <v>0</v>
      </c>
    </row>
    <row r="19767" spans="1:18" x14ac:dyDescent="0.3">
      <c r="A19767" t="s">
        <v>1423</v>
      </c>
      <c r="B19767" s="1">
        <v>38490</v>
      </c>
      <c r="C19767" s="2">
        <v>0.41666666666666669</v>
      </c>
      <c r="D19767" t="s">
        <v>1431</v>
      </c>
      <c r="E19767" t="s">
        <v>1432</v>
      </c>
      <c r="G19767" s="6" t="s">
        <v>29</v>
      </c>
      <c r="H19767" t="s">
        <v>69</v>
      </c>
      <c r="I19767" t="s">
        <v>26</v>
      </c>
      <c r="J19767" t="s">
        <v>27</v>
      </c>
      <c r="K19767">
        <v>96</v>
      </c>
      <c r="L19767">
        <v>21.35</v>
      </c>
      <c r="M19767" t="s">
        <v>1140</v>
      </c>
      <c r="N19767">
        <v>21.35</v>
      </c>
      <c r="P19767" cm="1">
        <f t="array" ref="P19767">IF(Q19767&gt;0,INDEX(Q19767:Q41491,MATCH(TRUE,INDEX(Q19767:Q41491="",,),0)-1),"")</f>
        <v>6</v>
      </c>
      <c r="Q19767">
        <f t="shared" si="565"/>
        <v>3</v>
      </c>
      <c r="R19767">
        <f t="shared" si="566"/>
        <v>0</v>
      </c>
    </row>
    <row r="19768" spans="1:18" x14ac:dyDescent="0.3">
      <c r="A19768" t="s">
        <v>1423</v>
      </c>
      <c r="B19768" s="1">
        <v>38490</v>
      </c>
      <c r="C19768" s="2">
        <v>0.41666666666666669</v>
      </c>
      <c r="D19768" t="s">
        <v>1431</v>
      </c>
      <c r="E19768" t="s">
        <v>1432</v>
      </c>
      <c r="G19768" s="6" t="s">
        <v>29</v>
      </c>
      <c r="H19768" t="s">
        <v>63</v>
      </c>
      <c r="I19768" t="s">
        <v>26</v>
      </c>
      <c r="J19768" t="s">
        <v>27</v>
      </c>
      <c r="K19768">
        <v>99</v>
      </c>
      <c r="L19768">
        <v>18</v>
      </c>
      <c r="M19768" t="s">
        <v>1140</v>
      </c>
      <c r="N19768">
        <v>18</v>
      </c>
      <c r="P19768" cm="1">
        <f t="array" ref="P19768">IF(Q19768&gt;0,INDEX(Q19768:Q41492,MATCH(TRUE,INDEX(Q19768:Q41492="",,),0)-1),"")</f>
        <v>6</v>
      </c>
      <c r="Q19768">
        <f t="shared" si="565"/>
        <v>3</v>
      </c>
      <c r="R19768">
        <f t="shared" si="566"/>
        <v>0</v>
      </c>
    </row>
    <row r="19769" spans="1:18" x14ac:dyDescent="0.3">
      <c r="A19769" t="s">
        <v>1423</v>
      </c>
      <c r="B19769" s="1">
        <v>38490</v>
      </c>
      <c r="C19769" s="2">
        <v>0.41666666666666669</v>
      </c>
      <c r="D19769" t="s">
        <v>1431</v>
      </c>
      <c r="E19769" t="s">
        <v>1432</v>
      </c>
      <c r="G19769" s="6" t="s">
        <v>29</v>
      </c>
      <c r="H19769" t="s">
        <v>70</v>
      </c>
      <c r="I19769" t="s">
        <v>26</v>
      </c>
      <c r="J19769" t="s">
        <v>27</v>
      </c>
      <c r="K19769">
        <v>12</v>
      </c>
      <c r="L19769">
        <v>22.9</v>
      </c>
      <c r="M19769" t="s">
        <v>1140</v>
      </c>
      <c r="N19769">
        <v>22.9</v>
      </c>
      <c r="P19769" cm="1">
        <f t="array" ref="P19769">IF(Q19769&gt;0,INDEX(Q19769:Q41493,MATCH(TRUE,INDEX(Q19769:Q41493="",,),0)-1),"")</f>
        <v>6</v>
      </c>
      <c r="Q19769">
        <f t="shared" si="565"/>
        <v>3</v>
      </c>
      <c r="R19769">
        <f t="shared" si="566"/>
        <v>0</v>
      </c>
    </row>
    <row r="19770" spans="1:18" x14ac:dyDescent="0.3">
      <c r="A19770" t="s">
        <v>1423</v>
      </c>
      <c r="B19770" s="1">
        <v>38490</v>
      </c>
      <c r="C19770" s="2">
        <v>0.41666666666666669</v>
      </c>
      <c r="D19770" t="s">
        <v>1431</v>
      </c>
      <c r="E19770" t="s">
        <v>1432</v>
      </c>
      <c r="G19770" s="6" t="s">
        <v>29</v>
      </c>
      <c r="H19770" t="s">
        <v>64</v>
      </c>
      <c r="I19770" t="s">
        <v>26</v>
      </c>
      <c r="J19770" t="s">
        <v>27</v>
      </c>
      <c r="K19770">
        <v>8</v>
      </c>
      <c r="L19770">
        <v>13.6</v>
      </c>
      <c r="M19770" t="s">
        <v>1140</v>
      </c>
      <c r="N19770">
        <v>13.6</v>
      </c>
      <c r="P19770" cm="1">
        <f t="array" ref="P19770">IF(Q19770&gt;0,INDEX(Q19770:Q41494,MATCH(TRUE,INDEX(Q19770:Q41494="",,),0)-1),"")</f>
        <v>6</v>
      </c>
      <c r="Q19770">
        <f t="shared" si="565"/>
        <v>3</v>
      </c>
      <c r="R19770">
        <f t="shared" si="566"/>
        <v>0</v>
      </c>
    </row>
    <row r="19771" spans="1:18" x14ac:dyDescent="0.3">
      <c r="A19771" t="s">
        <v>1423</v>
      </c>
      <c r="B19771" s="1">
        <v>38490</v>
      </c>
      <c r="C19771" s="2">
        <v>0.41666666666666669</v>
      </c>
      <c r="D19771" t="s">
        <v>1431</v>
      </c>
      <c r="E19771" t="s">
        <v>1432</v>
      </c>
      <c r="G19771" t="s">
        <v>19</v>
      </c>
      <c r="H19771" t="s">
        <v>41</v>
      </c>
      <c r="I19771" t="s">
        <v>26</v>
      </c>
      <c r="J19771" t="s">
        <v>27</v>
      </c>
      <c r="K19771">
        <v>166</v>
      </c>
      <c r="L19771">
        <v>57.75</v>
      </c>
      <c r="M19771" t="s">
        <v>1171</v>
      </c>
      <c r="N19771">
        <v>66.16</v>
      </c>
      <c r="P19771" cm="1">
        <f t="array" ref="P19771">IF(Q19771&gt;0,INDEX(Q19771:Q41495,MATCH(TRUE,INDEX(Q19771:Q41495="",,),0)-1),"")</f>
        <v>6</v>
      </c>
      <c r="Q19771">
        <f t="shared" si="565"/>
        <v>4</v>
      </c>
      <c r="R19771">
        <f t="shared" si="566"/>
        <v>0</v>
      </c>
    </row>
    <row r="19772" spans="1:18" x14ac:dyDescent="0.3">
      <c r="A19772" t="s">
        <v>1423</v>
      </c>
      <c r="B19772" s="1">
        <v>38490</v>
      </c>
      <c r="C19772" s="2">
        <v>0.41666666666666669</v>
      </c>
      <c r="D19772" t="s">
        <v>1431</v>
      </c>
      <c r="E19772" t="s">
        <v>1432</v>
      </c>
      <c r="G19772" t="s">
        <v>19</v>
      </c>
      <c r="H19772" t="s">
        <v>28</v>
      </c>
      <c r="I19772" t="s">
        <v>26</v>
      </c>
      <c r="J19772" t="s">
        <v>27</v>
      </c>
      <c r="K19772">
        <v>1028</v>
      </c>
      <c r="L19772">
        <v>49</v>
      </c>
      <c r="M19772" t="s">
        <v>1171</v>
      </c>
      <c r="N19772">
        <v>66.16</v>
      </c>
      <c r="P19772" cm="1">
        <f t="array" ref="P19772">IF(Q19772&gt;0,INDEX(Q19772:Q41496,MATCH(TRUE,INDEX(Q19772:Q41496="",,),0)-1),"")</f>
        <v>6</v>
      </c>
      <c r="Q19772">
        <f t="shared" si="565"/>
        <v>4</v>
      </c>
      <c r="R19772">
        <f t="shared" si="566"/>
        <v>0</v>
      </c>
    </row>
    <row r="19773" spans="1:18" x14ac:dyDescent="0.3">
      <c r="A19773" t="s">
        <v>1423</v>
      </c>
      <c r="B19773" s="1">
        <v>38490</v>
      </c>
      <c r="C19773" s="2">
        <v>0.41666666666666669</v>
      </c>
      <c r="D19773" t="s">
        <v>1431</v>
      </c>
      <c r="E19773" t="s">
        <v>1432</v>
      </c>
      <c r="G19773" s="6" t="s">
        <v>29</v>
      </c>
      <c r="H19773" t="s">
        <v>69</v>
      </c>
      <c r="I19773" t="s">
        <v>21</v>
      </c>
      <c r="J19773" t="s">
        <v>22</v>
      </c>
      <c r="K19773">
        <v>2</v>
      </c>
      <c r="L19773">
        <v>125</v>
      </c>
      <c r="M19773" t="s">
        <v>1171</v>
      </c>
      <c r="N19773">
        <v>125</v>
      </c>
      <c r="P19773" cm="1">
        <f t="array" ref="P19773">IF(Q19773&gt;0,INDEX(Q19773:Q41497,MATCH(TRUE,INDEX(Q19773:Q41497="",,),0)-1),"")</f>
        <v>6</v>
      </c>
      <c r="Q19773">
        <f t="shared" si="565"/>
        <v>4</v>
      </c>
      <c r="R19773">
        <f t="shared" si="566"/>
        <v>0</v>
      </c>
    </row>
    <row r="19774" spans="1:18" x14ac:dyDescent="0.3">
      <c r="A19774" t="s">
        <v>1423</v>
      </c>
      <c r="B19774" s="1">
        <v>38490</v>
      </c>
      <c r="C19774" s="2">
        <v>0.41666666666666669</v>
      </c>
      <c r="D19774" t="s">
        <v>1431</v>
      </c>
      <c r="E19774" t="s">
        <v>1432</v>
      </c>
      <c r="G19774" s="6" t="s">
        <v>29</v>
      </c>
      <c r="H19774" t="s">
        <v>41</v>
      </c>
      <c r="I19774" t="s">
        <v>21</v>
      </c>
      <c r="J19774" t="s">
        <v>22</v>
      </c>
      <c r="K19774">
        <v>41.2</v>
      </c>
      <c r="L19774">
        <v>172</v>
      </c>
      <c r="M19774" t="s">
        <v>1171</v>
      </c>
      <c r="N19774">
        <v>172</v>
      </c>
      <c r="P19774" cm="1">
        <f t="array" ref="P19774">IF(Q19774&gt;0,INDEX(Q19774:Q41498,MATCH(TRUE,INDEX(Q19774:Q41498="",,),0)-1),"")</f>
        <v>6</v>
      </c>
      <c r="Q19774">
        <f t="shared" si="565"/>
        <v>4</v>
      </c>
      <c r="R19774">
        <f t="shared" si="566"/>
        <v>0</v>
      </c>
    </row>
    <row r="19775" spans="1:18" x14ac:dyDescent="0.3">
      <c r="A19775" t="s">
        <v>1423</v>
      </c>
      <c r="B19775" s="1">
        <v>38490</v>
      </c>
      <c r="C19775" s="2">
        <v>0.41666666666666669</v>
      </c>
      <c r="D19775" t="s">
        <v>1431</v>
      </c>
      <c r="E19775" t="s">
        <v>1432</v>
      </c>
      <c r="G19775" s="6" t="s">
        <v>29</v>
      </c>
      <c r="H19775" t="s">
        <v>122</v>
      </c>
      <c r="I19775" t="s">
        <v>26</v>
      </c>
      <c r="J19775" t="s">
        <v>27</v>
      </c>
      <c r="K19775">
        <v>40</v>
      </c>
      <c r="L19775">
        <v>36.799999999999997</v>
      </c>
      <c r="M19775" t="s">
        <v>1171</v>
      </c>
      <c r="N19775">
        <v>36.799999999999997</v>
      </c>
      <c r="P19775" cm="1">
        <f t="array" ref="P19775">IF(Q19775&gt;0,INDEX(Q19775:Q41499,MATCH(TRUE,INDEX(Q19775:Q41499="",,),0)-1),"")</f>
        <v>6</v>
      </c>
      <c r="Q19775">
        <f t="shared" si="565"/>
        <v>4</v>
      </c>
      <c r="R19775">
        <f t="shared" si="566"/>
        <v>0</v>
      </c>
    </row>
    <row r="19776" spans="1:18" x14ac:dyDescent="0.3">
      <c r="A19776" t="s">
        <v>1423</v>
      </c>
      <c r="B19776" s="1">
        <v>38490</v>
      </c>
      <c r="C19776" s="2">
        <v>0.41666666666666669</v>
      </c>
      <c r="D19776" t="s">
        <v>1431</v>
      </c>
      <c r="E19776" t="s">
        <v>1432</v>
      </c>
      <c r="G19776" s="6" t="s">
        <v>29</v>
      </c>
      <c r="H19776" t="s">
        <v>69</v>
      </c>
      <c r="I19776" t="s">
        <v>26</v>
      </c>
      <c r="J19776" t="s">
        <v>27</v>
      </c>
      <c r="K19776">
        <v>96</v>
      </c>
      <c r="L19776">
        <v>21.35</v>
      </c>
      <c r="M19776" t="s">
        <v>1171</v>
      </c>
      <c r="N19776">
        <v>21.35</v>
      </c>
      <c r="P19776" cm="1">
        <f t="array" ref="P19776">IF(Q19776&gt;0,INDEX(Q19776:Q41500,MATCH(TRUE,INDEX(Q19776:Q41500="",,),0)-1),"")</f>
        <v>6</v>
      </c>
      <c r="Q19776">
        <f t="shared" si="565"/>
        <v>4</v>
      </c>
      <c r="R19776">
        <f t="shared" si="566"/>
        <v>0</v>
      </c>
    </row>
    <row r="19777" spans="1:18" x14ac:dyDescent="0.3">
      <c r="A19777" t="s">
        <v>1423</v>
      </c>
      <c r="B19777" s="1">
        <v>38490</v>
      </c>
      <c r="C19777" s="2">
        <v>0.41666666666666669</v>
      </c>
      <c r="D19777" t="s">
        <v>1431</v>
      </c>
      <c r="E19777" t="s">
        <v>1432</v>
      </c>
      <c r="G19777" s="6" t="s">
        <v>29</v>
      </c>
      <c r="H19777" t="s">
        <v>63</v>
      </c>
      <c r="I19777" t="s">
        <v>26</v>
      </c>
      <c r="J19777" t="s">
        <v>27</v>
      </c>
      <c r="K19777">
        <v>99</v>
      </c>
      <c r="L19777">
        <v>18</v>
      </c>
      <c r="M19777" t="s">
        <v>1171</v>
      </c>
      <c r="N19777">
        <v>18</v>
      </c>
      <c r="P19777" cm="1">
        <f t="array" ref="P19777">IF(Q19777&gt;0,INDEX(Q19777:Q41501,MATCH(TRUE,INDEX(Q19777:Q41501="",,),0)-1),"")</f>
        <v>6</v>
      </c>
      <c r="Q19777">
        <f t="shared" si="565"/>
        <v>4</v>
      </c>
      <c r="R19777">
        <f t="shared" si="566"/>
        <v>0</v>
      </c>
    </row>
    <row r="19778" spans="1:18" x14ac:dyDescent="0.3">
      <c r="A19778" t="s">
        <v>1423</v>
      </c>
      <c r="B19778" s="1">
        <v>38490</v>
      </c>
      <c r="C19778" s="2">
        <v>0.41666666666666669</v>
      </c>
      <c r="D19778" t="s">
        <v>1431</v>
      </c>
      <c r="E19778" t="s">
        <v>1432</v>
      </c>
      <c r="G19778" s="6" t="s">
        <v>29</v>
      </c>
      <c r="H19778" t="s">
        <v>70</v>
      </c>
      <c r="I19778" t="s">
        <v>26</v>
      </c>
      <c r="J19778" t="s">
        <v>27</v>
      </c>
      <c r="K19778">
        <v>12</v>
      </c>
      <c r="L19778">
        <v>22.9</v>
      </c>
      <c r="M19778" t="s">
        <v>1171</v>
      </c>
      <c r="N19778">
        <v>22.9</v>
      </c>
      <c r="P19778" cm="1">
        <f t="array" ref="P19778">IF(Q19778&gt;0,INDEX(Q19778:Q41502,MATCH(TRUE,INDEX(Q19778:Q41502="",,),0)-1),"")</f>
        <v>6</v>
      </c>
      <c r="Q19778">
        <f t="shared" si="565"/>
        <v>4</v>
      </c>
      <c r="R19778">
        <f t="shared" si="566"/>
        <v>0</v>
      </c>
    </row>
    <row r="19779" spans="1:18" x14ac:dyDescent="0.3">
      <c r="A19779" t="s">
        <v>1423</v>
      </c>
      <c r="B19779" s="1">
        <v>38490</v>
      </c>
      <c r="C19779" s="2">
        <v>0.41666666666666669</v>
      </c>
      <c r="D19779" t="s">
        <v>1431</v>
      </c>
      <c r="E19779" t="s">
        <v>1432</v>
      </c>
      <c r="G19779" s="6" t="s">
        <v>29</v>
      </c>
      <c r="H19779" t="s">
        <v>64</v>
      </c>
      <c r="I19779" t="s">
        <v>26</v>
      </c>
      <c r="J19779" t="s">
        <v>27</v>
      </c>
      <c r="K19779">
        <v>8</v>
      </c>
      <c r="L19779">
        <v>13.6</v>
      </c>
      <c r="M19779" t="s">
        <v>1171</v>
      </c>
      <c r="N19779">
        <v>13.6</v>
      </c>
      <c r="P19779" cm="1">
        <f t="array" ref="P19779">IF(Q19779&gt;0,INDEX(Q19779:Q41503,MATCH(TRUE,INDEX(Q19779:Q41503="",,),0)-1),"")</f>
        <v>6</v>
      </c>
      <c r="Q19779">
        <f t="shared" si="565"/>
        <v>4</v>
      </c>
      <c r="R19779">
        <f t="shared" si="566"/>
        <v>0</v>
      </c>
    </row>
    <row r="19780" spans="1:18" x14ac:dyDescent="0.3">
      <c r="A19780" t="s">
        <v>1423</v>
      </c>
      <c r="B19780" s="1">
        <v>38490</v>
      </c>
      <c r="C19780" s="2">
        <v>0.41666666666666669</v>
      </c>
      <c r="D19780" t="s">
        <v>1431</v>
      </c>
      <c r="E19780" t="s">
        <v>1432</v>
      </c>
      <c r="G19780" t="s">
        <v>19</v>
      </c>
      <c r="H19780" t="s">
        <v>41</v>
      </c>
      <c r="I19780" t="s">
        <v>26</v>
      </c>
      <c r="J19780" t="s">
        <v>27</v>
      </c>
      <c r="K19780">
        <v>166</v>
      </c>
      <c r="L19780">
        <v>57.75</v>
      </c>
      <c r="M19780" t="s">
        <v>1118</v>
      </c>
      <c r="N19780">
        <v>70</v>
      </c>
      <c r="P19780" cm="1">
        <f t="array" ref="P19780">IF(Q19780&gt;0,INDEX(Q19780:Q41504,MATCH(TRUE,INDEX(Q19780:Q41504="",,),0)-1),"")</f>
        <v>6</v>
      </c>
      <c r="Q19780">
        <f t="shared" si="565"/>
        <v>5</v>
      </c>
      <c r="R19780">
        <f t="shared" si="566"/>
        <v>0</v>
      </c>
    </row>
    <row r="19781" spans="1:18" x14ac:dyDescent="0.3">
      <c r="A19781" t="s">
        <v>1423</v>
      </c>
      <c r="B19781" s="1">
        <v>38490</v>
      </c>
      <c r="C19781" s="2">
        <v>0.41666666666666669</v>
      </c>
      <c r="D19781" t="s">
        <v>1431</v>
      </c>
      <c r="E19781" t="s">
        <v>1432</v>
      </c>
      <c r="G19781" t="s">
        <v>19</v>
      </c>
      <c r="H19781" t="s">
        <v>28</v>
      </c>
      <c r="I19781" t="s">
        <v>26</v>
      </c>
      <c r="J19781" t="s">
        <v>27</v>
      </c>
      <c r="K19781">
        <v>1028</v>
      </c>
      <c r="L19781">
        <v>49</v>
      </c>
      <c r="M19781" t="s">
        <v>1118</v>
      </c>
      <c r="N19781">
        <v>55</v>
      </c>
      <c r="P19781" cm="1">
        <f t="array" ref="P19781">IF(Q19781&gt;0,INDEX(Q19781:Q41505,MATCH(TRUE,INDEX(Q19781:Q41505="",,),0)-1),"")</f>
        <v>6</v>
      </c>
      <c r="Q19781">
        <f t="shared" si="565"/>
        <v>5</v>
      </c>
      <c r="R19781">
        <f t="shared" si="566"/>
        <v>0</v>
      </c>
    </row>
    <row r="19782" spans="1:18" x14ac:dyDescent="0.3">
      <c r="A19782" t="s">
        <v>1423</v>
      </c>
      <c r="B19782" s="1">
        <v>38490</v>
      </c>
      <c r="C19782" s="2">
        <v>0.41666666666666669</v>
      </c>
      <c r="D19782" t="s">
        <v>1431</v>
      </c>
      <c r="E19782" t="s">
        <v>1432</v>
      </c>
      <c r="G19782" s="6" t="s">
        <v>29</v>
      </c>
      <c r="H19782" t="s">
        <v>69</v>
      </c>
      <c r="I19782" t="s">
        <v>21</v>
      </c>
      <c r="J19782" t="s">
        <v>22</v>
      </c>
      <c r="K19782">
        <v>2</v>
      </c>
      <c r="L19782">
        <v>125</v>
      </c>
      <c r="M19782" t="s">
        <v>1118</v>
      </c>
      <c r="N19782">
        <v>125</v>
      </c>
      <c r="P19782" cm="1">
        <f t="array" ref="P19782">IF(Q19782&gt;0,INDEX(Q19782:Q41506,MATCH(TRUE,INDEX(Q19782:Q41506="",,),0)-1),"")</f>
        <v>6</v>
      </c>
      <c r="Q19782">
        <f t="shared" si="565"/>
        <v>5</v>
      </c>
      <c r="R19782">
        <f t="shared" si="566"/>
        <v>0</v>
      </c>
    </row>
    <row r="19783" spans="1:18" x14ac:dyDescent="0.3">
      <c r="A19783" t="s">
        <v>1423</v>
      </c>
      <c r="B19783" s="1">
        <v>38490</v>
      </c>
      <c r="C19783" s="2">
        <v>0.41666666666666669</v>
      </c>
      <c r="D19783" t="s">
        <v>1431</v>
      </c>
      <c r="E19783" t="s">
        <v>1432</v>
      </c>
      <c r="G19783" s="6" t="s">
        <v>29</v>
      </c>
      <c r="H19783" t="s">
        <v>41</v>
      </c>
      <c r="I19783" t="s">
        <v>21</v>
      </c>
      <c r="J19783" t="s">
        <v>22</v>
      </c>
      <c r="K19783">
        <v>41.2</v>
      </c>
      <c r="L19783">
        <v>172</v>
      </c>
      <c r="M19783" t="s">
        <v>1118</v>
      </c>
      <c r="N19783">
        <v>172</v>
      </c>
      <c r="P19783" cm="1">
        <f t="array" ref="P19783">IF(Q19783&gt;0,INDEX(Q19783:Q41507,MATCH(TRUE,INDEX(Q19783:Q41507="",,),0)-1),"")</f>
        <v>6</v>
      </c>
      <c r="Q19783">
        <f t="shared" si="565"/>
        <v>5</v>
      </c>
      <c r="R19783">
        <f t="shared" si="566"/>
        <v>0</v>
      </c>
    </row>
    <row r="19784" spans="1:18" x14ac:dyDescent="0.3">
      <c r="A19784" t="s">
        <v>1423</v>
      </c>
      <c r="B19784" s="1">
        <v>38490</v>
      </c>
      <c r="C19784" s="2">
        <v>0.41666666666666669</v>
      </c>
      <c r="D19784" t="s">
        <v>1431</v>
      </c>
      <c r="E19784" t="s">
        <v>1432</v>
      </c>
      <c r="G19784" s="6" t="s">
        <v>29</v>
      </c>
      <c r="H19784" t="s">
        <v>122</v>
      </c>
      <c r="I19784" t="s">
        <v>26</v>
      </c>
      <c r="J19784" t="s">
        <v>27</v>
      </c>
      <c r="K19784">
        <v>40</v>
      </c>
      <c r="L19784">
        <v>36.799999999999997</v>
      </c>
      <c r="M19784" t="s">
        <v>1118</v>
      </c>
      <c r="N19784">
        <v>36.799999999999997</v>
      </c>
      <c r="P19784" cm="1">
        <f t="array" ref="P19784">IF(Q19784&gt;0,INDEX(Q19784:Q41508,MATCH(TRUE,INDEX(Q19784:Q41508="",,),0)-1),"")</f>
        <v>6</v>
      </c>
      <c r="Q19784">
        <f t="shared" si="565"/>
        <v>5</v>
      </c>
      <c r="R19784">
        <f t="shared" si="566"/>
        <v>0</v>
      </c>
    </row>
    <row r="19785" spans="1:18" x14ac:dyDescent="0.3">
      <c r="A19785" t="s">
        <v>1423</v>
      </c>
      <c r="B19785" s="1">
        <v>38490</v>
      </c>
      <c r="C19785" s="2">
        <v>0.41666666666666669</v>
      </c>
      <c r="D19785" t="s">
        <v>1431</v>
      </c>
      <c r="E19785" t="s">
        <v>1432</v>
      </c>
      <c r="G19785" s="6" t="s">
        <v>29</v>
      </c>
      <c r="H19785" t="s">
        <v>69</v>
      </c>
      <c r="I19785" t="s">
        <v>26</v>
      </c>
      <c r="J19785" t="s">
        <v>27</v>
      </c>
      <c r="K19785">
        <v>96</v>
      </c>
      <c r="L19785">
        <v>21.35</v>
      </c>
      <c r="M19785" t="s">
        <v>1118</v>
      </c>
      <c r="N19785">
        <v>21.35</v>
      </c>
      <c r="P19785" cm="1">
        <f t="array" ref="P19785">IF(Q19785&gt;0,INDEX(Q19785:Q41509,MATCH(TRUE,INDEX(Q19785:Q41509="",,),0)-1),"")</f>
        <v>6</v>
      </c>
      <c r="Q19785">
        <f t="shared" si="565"/>
        <v>5</v>
      </c>
      <c r="R19785">
        <f t="shared" si="566"/>
        <v>0</v>
      </c>
    </row>
    <row r="19786" spans="1:18" x14ac:dyDescent="0.3">
      <c r="A19786" t="s">
        <v>1423</v>
      </c>
      <c r="B19786" s="1">
        <v>38490</v>
      </c>
      <c r="C19786" s="2">
        <v>0.41666666666666669</v>
      </c>
      <c r="D19786" t="s">
        <v>1431</v>
      </c>
      <c r="E19786" t="s">
        <v>1432</v>
      </c>
      <c r="G19786" s="6" t="s">
        <v>29</v>
      </c>
      <c r="H19786" t="s">
        <v>63</v>
      </c>
      <c r="I19786" t="s">
        <v>26</v>
      </c>
      <c r="J19786" t="s">
        <v>27</v>
      </c>
      <c r="K19786">
        <v>99</v>
      </c>
      <c r="L19786">
        <v>18</v>
      </c>
      <c r="M19786" t="s">
        <v>1118</v>
      </c>
      <c r="N19786">
        <v>18</v>
      </c>
      <c r="P19786" cm="1">
        <f t="array" ref="P19786">IF(Q19786&gt;0,INDEX(Q19786:Q41510,MATCH(TRUE,INDEX(Q19786:Q41510="",,),0)-1),"")</f>
        <v>6</v>
      </c>
      <c r="Q19786">
        <f t="shared" si="565"/>
        <v>5</v>
      </c>
      <c r="R19786">
        <f t="shared" si="566"/>
        <v>0</v>
      </c>
    </row>
    <row r="19787" spans="1:18" x14ac:dyDescent="0.3">
      <c r="A19787" t="s">
        <v>1423</v>
      </c>
      <c r="B19787" s="1">
        <v>38490</v>
      </c>
      <c r="C19787" s="2">
        <v>0.41666666666666669</v>
      </c>
      <c r="D19787" t="s">
        <v>1431</v>
      </c>
      <c r="E19787" t="s">
        <v>1432</v>
      </c>
      <c r="G19787" s="6" t="s">
        <v>29</v>
      </c>
      <c r="H19787" t="s">
        <v>70</v>
      </c>
      <c r="I19787" t="s">
        <v>26</v>
      </c>
      <c r="J19787" t="s">
        <v>27</v>
      </c>
      <c r="K19787">
        <v>12</v>
      </c>
      <c r="L19787">
        <v>22.9</v>
      </c>
      <c r="M19787" t="s">
        <v>1118</v>
      </c>
      <c r="N19787">
        <v>22.9</v>
      </c>
      <c r="P19787" cm="1">
        <f t="array" ref="P19787">IF(Q19787&gt;0,INDEX(Q19787:Q41511,MATCH(TRUE,INDEX(Q19787:Q41511="",,),0)-1),"")</f>
        <v>6</v>
      </c>
      <c r="Q19787">
        <f t="shared" si="565"/>
        <v>5</v>
      </c>
      <c r="R19787">
        <f t="shared" si="566"/>
        <v>0</v>
      </c>
    </row>
    <row r="19788" spans="1:18" x14ac:dyDescent="0.3">
      <c r="A19788" t="s">
        <v>1423</v>
      </c>
      <c r="B19788" s="1">
        <v>38490</v>
      </c>
      <c r="C19788" s="2">
        <v>0.41666666666666669</v>
      </c>
      <c r="D19788" t="s">
        <v>1431</v>
      </c>
      <c r="E19788" t="s">
        <v>1432</v>
      </c>
      <c r="G19788" s="6" t="s">
        <v>29</v>
      </c>
      <c r="H19788" t="s">
        <v>64</v>
      </c>
      <c r="I19788" t="s">
        <v>26</v>
      </c>
      <c r="J19788" t="s">
        <v>27</v>
      </c>
      <c r="K19788">
        <v>8</v>
      </c>
      <c r="L19788">
        <v>13.6</v>
      </c>
      <c r="M19788" t="s">
        <v>1118</v>
      </c>
      <c r="N19788">
        <v>13.6</v>
      </c>
      <c r="P19788" cm="1">
        <f t="array" ref="P19788">IF(Q19788&gt;0,INDEX(Q19788:Q41512,MATCH(TRUE,INDEX(Q19788:Q41512="",,),0)-1),"")</f>
        <v>6</v>
      </c>
      <c r="Q19788">
        <f t="shared" si="565"/>
        <v>5</v>
      </c>
      <c r="R19788">
        <f t="shared" si="566"/>
        <v>0</v>
      </c>
    </row>
    <row r="19789" spans="1:18" x14ac:dyDescent="0.3">
      <c r="A19789" t="s">
        <v>1423</v>
      </c>
      <c r="B19789" s="1">
        <v>38490</v>
      </c>
      <c r="C19789" s="2">
        <v>0.41666666666666669</v>
      </c>
      <c r="D19789" t="s">
        <v>1431</v>
      </c>
      <c r="E19789" t="s">
        <v>1432</v>
      </c>
      <c r="G19789" t="s">
        <v>19</v>
      </c>
      <c r="H19789" t="s">
        <v>41</v>
      </c>
      <c r="I19789" t="s">
        <v>26</v>
      </c>
      <c r="J19789" t="s">
        <v>27</v>
      </c>
      <c r="K19789">
        <v>166</v>
      </c>
      <c r="L19789">
        <v>57.75</v>
      </c>
      <c r="M19789" t="s">
        <v>1115</v>
      </c>
      <c r="N19789">
        <v>60.11</v>
      </c>
      <c r="P19789" cm="1">
        <f t="array" ref="P19789">IF(Q19789&gt;0,INDEX(Q19789:Q41513,MATCH(TRUE,INDEX(Q19789:Q41513="",,),0)-1),"")</f>
        <v>6</v>
      </c>
      <c r="Q19789">
        <f t="shared" si="565"/>
        <v>6</v>
      </c>
      <c r="R19789">
        <f t="shared" si="566"/>
        <v>0</v>
      </c>
    </row>
    <row r="19790" spans="1:18" x14ac:dyDescent="0.3">
      <c r="A19790" t="s">
        <v>1423</v>
      </c>
      <c r="B19790" s="1">
        <v>38490</v>
      </c>
      <c r="C19790" s="2">
        <v>0.41666666666666669</v>
      </c>
      <c r="D19790" t="s">
        <v>1431</v>
      </c>
      <c r="E19790" t="s">
        <v>1432</v>
      </c>
      <c r="G19790" t="s">
        <v>19</v>
      </c>
      <c r="H19790" t="s">
        <v>28</v>
      </c>
      <c r="I19790" t="s">
        <v>26</v>
      </c>
      <c r="J19790" t="s">
        <v>27</v>
      </c>
      <c r="K19790">
        <v>1028</v>
      </c>
      <c r="L19790">
        <v>49</v>
      </c>
      <c r="M19790" t="s">
        <v>1115</v>
      </c>
      <c r="N19790">
        <v>52.75</v>
      </c>
      <c r="P19790" cm="1">
        <f t="array" ref="P19790">IF(Q19790&gt;0,INDEX(Q19790:Q41514,MATCH(TRUE,INDEX(Q19790:Q41514="",,),0)-1),"")</f>
        <v>6</v>
      </c>
      <c r="Q19790">
        <f t="shared" si="565"/>
        <v>6</v>
      </c>
      <c r="R19790">
        <f t="shared" si="566"/>
        <v>0</v>
      </c>
    </row>
    <row r="19791" spans="1:18" x14ac:dyDescent="0.3">
      <c r="A19791" t="s">
        <v>1423</v>
      </c>
      <c r="B19791" s="1">
        <v>38490</v>
      </c>
      <c r="C19791" s="2">
        <v>0.41666666666666669</v>
      </c>
      <c r="D19791" t="s">
        <v>1431</v>
      </c>
      <c r="E19791" t="s">
        <v>1432</v>
      </c>
      <c r="G19791" s="6" t="s">
        <v>29</v>
      </c>
      <c r="H19791" t="s">
        <v>69</v>
      </c>
      <c r="I19791" t="s">
        <v>21</v>
      </c>
      <c r="J19791" t="s">
        <v>22</v>
      </c>
      <c r="K19791">
        <v>2</v>
      </c>
      <c r="L19791">
        <v>125</v>
      </c>
      <c r="M19791" t="s">
        <v>1115</v>
      </c>
      <c r="N19791">
        <v>125</v>
      </c>
      <c r="P19791" cm="1">
        <f t="array" ref="P19791">IF(Q19791&gt;0,INDEX(Q19791:Q41515,MATCH(TRUE,INDEX(Q19791:Q41515="",,),0)-1),"")</f>
        <v>6</v>
      </c>
      <c r="Q19791">
        <f t="shared" si="565"/>
        <v>6</v>
      </c>
      <c r="R19791">
        <f t="shared" si="566"/>
        <v>0</v>
      </c>
    </row>
    <row r="19792" spans="1:18" x14ac:dyDescent="0.3">
      <c r="A19792" t="s">
        <v>1423</v>
      </c>
      <c r="B19792" s="1">
        <v>38490</v>
      </c>
      <c r="C19792" s="2">
        <v>0.41666666666666669</v>
      </c>
      <c r="D19792" t="s">
        <v>1431</v>
      </c>
      <c r="E19792" t="s">
        <v>1432</v>
      </c>
      <c r="G19792" s="6" t="s">
        <v>29</v>
      </c>
      <c r="H19792" t="s">
        <v>41</v>
      </c>
      <c r="I19792" t="s">
        <v>21</v>
      </c>
      <c r="J19792" t="s">
        <v>22</v>
      </c>
      <c r="K19792">
        <v>41.2</v>
      </c>
      <c r="L19792">
        <v>172</v>
      </c>
      <c r="M19792" t="s">
        <v>1115</v>
      </c>
      <c r="N19792">
        <v>172</v>
      </c>
      <c r="P19792" cm="1">
        <f t="array" ref="P19792">IF(Q19792&gt;0,INDEX(Q19792:Q41516,MATCH(TRUE,INDEX(Q19792:Q41516="",,),0)-1),"")</f>
        <v>6</v>
      </c>
      <c r="Q19792">
        <f t="shared" si="565"/>
        <v>6</v>
      </c>
      <c r="R19792">
        <f t="shared" si="566"/>
        <v>0</v>
      </c>
    </row>
    <row r="19793" spans="1:18" x14ac:dyDescent="0.3">
      <c r="A19793" t="s">
        <v>1423</v>
      </c>
      <c r="B19793" s="1">
        <v>38490</v>
      </c>
      <c r="C19793" s="2">
        <v>0.41666666666666669</v>
      </c>
      <c r="D19793" t="s">
        <v>1431</v>
      </c>
      <c r="E19793" t="s">
        <v>1432</v>
      </c>
      <c r="G19793" s="6" t="s">
        <v>29</v>
      </c>
      <c r="H19793" t="s">
        <v>122</v>
      </c>
      <c r="I19793" t="s">
        <v>26</v>
      </c>
      <c r="J19793" t="s">
        <v>27</v>
      </c>
      <c r="K19793">
        <v>40</v>
      </c>
      <c r="L19793">
        <v>36.799999999999997</v>
      </c>
      <c r="M19793" t="s">
        <v>1115</v>
      </c>
      <c r="N19793">
        <v>36.799999999999997</v>
      </c>
      <c r="P19793" cm="1">
        <f t="array" ref="P19793">IF(Q19793&gt;0,INDEX(Q19793:Q41517,MATCH(TRUE,INDEX(Q19793:Q41517="",,),0)-1),"")</f>
        <v>6</v>
      </c>
      <c r="Q19793">
        <f t="shared" si="565"/>
        <v>6</v>
      </c>
      <c r="R19793">
        <f t="shared" si="566"/>
        <v>0</v>
      </c>
    </row>
    <row r="19794" spans="1:18" x14ac:dyDescent="0.3">
      <c r="A19794" t="s">
        <v>1423</v>
      </c>
      <c r="B19794" s="1">
        <v>38490</v>
      </c>
      <c r="C19794" s="2">
        <v>0.41666666666666669</v>
      </c>
      <c r="D19794" t="s">
        <v>1431</v>
      </c>
      <c r="E19794" t="s">
        <v>1432</v>
      </c>
      <c r="G19794" s="6" t="s">
        <v>29</v>
      </c>
      <c r="H19794" t="s">
        <v>69</v>
      </c>
      <c r="I19794" t="s">
        <v>26</v>
      </c>
      <c r="J19794" t="s">
        <v>27</v>
      </c>
      <c r="K19794">
        <v>96</v>
      </c>
      <c r="L19794">
        <v>21.35</v>
      </c>
      <c r="M19794" t="s">
        <v>1115</v>
      </c>
      <c r="N19794">
        <v>21.35</v>
      </c>
      <c r="P19794" cm="1">
        <f t="array" ref="P19794">IF(Q19794&gt;0,INDEX(Q19794:Q41518,MATCH(TRUE,INDEX(Q19794:Q41518="",,),0)-1),"")</f>
        <v>6</v>
      </c>
      <c r="Q19794">
        <f t="shared" si="565"/>
        <v>6</v>
      </c>
      <c r="R19794">
        <f t="shared" si="566"/>
        <v>0</v>
      </c>
    </row>
    <row r="19795" spans="1:18" x14ac:dyDescent="0.3">
      <c r="A19795" t="s">
        <v>1423</v>
      </c>
      <c r="B19795" s="1">
        <v>38490</v>
      </c>
      <c r="C19795" s="2">
        <v>0.41666666666666669</v>
      </c>
      <c r="D19795" t="s">
        <v>1431</v>
      </c>
      <c r="E19795" t="s">
        <v>1432</v>
      </c>
      <c r="G19795" s="6" t="s">
        <v>29</v>
      </c>
      <c r="H19795" t="s">
        <v>63</v>
      </c>
      <c r="I19795" t="s">
        <v>26</v>
      </c>
      <c r="J19795" t="s">
        <v>27</v>
      </c>
      <c r="K19795">
        <v>99</v>
      </c>
      <c r="L19795">
        <v>18</v>
      </c>
      <c r="M19795" t="s">
        <v>1115</v>
      </c>
      <c r="N19795">
        <v>18</v>
      </c>
      <c r="P19795" cm="1">
        <f t="array" ref="P19795">IF(Q19795&gt;0,INDEX(Q19795:Q41519,MATCH(TRUE,INDEX(Q19795:Q41519="",,),0)-1),"")</f>
        <v>6</v>
      </c>
      <c r="Q19795">
        <f t="shared" si="565"/>
        <v>6</v>
      </c>
      <c r="R19795">
        <f t="shared" si="566"/>
        <v>0</v>
      </c>
    </row>
    <row r="19796" spans="1:18" x14ac:dyDescent="0.3">
      <c r="A19796" t="s">
        <v>1423</v>
      </c>
      <c r="B19796" s="1">
        <v>38490</v>
      </c>
      <c r="C19796" s="2">
        <v>0.41666666666666669</v>
      </c>
      <c r="D19796" t="s">
        <v>1431</v>
      </c>
      <c r="E19796" t="s">
        <v>1432</v>
      </c>
      <c r="G19796" s="6" t="s">
        <v>29</v>
      </c>
      <c r="H19796" t="s">
        <v>70</v>
      </c>
      <c r="I19796" t="s">
        <v>26</v>
      </c>
      <c r="J19796" t="s">
        <v>27</v>
      </c>
      <c r="K19796">
        <v>12</v>
      </c>
      <c r="L19796">
        <v>22.9</v>
      </c>
      <c r="M19796" t="s">
        <v>1115</v>
      </c>
      <c r="N19796">
        <v>22.9</v>
      </c>
      <c r="P19796" cm="1">
        <f t="array" ref="P19796">IF(Q19796&gt;0,INDEX(Q19796:Q41520,MATCH(TRUE,INDEX(Q19796:Q41520="",,),0)-1),"")</f>
        <v>6</v>
      </c>
      <c r="Q19796">
        <f t="shared" si="565"/>
        <v>6</v>
      </c>
      <c r="R19796">
        <f t="shared" si="566"/>
        <v>0</v>
      </c>
    </row>
    <row r="19797" spans="1:18" x14ac:dyDescent="0.3">
      <c r="A19797" t="s">
        <v>1423</v>
      </c>
      <c r="B19797" s="1">
        <v>38490</v>
      </c>
      <c r="C19797" s="2">
        <v>0.41666666666666669</v>
      </c>
      <c r="D19797" t="s">
        <v>1431</v>
      </c>
      <c r="E19797" t="s">
        <v>1432</v>
      </c>
      <c r="G19797" s="6" t="s">
        <v>29</v>
      </c>
      <c r="H19797" t="s">
        <v>64</v>
      </c>
      <c r="I19797" t="s">
        <v>26</v>
      </c>
      <c r="J19797" t="s">
        <v>27</v>
      </c>
      <c r="K19797">
        <v>8</v>
      </c>
      <c r="L19797">
        <v>13.6</v>
      </c>
      <c r="M19797" t="s">
        <v>1115</v>
      </c>
      <c r="N19797">
        <v>13.6</v>
      </c>
      <c r="P19797" cm="1">
        <f t="array" ref="P19797">IF(Q19797&gt;0,INDEX(Q19797:Q41521,MATCH(TRUE,INDEX(Q19797:Q41521="",,),0)-1),"")</f>
        <v>6</v>
      </c>
      <c r="Q19797">
        <f t="shared" si="565"/>
        <v>6</v>
      </c>
      <c r="R19797">
        <f t="shared" si="566"/>
        <v>0</v>
      </c>
    </row>
    <row r="19798" spans="1:18" x14ac:dyDescent="0.3">
      <c r="P19798" t="str" cm="1">
        <f t="array" ref="P19798">IF(Q19798&gt;0,INDEX(Q19798:Q41522,MATCH(TRUE,INDEX(Q19798:Q41522="",,),0)-1),"")</f>
        <v/>
      </c>
      <c r="R19798" t="str">
        <f t="shared" si="566"/>
        <v/>
      </c>
    </row>
    <row r="19799" spans="1:18" x14ac:dyDescent="0.3">
      <c r="A19799" t="s">
        <v>1423</v>
      </c>
      <c r="B19799" s="1">
        <v>38490</v>
      </c>
      <c r="C19799" s="2">
        <v>0.41666666666666669</v>
      </c>
      <c r="D19799" t="s">
        <v>1434</v>
      </c>
      <c r="E19799" t="s">
        <v>1435</v>
      </c>
      <c r="G19799" t="s">
        <v>19</v>
      </c>
      <c r="H19799" t="s">
        <v>64</v>
      </c>
      <c r="I19799" t="s">
        <v>26</v>
      </c>
      <c r="J19799" t="s">
        <v>27</v>
      </c>
      <c r="K19799">
        <v>2589</v>
      </c>
      <c r="L19799">
        <v>16.600000000000001</v>
      </c>
      <c r="M19799" t="s">
        <v>756</v>
      </c>
      <c r="N19799">
        <v>37.520000000000003</v>
      </c>
      <c r="O19799" t="s">
        <v>24</v>
      </c>
      <c r="P19799" cm="1">
        <f t="array" ref="P19799">IF(Q19799&gt;0,INDEX(Q19799:Q41523,MATCH(TRUE,INDEX(Q19799:Q41523="",,),0)-1),"")</f>
        <v>6</v>
      </c>
      <c r="Q19799">
        <f>INT((ROW()-19799)/10)+1</f>
        <v>1</v>
      </c>
      <c r="R19799">
        <f t="shared" si="566"/>
        <v>0</v>
      </c>
    </row>
    <row r="19800" spans="1:18" x14ac:dyDescent="0.3">
      <c r="A19800" t="s">
        <v>1423</v>
      </c>
      <c r="B19800" s="1">
        <v>38490</v>
      </c>
      <c r="C19800" s="2">
        <v>0.41666666666666669</v>
      </c>
      <c r="D19800" t="s">
        <v>1434</v>
      </c>
      <c r="E19800" t="s">
        <v>1435</v>
      </c>
      <c r="G19800" s="6" t="s">
        <v>29</v>
      </c>
      <c r="H19800" t="s">
        <v>30</v>
      </c>
      <c r="I19800" t="s">
        <v>21</v>
      </c>
      <c r="J19800" t="s">
        <v>22</v>
      </c>
      <c r="K19800">
        <v>35.200000000000003</v>
      </c>
      <c r="L19800">
        <v>138</v>
      </c>
      <c r="M19800" t="s">
        <v>756</v>
      </c>
      <c r="N19800">
        <v>138</v>
      </c>
      <c r="O19800" t="s">
        <v>24</v>
      </c>
      <c r="P19800" cm="1">
        <f t="array" ref="P19800">IF(Q19800&gt;0,INDEX(Q19800:Q41524,MATCH(TRUE,INDEX(Q19800:Q41524="",,),0)-1),"")</f>
        <v>6</v>
      </c>
      <c r="Q19800">
        <f t="shared" ref="Q19800:Q19858" si="567">INT((ROW()-19799)/10)+1</f>
        <v>1</v>
      </c>
      <c r="R19800">
        <f t="shared" si="566"/>
        <v>0</v>
      </c>
    </row>
    <row r="19801" spans="1:18" x14ac:dyDescent="0.3">
      <c r="A19801" t="s">
        <v>1423</v>
      </c>
      <c r="B19801" s="1">
        <v>38490</v>
      </c>
      <c r="C19801" s="2">
        <v>0.41666666666666669</v>
      </c>
      <c r="D19801" t="s">
        <v>1434</v>
      </c>
      <c r="E19801" t="s">
        <v>1435</v>
      </c>
      <c r="G19801" s="6" t="s">
        <v>29</v>
      </c>
      <c r="H19801" t="s">
        <v>196</v>
      </c>
      <c r="I19801" t="s">
        <v>21</v>
      </c>
      <c r="J19801" t="s">
        <v>22</v>
      </c>
      <c r="K19801">
        <v>2.1</v>
      </c>
      <c r="L19801">
        <v>188</v>
      </c>
      <c r="M19801" t="s">
        <v>756</v>
      </c>
      <c r="N19801">
        <v>188</v>
      </c>
      <c r="O19801" t="s">
        <v>24</v>
      </c>
      <c r="P19801" cm="1">
        <f t="array" ref="P19801">IF(Q19801&gt;0,INDEX(Q19801:Q41525,MATCH(TRUE,INDEX(Q19801:Q41525="",,),0)-1),"")</f>
        <v>6</v>
      </c>
      <c r="Q19801">
        <f t="shared" si="567"/>
        <v>1</v>
      </c>
      <c r="R19801">
        <f t="shared" si="566"/>
        <v>0</v>
      </c>
    </row>
    <row r="19802" spans="1:18" x14ac:dyDescent="0.3">
      <c r="A19802" t="s">
        <v>1423</v>
      </c>
      <c r="B19802" s="1">
        <v>38490</v>
      </c>
      <c r="C19802" s="2">
        <v>0.41666666666666669</v>
      </c>
      <c r="D19802" t="s">
        <v>1434</v>
      </c>
      <c r="E19802" t="s">
        <v>1435</v>
      </c>
      <c r="G19802" s="6" t="s">
        <v>29</v>
      </c>
      <c r="H19802" t="s">
        <v>406</v>
      </c>
      <c r="I19802" t="s">
        <v>21</v>
      </c>
      <c r="J19802" t="s">
        <v>22</v>
      </c>
      <c r="K19802">
        <v>15.5</v>
      </c>
      <c r="L19802">
        <v>87</v>
      </c>
      <c r="M19802" t="s">
        <v>756</v>
      </c>
      <c r="N19802">
        <v>87</v>
      </c>
      <c r="O19802" t="s">
        <v>24</v>
      </c>
      <c r="P19802" cm="1">
        <f t="array" ref="P19802">IF(Q19802&gt;0,INDEX(Q19802:Q41526,MATCH(TRUE,INDEX(Q19802:Q41526="",,),0)-1),"")</f>
        <v>6</v>
      </c>
      <c r="Q19802">
        <f t="shared" si="567"/>
        <v>1</v>
      </c>
      <c r="R19802">
        <f t="shared" si="566"/>
        <v>0</v>
      </c>
    </row>
    <row r="19803" spans="1:18" x14ac:dyDescent="0.3">
      <c r="A19803" t="s">
        <v>1423</v>
      </c>
      <c r="B19803" s="1">
        <v>38490</v>
      </c>
      <c r="C19803" s="2">
        <v>0.41666666666666669</v>
      </c>
      <c r="D19803" t="s">
        <v>1434</v>
      </c>
      <c r="E19803" t="s">
        <v>1435</v>
      </c>
      <c r="G19803" s="6" t="s">
        <v>29</v>
      </c>
      <c r="H19803" t="s">
        <v>99</v>
      </c>
      <c r="I19803" t="s">
        <v>21</v>
      </c>
      <c r="J19803" t="s">
        <v>22</v>
      </c>
      <c r="K19803">
        <v>0.3</v>
      </c>
      <c r="L19803">
        <v>249</v>
      </c>
      <c r="M19803" t="s">
        <v>756</v>
      </c>
      <c r="N19803">
        <v>249</v>
      </c>
      <c r="O19803" t="s">
        <v>24</v>
      </c>
      <c r="P19803" cm="1">
        <f t="array" ref="P19803">IF(Q19803&gt;0,INDEX(Q19803:Q41527,MATCH(TRUE,INDEX(Q19803:Q41527="",,),0)-1),"")</f>
        <v>6</v>
      </c>
      <c r="Q19803">
        <f t="shared" si="567"/>
        <v>1</v>
      </c>
      <c r="R19803">
        <f t="shared" si="566"/>
        <v>0</v>
      </c>
    </row>
    <row r="19804" spans="1:18" x14ac:dyDescent="0.3">
      <c r="A19804" t="s">
        <v>1423</v>
      </c>
      <c r="B19804" s="1">
        <v>38490</v>
      </c>
      <c r="C19804" s="2">
        <v>0.41666666666666669</v>
      </c>
      <c r="D19804" t="s">
        <v>1434</v>
      </c>
      <c r="E19804" t="s">
        <v>1435</v>
      </c>
      <c r="G19804" s="6" t="s">
        <v>29</v>
      </c>
      <c r="H19804" t="s">
        <v>69</v>
      </c>
      <c r="I19804" t="s">
        <v>21</v>
      </c>
      <c r="J19804" t="s">
        <v>22</v>
      </c>
      <c r="K19804">
        <v>1</v>
      </c>
      <c r="L19804">
        <v>123</v>
      </c>
      <c r="M19804" t="s">
        <v>756</v>
      </c>
      <c r="N19804">
        <v>123</v>
      </c>
      <c r="O19804" t="s">
        <v>24</v>
      </c>
      <c r="P19804" cm="1">
        <f t="array" ref="P19804">IF(Q19804&gt;0,INDEX(Q19804:Q41528,MATCH(TRUE,INDEX(Q19804:Q41528="",,),0)-1),"")</f>
        <v>6</v>
      </c>
      <c r="Q19804">
        <f t="shared" si="567"/>
        <v>1</v>
      </c>
      <c r="R19804">
        <f t="shared" si="566"/>
        <v>0</v>
      </c>
    </row>
    <row r="19805" spans="1:18" x14ac:dyDescent="0.3">
      <c r="A19805" t="s">
        <v>1423</v>
      </c>
      <c r="B19805" s="1">
        <v>38490</v>
      </c>
      <c r="C19805" s="2">
        <v>0.41666666666666669</v>
      </c>
      <c r="D19805" t="s">
        <v>1434</v>
      </c>
      <c r="E19805" t="s">
        <v>1435</v>
      </c>
      <c r="G19805" s="6" t="s">
        <v>29</v>
      </c>
      <c r="H19805" t="s">
        <v>154</v>
      </c>
      <c r="I19805" t="s">
        <v>21</v>
      </c>
      <c r="J19805" t="s">
        <v>22</v>
      </c>
      <c r="K19805">
        <v>0.4</v>
      </c>
      <c r="L19805">
        <v>506</v>
      </c>
      <c r="M19805" t="s">
        <v>756</v>
      </c>
      <c r="N19805">
        <v>506</v>
      </c>
      <c r="O19805" t="s">
        <v>24</v>
      </c>
      <c r="P19805" cm="1">
        <f t="array" ref="P19805">IF(Q19805&gt;0,INDEX(Q19805:Q41529,MATCH(TRUE,INDEX(Q19805:Q41529="",,),0)-1),"")</f>
        <v>6</v>
      </c>
      <c r="Q19805">
        <f t="shared" si="567"/>
        <v>1</v>
      </c>
      <c r="R19805">
        <f t="shared" si="566"/>
        <v>0</v>
      </c>
    </row>
    <row r="19806" spans="1:18" x14ac:dyDescent="0.3">
      <c r="A19806" t="s">
        <v>1423</v>
      </c>
      <c r="B19806" s="1">
        <v>38490</v>
      </c>
      <c r="C19806" s="2">
        <v>0.41666666666666669</v>
      </c>
      <c r="D19806" t="s">
        <v>1434</v>
      </c>
      <c r="E19806" t="s">
        <v>1435</v>
      </c>
      <c r="G19806" s="6" t="s">
        <v>29</v>
      </c>
      <c r="H19806" t="s">
        <v>53</v>
      </c>
      <c r="I19806" t="s">
        <v>26</v>
      </c>
      <c r="J19806" t="s">
        <v>27</v>
      </c>
      <c r="K19806">
        <v>10</v>
      </c>
      <c r="L19806">
        <v>17.8</v>
      </c>
      <c r="M19806" t="s">
        <v>756</v>
      </c>
      <c r="N19806">
        <v>17.8</v>
      </c>
      <c r="O19806" t="s">
        <v>24</v>
      </c>
      <c r="P19806" cm="1">
        <f t="array" ref="P19806">IF(Q19806&gt;0,INDEX(Q19806:Q41530,MATCH(TRUE,INDEX(Q19806:Q41530="",,),0)-1),"")</f>
        <v>6</v>
      </c>
      <c r="Q19806">
        <f t="shared" si="567"/>
        <v>1</v>
      </c>
      <c r="R19806">
        <f t="shared" si="566"/>
        <v>0</v>
      </c>
    </row>
    <row r="19807" spans="1:18" x14ac:dyDescent="0.3">
      <c r="A19807" t="s">
        <v>1423</v>
      </c>
      <c r="B19807" s="1">
        <v>38490</v>
      </c>
      <c r="C19807" s="2">
        <v>0.41666666666666669</v>
      </c>
      <c r="D19807" t="s">
        <v>1434</v>
      </c>
      <c r="E19807" t="s">
        <v>1435</v>
      </c>
      <c r="G19807" s="6" t="s">
        <v>29</v>
      </c>
      <c r="H19807" t="s">
        <v>148</v>
      </c>
      <c r="I19807" t="s">
        <v>26</v>
      </c>
      <c r="J19807" t="s">
        <v>27</v>
      </c>
      <c r="K19807">
        <v>86</v>
      </c>
      <c r="L19807">
        <v>23.35</v>
      </c>
      <c r="M19807" t="s">
        <v>756</v>
      </c>
      <c r="N19807">
        <v>23.35</v>
      </c>
      <c r="O19807" t="s">
        <v>24</v>
      </c>
      <c r="P19807" cm="1">
        <f t="array" ref="P19807">IF(Q19807&gt;0,INDEX(Q19807:Q41531,MATCH(TRUE,INDEX(Q19807:Q41531="",,),0)-1),"")</f>
        <v>6</v>
      </c>
      <c r="Q19807">
        <f t="shared" si="567"/>
        <v>1</v>
      </c>
      <c r="R19807">
        <f t="shared" si="566"/>
        <v>0</v>
      </c>
    </row>
    <row r="19808" spans="1:18" x14ac:dyDescent="0.3">
      <c r="A19808" t="s">
        <v>1423</v>
      </c>
      <c r="B19808" s="1">
        <v>38490</v>
      </c>
      <c r="C19808" s="2">
        <v>0.41666666666666669</v>
      </c>
      <c r="D19808" t="s">
        <v>1434</v>
      </c>
      <c r="E19808" t="s">
        <v>1435</v>
      </c>
      <c r="G19808" s="6" t="s">
        <v>29</v>
      </c>
      <c r="H19808" t="s">
        <v>197</v>
      </c>
      <c r="I19808" t="s">
        <v>26</v>
      </c>
      <c r="J19808" t="s">
        <v>27</v>
      </c>
      <c r="K19808">
        <v>3</v>
      </c>
      <c r="L19808">
        <v>32.1</v>
      </c>
      <c r="M19808" t="s">
        <v>756</v>
      </c>
      <c r="N19808">
        <v>32.1</v>
      </c>
      <c r="O19808" t="s">
        <v>24</v>
      </c>
      <c r="P19808" cm="1">
        <f t="array" ref="P19808">IF(Q19808&gt;0,INDEX(Q19808:Q41532,MATCH(TRUE,INDEX(Q19808:Q41532="",,),0)-1),"")</f>
        <v>6</v>
      </c>
      <c r="Q19808">
        <f t="shared" si="567"/>
        <v>1</v>
      </c>
      <c r="R19808">
        <f t="shared" si="566"/>
        <v>0</v>
      </c>
    </row>
    <row r="19809" spans="1:18" x14ac:dyDescent="0.3">
      <c r="A19809" t="s">
        <v>1423</v>
      </c>
      <c r="B19809" s="1">
        <v>38490</v>
      </c>
      <c r="C19809" s="2">
        <v>0.41666666666666669</v>
      </c>
      <c r="D19809" t="s">
        <v>1434</v>
      </c>
      <c r="E19809" t="s">
        <v>1435</v>
      </c>
      <c r="G19809" t="s">
        <v>19</v>
      </c>
      <c r="H19809" t="s">
        <v>64</v>
      </c>
      <c r="I19809" t="s">
        <v>26</v>
      </c>
      <c r="J19809" t="s">
        <v>27</v>
      </c>
      <c r="K19809">
        <v>2589</v>
      </c>
      <c r="L19809">
        <v>16.600000000000001</v>
      </c>
      <c r="M19809" t="s">
        <v>1115</v>
      </c>
      <c r="N19809">
        <v>34.799999999999997</v>
      </c>
      <c r="P19809" cm="1">
        <f t="array" ref="P19809">IF(Q19809&gt;0,INDEX(Q19809:Q41533,MATCH(TRUE,INDEX(Q19809:Q41533="",,),0)-1),"")</f>
        <v>6</v>
      </c>
      <c r="Q19809">
        <f t="shared" si="567"/>
        <v>2</v>
      </c>
      <c r="R19809">
        <f t="shared" si="566"/>
        <v>0</v>
      </c>
    </row>
    <row r="19810" spans="1:18" x14ac:dyDescent="0.3">
      <c r="A19810" t="s">
        <v>1423</v>
      </c>
      <c r="B19810" s="1">
        <v>38490</v>
      </c>
      <c r="C19810" s="2">
        <v>0.41666666666666669</v>
      </c>
      <c r="D19810" t="s">
        <v>1434</v>
      </c>
      <c r="E19810" t="s">
        <v>1435</v>
      </c>
      <c r="G19810" s="6" t="s">
        <v>29</v>
      </c>
      <c r="H19810" t="s">
        <v>30</v>
      </c>
      <c r="I19810" t="s">
        <v>21</v>
      </c>
      <c r="J19810" t="s">
        <v>22</v>
      </c>
      <c r="K19810">
        <v>35.200000000000003</v>
      </c>
      <c r="L19810">
        <v>138</v>
      </c>
      <c r="M19810" t="s">
        <v>1115</v>
      </c>
      <c r="N19810">
        <v>138</v>
      </c>
      <c r="P19810" cm="1">
        <f t="array" ref="P19810">IF(Q19810&gt;0,INDEX(Q19810:Q41534,MATCH(TRUE,INDEX(Q19810:Q41534="",,),0)-1),"")</f>
        <v>6</v>
      </c>
      <c r="Q19810">
        <f t="shared" si="567"/>
        <v>2</v>
      </c>
      <c r="R19810">
        <f t="shared" si="566"/>
        <v>0</v>
      </c>
    </row>
    <row r="19811" spans="1:18" x14ac:dyDescent="0.3">
      <c r="A19811" t="s">
        <v>1423</v>
      </c>
      <c r="B19811" s="1">
        <v>38490</v>
      </c>
      <c r="C19811" s="2">
        <v>0.41666666666666669</v>
      </c>
      <c r="D19811" t="s">
        <v>1434</v>
      </c>
      <c r="E19811" t="s">
        <v>1435</v>
      </c>
      <c r="G19811" s="6" t="s">
        <v>29</v>
      </c>
      <c r="H19811" t="s">
        <v>196</v>
      </c>
      <c r="I19811" t="s">
        <v>21</v>
      </c>
      <c r="J19811" t="s">
        <v>22</v>
      </c>
      <c r="K19811">
        <v>2.1</v>
      </c>
      <c r="L19811">
        <v>188</v>
      </c>
      <c r="M19811" t="s">
        <v>1115</v>
      </c>
      <c r="N19811">
        <v>188</v>
      </c>
      <c r="P19811" cm="1">
        <f t="array" ref="P19811">IF(Q19811&gt;0,INDEX(Q19811:Q41535,MATCH(TRUE,INDEX(Q19811:Q41535="",,),0)-1),"")</f>
        <v>6</v>
      </c>
      <c r="Q19811">
        <f t="shared" si="567"/>
        <v>2</v>
      </c>
      <c r="R19811">
        <f t="shared" si="566"/>
        <v>0</v>
      </c>
    </row>
    <row r="19812" spans="1:18" x14ac:dyDescent="0.3">
      <c r="A19812" t="s">
        <v>1423</v>
      </c>
      <c r="B19812" s="1">
        <v>38490</v>
      </c>
      <c r="C19812" s="2">
        <v>0.41666666666666669</v>
      </c>
      <c r="D19812" t="s">
        <v>1434</v>
      </c>
      <c r="E19812" t="s">
        <v>1435</v>
      </c>
      <c r="G19812" s="6" t="s">
        <v>29</v>
      </c>
      <c r="H19812" t="s">
        <v>406</v>
      </c>
      <c r="I19812" t="s">
        <v>21</v>
      </c>
      <c r="J19812" t="s">
        <v>22</v>
      </c>
      <c r="K19812">
        <v>15.5</v>
      </c>
      <c r="L19812">
        <v>87</v>
      </c>
      <c r="M19812" t="s">
        <v>1115</v>
      </c>
      <c r="N19812">
        <v>87</v>
      </c>
      <c r="P19812" cm="1">
        <f t="array" ref="P19812">IF(Q19812&gt;0,INDEX(Q19812:Q41536,MATCH(TRUE,INDEX(Q19812:Q41536="",,),0)-1),"")</f>
        <v>6</v>
      </c>
      <c r="Q19812">
        <f t="shared" si="567"/>
        <v>2</v>
      </c>
      <c r="R19812">
        <f t="shared" si="566"/>
        <v>0</v>
      </c>
    </row>
    <row r="19813" spans="1:18" x14ac:dyDescent="0.3">
      <c r="A19813" t="s">
        <v>1423</v>
      </c>
      <c r="B19813" s="1">
        <v>38490</v>
      </c>
      <c r="C19813" s="2">
        <v>0.41666666666666669</v>
      </c>
      <c r="D19813" t="s">
        <v>1434</v>
      </c>
      <c r="E19813" t="s">
        <v>1435</v>
      </c>
      <c r="G19813" s="6" t="s">
        <v>29</v>
      </c>
      <c r="H19813" t="s">
        <v>99</v>
      </c>
      <c r="I19813" t="s">
        <v>21</v>
      </c>
      <c r="J19813" t="s">
        <v>22</v>
      </c>
      <c r="K19813">
        <v>0.3</v>
      </c>
      <c r="L19813">
        <v>249</v>
      </c>
      <c r="M19813" t="s">
        <v>1115</v>
      </c>
      <c r="N19813">
        <v>249</v>
      </c>
      <c r="P19813" cm="1">
        <f t="array" ref="P19813">IF(Q19813&gt;0,INDEX(Q19813:Q41537,MATCH(TRUE,INDEX(Q19813:Q41537="",,),0)-1),"")</f>
        <v>6</v>
      </c>
      <c r="Q19813">
        <f t="shared" si="567"/>
        <v>2</v>
      </c>
      <c r="R19813">
        <f t="shared" si="566"/>
        <v>0</v>
      </c>
    </row>
    <row r="19814" spans="1:18" x14ac:dyDescent="0.3">
      <c r="A19814" t="s">
        <v>1423</v>
      </c>
      <c r="B19814" s="1">
        <v>38490</v>
      </c>
      <c r="C19814" s="2">
        <v>0.41666666666666669</v>
      </c>
      <c r="D19814" t="s">
        <v>1434</v>
      </c>
      <c r="E19814" t="s">
        <v>1435</v>
      </c>
      <c r="G19814" s="6" t="s">
        <v>29</v>
      </c>
      <c r="H19814" t="s">
        <v>69</v>
      </c>
      <c r="I19814" t="s">
        <v>21</v>
      </c>
      <c r="J19814" t="s">
        <v>22</v>
      </c>
      <c r="K19814">
        <v>1</v>
      </c>
      <c r="L19814">
        <v>123</v>
      </c>
      <c r="M19814" t="s">
        <v>1115</v>
      </c>
      <c r="N19814">
        <v>123</v>
      </c>
      <c r="P19814" cm="1">
        <f t="array" ref="P19814">IF(Q19814&gt;0,INDEX(Q19814:Q41538,MATCH(TRUE,INDEX(Q19814:Q41538="",,),0)-1),"")</f>
        <v>6</v>
      </c>
      <c r="Q19814">
        <f t="shared" si="567"/>
        <v>2</v>
      </c>
      <c r="R19814">
        <f t="shared" si="566"/>
        <v>0</v>
      </c>
    </row>
    <row r="19815" spans="1:18" x14ac:dyDescent="0.3">
      <c r="A19815" t="s">
        <v>1423</v>
      </c>
      <c r="B19815" s="1">
        <v>38490</v>
      </c>
      <c r="C19815" s="2">
        <v>0.41666666666666669</v>
      </c>
      <c r="D19815" t="s">
        <v>1434</v>
      </c>
      <c r="E19815" t="s">
        <v>1435</v>
      </c>
      <c r="G19815" s="6" t="s">
        <v>29</v>
      </c>
      <c r="H19815" t="s">
        <v>154</v>
      </c>
      <c r="I19815" t="s">
        <v>21</v>
      </c>
      <c r="J19815" t="s">
        <v>22</v>
      </c>
      <c r="K19815">
        <v>0.4</v>
      </c>
      <c r="L19815">
        <v>506</v>
      </c>
      <c r="M19815" t="s">
        <v>1115</v>
      </c>
      <c r="N19815">
        <v>506</v>
      </c>
      <c r="P19815" cm="1">
        <f t="array" ref="P19815">IF(Q19815&gt;0,INDEX(Q19815:Q41539,MATCH(TRUE,INDEX(Q19815:Q41539="",,),0)-1),"")</f>
        <v>6</v>
      </c>
      <c r="Q19815">
        <f t="shared" si="567"/>
        <v>2</v>
      </c>
      <c r="R19815">
        <f t="shared" si="566"/>
        <v>0</v>
      </c>
    </row>
    <row r="19816" spans="1:18" x14ac:dyDescent="0.3">
      <c r="A19816" t="s">
        <v>1423</v>
      </c>
      <c r="B19816" s="1">
        <v>38490</v>
      </c>
      <c r="C19816" s="2">
        <v>0.41666666666666669</v>
      </c>
      <c r="D19816" t="s">
        <v>1434</v>
      </c>
      <c r="E19816" t="s">
        <v>1435</v>
      </c>
      <c r="G19816" s="6" t="s">
        <v>29</v>
      </c>
      <c r="H19816" t="s">
        <v>53</v>
      </c>
      <c r="I19816" t="s">
        <v>26</v>
      </c>
      <c r="J19816" t="s">
        <v>27</v>
      </c>
      <c r="K19816">
        <v>10</v>
      </c>
      <c r="L19816">
        <v>17.8</v>
      </c>
      <c r="M19816" t="s">
        <v>1115</v>
      </c>
      <c r="N19816">
        <v>17.8</v>
      </c>
      <c r="P19816" cm="1">
        <f t="array" ref="P19816">IF(Q19816&gt;0,INDEX(Q19816:Q41540,MATCH(TRUE,INDEX(Q19816:Q41540="",,),0)-1),"")</f>
        <v>6</v>
      </c>
      <c r="Q19816">
        <f t="shared" si="567"/>
        <v>2</v>
      </c>
      <c r="R19816">
        <f t="shared" si="566"/>
        <v>0</v>
      </c>
    </row>
    <row r="19817" spans="1:18" x14ac:dyDescent="0.3">
      <c r="A19817" t="s">
        <v>1423</v>
      </c>
      <c r="B19817" s="1">
        <v>38490</v>
      </c>
      <c r="C19817" s="2">
        <v>0.41666666666666669</v>
      </c>
      <c r="D19817" t="s">
        <v>1434</v>
      </c>
      <c r="E19817" t="s">
        <v>1435</v>
      </c>
      <c r="G19817" s="6" t="s">
        <v>29</v>
      </c>
      <c r="H19817" t="s">
        <v>148</v>
      </c>
      <c r="I19817" t="s">
        <v>26</v>
      </c>
      <c r="J19817" t="s">
        <v>27</v>
      </c>
      <c r="K19817">
        <v>86</v>
      </c>
      <c r="L19817">
        <v>23.35</v>
      </c>
      <c r="M19817" t="s">
        <v>1115</v>
      </c>
      <c r="N19817">
        <v>23.35</v>
      </c>
      <c r="P19817" cm="1">
        <f t="array" ref="P19817">IF(Q19817&gt;0,INDEX(Q19817:Q41541,MATCH(TRUE,INDEX(Q19817:Q41541="",,),0)-1),"")</f>
        <v>6</v>
      </c>
      <c r="Q19817">
        <f t="shared" si="567"/>
        <v>2</v>
      </c>
      <c r="R19817">
        <f t="shared" si="566"/>
        <v>0</v>
      </c>
    </row>
    <row r="19818" spans="1:18" x14ac:dyDescent="0.3">
      <c r="A19818" t="s">
        <v>1423</v>
      </c>
      <c r="B19818" s="1">
        <v>38490</v>
      </c>
      <c r="C19818" s="2">
        <v>0.41666666666666669</v>
      </c>
      <c r="D19818" t="s">
        <v>1434</v>
      </c>
      <c r="E19818" t="s">
        <v>1435</v>
      </c>
      <c r="G19818" s="6" t="s">
        <v>29</v>
      </c>
      <c r="H19818" t="s">
        <v>197</v>
      </c>
      <c r="I19818" t="s">
        <v>26</v>
      </c>
      <c r="J19818" t="s">
        <v>27</v>
      </c>
      <c r="K19818">
        <v>3</v>
      </c>
      <c r="L19818">
        <v>32.1</v>
      </c>
      <c r="M19818" t="s">
        <v>1115</v>
      </c>
      <c r="N19818">
        <v>32.1</v>
      </c>
      <c r="P19818" cm="1">
        <f t="array" ref="P19818">IF(Q19818&gt;0,INDEX(Q19818:Q41542,MATCH(TRUE,INDEX(Q19818:Q41542="",,),0)-1),"")</f>
        <v>6</v>
      </c>
      <c r="Q19818">
        <f t="shared" si="567"/>
        <v>2</v>
      </c>
      <c r="R19818">
        <f t="shared" si="566"/>
        <v>0</v>
      </c>
    </row>
    <row r="19819" spans="1:18" x14ac:dyDescent="0.3">
      <c r="A19819" t="s">
        <v>1423</v>
      </c>
      <c r="B19819" s="1">
        <v>38490</v>
      </c>
      <c r="C19819" s="2">
        <v>0.41666666666666669</v>
      </c>
      <c r="D19819" t="s">
        <v>1434</v>
      </c>
      <c r="E19819" t="s">
        <v>1435</v>
      </c>
      <c r="G19819" t="s">
        <v>19</v>
      </c>
      <c r="H19819" t="s">
        <v>64</v>
      </c>
      <c r="I19819" t="s">
        <v>26</v>
      </c>
      <c r="J19819" t="s">
        <v>27</v>
      </c>
      <c r="K19819">
        <v>2589</v>
      </c>
      <c r="L19819">
        <v>16.600000000000001</v>
      </c>
      <c r="M19819" t="s">
        <v>1170</v>
      </c>
      <c r="N19819">
        <v>31</v>
      </c>
      <c r="P19819" cm="1">
        <f t="array" ref="P19819">IF(Q19819&gt;0,INDEX(Q19819:Q41543,MATCH(TRUE,INDEX(Q19819:Q41543="",,),0)-1),"")</f>
        <v>6</v>
      </c>
      <c r="Q19819">
        <f t="shared" si="567"/>
        <v>3</v>
      </c>
      <c r="R19819">
        <f t="shared" si="566"/>
        <v>0</v>
      </c>
    </row>
    <row r="19820" spans="1:18" x14ac:dyDescent="0.3">
      <c r="A19820" t="s">
        <v>1423</v>
      </c>
      <c r="B19820" s="1">
        <v>38490</v>
      </c>
      <c r="C19820" s="2">
        <v>0.41666666666666669</v>
      </c>
      <c r="D19820" t="s">
        <v>1434</v>
      </c>
      <c r="E19820" t="s">
        <v>1435</v>
      </c>
      <c r="G19820" s="6" t="s">
        <v>29</v>
      </c>
      <c r="H19820" t="s">
        <v>30</v>
      </c>
      <c r="I19820" t="s">
        <v>21</v>
      </c>
      <c r="J19820" t="s">
        <v>22</v>
      </c>
      <c r="K19820">
        <v>35.200000000000003</v>
      </c>
      <c r="L19820">
        <v>138</v>
      </c>
      <c r="M19820" t="s">
        <v>1170</v>
      </c>
      <c r="N19820">
        <v>138</v>
      </c>
      <c r="P19820" cm="1">
        <f t="array" ref="P19820">IF(Q19820&gt;0,INDEX(Q19820:Q41544,MATCH(TRUE,INDEX(Q19820:Q41544="",,),0)-1),"")</f>
        <v>6</v>
      </c>
      <c r="Q19820">
        <f t="shared" si="567"/>
        <v>3</v>
      </c>
      <c r="R19820">
        <f t="shared" si="566"/>
        <v>0</v>
      </c>
    </row>
    <row r="19821" spans="1:18" x14ac:dyDescent="0.3">
      <c r="A19821" t="s">
        <v>1423</v>
      </c>
      <c r="B19821" s="1">
        <v>38490</v>
      </c>
      <c r="C19821" s="2">
        <v>0.41666666666666669</v>
      </c>
      <c r="D19821" t="s">
        <v>1434</v>
      </c>
      <c r="E19821" t="s">
        <v>1435</v>
      </c>
      <c r="G19821" s="6" t="s">
        <v>29</v>
      </c>
      <c r="H19821" t="s">
        <v>196</v>
      </c>
      <c r="I19821" t="s">
        <v>21</v>
      </c>
      <c r="J19821" t="s">
        <v>22</v>
      </c>
      <c r="K19821">
        <v>2.1</v>
      </c>
      <c r="L19821">
        <v>188</v>
      </c>
      <c r="M19821" t="s">
        <v>1170</v>
      </c>
      <c r="N19821">
        <v>188</v>
      </c>
      <c r="P19821" cm="1">
        <f t="array" ref="P19821">IF(Q19821&gt;0,INDEX(Q19821:Q41545,MATCH(TRUE,INDEX(Q19821:Q41545="",,),0)-1),"")</f>
        <v>6</v>
      </c>
      <c r="Q19821">
        <f t="shared" si="567"/>
        <v>3</v>
      </c>
      <c r="R19821">
        <f t="shared" si="566"/>
        <v>0</v>
      </c>
    </row>
    <row r="19822" spans="1:18" x14ac:dyDescent="0.3">
      <c r="A19822" t="s">
        <v>1423</v>
      </c>
      <c r="B19822" s="1">
        <v>38490</v>
      </c>
      <c r="C19822" s="2">
        <v>0.41666666666666669</v>
      </c>
      <c r="D19822" t="s">
        <v>1434</v>
      </c>
      <c r="E19822" t="s">
        <v>1435</v>
      </c>
      <c r="G19822" s="6" t="s">
        <v>29</v>
      </c>
      <c r="H19822" t="s">
        <v>406</v>
      </c>
      <c r="I19822" t="s">
        <v>21</v>
      </c>
      <c r="J19822" t="s">
        <v>22</v>
      </c>
      <c r="K19822">
        <v>15.5</v>
      </c>
      <c r="L19822">
        <v>87</v>
      </c>
      <c r="M19822" t="s">
        <v>1170</v>
      </c>
      <c r="N19822">
        <v>87</v>
      </c>
      <c r="P19822" cm="1">
        <f t="array" ref="P19822">IF(Q19822&gt;0,INDEX(Q19822:Q41546,MATCH(TRUE,INDEX(Q19822:Q41546="",,),0)-1),"")</f>
        <v>6</v>
      </c>
      <c r="Q19822">
        <f t="shared" si="567"/>
        <v>3</v>
      </c>
      <c r="R19822">
        <f t="shared" si="566"/>
        <v>0</v>
      </c>
    </row>
    <row r="19823" spans="1:18" x14ac:dyDescent="0.3">
      <c r="A19823" t="s">
        <v>1423</v>
      </c>
      <c r="B19823" s="1">
        <v>38490</v>
      </c>
      <c r="C19823" s="2">
        <v>0.41666666666666669</v>
      </c>
      <c r="D19823" t="s">
        <v>1434</v>
      </c>
      <c r="E19823" t="s">
        <v>1435</v>
      </c>
      <c r="G19823" s="6" t="s">
        <v>29</v>
      </c>
      <c r="H19823" t="s">
        <v>99</v>
      </c>
      <c r="I19823" t="s">
        <v>21</v>
      </c>
      <c r="J19823" t="s">
        <v>22</v>
      </c>
      <c r="K19823">
        <v>0.3</v>
      </c>
      <c r="L19823">
        <v>249</v>
      </c>
      <c r="M19823" t="s">
        <v>1170</v>
      </c>
      <c r="N19823">
        <v>249</v>
      </c>
      <c r="P19823" cm="1">
        <f t="array" ref="P19823">IF(Q19823&gt;0,INDEX(Q19823:Q41547,MATCH(TRUE,INDEX(Q19823:Q41547="",,),0)-1),"")</f>
        <v>6</v>
      </c>
      <c r="Q19823">
        <f t="shared" si="567"/>
        <v>3</v>
      </c>
      <c r="R19823">
        <f t="shared" si="566"/>
        <v>0</v>
      </c>
    </row>
    <row r="19824" spans="1:18" x14ac:dyDescent="0.3">
      <c r="A19824" t="s">
        <v>1423</v>
      </c>
      <c r="B19824" s="1">
        <v>38490</v>
      </c>
      <c r="C19824" s="2">
        <v>0.41666666666666669</v>
      </c>
      <c r="D19824" t="s">
        <v>1434</v>
      </c>
      <c r="E19824" t="s">
        <v>1435</v>
      </c>
      <c r="G19824" s="6" t="s">
        <v>29</v>
      </c>
      <c r="H19824" t="s">
        <v>69</v>
      </c>
      <c r="I19824" t="s">
        <v>21</v>
      </c>
      <c r="J19824" t="s">
        <v>22</v>
      </c>
      <c r="K19824">
        <v>1</v>
      </c>
      <c r="L19824">
        <v>123</v>
      </c>
      <c r="M19824" t="s">
        <v>1170</v>
      </c>
      <c r="N19824">
        <v>123</v>
      </c>
      <c r="P19824" cm="1">
        <f t="array" ref="P19824">IF(Q19824&gt;0,INDEX(Q19824:Q41548,MATCH(TRUE,INDEX(Q19824:Q41548="",,),0)-1),"")</f>
        <v>6</v>
      </c>
      <c r="Q19824">
        <f t="shared" si="567"/>
        <v>3</v>
      </c>
      <c r="R19824">
        <f t="shared" ref="R19824:R19887" si="568">IF(P19824="","",0)</f>
        <v>0</v>
      </c>
    </row>
    <row r="19825" spans="1:18" x14ac:dyDescent="0.3">
      <c r="A19825" t="s">
        <v>1423</v>
      </c>
      <c r="B19825" s="1">
        <v>38490</v>
      </c>
      <c r="C19825" s="2">
        <v>0.41666666666666669</v>
      </c>
      <c r="D19825" t="s">
        <v>1434</v>
      </c>
      <c r="E19825" t="s">
        <v>1435</v>
      </c>
      <c r="G19825" s="6" t="s">
        <v>29</v>
      </c>
      <c r="H19825" t="s">
        <v>154</v>
      </c>
      <c r="I19825" t="s">
        <v>21</v>
      </c>
      <c r="J19825" t="s">
        <v>22</v>
      </c>
      <c r="K19825">
        <v>0.4</v>
      </c>
      <c r="L19825">
        <v>506</v>
      </c>
      <c r="M19825" t="s">
        <v>1170</v>
      </c>
      <c r="N19825">
        <v>506</v>
      </c>
      <c r="P19825" cm="1">
        <f t="array" ref="P19825">IF(Q19825&gt;0,INDEX(Q19825:Q41549,MATCH(TRUE,INDEX(Q19825:Q41549="",,),0)-1),"")</f>
        <v>6</v>
      </c>
      <c r="Q19825">
        <f t="shared" si="567"/>
        <v>3</v>
      </c>
      <c r="R19825">
        <f t="shared" si="568"/>
        <v>0</v>
      </c>
    </row>
    <row r="19826" spans="1:18" x14ac:dyDescent="0.3">
      <c r="A19826" t="s">
        <v>1423</v>
      </c>
      <c r="B19826" s="1">
        <v>38490</v>
      </c>
      <c r="C19826" s="2">
        <v>0.41666666666666669</v>
      </c>
      <c r="D19826" t="s">
        <v>1434</v>
      </c>
      <c r="E19826" t="s">
        <v>1435</v>
      </c>
      <c r="G19826" s="6" t="s">
        <v>29</v>
      </c>
      <c r="H19826" t="s">
        <v>53</v>
      </c>
      <c r="I19826" t="s">
        <v>26</v>
      </c>
      <c r="J19826" t="s">
        <v>27</v>
      </c>
      <c r="K19826">
        <v>10</v>
      </c>
      <c r="L19826">
        <v>17.8</v>
      </c>
      <c r="M19826" t="s">
        <v>1170</v>
      </c>
      <c r="N19826">
        <v>17.8</v>
      </c>
      <c r="P19826" cm="1">
        <f t="array" ref="P19826">IF(Q19826&gt;0,INDEX(Q19826:Q41550,MATCH(TRUE,INDEX(Q19826:Q41550="",,),0)-1),"")</f>
        <v>6</v>
      </c>
      <c r="Q19826">
        <f t="shared" si="567"/>
        <v>3</v>
      </c>
      <c r="R19826">
        <f t="shared" si="568"/>
        <v>0</v>
      </c>
    </row>
    <row r="19827" spans="1:18" x14ac:dyDescent="0.3">
      <c r="A19827" t="s">
        <v>1423</v>
      </c>
      <c r="B19827" s="1">
        <v>38490</v>
      </c>
      <c r="C19827" s="2">
        <v>0.41666666666666669</v>
      </c>
      <c r="D19827" t="s">
        <v>1434</v>
      </c>
      <c r="E19827" t="s">
        <v>1435</v>
      </c>
      <c r="G19827" s="6" t="s">
        <v>29</v>
      </c>
      <c r="H19827" t="s">
        <v>148</v>
      </c>
      <c r="I19827" t="s">
        <v>26</v>
      </c>
      <c r="J19827" t="s">
        <v>27</v>
      </c>
      <c r="K19827">
        <v>86</v>
      </c>
      <c r="L19827">
        <v>23.35</v>
      </c>
      <c r="M19827" t="s">
        <v>1170</v>
      </c>
      <c r="N19827">
        <v>23.35</v>
      </c>
      <c r="P19827" cm="1">
        <f t="array" ref="P19827">IF(Q19827&gt;0,INDEX(Q19827:Q41551,MATCH(TRUE,INDEX(Q19827:Q41551="",,),0)-1),"")</f>
        <v>6</v>
      </c>
      <c r="Q19827">
        <f t="shared" si="567"/>
        <v>3</v>
      </c>
      <c r="R19827">
        <f t="shared" si="568"/>
        <v>0</v>
      </c>
    </row>
    <row r="19828" spans="1:18" x14ac:dyDescent="0.3">
      <c r="A19828" t="s">
        <v>1423</v>
      </c>
      <c r="B19828" s="1">
        <v>38490</v>
      </c>
      <c r="C19828" s="2">
        <v>0.41666666666666669</v>
      </c>
      <c r="D19828" t="s">
        <v>1434</v>
      </c>
      <c r="E19828" t="s">
        <v>1435</v>
      </c>
      <c r="G19828" s="6" t="s">
        <v>29</v>
      </c>
      <c r="H19828" t="s">
        <v>197</v>
      </c>
      <c r="I19828" t="s">
        <v>26</v>
      </c>
      <c r="J19828" t="s">
        <v>27</v>
      </c>
      <c r="K19828">
        <v>3</v>
      </c>
      <c r="L19828">
        <v>32.1</v>
      </c>
      <c r="M19828" t="s">
        <v>1170</v>
      </c>
      <c r="N19828">
        <v>32.1</v>
      </c>
      <c r="P19828" cm="1">
        <f t="array" ref="P19828">IF(Q19828&gt;0,INDEX(Q19828:Q41552,MATCH(TRUE,INDEX(Q19828:Q41552="",,),0)-1),"")</f>
        <v>6</v>
      </c>
      <c r="Q19828">
        <f t="shared" si="567"/>
        <v>3</v>
      </c>
      <c r="R19828">
        <f t="shared" si="568"/>
        <v>0</v>
      </c>
    </row>
    <row r="19829" spans="1:18" x14ac:dyDescent="0.3">
      <c r="A19829" t="s">
        <v>1423</v>
      </c>
      <c r="B19829" s="1">
        <v>38490</v>
      </c>
      <c r="C19829" s="2">
        <v>0.41666666666666669</v>
      </c>
      <c r="D19829" t="s">
        <v>1434</v>
      </c>
      <c r="E19829" t="s">
        <v>1435</v>
      </c>
      <c r="G19829" t="s">
        <v>19</v>
      </c>
      <c r="H19829" t="s">
        <v>64</v>
      </c>
      <c r="I19829" t="s">
        <v>26</v>
      </c>
      <c r="J19829" t="s">
        <v>27</v>
      </c>
      <c r="K19829">
        <v>2589</v>
      </c>
      <c r="L19829">
        <v>16.600000000000001</v>
      </c>
      <c r="M19829" t="s">
        <v>1436</v>
      </c>
      <c r="N19829">
        <v>28.2</v>
      </c>
      <c r="P19829" cm="1">
        <f t="array" ref="P19829">IF(Q19829&gt;0,INDEX(Q19829:Q41553,MATCH(TRUE,INDEX(Q19829:Q41553="",,),0)-1),"")</f>
        <v>6</v>
      </c>
      <c r="Q19829">
        <f t="shared" si="567"/>
        <v>4</v>
      </c>
      <c r="R19829">
        <f t="shared" si="568"/>
        <v>0</v>
      </c>
    </row>
    <row r="19830" spans="1:18" x14ac:dyDescent="0.3">
      <c r="A19830" t="s">
        <v>1423</v>
      </c>
      <c r="B19830" s="1">
        <v>38490</v>
      </c>
      <c r="C19830" s="2">
        <v>0.41666666666666669</v>
      </c>
      <c r="D19830" t="s">
        <v>1434</v>
      </c>
      <c r="E19830" t="s">
        <v>1435</v>
      </c>
      <c r="G19830" s="6" t="s">
        <v>29</v>
      </c>
      <c r="H19830" t="s">
        <v>30</v>
      </c>
      <c r="I19830" t="s">
        <v>21</v>
      </c>
      <c r="J19830" t="s">
        <v>22</v>
      </c>
      <c r="K19830">
        <v>35.200000000000003</v>
      </c>
      <c r="L19830">
        <v>138</v>
      </c>
      <c r="M19830" t="s">
        <v>1436</v>
      </c>
      <c r="N19830">
        <v>138</v>
      </c>
      <c r="P19830" cm="1">
        <f t="array" ref="P19830">IF(Q19830&gt;0,INDEX(Q19830:Q41554,MATCH(TRUE,INDEX(Q19830:Q41554="",,),0)-1),"")</f>
        <v>6</v>
      </c>
      <c r="Q19830">
        <f t="shared" si="567"/>
        <v>4</v>
      </c>
      <c r="R19830">
        <f t="shared" si="568"/>
        <v>0</v>
      </c>
    </row>
    <row r="19831" spans="1:18" x14ac:dyDescent="0.3">
      <c r="A19831" t="s">
        <v>1423</v>
      </c>
      <c r="B19831" s="1">
        <v>38490</v>
      </c>
      <c r="C19831" s="2">
        <v>0.41666666666666669</v>
      </c>
      <c r="D19831" t="s">
        <v>1434</v>
      </c>
      <c r="E19831" t="s">
        <v>1435</v>
      </c>
      <c r="G19831" s="6" t="s">
        <v>29</v>
      </c>
      <c r="H19831" t="s">
        <v>196</v>
      </c>
      <c r="I19831" t="s">
        <v>21</v>
      </c>
      <c r="J19831" t="s">
        <v>22</v>
      </c>
      <c r="K19831">
        <v>2.1</v>
      </c>
      <c r="L19831">
        <v>188</v>
      </c>
      <c r="M19831" t="s">
        <v>1436</v>
      </c>
      <c r="N19831">
        <v>188</v>
      </c>
      <c r="P19831" cm="1">
        <f t="array" ref="P19831">IF(Q19831&gt;0,INDEX(Q19831:Q41555,MATCH(TRUE,INDEX(Q19831:Q41555="",,),0)-1),"")</f>
        <v>6</v>
      </c>
      <c r="Q19831">
        <f t="shared" si="567"/>
        <v>4</v>
      </c>
      <c r="R19831">
        <f t="shared" si="568"/>
        <v>0</v>
      </c>
    </row>
    <row r="19832" spans="1:18" x14ac:dyDescent="0.3">
      <c r="A19832" t="s">
        <v>1423</v>
      </c>
      <c r="B19832" s="1">
        <v>38490</v>
      </c>
      <c r="C19832" s="2">
        <v>0.41666666666666669</v>
      </c>
      <c r="D19832" t="s">
        <v>1434</v>
      </c>
      <c r="E19832" t="s">
        <v>1435</v>
      </c>
      <c r="G19832" s="6" t="s">
        <v>29</v>
      </c>
      <c r="H19832" t="s">
        <v>406</v>
      </c>
      <c r="I19832" t="s">
        <v>21</v>
      </c>
      <c r="J19832" t="s">
        <v>22</v>
      </c>
      <c r="K19832">
        <v>15.5</v>
      </c>
      <c r="L19832">
        <v>87</v>
      </c>
      <c r="M19832" t="s">
        <v>1436</v>
      </c>
      <c r="N19832">
        <v>87</v>
      </c>
      <c r="P19832" cm="1">
        <f t="array" ref="P19832">IF(Q19832&gt;0,INDEX(Q19832:Q41556,MATCH(TRUE,INDEX(Q19832:Q41556="",,),0)-1),"")</f>
        <v>6</v>
      </c>
      <c r="Q19832">
        <f t="shared" si="567"/>
        <v>4</v>
      </c>
      <c r="R19832">
        <f t="shared" si="568"/>
        <v>0</v>
      </c>
    </row>
    <row r="19833" spans="1:18" x14ac:dyDescent="0.3">
      <c r="A19833" t="s">
        <v>1423</v>
      </c>
      <c r="B19833" s="1">
        <v>38490</v>
      </c>
      <c r="C19833" s="2">
        <v>0.41666666666666669</v>
      </c>
      <c r="D19833" t="s">
        <v>1434</v>
      </c>
      <c r="E19833" t="s">
        <v>1435</v>
      </c>
      <c r="G19833" s="6" t="s">
        <v>29</v>
      </c>
      <c r="H19833" t="s">
        <v>99</v>
      </c>
      <c r="I19833" t="s">
        <v>21</v>
      </c>
      <c r="J19833" t="s">
        <v>22</v>
      </c>
      <c r="K19833">
        <v>0.3</v>
      </c>
      <c r="L19833">
        <v>249</v>
      </c>
      <c r="M19833" t="s">
        <v>1436</v>
      </c>
      <c r="N19833">
        <v>249</v>
      </c>
      <c r="P19833" cm="1">
        <f t="array" ref="P19833">IF(Q19833&gt;0,INDEX(Q19833:Q41557,MATCH(TRUE,INDEX(Q19833:Q41557="",,),0)-1),"")</f>
        <v>6</v>
      </c>
      <c r="Q19833">
        <f t="shared" si="567"/>
        <v>4</v>
      </c>
      <c r="R19833">
        <f t="shared" si="568"/>
        <v>0</v>
      </c>
    </row>
    <row r="19834" spans="1:18" x14ac:dyDescent="0.3">
      <c r="A19834" t="s">
        <v>1423</v>
      </c>
      <c r="B19834" s="1">
        <v>38490</v>
      </c>
      <c r="C19834" s="2">
        <v>0.41666666666666669</v>
      </c>
      <c r="D19834" t="s">
        <v>1434</v>
      </c>
      <c r="E19834" t="s">
        <v>1435</v>
      </c>
      <c r="G19834" s="6" t="s">
        <v>29</v>
      </c>
      <c r="H19834" t="s">
        <v>69</v>
      </c>
      <c r="I19834" t="s">
        <v>21</v>
      </c>
      <c r="J19834" t="s">
        <v>22</v>
      </c>
      <c r="K19834">
        <v>1</v>
      </c>
      <c r="L19834">
        <v>123</v>
      </c>
      <c r="M19834" t="s">
        <v>1436</v>
      </c>
      <c r="N19834">
        <v>123</v>
      </c>
      <c r="P19834" cm="1">
        <f t="array" ref="P19834">IF(Q19834&gt;0,INDEX(Q19834:Q41558,MATCH(TRUE,INDEX(Q19834:Q41558="",,),0)-1),"")</f>
        <v>6</v>
      </c>
      <c r="Q19834">
        <f t="shared" si="567"/>
        <v>4</v>
      </c>
      <c r="R19834">
        <f t="shared" si="568"/>
        <v>0</v>
      </c>
    </row>
    <row r="19835" spans="1:18" x14ac:dyDescent="0.3">
      <c r="A19835" t="s">
        <v>1423</v>
      </c>
      <c r="B19835" s="1">
        <v>38490</v>
      </c>
      <c r="C19835" s="2">
        <v>0.41666666666666669</v>
      </c>
      <c r="D19835" t="s">
        <v>1434</v>
      </c>
      <c r="E19835" t="s">
        <v>1435</v>
      </c>
      <c r="G19835" s="6" t="s">
        <v>29</v>
      </c>
      <c r="H19835" t="s">
        <v>154</v>
      </c>
      <c r="I19835" t="s">
        <v>21</v>
      </c>
      <c r="J19835" t="s">
        <v>22</v>
      </c>
      <c r="K19835">
        <v>0.4</v>
      </c>
      <c r="L19835">
        <v>506</v>
      </c>
      <c r="M19835" t="s">
        <v>1436</v>
      </c>
      <c r="N19835">
        <v>506</v>
      </c>
      <c r="P19835" cm="1">
        <f t="array" ref="P19835">IF(Q19835&gt;0,INDEX(Q19835:Q41559,MATCH(TRUE,INDEX(Q19835:Q41559="",,),0)-1),"")</f>
        <v>6</v>
      </c>
      <c r="Q19835">
        <f t="shared" si="567"/>
        <v>4</v>
      </c>
      <c r="R19835">
        <f t="shared" si="568"/>
        <v>0</v>
      </c>
    </row>
    <row r="19836" spans="1:18" x14ac:dyDescent="0.3">
      <c r="A19836" t="s">
        <v>1423</v>
      </c>
      <c r="B19836" s="1">
        <v>38490</v>
      </c>
      <c r="C19836" s="2">
        <v>0.41666666666666669</v>
      </c>
      <c r="D19836" t="s">
        <v>1434</v>
      </c>
      <c r="E19836" t="s">
        <v>1435</v>
      </c>
      <c r="G19836" s="6" t="s">
        <v>29</v>
      </c>
      <c r="H19836" t="s">
        <v>53</v>
      </c>
      <c r="I19836" t="s">
        <v>26</v>
      </c>
      <c r="J19836" t="s">
        <v>27</v>
      </c>
      <c r="K19836">
        <v>10</v>
      </c>
      <c r="L19836">
        <v>17.8</v>
      </c>
      <c r="M19836" t="s">
        <v>1436</v>
      </c>
      <c r="N19836">
        <v>17.8</v>
      </c>
      <c r="P19836" cm="1">
        <f t="array" ref="P19836">IF(Q19836&gt;0,INDEX(Q19836:Q41560,MATCH(TRUE,INDEX(Q19836:Q41560="",,),0)-1),"")</f>
        <v>6</v>
      </c>
      <c r="Q19836">
        <f t="shared" si="567"/>
        <v>4</v>
      </c>
      <c r="R19836">
        <f t="shared" si="568"/>
        <v>0</v>
      </c>
    </row>
    <row r="19837" spans="1:18" x14ac:dyDescent="0.3">
      <c r="A19837" t="s">
        <v>1423</v>
      </c>
      <c r="B19837" s="1">
        <v>38490</v>
      </c>
      <c r="C19837" s="2">
        <v>0.41666666666666669</v>
      </c>
      <c r="D19837" t="s">
        <v>1434</v>
      </c>
      <c r="E19837" t="s">
        <v>1435</v>
      </c>
      <c r="G19837" s="6" t="s">
        <v>29</v>
      </c>
      <c r="H19837" t="s">
        <v>148</v>
      </c>
      <c r="I19837" t="s">
        <v>26</v>
      </c>
      <c r="J19837" t="s">
        <v>27</v>
      </c>
      <c r="K19837">
        <v>86</v>
      </c>
      <c r="L19837">
        <v>23.35</v>
      </c>
      <c r="M19837" t="s">
        <v>1436</v>
      </c>
      <c r="N19837">
        <v>23.35</v>
      </c>
      <c r="P19837" cm="1">
        <f t="array" ref="P19837">IF(Q19837&gt;0,INDEX(Q19837:Q41561,MATCH(TRUE,INDEX(Q19837:Q41561="",,),0)-1),"")</f>
        <v>6</v>
      </c>
      <c r="Q19837">
        <f t="shared" si="567"/>
        <v>4</v>
      </c>
      <c r="R19837">
        <f t="shared" si="568"/>
        <v>0</v>
      </c>
    </row>
    <row r="19838" spans="1:18" x14ac:dyDescent="0.3">
      <c r="A19838" t="s">
        <v>1423</v>
      </c>
      <c r="B19838" s="1">
        <v>38490</v>
      </c>
      <c r="C19838" s="2">
        <v>0.41666666666666669</v>
      </c>
      <c r="D19838" t="s">
        <v>1434</v>
      </c>
      <c r="E19838" t="s">
        <v>1435</v>
      </c>
      <c r="G19838" s="6" t="s">
        <v>29</v>
      </c>
      <c r="H19838" t="s">
        <v>197</v>
      </c>
      <c r="I19838" t="s">
        <v>26</v>
      </c>
      <c r="J19838" t="s">
        <v>27</v>
      </c>
      <c r="K19838">
        <v>3</v>
      </c>
      <c r="L19838">
        <v>32.1</v>
      </c>
      <c r="M19838" t="s">
        <v>1436</v>
      </c>
      <c r="N19838">
        <v>32.1</v>
      </c>
      <c r="P19838" cm="1">
        <f t="array" ref="P19838">IF(Q19838&gt;0,INDEX(Q19838:Q41562,MATCH(TRUE,INDEX(Q19838:Q41562="",,),0)-1),"")</f>
        <v>6</v>
      </c>
      <c r="Q19838">
        <f t="shared" si="567"/>
        <v>4</v>
      </c>
      <c r="R19838">
        <f t="shared" si="568"/>
        <v>0</v>
      </c>
    </row>
    <row r="19839" spans="1:18" x14ac:dyDescent="0.3">
      <c r="A19839" t="s">
        <v>1423</v>
      </c>
      <c r="B19839" s="1">
        <v>38490</v>
      </c>
      <c r="C19839" s="2">
        <v>0.41666666666666669</v>
      </c>
      <c r="D19839" t="s">
        <v>1434</v>
      </c>
      <c r="E19839" t="s">
        <v>1435</v>
      </c>
      <c r="G19839" t="s">
        <v>19</v>
      </c>
      <c r="H19839" t="s">
        <v>64</v>
      </c>
      <c r="I19839" t="s">
        <v>26</v>
      </c>
      <c r="J19839" t="s">
        <v>27</v>
      </c>
      <c r="K19839">
        <v>2589</v>
      </c>
      <c r="L19839">
        <v>16.600000000000001</v>
      </c>
      <c r="M19839" t="s">
        <v>1171</v>
      </c>
      <c r="N19839">
        <v>24.56</v>
      </c>
      <c r="P19839" cm="1">
        <f t="array" ref="P19839">IF(Q19839&gt;0,INDEX(Q19839:Q41563,MATCH(TRUE,INDEX(Q19839:Q41563="",,),0)-1),"")</f>
        <v>6</v>
      </c>
      <c r="Q19839">
        <f t="shared" si="567"/>
        <v>5</v>
      </c>
      <c r="R19839">
        <f t="shared" si="568"/>
        <v>0</v>
      </c>
    </row>
    <row r="19840" spans="1:18" x14ac:dyDescent="0.3">
      <c r="A19840" t="s">
        <v>1423</v>
      </c>
      <c r="B19840" s="1">
        <v>38490</v>
      </c>
      <c r="C19840" s="2">
        <v>0.41666666666666669</v>
      </c>
      <c r="D19840" t="s">
        <v>1434</v>
      </c>
      <c r="E19840" t="s">
        <v>1435</v>
      </c>
      <c r="G19840" s="6" t="s">
        <v>29</v>
      </c>
      <c r="H19840" t="s">
        <v>30</v>
      </c>
      <c r="I19840" t="s">
        <v>21</v>
      </c>
      <c r="J19840" t="s">
        <v>22</v>
      </c>
      <c r="K19840">
        <v>35.200000000000003</v>
      </c>
      <c r="L19840">
        <v>138</v>
      </c>
      <c r="M19840" t="s">
        <v>1171</v>
      </c>
      <c r="N19840">
        <v>138</v>
      </c>
      <c r="P19840" cm="1">
        <f t="array" ref="P19840">IF(Q19840&gt;0,INDEX(Q19840:Q41564,MATCH(TRUE,INDEX(Q19840:Q41564="",,),0)-1),"")</f>
        <v>6</v>
      </c>
      <c r="Q19840">
        <f t="shared" si="567"/>
        <v>5</v>
      </c>
      <c r="R19840">
        <f t="shared" si="568"/>
        <v>0</v>
      </c>
    </row>
    <row r="19841" spans="1:18" x14ac:dyDescent="0.3">
      <c r="A19841" t="s">
        <v>1423</v>
      </c>
      <c r="B19841" s="1">
        <v>38490</v>
      </c>
      <c r="C19841" s="2">
        <v>0.41666666666666669</v>
      </c>
      <c r="D19841" t="s">
        <v>1434</v>
      </c>
      <c r="E19841" t="s">
        <v>1435</v>
      </c>
      <c r="G19841" s="6" t="s">
        <v>29</v>
      </c>
      <c r="H19841" t="s">
        <v>196</v>
      </c>
      <c r="I19841" t="s">
        <v>21</v>
      </c>
      <c r="J19841" t="s">
        <v>22</v>
      </c>
      <c r="K19841">
        <v>2.1</v>
      </c>
      <c r="L19841">
        <v>188</v>
      </c>
      <c r="M19841" t="s">
        <v>1171</v>
      </c>
      <c r="N19841">
        <v>188</v>
      </c>
      <c r="P19841" cm="1">
        <f t="array" ref="P19841">IF(Q19841&gt;0,INDEX(Q19841:Q41565,MATCH(TRUE,INDEX(Q19841:Q41565="",,),0)-1),"")</f>
        <v>6</v>
      </c>
      <c r="Q19841">
        <f t="shared" si="567"/>
        <v>5</v>
      </c>
      <c r="R19841">
        <f t="shared" si="568"/>
        <v>0</v>
      </c>
    </row>
    <row r="19842" spans="1:18" x14ac:dyDescent="0.3">
      <c r="A19842" t="s">
        <v>1423</v>
      </c>
      <c r="B19842" s="1">
        <v>38490</v>
      </c>
      <c r="C19842" s="2">
        <v>0.41666666666666669</v>
      </c>
      <c r="D19842" t="s">
        <v>1434</v>
      </c>
      <c r="E19842" t="s">
        <v>1435</v>
      </c>
      <c r="G19842" s="6" t="s">
        <v>29</v>
      </c>
      <c r="H19842" t="s">
        <v>406</v>
      </c>
      <c r="I19842" t="s">
        <v>21</v>
      </c>
      <c r="J19842" t="s">
        <v>22</v>
      </c>
      <c r="K19842">
        <v>15.5</v>
      </c>
      <c r="L19842">
        <v>87</v>
      </c>
      <c r="M19842" t="s">
        <v>1171</v>
      </c>
      <c r="N19842">
        <v>87</v>
      </c>
      <c r="P19842" cm="1">
        <f t="array" ref="P19842">IF(Q19842&gt;0,INDEX(Q19842:Q41566,MATCH(TRUE,INDEX(Q19842:Q41566="",,),0)-1),"")</f>
        <v>6</v>
      </c>
      <c r="Q19842">
        <f t="shared" si="567"/>
        <v>5</v>
      </c>
      <c r="R19842">
        <f t="shared" si="568"/>
        <v>0</v>
      </c>
    </row>
    <row r="19843" spans="1:18" x14ac:dyDescent="0.3">
      <c r="A19843" t="s">
        <v>1423</v>
      </c>
      <c r="B19843" s="1">
        <v>38490</v>
      </c>
      <c r="C19843" s="2">
        <v>0.41666666666666669</v>
      </c>
      <c r="D19843" t="s">
        <v>1434</v>
      </c>
      <c r="E19843" t="s">
        <v>1435</v>
      </c>
      <c r="G19843" s="6" t="s">
        <v>29</v>
      </c>
      <c r="H19843" t="s">
        <v>99</v>
      </c>
      <c r="I19843" t="s">
        <v>21</v>
      </c>
      <c r="J19843" t="s">
        <v>22</v>
      </c>
      <c r="K19843">
        <v>0.3</v>
      </c>
      <c r="L19843">
        <v>249</v>
      </c>
      <c r="M19843" t="s">
        <v>1171</v>
      </c>
      <c r="N19843">
        <v>249</v>
      </c>
      <c r="P19843" cm="1">
        <f t="array" ref="P19843">IF(Q19843&gt;0,INDEX(Q19843:Q41567,MATCH(TRUE,INDEX(Q19843:Q41567="",,),0)-1),"")</f>
        <v>6</v>
      </c>
      <c r="Q19843">
        <f t="shared" si="567"/>
        <v>5</v>
      </c>
      <c r="R19843">
        <f t="shared" si="568"/>
        <v>0</v>
      </c>
    </row>
    <row r="19844" spans="1:18" x14ac:dyDescent="0.3">
      <c r="A19844" t="s">
        <v>1423</v>
      </c>
      <c r="B19844" s="1">
        <v>38490</v>
      </c>
      <c r="C19844" s="2">
        <v>0.41666666666666669</v>
      </c>
      <c r="D19844" t="s">
        <v>1434</v>
      </c>
      <c r="E19844" t="s">
        <v>1435</v>
      </c>
      <c r="G19844" s="6" t="s">
        <v>29</v>
      </c>
      <c r="H19844" t="s">
        <v>69</v>
      </c>
      <c r="I19844" t="s">
        <v>21</v>
      </c>
      <c r="J19844" t="s">
        <v>22</v>
      </c>
      <c r="K19844">
        <v>1</v>
      </c>
      <c r="L19844">
        <v>123</v>
      </c>
      <c r="M19844" t="s">
        <v>1171</v>
      </c>
      <c r="N19844">
        <v>123</v>
      </c>
      <c r="P19844" cm="1">
        <f t="array" ref="P19844">IF(Q19844&gt;0,INDEX(Q19844:Q41568,MATCH(TRUE,INDEX(Q19844:Q41568="",,),0)-1),"")</f>
        <v>6</v>
      </c>
      <c r="Q19844">
        <f t="shared" si="567"/>
        <v>5</v>
      </c>
      <c r="R19844">
        <f t="shared" si="568"/>
        <v>0</v>
      </c>
    </row>
    <row r="19845" spans="1:18" x14ac:dyDescent="0.3">
      <c r="A19845" t="s">
        <v>1423</v>
      </c>
      <c r="B19845" s="1">
        <v>38490</v>
      </c>
      <c r="C19845" s="2">
        <v>0.41666666666666669</v>
      </c>
      <c r="D19845" t="s">
        <v>1434</v>
      </c>
      <c r="E19845" t="s">
        <v>1435</v>
      </c>
      <c r="G19845" s="6" t="s">
        <v>29</v>
      </c>
      <c r="H19845" t="s">
        <v>154</v>
      </c>
      <c r="I19845" t="s">
        <v>21</v>
      </c>
      <c r="J19845" t="s">
        <v>22</v>
      </c>
      <c r="K19845">
        <v>0.4</v>
      </c>
      <c r="L19845">
        <v>506</v>
      </c>
      <c r="M19845" t="s">
        <v>1171</v>
      </c>
      <c r="N19845">
        <v>506</v>
      </c>
      <c r="P19845" cm="1">
        <f t="array" ref="P19845">IF(Q19845&gt;0,INDEX(Q19845:Q41569,MATCH(TRUE,INDEX(Q19845:Q41569="",,),0)-1),"")</f>
        <v>6</v>
      </c>
      <c r="Q19845">
        <f t="shared" si="567"/>
        <v>5</v>
      </c>
      <c r="R19845">
        <f t="shared" si="568"/>
        <v>0</v>
      </c>
    </row>
    <row r="19846" spans="1:18" x14ac:dyDescent="0.3">
      <c r="A19846" t="s">
        <v>1423</v>
      </c>
      <c r="B19846" s="1">
        <v>38490</v>
      </c>
      <c r="C19846" s="2">
        <v>0.41666666666666669</v>
      </c>
      <c r="D19846" t="s">
        <v>1434</v>
      </c>
      <c r="E19846" t="s">
        <v>1435</v>
      </c>
      <c r="G19846" s="6" t="s">
        <v>29</v>
      </c>
      <c r="H19846" t="s">
        <v>53</v>
      </c>
      <c r="I19846" t="s">
        <v>26</v>
      </c>
      <c r="J19846" t="s">
        <v>27</v>
      </c>
      <c r="K19846">
        <v>10</v>
      </c>
      <c r="L19846">
        <v>17.8</v>
      </c>
      <c r="M19846" t="s">
        <v>1171</v>
      </c>
      <c r="N19846">
        <v>17.8</v>
      </c>
      <c r="P19846" cm="1">
        <f t="array" ref="P19846">IF(Q19846&gt;0,INDEX(Q19846:Q41570,MATCH(TRUE,INDEX(Q19846:Q41570="",,),0)-1),"")</f>
        <v>6</v>
      </c>
      <c r="Q19846">
        <f t="shared" si="567"/>
        <v>5</v>
      </c>
      <c r="R19846">
        <f t="shared" si="568"/>
        <v>0</v>
      </c>
    </row>
    <row r="19847" spans="1:18" x14ac:dyDescent="0.3">
      <c r="A19847" t="s">
        <v>1423</v>
      </c>
      <c r="B19847" s="1">
        <v>38490</v>
      </c>
      <c r="C19847" s="2">
        <v>0.41666666666666669</v>
      </c>
      <c r="D19847" t="s">
        <v>1434</v>
      </c>
      <c r="E19847" t="s">
        <v>1435</v>
      </c>
      <c r="G19847" s="6" t="s">
        <v>29</v>
      </c>
      <c r="H19847" t="s">
        <v>148</v>
      </c>
      <c r="I19847" t="s">
        <v>26</v>
      </c>
      <c r="J19847" t="s">
        <v>27</v>
      </c>
      <c r="K19847">
        <v>86</v>
      </c>
      <c r="L19847">
        <v>23.35</v>
      </c>
      <c r="M19847" t="s">
        <v>1171</v>
      </c>
      <c r="N19847">
        <v>23.35</v>
      </c>
      <c r="P19847" cm="1">
        <f t="array" ref="P19847">IF(Q19847&gt;0,INDEX(Q19847:Q41571,MATCH(TRUE,INDEX(Q19847:Q41571="",,),0)-1),"")</f>
        <v>6</v>
      </c>
      <c r="Q19847">
        <f t="shared" si="567"/>
        <v>5</v>
      </c>
      <c r="R19847">
        <f t="shared" si="568"/>
        <v>0</v>
      </c>
    </row>
    <row r="19848" spans="1:18" x14ac:dyDescent="0.3">
      <c r="A19848" t="s">
        <v>1423</v>
      </c>
      <c r="B19848" s="1">
        <v>38490</v>
      </c>
      <c r="C19848" s="2">
        <v>0.41666666666666669</v>
      </c>
      <c r="D19848" t="s">
        <v>1434</v>
      </c>
      <c r="E19848" t="s">
        <v>1435</v>
      </c>
      <c r="G19848" s="6" t="s">
        <v>29</v>
      </c>
      <c r="H19848" t="s">
        <v>197</v>
      </c>
      <c r="I19848" t="s">
        <v>26</v>
      </c>
      <c r="J19848" t="s">
        <v>27</v>
      </c>
      <c r="K19848">
        <v>3</v>
      </c>
      <c r="L19848">
        <v>32.1</v>
      </c>
      <c r="M19848" t="s">
        <v>1171</v>
      </c>
      <c r="N19848">
        <v>32.1</v>
      </c>
      <c r="P19848" cm="1">
        <f t="array" ref="P19848">IF(Q19848&gt;0,INDEX(Q19848:Q41572,MATCH(TRUE,INDEX(Q19848:Q41572="",,),0)-1),"")</f>
        <v>6</v>
      </c>
      <c r="Q19848">
        <f t="shared" si="567"/>
        <v>5</v>
      </c>
      <c r="R19848">
        <f t="shared" si="568"/>
        <v>0</v>
      </c>
    </row>
    <row r="19849" spans="1:18" x14ac:dyDescent="0.3">
      <c r="A19849" t="s">
        <v>1423</v>
      </c>
      <c r="B19849" s="1">
        <v>38490</v>
      </c>
      <c r="C19849" s="2">
        <v>0.41666666666666669</v>
      </c>
      <c r="D19849" t="s">
        <v>1434</v>
      </c>
      <c r="E19849" t="s">
        <v>1435</v>
      </c>
      <c r="G19849" t="s">
        <v>19</v>
      </c>
      <c r="H19849" t="s">
        <v>64</v>
      </c>
      <c r="I19849" t="s">
        <v>26</v>
      </c>
      <c r="J19849" t="s">
        <v>27</v>
      </c>
      <c r="K19849">
        <v>2589</v>
      </c>
      <c r="L19849">
        <v>16.600000000000001</v>
      </c>
      <c r="M19849" t="s">
        <v>1118</v>
      </c>
      <c r="N19849">
        <v>21</v>
      </c>
      <c r="P19849" cm="1">
        <f t="array" ref="P19849">IF(Q19849&gt;0,INDEX(Q19849:Q41573,MATCH(TRUE,INDEX(Q19849:Q41573="",,),0)-1),"")</f>
        <v>6</v>
      </c>
      <c r="Q19849">
        <f t="shared" si="567"/>
        <v>6</v>
      </c>
      <c r="R19849">
        <f t="shared" si="568"/>
        <v>0</v>
      </c>
    </row>
    <row r="19850" spans="1:18" x14ac:dyDescent="0.3">
      <c r="A19850" t="s">
        <v>1423</v>
      </c>
      <c r="B19850" s="1">
        <v>38490</v>
      </c>
      <c r="C19850" s="2">
        <v>0.41666666666666669</v>
      </c>
      <c r="D19850" t="s">
        <v>1434</v>
      </c>
      <c r="E19850" t="s">
        <v>1435</v>
      </c>
      <c r="G19850" s="6" t="s">
        <v>29</v>
      </c>
      <c r="H19850" t="s">
        <v>30</v>
      </c>
      <c r="I19850" t="s">
        <v>21</v>
      </c>
      <c r="J19850" t="s">
        <v>22</v>
      </c>
      <c r="K19850">
        <v>35.200000000000003</v>
      </c>
      <c r="L19850">
        <v>138</v>
      </c>
      <c r="M19850" t="s">
        <v>1118</v>
      </c>
      <c r="N19850">
        <v>138</v>
      </c>
      <c r="P19850" cm="1">
        <f t="array" ref="P19850">IF(Q19850&gt;0,INDEX(Q19850:Q41574,MATCH(TRUE,INDEX(Q19850:Q41574="",,),0)-1),"")</f>
        <v>6</v>
      </c>
      <c r="Q19850">
        <f t="shared" si="567"/>
        <v>6</v>
      </c>
      <c r="R19850">
        <f t="shared" si="568"/>
        <v>0</v>
      </c>
    </row>
    <row r="19851" spans="1:18" x14ac:dyDescent="0.3">
      <c r="A19851" t="s">
        <v>1423</v>
      </c>
      <c r="B19851" s="1">
        <v>38490</v>
      </c>
      <c r="C19851" s="2">
        <v>0.41666666666666669</v>
      </c>
      <c r="D19851" t="s">
        <v>1434</v>
      </c>
      <c r="E19851" t="s">
        <v>1435</v>
      </c>
      <c r="G19851" s="6" t="s">
        <v>29</v>
      </c>
      <c r="H19851" t="s">
        <v>196</v>
      </c>
      <c r="I19851" t="s">
        <v>21</v>
      </c>
      <c r="J19851" t="s">
        <v>22</v>
      </c>
      <c r="K19851">
        <v>2.1</v>
      </c>
      <c r="L19851">
        <v>188</v>
      </c>
      <c r="M19851" t="s">
        <v>1118</v>
      </c>
      <c r="N19851">
        <v>188</v>
      </c>
      <c r="P19851" cm="1">
        <f t="array" ref="P19851">IF(Q19851&gt;0,INDEX(Q19851:Q41575,MATCH(TRUE,INDEX(Q19851:Q41575="",,),0)-1),"")</f>
        <v>6</v>
      </c>
      <c r="Q19851">
        <f t="shared" si="567"/>
        <v>6</v>
      </c>
      <c r="R19851">
        <f t="shared" si="568"/>
        <v>0</v>
      </c>
    </row>
    <row r="19852" spans="1:18" x14ac:dyDescent="0.3">
      <c r="A19852" t="s">
        <v>1423</v>
      </c>
      <c r="B19852" s="1">
        <v>38490</v>
      </c>
      <c r="C19852" s="2">
        <v>0.41666666666666669</v>
      </c>
      <c r="D19852" t="s">
        <v>1434</v>
      </c>
      <c r="E19852" t="s">
        <v>1435</v>
      </c>
      <c r="G19852" s="6" t="s">
        <v>29</v>
      </c>
      <c r="H19852" t="s">
        <v>406</v>
      </c>
      <c r="I19852" t="s">
        <v>21</v>
      </c>
      <c r="J19852" t="s">
        <v>22</v>
      </c>
      <c r="K19852">
        <v>15.5</v>
      </c>
      <c r="L19852">
        <v>87</v>
      </c>
      <c r="M19852" t="s">
        <v>1118</v>
      </c>
      <c r="N19852">
        <v>87</v>
      </c>
      <c r="P19852" cm="1">
        <f t="array" ref="P19852">IF(Q19852&gt;0,INDEX(Q19852:Q41576,MATCH(TRUE,INDEX(Q19852:Q41576="",,),0)-1),"")</f>
        <v>6</v>
      </c>
      <c r="Q19852">
        <f t="shared" si="567"/>
        <v>6</v>
      </c>
      <c r="R19852">
        <f t="shared" si="568"/>
        <v>0</v>
      </c>
    </row>
    <row r="19853" spans="1:18" x14ac:dyDescent="0.3">
      <c r="A19853" t="s">
        <v>1423</v>
      </c>
      <c r="B19853" s="1">
        <v>38490</v>
      </c>
      <c r="C19853" s="2">
        <v>0.41666666666666669</v>
      </c>
      <c r="D19853" t="s">
        <v>1434</v>
      </c>
      <c r="E19853" t="s">
        <v>1435</v>
      </c>
      <c r="G19853" s="6" t="s">
        <v>29</v>
      </c>
      <c r="H19853" t="s">
        <v>99</v>
      </c>
      <c r="I19853" t="s">
        <v>21</v>
      </c>
      <c r="J19853" t="s">
        <v>22</v>
      </c>
      <c r="K19853">
        <v>0.3</v>
      </c>
      <c r="L19853">
        <v>249</v>
      </c>
      <c r="M19853" t="s">
        <v>1118</v>
      </c>
      <c r="N19853">
        <v>249</v>
      </c>
      <c r="P19853" cm="1">
        <f t="array" ref="P19853">IF(Q19853&gt;0,INDEX(Q19853:Q41577,MATCH(TRUE,INDEX(Q19853:Q41577="",,),0)-1),"")</f>
        <v>6</v>
      </c>
      <c r="Q19853">
        <f t="shared" si="567"/>
        <v>6</v>
      </c>
      <c r="R19853">
        <f t="shared" si="568"/>
        <v>0</v>
      </c>
    </row>
    <row r="19854" spans="1:18" x14ac:dyDescent="0.3">
      <c r="A19854" t="s">
        <v>1423</v>
      </c>
      <c r="B19854" s="1">
        <v>38490</v>
      </c>
      <c r="C19854" s="2">
        <v>0.41666666666666669</v>
      </c>
      <c r="D19854" t="s">
        <v>1434</v>
      </c>
      <c r="E19854" t="s">
        <v>1435</v>
      </c>
      <c r="G19854" s="6" t="s">
        <v>29</v>
      </c>
      <c r="H19854" t="s">
        <v>69</v>
      </c>
      <c r="I19854" t="s">
        <v>21</v>
      </c>
      <c r="J19854" t="s">
        <v>22</v>
      </c>
      <c r="K19854">
        <v>1</v>
      </c>
      <c r="L19854">
        <v>123</v>
      </c>
      <c r="M19854" t="s">
        <v>1118</v>
      </c>
      <c r="N19854">
        <v>123</v>
      </c>
      <c r="P19854" cm="1">
        <f t="array" ref="P19854">IF(Q19854&gt;0,INDEX(Q19854:Q41578,MATCH(TRUE,INDEX(Q19854:Q41578="",,),0)-1),"")</f>
        <v>6</v>
      </c>
      <c r="Q19854">
        <f t="shared" si="567"/>
        <v>6</v>
      </c>
      <c r="R19854">
        <f t="shared" si="568"/>
        <v>0</v>
      </c>
    </row>
    <row r="19855" spans="1:18" x14ac:dyDescent="0.3">
      <c r="A19855" t="s">
        <v>1423</v>
      </c>
      <c r="B19855" s="1">
        <v>38490</v>
      </c>
      <c r="C19855" s="2">
        <v>0.41666666666666669</v>
      </c>
      <c r="D19855" t="s">
        <v>1434</v>
      </c>
      <c r="E19855" t="s">
        <v>1435</v>
      </c>
      <c r="G19855" s="6" t="s">
        <v>29</v>
      </c>
      <c r="H19855" t="s">
        <v>154</v>
      </c>
      <c r="I19855" t="s">
        <v>21</v>
      </c>
      <c r="J19855" t="s">
        <v>22</v>
      </c>
      <c r="K19855">
        <v>0.4</v>
      </c>
      <c r="L19855">
        <v>506</v>
      </c>
      <c r="M19855" t="s">
        <v>1118</v>
      </c>
      <c r="N19855">
        <v>506</v>
      </c>
      <c r="P19855" cm="1">
        <f t="array" ref="P19855">IF(Q19855&gt;0,INDEX(Q19855:Q41579,MATCH(TRUE,INDEX(Q19855:Q41579="",,),0)-1),"")</f>
        <v>6</v>
      </c>
      <c r="Q19855">
        <f t="shared" si="567"/>
        <v>6</v>
      </c>
      <c r="R19855">
        <f t="shared" si="568"/>
        <v>0</v>
      </c>
    </row>
    <row r="19856" spans="1:18" x14ac:dyDescent="0.3">
      <c r="A19856" t="s">
        <v>1423</v>
      </c>
      <c r="B19856" s="1">
        <v>38490</v>
      </c>
      <c r="C19856" s="2">
        <v>0.41666666666666669</v>
      </c>
      <c r="D19856" t="s">
        <v>1434</v>
      </c>
      <c r="E19856" t="s">
        <v>1435</v>
      </c>
      <c r="G19856" s="6" t="s">
        <v>29</v>
      </c>
      <c r="H19856" t="s">
        <v>53</v>
      </c>
      <c r="I19856" t="s">
        <v>26</v>
      </c>
      <c r="J19856" t="s">
        <v>27</v>
      </c>
      <c r="K19856">
        <v>10</v>
      </c>
      <c r="L19856">
        <v>17.8</v>
      </c>
      <c r="M19856" t="s">
        <v>1118</v>
      </c>
      <c r="N19856">
        <v>17.8</v>
      </c>
      <c r="P19856" cm="1">
        <f t="array" ref="P19856">IF(Q19856&gt;0,INDEX(Q19856:Q41580,MATCH(TRUE,INDEX(Q19856:Q41580="",,),0)-1),"")</f>
        <v>6</v>
      </c>
      <c r="Q19856">
        <f t="shared" si="567"/>
        <v>6</v>
      </c>
      <c r="R19856">
        <f t="shared" si="568"/>
        <v>0</v>
      </c>
    </row>
    <row r="19857" spans="1:18" x14ac:dyDescent="0.3">
      <c r="A19857" t="s">
        <v>1423</v>
      </c>
      <c r="B19857" s="1">
        <v>38490</v>
      </c>
      <c r="C19857" s="2">
        <v>0.41666666666666669</v>
      </c>
      <c r="D19857" t="s">
        <v>1434</v>
      </c>
      <c r="E19857" t="s">
        <v>1435</v>
      </c>
      <c r="G19857" s="6" t="s">
        <v>29</v>
      </c>
      <c r="H19857" t="s">
        <v>148</v>
      </c>
      <c r="I19857" t="s">
        <v>26</v>
      </c>
      <c r="J19857" t="s">
        <v>27</v>
      </c>
      <c r="K19857">
        <v>86</v>
      </c>
      <c r="L19857">
        <v>23.35</v>
      </c>
      <c r="M19857" t="s">
        <v>1118</v>
      </c>
      <c r="N19857">
        <v>23.35</v>
      </c>
      <c r="P19857" cm="1">
        <f t="array" ref="P19857">IF(Q19857&gt;0,INDEX(Q19857:Q41581,MATCH(TRUE,INDEX(Q19857:Q41581="",,),0)-1),"")</f>
        <v>6</v>
      </c>
      <c r="Q19857">
        <f t="shared" si="567"/>
        <v>6</v>
      </c>
      <c r="R19857">
        <f t="shared" si="568"/>
        <v>0</v>
      </c>
    </row>
    <row r="19858" spans="1:18" x14ac:dyDescent="0.3">
      <c r="A19858" t="s">
        <v>1423</v>
      </c>
      <c r="B19858" s="1">
        <v>38490</v>
      </c>
      <c r="C19858" s="2">
        <v>0.41666666666666669</v>
      </c>
      <c r="D19858" t="s">
        <v>1434</v>
      </c>
      <c r="E19858" t="s">
        <v>1435</v>
      </c>
      <c r="G19858" s="6" t="s">
        <v>29</v>
      </c>
      <c r="H19858" t="s">
        <v>197</v>
      </c>
      <c r="I19858" t="s">
        <v>26</v>
      </c>
      <c r="J19858" t="s">
        <v>27</v>
      </c>
      <c r="K19858">
        <v>3</v>
      </c>
      <c r="L19858">
        <v>32.1</v>
      </c>
      <c r="M19858" t="s">
        <v>1118</v>
      </c>
      <c r="N19858">
        <v>32.1</v>
      </c>
      <c r="P19858" cm="1">
        <f t="array" ref="P19858">IF(Q19858&gt;0,INDEX(Q19858:Q41582,MATCH(TRUE,INDEX(Q19858:Q41582="",,),0)-1),"")</f>
        <v>6</v>
      </c>
      <c r="Q19858">
        <f t="shared" si="567"/>
        <v>6</v>
      </c>
      <c r="R19858">
        <f t="shared" si="568"/>
        <v>0</v>
      </c>
    </row>
    <row r="19859" spans="1:18" x14ac:dyDescent="0.3">
      <c r="P19859" t="str" cm="1">
        <f t="array" ref="P19859">IF(Q19859&gt;0,INDEX(Q19859:Q41583,MATCH(TRUE,INDEX(Q19859:Q41583="",,),0)-1),"")</f>
        <v/>
      </c>
      <c r="R19859" t="str">
        <f t="shared" si="568"/>
        <v/>
      </c>
    </row>
    <row r="19860" spans="1:18" x14ac:dyDescent="0.3">
      <c r="A19860" t="s">
        <v>1423</v>
      </c>
      <c r="B19860" s="1">
        <v>38490</v>
      </c>
      <c r="C19860" s="2">
        <v>0.41666666666666669</v>
      </c>
      <c r="D19860" t="s">
        <v>1437</v>
      </c>
      <c r="E19860" t="s">
        <v>1438</v>
      </c>
      <c r="G19860" t="s">
        <v>19</v>
      </c>
      <c r="H19860" t="s">
        <v>148</v>
      </c>
      <c r="I19860" t="s">
        <v>26</v>
      </c>
      <c r="J19860" t="s">
        <v>27</v>
      </c>
      <c r="K19860">
        <v>153</v>
      </c>
      <c r="L19860">
        <v>19.149999999999999</v>
      </c>
      <c r="M19860" t="s">
        <v>1170</v>
      </c>
      <c r="N19860">
        <v>33</v>
      </c>
      <c r="O19860" t="s">
        <v>24</v>
      </c>
      <c r="P19860" cm="1">
        <f t="array" ref="P19860">IF(Q19860&gt;0,INDEX(Q19860:Q41584,MATCH(TRUE,INDEX(Q19860:Q41584="",,),0)-1),"")</f>
        <v>6</v>
      </c>
      <c r="Q19860">
        <f>INT((ROW()-19860)/11)+1</f>
        <v>1</v>
      </c>
      <c r="R19860">
        <f t="shared" si="568"/>
        <v>0</v>
      </c>
    </row>
    <row r="19861" spans="1:18" x14ac:dyDescent="0.3">
      <c r="A19861" t="s">
        <v>1423</v>
      </c>
      <c r="B19861" s="1">
        <v>38490</v>
      </c>
      <c r="C19861" s="2">
        <v>0.41666666666666669</v>
      </c>
      <c r="D19861" t="s">
        <v>1437</v>
      </c>
      <c r="E19861" t="s">
        <v>1438</v>
      </c>
      <c r="G19861" t="s">
        <v>19</v>
      </c>
      <c r="H19861" t="s">
        <v>197</v>
      </c>
      <c r="I19861" t="s">
        <v>26</v>
      </c>
      <c r="J19861" t="s">
        <v>27</v>
      </c>
      <c r="K19861">
        <v>297</v>
      </c>
      <c r="L19861">
        <v>33.35</v>
      </c>
      <c r="M19861" t="s">
        <v>1170</v>
      </c>
      <c r="N19861">
        <v>45</v>
      </c>
      <c r="O19861" t="s">
        <v>24</v>
      </c>
      <c r="P19861" cm="1">
        <f t="array" ref="P19861">IF(Q19861&gt;0,INDEX(Q19861:Q41585,MATCH(TRUE,INDEX(Q19861:Q41585="",,),0)-1),"")</f>
        <v>6</v>
      </c>
      <c r="Q19861">
        <f t="shared" ref="Q19861:Q19924" si="569">INT((ROW()-19860)/11)+1</f>
        <v>1</v>
      </c>
      <c r="R19861">
        <f t="shared" si="568"/>
        <v>0</v>
      </c>
    </row>
    <row r="19862" spans="1:18" x14ac:dyDescent="0.3">
      <c r="A19862" t="s">
        <v>1423</v>
      </c>
      <c r="B19862" s="1">
        <v>38490</v>
      </c>
      <c r="C19862" s="2">
        <v>0.41666666666666669</v>
      </c>
      <c r="D19862" t="s">
        <v>1437</v>
      </c>
      <c r="E19862" t="s">
        <v>1438</v>
      </c>
      <c r="G19862" t="s">
        <v>19</v>
      </c>
      <c r="H19862" t="s">
        <v>64</v>
      </c>
      <c r="I19862" t="s">
        <v>26</v>
      </c>
      <c r="J19862" t="s">
        <v>27</v>
      </c>
      <c r="K19862">
        <v>352</v>
      </c>
      <c r="L19862">
        <v>12.95</v>
      </c>
      <c r="M19862" t="s">
        <v>1170</v>
      </c>
      <c r="N19862">
        <v>32</v>
      </c>
      <c r="O19862" t="s">
        <v>24</v>
      </c>
      <c r="P19862" cm="1">
        <f t="array" ref="P19862">IF(Q19862&gt;0,INDEX(Q19862:Q41586,MATCH(TRUE,INDEX(Q19862:Q41586="",,),0)-1),"")</f>
        <v>6</v>
      </c>
      <c r="Q19862">
        <f t="shared" si="569"/>
        <v>1</v>
      </c>
      <c r="R19862">
        <f t="shared" si="568"/>
        <v>0</v>
      </c>
    </row>
    <row r="19863" spans="1:18" x14ac:dyDescent="0.3">
      <c r="A19863" t="s">
        <v>1423</v>
      </c>
      <c r="B19863" s="1">
        <v>38490</v>
      </c>
      <c r="C19863" s="2">
        <v>0.41666666666666669</v>
      </c>
      <c r="D19863" t="s">
        <v>1437</v>
      </c>
      <c r="E19863" t="s">
        <v>1438</v>
      </c>
      <c r="G19863" s="6" t="s">
        <v>29</v>
      </c>
      <c r="H19863" t="s">
        <v>194</v>
      </c>
      <c r="I19863" t="s">
        <v>21</v>
      </c>
      <c r="J19863" t="s">
        <v>22</v>
      </c>
      <c r="K19863">
        <v>1</v>
      </c>
      <c r="L19863">
        <v>890</v>
      </c>
      <c r="M19863" t="s">
        <v>1170</v>
      </c>
      <c r="N19863">
        <v>890</v>
      </c>
      <c r="O19863" t="s">
        <v>24</v>
      </c>
      <c r="P19863" cm="1">
        <f t="array" ref="P19863">IF(Q19863&gt;0,INDEX(Q19863:Q41587,MATCH(TRUE,INDEX(Q19863:Q41587="",,),0)-1),"")</f>
        <v>6</v>
      </c>
      <c r="Q19863">
        <f t="shared" si="569"/>
        <v>1</v>
      </c>
      <c r="R19863">
        <f t="shared" si="568"/>
        <v>0</v>
      </c>
    </row>
    <row r="19864" spans="1:18" x14ac:dyDescent="0.3">
      <c r="A19864" t="s">
        <v>1423</v>
      </c>
      <c r="B19864" s="1">
        <v>38490</v>
      </c>
      <c r="C19864" s="2">
        <v>0.41666666666666669</v>
      </c>
      <c r="D19864" t="s">
        <v>1437</v>
      </c>
      <c r="E19864" t="s">
        <v>1438</v>
      </c>
      <c r="G19864" s="6" t="s">
        <v>29</v>
      </c>
      <c r="H19864" t="s">
        <v>30</v>
      </c>
      <c r="I19864" t="s">
        <v>21</v>
      </c>
      <c r="J19864" t="s">
        <v>22</v>
      </c>
      <c r="K19864">
        <v>13.2</v>
      </c>
      <c r="L19864">
        <v>147</v>
      </c>
      <c r="M19864" t="s">
        <v>1170</v>
      </c>
      <c r="N19864">
        <v>147</v>
      </c>
      <c r="O19864" t="s">
        <v>24</v>
      </c>
      <c r="P19864" cm="1">
        <f t="array" ref="P19864">IF(Q19864&gt;0,INDEX(Q19864:Q41588,MATCH(TRUE,INDEX(Q19864:Q41588="",,),0)-1),"")</f>
        <v>6</v>
      </c>
      <c r="Q19864">
        <f t="shared" si="569"/>
        <v>1</v>
      </c>
      <c r="R19864">
        <f t="shared" si="568"/>
        <v>0</v>
      </c>
    </row>
    <row r="19865" spans="1:18" x14ac:dyDescent="0.3">
      <c r="A19865" t="s">
        <v>1423</v>
      </c>
      <c r="B19865" s="1">
        <v>38490</v>
      </c>
      <c r="C19865" s="2">
        <v>0.41666666666666669</v>
      </c>
      <c r="D19865" t="s">
        <v>1437</v>
      </c>
      <c r="E19865" t="s">
        <v>1438</v>
      </c>
      <c r="G19865" s="6" t="s">
        <v>29</v>
      </c>
      <c r="H19865" t="s">
        <v>69</v>
      </c>
      <c r="I19865" t="s">
        <v>21</v>
      </c>
      <c r="J19865" t="s">
        <v>22</v>
      </c>
      <c r="K19865">
        <v>1.4</v>
      </c>
      <c r="L19865">
        <v>131</v>
      </c>
      <c r="M19865" t="s">
        <v>1170</v>
      </c>
      <c r="N19865">
        <v>131</v>
      </c>
      <c r="O19865" t="s">
        <v>24</v>
      </c>
      <c r="P19865" cm="1">
        <f t="array" ref="P19865">IF(Q19865&gt;0,INDEX(Q19865:Q41589,MATCH(TRUE,INDEX(Q19865:Q41589="",,),0)-1),"")</f>
        <v>6</v>
      </c>
      <c r="Q19865">
        <f t="shared" si="569"/>
        <v>1</v>
      </c>
      <c r="R19865">
        <f t="shared" si="568"/>
        <v>0</v>
      </c>
    </row>
    <row r="19866" spans="1:18" x14ac:dyDescent="0.3">
      <c r="A19866" t="s">
        <v>1423</v>
      </c>
      <c r="B19866" s="1">
        <v>38490</v>
      </c>
      <c r="C19866" s="2">
        <v>0.41666666666666669</v>
      </c>
      <c r="D19866" t="s">
        <v>1437</v>
      </c>
      <c r="E19866" t="s">
        <v>1438</v>
      </c>
      <c r="G19866" s="6" t="s">
        <v>29</v>
      </c>
      <c r="H19866" t="s">
        <v>41</v>
      </c>
      <c r="I19866" t="s">
        <v>21</v>
      </c>
      <c r="J19866" t="s">
        <v>22</v>
      </c>
      <c r="K19866">
        <v>7.4</v>
      </c>
      <c r="L19866">
        <v>180</v>
      </c>
      <c r="M19866" t="s">
        <v>1170</v>
      </c>
      <c r="N19866">
        <v>180</v>
      </c>
      <c r="O19866" t="s">
        <v>24</v>
      </c>
      <c r="P19866" cm="1">
        <f t="array" ref="P19866">IF(Q19866&gt;0,INDEX(Q19866:Q41590,MATCH(TRUE,INDEX(Q19866:Q41590="",,),0)-1),"")</f>
        <v>6</v>
      </c>
      <c r="Q19866">
        <f t="shared" si="569"/>
        <v>1</v>
      </c>
      <c r="R19866">
        <f t="shared" si="568"/>
        <v>0</v>
      </c>
    </row>
    <row r="19867" spans="1:18" x14ac:dyDescent="0.3">
      <c r="A19867" t="s">
        <v>1423</v>
      </c>
      <c r="B19867" s="1">
        <v>38490</v>
      </c>
      <c r="C19867" s="2">
        <v>0.41666666666666669</v>
      </c>
      <c r="D19867" t="s">
        <v>1437</v>
      </c>
      <c r="E19867" t="s">
        <v>1438</v>
      </c>
      <c r="G19867" s="6" t="s">
        <v>29</v>
      </c>
      <c r="H19867" t="s">
        <v>154</v>
      </c>
      <c r="I19867" t="s">
        <v>21</v>
      </c>
      <c r="J19867" t="s">
        <v>22</v>
      </c>
      <c r="K19867">
        <v>3.6</v>
      </c>
      <c r="L19867">
        <v>472</v>
      </c>
      <c r="M19867" t="s">
        <v>1170</v>
      </c>
      <c r="N19867">
        <v>472</v>
      </c>
      <c r="O19867" t="s">
        <v>24</v>
      </c>
      <c r="P19867" cm="1">
        <f t="array" ref="P19867">IF(Q19867&gt;0,INDEX(Q19867:Q41591,MATCH(TRUE,INDEX(Q19867:Q41591="",,),0)-1),"")</f>
        <v>6</v>
      </c>
      <c r="Q19867">
        <f t="shared" si="569"/>
        <v>1</v>
      </c>
      <c r="R19867">
        <f t="shared" si="568"/>
        <v>0</v>
      </c>
    </row>
    <row r="19868" spans="1:18" x14ac:dyDescent="0.3">
      <c r="A19868" t="s">
        <v>1423</v>
      </c>
      <c r="B19868" s="1">
        <v>38490</v>
      </c>
      <c r="C19868" s="2">
        <v>0.41666666666666669</v>
      </c>
      <c r="D19868" t="s">
        <v>1437</v>
      </c>
      <c r="E19868" t="s">
        <v>1438</v>
      </c>
      <c r="G19868" s="6" t="s">
        <v>29</v>
      </c>
      <c r="H19868" t="s">
        <v>99</v>
      </c>
      <c r="I19868" t="s">
        <v>26</v>
      </c>
      <c r="J19868" t="s">
        <v>27</v>
      </c>
      <c r="K19868">
        <v>31</v>
      </c>
      <c r="L19868">
        <v>15.05</v>
      </c>
      <c r="M19868" t="s">
        <v>1170</v>
      </c>
      <c r="N19868">
        <v>15.05</v>
      </c>
      <c r="O19868" t="s">
        <v>24</v>
      </c>
      <c r="P19868" cm="1">
        <f t="array" ref="P19868">IF(Q19868&gt;0,INDEX(Q19868:Q41592,MATCH(TRUE,INDEX(Q19868:Q41592="",,),0)-1),"")</f>
        <v>6</v>
      </c>
      <c r="Q19868">
        <f t="shared" si="569"/>
        <v>1</v>
      </c>
      <c r="R19868">
        <f t="shared" si="568"/>
        <v>0</v>
      </c>
    </row>
    <row r="19869" spans="1:18" x14ac:dyDescent="0.3">
      <c r="A19869" t="s">
        <v>1423</v>
      </c>
      <c r="B19869" s="1">
        <v>38490</v>
      </c>
      <c r="C19869" s="2">
        <v>0.41666666666666669</v>
      </c>
      <c r="D19869" t="s">
        <v>1437</v>
      </c>
      <c r="E19869" t="s">
        <v>1438</v>
      </c>
      <c r="G19869" s="6" t="s">
        <v>29</v>
      </c>
      <c r="H19869" t="s">
        <v>69</v>
      </c>
      <c r="I19869" t="s">
        <v>26</v>
      </c>
      <c r="J19869" t="s">
        <v>27</v>
      </c>
      <c r="K19869">
        <v>23</v>
      </c>
      <c r="L19869">
        <v>17.2</v>
      </c>
      <c r="M19869" t="s">
        <v>1170</v>
      </c>
      <c r="N19869">
        <v>17.2</v>
      </c>
      <c r="O19869" t="s">
        <v>24</v>
      </c>
      <c r="P19869" cm="1">
        <f t="array" ref="P19869">IF(Q19869&gt;0,INDEX(Q19869:Q41593,MATCH(TRUE,INDEX(Q19869:Q41593="",,),0)-1),"")</f>
        <v>6</v>
      </c>
      <c r="Q19869">
        <f t="shared" si="569"/>
        <v>1</v>
      </c>
      <c r="R19869">
        <f t="shared" si="568"/>
        <v>0</v>
      </c>
    </row>
    <row r="19870" spans="1:18" x14ac:dyDescent="0.3">
      <c r="A19870" t="s">
        <v>1423</v>
      </c>
      <c r="B19870" s="1">
        <v>38490</v>
      </c>
      <c r="C19870" s="2">
        <v>0.41666666666666669</v>
      </c>
      <c r="D19870" t="s">
        <v>1437</v>
      </c>
      <c r="E19870" t="s">
        <v>1438</v>
      </c>
      <c r="G19870" s="6" t="s">
        <v>29</v>
      </c>
      <c r="H19870" t="s">
        <v>41</v>
      </c>
      <c r="I19870" t="s">
        <v>26</v>
      </c>
      <c r="J19870" t="s">
        <v>27</v>
      </c>
      <c r="K19870">
        <v>25</v>
      </c>
      <c r="L19870">
        <v>49.6</v>
      </c>
      <c r="M19870" t="s">
        <v>1170</v>
      </c>
      <c r="N19870">
        <v>49.6</v>
      </c>
      <c r="O19870" t="s">
        <v>24</v>
      </c>
      <c r="P19870" cm="1">
        <f t="array" ref="P19870">IF(Q19870&gt;0,INDEX(Q19870:Q41594,MATCH(TRUE,INDEX(Q19870:Q41594="",,),0)-1),"")</f>
        <v>6</v>
      </c>
      <c r="Q19870">
        <f t="shared" si="569"/>
        <v>1</v>
      </c>
      <c r="R19870">
        <f t="shared" si="568"/>
        <v>0</v>
      </c>
    </row>
    <row r="19871" spans="1:18" x14ac:dyDescent="0.3">
      <c r="A19871" t="s">
        <v>1423</v>
      </c>
      <c r="B19871" s="1">
        <v>38490</v>
      </c>
      <c r="C19871" s="2">
        <v>0.41666666666666669</v>
      </c>
      <c r="D19871" t="s">
        <v>1437</v>
      </c>
      <c r="E19871" t="s">
        <v>1438</v>
      </c>
      <c r="G19871" t="s">
        <v>19</v>
      </c>
      <c r="H19871" t="s">
        <v>148</v>
      </c>
      <c r="I19871" t="s">
        <v>26</v>
      </c>
      <c r="J19871" t="s">
        <v>27</v>
      </c>
      <c r="K19871">
        <v>153</v>
      </c>
      <c r="L19871">
        <v>19.149999999999999</v>
      </c>
      <c r="M19871" t="s">
        <v>1436</v>
      </c>
      <c r="N19871">
        <v>31.07</v>
      </c>
      <c r="P19871" cm="1">
        <f t="array" ref="P19871">IF(Q19871&gt;0,INDEX(Q19871:Q41595,MATCH(TRUE,INDEX(Q19871:Q41595="",,),0)-1),"")</f>
        <v>6</v>
      </c>
      <c r="Q19871">
        <f t="shared" si="569"/>
        <v>2</v>
      </c>
      <c r="R19871">
        <f t="shared" si="568"/>
        <v>0</v>
      </c>
    </row>
    <row r="19872" spans="1:18" x14ac:dyDescent="0.3">
      <c r="A19872" t="s">
        <v>1423</v>
      </c>
      <c r="B19872" s="1">
        <v>38490</v>
      </c>
      <c r="C19872" s="2">
        <v>0.41666666666666669</v>
      </c>
      <c r="D19872" t="s">
        <v>1437</v>
      </c>
      <c r="E19872" t="s">
        <v>1438</v>
      </c>
      <c r="G19872" t="s">
        <v>19</v>
      </c>
      <c r="H19872" t="s">
        <v>197</v>
      </c>
      <c r="I19872" t="s">
        <v>26</v>
      </c>
      <c r="J19872" t="s">
        <v>27</v>
      </c>
      <c r="K19872">
        <v>297</v>
      </c>
      <c r="L19872">
        <v>33.35</v>
      </c>
      <c r="M19872" t="s">
        <v>1436</v>
      </c>
      <c r="N19872">
        <v>48.09</v>
      </c>
      <c r="P19872" cm="1">
        <f t="array" ref="P19872">IF(Q19872&gt;0,INDEX(Q19872:Q41596,MATCH(TRUE,INDEX(Q19872:Q41596="",,),0)-1),"")</f>
        <v>6</v>
      </c>
      <c r="Q19872">
        <f t="shared" si="569"/>
        <v>2</v>
      </c>
      <c r="R19872">
        <f t="shared" si="568"/>
        <v>0</v>
      </c>
    </row>
    <row r="19873" spans="1:18" x14ac:dyDescent="0.3">
      <c r="A19873" t="s">
        <v>1423</v>
      </c>
      <c r="B19873" s="1">
        <v>38490</v>
      </c>
      <c r="C19873" s="2">
        <v>0.41666666666666669</v>
      </c>
      <c r="D19873" t="s">
        <v>1437</v>
      </c>
      <c r="E19873" t="s">
        <v>1438</v>
      </c>
      <c r="G19873" t="s">
        <v>19</v>
      </c>
      <c r="H19873" t="s">
        <v>64</v>
      </c>
      <c r="I19873" t="s">
        <v>26</v>
      </c>
      <c r="J19873" t="s">
        <v>27</v>
      </c>
      <c r="K19873">
        <v>352</v>
      </c>
      <c r="L19873">
        <v>12.95</v>
      </c>
      <c r="M19873" t="s">
        <v>1436</v>
      </c>
      <c r="N19873">
        <v>27.11</v>
      </c>
      <c r="P19873" cm="1">
        <f t="array" ref="P19873">IF(Q19873&gt;0,INDEX(Q19873:Q41597,MATCH(TRUE,INDEX(Q19873:Q41597="",,),0)-1),"")</f>
        <v>6</v>
      </c>
      <c r="Q19873">
        <f t="shared" si="569"/>
        <v>2</v>
      </c>
      <c r="R19873">
        <f t="shared" si="568"/>
        <v>0</v>
      </c>
    </row>
    <row r="19874" spans="1:18" x14ac:dyDescent="0.3">
      <c r="A19874" t="s">
        <v>1423</v>
      </c>
      <c r="B19874" s="1">
        <v>38490</v>
      </c>
      <c r="C19874" s="2">
        <v>0.41666666666666669</v>
      </c>
      <c r="D19874" t="s">
        <v>1437</v>
      </c>
      <c r="E19874" t="s">
        <v>1438</v>
      </c>
      <c r="G19874" s="6" t="s">
        <v>29</v>
      </c>
      <c r="H19874" t="s">
        <v>194</v>
      </c>
      <c r="I19874" t="s">
        <v>21</v>
      </c>
      <c r="J19874" t="s">
        <v>22</v>
      </c>
      <c r="K19874">
        <v>1</v>
      </c>
      <c r="L19874">
        <v>890</v>
      </c>
      <c r="M19874" t="s">
        <v>1436</v>
      </c>
      <c r="N19874">
        <v>890</v>
      </c>
      <c r="P19874" cm="1">
        <f t="array" ref="P19874">IF(Q19874&gt;0,INDEX(Q19874:Q41598,MATCH(TRUE,INDEX(Q19874:Q41598="",,),0)-1),"")</f>
        <v>6</v>
      </c>
      <c r="Q19874">
        <f t="shared" si="569"/>
        <v>2</v>
      </c>
      <c r="R19874">
        <f t="shared" si="568"/>
        <v>0</v>
      </c>
    </row>
    <row r="19875" spans="1:18" x14ac:dyDescent="0.3">
      <c r="A19875" t="s">
        <v>1423</v>
      </c>
      <c r="B19875" s="1">
        <v>38490</v>
      </c>
      <c r="C19875" s="2">
        <v>0.41666666666666669</v>
      </c>
      <c r="D19875" t="s">
        <v>1437</v>
      </c>
      <c r="E19875" t="s">
        <v>1438</v>
      </c>
      <c r="G19875" s="6" t="s">
        <v>29</v>
      </c>
      <c r="H19875" t="s">
        <v>30</v>
      </c>
      <c r="I19875" t="s">
        <v>21</v>
      </c>
      <c r="J19875" t="s">
        <v>22</v>
      </c>
      <c r="K19875">
        <v>13.2</v>
      </c>
      <c r="L19875">
        <v>147</v>
      </c>
      <c r="M19875" t="s">
        <v>1436</v>
      </c>
      <c r="N19875">
        <v>147</v>
      </c>
      <c r="P19875" cm="1">
        <f t="array" ref="P19875">IF(Q19875&gt;0,INDEX(Q19875:Q41599,MATCH(TRUE,INDEX(Q19875:Q41599="",,),0)-1),"")</f>
        <v>6</v>
      </c>
      <c r="Q19875">
        <f t="shared" si="569"/>
        <v>2</v>
      </c>
      <c r="R19875">
        <f t="shared" si="568"/>
        <v>0</v>
      </c>
    </row>
    <row r="19876" spans="1:18" x14ac:dyDescent="0.3">
      <c r="A19876" t="s">
        <v>1423</v>
      </c>
      <c r="B19876" s="1">
        <v>38490</v>
      </c>
      <c r="C19876" s="2">
        <v>0.41666666666666669</v>
      </c>
      <c r="D19876" t="s">
        <v>1437</v>
      </c>
      <c r="E19876" t="s">
        <v>1438</v>
      </c>
      <c r="G19876" s="6" t="s">
        <v>29</v>
      </c>
      <c r="H19876" t="s">
        <v>69</v>
      </c>
      <c r="I19876" t="s">
        <v>21</v>
      </c>
      <c r="J19876" t="s">
        <v>22</v>
      </c>
      <c r="K19876">
        <v>1.4</v>
      </c>
      <c r="L19876">
        <v>131</v>
      </c>
      <c r="M19876" t="s">
        <v>1436</v>
      </c>
      <c r="N19876">
        <v>131</v>
      </c>
      <c r="P19876" cm="1">
        <f t="array" ref="P19876">IF(Q19876&gt;0,INDEX(Q19876:Q41600,MATCH(TRUE,INDEX(Q19876:Q41600="",,),0)-1),"")</f>
        <v>6</v>
      </c>
      <c r="Q19876">
        <f t="shared" si="569"/>
        <v>2</v>
      </c>
      <c r="R19876">
        <f t="shared" si="568"/>
        <v>0</v>
      </c>
    </row>
    <row r="19877" spans="1:18" x14ac:dyDescent="0.3">
      <c r="A19877" t="s">
        <v>1423</v>
      </c>
      <c r="B19877" s="1">
        <v>38490</v>
      </c>
      <c r="C19877" s="2">
        <v>0.41666666666666669</v>
      </c>
      <c r="D19877" t="s">
        <v>1437</v>
      </c>
      <c r="E19877" t="s">
        <v>1438</v>
      </c>
      <c r="G19877" s="6" t="s">
        <v>29</v>
      </c>
      <c r="H19877" t="s">
        <v>41</v>
      </c>
      <c r="I19877" t="s">
        <v>21</v>
      </c>
      <c r="J19877" t="s">
        <v>22</v>
      </c>
      <c r="K19877">
        <v>7.4</v>
      </c>
      <c r="L19877">
        <v>180</v>
      </c>
      <c r="M19877" t="s">
        <v>1436</v>
      </c>
      <c r="N19877">
        <v>180</v>
      </c>
      <c r="P19877" cm="1">
        <f t="array" ref="P19877">IF(Q19877&gt;0,INDEX(Q19877:Q41601,MATCH(TRUE,INDEX(Q19877:Q41601="",,),0)-1),"")</f>
        <v>6</v>
      </c>
      <c r="Q19877">
        <f t="shared" si="569"/>
        <v>2</v>
      </c>
      <c r="R19877">
        <f t="shared" si="568"/>
        <v>0</v>
      </c>
    </row>
    <row r="19878" spans="1:18" x14ac:dyDescent="0.3">
      <c r="A19878" t="s">
        <v>1423</v>
      </c>
      <c r="B19878" s="1">
        <v>38490</v>
      </c>
      <c r="C19878" s="2">
        <v>0.41666666666666669</v>
      </c>
      <c r="D19878" t="s">
        <v>1437</v>
      </c>
      <c r="E19878" t="s">
        <v>1438</v>
      </c>
      <c r="G19878" s="6" t="s">
        <v>29</v>
      </c>
      <c r="H19878" t="s">
        <v>154</v>
      </c>
      <c r="I19878" t="s">
        <v>21</v>
      </c>
      <c r="J19878" t="s">
        <v>22</v>
      </c>
      <c r="K19878">
        <v>3.6</v>
      </c>
      <c r="L19878">
        <v>472</v>
      </c>
      <c r="M19878" t="s">
        <v>1436</v>
      </c>
      <c r="N19878">
        <v>472</v>
      </c>
      <c r="P19878" cm="1">
        <f t="array" ref="P19878">IF(Q19878&gt;0,INDEX(Q19878:Q41602,MATCH(TRUE,INDEX(Q19878:Q41602="",,),0)-1),"")</f>
        <v>6</v>
      </c>
      <c r="Q19878">
        <f t="shared" si="569"/>
        <v>2</v>
      </c>
      <c r="R19878">
        <f t="shared" si="568"/>
        <v>0</v>
      </c>
    </row>
    <row r="19879" spans="1:18" x14ac:dyDescent="0.3">
      <c r="A19879" t="s">
        <v>1423</v>
      </c>
      <c r="B19879" s="1">
        <v>38490</v>
      </c>
      <c r="C19879" s="2">
        <v>0.41666666666666669</v>
      </c>
      <c r="D19879" t="s">
        <v>1437</v>
      </c>
      <c r="E19879" t="s">
        <v>1438</v>
      </c>
      <c r="G19879" s="6" t="s">
        <v>29</v>
      </c>
      <c r="H19879" t="s">
        <v>99</v>
      </c>
      <c r="I19879" t="s">
        <v>26</v>
      </c>
      <c r="J19879" t="s">
        <v>27</v>
      </c>
      <c r="K19879">
        <v>31</v>
      </c>
      <c r="L19879">
        <v>15.05</v>
      </c>
      <c r="M19879" t="s">
        <v>1436</v>
      </c>
      <c r="N19879">
        <v>15.05</v>
      </c>
      <c r="P19879" cm="1">
        <f t="array" ref="P19879">IF(Q19879&gt;0,INDEX(Q19879:Q41603,MATCH(TRUE,INDEX(Q19879:Q41603="",,),0)-1),"")</f>
        <v>6</v>
      </c>
      <c r="Q19879">
        <f t="shared" si="569"/>
        <v>2</v>
      </c>
      <c r="R19879">
        <f t="shared" si="568"/>
        <v>0</v>
      </c>
    </row>
    <row r="19880" spans="1:18" x14ac:dyDescent="0.3">
      <c r="A19880" t="s">
        <v>1423</v>
      </c>
      <c r="B19880" s="1">
        <v>38490</v>
      </c>
      <c r="C19880" s="2">
        <v>0.41666666666666669</v>
      </c>
      <c r="D19880" t="s">
        <v>1437</v>
      </c>
      <c r="E19880" t="s">
        <v>1438</v>
      </c>
      <c r="G19880" s="6" t="s">
        <v>29</v>
      </c>
      <c r="H19880" t="s">
        <v>69</v>
      </c>
      <c r="I19880" t="s">
        <v>26</v>
      </c>
      <c r="J19880" t="s">
        <v>27</v>
      </c>
      <c r="K19880">
        <v>23</v>
      </c>
      <c r="L19880">
        <v>17.2</v>
      </c>
      <c r="M19880" t="s">
        <v>1436</v>
      </c>
      <c r="N19880">
        <v>17.2</v>
      </c>
      <c r="P19880" cm="1">
        <f t="array" ref="P19880">IF(Q19880&gt;0,INDEX(Q19880:Q41604,MATCH(TRUE,INDEX(Q19880:Q41604="",,),0)-1),"")</f>
        <v>6</v>
      </c>
      <c r="Q19880">
        <f t="shared" si="569"/>
        <v>2</v>
      </c>
      <c r="R19880">
        <f t="shared" si="568"/>
        <v>0</v>
      </c>
    </row>
    <row r="19881" spans="1:18" x14ac:dyDescent="0.3">
      <c r="A19881" t="s">
        <v>1423</v>
      </c>
      <c r="B19881" s="1">
        <v>38490</v>
      </c>
      <c r="C19881" s="2">
        <v>0.41666666666666669</v>
      </c>
      <c r="D19881" t="s">
        <v>1437</v>
      </c>
      <c r="E19881" t="s">
        <v>1438</v>
      </c>
      <c r="G19881" s="6" t="s">
        <v>29</v>
      </c>
      <c r="H19881" t="s">
        <v>41</v>
      </c>
      <c r="I19881" t="s">
        <v>26</v>
      </c>
      <c r="J19881" t="s">
        <v>27</v>
      </c>
      <c r="K19881">
        <v>25</v>
      </c>
      <c r="L19881">
        <v>49.6</v>
      </c>
      <c r="M19881" t="s">
        <v>1436</v>
      </c>
      <c r="N19881">
        <v>49.6</v>
      </c>
      <c r="P19881" cm="1">
        <f t="array" ref="P19881">IF(Q19881&gt;0,INDEX(Q19881:Q41605,MATCH(TRUE,INDEX(Q19881:Q41605="",,),0)-1),"")</f>
        <v>6</v>
      </c>
      <c r="Q19881">
        <f t="shared" si="569"/>
        <v>2</v>
      </c>
      <c r="R19881">
        <f t="shared" si="568"/>
        <v>0</v>
      </c>
    </row>
    <row r="19882" spans="1:18" x14ac:dyDescent="0.3">
      <c r="A19882" t="s">
        <v>1423</v>
      </c>
      <c r="B19882" s="1">
        <v>38490</v>
      </c>
      <c r="C19882" s="2">
        <v>0.41666666666666669</v>
      </c>
      <c r="D19882" t="s">
        <v>1437</v>
      </c>
      <c r="E19882" t="s">
        <v>1438</v>
      </c>
      <c r="G19882" t="s">
        <v>19</v>
      </c>
      <c r="H19882" t="s">
        <v>148</v>
      </c>
      <c r="I19882" t="s">
        <v>26</v>
      </c>
      <c r="J19882" t="s">
        <v>27</v>
      </c>
      <c r="K19882">
        <v>153</v>
      </c>
      <c r="L19882">
        <v>19.149999999999999</v>
      </c>
      <c r="M19882" t="s">
        <v>407</v>
      </c>
      <c r="N19882">
        <v>30</v>
      </c>
      <c r="P19882" cm="1">
        <f t="array" ref="P19882">IF(Q19882&gt;0,INDEX(Q19882:Q41606,MATCH(TRUE,INDEX(Q19882:Q41606="",,),0)-1),"")</f>
        <v>6</v>
      </c>
      <c r="Q19882">
        <f t="shared" si="569"/>
        <v>3</v>
      </c>
      <c r="R19882">
        <f t="shared" si="568"/>
        <v>0</v>
      </c>
    </row>
    <row r="19883" spans="1:18" x14ac:dyDescent="0.3">
      <c r="A19883" t="s">
        <v>1423</v>
      </c>
      <c r="B19883" s="1">
        <v>38490</v>
      </c>
      <c r="C19883" s="2">
        <v>0.41666666666666669</v>
      </c>
      <c r="D19883" t="s">
        <v>1437</v>
      </c>
      <c r="E19883" t="s">
        <v>1438</v>
      </c>
      <c r="G19883" t="s">
        <v>19</v>
      </c>
      <c r="H19883" t="s">
        <v>197</v>
      </c>
      <c r="I19883" t="s">
        <v>26</v>
      </c>
      <c r="J19883" t="s">
        <v>27</v>
      </c>
      <c r="K19883">
        <v>297</v>
      </c>
      <c r="L19883">
        <v>33.35</v>
      </c>
      <c r="M19883" t="s">
        <v>407</v>
      </c>
      <c r="N19883">
        <v>50</v>
      </c>
      <c r="P19883" cm="1">
        <f t="array" ref="P19883">IF(Q19883&gt;0,INDEX(Q19883:Q41607,MATCH(TRUE,INDEX(Q19883:Q41607="",,),0)-1),"")</f>
        <v>6</v>
      </c>
      <c r="Q19883">
        <f t="shared" si="569"/>
        <v>3</v>
      </c>
      <c r="R19883">
        <f t="shared" si="568"/>
        <v>0</v>
      </c>
    </row>
    <row r="19884" spans="1:18" x14ac:dyDescent="0.3">
      <c r="A19884" t="s">
        <v>1423</v>
      </c>
      <c r="B19884" s="1">
        <v>38490</v>
      </c>
      <c r="C19884" s="2">
        <v>0.41666666666666669</v>
      </c>
      <c r="D19884" t="s">
        <v>1437</v>
      </c>
      <c r="E19884" t="s">
        <v>1438</v>
      </c>
      <c r="G19884" t="s">
        <v>19</v>
      </c>
      <c r="H19884" t="s">
        <v>64</v>
      </c>
      <c r="I19884" t="s">
        <v>26</v>
      </c>
      <c r="J19884" t="s">
        <v>27</v>
      </c>
      <c r="K19884">
        <v>352</v>
      </c>
      <c r="L19884">
        <v>12.95</v>
      </c>
      <c r="M19884" t="s">
        <v>407</v>
      </c>
      <c r="N19884">
        <v>25</v>
      </c>
      <c r="P19884" cm="1">
        <f t="array" ref="P19884">IF(Q19884&gt;0,INDEX(Q19884:Q41608,MATCH(TRUE,INDEX(Q19884:Q41608="",,),0)-1),"")</f>
        <v>6</v>
      </c>
      <c r="Q19884">
        <f t="shared" si="569"/>
        <v>3</v>
      </c>
      <c r="R19884">
        <f t="shared" si="568"/>
        <v>0</v>
      </c>
    </row>
    <row r="19885" spans="1:18" x14ac:dyDescent="0.3">
      <c r="A19885" t="s">
        <v>1423</v>
      </c>
      <c r="B19885" s="1">
        <v>38490</v>
      </c>
      <c r="C19885" s="2">
        <v>0.41666666666666669</v>
      </c>
      <c r="D19885" t="s">
        <v>1437</v>
      </c>
      <c r="E19885" t="s">
        <v>1438</v>
      </c>
      <c r="G19885" s="6" t="s">
        <v>29</v>
      </c>
      <c r="H19885" t="s">
        <v>194</v>
      </c>
      <c r="I19885" t="s">
        <v>21</v>
      </c>
      <c r="J19885" t="s">
        <v>22</v>
      </c>
      <c r="K19885">
        <v>1</v>
      </c>
      <c r="L19885">
        <v>890</v>
      </c>
      <c r="M19885" t="s">
        <v>407</v>
      </c>
      <c r="N19885">
        <v>890</v>
      </c>
      <c r="P19885" cm="1">
        <f t="array" ref="P19885">IF(Q19885&gt;0,INDEX(Q19885:Q41609,MATCH(TRUE,INDEX(Q19885:Q41609="",,),0)-1),"")</f>
        <v>6</v>
      </c>
      <c r="Q19885">
        <f t="shared" si="569"/>
        <v>3</v>
      </c>
      <c r="R19885">
        <f t="shared" si="568"/>
        <v>0</v>
      </c>
    </row>
    <row r="19886" spans="1:18" x14ac:dyDescent="0.3">
      <c r="A19886" t="s">
        <v>1423</v>
      </c>
      <c r="B19886" s="1">
        <v>38490</v>
      </c>
      <c r="C19886" s="2">
        <v>0.41666666666666669</v>
      </c>
      <c r="D19886" t="s">
        <v>1437</v>
      </c>
      <c r="E19886" t="s">
        <v>1438</v>
      </c>
      <c r="G19886" s="6" t="s">
        <v>29</v>
      </c>
      <c r="H19886" t="s">
        <v>30</v>
      </c>
      <c r="I19886" t="s">
        <v>21</v>
      </c>
      <c r="J19886" t="s">
        <v>22</v>
      </c>
      <c r="K19886">
        <v>13.2</v>
      </c>
      <c r="L19886">
        <v>147</v>
      </c>
      <c r="M19886" t="s">
        <v>407</v>
      </c>
      <c r="N19886">
        <v>147</v>
      </c>
      <c r="P19886" cm="1">
        <f t="array" ref="P19886">IF(Q19886&gt;0,INDEX(Q19886:Q41610,MATCH(TRUE,INDEX(Q19886:Q41610="",,),0)-1),"")</f>
        <v>6</v>
      </c>
      <c r="Q19886">
        <f t="shared" si="569"/>
        <v>3</v>
      </c>
      <c r="R19886">
        <f t="shared" si="568"/>
        <v>0</v>
      </c>
    </row>
    <row r="19887" spans="1:18" x14ac:dyDescent="0.3">
      <c r="A19887" t="s">
        <v>1423</v>
      </c>
      <c r="B19887" s="1">
        <v>38490</v>
      </c>
      <c r="C19887" s="2">
        <v>0.41666666666666669</v>
      </c>
      <c r="D19887" t="s">
        <v>1437</v>
      </c>
      <c r="E19887" t="s">
        <v>1438</v>
      </c>
      <c r="G19887" s="6" t="s">
        <v>29</v>
      </c>
      <c r="H19887" t="s">
        <v>69</v>
      </c>
      <c r="I19887" t="s">
        <v>21</v>
      </c>
      <c r="J19887" t="s">
        <v>22</v>
      </c>
      <c r="K19887">
        <v>1.4</v>
      </c>
      <c r="L19887">
        <v>131</v>
      </c>
      <c r="M19887" t="s">
        <v>407</v>
      </c>
      <c r="N19887">
        <v>131</v>
      </c>
      <c r="P19887" cm="1">
        <f t="array" ref="P19887">IF(Q19887&gt;0,INDEX(Q19887:Q41611,MATCH(TRUE,INDEX(Q19887:Q41611="",,),0)-1),"")</f>
        <v>6</v>
      </c>
      <c r="Q19887">
        <f t="shared" si="569"/>
        <v>3</v>
      </c>
      <c r="R19887">
        <f t="shared" si="568"/>
        <v>0</v>
      </c>
    </row>
    <row r="19888" spans="1:18" x14ac:dyDescent="0.3">
      <c r="A19888" t="s">
        <v>1423</v>
      </c>
      <c r="B19888" s="1">
        <v>38490</v>
      </c>
      <c r="C19888" s="2">
        <v>0.41666666666666669</v>
      </c>
      <c r="D19888" t="s">
        <v>1437</v>
      </c>
      <c r="E19888" t="s">
        <v>1438</v>
      </c>
      <c r="G19888" s="6" t="s">
        <v>29</v>
      </c>
      <c r="H19888" t="s">
        <v>41</v>
      </c>
      <c r="I19888" t="s">
        <v>21</v>
      </c>
      <c r="J19888" t="s">
        <v>22</v>
      </c>
      <c r="K19888">
        <v>7.4</v>
      </c>
      <c r="L19888">
        <v>180</v>
      </c>
      <c r="M19888" t="s">
        <v>407</v>
      </c>
      <c r="N19888">
        <v>180</v>
      </c>
      <c r="P19888" cm="1">
        <f t="array" ref="P19888">IF(Q19888&gt;0,INDEX(Q19888:Q41612,MATCH(TRUE,INDEX(Q19888:Q41612="",,),0)-1),"")</f>
        <v>6</v>
      </c>
      <c r="Q19888">
        <f t="shared" si="569"/>
        <v>3</v>
      </c>
      <c r="R19888">
        <f t="shared" ref="R19888:R19951" si="570">IF(P19888="","",0)</f>
        <v>0</v>
      </c>
    </row>
    <row r="19889" spans="1:18" x14ac:dyDescent="0.3">
      <c r="A19889" t="s">
        <v>1423</v>
      </c>
      <c r="B19889" s="1">
        <v>38490</v>
      </c>
      <c r="C19889" s="2">
        <v>0.41666666666666669</v>
      </c>
      <c r="D19889" t="s">
        <v>1437</v>
      </c>
      <c r="E19889" t="s">
        <v>1438</v>
      </c>
      <c r="G19889" s="6" t="s">
        <v>29</v>
      </c>
      <c r="H19889" t="s">
        <v>154</v>
      </c>
      <c r="I19889" t="s">
        <v>21</v>
      </c>
      <c r="J19889" t="s">
        <v>22</v>
      </c>
      <c r="K19889">
        <v>3.6</v>
      </c>
      <c r="L19889">
        <v>472</v>
      </c>
      <c r="M19889" t="s">
        <v>407</v>
      </c>
      <c r="N19889">
        <v>472</v>
      </c>
      <c r="P19889" cm="1">
        <f t="array" ref="P19889">IF(Q19889&gt;0,INDEX(Q19889:Q41613,MATCH(TRUE,INDEX(Q19889:Q41613="",,),0)-1),"")</f>
        <v>6</v>
      </c>
      <c r="Q19889">
        <f t="shared" si="569"/>
        <v>3</v>
      </c>
      <c r="R19889">
        <f t="shared" si="570"/>
        <v>0</v>
      </c>
    </row>
    <row r="19890" spans="1:18" x14ac:dyDescent="0.3">
      <c r="A19890" t="s">
        <v>1423</v>
      </c>
      <c r="B19890" s="1">
        <v>38490</v>
      </c>
      <c r="C19890" s="2">
        <v>0.41666666666666669</v>
      </c>
      <c r="D19890" t="s">
        <v>1437</v>
      </c>
      <c r="E19890" t="s">
        <v>1438</v>
      </c>
      <c r="G19890" s="6" t="s">
        <v>29</v>
      </c>
      <c r="H19890" t="s">
        <v>99</v>
      </c>
      <c r="I19890" t="s">
        <v>26</v>
      </c>
      <c r="J19890" t="s">
        <v>27</v>
      </c>
      <c r="K19890">
        <v>31</v>
      </c>
      <c r="L19890">
        <v>15.05</v>
      </c>
      <c r="M19890" t="s">
        <v>407</v>
      </c>
      <c r="N19890">
        <v>15.05</v>
      </c>
      <c r="P19890" cm="1">
        <f t="array" ref="P19890">IF(Q19890&gt;0,INDEX(Q19890:Q41614,MATCH(TRUE,INDEX(Q19890:Q41614="",,),0)-1),"")</f>
        <v>6</v>
      </c>
      <c r="Q19890">
        <f t="shared" si="569"/>
        <v>3</v>
      </c>
      <c r="R19890">
        <f t="shared" si="570"/>
        <v>0</v>
      </c>
    </row>
    <row r="19891" spans="1:18" x14ac:dyDescent="0.3">
      <c r="A19891" t="s">
        <v>1423</v>
      </c>
      <c r="B19891" s="1">
        <v>38490</v>
      </c>
      <c r="C19891" s="2">
        <v>0.41666666666666669</v>
      </c>
      <c r="D19891" t="s">
        <v>1437</v>
      </c>
      <c r="E19891" t="s">
        <v>1438</v>
      </c>
      <c r="G19891" s="6" t="s">
        <v>29</v>
      </c>
      <c r="H19891" t="s">
        <v>69</v>
      </c>
      <c r="I19891" t="s">
        <v>26</v>
      </c>
      <c r="J19891" t="s">
        <v>27</v>
      </c>
      <c r="K19891">
        <v>23</v>
      </c>
      <c r="L19891">
        <v>17.2</v>
      </c>
      <c r="M19891" t="s">
        <v>407</v>
      </c>
      <c r="N19891">
        <v>17.2</v>
      </c>
      <c r="P19891" cm="1">
        <f t="array" ref="P19891">IF(Q19891&gt;0,INDEX(Q19891:Q41615,MATCH(TRUE,INDEX(Q19891:Q41615="",,),0)-1),"")</f>
        <v>6</v>
      </c>
      <c r="Q19891">
        <f t="shared" si="569"/>
        <v>3</v>
      </c>
      <c r="R19891">
        <f t="shared" si="570"/>
        <v>0</v>
      </c>
    </row>
    <row r="19892" spans="1:18" x14ac:dyDescent="0.3">
      <c r="A19892" t="s">
        <v>1423</v>
      </c>
      <c r="B19892" s="1">
        <v>38490</v>
      </c>
      <c r="C19892" s="2">
        <v>0.41666666666666669</v>
      </c>
      <c r="D19892" t="s">
        <v>1437</v>
      </c>
      <c r="E19892" t="s">
        <v>1438</v>
      </c>
      <c r="G19892" s="6" t="s">
        <v>29</v>
      </c>
      <c r="H19892" t="s">
        <v>41</v>
      </c>
      <c r="I19892" t="s">
        <v>26</v>
      </c>
      <c r="J19892" t="s">
        <v>27</v>
      </c>
      <c r="K19892">
        <v>25</v>
      </c>
      <c r="L19892">
        <v>49.6</v>
      </c>
      <c r="M19892" t="s">
        <v>407</v>
      </c>
      <c r="N19892">
        <v>49.6</v>
      </c>
      <c r="P19892" cm="1">
        <f t="array" ref="P19892">IF(Q19892&gt;0,INDEX(Q19892:Q41616,MATCH(TRUE,INDEX(Q19892:Q41616="",,),0)-1),"")</f>
        <v>6</v>
      </c>
      <c r="Q19892">
        <f t="shared" si="569"/>
        <v>3</v>
      </c>
      <c r="R19892">
        <f t="shared" si="570"/>
        <v>0</v>
      </c>
    </row>
    <row r="19893" spans="1:18" x14ac:dyDescent="0.3">
      <c r="A19893" t="s">
        <v>1423</v>
      </c>
      <c r="B19893" s="1">
        <v>38490</v>
      </c>
      <c r="C19893" s="2">
        <v>0.41666666666666669</v>
      </c>
      <c r="D19893" t="s">
        <v>1437</v>
      </c>
      <c r="E19893" t="s">
        <v>1438</v>
      </c>
      <c r="G19893" t="s">
        <v>19</v>
      </c>
      <c r="H19893" t="s">
        <v>148</v>
      </c>
      <c r="I19893" t="s">
        <v>26</v>
      </c>
      <c r="J19893" t="s">
        <v>27</v>
      </c>
      <c r="K19893">
        <v>153</v>
      </c>
      <c r="L19893">
        <v>19.149999999999999</v>
      </c>
      <c r="M19893" t="s">
        <v>1115</v>
      </c>
      <c r="N19893">
        <v>23.07</v>
      </c>
      <c r="P19893" cm="1">
        <f t="array" ref="P19893">IF(Q19893&gt;0,INDEX(Q19893:Q41617,MATCH(TRUE,INDEX(Q19893:Q41617="",,),0)-1),"")</f>
        <v>6</v>
      </c>
      <c r="Q19893">
        <f t="shared" si="569"/>
        <v>4</v>
      </c>
      <c r="R19893">
        <f t="shared" si="570"/>
        <v>0</v>
      </c>
    </row>
    <row r="19894" spans="1:18" x14ac:dyDescent="0.3">
      <c r="A19894" t="s">
        <v>1423</v>
      </c>
      <c r="B19894" s="1">
        <v>38490</v>
      </c>
      <c r="C19894" s="2">
        <v>0.41666666666666669</v>
      </c>
      <c r="D19894" t="s">
        <v>1437</v>
      </c>
      <c r="E19894" t="s">
        <v>1438</v>
      </c>
      <c r="G19894" t="s">
        <v>19</v>
      </c>
      <c r="H19894" t="s">
        <v>197</v>
      </c>
      <c r="I19894" t="s">
        <v>26</v>
      </c>
      <c r="J19894" t="s">
        <v>27</v>
      </c>
      <c r="K19894">
        <v>297</v>
      </c>
      <c r="L19894">
        <v>33.35</v>
      </c>
      <c r="M19894" t="s">
        <v>1115</v>
      </c>
      <c r="N19894">
        <v>46.16</v>
      </c>
      <c r="P19894" cm="1">
        <f t="array" ref="P19894">IF(Q19894&gt;0,INDEX(Q19894:Q41618,MATCH(TRUE,INDEX(Q19894:Q41618="",,),0)-1),"")</f>
        <v>6</v>
      </c>
      <c r="Q19894">
        <f t="shared" si="569"/>
        <v>4</v>
      </c>
      <c r="R19894">
        <f t="shared" si="570"/>
        <v>0</v>
      </c>
    </row>
    <row r="19895" spans="1:18" x14ac:dyDescent="0.3">
      <c r="A19895" t="s">
        <v>1423</v>
      </c>
      <c r="B19895" s="1">
        <v>38490</v>
      </c>
      <c r="C19895" s="2">
        <v>0.41666666666666669</v>
      </c>
      <c r="D19895" t="s">
        <v>1437</v>
      </c>
      <c r="E19895" t="s">
        <v>1438</v>
      </c>
      <c r="G19895" t="s">
        <v>19</v>
      </c>
      <c r="H19895" t="s">
        <v>64</v>
      </c>
      <c r="I19895" t="s">
        <v>26</v>
      </c>
      <c r="J19895" t="s">
        <v>27</v>
      </c>
      <c r="K19895">
        <v>352</v>
      </c>
      <c r="L19895">
        <v>12.95</v>
      </c>
      <c r="M19895" t="s">
        <v>1115</v>
      </c>
      <c r="N19895">
        <v>29.16</v>
      </c>
      <c r="P19895" cm="1">
        <f t="array" ref="P19895">IF(Q19895&gt;0,INDEX(Q19895:Q41619,MATCH(TRUE,INDEX(Q19895:Q41619="",,),0)-1),"")</f>
        <v>6</v>
      </c>
      <c r="Q19895">
        <f t="shared" si="569"/>
        <v>4</v>
      </c>
      <c r="R19895">
        <f t="shared" si="570"/>
        <v>0</v>
      </c>
    </row>
    <row r="19896" spans="1:18" x14ac:dyDescent="0.3">
      <c r="A19896" t="s">
        <v>1423</v>
      </c>
      <c r="B19896" s="1">
        <v>38490</v>
      </c>
      <c r="C19896" s="2">
        <v>0.41666666666666669</v>
      </c>
      <c r="D19896" t="s">
        <v>1437</v>
      </c>
      <c r="E19896" t="s">
        <v>1438</v>
      </c>
      <c r="G19896" s="6" t="s">
        <v>29</v>
      </c>
      <c r="H19896" t="s">
        <v>194</v>
      </c>
      <c r="I19896" t="s">
        <v>21</v>
      </c>
      <c r="J19896" t="s">
        <v>22</v>
      </c>
      <c r="K19896">
        <v>1</v>
      </c>
      <c r="L19896">
        <v>890</v>
      </c>
      <c r="M19896" t="s">
        <v>1115</v>
      </c>
      <c r="N19896">
        <v>890</v>
      </c>
      <c r="P19896" cm="1">
        <f t="array" ref="P19896">IF(Q19896&gt;0,INDEX(Q19896:Q41620,MATCH(TRUE,INDEX(Q19896:Q41620="",,),0)-1),"")</f>
        <v>6</v>
      </c>
      <c r="Q19896">
        <f t="shared" si="569"/>
        <v>4</v>
      </c>
      <c r="R19896">
        <f t="shared" si="570"/>
        <v>0</v>
      </c>
    </row>
    <row r="19897" spans="1:18" x14ac:dyDescent="0.3">
      <c r="A19897" t="s">
        <v>1423</v>
      </c>
      <c r="B19897" s="1">
        <v>38490</v>
      </c>
      <c r="C19897" s="2">
        <v>0.41666666666666669</v>
      </c>
      <c r="D19897" t="s">
        <v>1437</v>
      </c>
      <c r="E19897" t="s">
        <v>1438</v>
      </c>
      <c r="G19897" s="6" t="s">
        <v>29</v>
      </c>
      <c r="H19897" t="s">
        <v>30</v>
      </c>
      <c r="I19897" t="s">
        <v>21</v>
      </c>
      <c r="J19897" t="s">
        <v>22</v>
      </c>
      <c r="K19897">
        <v>13.2</v>
      </c>
      <c r="L19897">
        <v>147</v>
      </c>
      <c r="M19897" t="s">
        <v>1115</v>
      </c>
      <c r="N19897">
        <v>147</v>
      </c>
      <c r="P19897" cm="1">
        <f t="array" ref="P19897">IF(Q19897&gt;0,INDEX(Q19897:Q41621,MATCH(TRUE,INDEX(Q19897:Q41621="",,),0)-1),"")</f>
        <v>6</v>
      </c>
      <c r="Q19897">
        <f t="shared" si="569"/>
        <v>4</v>
      </c>
      <c r="R19897">
        <f t="shared" si="570"/>
        <v>0</v>
      </c>
    </row>
    <row r="19898" spans="1:18" x14ac:dyDescent="0.3">
      <c r="A19898" t="s">
        <v>1423</v>
      </c>
      <c r="B19898" s="1">
        <v>38490</v>
      </c>
      <c r="C19898" s="2">
        <v>0.41666666666666669</v>
      </c>
      <c r="D19898" t="s">
        <v>1437</v>
      </c>
      <c r="E19898" t="s">
        <v>1438</v>
      </c>
      <c r="G19898" s="6" t="s">
        <v>29</v>
      </c>
      <c r="H19898" t="s">
        <v>69</v>
      </c>
      <c r="I19898" t="s">
        <v>21</v>
      </c>
      <c r="J19898" t="s">
        <v>22</v>
      </c>
      <c r="K19898">
        <v>1.4</v>
      </c>
      <c r="L19898">
        <v>131</v>
      </c>
      <c r="M19898" t="s">
        <v>1115</v>
      </c>
      <c r="N19898">
        <v>131</v>
      </c>
      <c r="P19898" cm="1">
        <f t="array" ref="P19898">IF(Q19898&gt;0,INDEX(Q19898:Q41622,MATCH(TRUE,INDEX(Q19898:Q41622="",,),0)-1),"")</f>
        <v>6</v>
      </c>
      <c r="Q19898">
        <f t="shared" si="569"/>
        <v>4</v>
      </c>
      <c r="R19898">
        <f t="shared" si="570"/>
        <v>0</v>
      </c>
    </row>
    <row r="19899" spans="1:18" x14ac:dyDescent="0.3">
      <c r="A19899" t="s">
        <v>1423</v>
      </c>
      <c r="B19899" s="1">
        <v>38490</v>
      </c>
      <c r="C19899" s="2">
        <v>0.41666666666666669</v>
      </c>
      <c r="D19899" t="s">
        <v>1437</v>
      </c>
      <c r="E19899" t="s">
        <v>1438</v>
      </c>
      <c r="G19899" s="6" t="s">
        <v>29</v>
      </c>
      <c r="H19899" t="s">
        <v>41</v>
      </c>
      <c r="I19899" t="s">
        <v>21</v>
      </c>
      <c r="J19899" t="s">
        <v>22</v>
      </c>
      <c r="K19899">
        <v>7.4</v>
      </c>
      <c r="L19899">
        <v>180</v>
      </c>
      <c r="M19899" t="s">
        <v>1115</v>
      </c>
      <c r="N19899">
        <v>180</v>
      </c>
      <c r="P19899" cm="1">
        <f t="array" ref="P19899">IF(Q19899&gt;0,INDEX(Q19899:Q41623,MATCH(TRUE,INDEX(Q19899:Q41623="",,),0)-1),"")</f>
        <v>6</v>
      </c>
      <c r="Q19899">
        <f t="shared" si="569"/>
        <v>4</v>
      </c>
      <c r="R19899">
        <f t="shared" si="570"/>
        <v>0</v>
      </c>
    </row>
    <row r="19900" spans="1:18" x14ac:dyDescent="0.3">
      <c r="A19900" t="s">
        <v>1423</v>
      </c>
      <c r="B19900" s="1">
        <v>38490</v>
      </c>
      <c r="C19900" s="2">
        <v>0.41666666666666669</v>
      </c>
      <c r="D19900" t="s">
        <v>1437</v>
      </c>
      <c r="E19900" t="s">
        <v>1438</v>
      </c>
      <c r="G19900" s="6" t="s">
        <v>29</v>
      </c>
      <c r="H19900" t="s">
        <v>154</v>
      </c>
      <c r="I19900" t="s">
        <v>21</v>
      </c>
      <c r="J19900" t="s">
        <v>22</v>
      </c>
      <c r="K19900">
        <v>3.6</v>
      </c>
      <c r="L19900">
        <v>472</v>
      </c>
      <c r="M19900" t="s">
        <v>1115</v>
      </c>
      <c r="N19900">
        <v>472</v>
      </c>
      <c r="P19900" cm="1">
        <f t="array" ref="P19900">IF(Q19900&gt;0,INDEX(Q19900:Q41624,MATCH(TRUE,INDEX(Q19900:Q41624="",,),0)-1),"")</f>
        <v>6</v>
      </c>
      <c r="Q19900">
        <f t="shared" si="569"/>
        <v>4</v>
      </c>
      <c r="R19900">
        <f t="shared" si="570"/>
        <v>0</v>
      </c>
    </row>
    <row r="19901" spans="1:18" x14ac:dyDescent="0.3">
      <c r="A19901" t="s">
        <v>1423</v>
      </c>
      <c r="B19901" s="1">
        <v>38490</v>
      </c>
      <c r="C19901" s="2">
        <v>0.41666666666666669</v>
      </c>
      <c r="D19901" t="s">
        <v>1437</v>
      </c>
      <c r="E19901" t="s">
        <v>1438</v>
      </c>
      <c r="G19901" s="6" t="s">
        <v>29</v>
      </c>
      <c r="H19901" t="s">
        <v>99</v>
      </c>
      <c r="I19901" t="s">
        <v>26</v>
      </c>
      <c r="J19901" t="s">
        <v>27</v>
      </c>
      <c r="K19901">
        <v>31</v>
      </c>
      <c r="L19901">
        <v>15.05</v>
      </c>
      <c r="M19901" t="s">
        <v>1115</v>
      </c>
      <c r="N19901">
        <v>15.05</v>
      </c>
      <c r="P19901" cm="1">
        <f t="array" ref="P19901">IF(Q19901&gt;0,INDEX(Q19901:Q41625,MATCH(TRUE,INDEX(Q19901:Q41625="",,),0)-1),"")</f>
        <v>6</v>
      </c>
      <c r="Q19901">
        <f t="shared" si="569"/>
        <v>4</v>
      </c>
      <c r="R19901">
        <f t="shared" si="570"/>
        <v>0</v>
      </c>
    </row>
    <row r="19902" spans="1:18" x14ac:dyDescent="0.3">
      <c r="A19902" t="s">
        <v>1423</v>
      </c>
      <c r="B19902" s="1">
        <v>38490</v>
      </c>
      <c r="C19902" s="2">
        <v>0.41666666666666669</v>
      </c>
      <c r="D19902" t="s">
        <v>1437</v>
      </c>
      <c r="E19902" t="s">
        <v>1438</v>
      </c>
      <c r="G19902" s="6" t="s">
        <v>29</v>
      </c>
      <c r="H19902" t="s">
        <v>69</v>
      </c>
      <c r="I19902" t="s">
        <v>26</v>
      </c>
      <c r="J19902" t="s">
        <v>27</v>
      </c>
      <c r="K19902">
        <v>23</v>
      </c>
      <c r="L19902">
        <v>17.2</v>
      </c>
      <c r="M19902" t="s">
        <v>1115</v>
      </c>
      <c r="N19902">
        <v>17.2</v>
      </c>
      <c r="P19902" cm="1">
        <f t="array" ref="P19902">IF(Q19902&gt;0,INDEX(Q19902:Q41626,MATCH(TRUE,INDEX(Q19902:Q41626="",,),0)-1),"")</f>
        <v>6</v>
      </c>
      <c r="Q19902">
        <f t="shared" si="569"/>
        <v>4</v>
      </c>
      <c r="R19902">
        <f t="shared" si="570"/>
        <v>0</v>
      </c>
    </row>
    <row r="19903" spans="1:18" x14ac:dyDescent="0.3">
      <c r="A19903" t="s">
        <v>1423</v>
      </c>
      <c r="B19903" s="1">
        <v>38490</v>
      </c>
      <c r="C19903" s="2">
        <v>0.41666666666666669</v>
      </c>
      <c r="D19903" t="s">
        <v>1437</v>
      </c>
      <c r="E19903" t="s">
        <v>1438</v>
      </c>
      <c r="G19903" s="6" t="s">
        <v>29</v>
      </c>
      <c r="H19903" t="s">
        <v>41</v>
      </c>
      <c r="I19903" t="s">
        <v>26</v>
      </c>
      <c r="J19903" t="s">
        <v>27</v>
      </c>
      <c r="K19903">
        <v>25</v>
      </c>
      <c r="L19903">
        <v>49.6</v>
      </c>
      <c r="M19903" t="s">
        <v>1115</v>
      </c>
      <c r="N19903">
        <v>49.6</v>
      </c>
      <c r="P19903" cm="1">
        <f t="array" ref="P19903">IF(Q19903&gt;0,INDEX(Q19903:Q41627,MATCH(TRUE,INDEX(Q19903:Q41627="",,),0)-1),"")</f>
        <v>6</v>
      </c>
      <c r="Q19903">
        <f t="shared" si="569"/>
        <v>4</v>
      </c>
      <c r="R19903">
        <f t="shared" si="570"/>
        <v>0</v>
      </c>
    </row>
    <row r="19904" spans="1:18" x14ac:dyDescent="0.3">
      <c r="A19904" t="s">
        <v>1423</v>
      </c>
      <c r="B19904" s="1">
        <v>38490</v>
      </c>
      <c r="C19904" s="2">
        <v>0.41666666666666669</v>
      </c>
      <c r="D19904" t="s">
        <v>1437</v>
      </c>
      <c r="E19904" t="s">
        <v>1438</v>
      </c>
      <c r="G19904" t="s">
        <v>19</v>
      </c>
      <c r="H19904" t="s">
        <v>148</v>
      </c>
      <c r="I19904" t="s">
        <v>26</v>
      </c>
      <c r="J19904" t="s">
        <v>27</v>
      </c>
      <c r="K19904">
        <v>153</v>
      </c>
      <c r="L19904">
        <v>19.149999999999999</v>
      </c>
      <c r="M19904" t="s">
        <v>1118</v>
      </c>
      <c r="N19904">
        <v>28</v>
      </c>
      <c r="P19904" cm="1">
        <f t="array" ref="P19904">IF(Q19904&gt;0,INDEX(Q19904:Q41628,MATCH(TRUE,INDEX(Q19904:Q41628="",,),0)-1),"")</f>
        <v>6</v>
      </c>
      <c r="Q19904">
        <f t="shared" si="569"/>
        <v>5</v>
      </c>
      <c r="R19904">
        <f t="shared" si="570"/>
        <v>0</v>
      </c>
    </row>
    <row r="19905" spans="1:18" x14ac:dyDescent="0.3">
      <c r="A19905" t="s">
        <v>1423</v>
      </c>
      <c r="B19905" s="1">
        <v>38490</v>
      </c>
      <c r="C19905" s="2">
        <v>0.41666666666666669</v>
      </c>
      <c r="D19905" t="s">
        <v>1437</v>
      </c>
      <c r="E19905" t="s">
        <v>1438</v>
      </c>
      <c r="G19905" t="s">
        <v>19</v>
      </c>
      <c r="H19905" t="s">
        <v>197</v>
      </c>
      <c r="I19905" t="s">
        <v>26</v>
      </c>
      <c r="J19905" t="s">
        <v>27</v>
      </c>
      <c r="K19905">
        <v>297</v>
      </c>
      <c r="L19905">
        <v>33.35</v>
      </c>
      <c r="M19905" t="s">
        <v>1118</v>
      </c>
      <c r="N19905">
        <v>45</v>
      </c>
      <c r="P19905" cm="1">
        <f t="array" ref="P19905">IF(Q19905&gt;0,INDEX(Q19905:Q41629,MATCH(TRUE,INDEX(Q19905:Q41629="",,),0)-1),"")</f>
        <v>6</v>
      </c>
      <c r="Q19905">
        <f t="shared" si="569"/>
        <v>5</v>
      </c>
      <c r="R19905">
        <f t="shared" si="570"/>
        <v>0</v>
      </c>
    </row>
    <row r="19906" spans="1:18" x14ac:dyDescent="0.3">
      <c r="A19906" t="s">
        <v>1423</v>
      </c>
      <c r="B19906" s="1">
        <v>38490</v>
      </c>
      <c r="C19906" s="2">
        <v>0.41666666666666669</v>
      </c>
      <c r="D19906" t="s">
        <v>1437</v>
      </c>
      <c r="E19906" t="s">
        <v>1438</v>
      </c>
      <c r="G19906" t="s">
        <v>19</v>
      </c>
      <c r="H19906" t="s">
        <v>64</v>
      </c>
      <c r="I19906" t="s">
        <v>26</v>
      </c>
      <c r="J19906" t="s">
        <v>27</v>
      </c>
      <c r="K19906">
        <v>352</v>
      </c>
      <c r="L19906">
        <v>12.95</v>
      </c>
      <c r="M19906" t="s">
        <v>1118</v>
      </c>
      <c r="N19906">
        <v>25</v>
      </c>
      <c r="P19906" cm="1">
        <f t="array" ref="P19906">IF(Q19906&gt;0,INDEX(Q19906:Q41630,MATCH(TRUE,INDEX(Q19906:Q41630="",,),0)-1),"")</f>
        <v>6</v>
      </c>
      <c r="Q19906">
        <f t="shared" si="569"/>
        <v>5</v>
      </c>
      <c r="R19906">
        <f t="shared" si="570"/>
        <v>0</v>
      </c>
    </row>
    <row r="19907" spans="1:18" x14ac:dyDescent="0.3">
      <c r="A19907" t="s">
        <v>1423</v>
      </c>
      <c r="B19907" s="1">
        <v>38490</v>
      </c>
      <c r="C19907" s="2">
        <v>0.41666666666666669</v>
      </c>
      <c r="D19907" t="s">
        <v>1437</v>
      </c>
      <c r="E19907" t="s">
        <v>1438</v>
      </c>
      <c r="G19907" s="6" t="s">
        <v>29</v>
      </c>
      <c r="H19907" t="s">
        <v>194</v>
      </c>
      <c r="I19907" t="s">
        <v>21</v>
      </c>
      <c r="J19907" t="s">
        <v>22</v>
      </c>
      <c r="K19907">
        <v>1</v>
      </c>
      <c r="L19907">
        <v>890</v>
      </c>
      <c r="M19907" t="s">
        <v>1118</v>
      </c>
      <c r="N19907">
        <v>890</v>
      </c>
      <c r="P19907" cm="1">
        <f t="array" ref="P19907">IF(Q19907&gt;0,INDEX(Q19907:Q41631,MATCH(TRUE,INDEX(Q19907:Q41631="",,),0)-1),"")</f>
        <v>6</v>
      </c>
      <c r="Q19907">
        <f t="shared" si="569"/>
        <v>5</v>
      </c>
      <c r="R19907">
        <f t="shared" si="570"/>
        <v>0</v>
      </c>
    </row>
    <row r="19908" spans="1:18" x14ac:dyDescent="0.3">
      <c r="A19908" t="s">
        <v>1423</v>
      </c>
      <c r="B19908" s="1">
        <v>38490</v>
      </c>
      <c r="C19908" s="2">
        <v>0.41666666666666669</v>
      </c>
      <c r="D19908" t="s">
        <v>1437</v>
      </c>
      <c r="E19908" t="s">
        <v>1438</v>
      </c>
      <c r="G19908" s="6" t="s">
        <v>29</v>
      </c>
      <c r="H19908" t="s">
        <v>30</v>
      </c>
      <c r="I19908" t="s">
        <v>21</v>
      </c>
      <c r="J19908" t="s">
        <v>22</v>
      </c>
      <c r="K19908">
        <v>13.2</v>
      </c>
      <c r="L19908">
        <v>147</v>
      </c>
      <c r="M19908" t="s">
        <v>1118</v>
      </c>
      <c r="N19908">
        <v>147</v>
      </c>
      <c r="P19908" cm="1">
        <f t="array" ref="P19908">IF(Q19908&gt;0,INDEX(Q19908:Q41632,MATCH(TRUE,INDEX(Q19908:Q41632="",,),0)-1),"")</f>
        <v>6</v>
      </c>
      <c r="Q19908">
        <f t="shared" si="569"/>
        <v>5</v>
      </c>
      <c r="R19908">
        <f t="shared" si="570"/>
        <v>0</v>
      </c>
    </row>
    <row r="19909" spans="1:18" x14ac:dyDescent="0.3">
      <c r="A19909" t="s">
        <v>1423</v>
      </c>
      <c r="B19909" s="1">
        <v>38490</v>
      </c>
      <c r="C19909" s="2">
        <v>0.41666666666666669</v>
      </c>
      <c r="D19909" t="s">
        <v>1437</v>
      </c>
      <c r="E19909" t="s">
        <v>1438</v>
      </c>
      <c r="G19909" s="6" t="s">
        <v>29</v>
      </c>
      <c r="H19909" t="s">
        <v>69</v>
      </c>
      <c r="I19909" t="s">
        <v>21</v>
      </c>
      <c r="J19909" t="s">
        <v>22</v>
      </c>
      <c r="K19909">
        <v>1.4</v>
      </c>
      <c r="L19909">
        <v>131</v>
      </c>
      <c r="M19909" t="s">
        <v>1118</v>
      </c>
      <c r="N19909">
        <v>131</v>
      </c>
      <c r="P19909" cm="1">
        <f t="array" ref="P19909">IF(Q19909&gt;0,INDEX(Q19909:Q41633,MATCH(TRUE,INDEX(Q19909:Q41633="",,),0)-1),"")</f>
        <v>6</v>
      </c>
      <c r="Q19909">
        <f t="shared" si="569"/>
        <v>5</v>
      </c>
      <c r="R19909">
        <f t="shared" si="570"/>
        <v>0</v>
      </c>
    </row>
    <row r="19910" spans="1:18" x14ac:dyDescent="0.3">
      <c r="A19910" t="s">
        <v>1423</v>
      </c>
      <c r="B19910" s="1">
        <v>38490</v>
      </c>
      <c r="C19910" s="2">
        <v>0.41666666666666669</v>
      </c>
      <c r="D19910" t="s">
        <v>1437</v>
      </c>
      <c r="E19910" t="s">
        <v>1438</v>
      </c>
      <c r="G19910" s="6" t="s">
        <v>29</v>
      </c>
      <c r="H19910" t="s">
        <v>41</v>
      </c>
      <c r="I19910" t="s">
        <v>21</v>
      </c>
      <c r="J19910" t="s">
        <v>22</v>
      </c>
      <c r="K19910">
        <v>7.4</v>
      </c>
      <c r="L19910">
        <v>180</v>
      </c>
      <c r="M19910" t="s">
        <v>1118</v>
      </c>
      <c r="N19910">
        <v>180</v>
      </c>
      <c r="P19910" cm="1">
        <f t="array" ref="P19910">IF(Q19910&gt;0,INDEX(Q19910:Q41634,MATCH(TRUE,INDEX(Q19910:Q41634="",,),0)-1),"")</f>
        <v>6</v>
      </c>
      <c r="Q19910">
        <f t="shared" si="569"/>
        <v>5</v>
      </c>
      <c r="R19910">
        <f t="shared" si="570"/>
        <v>0</v>
      </c>
    </row>
    <row r="19911" spans="1:18" x14ac:dyDescent="0.3">
      <c r="A19911" t="s">
        <v>1423</v>
      </c>
      <c r="B19911" s="1">
        <v>38490</v>
      </c>
      <c r="C19911" s="2">
        <v>0.41666666666666669</v>
      </c>
      <c r="D19911" t="s">
        <v>1437</v>
      </c>
      <c r="E19911" t="s">
        <v>1438</v>
      </c>
      <c r="G19911" s="6" t="s">
        <v>29</v>
      </c>
      <c r="H19911" t="s">
        <v>154</v>
      </c>
      <c r="I19911" t="s">
        <v>21</v>
      </c>
      <c r="J19911" t="s">
        <v>22</v>
      </c>
      <c r="K19911">
        <v>3.6</v>
      </c>
      <c r="L19911">
        <v>472</v>
      </c>
      <c r="M19911" t="s">
        <v>1118</v>
      </c>
      <c r="N19911">
        <v>472</v>
      </c>
      <c r="P19911" cm="1">
        <f t="array" ref="P19911">IF(Q19911&gt;0,INDEX(Q19911:Q41635,MATCH(TRUE,INDEX(Q19911:Q41635="",,),0)-1),"")</f>
        <v>6</v>
      </c>
      <c r="Q19911">
        <f t="shared" si="569"/>
        <v>5</v>
      </c>
      <c r="R19911">
        <f t="shared" si="570"/>
        <v>0</v>
      </c>
    </row>
    <row r="19912" spans="1:18" x14ac:dyDescent="0.3">
      <c r="A19912" t="s">
        <v>1423</v>
      </c>
      <c r="B19912" s="1">
        <v>38490</v>
      </c>
      <c r="C19912" s="2">
        <v>0.41666666666666669</v>
      </c>
      <c r="D19912" t="s">
        <v>1437</v>
      </c>
      <c r="E19912" t="s">
        <v>1438</v>
      </c>
      <c r="G19912" s="6" t="s">
        <v>29</v>
      </c>
      <c r="H19912" t="s">
        <v>99</v>
      </c>
      <c r="I19912" t="s">
        <v>26</v>
      </c>
      <c r="J19912" t="s">
        <v>27</v>
      </c>
      <c r="K19912">
        <v>31</v>
      </c>
      <c r="L19912">
        <v>15.05</v>
      </c>
      <c r="M19912" t="s">
        <v>1118</v>
      </c>
      <c r="N19912">
        <v>15.05</v>
      </c>
      <c r="P19912" cm="1">
        <f t="array" ref="P19912">IF(Q19912&gt;0,INDEX(Q19912:Q41636,MATCH(TRUE,INDEX(Q19912:Q41636="",,),0)-1),"")</f>
        <v>6</v>
      </c>
      <c r="Q19912">
        <f t="shared" si="569"/>
        <v>5</v>
      </c>
      <c r="R19912">
        <f t="shared" si="570"/>
        <v>0</v>
      </c>
    </row>
    <row r="19913" spans="1:18" x14ac:dyDescent="0.3">
      <c r="A19913" t="s">
        <v>1423</v>
      </c>
      <c r="B19913" s="1">
        <v>38490</v>
      </c>
      <c r="C19913" s="2">
        <v>0.41666666666666669</v>
      </c>
      <c r="D19913" t="s">
        <v>1437</v>
      </c>
      <c r="E19913" t="s">
        <v>1438</v>
      </c>
      <c r="G19913" s="6" t="s">
        <v>29</v>
      </c>
      <c r="H19913" t="s">
        <v>69</v>
      </c>
      <c r="I19913" t="s">
        <v>26</v>
      </c>
      <c r="J19913" t="s">
        <v>27</v>
      </c>
      <c r="K19913">
        <v>23</v>
      </c>
      <c r="L19913">
        <v>17.2</v>
      </c>
      <c r="M19913" t="s">
        <v>1118</v>
      </c>
      <c r="N19913">
        <v>17.2</v>
      </c>
      <c r="P19913" cm="1">
        <f t="array" ref="P19913">IF(Q19913&gt;0,INDEX(Q19913:Q41637,MATCH(TRUE,INDEX(Q19913:Q41637="",,),0)-1),"")</f>
        <v>6</v>
      </c>
      <c r="Q19913">
        <f t="shared" si="569"/>
        <v>5</v>
      </c>
      <c r="R19913">
        <f t="shared" si="570"/>
        <v>0</v>
      </c>
    </row>
    <row r="19914" spans="1:18" x14ac:dyDescent="0.3">
      <c r="A19914" t="s">
        <v>1423</v>
      </c>
      <c r="B19914" s="1">
        <v>38490</v>
      </c>
      <c r="C19914" s="2">
        <v>0.41666666666666669</v>
      </c>
      <c r="D19914" t="s">
        <v>1437</v>
      </c>
      <c r="E19914" t="s">
        <v>1438</v>
      </c>
      <c r="G19914" s="6" t="s">
        <v>29</v>
      </c>
      <c r="H19914" t="s">
        <v>41</v>
      </c>
      <c r="I19914" t="s">
        <v>26</v>
      </c>
      <c r="J19914" t="s">
        <v>27</v>
      </c>
      <c r="K19914">
        <v>25</v>
      </c>
      <c r="L19914">
        <v>49.6</v>
      </c>
      <c r="M19914" t="s">
        <v>1118</v>
      </c>
      <c r="N19914">
        <v>49.6</v>
      </c>
      <c r="P19914" cm="1">
        <f t="array" ref="P19914">IF(Q19914&gt;0,INDEX(Q19914:Q41638,MATCH(TRUE,INDEX(Q19914:Q41638="",,),0)-1),"")</f>
        <v>6</v>
      </c>
      <c r="Q19914">
        <f t="shared" si="569"/>
        <v>5</v>
      </c>
      <c r="R19914">
        <f t="shared" si="570"/>
        <v>0</v>
      </c>
    </row>
    <row r="19915" spans="1:18" x14ac:dyDescent="0.3">
      <c r="A19915" t="s">
        <v>1423</v>
      </c>
      <c r="B19915" s="1">
        <v>38490</v>
      </c>
      <c r="C19915" s="2">
        <v>0.41666666666666669</v>
      </c>
      <c r="D19915" t="s">
        <v>1437</v>
      </c>
      <c r="E19915" t="s">
        <v>1438</v>
      </c>
      <c r="G19915" t="s">
        <v>19</v>
      </c>
      <c r="H19915" t="s">
        <v>148</v>
      </c>
      <c r="I19915" t="s">
        <v>26</v>
      </c>
      <c r="J19915" t="s">
        <v>27</v>
      </c>
      <c r="K19915">
        <v>153</v>
      </c>
      <c r="L19915">
        <v>19.149999999999999</v>
      </c>
      <c r="M19915" t="s">
        <v>1140</v>
      </c>
      <c r="N19915">
        <v>25</v>
      </c>
      <c r="P19915" cm="1">
        <f t="array" ref="P19915">IF(Q19915&gt;0,INDEX(Q19915:Q41639,MATCH(TRUE,INDEX(Q19915:Q41639="",,),0)-1),"")</f>
        <v>6</v>
      </c>
      <c r="Q19915">
        <f t="shared" si="569"/>
        <v>6</v>
      </c>
      <c r="R19915">
        <f t="shared" si="570"/>
        <v>0</v>
      </c>
    </row>
    <row r="19916" spans="1:18" x14ac:dyDescent="0.3">
      <c r="A19916" t="s">
        <v>1423</v>
      </c>
      <c r="B19916" s="1">
        <v>38490</v>
      </c>
      <c r="C19916" s="2">
        <v>0.41666666666666669</v>
      </c>
      <c r="D19916" t="s">
        <v>1437</v>
      </c>
      <c r="E19916" t="s">
        <v>1438</v>
      </c>
      <c r="G19916" t="s">
        <v>19</v>
      </c>
      <c r="H19916" t="s">
        <v>197</v>
      </c>
      <c r="I19916" t="s">
        <v>26</v>
      </c>
      <c r="J19916" t="s">
        <v>27</v>
      </c>
      <c r="K19916">
        <v>297</v>
      </c>
      <c r="L19916">
        <v>33.35</v>
      </c>
      <c r="M19916" t="s">
        <v>1140</v>
      </c>
      <c r="N19916">
        <v>40</v>
      </c>
      <c r="P19916" cm="1">
        <f t="array" ref="P19916">IF(Q19916&gt;0,INDEX(Q19916:Q41640,MATCH(TRUE,INDEX(Q19916:Q41640="",,),0)-1),"")</f>
        <v>6</v>
      </c>
      <c r="Q19916">
        <f t="shared" si="569"/>
        <v>6</v>
      </c>
      <c r="R19916">
        <f t="shared" si="570"/>
        <v>0</v>
      </c>
    </row>
    <row r="19917" spans="1:18" x14ac:dyDescent="0.3">
      <c r="A19917" t="s">
        <v>1423</v>
      </c>
      <c r="B19917" s="1">
        <v>38490</v>
      </c>
      <c r="C19917" s="2">
        <v>0.41666666666666669</v>
      </c>
      <c r="D19917" t="s">
        <v>1437</v>
      </c>
      <c r="E19917" t="s">
        <v>1438</v>
      </c>
      <c r="G19917" t="s">
        <v>19</v>
      </c>
      <c r="H19917" t="s">
        <v>64</v>
      </c>
      <c r="I19917" t="s">
        <v>26</v>
      </c>
      <c r="J19917" t="s">
        <v>27</v>
      </c>
      <c r="K19917">
        <v>352</v>
      </c>
      <c r="L19917">
        <v>12.95</v>
      </c>
      <c r="M19917" t="s">
        <v>1140</v>
      </c>
      <c r="N19917">
        <v>25</v>
      </c>
      <c r="P19917" cm="1">
        <f t="array" ref="P19917">IF(Q19917&gt;0,INDEX(Q19917:Q41641,MATCH(TRUE,INDEX(Q19917:Q41641="",,),0)-1),"")</f>
        <v>6</v>
      </c>
      <c r="Q19917">
        <f t="shared" si="569"/>
        <v>6</v>
      </c>
      <c r="R19917">
        <f t="shared" si="570"/>
        <v>0</v>
      </c>
    </row>
    <row r="19918" spans="1:18" x14ac:dyDescent="0.3">
      <c r="A19918" t="s">
        <v>1423</v>
      </c>
      <c r="B19918" s="1">
        <v>38490</v>
      </c>
      <c r="C19918" s="2">
        <v>0.41666666666666669</v>
      </c>
      <c r="D19918" t="s">
        <v>1437</v>
      </c>
      <c r="E19918" t="s">
        <v>1438</v>
      </c>
      <c r="G19918" s="6" t="s">
        <v>29</v>
      </c>
      <c r="H19918" t="s">
        <v>194</v>
      </c>
      <c r="I19918" t="s">
        <v>21</v>
      </c>
      <c r="J19918" t="s">
        <v>22</v>
      </c>
      <c r="K19918">
        <v>1</v>
      </c>
      <c r="L19918">
        <v>890</v>
      </c>
      <c r="M19918" t="s">
        <v>1140</v>
      </c>
      <c r="N19918">
        <v>890</v>
      </c>
      <c r="P19918" cm="1">
        <f t="array" ref="P19918">IF(Q19918&gt;0,INDEX(Q19918:Q41642,MATCH(TRUE,INDEX(Q19918:Q41642="",,),0)-1),"")</f>
        <v>6</v>
      </c>
      <c r="Q19918">
        <f t="shared" si="569"/>
        <v>6</v>
      </c>
      <c r="R19918">
        <f t="shared" si="570"/>
        <v>0</v>
      </c>
    </row>
    <row r="19919" spans="1:18" x14ac:dyDescent="0.3">
      <c r="A19919" t="s">
        <v>1423</v>
      </c>
      <c r="B19919" s="1">
        <v>38490</v>
      </c>
      <c r="C19919" s="2">
        <v>0.41666666666666669</v>
      </c>
      <c r="D19919" t="s">
        <v>1437</v>
      </c>
      <c r="E19919" t="s">
        <v>1438</v>
      </c>
      <c r="G19919" s="6" t="s">
        <v>29</v>
      </c>
      <c r="H19919" t="s">
        <v>30</v>
      </c>
      <c r="I19919" t="s">
        <v>21</v>
      </c>
      <c r="J19919" t="s">
        <v>22</v>
      </c>
      <c r="K19919">
        <v>13.2</v>
      </c>
      <c r="L19919">
        <v>147</v>
      </c>
      <c r="M19919" t="s">
        <v>1140</v>
      </c>
      <c r="N19919">
        <v>147</v>
      </c>
      <c r="P19919" cm="1">
        <f t="array" ref="P19919">IF(Q19919&gt;0,INDEX(Q19919:Q41643,MATCH(TRUE,INDEX(Q19919:Q41643="",,),0)-1),"")</f>
        <v>6</v>
      </c>
      <c r="Q19919">
        <f t="shared" si="569"/>
        <v>6</v>
      </c>
      <c r="R19919">
        <f t="shared" si="570"/>
        <v>0</v>
      </c>
    </row>
    <row r="19920" spans="1:18" x14ac:dyDescent="0.3">
      <c r="A19920" t="s">
        <v>1423</v>
      </c>
      <c r="B19920" s="1">
        <v>38490</v>
      </c>
      <c r="C19920" s="2">
        <v>0.41666666666666669</v>
      </c>
      <c r="D19920" t="s">
        <v>1437</v>
      </c>
      <c r="E19920" t="s">
        <v>1438</v>
      </c>
      <c r="G19920" s="6" t="s">
        <v>29</v>
      </c>
      <c r="H19920" t="s">
        <v>69</v>
      </c>
      <c r="I19920" t="s">
        <v>21</v>
      </c>
      <c r="J19920" t="s">
        <v>22</v>
      </c>
      <c r="K19920">
        <v>1.4</v>
      </c>
      <c r="L19920">
        <v>131</v>
      </c>
      <c r="M19920" t="s">
        <v>1140</v>
      </c>
      <c r="N19920">
        <v>131</v>
      </c>
      <c r="P19920" cm="1">
        <f t="array" ref="P19920">IF(Q19920&gt;0,INDEX(Q19920:Q41644,MATCH(TRUE,INDEX(Q19920:Q41644="",,),0)-1),"")</f>
        <v>6</v>
      </c>
      <c r="Q19920">
        <f t="shared" si="569"/>
        <v>6</v>
      </c>
      <c r="R19920">
        <f t="shared" si="570"/>
        <v>0</v>
      </c>
    </row>
    <row r="19921" spans="1:18" x14ac:dyDescent="0.3">
      <c r="A19921" t="s">
        <v>1423</v>
      </c>
      <c r="B19921" s="1">
        <v>38490</v>
      </c>
      <c r="C19921" s="2">
        <v>0.41666666666666669</v>
      </c>
      <c r="D19921" t="s">
        <v>1437</v>
      </c>
      <c r="E19921" t="s">
        <v>1438</v>
      </c>
      <c r="G19921" s="6" t="s">
        <v>29</v>
      </c>
      <c r="H19921" t="s">
        <v>41</v>
      </c>
      <c r="I19921" t="s">
        <v>21</v>
      </c>
      <c r="J19921" t="s">
        <v>22</v>
      </c>
      <c r="K19921">
        <v>7.4</v>
      </c>
      <c r="L19921">
        <v>180</v>
      </c>
      <c r="M19921" t="s">
        <v>1140</v>
      </c>
      <c r="N19921">
        <v>180</v>
      </c>
      <c r="P19921" cm="1">
        <f t="array" ref="P19921">IF(Q19921&gt;0,INDEX(Q19921:Q41645,MATCH(TRUE,INDEX(Q19921:Q41645="",,),0)-1),"")</f>
        <v>6</v>
      </c>
      <c r="Q19921">
        <f t="shared" si="569"/>
        <v>6</v>
      </c>
      <c r="R19921">
        <f t="shared" si="570"/>
        <v>0</v>
      </c>
    </row>
    <row r="19922" spans="1:18" x14ac:dyDescent="0.3">
      <c r="A19922" t="s">
        <v>1423</v>
      </c>
      <c r="B19922" s="1">
        <v>38490</v>
      </c>
      <c r="C19922" s="2">
        <v>0.41666666666666669</v>
      </c>
      <c r="D19922" t="s">
        <v>1437</v>
      </c>
      <c r="E19922" t="s">
        <v>1438</v>
      </c>
      <c r="G19922" s="6" t="s">
        <v>29</v>
      </c>
      <c r="H19922" t="s">
        <v>154</v>
      </c>
      <c r="I19922" t="s">
        <v>21</v>
      </c>
      <c r="J19922" t="s">
        <v>22</v>
      </c>
      <c r="K19922">
        <v>3.6</v>
      </c>
      <c r="L19922">
        <v>472</v>
      </c>
      <c r="M19922" t="s">
        <v>1140</v>
      </c>
      <c r="N19922">
        <v>472</v>
      </c>
      <c r="P19922" cm="1">
        <f t="array" ref="P19922">IF(Q19922&gt;0,INDEX(Q19922:Q41646,MATCH(TRUE,INDEX(Q19922:Q41646="",,),0)-1),"")</f>
        <v>6</v>
      </c>
      <c r="Q19922">
        <f t="shared" si="569"/>
        <v>6</v>
      </c>
      <c r="R19922">
        <f t="shared" si="570"/>
        <v>0</v>
      </c>
    </row>
    <row r="19923" spans="1:18" x14ac:dyDescent="0.3">
      <c r="A19923" t="s">
        <v>1423</v>
      </c>
      <c r="B19923" s="1">
        <v>38490</v>
      </c>
      <c r="C19923" s="2">
        <v>0.41666666666666669</v>
      </c>
      <c r="D19923" t="s">
        <v>1437</v>
      </c>
      <c r="E19923" t="s">
        <v>1438</v>
      </c>
      <c r="G19923" s="6" t="s">
        <v>29</v>
      </c>
      <c r="H19923" t="s">
        <v>99</v>
      </c>
      <c r="I19923" t="s">
        <v>26</v>
      </c>
      <c r="J19923" t="s">
        <v>27</v>
      </c>
      <c r="K19923">
        <v>31</v>
      </c>
      <c r="L19923">
        <v>15.05</v>
      </c>
      <c r="M19923" t="s">
        <v>1140</v>
      </c>
      <c r="N19923">
        <v>15.05</v>
      </c>
      <c r="P19923" cm="1">
        <f t="array" ref="P19923">IF(Q19923&gt;0,INDEX(Q19923:Q41647,MATCH(TRUE,INDEX(Q19923:Q41647="",,),0)-1),"")</f>
        <v>6</v>
      </c>
      <c r="Q19923">
        <f t="shared" si="569"/>
        <v>6</v>
      </c>
      <c r="R19923">
        <f t="shared" si="570"/>
        <v>0</v>
      </c>
    </row>
    <row r="19924" spans="1:18" x14ac:dyDescent="0.3">
      <c r="A19924" t="s">
        <v>1423</v>
      </c>
      <c r="B19924" s="1">
        <v>38490</v>
      </c>
      <c r="C19924" s="2">
        <v>0.41666666666666669</v>
      </c>
      <c r="D19924" t="s">
        <v>1437</v>
      </c>
      <c r="E19924" t="s">
        <v>1438</v>
      </c>
      <c r="G19924" s="6" t="s">
        <v>29</v>
      </c>
      <c r="H19924" t="s">
        <v>69</v>
      </c>
      <c r="I19924" t="s">
        <v>26</v>
      </c>
      <c r="J19924" t="s">
        <v>27</v>
      </c>
      <c r="K19924">
        <v>23</v>
      </c>
      <c r="L19924">
        <v>17.2</v>
      </c>
      <c r="M19924" t="s">
        <v>1140</v>
      </c>
      <c r="N19924">
        <v>17.2</v>
      </c>
      <c r="P19924" cm="1">
        <f t="array" ref="P19924">IF(Q19924&gt;0,INDEX(Q19924:Q41648,MATCH(TRUE,INDEX(Q19924:Q41648="",,),0)-1),"")</f>
        <v>6</v>
      </c>
      <c r="Q19924">
        <f t="shared" si="569"/>
        <v>6</v>
      </c>
      <c r="R19924">
        <f t="shared" si="570"/>
        <v>0</v>
      </c>
    </row>
    <row r="19925" spans="1:18" x14ac:dyDescent="0.3">
      <c r="A19925" t="s">
        <v>1423</v>
      </c>
      <c r="B19925" s="1">
        <v>38490</v>
      </c>
      <c r="C19925" s="2">
        <v>0.41666666666666669</v>
      </c>
      <c r="D19925" t="s">
        <v>1437</v>
      </c>
      <c r="E19925" t="s">
        <v>1438</v>
      </c>
      <c r="G19925" s="6" t="s">
        <v>29</v>
      </c>
      <c r="H19925" t="s">
        <v>41</v>
      </c>
      <c r="I19925" t="s">
        <v>26</v>
      </c>
      <c r="J19925" t="s">
        <v>27</v>
      </c>
      <c r="K19925">
        <v>25</v>
      </c>
      <c r="L19925">
        <v>49.6</v>
      </c>
      <c r="M19925" t="s">
        <v>1140</v>
      </c>
      <c r="N19925">
        <v>49.6</v>
      </c>
      <c r="P19925" cm="1">
        <f t="array" ref="P19925">IF(Q19925&gt;0,INDEX(Q19925:Q41649,MATCH(TRUE,INDEX(Q19925:Q41649="",,),0)-1),"")</f>
        <v>6</v>
      </c>
      <c r="Q19925">
        <f t="shared" ref="Q19925" si="571">INT((ROW()-19860)/11)+1</f>
        <v>6</v>
      </c>
      <c r="R19925">
        <f t="shared" si="570"/>
        <v>0</v>
      </c>
    </row>
    <row r="19926" spans="1:18" x14ac:dyDescent="0.3">
      <c r="P19926" t="str" cm="1">
        <f t="array" ref="P19926">IF(Q19926&gt;0,INDEX(Q19926:Q41650,MATCH(TRUE,INDEX(Q19926:Q41650="",,),0)-1),"")</f>
        <v/>
      </c>
      <c r="R19926" t="str">
        <f t="shared" si="570"/>
        <v/>
      </c>
    </row>
    <row r="19927" spans="1:18" x14ac:dyDescent="0.3">
      <c r="A19927" t="s">
        <v>1423</v>
      </c>
      <c r="B19927" s="1">
        <v>38475</v>
      </c>
      <c r="C19927" s="2">
        <v>0.41666666666666669</v>
      </c>
      <c r="D19927" t="s">
        <v>1439</v>
      </c>
      <c r="E19927" t="s">
        <v>1440</v>
      </c>
      <c r="G19927" t="s">
        <v>19</v>
      </c>
      <c r="H19927" t="s">
        <v>69</v>
      </c>
      <c r="I19927" t="s">
        <v>21</v>
      </c>
      <c r="J19927" t="s">
        <v>22</v>
      </c>
      <c r="K19927">
        <v>47</v>
      </c>
      <c r="L19927">
        <v>112</v>
      </c>
      <c r="M19927" t="s">
        <v>1117</v>
      </c>
      <c r="N19927">
        <v>150.05000000000001</v>
      </c>
      <c r="O19927" t="s">
        <v>24</v>
      </c>
      <c r="P19927" cm="1">
        <f t="array" ref="P19927">IF(Q19927&gt;0,INDEX(Q19927:Q41651,MATCH(TRUE,INDEX(Q19927:Q41651="",,),0)-1),"")</f>
        <v>3</v>
      </c>
      <c r="Q19927">
        <f>INT((ROW()-19927)/10)+1</f>
        <v>1</v>
      </c>
      <c r="R19927">
        <f t="shared" si="570"/>
        <v>0</v>
      </c>
    </row>
    <row r="19928" spans="1:18" x14ac:dyDescent="0.3">
      <c r="A19928" t="s">
        <v>1423</v>
      </c>
      <c r="B19928" s="1">
        <v>38475</v>
      </c>
      <c r="C19928" s="2">
        <v>0.41666666666666669</v>
      </c>
      <c r="D19928" t="s">
        <v>1439</v>
      </c>
      <c r="E19928" t="s">
        <v>1440</v>
      </c>
      <c r="G19928" t="s">
        <v>19</v>
      </c>
      <c r="H19928" t="s">
        <v>122</v>
      </c>
      <c r="I19928" t="s">
        <v>26</v>
      </c>
      <c r="J19928" t="s">
        <v>27</v>
      </c>
      <c r="K19928">
        <v>514</v>
      </c>
      <c r="L19928">
        <v>33.9</v>
      </c>
      <c r="M19928" t="s">
        <v>1117</v>
      </c>
      <c r="N19928">
        <v>50.23</v>
      </c>
      <c r="O19928" t="s">
        <v>24</v>
      </c>
      <c r="P19928" cm="1">
        <f t="array" ref="P19928">IF(Q19928&gt;0,INDEX(Q19928:Q41652,MATCH(TRUE,INDEX(Q19928:Q41652="",,),0)-1),"")</f>
        <v>3</v>
      </c>
      <c r="Q19928">
        <f t="shared" ref="Q19928:Q19956" si="572">INT((ROW()-19927)/10)+1</f>
        <v>1</v>
      </c>
      <c r="R19928">
        <f t="shared" si="570"/>
        <v>0</v>
      </c>
    </row>
    <row r="19929" spans="1:18" x14ac:dyDescent="0.3">
      <c r="A19929" t="s">
        <v>1423</v>
      </c>
      <c r="B19929" s="1">
        <v>38475</v>
      </c>
      <c r="C19929" s="2">
        <v>0.41666666666666669</v>
      </c>
      <c r="D19929" t="s">
        <v>1439</v>
      </c>
      <c r="E19929" t="s">
        <v>1440</v>
      </c>
      <c r="G19929" t="s">
        <v>19</v>
      </c>
      <c r="H19929" t="s">
        <v>70</v>
      </c>
      <c r="I19929" t="s">
        <v>26</v>
      </c>
      <c r="J19929" t="s">
        <v>27</v>
      </c>
      <c r="K19929">
        <v>346</v>
      </c>
      <c r="L19929">
        <v>20.75</v>
      </c>
      <c r="M19929" t="s">
        <v>1117</v>
      </c>
      <c r="N19929">
        <v>29.75</v>
      </c>
      <c r="O19929" t="s">
        <v>24</v>
      </c>
      <c r="P19929" cm="1">
        <f t="array" ref="P19929">IF(Q19929&gt;0,INDEX(Q19929:Q41653,MATCH(TRUE,INDEX(Q19929:Q41653="",,),0)-1),"")</f>
        <v>3</v>
      </c>
      <c r="Q19929">
        <f t="shared" si="572"/>
        <v>1</v>
      </c>
      <c r="R19929">
        <f t="shared" si="570"/>
        <v>0</v>
      </c>
    </row>
    <row r="19930" spans="1:18" x14ac:dyDescent="0.3">
      <c r="A19930" t="s">
        <v>1423</v>
      </c>
      <c r="B19930" s="1">
        <v>38475</v>
      </c>
      <c r="C19930" s="2">
        <v>0.41666666666666669</v>
      </c>
      <c r="D19930" t="s">
        <v>1439</v>
      </c>
      <c r="E19930" t="s">
        <v>1440</v>
      </c>
      <c r="G19930" s="6" t="s">
        <v>29</v>
      </c>
      <c r="H19930" t="s">
        <v>30</v>
      </c>
      <c r="I19930" t="s">
        <v>21</v>
      </c>
      <c r="J19930" t="s">
        <v>22</v>
      </c>
      <c r="K19930">
        <v>3.5</v>
      </c>
      <c r="L19930">
        <v>109</v>
      </c>
      <c r="M19930" t="s">
        <v>1117</v>
      </c>
      <c r="N19930">
        <v>109</v>
      </c>
      <c r="O19930" t="s">
        <v>24</v>
      </c>
      <c r="P19930" cm="1">
        <f t="array" ref="P19930">IF(Q19930&gt;0,INDEX(Q19930:Q41654,MATCH(TRUE,INDEX(Q19930:Q41654="",,),0)-1),"")</f>
        <v>3</v>
      </c>
      <c r="Q19930">
        <f t="shared" si="572"/>
        <v>1</v>
      </c>
      <c r="R19930">
        <f t="shared" si="570"/>
        <v>0</v>
      </c>
    </row>
    <row r="19931" spans="1:18" x14ac:dyDescent="0.3">
      <c r="A19931" t="s">
        <v>1423</v>
      </c>
      <c r="B19931" s="1">
        <v>38475</v>
      </c>
      <c r="C19931" s="2">
        <v>0.41666666666666669</v>
      </c>
      <c r="D19931" t="s">
        <v>1439</v>
      </c>
      <c r="E19931" t="s">
        <v>1440</v>
      </c>
      <c r="G19931" s="6" t="s">
        <v>29</v>
      </c>
      <c r="H19931" t="s">
        <v>99</v>
      </c>
      <c r="I19931" t="s">
        <v>21</v>
      </c>
      <c r="J19931" t="s">
        <v>22</v>
      </c>
      <c r="K19931">
        <v>1.9</v>
      </c>
      <c r="L19931">
        <v>172</v>
      </c>
      <c r="M19931" t="s">
        <v>1117</v>
      </c>
      <c r="N19931">
        <v>172</v>
      </c>
      <c r="O19931" t="s">
        <v>24</v>
      </c>
      <c r="P19931" cm="1">
        <f t="array" ref="P19931">IF(Q19931&gt;0,INDEX(Q19931:Q41655,MATCH(TRUE,INDEX(Q19931:Q41655="",,),0)-1),"")</f>
        <v>3</v>
      </c>
      <c r="Q19931">
        <f t="shared" si="572"/>
        <v>1</v>
      </c>
      <c r="R19931">
        <f t="shared" si="570"/>
        <v>0</v>
      </c>
    </row>
    <row r="19932" spans="1:18" x14ac:dyDescent="0.3">
      <c r="A19932" t="s">
        <v>1423</v>
      </c>
      <c r="B19932" s="1">
        <v>38475</v>
      </c>
      <c r="C19932" s="2">
        <v>0.41666666666666669</v>
      </c>
      <c r="D19932" t="s">
        <v>1439</v>
      </c>
      <c r="E19932" t="s">
        <v>1440</v>
      </c>
      <c r="G19932" s="6" t="s">
        <v>29</v>
      </c>
      <c r="H19932" t="s">
        <v>41</v>
      </c>
      <c r="I19932" t="s">
        <v>21</v>
      </c>
      <c r="J19932" t="s">
        <v>22</v>
      </c>
      <c r="K19932">
        <v>18.7</v>
      </c>
      <c r="L19932">
        <v>153</v>
      </c>
      <c r="M19932" t="s">
        <v>1117</v>
      </c>
      <c r="N19932">
        <v>153</v>
      </c>
      <c r="O19932" t="s">
        <v>24</v>
      </c>
      <c r="P19932" cm="1">
        <f t="array" ref="P19932">IF(Q19932&gt;0,INDEX(Q19932:Q41656,MATCH(TRUE,INDEX(Q19932:Q41656="",,),0)-1),"")</f>
        <v>3</v>
      </c>
      <c r="Q19932">
        <f t="shared" si="572"/>
        <v>1</v>
      </c>
      <c r="R19932">
        <f t="shared" si="570"/>
        <v>0</v>
      </c>
    </row>
    <row r="19933" spans="1:18" x14ac:dyDescent="0.3">
      <c r="A19933" t="s">
        <v>1423</v>
      </c>
      <c r="B19933" s="1">
        <v>38475</v>
      </c>
      <c r="C19933" s="2">
        <v>0.41666666666666669</v>
      </c>
      <c r="D19933" t="s">
        <v>1439</v>
      </c>
      <c r="E19933" t="s">
        <v>1440</v>
      </c>
      <c r="G19933" s="6" t="s">
        <v>29</v>
      </c>
      <c r="H19933" t="s">
        <v>99</v>
      </c>
      <c r="I19933" t="s">
        <v>26</v>
      </c>
      <c r="J19933" t="s">
        <v>27</v>
      </c>
      <c r="K19933">
        <v>195</v>
      </c>
      <c r="L19933">
        <v>14.2</v>
      </c>
      <c r="M19933" t="s">
        <v>1117</v>
      </c>
      <c r="N19933">
        <v>14.2</v>
      </c>
      <c r="O19933" t="s">
        <v>24</v>
      </c>
      <c r="P19933" cm="1">
        <f t="array" ref="P19933">IF(Q19933&gt;0,INDEX(Q19933:Q41657,MATCH(TRUE,INDEX(Q19933:Q41657="",,),0)-1),"")</f>
        <v>3</v>
      </c>
      <c r="Q19933">
        <f t="shared" si="572"/>
        <v>1</v>
      </c>
      <c r="R19933">
        <f t="shared" si="570"/>
        <v>0</v>
      </c>
    </row>
    <row r="19934" spans="1:18" x14ac:dyDescent="0.3">
      <c r="A19934" t="s">
        <v>1423</v>
      </c>
      <c r="B19934" s="1">
        <v>38475</v>
      </c>
      <c r="C19934" s="2">
        <v>0.41666666666666669</v>
      </c>
      <c r="D19934" t="s">
        <v>1439</v>
      </c>
      <c r="E19934" t="s">
        <v>1440</v>
      </c>
      <c r="G19934" s="6" t="s">
        <v>29</v>
      </c>
      <c r="H19934" t="s">
        <v>107</v>
      </c>
      <c r="I19934" t="s">
        <v>26</v>
      </c>
      <c r="J19934" t="s">
        <v>27</v>
      </c>
      <c r="K19934">
        <v>73</v>
      </c>
      <c r="L19934">
        <v>19.2</v>
      </c>
      <c r="M19934" t="s">
        <v>1117</v>
      </c>
      <c r="N19934">
        <v>19.2</v>
      </c>
      <c r="O19934" t="s">
        <v>24</v>
      </c>
      <c r="P19934" cm="1">
        <f t="array" ref="P19934">IF(Q19934&gt;0,INDEX(Q19934:Q41658,MATCH(TRUE,INDEX(Q19934:Q41658="",,),0)-1),"")</f>
        <v>3</v>
      </c>
      <c r="Q19934">
        <f t="shared" si="572"/>
        <v>1</v>
      </c>
      <c r="R19934">
        <f t="shared" si="570"/>
        <v>0</v>
      </c>
    </row>
    <row r="19935" spans="1:18" x14ac:dyDescent="0.3">
      <c r="A19935" t="s">
        <v>1423</v>
      </c>
      <c r="B19935" s="1">
        <v>38475</v>
      </c>
      <c r="C19935" s="2">
        <v>0.41666666666666669</v>
      </c>
      <c r="D19935" t="s">
        <v>1439</v>
      </c>
      <c r="E19935" t="s">
        <v>1440</v>
      </c>
      <c r="G19935" s="6" t="s">
        <v>29</v>
      </c>
      <c r="H19935" t="s">
        <v>63</v>
      </c>
      <c r="I19935" t="s">
        <v>26</v>
      </c>
      <c r="J19935" t="s">
        <v>27</v>
      </c>
      <c r="K19935">
        <v>51</v>
      </c>
      <c r="L19935">
        <v>16.2</v>
      </c>
      <c r="M19935" t="s">
        <v>1117</v>
      </c>
      <c r="N19935">
        <v>16.2</v>
      </c>
      <c r="O19935" t="s">
        <v>24</v>
      </c>
      <c r="P19935" cm="1">
        <f t="array" ref="P19935">IF(Q19935&gt;0,INDEX(Q19935:Q41659,MATCH(TRUE,INDEX(Q19935:Q41659="",,),0)-1),"")</f>
        <v>3</v>
      </c>
      <c r="Q19935">
        <f t="shared" si="572"/>
        <v>1</v>
      </c>
      <c r="R19935">
        <f t="shared" si="570"/>
        <v>0</v>
      </c>
    </row>
    <row r="19936" spans="1:18" x14ac:dyDescent="0.3">
      <c r="A19936" t="s">
        <v>1423</v>
      </c>
      <c r="B19936" s="1">
        <v>38475</v>
      </c>
      <c r="C19936" s="2">
        <v>0.41666666666666669</v>
      </c>
      <c r="D19936" t="s">
        <v>1439</v>
      </c>
      <c r="E19936" t="s">
        <v>1440</v>
      </c>
      <c r="G19936" s="6" t="s">
        <v>29</v>
      </c>
      <c r="H19936" t="s">
        <v>64</v>
      </c>
      <c r="I19936" t="s">
        <v>26</v>
      </c>
      <c r="J19936" t="s">
        <v>27</v>
      </c>
      <c r="K19936">
        <v>77</v>
      </c>
      <c r="L19936">
        <v>13.3</v>
      </c>
      <c r="M19936" t="s">
        <v>1117</v>
      </c>
      <c r="N19936">
        <v>13.3</v>
      </c>
      <c r="O19936" t="s">
        <v>24</v>
      </c>
      <c r="P19936" cm="1">
        <f t="array" ref="P19936">IF(Q19936&gt;0,INDEX(Q19936:Q41660,MATCH(TRUE,INDEX(Q19936:Q41660="",,),0)-1),"")</f>
        <v>3</v>
      </c>
      <c r="Q19936">
        <f t="shared" si="572"/>
        <v>1</v>
      </c>
      <c r="R19936">
        <f t="shared" si="570"/>
        <v>0</v>
      </c>
    </row>
    <row r="19937" spans="1:18" x14ac:dyDescent="0.3">
      <c r="A19937" t="s">
        <v>1423</v>
      </c>
      <c r="B19937" s="1">
        <v>38475</v>
      </c>
      <c r="C19937" s="2">
        <v>0.41666666666666669</v>
      </c>
      <c r="D19937" t="s">
        <v>1439</v>
      </c>
      <c r="E19937" t="s">
        <v>1440</v>
      </c>
      <c r="G19937" t="s">
        <v>19</v>
      </c>
      <c r="H19937" t="s">
        <v>69</v>
      </c>
      <c r="I19937" t="s">
        <v>21</v>
      </c>
      <c r="J19937" t="s">
        <v>22</v>
      </c>
      <c r="K19937">
        <v>47</v>
      </c>
      <c r="L19937">
        <v>112</v>
      </c>
      <c r="M19937" t="s">
        <v>1118</v>
      </c>
      <c r="N19937">
        <v>120</v>
      </c>
      <c r="P19937" cm="1">
        <f t="array" ref="P19937">IF(Q19937&gt;0,INDEX(Q19937:Q41661,MATCH(TRUE,INDEX(Q19937:Q41661="",,),0)-1),"")</f>
        <v>3</v>
      </c>
      <c r="Q19937">
        <f t="shared" si="572"/>
        <v>2</v>
      </c>
      <c r="R19937">
        <f t="shared" si="570"/>
        <v>0</v>
      </c>
    </row>
    <row r="19938" spans="1:18" x14ac:dyDescent="0.3">
      <c r="A19938" t="s">
        <v>1423</v>
      </c>
      <c r="B19938" s="1">
        <v>38475</v>
      </c>
      <c r="C19938" s="2">
        <v>0.41666666666666669</v>
      </c>
      <c r="D19938" t="s">
        <v>1439</v>
      </c>
      <c r="E19938" t="s">
        <v>1440</v>
      </c>
      <c r="G19938" t="s">
        <v>19</v>
      </c>
      <c r="H19938" t="s">
        <v>122</v>
      </c>
      <c r="I19938" t="s">
        <v>26</v>
      </c>
      <c r="J19938" t="s">
        <v>27</v>
      </c>
      <c r="K19938">
        <v>514</v>
      </c>
      <c r="L19938">
        <v>33.9</v>
      </c>
      <c r="M19938" t="s">
        <v>1118</v>
      </c>
      <c r="N19938">
        <v>48</v>
      </c>
      <c r="P19938" cm="1">
        <f t="array" ref="P19938">IF(Q19938&gt;0,INDEX(Q19938:Q41662,MATCH(TRUE,INDEX(Q19938:Q41662="",,),0)-1),"")</f>
        <v>3</v>
      </c>
      <c r="Q19938">
        <f t="shared" si="572"/>
        <v>2</v>
      </c>
      <c r="R19938">
        <f t="shared" si="570"/>
        <v>0</v>
      </c>
    </row>
    <row r="19939" spans="1:18" x14ac:dyDescent="0.3">
      <c r="A19939" t="s">
        <v>1423</v>
      </c>
      <c r="B19939" s="1">
        <v>38475</v>
      </c>
      <c r="C19939" s="2">
        <v>0.41666666666666669</v>
      </c>
      <c r="D19939" t="s">
        <v>1439</v>
      </c>
      <c r="E19939" t="s">
        <v>1440</v>
      </c>
      <c r="G19939" t="s">
        <v>19</v>
      </c>
      <c r="H19939" t="s">
        <v>70</v>
      </c>
      <c r="I19939" t="s">
        <v>26</v>
      </c>
      <c r="J19939" t="s">
        <v>27</v>
      </c>
      <c r="K19939">
        <v>346</v>
      </c>
      <c r="L19939">
        <v>20.75</v>
      </c>
      <c r="M19939" t="s">
        <v>1118</v>
      </c>
      <c r="N19939">
        <v>26</v>
      </c>
      <c r="P19939" cm="1">
        <f t="array" ref="P19939">IF(Q19939&gt;0,INDEX(Q19939:Q41663,MATCH(TRUE,INDEX(Q19939:Q41663="",,),0)-1),"")</f>
        <v>3</v>
      </c>
      <c r="Q19939">
        <f t="shared" si="572"/>
        <v>2</v>
      </c>
      <c r="R19939">
        <f t="shared" si="570"/>
        <v>0</v>
      </c>
    </row>
    <row r="19940" spans="1:18" x14ac:dyDescent="0.3">
      <c r="A19940" t="s">
        <v>1423</v>
      </c>
      <c r="B19940" s="1">
        <v>38475</v>
      </c>
      <c r="C19940" s="2">
        <v>0.41666666666666669</v>
      </c>
      <c r="D19940" t="s">
        <v>1439</v>
      </c>
      <c r="E19940" t="s">
        <v>1440</v>
      </c>
      <c r="G19940" s="6" t="s">
        <v>29</v>
      </c>
      <c r="H19940" t="s">
        <v>30</v>
      </c>
      <c r="I19940" t="s">
        <v>21</v>
      </c>
      <c r="J19940" t="s">
        <v>22</v>
      </c>
      <c r="K19940">
        <v>3.5</v>
      </c>
      <c r="L19940">
        <v>109</v>
      </c>
      <c r="M19940" t="s">
        <v>1118</v>
      </c>
      <c r="N19940">
        <v>109</v>
      </c>
      <c r="P19940" cm="1">
        <f t="array" ref="P19940">IF(Q19940&gt;0,INDEX(Q19940:Q41664,MATCH(TRUE,INDEX(Q19940:Q41664="",,),0)-1),"")</f>
        <v>3</v>
      </c>
      <c r="Q19940">
        <f t="shared" si="572"/>
        <v>2</v>
      </c>
      <c r="R19940">
        <f t="shared" si="570"/>
        <v>0</v>
      </c>
    </row>
    <row r="19941" spans="1:18" x14ac:dyDescent="0.3">
      <c r="A19941" t="s">
        <v>1423</v>
      </c>
      <c r="B19941" s="1">
        <v>38475</v>
      </c>
      <c r="C19941" s="2">
        <v>0.41666666666666669</v>
      </c>
      <c r="D19941" t="s">
        <v>1439</v>
      </c>
      <c r="E19941" t="s">
        <v>1440</v>
      </c>
      <c r="G19941" s="6" t="s">
        <v>29</v>
      </c>
      <c r="H19941" t="s">
        <v>99</v>
      </c>
      <c r="I19941" t="s">
        <v>21</v>
      </c>
      <c r="J19941" t="s">
        <v>22</v>
      </c>
      <c r="K19941">
        <v>1.9</v>
      </c>
      <c r="L19941">
        <v>172</v>
      </c>
      <c r="M19941" t="s">
        <v>1118</v>
      </c>
      <c r="N19941">
        <v>172</v>
      </c>
      <c r="P19941" cm="1">
        <f t="array" ref="P19941">IF(Q19941&gt;0,INDEX(Q19941:Q41665,MATCH(TRUE,INDEX(Q19941:Q41665="",,),0)-1),"")</f>
        <v>3</v>
      </c>
      <c r="Q19941">
        <f t="shared" si="572"/>
        <v>2</v>
      </c>
      <c r="R19941">
        <f t="shared" si="570"/>
        <v>0</v>
      </c>
    </row>
    <row r="19942" spans="1:18" x14ac:dyDescent="0.3">
      <c r="A19942" t="s">
        <v>1423</v>
      </c>
      <c r="B19942" s="1">
        <v>38475</v>
      </c>
      <c r="C19942" s="2">
        <v>0.41666666666666669</v>
      </c>
      <c r="D19942" t="s">
        <v>1439</v>
      </c>
      <c r="E19942" t="s">
        <v>1440</v>
      </c>
      <c r="G19942" s="6" t="s">
        <v>29</v>
      </c>
      <c r="H19942" t="s">
        <v>41</v>
      </c>
      <c r="I19942" t="s">
        <v>21</v>
      </c>
      <c r="J19942" t="s">
        <v>22</v>
      </c>
      <c r="K19942">
        <v>18.7</v>
      </c>
      <c r="L19942">
        <v>153</v>
      </c>
      <c r="M19942" t="s">
        <v>1118</v>
      </c>
      <c r="N19942">
        <v>153</v>
      </c>
      <c r="P19942" cm="1">
        <f t="array" ref="P19942">IF(Q19942&gt;0,INDEX(Q19942:Q41666,MATCH(TRUE,INDEX(Q19942:Q41666="",,),0)-1),"")</f>
        <v>3</v>
      </c>
      <c r="Q19942">
        <f t="shared" si="572"/>
        <v>2</v>
      </c>
      <c r="R19942">
        <f t="shared" si="570"/>
        <v>0</v>
      </c>
    </row>
    <row r="19943" spans="1:18" x14ac:dyDescent="0.3">
      <c r="A19943" t="s">
        <v>1423</v>
      </c>
      <c r="B19943" s="1">
        <v>38475</v>
      </c>
      <c r="C19943" s="2">
        <v>0.41666666666666669</v>
      </c>
      <c r="D19943" t="s">
        <v>1439</v>
      </c>
      <c r="E19943" t="s">
        <v>1440</v>
      </c>
      <c r="G19943" s="6" t="s">
        <v>29</v>
      </c>
      <c r="H19943" t="s">
        <v>99</v>
      </c>
      <c r="I19943" t="s">
        <v>26</v>
      </c>
      <c r="J19943" t="s">
        <v>27</v>
      </c>
      <c r="K19943">
        <v>195</v>
      </c>
      <c r="L19943">
        <v>14.2</v>
      </c>
      <c r="M19943" t="s">
        <v>1118</v>
      </c>
      <c r="N19943">
        <v>14.2</v>
      </c>
      <c r="P19943" cm="1">
        <f t="array" ref="P19943">IF(Q19943&gt;0,INDEX(Q19943:Q41667,MATCH(TRUE,INDEX(Q19943:Q41667="",,),0)-1),"")</f>
        <v>3</v>
      </c>
      <c r="Q19943">
        <f t="shared" si="572"/>
        <v>2</v>
      </c>
      <c r="R19943">
        <f t="shared" si="570"/>
        <v>0</v>
      </c>
    </row>
    <row r="19944" spans="1:18" x14ac:dyDescent="0.3">
      <c r="A19944" t="s">
        <v>1423</v>
      </c>
      <c r="B19944" s="1">
        <v>38475</v>
      </c>
      <c r="C19944" s="2">
        <v>0.41666666666666669</v>
      </c>
      <c r="D19944" t="s">
        <v>1439</v>
      </c>
      <c r="E19944" t="s">
        <v>1440</v>
      </c>
      <c r="G19944" s="6" t="s">
        <v>29</v>
      </c>
      <c r="H19944" t="s">
        <v>107</v>
      </c>
      <c r="I19944" t="s">
        <v>26</v>
      </c>
      <c r="J19944" t="s">
        <v>27</v>
      </c>
      <c r="K19944">
        <v>73</v>
      </c>
      <c r="L19944">
        <v>19.2</v>
      </c>
      <c r="M19944" t="s">
        <v>1118</v>
      </c>
      <c r="N19944">
        <v>19.2</v>
      </c>
      <c r="P19944" cm="1">
        <f t="array" ref="P19944">IF(Q19944&gt;0,INDEX(Q19944:Q41668,MATCH(TRUE,INDEX(Q19944:Q41668="",,),0)-1),"")</f>
        <v>3</v>
      </c>
      <c r="Q19944">
        <f t="shared" si="572"/>
        <v>2</v>
      </c>
      <c r="R19944">
        <f t="shared" si="570"/>
        <v>0</v>
      </c>
    </row>
    <row r="19945" spans="1:18" x14ac:dyDescent="0.3">
      <c r="A19945" t="s">
        <v>1423</v>
      </c>
      <c r="B19945" s="1">
        <v>38475</v>
      </c>
      <c r="C19945" s="2">
        <v>0.41666666666666669</v>
      </c>
      <c r="D19945" t="s">
        <v>1439</v>
      </c>
      <c r="E19945" t="s">
        <v>1440</v>
      </c>
      <c r="G19945" s="6" t="s">
        <v>29</v>
      </c>
      <c r="H19945" t="s">
        <v>63</v>
      </c>
      <c r="I19945" t="s">
        <v>26</v>
      </c>
      <c r="J19945" t="s">
        <v>27</v>
      </c>
      <c r="K19945">
        <v>51</v>
      </c>
      <c r="L19945">
        <v>16.2</v>
      </c>
      <c r="M19945" t="s">
        <v>1118</v>
      </c>
      <c r="N19945">
        <v>16.2</v>
      </c>
      <c r="P19945" cm="1">
        <f t="array" ref="P19945">IF(Q19945&gt;0,INDEX(Q19945:Q41669,MATCH(TRUE,INDEX(Q19945:Q41669="",,),0)-1),"")</f>
        <v>3</v>
      </c>
      <c r="Q19945">
        <f t="shared" si="572"/>
        <v>2</v>
      </c>
      <c r="R19945">
        <f t="shared" si="570"/>
        <v>0</v>
      </c>
    </row>
    <row r="19946" spans="1:18" x14ac:dyDescent="0.3">
      <c r="A19946" t="s">
        <v>1423</v>
      </c>
      <c r="B19946" s="1">
        <v>38475</v>
      </c>
      <c r="C19946" s="2">
        <v>0.41666666666666669</v>
      </c>
      <c r="D19946" t="s">
        <v>1439</v>
      </c>
      <c r="E19946" t="s">
        <v>1440</v>
      </c>
      <c r="G19946" s="6" t="s">
        <v>29</v>
      </c>
      <c r="H19946" t="s">
        <v>64</v>
      </c>
      <c r="I19946" t="s">
        <v>26</v>
      </c>
      <c r="J19946" t="s">
        <v>27</v>
      </c>
      <c r="K19946">
        <v>77</v>
      </c>
      <c r="L19946">
        <v>13.3</v>
      </c>
      <c r="M19946" t="s">
        <v>1118</v>
      </c>
      <c r="N19946">
        <v>13.3</v>
      </c>
      <c r="P19946" cm="1">
        <f t="array" ref="P19946">IF(Q19946&gt;0,INDEX(Q19946:Q41670,MATCH(TRUE,INDEX(Q19946:Q41670="",,),0)-1),"")</f>
        <v>3</v>
      </c>
      <c r="Q19946">
        <f t="shared" si="572"/>
        <v>2</v>
      </c>
      <c r="R19946">
        <f t="shared" si="570"/>
        <v>0</v>
      </c>
    </row>
    <row r="19947" spans="1:18" x14ac:dyDescent="0.3">
      <c r="A19947" t="s">
        <v>1423</v>
      </c>
      <c r="B19947" s="1">
        <v>38475</v>
      </c>
      <c r="C19947" s="2">
        <v>0.41666666666666669</v>
      </c>
      <c r="D19947" t="s">
        <v>1439</v>
      </c>
      <c r="E19947" t="s">
        <v>1440</v>
      </c>
      <c r="G19947" t="s">
        <v>19</v>
      </c>
      <c r="H19947" t="s">
        <v>69</v>
      </c>
      <c r="I19947" t="s">
        <v>21</v>
      </c>
      <c r="J19947" t="s">
        <v>22</v>
      </c>
      <c r="K19947">
        <v>47</v>
      </c>
      <c r="L19947">
        <v>112</v>
      </c>
      <c r="M19947" t="s">
        <v>319</v>
      </c>
      <c r="N19947">
        <v>120</v>
      </c>
      <c r="P19947" cm="1">
        <f t="array" ref="P19947">IF(Q19947&gt;0,INDEX(Q19947:Q41671,MATCH(TRUE,INDEX(Q19947:Q41671="",,),0)-1),"")</f>
        <v>3</v>
      </c>
      <c r="Q19947">
        <f t="shared" si="572"/>
        <v>3</v>
      </c>
      <c r="R19947">
        <f t="shared" si="570"/>
        <v>0</v>
      </c>
    </row>
    <row r="19948" spans="1:18" x14ac:dyDescent="0.3">
      <c r="A19948" t="s">
        <v>1423</v>
      </c>
      <c r="B19948" s="1">
        <v>38475</v>
      </c>
      <c r="C19948" s="2">
        <v>0.41666666666666669</v>
      </c>
      <c r="D19948" t="s">
        <v>1439</v>
      </c>
      <c r="E19948" t="s">
        <v>1440</v>
      </c>
      <c r="G19948" t="s">
        <v>19</v>
      </c>
      <c r="H19948" t="s">
        <v>122</v>
      </c>
      <c r="I19948" t="s">
        <v>26</v>
      </c>
      <c r="J19948" t="s">
        <v>27</v>
      </c>
      <c r="K19948">
        <v>514</v>
      </c>
      <c r="L19948">
        <v>33.9</v>
      </c>
      <c r="M19948" t="s">
        <v>319</v>
      </c>
      <c r="N19948">
        <v>46</v>
      </c>
      <c r="P19948" cm="1">
        <f t="array" ref="P19948">IF(Q19948&gt;0,INDEX(Q19948:Q41672,MATCH(TRUE,INDEX(Q19948:Q41672="",,),0)-1),"")</f>
        <v>3</v>
      </c>
      <c r="Q19948">
        <f t="shared" si="572"/>
        <v>3</v>
      </c>
      <c r="R19948">
        <f t="shared" si="570"/>
        <v>0</v>
      </c>
    </row>
    <row r="19949" spans="1:18" x14ac:dyDescent="0.3">
      <c r="A19949" t="s">
        <v>1423</v>
      </c>
      <c r="B19949" s="1">
        <v>38475</v>
      </c>
      <c r="C19949" s="2">
        <v>0.41666666666666669</v>
      </c>
      <c r="D19949" t="s">
        <v>1439</v>
      </c>
      <c r="E19949" t="s">
        <v>1440</v>
      </c>
      <c r="G19949" t="s">
        <v>19</v>
      </c>
      <c r="H19949" t="s">
        <v>70</v>
      </c>
      <c r="I19949" t="s">
        <v>26</v>
      </c>
      <c r="J19949" t="s">
        <v>27</v>
      </c>
      <c r="K19949">
        <v>346</v>
      </c>
      <c r="L19949">
        <v>20.75</v>
      </c>
      <c r="M19949" t="s">
        <v>319</v>
      </c>
      <c r="N19949">
        <v>25</v>
      </c>
      <c r="P19949" cm="1">
        <f t="array" ref="P19949">IF(Q19949&gt;0,INDEX(Q19949:Q41673,MATCH(TRUE,INDEX(Q19949:Q41673="",,),0)-1),"")</f>
        <v>3</v>
      </c>
      <c r="Q19949">
        <f t="shared" si="572"/>
        <v>3</v>
      </c>
      <c r="R19949">
        <f t="shared" si="570"/>
        <v>0</v>
      </c>
    </row>
    <row r="19950" spans="1:18" x14ac:dyDescent="0.3">
      <c r="A19950" t="s">
        <v>1423</v>
      </c>
      <c r="B19950" s="1">
        <v>38475</v>
      </c>
      <c r="C19950" s="2">
        <v>0.41666666666666669</v>
      </c>
      <c r="D19950" t="s">
        <v>1439</v>
      </c>
      <c r="E19950" t="s">
        <v>1440</v>
      </c>
      <c r="G19950" s="6" t="s">
        <v>29</v>
      </c>
      <c r="H19950" t="s">
        <v>30</v>
      </c>
      <c r="I19950" t="s">
        <v>21</v>
      </c>
      <c r="J19950" t="s">
        <v>22</v>
      </c>
      <c r="K19950">
        <v>3.5</v>
      </c>
      <c r="L19950">
        <v>109</v>
      </c>
      <c r="M19950" t="s">
        <v>319</v>
      </c>
      <c r="N19950">
        <v>109</v>
      </c>
      <c r="P19950" cm="1">
        <f t="array" ref="P19950">IF(Q19950&gt;0,INDEX(Q19950:Q41674,MATCH(TRUE,INDEX(Q19950:Q41674="",,),0)-1),"")</f>
        <v>3</v>
      </c>
      <c r="Q19950">
        <f t="shared" si="572"/>
        <v>3</v>
      </c>
      <c r="R19950">
        <f t="shared" si="570"/>
        <v>0</v>
      </c>
    </row>
    <row r="19951" spans="1:18" x14ac:dyDescent="0.3">
      <c r="A19951" t="s">
        <v>1423</v>
      </c>
      <c r="B19951" s="1">
        <v>38475</v>
      </c>
      <c r="C19951" s="2">
        <v>0.41666666666666669</v>
      </c>
      <c r="D19951" t="s">
        <v>1439</v>
      </c>
      <c r="E19951" t="s">
        <v>1440</v>
      </c>
      <c r="G19951" s="6" t="s">
        <v>29</v>
      </c>
      <c r="H19951" t="s">
        <v>99</v>
      </c>
      <c r="I19951" t="s">
        <v>21</v>
      </c>
      <c r="J19951" t="s">
        <v>22</v>
      </c>
      <c r="K19951">
        <v>1.9</v>
      </c>
      <c r="L19951">
        <v>172</v>
      </c>
      <c r="M19951" t="s">
        <v>319</v>
      </c>
      <c r="N19951">
        <v>172</v>
      </c>
      <c r="P19951" cm="1">
        <f t="array" ref="P19951">IF(Q19951&gt;0,INDEX(Q19951:Q41675,MATCH(TRUE,INDEX(Q19951:Q41675="",,),0)-1),"")</f>
        <v>3</v>
      </c>
      <c r="Q19951">
        <f t="shared" si="572"/>
        <v>3</v>
      </c>
      <c r="R19951">
        <f t="shared" si="570"/>
        <v>0</v>
      </c>
    </row>
    <row r="19952" spans="1:18" x14ac:dyDescent="0.3">
      <c r="A19952" t="s">
        <v>1423</v>
      </c>
      <c r="B19952" s="1">
        <v>38475</v>
      </c>
      <c r="C19952" s="2">
        <v>0.41666666666666669</v>
      </c>
      <c r="D19952" t="s">
        <v>1439</v>
      </c>
      <c r="E19952" t="s">
        <v>1440</v>
      </c>
      <c r="G19952" s="6" t="s">
        <v>29</v>
      </c>
      <c r="H19952" t="s">
        <v>41</v>
      </c>
      <c r="I19952" t="s">
        <v>21</v>
      </c>
      <c r="J19952" t="s">
        <v>22</v>
      </c>
      <c r="K19952">
        <v>18.7</v>
      </c>
      <c r="L19952">
        <v>153</v>
      </c>
      <c r="M19952" t="s">
        <v>319</v>
      </c>
      <c r="N19952">
        <v>153</v>
      </c>
      <c r="P19952" cm="1">
        <f t="array" ref="P19952">IF(Q19952&gt;0,INDEX(Q19952:Q41676,MATCH(TRUE,INDEX(Q19952:Q41676="",,),0)-1),"")</f>
        <v>3</v>
      </c>
      <c r="Q19952">
        <f t="shared" si="572"/>
        <v>3</v>
      </c>
      <c r="R19952">
        <f t="shared" ref="R19952:R20015" si="573">IF(P19952="","",0)</f>
        <v>0</v>
      </c>
    </row>
    <row r="19953" spans="1:18" x14ac:dyDescent="0.3">
      <c r="A19953" t="s">
        <v>1423</v>
      </c>
      <c r="B19953" s="1">
        <v>38475</v>
      </c>
      <c r="C19953" s="2">
        <v>0.41666666666666669</v>
      </c>
      <c r="D19953" t="s">
        <v>1439</v>
      </c>
      <c r="E19953" t="s">
        <v>1440</v>
      </c>
      <c r="G19953" s="6" t="s">
        <v>29</v>
      </c>
      <c r="H19953" t="s">
        <v>99</v>
      </c>
      <c r="I19953" t="s">
        <v>26</v>
      </c>
      <c r="J19953" t="s">
        <v>27</v>
      </c>
      <c r="K19953">
        <v>195</v>
      </c>
      <c r="L19953">
        <v>14.2</v>
      </c>
      <c r="M19953" t="s">
        <v>319</v>
      </c>
      <c r="N19953">
        <v>14.2</v>
      </c>
      <c r="P19953" cm="1">
        <f t="array" ref="P19953">IF(Q19953&gt;0,INDEX(Q19953:Q41677,MATCH(TRUE,INDEX(Q19953:Q41677="",,),0)-1),"")</f>
        <v>3</v>
      </c>
      <c r="Q19953">
        <f t="shared" si="572"/>
        <v>3</v>
      </c>
      <c r="R19953">
        <f t="shared" si="573"/>
        <v>0</v>
      </c>
    </row>
    <row r="19954" spans="1:18" x14ac:dyDescent="0.3">
      <c r="A19954" t="s">
        <v>1423</v>
      </c>
      <c r="B19954" s="1">
        <v>38475</v>
      </c>
      <c r="C19954" s="2">
        <v>0.41666666666666669</v>
      </c>
      <c r="D19954" t="s">
        <v>1439</v>
      </c>
      <c r="E19954" t="s">
        <v>1440</v>
      </c>
      <c r="G19954" s="6" t="s">
        <v>29</v>
      </c>
      <c r="H19954" t="s">
        <v>107</v>
      </c>
      <c r="I19954" t="s">
        <v>26</v>
      </c>
      <c r="J19954" t="s">
        <v>27</v>
      </c>
      <c r="K19954">
        <v>73</v>
      </c>
      <c r="L19954">
        <v>19.2</v>
      </c>
      <c r="M19954" t="s">
        <v>319</v>
      </c>
      <c r="N19954">
        <v>19.2</v>
      </c>
      <c r="P19954" cm="1">
        <f t="array" ref="P19954">IF(Q19954&gt;0,INDEX(Q19954:Q41678,MATCH(TRUE,INDEX(Q19954:Q41678="",,),0)-1),"")</f>
        <v>3</v>
      </c>
      <c r="Q19954">
        <f t="shared" si="572"/>
        <v>3</v>
      </c>
      <c r="R19954">
        <f t="shared" si="573"/>
        <v>0</v>
      </c>
    </row>
    <row r="19955" spans="1:18" x14ac:dyDescent="0.3">
      <c r="A19955" t="s">
        <v>1423</v>
      </c>
      <c r="B19955" s="1">
        <v>38475</v>
      </c>
      <c r="C19955" s="2">
        <v>0.41666666666666669</v>
      </c>
      <c r="D19955" t="s">
        <v>1439</v>
      </c>
      <c r="E19955" t="s">
        <v>1440</v>
      </c>
      <c r="G19955" s="6" t="s">
        <v>29</v>
      </c>
      <c r="H19955" t="s">
        <v>63</v>
      </c>
      <c r="I19955" t="s">
        <v>26</v>
      </c>
      <c r="J19955" t="s">
        <v>27</v>
      </c>
      <c r="K19955">
        <v>51</v>
      </c>
      <c r="L19955">
        <v>16.2</v>
      </c>
      <c r="M19955" t="s">
        <v>319</v>
      </c>
      <c r="N19955">
        <v>16.2</v>
      </c>
      <c r="P19955" cm="1">
        <f t="array" ref="P19955">IF(Q19955&gt;0,INDEX(Q19955:Q41679,MATCH(TRUE,INDEX(Q19955:Q41679="",,),0)-1),"")</f>
        <v>3</v>
      </c>
      <c r="Q19955">
        <f t="shared" si="572"/>
        <v>3</v>
      </c>
      <c r="R19955">
        <f t="shared" si="573"/>
        <v>0</v>
      </c>
    </row>
    <row r="19956" spans="1:18" x14ac:dyDescent="0.3">
      <c r="A19956" t="s">
        <v>1423</v>
      </c>
      <c r="B19956" s="1">
        <v>38475</v>
      </c>
      <c r="C19956" s="2">
        <v>0.41666666666666669</v>
      </c>
      <c r="D19956" t="s">
        <v>1439</v>
      </c>
      <c r="E19956" t="s">
        <v>1440</v>
      </c>
      <c r="G19956" s="6" t="s">
        <v>29</v>
      </c>
      <c r="H19956" t="s">
        <v>64</v>
      </c>
      <c r="I19956" t="s">
        <v>26</v>
      </c>
      <c r="J19956" t="s">
        <v>27</v>
      </c>
      <c r="K19956">
        <v>77</v>
      </c>
      <c r="L19956">
        <v>13.3</v>
      </c>
      <c r="M19956" t="s">
        <v>319</v>
      </c>
      <c r="N19956">
        <v>13.3</v>
      </c>
      <c r="P19956" cm="1">
        <f t="array" ref="P19956">IF(Q19956&gt;0,INDEX(Q19956:Q41680,MATCH(TRUE,INDEX(Q19956:Q41680="",,),0)-1),"")</f>
        <v>3</v>
      </c>
      <c r="Q19956">
        <f t="shared" si="572"/>
        <v>3</v>
      </c>
      <c r="R19956">
        <f t="shared" si="573"/>
        <v>0</v>
      </c>
    </row>
    <row r="19957" spans="1:18" x14ac:dyDescent="0.3">
      <c r="P19957" t="str" cm="1">
        <f t="array" ref="P19957">IF(Q19957&gt;0,INDEX(Q19957:Q41681,MATCH(TRUE,INDEX(Q19957:Q41681="",,),0)-1),"")</f>
        <v/>
      </c>
      <c r="R19957" t="str">
        <f t="shared" si="573"/>
        <v/>
      </c>
    </row>
    <row r="19958" spans="1:18" x14ac:dyDescent="0.3">
      <c r="A19958" t="s">
        <v>1423</v>
      </c>
      <c r="B19958" s="1">
        <v>38475</v>
      </c>
      <c r="C19958" s="2">
        <v>0.41666666666666669</v>
      </c>
      <c r="D19958" t="s">
        <v>1441</v>
      </c>
      <c r="E19958" t="s">
        <v>1442</v>
      </c>
      <c r="G19958" t="s">
        <v>19</v>
      </c>
      <c r="H19958" t="s">
        <v>69</v>
      </c>
      <c r="I19958" t="s">
        <v>21</v>
      </c>
      <c r="J19958" t="s">
        <v>22</v>
      </c>
      <c r="K19958">
        <v>142.80000000000001</v>
      </c>
      <c r="L19958">
        <v>130</v>
      </c>
      <c r="M19958" t="s">
        <v>112</v>
      </c>
      <c r="N19958">
        <v>182</v>
      </c>
      <c r="O19958" t="s">
        <v>24</v>
      </c>
      <c r="P19958" cm="1">
        <f t="array" ref="P19958">IF(Q19958&gt;0,INDEX(Q19958:Q41682,MATCH(TRUE,INDEX(Q19958:Q41682="",,),0)-1),"")</f>
        <v>9</v>
      </c>
      <c r="Q19958">
        <f>INT((ROW()-19958)/11)+1</f>
        <v>1</v>
      </c>
      <c r="R19958">
        <f t="shared" si="573"/>
        <v>0</v>
      </c>
    </row>
    <row r="19959" spans="1:18" x14ac:dyDescent="0.3">
      <c r="A19959" t="s">
        <v>1423</v>
      </c>
      <c r="B19959" s="1">
        <v>38475</v>
      </c>
      <c r="C19959" s="2">
        <v>0.41666666666666669</v>
      </c>
      <c r="D19959" t="s">
        <v>1441</v>
      </c>
      <c r="E19959" t="s">
        <v>1442</v>
      </c>
      <c r="G19959" t="s">
        <v>19</v>
      </c>
      <c r="H19959" t="s">
        <v>41</v>
      </c>
      <c r="I19959" t="s">
        <v>21</v>
      </c>
      <c r="J19959" t="s">
        <v>22</v>
      </c>
      <c r="K19959">
        <v>92.5</v>
      </c>
      <c r="L19959">
        <v>178</v>
      </c>
      <c r="M19959" t="s">
        <v>112</v>
      </c>
      <c r="N19959">
        <v>236</v>
      </c>
      <c r="O19959" t="s">
        <v>24</v>
      </c>
      <c r="P19959" cm="1">
        <f t="array" ref="P19959">IF(Q19959&gt;0,INDEX(Q19959:Q41683,MATCH(TRUE,INDEX(Q19959:Q41683="",,),0)-1),"")</f>
        <v>9</v>
      </c>
      <c r="Q19959">
        <f t="shared" ref="Q19959:Q20022" si="574">INT((ROW()-19958)/11)+1</f>
        <v>1</v>
      </c>
      <c r="R19959">
        <f t="shared" si="573"/>
        <v>0</v>
      </c>
    </row>
    <row r="19960" spans="1:18" x14ac:dyDescent="0.3">
      <c r="A19960" t="s">
        <v>1423</v>
      </c>
      <c r="B19960" s="1">
        <v>38475</v>
      </c>
      <c r="C19960" s="2">
        <v>0.41666666666666669</v>
      </c>
      <c r="D19960" t="s">
        <v>1441</v>
      </c>
      <c r="E19960" t="s">
        <v>1442</v>
      </c>
      <c r="G19960" t="s">
        <v>19</v>
      </c>
      <c r="H19960" t="s">
        <v>122</v>
      </c>
      <c r="I19960" t="s">
        <v>26</v>
      </c>
      <c r="J19960" t="s">
        <v>27</v>
      </c>
      <c r="K19960">
        <v>310</v>
      </c>
      <c r="L19960">
        <v>39.9</v>
      </c>
      <c r="M19960" t="s">
        <v>112</v>
      </c>
      <c r="N19960">
        <v>55</v>
      </c>
      <c r="O19960" t="s">
        <v>24</v>
      </c>
      <c r="P19960" cm="1">
        <f t="array" ref="P19960">IF(Q19960&gt;0,INDEX(Q19960:Q41684,MATCH(TRUE,INDEX(Q19960:Q41684="",,),0)-1),"")</f>
        <v>9</v>
      </c>
      <c r="Q19960">
        <f t="shared" si="574"/>
        <v>1</v>
      </c>
      <c r="R19960">
        <f t="shared" si="573"/>
        <v>0</v>
      </c>
    </row>
    <row r="19961" spans="1:18" x14ac:dyDescent="0.3">
      <c r="A19961" t="s">
        <v>1423</v>
      </c>
      <c r="B19961" s="1">
        <v>38475</v>
      </c>
      <c r="C19961" s="2">
        <v>0.41666666666666669</v>
      </c>
      <c r="D19961" t="s">
        <v>1441</v>
      </c>
      <c r="E19961" t="s">
        <v>1442</v>
      </c>
      <c r="G19961" t="s">
        <v>19</v>
      </c>
      <c r="H19961" t="s">
        <v>28</v>
      </c>
      <c r="I19961" t="s">
        <v>26</v>
      </c>
      <c r="J19961" t="s">
        <v>27</v>
      </c>
      <c r="K19961">
        <v>398</v>
      </c>
      <c r="L19961">
        <v>44.3</v>
      </c>
      <c r="M19961" t="s">
        <v>112</v>
      </c>
      <c r="N19961">
        <v>86</v>
      </c>
      <c r="O19961" t="s">
        <v>24</v>
      </c>
      <c r="P19961" cm="1">
        <f t="array" ref="P19961">IF(Q19961&gt;0,INDEX(Q19961:Q41685,MATCH(TRUE,INDEX(Q19961:Q41685="",,),0)-1),"")</f>
        <v>9</v>
      </c>
      <c r="Q19961">
        <f t="shared" si="574"/>
        <v>1</v>
      </c>
      <c r="R19961">
        <f t="shared" si="573"/>
        <v>0</v>
      </c>
    </row>
    <row r="19962" spans="1:18" x14ac:dyDescent="0.3">
      <c r="A19962" t="s">
        <v>1423</v>
      </c>
      <c r="B19962" s="1">
        <v>38475</v>
      </c>
      <c r="C19962" s="2">
        <v>0.41666666666666669</v>
      </c>
      <c r="D19962" t="s">
        <v>1441</v>
      </c>
      <c r="E19962" t="s">
        <v>1442</v>
      </c>
      <c r="G19962" s="6" t="s">
        <v>29</v>
      </c>
      <c r="H19962" t="s">
        <v>64</v>
      </c>
      <c r="I19962" t="s">
        <v>21</v>
      </c>
      <c r="J19962" t="s">
        <v>22</v>
      </c>
      <c r="K19962">
        <v>1</v>
      </c>
      <c r="L19962">
        <v>143</v>
      </c>
      <c r="M19962" t="s">
        <v>112</v>
      </c>
      <c r="N19962">
        <v>143</v>
      </c>
      <c r="O19962" t="s">
        <v>24</v>
      </c>
      <c r="P19962" cm="1">
        <f t="array" ref="P19962">IF(Q19962&gt;0,INDEX(Q19962:Q41686,MATCH(TRUE,INDEX(Q19962:Q41686="",,),0)-1),"")</f>
        <v>9</v>
      </c>
      <c r="Q19962">
        <f t="shared" si="574"/>
        <v>1</v>
      </c>
      <c r="R19962">
        <f t="shared" si="573"/>
        <v>0</v>
      </c>
    </row>
    <row r="19963" spans="1:18" x14ac:dyDescent="0.3">
      <c r="A19963" t="s">
        <v>1423</v>
      </c>
      <c r="B19963" s="1">
        <v>38475</v>
      </c>
      <c r="C19963" s="2">
        <v>0.41666666666666669</v>
      </c>
      <c r="D19963" t="s">
        <v>1441</v>
      </c>
      <c r="E19963" t="s">
        <v>1442</v>
      </c>
      <c r="G19963" s="6" t="s">
        <v>29</v>
      </c>
      <c r="H19963" t="s">
        <v>53</v>
      </c>
      <c r="I19963" t="s">
        <v>26</v>
      </c>
      <c r="J19963" t="s">
        <v>27</v>
      </c>
      <c r="K19963">
        <v>276</v>
      </c>
      <c r="L19963">
        <v>21.25</v>
      </c>
      <c r="M19963" t="s">
        <v>112</v>
      </c>
      <c r="N19963">
        <v>21.25</v>
      </c>
      <c r="O19963" t="s">
        <v>24</v>
      </c>
      <c r="P19963" cm="1">
        <f t="array" ref="P19963">IF(Q19963&gt;0,INDEX(Q19963:Q41687,MATCH(TRUE,INDEX(Q19963:Q41687="",,),0)-1),"")</f>
        <v>9</v>
      </c>
      <c r="Q19963">
        <f t="shared" si="574"/>
        <v>1</v>
      </c>
      <c r="R19963">
        <f t="shared" si="573"/>
        <v>0</v>
      </c>
    </row>
    <row r="19964" spans="1:18" x14ac:dyDescent="0.3">
      <c r="A19964" t="s">
        <v>1423</v>
      </c>
      <c r="B19964" s="1">
        <v>38475</v>
      </c>
      <c r="C19964" s="2">
        <v>0.41666666666666669</v>
      </c>
      <c r="D19964" t="s">
        <v>1441</v>
      </c>
      <c r="E19964" t="s">
        <v>1442</v>
      </c>
      <c r="G19964" s="6" t="s">
        <v>29</v>
      </c>
      <c r="H19964" t="s">
        <v>148</v>
      </c>
      <c r="I19964" t="s">
        <v>26</v>
      </c>
      <c r="J19964" t="s">
        <v>27</v>
      </c>
      <c r="K19964">
        <v>26</v>
      </c>
      <c r="L19964">
        <v>23.2</v>
      </c>
      <c r="M19964" t="s">
        <v>112</v>
      </c>
      <c r="N19964">
        <v>23.2</v>
      </c>
      <c r="O19964" t="s">
        <v>24</v>
      </c>
      <c r="P19964" cm="1">
        <f t="array" ref="P19964">IF(Q19964&gt;0,INDEX(Q19964:Q41688,MATCH(TRUE,INDEX(Q19964:Q41688="",,),0)-1),"")</f>
        <v>9</v>
      </c>
      <c r="Q19964">
        <f t="shared" si="574"/>
        <v>1</v>
      </c>
      <c r="R19964">
        <f t="shared" si="573"/>
        <v>0</v>
      </c>
    </row>
    <row r="19965" spans="1:18" x14ac:dyDescent="0.3">
      <c r="A19965" t="s">
        <v>1423</v>
      </c>
      <c r="B19965" s="1">
        <v>38475</v>
      </c>
      <c r="C19965" s="2">
        <v>0.41666666666666669</v>
      </c>
      <c r="D19965" t="s">
        <v>1441</v>
      </c>
      <c r="E19965" t="s">
        <v>1442</v>
      </c>
      <c r="G19965" s="6" t="s">
        <v>29</v>
      </c>
      <c r="H19965" t="s">
        <v>198</v>
      </c>
      <c r="I19965" t="s">
        <v>26</v>
      </c>
      <c r="J19965" t="s">
        <v>27</v>
      </c>
      <c r="K19965">
        <v>13</v>
      </c>
      <c r="L19965">
        <v>12</v>
      </c>
      <c r="M19965" t="s">
        <v>112</v>
      </c>
      <c r="N19965">
        <v>12</v>
      </c>
      <c r="O19965" t="s">
        <v>24</v>
      </c>
      <c r="P19965" cm="1">
        <f t="array" ref="P19965">IF(Q19965&gt;0,INDEX(Q19965:Q41689,MATCH(TRUE,INDEX(Q19965:Q41689="",,),0)-1),"")</f>
        <v>9</v>
      </c>
      <c r="Q19965">
        <f t="shared" si="574"/>
        <v>1</v>
      </c>
      <c r="R19965">
        <f t="shared" si="573"/>
        <v>0</v>
      </c>
    </row>
    <row r="19966" spans="1:18" x14ac:dyDescent="0.3">
      <c r="A19966" t="s">
        <v>1423</v>
      </c>
      <c r="B19966" s="1">
        <v>38475</v>
      </c>
      <c r="C19966" s="2">
        <v>0.41666666666666669</v>
      </c>
      <c r="D19966" t="s">
        <v>1441</v>
      </c>
      <c r="E19966" t="s">
        <v>1442</v>
      </c>
      <c r="G19966" s="6" t="s">
        <v>29</v>
      </c>
      <c r="H19966" t="s">
        <v>69</v>
      </c>
      <c r="I19966" t="s">
        <v>26</v>
      </c>
      <c r="J19966" t="s">
        <v>27</v>
      </c>
      <c r="K19966">
        <v>76</v>
      </c>
      <c r="L19966">
        <v>19.649999999999999</v>
      </c>
      <c r="M19966" t="s">
        <v>112</v>
      </c>
      <c r="N19966">
        <v>19.649999999999999</v>
      </c>
      <c r="O19966" t="s">
        <v>24</v>
      </c>
      <c r="P19966" cm="1">
        <f t="array" ref="P19966">IF(Q19966&gt;0,INDEX(Q19966:Q41690,MATCH(TRUE,INDEX(Q19966:Q41690="",,),0)-1),"")</f>
        <v>9</v>
      </c>
      <c r="Q19966">
        <f t="shared" si="574"/>
        <v>1</v>
      </c>
      <c r="R19966">
        <f t="shared" si="573"/>
        <v>0</v>
      </c>
    </row>
    <row r="19967" spans="1:18" x14ac:dyDescent="0.3">
      <c r="A19967" t="s">
        <v>1423</v>
      </c>
      <c r="B19967" s="1">
        <v>38475</v>
      </c>
      <c r="C19967" s="2">
        <v>0.41666666666666669</v>
      </c>
      <c r="D19967" t="s">
        <v>1441</v>
      </c>
      <c r="E19967" t="s">
        <v>1442</v>
      </c>
      <c r="G19967" s="6" t="s">
        <v>29</v>
      </c>
      <c r="H19967" t="s">
        <v>41</v>
      </c>
      <c r="I19967" t="s">
        <v>26</v>
      </c>
      <c r="J19967" t="s">
        <v>27</v>
      </c>
      <c r="K19967">
        <v>50</v>
      </c>
      <c r="L19967">
        <v>53.65</v>
      </c>
      <c r="M19967" t="s">
        <v>112</v>
      </c>
      <c r="N19967">
        <v>53.65</v>
      </c>
      <c r="O19967" t="s">
        <v>24</v>
      </c>
      <c r="P19967" cm="1">
        <f t="array" ref="P19967">IF(Q19967&gt;0,INDEX(Q19967:Q41691,MATCH(TRUE,INDEX(Q19967:Q41691="",,),0)-1),"")</f>
        <v>9</v>
      </c>
      <c r="Q19967">
        <f t="shared" si="574"/>
        <v>1</v>
      </c>
      <c r="R19967">
        <f t="shared" si="573"/>
        <v>0</v>
      </c>
    </row>
    <row r="19968" spans="1:18" x14ac:dyDescent="0.3">
      <c r="A19968" t="s">
        <v>1423</v>
      </c>
      <c r="B19968" s="1">
        <v>38475</v>
      </c>
      <c r="C19968" s="2">
        <v>0.41666666666666669</v>
      </c>
      <c r="D19968" t="s">
        <v>1441</v>
      </c>
      <c r="E19968" t="s">
        <v>1442</v>
      </c>
      <c r="G19968" s="6" t="s">
        <v>29</v>
      </c>
      <c r="H19968" t="s">
        <v>64</v>
      </c>
      <c r="I19968" t="s">
        <v>26</v>
      </c>
      <c r="J19968" t="s">
        <v>27</v>
      </c>
      <c r="K19968">
        <v>324</v>
      </c>
      <c r="L19968">
        <v>15.65</v>
      </c>
      <c r="M19968" t="s">
        <v>112</v>
      </c>
      <c r="N19968">
        <v>15.65</v>
      </c>
      <c r="O19968" t="s">
        <v>24</v>
      </c>
      <c r="P19968" cm="1">
        <f t="array" ref="P19968">IF(Q19968&gt;0,INDEX(Q19968:Q41692,MATCH(TRUE,INDEX(Q19968:Q41692="",,),0)-1),"")</f>
        <v>9</v>
      </c>
      <c r="Q19968">
        <f t="shared" si="574"/>
        <v>1</v>
      </c>
      <c r="R19968">
        <f t="shared" si="573"/>
        <v>0</v>
      </c>
    </row>
    <row r="19969" spans="1:18" x14ac:dyDescent="0.3">
      <c r="A19969" t="s">
        <v>1423</v>
      </c>
      <c r="B19969" s="1">
        <v>38475</v>
      </c>
      <c r="C19969" s="2">
        <v>0.41666666666666669</v>
      </c>
      <c r="D19969" t="s">
        <v>1441</v>
      </c>
      <c r="E19969" t="s">
        <v>1442</v>
      </c>
      <c r="G19969" t="s">
        <v>19</v>
      </c>
      <c r="H19969" t="s">
        <v>69</v>
      </c>
      <c r="I19969" t="s">
        <v>21</v>
      </c>
      <c r="J19969" t="s">
        <v>22</v>
      </c>
      <c r="K19969">
        <v>142.80000000000001</v>
      </c>
      <c r="L19969">
        <v>130</v>
      </c>
      <c r="M19969" t="s">
        <v>1140</v>
      </c>
      <c r="N19969">
        <v>200</v>
      </c>
      <c r="P19969" cm="1">
        <f t="array" ref="P19969">IF(Q19969&gt;0,INDEX(Q19969:Q41693,MATCH(TRUE,INDEX(Q19969:Q41693="",,),0)-1),"")</f>
        <v>9</v>
      </c>
      <c r="Q19969">
        <f t="shared" si="574"/>
        <v>2</v>
      </c>
      <c r="R19969">
        <f t="shared" si="573"/>
        <v>0</v>
      </c>
    </row>
    <row r="19970" spans="1:18" x14ac:dyDescent="0.3">
      <c r="A19970" t="s">
        <v>1423</v>
      </c>
      <c r="B19970" s="1">
        <v>38475</v>
      </c>
      <c r="C19970" s="2">
        <v>0.41666666666666669</v>
      </c>
      <c r="D19970" t="s">
        <v>1441</v>
      </c>
      <c r="E19970" t="s">
        <v>1442</v>
      </c>
      <c r="G19970" t="s">
        <v>19</v>
      </c>
      <c r="H19970" t="s">
        <v>41</v>
      </c>
      <c r="I19970" t="s">
        <v>21</v>
      </c>
      <c r="J19970" t="s">
        <v>22</v>
      </c>
      <c r="K19970">
        <v>92.5</v>
      </c>
      <c r="L19970">
        <v>178</v>
      </c>
      <c r="M19970" t="s">
        <v>1140</v>
      </c>
      <c r="N19970">
        <v>200</v>
      </c>
      <c r="P19970" cm="1">
        <f t="array" ref="P19970">IF(Q19970&gt;0,INDEX(Q19970:Q41694,MATCH(TRUE,INDEX(Q19970:Q41694="",,),0)-1),"")</f>
        <v>9</v>
      </c>
      <c r="Q19970">
        <f t="shared" si="574"/>
        <v>2</v>
      </c>
      <c r="R19970">
        <f t="shared" si="573"/>
        <v>0</v>
      </c>
    </row>
    <row r="19971" spans="1:18" x14ac:dyDescent="0.3">
      <c r="A19971" t="s">
        <v>1423</v>
      </c>
      <c r="B19971" s="1">
        <v>38475</v>
      </c>
      <c r="C19971" s="2">
        <v>0.41666666666666669</v>
      </c>
      <c r="D19971" t="s">
        <v>1441</v>
      </c>
      <c r="E19971" t="s">
        <v>1442</v>
      </c>
      <c r="G19971" t="s">
        <v>19</v>
      </c>
      <c r="H19971" t="s">
        <v>122</v>
      </c>
      <c r="I19971" t="s">
        <v>26</v>
      </c>
      <c r="J19971" t="s">
        <v>27</v>
      </c>
      <c r="K19971">
        <v>310</v>
      </c>
      <c r="L19971">
        <v>39.9</v>
      </c>
      <c r="M19971" t="s">
        <v>1140</v>
      </c>
      <c r="N19971">
        <v>50</v>
      </c>
      <c r="P19971" cm="1">
        <f t="array" ref="P19971">IF(Q19971&gt;0,INDEX(Q19971:Q41695,MATCH(TRUE,INDEX(Q19971:Q41695="",,),0)-1),"")</f>
        <v>9</v>
      </c>
      <c r="Q19971">
        <f t="shared" si="574"/>
        <v>2</v>
      </c>
      <c r="R19971">
        <f t="shared" si="573"/>
        <v>0</v>
      </c>
    </row>
    <row r="19972" spans="1:18" x14ac:dyDescent="0.3">
      <c r="A19972" t="s">
        <v>1423</v>
      </c>
      <c r="B19972" s="1">
        <v>38475</v>
      </c>
      <c r="C19972" s="2">
        <v>0.41666666666666669</v>
      </c>
      <c r="D19972" t="s">
        <v>1441</v>
      </c>
      <c r="E19972" t="s">
        <v>1442</v>
      </c>
      <c r="G19972" t="s">
        <v>19</v>
      </c>
      <c r="H19972" t="s">
        <v>28</v>
      </c>
      <c r="I19972" t="s">
        <v>26</v>
      </c>
      <c r="J19972" t="s">
        <v>27</v>
      </c>
      <c r="K19972">
        <v>398</v>
      </c>
      <c r="L19972">
        <v>44.3</v>
      </c>
      <c r="M19972" t="s">
        <v>1140</v>
      </c>
      <c r="N19972">
        <v>65</v>
      </c>
      <c r="P19972" cm="1">
        <f t="array" ref="P19972">IF(Q19972&gt;0,INDEX(Q19972:Q41696,MATCH(TRUE,INDEX(Q19972:Q41696="",,),0)-1),"")</f>
        <v>9</v>
      </c>
      <c r="Q19972">
        <f t="shared" si="574"/>
        <v>2</v>
      </c>
      <c r="R19972">
        <f t="shared" si="573"/>
        <v>0</v>
      </c>
    </row>
    <row r="19973" spans="1:18" x14ac:dyDescent="0.3">
      <c r="A19973" t="s">
        <v>1423</v>
      </c>
      <c r="B19973" s="1">
        <v>38475</v>
      </c>
      <c r="C19973" s="2">
        <v>0.41666666666666669</v>
      </c>
      <c r="D19973" t="s">
        <v>1441</v>
      </c>
      <c r="E19973" t="s">
        <v>1442</v>
      </c>
      <c r="G19973" s="6" t="s">
        <v>29</v>
      </c>
      <c r="H19973" t="s">
        <v>64</v>
      </c>
      <c r="I19973" t="s">
        <v>21</v>
      </c>
      <c r="J19973" t="s">
        <v>22</v>
      </c>
      <c r="K19973">
        <v>1</v>
      </c>
      <c r="L19973">
        <v>143</v>
      </c>
      <c r="M19973" t="s">
        <v>1140</v>
      </c>
      <c r="N19973">
        <v>143</v>
      </c>
      <c r="P19973" cm="1">
        <f t="array" ref="P19973">IF(Q19973&gt;0,INDEX(Q19973:Q41697,MATCH(TRUE,INDEX(Q19973:Q41697="",,),0)-1),"")</f>
        <v>9</v>
      </c>
      <c r="Q19973">
        <f t="shared" si="574"/>
        <v>2</v>
      </c>
      <c r="R19973">
        <f t="shared" si="573"/>
        <v>0</v>
      </c>
    </row>
    <row r="19974" spans="1:18" x14ac:dyDescent="0.3">
      <c r="A19974" t="s">
        <v>1423</v>
      </c>
      <c r="B19974" s="1">
        <v>38475</v>
      </c>
      <c r="C19974" s="2">
        <v>0.41666666666666669</v>
      </c>
      <c r="D19974" t="s">
        <v>1441</v>
      </c>
      <c r="E19974" t="s">
        <v>1442</v>
      </c>
      <c r="G19974" s="6" t="s">
        <v>29</v>
      </c>
      <c r="H19974" t="s">
        <v>53</v>
      </c>
      <c r="I19974" t="s">
        <v>26</v>
      </c>
      <c r="J19974" t="s">
        <v>27</v>
      </c>
      <c r="K19974">
        <v>276</v>
      </c>
      <c r="L19974">
        <v>21.25</v>
      </c>
      <c r="M19974" t="s">
        <v>1140</v>
      </c>
      <c r="N19974">
        <v>21.25</v>
      </c>
      <c r="P19974" cm="1">
        <f t="array" ref="P19974">IF(Q19974&gt;0,INDEX(Q19974:Q41698,MATCH(TRUE,INDEX(Q19974:Q41698="",,),0)-1),"")</f>
        <v>9</v>
      </c>
      <c r="Q19974">
        <f t="shared" si="574"/>
        <v>2</v>
      </c>
      <c r="R19974">
        <f t="shared" si="573"/>
        <v>0</v>
      </c>
    </row>
    <row r="19975" spans="1:18" x14ac:dyDescent="0.3">
      <c r="A19975" t="s">
        <v>1423</v>
      </c>
      <c r="B19975" s="1">
        <v>38475</v>
      </c>
      <c r="C19975" s="2">
        <v>0.41666666666666669</v>
      </c>
      <c r="D19975" t="s">
        <v>1441</v>
      </c>
      <c r="E19975" t="s">
        <v>1442</v>
      </c>
      <c r="G19975" s="6" t="s">
        <v>29</v>
      </c>
      <c r="H19975" t="s">
        <v>148</v>
      </c>
      <c r="I19975" t="s">
        <v>26</v>
      </c>
      <c r="J19975" t="s">
        <v>27</v>
      </c>
      <c r="K19975">
        <v>26</v>
      </c>
      <c r="L19975">
        <v>23.2</v>
      </c>
      <c r="M19975" t="s">
        <v>1140</v>
      </c>
      <c r="N19975">
        <v>23.2</v>
      </c>
      <c r="P19975" cm="1">
        <f t="array" ref="P19975">IF(Q19975&gt;0,INDEX(Q19975:Q41699,MATCH(TRUE,INDEX(Q19975:Q41699="",,),0)-1),"")</f>
        <v>9</v>
      </c>
      <c r="Q19975">
        <f t="shared" si="574"/>
        <v>2</v>
      </c>
      <c r="R19975">
        <f t="shared" si="573"/>
        <v>0</v>
      </c>
    </row>
    <row r="19976" spans="1:18" x14ac:dyDescent="0.3">
      <c r="A19976" t="s">
        <v>1423</v>
      </c>
      <c r="B19976" s="1">
        <v>38475</v>
      </c>
      <c r="C19976" s="2">
        <v>0.41666666666666669</v>
      </c>
      <c r="D19976" t="s">
        <v>1441</v>
      </c>
      <c r="E19976" t="s">
        <v>1442</v>
      </c>
      <c r="G19976" s="6" t="s">
        <v>29</v>
      </c>
      <c r="H19976" t="s">
        <v>198</v>
      </c>
      <c r="I19976" t="s">
        <v>26</v>
      </c>
      <c r="J19976" t="s">
        <v>27</v>
      </c>
      <c r="K19976">
        <v>13</v>
      </c>
      <c r="L19976">
        <v>12</v>
      </c>
      <c r="M19976" t="s">
        <v>1140</v>
      </c>
      <c r="N19976">
        <v>12</v>
      </c>
      <c r="P19976" cm="1">
        <f t="array" ref="P19976">IF(Q19976&gt;0,INDEX(Q19976:Q41700,MATCH(TRUE,INDEX(Q19976:Q41700="",,),0)-1),"")</f>
        <v>9</v>
      </c>
      <c r="Q19976">
        <f t="shared" si="574"/>
        <v>2</v>
      </c>
      <c r="R19976">
        <f t="shared" si="573"/>
        <v>0</v>
      </c>
    </row>
    <row r="19977" spans="1:18" x14ac:dyDescent="0.3">
      <c r="A19977" t="s">
        <v>1423</v>
      </c>
      <c r="B19977" s="1">
        <v>38475</v>
      </c>
      <c r="C19977" s="2">
        <v>0.41666666666666669</v>
      </c>
      <c r="D19977" t="s">
        <v>1441</v>
      </c>
      <c r="E19977" t="s">
        <v>1442</v>
      </c>
      <c r="G19977" s="6" t="s">
        <v>29</v>
      </c>
      <c r="H19977" t="s">
        <v>69</v>
      </c>
      <c r="I19977" t="s">
        <v>26</v>
      </c>
      <c r="J19977" t="s">
        <v>27</v>
      </c>
      <c r="K19977">
        <v>76</v>
      </c>
      <c r="L19977">
        <v>19.649999999999999</v>
      </c>
      <c r="M19977" t="s">
        <v>1140</v>
      </c>
      <c r="N19977">
        <v>19.649999999999999</v>
      </c>
      <c r="P19977" cm="1">
        <f t="array" ref="P19977">IF(Q19977&gt;0,INDEX(Q19977:Q41701,MATCH(TRUE,INDEX(Q19977:Q41701="",,),0)-1),"")</f>
        <v>9</v>
      </c>
      <c r="Q19977">
        <f t="shared" si="574"/>
        <v>2</v>
      </c>
      <c r="R19977">
        <f t="shared" si="573"/>
        <v>0</v>
      </c>
    </row>
    <row r="19978" spans="1:18" x14ac:dyDescent="0.3">
      <c r="A19978" t="s">
        <v>1423</v>
      </c>
      <c r="B19978" s="1">
        <v>38475</v>
      </c>
      <c r="C19978" s="2">
        <v>0.41666666666666669</v>
      </c>
      <c r="D19978" t="s">
        <v>1441</v>
      </c>
      <c r="E19978" t="s">
        <v>1442</v>
      </c>
      <c r="G19978" s="6" t="s">
        <v>29</v>
      </c>
      <c r="H19978" t="s">
        <v>41</v>
      </c>
      <c r="I19978" t="s">
        <v>26</v>
      </c>
      <c r="J19978" t="s">
        <v>27</v>
      </c>
      <c r="K19978">
        <v>50</v>
      </c>
      <c r="L19978">
        <v>53.65</v>
      </c>
      <c r="M19978" t="s">
        <v>1140</v>
      </c>
      <c r="N19978">
        <v>53.65</v>
      </c>
      <c r="P19978" cm="1">
        <f t="array" ref="P19978">IF(Q19978&gt;0,INDEX(Q19978:Q41702,MATCH(TRUE,INDEX(Q19978:Q41702="",,),0)-1),"")</f>
        <v>9</v>
      </c>
      <c r="Q19978">
        <f t="shared" si="574"/>
        <v>2</v>
      </c>
      <c r="R19978">
        <f t="shared" si="573"/>
        <v>0</v>
      </c>
    </row>
    <row r="19979" spans="1:18" x14ac:dyDescent="0.3">
      <c r="A19979" t="s">
        <v>1423</v>
      </c>
      <c r="B19979" s="1">
        <v>38475</v>
      </c>
      <c r="C19979" s="2">
        <v>0.41666666666666669</v>
      </c>
      <c r="D19979" t="s">
        <v>1441</v>
      </c>
      <c r="E19979" t="s">
        <v>1442</v>
      </c>
      <c r="G19979" s="6" t="s">
        <v>29</v>
      </c>
      <c r="H19979" t="s">
        <v>64</v>
      </c>
      <c r="I19979" t="s">
        <v>26</v>
      </c>
      <c r="J19979" t="s">
        <v>27</v>
      </c>
      <c r="K19979">
        <v>324</v>
      </c>
      <c r="L19979">
        <v>15.65</v>
      </c>
      <c r="M19979" t="s">
        <v>1140</v>
      </c>
      <c r="N19979">
        <v>15.65</v>
      </c>
      <c r="P19979" cm="1">
        <f t="array" ref="P19979">IF(Q19979&gt;0,INDEX(Q19979:Q41703,MATCH(TRUE,INDEX(Q19979:Q41703="",,),0)-1),"")</f>
        <v>9</v>
      </c>
      <c r="Q19979">
        <f t="shared" si="574"/>
        <v>2</v>
      </c>
      <c r="R19979">
        <f t="shared" si="573"/>
        <v>0</v>
      </c>
    </row>
    <row r="19980" spans="1:18" x14ac:dyDescent="0.3">
      <c r="A19980" t="s">
        <v>1423</v>
      </c>
      <c r="B19980" s="1">
        <v>38475</v>
      </c>
      <c r="C19980" s="2">
        <v>0.41666666666666669</v>
      </c>
      <c r="D19980" t="s">
        <v>1441</v>
      </c>
      <c r="E19980" t="s">
        <v>1442</v>
      </c>
      <c r="G19980" t="s">
        <v>19</v>
      </c>
      <c r="H19980" t="s">
        <v>69</v>
      </c>
      <c r="I19980" t="s">
        <v>21</v>
      </c>
      <c r="J19980" t="s">
        <v>22</v>
      </c>
      <c r="K19980">
        <v>142.80000000000001</v>
      </c>
      <c r="L19980">
        <v>130</v>
      </c>
      <c r="M19980" t="s">
        <v>1436</v>
      </c>
      <c r="N19980">
        <v>176</v>
      </c>
      <c r="P19980" cm="1">
        <f t="array" ref="P19980">IF(Q19980&gt;0,INDEX(Q19980:Q41704,MATCH(TRUE,INDEX(Q19980:Q41704="",,),0)-1),"")</f>
        <v>9</v>
      </c>
      <c r="Q19980">
        <f t="shared" si="574"/>
        <v>3</v>
      </c>
      <c r="R19980">
        <f t="shared" si="573"/>
        <v>0</v>
      </c>
    </row>
    <row r="19981" spans="1:18" x14ac:dyDescent="0.3">
      <c r="A19981" t="s">
        <v>1423</v>
      </c>
      <c r="B19981" s="1">
        <v>38475</v>
      </c>
      <c r="C19981" s="2">
        <v>0.41666666666666669</v>
      </c>
      <c r="D19981" t="s">
        <v>1441</v>
      </c>
      <c r="E19981" t="s">
        <v>1442</v>
      </c>
      <c r="G19981" t="s">
        <v>19</v>
      </c>
      <c r="H19981" t="s">
        <v>41</v>
      </c>
      <c r="I19981" t="s">
        <v>21</v>
      </c>
      <c r="J19981" t="s">
        <v>22</v>
      </c>
      <c r="K19981">
        <v>92.5</v>
      </c>
      <c r="L19981">
        <v>178</v>
      </c>
      <c r="M19981" t="s">
        <v>1436</v>
      </c>
      <c r="N19981">
        <v>212</v>
      </c>
      <c r="P19981" cm="1">
        <f t="array" ref="P19981">IF(Q19981&gt;0,INDEX(Q19981:Q41705,MATCH(TRUE,INDEX(Q19981:Q41705="",,),0)-1),"")</f>
        <v>9</v>
      </c>
      <c r="Q19981">
        <f t="shared" si="574"/>
        <v>3</v>
      </c>
      <c r="R19981">
        <f t="shared" si="573"/>
        <v>0</v>
      </c>
    </row>
    <row r="19982" spans="1:18" x14ac:dyDescent="0.3">
      <c r="A19982" t="s">
        <v>1423</v>
      </c>
      <c r="B19982" s="1">
        <v>38475</v>
      </c>
      <c r="C19982" s="2">
        <v>0.41666666666666669</v>
      </c>
      <c r="D19982" t="s">
        <v>1441</v>
      </c>
      <c r="E19982" t="s">
        <v>1442</v>
      </c>
      <c r="G19982" t="s">
        <v>19</v>
      </c>
      <c r="H19982" t="s">
        <v>122</v>
      </c>
      <c r="I19982" t="s">
        <v>26</v>
      </c>
      <c r="J19982" t="s">
        <v>27</v>
      </c>
      <c r="K19982">
        <v>310</v>
      </c>
      <c r="L19982">
        <v>39.9</v>
      </c>
      <c r="M19982" t="s">
        <v>1436</v>
      </c>
      <c r="N19982">
        <v>49.13</v>
      </c>
      <c r="P19982" cm="1">
        <f t="array" ref="P19982">IF(Q19982&gt;0,INDEX(Q19982:Q41706,MATCH(TRUE,INDEX(Q19982:Q41706="",,),0)-1),"")</f>
        <v>9</v>
      </c>
      <c r="Q19982">
        <f t="shared" si="574"/>
        <v>3</v>
      </c>
      <c r="R19982">
        <f t="shared" si="573"/>
        <v>0</v>
      </c>
    </row>
    <row r="19983" spans="1:18" x14ac:dyDescent="0.3">
      <c r="A19983" t="s">
        <v>1423</v>
      </c>
      <c r="B19983" s="1">
        <v>38475</v>
      </c>
      <c r="C19983" s="2">
        <v>0.41666666666666669</v>
      </c>
      <c r="D19983" t="s">
        <v>1441</v>
      </c>
      <c r="E19983" t="s">
        <v>1442</v>
      </c>
      <c r="G19983" t="s">
        <v>19</v>
      </c>
      <c r="H19983" t="s">
        <v>28</v>
      </c>
      <c r="I19983" t="s">
        <v>26</v>
      </c>
      <c r="J19983" t="s">
        <v>27</v>
      </c>
      <c r="K19983">
        <v>398</v>
      </c>
      <c r="L19983">
        <v>44.3</v>
      </c>
      <c r="M19983" t="s">
        <v>1436</v>
      </c>
      <c r="N19983">
        <v>71.11</v>
      </c>
      <c r="P19983" cm="1">
        <f t="array" ref="P19983">IF(Q19983&gt;0,INDEX(Q19983:Q41707,MATCH(TRUE,INDEX(Q19983:Q41707="",,),0)-1),"")</f>
        <v>9</v>
      </c>
      <c r="Q19983">
        <f t="shared" si="574"/>
        <v>3</v>
      </c>
      <c r="R19983">
        <f t="shared" si="573"/>
        <v>0</v>
      </c>
    </row>
    <row r="19984" spans="1:18" x14ac:dyDescent="0.3">
      <c r="A19984" t="s">
        <v>1423</v>
      </c>
      <c r="B19984" s="1">
        <v>38475</v>
      </c>
      <c r="C19984" s="2">
        <v>0.41666666666666669</v>
      </c>
      <c r="D19984" t="s">
        <v>1441</v>
      </c>
      <c r="E19984" t="s">
        <v>1442</v>
      </c>
      <c r="G19984" s="6" t="s">
        <v>29</v>
      </c>
      <c r="H19984" t="s">
        <v>64</v>
      </c>
      <c r="I19984" t="s">
        <v>21</v>
      </c>
      <c r="J19984" t="s">
        <v>22</v>
      </c>
      <c r="K19984">
        <v>1</v>
      </c>
      <c r="L19984">
        <v>143</v>
      </c>
      <c r="M19984" t="s">
        <v>1436</v>
      </c>
      <c r="N19984">
        <v>143</v>
      </c>
      <c r="P19984" cm="1">
        <f t="array" ref="P19984">IF(Q19984&gt;0,INDEX(Q19984:Q41708,MATCH(TRUE,INDEX(Q19984:Q41708="",,),0)-1),"")</f>
        <v>9</v>
      </c>
      <c r="Q19984">
        <f t="shared" si="574"/>
        <v>3</v>
      </c>
      <c r="R19984">
        <f t="shared" si="573"/>
        <v>0</v>
      </c>
    </row>
    <row r="19985" spans="1:18" x14ac:dyDescent="0.3">
      <c r="A19985" t="s">
        <v>1423</v>
      </c>
      <c r="B19985" s="1">
        <v>38475</v>
      </c>
      <c r="C19985" s="2">
        <v>0.41666666666666669</v>
      </c>
      <c r="D19985" t="s">
        <v>1441</v>
      </c>
      <c r="E19985" t="s">
        <v>1442</v>
      </c>
      <c r="G19985" s="6" t="s">
        <v>29</v>
      </c>
      <c r="H19985" t="s">
        <v>53</v>
      </c>
      <c r="I19985" t="s">
        <v>26</v>
      </c>
      <c r="J19985" t="s">
        <v>27</v>
      </c>
      <c r="K19985">
        <v>276</v>
      </c>
      <c r="L19985">
        <v>21.25</v>
      </c>
      <c r="M19985" t="s">
        <v>1436</v>
      </c>
      <c r="N19985">
        <v>21.25</v>
      </c>
      <c r="P19985" cm="1">
        <f t="array" ref="P19985">IF(Q19985&gt;0,INDEX(Q19985:Q41709,MATCH(TRUE,INDEX(Q19985:Q41709="",,),0)-1),"")</f>
        <v>9</v>
      </c>
      <c r="Q19985">
        <f t="shared" si="574"/>
        <v>3</v>
      </c>
      <c r="R19985">
        <f t="shared" si="573"/>
        <v>0</v>
      </c>
    </row>
    <row r="19986" spans="1:18" x14ac:dyDescent="0.3">
      <c r="A19986" t="s">
        <v>1423</v>
      </c>
      <c r="B19986" s="1">
        <v>38475</v>
      </c>
      <c r="C19986" s="2">
        <v>0.41666666666666669</v>
      </c>
      <c r="D19986" t="s">
        <v>1441</v>
      </c>
      <c r="E19986" t="s">
        <v>1442</v>
      </c>
      <c r="G19986" s="6" t="s">
        <v>29</v>
      </c>
      <c r="H19986" t="s">
        <v>148</v>
      </c>
      <c r="I19986" t="s">
        <v>26</v>
      </c>
      <c r="J19986" t="s">
        <v>27</v>
      </c>
      <c r="K19986">
        <v>26</v>
      </c>
      <c r="L19986">
        <v>23.2</v>
      </c>
      <c r="M19986" t="s">
        <v>1436</v>
      </c>
      <c r="N19986">
        <v>23.2</v>
      </c>
      <c r="P19986" cm="1">
        <f t="array" ref="P19986">IF(Q19986&gt;0,INDEX(Q19986:Q41710,MATCH(TRUE,INDEX(Q19986:Q41710="",,),0)-1),"")</f>
        <v>9</v>
      </c>
      <c r="Q19986">
        <f t="shared" si="574"/>
        <v>3</v>
      </c>
      <c r="R19986">
        <f t="shared" si="573"/>
        <v>0</v>
      </c>
    </row>
    <row r="19987" spans="1:18" x14ac:dyDescent="0.3">
      <c r="A19987" t="s">
        <v>1423</v>
      </c>
      <c r="B19987" s="1">
        <v>38475</v>
      </c>
      <c r="C19987" s="2">
        <v>0.41666666666666669</v>
      </c>
      <c r="D19987" t="s">
        <v>1441</v>
      </c>
      <c r="E19987" t="s">
        <v>1442</v>
      </c>
      <c r="G19987" s="6" t="s">
        <v>29</v>
      </c>
      <c r="H19987" t="s">
        <v>198</v>
      </c>
      <c r="I19987" t="s">
        <v>26</v>
      </c>
      <c r="J19987" t="s">
        <v>27</v>
      </c>
      <c r="K19987">
        <v>13</v>
      </c>
      <c r="L19987">
        <v>12</v>
      </c>
      <c r="M19987" t="s">
        <v>1436</v>
      </c>
      <c r="N19987">
        <v>12</v>
      </c>
      <c r="P19987" cm="1">
        <f t="array" ref="P19987">IF(Q19987&gt;0,INDEX(Q19987:Q41711,MATCH(TRUE,INDEX(Q19987:Q41711="",,),0)-1),"")</f>
        <v>9</v>
      </c>
      <c r="Q19987">
        <f t="shared" si="574"/>
        <v>3</v>
      </c>
      <c r="R19987">
        <f t="shared" si="573"/>
        <v>0</v>
      </c>
    </row>
    <row r="19988" spans="1:18" x14ac:dyDescent="0.3">
      <c r="A19988" t="s">
        <v>1423</v>
      </c>
      <c r="B19988" s="1">
        <v>38475</v>
      </c>
      <c r="C19988" s="2">
        <v>0.41666666666666669</v>
      </c>
      <c r="D19988" t="s">
        <v>1441</v>
      </c>
      <c r="E19988" t="s">
        <v>1442</v>
      </c>
      <c r="G19988" s="6" t="s">
        <v>29</v>
      </c>
      <c r="H19988" t="s">
        <v>69</v>
      </c>
      <c r="I19988" t="s">
        <v>26</v>
      </c>
      <c r="J19988" t="s">
        <v>27</v>
      </c>
      <c r="K19988">
        <v>76</v>
      </c>
      <c r="L19988">
        <v>19.649999999999999</v>
      </c>
      <c r="M19988" t="s">
        <v>1436</v>
      </c>
      <c r="N19988">
        <v>19.649999999999999</v>
      </c>
      <c r="P19988" cm="1">
        <f t="array" ref="P19988">IF(Q19988&gt;0,INDEX(Q19988:Q41712,MATCH(TRUE,INDEX(Q19988:Q41712="",,),0)-1),"")</f>
        <v>9</v>
      </c>
      <c r="Q19988">
        <f t="shared" si="574"/>
        <v>3</v>
      </c>
      <c r="R19988">
        <f t="shared" si="573"/>
        <v>0</v>
      </c>
    </row>
    <row r="19989" spans="1:18" x14ac:dyDescent="0.3">
      <c r="A19989" t="s">
        <v>1423</v>
      </c>
      <c r="B19989" s="1">
        <v>38475</v>
      </c>
      <c r="C19989" s="2">
        <v>0.41666666666666669</v>
      </c>
      <c r="D19989" t="s">
        <v>1441</v>
      </c>
      <c r="E19989" t="s">
        <v>1442</v>
      </c>
      <c r="G19989" s="6" t="s">
        <v>29</v>
      </c>
      <c r="H19989" t="s">
        <v>41</v>
      </c>
      <c r="I19989" t="s">
        <v>26</v>
      </c>
      <c r="J19989" t="s">
        <v>27</v>
      </c>
      <c r="K19989">
        <v>50</v>
      </c>
      <c r="L19989">
        <v>53.65</v>
      </c>
      <c r="M19989" t="s">
        <v>1436</v>
      </c>
      <c r="N19989">
        <v>53.65</v>
      </c>
      <c r="P19989" cm="1">
        <f t="array" ref="P19989">IF(Q19989&gt;0,INDEX(Q19989:Q41713,MATCH(TRUE,INDEX(Q19989:Q41713="",,),0)-1),"")</f>
        <v>9</v>
      </c>
      <c r="Q19989">
        <f t="shared" si="574"/>
        <v>3</v>
      </c>
      <c r="R19989">
        <f t="shared" si="573"/>
        <v>0</v>
      </c>
    </row>
    <row r="19990" spans="1:18" x14ac:dyDescent="0.3">
      <c r="A19990" t="s">
        <v>1423</v>
      </c>
      <c r="B19990" s="1">
        <v>38475</v>
      </c>
      <c r="C19990" s="2">
        <v>0.41666666666666669</v>
      </c>
      <c r="D19990" t="s">
        <v>1441</v>
      </c>
      <c r="E19990" t="s">
        <v>1442</v>
      </c>
      <c r="G19990" s="6" t="s">
        <v>29</v>
      </c>
      <c r="H19990" t="s">
        <v>64</v>
      </c>
      <c r="I19990" t="s">
        <v>26</v>
      </c>
      <c r="J19990" t="s">
        <v>27</v>
      </c>
      <c r="K19990">
        <v>324</v>
      </c>
      <c r="L19990">
        <v>15.65</v>
      </c>
      <c r="M19990" t="s">
        <v>1436</v>
      </c>
      <c r="N19990">
        <v>15.65</v>
      </c>
      <c r="P19990" cm="1">
        <f t="array" ref="P19990">IF(Q19990&gt;0,INDEX(Q19990:Q41714,MATCH(TRUE,INDEX(Q19990:Q41714="",,),0)-1),"")</f>
        <v>9</v>
      </c>
      <c r="Q19990">
        <f t="shared" si="574"/>
        <v>3</v>
      </c>
      <c r="R19990">
        <f t="shared" si="573"/>
        <v>0</v>
      </c>
    </row>
    <row r="19991" spans="1:18" x14ac:dyDescent="0.3">
      <c r="A19991" t="s">
        <v>1423</v>
      </c>
      <c r="B19991" s="1">
        <v>38475</v>
      </c>
      <c r="C19991" s="2">
        <v>0.41666666666666669</v>
      </c>
      <c r="D19991" t="s">
        <v>1441</v>
      </c>
      <c r="E19991" t="s">
        <v>1442</v>
      </c>
      <c r="G19991" t="s">
        <v>19</v>
      </c>
      <c r="H19991" t="s">
        <v>69</v>
      </c>
      <c r="I19991" t="s">
        <v>21</v>
      </c>
      <c r="J19991" t="s">
        <v>22</v>
      </c>
      <c r="K19991">
        <v>142.80000000000001</v>
      </c>
      <c r="L19991">
        <v>130</v>
      </c>
      <c r="M19991" t="s">
        <v>1118</v>
      </c>
      <c r="N19991">
        <v>135</v>
      </c>
      <c r="P19991" cm="1">
        <f t="array" ref="P19991">IF(Q19991&gt;0,INDEX(Q19991:Q41715,MATCH(TRUE,INDEX(Q19991:Q41715="",,),0)-1),"")</f>
        <v>9</v>
      </c>
      <c r="Q19991">
        <f t="shared" si="574"/>
        <v>4</v>
      </c>
      <c r="R19991">
        <f t="shared" si="573"/>
        <v>0</v>
      </c>
    </row>
    <row r="19992" spans="1:18" x14ac:dyDescent="0.3">
      <c r="A19992" t="s">
        <v>1423</v>
      </c>
      <c r="B19992" s="1">
        <v>38475</v>
      </c>
      <c r="C19992" s="2">
        <v>0.41666666666666669</v>
      </c>
      <c r="D19992" t="s">
        <v>1441</v>
      </c>
      <c r="E19992" t="s">
        <v>1442</v>
      </c>
      <c r="G19992" t="s">
        <v>19</v>
      </c>
      <c r="H19992" t="s">
        <v>41</v>
      </c>
      <c r="I19992" t="s">
        <v>21</v>
      </c>
      <c r="J19992" t="s">
        <v>22</v>
      </c>
      <c r="K19992">
        <v>92.5</v>
      </c>
      <c r="L19992">
        <v>178</v>
      </c>
      <c r="M19992" t="s">
        <v>1118</v>
      </c>
      <c r="N19992">
        <v>185</v>
      </c>
      <c r="P19992" cm="1">
        <f t="array" ref="P19992">IF(Q19992&gt;0,INDEX(Q19992:Q41716,MATCH(TRUE,INDEX(Q19992:Q41716="",,),0)-1),"")</f>
        <v>9</v>
      </c>
      <c r="Q19992">
        <f t="shared" si="574"/>
        <v>4</v>
      </c>
      <c r="R19992">
        <f t="shared" si="573"/>
        <v>0</v>
      </c>
    </row>
    <row r="19993" spans="1:18" x14ac:dyDescent="0.3">
      <c r="A19993" t="s">
        <v>1423</v>
      </c>
      <c r="B19993" s="1">
        <v>38475</v>
      </c>
      <c r="C19993" s="2">
        <v>0.41666666666666669</v>
      </c>
      <c r="D19993" t="s">
        <v>1441</v>
      </c>
      <c r="E19993" t="s">
        <v>1442</v>
      </c>
      <c r="G19993" t="s">
        <v>19</v>
      </c>
      <c r="H19993" t="s">
        <v>122</v>
      </c>
      <c r="I19993" t="s">
        <v>26</v>
      </c>
      <c r="J19993" t="s">
        <v>27</v>
      </c>
      <c r="K19993">
        <v>310</v>
      </c>
      <c r="L19993">
        <v>39.9</v>
      </c>
      <c r="M19993" t="s">
        <v>1118</v>
      </c>
      <c r="N19993">
        <v>70</v>
      </c>
      <c r="P19993" cm="1">
        <f t="array" ref="P19993">IF(Q19993&gt;0,INDEX(Q19993:Q41717,MATCH(TRUE,INDEX(Q19993:Q41717="",,),0)-1),"")</f>
        <v>9</v>
      </c>
      <c r="Q19993">
        <f t="shared" si="574"/>
        <v>4</v>
      </c>
      <c r="R19993">
        <f t="shared" si="573"/>
        <v>0</v>
      </c>
    </row>
    <row r="19994" spans="1:18" x14ac:dyDescent="0.3">
      <c r="A19994" t="s">
        <v>1423</v>
      </c>
      <c r="B19994" s="1">
        <v>38475</v>
      </c>
      <c r="C19994" s="2">
        <v>0.41666666666666669</v>
      </c>
      <c r="D19994" t="s">
        <v>1441</v>
      </c>
      <c r="E19994" t="s">
        <v>1442</v>
      </c>
      <c r="G19994" t="s">
        <v>19</v>
      </c>
      <c r="H19994" t="s">
        <v>28</v>
      </c>
      <c r="I19994" t="s">
        <v>26</v>
      </c>
      <c r="J19994" t="s">
        <v>27</v>
      </c>
      <c r="K19994">
        <v>398</v>
      </c>
      <c r="L19994">
        <v>44.3</v>
      </c>
      <c r="M19994" t="s">
        <v>1118</v>
      </c>
      <c r="N19994">
        <v>70</v>
      </c>
      <c r="P19994" cm="1">
        <f t="array" ref="P19994">IF(Q19994&gt;0,INDEX(Q19994:Q41718,MATCH(TRUE,INDEX(Q19994:Q41718="",,),0)-1),"")</f>
        <v>9</v>
      </c>
      <c r="Q19994">
        <f t="shared" si="574"/>
        <v>4</v>
      </c>
      <c r="R19994">
        <f t="shared" si="573"/>
        <v>0</v>
      </c>
    </row>
    <row r="19995" spans="1:18" x14ac:dyDescent="0.3">
      <c r="A19995" t="s">
        <v>1423</v>
      </c>
      <c r="B19995" s="1">
        <v>38475</v>
      </c>
      <c r="C19995" s="2">
        <v>0.41666666666666669</v>
      </c>
      <c r="D19995" t="s">
        <v>1441</v>
      </c>
      <c r="E19995" t="s">
        <v>1442</v>
      </c>
      <c r="G19995" s="6" t="s">
        <v>29</v>
      </c>
      <c r="H19995" t="s">
        <v>64</v>
      </c>
      <c r="I19995" t="s">
        <v>21</v>
      </c>
      <c r="J19995" t="s">
        <v>22</v>
      </c>
      <c r="K19995">
        <v>1</v>
      </c>
      <c r="L19995">
        <v>143</v>
      </c>
      <c r="M19995" t="s">
        <v>1118</v>
      </c>
      <c r="N19995">
        <v>143</v>
      </c>
      <c r="P19995" cm="1">
        <f t="array" ref="P19995">IF(Q19995&gt;0,INDEX(Q19995:Q41719,MATCH(TRUE,INDEX(Q19995:Q41719="",,),0)-1),"")</f>
        <v>9</v>
      </c>
      <c r="Q19995">
        <f t="shared" si="574"/>
        <v>4</v>
      </c>
      <c r="R19995">
        <f t="shared" si="573"/>
        <v>0</v>
      </c>
    </row>
    <row r="19996" spans="1:18" x14ac:dyDescent="0.3">
      <c r="A19996" t="s">
        <v>1423</v>
      </c>
      <c r="B19996" s="1">
        <v>38475</v>
      </c>
      <c r="C19996" s="2">
        <v>0.41666666666666669</v>
      </c>
      <c r="D19996" t="s">
        <v>1441</v>
      </c>
      <c r="E19996" t="s">
        <v>1442</v>
      </c>
      <c r="G19996" s="6" t="s">
        <v>29</v>
      </c>
      <c r="H19996" t="s">
        <v>53</v>
      </c>
      <c r="I19996" t="s">
        <v>26</v>
      </c>
      <c r="J19996" t="s">
        <v>27</v>
      </c>
      <c r="K19996">
        <v>276</v>
      </c>
      <c r="L19996">
        <v>21.25</v>
      </c>
      <c r="M19996" t="s">
        <v>1118</v>
      </c>
      <c r="N19996">
        <v>21.25</v>
      </c>
      <c r="P19996" cm="1">
        <f t="array" ref="P19996">IF(Q19996&gt;0,INDEX(Q19996:Q41720,MATCH(TRUE,INDEX(Q19996:Q41720="",,),0)-1),"")</f>
        <v>9</v>
      </c>
      <c r="Q19996">
        <f t="shared" si="574"/>
        <v>4</v>
      </c>
      <c r="R19996">
        <f t="shared" si="573"/>
        <v>0</v>
      </c>
    </row>
    <row r="19997" spans="1:18" x14ac:dyDescent="0.3">
      <c r="A19997" t="s">
        <v>1423</v>
      </c>
      <c r="B19997" s="1">
        <v>38475</v>
      </c>
      <c r="C19997" s="2">
        <v>0.41666666666666669</v>
      </c>
      <c r="D19997" t="s">
        <v>1441</v>
      </c>
      <c r="E19997" t="s">
        <v>1442</v>
      </c>
      <c r="G19997" s="6" t="s">
        <v>29</v>
      </c>
      <c r="H19997" t="s">
        <v>148</v>
      </c>
      <c r="I19997" t="s">
        <v>26</v>
      </c>
      <c r="J19997" t="s">
        <v>27</v>
      </c>
      <c r="K19997">
        <v>26</v>
      </c>
      <c r="L19997">
        <v>23.2</v>
      </c>
      <c r="M19997" t="s">
        <v>1118</v>
      </c>
      <c r="N19997">
        <v>23.2</v>
      </c>
      <c r="P19997" cm="1">
        <f t="array" ref="P19997">IF(Q19997&gt;0,INDEX(Q19997:Q41721,MATCH(TRUE,INDEX(Q19997:Q41721="",,),0)-1),"")</f>
        <v>9</v>
      </c>
      <c r="Q19997">
        <f t="shared" si="574"/>
        <v>4</v>
      </c>
      <c r="R19997">
        <f t="shared" si="573"/>
        <v>0</v>
      </c>
    </row>
    <row r="19998" spans="1:18" x14ac:dyDescent="0.3">
      <c r="A19998" t="s">
        <v>1423</v>
      </c>
      <c r="B19998" s="1">
        <v>38475</v>
      </c>
      <c r="C19998" s="2">
        <v>0.41666666666666669</v>
      </c>
      <c r="D19998" t="s">
        <v>1441</v>
      </c>
      <c r="E19998" t="s">
        <v>1442</v>
      </c>
      <c r="G19998" s="6" t="s">
        <v>29</v>
      </c>
      <c r="H19998" t="s">
        <v>198</v>
      </c>
      <c r="I19998" t="s">
        <v>26</v>
      </c>
      <c r="J19998" t="s">
        <v>27</v>
      </c>
      <c r="K19998">
        <v>13</v>
      </c>
      <c r="L19998">
        <v>12</v>
      </c>
      <c r="M19998" t="s">
        <v>1118</v>
      </c>
      <c r="N19998">
        <v>12</v>
      </c>
      <c r="P19998" cm="1">
        <f t="array" ref="P19998">IF(Q19998&gt;0,INDEX(Q19998:Q41722,MATCH(TRUE,INDEX(Q19998:Q41722="",,),0)-1),"")</f>
        <v>9</v>
      </c>
      <c r="Q19998">
        <f t="shared" si="574"/>
        <v>4</v>
      </c>
      <c r="R19998">
        <f t="shared" si="573"/>
        <v>0</v>
      </c>
    </row>
    <row r="19999" spans="1:18" x14ac:dyDescent="0.3">
      <c r="A19999" t="s">
        <v>1423</v>
      </c>
      <c r="B19999" s="1">
        <v>38475</v>
      </c>
      <c r="C19999" s="2">
        <v>0.41666666666666669</v>
      </c>
      <c r="D19999" t="s">
        <v>1441</v>
      </c>
      <c r="E19999" t="s">
        <v>1442</v>
      </c>
      <c r="G19999" s="6" t="s">
        <v>29</v>
      </c>
      <c r="H19999" t="s">
        <v>69</v>
      </c>
      <c r="I19999" t="s">
        <v>26</v>
      </c>
      <c r="J19999" t="s">
        <v>27</v>
      </c>
      <c r="K19999">
        <v>76</v>
      </c>
      <c r="L19999">
        <v>19.649999999999999</v>
      </c>
      <c r="M19999" t="s">
        <v>1118</v>
      </c>
      <c r="N19999">
        <v>19.649999999999999</v>
      </c>
      <c r="P19999" cm="1">
        <f t="array" ref="P19999">IF(Q19999&gt;0,INDEX(Q19999:Q41723,MATCH(TRUE,INDEX(Q19999:Q41723="",,),0)-1),"")</f>
        <v>9</v>
      </c>
      <c r="Q19999">
        <f t="shared" si="574"/>
        <v>4</v>
      </c>
      <c r="R19999">
        <f t="shared" si="573"/>
        <v>0</v>
      </c>
    </row>
    <row r="20000" spans="1:18" x14ac:dyDescent="0.3">
      <c r="A20000" t="s">
        <v>1423</v>
      </c>
      <c r="B20000" s="1">
        <v>38475</v>
      </c>
      <c r="C20000" s="2">
        <v>0.41666666666666669</v>
      </c>
      <c r="D20000" t="s">
        <v>1441</v>
      </c>
      <c r="E20000" t="s">
        <v>1442</v>
      </c>
      <c r="G20000" s="6" t="s">
        <v>29</v>
      </c>
      <c r="H20000" t="s">
        <v>41</v>
      </c>
      <c r="I20000" t="s">
        <v>26</v>
      </c>
      <c r="J20000" t="s">
        <v>27</v>
      </c>
      <c r="K20000">
        <v>50</v>
      </c>
      <c r="L20000">
        <v>53.65</v>
      </c>
      <c r="M20000" t="s">
        <v>1118</v>
      </c>
      <c r="N20000">
        <v>53.65</v>
      </c>
      <c r="P20000" cm="1">
        <f t="array" ref="P20000">IF(Q20000&gt;0,INDEX(Q20000:Q41724,MATCH(TRUE,INDEX(Q20000:Q41724="",,),0)-1),"")</f>
        <v>9</v>
      </c>
      <c r="Q20000">
        <f t="shared" si="574"/>
        <v>4</v>
      </c>
      <c r="R20000">
        <f t="shared" si="573"/>
        <v>0</v>
      </c>
    </row>
    <row r="20001" spans="1:18" x14ac:dyDescent="0.3">
      <c r="A20001" t="s">
        <v>1423</v>
      </c>
      <c r="B20001" s="1">
        <v>38475</v>
      </c>
      <c r="C20001" s="2">
        <v>0.41666666666666669</v>
      </c>
      <c r="D20001" t="s">
        <v>1441</v>
      </c>
      <c r="E20001" t="s">
        <v>1442</v>
      </c>
      <c r="G20001" s="6" t="s">
        <v>29</v>
      </c>
      <c r="H20001" t="s">
        <v>64</v>
      </c>
      <c r="I20001" t="s">
        <v>26</v>
      </c>
      <c r="J20001" t="s">
        <v>27</v>
      </c>
      <c r="K20001">
        <v>324</v>
      </c>
      <c r="L20001">
        <v>15.65</v>
      </c>
      <c r="M20001" t="s">
        <v>1118</v>
      </c>
      <c r="N20001">
        <v>15.65</v>
      </c>
      <c r="P20001" cm="1">
        <f t="array" ref="P20001">IF(Q20001&gt;0,INDEX(Q20001:Q41725,MATCH(TRUE,INDEX(Q20001:Q41725="",,),0)-1),"")</f>
        <v>9</v>
      </c>
      <c r="Q20001">
        <f t="shared" si="574"/>
        <v>4</v>
      </c>
      <c r="R20001">
        <f t="shared" si="573"/>
        <v>0</v>
      </c>
    </row>
    <row r="20002" spans="1:18" x14ac:dyDescent="0.3">
      <c r="A20002" t="s">
        <v>1423</v>
      </c>
      <c r="B20002" s="1">
        <v>38475</v>
      </c>
      <c r="C20002" s="2">
        <v>0.41666666666666669</v>
      </c>
      <c r="D20002" t="s">
        <v>1441</v>
      </c>
      <c r="E20002" t="s">
        <v>1442</v>
      </c>
      <c r="G20002" t="s">
        <v>19</v>
      </c>
      <c r="H20002" t="s">
        <v>69</v>
      </c>
      <c r="I20002" t="s">
        <v>21</v>
      </c>
      <c r="J20002" t="s">
        <v>22</v>
      </c>
      <c r="K20002">
        <v>142.80000000000001</v>
      </c>
      <c r="L20002">
        <v>130</v>
      </c>
      <c r="M20002" t="s">
        <v>319</v>
      </c>
      <c r="N20002">
        <v>150</v>
      </c>
      <c r="P20002" cm="1">
        <f t="array" ref="P20002">IF(Q20002&gt;0,INDEX(Q20002:Q41726,MATCH(TRUE,INDEX(Q20002:Q41726="",,),0)-1),"")</f>
        <v>9</v>
      </c>
      <c r="Q20002">
        <f t="shared" si="574"/>
        <v>5</v>
      </c>
      <c r="R20002">
        <f t="shared" si="573"/>
        <v>0</v>
      </c>
    </row>
    <row r="20003" spans="1:18" x14ac:dyDescent="0.3">
      <c r="A20003" t="s">
        <v>1423</v>
      </c>
      <c r="B20003" s="1">
        <v>38475</v>
      </c>
      <c r="C20003" s="2">
        <v>0.41666666666666669</v>
      </c>
      <c r="D20003" t="s">
        <v>1441</v>
      </c>
      <c r="E20003" t="s">
        <v>1442</v>
      </c>
      <c r="G20003" t="s">
        <v>19</v>
      </c>
      <c r="H20003" t="s">
        <v>41</v>
      </c>
      <c r="I20003" t="s">
        <v>21</v>
      </c>
      <c r="J20003" t="s">
        <v>22</v>
      </c>
      <c r="K20003">
        <v>92.5</v>
      </c>
      <c r="L20003">
        <v>178</v>
      </c>
      <c r="M20003" t="s">
        <v>319</v>
      </c>
      <c r="N20003">
        <v>200</v>
      </c>
      <c r="P20003" cm="1">
        <f t="array" ref="P20003">IF(Q20003&gt;0,INDEX(Q20003:Q41727,MATCH(TRUE,INDEX(Q20003:Q41727="",,),0)-1),"")</f>
        <v>9</v>
      </c>
      <c r="Q20003">
        <f t="shared" si="574"/>
        <v>5</v>
      </c>
      <c r="R20003">
        <f t="shared" si="573"/>
        <v>0</v>
      </c>
    </row>
    <row r="20004" spans="1:18" x14ac:dyDescent="0.3">
      <c r="A20004" t="s">
        <v>1423</v>
      </c>
      <c r="B20004" s="1">
        <v>38475</v>
      </c>
      <c r="C20004" s="2">
        <v>0.41666666666666669</v>
      </c>
      <c r="D20004" t="s">
        <v>1441</v>
      </c>
      <c r="E20004" t="s">
        <v>1442</v>
      </c>
      <c r="G20004" t="s">
        <v>19</v>
      </c>
      <c r="H20004" t="s">
        <v>122</v>
      </c>
      <c r="I20004" t="s">
        <v>26</v>
      </c>
      <c r="J20004" t="s">
        <v>27</v>
      </c>
      <c r="K20004">
        <v>310</v>
      </c>
      <c r="L20004">
        <v>39.9</v>
      </c>
      <c r="M20004" t="s">
        <v>319</v>
      </c>
      <c r="N20004">
        <v>65</v>
      </c>
      <c r="P20004" cm="1">
        <f t="array" ref="P20004">IF(Q20004&gt;0,INDEX(Q20004:Q41728,MATCH(TRUE,INDEX(Q20004:Q41728="",,),0)-1),"")</f>
        <v>9</v>
      </c>
      <c r="Q20004">
        <f t="shared" si="574"/>
        <v>5</v>
      </c>
      <c r="R20004">
        <f t="shared" si="573"/>
        <v>0</v>
      </c>
    </row>
    <row r="20005" spans="1:18" x14ac:dyDescent="0.3">
      <c r="A20005" t="s">
        <v>1423</v>
      </c>
      <c r="B20005" s="1">
        <v>38475</v>
      </c>
      <c r="C20005" s="2">
        <v>0.41666666666666669</v>
      </c>
      <c r="D20005" t="s">
        <v>1441</v>
      </c>
      <c r="E20005" t="s">
        <v>1442</v>
      </c>
      <c r="G20005" t="s">
        <v>19</v>
      </c>
      <c r="H20005" t="s">
        <v>28</v>
      </c>
      <c r="I20005" t="s">
        <v>26</v>
      </c>
      <c r="J20005" t="s">
        <v>27</v>
      </c>
      <c r="K20005">
        <v>398</v>
      </c>
      <c r="L20005">
        <v>44.3</v>
      </c>
      <c r="M20005" t="s">
        <v>319</v>
      </c>
      <c r="N20005">
        <v>65</v>
      </c>
      <c r="P20005" cm="1">
        <f t="array" ref="P20005">IF(Q20005&gt;0,INDEX(Q20005:Q41729,MATCH(TRUE,INDEX(Q20005:Q41729="",,),0)-1),"")</f>
        <v>9</v>
      </c>
      <c r="Q20005">
        <f t="shared" si="574"/>
        <v>5</v>
      </c>
      <c r="R20005">
        <f t="shared" si="573"/>
        <v>0</v>
      </c>
    </row>
    <row r="20006" spans="1:18" x14ac:dyDescent="0.3">
      <c r="A20006" t="s">
        <v>1423</v>
      </c>
      <c r="B20006" s="1">
        <v>38475</v>
      </c>
      <c r="C20006" s="2">
        <v>0.41666666666666669</v>
      </c>
      <c r="D20006" t="s">
        <v>1441</v>
      </c>
      <c r="E20006" t="s">
        <v>1442</v>
      </c>
      <c r="G20006" s="6" t="s">
        <v>29</v>
      </c>
      <c r="H20006" t="s">
        <v>64</v>
      </c>
      <c r="I20006" t="s">
        <v>21</v>
      </c>
      <c r="J20006" t="s">
        <v>22</v>
      </c>
      <c r="K20006">
        <v>1</v>
      </c>
      <c r="L20006">
        <v>143</v>
      </c>
      <c r="M20006" t="s">
        <v>319</v>
      </c>
      <c r="N20006">
        <v>143</v>
      </c>
      <c r="P20006" cm="1">
        <f t="array" ref="P20006">IF(Q20006&gt;0,INDEX(Q20006:Q41730,MATCH(TRUE,INDEX(Q20006:Q41730="",,),0)-1),"")</f>
        <v>9</v>
      </c>
      <c r="Q20006">
        <f t="shared" si="574"/>
        <v>5</v>
      </c>
      <c r="R20006">
        <f t="shared" si="573"/>
        <v>0</v>
      </c>
    </row>
    <row r="20007" spans="1:18" x14ac:dyDescent="0.3">
      <c r="A20007" t="s">
        <v>1423</v>
      </c>
      <c r="B20007" s="1">
        <v>38475</v>
      </c>
      <c r="C20007" s="2">
        <v>0.41666666666666669</v>
      </c>
      <c r="D20007" t="s">
        <v>1441</v>
      </c>
      <c r="E20007" t="s">
        <v>1442</v>
      </c>
      <c r="G20007" s="6" t="s">
        <v>29</v>
      </c>
      <c r="H20007" t="s">
        <v>53</v>
      </c>
      <c r="I20007" t="s">
        <v>26</v>
      </c>
      <c r="J20007" t="s">
        <v>27</v>
      </c>
      <c r="K20007">
        <v>276</v>
      </c>
      <c r="L20007">
        <v>21.25</v>
      </c>
      <c r="M20007" t="s">
        <v>319</v>
      </c>
      <c r="N20007">
        <v>21.25</v>
      </c>
      <c r="P20007" cm="1">
        <f t="array" ref="P20007">IF(Q20007&gt;0,INDEX(Q20007:Q41731,MATCH(TRUE,INDEX(Q20007:Q41731="",,),0)-1),"")</f>
        <v>9</v>
      </c>
      <c r="Q20007">
        <f t="shared" si="574"/>
        <v>5</v>
      </c>
      <c r="R20007">
        <f t="shared" si="573"/>
        <v>0</v>
      </c>
    </row>
    <row r="20008" spans="1:18" x14ac:dyDescent="0.3">
      <c r="A20008" t="s">
        <v>1423</v>
      </c>
      <c r="B20008" s="1">
        <v>38475</v>
      </c>
      <c r="C20008" s="2">
        <v>0.41666666666666669</v>
      </c>
      <c r="D20008" t="s">
        <v>1441</v>
      </c>
      <c r="E20008" t="s">
        <v>1442</v>
      </c>
      <c r="G20008" s="6" t="s">
        <v>29</v>
      </c>
      <c r="H20008" t="s">
        <v>148</v>
      </c>
      <c r="I20008" t="s">
        <v>26</v>
      </c>
      <c r="J20008" t="s">
        <v>27</v>
      </c>
      <c r="K20008">
        <v>26</v>
      </c>
      <c r="L20008">
        <v>23.2</v>
      </c>
      <c r="M20008" t="s">
        <v>319</v>
      </c>
      <c r="N20008">
        <v>23.2</v>
      </c>
      <c r="P20008" cm="1">
        <f t="array" ref="P20008">IF(Q20008&gt;0,INDEX(Q20008:Q41732,MATCH(TRUE,INDEX(Q20008:Q41732="",,),0)-1),"")</f>
        <v>9</v>
      </c>
      <c r="Q20008">
        <f t="shared" si="574"/>
        <v>5</v>
      </c>
      <c r="R20008">
        <f t="shared" si="573"/>
        <v>0</v>
      </c>
    </row>
    <row r="20009" spans="1:18" x14ac:dyDescent="0.3">
      <c r="A20009" t="s">
        <v>1423</v>
      </c>
      <c r="B20009" s="1">
        <v>38475</v>
      </c>
      <c r="C20009" s="2">
        <v>0.41666666666666669</v>
      </c>
      <c r="D20009" t="s">
        <v>1441</v>
      </c>
      <c r="E20009" t="s">
        <v>1442</v>
      </c>
      <c r="G20009" s="6" t="s">
        <v>29</v>
      </c>
      <c r="H20009" t="s">
        <v>198</v>
      </c>
      <c r="I20009" t="s">
        <v>26</v>
      </c>
      <c r="J20009" t="s">
        <v>27</v>
      </c>
      <c r="K20009">
        <v>13</v>
      </c>
      <c r="L20009">
        <v>12</v>
      </c>
      <c r="M20009" t="s">
        <v>319</v>
      </c>
      <c r="N20009">
        <v>12</v>
      </c>
      <c r="P20009" cm="1">
        <f t="array" ref="P20009">IF(Q20009&gt;0,INDEX(Q20009:Q41733,MATCH(TRUE,INDEX(Q20009:Q41733="",,),0)-1),"")</f>
        <v>9</v>
      </c>
      <c r="Q20009">
        <f t="shared" si="574"/>
        <v>5</v>
      </c>
      <c r="R20009">
        <f t="shared" si="573"/>
        <v>0</v>
      </c>
    </row>
    <row r="20010" spans="1:18" x14ac:dyDescent="0.3">
      <c r="A20010" t="s">
        <v>1423</v>
      </c>
      <c r="B20010" s="1">
        <v>38475</v>
      </c>
      <c r="C20010" s="2">
        <v>0.41666666666666669</v>
      </c>
      <c r="D20010" t="s">
        <v>1441</v>
      </c>
      <c r="E20010" t="s">
        <v>1442</v>
      </c>
      <c r="G20010" s="6" t="s">
        <v>29</v>
      </c>
      <c r="H20010" t="s">
        <v>69</v>
      </c>
      <c r="I20010" t="s">
        <v>26</v>
      </c>
      <c r="J20010" t="s">
        <v>27</v>
      </c>
      <c r="K20010">
        <v>76</v>
      </c>
      <c r="L20010">
        <v>19.649999999999999</v>
      </c>
      <c r="M20010" t="s">
        <v>319</v>
      </c>
      <c r="N20010">
        <v>19.649999999999999</v>
      </c>
      <c r="P20010" cm="1">
        <f t="array" ref="P20010">IF(Q20010&gt;0,INDEX(Q20010:Q41734,MATCH(TRUE,INDEX(Q20010:Q41734="",,),0)-1),"")</f>
        <v>9</v>
      </c>
      <c r="Q20010">
        <f t="shared" si="574"/>
        <v>5</v>
      </c>
      <c r="R20010">
        <f t="shared" si="573"/>
        <v>0</v>
      </c>
    </row>
    <row r="20011" spans="1:18" x14ac:dyDescent="0.3">
      <c r="A20011" t="s">
        <v>1423</v>
      </c>
      <c r="B20011" s="1">
        <v>38475</v>
      </c>
      <c r="C20011" s="2">
        <v>0.41666666666666669</v>
      </c>
      <c r="D20011" t="s">
        <v>1441</v>
      </c>
      <c r="E20011" t="s">
        <v>1442</v>
      </c>
      <c r="G20011" s="6" t="s">
        <v>29</v>
      </c>
      <c r="H20011" t="s">
        <v>41</v>
      </c>
      <c r="I20011" t="s">
        <v>26</v>
      </c>
      <c r="J20011" t="s">
        <v>27</v>
      </c>
      <c r="K20011">
        <v>50</v>
      </c>
      <c r="L20011">
        <v>53.65</v>
      </c>
      <c r="M20011" t="s">
        <v>319</v>
      </c>
      <c r="N20011">
        <v>53.65</v>
      </c>
      <c r="P20011" cm="1">
        <f t="array" ref="P20011">IF(Q20011&gt;0,INDEX(Q20011:Q41735,MATCH(TRUE,INDEX(Q20011:Q41735="",,),0)-1),"")</f>
        <v>9</v>
      </c>
      <c r="Q20011">
        <f t="shared" si="574"/>
        <v>5</v>
      </c>
      <c r="R20011">
        <f t="shared" si="573"/>
        <v>0</v>
      </c>
    </row>
    <row r="20012" spans="1:18" x14ac:dyDescent="0.3">
      <c r="A20012" t="s">
        <v>1423</v>
      </c>
      <c r="B20012" s="1">
        <v>38475</v>
      </c>
      <c r="C20012" s="2">
        <v>0.41666666666666669</v>
      </c>
      <c r="D20012" t="s">
        <v>1441</v>
      </c>
      <c r="E20012" t="s">
        <v>1442</v>
      </c>
      <c r="G20012" s="6" t="s">
        <v>29</v>
      </c>
      <c r="H20012" t="s">
        <v>64</v>
      </c>
      <c r="I20012" t="s">
        <v>26</v>
      </c>
      <c r="J20012" t="s">
        <v>27</v>
      </c>
      <c r="K20012">
        <v>324</v>
      </c>
      <c r="L20012">
        <v>15.65</v>
      </c>
      <c r="M20012" t="s">
        <v>319</v>
      </c>
      <c r="N20012">
        <v>15.65</v>
      </c>
      <c r="P20012" cm="1">
        <f t="array" ref="P20012">IF(Q20012&gt;0,INDEX(Q20012:Q41736,MATCH(TRUE,INDEX(Q20012:Q41736="",,),0)-1),"")</f>
        <v>9</v>
      </c>
      <c r="Q20012">
        <f t="shared" si="574"/>
        <v>5</v>
      </c>
      <c r="R20012">
        <f t="shared" si="573"/>
        <v>0</v>
      </c>
    </row>
    <row r="20013" spans="1:18" x14ac:dyDescent="0.3">
      <c r="A20013" t="s">
        <v>1423</v>
      </c>
      <c r="B20013" s="1">
        <v>38475</v>
      </c>
      <c r="C20013" s="2">
        <v>0.41666666666666669</v>
      </c>
      <c r="D20013" t="s">
        <v>1441</v>
      </c>
      <c r="E20013" t="s">
        <v>1442</v>
      </c>
      <c r="G20013" t="s">
        <v>19</v>
      </c>
      <c r="H20013" t="s">
        <v>69</v>
      </c>
      <c r="I20013" t="s">
        <v>21</v>
      </c>
      <c r="J20013" t="s">
        <v>22</v>
      </c>
      <c r="K20013">
        <v>142.80000000000001</v>
      </c>
      <c r="L20013">
        <v>130</v>
      </c>
      <c r="M20013" t="s">
        <v>1171</v>
      </c>
      <c r="N20013">
        <v>150</v>
      </c>
      <c r="P20013" cm="1">
        <f t="array" ref="P20013">IF(Q20013&gt;0,INDEX(Q20013:Q41737,MATCH(TRUE,INDEX(Q20013:Q41737="",,),0)-1),"")</f>
        <v>9</v>
      </c>
      <c r="Q20013">
        <f t="shared" si="574"/>
        <v>6</v>
      </c>
      <c r="R20013">
        <f t="shared" si="573"/>
        <v>0</v>
      </c>
    </row>
    <row r="20014" spans="1:18" x14ac:dyDescent="0.3">
      <c r="A20014" t="s">
        <v>1423</v>
      </c>
      <c r="B20014" s="1">
        <v>38475</v>
      </c>
      <c r="C20014" s="2">
        <v>0.41666666666666669</v>
      </c>
      <c r="D20014" t="s">
        <v>1441</v>
      </c>
      <c r="E20014" t="s">
        <v>1442</v>
      </c>
      <c r="G20014" t="s">
        <v>19</v>
      </c>
      <c r="H20014" t="s">
        <v>41</v>
      </c>
      <c r="I20014" t="s">
        <v>21</v>
      </c>
      <c r="J20014" t="s">
        <v>22</v>
      </c>
      <c r="K20014">
        <v>92.5</v>
      </c>
      <c r="L20014">
        <v>178</v>
      </c>
      <c r="M20014" t="s">
        <v>1171</v>
      </c>
      <c r="N20014">
        <v>210</v>
      </c>
      <c r="P20014" cm="1">
        <f t="array" ref="P20014">IF(Q20014&gt;0,INDEX(Q20014:Q41738,MATCH(TRUE,INDEX(Q20014:Q41738="",,),0)-1),"")</f>
        <v>9</v>
      </c>
      <c r="Q20014">
        <f t="shared" si="574"/>
        <v>6</v>
      </c>
      <c r="R20014">
        <f t="shared" si="573"/>
        <v>0</v>
      </c>
    </row>
    <row r="20015" spans="1:18" x14ac:dyDescent="0.3">
      <c r="A20015" t="s">
        <v>1423</v>
      </c>
      <c r="B20015" s="1">
        <v>38475</v>
      </c>
      <c r="C20015" s="2">
        <v>0.41666666666666669</v>
      </c>
      <c r="D20015" t="s">
        <v>1441</v>
      </c>
      <c r="E20015" t="s">
        <v>1442</v>
      </c>
      <c r="G20015" t="s">
        <v>19</v>
      </c>
      <c r="H20015" t="s">
        <v>122</v>
      </c>
      <c r="I20015" t="s">
        <v>26</v>
      </c>
      <c r="J20015" t="s">
        <v>27</v>
      </c>
      <c r="K20015">
        <v>310</v>
      </c>
      <c r="L20015">
        <v>39.9</v>
      </c>
      <c r="M20015" t="s">
        <v>1171</v>
      </c>
      <c r="N20015">
        <v>60</v>
      </c>
      <c r="P20015" cm="1">
        <f t="array" ref="P20015">IF(Q20015&gt;0,INDEX(Q20015:Q41739,MATCH(TRUE,INDEX(Q20015:Q41739="",,),0)-1),"")</f>
        <v>9</v>
      </c>
      <c r="Q20015">
        <f t="shared" si="574"/>
        <v>6</v>
      </c>
      <c r="R20015">
        <f t="shared" si="573"/>
        <v>0</v>
      </c>
    </row>
    <row r="20016" spans="1:18" x14ac:dyDescent="0.3">
      <c r="A20016" t="s">
        <v>1423</v>
      </c>
      <c r="B20016" s="1">
        <v>38475</v>
      </c>
      <c r="C20016" s="2">
        <v>0.41666666666666669</v>
      </c>
      <c r="D20016" t="s">
        <v>1441</v>
      </c>
      <c r="E20016" t="s">
        <v>1442</v>
      </c>
      <c r="G20016" t="s">
        <v>19</v>
      </c>
      <c r="H20016" t="s">
        <v>28</v>
      </c>
      <c r="I20016" t="s">
        <v>26</v>
      </c>
      <c r="J20016" t="s">
        <v>27</v>
      </c>
      <c r="K20016">
        <v>398</v>
      </c>
      <c r="L20016">
        <v>44.3</v>
      </c>
      <c r="M20016" t="s">
        <v>1171</v>
      </c>
      <c r="N20016">
        <v>65</v>
      </c>
      <c r="P20016" cm="1">
        <f t="array" ref="P20016">IF(Q20016&gt;0,INDEX(Q20016:Q41740,MATCH(TRUE,INDEX(Q20016:Q41740="",,),0)-1),"")</f>
        <v>9</v>
      </c>
      <c r="Q20016">
        <f t="shared" si="574"/>
        <v>6</v>
      </c>
      <c r="R20016">
        <f t="shared" ref="R20016:R20079" si="575">IF(P20016="","",0)</f>
        <v>0</v>
      </c>
    </row>
    <row r="20017" spans="1:18" x14ac:dyDescent="0.3">
      <c r="A20017" t="s">
        <v>1423</v>
      </c>
      <c r="B20017" s="1">
        <v>38475</v>
      </c>
      <c r="C20017" s="2">
        <v>0.41666666666666669</v>
      </c>
      <c r="D20017" t="s">
        <v>1441</v>
      </c>
      <c r="E20017" t="s">
        <v>1442</v>
      </c>
      <c r="G20017" s="6" t="s">
        <v>29</v>
      </c>
      <c r="H20017" t="s">
        <v>64</v>
      </c>
      <c r="I20017" t="s">
        <v>21</v>
      </c>
      <c r="J20017" t="s">
        <v>22</v>
      </c>
      <c r="K20017">
        <v>1</v>
      </c>
      <c r="L20017">
        <v>143</v>
      </c>
      <c r="M20017" t="s">
        <v>1171</v>
      </c>
      <c r="N20017">
        <v>143</v>
      </c>
      <c r="P20017" cm="1">
        <f t="array" ref="P20017">IF(Q20017&gt;0,INDEX(Q20017:Q41741,MATCH(TRUE,INDEX(Q20017:Q41741="",,),0)-1),"")</f>
        <v>9</v>
      </c>
      <c r="Q20017">
        <f t="shared" si="574"/>
        <v>6</v>
      </c>
      <c r="R20017">
        <f t="shared" si="575"/>
        <v>0</v>
      </c>
    </row>
    <row r="20018" spans="1:18" x14ac:dyDescent="0.3">
      <c r="A20018" t="s">
        <v>1423</v>
      </c>
      <c r="B20018" s="1">
        <v>38475</v>
      </c>
      <c r="C20018" s="2">
        <v>0.41666666666666669</v>
      </c>
      <c r="D20018" t="s">
        <v>1441</v>
      </c>
      <c r="E20018" t="s">
        <v>1442</v>
      </c>
      <c r="G20018" s="6" t="s">
        <v>29</v>
      </c>
      <c r="H20018" t="s">
        <v>53</v>
      </c>
      <c r="I20018" t="s">
        <v>26</v>
      </c>
      <c r="J20018" t="s">
        <v>27</v>
      </c>
      <c r="K20018">
        <v>276</v>
      </c>
      <c r="L20018">
        <v>21.25</v>
      </c>
      <c r="M20018" t="s">
        <v>1171</v>
      </c>
      <c r="N20018">
        <v>21.25</v>
      </c>
      <c r="P20018" cm="1">
        <f t="array" ref="P20018">IF(Q20018&gt;0,INDEX(Q20018:Q41742,MATCH(TRUE,INDEX(Q20018:Q41742="",,),0)-1),"")</f>
        <v>9</v>
      </c>
      <c r="Q20018">
        <f t="shared" si="574"/>
        <v>6</v>
      </c>
      <c r="R20018">
        <f t="shared" si="575"/>
        <v>0</v>
      </c>
    </row>
    <row r="20019" spans="1:18" x14ac:dyDescent="0.3">
      <c r="A20019" t="s">
        <v>1423</v>
      </c>
      <c r="B20019" s="1">
        <v>38475</v>
      </c>
      <c r="C20019" s="2">
        <v>0.41666666666666669</v>
      </c>
      <c r="D20019" t="s">
        <v>1441</v>
      </c>
      <c r="E20019" t="s">
        <v>1442</v>
      </c>
      <c r="G20019" s="6" t="s">
        <v>29</v>
      </c>
      <c r="H20019" t="s">
        <v>148</v>
      </c>
      <c r="I20019" t="s">
        <v>26</v>
      </c>
      <c r="J20019" t="s">
        <v>27</v>
      </c>
      <c r="K20019">
        <v>26</v>
      </c>
      <c r="L20019">
        <v>23.2</v>
      </c>
      <c r="M20019" t="s">
        <v>1171</v>
      </c>
      <c r="N20019">
        <v>23.2</v>
      </c>
      <c r="P20019" cm="1">
        <f t="array" ref="P20019">IF(Q20019&gt;0,INDEX(Q20019:Q41743,MATCH(TRUE,INDEX(Q20019:Q41743="",,),0)-1),"")</f>
        <v>9</v>
      </c>
      <c r="Q20019">
        <f t="shared" si="574"/>
        <v>6</v>
      </c>
      <c r="R20019">
        <f t="shared" si="575"/>
        <v>0</v>
      </c>
    </row>
    <row r="20020" spans="1:18" x14ac:dyDescent="0.3">
      <c r="A20020" t="s">
        <v>1423</v>
      </c>
      <c r="B20020" s="1">
        <v>38475</v>
      </c>
      <c r="C20020" s="2">
        <v>0.41666666666666669</v>
      </c>
      <c r="D20020" t="s">
        <v>1441</v>
      </c>
      <c r="E20020" t="s">
        <v>1442</v>
      </c>
      <c r="G20020" s="6" t="s">
        <v>29</v>
      </c>
      <c r="H20020" t="s">
        <v>198</v>
      </c>
      <c r="I20020" t="s">
        <v>26</v>
      </c>
      <c r="J20020" t="s">
        <v>27</v>
      </c>
      <c r="K20020">
        <v>13</v>
      </c>
      <c r="L20020">
        <v>12</v>
      </c>
      <c r="M20020" t="s">
        <v>1171</v>
      </c>
      <c r="N20020">
        <v>12</v>
      </c>
      <c r="P20020" cm="1">
        <f t="array" ref="P20020">IF(Q20020&gt;0,INDEX(Q20020:Q41744,MATCH(TRUE,INDEX(Q20020:Q41744="",,),0)-1),"")</f>
        <v>9</v>
      </c>
      <c r="Q20020">
        <f t="shared" si="574"/>
        <v>6</v>
      </c>
      <c r="R20020">
        <f t="shared" si="575"/>
        <v>0</v>
      </c>
    </row>
    <row r="20021" spans="1:18" x14ac:dyDescent="0.3">
      <c r="A20021" t="s">
        <v>1423</v>
      </c>
      <c r="B20021" s="1">
        <v>38475</v>
      </c>
      <c r="C20021" s="2">
        <v>0.41666666666666669</v>
      </c>
      <c r="D20021" t="s">
        <v>1441</v>
      </c>
      <c r="E20021" t="s">
        <v>1442</v>
      </c>
      <c r="G20021" s="6" t="s">
        <v>29</v>
      </c>
      <c r="H20021" t="s">
        <v>69</v>
      </c>
      <c r="I20021" t="s">
        <v>26</v>
      </c>
      <c r="J20021" t="s">
        <v>27</v>
      </c>
      <c r="K20021">
        <v>76</v>
      </c>
      <c r="L20021">
        <v>19.649999999999999</v>
      </c>
      <c r="M20021" t="s">
        <v>1171</v>
      </c>
      <c r="N20021">
        <v>19.649999999999999</v>
      </c>
      <c r="P20021" cm="1">
        <f t="array" ref="P20021">IF(Q20021&gt;0,INDEX(Q20021:Q41745,MATCH(TRUE,INDEX(Q20021:Q41745="",,),0)-1),"")</f>
        <v>9</v>
      </c>
      <c r="Q20021">
        <f t="shared" si="574"/>
        <v>6</v>
      </c>
      <c r="R20021">
        <f t="shared" si="575"/>
        <v>0</v>
      </c>
    </row>
    <row r="20022" spans="1:18" x14ac:dyDescent="0.3">
      <c r="A20022" t="s">
        <v>1423</v>
      </c>
      <c r="B20022" s="1">
        <v>38475</v>
      </c>
      <c r="C20022" s="2">
        <v>0.41666666666666669</v>
      </c>
      <c r="D20022" t="s">
        <v>1441</v>
      </c>
      <c r="E20022" t="s">
        <v>1442</v>
      </c>
      <c r="G20022" s="6" t="s">
        <v>29</v>
      </c>
      <c r="H20022" t="s">
        <v>41</v>
      </c>
      <c r="I20022" t="s">
        <v>26</v>
      </c>
      <c r="J20022" t="s">
        <v>27</v>
      </c>
      <c r="K20022">
        <v>50</v>
      </c>
      <c r="L20022">
        <v>53.65</v>
      </c>
      <c r="M20022" t="s">
        <v>1171</v>
      </c>
      <c r="N20022">
        <v>53.65</v>
      </c>
      <c r="P20022" cm="1">
        <f t="array" ref="P20022">IF(Q20022&gt;0,INDEX(Q20022:Q41746,MATCH(TRUE,INDEX(Q20022:Q41746="",,),0)-1),"")</f>
        <v>9</v>
      </c>
      <c r="Q20022">
        <f t="shared" si="574"/>
        <v>6</v>
      </c>
      <c r="R20022">
        <f t="shared" si="575"/>
        <v>0</v>
      </c>
    </row>
    <row r="20023" spans="1:18" x14ac:dyDescent="0.3">
      <c r="A20023" t="s">
        <v>1423</v>
      </c>
      <c r="B20023" s="1">
        <v>38475</v>
      </c>
      <c r="C20023" s="2">
        <v>0.41666666666666669</v>
      </c>
      <c r="D20023" t="s">
        <v>1441</v>
      </c>
      <c r="E20023" t="s">
        <v>1442</v>
      </c>
      <c r="G20023" s="6" t="s">
        <v>29</v>
      </c>
      <c r="H20023" t="s">
        <v>64</v>
      </c>
      <c r="I20023" t="s">
        <v>26</v>
      </c>
      <c r="J20023" t="s">
        <v>27</v>
      </c>
      <c r="K20023">
        <v>324</v>
      </c>
      <c r="L20023">
        <v>15.65</v>
      </c>
      <c r="M20023" t="s">
        <v>1171</v>
      </c>
      <c r="N20023">
        <v>15.65</v>
      </c>
      <c r="P20023" cm="1">
        <f t="array" ref="P20023">IF(Q20023&gt;0,INDEX(Q20023:Q41747,MATCH(TRUE,INDEX(Q20023:Q41747="",,),0)-1),"")</f>
        <v>9</v>
      </c>
      <c r="Q20023">
        <f t="shared" ref="Q20023:Q20055" si="576">INT((ROW()-19958)/11)+1</f>
        <v>6</v>
      </c>
      <c r="R20023">
        <f t="shared" si="575"/>
        <v>0</v>
      </c>
    </row>
    <row r="20024" spans="1:18" x14ac:dyDescent="0.3">
      <c r="A20024" t="s">
        <v>1423</v>
      </c>
      <c r="B20024" s="1">
        <v>38475</v>
      </c>
      <c r="C20024" s="2">
        <v>0.41666666666666669</v>
      </c>
      <c r="D20024" t="s">
        <v>1441</v>
      </c>
      <c r="E20024" t="s">
        <v>1442</v>
      </c>
      <c r="G20024" t="s">
        <v>19</v>
      </c>
      <c r="H20024" t="s">
        <v>69</v>
      </c>
      <c r="I20024" t="s">
        <v>21</v>
      </c>
      <c r="J20024" t="s">
        <v>22</v>
      </c>
      <c r="K20024">
        <v>142.80000000000001</v>
      </c>
      <c r="L20024">
        <v>130</v>
      </c>
      <c r="M20024" t="s">
        <v>1117</v>
      </c>
      <c r="N20024">
        <v>156.1</v>
      </c>
      <c r="P20024" cm="1">
        <f t="array" ref="P20024">IF(Q20024&gt;0,INDEX(Q20024:Q41748,MATCH(TRUE,INDEX(Q20024:Q41748="",,),0)-1),"")</f>
        <v>9</v>
      </c>
      <c r="Q20024">
        <f t="shared" si="576"/>
        <v>7</v>
      </c>
      <c r="R20024">
        <f t="shared" si="575"/>
        <v>0</v>
      </c>
    </row>
    <row r="20025" spans="1:18" x14ac:dyDescent="0.3">
      <c r="A20025" t="s">
        <v>1423</v>
      </c>
      <c r="B20025" s="1">
        <v>38475</v>
      </c>
      <c r="C20025" s="2">
        <v>0.41666666666666669</v>
      </c>
      <c r="D20025" t="s">
        <v>1441</v>
      </c>
      <c r="E20025" t="s">
        <v>1442</v>
      </c>
      <c r="G20025" t="s">
        <v>19</v>
      </c>
      <c r="H20025" t="s">
        <v>41</v>
      </c>
      <c r="I20025" t="s">
        <v>21</v>
      </c>
      <c r="J20025" t="s">
        <v>22</v>
      </c>
      <c r="K20025">
        <v>92.5</v>
      </c>
      <c r="L20025">
        <v>178</v>
      </c>
      <c r="M20025" t="s">
        <v>1117</v>
      </c>
      <c r="N20025">
        <v>188.23</v>
      </c>
      <c r="P20025" cm="1">
        <f t="array" ref="P20025">IF(Q20025&gt;0,INDEX(Q20025:Q41749,MATCH(TRUE,INDEX(Q20025:Q41749="",,),0)-1),"")</f>
        <v>9</v>
      </c>
      <c r="Q20025">
        <f t="shared" si="576"/>
        <v>7</v>
      </c>
      <c r="R20025">
        <f t="shared" si="575"/>
        <v>0</v>
      </c>
    </row>
    <row r="20026" spans="1:18" x14ac:dyDescent="0.3">
      <c r="A20026" t="s">
        <v>1423</v>
      </c>
      <c r="B20026" s="1">
        <v>38475</v>
      </c>
      <c r="C20026" s="2">
        <v>0.41666666666666669</v>
      </c>
      <c r="D20026" t="s">
        <v>1441</v>
      </c>
      <c r="E20026" t="s">
        <v>1442</v>
      </c>
      <c r="G20026" t="s">
        <v>19</v>
      </c>
      <c r="H20026" t="s">
        <v>122</v>
      </c>
      <c r="I20026" t="s">
        <v>26</v>
      </c>
      <c r="J20026" t="s">
        <v>27</v>
      </c>
      <c r="K20026">
        <v>310</v>
      </c>
      <c r="L20026">
        <v>39.9</v>
      </c>
      <c r="M20026" t="s">
        <v>1117</v>
      </c>
      <c r="N20026">
        <v>58.9</v>
      </c>
      <c r="P20026" cm="1">
        <f t="array" ref="P20026">IF(Q20026&gt;0,INDEX(Q20026:Q41750,MATCH(TRUE,INDEX(Q20026:Q41750="",,),0)-1),"")</f>
        <v>9</v>
      </c>
      <c r="Q20026">
        <f t="shared" si="576"/>
        <v>7</v>
      </c>
      <c r="R20026">
        <f t="shared" si="575"/>
        <v>0</v>
      </c>
    </row>
    <row r="20027" spans="1:18" x14ac:dyDescent="0.3">
      <c r="A20027" t="s">
        <v>1423</v>
      </c>
      <c r="B20027" s="1">
        <v>38475</v>
      </c>
      <c r="C20027" s="2">
        <v>0.41666666666666669</v>
      </c>
      <c r="D20027" t="s">
        <v>1441</v>
      </c>
      <c r="E20027" t="s">
        <v>1442</v>
      </c>
      <c r="G20027" t="s">
        <v>19</v>
      </c>
      <c r="H20027" t="s">
        <v>28</v>
      </c>
      <c r="I20027" t="s">
        <v>26</v>
      </c>
      <c r="J20027" t="s">
        <v>27</v>
      </c>
      <c r="K20027">
        <v>398</v>
      </c>
      <c r="L20027">
        <v>44.3</v>
      </c>
      <c r="M20027" t="s">
        <v>1117</v>
      </c>
      <c r="N20027">
        <v>65.3</v>
      </c>
      <c r="P20027" cm="1">
        <f t="array" ref="P20027">IF(Q20027&gt;0,INDEX(Q20027:Q41751,MATCH(TRUE,INDEX(Q20027:Q41751="",,),0)-1),"")</f>
        <v>9</v>
      </c>
      <c r="Q20027">
        <f t="shared" si="576"/>
        <v>7</v>
      </c>
      <c r="R20027">
        <f t="shared" si="575"/>
        <v>0</v>
      </c>
    </row>
    <row r="20028" spans="1:18" x14ac:dyDescent="0.3">
      <c r="A20028" t="s">
        <v>1423</v>
      </c>
      <c r="B20028" s="1">
        <v>38475</v>
      </c>
      <c r="C20028" s="2">
        <v>0.41666666666666669</v>
      </c>
      <c r="D20028" t="s">
        <v>1441</v>
      </c>
      <c r="E20028" t="s">
        <v>1442</v>
      </c>
      <c r="G20028" s="6" t="s">
        <v>29</v>
      </c>
      <c r="H20028" t="s">
        <v>64</v>
      </c>
      <c r="I20028" t="s">
        <v>21</v>
      </c>
      <c r="J20028" t="s">
        <v>22</v>
      </c>
      <c r="K20028">
        <v>1</v>
      </c>
      <c r="L20028">
        <v>143</v>
      </c>
      <c r="M20028" t="s">
        <v>1117</v>
      </c>
      <c r="N20028">
        <v>143</v>
      </c>
      <c r="P20028" cm="1">
        <f t="array" ref="P20028">IF(Q20028&gt;0,INDEX(Q20028:Q41752,MATCH(TRUE,INDEX(Q20028:Q41752="",,),0)-1),"")</f>
        <v>9</v>
      </c>
      <c r="Q20028">
        <f t="shared" si="576"/>
        <v>7</v>
      </c>
      <c r="R20028">
        <f t="shared" si="575"/>
        <v>0</v>
      </c>
    </row>
    <row r="20029" spans="1:18" x14ac:dyDescent="0.3">
      <c r="A20029" t="s">
        <v>1423</v>
      </c>
      <c r="B20029" s="1">
        <v>38475</v>
      </c>
      <c r="C20029" s="2">
        <v>0.41666666666666669</v>
      </c>
      <c r="D20029" t="s">
        <v>1441</v>
      </c>
      <c r="E20029" t="s">
        <v>1442</v>
      </c>
      <c r="G20029" s="6" t="s">
        <v>29</v>
      </c>
      <c r="H20029" t="s">
        <v>53</v>
      </c>
      <c r="I20029" t="s">
        <v>26</v>
      </c>
      <c r="J20029" t="s">
        <v>27</v>
      </c>
      <c r="K20029">
        <v>276</v>
      </c>
      <c r="L20029">
        <v>21.25</v>
      </c>
      <c r="M20029" t="s">
        <v>1117</v>
      </c>
      <c r="N20029">
        <v>21.25</v>
      </c>
      <c r="P20029" cm="1">
        <f t="array" ref="P20029">IF(Q20029&gt;0,INDEX(Q20029:Q41753,MATCH(TRUE,INDEX(Q20029:Q41753="",,),0)-1),"")</f>
        <v>9</v>
      </c>
      <c r="Q20029">
        <f t="shared" si="576"/>
        <v>7</v>
      </c>
      <c r="R20029">
        <f t="shared" si="575"/>
        <v>0</v>
      </c>
    </row>
    <row r="20030" spans="1:18" x14ac:dyDescent="0.3">
      <c r="A20030" t="s">
        <v>1423</v>
      </c>
      <c r="B20030" s="1">
        <v>38475</v>
      </c>
      <c r="C20030" s="2">
        <v>0.41666666666666669</v>
      </c>
      <c r="D20030" t="s">
        <v>1441</v>
      </c>
      <c r="E20030" t="s">
        <v>1442</v>
      </c>
      <c r="G20030" s="6" t="s">
        <v>29</v>
      </c>
      <c r="H20030" t="s">
        <v>148</v>
      </c>
      <c r="I20030" t="s">
        <v>26</v>
      </c>
      <c r="J20030" t="s">
        <v>27</v>
      </c>
      <c r="K20030">
        <v>26</v>
      </c>
      <c r="L20030">
        <v>23.2</v>
      </c>
      <c r="M20030" t="s">
        <v>1117</v>
      </c>
      <c r="N20030">
        <v>23.2</v>
      </c>
      <c r="P20030" cm="1">
        <f t="array" ref="P20030">IF(Q20030&gt;0,INDEX(Q20030:Q41754,MATCH(TRUE,INDEX(Q20030:Q41754="",,),0)-1),"")</f>
        <v>9</v>
      </c>
      <c r="Q20030">
        <f t="shared" si="576"/>
        <v>7</v>
      </c>
      <c r="R20030">
        <f t="shared" si="575"/>
        <v>0</v>
      </c>
    </row>
    <row r="20031" spans="1:18" x14ac:dyDescent="0.3">
      <c r="A20031" t="s">
        <v>1423</v>
      </c>
      <c r="B20031" s="1">
        <v>38475</v>
      </c>
      <c r="C20031" s="2">
        <v>0.41666666666666669</v>
      </c>
      <c r="D20031" t="s">
        <v>1441</v>
      </c>
      <c r="E20031" t="s">
        <v>1442</v>
      </c>
      <c r="G20031" s="6" t="s">
        <v>29</v>
      </c>
      <c r="H20031" t="s">
        <v>198</v>
      </c>
      <c r="I20031" t="s">
        <v>26</v>
      </c>
      <c r="J20031" t="s">
        <v>27</v>
      </c>
      <c r="K20031">
        <v>13</v>
      </c>
      <c r="L20031">
        <v>12</v>
      </c>
      <c r="M20031" t="s">
        <v>1117</v>
      </c>
      <c r="N20031">
        <v>12</v>
      </c>
      <c r="P20031" cm="1">
        <f t="array" ref="P20031">IF(Q20031&gt;0,INDEX(Q20031:Q41755,MATCH(TRUE,INDEX(Q20031:Q41755="",,),0)-1),"")</f>
        <v>9</v>
      </c>
      <c r="Q20031">
        <f t="shared" si="576"/>
        <v>7</v>
      </c>
      <c r="R20031">
        <f t="shared" si="575"/>
        <v>0</v>
      </c>
    </row>
    <row r="20032" spans="1:18" x14ac:dyDescent="0.3">
      <c r="A20032" t="s">
        <v>1423</v>
      </c>
      <c r="B20032" s="1">
        <v>38475</v>
      </c>
      <c r="C20032" s="2">
        <v>0.41666666666666669</v>
      </c>
      <c r="D20032" t="s">
        <v>1441</v>
      </c>
      <c r="E20032" t="s">
        <v>1442</v>
      </c>
      <c r="G20032" s="6" t="s">
        <v>29</v>
      </c>
      <c r="H20032" t="s">
        <v>69</v>
      </c>
      <c r="I20032" t="s">
        <v>26</v>
      </c>
      <c r="J20032" t="s">
        <v>27</v>
      </c>
      <c r="K20032">
        <v>76</v>
      </c>
      <c r="L20032">
        <v>19.649999999999999</v>
      </c>
      <c r="M20032" t="s">
        <v>1117</v>
      </c>
      <c r="N20032">
        <v>19.649999999999999</v>
      </c>
      <c r="P20032" cm="1">
        <f t="array" ref="P20032">IF(Q20032&gt;0,INDEX(Q20032:Q41756,MATCH(TRUE,INDEX(Q20032:Q41756="",,),0)-1),"")</f>
        <v>9</v>
      </c>
      <c r="Q20032">
        <f t="shared" si="576"/>
        <v>7</v>
      </c>
      <c r="R20032">
        <f t="shared" si="575"/>
        <v>0</v>
      </c>
    </row>
    <row r="20033" spans="1:18" x14ac:dyDescent="0.3">
      <c r="A20033" t="s">
        <v>1423</v>
      </c>
      <c r="B20033" s="1">
        <v>38475</v>
      </c>
      <c r="C20033" s="2">
        <v>0.41666666666666669</v>
      </c>
      <c r="D20033" t="s">
        <v>1441</v>
      </c>
      <c r="E20033" t="s">
        <v>1442</v>
      </c>
      <c r="G20033" s="6" t="s">
        <v>29</v>
      </c>
      <c r="H20033" t="s">
        <v>41</v>
      </c>
      <c r="I20033" t="s">
        <v>26</v>
      </c>
      <c r="J20033" t="s">
        <v>27</v>
      </c>
      <c r="K20033">
        <v>50</v>
      </c>
      <c r="L20033">
        <v>53.65</v>
      </c>
      <c r="M20033" t="s">
        <v>1117</v>
      </c>
      <c r="N20033">
        <v>53.65</v>
      </c>
      <c r="P20033" cm="1">
        <f t="array" ref="P20033">IF(Q20033&gt;0,INDEX(Q20033:Q41757,MATCH(TRUE,INDEX(Q20033:Q41757="",,),0)-1),"")</f>
        <v>9</v>
      </c>
      <c r="Q20033">
        <f t="shared" si="576"/>
        <v>7</v>
      </c>
      <c r="R20033">
        <f t="shared" si="575"/>
        <v>0</v>
      </c>
    </row>
    <row r="20034" spans="1:18" x14ac:dyDescent="0.3">
      <c r="A20034" t="s">
        <v>1423</v>
      </c>
      <c r="B20034" s="1">
        <v>38475</v>
      </c>
      <c r="C20034" s="2">
        <v>0.41666666666666669</v>
      </c>
      <c r="D20034" t="s">
        <v>1441</v>
      </c>
      <c r="E20034" t="s">
        <v>1442</v>
      </c>
      <c r="G20034" s="6" t="s">
        <v>29</v>
      </c>
      <c r="H20034" t="s">
        <v>64</v>
      </c>
      <c r="I20034" t="s">
        <v>26</v>
      </c>
      <c r="J20034" t="s">
        <v>27</v>
      </c>
      <c r="K20034">
        <v>324</v>
      </c>
      <c r="L20034">
        <v>15.65</v>
      </c>
      <c r="M20034" t="s">
        <v>1117</v>
      </c>
      <c r="N20034">
        <v>15.65</v>
      </c>
      <c r="P20034" cm="1">
        <f t="array" ref="P20034">IF(Q20034&gt;0,INDEX(Q20034:Q41758,MATCH(TRUE,INDEX(Q20034:Q41758="",,),0)-1),"")</f>
        <v>9</v>
      </c>
      <c r="Q20034">
        <f t="shared" si="576"/>
        <v>7</v>
      </c>
      <c r="R20034">
        <f t="shared" si="575"/>
        <v>0</v>
      </c>
    </row>
    <row r="20035" spans="1:18" x14ac:dyDescent="0.3">
      <c r="A20035" t="s">
        <v>1423</v>
      </c>
      <c r="B20035" s="1">
        <v>38475</v>
      </c>
      <c r="C20035" s="2">
        <v>0.41666666666666669</v>
      </c>
      <c r="D20035" t="s">
        <v>1441</v>
      </c>
      <c r="E20035" t="s">
        <v>1442</v>
      </c>
      <c r="G20035" t="s">
        <v>19</v>
      </c>
      <c r="H20035" t="s">
        <v>69</v>
      </c>
      <c r="I20035" t="s">
        <v>21</v>
      </c>
      <c r="J20035" t="s">
        <v>22</v>
      </c>
      <c r="K20035">
        <v>142.80000000000001</v>
      </c>
      <c r="L20035">
        <v>130</v>
      </c>
      <c r="M20035" t="s">
        <v>1443</v>
      </c>
      <c r="N20035">
        <v>145</v>
      </c>
      <c r="P20035" cm="1">
        <f t="array" ref="P20035">IF(Q20035&gt;0,INDEX(Q20035:Q41759,MATCH(TRUE,INDEX(Q20035:Q41759="",,),0)-1),"")</f>
        <v>9</v>
      </c>
      <c r="Q20035">
        <f t="shared" si="576"/>
        <v>8</v>
      </c>
      <c r="R20035">
        <f t="shared" si="575"/>
        <v>0</v>
      </c>
    </row>
    <row r="20036" spans="1:18" x14ac:dyDescent="0.3">
      <c r="A20036" t="s">
        <v>1423</v>
      </c>
      <c r="B20036" s="1">
        <v>38475</v>
      </c>
      <c r="C20036" s="2">
        <v>0.41666666666666669</v>
      </c>
      <c r="D20036" t="s">
        <v>1441</v>
      </c>
      <c r="E20036" t="s">
        <v>1442</v>
      </c>
      <c r="G20036" t="s">
        <v>19</v>
      </c>
      <c r="H20036" t="s">
        <v>41</v>
      </c>
      <c r="I20036" t="s">
        <v>21</v>
      </c>
      <c r="J20036" t="s">
        <v>22</v>
      </c>
      <c r="K20036">
        <v>92.5</v>
      </c>
      <c r="L20036">
        <v>178</v>
      </c>
      <c r="M20036" t="s">
        <v>1443</v>
      </c>
      <c r="N20036">
        <v>178</v>
      </c>
      <c r="P20036" cm="1">
        <f t="array" ref="P20036">IF(Q20036&gt;0,INDEX(Q20036:Q41760,MATCH(TRUE,INDEX(Q20036:Q41760="",,),0)-1),"")</f>
        <v>9</v>
      </c>
      <c r="Q20036">
        <f t="shared" si="576"/>
        <v>8</v>
      </c>
      <c r="R20036">
        <f t="shared" si="575"/>
        <v>0</v>
      </c>
    </row>
    <row r="20037" spans="1:18" x14ac:dyDescent="0.3">
      <c r="A20037" t="s">
        <v>1423</v>
      </c>
      <c r="B20037" s="1">
        <v>38475</v>
      </c>
      <c r="C20037" s="2">
        <v>0.41666666666666669</v>
      </c>
      <c r="D20037" t="s">
        <v>1441</v>
      </c>
      <c r="E20037" t="s">
        <v>1442</v>
      </c>
      <c r="G20037" t="s">
        <v>19</v>
      </c>
      <c r="H20037" t="s">
        <v>122</v>
      </c>
      <c r="I20037" t="s">
        <v>26</v>
      </c>
      <c r="J20037" t="s">
        <v>27</v>
      </c>
      <c r="K20037">
        <v>310</v>
      </c>
      <c r="L20037">
        <v>39.9</v>
      </c>
      <c r="M20037" t="s">
        <v>1443</v>
      </c>
      <c r="N20037">
        <v>55</v>
      </c>
      <c r="P20037" cm="1">
        <f t="array" ref="P20037">IF(Q20037&gt;0,INDEX(Q20037:Q41761,MATCH(TRUE,INDEX(Q20037:Q41761="",,),0)-1),"")</f>
        <v>9</v>
      </c>
      <c r="Q20037">
        <f t="shared" si="576"/>
        <v>8</v>
      </c>
      <c r="R20037">
        <f t="shared" si="575"/>
        <v>0</v>
      </c>
    </row>
    <row r="20038" spans="1:18" x14ac:dyDescent="0.3">
      <c r="A20038" t="s">
        <v>1423</v>
      </c>
      <c r="B20038" s="1">
        <v>38475</v>
      </c>
      <c r="C20038" s="2">
        <v>0.41666666666666669</v>
      </c>
      <c r="D20038" t="s">
        <v>1441</v>
      </c>
      <c r="E20038" t="s">
        <v>1442</v>
      </c>
      <c r="G20038" t="s">
        <v>19</v>
      </c>
      <c r="H20038" t="s">
        <v>28</v>
      </c>
      <c r="I20038" t="s">
        <v>26</v>
      </c>
      <c r="J20038" t="s">
        <v>27</v>
      </c>
      <c r="K20038">
        <v>398</v>
      </c>
      <c r="L20038">
        <v>44.3</v>
      </c>
      <c r="M20038" t="s">
        <v>1443</v>
      </c>
      <c r="N20038">
        <v>61</v>
      </c>
      <c r="P20038" cm="1">
        <f t="array" ref="P20038">IF(Q20038&gt;0,INDEX(Q20038:Q41762,MATCH(TRUE,INDEX(Q20038:Q41762="",,),0)-1),"")</f>
        <v>9</v>
      </c>
      <c r="Q20038">
        <f t="shared" si="576"/>
        <v>8</v>
      </c>
      <c r="R20038">
        <f t="shared" si="575"/>
        <v>0</v>
      </c>
    </row>
    <row r="20039" spans="1:18" x14ac:dyDescent="0.3">
      <c r="A20039" t="s">
        <v>1423</v>
      </c>
      <c r="B20039" s="1">
        <v>38475</v>
      </c>
      <c r="C20039" s="2">
        <v>0.41666666666666669</v>
      </c>
      <c r="D20039" t="s">
        <v>1441</v>
      </c>
      <c r="E20039" t="s">
        <v>1442</v>
      </c>
      <c r="G20039" s="6" t="s">
        <v>29</v>
      </c>
      <c r="H20039" t="s">
        <v>64</v>
      </c>
      <c r="I20039" t="s">
        <v>21</v>
      </c>
      <c r="J20039" t="s">
        <v>22</v>
      </c>
      <c r="K20039">
        <v>1</v>
      </c>
      <c r="L20039">
        <v>143</v>
      </c>
      <c r="M20039" t="s">
        <v>1443</v>
      </c>
      <c r="N20039">
        <v>143</v>
      </c>
      <c r="P20039" cm="1">
        <f t="array" ref="P20039">IF(Q20039&gt;0,INDEX(Q20039:Q41763,MATCH(TRUE,INDEX(Q20039:Q41763="",,),0)-1),"")</f>
        <v>9</v>
      </c>
      <c r="Q20039">
        <f t="shared" si="576"/>
        <v>8</v>
      </c>
      <c r="R20039">
        <f t="shared" si="575"/>
        <v>0</v>
      </c>
    </row>
    <row r="20040" spans="1:18" x14ac:dyDescent="0.3">
      <c r="A20040" t="s">
        <v>1423</v>
      </c>
      <c r="B20040" s="1">
        <v>38475</v>
      </c>
      <c r="C20040" s="2">
        <v>0.41666666666666669</v>
      </c>
      <c r="D20040" t="s">
        <v>1441</v>
      </c>
      <c r="E20040" t="s">
        <v>1442</v>
      </c>
      <c r="G20040" s="6" t="s">
        <v>29</v>
      </c>
      <c r="H20040" t="s">
        <v>53</v>
      </c>
      <c r="I20040" t="s">
        <v>26</v>
      </c>
      <c r="J20040" t="s">
        <v>27</v>
      </c>
      <c r="K20040">
        <v>276</v>
      </c>
      <c r="L20040">
        <v>21.25</v>
      </c>
      <c r="M20040" t="s">
        <v>1443</v>
      </c>
      <c r="N20040">
        <v>21.25</v>
      </c>
      <c r="P20040" cm="1">
        <f t="array" ref="P20040">IF(Q20040&gt;0,INDEX(Q20040:Q41764,MATCH(TRUE,INDEX(Q20040:Q41764="",,),0)-1),"")</f>
        <v>9</v>
      </c>
      <c r="Q20040">
        <f t="shared" si="576"/>
        <v>8</v>
      </c>
      <c r="R20040">
        <f t="shared" si="575"/>
        <v>0</v>
      </c>
    </row>
    <row r="20041" spans="1:18" x14ac:dyDescent="0.3">
      <c r="A20041" t="s">
        <v>1423</v>
      </c>
      <c r="B20041" s="1">
        <v>38475</v>
      </c>
      <c r="C20041" s="2">
        <v>0.41666666666666669</v>
      </c>
      <c r="D20041" t="s">
        <v>1441</v>
      </c>
      <c r="E20041" t="s">
        <v>1442</v>
      </c>
      <c r="G20041" s="6" t="s">
        <v>29</v>
      </c>
      <c r="H20041" t="s">
        <v>148</v>
      </c>
      <c r="I20041" t="s">
        <v>26</v>
      </c>
      <c r="J20041" t="s">
        <v>27</v>
      </c>
      <c r="K20041">
        <v>26</v>
      </c>
      <c r="L20041">
        <v>23.2</v>
      </c>
      <c r="M20041" t="s">
        <v>1443</v>
      </c>
      <c r="N20041">
        <v>23.2</v>
      </c>
      <c r="P20041" cm="1">
        <f t="array" ref="P20041">IF(Q20041&gt;0,INDEX(Q20041:Q41765,MATCH(TRUE,INDEX(Q20041:Q41765="",,),0)-1),"")</f>
        <v>9</v>
      </c>
      <c r="Q20041">
        <f t="shared" si="576"/>
        <v>8</v>
      </c>
      <c r="R20041">
        <f t="shared" si="575"/>
        <v>0</v>
      </c>
    </row>
    <row r="20042" spans="1:18" x14ac:dyDescent="0.3">
      <c r="A20042" t="s">
        <v>1423</v>
      </c>
      <c r="B20042" s="1">
        <v>38475</v>
      </c>
      <c r="C20042" s="2">
        <v>0.41666666666666669</v>
      </c>
      <c r="D20042" t="s">
        <v>1441</v>
      </c>
      <c r="E20042" t="s">
        <v>1442</v>
      </c>
      <c r="G20042" s="6" t="s">
        <v>29</v>
      </c>
      <c r="H20042" t="s">
        <v>198</v>
      </c>
      <c r="I20042" t="s">
        <v>26</v>
      </c>
      <c r="J20042" t="s">
        <v>27</v>
      </c>
      <c r="K20042">
        <v>13</v>
      </c>
      <c r="L20042">
        <v>12</v>
      </c>
      <c r="M20042" t="s">
        <v>1443</v>
      </c>
      <c r="N20042">
        <v>12</v>
      </c>
      <c r="P20042" cm="1">
        <f t="array" ref="P20042">IF(Q20042&gt;0,INDEX(Q20042:Q41766,MATCH(TRUE,INDEX(Q20042:Q41766="",,),0)-1),"")</f>
        <v>9</v>
      </c>
      <c r="Q20042">
        <f t="shared" si="576"/>
        <v>8</v>
      </c>
      <c r="R20042">
        <f t="shared" si="575"/>
        <v>0</v>
      </c>
    </row>
    <row r="20043" spans="1:18" x14ac:dyDescent="0.3">
      <c r="A20043" t="s">
        <v>1423</v>
      </c>
      <c r="B20043" s="1">
        <v>38475</v>
      </c>
      <c r="C20043" s="2">
        <v>0.41666666666666669</v>
      </c>
      <c r="D20043" t="s">
        <v>1441</v>
      </c>
      <c r="E20043" t="s">
        <v>1442</v>
      </c>
      <c r="G20043" s="6" t="s">
        <v>29</v>
      </c>
      <c r="H20043" t="s">
        <v>69</v>
      </c>
      <c r="I20043" t="s">
        <v>26</v>
      </c>
      <c r="J20043" t="s">
        <v>27</v>
      </c>
      <c r="K20043">
        <v>76</v>
      </c>
      <c r="L20043">
        <v>19.649999999999999</v>
      </c>
      <c r="M20043" t="s">
        <v>1443</v>
      </c>
      <c r="N20043">
        <v>19.649999999999999</v>
      </c>
      <c r="P20043" cm="1">
        <f t="array" ref="P20043">IF(Q20043&gt;0,INDEX(Q20043:Q41767,MATCH(TRUE,INDEX(Q20043:Q41767="",,),0)-1),"")</f>
        <v>9</v>
      </c>
      <c r="Q20043">
        <f t="shared" si="576"/>
        <v>8</v>
      </c>
      <c r="R20043">
        <f t="shared" si="575"/>
        <v>0</v>
      </c>
    </row>
    <row r="20044" spans="1:18" x14ac:dyDescent="0.3">
      <c r="A20044" t="s">
        <v>1423</v>
      </c>
      <c r="B20044" s="1">
        <v>38475</v>
      </c>
      <c r="C20044" s="2">
        <v>0.41666666666666669</v>
      </c>
      <c r="D20044" t="s">
        <v>1441</v>
      </c>
      <c r="E20044" t="s">
        <v>1442</v>
      </c>
      <c r="G20044" s="6" t="s">
        <v>29</v>
      </c>
      <c r="H20044" t="s">
        <v>41</v>
      </c>
      <c r="I20044" t="s">
        <v>26</v>
      </c>
      <c r="J20044" t="s">
        <v>27</v>
      </c>
      <c r="K20044">
        <v>50</v>
      </c>
      <c r="L20044">
        <v>53.65</v>
      </c>
      <c r="M20044" t="s">
        <v>1443</v>
      </c>
      <c r="N20044">
        <v>53.65</v>
      </c>
      <c r="P20044" cm="1">
        <f t="array" ref="P20044">IF(Q20044&gt;0,INDEX(Q20044:Q41768,MATCH(TRUE,INDEX(Q20044:Q41768="",,),0)-1),"")</f>
        <v>9</v>
      </c>
      <c r="Q20044">
        <f t="shared" si="576"/>
        <v>8</v>
      </c>
      <c r="R20044">
        <f t="shared" si="575"/>
        <v>0</v>
      </c>
    </row>
    <row r="20045" spans="1:18" x14ac:dyDescent="0.3">
      <c r="A20045" t="s">
        <v>1423</v>
      </c>
      <c r="B20045" s="1">
        <v>38475</v>
      </c>
      <c r="C20045" s="2">
        <v>0.41666666666666669</v>
      </c>
      <c r="D20045" t="s">
        <v>1441</v>
      </c>
      <c r="E20045" t="s">
        <v>1442</v>
      </c>
      <c r="G20045" s="6" t="s">
        <v>29</v>
      </c>
      <c r="H20045" t="s">
        <v>64</v>
      </c>
      <c r="I20045" t="s">
        <v>26</v>
      </c>
      <c r="J20045" t="s">
        <v>27</v>
      </c>
      <c r="K20045">
        <v>324</v>
      </c>
      <c r="L20045">
        <v>15.65</v>
      </c>
      <c r="M20045" t="s">
        <v>1443</v>
      </c>
      <c r="N20045">
        <v>15.65</v>
      </c>
      <c r="P20045" cm="1">
        <f t="array" ref="P20045">IF(Q20045&gt;0,INDEX(Q20045:Q41769,MATCH(TRUE,INDEX(Q20045:Q41769="",,),0)-1),"")</f>
        <v>9</v>
      </c>
      <c r="Q20045">
        <f t="shared" si="576"/>
        <v>8</v>
      </c>
      <c r="R20045">
        <f t="shared" si="575"/>
        <v>0</v>
      </c>
    </row>
    <row r="20046" spans="1:18" x14ac:dyDescent="0.3">
      <c r="A20046" t="s">
        <v>1423</v>
      </c>
      <c r="B20046" s="1">
        <v>38475</v>
      </c>
      <c r="C20046" s="2">
        <v>0.41666666666666669</v>
      </c>
      <c r="D20046" t="s">
        <v>1441</v>
      </c>
      <c r="E20046" t="s">
        <v>1442</v>
      </c>
      <c r="G20046" t="s">
        <v>19</v>
      </c>
      <c r="H20046" t="s">
        <v>69</v>
      </c>
      <c r="I20046" t="s">
        <v>21</v>
      </c>
      <c r="J20046" t="s">
        <v>22</v>
      </c>
      <c r="K20046">
        <v>142.80000000000001</v>
      </c>
      <c r="L20046">
        <v>130</v>
      </c>
      <c r="M20046" t="s">
        <v>402</v>
      </c>
      <c r="N20046">
        <v>135</v>
      </c>
      <c r="P20046" cm="1">
        <f t="array" ref="P20046">IF(Q20046&gt;0,INDEX(Q20046:Q41770,MATCH(TRUE,INDEX(Q20046:Q41770="",,),0)-1),"")</f>
        <v>9</v>
      </c>
      <c r="Q20046">
        <f t="shared" si="576"/>
        <v>9</v>
      </c>
      <c r="R20046">
        <f t="shared" si="575"/>
        <v>0</v>
      </c>
    </row>
    <row r="20047" spans="1:18" x14ac:dyDescent="0.3">
      <c r="A20047" t="s">
        <v>1423</v>
      </c>
      <c r="B20047" s="1">
        <v>38475</v>
      </c>
      <c r="C20047" s="2">
        <v>0.41666666666666669</v>
      </c>
      <c r="D20047" t="s">
        <v>1441</v>
      </c>
      <c r="E20047" t="s">
        <v>1442</v>
      </c>
      <c r="G20047" t="s">
        <v>19</v>
      </c>
      <c r="H20047" t="s">
        <v>41</v>
      </c>
      <c r="I20047" t="s">
        <v>21</v>
      </c>
      <c r="J20047" t="s">
        <v>22</v>
      </c>
      <c r="K20047">
        <v>92.5</v>
      </c>
      <c r="L20047">
        <v>178</v>
      </c>
      <c r="M20047" t="s">
        <v>402</v>
      </c>
      <c r="N20047">
        <v>180</v>
      </c>
      <c r="P20047" cm="1">
        <f t="array" ref="P20047">IF(Q20047&gt;0,INDEX(Q20047:Q41771,MATCH(TRUE,INDEX(Q20047:Q41771="",,),0)-1),"")</f>
        <v>9</v>
      </c>
      <c r="Q20047">
        <f t="shared" si="576"/>
        <v>9</v>
      </c>
      <c r="R20047">
        <f t="shared" si="575"/>
        <v>0</v>
      </c>
    </row>
    <row r="20048" spans="1:18" x14ac:dyDescent="0.3">
      <c r="A20048" t="s">
        <v>1423</v>
      </c>
      <c r="B20048" s="1">
        <v>38475</v>
      </c>
      <c r="C20048" s="2">
        <v>0.41666666666666669</v>
      </c>
      <c r="D20048" t="s">
        <v>1441</v>
      </c>
      <c r="E20048" t="s">
        <v>1442</v>
      </c>
      <c r="G20048" t="s">
        <v>19</v>
      </c>
      <c r="H20048" t="s">
        <v>122</v>
      </c>
      <c r="I20048" t="s">
        <v>26</v>
      </c>
      <c r="J20048" t="s">
        <v>27</v>
      </c>
      <c r="K20048">
        <v>310</v>
      </c>
      <c r="L20048">
        <v>39.9</v>
      </c>
      <c r="M20048" t="s">
        <v>402</v>
      </c>
      <c r="N20048">
        <v>40</v>
      </c>
      <c r="P20048" cm="1">
        <f t="array" ref="P20048">IF(Q20048&gt;0,INDEX(Q20048:Q41772,MATCH(TRUE,INDEX(Q20048:Q41772="",,),0)-1),"")</f>
        <v>9</v>
      </c>
      <c r="Q20048">
        <f t="shared" si="576"/>
        <v>9</v>
      </c>
      <c r="R20048">
        <f t="shared" si="575"/>
        <v>0</v>
      </c>
    </row>
    <row r="20049" spans="1:18" x14ac:dyDescent="0.3">
      <c r="A20049" t="s">
        <v>1423</v>
      </c>
      <c r="B20049" s="1">
        <v>38475</v>
      </c>
      <c r="C20049" s="2">
        <v>0.41666666666666669</v>
      </c>
      <c r="D20049" t="s">
        <v>1441</v>
      </c>
      <c r="E20049" t="s">
        <v>1442</v>
      </c>
      <c r="G20049" t="s">
        <v>19</v>
      </c>
      <c r="H20049" t="s">
        <v>28</v>
      </c>
      <c r="I20049" t="s">
        <v>26</v>
      </c>
      <c r="J20049" t="s">
        <v>27</v>
      </c>
      <c r="K20049">
        <v>398</v>
      </c>
      <c r="L20049">
        <v>44.3</v>
      </c>
      <c r="M20049" t="s">
        <v>402</v>
      </c>
      <c r="N20049">
        <v>58</v>
      </c>
      <c r="P20049" cm="1">
        <f t="array" ref="P20049">IF(Q20049&gt;0,INDEX(Q20049:Q41773,MATCH(TRUE,INDEX(Q20049:Q41773="",,),0)-1),"")</f>
        <v>9</v>
      </c>
      <c r="Q20049">
        <f t="shared" si="576"/>
        <v>9</v>
      </c>
      <c r="R20049">
        <f t="shared" si="575"/>
        <v>0</v>
      </c>
    </row>
    <row r="20050" spans="1:18" x14ac:dyDescent="0.3">
      <c r="A20050" t="s">
        <v>1423</v>
      </c>
      <c r="B20050" s="1">
        <v>38475</v>
      </c>
      <c r="C20050" s="2">
        <v>0.41666666666666669</v>
      </c>
      <c r="D20050" t="s">
        <v>1441</v>
      </c>
      <c r="E20050" t="s">
        <v>1442</v>
      </c>
      <c r="G20050" s="6" t="s">
        <v>29</v>
      </c>
      <c r="H20050" t="s">
        <v>64</v>
      </c>
      <c r="I20050" t="s">
        <v>21</v>
      </c>
      <c r="J20050" t="s">
        <v>22</v>
      </c>
      <c r="K20050">
        <v>1</v>
      </c>
      <c r="L20050">
        <v>143</v>
      </c>
      <c r="M20050" t="s">
        <v>402</v>
      </c>
      <c r="N20050">
        <v>143</v>
      </c>
      <c r="P20050" cm="1">
        <f t="array" ref="P20050">IF(Q20050&gt;0,INDEX(Q20050:Q41774,MATCH(TRUE,INDEX(Q20050:Q41774="",,),0)-1),"")</f>
        <v>9</v>
      </c>
      <c r="Q20050">
        <f t="shared" si="576"/>
        <v>9</v>
      </c>
      <c r="R20050">
        <f t="shared" si="575"/>
        <v>0</v>
      </c>
    </row>
    <row r="20051" spans="1:18" x14ac:dyDescent="0.3">
      <c r="A20051" t="s">
        <v>1423</v>
      </c>
      <c r="B20051" s="1">
        <v>38475</v>
      </c>
      <c r="C20051" s="2">
        <v>0.41666666666666669</v>
      </c>
      <c r="D20051" t="s">
        <v>1441</v>
      </c>
      <c r="E20051" t="s">
        <v>1442</v>
      </c>
      <c r="G20051" s="6" t="s">
        <v>29</v>
      </c>
      <c r="H20051" t="s">
        <v>53</v>
      </c>
      <c r="I20051" t="s">
        <v>26</v>
      </c>
      <c r="J20051" t="s">
        <v>27</v>
      </c>
      <c r="K20051">
        <v>276</v>
      </c>
      <c r="L20051">
        <v>21.25</v>
      </c>
      <c r="M20051" t="s">
        <v>402</v>
      </c>
      <c r="N20051">
        <v>21.25</v>
      </c>
      <c r="P20051" cm="1">
        <f t="array" ref="P20051">IF(Q20051&gt;0,INDEX(Q20051:Q41775,MATCH(TRUE,INDEX(Q20051:Q41775="",,),0)-1),"")</f>
        <v>9</v>
      </c>
      <c r="Q20051">
        <f t="shared" si="576"/>
        <v>9</v>
      </c>
      <c r="R20051">
        <f t="shared" si="575"/>
        <v>0</v>
      </c>
    </row>
    <row r="20052" spans="1:18" x14ac:dyDescent="0.3">
      <c r="A20052" t="s">
        <v>1423</v>
      </c>
      <c r="B20052" s="1">
        <v>38475</v>
      </c>
      <c r="C20052" s="2">
        <v>0.41666666666666669</v>
      </c>
      <c r="D20052" t="s">
        <v>1441</v>
      </c>
      <c r="E20052" t="s">
        <v>1442</v>
      </c>
      <c r="G20052" s="6" t="s">
        <v>29</v>
      </c>
      <c r="H20052" t="s">
        <v>148</v>
      </c>
      <c r="I20052" t="s">
        <v>26</v>
      </c>
      <c r="J20052" t="s">
        <v>27</v>
      </c>
      <c r="K20052">
        <v>26</v>
      </c>
      <c r="L20052">
        <v>23.2</v>
      </c>
      <c r="M20052" t="s">
        <v>402</v>
      </c>
      <c r="N20052">
        <v>23.2</v>
      </c>
      <c r="P20052" cm="1">
        <f t="array" ref="P20052">IF(Q20052&gt;0,INDEX(Q20052:Q41776,MATCH(TRUE,INDEX(Q20052:Q41776="",,),0)-1),"")</f>
        <v>9</v>
      </c>
      <c r="Q20052">
        <f t="shared" si="576"/>
        <v>9</v>
      </c>
      <c r="R20052">
        <f t="shared" si="575"/>
        <v>0</v>
      </c>
    </row>
    <row r="20053" spans="1:18" x14ac:dyDescent="0.3">
      <c r="A20053" t="s">
        <v>1423</v>
      </c>
      <c r="B20053" s="1">
        <v>38475</v>
      </c>
      <c r="C20053" s="2">
        <v>0.41666666666666669</v>
      </c>
      <c r="D20053" t="s">
        <v>1441</v>
      </c>
      <c r="E20053" t="s">
        <v>1442</v>
      </c>
      <c r="G20053" s="6" t="s">
        <v>29</v>
      </c>
      <c r="H20053" t="s">
        <v>198</v>
      </c>
      <c r="I20053" t="s">
        <v>26</v>
      </c>
      <c r="J20053" t="s">
        <v>27</v>
      </c>
      <c r="K20053">
        <v>13</v>
      </c>
      <c r="L20053">
        <v>12</v>
      </c>
      <c r="M20053" t="s">
        <v>402</v>
      </c>
      <c r="N20053">
        <v>12</v>
      </c>
      <c r="P20053" cm="1">
        <f t="array" ref="P20053">IF(Q20053&gt;0,INDEX(Q20053:Q41777,MATCH(TRUE,INDEX(Q20053:Q41777="",,),0)-1),"")</f>
        <v>9</v>
      </c>
      <c r="Q20053">
        <f t="shared" si="576"/>
        <v>9</v>
      </c>
      <c r="R20053">
        <f t="shared" si="575"/>
        <v>0</v>
      </c>
    </row>
    <row r="20054" spans="1:18" x14ac:dyDescent="0.3">
      <c r="A20054" t="s">
        <v>1423</v>
      </c>
      <c r="B20054" s="1">
        <v>38475</v>
      </c>
      <c r="C20054" s="2">
        <v>0.41666666666666669</v>
      </c>
      <c r="D20054" t="s">
        <v>1441</v>
      </c>
      <c r="E20054" t="s">
        <v>1442</v>
      </c>
      <c r="G20054" s="6" t="s">
        <v>29</v>
      </c>
      <c r="H20054" t="s">
        <v>69</v>
      </c>
      <c r="I20054" t="s">
        <v>26</v>
      </c>
      <c r="J20054" t="s">
        <v>27</v>
      </c>
      <c r="K20054">
        <v>76</v>
      </c>
      <c r="L20054">
        <v>19.649999999999999</v>
      </c>
      <c r="M20054" t="s">
        <v>402</v>
      </c>
      <c r="N20054">
        <v>19.649999999999999</v>
      </c>
      <c r="P20054" cm="1">
        <f t="array" ref="P20054">IF(Q20054&gt;0,INDEX(Q20054:Q41778,MATCH(TRUE,INDEX(Q20054:Q41778="",,),0)-1),"")</f>
        <v>9</v>
      </c>
      <c r="Q20054">
        <f t="shared" si="576"/>
        <v>9</v>
      </c>
      <c r="R20054">
        <f t="shared" si="575"/>
        <v>0</v>
      </c>
    </row>
    <row r="20055" spans="1:18" x14ac:dyDescent="0.3">
      <c r="A20055" t="s">
        <v>1423</v>
      </c>
      <c r="B20055" s="1">
        <v>38475</v>
      </c>
      <c r="C20055" s="2">
        <v>0.41666666666666669</v>
      </c>
      <c r="D20055" t="s">
        <v>1441</v>
      </c>
      <c r="E20055" t="s">
        <v>1442</v>
      </c>
      <c r="G20055" s="6" t="s">
        <v>29</v>
      </c>
      <c r="H20055" t="s">
        <v>41</v>
      </c>
      <c r="I20055" t="s">
        <v>26</v>
      </c>
      <c r="J20055" t="s">
        <v>27</v>
      </c>
      <c r="K20055">
        <v>50</v>
      </c>
      <c r="L20055">
        <v>53.65</v>
      </c>
      <c r="M20055" t="s">
        <v>402</v>
      </c>
      <c r="N20055">
        <v>53.65</v>
      </c>
      <c r="P20055" cm="1">
        <f t="array" ref="P20055">IF(Q20055&gt;0,INDEX(Q20055:Q41779,MATCH(TRUE,INDEX(Q20055:Q41779="",,),0)-1),"")</f>
        <v>9</v>
      </c>
      <c r="Q20055">
        <f t="shared" si="576"/>
        <v>9</v>
      </c>
      <c r="R20055">
        <f t="shared" si="575"/>
        <v>0</v>
      </c>
    </row>
    <row r="20056" spans="1:18" x14ac:dyDescent="0.3">
      <c r="A20056" t="s">
        <v>1423</v>
      </c>
      <c r="B20056" s="1">
        <v>38475</v>
      </c>
      <c r="C20056" s="2">
        <v>0.41666666666666669</v>
      </c>
      <c r="D20056" t="s">
        <v>1441</v>
      </c>
      <c r="E20056" t="s">
        <v>1442</v>
      </c>
      <c r="G20056" s="6" t="s">
        <v>29</v>
      </c>
      <c r="H20056" t="s">
        <v>64</v>
      </c>
      <c r="I20056" t="s">
        <v>26</v>
      </c>
      <c r="J20056" t="s">
        <v>27</v>
      </c>
      <c r="K20056">
        <v>324</v>
      </c>
      <c r="L20056">
        <v>15.65</v>
      </c>
      <c r="M20056" t="s">
        <v>402</v>
      </c>
      <c r="N20056">
        <v>15.65</v>
      </c>
      <c r="P20056" cm="1">
        <f t="array" ref="P20056">IF(Q20056&gt;0,INDEX(Q20056:Q41780,MATCH(TRUE,INDEX(Q20056:Q41780="",,),0)-1),"")</f>
        <v>9</v>
      </c>
      <c r="Q20056">
        <f>INT((ROW()-19958)/11)+1</f>
        <v>9</v>
      </c>
      <c r="R20056">
        <f t="shared" si="575"/>
        <v>0</v>
      </c>
    </row>
    <row r="20057" spans="1:18" x14ac:dyDescent="0.3">
      <c r="P20057" t="str" cm="1">
        <f t="array" ref="P20057">IF(Q20057&gt;0,INDEX(Q20057:Q41781,MATCH(TRUE,INDEX(Q20057:Q41781="",,),0)-1),"")</f>
        <v/>
      </c>
      <c r="R20057" t="str">
        <f t="shared" si="575"/>
        <v/>
      </c>
    </row>
    <row r="20058" spans="1:18" x14ac:dyDescent="0.3">
      <c r="A20058" t="s">
        <v>1423</v>
      </c>
      <c r="B20058" s="1">
        <v>38475</v>
      </c>
      <c r="C20058" s="2">
        <v>0.41666666666666669</v>
      </c>
      <c r="D20058" t="s">
        <v>1444</v>
      </c>
      <c r="E20058" t="s">
        <v>1445</v>
      </c>
      <c r="G20058" t="s">
        <v>19</v>
      </c>
      <c r="H20058" t="s">
        <v>194</v>
      </c>
      <c r="I20058" t="s">
        <v>21</v>
      </c>
      <c r="J20058" t="s">
        <v>22</v>
      </c>
      <c r="K20058">
        <v>25.9</v>
      </c>
      <c r="L20058">
        <v>957</v>
      </c>
      <c r="M20058" t="s">
        <v>1140</v>
      </c>
      <c r="N20058">
        <v>1100</v>
      </c>
      <c r="O20058" t="s">
        <v>24</v>
      </c>
      <c r="P20058" cm="1">
        <f t="array" ref="P20058">IF(Q20058&gt;0,INDEX(Q20058:Q41782,MATCH(TRUE,INDEX(Q20058:Q41782="",,),0)-1),"")</f>
        <v>9</v>
      </c>
      <c r="Q20058">
        <f>INT((ROW()-20058)/9)+1</f>
        <v>1</v>
      </c>
      <c r="R20058">
        <f t="shared" si="575"/>
        <v>0</v>
      </c>
    </row>
    <row r="20059" spans="1:18" x14ac:dyDescent="0.3">
      <c r="A20059" t="s">
        <v>1423</v>
      </c>
      <c r="B20059" s="1">
        <v>38475</v>
      </c>
      <c r="C20059" s="2">
        <v>0.41666666666666669</v>
      </c>
      <c r="D20059" t="s">
        <v>1444</v>
      </c>
      <c r="E20059" t="s">
        <v>1445</v>
      </c>
      <c r="G20059" t="s">
        <v>19</v>
      </c>
      <c r="H20059" t="s">
        <v>64</v>
      </c>
      <c r="I20059" t="s">
        <v>26</v>
      </c>
      <c r="J20059" t="s">
        <v>27</v>
      </c>
      <c r="K20059">
        <v>1170</v>
      </c>
      <c r="L20059">
        <v>18.399999999999999</v>
      </c>
      <c r="M20059" t="s">
        <v>1140</v>
      </c>
      <c r="N20059">
        <v>40</v>
      </c>
      <c r="O20059" t="s">
        <v>24</v>
      </c>
      <c r="P20059" cm="1">
        <f t="array" ref="P20059">IF(Q20059&gt;0,INDEX(Q20059:Q41783,MATCH(TRUE,INDEX(Q20059:Q41783="",,),0)-1),"")</f>
        <v>9</v>
      </c>
      <c r="Q20059">
        <f t="shared" ref="Q20059:Q20122" si="577">INT((ROW()-20058)/9)+1</f>
        <v>1</v>
      </c>
      <c r="R20059">
        <f t="shared" si="575"/>
        <v>0</v>
      </c>
    </row>
    <row r="20060" spans="1:18" x14ac:dyDescent="0.3">
      <c r="A20060" t="s">
        <v>1423</v>
      </c>
      <c r="B20060" s="1">
        <v>38475</v>
      </c>
      <c r="C20060" s="2">
        <v>0.41666666666666669</v>
      </c>
      <c r="D20060" t="s">
        <v>1444</v>
      </c>
      <c r="E20060" t="s">
        <v>1445</v>
      </c>
      <c r="G20060" s="6" t="s">
        <v>29</v>
      </c>
      <c r="H20060" t="s">
        <v>30</v>
      </c>
      <c r="I20060" t="s">
        <v>21</v>
      </c>
      <c r="J20060" t="s">
        <v>22</v>
      </c>
      <c r="K20060">
        <v>1.5</v>
      </c>
      <c r="L20060">
        <v>158</v>
      </c>
      <c r="M20060" t="s">
        <v>1140</v>
      </c>
      <c r="N20060">
        <v>158</v>
      </c>
      <c r="O20060" t="s">
        <v>24</v>
      </c>
      <c r="P20060" cm="1">
        <f t="array" ref="P20060">IF(Q20060&gt;0,INDEX(Q20060:Q41784,MATCH(TRUE,INDEX(Q20060:Q41784="",,),0)-1),"")</f>
        <v>9</v>
      </c>
      <c r="Q20060">
        <f t="shared" si="577"/>
        <v>1</v>
      </c>
      <c r="R20060">
        <f t="shared" si="575"/>
        <v>0</v>
      </c>
    </row>
    <row r="20061" spans="1:18" x14ac:dyDescent="0.3">
      <c r="A20061" t="s">
        <v>1423</v>
      </c>
      <c r="B20061" s="1">
        <v>38475</v>
      </c>
      <c r="C20061" s="2">
        <v>0.41666666666666669</v>
      </c>
      <c r="D20061" t="s">
        <v>1444</v>
      </c>
      <c r="E20061" t="s">
        <v>1445</v>
      </c>
      <c r="G20061" s="6" t="s">
        <v>29</v>
      </c>
      <c r="H20061" t="s">
        <v>196</v>
      </c>
      <c r="I20061" t="s">
        <v>21</v>
      </c>
      <c r="J20061" t="s">
        <v>22</v>
      </c>
      <c r="K20061">
        <v>0.1</v>
      </c>
      <c r="L20061">
        <v>215</v>
      </c>
      <c r="M20061" t="s">
        <v>1140</v>
      </c>
      <c r="N20061">
        <v>215</v>
      </c>
      <c r="O20061" t="s">
        <v>24</v>
      </c>
      <c r="P20061" cm="1">
        <f t="array" ref="P20061">IF(Q20061&gt;0,INDEX(Q20061:Q41785,MATCH(TRUE,INDEX(Q20061:Q41785="",,),0)-1),"")</f>
        <v>9</v>
      </c>
      <c r="Q20061">
        <f t="shared" si="577"/>
        <v>1</v>
      </c>
      <c r="R20061">
        <f t="shared" si="575"/>
        <v>0</v>
      </c>
    </row>
    <row r="20062" spans="1:18" x14ac:dyDescent="0.3">
      <c r="A20062" t="s">
        <v>1423</v>
      </c>
      <c r="B20062" s="1">
        <v>38475</v>
      </c>
      <c r="C20062" s="2">
        <v>0.41666666666666669</v>
      </c>
      <c r="D20062" t="s">
        <v>1444</v>
      </c>
      <c r="E20062" t="s">
        <v>1445</v>
      </c>
      <c r="G20062" s="6" t="s">
        <v>29</v>
      </c>
      <c r="H20062" t="s">
        <v>206</v>
      </c>
      <c r="I20062" t="s">
        <v>21</v>
      </c>
      <c r="J20062" t="s">
        <v>22</v>
      </c>
      <c r="K20062">
        <v>0.8</v>
      </c>
      <c r="L20062">
        <v>180</v>
      </c>
      <c r="M20062" t="s">
        <v>1140</v>
      </c>
      <c r="N20062">
        <v>180</v>
      </c>
      <c r="O20062" t="s">
        <v>24</v>
      </c>
      <c r="P20062" cm="1">
        <f t="array" ref="P20062">IF(Q20062&gt;0,INDEX(Q20062:Q41786,MATCH(TRUE,INDEX(Q20062:Q41786="",,),0)-1),"")</f>
        <v>9</v>
      </c>
      <c r="Q20062">
        <f t="shared" si="577"/>
        <v>1</v>
      </c>
      <c r="R20062">
        <f t="shared" si="575"/>
        <v>0</v>
      </c>
    </row>
    <row r="20063" spans="1:18" x14ac:dyDescent="0.3">
      <c r="A20063" t="s">
        <v>1423</v>
      </c>
      <c r="B20063" s="1">
        <v>38475</v>
      </c>
      <c r="C20063" s="2">
        <v>0.41666666666666669</v>
      </c>
      <c r="D20063" t="s">
        <v>1444</v>
      </c>
      <c r="E20063" t="s">
        <v>1445</v>
      </c>
      <c r="G20063" s="6" t="s">
        <v>29</v>
      </c>
      <c r="H20063" t="s">
        <v>406</v>
      </c>
      <c r="I20063" t="s">
        <v>21</v>
      </c>
      <c r="J20063" t="s">
        <v>22</v>
      </c>
      <c r="K20063">
        <v>1.6</v>
      </c>
      <c r="L20063">
        <v>100</v>
      </c>
      <c r="M20063" t="s">
        <v>1140</v>
      </c>
      <c r="N20063">
        <v>100</v>
      </c>
      <c r="O20063" t="s">
        <v>24</v>
      </c>
      <c r="P20063" cm="1">
        <f t="array" ref="P20063">IF(Q20063&gt;0,INDEX(Q20063:Q41787,MATCH(TRUE,INDEX(Q20063:Q41787="",,),0)-1),"")</f>
        <v>9</v>
      </c>
      <c r="Q20063">
        <f t="shared" si="577"/>
        <v>1</v>
      </c>
      <c r="R20063">
        <f t="shared" si="575"/>
        <v>0</v>
      </c>
    </row>
    <row r="20064" spans="1:18" x14ac:dyDescent="0.3">
      <c r="A20064" t="s">
        <v>1423</v>
      </c>
      <c r="B20064" s="1">
        <v>38475</v>
      </c>
      <c r="C20064" s="2">
        <v>0.41666666666666669</v>
      </c>
      <c r="D20064" t="s">
        <v>1444</v>
      </c>
      <c r="E20064" t="s">
        <v>1445</v>
      </c>
      <c r="G20064" s="6" t="s">
        <v>29</v>
      </c>
      <c r="H20064" t="s">
        <v>154</v>
      </c>
      <c r="I20064" t="s">
        <v>21</v>
      </c>
      <c r="J20064" t="s">
        <v>22</v>
      </c>
      <c r="K20064">
        <v>4.3</v>
      </c>
      <c r="L20064">
        <v>507</v>
      </c>
      <c r="M20064" t="s">
        <v>1140</v>
      </c>
      <c r="N20064">
        <v>507</v>
      </c>
      <c r="O20064" t="s">
        <v>24</v>
      </c>
      <c r="P20064" cm="1">
        <f t="array" ref="P20064">IF(Q20064&gt;0,INDEX(Q20064:Q41788,MATCH(TRUE,INDEX(Q20064:Q41788="",,),0)-1),"")</f>
        <v>9</v>
      </c>
      <c r="Q20064">
        <f t="shared" si="577"/>
        <v>1</v>
      </c>
      <c r="R20064">
        <f t="shared" si="575"/>
        <v>0</v>
      </c>
    </row>
    <row r="20065" spans="1:18" x14ac:dyDescent="0.3">
      <c r="A20065" t="s">
        <v>1423</v>
      </c>
      <c r="B20065" s="1">
        <v>38475</v>
      </c>
      <c r="C20065" s="2">
        <v>0.41666666666666669</v>
      </c>
      <c r="D20065" t="s">
        <v>1444</v>
      </c>
      <c r="E20065" t="s">
        <v>1445</v>
      </c>
      <c r="G20065" s="6" t="s">
        <v>29</v>
      </c>
      <c r="H20065" t="s">
        <v>148</v>
      </c>
      <c r="I20065" t="s">
        <v>26</v>
      </c>
      <c r="J20065" t="s">
        <v>27</v>
      </c>
      <c r="K20065">
        <v>16</v>
      </c>
      <c r="L20065">
        <v>26.4</v>
      </c>
      <c r="M20065" t="s">
        <v>1140</v>
      </c>
      <c r="N20065">
        <v>26.4</v>
      </c>
      <c r="O20065" t="s">
        <v>24</v>
      </c>
      <c r="P20065" cm="1">
        <f t="array" ref="P20065">IF(Q20065&gt;0,INDEX(Q20065:Q41789,MATCH(TRUE,INDEX(Q20065:Q41789="",,),0)-1),"")</f>
        <v>9</v>
      </c>
      <c r="Q20065">
        <f t="shared" si="577"/>
        <v>1</v>
      </c>
      <c r="R20065">
        <f t="shared" si="575"/>
        <v>0</v>
      </c>
    </row>
    <row r="20066" spans="1:18" x14ac:dyDescent="0.3">
      <c r="A20066" t="s">
        <v>1423</v>
      </c>
      <c r="B20066" s="1">
        <v>38475</v>
      </c>
      <c r="C20066" s="2">
        <v>0.41666666666666669</v>
      </c>
      <c r="D20066" t="s">
        <v>1444</v>
      </c>
      <c r="E20066" t="s">
        <v>1445</v>
      </c>
      <c r="G20066" s="6" t="s">
        <v>29</v>
      </c>
      <c r="H20066" t="s">
        <v>63</v>
      </c>
      <c r="I20066" t="s">
        <v>26</v>
      </c>
      <c r="J20066" t="s">
        <v>27</v>
      </c>
      <c r="K20066">
        <v>43</v>
      </c>
      <c r="L20066">
        <v>22.4</v>
      </c>
      <c r="M20066" t="s">
        <v>1140</v>
      </c>
      <c r="N20066">
        <v>22.4</v>
      </c>
      <c r="O20066" t="s">
        <v>24</v>
      </c>
      <c r="P20066" cm="1">
        <f t="array" ref="P20066">IF(Q20066&gt;0,INDEX(Q20066:Q41790,MATCH(TRUE,INDEX(Q20066:Q41790="",,),0)-1),"")</f>
        <v>9</v>
      </c>
      <c r="Q20066">
        <f t="shared" si="577"/>
        <v>1</v>
      </c>
      <c r="R20066">
        <f t="shared" si="575"/>
        <v>0</v>
      </c>
    </row>
    <row r="20067" spans="1:18" x14ac:dyDescent="0.3">
      <c r="A20067" t="s">
        <v>1423</v>
      </c>
      <c r="B20067" s="1">
        <v>38475</v>
      </c>
      <c r="C20067" s="2">
        <v>0.41666666666666669</v>
      </c>
      <c r="D20067" t="s">
        <v>1444</v>
      </c>
      <c r="E20067" t="s">
        <v>1445</v>
      </c>
      <c r="G20067" t="s">
        <v>19</v>
      </c>
      <c r="H20067" t="s">
        <v>194</v>
      </c>
      <c r="I20067" t="s">
        <v>21</v>
      </c>
      <c r="J20067" t="s">
        <v>22</v>
      </c>
      <c r="K20067">
        <v>25.9</v>
      </c>
      <c r="L20067">
        <v>957</v>
      </c>
      <c r="M20067" t="s">
        <v>319</v>
      </c>
      <c r="N20067">
        <v>1000</v>
      </c>
      <c r="P20067" cm="1">
        <f t="array" ref="P20067">IF(Q20067&gt;0,INDEX(Q20067:Q41791,MATCH(TRUE,INDEX(Q20067:Q41791="",,),0)-1),"")</f>
        <v>9</v>
      </c>
      <c r="Q20067">
        <f t="shared" si="577"/>
        <v>2</v>
      </c>
      <c r="R20067">
        <f t="shared" si="575"/>
        <v>0</v>
      </c>
    </row>
    <row r="20068" spans="1:18" x14ac:dyDescent="0.3">
      <c r="A20068" t="s">
        <v>1423</v>
      </c>
      <c r="B20068" s="1">
        <v>38475</v>
      </c>
      <c r="C20068" s="2">
        <v>0.41666666666666669</v>
      </c>
      <c r="D20068" t="s">
        <v>1444</v>
      </c>
      <c r="E20068" t="s">
        <v>1445</v>
      </c>
      <c r="G20068" t="s">
        <v>19</v>
      </c>
      <c r="H20068" t="s">
        <v>64</v>
      </c>
      <c r="I20068" t="s">
        <v>26</v>
      </c>
      <c r="J20068" t="s">
        <v>27</v>
      </c>
      <c r="K20068">
        <v>1170</v>
      </c>
      <c r="L20068">
        <v>18.399999999999999</v>
      </c>
      <c r="M20068" t="s">
        <v>319</v>
      </c>
      <c r="N20068">
        <v>37</v>
      </c>
      <c r="P20068" cm="1">
        <f t="array" ref="P20068">IF(Q20068&gt;0,INDEX(Q20068:Q41792,MATCH(TRUE,INDEX(Q20068:Q41792="",,),0)-1),"")</f>
        <v>9</v>
      </c>
      <c r="Q20068">
        <f t="shared" si="577"/>
        <v>2</v>
      </c>
      <c r="R20068">
        <f t="shared" si="575"/>
        <v>0</v>
      </c>
    </row>
    <row r="20069" spans="1:18" x14ac:dyDescent="0.3">
      <c r="A20069" t="s">
        <v>1423</v>
      </c>
      <c r="B20069" s="1">
        <v>38475</v>
      </c>
      <c r="C20069" s="2">
        <v>0.41666666666666669</v>
      </c>
      <c r="D20069" t="s">
        <v>1444</v>
      </c>
      <c r="E20069" t="s">
        <v>1445</v>
      </c>
      <c r="G20069" s="6" t="s">
        <v>29</v>
      </c>
      <c r="H20069" t="s">
        <v>30</v>
      </c>
      <c r="I20069" t="s">
        <v>21</v>
      </c>
      <c r="J20069" t="s">
        <v>22</v>
      </c>
      <c r="K20069">
        <v>1.5</v>
      </c>
      <c r="L20069">
        <v>158</v>
      </c>
      <c r="M20069" t="s">
        <v>319</v>
      </c>
      <c r="N20069">
        <v>158</v>
      </c>
      <c r="P20069" cm="1">
        <f t="array" ref="P20069">IF(Q20069&gt;0,INDEX(Q20069:Q41793,MATCH(TRUE,INDEX(Q20069:Q41793="",,),0)-1),"")</f>
        <v>9</v>
      </c>
      <c r="Q20069">
        <f t="shared" si="577"/>
        <v>2</v>
      </c>
      <c r="R20069">
        <f t="shared" si="575"/>
        <v>0</v>
      </c>
    </row>
    <row r="20070" spans="1:18" x14ac:dyDescent="0.3">
      <c r="A20070" t="s">
        <v>1423</v>
      </c>
      <c r="B20070" s="1">
        <v>38475</v>
      </c>
      <c r="C20070" s="2">
        <v>0.41666666666666669</v>
      </c>
      <c r="D20070" t="s">
        <v>1444</v>
      </c>
      <c r="E20070" t="s">
        <v>1445</v>
      </c>
      <c r="G20070" s="6" t="s">
        <v>29</v>
      </c>
      <c r="H20070" t="s">
        <v>196</v>
      </c>
      <c r="I20070" t="s">
        <v>21</v>
      </c>
      <c r="J20070" t="s">
        <v>22</v>
      </c>
      <c r="K20070">
        <v>0.1</v>
      </c>
      <c r="L20070">
        <v>215</v>
      </c>
      <c r="M20070" t="s">
        <v>319</v>
      </c>
      <c r="N20070">
        <v>215</v>
      </c>
      <c r="P20070" cm="1">
        <f t="array" ref="P20070">IF(Q20070&gt;0,INDEX(Q20070:Q41794,MATCH(TRUE,INDEX(Q20070:Q41794="",,),0)-1),"")</f>
        <v>9</v>
      </c>
      <c r="Q20070">
        <f t="shared" si="577"/>
        <v>2</v>
      </c>
      <c r="R20070">
        <f t="shared" si="575"/>
        <v>0</v>
      </c>
    </row>
    <row r="20071" spans="1:18" x14ac:dyDescent="0.3">
      <c r="A20071" t="s">
        <v>1423</v>
      </c>
      <c r="B20071" s="1">
        <v>38475</v>
      </c>
      <c r="C20071" s="2">
        <v>0.41666666666666669</v>
      </c>
      <c r="D20071" t="s">
        <v>1444</v>
      </c>
      <c r="E20071" t="s">
        <v>1445</v>
      </c>
      <c r="G20071" s="6" t="s">
        <v>29</v>
      </c>
      <c r="H20071" t="s">
        <v>206</v>
      </c>
      <c r="I20071" t="s">
        <v>21</v>
      </c>
      <c r="J20071" t="s">
        <v>22</v>
      </c>
      <c r="K20071">
        <v>0.8</v>
      </c>
      <c r="L20071">
        <v>180</v>
      </c>
      <c r="M20071" t="s">
        <v>319</v>
      </c>
      <c r="N20071">
        <v>180</v>
      </c>
      <c r="P20071" cm="1">
        <f t="array" ref="P20071">IF(Q20071&gt;0,INDEX(Q20071:Q41795,MATCH(TRUE,INDEX(Q20071:Q41795="",,),0)-1),"")</f>
        <v>9</v>
      </c>
      <c r="Q20071">
        <f t="shared" si="577"/>
        <v>2</v>
      </c>
      <c r="R20071">
        <f t="shared" si="575"/>
        <v>0</v>
      </c>
    </row>
    <row r="20072" spans="1:18" x14ac:dyDescent="0.3">
      <c r="A20072" t="s">
        <v>1423</v>
      </c>
      <c r="B20072" s="1">
        <v>38475</v>
      </c>
      <c r="C20072" s="2">
        <v>0.41666666666666669</v>
      </c>
      <c r="D20072" t="s">
        <v>1444</v>
      </c>
      <c r="E20072" t="s">
        <v>1445</v>
      </c>
      <c r="G20072" s="6" t="s">
        <v>29</v>
      </c>
      <c r="H20072" t="s">
        <v>406</v>
      </c>
      <c r="I20072" t="s">
        <v>21</v>
      </c>
      <c r="J20072" t="s">
        <v>22</v>
      </c>
      <c r="K20072">
        <v>1.6</v>
      </c>
      <c r="L20072">
        <v>100</v>
      </c>
      <c r="M20072" t="s">
        <v>319</v>
      </c>
      <c r="N20072">
        <v>100</v>
      </c>
      <c r="P20072" cm="1">
        <f t="array" ref="P20072">IF(Q20072&gt;0,INDEX(Q20072:Q41796,MATCH(TRUE,INDEX(Q20072:Q41796="",,),0)-1),"")</f>
        <v>9</v>
      </c>
      <c r="Q20072">
        <f t="shared" si="577"/>
        <v>2</v>
      </c>
      <c r="R20072">
        <f t="shared" si="575"/>
        <v>0</v>
      </c>
    </row>
    <row r="20073" spans="1:18" x14ac:dyDescent="0.3">
      <c r="A20073" t="s">
        <v>1423</v>
      </c>
      <c r="B20073" s="1">
        <v>38475</v>
      </c>
      <c r="C20073" s="2">
        <v>0.41666666666666669</v>
      </c>
      <c r="D20073" t="s">
        <v>1444</v>
      </c>
      <c r="E20073" t="s">
        <v>1445</v>
      </c>
      <c r="G20073" s="6" t="s">
        <v>29</v>
      </c>
      <c r="H20073" t="s">
        <v>154</v>
      </c>
      <c r="I20073" t="s">
        <v>21</v>
      </c>
      <c r="J20073" t="s">
        <v>22</v>
      </c>
      <c r="K20073">
        <v>4.3</v>
      </c>
      <c r="L20073">
        <v>507</v>
      </c>
      <c r="M20073" t="s">
        <v>319</v>
      </c>
      <c r="N20073">
        <v>507</v>
      </c>
      <c r="P20073" cm="1">
        <f t="array" ref="P20073">IF(Q20073&gt;0,INDEX(Q20073:Q41797,MATCH(TRUE,INDEX(Q20073:Q41797="",,),0)-1),"")</f>
        <v>9</v>
      </c>
      <c r="Q20073">
        <f t="shared" si="577"/>
        <v>2</v>
      </c>
      <c r="R20073">
        <f t="shared" si="575"/>
        <v>0</v>
      </c>
    </row>
    <row r="20074" spans="1:18" x14ac:dyDescent="0.3">
      <c r="A20074" t="s">
        <v>1423</v>
      </c>
      <c r="B20074" s="1">
        <v>38475</v>
      </c>
      <c r="C20074" s="2">
        <v>0.41666666666666669</v>
      </c>
      <c r="D20074" t="s">
        <v>1444</v>
      </c>
      <c r="E20074" t="s">
        <v>1445</v>
      </c>
      <c r="G20074" s="6" t="s">
        <v>29</v>
      </c>
      <c r="H20074" t="s">
        <v>148</v>
      </c>
      <c r="I20074" t="s">
        <v>26</v>
      </c>
      <c r="J20074" t="s">
        <v>27</v>
      </c>
      <c r="K20074">
        <v>16</v>
      </c>
      <c r="L20074">
        <v>26.4</v>
      </c>
      <c r="M20074" t="s">
        <v>319</v>
      </c>
      <c r="N20074">
        <v>26.4</v>
      </c>
      <c r="P20074" cm="1">
        <f t="array" ref="P20074">IF(Q20074&gt;0,INDEX(Q20074:Q41798,MATCH(TRUE,INDEX(Q20074:Q41798="",,),0)-1),"")</f>
        <v>9</v>
      </c>
      <c r="Q20074">
        <f t="shared" si="577"/>
        <v>2</v>
      </c>
      <c r="R20074">
        <f t="shared" si="575"/>
        <v>0</v>
      </c>
    </row>
    <row r="20075" spans="1:18" x14ac:dyDescent="0.3">
      <c r="A20075" t="s">
        <v>1423</v>
      </c>
      <c r="B20075" s="1">
        <v>38475</v>
      </c>
      <c r="C20075" s="2">
        <v>0.41666666666666669</v>
      </c>
      <c r="D20075" t="s">
        <v>1444</v>
      </c>
      <c r="E20075" t="s">
        <v>1445</v>
      </c>
      <c r="G20075" s="6" t="s">
        <v>29</v>
      </c>
      <c r="H20075" t="s">
        <v>63</v>
      </c>
      <c r="I20075" t="s">
        <v>26</v>
      </c>
      <c r="J20075" t="s">
        <v>27</v>
      </c>
      <c r="K20075">
        <v>43</v>
      </c>
      <c r="L20075">
        <v>22.4</v>
      </c>
      <c r="M20075" t="s">
        <v>319</v>
      </c>
      <c r="N20075">
        <v>22.4</v>
      </c>
      <c r="P20075" cm="1">
        <f t="array" ref="P20075">IF(Q20075&gt;0,INDEX(Q20075:Q41799,MATCH(TRUE,INDEX(Q20075:Q41799="",,),0)-1),"")</f>
        <v>9</v>
      </c>
      <c r="Q20075">
        <f t="shared" si="577"/>
        <v>2</v>
      </c>
      <c r="R20075">
        <f t="shared" si="575"/>
        <v>0</v>
      </c>
    </row>
    <row r="20076" spans="1:18" x14ac:dyDescent="0.3">
      <c r="A20076" t="s">
        <v>1423</v>
      </c>
      <c r="B20076" s="1">
        <v>38475</v>
      </c>
      <c r="C20076" s="2">
        <v>0.41666666666666669</v>
      </c>
      <c r="D20076" t="s">
        <v>1444</v>
      </c>
      <c r="E20076" t="s">
        <v>1445</v>
      </c>
      <c r="G20076" t="s">
        <v>19</v>
      </c>
      <c r="H20076" t="s">
        <v>194</v>
      </c>
      <c r="I20076" t="s">
        <v>21</v>
      </c>
      <c r="J20076" t="s">
        <v>22</v>
      </c>
      <c r="K20076">
        <v>25.9</v>
      </c>
      <c r="L20076">
        <v>957</v>
      </c>
      <c r="M20076" t="s">
        <v>1118</v>
      </c>
      <c r="N20076">
        <v>1100</v>
      </c>
      <c r="P20076" cm="1">
        <f t="array" ref="P20076">IF(Q20076&gt;0,INDEX(Q20076:Q41800,MATCH(TRUE,INDEX(Q20076:Q41800="",,),0)-1),"")</f>
        <v>9</v>
      </c>
      <c r="Q20076">
        <f t="shared" si="577"/>
        <v>3</v>
      </c>
      <c r="R20076">
        <f t="shared" si="575"/>
        <v>0</v>
      </c>
    </row>
    <row r="20077" spans="1:18" x14ac:dyDescent="0.3">
      <c r="A20077" t="s">
        <v>1423</v>
      </c>
      <c r="B20077" s="1">
        <v>38475</v>
      </c>
      <c r="C20077" s="2">
        <v>0.41666666666666669</v>
      </c>
      <c r="D20077" t="s">
        <v>1444</v>
      </c>
      <c r="E20077" t="s">
        <v>1445</v>
      </c>
      <c r="G20077" t="s">
        <v>19</v>
      </c>
      <c r="H20077" t="s">
        <v>64</v>
      </c>
      <c r="I20077" t="s">
        <v>26</v>
      </c>
      <c r="J20077" t="s">
        <v>27</v>
      </c>
      <c r="K20077">
        <v>1170</v>
      </c>
      <c r="L20077">
        <v>18.399999999999999</v>
      </c>
      <c r="M20077" t="s">
        <v>1118</v>
      </c>
      <c r="N20077">
        <v>34</v>
      </c>
      <c r="P20077" cm="1">
        <f t="array" ref="P20077">IF(Q20077&gt;0,INDEX(Q20077:Q41801,MATCH(TRUE,INDEX(Q20077:Q41801="",,),0)-1),"")</f>
        <v>9</v>
      </c>
      <c r="Q20077">
        <f t="shared" si="577"/>
        <v>3</v>
      </c>
      <c r="R20077">
        <f t="shared" si="575"/>
        <v>0</v>
      </c>
    </row>
    <row r="20078" spans="1:18" x14ac:dyDescent="0.3">
      <c r="A20078" t="s">
        <v>1423</v>
      </c>
      <c r="B20078" s="1">
        <v>38475</v>
      </c>
      <c r="C20078" s="2">
        <v>0.41666666666666669</v>
      </c>
      <c r="D20078" t="s">
        <v>1444</v>
      </c>
      <c r="E20078" t="s">
        <v>1445</v>
      </c>
      <c r="G20078" s="6" t="s">
        <v>29</v>
      </c>
      <c r="H20078" t="s">
        <v>30</v>
      </c>
      <c r="I20078" t="s">
        <v>21</v>
      </c>
      <c r="J20078" t="s">
        <v>22</v>
      </c>
      <c r="K20078">
        <v>1.5</v>
      </c>
      <c r="L20078">
        <v>158</v>
      </c>
      <c r="M20078" t="s">
        <v>1118</v>
      </c>
      <c r="N20078">
        <v>158</v>
      </c>
      <c r="P20078" cm="1">
        <f t="array" ref="P20078">IF(Q20078&gt;0,INDEX(Q20078:Q41802,MATCH(TRUE,INDEX(Q20078:Q41802="",,),0)-1),"")</f>
        <v>9</v>
      </c>
      <c r="Q20078">
        <f t="shared" si="577"/>
        <v>3</v>
      </c>
      <c r="R20078">
        <f t="shared" si="575"/>
        <v>0</v>
      </c>
    </row>
    <row r="20079" spans="1:18" x14ac:dyDescent="0.3">
      <c r="A20079" t="s">
        <v>1423</v>
      </c>
      <c r="B20079" s="1">
        <v>38475</v>
      </c>
      <c r="C20079" s="2">
        <v>0.41666666666666669</v>
      </c>
      <c r="D20079" t="s">
        <v>1444</v>
      </c>
      <c r="E20079" t="s">
        <v>1445</v>
      </c>
      <c r="G20079" s="6" t="s">
        <v>29</v>
      </c>
      <c r="H20079" t="s">
        <v>196</v>
      </c>
      <c r="I20079" t="s">
        <v>21</v>
      </c>
      <c r="J20079" t="s">
        <v>22</v>
      </c>
      <c r="K20079">
        <v>0.1</v>
      </c>
      <c r="L20079">
        <v>215</v>
      </c>
      <c r="M20079" t="s">
        <v>1118</v>
      </c>
      <c r="N20079">
        <v>215</v>
      </c>
      <c r="P20079" cm="1">
        <f t="array" ref="P20079">IF(Q20079&gt;0,INDEX(Q20079:Q41803,MATCH(TRUE,INDEX(Q20079:Q41803="",,),0)-1),"")</f>
        <v>9</v>
      </c>
      <c r="Q20079">
        <f t="shared" si="577"/>
        <v>3</v>
      </c>
      <c r="R20079">
        <f t="shared" si="575"/>
        <v>0</v>
      </c>
    </row>
    <row r="20080" spans="1:18" x14ac:dyDescent="0.3">
      <c r="A20080" t="s">
        <v>1423</v>
      </c>
      <c r="B20080" s="1">
        <v>38475</v>
      </c>
      <c r="C20080" s="2">
        <v>0.41666666666666669</v>
      </c>
      <c r="D20080" t="s">
        <v>1444</v>
      </c>
      <c r="E20080" t="s">
        <v>1445</v>
      </c>
      <c r="G20080" s="6" t="s">
        <v>29</v>
      </c>
      <c r="H20080" t="s">
        <v>206</v>
      </c>
      <c r="I20080" t="s">
        <v>21</v>
      </c>
      <c r="J20080" t="s">
        <v>22</v>
      </c>
      <c r="K20080">
        <v>0.8</v>
      </c>
      <c r="L20080">
        <v>180</v>
      </c>
      <c r="M20080" t="s">
        <v>1118</v>
      </c>
      <c r="N20080">
        <v>180</v>
      </c>
      <c r="P20080" cm="1">
        <f t="array" ref="P20080">IF(Q20080&gt;0,INDEX(Q20080:Q41804,MATCH(TRUE,INDEX(Q20080:Q41804="",,),0)-1),"")</f>
        <v>9</v>
      </c>
      <c r="Q20080">
        <f t="shared" si="577"/>
        <v>3</v>
      </c>
      <c r="R20080">
        <f t="shared" ref="R20080:R20143" si="578">IF(P20080="","",0)</f>
        <v>0</v>
      </c>
    </row>
    <row r="20081" spans="1:18" x14ac:dyDescent="0.3">
      <c r="A20081" t="s">
        <v>1423</v>
      </c>
      <c r="B20081" s="1">
        <v>38475</v>
      </c>
      <c r="C20081" s="2">
        <v>0.41666666666666669</v>
      </c>
      <c r="D20081" t="s">
        <v>1444</v>
      </c>
      <c r="E20081" t="s">
        <v>1445</v>
      </c>
      <c r="G20081" s="6" t="s">
        <v>29</v>
      </c>
      <c r="H20081" t="s">
        <v>406</v>
      </c>
      <c r="I20081" t="s">
        <v>21</v>
      </c>
      <c r="J20081" t="s">
        <v>22</v>
      </c>
      <c r="K20081">
        <v>1.6</v>
      </c>
      <c r="L20081">
        <v>100</v>
      </c>
      <c r="M20081" t="s">
        <v>1118</v>
      </c>
      <c r="N20081">
        <v>100</v>
      </c>
      <c r="P20081" cm="1">
        <f t="array" ref="P20081">IF(Q20081&gt;0,INDEX(Q20081:Q41805,MATCH(TRUE,INDEX(Q20081:Q41805="",,),0)-1),"")</f>
        <v>9</v>
      </c>
      <c r="Q20081">
        <f t="shared" si="577"/>
        <v>3</v>
      </c>
      <c r="R20081">
        <f t="shared" si="578"/>
        <v>0</v>
      </c>
    </row>
    <row r="20082" spans="1:18" x14ac:dyDescent="0.3">
      <c r="A20082" t="s">
        <v>1423</v>
      </c>
      <c r="B20082" s="1">
        <v>38475</v>
      </c>
      <c r="C20082" s="2">
        <v>0.41666666666666669</v>
      </c>
      <c r="D20082" t="s">
        <v>1444</v>
      </c>
      <c r="E20082" t="s">
        <v>1445</v>
      </c>
      <c r="G20082" s="6" t="s">
        <v>29</v>
      </c>
      <c r="H20082" t="s">
        <v>154</v>
      </c>
      <c r="I20082" t="s">
        <v>21</v>
      </c>
      <c r="J20082" t="s">
        <v>22</v>
      </c>
      <c r="K20082">
        <v>4.3</v>
      </c>
      <c r="L20082">
        <v>507</v>
      </c>
      <c r="M20082" t="s">
        <v>1118</v>
      </c>
      <c r="N20082">
        <v>507</v>
      </c>
      <c r="P20082" cm="1">
        <f t="array" ref="P20082">IF(Q20082&gt;0,INDEX(Q20082:Q41806,MATCH(TRUE,INDEX(Q20082:Q41806="",,),0)-1),"")</f>
        <v>9</v>
      </c>
      <c r="Q20082">
        <f t="shared" si="577"/>
        <v>3</v>
      </c>
      <c r="R20082">
        <f t="shared" si="578"/>
        <v>0</v>
      </c>
    </row>
    <row r="20083" spans="1:18" x14ac:dyDescent="0.3">
      <c r="A20083" t="s">
        <v>1423</v>
      </c>
      <c r="B20083" s="1">
        <v>38475</v>
      </c>
      <c r="C20083" s="2">
        <v>0.41666666666666669</v>
      </c>
      <c r="D20083" t="s">
        <v>1444</v>
      </c>
      <c r="E20083" t="s">
        <v>1445</v>
      </c>
      <c r="G20083" s="6" t="s">
        <v>29</v>
      </c>
      <c r="H20083" t="s">
        <v>148</v>
      </c>
      <c r="I20083" t="s">
        <v>26</v>
      </c>
      <c r="J20083" t="s">
        <v>27</v>
      </c>
      <c r="K20083">
        <v>16</v>
      </c>
      <c r="L20083">
        <v>26.4</v>
      </c>
      <c r="M20083" t="s">
        <v>1118</v>
      </c>
      <c r="N20083">
        <v>26.4</v>
      </c>
      <c r="P20083" cm="1">
        <f t="array" ref="P20083">IF(Q20083&gt;0,INDEX(Q20083:Q41807,MATCH(TRUE,INDEX(Q20083:Q41807="",,),0)-1),"")</f>
        <v>9</v>
      </c>
      <c r="Q20083">
        <f t="shared" si="577"/>
        <v>3</v>
      </c>
      <c r="R20083">
        <f t="shared" si="578"/>
        <v>0</v>
      </c>
    </row>
    <row r="20084" spans="1:18" x14ac:dyDescent="0.3">
      <c r="A20084" t="s">
        <v>1423</v>
      </c>
      <c r="B20084" s="1">
        <v>38475</v>
      </c>
      <c r="C20084" s="2">
        <v>0.41666666666666669</v>
      </c>
      <c r="D20084" t="s">
        <v>1444</v>
      </c>
      <c r="E20084" t="s">
        <v>1445</v>
      </c>
      <c r="G20084" s="6" t="s">
        <v>29</v>
      </c>
      <c r="H20084" t="s">
        <v>63</v>
      </c>
      <c r="I20084" t="s">
        <v>26</v>
      </c>
      <c r="J20084" t="s">
        <v>27</v>
      </c>
      <c r="K20084">
        <v>43</v>
      </c>
      <c r="L20084">
        <v>22.4</v>
      </c>
      <c r="M20084" t="s">
        <v>1118</v>
      </c>
      <c r="N20084">
        <v>22.4</v>
      </c>
      <c r="P20084" cm="1">
        <f t="array" ref="P20084">IF(Q20084&gt;0,INDEX(Q20084:Q41808,MATCH(TRUE,INDEX(Q20084:Q41808="",,),0)-1),"")</f>
        <v>9</v>
      </c>
      <c r="Q20084">
        <f t="shared" si="577"/>
        <v>3</v>
      </c>
      <c r="R20084">
        <f t="shared" si="578"/>
        <v>0</v>
      </c>
    </row>
    <row r="20085" spans="1:18" x14ac:dyDescent="0.3">
      <c r="A20085" t="s">
        <v>1423</v>
      </c>
      <c r="B20085" s="1">
        <v>38475</v>
      </c>
      <c r="C20085" s="2">
        <v>0.41666666666666669</v>
      </c>
      <c r="D20085" t="s">
        <v>1444</v>
      </c>
      <c r="E20085" t="s">
        <v>1445</v>
      </c>
      <c r="G20085" t="s">
        <v>19</v>
      </c>
      <c r="H20085" t="s">
        <v>194</v>
      </c>
      <c r="I20085" t="s">
        <v>21</v>
      </c>
      <c r="J20085" t="s">
        <v>22</v>
      </c>
      <c r="K20085">
        <v>25.9</v>
      </c>
      <c r="L20085">
        <v>957</v>
      </c>
      <c r="M20085" t="s">
        <v>1436</v>
      </c>
      <c r="N20085">
        <v>961</v>
      </c>
      <c r="P20085" cm="1">
        <f t="array" ref="P20085">IF(Q20085&gt;0,INDEX(Q20085:Q41809,MATCH(TRUE,INDEX(Q20085:Q41809="",,),0)-1),"")</f>
        <v>9</v>
      </c>
      <c r="Q20085">
        <f t="shared" si="577"/>
        <v>4</v>
      </c>
      <c r="R20085">
        <f t="shared" si="578"/>
        <v>0</v>
      </c>
    </row>
    <row r="20086" spans="1:18" x14ac:dyDescent="0.3">
      <c r="A20086" t="s">
        <v>1423</v>
      </c>
      <c r="B20086" s="1">
        <v>38475</v>
      </c>
      <c r="C20086" s="2">
        <v>0.41666666666666669</v>
      </c>
      <c r="D20086" t="s">
        <v>1444</v>
      </c>
      <c r="E20086" t="s">
        <v>1445</v>
      </c>
      <c r="G20086" t="s">
        <v>19</v>
      </c>
      <c r="H20086" t="s">
        <v>64</v>
      </c>
      <c r="I20086" t="s">
        <v>26</v>
      </c>
      <c r="J20086" t="s">
        <v>27</v>
      </c>
      <c r="K20086">
        <v>1170</v>
      </c>
      <c r="L20086">
        <v>18.399999999999999</v>
      </c>
      <c r="M20086" t="s">
        <v>1436</v>
      </c>
      <c r="N20086">
        <v>32.5</v>
      </c>
      <c r="P20086" cm="1">
        <f t="array" ref="P20086">IF(Q20086&gt;0,INDEX(Q20086:Q41810,MATCH(TRUE,INDEX(Q20086:Q41810="",,),0)-1),"")</f>
        <v>9</v>
      </c>
      <c r="Q20086">
        <f t="shared" si="577"/>
        <v>4</v>
      </c>
      <c r="R20086">
        <f t="shared" si="578"/>
        <v>0</v>
      </c>
    </row>
    <row r="20087" spans="1:18" x14ac:dyDescent="0.3">
      <c r="A20087" t="s">
        <v>1423</v>
      </c>
      <c r="B20087" s="1">
        <v>38475</v>
      </c>
      <c r="C20087" s="2">
        <v>0.41666666666666669</v>
      </c>
      <c r="D20087" t="s">
        <v>1444</v>
      </c>
      <c r="E20087" t="s">
        <v>1445</v>
      </c>
      <c r="G20087" s="6" t="s">
        <v>29</v>
      </c>
      <c r="H20087" t="s">
        <v>30</v>
      </c>
      <c r="I20087" t="s">
        <v>21</v>
      </c>
      <c r="J20087" t="s">
        <v>22</v>
      </c>
      <c r="K20087">
        <v>1.5</v>
      </c>
      <c r="L20087">
        <v>158</v>
      </c>
      <c r="M20087" t="s">
        <v>1436</v>
      </c>
      <c r="N20087">
        <v>158</v>
      </c>
      <c r="P20087" cm="1">
        <f t="array" ref="P20087">IF(Q20087&gt;0,INDEX(Q20087:Q41811,MATCH(TRUE,INDEX(Q20087:Q41811="",,),0)-1),"")</f>
        <v>9</v>
      </c>
      <c r="Q20087">
        <f t="shared" si="577"/>
        <v>4</v>
      </c>
      <c r="R20087">
        <f t="shared" si="578"/>
        <v>0</v>
      </c>
    </row>
    <row r="20088" spans="1:18" x14ac:dyDescent="0.3">
      <c r="A20088" t="s">
        <v>1423</v>
      </c>
      <c r="B20088" s="1">
        <v>38475</v>
      </c>
      <c r="C20088" s="2">
        <v>0.41666666666666669</v>
      </c>
      <c r="D20088" t="s">
        <v>1444</v>
      </c>
      <c r="E20088" t="s">
        <v>1445</v>
      </c>
      <c r="G20088" s="6" t="s">
        <v>29</v>
      </c>
      <c r="H20088" t="s">
        <v>196</v>
      </c>
      <c r="I20088" t="s">
        <v>21</v>
      </c>
      <c r="J20088" t="s">
        <v>22</v>
      </c>
      <c r="K20088">
        <v>0.1</v>
      </c>
      <c r="L20088">
        <v>215</v>
      </c>
      <c r="M20088" t="s">
        <v>1436</v>
      </c>
      <c r="N20088">
        <v>215</v>
      </c>
      <c r="P20088" cm="1">
        <f t="array" ref="P20088">IF(Q20088&gt;0,INDEX(Q20088:Q41812,MATCH(TRUE,INDEX(Q20088:Q41812="",,),0)-1),"")</f>
        <v>9</v>
      </c>
      <c r="Q20088">
        <f t="shared" si="577"/>
        <v>4</v>
      </c>
      <c r="R20088">
        <f t="shared" si="578"/>
        <v>0</v>
      </c>
    </row>
    <row r="20089" spans="1:18" x14ac:dyDescent="0.3">
      <c r="A20089" t="s">
        <v>1423</v>
      </c>
      <c r="B20089" s="1">
        <v>38475</v>
      </c>
      <c r="C20089" s="2">
        <v>0.41666666666666669</v>
      </c>
      <c r="D20089" t="s">
        <v>1444</v>
      </c>
      <c r="E20089" t="s">
        <v>1445</v>
      </c>
      <c r="G20089" s="6" t="s">
        <v>29</v>
      </c>
      <c r="H20089" t="s">
        <v>206</v>
      </c>
      <c r="I20089" t="s">
        <v>21</v>
      </c>
      <c r="J20089" t="s">
        <v>22</v>
      </c>
      <c r="K20089">
        <v>0.8</v>
      </c>
      <c r="L20089">
        <v>180</v>
      </c>
      <c r="M20089" t="s">
        <v>1436</v>
      </c>
      <c r="N20089">
        <v>180</v>
      </c>
      <c r="P20089" cm="1">
        <f t="array" ref="P20089">IF(Q20089&gt;0,INDEX(Q20089:Q41813,MATCH(TRUE,INDEX(Q20089:Q41813="",,),0)-1),"")</f>
        <v>9</v>
      </c>
      <c r="Q20089">
        <f t="shared" si="577"/>
        <v>4</v>
      </c>
      <c r="R20089">
        <f t="shared" si="578"/>
        <v>0</v>
      </c>
    </row>
    <row r="20090" spans="1:18" x14ac:dyDescent="0.3">
      <c r="A20090" t="s">
        <v>1423</v>
      </c>
      <c r="B20090" s="1">
        <v>38475</v>
      </c>
      <c r="C20090" s="2">
        <v>0.41666666666666669</v>
      </c>
      <c r="D20090" t="s">
        <v>1444</v>
      </c>
      <c r="E20090" t="s">
        <v>1445</v>
      </c>
      <c r="G20090" s="6" t="s">
        <v>29</v>
      </c>
      <c r="H20090" t="s">
        <v>406</v>
      </c>
      <c r="I20090" t="s">
        <v>21</v>
      </c>
      <c r="J20090" t="s">
        <v>22</v>
      </c>
      <c r="K20090">
        <v>1.6</v>
      </c>
      <c r="L20090">
        <v>100</v>
      </c>
      <c r="M20090" t="s">
        <v>1436</v>
      </c>
      <c r="N20090">
        <v>100</v>
      </c>
      <c r="P20090" cm="1">
        <f t="array" ref="P20090">IF(Q20090&gt;0,INDEX(Q20090:Q41814,MATCH(TRUE,INDEX(Q20090:Q41814="",,),0)-1),"")</f>
        <v>9</v>
      </c>
      <c r="Q20090">
        <f t="shared" si="577"/>
        <v>4</v>
      </c>
      <c r="R20090">
        <f t="shared" si="578"/>
        <v>0</v>
      </c>
    </row>
    <row r="20091" spans="1:18" x14ac:dyDescent="0.3">
      <c r="A20091" t="s">
        <v>1423</v>
      </c>
      <c r="B20091" s="1">
        <v>38475</v>
      </c>
      <c r="C20091" s="2">
        <v>0.41666666666666669</v>
      </c>
      <c r="D20091" t="s">
        <v>1444</v>
      </c>
      <c r="E20091" t="s">
        <v>1445</v>
      </c>
      <c r="G20091" s="6" t="s">
        <v>29</v>
      </c>
      <c r="H20091" t="s">
        <v>154</v>
      </c>
      <c r="I20091" t="s">
        <v>21</v>
      </c>
      <c r="J20091" t="s">
        <v>22</v>
      </c>
      <c r="K20091">
        <v>4.3</v>
      </c>
      <c r="L20091">
        <v>507</v>
      </c>
      <c r="M20091" t="s">
        <v>1436</v>
      </c>
      <c r="N20091">
        <v>507</v>
      </c>
      <c r="P20091" cm="1">
        <f t="array" ref="P20091">IF(Q20091&gt;0,INDEX(Q20091:Q41815,MATCH(TRUE,INDEX(Q20091:Q41815="",,),0)-1),"")</f>
        <v>9</v>
      </c>
      <c r="Q20091">
        <f t="shared" si="577"/>
        <v>4</v>
      </c>
      <c r="R20091">
        <f t="shared" si="578"/>
        <v>0</v>
      </c>
    </row>
    <row r="20092" spans="1:18" x14ac:dyDescent="0.3">
      <c r="A20092" t="s">
        <v>1423</v>
      </c>
      <c r="B20092" s="1">
        <v>38475</v>
      </c>
      <c r="C20092" s="2">
        <v>0.41666666666666669</v>
      </c>
      <c r="D20092" t="s">
        <v>1444</v>
      </c>
      <c r="E20092" t="s">
        <v>1445</v>
      </c>
      <c r="G20092" s="6" t="s">
        <v>29</v>
      </c>
      <c r="H20092" t="s">
        <v>148</v>
      </c>
      <c r="I20092" t="s">
        <v>26</v>
      </c>
      <c r="J20092" t="s">
        <v>27</v>
      </c>
      <c r="K20092">
        <v>16</v>
      </c>
      <c r="L20092">
        <v>26.4</v>
      </c>
      <c r="M20092" t="s">
        <v>1436</v>
      </c>
      <c r="N20092">
        <v>26.4</v>
      </c>
      <c r="P20092" cm="1">
        <f t="array" ref="P20092">IF(Q20092&gt;0,INDEX(Q20092:Q41816,MATCH(TRUE,INDEX(Q20092:Q41816="",,),0)-1),"")</f>
        <v>9</v>
      </c>
      <c r="Q20092">
        <f t="shared" si="577"/>
        <v>4</v>
      </c>
      <c r="R20092">
        <f t="shared" si="578"/>
        <v>0</v>
      </c>
    </row>
    <row r="20093" spans="1:18" x14ac:dyDescent="0.3">
      <c r="A20093" t="s">
        <v>1423</v>
      </c>
      <c r="B20093" s="1">
        <v>38475</v>
      </c>
      <c r="C20093" s="2">
        <v>0.41666666666666669</v>
      </c>
      <c r="D20093" t="s">
        <v>1444</v>
      </c>
      <c r="E20093" t="s">
        <v>1445</v>
      </c>
      <c r="G20093" s="6" t="s">
        <v>29</v>
      </c>
      <c r="H20093" t="s">
        <v>63</v>
      </c>
      <c r="I20093" t="s">
        <v>26</v>
      </c>
      <c r="J20093" t="s">
        <v>27</v>
      </c>
      <c r="K20093">
        <v>43</v>
      </c>
      <c r="L20093">
        <v>22.4</v>
      </c>
      <c r="M20093" t="s">
        <v>1436</v>
      </c>
      <c r="N20093">
        <v>22.4</v>
      </c>
      <c r="P20093" cm="1">
        <f t="array" ref="P20093">IF(Q20093&gt;0,INDEX(Q20093:Q41817,MATCH(TRUE,INDEX(Q20093:Q41817="",,),0)-1),"")</f>
        <v>9</v>
      </c>
      <c r="Q20093">
        <f t="shared" si="577"/>
        <v>4</v>
      </c>
      <c r="R20093">
        <f t="shared" si="578"/>
        <v>0</v>
      </c>
    </row>
    <row r="20094" spans="1:18" x14ac:dyDescent="0.3">
      <c r="A20094" t="s">
        <v>1423</v>
      </c>
      <c r="B20094" s="1">
        <v>38475</v>
      </c>
      <c r="C20094" s="2">
        <v>0.41666666666666669</v>
      </c>
      <c r="D20094" t="s">
        <v>1444</v>
      </c>
      <c r="E20094" t="s">
        <v>1445</v>
      </c>
      <c r="G20094" t="s">
        <v>19</v>
      </c>
      <c r="H20094" t="s">
        <v>194</v>
      </c>
      <c r="I20094" t="s">
        <v>21</v>
      </c>
      <c r="J20094" t="s">
        <v>22</v>
      </c>
      <c r="K20094">
        <v>25.9</v>
      </c>
      <c r="L20094">
        <v>957</v>
      </c>
      <c r="M20094" t="s">
        <v>1117</v>
      </c>
      <c r="N20094">
        <v>958</v>
      </c>
      <c r="P20094" cm="1">
        <f t="array" ref="P20094">IF(Q20094&gt;0,INDEX(Q20094:Q41818,MATCH(TRUE,INDEX(Q20094:Q41818="",,),0)-1),"")</f>
        <v>9</v>
      </c>
      <c r="Q20094">
        <f t="shared" si="577"/>
        <v>5</v>
      </c>
      <c r="R20094">
        <f t="shared" si="578"/>
        <v>0</v>
      </c>
    </row>
    <row r="20095" spans="1:18" x14ac:dyDescent="0.3">
      <c r="A20095" t="s">
        <v>1423</v>
      </c>
      <c r="B20095" s="1">
        <v>38475</v>
      </c>
      <c r="C20095" s="2">
        <v>0.41666666666666669</v>
      </c>
      <c r="D20095" t="s">
        <v>1444</v>
      </c>
      <c r="E20095" t="s">
        <v>1445</v>
      </c>
      <c r="G20095" t="s">
        <v>19</v>
      </c>
      <c r="H20095" t="s">
        <v>64</v>
      </c>
      <c r="I20095" t="s">
        <v>26</v>
      </c>
      <c r="J20095" t="s">
        <v>27</v>
      </c>
      <c r="K20095">
        <v>1170</v>
      </c>
      <c r="L20095">
        <v>18.399999999999999</v>
      </c>
      <c r="M20095" t="s">
        <v>1117</v>
      </c>
      <c r="N20095">
        <v>31.45</v>
      </c>
      <c r="P20095" cm="1">
        <f t="array" ref="P20095">IF(Q20095&gt;0,INDEX(Q20095:Q41819,MATCH(TRUE,INDEX(Q20095:Q41819="",,),0)-1),"")</f>
        <v>9</v>
      </c>
      <c r="Q20095">
        <f t="shared" si="577"/>
        <v>5</v>
      </c>
      <c r="R20095">
        <f t="shared" si="578"/>
        <v>0</v>
      </c>
    </row>
    <row r="20096" spans="1:18" x14ac:dyDescent="0.3">
      <c r="A20096" t="s">
        <v>1423</v>
      </c>
      <c r="B20096" s="1">
        <v>38475</v>
      </c>
      <c r="C20096" s="2">
        <v>0.41666666666666669</v>
      </c>
      <c r="D20096" t="s">
        <v>1444</v>
      </c>
      <c r="E20096" t="s">
        <v>1445</v>
      </c>
      <c r="G20096" s="6" t="s">
        <v>29</v>
      </c>
      <c r="H20096" t="s">
        <v>30</v>
      </c>
      <c r="I20096" t="s">
        <v>21</v>
      </c>
      <c r="J20096" t="s">
        <v>22</v>
      </c>
      <c r="K20096">
        <v>1.5</v>
      </c>
      <c r="L20096">
        <v>158</v>
      </c>
      <c r="M20096" t="s">
        <v>1117</v>
      </c>
      <c r="N20096">
        <v>158</v>
      </c>
      <c r="P20096" cm="1">
        <f t="array" ref="P20096">IF(Q20096&gt;0,INDEX(Q20096:Q41820,MATCH(TRUE,INDEX(Q20096:Q41820="",,),0)-1),"")</f>
        <v>9</v>
      </c>
      <c r="Q20096">
        <f t="shared" si="577"/>
        <v>5</v>
      </c>
      <c r="R20096">
        <f t="shared" si="578"/>
        <v>0</v>
      </c>
    </row>
    <row r="20097" spans="1:18" x14ac:dyDescent="0.3">
      <c r="A20097" t="s">
        <v>1423</v>
      </c>
      <c r="B20097" s="1">
        <v>38475</v>
      </c>
      <c r="C20097" s="2">
        <v>0.41666666666666669</v>
      </c>
      <c r="D20097" t="s">
        <v>1444</v>
      </c>
      <c r="E20097" t="s">
        <v>1445</v>
      </c>
      <c r="G20097" s="6" t="s">
        <v>29</v>
      </c>
      <c r="H20097" t="s">
        <v>196</v>
      </c>
      <c r="I20097" t="s">
        <v>21</v>
      </c>
      <c r="J20097" t="s">
        <v>22</v>
      </c>
      <c r="K20097">
        <v>0.1</v>
      </c>
      <c r="L20097">
        <v>215</v>
      </c>
      <c r="M20097" t="s">
        <v>1117</v>
      </c>
      <c r="N20097">
        <v>215</v>
      </c>
      <c r="P20097" cm="1">
        <f t="array" ref="P20097">IF(Q20097&gt;0,INDEX(Q20097:Q41821,MATCH(TRUE,INDEX(Q20097:Q41821="",,),0)-1),"")</f>
        <v>9</v>
      </c>
      <c r="Q20097">
        <f t="shared" si="577"/>
        <v>5</v>
      </c>
      <c r="R20097">
        <f t="shared" si="578"/>
        <v>0</v>
      </c>
    </row>
    <row r="20098" spans="1:18" x14ac:dyDescent="0.3">
      <c r="A20098" t="s">
        <v>1423</v>
      </c>
      <c r="B20098" s="1">
        <v>38475</v>
      </c>
      <c r="C20098" s="2">
        <v>0.41666666666666669</v>
      </c>
      <c r="D20098" t="s">
        <v>1444</v>
      </c>
      <c r="E20098" t="s">
        <v>1445</v>
      </c>
      <c r="G20098" s="6" t="s">
        <v>29</v>
      </c>
      <c r="H20098" t="s">
        <v>206</v>
      </c>
      <c r="I20098" t="s">
        <v>21</v>
      </c>
      <c r="J20098" t="s">
        <v>22</v>
      </c>
      <c r="K20098">
        <v>0.8</v>
      </c>
      <c r="L20098">
        <v>180</v>
      </c>
      <c r="M20098" t="s">
        <v>1117</v>
      </c>
      <c r="N20098">
        <v>180</v>
      </c>
      <c r="P20098" cm="1">
        <f t="array" ref="P20098">IF(Q20098&gt;0,INDEX(Q20098:Q41822,MATCH(TRUE,INDEX(Q20098:Q41822="",,),0)-1),"")</f>
        <v>9</v>
      </c>
      <c r="Q20098">
        <f t="shared" si="577"/>
        <v>5</v>
      </c>
      <c r="R20098">
        <f t="shared" si="578"/>
        <v>0</v>
      </c>
    </row>
    <row r="20099" spans="1:18" x14ac:dyDescent="0.3">
      <c r="A20099" t="s">
        <v>1423</v>
      </c>
      <c r="B20099" s="1">
        <v>38475</v>
      </c>
      <c r="C20099" s="2">
        <v>0.41666666666666669</v>
      </c>
      <c r="D20099" t="s">
        <v>1444</v>
      </c>
      <c r="E20099" t="s">
        <v>1445</v>
      </c>
      <c r="G20099" s="6" t="s">
        <v>29</v>
      </c>
      <c r="H20099" t="s">
        <v>406</v>
      </c>
      <c r="I20099" t="s">
        <v>21</v>
      </c>
      <c r="J20099" t="s">
        <v>22</v>
      </c>
      <c r="K20099">
        <v>1.6</v>
      </c>
      <c r="L20099">
        <v>100</v>
      </c>
      <c r="M20099" t="s">
        <v>1117</v>
      </c>
      <c r="N20099">
        <v>100</v>
      </c>
      <c r="P20099" cm="1">
        <f t="array" ref="P20099">IF(Q20099&gt;0,INDEX(Q20099:Q41823,MATCH(TRUE,INDEX(Q20099:Q41823="",,),0)-1),"")</f>
        <v>9</v>
      </c>
      <c r="Q20099">
        <f t="shared" si="577"/>
        <v>5</v>
      </c>
      <c r="R20099">
        <f t="shared" si="578"/>
        <v>0</v>
      </c>
    </row>
    <row r="20100" spans="1:18" x14ac:dyDescent="0.3">
      <c r="A20100" t="s">
        <v>1423</v>
      </c>
      <c r="B20100" s="1">
        <v>38475</v>
      </c>
      <c r="C20100" s="2">
        <v>0.41666666666666669</v>
      </c>
      <c r="D20100" t="s">
        <v>1444</v>
      </c>
      <c r="E20100" t="s">
        <v>1445</v>
      </c>
      <c r="G20100" s="6" t="s">
        <v>29</v>
      </c>
      <c r="H20100" t="s">
        <v>154</v>
      </c>
      <c r="I20100" t="s">
        <v>21</v>
      </c>
      <c r="J20100" t="s">
        <v>22</v>
      </c>
      <c r="K20100">
        <v>4.3</v>
      </c>
      <c r="L20100">
        <v>507</v>
      </c>
      <c r="M20100" t="s">
        <v>1117</v>
      </c>
      <c r="N20100">
        <v>507</v>
      </c>
      <c r="P20100" cm="1">
        <f t="array" ref="P20100">IF(Q20100&gt;0,INDEX(Q20100:Q41824,MATCH(TRUE,INDEX(Q20100:Q41824="",,),0)-1),"")</f>
        <v>9</v>
      </c>
      <c r="Q20100">
        <f t="shared" si="577"/>
        <v>5</v>
      </c>
      <c r="R20100">
        <f t="shared" si="578"/>
        <v>0</v>
      </c>
    </row>
    <row r="20101" spans="1:18" x14ac:dyDescent="0.3">
      <c r="A20101" t="s">
        <v>1423</v>
      </c>
      <c r="B20101" s="1">
        <v>38475</v>
      </c>
      <c r="C20101" s="2">
        <v>0.41666666666666669</v>
      </c>
      <c r="D20101" t="s">
        <v>1444</v>
      </c>
      <c r="E20101" t="s">
        <v>1445</v>
      </c>
      <c r="G20101" s="6" t="s">
        <v>29</v>
      </c>
      <c r="H20101" t="s">
        <v>148</v>
      </c>
      <c r="I20101" t="s">
        <v>26</v>
      </c>
      <c r="J20101" t="s">
        <v>27</v>
      </c>
      <c r="K20101">
        <v>16</v>
      </c>
      <c r="L20101">
        <v>26.4</v>
      </c>
      <c r="M20101" t="s">
        <v>1117</v>
      </c>
      <c r="N20101">
        <v>26.4</v>
      </c>
      <c r="P20101" cm="1">
        <f t="array" ref="P20101">IF(Q20101&gt;0,INDEX(Q20101:Q41825,MATCH(TRUE,INDEX(Q20101:Q41825="",,),0)-1),"")</f>
        <v>9</v>
      </c>
      <c r="Q20101">
        <f t="shared" si="577"/>
        <v>5</v>
      </c>
      <c r="R20101">
        <f t="shared" si="578"/>
        <v>0</v>
      </c>
    </row>
    <row r="20102" spans="1:18" x14ac:dyDescent="0.3">
      <c r="A20102" t="s">
        <v>1423</v>
      </c>
      <c r="B20102" s="1">
        <v>38475</v>
      </c>
      <c r="C20102" s="2">
        <v>0.41666666666666669</v>
      </c>
      <c r="D20102" t="s">
        <v>1444</v>
      </c>
      <c r="E20102" t="s">
        <v>1445</v>
      </c>
      <c r="G20102" s="6" t="s">
        <v>29</v>
      </c>
      <c r="H20102" t="s">
        <v>63</v>
      </c>
      <c r="I20102" t="s">
        <v>26</v>
      </c>
      <c r="J20102" t="s">
        <v>27</v>
      </c>
      <c r="K20102">
        <v>43</v>
      </c>
      <c r="L20102">
        <v>22.4</v>
      </c>
      <c r="M20102" t="s">
        <v>1117</v>
      </c>
      <c r="N20102">
        <v>22.4</v>
      </c>
      <c r="P20102" cm="1">
        <f t="array" ref="P20102">IF(Q20102&gt;0,INDEX(Q20102:Q41826,MATCH(TRUE,INDEX(Q20102:Q41826="",,),0)-1),"")</f>
        <v>9</v>
      </c>
      <c r="Q20102">
        <f t="shared" si="577"/>
        <v>5</v>
      </c>
      <c r="R20102">
        <f t="shared" si="578"/>
        <v>0</v>
      </c>
    </row>
    <row r="20103" spans="1:18" x14ac:dyDescent="0.3">
      <c r="A20103" t="s">
        <v>1423</v>
      </c>
      <c r="B20103" s="1">
        <v>38475</v>
      </c>
      <c r="C20103" s="2">
        <v>0.41666666666666669</v>
      </c>
      <c r="D20103" t="s">
        <v>1444</v>
      </c>
      <c r="E20103" t="s">
        <v>1445</v>
      </c>
      <c r="G20103" t="s">
        <v>19</v>
      </c>
      <c r="H20103" t="s">
        <v>194</v>
      </c>
      <c r="I20103" t="s">
        <v>21</v>
      </c>
      <c r="J20103" t="s">
        <v>22</v>
      </c>
      <c r="K20103">
        <v>25.9</v>
      </c>
      <c r="L20103">
        <v>957</v>
      </c>
      <c r="M20103" t="s">
        <v>756</v>
      </c>
      <c r="N20103">
        <v>966.02</v>
      </c>
      <c r="P20103" cm="1">
        <f t="array" ref="P20103">IF(Q20103&gt;0,INDEX(Q20103:Q41827,MATCH(TRUE,INDEX(Q20103:Q41827="",,),0)-1),"")</f>
        <v>9</v>
      </c>
      <c r="Q20103">
        <f t="shared" si="577"/>
        <v>6</v>
      </c>
      <c r="R20103">
        <f t="shared" si="578"/>
        <v>0</v>
      </c>
    </row>
    <row r="20104" spans="1:18" x14ac:dyDescent="0.3">
      <c r="A20104" t="s">
        <v>1423</v>
      </c>
      <c r="B20104" s="1">
        <v>38475</v>
      </c>
      <c r="C20104" s="2">
        <v>0.41666666666666669</v>
      </c>
      <c r="D20104" t="s">
        <v>1444</v>
      </c>
      <c r="E20104" t="s">
        <v>1445</v>
      </c>
      <c r="G20104" t="s">
        <v>19</v>
      </c>
      <c r="H20104" t="s">
        <v>64</v>
      </c>
      <c r="I20104" t="s">
        <v>26</v>
      </c>
      <c r="J20104" t="s">
        <v>27</v>
      </c>
      <c r="K20104">
        <v>1170</v>
      </c>
      <c r="L20104">
        <v>18.399999999999999</v>
      </c>
      <c r="M20104" t="s">
        <v>756</v>
      </c>
      <c r="N20104">
        <v>30.57</v>
      </c>
      <c r="P20104" cm="1">
        <f t="array" ref="P20104">IF(Q20104&gt;0,INDEX(Q20104:Q41828,MATCH(TRUE,INDEX(Q20104:Q41828="",,),0)-1),"")</f>
        <v>9</v>
      </c>
      <c r="Q20104">
        <f t="shared" si="577"/>
        <v>6</v>
      </c>
      <c r="R20104">
        <f t="shared" si="578"/>
        <v>0</v>
      </c>
    </row>
    <row r="20105" spans="1:18" x14ac:dyDescent="0.3">
      <c r="A20105" t="s">
        <v>1423</v>
      </c>
      <c r="B20105" s="1">
        <v>38475</v>
      </c>
      <c r="C20105" s="2">
        <v>0.41666666666666669</v>
      </c>
      <c r="D20105" t="s">
        <v>1444</v>
      </c>
      <c r="E20105" t="s">
        <v>1445</v>
      </c>
      <c r="G20105" s="6" t="s">
        <v>29</v>
      </c>
      <c r="H20105" t="s">
        <v>30</v>
      </c>
      <c r="I20105" t="s">
        <v>21</v>
      </c>
      <c r="J20105" t="s">
        <v>22</v>
      </c>
      <c r="K20105">
        <v>1.5</v>
      </c>
      <c r="L20105">
        <v>158</v>
      </c>
      <c r="M20105" t="s">
        <v>756</v>
      </c>
      <c r="N20105">
        <v>158</v>
      </c>
      <c r="P20105" cm="1">
        <f t="array" ref="P20105">IF(Q20105&gt;0,INDEX(Q20105:Q41829,MATCH(TRUE,INDEX(Q20105:Q41829="",,),0)-1),"")</f>
        <v>9</v>
      </c>
      <c r="Q20105">
        <f t="shared" si="577"/>
        <v>6</v>
      </c>
      <c r="R20105">
        <f t="shared" si="578"/>
        <v>0</v>
      </c>
    </row>
    <row r="20106" spans="1:18" x14ac:dyDescent="0.3">
      <c r="A20106" t="s">
        <v>1423</v>
      </c>
      <c r="B20106" s="1">
        <v>38475</v>
      </c>
      <c r="C20106" s="2">
        <v>0.41666666666666669</v>
      </c>
      <c r="D20106" t="s">
        <v>1444</v>
      </c>
      <c r="E20106" t="s">
        <v>1445</v>
      </c>
      <c r="G20106" s="6" t="s">
        <v>29</v>
      </c>
      <c r="H20106" t="s">
        <v>196</v>
      </c>
      <c r="I20106" t="s">
        <v>21</v>
      </c>
      <c r="J20106" t="s">
        <v>22</v>
      </c>
      <c r="K20106">
        <v>0.1</v>
      </c>
      <c r="L20106">
        <v>215</v>
      </c>
      <c r="M20106" t="s">
        <v>756</v>
      </c>
      <c r="N20106">
        <v>215</v>
      </c>
      <c r="P20106" cm="1">
        <f t="array" ref="P20106">IF(Q20106&gt;0,INDEX(Q20106:Q41830,MATCH(TRUE,INDEX(Q20106:Q41830="",,),0)-1),"")</f>
        <v>9</v>
      </c>
      <c r="Q20106">
        <f t="shared" si="577"/>
        <v>6</v>
      </c>
      <c r="R20106">
        <f t="shared" si="578"/>
        <v>0</v>
      </c>
    </row>
    <row r="20107" spans="1:18" x14ac:dyDescent="0.3">
      <c r="A20107" t="s">
        <v>1423</v>
      </c>
      <c r="B20107" s="1">
        <v>38475</v>
      </c>
      <c r="C20107" s="2">
        <v>0.41666666666666669</v>
      </c>
      <c r="D20107" t="s">
        <v>1444</v>
      </c>
      <c r="E20107" t="s">
        <v>1445</v>
      </c>
      <c r="G20107" s="6" t="s">
        <v>29</v>
      </c>
      <c r="H20107" t="s">
        <v>206</v>
      </c>
      <c r="I20107" t="s">
        <v>21</v>
      </c>
      <c r="J20107" t="s">
        <v>22</v>
      </c>
      <c r="K20107">
        <v>0.8</v>
      </c>
      <c r="L20107">
        <v>180</v>
      </c>
      <c r="M20107" t="s">
        <v>756</v>
      </c>
      <c r="N20107">
        <v>180</v>
      </c>
      <c r="P20107" cm="1">
        <f t="array" ref="P20107">IF(Q20107&gt;0,INDEX(Q20107:Q41831,MATCH(TRUE,INDEX(Q20107:Q41831="",,),0)-1),"")</f>
        <v>9</v>
      </c>
      <c r="Q20107">
        <f t="shared" si="577"/>
        <v>6</v>
      </c>
      <c r="R20107">
        <f t="shared" si="578"/>
        <v>0</v>
      </c>
    </row>
    <row r="20108" spans="1:18" x14ac:dyDescent="0.3">
      <c r="A20108" t="s">
        <v>1423</v>
      </c>
      <c r="B20108" s="1">
        <v>38475</v>
      </c>
      <c r="C20108" s="2">
        <v>0.41666666666666669</v>
      </c>
      <c r="D20108" t="s">
        <v>1444</v>
      </c>
      <c r="E20108" t="s">
        <v>1445</v>
      </c>
      <c r="G20108" s="6" t="s">
        <v>29</v>
      </c>
      <c r="H20108" t="s">
        <v>406</v>
      </c>
      <c r="I20108" t="s">
        <v>21</v>
      </c>
      <c r="J20108" t="s">
        <v>22</v>
      </c>
      <c r="K20108">
        <v>1.6</v>
      </c>
      <c r="L20108">
        <v>100</v>
      </c>
      <c r="M20108" t="s">
        <v>756</v>
      </c>
      <c r="N20108">
        <v>100</v>
      </c>
      <c r="P20108" cm="1">
        <f t="array" ref="P20108">IF(Q20108&gt;0,INDEX(Q20108:Q41832,MATCH(TRUE,INDEX(Q20108:Q41832="",,),0)-1),"")</f>
        <v>9</v>
      </c>
      <c r="Q20108">
        <f t="shared" si="577"/>
        <v>6</v>
      </c>
      <c r="R20108">
        <f t="shared" si="578"/>
        <v>0</v>
      </c>
    </row>
    <row r="20109" spans="1:18" x14ac:dyDescent="0.3">
      <c r="A20109" t="s">
        <v>1423</v>
      </c>
      <c r="B20109" s="1">
        <v>38475</v>
      </c>
      <c r="C20109" s="2">
        <v>0.41666666666666669</v>
      </c>
      <c r="D20109" t="s">
        <v>1444</v>
      </c>
      <c r="E20109" t="s">
        <v>1445</v>
      </c>
      <c r="G20109" s="6" t="s">
        <v>29</v>
      </c>
      <c r="H20109" t="s">
        <v>154</v>
      </c>
      <c r="I20109" t="s">
        <v>21</v>
      </c>
      <c r="J20109" t="s">
        <v>22</v>
      </c>
      <c r="K20109">
        <v>4.3</v>
      </c>
      <c r="L20109">
        <v>507</v>
      </c>
      <c r="M20109" t="s">
        <v>756</v>
      </c>
      <c r="N20109">
        <v>507</v>
      </c>
      <c r="P20109" cm="1">
        <f t="array" ref="P20109">IF(Q20109&gt;0,INDEX(Q20109:Q41833,MATCH(TRUE,INDEX(Q20109:Q41833="",,),0)-1),"")</f>
        <v>9</v>
      </c>
      <c r="Q20109">
        <f t="shared" si="577"/>
        <v>6</v>
      </c>
      <c r="R20109">
        <f t="shared" si="578"/>
        <v>0</v>
      </c>
    </row>
    <row r="20110" spans="1:18" x14ac:dyDescent="0.3">
      <c r="A20110" t="s">
        <v>1423</v>
      </c>
      <c r="B20110" s="1">
        <v>38475</v>
      </c>
      <c r="C20110" s="2">
        <v>0.41666666666666669</v>
      </c>
      <c r="D20110" t="s">
        <v>1444</v>
      </c>
      <c r="E20110" t="s">
        <v>1445</v>
      </c>
      <c r="G20110" s="6" t="s">
        <v>29</v>
      </c>
      <c r="H20110" t="s">
        <v>148</v>
      </c>
      <c r="I20110" t="s">
        <v>26</v>
      </c>
      <c r="J20110" t="s">
        <v>27</v>
      </c>
      <c r="K20110">
        <v>16</v>
      </c>
      <c r="L20110">
        <v>26.4</v>
      </c>
      <c r="M20110" t="s">
        <v>756</v>
      </c>
      <c r="N20110">
        <v>26.4</v>
      </c>
      <c r="P20110" cm="1">
        <f t="array" ref="P20110">IF(Q20110&gt;0,INDEX(Q20110:Q41834,MATCH(TRUE,INDEX(Q20110:Q41834="",,),0)-1),"")</f>
        <v>9</v>
      </c>
      <c r="Q20110">
        <f t="shared" si="577"/>
        <v>6</v>
      </c>
      <c r="R20110">
        <f t="shared" si="578"/>
        <v>0</v>
      </c>
    </row>
    <row r="20111" spans="1:18" x14ac:dyDescent="0.3">
      <c r="A20111" t="s">
        <v>1423</v>
      </c>
      <c r="B20111" s="1">
        <v>38475</v>
      </c>
      <c r="C20111" s="2">
        <v>0.41666666666666669</v>
      </c>
      <c r="D20111" t="s">
        <v>1444</v>
      </c>
      <c r="E20111" t="s">
        <v>1445</v>
      </c>
      <c r="G20111" s="6" t="s">
        <v>29</v>
      </c>
      <c r="H20111" t="s">
        <v>63</v>
      </c>
      <c r="I20111" t="s">
        <v>26</v>
      </c>
      <c r="J20111" t="s">
        <v>27</v>
      </c>
      <c r="K20111">
        <v>43</v>
      </c>
      <c r="L20111">
        <v>22.4</v>
      </c>
      <c r="M20111" t="s">
        <v>756</v>
      </c>
      <c r="N20111">
        <v>22.4</v>
      </c>
      <c r="P20111" cm="1">
        <f t="array" ref="P20111">IF(Q20111&gt;0,INDEX(Q20111:Q41835,MATCH(TRUE,INDEX(Q20111:Q41835="",,),0)-1),"")</f>
        <v>9</v>
      </c>
      <c r="Q20111">
        <f t="shared" si="577"/>
        <v>6</v>
      </c>
      <c r="R20111">
        <f t="shared" si="578"/>
        <v>0</v>
      </c>
    </row>
    <row r="20112" spans="1:18" x14ac:dyDescent="0.3">
      <c r="A20112" t="s">
        <v>1423</v>
      </c>
      <c r="B20112" s="1">
        <v>38475</v>
      </c>
      <c r="C20112" s="2">
        <v>0.41666666666666669</v>
      </c>
      <c r="D20112" t="s">
        <v>1444</v>
      </c>
      <c r="E20112" t="s">
        <v>1445</v>
      </c>
      <c r="G20112" t="s">
        <v>19</v>
      </c>
      <c r="H20112" t="s">
        <v>194</v>
      </c>
      <c r="I20112" t="s">
        <v>21</v>
      </c>
      <c r="J20112" t="s">
        <v>22</v>
      </c>
      <c r="K20112">
        <v>25.9</v>
      </c>
      <c r="L20112">
        <v>957</v>
      </c>
      <c r="M20112" t="s">
        <v>417</v>
      </c>
      <c r="N20112">
        <v>957</v>
      </c>
      <c r="P20112" cm="1">
        <f t="array" ref="P20112">IF(Q20112&gt;0,INDEX(Q20112:Q41836,MATCH(TRUE,INDEX(Q20112:Q41836="",,),0)-1),"")</f>
        <v>9</v>
      </c>
      <c r="Q20112">
        <f t="shared" si="577"/>
        <v>7</v>
      </c>
      <c r="R20112">
        <f t="shared" si="578"/>
        <v>0</v>
      </c>
    </row>
    <row r="20113" spans="1:18" x14ac:dyDescent="0.3">
      <c r="A20113" t="s">
        <v>1423</v>
      </c>
      <c r="B20113" s="1">
        <v>38475</v>
      </c>
      <c r="C20113" s="2">
        <v>0.41666666666666669</v>
      </c>
      <c r="D20113" t="s">
        <v>1444</v>
      </c>
      <c r="E20113" t="s">
        <v>1445</v>
      </c>
      <c r="G20113" t="s">
        <v>19</v>
      </c>
      <c r="H20113" t="s">
        <v>64</v>
      </c>
      <c r="I20113" t="s">
        <v>26</v>
      </c>
      <c r="J20113" t="s">
        <v>27</v>
      </c>
      <c r="K20113">
        <v>1170</v>
      </c>
      <c r="L20113">
        <v>18.399999999999999</v>
      </c>
      <c r="M20113" t="s">
        <v>417</v>
      </c>
      <c r="N20113">
        <v>26</v>
      </c>
      <c r="P20113" cm="1">
        <f t="array" ref="P20113">IF(Q20113&gt;0,INDEX(Q20113:Q41837,MATCH(TRUE,INDEX(Q20113:Q41837="",,),0)-1),"")</f>
        <v>9</v>
      </c>
      <c r="Q20113">
        <f t="shared" si="577"/>
        <v>7</v>
      </c>
      <c r="R20113">
        <f t="shared" si="578"/>
        <v>0</v>
      </c>
    </row>
    <row r="20114" spans="1:18" x14ac:dyDescent="0.3">
      <c r="A20114" t="s">
        <v>1423</v>
      </c>
      <c r="B20114" s="1">
        <v>38475</v>
      </c>
      <c r="C20114" s="2">
        <v>0.41666666666666669</v>
      </c>
      <c r="D20114" t="s">
        <v>1444</v>
      </c>
      <c r="E20114" t="s">
        <v>1445</v>
      </c>
      <c r="G20114" s="6" t="s">
        <v>29</v>
      </c>
      <c r="H20114" t="s">
        <v>30</v>
      </c>
      <c r="I20114" t="s">
        <v>21</v>
      </c>
      <c r="J20114" t="s">
        <v>22</v>
      </c>
      <c r="K20114">
        <v>1.5</v>
      </c>
      <c r="L20114">
        <v>158</v>
      </c>
      <c r="M20114" t="s">
        <v>417</v>
      </c>
      <c r="N20114">
        <v>158</v>
      </c>
      <c r="P20114" cm="1">
        <f t="array" ref="P20114">IF(Q20114&gt;0,INDEX(Q20114:Q41838,MATCH(TRUE,INDEX(Q20114:Q41838="",,),0)-1),"")</f>
        <v>9</v>
      </c>
      <c r="Q20114">
        <f t="shared" si="577"/>
        <v>7</v>
      </c>
      <c r="R20114">
        <f t="shared" si="578"/>
        <v>0</v>
      </c>
    </row>
    <row r="20115" spans="1:18" x14ac:dyDescent="0.3">
      <c r="A20115" t="s">
        <v>1423</v>
      </c>
      <c r="B20115" s="1">
        <v>38475</v>
      </c>
      <c r="C20115" s="2">
        <v>0.41666666666666669</v>
      </c>
      <c r="D20115" t="s">
        <v>1444</v>
      </c>
      <c r="E20115" t="s">
        <v>1445</v>
      </c>
      <c r="G20115" s="6" t="s">
        <v>29</v>
      </c>
      <c r="H20115" t="s">
        <v>196</v>
      </c>
      <c r="I20115" t="s">
        <v>21</v>
      </c>
      <c r="J20115" t="s">
        <v>22</v>
      </c>
      <c r="K20115">
        <v>0.1</v>
      </c>
      <c r="L20115">
        <v>215</v>
      </c>
      <c r="M20115" t="s">
        <v>417</v>
      </c>
      <c r="N20115">
        <v>215</v>
      </c>
      <c r="P20115" cm="1">
        <f t="array" ref="P20115">IF(Q20115&gt;0,INDEX(Q20115:Q41839,MATCH(TRUE,INDEX(Q20115:Q41839="",,),0)-1),"")</f>
        <v>9</v>
      </c>
      <c r="Q20115">
        <f t="shared" si="577"/>
        <v>7</v>
      </c>
      <c r="R20115">
        <f t="shared" si="578"/>
        <v>0</v>
      </c>
    </row>
    <row r="20116" spans="1:18" x14ac:dyDescent="0.3">
      <c r="A20116" t="s">
        <v>1423</v>
      </c>
      <c r="B20116" s="1">
        <v>38475</v>
      </c>
      <c r="C20116" s="2">
        <v>0.41666666666666669</v>
      </c>
      <c r="D20116" t="s">
        <v>1444</v>
      </c>
      <c r="E20116" t="s">
        <v>1445</v>
      </c>
      <c r="G20116" s="6" t="s">
        <v>29</v>
      </c>
      <c r="H20116" t="s">
        <v>206</v>
      </c>
      <c r="I20116" t="s">
        <v>21</v>
      </c>
      <c r="J20116" t="s">
        <v>22</v>
      </c>
      <c r="K20116">
        <v>0.8</v>
      </c>
      <c r="L20116">
        <v>180</v>
      </c>
      <c r="M20116" t="s">
        <v>417</v>
      </c>
      <c r="N20116">
        <v>180</v>
      </c>
      <c r="P20116" cm="1">
        <f t="array" ref="P20116">IF(Q20116&gt;0,INDEX(Q20116:Q41840,MATCH(TRUE,INDEX(Q20116:Q41840="",,),0)-1),"")</f>
        <v>9</v>
      </c>
      <c r="Q20116">
        <f t="shared" si="577"/>
        <v>7</v>
      </c>
      <c r="R20116">
        <f t="shared" si="578"/>
        <v>0</v>
      </c>
    </row>
    <row r="20117" spans="1:18" x14ac:dyDescent="0.3">
      <c r="A20117" t="s">
        <v>1423</v>
      </c>
      <c r="B20117" s="1">
        <v>38475</v>
      </c>
      <c r="C20117" s="2">
        <v>0.41666666666666669</v>
      </c>
      <c r="D20117" t="s">
        <v>1444</v>
      </c>
      <c r="E20117" t="s">
        <v>1445</v>
      </c>
      <c r="G20117" s="6" t="s">
        <v>29</v>
      </c>
      <c r="H20117" t="s">
        <v>406</v>
      </c>
      <c r="I20117" t="s">
        <v>21</v>
      </c>
      <c r="J20117" t="s">
        <v>22</v>
      </c>
      <c r="K20117">
        <v>1.6</v>
      </c>
      <c r="L20117">
        <v>100</v>
      </c>
      <c r="M20117" t="s">
        <v>417</v>
      </c>
      <c r="N20117">
        <v>100</v>
      </c>
      <c r="P20117" cm="1">
        <f t="array" ref="P20117">IF(Q20117&gt;0,INDEX(Q20117:Q41841,MATCH(TRUE,INDEX(Q20117:Q41841="",,),0)-1),"")</f>
        <v>9</v>
      </c>
      <c r="Q20117">
        <f t="shared" si="577"/>
        <v>7</v>
      </c>
      <c r="R20117">
        <f t="shared" si="578"/>
        <v>0</v>
      </c>
    </row>
    <row r="20118" spans="1:18" x14ac:dyDescent="0.3">
      <c r="A20118" t="s">
        <v>1423</v>
      </c>
      <c r="B20118" s="1">
        <v>38475</v>
      </c>
      <c r="C20118" s="2">
        <v>0.41666666666666669</v>
      </c>
      <c r="D20118" t="s">
        <v>1444</v>
      </c>
      <c r="E20118" t="s">
        <v>1445</v>
      </c>
      <c r="G20118" s="6" t="s">
        <v>29</v>
      </c>
      <c r="H20118" t="s">
        <v>154</v>
      </c>
      <c r="I20118" t="s">
        <v>21</v>
      </c>
      <c r="J20118" t="s">
        <v>22</v>
      </c>
      <c r="K20118">
        <v>4.3</v>
      </c>
      <c r="L20118">
        <v>507</v>
      </c>
      <c r="M20118" t="s">
        <v>417</v>
      </c>
      <c r="N20118">
        <v>507</v>
      </c>
      <c r="P20118" cm="1">
        <f t="array" ref="P20118">IF(Q20118&gt;0,INDEX(Q20118:Q41842,MATCH(TRUE,INDEX(Q20118:Q41842="",,),0)-1),"")</f>
        <v>9</v>
      </c>
      <c r="Q20118">
        <f t="shared" si="577"/>
        <v>7</v>
      </c>
      <c r="R20118">
        <f t="shared" si="578"/>
        <v>0</v>
      </c>
    </row>
    <row r="20119" spans="1:18" x14ac:dyDescent="0.3">
      <c r="A20119" t="s">
        <v>1423</v>
      </c>
      <c r="B20119" s="1">
        <v>38475</v>
      </c>
      <c r="C20119" s="2">
        <v>0.41666666666666669</v>
      </c>
      <c r="D20119" t="s">
        <v>1444</v>
      </c>
      <c r="E20119" t="s">
        <v>1445</v>
      </c>
      <c r="G20119" s="6" t="s">
        <v>29</v>
      </c>
      <c r="H20119" t="s">
        <v>148</v>
      </c>
      <c r="I20119" t="s">
        <v>26</v>
      </c>
      <c r="J20119" t="s">
        <v>27</v>
      </c>
      <c r="K20119">
        <v>16</v>
      </c>
      <c r="L20119">
        <v>26.4</v>
      </c>
      <c r="M20119" t="s">
        <v>417</v>
      </c>
      <c r="N20119">
        <v>26.4</v>
      </c>
      <c r="P20119" cm="1">
        <f t="array" ref="P20119">IF(Q20119&gt;0,INDEX(Q20119:Q41843,MATCH(TRUE,INDEX(Q20119:Q41843="",,),0)-1),"")</f>
        <v>9</v>
      </c>
      <c r="Q20119">
        <f t="shared" si="577"/>
        <v>7</v>
      </c>
      <c r="R20119">
        <f t="shared" si="578"/>
        <v>0</v>
      </c>
    </row>
    <row r="20120" spans="1:18" x14ac:dyDescent="0.3">
      <c r="A20120" t="s">
        <v>1423</v>
      </c>
      <c r="B20120" s="1">
        <v>38475</v>
      </c>
      <c r="C20120" s="2">
        <v>0.41666666666666669</v>
      </c>
      <c r="D20120" t="s">
        <v>1444</v>
      </c>
      <c r="E20120" t="s">
        <v>1445</v>
      </c>
      <c r="G20120" s="6" t="s">
        <v>29</v>
      </c>
      <c r="H20120" t="s">
        <v>63</v>
      </c>
      <c r="I20120" t="s">
        <v>26</v>
      </c>
      <c r="J20120" t="s">
        <v>27</v>
      </c>
      <c r="K20120">
        <v>43</v>
      </c>
      <c r="L20120">
        <v>22.4</v>
      </c>
      <c r="M20120" t="s">
        <v>417</v>
      </c>
      <c r="N20120">
        <v>22.4</v>
      </c>
      <c r="P20120" cm="1">
        <f t="array" ref="P20120">IF(Q20120&gt;0,INDEX(Q20120:Q41844,MATCH(TRUE,INDEX(Q20120:Q41844="",,),0)-1),"")</f>
        <v>9</v>
      </c>
      <c r="Q20120">
        <f t="shared" si="577"/>
        <v>7</v>
      </c>
      <c r="R20120">
        <f t="shared" si="578"/>
        <v>0</v>
      </c>
    </row>
    <row r="20121" spans="1:18" x14ac:dyDescent="0.3">
      <c r="A20121" t="s">
        <v>1423</v>
      </c>
      <c r="B20121" s="1">
        <v>38475</v>
      </c>
      <c r="C20121" s="2">
        <v>0.41666666666666669</v>
      </c>
      <c r="D20121" t="s">
        <v>1444</v>
      </c>
      <c r="E20121" t="s">
        <v>1445</v>
      </c>
      <c r="G20121" t="s">
        <v>19</v>
      </c>
      <c r="H20121" t="s">
        <v>194</v>
      </c>
      <c r="I20121" t="s">
        <v>21</v>
      </c>
      <c r="J20121" t="s">
        <v>22</v>
      </c>
      <c r="K20121">
        <v>25.9</v>
      </c>
      <c r="L20121">
        <v>957</v>
      </c>
      <c r="M20121" t="s">
        <v>1171</v>
      </c>
      <c r="N20121">
        <v>980</v>
      </c>
      <c r="P20121" cm="1">
        <f t="array" ref="P20121">IF(Q20121&gt;0,INDEX(Q20121:Q41845,MATCH(TRUE,INDEX(Q20121:Q41845="",,),0)-1),"")</f>
        <v>9</v>
      </c>
      <c r="Q20121">
        <f t="shared" si="577"/>
        <v>8</v>
      </c>
      <c r="R20121">
        <f t="shared" si="578"/>
        <v>0</v>
      </c>
    </row>
    <row r="20122" spans="1:18" x14ac:dyDescent="0.3">
      <c r="A20122" t="s">
        <v>1423</v>
      </c>
      <c r="B20122" s="1">
        <v>38475</v>
      </c>
      <c r="C20122" s="2">
        <v>0.41666666666666669</v>
      </c>
      <c r="D20122" t="s">
        <v>1444</v>
      </c>
      <c r="E20122" t="s">
        <v>1445</v>
      </c>
      <c r="G20122" t="s">
        <v>19</v>
      </c>
      <c r="H20122" t="s">
        <v>64</v>
      </c>
      <c r="I20122" t="s">
        <v>26</v>
      </c>
      <c r="J20122" t="s">
        <v>27</v>
      </c>
      <c r="K20122">
        <v>1170</v>
      </c>
      <c r="L20122">
        <v>18.399999999999999</v>
      </c>
      <c r="M20122" t="s">
        <v>1171</v>
      </c>
      <c r="N20122">
        <v>24.5</v>
      </c>
      <c r="P20122" cm="1">
        <f t="array" ref="P20122">IF(Q20122&gt;0,INDEX(Q20122:Q41846,MATCH(TRUE,INDEX(Q20122:Q41846="",,),0)-1),"")</f>
        <v>9</v>
      </c>
      <c r="Q20122">
        <f t="shared" si="577"/>
        <v>8</v>
      </c>
      <c r="R20122">
        <f t="shared" si="578"/>
        <v>0</v>
      </c>
    </row>
    <row r="20123" spans="1:18" x14ac:dyDescent="0.3">
      <c r="A20123" t="s">
        <v>1423</v>
      </c>
      <c r="B20123" s="1">
        <v>38475</v>
      </c>
      <c r="C20123" s="2">
        <v>0.41666666666666669</v>
      </c>
      <c r="D20123" t="s">
        <v>1444</v>
      </c>
      <c r="E20123" t="s">
        <v>1445</v>
      </c>
      <c r="G20123" s="6" t="s">
        <v>29</v>
      </c>
      <c r="H20123" t="s">
        <v>30</v>
      </c>
      <c r="I20123" t="s">
        <v>21</v>
      </c>
      <c r="J20123" t="s">
        <v>22</v>
      </c>
      <c r="K20123">
        <v>1.5</v>
      </c>
      <c r="L20123">
        <v>158</v>
      </c>
      <c r="M20123" t="s">
        <v>1171</v>
      </c>
      <c r="N20123">
        <v>158</v>
      </c>
      <c r="P20123" cm="1">
        <f t="array" ref="P20123">IF(Q20123&gt;0,INDEX(Q20123:Q41847,MATCH(TRUE,INDEX(Q20123:Q41847="",,),0)-1),"")</f>
        <v>9</v>
      </c>
      <c r="Q20123">
        <f t="shared" ref="Q20123:Q20138" si="579">INT((ROW()-20058)/9)+1</f>
        <v>8</v>
      </c>
      <c r="R20123">
        <f t="shared" si="578"/>
        <v>0</v>
      </c>
    </row>
    <row r="20124" spans="1:18" x14ac:dyDescent="0.3">
      <c r="A20124" t="s">
        <v>1423</v>
      </c>
      <c r="B20124" s="1">
        <v>38475</v>
      </c>
      <c r="C20124" s="2">
        <v>0.41666666666666669</v>
      </c>
      <c r="D20124" t="s">
        <v>1444</v>
      </c>
      <c r="E20124" t="s">
        <v>1445</v>
      </c>
      <c r="G20124" s="6" t="s">
        <v>29</v>
      </c>
      <c r="H20124" t="s">
        <v>196</v>
      </c>
      <c r="I20124" t="s">
        <v>21</v>
      </c>
      <c r="J20124" t="s">
        <v>22</v>
      </c>
      <c r="K20124">
        <v>0.1</v>
      </c>
      <c r="L20124">
        <v>215</v>
      </c>
      <c r="M20124" t="s">
        <v>1171</v>
      </c>
      <c r="N20124">
        <v>215</v>
      </c>
      <c r="P20124" cm="1">
        <f t="array" ref="P20124">IF(Q20124&gt;0,INDEX(Q20124:Q41848,MATCH(TRUE,INDEX(Q20124:Q41848="",,),0)-1),"")</f>
        <v>9</v>
      </c>
      <c r="Q20124">
        <f t="shared" si="579"/>
        <v>8</v>
      </c>
      <c r="R20124">
        <f t="shared" si="578"/>
        <v>0</v>
      </c>
    </row>
    <row r="20125" spans="1:18" x14ac:dyDescent="0.3">
      <c r="A20125" t="s">
        <v>1423</v>
      </c>
      <c r="B20125" s="1">
        <v>38475</v>
      </c>
      <c r="C20125" s="2">
        <v>0.41666666666666669</v>
      </c>
      <c r="D20125" t="s">
        <v>1444</v>
      </c>
      <c r="E20125" t="s">
        <v>1445</v>
      </c>
      <c r="G20125" s="6" t="s">
        <v>29</v>
      </c>
      <c r="H20125" t="s">
        <v>206</v>
      </c>
      <c r="I20125" t="s">
        <v>21</v>
      </c>
      <c r="J20125" t="s">
        <v>22</v>
      </c>
      <c r="K20125">
        <v>0.8</v>
      </c>
      <c r="L20125">
        <v>180</v>
      </c>
      <c r="M20125" t="s">
        <v>1171</v>
      </c>
      <c r="N20125">
        <v>180</v>
      </c>
      <c r="P20125" cm="1">
        <f t="array" ref="P20125">IF(Q20125&gt;0,INDEX(Q20125:Q41849,MATCH(TRUE,INDEX(Q20125:Q41849="",,),0)-1),"")</f>
        <v>9</v>
      </c>
      <c r="Q20125">
        <f t="shared" si="579"/>
        <v>8</v>
      </c>
      <c r="R20125">
        <f t="shared" si="578"/>
        <v>0</v>
      </c>
    </row>
    <row r="20126" spans="1:18" x14ac:dyDescent="0.3">
      <c r="A20126" t="s">
        <v>1423</v>
      </c>
      <c r="B20126" s="1">
        <v>38475</v>
      </c>
      <c r="C20126" s="2">
        <v>0.41666666666666669</v>
      </c>
      <c r="D20126" t="s">
        <v>1444</v>
      </c>
      <c r="E20126" t="s">
        <v>1445</v>
      </c>
      <c r="G20126" s="6" t="s">
        <v>29</v>
      </c>
      <c r="H20126" t="s">
        <v>406</v>
      </c>
      <c r="I20126" t="s">
        <v>21</v>
      </c>
      <c r="J20126" t="s">
        <v>22</v>
      </c>
      <c r="K20126">
        <v>1.6</v>
      </c>
      <c r="L20126">
        <v>100</v>
      </c>
      <c r="M20126" t="s">
        <v>1171</v>
      </c>
      <c r="N20126">
        <v>100</v>
      </c>
      <c r="P20126" cm="1">
        <f t="array" ref="P20126">IF(Q20126&gt;0,INDEX(Q20126:Q41850,MATCH(TRUE,INDEX(Q20126:Q41850="",,),0)-1),"")</f>
        <v>9</v>
      </c>
      <c r="Q20126">
        <f t="shared" si="579"/>
        <v>8</v>
      </c>
      <c r="R20126">
        <f t="shared" si="578"/>
        <v>0</v>
      </c>
    </row>
    <row r="20127" spans="1:18" x14ac:dyDescent="0.3">
      <c r="A20127" t="s">
        <v>1423</v>
      </c>
      <c r="B20127" s="1">
        <v>38475</v>
      </c>
      <c r="C20127" s="2">
        <v>0.41666666666666669</v>
      </c>
      <c r="D20127" t="s">
        <v>1444</v>
      </c>
      <c r="E20127" t="s">
        <v>1445</v>
      </c>
      <c r="G20127" s="6" t="s">
        <v>29</v>
      </c>
      <c r="H20127" t="s">
        <v>154</v>
      </c>
      <c r="I20127" t="s">
        <v>21</v>
      </c>
      <c r="J20127" t="s">
        <v>22</v>
      </c>
      <c r="K20127">
        <v>4.3</v>
      </c>
      <c r="L20127">
        <v>507</v>
      </c>
      <c r="M20127" t="s">
        <v>1171</v>
      </c>
      <c r="N20127">
        <v>507</v>
      </c>
      <c r="P20127" cm="1">
        <f t="array" ref="P20127">IF(Q20127&gt;0,INDEX(Q20127:Q41851,MATCH(TRUE,INDEX(Q20127:Q41851="",,),0)-1),"")</f>
        <v>9</v>
      </c>
      <c r="Q20127">
        <f t="shared" si="579"/>
        <v>8</v>
      </c>
      <c r="R20127">
        <f t="shared" si="578"/>
        <v>0</v>
      </c>
    </row>
    <row r="20128" spans="1:18" x14ac:dyDescent="0.3">
      <c r="A20128" t="s">
        <v>1423</v>
      </c>
      <c r="B20128" s="1">
        <v>38475</v>
      </c>
      <c r="C20128" s="2">
        <v>0.41666666666666669</v>
      </c>
      <c r="D20128" t="s">
        <v>1444</v>
      </c>
      <c r="E20128" t="s">
        <v>1445</v>
      </c>
      <c r="G20128" s="6" t="s">
        <v>29</v>
      </c>
      <c r="H20128" t="s">
        <v>148</v>
      </c>
      <c r="I20128" t="s">
        <v>26</v>
      </c>
      <c r="J20128" t="s">
        <v>27</v>
      </c>
      <c r="K20128">
        <v>16</v>
      </c>
      <c r="L20128">
        <v>26.4</v>
      </c>
      <c r="M20128" t="s">
        <v>1171</v>
      </c>
      <c r="N20128">
        <v>26.4</v>
      </c>
      <c r="P20128" cm="1">
        <f t="array" ref="P20128">IF(Q20128&gt;0,INDEX(Q20128:Q41852,MATCH(TRUE,INDEX(Q20128:Q41852="",,),0)-1),"")</f>
        <v>9</v>
      </c>
      <c r="Q20128">
        <f t="shared" si="579"/>
        <v>8</v>
      </c>
      <c r="R20128">
        <f t="shared" si="578"/>
        <v>0</v>
      </c>
    </row>
    <row r="20129" spans="1:18" x14ac:dyDescent="0.3">
      <c r="A20129" t="s">
        <v>1423</v>
      </c>
      <c r="B20129" s="1">
        <v>38475</v>
      </c>
      <c r="C20129" s="2">
        <v>0.41666666666666669</v>
      </c>
      <c r="D20129" t="s">
        <v>1444</v>
      </c>
      <c r="E20129" t="s">
        <v>1445</v>
      </c>
      <c r="G20129" s="6" t="s">
        <v>29</v>
      </c>
      <c r="H20129" t="s">
        <v>63</v>
      </c>
      <c r="I20129" t="s">
        <v>26</v>
      </c>
      <c r="J20129" t="s">
        <v>27</v>
      </c>
      <c r="K20129">
        <v>43</v>
      </c>
      <c r="L20129">
        <v>22.4</v>
      </c>
      <c r="M20129" t="s">
        <v>1171</v>
      </c>
      <c r="N20129">
        <v>22.4</v>
      </c>
      <c r="P20129" cm="1">
        <f t="array" ref="P20129">IF(Q20129&gt;0,INDEX(Q20129:Q41853,MATCH(TRUE,INDEX(Q20129:Q41853="",,),0)-1),"")</f>
        <v>9</v>
      </c>
      <c r="Q20129">
        <f t="shared" si="579"/>
        <v>8</v>
      </c>
      <c r="R20129">
        <f t="shared" si="578"/>
        <v>0</v>
      </c>
    </row>
    <row r="20130" spans="1:18" x14ac:dyDescent="0.3">
      <c r="A20130" t="s">
        <v>1423</v>
      </c>
      <c r="B20130" s="1">
        <v>38475</v>
      </c>
      <c r="C20130" s="2">
        <v>0.41666666666666669</v>
      </c>
      <c r="D20130" t="s">
        <v>1444</v>
      </c>
      <c r="E20130" t="s">
        <v>1445</v>
      </c>
      <c r="G20130" t="s">
        <v>19</v>
      </c>
      <c r="H20130" t="s">
        <v>194</v>
      </c>
      <c r="I20130" t="s">
        <v>21</v>
      </c>
      <c r="J20130" t="s">
        <v>22</v>
      </c>
      <c r="K20130">
        <v>25.9</v>
      </c>
      <c r="L20130">
        <v>957</v>
      </c>
      <c r="M20130" t="s">
        <v>1446</v>
      </c>
      <c r="N20130">
        <v>957</v>
      </c>
      <c r="P20130" cm="1">
        <f t="array" ref="P20130">IF(Q20130&gt;0,INDEX(Q20130:Q41854,MATCH(TRUE,INDEX(Q20130:Q41854="",,),0)-1),"")</f>
        <v>9</v>
      </c>
      <c r="Q20130">
        <f t="shared" si="579"/>
        <v>9</v>
      </c>
      <c r="R20130">
        <f t="shared" si="578"/>
        <v>0</v>
      </c>
    </row>
    <row r="20131" spans="1:18" x14ac:dyDescent="0.3">
      <c r="A20131" t="s">
        <v>1423</v>
      </c>
      <c r="B20131" s="1">
        <v>38475</v>
      </c>
      <c r="C20131" s="2">
        <v>0.41666666666666669</v>
      </c>
      <c r="D20131" t="s">
        <v>1444</v>
      </c>
      <c r="E20131" t="s">
        <v>1445</v>
      </c>
      <c r="G20131" t="s">
        <v>19</v>
      </c>
      <c r="H20131" t="s">
        <v>64</v>
      </c>
      <c r="I20131" t="s">
        <v>26</v>
      </c>
      <c r="J20131" t="s">
        <v>27</v>
      </c>
      <c r="K20131">
        <v>1170</v>
      </c>
      <c r="L20131">
        <v>18.399999999999999</v>
      </c>
      <c r="M20131" t="s">
        <v>1446</v>
      </c>
      <c r="N20131">
        <v>20</v>
      </c>
      <c r="P20131" cm="1">
        <f t="array" ref="P20131">IF(Q20131&gt;0,INDEX(Q20131:Q41855,MATCH(TRUE,INDEX(Q20131:Q41855="",,),0)-1),"")</f>
        <v>9</v>
      </c>
      <c r="Q20131">
        <f t="shared" si="579"/>
        <v>9</v>
      </c>
      <c r="R20131">
        <f t="shared" si="578"/>
        <v>0</v>
      </c>
    </row>
    <row r="20132" spans="1:18" x14ac:dyDescent="0.3">
      <c r="A20132" t="s">
        <v>1423</v>
      </c>
      <c r="B20132" s="1">
        <v>38475</v>
      </c>
      <c r="C20132" s="2">
        <v>0.41666666666666669</v>
      </c>
      <c r="D20132" t="s">
        <v>1444</v>
      </c>
      <c r="E20132" t="s">
        <v>1445</v>
      </c>
      <c r="G20132" s="6" t="s">
        <v>29</v>
      </c>
      <c r="H20132" t="s">
        <v>30</v>
      </c>
      <c r="I20132" t="s">
        <v>21</v>
      </c>
      <c r="J20132" t="s">
        <v>22</v>
      </c>
      <c r="K20132">
        <v>1.5</v>
      </c>
      <c r="L20132">
        <v>158</v>
      </c>
      <c r="M20132" t="s">
        <v>1446</v>
      </c>
      <c r="N20132">
        <v>158</v>
      </c>
      <c r="P20132" cm="1">
        <f t="array" ref="P20132">IF(Q20132&gt;0,INDEX(Q20132:Q41856,MATCH(TRUE,INDEX(Q20132:Q41856="",,),0)-1),"")</f>
        <v>9</v>
      </c>
      <c r="Q20132">
        <f t="shared" si="579"/>
        <v>9</v>
      </c>
      <c r="R20132">
        <f t="shared" si="578"/>
        <v>0</v>
      </c>
    </row>
    <row r="20133" spans="1:18" x14ac:dyDescent="0.3">
      <c r="A20133" t="s">
        <v>1423</v>
      </c>
      <c r="B20133" s="1">
        <v>38475</v>
      </c>
      <c r="C20133" s="2">
        <v>0.41666666666666669</v>
      </c>
      <c r="D20133" t="s">
        <v>1444</v>
      </c>
      <c r="E20133" t="s">
        <v>1445</v>
      </c>
      <c r="G20133" s="6" t="s">
        <v>29</v>
      </c>
      <c r="H20133" t="s">
        <v>196</v>
      </c>
      <c r="I20133" t="s">
        <v>21</v>
      </c>
      <c r="J20133" t="s">
        <v>22</v>
      </c>
      <c r="K20133">
        <v>0.1</v>
      </c>
      <c r="L20133">
        <v>215</v>
      </c>
      <c r="M20133" t="s">
        <v>1446</v>
      </c>
      <c r="N20133">
        <v>215</v>
      </c>
      <c r="P20133" cm="1">
        <f t="array" ref="P20133">IF(Q20133&gt;0,INDEX(Q20133:Q41857,MATCH(TRUE,INDEX(Q20133:Q41857="",,),0)-1),"")</f>
        <v>9</v>
      </c>
      <c r="Q20133">
        <f t="shared" si="579"/>
        <v>9</v>
      </c>
      <c r="R20133">
        <f t="shared" si="578"/>
        <v>0</v>
      </c>
    </row>
    <row r="20134" spans="1:18" x14ac:dyDescent="0.3">
      <c r="A20134" t="s">
        <v>1423</v>
      </c>
      <c r="B20134" s="1">
        <v>38475</v>
      </c>
      <c r="C20134" s="2">
        <v>0.41666666666666669</v>
      </c>
      <c r="D20134" t="s">
        <v>1444</v>
      </c>
      <c r="E20134" t="s">
        <v>1445</v>
      </c>
      <c r="G20134" s="6" t="s">
        <v>29</v>
      </c>
      <c r="H20134" t="s">
        <v>206</v>
      </c>
      <c r="I20134" t="s">
        <v>21</v>
      </c>
      <c r="J20134" t="s">
        <v>22</v>
      </c>
      <c r="K20134">
        <v>0.8</v>
      </c>
      <c r="L20134">
        <v>180</v>
      </c>
      <c r="M20134" t="s">
        <v>1446</v>
      </c>
      <c r="N20134">
        <v>180</v>
      </c>
      <c r="P20134" cm="1">
        <f t="array" ref="P20134">IF(Q20134&gt;0,INDEX(Q20134:Q41858,MATCH(TRUE,INDEX(Q20134:Q41858="",,),0)-1),"")</f>
        <v>9</v>
      </c>
      <c r="Q20134">
        <f t="shared" si="579"/>
        <v>9</v>
      </c>
      <c r="R20134">
        <f t="shared" si="578"/>
        <v>0</v>
      </c>
    </row>
    <row r="20135" spans="1:18" x14ac:dyDescent="0.3">
      <c r="A20135" t="s">
        <v>1423</v>
      </c>
      <c r="B20135" s="1">
        <v>38475</v>
      </c>
      <c r="C20135" s="2">
        <v>0.41666666666666669</v>
      </c>
      <c r="D20135" t="s">
        <v>1444</v>
      </c>
      <c r="E20135" t="s">
        <v>1445</v>
      </c>
      <c r="G20135" s="6" t="s">
        <v>29</v>
      </c>
      <c r="H20135" t="s">
        <v>406</v>
      </c>
      <c r="I20135" t="s">
        <v>21</v>
      </c>
      <c r="J20135" t="s">
        <v>22</v>
      </c>
      <c r="K20135">
        <v>1.6</v>
      </c>
      <c r="L20135">
        <v>100</v>
      </c>
      <c r="M20135" t="s">
        <v>1446</v>
      </c>
      <c r="N20135">
        <v>100</v>
      </c>
      <c r="P20135" cm="1">
        <f t="array" ref="P20135">IF(Q20135&gt;0,INDEX(Q20135:Q41859,MATCH(TRUE,INDEX(Q20135:Q41859="",,),0)-1),"")</f>
        <v>9</v>
      </c>
      <c r="Q20135">
        <f t="shared" si="579"/>
        <v>9</v>
      </c>
      <c r="R20135">
        <f t="shared" si="578"/>
        <v>0</v>
      </c>
    </row>
    <row r="20136" spans="1:18" x14ac:dyDescent="0.3">
      <c r="A20136" t="s">
        <v>1423</v>
      </c>
      <c r="B20136" s="1">
        <v>38475</v>
      </c>
      <c r="C20136" s="2">
        <v>0.41666666666666669</v>
      </c>
      <c r="D20136" t="s">
        <v>1444</v>
      </c>
      <c r="E20136" t="s">
        <v>1445</v>
      </c>
      <c r="G20136" s="6" t="s">
        <v>29</v>
      </c>
      <c r="H20136" t="s">
        <v>154</v>
      </c>
      <c r="I20136" t="s">
        <v>21</v>
      </c>
      <c r="J20136" t="s">
        <v>22</v>
      </c>
      <c r="K20136">
        <v>4.3</v>
      </c>
      <c r="L20136">
        <v>507</v>
      </c>
      <c r="M20136" t="s">
        <v>1446</v>
      </c>
      <c r="N20136">
        <v>507</v>
      </c>
      <c r="P20136" cm="1">
        <f t="array" ref="P20136">IF(Q20136&gt;0,INDEX(Q20136:Q41860,MATCH(TRUE,INDEX(Q20136:Q41860="",,),0)-1),"")</f>
        <v>9</v>
      </c>
      <c r="Q20136">
        <f t="shared" si="579"/>
        <v>9</v>
      </c>
      <c r="R20136">
        <f t="shared" si="578"/>
        <v>0</v>
      </c>
    </row>
    <row r="20137" spans="1:18" x14ac:dyDescent="0.3">
      <c r="A20137" t="s">
        <v>1423</v>
      </c>
      <c r="B20137" s="1">
        <v>38475</v>
      </c>
      <c r="C20137" s="2">
        <v>0.41666666666666669</v>
      </c>
      <c r="D20137" t="s">
        <v>1444</v>
      </c>
      <c r="E20137" t="s">
        <v>1445</v>
      </c>
      <c r="G20137" s="6" t="s">
        <v>29</v>
      </c>
      <c r="H20137" t="s">
        <v>148</v>
      </c>
      <c r="I20137" t="s">
        <v>26</v>
      </c>
      <c r="J20137" t="s">
        <v>27</v>
      </c>
      <c r="K20137">
        <v>16</v>
      </c>
      <c r="L20137">
        <v>26.4</v>
      </c>
      <c r="M20137" t="s">
        <v>1446</v>
      </c>
      <c r="N20137">
        <v>26.4</v>
      </c>
      <c r="P20137" cm="1">
        <f t="array" ref="P20137">IF(Q20137&gt;0,INDEX(Q20137:Q41861,MATCH(TRUE,INDEX(Q20137:Q41861="",,),0)-1),"")</f>
        <v>9</v>
      </c>
      <c r="Q20137">
        <f t="shared" si="579"/>
        <v>9</v>
      </c>
      <c r="R20137">
        <f t="shared" si="578"/>
        <v>0</v>
      </c>
    </row>
    <row r="20138" spans="1:18" x14ac:dyDescent="0.3">
      <c r="A20138" t="s">
        <v>1423</v>
      </c>
      <c r="B20138" s="1">
        <v>38475</v>
      </c>
      <c r="C20138" s="2">
        <v>0.41666666666666669</v>
      </c>
      <c r="D20138" t="s">
        <v>1444</v>
      </c>
      <c r="E20138" t="s">
        <v>1445</v>
      </c>
      <c r="G20138" s="6" t="s">
        <v>29</v>
      </c>
      <c r="H20138" t="s">
        <v>63</v>
      </c>
      <c r="I20138" t="s">
        <v>26</v>
      </c>
      <c r="J20138" t="s">
        <v>27</v>
      </c>
      <c r="K20138">
        <v>43</v>
      </c>
      <c r="L20138">
        <v>22.4</v>
      </c>
      <c r="M20138" t="s">
        <v>1446</v>
      </c>
      <c r="N20138">
        <v>22.4</v>
      </c>
      <c r="P20138" cm="1">
        <f t="array" ref="P20138">IF(Q20138&gt;0,INDEX(Q20138:Q41862,MATCH(TRUE,INDEX(Q20138:Q41862="",,),0)-1),"")</f>
        <v>9</v>
      </c>
      <c r="Q20138">
        <f t="shared" si="579"/>
        <v>9</v>
      </c>
      <c r="R20138">
        <f t="shared" si="578"/>
        <v>0</v>
      </c>
    </row>
    <row r="20139" spans="1:18" x14ac:dyDescent="0.3">
      <c r="P20139" t="str" cm="1">
        <f t="array" ref="P20139">IF(Q20139&gt;0,INDEX(Q20139:Q41863,MATCH(TRUE,INDEX(Q20139:Q41863="",,),0)-1),"")</f>
        <v/>
      </c>
      <c r="R20139" t="str">
        <f t="shared" si="578"/>
        <v/>
      </c>
    </row>
    <row r="20140" spans="1:18" x14ac:dyDescent="0.3">
      <c r="A20140" t="s">
        <v>1423</v>
      </c>
      <c r="B20140" s="1">
        <v>38461</v>
      </c>
      <c r="C20140" s="2">
        <v>0.41666666666666669</v>
      </c>
      <c r="D20140" t="s">
        <v>1447</v>
      </c>
      <c r="E20140" t="s">
        <v>1448</v>
      </c>
      <c r="G20140" t="s">
        <v>19</v>
      </c>
      <c r="H20140" t="s">
        <v>194</v>
      </c>
      <c r="I20140" t="s">
        <v>21</v>
      </c>
      <c r="J20140" t="s">
        <v>22</v>
      </c>
      <c r="K20140">
        <v>226.9</v>
      </c>
      <c r="L20140">
        <v>780</v>
      </c>
      <c r="M20140" t="s">
        <v>209</v>
      </c>
      <c r="N20140">
        <v>1396.84</v>
      </c>
      <c r="O20140" t="s">
        <v>24</v>
      </c>
      <c r="P20140" cm="1">
        <f t="array" ref="P20140">IF(Q20140&gt;0,INDEX(Q20140:Q41864,MATCH(TRUE,INDEX(Q20140:Q41864="",,),0)-1),"")</f>
        <v>4</v>
      </c>
      <c r="Q20140">
        <f>INT((ROW()-20140)/8)+1</f>
        <v>1</v>
      </c>
      <c r="R20140">
        <f t="shared" si="578"/>
        <v>0</v>
      </c>
    </row>
    <row r="20141" spans="1:18" x14ac:dyDescent="0.3">
      <c r="A20141" t="s">
        <v>1423</v>
      </c>
      <c r="B20141" s="1">
        <v>38461</v>
      </c>
      <c r="C20141" s="2">
        <v>0.41666666666666669</v>
      </c>
      <c r="D20141" t="s">
        <v>1447</v>
      </c>
      <c r="E20141" t="s">
        <v>1448</v>
      </c>
      <c r="G20141" s="6" t="s">
        <v>29</v>
      </c>
      <c r="H20141" t="s">
        <v>30</v>
      </c>
      <c r="I20141" t="s">
        <v>21</v>
      </c>
      <c r="J20141" t="s">
        <v>22</v>
      </c>
      <c r="K20141">
        <v>3.7</v>
      </c>
      <c r="L20141">
        <v>148</v>
      </c>
      <c r="M20141" t="s">
        <v>209</v>
      </c>
      <c r="N20141">
        <v>148</v>
      </c>
      <c r="O20141" t="s">
        <v>24</v>
      </c>
      <c r="P20141" cm="1">
        <f t="array" ref="P20141">IF(Q20141&gt;0,INDEX(Q20141:Q41865,MATCH(TRUE,INDEX(Q20141:Q41865="",,),0)-1),"")</f>
        <v>4</v>
      </c>
      <c r="Q20141">
        <f t="shared" ref="Q20141:Q20171" si="580">INT((ROW()-20140)/8)+1</f>
        <v>1</v>
      </c>
      <c r="R20141">
        <f t="shared" si="578"/>
        <v>0</v>
      </c>
    </row>
    <row r="20142" spans="1:18" x14ac:dyDescent="0.3">
      <c r="A20142" t="s">
        <v>1423</v>
      </c>
      <c r="B20142" s="1">
        <v>38461</v>
      </c>
      <c r="C20142" s="2">
        <v>0.41666666666666669</v>
      </c>
      <c r="D20142" t="s">
        <v>1447</v>
      </c>
      <c r="E20142" t="s">
        <v>1448</v>
      </c>
      <c r="G20142" s="6" t="s">
        <v>29</v>
      </c>
      <c r="H20142" t="s">
        <v>196</v>
      </c>
      <c r="I20142" t="s">
        <v>21</v>
      </c>
      <c r="J20142" t="s">
        <v>22</v>
      </c>
      <c r="K20142">
        <v>1.1000000000000001</v>
      </c>
      <c r="L20142">
        <v>204</v>
      </c>
      <c r="M20142" t="s">
        <v>209</v>
      </c>
      <c r="N20142">
        <v>204</v>
      </c>
      <c r="O20142" t="s">
        <v>24</v>
      </c>
      <c r="P20142" cm="1">
        <f t="array" ref="P20142">IF(Q20142&gt;0,INDEX(Q20142:Q41866,MATCH(TRUE,INDEX(Q20142:Q41866="",,),0)-1),"")</f>
        <v>4</v>
      </c>
      <c r="Q20142">
        <f t="shared" si="580"/>
        <v>1</v>
      </c>
      <c r="R20142">
        <f t="shared" si="578"/>
        <v>0</v>
      </c>
    </row>
    <row r="20143" spans="1:18" x14ac:dyDescent="0.3">
      <c r="A20143" t="s">
        <v>1423</v>
      </c>
      <c r="B20143" s="1">
        <v>38461</v>
      </c>
      <c r="C20143" s="2">
        <v>0.41666666666666669</v>
      </c>
      <c r="D20143" t="s">
        <v>1447</v>
      </c>
      <c r="E20143" t="s">
        <v>1448</v>
      </c>
      <c r="G20143" s="6" t="s">
        <v>29</v>
      </c>
      <c r="H20143" t="s">
        <v>206</v>
      </c>
      <c r="I20143" t="s">
        <v>21</v>
      </c>
      <c r="J20143" t="s">
        <v>22</v>
      </c>
      <c r="K20143">
        <v>0.6</v>
      </c>
      <c r="L20143">
        <v>87</v>
      </c>
      <c r="M20143" t="s">
        <v>209</v>
      </c>
      <c r="N20143">
        <v>87</v>
      </c>
      <c r="O20143" t="s">
        <v>24</v>
      </c>
      <c r="P20143" cm="1">
        <f t="array" ref="P20143">IF(Q20143&gt;0,INDEX(Q20143:Q41867,MATCH(TRUE,INDEX(Q20143:Q41867="",,),0)-1),"")</f>
        <v>4</v>
      </c>
      <c r="Q20143">
        <f t="shared" si="580"/>
        <v>1</v>
      </c>
      <c r="R20143">
        <f t="shared" si="578"/>
        <v>0</v>
      </c>
    </row>
    <row r="20144" spans="1:18" x14ac:dyDescent="0.3">
      <c r="A20144" t="s">
        <v>1423</v>
      </c>
      <c r="B20144" s="1">
        <v>38461</v>
      </c>
      <c r="C20144" s="2">
        <v>0.41666666666666669</v>
      </c>
      <c r="D20144" t="s">
        <v>1447</v>
      </c>
      <c r="E20144" t="s">
        <v>1448</v>
      </c>
      <c r="G20144" s="6" t="s">
        <v>29</v>
      </c>
      <c r="H20144" t="s">
        <v>406</v>
      </c>
      <c r="I20144" t="s">
        <v>21</v>
      </c>
      <c r="J20144" t="s">
        <v>22</v>
      </c>
      <c r="K20144">
        <v>2</v>
      </c>
      <c r="L20144">
        <v>73</v>
      </c>
      <c r="M20144" t="s">
        <v>209</v>
      </c>
      <c r="N20144">
        <v>73</v>
      </c>
      <c r="O20144" t="s">
        <v>24</v>
      </c>
      <c r="P20144" cm="1">
        <f t="array" ref="P20144">IF(Q20144&gt;0,INDEX(Q20144:Q41868,MATCH(TRUE,INDEX(Q20144:Q41868="",,),0)-1),"")</f>
        <v>4</v>
      </c>
      <c r="Q20144">
        <f t="shared" si="580"/>
        <v>1</v>
      </c>
      <c r="R20144">
        <f t="shared" ref="R20144:R20207" si="581">IF(P20144="","",0)</f>
        <v>0</v>
      </c>
    </row>
    <row r="20145" spans="1:18" x14ac:dyDescent="0.3">
      <c r="A20145" t="s">
        <v>1423</v>
      </c>
      <c r="B20145" s="1">
        <v>38461</v>
      </c>
      <c r="C20145" s="2">
        <v>0.41666666666666669</v>
      </c>
      <c r="D20145" t="s">
        <v>1447</v>
      </c>
      <c r="E20145" t="s">
        <v>1448</v>
      </c>
      <c r="G20145" s="6" t="s">
        <v>29</v>
      </c>
      <c r="H20145" t="s">
        <v>99</v>
      </c>
      <c r="I20145" t="s">
        <v>21</v>
      </c>
      <c r="J20145" t="s">
        <v>22</v>
      </c>
      <c r="K20145">
        <v>1.2</v>
      </c>
      <c r="L20145">
        <v>97</v>
      </c>
      <c r="M20145" t="s">
        <v>209</v>
      </c>
      <c r="N20145">
        <v>97</v>
      </c>
      <c r="O20145" t="s">
        <v>24</v>
      </c>
      <c r="P20145" cm="1">
        <f t="array" ref="P20145">IF(Q20145&gt;0,INDEX(Q20145:Q41869,MATCH(TRUE,INDEX(Q20145:Q41869="",,),0)-1),"")</f>
        <v>4</v>
      </c>
      <c r="Q20145">
        <f t="shared" si="580"/>
        <v>1</v>
      </c>
      <c r="R20145">
        <f t="shared" si="581"/>
        <v>0</v>
      </c>
    </row>
    <row r="20146" spans="1:18" x14ac:dyDescent="0.3">
      <c r="A20146" t="s">
        <v>1423</v>
      </c>
      <c r="B20146" s="1">
        <v>38461</v>
      </c>
      <c r="C20146" s="2">
        <v>0.41666666666666669</v>
      </c>
      <c r="D20146" t="s">
        <v>1447</v>
      </c>
      <c r="E20146" t="s">
        <v>1448</v>
      </c>
      <c r="G20146" s="6" t="s">
        <v>29</v>
      </c>
      <c r="H20146" t="s">
        <v>154</v>
      </c>
      <c r="I20146" t="s">
        <v>21</v>
      </c>
      <c r="J20146" t="s">
        <v>22</v>
      </c>
      <c r="K20146">
        <v>0.5</v>
      </c>
      <c r="L20146">
        <v>294</v>
      </c>
      <c r="M20146" t="s">
        <v>209</v>
      </c>
      <c r="N20146">
        <v>294</v>
      </c>
      <c r="O20146" t="s">
        <v>24</v>
      </c>
      <c r="P20146" cm="1">
        <f t="array" ref="P20146">IF(Q20146&gt;0,INDEX(Q20146:Q41870,MATCH(TRUE,INDEX(Q20146:Q41870="",,),0)-1),"")</f>
        <v>4</v>
      </c>
      <c r="Q20146">
        <f t="shared" si="580"/>
        <v>1</v>
      </c>
      <c r="R20146">
        <f t="shared" si="581"/>
        <v>0</v>
      </c>
    </row>
    <row r="20147" spans="1:18" x14ac:dyDescent="0.3">
      <c r="A20147" t="s">
        <v>1423</v>
      </c>
      <c r="B20147" s="1">
        <v>38461</v>
      </c>
      <c r="C20147" s="2">
        <v>0.41666666666666669</v>
      </c>
      <c r="D20147" t="s">
        <v>1447</v>
      </c>
      <c r="E20147" t="s">
        <v>1448</v>
      </c>
      <c r="G20147" s="6" t="s">
        <v>29</v>
      </c>
      <c r="H20147" t="s">
        <v>64</v>
      </c>
      <c r="I20147" t="s">
        <v>26</v>
      </c>
      <c r="J20147" t="s">
        <v>27</v>
      </c>
      <c r="K20147">
        <v>1128</v>
      </c>
      <c r="L20147">
        <v>11.9</v>
      </c>
      <c r="M20147" t="s">
        <v>209</v>
      </c>
      <c r="N20147">
        <v>11.9</v>
      </c>
      <c r="O20147" t="s">
        <v>24</v>
      </c>
      <c r="P20147" cm="1">
        <f t="array" ref="P20147">IF(Q20147&gt;0,INDEX(Q20147:Q41871,MATCH(TRUE,INDEX(Q20147:Q41871="",,),0)-1),"")</f>
        <v>4</v>
      </c>
      <c r="Q20147">
        <f t="shared" si="580"/>
        <v>1</v>
      </c>
      <c r="R20147">
        <f t="shared" si="581"/>
        <v>0</v>
      </c>
    </row>
    <row r="20148" spans="1:18" x14ac:dyDescent="0.3">
      <c r="A20148" t="s">
        <v>1423</v>
      </c>
      <c r="B20148" s="1">
        <v>38461</v>
      </c>
      <c r="C20148" s="2">
        <v>0.41666666666666669</v>
      </c>
      <c r="D20148" t="s">
        <v>1447</v>
      </c>
      <c r="E20148" t="s">
        <v>1448</v>
      </c>
      <c r="G20148" t="s">
        <v>19</v>
      </c>
      <c r="H20148" t="s">
        <v>194</v>
      </c>
      <c r="I20148" t="s">
        <v>21</v>
      </c>
      <c r="J20148" t="s">
        <v>22</v>
      </c>
      <c r="K20148">
        <v>226.9</v>
      </c>
      <c r="L20148">
        <v>780</v>
      </c>
      <c r="M20148" t="s">
        <v>205</v>
      </c>
      <c r="N20148">
        <v>1117.52</v>
      </c>
      <c r="P20148" cm="1">
        <f t="array" ref="P20148">IF(Q20148&gt;0,INDEX(Q20148:Q41872,MATCH(TRUE,INDEX(Q20148:Q41872="",,),0)-1),"")</f>
        <v>4</v>
      </c>
      <c r="Q20148">
        <f t="shared" si="580"/>
        <v>2</v>
      </c>
      <c r="R20148">
        <f t="shared" si="581"/>
        <v>0</v>
      </c>
    </row>
    <row r="20149" spans="1:18" x14ac:dyDescent="0.3">
      <c r="A20149" t="s">
        <v>1423</v>
      </c>
      <c r="B20149" s="1">
        <v>38461</v>
      </c>
      <c r="C20149" s="2">
        <v>0.41666666666666669</v>
      </c>
      <c r="D20149" t="s">
        <v>1447</v>
      </c>
      <c r="E20149" t="s">
        <v>1448</v>
      </c>
      <c r="G20149" s="6" t="s">
        <v>29</v>
      </c>
      <c r="H20149" t="s">
        <v>30</v>
      </c>
      <c r="I20149" t="s">
        <v>21</v>
      </c>
      <c r="J20149" t="s">
        <v>22</v>
      </c>
      <c r="K20149">
        <v>3.7</v>
      </c>
      <c r="L20149">
        <v>148</v>
      </c>
      <c r="M20149" t="s">
        <v>205</v>
      </c>
      <c r="N20149">
        <v>148</v>
      </c>
      <c r="P20149" cm="1">
        <f t="array" ref="P20149">IF(Q20149&gt;0,INDEX(Q20149:Q41873,MATCH(TRUE,INDEX(Q20149:Q41873="",,),0)-1),"")</f>
        <v>4</v>
      </c>
      <c r="Q20149">
        <f t="shared" si="580"/>
        <v>2</v>
      </c>
      <c r="R20149">
        <f t="shared" si="581"/>
        <v>0</v>
      </c>
    </row>
    <row r="20150" spans="1:18" x14ac:dyDescent="0.3">
      <c r="A20150" t="s">
        <v>1423</v>
      </c>
      <c r="B20150" s="1">
        <v>38461</v>
      </c>
      <c r="C20150" s="2">
        <v>0.41666666666666669</v>
      </c>
      <c r="D20150" t="s">
        <v>1447</v>
      </c>
      <c r="E20150" t="s">
        <v>1448</v>
      </c>
      <c r="G20150" s="6" t="s">
        <v>29</v>
      </c>
      <c r="H20150" t="s">
        <v>196</v>
      </c>
      <c r="I20150" t="s">
        <v>21</v>
      </c>
      <c r="J20150" t="s">
        <v>22</v>
      </c>
      <c r="K20150">
        <v>1.1000000000000001</v>
      </c>
      <c r="L20150">
        <v>204</v>
      </c>
      <c r="M20150" t="s">
        <v>205</v>
      </c>
      <c r="N20150">
        <v>204</v>
      </c>
      <c r="P20150" cm="1">
        <f t="array" ref="P20150">IF(Q20150&gt;0,INDEX(Q20150:Q41874,MATCH(TRUE,INDEX(Q20150:Q41874="",,),0)-1),"")</f>
        <v>4</v>
      </c>
      <c r="Q20150">
        <f t="shared" si="580"/>
        <v>2</v>
      </c>
      <c r="R20150">
        <f t="shared" si="581"/>
        <v>0</v>
      </c>
    </row>
    <row r="20151" spans="1:18" x14ac:dyDescent="0.3">
      <c r="A20151" t="s">
        <v>1423</v>
      </c>
      <c r="B20151" s="1">
        <v>38461</v>
      </c>
      <c r="C20151" s="2">
        <v>0.41666666666666669</v>
      </c>
      <c r="D20151" t="s">
        <v>1447</v>
      </c>
      <c r="E20151" t="s">
        <v>1448</v>
      </c>
      <c r="G20151" s="6" t="s">
        <v>29</v>
      </c>
      <c r="H20151" t="s">
        <v>206</v>
      </c>
      <c r="I20151" t="s">
        <v>21</v>
      </c>
      <c r="J20151" t="s">
        <v>22</v>
      </c>
      <c r="K20151">
        <v>0.6</v>
      </c>
      <c r="L20151">
        <v>87</v>
      </c>
      <c r="M20151" t="s">
        <v>205</v>
      </c>
      <c r="N20151">
        <v>87</v>
      </c>
      <c r="P20151" cm="1">
        <f t="array" ref="P20151">IF(Q20151&gt;0,INDEX(Q20151:Q41875,MATCH(TRUE,INDEX(Q20151:Q41875="",,),0)-1),"")</f>
        <v>4</v>
      </c>
      <c r="Q20151">
        <f t="shared" si="580"/>
        <v>2</v>
      </c>
      <c r="R20151">
        <f t="shared" si="581"/>
        <v>0</v>
      </c>
    </row>
    <row r="20152" spans="1:18" x14ac:dyDescent="0.3">
      <c r="A20152" t="s">
        <v>1423</v>
      </c>
      <c r="B20152" s="1">
        <v>38461</v>
      </c>
      <c r="C20152" s="2">
        <v>0.41666666666666669</v>
      </c>
      <c r="D20152" t="s">
        <v>1447</v>
      </c>
      <c r="E20152" t="s">
        <v>1448</v>
      </c>
      <c r="G20152" s="6" t="s">
        <v>29</v>
      </c>
      <c r="H20152" t="s">
        <v>406</v>
      </c>
      <c r="I20152" t="s">
        <v>21</v>
      </c>
      <c r="J20152" t="s">
        <v>22</v>
      </c>
      <c r="K20152">
        <v>2</v>
      </c>
      <c r="L20152">
        <v>73</v>
      </c>
      <c r="M20152" t="s">
        <v>205</v>
      </c>
      <c r="N20152">
        <v>73</v>
      </c>
      <c r="P20152" cm="1">
        <f t="array" ref="P20152">IF(Q20152&gt;0,INDEX(Q20152:Q41876,MATCH(TRUE,INDEX(Q20152:Q41876="",,),0)-1),"")</f>
        <v>4</v>
      </c>
      <c r="Q20152">
        <f t="shared" si="580"/>
        <v>2</v>
      </c>
      <c r="R20152">
        <f t="shared" si="581"/>
        <v>0</v>
      </c>
    </row>
    <row r="20153" spans="1:18" x14ac:dyDescent="0.3">
      <c r="A20153" t="s">
        <v>1423</v>
      </c>
      <c r="B20153" s="1">
        <v>38461</v>
      </c>
      <c r="C20153" s="2">
        <v>0.41666666666666669</v>
      </c>
      <c r="D20153" t="s">
        <v>1447</v>
      </c>
      <c r="E20153" t="s">
        <v>1448</v>
      </c>
      <c r="G20153" s="6" t="s">
        <v>29</v>
      </c>
      <c r="H20153" t="s">
        <v>99</v>
      </c>
      <c r="I20153" t="s">
        <v>21</v>
      </c>
      <c r="J20153" t="s">
        <v>22</v>
      </c>
      <c r="K20153">
        <v>1.2</v>
      </c>
      <c r="L20153">
        <v>97</v>
      </c>
      <c r="M20153" t="s">
        <v>205</v>
      </c>
      <c r="N20153">
        <v>97</v>
      </c>
      <c r="P20153" cm="1">
        <f t="array" ref="P20153">IF(Q20153&gt;0,INDEX(Q20153:Q41877,MATCH(TRUE,INDEX(Q20153:Q41877="",,),0)-1),"")</f>
        <v>4</v>
      </c>
      <c r="Q20153">
        <f t="shared" si="580"/>
        <v>2</v>
      </c>
      <c r="R20153">
        <f t="shared" si="581"/>
        <v>0</v>
      </c>
    </row>
    <row r="20154" spans="1:18" x14ac:dyDescent="0.3">
      <c r="A20154" t="s">
        <v>1423</v>
      </c>
      <c r="B20154" s="1">
        <v>38461</v>
      </c>
      <c r="C20154" s="2">
        <v>0.41666666666666669</v>
      </c>
      <c r="D20154" t="s">
        <v>1447</v>
      </c>
      <c r="E20154" t="s">
        <v>1448</v>
      </c>
      <c r="G20154" s="6" t="s">
        <v>29</v>
      </c>
      <c r="H20154" t="s">
        <v>154</v>
      </c>
      <c r="I20154" t="s">
        <v>21</v>
      </c>
      <c r="J20154" t="s">
        <v>22</v>
      </c>
      <c r="K20154">
        <v>0.5</v>
      </c>
      <c r="L20154">
        <v>294</v>
      </c>
      <c r="M20154" t="s">
        <v>205</v>
      </c>
      <c r="N20154">
        <v>294</v>
      </c>
      <c r="P20154" cm="1">
        <f t="array" ref="P20154">IF(Q20154&gt;0,INDEX(Q20154:Q41878,MATCH(TRUE,INDEX(Q20154:Q41878="",,),0)-1),"")</f>
        <v>4</v>
      </c>
      <c r="Q20154">
        <f t="shared" si="580"/>
        <v>2</v>
      </c>
      <c r="R20154">
        <f t="shared" si="581"/>
        <v>0</v>
      </c>
    </row>
    <row r="20155" spans="1:18" x14ac:dyDescent="0.3">
      <c r="A20155" t="s">
        <v>1423</v>
      </c>
      <c r="B20155" s="1">
        <v>38461</v>
      </c>
      <c r="C20155" s="2">
        <v>0.41666666666666669</v>
      </c>
      <c r="D20155" t="s">
        <v>1447</v>
      </c>
      <c r="E20155" t="s">
        <v>1448</v>
      </c>
      <c r="G20155" s="6" t="s">
        <v>29</v>
      </c>
      <c r="H20155" t="s">
        <v>64</v>
      </c>
      <c r="I20155" t="s">
        <v>26</v>
      </c>
      <c r="J20155" t="s">
        <v>27</v>
      </c>
      <c r="K20155">
        <v>1128</v>
      </c>
      <c r="L20155">
        <v>11.9</v>
      </c>
      <c r="M20155" t="s">
        <v>205</v>
      </c>
      <c r="N20155">
        <v>11.9</v>
      </c>
      <c r="P20155" cm="1">
        <f t="array" ref="P20155">IF(Q20155&gt;0,INDEX(Q20155:Q41879,MATCH(TRUE,INDEX(Q20155:Q41879="",,),0)-1),"")</f>
        <v>4</v>
      </c>
      <c r="Q20155">
        <f t="shared" si="580"/>
        <v>2</v>
      </c>
      <c r="R20155">
        <f t="shared" si="581"/>
        <v>0</v>
      </c>
    </row>
    <row r="20156" spans="1:18" x14ac:dyDescent="0.3">
      <c r="A20156" t="s">
        <v>1423</v>
      </c>
      <c r="B20156" s="1">
        <v>38461</v>
      </c>
      <c r="C20156" s="2">
        <v>0.41666666666666669</v>
      </c>
      <c r="D20156" t="s">
        <v>1447</v>
      </c>
      <c r="E20156" t="s">
        <v>1448</v>
      </c>
      <c r="G20156" t="s">
        <v>19</v>
      </c>
      <c r="H20156" t="s">
        <v>194</v>
      </c>
      <c r="I20156" t="s">
        <v>21</v>
      </c>
      <c r="J20156" t="s">
        <v>22</v>
      </c>
      <c r="K20156">
        <v>226.9</v>
      </c>
      <c r="L20156">
        <v>780</v>
      </c>
      <c r="M20156" t="s">
        <v>417</v>
      </c>
      <c r="N20156">
        <v>1034</v>
      </c>
      <c r="P20156" cm="1">
        <f t="array" ref="P20156">IF(Q20156&gt;0,INDEX(Q20156:Q41880,MATCH(TRUE,INDEX(Q20156:Q41880="",,),0)-1),"")</f>
        <v>4</v>
      </c>
      <c r="Q20156">
        <f t="shared" si="580"/>
        <v>3</v>
      </c>
      <c r="R20156">
        <f t="shared" si="581"/>
        <v>0</v>
      </c>
    </row>
    <row r="20157" spans="1:18" x14ac:dyDescent="0.3">
      <c r="A20157" t="s">
        <v>1423</v>
      </c>
      <c r="B20157" s="1">
        <v>38461</v>
      </c>
      <c r="C20157" s="2">
        <v>0.41666666666666669</v>
      </c>
      <c r="D20157" t="s">
        <v>1447</v>
      </c>
      <c r="E20157" t="s">
        <v>1448</v>
      </c>
      <c r="G20157" s="6" t="s">
        <v>29</v>
      </c>
      <c r="H20157" t="s">
        <v>30</v>
      </c>
      <c r="I20157" t="s">
        <v>21</v>
      </c>
      <c r="J20157" t="s">
        <v>22</v>
      </c>
      <c r="K20157">
        <v>3.7</v>
      </c>
      <c r="L20157">
        <v>148</v>
      </c>
      <c r="M20157" t="s">
        <v>417</v>
      </c>
      <c r="N20157">
        <v>148</v>
      </c>
      <c r="P20157" cm="1">
        <f t="array" ref="P20157">IF(Q20157&gt;0,INDEX(Q20157:Q41881,MATCH(TRUE,INDEX(Q20157:Q41881="",,),0)-1),"")</f>
        <v>4</v>
      </c>
      <c r="Q20157">
        <f t="shared" si="580"/>
        <v>3</v>
      </c>
      <c r="R20157">
        <f t="shared" si="581"/>
        <v>0</v>
      </c>
    </row>
    <row r="20158" spans="1:18" x14ac:dyDescent="0.3">
      <c r="A20158" t="s">
        <v>1423</v>
      </c>
      <c r="B20158" s="1">
        <v>38461</v>
      </c>
      <c r="C20158" s="2">
        <v>0.41666666666666669</v>
      </c>
      <c r="D20158" t="s">
        <v>1447</v>
      </c>
      <c r="E20158" t="s">
        <v>1448</v>
      </c>
      <c r="G20158" s="6" t="s">
        <v>29</v>
      </c>
      <c r="H20158" t="s">
        <v>196</v>
      </c>
      <c r="I20158" t="s">
        <v>21</v>
      </c>
      <c r="J20158" t="s">
        <v>22</v>
      </c>
      <c r="K20158">
        <v>1.1000000000000001</v>
      </c>
      <c r="L20158">
        <v>204</v>
      </c>
      <c r="M20158" t="s">
        <v>417</v>
      </c>
      <c r="N20158">
        <v>204</v>
      </c>
      <c r="P20158" cm="1">
        <f t="array" ref="P20158">IF(Q20158&gt;0,INDEX(Q20158:Q41882,MATCH(TRUE,INDEX(Q20158:Q41882="",,),0)-1),"")</f>
        <v>4</v>
      </c>
      <c r="Q20158">
        <f t="shared" si="580"/>
        <v>3</v>
      </c>
      <c r="R20158">
        <f t="shared" si="581"/>
        <v>0</v>
      </c>
    </row>
    <row r="20159" spans="1:18" x14ac:dyDescent="0.3">
      <c r="A20159" t="s">
        <v>1423</v>
      </c>
      <c r="B20159" s="1">
        <v>38461</v>
      </c>
      <c r="C20159" s="2">
        <v>0.41666666666666669</v>
      </c>
      <c r="D20159" t="s">
        <v>1447</v>
      </c>
      <c r="E20159" t="s">
        <v>1448</v>
      </c>
      <c r="G20159" s="6" t="s">
        <v>29</v>
      </c>
      <c r="H20159" t="s">
        <v>206</v>
      </c>
      <c r="I20159" t="s">
        <v>21</v>
      </c>
      <c r="J20159" t="s">
        <v>22</v>
      </c>
      <c r="K20159">
        <v>0.6</v>
      </c>
      <c r="L20159">
        <v>87</v>
      </c>
      <c r="M20159" t="s">
        <v>417</v>
      </c>
      <c r="N20159">
        <v>87</v>
      </c>
      <c r="P20159" cm="1">
        <f t="array" ref="P20159">IF(Q20159&gt;0,INDEX(Q20159:Q41883,MATCH(TRUE,INDEX(Q20159:Q41883="",,),0)-1),"")</f>
        <v>4</v>
      </c>
      <c r="Q20159">
        <f t="shared" si="580"/>
        <v>3</v>
      </c>
      <c r="R20159">
        <f t="shared" si="581"/>
        <v>0</v>
      </c>
    </row>
    <row r="20160" spans="1:18" x14ac:dyDescent="0.3">
      <c r="A20160" t="s">
        <v>1423</v>
      </c>
      <c r="B20160" s="1">
        <v>38461</v>
      </c>
      <c r="C20160" s="2">
        <v>0.41666666666666669</v>
      </c>
      <c r="D20160" t="s">
        <v>1447</v>
      </c>
      <c r="E20160" t="s">
        <v>1448</v>
      </c>
      <c r="G20160" s="6" t="s">
        <v>29</v>
      </c>
      <c r="H20160" t="s">
        <v>406</v>
      </c>
      <c r="I20160" t="s">
        <v>21</v>
      </c>
      <c r="J20160" t="s">
        <v>22</v>
      </c>
      <c r="K20160">
        <v>2</v>
      </c>
      <c r="L20160">
        <v>73</v>
      </c>
      <c r="M20160" t="s">
        <v>417</v>
      </c>
      <c r="N20160">
        <v>73</v>
      </c>
      <c r="P20160" cm="1">
        <f t="array" ref="P20160">IF(Q20160&gt;0,INDEX(Q20160:Q41884,MATCH(TRUE,INDEX(Q20160:Q41884="",,),0)-1),"")</f>
        <v>4</v>
      </c>
      <c r="Q20160">
        <f t="shared" si="580"/>
        <v>3</v>
      </c>
      <c r="R20160">
        <f t="shared" si="581"/>
        <v>0</v>
      </c>
    </row>
    <row r="20161" spans="1:18" x14ac:dyDescent="0.3">
      <c r="A20161" t="s">
        <v>1423</v>
      </c>
      <c r="B20161" s="1">
        <v>38461</v>
      </c>
      <c r="C20161" s="2">
        <v>0.41666666666666669</v>
      </c>
      <c r="D20161" t="s">
        <v>1447</v>
      </c>
      <c r="E20161" t="s">
        <v>1448</v>
      </c>
      <c r="G20161" s="6" t="s">
        <v>29</v>
      </c>
      <c r="H20161" t="s">
        <v>99</v>
      </c>
      <c r="I20161" t="s">
        <v>21</v>
      </c>
      <c r="J20161" t="s">
        <v>22</v>
      </c>
      <c r="K20161">
        <v>1.2</v>
      </c>
      <c r="L20161">
        <v>97</v>
      </c>
      <c r="M20161" t="s">
        <v>417</v>
      </c>
      <c r="N20161">
        <v>97</v>
      </c>
      <c r="P20161" cm="1">
        <f t="array" ref="P20161">IF(Q20161&gt;0,INDEX(Q20161:Q41885,MATCH(TRUE,INDEX(Q20161:Q41885="",,),0)-1),"")</f>
        <v>4</v>
      </c>
      <c r="Q20161">
        <f t="shared" si="580"/>
        <v>3</v>
      </c>
      <c r="R20161">
        <f t="shared" si="581"/>
        <v>0</v>
      </c>
    </row>
    <row r="20162" spans="1:18" x14ac:dyDescent="0.3">
      <c r="A20162" t="s">
        <v>1423</v>
      </c>
      <c r="B20162" s="1">
        <v>38461</v>
      </c>
      <c r="C20162" s="2">
        <v>0.41666666666666669</v>
      </c>
      <c r="D20162" t="s">
        <v>1447</v>
      </c>
      <c r="E20162" t="s">
        <v>1448</v>
      </c>
      <c r="G20162" s="6" t="s">
        <v>29</v>
      </c>
      <c r="H20162" t="s">
        <v>154</v>
      </c>
      <c r="I20162" t="s">
        <v>21</v>
      </c>
      <c r="J20162" t="s">
        <v>22</v>
      </c>
      <c r="K20162">
        <v>0.5</v>
      </c>
      <c r="L20162">
        <v>294</v>
      </c>
      <c r="M20162" t="s">
        <v>417</v>
      </c>
      <c r="N20162">
        <v>294</v>
      </c>
      <c r="P20162" cm="1">
        <f t="array" ref="P20162">IF(Q20162&gt;0,INDEX(Q20162:Q41886,MATCH(TRUE,INDEX(Q20162:Q41886="",,),0)-1),"")</f>
        <v>4</v>
      </c>
      <c r="Q20162">
        <f t="shared" si="580"/>
        <v>3</v>
      </c>
      <c r="R20162">
        <f t="shared" si="581"/>
        <v>0</v>
      </c>
    </row>
    <row r="20163" spans="1:18" x14ac:dyDescent="0.3">
      <c r="A20163" t="s">
        <v>1423</v>
      </c>
      <c r="B20163" s="1">
        <v>38461</v>
      </c>
      <c r="C20163" s="2">
        <v>0.41666666666666669</v>
      </c>
      <c r="D20163" t="s">
        <v>1447</v>
      </c>
      <c r="E20163" t="s">
        <v>1448</v>
      </c>
      <c r="G20163" s="6" t="s">
        <v>29</v>
      </c>
      <c r="H20163" t="s">
        <v>64</v>
      </c>
      <c r="I20163" t="s">
        <v>26</v>
      </c>
      <c r="J20163" t="s">
        <v>27</v>
      </c>
      <c r="K20163">
        <v>1128</v>
      </c>
      <c r="L20163">
        <v>11.9</v>
      </c>
      <c r="M20163" t="s">
        <v>417</v>
      </c>
      <c r="N20163">
        <v>11.9</v>
      </c>
      <c r="P20163" cm="1">
        <f t="array" ref="P20163">IF(Q20163&gt;0,INDEX(Q20163:Q41887,MATCH(TRUE,INDEX(Q20163:Q41887="",,),0)-1),"")</f>
        <v>4</v>
      </c>
      <c r="Q20163">
        <f t="shared" si="580"/>
        <v>3</v>
      </c>
      <c r="R20163">
        <f t="shared" si="581"/>
        <v>0</v>
      </c>
    </row>
    <row r="20164" spans="1:18" x14ac:dyDescent="0.3">
      <c r="A20164" t="s">
        <v>1423</v>
      </c>
      <c r="B20164" s="1">
        <v>38461</v>
      </c>
      <c r="C20164" s="2">
        <v>0.41666666666666669</v>
      </c>
      <c r="D20164" t="s">
        <v>1447</v>
      </c>
      <c r="E20164" t="s">
        <v>1448</v>
      </c>
      <c r="G20164" t="s">
        <v>19</v>
      </c>
      <c r="H20164" t="s">
        <v>194</v>
      </c>
      <c r="I20164" t="s">
        <v>21</v>
      </c>
      <c r="J20164" t="s">
        <v>22</v>
      </c>
      <c r="K20164">
        <v>226.9</v>
      </c>
      <c r="L20164">
        <v>780</v>
      </c>
      <c r="M20164" t="s">
        <v>756</v>
      </c>
      <c r="N20164">
        <v>865</v>
      </c>
      <c r="P20164" cm="1">
        <f t="array" ref="P20164">IF(Q20164&gt;0,INDEX(Q20164:Q41888,MATCH(TRUE,INDEX(Q20164:Q41888="",,),0)-1),"")</f>
        <v>4</v>
      </c>
      <c r="Q20164">
        <f t="shared" si="580"/>
        <v>4</v>
      </c>
      <c r="R20164">
        <f t="shared" si="581"/>
        <v>0</v>
      </c>
    </row>
    <row r="20165" spans="1:18" x14ac:dyDescent="0.3">
      <c r="A20165" t="s">
        <v>1423</v>
      </c>
      <c r="B20165" s="1">
        <v>38461</v>
      </c>
      <c r="C20165" s="2">
        <v>0.41666666666666669</v>
      </c>
      <c r="D20165" t="s">
        <v>1447</v>
      </c>
      <c r="E20165" t="s">
        <v>1448</v>
      </c>
      <c r="G20165" s="6" t="s">
        <v>29</v>
      </c>
      <c r="H20165" t="s">
        <v>30</v>
      </c>
      <c r="I20165" t="s">
        <v>21</v>
      </c>
      <c r="J20165" t="s">
        <v>22</v>
      </c>
      <c r="K20165">
        <v>3.7</v>
      </c>
      <c r="L20165">
        <v>148</v>
      </c>
      <c r="M20165" t="s">
        <v>756</v>
      </c>
      <c r="N20165">
        <v>148</v>
      </c>
      <c r="P20165" cm="1">
        <f t="array" ref="P20165">IF(Q20165&gt;0,INDEX(Q20165:Q41889,MATCH(TRUE,INDEX(Q20165:Q41889="",,),0)-1),"")</f>
        <v>4</v>
      </c>
      <c r="Q20165">
        <f t="shared" si="580"/>
        <v>4</v>
      </c>
      <c r="R20165">
        <f t="shared" si="581"/>
        <v>0</v>
      </c>
    </row>
    <row r="20166" spans="1:18" x14ac:dyDescent="0.3">
      <c r="A20166" t="s">
        <v>1423</v>
      </c>
      <c r="B20166" s="1">
        <v>38461</v>
      </c>
      <c r="C20166" s="2">
        <v>0.41666666666666669</v>
      </c>
      <c r="D20166" t="s">
        <v>1447</v>
      </c>
      <c r="E20166" t="s">
        <v>1448</v>
      </c>
      <c r="G20166" s="6" t="s">
        <v>29</v>
      </c>
      <c r="H20166" t="s">
        <v>196</v>
      </c>
      <c r="I20166" t="s">
        <v>21</v>
      </c>
      <c r="J20166" t="s">
        <v>22</v>
      </c>
      <c r="K20166">
        <v>1.1000000000000001</v>
      </c>
      <c r="L20166">
        <v>204</v>
      </c>
      <c r="M20166" t="s">
        <v>756</v>
      </c>
      <c r="N20166">
        <v>204</v>
      </c>
      <c r="P20166" cm="1">
        <f t="array" ref="P20166">IF(Q20166&gt;0,INDEX(Q20166:Q41890,MATCH(TRUE,INDEX(Q20166:Q41890="",,),0)-1),"")</f>
        <v>4</v>
      </c>
      <c r="Q20166">
        <f t="shared" si="580"/>
        <v>4</v>
      </c>
      <c r="R20166">
        <f t="shared" si="581"/>
        <v>0</v>
      </c>
    </row>
    <row r="20167" spans="1:18" x14ac:dyDescent="0.3">
      <c r="A20167" t="s">
        <v>1423</v>
      </c>
      <c r="B20167" s="1">
        <v>38461</v>
      </c>
      <c r="C20167" s="2">
        <v>0.41666666666666669</v>
      </c>
      <c r="D20167" t="s">
        <v>1447</v>
      </c>
      <c r="E20167" t="s">
        <v>1448</v>
      </c>
      <c r="G20167" s="6" t="s">
        <v>29</v>
      </c>
      <c r="H20167" t="s">
        <v>206</v>
      </c>
      <c r="I20167" t="s">
        <v>21</v>
      </c>
      <c r="J20167" t="s">
        <v>22</v>
      </c>
      <c r="K20167">
        <v>0.6</v>
      </c>
      <c r="L20167">
        <v>87</v>
      </c>
      <c r="M20167" t="s">
        <v>756</v>
      </c>
      <c r="N20167">
        <v>87</v>
      </c>
      <c r="P20167" cm="1">
        <f t="array" ref="P20167">IF(Q20167&gt;0,INDEX(Q20167:Q41891,MATCH(TRUE,INDEX(Q20167:Q41891="",,),0)-1),"")</f>
        <v>4</v>
      </c>
      <c r="Q20167">
        <f t="shared" si="580"/>
        <v>4</v>
      </c>
      <c r="R20167">
        <f t="shared" si="581"/>
        <v>0</v>
      </c>
    </row>
    <row r="20168" spans="1:18" x14ac:dyDescent="0.3">
      <c r="A20168" t="s">
        <v>1423</v>
      </c>
      <c r="B20168" s="1">
        <v>38461</v>
      </c>
      <c r="C20168" s="2">
        <v>0.41666666666666669</v>
      </c>
      <c r="D20168" t="s">
        <v>1447</v>
      </c>
      <c r="E20168" t="s">
        <v>1448</v>
      </c>
      <c r="G20168" s="6" t="s">
        <v>29</v>
      </c>
      <c r="H20168" t="s">
        <v>406</v>
      </c>
      <c r="I20168" t="s">
        <v>21</v>
      </c>
      <c r="J20168" t="s">
        <v>22</v>
      </c>
      <c r="K20168">
        <v>2</v>
      </c>
      <c r="L20168">
        <v>73</v>
      </c>
      <c r="M20168" t="s">
        <v>756</v>
      </c>
      <c r="N20168">
        <v>73</v>
      </c>
      <c r="P20168" cm="1">
        <f t="array" ref="P20168">IF(Q20168&gt;0,INDEX(Q20168:Q41892,MATCH(TRUE,INDEX(Q20168:Q41892="",,),0)-1),"")</f>
        <v>4</v>
      </c>
      <c r="Q20168">
        <f t="shared" si="580"/>
        <v>4</v>
      </c>
      <c r="R20168">
        <f t="shared" si="581"/>
        <v>0</v>
      </c>
    </row>
    <row r="20169" spans="1:18" x14ac:dyDescent="0.3">
      <c r="A20169" t="s">
        <v>1423</v>
      </c>
      <c r="B20169" s="1">
        <v>38461</v>
      </c>
      <c r="C20169" s="2">
        <v>0.41666666666666669</v>
      </c>
      <c r="D20169" t="s">
        <v>1447</v>
      </c>
      <c r="E20169" t="s">
        <v>1448</v>
      </c>
      <c r="G20169" s="6" t="s">
        <v>29</v>
      </c>
      <c r="H20169" t="s">
        <v>99</v>
      </c>
      <c r="I20169" t="s">
        <v>21</v>
      </c>
      <c r="J20169" t="s">
        <v>22</v>
      </c>
      <c r="K20169">
        <v>1.2</v>
      </c>
      <c r="L20169">
        <v>97</v>
      </c>
      <c r="M20169" t="s">
        <v>756</v>
      </c>
      <c r="N20169">
        <v>97</v>
      </c>
      <c r="P20169" cm="1">
        <f t="array" ref="P20169">IF(Q20169&gt;0,INDEX(Q20169:Q41893,MATCH(TRUE,INDEX(Q20169:Q41893="",,),0)-1),"")</f>
        <v>4</v>
      </c>
      <c r="Q20169">
        <f t="shared" si="580"/>
        <v>4</v>
      </c>
      <c r="R20169">
        <f t="shared" si="581"/>
        <v>0</v>
      </c>
    </row>
    <row r="20170" spans="1:18" x14ac:dyDescent="0.3">
      <c r="A20170" t="s">
        <v>1423</v>
      </c>
      <c r="B20170" s="1">
        <v>38461</v>
      </c>
      <c r="C20170" s="2">
        <v>0.41666666666666669</v>
      </c>
      <c r="D20170" t="s">
        <v>1447</v>
      </c>
      <c r="E20170" t="s">
        <v>1448</v>
      </c>
      <c r="G20170" s="6" t="s">
        <v>29</v>
      </c>
      <c r="H20170" t="s">
        <v>154</v>
      </c>
      <c r="I20170" t="s">
        <v>21</v>
      </c>
      <c r="J20170" t="s">
        <v>22</v>
      </c>
      <c r="K20170">
        <v>0.5</v>
      </c>
      <c r="L20170">
        <v>294</v>
      </c>
      <c r="M20170" t="s">
        <v>756</v>
      </c>
      <c r="N20170">
        <v>294</v>
      </c>
      <c r="P20170" cm="1">
        <f t="array" ref="P20170">IF(Q20170&gt;0,INDEX(Q20170:Q41894,MATCH(TRUE,INDEX(Q20170:Q41894="",,),0)-1),"")</f>
        <v>4</v>
      </c>
      <c r="Q20170">
        <f t="shared" si="580"/>
        <v>4</v>
      </c>
      <c r="R20170">
        <f t="shared" si="581"/>
        <v>0</v>
      </c>
    </row>
    <row r="20171" spans="1:18" x14ac:dyDescent="0.3">
      <c r="A20171" t="s">
        <v>1423</v>
      </c>
      <c r="B20171" s="1">
        <v>38461</v>
      </c>
      <c r="C20171" s="2">
        <v>0.41666666666666669</v>
      </c>
      <c r="D20171" t="s">
        <v>1447</v>
      </c>
      <c r="E20171" t="s">
        <v>1448</v>
      </c>
      <c r="G20171" s="6" t="s">
        <v>29</v>
      </c>
      <c r="H20171" t="s">
        <v>64</v>
      </c>
      <c r="I20171" t="s">
        <v>26</v>
      </c>
      <c r="J20171" t="s">
        <v>27</v>
      </c>
      <c r="K20171">
        <v>1128</v>
      </c>
      <c r="L20171">
        <v>11.9</v>
      </c>
      <c r="M20171" t="s">
        <v>756</v>
      </c>
      <c r="N20171">
        <v>11.9</v>
      </c>
      <c r="P20171" cm="1">
        <f t="array" ref="P20171">IF(Q20171&gt;0,INDEX(Q20171:Q41895,MATCH(TRUE,INDEX(Q20171:Q41895="",,),0)-1),"")</f>
        <v>4</v>
      </c>
      <c r="Q20171">
        <f t="shared" si="580"/>
        <v>4</v>
      </c>
      <c r="R20171">
        <f t="shared" si="581"/>
        <v>0</v>
      </c>
    </row>
    <row r="20172" spans="1:18" x14ac:dyDescent="0.3">
      <c r="P20172" t="str" cm="1">
        <f t="array" ref="P20172">IF(Q20172&gt;0,INDEX(Q20172:Q41896,MATCH(TRUE,INDEX(Q20172:Q41896="",,),0)-1),"")</f>
        <v/>
      </c>
      <c r="R20172" t="str">
        <f t="shared" si="581"/>
        <v/>
      </c>
    </row>
    <row r="20173" spans="1:18" x14ac:dyDescent="0.3">
      <c r="A20173" t="s">
        <v>1423</v>
      </c>
      <c r="B20173" s="1">
        <v>38461</v>
      </c>
      <c r="C20173" s="2">
        <v>0.41666666666666669</v>
      </c>
      <c r="D20173" t="s">
        <v>1449</v>
      </c>
      <c r="E20173" t="s">
        <v>1450</v>
      </c>
      <c r="G20173" t="s">
        <v>19</v>
      </c>
      <c r="H20173" t="s">
        <v>194</v>
      </c>
      <c r="I20173" t="s">
        <v>21</v>
      </c>
      <c r="J20173" t="s">
        <v>22</v>
      </c>
      <c r="K20173">
        <v>11.9</v>
      </c>
      <c r="L20173">
        <v>890</v>
      </c>
      <c r="M20173" t="s">
        <v>1443</v>
      </c>
      <c r="N20173">
        <v>1040</v>
      </c>
      <c r="O20173" t="s">
        <v>24</v>
      </c>
      <c r="P20173" cm="1">
        <f t="array" ref="P20173">IF(Q20173&gt;0,INDEX(Q20173:Q41897,MATCH(TRUE,INDEX(Q20173:Q41897="",,),0)-1),"")</f>
        <v>3</v>
      </c>
      <c r="Q20173">
        <f>INT((ROW()-20173)/13)+1</f>
        <v>1</v>
      </c>
      <c r="R20173">
        <f t="shared" si="581"/>
        <v>0</v>
      </c>
    </row>
    <row r="20174" spans="1:18" x14ac:dyDescent="0.3">
      <c r="A20174" t="s">
        <v>1423</v>
      </c>
      <c r="B20174" s="1">
        <v>38461</v>
      </c>
      <c r="C20174" s="2">
        <v>0.41666666666666669</v>
      </c>
      <c r="D20174" t="s">
        <v>1449</v>
      </c>
      <c r="E20174" t="s">
        <v>1450</v>
      </c>
      <c r="G20174" t="s">
        <v>19</v>
      </c>
      <c r="H20174" t="s">
        <v>107</v>
      </c>
      <c r="I20174" t="s">
        <v>26</v>
      </c>
      <c r="J20174" t="s">
        <v>27</v>
      </c>
      <c r="K20174">
        <v>187</v>
      </c>
      <c r="L20174">
        <v>19.8</v>
      </c>
      <c r="M20174" t="s">
        <v>1443</v>
      </c>
      <c r="N20174">
        <v>31</v>
      </c>
      <c r="O20174" t="s">
        <v>24</v>
      </c>
      <c r="P20174" cm="1">
        <f t="array" ref="P20174">IF(Q20174&gt;0,INDEX(Q20174:Q41898,MATCH(TRUE,INDEX(Q20174:Q41898="",,),0)-1),"")</f>
        <v>3</v>
      </c>
      <c r="Q20174">
        <f t="shared" ref="Q20174:Q20211" si="582">INT((ROW()-20173)/13)+1</f>
        <v>1</v>
      </c>
      <c r="R20174">
        <f t="shared" si="581"/>
        <v>0</v>
      </c>
    </row>
    <row r="20175" spans="1:18" x14ac:dyDescent="0.3">
      <c r="A20175" t="s">
        <v>1423</v>
      </c>
      <c r="B20175" s="1">
        <v>38461</v>
      </c>
      <c r="C20175" s="2">
        <v>0.41666666666666669</v>
      </c>
      <c r="D20175" t="s">
        <v>1449</v>
      </c>
      <c r="E20175" t="s">
        <v>1450</v>
      </c>
      <c r="G20175" t="s">
        <v>19</v>
      </c>
      <c r="H20175" t="s">
        <v>64</v>
      </c>
      <c r="I20175" t="s">
        <v>26</v>
      </c>
      <c r="J20175" t="s">
        <v>27</v>
      </c>
      <c r="K20175">
        <v>607</v>
      </c>
      <c r="L20175">
        <v>13.7</v>
      </c>
      <c r="M20175" t="s">
        <v>1443</v>
      </c>
      <c r="N20175">
        <v>38.26</v>
      </c>
      <c r="O20175" t="s">
        <v>24</v>
      </c>
      <c r="P20175" cm="1">
        <f t="array" ref="P20175">IF(Q20175&gt;0,INDEX(Q20175:Q41899,MATCH(TRUE,INDEX(Q20175:Q41899="",,),0)-1),"")</f>
        <v>3</v>
      </c>
      <c r="Q20175">
        <f t="shared" si="582"/>
        <v>1</v>
      </c>
      <c r="R20175">
        <f t="shared" si="581"/>
        <v>0</v>
      </c>
    </row>
    <row r="20176" spans="1:18" x14ac:dyDescent="0.3">
      <c r="A20176" t="s">
        <v>1423</v>
      </c>
      <c r="B20176" s="1">
        <v>38461</v>
      </c>
      <c r="C20176" s="2">
        <v>0.41666666666666669</v>
      </c>
      <c r="D20176" t="s">
        <v>1449</v>
      </c>
      <c r="E20176" t="s">
        <v>1450</v>
      </c>
      <c r="G20176" s="6" t="s">
        <v>29</v>
      </c>
      <c r="H20176" t="s">
        <v>30</v>
      </c>
      <c r="I20176" t="s">
        <v>21</v>
      </c>
      <c r="J20176" t="s">
        <v>22</v>
      </c>
      <c r="K20176">
        <v>9.9</v>
      </c>
      <c r="L20176">
        <v>147</v>
      </c>
      <c r="M20176" t="s">
        <v>1443</v>
      </c>
      <c r="N20176">
        <v>147</v>
      </c>
      <c r="O20176" t="s">
        <v>24</v>
      </c>
      <c r="P20176" cm="1">
        <f t="array" ref="P20176">IF(Q20176&gt;0,INDEX(Q20176:Q41900,MATCH(TRUE,INDEX(Q20176:Q41900="",,),0)-1),"")</f>
        <v>3</v>
      </c>
      <c r="Q20176">
        <f t="shared" si="582"/>
        <v>1</v>
      </c>
      <c r="R20176">
        <f t="shared" si="581"/>
        <v>0</v>
      </c>
    </row>
    <row r="20177" spans="1:18" x14ac:dyDescent="0.3">
      <c r="A20177" t="s">
        <v>1423</v>
      </c>
      <c r="B20177" s="1">
        <v>38461</v>
      </c>
      <c r="C20177" s="2">
        <v>0.41666666666666669</v>
      </c>
      <c r="D20177" t="s">
        <v>1449</v>
      </c>
      <c r="E20177" t="s">
        <v>1450</v>
      </c>
      <c r="G20177" s="6" t="s">
        <v>29</v>
      </c>
      <c r="H20177" t="s">
        <v>196</v>
      </c>
      <c r="I20177" t="s">
        <v>21</v>
      </c>
      <c r="J20177" t="s">
        <v>22</v>
      </c>
      <c r="K20177">
        <v>3.7</v>
      </c>
      <c r="L20177">
        <v>200</v>
      </c>
      <c r="M20177" t="s">
        <v>1443</v>
      </c>
      <c r="N20177">
        <v>200</v>
      </c>
      <c r="O20177" t="s">
        <v>24</v>
      </c>
      <c r="P20177" cm="1">
        <f t="array" ref="P20177">IF(Q20177&gt;0,INDEX(Q20177:Q41901,MATCH(TRUE,INDEX(Q20177:Q41901="",,),0)-1),"")</f>
        <v>3</v>
      </c>
      <c r="Q20177">
        <f t="shared" si="582"/>
        <v>1</v>
      </c>
      <c r="R20177">
        <f t="shared" si="581"/>
        <v>0</v>
      </c>
    </row>
    <row r="20178" spans="1:18" x14ac:dyDescent="0.3">
      <c r="A20178" t="s">
        <v>1423</v>
      </c>
      <c r="B20178" s="1">
        <v>38461</v>
      </c>
      <c r="C20178" s="2">
        <v>0.41666666666666669</v>
      </c>
      <c r="D20178" t="s">
        <v>1449</v>
      </c>
      <c r="E20178" t="s">
        <v>1450</v>
      </c>
      <c r="G20178" s="6" t="s">
        <v>29</v>
      </c>
      <c r="H20178" t="s">
        <v>406</v>
      </c>
      <c r="I20178" t="s">
        <v>21</v>
      </c>
      <c r="J20178" t="s">
        <v>22</v>
      </c>
      <c r="K20178">
        <v>1</v>
      </c>
      <c r="L20178">
        <v>93</v>
      </c>
      <c r="M20178" t="s">
        <v>1443</v>
      </c>
      <c r="N20178">
        <v>93</v>
      </c>
      <c r="O20178" t="s">
        <v>24</v>
      </c>
      <c r="P20178" cm="1">
        <f t="array" ref="P20178">IF(Q20178&gt;0,INDEX(Q20178:Q41902,MATCH(TRUE,INDEX(Q20178:Q41902="",,),0)-1),"")</f>
        <v>3</v>
      </c>
      <c r="Q20178">
        <f t="shared" si="582"/>
        <v>1</v>
      </c>
      <c r="R20178">
        <f t="shared" si="581"/>
        <v>0</v>
      </c>
    </row>
    <row r="20179" spans="1:18" x14ac:dyDescent="0.3">
      <c r="A20179" t="s">
        <v>1423</v>
      </c>
      <c r="B20179" s="1">
        <v>38461</v>
      </c>
      <c r="C20179" s="2">
        <v>0.41666666666666669</v>
      </c>
      <c r="D20179" t="s">
        <v>1449</v>
      </c>
      <c r="E20179" t="s">
        <v>1450</v>
      </c>
      <c r="G20179" s="6" t="s">
        <v>29</v>
      </c>
      <c r="H20179" t="s">
        <v>99</v>
      </c>
      <c r="I20179" t="s">
        <v>21</v>
      </c>
      <c r="J20179" t="s">
        <v>22</v>
      </c>
      <c r="K20179">
        <v>0.6</v>
      </c>
      <c r="L20179">
        <v>233</v>
      </c>
      <c r="M20179" t="s">
        <v>1443</v>
      </c>
      <c r="N20179">
        <v>233</v>
      </c>
      <c r="O20179" t="s">
        <v>24</v>
      </c>
      <c r="P20179" cm="1">
        <f t="array" ref="P20179">IF(Q20179&gt;0,INDEX(Q20179:Q41903,MATCH(TRUE,INDEX(Q20179:Q41903="",,),0)-1),"")</f>
        <v>3</v>
      </c>
      <c r="Q20179">
        <f t="shared" si="582"/>
        <v>1</v>
      </c>
      <c r="R20179">
        <f t="shared" si="581"/>
        <v>0</v>
      </c>
    </row>
    <row r="20180" spans="1:18" x14ac:dyDescent="0.3">
      <c r="A20180" t="s">
        <v>1423</v>
      </c>
      <c r="B20180" s="1">
        <v>38461</v>
      </c>
      <c r="C20180" s="2">
        <v>0.41666666666666669</v>
      </c>
      <c r="D20180" t="s">
        <v>1449</v>
      </c>
      <c r="E20180" t="s">
        <v>1450</v>
      </c>
      <c r="G20180" s="6" t="s">
        <v>29</v>
      </c>
      <c r="H20180" t="s">
        <v>154</v>
      </c>
      <c r="I20180" t="s">
        <v>21</v>
      </c>
      <c r="J20180" t="s">
        <v>22</v>
      </c>
      <c r="K20180">
        <v>2.8</v>
      </c>
      <c r="L20180">
        <v>472</v>
      </c>
      <c r="M20180" t="s">
        <v>1443</v>
      </c>
      <c r="N20180">
        <v>472</v>
      </c>
      <c r="O20180" t="s">
        <v>24</v>
      </c>
      <c r="P20180" cm="1">
        <f t="array" ref="P20180">IF(Q20180&gt;0,INDEX(Q20180:Q41904,MATCH(TRUE,INDEX(Q20180:Q41904="",,),0)-1),"")</f>
        <v>3</v>
      </c>
      <c r="Q20180">
        <f t="shared" si="582"/>
        <v>1</v>
      </c>
      <c r="R20180">
        <f t="shared" si="581"/>
        <v>0</v>
      </c>
    </row>
    <row r="20181" spans="1:18" x14ac:dyDescent="0.3">
      <c r="A20181" t="s">
        <v>1423</v>
      </c>
      <c r="B20181" s="1">
        <v>38461</v>
      </c>
      <c r="C20181" s="2">
        <v>0.41666666666666669</v>
      </c>
      <c r="D20181" t="s">
        <v>1449</v>
      </c>
      <c r="E20181" t="s">
        <v>1450</v>
      </c>
      <c r="G20181" s="6" t="s">
        <v>29</v>
      </c>
      <c r="H20181" t="s">
        <v>99</v>
      </c>
      <c r="I20181" t="s">
        <v>26</v>
      </c>
      <c r="J20181" t="s">
        <v>27</v>
      </c>
      <c r="K20181">
        <v>129</v>
      </c>
      <c r="L20181">
        <v>14.65</v>
      </c>
      <c r="M20181" t="s">
        <v>1443</v>
      </c>
      <c r="N20181">
        <v>14.65</v>
      </c>
      <c r="O20181" t="s">
        <v>24</v>
      </c>
      <c r="P20181" cm="1">
        <f t="array" ref="P20181">IF(Q20181&gt;0,INDEX(Q20181:Q41905,MATCH(TRUE,INDEX(Q20181:Q41905="",,),0)-1),"")</f>
        <v>3</v>
      </c>
      <c r="Q20181">
        <f t="shared" si="582"/>
        <v>1</v>
      </c>
      <c r="R20181">
        <f t="shared" si="581"/>
        <v>0</v>
      </c>
    </row>
    <row r="20182" spans="1:18" x14ac:dyDescent="0.3">
      <c r="A20182" t="s">
        <v>1423</v>
      </c>
      <c r="B20182" s="1">
        <v>38461</v>
      </c>
      <c r="C20182" s="2">
        <v>0.41666666666666669</v>
      </c>
      <c r="D20182" t="s">
        <v>1449</v>
      </c>
      <c r="E20182" t="s">
        <v>1450</v>
      </c>
      <c r="G20182" s="6" t="s">
        <v>29</v>
      </c>
      <c r="H20182" t="s">
        <v>394</v>
      </c>
      <c r="I20182" t="s">
        <v>26</v>
      </c>
      <c r="J20182" t="s">
        <v>27</v>
      </c>
      <c r="K20182">
        <v>4</v>
      </c>
      <c r="L20182">
        <v>17.55</v>
      </c>
      <c r="M20182" t="s">
        <v>1443</v>
      </c>
      <c r="N20182">
        <v>17.55</v>
      </c>
      <c r="O20182" t="s">
        <v>24</v>
      </c>
      <c r="P20182" cm="1">
        <f t="array" ref="P20182">IF(Q20182&gt;0,INDEX(Q20182:Q41906,MATCH(TRUE,INDEX(Q20182:Q41906="",,),0)-1),"")</f>
        <v>3</v>
      </c>
      <c r="Q20182">
        <f t="shared" si="582"/>
        <v>1</v>
      </c>
      <c r="R20182">
        <f t="shared" si="581"/>
        <v>0</v>
      </c>
    </row>
    <row r="20183" spans="1:18" x14ac:dyDescent="0.3">
      <c r="A20183" t="s">
        <v>1423</v>
      </c>
      <c r="B20183" s="1">
        <v>38461</v>
      </c>
      <c r="C20183" s="2">
        <v>0.41666666666666669</v>
      </c>
      <c r="D20183" t="s">
        <v>1449</v>
      </c>
      <c r="E20183" t="s">
        <v>1450</v>
      </c>
      <c r="G20183" s="6" t="s">
        <v>29</v>
      </c>
      <c r="H20183" t="s">
        <v>148</v>
      </c>
      <c r="I20183" t="s">
        <v>26</v>
      </c>
      <c r="J20183" t="s">
        <v>27</v>
      </c>
      <c r="K20183">
        <v>112</v>
      </c>
      <c r="L20183">
        <v>20.3</v>
      </c>
      <c r="M20183" t="s">
        <v>1443</v>
      </c>
      <c r="N20183">
        <v>20.3</v>
      </c>
      <c r="O20183" t="s">
        <v>24</v>
      </c>
      <c r="P20183" cm="1">
        <f t="array" ref="P20183">IF(Q20183&gt;0,INDEX(Q20183:Q41907,MATCH(TRUE,INDEX(Q20183:Q41907="",,),0)-1),"")</f>
        <v>3</v>
      </c>
      <c r="Q20183">
        <f t="shared" si="582"/>
        <v>1</v>
      </c>
      <c r="R20183">
        <f t="shared" si="581"/>
        <v>0</v>
      </c>
    </row>
    <row r="20184" spans="1:18" x14ac:dyDescent="0.3">
      <c r="A20184" t="s">
        <v>1423</v>
      </c>
      <c r="B20184" s="1">
        <v>38461</v>
      </c>
      <c r="C20184" s="2">
        <v>0.41666666666666669</v>
      </c>
      <c r="D20184" t="s">
        <v>1449</v>
      </c>
      <c r="E20184" t="s">
        <v>1450</v>
      </c>
      <c r="G20184" s="6" t="s">
        <v>29</v>
      </c>
      <c r="H20184" t="s">
        <v>122</v>
      </c>
      <c r="I20184" t="s">
        <v>26</v>
      </c>
      <c r="J20184" t="s">
        <v>27</v>
      </c>
      <c r="K20184">
        <v>68</v>
      </c>
      <c r="L20184">
        <v>34.950000000000003</v>
      </c>
      <c r="M20184" t="s">
        <v>1443</v>
      </c>
      <c r="N20184">
        <v>34.950000000000003</v>
      </c>
      <c r="O20184" t="s">
        <v>24</v>
      </c>
      <c r="P20184" cm="1">
        <f t="array" ref="P20184">IF(Q20184&gt;0,INDEX(Q20184:Q41908,MATCH(TRUE,INDEX(Q20184:Q41908="",,),0)-1),"")</f>
        <v>3</v>
      </c>
      <c r="Q20184">
        <f t="shared" si="582"/>
        <v>1</v>
      </c>
      <c r="R20184">
        <f t="shared" si="581"/>
        <v>0</v>
      </c>
    </row>
    <row r="20185" spans="1:18" x14ac:dyDescent="0.3">
      <c r="A20185" t="s">
        <v>1423</v>
      </c>
      <c r="B20185" s="1">
        <v>38461</v>
      </c>
      <c r="C20185" s="2">
        <v>0.41666666666666669</v>
      </c>
      <c r="D20185" t="s">
        <v>1449</v>
      </c>
      <c r="E20185" t="s">
        <v>1450</v>
      </c>
      <c r="G20185" s="6" t="s">
        <v>29</v>
      </c>
      <c r="H20185" t="s">
        <v>63</v>
      </c>
      <c r="I20185" t="s">
        <v>26</v>
      </c>
      <c r="J20185" t="s">
        <v>27</v>
      </c>
      <c r="K20185">
        <v>110</v>
      </c>
      <c r="L20185">
        <v>16.7</v>
      </c>
      <c r="M20185" t="s">
        <v>1443</v>
      </c>
      <c r="N20185">
        <v>16.7</v>
      </c>
      <c r="O20185" t="s">
        <v>24</v>
      </c>
      <c r="P20185" cm="1">
        <f t="array" ref="P20185">IF(Q20185&gt;0,INDEX(Q20185:Q41909,MATCH(TRUE,INDEX(Q20185:Q41909="",,),0)-1),"")</f>
        <v>3</v>
      </c>
      <c r="Q20185">
        <f t="shared" si="582"/>
        <v>1</v>
      </c>
      <c r="R20185">
        <f t="shared" si="581"/>
        <v>0</v>
      </c>
    </row>
    <row r="20186" spans="1:18" x14ac:dyDescent="0.3">
      <c r="A20186" t="s">
        <v>1423</v>
      </c>
      <c r="B20186" s="1">
        <v>38461</v>
      </c>
      <c r="C20186" s="2">
        <v>0.41666666666666669</v>
      </c>
      <c r="D20186" t="s">
        <v>1449</v>
      </c>
      <c r="E20186" t="s">
        <v>1450</v>
      </c>
      <c r="G20186" t="s">
        <v>19</v>
      </c>
      <c r="H20186" t="s">
        <v>194</v>
      </c>
      <c r="I20186" t="s">
        <v>21</v>
      </c>
      <c r="J20186" t="s">
        <v>22</v>
      </c>
      <c r="K20186">
        <v>11.9</v>
      </c>
      <c r="L20186">
        <v>890</v>
      </c>
      <c r="M20186" t="s">
        <v>1115</v>
      </c>
      <c r="N20186">
        <v>1103</v>
      </c>
      <c r="P20186" cm="1">
        <f t="array" ref="P20186">IF(Q20186&gt;0,INDEX(Q20186:Q41910,MATCH(TRUE,INDEX(Q20186:Q41910="",,),0)-1),"")</f>
        <v>3</v>
      </c>
      <c r="Q20186">
        <f t="shared" si="582"/>
        <v>2</v>
      </c>
      <c r="R20186">
        <f t="shared" si="581"/>
        <v>0</v>
      </c>
    </row>
    <row r="20187" spans="1:18" x14ac:dyDescent="0.3">
      <c r="A20187" t="s">
        <v>1423</v>
      </c>
      <c r="B20187" s="1">
        <v>38461</v>
      </c>
      <c r="C20187" s="2">
        <v>0.41666666666666669</v>
      </c>
      <c r="D20187" t="s">
        <v>1449</v>
      </c>
      <c r="E20187" t="s">
        <v>1450</v>
      </c>
      <c r="G20187" t="s">
        <v>19</v>
      </c>
      <c r="H20187" t="s">
        <v>107</v>
      </c>
      <c r="I20187" t="s">
        <v>26</v>
      </c>
      <c r="J20187" t="s">
        <v>27</v>
      </c>
      <c r="K20187">
        <v>187</v>
      </c>
      <c r="L20187">
        <v>19.8</v>
      </c>
      <c r="M20187" t="s">
        <v>1115</v>
      </c>
      <c r="N20187">
        <v>26.01</v>
      </c>
      <c r="P20187" cm="1">
        <f t="array" ref="P20187">IF(Q20187&gt;0,INDEX(Q20187:Q41911,MATCH(TRUE,INDEX(Q20187:Q41911="",,),0)-1),"")</f>
        <v>3</v>
      </c>
      <c r="Q20187">
        <f t="shared" si="582"/>
        <v>2</v>
      </c>
      <c r="R20187">
        <f t="shared" si="581"/>
        <v>0</v>
      </c>
    </row>
    <row r="20188" spans="1:18" x14ac:dyDescent="0.3">
      <c r="A20188" t="s">
        <v>1423</v>
      </c>
      <c r="B20188" s="1">
        <v>38461</v>
      </c>
      <c r="C20188" s="2">
        <v>0.41666666666666669</v>
      </c>
      <c r="D20188" t="s">
        <v>1449</v>
      </c>
      <c r="E20188" t="s">
        <v>1450</v>
      </c>
      <c r="G20188" t="s">
        <v>19</v>
      </c>
      <c r="H20188" t="s">
        <v>64</v>
      </c>
      <c r="I20188" t="s">
        <v>26</v>
      </c>
      <c r="J20188" t="s">
        <v>27</v>
      </c>
      <c r="K20188">
        <v>607</v>
      </c>
      <c r="L20188">
        <v>13.7</v>
      </c>
      <c r="M20188" t="s">
        <v>1115</v>
      </c>
      <c r="N20188">
        <v>36.01</v>
      </c>
      <c r="P20188" cm="1">
        <f t="array" ref="P20188">IF(Q20188&gt;0,INDEX(Q20188:Q41912,MATCH(TRUE,INDEX(Q20188:Q41912="",,),0)-1),"")</f>
        <v>3</v>
      </c>
      <c r="Q20188">
        <f t="shared" si="582"/>
        <v>2</v>
      </c>
      <c r="R20188">
        <f t="shared" si="581"/>
        <v>0</v>
      </c>
    </row>
    <row r="20189" spans="1:18" x14ac:dyDescent="0.3">
      <c r="A20189" t="s">
        <v>1423</v>
      </c>
      <c r="B20189" s="1">
        <v>38461</v>
      </c>
      <c r="C20189" s="2">
        <v>0.41666666666666669</v>
      </c>
      <c r="D20189" t="s">
        <v>1449</v>
      </c>
      <c r="E20189" t="s">
        <v>1450</v>
      </c>
      <c r="G20189" s="6" t="s">
        <v>29</v>
      </c>
      <c r="H20189" t="s">
        <v>30</v>
      </c>
      <c r="I20189" t="s">
        <v>21</v>
      </c>
      <c r="J20189" t="s">
        <v>22</v>
      </c>
      <c r="K20189">
        <v>9.9</v>
      </c>
      <c r="L20189">
        <v>147</v>
      </c>
      <c r="M20189" t="s">
        <v>1115</v>
      </c>
      <c r="N20189">
        <v>147</v>
      </c>
      <c r="P20189" cm="1">
        <f t="array" ref="P20189">IF(Q20189&gt;0,INDEX(Q20189:Q41913,MATCH(TRUE,INDEX(Q20189:Q41913="",,),0)-1),"")</f>
        <v>3</v>
      </c>
      <c r="Q20189">
        <f t="shared" si="582"/>
        <v>2</v>
      </c>
      <c r="R20189">
        <f t="shared" si="581"/>
        <v>0</v>
      </c>
    </row>
    <row r="20190" spans="1:18" x14ac:dyDescent="0.3">
      <c r="A20190" t="s">
        <v>1423</v>
      </c>
      <c r="B20190" s="1">
        <v>38461</v>
      </c>
      <c r="C20190" s="2">
        <v>0.41666666666666669</v>
      </c>
      <c r="D20190" t="s">
        <v>1449</v>
      </c>
      <c r="E20190" t="s">
        <v>1450</v>
      </c>
      <c r="G20190" s="6" t="s">
        <v>29</v>
      </c>
      <c r="H20190" t="s">
        <v>196</v>
      </c>
      <c r="I20190" t="s">
        <v>21</v>
      </c>
      <c r="J20190" t="s">
        <v>22</v>
      </c>
      <c r="K20190">
        <v>3.7</v>
      </c>
      <c r="L20190">
        <v>200</v>
      </c>
      <c r="M20190" t="s">
        <v>1115</v>
      </c>
      <c r="N20190">
        <v>200</v>
      </c>
      <c r="P20190" cm="1">
        <f t="array" ref="P20190">IF(Q20190&gt;0,INDEX(Q20190:Q41914,MATCH(TRUE,INDEX(Q20190:Q41914="",,),0)-1),"")</f>
        <v>3</v>
      </c>
      <c r="Q20190">
        <f t="shared" si="582"/>
        <v>2</v>
      </c>
      <c r="R20190">
        <f t="shared" si="581"/>
        <v>0</v>
      </c>
    </row>
    <row r="20191" spans="1:18" x14ac:dyDescent="0.3">
      <c r="A20191" t="s">
        <v>1423</v>
      </c>
      <c r="B20191" s="1">
        <v>38461</v>
      </c>
      <c r="C20191" s="2">
        <v>0.41666666666666669</v>
      </c>
      <c r="D20191" t="s">
        <v>1449</v>
      </c>
      <c r="E20191" t="s">
        <v>1450</v>
      </c>
      <c r="G20191" s="6" t="s">
        <v>29</v>
      </c>
      <c r="H20191" t="s">
        <v>406</v>
      </c>
      <c r="I20191" t="s">
        <v>21</v>
      </c>
      <c r="J20191" t="s">
        <v>22</v>
      </c>
      <c r="K20191">
        <v>1</v>
      </c>
      <c r="L20191">
        <v>93</v>
      </c>
      <c r="M20191" t="s">
        <v>1115</v>
      </c>
      <c r="N20191">
        <v>93</v>
      </c>
      <c r="P20191" cm="1">
        <f t="array" ref="P20191">IF(Q20191&gt;0,INDEX(Q20191:Q41915,MATCH(TRUE,INDEX(Q20191:Q41915="",,),0)-1),"")</f>
        <v>3</v>
      </c>
      <c r="Q20191">
        <f t="shared" si="582"/>
        <v>2</v>
      </c>
      <c r="R20191">
        <f t="shared" si="581"/>
        <v>0</v>
      </c>
    </row>
    <row r="20192" spans="1:18" x14ac:dyDescent="0.3">
      <c r="A20192" t="s">
        <v>1423</v>
      </c>
      <c r="B20192" s="1">
        <v>38461</v>
      </c>
      <c r="C20192" s="2">
        <v>0.41666666666666669</v>
      </c>
      <c r="D20192" t="s">
        <v>1449</v>
      </c>
      <c r="E20192" t="s">
        <v>1450</v>
      </c>
      <c r="G20192" s="6" t="s">
        <v>29</v>
      </c>
      <c r="H20192" t="s">
        <v>99</v>
      </c>
      <c r="I20192" t="s">
        <v>21</v>
      </c>
      <c r="J20192" t="s">
        <v>22</v>
      </c>
      <c r="K20192">
        <v>0.6</v>
      </c>
      <c r="L20192">
        <v>233</v>
      </c>
      <c r="M20192" t="s">
        <v>1115</v>
      </c>
      <c r="N20192">
        <v>233</v>
      </c>
      <c r="P20192" cm="1">
        <f t="array" ref="P20192">IF(Q20192&gt;0,INDEX(Q20192:Q41916,MATCH(TRUE,INDEX(Q20192:Q41916="",,),0)-1),"")</f>
        <v>3</v>
      </c>
      <c r="Q20192">
        <f t="shared" si="582"/>
        <v>2</v>
      </c>
      <c r="R20192">
        <f t="shared" si="581"/>
        <v>0</v>
      </c>
    </row>
    <row r="20193" spans="1:18" x14ac:dyDescent="0.3">
      <c r="A20193" t="s">
        <v>1423</v>
      </c>
      <c r="B20193" s="1">
        <v>38461</v>
      </c>
      <c r="C20193" s="2">
        <v>0.41666666666666669</v>
      </c>
      <c r="D20193" t="s">
        <v>1449</v>
      </c>
      <c r="E20193" t="s">
        <v>1450</v>
      </c>
      <c r="G20193" s="6" t="s">
        <v>29</v>
      </c>
      <c r="H20193" t="s">
        <v>154</v>
      </c>
      <c r="I20193" t="s">
        <v>21</v>
      </c>
      <c r="J20193" t="s">
        <v>22</v>
      </c>
      <c r="K20193">
        <v>2.8</v>
      </c>
      <c r="L20193">
        <v>472</v>
      </c>
      <c r="M20193" t="s">
        <v>1115</v>
      </c>
      <c r="N20193">
        <v>472</v>
      </c>
      <c r="P20193" cm="1">
        <f t="array" ref="P20193">IF(Q20193&gt;0,INDEX(Q20193:Q41917,MATCH(TRUE,INDEX(Q20193:Q41917="",,),0)-1),"")</f>
        <v>3</v>
      </c>
      <c r="Q20193">
        <f t="shared" si="582"/>
        <v>2</v>
      </c>
      <c r="R20193">
        <f t="shared" si="581"/>
        <v>0</v>
      </c>
    </row>
    <row r="20194" spans="1:18" x14ac:dyDescent="0.3">
      <c r="A20194" t="s">
        <v>1423</v>
      </c>
      <c r="B20194" s="1">
        <v>38461</v>
      </c>
      <c r="C20194" s="2">
        <v>0.41666666666666669</v>
      </c>
      <c r="D20194" t="s">
        <v>1449</v>
      </c>
      <c r="E20194" t="s">
        <v>1450</v>
      </c>
      <c r="G20194" s="6" t="s">
        <v>29</v>
      </c>
      <c r="H20194" t="s">
        <v>99</v>
      </c>
      <c r="I20194" t="s">
        <v>26</v>
      </c>
      <c r="J20194" t="s">
        <v>27</v>
      </c>
      <c r="K20194">
        <v>129</v>
      </c>
      <c r="L20194">
        <v>14.65</v>
      </c>
      <c r="M20194" t="s">
        <v>1115</v>
      </c>
      <c r="N20194">
        <v>14.65</v>
      </c>
      <c r="P20194" cm="1">
        <f t="array" ref="P20194">IF(Q20194&gt;0,INDEX(Q20194:Q41918,MATCH(TRUE,INDEX(Q20194:Q41918="",,),0)-1),"")</f>
        <v>3</v>
      </c>
      <c r="Q20194">
        <f t="shared" si="582"/>
        <v>2</v>
      </c>
      <c r="R20194">
        <f t="shared" si="581"/>
        <v>0</v>
      </c>
    </row>
    <row r="20195" spans="1:18" x14ac:dyDescent="0.3">
      <c r="A20195" t="s">
        <v>1423</v>
      </c>
      <c r="B20195" s="1">
        <v>38461</v>
      </c>
      <c r="C20195" s="2">
        <v>0.41666666666666669</v>
      </c>
      <c r="D20195" t="s">
        <v>1449</v>
      </c>
      <c r="E20195" t="s">
        <v>1450</v>
      </c>
      <c r="G20195" s="6" t="s">
        <v>29</v>
      </c>
      <c r="H20195" t="s">
        <v>394</v>
      </c>
      <c r="I20195" t="s">
        <v>26</v>
      </c>
      <c r="J20195" t="s">
        <v>27</v>
      </c>
      <c r="K20195">
        <v>4</v>
      </c>
      <c r="L20195">
        <v>17.55</v>
      </c>
      <c r="M20195" t="s">
        <v>1115</v>
      </c>
      <c r="N20195">
        <v>17.55</v>
      </c>
      <c r="P20195" cm="1">
        <f t="array" ref="P20195">IF(Q20195&gt;0,INDEX(Q20195:Q41919,MATCH(TRUE,INDEX(Q20195:Q41919="",,),0)-1),"")</f>
        <v>3</v>
      </c>
      <c r="Q20195">
        <f t="shared" si="582"/>
        <v>2</v>
      </c>
      <c r="R20195">
        <f t="shared" si="581"/>
        <v>0</v>
      </c>
    </row>
    <row r="20196" spans="1:18" x14ac:dyDescent="0.3">
      <c r="A20196" t="s">
        <v>1423</v>
      </c>
      <c r="B20196" s="1">
        <v>38461</v>
      </c>
      <c r="C20196" s="2">
        <v>0.41666666666666669</v>
      </c>
      <c r="D20196" t="s">
        <v>1449</v>
      </c>
      <c r="E20196" t="s">
        <v>1450</v>
      </c>
      <c r="G20196" s="6" t="s">
        <v>29</v>
      </c>
      <c r="H20196" t="s">
        <v>148</v>
      </c>
      <c r="I20196" t="s">
        <v>26</v>
      </c>
      <c r="J20196" t="s">
        <v>27</v>
      </c>
      <c r="K20196">
        <v>112</v>
      </c>
      <c r="L20196">
        <v>20.3</v>
      </c>
      <c r="M20196" t="s">
        <v>1115</v>
      </c>
      <c r="N20196">
        <v>20.3</v>
      </c>
      <c r="P20196" cm="1">
        <f t="array" ref="P20196">IF(Q20196&gt;0,INDEX(Q20196:Q41920,MATCH(TRUE,INDEX(Q20196:Q41920="",,),0)-1),"")</f>
        <v>3</v>
      </c>
      <c r="Q20196">
        <f t="shared" si="582"/>
        <v>2</v>
      </c>
      <c r="R20196">
        <f t="shared" si="581"/>
        <v>0</v>
      </c>
    </row>
    <row r="20197" spans="1:18" x14ac:dyDescent="0.3">
      <c r="A20197" t="s">
        <v>1423</v>
      </c>
      <c r="B20197" s="1">
        <v>38461</v>
      </c>
      <c r="C20197" s="2">
        <v>0.41666666666666669</v>
      </c>
      <c r="D20197" t="s">
        <v>1449</v>
      </c>
      <c r="E20197" t="s">
        <v>1450</v>
      </c>
      <c r="G20197" s="6" t="s">
        <v>29</v>
      </c>
      <c r="H20197" t="s">
        <v>122</v>
      </c>
      <c r="I20197" t="s">
        <v>26</v>
      </c>
      <c r="J20197" t="s">
        <v>27</v>
      </c>
      <c r="K20197">
        <v>68</v>
      </c>
      <c r="L20197">
        <v>34.950000000000003</v>
      </c>
      <c r="M20197" t="s">
        <v>1115</v>
      </c>
      <c r="N20197">
        <v>34.950000000000003</v>
      </c>
      <c r="P20197" cm="1">
        <f t="array" ref="P20197">IF(Q20197&gt;0,INDEX(Q20197:Q41921,MATCH(TRUE,INDEX(Q20197:Q41921="",,),0)-1),"")</f>
        <v>3</v>
      </c>
      <c r="Q20197">
        <f t="shared" si="582"/>
        <v>2</v>
      </c>
      <c r="R20197">
        <f t="shared" si="581"/>
        <v>0</v>
      </c>
    </row>
    <row r="20198" spans="1:18" x14ac:dyDescent="0.3">
      <c r="A20198" t="s">
        <v>1423</v>
      </c>
      <c r="B20198" s="1">
        <v>38461</v>
      </c>
      <c r="C20198" s="2">
        <v>0.41666666666666669</v>
      </c>
      <c r="D20198" t="s">
        <v>1449</v>
      </c>
      <c r="E20198" t="s">
        <v>1450</v>
      </c>
      <c r="G20198" s="6" t="s">
        <v>29</v>
      </c>
      <c r="H20198" t="s">
        <v>63</v>
      </c>
      <c r="I20198" t="s">
        <v>26</v>
      </c>
      <c r="J20198" t="s">
        <v>27</v>
      </c>
      <c r="K20198">
        <v>110</v>
      </c>
      <c r="L20198">
        <v>16.7</v>
      </c>
      <c r="M20198" t="s">
        <v>1115</v>
      </c>
      <c r="N20198">
        <v>16.7</v>
      </c>
      <c r="P20198" cm="1">
        <f t="array" ref="P20198">IF(Q20198&gt;0,INDEX(Q20198:Q41922,MATCH(TRUE,INDEX(Q20198:Q41922="",,),0)-1),"")</f>
        <v>3</v>
      </c>
      <c r="Q20198">
        <f t="shared" si="582"/>
        <v>2</v>
      </c>
      <c r="R20198">
        <f t="shared" si="581"/>
        <v>0</v>
      </c>
    </row>
    <row r="20199" spans="1:18" x14ac:dyDescent="0.3">
      <c r="A20199" t="s">
        <v>1423</v>
      </c>
      <c r="B20199" s="1">
        <v>38461</v>
      </c>
      <c r="C20199" s="2">
        <v>0.41666666666666669</v>
      </c>
      <c r="D20199" t="s">
        <v>1449</v>
      </c>
      <c r="E20199" t="s">
        <v>1450</v>
      </c>
      <c r="G20199" t="s">
        <v>19</v>
      </c>
      <c r="H20199" t="s">
        <v>194</v>
      </c>
      <c r="I20199" t="s">
        <v>21</v>
      </c>
      <c r="J20199" t="s">
        <v>22</v>
      </c>
      <c r="K20199">
        <v>11.9</v>
      </c>
      <c r="L20199">
        <v>890</v>
      </c>
      <c r="M20199" t="s">
        <v>1118</v>
      </c>
      <c r="N20199">
        <v>890</v>
      </c>
      <c r="P20199" cm="1">
        <f t="array" ref="P20199">IF(Q20199&gt;0,INDEX(Q20199:Q41923,MATCH(TRUE,INDEX(Q20199:Q41923="",,),0)-1),"")</f>
        <v>3</v>
      </c>
      <c r="Q20199">
        <f t="shared" si="582"/>
        <v>3</v>
      </c>
      <c r="R20199">
        <f t="shared" si="581"/>
        <v>0</v>
      </c>
    </row>
    <row r="20200" spans="1:18" x14ac:dyDescent="0.3">
      <c r="A20200" t="s">
        <v>1423</v>
      </c>
      <c r="B20200" s="1">
        <v>38461</v>
      </c>
      <c r="C20200" s="2">
        <v>0.41666666666666669</v>
      </c>
      <c r="D20200" t="s">
        <v>1449</v>
      </c>
      <c r="E20200" t="s">
        <v>1450</v>
      </c>
      <c r="G20200" t="s">
        <v>19</v>
      </c>
      <c r="H20200" t="s">
        <v>107</v>
      </c>
      <c r="I20200" t="s">
        <v>26</v>
      </c>
      <c r="J20200" t="s">
        <v>27</v>
      </c>
      <c r="K20200">
        <v>187</v>
      </c>
      <c r="L20200">
        <v>19.8</v>
      </c>
      <c r="M20200" t="s">
        <v>1118</v>
      </c>
      <c r="N20200">
        <v>25</v>
      </c>
      <c r="P20200" cm="1">
        <f t="array" ref="P20200">IF(Q20200&gt;0,INDEX(Q20200:Q41924,MATCH(TRUE,INDEX(Q20200:Q41924="",,),0)-1),"")</f>
        <v>3</v>
      </c>
      <c r="Q20200">
        <f t="shared" si="582"/>
        <v>3</v>
      </c>
      <c r="R20200">
        <f t="shared" si="581"/>
        <v>0</v>
      </c>
    </row>
    <row r="20201" spans="1:18" x14ac:dyDescent="0.3">
      <c r="A20201" t="s">
        <v>1423</v>
      </c>
      <c r="B20201" s="1">
        <v>38461</v>
      </c>
      <c r="C20201" s="2">
        <v>0.41666666666666669</v>
      </c>
      <c r="D20201" t="s">
        <v>1449</v>
      </c>
      <c r="E20201" t="s">
        <v>1450</v>
      </c>
      <c r="G20201" t="s">
        <v>19</v>
      </c>
      <c r="H20201" t="s">
        <v>64</v>
      </c>
      <c r="I20201" t="s">
        <v>26</v>
      </c>
      <c r="J20201" t="s">
        <v>27</v>
      </c>
      <c r="K20201">
        <v>607</v>
      </c>
      <c r="L20201">
        <v>13.7</v>
      </c>
      <c r="M20201" t="s">
        <v>1118</v>
      </c>
      <c r="N20201">
        <v>32</v>
      </c>
      <c r="P20201" cm="1">
        <f t="array" ref="P20201">IF(Q20201&gt;0,INDEX(Q20201:Q41925,MATCH(TRUE,INDEX(Q20201:Q41925="",,),0)-1),"")</f>
        <v>3</v>
      </c>
      <c r="Q20201">
        <f t="shared" si="582"/>
        <v>3</v>
      </c>
      <c r="R20201">
        <f t="shared" si="581"/>
        <v>0</v>
      </c>
    </row>
    <row r="20202" spans="1:18" x14ac:dyDescent="0.3">
      <c r="A20202" t="s">
        <v>1423</v>
      </c>
      <c r="B20202" s="1">
        <v>38461</v>
      </c>
      <c r="C20202" s="2">
        <v>0.41666666666666669</v>
      </c>
      <c r="D20202" t="s">
        <v>1449</v>
      </c>
      <c r="E20202" t="s">
        <v>1450</v>
      </c>
      <c r="G20202" s="6" t="s">
        <v>29</v>
      </c>
      <c r="H20202" t="s">
        <v>30</v>
      </c>
      <c r="I20202" t="s">
        <v>21</v>
      </c>
      <c r="J20202" t="s">
        <v>22</v>
      </c>
      <c r="K20202">
        <v>9.9</v>
      </c>
      <c r="L20202">
        <v>147</v>
      </c>
      <c r="M20202" t="s">
        <v>1118</v>
      </c>
      <c r="N20202">
        <v>147</v>
      </c>
      <c r="P20202" cm="1">
        <f t="array" ref="P20202">IF(Q20202&gt;0,INDEX(Q20202:Q41926,MATCH(TRUE,INDEX(Q20202:Q41926="",,),0)-1),"")</f>
        <v>3</v>
      </c>
      <c r="Q20202">
        <f t="shared" si="582"/>
        <v>3</v>
      </c>
      <c r="R20202">
        <f t="shared" si="581"/>
        <v>0</v>
      </c>
    </row>
    <row r="20203" spans="1:18" x14ac:dyDescent="0.3">
      <c r="A20203" t="s">
        <v>1423</v>
      </c>
      <c r="B20203" s="1">
        <v>38461</v>
      </c>
      <c r="C20203" s="2">
        <v>0.41666666666666669</v>
      </c>
      <c r="D20203" t="s">
        <v>1449</v>
      </c>
      <c r="E20203" t="s">
        <v>1450</v>
      </c>
      <c r="G20203" s="6" t="s">
        <v>29</v>
      </c>
      <c r="H20203" t="s">
        <v>196</v>
      </c>
      <c r="I20203" t="s">
        <v>21</v>
      </c>
      <c r="J20203" t="s">
        <v>22</v>
      </c>
      <c r="K20203">
        <v>3.7</v>
      </c>
      <c r="L20203">
        <v>200</v>
      </c>
      <c r="M20203" t="s">
        <v>1118</v>
      </c>
      <c r="N20203">
        <v>200</v>
      </c>
      <c r="P20203" cm="1">
        <f t="array" ref="P20203">IF(Q20203&gt;0,INDEX(Q20203:Q41927,MATCH(TRUE,INDEX(Q20203:Q41927="",,),0)-1),"")</f>
        <v>3</v>
      </c>
      <c r="Q20203">
        <f t="shared" si="582"/>
        <v>3</v>
      </c>
      <c r="R20203">
        <f t="shared" si="581"/>
        <v>0</v>
      </c>
    </row>
    <row r="20204" spans="1:18" x14ac:dyDescent="0.3">
      <c r="A20204" t="s">
        <v>1423</v>
      </c>
      <c r="B20204" s="1">
        <v>38461</v>
      </c>
      <c r="C20204" s="2">
        <v>0.41666666666666669</v>
      </c>
      <c r="D20204" t="s">
        <v>1449</v>
      </c>
      <c r="E20204" t="s">
        <v>1450</v>
      </c>
      <c r="G20204" s="6" t="s">
        <v>29</v>
      </c>
      <c r="H20204" t="s">
        <v>406</v>
      </c>
      <c r="I20204" t="s">
        <v>21</v>
      </c>
      <c r="J20204" t="s">
        <v>22</v>
      </c>
      <c r="K20204">
        <v>1</v>
      </c>
      <c r="L20204">
        <v>93</v>
      </c>
      <c r="M20204" t="s">
        <v>1118</v>
      </c>
      <c r="N20204">
        <v>93</v>
      </c>
      <c r="P20204" cm="1">
        <f t="array" ref="P20204">IF(Q20204&gt;0,INDEX(Q20204:Q41928,MATCH(TRUE,INDEX(Q20204:Q41928="",,),0)-1),"")</f>
        <v>3</v>
      </c>
      <c r="Q20204">
        <f t="shared" si="582"/>
        <v>3</v>
      </c>
      <c r="R20204">
        <f t="shared" si="581"/>
        <v>0</v>
      </c>
    </row>
    <row r="20205" spans="1:18" x14ac:dyDescent="0.3">
      <c r="A20205" t="s">
        <v>1423</v>
      </c>
      <c r="B20205" s="1">
        <v>38461</v>
      </c>
      <c r="C20205" s="2">
        <v>0.41666666666666669</v>
      </c>
      <c r="D20205" t="s">
        <v>1449</v>
      </c>
      <c r="E20205" t="s">
        <v>1450</v>
      </c>
      <c r="G20205" s="6" t="s">
        <v>29</v>
      </c>
      <c r="H20205" t="s">
        <v>99</v>
      </c>
      <c r="I20205" t="s">
        <v>21</v>
      </c>
      <c r="J20205" t="s">
        <v>22</v>
      </c>
      <c r="K20205">
        <v>0.6</v>
      </c>
      <c r="L20205">
        <v>233</v>
      </c>
      <c r="M20205" t="s">
        <v>1118</v>
      </c>
      <c r="N20205">
        <v>233</v>
      </c>
      <c r="P20205" cm="1">
        <f t="array" ref="P20205">IF(Q20205&gt;0,INDEX(Q20205:Q41929,MATCH(TRUE,INDEX(Q20205:Q41929="",,),0)-1),"")</f>
        <v>3</v>
      </c>
      <c r="Q20205">
        <f t="shared" si="582"/>
        <v>3</v>
      </c>
      <c r="R20205">
        <f t="shared" si="581"/>
        <v>0</v>
      </c>
    </row>
    <row r="20206" spans="1:18" x14ac:dyDescent="0.3">
      <c r="A20206" t="s">
        <v>1423</v>
      </c>
      <c r="B20206" s="1">
        <v>38461</v>
      </c>
      <c r="C20206" s="2">
        <v>0.41666666666666669</v>
      </c>
      <c r="D20206" t="s">
        <v>1449</v>
      </c>
      <c r="E20206" t="s">
        <v>1450</v>
      </c>
      <c r="G20206" s="6" t="s">
        <v>29</v>
      </c>
      <c r="H20206" t="s">
        <v>154</v>
      </c>
      <c r="I20206" t="s">
        <v>21</v>
      </c>
      <c r="J20206" t="s">
        <v>22</v>
      </c>
      <c r="K20206">
        <v>2.8</v>
      </c>
      <c r="L20206">
        <v>472</v>
      </c>
      <c r="M20206" t="s">
        <v>1118</v>
      </c>
      <c r="N20206">
        <v>472</v>
      </c>
      <c r="P20206" cm="1">
        <f t="array" ref="P20206">IF(Q20206&gt;0,INDEX(Q20206:Q41930,MATCH(TRUE,INDEX(Q20206:Q41930="",,),0)-1),"")</f>
        <v>3</v>
      </c>
      <c r="Q20206">
        <f t="shared" si="582"/>
        <v>3</v>
      </c>
      <c r="R20206">
        <f t="shared" si="581"/>
        <v>0</v>
      </c>
    </row>
    <row r="20207" spans="1:18" x14ac:dyDescent="0.3">
      <c r="A20207" t="s">
        <v>1423</v>
      </c>
      <c r="B20207" s="1">
        <v>38461</v>
      </c>
      <c r="C20207" s="2">
        <v>0.41666666666666669</v>
      </c>
      <c r="D20207" t="s">
        <v>1449</v>
      </c>
      <c r="E20207" t="s">
        <v>1450</v>
      </c>
      <c r="G20207" s="6" t="s">
        <v>29</v>
      </c>
      <c r="H20207" t="s">
        <v>99</v>
      </c>
      <c r="I20207" t="s">
        <v>26</v>
      </c>
      <c r="J20207" t="s">
        <v>27</v>
      </c>
      <c r="K20207">
        <v>129</v>
      </c>
      <c r="L20207">
        <v>14.65</v>
      </c>
      <c r="M20207" t="s">
        <v>1118</v>
      </c>
      <c r="N20207">
        <v>14.65</v>
      </c>
      <c r="P20207" cm="1">
        <f t="array" ref="P20207">IF(Q20207&gt;0,INDEX(Q20207:Q41931,MATCH(TRUE,INDEX(Q20207:Q41931="",,),0)-1),"")</f>
        <v>3</v>
      </c>
      <c r="Q20207">
        <f t="shared" si="582"/>
        <v>3</v>
      </c>
      <c r="R20207">
        <f t="shared" si="581"/>
        <v>0</v>
      </c>
    </row>
    <row r="20208" spans="1:18" x14ac:dyDescent="0.3">
      <c r="A20208" t="s">
        <v>1423</v>
      </c>
      <c r="B20208" s="1">
        <v>38461</v>
      </c>
      <c r="C20208" s="2">
        <v>0.41666666666666669</v>
      </c>
      <c r="D20208" t="s">
        <v>1449</v>
      </c>
      <c r="E20208" t="s">
        <v>1450</v>
      </c>
      <c r="G20208" s="6" t="s">
        <v>29</v>
      </c>
      <c r="H20208" t="s">
        <v>394</v>
      </c>
      <c r="I20208" t="s">
        <v>26</v>
      </c>
      <c r="J20208" t="s">
        <v>27</v>
      </c>
      <c r="K20208">
        <v>4</v>
      </c>
      <c r="L20208">
        <v>17.55</v>
      </c>
      <c r="M20208" t="s">
        <v>1118</v>
      </c>
      <c r="N20208">
        <v>17.55</v>
      </c>
      <c r="P20208" cm="1">
        <f t="array" ref="P20208">IF(Q20208&gt;0,INDEX(Q20208:Q41932,MATCH(TRUE,INDEX(Q20208:Q41932="",,),0)-1),"")</f>
        <v>3</v>
      </c>
      <c r="Q20208">
        <f t="shared" si="582"/>
        <v>3</v>
      </c>
      <c r="R20208">
        <f t="shared" ref="R20208:R20271" si="583">IF(P20208="","",0)</f>
        <v>0</v>
      </c>
    </row>
    <row r="20209" spans="1:18" x14ac:dyDescent="0.3">
      <c r="A20209" t="s">
        <v>1423</v>
      </c>
      <c r="B20209" s="1">
        <v>38461</v>
      </c>
      <c r="C20209" s="2">
        <v>0.41666666666666669</v>
      </c>
      <c r="D20209" t="s">
        <v>1449</v>
      </c>
      <c r="E20209" t="s">
        <v>1450</v>
      </c>
      <c r="G20209" s="6" t="s">
        <v>29</v>
      </c>
      <c r="H20209" t="s">
        <v>148</v>
      </c>
      <c r="I20209" t="s">
        <v>26</v>
      </c>
      <c r="J20209" t="s">
        <v>27</v>
      </c>
      <c r="K20209">
        <v>112</v>
      </c>
      <c r="L20209">
        <v>20.3</v>
      </c>
      <c r="M20209" t="s">
        <v>1118</v>
      </c>
      <c r="N20209">
        <v>20.3</v>
      </c>
      <c r="P20209" cm="1">
        <f t="array" ref="P20209">IF(Q20209&gt;0,INDEX(Q20209:Q41933,MATCH(TRUE,INDEX(Q20209:Q41933="",,),0)-1),"")</f>
        <v>3</v>
      </c>
      <c r="Q20209">
        <f t="shared" si="582"/>
        <v>3</v>
      </c>
      <c r="R20209">
        <f t="shared" si="583"/>
        <v>0</v>
      </c>
    </row>
    <row r="20210" spans="1:18" x14ac:dyDescent="0.3">
      <c r="A20210" t="s">
        <v>1423</v>
      </c>
      <c r="B20210" s="1">
        <v>38461</v>
      </c>
      <c r="C20210" s="2">
        <v>0.41666666666666669</v>
      </c>
      <c r="D20210" t="s">
        <v>1449</v>
      </c>
      <c r="E20210" t="s">
        <v>1450</v>
      </c>
      <c r="G20210" s="6" t="s">
        <v>29</v>
      </c>
      <c r="H20210" t="s">
        <v>122</v>
      </c>
      <c r="I20210" t="s">
        <v>26</v>
      </c>
      <c r="J20210" t="s">
        <v>27</v>
      </c>
      <c r="K20210">
        <v>68</v>
      </c>
      <c r="L20210">
        <v>34.950000000000003</v>
      </c>
      <c r="M20210" t="s">
        <v>1118</v>
      </c>
      <c r="N20210">
        <v>34.950000000000003</v>
      </c>
      <c r="P20210" cm="1">
        <f t="array" ref="P20210">IF(Q20210&gt;0,INDEX(Q20210:Q41934,MATCH(TRUE,INDEX(Q20210:Q41934="",,),0)-1),"")</f>
        <v>3</v>
      </c>
      <c r="Q20210">
        <f t="shared" si="582"/>
        <v>3</v>
      </c>
      <c r="R20210">
        <f t="shared" si="583"/>
        <v>0</v>
      </c>
    </row>
    <row r="20211" spans="1:18" x14ac:dyDescent="0.3">
      <c r="A20211" t="s">
        <v>1423</v>
      </c>
      <c r="B20211" s="1">
        <v>38461</v>
      </c>
      <c r="C20211" s="2">
        <v>0.41666666666666669</v>
      </c>
      <c r="D20211" t="s">
        <v>1449</v>
      </c>
      <c r="E20211" t="s">
        <v>1450</v>
      </c>
      <c r="G20211" s="6" t="s">
        <v>29</v>
      </c>
      <c r="H20211" t="s">
        <v>63</v>
      </c>
      <c r="I20211" t="s">
        <v>26</v>
      </c>
      <c r="J20211" t="s">
        <v>27</v>
      </c>
      <c r="K20211">
        <v>110</v>
      </c>
      <c r="L20211">
        <v>16.7</v>
      </c>
      <c r="M20211" t="s">
        <v>1118</v>
      </c>
      <c r="N20211">
        <v>16.7</v>
      </c>
      <c r="P20211" cm="1">
        <f t="array" ref="P20211">IF(Q20211&gt;0,INDEX(Q20211:Q41935,MATCH(TRUE,INDEX(Q20211:Q41935="",,),0)-1),"")</f>
        <v>3</v>
      </c>
      <c r="Q20211">
        <f t="shared" si="582"/>
        <v>3</v>
      </c>
      <c r="R20211">
        <f t="shared" si="583"/>
        <v>0</v>
      </c>
    </row>
    <row r="20212" spans="1:18" x14ac:dyDescent="0.3">
      <c r="P20212" t="str" cm="1">
        <f t="array" ref="P20212">IF(Q20212&gt;0,INDEX(Q20212:Q41936,MATCH(TRUE,INDEX(Q20212:Q41936="",,),0)-1),"")</f>
        <v/>
      </c>
      <c r="R20212" t="str">
        <f t="shared" si="583"/>
        <v/>
      </c>
    </row>
    <row r="20213" spans="1:18" x14ac:dyDescent="0.3">
      <c r="A20213" t="s">
        <v>1423</v>
      </c>
      <c r="B20213" s="1">
        <v>38357</v>
      </c>
      <c r="C20213" s="2">
        <v>0.41666666666666669</v>
      </c>
      <c r="D20213" t="s">
        <v>1451</v>
      </c>
      <c r="E20213" t="s">
        <v>1452</v>
      </c>
      <c r="G20213" t="s">
        <v>19</v>
      </c>
      <c r="H20213" t="s">
        <v>30</v>
      </c>
      <c r="I20213" t="s">
        <v>21</v>
      </c>
      <c r="J20213" t="s">
        <v>22</v>
      </c>
      <c r="K20213">
        <v>72.5</v>
      </c>
      <c r="L20213">
        <v>157</v>
      </c>
      <c r="M20213" t="s">
        <v>402</v>
      </c>
      <c r="N20213">
        <v>400</v>
      </c>
      <c r="O20213" t="s">
        <v>24</v>
      </c>
      <c r="P20213" cm="1">
        <f t="array" ref="P20213">IF(Q20213&gt;0,INDEX(Q20213:Q41937,MATCH(TRUE,INDEX(Q20213:Q41937="",,),0)-1),"")</f>
        <v>5</v>
      </c>
      <c r="Q20213">
        <f>INT((ROW()-20213)/10)+1</f>
        <v>1</v>
      </c>
      <c r="R20213">
        <f t="shared" si="583"/>
        <v>0</v>
      </c>
    </row>
    <row r="20214" spans="1:18" x14ac:dyDescent="0.3">
      <c r="A20214" t="s">
        <v>1423</v>
      </c>
      <c r="B20214" s="1">
        <v>38357</v>
      </c>
      <c r="C20214" s="2">
        <v>0.41666666666666669</v>
      </c>
      <c r="D20214" t="s">
        <v>1451</v>
      </c>
      <c r="E20214" t="s">
        <v>1452</v>
      </c>
      <c r="G20214" t="s">
        <v>19</v>
      </c>
      <c r="H20214" t="s">
        <v>69</v>
      </c>
      <c r="I20214" t="s">
        <v>21</v>
      </c>
      <c r="J20214" t="s">
        <v>22</v>
      </c>
      <c r="K20214">
        <v>30.6</v>
      </c>
      <c r="L20214">
        <v>138</v>
      </c>
      <c r="M20214" t="s">
        <v>402</v>
      </c>
      <c r="N20214">
        <v>300</v>
      </c>
      <c r="O20214" t="s">
        <v>24</v>
      </c>
      <c r="P20214" cm="1">
        <f t="array" ref="P20214">IF(Q20214&gt;0,INDEX(Q20214:Q41938,MATCH(TRUE,INDEX(Q20214:Q41938="",,),0)-1),"")</f>
        <v>5</v>
      </c>
      <c r="Q20214">
        <f t="shared" ref="Q20214:Q20262" si="584">INT((ROW()-20213)/10)+1</f>
        <v>1</v>
      </c>
      <c r="R20214">
        <f t="shared" si="583"/>
        <v>0</v>
      </c>
    </row>
    <row r="20215" spans="1:18" x14ac:dyDescent="0.3">
      <c r="A20215" t="s">
        <v>1423</v>
      </c>
      <c r="B20215" s="1">
        <v>38357</v>
      </c>
      <c r="C20215" s="2">
        <v>0.41666666666666669</v>
      </c>
      <c r="D20215" t="s">
        <v>1451</v>
      </c>
      <c r="E20215" t="s">
        <v>1452</v>
      </c>
      <c r="G20215" t="s">
        <v>19</v>
      </c>
      <c r="H20215" t="s">
        <v>148</v>
      </c>
      <c r="I20215" t="s">
        <v>26</v>
      </c>
      <c r="J20215" t="s">
        <v>27</v>
      </c>
      <c r="K20215">
        <v>196</v>
      </c>
      <c r="L20215">
        <v>14.55</v>
      </c>
      <c r="M20215" t="s">
        <v>402</v>
      </c>
      <c r="N20215">
        <v>28</v>
      </c>
      <c r="O20215" t="s">
        <v>24</v>
      </c>
      <c r="P20215" cm="1">
        <f t="array" ref="P20215">IF(Q20215&gt;0,INDEX(Q20215:Q41939,MATCH(TRUE,INDEX(Q20215:Q41939="",,),0)-1),"")</f>
        <v>5</v>
      </c>
      <c r="Q20215">
        <f t="shared" si="584"/>
        <v>1</v>
      </c>
      <c r="R20215">
        <f t="shared" si="583"/>
        <v>0</v>
      </c>
    </row>
    <row r="20216" spans="1:18" x14ac:dyDescent="0.3">
      <c r="A20216" t="s">
        <v>1423</v>
      </c>
      <c r="B20216" s="1">
        <v>38357</v>
      </c>
      <c r="C20216" s="2">
        <v>0.41666666666666669</v>
      </c>
      <c r="D20216" t="s">
        <v>1451</v>
      </c>
      <c r="E20216" t="s">
        <v>1452</v>
      </c>
      <c r="G20216" s="6" t="s">
        <v>29</v>
      </c>
      <c r="H20216" t="s">
        <v>194</v>
      </c>
      <c r="I20216" t="s">
        <v>21</v>
      </c>
      <c r="J20216" t="s">
        <v>22</v>
      </c>
      <c r="K20216">
        <v>2.5</v>
      </c>
      <c r="L20216">
        <v>712</v>
      </c>
      <c r="M20216" t="s">
        <v>402</v>
      </c>
      <c r="N20216">
        <v>712</v>
      </c>
      <c r="O20216" t="s">
        <v>24</v>
      </c>
      <c r="P20216" cm="1">
        <f t="array" ref="P20216">IF(Q20216&gt;0,INDEX(Q20216:Q41940,MATCH(TRUE,INDEX(Q20216:Q41940="",,),0)-1),"")</f>
        <v>5</v>
      </c>
      <c r="Q20216">
        <f t="shared" si="584"/>
        <v>1</v>
      </c>
      <c r="R20216">
        <f t="shared" si="583"/>
        <v>0</v>
      </c>
    </row>
    <row r="20217" spans="1:18" x14ac:dyDescent="0.3">
      <c r="A20217" t="s">
        <v>1423</v>
      </c>
      <c r="B20217" s="1">
        <v>38357</v>
      </c>
      <c r="C20217" s="2">
        <v>0.41666666666666669</v>
      </c>
      <c r="D20217" t="s">
        <v>1451</v>
      </c>
      <c r="E20217" t="s">
        <v>1452</v>
      </c>
      <c r="G20217" s="6" t="s">
        <v>29</v>
      </c>
      <c r="H20217" t="s">
        <v>196</v>
      </c>
      <c r="I20217" t="s">
        <v>21</v>
      </c>
      <c r="J20217" t="s">
        <v>22</v>
      </c>
      <c r="K20217">
        <v>3.9</v>
      </c>
      <c r="L20217">
        <v>214</v>
      </c>
      <c r="M20217" t="s">
        <v>402</v>
      </c>
      <c r="N20217">
        <v>214</v>
      </c>
      <c r="O20217" t="s">
        <v>24</v>
      </c>
      <c r="P20217" cm="1">
        <f t="array" ref="P20217">IF(Q20217&gt;0,INDEX(Q20217:Q41941,MATCH(TRUE,INDEX(Q20217:Q41941="",,),0)-1),"")</f>
        <v>5</v>
      </c>
      <c r="Q20217">
        <f t="shared" si="584"/>
        <v>1</v>
      </c>
      <c r="R20217">
        <f t="shared" si="583"/>
        <v>0</v>
      </c>
    </row>
    <row r="20218" spans="1:18" x14ac:dyDescent="0.3">
      <c r="A20218" t="s">
        <v>1423</v>
      </c>
      <c r="B20218" s="1">
        <v>38357</v>
      </c>
      <c r="C20218" s="2">
        <v>0.41666666666666669</v>
      </c>
      <c r="D20218" t="s">
        <v>1451</v>
      </c>
      <c r="E20218" t="s">
        <v>1452</v>
      </c>
      <c r="G20218" s="6" t="s">
        <v>29</v>
      </c>
      <c r="H20218" t="s">
        <v>406</v>
      </c>
      <c r="I20218" t="s">
        <v>21</v>
      </c>
      <c r="J20218" t="s">
        <v>22</v>
      </c>
      <c r="K20218">
        <v>2.9</v>
      </c>
      <c r="L20218">
        <v>70</v>
      </c>
      <c r="M20218" t="s">
        <v>402</v>
      </c>
      <c r="N20218">
        <v>70</v>
      </c>
      <c r="O20218" t="s">
        <v>24</v>
      </c>
      <c r="P20218" cm="1">
        <f t="array" ref="P20218">IF(Q20218&gt;0,INDEX(Q20218:Q41942,MATCH(TRUE,INDEX(Q20218:Q41942="",,),0)-1),"")</f>
        <v>5</v>
      </c>
      <c r="Q20218">
        <f t="shared" si="584"/>
        <v>1</v>
      </c>
      <c r="R20218">
        <f t="shared" si="583"/>
        <v>0</v>
      </c>
    </row>
    <row r="20219" spans="1:18" x14ac:dyDescent="0.3">
      <c r="A20219" t="s">
        <v>1423</v>
      </c>
      <c r="B20219" s="1">
        <v>38357</v>
      </c>
      <c r="C20219" s="2">
        <v>0.41666666666666669</v>
      </c>
      <c r="D20219" t="s">
        <v>1451</v>
      </c>
      <c r="E20219" t="s">
        <v>1452</v>
      </c>
      <c r="G20219" s="6" t="s">
        <v>29</v>
      </c>
      <c r="H20219" t="s">
        <v>197</v>
      </c>
      <c r="I20219" t="s">
        <v>26</v>
      </c>
      <c r="J20219" t="s">
        <v>27</v>
      </c>
      <c r="K20219">
        <v>26</v>
      </c>
      <c r="L20219">
        <v>21.65</v>
      </c>
      <c r="M20219" t="s">
        <v>402</v>
      </c>
      <c r="N20219">
        <v>21.65</v>
      </c>
      <c r="O20219" t="s">
        <v>24</v>
      </c>
      <c r="P20219" cm="1">
        <f t="array" ref="P20219">IF(Q20219&gt;0,INDEX(Q20219:Q41943,MATCH(TRUE,INDEX(Q20219:Q41943="",,),0)-1),"")</f>
        <v>5</v>
      </c>
      <c r="Q20219">
        <f t="shared" si="584"/>
        <v>1</v>
      </c>
      <c r="R20219">
        <f t="shared" si="583"/>
        <v>0</v>
      </c>
    </row>
    <row r="20220" spans="1:18" x14ac:dyDescent="0.3">
      <c r="A20220" t="s">
        <v>1423</v>
      </c>
      <c r="B20220" s="1">
        <v>38357</v>
      </c>
      <c r="C20220" s="2">
        <v>0.41666666666666669</v>
      </c>
      <c r="D20220" t="s">
        <v>1451</v>
      </c>
      <c r="E20220" t="s">
        <v>1452</v>
      </c>
      <c r="G20220" s="6" t="s">
        <v>29</v>
      </c>
      <c r="H20220" t="s">
        <v>122</v>
      </c>
      <c r="I20220" t="s">
        <v>26</v>
      </c>
      <c r="J20220" t="s">
        <v>27</v>
      </c>
      <c r="K20220">
        <v>74</v>
      </c>
      <c r="L20220">
        <v>32.950000000000003</v>
      </c>
      <c r="M20220" t="s">
        <v>402</v>
      </c>
      <c r="N20220">
        <v>32.950000000000003</v>
      </c>
      <c r="O20220" t="s">
        <v>24</v>
      </c>
      <c r="P20220" cm="1">
        <f t="array" ref="P20220">IF(Q20220&gt;0,INDEX(Q20220:Q41944,MATCH(TRUE,INDEX(Q20220:Q41944="",,),0)-1),"")</f>
        <v>5</v>
      </c>
      <c r="Q20220">
        <f t="shared" si="584"/>
        <v>1</v>
      </c>
      <c r="R20220">
        <f t="shared" si="583"/>
        <v>0</v>
      </c>
    </row>
    <row r="20221" spans="1:18" x14ac:dyDescent="0.3">
      <c r="A20221" t="s">
        <v>1423</v>
      </c>
      <c r="B20221" s="1">
        <v>38357</v>
      </c>
      <c r="C20221" s="2">
        <v>0.41666666666666669</v>
      </c>
      <c r="D20221" t="s">
        <v>1451</v>
      </c>
      <c r="E20221" t="s">
        <v>1452</v>
      </c>
      <c r="G20221" s="6" t="s">
        <v>29</v>
      </c>
      <c r="H20221" t="s">
        <v>69</v>
      </c>
      <c r="I20221" t="s">
        <v>26</v>
      </c>
      <c r="J20221" t="s">
        <v>27</v>
      </c>
      <c r="K20221">
        <v>36</v>
      </c>
      <c r="L20221">
        <v>19.149999999999999</v>
      </c>
      <c r="M20221" t="s">
        <v>402</v>
      </c>
      <c r="N20221">
        <v>19.149999999999999</v>
      </c>
      <c r="O20221" t="s">
        <v>24</v>
      </c>
      <c r="P20221" cm="1">
        <f t="array" ref="P20221">IF(Q20221&gt;0,INDEX(Q20221:Q41945,MATCH(TRUE,INDEX(Q20221:Q41945="",,),0)-1),"")</f>
        <v>5</v>
      </c>
      <c r="Q20221">
        <f t="shared" si="584"/>
        <v>1</v>
      </c>
      <c r="R20221">
        <f t="shared" si="583"/>
        <v>0</v>
      </c>
    </row>
    <row r="20222" spans="1:18" x14ac:dyDescent="0.3">
      <c r="A20222" t="s">
        <v>1423</v>
      </c>
      <c r="B20222" s="1">
        <v>38357</v>
      </c>
      <c r="C20222" s="2">
        <v>0.41666666666666669</v>
      </c>
      <c r="D20222" t="s">
        <v>1451</v>
      </c>
      <c r="E20222" t="s">
        <v>1452</v>
      </c>
      <c r="G20222" s="6" t="s">
        <v>29</v>
      </c>
      <c r="H20222" t="s">
        <v>64</v>
      </c>
      <c r="I20222" t="s">
        <v>26</v>
      </c>
      <c r="J20222" t="s">
        <v>27</v>
      </c>
      <c r="K20222">
        <v>57</v>
      </c>
      <c r="L20222">
        <v>11.6</v>
      </c>
      <c r="M20222" t="s">
        <v>402</v>
      </c>
      <c r="N20222">
        <v>11.6</v>
      </c>
      <c r="O20222" t="s">
        <v>24</v>
      </c>
      <c r="P20222" cm="1">
        <f t="array" ref="P20222">IF(Q20222&gt;0,INDEX(Q20222:Q41946,MATCH(TRUE,INDEX(Q20222:Q41946="",,),0)-1),"")</f>
        <v>5</v>
      </c>
      <c r="Q20222">
        <f t="shared" si="584"/>
        <v>1</v>
      </c>
      <c r="R20222">
        <f t="shared" si="583"/>
        <v>0</v>
      </c>
    </row>
    <row r="20223" spans="1:18" x14ac:dyDescent="0.3">
      <c r="A20223" t="s">
        <v>1423</v>
      </c>
      <c r="B20223" s="1">
        <v>38357</v>
      </c>
      <c r="C20223" s="2">
        <v>0.41666666666666669</v>
      </c>
      <c r="D20223" t="s">
        <v>1451</v>
      </c>
      <c r="E20223" t="s">
        <v>1452</v>
      </c>
      <c r="G20223" t="s">
        <v>19</v>
      </c>
      <c r="H20223" t="s">
        <v>30</v>
      </c>
      <c r="I20223" t="s">
        <v>21</v>
      </c>
      <c r="J20223" t="s">
        <v>22</v>
      </c>
      <c r="K20223">
        <v>72.5</v>
      </c>
      <c r="L20223">
        <v>157</v>
      </c>
      <c r="M20223" t="s">
        <v>449</v>
      </c>
      <c r="N20223">
        <v>181</v>
      </c>
      <c r="P20223" cm="1">
        <f t="array" ref="P20223">IF(Q20223&gt;0,INDEX(Q20223:Q41947,MATCH(TRUE,INDEX(Q20223:Q41947="",,),0)-1),"")</f>
        <v>5</v>
      </c>
      <c r="Q20223">
        <f t="shared" si="584"/>
        <v>2</v>
      </c>
      <c r="R20223">
        <f t="shared" si="583"/>
        <v>0</v>
      </c>
    </row>
    <row r="20224" spans="1:18" x14ac:dyDescent="0.3">
      <c r="A20224" t="s">
        <v>1423</v>
      </c>
      <c r="B20224" s="1">
        <v>38357</v>
      </c>
      <c r="C20224" s="2">
        <v>0.41666666666666669</v>
      </c>
      <c r="D20224" t="s">
        <v>1451</v>
      </c>
      <c r="E20224" t="s">
        <v>1452</v>
      </c>
      <c r="G20224" t="s">
        <v>19</v>
      </c>
      <c r="H20224" t="s">
        <v>69</v>
      </c>
      <c r="I20224" t="s">
        <v>21</v>
      </c>
      <c r="J20224" t="s">
        <v>22</v>
      </c>
      <c r="K20224">
        <v>30.6</v>
      </c>
      <c r="L20224">
        <v>138</v>
      </c>
      <c r="M20224" t="s">
        <v>449</v>
      </c>
      <c r="N20224">
        <v>152</v>
      </c>
      <c r="P20224" cm="1">
        <f t="array" ref="P20224">IF(Q20224&gt;0,INDEX(Q20224:Q41948,MATCH(TRUE,INDEX(Q20224:Q41948="",,),0)-1),"")</f>
        <v>5</v>
      </c>
      <c r="Q20224">
        <f t="shared" si="584"/>
        <v>2</v>
      </c>
      <c r="R20224">
        <f t="shared" si="583"/>
        <v>0</v>
      </c>
    </row>
    <row r="20225" spans="1:18" x14ac:dyDescent="0.3">
      <c r="A20225" t="s">
        <v>1423</v>
      </c>
      <c r="B20225" s="1">
        <v>38357</v>
      </c>
      <c r="C20225" s="2">
        <v>0.41666666666666669</v>
      </c>
      <c r="D20225" t="s">
        <v>1451</v>
      </c>
      <c r="E20225" t="s">
        <v>1452</v>
      </c>
      <c r="G20225" t="s">
        <v>19</v>
      </c>
      <c r="H20225" t="s">
        <v>148</v>
      </c>
      <c r="I20225" t="s">
        <v>26</v>
      </c>
      <c r="J20225" t="s">
        <v>27</v>
      </c>
      <c r="K20225">
        <v>196</v>
      </c>
      <c r="L20225">
        <v>14.55</v>
      </c>
      <c r="M20225" t="s">
        <v>449</v>
      </c>
      <c r="N20225">
        <v>30.13</v>
      </c>
      <c r="P20225" cm="1">
        <f t="array" ref="P20225">IF(Q20225&gt;0,INDEX(Q20225:Q41949,MATCH(TRUE,INDEX(Q20225:Q41949="",,),0)-1),"")</f>
        <v>5</v>
      </c>
      <c r="Q20225">
        <f t="shared" si="584"/>
        <v>2</v>
      </c>
      <c r="R20225">
        <f t="shared" si="583"/>
        <v>0</v>
      </c>
    </row>
    <row r="20226" spans="1:18" x14ac:dyDescent="0.3">
      <c r="A20226" t="s">
        <v>1423</v>
      </c>
      <c r="B20226" s="1">
        <v>38357</v>
      </c>
      <c r="C20226" s="2">
        <v>0.41666666666666669</v>
      </c>
      <c r="D20226" t="s">
        <v>1451</v>
      </c>
      <c r="E20226" t="s">
        <v>1452</v>
      </c>
      <c r="G20226" s="6" t="s">
        <v>29</v>
      </c>
      <c r="H20226" t="s">
        <v>194</v>
      </c>
      <c r="I20226" t="s">
        <v>21</v>
      </c>
      <c r="J20226" t="s">
        <v>22</v>
      </c>
      <c r="K20226">
        <v>2.5</v>
      </c>
      <c r="L20226">
        <v>712</v>
      </c>
      <c r="M20226" t="s">
        <v>449</v>
      </c>
      <c r="N20226">
        <v>712</v>
      </c>
      <c r="P20226" cm="1">
        <f t="array" ref="P20226">IF(Q20226&gt;0,INDEX(Q20226:Q41950,MATCH(TRUE,INDEX(Q20226:Q41950="",,),0)-1),"")</f>
        <v>5</v>
      </c>
      <c r="Q20226">
        <f t="shared" si="584"/>
        <v>2</v>
      </c>
      <c r="R20226">
        <f t="shared" si="583"/>
        <v>0</v>
      </c>
    </row>
    <row r="20227" spans="1:18" x14ac:dyDescent="0.3">
      <c r="A20227" t="s">
        <v>1423</v>
      </c>
      <c r="B20227" s="1">
        <v>38357</v>
      </c>
      <c r="C20227" s="2">
        <v>0.41666666666666669</v>
      </c>
      <c r="D20227" t="s">
        <v>1451</v>
      </c>
      <c r="E20227" t="s">
        <v>1452</v>
      </c>
      <c r="G20227" s="6" t="s">
        <v>29</v>
      </c>
      <c r="H20227" t="s">
        <v>196</v>
      </c>
      <c r="I20227" t="s">
        <v>21</v>
      </c>
      <c r="J20227" t="s">
        <v>22</v>
      </c>
      <c r="K20227">
        <v>3.9</v>
      </c>
      <c r="L20227">
        <v>214</v>
      </c>
      <c r="M20227" t="s">
        <v>449</v>
      </c>
      <c r="N20227">
        <v>214</v>
      </c>
      <c r="P20227" cm="1">
        <f t="array" ref="P20227">IF(Q20227&gt;0,INDEX(Q20227:Q41951,MATCH(TRUE,INDEX(Q20227:Q41951="",,),0)-1),"")</f>
        <v>5</v>
      </c>
      <c r="Q20227">
        <f t="shared" si="584"/>
        <v>2</v>
      </c>
      <c r="R20227">
        <f t="shared" si="583"/>
        <v>0</v>
      </c>
    </row>
    <row r="20228" spans="1:18" x14ac:dyDescent="0.3">
      <c r="A20228" t="s">
        <v>1423</v>
      </c>
      <c r="B20228" s="1">
        <v>38357</v>
      </c>
      <c r="C20228" s="2">
        <v>0.41666666666666669</v>
      </c>
      <c r="D20228" t="s">
        <v>1451</v>
      </c>
      <c r="E20228" t="s">
        <v>1452</v>
      </c>
      <c r="G20228" s="6" t="s">
        <v>29</v>
      </c>
      <c r="H20228" t="s">
        <v>406</v>
      </c>
      <c r="I20228" t="s">
        <v>21</v>
      </c>
      <c r="J20228" t="s">
        <v>22</v>
      </c>
      <c r="K20228">
        <v>2.9</v>
      </c>
      <c r="L20228">
        <v>70</v>
      </c>
      <c r="M20228" t="s">
        <v>449</v>
      </c>
      <c r="N20228">
        <v>70</v>
      </c>
      <c r="P20228" cm="1">
        <f t="array" ref="P20228">IF(Q20228&gt;0,INDEX(Q20228:Q41952,MATCH(TRUE,INDEX(Q20228:Q41952="",,),0)-1),"")</f>
        <v>5</v>
      </c>
      <c r="Q20228">
        <f t="shared" si="584"/>
        <v>2</v>
      </c>
      <c r="R20228">
        <f t="shared" si="583"/>
        <v>0</v>
      </c>
    </row>
    <row r="20229" spans="1:18" x14ac:dyDescent="0.3">
      <c r="A20229" t="s">
        <v>1423</v>
      </c>
      <c r="B20229" s="1">
        <v>38357</v>
      </c>
      <c r="C20229" s="2">
        <v>0.41666666666666669</v>
      </c>
      <c r="D20229" t="s">
        <v>1451</v>
      </c>
      <c r="E20229" t="s">
        <v>1452</v>
      </c>
      <c r="G20229" s="6" t="s">
        <v>29</v>
      </c>
      <c r="H20229" t="s">
        <v>197</v>
      </c>
      <c r="I20229" t="s">
        <v>26</v>
      </c>
      <c r="J20229" t="s">
        <v>27</v>
      </c>
      <c r="K20229">
        <v>26</v>
      </c>
      <c r="L20229">
        <v>21.65</v>
      </c>
      <c r="M20229" t="s">
        <v>449</v>
      </c>
      <c r="N20229">
        <v>21.65</v>
      </c>
      <c r="P20229" cm="1">
        <f t="array" ref="P20229">IF(Q20229&gt;0,INDEX(Q20229:Q41953,MATCH(TRUE,INDEX(Q20229:Q41953="",,),0)-1),"")</f>
        <v>5</v>
      </c>
      <c r="Q20229">
        <f t="shared" si="584"/>
        <v>2</v>
      </c>
      <c r="R20229">
        <f t="shared" si="583"/>
        <v>0</v>
      </c>
    </row>
    <row r="20230" spans="1:18" x14ac:dyDescent="0.3">
      <c r="A20230" t="s">
        <v>1423</v>
      </c>
      <c r="B20230" s="1">
        <v>38357</v>
      </c>
      <c r="C20230" s="2">
        <v>0.41666666666666669</v>
      </c>
      <c r="D20230" t="s">
        <v>1451</v>
      </c>
      <c r="E20230" t="s">
        <v>1452</v>
      </c>
      <c r="G20230" s="6" t="s">
        <v>29</v>
      </c>
      <c r="H20230" t="s">
        <v>122</v>
      </c>
      <c r="I20230" t="s">
        <v>26</v>
      </c>
      <c r="J20230" t="s">
        <v>27</v>
      </c>
      <c r="K20230">
        <v>74</v>
      </c>
      <c r="L20230">
        <v>32.950000000000003</v>
      </c>
      <c r="M20230" t="s">
        <v>449</v>
      </c>
      <c r="N20230">
        <v>32.950000000000003</v>
      </c>
      <c r="P20230" cm="1">
        <f t="array" ref="P20230">IF(Q20230&gt;0,INDEX(Q20230:Q41954,MATCH(TRUE,INDEX(Q20230:Q41954="",,),0)-1),"")</f>
        <v>5</v>
      </c>
      <c r="Q20230">
        <f t="shared" si="584"/>
        <v>2</v>
      </c>
      <c r="R20230">
        <f t="shared" si="583"/>
        <v>0</v>
      </c>
    </row>
    <row r="20231" spans="1:18" x14ac:dyDescent="0.3">
      <c r="A20231" t="s">
        <v>1423</v>
      </c>
      <c r="B20231" s="1">
        <v>38357</v>
      </c>
      <c r="C20231" s="2">
        <v>0.41666666666666669</v>
      </c>
      <c r="D20231" t="s">
        <v>1451</v>
      </c>
      <c r="E20231" t="s">
        <v>1452</v>
      </c>
      <c r="G20231" s="6" t="s">
        <v>29</v>
      </c>
      <c r="H20231" t="s">
        <v>69</v>
      </c>
      <c r="I20231" t="s">
        <v>26</v>
      </c>
      <c r="J20231" t="s">
        <v>27</v>
      </c>
      <c r="K20231">
        <v>36</v>
      </c>
      <c r="L20231">
        <v>19.149999999999999</v>
      </c>
      <c r="M20231" t="s">
        <v>449</v>
      </c>
      <c r="N20231">
        <v>19.149999999999999</v>
      </c>
      <c r="P20231" cm="1">
        <f t="array" ref="P20231">IF(Q20231&gt;0,INDEX(Q20231:Q41955,MATCH(TRUE,INDEX(Q20231:Q41955="",,),0)-1),"")</f>
        <v>5</v>
      </c>
      <c r="Q20231">
        <f t="shared" si="584"/>
        <v>2</v>
      </c>
      <c r="R20231">
        <f t="shared" si="583"/>
        <v>0</v>
      </c>
    </row>
    <row r="20232" spans="1:18" x14ac:dyDescent="0.3">
      <c r="A20232" t="s">
        <v>1423</v>
      </c>
      <c r="B20232" s="1">
        <v>38357</v>
      </c>
      <c r="C20232" s="2">
        <v>0.41666666666666669</v>
      </c>
      <c r="D20232" t="s">
        <v>1451</v>
      </c>
      <c r="E20232" t="s">
        <v>1452</v>
      </c>
      <c r="G20232" s="6" t="s">
        <v>29</v>
      </c>
      <c r="H20232" t="s">
        <v>64</v>
      </c>
      <c r="I20232" t="s">
        <v>26</v>
      </c>
      <c r="J20232" t="s">
        <v>27</v>
      </c>
      <c r="K20232">
        <v>57</v>
      </c>
      <c r="L20232">
        <v>11.6</v>
      </c>
      <c r="M20232" t="s">
        <v>449</v>
      </c>
      <c r="N20232">
        <v>11.6</v>
      </c>
      <c r="P20232" cm="1">
        <f t="array" ref="P20232">IF(Q20232&gt;0,INDEX(Q20232:Q41956,MATCH(TRUE,INDEX(Q20232:Q41956="",,),0)-1),"")</f>
        <v>5</v>
      </c>
      <c r="Q20232">
        <f t="shared" si="584"/>
        <v>2</v>
      </c>
      <c r="R20232">
        <f t="shared" si="583"/>
        <v>0</v>
      </c>
    </row>
    <row r="20233" spans="1:18" x14ac:dyDescent="0.3">
      <c r="A20233" t="s">
        <v>1423</v>
      </c>
      <c r="B20233" s="1">
        <v>38357</v>
      </c>
      <c r="C20233" s="2">
        <v>0.41666666666666669</v>
      </c>
      <c r="D20233" t="s">
        <v>1451</v>
      </c>
      <c r="E20233" t="s">
        <v>1452</v>
      </c>
      <c r="G20233" t="s">
        <v>19</v>
      </c>
      <c r="H20233" t="s">
        <v>30</v>
      </c>
      <c r="I20233" t="s">
        <v>21</v>
      </c>
      <c r="J20233" t="s">
        <v>22</v>
      </c>
      <c r="K20233">
        <v>72.5</v>
      </c>
      <c r="L20233">
        <v>157</v>
      </c>
      <c r="M20233" t="s">
        <v>1115</v>
      </c>
      <c r="N20233">
        <v>175</v>
      </c>
      <c r="P20233" cm="1">
        <f t="array" ref="P20233">IF(Q20233&gt;0,INDEX(Q20233:Q41957,MATCH(TRUE,INDEX(Q20233:Q41957="",,),0)-1),"")</f>
        <v>5</v>
      </c>
      <c r="Q20233">
        <f t="shared" si="584"/>
        <v>3</v>
      </c>
      <c r="R20233">
        <f t="shared" si="583"/>
        <v>0</v>
      </c>
    </row>
    <row r="20234" spans="1:18" x14ac:dyDescent="0.3">
      <c r="A20234" t="s">
        <v>1423</v>
      </c>
      <c r="B20234" s="1">
        <v>38357</v>
      </c>
      <c r="C20234" s="2">
        <v>0.41666666666666669</v>
      </c>
      <c r="D20234" t="s">
        <v>1451</v>
      </c>
      <c r="E20234" t="s">
        <v>1452</v>
      </c>
      <c r="G20234" t="s">
        <v>19</v>
      </c>
      <c r="H20234" t="s">
        <v>69</v>
      </c>
      <c r="I20234" t="s">
        <v>21</v>
      </c>
      <c r="J20234" t="s">
        <v>22</v>
      </c>
      <c r="K20234">
        <v>30.6</v>
      </c>
      <c r="L20234">
        <v>138</v>
      </c>
      <c r="M20234" t="s">
        <v>1115</v>
      </c>
      <c r="N20234">
        <v>149</v>
      </c>
      <c r="P20234" cm="1">
        <f t="array" ref="P20234">IF(Q20234&gt;0,INDEX(Q20234:Q41958,MATCH(TRUE,INDEX(Q20234:Q41958="",,),0)-1),"")</f>
        <v>5</v>
      </c>
      <c r="Q20234">
        <f t="shared" si="584"/>
        <v>3</v>
      </c>
      <c r="R20234">
        <f t="shared" si="583"/>
        <v>0</v>
      </c>
    </row>
    <row r="20235" spans="1:18" x14ac:dyDescent="0.3">
      <c r="A20235" t="s">
        <v>1423</v>
      </c>
      <c r="B20235" s="1">
        <v>38357</v>
      </c>
      <c r="C20235" s="2">
        <v>0.41666666666666669</v>
      </c>
      <c r="D20235" t="s">
        <v>1451</v>
      </c>
      <c r="E20235" t="s">
        <v>1452</v>
      </c>
      <c r="G20235" t="s">
        <v>19</v>
      </c>
      <c r="H20235" t="s">
        <v>148</v>
      </c>
      <c r="I20235" t="s">
        <v>26</v>
      </c>
      <c r="J20235" t="s">
        <v>27</v>
      </c>
      <c r="K20235">
        <v>196</v>
      </c>
      <c r="L20235">
        <v>14.55</v>
      </c>
      <c r="M20235" t="s">
        <v>1115</v>
      </c>
      <c r="N20235">
        <v>25</v>
      </c>
      <c r="P20235" cm="1">
        <f t="array" ref="P20235">IF(Q20235&gt;0,INDEX(Q20235:Q41959,MATCH(TRUE,INDEX(Q20235:Q41959="",,),0)-1),"")</f>
        <v>5</v>
      </c>
      <c r="Q20235">
        <f t="shared" si="584"/>
        <v>3</v>
      </c>
      <c r="R20235">
        <f t="shared" si="583"/>
        <v>0</v>
      </c>
    </row>
    <row r="20236" spans="1:18" x14ac:dyDescent="0.3">
      <c r="A20236" t="s">
        <v>1423</v>
      </c>
      <c r="B20236" s="1">
        <v>38357</v>
      </c>
      <c r="C20236" s="2">
        <v>0.41666666666666669</v>
      </c>
      <c r="D20236" t="s">
        <v>1451</v>
      </c>
      <c r="E20236" t="s">
        <v>1452</v>
      </c>
      <c r="G20236" s="6" t="s">
        <v>29</v>
      </c>
      <c r="H20236" t="s">
        <v>194</v>
      </c>
      <c r="I20236" t="s">
        <v>21</v>
      </c>
      <c r="J20236" t="s">
        <v>22</v>
      </c>
      <c r="K20236">
        <v>2.5</v>
      </c>
      <c r="L20236">
        <v>712</v>
      </c>
      <c r="M20236" t="s">
        <v>1115</v>
      </c>
      <c r="N20236">
        <v>712</v>
      </c>
      <c r="P20236" cm="1">
        <f t="array" ref="P20236">IF(Q20236&gt;0,INDEX(Q20236:Q41960,MATCH(TRUE,INDEX(Q20236:Q41960="",,),0)-1),"")</f>
        <v>5</v>
      </c>
      <c r="Q20236">
        <f t="shared" si="584"/>
        <v>3</v>
      </c>
      <c r="R20236">
        <f t="shared" si="583"/>
        <v>0</v>
      </c>
    </row>
    <row r="20237" spans="1:18" x14ac:dyDescent="0.3">
      <c r="A20237" t="s">
        <v>1423</v>
      </c>
      <c r="B20237" s="1">
        <v>38357</v>
      </c>
      <c r="C20237" s="2">
        <v>0.41666666666666669</v>
      </c>
      <c r="D20237" t="s">
        <v>1451</v>
      </c>
      <c r="E20237" t="s">
        <v>1452</v>
      </c>
      <c r="G20237" s="6" t="s">
        <v>29</v>
      </c>
      <c r="H20237" t="s">
        <v>196</v>
      </c>
      <c r="I20237" t="s">
        <v>21</v>
      </c>
      <c r="J20237" t="s">
        <v>22</v>
      </c>
      <c r="K20237">
        <v>3.9</v>
      </c>
      <c r="L20237">
        <v>214</v>
      </c>
      <c r="M20237" t="s">
        <v>1115</v>
      </c>
      <c r="N20237">
        <v>214</v>
      </c>
      <c r="P20237" cm="1">
        <f t="array" ref="P20237">IF(Q20237&gt;0,INDEX(Q20237:Q41961,MATCH(TRUE,INDEX(Q20237:Q41961="",,),0)-1),"")</f>
        <v>5</v>
      </c>
      <c r="Q20237">
        <f t="shared" si="584"/>
        <v>3</v>
      </c>
      <c r="R20237">
        <f t="shared" si="583"/>
        <v>0</v>
      </c>
    </row>
    <row r="20238" spans="1:18" x14ac:dyDescent="0.3">
      <c r="A20238" t="s">
        <v>1423</v>
      </c>
      <c r="B20238" s="1">
        <v>38357</v>
      </c>
      <c r="C20238" s="2">
        <v>0.41666666666666669</v>
      </c>
      <c r="D20238" t="s">
        <v>1451</v>
      </c>
      <c r="E20238" t="s">
        <v>1452</v>
      </c>
      <c r="G20238" s="6" t="s">
        <v>29</v>
      </c>
      <c r="H20238" t="s">
        <v>406</v>
      </c>
      <c r="I20238" t="s">
        <v>21</v>
      </c>
      <c r="J20238" t="s">
        <v>22</v>
      </c>
      <c r="K20238">
        <v>2.9</v>
      </c>
      <c r="L20238">
        <v>70</v>
      </c>
      <c r="M20238" t="s">
        <v>1115</v>
      </c>
      <c r="N20238">
        <v>70</v>
      </c>
      <c r="P20238" cm="1">
        <f t="array" ref="P20238">IF(Q20238&gt;0,INDEX(Q20238:Q41962,MATCH(TRUE,INDEX(Q20238:Q41962="",,),0)-1),"")</f>
        <v>5</v>
      </c>
      <c r="Q20238">
        <f t="shared" si="584"/>
        <v>3</v>
      </c>
      <c r="R20238">
        <f t="shared" si="583"/>
        <v>0</v>
      </c>
    </row>
    <row r="20239" spans="1:18" x14ac:dyDescent="0.3">
      <c r="A20239" t="s">
        <v>1423</v>
      </c>
      <c r="B20239" s="1">
        <v>38357</v>
      </c>
      <c r="C20239" s="2">
        <v>0.41666666666666669</v>
      </c>
      <c r="D20239" t="s">
        <v>1451</v>
      </c>
      <c r="E20239" t="s">
        <v>1452</v>
      </c>
      <c r="G20239" s="6" t="s">
        <v>29</v>
      </c>
      <c r="H20239" t="s">
        <v>197</v>
      </c>
      <c r="I20239" t="s">
        <v>26</v>
      </c>
      <c r="J20239" t="s">
        <v>27</v>
      </c>
      <c r="K20239">
        <v>26</v>
      </c>
      <c r="L20239">
        <v>21.65</v>
      </c>
      <c r="M20239" t="s">
        <v>1115</v>
      </c>
      <c r="N20239">
        <v>21.65</v>
      </c>
      <c r="P20239" cm="1">
        <f t="array" ref="P20239">IF(Q20239&gt;0,INDEX(Q20239:Q41963,MATCH(TRUE,INDEX(Q20239:Q41963="",,),0)-1),"")</f>
        <v>5</v>
      </c>
      <c r="Q20239">
        <f t="shared" si="584"/>
        <v>3</v>
      </c>
      <c r="R20239">
        <f t="shared" si="583"/>
        <v>0</v>
      </c>
    </row>
    <row r="20240" spans="1:18" x14ac:dyDescent="0.3">
      <c r="A20240" t="s">
        <v>1423</v>
      </c>
      <c r="B20240" s="1">
        <v>38357</v>
      </c>
      <c r="C20240" s="2">
        <v>0.41666666666666669</v>
      </c>
      <c r="D20240" t="s">
        <v>1451</v>
      </c>
      <c r="E20240" t="s">
        <v>1452</v>
      </c>
      <c r="G20240" s="6" t="s">
        <v>29</v>
      </c>
      <c r="H20240" t="s">
        <v>122</v>
      </c>
      <c r="I20240" t="s">
        <v>26</v>
      </c>
      <c r="J20240" t="s">
        <v>27</v>
      </c>
      <c r="K20240">
        <v>74</v>
      </c>
      <c r="L20240">
        <v>32.950000000000003</v>
      </c>
      <c r="M20240" t="s">
        <v>1115</v>
      </c>
      <c r="N20240">
        <v>32.950000000000003</v>
      </c>
      <c r="P20240" cm="1">
        <f t="array" ref="P20240">IF(Q20240&gt;0,INDEX(Q20240:Q41964,MATCH(TRUE,INDEX(Q20240:Q41964="",,),0)-1),"")</f>
        <v>5</v>
      </c>
      <c r="Q20240">
        <f t="shared" si="584"/>
        <v>3</v>
      </c>
      <c r="R20240">
        <f t="shared" si="583"/>
        <v>0</v>
      </c>
    </row>
    <row r="20241" spans="1:18" x14ac:dyDescent="0.3">
      <c r="A20241" t="s">
        <v>1423</v>
      </c>
      <c r="B20241" s="1">
        <v>38357</v>
      </c>
      <c r="C20241" s="2">
        <v>0.41666666666666669</v>
      </c>
      <c r="D20241" t="s">
        <v>1451</v>
      </c>
      <c r="E20241" t="s">
        <v>1452</v>
      </c>
      <c r="G20241" s="6" t="s">
        <v>29</v>
      </c>
      <c r="H20241" t="s">
        <v>69</v>
      </c>
      <c r="I20241" t="s">
        <v>26</v>
      </c>
      <c r="J20241" t="s">
        <v>27</v>
      </c>
      <c r="K20241">
        <v>36</v>
      </c>
      <c r="L20241">
        <v>19.149999999999999</v>
      </c>
      <c r="M20241" t="s">
        <v>1115</v>
      </c>
      <c r="N20241">
        <v>19.149999999999999</v>
      </c>
      <c r="P20241" cm="1">
        <f t="array" ref="P20241">IF(Q20241&gt;0,INDEX(Q20241:Q41965,MATCH(TRUE,INDEX(Q20241:Q41965="",,),0)-1),"")</f>
        <v>5</v>
      </c>
      <c r="Q20241">
        <f t="shared" si="584"/>
        <v>3</v>
      </c>
      <c r="R20241">
        <f t="shared" si="583"/>
        <v>0</v>
      </c>
    </row>
    <row r="20242" spans="1:18" x14ac:dyDescent="0.3">
      <c r="A20242" t="s">
        <v>1423</v>
      </c>
      <c r="B20242" s="1">
        <v>38357</v>
      </c>
      <c r="C20242" s="2">
        <v>0.41666666666666669</v>
      </c>
      <c r="D20242" t="s">
        <v>1451</v>
      </c>
      <c r="E20242" t="s">
        <v>1452</v>
      </c>
      <c r="G20242" s="6" t="s">
        <v>29</v>
      </c>
      <c r="H20242" t="s">
        <v>64</v>
      </c>
      <c r="I20242" t="s">
        <v>26</v>
      </c>
      <c r="J20242" t="s">
        <v>27</v>
      </c>
      <c r="K20242">
        <v>57</v>
      </c>
      <c r="L20242">
        <v>11.6</v>
      </c>
      <c r="M20242" t="s">
        <v>1115</v>
      </c>
      <c r="N20242">
        <v>11.6</v>
      </c>
      <c r="P20242" cm="1">
        <f t="array" ref="P20242">IF(Q20242&gt;0,INDEX(Q20242:Q41966,MATCH(TRUE,INDEX(Q20242:Q41966="",,),0)-1),"")</f>
        <v>5</v>
      </c>
      <c r="Q20242">
        <f t="shared" si="584"/>
        <v>3</v>
      </c>
      <c r="R20242">
        <f t="shared" si="583"/>
        <v>0</v>
      </c>
    </row>
    <row r="20243" spans="1:18" x14ac:dyDescent="0.3">
      <c r="A20243" t="s">
        <v>1423</v>
      </c>
      <c r="B20243" s="1">
        <v>38357</v>
      </c>
      <c r="C20243" s="2">
        <v>0.41666666666666669</v>
      </c>
      <c r="D20243" t="s">
        <v>1451</v>
      </c>
      <c r="E20243" t="s">
        <v>1452</v>
      </c>
      <c r="G20243" t="s">
        <v>19</v>
      </c>
      <c r="H20243" t="s">
        <v>30</v>
      </c>
      <c r="I20243" t="s">
        <v>21</v>
      </c>
      <c r="J20243" t="s">
        <v>22</v>
      </c>
      <c r="K20243">
        <v>72.5</v>
      </c>
      <c r="L20243">
        <v>157</v>
      </c>
      <c r="M20243" t="s">
        <v>1118</v>
      </c>
      <c r="N20243">
        <v>180</v>
      </c>
      <c r="P20243" cm="1">
        <f t="array" ref="P20243">IF(Q20243&gt;0,INDEX(Q20243:Q41967,MATCH(TRUE,INDEX(Q20243:Q41967="",,),0)-1),"")</f>
        <v>5</v>
      </c>
      <c r="Q20243">
        <f t="shared" si="584"/>
        <v>4</v>
      </c>
      <c r="R20243">
        <f t="shared" si="583"/>
        <v>0</v>
      </c>
    </row>
    <row r="20244" spans="1:18" x14ac:dyDescent="0.3">
      <c r="A20244" t="s">
        <v>1423</v>
      </c>
      <c r="B20244" s="1">
        <v>38357</v>
      </c>
      <c r="C20244" s="2">
        <v>0.41666666666666669</v>
      </c>
      <c r="D20244" t="s">
        <v>1451</v>
      </c>
      <c r="E20244" t="s">
        <v>1452</v>
      </c>
      <c r="G20244" t="s">
        <v>19</v>
      </c>
      <c r="H20244" t="s">
        <v>69</v>
      </c>
      <c r="I20244" t="s">
        <v>21</v>
      </c>
      <c r="J20244" t="s">
        <v>22</v>
      </c>
      <c r="K20244">
        <v>30.6</v>
      </c>
      <c r="L20244">
        <v>138</v>
      </c>
      <c r="M20244" t="s">
        <v>1118</v>
      </c>
      <c r="N20244">
        <v>150</v>
      </c>
      <c r="P20244" cm="1">
        <f t="array" ref="P20244">IF(Q20244&gt;0,INDEX(Q20244:Q41968,MATCH(TRUE,INDEX(Q20244:Q41968="",,),0)-1),"")</f>
        <v>5</v>
      </c>
      <c r="Q20244">
        <f t="shared" si="584"/>
        <v>4</v>
      </c>
      <c r="R20244">
        <f t="shared" si="583"/>
        <v>0</v>
      </c>
    </row>
    <row r="20245" spans="1:18" x14ac:dyDescent="0.3">
      <c r="A20245" t="s">
        <v>1423</v>
      </c>
      <c r="B20245" s="1">
        <v>38357</v>
      </c>
      <c r="C20245" s="2">
        <v>0.41666666666666669</v>
      </c>
      <c r="D20245" t="s">
        <v>1451</v>
      </c>
      <c r="E20245" t="s">
        <v>1452</v>
      </c>
      <c r="G20245" t="s">
        <v>19</v>
      </c>
      <c r="H20245" t="s">
        <v>148</v>
      </c>
      <c r="I20245" t="s">
        <v>26</v>
      </c>
      <c r="J20245" t="s">
        <v>27</v>
      </c>
      <c r="K20245">
        <v>196</v>
      </c>
      <c r="L20245">
        <v>14.55</v>
      </c>
      <c r="M20245" t="s">
        <v>1118</v>
      </c>
      <c r="N20245">
        <v>20</v>
      </c>
      <c r="P20245" cm="1">
        <f t="array" ref="P20245">IF(Q20245&gt;0,INDEX(Q20245:Q41969,MATCH(TRUE,INDEX(Q20245:Q41969="",,),0)-1),"")</f>
        <v>5</v>
      </c>
      <c r="Q20245">
        <f t="shared" si="584"/>
        <v>4</v>
      </c>
      <c r="R20245">
        <f t="shared" si="583"/>
        <v>0</v>
      </c>
    </row>
    <row r="20246" spans="1:18" x14ac:dyDescent="0.3">
      <c r="A20246" t="s">
        <v>1423</v>
      </c>
      <c r="B20246" s="1">
        <v>38357</v>
      </c>
      <c r="C20246" s="2">
        <v>0.41666666666666669</v>
      </c>
      <c r="D20246" t="s">
        <v>1451</v>
      </c>
      <c r="E20246" t="s">
        <v>1452</v>
      </c>
      <c r="G20246" s="6" t="s">
        <v>29</v>
      </c>
      <c r="H20246" t="s">
        <v>194</v>
      </c>
      <c r="I20246" t="s">
        <v>21</v>
      </c>
      <c r="J20246" t="s">
        <v>22</v>
      </c>
      <c r="K20246">
        <v>2.5</v>
      </c>
      <c r="L20246">
        <v>712</v>
      </c>
      <c r="M20246" t="s">
        <v>1118</v>
      </c>
      <c r="N20246">
        <v>712</v>
      </c>
      <c r="P20246" cm="1">
        <f t="array" ref="P20246">IF(Q20246&gt;0,INDEX(Q20246:Q41970,MATCH(TRUE,INDEX(Q20246:Q41970="",,),0)-1),"")</f>
        <v>5</v>
      </c>
      <c r="Q20246">
        <f t="shared" si="584"/>
        <v>4</v>
      </c>
      <c r="R20246">
        <f t="shared" si="583"/>
        <v>0</v>
      </c>
    </row>
    <row r="20247" spans="1:18" x14ac:dyDescent="0.3">
      <c r="A20247" t="s">
        <v>1423</v>
      </c>
      <c r="B20247" s="1">
        <v>38357</v>
      </c>
      <c r="C20247" s="2">
        <v>0.41666666666666669</v>
      </c>
      <c r="D20247" t="s">
        <v>1451</v>
      </c>
      <c r="E20247" t="s">
        <v>1452</v>
      </c>
      <c r="G20247" s="6" t="s">
        <v>29</v>
      </c>
      <c r="H20247" t="s">
        <v>196</v>
      </c>
      <c r="I20247" t="s">
        <v>21</v>
      </c>
      <c r="J20247" t="s">
        <v>22</v>
      </c>
      <c r="K20247">
        <v>3.9</v>
      </c>
      <c r="L20247">
        <v>214</v>
      </c>
      <c r="M20247" t="s">
        <v>1118</v>
      </c>
      <c r="N20247">
        <v>214</v>
      </c>
      <c r="P20247" cm="1">
        <f t="array" ref="P20247">IF(Q20247&gt;0,INDEX(Q20247:Q41971,MATCH(TRUE,INDEX(Q20247:Q41971="",,),0)-1),"")</f>
        <v>5</v>
      </c>
      <c r="Q20247">
        <f t="shared" si="584"/>
        <v>4</v>
      </c>
      <c r="R20247">
        <f t="shared" si="583"/>
        <v>0</v>
      </c>
    </row>
    <row r="20248" spans="1:18" x14ac:dyDescent="0.3">
      <c r="A20248" t="s">
        <v>1423</v>
      </c>
      <c r="B20248" s="1">
        <v>38357</v>
      </c>
      <c r="C20248" s="2">
        <v>0.41666666666666669</v>
      </c>
      <c r="D20248" t="s">
        <v>1451</v>
      </c>
      <c r="E20248" t="s">
        <v>1452</v>
      </c>
      <c r="G20248" s="6" t="s">
        <v>29</v>
      </c>
      <c r="H20248" t="s">
        <v>406</v>
      </c>
      <c r="I20248" t="s">
        <v>21</v>
      </c>
      <c r="J20248" t="s">
        <v>22</v>
      </c>
      <c r="K20248">
        <v>2.9</v>
      </c>
      <c r="L20248">
        <v>70</v>
      </c>
      <c r="M20248" t="s">
        <v>1118</v>
      </c>
      <c r="N20248">
        <v>70</v>
      </c>
      <c r="P20248" cm="1">
        <f t="array" ref="P20248">IF(Q20248&gt;0,INDEX(Q20248:Q41972,MATCH(TRUE,INDEX(Q20248:Q41972="",,),0)-1),"")</f>
        <v>5</v>
      </c>
      <c r="Q20248">
        <f t="shared" si="584"/>
        <v>4</v>
      </c>
      <c r="R20248">
        <f t="shared" si="583"/>
        <v>0</v>
      </c>
    </row>
    <row r="20249" spans="1:18" x14ac:dyDescent="0.3">
      <c r="A20249" t="s">
        <v>1423</v>
      </c>
      <c r="B20249" s="1">
        <v>38357</v>
      </c>
      <c r="C20249" s="2">
        <v>0.41666666666666669</v>
      </c>
      <c r="D20249" t="s">
        <v>1451</v>
      </c>
      <c r="E20249" t="s">
        <v>1452</v>
      </c>
      <c r="G20249" s="6" t="s">
        <v>29</v>
      </c>
      <c r="H20249" t="s">
        <v>197</v>
      </c>
      <c r="I20249" t="s">
        <v>26</v>
      </c>
      <c r="J20249" t="s">
        <v>27</v>
      </c>
      <c r="K20249">
        <v>26</v>
      </c>
      <c r="L20249">
        <v>21.65</v>
      </c>
      <c r="M20249" t="s">
        <v>1118</v>
      </c>
      <c r="N20249">
        <v>21.65</v>
      </c>
      <c r="P20249" cm="1">
        <f t="array" ref="P20249">IF(Q20249&gt;0,INDEX(Q20249:Q41973,MATCH(TRUE,INDEX(Q20249:Q41973="",,),0)-1),"")</f>
        <v>5</v>
      </c>
      <c r="Q20249">
        <f t="shared" si="584"/>
        <v>4</v>
      </c>
      <c r="R20249">
        <f t="shared" si="583"/>
        <v>0</v>
      </c>
    </row>
    <row r="20250" spans="1:18" x14ac:dyDescent="0.3">
      <c r="A20250" t="s">
        <v>1423</v>
      </c>
      <c r="B20250" s="1">
        <v>38357</v>
      </c>
      <c r="C20250" s="2">
        <v>0.41666666666666669</v>
      </c>
      <c r="D20250" t="s">
        <v>1451</v>
      </c>
      <c r="E20250" t="s">
        <v>1452</v>
      </c>
      <c r="G20250" s="6" t="s">
        <v>29</v>
      </c>
      <c r="H20250" t="s">
        <v>122</v>
      </c>
      <c r="I20250" t="s">
        <v>26</v>
      </c>
      <c r="J20250" t="s">
        <v>27</v>
      </c>
      <c r="K20250">
        <v>74</v>
      </c>
      <c r="L20250">
        <v>32.950000000000003</v>
      </c>
      <c r="M20250" t="s">
        <v>1118</v>
      </c>
      <c r="N20250">
        <v>32.950000000000003</v>
      </c>
      <c r="P20250" cm="1">
        <f t="array" ref="P20250">IF(Q20250&gt;0,INDEX(Q20250:Q41974,MATCH(TRUE,INDEX(Q20250:Q41974="",,),0)-1),"")</f>
        <v>5</v>
      </c>
      <c r="Q20250">
        <f t="shared" si="584"/>
        <v>4</v>
      </c>
      <c r="R20250">
        <f t="shared" si="583"/>
        <v>0</v>
      </c>
    </row>
    <row r="20251" spans="1:18" x14ac:dyDescent="0.3">
      <c r="A20251" t="s">
        <v>1423</v>
      </c>
      <c r="B20251" s="1">
        <v>38357</v>
      </c>
      <c r="C20251" s="2">
        <v>0.41666666666666669</v>
      </c>
      <c r="D20251" t="s">
        <v>1451</v>
      </c>
      <c r="E20251" t="s">
        <v>1452</v>
      </c>
      <c r="G20251" s="6" t="s">
        <v>29</v>
      </c>
      <c r="H20251" t="s">
        <v>69</v>
      </c>
      <c r="I20251" t="s">
        <v>26</v>
      </c>
      <c r="J20251" t="s">
        <v>27</v>
      </c>
      <c r="K20251">
        <v>36</v>
      </c>
      <c r="L20251">
        <v>19.149999999999999</v>
      </c>
      <c r="M20251" t="s">
        <v>1118</v>
      </c>
      <c r="N20251">
        <v>19.149999999999999</v>
      </c>
      <c r="P20251" cm="1">
        <f t="array" ref="P20251">IF(Q20251&gt;0,INDEX(Q20251:Q41975,MATCH(TRUE,INDEX(Q20251:Q41975="",,),0)-1),"")</f>
        <v>5</v>
      </c>
      <c r="Q20251">
        <f t="shared" si="584"/>
        <v>4</v>
      </c>
      <c r="R20251">
        <f t="shared" si="583"/>
        <v>0</v>
      </c>
    </row>
    <row r="20252" spans="1:18" x14ac:dyDescent="0.3">
      <c r="A20252" t="s">
        <v>1423</v>
      </c>
      <c r="B20252" s="1">
        <v>38357</v>
      </c>
      <c r="C20252" s="2">
        <v>0.41666666666666669</v>
      </c>
      <c r="D20252" t="s">
        <v>1451</v>
      </c>
      <c r="E20252" t="s">
        <v>1452</v>
      </c>
      <c r="G20252" s="6" t="s">
        <v>29</v>
      </c>
      <c r="H20252" t="s">
        <v>64</v>
      </c>
      <c r="I20252" t="s">
        <v>26</v>
      </c>
      <c r="J20252" t="s">
        <v>27</v>
      </c>
      <c r="K20252">
        <v>57</v>
      </c>
      <c r="L20252">
        <v>11.6</v>
      </c>
      <c r="M20252" t="s">
        <v>1118</v>
      </c>
      <c r="N20252">
        <v>11.6</v>
      </c>
      <c r="P20252" cm="1">
        <f t="array" ref="P20252">IF(Q20252&gt;0,INDEX(Q20252:Q41976,MATCH(TRUE,INDEX(Q20252:Q41976="",,),0)-1),"")</f>
        <v>5</v>
      </c>
      <c r="Q20252">
        <f t="shared" si="584"/>
        <v>4</v>
      </c>
      <c r="R20252">
        <f t="shared" si="583"/>
        <v>0</v>
      </c>
    </row>
    <row r="20253" spans="1:18" x14ac:dyDescent="0.3">
      <c r="A20253" t="s">
        <v>1423</v>
      </c>
      <c r="B20253" s="1">
        <v>38357</v>
      </c>
      <c r="C20253" s="2">
        <v>0.41666666666666669</v>
      </c>
      <c r="D20253" t="s">
        <v>1451</v>
      </c>
      <c r="E20253" t="s">
        <v>1452</v>
      </c>
      <c r="G20253" t="s">
        <v>19</v>
      </c>
      <c r="H20253" t="s">
        <v>30</v>
      </c>
      <c r="I20253" t="s">
        <v>21</v>
      </c>
      <c r="J20253" t="s">
        <v>22</v>
      </c>
      <c r="K20253">
        <v>72.5</v>
      </c>
      <c r="L20253">
        <v>157</v>
      </c>
      <c r="M20253" t="s">
        <v>319</v>
      </c>
      <c r="N20253">
        <v>160</v>
      </c>
      <c r="P20253" cm="1">
        <f t="array" ref="P20253">IF(Q20253&gt;0,INDEX(Q20253:Q41977,MATCH(TRUE,INDEX(Q20253:Q41977="",,),0)-1),"")</f>
        <v>5</v>
      </c>
      <c r="Q20253">
        <f t="shared" si="584"/>
        <v>5</v>
      </c>
      <c r="R20253">
        <f t="shared" si="583"/>
        <v>0</v>
      </c>
    </row>
    <row r="20254" spans="1:18" x14ac:dyDescent="0.3">
      <c r="A20254" t="s">
        <v>1423</v>
      </c>
      <c r="B20254" s="1">
        <v>38357</v>
      </c>
      <c r="C20254" s="2">
        <v>0.41666666666666669</v>
      </c>
      <c r="D20254" t="s">
        <v>1451</v>
      </c>
      <c r="E20254" t="s">
        <v>1452</v>
      </c>
      <c r="G20254" t="s">
        <v>19</v>
      </c>
      <c r="H20254" t="s">
        <v>69</v>
      </c>
      <c r="I20254" t="s">
        <v>21</v>
      </c>
      <c r="J20254" t="s">
        <v>22</v>
      </c>
      <c r="K20254">
        <v>30.6</v>
      </c>
      <c r="L20254">
        <v>138</v>
      </c>
      <c r="M20254" t="s">
        <v>319</v>
      </c>
      <c r="N20254">
        <v>140</v>
      </c>
      <c r="P20254" cm="1">
        <f t="array" ref="P20254">IF(Q20254&gt;0,INDEX(Q20254:Q41978,MATCH(TRUE,INDEX(Q20254:Q41978="",,),0)-1),"")</f>
        <v>5</v>
      </c>
      <c r="Q20254">
        <f t="shared" si="584"/>
        <v>5</v>
      </c>
      <c r="R20254">
        <f t="shared" si="583"/>
        <v>0</v>
      </c>
    </row>
    <row r="20255" spans="1:18" x14ac:dyDescent="0.3">
      <c r="A20255" t="s">
        <v>1423</v>
      </c>
      <c r="B20255" s="1">
        <v>38357</v>
      </c>
      <c r="C20255" s="2">
        <v>0.41666666666666669</v>
      </c>
      <c r="D20255" t="s">
        <v>1451</v>
      </c>
      <c r="E20255" t="s">
        <v>1452</v>
      </c>
      <c r="G20255" t="s">
        <v>19</v>
      </c>
      <c r="H20255" t="s">
        <v>148</v>
      </c>
      <c r="I20255" t="s">
        <v>26</v>
      </c>
      <c r="J20255" t="s">
        <v>27</v>
      </c>
      <c r="K20255">
        <v>196</v>
      </c>
      <c r="L20255">
        <v>14.55</v>
      </c>
      <c r="M20255" t="s">
        <v>319</v>
      </c>
      <c r="N20255">
        <v>23</v>
      </c>
      <c r="P20255" cm="1">
        <f t="array" ref="P20255">IF(Q20255&gt;0,INDEX(Q20255:Q41979,MATCH(TRUE,INDEX(Q20255:Q41979="",,),0)-1),"")</f>
        <v>5</v>
      </c>
      <c r="Q20255">
        <f t="shared" si="584"/>
        <v>5</v>
      </c>
      <c r="R20255">
        <f t="shared" si="583"/>
        <v>0</v>
      </c>
    </row>
    <row r="20256" spans="1:18" x14ac:dyDescent="0.3">
      <c r="A20256" t="s">
        <v>1423</v>
      </c>
      <c r="B20256" s="1">
        <v>38357</v>
      </c>
      <c r="C20256" s="2">
        <v>0.41666666666666669</v>
      </c>
      <c r="D20256" t="s">
        <v>1451</v>
      </c>
      <c r="E20256" t="s">
        <v>1452</v>
      </c>
      <c r="G20256" s="6" t="s">
        <v>29</v>
      </c>
      <c r="H20256" t="s">
        <v>194</v>
      </c>
      <c r="I20256" t="s">
        <v>21</v>
      </c>
      <c r="J20256" t="s">
        <v>22</v>
      </c>
      <c r="K20256">
        <v>2.5</v>
      </c>
      <c r="L20256">
        <v>712</v>
      </c>
      <c r="M20256" t="s">
        <v>319</v>
      </c>
      <c r="N20256">
        <v>712</v>
      </c>
      <c r="P20256" cm="1">
        <f t="array" ref="P20256">IF(Q20256&gt;0,INDEX(Q20256:Q41980,MATCH(TRUE,INDEX(Q20256:Q41980="",,),0)-1),"")</f>
        <v>5</v>
      </c>
      <c r="Q20256">
        <f t="shared" si="584"/>
        <v>5</v>
      </c>
      <c r="R20256">
        <f t="shared" si="583"/>
        <v>0</v>
      </c>
    </row>
    <row r="20257" spans="1:18" x14ac:dyDescent="0.3">
      <c r="A20257" t="s">
        <v>1423</v>
      </c>
      <c r="B20257" s="1">
        <v>38357</v>
      </c>
      <c r="C20257" s="2">
        <v>0.41666666666666669</v>
      </c>
      <c r="D20257" t="s">
        <v>1451</v>
      </c>
      <c r="E20257" t="s">
        <v>1452</v>
      </c>
      <c r="G20257" s="6" t="s">
        <v>29</v>
      </c>
      <c r="H20257" t="s">
        <v>196</v>
      </c>
      <c r="I20257" t="s">
        <v>21</v>
      </c>
      <c r="J20257" t="s">
        <v>22</v>
      </c>
      <c r="K20257">
        <v>3.9</v>
      </c>
      <c r="L20257">
        <v>214</v>
      </c>
      <c r="M20257" t="s">
        <v>319</v>
      </c>
      <c r="N20257">
        <v>214</v>
      </c>
      <c r="P20257" cm="1">
        <f t="array" ref="P20257">IF(Q20257&gt;0,INDEX(Q20257:Q41981,MATCH(TRUE,INDEX(Q20257:Q41981="",,),0)-1),"")</f>
        <v>5</v>
      </c>
      <c r="Q20257">
        <f t="shared" si="584"/>
        <v>5</v>
      </c>
      <c r="R20257">
        <f t="shared" si="583"/>
        <v>0</v>
      </c>
    </row>
    <row r="20258" spans="1:18" x14ac:dyDescent="0.3">
      <c r="A20258" t="s">
        <v>1423</v>
      </c>
      <c r="B20258" s="1">
        <v>38357</v>
      </c>
      <c r="C20258" s="2">
        <v>0.41666666666666669</v>
      </c>
      <c r="D20258" t="s">
        <v>1451</v>
      </c>
      <c r="E20258" t="s">
        <v>1452</v>
      </c>
      <c r="G20258" s="6" t="s">
        <v>29</v>
      </c>
      <c r="H20258" t="s">
        <v>406</v>
      </c>
      <c r="I20258" t="s">
        <v>21</v>
      </c>
      <c r="J20258" t="s">
        <v>22</v>
      </c>
      <c r="K20258">
        <v>2.9</v>
      </c>
      <c r="L20258">
        <v>70</v>
      </c>
      <c r="M20258" t="s">
        <v>319</v>
      </c>
      <c r="N20258">
        <v>70</v>
      </c>
      <c r="P20258" cm="1">
        <f t="array" ref="P20258">IF(Q20258&gt;0,INDEX(Q20258:Q41982,MATCH(TRUE,INDEX(Q20258:Q41982="",,),0)-1),"")</f>
        <v>5</v>
      </c>
      <c r="Q20258">
        <f t="shared" si="584"/>
        <v>5</v>
      </c>
      <c r="R20258">
        <f t="shared" si="583"/>
        <v>0</v>
      </c>
    </row>
    <row r="20259" spans="1:18" x14ac:dyDescent="0.3">
      <c r="A20259" t="s">
        <v>1423</v>
      </c>
      <c r="B20259" s="1">
        <v>38357</v>
      </c>
      <c r="C20259" s="2">
        <v>0.41666666666666669</v>
      </c>
      <c r="D20259" t="s">
        <v>1451</v>
      </c>
      <c r="E20259" t="s">
        <v>1452</v>
      </c>
      <c r="G20259" s="6" t="s">
        <v>29</v>
      </c>
      <c r="H20259" t="s">
        <v>197</v>
      </c>
      <c r="I20259" t="s">
        <v>26</v>
      </c>
      <c r="J20259" t="s">
        <v>27</v>
      </c>
      <c r="K20259">
        <v>26</v>
      </c>
      <c r="L20259">
        <v>21.65</v>
      </c>
      <c r="M20259" t="s">
        <v>319</v>
      </c>
      <c r="N20259">
        <v>21.65</v>
      </c>
      <c r="P20259" cm="1">
        <f t="array" ref="P20259">IF(Q20259&gt;0,INDEX(Q20259:Q41983,MATCH(TRUE,INDEX(Q20259:Q41983="",,),0)-1),"")</f>
        <v>5</v>
      </c>
      <c r="Q20259">
        <f t="shared" si="584"/>
        <v>5</v>
      </c>
      <c r="R20259">
        <f t="shared" si="583"/>
        <v>0</v>
      </c>
    </row>
    <row r="20260" spans="1:18" x14ac:dyDescent="0.3">
      <c r="A20260" t="s">
        <v>1423</v>
      </c>
      <c r="B20260" s="1">
        <v>38357</v>
      </c>
      <c r="C20260" s="2">
        <v>0.41666666666666669</v>
      </c>
      <c r="D20260" t="s">
        <v>1451</v>
      </c>
      <c r="E20260" t="s">
        <v>1452</v>
      </c>
      <c r="G20260" s="6" t="s">
        <v>29</v>
      </c>
      <c r="H20260" t="s">
        <v>122</v>
      </c>
      <c r="I20260" t="s">
        <v>26</v>
      </c>
      <c r="J20260" t="s">
        <v>27</v>
      </c>
      <c r="K20260">
        <v>74</v>
      </c>
      <c r="L20260">
        <v>32.950000000000003</v>
      </c>
      <c r="M20260" t="s">
        <v>319</v>
      </c>
      <c r="N20260">
        <v>32.950000000000003</v>
      </c>
      <c r="P20260" cm="1">
        <f t="array" ref="P20260">IF(Q20260&gt;0,INDEX(Q20260:Q41984,MATCH(TRUE,INDEX(Q20260:Q41984="",,),0)-1),"")</f>
        <v>5</v>
      </c>
      <c r="Q20260">
        <f t="shared" si="584"/>
        <v>5</v>
      </c>
      <c r="R20260">
        <f t="shared" si="583"/>
        <v>0</v>
      </c>
    </row>
    <row r="20261" spans="1:18" x14ac:dyDescent="0.3">
      <c r="A20261" t="s">
        <v>1423</v>
      </c>
      <c r="B20261" s="1">
        <v>38357</v>
      </c>
      <c r="C20261" s="2">
        <v>0.41666666666666669</v>
      </c>
      <c r="D20261" t="s">
        <v>1451</v>
      </c>
      <c r="E20261" t="s">
        <v>1452</v>
      </c>
      <c r="G20261" s="6" t="s">
        <v>29</v>
      </c>
      <c r="H20261" t="s">
        <v>69</v>
      </c>
      <c r="I20261" t="s">
        <v>26</v>
      </c>
      <c r="J20261" t="s">
        <v>27</v>
      </c>
      <c r="K20261">
        <v>36</v>
      </c>
      <c r="L20261">
        <v>19.149999999999999</v>
      </c>
      <c r="M20261" t="s">
        <v>319</v>
      </c>
      <c r="N20261">
        <v>19.149999999999999</v>
      </c>
      <c r="P20261" cm="1">
        <f t="array" ref="P20261">IF(Q20261&gt;0,INDEX(Q20261:Q41985,MATCH(TRUE,INDEX(Q20261:Q41985="",,),0)-1),"")</f>
        <v>5</v>
      </c>
      <c r="Q20261">
        <f t="shared" si="584"/>
        <v>5</v>
      </c>
      <c r="R20261">
        <f t="shared" si="583"/>
        <v>0</v>
      </c>
    </row>
    <row r="20262" spans="1:18" x14ac:dyDescent="0.3">
      <c r="A20262" t="s">
        <v>1423</v>
      </c>
      <c r="B20262" s="1">
        <v>38357</v>
      </c>
      <c r="C20262" s="2">
        <v>0.41666666666666669</v>
      </c>
      <c r="D20262" t="s">
        <v>1451</v>
      </c>
      <c r="E20262" t="s">
        <v>1452</v>
      </c>
      <c r="G20262" s="6" t="s">
        <v>29</v>
      </c>
      <c r="H20262" t="s">
        <v>64</v>
      </c>
      <c r="I20262" t="s">
        <v>26</v>
      </c>
      <c r="J20262" t="s">
        <v>27</v>
      </c>
      <c r="K20262">
        <v>57</v>
      </c>
      <c r="L20262">
        <v>11.6</v>
      </c>
      <c r="M20262" t="s">
        <v>319</v>
      </c>
      <c r="N20262">
        <v>11.6</v>
      </c>
      <c r="P20262" cm="1">
        <f t="array" ref="P20262">IF(Q20262&gt;0,INDEX(Q20262:Q41986,MATCH(TRUE,INDEX(Q20262:Q41986="",,),0)-1),"")</f>
        <v>5</v>
      </c>
      <c r="Q20262">
        <f t="shared" si="584"/>
        <v>5</v>
      </c>
      <c r="R20262">
        <f t="shared" si="583"/>
        <v>0</v>
      </c>
    </row>
    <row r="20263" spans="1:18" x14ac:dyDescent="0.3">
      <c r="P20263" t="str" cm="1">
        <f t="array" ref="P20263">IF(Q20263&gt;0,INDEX(Q20263:Q41987,MATCH(TRUE,INDEX(Q20263:Q41987="",,),0)-1),"")</f>
        <v/>
      </c>
      <c r="R20263" t="str">
        <f t="shared" si="583"/>
        <v/>
      </c>
    </row>
    <row r="20264" spans="1:18" x14ac:dyDescent="0.3">
      <c r="A20264" t="s">
        <v>1423</v>
      </c>
      <c r="B20264" s="1">
        <v>38357</v>
      </c>
      <c r="C20264" s="2">
        <v>0.41666666666666669</v>
      </c>
      <c r="D20264" t="s">
        <v>1453</v>
      </c>
      <c r="E20264" t="s">
        <v>1454</v>
      </c>
      <c r="G20264" t="s">
        <v>19</v>
      </c>
      <c r="H20264" t="s">
        <v>30</v>
      </c>
      <c r="I20264" t="s">
        <v>21</v>
      </c>
      <c r="J20264" t="s">
        <v>22</v>
      </c>
      <c r="K20264">
        <v>64.400000000000006</v>
      </c>
      <c r="L20264">
        <v>148</v>
      </c>
      <c r="M20264" t="s">
        <v>449</v>
      </c>
      <c r="N20264">
        <v>177</v>
      </c>
      <c r="O20264" t="s">
        <v>24</v>
      </c>
      <c r="P20264" cm="1">
        <f t="array" ref="P20264">IF(Q20264&gt;0,INDEX(Q20264:Q41988,MATCH(TRUE,INDEX(Q20264:Q41988="",,),0)-1),"")</f>
        <v>9</v>
      </c>
      <c r="Q20264">
        <f>INT((ROW()-20264)/6)+1</f>
        <v>1</v>
      </c>
      <c r="R20264">
        <f t="shared" si="583"/>
        <v>0</v>
      </c>
    </row>
    <row r="20265" spans="1:18" x14ac:dyDescent="0.3">
      <c r="A20265" t="s">
        <v>1423</v>
      </c>
      <c r="B20265" s="1">
        <v>38357</v>
      </c>
      <c r="C20265" s="2">
        <v>0.41666666666666669</v>
      </c>
      <c r="D20265" t="s">
        <v>1453</v>
      </c>
      <c r="E20265" t="s">
        <v>1454</v>
      </c>
      <c r="G20265" t="s">
        <v>19</v>
      </c>
      <c r="H20265" t="s">
        <v>64</v>
      </c>
      <c r="I20265" t="s">
        <v>26</v>
      </c>
      <c r="J20265" t="s">
        <v>27</v>
      </c>
      <c r="K20265">
        <v>1098</v>
      </c>
      <c r="L20265">
        <v>12.35</v>
      </c>
      <c r="M20265" t="s">
        <v>449</v>
      </c>
      <c r="N20265">
        <v>35.130000000000003</v>
      </c>
      <c r="O20265" t="s">
        <v>24</v>
      </c>
      <c r="P20265" cm="1">
        <f t="array" ref="P20265">IF(Q20265&gt;0,INDEX(Q20265:Q41989,MATCH(TRUE,INDEX(Q20265:Q41989="",,),0)-1),"")</f>
        <v>9</v>
      </c>
      <c r="Q20265">
        <f t="shared" ref="Q20265:Q20317" si="585">INT((ROW()-20264)/6)+1</f>
        <v>1</v>
      </c>
      <c r="R20265">
        <f t="shared" si="583"/>
        <v>0</v>
      </c>
    </row>
    <row r="20266" spans="1:18" x14ac:dyDescent="0.3">
      <c r="A20266" t="s">
        <v>1423</v>
      </c>
      <c r="B20266" s="1">
        <v>38357</v>
      </c>
      <c r="C20266" s="2">
        <v>0.41666666666666669</v>
      </c>
      <c r="D20266" t="s">
        <v>1453</v>
      </c>
      <c r="E20266" t="s">
        <v>1454</v>
      </c>
      <c r="G20266" s="6" t="s">
        <v>29</v>
      </c>
      <c r="H20266" t="s">
        <v>194</v>
      </c>
      <c r="I20266" t="s">
        <v>21</v>
      </c>
      <c r="J20266" t="s">
        <v>22</v>
      </c>
      <c r="K20266">
        <v>3.1</v>
      </c>
      <c r="L20266">
        <v>714</v>
      </c>
      <c r="M20266" t="s">
        <v>449</v>
      </c>
      <c r="N20266">
        <v>714</v>
      </c>
      <c r="O20266" t="s">
        <v>24</v>
      </c>
      <c r="P20266" cm="1">
        <f t="array" ref="P20266">IF(Q20266&gt;0,INDEX(Q20266:Q41990,MATCH(TRUE,INDEX(Q20266:Q41990="",,),0)-1),"")</f>
        <v>9</v>
      </c>
      <c r="Q20266">
        <f t="shared" si="585"/>
        <v>1</v>
      </c>
      <c r="R20266">
        <f t="shared" si="583"/>
        <v>0</v>
      </c>
    </row>
    <row r="20267" spans="1:18" x14ac:dyDescent="0.3">
      <c r="A20267" t="s">
        <v>1423</v>
      </c>
      <c r="B20267" s="1">
        <v>38357</v>
      </c>
      <c r="C20267" s="2">
        <v>0.41666666666666669</v>
      </c>
      <c r="D20267" t="s">
        <v>1453</v>
      </c>
      <c r="E20267" t="s">
        <v>1454</v>
      </c>
      <c r="G20267" s="6" t="s">
        <v>29</v>
      </c>
      <c r="H20267" t="s">
        <v>196</v>
      </c>
      <c r="I20267" t="s">
        <v>21</v>
      </c>
      <c r="J20267" t="s">
        <v>22</v>
      </c>
      <c r="K20267">
        <v>11.9</v>
      </c>
      <c r="L20267">
        <v>198</v>
      </c>
      <c r="M20267" t="s">
        <v>449</v>
      </c>
      <c r="N20267">
        <v>198</v>
      </c>
      <c r="O20267" t="s">
        <v>24</v>
      </c>
      <c r="P20267" cm="1">
        <f t="array" ref="P20267">IF(Q20267&gt;0,INDEX(Q20267:Q41991,MATCH(TRUE,INDEX(Q20267:Q41991="",,),0)-1),"")</f>
        <v>9</v>
      </c>
      <c r="Q20267">
        <f t="shared" si="585"/>
        <v>1</v>
      </c>
      <c r="R20267">
        <f t="shared" si="583"/>
        <v>0</v>
      </c>
    </row>
    <row r="20268" spans="1:18" x14ac:dyDescent="0.3">
      <c r="A20268" t="s">
        <v>1423</v>
      </c>
      <c r="B20268" s="1">
        <v>38357</v>
      </c>
      <c r="C20268" s="2">
        <v>0.41666666666666669</v>
      </c>
      <c r="D20268" t="s">
        <v>1453</v>
      </c>
      <c r="E20268" t="s">
        <v>1454</v>
      </c>
      <c r="G20268" s="6" t="s">
        <v>29</v>
      </c>
      <c r="H20268" t="s">
        <v>406</v>
      </c>
      <c r="I20268" t="s">
        <v>21</v>
      </c>
      <c r="J20268" t="s">
        <v>22</v>
      </c>
      <c r="K20268">
        <v>12.6</v>
      </c>
      <c r="L20268">
        <v>76</v>
      </c>
      <c r="M20268" t="s">
        <v>449</v>
      </c>
      <c r="N20268">
        <v>76</v>
      </c>
      <c r="O20268" t="s">
        <v>24</v>
      </c>
      <c r="P20268" cm="1">
        <f t="array" ref="P20268">IF(Q20268&gt;0,INDEX(Q20268:Q41992,MATCH(TRUE,INDEX(Q20268:Q41992="",,),0)-1),"")</f>
        <v>9</v>
      </c>
      <c r="Q20268">
        <f t="shared" si="585"/>
        <v>1</v>
      </c>
      <c r="R20268">
        <f t="shared" si="583"/>
        <v>0</v>
      </c>
    </row>
    <row r="20269" spans="1:18" x14ac:dyDescent="0.3">
      <c r="A20269" t="s">
        <v>1423</v>
      </c>
      <c r="B20269" s="1">
        <v>38357</v>
      </c>
      <c r="C20269" s="2">
        <v>0.41666666666666669</v>
      </c>
      <c r="D20269" t="s">
        <v>1453</v>
      </c>
      <c r="E20269" t="s">
        <v>1454</v>
      </c>
      <c r="G20269" s="6" t="s">
        <v>29</v>
      </c>
      <c r="H20269" t="s">
        <v>154</v>
      </c>
      <c r="I20269" t="s">
        <v>21</v>
      </c>
      <c r="J20269" t="s">
        <v>22</v>
      </c>
      <c r="K20269">
        <v>5.6</v>
      </c>
      <c r="L20269">
        <v>298</v>
      </c>
      <c r="M20269" t="s">
        <v>449</v>
      </c>
      <c r="N20269">
        <v>298</v>
      </c>
      <c r="O20269" t="s">
        <v>24</v>
      </c>
      <c r="P20269" cm="1">
        <f t="array" ref="P20269">IF(Q20269&gt;0,INDEX(Q20269:Q41993,MATCH(TRUE,INDEX(Q20269:Q41993="",,),0)-1),"")</f>
        <v>9</v>
      </c>
      <c r="Q20269">
        <f t="shared" si="585"/>
        <v>1</v>
      </c>
      <c r="R20269">
        <f t="shared" si="583"/>
        <v>0</v>
      </c>
    </row>
    <row r="20270" spans="1:18" x14ac:dyDescent="0.3">
      <c r="A20270" t="s">
        <v>1423</v>
      </c>
      <c r="B20270" s="1">
        <v>38357</v>
      </c>
      <c r="C20270" s="2">
        <v>0.41666666666666669</v>
      </c>
      <c r="D20270" t="s">
        <v>1453</v>
      </c>
      <c r="E20270" t="s">
        <v>1454</v>
      </c>
      <c r="G20270" t="s">
        <v>19</v>
      </c>
      <c r="H20270" t="s">
        <v>30</v>
      </c>
      <c r="I20270" t="s">
        <v>21</v>
      </c>
      <c r="J20270" t="s">
        <v>22</v>
      </c>
      <c r="K20270">
        <v>64.400000000000006</v>
      </c>
      <c r="L20270">
        <v>148</v>
      </c>
      <c r="M20270" t="s">
        <v>756</v>
      </c>
      <c r="N20270">
        <v>201</v>
      </c>
      <c r="P20270" cm="1">
        <f t="array" ref="P20270">IF(Q20270&gt;0,INDEX(Q20270:Q41994,MATCH(TRUE,INDEX(Q20270:Q41994="",,),0)-1),"")</f>
        <v>9</v>
      </c>
      <c r="Q20270">
        <f t="shared" si="585"/>
        <v>2</v>
      </c>
      <c r="R20270">
        <f t="shared" si="583"/>
        <v>0</v>
      </c>
    </row>
    <row r="20271" spans="1:18" x14ac:dyDescent="0.3">
      <c r="A20271" t="s">
        <v>1423</v>
      </c>
      <c r="B20271" s="1">
        <v>38357</v>
      </c>
      <c r="C20271" s="2">
        <v>0.41666666666666669</v>
      </c>
      <c r="D20271" t="s">
        <v>1453</v>
      </c>
      <c r="E20271" t="s">
        <v>1454</v>
      </c>
      <c r="G20271" t="s">
        <v>19</v>
      </c>
      <c r="H20271" t="s">
        <v>64</v>
      </c>
      <c r="I20271" t="s">
        <v>26</v>
      </c>
      <c r="J20271" t="s">
        <v>27</v>
      </c>
      <c r="K20271">
        <v>1098</v>
      </c>
      <c r="L20271">
        <v>12.35</v>
      </c>
      <c r="M20271" t="s">
        <v>756</v>
      </c>
      <c r="N20271">
        <v>30.42</v>
      </c>
      <c r="P20271" cm="1">
        <f t="array" ref="P20271">IF(Q20271&gt;0,INDEX(Q20271:Q41995,MATCH(TRUE,INDEX(Q20271:Q41995="",,),0)-1),"")</f>
        <v>9</v>
      </c>
      <c r="Q20271">
        <f t="shared" si="585"/>
        <v>2</v>
      </c>
      <c r="R20271">
        <f t="shared" si="583"/>
        <v>0</v>
      </c>
    </row>
    <row r="20272" spans="1:18" x14ac:dyDescent="0.3">
      <c r="A20272" t="s">
        <v>1423</v>
      </c>
      <c r="B20272" s="1">
        <v>38357</v>
      </c>
      <c r="C20272" s="2">
        <v>0.41666666666666669</v>
      </c>
      <c r="D20272" t="s">
        <v>1453</v>
      </c>
      <c r="E20272" t="s">
        <v>1454</v>
      </c>
      <c r="G20272" s="6" t="s">
        <v>29</v>
      </c>
      <c r="H20272" t="s">
        <v>194</v>
      </c>
      <c r="I20272" t="s">
        <v>21</v>
      </c>
      <c r="J20272" t="s">
        <v>22</v>
      </c>
      <c r="K20272">
        <v>3.1</v>
      </c>
      <c r="L20272">
        <v>714</v>
      </c>
      <c r="M20272" t="s">
        <v>756</v>
      </c>
      <c r="N20272">
        <v>714</v>
      </c>
      <c r="P20272" cm="1">
        <f t="array" ref="P20272">IF(Q20272&gt;0,INDEX(Q20272:Q41996,MATCH(TRUE,INDEX(Q20272:Q41996="",,),0)-1),"")</f>
        <v>9</v>
      </c>
      <c r="Q20272">
        <f t="shared" si="585"/>
        <v>2</v>
      </c>
      <c r="R20272">
        <f t="shared" ref="R20272:R20335" si="586">IF(P20272="","",0)</f>
        <v>0</v>
      </c>
    </row>
    <row r="20273" spans="1:18" x14ac:dyDescent="0.3">
      <c r="A20273" t="s">
        <v>1423</v>
      </c>
      <c r="B20273" s="1">
        <v>38357</v>
      </c>
      <c r="C20273" s="2">
        <v>0.41666666666666669</v>
      </c>
      <c r="D20273" t="s">
        <v>1453</v>
      </c>
      <c r="E20273" t="s">
        <v>1454</v>
      </c>
      <c r="G20273" s="6" t="s">
        <v>29</v>
      </c>
      <c r="H20273" t="s">
        <v>196</v>
      </c>
      <c r="I20273" t="s">
        <v>21</v>
      </c>
      <c r="J20273" t="s">
        <v>22</v>
      </c>
      <c r="K20273">
        <v>11.9</v>
      </c>
      <c r="L20273">
        <v>198</v>
      </c>
      <c r="M20273" t="s">
        <v>756</v>
      </c>
      <c r="N20273">
        <v>198</v>
      </c>
      <c r="P20273" cm="1">
        <f t="array" ref="P20273">IF(Q20273&gt;0,INDEX(Q20273:Q41997,MATCH(TRUE,INDEX(Q20273:Q41997="",,),0)-1),"")</f>
        <v>9</v>
      </c>
      <c r="Q20273">
        <f t="shared" si="585"/>
        <v>2</v>
      </c>
      <c r="R20273">
        <f t="shared" si="586"/>
        <v>0</v>
      </c>
    </row>
    <row r="20274" spans="1:18" x14ac:dyDescent="0.3">
      <c r="A20274" t="s">
        <v>1423</v>
      </c>
      <c r="B20274" s="1">
        <v>38357</v>
      </c>
      <c r="C20274" s="2">
        <v>0.41666666666666669</v>
      </c>
      <c r="D20274" t="s">
        <v>1453</v>
      </c>
      <c r="E20274" t="s">
        <v>1454</v>
      </c>
      <c r="G20274" s="6" t="s">
        <v>29</v>
      </c>
      <c r="H20274" t="s">
        <v>406</v>
      </c>
      <c r="I20274" t="s">
        <v>21</v>
      </c>
      <c r="J20274" t="s">
        <v>22</v>
      </c>
      <c r="K20274">
        <v>12.6</v>
      </c>
      <c r="L20274">
        <v>76</v>
      </c>
      <c r="M20274" t="s">
        <v>756</v>
      </c>
      <c r="N20274">
        <v>76</v>
      </c>
      <c r="P20274" cm="1">
        <f t="array" ref="P20274">IF(Q20274&gt;0,INDEX(Q20274:Q41998,MATCH(TRUE,INDEX(Q20274:Q41998="",,),0)-1),"")</f>
        <v>9</v>
      </c>
      <c r="Q20274">
        <f t="shared" si="585"/>
        <v>2</v>
      </c>
      <c r="R20274">
        <f t="shared" si="586"/>
        <v>0</v>
      </c>
    </row>
    <row r="20275" spans="1:18" x14ac:dyDescent="0.3">
      <c r="A20275" t="s">
        <v>1423</v>
      </c>
      <c r="B20275" s="1">
        <v>38357</v>
      </c>
      <c r="C20275" s="2">
        <v>0.41666666666666669</v>
      </c>
      <c r="D20275" t="s">
        <v>1453</v>
      </c>
      <c r="E20275" t="s">
        <v>1454</v>
      </c>
      <c r="G20275" s="6" t="s">
        <v>29</v>
      </c>
      <c r="H20275" t="s">
        <v>154</v>
      </c>
      <c r="I20275" t="s">
        <v>21</v>
      </c>
      <c r="J20275" t="s">
        <v>22</v>
      </c>
      <c r="K20275">
        <v>5.6</v>
      </c>
      <c r="L20275">
        <v>298</v>
      </c>
      <c r="M20275" t="s">
        <v>756</v>
      </c>
      <c r="N20275">
        <v>298</v>
      </c>
      <c r="P20275" cm="1">
        <f t="array" ref="P20275">IF(Q20275&gt;0,INDEX(Q20275:Q41999,MATCH(TRUE,INDEX(Q20275:Q41999="",,),0)-1),"")</f>
        <v>9</v>
      </c>
      <c r="Q20275">
        <f t="shared" si="585"/>
        <v>2</v>
      </c>
      <c r="R20275">
        <f t="shared" si="586"/>
        <v>0</v>
      </c>
    </row>
    <row r="20276" spans="1:18" x14ac:dyDescent="0.3">
      <c r="A20276" t="s">
        <v>1423</v>
      </c>
      <c r="B20276" s="1">
        <v>38357</v>
      </c>
      <c r="C20276" s="2">
        <v>0.41666666666666669</v>
      </c>
      <c r="D20276" t="s">
        <v>1453</v>
      </c>
      <c r="E20276" t="s">
        <v>1454</v>
      </c>
      <c r="G20276" t="s">
        <v>19</v>
      </c>
      <c r="H20276" t="s">
        <v>30</v>
      </c>
      <c r="I20276" t="s">
        <v>21</v>
      </c>
      <c r="J20276" t="s">
        <v>22</v>
      </c>
      <c r="K20276">
        <v>64.400000000000006</v>
      </c>
      <c r="L20276">
        <v>148</v>
      </c>
      <c r="M20276" t="s">
        <v>319</v>
      </c>
      <c r="N20276">
        <v>160</v>
      </c>
      <c r="P20276" cm="1">
        <f t="array" ref="P20276">IF(Q20276&gt;0,INDEX(Q20276:Q42000,MATCH(TRUE,INDEX(Q20276:Q42000="",,),0)-1),"")</f>
        <v>9</v>
      </c>
      <c r="Q20276">
        <f t="shared" si="585"/>
        <v>3</v>
      </c>
      <c r="R20276">
        <f t="shared" si="586"/>
        <v>0</v>
      </c>
    </row>
    <row r="20277" spans="1:18" x14ac:dyDescent="0.3">
      <c r="A20277" t="s">
        <v>1423</v>
      </c>
      <c r="B20277" s="1">
        <v>38357</v>
      </c>
      <c r="C20277" s="2">
        <v>0.41666666666666669</v>
      </c>
      <c r="D20277" t="s">
        <v>1453</v>
      </c>
      <c r="E20277" t="s">
        <v>1454</v>
      </c>
      <c r="G20277" t="s">
        <v>19</v>
      </c>
      <c r="H20277" t="s">
        <v>64</v>
      </c>
      <c r="I20277" t="s">
        <v>26</v>
      </c>
      <c r="J20277" t="s">
        <v>27</v>
      </c>
      <c r="K20277">
        <v>1098</v>
      </c>
      <c r="L20277">
        <v>12.35</v>
      </c>
      <c r="M20277" t="s">
        <v>319</v>
      </c>
      <c r="N20277">
        <v>31</v>
      </c>
      <c r="P20277" cm="1">
        <f t="array" ref="P20277">IF(Q20277&gt;0,INDEX(Q20277:Q42001,MATCH(TRUE,INDEX(Q20277:Q42001="",,),0)-1),"")</f>
        <v>9</v>
      </c>
      <c r="Q20277">
        <f t="shared" si="585"/>
        <v>3</v>
      </c>
      <c r="R20277">
        <f t="shared" si="586"/>
        <v>0</v>
      </c>
    </row>
    <row r="20278" spans="1:18" x14ac:dyDescent="0.3">
      <c r="A20278" t="s">
        <v>1423</v>
      </c>
      <c r="B20278" s="1">
        <v>38357</v>
      </c>
      <c r="C20278" s="2">
        <v>0.41666666666666669</v>
      </c>
      <c r="D20278" t="s">
        <v>1453</v>
      </c>
      <c r="E20278" t="s">
        <v>1454</v>
      </c>
      <c r="G20278" s="6" t="s">
        <v>29</v>
      </c>
      <c r="H20278" t="s">
        <v>194</v>
      </c>
      <c r="I20278" t="s">
        <v>21</v>
      </c>
      <c r="J20278" t="s">
        <v>22</v>
      </c>
      <c r="K20278">
        <v>3.1</v>
      </c>
      <c r="L20278">
        <v>714</v>
      </c>
      <c r="M20278" t="s">
        <v>319</v>
      </c>
      <c r="N20278">
        <v>714</v>
      </c>
      <c r="P20278" cm="1">
        <f t="array" ref="P20278">IF(Q20278&gt;0,INDEX(Q20278:Q42002,MATCH(TRUE,INDEX(Q20278:Q42002="",,),0)-1),"")</f>
        <v>9</v>
      </c>
      <c r="Q20278">
        <f t="shared" si="585"/>
        <v>3</v>
      </c>
      <c r="R20278">
        <f t="shared" si="586"/>
        <v>0</v>
      </c>
    </row>
    <row r="20279" spans="1:18" x14ac:dyDescent="0.3">
      <c r="A20279" t="s">
        <v>1423</v>
      </c>
      <c r="B20279" s="1">
        <v>38357</v>
      </c>
      <c r="C20279" s="2">
        <v>0.41666666666666669</v>
      </c>
      <c r="D20279" t="s">
        <v>1453</v>
      </c>
      <c r="E20279" t="s">
        <v>1454</v>
      </c>
      <c r="G20279" s="6" t="s">
        <v>29</v>
      </c>
      <c r="H20279" t="s">
        <v>196</v>
      </c>
      <c r="I20279" t="s">
        <v>21</v>
      </c>
      <c r="J20279" t="s">
        <v>22</v>
      </c>
      <c r="K20279">
        <v>11.9</v>
      </c>
      <c r="L20279">
        <v>198</v>
      </c>
      <c r="M20279" t="s">
        <v>319</v>
      </c>
      <c r="N20279">
        <v>198</v>
      </c>
      <c r="P20279" cm="1">
        <f t="array" ref="P20279">IF(Q20279&gt;0,INDEX(Q20279:Q42003,MATCH(TRUE,INDEX(Q20279:Q42003="",,),0)-1),"")</f>
        <v>9</v>
      </c>
      <c r="Q20279">
        <f t="shared" si="585"/>
        <v>3</v>
      </c>
      <c r="R20279">
        <f t="shared" si="586"/>
        <v>0</v>
      </c>
    </row>
    <row r="20280" spans="1:18" x14ac:dyDescent="0.3">
      <c r="A20280" t="s">
        <v>1423</v>
      </c>
      <c r="B20280" s="1">
        <v>38357</v>
      </c>
      <c r="C20280" s="2">
        <v>0.41666666666666669</v>
      </c>
      <c r="D20280" t="s">
        <v>1453</v>
      </c>
      <c r="E20280" t="s">
        <v>1454</v>
      </c>
      <c r="G20280" s="6" t="s">
        <v>29</v>
      </c>
      <c r="H20280" t="s">
        <v>406</v>
      </c>
      <c r="I20280" t="s">
        <v>21</v>
      </c>
      <c r="J20280" t="s">
        <v>22</v>
      </c>
      <c r="K20280">
        <v>12.6</v>
      </c>
      <c r="L20280">
        <v>76</v>
      </c>
      <c r="M20280" t="s">
        <v>319</v>
      </c>
      <c r="N20280">
        <v>76</v>
      </c>
      <c r="P20280" cm="1">
        <f t="array" ref="P20280">IF(Q20280&gt;0,INDEX(Q20280:Q42004,MATCH(TRUE,INDEX(Q20280:Q42004="",,),0)-1),"")</f>
        <v>9</v>
      </c>
      <c r="Q20280">
        <f t="shared" si="585"/>
        <v>3</v>
      </c>
      <c r="R20280">
        <f t="shared" si="586"/>
        <v>0</v>
      </c>
    </row>
    <row r="20281" spans="1:18" x14ac:dyDescent="0.3">
      <c r="A20281" t="s">
        <v>1423</v>
      </c>
      <c r="B20281" s="1">
        <v>38357</v>
      </c>
      <c r="C20281" s="2">
        <v>0.41666666666666669</v>
      </c>
      <c r="D20281" t="s">
        <v>1453</v>
      </c>
      <c r="E20281" t="s">
        <v>1454</v>
      </c>
      <c r="G20281" s="6" t="s">
        <v>29</v>
      </c>
      <c r="H20281" t="s">
        <v>154</v>
      </c>
      <c r="I20281" t="s">
        <v>21</v>
      </c>
      <c r="J20281" t="s">
        <v>22</v>
      </c>
      <c r="K20281">
        <v>5.6</v>
      </c>
      <c r="L20281">
        <v>298</v>
      </c>
      <c r="M20281" t="s">
        <v>319</v>
      </c>
      <c r="N20281">
        <v>298</v>
      </c>
      <c r="P20281" cm="1">
        <f t="array" ref="P20281">IF(Q20281&gt;0,INDEX(Q20281:Q42005,MATCH(TRUE,INDEX(Q20281:Q42005="",,),0)-1),"")</f>
        <v>9</v>
      </c>
      <c r="Q20281">
        <f t="shared" si="585"/>
        <v>3</v>
      </c>
      <c r="R20281">
        <f t="shared" si="586"/>
        <v>0</v>
      </c>
    </row>
    <row r="20282" spans="1:18" x14ac:dyDescent="0.3">
      <c r="A20282" t="s">
        <v>1423</v>
      </c>
      <c r="B20282" s="1">
        <v>38357</v>
      </c>
      <c r="C20282" s="2">
        <v>0.41666666666666669</v>
      </c>
      <c r="D20282" t="s">
        <v>1453</v>
      </c>
      <c r="E20282" t="s">
        <v>1454</v>
      </c>
      <c r="G20282" t="s">
        <v>19</v>
      </c>
      <c r="H20282" t="s">
        <v>30</v>
      </c>
      <c r="I20282" t="s">
        <v>21</v>
      </c>
      <c r="J20282" t="s">
        <v>22</v>
      </c>
      <c r="K20282">
        <v>64.400000000000006</v>
      </c>
      <c r="L20282">
        <v>148</v>
      </c>
      <c r="M20282" t="s">
        <v>402</v>
      </c>
      <c r="N20282">
        <v>300</v>
      </c>
      <c r="P20282" cm="1">
        <f t="array" ref="P20282">IF(Q20282&gt;0,INDEX(Q20282:Q42006,MATCH(TRUE,INDEX(Q20282:Q42006="",,),0)-1),"")</f>
        <v>9</v>
      </c>
      <c r="Q20282">
        <f t="shared" si="585"/>
        <v>4</v>
      </c>
      <c r="R20282">
        <f t="shared" si="586"/>
        <v>0</v>
      </c>
    </row>
    <row r="20283" spans="1:18" x14ac:dyDescent="0.3">
      <c r="A20283" t="s">
        <v>1423</v>
      </c>
      <c r="B20283" s="1">
        <v>38357</v>
      </c>
      <c r="C20283" s="2">
        <v>0.41666666666666669</v>
      </c>
      <c r="D20283" t="s">
        <v>1453</v>
      </c>
      <c r="E20283" t="s">
        <v>1454</v>
      </c>
      <c r="G20283" t="s">
        <v>19</v>
      </c>
      <c r="H20283" t="s">
        <v>64</v>
      </c>
      <c r="I20283" t="s">
        <v>26</v>
      </c>
      <c r="J20283" t="s">
        <v>27</v>
      </c>
      <c r="K20283">
        <v>1098</v>
      </c>
      <c r="L20283">
        <v>12.35</v>
      </c>
      <c r="M20283" t="s">
        <v>402</v>
      </c>
      <c r="N20283">
        <v>22.1</v>
      </c>
      <c r="P20283" cm="1">
        <f t="array" ref="P20283">IF(Q20283&gt;0,INDEX(Q20283:Q42007,MATCH(TRUE,INDEX(Q20283:Q42007="",,),0)-1),"")</f>
        <v>9</v>
      </c>
      <c r="Q20283">
        <f t="shared" si="585"/>
        <v>4</v>
      </c>
      <c r="R20283">
        <f t="shared" si="586"/>
        <v>0</v>
      </c>
    </row>
    <row r="20284" spans="1:18" x14ac:dyDescent="0.3">
      <c r="A20284" t="s">
        <v>1423</v>
      </c>
      <c r="B20284" s="1">
        <v>38357</v>
      </c>
      <c r="C20284" s="2">
        <v>0.41666666666666669</v>
      </c>
      <c r="D20284" t="s">
        <v>1453</v>
      </c>
      <c r="E20284" t="s">
        <v>1454</v>
      </c>
      <c r="G20284" s="6" t="s">
        <v>29</v>
      </c>
      <c r="H20284" t="s">
        <v>194</v>
      </c>
      <c r="I20284" t="s">
        <v>21</v>
      </c>
      <c r="J20284" t="s">
        <v>22</v>
      </c>
      <c r="K20284">
        <v>3.1</v>
      </c>
      <c r="L20284">
        <v>714</v>
      </c>
      <c r="M20284" t="s">
        <v>402</v>
      </c>
      <c r="N20284">
        <v>714</v>
      </c>
      <c r="P20284" cm="1">
        <f t="array" ref="P20284">IF(Q20284&gt;0,INDEX(Q20284:Q42008,MATCH(TRUE,INDEX(Q20284:Q42008="",,),0)-1),"")</f>
        <v>9</v>
      </c>
      <c r="Q20284">
        <f t="shared" si="585"/>
        <v>4</v>
      </c>
      <c r="R20284">
        <f t="shared" si="586"/>
        <v>0</v>
      </c>
    </row>
    <row r="20285" spans="1:18" x14ac:dyDescent="0.3">
      <c r="A20285" t="s">
        <v>1423</v>
      </c>
      <c r="B20285" s="1">
        <v>38357</v>
      </c>
      <c r="C20285" s="2">
        <v>0.41666666666666669</v>
      </c>
      <c r="D20285" t="s">
        <v>1453</v>
      </c>
      <c r="E20285" t="s">
        <v>1454</v>
      </c>
      <c r="G20285" s="6" t="s">
        <v>29</v>
      </c>
      <c r="H20285" t="s">
        <v>196</v>
      </c>
      <c r="I20285" t="s">
        <v>21</v>
      </c>
      <c r="J20285" t="s">
        <v>22</v>
      </c>
      <c r="K20285">
        <v>11.9</v>
      </c>
      <c r="L20285">
        <v>198</v>
      </c>
      <c r="M20285" t="s">
        <v>402</v>
      </c>
      <c r="N20285">
        <v>198</v>
      </c>
      <c r="P20285" cm="1">
        <f t="array" ref="P20285">IF(Q20285&gt;0,INDEX(Q20285:Q42009,MATCH(TRUE,INDEX(Q20285:Q42009="",,),0)-1),"")</f>
        <v>9</v>
      </c>
      <c r="Q20285">
        <f t="shared" si="585"/>
        <v>4</v>
      </c>
      <c r="R20285">
        <f t="shared" si="586"/>
        <v>0</v>
      </c>
    </row>
    <row r="20286" spans="1:18" x14ac:dyDescent="0.3">
      <c r="A20286" t="s">
        <v>1423</v>
      </c>
      <c r="B20286" s="1">
        <v>38357</v>
      </c>
      <c r="C20286" s="2">
        <v>0.41666666666666669</v>
      </c>
      <c r="D20286" t="s">
        <v>1453</v>
      </c>
      <c r="E20286" t="s">
        <v>1454</v>
      </c>
      <c r="G20286" s="6" t="s">
        <v>29</v>
      </c>
      <c r="H20286" t="s">
        <v>406</v>
      </c>
      <c r="I20286" t="s">
        <v>21</v>
      </c>
      <c r="J20286" t="s">
        <v>22</v>
      </c>
      <c r="K20286">
        <v>12.6</v>
      </c>
      <c r="L20286">
        <v>76</v>
      </c>
      <c r="M20286" t="s">
        <v>402</v>
      </c>
      <c r="N20286">
        <v>76</v>
      </c>
      <c r="P20286" cm="1">
        <f t="array" ref="P20286">IF(Q20286&gt;0,INDEX(Q20286:Q42010,MATCH(TRUE,INDEX(Q20286:Q42010="",,),0)-1),"")</f>
        <v>9</v>
      </c>
      <c r="Q20286">
        <f t="shared" si="585"/>
        <v>4</v>
      </c>
      <c r="R20286">
        <f t="shared" si="586"/>
        <v>0</v>
      </c>
    </row>
    <row r="20287" spans="1:18" x14ac:dyDescent="0.3">
      <c r="A20287" t="s">
        <v>1423</v>
      </c>
      <c r="B20287" s="1">
        <v>38357</v>
      </c>
      <c r="C20287" s="2">
        <v>0.41666666666666669</v>
      </c>
      <c r="D20287" t="s">
        <v>1453</v>
      </c>
      <c r="E20287" t="s">
        <v>1454</v>
      </c>
      <c r="G20287" s="6" t="s">
        <v>29</v>
      </c>
      <c r="H20287" t="s">
        <v>154</v>
      </c>
      <c r="I20287" t="s">
        <v>21</v>
      </c>
      <c r="J20287" t="s">
        <v>22</v>
      </c>
      <c r="K20287">
        <v>5.6</v>
      </c>
      <c r="L20287">
        <v>298</v>
      </c>
      <c r="M20287" t="s">
        <v>402</v>
      </c>
      <c r="N20287">
        <v>298</v>
      </c>
      <c r="P20287" cm="1">
        <f t="array" ref="P20287">IF(Q20287&gt;0,INDEX(Q20287:Q42011,MATCH(TRUE,INDEX(Q20287:Q42011="",,),0)-1),"")</f>
        <v>9</v>
      </c>
      <c r="Q20287">
        <f t="shared" si="585"/>
        <v>4</v>
      </c>
      <c r="R20287">
        <f t="shared" si="586"/>
        <v>0</v>
      </c>
    </row>
    <row r="20288" spans="1:18" x14ac:dyDescent="0.3">
      <c r="A20288" t="s">
        <v>1423</v>
      </c>
      <c r="B20288" s="1">
        <v>38357</v>
      </c>
      <c r="C20288" s="2">
        <v>0.41666666666666669</v>
      </c>
      <c r="D20288" t="s">
        <v>1453</v>
      </c>
      <c r="E20288" t="s">
        <v>1454</v>
      </c>
      <c r="G20288" t="s">
        <v>19</v>
      </c>
      <c r="H20288" t="s">
        <v>30</v>
      </c>
      <c r="I20288" t="s">
        <v>21</v>
      </c>
      <c r="J20288" t="s">
        <v>22</v>
      </c>
      <c r="K20288">
        <v>64.400000000000006</v>
      </c>
      <c r="L20288">
        <v>148</v>
      </c>
      <c r="M20288" t="s">
        <v>1455</v>
      </c>
      <c r="N20288">
        <v>148</v>
      </c>
      <c r="P20288" cm="1">
        <f t="array" ref="P20288">IF(Q20288&gt;0,INDEX(Q20288:Q42012,MATCH(TRUE,INDEX(Q20288:Q42012="",,),0)-1),"")</f>
        <v>9</v>
      </c>
      <c r="Q20288">
        <f t="shared" si="585"/>
        <v>5</v>
      </c>
      <c r="R20288">
        <f t="shared" si="586"/>
        <v>0</v>
      </c>
    </row>
    <row r="20289" spans="1:18" x14ac:dyDescent="0.3">
      <c r="A20289" t="s">
        <v>1423</v>
      </c>
      <c r="B20289" s="1">
        <v>38357</v>
      </c>
      <c r="C20289" s="2">
        <v>0.41666666666666669</v>
      </c>
      <c r="D20289" t="s">
        <v>1453</v>
      </c>
      <c r="E20289" t="s">
        <v>1454</v>
      </c>
      <c r="G20289" t="s">
        <v>19</v>
      </c>
      <c r="H20289" t="s">
        <v>64</v>
      </c>
      <c r="I20289" t="s">
        <v>26</v>
      </c>
      <c r="J20289" t="s">
        <v>27</v>
      </c>
      <c r="K20289">
        <v>1098</v>
      </c>
      <c r="L20289">
        <v>12.35</v>
      </c>
      <c r="M20289" t="s">
        <v>1455</v>
      </c>
      <c r="N20289">
        <v>31</v>
      </c>
      <c r="P20289" cm="1">
        <f t="array" ref="P20289">IF(Q20289&gt;0,INDEX(Q20289:Q42013,MATCH(TRUE,INDEX(Q20289:Q42013="",,),0)-1),"")</f>
        <v>9</v>
      </c>
      <c r="Q20289">
        <f t="shared" si="585"/>
        <v>5</v>
      </c>
      <c r="R20289">
        <f t="shared" si="586"/>
        <v>0</v>
      </c>
    </row>
    <row r="20290" spans="1:18" x14ac:dyDescent="0.3">
      <c r="A20290" t="s">
        <v>1423</v>
      </c>
      <c r="B20290" s="1">
        <v>38357</v>
      </c>
      <c r="C20290" s="2">
        <v>0.41666666666666669</v>
      </c>
      <c r="D20290" t="s">
        <v>1453</v>
      </c>
      <c r="E20290" t="s">
        <v>1454</v>
      </c>
      <c r="G20290" s="6" t="s">
        <v>29</v>
      </c>
      <c r="H20290" t="s">
        <v>194</v>
      </c>
      <c r="I20290" t="s">
        <v>21</v>
      </c>
      <c r="J20290" t="s">
        <v>22</v>
      </c>
      <c r="K20290">
        <v>3.1</v>
      </c>
      <c r="L20290">
        <v>714</v>
      </c>
      <c r="M20290" t="s">
        <v>1455</v>
      </c>
      <c r="N20290">
        <v>714</v>
      </c>
      <c r="P20290" cm="1">
        <f t="array" ref="P20290">IF(Q20290&gt;0,INDEX(Q20290:Q42014,MATCH(TRUE,INDEX(Q20290:Q42014="",,),0)-1),"")</f>
        <v>9</v>
      </c>
      <c r="Q20290">
        <f t="shared" si="585"/>
        <v>5</v>
      </c>
      <c r="R20290">
        <f t="shared" si="586"/>
        <v>0</v>
      </c>
    </row>
    <row r="20291" spans="1:18" x14ac:dyDescent="0.3">
      <c r="A20291" t="s">
        <v>1423</v>
      </c>
      <c r="B20291" s="1">
        <v>38357</v>
      </c>
      <c r="C20291" s="2">
        <v>0.41666666666666669</v>
      </c>
      <c r="D20291" t="s">
        <v>1453</v>
      </c>
      <c r="E20291" t="s">
        <v>1454</v>
      </c>
      <c r="G20291" s="6" t="s">
        <v>29</v>
      </c>
      <c r="H20291" t="s">
        <v>196</v>
      </c>
      <c r="I20291" t="s">
        <v>21</v>
      </c>
      <c r="J20291" t="s">
        <v>22</v>
      </c>
      <c r="K20291">
        <v>11.9</v>
      </c>
      <c r="L20291">
        <v>198</v>
      </c>
      <c r="M20291" t="s">
        <v>1455</v>
      </c>
      <c r="N20291">
        <v>198</v>
      </c>
      <c r="P20291" cm="1">
        <f t="array" ref="P20291">IF(Q20291&gt;0,INDEX(Q20291:Q42015,MATCH(TRUE,INDEX(Q20291:Q42015="",,),0)-1),"")</f>
        <v>9</v>
      </c>
      <c r="Q20291">
        <f t="shared" si="585"/>
        <v>5</v>
      </c>
      <c r="R20291">
        <f t="shared" si="586"/>
        <v>0</v>
      </c>
    </row>
    <row r="20292" spans="1:18" x14ac:dyDescent="0.3">
      <c r="A20292" t="s">
        <v>1423</v>
      </c>
      <c r="B20292" s="1">
        <v>38357</v>
      </c>
      <c r="C20292" s="2">
        <v>0.41666666666666669</v>
      </c>
      <c r="D20292" t="s">
        <v>1453</v>
      </c>
      <c r="E20292" t="s">
        <v>1454</v>
      </c>
      <c r="G20292" s="6" t="s">
        <v>29</v>
      </c>
      <c r="H20292" t="s">
        <v>406</v>
      </c>
      <c r="I20292" t="s">
        <v>21</v>
      </c>
      <c r="J20292" t="s">
        <v>22</v>
      </c>
      <c r="K20292">
        <v>12.6</v>
      </c>
      <c r="L20292">
        <v>76</v>
      </c>
      <c r="M20292" t="s">
        <v>1455</v>
      </c>
      <c r="N20292">
        <v>76</v>
      </c>
      <c r="P20292" cm="1">
        <f t="array" ref="P20292">IF(Q20292&gt;0,INDEX(Q20292:Q42016,MATCH(TRUE,INDEX(Q20292:Q42016="",,),0)-1),"")</f>
        <v>9</v>
      </c>
      <c r="Q20292">
        <f t="shared" si="585"/>
        <v>5</v>
      </c>
      <c r="R20292">
        <f t="shared" si="586"/>
        <v>0</v>
      </c>
    </row>
    <row r="20293" spans="1:18" x14ac:dyDescent="0.3">
      <c r="A20293" t="s">
        <v>1423</v>
      </c>
      <c r="B20293" s="1">
        <v>38357</v>
      </c>
      <c r="C20293" s="2">
        <v>0.41666666666666669</v>
      </c>
      <c r="D20293" t="s">
        <v>1453</v>
      </c>
      <c r="E20293" t="s">
        <v>1454</v>
      </c>
      <c r="G20293" s="6" t="s">
        <v>29</v>
      </c>
      <c r="H20293" t="s">
        <v>154</v>
      </c>
      <c r="I20293" t="s">
        <v>21</v>
      </c>
      <c r="J20293" t="s">
        <v>22</v>
      </c>
      <c r="K20293">
        <v>5.6</v>
      </c>
      <c r="L20293">
        <v>298</v>
      </c>
      <c r="M20293" t="s">
        <v>1455</v>
      </c>
      <c r="N20293">
        <v>298</v>
      </c>
      <c r="P20293" cm="1">
        <f t="array" ref="P20293">IF(Q20293&gt;0,INDEX(Q20293:Q42017,MATCH(TRUE,INDEX(Q20293:Q42017="",,),0)-1),"")</f>
        <v>9</v>
      </c>
      <c r="Q20293">
        <f t="shared" si="585"/>
        <v>5</v>
      </c>
      <c r="R20293">
        <f t="shared" si="586"/>
        <v>0</v>
      </c>
    </row>
    <row r="20294" spans="1:18" x14ac:dyDescent="0.3">
      <c r="A20294" t="s">
        <v>1423</v>
      </c>
      <c r="B20294" s="1">
        <v>38357</v>
      </c>
      <c r="C20294" s="2">
        <v>0.41666666666666669</v>
      </c>
      <c r="D20294" t="s">
        <v>1453</v>
      </c>
      <c r="E20294" t="s">
        <v>1454</v>
      </c>
      <c r="G20294" t="s">
        <v>19</v>
      </c>
      <c r="H20294" t="s">
        <v>30</v>
      </c>
      <c r="I20294" t="s">
        <v>21</v>
      </c>
      <c r="J20294" t="s">
        <v>22</v>
      </c>
      <c r="K20294">
        <v>64.400000000000006</v>
      </c>
      <c r="L20294">
        <v>148</v>
      </c>
      <c r="M20294" t="s">
        <v>417</v>
      </c>
      <c r="N20294">
        <v>200</v>
      </c>
      <c r="P20294" cm="1">
        <f t="array" ref="P20294">IF(Q20294&gt;0,INDEX(Q20294:Q42018,MATCH(TRUE,INDEX(Q20294:Q42018="",,),0)-1),"")</f>
        <v>9</v>
      </c>
      <c r="Q20294">
        <f t="shared" si="585"/>
        <v>6</v>
      </c>
      <c r="R20294">
        <f t="shared" si="586"/>
        <v>0</v>
      </c>
    </row>
    <row r="20295" spans="1:18" x14ac:dyDescent="0.3">
      <c r="A20295" t="s">
        <v>1423</v>
      </c>
      <c r="B20295" s="1">
        <v>38357</v>
      </c>
      <c r="C20295" s="2">
        <v>0.41666666666666669</v>
      </c>
      <c r="D20295" t="s">
        <v>1453</v>
      </c>
      <c r="E20295" t="s">
        <v>1454</v>
      </c>
      <c r="G20295" t="s">
        <v>19</v>
      </c>
      <c r="H20295" t="s">
        <v>64</v>
      </c>
      <c r="I20295" t="s">
        <v>26</v>
      </c>
      <c r="J20295" t="s">
        <v>27</v>
      </c>
      <c r="K20295">
        <v>1098</v>
      </c>
      <c r="L20295">
        <v>12.35</v>
      </c>
      <c r="M20295" t="s">
        <v>417</v>
      </c>
      <c r="N20295">
        <v>22</v>
      </c>
      <c r="P20295" cm="1">
        <f t="array" ref="P20295">IF(Q20295&gt;0,INDEX(Q20295:Q42019,MATCH(TRUE,INDEX(Q20295:Q42019="",,),0)-1),"")</f>
        <v>9</v>
      </c>
      <c r="Q20295">
        <f t="shared" si="585"/>
        <v>6</v>
      </c>
      <c r="R20295">
        <f t="shared" si="586"/>
        <v>0</v>
      </c>
    </row>
    <row r="20296" spans="1:18" x14ac:dyDescent="0.3">
      <c r="A20296" t="s">
        <v>1423</v>
      </c>
      <c r="B20296" s="1">
        <v>38357</v>
      </c>
      <c r="C20296" s="2">
        <v>0.41666666666666669</v>
      </c>
      <c r="D20296" t="s">
        <v>1453</v>
      </c>
      <c r="E20296" t="s">
        <v>1454</v>
      </c>
      <c r="G20296" s="6" t="s">
        <v>29</v>
      </c>
      <c r="H20296" t="s">
        <v>194</v>
      </c>
      <c r="I20296" t="s">
        <v>21</v>
      </c>
      <c r="J20296" t="s">
        <v>22</v>
      </c>
      <c r="K20296">
        <v>3.1</v>
      </c>
      <c r="L20296">
        <v>714</v>
      </c>
      <c r="M20296" t="s">
        <v>417</v>
      </c>
      <c r="N20296">
        <v>714</v>
      </c>
      <c r="P20296" cm="1">
        <f t="array" ref="P20296">IF(Q20296&gt;0,INDEX(Q20296:Q42020,MATCH(TRUE,INDEX(Q20296:Q42020="",,),0)-1),"")</f>
        <v>9</v>
      </c>
      <c r="Q20296">
        <f t="shared" si="585"/>
        <v>6</v>
      </c>
      <c r="R20296">
        <f t="shared" si="586"/>
        <v>0</v>
      </c>
    </row>
    <row r="20297" spans="1:18" x14ac:dyDescent="0.3">
      <c r="A20297" t="s">
        <v>1423</v>
      </c>
      <c r="B20297" s="1">
        <v>38357</v>
      </c>
      <c r="C20297" s="2">
        <v>0.41666666666666669</v>
      </c>
      <c r="D20297" t="s">
        <v>1453</v>
      </c>
      <c r="E20297" t="s">
        <v>1454</v>
      </c>
      <c r="G20297" s="6" t="s">
        <v>29</v>
      </c>
      <c r="H20297" t="s">
        <v>196</v>
      </c>
      <c r="I20297" t="s">
        <v>21</v>
      </c>
      <c r="J20297" t="s">
        <v>22</v>
      </c>
      <c r="K20297">
        <v>11.9</v>
      </c>
      <c r="L20297">
        <v>198</v>
      </c>
      <c r="M20297" t="s">
        <v>417</v>
      </c>
      <c r="N20297">
        <v>198</v>
      </c>
      <c r="P20297" cm="1">
        <f t="array" ref="P20297">IF(Q20297&gt;0,INDEX(Q20297:Q42021,MATCH(TRUE,INDEX(Q20297:Q42021="",,),0)-1),"")</f>
        <v>9</v>
      </c>
      <c r="Q20297">
        <f t="shared" si="585"/>
        <v>6</v>
      </c>
      <c r="R20297">
        <f t="shared" si="586"/>
        <v>0</v>
      </c>
    </row>
    <row r="20298" spans="1:18" x14ac:dyDescent="0.3">
      <c r="A20298" t="s">
        <v>1423</v>
      </c>
      <c r="B20298" s="1">
        <v>38357</v>
      </c>
      <c r="C20298" s="2">
        <v>0.41666666666666669</v>
      </c>
      <c r="D20298" t="s">
        <v>1453</v>
      </c>
      <c r="E20298" t="s">
        <v>1454</v>
      </c>
      <c r="G20298" s="6" t="s">
        <v>29</v>
      </c>
      <c r="H20298" t="s">
        <v>406</v>
      </c>
      <c r="I20298" t="s">
        <v>21</v>
      </c>
      <c r="J20298" t="s">
        <v>22</v>
      </c>
      <c r="K20298">
        <v>12.6</v>
      </c>
      <c r="L20298">
        <v>76</v>
      </c>
      <c r="M20298" t="s">
        <v>417</v>
      </c>
      <c r="N20298">
        <v>76</v>
      </c>
      <c r="P20298" cm="1">
        <f t="array" ref="P20298">IF(Q20298&gt;0,INDEX(Q20298:Q42022,MATCH(TRUE,INDEX(Q20298:Q42022="",,),0)-1),"")</f>
        <v>9</v>
      </c>
      <c r="Q20298">
        <f t="shared" si="585"/>
        <v>6</v>
      </c>
      <c r="R20298">
        <f t="shared" si="586"/>
        <v>0</v>
      </c>
    </row>
    <row r="20299" spans="1:18" x14ac:dyDescent="0.3">
      <c r="A20299" t="s">
        <v>1423</v>
      </c>
      <c r="B20299" s="1">
        <v>38357</v>
      </c>
      <c r="C20299" s="2">
        <v>0.41666666666666669</v>
      </c>
      <c r="D20299" t="s">
        <v>1453</v>
      </c>
      <c r="E20299" t="s">
        <v>1454</v>
      </c>
      <c r="G20299" s="6" t="s">
        <v>29</v>
      </c>
      <c r="H20299" t="s">
        <v>154</v>
      </c>
      <c r="I20299" t="s">
        <v>21</v>
      </c>
      <c r="J20299" t="s">
        <v>22</v>
      </c>
      <c r="K20299">
        <v>5.6</v>
      </c>
      <c r="L20299">
        <v>298</v>
      </c>
      <c r="M20299" t="s">
        <v>417</v>
      </c>
      <c r="N20299">
        <v>298</v>
      </c>
      <c r="P20299" cm="1">
        <f t="array" ref="P20299">IF(Q20299&gt;0,INDEX(Q20299:Q42023,MATCH(TRUE,INDEX(Q20299:Q42023="",,),0)-1),"")</f>
        <v>9</v>
      </c>
      <c r="Q20299">
        <f t="shared" si="585"/>
        <v>6</v>
      </c>
      <c r="R20299">
        <f t="shared" si="586"/>
        <v>0</v>
      </c>
    </row>
    <row r="20300" spans="1:18" x14ac:dyDescent="0.3">
      <c r="A20300" t="s">
        <v>1423</v>
      </c>
      <c r="B20300" s="1">
        <v>38357</v>
      </c>
      <c r="C20300" s="2">
        <v>0.41666666666666669</v>
      </c>
      <c r="D20300" t="s">
        <v>1453</v>
      </c>
      <c r="E20300" t="s">
        <v>1454</v>
      </c>
      <c r="G20300" t="s">
        <v>19</v>
      </c>
      <c r="H20300" t="s">
        <v>30</v>
      </c>
      <c r="I20300" t="s">
        <v>21</v>
      </c>
      <c r="J20300" t="s">
        <v>22</v>
      </c>
      <c r="K20300">
        <v>64.400000000000006</v>
      </c>
      <c r="L20300">
        <v>148</v>
      </c>
      <c r="M20300" t="s">
        <v>1115</v>
      </c>
      <c r="N20300">
        <v>196</v>
      </c>
      <c r="P20300" cm="1">
        <f t="array" ref="P20300">IF(Q20300&gt;0,INDEX(Q20300:Q42024,MATCH(TRUE,INDEX(Q20300:Q42024="",,),0)-1),"")</f>
        <v>9</v>
      </c>
      <c r="Q20300">
        <f t="shared" si="585"/>
        <v>7</v>
      </c>
      <c r="R20300">
        <f t="shared" si="586"/>
        <v>0</v>
      </c>
    </row>
    <row r="20301" spans="1:18" x14ac:dyDescent="0.3">
      <c r="A20301" t="s">
        <v>1423</v>
      </c>
      <c r="B20301" s="1">
        <v>38357</v>
      </c>
      <c r="C20301" s="2">
        <v>0.41666666666666669</v>
      </c>
      <c r="D20301" t="s">
        <v>1453</v>
      </c>
      <c r="E20301" t="s">
        <v>1454</v>
      </c>
      <c r="G20301" t="s">
        <v>19</v>
      </c>
      <c r="H20301" t="s">
        <v>64</v>
      </c>
      <c r="I20301" t="s">
        <v>26</v>
      </c>
      <c r="J20301" t="s">
        <v>27</v>
      </c>
      <c r="K20301">
        <v>1098</v>
      </c>
      <c r="L20301">
        <v>12.35</v>
      </c>
      <c r="M20301" t="s">
        <v>1115</v>
      </c>
      <c r="N20301">
        <v>22</v>
      </c>
      <c r="P20301" cm="1">
        <f t="array" ref="P20301">IF(Q20301&gt;0,INDEX(Q20301:Q42025,MATCH(TRUE,INDEX(Q20301:Q42025="",,),0)-1),"")</f>
        <v>9</v>
      </c>
      <c r="Q20301">
        <f t="shared" si="585"/>
        <v>7</v>
      </c>
      <c r="R20301">
        <f t="shared" si="586"/>
        <v>0</v>
      </c>
    </row>
    <row r="20302" spans="1:18" x14ac:dyDescent="0.3">
      <c r="A20302" t="s">
        <v>1423</v>
      </c>
      <c r="B20302" s="1">
        <v>38357</v>
      </c>
      <c r="C20302" s="2">
        <v>0.41666666666666669</v>
      </c>
      <c r="D20302" t="s">
        <v>1453</v>
      </c>
      <c r="E20302" t="s">
        <v>1454</v>
      </c>
      <c r="G20302" s="6" t="s">
        <v>29</v>
      </c>
      <c r="H20302" t="s">
        <v>194</v>
      </c>
      <c r="I20302" t="s">
        <v>21</v>
      </c>
      <c r="J20302" t="s">
        <v>22</v>
      </c>
      <c r="K20302">
        <v>3.1</v>
      </c>
      <c r="L20302">
        <v>714</v>
      </c>
      <c r="M20302" t="s">
        <v>1115</v>
      </c>
      <c r="N20302">
        <v>714</v>
      </c>
      <c r="P20302" cm="1">
        <f t="array" ref="P20302">IF(Q20302&gt;0,INDEX(Q20302:Q42026,MATCH(TRUE,INDEX(Q20302:Q42026="",,),0)-1),"")</f>
        <v>9</v>
      </c>
      <c r="Q20302">
        <f t="shared" si="585"/>
        <v>7</v>
      </c>
      <c r="R20302">
        <f t="shared" si="586"/>
        <v>0</v>
      </c>
    </row>
    <row r="20303" spans="1:18" x14ac:dyDescent="0.3">
      <c r="A20303" t="s">
        <v>1423</v>
      </c>
      <c r="B20303" s="1">
        <v>38357</v>
      </c>
      <c r="C20303" s="2">
        <v>0.41666666666666669</v>
      </c>
      <c r="D20303" t="s">
        <v>1453</v>
      </c>
      <c r="E20303" t="s">
        <v>1454</v>
      </c>
      <c r="G20303" s="6" t="s">
        <v>29</v>
      </c>
      <c r="H20303" t="s">
        <v>196</v>
      </c>
      <c r="I20303" t="s">
        <v>21</v>
      </c>
      <c r="J20303" t="s">
        <v>22</v>
      </c>
      <c r="K20303">
        <v>11.9</v>
      </c>
      <c r="L20303">
        <v>198</v>
      </c>
      <c r="M20303" t="s">
        <v>1115</v>
      </c>
      <c r="N20303">
        <v>198</v>
      </c>
      <c r="P20303" cm="1">
        <f t="array" ref="P20303">IF(Q20303&gt;0,INDEX(Q20303:Q42027,MATCH(TRUE,INDEX(Q20303:Q42027="",,),0)-1),"")</f>
        <v>9</v>
      </c>
      <c r="Q20303">
        <f t="shared" si="585"/>
        <v>7</v>
      </c>
      <c r="R20303">
        <f t="shared" si="586"/>
        <v>0</v>
      </c>
    </row>
    <row r="20304" spans="1:18" x14ac:dyDescent="0.3">
      <c r="A20304" t="s">
        <v>1423</v>
      </c>
      <c r="B20304" s="1">
        <v>38357</v>
      </c>
      <c r="C20304" s="2">
        <v>0.41666666666666669</v>
      </c>
      <c r="D20304" t="s">
        <v>1453</v>
      </c>
      <c r="E20304" t="s">
        <v>1454</v>
      </c>
      <c r="G20304" s="6" t="s">
        <v>29</v>
      </c>
      <c r="H20304" t="s">
        <v>406</v>
      </c>
      <c r="I20304" t="s">
        <v>21</v>
      </c>
      <c r="J20304" t="s">
        <v>22</v>
      </c>
      <c r="K20304">
        <v>12.6</v>
      </c>
      <c r="L20304">
        <v>76</v>
      </c>
      <c r="M20304" t="s">
        <v>1115</v>
      </c>
      <c r="N20304">
        <v>76</v>
      </c>
      <c r="P20304" cm="1">
        <f t="array" ref="P20304">IF(Q20304&gt;0,INDEX(Q20304:Q42028,MATCH(TRUE,INDEX(Q20304:Q42028="",,),0)-1),"")</f>
        <v>9</v>
      </c>
      <c r="Q20304">
        <f t="shared" si="585"/>
        <v>7</v>
      </c>
      <c r="R20304">
        <f t="shared" si="586"/>
        <v>0</v>
      </c>
    </row>
    <row r="20305" spans="1:18" x14ac:dyDescent="0.3">
      <c r="A20305" t="s">
        <v>1423</v>
      </c>
      <c r="B20305" s="1">
        <v>38357</v>
      </c>
      <c r="C20305" s="2">
        <v>0.41666666666666669</v>
      </c>
      <c r="D20305" t="s">
        <v>1453</v>
      </c>
      <c r="E20305" t="s">
        <v>1454</v>
      </c>
      <c r="G20305" s="6" t="s">
        <v>29</v>
      </c>
      <c r="H20305" t="s">
        <v>154</v>
      </c>
      <c r="I20305" t="s">
        <v>21</v>
      </c>
      <c r="J20305" t="s">
        <v>22</v>
      </c>
      <c r="K20305">
        <v>5.6</v>
      </c>
      <c r="L20305">
        <v>298</v>
      </c>
      <c r="M20305" t="s">
        <v>1115</v>
      </c>
      <c r="N20305">
        <v>298</v>
      </c>
      <c r="P20305" cm="1">
        <f t="array" ref="P20305">IF(Q20305&gt;0,INDEX(Q20305:Q42029,MATCH(TRUE,INDEX(Q20305:Q42029="",,),0)-1),"")</f>
        <v>9</v>
      </c>
      <c r="Q20305">
        <f t="shared" si="585"/>
        <v>7</v>
      </c>
      <c r="R20305">
        <f t="shared" si="586"/>
        <v>0</v>
      </c>
    </row>
    <row r="20306" spans="1:18" x14ac:dyDescent="0.3">
      <c r="A20306" t="s">
        <v>1423</v>
      </c>
      <c r="B20306" s="1">
        <v>38357</v>
      </c>
      <c r="C20306" s="2">
        <v>0.41666666666666669</v>
      </c>
      <c r="D20306" t="s">
        <v>1453</v>
      </c>
      <c r="E20306" t="s">
        <v>1454</v>
      </c>
      <c r="G20306" t="s">
        <v>19</v>
      </c>
      <c r="H20306" t="s">
        <v>30</v>
      </c>
      <c r="I20306" t="s">
        <v>21</v>
      </c>
      <c r="J20306" t="s">
        <v>22</v>
      </c>
      <c r="K20306">
        <v>64.400000000000006</v>
      </c>
      <c r="L20306">
        <v>148</v>
      </c>
      <c r="M20306" t="s">
        <v>1118</v>
      </c>
      <c r="N20306">
        <v>160</v>
      </c>
      <c r="P20306" cm="1">
        <f t="array" ref="P20306">IF(Q20306&gt;0,INDEX(Q20306:Q42030,MATCH(TRUE,INDEX(Q20306:Q42030="",,),0)-1),"")</f>
        <v>9</v>
      </c>
      <c r="Q20306">
        <f t="shared" si="585"/>
        <v>8</v>
      </c>
      <c r="R20306">
        <f t="shared" si="586"/>
        <v>0</v>
      </c>
    </row>
    <row r="20307" spans="1:18" x14ac:dyDescent="0.3">
      <c r="A20307" t="s">
        <v>1423</v>
      </c>
      <c r="B20307" s="1">
        <v>38357</v>
      </c>
      <c r="C20307" s="2">
        <v>0.41666666666666669</v>
      </c>
      <c r="D20307" t="s">
        <v>1453</v>
      </c>
      <c r="E20307" t="s">
        <v>1454</v>
      </c>
      <c r="G20307" t="s">
        <v>19</v>
      </c>
      <c r="H20307" t="s">
        <v>64</v>
      </c>
      <c r="I20307" t="s">
        <v>26</v>
      </c>
      <c r="J20307" t="s">
        <v>27</v>
      </c>
      <c r="K20307">
        <v>1098</v>
      </c>
      <c r="L20307">
        <v>12.35</v>
      </c>
      <c r="M20307" t="s">
        <v>1118</v>
      </c>
      <c r="N20307">
        <v>16.5</v>
      </c>
      <c r="P20307" cm="1">
        <f t="array" ref="P20307">IF(Q20307&gt;0,INDEX(Q20307:Q42031,MATCH(TRUE,INDEX(Q20307:Q42031="",,),0)-1),"")</f>
        <v>9</v>
      </c>
      <c r="Q20307">
        <f t="shared" si="585"/>
        <v>8</v>
      </c>
      <c r="R20307">
        <f t="shared" si="586"/>
        <v>0</v>
      </c>
    </row>
    <row r="20308" spans="1:18" x14ac:dyDescent="0.3">
      <c r="A20308" t="s">
        <v>1423</v>
      </c>
      <c r="B20308" s="1">
        <v>38357</v>
      </c>
      <c r="C20308" s="2">
        <v>0.41666666666666669</v>
      </c>
      <c r="D20308" t="s">
        <v>1453</v>
      </c>
      <c r="E20308" t="s">
        <v>1454</v>
      </c>
      <c r="G20308" s="6" t="s">
        <v>29</v>
      </c>
      <c r="H20308" t="s">
        <v>194</v>
      </c>
      <c r="I20308" t="s">
        <v>21</v>
      </c>
      <c r="J20308" t="s">
        <v>22</v>
      </c>
      <c r="K20308">
        <v>3.1</v>
      </c>
      <c r="L20308">
        <v>714</v>
      </c>
      <c r="M20308" t="s">
        <v>1118</v>
      </c>
      <c r="N20308">
        <v>714</v>
      </c>
      <c r="P20308" cm="1">
        <f t="array" ref="P20308">IF(Q20308&gt;0,INDEX(Q20308:Q42032,MATCH(TRUE,INDEX(Q20308:Q42032="",,),0)-1),"")</f>
        <v>9</v>
      </c>
      <c r="Q20308">
        <f t="shared" si="585"/>
        <v>8</v>
      </c>
      <c r="R20308">
        <f t="shared" si="586"/>
        <v>0</v>
      </c>
    </row>
    <row r="20309" spans="1:18" x14ac:dyDescent="0.3">
      <c r="A20309" t="s">
        <v>1423</v>
      </c>
      <c r="B20309" s="1">
        <v>38357</v>
      </c>
      <c r="C20309" s="2">
        <v>0.41666666666666669</v>
      </c>
      <c r="D20309" t="s">
        <v>1453</v>
      </c>
      <c r="E20309" t="s">
        <v>1454</v>
      </c>
      <c r="G20309" s="6" t="s">
        <v>29</v>
      </c>
      <c r="H20309" t="s">
        <v>196</v>
      </c>
      <c r="I20309" t="s">
        <v>21</v>
      </c>
      <c r="J20309" t="s">
        <v>22</v>
      </c>
      <c r="K20309">
        <v>11.9</v>
      </c>
      <c r="L20309">
        <v>198</v>
      </c>
      <c r="M20309" t="s">
        <v>1118</v>
      </c>
      <c r="N20309">
        <v>198</v>
      </c>
      <c r="P20309" cm="1">
        <f t="array" ref="P20309">IF(Q20309&gt;0,INDEX(Q20309:Q42033,MATCH(TRUE,INDEX(Q20309:Q42033="",,),0)-1),"")</f>
        <v>9</v>
      </c>
      <c r="Q20309">
        <f t="shared" si="585"/>
        <v>8</v>
      </c>
      <c r="R20309">
        <f t="shared" si="586"/>
        <v>0</v>
      </c>
    </row>
    <row r="20310" spans="1:18" x14ac:dyDescent="0.3">
      <c r="A20310" t="s">
        <v>1423</v>
      </c>
      <c r="B20310" s="1">
        <v>38357</v>
      </c>
      <c r="C20310" s="2">
        <v>0.41666666666666669</v>
      </c>
      <c r="D20310" t="s">
        <v>1453</v>
      </c>
      <c r="E20310" t="s">
        <v>1454</v>
      </c>
      <c r="G20310" s="6" t="s">
        <v>29</v>
      </c>
      <c r="H20310" t="s">
        <v>406</v>
      </c>
      <c r="I20310" t="s">
        <v>21</v>
      </c>
      <c r="J20310" t="s">
        <v>22</v>
      </c>
      <c r="K20310">
        <v>12.6</v>
      </c>
      <c r="L20310">
        <v>76</v>
      </c>
      <c r="M20310" t="s">
        <v>1118</v>
      </c>
      <c r="N20310">
        <v>76</v>
      </c>
      <c r="P20310" cm="1">
        <f t="array" ref="P20310">IF(Q20310&gt;0,INDEX(Q20310:Q42034,MATCH(TRUE,INDEX(Q20310:Q42034="",,),0)-1),"")</f>
        <v>9</v>
      </c>
      <c r="Q20310">
        <f t="shared" si="585"/>
        <v>8</v>
      </c>
      <c r="R20310">
        <f t="shared" si="586"/>
        <v>0</v>
      </c>
    </row>
    <row r="20311" spans="1:18" x14ac:dyDescent="0.3">
      <c r="A20311" t="s">
        <v>1423</v>
      </c>
      <c r="B20311" s="1">
        <v>38357</v>
      </c>
      <c r="C20311" s="2">
        <v>0.41666666666666669</v>
      </c>
      <c r="D20311" t="s">
        <v>1453</v>
      </c>
      <c r="E20311" t="s">
        <v>1454</v>
      </c>
      <c r="G20311" s="6" t="s">
        <v>29</v>
      </c>
      <c r="H20311" t="s">
        <v>154</v>
      </c>
      <c r="I20311" t="s">
        <v>21</v>
      </c>
      <c r="J20311" t="s">
        <v>22</v>
      </c>
      <c r="K20311">
        <v>5.6</v>
      </c>
      <c r="L20311">
        <v>298</v>
      </c>
      <c r="M20311" t="s">
        <v>1118</v>
      </c>
      <c r="N20311">
        <v>298</v>
      </c>
      <c r="P20311" cm="1">
        <f t="array" ref="P20311">IF(Q20311&gt;0,INDEX(Q20311:Q42035,MATCH(TRUE,INDEX(Q20311:Q42035="",,),0)-1),"")</f>
        <v>9</v>
      </c>
      <c r="Q20311">
        <f t="shared" si="585"/>
        <v>8</v>
      </c>
      <c r="R20311">
        <f t="shared" si="586"/>
        <v>0</v>
      </c>
    </row>
    <row r="20312" spans="1:18" x14ac:dyDescent="0.3">
      <c r="A20312" t="s">
        <v>1423</v>
      </c>
      <c r="B20312" s="1">
        <v>38357</v>
      </c>
      <c r="C20312" s="2">
        <v>0.41666666666666669</v>
      </c>
      <c r="D20312" t="s">
        <v>1453</v>
      </c>
      <c r="E20312" t="s">
        <v>1454</v>
      </c>
      <c r="G20312" t="s">
        <v>19</v>
      </c>
      <c r="H20312" t="s">
        <v>30</v>
      </c>
      <c r="I20312" t="s">
        <v>21</v>
      </c>
      <c r="J20312" t="s">
        <v>22</v>
      </c>
      <c r="K20312">
        <v>64.400000000000006</v>
      </c>
      <c r="L20312">
        <v>148</v>
      </c>
      <c r="M20312" t="s">
        <v>1446</v>
      </c>
      <c r="N20312">
        <v>150</v>
      </c>
      <c r="P20312" cm="1">
        <f t="array" ref="P20312">IF(Q20312&gt;0,INDEX(Q20312:Q42036,MATCH(TRUE,INDEX(Q20312:Q42036="",,),0)-1),"")</f>
        <v>9</v>
      </c>
      <c r="Q20312">
        <f t="shared" si="585"/>
        <v>9</v>
      </c>
      <c r="R20312">
        <f t="shared" si="586"/>
        <v>0</v>
      </c>
    </row>
    <row r="20313" spans="1:18" x14ac:dyDescent="0.3">
      <c r="A20313" t="s">
        <v>1423</v>
      </c>
      <c r="B20313" s="1">
        <v>38357</v>
      </c>
      <c r="C20313" s="2">
        <v>0.41666666666666669</v>
      </c>
      <c r="D20313" t="s">
        <v>1453</v>
      </c>
      <c r="E20313" t="s">
        <v>1454</v>
      </c>
      <c r="G20313" t="s">
        <v>19</v>
      </c>
      <c r="H20313" t="s">
        <v>64</v>
      </c>
      <c r="I20313" t="s">
        <v>26</v>
      </c>
      <c r="J20313" t="s">
        <v>27</v>
      </c>
      <c r="K20313">
        <v>1098</v>
      </c>
      <c r="L20313">
        <v>12.35</v>
      </c>
      <c r="M20313" t="s">
        <v>1446</v>
      </c>
      <c r="N20313">
        <v>12.4</v>
      </c>
      <c r="P20313" cm="1">
        <f t="array" ref="P20313">IF(Q20313&gt;0,INDEX(Q20313:Q42037,MATCH(TRUE,INDEX(Q20313:Q42037="",,),0)-1),"")</f>
        <v>9</v>
      </c>
      <c r="Q20313">
        <f t="shared" si="585"/>
        <v>9</v>
      </c>
      <c r="R20313">
        <f t="shared" si="586"/>
        <v>0</v>
      </c>
    </row>
    <row r="20314" spans="1:18" x14ac:dyDescent="0.3">
      <c r="A20314" t="s">
        <v>1423</v>
      </c>
      <c r="B20314" s="1">
        <v>38357</v>
      </c>
      <c r="C20314" s="2">
        <v>0.41666666666666669</v>
      </c>
      <c r="D20314" t="s">
        <v>1453</v>
      </c>
      <c r="E20314" t="s">
        <v>1454</v>
      </c>
      <c r="G20314" s="6" t="s">
        <v>29</v>
      </c>
      <c r="H20314" t="s">
        <v>194</v>
      </c>
      <c r="I20314" t="s">
        <v>21</v>
      </c>
      <c r="J20314" t="s">
        <v>22</v>
      </c>
      <c r="K20314">
        <v>3.1</v>
      </c>
      <c r="L20314">
        <v>714</v>
      </c>
      <c r="M20314" t="s">
        <v>1446</v>
      </c>
      <c r="N20314">
        <v>714</v>
      </c>
      <c r="P20314" cm="1">
        <f t="array" ref="P20314">IF(Q20314&gt;0,INDEX(Q20314:Q42038,MATCH(TRUE,INDEX(Q20314:Q42038="",,),0)-1),"")</f>
        <v>9</v>
      </c>
      <c r="Q20314">
        <f t="shared" si="585"/>
        <v>9</v>
      </c>
      <c r="R20314">
        <f t="shared" si="586"/>
        <v>0</v>
      </c>
    </row>
    <row r="20315" spans="1:18" x14ac:dyDescent="0.3">
      <c r="A20315" t="s">
        <v>1423</v>
      </c>
      <c r="B20315" s="1">
        <v>38357</v>
      </c>
      <c r="C20315" s="2">
        <v>0.41666666666666669</v>
      </c>
      <c r="D20315" t="s">
        <v>1453</v>
      </c>
      <c r="E20315" t="s">
        <v>1454</v>
      </c>
      <c r="G20315" s="6" t="s">
        <v>29</v>
      </c>
      <c r="H20315" t="s">
        <v>196</v>
      </c>
      <c r="I20315" t="s">
        <v>21</v>
      </c>
      <c r="J20315" t="s">
        <v>22</v>
      </c>
      <c r="K20315">
        <v>11.9</v>
      </c>
      <c r="L20315">
        <v>198</v>
      </c>
      <c r="M20315" t="s">
        <v>1446</v>
      </c>
      <c r="N20315">
        <v>198</v>
      </c>
      <c r="P20315" cm="1">
        <f t="array" ref="P20315">IF(Q20315&gt;0,INDEX(Q20315:Q42039,MATCH(TRUE,INDEX(Q20315:Q42039="",,),0)-1),"")</f>
        <v>9</v>
      </c>
      <c r="Q20315">
        <f t="shared" si="585"/>
        <v>9</v>
      </c>
      <c r="R20315">
        <f t="shared" si="586"/>
        <v>0</v>
      </c>
    </row>
    <row r="20316" spans="1:18" x14ac:dyDescent="0.3">
      <c r="A20316" t="s">
        <v>1423</v>
      </c>
      <c r="B20316" s="1">
        <v>38357</v>
      </c>
      <c r="C20316" s="2">
        <v>0.41666666666666669</v>
      </c>
      <c r="D20316" t="s">
        <v>1453</v>
      </c>
      <c r="E20316" t="s">
        <v>1454</v>
      </c>
      <c r="G20316" s="6" t="s">
        <v>29</v>
      </c>
      <c r="H20316" t="s">
        <v>406</v>
      </c>
      <c r="I20316" t="s">
        <v>21</v>
      </c>
      <c r="J20316" t="s">
        <v>22</v>
      </c>
      <c r="K20316">
        <v>12.6</v>
      </c>
      <c r="L20316">
        <v>76</v>
      </c>
      <c r="M20316" t="s">
        <v>1446</v>
      </c>
      <c r="N20316">
        <v>76</v>
      </c>
      <c r="P20316" cm="1">
        <f t="array" ref="P20316">IF(Q20316&gt;0,INDEX(Q20316:Q42040,MATCH(TRUE,INDEX(Q20316:Q42040="",,),0)-1),"")</f>
        <v>9</v>
      </c>
      <c r="Q20316">
        <f t="shared" si="585"/>
        <v>9</v>
      </c>
      <c r="R20316">
        <f t="shared" si="586"/>
        <v>0</v>
      </c>
    </row>
    <row r="20317" spans="1:18" x14ac:dyDescent="0.3">
      <c r="A20317" t="s">
        <v>1423</v>
      </c>
      <c r="B20317" s="1">
        <v>38357</v>
      </c>
      <c r="C20317" s="2">
        <v>0.41666666666666669</v>
      </c>
      <c r="D20317" t="s">
        <v>1453</v>
      </c>
      <c r="E20317" t="s">
        <v>1454</v>
      </c>
      <c r="G20317" s="6" t="s">
        <v>29</v>
      </c>
      <c r="H20317" t="s">
        <v>154</v>
      </c>
      <c r="I20317" t="s">
        <v>21</v>
      </c>
      <c r="J20317" t="s">
        <v>22</v>
      </c>
      <c r="K20317">
        <v>5.6</v>
      </c>
      <c r="L20317">
        <v>298</v>
      </c>
      <c r="M20317" t="s">
        <v>1446</v>
      </c>
      <c r="N20317">
        <v>298</v>
      </c>
      <c r="P20317" cm="1">
        <f t="array" ref="P20317">IF(Q20317&gt;0,INDEX(Q20317:Q42041,MATCH(TRUE,INDEX(Q20317:Q42041="",,),0)-1),"")</f>
        <v>9</v>
      </c>
      <c r="Q20317">
        <f t="shared" si="585"/>
        <v>9</v>
      </c>
      <c r="R20317">
        <f t="shared" si="586"/>
        <v>0</v>
      </c>
    </row>
    <row r="20318" spans="1:18" x14ac:dyDescent="0.3">
      <c r="P20318" t="str" cm="1">
        <f t="array" ref="P20318">IF(Q20318&gt;0,INDEX(Q20318:Q42042,MATCH(TRUE,INDEX(Q20318:Q42042="",,),0)-1),"")</f>
        <v/>
      </c>
      <c r="R20318" t="str">
        <f t="shared" si="586"/>
        <v/>
      </c>
    </row>
    <row r="20319" spans="1:18" x14ac:dyDescent="0.3">
      <c r="A20319" t="s">
        <v>1423</v>
      </c>
      <c r="B20319" s="1">
        <v>38357</v>
      </c>
      <c r="C20319" s="2">
        <v>0.41666666666666669</v>
      </c>
      <c r="D20319" t="s">
        <v>1456</v>
      </c>
      <c r="E20319" t="s">
        <v>1457</v>
      </c>
      <c r="G20319" t="s">
        <v>19</v>
      </c>
      <c r="H20319" t="s">
        <v>194</v>
      </c>
      <c r="I20319" t="s">
        <v>21</v>
      </c>
      <c r="J20319" t="s">
        <v>22</v>
      </c>
      <c r="K20319">
        <v>167.6</v>
      </c>
      <c r="L20319">
        <v>957</v>
      </c>
      <c r="M20319" t="s">
        <v>417</v>
      </c>
      <c r="N20319">
        <v>1059</v>
      </c>
      <c r="O20319" t="s">
        <v>24</v>
      </c>
      <c r="P20319" cm="1">
        <f t="array" ref="P20319">IF(Q20319&gt;0,INDEX(Q20319:Q42043,MATCH(TRUE,INDEX(Q20319:Q42043="",,),0)-1),"")</f>
        <v>3</v>
      </c>
      <c r="Q20319">
        <f>INT((ROW()-20319)/9)+1</f>
        <v>1</v>
      </c>
      <c r="R20319">
        <f t="shared" si="586"/>
        <v>0</v>
      </c>
    </row>
    <row r="20320" spans="1:18" x14ac:dyDescent="0.3">
      <c r="A20320" t="s">
        <v>1423</v>
      </c>
      <c r="B20320" s="1">
        <v>38357</v>
      </c>
      <c r="C20320" s="2">
        <v>0.41666666666666669</v>
      </c>
      <c r="D20320" t="s">
        <v>1456</v>
      </c>
      <c r="E20320" t="s">
        <v>1457</v>
      </c>
      <c r="G20320" t="s">
        <v>19</v>
      </c>
      <c r="H20320" t="s">
        <v>64</v>
      </c>
      <c r="I20320" t="s">
        <v>26</v>
      </c>
      <c r="J20320" t="s">
        <v>27</v>
      </c>
      <c r="K20320">
        <v>1294</v>
      </c>
      <c r="L20320">
        <v>16.649999999999999</v>
      </c>
      <c r="M20320" t="s">
        <v>417</v>
      </c>
      <c r="N20320">
        <v>32.5</v>
      </c>
      <c r="O20320" t="s">
        <v>24</v>
      </c>
      <c r="P20320" cm="1">
        <f t="array" ref="P20320">IF(Q20320&gt;0,INDEX(Q20320:Q42044,MATCH(TRUE,INDEX(Q20320:Q42044="",,),0)-1),"")</f>
        <v>3</v>
      </c>
      <c r="Q20320">
        <f t="shared" ref="Q20320:Q20345" si="587">INT((ROW()-20319)/9)+1</f>
        <v>1</v>
      </c>
      <c r="R20320">
        <f t="shared" si="586"/>
        <v>0</v>
      </c>
    </row>
    <row r="20321" spans="1:18" x14ac:dyDescent="0.3">
      <c r="A20321" t="s">
        <v>1423</v>
      </c>
      <c r="B20321" s="1">
        <v>38357</v>
      </c>
      <c r="C20321" s="2">
        <v>0.41666666666666669</v>
      </c>
      <c r="D20321" t="s">
        <v>1456</v>
      </c>
      <c r="E20321" t="s">
        <v>1457</v>
      </c>
      <c r="G20321" s="6" t="s">
        <v>29</v>
      </c>
      <c r="H20321" t="s">
        <v>30</v>
      </c>
      <c r="I20321" t="s">
        <v>21</v>
      </c>
      <c r="J20321" t="s">
        <v>22</v>
      </c>
      <c r="K20321">
        <v>46.2</v>
      </c>
      <c r="L20321">
        <v>138</v>
      </c>
      <c r="M20321" t="s">
        <v>417</v>
      </c>
      <c r="N20321">
        <v>138</v>
      </c>
      <c r="O20321" t="s">
        <v>24</v>
      </c>
      <c r="P20321" cm="1">
        <f t="array" ref="P20321">IF(Q20321&gt;0,INDEX(Q20321:Q42045,MATCH(TRUE,INDEX(Q20321:Q42045="",,),0)-1),"")</f>
        <v>3</v>
      </c>
      <c r="Q20321">
        <f t="shared" si="587"/>
        <v>1</v>
      </c>
      <c r="R20321">
        <f t="shared" si="586"/>
        <v>0</v>
      </c>
    </row>
    <row r="20322" spans="1:18" x14ac:dyDescent="0.3">
      <c r="A20322" t="s">
        <v>1423</v>
      </c>
      <c r="B20322" s="1">
        <v>38357</v>
      </c>
      <c r="C20322" s="2">
        <v>0.41666666666666669</v>
      </c>
      <c r="D20322" t="s">
        <v>1456</v>
      </c>
      <c r="E20322" t="s">
        <v>1457</v>
      </c>
      <c r="G20322" s="6" t="s">
        <v>29</v>
      </c>
      <c r="H20322" t="s">
        <v>196</v>
      </c>
      <c r="I20322" t="s">
        <v>21</v>
      </c>
      <c r="J20322" t="s">
        <v>22</v>
      </c>
      <c r="K20322">
        <v>4.2</v>
      </c>
      <c r="L20322">
        <v>195</v>
      </c>
      <c r="M20322" t="s">
        <v>417</v>
      </c>
      <c r="N20322">
        <v>195</v>
      </c>
      <c r="O20322" t="s">
        <v>24</v>
      </c>
      <c r="P20322" cm="1">
        <f t="array" ref="P20322">IF(Q20322&gt;0,INDEX(Q20322:Q42046,MATCH(TRUE,INDEX(Q20322:Q42046="",,),0)-1),"")</f>
        <v>3</v>
      </c>
      <c r="Q20322">
        <f t="shared" si="587"/>
        <v>1</v>
      </c>
      <c r="R20322">
        <f t="shared" si="586"/>
        <v>0</v>
      </c>
    </row>
    <row r="20323" spans="1:18" x14ac:dyDescent="0.3">
      <c r="A20323" t="s">
        <v>1423</v>
      </c>
      <c r="B20323" s="1">
        <v>38357</v>
      </c>
      <c r="C20323" s="2">
        <v>0.41666666666666669</v>
      </c>
      <c r="D20323" t="s">
        <v>1456</v>
      </c>
      <c r="E20323" t="s">
        <v>1457</v>
      </c>
      <c r="G20323" s="6" t="s">
        <v>29</v>
      </c>
      <c r="H20323" t="s">
        <v>206</v>
      </c>
      <c r="I20323" t="s">
        <v>21</v>
      </c>
      <c r="J20323" t="s">
        <v>22</v>
      </c>
      <c r="K20323">
        <v>2.9</v>
      </c>
      <c r="L20323">
        <v>159</v>
      </c>
      <c r="M20323" t="s">
        <v>417</v>
      </c>
      <c r="N20323">
        <v>159</v>
      </c>
      <c r="O20323" t="s">
        <v>24</v>
      </c>
      <c r="P20323" cm="1">
        <f t="array" ref="P20323">IF(Q20323&gt;0,INDEX(Q20323:Q42047,MATCH(TRUE,INDEX(Q20323:Q42047="",,),0)-1),"")</f>
        <v>3</v>
      </c>
      <c r="Q20323">
        <f t="shared" si="587"/>
        <v>1</v>
      </c>
      <c r="R20323">
        <f t="shared" si="586"/>
        <v>0</v>
      </c>
    </row>
    <row r="20324" spans="1:18" x14ac:dyDescent="0.3">
      <c r="A20324" t="s">
        <v>1423</v>
      </c>
      <c r="B20324" s="1">
        <v>38357</v>
      </c>
      <c r="C20324" s="2">
        <v>0.41666666666666669</v>
      </c>
      <c r="D20324" t="s">
        <v>1456</v>
      </c>
      <c r="E20324" t="s">
        <v>1457</v>
      </c>
      <c r="G20324" s="6" t="s">
        <v>29</v>
      </c>
      <c r="H20324" t="s">
        <v>406</v>
      </c>
      <c r="I20324" t="s">
        <v>21</v>
      </c>
      <c r="J20324" t="s">
        <v>22</v>
      </c>
      <c r="K20324">
        <v>23</v>
      </c>
      <c r="L20324">
        <v>86</v>
      </c>
      <c r="M20324" t="s">
        <v>417</v>
      </c>
      <c r="N20324">
        <v>86</v>
      </c>
      <c r="O20324" t="s">
        <v>24</v>
      </c>
      <c r="P20324" cm="1">
        <f t="array" ref="P20324">IF(Q20324&gt;0,INDEX(Q20324:Q42048,MATCH(TRUE,INDEX(Q20324:Q42048="",,),0)-1),"")</f>
        <v>3</v>
      </c>
      <c r="Q20324">
        <f t="shared" si="587"/>
        <v>1</v>
      </c>
      <c r="R20324">
        <f t="shared" si="586"/>
        <v>0</v>
      </c>
    </row>
    <row r="20325" spans="1:18" x14ac:dyDescent="0.3">
      <c r="A20325" t="s">
        <v>1423</v>
      </c>
      <c r="B20325" s="1">
        <v>38357</v>
      </c>
      <c r="C20325" s="2">
        <v>0.41666666666666669</v>
      </c>
      <c r="D20325" t="s">
        <v>1456</v>
      </c>
      <c r="E20325" t="s">
        <v>1457</v>
      </c>
      <c r="G20325" s="6" t="s">
        <v>29</v>
      </c>
      <c r="H20325" t="s">
        <v>99</v>
      </c>
      <c r="I20325" t="s">
        <v>21</v>
      </c>
      <c r="J20325" t="s">
        <v>22</v>
      </c>
      <c r="K20325">
        <v>0.5</v>
      </c>
      <c r="L20325">
        <v>219</v>
      </c>
      <c r="M20325" t="s">
        <v>417</v>
      </c>
      <c r="N20325">
        <v>219</v>
      </c>
      <c r="O20325" t="s">
        <v>24</v>
      </c>
      <c r="P20325" cm="1">
        <f t="array" ref="P20325">IF(Q20325&gt;0,INDEX(Q20325:Q42049,MATCH(TRUE,INDEX(Q20325:Q42049="",,),0)-1),"")</f>
        <v>3</v>
      </c>
      <c r="Q20325">
        <f t="shared" si="587"/>
        <v>1</v>
      </c>
      <c r="R20325">
        <f t="shared" si="586"/>
        <v>0</v>
      </c>
    </row>
    <row r="20326" spans="1:18" x14ac:dyDescent="0.3">
      <c r="A20326" t="s">
        <v>1423</v>
      </c>
      <c r="B20326" s="1">
        <v>38357</v>
      </c>
      <c r="C20326" s="2">
        <v>0.41666666666666669</v>
      </c>
      <c r="D20326" t="s">
        <v>1456</v>
      </c>
      <c r="E20326" t="s">
        <v>1457</v>
      </c>
      <c r="G20326" s="6" t="s">
        <v>29</v>
      </c>
      <c r="H20326" t="s">
        <v>148</v>
      </c>
      <c r="I20326" t="s">
        <v>26</v>
      </c>
      <c r="J20326" t="s">
        <v>27</v>
      </c>
      <c r="K20326">
        <v>7</v>
      </c>
      <c r="L20326">
        <v>21.75</v>
      </c>
      <c r="M20326" t="s">
        <v>417</v>
      </c>
      <c r="N20326">
        <v>21.75</v>
      </c>
      <c r="O20326" t="s">
        <v>24</v>
      </c>
      <c r="P20326" cm="1">
        <f t="array" ref="P20326">IF(Q20326&gt;0,INDEX(Q20326:Q42050,MATCH(TRUE,INDEX(Q20326:Q42050="",,),0)-1),"")</f>
        <v>3</v>
      </c>
      <c r="Q20326">
        <f t="shared" si="587"/>
        <v>1</v>
      </c>
      <c r="R20326">
        <f t="shared" si="586"/>
        <v>0</v>
      </c>
    </row>
    <row r="20327" spans="1:18" x14ac:dyDescent="0.3">
      <c r="A20327" t="s">
        <v>1423</v>
      </c>
      <c r="B20327" s="1">
        <v>38357</v>
      </c>
      <c r="C20327" s="2">
        <v>0.41666666666666669</v>
      </c>
      <c r="D20327" t="s">
        <v>1456</v>
      </c>
      <c r="E20327" t="s">
        <v>1457</v>
      </c>
      <c r="G20327" s="6" t="s">
        <v>29</v>
      </c>
      <c r="H20327" t="s">
        <v>122</v>
      </c>
      <c r="I20327" t="s">
        <v>26</v>
      </c>
      <c r="J20327" t="s">
        <v>27</v>
      </c>
      <c r="K20327">
        <v>5</v>
      </c>
      <c r="L20327">
        <v>38.9</v>
      </c>
      <c r="M20327" t="s">
        <v>417</v>
      </c>
      <c r="N20327">
        <v>38.9</v>
      </c>
      <c r="O20327" t="s">
        <v>24</v>
      </c>
      <c r="P20327" cm="1">
        <f t="array" ref="P20327">IF(Q20327&gt;0,INDEX(Q20327:Q42051,MATCH(TRUE,INDEX(Q20327:Q42051="",,),0)-1),"")</f>
        <v>3</v>
      </c>
      <c r="Q20327">
        <f t="shared" si="587"/>
        <v>1</v>
      </c>
      <c r="R20327">
        <f t="shared" si="586"/>
        <v>0</v>
      </c>
    </row>
    <row r="20328" spans="1:18" x14ac:dyDescent="0.3">
      <c r="A20328" t="s">
        <v>1423</v>
      </c>
      <c r="B20328" s="1">
        <v>38357</v>
      </c>
      <c r="C20328" s="2">
        <v>0.41666666666666669</v>
      </c>
      <c r="D20328" t="s">
        <v>1456</v>
      </c>
      <c r="E20328" t="s">
        <v>1457</v>
      </c>
      <c r="G20328" t="s">
        <v>19</v>
      </c>
      <c r="H20328" t="s">
        <v>194</v>
      </c>
      <c r="I20328" t="s">
        <v>21</v>
      </c>
      <c r="J20328" t="s">
        <v>22</v>
      </c>
      <c r="K20328">
        <v>167.6</v>
      </c>
      <c r="L20328">
        <v>957</v>
      </c>
      <c r="M20328" t="s">
        <v>756</v>
      </c>
      <c r="N20328">
        <v>1015</v>
      </c>
      <c r="P20328" cm="1">
        <f t="array" ref="P20328">IF(Q20328&gt;0,INDEX(Q20328:Q42052,MATCH(TRUE,INDEX(Q20328:Q42052="",,),0)-1),"")</f>
        <v>3</v>
      </c>
      <c r="Q20328">
        <f t="shared" si="587"/>
        <v>2</v>
      </c>
      <c r="R20328">
        <f t="shared" si="586"/>
        <v>0</v>
      </c>
    </row>
    <row r="20329" spans="1:18" x14ac:dyDescent="0.3">
      <c r="A20329" t="s">
        <v>1423</v>
      </c>
      <c r="B20329" s="1">
        <v>38357</v>
      </c>
      <c r="C20329" s="2">
        <v>0.41666666666666669</v>
      </c>
      <c r="D20329" t="s">
        <v>1456</v>
      </c>
      <c r="E20329" t="s">
        <v>1457</v>
      </c>
      <c r="G20329" t="s">
        <v>19</v>
      </c>
      <c r="H20329" t="s">
        <v>64</v>
      </c>
      <c r="I20329" t="s">
        <v>26</v>
      </c>
      <c r="J20329" t="s">
        <v>27</v>
      </c>
      <c r="K20329">
        <v>1294</v>
      </c>
      <c r="L20329">
        <v>16.649999999999999</v>
      </c>
      <c r="M20329" t="s">
        <v>756</v>
      </c>
      <c r="N20329">
        <v>31.26</v>
      </c>
      <c r="P20329" cm="1">
        <f t="array" ref="P20329">IF(Q20329&gt;0,INDEX(Q20329:Q42053,MATCH(TRUE,INDEX(Q20329:Q42053="",,),0)-1),"")</f>
        <v>3</v>
      </c>
      <c r="Q20329">
        <f t="shared" si="587"/>
        <v>2</v>
      </c>
      <c r="R20329">
        <f t="shared" si="586"/>
        <v>0</v>
      </c>
    </row>
    <row r="20330" spans="1:18" x14ac:dyDescent="0.3">
      <c r="A20330" t="s">
        <v>1423</v>
      </c>
      <c r="B20330" s="1">
        <v>38357</v>
      </c>
      <c r="C20330" s="2">
        <v>0.41666666666666669</v>
      </c>
      <c r="D20330" t="s">
        <v>1456</v>
      </c>
      <c r="E20330" t="s">
        <v>1457</v>
      </c>
      <c r="G20330" s="6" t="s">
        <v>29</v>
      </c>
      <c r="H20330" t="s">
        <v>30</v>
      </c>
      <c r="I20330" t="s">
        <v>21</v>
      </c>
      <c r="J20330" t="s">
        <v>22</v>
      </c>
      <c r="K20330">
        <v>46.2</v>
      </c>
      <c r="L20330">
        <v>138</v>
      </c>
      <c r="M20330" t="s">
        <v>756</v>
      </c>
      <c r="N20330">
        <v>138</v>
      </c>
      <c r="P20330" cm="1">
        <f t="array" ref="P20330">IF(Q20330&gt;0,INDEX(Q20330:Q42054,MATCH(TRUE,INDEX(Q20330:Q42054="",,),0)-1),"")</f>
        <v>3</v>
      </c>
      <c r="Q20330">
        <f t="shared" si="587"/>
        <v>2</v>
      </c>
      <c r="R20330">
        <f t="shared" si="586"/>
        <v>0</v>
      </c>
    </row>
    <row r="20331" spans="1:18" x14ac:dyDescent="0.3">
      <c r="A20331" t="s">
        <v>1423</v>
      </c>
      <c r="B20331" s="1">
        <v>38357</v>
      </c>
      <c r="C20331" s="2">
        <v>0.41666666666666669</v>
      </c>
      <c r="D20331" t="s">
        <v>1456</v>
      </c>
      <c r="E20331" t="s">
        <v>1457</v>
      </c>
      <c r="G20331" s="6" t="s">
        <v>29</v>
      </c>
      <c r="H20331" t="s">
        <v>196</v>
      </c>
      <c r="I20331" t="s">
        <v>21</v>
      </c>
      <c r="J20331" t="s">
        <v>22</v>
      </c>
      <c r="K20331">
        <v>4.2</v>
      </c>
      <c r="L20331">
        <v>195</v>
      </c>
      <c r="M20331" t="s">
        <v>756</v>
      </c>
      <c r="N20331">
        <v>195</v>
      </c>
      <c r="P20331" cm="1">
        <f t="array" ref="P20331">IF(Q20331&gt;0,INDEX(Q20331:Q42055,MATCH(TRUE,INDEX(Q20331:Q42055="",,),0)-1),"")</f>
        <v>3</v>
      </c>
      <c r="Q20331">
        <f t="shared" si="587"/>
        <v>2</v>
      </c>
      <c r="R20331">
        <f t="shared" si="586"/>
        <v>0</v>
      </c>
    </row>
    <row r="20332" spans="1:18" x14ac:dyDescent="0.3">
      <c r="A20332" t="s">
        <v>1423</v>
      </c>
      <c r="B20332" s="1">
        <v>38357</v>
      </c>
      <c r="C20332" s="2">
        <v>0.41666666666666669</v>
      </c>
      <c r="D20332" t="s">
        <v>1456</v>
      </c>
      <c r="E20332" t="s">
        <v>1457</v>
      </c>
      <c r="G20332" s="6" t="s">
        <v>29</v>
      </c>
      <c r="H20332" t="s">
        <v>206</v>
      </c>
      <c r="I20332" t="s">
        <v>21</v>
      </c>
      <c r="J20332" t="s">
        <v>22</v>
      </c>
      <c r="K20332">
        <v>2.9</v>
      </c>
      <c r="L20332">
        <v>159</v>
      </c>
      <c r="M20332" t="s">
        <v>756</v>
      </c>
      <c r="N20332">
        <v>159</v>
      </c>
      <c r="P20332" cm="1">
        <f t="array" ref="P20332">IF(Q20332&gt;0,INDEX(Q20332:Q42056,MATCH(TRUE,INDEX(Q20332:Q42056="",,),0)-1),"")</f>
        <v>3</v>
      </c>
      <c r="Q20332">
        <f t="shared" si="587"/>
        <v>2</v>
      </c>
      <c r="R20332">
        <f t="shared" si="586"/>
        <v>0</v>
      </c>
    </row>
    <row r="20333" spans="1:18" x14ac:dyDescent="0.3">
      <c r="A20333" t="s">
        <v>1423</v>
      </c>
      <c r="B20333" s="1">
        <v>38357</v>
      </c>
      <c r="C20333" s="2">
        <v>0.41666666666666669</v>
      </c>
      <c r="D20333" t="s">
        <v>1456</v>
      </c>
      <c r="E20333" t="s">
        <v>1457</v>
      </c>
      <c r="G20333" s="6" t="s">
        <v>29</v>
      </c>
      <c r="H20333" t="s">
        <v>406</v>
      </c>
      <c r="I20333" t="s">
        <v>21</v>
      </c>
      <c r="J20333" t="s">
        <v>22</v>
      </c>
      <c r="K20333">
        <v>23</v>
      </c>
      <c r="L20333">
        <v>86</v>
      </c>
      <c r="M20333" t="s">
        <v>756</v>
      </c>
      <c r="N20333">
        <v>86</v>
      </c>
      <c r="P20333" cm="1">
        <f t="array" ref="P20333">IF(Q20333&gt;0,INDEX(Q20333:Q42057,MATCH(TRUE,INDEX(Q20333:Q42057="",,),0)-1),"")</f>
        <v>3</v>
      </c>
      <c r="Q20333">
        <f t="shared" si="587"/>
        <v>2</v>
      </c>
      <c r="R20333">
        <f t="shared" si="586"/>
        <v>0</v>
      </c>
    </row>
    <row r="20334" spans="1:18" x14ac:dyDescent="0.3">
      <c r="A20334" t="s">
        <v>1423</v>
      </c>
      <c r="B20334" s="1">
        <v>38357</v>
      </c>
      <c r="C20334" s="2">
        <v>0.41666666666666669</v>
      </c>
      <c r="D20334" t="s">
        <v>1456</v>
      </c>
      <c r="E20334" t="s">
        <v>1457</v>
      </c>
      <c r="G20334" s="6" t="s">
        <v>29</v>
      </c>
      <c r="H20334" t="s">
        <v>99</v>
      </c>
      <c r="I20334" t="s">
        <v>21</v>
      </c>
      <c r="J20334" t="s">
        <v>22</v>
      </c>
      <c r="K20334">
        <v>0.5</v>
      </c>
      <c r="L20334">
        <v>219</v>
      </c>
      <c r="M20334" t="s">
        <v>756</v>
      </c>
      <c r="N20334">
        <v>219</v>
      </c>
      <c r="P20334" cm="1">
        <f t="array" ref="P20334">IF(Q20334&gt;0,INDEX(Q20334:Q42058,MATCH(TRUE,INDEX(Q20334:Q42058="",,),0)-1),"")</f>
        <v>3</v>
      </c>
      <c r="Q20334">
        <f t="shared" si="587"/>
        <v>2</v>
      </c>
      <c r="R20334">
        <f t="shared" si="586"/>
        <v>0</v>
      </c>
    </row>
    <row r="20335" spans="1:18" x14ac:dyDescent="0.3">
      <c r="A20335" t="s">
        <v>1423</v>
      </c>
      <c r="B20335" s="1">
        <v>38357</v>
      </c>
      <c r="C20335" s="2">
        <v>0.41666666666666669</v>
      </c>
      <c r="D20335" t="s">
        <v>1456</v>
      </c>
      <c r="E20335" t="s">
        <v>1457</v>
      </c>
      <c r="G20335" s="6" t="s">
        <v>29</v>
      </c>
      <c r="H20335" t="s">
        <v>148</v>
      </c>
      <c r="I20335" t="s">
        <v>26</v>
      </c>
      <c r="J20335" t="s">
        <v>27</v>
      </c>
      <c r="K20335">
        <v>7</v>
      </c>
      <c r="L20335">
        <v>21.75</v>
      </c>
      <c r="M20335" t="s">
        <v>756</v>
      </c>
      <c r="N20335">
        <v>21.75</v>
      </c>
      <c r="P20335" cm="1">
        <f t="array" ref="P20335">IF(Q20335&gt;0,INDEX(Q20335:Q42059,MATCH(TRUE,INDEX(Q20335:Q42059="",,),0)-1),"")</f>
        <v>3</v>
      </c>
      <c r="Q20335">
        <f t="shared" si="587"/>
        <v>2</v>
      </c>
      <c r="R20335">
        <f t="shared" si="586"/>
        <v>0</v>
      </c>
    </row>
    <row r="20336" spans="1:18" x14ac:dyDescent="0.3">
      <c r="A20336" t="s">
        <v>1423</v>
      </c>
      <c r="B20336" s="1">
        <v>38357</v>
      </c>
      <c r="C20336" s="2">
        <v>0.41666666666666669</v>
      </c>
      <c r="D20336" t="s">
        <v>1456</v>
      </c>
      <c r="E20336" t="s">
        <v>1457</v>
      </c>
      <c r="G20336" s="6" t="s">
        <v>29</v>
      </c>
      <c r="H20336" t="s">
        <v>122</v>
      </c>
      <c r="I20336" t="s">
        <v>26</v>
      </c>
      <c r="J20336" t="s">
        <v>27</v>
      </c>
      <c r="K20336">
        <v>5</v>
      </c>
      <c r="L20336">
        <v>38.9</v>
      </c>
      <c r="M20336" t="s">
        <v>756</v>
      </c>
      <c r="N20336">
        <v>38.9</v>
      </c>
      <c r="P20336" cm="1">
        <f t="array" ref="P20336">IF(Q20336&gt;0,INDEX(Q20336:Q42060,MATCH(TRUE,INDEX(Q20336:Q42060="",,),0)-1),"")</f>
        <v>3</v>
      </c>
      <c r="Q20336">
        <f t="shared" si="587"/>
        <v>2</v>
      </c>
      <c r="R20336">
        <f t="shared" ref="R20336:R20399" si="588">IF(P20336="","",0)</f>
        <v>0</v>
      </c>
    </row>
    <row r="20337" spans="1:18" x14ac:dyDescent="0.3">
      <c r="A20337" t="s">
        <v>1423</v>
      </c>
      <c r="B20337" s="1">
        <v>38357</v>
      </c>
      <c r="C20337" s="2">
        <v>0.41666666666666669</v>
      </c>
      <c r="D20337" t="s">
        <v>1456</v>
      </c>
      <c r="E20337" t="s">
        <v>1457</v>
      </c>
      <c r="G20337" t="s">
        <v>19</v>
      </c>
      <c r="H20337" t="s">
        <v>194</v>
      </c>
      <c r="I20337" t="s">
        <v>21</v>
      </c>
      <c r="J20337" t="s">
        <v>22</v>
      </c>
      <c r="K20337">
        <v>167.6</v>
      </c>
      <c r="L20337">
        <v>957</v>
      </c>
      <c r="M20337" t="s">
        <v>449</v>
      </c>
      <c r="N20337">
        <v>961</v>
      </c>
      <c r="P20337" cm="1">
        <f t="array" ref="P20337">IF(Q20337&gt;0,INDEX(Q20337:Q42061,MATCH(TRUE,INDEX(Q20337:Q42061="",,),0)-1),"")</f>
        <v>3</v>
      </c>
      <c r="Q20337">
        <f t="shared" si="587"/>
        <v>3</v>
      </c>
      <c r="R20337">
        <f t="shared" si="588"/>
        <v>0</v>
      </c>
    </row>
    <row r="20338" spans="1:18" x14ac:dyDescent="0.3">
      <c r="A20338" t="s">
        <v>1423</v>
      </c>
      <c r="B20338" s="1">
        <v>38357</v>
      </c>
      <c r="C20338" s="2">
        <v>0.41666666666666669</v>
      </c>
      <c r="D20338" t="s">
        <v>1456</v>
      </c>
      <c r="E20338" t="s">
        <v>1457</v>
      </c>
      <c r="G20338" t="s">
        <v>19</v>
      </c>
      <c r="H20338" t="s">
        <v>64</v>
      </c>
      <c r="I20338" t="s">
        <v>26</v>
      </c>
      <c r="J20338" t="s">
        <v>27</v>
      </c>
      <c r="K20338">
        <v>1294</v>
      </c>
      <c r="L20338">
        <v>16.649999999999999</v>
      </c>
      <c r="M20338" t="s">
        <v>449</v>
      </c>
      <c r="N20338">
        <v>34.11</v>
      </c>
      <c r="P20338" cm="1">
        <f t="array" ref="P20338">IF(Q20338&gt;0,INDEX(Q20338:Q42062,MATCH(TRUE,INDEX(Q20338:Q42062="",,),0)-1),"")</f>
        <v>3</v>
      </c>
      <c r="Q20338">
        <f t="shared" si="587"/>
        <v>3</v>
      </c>
      <c r="R20338">
        <f t="shared" si="588"/>
        <v>0</v>
      </c>
    </row>
    <row r="20339" spans="1:18" x14ac:dyDescent="0.3">
      <c r="A20339" t="s">
        <v>1423</v>
      </c>
      <c r="B20339" s="1">
        <v>38357</v>
      </c>
      <c r="C20339" s="2">
        <v>0.41666666666666669</v>
      </c>
      <c r="D20339" t="s">
        <v>1456</v>
      </c>
      <c r="E20339" t="s">
        <v>1457</v>
      </c>
      <c r="G20339" s="6" t="s">
        <v>29</v>
      </c>
      <c r="H20339" t="s">
        <v>30</v>
      </c>
      <c r="I20339" t="s">
        <v>21</v>
      </c>
      <c r="J20339" t="s">
        <v>22</v>
      </c>
      <c r="K20339">
        <v>46.2</v>
      </c>
      <c r="L20339">
        <v>138</v>
      </c>
      <c r="M20339" t="s">
        <v>449</v>
      </c>
      <c r="N20339">
        <v>138</v>
      </c>
      <c r="P20339" cm="1">
        <f t="array" ref="P20339">IF(Q20339&gt;0,INDEX(Q20339:Q42063,MATCH(TRUE,INDEX(Q20339:Q42063="",,),0)-1),"")</f>
        <v>3</v>
      </c>
      <c r="Q20339">
        <f t="shared" si="587"/>
        <v>3</v>
      </c>
      <c r="R20339">
        <f t="shared" si="588"/>
        <v>0</v>
      </c>
    </row>
    <row r="20340" spans="1:18" x14ac:dyDescent="0.3">
      <c r="A20340" t="s">
        <v>1423</v>
      </c>
      <c r="B20340" s="1">
        <v>38357</v>
      </c>
      <c r="C20340" s="2">
        <v>0.41666666666666669</v>
      </c>
      <c r="D20340" t="s">
        <v>1456</v>
      </c>
      <c r="E20340" t="s">
        <v>1457</v>
      </c>
      <c r="G20340" s="6" t="s">
        <v>29</v>
      </c>
      <c r="H20340" t="s">
        <v>196</v>
      </c>
      <c r="I20340" t="s">
        <v>21</v>
      </c>
      <c r="J20340" t="s">
        <v>22</v>
      </c>
      <c r="K20340">
        <v>4.2</v>
      </c>
      <c r="L20340">
        <v>195</v>
      </c>
      <c r="M20340" t="s">
        <v>449</v>
      </c>
      <c r="N20340">
        <v>195</v>
      </c>
      <c r="P20340" cm="1">
        <f t="array" ref="P20340">IF(Q20340&gt;0,INDEX(Q20340:Q42064,MATCH(TRUE,INDEX(Q20340:Q42064="",,),0)-1),"")</f>
        <v>3</v>
      </c>
      <c r="Q20340">
        <f t="shared" si="587"/>
        <v>3</v>
      </c>
      <c r="R20340">
        <f t="shared" si="588"/>
        <v>0</v>
      </c>
    </row>
    <row r="20341" spans="1:18" x14ac:dyDescent="0.3">
      <c r="A20341" t="s">
        <v>1423</v>
      </c>
      <c r="B20341" s="1">
        <v>38357</v>
      </c>
      <c r="C20341" s="2">
        <v>0.41666666666666669</v>
      </c>
      <c r="D20341" t="s">
        <v>1456</v>
      </c>
      <c r="E20341" t="s">
        <v>1457</v>
      </c>
      <c r="G20341" s="6" t="s">
        <v>29</v>
      </c>
      <c r="H20341" t="s">
        <v>206</v>
      </c>
      <c r="I20341" t="s">
        <v>21</v>
      </c>
      <c r="J20341" t="s">
        <v>22</v>
      </c>
      <c r="K20341">
        <v>2.9</v>
      </c>
      <c r="L20341">
        <v>159</v>
      </c>
      <c r="M20341" t="s">
        <v>449</v>
      </c>
      <c r="N20341">
        <v>159</v>
      </c>
      <c r="P20341" cm="1">
        <f t="array" ref="P20341">IF(Q20341&gt;0,INDEX(Q20341:Q42065,MATCH(TRUE,INDEX(Q20341:Q42065="",,),0)-1),"")</f>
        <v>3</v>
      </c>
      <c r="Q20341">
        <f t="shared" si="587"/>
        <v>3</v>
      </c>
      <c r="R20341">
        <f t="shared" si="588"/>
        <v>0</v>
      </c>
    </row>
    <row r="20342" spans="1:18" x14ac:dyDescent="0.3">
      <c r="A20342" t="s">
        <v>1423</v>
      </c>
      <c r="B20342" s="1">
        <v>38357</v>
      </c>
      <c r="C20342" s="2">
        <v>0.41666666666666669</v>
      </c>
      <c r="D20342" t="s">
        <v>1456</v>
      </c>
      <c r="E20342" t="s">
        <v>1457</v>
      </c>
      <c r="G20342" s="6" t="s">
        <v>29</v>
      </c>
      <c r="H20342" t="s">
        <v>406</v>
      </c>
      <c r="I20342" t="s">
        <v>21</v>
      </c>
      <c r="J20342" t="s">
        <v>22</v>
      </c>
      <c r="K20342">
        <v>23</v>
      </c>
      <c r="L20342">
        <v>86</v>
      </c>
      <c r="M20342" t="s">
        <v>449</v>
      </c>
      <c r="N20342">
        <v>86</v>
      </c>
      <c r="P20342" cm="1">
        <f t="array" ref="P20342">IF(Q20342&gt;0,INDEX(Q20342:Q42066,MATCH(TRUE,INDEX(Q20342:Q42066="",,),0)-1),"")</f>
        <v>3</v>
      </c>
      <c r="Q20342">
        <f t="shared" si="587"/>
        <v>3</v>
      </c>
      <c r="R20342">
        <f t="shared" si="588"/>
        <v>0</v>
      </c>
    </row>
    <row r="20343" spans="1:18" x14ac:dyDescent="0.3">
      <c r="A20343" t="s">
        <v>1423</v>
      </c>
      <c r="B20343" s="1">
        <v>38357</v>
      </c>
      <c r="C20343" s="2">
        <v>0.41666666666666669</v>
      </c>
      <c r="D20343" t="s">
        <v>1456</v>
      </c>
      <c r="E20343" t="s">
        <v>1457</v>
      </c>
      <c r="G20343" s="6" t="s">
        <v>29</v>
      </c>
      <c r="H20343" t="s">
        <v>99</v>
      </c>
      <c r="I20343" t="s">
        <v>21</v>
      </c>
      <c r="J20343" t="s">
        <v>22</v>
      </c>
      <c r="K20343">
        <v>0.5</v>
      </c>
      <c r="L20343">
        <v>219</v>
      </c>
      <c r="M20343" t="s">
        <v>449</v>
      </c>
      <c r="N20343">
        <v>219</v>
      </c>
      <c r="P20343" cm="1">
        <f t="array" ref="P20343">IF(Q20343&gt;0,INDEX(Q20343:Q42067,MATCH(TRUE,INDEX(Q20343:Q42067="",,),0)-1),"")</f>
        <v>3</v>
      </c>
      <c r="Q20343">
        <f t="shared" si="587"/>
        <v>3</v>
      </c>
      <c r="R20343">
        <f t="shared" si="588"/>
        <v>0</v>
      </c>
    </row>
    <row r="20344" spans="1:18" x14ac:dyDescent="0.3">
      <c r="A20344" t="s">
        <v>1423</v>
      </c>
      <c r="B20344" s="1">
        <v>38357</v>
      </c>
      <c r="C20344" s="2">
        <v>0.41666666666666669</v>
      </c>
      <c r="D20344" t="s">
        <v>1456</v>
      </c>
      <c r="E20344" t="s">
        <v>1457</v>
      </c>
      <c r="G20344" s="6" t="s">
        <v>29</v>
      </c>
      <c r="H20344" t="s">
        <v>148</v>
      </c>
      <c r="I20344" t="s">
        <v>26</v>
      </c>
      <c r="J20344" t="s">
        <v>27</v>
      </c>
      <c r="K20344">
        <v>7</v>
      </c>
      <c r="L20344">
        <v>21.75</v>
      </c>
      <c r="M20344" t="s">
        <v>449</v>
      </c>
      <c r="N20344">
        <v>21.75</v>
      </c>
      <c r="P20344" cm="1">
        <f t="array" ref="P20344">IF(Q20344&gt;0,INDEX(Q20344:Q42068,MATCH(TRUE,INDEX(Q20344:Q42068="",,),0)-1),"")</f>
        <v>3</v>
      </c>
      <c r="Q20344">
        <f t="shared" si="587"/>
        <v>3</v>
      </c>
      <c r="R20344">
        <f t="shared" si="588"/>
        <v>0</v>
      </c>
    </row>
    <row r="20345" spans="1:18" x14ac:dyDescent="0.3">
      <c r="A20345" t="s">
        <v>1423</v>
      </c>
      <c r="B20345" s="1">
        <v>38357</v>
      </c>
      <c r="C20345" s="2">
        <v>0.41666666666666669</v>
      </c>
      <c r="D20345" t="s">
        <v>1456</v>
      </c>
      <c r="E20345" t="s">
        <v>1457</v>
      </c>
      <c r="G20345" s="6" t="s">
        <v>29</v>
      </c>
      <c r="H20345" t="s">
        <v>122</v>
      </c>
      <c r="I20345" t="s">
        <v>26</v>
      </c>
      <c r="J20345" t="s">
        <v>27</v>
      </c>
      <c r="K20345">
        <v>5</v>
      </c>
      <c r="L20345">
        <v>38.9</v>
      </c>
      <c r="M20345" t="s">
        <v>449</v>
      </c>
      <c r="N20345">
        <v>38.9</v>
      </c>
      <c r="P20345" cm="1">
        <f t="array" ref="P20345">IF(Q20345&gt;0,INDEX(Q20345:Q42069,MATCH(TRUE,INDEX(Q20345:Q42069="",,),0)-1),"")</f>
        <v>3</v>
      </c>
      <c r="Q20345">
        <f t="shared" si="587"/>
        <v>3</v>
      </c>
      <c r="R20345">
        <f t="shared" si="588"/>
        <v>0</v>
      </c>
    </row>
    <row r="20346" spans="1:18" x14ac:dyDescent="0.3">
      <c r="P20346" t="str" cm="1">
        <f t="array" ref="P20346">IF(Q20346&gt;0,INDEX(Q20346:Q42070,MATCH(TRUE,INDEX(Q20346:Q42070="",,),0)-1),"")</f>
        <v/>
      </c>
      <c r="R20346" t="str">
        <f t="shared" si="588"/>
        <v/>
      </c>
    </row>
    <row r="20347" spans="1:18" x14ac:dyDescent="0.3">
      <c r="A20347" t="s">
        <v>1423</v>
      </c>
      <c r="B20347" s="1">
        <v>38267</v>
      </c>
      <c r="C20347" s="2">
        <v>0.41666666666666669</v>
      </c>
      <c r="D20347" t="s">
        <v>1458</v>
      </c>
      <c r="E20347" t="s">
        <v>1459</v>
      </c>
      <c r="G20347" t="s">
        <v>19</v>
      </c>
      <c r="H20347" t="s">
        <v>122</v>
      </c>
      <c r="I20347" t="s">
        <v>26</v>
      </c>
      <c r="J20347" t="s">
        <v>27</v>
      </c>
      <c r="K20347">
        <v>247</v>
      </c>
      <c r="L20347">
        <v>26</v>
      </c>
      <c r="M20347" t="s">
        <v>1433</v>
      </c>
      <c r="N20347">
        <v>52.6</v>
      </c>
      <c r="O20347" t="s">
        <v>24</v>
      </c>
      <c r="P20347" cm="1">
        <f t="array" ref="P20347">IF(Q20347&gt;0,INDEX(Q20347:Q42071,MATCH(TRUE,INDEX(Q20347:Q42071="",,),0)-1),"")</f>
        <v>4</v>
      </c>
      <c r="Q20347">
        <f>INT((ROW()-20347)/7)+1</f>
        <v>1</v>
      </c>
      <c r="R20347">
        <f t="shared" si="588"/>
        <v>0</v>
      </c>
    </row>
    <row r="20348" spans="1:18" x14ac:dyDescent="0.3">
      <c r="A20348" t="s">
        <v>1423</v>
      </c>
      <c r="B20348" s="1">
        <v>38267</v>
      </c>
      <c r="C20348" s="2">
        <v>0.41666666666666669</v>
      </c>
      <c r="D20348" t="s">
        <v>1458</v>
      </c>
      <c r="E20348" t="s">
        <v>1459</v>
      </c>
      <c r="G20348" t="s">
        <v>19</v>
      </c>
      <c r="H20348" t="s">
        <v>198</v>
      </c>
      <c r="I20348" t="s">
        <v>26</v>
      </c>
      <c r="J20348" t="s">
        <v>27</v>
      </c>
      <c r="K20348">
        <v>894</v>
      </c>
      <c r="L20348">
        <v>10.5</v>
      </c>
      <c r="M20348" t="s">
        <v>1433</v>
      </c>
      <c r="N20348">
        <v>35.520000000000003</v>
      </c>
      <c r="O20348" t="s">
        <v>24</v>
      </c>
      <c r="P20348" cm="1">
        <f t="array" ref="P20348">IF(Q20348&gt;0,INDEX(Q20348:Q42072,MATCH(TRUE,INDEX(Q20348:Q42072="",,),0)-1),"")</f>
        <v>4</v>
      </c>
      <c r="Q20348">
        <f t="shared" ref="Q20348:Q20374" si="589">INT((ROW()-20347)/7)+1</f>
        <v>1</v>
      </c>
      <c r="R20348">
        <f t="shared" si="588"/>
        <v>0</v>
      </c>
    </row>
    <row r="20349" spans="1:18" x14ac:dyDescent="0.3">
      <c r="A20349" t="s">
        <v>1423</v>
      </c>
      <c r="B20349" s="1">
        <v>38267</v>
      </c>
      <c r="C20349" s="2">
        <v>0.41666666666666669</v>
      </c>
      <c r="D20349" t="s">
        <v>1458</v>
      </c>
      <c r="E20349" t="s">
        <v>1459</v>
      </c>
      <c r="G20349" t="s">
        <v>19</v>
      </c>
      <c r="H20349" t="s">
        <v>28</v>
      </c>
      <c r="I20349" t="s">
        <v>26</v>
      </c>
      <c r="J20349" t="s">
        <v>27</v>
      </c>
      <c r="K20349">
        <v>825</v>
      </c>
      <c r="L20349">
        <v>39.25</v>
      </c>
      <c r="M20349" t="s">
        <v>1433</v>
      </c>
      <c r="N20349">
        <v>58.7</v>
      </c>
      <c r="O20349" t="s">
        <v>24</v>
      </c>
      <c r="P20349" cm="1">
        <f t="array" ref="P20349">IF(Q20349&gt;0,INDEX(Q20349:Q42073,MATCH(TRUE,INDEX(Q20349:Q42073="",,),0)-1),"")</f>
        <v>4</v>
      </c>
      <c r="Q20349">
        <f t="shared" si="589"/>
        <v>1</v>
      </c>
      <c r="R20349">
        <f t="shared" si="588"/>
        <v>0</v>
      </c>
    </row>
    <row r="20350" spans="1:18" x14ac:dyDescent="0.3">
      <c r="A20350" t="s">
        <v>1423</v>
      </c>
      <c r="B20350" s="1">
        <v>38267</v>
      </c>
      <c r="C20350" s="2">
        <v>0.41666666666666669</v>
      </c>
      <c r="D20350" t="s">
        <v>1458</v>
      </c>
      <c r="E20350" t="s">
        <v>1459</v>
      </c>
      <c r="G20350" s="6" t="s">
        <v>29</v>
      </c>
      <c r="H20350" t="s">
        <v>99</v>
      </c>
      <c r="I20350" t="s">
        <v>26</v>
      </c>
      <c r="J20350" t="s">
        <v>27</v>
      </c>
      <c r="K20350">
        <v>35</v>
      </c>
      <c r="L20350">
        <v>8.35</v>
      </c>
      <c r="M20350" t="s">
        <v>1433</v>
      </c>
      <c r="N20350">
        <v>8.35</v>
      </c>
      <c r="O20350" t="s">
        <v>24</v>
      </c>
      <c r="P20350" cm="1">
        <f t="array" ref="P20350">IF(Q20350&gt;0,INDEX(Q20350:Q42074,MATCH(TRUE,INDEX(Q20350:Q42074="",,),0)-1),"")</f>
        <v>4</v>
      </c>
      <c r="Q20350">
        <f t="shared" si="589"/>
        <v>1</v>
      </c>
      <c r="R20350">
        <f t="shared" si="588"/>
        <v>0</v>
      </c>
    </row>
    <row r="20351" spans="1:18" x14ac:dyDescent="0.3">
      <c r="A20351" t="s">
        <v>1423</v>
      </c>
      <c r="B20351" s="1">
        <v>38267</v>
      </c>
      <c r="C20351" s="2">
        <v>0.41666666666666669</v>
      </c>
      <c r="D20351" t="s">
        <v>1458</v>
      </c>
      <c r="E20351" t="s">
        <v>1459</v>
      </c>
      <c r="G20351" s="6" t="s">
        <v>29</v>
      </c>
      <c r="H20351" t="s">
        <v>63</v>
      </c>
      <c r="I20351" t="s">
        <v>26</v>
      </c>
      <c r="J20351" t="s">
        <v>27</v>
      </c>
      <c r="K20351">
        <v>15</v>
      </c>
      <c r="L20351">
        <v>14.65</v>
      </c>
      <c r="M20351" t="s">
        <v>1433</v>
      </c>
      <c r="N20351">
        <v>14.65</v>
      </c>
      <c r="O20351" t="s">
        <v>24</v>
      </c>
      <c r="P20351" cm="1">
        <f t="array" ref="P20351">IF(Q20351&gt;0,INDEX(Q20351:Q42075,MATCH(TRUE,INDEX(Q20351:Q42075="",,),0)-1),"")</f>
        <v>4</v>
      </c>
      <c r="Q20351">
        <f t="shared" si="589"/>
        <v>1</v>
      </c>
      <c r="R20351">
        <f t="shared" si="588"/>
        <v>0</v>
      </c>
    </row>
    <row r="20352" spans="1:18" x14ac:dyDescent="0.3">
      <c r="A20352" t="s">
        <v>1423</v>
      </c>
      <c r="B20352" s="1">
        <v>38267</v>
      </c>
      <c r="C20352" s="2">
        <v>0.41666666666666669</v>
      </c>
      <c r="D20352" t="s">
        <v>1458</v>
      </c>
      <c r="E20352" t="s">
        <v>1459</v>
      </c>
      <c r="G20352" s="6" t="s">
        <v>29</v>
      </c>
      <c r="H20352" t="s">
        <v>70</v>
      </c>
      <c r="I20352" t="s">
        <v>26</v>
      </c>
      <c r="J20352" t="s">
        <v>27</v>
      </c>
      <c r="K20352">
        <v>7</v>
      </c>
      <c r="L20352">
        <v>18.45</v>
      </c>
      <c r="M20352" t="s">
        <v>1433</v>
      </c>
      <c r="N20352">
        <v>18.45</v>
      </c>
      <c r="O20352" t="s">
        <v>24</v>
      </c>
      <c r="P20352" cm="1">
        <f t="array" ref="P20352">IF(Q20352&gt;0,INDEX(Q20352:Q42076,MATCH(TRUE,INDEX(Q20352:Q42076="",,),0)-1),"")</f>
        <v>4</v>
      </c>
      <c r="Q20352">
        <f t="shared" si="589"/>
        <v>1</v>
      </c>
      <c r="R20352">
        <f t="shared" si="588"/>
        <v>0</v>
      </c>
    </row>
    <row r="20353" spans="1:18" x14ac:dyDescent="0.3">
      <c r="A20353" t="s">
        <v>1423</v>
      </c>
      <c r="B20353" s="1">
        <v>38267</v>
      </c>
      <c r="C20353" s="2">
        <v>0.41666666666666669</v>
      </c>
      <c r="D20353" t="s">
        <v>1458</v>
      </c>
      <c r="E20353" t="s">
        <v>1459</v>
      </c>
      <c r="G20353" s="6" t="s">
        <v>29</v>
      </c>
      <c r="H20353" t="s">
        <v>64</v>
      </c>
      <c r="I20353" t="s">
        <v>26</v>
      </c>
      <c r="J20353" t="s">
        <v>27</v>
      </c>
      <c r="K20353">
        <v>41</v>
      </c>
      <c r="L20353">
        <v>10.8</v>
      </c>
      <c r="M20353" t="s">
        <v>1433</v>
      </c>
      <c r="N20353">
        <v>10.8</v>
      </c>
      <c r="O20353" t="s">
        <v>24</v>
      </c>
      <c r="P20353" cm="1">
        <f t="array" ref="P20353">IF(Q20353&gt;0,INDEX(Q20353:Q42077,MATCH(TRUE,INDEX(Q20353:Q42077="",,),0)-1),"")</f>
        <v>4</v>
      </c>
      <c r="Q20353">
        <f t="shared" si="589"/>
        <v>1</v>
      </c>
      <c r="R20353">
        <f t="shared" si="588"/>
        <v>0</v>
      </c>
    </row>
    <row r="20354" spans="1:18" x14ac:dyDescent="0.3">
      <c r="A20354" t="s">
        <v>1423</v>
      </c>
      <c r="B20354" s="1">
        <v>38267</v>
      </c>
      <c r="C20354" s="2">
        <v>0.41666666666666669</v>
      </c>
      <c r="D20354" t="s">
        <v>1458</v>
      </c>
      <c r="E20354" t="s">
        <v>1459</v>
      </c>
      <c r="G20354" t="s">
        <v>19</v>
      </c>
      <c r="H20354" t="s">
        <v>122</v>
      </c>
      <c r="I20354" t="s">
        <v>26</v>
      </c>
      <c r="J20354" t="s">
        <v>27</v>
      </c>
      <c r="K20354">
        <v>247</v>
      </c>
      <c r="L20354">
        <v>26</v>
      </c>
      <c r="M20354" t="s">
        <v>449</v>
      </c>
      <c r="N20354">
        <v>48.12</v>
      </c>
      <c r="P20354" cm="1">
        <f t="array" ref="P20354">IF(Q20354&gt;0,INDEX(Q20354:Q42078,MATCH(TRUE,INDEX(Q20354:Q42078="",,),0)-1),"")</f>
        <v>4</v>
      </c>
      <c r="Q20354">
        <f t="shared" si="589"/>
        <v>2</v>
      </c>
      <c r="R20354">
        <f t="shared" si="588"/>
        <v>0</v>
      </c>
    </row>
    <row r="20355" spans="1:18" x14ac:dyDescent="0.3">
      <c r="A20355" t="s">
        <v>1423</v>
      </c>
      <c r="B20355" s="1">
        <v>38267</v>
      </c>
      <c r="C20355" s="2">
        <v>0.41666666666666669</v>
      </c>
      <c r="D20355" t="s">
        <v>1458</v>
      </c>
      <c r="E20355" t="s">
        <v>1459</v>
      </c>
      <c r="G20355" t="s">
        <v>19</v>
      </c>
      <c r="H20355" t="s">
        <v>198</v>
      </c>
      <c r="I20355" t="s">
        <v>26</v>
      </c>
      <c r="J20355" t="s">
        <v>27</v>
      </c>
      <c r="K20355">
        <v>894</v>
      </c>
      <c r="L20355">
        <v>10.5</v>
      </c>
      <c r="M20355" t="s">
        <v>449</v>
      </c>
      <c r="N20355">
        <v>21.1</v>
      </c>
      <c r="P20355" cm="1">
        <f t="array" ref="P20355">IF(Q20355&gt;0,INDEX(Q20355:Q42079,MATCH(TRUE,INDEX(Q20355:Q42079="",,),0)-1),"")</f>
        <v>4</v>
      </c>
      <c r="Q20355">
        <f t="shared" si="589"/>
        <v>2</v>
      </c>
      <c r="R20355">
        <f t="shared" si="588"/>
        <v>0</v>
      </c>
    </row>
    <row r="20356" spans="1:18" x14ac:dyDescent="0.3">
      <c r="A20356" t="s">
        <v>1423</v>
      </c>
      <c r="B20356" s="1">
        <v>38267</v>
      </c>
      <c r="C20356" s="2">
        <v>0.41666666666666669</v>
      </c>
      <c r="D20356" t="s">
        <v>1458</v>
      </c>
      <c r="E20356" t="s">
        <v>1459</v>
      </c>
      <c r="G20356" t="s">
        <v>19</v>
      </c>
      <c r="H20356" t="s">
        <v>28</v>
      </c>
      <c r="I20356" t="s">
        <v>26</v>
      </c>
      <c r="J20356" t="s">
        <v>27</v>
      </c>
      <c r="K20356">
        <v>825</v>
      </c>
      <c r="L20356">
        <v>39.25</v>
      </c>
      <c r="M20356" t="s">
        <v>449</v>
      </c>
      <c r="N20356">
        <v>55.19</v>
      </c>
      <c r="P20356" cm="1">
        <f t="array" ref="P20356">IF(Q20356&gt;0,INDEX(Q20356:Q42080,MATCH(TRUE,INDEX(Q20356:Q42080="",,),0)-1),"")</f>
        <v>4</v>
      </c>
      <c r="Q20356">
        <f t="shared" si="589"/>
        <v>2</v>
      </c>
      <c r="R20356">
        <f t="shared" si="588"/>
        <v>0</v>
      </c>
    </row>
    <row r="20357" spans="1:18" x14ac:dyDescent="0.3">
      <c r="A20357" t="s">
        <v>1423</v>
      </c>
      <c r="B20357" s="1">
        <v>38267</v>
      </c>
      <c r="C20357" s="2">
        <v>0.41666666666666669</v>
      </c>
      <c r="D20357" t="s">
        <v>1458</v>
      </c>
      <c r="E20357" t="s">
        <v>1459</v>
      </c>
      <c r="G20357" s="6" t="s">
        <v>29</v>
      </c>
      <c r="H20357" t="s">
        <v>99</v>
      </c>
      <c r="I20357" t="s">
        <v>26</v>
      </c>
      <c r="J20357" t="s">
        <v>27</v>
      </c>
      <c r="K20357">
        <v>35</v>
      </c>
      <c r="L20357">
        <v>8.35</v>
      </c>
      <c r="M20357" t="s">
        <v>449</v>
      </c>
      <c r="N20357">
        <v>8.35</v>
      </c>
      <c r="P20357" cm="1">
        <f t="array" ref="P20357">IF(Q20357&gt;0,INDEX(Q20357:Q42081,MATCH(TRUE,INDEX(Q20357:Q42081="",,),0)-1),"")</f>
        <v>4</v>
      </c>
      <c r="Q20357">
        <f t="shared" si="589"/>
        <v>2</v>
      </c>
      <c r="R20357">
        <f t="shared" si="588"/>
        <v>0</v>
      </c>
    </row>
    <row r="20358" spans="1:18" x14ac:dyDescent="0.3">
      <c r="A20358" t="s">
        <v>1423</v>
      </c>
      <c r="B20358" s="1">
        <v>38267</v>
      </c>
      <c r="C20358" s="2">
        <v>0.41666666666666669</v>
      </c>
      <c r="D20358" t="s">
        <v>1458</v>
      </c>
      <c r="E20358" t="s">
        <v>1459</v>
      </c>
      <c r="G20358" s="6" t="s">
        <v>29</v>
      </c>
      <c r="H20358" t="s">
        <v>63</v>
      </c>
      <c r="I20358" t="s">
        <v>26</v>
      </c>
      <c r="J20358" t="s">
        <v>27</v>
      </c>
      <c r="K20358">
        <v>15</v>
      </c>
      <c r="L20358">
        <v>14.65</v>
      </c>
      <c r="M20358" t="s">
        <v>449</v>
      </c>
      <c r="N20358">
        <v>14.65</v>
      </c>
      <c r="P20358" cm="1">
        <f t="array" ref="P20358">IF(Q20358&gt;0,INDEX(Q20358:Q42082,MATCH(TRUE,INDEX(Q20358:Q42082="",,),0)-1),"")</f>
        <v>4</v>
      </c>
      <c r="Q20358">
        <f t="shared" si="589"/>
        <v>2</v>
      </c>
      <c r="R20358">
        <f t="shared" si="588"/>
        <v>0</v>
      </c>
    </row>
    <row r="20359" spans="1:18" x14ac:dyDescent="0.3">
      <c r="A20359" t="s">
        <v>1423</v>
      </c>
      <c r="B20359" s="1">
        <v>38267</v>
      </c>
      <c r="C20359" s="2">
        <v>0.41666666666666669</v>
      </c>
      <c r="D20359" t="s">
        <v>1458</v>
      </c>
      <c r="E20359" t="s">
        <v>1459</v>
      </c>
      <c r="G20359" s="6" t="s">
        <v>29</v>
      </c>
      <c r="H20359" t="s">
        <v>70</v>
      </c>
      <c r="I20359" t="s">
        <v>26</v>
      </c>
      <c r="J20359" t="s">
        <v>27</v>
      </c>
      <c r="K20359">
        <v>7</v>
      </c>
      <c r="L20359">
        <v>18.45</v>
      </c>
      <c r="M20359" t="s">
        <v>449</v>
      </c>
      <c r="N20359">
        <v>18.45</v>
      </c>
      <c r="P20359" cm="1">
        <f t="array" ref="P20359">IF(Q20359&gt;0,INDEX(Q20359:Q42083,MATCH(TRUE,INDEX(Q20359:Q42083="",,),0)-1),"")</f>
        <v>4</v>
      </c>
      <c r="Q20359">
        <f t="shared" si="589"/>
        <v>2</v>
      </c>
      <c r="R20359">
        <f t="shared" si="588"/>
        <v>0</v>
      </c>
    </row>
    <row r="20360" spans="1:18" x14ac:dyDescent="0.3">
      <c r="A20360" t="s">
        <v>1423</v>
      </c>
      <c r="B20360" s="1">
        <v>38267</v>
      </c>
      <c r="C20360" s="2">
        <v>0.41666666666666669</v>
      </c>
      <c r="D20360" t="s">
        <v>1458</v>
      </c>
      <c r="E20360" t="s">
        <v>1459</v>
      </c>
      <c r="G20360" s="6" t="s">
        <v>29</v>
      </c>
      <c r="H20360" t="s">
        <v>64</v>
      </c>
      <c r="I20360" t="s">
        <v>26</v>
      </c>
      <c r="J20360" t="s">
        <v>27</v>
      </c>
      <c r="K20360">
        <v>41</v>
      </c>
      <c r="L20360">
        <v>10.8</v>
      </c>
      <c r="M20360" t="s">
        <v>449</v>
      </c>
      <c r="N20360">
        <v>10.8</v>
      </c>
      <c r="P20360" cm="1">
        <f t="array" ref="P20360">IF(Q20360&gt;0,INDEX(Q20360:Q42084,MATCH(TRUE,INDEX(Q20360:Q42084="",,),0)-1),"")</f>
        <v>4</v>
      </c>
      <c r="Q20360">
        <f t="shared" si="589"/>
        <v>2</v>
      </c>
      <c r="R20360">
        <f t="shared" si="588"/>
        <v>0</v>
      </c>
    </row>
    <row r="20361" spans="1:18" x14ac:dyDescent="0.3">
      <c r="A20361" t="s">
        <v>1423</v>
      </c>
      <c r="B20361" s="1">
        <v>38267</v>
      </c>
      <c r="C20361" s="2">
        <v>0.41666666666666669</v>
      </c>
      <c r="D20361" t="s">
        <v>1458</v>
      </c>
      <c r="E20361" t="s">
        <v>1459</v>
      </c>
      <c r="G20361" t="s">
        <v>19</v>
      </c>
      <c r="H20361" t="s">
        <v>122</v>
      </c>
      <c r="I20361" t="s">
        <v>26</v>
      </c>
      <c r="J20361" t="s">
        <v>27</v>
      </c>
      <c r="K20361">
        <v>247</v>
      </c>
      <c r="L20361">
        <v>26</v>
      </c>
      <c r="M20361" t="s">
        <v>1117</v>
      </c>
      <c r="N20361">
        <v>36</v>
      </c>
      <c r="P20361" cm="1">
        <f t="array" ref="P20361">IF(Q20361&gt;0,INDEX(Q20361:Q42085,MATCH(TRUE,INDEX(Q20361:Q42085="",,),0)-1),"")</f>
        <v>4</v>
      </c>
      <c r="Q20361">
        <f t="shared" si="589"/>
        <v>3</v>
      </c>
      <c r="R20361">
        <f t="shared" si="588"/>
        <v>0</v>
      </c>
    </row>
    <row r="20362" spans="1:18" x14ac:dyDescent="0.3">
      <c r="A20362" t="s">
        <v>1423</v>
      </c>
      <c r="B20362" s="1">
        <v>38267</v>
      </c>
      <c r="C20362" s="2">
        <v>0.41666666666666669</v>
      </c>
      <c r="D20362" t="s">
        <v>1458</v>
      </c>
      <c r="E20362" t="s">
        <v>1459</v>
      </c>
      <c r="G20362" t="s">
        <v>19</v>
      </c>
      <c r="H20362" t="s">
        <v>198</v>
      </c>
      <c r="I20362" t="s">
        <v>26</v>
      </c>
      <c r="J20362" t="s">
        <v>27</v>
      </c>
      <c r="K20362">
        <v>894</v>
      </c>
      <c r="L20362">
        <v>10.5</v>
      </c>
      <c r="M20362" t="s">
        <v>1117</v>
      </c>
      <c r="N20362">
        <v>28.56</v>
      </c>
      <c r="P20362" cm="1">
        <f t="array" ref="P20362">IF(Q20362&gt;0,INDEX(Q20362:Q42086,MATCH(TRUE,INDEX(Q20362:Q42086="",,),0)-1),"")</f>
        <v>4</v>
      </c>
      <c r="Q20362">
        <f t="shared" si="589"/>
        <v>3</v>
      </c>
      <c r="R20362">
        <f t="shared" si="588"/>
        <v>0</v>
      </c>
    </row>
    <row r="20363" spans="1:18" x14ac:dyDescent="0.3">
      <c r="A20363" t="s">
        <v>1423</v>
      </c>
      <c r="B20363" s="1">
        <v>38267</v>
      </c>
      <c r="C20363" s="2">
        <v>0.41666666666666669</v>
      </c>
      <c r="D20363" t="s">
        <v>1458</v>
      </c>
      <c r="E20363" t="s">
        <v>1459</v>
      </c>
      <c r="G20363" t="s">
        <v>19</v>
      </c>
      <c r="H20363" t="s">
        <v>28</v>
      </c>
      <c r="I20363" t="s">
        <v>26</v>
      </c>
      <c r="J20363" t="s">
        <v>27</v>
      </c>
      <c r="K20363">
        <v>825</v>
      </c>
      <c r="L20363">
        <v>39.25</v>
      </c>
      <c r="M20363" t="s">
        <v>1117</v>
      </c>
      <c r="N20363">
        <v>46.23</v>
      </c>
      <c r="P20363" cm="1">
        <f t="array" ref="P20363">IF(Q20363&gt;0,INDEX(Q20363:Q42087,MATCH(TRUE,INDEX(Q20363:Q42087="",,),0)-1),"")</f>
        <v>4</v>
      </c>
      <c r="Q20363">
        <f t="shared" si="589"/>
        <v>3</v>
      </c>
      <c r="R20363">
        <f t="shared" si="588"/>
        <v>0</v>
      </c>
    </row>
    <row r="20364" spans="1:18" x14ac:dyDescent="0.3">
      <c r="A20364" t="s">
        <v>1423</v>
      </c>
      <c r="B20364" s="1">
        <v>38267</v>
      </c>
      <c r="C20364" s="2">
        <v>0.41666666666666669</v>
      </c>
      <c r="D20364" t="s">
        <v>1458</v>
      </c>
      <c r="E20364" t="s">
        <v>1459</v>
      </c>
      <c r="G20364" s="6" t="s">
        <v>29</v>
      </c>
      <c r="H20364" t="s">
        <v>99</v>
      </c>
      <c r="I20364" t="s">
        <v>26</v>
      </c>
      <c r="J20364" t="s">
        <v>27</v>
      </c>
      <c r="K20364">
        <v>35</v>
      </c>
      <c r="L20364">
        <v>8.35</v>
      </c>
      <c r="M20364" t="s">
        <v>1117</v>
      </c>
      <c r="N20364">
        <v>8.35</v>
      </c>
      <c r="P20364" cm="1">
        <f t="array" ref="P20364">IF(Q20364&gt;0,INDEX(Q20364:Q42088,MATCH(TRUE,INDEX(Q20364:Q42088="",,),0)-1),"")</f>
        <v>4</v>
      </c>
      <c r="Q20364">
        <f t="shared" si="589"/>
        <v>3</v>
      </c>
      <c r="R20364">
        <f t="shared" si="588"/>
        <v>0</v>
      </c>
    </row>
    <row r="20365" spans="1:18" x14ac:dyDescent="0.3">
      <c r="A20365" t="s">
        <v>1423</v>
      </c>
      <c r="B20365" s="1">
        <v>38267</v>
      </c>
      <c r="C20365" s="2">
        <v>0.41666666666666669</v>
      </c>
      <c r="D20365" t="s">
        <v>1458</v>
      </c>
      <c r="E20365" t="s">
        <v>1459</v>
      </c>
      <c r="G20365" s="6" t="s">
        <v>29</v>
      </c>
      <c r="H20365" t="s">
        <v>63</v>
      </c>
      <c r="I20365" t="s">
        <v>26</v>
      </c>
      <c r="J20365" t="s">
        <v>27</v>
      </c>
      <c r="K20365">
        <v>15</v>
      </c>
      <c r="L20365">
        <v>14.65</v>
      </c>
      <c r="M20365" t="s">
        <v>1117</v>
      </c>
      <c r="N20365">
        <v>14.65</v>
      </c>
      <c r="P20365" cm="1">
        <f t="array" ref="P20365">IF(Q20365&gt;0,INDEX(Q20365:Q42089,MATCH(TRUE,INDEX(Q20365:Q42089="",,),0)-1),"")</f>
        <v>4</v>
      </c>
      <c r="Q20365">
        <f t="shared" si="589"/>
        <v>3</v>
      </c>
      <c r="R20365">
        <f t="shared" si="588"/>
        <v>0</v>
      </c>
    </row>
    <row r="20366" spans="1:18" x14ac:dyDescent="0.3">
      <c r="A20366" t="s">
        <v>1423</v>
      </c>
      <c r="B20366" s="1">
        <v>38267</v>
      </c>
      <c r="C20366" s="2">
        <v>0.41666666666666669</v>
      </c>
      <c r="D20366" t="s">
        <v>1458</v>
      </c>
      <c r="E20366" t="s">
        <v>1459</v>
      </c>
      <c r="G20366" s="6" t="s">
        <v>29</v>
      </c>
      <c r="H20366" t="s">
        <v>70</v>
      </c>
      <c r="I20366" t="s">
        <v>26</v>
      </c>
      <c r="J20366" t="s">
        <v>27</v>
      </c>
      <c r="K20366">
        <v>7</v>
      </c>
      <c r="L20366">
        <v>18.45</v>
      </c>
      <c r="M20366" t="s">
        <v>1117</v>
      </c>
      <c r="N20366">
        <v>18.45</v>
      </c>
      <c r="P20366" cm="1">
        <f t="array" ref="P20366">IF(Q20366&gt;0,INDEX(Q20366:Q42090,MATCH(TRUE,INDEX(Q20366:Q42090="",,),0)-1),"")</f>
        <v>4</v>
      </c>
      <c r="Q20366">
        <f t="shared" si="589"/>
        <v>3</v>
      </c>
      <c r="R20366">
        <f t="shared" si="588"/>
        <v>0</v>
      </c>
    </row>
    <row r="20367" spans="1:18" x14ac:dyDescent="0.3">
      <c r="A20367" t="s">
        <v>1423</v>
      </c>
      <c r="B20367" s="1">
        <v>38267</v>
      </c>
      <c r="C20367" s="2">
        <v>0.41666666666666669</v>
      </c>
      <c r="D20367" t="s">
        <v>1458</v>
      </c>
      <c r="E20367" t="s">
        <v>1459</v>
      </c>
      <c r="G20367" s="6" t="s">
        <v>29</v>
      </c>
      <c r="H20367" t="s">
        <v>64</v>
      </c>
      <c r="I20367" t="s">
        <v>26</v>
      </c>
      <c r="J20367" t="s">
        <v>27</v>
      </c>
      <c r="K20367">
        <v>41</v>
      </c>
      <c r="L20367">
        <v>10.8</v>
      </c>
      <c r="M20367" t="s">
        <v>1117</v>
      </c>
      <c r="N20367">
        <v>10.8</v>
      </c>
      <c r="P20367" cm="1">
        <f t="array" ref="P20367">IF(Q20367&gt;0,INDEX(Q20367:Q42091,MATCH(TRUE,INDEX(Q20367:Q42091="",,),0)-1),"")</f>
        <v>4</v>
      </c>
      <c r="Q20367">
        <f t="shared" si="589"/>
        <v>3</v>
      </c>
      <c r="R20367">
        <f t="shared" si="588"/>
        <v>0</v>
      </c>
    </row>
    <row r="20368" spans="1:18" x14ac:dyDescent="0.3">
      <c r="A20368" t="s">
        <v>1423</v>
      </c>
      <c r="B20368" s="1">
        <v>38267</v>
      </c>
      <c r="C20368" s="2">
        <v>0.41666666666666669</v>
      </c>
      <c r="D20368" t="s">
        <v>1458</v>
      </c>
      <c r="E20368" t="s">
        <v>1459</v>
      </c>
      <c r="G20368" t="s">
        <v>19</v>
      </c>
      <c r="H20368" t="s">
        <v>122</v>
      </c>
      <c r="I20368" t="s">
        <v>26</v>
      </c>
      <c r="J20368" t="s">
        <v>27</v>
      </c>
      <c r="K20368">
        <v>247</v>
      </c>
      <c r="L20368">
        <v>26</v>
      </c>
      <c r="M20368" t="s">
        <v>1171</v>
      </c>
      <c r="N20368">
        <v>28</v>
      </c>
      <c r="P20368" cm="1">
        <f t="array" ref="P20368">IF(Q20368&gt;0,INDEX(Q20368:Q42092,MATCH(TRUE,INDEX(Q20368:Q42092="",,),0)-1),"")</f>
        <v>4</v>
      </c>
      <c r="Q20368">
        <f t="shared" si="589"/>
        <v>4</v>
      </c>
      <c r="R20368">
        <f t="shared" si="588"/>
        <v>0</v>
      </c>
    </row>
    <row r="20369" spans="1:18" x14ac:dyDescent="0.3">
      <c r="A20369" t="s">
        <v>1423</v>
      </c>
      <c r="B20369" s="1">
        <v>38267</v>
      </c>
      <c r="C20369" s="2">
        <v>0.41666666666666669</v>
      </c>
      <c r="D20369" t="s">
        <v>1458</v>
      </c>
      <c r="E20369" t="s">
        <v>1459</v>
      </c>
      <c r="G20369" t="s">
        <v>19</v>
      </c>
      <c r="H20369" t="s">
        <v>198</v>
      </c>
      <c r="I20369" t="s">
        <v>26</v>
      </c>
      <c r="J20369" t="s">
        <v>27</v>
      </c>
      <c r="K20369">
        <v>894</v>
      </c>
      <c r="L20369">
        <v>10.5</v>
      </c>
      <c r="M20369" t="s">
        <v>1171</v>
      </c>
      <c r="N20369">
        <v>11</v>
      </c>
      <c r="P20369" cm="1">
        <f t="array" ref="P20369">IF(Q20369&gt;0,INDEX(Q20369:Q42093,MATCH(TRUE,INDEX(Q20369:Q42093="",,),0)-1),"")</f>
        <v>4</v>
      </c>
      <c r="Q20369">
        <f t="shared" si="589"/>
        <v>4</v>
      </c>
      <c r="R20369">
        <f t="shared" si="588"/>
        <v>0</v>
      </c>
    </row>
    <row r="20370" spans="1:18" x14ac:dyDescent="0.3">
      <c r="A20370" t="s">
        <v>1423</v>
      </c>
      <c r="B20370" s="1">
        <v>38267</v>
      </c>
      <c r="C20370" s="2">
        <v>0.41666666666666669</v>
      </c>
      <c r="D20370" t="s">
        <v>1458</v>
      </c>
      <c r="E20370" t="s">
        <v>1459</v>
      </c>
      <c r="G20370" t="s">
        <v>19</v>
      </c>
      <c r="H20370" t="s">
        <v>28</v>
      </c>
      <c r="I20370" t="s">
        <v>26</v>
      </c>
      <c r="J20370" t="s">
        <v>27</v>
      </c>
      <c r="K20370">
        <v>825</v>
      </c>
      <c r="L20370">
        <v>39.25</v>
      </c>
      <c r="M20370" t="s">
        <v>1171</v>
      </c>
      <c r="N20370">
        <v>40</v>
      </c>
      <c r="P20370" cm="1">
        <f t="array" ref="P20370">IF(Q20370&gt;0,INDEX(Q20370:Q42094,MATCH(TRUE,INDEX(Q20370:Q42094="",,),0)-1),"")</f>
        <v>4</v>
      </c>
      <c r="Q20370">
        <f t="shared" si="589"/>
        <v>4</v>
      </c>
      <c r="R20370">
        <f t="shared" si="588"/>
        <v>0</v>
      </c>
    </row>
    <row r="20371" spans="1:18" x14ac:dyDescent="0.3">
      <c r="A20371" t="s">
        <v>1423</v>
      </c>
      <c r="B20371" s="1">
        <v>38267</v>
      </c>
      <c r="C20371" s="2">
        <v>0.41666666666666669</v>
      </c>
      <c r="D20371" t="s">
        <v>1458</v>
      </c>
      <c r="E20371" t="s">
        <v>1459</v>
      </c>
      <c r="G20371" s="6" t="s">
        <v>29</v>
      </c>
      <c r="H20371" t="s">
        <v>99</v>
      </c>
      <c r="I20371" t="s">
        <v>26</v>
      </c>
      <c r="J20371" t="s">
        <v>27</v>
      </c>
      <c r="K20371">
        <v>35</v>
      </c>
      <c r="L20371">
        <v>8.35</v>
      </c>
      <c r="M20371" t="s">
        <v>1171</v>
      </c>
      <c r="N20371">
        <v>8.35</v>
      </c>
      <c r="P20371" cm="1">
        <f t="array" ref="P20371">IF(Q20371&gt;0,INDEX(Q20371:Q42095,MATCH(TRUE,INDEX(Q20371:Q42095="",,),0)-1),"")</f>
        <v>4</v>
      </c>
      <c r="Q20371">
        <f t="shared" si="589"/>
        <v>4</v>
      </c>
      <c r="R20371">
        <f t="shared" si="588"/>
        <v>0</v>
      </c>
    </row>
    <row r="20372" spans="1:18" x14ac:dyDescent="0.3">
      <c r="A20372" t="s">
        <v>1423</v>
      </c>
      <c r="B20372" s="1">
        <v>38267</v>
      </c>
      <c r="C20372" s="2">
        <v>0.41666666666666669</v>
      </c>
      <c r="D20372" t="s">
        <v>1458</v>
      </c>
      <c r="E20372" t="s">
        <v>1459</v>
      </c>
      <c r="G20372" s="6" t="s">
        <v>29</v>
      </c>
      <c r="H20372" t="s">
        <v>63</v>
      </c>
      <c r="I20372" t="s">
        <v>26</v>
      </c>
      <c r="J20372" t="s">
        <v>27</v>
      </c>
      <c r="K20372">
        <v>15</v>
      </c>
      <c r="L20372">
        <v>14.65</v>
      </c>
      <c r="M20372" t="s">
        <v>1171</v>
      </c>
      <c r="N20372">
        <v>14.65</v>
      </c>
      <c r="P20372" cm="1">
        <f t="array" ref="P20372">IF(Q20372&gt;0,INDEX(Q20372:Q42096,MATCH(TRUE,INDEX(Q20372:Q42096="",,),0)-1),"")</f>
        <v>4</v>
      </c>
      <c r="Q20372">
        <f t="shared" si="589"/>
        <v>4</v>
      </c>
      <c r="R20372">
        <f t="shared" si="588"/>
        <v>0</v>
      </c>
    </row>
    <row r="20373" spans="1:18" x14ac:dyDescent="0.3">
      <c r="A20373" t="s">
        <v>1423</v>
      </c>
      <c r="B20373" s="1">
        <v>38267</v>
      </c>
      <c r="C20373" s="2">
        <v>0.41666666666666669</v>
      </c>
      <c r="D20373" t="s">
        <v>1458</v>
      </c>
      <c r="E20373" t="s">
        <v>1459</v>
      </c>
      <c r="G20373" s="6" t="s">
        <v>29</v>
      </c>
      <c r="H20373" t="s">
        <v>70</v>
      </c>
      <c r="I20373" t="s">
        <v>26</v>
      </c>
      <c r="J20373" t="s">
        <v>27</v>
      </c>
      <c r="K20373">
        <v>7</v>
      </c>
      <c r="L20373">
        <v>18.45</v>
      </c>
      <c r="M20373" t="s">
        <v>1171</v>
      </c>
      <c r="N20373">
        <v>18.45</v>
      </c>
      <c r="P20373" cm="1">
        <f t="array" ref="P20373">IF(Q20373&gt;0,INDEX(Q20373:Q42097,MATCH(TRUE,INDEX(Q20373:Q42097="",,),0)-1),"")</f>
        <v>4</v>
      </c>
      <c r="Q20373">
        <f t="shared" si="589"/>
        <v>4</v>
      </c>
      <c r="R20373">
        <f t="shared" si="588"/>
        <v>0</v>
      </c>
    </row>
    <row r="20374" spans="1:18" x14ac:dyDescent="0.3">
      <c r="A20374" t="s">
        <v>1423</v>
      </c>
      <c r="B20374" s="1">
        <v>38267</v>
      </c>
      <c r="C20374" s="2">
        <v>0.41666666666666669</v>
      </c>
      <c r="D20374" t="s">
        <v>1458</v>
      </c>
      <c r="E20374" t="s">
        <v>1459</v>
      </c>
      <c r="G20374" s="6" t="s">
        <v>29</v>
      </c>
      <c r="H20374" t="s">
        <v>64</v>
      </c>
      <c r="I20374" t="s">
        <v>26</v>
      </c>
      <c r="J20374" t="s">
        <v>27</v>
      </c>
      <c r="K20374">
        <v>41</v>
      </c>
      <c r="L20374">
        <v>10.8</v>
      </c>
      <c r="M20374" t="s">
        <v>1171</v>
      </c>
      <c r="N20374">
        <v>10.8</v>
      </c>
      <c r="P20374" cm="1">
        <f t="array" ref="P20374">IF(Q20374&gt;0,INDEX(Q20374:Q42098,MATCH(TRUE,INDEX(Q20374:Q42098="",,),0)-1),"")</f>
        <v>4</v>
      </c>
      <c r="Q20374">
        <f t="shared" si="589"/>
        <v>4</v>
      </c>
      <c r="R20374">
        <f t="shared" si="588"/>
        <v>0</v>
      </c>
    </row>
    <row r="20375" spans="1:18" x14ac:dyDescent="0.3">
      <c r="P20375" t="str" cm="1">
        <f t="array" ref="P20375">IF(Q20375&gt;0,INDEX(Q20375:Q42099,MATCH(TRUE,INDEX(Q20375:Q42099="",,),0)-1),"")</f>
        <v/>
      </c>
      <c r="R20375" t="str">
        <f t="shared" si="588"/>
        <v/>
      </c>
    </row>
    <row r="20376" spans="1:18" x14ac:dyDescent="0.3">
      <c r="A20376" t="s">
        <v>1423</v>
      </c>
      <c r="B20376" s="1">
        <v>38267</v>
      </c>
      <c r="C20376" s="2">
        <v>0.41666666666666669</v>
      </c>
      <c r="D20376" t="s">
        <v>1460</v>
      </c>
      <c r="E20376" t="s">
        <v>1461</v>
      </c>
      <c r="G20376" t="s">
        <v>19</v>
      </c>
      <c r="H20376" t="s">
        <v>99</v>
      </c>
      <c r="I20376" t="s">
        <v>26</v>
      </c>
      <c r="J20376" t="s">
        <v>27</v>
      </c>
      <c r="K20376">
        <v>81</v>
      </c>
      <c r="L20376">
        <v>9.15</v>
      </c>
      <c r="M20376" t="s">
        <v>449</v>
      </c>
      <c r="N20376">
        <v>18.03</v>
      </c>
      <c r="O20376" t="s">
        <v>24</v>
      </c>
      <c r="P20376" cm="1">
        <f t="array" ref="P20376">IF(Q20376&gt;0,INDEX(Q20376:Q42100,MATCH(TRUE,INDEX(Q20376:Q42100="",,),0)-1),"")</f>
        <v>2</v>
      </c>
      <c r="Q20376">
        <v>1</v>
      </c>
      <c r="R20376">
        <f t="shared" si="588"/>
        <v>0</v>
      </c>
    </row>
    <row r="20377" spans="1:18" x14ac:dyDescent="0.3">
      <c r="A20377" t="s">
        <v>1423</v>
      </c>
      <c r="B20377" s="1">
        <v>38267</v>
      </c>
      <c r="C20377" s="2">
        <v>0.41666666666666669</v>
      </c>
      <c r="D20377" t="s">
        <v>1460</v>
      </c>
      <c r="E20377" t="s">
        <v>1461</v>
      </c>
      <c r="G20377" t="s">
        <v>19</v>
      </c>
      <c r="H20377" t="s">
        <v>148</v>
      </c>
      <c r="I20377" t="s">
        <v>26</v>
      </c>
      <c r="J20377" t="s">
        <v>27</v>
      </c>
      <c r="K20377">
        <v>60</v>
      </c>
      <c r="L20377">
        <v>14.2</v>
      </c>
      <c r="M20377" t="s">
        <v>449</v>
      </c>
      <c r="N20377">
        <v>21.11</v>
      </c>
      <c r="O20377" t="s">
        <v>24</v>
      </c>
      <c r="P20377" cm="1">
        <f t="array" ref="P20377">IF(Q20377&gt;0,INDEX(Q20377:Q42101,MATCH(TRUE,INDEX(Q20377:Q42101="",,),0)-1),"")</f>
        <v>2</v>
      </c>
      <c r="Q20377">
        <v>1</v>
      </c>
      <c r="R20377">
        <f t="shared" si="588"/>
        <v>0</v>
      </c>
    </row>
    <row r="20378" spans="1:18" x14ac:dyDescent="0.3">
      <c r="A20378" t="s">
        <v>1423</v>
      </c>
      <c r="B20378" s="1">
        <v>38267</v>
      </c>
      <c r="C20378" s="2">
        <v>0.41666666666666669</v>
      </c>
      <c r="D20378" t="s">
        <v>1460</v>
      </c>
      <c r="E20378" t="s">
        <v>1461</v>
      </c>
      <c r="G20378" t="s">
        <v>19</v>
      </c>
      <c r="H20378" t="s">
        <v>197</v>
      </c>
      <c r="I20378" t="s">
        <v>26</v>
      </c>
      <c r="J20378" t="s">
        <v>27</v>
      </c>
      <c r="K20378">
        <v>70</v>
      </c>
      <c r="L20378">
        <v>20.5</v>
      </c>
      <c r="M20378" t="s">
        <v>449</v>
      </c>
      <c r="N20378">
        <v>48.1</v>
      </c>
      <c r="O20378" t="s">
        <v>24</v>
      </c>
      <c r="P20378" cm="1">
        <f t="array" ref="P20378">IF(Q20378&gt;0,INDEX(Q20378:Q42102,MATCH(TRUE,INDEX(Q20378:Q42102="",,),0)-1),"")</f>
        <v>2</v>
      </c>
      <c r="Q20378">
        <v>1</v>
      </c>
      <c r="R20378">
        <f t="shared" si="588"/>
        <v>0</v>
      </c>
    </row>
    <row r="20379" spans="1:18" x14ac:dyDescent="0.3">
      <c r="A20379" t="s">
        <v>1423</v>
      </c>
      <c r="B20379" s="1">
        <v>38267</v>
      </c>
      <c r="C20379" s="2">
        <v>0.41666666666666669</v>
      </c>
      <c r="D20379" t="s">
        <v>1460</v>
      </c>
      <c r="E20379" t="s">
        <v>1461</v>
      </c>
      <c r="G20379" t="s">
        <v>19</v>
      </c>
      <c r="H20379" t="s">
        <v>63</v>
      </c>
      <c r="I20379" t="s">
        <v>26</v>
      </c>
      <c r="J20379" t="s">
        <v>27</v>
      </c>
      <c r="K20379">
        <v>42</v>
      </c>
      <c r="L20379">
        <v>14.9</v>
      </c>
      <c r="M20379" t="s">
        <v>449</v>
      </c>
      <c r="N20379">
        <v>37.130000000000003</v>
      </c>
      <c r="O20379" t="s">
        <v>24</v>
      </c>
      <c r="P20379" cm="1">
        <f t="array" ref="P20379">IF(Q20379&gt;0,INDEX(Q20379:Q42103,MATCH(TRUE,INDEX(Q20379:Q42103="",,),0)-1),"")</f>
        <v>2</v>
      </c>
      <c r="Q20379">
        <v>1</v>
      </c>
      <c r="R20379">
        <f t="shared" si="588"/>
        <v>0</v>
      </c>
    </row>
    <row r="20380" spans="1:18" x14ac:dyDescent="0.3">
      <c r="A20380" t="s">
        <v>1423</v>
      </c>
      <c r="B20380" s="1">
        <v>38267</v>
      </c>
      <c r="C20380" s="2">
        <v>0.41666666666666669</v>
      </c>
      <c r="D20380" t="s">
        <v>1460</v>
      </c>
      <c r="E20380" t="s">
        <v>1461</v>
      </c>
      <c r="G20380" t="s">
        <v>19</v>
      </c>
      <c r="H20380" t="s">
        <v>64</v>
      </c>
      <c r="I20380" t="s">
        <v>26</v>
      </c>
      <c r="J20380" t="s">
        <v>27</v>
      </c>
      <c r="K20380">
        <v>54</v>
      </c>
      <c r="L20380">
        <v>11.3</v>
      </c>
      <c r="M20380" t="s">
        <v>449</v>
      </c>
      <c r="N20380">
        <v>30</v>
      </c>
      <c r="O20380" t="s">
        <v>24</v>
      </c>
      <c r="P20380" cm="1">
        <f t="array" ref="P20380">IF(Q20380&gt;0,INDEX(Q20380:Q42104,MATCH(TRUE,INDEX(Q20380:Q42104="",,),0)-1),"")</f>
        <v>2</v>
      </c>
      <c r="Q20380">
        <v>1</v>
      </c>
      <c r="R20380">
        <f t="shared" si="588"/>
        <v>0</v>
      </c>
    </row>
    <row r="20381" spans="1:18" x14ac:dyDescent="0.3">
      <c r="A20381" t="s">
        <v>1423</v>
      </c>
      <c r="B20381" s="1">
        <v>38267</v>
      </c>
      <c r="C20381" s="2">
        <v>0.41666666666666669</v>
      </c>
      <c r="D20381" t="s">
        <v>1460</v>
      </c>
      <c r="E20381" t="s">
        <v>1461</v>
      </c>
      <c r="G20381" s="6" t="s">
        <v>29</v>
      </c>
      <c r="H20381" t="s">
        <v>196</v>
      </c>
      <c r="I20381" t="s">
        <v>21</v>
      </c>
      <c r="J20381" t="s">
        <v>22</v>
      </c>
      <c r="K20381">
        <v>0.7</v>
      </c>
      <c r="L20381">
        <v>180</v>
      </c>
      <c r="M20381" t="s">
        <v>449</v>
      </c>
      <c r="N20381">
        <v>180</v>
      </c>
      <c r="O20381" t="s">
        <v>24</v>
      </c>
      <c r="P20381" cm="1">
        <f t="array" ref="P20381">IF(Q20381&gt;0,INDEX(Q20381:Q42105,MATCH(TRUE,INDEX(Q20381:Q42105="",,),0)-1),"")</f>
        <v>2</v>
      </c>
      <c r="Q20381">
        <v>1</v>
      </c>
      <c r="R20381">
        <f t="shared" si="588"/>
        <v>0</v>
      </c>
    </row>
    <row r="20382" spans="1:18" x14ac:dyDescent="0.3">
      <c r="A20382" t="s">
        <v>1423</v>
      </c>
      <c r="B20382" s="1">
        <v>38267</v>
      </c>
      <c r="C20382" s="2">
        <v>0.41666666666666669</v>
      </c>
      <c r="D20382" t="s">
        <v>1460</v>
      </c>
      <c r="E20382" t="s">
        <v>1461</v>
      </c>
      <c r="G20382" s="6" t="s">
        <v>29</v>
      </c>
      <c r="H20382" t="s">
        <v>99</v>
      </c>
      <c r="I20382" t="s">
        <v>21</v>
      </c>
      <c r="J20382" t="s">
        <v>22</v>
      </c>
      <c r="K20382">
        <v>1.9</v>
      </c>
      <c r="L20382">
        <v>101</v>
      </c>
      <c r="M20382" t="s">
        <v>449</v>
      </c>
      <c r="N20382">
        <v>101</v>
      </c>
      <c r="O20382" t="s">
        <v>24</v>
      </c>
      <c r="P20382" cm="1">
        <f t="array" ref="P20382">IF(Q20382&gt;0,INDEX(Q20382:Q42106,MATCH(TRUE,INDEX(Q20382:Q42106="",,),0)-1),"")</f>
        <v>2</v>
      </c>
      <c r="Q20382">
        <v>1</v>
      </c>
      <c r="R20382">
        <f t="shared" si="588"/>
        <v>0</v>
      </c>
    </row>
    <row r="20383" spans="1:18" x14ac:dyDescent="0.3">
      <c r="A20383" t="s">
        <v>1423</v>
      </c>
      <c r="B20383" s="1">
        <v>38267</v>
      </c>
      <c r="C20383" s="2">
        <v>0.41666666666666669</v>
      </c>
      <c r="D20383" t="s">
        <v>1460</v>
      </c>
      <c r="E20383" t="s">
        <v>1461</v>
      </c>
      <c r="G20383" s="6" t="s">
        <v>29</v>
      </c>
      <c r="H20383" t="s">
        <v>394</v>
      </c>
      <c r="I20383" t="s">
        <v>26</v>
      </c>
      <c r="J20383" t="s">
        <v>27</v>
      </c>
      <c r="K20383">
        <v>92</v>
      </c>
      <c r="L20383">
        <v>4.95</v>
      </c>
      <c r="M20383" t="s">
        <v>449</v>
      </c>
      <c r="N20383">
        <v>4.95</v>
      </c>
      <c r="O20383" t="s">
        <v>24</v>
      </c>
      <c r="P20383" cm="1">
        <f t="array" ref="P20383">IF(Q20383&gt;0,INDEX(Q20383:Q42107,MATCH(TRUE,INDEX(Q20383:Q42107="",,),0)-1),"")</f>
        <v>2</v>
      </c>
      <c r="Q20383">
        <v>1</v>
      </c>
      <c r="R20383">
        <f t="shared" si="588"/>
        <v>0</v>
      </c>
    </row>
    <row r="20384" spans="1:18" x14ac:dyDescent="0.3">
      <c r="A20384" t="s">
        <v>1423</v>
      </c>
      <c r="B20384" s="1">
        <v>38267</v>
      </c>
      <c r="C20384" s="2">
        <v>0.41666666666666669</v>
      </c>
      <c r="D20384" t="s">
        <v>1460</v>
      </c>
      <c r="E20384" t="s">
        <v>1461</v>
      </c>
      <c r="G20384" t="s">
        <v>19</v>
      </c>
      <c r="H20384" t="s">
        <v>99</v>
      </c>
      <c r="I20384" t="s">
        <v>26</v>
      </c>
      <c r="J20384" t="s">
        <v>27</v>
      </c>
      <c r="K20384">
        <v>81</v>
      </c>
      <c r="L20384">
        <v>9.15</v>
      </c>
      <c r="M20384" t="s">
        <v>1171</v>
      </c>
      <c r="N20384">
        <v>12</v>
      </c>
      <c r="P20384" cm="1">
        <f t="array" ref="P20384">IF(Q20384&gt;0,INDEX(Q20384:Q42108,MATCH(TRUE,INDEX(Q20384:Q42108="",,),0)-1),"")</f>
        <v>2</v>
      </c>
      <c r="Q20384">
        <v>2</v>
      </c>
      <c r="R20384">
        <f t="shared" si="588"/>
        <v>0</v>
      </c>
    </row>
    <row r="20385" spans="1:18" x14ac:dyDescent="0.3">
      <c r="A20385" t="s">
        <v>1423</v>
      </c>
      <c r="B20385" s="1">
        <v>38267</v>
      </c>
      <c r="C20385" s="2">
        <v>0.41666666666666669</v>
      </c>
      <c r="D20385" t="s">
        <v>1460</v>
      </c>
      <c r="E20385" t="s">
        <v>1461</v>
      </c>
      <c r="G20385" t="s">
        <v>19</v>
      </c>
      <c r="H20385" t="s">
        <v>148</v>
      </c>
      <c r="I20385" t="s">
        <v>26</v>
      </c>
      <c r="J20385" t="s">
        <v>27</v>
      </c>
      <c r="K20385">
        <v>60</v>
      </c>
      <c r="L20385">
        <v>14.2</v>
      </c>
      <c r="M20385" t="s">
        <v>1171</v>
      </c>
      <c r="N20385">
        <v>15</v>
      </c>
      <c r="P20385" cm="1">
        <f t="array" ref="P20385">IF(Q20385&gt;0,INDEX(Q20385:Q42109,MATCH(TRUE,INDEX(Q20385:Q42109="",,),0)-1),"")</f>
        <v>2</v>
      </c>
      <c r="Q20385">
        <v>2</v>
      </c>
      <c r="R20385">
        <f t="shared" si="588"/>
        <v>0</v>
      </c>
    </row>
    <row r="20386" spans="1:18" x14ac:dyDescent="0.3">
      <c r="A20386" t="s">
        <v>1423</v>
      </c>
      <c r="B20386" s="1">
        <v>38267</v>
      </c>
      <c r="C20386" s="2">
        <v>0.41666666666666669</v>
      </c>
      <c r="D20386" t="s">
        <v>1460</v>
      </c>
      <c r="E20386" t="s">
        <v>1461</v>
      </c>
      <c r="G20386" t="s">
        <v>19</v>
      </c>
      <c r="H20386" t="s">
        <v>197</v>
      </c>
      <c r="I20386" t="s">
        <v>26</v>
      </c>
      <c r="J20386" t="s">
        <v>27</v>
      </c>
      <c r="K20386">
        <v>70</v>
      </c>
      <c r="L20386">
        <v>20.5</v>
      </c>
      <c r="M20386" t="s">
        <v>1171</v>
      </c>
      <c r="N20386">
        <v>22</v>
      </c>
      <c r="P20386" cm="1">
        <f t="array" ref="P20386">IF(Q20386&gt;0,INDEX(Q20386:Q42110,MATCH(TRUE,INDEX(Q20386:Q42110="",,),0)-1),"")</f>
        <v>2</v>
      </c>
      <c r="Q20386">
        <v>2</v>
      </c>
      <c r="R20386">
        <f t="shared" si="588"/>
        <v>0</v>
      </c>
    </row>
    <row r="20387" spans="1:18" x14ac:dyDescent="0.3">
      <c r="A20387" t="s">
        <v>1423</v>
      </c>
      <c r="B20387" s="1">
        <v>38267</v>
      </c>
      <c r="C20387" s="2">
        <v>0.41666666666666669</v>
      </c>
      <c r="D20387" t="s">
        <v>1460</v>
      </c>
      <c r="E20387" t="s">
        <v>1461</v>
      </c>
      <c r="G20387" t="s">
        <v>19</v>
      </c>
      <c r="H20387" t="s">
        <v>63</v>
      </c>
      <c r="I20387" t="s">
        <v>26</v>
      </c>
      <c r="J20387" t="s">
        <v>27</v>
      </c>
      <c r="K20387">
        <v>42</v>
      </c>
      <c r="L20387">
        <v>14.9</v>
      </c>
      <c r="M20387" t="s">
        <v>1171</v>
      </c>
      <c r="N20387">
        <v>15</v>
      </c>
      <c r="P20387" cm="1">
        <f t="array" ref="P20387">IF(Q20387&gt;0,INDEX(Q20387:Q42111,MATCH(TRUE,INDEX(Q20387:Q42111="",,),0)-1),"")</f>
        <v>2</v>
      </c>
      <c r="Q20387">
        <v>2</v>
      </c>
      <c r="R20387">
        <f t="shared" si="588"/>
        <v>0</v>
      </c>
    </row>
    <row r="20388" spans="1:18" x14ac:dyDescent="0.3">
      <c r="A20388" t="s">
        <v>1423</v>
      </c>
      <c r="B20388" s="1">
        <v>38267</v>
      </c>
      <c r="C20388" s="2">
        <v>0.41666666666666669</v>
      </c>
      <c r="D20388" t="s">
        <v>1460</v>
      </c>
      <c r="E20388" t="s">
        <v>1461</v>
      </c>
      <c r="G20388" t="s">
        <v>19</v>
      </c>
      <c r="H20388" t="s">
        <v>64</v>
      </c>
      <c r="I20388" t="s">
        <v>26</v>
      </c>
      <c r="J20388" t="s">
        <v>27</v>
      </c>
      <c r="K20388">
        <v>54</v>
      </c>
      <c r="L20388">
        <v>11.3</v>
      </c>
      <c r="M20388" t="s">
        <v>1171</v>
      </c>
      <c r="N20388">
        <v>12</v>
      </c>
      <c r="P20388" cm="1">
        <f t="array" ref="P20388">IF(Q20388&gt;0,INDEX(Q20388:Q42112,MATCH(TRUE,INDEX(Q20388:Q42112="",,),0)-1),"")</f>
        <v>2</v>
      </c>
      <c r="Q20388">
        <v>2</v>
      </c>
      <c r="R20388">
        <f t="shared" si="588"/>
        <v>0</v>
      </c>
    </row>
    <row r="20389" spans="1:18" x14ac:dyDescent="0.3">
      <c r="A20389" t="s">
        <v>1423</v>
      </c>
      <c r="B20389" s="1">
        <v>38267</v>
      </c>
      <c r="C20389" s="2">
        <v>0.41666666666666669</v>
      </c>
      <c r="D20389" t="s">
        <v>1460</v>
      </c>
      <c r="E20389" t="s">
        <v>1461</v>
      </c>
      <c r="G20389" s="6" t="s">
        <v>29</v>
      </c>
      <c r="H20389" t="s">
        <v>196</v>
      </c>
      <c r="I20389" t="s">
        <v>21</v>
      </c>
      <c r="J20389" t="s">
        <v>22</v>
      </c>
      <c r="K20389">
        <v>0.7</v>
      </c>
      <c r="L20389">
        <v>180</v>
      </c>
      <c r="M20389" t="s">
        <v>1171</v>
      </c>
      <c r="N20389">
        <v>180</v>
      </c>
      <c r="P20389" cm="1">
        <f t="array" ref="P20389">IF(Q20389&gt;0,INDEX(Q20389:Q42113,MATCH(TRUE,INDEX(Q20389:Q42113="",,),0)-1),"")</f>
        <v>2</v>
      </c>
      <c r="Q20389">
        <v>2</v>
      </c>
      <c r="R20389">
        <f t="shared" si="588"/>
        <v>0</v>
      </c>
    </row>
    <row r="20390" spans="1:18" x14ac:dyDescent="0.3">
      <c r="A20390" t="s">
        <v>1423</v>
      </c>
      <c r="B20390" s="1">
        <v>38267</v>
      </c>
      <c r="C20390" s="2">
        <v>0.41666666666666669</v>
      </c>
      <c r="D20390" t="s">
        <v>1460</v>
      </c>
      <c r="E20390" t="s">
        <v>1461</v>
      </c>
      <c r="G20390" s="6" t="s">
        <v>29</v>
      </c>
      <c r="H20390" t="s">
        <v>99</v>
      </c>
      <c r="I20390" t="s">
        <v>21</v>
      </c>
      <c r="J20390" t="s">
        <v>22</v>
      </c>
      <c r="K20390">
        <v>1.9</v>
      </c>
      <c r="L20390">
        <v>101</v>
      </c>
      <c r="M20390" t="s">
        <v>1171</v>
      </c>
      <c r="N20390">
        <v>101</v>
      </c>
      <c r="P20390" cm="1">
        <f t="array" ref="P20390">IF(Q20390&gt;0,INDEX(Q20390:Q42114,MATCH(TRUE,INDEX(Q20390:Q42114="",,),0)-1),"")</f>
        <v>2</v>
      </c>
      <c r="Q20390">
        <v>2</v>
      </c>
      <c r="R20390">
        <f t="shared" si="588"/>
        <v>0</v>
      </c>
    </row>
    <row r="20391" spans="1:18" x14ac:dyDescent="0.3">
      <c r="A20391" t="s">
        <v>1423</v>
      </c>
      <c r="B20391" s="1">
        <v>38267</v>
      </c>
      <c r="C20391" s="2">
        <v>0.41666666666666669</v>
      </c>
      <c r="D20391" t="s">
        <v>1460</v>
      </c>
      <c r="E20391" t="s">
        <v>1461</v>
      </c>
      <c r="G20391" s="6" t="s">
        <v>29</v>
      </c>
      <c r="H20391" t="s">
        <v>394</v>
      </c>
      <c r="I20391" t="s">
        <v>26</v>
      </c>
      <c r="J20391" t="s">
        <v>27</v>
      </c>
      <c r="K20391">
        <v>92</v>
      </c>
      <c r="L20391">
        <v>4.95</v>
      </c>
      <c r="M20391" t="s">
        <v>1171</v>
      </c>
      <c r="N20391">
        <v>4.95</v>
      </c>
      <c r="P20391" cm="1">
        <f t="array" ref="P20391">IF(Q20391&gt;0,INDEX(Q20391:Q42115,MATCH(TRUE,INDEX(Q20391:Q42115="",,),0)-1),"")</f>
        <v>2</v>
      </c>
      <c r="Q20391">
        <v>2</v>
      </c>
      <c r="R20391">
        <f t="shared" si="588"/>
        <v>0</v>
      </c>
    </row>
    <row r="20392" spans="1:18" x14ac:dyDescent="0.3">
      <c r="P20392" t="str" cm="1">
        <f t="array" ref="P20392">IF(Q20392&gt;0,INDEX(Q20392:Q42116,MATCH(TRUE,INDEX(Q20392:Q42116="",,),0)-1),"")</f>
        <v/>
      </c>
      <c r="R20392" t="str">
        <f t="shared" si="588"/>
        <v/>
      </c>
    </row>
    <row r="20393" spans="1:18" x14ac:dyDescent="0.3">
      <c r="A20393" t="s">
        <v>1423</v>
      </c>
      <c r="B20393" s="1">
        <v>38267</v>
      </c>
      <c r="C20393" s="2">
        <v>0.41666666666666669</v>
      </c>
      <c r="D20393" t="s">
        <v>1462</v>
      </c>
      <c r="E20393" t="s">
        <v>1463</v>
      </c>
      <c r="G20393" t="s">
        <v>19</v>
      </c>
      <c r="H20393" t="s">
        <v>28</v>
      </c>
      <c r="I20393" t="s">
        <v>26</v>
      </c>
      <c r="J20393" t="s">
        <v>27</v>
      </c>
      <c r="K20393">
        <v>302</v>
      </c>
      <c r="L20393">
        <v>45.4</v>
      </c>
      <c r="M20393" t="s">
        <v>815</v>
      </c>
      <c r="N20393">
        <v>54.91</v>
      </c>
      <c r="O20393" t="s">
        <v>24</v>
      </c>
      <c r="P20393" cm="1">
        <f t="array" ref="P20393">IF(Q20393&gt;0,INDEX(Q20393:Q42117,MATCH(TRUE,INDEX(Q20393:Q42117="",,),0)-1),"")</f>
        <v>4</v>
      </c>
      <c r="Q20393">
        <v>1</v>
      </c>
      <c r="R20393">
        <f t="shared" si="588"/>
        <v>0</v>
      </c>
    </row>
    <row r="20394" spans="1:18" x14ac:dyDescent="0.3">
      <c r="A20394" t="s">
        <v>1423</v>
      </c>
      <c r="B20394" s="1">
        <v>38267</v>
      </c>
      <c r="C20394" s="2">
        <v>0.41666666666666669</v>
      </c>
      <c r="D20394" t="s">
        <v>1462</v>
      </c>
      <c r="E20394" t="s">
        <v>1463</v>
      </c>
      <c r="G20394" t="s">
        <v>19</v>
      </c>
      <c r="H20394" t="s">
        <v>28</v>
      </c>
      <c r="I20394" t="s">
        <v>26</v>
      </c>
      <c r="J20394" t="s">
        <v>27</v>
      </c>
      <c r="K20394">
        <v>302</v>
      </c>
      <c r="L20394">
        <v>45.4</v>
      </c>
      <c r="M20394" t="s">
        <v>1115</v>
      </c>
      <c r="N20394">
        <v>54.77</v>
      </c>
      <c r="P20394" cm="1">
        <f t="array" ref="P20394">IF(Q20394&gt;0,INDEX(Q20394:Q42118,MATCH(TRUE,INDEX(Q20394:Q42118="",,),0)-1),"")</f>
        <v>4</v>
      </c>
      <c r="Q20394">
        <v>2</v>
      </c>
      <c r="R20394">
        <f t="shared" si="588"/>
        <v>0</v>
      </c>
    </row>
    <row r="20395" spans="1:18" x14ac:dyDescent="0.3">
      <c r="A20395" t="s">
        <v>1423</v>
      </c>
      <c r="B20395" s="1">
        <v>38267</v>
      </c>
      <c r="C20395" s="2">
        <v>0.41666666666666669</v>
      </c>
      <c r="D20395" t="s">
        <v>1462</v>
      </c>
      <c r="E20395" t="s">
        <v>1463</v>
      </c>
      <c r="G20395" t="s">
        <v>19</v>
      </c>
      <c r="H20395" t="s">
        <v>28</v>
      </c>
      <c r="I20395" t="s">
        <v>26</v>
      </c>
      <c r="J20395" t="s">
        <v>27</v>
      </c>
      <c r="K20395">
        <v>302</v>
      </c>
      <c r="L20395">
        <v>45.4</v>
      </c>
      <c r="M20395" t="s">
        <v>449</v>
      </c>
      <c r="N20395">
        <v>52.12</v>
      </c>
      <c r="P20395" cm="1">
        <f t="array" ref="P20395">IF(Q20395&gt;0,INDEX(Q20395:Q42119,MATCH(TRUE,INDEX(Q20395:Q42119="",,),0)-1),"")</f>
        <v>4</v>
      </c>
      <c r="Q20395">
        <v>3</v>
      </c>
      <c r="R20395">
        <f t="shared" si="588"/>
        <v>0</v>
      </c>
    </row>
    <row r="20396" spans="1:18" x14ac:dyDescent="0.3">
      <c r="A20396" t="s">
        <v>1423</v>
      </c>
      <c r="B20396" s="1">
        <v>38267</v>
      </c>
      <c r="C20396" s="2">
        <v>0.41666666666666669</v>
      </c>
      <c r="D20396" t="s">
        <v>1462</v>
      </c>
      <c r="E20396" t="s">
        <v>1463</v>
      </c>
      <c r="G20396" t="s">
        <v>19</v>
      </c>
      <c r="H20396" t="s">
        <v>28</v>
      </c>
      <c r="I20396" t="s">
        <v>26</v>
      </c>
      <c r="J20396" t="s">
        <v>27</v>
      </c>
      <c r="K20396">
        <v>302</v>
      </c>
      <c r="L20396">
        <v>45.4</v>
      </c>
      <c r="M20396" t="s">
        <v>1171</v>
      </c>
      <c r="N20396">
        <v>47.2</v>
      </c>
      <c r="P20396" cm="1">
        <f t="array" ref="P20396">IF(Q20396&gt;0,INDEX(Q20396:Q42120,MATCH(TRUE,INDEX(Q20396:Q42120="",,),0)-1),"")</f>
        <v>4</v>
      </c>
      <c r="Q20396">
        <v>4</v>
      </c>
      <c r="R20396">
        <f t="shared" si="588"/>
        <v>0</v>
      </c>
    </row>
    <row r="20397" spans="1:18" x14ac:dyDescent="0.3">
      <c r="P20397" t="str" cm="1">
        <f t="array" ref="P20397">IF(Q20397&gt;0,INDEX(Q20397:Q42121,MATCH(TRUE,INDEX(Q20397:Q42121="",,),0)-1),"")</f>
        <v/>
      </c>
      <c r="R20397" t="str">
        <f t="shared" si="588"/>
        <v/>
      </c>
    </row>
    <row r="20398" spans="1:18" x14ac:dyDescent="0.3">
      <c r="A20398" t="s">
        <v>1423</v>
      </c>
      <c r="B20398" s="1">
        <v>38342</v>
      </c>
      <c r="C20398" s="2">
        <v>0.41666666666666669</v>
      </c>
      <c r="D20398" t="s">
        <v>1464</v>
      </c>
      <c r="E20398" t="s">
        <v>1465</v>
      </c>
      <c r="G20398" t="s">
        <v>19</v>
      </c>
      <c r="H20398" t="s">
        <v>41</v>
      </c>
      <c r="I20398" t="s">
        <v>26</v>
      </c>
      <c r="J20398" t="s">
        <v>27</v>
      </c>
      <c r="K20398">
        <v>2429</v>
      </c>
      <c r="L20398">
        <v>53.65</v>
      </c>
      <c r="M20398" t="s">
        <v>385</v>
      </c>
      <c r="N20398">
        <v>75.099999999999994</v>
      </c>
      <c r="O20398" t="s">
        <v>24</v>
      </c>
      <c r="P20398" cm="1">
        <f t="array" ref="P20398">IF(Q20398&gt;0,INDEX(Q20398:Q42122,MATCH(TRUE,INDEX(Q20398:Q42122="",,),0)-1),"")</f>
        <v>4</v>
      </c>
      <c r="Q20398">
        <f>INT((ROW()-20398)/5)+1</f>
        <v>1</v>
      </c>
      <c r="R20398">
        <f t="shared" si="588"/>
        <v>0</v>
      </c>
    </row>
    <row r="20399" spans="1:18" x14ac:dyDescent="0.3">
      <c r="A20399" t="s">
        <v>1423</v>
      </c>
      <c r="B20399" s="1">
        <v>38342</v>
      </c>
      <c r="C20399" s="2">
        <v>0.41666666666666669</v>
      </c>
      <c r="D20399" t="s">
        <v>1464</v>
      </c>
      <c r="E20399" t="s">
        <v>1465</v>
      </c>
      <c r="G20399" s="6" t="s">
        <v>29</v>
      </c>
      <c r="H20399" t="s">
        <v>53</v>
      </c>
      <c r="I20399" t="s">
        <v>26</v>
      </c>
      <c r="J20399" t="s">
        <v>27</v>
      </c>
      <c r="K20399">
        <v>10</v>
      </c>
      <c r="L20399">
        <v>18.600000000000001</v>
      </c>
      <c r="M20399" t="s">
        <v>385</v>
      </c>
      <c r="N20399">
        <v>18.600000000000001</v>
      </c>
      <c r="O20399" t="s">
        <v>24</v>
      </c>
      <c r="P20399" cm="1">
        <f t="array" ref="P20399">IF(Q20399&gt;0,INDEX(Q20399:Q42123,MATCH(TRUE,INDEX(Q20399:Q42123="",,),0)-1),"")</f>
        <v>4</v>
      </c>
      <c r="Q20399">
        <f t="shared" ref="Q20399:Q20417" si="590">INT((ROW()-20398)/5)+1</f>
        <v>1</v>
      </c>
      <c r="R20399">
        <f t="shared" si="588"/>
        <v>0</v>
      </c>
    </row>
    <row r="20400" spans="1:18" x14ac:dyDescent="0.3">
      <c r="A20400" t="s">
        <v>1423</v>
      </c>
      <c r="B20400" s="1">
        <v>38342</v>
      </c>
      <c r="C20400" s="2">
        <v>0.41666666666666669</v>
      </c>
      <c r="D20400" t="s">
        <v>1464</v>
      </c>
      <c r="E20400" t="s">
        <v>1465</v>
      </c>
      <c r="G20400" s="6" t="s">
        <v>29</v>
      </c>
      <c r="H20400" t="s">
        <v>28</v>
      </c>
      <c r="I20400" t="s">
        <v>26</v>
      </c>
      <c r="J20400" t="s">
        <v>27</v>
      </c>
      <c r="K20400">
        <v>59</v>
      </c>
      <c r="L20400">
        <v>44.3</v>
      </c>
      <c r="M20400" t="s">
        <v>385</v>
      </c>
      <c r="N20400">
        <v>44.3</v>
      </c>
      <c r="O20400" t="s">
        <v>24</v>
      </c>
      <c r="P20400" cm="1">
        <f t="array" ref="P20400">IF(Q20400&gt;0,INDEX(Q20400:Q42124,MATCH(TRUE,INDEX(Q20400:Q42124="",,),0)-1),"")</f>
        <v>4</v>
      </c>
      <c r="Q20400">
        <f t="shared" si="590"/>
        <v>1</v>
      </c>
      <c r="R20400">
        <f t="shared" ref="R20400:R20463" si="591">IF(P20400="","",0)</f>
        <v>0</v>
      </c>
    </row>
    <row r="20401" spans="1:18" x14ac:dyDescent="0.3">
      <c r="A20401" t="s">
        <v>1423</v>
      </c>
      <c r="B20401" s="1">
        <v>38342</v>
      </c>
      <c r="C20401" s="2">
        <v>0.41666666666666669</v>
      </c>
      <c r="D20401" t="s">
        <v>1464</v>
      </c>
      <c r="E20401" t="s">
        <v>1465</v>
      </c>
      <c r="G20401" s="6" t="s">
        <v>29</v>
      </c>
      <c r="H20401" t="s">
        <v>70</v>
      </c>
      <c r="I20401" t="s">
        <v>26</v>
      </c>
      <c r="J20401" t="s">
        <v>27</v>
      </c>
      <c r="K20401">
        <v>5</v>
      </c>
      <c r="L20401">
        <v>21.35</v>
      </c>
      <c r="M20401" t="s">
        <v>385</v>
      </c>
      <c r="N20401">
        <v>21.35</v>
      </c>
      <c r="O20401" t="s">
        <v>24</v>
      </c>
      <c r="P20401" cm="1">
        <f t="array" ref="P20401">IF(Q20401&gt;0,INDEX(Q20401:Q42125,MATCH(TRUE,INDEX(Q20401:Q42125="",,),0)-1),"")</f>
        <v>4</v>
      </c>
      <c r="Q20401">
        <f t="shared" si="590"/>
        <v>1</v>
      </c>
      <c r="R20401">
        <f t="shared" si="591"/>
        <v>0</v>
      </c>
    </row>
    <row r="20402" spans="1:18" x14ac:dyDescent="0.3">
      <c r="A20402" t="s">
        <v>1423</v>
      </c>
      <c r="B20402" s="1">
        <v>38342</v>
      </c>
      <c r="C20402" s="2">
        <v>0.41666666666666669</v>
      </c>
      <c r="D20402" t="s">
        <v>1464</v>
      </c>
      <c r="E20402" t="s">
        <v>1465</v>
      </c>
      <c r="G20402" s="6" t="s">
        <v>29</v>
      </c>
      <c r="H20402" t="s">
        <v>64</v>
      </c>
      <c r="I20402" t="s">
        <v>26</v>
      </c>
      <c r="J20402" t="s">
        <v>27</v>
      </c>
      <c r="K20402">
        <v>3</v>
      </c>
      <c r="L20402">
        <v>13.7</v>
      </c>
      <c r="M20402" t="s">
        <v>385</v>
      </c>
      <c r="N20402">
        <v>13.7</v>
      </c>
      <c r="O20402" t="s">
        <v>24</v>
      </c>
      <c r="P20402" cm="1">
        <f t="array" ref="P20402">IF(Q20402&gt;0,INDEX(Q20402:Q42126,MATCH(TRUE,INDEX(Q20402:Q42126="",,),0)-1),"")</f>
        <v>4</v>
      </c>
      <c r="Q20402">
        <f t="shared" si="590"/>
        <v>1</v>
      </c>
      <c r="R20402">
        <f t="shared" si="591"/>
        <v>0</v>
      </c>
    </row>
    <row r="20403" spans="1:18" x14ac:dyDescent="0.3">
      <c r="A20403" t="s">
        <v>1423</v>
      </c>
      <c r="B20403" s="1">
        <v>38342</v>
      </c>
      <c r="C20403" s="2">
        <v>0.41666666666666669</v>
      </c>
      <c r="D20403" t="s">
        <v>1464</v>
      </c>
      <c r="E20403" t="s">
        <v>1465</v>
      </c>
      <c r="G20403" t="s">
        <v>19</v>
      </c>
      <c r="H20403" t="s">
        <v>41</v>
      </c>
      <c r="I20403" t="s">
        <v>26</v>
      </c>
      <c r="J20403" t="s">
        <v>27</v>
      </c>
      <c r="K20403">
        <v>2429</v>
      </c>
      <c r="L20403">
        <v>53.65</v>
      </c>
      <c r="M20403" t="s">
        <v>1171</v>
      </c>
      <c r="N20403">
        <v>72.56</v>
      </c>
      <c r="P20403" cm="1">
        <f t="array" ref="P20403">IF(Q20403&gt;0,INDEX(Q20403:Q42127,MATCH(TRUE,INDEX(Q20403:Q42127="",,),0)-1),"")</f>
        <v>4</v>
      </c>
      <c r="Q20403">
        <f t="shared" si="590"/>
        <v>2</v>
      </c>
      <c r="R20403">
        <f t="shared" si="591"/>
        <v>0</v>
      </c>
    </row>
    <row r="20404" spans="1:18" x14ac:dyDescent="0.3">
      <c r="A20404" t="s">
        <v>1423</v>
      </c>
      <c r="B20404" s="1">
        <v>38342</v>
      </c>
      <c r="C20404" s="2">
        <v>0.41666666666666669</v>
      </c>
      <c r="D20404" t="s">
        <v>1464</v>
      </c>
      <c r="E20404" t="s">
        <v>1465</v>
      </c>
      <c r="G20404" s="6" t="s">
        <v>29</v>
      </c>
      <c r="H20404" t="s">
        <v>53</v>
      </c>
      <c r="I20404" t="s">
        <v>26</v>
      </c>
      <c r="J20404" t="s">
        <v>27</v>
      </c>
      <c r="K20404">
        <v>10</v>
      </c>
      <c r="L20404">
        <v>18.600000000000001</v>
      </c>
      <c r="M20404" t="s">
        <v>1171</v>
      </c>
      <c r="N20404">
        <v>18.600000000000001</v>
      </c>
      <c r="P20404" cm="1">
        <f t="array" ref="P20404">IF(Q20404&gt;0,INDEX(Q20404:Q42128,MATCH(TRUE,INDEX(Q20404:Q42128="",,),0)-1),"")</f>
        <v>4</v>
      </c>
      <c r="Q20404">
        <f t="shared" si="590"/>
        <v>2</v>
      </c>
      <c r="R20404">
        <f t="shared" si="591"/>
        <v>0</v>
      </c>
    </row>
    <row r="20405" spans="1:18" x14ac:dyDescent="0.3">
      <c r="A20405" t="s">
        <v>1423</v>
      </c>
      <c r="B20405" s="1">
        <v>38342</v>
      </c>
      <c r="C20405" s="2">
        <v>0.41666666666666669</v>
      </c>
      <c r="D20405" t="s">
        <v>1464</v>
      </c>
      <c r="E20405" t="s">
        <v>1465</v>
      </c>
      <c r="G20405" s="6" t="s">
        <v>29</v>
      </c>
      <c r="H20405" t="s">
        <v>28</v>
      </c>
      <c r="I20405" t="s">
        <v>26</v>
      </c>
      <c r="J20405" t="s">
        <v>27</v>
      </c>
      <c r="K20405">
        <v>59</v>
      </c>
      <c r="L20405">
        <v>44.3</v>
      </c>
      <c r="M20405" t="s">
        <v>1171</v>
      </c>
      <c r="N20405">
        <v>44.3</v>
      </c>
      <c r="P20405" cm="1">
        <f t="array" ref="P20405">IF(Q20405&gt;0,INDEX(Q20405:Q42129,MATCH(TRUE,INDEX(Q20405:Q42129="",,),0)-1),"")</f>
        <v>4</v>
      </c>
      <c r="Q20405">
        <f t="shared" si="590"/>
        <v>2</v>
      </c>
      <c r="R20405">
        <f t="shared" si="591"/>
        <v>0</v>
      </c>
    </row>
    <row r="20406" spans="1:18" x14ac:dyDescent="0.3">
      <c r="A20406" t="s">
        <v>1423</v>
      </c>
      <c r="B20406" s="1">
        <v>38342</v>
      </c>
      <c r="C20406" s="2">
        <v>0.41666666666666669</v>
      </c>
      <c r="D20406" t="s">
        <v>1464</v>
      </c>
      <c r="E20406" t="s">
        <v>1465</v>
      </c>
      <c r="G20406" s="6" t="s">
        <v>29</v>
      </c>
      <c r="H20406" t="s">
        <v>70</v>
      </c>
      <c r="I20406" t="s">
        <v>26</v>
      </c>
      <c r="J20406" t="s">
        <v>27</v>
      </c>
      <c r="K20406">
        <v>5</v>
      </c>
      <c r="L20406">
        <v>21.35</v>
      </c>
      <c r="M20406" t="s">
        <v>1171</v>
      </c>
      <c r="N20406">
        <v>21.35</v>
      </c>
      <c r="P20406" cm="1">
        <f t="array" ref="P20406">IF(Q20406&gt;0,INDEX(Q20406:Q42130,MATCH(TRUE,INDEX(Q20406:Q42130="",,),0)-1),"")</f>
        <v>4</v>
      </c>
      <c r="Q20406">
        <f t="shared" si="590"/>
        <v>2</v>
      </c>
      <c r="R20406">
        <f t="shared" si="591"/>
        <v>0</v>
      </c>
    </row>
    <row r="20407" spans="1:18" x14ac:dyDescent="0.3">
      <c r="A20407" t="s">
        <v>1423</v>
      </c>
      <c r="B20407" s="1">
        <v>38342</v>
      </c>
      <c r="C20407" s="2">
        <v>0.41666666666666669</v>
      </c>
      <c r="D20407" t="s">
        <v>1464</v>
      </c>
      <c r="E20407" t="s">
        <v>1465</v>
      </c>
      <c r="G20407" s="6" t="s">
        <v>29</v>
      </c>
      <c r="H20407" t="s">
        <v>64</v>
      </c>
      <c r="I20407" t="s">
        <v>26</v>
      </c>
      <c r="J20407" t="s">
        <v>27</v>
      </c>
      <c r="K20407">
        <v>3</v>
      </c>
      <c r="L20407">
        <v>13.7</v>
      </c>
      <c r="M20407" t="s">
        <v>1171</v>
      </c>
      <c r="N20407">
        <v>13.7</v>
      </c>
      <c r="P20407" cm="1">
        <f t="array" ref="P20407">IF(Q20407&gt;0,INDEX(Q20407:Q42131,MATCH(TRUE,INDEX(Q20407:Q42131="",,),0)-1),"")</f>
        <v>4</v>
      </c>
      <c r="Q20407">
        <f t="shared" si="590"/>
        <v>2</v>
      </c>
      <c r="R20407">
        <f t="shared" si="591"/>
        <v>0</v>
      </c>
    </row>
    <row r="20408" spans="1:18" x14ac:dyDescent="0.3">
      <c r="A20408" t="s">
        <v>1423</v>
      </c>
      <c r="B20408" s="1">
        <v>38342</v>
      </c>
      <c r="C20408" s="2">
        <v>0.41666666666666669</v>
      </c>
      <c r="D20408" t="s">
        <v>1464</v>
      </c>
      <c r="E20408" t="s">
        <v>1465</v>
      </c>
      <c r="G20408" t="s">
        <v>19</v>
      </c>
      <c r="H20408" t="s">
        <v>41</v>
      </c>
      <c r="I20408" t="s">
        <v>26</v>
      </c>
      <c r="J20408" t="s">
        <v>27</v>
      </c>
      <c r="K20408">
        <v>2429</v>
      </c>
      <c r="L20408">
        <v>53.65</v>
      </c>
      <c r="M20408" t="s">
        <v>1117</v>
      </c>
      <c r="N20408">
        <v>69.89</v>
      </c>
      <c r="P20408" cm="1">
        <f t="array" ref="P20408">IF(Q20408&gt;0,INDEX(Q20408:Q42132,MATCH(TRUE,INDEX(Q20408:Q42132="",,),0)-1),"")</f>
        <v>4</v>
      </c>
      <c r="Q20408">
        <f t="shared" si="590"/>
        <v>3</v>
      </c>
      <c r="R20408">
        <f t="shared" si="591"/>
        <v>0</v>
      </c>
    </row>
    <row r="20409" spans="1:18" x14ac:dyDescent="0.3">
      <c r="A20409" t="s">
        <v>1423</v>
      </c>
      <c r="B20409" s="1">
        <v>38342</v>
      </c>
      <c r="C20409" s="2">
        <v>0.41666666666666669</v>
      </c>
      <c r="D20409" t="s">
        <v>1464</v>
      </c>
      <c r="E20409" t="s">
        <v>1465</v>
      </c>
      <c r="G20409" s="6" t="s">
        <v>29</v>
      </c>
      <c r="H20409" t="s">
        <v>53</v>
      </c>
      <c r="I20409" t="s">
        <v>26</v>
      </c>
      <c r="J20409" t="s">
        <v>27</v>
      </c>
      <c r="K20409">
        <v>10</v>
      </c>
      <c r="L20409">
        <v>18.600000000000001</v>
      </c>
      <c r="M20409" t="s">
        <v>1117</v>
      </c>
      <c r="N20409">
        <v>18.600000000000001</v>
      </c>
      <c r="P20409" cm="1">
        <f t="array" ref="P20409">IF(Q20409&gt;0,INDEX(Q20409:Q42133,MATCH(TRUE,INDEX(Q20409:Q42133="",,),0)-1),"")</f>
        <v>4</v>
      </c>
      <c r="Q20409">
        <f t="shared" si="590"/>
        <v>3</v>
      </c>
      <c r="R20409">
        <f t="shared" si="591"/>
        <v>0</v>
      </c>
    </row>
    <row r="20410" spans="1:18" x14ac:dyDescent="0.3">
      <c r="A20410" t="s">
        <v>1423</v>
      </c>
      <c r="B20410" s="1">
        <v>38342</v>
      </c>
      <c r="C20410" s="2">
        <v>0.41666666666666669</v>
      </c>
      <c r="D20410" t="s">
        <v>1464</v>
      </c>
      <c r="E20410" t="s">
        <v>1465</v>
      </c>
      <c r="G20410" s="6" t="s">
        <v>29</v>
      </c>
      <c r="H20410" t="s">
        <v>28</v>
      </c>
      <c r="I20410" t="s">
        <v>26</v>
      </c>
      <c r="J20410" t="s">
        <v>27</v>
      </c>
      <c r="K20410">
        <v>59</v>
      </c>
      <c r="L20410">
        <v>44.3</v>
      </c>
      <c r="M20410" t="s">
        <v>1117</v>
      </c>
      <c r="N20410">
        <v>44.3</v>
      </c>
      <c r="P20410" cm="1">
        <f t="array" ref="P20410">IF(Q20410&gt;0,INDEX(Q20410:Q42134,MATCH(TRUE,INDEX(Q20410:Q42134="",,),0)-1),"")</f>
        <v>4</v>
      </c>
      <c r="Q20410">
        <f t="shared" si="590"/>
        <v>3</v>
      </c>
      <c r="R20410">
        <f t="shared" si="591"/>
        <v>0</v>
      </c>
    </row>
    <row r="20411" spans="1:18" x14ac:dyDescent="0.3">
      <c r="A20411" t="s">
        <v>1423</v>
      </c>
      <c r="B20411" s="1">
        <v>38342</v>
      </c>
      <c r="C20411" s="2">
        <v>0.41666666666666669</v>
      </c>
      <c r="D20411" t="s">
        <v>1464</v>
      </c>
      <c r="E20411" t="s">
        <v>1465</v>
      </c>
      <c r="G20411" s="6" t="s">
        <v>29</v>
      </c>
      <c r="H20411" t="s">
        <v>70</v>
      </c>
      <c r="I20411" t="s">
        <v>26</v>
      </c>
      <c r="J20411" t="s">
        <v>27</v>
      </c>
      <c r="K20411">
        <v>5</v>
      </c>
      <c r="L20411">
        <v>21.35</v>
      </c>
      <c r="M20411" t="s">
        <v>1117</v>
      </c>
      <c r="N20411">
        <v>21.35</v>
      </c>
      <c r="P20411" cm="1">
        <f t="array" ref="P20411">IF(Q20411&gt;0,INDEX(Q20411:Q42135,MATCH(TRUE,INDEX(Q20411:Q42135="",,),0)-1),"")</f>
        <v>4</v>
      </c>
      <c r="Q20411">
        <f t="shared" si="590"/>
        <v>3</v>
      </c>
      <c r="R20411">
        <f t="shared" si="591"/>
        <v>0</v>
      </c>
    </row>
    <row r="20412" spans="1:18" x14ac:dyDescent="0.3">
      <c r="A20412" t="s">
        <v>1423</v>
      </c>
      <c r="B20412" s="1">
        <v>38342</v>
      </c>
      <c r="C20412" s="2">
        <v>0.41666666666666669</v>
      </c>
      <c r="D20412" t="s">
        <v>1464</v>
      </c>
      <c r="E20412" t="s">
        <v>1465</v>
      </c>
      <c r="G20412" s="6" t="s">
        <v>29</v>
      </c>
      <c r="H20412" t="s">
        <v>64</v>
      </c>
      <c r="I20412" t="s">
        <v>26</v>
      </c>
      <c r="J20412" t="s">
        <v>27</v>
      </c>
      <c r="K20412">
        <v>3</v>
      </c>
      <c r="L20412">
        <v>13.7</v>
      </c>
      <c r="M20412" t="s">
        <v>1117</v>
      </c>
      <c r="N20412">
        <v>13.7</v>
      </c>
      <c r="P20412" cm="1">
        <f t="array" ref="P20412">IF(Q20412&gt;0,INDEX(Q20412:Q42136,MATCH(TRUE,INDEX(Q20412:Q42136="",,),0)-1),"")</f>
        <v>4</v>
      </c>
      <c r="Q20412">
        <f t="shared" si="590"/>
        <v>3</v>
      </c>
      <c r="R20412">
        <f t="shared" si="591"/>
        <v>0</v>
      </c>
    </row>
    <row r="20413" spans="1:18" x14ac:dyDescent="0.3">
      <c r="A20413" t="s">
        <v>1423</v>
      </c>
      <c r="B20413" s="1">
        <v>38342</v>
      </c>
      <c r="C20413" s="2">
        <v>0.41666666666666669</v>
      </c>
      <c r="D20413" t="s">
        <v>1464</v>
      </c>
      <c r="E20413" t="s">
        <v>1465</v>
      </c>
      <c r="G20413" t="s">
        <v>19</v>
      </c>
      <c r="H20413" t="s">
        <v>41</v>
      </c>
      <c r="I20413" t="s">
        <v>26</v>
      </c>
      <c r="J20413" t="s">
        <v>27</v>
      </c>
      <c r="K20413">
        <v>2429</v>
      </c>
      <c r="L20413">
        <v>53.65</v>
      </c>
      <c r="M20413" t="s">
        <v>1115</v>
      </c>
      <c r="N20413">
        <v>63.1</v>
      </c>
      <c r="P20413" cm="1">
        <f t="array" ref="P20413">IF(Q20413&gt;0,INDEX(Q20413:Q42137,MATCH(TRUE,INDEX(Q20413:Q42137="",,),0)-1),"")</f>
        <v>4</v>
      </c>
      <c r="Q20413">
        <f t="shared" si="590"/>
        <v>4</v>
      </c>
      <c r="R20413">
        <f t="shared" si="591"/>
        <v>0</v>
      </c>
    </row>
    <row r="20414" spans="1:18" x14ac:dyDescent="0.3">
      <c r="A20414" t="s">
        <v>1423</v>
      </c>
      <c r="B20414" s="1">
        <v>38342</v>
      </c>
      <c r="C20414" s="2">
        <v>0.41666666666666669</v>
      </c>
      <c r="D20414" t="s">
        <v>1464</v>
      </c>
      <c r="E20414" t="s">
        <v>1465</v>
      </c>
      <c r="G20414" s="6" t="s">
        <v>29</v>
      </c>
      <c r="H20414" t="s">
        <v>53</v>
      </c>
      <c r="I20414" t="s">
        <v>26</v>
      </c>
      <c r="J20414" t="s">
        <v>27</v>
      </c>
      <c r="K20414">
        <v>10</v>
      </c>
      <c r="L20414">
        <v>18.600000000000001</v>
      </c>
      <c r="M20414" t="s">
        <v>1115</v>
      </c>
      <c r="N20414">
        <v>18.600000000000001</v>
      </c>
      <c r="P20414" cm="1">
        <f t="array" ref="P20414">IF(Q20414&gt;0,INDEX(Q20414:Q42138,MATCH(TRUE,INDEX(Q20414:Q42138="",,),0)-1),"")</f>
        <v>4</v>
      </c>
      <c r="Q20414">
        <f t="shared" si="590"/>
        <v>4</v>
      </c>
      <c r="R20414">
        <f t="shared" si="591"/>
        <v>0</v>
      </c>
    </row>
    <row r="20415" spans="1:18" x14ac:dyDescent="0.3">
      <c r="A20415" t="s">
        <v>1423</v>
      </c>
      <c r="B20415" s="1">
        <v>38342</v>
      </c>
      <c r="C20415" s="2">
        <v>0.41666666666666669</v>
      </c>
      <c r="D20415" t="s">
        <v>1464</v>
      </c>
      <c r="E20415" t="s">
        <v>1465</v>
      </c>
      <c r="G20415" s="6" t="s">
        <v>29</v>
      </c>
      <c r="H20415" t="s">
        <v>28</v>
      </c>
      <c r="I20415" t="s">
        <v>26</v>
      </c>
      <c r="J20415" t="s">
        <v>27</v>
      </c>
      <c r="K20415">
        <v>59</v>
      </c>
      <c r="L20415">
        <v>44.3</v>
      </c>
      <c r="M20415" t="s">
        <v>1115</v>
      </c>
      <c r="N20415">
        <v>44.3</v>
      </c>
      <c r="P20415" cm="1">
        <f t="array" ref="P20415">IF(Q20415&gt;0,INDEX(Q20415:Q42139,MATCH(TRUE,INDEX(Q20415:Q42139="",,),0)-1),"")</f>
        <v>4</v>
      </c>
      <c r="Q20415">
        <f t="shared" si="590"/>
        <v>4</v>
      </c>
      <c r="R20415">
        <f t="shared" si="591"/>
        <v>0</v>
      </c>
    </row>
    <row r="20416" spans="1:18" x14ac:dyDescent="0.3">
      <c r="A20416" t="s">
        <v>1423</v>
      </c>
      <c r="B20416" s="1">
        <v>38342</v>
      </c>
      <c r="C20416" s="2">
        <v>0.41666666666666669</v>
      </c>
      <c r="D20416" t="s">
        <v>1464</v>
      </c>
      <c r="E20416" t="s">
        <v>1465</v>
      </c>
      <c r="G20416" s="6" t="s">
        <v>29</v>
      </c>
      <c r="H20416" t="s">
        <v>70</v>
      </c>
      <c r="I20416" t="s">
        <v>26</v>
      </c>
      <c r="J20416" t="s">
        <v>27</v>
      </c>
      <c r="K20416">
        <v>5</v>
      </c>
      <c r="L20416">
        <v>21.35</v>
      </c>
      <c r="M20416" t="s">
        <v>1115</v>
      </c>
      <c r="N20416">
        <v>21.35</v>
      </c>
      <c r="P20416" cm="1">
        <f t="array" ref="P20416">IF(Q20416&gt;0,INDEX(Q20416:Q42140,MATCH(TRUE,INDEX(Q20416:Q42140="",,),0)-1),"")</f>
        <v>4</v>
      </c>
      <c r="Q20416">
        <f t="shared" si="590"/>
        <v>4</v>
      </c>
      <c r="R20416">
        <f t="shared" si="591"/>
        <v>0</v>
      </c>
    </row>
    <row r="20417" spans="1:18" x14ac:dyDescent="0.3">
      <c r="A20417" t="s">
        <v>1423</v>
      </c>
      <c r="B20417" s="1">
        <v>38342</v>
      </c>
      <c r="C20417" s="2">
        <v>0.41666666666666669</v>
      </c>
      <c r="D20417" t="s">
        <v>1464</v>
      </c>
      <c r="E20417" t="s">
        <v>1465</v>
      </c>
      <c r="G20417" s="6" t="s">
        <v>29</v>
      </c>
      <c r="H20417" t="s">
        <v>64</v>
      </c>
      <c r="I20417" t="s">
        <v>26</v>
      </c>
      <c r="J20417" t="s">
        <v>27</v>
      </c>
      <c r="K20417">
        <v>3</v>
      </c>
      <c r="L20417">
        <v>13.7</v>
      </c>
      <c r="M20417" t="s">
        <v>1115</v>
      </c>
      <c r="N20417">
        <v>13.7</v>
      </c>
      <c r="P20417" cm="1">
        <f t="array" ref="P20417">IF(Q20417&gt;0,INDEX(Q20417:Q42141,MATCH(TRUE,INDEX(Q20417:Q42141="",,),0)-1),"")</f>
        <v>4</v>
      </c>
      <c r="Q20417">
        <f t="shared" si="590"/>
        <v>4</v>
      </c>
      <c r="R20417">
        <f t="shared" si="591"/>
        <v>0</v>
      </c>
    </row>
    <row r="20418" spans="1:18" x14ac:dyDescent="0.3">
      <c r="P20418" t="str" cm="1">
        <f t="array" ref="P20418">IF(Q20418&gt;0,INDEX(Q20418:Q42142,MATCH(TRUE,INDEX(Q20418:Q42142="",,),0)-1),"")</f>
        <v/>
      </c>
      <c r="R20418" t="str">
        <f t="shared" si="591"/>
        <v/>
      </c>
    </row>
    <row r="20419" spans="1:18" x14ac:dyDescent="0.3">
      <c r="A20419" t="s">
        <v>1423</v>
      </c>
      <c r="B20419" s="1">
        <v>38342</v>
      </c>
      <c r="C20419" s="2">
        <v>0.41666666666666669</v>
      </c>
      <c r="D20419" t="s">
        <v>1466</v>
      </c>
      <c r="E20419" t="s">
        <v>1467</v>
      </c>
      <c r="G20419" t="s">
        <v>19</v>
      </c>
      <c r="H20419" t="s">
        <v>122</v>
      </c>
      <c r="I20419" t="s">
        <v>26</v>
      </c>
      <c r="J20419" t="s">
        <v>27</v>
      </c>
      <c r="K20419">
        <v>391</v>
      </c>
      <c r="L20419">
        <v>37.450000000000003</v>
      </c>
      <c r="M20419" t="s">
        <v>1171</v>
      </c>
      <c r="N20419">
        <v>72.56</v>
      </c>
      <c r="O20419" t="s">
        <v>24</v>
      </c>
      <c r="P20419" cm="1">
        <f t="array" ref="P20419">IF(Q20419&gt;0,INDEX(Q20419:Q42143,MATCH(TRUE,INDEX(Q20419:Q42143="",,),0)-1),"")</f>
        <v>4</v>
      </c>
      <c r="Q20419">
        <f>INT((ROW()-20419)/10)+1</f>
        <v>1</v>
      </c>
      <c r="R20419">
        <f t="shared" si="591"/>
        <v>0</v>
      </c>
    </row>
    <row r="20420" spans="1:18" x14ac:dyDescent="0.3">
      <c r="A20420" t="s">
        <v>1423</v>
      </c>
      <c r="B20420" s="1">
        <v>38342</v>
      </c>
      <c r="C20420" s="2">
        <v>0.41666666666666669</v>
      </c>
      <c r="D20420" t="s">
        <v>1466</v>
      </c>
      <c r="E20420" t="s">
        <v>1467</v>
      </c>
      <c r="G20420" t="s">
        <v>19</v>
      </c>
      <c r="H20420" t="s">
        <v>28</v>
      </c>
      <c r="I20420" t="s">
        <v>26</v>
      </c>
      <c r="J20420" t="s">
        <v>27</v>
      </c>
      <c r="K20420">
        <v>2003</v>
      </c>
      <c r="L20420">
        <v>44.85</v>
      </c>
      <c r="M20420" t="s">
        <v>1171</v>
      </c>
      <c r="N20420">
        <v>72.56</v>
      </c>
      <c r="O20420" t="s">
        <v>24</v>
      </c>
      <c r="P20420" cm="1">
        <f t="array" ref="P20420">IF(Q20420&gt;0,INDEX(Q20420:Q42144,MATCH(TRUE,INDEX(Q20420:Q42144="",,),0)-1),"")</f>
        <v>4</v>
      </c>
      <c r="Q20420">
        <f t="shared" ref="Q20420:Q20458" si="592">INT((ROW()-20419)/10)+1</f>
        <v>1</v>
      </c>
      <c r="R20420">
        <f t="shared" si="591"/>
        <v>0</v>
      </c>
    </row>
    <row r="20421" spans="1:18" x14ac:dyDescent="0.3">
      <c r="A20421" t="s">
        <v>1423</v>
      </c>
      <c r="B20421" s="1">
        <v>38342</v>
      </c>
      <c r="C20421" s="2">
        <v>0.41666666666666669</v>
      </c>
      <c r="D20421" t="s">
        <v>1466</v>
      </c>
      <c r="E20421" t="s">
        <v>1467</v>
      </c>
      <c r="G20421" s="6" t="s">
        <v>29</v>
      </c>
      <c r="H20421" t="s">
        <v>69</v>
      </c>
      <c r="I20421" t="s">
        <v>21</v>
      </c>
      <c r="J20421" t="s">
        <v>22</v>
      </c>
      <c r="K20421">
        <v>2.2999999999999998</v>
      </c>
      <c r="L20421">
        <v>120</v>
      </c>
      <c r="M20421" t="s">
        <v>1171</v>
      </c>
      <c r="N20421">
        <v>120</v>
      </c>
      <c r="O20421" t="s">
        <v>24</v>
      </c>
      <c r="P20421" cm="1">
        <f t="array" ref="P20421">IF(Q20421&gt;0,INDEX(Q20421:Q42145,MATCH(TRUE,INDEX(Q20421:Q42145="",,),0)-1),"")</f>
        <v>4</v>
      </c>
      <c r="Q20421">
        <f t="shared" si="592"/>
        <v>1</v>
      </c>
      <c r="R20421">
        <f t="shared" si="591"/>
        <v>0</v>
      </c>
    </row>
    <row r="20422" spans="1:18" x14ac:dyDescent="0.3">
      <c r="A20422" t="s">
        <v>1423</v>
      </c>
      <c r="B20422" s="1">
        <v>38342</v>
      </c>
      <c r="C20422" s="2">
        <v>0.41666666666666669</v>
      </c>
      <c r="D20422" t="s">
        <v>1466</v>
      </c>
      <c r="E20422" t="s">
        <v>1467</v>
      </c>
      <c r="G20422" s="6" t="s">
        <v>29</v>
      </c>
      <c r="H20422" t="s">
        <v>41</v>
      </c>
      <c r="I20422" t="s">
        <v>21</v>
      </c>
      <c r="J20422" t="s">
        <v>22</v>
      </c>
      <c r="K20422">
        <v>8.8000000000000007</v>
      </c>
      <c r="L20422">
        <v>164</v>
      </c>
      <c r="M20422" t="s">
        <v>1171</v>
      </c>
      <c r="N20422">
        <v>164</v>
      </c>
      <c r="O20422" t="s">
        <v>24</v>
      </c>
      <c r="P20422" cm="1">
        <f t="array" ref="P20422">IF(Q20422&gt;0,INDEX(Q20422:Q42146,MATCH(TRUE,INDEX(Q20422:Q42146="",,),0)-1),"")</f>
        <v>4</v>
      </c>
      <c r="Q20422">
        <f t="shared" si="592"/>
        <v>1</v>
      </c>
      <c r="R20422">
        <f t="shared" si="591"/>
        <v>0</v>
      </c>
    </row>
    <row r="20423" spans="1:18" x14ac:dyDescent="0.3">
      <c r="A20423" t="s">
        <v>1423</v>
      </c>
      <c r="B20423" s="1">
        <v>38342</v>
      </c>
      <c r="C20423" s="2">
        <v>0.41666666666666669</v>
      </c>
      <c r="D20423" t="s">
        <v>1466</v>
      </c>
      <c r="E20423" t="s">
        <v>1467</v>
      </c>
      <c r="G20423" s="6" t="s">
        <v>29</v>
      </c>
      <c r="H20423" t="s">
        <v>53</v>
      </c>
      <c r="I20423" t="s">
        <v>26</v>
      </c>
      <c r="J20423" t="s">
        <v>27</v>
      </c>
      <c r="K20423">
        <v>13</v>
      </c>
      <c r="L20423">
        <v>18.850000000000001</v>
      </c>
      <c r="M20423" t="s">
        <v>1171</v>
      </c>
      <c r="N20423">
        <v>18.850000000000001</v>
      </c>
      <c r="O20423" t="s">
        <v>24</v>
      </c>
      <c r="P20423" cm="1">
        <f t="array" ref="P20423">IF(Q20423&gt;0,INDEX(Q20423:Q42147,MATCH(TRUE,INDEX(Q20423:Q42147="",,),0)-1),"")</f>
        <v>4</v>
      </c>
      <c r="Q20423">
        <f t="shared" si="592"/>
        <v>1</v>
      </c>
      <c r="R20423">
        <f t="shared" si="591"/>
        <v>0</v>
      </c>
    </row>
    <row r="20424" spans="1:18" x14ac:dyDescent="0.3">
      <c r="A20424" t="s">
        <v>1423</v>
      </c>
      <c r="B20424" s="1">
        <v>38342</v>
      </c>
      <c r="C20424" s="2">
        <v>0.41666666666666669</v>
      </c>
      <c r="D20424" t="s">
        <v>1466</v>
      </c>
      <c r="E20424" t="s">
        <v>1467</v>
      </c>
      <c r="G20424" s="6" t="s">
        <v>29</v>
      </c>
      <c r="H20424" t="s">
        <v>148</v>
      </c>
      <c r="I20424" t="s">
        <v>26</v>
      </c>
      <c r="J20424" t="s">
        <v>27</v>
      </c>
      <c r="K20424">
        <v>4</v>
      </c>
      <c r="L20424">
        <v>20.6</v>
      </c>
      <c r="M20424" t="s">
        <v>1171</v>
      </c>
      <c r="N20424">
        <v>20.6</v>
      </c>
      <c r="O20424" t="s">
        <v>24</v>
      </c>
      <c r="P20424" cm="1">
        <f t="array" ref="P20424">IF(Q20424&gt;0,INDEX(Q20424:Q42148,MATCH(TRUE,INDEX(Q20424:Q42148="",,),0)-1),"")</f>
        <v>4</v>
      </c>
      <c r="Q20424">
        <f t="shared" si="592"/>
        <v>1</v>
      </c>
      <c r="R20424">
        <f t="shared" si="591"/>
        <v>0</v>
      </c>
    </row>
    <row r="20425" spans="1:18" x14ac:dyDescent="0.3">
      <c r="A20425" t="s">
        <v>1423</v>
      </c>
      <c r="B20425" s="1">
        <v>38342</v>
      </c>
      <c r="C20425" s="2">
        <v>0.41666666666666669</v>
      </c>
      <c r="D20425" t="s">
        <v>1466</v>
      </c>
      <c r="E20425" t="s">
        <v>1467</v>
      </c>
      <c r="G20425" s="6" t="s">
        <v>29</v>
      </c>
      <c r="H20425" t="s">
        <v>198</v>
      </c>
      <c r="I20425" t="s">
        <v>26</v>
      </c>
      <c r="J20425" t="s">
        <v>27</v>
      </c>
      <c r="K20425">
        <v>49</v>
      </c>
      <c r="L20425">
        <v>11.25</v>
      </c>
      <c r="M20425" t="s">
        <v>1171</v>
      </c>
      <c r="N20425">
        <v>11.25</v>
      </c>
      <c r="O20425" t="s">
        <v>24</v>
      </c>
      <c r="P20425" cm="1">
        <f t="array" ref="P20425">IF(Q20425&gt;0,INDEX(Q20425:Q42149,MATCH(TRUE,INDEX(Q20425:Q42149="",,),0)-1),"")</f>
        <v>4</v>
      </c>
      <c r="Q20425">
        <f t="shared" si="592"/>
        <v>1</v>
      </c>
      <c r="R20425">
        <f t="shared" si="591"/>
        <v>0</v>
      </c>
    </row>
    <row r="20426" spans="1:18" x14ac:dyDescent="0.3">
      <c r="A20426" t="s">
        <v>1423</v>
      </c>
      <c r="B20426" s="1">
        <v>38342</v>
      </c>
      <c r="C20426" s="2">
        <v>0.41666666666666669</v>
      </c>
      <c r="D20426" t="s">
        <v>1466</v>
      </c>
      <c r="E20426" t="s">
        <v>1467</v>
      </c>
      <c r="G20426" s="6" t="s">
        <v>29</v>
      </c>
      <c r="H20426" t="s">
        <v>69</v>
      </c>
      <c r="I20426" t="s">
        <v>26</v>
      </c>
      <c r="J20426" t="s">
        <v>27</v>
      </c>
      <c r="K20426">
        <v>2</v>
      </c>
      <c r="L20426">
        <v>17.399999999999999</v>
      </c>
      <c r="M20426" t="s">
        <v>1171</v>
      </c>
      <c r="N20426">
        <v>17.399999999999999</v>
      </c>
      <c r="O20426" t="s">
        <v>24</v>
      </c>
      <c r="P20426" cm="1">
        <f t="array" ref="P20426">IF(Q20426&gt;0,INDEX(Q20426:Q42150,MATCH(TRUE,INDEX(Q20426:Q42150="",,),0)-1),"")</f>
        <v>4</v>
      </c>
      <c r="Q20426">
        <f t="shared" si="592"/>
        <v>1</v>
      </c>
      <c r="R20426">
        <f t="shared" si="591"/>
        <v>0</v>
      </c>
    </row>
    <row r="20427" spans="1:18" x14ac:dyDescent="0.3">
      <c r="A20427" t="s">
        <v>1423</v>
      </c>
      <c r="B20427" s="1">
        <v>38342</v>
      </c>
      <c r="C20427" s="2">
        <v>0.41666666666666669</v>
      </c>
      <c r="D20427" t="s">
        <v>1466</v>
      </c>
      <c r="E20427" t="s">
        <v>1467</v>
      </c>
      <c r="G20427" s="6" t="s">
        <v>29</v>
      </c>
      <c r="H20427" t="s">
        <v>41</v>
      </c>
      <c r="I20427" t="s">
        <v>26</v>
      </c>
      <c r="J20427" t="s">
        <v>27</v>
      </c>
      <c r="K20427">
        <v>7</v>
      </c>
      <c r="L20427">
        <v>47.6</v>
      </c>
      <c r="M20427" t="s">
        <v>1171</v>
      </c>
      <c r="N20427">
        <v>47.6</v>
      </c>
      <c r="O20427" t="s">
        <v>24</v>
      </c>
      <c r="P20427" cm="1">
        <f t="array" ref="P20427">IF(Q20427&gt;0,INDEX(Q20427:Q42151,MATCH(TRUE,INDEX(Q20427:Q42151="",,),0)-1),"")</f>
        <v>4</v>
      </c>
      <c r="Q20427">
        <f t="shared" si="592"/>
        <v>1</v>
      </c>
      <c r="R20427">
        <f t="shared" si="591"/>
        <v>0</v>
      </c>
    </row>
    <row r="20428" spans="1:18" x14ac:dyDescent="0.3">
      <c r="A20428" t="s">
        <v>1423</v>
      </c>
      <c r="B20428" s="1">
        <v>38342</v>
      </c>
      <c r="C20428" s="2">
        <v>0.41666666666666669</v>
      </c>
      <c r="D20428" t="s">
        <v>1466</v>
      </c>
      <c r="E20428" t="s">
        <v>1467</v>
      </c>
      <c r="G20428" s="6" t="s">
        <v>29</v>
      </c>
      <c r="H20428" t="s">
        <v>64</v>
      </c>
      <c r="I20428" t="s">
        <v>26</v>
      </c>
      <c r="J20428" t="s">
        <v>27</v>
      </c>
      <c r="K20428">
        <v>6</v>
      </c>
      <c r="L20428">
        <v>13.9</v>
      </c>
      <c r="M20428" t="s">
        <v>1171</v>
      </c>
      <c r="N20428">
        <v>13.9</v>
      </c>
      <c r="O20428" t="s">
        <v>24</v>
      </c>
      <c r="P20428" cm="1">
        <f t="array" ref="P20428">IF(Q20428&gt;0,INDEX(Q20428:Q42152,MATCH(TRUE,INDEX(Q20428:Q42152="",,),0)-1),"")</f>
        <v>4</v>
      </c>
      <c r="Q20428">
        <f t="shared" si="592"/>
        <v>1</v>
      </c>
      <c r="R20428">
        <f t="shared" si="591"/>
        <v>0</v>
      </c>
    </row>
    <row r="20429" spans="1:18" x14ac:dyDescent="0.3">
      <c r="A20429" t="s">
        <v>1423</v>
      </c>
      <c r="B20429" s="1">
        <v>38342</v>
      </c>
      <c r="C20429" s="2">
        <v>0.41666666666666669</v>
      </c>
      <c r="D20429" t="s">
        <v>1466</v>
      </c>
      <c r="E20429" t="s">
        <v>1467</v>
      </c>
      <c r="G20429" t="s">
        <v>19</v>
      </c>
      <c r="H20429" t="s">
        <v>122</v>
      </c>
      <c r="I20429" t="s">
        <v>26</v>
      </c>
      <c r="J20429" t="s">
        <v>27</v>
      </c>
      <c r="K20429">
        <v>391</v>
      </c>
      <c r="L20429">
        <v>37.450000000000003</v>
      </c>
      <c r="M20429" t="s">
        <v>1117</v>
      </c>
      <c r="N20429">
        <v>64.23</v>
      </c>
      <c r="P20429" cm="1">
        <f t="array" ref="P20429">IF(Q20429&gt;0,INDEX(Q20429:Q42153,MATCH(TRUE,INDEX(Q20429:Q42153="",,),0)-1),"")</f>
        <v>4</v>
      </c>
      <c r="Q20429">
        <f t="shared" si="592"/>
        <v>2</v>
      </c>
      <c r="R20429">
        <f t="shared" si="591"/>
        <v>0</v>
      </c>
    </row>
    <row r="20430" spans="1:18" x14ac:dyDescent="0.3">
      <c r="A20430" t="s">
        <v>1423</v>
      </c>
      <c r="B20430" s="1">
        <v>38342</v>
      </c>
      <c r="C20430" s="2">
        <v>0.41666666666666669</v>
      </c>
      <c r="D20430" t="s">
        <v>1466</v>
      </c>
      <c r="E20430" t="s">
        <v>1467</v>
      </c>
      <c r="G20430" t="s">
        <v>19</v>
      </c>
      <c r="H20430" t="s">
        <v>28</v>
      </c>
      <c r="I20430" t="s">
        <v>26</v>
      </c>
      <c r="J20430" t="s">
        <v>27</v>
      </c>
      <c r="K20430">
        <v>2003</v>
      </c>
      <c r="L20430">
        <v>44.85</v>
      </c>
      <c r="M20430" t="s">
        <v>1117</v>
      </c>
      <c r="N20430">
        <v>59.89</v>
      </c>
      <c r="P20430" cm="1">
        <f t="array" ref="P20430">IF(Q20430&gt;0,INDEX(Q20430:Q42154,MATCH(TRUE,INDEX(Q20430:Q42154="",,),0)-1),"")</f>
        <v>4</v>
      </c>
      <c r="Q20430">
        <f t="shared" si="592"/>
        <v>2</v>
      </c>
      <c r="R20430">
        <f t="shared" si="591"/>
        <v>0</v>
      </c>
    </row>
    <row r="20431" spans="1:18" x14ac:dyDescent="0.3">
      <c r="A20431" t="s">
        <v>1423</v>
      </c>
      <c r="B20431" s="1">
        <v>38342</v>
      </c>
      <c r="C20431" s="2">
        <v>0.41666666666666669</v>
      </c>
      <c r="D20431" t="s">
        <v>1466</v>
      </c>
      <c r="E20431" t="s">
        <v>1467</v>
      </c>
      <c r="G20431" s="6" t="s">
        <v>29</v>
      </c>
      <c r="H20431" t="s">
        <v>69</v>
      </c>
      <c r="I20431" t="s">
        <v>21</v>
      </c>
      <c r="J20431" t="s">
        <v>22</v>
      </c>
      <c r="K20431">
        <v>2.2999999999999998</v>
      </c>
      <c r="L20431">
        <v>120</v>
      </c>
      <c r="M20431" t="s">
        <v>1117</v>
      </c>
      <c r="N20431">
        <v>120</v>
      </c>
      <c r="P20431" cm="1">
        <f t="array" ref="P20431">IF(Q20431&gt;0,INDEX(Q20431:Q42155,MATCH(TRUE,INDEX(Q20431:Q42155="",,),0)-1),"")</f>
        <v>4</v>
      </c>
      <c r="Q20431">
        <f t="shared" si="592"/>
        <v>2</v>
      </c>
      <c r="R20431">
        <f t="shared" si="591"/>
        <v>0</v>
      </c>
    </row>
    <row r="20432" spans="1:18" x14ac:dyDescent="0.3">
      <c r="A20432" t="s">
        <v>1423</v>
      </c>
      <c r="B20432" s="1">
        <v>38342</v>
      </c>
      <c r="C20432" s="2">
        <v>0.41666666666666669</v>
      </c>
      <c r="D20432" t="s">
        <v>1466</v>
      </c>
      <c r="E20432" t="s">
        <v>1467</v>
      </c>
      <c r="G20432" s="6" t="s">
        <v>29</v>
      </c>
      <c r="H20432" t="s">
        <v>41</v>
      </c>
      <c r="I20432" t="s">
        <v>21</v>
      </c>
      <c r="J20432" t="s">
        <v>22</v>
      </c>
      <c r="K20432">
        <v>8.8000000000000007</v>
      </c>
      <c r="L20432">
        <v>164</v>
      </c>
      <c r="M20432" t="s">
        <v>1117</v>
      </c>
      <c r="N20432">
        <v>164</v>
      </c>
      <c r="P20432" cm="1">
        <f t="array" ref="P20432">IF(Q20432&gt;0,INDEX(Q20432:Q42156,MATCH(TRUE,INDEX(Q20432:Q42156="",,),0)-1),"")</f>
        <v>4</v>
      </c>
      <c r="Q20432">
        <f t="shared" si="592"/>
        <v>2</v>
      </c>
      <c r="R20432">
        <f t="shared" si="591"/>
        <v>0</v>
      </c>
    </row>
    <row r="20433" spans="1:18" x14ac:dyDescent="0.3">
      <c r="A20433" t="s">
        <v>1423</v>
      </c>
      <c r="B20433" s="1">
        <v>38342</v>
      </c>
      <c r="C20433" s="2">
        <v>0.41666666666666669</v>
      </c>
      <c r="D20433" t="s">
        <v>1466</v>
      </c>
      <c r="E20433" t="s">
        <v>1467</v>
      </c>
      <c r="G20433" s="6" t="s">
        <v>29</v>
      </c>
      <c r="H20433" t="s">
        <v>53</v>
      </c>
      <c r="I20433" t="s">
        <v>26</v>
      </c>
      <c r="J20433" t="s">
        <v>27</v>
      </c>
      <c r="K20433">
        <v>13</v>
      </c>
      <c r="L20433">
        <v>18.850000000000001</v>
      </c>
      <c r="M20433" t="s">
        <v>1117</v>
      </c>
      <c r="N20433">
        <v>18.850000000000001</v>
      </c>
      <c r="P20433" cm="1">
        <f t="array" ref="P20433">IF(Q20433&gt;0,INDEX(Q20433:Q42157,MATCH(TRUE,INDEX(Q20433:Q42157="",,),0)-1),"")</f>
        <v>4</v>
      </c>
      <c r="Q20433">
        <f t="shared" si="592"/>
        <v>2</v>
      </c>
      <c r="R20433">
        <f t="shared" si="591"/>
        <v>0</v>
      </c>
    </row>
    <row r="20434" spans="1:18" x14ac:dyDescent="0.3">
      <c r="A20434" t="s">
        <v>1423</v>
      </c>
      <c r="B20434" s="1">
        <v>38342</v>
      </c>
      <c r="C20434" s="2">
        <v>0.41666666666666669</v>
      </c>
      <c r="D20434" t="s">
        <v>1466</v>
      </c>
      <c r="E20434" t="s">
        <v>1467</v>
      </c>
      <c r="G20434" s="6" t="s">
        <v>29</v>
      </c>
      <c r="H20434" t="s">
        <v>148</v>
      </c>
      <c r="I20434" t="s">
        <v>26</v>
      </c>
      <c r="J20434" t="s">
        <v>27</v>
      </c>
      <c r="K20434">
        <v>4</v>
      </c>
      <c r="L20434">
        <v>20.6</v>
      </c>
      <c r="M20434" t="s">
        <v>1117</v>
      </c>
      <c r="N20434">
        <v>20.6</v>
      </c>
      <c r="P20434" cm="1">
        <f t="array" ref="P20434">IF(Q20434&gt;0,INDEX(Q20434:Q42158,MATCH(TRUE,INDEX(Q20434:Q42158="",,),0)-1),"")</f>
        <v>4</v>
      </c>
      <c r="Q20434">
        <f t="shared" si="592"/>
        <v>2</v>
      </c>
      <c r="R20434">
        <f t="shared" si="591"/>
        <v>0</v>
      </c>
    </row>
    <row r="20435" spans="1:18" x14ac:dyDescent="0.3">
      <c r="A20435" t="s">
        <v>1423</v>
      </c>
      <c r="B20435" s="1">
        <v>38342</v>
      </c>
      <c r="C20435" s="2">
        <v>0.41666666666666669</v>
      </c>
      <c r="D20435" t="s">
        <v>1466</v>
      </c>
      <c r="E20435" t="s">
        <v>1467</v>
      </c>
      <c r="G20435" s="6" t="s">
        <v>29</v>
      </c>
      <c r="H20435" t="s">
        <v>198</v>
      </c>
      <c r="I20435" t="s">
        <v>26</v>
      </c>
      <c r="J20435" t="s">
        <v>27</v>
      </c>
      <c r="K20435">
        <v>49</v>
      </c>
      <c r="L20435">
        <v>11.25</v>
      </c>
      <c r="M20435" t="s">
        <v>1117</v>
      </c>
      <c r="N20435">
        <v>11.25</v>
      </c>
      <c r="P20435" cm="1">
        <f t="array" ref="P20435">IF(Q20435&gt;0,INDEX(Q20435:Q42159,MATCH(TRUE,INDEX(Q20435:Q42159="",,),0)-1),"")</f>
        <v>4</v>
      </c>
      <c r="Q20435">
        <f t="shared" si="592"/>
        <v>2</v>
      </c>
      <c r="R20435">
        <f t="shared" si="591"/>
        <v>0</v>
      </c>
    </row>
    <row r="20436" spans="1:18" x14ac:dyDescent="0.3">
      <c r="A20436" t="s">
        <v>1423</v>
      </c>
      <c r="B20436" s="1">
        <v>38342</v>
      </c>
      <c r="C20436" s="2">
        <v>0.41666666666666669</v>
      </c>
      <c r="D20436" t="s">
        <v>1466</v>
      </c>
      <c r="E20436" t="s">
        <v>1467</v>
      </c>
      <c r="G20436" s="6" t="s">
        <v>29</v>
      </c>
      <c r="H20436" t="s">
        <v>69</v>
      </c>
      <c r="I20436" t="s">
        <v>26</v>
      </c>
      <c r="J20436" t="s">
        <v>27</v>
      </c>
      <c r="K20436">
        <v>2</v>
      </c>
      <c r="L20436">
        <v>17.399999999999999</v>
      </c>
      <c r="M20436" t="s">
        <v>1117</v>
      </c>
      <c r="N20436">
        <v>17.399999999999999</v>
      </c>
      <c r="P20436" cm="1">
        <f t="array" ref="P20436">IF(Q20436&gt;0,INDEX(Q20436:Q42160,MATCH(TRUE,INDEX(Q20436:Q42160="",,),0)-1),"")</f>
        <v>4</v>
      </c>
      <c r="Q20436">
        <f t="shared" si="592"/>
        <v>2</v>
      </c>
      <c r="R20436">
        <f t="shared" si="591"/>
        <v>0</v>
      </c>
    </row>
    <row r="20437" spans="1:18" x14ac:dyDescent="0.3">
      <c r="A20437" t="s">
        <v>1423</v>
      </c>
      <c r="B20437" s="1">
        <v>38342</v>
      </c>
      <c r="C20437" s="2">
        <v>0.41666666666666669</v>
      </c>
      <c r="D20437" t="s">
        <v>1466</v>
      </c>
      <c r="E20437" t="s">
        <v>1467</v>
      </c>
      <c r="G20437" s="6" t="s">
        <v>29</v>
      </c>
      <c r="H20437" t="s">
        <v>41</v>
      </c>
      <c r="I20437" t="s">
        <v>26</v>
      </c>
      <c r="J20437" t="s">
        <v>27</v>
      </c>
      <c r="K20437">
        <v>7</v>
      </c>
      <c r="L20437">
        <v>47.6</v>
      </c>
      <c r="M20437" t="s">
        <v>1117</v>
      </c>
      <c r="N20437">
        <v>47.6</v>
      </c>
      <c r="P20437" cm="1">
        <f t="array" ref="P20437">IF(Q20437&gt;0,INDEX(Q20437:Q42161,MATCH(TRUE,INDEX(Q20437:Q42161="",,),0)-1),"")</f>
        <v>4</v>
      </c>
      <c r="Q20437">
        <f t="shared" si="592"/>
        <v>2</v>
      </c>
      <c r="R20437">
        <f t="shared" si="591"/>
        <v>0</v>
      </c>
    </row>
    <row r="20438" spans="1:18" x14ac:dyDescent="0.3">
      <c r="A20438" t="s">
        <v>1423</v>
      </c>
      <c r="B20438" s="1">
        <v>38342</v>
      </c>
      <c r="C20438" s="2">
        <v>0.41666666666666669</v>
      </c>
      <c r="D20438" t="s">
        <v>1466</v>
      </c>
      <c r="E20438" t="s">
        <v>1467</v>
      </c>
      <c r="G20438" s="6" t="s">
        <v>29</v>
      </c>
      <c r="H20438" t="s">
        <v>64</v>
      </c>
      <c r="I20438" t="s">
        <v>26</v>
      </c>
      <c r="J20438" t="s">
        <v>27</v>
      </c>
      <c r="K20438">
        <v>6</v>
      </c>
      <c r="L20438">
        <v>13.9</v>
      </c>
      <c r="M20438" t="s">
        <v>1117</v>
      </c>
      <c r="N20438">
        <v>13.9</v>
      </c>
      <c r="P20438" cm="1">
        <f t="array" ref="P20438">IF(Q20438&gt;0,INDEX(Q20438:Q42162,MATCH(TRUE,INDEX(Q20438:Q42162="",,),0)-1),"")</f>
        <v>4</v>
      </c>
      <c r="Q20438">
        <f t="shared" si="592"/>
        <v>2</v>
      </c>
      <c r="R20438">
        <f t="shared" si="591"/>
        <v>0</v>
      </c>
    </row>
    <row r="20439" spans="1:18" x14ac:dyDescent="0.3">
      <c r="A20439" t="s">
        <v>1423</v>
      </c>
      <c r="B20439" s="1">
        <v>38342</v>
      </c>
      <c r="C20439" s="2">
        <v>0.41666666666666669</v>
      </c>
      <c r="D20439" t="s">
        <v>1466</v>
      </c>
      <c r="E20439" t="s">
        <v>1467</v>
      </c>
      <c r="G20439" t="s">
        <v>19</v>
      </c>
      <c r="H20439" t="s">
        <v>122</v>
      </c>
      <c r="I20439" t="s">
        <v>26</v>
      </c>
      <c r="J20439" t="s">
        <v>27</v>
      </c>
      <c r="K20439">
        <v>391</v>
      </c>
      <c r="L20439">
        <v>37.450000000000003</v>
      </c>
      <c r="M20439" t="s">
        <v>1115</v>
      </c>
      <c r="N20439">
        <v>53</v>
      </c>
      <c r="P20439" cm="1">
        <f t="array" ref="P20439">IF(Q20439&gt;0,INDEX(Q20439:Q42163,MATCH(TRUE,INDEX(Q20439:Q42163="",,),0)-1),"")</f>
        <v>4</v>
      </c>
      <c r="Q20439">
        <f t="shared" si="592"/>
        <v>3</v>
      </c>
      <c r="R20439">
        <f t="shared" si="591"/>
        <v>0</v>
      </c>
    </row>
    <row r="20440" spans="1:18" x14ac:dyDescent="0.3">
      <c r="A20440" t="s">
        <v>1423</v>
      </c>
      <c r="B20440" s="1">
        <v>38342</v>
      </c>
      <c r="C20440" s="2">
        <v>0.41666666666666669</v>
      </c>
      <c r="D20440" t="s">
        <v>1466</v>
      </c>
      <c r="E20440" t="s">
        <v>1467</v>
      </c>
      <c r="G20440" t="s">
        <v>19</v>
      </c>
      <c r="H20440" t="s">
        <v>28</v>
      </c>
      <c r="I20440" t="s">
        <v>26</v>
      </c>
      <c r="J20440" t="s">
        <v>27</v>
      </c>
      <c r="K20440">
        <v>2003</v>
      </c>
      <c r="L20440">
        <v>44.85</v>
      </c>
      <c r="M20440" t="s">
        <v>1115</v>
      </c>
      <c r="N20440">
        <v>56.6</v>
      </c>
      <c r="P20440" cm="1">
        <f t="array" ref="P20440">IF(Q20440&gt;0,INDEX(Q20440:Q42164,MATCH(TRUE,INDEX(Q20440:Q42164="",,),0)-1),"")</f>
        <v>4</v>
      </c>
      <c r="Q20440">
        <f t="shared" si="592"/>
        <v>3</v>
      </c>
      <c r="R20440">
        <f t="shared" si="591"/>
        <v>0</v>
      </c>
    </row>
    <row r="20441" spans="1:18" x14ac:dyDescent="0.3">
      <c r="A20441" t="s">
        <v>1423</v>
      </c>
      <c r="B20441" s="1">
        <v>38342</v>
      </c>
      <c r="C20441" s="2">
        <v>0.41666666666666669</v>
      </c>
      <c r="D20441" t="s">
        <v>1466</v>
      </c>
      <c r="E20441" t="s">
        <v>1467</v>
      </c>
      <c r="G20441" s="6" t="s">
        <v>29</v>
      </c>
      <c r="H20441" t="s">
        <v>69</v>
      </c>
      <c r="I20441" t="s">
        <v>21</v>
      </c>
      <c r="J20441" t="s">
        <v>22</v>
      </c>
      <c r="K20441">
        <v>2.2999999999999998</v>
      </c>
      <c r="L20441">
        <v>120</v>
      </c>
      <c r="M20441" t="s">
        <v>1115</v>
      </c>
      <c r="N20441">
        <v>120</v>
      </c>
      <c r="P20441" cm="1">
        <f t="array" ref="P20441">IF(Q20441&gt;0,INDEX(Q20441:Q42165,MATCH(TRUE,INDEX(Q20441:Q42165="",,),0)-1),"")</f>
        <v>4</v>
      </c>
      <c r="Q20441">
        <f t="shared" si="592"/>
        <v>3</v>
      </c>
      <c r="R20441">
        <f t="shared" si="591"/>
        <v>0</v>
      </c>
    </row>
    <row r="20442" spans="1:18" x14ac:dyDescent="0.3">
      <c r="A20442" t="s">
        <v>1423</v>
      </c>
      <c r="B20442" s="1">
        <v>38342</v>
      </c>
      <c r="C20442" s="2">
        <v>0.41666666666666669</v>
      </c>
      <c r="D20442" t="s">
        <v>1466</v>
      </c>
      <c r="E20442" t="s">
        <v>1467</v>
      </c>
      <c r="G20442" s="6" t="s">
        <v>29</v>
      </c>
      <c r="H20442" t="s">
        <v>41</v>
      </c>
      <c r="I20442" t="s">
        <v>21</v>
      </c>
      <c r="J20442" t="s">
        <v>22</v>
      </c>
      <c r="K20442">
        <v>8.8000000000000007</v>
      </c>
      <c r="L20442">
        <v>164</v>
      </c>
      <c r="M20442" t="s">
        <v>1115</v>
      </c>
      <c r="N20442">
        <v>164</v>
      </c>
      <c r="P20442" cm="1">
        <f t="array" ref="P20442">IF(Q20442&gt;0,INDEX(Q20442:Q42166,MATCH(TRUE,INDEX(Q20442:Q42166="",,),0)-1),"")</f>
        <v>4</v>
      </c>
      <c r="Q20442">
        <f t="shared" si="592"/>
        <v>3</v>
      </c>
      <c r="R20442">
        <f t="shared" si="591"/>
        <v>0</v>
      </c>
    </row>
    <row r="20443" spans="1:18" x14ac:dyDescent="0.3">
      <c r="A20443" t="s">
        <v>1423</v>
      </c>
      <c r="B20443" s="1">
        <v>38342</v>
      </c>
      <c r="C20443" s="2">
        <v>0.41666666666666669</v>
      </c>
      <c r="D20443" t="s">
        <v>1466</v>
      </c>
      <c r="E20443" t="s">
        <v>1467</v>
      </c>
      <c r="G20443" s="6" t="s">
        <v>29</v>
      </c>
      <c r="H20443" t="s">
        <v>53</v>
      </c>
      <c r="I20443" t="s">
        <v>26</v>
      </c>
      <c r="J20443" t="s">
        <v>27</v>
      </c>
      <c r="K20443">
        <v>13</v>
      </c>
      <c r="L20443">
        <v>18.850000000000001</v>
      </c>
      <c r="M20443" t="s">
        <v>1115</v>
      </c>
      <c r="N20443">
        <v>18.850000000000001</v>
      </c>
      <c r="P20443" cm="1">
        <f t="array" ref="P20443">IF(Q20443&gt;0,INDEX(Q20443:Q42167,MATCH(TRUE,INDEX(Q20443:Q42167="",,),0)-1),"")</f>
        <v>4</v>
      </c>
      <c r="Q20443">
        <f t="shared" si="592"/>
        <v>3</v>
      </c>
      <c r="R20443">
        <f t="shared" si="591"/>
        <v>0</v>
      </c>
    </row>
    <row r="20444" spans="1:18" x14ac:dyDescent="0.3">
      <c r="A20444" t="s">
        <v>1423</v>
      </c>
      <c r="B20444" s="1">
        <v>38342</v>
      </c>
      <c r="C20444" s="2">
        <v>0.41666666666666669</v>
      </c>
      <c r="D20444" t="s">
        <v>1466</v>
      </c>
      <c r="E20444" t="s">
        <v>1467</v>
      </c>
      <c r="G20444" s="6" t="s">
        <v>29</v>
      </c>
      <c r="H20444" t="s">
        <v>148</v>
      </c>
      <c r="I20444" t="s">
        <v>26</v>
      </c>
      <c r="J20444" t="s">
        <v>27</v>
      </c>
      <c r="K20444">
        <v>4</v>
      </c>
      <c r="L20444">
        <v>20.6</v>
      </c>
      <c r="M20444" t="s">
        <v>1115</v>
      </c>
      <c r="N20444">
        <v>20.6</v>
      </c>
      <c r="P20444" cm="1">
        <f t="array" ref="P20444">IF(Q20444&gt;0,INDEX(Q20444:Q42168,MATCH(TRUE,INDEX(Q20444:Q42168="",,),0)-1),"")</f>
        <v>4</v>
      </c>
      <c r="Q20444">
        <f t="shared" si="592"/>
        <v>3</v>
      </c>
      <c r="R20444">
        <f t="shared" si="591"/>
        <v>0</v>
      </c>
    </row>
    <row r="20445" spans="1:18" x14ac:dyDescent="0.3">
      <c r="A20445" t="s">
        <v>1423</v>
      </c>
      <c r="B20445" s="1">
        <v>38342</v>
      </c>
      <c r="C20445" s="2">
        <v>0.41666666666666669</v>
      </c>
      <c r="D20445" t="s">
        <v>1466</v>
      </c>
      <c r="E20445" t="s">
        <v>1467</v>
      </c>
      <c r="G20445" s="6" t="s">
        <v>29</v>
      </c>
      <c r="H20445" t="s">
        <v>198</v>
      </c>
      <c r="I20445" t="s">
        <v>26</v>
      </c>
      <c r="J20445" t="s">
        <v>27</v>
      </c>
      <c r="K20445">
        <v>49</v>
      </c>
      <c r="L20445">
        <v>11.25</v>
      </c>
      <c r="M20445" t="s">
        <v>1115</v>
      </c>
      <c r="N20445">
        <v>11.25</v>
      </c>
      <c r="P20445" cm="1">
        <f t="array" ref="P20445">IF(Q20445&gt;0,INDEX(Q20445:Q42169,MATCH(TRUE,INDEX(Q20445:Q42169="",,),0)-1),"")</f>
        <v>4</v>
      </c>
      <c r="Q20445">
        <f t="shared" si="592"/>
        <v>3</v>
      </c>
      <c r="R20445">
        <f t="shared" si="591"/>
        <v>0</v>
      </c>
    </row>
    <row r="20446" spans="1:18" x14ac:dyDescent="0.3">
      <c r="A20446" t="s">
        <v>1423</v>
      </c>
      <c r="B20446" s="1">
        <v>38342</v>
      </c>
      <c r="C20446" s="2">
        <v>0.41666666666666669</v>
      </c>
      <c r="D20446" t="s">
        <v>1466</v>
      </c>
      <c r="E20446" t="s">
        <v>1467</v>
      </c>
      <c r="G20446" s="6" t="s">
        <v>29</v>
      </c>
      <c r="H20446" t="s">
        <v>69</v>
      </c>
      <c r="I20446" t="s">
        <v>26</v>
      </c>
      <c r="J20446" t="s">
        <v>27</v>
      </c>
      <c r="K20446">
        <v>2</v>
      </c>
      <c r="L20446">
        <v>17.399999999999999</v>
      </c>
      <c r="M20446" t="s">
        <v>1115</v>
      </c>
      <c r="N20446">
        <v>17.399999999999999</v>
      </c>
      <c r="P20446" cm="1">
        <f t="array" ref="P20446">IF(Q20446&gt;0,INDEX(Q20446:Q42170,MATCH(TRUE,INDEX(Q20446:Q42170="",,),0)-1),"")</f>
        <v>4</v>
      </c>
      <c r="Q20446">
        <f t="shared" si="592"/>
        <v>3</v>
      </c>
      <c r="R20446">
        <f t="shared" si="591"/>
        <v>0</v>
      </c>
    </row>
    <row r="20447" spans="1:18" x14ac:dyDescent="0.3">
      <c r="A20447" t="s">
        <v>1423</v>
      </c>
      <c r="B20447" s="1">
        <v>38342</v>
      </c>
      <c r="C20447" s="2">
        <v>0.41666666666666669</v>
      </c>
      <c r="D20447" t="s">
        <v>1466</v>
      </c>
      <c r="E20447" t="s">
        <v>1467</v>
      </c>
      <c r="G20447" s="6" t="s">
        <v>29</v>
      </c>
      <c r="H20447" t="s">
        <v>41</v>
      </c>
      <c r="I20447" t="s">
        <v>26</v>
      </c>
      <c r="J20447" t="s">
        <v>27</v>
      </c>
      <c r="K20447">
        <v>7</v>
      </c>
      <c r="L20447">
        <v>47.6</v>
      </c>
      <c r="M20447" t="s">
        <v>1115</v>
      </c>
      <c r="N20447">
        <v>47.6</v>
      </c>
      <c r="P20447" cm="1">
        <f t="array" ref="P20447">IF(Q20447&gt;0,INDEX(Q20447:Q42171,MATCH(TRUE,INDEX(Q20447:Q42171="",,),0)-1),"")</f>
        <v>4</v>
      </c>
      <c r="Q20447">
        <f t="shared" si="592"/>
        <v>3</v>
      </c>
      <c r="R20447">
        <f t="shared" si="591"/>
        <v>0</v>
      </c>
    </row>
    <row r="20448" spans="1:18" x14ac:dyDescent="0.3">
      <c r="A20448" t="s">
        <v>1423</v>
      </c>
      <c r="B20448" s="1">
        <v>38342</v>
      </c>
      <c r="C20448" s="2">
        <v>0.41666666666666669</v>
      </c>
      <c r="D20448" t="s">
        <v>1466</v>
      </c>
      <c r="E20448" t="s">
        <v>1467</v>
      </c>
      <c r="G20448" s="6" t="s">
        <v>29</v>
      </c>
      <c r="H20448" t="s">
        <v>64</v>
      </c>
      <c r="I20448" t="s">
        <v>26</v>
      </c>
      <c r="J20448" t="s">
        <v>27</v>
      </c>
      <c r="K20448">
        <v>6</v>
      </c>
      <c r="L20448">
        <v>13.9</v>
      </c>
      <c r="M20448" t="s">
        <v>1115</v>
      </c>
      <c r="N20448">
        <v>13.9</v>
      </c>
      <c r="P20448" cm="1">
        <f t="array" ref="P20448">IF(Q20448&gt;0,INDEX(Q20448:Q42172,MATCH(TRUE,INDEX(Q20448:Q42172="",,),0)-1),"")</f>
        <v>4</v>
      </c>
      <c r="Q20448">
        <f t="shared" si="592"/>
        <v>3</v>
      </c>
      <c r="R20448">
        <f t="shared" si="591"/>
        <v>0</v>
      </c>
    </row>
    <row r="20449" spans="1:18" x14ac:dyDescent="0.3">
      <c r="A20449" t="s">
        <v>1423</v>
      </c>
      <c r="B20449" s="1">
        <v>38342</v>
      </c>
      <c r="C20449" s="2">
        <v>0.41666666666666669</v>
      </c>
      <c r="D20449" t="s">
        <v>1466</v>
      </c>
      <c r="E20449" t="s">
        <v>1467</v>
      </c>
      <c r="G20449" t="s">
        <v>19</v>
      </c>
      <c r="H20449" t="s">
        <v>122</v>
      </c>
      <c r="I20449" t="s">
        <v>26</v>
      </c>
      <c r="J20449" t="s">
        <v>27</v>
      </c>
      <c r="K20449">
        <v>391</v>
      </c>
      <c r="L20449">
        <v>37.450000000000003</v>
      </c>
      <c r="M20449" t="s">
        <v>402</v>
      </c>
      <c r="N20449">
        <v>38</v>
      </c>
      <c r="P20449" cm="1">
        <f t="array" ref="P20449">IF(Q20449&gt;0,INDEX(Q20449:Q42173,MATCH(TRUE,INDEX(Q20449:Q42173="",,),0)-1),"")</f>
        <v>4</v>
      </c>
      <c r="Q20449">
        <f t="shared" si="592"/>
        <v>4</v>
      </c>
      <c r="R20449">
        <f t="shared" si="591"/>
        <v>0</v>
      </c>
    </row>
    <row r="20450" spans="1:18" x14ac:dyDescent="0.3">
      <c r="A20450" t="s">
        <v>1423</v>
      </c>
      <c r="B20450" s="1">
        <v>38342</v>
      </c>
      <c r="C20450" s="2">
        <v>0.41666666666666669</v>
      </c>
      <c r="D20450" t="s">
        <v>1466</v>
      </c>
      <c r="E20450" t="s">
        <v>1467</v>
      </c>
      <c r="G20450" t="s">
        <v>19</v>
      </c>
      <c r="H20450" t="s">
        <v>28</v>
      </c>
      <c r="I20450" t="s">
        <v>26</v>
      </c>
      <c r="J20450" t="s">
        <v>27</v>
      </c>
      <c r="K20450">
        <v>2003</v>
      </c>
      <c r="L20450">
        <v>44.85</v>
      </c>
      <c r="M20450" t="s">
        <v>402</v>
      </c>
      <c r="N20450">
        <v>48</v>
      </c>
      <c r="P20450" cm="1">
        <f t="array" ref="P20450">IF(Q20450&gt;0,INDEX(Q20450:Q42174,MATCH(TRUE,INDEX(Q20450:Q42174="",,),0)-1),"")</f>
        <v>4</v>
      </c>
      <c r="Q20450">
        <f t="shared" si="592"/>
        <v>4</v>
      </c>
      <c r="R20450">
        <f t="shared" si="591"/>
        <v>0</v>
      </c>
    </row>
    <row r="20451" spans="1:18" x14ac:dyDescent="0.3">
      <c r="A20451" t="s">
        <v>1423</v>
      </c>
      <c r="B20451" s="1">
        <v>38342</v>
      </c>
      <c r="C20451" s="2">
        <v>0.41666666666666669</v>
      </c>
      <c r="D20451" t="s">
        <v>1466</v>
      </c>
      <c r="E20451" t="s">
        <v>1467</v>
      </c>
      <c r="G20451" s="6" t="s">
        <v>29</v>
      </c>
      <c r="H20451" t="s">
        <v>69</v>
      </c>
      <c r="I20451" t="s">
        <v>21</v>
      </c>
      <c r="J20451" t="s">
        <v>22</v>
      </c>
      <c r="K20451">
        <v>2.2999999999999998</v>
      </c>
      <c r="L20451">
        <v>120</v>
      </c>
      <c r="M20451" t="s">
        <v>402</v>
      </c>
      <c r="N20451">
        <v>120</v>
      </c>
      <c r="P20451" cm="1">
        <f t="array" ref="P20451">IF(Q20451&gt;0,INDEX(Q20451:Q42175,MATCH(TRUE,INDEX(Q20451:Q42175="",,),0)-1),"")</f>
        <v>4</v>
      </c>
      <c r="Q20451">
        <f t="shared" si="592"/>
        <v>4</v>
      </c>
      <c r="R20451">
        <f t="shared" si="591"/>
        <v>0</v>
      </c>
    </row>
    <row r="20452" spans="1:18" x14ac:dyDescent="0.3">
      <c r="A20452" t="s">
        <v>1423</v>
      </c>
      <c r="B20452" s="1">
        <v>38342</v>
      </c>
      <c r="C20452" s="2">
        <v>0.41666666666666669</v>
      </c>
      <c r="D20452" t="s">
        <v>1466</v>
      </c>
      <c r="E20452" t="s">
        <v>1467</v>
      </c>
      <c r="G20452" s="6" t="s">
        <v>29</v>
      </c>
      <c r="H20452" t="s">
        <v>41</v>
      </c>
      <c r="I20452" t="s">
        <v>21</v>
      </c>
      <c r="J20452" t="s">
        <v>22</v>
      </c>
      <c r="K20452">
        <v>8.8000000000000007</v>
      </c>
      <c r="L20452">
        <v>164</v>
      </c>
      <c r="M20452" t="s">
        <v>402</v>
      </c>
      <c r="N20452">
        <v>164</v>
      </c>
      <c r="P20452" cm="1">
        <f t="array" ref="P20452">IF(Q20452&gt;0,INDEX(Q20452:Q42176,MATCH(TRUE,INDEX(Q20452:Q42176="",,),0)-1),"")</f>
        <v>4</v>
      </c>
      <c r="Q20452">
        <f t="shared" si="592"/>
        <v>4</v>
      </c>
      <c r="R20452">
        <f t="shared" si="591"/>
        <v>0</v>
      </c>
    </row>
    <row r="20453" spans="1:18" x14ac:dyDescent="0.3">
      <c r="A20453" t="s">
        <v>1423</v>
      </c>
      <c r="B20453" s="1">
        <v>38342</v>
      </c>
      <c r="C20453" s="2">
        <v>0.41666666666666669</v>
      </c>
      <c r="D20453" t="s">
        <v>1466</v>
      </c>
      <c r="E20453" t="s">
        <v>1467</v>
      </c>
      <c r="G20453" s="6" t="s">
        <v>29</v>
      </c>
      <c r="H20453" t="s">
        <v>53</v>
      </c>
      <c r="I20453" t="s">
        <v>26</v>
      </c>
      <c r="J20453" t="s">
        <v>27</v>
      </c>
      <c r="K20453">
        <v>13</v>
      </c>
      <c r="L20453">
        <v>18.850000000000001</v>
      </c>
      <c r="M20453" t="s">
        <v>402</v>
      </c>
      <c r="N20453">
        <v>18.850000000000001</v>
      </c>
      <c r="P20453" cm="1">
        <f t="array" ref="P20453">IF(Q20453&gt;0,INDEX(Q20453:Q42177,MATCH(TRUE,INDEX(Q20453:Q42177="",,),0)-1),"")</f>
        <v>4</v>
      </c>
      <c r="Q20453">
        <f t="shared" si="592"/>
        <v>4</v>
      </c>
      <c r="R20453">
        <f t="shared" si="591"/>
        <v>0</v>
      </c>
    </row>
    <row r="20454" spans="1:18" x14ac:dyDescent="0.3">
      <c r="A20454" t="s">
        <v>1423</v>
      </c>
      <c r="B20454" s="1">
        <v>38342</v>
      </c>
      <c r="C20454" s="2">
        <v>0.41666666666666669</v>
      </c>
      <c r="D20454" t="s">
        <v>1466</v>
      </c>
      <c r="E20454" t="s">
        <v>1467</v>
      </c>
      <c r="G20454" s="6" t="s">
        <v>29</v>
      </c>
      <c r="H20454" t="s">
        <v>148</v>
      </c>
      <c r="I20454" t="s">
        <v>26</v>
      </c>
      <c r="J20454" t="s">
        <v>27</v>
      </c>
      <c r="K20454">
        <v>4</v>
      </c>
      <c r="L20454">
        <v>20.6</v>
      </c>
      <c r="M20454" t="s">
        <v>402</v>
      </c>
      <c r="N20454">
        <v>20.6</v>
      </c>
      <c r="P20454" cm="1">
        <f t="array" ref="P20454">IF(Q20454&gt;0,INDEX(Q20454:Q42178,MATCH(TRUE,INDEX(Q20454:Q42178="",,),0)-1),"")</f>
        <v>4</v>
      </c>
      <c r="Q20454">
        <f t="shared" si="592"/>
        <v>4</v>
      </c>
      <c r="R20454">
        <f t="shared" si="591"/>
        <v>0</v>
      </c>
    </row>
    <row r="20455" spans="1:18" x14ac:dyDescent="0.3">
      <c r="A20455" t="s">
        <v>1423</v>
      </c>
      <c r="B20455" s="1">
        <v>38342</v>
      </c>
      <c r="C20455" s="2">
        <v>0.41666666666666669</v>
      </c>
      <c r="D20455" t="s">
        <v>1466</v>
      </c>
      <c r="E20455" t="s">
        <v>1467</v>
      </c>
      <c r="G20455" s="6" t="s">
        <v>29</v>
      </c>
      <c r="H20455" t="s">
        <v>198</v>
      </c>
      <c r="I20455" t="s">
        <v>26</v>
      </c>
      <c r="J20455" t="s">
        <v>27</v>
      </c>
      <c r="K20455">
        <v>49</v>
      </c>
      <c r="L20455">
        <v>11.25</v>
      </c>
      <c r="M20455" t="s">
        <v>402</v>
      </c>
      <c r="N20455">
        <v>11.25</v>
      </c>
      <c r="P20455" cm="1">
        <f t="array" ref="P20455">IF(Q20455&gt;0,INDEX(Q20455:Q42179,MATCH(TRUE,INDEX(Q20455:Q42179="",,),0)-1),"")</f>
        <v>4</v>
      </c>
      <c r="Q20455">
        <f t="shared" si="592"/>
        <v>4</v>
      </c>
      <c r="R20455">
        <f t="shared" si="591"/>
        <v>0</v>
      </c>
    </row>
    <row r="20456" spans="1:18" x14ac:dyDescent="0.3">
      <c r="A20456" t="s">
        <v>1423</v>
      </c>
      <c r="B20456" s="1">
        <v>38342</v>
      </c>
      <c r="C20456" s="2">
        <v>0.41666666666666669</v>
      </c>
      <c r="D20456" t="s">
        <v>1466</v>
      </c>
      <c r="E20456" t="s">
        <v>1467</v>
      </c>
      <c r="G20456" s="6" t="s">
        <v>29</v>
      </c>
      <c r="H20456" t="s">
        <v>69</v>
      </c>
      <c r="I20456" t="s">
        <v>26</v>
      </c>
      <c r="J20456" t="s">
        <v>27</v>
      </c>
      <c r="K20456">
        <v>2</v>
      </c>
      <c r="L20456">
        <v>17.399999999999999</v>
      </c>
      <c r="M20456" t="s">
        <v>402</v>
      </c>
      <c r="N20456">
        <v>17.399999999999999</v>
      </c>
      <c r="P20456" cm="1">
        <f t="array" ref="P20456">IF(Q20456&gt;0,INDEX(Q20456:Q42180,MATCH(TRUE,INDEX(Q20456:Q42180="",,),0)-1),"")</f>
        <v>4</v>
      </c>
      <c r="Q20456">
        <f t="shared" si="592"/>
        <v>4</v>
      </c>
      <c r="R20456">
        <f t="shared" si="591"/>
        <v>0</v>
      </c>
    </row>
    <row r="20457" spans="1:18" x14ac:dyDescent="0.3">
      <c r="A20457" t="s">
        <v>1423</v>
      </c>
      <c r="B20457" s="1">
        <v>38342</v>
      </c>
      <c r="C20457" s="2">
        <v>0.41666666666666669</v>
      </c>
      <c r="D20457" t="s">
        <v>1466</v>
      </c>
      <c r="E20457" t="s">
        <v>1467</v>
      </c>
      <c r="G20457" s="6" t="s">
        <v>29</v>
      </c>
      <c r="H20457" t="s">
        <v>41</v>
      </c>
      <c r="I20457" t="s">
        <v>26</v>
      </c>
      <c r="J20457" t="s">
        <v>27</v>
      </c>
      <c r="K20457">
        <v>7</v>
      </c>
      <c r="L20457">
        <v>47.6</v>
      </c>
      <c r="M20457" t="s">
        <v>402</v>
      </c>
      <c r="N20457">
        <v>47.6</v>
      </c>
      <c r="P20457" cm="1">
        <f t="array" ref="P20457">IF(Q20457&gt;0,INDEX(Q20457:Q42181,MATCH(TRUE,INDEX(Q20457:Q42181="",,),0)-1),"")</f>
        <v>4</v>
      </c>
      <c r="Q20457">
        <f t="shared" si="592"/>
        <v>4</v>
      </c>
      <c r="R20457">
        <f t="shared" si="591"/>
        <v>0</v>
      </c>
    </row>
    <row r="20458" spans="1:18" x14ac:dyDescent="0.3">
      <c r="A20458" t="s">
        <v>1423</v>
      </c>
      <c r="B20458" s="1">
        <v>38342</v>
      </c>
      <c r="C20458" s="2">
        <v>0.41666666666666669</v>
      </c>
      <c r="D20458" t="s">
        <v>1466</v>
      </c>
      <c r="E20458" t="s">
        <v>1467</v>
      </c>
      <c r="G20458" s="6" t="s">
        <v>29</v>
      </c>
      <c r="H20458" t="s">
        <v>64</v>
      </c>
      <c r="I20458" t="s">
        <v>26</v>
      </c>
      <c r="J20458" t="s">
        <v>27</v>
      </c>
      <c r="K20458">
        <v>6</v>
      </c>
      <c r="L20458">
        <v>13.9</v>
      </c>
      <c r="M20458" t="s">
        <v>402</v>
      </c>
      <c r="N20458">
        <v>13.9</v>
      </c>
      <c r="P20458" cm="1">
        <f t="array" ref="P20458">IF(Q20458&gt;0,INDEX(Q20458:Q42182,MATCH(TRUE,INDEX(Q20458:Q42182="",,),0)-1),"")</f>
        <v>4</v>
      </c>
      <c r="Q20458">
        <f t="shared" si="592"/>
        <v>4</v>
      </c>
      <c r="R20458">
        <f t="shared" si="591"/>
        <v>0</v>
      </c>
    </row>
    <row r="20459" spans="1:18" x14ac:dyDescent="0.3">
      <c r="P20459" t="str" cm="1">
        <f t="array" ref="P20459">IF(Q20459&gt;0,INDEX(Q20459:Q42183,MATCH(TRUE,INDEX(Q20459:Q42183="",,),0)-1),"")</f>
        <v/>
      </c>
      <c r="R20459" t="str">
        <f t="shared" si="591"/>
        <v/>
      </c>
    </row>
    <row r="20460" spans="1:18" x14ac:dyDescent="0.3">
      <c r="A20460" t="s">
        <v>1423</v>
      </c>
      <c r="B20460" s="1">
        <v>38342</v>
      </c>
      <c r="C20460" s="2">
        <v>0.41666666666666669</v>
      </c>
      <c r="D20460" t="s">
        <v>1468</v>
      </c>
      <c r="E20460" t="s">
        <v>1469</v>
      </c>
      <c r="G20460" t="s">
        <v>19</v>
      </c>
      <c r="H20460" t="s">
        <v>41</v>
      </c>
      <c r="I20460" t="s">
        <v>21</v>
      </c>
      <c r="J20460" t="s">
        <v>22</v>
      </c>
      <c r="K20460">
        <v>37.799999999999997</v>
      </c>
      <c r="L20460">
        <v>176</v>
      </c>
      <c r="M20460" t="s">
        <v>1117</v>
      </c>
      <c r="N20460">
        <v>215.1</v>
      </c>
      <c r="O20460" t="s">
        <v>24</v>
      </c>
      <c r="P20460" cm="1">
        <f t="array" ref="P20460">IF(Q20460&gt;0,INDEX(Q20460:Q42184,MATCH(TRUE,INDEX(Q20460:Q42184="",,),0)-1),"")</f>
        <v>3</v>
      </c>
      <c r="Q20460">
        <v>1</v>
      </c>
      <c r="R20460">
        <f t="shared" si="591"/>
        <v>0</v>
      </c>
    </row>
    <row r="20461" spans="1:18" x14ac:dyDescent="0.3">
      <c r="A20461" t="s">
        <v>1423</v>
      </c>
      <c r="B20461" s="1">
        <v>38342</v>
      </c>
      <c r="C20461" s="2">
        <v>0.41666666666666669</v>
      </c>
      <c r="D20461" t="s">
        <v>1468</v>
      </c>
      <c r="E20461" t="s">
        <v>1469</v>
      </c>
      <c r="G20461" t="s">
        <v>19</v>
      </c>
      <c r="H20461" t="s">
        <v>41</v>
      </c>
      <c r="I20461" t="s">
        <v>26</v>
      </c>
      <c r="J20461" t="s">
        <v>27</v>
      </c>
      <c r="K20461">
        <v>655</v>
      </c>
      <c r="L20461">
        <v>49.6</v>
      </c>
      <c r="M20461" t="s">
        <v>1117</v>
      </c>
      <c r="N20461">
        <v>63.55</v>
      </c>
      <c r="O20461" t="s">
        <v>24</v>
      </c>
      <c r="P20461" cm="1">
        <f t="array" ref="P20461">IF(Q20461&gt;0,INDEX(Q20461:Q42185,MATCH(TRUE,INDEX(Q20461:Q42185="",,),0)-1),"")</f>
        <v>3</v>
      </c>
      <c r="Q20461">
        <v>1</v>
      </c>
      <c r="R20461">
        <f t="shared" si="591"/>
        <v>0</v>
      </c>
    </row>
    <row r="20462" spans="1:18" x14ac:dyDescent="0.3">
      <c r="A20462" t="s">
        <v>1423</v>
      </c>
      <c r="B20462" s="1">
        <v>38342</v>
      </c>
      <c r="C20462" s="2">
        <v>0.41666666666666669</v>
      </c>
      <c r="D20462" t="s">
        <v>1468</v>
      </c>
      <c r="E20462" t="s">
        <v>1469</v>
      </c>
      <c r="G20462" s="6" t="s">
        <v>29</v>
      </c>
      <c r="H20462" t="s">
        <v>69</v>
      </c>
      <c r="I20462" t="s">
        <v>21</v>
      </c>
      <c r="J20462" t="s">
        <v>22</v>
      </c>
      <c r="K20462">
        <v>2.6</v>
      </c>
      <c r="L20462">
        <v>128</v>
      </c>
      <c r="M20462" t="s">
        <v>1117</v>
      </c>
      <c r="N20462">
        <v>128</v>
      </c>
      <c r="O20462" t="s">
        <v>24</v>
      </c>
      <c r="P20462" cm="1">
        <f t="array" ref="P20462">IF(Q20462&gt;0,INDEX(Q20462:Q42186,MATCH(TRUE,INDEX(Q20462:Q42186="",,),0)-1),"")</f>
        <v>3</v>
      </c>
      <c r="Q20462">
        <v>1</v>
      </c>
      <c r="R20462">
        <f t="shared" si="591"/>
        <v>0</v>
      </c>
    </row>
    <row r="20463" spans="1:18" x14ac:dyDescent="0.3">
      <c r="A20463" t="s">
        <v>1423</v>
      </c>
      <c r="B20463" s="1">
        <v>38342</v>
      </c>
      <c r="C20463" s="2">
        <v>0.41666666666666669</v>
      </c>
      <c r="D20463" t="s">
        <v>1468</v>
      </c>
      <c r="E20463" t="s">
        <v>1469</v>
      </c>
      <c r="G20463" s="6" t="s">
        <v>29</v>
      </c>
      <c r="H20463" t="s">
        <v>69</v>
      </c>
      <c r="I20463" t="s">
        <v>26</v>
      </c>
      <c r="J20463" t="s">
        <v>27</v>
      </c>
      <c r="K20463">
        <v>95</v>
      </c>
      <c r="L20463">
        <v>18.149999999999999</v>
      </c>
      <c r="M20463" t="s">
        <v>1117</v>
      </c>
      <c r="N20463">
        <v>18.149999999999999</v>
      </c>
      <c r="O20463" t="s">
        <v>24</v>
      </c>
      <c r="P20463" cm="1">
        <f t="array" ref="P20463">IF(Q20463&gt;0,INDEX(Q20463:Q42187,MATCH(TRUE,INDEX(Q20463:Q42187="",,),0)-1),"")</f>
        <v>3</v>
      </c>
      <c r="Q20463">
        <v>1</v>
      </c>
      <c r="R20463">
        <f t="shared" si="591"/>
        <v>0</v>
      </c>
    </row>
    <row r="20464" spans="1:18" x14ac:dyDescent="0.3">
      <c r="A20464" t="s">
        <v>1423</v>
      </c>
      <c r="B20464" s="1">
        <v>38342</v>
      </c>
      <c r="C20464" s="2">
        <v>0.41666666666666669</v>
      </c>
      <c r="D20464" t="s">
        <v>1468</v>
      </c>
      <c r="E20464" t="s">
        <v>1469</v>
      </c>
      <c r="G20464" s="6" t="s">
        <v>29</v>
      </c>
      <c r="H20464" t="s">
        <v>28</v>
      </c>
      <c r="I20464" t="s">
        <v>26</v>
      </c>
      <c r="J20464" t="s">
        <v>27</v>
      </c>
      <c r="K20464">
        <v>27</v>
      </c>
      <c r="L20464">
        <v>40.950000000000003</v>
      </c>
      <c r="M20464" t="s">
        <v>1117</v>
      </c>
      <c r="N20464">
        <v>40.950000000000003</v>
      </c>
      <c r="O20464" t="s">
        <v>24</v>
      </c>
      <c r="P20464" cm="1">
        <f t="array" ref="P20464">IF(Q20464&gt;0,INDEX(Q20464:Q42188,MATCH(TRUE,INDEX(Q20464:Q42188="",,),0)-1),"")</f>
        <v>3</v>
      </c>
      <c r="Q20464">
        <v>1</v>
      </c>
      <c r="R20464">
        <f t="shared" ref="R20464:R20527" si="593">IF(P20464="","",0)</f>
        <v>0</v>
      </c>
    </row>
    <row r="20465" spans="1:18" x14ac:dyDescent="0.3">
      <c r="A20465" t="s">
        <v>1423</v>
      </c>
      <c r="B20465" s="1">
        <v>38342</v>
      </c>
      <c r="C20465" s="2">
        <v>0.41666666666666669</v>
      </c>
      <c r="D20465" t="s">
        <v>1468</v>
      </c>
      <c r="E20465" t="s">
        <v>1469</v>
      </c>
      <c r="G20465" t="s">
        <v>19</v>
      </c>
      <c r="H20465" t="s">
        <v>41</v>
      </c>
      <c r="I20465" t="s">
        <v>21</v>
      </c>
      <c r="J20465" t="s">
        <v>22</v>
      </c>
      <c r="K20465">
        <v>37.799999999999997</v>
      </c>
      <c r="L20465">
        <v>176</v>
      </c>
      <c r="M20465" t="s">
        <v>1115</v>
      </c>
      <c r="N20465">
        <v>195</v>
      </c>
      <c r="P20465" cm="1">
        <f t="array" ref="P20465">IF(Q20465&gt;0,INDEX(Q20465:Q42189,MATCH(TRUE,INDEX(Q20465:Q42189="",,),0)-1),"")</f>
        <v>3</v>
      </c>
      <c r="Q20465">
        <v>2</v>
      </c>
      <c r="R20465">
        <f t="shared" si="593"/>
        <v>0</v>
      </c>
    </row>
    <row r="20466" spans="1:18" x14ac:dyDescent="0.3">
      <c r="A20466" t="s">
        <v>1423</v>
      </c>
      <c r="B20466" s="1">
        <v>38342</v>
      </c>
      <c r="C20466" s="2">
        <v>0.41666666666666669</v>
      </c>
      <c r="D20466" t="s">
        <v>1468</v>
      </c>
      <c r="E20466" t="s">
        <v>1469</v>
      </c>
      <c r="G20466" t="s">
        <v>19</v>
      </c>
      <c r="H20466" t="s">
        <v>41</v>
      </c>
      <c r="I20466" t="s">
        <v>26</v>
      </c>
      <c r="J20466" t="s">
        <v>27</v>
      </c>
      <c r="K20466">
        <v>655</v>
      </c>
      <c r="L20466">
        <v>49.6</v>
      </c>
      <c r="M20466" t="s">
        <v>1115</v>
      </c>
      <c r="N20466">
        <v>56.1</v>
      </c>
      <c r="P20466" cm="1">
        <f t="array" ref="P20466">IF(Q20466&gt;0,INDEX(Q20466:Q42190,MATCH(TRUE,INDEX(Q20466:Q42190="",,),0)-1),"")</f>
        <v>3</v>
      </c>
      <c r="Q20466">
        <v>2</v>
      </c>
      <c r="R20466">
        <f t="shared" si="593"/>
        <v>0</v>
      </c>
    </row>
    <row r="20467" spans="1:18" x14ac:dyDescent="0.3">
      <c r="A20467" t="s">
        <v>1423</v>
      </c>
      <c r="B20467" s="1">
        <v>38342</v>
      </c>
      <c r="C20467" s="2">
        <v>0.41666666666666669</v>
      </c>
      <c r="D20467" t="s">
        <v>1468</v>
      </c>
      <c r="E20467" t="s">
        <v>1469</v>
      </c>
      <c r="G20467" s="6" t="s">
        <v>29</v>
      </c>
      <c r="H20467" t="s">
        <v>69</v>
      </c>
      <c r="I20467" t="s">
        <v>21</v>
      </c>
      <c r="J20467" t="s">
        <v>22</v>
      </c>
      <c r="K20467">
        <v>2.6</v>
      </c>
      <c r="L20467">
        <v>128</v>
      </c>
      <c r="M20467" t="s">
        <v>1115</v>
      </c>
      <c r="N20467">
        <v>128</v>
      </c>
      <c r="P20467" cm="1">
        <f t="array" ref="P20467">IF(Q20467&gt;0,INDEX(Q20467:Q42191,MATCH(TRUE,INDEX(Q20467:Q42191="",,),0)-1),"")</f>
        <v>3</v>
      </c>
      <c r="Q20467">
        <v>2</v>
      </c>
      <c r="R20467">
        <f t="shared" si="593"/>
        <v>0</v>
      </c>
    </row>
    <row r="20468" spans="1:18" x14ac:dyDescent="0.3">
      <c r="A20468" t="s">
        <v>1423</v>
      </c>
      <c r="B20468" s="1">
        <v>38342</v>
      </c>
      <c r="C20468" s="2">
        <v>0.41666666666666669</v>
      </c>
      <c r="D20468" t="s">
        <v>1468</v>
      </c>
      <c r="E20468" t="s">
        <v>1469</v>
      </c>
      <c r="G20468" s="6" t="s">
        <v>29</v>
      </c>
      <c r="H20468" t="s">
        <v>69</v>
      </c>
      <c r="I20468" t="s">
        <v>26</v>
      </c>
      <c r="J20468" t="s">
        <v>27</v>
      </c>
      <c r="K20468">
        <v>95</v>
      </c>
      <c r="L20468">
        <v>18.149999999999999</v>
      </c>
      <c r="M20468" t="s">
        <v>1115</v>
      </c>
      <c r="N20468">
        <v>18.149999999999999</v>
      </c>
      <c r="P20468" cm="1">
        <f t="array" ref="P20468">IF(Q20468&gt;0,INDEX(Q20468:Q42192,MATCH(TRUE,INDEX(Q20468:Q42192="",,),0)-1),"")</f>
        <v>3</v>
      </c>
      <c r="Q20468">
        <v>2</v>
      </c>
      <c r="R20468">
        <f t="shared" si="593"/>
        <v>0</v>
      </c>
    </row>
    <row r="20469" spans="1:18" x14ac:dyDescent="0.3">
      <c r="A20469" t="s">
        <v>1423</v>
      </c>
      <c r="B20469" s="1">
        <v>38342</v>
      </c>
      <c r="C20469" s="2">
        <v>0.41666666666666669</v>
      </c>
      <c r="D20469" t="s">
        <v>1468</v>
      </c>
      <c r="E20469" t="s">
        <v>1469</v>
      </c>
      <c r="G20469" s="6" t="s">
        <v>29</v>
      </c>
      <c r="H20469" t="s">
        <v>28</v>
      </c>
      <c r="I20469" t="s">
        <v>26</v>
      </c>
      <c r="J20469" t="s">
        <v>27</v>
      </c>
      <c r="K20469">
        <v>27</v>
      </c>
      <c r="L20469">
        <v>40.950000000000003</v>
      </c>
      <c r="M20469" t="s">
        <v>1115</v>
      </c>
      <c r="N20469">
        <v>40.950000000000003</v>
      </c>
      <c r="P20469" cm="1">
        <f t="array" ref="P20469">IF(Q20469&gt;0,INDEX(Q20469:Q42193,MATCH(TRUE,INDEX(Q20469:Q42193="",,),0)-1),"")</f>
        <v>3</v>
      </c>
      <c r="Q20469">
        <v>2</v>
      </c>
      <c r="R20469">
        <f t="shared" si="593"/>
        <v>0</v>
      </c>
    </row>
    <row r="20470" spans="1:18" x14ac:dyDescent="0.3">
      <c r="A20470" t="s">
        <v>1423</v>
      </c>
      <c r="B20470" s="1">
        <v>38342</v>
      </c>
      <c r="C20470" s="2">
        <v>0.41666666666666669</v>
      </c>
      <c r="D20470" t="s">
        <v>1468</v>
      </c>
      <c r="E20470" t="s">
        <v>1469</v>
      </c>
      <c r="G20470" t="s">
        <v>19</v>
      </c>
      <c r="H20470" t="s">
        <v>41</v>
      </c>
      <c r="I20470" t="s">
        <v>21</v>
      </c>
      <c r="J20470" t="s">
        <v>22</v>
      </c>
      <c r="K20470">
        <v>37.799999999999997</v>
      </c>
      <c r="L20470">
        <v>176</v>
      </c>
      <c r="M20470" t="s">
        <v>385</v>
      </c>
      <c r="N20470">
        <v>185</v>
      </c>
      <c r="P20470" cm="1">
        <f t="array" ref="P20470">IF(Q20470&gt;0,INDEX(Q20470:Q42194,MATCH(TRUE,INDEX(Q20470:Q42194="",,),0)-1),"")</f>
        <v>3</v>
      </c>
      <c r="Q20470">
        <v>3</v>
      </c>
      <c r="R20470">
        <f t="shared" si="593"/>
        <v>0</v>
      </c>
    </row>
    <row r="20471" spans="1:18" x14ac:dyDescent="0.3">
      <c r="A20471" t="s">
        <v>1423</v>
      </c>
      <c r="B20471" s="1">
        <v>38342</v>
      </c>
      <c r="C20471" s="2">
        <v>0.41666666666666669</v>
      </c>
      <c r="D20471" t="s">
        <v>1468</v>
      </c>
      <c r="E20471" t="s">
        <v>1469</v>
      </c>
      <c r="G20471" t="s">
        <v>19</v>
      </c>
      <c r="H20471" t="s">
        <v>41</v>
      </c>
      <c r="I20471" t="s">
        <v>26</v>
      </c>
      <c r="J20471" t="s">
        <v>27</v>
      </c>
      <c r="K20471">
        <v>655</v>
      </c>
      <c r="L20471">
        <v>49.6</v>
      </c>
      <c r="M20471" t="s">
        <v>385</v>
      </c>
      <c r="N20471">
        <v>53.6</v>
      </c>
      <c r="P20471" cm="1">
        <f t="array" ref="P20471">IF(Q20471&gt;0,INDEX(Q20471:Q42195,MATCH(TRUE,INDEX(Q20471:Q42195="",,),0)-1),"")</f>
        <v>3</v>
      </c>
      <c r="Q20471">
        <v>3</v>
      </c>
      <c r="R20471">
        <f t="shared" si="593"/>
        <v>0</v>
      </c>
    </row>
    <row r="20472" spans="1:18" x14ac:dyDescent="0.3">
      <c r="A20472" t="s">
        <v>1423</v>
      </c>
      <c r="B20472" s="1">
        <v>38342</v>
      </c>
      <c r="C20472" s="2">
        <v>0.41666666666666669</v>
      </c>
      <c r="D20472" t="s">
        <v>1468</v>
      </c>
      <c r="E20472" t="s">
        <v>1469</v>
      </c>
      <c r="G20472" s="6" t="s">
        <v>29</v>
      </c>
      <c r="H20472" t="s">
        <v>69</v>
      </c>
      <c r="I20472" t="s">
        <v>21</v>
      </c>
      <c r="J20472" t="s">
        <v>22</v>
      </c>
      <c r="K20472">
        <v>2.6</v>
      </c>
      <c r="L20472">
        <v>128</v>
      </c>
      <c r="M20472" t="s">
        <v>385</v>
      </c>
      <c r="N20472">
        <v>128</v>
      </c>
      <c r="P20472" cm="1">
        <f t="array" ref="P20472">IF(Q20472&gt;0,INDEX(Q20472:Q42196,MATCH(TRUE,INDEX(Q20472:Q42196="",,),0)-1),"")</f>
        <v>3</v>
      </c>
      <c r="Q20472">
        <v>3</v>
      </c>
      <c r="R20472">
        <f t="shared" si="593"/>
        <v>0</v>
      </c>
    </row>
    <row r="20473" spans="1:18" x14ac:dyDescent="0.3">
      <c r="A20473" t="s">
        <v>1423</v>
      </c>
      <c r="B20473" s="1">
        <v>38342</v>
      </c>
      <c r="C20473" s="2">
        <v>0.41666666666666669</v>
      </c>
      <c r="D20473" t="s">
        <v>1468</v>
      </c>
      <c r="E20473" t="s">
        <v>1469</v>
      </c>
      <c r="G20473" s="6" t="s">
        <v>29</v>
      </c>
      <c r="H20473" t="s">
        <v>69</v>
      </c>
      <c r="I20473" t="s">
        <v>26</v>
      </c>
      <c r="J20473" t="s">
        <v>27</v>
      </c>
      <c r="K20473">
        <v>95</v>
      </c>
      <c r="L20473">
        <v>18.149999999999999</v>
      </c>
      <c r="M20473" t="s">
        <v>385</v>
      </c>
      <c r="N20473">
        <v>18.149999999999999</v>
      </c>
      <c r="P20473" cm="1">
        <f t="array" ref="P20473">IF(Q20473&gt;0,INDEX(Q20473:Q42197,MATCH(TRUE,INDEX(Q20473:Q42197="",,),0)-1),"")</f>
        <v>3</v>
      </c>
      <c r="Q20473">
        <v>3</v>
      </c>
      <c r="R20473">
        <f t="shared" si="593"/>
        <v>0</v>
      </c>
    </row>
    <row r="20474" spans="1:18" x14ac:dyDescent="0.3">
      <c r="A20474" t="s">
        <v>1423</v>
      </c>
      <c r="B20474" s="1">
        <v>38342</v>
      </c>
      <c r="C20474" s="2">
        <v>0.41666666666666669</v>
      </c>
      <c r="D20474" t="s">
        <v>1468</v>
      </c>
      <c r="E20474" t="s">
        <v>1469</v>
      </c>
      <c r="G20474" s="6" t="s">
        <v>29</v>
      </c>
      <c r="H20474" t="s">
        <v>28</v>
      </c>
      <c r="I20474" t="s">
        <v>26</v>
      </c>
      <c r="J20474" t="s">
        <v>27</v>
      </c>
      <c r="K20474">
        <v>27</v>
      </c>
      <c r="L20474">
        <v>40.950000000000003</v>
      </c>
      <c r="M20474" t="s">
        <v>385</v>
      </c>
      <c r="N20474">
        <v>40.950000000000003</v>
      </c>
      <c r="P20474" cm="1">
        <f t="array" ref="P20474">IF(Q20474&gt;0,INDEX(Q20474:Q42198,MATCH(TRUE,INDEX(Q20474:Q42198="",,),0)-1),"")</f>
        <v>3</v>
      </c>
      <c r="Q20474">
        <v>3</v>
      </c>
      <c r="R20474">
        <f t="shared" si="593"/>
        <v>0</v>
      </c>
    </row>
    <row r="20475" spans="1:18" x14ac:dyDescent="0.3">
      <c r="P20475" t="str" cm="1">
        <f t="array" ref="P20475">IF(Q20475&gt;0,INDEX(Q20475:Q42199,MATCH(TRUE,INDEX(Q20475:Q42199="",,),0)-1),"")</f>
        <v/>
      </c>
      <c r="R20475" t="str">
        <f t="shared" si="593"/>
        <v/>
      </c>
    </row>
    <row r="20476" spans="1:18" x14ac:dyDescent="0.3">
      <c r="A20476" t="s">
        <v>1423</v>
      </c>
      <c r="B20476" s="1">
        <v>38336</v>
      </c>
      <c r="C20476" s="2">
        <v>0.41666666666666669</v>
      </c>
      <c r="D20476" t="s">
        <v>1470</v>
      </c>
      <c r="E20476" t="s">
        <v>1471</v>
      </c>
      <c r="G20476" t="s">
        <v>19</v>
      </c>
      <c r="H20476" t="s">
        <v>194</v>
      </c>
      <c r="I20476" t="s">
        <v>21</v>
      </c>
      <c r="J20476" t="s">
        <v>22</v>
      </c>
      <c r="K20476">
        <v>157.6</v>
      </c>
      <c r="L20476">
        <v>817</v>
      </c>
      <c r="M20476" t="s">
        <v>756</v>
      </c>
      <c r="N20476">
        <v>975</v>
      </c>
      <c r="O20476" t="s">
        <v>24</v>
      </c>
      <c r="P20476" cm="1">
        <f t="array" ref="P20476">IF(Q20476&gt;0,INDEX(Q20476:Q42200,MATCH(TRUE,INDEX(Q20476:Q42200="",,),0)-1),"")</f>
        <v>4</v>
      </c>
      <c r="Q20476">
        <f>INT((ROW()-20476)/10)+1</f>
        <v>1</v>
      </c>
      <c r="R20476">
        <f t="shared" si="593"/>
        <v>0</v>
      </c>
    </row>
    <row r="20477" spans="1:18" x14ac:dyDescent="0.3">
      <c r="A20477" t="s">
        <v>1423</v>
      </c>
      <c r="B20477" s="1">
        <v>38336</v>
      </c>
      <c r="C20477" s="2">
        <v>0.41666666666666669</v>
      </c>
      <c r="D20477" t="s">
        <v>1470</v>
      </c>
      <c r="E20477" t="s">
        <v>1471</v>
      </c>
      <c r="G20477" t="s">
        <v>19</v>
      </c>
      <c r="H20477" t="s">
        <v>64</v>
      </c>
      <c r="I20477" t="s">
        <v>26</v>
      </c>
      <c r="J20477" t="s">
        <v>27</v>
      </c>
      <c r="K20477">
        <v>1691</v>
      </c>
      <c r="L20477">
        <v>11.6</v>
      </c>
      <c r="M20477" t="s">
        <v>756</v>
      </c>
      <c r="N20477">
        <v>28.31</v>
      </c>
      <c r="O20477" t="s">
        <v>24</v>
      </c>
      <c r="P20477" cm="1">
        <f t="array" ref="P20477">IF(Q20477&gt;0,INDEX(Q20477:Q42201,MATCH(TRUE,INDEX(Q20477:Q42201="",,),0)-1),"")</f>
        <v>4</v>
      </c>
      <c r="Q20477">
        <f t="shared" ref="Q20477:Q20515" si="594">INT((ROW()-20476)/10)+1</f>
        <v>1</v>
      </c>
      <c r="R20477">
        <f t="shared" si="593"/>
        <v>0</v>
      </c>
    </row>
    <row r="20478" spans="1:18" x14ac:dyDescent="0.3">
      <c r="A20478" t="s">
        <v>1423</v>
      </c>
      <c r="B20478" s="1">
        <v>38336</v>
      </c>
      <c r="C20478" s="2">
        <v>0.41666666666666669</v>
      </c>
      <c r="D20478" t="s">
        <v>1470</v>
      </c>
      <c r="E20478" t="s">
        <v>1471</v>
      </c>
      <c r="G20478" s="6" t="s">
        <v>29</v>
      </c>
      <c r="H20478" t="s">
        <v>30</v>
      </c>
      <c r="I20478" t="s">
        <v>21</v>
      </c>
      <c r="J20478" t="s">
        <v>22</v>
      </c>
      <c r="K20478">
        <v>18.3</v>
      </c>
      <c r="L20478">
        <v>155</v>
      </c>
      <c r="M20478" t="s">
        <v>756</v>
      </c>
      <c r="N20478">
        <v>155</v>
      </c>
      <c r="O20478" t="s">
        <v>24</v>
      </c>
      <c r="P20478" cm="1">
        <f t="array" ref="P20478">IF(Q20478&gt;0,INDEX(Q20478:Q42202,MATCH(TRUE,INDEX(Q20478:Q42202="",,),0)-1),"")</f>
        <v>4</v>
      </c>
      <c r="Q20478">
        <f t="shared" si="594"/>
        <v>1</v>
      </c>
      <c r="R20478">
        <f t="shared" si="593"/>
        <v>0</v>
      </c>
    </row>
    <row r="20479" spans="1:18" x14ac:dyDescent="0.3">
      <c r="A20479" t="s">
        <v>1423</v>
      </c>
      <c r="B20479" s="1">
        <v>38336</v>
      </c>
      <c r="C20479" s="2">
        <v>0.41666666666666669</v>
      </c>
      <c r="D20479" t="s">
        <v>1470</v>
      </c>
      <c r="E20479" t="s">
        <v>1471</v>
      </c>
      <c r="G20479" s="6" t="s">
        <v>29</v>
      </c>
      <c r="H20479" t="s">
        <v>196</v>
      </c>
      <c r="I20479" t="s">
        <v>21</v>
      </c>
      <c r="J20479" t="s">
        <v>22</v>
      </c>
      <c r="K20479">
        <v>2.2000000000000002</v>
      </c>
      <c r="L20479">
        <v>214</v>
      </c>
      <c r="M20479" t="s">
        <v>756</v>
      </c>
      <c r="N20479">
        <v>214</v>
      </c>
      <c r="O20479" t="s">
        <v>24</v>
      </c>
      <c r="P20479" cm="1">
        <f t="array" ref="P20479">IF(Q20479&gt;0,INDEX(Q20479:Q42203,MATCH(TRUE,INDEX(Q20479:Q42203="",,),0)-1),"")</f>
        <v>4</v>
      </c>
      <c r="Q20479">
        <f t="shared" si="594"/>
        <v>1</v>
      </c>
      <c r="R20479">
        <f t="shared" si="593"/>
        <v>0</v>
      </c>
    </row>
    <row r="20480" spans="1:18" x14ac:dyDescent="0.3">
      <c r="A20480" t="s">
        <v>1423</v>
      </c>
      <c r="B20480" s="1">
        <v>38336</v>
      </c>
      <c r="C20480" s="2">
        <v>0.41666666666666669</v>
      </c>
      <c r="D20480" t="s">
        <v>1470</v>
      </c>
      <c r="E20480" t="s">
        <v>1471</v>
      </c>
      <c r="G20480" s="6" t="s">
        <v>29</v>
      </c>
      <c r="H20480" t="s">
        <v>206</v>
      </c>
      <c r="I20480" t="s">
        <v>21</v>
      </c>
      <c r="J20480" t="s">
        <v>22</v>
      </c>
      <c r="K20480">
        <v>8.8000000000000007</v>
      </c>
      <c r="L20480">
        <v>95</v>
      </c>
      <c r="M20480" t="s">
        <v>756</v>
      </c>
      <c r="N20480">
        <v>95</v>
      </c>
      <c r="O20480" t="s">
        <v>24</v>
      </c>
      <c r="P20480" cm="1">
        <f t="array" ref="P20480">IF(Q20480&gt;0,INDEX(Q20480:Q42204,MATCH(TRUE,INDEX(Q20480:Q42204="",,),0)-1),"")</f>
        <v>4</v>
      </c>
      <c r="Q20480">
        <f t="shared" si="594"/>
        <v>1</v>
      </c>
      <c r="R20480">
        <f t="shared" si="593"/>
        <v>0</v>
      </c>
    </row>
    <row r="20481" spans="1:18" x14ac:dyDescent="0.3">
      <c r="A20481" t="s">
        <v>1423</v>
      </c>
      <c r="B20481" s="1">
        <v>38336</v>
      </c>
      <c r="C20481" s="2">
        <v>0.41666666666666669</v>
      </c>
      <c r="D20481" t="s">
        <v>1470</v>
      </c>
      <c r="E20481" t="s">
        <v>1471</v>
      </c>
      <c r="G20481" s="6" t="s">
        <v>29</v>
      </c>
      <c r="H20481" t="s">
        <v>406</v>
      </c>
      <c r="I20481" t="s">
        <v>21</v>
      </c>
      <c r="J20481" t="s">
        <v>22</v>
      </c>
      <c r="K20481">
        <v>6.5</v>
      </c>
      <c r="L20481">
        <v>74</v>
      </c>
      <c r="M20481" t="s">
        <v>756</v>
      </c>
      <c r="N20481">
        <v>74</v>
      </c>
      <c r="O20481" t="s">
        <v>24</v>
      </c>
      <c r="P20481" cm="1">
        <f t="array" ref="P20481">IF(Q20481&gt;0,INDEX(Q20481:Q42205,MATCH(TRUE,INDEX(Q20481:Q42205="",,),0)-1),"")</f>
        <v>4</v>
      </c>
      <c r="Q20481">
        <f t="shared" si="594"/>
        <v>1</v>
      </c>
      <c r="R20481">
        <f t="shared" si="593"/>
        <v>0</v>
      </c>
    </row>
    <row r="20482" spans="1:18" x14ac:dyDescent="0.3">
      <c r="A20482" t="s">
        <v>1423</v>
      </c>
      <c r="B20482" s="1">
        <v>38336</v>
      </c>
      <c r="C20482" s="2">
        <v>0.41666666666666669</v>
      </c>
      <c r="D20482" t="s">
        <v>1470</v>
      </c>
      <c r="E20482" t="s">
        <v>1471</v>
      </c>
      <c r="G20482" s="6" t="s">
        <v>29</v>
      </c>
      <c r="H20482" t="s">
        <v>99</v>
      </c>
      <c r="I20482" t="s">
        <v>21</v>
      </c>
      <c r="J20482" t="s">
        <v>22</v>
      </c>
      <c r="K20482">
        <v>1.2</v>
      </c>
      <c r="L20482">
        <v>101</v>
      </c>
      <c r="M20482" t="s">
        <v>756</v>
      </c>
      <c r="N20482">
        <v>101</v>
      </c>
      <c r="O20482" t="s">
        <v>24</v>
      </c>
      <c r="P20482" cm="1">
        <f t="array" ref="P20482">IF(Q20482&gt;0,INDEX(Q20482:Q42206,MATCH(TRUE,INDEX(Q20482:Q42206="",,),0)-1),"")</f>
        <v>4</v>
      </c>
      <c r="Q20482">
        <f t="shared" si="594"/>
        <v>1</v>
      </c>
      <c r="R20482">
        <f t="shared" si="593"/>
        <v>0</v>
      </c>
    </row>
    <row r="20483" spans="1:18" x14ac:dyDescent="0.3">
      <c r="A20483" t="s">
        <v>1423</v>
      </c>
      <c r="B20483" s="1">
        <v>38336</v>
      </c>
      <c r="C20483" s="2">
        <v>0.41666666666666669</v>
      </c>
      <c r="D20483" t="s">
        <v>1470</v>
      </c>
      <c r="E20483" t="s">
        <v>1471</v>
      </c>
      <c r="G20483" s="6" t="s">
        <v>29</v>
      </c>
      <c r="H20483" t="s">
        <v>154</v>
      </c>
      <c r="I20483" t="s">
        <v>21</v>
      </c>
      <c r="J20483" t="s">
        <v>22</v>
      </c>
      <c r="K20483">
        <v>2.5</v>
      </c>
      <c r="L20483">
        <v>306</v>
      </c>
      <c r="M20483" t="s">
        <v>756</v>
      </c>
      <c r="N20483">
        <v>306</v>
      </c>
      <c r="O20483" t="s">
        <v>24</v>
      </c>
      <c r="P20483" cm="1">
        <f t="array" ref="P20483">IF(Q20483&gt;0,INDEX(Q20483:Q42207,MATCH(TRUE,INDEX(Q20483:Q42207="",,),0)-1),"")</f>
        <v>4</v>
      </c>
      <c r="Q20483">
        <f t="shared" si="594"/>
        <v>1</v>
      </c>
      <c r="R20483">
        <f t="shared" si="593"/>
        <v>0</v>
      </c>
    </row>
    <row r="20484" spans="1:18" x14ac:dyDescent="0.3">
      <c r="A20484" t="s">
        <v>1423</v>
      </c>
      <c r="B20484" s="1">
        <v>38336</v>
      </c>
      <c r="C20484" s="2">
        <v>0.41666666666666669</v>
      </c>
      <c r="D20484" t="s">
        <v>1470</v>
      </c>
      <c r="E20484" t="s">
        <v>1471</v>
      </c>
      <c r="G20484" s="6" t="s">
        <v>29</v>
      </c>
      <c r="H20484" t="s">
        <v>148</v>
      </c>
      <c r="I20484" t="s">
        <v>26</v>
      </c>
      <c r="J20484" t="s">
        <v>27</v>
      </c>
      <c r="K20484">
        <v>5</v>
      </c>
      <c r="L20484">
        <v>13</v>
      </c>
      <c r="M20484" t="s">
        <v>756</v>
      </c>
      <c r="N20484">
        <v>13</v>
      </c>
      <c r="O20484" t="s">
        <v>24</v>
      </c>
      <c r="P20484" cm="1">
        <f t="array" ref="P20484">IF(Q20484&gt;0,INDEX(Q20484:Q42208,MATCH(TRUE,INDEX(Q20484:Q42208="",,),0)-1),"")</f>
        <v>4</v>
      </c>
      <c r="Q20484">
        <f t="shared" si="594"/>
        <v>1</v>
      </c>
      <c r="R20484">
        <f t="shared" si="593"/>
        <v>0</v>
      </c>
    </row>
    <row r="20485" spans="1:18" x14ac:dyDescent="0.3">
      <c r="A20485" t="s">
        <v>1423</v>
      </c>
      <c r="B20485" s="1">
        <v>38336</v>
      </c>
      <c r="C20485" s="2">
        <v>0.41666666666666669</v>
      </c>
      <c r="D20485" t="s">
        <v>1470</v>
      </c>
      <c r="E20485" t="s">
        <v>1471</v>
      </c>
      <c r="G20485" s="6" t="s">
        <v>29</v>
      </c>
      <c r="H20485" t="s">
        <v>197</v>
      </c>
      <c r="I20485" t="s">
        <v>26</v>
      </c>
      <c r="J20485" t="s">
        <v>27</v>
      </c>
      <c r="K20485">
        <v>13</v>
      </c>
      <c r="L20485">
        <v>20.399999999999999</v>
      </c>
      <c r="M20485" t="s">
        <v>756</v>
      </c>
      <c r="N20485">
        <v>20.399999999999999</v>
      </c>
      <c r="O20485" t="s">
        <v>24</v>
      </c>
      <c r="P20485" cm="1">
        <f t="array" ref="P20485">IF(Q20485&gt;0,INDEX(Q20485:Q42209,MATCH(TRUE,INDEX(Q20485:Q42209="",,),0)-1),"")</f>
        <v>4</v>
      </c>
      <c r="Q20485">
        <f t="shared" si="594"/>
        <v>1</v>
      </c>
      <c r="R20485">
        <f t="shared" si="593"/>
        <v>0</v>
      </c>
    </row>
    <row r="20486" spans="1:18" x14ac:dyDescent="0.3">
      <c r="A20486" t="s">
        <v>1423</v>
      </c>
      <c r="B20486" s="1">
        <v>38336</v>
      </c>
      <c r="C20486" s="2">
        <v>0.41666666666666669</v>
      </c>
      <c r="D20486" t="s">
        <v>1470</v>
      </c>
      <c r="E20486" t="s">
        <v>1471</v>
      </c>
      <c r="G20486" t="s">
        <v>19</v>
      </c>
      <c r="H20486" t="s">
        <v>194</v>
      </c>
      <c r="I20486" t="s">
        <v>21</v>
      </c>
      <c r="J20486" t="s">
        <v>22</v>
      </c>
      <c r="K20486">
        <v>157.6</v>
      </c>
      <c r="L20486">
        <v>817</v>
      </c>
      <c r="M20486" t="s">
        <v>449</v>
      </c>
      <c r="N20486">
        <v>821</v>
      </c>
      <c r="P20486" cm="1">
        <f t="array" ref="P20486">IF(Q20486&gt;0,INDEX(Q20486:Q42210,MATCH(TRUE,INDEX(Q20486:Q42210="",,),0)-1),"")</f>
        <v>4</v>
      </c>
      <c r="Q20486">
        <f t="shared" si="594"/>
        <v>2</v>
      </c>
      <c r="R20486">
        <f t="shared" si="593"/>
        <v>0</v>
      </c>
    </row>
    <row r="20487" spans="1:18" x14ac:dyDescent="0.3">
      <c r="A20487" t="s">
        <v>1423</v>
      </c>
      <c r="B20487" s="1">
        <v>38336</v>
      </c>
      <c r="C20487" s="2">
        <v>0.41666666666666669</v>
      </c>
      <c r="D20487" t="s">
        <v>1470</v>
      </c>
      <c r="E20487" t="s">
        <v>1471</v>
      </c>
      <c r="G20487" t="s">
        <v>19</v>
      </c>
      <c r="H20487" t="s">
        <v>64</v>
      </c>
      <c r="I20487" t="s">
        <v>26</v>
      </c>
      <c r="J20487" t="s">
        <v>27</v>
      </c>
      <c r="K20487">
        <v>1691</v>
      </c>
      <c r="L20487">
        <v>11.6</v>
      </c>
      <c r="M20487" t="s">
        <v>449</v>
      </c>
      <c r="N20487">
        <v>32.119999999999997</v>
      </c>
      <c r="P20487" cm="1">
        <f t="array" ref="P20487">IF(Q20487&gt;0,INDEX(Q20487:Q42211,MATCH(TRUE,INDEX(Q20487:Q42211="",,),0)-1),"")</f>
        <v>4</v>
      </c>
      <c r="Q20487">
        <f t="shared" si="594"/>
        <v>2</v>
      </c>
      <c r="R20487">
        <f t="shared" si="593"/>
        <v>0</v>
      </c>
    </row>
    <row r="20488" spans="1:18" x14ac:dyDescent="0.3">
      <c r="A20488" t="s">
        <v>1423</v>
      </c>
      <c r="B20488" s="1">
        <v>38336</v>
      </c>
      <c r="C20488" s="2">
        <v>0.41666666666666669</v>
      </c>
      <c r="D20488" t="s">
        <v>1470</v>
      </c>
      <c r="E20488" t="s">
        <v>1471</v>
      </c>
      <c r="G20488" s="6" t="s">
        <v>29</v>
      </c>
      <c r="H20488" t="s">
        <v>30</v>
      </c>
      <c r="I20488" t="s">
        <v>21</v>
      </c>
      <c r="J20488" t="s">
        <v>22</v>
      </c>
      <c r="K20488">
        <v>18.3</v>
      </c>
      <c r="L20488">
        <v>155</v>
      </c>
      <c r="M20488" t="s">
        <v>449</v>
      </c>
      <c r="N20488">
        <v>155</v>
      </c>
      <c r="P20488" cm="1">
        <f t="array" ref="P20488">IF(Q20488&gt;0,INDEX(Q20488:Q42212,MATCH(TRUE,INDEX(Q20488:Q42212="",,),0)-1),"")</f>
        <v>4</v>
      </c>
      <c r="Q20488">
        <f t="shared" si="594"/>
        <v>2</v>
      </c>
      <c r="R20488">
        <f t="shared" si="593"/>
        <v>0</v>
      </c>
    </row>
    <row r="20489" spans="1:18" x14ac:dyDescent="0.3">
      <c r="A20489" t="s">
        <v>1423</v>
      </c>
      <c r="B20489" s="1">
        <v>38336</v>
      </c>
      <c r="C20489" s="2">
        <v>0.41666666666666669</v>
      </c>
      <c r="D20489" t="s">
        <v>1470</v>
      </c>
      <c r="E20489" t="s">
        <v>1471</v>
      </c>
      <c r="G20489" s="6" t="s">
        <v>29</v>
      </c>
      <c r="H20489" t="s">
        <v>196</v>
      </c>
      <c r="I20489" t="s">
        <v>21</v>
      </c>
      <c r="J20489" t="s">
        <v>22</v>
      </c>
      <c r="K20489">
        <v>2.2000000000000002</v>
      </c>
      <c r="L20489">
        <v>214</v>
      </c>
      <c r="M20489" t="s">
        <v>449</v>
      </c>
      <c r="N20489">
        <v>214</v>
      </c>
      <c r="P20489" cm="1">
        <f t="array" ref="P20489">IF(Q20489&gt;0,INDEX(Q20489:Q42213,MATCH(TRUE,INDEX(Q20489:Q42213="",,),0)-1),"")</f>
        <v>4</v>
      </c>
      <c r="Q20489">
        <f t="shared" si="594"/>
        <v>2</v>
      </c>
      <c r="R20489">
        <f t="shared" si="593"/>
        <v>0</v>
      </c>
    </row>
    <row r="20490" spans="1:18" x14ac:dyDescent="0.3">
      <c r="A20490" t="s">
        <v>1423</v>
      </c>
      <c r="B20490" s="1">
        <v>38336</v>
      </c>
      <c r="C20490" s="2">
        <v>0.41666666666666669</v>
      </c>
      <c r="D20490" t="s">
        <v>1470</v>
      </c>
      <c r="E20490" t="s">
        <v>1471</v>
      </c>
      <c r="G20490" s="6" t="s">
        <v>29</v>
      </c>
      <c r="H20490" t="s">
        <v>206</v>
      </c>
      <c r="I20490" t="s">
        <v>21</v>
      </c>
      <c r="J20490" t="s">
        <v>22</v>
      </c>
      <c r="K20490">
        <v>8.8000000000000007</v>
      </c>
      <c r="L20490">
        <v>95</v>
      </c>
      <c r="M20490" t="s">
        <v>449</v>
      </c>
      <c r="N20490">
        <v>95</v>
      </c>
      <c r="P20490" cm="1">
        <f t="array" ref="P20490">IF(Q20490&gt;0,INDEX(Q20490:Q42214,MATCH(TRUE,INDEX(Q20490:Q42214="",,),0)-1),"")</f>
        <v>4</v>
      </c>
      <c r="Q20490">
        <f t="shared" si="594"/>
        <v>2</v>
      </c>
      <c r="R20490">
        <f t="shared" si="593"/>
        <v>0</v>
      </c>
    </row>
    <row r="20491" spans="1:18" x14ac:dyDescent="0.3">
      <c r="A20491" t="s">
        <v>1423</v>
      </c>
      <c r="B20491" s="1">
        <v>38336</v>
      </c>
      <c r="C20491" s="2">
        <v>0.41666666666666669</v>
      </c>
      <c r="D20491" t="s">
        <v>1470</v>
      </c>
      <c r="E20491" t="s">
        <v>1471</v>
      </c>
      <c r="G20491" s="6" t="s">
        <v>29</v>
      </c>
      <c r="H20491" t="s">
        <v>406</v>
      </c>
      <c r="I20491" t="s">
        <v>21</v>
      </c>
      <c r="J20491" t="s">
        <v>22</v>
      </c>
      <c r="K20491">
        <v>6.5</v>
      </c>
      <c r="L20491">
        <v>74</v>
      </c>
      <c r="M20491" t="s">
        <v>449</v>
      </c>
      <c r="N20491">
        <v>74</v>
      </c>
      <c r="P20491" cm="1">
        <f t="array" ref="P20491">IF(Q20491&gt;0,INDEX(Q20491:Q42215,MATCH(TRUE,INDEX(Q20491:Q42215="",,),0)-1),"")</f>
        <v>4</v>
      </c>
      <c r="Q20491">
        <f t="shared" si="594"/>
        <v>2</v>
      </c>
      <c r="R20491">
        <f t="shared" si="593"/>
        <v>0</v>
      </c>
    </row>
    <row r="20492" spans="1:18" x14ac:dyDescent="0.3">
      <c r="A20492" t="s">
        <v>1423</v>
      </c>
      <c r="B20492" s="1">
        <v>38336</v>
      </c>
      <c r="C20492" s="2">
        <v>0.41666666666666669</v>
      </c>
      <c r="D20492" t="s">
        <v>1470</v>
      </c>
      <c r="E20492" t="s">
        <v>1471</v>
      </c>
      <c r="G20492" s="6" t="s">
        <v>29</v>
      </c>
      <c r="H20492" t="s">
        <v>99</v>
      </c>
      <c r="I20492" t="s">
        <v>21</v>
      </c>
      <c r="J20492" t="s">
        <v>22</v>
      </c>
      <c r="K20492">
        <v>1.2</v>
      </c>
      <c r="L20492">
        <v>101</v>
      </c>
      <c r="M20492" t="s">
        <v>449</v>
      </c>
      <c r="N20492">
        <v>101</v>
      </c>
      <c r="P20492" cm="1">
        <f t="array" ref="P20492">IF(Q20492&gt;0,INDEX(Q20492:Q42216,MATCH(TRUE,INDEX(Q20492:Q42216="",,),0)-1),"")</f>
        <v>4</v>
      </c>
      <c r="Q20492">
        <f t="shared" si="594"/>
        <v>2</v>
      </c>
      <c r="R20492">
        <f t="shared" si="593"/>
        <v>0</v>
      </c>
    </row>
    <row r="20493" spans="1:18" x14ac:dyDescent="0.3">
      <c r="A20493" t="s">
        <v>1423</v>
      </c>
      <c r="B20493" s="1">
        <v>38336</v>
      </c>
      <c r="C20493" s="2">
        <v>0.41666666666666669</v>
      </c>
      <c r="D20493" t="s">
        <v>1470</v>
      </c>
      <c r="E20493" t="s">
        <v>1471</v>
      </c>
      <c r="G20493" s="6" t="s">
        <v>29</v>
      </c>
      <c r="H20493" t="s">
        <v>154</v>
      </c>
      <c r="I20493" t="s">
        <v>21</v>
      </c>
      <c r="J20493" t="s">
        <v>22</v>
      </c>
      <c r="K20493">
        <v>2.5</v>
      </c>
      <c r="L20493">
        <v>306</v>
      </c>
      <c r="M20493" t="s">
        <v>449</v>
      </c>
      <c r="N20493">
        <v>306</v>
      </c>
      <c r="P20493" cm="1">
        <f t="array" ref="P20493">IF(Q20493&gt;0,INDEX(Q20493:Q42217,MATCH(TRUE,INDEX(Q20493:Q42217="",,),0)-1),"")</f>
        <v>4</v>
      </c>
      <c r="Q20493">
        <f t="shared" si="594"/>
        <v>2</v>
      </c>
      <c r="R20493">
        <f t="shared" si="593"/>
        <v>0</v>
      </c>
    </row>
    <row r="20494" spans="1:18" x14ac:dyDescent="0.3">
      <c r="A20494" t="s">
        <v>1423</v>
      </c>
      <c r="B20494" s="1">
        <v>38336</v>
      </c>
      <c r="C20494" s="2">
        <v>0.41666666666666669</v>
      </c>
      <c r="D20494" t="s">
        <v>1470</v>
      </c>
      <c r="E20494" t="s">
        <v>1471</v>
      </c>
      <c r="G20494" s="6" t="s">
        <v>29</v>
      </c>
      <c r="H20494" t="s">
        <v>148</v>
      </c>
      <c r="I20494" t="s">
        <v>26</v>
      </c>
      <c r="J20494" t="s">
        <v>27</v>
      </c>
      <c r="K20494">
        <v>5</v>
      </c>
      <c r="L20494">
        <v>13</v>
      </c>
      <c r="M20494" t="s">
        <v>449</v>
      </c>
      <c r="N20494">
        <v>13</v>
      </c>
      <c r="P20494" cm="1">
        <f t="array" ref="P20494">IF(Q20494&gt;0,INDEX(Q20494:Q42218,MATCH(TRUE,INDEX(Q20494:Q42218="",,),0)-1),"")</f>
        <v>4</v>
      </c>
      <c r="Q20494">
        <f t="shared" si="594"/>
        <v>2</v>
      </c>
      <c r="R20494">
        <f t="shared" si="593"/>
        <v>0</v>
      </c>
    </row>
    <row r="20495" spans="1:18" x14ac:dyDescent="0.3">
      <c r="A20495" t="s">
        <v>1423</v>
      </c>
      <c r="B20495" s="1">
        <v>38336</v>
      </c>
      <c r="C20495" s="2">
        <v>0.41666666666666669</v>
      </c>
      <c r="D20495" t="s">
        <v>1470</v>
      </c>
      <c r="E20495" t="s">
        <v>1471</v>
      </c>
      <c r="G20495" s="6" t="s">
        <v>29</v>
      </c>
      <c r="H20495" t="s">
        <v>197</v>
      </c>
      <c r="I20495" t="s">
        <v>26</v>
      </c>
      <c r="J20495" t="s">
        <v>27</v>
      </c>
      <c r="K20495">
        <v>13</v>
      </c>
      <c r="L20495">
        <v>20.399999999999999</v>
      </c>
      <c r="M20495" t="s">
        <v>449</v>
      </c>
      <c r="N20495">
        <v>20.399999999999999</v>
      </c>
      <c r="P20495" cm="1">
        <f t="array" ref="P20495">IF(Q20495&gt;0,INDEX(Q20495:Q42219,MATCH(TRUE,INDEX(Q20495:Q42219="",,),0)-1),"")</f>
        <v>4</v>
      </c>
      <c r="Q20495">
        <f t="shared" si="594"/>
        <v>2</v>
      </c>
      <c r="R20495">
        <f t="shared" si="593"/>
        <v>0</v>
      </c>
    </row>
    <row r="20496" spans="1:18" x14ac:dyDescent="0.3">
      <c r="A20496" t="s">
        <v>1423</v>
      </c>
      <c r="B20496" s="1">
        <v>38336</v>
      </c>
      <c r="C20496" s="2">
        <v>0.41666666666666669</v>
      </c>
      <c r="D20496" t="s">
        <v>1470</v>
      </c>
      <c r="E20496" t="s">
        <v>1471</v>
      </c>
      <c r="G20496" t="s">
        <v>19</v>
      </c>
      <c r="H20496" t="s">
        <v>194</v>
      </c>
      <c r="I20496" t="s">
        <v>21</v>
      </c>
      <c r="J20496" t="s">
        <v>22</v>
      </c>
      <c r="K20496">
        <v>157.6</v>
      </c>
      <c r="L20496">
        <v>817</v>
      </c>
      <c r="M20496" t="s">
        <v>441</v>
      </c>
      <c r="N20496">
        <v>950</v>
      </c>
      <c r="P20496" cm="1">
        <f t="array" ref="P20496">IF(Q20496&gt;0,INDEX(Q20496:Q42220,MATCH(TRUE,INDEX(Q20496:Q42220="",,),0)-1),"")</f>
        <v>4</v>
      </c>
      <c r="Q20496">
        <f t="shared" si="594"/>
        <v>3</v>
      </c>
      <c r="R20496">
        <f t="shared" si="593"/>
        <v>0</v>
      </c>
    </row>
    <row r="20497" spans="1:18" x14ac:dyDescent="0.3">
      <c r="A20497" t="s">
        <v>1423</v>
      </c>
      <c r="B20497" s="1">
        <v>38336</v>
      </c>
      <c r="C20497" s="2">
        <v>0.41666666666666669</v>
      </c>
      <c r="D20497" t="s">
        <v>1470</v>
      </c>
      <c r="E20497" t="s">
        <v>1471</v>
      </c>
      <c r="G20497" t="s">
        <v>19</v>
      </c>
      <c r="H20497" t="s">
        <v>64</v>
      </c>
      <c r="I20497" t="s">
        <v>26</v>
      </c>
      <c r="J20497" t="s">
        <v>27</v>
      </c>
      <c r="K20497">
        <v>1691</v>
      </c>
      <c r="L20497">
        <v>11.6</v>
      </c>
      <c r="M20497" t="s">
        <v>441</v>
      </c>
      <c r="N20497">
        <v>16.5</v>
      </c>
      <c r="P20497" cm="1">
        <f t="array" ref="P20497">IF(Q20497&gt;0,INDEX(Q20497:Q42221,MATCH(TRUE,INDEX(Q20497:Q42221="",,),0)-1),"")</f>
        <v>4</v>
      </c>
      <c r="Q20497">
        <f t="shared" si="594"/>
        <v>3</v>
      </c>
      <c r="R20497">
        <f t="shared" si="593"/>
        <v>0</v>
      </c>
    </row>
    <row r="20498" spans="1:18" x14ac:dyDescent="0.3">
      <c r="A20498" t="s">
        <v>1423</v>
      </c>
      <c r="B20498" s="1">
        <v>38336</v>
      </c>
      <c r="C20498" s="2">
        <v>0.41666666666666669</v>
      </c>
      <c r="D20498" t="s">
        <v>1470</v>
      </c>
      <c r="E20498" t="s">
        <v>1471</v>
      </c>
      <c r="G20498" s="6" t="s">
        <v>29</v>
      </c>
      <c r="H20498" t="s">
        <v>30</v>
      </c>
      <c r="I20498" t="s">
        <v>21</v>
      </c>
      <c r="J20498" t="s">
        <v>22</v>
      </c>
      <c r="K20498">
        <v>18.3</v>
      </c>
      <c r="L20498">
        <v>155</v>
      </c>
      <c r="M20498" t="s">
        <v>441</v>
      </c>
      <c r="N20498">
        <v>155</v>
      </c>
      <c r="P20498" cm="1">
        <f t="array" ref="P20498">IF(Q20498&gt;0,INDEX(Q20498:Q42222,MATCH(TRUE,INDEX(Q20498:Q42222="",,),0)-1),"")</f>
        <v>4</v>
      </c>
      <c r="Q20498">
        <f t="shared" si="594"/>
        <v>3</v>
      </c>
      <c r="R20498">
        <f t="shared" si="593"/>
        <v>0</v>
      </c>
    </row>
    <row r="20499" spans="1:18" x14ac:dyDescent="0.3">
      <c r="A20499" t="s">
        <v>1423</v>
      </c>
      <c r="B20499" s="1">
        <v>38336</v>
      </c>
      <c r="C20499" s="2">
        <v>0.41666666666666669</v>
      </c>
      <c r="D20499" t="s">
        <v>1470</v>
      </c>
      <c r="E20499" t="s">
        <v>1471</v>
      </c>
      <c r="G20499" s="6" t="s">
        <v>29</v>
      </c>
      <c r="H20499" t="s">
        <v>196</v>
      </c>
      <c r="I20499" t="s">
        <v>21</v>
      </c>
      <c r="J20499" t="s">
        <v>22</v>
      </c>
      <c r="K20499">
        <v>2.2000000000000002</v>
      </c>
      <c r="L20499">
        <v>214</v>
      </c>
      <c r="M20499" t="s">
        <v>441</v>
      </c>
      <c r="N20499">
        <v>214</v>
      </c>
      <c r="P20499" cm="1">
        <f t="array" ref="P20499">IF(Q20499&gt;0,INDEX(Q20499:Q42223,MATCH(TRUE,INDEX(Q20499:Q42223="",,),0)-1),"")</f>
        <v>4</v>
      </c>
      <c r="Q20499">
        <f t="shared" si="594"/>
        <v>3</v>
      </c>
      <c r="R20499">
        <f t="shared" si="593"/>
        <v>0</v>
      </c>
    </row>
    <row r="20500" spans="1:18" x14ac:dyDescent="0.3">
      <c r="A20500" t="s">
        <v>1423</v>
      </c>
      <c r="B20500" s="1">
        <v>38336</v>
      </c>
      <c r="C20500" s="2">
        <v>0.41666666666666669</v>
      </c>
      <c r="D20500" t="s">
        <v>1470</v>
      </c>
      <c r="E20500" t="s">
        <v>1471</v>
      </c>
      <c r="G20500" s="6" t="s">
        <v>29</v>
      </c>
      <c r="H20500" t="s">
        <v>206</v>
      </c>
      <c r="I20500" t="s">
        <v>21</v>
      </c>
      <c r="J20500" t="s">
        <v>22</v>
      </c>
      <c r="K20500">
        <v>8.8000000000000007</v>
      </c>
      <c r="L20500">
        <v>95</v>
      </c>
      <c r="M20500" t="s">
        <v>441</v>
      </c>
      <c r="N20500">
        <v>95</v>
      </c>
      <c r="P20500" cm="1">
        <f t="array" ref="P20500">IF(Q20500&gt;0,INDEX(Q20500:Q42224,MATCH(TRUE,INDEX(Q20500:Q42224="",,),0)-1),"")</f>
        <v>4</v>
      </c>
      <c r="Q20500">
        <f t="shared" si="594"/>
        <v>3</v>
      </c>
      <c r="R20500">
        <f t="shared" si="593"/>
        <v>0</v>
      </c>
    </row>
    <row r="20501" spans="1:18" x14ac:dyDescent="0.3">
      <c r="A20501" t="s">
        <v>1423</v>
      </c>
      <c r="B20501" s="1">
        <v>38336</v>
      </c>
      <c r="C20501" s="2">
        <v>0.41666666666666669</v>
      </c>
      <c r="D20501" t="s">
        <v>1470</v>
      </c>
      <c r="E20501" t="s">
        <v>1471</v>
      </c>
      <c r="G20501" s="6" t="s">
        <v>29</v>
      </c>
      <c r="H20501" t="s">
        <v>406</v>
      </c>
      <c r="I20501" t="s">
        <v>21</v>
      </c>
      <c r="J20501" t="s">
        <v>22</v>
      </c>
      <c r="K20501">
        <v>6.5</v>
      </c>
      <c r="L20501">
        <v>74</v>
      </c>
      <c r="M20501" t="s">
        <v>441</v>
      </c>
      <c r="N20501">
        <v>74</v>
      </c>
      <c r="P20501" cm="1">
        <f t="array" ref="P20501">IF(Q20501&gt;0,INDEX(Q20501:Q42225,MATCH(TRUE,INDEX(Q20501:Q42225="",,),0)-1),"")</f>
        <v>4</v>
      </c>
      <c r="Q20501">
        <f t="shared" si="594"/>
        <v>3</v>
      </c>
      <c r="R20501">
        <f t="shared" si="593"/>
        <v>0</v>
      </c>
    </row>
    <row r="20502" spans="1:18" x14ac:dyDescent="0.3">
      <c r="A20502" t="s">
        <v>1423</v>
      </c>
      <c r="B20502" s="1">
        <v>38336</v>
      </c>
      <c r="C20502" s="2">
        <v>0.41666666666666669</v>
      </c>
      <c r="D20502" t="s">
        <v>1470</v>
      </c>
      <c r="E20502" t="s">
        <v>1471</v>
      </c>
      <c r="G20502" s="6" t="s">
        <v>29</v>
      </c>
      <c r="H20502" t="s">
        <v>99</v>
      </c>
      <c r="I20502" t="s">
        <v>21</v>
      </c>
      <c r="J20502" t="s">
        <v>22</v>
      </c>
      <c r="K20502">
        <v>1.2</v>
      </c>
      <c r="L20502">
        <v>101</v>
      </c>
      <c r="M20502" t="s">
        <v>441</v>
      </c>
      <c r="N20502">
        <v>101</v>
      </c>
      <c r="P20502" cm="1">
        <f t="array" ref="P20502">IF(Q20502&gt;0,INDEX(Q20502:Q42226,MATCH(TRUE,INDEX(Q20502:Q42226="",,),0)-1),"")</f>
        <v>4</v>
      </c>
      <c r="Q20502">
        <f t="shared" si="594"/>
        <v>3</v>
      </c>
      <c r="R20502">
        <f t="shared" si="593"/>
        <v>0</v>
      </c>
    </row>
    <row r="20503" spans="1:18" x14ac:dyDescent="0.3">
      <c r="A20503" t="s">
        <v>1423</v>
      </c>
      <c r="B20503" s="1">
        <v>38336</v>
      </c>
      <c r="C20503" s="2">
        <v>0.41666666666666669</v>
      </c>
      <c r="D20503" t="s">
        <v>1470</v>
      </c>
      <c r="E20503" t="s">
        <v>1471</v>
      </c>
      <c r="G20503" s="6" t="s">
        <v>29</v>
      </c>
      <c r="H20503" t="s">
        <v>154</v>
      </c>
      <c r="I20503" t="s">
        <v>21</v>
      </c>
      <c r="J20503" t="s">
        <v>22</v>
      </c>
      <c r="K20503">
        <v>2.5</v>
      </c>
      <c r="L20503">
        <v>306</v>
      </c>
      <c r="M20503" t="s">
        <v>441</v>
      </c>
      <c r="N20503">
        <v>306</v>
      </c>
      <c r="P20503" cm="1">
        <f t="array" ref="P20503">IF(Q20503&gt;0,INDEX(Q20503:Q42227,MATCH(TRUE,INDEX(Q20503:Q42227="",,),0)-1),"")</f>
        <v>4</v>
      </c>
      <c r="Q20503">
        <f t="shared" si="594"/>
        <v>3</v>
      </c>
      <c r="R20503">
        <f t="shared" si="593"/>
        <v>0</v>
      </c>
    </row>
    <row r="20504" spans="1:18" x14ac:dyDescent="0.3">
      <c r="A20504" t="s">
        <v>1423</v>
      </c>
      <c r="B20504" s="1">
        <v>38336</v>
      </c>
      <c r="C20504" s="2">
        <v>0.41666666666666669</v>
      </c>
      <c r="D20504" t="s">
        <v>1470</v>
      </c>
      <c r="E20504" t="s">
        <v>1471</v>
      </c>
      <c r="G20504" s="6" t="s">
        <v>29</v>
      </c>
      <c r="H20504" t="s">
        <v>148</v>
      </c>
      <c r="I20504" t="s">
        <v>26</v>
      </c>
      <c r="J20504" t="s">
        <v>27</v>
      </c>
      <c r="K20504">
        <v>5</v>
      </c>
      <c r="L20504">
        <v>13</v>
      </c>
      <c r="M20504" t="s">
        <v>441</v>
      </c>
      <c r="N20504">
        <v>13</v>
      </c>
      <c r="P20504" cm="1">
        <f t="array" ref="P20504">IF(Q20504&gt;0,INDEX(Q20504:Q42228,MATCH(TRUE,INDEX(Q20504:Q42228="",,),0)-1),"")</f>
        <v>4</v>
      </c>
      <c r="Q20504">
        <f t="shared" si="594"/>
        <v>3</v>
      </c>
      <c r="R20504">
        <f t="shared" si="593"/>
        <v>0</v>
      </c>
    </row>
    <row r="20505" spans="1:18" x14ac:dyDescent="0.3">
      <c r="A20505" t="s">
        <v>1423</v>
      </c>
      <c r="B20505" s="1">
        <v>38336</v>
      </c>
      <c r="C20505" s="2">
        <v>0.41666666666666669</v>
      </c>
      <c r="D20505" t="s">
        <v>1470</v>
      </c>
      <c r="E20505" t="s">
        <v>1471</v>
      </c>
      <c r="G20505" s="6" t="s">
        <v>29</v>
      </c>
      <c r="H20505" t="s">
        <v>197</v>
      </c>
      <c r="I20505" t="s">
        <v>26</v>
      </c>
      <c r="J20505" t="s">
        <v>27</v>
      </c>
      <c r="K20505">
        <v>13</v>
      </c>
      <c r="L20505">
        <v>20.399999999999999</v>
      </c>
      <c r="M20505" t="s">
        <v>441</v>
      </c>
      <c r="N20505">
        <v>20.399999999999999</v>
      </c>
      <c r="P20505" cm="1">
        <f t="array" ref="P20505">IF(Q20505&gt;0,INDEX(Q20505:Q42229,MATCH(TRUE,INDEX(Q20505:Q42229="",,),0)-1),"")</f>
        <v>4</v>
      </c>
      <c r="Q20505">
        <f t="shared" si="594"/>
        <v>3</v>
      </c>
      <c r="R20505">
        <f t="shared" si="593"/>
        <v>0</v>
      </c>
    </row>
    <row r="20506" spans="1:18" x14ac:dyDescent="0.3">
      <c r="A20506" t="s">
        <v>1423</v>
      </c>
      <c r="B20506" s="1">
        <v>38336</v>
      </c>
      <c r="C20506" s="2">
        <v>0.41666666666666669</v>
      </c>
      <c r="D20506" t="s">
        <v>1470</v>
      </c>
      <c r="E20506" t="s">
        <v>1471</v>
      </c>
      <c r="G20506" t="s">
        <v>19</v>
      </c>
      <c r="H20506" t="s">
        <v>194</v>
      </c>
      <c r="I20506" t="s">
        <v>21</v>
      </c>
      <c r="J20506" t="s">
        <v>22</v>
      </c>
      <c r="K20506">
        <v>157.6</v>
      </c>
      <c r="L20506">
        <v>817</v>
      </c>
      <c r="M20506" t="s">
        <v>1117</v>
      </c>
      <c r="N20506">
        <v>821</v>
      </c>
      <c r="P20506" cm="1">
        <f t="array" ref="P20506">IF(Q20506&gt;0,INDEX(Q20506:Q42230,MATCH(TRUE,INDEX(Q20506:Q42230="",,),0)-1),"")</f>
        <v>4</v>
      </c>
      <c r="Q20506">
        <f t="shared" si="594"/>
        <v>4</v>
      </c>
      <c r="R20506">
        <f t="shared" si="593"/>
        <v>0</v>
      </c>
    </row>
    <row r="20507" spans="1:18" x14ac:dyDescent="0.3">
      <c r="A20507" t="s">
        <v>1423</v>
      </c>
      <c r="B20507" s="1">
        <v>38336</v>
      </c>
      <c r="C20507" s="2">
        <v>0.41666666666666669</v>
      </c>
      <c r="D20507" t="s">
        <v>1470</v>
      </c>
      <c r="E20507" t="s">
        <v>1471</v>
      </c>
      <c r="G20507" t="s">
        <v>19</v>
      </c>
      <c r="H20507" t="s">
        <v>64</v>
      </c>
      <c r="I20507" t="s">
        <v>26</v>
      </c>
      <c r="J20507" t="s">
        <v>27</v>
      </c>
      <c r="K20507">
        <v>1691</v>
      </c>
      <c r="L20507">
        <v>11.6</v>
      </c>
      <c r="M20507" t="s">
        <v>1117</v>
      </c>
      <c r="N20507">
        <v>12.85</v>
      </c>
      <c r="P20507" cm="1">
        <f t="array" ref="P20507">IF(Q20507&gt;0,INDEX(Q20507:Q42231,MATCH(TRUE,INDEX(Q20507:Q42231="",,),0)-1),"")</f>
        <v>4</v>
      </c>
      <c r="Q20507">
        <f t="shared" si="594"/>
        <v>4</v>
      </c>
      <c r="R20507">
        <f t="shared" si="593"/>
        <v>0</v>
      </c>
    </row>
    <row r="20508" spans="1:18" x14ac:dyDescent="0.3">
      <c r="A20508" t="s">
        <v>1423</v>
      </c>
      <c r="B20508" s="1">
        <v>38336</v>
      </c>
      <c r="C20508" s="2">
        <v>0.41666666666666669</v>
      </c>
      <c r="D20508" t="s">
        <v>1470</v>
      </c>
      <c r="E20508" t="s">
        <v>1471</v>
      </c>
      <c r="G20508" s="6" t="s">
        <v>29</v>
      </c>
      <c r="H20508" t="s">
        <v>30</v>
      </c>
      <c r="I20508" t="s">
        <v>21</v>
      </c>
      <c r="J20508" t="s">
        <v>22</v>
      </c>
      <c r="K20508">
        <v>18.3</v>
      </c>
      <c r="L20508">
        <v>155</v>
      </c>
      <c r="M20508" t="s">
        <v>1117</v>
      </c>
      <c r="N20508">
        <v>155</v>
      </c>
      <c r="P20508" cm="1">
        <f t="array" ref="P20508">IF(Q20508&gt;0,INDEX(Q20508:Q42232,MATCH(TRUE,INDEX(Q20508:Q42232="",,),0)-1),"")</f>
        <v>4</v>
      </c>
      <c r="Q20508">
        <f t="shared" si="594"/>
        <v>4</v>
      </c>
      <c r="R20508">
        <f t="shared" si="593"/>
        <v>0</v>
      </c>
    </row>
    <row r="20509" spans="1:18" x14ac:dyDescent="0.3">
      <c r="A20509" t="s">
        <v>1423</v>
      </c>
      <c r="B20509" s="1">
        <v>38336</v>
      </c>
      <c r="C20509" s="2">
        <v>0.41666666666666669</v>
      </c>
      <c r="D20509" t="s">
        <v>1470</v>
      </c>
      <c r="E20509" t="s">
        <v>1471</v>
      </c>
      <c r="G20509" s="6" t="s">
        <v>29</v>
      </c>
      <c r="H20509" t="s">
        <v>196</v>
      </c>
      <c r="I20509" t="s">
        <v>21</v>
      </c>
      <c r="J20509" t="s">
        <v>22</v>
      </c>
      <c r="K20509">
        <v>2.2000000000000002</v>
      </c>
      <c r="L20509">
        <v>214</v>
      </c>
      <c r="M20509" t="s">
        <v>1117</v>
      </c>
      <c r="N20509">
        <v>214</v>
      </c>
      <c r="P20509" cm="1">
        <f t="array" ref="P20509">IF(Q20509&gt;0,INDEX(Q20509:Q42233,MATCH(TRUE,INDEX(Q20509:Q42233="",,),0)-1),"")</f>
        <v>4</v>
      </c>
      <c r="Q20509">
        <f t="shared" si="594"/>
        <v>4</v>
      </c>
      <c r="R20509">
        <f t="shared" si="593"/>
        <v>0</v>
      </c>
    </row>
    <row r="20510" spans="1:18" x14ac:dyDescent="0.3">
      <c r="A20510" t="s">
        <v>1423</v>
      </c>
      <c r="B20510" s="1">
        <v>38336</v>
      </c>
      <c r="C20510" s="2">
        <v>0.41666666666666669</v>
      </c>
      <c r="D20510" t="s">
        <v>1470</v>
      </c>
      <c r="E20510" t="s">
        <v>1471</v>
      </c>
      <c r="G20510" s="6" t="s">
        <v>29</v>
      </c>
      <c r="H20510" t="s">
        <v>206</v>
      </c>
      <c r="I20510" t="s">
        <v>21</v>
      </c>
      <c r="J20510" t="s">
        <v>22</v>
      </c>
      <c r="K20510">
        <v>8.8000000000000007</v>
      </c>
      <c r="L20510">
        <v>95</v>
      </c>
      <c r="M20510" t="s">
        <v>1117</v>
      </c>
      <c r="N20510">
        <v>95</v>
      </c>
      <c r="P20510" cm="1">
        <f t="array" ref="P20510">IF(Q20510&gt;0,INDEX(Q20510:Q42234,MATCH(TRUE,INDEX(Q20510:Q42234="",,),0)-1),"")</f>
        <v>4</v>
      </c>
      <c r="Q20510">
        <f t="shared" si="594"/>
        <v>4</v>
      </c>
      <c r="R20510">
        <f t="shared" si="593"/>
        <v>0</v>
      </c>
    </row>
    <row r="20511" spans="1:18" x14ac:dyDescent="0.3">
      <c r="A20511" t="s">
        <v>1423</v>
      </c>
      <c r="B20511" s="1">
        <v>38336</v>
      </c>
      <c r="C20511" s="2">
        <v>0.41666666666666669</v>
      </c>
      <c r="D20511" t="s">
        <v>1470</v>
      </c>
      <c r="E20511" t="s">
        <v>1471</v>
      </c>
      <c r="G20511" s="6" t="s">
        <v>29</v>
      </c>
      <c r="H20511" t="s">
        <v>406</v>
      </c>
      <c r="I20511" t="s">
        <v>21</v>
      </c>
      <c r="J20511" t="s">
        <v>22</v>
      </c>
      <c r="K20511">
        <v>6.5</v>
      </c>
      <c r="L20511">
        <v>74</v>
      </c>
      <c r="M20511" t="s">
        <v>1117</v>
      </c>
      <c r="N20511">
        <v>74</v>
      </c>
      <c r="P20511" cm="1">
        <f t="array" ref="P20511">IF(Q20511&gt;0,INDEX(Q20511:Q42235,MATCH(TRUE,INDEX(Q20511:Q42235="",,),0)-1),"")</f>
        <v>4</v>
      </c>
      <c r="Q20511">
        <f t="shared" si="594"/>
        <v>4</v>
      </c>
      <c r="R20511">
        <f t="shared" si="593"/>
        <v>0</v>
      </c>
    </row>
    <row r="20512" spans="1:18" x14ac:dyDescent="0.3">
      <c r="A20512" t="s">
        <v>1423</v>
      </c>
      <c r="B20512" s="1">
        <v>38336</v>
      </c>
      <c r="C20512" s="2">
        <v>0.41666666666666669</v>
      </c>
      <c r="D20512" t="s">
        <v>1470</v>
      </c>
      <c r="E20512" t="s">
        <v>1471</v>
      </c>
      <c r="G20512" s="6" t="s">
        <v>29</v>
      </c>
      <c r="H20512" t="s">
        <v>99</v>
      </c>
      <c r="I20512" t="s">
        <v>21</v>
      </c>
      <c r="J20512" t="s">
        <v>22</v>
      </c>
      <c r="K20512">
        <v>1.2</v>
      </c>
      <c r="L20512">
        <v>101</v>
      </c>
      <c r="M20512" t="s">
        <v>1117</v>
      </c>
      <c r="N20512">
        <v>101</v>
      </c>
      <c r="P20512" cm="1">
        <f t="array" ref="P20512">IF(Q20512&gt;0,INDEX(Q20512:Q42236,MATCH(TRUE,INDEX(Q20512:Q42236="",,),0)-1),"")</f>
        <v>4</v>
      </c>
      <c r="Q20512">
        <f t="shared" si="594"/>
        <v>4</v>
      </c>
      <c r="R20512">
        <f t="shared" si="593"/>
        <v>0</v>
      </c>
    </row>
    <row r="20513" spans="1:18" x14ac:dyDescent="0.3">
      <c r="A20513" t="s">
        <v>1423</v>
      </c>
      <c r="B20513" s="1">
        <v>38336</v>
      </c>
      <c r="C20513" s="2">
        <v>0.41666666666666669</v>
      </c>
      <c r="D20513" t="s">
        <v>1470</v>
      </c>
      <c r="E20513" t="s">
        <v>1471</v>
      </c>
      <c r="G20513" s="6" t="s">
        <v>29</v>
      </c>
      <c r="H20513" t="s">
        <v>154</v>
      </c>
      <c r="I20513" t="s">
        <v>21</v>
      </c>
      <c r="J20513" t="s">
        <v>22</v>
      </c>
      <c r="K20513">
        <v>2.5</v>
      </c>
      <c r="L20513">
        <v>306</v>
      </c>
      <c r="M20513" t="s">
        <v>1117</v>
      </c>
      <c r="N20513">
        <v>306</v>
      </c>
      <c r="P20513" cm="1">
        <f t="array" ref="P20513">IF(Q20513&gt;0,INDEX(Q20513:Q42237,MATCH(TRUE,INDEX(Q20513:Q42237="",,),0)-1),"")</f>
        <v>4</v>
      </c>
      <c r="Q20513">
        <f t="shared" si="594"/>
        <v>4</v>
      </c>
      <c r="R20513">
        <f t="shared" si="593"/>
        <v>0</v>
      </c>
    </row>
    <row r="20514" spans="1:18" x14ac:dyDescent="0.3">
      <c r="A20514" t="s">
        <v>1423</v>
      </c>
      <c r="B20514" s="1">
        <v>38336</v>
      </c>
      <c r="C20514" s="2">
        <v>0.41666666666666669</v>
      </c>
      <c r="D20514" t="s">
        <v>1470</v>
      </c>
      <c r="E20514" t="s">
        <v>1471</v>
      </c>
      <c r="G20514" s="6" t="s">
        <v>29</v>
      </c>
      <c r="H20514" t="s">
        <v>148</v>
      </c>
      <c r="I20514" t="s">
        <v>26</v>
      </c>
      <c r="J20514" t="s">
        <v>27</v>
      </c>
      <c r="K20514">
        <v>5</v>
      </c>
      <c r="L20514">
        <v>13</v>
      </c>
      <c r="M20514" t="s">
        <v>1117</v>
      </c>
      <c r="N20514">
        <v>13</v>
      </c>
      <c r="P20514" cm="1">
        <f t="array" ref="P20514">IF(Q20514&gt;0,INDEX(Q20514:Q42238,MATCH(TRUE,INDEX(Q20514:Q42238="",,),0)-1),"")</f>
        <v>4</v>
      </c>
      <c r="Q20514">
        <f t="shared" si="594"/>
        <v>4</v>
      </c>
      <c r="R20514">
        <f t="shared" si="593"/>
        <v>0</v>
      </c>
    </row>
    <row r="20515" spans="1:18" x14ac:dyDescent="0.3">
      <c r="A20515" t="s">
        <v>1423</v>
      </c>
      <c r="B20515" s="1">
        <v>38336</v>
      </c>
      <c r="C20515" s="2">
        <v>0.41666666666666669</v>
      </c>
      <c r="D20515" t="s">
        <v>1470</v>
      </c>
      <c r="E20515" t="s">
        <v>1471</v>
      </c>
      <c r="G20515" s="6" t="s">
        <v>29</v>
      </c>
      <c r="H20515" t="s">
        <v>197</v>
      </c>
      <c r="I20515" t="s">
        <v>26</v>
      </c>
      <c r="J20515" t="s">
        <v>27</v>
      </c>
      <c r="K20515">
        <v>13</v>
      </c>
      <c r="L20515">
        <v>20.399999999999999</v>
      </c>
      <c r="M20515" t="s">
        <v>1117</v>
      </c>
      <c r="N20515">
        <v>20.399999999999999</v>
      </c>
      <c r="P20515" cm="1">
        <f t="array" ref="P20515">IF(Q20515&gt;0,INDEX(Q20515:Q42239,MATCH(TRUE,INDEX(Q20515:Q42239="",,),0)-1),"")</f>
        <v>4</v>
      </c>
      <c r="Q20515">
        <f t="shared" si="594"/>
        <v>4</v>
      </c>
      <c r="R20515">
        <f t="shared" si="593"/>
        <v>0</v>
      </c>
    </row>
    <row r="20516" spans="1:18" x14ac:dyDescent="0.3">
      <c r="P20516" t="str" cm="1">
        <f t="array" ref="P20516">IF(Q20516&gt;0,INDEX(Q20516:Q42240,MATCH(TRUE,INDEX(Q20516:Q42240="",,),0)-1),"")</f>
        <v/>
      </c>
      <c r="R20516" t="str">
        <f t="shared" si="593"/>
        <v/>
      </c>
    </row>
    <row r="20517" spans="1:18" x14ac:dyDescent="0.3">
      <c r="A20517" t="s">
        <v>1423</v>
      </c>
      <c r="B20517" s="1">
        <v>38336</v>
      </c>
      <c r="C20517" s="2">
        <v>0.41666666666666669</v>
      </c>
      <c r="D20517" t="s">
        <v>1472</v>
      </c>
      <c r="E20517" t="s">
        <v>1473</v>
      </c>
      <c r="G20517" t="s">
        <v>19</v>
      </c>
      <c r="H20517" t="s">
        <v>194</v>
      </c>
      <c r="I20517" t="s">
        <v>21</v>
      </c>
      <c r="J20517" t="s">
        <v>22</v>
      </c>
      <c r="K20517">
        <v>204.8</v>
      </c>
      <c r="L20517">
        <v>979</v>
      </c>
      <c r="M20517" t="s">
        <v>756</v>
      </c>
      <c r="N20517">
        <v>1125</v>
      </c>
      <c r="O20517" t="s">
        <v>24</v>
      </c>
      <c r="P20517" cm="1">
        <f t="array" ref="P20517">IF(Q20517&gt;0,INDEX(Q20517:Q42241,MATCH(TRUE,INDEX(Q20517:Q42241="",,),0)-1),"")</f>
        <v>5</v>
      </c>
      <c r="Q20517">
        <f>INT((ROW()-20517)/7)+1</f>
        <v>1</v>
      </c>
      <c r="R20517">
        <f t="shared" si="593"/>
        <v>0</v>
      </c>
    </row>
    <row r="20518" spans="1:18" x14ac:dyDescent="0.3">
      <c r="A20518" t="s">
        <v>1423</v>
      </c>
      <c r="B20518" s="1">
        <v>38336</v>
      </c>
      <c r="C20518" s="2">
        <v>0.41666666666666669</v>
      </c>
      <c r="D20518" t="s">
        <v>1472</v>
      </c>
      <c r="E20518" t="s">
        <v>1473</v>
      </c>
      <c r="G20518" t="s">
        <v>19</v>
      </c>
      <c r="H20518" t="s">
        <v>64</v>
      </c>
      <c r="I20518" t="s">
        <v>26</v>
      </c>
      <c r="J20518" t="s">
        <v>27</v>
      </c>
      <c r="K20518">
        <v>2224</v>
      </c>
      <c r="L20518">
        <v>16.649999999999999</v>
      </c>
      <c r="M20518" t="s">
        <v>756</v>
      </c>
      <c r="N20518">
        <v>33.15</v>
      </c>
      <c r="O20518" t="s">
        <v>24</v>
      </c>
      <c r="P20518" cm="1">
        <f t="array" ref="P20518">IF(Q20518&gt;0,INDEX(Q20518:Q42242,MATCH(TRUE,INDEX(Q20518:Q42242="",,),0)-1),"")</f>
        <v>5</v>
      </c>
      <c r="Q20518">
        <f t="shared" ref="Q20518:Q20551" si="595">INT((ROW()-20517)/7)+1</f>
        <v>1</v>
      </c>
      <c r="R20518">
        <f t="shared" si="593"/>
        <v>0</v>
      </c>
    </row>
    <row r="20519" spans="1:18" x14ac:dyDescent="0.3">
      <c r="A20519" t="s">
        <v>1423</v>
      </c>
      <c r="B20519" s="1">
        <v>38336</v>
      </c>
      <c r="C20519" s="2">
        <v>0.41666666666666669</v>
      </c>
      <c r="D20519" t="s">
        <v>1472</v>
      </c>
      <c r="E20519" t="s">
        <v>1473</v>
      </c>
      <c r="G20519" s="6" t="s">
        <v>29</v>
      </c>
      <c r="H20519" t="s">
        <v>30</v>
      </c>
      <c r="I20519" t="s">
        <v>21</v>
      </c>
      <c r="J20519" t="s">
        <v>22</v>
      </c>
      <c r="K20519">
        <v>37.9</v>
      </c>
      <c r="L20519">
        <v>151</v>
      </c>
      <c r="M20519" t="s">
        <v>756</v>
      </c>
      <c r="N20519">
        <v>151</v>
      </c>
      <c r="O20519" t="s">
        <v>24</v>
      </c>
      <c r="P20519" cm="1">
        <f t="array" ref="P20519">IF(Q20519&gt;0,INDEX(Q20519:Q42243,MATCH(TRUE,INDEX(Q20519:Q42243="",,),0)-1),"")</f>
        <v>5</v>
      </c>
      <c r="Q20519">
        <f t="shared" si="595"/>
        <v>1</v>
      </c>
      <c r="R20519">
        <f t="shared" si="593"/>
        <v>0</v>
      </c>
    </row>
    <row r="20520" spans="1:18" x14ac:dyDescent="0.3">
      <c r="A20520" t="s">
        <v>1423</v>
      </c>
      <c r="B20520" s="1">
        <v>38336</v>
      </c>
      <c r="C20520" s="2">
        <v>0.41666666666666669</v>
      </c>
      <c r="D20520" t="s">
        <v>1472</v>
      </c>
      <c r="E20520" t="s">
        <v>1473</v>
      </c>
      <c r="G20520" s="6" t="s">
        <v>29</v>
      </c>
      <c r="H20520" t="s">
        <v>196</v>
      </c>
      <c r="I20520" t="s">
        <v>21</v>
      </c>
      <c r="J20520" t="s">
        <v>22</v>
      </c>
      <c r="K20520">
        <v>3.5</v>
      </c>
      <c r="L20520">
        <v>210</v>
      </c>
      <c r="M20520" t="s">
        <v>756</v>
      </c>
      <c r="N20520">
        <v>210</v>
      </c>
      <c r="O20520" t="s">
        <v>24</v>
      </c>
      <c r="P20520" cm="1">
        <f t="array" ref="P20520">IF(Q20520&gt;0,INDEX(Q20520:Q42244,MATCH(TRUE,INDEX(Q20520:Q42244="",,),0)-1),"")</f>
        <v>5</v>
      </c>
      <c r="Q20520">
        <f t="shared" si="595"/>
        <v>1</v>
      </c>
      <c r="R20520">
        <f t="shared" si="593"/>
        <v>0</v>
      </c>
    </row>
    <row r="20521" spans="1:18" x14ac:dyDescent="0.3">
      <c r="A20521" t="s">
        <v>1423</v>
      </c>
      <c r="B20521" s="1">
        <v>38336</v>
      </c>
      <c r="C20521" s="2">
        <v>0.41666666666666669</v>
      </c>
      <c r="D20521" t="s">
        <v>1472</v>
      </c>
      <c r="E20521" t="s">
        <v>1473</v>
      </c>
      <c r="G20521" s="6" t="s">
        <v>29</v>
      </c>
      <c r="H20521" t="s">
        <v>406</v>
      </c>
      <c r="I20521" t="s">
        <v>21</v>
      </c>
      <c r="J20521" t="s">
        <v>22</v>
      </c>
      <c r="K20521">
        <v>7.2</v>
      </c>
      <c r="L20521">
        <v>178</v>
      </c>
      <c r="M20521" t="s">
        <v>756</v>
      </c>
      <c r="N20521">
        <v>178</v>
      </c>
      <c r="O20521" t="s">
        <v>24</v>
      </c>
      <c r="P20521" cm="1">
        <f t="array" ref="P20521">IF(Q20521&gt;0,INDEX(Q20521:Q42245,MATCH(TRUE,INDEX(Q20521:Q42245="",,),0)-1),"")</f>
        <v>5</v>
      </c>
      <c r="Q20521">
        <f t="shared" si="595"/>
        <v>1</v>
      </c>
      <c r="R20521">
        <f t="shared" si="593"/>
        <v>0</v>
      </c>
    </row>
    <row r="20522" spans="1:18" x14ac:dyDescent="0.3">
      <c r="A20522" t="s">
        <v>1423</v>
      </c>
      <c r="B20522" s="1">
        <v>38336</v>
      </c>
      <c r="C20522" s="2">
        <v>0.41666666666666669</v>
      </c>
      <c r="D20522" t="s">
        <v>1472</v>
      </c>
      <c r="E20522" t="s">
        <v>1473</v>
      </c>
      <c r="G20522" s="6" t="s">
        <v>29</v>
      </c>
      <c r="H20522" t="s">
        <v>99</v>
      </c>
      <c r="I20522" t="s">
        <v>21</v>
      </c>
      <c r="J20522" t="s">
        <v>22</v>
      </c>
      <c r="K20522">
        <v>0.2</v>
      </c>
      <c r="L20522">
        <v>94</v>
      </c>
      <c r="M20522" t="s">
        <v>756</v>
      </c>
      <c r="N20522">
        <v>94</v>
      </c>
      <c r="O20522" t="s">
        <v>24</v>
      </c>
      <c r="P20522" cm="1">
        <f t="array" ref="P20522">IF(Q20522&gt;0,INDEX(Q20522:Q42246,MATCH(TRUE,INDEX(Q20522:Q42246="",,),0)-1),"")</f>
        <v>5</v>
      </c>
      <c r="Q20522">
        <f t="shared" si="595"/>
        <v>1</v>
      </c>
      <c r="R20522">
        <f t="shared" si="593"/>
        <v>0</v>
      </c>
    </row>
    <row r="20523" spans="1:18" x14ac:dyDescent="0.3">
      <c r="A20523" t="s">
        <v>1423</v>
      </c>
      <c r="B20523" s="1">
        <v>38336</v>
      </c>
      <c r="C20523" s="2">
        <v>0.41666666666666669</v>
      </c>
      <c r="D20523" t="s">
        <v>1472</v>
      </c>
      <c r="E20523" t="s">
        <v>1473</v>
      </c>
      <c r="G20523" s="6" t="s">
        <v>29</v>
      </c>
      <c r="H20523" t="s">
        <v>154</v>
      </c>
      <c r="I20523" t="s">
        <v>21</v>
      </c>
      <c r="J20523" t="s">
        <v>22</v>
      </c>
      <c r="K20523">
        <v>3.4</v>
      </c>
      <c r="L20523">
        <v>502</v>
      </c>
      <c r="M20523" t="s">
        <v>756</v>
      </c>
      <c r="N20523">
        <v>502</v>
      </c>
      <c r="O20523" t="s">
        <v>24</v>
      </c>
      <c r="P20523" cm="1">
        <f t="array" ref="P20523">IF(Q20523&gt;0,INDEX(Q20523:Q42247,MATCH(TRUE,INDEX(Q20523:Q42247="",,),0)-1),"")</f>
        <v>5</v>
      </c>
      <c r="Q20523">
        <f t="shared" si="595"/>
        <v>1</v>
      </c>
      <c r="R20523">
        <f t="shared" si="593"/>
        <v>0</v>
      </c>
    </row>
    <row r="20524" spans="1:18" x14ac:dyDescent="0.3">
      <c r="A20524" t="s">
        <v>1423</v>
      </c>
      <c r="B20524" s="1">
        <v>38336</v>
      </c>
      <c r="C20524" s="2">
        <v>0.41666666666666669</v>
      </c>
      <c r="D20524" t="s">
        <v>1472</v>
      </c>
      <c r="E20524" t="s">
        <v>1473</v>
      </c>
      <c r="G20524" t="s">
        <v>19</v>
      </c>
      <c r="H20524" t="s">
        <v>194</v>
      </c>
      <c r="I20524" t="s">
        <v>21</v>
      </c>
      <c r="J20524" t="s">
        <v>22</v>
      </c>
      <c r="K20524">
        <v>204.8</v>
      </c>
      <c r="L20524">
        <v>979</v>
      </c>
      <c r="M20524" t="s">
        <v>449</v>
      </c>
      <c r="N20524">
        <v>980</v>
      </c>
      <c r="P20524" cm="1">
        <f t="array" ref="P20524">IF(Q20524&gt;0,INDEX(Q20524:Q42248,MATCH(TRUE,INDEX(Q20524:Q42248="",,),0)-1),"")</f>
        <v>5</v>
      </c>
      <c r="Q20524">
        <f t="shared" si="595"/>
        <v>2</v>
      </c>
      <c r="R20524">
        <f t="shared" si="593"/>
        <v>0</v>
      </c>
    </row>
    <row r="20525" spans="1:18" x14ac:dyDescent="0.3">
      <c r="A20525" t="s">
        <v>1423</v>
      </c>
      <c r="B20525" s="1">
        <v>38336</v>
      </c>
      <c r="C20525" s="2">
        <v>0.41666666666666669</v>
      </c>
      <c r="D20525" t="s">
        <v>1472</v>
      </c>
      <c r="E20525" t="s">
        <v>1473</v>
      </c>
      <c r="G20525" t="s">
        <v>19</v>
      </c>
      <c r="H20525" t="s">
        <v>64</v>
      </c>
      <c r="I20525" t="s">
        <v>26</v>
      </c>
      <c r="J20525" t="s">
        <v>27</v>
      </c>
      <c r="K20525">
        <v>2224</v>
      </c>
      <c r="L20525">
        <v>16.649999999999999</v>
      </c>
      <c r="M20525" t="s">
        <v>449</v>
      </c>
      <c r="N20525">
        <v>31.11</v>
      </c>
      <c r="P20525" cm="1">
        <f t="array" ref="P20525">IF(Q20525&gt;0,INDEX(Q20525:Q42249,MATCH(TRUE,INDEX(Q20525:Q42249="",,),0)-1),"")</f>
        <v>5</v>
      </c>
      <c r="Q20525">
        <f t="shared" si="595"/>
        <v>2</v>
      </c>
      <c r="R20525">
        <f t="shared" si="593"/>
        <v>0</v>
      </c>
    </row>
    <row r="20526" spans="1:18" x14ac:dyDescent="0.3">
      <c r="A20526" t="s">
        <v>1423</v>
      </c>
      <c r="B20526" s="1">
        <v>38336</v>
      </c>
      <c r="C20526" s="2">
        <v>0.41666666666666669</v>
      </c>
      <c r="D20526" t="s">
        <v>1472</v>
      </c>
      <c r="E20526" t="s">
        <v>1473</v>
      </c>
      <c r="G20526" s="6" t="s">
        <v>29</v>
      </c>
      <c r="H20526" t="s">
        <v>30</v>
      </c>
      <c r="I20526" t="s">
        <v>21</v>
      </c>
      <c r="J20526" t="s">
        <v>22</v>
      </c>
      <c r="K20526">
        <v>37.9</v>
      </c>
      <c r="L20526">
        <v>151</v>
      </c>
      <c r="M20526" t="s">
        <v>449</v>
      </c>
      <c r="N20526">
        <v>151</v>
      </c>
      <c r="P20526" cm="1">
        <f t="array" ref="P20526">IF(Q20526&gt;0,INDEX(Q20526:Q42250,MATCH(TRUE,INDEX(Q20526:Q42250="",,),0)-1),"")</f>
        <v>5</v>
      </c>
      <c r="Q20526">
        <f t="shared" si="595"/>
        <v>2</v>
      </c>
      <c r="R20526">
        <f t="shared" si="593"/>
        <v>0</v>
      </c>
    </row>
    <row r="20527" spans="1:18" x14ac:dyDescent="0.3">
      <c r="A20527" t="s">
        <v>1423</v>
      </c>
      <c r="B20527" s="1">
        <v>38336</v>
      </c>
      <c r="C20527" s="2">
        <v>0.41666666666666669</v>
      </c>
      <c r="D20527" t="s">
        <v>1472</v>
      </c>
      <c r="E20527" t="s">
        <v>1473</v>
      </c>
      <c r="G20527" s="6" t="s">
        <v>29</v>
      </c>
      <c r="H20527" t="s">
        <v>196</v>
      </c>
      <c r="I20527" t="s">
        <v>21</v>
      </c>
      <c r="J20527" t="s">
        <v>22</v>
      </c>
      <c r="K20527">
        <v>3.5</v>
      </c>
      <c r="L20527">
        <v>210</v>
      </c>
      <c r="M20527" t="s">
        <v>449</v>
      </c>
      <c r="N20527">
        <v>210</v>
      </c>
      <c r="P20527" cm="1">
        <f t="array" ref="P20527">IF(Q20527&gt;0,INDEX(Q20527:Q42251,MATCH(TRUE,INDEX(Q20527:Q42251="",,),0)-1),"")</f>
        <v>5</v>
      </c>
      <c r="Q20527">
        <f t="shared" si="595"/>
        <v>2</v>
      </c>
      <c r="R20527">
        <f t="shared" si="593"/>
        <v>0</v>
      </c>
    </row>
    <row r="20528" spans="1:18" x14ac:dyDescent="0.3">
      <c r="A20528" t="s">
        <v>1423</v>
      </c>
      <c r="B20528" s="1">
        <v>38336</v>
      </c>
      <c r="C20528" s="2">
        <v>0.41666666666666669</v>
      </c>
      <c r="D20528" t="s">
        <v>1472</v>
      </c>
      <c r="E20528" t="s">
        <v>1473</v>
      </c>
      <c r="G20528" s="6" t="s">
        <v>29</v>
      </c>
      <c r="H20528" t="s">
        <v>406</v>
      </c>
      <c r="I20528" t="s">
        <v>21</v>
      </c>
      <c r="J20528" t="s">
        <v>22</v>
      </c>
      <c r="K20528">
        <v>7.2</v>
      </c>
      <c r="L20528">
        <v>178</v>
      </c>
      <c r="M20528" t="s">
        <v>449</v>
      </c>
      <c r="N20528">
        <v>178</v>
      </c>
      <c r="P20528" cm="1">
        <f t="array" ref="P20528">IF(Q20528&gt;0,INDEX(Q20528:Q42252,MATCH(TRUE,INDEX(Q20528:Q42252="",,),0)-1),"")</f>
        <v>5</v>
      </c>
      <c r="Q20528">
        <f t="shared" si="595"/>
        <v>2</v>
      </c>
      <c r="R20528">
        <f t="shared" ref="R20528:R20591" si="596">IF(P20528="","",0)</f>
        <v>0</v>
      </c>
    </row>
    <row r="20529" spans="1:18" x14ac:dyDescent="0.3">
      <c r="A20529" t="s">
        <v>1423</v>
      </c>
      <c r="B20529" s="1">
        <v>38336</v>
      </c>
      <c r="C20529" s="2">
        <v>0.41666666666666669</v>
      </c>
      <c r="D20529" t="s">
        <v>1472</v>
      </c>
      <c r="E20529" t="s">
        <v>1473</v>
      </c>
      <c r="G20529" s="6" t="s">
        <v>29</v>
      </c>
      <c r="H20529" t="s">
        <v>99</v>
      </c>
      <c r="I20529" t="s">
        <v>21</v>
      </c>
      <c r="J20529" t="s">
        <v>22</v>
      </c>
      <c r="K20529">
        <v>0.2</v>
      </c>
      <c r="L20529">
        <v>94</v>
      </c>
      <c r="M20529" t="s">
        <v>449</v>
      </c>
      <c r="N20529">
        <v>94</v>
      </c>
      <c r="P20529" cm="1">
        <f t="array" ref="P20529">IF(Q20529&gt;0,INDEX(Q20529:Q42253,MATCH(TRUE,INDEX(Q20529:Q42253="",,),0)-1),"")</f>
        <v>5</v>
      </c>
      <c r="Q20529">
        <f t="shared" si="595"/>
        <v>2</v>
      </c>
      <c r="R20529">
        <f t="shared" si="596"/>
        <v>0</v>
      </c>
    </row>
    <row r="20530" spans="1:18" x14ac:dyDescent="0.3">
      <c r="A20530" t="s">
        <v>1423</v>
      </c>
      <c r="B20530" s="1">
        <v>38336</v>
      </c>
      <c r="C20530" s="2">
        <v>0.41666666666666669</v>
      </c>
      <c r="D20530" t="s">
        <v>1472</v>
      </c>
      <c r="E20530" t="s">
        <v>1473</v>
      </c>
      <c r="G20530" s="6" t="s">
        <v>29</v>
      </c>
      <c r="H20530" t="s">
        <v>154</v>
      </c>
      <c r="I20530" t="s">
        <v>21</v>
      </c>
      <c r="J20530" t="s">
        <v>22</v>
      </c>
      <c r="K20530">
        <v>3.4</v>
      </c>
      <c r="L20530">
        <v>502</v>
      </c>
      <c r="M20530" t="s">
        <v>449</v>
      </c>
      <c r="N20530">
        <v>502</v>
      </c>
      <c r="P20530" cm="1">
        <f t="array" ref="P20530">IF(Q20530&gt;0,INDEX(Q20530:Q42254,MATCH(TRUE,INDEX(Q20530:Q42254="",,),0)-1),"")</f>
        <v>5</v>
      </c>
      <c r="Q20530">
        <f t="shared" si="595"/>
        <v>2</v>
      </c>
      <c r="R20530">
        <f t="shared" si="596"/>
        <v>0</v>
      </c>
    </row>
    <row r="20531" spans="1:18" x14ac:dyDescent="0.3">
      <c r="A20531" t="s">
        <v>1423</v>
      </c>
      <c r="B20531" s="1">
        <v>38336</v>
      </c>
      <c r="C20531" s="2">
        <v>0.41666666666666669</v>
      </c>
      <c r="D20531" t="s">
        <v>1472</v>
      </c>
      <c r="E20531" t="s">
        <v>1473</v>
      </c>
      <c r="G20531" t="s">
        <v>19</v>
      </c>
      <c r="H20531" t="s">
        <v>194</v>
      </c>
      <c r="I20531" t="s">
        <v>21</v>
      </c>
      <c r="J20531" t="s">
        <v>22</v>
      </c>
      <c r="K20531">
        <v>204.8</v>
      </c>
      <c r="L20531">
        <v>979</v>
      </c>
      <c r="M20531" t="s">
        <v>441</v>
      </c>
      <c r="N20531">
        <v>1005</v>
      </c>
      <c r="P20531" cm="1">
        <f t="array" ref="P20531">IF(Q20531&gt;0,INDEX(Q20531:Q42255,MATCH(TRUE,INDEX(Q20531:Q42255="",,),0)-1),"")</f>
        <v>5</v>
      </c>
      <c r="Q20531">
        <f t="shared" si="595"/>
        <v>3</v>
      </c>
      <c r="R20531">
        <f t="shared" si="596"/>
        <v>0</v>
      </c>
    </row>
    <row r="20532" spans="1:18" x14ac:dyDescent="0.3">
      <c r="A20532" t="s">
        <v>1423</v>
      </c>
      <c r="B20532" s="1">
        <v>38336</v>
      </c>
      <c r="C20532" s="2">
        <v>0.41666666666666669</v>
      </c>
      <c r="D20532" t="s">
        <v>1472</v>
      </c>
      <c r="E20532" t="s">
        <v>1473</v>
      </c>
      <c r="G20532" t="s">
        <v>19</v>
      </c>
      <c r="H20532" t="s">
        <v>64</v>
      </c>
      <c r="I20532" t="s">
        <v>26</v>
      </c>
      <c r="J20532" t="s">
        <v>27</v>
      </c>
      <c r="K20532">
        <v>2224</v>
      </c>
      <c r="L20532">
        <v>16.649999999999999</v>
      </c>
      <c r="M20532" t="s">
        <v>441</v>
      </c>
      <c r="N20532">
        <v>22.35</v>
      </c>
      <c r="P20532" cm="1">
        <f t="array" ref="P20532">IF(Q20532&gt;0,INDEX(Q20532:Q42256,MATCH(TRUE,INDEX(Q20532:Q42256="",,),0)-1),"")</f>
        <v>5</v>
      </c>
      <c r="Q20532">
        <f t="shared" si="595"/>
        <v>3</v>
      </c>
      <c r="R20532">
        <f t="shared" si="596"/>
        <v>0</v>
      </c>
    </row>
    <row r="20533" spans="1:18" x14ac:dyDescent="0.3">
      <c r="A20533" t="s">
        <v>1423</v>
      </c>
      <c r="B20533" s="1">
        <v>38336</v>
      </c>
      <c r="C20533" s="2">
        <v>0.41666666666666669</v>
      </c>
      <c r="D20533" t="s">
        <v>1472</v>
      </c>
      <c r="E20533" t="s">
        <v>1473</v>
      </c>
      <c r="G20533" s="6" t="s">
        <v>29</v>
      </c>
      <c r="H20533" t="s">
        <v>30</v>
      </c>
      <c r="I20533" t="s">
        <v>21</v>
      </c>
      <c r="J20533" t="s">
        <v>22</v>
      </c>
      <c r="K20533">
        <v>37.9</v>
      </c>
      <c r="L20533">
        <v>151</v>
      </c>
      <c r="M20533" t="s">
        <v>441</v>
      </c>
      <c r="N20533">
        <v>151</v>
      </c>
      <c r="P20533" cm="1">
        <f t="array" ref="P20533">IF(Q20533&gt;0,INDEX(Q20533:Q42257,MATCH(TRUE,INDEX(Q20533:Q42257="",,),0)-1),"")</f>
        <v>5</v>
      </c>
      <c r="Q20533">
        <f t="shared" si="595"/>
        <v>3</v>
      </c>
      <c r="R20533">
        <f t="shared" si="596"/>
        <v>0</v>
      </c>
    </row>
    <row r="20534" spans="1:18" x14ac:dyDescent="0.3">
      <c r="A20534" t="s">
        <v>1423</v>
      </c>
      <c r="B20534" s="1">
        <v>38336</v>
      </c>
      <c r="C20534" s="2">
        <v>0.41666666666666669</v>
      </c>
      <c r="D20534" t="s">
        <v>1472</v>
      </c>
      <c r="E20534" t="s">
        <v>1473</v>
      </c>
      <c r="G20534" s="6" t="s">
        <v>29</v>
      </c>
      <c r="H20534" t="s">
        <v>196</v>
      </c>
      <c r="I20534" t="s">
        <v>21</v>
      </c>
      <c r="J20534" t="s">
        <v>22</v>
      </c>
      <c r="K20534">
        <v>3.5</v>
      </c>
      <c r="L20534">
        <v>210</v>
      </c>
      <c r="M20534" t="s">
        <v>441</v>
      </c>
      <c r="N20534">
        <v>210</v>
      </c>
      <c r="P20534" cm="1">
        <f t="array" ref="P20534">IF(Q20534&gt;0,INDEX(Q20534:Q42258,MATCH(TRUE,INDEX(Q20534:Q42258="",,),0)-1),"")</f>
        <v>5</v>
      </c>
      <c r="Q20534">
        <f t="shared" si="595"/>
        <v>3</v>
      </c>
      <c r="R20534">
        <f t="shared" si="596"/>
        <v>0</v>
      </c>
    </row>
    <row r="20535" spans="1:18" x14ac:dyDescent="0.3">
      <c r="A20535" t="s">
        <v>1423</v>
      </c>
      <c r="B20535" s="1">
        <v>38336</v>
      </c>
      <c r="C20535" s="2">
        <v>0.41666666666666669</v>
      </c>
      <c r="D20535" t="s">
        <v>1472</v>
      </c>
      <c r="E20535" t="s">
        <v>1473</v>
      </c>
      <c r="G20535" s="6" t="s">
        <v>29</v>
      </c>
      <c r="H20535" t="s">
        <v>406</v>
      </c>
      <c r="I20535" t="s">
        <v>21</v>
      </c>
      <c r="J20535" t="s">
        <v>22</v>
      </c>
      <c r="K20535">
        <v>7.2</v>
      </c>
      <c r="L20535">
        <v>178</v>
      </c>
      <c r="M20535" t="s">
        <v>441</v>
      </c>
      <c r="N20535">
        <v>178</v>
      </c>
      <c r="P20535" cm="1">
        <f t="array" ref="P20535">IF(Q20535&gt;0,INDEX(Q20535:Q42259,MATCH(TRUE,INDEX(Q20535:Q42259="",,),0)-1),"")</f>
        <v>5</v>
      </c>
      <c r="Q20535">
        <f t="shared" si="595"/>
        <v>3</v>
      </c>
      <c r="R20535">
        <f t="shared" si="596"/>
        <v>0</v>
      </c>
    </row>
    <row r="20536" spans="1:18" x14ac:dyDescent="0.3">
      <c r="A20536" t="s">
        <v>1423</v>
      </c>
      <c r="B20536" s="1">
        <v>38336</v>
      </c>
      <c r="C20536" s="2">
        <v>0.41666666666666669</v>
      </c>
      <c r="D20536" t="s">
        <v>1472</v>
      </c>
      <c r="E20536" t="s">
        <v>1473</v>
      </c>
      <c r="G20536" s="6" t="s">
        <v>29</v>
      </c>
      <c r="H20536" t="s">
        <v>99</v>
      </c>
      <c r="I20536" t="s">
        <v>21</v>
      </c>
      <c r="J20536" t="s">
        <v>22</v>
      </c>
      <c r="K20536">
        <v>0.2</v>
      </c>
      <c r="L20536">
        <v>94</v>
      </c>
      <c r="M20536" t="s">
        <v>441</v>
      </c>
      <c r="N20536">
        <v>94</v>
      </c>
      <c r="P20536" cm="1">
        <f t="array" ref="P20536">IF(Q20536&gt;0,INDEX(Q20536:Q42260,MATCH(TRUE,INDEX(Q20536:Q42260="",,),0)-1),"")</f>
        <v>5</v>
      </c>
      <c r="Q20536">
        <f t="shared" si="595"/>
        <v>3</v>
      </c>
      <c r="R20536">
        <f t="shared" si="596"/>
        <v>0</v>
      </c>
    </row>
    <row r="20537" spans="1:18" x14ac:dyDescent="0.3">
      <c r="A20537" t="s">
        <v>1423</v>
      </c>
      <c r="B20537" s="1">
        <v>38336</v>
      </c>
      <c r="C20537" s="2">
        <v>0.41666666666666669</v>
      </c>
      <c r="D20537" t="s">
        <v>1472</v>
      </c>
      <c r="E20537" t="s">
        <v>1473</v>
      </c>
      <c r="G20537" s="6" t="s">
        <v>29</v>
      </c>
      <c r="H20537" t="s">
        <v>154</v>
      </c>
      <c r="I20537" t="s">
        <v>21</v>
      </c>
      <c r="J20537" t="s">
        <v>22</v>
      </c>
      <c r="K20537">
        <v>3.4</v>
      </c>
      <c r="L20537">
        <v>502</v>
      </c>
      <c r="M20537" t="s">
        <v>441</v>
      </c>
      <c r="N20537">
        <v>502</v>
      </c>
      <c r="P20537" cm="1">
        <f t="array" ref="P20537">IF(Q20537&gt;0,INDEX(Q20537:Q42261,MATCH(TRUE,INDEX(Q20537:Q42261="",,),0)-1),"")</f>
        <v>5</v>
      </c>
      <c r="Q20537">
        <f t="shared" si="595"/>
        <v>3</v>
      </c>
      <c r="R20537">
        <f t="shared" si="596"/>
        <v>0</v>
      </c>
    </row>
    <row r="20538" spans="1:18" x14ac:dyDescent="0.3">
      <c r="A20538" t="s">
        <v>1423</v>
      </c>
      <c r="B20538" s="1">
        <v>38336</v>
      </c>
      <c r="C20538" s="2">
        <v>0.41666666666666669</v>
      </c>
      <c r="D20538" t="s">
        <v>1472</v>
      </c>
      <c r="E20538" t="s">
        <v>1473</v>
      </c>
      <c r="G20538" t="s">
        <v>19</v>
      </c>
      <c r="H20538" t="s">
        <v>194</v>
      </c>
      <c r="I20538" t="s">
        <v>21</v>
      </c>
      <c r="J20538" t="s">
        <v>22</v>
      </c>
      <c r="K20538">
        <v>204.8</v>
      </c>
      <c r="L20538">
        <v>979</v>
      </c>
      <c r="M20538" t="s">
        <v>1117</v>
      </c>
      <c r="N20538">
        <v>981.1</v>
      </c>
      <c r="P20538" cm="1">
        <f t="array" ref="P20538">IF(Q20538&gt;0,INDEX(Q20538:Q42262,MATCH(TRUE,INDEX(Q20538:Q42262="",,),0)-1),"")</f>
        <v>5</v>
      </c>
      <c r="Q20538">
        <f t="shared" si="595"/>
        <v>4</v>
      </c>
      <c r="R20538">
        <f t="shared" si="596"/>
        <v>0</v>
      </c>
    </row>
    <row r="20539" spans="1:18" x14ac:dyDescent="0.3">
      <c r="A20539" t="s">
        <v>1423</v>
      </c>
      <c r="B20539" s="1">
        <v>38336</v>
      </c>
      <c r="C20539" s="2">
        <v>0.41666666666666669</v>
      </c>
      <c r="D20539" t="s">
        <v>1472</v>
      </c>
      <c r="E20539" t="s">
        <v>1473</v>
      </c>
      <c r="G20539" t="s">
        <v>19</v>
      </c>
      <c r="H20539" t="s">
        <v>64</v>
      </c>
      <c r="I20539" t="s">
        <v>26</v>
      </c>
      <c r="J20539" t="s">
        <v>27</v>
      </c>
      <c r="K20539">
        <v>2224</v>
      </c>
      <c r="L20539">
        <v>16.649999999999999</v>
      </c>
      <c r="M20539" t="s">
        <v>1117</v>
      </c>
      <c r="N20539">
        <v>17.23</v>
      </c>
      <c r="P20539" cm="1">
        <f t="array" ref="P20539">IF(Q20539&gt;0,INDEX(Q20539:Q42263,MATCH(TRUE,INDEX(Q20539:Q42263="",,),0)-1),"")</f>
        <v>5</v>
      </c>
      <c r="Q20539">
        <f t="shared" si="595"/>
        <v>4</v>
      </c>
      <c r="R20539">
        <f t="shared" si="596"/>
        <v>0</v>
      </c>
    </row>
    <row r="20540" spans="1:18" x14ac:dyDescent="0.3">
      <c r="A20540" t="s">
        <v>1423</v>
      </c>
      <c r="B20540" s="1">
        <v>38336</v>
      </c>
      <c r="C20540" s="2">
        <v>0.41666666666666669</v>
      </c>
      <c r="D20540" t="s">
        <v>1472</v>
      </c>
      <c r="E20540" t="s">
        <v>1473</v>
      </c>
      <c r="G20540" s="6" t="s">
        <v>29</v>
      </c>
      <c r="H20540" t="s">
        <v>30</v>
      </c>
      <c r="I20540" t="s">
        <v>21</v>
      </c>
      <c r="J20540" t="s">
        <v>22</v>
      </c>
      <c r="K20540">
        <v>37.9</v>
      </c>
      <c r="L20540">
        <v>151</v>
      </c>
      <c r="M20540" t="s">
        <v>1117</v>
      </c>
      <c r="N20540">
        <v>151</v>
      </c>
      <c r="P20540" cm="1">
        <f t="array" ref="P20540">IF(Q20540&gt;0,INDEX(Q20540:Q42264,MATCH(TRUE,INDEX(Q20540:Q42264="",,),0)-1),"")</f>
        <v>5</v>
      </c>
      <c r="Q20540">
        <f t="shared" si="595"/>
        <v>4</v>
      </c>
      <c r="R20540">
        <f t="shared" si="596"/>
        <v>0</v>
      </c>
    </row>
    <row r="20541" spans="1:18" x14ac:dyDescent="0.3">
      <c r="A20541" t="s">
        <v>1423</v>
      </c>
      <c r="B20541" s="1">
        <v>38336</v>
      </c>
      <c r="C20541" s="2">
        <v>0.41666666666666669</v>
      </c>
      <c r="D20541" t="s">
        <v>1472</v>
      </c>
      <c r="E20541" t="s">
        <v>1473</v>
      </c>
      <c r="G20541" s="6" t="s">
        <v>29</v>
      </c>
      <c r="H20541" t="s">
        <v>196</v>
      </c>
      <c r="I20541" t="s">
        <v>21</v>
      </c>
      <c r="J20541" t="s">
        <v>22</v>
      </c>
      <c r="K20541">
        <v>3.5</v>
      </c>
      <c r="L20541">
        <v>210</v>
      </c>
      <c r="M20541" t="s">
        <v>1117</v>
      </c>
      <c r="N20541">
        <v>210</v>
      </c>
      <c r="P20541" cm="1">
        <f t="array" ref="P20541">IF(Q20541&gt;0,INDEX(Q20541:Q42265,MATCH(TRUE,INDEX(Q20541:Q42265="",,),0)-1),"")</f>
        <v>5</v>
      </c>
      <c r="Q20541">
        <f t="shared" si="595"/>
        <v>4</v>
      </c>
      <c r="R20541">
        <f t="shared" si="596"/>
        <v>0</v>
      </c>
    </row>
    <row r="20542" spans="1:18" x14ac:dyDescent="0.3">
      <c r="A20542" t="s">
        <v>1423</v>
      </c>
      <c r="B20542" s="1">
        <v>38336</v>
      </c>
      <c r="C20542" s="2">
        <v>0.41666666666666669</v>
      </c>
      <c r="D20542" t="s">
        <v>1472</v>
      </c>
      <c r="E20542" t="s">
        <v>1473</v>
      </c>
      <c r="G20542" s="6" t="s">
        <v>29</v>
      </c>
      <c r="H20542" t="s">
        <v>406</v>
      </c>
      <c r="I20542" t="s">
        <v>21</v>
      </c>
      <c r="J20542" t="s">
        <v>22</v>
      </c>
      <c r="K20542">
        <v>7.2</v>
      </c>
      <c r="L20542">
        <v>178</v>
      </c>
      <c r="M20542" t="s">
        <v>1117</v>
      </c>
      <c r="N20542">
        <v>178</v>
      </c>
      <c r="P20542" cm="1">
        <f t="array" ref="P20542">IF(Q20542&gt;0,INDEX(Q20542:Q42266,MATCH(TRUE,INDEX(Q20542:Q42266="",,),0)-1),"")</f>
        <v>5</v>
      </c>
      <c r="Q20542">
        <f t="shared" si="595"/>
        <v>4</v>
      </c>
      <c r="R20542">
        <f t="shared" si="596"/>
        <v>0</v>
      </c>
    </row>
    <row r="20543" spans="1:18" x14ac:dyDescent="0.3">
      <c r="A20543" t="s">
        <v>1423</v>
      </c>
      <c r="B20543" s="1">
        <v>38336</v>
      </c>
      <c r="C20543" s="2">
        <v>0.41666666666666669</v>
      </c>
      <c r="D20543" t="s">
        <v>1472</v>
      </c>
      <c r="E20543" t="s">
        <v>1473</v>
      </c>
      <c r="G20543" s="6" t="s">
        <v>29</v>
      </c>
      <c r="H20543" t="s">
        <v>99</v>
      </c>
      <c r="I20543" t="s">
        <v>21</v>
      </c>
      <c r="J20543" t="s">
        <v>22</v>
      </c>
      <c r="K20543">
        <v>0.2</v>
      </c>
      <c r="L20543">
        <v>94</v>
      </c>
      <c r="M20543" t="s">
        <v>1117</v>
      </c>
      <c r="N20543">
        <v>94</v>
      </c>
      <c r="P20543" cm="1">
        <f t="array" ref="P20543">IF(Q20543&gt;0,INDEX(Q20543:Q42267,MATCH(TRUE,INDEX(Q20543:Q42267="",,),0)-1),"")</f>
        <v>5</v>
      </c>
      <c r="Q20543">
        <f t="shared" si="595"/>
        <v>4</v>
      </c>
      <c r="R20543">
        <f t="shared" si="596"/>
        <v>0</v>
      </c>
    </row>
    <row r="20544" spans="1:18" x14ac:dyDescent="0.3">
      <c r="A20544" t="s">
        <v>1423</v>
      </c>
      <c r="B20544" s="1">
        <v>38336</v>
      </c>
      <c r="C20544" s="2">
        <v>0.41666666666666669</v>
      </c>
      <c r="D20544" t="s">
        <v>1472</v>
      </c>
      <c r="E20544" t="s">
        <v>1473</v>
      </c>
      <c r="G20544" s="6" t="s">
        <v>29</v>
      </c>
      <c r="H20544" t="s">
        <v>154</v>
      </c>
      <c r="I20544" t="s">
        <v>21</v>
      </c>
      <c r="J20544" t="s">
        <v>22</v>
      </c>
      <c r="K20544">
        <v>3.4</v>
      </c>
      <c r="L20544">
        <v>502</v>
      </c>
      <c r="M20544" t="s">
        <v>1117</v>
      </c>
      <c r="N20544">
        <v>502</v>
      </c>
      <c r="P20544" cm="1">
        <f t="array" ref="P20544">IF(Q20544&gt;0,INDEX(Q20544:Q42268,MATCH(TRUE,INDEX(Q20544:Q42268="",,),0)-1),"")</f>
        <v>5</v>
      </c>
      <c r="Q20544">
        <f t="shared" si="595"/>
        <v>4</v>
      </c>
      <c r="R20544">
        <f t="shared" si="596"/>
        <v>0</v>
      </c>
    </row>
    <row r="20545" spans="1:18" x14ac:dyDescent="0.3">
      <c r="A20545" t="s">
        <v>1423</v>
      </c>
      <c r="B20545" s="1">
        <v>38336</v>
      </c>
      <c r="C20545" s="2">
        <v>0.41666666666666669</v>
      </c>
      <c r="D20545" t="s">
        <v>1472</v>
      </c>
      <c r="E20545" t="s">
        <v>1473</v>
      </c>
      <c r="G20545" t="s">
        <v>19</v>
      </c>
      <c r="H20545" t="s">
        <v>194</v>
      </c>
      <c r="I20545" t="s">
        <v>21</v>
      </c>
      <c r="J20545" t="s">
        <v>22</v>
      </c>
      <c r="K20545">
        <v>204.8</v>
      </c>
      <c r="L20545">
        <v>979</v>
      </c>
      <c r="M20545" t="s">
        <v>209</v>
      </c>
      <c r="N20545">
        <v>980</v>
      </c>
      <c r="P20545" cm="1">
        <f t="array" ref="P20545">IF(Q20545&gt;0,INDEX(Q20545:Q42269,MATCH(TRUE,INDEX(Q20545:Q42269="",,),0)-1),"")</f>
        <v>5</v>
      </c>
      <c r="Q20545">
        <f t="shared" si="595"/>
        <v>5</v>
      </c>
      <c r="R20545">
        <f t="shared" si="596"/>
        <v>0</v>
      </c>
    </row>
    <row r="20546" spans="1:18" x14ac:dyDescent="0.3">
      <c r="A20546" t="s">
        <v>1423</v>
      </c>
      <c r="B20546" s="1">
        <v>38336</v>
      </c>
      <c r="C20546" s="2">
        <v>0.41666666666666669</v>
      </c>
      <c r="D20546" t="s">
        <v>1472</v>
      </c>
      <c r="E20546" t="s">
        <v>1473</v>
      </c>
      <c r="G20546" t="s">
        <v>19</v>
      </c>
      <c r="H20546" t="s">
        <v>64</v>
      </c>
      <c r="I20546" t="s">
        <v>26</v>
      </c>
      <c r="J20546" t="s">
        <v>27</v>
      </c>
      <c r="K20546">
        <v>2224</v>
      </c>
      <c r="L20546">
        <v>16.649999999999999</v>
      </c>
      <c r="M20546" t="s">
        <v>209</v>
      </c>
      <c r="N20546">
        <v>17.28</v>
      </c>
      <c r="P20546" cm="1">
        <f t="array" ref="P20546">IF(Q20546&gt;0,INDEX(Q20546:Q42270,MATCH(TRUE,INDEX(Q20546:Q42270="",,),0)-1),"")</f>
        <v>5</v>
      </c>
      <c r="Q20546">
        <f t="shared" si="595"/>
        <v>5</v>
      </c>
      <c r="R20546">
        <f t="shared" si="596"/>
        <v>0</v>
      </c>
    </row>
    <row r="20547" spans="1:18" x14ac:dyDescent="0.3">
      <c r="A20547" t="s">
        <v>1423</v>
      </c>
      <c r="B20547" s="1">
        <v>38336</v>
      </c>
      <c r="C20547" s="2">
        <v>0.41666666666666669</v>
      </c>
      <c r="D20547" t="s">
        <v>1472</v>
      </c>
      <c r="E20547" t="s">
        <v>1473</v>
      </c>
      <c r="G20547" s="6" t="s">
        <v>29</v>
      </c>
      <c r="H20547" t="s">
        <v>30</v>
      </c>
      <c r="I20547" t="s">
        <v>21</v>
      </c>
      <c r="J20547" t="s">
        <v>22</v>
      </c>
      <c r="K20547">
        <v>37.9</v>
      </c>
      <c r="L20547">
        <v>151</v>
      </c>
      <c r="M20547" t="s">
        <v>209</v>
      </c>
      <c r="N20547">
        <v>151</v>
      </c>
      <c r="P20547" cm="1">
        <f t="array" ref="P20547">IF(Q20547&gt;0,INDEX(Q20547:Q42271,MATCH(TRUE,INDEX(Q20547:Q42271="",,),0)-1),"")</f>
        <v>5</v>
      </c>
      <c r="Q20547">
        <f t="shared" si="595"/>
        <v>5</v>
      </c>
      <c r="R20547">
        <f t="shared" si="596"/>
        <v>0</v>
      </c>
    </row>
    <row r="20548" spans="1:18" x14ac:dyDescent="0.3">
      <c r="A20548" t="s">
        <v>1423</v>
      </c>
      <c r="B20548" s="1">
        <v>38336</v>
      </c>
      <c r="C20548" s="2">
        <v>0.41666666666666669</v>
      </c>
      <c r="D20548" t="s">
        <v>1472</v>
      </c>
      <c r="E20548" t="s">
        <v>1473</v>
      </c>
      <c r="G20548" s="6" t="s">
        <v>29</v>
      </c>
      <c r="H20548" t="s">
        <v>196</v>
      </c>
      <c r="I20548" t="s">
        <v>21</v>
      </c>
      <c r="J20548" t="s">
        <v>22</v>
      </c>
      <c r="K20548">
        <v>3.5</v>
      </c>
      <c r="L20548">
        <v>210</v>
      </c>
      <c r="M20548" t="s">
        <v>209</v>
      </c>
      <c r="N20548">
        <v>210</v>
      </c>
      <c r="P20548" cm="1">
        <f t="array" ref="P20548">IF(Q20548&gt;0,INDEX(Q20548:Q42272,MATCH(TRUE,INDEX(Q20548:Q42272="",,),0)-1),"")</f>
        <v>5</v>
      </c>
      <c r="Q20548">
        <f t="shared" si="595"/>
        <v>5</v>
      </c>
      <c r="R20548">
        <f t="shared" si="596"/>
        <v>0</v>
      </c>
    </row>
    <row r="20549" spans="1:18" x14ac:dyDescent="0.3">
      <c r="A20549" t="s">
        <v>1423</v>
      </c>
      <c r="B20549" s="1">
        <v>38336</v>
      </c>
      <c r="C20549" s="2">
        <v>0.41666666666666669</v>
      </c>
      <c r="D20549" t="s">
        <v>1472</v>
      </c>
      <c r="E20549" t="s">
        <v>1473</v>
      </c>
      <c r="G20549" s="6" t="s">
        <v>29</v>
      </c>
      <c r="H20549" t="s">
        <v>406</v>
      </c>
      <c r="I20549" t="s">
        <v>21</v>
      </c>
      <c r="J20549" t="s">
        <v>22</v>
      </c>
      <c r="K20549">
        <v>7.2</v>
      </c>
      <c r="L20549">
        <v>178</v>
      </c>
      <c r="M20549" t="s">
        <v>209</v>
      </c>
      <c r="N20549">
        <v>178</v>
      </c>
      <c r="P20549" cm="1">
        <f t="array" ref="P20549">IF(Q20549&gt;0,INDEX(Q20549:Q42273,MATCH(TRUE,INDEX(Q20549:Q42273="",,),0)-1),"")</f>
        <v>5</v>
      </c>
      <c r="Q20549">
        <f t="shared" si="595"/>
        <v>5</v>
      </c>
      <c r="R20549">
        <f t="shared" si="596"/>
        <v>0</v>
      </c>
    </row>
    <row r="20550" spans="1:18" x14ac:dyDescent="0.3">
      <c r="A20550" t="s">
        <v>1423</v>
      </c>
      <c r="B20550" s="1">
        <v>38336</v>
      </c>
      <c r="C20550" s="2">
        <v>0.41666666666666669</v>
      </c>
      <c r="D20550" t="s">
        <v>1472</v>
      </c>
      <c r="E20550" t="s">
        <v>1473</v>
      </c>
      <c r="G20550" s="6" t="s">
        <v>29</v>
      </c>
      <c r="H20550" t="s">
        <v>99</v>
      </c>
      <c r="I20550" t="s">
        <v>21</v>
      </c>
      <c r="J20550" t="s">
        <v>22</v>
      </c>
      <c r="K20550">
        <v>0.2</v>
      </c>
      <c r="L20550">
        <v>94</v>
      </c>
      <c r="M20550" t="s">
        <v>209</v>
      </c>
      <c r="N20550">
        <v>94</v>
      </c>
      <c r="P20550" cm="1">
        <f t="array" ref="P20550">IF(Q20550&gt;0,INDEX(Q20550:Q42274,MATCH(TRUE,INDEX(Q20550:Q42274="",,),0)-1),"")</f>
        <v>5</v>
      </c>
      <c r="Q20550">
        <f t="shared" si="595"/>
        <v>5</v>
      </c>
      <c r="R20550">
        <f t="shared" si="596"/>
        <v>0</v>
      </c>
    </row>
    <row r="20551" spans="1:18" x14ac:dyDescent="0.3">
      <c r="A20551" t="s">
        <v>1423</v>
      </c>
      <c r="B20551" s="1">
        <v>38336</v>
      </c>
      <c r="C20551" s="2">
        <v>0.41666666666666669</v>
      </c>
      <c r="D20551" t="s">
        <v>1472</v>
      </c>
      <c r="E20551" t="s">
        <v>1473</v>
      </c>
      <c r="G20551" s="6" t="s">
        <v>29</v>
      </c>
      <c r="H20551" t="s">
        <v>154</v>
      </c>
      <c r="I20551" t="s">
        <v>21</v>
      </c>
      <c r="J20551" t="s">
        <v>22</v>
      </c>
      <c r="K20551">
        <v>3.4</v>
      </c>
      <c r="L20551">
        <v>502</v>
      </c>
      <c r="M20551" t="s">
        <v>209</v>
      </c>
      <c r="N20551">
        <v>502</v>
      </c>
      <c r="P20551" cm="1">
        <f t="array" ref="P20551">IF(Q20551&gt;0,INDEX(Q20551:Q42275,MATCH(TRUE,INDEX(Q20551:Q42275="",,),0)-1),"")</f>
        <v>5</v>
      </c>
      <c r="Q20551">
        <f t="shared" si="595"/>
        <v>5</v>
      </c>
      <c r="R20551">
        <f t="shared" si="596"/>
        <v>0</v>
      </c>
    </row>
    <row r="20552" spans="1:18" x14ac:dyDescent="0.3">
      <c r="P20552" t="str" cm="1">
        <f t="array" ref="P20552">IF(Q20552&gt;0,INDEX(Q20552:Q42276,MATCH(TRUE,INDEX(Q20552:Q42276="",,),0)-1),"")</f>
        <v/>
      </c>
      <c r="R20552" t="str">
        <f t="shared" si="596"/>
        <v/>
      </c>
    </row>
    <row r="20553" spans="1:18" x14ac:dyDescent="0.3">
      <c r="A20553" t="s">
        <v>1423</v>
      </c>
      <c r="B20553" s="1">
        <v>38336</v>
      </c>
      <c r="C20553" s="2">
        <v>0.41666666666666669</v>
      </c>
      <c r="D20553" t="s">
        <v>1474</v>
      </c>
      <c r="E20553" t="s">
        <v>1475</v>
      </c>
      <c r="G20553" t="s">
        <v>19</v>
      </c>
      <c r="H20553" t="s">
        <v>194</v>
      </c>
      <c r="I20553" t="s">
        <v>21</v>
      </c>
      <c r="J20553" t="s">
        <v>22</v>
      </c>
      <c r="K20553">
        <v>174.1</v>
      </c>
      <c r="L20553">
        <v>979</v>
      </c>
      <c r="M20553" t="s">
        <v>756</v>
      </c>
      <c r="N20553">
        <v>1215</v>
      </c>
      <c r="O20553" t="s">
        <v>24</v>
      </c>
      <c r="P20553" cm="1">
        <f t="array" ref="P20553">IF(Q20553&gt;0,INDEX(Q20553:Q42277,MATCH(TRUE,INDEX(Q20553:Q42277="",,),0)-1),"")</f>
        <v>7</v>
      </c>
      <c r="Q20553">
        <f>INT((ROW()-20553)/9)+1</f>
        <v>1</v>
      </c>
      <c r="R20553">
        <f t="shared" si="596"/>
        <v>0</v>
      </c>
    </row>
    <row r="20554" spans="1:18" x14ac:dyDescent="0.3">
      <c r="A20554" t="s">
        <v>1423</v>
      </c>
      <c r="B20554" s="1">
        <v>38336</v>
      </c>
      <c r="C20554" s="2">
        <v>0.41666666666666669</v>
      </c>
      <c r="D20554" t="s">
        <v>1474</v>
      </c>
      <c r="E20554" t="s">
        <v>1475</v>
      </c>
      <c r="G20554" t="s">
        <v>19</v>
      </c>
      <c r="H20554" t="s">
        <v>64</v>
      </c>
      <c r="I20554" t="s">
        <v>26</v>
      </c>
      <c r="J20554" t="s">
        <v>27</v>
      </c>
      <c r="K20554">
        <v>1190</v>
      </c>
      <c r="L20554">
        <v>17.8</v>
      </c>
      <c r="M20554" t="s">
        <v>756</v>
      </c>
      <c r="N20554">
        <v>32.159999999999997</v>
      </c>
      <c r="O20554" t="s">
        <v>24</v>
      </c>
      <c r="P20554" cm="1">
        <f t="array" ref="P20554">IF(Q20554&gt;0,INDEX(Q20554:Q42278,MATCH(TRUE,INDEX(Q20554:Q42278="",,),0)-1),"")</f>
        <v>7</v>
      </c>
      <c r="Q20554">
        <f t="shared" ref="Q20554:Q20615" si="597">INT((ROW()-20553)/9)+1</f>
        <v>1</v>
      </c>
      <c r="R20554">
        <f t="shared" si="596"/>
        <v>0</v>
      </c>
    </row>
    <row r="20555" spans="1:18" x14ac:dyDescent="0.3">
      <c r="A20555" t="s">
        <v>1423</v>
      </c>
      <c r="B20555" s="1">
        <v>38336</v>
      </c>
      <c r="C20555" s="2">
        <v>0.41666666666666669</v>
      </c>
      <c r="D20555" t="s">
        <v>1474</v>
      </c>
      <c r="E20555" t="s">
        <v>1475</v>
      </c>
      <c r="G20555" s="6" t="s">
        <v>29</v>
      </c>
      <c r="H20555" t="s">
        <v>30</v>
      </c>
      <c r="I20555" t="s">
        <v>21</v>
      </c>
      <c r="J20555" t="s">
        <v>22</v>
      </c>
      <c r="K20555">
        <v>4</v>
      </c>
      <c r="L20555">
        <v>153</v>
      </c>
      <c r="M20555" t="s">
        <v>756</v>
      </c>
      <c r="N20555">
        <v>153</v>
      </c>
      <c r="O20555" t="s">
        <v>24</v>
      </c>
      <c r="P20555" cm="1">
        <f t="array" ref="P20555">IF(Q20555&gt;0,INDEX(Q20555:Q42279,MATCH(TRUE,INDEX(Q20555:Q42279="",,),0)-1),"")</f>
        <v>7</v>
      </c>
      <c r="Q20555">
        <f t="shared" si="597"/>
        <v>1</v>
      </c>
      <c r="R20555">
        <f t="shared" si="596"/>
        <v>0</v>
      </c>
    </row>
    <row r="20556" spans="1:18" x14ac:dyDescent="0.3">
      <c r="A20556" t="s">
        <v>1423</v>
      </c>
      <c r="B20556" s="1">
        <v>38336</v>
      </c>
      <c r="C20556" s="2">
        <v>0.41666666666666669</v>
      </c>
      <c r="D20556" t="s">
        <v>1474</v>
      </c>
      <c r="E20556" t="s">
        <v>1475</v>
      </c>
      <c r="G20556" s="6" t="s">
        <v>29</v>
      </c>
      <c r="H20556" t="s">
        <v>196</v>
      </c>
      <c r="I20556" t="s">
        <v>21</v>
      </c>
      <c r="J20556" t="s">
        <v>22</v>
      </c>
      <c r="K20556">
        <v>0.1</v>
      </c>
      <c r="L20556">
        <v>205</v>
      </c>
      <c r="M20556" t="s">
        <v>756</v>
      </c>
      <c r="N20556">
        <v>205</v>
      </c>
      <c r="O20556" t="s">
        <v>24</v>
      </c>
      <c r="P20556" cm="1">
        <f t="array" ref="P20556">IF(Q20556&gt;0,INDEX(Q20556:Q42280,MATCH(TRUE,INDEX(Q20556:Q42280="",,),0)-1),"")</f>
        <v>7</v>
      </c>
      <c r="Q20556">
        <f t="shared" si="597"/>
        <v>1</v>
      </c>
      <c r="R20556">
        <f t="shared" si="596"/>
        <v>0</v>
      </c>
    </row>
    <row r="20557" spans="1:18" x14ac:dyDescent="0.3">
      <c r="A20557" t="s">
        <v>1423</v>
      </c>
      <c r="B20557" s="1">
        <v>38336</v>
      </c>
      <c r="C20557" s="2">
        <v>0.41666666666666669</v>
      </c>
      <c r="D20557" t="s">
        <v>1474</v>
      </c>
      <c r="E20557" t="s">
        <v>1475</v>
      </c>
      <c r="G20557" s="6" t="s">
        <v>29</v>
      </c>
      <c r="H20557" t="s">
        <v>206</v>
      </c>
      <c r="I20557" t="s">
        <v>21</v>
      </c>
      <c r="J20557" t="s">
        <v>22</v>
      </c>
      <c r="K20557">
        <v>0.9</v>
      </c>
      <c r="L20557">
        <v>168</v>
      </c>
      <c r="M20557" t="s">
        <v>756</v>
      </c>
      <c r="N20557">
        <v>168</v>
      </c>
      <c r="O20557" t="s">
        <v>24</v>
      </c>
      <c r="P20557" cm="1">
        <f t="array" ref="P20557">IF(Q20557&gt;0,INDEX(Q20557:Q42281,MATCH(TRUE,INDEX(Q20557:Q42281="",,),0)-1),"")</f>
        <v>7</v>
      </c>
      <c r="Q20557">
        <f t="shared" si="597"/>
        <v>1</v>
      </c>
      <c r="R20557">
        <f t="shared" si="596"/>
        <v>0</v>
      </c>
    </row>
    <row r="20558" spans="1:18" x14ac:dyDescent="0.3">
      <c r="A20558" t="s">
        <v>1423</v>
      </c>
      <c r="B20558" s="1">
        <v>38336</v>
      </c>
      <c r="C20558" s="2">
        <v>0.41666666666666669</v>
      </c>
      <c r="D20558" t="s">
        <v>1474</v>
      </c>
      <c r="E20558" t="s">
        <v>1475</v>
      </c>
      <c r="G20558" s="6" t="s">
        <v>29</v>
      </c>
      <c r="H20558" t="s">
        <v>406</v>
      </c>
      <c r="I20558" t="s">
        <v>21</v>
      </c>
      <c r="J20558" t="s">
        <v>22</v>
      </c>
      <c r="K20558">
        <v>1</v>
      </c>
      <c r="L20558">
        <v>96</v>
      </c>
      <c r="M20558" t="s">
        <v>756</v>
      </c>
      <c r="N20558">
        <v>96</v>
      </c>
      <c r="O20558" t="s">
        <v>24</v>
      </c>
      <c r="P20558" cm="1">
        <f t="array" ref="P20558">IF(Q20558&gt;0,INDEX(Q20558:Q42282,MATCH(TRUE,INDEX(Q20558:Q42282="",,),0)-1),"")</f>
        <v>7</v>
      </c>
      <c r="Q20558">
        <f t="shared" si="597"/>
        <v>1</v>
      </c>
      <c r="R20558">
        <f t="shared" si="596"/>
        <v>0</v>
      </c>
    </row>
    <row r="20559" spans="1:18" x14ac:dyDescent="0.3">
      <c r="A20559" t="s">
        <v>1423</v>
      </c>
      <c r="B20559" s="1">
        <v>38336</v>
      </c>
      <c r="C20559" s="2">
        <v>0.41666666666666669</v>
      </c>
      <c r="D20559" t="s">
        <v>1474</v>
      </c>
      <c r="E20559" t="s">
        <v>1475</v>
      </c>
      <c r="G20559" s="6" t="s">
        <v>29</v>
      </c>
      <c r="H20559" t="s">
        <v>99</v>
      </c>
      <c r="I20559" t="s">
        <v>21</v>
      </c>
      <c r="J20559" t="s">
        <v>22</v>
      </c>
      <c r="K20559">
        <v>2.8</v>
      </c>
      <c r="L20559">
        <v>242</v>
      </c>
      <c r="M20559" t="s">
        <v>756</v>
      </c>
      <c r="N20559">
        <v>242</v>
      </c>
      <c r="O20559" t="s">
        <v>24</v>
      </c>
      <c r="P20559" cm="1">
        <f t="array" ref="P20559">IF(Q20559&gt;0,INDEX(Q20559:Q42283,MATCH(TRUE,INDEX(Q20559:Q42283="",,),0)-1),"")</f>
        <v>7</v>
      </c>
      <c r="Q20559">
        <f t="shared" si="597"/>
        <v>1</v>
      </c>
      <c r="R20559">
        <f t="shared" si="596"/>
        <v>0</v>
      </c>
    </row>
    <row r="20560" spans="1:18" x14ac:dyDescent="0.3">
      <c r="A20560" t="s">
        <v>1423</v>
      </c>
      <c r="B20560" s="1">
        <v>38336</v>
      </c>
      <c r="C20560" s="2">
        <v>0.41666666666666669</v>
      </c>
      <c r="D20560" t="s">
        <v>1474</v>
      </c>
      <c r="E20560" t="s">
        <v>1475</v>
      </c>
      <c r="G20560" s="6" t="s">
        <v>29</v>
      </c>
      <c r="H20560" t="s">
        <v>154</v>
      </c>
      <c r="I20560" t="s">
        <v>21</v>
      </c>
      <c r="J20560" t="s">
        <v>22</v>
      </c>
      <c r="K20560">
        <v>10.3</v>
      </c>
      <c r="L20560">
        <v>513</v>
      </c>
      <c r="M20560" t="s">
        <v>756</v>
      </c>
      <c r="N20560">
        <v>513</v>
      </c>
      <c r="O20560" t="s">
        <v>24</v>
      </c>
      <c r="P20560" cm="1">
        <f t="array" ref="P20560">IF(Q20560&gt;0,INDEX(Q20560:Q42284,MATCH(TRUE,INDEX(Q20560:Q42284="",,),0)-1),"")</f>
        <v>7</v>
      </c>
      <c r="Q20560">
        <f t="shared" si="597"/>
        <v>1</v>
      </c>
      <c r="R20560">
        <f t="shared" si="596"/>
        <v>0</v>
      </c>
    </row>
    <row r="20561" spans="1:18" x14ac:dyDescent="0.3">
      <c r="A20561" t="s">
        <v>1423</v>
      </c>
      <c r="B20561" s="1">
        <v>38336</v>
      </c>
      <c r="C20561" s="2">
        <v>0.41666666666666669</v>
      </c>
      <c r="D20561" t="s">
        <v>1474</v>
      </c>
      <c r="E20561" t="s">
        <v>1475</v>
      </c>
      <c r="G20561" s="6" t="s">
        <v>29</v>
      </c>
      <c r="H20561" t="s">
        <v>148</v>
      </c>
      <c r="I20561" t="s">
        <v>26</v>
      </c>
      <c r="J20561" t="s">
        <v>27</v>
      </c>
      <c r="K20561">
        <v>4</v>
      </c>
      <c r="L20561">
        <v>21.45</v>
      </c>
      <c r="M20561" t="s">
        <v>756</v>
      </c>
      <c r="N20561">
        <v>21.45</v>
      </c>
      <c r="O20561" t="s">
        <v>24</v>
      </c>
      <c r="P20561" cm="1">
        <f t="array" ref="P20561">IF(Q20561&gt;0,INDEX(Q20561:Q42285,MATCH(TRUE,INDEX(Q20561:Q42285="",,),0)-1),"")</f>
        <v>7</v>
      </c>
      <c r="Q20561">
        <f t="shared" si="597"/>
        <v>1</v>
      </c>
      <c r="R20561">
        <f t="shared" si="596"/>
        <v>0</v>
      </c>
    </row>
    <row r="20562" spans="1:18" x14ac:dyDescent="0.3">
      <c r="A20562" t="s">
        <v>1423</v>
      </c>
      <c r="B20562" s="1">
        <v>38336</v>
      </c>
      <c r="C20562" s="2">
        <v>0.41666666666666669</v>
      </c>
      <c r="D20562" t="s">
        <v>1474</v>
      </c>
      <c r="E20562" t="s">
        <v>1475</v>
      </c>
      <c r="G20562" t="s">
        <v>19</v>
      </c>
      <c r="H20562" t="s">
        <v>194</v>
      </c>
      <c r="I20562" t="s">
        <v>21</v>
      </c>
      <c r="J20562" t="s">
        <v>22</v>
      </c>
      <c r="K20562">
        <v>174.1</v>
      </c>
      <c r="L20562">
        <v>979</v>
      </c>
      <c r="M20562" t="s">
        <v>449</v>
      </c>
      <c r="N20562">
        <v>983</v>
      </c>
      <c r="P20562" cm="1">
        <f t="array" ref="P20562">IF(Q20562&gt;0,INDEX(Q20562:Q42286,MATCH(TRUE,INDEX(Q20562:Q42286="",,),0)-1),"")</f>
        <v>7</v>
      </c>
      <c r="Q20562">
        <f t="shared" si="597"/>
        <v>2</v>
      </c>
      <c r="R20562">
        <f t="shared" si="596"/>
        <v>0</v>
      </c>
    </row>
    <row r="20563" spans="1:18" x14ac:dyDescent="0.3">
      <c r="A20563" t="s">
        <v>1423</v>
      </c>
      <c r="B20563" s="1">
        <v>38336</v>
      </c>
      <c r="C20563" s="2">
        <v>0.41666666666666669</v>
      </c>
      <c r="D20563" t="s">
        <v>1474</v>
      </c>
      <c r="E20563" t="s">
        <v>1475</v>
      </c>
      <c r="G20563" t="s">
        <v>19</v>
      </c>
      <c r="H20563" t="s">
        <v>64</v>
      </c>
      <c r="I20563" t="s">
        <v>26</v>
      </c>
      <c r="J20563" t="s">
        <v>27</v>
      </c>
      <c r="K20563">
        <v>1190</v>
      </c>
      <c r="L20563">
        <v>17.8</v>
      </c>
      <c r="M20563" t="s">
        <v>449</v>
      </c>
      <c r="N20563">
        <v>36.119999999999997</v>
      </c>
      <c r="P20563" cm="1">
        <f t="array" ref="P20563">IF(Q20563&gt;0,INDEX(Q20563:Q42287,MATCH(TRUE,INDEX(Q20563:Q42287="",,),0)-1),"")</f>
        <v>7</v>
      </c>
      <c r="Q20563">
        <f t="shared" si="597"/>
        <v>2</v>
      </c>
      <c r="R20563">
        <f t="shared" si="596"/>
        <v>0</v>
      </c>
    </row>
    <row r="20564" spans="1:18" x14ac:dyDescent="0.3">
      <c r="A20564" t="s">
        <v>1423</v>
      </c>
      <c r="B20564" s="1">
        <v>38336</v>
      </c>
      <c r="C20564" s="2">
        <v>0.41666666666666669</v>
      </c>
      <c r="D20564" t="s">
        <v>1474</v>
      </c>
      <c r="E20564" t="s">
        <v>1475</v>
      </c>
      <c r="G20564" s="6" t="s">
        <v>29</v>
      </c>
      <c r="H20564" t="s">
        <v>30</v>
      </c>
      <c r="I20564" t="s">
        <v>21</v>
      </c>
      <c r="J20564" t="s">
        <v>22</v>
      </c>
      <c r="K20564">
        <v>4</v>
      </c>
      <c r="L20564">
        <v>153</v>
      </c>
      <c r="M20564" t="s">
        <v>449</v>
      </c>
      <c r="N20564">
        <v>153</v>
      </c>
      <c r="P20564" cm="1">
        <f t="array" ref="P20564">IF(Q20564&gt;0,INDEX(Q20564:Q42288,MATCH(TRUE,INDEX(Q20564:Q42288="",,),0)-1),"")</f>
        <v>7</v>
      </c>
      <c r="Q20564">
        <f t="shared" si="597"/>
        <v>2</v>
      </c>
      <c r="R20564">
        <f t="shared" si="596"/>
        <v>0</v>
      </c>
    </row>
    <row r="20565" spans="1:18" x14ac:dyDescent="0.3">
      <c r="A20565" t="s">
        <v>1423</v>
      </c>
      <c r="B20565" s="1">
        <v>38336</v>
      </c>
      <c r="C20565" s="2">
        <v>0.41666666666666669</v>
      </c>
      <c r="D20565" t="s">
        <v>1474</v>
      </c>
      <c r="E20565" t="s">
        <v>1475</v>
      </c>
      <c r="G20565" s="6" t="s">
        <v>29</v>
      </c>
      <c r="H20565" t="s">
        <v>196</v>
      </c>
      <c r="I20565" t="s">
        <v>21</v>
      </c>
      <c r="J20565" t="s">
        <v>22</v>
      </c>
      <c r="K20565">
        <v>0.1</v>
      </c>
      <c r="L20565">
        <v>205</v>
      </c>
      <c r="M20565" t="s">
        <v>449</v>
      </c>
      <c r="N20565">
        <v>205</v>
      </c>
      <c r="P20565" cm="1">
        <f t="array" ref="P20565">IF(Q20565&gt;0,INDEX(Q20565:Q42289,MATCH(TRUE,INDEX(Q20565:Q42289="",,),0)-1),"")</f>
        <v>7</v>
      </c>
      <c r="Q20565">
        <f t="shared" si="597"/>
        <v>2</v>
      </c>
      <c r="R20565">
        <f t="shared" si="596"/>
        <v>0</v>
      </c>
    </row>
    <row r="20566" spans="1:18" x14ac:dyDescent="0.3">
      <c r="A20566" t="s">
        <v>1423</v>
      </c>
      <c r="B20566" s="1">
        <v>38336</v>
      </c>
      <c r="C20566" s="2">
        <v>0.41666666666666669</v>
      </c>
      <c r="D20566" t="s">
        <v>1474</v>
      </c>
      <c r="E20566" t="s">
        <v>1475</v>
      </c>
      <c r="G20566" s="6" t="s">
        <v>29</v>
      </c>
      <c r="H20566" t="s">
        <v>206</v>
      </c>
      <c r="I20566" t="s">
        <v>21</v>
      </c>
      <c r="J20566" t="s">
        <v>22</v>
      </c>
      <c r="K20566">
        <v>0.9</v>
      </c>
      <c r="L20566">
        <v>168</v>
      </c>
      <c r="M20566" t="s">
        <v>449</v>
      </c>
      <c r="N20566">
        <v>168</v>
      </c>
      <c r="P20566" cm="1">
        <f t="array" ref="P20566">IF(Q20566&gt;0,INDEX(Q20566:Q42290,MATCH(TRUE,INDEX(Q20566:Q42290="",,),0)-1),"")</f>
        <v>7</v>
      </c>
      <c r="Q20566">
        <f t="shared" si="597"/>
        <v>2</v>
      </c>
      <c r="R20566">
        <f t="shared" si="596"/>
        <v>0</v>
      </c>
    </row>
    <row r="20567" spans="1:18" x14ac:dyDescent="0.3">
      <c r="A20567" t="s">
        <v>1423</v>
      </c>
      <c r="B20567" s="1">
        <v>38336</v>
      </c>
      <c r="C20567" s="2">
        <v>0.41666666666666669</v>
      </c>
      <c r="D20567" t="s">
        <v>1474</v>
      </c>
      <c r="E20567" t="s">
        <v>1475</v>
      </c>
      <c r="G20567" s="6" t="s">
        <v>29</v>
      </c>
      <c r="H20567" t="s">
        <v>406</v>
      </c>
      <c r="I20567" t="s">
        <v>21</v>
      </c>
      <c r="J20567" t="s">
        <v>22</v>
      </c>
      <c r="K20567">
        <v>1</v>
      </c>
      <c r="L20567">
        <v>96</v>
      </c>
      <c r="M20567" t="s">
        <v>449</v>
      </c>
      <c r="N20567">
        <v>96</v>
      </c>
      <c r="P20567" cm="1">
        <f t="array" ref="P20567">IF(Q20567&gt;0,INDEX(Q20567:Q42291,MATCH(TRUE,INDEX(Q20567:Q42291="",,),0)-1),"")</f>
        <v>7</v>
      </c>
      <c r="Q20567">
        <f t="shared" si="597"/>
        <v>2</v>
      </c>
      <c r="R20567">
        <f t="shared" si="596"/>
        <v>0</v>
      </c>
    </row>
    <row r="20568" spans="1:18" x14ac:dyDescent="0.3">
      <c r="A20568" t="s">
        <v>1423</v>
      </c>
      <c r="B20568" s="1">
        <v>38336</v>
      </c>
      <c r="C20568" s="2">
        <v>0.41666666666666669</v>
      </c>
      <c r="D20568" t="s">
        <v>1474</v>
      </c>
      <c r="E20568" t="s">
        <v>1475</v>
      </c>
      <c r="G20568" s="6" t="s">
        <v>29</v>
      </c>
      <c r="H20568" t="s">
        <v>99</v>
      </c>
      <c r="I20568" t="s">
        <v>21</v>
      </c>
      <c r="J20568" t="s">
        <v>22</v>
      </c>
      <c r="K20568">
        <v>2.8</v>
      </c>
      <c r="L20568">
        <v>242</v>
      </c>
      <c r="M20568" t="s">
        <v>449</v>
      </c>
      <c r="N20568">
        <v>242</v>
      </c>
      <c r="P20568" cm="1">
        <f t="array" ref="P20568">IF(Q20568&gt;0,INDEX(Q20568:Q42292,MATCH(TRUE,INDEX(Q20568:Q42292="",,),0)-1),"")</f>
        <v>7</v>
      </c>
      <c r="Q20568">
        <f t="shared" si="597"/>
        <v>2</v>
      </c>
      <c r="R20568">
        <f t="shared" si="596"/>
        <v>0</v>
      </c>
    </row>
    <row r="20569" spans="1:18" x14ac:dyDescent="0.3">
      <c r="A20569" t="s">
        <v>1423</v>
      </c>
      <c r="B20569" s="1">
        <v>38336</v>
      </c>
      <c r="C20569" s="2">
        <v>0.41666666666666669</v>
      </c>
      <c r="D20569" t="s">
        <v>1474</v>
      </c>
      <c r="E20569" t="s">
        <v>1475</v>
      </c>
      <c r="G20569" s="6" t="s">
        <v>29</v>
      </c>
      <c r="H20569" t="s">
        <v>154</v>
      </c>
      <c r="I20569" t="s">
        <v>21</v>
      </c>
      <c r="J20569" t="s">
        <v>22</v>
      </c>
      <c r="K20569">
        <v>10.3</v>
      </c>
      <c r="L20569">
        <v>513</v>
      </c>
      <c r="M20569" t="s">
        <v>449</v>
      </c>
      <c r="N20569">
        <v>513</v>
      </c>
      <c r="P20569" cm="1">
        <f t="array" ref="P20569">IF(Q20569&gt;0,INDEX(Q20569:Q42293,MATCH(TRUE,INDEX(Q20569:Q42293="",,),0)-1),"")</f>
        <v>7</v>
      </c>
      <c r="Q20569">
        <f t="shared" si="597"/>
        <v>2</v>
      </c>
      <c r="R20569">
        <f t="shared" si="596"/>
        <v>0</v>
      </c>
    </row>
    <row r="20570" spans="1:18" x14ac:dyDescent="0.3">
      <c r="A20570" t="s">
        <v>1423</v>
      </c>
      <c r="B20570" s="1">
        <v>38336</v>
      </c>
      <c r="C20570" s="2">
        <v>0.41666666666666669</v>
      </c>
      <c r="D20570" t="s">
        <v>1474</v>
      </c>
      <c r="E20570" t="s">
        <v>1475</v>
      </c>
      <c r="G20570" s="6" t="s">
        <v>29</v>
      </c>
      <c r="H20570" t="s">
        <v>148</v>
      </c>
      <c r="I20570" t="s">
        <v>26</v>
      </c>
      <c r="J20570" t="s">
        <v>27</v>
      </c>
      <c r="K20570">
        <v>4</v>
      </c>
      <c r="L20570">
        <v>21.45</v>
      </c>
      <c r="M20570" t="s">
        <v>449</v>
      </c>
      <c r="N20570">
        <v>21.45</v>
      </c>
      <c r="P20570" cm="1">
        <f t="array" ref="P20570">IF(Q20570&gt;0,INDEX(Q20570:Q42294,MATCH(TRUE,INDEX(Q20570:Q42294="",,),0)-1),"")</f>
        <v>7</v>
      </c>
      <c r="Q20570">
        <f t="shared" si="597"/>
        <v>2</v>
      </c>
      <c r="R20570">
        <f t="shared" si="596"/>
        <v>0</v>
      </c>
    </row>
    <row r="20571" spans="1:18" x14ac:dyDescent="0.3">
      <c r="A20571" t="s">
        <v>1423</v>
      </c>
      <c r="B20571" s="1">
        <v>38336</v>
      </c>
      <c r="C20571" s="2">
        <v>0.41666666666666669</v>
      </c>
      <c r="D20571" t="s">
        <v>1474</v>
      </c>
      <c r="E20571" t="s">
        <v>1475</v>
      </c>
      <c r="G20571" t="s">
        <v>19</v>
      </c>
      <c r="H20571" t="s">
        <v>194</v>
      </c>
      <c r="I20571" t="s">
        <v>21</v>
      </c>
      <c r="J20571" t="s">
        <v>22</v>
      </c>
      <c r="K20571">
        <v>174.1</v>
      </c>
      <c r="L20571">
        <v>979</v>
      </c>
      <c r="M20571" t="s">
        <v>417</v>
      </c>
      <c r="N20571">
        <v>999</v>
      </c>
      <c r="P20571" cm="1">
        <f t="array" ref="P20571">IF(Q20571&gt;0,INDEX(Q20571:Q42295,MATCH(TRUE,INDEX(Q20571:Q42295="",,),0)-1),"")</f>
        <v>7</v>
      </c>
      <c r="Q20571">
        <f t="shared" si="597"/>
        <v>3</v>
      </c>
      <c r="R20571">
        <f t="shared" si="596"/>
        <v>0</v>
      </c>
    </row>
    <row r="20572" spans="1:18" x14ac:dyDescent="0.3">
      <c r="A20572" t="s">
        <v>1423</v>
      </c>
      <c r="B20572" s="1">
        <v>38336</v>
      </c>
      <c r="C20572" s="2">
        <v>0.41666666666666669</v>
      </c>
      <c r="D20572" t="s">
        <v>1474</v>
      </c>
      <c r="E20572" t="s">
        <v>1475</v>
      </c>
      <c r="G20572" t="s">
        <v>19</v>
      </c>
      <c r="H20572" t="s">
        <v>64</v>
      </c>
      <c r="I20572" t="s">
        <v>26</v>
      </c>
      <c r="J20572" t="s">
        <v>27</v>
      </c>
      <c r="K20572">
        <v>1190</v>
      </c>
      <c r="L20572">
        <v>17.8</v>
      </c>
      <c r="M20572" t="s">
        <v>417</v>
      </c>
      <c r="N20572">
        <v>28</v>
      </c>
      <c r="P20572" cm="1">
        <f t="array" ref="P20572">IF(Q20572&gt;0,INDEX(Q20572:Q42296,MATCH(TRUE,INDEX(Q20572:Q42296="",,),0)-1),"")</f>
        <v>7</v>
      </c>
      <c r="Q20572">
        <f t="shared" si="597"/>
        <v>3</v>
      </c>
      <c r="R20572">
        <f t="shared" si="596"/>
        <v>0</v>
      </c>
    </row>
    <row r="20573" spans="1:18" x14ac:dyDescent="0.3">
      <c r="A20573" t="s">
        <v>1423</v>
      </c>
      <c r="B20573" s="1">
        <v>38336</v>
      </c>
      <c r="C20573" s="2">
        <v>0.41666666666666669</v>
      </c>
      <c r="D20573" t="s">
        <v>1474</v>
      </c>
      <c r="E20573" t="s">
        <v>1475</v>
      </c>
      <c r="G20573" s="6" t="s">
        <v>29</v>
      </c>
      <c r="H20573" t="s">
        <v>30</v>
      </c>
      <c r="I20573" t="s">
        <v>21</v>
      </c>
      <c r="J20573" t="s">
        <v>22</v>
      </c>
      <c r="K20573">
        <v>4</v>
      </c>
      <c r="L20573">
        <v>153</v>
      </c>
      <c r="M20573" t="s">
        <v>417</v>
      </c>
      <c r="N20573">
        <v>153</v>
      </c>
      <c r="P20573" cm="1">
        <f t="array" ref="P20573">IF(Q20573&gt;0,INDEX(Q20573:Q42297,MATCH(TRUE,INDEX(Q20573:Q42297="",,),0)-1),"")</f>
        <v>7</v>
      </c>
      <c r="Q20573">
        <f t="shared" si="597"/>
        <v>3</v>
      </c>
      <c r="R20573">
        <f t="shared" si="596"/>
        <v>0</v>
      </c>
    </row>
    <row r="20574" spans="1:18" x14ac:dyDescent="0.3">
      <c r="A20574" t="s">
        <v>1423</v>
      </c>
      <c r="B20574" s="1">
        <v>38336</v>
      </c>
      <c r="C20574" s="2">
        <v>0.41666666666666669</v>
      </c>
      <c r="D20574" t="s">
        <v>1474</v>
      </c>
      <c r="E20574" t="s">
        <v>1475</v>
      </c>
      <c r="G20574" s="6" t="s">
        <v>29</v>
      </c>
      <c r="H20574" t="s">
        <v>196</v>
      </c>
      <c r="I20574" t="s">
        <v>21</v>
      </c>
      <c r="J20574" t="s">
        <v>22</v>
      </c>
      <c r="K20574">
        <v>0.1</v>
      </c>
      <c r="L20574">
        <v>205</v>
      </c>
      <c r="M20574" t="s">
        <v>417</v>
      </c>
      <c r="N20574">
        <v>205</v>
      </c>
      <c r="P20574" cm="1">
        <f t="array" ref="P20574">IF(Q20574&gt;0,INDEX(Q20574:Q42298,MATCH(TRUE,INDEX(Q20574:Q42298="",,),0)-1),"")</f>
        <v>7</v>
      </c>
      <c r="Q20574">
        <f t="shared" si="597"/>
        <v>3</v>
      </c>
      <c r="R20574">
        <f t="shared" si="596"/>
        <v>0</v>
      </c>
    </row>
    <row r="20575" spans="1:18" x14ac:dyDescent="0.3">
      <c r="A20575" t="s">
        <v>1423</v>
      </c>
      <c r="B20575" s="1">
        <v>38336</v>
      </c>
      <c r="C20575" s="2">
        <v>0.41666666666666669</v>
      </c>
      <c r="D20575" t="s">
        <v>1474</v>
      </c>
      <c r="E20575" t="s">
        <v>1475</v>
      </c>
      <c r="G20575" s="6" t="s">
        <v>29</v>
      </c>
      <c r="H20575" t="s">
        <v>206</v>
      </c>
      <c r="I20575" t="s">
        <v>21</v>
      </c>
      <c r="J20575" t="s">
        <v>22</v>
      </c>
      <c r="K20575">
        <v>0.9</v>
      </c>
      <c r="L20575">
        <v>168</v>
      </c>
      <c r="M20575" t="s">
        <v>417</v>
      </c>
      <c r="N20575">
        <v>168</v>
      </c>
      <c r="P20575" cm="1">
        <f t="array" ref="P20575">IF(Q20575&gt;0,INDEX(Q20575:Q42299,MATCH(TRUE,INDEX(Q20575:Q42299="",,),0)-1),"")</f>
        <v>7</v>
      </c>
      <c r="Q20575">
        <f t="shared" si="597"/>
        <v>3</v>
      </c>
      <c r="R20575">
        <f t="shared" si="596"/>
        <v>0</v>
      </c>
    </row>
    <row r="20576" spans="1:18" x14ac:dyDescent="0.3">
      <c r="A20576" t="s">
        <v>1423</v>
      </c>
      <c r="B20576" s="1">
        <v>38336</v>
      </c>
      <c r="C20576" s="2">
        <v>0.41666666666666669</v>
      </c>
      <c r="D20576" t="s">
        <v>1474</v>
      </c>
      <c r="E20576" t="s">
        <v>1475</v>
      </c>
      <c r="G20576" s="6" t="s">
        <v>29</v>
      </c>
      <c r="H20576" t="s">
        <v>406</v>
      </c>
      <c r="I20576" t="s">
        <v>21</v>
      </c>
      <c r="J20576" t="s">
        <v>22</v>
      </c>
      <c r="K20576">
        <v>1</v>
      </c>
      <c r="L20576">
        <v>96</v>
      </c>
      <c r="M20576" t="s">
        <v>417</v>
      </c>
      <c r="N20576">
        <v>96</v>
      </c>
      <c r="P20576" cm="1">
        <f t="array" ref="P20576">IF(Q20576&gt;0,INDEX(Q20576:Q42300,MATCH(TRUE,INDEX(Q20576:Q42300="",,),0)-1),"")</f>
        <v>7</v>
      </c>
      <c r="Q20576">
        <f t="shared" si="597"/>
        <v>3</v>
      </c>
      <c r="R20576">
        <f t="shared" si="596"/>
        <v>0</v>
      </c>
    </row>
    <row r="20577" spans="1:18" x14ac:dyDescent="0.3">
      <c r="A20577" t="s">
        <v>1423</v>
      </c>
      <c r="B20577" s="1">
        <v>38336</v>
      </c>
      <c r="C20577" s="2">
        <v>0.41666666666666669</v>
      </c>
      <c r="D20577" t="s">
        <v>1474</v>
      </c>
      <c r="E20577" t="s">
        <v>1475</v>
      </c>
      <c r="G20577" s="6" t="s">
        <v>29</v>
      </c>
      <c r="H20577" t="s">
        <v>99</v>
      </c>
      <c r="I20577" t="s">
        <v>21</v>
      </c>
      <c r="J20577" t="s">
        <v>22</v>
      </c>
      <c r="K20577">
        <v>2.8</v>
      </c>
      <c r="L20577">
        <v>242</v>
      </c>
      <c r="M20577" t="s">
        <v>417</v>
      </c>
      <c r="N20577">
        <v>242</v>
      </c>
      <c r="P20577" cm="1">
        <f t="array" ref="P20577">IF(Q20577&gt;0,INDEX(Q20577:Q42301,MATCH(TRUE,INDEX(Q20577:Q42301="",,),0)-1),"")</f>
        <v>7</v>
      </c>
      <c r="Q20577">
        <f t="shared" si="597"/>
        <v>3</v>
      </c>
      <c r="R20577">
        <f t="shared" si="596"/>
        <v>0</v>
      </c>
    </row>
    <row r="20578" spans="1:18" x14ac:dyDescent="0.3">
      <c r="A20578" t="s">
        <v>1423</v>
      </c>
      <c r="B20578" s="1">
        <v>38336</v>
      </c>
      <c r="C20578" s="2">
        <v>0.41666666666666669</v>
      </c>
      <c r="D20578" t="s">
        <v>1474</v>
      </c>
      <c r="E20578" t="s">
        <v>1475</v>
      </c>
      <c r="G20578" s="6" t="s">
        <v>29</v>
      </c>
      <c r="H20578" t="s">
        <v>154</v>
      </c>
      <c r="I20578" t="s">
        <v>21</v>
      </c>
      <c r="J20578" t="s">
        <v>22</v>
      </c>
      <c r="K20578">
        <v>10.3</v>
      </c>
      <c r="L20578">
        <v>513</v>
      </c>
      <c r="M20578" t="s">
        <v>417</v>
      </c>
      <c r="N20578">
        <v>513</v>
      </c>
      <c r="P20578" cm="1">
        <f t="array" ref="P20578">IF(Q20578&gt;0,INDEX(Q20578:Q42302,MATCH(TRUE,INDEX(Q20578:Q42302="",,),0)-1),"")</f>
        <v>7</v>
      </c>
      <c r="Q20578">
        <f t="shared" si="597"/>
        <v>3</v>
      </c>
      <c r="R20578">
        <f t="shared" si="596"/>
        <v>0</v>
      </c>
    </row>
    <row r="20579" spans="1:18" x14ac:dyDescent="0.3">
      <c r="A20579" t="s">
        <v>1423</v>
      </c>
      <c r="B20579" s="1">
        <v>38336</v>
      </c>
      <c r="C20579" s="2">
        <v>0.41666666666666669</v>
      </c>
      <c r="D20579" t="s">
        <v>1474</v>
      </c>
      <c r="E20579" t="s">
        <v>1475</v>
      </c>
      <c r="G20579" s="6" t="s">
        <v>29</v>
      </c>
      <c r="H20579" t="s">
        <v>148</v>
      </c>
      <c r="I20579" t="s">
        <v>26</v>
      </c>
      <c r="J20579" t="s">
        <v>27</v>
      </c>
      <c r="K20579">
        <v>4</v>
      </c>
      <c r="L20579">
        <v>21.45</v>
      </c>
      <c r="M20579" t="s">
        <v>417</v>
      </c>
      <c r="N20579">
        <v>21.45</v>
      </c>
      <c r="P20579" cm="1">
        <f t="array" ref="P20579">IF(Q20579&gt;0,INDEX(Q20579:Q42303,MATCH(TRUE,INDEX(Q20579:Q42303="",,),0)-1),"")</f>
        <v>7</v>
      </c>
      <c r="Q20579">
        <f t="shared" si="597"/>
        <v>3</v>
      </c>
      <c r="R20579">
        <f t="shared" si="596"/>
        <v>0</v>
      </c>
    </row>
    <row r="20580" spans="1:18" x14ac:dyDescent="0.3">
      <c r="A20580" t="s">
        <v>1423</v>
      </c>
      <c r="B20580" s="1">
        <v>38336</v>
      </c>
      <c r="C20580" s="2">
        <v>0.41666666666666669</v>
      </c>
      <c r="D20580" t="s">
        <v>1474</v>
      </c>
      <c r="E20580" t="s">
        <v>1475</v>
      </c>
      <c r="G20580" t="s">
        <v>19</v>
      </c>
      <c r="H20580" t="s">
        <v>194</v>
      </c>
      <c r="I20580" t="s">
        <v>21</v>
      </c>
      <c r="J20580" t="s">
        <v>22</v>
      </c>
      <c r="K20580">
        <v>174.1</v>
      </c>
      <c r="L20580">
        <v>979</v>
      </c>
      <c r="M20580" t="s">
        <v>441</v>
      </c>
      <c r="N20580">
        <v>1005</v>
      </c>
      <c r="P20580" cm="1">
        <f t="array" ref="P20580">IF(Q20580&gt;0,INDEX(Q20580:Q42304,MATCH(TRUE,INDEX(Q20580:Q42304="",,),0)-1),"")</f>
        <v>7</v>
      </c>
      <c r="Q20580">
        <f t="shared" si="597"/>
        <v>4</v>
      </c>
      <c r="R20580">
        <f t="shared" si="596"/>
        <v>0</v>
      </c>
    </row>
    <row r="20581" spans="1:18" x14ac:dyDescent="0.3">
      <c r="A20581" t="s">
        <v>1423</v>
      </c>
      <c r="B20581" s="1">
        <v>38336</v>
      </c>
      <c r="C20581" s="2">
        <v>0.41666666666666669</v>
      </c>
      <c r="D20581" t="s">
        <v>1474</v>
      </c>
      <c r="E20581" t="s">
        <v>1475</v>
      </c>
      <c r="G20581" t="s">
        <v>19</v>
      </c>
      <c r="H20581" t="s">
        <v>64</v>
      </c>
      <c r="I20581" t="s">
        <v>26</v>
      </c>
      <c r="J20581" t="s">
        <v>27</v>
      </c>
      <c r="K20581">
        <v>1190</v>
      </c>
      <c r="L20581">
        <v>17.8</v>
      </c>
      <c r="M20581" t="s">
        <v>441</v>
      </c>
      <c r="N20581">
        <v>22.75</v>
      </c>
      <c r="P20581" cm="1">
        <f t="array" ref="P20581">IF(Q20581&gt;0,INDEX(Q20581:Q42305,MATCH(TRUE,INDEX(Q20581:Q42305="",,),0)-1),"")</f>
        <v>7</v>
      </c>
      <c r="Q20581">
        <f t="shared" si="597"/>
        <v>4</v>
      </c>
      <c r="R20581">
        <f t="shared" si="596"/>
        <v>0</v>
      </c>
    </row>
    <row r="20582" spans="1:18" x14ac:dyDescent="0.3">
      <c r="A20582" t="s">
        <v>1423</v>
      </c>
      <c r="B20582" s="1">
        <v>38336</v>
      </c>
      <c r="C20582" s="2">
        <v>0.41666666666666669</v>
      </c>
      <c r="D20582" t="s">
        <v>1474</v>
      </c>
      <c r="E20582" t="s">
        <v>1475</v>
      </c>
      <c r="G20582" s="6" t="s">
        <v>29</v>
      </c>
      <c r="H20582" t="s">
        <v>30</v>
      </c>
      <c r="I20582" t="s">
        <v>21</v>
      </c>
      <c r="J20582" t="s">
        <v>22</v>
      </c>
      <c r="K20582">
        <v>4</v>
      </c>
      <c r="L20582">
        <v>153</v>
      </c>
      <c r="M20582" t="s">
        <v>441</v>
      </c>
      <c r="N20582">
        <v>153</v>
      </c>
      <c r="P20582" cm="1">
        <f t="array" ref="P20582">IF(Q20582&gt;0,INDEX(Q20582:Q42306,MATCH(TRUE,INDEX(Q20582:Q42306="",,),0)-1),"")</f>
        <v>7</v>
      </c>
      <c r="Q20582">
        <f t="shared" si="597"/>
        <v>4</v>
      </c>
      <c r="R20582">
        <f t="shared" si="596"/>
        <v>0</v>
      </c>
    </row>
    <row r="20583" spans="1:18" x14ac:dyDescent="0.3">
      <c r="A20583" t="s">
        <v>1423</v>
      </c>
      <c r="B20583" s="1">
        <v>38336</v>
      </c>
      <c r="C20583" s="2">
        <v>0.41666666666666669</v>
      </c>
      <c r="D20583" t="s">
        <v>1474</v>
      </c>
      <c r="E20583" t="s">
        <v>1475</v>
      </c>
      <c r="G20583" s="6" t="s">
        <v>29</v>
      </c>
      <c r="H20583" t="s">
        <v>196</v>
      </c>
      <c r="I20583" t="s">
        <v>21</v>
      </c>
      <c r="J20583" t="s">
        <v>22</v>
      </c>
      <c r="K20583">
        <v>0.1</v>
      </c>
      <c r="L20583">
        <v>205</v>
      </c>
      <c r="M20583" t="s">
        <v>441</v>
      </c>
      <c r="N20583">
        <v>205</v>
      </c>
      <c r="P20583" cm="1">
        <f t="array" ref="P20583">IF(Q20583&gt;0,INDEX(Q20583:Q42307,MATCH(TRUE,INDEX(Q20583:Q42307="",,),0)-1),"")</f>
        <v>7</v>
      </c>
      <c r="Q20583">
        <f t="shared" si="597"/>
        <v>4</v>
      </c>
      <c r="R20583">
        <f t="shared" si="596"/>
        <v>0</v>
      </c>
    </row>
    <row r="20584" spans="1:18" x14ac:dyDescent="0.3">
      <c r="A20584" t="s">
        <v>1423</v>
      </c>
      <c r="B20584" s="1">
        <v>38336</v>
      </c>
      <c r="C20584" s="2">
        <v>0.41666666666666669</v>
      </c>
      <c r="D20584" t="s">
        <v>1474</v>
      </c>
      <c r="E20584" t="s">
        <v>1475</v>
      </c>
      <c r="G20584" s="6" t="s">
        <v>29</v>
      </c>
      <c r="H20584" t="s">
        <v>206</v>
      </c>
      <c r="I20584" t="s">
        <v>21</v>
      </c>
      <c r="J20584" t="s">
        <v>22</v>
      </c>
      <c r="K20584">
        <v>0.9</v>
      </c>
      <c r="L20584">
        <v>168</v>
      </c>
      <c r="M20584" t="s">
        <v>441</v>
      </c>
      <c r="N20584">
        <v>168</v>
      </c>
      <c r="P20584" cm="1">
        <f t="array" ref="P20584">IF(Q20584&gt;0,INDEX(Q20584:Q42308,MATCH(TRUE,INDEX(Q20584:Q42308="",,),0)-1),"")</f>
        <v>7</v>
      </c>
      <c r="Q20584">
        <f t="shared" si="597"/>
        <v>4</v>
      </c>
      <c r="R20584">
        <f t="shared" si="596"/>
        <v>0</v>
      </c>
    </row>
    <row r="20585" spans="1:18" x14ac:dyDescent="0.3">
      <c r="A20585" t="s">
        <v>1423</v>
      </c>
      <c r="B20585" s="1">
        <v>38336</v>
      </c>
      <c r="C20585" s="2">
        <v>0.41666666666666669</v>
      </c>
      <c r="D20585" t="s">
        <v>1474</v>
      </c>
      <c r="E20585" t="s">
        <v>1475</v>
      </c>
      <c r="G20585" s="6" t="s">
        <v>29</v>
      </c>
      <c r="H20585" t="s">
        <v>406</v>
      </c>
      <c r="I20585" t="s">
        <v>21</v>
      </c>
      <c r="J20585" t="s">
        <v>22</v>
      </c>
      <c r="K20585">
        <v>1</v>
      </c>
      <c r="L20585">
        <v>96</v>
      </c>
      <c r="M20585" t="s">
        <v>441</v>
      </c>
      <c r="N20585">
        <v>96</v>
      </c>
      <c r="P20585" cm="1">
        <f t="array" ref="P20585">IF(Q20585&gt;0,INDEX(Q20585:Q42309,MATCH(TRUE,INDEX(Q20585:Q42309="",,),0)-1),"")</f>
        <v>7</v>
      </c>
      <c r="Q20585">
        <f t="shared" si="597"/>
        <v>4</v>
      </c>
      <c r="R20585">
        <f t="shared" si="596"/>
        <v>0</v>
      </c>
    </row>
    <row r="20586" spans="1:18" x14ac:dyDescent="0.3">
      <c r="A20586" t="s">
        <v>1423</v>
      </c>
      <c r="B20586" s="1">
        <v>38336</v>
      </c>
      <c r="C20586" s="2">
        <v>0.41666666666666669</v>
      </c>
      <c r="D20586" t="s">
        <v>1474</v>
      </c>
      <c r="E20586" t="s">
        <v>1475</v>
      </c>
      <c r="G20586" s="6" t="s">
        <v>29</v>
      </c>
      <c r="H20586" t="s">
        <v>99</v>
      </c>
      <c r="I20586" t="s">
        <v>21</v>
      </c>
      <c r="J20586" t="s">
        <v>22</v>
      </c>
      <c r="K20586">
        <v>2.8</v>
      </c>
      <c r="L20586">
        <v>242</v>
      </c>
      <c r="M20586" t="s">
        <v>441</v>
      </c>
      <c r="N20586">
        <v>242</v>
      </c>
      <c r="P20586" cm="1">
        <f t="array" ref="P20586">IF(Q20586&gt;0,INDEX(Q20586:Q42310,MATCH(TRUE,INDEX(Q20586:Q42310="",,),0)-1),"")</f>
        <v>7</v>
      </c>
      <c r="Q20586">
        <f t="shared" si="597"/>
        <v>4</v>
      </c>
      <c r="R20586">
        <f t="shared" si="596"/>
        <v>0</v>
      </c>
    </row>
    <row r="20587" spans="1:18" x14ac:dyDescent="0.3">
      <c r="A20587" t="s">
        <v>1423</v>
      </c>
      <c r="B20587" s="1">
        <v>38336</v>
      </c>
      <c r="C20587" s="2">
        <v>0.41666666666666669</v>
      </c>
      <c r="D20587" t="s">
        <v>1474</v>
      </c>
      <c r="E20587" t="s">
        <v>1475</v>
      </c>
      <c r="G20587" s="6" t="s">
        <v>29</v>
      </c>
      <c r="H20587" t="s">
        <v>154</v>
      </c>
      <c r="I20587" t="s">
        <v>21</v>
      </c>
      <c r="J20587" t="s">
        <v>22</v>
      </c>
      <c r="K20587">
        <v>10.3</v>
      </c>
      <c r="L20587">
        <v>513</v>
      </c>
      <c r="M20587" t="s">
        <v>441</v>
      </c>
      <c r="N20587">
        <v>513</v>
      </c>
      <c r="P20587" cm="1">
        <f t="array" ref="P20587">IF(Q20587&gt;0,INDEX(Q20587:Q42311,MATCH(TRUE,INDEX(Q20587:Q42311="",,),0)-1),"")</f>
        <v>7</v>
      </c>
      <c r="Q20587">
        <f t="shared" si="597"/>
        <v>4</v>
      </c>
      <c r="R20587">
        <f t="shared" si="596"/>
        <v>0</v>
      </c>
    </row>
    <row r="20588" spans="1:18" x14ac:dyDescent="0.3">
      <c r="A20588" t="s">
        <v>1423</v>
      </c>
      <c r="B20588" s="1">
        <v>38336</v>
      </c>
      <c r="C20588" s="2">
        <v>0.41666666666666669</v>
      </c>
      <c r="D20588" t="s">
        <v>1474</v>
      </c>
      <c r="E20588" t="s">
        <v>1475</v>
      </c>
      <c r="G20588" s="6" t="s">
        <v>29</v>
      </c>
      <c r="H20588" t="s">
        <v>148</v>
      </c>
      <c r="I20588" t="s">
        <v>26</v>
      </c>
      <c r="J20588" t="s">
        <v>27</v>
      </c>
      <c r="K20588">
        <v>4</v>
      </c>
      <c r="L20588">
        <v>21.45</v>
      </c>
      <c r="M20588" t="s">
        <v>441</v>
      </c>
      <c r="N20588">
        <v>21.45</v>
      </c>
      <c r="P20588" cm="1">
        <f t="array" ref="P20588">IF(Q20588&gt;0,INDEX(Q20588:Q42312,MATCH(TRUE,INDEX(Q20588:Q42312="",,),0)-1),"")</f>
        <v>7</v>
      </c>
      <c r="Q20588">
        <f t="shared" si="597"/>
        <v>4</v>
      </c>
      <c r="R20588">
        <f t="shared" si="596"/>
        <v>0</v>
      </c>
    </row>
    <row r="20589" spans="1:18" x14ac:dyDescent="0.3">
      <c r="A20589" t="s">
        <v>1423</v>
      </c>
      <c r="B20589" s="1">
        <v>38336</v>
      </c>
      <c r="C20589" s="2">
        <v>0.41666666666666669</v>
      </c>
      <c r="D20589" t="s">
        <v>1474</v>
      </c>
      <c r="E20589" t="s">
        <v>1475</v>
      </c>
      <c r="G20589" t="s">
        <v>19</v>
      </c>
      <c r="H20589" t="s">
        <v>194</v>
      </c>
      <c r="I20589" t="s">
        <v>21</v>
      </c>
      <c r="J20589" t="s">
        <v>22</v>
      </c>
      <c r="K20589">
        <v>174.1</v>
      </c>
      <c r="L20589">
        <v>979</v>
      </c>
      <c r="M20589" t="s">
        <v>209</v>
      </c>
      <c r="N20589">
        <v>980</v>
      </c>
      <c r="P20589" cm="1">
        <f t="array" ref="P20589">IF(Q20589&gt;0,INDEX(Q20589:Q42313,MATCH(TRUE,INDEX(Q20589:Q42313="",,),0)-1),"")</f>
        <v>7</v>
      </c>
      <c r="Q20589">
        <f t="shared" si="597"/>
        <v>5</v>
      </c>
      <c r="R20589">
        <f t="shared" si="596"/>
        <v>0</v>
      </c>
    </row>
    <row r="20590" spans="1:18" x14ac:dyDescent="0.3">
      <c r="A20590" t="s">
        <v>1423</v>
      </c>
      <c r="B20590" s="1">
        <v>38336</v>
      </c>
      <c r="C20590" s="2">
        <v>0.41666666666666669</v>
      </c>
      <c r="D20590" t="s">
        <v>1474</v>
      </c>
      <c r="E20590" t="s">
        <v>1475</v>
      </c>
      <c r="G20590" t="s">
        <v>19</v>
      </c>
      <c r="H20590" t="s">
        <v>64</v>
      </c>
      <c r="I20590" t="s">
        <v>26</v>
      </c>
      <c r="J20590" t="s">
        <v>27</v>
      </c>
      <c r="K20590">
        <v>1190</v>
      </c>
      <c r="L20590">
        <v>17.8</v>
      </c>
      <c r="M20590" t="s">
        <v>209</v>
      </c>
      <c r="N20590">
        <v>22.33</v>
      </c>
      <c r="P20590" cm="1">
        <f t="array" ref="P20590">IF(Q20590&gt;0,INDEX(Q20590:Q42314,MATCH(TRUE,INDEX(Q20590:Q42314="",,),0)-1),"")</f>
        <v>7</v>
      </c>
      <c r="Q20590">
        <f t="shared" si="597"/>
        <v>5</v>
      </c>
      <c r="R20590">
        <f t="shared" si="596"/>
        <v>0</v>
      </c>
    </row>
    <row r="20591" spans="1:18" x14ac:dyDescent="0.3">
      <c r="A20591" t="s">
        <v>1423</v>
      </c>
      <c r="B20591" s="1">
        <v>38336</v>
      </c>
      <c r="C20591" s="2">
        <v>0.41666666666666669</v>
      </c>
      <c r="D20591" t="s">
        <v>1474</v>
      </c>
      <c r="E20591" t="s">
        <v>1475</v>
      </c>
      <c r="G20591" s="6" t="s">
        <v>29</v>
      </c>
      <c r="H20591" t="s">
        <v>30</v>
      </c>
      <c r="I20591" t="s">
        <v>21</v>
      </c>
      <c r="J20591" t="s">
        <v>22</v>
      </c>
      <c r="K20591">
        <v>4</v>
      </c>
      <c r="L20591">
        <v>153</v>
      </c>
      <c r="M20591" t="s">
        <v>209</v>
      </c>
      <c r="N20591">
        <v>153</v>
      </c>
      <c r="P20591" cm="1">
        <f t="array" ref="P20591">IF(Q20591&gt;0,INDEX(Q20591:Q42315,MATCH(TRUE,INDEX(Q20591:Q42315="",,),0)-1),"")</f>
        <v>7</v>
      </c>
      <c r="Q20591">
        <f t="shared" si="597"/>
        <v>5</v>
      </c>
      <c r="R20591">
        <f t="shared" si="596"/>
        <v>0</v>
      </c>
    </row>
    <row r="20592" spans="1:18" x14ac:dyDescent="0.3">
      <c r="A20592" t="s">
        <v>1423</v>
      </c>
      <c r="B20592" s="1">
        <v>38336</v>
      </c>
      <c r="C20592" s="2">
        <v>0.41666666666666669</v>
      </c>
      <c r="D20592" t="s">
        <v>1474</v>
      </c>
      <c r="E20592" t="s">
        <v>1475</v>
      </c>
      <c r="G20592" s="6" t="s">
        <v>29</v>
      </c>
      <c r="H20592" t="s">
        <v>196</v>
      </c>
      <c r="I20592" t="s">
        <v>21</v>
      </c>
      <c r="J20592" t="s">
        <v>22</v>
      </c>
      <c r="K20592">
        <v>0.1</v>
      </c>
      <c r="L20592">
        <v>205</v>
      </c>
      <c r="M20592" t="s">
        <v>209</v>
      </c>
      <c r="N20592">
        <v>205</v>
      </c>
      <c r="P20592" cm="1">
        <f t="array" ref="P20592">IF(Q20592&gt;0,INDEX(Q20592:Q42316,MATCH(TRUE,INDEX(Q20592:Q42316="",,),0)-1),"")</f>
        <v>7</v>
      </c>
      <c r="Q20592">
        <f t="shared" si="597"/>
        <v>5</v>
      </c>
      <c r="R20592">
        <f t="shared" ref="R20592:R20655" si="598">IF(P20592="","",0)</f>
        <v>0</v>
      </c>
    </row>
    <row r="20593" spans="1:18" x14ac:dyDescent="0.3">
      <c r="A20593" t="s">
        <v>1423</v>
      </c>
      <c r="B20593" s="1">
        <v>38336</v>
      </c>
      <c r="C20593" s="2">
        <v>0.41666666666666669</v>
      </c>
      <c r="D20593" t="s">
        <v>1474</v>
      </c>
      <c r="E20593" t="s">
        <v>1475</v>
      </c>
      <c r="G20593" s="6" t="s">
        <v>29</v>
      </c>
      <c r="H20593" t="s">
        <v>206</v>
      </c>
      <c r="I20593" t="s">
        <v>21</v>
      </c>
      <c r="J20593" t="s">
        <v>22</v>
      </c>
      <c r="K20593">
        <v>0.9</v>
      </c>
      <c r="L20593">
        <v>168</v>
      </c>
      <c r="M20593" t="s">
        <v>209</v>
      </c>
      <c r="N20593">
        <v>168</v>
      </c>
      <c r="P20593" cm="1">
        <f t="array" ref="P20593">IF(Q20593&gt;0,INDEX(Q20593:Q42317,MATCH(TRUE,INDEX(Q20593:Q42317="",,),0)-1),"")</f>
        <v>7</v>
      </c>
      <c r="Q20593">
        <f t="shared" si="597"/>
        <v>5</v>
      </c>
      <c r="R20593">
        <f t="shared" si="598"/>
        <v>0</v>
      </c>
    </row>
    <row r="20594" spans="1:18" x14ac:dyDescent="0.3">
      <c r="A20594" t="s">
        <v>1423</v>
      </c>
      <c r="B20594" s="1">
        <v>38336</v>
      </c>
      <c r="C20594" s="2">
        <v>0.41666666666666669</v>
      </c>
      <c r="D20594" t="s">
        <v>1474</v>
      </c>
      <c r="E20594" t="s">
        <v>1475</v>
      </c>
      <c r="G20594" s="6" t="s">
        <v>29</v>
      </c>
      <c r="H20594" t="s">
        <v>406</v>
      </c>
      <c r="I20594" t="s">
        <v>21</v>
      </c>
      <c r="J20594" t="s">
        <v>22</v>
      </c>
      <c r="K20594">
        <v>1</v>
      </c>
      <c r="L20594">
        <v>96</v>
      </c>
      <c r="M20594" t="s">
        <v>209</v>
      </c>
      <c r="N20594">
        <v>96</v>
      </c>
      <c r="P20594" cm="1">
        <f t="array" ref="P20594">IF(Q20594&gt;0,INDEX(Q20594:Q42318,MATCH(TRUE,INDEX(Q20594:Q42318="",,),0)-1),"")</f>
        <v>7</v>
      </c>
      <c r="Q20594">
        <f t="shared" si="597"/>
        <v>5</v>
      </c>
      <c r="R20594">
        <f t="shared" si="598"/>
        <v>0</v>
      </c>
    </row>
    <row r="20595" spans="1:18" x14ac:dyDescent="0.3">
      <c r="A20595" t="s">
        <v>1423</v>
      </c>
      <c r="B20595" s="1">
        <v>38336</v>
      </c>
      <c r="C20595" s="2">
        <v>0.41666666666666669</v>
      </c>
      <c r="D20595" t="s">
        <v>1474</v>
      </c>
      <c r="E20595" t="s">
        <v>1475</v>
      </c>
      <c r="G20595" s="6" t="s">
        <v>29</v>
      </c>
      <c r="H20595" t="s">
        <v>99</v>
      </c>
      <c r="I20595" t="s">
        <v>21</v>
      </c>
      <c r="J20595" t="s">
        <v>22</v>
      </c>
      <c r="K20595">
        <v>2.8</v>
      </c>
      <c r="L20595">
        <v>242</v>
      </c>
      <c r="M20595" t="s">
        <v>209</v>
      </c>
      <c r="N20595">
        <v>242</v>
      </c>
      <c r="P20595" cm="1">
        <f t="array" ref="P20595">IF(Q20595&gt;0,INDEX(Q20595:Q42319,MATCH(TRUE,INDEX(Q20595:Q42319="",,),0)-1),"")</f>
        <v>7</v>
      </c>
      <c r="Q20595">
        <f t="shared" si="597"/>
        <v>5</v>
      </c>
      <c r="R20595">
        <f t="shared" si="598"/>
        <v>0</v>
      </c>
    </row>
    <row r="20596" spans="1:18" x14ac:dyDescent="0.3">
      <c r="A20596" t="s">
        <v>1423</v>
      </c>
      <c r="B20596" s="1">
        <v>38336</v>
      </c>
      <c r="C20596" s="2">
        <v>0.41666666666666669</v>
      </c>
      <c r="D20596" t="s">
        <v>1474</v>
      </c>
      <c r="E20596" t="s">
        <v>1475</v>
      </c>
      <c r="G20596" s="6" t="s">
        <v>29</v>
      </c>
      <c r="H20596" t="s">
        <v>154</v>
      </c>
      <c r="I20596" t="s">
        <v>21</v>
      </c>
      <c r="J20596" t="s">
        <v>22</v>
      </c>
      <c r="K20596">
        <v>10.3</v>
      </c>
      <c r="L20596">
        <v>513</v>
      </c>
      <c r="M20596" t="s">
        <v>209</v>
      </c>
      <c r="N20596">
        <v>513</v>
      </c>
      <c r="P20596" cm="1">
        <f t="array" ref="P20596">IF(Q20596&gt;0,INDEX(Q20596:Q42320,MATCH(TRUE,INDEX(Q20596:Q42320="",,),0)-1),"")</f>
        <v>7</v>
      </c>
      <c r="Q20596">
        <f t="shared" si="597"/>
        <v>5</v>
      </c>
      <c r="R20596">
        <f t="shared" si="598"/>
        <v>0</v>
      </c>
    </row>
    <row r="20597" spans="1:18" x14ac:dyDescent="0.3">
      <c r="A20597" t="s">
        <v>1423</v>
      </c>
      <c r="B20597" s="1">
        <v>38336</v>
      </c>
      <c r="C20597" s="2">
        <v>0.41666666666666669</v>
      </c>
      <c r="D20597" t="s">
        <v>1474</v>
      </c>
      <c r="E20597" t="s">
        <v>1475</v>
      </c>
      <c r="G20597" s="6" t="s">
        <v>29</v>
      </c>
      <c r="H20597" t="s">
        <v>148</v>
      </c>
      <c r="I20597" t="s">
        <v>26</v>
      </c>
      <c r="J20597" t="s">
        <v>27</v>
      </c>
      <c r="K20597">
        <v>4</v>
      </c>
      <c r="L20597">
        <v>21.45</v>
      </c>
      <c r="M20597" t="s">
        <v>209</v>
      </c>
      <c r="N20597">
        <v>21.45</v>
      </c>
      <c r="P20597" cm="1">
        <f t="array" ref="P20597">IF(Q20597&gt;0,INDEX(Q20597:Q42321,MATCH(TRUE,INDEX(Q20597:Q42321="",,),0)-1),"")</f>
        <v>7</v>
      </c>
      <c r="Q20597">
        <f t="shared" si="597"/>
        <v>5</v>
      </c>
      <c r="R20597">
        <f t="shared" si="598"/>
        <v>0</v>
      </c>
    </row>
    <row r="20598" spans="1:18" x14ac:dyDescent="0.3">
      <c r="A20598" t="s">
        <v>1423</v>
      </c>
      <c r="B20598" s="1">
        <v>38336</v>
      </c>
      <c r="C20598" s="2">
        <v>0.41666666666666669</v>
      </c>
      <c r="D20598" t="s">
        <v>1474</v>
      </c>
      <c r="E20598" t="s">
        <v>1475</v>
      </c>
      <c r="G20598" t="s">
        <v>19</v>
      </c>
      <c r="H20598" t="s">
        <v>194</v>
      </c>
      <c r="I20598" t="s">
        <v>21</v>
      </c>
      <c r="J20598" t="s">
        <v>22</v>
      </c>
      <c r="K20598">
        <v>174.1</v>
      </c>
      <c r="L20598">
        <v>979</v>
      </c>
      <c r="M20598" t="s">
        <v>385</v>
      </c>
      <c r="N20598">
        <v>979</v>
      </c>
      <c r="P20598" cm="1">
        <f t="array" ref="P20598">IF(Q20598&gt;0,INDEX(Q20598:Q42322,MATCH(TRUE,INDEX(Q20598:Q42322="",,),0)-1),"")</f>
        <v>7</v>
      </c>
      <c r="Q20598">
        <f t="shared" si="597"/>
        <v>6</v>
      </c>
      <c r="R20598">
        <f t="shared" si="598"/>
        <v>0</v>
      </c>
    </row>
    <row r="20599" spans="1:18" x14ac:dyDescent="0.3">
      <c r="A20599" t="s">
        <v>1423</v>
      </c>
      <c r="B20599" s="1">
        <v>38336</v>
      </c>
      <c r="C20599" s="2">
        <v>0.41666666666666669</v>
      </c>
      <c r="D20599" t="s">
        <v>1474</v>
      </c>
      <c r="E20599" t="s">
        <v>1475</v>
      </c>
      <c r="G20599" t="s">
        <v>19</v>
      </c>
      <c r="H20599" t="s">
        <v>64</v>
      </c>
      <c r="I20599" t="s">
        <v>26</v>
      </c>
      <c r="J20599" t="s">
        <v>27</v>
      </c>
      <c r="K20599">
        <v>1190</v>
      </c>
      <c r="L20599">
        <v>17.8</v>
      </c>
      <c r="M20599" t="s">
        <v>385</v>
      </c>
      <c r="N20599">
        <v>21.9</v>
      </c>
      <c r="P20599" cm="1">
        <f t="array" ref="P20599">IF(Q20599&gt;0,INDEX(Q20599:Q42323,MATCH(TRUE,INDEX(Q20599:Q42323="",,),0)-1),"")</f>
        <v>7</v>
      </c>
      <c r="Q20599">
        <f t="shared" si="597"/>
        <v>6</v>
      </c>
      <c r="R20599">
        <f t="shared" si="598"/>
        <v>0</v>
      </c>
    </row>
    <row r="20600" spans="1:18" x14ac:dyDescent="0.3">
      <c r="A20600" t="s">
        <v>1423</v>
      </c>
      <c r="B20600" s="1">
        <v>38336</v>
      </c>
      <c r="C20600" s="2">
        <v>0.41666666666666669</v>
      </c>
      <c r="D20600" t="s">
        <v>1474</v>
      </c>
      <c r="E20600" t="s">
        <v>1475</v>
      </c>
      <c r="G20600" s="6" t="s">
        <v>29</v>
      </c>
      <c r="H20600" t="s">
        <v>30</v>
      </c>
      <c r="I20600" t="s">
        <v>21</v>
      </c>
      <c r="J20600" t="s">
        <v>22</v>
      </c>
      <c r="K20600">
        <v>4</v>
      </c>
      <c r="L20600">
        <v>153</v>
      </c>
      <c r="M20600" t="s">
        <v>385</v>
      </c>
      <c r="N20600">
        <v>153</v>
      </c>
      <c r="P20600" cm="1">
        <f t="array" ref="P20600">IF(Q20600&gt;0,INDEX(Q20600:Q42324,MATCH(TRUE,INDEX(Q20600:Q42324="",,),0)-1),"")</f>
        <v>7</v>
      </c>
      <c r="Q20600">
        <f t="shared" si="597"/>
        <v>6</v>
      </c>
      <c r="R20600">
        <f t="shared" si="598"/>
        <v>0</v>
      </c>
    </row>
    <row r="20601" spans="1:18" x14ac:dyDescent="0.3">
      <c r="A20601" t="s">
        <v>1423</v>
      </c>
      <c r="B20601" s="1">
        <v>38336</v>
      </c>
      <c r="C20601" s="2">
        <v>0.41666666666666669</v>
      </c>
      <c r="D20601" t="s">
        <v>1474</v>
      </c>
      <c r="E20601" t="s">
        <v>1475</v>
      </c>
      <c r="G20601" s="6" t="s">
        <v>29</v>
      </c>
      <c r="H20601" t="s">
        <v>196</v>
      </c>
      <c r="I20601" t="s">
        <v>21</v>
      </c>
      <c r="J20601" t="s">
        <v>22</v>
      </c>
      <c r="K20601">
        <v>0.1</v>
      </c>
      <c r="L20601">
        <v>205</v>
      </c>
      <c r="M20601" t="s">
        <v>385</v>
      </c>
      <c r="N20601">
        <v>205</v>
      </c>
      <c r="P20601" cm="1">
        <f t="array" ref="P20601">IF(Q20601&gt;0,INDEX(Q20601:Q42325,MATCH(TRUE,INDEX(Q20601:Q42325="",,),0)-1),"")</f>
        <v>7</v>
      </c>
      <c r="Q20601">
        <f t="shared" si="597"/>
        <v>6</v>
      </c>
      <c r="R20601">
        <f t="shared" si="598"/>
        <v>0</v>
      </c>
    </row>
    <row r="20602" spans="1:18" x14ac:dyDescent="0.3">
      <c r="A20602" t="s">
        <v>1423</v>
      </c>
      <c r="B20602" s="1">
        <v>38336</v>
      </c>
      <c r="C20602" s="2">
        <v>0.41666666666666669</v>
      </c>
      <c r="D20602" t="s">
        <v>1474</v>
      </c>
      <c r="E20602" t="s">
        <v>1475</v>
      </c>
      <c r="G20602" s="6" t="s">
        <v>29</v>
      </c>
      <c r="H20602" t="s">
        <v>206</v>
      </c>
      <c r="I20602" t="s">
        <v>21</v>
      </c>
      <c r="J20602" t="s">
        <v>22</v>
      </c>
      <c r="K20602">
        <v>0.9</v>
      </c>
      <c r="L20602">
        <v>168</v>
      </c>
      <c r="M20602" t="s">
        <v>385</v>
      </c>
      <c r="N20602">
        <v>168</v>
      </c>
      <c r="P20602" cm="1">
        <f t="array" ref="P20602">IF(Q20602&gt;0,INDEX(Q20602:Q42326,MATCH(TRUE,INDEX(Q20602:Q42326="",,),0)-1),"")</f>
        <v>7</v>
      </c>
      <c r="Q20602">
        <f t="shared" si="597"/>
        <v>6</v>
      </c>
      <c r="R20602">
        <f t="shared" si="598"/>
        <v>0</v>
      </c>
    </row>
    <row r="20603" spans="1:18" x14ac:dyDescent="0.3">
      <c r="A20603" t="s">
        <v>1423</v>
      </c>
      <c r="B20603" s="1">
        <v>38336</v>
      </c>
      <c r="C20603" s="2">
        <v>0.41666666666666669</v>
      </c>
      <c r="D20603" t="s">
        <v>1474</v>
      </c>
      <c r="E20603" t="s">
        <v>1475</v>
      </c>
      <c r="G20603" s="6" t="s">
        <v>29</v>
      </c>
      <c r="H20603" t="s">
        <v>406</v>
      </c>
      <c r="I20603" t="s">
        <v>21</v>
      </c>
      <c r="J20603" t="s">
        <v>22</v>
      </c>
      <c r="K20603">
        <v>1</v>
      </c>
      <c r="L20603">
        <v>96</v>
      </c>
      <c r="M20603" t="s">
        <v>385</v>
      </c>
      <c r="N20603">
        <v>96</v>
      </c>
      <c r="P20603" cm="1">
        <f t="array" ref="P20603">IF(Q20603&gt;0,INDEX(Q20603:Q42327,MATCH(TRUE,INDEX(Q20603:Q42327="",,),0)-1),"")</f>
        <v>7</v>
      </c>
      <c r="Q20603">
        <f t="shared" si="597"/>
        <v>6</v>
      </c>
      <c r="R20603">
        <f t="shared" si="598"/>
        <v>0</v>
      </c>
    </row>
    <row r="20604" spans="1:18" x14ac:dyDescent="0.3">
      <c r="A20604" t="s">
        <v>1423</v>
      </c>
      <c r="B20604" s="1">
        <v>38336</v>
      </c>
      <c r="C20604" s="2">
        <v>0.41666666666666669</v>
      </c>
      <c r="D20604" t="s">
        <v>1474</v>
      </c>
      <c r="E20604" t="s">
        <v>1475</v>
      </c>
      <c r="G20604" s="6" t="s">
        <v>29</v>
      </c>
      <c r="H20604" t="s">
        <v>99</v>
      </c>
      <c r="I20604" t="s">
        <v>21</v>
      </c>
      <c r="J20604" t="s">
        <v>22</v>
      </c>
      <c r="K20604">
        <v>2.8</v>
      </c>
      <c r="L20604">
        <v>242</v>
      </c>
      <c r="M20604" t="s">
        <v>385</v>
      </c>
      <c r="N20604">
        <v>242</v>
      </c>
      <c r="P20604" cm="1">
        <f t="array" ref="P20604">IF(Q20604&gt;0,INDEX(Q20604:Q42328,MATCH(TRUE,INDEX(Q20604:Q42328="",,),0)-1),"")</f>
        <v>7</v>
      </c>
      <c r="Q20604">
        <f t="shared" si="597"/>
        <v>6</v>
      </c>
      <c r="R20604">
        <f t="shared" si="598"/>
        <v>0</v>
      </c>
    </row>
    <row r="20605" spans="1:18" x14ac:dyDescent="0.3">
      <c r="A20605" t="s">
        <v>1423</v>
      </c>
      <c r="B20605" s="1">
        <v>38336</v>
      </c>
      <c r="C20605" s="2">
        <v>0.41666666666666669</v>
      </c>
      <c r="D20605" t="s">
        <v>1474</v>
      </c>
      <c r="E20605" t="s">
        <v>1475</v>
      </c>
      <c r="G20605" s="6" t="s">
        <v>29</v>
      </c>
      <c r="H20605" t="s">
        <v>154</v>
      </c>
      <c r="I20605" t="s">
        <v>21</v>
      </c>
      <c r="J20605" t="s">
        <v>22</v>
      </c>
      <c r="K20605">
        <v>10.3</v>
      </c>
      <c r="L20605">
        <v>513</v>
      </c>
      <c r="M20605" t="s">
        <v>385</v>
      </c>
      <c r="N20605">
        <v>513</v>
      </c>
      <c r="P20605" cm="1">
        <f t="array" ref="P20605">IF(Q20605&gt;0,INDEX(Q20605:Q42329,MATCH(TRUE,INDEX(Q20605:Q42329="",,),0)-1),"")</f>
        <v>7</v>
      </c>
      <c r="Q20605">
        <f t="shared" si="597"/>
        <v>6</v>
      </c>
      <c r="R20605">
        <f t="shared" si="598"/>
        <v>0</v>
      </c>
    </row>
    <row r="20606" spans="1:18" x14ac:dyDescent="0.3">
      <c r="A20606" t="s">
        <v>1423</v>
      </c>
      <c r="B20606" s="1">
        <v>38336</v>
      </c>
      <c r="C20606" s="2">
        <v>0.41666666666666669</v>
      </c>
      <c r="D20606" t="s">
        <v>1474</v>
      </c>
      <c r="E20606" t="s">
        <v>1475</v>
      </c>
      <c r="G20606" s="6" t="s">
        <v>29</v>
      </c>
      <c r="H20606" t="s">
        <v>148</v>
      </c>
      <c r="I20606" t="s">
        <v>26</v>
      </c>
      <c r="J20606" t="s">
        <v>27</v>
      </c>
      <c r="K20606">
        <v>4</v>
      </c>
      <c r="L20606">
        <v>21.45</v>
      </c>
      <c r="M20606" t="s">
        <v>385</v>
      </c>
      <c r="N20606">
        <v>21.45</v>
      </c>
      <c r="P20606" cm="1">
        <f t="array" ref="P20606">IF(Q20606&gt;0,INDEX(Q20606:Q42330,MATCH(TRUE,INDEX(Q20606:Q42330="",,),0)-1),"")</f>
        <v>7</v>
      </c>
      <c r="Q20606">
        <f t="shared" si="597"/>
        <v>6</v>
      </c>
      <c r="R20606">
        <f t="shared" si="598"/>
        <v>0</v>
      </c>
    </row>
    <row r="20607" spans="1:18" x14ac:dyDescent="0.3">
      <c r="A20607" t="s">
        <v>1423</v>
      </c>
      <c r="B20607" s="1">
        <v>38336</v>
      </c>
      <c r="C20607" s="2">
        <v>0.41666666666666669</v>
      </c>
      <c r="D20607" t="s">
        <v>1474</v>
      </c>
      <c r="E20607" t="s">
        <v>1475</v>
      </c>
      <c r="G20607" t="s">
        <v>19</v>
      </c>
      <c r="H20607" t="s">
        <v>194</v>
      </c>
      <c r="I20607" t="s">
        <v>21</v>
      </c>
      <c r="J20607" t="s">
        <v>22</v>
      </c>
      <c r="K20607">
        <v>174.1</v>
      </c>
      <c r="L20607">
        <v>979</v>
      </c>
      <c r="M20607" t="s">
        <v>1117</v>
      </c>
      <c r="N20607">
        <v>981.1</v>
      </c>
      <c r="P20607" cm="1">
        <f t="array" ref="P20607">IF(Q20607&gt;0,INDEX(Q20607:Q42331,MATCH(TRUE,INDEX(Q20607:Q42331="",,),0)-1),"")</f>
        <v>7</v>
      </c>
      <c r="Q20607">
        <f t="shared" si="597"/>
        <v>7</v>
      </c>
      <c r="R20607">
        <f t="shared" si="598"/>
        <v>0</v>
      </c>
    </row>
    <row r="20608" spans="1:18" x14ac:dyDescent="0.3">
      <c r="A20608" t="s">
        <v>1423</v>
      </c>
      <c r="B20608" s="1">
        <v>38336</v>
      </c>
      <c r="C20608" s="2">
        <v>0.41666666666666669</v>
      </c>
      <c r="D20608" t="s">
        <v>1474</v>
      </c>
      <c r="E20608" t="s">
        <v>1475</v>
      </c>
      <c r="G20608" t="s">
        <v>19</v>
      </c>
      <c r="H20608" t="s">
        <v>64</v>
      </c>
      <c r="I20608" t="s">
        <v>26</v>
      </c>
      <c r="J20608" t="s">
        <v>27</v>
      </c>
      <c r="K20608">
        <v>1190</v>
      </c>
      <c r="L20608">
        <v>17.8</v>
      </c>
      <c r="M20608" t="s">
        <v>1117</v>
      </c>
      <c r="N20608">
        <v>18.149999999999999</v>
      </c>
      <c r="P20608" cm="1">
        <f t="array" ref="P20608">IF(Q20608&gt;0,INDEX(Q20608:Q42332,MATCH(TRUE,INDEX(Q20608:Q42332="",,),0)-1),"")</f>
        <v>7</v>
      </c>
      <c r="Q20608">
        <f t="shared" si="597"/>
        <v>7</v>
      </c>
      <c r="R20608">
        <f t="shared" si="598"/>
        <v>0</v>
      </c>
    </row>
    <row r="20609" spans="1:18" x14ac:dyDescent="0.3">
      <c r="A20609" t="s">
        <v>1423</v>
      </c>
      <c r="B20609" s="1">
        <v>38336</v>
      </c>
      <c r="C20609" s="2">
        <v>0.41666666666666669</v>
      </c>
      <c r="D20609" t="s">
        <v>1474</v>
      </c>
      <c r="E20609" t="s">
        <v>1475</v>
      </c>
      <c r="G20609" s="6" t="s">
        <v>29</v>
      </c>
      <c r="H20609" t="s">
        <v>30</v>
      </c>
      <c r="I20609" t="s">
        <v>21</v>
      </c>
      <c r="J20609" t="s">
        <v>22</v>
      </c>
      <c r="K20609">
        <v>4</v>
      </c>
      <c r="L20609">
        <v>153</v>
      </c>
      <c r="M20609" t="s">
        <v>1117</v>
      </c>
      <c r="N20609">
        <v>153</v>
      </c>
      <c r="P20609" cm="1">
        <f t="array" ref="P20609">IF(Q20609&gt;0,INDEX(Q20609:Q42333,MATCH(TRUE,INDEX(Q20609:Q42333="",,),0)-1),"")</f>
        <v>7</v>
      </c>
      <c r="Q20609">
        <f t="shared" si="597"/>
        <v>7</v>
      </c>
      <c r="R20609">
        <f t="shared" si="598"/>
        <v>0</v>
      </c>
    </row>
    <row r="20610" spans="1:18" x14ac:dyDescent="0.3">
      <c r="A20610" t="s">
        <v>1423</v>
      </c>
      <c r="B20610" s="1">
        <v>38336</v>
      </c>
      <c r="C20610" s="2">
        <v>0.41666666666666669</v>
      </c>
      <c r="D20610" t="s">
        <v>1474</v>
      </c>
      <c r="E20610" t="s">
        <v>1475</v>
      </c>
      <c r="G20610" s="6" t="s">
        <v>29</v>
      </c>
      <c r="H20610" t="s">
        <v>196</v>
      </c>
      <c r="I20610" t="s">
        <v>21</v>
      </c>
      <c r="J20610" t="s">
        <v>22</v>
      </c>
      <c r="K20610">
        <v>0.1</v>
      </c>
      <c r="L20610">
        <v>205</v>
      </c>
      <c r="M20610" t="s">
        <v>1117</v>
      </c>
      <c r="N20610">
        <v>205</v>
      </c>
      <c r="P20610" cm="1">
        <f t="array" ref="P20610">IF(Q20610&gt;0,INDEX(Q20610:Q42334,MATCH(TRUE,INDEX(Q20610:Q42334="",,),0)-1),"")</f>
        <v>7</v>
      </c>
      <c r="Q20610">
        <f t="shared" si="597"/>
        <v>7</v>
      </c>
      <c r="R20610">
        <f t="shared" si="598"/>
        <v>0</v>
      </c>
    </row>
    <row r="20611" spans="1:18" x14ac:dyDescent="0.3">
      <c r="A20611" t="s">
        <v>1423</v>
      </c>
      <c r="B20611" s="1">
        <v>38336</v>
      </c>
      <c r="C20611" s="2">
        <v>0.41666666666666669</v>
      </c>
      <c r="D20611" t="s">
        <v>1474</v>
      </c>
      <c r="E20611" t="s">
        <v>1475</v>
      </c>
      <c r="G20611" s="6" t="s">
        <v>29</v>
      </c>
      <c r="H20611" t="s">
        <v>206</v>
      </c>
      <c r="I20611" t="s">
        <v>21</v>
      </c>
      <c r="J20611" t="s">
        <v>22</v>
      </c>
      <c r="K20611">
        <v>0.9</v>
      </c>
      <c r="L20611">
        <v>168</v>
      </c>
      <c r="M20611" t="s">
        <v>1117</v>
      </c>
      <c r="N20611">
        <v>168</v>
      </c>
      <c r="P20611" cm="1">
        <f t="array" ref="P20611">IF(Q20611&gt;0,INDEX(Q20611:Q42335,MATCH(TRUE,INDEX(Q20611:Q42335="",,),0)-1),"")</f>
        <v>7</v>
      </c>
      <c r="Q20611">
        <f t="shared" si="597"/>
        <v>7</v>
      </c>
      <c r="R20611">
        <f t="shared" si="598"/>
        <v>0</v>
      </c>
    </row>
    <row r="20612" spans="1:18" x14ac:dyDescent="0.3">
      <c r="A20612" t="s">
        <v>1423</v>
      </c>
      <c r="B20612" s="1">
        <v>38336</v>
      </c>
      <c r="C20612" s="2">
        <v>0.41666666666666669</v>
      </c>
      <c r="D20612" t="s">
        <v>1474</v>
      </c>
      <c r="E20612" t="s">
        <v>1475</v>
      </c>
      <c r="G20612" s="6" t="s">
        <v>29</v>
      </c>
      <c r="H20612" t="s">
        <v>406</v>
      </c>
      <c r="I20612" t="s">
        <v>21</v>
      </c>
      <c r="J20612" t="s">
        <v>22</v>
      </c>
      <c r="K20612">
        <v>1</v>
      </c>
      <c r="L20612">
        <v>96</v>
      </c>
      <c r="M20612" t="s">
        <v>1117</v>
      </c>
      <c r="N20612">
        <v>96</v>
      </c>
      <c r="P20612" cm="1">
        <f t="array" ref="P20612">IF(Q20612&gt;0,INDEX(Q20612:Q42336,MATCH(TRUE,INDEX(Q20612:Q42336="",,),0)-1),"")</f>
        <v>7</v>
      </c>
      <c r="Q20612">
        <f t="shared" si="597"/>
        <v>7</v>
      </c>
      <c r="R20612">
        <f t="shared" si="598"/>
        <v>0</v>
      </c>
    </row>
    <row r="20613" spans="1:18" x14ac:dyDescent="0.3">
      <c r="A20613" t="s">
        <v>1423</v>
      </c>
      <c r="B20613" s="1">
        <v>38336</v>
      </c>
      <c r="C20613" s="2">
        <v>0.41666666666666669</v>
      </c>
      <c r="D20613" t="s">
        <v>1474</v>
      </c>
      <c r="E20613" t="s">
        <v>1475</v>
      </c>
      <c r="G20613" s="6" t="s">
        <v>29</v>
      </c>
      <c r="H20613" t="s">
        <v>99</v>
      </c>
      <c r="I20613" t="s">
        <v>21</v>
      </c>
      <c r="J20613" t="s">
        <v>22</v>
      </c>
      <c r="K20613">
        <v>2.8</v>
      </c>
      <c r="L20613">
        <v>242</v>
      </c>
      <c r="M20613" t="s">
        <v>1117</v>
      </c>
      <c r="N20613">
        <v>242</v>
      </c>
      <c r="P20613" cm="1">
        <f t="array" ref="P20613">IF(Q20613&gt;0,INDEX(Q20613:Q42337,MATCH(TRUE,INDEX(Q20613:Q42337="",,),0)-1),"")</f>
        <v>7</v>
      </c>
      <c r="Q20613">
        <f t="shared" si="597"/>
        <v>7</v>
      </c>
      <c r="R20613">
        <f t="shared" si="598"/>
        <v>0</v>
      </c>
    </row>
    <row r="20614" spans="1:18" x14ac:dyDescent="0.3">
      <c r="A20614" t="s">
        <v>1423</v>
      </c>
      <c r="B20614" s="1">
        <v>38336</v>
      </c>
      <c r="C20614" s="2">
        <v>0.41666666666666669</v>
      </c>
      <c r="D20614" t="s">
        <v>1474</v>
      </c>
      <c r="E20614" t="s">
        <v>1475</v>
      </c>
      <c r="G20614" s="6" t="s">
        <v>29</v>
      </c>
      <c r="H20614" t="s">
        <v>154</v>
      </c>
      <c r="I20614" t="s">
        <v>21</v>
      </c>
      <c r="J20614" t="s">
        <v>22</v>
      </c>
      <c r="K20614">
        <v>10.3</v>
      </c>
      <c r="L20614">
        <v>513</v>
      </c>
      <c r="M20614" t="s">
        <v>1117</v>
      </c>
      <c r="N20614">
        <v>513</v>
      </c>
      <c r="P20614" cm="1">
        <f t="array" ref="P20614">IF(Q20614&gt;0,INDEX(Q20614:Q42338,MATCH(TRUE,INDEX(Q20614:Q42338="",,),0)-1),"")</f>
        <v>7</v>
      </c>
      <c r="Q20614">
        <f t="shared" si="597"/>
        <v>7</v>
      </c>
      <c r="R20614">
        <f t="shared" si="598"/>
        <v>0</v>
      </c>
    </row>
    <row r="20615" spans="1:18" x14ac:dyDescent="0.3">
      <c r="A20615" t="s">
        <v>1423</v>
      </c>
      <c r="B20615" s="1">
        <v>38336</v>
      </c>
      <c r="C20615" s="2">
        <v>0.41666666666666669</v>
      </c>
      <c r="D20615" t="s">
        <v>1474</v>
      </c>
      <c r="E20615" t="s">
        <v>1475</v>
      </c>
      <c r="G20615" s="6" t="s">
        <v>29</v>
      </c>
      <c r="H20615" t="s">
        <v>148</v>
      </c>
      <c r="I20615" t="s">
        <v>26</v>
      </c>
      <c r="J20615" t="s">
        <v>27</v>
      </c>
      <c r="K20615">
        <v>4</v>
      </c>
      <c r="L20615">
        <v>21.45</v>
      </c>
      <c r="M20615" t="s">
        <v>1117</v>
      </c>
      <c r="N20615">
        <v>21.45</v>
      </c>
      <c r="P20615" cm="1">
        <f t="array" ref="P20615">IF(Q20615&gt;0,INDEX(Q20615:Q42339,MATCH(TRUE,INDEX(Q20615:Q42339="",,),0)-1),"")</f>
        <v>7</v>
      </c>
      <c r="Q20615">
        <f t="shared" si="597"/>
        <v>7</v>
      </c>
      <c r="R20615">
        <f t="shared" si="598"/>
        <v>0</v>
      </c>
    </row>
    <row r="20616" spans="1:18" x14ac:dyDescent="0.3">
      <c r="P20616" t="str" cm="1">
        <f t="array" ref="P20616">IF(Q20616&gt;0,INDEX(Q20616:Q42340,MATCH(TRUE,INDEX(Q20616:Q42340="",,),0)-1),"")</f>
        <v/>
      </c>
      <c r="R20616" t="str">
        <f t="shared" si="598"/>
        <v/>
      </c>
    </row>
    <row r="20617" spans="1:18" x14ac:dyDescent="0.3">
      <c r="A20617" t="s">
        <v>1423</v>
      </c>
      <c r="B20617" s="1">
        <v>38301</v>
      </c>
      <c r="C20617" s="2">
        <v>0.41666666666666669</v>
      </c>
      <c r="D20617" t="s">
        <v>1476</v>
      </c>
      <c r="E20617" t="s">
        <v>1477</v>
      </c>
      <c r="G20617" t="s">
        <v>19</v>
      </c>
      <c r="H20617" t="s">
        <v>41</v>
      </c>
      <c r="I20617" t="s">
        <v>21</v>
      </c>
      <c r="J20617" t="s">
        <v>22</v>
      </c>
      <c r="K20617">
        <v>142.9</v>
      </c>
      <c r="L20617">
        <v>192</v>
      </c>
      <c r="M20617" t="s">
        <v>1117</v>
      </c>
      <c r="N20617">
        <v>231.76</v>
      </c>
      <c r="O20617" t="s">
        <v>24</v>
      </c>
      <c r="P20617" cm="1">
        <f t="array" ref="P20617">IF(Q20617&gt;0,INDEX(Q20617:Q42341,MATCH(TRUE,INDEX(Q20617:Q42341="",,),0)-1),"")</f>
        <v>7</v>
      </c>
      <c r="Q20617">
        <f>INT((ROW()-20617)/9)+1</f>
        <v>1</v>
      </c>
      <c r="R20617">
        <f t="shared" si="598"/>
        <v>0</v>
      </c>
    </row>
    <row r="20618" spans="1:18" x14ac:dyDescent="0.3">
      <c r="A20618" t="s">
        <v>1423</v>
      </c>
      <c r="B20618" s="1">
        <v>38301</v>
      </c>
      <c r="C20618" s="2">
        <v>0.41666666666666669</v>
      </c>
      <c r="D20618" t="s">
        <v>1476</v>
      </c>
      <c r="E20618" t="s">
        <v>1477</v>
      </c>
      <c r="G20618" t="s">
        <v>19</v>
      </c>
      <c r="H20618" t="s">
        <v>122</v>
      </c>
      <c r="I20618" t="s">
        <v>26</v>
      </c>
      <c r="J20618" t="s">
        <v>27</v>
      </c>
      <c r="K20618">
        <v>581</v>
      </c>
      <c r="L20618">
        <v>30.45</v>
      </c>
      <c r="M20618" t="s">
        <v>1117</v>
      </c>
      <c r="N20618">
        <v>62.23</v>
      </c>
      <c r="O20618" t="s">
        <v>24</v>
      </c>
      <c r="P20618" cm="1">
        <f t="array" ref="P20618">IF(Q20618&gt;0,INDEX(Q20618:Q42342,MATCH(TRUE,INDEX(Q20618:Q42342="",,),0)-1),"")</f>
        <v>7</v>
      </c>
      <c r="Q20618">
        <f t="shared" ref="Q20618:Q20679" si="599">INT((ROW()-20617)/9)+1</f>
        <v>1</v>
      </c>
      <c r="R20618">
        <f t="shared" si="598"/>
        <v>0</v>
      </c>
    </row>
    <row r="20619" spans="1:18" x14ac:dyDescent="0.3">
      <c r="A20619" t="s">
        <v>1423</v>
      </c>
      <c r="B20619" s="1">
        <v>38301</v>
      </c>
      <c r="C20619" s="2">
        <v>0.41666666666666669</v>
      </c>
      <c r="D20619" t="s">
        <v>1476</v>
      </c>
      <c r="E20619" t="s">
        <v>1477</v>
      </c>
      <c r="G20619" t="s">
        <v>19</v>
      </c>
      <c r="H20619" t="s">
        <v>41</v>
      </c>
      <c r="I20619" t="s">
        <v>26</v>
      </c>
      <c r="J20619" t="s">
        <v>27</v>
      </c>
      <c r="K20619">
        <v>365</v>
      </c>
      <c r="L20619">
        <v>47.8</v>
      </c>
      <c r="M20619" t="s">
        <v>1117</v>
      </c>
      <c r="N20619">
        <v>68.099999999999994</v>
      </c>
      <c r="O20619" t="s">
        <v>24</v>
      </c>
      <c r="P20619" cm="1">
        <f t="array" ref="P20619">IF(Q20619&gt;0,INDEX(Q20619:Q42343,MATCH(TRUE,INDEX(Q20619:Q42343="",,),0)-1),"")</f>
        <v>7</v>
      </c>
      <c r="Q20619">
        <f t="shared" si="599"/>
        <v>1</v>
      </c>
      <c r="R20619">
        <f t="shared" si="598"/>
        <v>0</v>
      </c>
    </row>
    <row r="20620" spans="1:18" x14ac:dyDescent="0.3">
      <c r="A20620" t="s">
        <v>1423</v>
      </c>
      <c r="B20620" s="1">
        <v>38301</v>
      </c>
      <c r="C20620" s="2">
        <v>0.41666666666666669</v>
      </c>
      <c r="D20620" t="s">
        <v>1476</v>
      </c>
      <c r="E20620" t="s">
        <v>1477</v>
      </c>
      <c r="G20620" s="6" t="s">
        <v>29</v>
      </c>
      <c r="H20620" t="s">
        <v>69</v>
      </c>
      <c r="I20620" t="s">
        <v>21</v>
      </c>
      <c r="J20620" t="s">
        <v>22</v>
      </c>
      <c r="K20620">
        <v>4.9000000000000004</v>
      </c>
      <c r="L20620">
        <v>139</v>
      </c>
      <c r="M20620" t="s">
        <v>1117</v>
      </c>
      <c r="N20620">
        <v>139</v>
      </c>
      <c r="O20620" t="s">
        <v>24</v>
      </c>
      <c r="P20620" cm="1">
        <f t="array" ref="P20620">IF(Q20620&gt;0,INDEX(Q20620:Q42344,MATCH(TRUE,INDEX(Q20620:Q42344="",,),0)-1),"")</f>
        <v>7</v>
      </c>
      <c r="Q20620">
        <f t="shared" si="599"/>
        <v>1</v>
      </c>
      <c r="R20620">
        <f t="shared" si="598"/>
        <v>0</v>
      </c>
    </row>
    <row r="20621" spans="1:18" x14ac:dyDescent="0.3">
      <c r="A20621" t="s">
        <v>1423</v>
      </c>
      <c r="B20621" s="1">
        <v>38301</v>
      </c>
      <c r="C20621" s="2">
        <v>0.41666666666666669</v>
      </c>
      <c r="D20621" t="s">
        <v>1476</v>
      </c>
      <c r="E20621" t="s">
        <v>1477</v>
      </c>
      <c r="G20621" s="6" t="s">
        <v>29</v>
      </c>
      <c r="H20621" t="s">
        <v>99</v>
      </c>
      <c r="I20621" t="s">
        <v>26</v>
      </c>
      <c r="J20621" t="s">
        <v>27</v>
      </c>
      <c r="K20621">
        <v>62</v>
      </c>
      <c r="L20621">
        <v>9.15</v>
      </c>
      <c r="M20621" t="s">
        <v>1117</v>
      </c>
      <c r="N20621">
        <v>9.15</v>
      </c>
      <c r="O20621" t="s">
        <v>24</v>
      </c>
      <c r="P20621" cm="1">
        <f t="array" ref="P20621">IF(Q20621&gt;0,INDEX(Q20621:Q42345,MATCH(TRUE,INDEX(Q20621:Q42345="",,),0)-1),"")</f>
        <v>7</v>
      </c>
      <c r="Q20621">
        <f t="shared" si="599"/>
        <v>1</v>
      </c>
      <c r="R20621">
        <f t="shared" si="598"/>
        <v>0</v>
      </c>
    </row>
    <row r="20622" spans="1:18" x14ac:dyDescent="0.3">
      <c r="A20622" t="s">
        <v>1423</v>
      </c>
      <c r="B20622" s="1">
        <v>38301</v>
      </c>
      <c r="C20622" s="2">
        <v>0.41666666666666669</v>
      </c>
      <c r="D20622" t="s">
        <v>1476</v>
      </c>
      <c r="E20622" t="s">
        <v>1477</v>
      </c>
      <c r="G20622" s="6" t="s">
        <v>29</v>
      </c>
      <c r="H20622" t="s">
        <v>148</v>
      </c>
      <c r="I20622" t="s">
        <v>26</v>
      </c>
      <c r="J20622" t="s">
        <v>27</v>
      </c>
      <c r="K20622">
        <v>35</v>
      </c>
      <c r="L20622">
        <v>14.2</v>
      </c>
      <c r="M20622" t="s">
        <v>1117</v>
      </c>
      <c r="N20622">
        <v>14.2</v>
      </c>
      <c r="O20622" t="s">
        <v>24</v>
      </c>
      <c r="P20622" cm="1">
        <f t="array" ref="P20622">IF(Q20622&gt;0,INDEX(Q20622:Q42346,MATCH(TRUE,INDEX(Q20622:Q42346="",,),0)-1),"")</f>
        <v>7</v>
      </c>
      <c r="Q20622">
        <f t="shared" si="599"/>
        <v>1</v>
      </c>
      <c r="R20622">
        <f t="shared" si="598"/>
        <v>0</v>
      </c>
    </row>
    <row r="20623" spans="1:18" x14ac:dyDescent="0.3">
      <c r="A20623" t="s">
        <v>1423</v>
      </c>
      <c r="B20623" s="1">
        <v>38301</v>
      </c>
      <c r="C20623" s="2">
        <v>0.41666666666666669</v>
      </c>
      <c r="D20623" t="s">
        <v>1476</v>
      </c>
      <c r="E20623" t="s">
        <v>1477</v>
      </c>
      <c r="G20623" s="6" t="s">
        <v>29</v>
      </c>
      <c r="H20623" t="s">
        <v>28</v>
      </c>
      <c r="I20623" t="s">
        <v>26</v>
      </c>
      <c r="J20623" t="s">
        <v>27</v>
      </c>
      <c r="K20623">
        <v>77</v>
      </c>
      <c r="L20623">
        <v>40.549999999999997</v>
      </c>
      <c r="M20623" t="s">
        <v>1117</v>
      </c>
      <c r="N20623">
        <v>40.549999999999997</v>
      </c>
      <c r="O20623" t="s">
        <v>24</v>
      </c>
      <c r="P20623" cm="1">
        <f t="array" ref="P20623">IF(Q20623&gt;0,INDEX(Q20623:Q42347,MATCH(TRUE,INDEX(Q20623:Q42347="",,),0)-1),"")</f>
        <v>7</v>
      </c>
      <c r="Q20623">
        <f t="shared" si="599"/>
        <v>1</v>
      </c>
      <c r="R20623">
        <f t="shared" si="598"/>
        <v>0</v>
      </c>
    </row>
    <row r="20624" spans="1:18" x14ac:dyDescent="0.3">
      <c r="A20624" t="s">
        <v>1423</v>
      </c>
      <c r="B20624" s="1">
        <v>38301</v>
      </c>
      <c r="C20624" s="2">
        <v>0.41666666666666669</v>
      </c>
      <c r="D20624" t="s">
        <v>1476</v>
      </c>
      <c r="E20624" t="s">
        <v>1477</v>
      </c>
      <c r="G20624" s="6" t="s">
        <v>29</v>
      </c>
      <c r="H20624" t="s">
        <v>63</v>
      </c>
      <c r="I20624" t="s">
        <v>26</v>
      </c>
      <c r="J20624" t="s">
        <v>27</v>
      </c>
      <c r="K20624">
        <v>63</v>
      </c>
      <c r="L20624">
        <v>14.9</v>
      </c>
      <c r="M20624" t="s">
        <v>1117</v>
      </c>
      <c r="N20624">
        <v>14.9</v>
      </c>
      <c r="O20624" t="s">
        <v>24</v>
      </c>
      <c r="P20624" cm="1">
        <f t="array" ref="P20624">IF(Q20624&gt;0,INDEX(Q20624:Q42348,MATCH(TRUE,INDEX(Q20624:Q42348="",,),0)-1),"")</f>
        <v>7</v>
      </c>
      <c r="Q20624">
        <f t="shared" si="599"/>
        <v>1</v>
      </c>
      <c r="R20624">
        <f t="shared" si="598"/>
        <v>0</v>
      </c>
    </row>
    <row r="20625" spans="1:18" x14ac:dyDescent="0.3">
      <c r="A20625" t="s">
        <v>1423</v>
      </c>
      <c r="B20625" s="1">
        <v>38301</v>
      </c>
      <c r="C20625" s="2">
        <v>0.41666666666666669</v>
      </c>
      <c r="D20625" t="s">
        <v>1476</v>
      </c>
      <c r="E20625" t="s">
        <v>1477</v>
      </c>
      <c r="G20625" s="6" t="s">
        <v>29</v>
      </c>
      <c r="H20625" t="s">
        <v>70</v>
      </c>
      <c r="I20625" t="s">
        <v>26</v>
      </c>
      <c r="J20625" t="s">
        <v>27</v>
      </c>
      <c r="K20625">
        <v>26</v>
      </c>
      <c r="L20625">
        <v>19</v>
      </c>
      <c r="M20625" t="s">
        <v>1117</v>
      </c>
      <c r="N20625">
        <v>19</v>
      </c>
      <c r="O20625" t="s">
        <v>24</v>
      </c>
      <c r="P20625" cm="1">
        <f t="array" ref="P20625">IF(Q20625&gt;0,INDEX(Q20625:Q42349,MATCH(TRUE,INDEX(Q20625:Q42349="",,),0)-1),"")</f>
        <v>7</v>
      </c>
      <c r="Q20625">
        <f t="shared" si="599"/>
        <v>1</v>
      </c>
      <c r="R20625">
        <f t="shared" si="598"/>
        <v>0</v>
      </c>
    </row>
    <row r="20626" spans="1:18" x14ac:dyDescent="0.3">
      <c r="A20626" t="s">
        <v>1423</v>
      </c>
      <c r="B20626" s="1">
        <v>38301</v>
      </c>
      <c r="C20626" s="2">
        <v>0.41666666666666669</v>
      </c>
      <c r="D20626" t="s">
        <v>1476</v>
      </c>
      <c r="E20626" t="s">
        <v>1477</v>
      </c>
      <c r="G20626" t="s">
        <v>19</v>
      </c>
      <c r="H20626" t="s">
        <v>41</v>
      </c>
      <c r="I20626" t="s">
        <v>21</v>
      </c>
      <c r="J20626" t="s">
        <v>22</v>
      </c>
      <c r="K20626">
        <v>142.9</v>
      </c>
      <c r="L20626">
        <v>192</v>
      </c>
      <c r="M20626" t="s">
        <v>319</v>
      </c>
      <c r="N20626">
        <v>225</v>
      </c>
      <c r="P20626" cm="1">
        <f t="array" ref="P20626">IF(Q20626&gt;0,INDEX(Q20626:Q42350,MATCH(TRUE,INDEX(Q20626:Q42350="",,),0)-1),"")</f>
        <v>7</v>
      </c>
      <c r="Q20626">
        <f t="shared" si="599"/>
        <v>2</v>
      </c>
      <c r="R20626">
        <f t="shared" si="598"/>
        <v>0</v>
      </c>
    </row>
    <row r="20627" spans="1:18" x14ac:dyDescent="0.3">
      <c r="A20627" t="s">
        <v>1423</v>
      </c>
      <c r="B20627" s="1">
        <v>38301</v>
      </c>
      <c r="C20627" s="2">
        <v>0.41666666666666669</v>
      </c>
      <c r="D20627" t="s">
        <v>1476</v>
      </c>
      <c r="E20627" t="s">
        <v>1477</v>
      </c>
      <c r="G20627" t="s">
        <v>19</v>
      </c>
      <c r="H20627" t="s">
        <v>122</v>
      </c>
      <c r="I20627" t="s">
        <v>26</v>
      </c>
      <c r="J20627" t="s">
        <v>27</v>
      </c>
      <c r="K20627">
        <v>581</v>
      </c>
      <c r="L20627">
        <v>30.45</v>
      </c>
      <c r="M20627" t="s">
        <v>319</v>
      </c>
      <c r="N20627">
        <v>60</v>
      </c>
      <c r="P20627" cm="1">
        <f t="array" ref="P20627">IF(Q20627&gt;0,INDEX(Q20627:Q42351,MATCH(TRUE,INDEX(Q20627:Q42351="",,),0)-1),"")</f>
        <v>7</v>
      </c>
      <c r="Q20627">
        <f t="shared" si="599"/>
        <v>2</v>
      </c>
      <c r="R20627">
        <f t="shared" si="598"/>
        <v>0</v>
      </c>
    </row>
    <row r="20628" spans="1:18" x14ac:dyDescent="0.3">
      <c r="A20628" t="s">
        <v>1423</v>
      </c>
      <c r="B20628" s="1">
        <v>38301</v>
      </c>
      <c r="C20628" s="2">
        <v>0.41666666666666669</v>
      </c>
      <c r="D20628" t="s">
        <v>1476</v>
      </c>
      <c r="E20628" t="s">
        <v>1477</v>
      </c>
      <c r="G20628" t="s">
        <v>19</v>
      </c>
      <c r="H20628" t="s">
        <v>41</v>
      </c>
      <c r="I20628" t="s">
        <v>26</v>
      </c>
      <c r="J20628" t="s">
        <v>27</v>
      </c>
      <c r="K20628">
        <v>365</v>
      </c>
      <c r="L20628">
        <v>47.8</v>
      </c>
      <c r="M20628" t="s">
        <v>319</v>
      </c>
      <c r="N20628">
        <v>70</v>
      </c>
      <c r="P20628" cm="1">
        <f t="array" ref="P20628">IF(Q20628&gt;0,INDEX(Q20628:Q42352,MATCH(TRUE,INDEX(Q20628:Q42352="",,),0)-1),"")</f>
        <v>7</v>
      </c>
      <c r="Q20628">
        <f t="shared" si="599"/>
        <v>2</v>
      </c>
      <c r="R20628">
        <f t="shared" si="598"/>
        <v>0</v>
      </c>
    </row>
    <row r="20629" spans="1:18" x14ac:dyDescent="0.3">
      <c r="A20629" t="s">
        <v>1423</v>
      </c>
      <c r="B20629" s="1">
        <v>38301</v>
      </c>
      <c r="C20629" s="2">
        <v>0.41666666666666669</v>
      </c>
      <c r="D20629" t="s">
        <v>1476</v>
      </c>
      <c r="E20629" t="s">
        <v>1477</v>
      </c>
      <c r="G20629" s="6" t="s">
        <v>29</v>
      </c>
      <c r="H20629" t="s">
        <v>69</v>
      </c>
      <c r="I20629" t="s">
        <v>21</v>
      </c>
      <c r="J20629" t="s">
        <v>22</v>
      </c>
      <c r="K20629">
        <v>4.9000000000000004</v>
      </c>
      <c r="L20629">
        <v>139</v>
      </c>
      <c r="M20629" t="s">
        <v>319</v>
      </c>
      <c r="N20629">
        <v>139</v>
      </c>
      <c r="P20629" cm="1">
        <f t="array" ref="P20629">IF(Q20629&gt;0,INDEX(Q20629:Q42353,MATCH(TRUE,INDEX(Q20629:Q42353="",,),0)-1),"")</f>
        <v>7</v>
      </c>
      <c r="Q20629">
        <f t="shared" si="599"/>
        <v>2</v>
      </c>
      <c r="R20629">
        <f t="shared" si="598"/>
        <v>0</v>
      </c>
    </row>
    <row r="20630" spans="1:18" x14ac:dyDescent="0.3">
      <c r="A20630" t="s">
        <v>1423</v>
      </c>
      <c r="B20630" s="1">
        <v>38301</v>
      </c>
      <c r="C20630" s="2">
        <v>0.41666666666666669</v>
      </c>
      <c r="D20630" t="s">
        <v>1476</v>
      </c>
      <c r="E20630" t="s">
        <v>1477</v>
      </c>
      <c r="G20630" s="6" t="s">
        <v>29</v>
      </c>
      <c r="H20630" t="s">
        <v>99</v>
      </c>
      <c r="I20630" t="s">
        <v>26</v>
      </c>
      <c r="J20630" t="s">
        <v>27</v>
      </c>
      <c r="K20630">
        <v>62</v>
      </c>
      <c r="L20630">
        <v>9.15</v>
      </c>
      <c r="M20630" t="s">
        <v>319</v>
      </c>
      <c r="N20630">
        <v>9.15</v>
      </c>
      <c r="P20630" cm="1">
        <f t="array" ref="P20630">IF(Q20630&gt;0,INDEX(Q20630:Q42354,MATCH(TRUE,INDEX(Q20630:Q42354="",,),0)-1),"")</f>
        <v>7</v>
      </c>
      <c r="Q20630">
        <f t="shared" si="599"/>
        <v>2</v>
      </c>
      <c r="R20630">
        <f t="shared" si="598"/>
        <v>0</v>
      </c>
    </row>
    <row r="20631" spans="1:18" x14ac:dyDescent="0.3">
      <c r="A20631" t="s">
        <v>1423</v>
      </c>
      <c r="B20631" s="1">
        <v>38301</v>
      </c>
      <c r="C20631" s="2">
        <v>0.41666666666666669</v>
      </c>
      <c r="D20631" t="s">
        <v>1476</v>
      </c>
      <c r="E20631" t="s">
        <v>1477</v>
      </c>
      <c r="G20631" s="6" t="s">
        <v>29</v>
      </c>
      <c r="H20631" t="s">
        <v>148</v>
      </c>
      <c r="I20631" t="s">
        <v>26</v>
      </c>
      <c r="J20631" t="s">
        <v>27</v>
      </c>
      <c r="K20631">
        <v>35</v>
      </c>
      <c r="L20631">
        <v>14.2</v>
      </c>
      <c r="M20631" t="s">
        <v>319</v>
      </c>
      <c r="N20631">
        <v>14.2</v>
      </c>
      <c r="P20631" cm="1">
        <f t="array" ref="P20631">IF(Q20631&gt;0,INDEX(Q20631:Q42355,MATCH(TRUE,INDEX(Q20631:Q42355="",,),0)-1),"")</f>
        <v>7</v>
      </c>
      <c r="Q20631">
        <f t="shared" si="599"/>
        <v>2</v>
      </c>
      <c r="R20631">
        <f t="shared" si="598"/>
        <v>0</v>
      </c>
    </row>
    <row r="20632" spans="1:18" x14ac:dyDescent="0.3">
      <c r="A20632" t="s">
        <v>1423</v>
      </c>
      <c r="B20632" s="1">
        <v>38301</v>
      </c>
      <c r="C20632" s="2">
        <v>0.41666666666666669</v>
      </c>
      <c r="D20632" t="s">
        <v>1476</v>
      </c>
      <c r="E20632" t="s">
        <v>1477</v>
      </c>
      <c r="G20632" s="6" t="s">
        <v>29</v>
      </c>
      <c r="H20632" t="s">
        <v>28</v>
      </c>
      <c r="I20632" t="s">
        <v>26</v>
      </c>
      <c r="J20632" t="s">
        <v>27</v>
      </c>
      <c r="K20632">
        <v>77</v>
      </c>
      <c r="L20632">
        <v>40.549999999999997</v>
      </c>
      <c r="M20632" t="s">
        <v>319</v>
      </c>
      <c r="N20632">
        <v>40.549999999999997</v>
      </c>
      <c r="P20632" cm="1">
        <f t="array" ref="P20632">IF(Q20632&gt;0,INDEX(Q20632:Q42356,MATCH(TRUE,INDEX(Q20632:Q42356="",,),0)-1),"")</f>
        <v>7</v>
      </c>
      <c r="Q20632">
        <f t="shared" si="599"/>
        <v>2</v>
      </c>
      <c r="R20632">
        <f t="shared" si="598"/>
        <v>0</v>
      </c>
    </row>
    <row r="20633" spans="1:18" x14ac:dyDescent="0.3">
      <c r="A20633" t="s">
        <v>1423</v>
      </c>
      <c r="B20633" s="1">
        <v>38301</v>
      </c>
      <c r="C20633" s="2">
        <v>0.41666666666666669</v>
      </c>
      <c r="D20633" t="s">
        <v>1476</v>
      </c>
      <c r="E20633" t="s">
        <v>1477</v>
      </c>
      <c r="G20633" s="6" t="s">
        <v>29</v>
      </c>
      <c r="H20633" t="s">
        <v>63</v>
      </c>
      <c r="I20633" t="s">
        <v>26</v>
      </c>
      <c r="J20633" t="s">
        <v>27</v>
      </c>
      <c r="K20633">
        <v>63</v>
      </c>
      <c r="L20633">
        <v>14.9</v>
      </c>
      <c r="M20633" t="s">
        <v>319</v>
      </c>
      <c r="N20633">
        <v>14.9</v>
      </c>
      <c r="P20633" cm="1">
        <f t="array" ref="P20633">IF(Q20633&gt;0,INDEX(Q20633:Q42357,MATCH(TRUE,INDEX(Q20633:Q42357="",,),0)-1),"")</f>
        <v>7</v>
      </c>
      <c r="Q20633">
        <f t="shared" si="599"/>
        <v>2</v>
      </c>
      <c r="R20633">
        <f t="shared" si="598"/>
        <v>0</v>
      </c>
    </row>
    <row r="20634" spans="1:18" x14ac:dyDescent="0.3">
      <c r="A20634" t="s">
        <v>1423</v>
      </c>
      <c r="B20634" s="1">
        <v>38301</v>
      </c>
      <c r="C20634" s="2">
        <v>0.41666666666666669</v>
      </c>
      <c r="D20634" t="s">
        <v>1476</v>
      </c>
      <c r="E20634" t="s">
        <v>1477</v>
      </c>
      <c r="G20634" s="6" t="s">
        <v>29</v>
      </c>
      <c r="H20634" t="s">
        <v>70</v>
      </c>
      <c r="I20634" t="s">
        <v>26</v>
      </c>
      <c r="J20634" t="s">
        <v>27</v>
      </c>
      <c r="K20634">
        <v>26</v>
      </c>
      <c r="L20634">
        <v>19</v>
      </c>
      <c r="M20634" t="s">
        <v>319</v>
      </c>
      <c r="N20634">
        <v>19</v>
      </c>
      <c r="P20634" cm="1">
        <f t="array" ref="P20634">IF(Q20634&gt;0,INDEX(Q20634:Q42358,MATCH(TRUE,INDEX(Q20634:Q42358="",,),0)-1),"")</f>
        <v>7</v>
      </c>
      <c r="Q20634">
        <f t="shared" si="599"/>
        <v>2</v>
      </c>
      <c r="R20634">
        <f t="shared" si="598"/>
        <v>0</v>
      </c>
    </row>
    <row r="20635" spans="1:18" x14ac:dyDescent="0.3">
      <c r="A20635" t="s">
        <v>1423</v>
      </c>
      <c r="B20635" s="1">
        <v>38301</v>
      </c>
      <c r="C20635" s="2">
        <v>0.41666666666666669</v>
      </c>
      <c r="D20635" t="s">
        <v>1476</v>
      </c>
      <c r="E20635" t="s">
        <v>1477</v>
      </c>
      <c r="G20635" t="s">
        <v>19</v>
      </c>
      <c r="H20635" t="s">
        <v>41</v>
      </c>
      <c r="I20635" t="s">
        <v>21</v>
      </c>
      <c r="J20635" t="s">
        <v>22</v>
      </c>
      <c r="K20635">
        <v>142.9</v>
      </c>
      <c r="L20635">
        <v>192</v>
      </c>
      <c r="M20635" t="s">
        <v>449</v>
      </c>
      <c r="N20635">
        <v>229</v>
      </c>
      <c r="P20635" cm="1">
        <f t="array" ref="P20635">IF(Q20635&gt;0,INDEX(Q20635:Q42359,MATCH(TRUE,INDEX(Q20635:Q42359="",,),0)-1),"")</f>
        <v>7</v>
      </c>
      <c r="Q20635">
        <f t="shared" si="599"/>
        <v>3</v>
      </c>
      <c r="R20635">
        <f t="shared" si="598"/>
        <v>0</v>
      </c>
    </row>
    <row r="20636" spans="1:18" x14ac:dyDescent="0.3">
      <c r="A20636" t="s">
        <v>1423</v>
      </c>
      <c r="B20636" s="1">
        <v>38301</v>
      </c>
      <c r="C20636" s="2">
        <v>0.41666666666666669</v>
      </c>
      <c r="D20636" t="s">
        <v>1476</v>
      </c>
      <c r="E20636" t="s">
        <v>1477</v>
      </c>
      <c r="G20636" t="s">
        <v>19</v>
      </c>
      <c r="H20636" t="s">
        <v>122</v>
      </c>
      <c r="I20636" t="s">
        <v>26</v>
      </c>
      <c r="J20636" t="s">
        <v>27</v>
      </c>
      <c r="K20636">
        <v>581</v>
      </c>
      <c r="L20636">
        <v>30.45</v>
      </c>
      <c r="M20636" t="s">
        <v>449</v>
      </c>
      <c r="N20636">
        <v>61.17</v>
      </c>
      <c r="P20636" cm="1">
        <f t="array" ref="P20636">IF(Q20636&gt;0,INDEX(Q20636:Q42360,MATCH(TRUE,INDEX(Q20636:Q42360="",,),0)-1),"")</f>
        <v>7</v>
      </c>
      <c r="Q20636">
        <f t="shared" si="599"/>
        <v>3</v>
      </c>
      <c r="R20636">
        <f t="shared" si="598"/>
        <v>0</v>
      </c>
    </row>
    <row r="20637" spans="1:18" x14ac:dyDescent="0.3">
      <c r="A20637" t="s">
        <v>1423</v>
      </c>
      <c r="B20637" s="1">
        <v>38301</v>
      </c>
      <c r="C20637" s="2">
        <v>0.41666666666666669</v>
      </c>
      <c r="D20637" t="s">
        <v>1476</v>
      </c>
      <c r="E20637" t="s">
        <v>1477</v>
      </c>
      <c r="G20637" t="s">
        <v>19</v>
      </c>
      <c r="H20637" t="s">
        <v>41</v>
      </c>
      <c r="I20637" t="s">
        <v>26</v>
      </c>
      <c r="J20637" t="s">
        <v>27</v>
      </c>
      <c r="K20637">
        <v>365</v>
      </c>
      <c r="L20637">
        <v>47.8</v>
      </c>
      <c r="M20637" t="s">
        <v>449</v>
      </c>
      <c r="N20637">
        <v>65.11</v>
      </c>
      <c r="P20637" cm="1">
        <f t="array" ref="P20637">IF(Q20637&gt;0,INDEX(Q20637:Q42361,MATCH(TRUE,INDEX(Q20637:Q42361="",,),0)-1),"")</f>
        <v>7</v>
      </c>
      <c r="Q20637">
        <f t="shared" si="599"/>
        <v>3</v>
      </c>
      <c r="R20637">
        <f t="shared" si="598"/>
        <v>0</v>
      </c>
    </row>
    <row r="20638" spans="1:18" x14ac:dyDescent="0.3">
      <c r="A20638" t="s">
        <v>1423</v>
      </c>
      <c r="B20638" s="1">
        <v>38301</v>
      </c>
      <c r="C20638" s="2">
        <v>0.41666666666666669</v>
      </c>
      <c r="D20638" t="s">
        <v>1476</v>
      </c>
      <c r="E20638" t="s">
        <v>1477</v>
      </c>
      <c r="G20638" s="6" t="s">
        <v>29</v>
      </c>
      <c r="H20638" t="s">
        <v>69</v>
      </c>
      <c r="I20638" t="s">
        <v>21</v>
      </c>
      <c r="J20638" t="s">
        <v>22</v>
      </c>
      <c r="K20638">
        <v>4.9000000000000004</v>
      </c>
      <c r="L20638">
        <v>139</v>
      </c>
      <c r="M20638" t="s">
        <v>449</v>
      </c>
      <c r="N20638">
        <v>139</v>
      </c>
      <c r="P20638" cm="1">
        <f t="array" ref="P20638">IF(Q20638&gt;0,INDEX(Q20638:Q42362,MATCH(TRUE,INDEX(Q20638:Q42362="",,),0)-1),"")</f>
        <v>7</v>
      </c>
      <c r="Q20638">
        <f t="shared" si="599"/>
        <v>3</v>
      </c>
      <c r="R20638">
        <f t="shared" si="598"/>
        <v>0</v>
      </c>
    </row>
    <row r="20639" spans="1:18" x14ac:dyDescent="0.3">
      <c r="A20639" t="s">
        <v>1423</v>
      </c>
      <c r="B20639" s="1">
        <v>38301</v>
      </c>
      <c r="C20639" s="2">
        <v>0.41666666666666669</v>
      </c>
      <c r="D20639" t="s">
        <v>1476</v>
      </c>
      <c r="E20639" t="s">
        <v>1477</v>
      </c>
      <c r="G20639" s="6" t="s">
        <v>29</v>
      </c>
      <c r="H20639" t="s">
        <v>99</v>
      </c>
      <c r="I20639" t="s">
        <v>26</v>
      </c>
      <c r="J20639" t="s">
        <v>27</v>
      </c>
      <c r="K20639">
        <v>62</v>
      </c>
      <c r="L20639">
        <v>9.15</v>
      </c>
      <c r="M20639" t="s">
        <v>449</v>
      </c>
      <c r="N20639">
        <v>9.15</v>
      </c>
      <c r="P20639" cm="1">
        <f t="array" ref="P20639">IF(Q20639&gt;0,INDEX(Q20639:Q42363,MATCH(TRUE,INDEX(Q20639:Q42363="",,),0)-1),"")</f>
        <v>7</v>
      </c>
      <c r="Q20639">
        <f t="shared" si="599"/>
        <v>3</v>
      </c>
      <c r="R20639">
        <f t="shared" si="598"/>
        <v>0</v>
      </c>
    </row>
    <row r="20640" spans="1:18" x14ac:dyDescent="0.3">
      <c r="A20640" t="s">
        <v>1423</v>
      </c>
      <c r="B20640" s="1">
        <v>38301</v>
      </c>
      <c r="C20640" s="2">
        <v>0.41666666666666669</v>
      </c>
      <c r="D20640" t="s">
        <v>1476</v>
      </c>
      <c r="E20640" t="s">
        <v>1477</v>
      </c>
      <c r="G20640" s="6" t="s">
        <v>29</v>
      </c>
      <c r="H20640" t="s">
        <v>148</v>
      </c>
      <c r="I20640" t="s">
        <v>26</v>
      </c>
      <c r="J20640" t="s">
        <v>27</v>
      </c>
      <c r="K20640">
        <v>35</v>
      </c>
      <c r="L20640">
        <v>14.2</v>
      </c>
      <c r="M20640" t="s">
        <v>449</v>
      </c>
      <c r="N20640">
        <v>14.2</v>
      </c>
      <c r="P20640" cm="1">
        <f t="array" ref="P20640">IF(Q20640&gt;0,INDEX(Q20640:Q42364,MATCH(TRUE,INDEX(Q20640:Q42364="",,),0)-1),"")</f>
        <v>7</v>
      </c>
      <c r="Q20640">
        <f t="shared" si="599"/>
        <v>3</v>
      </c>
      <c r="R20640">
        <f t="shared" si="598"/>
        <v>0</v>
      </c>
    </row>
    <row r="20641" spans="1:18" x14ac:dyDescent="0.3">
      <c r="A20641" t="s">
        <v>1423</v>
      </c>
      <c r="B20641" s="1">
        <v>38301</v>
      </c>
      <c r="C20641" s="2">
        <v>0.41666666666666669</v>
      </c>
      <c r="D20641" t="s">
        <v>1476</v>
      </c>
      <c r="E20641" t="s">
        <v>1477</v>
      </c>
      <c r="G20641" s="6" t="s">
        <v>29</v>
      </c>
      <c r="H20641" t="s">
        <v>28</v>
      </c>
      <c r="I20641" t="s">
        <v>26</v>
      </c>
      <c r="J20641" t="s">
        <v>27</v>
      </c>
      <c r="K20641">
        <v>77</v>
      </c>
      <c r="L20641">
        <v>40.549999999999997</v>
      </c>
      <c r="M20641" t="s">
        <v>449</v>
      </c>
      <c r="N20641">
        <v>40.549999999999997</v>
      </c>
      <c r="P20641" cm="1">
        <f t="array" ref="P20641">IF(Q20641&gt;0,INDEX(Q20641:Q42365,MATCH(TRUE,INDEX(Q20641:Q42365="",,),0)-1),"")</f>
        <v>7</v>
      </c>
      <c r="Q20641">
        <f t="shared" si="599"/>
        <v>3</v>
      </c>
      <c r="R20641">
        <f t="shared" si="598"/>
        <v>0</v>
      </c>
    </row>
    <row r="20642" spans="1:18" x14ac:dyDescent="0.3">
      <c r="A20642" t="s">
        <v>1423</v>
      </c>
      <c r="B20642" s="1">
        <v>38301</v>
      </c>
      <c r="C20642" s="2">
        <v>0.41666666666666669</v>
      </c>
      <c r="D20642" t="s">
        <v>1476</v>
      </c>
      <c r="E20642" t="s">
        <v>1477</v>
      </c>
      <c r="G20642" s="6" t="s">
        <v>29</v>
      </c>
      <c r="H20642" t="s">
        <v>63</v>
      </c>
      <c r="I20642" t="s">
        <v>26</v>
      </c>
      <c r="J20642" t="s">
        <v>27</v>
      </c>
      <c r="K20642">
        <v>63</v>
      </c>
      <c r="L20642">
        <v>14.9</v>
      </c>
      <c r="M20642" t="s">
        <v>449</v>
      </c>
      <c r="N20642">
        <v>14.9</v>
      </c>
      <c r="P20642" cm="1">
        <f t="array" ref="P20642">IF(Q20642&gt;0,INDEX(Q20642:Q42366,MATCH(TRUE,INDEX(Q20642:Q42366="",,),0)-1),"")</f>
        <v>7</v>
      </c>
      <c r="Q20642">
        <f t="shared" si="599"/>
        <v>3</v>
      </c>
      <c r="R20642">
        <f t="shared" si="598"/>
        <v>0</v>
      </c>
    </row>
    <row r="20643" spans="1:18" x14ac:dyDescent="0.3">
      <c r="A20643" t="s">
        <v>1423</v>
      </c>
      <c r="B20643" s="1">
        <v>38301</v>
      </c>
      <c r="C20643" s="2">
        <v>0.41666666666666669</v>
      </c>
      <c r="D20643" t="s">
        <v>1476</v>
      </c>
      <c r="E20643" t="s">
        <v>1477</v>
      </c>
      <c r="G20643" s="6" t="s">
        <v>29</v>
      </c>
      <c r="H20643" t="s">
        <v>70</v>
      </c>
      <c r="I20643" t="s">
        <v>26</v>
      </c>
      <c r="J20643" t="s">
        <v>27</v>
      </c>
      <c r="K20643">
        <v>26</v>
      </c>
      <c r="L20643">
        <v>19</v>
      </c>
      <c r="M20643" t="s">
        <v>449</v>
      </c>
      <c r="N20643">
        <v>19</v>
      </c>
      <c r="P20643" cm="1">
        <f t="array" ref="P20643">IF(Q20643&gt;0,INDEX(Q20643:Q42367,MATCH(TRUE,INDEX(Q20643:Q42367="",,),0)-1),"")</f>
        <v>7</v>
      </c>
      <c r="Q20643">
        <f t="shared" si="599"/>
        <v>3</v>
      </c>
      <c r="R20643">
        <f t="shared" si="598"/>
        <v>0</v>
      </c>
    </row>
    <row r="20644" spans="1:18" x14ac:dyDescent="0.3">
      <c r="A20644" t="s">
        <v>1423</v>
      </c>
      <c r="B20644" s="1">
        <v>38301</v>
      </c>
      <c r="C20644" s="2">
        <v>0.41666666666666669</v>
      </c>
      <c r="D20644" t="s">
        <v>1476</v>
      </c>
      <c r="E20644" t="s">
        <v>1477</v>
      </c>
      <c r="G20644" t="s">
        <v>19</v>
      </c>
      <c r="H20644" t="s">
        <v>41</v>
      </c>
      <c r="I20644" t="s">
        <v>21</v>
      </c>
      <c r="J20644" t="s">
        <v>22</v>
      </c>
      <c r="K20644">
        <v>142.9</v>
      </c>
      <c r="L20644">
        <v>192</v>
      </c>
      <c r="M20644" t="s">
        <v>1130</v>
      </c>
      <c r="N20644">
        <v>250</v>
      </c>
      <c r="P20644" cm="1">
        <f t="array" ref="P20644">IF(Q20644&gt;0,INDEX(Q20644:Q42368,MATCH(TRUE,INDEX(Q20644:Q42368="",,),0)-1),"")</f>
        <v>7</v>
      </c>
      <c r="Q20644">
        <f t="shared" si="599"/>
        <v>4</v>
      </c>
      <c r="R20644">
        <f t="shared" si="598"/>
        <v>0</v>
      </c>
    </row>
    <row r="20645" spans="1:18" x14ac:dyDescent="0.3">
      <c r="A20645" t="s">
        <v>1423</v>
      </c>
      <c r="B20645" s="1">
        <v>38301</v>
      </c>
      <c r="C20645" s="2">
        <v>0.41666666666666669</v>
      </c>
      <c r="D20645" t="s">
        <v>1476</v>
      </c>
      <c r="E20645" t="s">
        <v>1477</v>
      </c>
      <c r="G20645" t="s">
        <v>19</v>
      </c>
      <c r="H20645" t="s">
        <v>122</v>
      </c>
      <c r="I20645" t="s">
        <v>26</v>
      </c>
      <c r="J20645" t="s">
        <v>27</v>
      </c>
      <c r="K20645">
        <v>581</v>
      </c>
      <c r="L20645">
        <v>30.45</v>
      </c>
      <c r="M20645" t="s">
        <v>1130</v>
      </c>
      <c r="N20645">
        <v>50</v>
      </c>
      <c r="P20645" cm="1">
        <f t="array" ref="P20645">IF(Q20645&gt;0,INDEX(Q20645:Q42369,MATCH(TRUE,INDEX(Q20645:Q42369="",,),0)-1),"")</f>
        <v>7</v>
      </c>
      <c r="Q20645">
        <f t="shared" si="599"/>
        <v>4</v>
      </c>
      <c r="R20645">
        <f t="shared" si="598"/>
        <v>0</v>
      </c>
    </row>
    <row r="20646" spans="1:18" x14ac:dyDescent="0.3">
      <c r="A20646" t="s">
        <v>1423</v>
      </c>
      <c r="B20646" s="1">
        <v>38301</v>
      </c>
      <c r="C20646" s="2">
        <v>0.41666666666666669</v>
      </c>
      <c r="D20646" t="s">
        <v>1476</v>
      </c>
      <c r="E20646" t="s">
        <v>1477</v>
      </c>
      <c r="G20646" t="s">
        <v>19</v>
      </c>
      <c r="H20646" t="s">
        <v>41</v>
      </c>
      <c r="I20646" t="s">
        <v>26</v>
      </c>
      <c r="J20646" t="s">
        <v>27</v>
      </c>
      <c r="K20646">
        <v>365</v>
      </c>
      <c r="L20646">
        <v>47.8</v>
      </c>
      <c r="M20646" t="s">
        <v>1130</v>
      </c>
      <c r="N20646">
        <v>68</v>
      </c>
      <c r="P20646" cm="1">
        <f t="array" ref="P20646">IF(Q20646&gt;0,INDEX(Q20646:Q42370,MATCH(TRUE,INDEX(Q20646:Q42370="",,),0)-1),"")</f>
        <v>7</v>
      </c>
      <c r="Q20646">
        <f t="shared" si="599"/>
        <v>4</v>
      </c>
      <c r="R20646">
        <f t="shared" si="598"/>
        <v>0</v>
      </c>
    </row>
    <row r="20647" spans="1:18" x14ac:dyDescent="0.3">
      <c r="A20647" t="s">
        <v>1423</v>
      </c>
      <c r="B20647" s="1">
        <v>38301</v>
      </c>
      <c r="C20647" s="2">
        <v>0.41666666666666669</v>
      </c>
      <c r="D20647" t="s">
        <v>1476</v>
      </c>
      <c r="E20647" t="s">
        <v>1477</v>
      </c>
      <c r="G20647" s="6" t="s">
        <v>29</v>
      </c>
      <c r="H20647" t="s">
        <v>69</v>
      </c>
      <c r="I20647" t="s">
        <v>21</v>
      </c>
      <c r="J20647" t="s">
        <v>22</v>
      </c>
      <c r="K20647">
        <v>4.9000000000000004</v>
      </c>
      <c r="L20647">
        <v>139</v>
      </c>
      <c r="M20647" t="s">
        <v>1130</v>
      </c>
      <c r="N20647">
        <v>139</v>
      </c>
      <c r="P20647" cm="1">
        <f t="array" ref="P20647">IF(Q20647&gt;0,INDEX(Q20647:Q42371,MATCH(TRUE,INDEX(Q20647:Q42371="",,),0)-1),"")</f>
        <v>7</v>
      </c>
      <c r="Q20647">
        <f t="shared" si="599"/>
        <v>4</v>
      </c>
      <c r="R20647">
        <f t="shared" si="598"/>
        <v>0</v>
      </c>
    </row>
    <row r="20648" spans="1:18" x14ac:dyDescent="0.3">
      <c r="A20648" t="s">
        <v>1423</v>
      </c>
      <c r="B20648" s="1">
        <v>38301</v>
      </c>
      <c r="C20648" s="2">
        <v>0.41666666666666669</v>
      </c>
      <c r="D20648" t="s">
        <v>1476</v>
      </c>
      <c r="E20648" t="s">
        <v>1477</v>
      </c>
      <c r="G20648" s="6" t="s">
        <v>29</v>
      </c>
      <c r="H20648" t="s">
        <v>99</v>
      </c>
      <c r="I20648" t="s">
        <v>26</v>
      </c>
      <c r="J20648" t="s">
        <v>27</v>
      </c>
      <c r="K20648">
        <v>62</v>
      </c>
      <c r="L20648">
        <v>9.15</v>
      </c>
      <c r="M20648" t="s">
        <v>1130</v>
      </c>
      <c r="N20648">
        <v>9.15</v>
      </c>
      <c r="P20648" cm="1">
        <f t="array" ref="P20648">IF(Q20648&gt;0,INDEX(Q20648:Q42372,MATCH(TRUE,INDEX(Q20648:Q42372="",,),0)-1),"")</f>
        <v>7</v>
      </c>
      <c r="Q20648">
        <f t="shared" si="599"/>
        <v>4</v>
      </c>
      <c r="R20648">
        <f t="shared" si="598"/>
        <v>0</v>
      </c>
    </row>
    <row r="20649" spans="1:18" x14ac:dyDescent="0.3">
      <c r="A20649" t="s">
        <v>1423</v>
      </c>
      <c r="B20649" s="1">
        <v>38301</v>
      </c>
      <c r="C20649" s="2">
        <v>0.41666666666666669</v>
      </c>
      <c r="D20649" t="s">
        <v>1476</v>
      </c>
      <c r="E20649" t="s">
        <v>1477</v>
      </c>
      <c r="G20649" s="6" t="s">
        <v>29</v>
      </c>
      <c r="H20649" t="s">
        <v>148</v>
      </c>
      <c r="I20649" t="s">
        <v>26</v>
      </c>
      <c r="J20649" t="s">
        <v>27</v>
      </c>
      <c r="K20649">
        <v>35</v>
      </c>
      <c r="L20649">
        <v>14.2</v>
      </c>
      <c r="M20649" t="s">
        <v>1130</v>
      </c>
      <c r="N20649">
        <v>14.2</v>
      </c>
      <c r="P20649" cm="1">
        <f t="array" ref="P20649">IF(Q20649&gt;0,INDEX(Q20649:Q42373,MATCH(TRUE,INDEX(Q20649:Q42373="",,),0)-1),"")</f>
        <v>7</v>
      </c>
      <c r="Q20649">
        <f t="shared" si="599"/>
        <v>4</v>
      </c>
      <c r="R20649">
        <f t="shared" si="598"/>
        <v>0</v>
      </c>
    </row>
    <row r="20650" spans="1:18" x14ac:dyDescent="0.3">
      <c r="A20650" t="s">
        <v>1423</v>
      </c>
      <c r="B20650" s="1">
        <v>38301</v>
      </c>
      <c r="C20650" s="2">
        <v>0.41666666666666669</v>
      </c>
      <c r="D20650" t="s">
        <v>1476</v>
      </c>
      <c r="E20650" t="s">
        <v>1477</v>
      </c>
      <c r="G20650" s="6" t="s">
        <v>29</v>
      </c>
      <c r="H20650" t="s">
        <v>28</v>
      </c>
      <c r="I20650" t="s">
        <v>26</v>
      </c>
      <c r="J20650" t="s">
        <v>27</v>
      </c>
      <c r="K20650">
        <v>77</v>
      </c>
      <c r="L20650">
        <v>40.549999999999997</v>
      </c>
      <c r="M20650" t="s">
        <v>1130</v>
      </c>
      <c r="N20650">
        <v>40.549999999999997</v>
      </c>
      <c r="P20650" cm="1">
        <f t="array" ref="P20650">IF(Q20650&gt;0,INDEX(Q20650:Q42374,MATCH(TRUE,INDEX(Q20650:Q42374="",,),0)-1),"")</f>
        <v>7</v>
      </c>
      <c r="Q20650">
        <f t="shared" si="599"/>
        <v>4</v>
      </c>
      <c r="R20650">
        <f t="shared" si="598"/>
        <v>0</v>
      </c>
    </row>
    <row r="20651" spans="1:18" x14ac:dyDescent="0.3">
      <c r="A20651" t="s">
        <v>1423</v>
      </c>
      <c r="B20651" s="1">
        <v>38301</v>
      </c>
      <c r="C20651" s="2">
        <v>0.41666666666666669</v>
      </c>
      <c r="D20651" t="s">
        <v>1476</v>
      </c>
      <c r="E20651" t="s">
        <v>1477</v>
      </c>
      <c r="G20651" s="6" t="s">
        <v>29</v>
      </c>
      <c r="H20651" t="s">
        <v>63</v>
      </c>
      <c r="I20651" t="s">
        <v>26</v>
      </c>
      <c r="J20651" t="s">
        <v>27</v>
      </c>
      <c r="K20651">
        <v>63</v>
      </c>
      <c r="L20651">
        <v>14.9</v>
      </c>
      <c r="M20651" t="s">
        <v>1130</v>
      </c>
      <c r="N20651">
        <v>14.9</v>
      </c>
      <c r="P20651" cm="1">
        <f t="array" ref="P20651">IF(Q20651&gt;0,INDEX(Q20651:Q42375,MATCH(TRUE,INDEX(Q20651:Q42375="",,),0)-1),"")</f>
        <v>7</v>
      </c>
      <c r="Q20651">
        <f t="shared" si="599"/>
        <v>4</v>
      </c>
      <c r="R20651">
        <f t="shared" si="598"/>
        <v>0</v>
      </c>
    </row>
    <row r="20652" spans="1:18" x14ac:dyDescent="0.3">
      <c r="A20652" t="s">
        <v>1423</v>
      </c>
      <c r="B20652" s="1">
        <v>38301</v>
      </c>
      <c r="C20652" s="2">
        <v>0.41666666666666669</v>
      </c>
      <c r="D20652" t="s">
        <v>1476</v>
      </c>
      <c r="E20652" t="s">
        <v>1477</v>
      </c>
      <c r="G20652" s="6" t="s">
        <v>29</v>
      </c>
      <c r="H20652" t="s">
        <v>70</v>
      </c>
      <c r="I20652" t="s">
        <v>26</v>
      </c>
      <c r="J20652" t="s">
        <v>27</v>
      </c>
      <c r="K20652">
        <v>26</v>
      </c>
      <c r="L20652">
        <v>19</v>
      </c>
      <c r="M20652" t="s">
        <v>1130</v>
      </c>
      <c r="N20652">
        <v>19</v>
      </c>
      <c r="P20652" cm="1">
        <f t="array" ref="P20652">IF(Q20652&gt;0,INDEX(Q20652:Q42376,MATCH(TRUE,INDEX(Q20652:Q42376="",,),0)-1),"")</f>
        <v>7</v>
      </c>
      <c r="Q20652">
        <f t="shared" si="599"/>
        <v>4</v>
      </c>
      <c r="R20652">
        <f t="shared" si="598"/>
        <v>0</v>
      </c>
    </row>
    <row r="20653" spans="1:18" x14ac:dyDescent="0.3">
      <c r="A20653" t="s">
        <v>1423</v>
      </c>
      <c r="B20653" s="1">
        <v>38301</v>
      </c>
      <c r="C20653" s="2">
        <v>0.41666666666666669</v>
      </c>
      <c r="D20653" t="s">
        <v>1476</v>
      </c>
      <c r="E20653" t="s">
        <v>1477</v>
      </c>
      <c r="G20653" t="s">
        <v>19</v>
      </c>
      <c r="H20653" t="s">
        <v>41</v>
      </c>
      <c r="I20653" t="s">
        <v>21</v>
      </c>
      <c r="J20653" t="s">
        <v>22</v>
      </c>
      <c r="K20653">
        <v>142.9</v>
      </c>
      <c r="L20653">
        <v>192</v>
      </c>
      <c r="M20653" t="s">
        <v>1140</v>
      </c>
      <c r="N20653">
        <v>200</v>
      </c>
      <c r="P20653" cm="1">
        <f t="array" ref="P20653">IF(Q20653&gt;0,INDEX(Q20653:Q42377,MATCH(TRUE,INDEX(Q20653:Q42377="",,),0)-1),"")</f>
        <v>7</v>
      </c>
      <c r="Q20653">
        <f t="shared" si="599"/>
        <v>5</v>
      </c>
      <c r="R20653">
        <f t="shared" si="598"/>
        <v>0</v>
      </c>
    </row>
    <row r="20654" spans="1:18" x14ac:dyDescent="0.3">
      <c r="A20654" t="s">
        <v>1423</v>
      </c>
      <c r="B20654" s="1">
        <v>38301</v>
      </c>
      <c r="C20654" s="2">
        <v>0.41666666666666669</v>
      </c>
      <c r="D20654" t="s">
        <v>1476</v>
      </c>
      <c r="E20654" t="s">
        <v>1477</v>
      </c>
      <c r="G20654" t="s">
        <v>19</v>
      </c>
      <c r="H20654" t="s">
        <v>122</v>
      </c>
      <c r="I20654" t="s">
        <v>26</v>
      </c>
      <c r="J20654" t="s">
        <v>27</v>
      </c>
      <c r="K20654">
        <v>581</v>
      </c>
      <c r="L20654">
        <v>30.45</v>
      </c>
      <c r="M20654" t="s">
        <v>1140</v>
      </c>
      <c r="N20654">
        <v>35</v>
      </c>
      <c r="P20654" cm="1">
        <f t="array" ref="P20654">IF(Q20654&gt;0,INDEX(Q20654:Q42378,MATCH(TRUE,INDEX(Q20654:Q42378="",,),0)-1),"")</f>
        <v>7</v>
      </c>
      <c r="Q20654">
        <f t="shared" si="599"/>
        <v>5</v>
      </c>
      <c r="R20654">
        <f t="shared" si="598"/>
        <v>0</v>
      </c>
    </row>
    <row r="20655" spans="1:18" x14ac:dyDescent="0.3">
      <c r="A20655" t="s">
        <v>1423</v>
      </c>
      <c r="B20655" s="1">
        <v>38301</v>
      </c>
      <c r="C20655" s="2">
        <v>0.41666666666666669</v>
      </c>
      <c r="D20655" t="s">
        <v>1476</v>
      </c>
      <c r="E20655" t="s">
        <v>1477</v>
      </c>
      <c r="G20655" t="s">
        <v>19</v>
      </c>
      <c r="H20655" t="s">
        <v>41</v>
      </c>
      <c r="I20655" t="s">
        <v>26</v>
      </c>
      <c r="J20655" t="s">
        <v>27</v>
      </c>
      <c r="K20655">
        <v>365</v>
      </c>
      <c r="L20655">
        <v>47.8</v>
      </c>
      <c r="M20655" t="s">
        <v>1140</v>
      </c>
      <c r="N20655">
        <v>60</v>
      </c>
      <c r="P20655" cm="1">
        <f t="array" ref="P20655">IF(Q20655&gt;0,INDEX(Q20655:Q42379,MATCH(TRUE,INDEX(Q20655:Q42379="",,),0)-1),"")</f>
        <v>7</v>
      </c>
      <c r="Q20655">
        <f t="shared" si="599"/>
        <v>5</v>
      </c>
      <c r="R20655">
        <f t="shared" si="598"/>
        <v>0</v>
      </c>
    </row>
    <row r="20656" spans="1:18" x14ac:dyDescent="0.3">
      <c r="A20656" t="s">
        <v>1423</v>
      </c>
      <c r="B20656" s="1">
        <v>38301</v>
      </c>
      <c r="C20656" s="2">
        <v>0.41666666666666669</v>
      </c>
      <c r="D20656" t="s">
        <v>1476</v>
      </c>
      <c r="E20656" t="s">
        <v>1477</v>
      </c>
      <c r="G20656" s="6" t="s">
        <v>29</v>
      </c>
      <c r="H20656" t="s">
        <v>69</v>
      </c>
      <c r="I20656" t="s">
        <v>21</v>
      </c>
      <c r="J20656" t="s">
        <v>22</v>
      </c>
      <c r="K20656">
        <v>4.9000000000000004</v>
      </c>
      <c r="L20656">
        <v>139</v>
      </c>
      <c r="M20656" t="s">
        <v>1140</v>
      </c>
      <c r="N20656">
        <v>139</v>
      </c>
      <c r="P20656" cm="1">
        <f t="array" ref="P20656">IF(Q20656&gt;0,INDEX(Q20656:Q42380,MATCH(TRUE,INDEX(Q20656:Q42380="",,),0)-1),"")</f>
        <v>7</v>
      </c>
      <c r="Q20656">
        <f t="shared" si="599"/>
        <v>5</v>
      </c>
      <c r="R20656">
        <f t="shared" ref="R20656:R20719" si="600">IF(P20656="","",0)</f>
        <v>0</v>
      </c>
    </row>
    <row r="20657" spans="1:18" x14ac:dyDescent="0.3">
      <c r="A20657" t="s">
        <v>1423</v>
      </c>
      <c r="B20657" s="1">
        <v>38301</v>
      </c>
      <c r="C20657" s="2">
        <v>0.41666666666666669</v>
      </c>
      <c r="D20657" t="s">
        <v>1476</v>
      </c>
      <c r="E20657" t="s">
        <v>1477</v>
      </c>
      <c r="G20657" s="6" t="s">
        <v>29</v>
      </c>
      <c r="H20657" t="s">
        <v>99</v>
      </c>
      <c r="I20657" t="s">
        <v>26</v>
      </c>
      <c r="J20657" t="s">
        <v>27</v>
      </c>
      <c r="K20657">
        <v>62</v>
      </c>
      <c r="L20657">
        <v>9.15</v>
      </c>
      <c r="M20657" t="s">
        <v>1140</v>
      </c>
      <c r="N20657">
        <v>9.15</v>
      </c>
      <c r="P20657" cm="1">
        <f t="array" ref="P20657">IF(Q20657&gt;0,INDEX(Q20657:Q42381,MATCH(TRUE,INDEX(Q20657:Q42381="",,),0)-1),"")</f>
        <v>7</v>
      </c>
      <c r="Q20657">
        <f t="shared" si="599"/>
        <v>5</v>
      </c>
      <c r="R20657">
        <f t="shared" si="600"/>
        <v>0</v>
      </c>
    </row>
    <row r="20658" spans="1:18" x14ac:dyDescent="0.3">
      <c r="A20658" t="s">
        <v>1423</v>
      </c>
      <c r="B20658" s="1">
        <v>38301</v>
      </c>
      <c r="C20658" s="2">
        <v>0.41666666666666669</v>
      </c>
      <c r="D20658" t="s">
        <v>1476</v>
      </c>
      <c r="E20658" t="s">
        <v>1477</v>
      </c>
      <c r="G20658" s="6" t="s">
        <v>29</v>
      </c>
      <c r="H20658" t="s">
        <v>148</v>
      </c>
      <c r="I20658" t="s">
        <v>26</v>
      </c>
      <c r="J20658" t="s">
        <v>27</v>
      </c>
      <c r="K20658">
        <v>35</v>
      </c>
      <c r="L20658">
        <v>14.2</v>
      </c>
      <c r="M20658" t="s">
        <v>1140</v>
      </c>
      <c r="N20658">
        <v>14.2</v>
      </c>
      <c r="P20658" cm="1">
        <f t="array" ref="P20658">IF(Q20658&gt;0,INDEX(Q20658:Q42382,MATCH(TRUE,INDEX(Q20658:Q42382="",,),0)-1),"")</f>
        <v>7</v>
      </c>
      <c r="Q20658">
        <f t="shared" si="599"/>
        <v>5</v>
      </c>
      <c r="R20658">
        <f t="shared" si="600"/>
        <v>0</v>
      </c>
    </row>
    <row r="20659" spans="1:18" x14ac:dyDescent="0.3">
      <c r="A20659" t="s">
        <v>1423</v>
      </c>
      <c r="B20659" s="1">
        <v>38301</v>
      </c>
      <c r="C20659" s="2">
        <v>0.41666666666666669</v>
      </c>
      <c r="D20659" t="s">
        <v>1476</v>
      </c>
      <c r="E20659" t="s">
        <v>1477</v>
      </c>
      <c r="G20659" s="6" t="s">
        <v>29</v>
      </c>
      <c r="H20659" t="s">
        <v>28</v>
      </c>
      <c r="I20659" t="s">
        <v>26</v>
      </c>
      <c r="J20659" t="s">
        <v>27</v>
      </c>
      <c r="K20659">
        <v>77</v>
      </c>
      <c r="L20659">
        <v>40.549999999999997</v>
      </c>
      <c r="M20659" t="s">
        <v>1140</v>
      </c>
      <c r="N20659">
        <v>40.549999999999997</v>
      </c>
      <c r="P20659" cm="1">
        <f t="array" ref="P20659">IF(Q20659&gt;0,INDEX(Q20659:Q42383,MATCH(TRUE,INDEX(Q20659:Q42383="",,),0)-1),"")</f>
        <v>7</v>
      </c>
      <c r="Q20659">
        <f t="shared" si="599"/>
        <v>5</v>
      </c>
      <c r="R20659">
        <f t="shared" si="600"/>
        <v>0</v>
      </c>
    </row>
    <row r="20660" spans="1:18" x14ac:dyDescent="0.3">
      <c r="A20660" t="s">
        <v>1423</v>
      </c>
      <c r="B20660" s="1">
        <v>38301</v>
      </c>
      <c r="C20660" s="2">
        <v>0.41666666666666669</v>
      </c>
      <c r="D20660" t="s">
        <v>1476</v>
      </c>
      <c r="E20660" t="s">
        <v>1477</v>
      </c>
      <c r="G20660" s="6" t="s">
        <v>29</v>
      </c>
      <c r="H20660" t="s">
        <v>63</v>
      </c>
      <c r="I20660" t="s">
        <v>26</v>
      </c>
      <c r="J20660" t="s">
        <v>27</v>
      </c>
      <c r="K20660">
        <v>63</v>
      </c>
      <c r="L20660">
        <v>14.9</v>
      </c>
      <c r="M20660" t="s">
        <v>1140</v>
      </c>
      <c r="N20660">
        <v>14.9</v>
      </c>
      <c r="P20660" cm="1">
        <f t="array" ref="P20660">IF(Q20660&gt;0,INDEX(Q20660:Q42384,MATCH(TRUE,INDEX(Q20660:Q42384="",,),0)-1),"")</f>
        <v>7</v>
      </c>
      <c r="Q20660">
        <f t="shared" si="599"/>
        <v>5</v>
      </c>
      <c r="R20660">
        <f t="shared" si="600"/>
        <v>0</v>
      </c>
    </row>
    <row r="20661" spans="1:18" x14ac:dyDescent="0.3">
      <c r="A20661" t="s">
        <v>1423</v>
      </c>
      <c r="B20661" s="1">
        <v>38301</v>
      </c>
      <c r="C20661" s="2">
        <v>0.41666666666666669</v>
      </c>
      <c r="D20661" t="s">
        <v>1476</v>
      </c>
      <c r="E20661" t="s">
        <v>1477</v>
      </c>
      <c r="G20661" s="6" t="s">
        <v>29</v>
      </c>
      <c r="H20661" t="s">
        <v>70</v>
      </c>
      <c r="I20661" t="s">
        <v>26</v>
      </c>
      <c r="J20661" t="s">
        <v>27</v>
      </c>
      <c r="K20661">
        <v>26</v>
      </c>
      <c r="L20661">
        <v>19</v>
      </c>
      <c r="M20661" t="s">
        <v>1140</v>
      </c>
      <c r="N20661">
        <v>19</v>
      </c>
      <c r="P20661" cm="1">
        <f t="array" ref="P20661">IF(Q20661&gt;0,INDEX(Q20661:Q42385,MATCH(TRUE,INDEX(Q20661:Q42385="",,),0)-1),"")</f>
        <v>7</v>
      </c>
      <c r="Q20661">
        <f t="shared" si="599"/>
        <v>5</v>
      </c>
      <c r="R20661">
        <f t="shared" si="600"/>
        <v>0</v>
      </c>
    </row>
    <row r="20662" spans="1:18" x14ac:dyDescent="0.3">
      <c r="A20662" t="s">
        <v>1423</v>
      </c>
      <c r="B20662" s="1">
        <v>38301</v>
      </c>
      <c r="C20662" s="2">
        <v>0.41666666666666669</v>
      </c>
      <c r="D20662" t="s">
        <v>1476</v>
      </c>
      <c r="E20662" t="s">
        <v>1477</v>
      </c>
      <c r="G20662" t="s">
        <v>19</v>
      </c>
      <c r="H20662" t="s">
        <v>41</v>
      </c>
      <c r="I20662" t="s">
        <v>21</v>
      </c>
      <c r="J20662" t="s">
        <v>22</v>
      </c>
      <c r="K20662">
        <v>142.9</v>
      </c>
      <c r="L20662">
        <v>192</v>
      </c>
      <c r="M20662" t="s">
        <v>1118</v>
      </c>
      <c r="N20662">
        <v>210</v>
      </c>
      <c r="P20662" cm="1">
        <f t="array" ref="P20662">IF(Q20662&gt;0,INDEX(Q20662:Q42386,MATCH(TRUE,INDEX(Q20662:Q42386="",,),0)-1),"")</f>
        <v>7</v>
      </c>
      <c r="Q20662">
        <f t="shared" si="599"/>
        <v>6</v>
      </c>
      <c r="R20662">
        <f t="shared" si="600"/>
        <v>0</v>
      </c>
    </row>
    <row r="20663" spans="1:18" x14ac:dyDescent="0.3">
      <c r="A20663" t="s">
        <v>1423</v>
      </c>
      <c r="B20663" s="1">
        <v>38301</v>
      </c>
      <c r="C20663" s="2">
        <v>0.41666666666666669</v>
      </c>
      <c r="D20663" t="s">
        <v>1476</v>
      </c>
      <c r="E20663" t="s">
        <v>1477</v>
      </c>
      <c r="G20663" t="s">
        <v>19</v>
      </c>
      <c r="H20663" t="s">
        <v>122</v>
      </c>
      <c r="I20663" t="s">
        <v>26</v>
      </c>
      <c r="J20663" t="s">
        <v>27</v>
      </c>
      <c r="K20663">
        <v>581</v>
      </c>
      <c r="L20663">
        <v>30.45</v>
      </c>
      <c r="M20663" t="s">
        <v>1118</v>
      </c>
      <c r="N20663">
        <v>38</v>
      </c>
      <c r="P20663" cm="1">
        <f t="array" ref="P20663">IF(Q20663&gt;0,INDEX(Q20663:Q42387,MATCH(TRUE,INDEX(Q20663:Q42387="",,),0)-1),"")</f>
        <v>7</v>
      </c>
      <c r="Q20663">
        <f t="shared" si="599"/>
        <v>6</v>
      </c>
      <c r="R20663">
        <f t="shared" si="600"/>
        <v>0</v>
      </c>
    </row>
    <row r="20664" spans="1:18" x14ac:dyDescent="0.3">
      <c r="A20664" t="s">
        <v>1423</v>
      </c>
      <c r="B20664" s="1">
        <v>38301</v>
      </c>
      <c r="C20664" s="2">
        <v>0.41666666666666669</v>
      </c>
      <c r="D20664" t="s">
        <v>1476</v>
      </c>
      <c r="E20664" t="s">
        <v>1477</v>
      </c>
      <c r="G20664" t="s">
        <v>19</v>
      </c>
      <c r="H20664" t="s">
        <v>41</v>
      </c>
      <c r="I20664" t="s">
        <v>26</v>
      </c>
      <c r="J20664" t="s">
        <v>27</v>
      </c>
      <c r="K20664">
        <v>365</v>
      </c>
      <c r="L20664">
        <v>47.8</v>
      </c>
      <c r="M20664" t="s">
        <v>1118</v>
      </c>
      <c r="N20664">
        <v>47.8</v>
      </c>
      <c r="P20664" cm="1">
        <f t="array" ref="P20664">IF(Q20664&gt;0,INDEX(Q20664:Q42388,MATCH(TRUE,INDEX(Q20664:Q42388="",,),0)-1),"")</f>
        <v>7</v>
      </c>
      <c r="Q20664">
        <f t="shared" si="599"/>
        <v>6</v>
      </c>
      <c r="R20664">
        <f t="shared" si="600"/>
        <v>0</v>
      </c>
    </row>
    <row r="20665" spans="1:18" x14ac:dyDescent="0.3">
      <c r="A20665" t="s">
        <v>1423</v>
      </c>
      <c r="B20665" s="1">
        <v>38301</v>
      </c>
      <c r="C20665" s="2">
        <v>0.41666666666666669</v>
      </c>
      <c r="D20665" t="s">
        <v>1476</v>
      </c>
      <c r="E20665" t="s">
        <v>1477</v>
      </c>
      <c r="G20665" s="6" t="s">
        <v>29</v>
      </c>
      <c r="H20665" t="s">
        <v>69</v>
      </c>
      <c r="I20665" t="s">
        <v>21</v>
      </c>
      <c r="J20665" t="s">
        <v>22</v>
      </c>
      <c r="K20665">
        <v>4.9000000000000004</v>
      </c>
      <c r="L20665">
        <v>139</v>
      </c>
      <c r="M20665" t="s">
        <v>1118</v>
      </c>
      <c r="N20665">
        <v>139</v>
      </c>
      <c r="P20665" cm="1">
        <f t="array" ref="P20665">IF(Q20665&gt;0,INDEX(Q20665:Q42389,MATCH(TRUE,INDEX(Q20665:Q42389="",,),0)-1),"")</f>
        <v>7</v>
      </c>
      <c r="Q20665">
        <f t="shared" si="599"/>
        <v>6</v>
      </c>
      <c r="R20665">
        <f t="shared" si="600"/>
        <v>0</v>
      </c>
    </row>
    <row r="20666" spans="1:18" x14ac:dyDescent="0.3">
      <c r="A20666" t="s">
        <v>1423</v>
      </c>
      <c r="B20666" s="1">
        <v>38301</v>
      </c>
      <c r="C20666" s="2">
        <v>0.41666666666666669</v>
      </c>
      <c r="D20666" t="s">
        <v>1476</v>
      </c>
      <c r="E20666" t="s">
        <v>1477</v>
      </c>
      <c r="G20666" s="6" t="s">
        <v>29</v>
      </c>
      <c r="H20666" t="s">
        <v>99</v>
      </c>
      <c r="I20666" t="s">
        <v>26</v>
      </c>
      <c r="J20666" t="s">
        <v>27</v>
      </c>
      <c r="K20666">
        <v>62</v>
      </c>
      <c r="L20666">
        <v>9.15</v>
      </c>
      <c r="M20666" t="s">
        <v>1118</v>
      </c>
      <c r="N20666">
        <v>9.15</v>
      </c>
      <c r="P20666" cm="1">
        <f t="array" ref="P20666">IF(Q20666&gt;0,INDEX(Q20666:Q42390,MATCH(TRUE,INDEX(Q20666:Q42390="",,),0)-1),"")</f>
        <v>7</v>
      </c>
      <c r="Q20666">
        <f t="shared" si="599"/>
        <v>6</v>
      </c>
      <c r="R20666">
        <f t="shared" si="600"/>
        <v>0</v>
      </c>
    </row>
    <row r="20667" spans="1:18" x14ac:dyDescent="0.3">
      <c r="A20667" t="s">
        <v>1423</v>
      </c>
      <c r="B20667" s="1">
        <v>38301</v>
      </c>
      <c r="C20667" s="2">
        <v>0.41666666666666669</v>
      </c>
      <c r="D20667" t="s">
        <v>1476</v>
      </c>
      <c r="E20667" t="s">
        <v>1477</v>
      </c>
      <c r="G20667" s="6" t="s">
        <v>29</v>
      </c>
      <c r="H20667" t="s">
        <v>148</v>
      </c>
      <c r="I20667" t="s">
        <v>26</v>
      </c>
      <c r="J20667" t="s">
        <v>27</v>
      </c>
      <c r="K20667">
        <v>35</v>
      </c>
      <c r="L20667">
        <v>14.2</v>
      </c>
      <c r="M20667" t="s">
        <v>1118</v>
      </c>
      <c r="N20667">
        <v>14.2</v>
      </c>
      <c r="P20667" cm="1">
        <f t="array" ref="P20667">IF(Q20667&gt;0,INDEX(Q20667:Q42391,MATCH(TRUE,INDEX(Q20667:Q42391="",,),0)-1),"")</f>
        <v>7</v>
      </c>
      <c r="Q20667">
        <f t="shared" si="599"/>
        <v>6</v>
      </c>
      <c r="R20667">
        <f t="shared" si="600"/>
        <v>0</v>
      </c>
    </row>
    <row r="20668" spans="1:18" x14ac:dyDescent="0.3">
      <c r="A20668" t="s">
        <v>1423</v>
      </c>
      <c r="B20668" s="1">
        <v>38301</v>
      </c>
      <c r="C20668" s="2">
        <v>0.41666666666666669</v>
      </c>
      <c r="D20668" t="s">
        <v>1476</v>
      </c>
      <c r="E20668" t="s">
        <v>1477</v>
      </c>
      <c r="G20668" s="6" t="s">
        <v>29</v>
      </c>
      <c r="H20668" t="s">
        <v>28</v>
      </c>
      <c r="I20668" t="s">
        <v>26</v>
      </c>
      <c r="J20668" t="s">
        <v>27</v>
      </c>
      <c r="K20668">
        <v>77</v>
      </c>
      <c r="L20668">
        <v>40.549999999999997</v>
      </c>
      <c r="M20668" t="s">
        <v>1118</v>
      </c>
      <c r="N20668">
        <v>40.549999999999997</v>
      </c>
      <c r="P20668" cm="1">
        <f t="array" ref="P20668">IF(Q20668&gt;0,INDEX(Q20668:Q42392,MATCH(TRUE,INDEX(Q20668:Q42392="",,),0)-1),"")</f>
        <v>7</v>
      </c>
      <c r="Q20668">
        <f t="shared" si="599"/>
        <v>6</v>
      </c>
      <c r="R20668">
        <f t="shared" si="600"/>
        <v>0</v>
      </c>
    </row>
    <row r="20669" spans="1:18" x14ac:dyDescent="0.3">
      <c r="A20669" t="s">
        <v>1423</v>
      </c>
      <c r="B20669" s="1">
        <v>38301</v>
      </c>
      <c r="C20669" s="2">
        <v>0.41666666666666669</v>
      </c>
      <c r="D20669" t="s">
        <v>1476</v>
      </c>
      <c r="E20669" t="s">
        <v>1477</v>
      </c>
      <c r="G20669" s="6" t="s">
        <v>29</v>
      </c>
      <c r="H20669" t="s">
        <v>63</v>
      </c>
      <c r="I20669" t="s">
        <v>26</v>
      </c>
      <c r="J20669" t="s">
        <v>27</v>
      </c>
      <c r="K20669">
        <v>63</v>
      </c>
      <c r="L20669">
        <v>14.9</v>
      </c>
      <c r="M20669" t="s">
        <v>1118</v>
      </c>
      <c r="N20669">
        <v>14.9</v>
      </c>
      <c r="P20669" cm="1">
        <f t="array" ref="P20669">IF(Q20669&gt;0,INDEX(Q20669:Q42393,MATCH(TRUE,INDEX(Q20669:Q42393="",,),0)-1),"")</f>
        <v>7</v>
      </c>
      <c r="Q20669">
        <f t="shared" si="599"/>
        <v>6</v>
      </c>
      <c r="R20669">
        <f t="shared" si="600"/>
        <v>0</v>
      </c>
    </row>
    <row r="20670" spans="1:18" x14ac:dyDescent="0.3">
      <c r="A20670" t="s">
        <v>1423</v>
      </c>
      <c r="B20670" s="1">
        <v>38301</v>
      </c>
      <c r="C20670" s="2">
        <v>0.41666666666666669</v>
      </c>
      <c r="D20670" t="s">
        <v>1476</v>
      </c>
      <c r="E20670" t="s">
        <v>1477</v>
      </c>
      <c r="G20670" s="6" t="s">
        <v>29</v>
      </c>
      <c r="H20670" t="s">
        <v>70</v>
      </c>
      <c r="I20670" t="s">
        <v>26</v>
      </c>
      <c r="J20670" t="s">
        <v>27</v>
      </c>
      <c r="K20670">
        <v>26</v>
      </c>
      <c r="L20670">
        <v>19</v>
      </c>
      <c r="M20670" t="s">
        <v>1118</v>
      </c>
      <c r="N20670">
        <v>19</v>
      </c>
      <c r="P20670" cm="1">
        <f t="array" ref="P20670">IF(Q20670&gt;0,INDEX(Q20670:Q42394,MATCH(TRUE,INDEX(Q20670:Q42394="",,),0)-1),"")</f>
        <v>7</v>
      </c>
      <c r="Q20670">
        <f t="shared" si="599"/>
        <v>6</v>
      </c>
      <c r="R20670">
        <f t="shared" si="600"/>
        <v>0</v>
      </c>
    </row>
    <row r="20671" spans="1:18" x14ac:dyDescent="0.3">
      <c r="A20671" s="3" t="s">
        <v>1423</v>
      </c>
      <c r="B20671" s="4">
        <v>38301</v>
      </c>
      <c r="C20671" s="5">
        <v>0.41666666666666669</v>
      </c>
      <c r="D20671" s="3" t="s">
        <v>1476</v>
      </c>
      <c r="E20671" s="3" t="s">
        <v>1477</v>
      </c>
      <c r="F20671" s="3"/>
      <c r="G20671" s="3" t="s">
        <v>19</v>
      </c>
      <c r="H20671" s="3" t="s">
        <v>41</v>
      </c>
      <c r="I20671" s="3" t="s">
        <v>21</v>
      </c>
      <c r="J20671" s="3" t="s">
        <v>22</v>
      </c>
      <c r="K20671" s="3">
        <v>142.9</v>
      </c>
      <c r="L20671" s="3">
        <v>192</v>
      </c>
      <c r="M20671" s="3" t="s">
        <v>1171</v>
      </c>
      <c r="N20671" s="3"/>
      <c r="P20671" cm="1">
        <f t="array" ref="P20671">IF(Q20671&gt;0,INDEX(Q20671:Q42395,MATCH(TRUE,INDEX(Q20671:Q42395="",,),0)-1),"")</f>
        <v>7</v>
      </c>
      <c r="Q20671">
        <f t="shared" si="599"/>
        <v>7</v>
      </c>
      <c r="R20671">
        <f t="shared" si="600"/>
        <v>0</v>
      </c>
    </row>
    <row r="20672" spans="1:18" x14ac:dyDescent="0.3">
      <c r="A20672" s="3" t="s">
        <v>1423</v>
      </c>
      <c r="B20672" s="4">
        <v>38301</v>
      </c>
      <c r="C20672" s="5">
        <v>0.41666666666666669</v>
      </c>
      <c r="D20672" s="3" t="s">
        <v>1476</v>
      </c>
      <c r="E20672" s="3" t="s">
        <v>1477</v>
      </c>
      <c r="F20672" s="3"/>
      <c r="G20672" s="3" t="s">
        <v>19</v>
      </c>
      <c r="H20672" s="3" t="s">
        <v>122</v>
      </c>
      <c r="I20672" s="3" t="s">
        <v>26</v>
      </c>
      <c r="J20672" s="3" t="s">
        <v>27</v>
      </c>
      <c r="K20672" s="3">
        <v>581</v>
      </c>
      <c r="L20672" s="3">
        <v>30.45</v>
      </c>
      <c r="M20672" s="3" t="s">
        <v>1171</v>
      </c>
      <c r="N20672" s="3"/>
      <c r="P20672" cm="1">
        <f t="array" ref="P20672">IF(Q20672&gt;0,INDEX(Q20672:Q42396,MATCH(TRUE,INDEX(Q20672:Q42396="",,),0)-1),"")</f>
        <v>7</v>
      </c>
      <c r="Q20672">
        <f t="shared" si="599"/>
        <v>7</v>
      </c>
      <c r="R20672">
        <f t="shared" si="600"/>
        <v>0</v>
      </c>
    </row>
    <row r="20673" spans="1:18" x14ac:dyDescent="0.3">
      <c r="A20673" s="3" t="s">
        <v>1423</v>
      </c>
      <c r="B20673" s="4">
        <v>38301</v>
      </c>
      <c r="C20673" s="5">
        <v>0.41666666666666669</v>
      </c>
      <c r="D20673" s="3" t="s">
        <v>1476</v>
      </c>
      <c r="E20673" s="3" t="s">
        <v>1477</v>
      </c>
      <c r="F20673" s="3"/>
      <c r="G20673" s="3" t="s">
        <v>19</v>
      </c>
      <c r="H20673" s="3" t="s">
        <v>41</v>
      </c>
      <c r="I20673" s="3" t="s">
        <v>26</v>
      </c>
      <c r="J20673" s="3" t="s">
        <v>27</v>
      </c>
      <c r="K20673" s="3">
        <v>365</v>
      </c>
      <c r="L20673" s="3">
        <v>47.8</v>
      </c>
      <c r="M20673" s="3" t="s">
        <v>1171</v>
      </c>
      <c r="N20673" s="3"/>
      <c r="P20673" cm="1">
        <f t="array" ref="P20673">IF(Q20673&gt;0,INDEX(Q20673:Q42397,MATCH(TRUE,INDEX(Q20673:Q42397="",,),0)-1),"")</f>
        <v>7</v>
      </c>
      <c r="Q20673">
        <f t="shared" si="599"/>
        <v>7</v>
      </c>
      <c r="R20673">
        <f t="shared" si="600"/>
        <v>0</v>
      </c>
    </row>
    <row r="20674" spans="1:18" x14ac:dyDescent="0.3">
      <c r="A20674" t="s">
        <v>1423</v>
      </c>
      <c r="B20674" s="1">
        <v>38301</v>
      </c>
      <c r="C20674" s="2">
        <v>0.41666666666666669</v>
      </c>
      <c r="D20674" t="s">
        <v>1476</v>
      </c>
      <c r="E20674" t="s">
        <v>1477</v>
      </c>
      <c r="G20674" s="6" t="s">
        <v>29</v>
      </c>
      <c r="H20674" t="s">
        <v>69</v>
      </c>
      <c r="I20674" t="s">
        <v>21</v>
      </c>
      <c r="J20674" t="s">
        <v>22</v>
      </c>
      <c r="K20674">
        <v>4.9000000000000004</v>
      </c>
      <c r="L20674">
        <v>139</v>
      </c>
      <c r="M20674" t="s">
        <v>1171</v>
      </c>
      <c r="N20674">
        <v>139</v>
      </c>
      <c r="P20674" cm="1">
        <f t="array" ref="P20674">IF(Q20674&gt;0,INDEX(Q20674:Q42398,MATCH(TRUE,INDEX(Q20674:Q42398="",,),0)-1),"")</f>
        <v>7</v>
      </c>
      <c r="Q20674">
        <f t="shared" si="599"/>
        <v>7</v>
      </c>
      <c r="R20674">
        <f t="shared" si="600"/>
        <v>0</v>
      </c>
    </row>
    <row r="20675" spans="1:18" x14ac:dyDescent="0.3">
      <c r="A20675" t="s">
        <v>1423</v>
      </c>
      <c r="B20675" s="1">
        <v>38301</v>
      </c>
      <c r="C20675" s="2">
        <v>0.41666666666666669</v>
      </c>
      <c r="D20675" t="s">
        <v>1476</v>
      </c>
      <c r="E20675" t="s">
        <v>1477</v>
      </c>
      <c r="G20675" s="6" t="s">
        <v>29</v>
      </c>
      <c r="H20675" t="s">
        <v>99</v>
      </c>
      <c r="I20675" t="s">
        <v>26</v>
      </c>
      <c r="J20675" t="s">
        <v>27</v>
      </c>
      <c r="K20675">
        <v>62</v>
      </c>
      <c r="L20675">
        <v>9.15</v>
      </c>
      <c r="M20675" t="s">
        <v>1171</v>
      </c>
      <c r="N20675">
        <v>9.15</v>
      </c>
      <c r="P20675" cm="1">
        <f t="array" ref="P20675">IF(Q20675&gt;0,INDEX(Q20675:Q42399,MATCH(TRUE,INDEX(Q20675:Q42399="",,),0)-1),"")</f>
        <v>7</v>
      </c>
      <c r="Q20675">
        <f t="shared" si="599"/>
        <v>7</v>
      </c>
      <c r="R20675">
        <f t="shared" si="600"/>
        <v>0</v>
      </c>
    </row>
    <row r="20676" spans="1:18" x14ac:dyDescent="0.3">
      <c r="A20676" t="s">
        <v>1423</v>
      </c>
      <c r="B20676" s="1">
        <v>38301</v>
      </c>
      <c r="C20676" s="2">
        <v>0.41666666666666669</v>
      </c>
      <c r="D20676" t="s">
        <v>1476</v>
      </c>
      <c r="E20676" t="s">
        <v>1477</v>
      </c>
      <c r="G20676" s="6" t="s">
        <v>29</v>
      </c>
      <c r="H20676" t="s">
        <v>148</v>
      </c>
      <c r="I20676" t="s">
        <v>26</v>
      </c>
      <c r="J20676" t="s">
        <v>27</v>
      </c>
      <c r="K20676">
        <v>35</v>
      </c>
      <c r="L20676">
        <v>14.2</v>
      </c>
      <c r="M20676" t="s">
        <v>1171</v>
      </c>
      <c r="N20676">
        <v>14.2</v>
      </c>
      <c r="P20676" cm="1">
        <f t="array" ref="P20676">IF(Q20676&gt;0,INDEX(Q20676:Q42400,MATCH(TRUE,INDEX(Q20676:Q42400="",,),0)-1),"")</f>
        <v>7</v>
      </c>
      <c r="Q20676">
        <f t="shared" si="599"/>
        <v>7</v>
      </c>
      <c r="R20676">
        <f t="shared" si="600"/>
        <v>0</v>
      </c>
    </row>
    <row r="20677" spans="1:18" x14ac:dyDescent="0.3">
      <c r="A20677" t="s">
        <v>1423</v>
      </c>
      <c r="B20677" s="1">
        <v>38301</v>
      </c>
      <c r="C20677" s="2">
        <v>0.41666666666666669</v>
      </c>
      <c r="D20677" t="s">
        <v>1476</v>
      </c>
      <c r="E20677" t="s">
        <v>1477</v>
      </c>
      <c r="G20677" s="6" t="s">
        <v>29</v>
      </c>
      <c r="H20677" t="s">
        <v>28</v>
      </c>
      <c r="I20677" t="s">
        <v>26</v>
      </c>
      <c r="J20677" t="s">
        <v>27</v>
      </c>
      <c r="K20677">
        <v>77</v>
      </c>
      <c r="L20677">
        <v>40.549999999999997</v>
      </c>
      <c r="M20677" t="s">
        <v>1171</v>
      </c>
      <c r="N20677">
        <v>40.549999999999997</v>
      </c>
      <c r="P20677" cm="1">
        <f t="array" ref="P20677">IF(Q20677&gt;0,INDEX(Q20677:Q42401,MATCH(TRUE,INDEX(Q20677:Q42401="",,),0)-1),"")</f>
        <v>7</v>
      </c>
      <c r="Q20677">
        <f t="shared" si="599"/>
        <v>7</v>
      </c>
      <c r="R20677">
        <f t="shared" si="600"/>
        <v>0</v>
      </c>
    </row>
    <row r="20678" spans="1:18" x14ac:dyDescent="0.3">
      <c r="A20678" t="s">
        <v>1423</v>
      </c>
      <c r="B20678" s="1">
        <v>38301</v>
      </c>
      <c r="C20678" s="2">
        <v>0.41666666666666669</v>
      </c>
      <c r="D20678" t="s">
        <v>1476</v>
      </c>
      <c r="E20678" t="s">
        <v>1477</v>
      </c>
      <c r="G20678" s="6" t="s">
        <v>29</v>
      </c>
      <c r="H20678" t="s">
        <v>63</v>
      </c>
      <c r="I20678" t="s">
        <v>26</v>
      </c>
      <c r="J20678" t="s">
        <v>27</v>
      </c>
      <c r="K20678">
        <v>63</v>
      </c>
      <c r="L20678">
        <v>14.9</v>
      </c>
      <c r="M20678" t="s">
        <v>1171</v>
      </c>
      <c r="N20678">
        <v>14.9</v>
      </c>
      <c r="P20678" cm="1">
        <f t="array" ref="P20678">IF(Q20678&gt;0,INDEX(Q20678:Q42402,MATCH(TRUE,INDEX(Q20678:Q42402="",,),0)-1),"")</f>
        <v>7</v>
      </c>
      <c r="Q20678">
        <f t="shared" si="599"/>
        <v>7</v>
      </c>
      <c r="R20678">
        <f t="shared" si="600"/>
        <v>0</v>
      </c>
    </row>
    <row r="20679" spans="1:18" x14ac:dyDescent="0.3">
      <c r="A20679" t="s">
        <v>1423</v>
      </c>
      <c r="B20679" s="1">
        <v>38301</v>
      </c>
      <c r="C20679" s="2">
        <v>0.41666666666666669</v>
      </c>
      <c r="D20679" t="s">
        <v>1476</v>
      </c>
      <c r="E20679" t="s">
        <v>1477</v>
      </c>
      <c r="G20679" s="6" t="s">
        <v>29</v>
      </c>
      <c r="H20679" t="s">
        <v>70</v>
      </c>
      <c r="I20679" t="s">
        <v>26</v>
      </c>
      <c r="J20679" t="s">
        <v>27</v>
      </c>
      <c r="K20679">
        <v>26</v>
      </c>
      <c r="L20679">
        <v>19</v>
      </c>
      <c r="M20679" t="s">
        <v>1171</v>
      </c>
      <c r="N20679">
        <v>19</v>
      </c>
      <c r="P20679" cm="1">
        <f t="array" ref="P20679">IF(Q20679&gt;0,INDEX(Q20679:Q42403,MATCH(TRUE,INDEX(Q20679:Q42403="",,),0)-1),"")</f>
        <v>7</v>
      </c>
      <c r="Q20679">
        <f t="shared" si="599"/>
        <v>7</v>
      </c>
      <c r="R20679">
        <f t="shared" si="600"/>
        <v>0</v>
      </c>
    </row>
    <row r="20680" spans="1:18" x14ac:dyDescent="0.3">
      <c r="P20680" t="str" cm="1">
        <f t="array" ref="P20680">IF(Q20680&gt;0,INDEX(Q20680:Q42404,MATCH(TRUE,INDEX(Q20680:Q42404="",,),0)-1),"")</f>
        <v/>
      </c>
      <c r="R20680" t="str">
        <f t="shared" si="600"/>
        <v/>
      </c>
    </row>
    <row r="20681" spans="1:18" x14ac:dyDescent="0.3">
      <c r="A20681" t="s">
        <v>1423</v>
      </c>
      <c r="B20681" s="1">
        <v>38301</v>
      </c>
      <c r="C20681" s="2">
        <v>0.41666666666666669</v>
      </c>
      <c r="D20681" t="s">
        <v>1478</v>
      </c>
      <c r="E20681" t="s">
        <v>1479</v>
      </c>
      <c r="G20681" t="s">
        <v>19</v>
      </c>
      <c r="H20681" t="s">
        <v>41</v>
      </c>
      <c r="I20681" t="s">
        <v>21</v>
      </c>
      <c r="J20681" t="s">
        <v>22</v>
      </c>
      <c r="K20681">
        <v>103.5</v>
      </c>
      <c r="L20681">
        <v>228</v>
      </c>
      <c r="M20681" t="s">
        <v>1480</v>
      </c>
      <c r="N20681">
        <v>400</v>
      </c>
      <c r="O20681" t="s">
        <v>24</v>
      </c>
      <c r="P20681" cm="1">
        <f t="array" ref="P20681">IF(Q20681&gt;0,INDEX(Q20681:Q42405,MATCH(TRUE,INDEX(Q20681:Q42405="",,),0)-1),"")</f>
        <v>8</v>
      </c>
      <c r="Q20681">
        <f>INT((ROW()-20681)/4)+1</f>
        <v>1</v>
      </c>
      <c r="R20681">
        <f t="shared" si="600"/>
        <v>0</v>
      </c>
    </row>
    <row r="20682" spans="1:18" x14ac:dyDescent="0.3">
      <c r="A20682" t="s">
        <v>1423</v>
      </c>
      <c r="B20682" s="1">
        <v>38301</v>
      </c>
      <c r="C20682" s="2">
        <v>0.41666666666666669</v>
      </c>
      <c r="D20682" t="s">
        <v>1478</v>
      </c>
      <c r="E20682" t="s">
        <v>1479</v>
      </c>
      <c r="G20682" t="s">
        <v>19</v>
      </c>
      <c r="H20682" t="s">
        <v>41</v>
      </c>
      <c r="I20682" t="s">
        <v>26</v>
      </c>
      <c r="J20682" t="s">
        <v>27</v>
      </c>
      <c r="K20682">
        <v>1147</v>
      </c>
      <c r="L20682">
        <v>63.7</v>
      </c>
      <c r="M20682" t="s">
        <v>1480</v>
      </c>
      <c r="N20682">
        <v>82</v>
      </c>
      <c r="O20682" t="s">
        <v>24</v>
      </c>
      <c r="P20682" cm="1">
        <f t="array" ref="P20682">IF(Q20682&gt;0,INDEX(Q20682:Q42406,MATCH(TRUE,INDEX(Q20682:Q42406="",,),0)-1),"")</f>
        <v>8</v>
      </c>
      <c r="Q20682">
        <f t="shared" ref="Q20682:Q20712" si="601">INT((ROW()-20681)/4)+1</f>
        <v>1</v>
      </c>
      <c r="R20682">
        <f t="shared" si="600"/>
        <v>0</v>
      </c>
    </row>
    <row r="20683" spans="1:18" x14ac:dyDescent="0.3">
      <c r="A20683" t="s">
        <v>1423</v>
      </c>
      <c r="B20683" s="1">
        <v>38301</v>
      </c>
      <c r="C20683" s="2">
        <v>0.41666666666666669</v>
      </c>
      <c r="D20683" t="s">
        <v>1478</v>
      </c>
      <c r="E20683" t="s">
        <v>1479</v>
      </c>
      <c r="G20683" s="6" t="s">
        <v>29</v>
      </c>
      <c r="H20683" t="s">
        <v>63</v>
      </c>
      <c r="I20683" t="s">
        <v>26</v>
      </c>
      <c r="J20683" t="s">
        <v>27</v>
      </c>
      <c r="K20683">
        <v>16</v>
      </c>
      <c r="L20683">
        <v>40.1</v>
      </c>
      <c r="M20683" t="s">
        <v>1480</v>
      </c>
      <c r="N20683">
        <v>40.1</v>
      </c>
      <c r="O20683" t="s">
        <v>24</v>
      </c>
      <c r="P20683" cm="1">
        <f t="array" ref="P20683">IF(Q20683&gt;0,INDEX(Q20683:Q42407,MATCH(TRUE,INDEX(Q20683:Q42407="",,),0)-1),"")</f>
        <v>8</v>
      </c>
      <c r="Q20683">
        <f t="shared" si="601"/>
        <v>1</v>
      </c>
      <c r="R20683">
        <f t="shared" si="600"/>
        <v>0</v>
      </c>
    </row>
    <row r="20684" spans="1:18" x14ac:dyDescent="0.3">
      <c r="A20684" t="s">
        <v>1423</v>
      </c>
      <c r="B20684" s="1">
        <v>38301</v>
      </c>
      <c r="C20684" s="2">
        <v>0.41666666666666669</v>
      </c>
      <c r="D20684" t="s">
        <v>1478</v>
      </c>
      <c r="E20684" t="s">
        <v>1479</v>
      </c>
      <c r="G20684" s="6" t="s">
        <v>29</v>
      </c>
      <c r="H20684" t="s">
        <v>64</v>
      </c>
      <c r="I20684" t="s">
        <v>26</v>
      </c>
      <c r="J20684" t="s">
        <v>27</v>
      </c>
      <c r="K20684">
        <v>53</v>
      </c>
      <c r="L20684">
        <v>15</v>
      </c>
      <c r="M20684" t="s">
        <v>1480</v>
      </c>
      <c r="N20684">
        <v>15</v>
      </c>
      <c r="O20684" t="s">
        <v>24</v>
      </c>
      <c r="P20684" cm="1">
        <f t="array" ref="P20684">IF(Q20684&gt;0,INDEX(Q20684:Q42408,MATCH(TRUE,INDEX(Q20684:Q42408="",,),0)-1),"")</f>
        <v>8</v>
      </c>
      <c r="Q20684">
        <f t="shared" si="601"/>
        <v>1</v>
      </c>
      <c r="R20684">
        <f t="shared" si="600"/>
        <v>0</v>
      </c>
    </row>
    <row r="20685" spans="1:18" x14ac:dyDescent="0.3">
      <c r="A20685" t="s">
        <v>1423</v>
      </c>
      <c r="B20685" s="1">
        <v>38301</v>
      </c>
      <c r="C20685" s="2">
        <v>0.41666666666666669</v>
      </c>
      <c r="D20685" t="s">
        <v>1478</v>
      </c>
      <c r="E20685" t="s">
        <v>1479</v>
      </c>
      <c r="G20685" t="s">
        <v>19</v>
      </c>
      <c r="H20685" t="s">
        <v>41</v>
      </c>
      <c r="I20685" t="s">
        <v>21</v>
      </c>
      <c r="J20685" t="s">
        <v>22</v>
      </c>
      <c r="K20685">
        <v>103.5</v>
      </c>
      <c r="L20685">
        <v>228</v>
      </c>
      <c r="M20685" t="s">
        <v>319</v>
      </c>
      <c r="N20685">
        <v>300</v>
      </c>
      <c r="P20685" cm="1">
        <f t="array" ref="P20685">IF(Q20685&gt;0,INDEX(Q20685:Q42409,MATCH(TRUE,INDEX(Q20685:Q42409="",,),0)-1),"")</f>
        <v>8</v>
      </c>
      <c r="Q20685">
        <f t="shared" si="601"/>
        <v>2</v>
      </c>
      <c r="R20685">
        <f t="shared" si="600"/>
        <v>0</v>
      </c>
    </row>
    <row r="20686" spans="1:18" x14ac:dyDescent="0.3">
      <c r="A20686" t="s">
        <v>1423</v>
      </c>
      <c r="B20686" s="1">
        <v>38301</v>
      </c>
      <c r="C20686" s="2">
        <v>0.41666666666666669</v>
      </c>
      <c r="D20686" t="s">
        <v>1478</v>
      </c>
      <c r="E20686" t="s">
        <v>1479</v>
      </c>
      <c r="G20686" t="s">
        <v>19</v>
      </c>
      <c r="H20686" t="s">
        <v>41</v>
      </c>
      <c r="I20686" t="s">
        <v>26</v>
      </c>
      <c r="J20686" t="s">
        <v>27</v>
      </c>
      <c r="K20686">
        <v>1147</v>
      </c>
      <c r="L20686">
        <v>63.7</v>
      </c>
      <c r="M20686" t="s">
        <v>319</v>
      </c>
      <c r="N20686">
        <v>86</v>
      </c>
      <c r="P20686" cm="1">
        <f t="array" ref="P20686">IF(Q20686&gt;0,INDEX(Q20686:Q42410,MATCH(TRUE,INDEX(Q20686:Q42410="",,),0)-1),"")</f>
        <v>8</v>
      </c>
      <c r="Q20686">
        <f t="shared" si="601"/>
        <v>2</v>
      </c>
      <c r="R20686">
        <f t="shared" si="600"/>
        <v>0</v>
      </c>
    </row>
    <row r="20687" spans="1:18" x14ac:dyDescent="0.3">
      <c r="A20687" t="s">
        <v>1423</v>
      </c>
      <c r="B20687" s="1">
        <v>38301</v>
      </c>
      <c r="C20687" s="2">
        <v>0.41666666666666669</v>
      </c>
      <c r="D20687" t="s">
        <v>1478</v>
      </c>
      <c r="E20687" t="s">
        <v>1479</v>
      </c>
      <c r="G20687" s="6" t="s">
        <v>29</v>
      </c>
      <c r="H20687" t="s">
        <v>63</v>
      </c>
      <c r="I20687" t="s">
        <v>26</v>
      </c>
      <c r="J20687" t="s">
        <v>27</v>
      </c>
      <c r="K20687">
        <v>16</v>
      </c>
      <c r="L20687">
        <v>40.1</v>
      </c>
      <c r="M20687" t="s">
        <v>319</v>
      </c>
      <c r="N20687">
        <v>40.1</v>
      </c>
      <c r="P20687" cm="1">
        <f t="array" ref="P20687">IF(Q20687&gt;0,INDEX(Q20687:Q42411,MATCH(TRUE,INDEX(Q20687:Q42411="",,),0)-1),"")</f>
        <v>8</v>
      </c>
      <c r="Q20687">
        <f t="shared" si="601"/>
        <v>2</v>
      </c>
      <c r="R20687">
        <f t="shared" si="600"/>
        <v>0</v>
      </c>
    </row>
    <row r="20688" spans="1:18" x14ac:dyDescent="0.3">
      <c r="A20688" t="s">
        <v>1423</v>
      </c>
      <c r="B20688" s="1">
        <v>38301</v>
      </c>
      <c r="C20688" s="2">
        <v>0.41666666666666669</v>
      </c>
      <c r="D20688" t="s">
        <v>1478</v>
      </c>
      <c r="E20688" t="s">
        <v>1479</v>
      </c>
      <c r="G20688" s="6" t="s">
        <v>29</v>
      </c>
      <c r="H20688" t="s">
        <v>64</v>
      </c>
      <c r="I20688" t="s">
        <v>26</v>
      </c>
      <c r="J20688" t="s">
        <v>27</v>
      </c>
      <c r="K20688">
        <v>53</v>
      </c>
      <c r="L20688">
        <v>15</v>
      </c>
      <c r="M20688" t="s">
        <v>319</v>
      </c>
      <c r="N20688">
        <v>15</v>
      </c>
      <c r="P20688" cm="1">
        <f t="array" ref="P20688">IF(Q20688&gt;0,INDEX(Q20688:Q42412,MATCH(TRUE,INDEX(Q20688:Q42412="",,),0)-1),"")</f>
        <v>8</v>
      </c>
      <c r="Q20688">
        <f t="shared" si="601"/>
        <v>2</v>
      </c>
      <c r="R20688">
        <f t="shared" si="600"/>
        <v>0</v>
      </c>
    </row>
    <row r="20689" spans="1:18" x14ac:dyDescent="0.3">
      <c r="A20689" t="s">
        <v>1423</v>
      </c>
      <c r="B20689" s="1">
        <v>38301</v>
      </c>
      <c r="C20689" s="2">
        <v>0.41666666666666669</v>
      </c>
      <c r="D20689" t="s">
        <v>1478</v>
      </c>
      <c r="E20689" t="s">
        <v>1479</v>
      </c>
      <c r="G20689" t="s">
        <v>19</v>
      </c>
      <c r="H20689" t="s">
        <v>41</v>
      </c>
      <c r="I20689" t="s">
        <v>21</v>
      </c>
      <c r="J20689" t="s">
        <v>22</v>
      </c>
      <c r="K20689">
        <v>103.5</v>
      </c>
      <c r="L20689">
        <v>228</v>
      </c>
      <c r="M20689" t="s">
        <v>385</v>
      </c>
      <c r="N20689">
        <v>310</v>
      </c>
      <c r="P20689" cm="1">
        <f t="array" ref="P20689">IF(Q20689&gt;0,INDEX(Q20689:Q42413,MATCH(TRUE,INDEX(Q20689:Q42413="",,),0)-1),"")</f>
        <v>8</v>
      </c>
      <c r="Q20689">
        <f t="shared" si="601"/>
        <v>3</v>
      </c>
      <c r="R20689">
        <f t="shared" si="600"/>
        <v>0</v>
      </c>
    </row>
    <row r="20690" spans="1:18" x14ac:dyDescent="0.3">
      <c r="A20690" t="s">
        <v>1423</v>
      </c>
      <c r="B20690" s="1">
        <v>38301</v>
      </c>
      <c r="C20690" s="2">
        <v>0.41666666666666669</v>
      </c>
      <c r="D20690" t="s">
        <v>1478</v>
      </c>
      <c r="E20690" t="s">
        <v>1479</v>
      </c>
      <c r="G20690" t="s">
        <v>19</v>
      </c>
      <c r="H20690" t="s">
        <v>41</v>
      </c>
      <c r="I20690" t="s">
        <v>26</v>
      </c>
      <c r="J20690" t="s">
        <v>27</v>
      </c>
      <c r="K20690">
        <v>1147</v>
      </c>
      <c r="L20690">
        <v>63.7</v>
      </c>
      <c r="M20690" t="s">
        <v>385</v>
      </c>
      <c r="N20690">
        <v>83.51</v>
      </c>
      <c r="P20690" cm="1">
        <f t="array" ref="P20690">IF(Q20690&gt;0,INDEX(Q20690:Q42414,MATCH(TRUE,INDEX(Q20690:Q42414="",,),0)-1),"")</f>
        <v>8</v>
      </c>
      <c r="Q20690">
        <f t="shared" si="601"/>
        <v>3</v>
      </c>
      <c r="R20690">
        <f t="shared" si="600"/>
        <v>0</v>
      </c>
    </row>
    <row r="20691" spans="1:18" x14ac:dyDescent="0.3">
      <c r="A20691" t="s">
        <v>1423</v>
      </c>
      <c r="B20691" s="1">
        <v>38301</v>
      </c>
      <c r="C20691" s="2">
        <v>0.41666666666666669</v>
      </c>
      <c r="D20691" t="s">
        <v>1478</v>
      </c>
      <c r="E20691" t="s">
        <v>1479</v>
      </c>
      <c r="G20691" s="6" t="s">
        <v>29</v>
      </c>
      <c r="H20691" t="s">
        <v>63</v>
      </c>
      <c r="I20691" t="s">
        <v>26</v>
      </c>
      <c r="J20691" t="s">
        <v>27</v>
      </c>
      <c r="K20691">
        <v>16</v>
      </c>
      <c r="L20691">
        <v>40.1</v>
      </c>
      <c r="M20691" t="s">
        <v>385</v>
      </c>
      <c r="N20691">
        <v>40.1</v>
      </c>
      <c r="P20691" cm="1">
        <f t="array" ref="P20691">IF(Q20691&gt;0,INDEX(Q20691:Q42415,MATCH(TRUE,INDEX(Q20691:Q42415="",,),0)-1),"")</f>
        <v>8</v>
      </c>
      <c r="Q20691">
        <f t="shared" si="601"/>
        <v>3</v>
      </c>
      <c r="R20691">
        <f t="shared" si="600"/>
        <v>0</v>
      </c>
    </row>
    <row r="20692" spans="1:18" x14ac:dyDescent="0.3">
      <c r="A20692" t="s">
        <v>1423</v>
      </c>
      <c r="B20692" s="1">
        <v>38301</v>
      </c>
      <c r="C20692" s="2">
        <v>0.41666666666666669</v>
      </c>
      <c r="D20692" t="s">
        <v>1478</v>
      </c>
      <c r="E20692" t="s">
        <v>1479</v>
      </c>
      <c r="G20692" s="6" t="s">
        <v>29</v>
      </c>
      <c r="H20692" t="s">
        <v>64</v>
      </c>
      <c r="I20692" t="s">
        <v>26</v>
      </c>
      <c r="J20692" t="s">
        <v>27</v>
      </c>
      <c r="K20692">
        <v>53</v>
      </c>
      <c r="L20692">
        <v>15</v>
      </c>
      <c r="M20692" t="s">
        <v>385</v>
      </c>
      <c r="N20692">
        <v>15</v>
      </c>
      <c r="P20692" cm="1">
        <f t="array" ref="P20692">IF(Q20692&gt;0,INDEX(Q20692:Q42416,MATCH(TRUE,INDEX(Q20692:Q42416="",,),0)-1),"")</f>
        <v>8</v>
      </c>
      <c r="Q20692">
        <f t="shared" si="601"/>
        <v>3</v>
      </c>
      <c r="R20692">
        <f t="shared" si="600"/>
        <v>0</v>
      </c>
    </row>
    <row r="20693" spans="1:18" x14ac:dyDescent="0.3">
      <c r="A20693" t="s">
        <v>1423</v>
      </c>
      <c r="B20693" s="1">
        <v>38301</v>
      </c>
      <c r="C20693" s="2">
        <v>0.41666666666666669</v>
      </c>
      <c r="D20693" t="s">
        <v>1478</v>
      </c>
      <c r="E20693" t="s">
        <v>1479</v>
      </c>
      <c r="G20693" t="s">
        <v>19</v>
      </c>
      <c r="H20693" t="s">
        <v>41</v>
      </c>
      <c r="I20693" t="s">
        <v>21</v>
      </c>
      <c r="J20693" t="s">
        <v>22</v>
      </c>
      <c r="K20693">
        <v>103.5</v>
      </c>
      <c r="L20693">
        <v>228</v>
      </c>
      <c r="M20693" t="s">
        <v>1130</v>
      </c>
      <c r="N20693">
        <v>260</v>
      </c>
      <c r="P20693" cm="1">
        <f t="array" ref="P20693">IF(Q20693&gt;0,INDEX(Q20693:Q42417,MATCH(TRUE,INDEX(Q20693:Q42417="",,),0)-1),"")</f>
        <v>8</v>
      </c>
      <c r="Q20693">
        <f t="shared" si="601"/>
        <v>4</v>
      </c>
      <c r="R20693">
        <f t="shared" si="600"/>
        <v>0</v>
      </c>
    </row>
    <row r="20694" spans="1:18" x14ac:dyDescent="0.3">
      <c r="A20694" t="s">
        <v>1423</v>
      </c>
      <c r="B20694" s="1">
        <v>38301</v>
      </c>
      <c r="C20694" s="2">
        <v>0.41666666666666669</v>
      </c>
      <c r="D20694" t="s">
        <v>1478</v>
      </c>
      <c r="E20694" t="s">
        <v>1479</v>
      </c>
      <c r="G20694" t="s">
        <v>19</v>
      </c>
      <c r="H20694" t="s">
        <v>41</v>
      </c>
      <c r="I20694" t="s">
        <v>26</v>
      </c>
      <c r="J20694" t="s">
        <v>27</v>
      </c>
      <c r="K20694">
        <v>1147</v>
      </c>
      <c r="L20694">
        <v>63.7</v>
      </c>
      <c r="M20694" t="s">
        <v>1130</v>
      </c>
      <c r="N20694">
        <v>83.7</v>
      </c>
      <c r="P20694" cm="1">
        <f t="array" ref="P20694">IF(Q20694&gt;0,INDEX(Q20694:Q42418,MATCH(TRUE,INDEX(Q20694:Q42418="",,),0)-1),"")</f>
        <v>8</v>
      </c>
      <c r="Q20694">
        <f t="shared" si="601"/>
        <v>4</v>
      </c>
      <c r="R20694">
        <f t="shared" si="600"/>
        <v>0</v>
      </c>
    </row>
    <row r="20695" spans="1:18" x14ac:dyDescent="0.3">
      <c r="A20695" t="s">
        <v>1423</v>
      </c>
      <c r="B20695" s="1">
        <v>38301</v>
      </c>
      <c r="C20695" s="2">
        <v>0.41666666666666669</v>
      </c>
      <c r="D20695" t="s">
        <v>1478</v>
      </c>
      <c r="E20695" t="s">
        <v>1479</v>
      </c>
      <c r="G20695" s="6" t="s">
        <v>29</v>
      </c>
      <c r="H20695" t="s">
        <v>63</v>
      </c>
      <c r="I20695" t="s">
        <v>26</v>
      </c>
      <c r="J20695" t="s">
        <v>27</v>
      </c>
      <c r="K20695">
        <v>16</v>
      </c>
      <c r="L20695">
        <v>40.1</v>
      </c>
      <c r="M20695" t="s">
        <v>1130</v>
      </c>
      <c r="N20695">
        <v>40.1</v>
      </c>
      <c r="P20695" cm="1">
        <f t="array" ref="P20695">IF(Q20695&gt;0,INDEX(Q20695:Q42419,MATCH(TRUE,INDEX(Q20695:Q42419="",,),0)-1),"")</f>
        <v>8</v>
      </c>
      <c r="Q20695">
        <f t="shared" si="601"/>
        <v>4</v>
      </c>
      <c r="R20695">
        <f t="shared" si="600"/>
        <v>0</v>
      </c>
    </row>
    <row r="20696" spans="1:18" x14ac:dyDescent="0.3">
      <c r="A20696" t="s">
        <v>1423</v>
      </c>
      <c r="B20696" s="1">
        <v>38301</v>
      </c>
      <c r="C20696" s="2">
        <v>0.41666666666666669</v>
      </c>
      <c r="D20696" t="s">
        <v>1478</v>
      </c>
      <c r="E20696" t="s">
        <v>1479</v>
      </c>
      <c r="G20696" s="6" t="s">
        <v>29</v>
      </c>
      <c r="H20696" t="s">
        <v>64</v>
      </c>
      <c r="I20696" t="s">
        <v>26</v>
      </c>
      <c r="J20696" t="s">
        <v>27</v>
      </c>
      <c r="K20696">
        <v>53</v>
      </c>
      <c r="L20696">
        <v>15</v>
      </c>
      <c r="M20696" t="s">
        <v>1130</v>
      </c>
      <c r="N20696">
        <v>15</v>
      </c>
      <c r="P20696" cm="1">
        <f t="array" ref="P20696">IF(Q20696&gt;0,INDEX(Q20696:Q42420,MATCH(TRUE,INDEX(Q20696:Q42420="",,),0)-1),"")</f>
        <v>8</v>
      </c>
      <c r="Q20696">
        <f t="shared" si="601"/>
        <v>4</v>
      </c>
      <c r="R20696">
        <f t="shared" si="600"/>
        <v>0</v>
      </c>
    </row>
    <row r="20697" spans="1:18" x14ac:dyDescent="0.3">
      <c r="A20697" t="s">
        <v>1423</v>
      </c>
      <c r="B20697" s="1">
        <v>38301</v>
      </c>
      <c r="C20697" s="2">
        <v>0.41666666666666669</v>
      </c>
      <c r="D20697" t="s">
        <v>1478</v>
      </c>
      <c r="E20697" t="s">
        <v>1479</v>
      </c>
      <c r="G20697" t="s">
        <v>19</v>
      </c>
      <c r="H20697" t="s">
        <v>41</v>
      </c>
      <c r="I20697" t="s">
        <v>21</v>
      </c>
      <c r="J20697" t="s">
        <v>22</v>
      </c>
      <c r="K20697">
        <v>103.5</v>
      </c>
      <c r="L20697">
        <v>228</v>
      </c>
      <c r="M20697" t="s">
        <v>320</v>
      </c>
      <c r="N20697">
        <v>290</v>
      </c>
      <c r="P20697" cm="1">
        <f t="array" ref="P20697">IF(Q20697&gt;0,INDEX(Q20697:Q42421,MATCH(TRUE,INDEX(Q20697:Q42421="",,),0)-1),"")</f>
        <v>8</v>
      </c>
      <c r="Q20697">
        <f t="shared" si="601"/>
        <v>5</v>
      </c>
      <c r="R20697">
        <f t="shared" si="600"/>
        <v>0</v>
      </c>
    </row>
    <row r="20698" spans="1:18" x14ac:dyDescent="0.3">
      <c r="A20698" t="s">
        <v>1423</v>
      </c>
      <c r="B20698" s="1">
        <v>38301</v>
      </c>
      <c r="C20698" s="2">
        <v>0.41666666666666669</v>
      </c>
      <c r="D20698" t="s">
        <v>1478</v>
      </c>
      <c r="E20698" t="s">
        <v>1479</v>
      </c>
      <c r="G20698" t="s">
        <v>19</v>
      </c>
      <c r="H20698" t="s">
        <v>41</v>
      </c>
      <c r="I20698" t="s">
        <v>26</v>
      </c>
      <c r="J20698" t="s">
        <v>27</v>
      </c>
      <c r="K20698">
        <v>1147</v>
      </c>
      <c r="L20698">
        <v>63.7</v>
      </c>
      <c r="M20698" t="s">
        <v>320</v>
      </c>
      <c r="N20698">
        <v>78.099999999999994</v>
      </c>
      <c r="P20698" cm="1">
        <f t="array" ref="P20698">IF(Q20698&gt;0,INDEX(Q20698:Q42422,MATCH(TRUE,INDEX(Q20698:Q42422="",,),0)-1),"")</f>
        <v>8</v>
      </c>
      <c r="Q20698">
        <f t="shared" si="601"/>
        <v>5</v>
      </c>
      <c r="R20698">
        <f t="shared" si="600"/>
        <v>0</v>
      </c>
    </row>
    <row r="20699" spans="1:18" x14ac:dyDescent="0.3">
      <c r="A20699" t="s">
        <v>1423</v>
      </c>
      <c r="B20699" s="1">
        <v>38301</v>
      </c>
      <c r="C20699" s="2">
        <v>0.41666666666666669</v>
      </c>
      <c r="D20699" t="s">
        <v>1478</v>
      </c>
      <c r="E20699" t="s">
        <v>1479</v>
      </c>
      <c r="G20699" s="6" t="s">
        <v>29</v>
      </c>
      <c r="H20699" t="s">
        <v>63</v>
      </c>
      <c r="I20699" t="s">
        <v>26</v>
      </c>
      <c r="J20699" t="s">
        <v>27</v>
      </c>
      <c r="K20699">
        <v>16</v>
      </c>
      <c r="L20699">
        <v>40.1</v>
      </c>
      <c r="M20699" t="s">
        <v>320</v>
      </c>
      <c r="N20699">
        <v>40.1</v>
      </c>
      <c r="P20699" cm="1">
        <f t="array" ref="P20699">IF(Q20699&gt;0,INDEX(Q20699:Q42423,MATCH(TRUE,INDEX(Q20699:Q42423="",,),0)-1),"")</f>
        <v>8</v>
      </c>
      <c r="Q20699">
        <f t="shared" si="601"/>
        <v>5</v>
      </c>
      <c r="R20699">
        <f t="shared" si="600"/>
        <v>0</v>
      </c>
    </row>
    <row r="20700" spans="1:18" x14ac:dyDescent="0.3">
      <c r="A20700" t="s">
        <v>1423</v>
      </c>
      <c r="B20700" s="1">
        <v>38301</v>
      </c>
      <c r="C20700" s="2">
        <v>0.41666666666666669</v>
      </c>
      <c r="D20700" t="s">
        <v>1478</v>
      </c>
      <c r="E20700" t="s">
        <v>1479</v>
      </c>
      <c r="G20700" s="6" t="s">
        <v>29</v>
      </c>
      <c r="H20700" t="s">
        <v>64</v>
      </c>
      <c r="I20700" t="s">
        <v>26</v>
      </c>
      <c r="J20700" t="s">
        <v>27</v>
      </c>
      <c r="K20700">
        <v>53</v>
      </c>
      <c r="L20700">
        <v>15</v>
      </c>
      <c r="M20700" t="s">
        <v>320</v>
      </c>
      <c r="N20700">
        <v>15</v>
      </c>
      <c r="P20700" cm="1">
        <f t="array" ref="P20700">IF(Q20700&gt;0,INDEX(Q20700:Q42424,MATCH(TRUE,INDEX(Q20700:Q42424="",,),0)-1),"")</f>
        <v>8</v>
      </c>
      <c r="Q20700">
        <f t="shared" si="601"/>
        <v>5</v>
      </c>
      <c r="R20700">
        <f t="shared" si="600"/>
        <v>0</v>
      </c>
    </row>
    <row r="20701" spans="1:18" x14ac:dyDescent="0.3">
      <c r="A20701" t="s">
        <v>1423</v>
      </c>
      <c r="B20701" s="1">
        <v>38301</v>
      </c>
      <c r="C20701" s="2">
        <v>0.41666666666666669</v>
      </c>
      <c r="D20701" t="s">
        <v>1478</v>
      </c>
      <c r="E20701" t="s">
        <v>1479</v>
      </c>
      <c r="G20701" t="s">
        <v>19</v>
      </c>
      <c r="H20701" t="s">
        <v>41</v>
      </c>
      <c r="I20701" t="s">
        <v>21</v>
      </c>
      <c r="J20701" t="s">
        <v>22</v>
      </c>
      <c r="K20701">
        <v>103.5</v>
      </c>
      <c r="L20701">
        <v>228</v>
      </c>
      <c r="M20701" t="s">
        <v>1171</v>
      </c>
      <c r="N20701">
        <v>230</v>
      </c>
      <c r="P20701" cm="1">
        <f t="array" ref="P20701">IF(Q20701&gt;0,INDEX(Q20701:Q42425,MATCH(TRUE,INDEX(Q20701:Q42425="",,),0)-1),"")</f>
        <v>8</v>
      </c>
      <c r="Q20701">
        <f t="shared" si="601"/>
        <v>6</v>
      </c>
      <c r="R20701">
        <f t="shared" si="600"/>
        <v>0</v>
      </c>
    </row>
    <row r="20702" spans="1:18" x14ac:dyDescent="0.3">
      <c r="A20702" t="s">
        <v>1423</v>
      </c>
      <c r="B20702" s="1">
        <v>38301</v>
      </c>
      <c r="C20702" s="2">
        <v>0.41666666666666669</v>
      </c>
      <c r="D20702" t="s">
        <v>1478</v>
      </c>
      <c r="E20702" t="s">
        <v>1479</v>
      </c>
      <c r="G20702" t="s">
        <v>19</v>
      </c>
      <c r="H20702" t="s">
        <v>41</v>
      </c>
      <c r="I20702" t="s">
        <v>26</v>
      </c>
      <c r="J20702" t="s">
        <v>27</v>
      </c>
      <c r="K20702">
        <v>1147</v>
      </c>
      <c r="L20702">
        <v>63.7</v>
      </c>
      <c r="M20702" t="s">
        <v>1171</v>
      </c>
      <c r="N20702">
        <v>78.28</v>
      </c>
      <c r="P20702" cm="1">
        <f t="array" ref="P20702">IF(Q20702&gt;0,INDEX(Q20702:Q42426,MATCH(TRUE,INDEX(Q20702:Q42426="",,),0)-1),"")</f>
        <v>8</v>
      </c>
      <c r="Q20702">
        <f t="shared" si="601"/>
        <v>6</v>
      </c>
      <c r="R20702">
        <f t="shared" si="600"/>
        <v>0</v>
      </c>
    </row>
    <row r="20703" spans="1:18" x14ac:dyDescent="0.3">
      <c r="A20703" t="s">
        <v>1423</v>
      </c>
      <c r="B20703" s="1">
        <v>38301</v>
      </c>
      <c r="C20703" s="2">
        <v>0.41666666666666669</v>
      </c>
      <c r="D20703" t="s">
        <v>1478</v>
      </c>
      <c r="E20703" t="s">
        <v>1479</v>
      </c>
      <c r="G20703" s="6" t="s">
        <v>29</v>
      </c>
      <c r="H20703" t="s">
        <v>63</v>
      </c>
      <c r="I20703" t="s">
        <v>26</v>
      </c>
      <c r="J20703" t="s">
        <v>27</v>
      </c>
      <c r="K20703">
        <v>16</v>
      </c>
      <c r="L20703">
        <v>40.1</v>
      </c>
      <c r="M20703" t="s">
        <v>1171</v>
      </c>
      <c r="N20703">
        <v>40.1</v>
      </c>
      <c r="P20703" cm="1">
        <f t="array" ref="P20703">IF(Q20703&gt;0,INDEX(Q20703:Q42427,MATCH(TRUE,INDEX(Q20703:Q42427="",,),0)-1),"")</f>
        <v>8</v>
      </c>
      <c r="Q20703">
        <f t="shared" si="601"/>
        <v>6</v>
      </c>
      <c r="R20703">
        <f t="shared" si="600"/>
        <v>0</v>
      </c>
    </row>
    <row r="20704" spans="1:18" x14ac:dyDescent="0.3">
      <c r="A20704" t="s">
        <v>1423</v>
      </c>
      <c r="B20704" s="1">
        <v>38301</v>
      </c>
      <c r="C20704" s="2">
        <v>0.41666666666666669</v>
      </c>
      <c r="D20704" t="s">
        <v>1478</v>
      </c>
      <c r="E20704" t="s">
        <v>1479</v>
      </c>
      <c r="G20704" s="6" t="s">
        <v>29</v>
      </c>
      <c r="H20704" t="s">
        <v>64</v>
      </c>
      <c r="I20704" t="s">
        <v>26</v>
      </c>
      <c r="J20704" t="s">
        <v>27</v>
      </c>
      <c r="K20704">
        <v>53</v>
      </c>
      <c r="L20704">
        <v>15</v>
      </c>
      <c r="M20704" t="s">
        <v>1171</v>
      </c>
      <c r="N20704">
        <v>15</v>
      </c>
      <c r="P20704" cm="1">
        <f t="array" ref="P20704">IF(Q20704&gt;0,INDEX(Q20704:Q42428,MATCH(TRUE,INDEX(Q20704:Q42428="",,),0)-1),"")</f>
        <v>8</v>
      </c>
      <c r="Q20704">
        <f t="shared" si="601"/>
        <v>6</v>
      </c>
      <c r="R20704">
        <f t="shared" si="600"/>
        <v>0</v>
      </c>
    </row>
    <row r="20705" spans="1:18" x14ac:dyDescent="0.3">
      <c r="A20705" t="s">
        <v>1423</v>
      </c>
      <c r="B20705" s="1">
        <v>38301</v>
      </c>
      <c r="C20705" s="2">
        <v>0.41666666666666669</v>
      </c>
      <c r="D20705" t="s">
        <v>1478</v>
      </c>
      <c r="E20705" t="s">
        <v>1479</v>
      </c>
      <c r="G20705" t="s">
        <v>19</v>
      </c>
      <c r="H20705" t="s">
        <v>41</v>
      </c>
      <c r="I20705" t="s">
        <v>21</v>
      </c>
      <c r="J20705" t="s">
        <v>22</v>
      </c>
      <c r="K20705">
        <v>103.5</v>
      </c>
      <c r="L20705">
        <v>228</v>
      </c>
      <c r="M20705" t="s">
        <v>1117</v>
      </c>
      <c r="N20705">
        <v>231.23</v>
      </c>
      <c r="P20705" cm="1">
        <f t="array" ref="P20705">IF(Q20705&gt;0,INDEX(Q20705:Q42429,MATCH(TRUE,INDEX(Q20705:Q42429="",,),0)-1),"")</f>
        <v>8</v>
      </c>
      <c r="Q20705">
        <f t="shared" si="601"/>
        <v>7</v>
      </c>
      <c r="R20705">
        <f t="shared" si="600"/>
        <v>0</v>
      </c>
    </row>
    <row r="20706" spans="1:18" x14ac:dyDescent="0.3">
      <c r="A20706" t="s">
        <v>1423</v>
      </c>
      <c r="B20706" s="1">
        <v>38301</v>
      </c>
      <c r="C20706" s="2">
        <v>0.41666666666666669</v>
      </c>
      <c r="D20706" t="s">
        <v>1478</v>
      </c>
      <c r="E20706" t="s">
        <v>1479</v>
      </c>
      <c r="G20706" t="s">
        <v>19</v>
      </c>
      <c r="H20706" t="s">
        <v>41</v>
      </c>
      <c r="I20706" t="s">
        <v>26</v>
      </c>
      <c r="J20706" t="s">
        <v>27</v>
      </c>
      <c r="K20706">
        <v>1147</v>
      </c>
      <c r="L20706">
        <v>63.7</v>
      </c>
      <c r="M20706" t="s">
        <v>1117</v>
      </c>
      <c r="N20706">
        <v>76.180000000000007</v>
      </c>
      <c r="P20706" cm="1">
        <f t="array" ref="P20706">IF(Q20706&gt;0,INDEX(Q20706:Q42430,MATCH(TRUE,INDEX(Q20706:Q42430="",,),0)-1),"")</f>
        <v>8</v>
      </c>
      <c r="Q20706">
        <f t="shared" si="601"/>
        <v>7</v>
      </c>
      <c r="R20706">
        <f t="shared" si="600"/>
        <v>0</v>
      </c>
    </row>
    <row r="20707" spans="1:18" x14ac:dyDescent="0.3">
      <c r="A20707" t="s">
        <v>1423</v>
      </c>
      <c r="B20707" s="1">
        <v>38301</v>
      </c>
      <c r="C20707" s="2">
        <v>0.41666666666666669</v>
      </c>
      <c r="D20707" t="s">
        <v>1478</v>
      </c>
      <c r="E20707" t="s">
        <v>1479</v>
      </c>
      <c r="G20707" s="6" t="s">
        <v>29</v>
      </c>
      <c r="H20707" t="s">
        <v>63</v>
      </c>
      <c r="I20707" t="s">
        <v>26</v>
      </c>
      <c r="J20707" t="s">
        <v>27</v>
      </c>
      <c r="K20707">
        <v>16</v>
      </c>
      <c r="L20707">
        <v>40.1</v>
      </c>
      <c r="M20707" t="s">
        <v>1117</v>
      </c>
      <c r="N20707">
        <v>40.1</v>
      </c>
      <c r="P20707" cm="1">
        <f t="array" ref="P20707">IF(Q20707&gt;0,INDEX(Q20707:Q42431,MATCH(TRUE,INDEX(Q20707:Q42431="",,),0)-1),"")</f>
        <v>8</v>
      </c>
      <c r="Q20707">
        <f t="shared" si="601"/>
        <v>7</v>
      </c>
      <c r="R20707">
        <f t="shared" si="600"/>
        <v>0</v>
      </c>
    </row>
    <row r="20708" spans="1:18" x14ac:dyDescent="0.3">
      <c r="A20708" t="s">
        <v>1423</v>
      </c>
      <c r="B20708" s="1">
        <v>38301</v>
      </c>
      <c r="C20708" s="2">
        <v>0.41666666666666669</v>
      </c>
      <c r="D20708" t="s">
        <v>1478</v>
      </c>
      <c r="E20708" t="s">
        <v>1479</v>
      </c>
      <c r="G20708" s="6" t="s">
        <v>29</v>
      </c>
      <c r="H20708" t="s">
        <v>64</v>
      </c>
      <c r="I20708" t="s">
        <v>26</v>
      </c>
      <c r="J20708" t="s">
        <v>27</v>
      </c>
      <c r="K20708">
        <v>53</v>
      </c>
      <c r="L20708">
        <v>15</v>
      </c>
      <c r="M20708" t="s">
        <v>1117</v>
      </c>
      <c r="N20708">
        <v>15</v>
      </c>
      <c r="P20708" cm="1">
        <f t="array" ref="P20708">IF(Q20708&gt;0,INDEX(Q20708:Q42432,MATCH(TRUE,INDEX(Q20708:Q42432="",,),0)-1),"")</f>
        <v>8</v>
      </c>
      <c r="Q20708">
        <f t="shared" si="601"/>
        <v>7</v>
      </c>
      <c r="R20708">
        <f t="shared" si="600"/>
        <v>0</v>
      </c>
    </row>
    <row r="20709" spans="1:18" x14ac:dyDescent="0.3">
      <c r="A20709" t="s">
        <v>1423</v>
      </c>
      <c r="B20709" s="1">
        <v>38301</v>
      </c>
      <c r="C20709" s="2">
        <v>0.41666666666666669</v>
      </c>
      <c r="D20709" t="s">
        <v>1478</v>
      </c>
      <c r="E20709" t="s">
        <v>1479</v>
      </c>
      <c r="G20709" t="s">
        <v>19</v>
      </c>
      <c r="H20709" t="s">
        <v>41</v>
      </c>
      <c r="I20709" t="s">
        <v>21</v>
      </c>
      <c r="J20709" t="s">
        <v>22</v>
      </c>
      <c r="K20709">
        <v>103.5</v>
      </c>
      <c r="L20709">
        <v>228</v>
      </c>
      <c r="M20709" t="s">
        <v>1140</v>
      </c>
      <c r="N20709">
        <v>230</v>
      </c>
      <c r="P20709" cm="1">
        <f t="array" ref="P20709">IF(Q20709&gt;0,INDEX(Q20709:Q42433,MATCH(TRUE,INDEX(Q20709:Q42433="",,),0)-1),"")</f>
        <v>8</v>
      </c>
      <c r="Q20709">
        <f t="shared" si="601"/>
        <v>8</v>
      </c>
      <c r="R20709">
        <f t="shared" si="600"/>
        <v>0</v>
      </c>
    </row>
    <row r="20710" spans="1:18" x14ac:dyDescent="0.3">
      <c r="A20710" t="s">
        <v>1423</v>
      </c>
      <c r="B20710" s="1">
        <v>38301</v>
      </c>
      <c r="C20710" s="2">
        <v>0.41666666666666669</v>
      </c>
      <c r="D20710" t="s">
        <v>1478</v>
      </c>
      <c r="E20710" t="s">
        <v>1479</v>
      </c>
      <c r="G20710" t="s">
        <v>19</v>
      </c>
      <c r="H20710" t="s">
        <v>41</v>
      </c>
      <c r="I20710" t="s">
        <v>26</v>
      </c>
      <c r="J20710" t="s">
        <v>27</v>
      </c>
      <c r="K20710">
        <v>1147</v>
      </c>
      <c r="L20710">
        <v>63.7</v>
      </c>
      <c r="M20710" t="s">
        <v>1140</v>
      </c>
      <c r="N20710">
        <v>65</v>
      </c>
      <c r="P20710" cm="1">
        <f t="array" ref="P20710">IF(Q20710&gt;0,INDEX(Q20710:Q42434,MATCH(TRUE,INDEX(Q20710:Q42434="",,),0)-1),"")</f>
        <v>8</v>
      </c>
      <c r="Q20710">
        <f t="shared" si="601"/>
        <v>8</v>
      </c>
      <c r="R20710">
        <f t="shared" si="600"/>
        <v>0</v>
      </c>
    </row>
    <row r="20711" spans="1:18" x14ac:dyDescent="0.3">
      <c r="A20711" t="s">
        <v>1423</v>
      </c>
      <c r="B20711" s="1">
        <v>38301</v>
      </c>
      <c r="C20711" s="2">
        <v>0.41666666666666669</v>
      </c>
      <c r="D20711" t="s">
        <v>1478</v>
      </c>
      <c r="E20711" t="s">
        <v>1479</v>
      </c>
      <c r="G20711" s="6" t="s">
        <v>29</v>
      </c>
      <c r="H20711" t="s">
        <v>63</v>
      </c>
      <c r="I20711" t="s">
        <v>26</v>
      </c>
      <c r="J20711" t="s">
        <v>27</v>
      </c>
      <c r="K20711">
        <v>16</v>
      </c>
      <c r="L20711">
        <v>40.1</v>
      </c>
      <c r="M20711" t="s">
        <v>1140</v>
      </c>
      <c r="N20711">
        <v>40.1</v>
      </c>
      <c r="P20711" cm="1">
        <f t="array" ref="P20711">IF(Q20711&gt;0,INDEX(Q20711:Q42435,MATCH(TRUE,INDEX(Q20711:Q42435="",,),0)-1),"")</f>
        <v>8</v>
      </c>
      <c r="Q20711">
        <f t="shared" si="601"/>
        <v>8</v>
      </c>
      <c r="R20711">
        <f t="shared" si="600"/>
        <v>0</v>
      </c>
    </row>
    <row r="20712" spans="1:18" x14ac:dyDescent="0.3">
      <c r="A20712" t="s">
        <v>1423</v>
      </c>
      <c r="B20712" s="1">
        <v>38301</v>
      </c>
      <c r="C20712" s="2">
        <v>0.41666666666666669</v>
      </c>
      <c r="D20712" t="s">
        <v>1478</v>
      </c>
      <c r="E20712" t="s">
        <v>1479</v>
      </c>
      <c r="G20712" s="6" t="s">
        <v>29</v>
      </c>
      <c r="H20712" t="s">
        <v>64</v>
      </c>
      <c r="I20712" t="s">
        <v>26</v>
      </c>
      <c r="J20712" t="s">
        <v>27</v>
      </c>
      <c r="K20712">
        <v>53</v>
      </c>
      <c r="L20712">
        <v>15</v>
      </c>
      <c r="M20712" t="s">
        <v>1140</v>
      </c>
      <c r="N20712">
        <v>15</v>
      </c>
      <c r="P20712" cm="1">
        <f t="array" ref="P20712">IF(Q20712&gt;0,INDEX(Q20712:Q42436,MATCH(TRUE,INDEX(Q20712:Q42436="",,),0)-1),"")</f>
        <v>8</v>
      </c>
      <c r="Q20712">
        <f t="shared" si="601"/>
        <v>8</v>
      </c>
      <c r="R20712">
        <f t="shared" si="600"/>
        <v>0</v>
      </c>
    </row>
    <row r="20713" spans="1:18" x14ac:dyDescent="0.3">
      <c r="P20713" t="str" cm="1">
        <f t="array" ref="P20713">IF(Q20713&gt;0,INDEX(Q20713:Q42437,MATCH(TRUE,INDEX(Q20713:Q42437="",,),0)-1),"")</f>
        <v/>
      </c>
      <c r="R20713" t="str">
        <f t="shared" si="600"/>
        <v/>
      </c>
    </row>
    <row r="20714" spans="1:18" x14ac:dyDescent="0.3">
      <c r="A20714" t="s">
        <v>1423</v>
      </c>
      <c r="B20714" s="1">
        <v>38300</v>
      </c>
      <c r="C20714" s="2">
        <v>0.41666666666666669</v>
      </c>
      <c r="D20714" t="s">
        <v>1481</v>
      </c>
      <c r="E20714" t="s">
        <v>1482</v>
      </c>
      <c r="G20714" t="s">
        <v>19</v>
      </c>
      <c r="H20714" t="s">
        <v>28</v>
      </c>
      <c r="I20714" t="s">
        <v>26</v>
      </c>
      <c r="J20714" t="s">
        <v>27</v>
      </c>
      <c r="K20714">
        <v>2604</v>
      </c>
      <c r="L20714">
        <v>53.5</v>
      </c>
      <c r="M20714" t="s">
        <v>1433</v>
      </c>
      <c r="N20714">
        <v>73.260000000000005</v>
      </c>
      <c r="O20714" t="s">
        <v>24</v>
      </c>
      <c r="P20714" cm="1">
        <f t="array" ref="P20714">IF(Q20714&gt;0,INDEX(Q20714:Q42438,MATCH(TRUE,INDEX(Q20714:Q42438="",,),0)-1),"")</f>
        <v>5</v>
      </c>
      <c r="Q20714">
        <f>INT((ROW()-20714)/6)+1</f>
        <v>1</v>
      </c>
      <c r="R20714">
        <f t="shared" si="600"/>
        <v>0</v>
      </c>
    </row>
    <row r="20715" spans="1:18" x14ac:dyDescent="0.3">
      <c r="A20715" t="s">
        <v>1423</v>
      </c>
      <c r="B20715" s="1">
        <v>38300</v>
      </c>
      <c r="C20715" s="2">
        <v>0.41666666666666669</v>
      </c>
      <c r="D20715" t="s">
        <v>1481</v>
      </c>
      <c r="E20715" t="s">
        <v>1482</v>
      </c>
      <c r="G20715" s="6" t="s">
        <v>29</v>
      </c>
      <c r="H20715" t="s">
        <v>99</v>
      </c>
      <c r="I20715" t="s">
        <v>26</v>
      </c>
      <c r="J20715" t="s">
        <v>27</v>
      </c>
      <c r="K20715">
        <v>8</v>
      </c>
      <c r="L20715">
        <v>8.75</v>
      </c>
      <c r="M20715" t="s">
        <v>1433</v>
      </c>
      <c r="N20715">
        <v>8.75</v>
      </c>
      <c r="O20715" t="s">
        <v>24</v>
      </c>
      <c r="P20715" cm="1">
        <f t="array" ref="P20715">IF(Q20715&gt;0,INDEX(Q20715:Q42439,MATCH(TRUE,INDEX(Q20715:Q42439="",,),0)-1),"")</f>
        <v>5</v>
      </c>
      <c r="Q20715">
        <f t="shared" ref="Q20715:Q20743" si="602">INT((ROW()-20714)/6)+1</f>
        <v>1</v>
      </c>
      <c r="R20715">
        <f t="shared" si="600"/>
        <v>0</v>
      </c>
    </row>
    <row r="20716" spans="1:18" x14ac:dyDescent="0.3">
      <c r="A20716" t="s">
        <v>1423</v>
      </c>
      <c r="B20716" s="1">
        <v>38300</v>
      </c>
      <c r="C20716" s="2">
        <v>0.41666666666666669</v>
      </c>
      <c r="D20716" t="s">
        <v>1481</v>
      </c>
      <c r="E20716" t="s">
        <v>1482</v>
      </c>
      <c r="G20716" s="6" t="s">
        <v>29</v>
      </c>
      <c r="H20716" t="s">
        <v>148</v>
      </c>
      <c r="I20716" t="s">
        <v>26</v>
      </c>
      <c r="J20716" t="s">
        <v>27</v>
      </c>
      <c r="K20716">
        <v>3</v>
      </c>
      <c r="L20716">
        <v>16.149999999999999</v>
      </c>
      <c r="M20716" t="s">
        <v>1433</v>
      </c>
      <c r="N20716">
        <v>16.149999999999999</v>
      </c>
      <c r="O20716" t="s">
        <v>24</v>
      </c>
      <c r="P20716" cm="1">
        <f t="array" ref="P20716">IF(Q20716&gt;0,INDEX(Q20716:Q42440,MATCH(TRUE,INDEX(Q20716:Q42440="",,),0)-1),"")</f>
        <v>5</v>
      </c>
      <c r="Q20716">
        <f t="shared" si="602"/>
        <v>1</v>
      </c>
      <c r="R20716">
        <f t="shared" si="600"/>
        <v>0</v>
      </c>
    </row>
    <row r="20717" spans="1:18" x14ac:dyDescent="0.3">
      <c r="A20717" t="s">
        <v>1423</v>
      </c>
      <c r="B20717" s="1">
        <v>38300</v>
      </c>
      <c r="C20717" s="2">
        <v>0.41666666666666669</v>
      </c>
      <c r="D20717" t="s">
        <v>1481</v>
      </c>
      <c r="E20717" t="s">
        <v>1482</v>
      </c>
      <c r="G20717" s="6" t="s">
        <v>29</v>
      </c>
      <c r="H20717" t="s">
        <v>122</v>
      </c>
      <c r="I20717" t="s">
        <v>26</v>
      </c>
      <c r="J20717" t="s">
        <v>27</v>
      </c>
      <c r="K20717">
        <v>78</v>
      </c>
      <c r="L20717">
        <v>33.799999999999997</v>
      </c>
      <c r="M20717" t="s">
        <v>1433</v>
      </c>
      <c r="N20717">
        <v>33.799999999999997</v>
      </c>
      <c r="O20717" t="s">
        <v>24</v>
      </c>
      <c r="P20717" cm="1">
        <f t="array" ref="P20717">IF(Q20717&gt;0,INDEX(Q20717:Q42441,MATCH(TRUE,INDEX(Q20717:Q42441="",,),0)-1),"")</f>
        <v>5</v>
      </c>
      <c r="Q20717">
        <f t="shared" si="602"/>
        <v>1</v>
      </c>
      <c r="R20717">
        <f t="shared" si="600"/>
        <v>0</v>
      </c>
    </row>
    <row r="20718" spans="1:18" x14ac:dyDescent="0.3">
      <c r="A20718" t="s">
        <v>1423</v>
      </c>
      <c r="B20718" s="1">
        <v>38300</v>
      </c>
      <c r="C20718" s="2">
        <v>0.41666666666666669</v>
      </c>
      <c r="D20718" t="s">
        <v>1481</v>
      </c>
      <c r="E20718" t="s">
        <v>1482</v>
      </c>
      <c r="G20718" s="6" t="s">
        <v>29</v>
      </c>
      <c r="H20718" t="s">
        <v>63</v>
      </c>
      <c r="I20718" t="s">
        <v>26</v>
      </c>
      <c r="J20718" t="s">
        <v>27</v>
      </c>
      <c r="K20718">
        <v>107</v>
      </c>
      <c r="L20718">
        <v>15.95</v>
      </c>
      <c r="M20718" t="s">
        <v>1433</v>
      </c>
      <c r="N20718">
        <v>15.95</v>
      </c>
      <c r="O20718" t="s">
        <v>24</v>
      </c>
      <c r="P20718" cm="1">
        <f t="array" ref="P20718">IF(Q20718&gt;0,INDEX(Q20718:Q42442,MATCH(TRUE,INDEX(Q20718:Q42442="",,),0)-1),"")</f>
        <v>5</v>
      </c>
      <c r="Q20718">
        <f t="shared" si="602"/>
        <v>1</v>
      </c>
      <c r="R20718">
        <f t="shared" si="600"/>
        <v>0</v>
      </c>
    </row>
    <row r="20719" spans="1:18" x14ac:dyDescent="0.3">
      <c r="A20719" t="s">
        <v>1423</v>
      </c>
      <c r="B20719" s="1">
        <v>38300</v>
      </c>
      <c r="C20719" s="2">
        <v>0.41666666666666669</v>
      </c>
      <c r="D20719" t="s">
        <v>1481</v>
      </c>
      <c r="E20719" t="s">
        <v>1482</v>
      </c>
      <c r="G20719" s="6" t="s">
        <v>29</v>
      </c>
      <c r="H20719" t="s">
        <v>64</v>
      </c>
      <c r="I20719" t="s">
        <v>26</v>
      </c>
      <c r="J20719" t="s">
        <v>27</v>
      </c>
      <c r="K20719">
        <v>23</v>
      </c>
      <c r="L20719">
        <v>14.25</v>
      </c>
      <c r="M20719" t="s">
        <v>1433</v>
      </c>
      <c r="N20719">
        <v>14.25</v>
      </c>
      <c r="O20719" t="s">
        <v>24</v>
      </c>
      <c r="P20719" cm="1">
        <f t="array" ref="P20719">IF(Q20719&gt;0,INDEX(Q20719:Q42443,MATCH(TRUE,INDEX(Q20719:Q42443="",,),0)-1),"")</f>
        <v>5</v>
      </c>
      <c r="Q20719">
        <f t="shared" si="602"/>
        <v>1</v>
      </c>
      <c r="R20719">
        <f t="shared" si="600"/>
        <v>0</v>
      </c>
    </row>
    <row r="20720" spans="1:18" x14ac:dyDescent="0.3">
      <c r="A20720" t="s">
        <v>1423</v>
      </c>
      <c r="B20720" s="1">
        <v>38300</v>
      </c>
      <c r="C20720" s="2">
        <v>0.41666666666666669</v>
      </c>
      <c r="D20720" t="s">
        <v>1481</v>
      </c>
      <c r="E20720" t="s">
        <v>1482</v>
      </c>
      <c r="G20720" t="s">
        <v>19</v>
      </c>
      <c r="H20720" t="s">
        <v>28</v>
      </c>
      <c r="I20720" t="s">
        <v>26</v>
      </c>
      <c r="J20720" t="s">
        <v>27</v>
      </c>
      <c r="K20720">
        <v>2604</v>
      </c>
      <c r="L20720">
        <v>53.5</v>
      </c>
      <c r="M20720" t="s">
        <v>1171</v>
      </c>
      <c r="N20720">
        <v>73.16</v>
      </c>
      <c r="P20720" cm="1">
        <f t="array" ref="P20720">IF(Q20720&gt;0,INDEX(Q20720:Q42444,MATCH(TRUE,INDEX(Q20720:Q42444="",,),0)-1),"")</f>
        <v>5</v>
      </c>
      <c r="Q20720">
        <f t="shared" si="602"/>
        <v>2</v>
      </c>
      <c r="R20720">
        <f t="shared" ref="R20720:R20783" si="603">IF(P20720="","",0)</f>
        <v>0</v>
      </c>
    </row>
    <row r="20721" spans="1:18" x14ac:dyDescent="0.3">
      <c r="A20721" t="s">
        <v>1423</v>
      </c>
      <c r="B20721" s="1">
        <v>38300</v>
      </c>
      <c r="C20721" s="2">
        <v>0.41666666666666669</v>
      </c>
      <c r="D20721" t="s">
        <v>1481</v>
      </c>
      <c r="E20721" t="s">
        <v>1482</v>
      </c>
      <c r="G20721" s="6" t="s">
        <v>29</v>
      </c>
      <c r="H20721" t="s">
        <v>99</v>
      </c>
      <c r="I20721" t="s">
        <v>26</v>
      </c>
      <c r="J20721" t="s">
        <v>27</v>
      </c>
      <c r="K20721">
        <v>8</v>
      </c>
      <c r="L20721">
        <v>8.75</v>
      </c>
      <c r="M20721" t="s">
        <v>1171</v>
      </c>
      <c r="N20721">
        <v>8.75</v>
      </c>
      <c r="P20721" cm="1">
        <f t="array" ref="P20721">IF(Q20721&gt;0,INDEX(Q20721:Q42445,MATCH(TRUE,INDEX(Q20721:Q42445="",,),0)-1),"")</f>
        <v>5</v>
      </c>
      <c r="Q20721">
        <f t="shared" si="602"/>
        <v>2</v>
      </c>
      <c r="R20721">
        <f t="shared" si="603"/>
        <v>0</v>
      </c>
    </row>
    <row r="20722" spans="1:18" x14ac:dyDescent="0.3">
      <c r="A20722" t="s">
        <v>1423</v>
      </c>
      <c r="B20722" s="1">
        <v>38300</v>
      </c>
      <c r="C20722" s="2">
        <v>0.41666666666666669</v>
      </c>
      <c r="D20722" t="s">
        <v>1481</v>
      </c>
      <c r="E20722" t="s">
        <v>1482</v>
      </c>
      <c r="G20722" s="6" t="s">
        <v>29</v>
      </c>
      <c r="H20722" t="s">
        <v>148</v>
      </c>
      <c r="I20722" t="s">
        <v>26</v>
      </c>
      <c r="J20722" t="s">
        <v>27</v>
      </c>
      <c r="K20722">
        <v>3</v>
      </c>
      <c r="L20722">
        <v>16.149999999999999</v>
      </c>
      <c r="M20722" t="s">
        <v>1171</v>
      </c>
      <c r="N20722">
        <v>16.149999999999999</v>
      </c>
      <c r="P20722" cm="1">
        <f t="array" ref="P20722">IF(Q20722&gt;0,INDEX(Q20722:Q42446,MATCH(TRUE,INDEX(Q20722:Q42446="",,),0)-1),"")</f>
        <v>5</v>
      </c>
      <c r="Q20722">
        <f t="shared" si="602"/>
        <v>2</v>
      </c>
      <c r="R20722">
        <f t="shared" si="603"/>
        <v>0</v>
      </c>
    </row>
    <row r="20723" spans="1:18" x14ac:dyDescent="0.3">
      <c r="A20723" t="s">
        <v>1423</v>
      </c>
      <c r="B20723" s="1">
        <v>38300</v>
      </c>
      <c r="C20723" s="2">
        <v>0.41666666666666669</v>
      </c>
      <c r="D20723" t="s">
        <v>1481</v>
      </c>
      <c r="E20723" t="s">
        <v>1482</v>
      </c>
      <c r="G20723" s="6" t="s">
        <v>29</v>
      </c>
      <c r="H20723" t="s">
        <v>122</v>
      </c>
      <c r="I20723" t="s">
        <v>26</v>
      </c>
      <c r="J20723" t="s">
        <v>27</v>
      </c>
      <c r="K20723">
        <v>78</v>
      </c>
      <c r="L20723">
        <v>33.799999999999997</v>
      </c>
      <c r="M20723" t="s">
        <v>1171</v>
      </c>
      <c r="N20723">
        <v>33.799999999999997</v>
      </c>
      <c r="P20723" cm="1">
        <f t="array" ref="P20723">IF(Q20723&gt;0,INDEX(Q20723:Q42447,MATCH(TRUE,INDEX(Q20723:Q42447="",,),0)-1),"")</f>
        <v>5</v>
      </c>
      <c r="Q20723">
        <f t="shared" si="602"/>
        <v>2</v>
      </c>
      <c r="R20723">
        <f t="shared" si="603"/>
        <v>0</v>
      </c>
    </row>
    <row r="20724" spans="1:18" x14ac:dyDescent="0.3">
      <c r="A20724" t="s">
        <v>1423</v>
      </c>
      <c r="B20724" s="1">
        <v>38300</v>
      </c>
      <c r="C20724" s="2">
        <v>0.41666666666666669</v>
      </c>
      <c r="D20724" t="s">
        <v>1481</v>
      </c>
      <c r="E20724" t="s">
        <v>1482</v>
      </c>
      <c r="G20724" s="6" t="s">
        <v>29</v>
      </c>
      <c r="H20724" t="s">
        <v>63</v>
      </c>
      <c r="I20724" t="s">
        <v>26</v>
      </c>
      <c r="J20724" t="s">
        <v>27</v>
      </c>
      <c r="K20724">
        <v>107</v>
      </c>
      <c r="L20724">
        <v>15.95</v>
      </c>
      <c r="M20724" t="s">
        <v>1171</v>
      </c>
      <c r="N20724">
        <v>15.95</v>
      </c>
      <c r="P20724" cm="1">
        <f t="array" ref="P20724">IF(Q20724&gt;0,INDEX(Q20724:Q42448,MATCH(TRUE,INDEX(Q20724:Q42448="",,),0)-1),"")</f>
        <v>5</v>
      </c>
      <c r="Q20724">
        <f t="shared" si="602"/>
        <v>2</v>
      </c>
      <c r="R20724">
        <f t="shared" si="603"/>
        <v>0</v>
      </c>
    </row>
    <row r="20725" spans="1:18" x14ac:dyDescent="0.3">
      <c r="A20725" t="s">
        <v>1423</v>
      </c>
      <c r="B20725" s="1">
        <v>38300</v>
      </c>
      <c r="C20725" s="2">
        <v>0.41666666666666669</v>
      </c>
      <c r="D20725" t="s">
        <v>1481</v>
      </c>
      <c r="E20725" t="s">
        <v>1482</v>
      </c>
      <c r="G20725" s="6" t="s">
        <v>29</v>
      </c>
      <c r="H20725" t="s">
        <v>64</v>
      </c>
      <c r="I20725" t="s">
        <v>26</v>
      </c>
      <c r="J20725" t="s">
        <v>27</v>
      </c>
      <c r="K20725">
        <v>23</v>
      </c>
      <c r="L20725">
        <v>14.25</v>
      </c>
      <c r="M20725" t="s">
        <v>1171</v>
      </c>
      <c r="N20725">
        <v>14.25</v>
      </c>
      <c r="P20725" cm="1">
        <f t="array" ref="P20725">IF(Q20725&gt;0,INDEX(Q20725:Q42449,MATCH(TRUE,INDEX(Q20725:Q42449="",,),0)-1),"")</f>
        <v>5</v>
      </c>
      <c r="Q20725">
        <f t="shared" si="602"/>
        <v>2</v>
      </c>
      <c r="R20725">
        <f t="shared" si="603"/>
        <v>0</v>
      </c>
    </row>
    <row r="20726" spans="1:18" x14ac:dyDescent="0.3">
      <c r="A20726" t="s">
        <v>1423</v>
      </c>
      <c r="B20726" s="1">
        <v>38300</v>
      </c>
      <c r="C20726" s="2">
        <v>0.41666666666666669</v>
      </c>
      <c r="D20726" t="s">
        <v>1481</v>
      </c>
      <c r="E20726" t="s">
        <v>1482</v>
      </c>
      <c r="G20726" t="s">
        <v>19</v>
      </c>
      <c r="H20726" t="s">
        <v>28</v>
      </c>
      <c r="I20726" t="s">
        <v>26</v>
      </c>
      <c r="J20726" t="s">
        <v>27</v>
      </c>
      <c r="K20726">
        <v>2604</v>
      </c>
      <c r="L20726">
        <v>53.5</v>
      </c>
      <c r="M20726" t="s">
        <v>1117</v>
      </c>
      <c r="N20726">
        <v>68.23</v>
      </c>
      <c r="P20726" cm="1">
        <f t="array" ref="P20726">IF(Q20726&gt;0,INDEX(Q20726:Q42450,MATCH(TRUE,INDEX(Q20726:Q42450="",,),0)-1),"")</f>
        <v>5</v>
      </c>
      <c r="Q20726">
        <f t="shared" si="602"/>
        <v>3</v>
      </c>
      <c r="R20726">
        <f t="shared" si="603"/>
        <v>0</v>
      </c>
    </row>
    <row r="20727" spans="1:18" x14ac:dyDescent="0.3">
      <c r="A20727" t="s">
        <v>1423</v>
      </c>
      <c r="B20727" s="1">
        <v>38300</v>
      </c>
      <c r="C20727" s="2">
        <v>0.41666666666666669</v>
      </c>
      <c r="D20727" t="s">
        <v>1481</v>
      </c>
      <c r="E20727" t="s">
        <v>1482</v>
      </c>
      <c r="G20727" s="6" t="s">
        <v>29</v>
      </c>
      <c r="H20727" t="s">
        <v>99</v>
      </c>
      <c r="I20727" t="s">
        <v>26</v>
      </c>
      <c r="J20727" t="s">
        <v>27</v>
      </c>
      <c r="K20727">
        <v>8</v>
      </c>
      <c r="L20727">
        <v>8.75</v>
      </c>
      <c r="M20727" t="s">
        <v>1117</v>
      </c>
      <c r="N20727">
        <v>8.75</v>
      </c>
      <c r="P20727" cm="1">
        <f t="array" ref="P20727">IF(Q20727&gt;0,INDEX(Q20727:Q42451,MATCH(TRUE,INDEX(Q20727:Q42451="",,),0)-1),"")</f>
        <v>5</v>
      </c>
      <c r="Q20727">
        <f t="shared" si="602"/>
        <v>3</v>
      </c>
      <c r="R20727">
        <f t="shared" si="603"/>
        <v>0</v>
      </c>
    </row>
    <row r="20728" spans="1:18" x14ac:dyDescent="0.3">
      <c r="A20728" t="s">
        <v>1423</v>
      </c>
      <c r="B20728" s="1">
        <v>38300</v>
      </c>
      <c r="C20728" s="2">
        <v>0.41666666666666669</v>
      </c>
      <c r="D20728" t="s">
        <v>1481</v>
      </c>
      <c r="E20728" t="s">
        <v>1482</v>
      </c>
      <c r="G20728" s="6" t="s">
        <v>29</v>
      </c>
      <c r="H20728" t="s">
        <v>148</v>
      </c>
      <c r="I20728" t="s">
        <v>26</v>
      </c>
      <c r="J20728" t="s">
        <v>27</v>
      </c>
      <c r="K20728">
        <v>3</v>
      </c>
      <c r="L20728">
        <v>16.149999999999999</v>
      </c>
      <c r="M20728" t="s">
        <v>1117</v>
      </c>
      <c r="N20728">
        <v>16.149999999999999</v>
      </c>
      <c r="P20728" cm="1">
        <f t="array" ref="P20728">IF(Q20728&gt;0,INDEX(Q20728:Q42452,MATCH(TRUE,INDEX(Q20728:Q42452="",,),0)-1),"")</f>
        <v>5</v>
      </c>
      <c r="Q20728">
        <f t="shared" si="602"/>
        <v>3</v>
      </c>
      <c r="R20728">
        <f t="shared" si="603"/>
        <v>0</v>
      </c>
    </row>
    <row r="20729" spans="1:18" x14ac:dyDescent="0.3">
      <c r="A20729" t="s">
        <v>1423</v>
      </c>
      <c r="B20729" s="1">
        <v>38300</v>
      </c>
      <c r="C20729" s="2">
        <v>0.41666666666666669</v>
      </c>
      <c r="D20729" t="s">
        <v>1481</v>
      </c>
      <c r="E20729" t="s">
        <v>1482</v>
      </c>
      <c r="G20729" s="6" t="s">
        <v>29</v>
      </c>
      <c r="H20729" t="s">
        <v>122</v>
      </c>
      <c r="I20729" t="s">
        <v>26</v>
      </c>
      <c r="J20729" t="s">
        <v>27</v>
      </c>
      <c r="K20729">
        <v>78</v>
      </c>
      <c r="L20729">
        <v>33.799999999999997</v>
      </c>
      <c r="M20729" t="s">
        <v>1117</v>
      </c>
      <c r="N20729">
        <v>33.799999999999997</v>
      </c>
      <c r="P20729" cm="1">
        <f t="array" ref="P20729">IF(Q20729&gt;0,INDEX(Q20729:Q42453,MATCH(TRUE,INDEX(Q20729:Q42453="",,),0)-1),"")</f>
        <v>5</v>
      </c>
      <c r="Q20729">
        <f t="shared" si="602"/>
        <v>3</v>
      </c>
      <c r="R20729">
        <f t="shared" si="603"/>
        <v>0</v>
      </c>
    </row>
    <row r="20730" spans="1:18" x14ac:dyDescent="0.3">
      <c r="A20730" t="s">
        <v>1423</v>
      </c>
      <c r="B20730" s="1">
        <v>38300</v>
      </c>
      <c r="C20730" s="2">
        <v>0.41666666666666669</v>
      </c>
      <c r="D20730" t="s">
        <v>1481</v>
      </c>
      <c r="E20730" t="s">
        <v>1482</v>
      </c>
      <c r="G20730" s="6" t="s">
        <v>29</v>
      </c>
      <c r="H20730" t="s">
        <v>63</v>
      </c>
      <c r="I20730" t="s">
        <v>26</v>
      </c>
      <c r="J20730" t="s">
        <v>27</v>
      </c>
      <c r="K20730">
        <v>107</v>
      </c>
      <c r="L20730">
        <v>15.95</v>
      </c>
      <c r="M20730" t="s">
        <v>1117</v>
      </c>
      <c r="N20730">
        <v>15.95</v>
      </c>
      <c r="P20730" cm="1">
        <f t="array" ref="P20730">IF(Q20730&gt;0,INDEX(Q20730:Q42454,MATCH(TRUE,INDEX(Q20730:Q42454="",,),0)-1),"")</f>
        <v>5</v>
      </c>
      <c r="Q20730">
        <f t="shared" si="602"/>
        <v>3</v>
      </c>
      <c r="R20730">
        <f t="shared" si="603"/>
        <v>0</v>
      </c>
    </row>
    <row r="20731" spans="1:18" x14ac:dyDescent="0.3">
      <c r="A20731" t="s">
        <v>1423</v>
      </c>
      <c r="B20731" s="1">
        <v>38300</v>
      </c>
      <c r="C20731" s="2">
        <v>0.41666666666666669</v>
      </c>
      <c r="D20731" t="s">
        <v>1481</v>
      </c>
      <c r="E20731" t="s">
        <v>1482</v>
      </c>
      <c r="G20731" s="6" t="s">
        <v>29</v>
      </c>
      <c r="H20731" t="s">
        <v>64</v>
      </c>
      <c r="I20731" t="s">
        <v>26</v>
      </c>
      <c r="J20731" t="s">
        <v>27</v>
      </c>
      <c r="K20731">
        <v>23</v>
      </c>
      <c r="L20731">
        <v>14.25</v>
      </c>
      <c r="M20731" t="s">
        <v>1117</v>
      </c>
      <c r="N20731">
        <v>14.25</v>
      </c>
      <c r="P20731" cm="1">
        <f t="array" ref="P20731">IF(Q20731&gt;0,INDEX(Q20731:Q42455,MATCH(TRUE,INDEX(Q20731:Q42455="",,),0)-1),"")</f>
        <v>5</v>
      </c>
      <c r="Q20731">
        <f t="shared" si="602"/>
        <v>3</v>
      </c>
      <c r="R20731">
        <f t="shared" si="603"/>
        <v>0</v>
      </c>
    </row>
    <row r="20732" spans="1:18" x14ac:dyDescent="0.3">
      <c r="A20732" t="s">
        <v>1423</v>
      </c>
      <c r="B20732" s="1">
        <v>38300</v>
      </c>
      <c r="C20732" s="2">
        <v>0.41666666666666669</v>
      </c>
      <c r="D20732" t="s">
        <v>1481</v>
      </c>
      <c r="E20732" t="s">
        <v>1482</v>
      </c>
      <c r="G20732" t="s">
        <v>19</v>
      </c>
      <c r="H20732" t="s">
        <v>28</v>
      </c>
      <c r="I20732" t="s">
        <v>26</v>
      </c>
      <c r="J20732" t="s">
        <v>27</v>
      </c>
      <c r="K20732">
        <v>2604</v>
      </c>
      <c r="L20732">
        <v>53.5</v>
      </c>
      <c r="M20732" t="s">
        <v>1135</v>
      </c>
      <c r="N20732">
        <v>55.8</v>
      </c>
      <c r="P20732" cm="1">
        <f t="array" ref="P20732">IF(Q20732&gt;0,INDEX(Q20732:Q42456,MATCH(TRUE,INDEX(Q20732:Q42456="",,),0)-1),"")</f>
        <v>5</v>
      </c>
      <c r="Q20732">
        <f t="shared" si="602"/>
        <v>4</v>
      </c>
      <c r="R20732">
        <f t="shared" si="603"/>
        <v>0</v>
      </c>
    </row>
    <row r="20733" spans="1:18" x14ac:dyDescent="0.3">
      <c r="A20733" t="s">
        <v>1423</v>
      </c>
      <c r="B20733" s="1">
        <v>38300</v>
      </c>
      <c r="C20733" s="2">
        <v>0.41666666666666669</v>
      </c>
      <c r="D20733" t="s">
        <v>1481</v>
      </c>
      <c r="E20733" t="s">
        <v>1482</v>
      </c>
      <c r="G20733" s="6" t="s">
        <v>29</v>
      </c>
      <c r="H20733" t="s">
        <v>99</v>
      </c>
      <c r="I20733" t="s">
        <v>26</v>
      </c>
      <c r="J20733" t="s">
        <v>27</v>
      </c>
      <c r="K20733">
        <v>8</v>
      </c>
      <c r="L20733">
        <v>8.75</v>
      </c>
      <c r="M20733" t="s">
        <v>1135</v>
      </c>
      <c r="N20733">
        <v>8.75</v>
      </c>
      <c r="P20733" cm="1">
        <f t="array" ref="P20733">IF(Q20733&gt;0,INDEX(Q20733:Q42457,MATCH(TRUE,INDEX(Q20733:Q42457="",,),0)-1),"")</f>
        <v>5</v>
      </c>
      <c r="Q20733">
        <f t="shared" si="602"/>
        <v>4</v>
      </c>
      <c r="R20733">
        <f t="shared" si="603"/>
        <v>0</v>
      </c>
    </row>
    <row r="20734" spans="1:18" x14ac:dyDescent="0.3">
      <c r="A20734" t="s">
        <v>1423</v>
      </c>
      <c r="B20734" s="1">
        <v>38300</v>
      </c>
      <c r="C20734" s="2">
        <v>0.41666666666666669</v>
      </c>
      <c r="D20734" t="s">
        <v>1481</v>
      </c>
      <c r="E20734" t="s">
        <v>1482</v>
      </c>
      <c r="G20734" s="6" t="s">
        <v>29</v>
      </c>
      <c r="H20734" t="s">
        <v>148</v>
      </c>
      <c r="I20734" t="s">
        <v>26</v>
      </c>
      <c r="J20734" t="s">
        <v>27</v>
      </c>
      <c r="K20734">
        <v>3</v>
      </c>
      <c r="L20734">
        <v>16.149999999999999</v>
      </c>
      <c r="M20734" t="s">
        <v>1135</v>
      </c>
      <c r="N20734">
        <v>16.149999999999999</v>
      </c>
      <c r="P20734" cm="1">
        <f t="array" ref="P20734">IF(Q20734&gt;0,INDEX(Q20734:Q42458,MATCH(TRUE,INDEX(Q20734:Q42458="",,),0)-1),"")</f>
        <v>5</v>
      </c>
      <c r="Q20734">
        <f t="shared" si="602"/>
        <v>4</v>
      </c>
      <c r="R20734">
        <f t="shared" si="603"/>
        <v>0</v>
      </c>
    </row>
    <row r="20735" spans="1:18" x14ac:dyDescent="0.3">
      <c r="A20735" t="s">
        <v>1423</v>
      </c>
      <c r="B20735" s="1">
        <v>38300</v>
      </c>
      <c r="C20735" s="2">
        <v>0.41666666666666669</v>
      </c>
      <c r="D20735" t="s">
        <v>1481</v>
      </c>
      <c r="E20735" t="s">
        <v>1482</v>
      </c>
      <c r="G20735" s="6" t="s">
        <v>29</v>
      </c>
      <c r="H20735" t="s">
        <v>122</v>
      </c>
      <c r="I20735" t="s">
        <v>26</v>
      </c>
      <c r="J20735" t="s">
        <v>27</v>
      </c>
      <c r="K20735">
        <v>78</v>
      </c>
      <c r="L20735">
        <v>33.799999999999997</v>
      </c>
      <c r="M20735" t="s">
        <v>1135</v>
      </c>
      <c r="N20735">
        <v>33.799999999999997</v>
      </c>
      <c r="P20735" cm="1">
        <f t="array" ref="P20735">IF(Q20735&gt;0,INDEX(Q20735:Q42459,MATCH(TRUE,INDEX(Q20735:Q42459="",,),0)-1),"")</f>
        <v>5</v>
      </c>
      <c r="Q20735">
        <f t="shared" si="602"/>
        <v>4</v>
      </c>
      <c r="R20735">
        <f t="shared" si="603"/>
        <v>0</v>
      </c>
    </row>
    <row r="20736" spans="1:18" x14ac:dyDescent="0.3">
      <c r="A20736" t="s">
        <v>1423</v>
      </c>
      <c r="B20736" s="1">
        <v>38300</v>
      </c>
      <c r="C20736" s="2">
        <v>0.41666666666666669</v>
      </c>
      <c r="D20736" t="s">
        <v>1481</v>
      </c>
      <c r="E20736" t="s">
        <v>1482</v>
      </c>
      <c r="G20736" s="6" t="s">
        <v>29</v>
      </c>
      <c r="H20736" t="s">
        <v>63</v>
      </c>
      <c r="I20736" t="s">
        <v>26</v>
      </c>
      <c r="J20736" t="s">
        <v>27</v>
      </c>
      <c r="K20736">
        <v>107</v>
      </c>
      <c r="L20736">
        <v>15.95</v>
      </c>
      <c r="M20736" t="s">
        <v>1135</v>
      </c>
      <c r="N20736">
        <v>15.95</v>
      </c>
      <c r="P20736" cm="1">
        <f t="array" ref="P20736">IF(Q20736&gt;0,INDEX(Q20736:Q42460,MATCH(TRUE,INDEX(Q20736:Q42460="",,),0)-1),"")</f>
        <v>5</v>
      </c>
      <c r="Q20736">
        <f t="shared" si="602"/>
        <v>4</v>
      </c>
      <c r="R20736">
        <f t="shared" si="603"/>
        <v>0</v>
      </c>
    </row>
    <row r="20737" spans="1:18" x14ac:dyDescent="0.3">
      <c r="A20737" t="s">
        <v>1423</v>
      </c>
      <c r="B20737" s="1">
        <v>38300</v>
      </c>
      <c r="C20737" s="2">
        <v>0.41666666666666669</v>
      </c>
      <c r="D20737" t="s">
        <v>1481</v>
      </c>
      <c r="E20737" t="s">
        <v>1482</v>
      </c>
      <c r="G20737" s="6" t="s">
        <v>29</v>
      </c>
      <c r="H20737" t="s">
        <v>64</v>
      </c>
      <c r="I20737" t="s">
        <v>26</v>
      </c>
      <c r="J20737" t="s">
        <v>27</v>
      </c>
      <c r="K20737">
        <v>23</v>
      </c>
      <c r="L20737">
        <v>14.25</v>
      </c>
      <c r="M20737" t="s">
        <v>1135</v>
      </c>
      <c r="N20737">
        <v>14.25</v>
      </c>
      <c r="P20737" cm="1">
        <f t="array" ref="P20737">IF(Q20737&gt;0,INDEX(Q20737:Q42461,MATCH(TRUE,INDEX(Q20737:Q42461="",,),0)-1),"")</f>
        <v>5</v>
      </c>
      <c r="Q20737">
        <f t="shared" si="602"/>
        <v>4</v>
      </c>
      <c r="R20737">
        <f t="shared" si="603"/>
        <v>0</v>
      </c>
    </row>
    <row r="20738" spans="1:18" x14ac:dyDescent="0.3">
      <c r="A20738" t="s">
        <v>1423</v>
      </c>
      <c r="B20738" s="1">
        <v>38300</v>
      </c>
      <c r="C20738" s="2">
        <v>0.41666666666666669</v>
      </c>
      <c r="D20738" t="s">
        <v>1481</v>
      </c>
      <c r="E20738" t="s">
        <v>1482</v>
      </c>
      <c r="G20738" t="s">
        <v>19</v>
      </c>
      <c r="H20738" t="s">
        <v>28</v>
      </c>
      <c r="I20738" t="s">
        <v>26</v>
      </c>
      <c r="J20738" t="s">
        <v>27</v>
      </c>
      <c r="K20738">
        <v>2604</v>
      </c>
      <c r="L20738">
        <v>53.5</v>
      </c>
      <c r="M20738" t="s">
        <v>1140</v>
      </c>
      <c r="N20738">
        <v>55</v>
      </c>
      <c r="P20738" cm="1">
        <f t="array" ref="P20738">IF(Q20738&gt;0,INDEX(Q20738:Q42462,MATCH(TRUE,INDEX(Q20738:Q42462="",,),0)-1),"")</f>
        <v>5</v>
      </c>
      <c r="Q20738">
        <f t="shared" si="602"/>
        <v>5</v>
      </c>
      <c r="R20738">
        <f t="shared" si="603"/>
        <v>0</v>
      </c>
    </row>
    <row r="20739" spans="1:18" x14ac:dyDescent="0.3">
      <c r="A20739" t="s">
        <v>1423</v>
      </c>
      <c r="B20739" s="1">
        <v>38300</v>
      </c>
      <c r="C20739" s="2">
        <v>0.41666666666666669</v>
      </c>
      <c r="D20739" t="s">
        <v>1481</v>
      </c>
      <c r="E20739" t="s">
        <v>1482</v>
      </c>
      <c r="G20739" s="6" t="s">
        <v>29</v>
      </c>
      <c r="H20739" t="s">
        <v>99</v>
      </c>
      <c r="I20739" t="s">
        <v>26</v>
      </c>
      <c r="J20739" t="s">
        <v>27</v>
      </c>
      <c r="K20739">
        <v>8</v>
      </c>
      <c r="L20739">
        <v>8.75</v>
      </c>
      <c r="M20739" t="s">
        <v>1140</v>
      </c>
      <c r="N20739">
        <v>8.75</v>
      </c>
      <c r="P20739" cm="1">
        <f t="array" ref="P20739">IF(Q20739&gt;0,INDEX(Q20739:Q42463,MATCH(TRUE,INDEX(Q20739:Q42463="",,),0)-1),"")</f>
        <v>5</v>
      </c>
      <c r="Q20739">
        <f t="shared" si="602"/>
        <v>5</v>
      </c>
      <c r="R20739">
        <f t="shared" si="603"/>
        <v>0</v>
      </c>
    </row>
    <row r="20740" spans="1:18" x14ac:dyDescent="0.3">
      <c r="A20740" t="s">
        <v>1423</v>
      </c>
      <c r="B20740" s="1">
        <v>38300</v>
      </c>
      <c r="C20740" s="2">
        <v>0.41666666666666669</v>
      </c>
      <c r="D20740" t="s">
        <v>1481</v>
      </c>
      <c r="E20740" t="s">
        <v>1482</v>
      </c>
      <c r="G20740" s="6" t="s">
        <v>29</v>
      </c>
      <c r="H20740" t="s">
        <v>148</v>
      </c>
      <c r="I20740" t="s">
        <v>26</v>
      </c>
      <c r="J20740" t="s">
        <v>27</v>
      </c>
      <c r="K20740">
        <v>3</v>
      </c>
      <c r="L20740">
        <v>16.149999999999999</v>
      </c>
      <c r="M20740" t="s">
        <v>1140</v>
      </c>
      <c r="N20740">
        <v>16.149999999999999</v>
      </c>
      <c r="P20740" cm="1">
        <f t="array" ref="P20740">IF(Q20740&gt;0,INDEX(Q20740:Q42464,MATCH(TRUE,INDEX(Q20740:Q42464="",,),0)-1),"")</f>
        <v>5</v>
      </c>
      <c r="Q20740">
        <f t="shared" si="602"/>
        <v>5</v>
      </c>
      <c r="R20740">
        <f t="shared" si="603"/>
        <v>0</v>
      </c>
    </row>
    <row r="20741" spans="1:18" x14ac:dyDescent="0.3">
      <c r="A20741" t="s">
        <v>1423</v>
      </c>
      <c r="B20741" s="1">
        <v>38300</v>
      </c>
      <c r="C20741" s="2">
        <v>0.41666666666666669</v>
      </c>
      <c r="D20741" t="s">
        <v>1481</v>
      </c>
      <c r="E20741" t="s">
        <v>1482</v>
      </c>
      <c r="G20741" s="6" t="s">
        <v>29</v>
      </c>
      <c r="H20741" t="s">
        <v>122</v>
      </c>
      <c r="I20741" t="s">
        <v>26</v>
      </c>
      <c r="J20741" t="s">
        <v>27</v>
      </c>
      <c r="K20741">
        <v>78</v>
      </c>
      <c r="L20741">
        <v>33.799999999999997</v>
      </c>
      <c r="M20741" t="s">
        <v>1140</v>
      </c>
      <c r="N20741">
        <v>33.799999999999997</v>
      </c>
      <c r="P20741" cm="1">
        <f t="array" ref="P20741">IF(Q20741&gt;0,INDEX(Q20741:Q42465,MATCH(TRUE,INDEX(Q20741:Q42465="",,),0)-1),"")</f>
        <v>5</v>
      </c>
      <c r="Q20741">
        <f t="shared" si="602"/>
        <v>5</v>
      </c>
      <c r="R20741">
        <f t="shared" si="603"/>
        <v>0</v>
      </c>
    </row>
    <row r="20742" spans="1:18" x14ac:dyDescent="0.3">
      <c r="A20742" t="s">
        <v>1423</v>
      </c>
      <c r="B20742" s="1">
        <v>38300</v>
      </c>
      <c r="C20742" s="2">
        <v>0.41666666666666669</v>
      </c>
      <c r="D20742" t="s">
        <v>1481</v>
      </c>
      <c r="E20742" t="s">
        <v>1482</v>
      </c>
      <c r="G20742" s="6" t="s">
        <v>29</v>
      </c>
      <c r="H20742" t="s">
        <v>63</v>
      </c>
      <c r="I20742" t="s">
        <v>26</v>
      </c>
      <c r="J20742" t="s">
        <v>27</v>
      </c>
      <c r="K20742">
        <v>107</v>
      </c>
      <c r="L20742">
        <v>15.95</v>
      </c>
      <c r="M20742" t="s">
        <v>1140</v>
      </c>
      <c r="N20742">
        <v>15.95</v>
      </c>
      <c r="P20742" cm="1">
        <f t="array" ref="P20742">IF(Q20742&gt;0,INDEX(Q20742:Q42466,MATCH(TRUE,INDEX(Q20742:Q42466="",,),0)-1),"")</f>
        <v>5</v>
      </c>
      <c r="Q20742">
        <f t="shared" si="602"/>
        <v>5</v>
      </c>
      <c r="R20742">
        <f t="shared" si="603"/>
        <v>0</v>
      </c>
    </row>
    <row r="20743" spans="1:18" x14ac:dyDescent="0.3">
      <c r="A20743" t="s">
        <v>1423</v>
      </c>
      <c r="B20743" s="1">
        <v>38300</v>
      </c>
      <c r="C20743" s="2">
        <v>0.41666666666666669</v>
      </c>
      <c r="D20743" t="s">
        <v>1481</v>
      </c>
      <c r="E20743" t="s">
        <v>1482</v>
      </c>
      <c r="G20743" s="6" t="s">
        <v>29</v>
      </c>
      <c r="H20743" t="s">
        <v>64</v>
      </c>
      <c r="I20743" t="s">
        <v>26</v>
      </c>
      <c r="J20743" t="s">
        <v>27</v>
      </c>
      <c r="K20743">
        <v>23</v>
      </c>
      <c r="L20743">
        <v>14.25</v>
      </c>
      <c r="M20743" t="s">
        <v>1140</v>
      </c>
      <c r="N20743">
        <v>14.25</v>
      </c>
      <c r="P20743" cm="1">
        <f t="array" ref="P20743">IF(Q20743&gt;0,INDEX(Q20743:Q42467,MATCH(TRUE,INDEX(Q20743:Q42467="",,),0)-1),"")</f>
        <v>5</v>
      </c>
      <c r="Q20743">
        <f t="shared" si="602"/>
        <v>5</v>
      </c>
      <c r="R20743">
        <f t="shared" si="603"/>
        <v>0</v>
      </c>
    </row>
    <row r="20744" spans="1:18" x14ac:dyDescent="0.3">
      <c r="P20744" t="str" cm="1">
        <f t="array" ref="P20744">IF(Q20744&gt;0,INDEX(Q20744:Q42468,MATCH(TRUE,INDEX(Q20744:Q42468="",,),0)-1),"")</f>
        <v/>
      </c>
      <c r="R20744" t="str">
        <f t="shared" si="603"/>
        <v/>
      </c>
    </row>
    <row r="20745" spans="1:18" x14ac:dyDescent="0.3">
      <c r="A20745" t="s">
        <v>1423</v>
      </c>
      <c r="B20745" s="1">
        <v>38300</v>
      </c>
      <c r="C20745" s="2">
        <v>0.41666666666666669</v>
      </c>
      <c r="D20745" t="s">
        <v>1483</v>
      </c>
      <c r="E20745" t="s">
        <v>1484</v>
      </c>
      <c r="G20745" t="s">
        <v>19</v>
      </c>
      <c r="H20745" t="s">
        <v>41</v>
      </c>
      <c r="I20745" t="s">
        <v>26</v>
      </c>
      <c r="J20745" t="s">
        <v>27</v>
      </c>
      <c r="K20745">
        <v>1098</v>
      </c>
      <c r="L20745">
        <v>53.65</v>
      </c>
      <c r="M20745" t="s">
        <v>1135</v>
      </c>
      <c r="N20745">
        <v>75.099999999999994</v>
      </c>
      <c r="O20745" t="s">
        <v>24</v>
      </c>
      <c r="P20745" cm="1">
        <f t="array" ref="P20745">IF(Q20745&gt;0,INDEX(Q20745:Q42469,MATCH(TRUE,INDEX(Q20745:Q42469="",,),0)-1),"")</f>
        <v>5</v>
      </c>
      <c r="Q20745">
        <f>INT((ROW()-20745)/6)+1</f>
        <v>1</v>
      </c>
      <c r="R20745">
        <f t="shared" si="603"/>
        <v>0</v>
      </c>
    </row>
    <row r="20746" spans="1:18" x14ac:dyDescent="0.3">
      <c r="A20746" t="s">
        <v>1423</v>
      </c>
      <c r="B20746" s="1">
        <v>38300</v>
      </c>
      <c r="C20746" s="2">
        <v>0.41666666666666669</v>
      </c>
      <c r="D20746" t="s">
        <v>1483</v>
      </c>
      <c r="E20746" t="s">
        <v>1484</v>
      </c>
      <c r="G20746" t="s">
        <v>19</v>
      </c>
      <c r="H20746" t="s">
        <v>497</v>
      </c>
      <c r="I20746" t="s">
        <v>26</v>
      </c>
      <c r="J20746" t="s">
        <v>27</v>
      </c>
      <c r="K20746">
        <v>230</v>
      </c>
      <c r="L20746">
        <v>41.5</v>
      </c>
      <c r="M20746" t="s">
        <v>1135</v>
      </c>
      <c r="N20746">
        <v>57.1</v>
      </c>
      <c r="O20746" t="s">
        <v>24</v>
      </c>
      <c r="P20746" cm="1">
        <f t="array" ref="P20746">IF(Q20746&gt;0,INDEX(Q20746:Q42470,MATCH(TRUE,INDEX(Q20746:Q42470="",,),0)-1),"")</f>
        <v>5</v>
      </c>
      <c r="Q20746">
        <f t="shared" ref="Q20746:Q20774" si="604">INT((ROW()-20745)/6)+1</f>
        <v>1</v>
      </c>
      <c r="R20746">
        <f t="shared" si="603"/>
        <v>0</v>
      </c>
    </row>
    <row r="20747" spans="1:18" x14ac:dyDescent="0.3">
      <c r="A20747" t="s">
        <v>1423</v>
      </c>
      <c r="B20747" s="1">
        <v>38300</v>
      </c>
      <c r="C20747" s="2">
        <v>0.41666666666666669</v>
      </c>
      <c r="D20747" t="s">
        <v>1483</v>
      </c>
      <c r="E20747" t="s">
        <v>1484</v>
      </c>
      <c r="G20747" s="6" t="s">
        <v>29</v>
      </c>
      <c r="H20747" t="s">
        <v>53</v>
      </c>
      <c r="I20747" t="s">
        <v>26</v>
      </c>
      <c r="J20747" t="s">
        <v>27</v>
      </c>
      <c r="K20747">
        <v>29</v>
      </c>
      <c r="L20747">
        <v>18.600000000000001</v>
      </c>
      <c r="M20747" t="s">
        <v>1135</v>
      </c>
      <c r="N20747">
        <v>18.600000000000001</v>
      </c>
      <c r="O20747" t="s">
        <v>24</v>
      </c>
      <c r="P20747" cm="1">
        <f t="array" ref="P20747">IF(Q20747&gt;0,INDEX(Q20747:Q42471,MATCH(TRUE,INDEX(Q20747:Q42471="",,),0)-1),"")</f>
        <v>5</v>
      </c>
      <c r="Q20747">
        <f t="shared" si="604"/>
        <v>1</v>
      </c>
      <c r="R20747">
        <f t="shared" si="603"/>
        <v>0</v>
      </c>
    </row>
    <row r="20748" spans="1:18" x14ac:dyDescent="0.3">
      <c r="A20748" t="s">
        <v>1423</v>
      </c>
      <c r="B20748" s="1">
        <v>38300</v>
      </c>
      <c r="C20748" s="2">
        <v>0.41666666666666669</v>
      </c>
      <c r="D20748" t="s">
        <v>1483</v>
      </c>
      <c r="E20748" t="s">
        <v>1484</v>
      </c>
      <c r="G20748" s="6" t="s">
        <v>29</v>
      </c>
      <c r="H20748" t="s">
        <v>197</v>
      </c>
      <c r="I20748" t="s">
        <v>26</v>
      </c>
      <c r="J20748" t="s">
        <v>27</v>
      </c>
      <c r="K20748">
        <v>2</v>
      </c>
      <c r="L20748">
        <v>29.6</v>
      </c>
      <c r="M20748" t="s">
        <v>1135</v>
      </c>
      <c r="N20748">
        <v>29.6</v>
      </c>
      <c r="O20748" t="s">
        <v>24</v>
      </c>
      <c r="P20748" cm="1">
        <f t="array" ref="P20748">IF(Q20748&gt;0,INDEX(Q20748:Q42472,MATCH(TRUE,INDEX(Q20748:Q42472="",,),0)-1),"")</f>
        <v>5</v>
      </c>
      <c r="Q20748">
        <f t="shared" si="604"/>
        <v>1</v>
      </c>
      <c r="R20748">
        <f t="shared" si="603"/>
        <v>0</v>
      </c>
    </row>
    <row r="20749" spans="1:18" x14ac:dyDescent="0.3">
      <c r="A20749" t="s">
        <v>1423</v>
      </c>
      <c r="B20749" s="1">
        <v>38300</v>
      </c>
      <c r="C20749" s="2">
        <v>0.41666666666666669</v>
      </c>
      <c r="D20749" t="s">
        <v>1483</v>
      </c>
      <c r="E20749" t="s">
        <v>1484</v>
      </c>
      <c r="G20749" s="6" t="s">
        <v>29</v>
      </c>
      <c r="H20749" t="s">
        <v>28</v>
      </c>
      <c r="I20749" t="s">
        <v>26</v>
      </c>
      <c r="J20749" t="s">
        <v>27</v>
      </c>
      <c r="K20749">
        <v>16</v>
      </c>
      <c r="L20749">
        <v>44.3</v>
      </c>
      <c r="M20749" t="s">
        <v>1135</v>
      </c>
      <c r="N20749">
        <v>44.3</v>
      </c>
      <c r="O20749" t="s">
        <v>24</v>
      </c>
      <c r="P20749" cm="1">
        <f t="array" ref="P20749">IF(Q20749&gt;0,INDEX(Q20749:Q42473,MATCH(TRUE,INDEX(Q20749:Q42473="",,),0)-1),"")</f>
        <v>5</v>
      </c>
      <c r="Q20749">
        <f t="shared" si="604"/>
        <v>1</v>
      </c>
      <c r="R20749">
        <f t="shared" si="603"/>
        <v>0</v>
      </c>
    </row>
    <row r="20750" spans="1:18" x14ac:dyDescent="0.3">
      <c r="A20750" t="s">
        <v>1423</v>
      </c>
      <c r="B20750" s="1">
        <v>38300</v>
      </c>
      <c r="C20750" s="2">
        <v>0.41666666666666669</v>
      </c>
      <c r="D20750" t="s">
        <v>1483</v>
      </c>
      <c r="E20750" t="s">
        <v>1484</v>
      </c>
      <c r="G20750" s="6" t="s">
        <v>29</v>
      </c>
      <c r="H20750" t="s">
        <v>64</v>
      </c>
      <c r="I20750" t="s">
        <v>26</v>
      </c>
      <c r="J20750" t="s">
        <v>27</v>
      </c>
      <c r="K20750">
        <v>11</v>
      </c>
      <c r="L20750">
        <v>13.7</v>
      </c>
      <c r="M20750" t="s">
        <v>1135</v>
      </c>
      <c r="N20750">
        <v>13.7</v>
      </c>
      <c r="O20750" t="s">
        <v>24</v>
      </c>
      <c r="P20750" cm="1">
        <f t="array" ref="P20750">IF(Q20750&gt;0,INDEX(Q20750:Q42474,MATCH(TRUE,INDEX(Q20750:Q42474="",,),0)-1),"")</f>
        <v>5</v>
      </c>
      <c r="Q20750">
        <f t="shared" si="604"/>
        <v>1</v>
      </c>
      <c r="R20750">
        <f t="shared" si="603"/>
        <v>0</v>
      </c>
    </row>
    <row r="20751" spans="1:18" x14ac:dyDescent="0.3">
      <c r="A20751" t="s">
        <v>1423</v>
      </c>
      <c r="B20751" s="1">
        <v>38300</v>
      </c>
      <c r="C20751" s="2">
        <v>0.41666666666666669</v>
      </c>
      <c r="D20751" t="s">
        <v>1483</v>
      </c>
      <c r="E20751" t="s">
        <v>1484</v>
      </c>
      <c r="G20751" t="s">
        <v>19</v>
      </c>
      <c r="H20751" t="s">
        <v>41</v>
      </c>
      <c r="I20751" t="s">
        <v>26</v>
      </c>
      <c r="J20751" t="s">
        <v>27</v>
      </c>
      <c r="K20751">
        <v>1098</v>
      </c>
      <c r="L20751">
        <v>53.65</v>
      </c>
      <c r="M20751" t="s">
        <v>1117</v>
      </c>
      <c r="N20751">
        <v>72.099999999999994</v>
      </c>
      <c r="P20751" cm="1">
        <f t="array" ref="P20751">IF(Q20751&gt;0,INDEX(Q20751:Q42475,MATCH(TRUE,INDEX(Q20751:Q42475="",,),0)-1),"")</f>
        <v>5</v>
      </c>
      <c r="Q20751">
        <f t="shared" si="604"/>
        <v>2</v>
      </c>
      <c r="R20751">
        <f t="shared" si="603"/>
        <v>0</v>
      </c>
    </row>
    <row r="20752" spans="1:18" x14ac:dyDescent="0.3">
      <c r="A20752" t="s">
        <v>1423</v>
      </c>
      <c r="B20752" s="1">
        <v>38300</v>
      </c>
      <c r="C20752" s="2">
        <v>0.41666666666666669</v>
      </c>
      <c r="D20752" t="s">
        <v>1483</v>
      </c>
      <c r="E20752" t="s">
        <v>1484</v>
      </c>
      <c r="G20752" t="s">
        <v>19</v>
      </c>
      <c r="H20752" t="s">
        <v>497</v>
      </c>
      <c r="I20752" t="s">
        <v>26</v>
      </c>
      <c r="J20752" t="s">
        <v>27</v>
      </c>
      <c r="K20752">
        <v>230</v>
      </c>
      <c r="L20752">
        <v>41.5</v>
      </c>
      <c r="M20752" t="s">
        <v>1117</v>
      </c>
      <c r="N20752">
        <v>60.23</v>
      </c>
      <c r="P20752" cm="1">
        <f t="array" ref="P20752">IF(Q20752&gt;0,INDEX(Q20752:Q42476,MATCH(TRUE,INDEX(Q20752:Q42476="",,),0)-1),"")</f>
        <v>5</v>
      </c>
      <c r="Q20752">
        <f t="shared" si="604"/>
        <v>2</v>
      </c>
      <c r="R20752">
        <f t="shared" si="603"/>
        <v>0</v>
      </c>
    </row>
    <row r="20753" spans="1:18" x14ac:dyDescent="0.3">
      <c r="A20753" t="s">
        <v>1423</v>
      </c>
      <c r="B20753" s="1">
        <v>38300</v>
      </c>
      <c r="C20753" s="2">
        <v>0.41666666666666669</v>
      </c>
      <c r="D20753" t="s">
        <v>1483</v>
      </c>
      <c r="E20753" t="s">
        <v>1484</v>
      </c>
      <c r="G20753" s="6" t="s">
        <v>29</v>
      </c>
      <c r="H20753" t="s">
        <v>53</v>
      </c>
      <c r="I20753" t="s">
        <v>26</v>
      </c>
      <c r="J20753" t="s">
        <v>27</v>
      </c>
      <c r="K20753">
        <v>29</v>
      </c>
      <c r="L20753">
        <v>18.600000000000001</v>
      </c>
      <c r="M20753" t="s">
        <v>1117</v>
      </c>
      <c r="N20753">
        <v>18.600000000000001</v>
      </c>
      <c r="P20753" cm="1">
        <f t="array" ref="P20753">IF(Q20753&gt;0,INDEX(Q20753:Q42477,MATCH(TRUE,INDEX(Q20753:Q42477="",,),0)-1),"")</f>
        <v>5</v>
      </c>
      <c r="Q20753">
        <f t="shared" si="604"/>
        <v>2</v>
      </c>
      <c r="R20753">
        <f t="shared" si="603"/>
        <v>0</v>
      </c>
    </row>
    <row r="20754" spans="1:18" x14ac:dyDescent="0.3">
      <c r="A20754" t="s">
        <v>1423</v>
      </c>
      <c r="B20754" s="1">
        <v>38300</v>
      </c>
      <c r="C20754" s="2">
        <v>0.41666666666666669</v>
      </c>
      <c r="D20754" t="s">
        <v>1483</v>
      </c>
      <c r="E20754" t="s">
        <v>1484</v>
      </c>
      <c r="G20754" s="6" t="s">
        <v>29</v>
      </c>
      <c r="H20754" t="s">
        <v>197</v>
      </c>
      <c r="I20754" t="s">
        <v>26</v>
      </c>
      <c r="J20754" t="s">
        <v>27</v>
      </c>
      <c r="K20754">
        <v>2</v>
      </c>
      <c r="L20754">
        <v>29.6</v>
      </c>
      <c r="M20754" t="s">
        <v>1117</v>
      </c>
      <c r="N20754">
        <v>29.6</v>
      </c>
      <c r="P20754" cm="1">
        <f t="array" ref="P20754">IF(Q20754&gt;0,INDEX(Q20754:Q42478,MATCH(TRUE,INDEX(Q20754:Q42478="",,),0)-1),"")</f>
        <v>5</v>
      </c>
      <c r="Q20754">
        <f t="shared" si="604"/>
        <v>2</v>
      </c>
      <c r="R20754">
        <f t="shared" si="603"/>
        <v>0</v>
      </c>
    </row>
    <row r="20755" spans="1:18" x14ac:dyDescent="0.3">
      <c r="A20755" t="s">
        <v>1423</v>
      </c>
      <c r="B20755" s="1">
        <v>38300</v>
      </c>
      <c r="C20755" s="2">
        <v>0.41666666666666669</v>
      </c>
      <c r="D20755" t="s">
        <v>1483</v>
      </c>
      <c r="E20755" t="s">
        <v>1484</v>
      </c>
      <c r="G20755" s="6" t="s">
        <v>29</v>
      </c>
      <c r="H20755" t="s">
        <v>28</v>
      </c>
      <c r="I20755" t="s">
        <v>26</v>
      </c>
      <c r="J20755" t="s">
        <v>27</v>
      </c>
      <c r="K20755">
        <v>16</v>
      </c>
      <c r="L20755">
        <v>44.3</v>
      </c>
      <c r="M20755" t="s">
        <v>1117</v>
      </c>
      <c r="N20755">
        <v>44.3</v>
      </c>
      <c r="P20755" cm="1">
        <f t="array" ref="P20755">IF(Q20755&gt;0,INDEX(Q20755:Q42479,MATCH(TRUE,INDEX(Q20755:Q42479="",,),0)-1),"")</f>
        <v>5</v>
      </c>
      <c r="Q20755">
        <f t="shared" si="604"/>
        <v>2</v>
      </c>
      <c r="R20755">
        <f t="shared" si="603"/>
        <v>0</v>
      </c>
    </row>
    <row r="20756" spans="1:18" x14ac:dyDescent="0.3">
      <c r="A20756" t="s">
        <v>1423</v>
      </c>
      <c r="B20756" s="1">
        <v>38300</v>
      </c>
      <c r="C20756" s="2">
        <v>0.41666666666666669</v>
      </c>
      <c r="D20756" t="s">
        <v>1483</v>
      </c>
      <c r="E20756" t="s">
        <v>1484</v>
      </c>
      <c r="G20756" s="6" t="s">
        <v>29</v>
      </c>
      <c r="H20756" t="s">
        <v>64</v>
      </c>
      <c r="I20756" t="s">
        <v>26</v>
      </c>
      <c r="J20756" t="s">
        <v>27</v>
      </c>
      <c r="K20756">
        <v>11</v>
      </c>
      <c r="L20756">
        <v>13.7</v>
      </c>
      <c r="M20756" t="s">
        <v>1117</v>
      </c>
      <c r="N20756">
        <v>13.7</v>
      </c>
      <c r="P20756" cm="1">
        <f t="array" ref="P20756">IF(Q20756&gt;0,INDEX(Q20756:Q42480,MATCH(TRUE,INDEX(Q20756:Q42480="",,),0)-1),"")</f>
        <v>5</v>
      </c>
      <c r="Q20756">
        <f t="shared" si="604"/>
        <v>2</v>
      </c>
      <c r="R20756">
        <f t="shared" si="603"/>
        <v>0</v>
      </c>
    </row>
    <row r="20757" spans="1:18" x14ac:dyDescent="0.3">
      <c r="A20757" t="s">
        <v>1423</v>
      </c>
      <c r="B20757" s="1">
        <v>38300</v>
      </c>
      <c r="C20757" s="2">
        <v>0.41666666666666669</v>
      </c>
      <c r="D20757" t="s">
        <v>1483</v>
      </c>
      <c r="E20757" t="s">
        <v>1484</v>
      </c>
      <c r="G20757" t="s">
        <v>19</v>
      </c>
      <c r="H20757" t="s">
        <v>41</v>
      </c>
      <c r="I20757" t="s">
        <v>26</v>
      </c>
      <c r="J20757" t="s">
        <v>27</v>
      </c>
      <c r="K20757">
        <v>1098</v>
      </c>
      <c r="L20757">
        <v>53.65</v>
      </c>
      <c r="M20757" t="s">
        <v>1171</v>
      </c>
      <c r="N20757">
        <v>72.11</v>
      </c>
      <c r="P20757" cm="1">
        <f t="array" ref="P20757">IF(Q20757&gt;0,INDEX(Q20757:Q42481,MATCH(TRUE,INDEX(Q20757:Q42481="",,),0)-1),"")</f>
        <v>5</v>
      </c>
      <c r="Q20757">
        <f t="shared" si="604"/>
        <v>3</v>
      </c>
      <c r="R20757">
        <f t="shared" si="603"/>
        <v>0</v>
      </c>
    </row>
    <row r="20758" spans="1:18" x14ac:dyDescent="0.3">
      <c r="A20758" t="s">
        <v>1423</v>
      </c>
      <c r="B20758" s="1">
        <v>38300</v>
      </c>
      <c r="C20758" s="2">
        <v>0.41666666666666669</v>
      </c>
      <c r="D20758" t="s">
        <v>1483</v>
      </c>
      <c r="E20758" t="s">
        <v>1484</v>
      </c>
      <c r="G20758" t="s">
        <v>19</v>
      </c>
      <c r="H20758" t="s">
        <v>497</v>
      </c>
      <c r="I20758" t="s">
        <v>26</v>
      </c>
      <c r="J20758" t="s">
        <v>27</v>
      </c>
      <c r="K20758">
        <v>230</v>
      </c>
      <c r="L20758">
        <v>41.5</v>
      </c>
      <c r="M20758" t="s">
        <v>1171</v>
      </c>
      <c r="N20758">
        <v>60.1</v>
      </c>
      <c r="P20758" cm="1">
        <f t="array" ref="P20758">IF(Q20758&gt;0,INDEX(Q20758:Q42482,MATCH(TRUE,INDEX(Q20758:Q42482="",,),0)-1),"")</f>
        <v>5</v>
      </c>
      <c r="Q20758">
        <f t="shared" si="604"/>
        <v>3</v>
      </c>
      <c r="R20758">
        <f t="shared" si="603"/>
        <v>0</v>
      </c>
    </row>
    <row r="20759" spans="1:18" x14ac:dyDescent="0.3">
      <c r="A20759" t="s">
        <v>1423</v>
      </c>
      <c r="B20759" s="1">
        <v>38300</v>
      </c>
      <c r="C20759" s="2">
        <v>0.41666666666666669</v>
      </c>
      <c r="D20759" t="s">
        <v>1483</v>
      </c>
      <c r="E20759" t="s">
        <v>1484</v>
      </c>
      <c r="G20759" s="6" t="s">
        <v>29</v>
      </c>
      <c r="H20759" t="s">
        <v>53</v>
      </c>
      <c r="I20759" t="s">
        <v>26</v>
      </c>
      <c r="J20759" t="s">
        <v>27</v>
      </c>
      <c r="K20759">
        <v>29</v>
      </c>
      <c r="L20759">
        <v>18.600000000000001</v>
      </c>
      <c r="M20759" t="s">
        <v>1171</v>
      </c>
      <c r="N20759">
        <v>18.600000000000001</v>
      </c>
      <c r="P20759" cm="1">
        <f t="array" ref="P20759">IF(Q20759&gt;0,INDEX(Q20759:Q42483,MATCH(TRUE,INDEX(Q20759:Q42483="",,),0)-1),"")</f>
        <v>5</v>
      </c>
      <c r="Q20759">
        <f t="shared" si="604"/>
        <v>3</v>
      </c>
      <c r="R20759">
        <f t="shared" si="603"/>
        <v>0</v>
      </c>
    </row>
    <row r="20760" spans="1:18" x14ac:dyDescent="0.3">
      <c r="A20760" t="s">
        <v>1423</v>
      </c>
      <c r="B20760" s="1">
        <v>38300</v>
      </c>
      <c r="C20760" s="2">
        <v>0.41666666666666669</v>
      </c>
      <c r="D20760" t="s">
        <v>1483</v>
      </c>
      <c r="E20760" t="s">
        <v>1484</v>
      </c>
      <c r="G20760" s="6" t="s">
        <v>29</v>
      </c>
      <c r="H20760" t="s">
        <v>197</v>
      </c>
      <c r="I20760" t="s">
        <v>26</v>
      </c>
      <c r="J20760" t="s">
        <v>27</v>
      </c>
      <c r="K20760">
        <v>2</v>
      </c>
      <c r="L20760">
        <v>29.6</v>
      </c>
      <c r="M20760" t="s">
        <v>1171</v>
      </c>
      <c r="N20760">
        <v>29.6</v>
      </c>
      <c r="P20760" cm="1">
        <f t="array" ref="P20760">IF(Q20760&gt;0,INDEX(Q20760:Q42484,MATCH(TRUE,INDEX(Q20760:Q42484="",,),0)-1),"")</f>
        <v>5</v>
      </c>
      <c r="Q20760">
        <f t="shared" si="604"/>
        <v>3</v>
      </c>
      <c r="R20760">
        <f t="shared" si="603"/>
        <v>0</v>
      </c>
    </row>
    <row r="20761" spans="1:18" x14ac:dyDescent="0.3">
      <c r="A20761" t="s">
        <v>1423</v>
      </c>
      <c r="B20761" s="1">
        <v>38300</v>
      </c>
      <c r="C20761" s="2">
        <v>0.41666666666666669</v>
      </c>
      <c r="D20761" t="s">
        <v>1483</v>
      </c>
      <c r="E20761" t="s">
        <v>1484</v>
      </c>
      <c r="G20761" s="6" t="s">
        <v>29</v>
      </c>
      <c r="H20761" t="s">
        <v>28</v>
      </c>
      <c r="I20761" t="s">
        <v>26</v>
      </c>
      <c r="J20761" t="s">
        <v>27</v>
      </c>
      <c r="K20761">
        <v>16</v>
      </c>
      <c r="L20761">
        <v>44.3</v>
      </c>
      <c r="M20761" t="s">
        <v>1171</v>
      </c>
      <c r="N20761">
        <v>44.3</v>
      </c>
      <c r="P20761" cm="1">
        <f t="array" ref="P20761">IF(Q20761&gt;0,INDEX(Q20761:Q42485,MATCH(TRUE,INDEX(Q20761:Q42485="",,),0)-1),"")</f>
        <v>5</v>
      </c>
      <c r="Q20761">
        <f t="shared" si="604"/>
        <v>3</v>
      </c>
      <c r="R20761">
        <f t="shared" si="603"/>
        <v>0</v>
      </c>
    </row>
    <row r="20762" spans="1:18" x14ac:dyDescent="0.3">
      <c r="A20762" t="s">
        <v>1423</v>
      </c>
      <c r="B20762" s="1">
        <v>38300</v>
      </c>
      <c r="C20762" s="2">
        <v>0.41666666666666669</v>
      </c>
      <c r="D20762" t="s">
        <v>1483</v>
      </c>
      <c r="E20762" t="s">
        <v>1484</v>
      </c>
      <c r="G20762" s="6" t="s">
        <v>29</v>
      </c>
      <c r="H20762" t="s">
        <v>64</v>
      </c>
      <c r="I20762" t="s">
        <v>26</v>
      </c>
      <c r="J20762" t="s">
        <v>27</v>
      </c>
      <c r="K20762">
        <v>11</v>
      </c>
      <c r="L20762">
        <v>13.7</v>
      </c>
      <c r="M20762" t="s">
        <v>1171</v>
      </c>
      <c r="N20762">
        <v>13.7</v>
      </c>
      <c r="P20762" cm="1">
        <f t="array" ref="P20762">IF(Q20762&gt;0,INDEX(Q20762:Q42486,MATCH(TRUE,INDEX(Q20762:Q42486="",,),0)-1),"")</f>
        <v>5</v>
      </c>
      <c r="Q20762">
        <f t="shared" si="604"/>
        <v>3</v>
      </c>
      <c r="R20762">
        <f t="shared" si="603"/>
        <v>0</v>
      </c>
    </row>
    <row r="20763" spans="1:18" x14ac:dyDescent="0.3">
      <c r="A20763" t="s">
        <v>1423</v>
      </c>
      <c r="B20763" s="1">
        <v>38300</v>
      </c>
      <c r="C20763" s="2">
        <v>0.41666666666666669</v>
      </c>
      <c r="D20763" t="s">
        <v>1483</v>
      </c>
      <c r="E20763" t="s">
        <v>1484</v>
      </c>
      <c r="G20763" t="s">
        <v>19</v>
      </c>
      <c r="H20763" t="s">
        <v>41</v>
      </c>
      <c r="I20763" t="s">
        <v>26</v>
      </c>
      <c r="J20763" t="s">
        <v>27</v>
      </c>
      <c r="K20763">
        <v>1098</v>
      </c>
      <c r="L20763">
        <v>53.65</v>
      </c>
      <c r="M20763" t="s">
        <v>1433</v>
      </c>
      <c r="N20763">
        <v>73.63</v>
      </c>
      <c r="P20763" cm="1">
        <f t="array" ref="P20763">IF(Q20763&gt;0,INDEX(Q20763:Q42487,MATCH(TRUE,INDEX(Q20763:Q42487="",,),0)-1),"")</f>
        <v>5</v>
      </c>
      <c r="Q20763">
        <f t="shared" si="604"/>
        <v>4</v>
      </c>
      <c r="R20763">
        <f t="shared" si="603"/>
        <v>0</v>
      </c>
    </row>
    <row r="20764" spans="1:18" x14ac:dyDescent="0.3">
      <c r="A20764" t="s">
        <v>1423</v>
      </c>
      <c r="B20764" s="1">
        <v>38300</v>
      </c>
      <c r="C20764" s="2">
        <v>0.41666666666666669</v>
      </c>
      <c r="D20764" t="s">
        <v>1483</v>
      </c>
      <c r="E20764" t="s">
        <v>1484</v>
      </c>
      <c r="G20764" t="s">
        <v>19</v>
      </c>
      <c r="H20764" t="s">
        <v>497</v>
      </c>
      <c r="I20764" t="s">
        <v>26</v>
      </c>
      <c r="J20764" t="s">
        <v>27</v>
      </c>
      <c r="K20764">
        <v>230</v>
      </c>
      <c r="L20764">
        <v>41.5</v>
      </c>
      <c r="M20764" t="s">
        <v>1433</v>
      </c>
      <c r="N20764">
        <v>50.63</v>
      </c>
      <c r="P20764" cm="1">
        <f t="array" ref="P20764">IF(Q20764&gt;0,INDEX(Q20764:Q42488,MATCH(TRUE,INDEX(Q20764:Q42488="",,),0)-1),"")</f>
        <v>5</v>
      </c>
      <c r="Q20764">
        <f t="shared" si="604"/>
        <v>4</v>
      </c>
      <c r="R20764">
        <f t="shared" si="603"/>
        <v>0</v>
      </c>
    </row>
    <row r="20765" spans="1:18" x14ac:dyDescent="0.3">
      <c r="A20765" t="s">
        <v>1423</v>
      </c>
      <c r="B20765" s="1">
        <v>38300</v>
      </c>
      <c r="C20765" s="2">
        <v>0.41666666666666669</v>
      </c>
      <c r="D20765" t="s">
        <v>1483</v>
      </c>
      <c r="E20765" t="s">
        <v>1484</v>
      </c>
      <c r="G20765" s="6" t="s">
        <v>29</v>
      </c>
      <c r="H20765" t="s">
        <v>53</v>
      </c>
      <c r="I20765" t="s">
        <v>26</v>
      </c>
      <c r="J20765" t="s">
        <v>27</v>
      </c>
      <c r="K20765">
        <v>29</v>
      </c>
      <c r="L20765">
        <v>18.600000000000001</v>
      </c>
      <c r="M20765" t="s">
        <v>1433</v>
      </c>
      <c r="N20765">
        <v>18.600000000000001</v>
      </c>
      <c r="P20765" cm="1">
        <f t="array" ref="P20765">IF(Q20765&gt;0,INDEX(Q20765:Q42489,MATCH(TRUE,INDEX(Q20765:Q42489="",,),0)-1),"")</f>
        <v>5</v>
      </c>
      <c r="Q20765">
        <f t="shared" si="604"/>
        <v>4</v>
      </c>
      <c r="R20765">
        <f t="shared" si="603"/>
        <v>0</v>
      </c>
    </row>
    <row r="20766" spans="1:18" x14ac:dyDescent="0.3">
      <c r="A20766" t="s">
        <v>1423</v>
      </c>
      <c r="B20766" s="1">
        <v>38300</v>
      </c>
      <c r="C20766" s="2">
        <v>0.41666666666666669</v>
      </c>
      <c r="D20766" t="s">
        <v>1483</v>
      </c>
      <c r="E20766" t="s">
        <v>1484</v>
      </c>
      <c r="G20766" s="6" t="s">
        <v>29</v>
      </c>
      <c r="H20766" t="s">
        <v>197</v>
      </c>
      <c r="I20766" t="s">
        <v>26</v>
      </c>
      <c r="J20766" t="s">
        <v>27</v>
      </c>
      <c r="K20766">
        <v>2</v>
      </c>
      <c r="L20766">
        <v>29.6</v>
      </c>
      <c r="M20766" t="s">
        <v>1433</v>
      </c>
      <c r="N20766">
        <v>29.6</v>
      </c>
      <c r="P20766" cm="1">
        <f t="array" ref="P20766">IF(Q20766&gt;0,INDEX(Q20766:Q42490,MATCH(TRUE,INDEX(Q20766:Q42490="",,),0)-1),"")</f>
        <v>5</v>
      </c>
      <c r="Q20766">
        <f t="shared" si="604"/>
        <v>4</v>
      </c>
      <c r="R20766">
        <f t="shared" si="603"/>
        <v>0</v>
      </c>
    </row>
    <row r="20767" spans="1:18" x14ac:dyDescent="0.3">
      <c r="A20767" t="s">
        <v>1423</v>
      </c>
      <c r="B20767" s="1">
        <v>38300</v>
      </c>
      <c r="C20767" s="2">
        <v>0.41666666666666669</v>
      </c>
      <c r="D20767" t="s">
        <v>1483</v>
      </c>
      <c r="E20767" t="s">
        <v>1484</v>
      </c>
      <c r="G20767" s="6" t="s">
        <v>29</v>
      </c>
      <c r="H20767" t="s">
        <v>28</v>
      </c>
      <c r="I20767" t="s">
        <v>26</v>
      </c>
      <c r="J20767" t="s">
        <v>27</v>
      </c>
      <c r="K20767">
        <v>16</v>
      </c>
      <c r="L20767">
        <v>44.3</v>
      </c>
      <c r="M20767" t="s">
        <v>1433</v>
      </c>
      <c r="N20767">
        <v>44.3</v>
      </c>
      <c r="P20767" cm="1">
        <f t="array" ref="P20767">IF(Q20767&gt;0,INDEX(Q20767:Q42491,MATCH(TRUE,INDEX(Q20767:Q42491="",,),0)-1),"")</f>
        <v>5</v>
      </c>
      <c r="Q20767">
        <f t="shared" si="604"/>
        <v>4</v>
      </c>
      <c r="R20767">
        <f t="shared" si="603"/>
        <v>0</v>
      </c>
    </row>
    <row r="20768" spans="1:18" x14ac:dyDescent="0.3">
      <c r="A20768" t="s">
        <v>1423</v>
      </c>
      <c r="B20768" s="1">
        <v>38300</v>
      </c>
      <c r="C20768" s="2">
        <v>0.41666666666666669</v>
      </c>
      <c r="D20768" t="s">
        <v>1483</v>
      </c>
      <c r="E20768" t="s">
        <v>1484</v>
      </c>
      <c r="G20768" s="6" t="s">
        <v>29</v>
      </c>
      <c r="H20768" t="s">
        <v>64</v>
      </c>
      <c r="I20768" t="s">
        <v>26</v>
      </c>
      <c r="J20768" t="s">
        <v>27</v>
      </c>
      <c r="K20768">
        <v>11</v>
      </c>
      <c r="L20768">
        <v>13.7</v>
      </c>
      <c r="M20768" t="s">
        <v>1433</v>
      </c>
      <c r="N20768">
        <v>13.7</v>
      </c>
      <c r="P20768" cm="1">
        <f t="array" ref="P20768">IF(Q20768&gt;0,INDEX(Q20768:Q42492,MATCH(TRUE,INDEX(Q20768:Q42492="",,),0)-1),"")</f>
        <v>5</v>
      </c>
      <c r="Q20768">
        <f t="shared" si="604"/>
        <v>4</v>
      </c>
      <c r="R20768">
        <f t="shared" si="603"/>
        <v>0</v>
      </c>
    </row>
    <row r="20769" spans="1:18" x14ac:dyDescent="0.3">
      <c r="A20769" t="s">
        <v>1423</v>
      </c>
      <c r="B20769" s="1">
        <v>38300</v>
      </c>
      <c r="C20769" s="2">
        <v>0.41666666666666669</v>
      </c>
      <c r="D20769" t="s">
        <v>1483</v>
      </c>
      <c r="E20769" t="s">
        <v>1484</v>
      </c>
      <c r="G20769" t="s">
        <v>19</v>
      </c>
      <c r="H20769" t="s">
        <v>41</v>
      </c>
      <c r="I20769" t="s">
        <v>26</v>
      </c>
      <c r="J20769" t="s">
        <v>27</v>
      </c>
      <c r="K20769">
        <v>1098</v>
      </c>
      <c r="L20769">
        <v>53.65</v>
      </c>
      <c r="M20769" t="s">
        <v>1140</v>
      </c>
      <c r="N20769">
        <v>60</v>
      </c>
      <c r="P20769" cm="1">
        <f t="array" ref="P20769">IF(Q20769&gt;0,INDEX(Q20769:Q42493,MATCH(TRUE,INDEX(Q20769:Q42493="",,),0)-1),"")</f>
        <v>5</v>
      </c>
      <c r="Q20769">
        <f t="shared" si="604"/>
        <v>5</v>
      </c>
      <c r="R20769">
        <f t="shared" si="603"/>
        <v>0</v>
      </c>
    </row>
    <row r="20770" spans="1:18" x14ac:dyDescent="0.3">
      <c r="A20770" t="s">
        <v>1423</v>
      </c>
      <c r="B20770" s="1">
        <v>38300</v>
      </c>
      <c r="C20770" s="2">
        <v>0.41666666666666669</v>
      </c>
      <c r="D20770" t="s">
        <v>1483</v>
      </c>
      <c r="E20770" t="s">
        <v>1484</v>
      </c>
      <c r="G20770" t="s">
        <v>19</v>
      </c>
      <c r="H20770" t="s">
        <v>497</v>
      </c>
      <c r="I20770" t="s">
        <v>26</v>
      </c>
      <c r="J20770" t="s">
        <v>27</v>
      </c>
      <c r="K20770">
        <v>230</v>
      </c>
      <c r="L20770">
        <v>41.5</v>
      </c>
      <c r="M20770" t="s">
        <v>1140</v>
      </c>
      <c r="N20770">
        <v>42</v>
      </c>
      <c r="P20770" cm="1">
        <f t="array" ref="P20770">IF(Q20770&gt;0,INDEX(Q20770:Q42494,MATCH(TRUE,INDEX(Q20770:Q42494="",,),0)-1),"")</f>
        <v>5</v>
      </c>
      <c r="Q20770">
        <f t="shared" si="604"/>
        <v>5</v>
      </c>
      <c r="R20770">
        <f t="shared" si="603"/>
        <v>0</v>
      </c>
    </row>
    <row r="20771" spans="1:18" x14ac:dyDescent="0.3">
      <c r="A20771" t="s">
        <v>1423</v>
      </c>
      <c r="B20771" s="1">
        <v>38300</v>
      </c>
      <c r="C20771" s="2">
        <v>0.41666666666666669</v>
      </c>
      <c r="D20771" t="s">
        <v>1483</v>
      </c>
      <c r="E20771" t="s">
        <v>1484</v>
      </c>
      <c r="G20771" s="6" t="s">
        <v>29</v>
      </c>
      <c r="H20771" t="s">
        <v>53</v>
      </c>
      <c r="I20771" t="s">
        <v>26</v>
      </c>
      <c r="J20771" t="s">
        <v>27</v>
      </c>
      <c r="K20771">
        <v>29</v>
      </c>
      <c r="L20771">
        <v>18.600000000000001</v>
      </c>
      <c r="M20771" t="s">
        <v>1140</v>
      </c>
      <c r="N20771">
        <v>18.600000000000001</v>
      </c>
      <c r="P20771" cm="1">
        <f t="array" ref="P20771">IF(Q20771&gt;0,INDEX(Q20771:Q42495,MATCH(TRUE,INDEX(Q20771:Q42495="",,),0)-1),"")</f>
        <v>5</v>
      </c>
      <c r="Q20771">
        <f t="shared" si="604"/>
        <v>5</v>
      </c>
      <c r="R20771">
        <f t="shared" si="603"/>
        <v>0</v>
      </c>
    </row>
    <row r="20772" spans="1:18" x14ac:dyDescent="0.3">
      <c r="A20772" t="s">
        <v>1423</v>
      </c>
      <c r="B20772" s="1">
        <v>38300</v>
      </c>
      <c r="C20772" s="2">
        <v>0.41666666666666669</v>
      </c>
      <c r="D20772" t="s">
        <v>1483</v>
      </c>
      <c r="E20772" t="s">
        <v>1484</v>
      </c>
      <c r="G20772" s="6" t="s">
        <v>29</v>
      </c>
      <c r="H20772" t="s">
        <v>197</v>
      </c>
      <c r="I20772" t="s">
        <v>26</v>
      </c>
      <c r="J20772" t="s">
        <v>27</v>
      </c>
      <c r="K20772">
        <v>2</v>
      </c>
      <c r="L20772">
        <v>29.6</v>
      </c>
      <c r="M20772" t="s">
        <v>1140</v>
      </c>
      <c r="N20772">
        <v>29.6</v>
      </c>
      <c r="P20772" cm="1">
        <f t="array" ref="P20772">IF(Q20772&gt;0,INDEX(Q20772:Q42496,MATCH(TRUE,INDEX(Q20772:Q42496="",,),0)-1),"")</f>
        <v>5</v>
      </c>
      <c r="Q20772">
        <f t="shared" si="604"/>
        <v>5</v>
      </c>
      <c r="R20772">
        <f t="shared" si="603"/>
        <v>0</v>
      </c>
    </row>
    <row r="20773" spans="1:18" x14ac:dyDescent="0.3">
      <c r="A20773" t="s">
        <v>1423</v>
      </c>
      <c r="B20773" s="1">
        <v>38300</v>
      </c>
      <c r="C20773" s="2">
        <v>0.41666666666666669</v>
      </c>
      <c r="D20773" t="s">
        <v>1483</v>
      </c>
      <c r="E20773" t="s">
        <v>1484</v>
      </c>
      <c r="G20773" s="6" t="s">
        <v>29</v>
      </c>
      <c r="H20773" t="s">
        <v>28</v>
      </c>
      <c r="I20773" t="s">
        <v>26</v>
      </c>
      <c r="J20773" t="s">
        <v>27</v>
      </c>
      <c r="K20773">
        <v>16</v>
      </c>
      <c r="L20773">
        <v>44.3</v>
      </c>
      <c r="M20773" t="s">
        <v>1140</v>
      </c>
      <c r="N20773">
        <v>44.3</v>
      </c>
      <c r="P20773" cm="1">
        <f t="array" ref="P20773">IF(Q20773&gt;0,INDEX(Q20773:Q42497,MATCH(TRUE,INDEX(Q20773:Q42497="",,),0)-1),"")</f>
        <v>5</v>
      </c>
      <c r="Q20773">
        <f t="shared" si="604"/>
        <v>5</v>
      </c>
      <c r="R20773">
        <f t="shared" si="603"/>
        <v>0</v>
      </c>
    </row>
    <row r="20774" spans="1:18" x14ac:dyDescent="0.3">
      <c r="A20774" t="s">
        <v>1423</v>
      </c>
      <c r="B20774" s="1">
        <v>38300</v>
      </c>
      <c r="C20774" s="2">
        <v>0.41666666666666669</v>
      </c>
      <c r="D20774" t="s">
        <v>1483</v>
      </c>
      <c r="E20774" t="s">
        <v>1484</v>
      </c>
      <c r="G20774" s="6" t="s">
        <v>29</v>
      </c>
      <c r="H20774" t="s">
        <v>64</v>
      </c>
      <c r="I20774" t="s">
        <v>26</v>
      </c>
      <c r="J20774" t="s">
        <v>27</v>
      </c>
      <c r="K20774">
        <v>11</v>
      </c>
      <c r="L20774">
        <v>13.7</v>
      </c>
      <c r="M20774" t="s">
        <v>1140</v>
      </c>
      <c r="N20774">
        <v>13.7</v>
      </c>
      <c r="P20774" cm="1">
        <f t="array" ref="P20774">IF(Q20774&gt;0,INDEX(Q20774:Q42498,MATCH(TRUE,INDEX(Q20774:Q42498="",,),0)-1),"")</f>
        <v>5</v>
      </c>
      <c r="Q20774">
        <f t="shared" si="604"/>
        <v>5</v>
      </c>
      <c r="R20774">
        <f t="shared" si="603"/>
        <v>0</v>
      </c>
    </row>
    <row r="20775" spans="1:18" x14ac:dyDescent="0.3">
      <c r="P20775" t="str" cm="1">
        <f t="array" ref="P20775">IF(Q20775&gt;0,INDEX(Q20775:Q42499,MATCH(TRUE,INDEX(Q20775:Q42499="",,),0)-1),"")</f>
        <v/>
      </c>
      <c r="R20775" t="str">
        <f t="shared" si="603"/>
        <v/>
      </c>
    </row>
    <row r="20776" spans="1:18" x14ac:dyDescent="0.3">
      <c r="A20776" t="s">
        <v>1423</v>
      </c>
      <c r="B20776" s="1">
        <v>38300</v>
      </c>
      <c r="C20776" s="2">
        <v>0.41666666666666669</v>
      </c>
      <c r="D20776" t="s">
        <v>1485</v>
      </c>
      <c r="E20776" t="s">
        <v>1486</v>
      </c>
      <c r="G20776" t="s">
        <v>19</v>
      </c>
      <c r="H20776" t="s">
        <v>69</v>
      </c>
      <c r="I20776" t="s">
        <v>21</v>
      </c>
      <c r="J20776" t="s">
        <v>22</v>
      </c>
      <c r="K20776">
        <v>52.7</v>
      </c>
      <c r="L20776">
        <v>130</v>
      </c>
      <c r="M20776" t="s">
        <v>449</v>
      </c>
      <c r="N20776">
        <v>157</v>
      </c>
      <c r="O20776" t="s">
        <v>24</v>
      </c>
      <c r="P20776" cm="1">
        <f t="array" ref="P20776">IF(Q20776&gt;0,INDEX(Q20776:Q42500,MATCH(TRUE,INDEX(Q20776:Q42500="",,),0)-1),"")</f>
        <v>2</v>
      </c>
      <c r="Q20776">
        <f>INT((ROW()-20776)/10)+1</f>
        <v>1</v>
      </c>
      <c r="R20776">
        <f t="shared" si="603"/>
        <v>0</v>
      </c>
    </row>
    <row r="20777" spans="1:18" x14ac:dyDescent="0.3">
      <c r="A20777" t="s">
        <v>1423</v>
      </c>
      <c r="B20777" s="1">
        <v>38300</v>
      </c>
      <c r="C20777" s="2">
        <v>0.41666666666666669</v>
      </c>
      <c r="D20777" t="s">
        <v>1485</v>
      </c>
      <c r="E20777" t="s">
        <v>1486</v>
      </c>
      <c r="G20777" t="s">
        <v>19</v>
      </c>
      <c r="H20777" t="s">
        <v>99</v>
      </c>
      <c r="I20777" t="s">
        <v>26</v>
      </c>
      <c r="J20777" t="s">
        <v>27</v>
      </c>
      <c r="K20777">
        <v>112</v>
      </c>
      <c r="L20777">
        <v>16.100000000000001</v>
      </c>
      <c r="M20777" t="s">
        <v>449</v>
      </c>
      <c r="N20777">
        <v>17.13</v>
      </c>
      <c r="O20777" t="s">
        <v>24</v>
      </c>
      <c r="P20777" cm="1">
        <f t="array" ref="P20777">IF(Q20777&gt;0,INDEX(Q20777:Q42501,MATCH(TRUE,INDEX(Q20777:Q42501="",,),0)-1),"")</f>
        <v>2</v>
      </c>
      <c r="Q20777">
        <f t="shared" ref="Q20777:Q20795" si="605">INT((ROW()-20776)/10)+1</f>
        <v>1</v>
      </c>
      <c r="R20777">
        <f t="shared" si="603"/>
        <v>0</v>
      </c>
    </row>
    <row r="20778" spans="1:18" x14ac:dyDescent="0.3">
      <c r="A20778" t="s">
        <v>1423</v>
      </c>
      <c r="B20778" s="1">
        <v>38300</v>
      </c>
      <c r="C20778" s="2">
        <v>0.41666666666666669</v>
      </c>
      <c r="D20778" t="s">
        <v>1485</v>
      </c>
      <c r="E20778" t="s">
        <v>1486</v>
      </c>
      <c r="G20778" t="s">
        <v>19</v>
      </c>
      <c r="H20778" t="s">
        <v>69</v>
      </c>
      <c r="I20778" t="s">
        <v>26</v>
      </c>
      <c r="J20778" t="s">
        <v>27</v>
      </c>
      <c r="K20778">
        <v>65</v>
      </c>
      <c r="L20778">
        <v>18.399999999999999</v>
      </c>
      <c r="M20778" t="s">
        <v>449</v>
      </c>
      <c r="N20778">
        <v>40.1</v>
      </c>
      <c r="O20778" t="s">
        <v>24</v>
      </c>
      <c r="P20778" cm="1">
        <f t="array" ref="P20778">IF(Q20778&gt;0,INDEX(Q20778:Q42502,MATCH(TRUE,INDEX(Q20778:Q42502="",,),0)-1),"")</f>
        <v>2</v>
      </c>
      <c r="Q20778">
        <f t="shared" si="605"/>
        <v>1</v>
      </c>
      <c r="R20778">
        <f t="shared" si="603"/>
        <v>0</v>
      </c>
    </row>
    <row r="20779" spans="1:18" x14ac:dyDescent="0.3">
      <c r="A20779" t="s">
        <v>1423</v>
      </c>
      <c r="B20779" s="1">
        <v>38300</v>
      </c>
      <c r="C20779" s="2">
        <v>0.41666666666666669</v>
      </c>
      <c r="D20779" t="s">
        <v>1485</v>
      </c>
      <c r="E20779" t="s">
        <v>1486</v>
      </c>
      <c r="G20779" t="s">
        <v>19</v>
      </c>
      <c r="H20779" t="s">
        <v>64</v>
      </c>
      <c r="I20779" t="s">
        <v>26</v>
      </c>
      <c r="J20779" t="s">
        <v>27</v>
      </c>
      <c r="K20779">
        <v>138</v>
      </c>
      <c r="L20779">
        <v>16.649999999999999</v>
      </c>
      <c r="M20779" t="s">
        <v>449</v>
      </c>
      <c r="N20779">
        <v>32.130000000000003</v>
      </c>
      <c r="O20779" t="s">
        <v>24</v>
      </c>
      <c r="P20779" cm="1">
        <f t="array" ref="P20779">IF(Q20779&gt;0,INDEX(Q20779:Q42503,MATCH(TRUE,INDEX(Q20779:Q42503="",,),0)-1),"")</f>
        <v>2</v>
      </c>
      <c r="Q20779">
        <f t="shared" si="605"/>
        <v>1</v>
      </c>
      <c r="R20779">
        <f t="shared" si="603"/>
        <v>0</v>
      </c>
    </row>
    <row r="20780" spans="1:18" x14ac:dyDescent="0.3">
      <c r="A20780" t="s">
        <v>1423</v>
      </c>
      <c r="B20780" s="1">
        <v>38300</v>
      </c>
      <c r="C20780" s="2">
        <v>0.41666666666666669</v>
      </c>
      <c r="D20780" t="s">
        <v>1485</v>
      </c>
      <c r="E20780" t="s">
        <v>1486</v>
      </c>
      <c r="G20780" s="6" t="s">
        <v>29</v>
      </c>
      <c r="H20780" t="s">
        <v>99</v>
      </c>
      <c r="I20780" t="s">
        <v>21</v>
      </c>
      <c r="J20780" t="s">
        <v>22</v>
      </c>
      <c r="K20780">
        <v>1</v>
      </c>
      <c r="L20780">
        <v>207</v>
      </c>
      <c r="M20780" t="s">
        <v>449</v>
      </c>
      <c r="N20780">
        <v>207</v>
      </c>
      <c r="O20780" t="s">
        <v>24</v>
      </c>
      <c r="P20780" cm="1">
        <f t="array" ref="P20780">IF(Q20780&gt;0,INDEX(Q20780:Q42504,MATCH(TRUE,INDEX(Q20780:Q42504="",,),0)-1),"")</f>
        <v>2</v>
      </c>
      <c r="Q20780">
        <f t="shared" si="605"/>
        <v>1</v>
      </c>
      <c r="R20780">
        <f t="shared" si="603"/>
        <v>0</v>
      </c>
    </row>
    <row r="20781" spans="1:18" x14ac:dyDescent="0.3">
      <c r="A20781" t="s">
        <v>1423</v>
      </c>
      <c r="B20781" s="1">
        <v>38300</v>
      </c>
      <c r="C20781" s="2">
        <v>0.41666666666666669</v>
      </c>
      <c r="D20781" t="s">
        <v>1485</v>
      </c>
      <c r="E20781" t="s">
        <v>1486</v>
      </c>
      <c r="G20781" s="6" t="s">
        <v>29</v>
      </c>
      <c r="H20781" t="s">
        <v>41</v>
      </c>
      <c r="I20781" t="s">
        <v>21</v>
      </c>
      <c r="J20781" t="s">
        <v>22</v>
      </c>
      <c r="K20781">
        <v>2.5</v>
      </c>
      <c r="L20781">
        <v>198</v>
      </c>
      <c r="M20781" t="s">
        <v>449</v>
      </c>
      <c r="N20781">
        <v>198</v>
      </c>
      <c r="O20781" t="s">
        <v>24</v>
      </c>
      <c r="P20781" cm="1">
        <f t="array" ref="P20781">IF(Q20781&gt;0,INDEX(Q20781:Q42505,MATCH(TRUE,INDEX(Q20781:Q42505="",,),0)-1),"")</f>
        <v>2</v>
      </c>
      <c r="Q20781">
        <f t="shared" si="605"/>
        <v>1</v>
      </c>
      <c r="R20781">
        <f t="shared" si="603"/>
        <v>0</v>
      </c>
    </row>
    <row r="20782" spans="1:18" x14ac:dyDescent="0.3">
      <c r="A20782" t="s">
        <v>1423</v>
      </c>
      <c r="B20782" s="1">
        <v>38300</v>
      </c>
      <c r="C20782" s="2">
        <v>0.41666666666666669</v>
      </c>
      <c r="D20782" t="s">
        <v>1485</v>
      </c>
      <c r="E20782" t="s">
        <v>1486</v>
      </c>
      <c r="G20782" s="6" t="s">
        <v>29</v>
      </c>
      <c r="H20782" t="s">
        <v>148</v>
      </c>
      <c r="I20782" t="s">
        <v>26</v>
      </c>
      <c r="J20782" t="s">
        <v>27</v>
      </c>
      <c r="K20782">
        <v>3</v>
      </c>
      <c r="L20782">
        <v>22.6</v>
      </c>
      <c r="M20782" t="s">
        <v>449</v>
      </c>
      <c r="N20782">
        <v>22.6</v>
      </c>
      <c r="O20782" t="s">
        <v>24</v>
      </c>
      <c r="P20782" cm="1">
        <f t="array" ref="P20782">IF(Q20782&gt;0,INDEX(Q20782:Q42506,MATCH(TRUE,INDEX(Q20782:Q42506="",,),0)-1),"")</f>
        <v>2</v>
      </c>
      <c r="Q20782">
        <f t="shared" si="605"/>
        <v>1</v>
      </c>
      <c r="R20782">
        <f t="shared" si="603"/>
        <v>0</v>
      </c>
    </row>
    <row r="20783" spans="1:18" x14ac:dyDescent="0.3">
      <c r="A20783" t="s">
        <v>1423</v>
      </c>
      <c r="B20783" s="1">
        <v>38300</v>
      </c>
      <c r="C20783" s="2">
        <v>0.41666666666666669</v>
      </c>
      <c r="D20783" t="s">
        <v>1485</v>
      </c>
      <c r="E20783" t="s">
        <v>1486</v>
      </c>
      <c r="G20783" s="6" t="s">
        <v>29</v>
      </c>
      <c r="H20783" t="s">
        <v>122</v>
      </c>
      <c r="I20783" t="s">
        <v>26</v>
      </c>
      <c r="J20783" t="s">
        <v>27</v>
      </c>
      <c r="K20783">
        <v>7</v>
      </c>
      <c r="L20783">
        <v>17.7</v>
      </c>
      <c r="M20783" t="s">
        <v>449</v>
      </c>
      <c r="N20783">
        <v>17.7</v>
      </c>
      <c r="O20783" t="s">
        <v>24</v>
      </c>
      <c r="P20783" cm="1">
        <f t="array" ref="P20783">IF(Q20783&gt;0,INDEX(Q20783:Q42507,MATCH(TRUE,INDEX(Q20783:Q42507="",,),0)-1),"")</f>
        <v>2</v>
      </c>
      <c r="Q20783">
        <f t="shared" si="605"/>
        <v>1</v>
      </c>
      <c r="R20783">
        <f t="shared" si="603"/>
        <v>0</v>
      </c>
    </row>
    <row r="20784" spans="1:18" x14ac:dyDescent="0.3">
      <c r="A20784" t="s">
        <v>1423</v>
      </c>
      <c r="B20784" s="1">
        <v>38300</v>
      </c>
      <c r="C20784" s="2">
        <v>0.41666666666666669</v>
      </c>
      <c r="D20784" t="s">
        <v>1485</v>
      </c>
      <c r="E20784" t="s">
        <v>1486</v>
      </c>
      <c r="G20784" s="6" t="s">
        <v>29</v>
      </c>
      <c r="H20784" t="s">
        <v>41</v>
      </c>
      <c r="I20784" t="s">
        <v>26</v>
      </c>
      <c r="J20784" t="s">
        <v>27</v>
      </c>
      <c r="K20784">
        <v>3</v>
      </c>
      <c r="L20784">
        <v>51.65</v>
      </c>
      <c r="M20784" t="s">
        <v>449</v>
      </c>
      <c r="N20784">
        <v>51.65</v>
      </c>
      <c r="O20784" t="s">
        <v>24</v>
      </c>
      <c r="P20784" cm="1">
        <f t="array" ref="P20784">IF(Q20784&gt;0,INDEX(Q20784:Q42508,MATCH(TRUE,INDEX(Q20784:Q42508="",,),0)-1),"")</f>
        <v>2</v>
      </c>
      <c r="Q20784">
        <f t="shared" si="605"/>
        <v>1</v>
      </c>
      <c r="R20784">
        <f t="shared" ref="R20784:R20847" si="606">IF(P20784="","",0)</f>
        <v>0</v>
      </c>
    </row>
    <row r="20785" spans="1:18" x14ac:dyDescent="0.3">
      <c r="A20785" t="s">
        <v>1423</v>
      </c>
      <c r="B20785" s="1">
        <v>38300</v>
      </c>
      <c r="C20785" s="2">
        <v>0.41666666666666669</v>
      </c>
      <c r="D20785" t="s">
        <v>1485</v>
      </c>
      <c r="E20785" t="s">
        <v>1486</v>
      </c>
      <c r="G20785" s="6" t="s">
        <v>29</v>
      </c>
      <c r="H20785" t="s">
        <v>63</v>
      </c>
      <c r="I20785" t="s">
        <v>26</v>
      </c>
      <c r="J20785" t="s">
        <v>27</v>
      </c>
      <c r="K20785">
        <v>12</v>
      </c>
      <c r="L20785">
        <v>19.8</v>
      </c>
      <c r="M20785" t="s">
        <v>449</v>
      </c>
      <c r="N20785">
        <v>19.8</v>
      </c>
      <c r="O20785" t="s">
        <v>24</v>
      </c>
      <c r="P20785" cm="1">
        <f t="array" ref="P20785">IF(Q20785&gt;0,INDEX(Q20785:Q42509,MATCH(TRUE,INDEX(Q20785:Q42509="",,),0)-1),"")</f>
        <v>2</v>
      </c>
      <c r="Q20785">
        <f t="shared" si="605"/>
        <v>1</v>
      </c>
      <c r="R20785">
        <f t="shared" si="606"/>
        <v>0</v>
      </c>
    </row>
    <row r="20786" spans="1:18" x14ac:dyDescent="0.3">
      <c r="A20786" t="s">
        <v>1423</v>
      </c>
      <c r="B20786" s="1">
        <v>38300</v>
      </c>
      <c r="C20786" s="2">
        <v>0.41666666666666669</v>
      </c>
      <c r="D20786" t="s">
        <v>1485</v>
      </c>
      <c r="E20786" t="s">
        <v>1486</v>
      </c>
      <c r="G20786" t="s">
        <v>19</v>
      </c>
      <c r="H20786" t="s">
        <v>69</v>
      </c>
      <c r="I20786" t="s">
        <v>21</v>
      </c>
      <c r="J20786" t="s">
        <v>22</v>
      </c>
      <c r="K20786">
        <v>52.7</v>
      </c>
      <c r="L20786">
        <v>130</v>
      </c>
      <c r="M20786" t="s">
        <v>1118</v>
      </c>
      <c r="N20786">
        <v>160</v>
      </c>
      <c r="P20786" cm="1">
        <f t="array" ref="P20786">IF(Q20786&gt;0,INDEX(Q20786:Q42510,MATCH(TRUE,INDEX(Q20786:Q42510="",,),0)-1),"")</f>
        <v>2</v>
      </c>
      <c r="Q20786">
        <f t="shared" si="605"/>
        <v>2</v>
      </c>
      <c r="R20786">
        <f t="shared" si="606"/>
        <v>0</v>
      </c>
    </row>
    <row r="20787" spans="1:18" x14ac:dyDescent="0.3">
      <c r="A20787" t="s">
        <v>1423</v>
      </c>
      <c r="B20787" s="1">
        <v>38300</v>
      </c>
      <c r="C20787" s="2">
        <v>0.41666666666666669</v>
      </c>
      <c r="D20787" t="s">
        <v>1485</v>
      </c>
      <c r="E20787" t="s">
        <v>1486</v>
      </c>
      <c r="G20787" t="s">
        <v>19</v>
      </c>
      <c r="H20787" t="s">
        <v>99</v>
      </c>
      <c r="I20787" t="s">
        <v>26</v>
      </c>
      <c r="J20787" t="s">
        <v>27</v>
      </c>
      <c r="K20787">
        <v>112</v>
      </c>
      <c r="L20787">
        <v>16.100000000000001</v>
      </c>
      <c r="M20787" t="s">
        <v>1118</v>
      </c>
      <c r="N20787">
        <v>19</v>
      </c>
      <c r="P20787" cm="1">
        <f t="array" ref="P20787">IF(Q20787&gt;0,INDEX(Q20787:Q42511,MATCH(TRUE,INDEX(Q20787:Q42511="",,),0)-1),"")</f>
        <v>2</v>
      </c>
      <c r="Q20787">
        <f t="shared" si="605"/>
        <v>2</v>
      </c>
      <c r="R20787">
        <f t="shared" si="606"/>
        <v>0</v>
      </c>
    </row>
    <row r="20788" spans="1:18" x14ac:dyDescent="0.3">
      <c r="A20788" t="s">
        <v>1423</v>
      </c>
      <c r="B20788" s="1">
        <v>38300</v>
      </c>
      <c r="C20788" s="2">
        <v>0.41666666666666669</v>
      </c>
      <c r="D20788" t="s">
        <v>1485</v>
      </c>
      <c r="E20788" t="s">
        <v>1486</v>
      </c>
      <c r="G20788" t="s">
        <v>19</v>
      </c>
      <c r="H20788" t="s">
        <v>69</v>
      </c>
      <c r="I20788" t="s">
        <v>26</v>
      </c>
      <c r="J20788" t="s">
        <v>27</v>
      </c>
      <c r="K20788">
        <v>65</v>
      </c>
      <c r="L20788">
        <v>18.399999999999999</v>
      </c>
      <c r="M20788" t="s">
        <v>1118</v>
      </c>
      <c r="N20788">
        <v>22</v>
      </c>
      <c r="P20788" cm="1">
        <f t="array" ref="P20788">IF(Q20788&gt;0,INDEX(Q20788:Q42512,MATCH(TRUE,INDEX(Q20788:Q42512="",,),0)-1),"")</f>
        <v>2</v>
      </c>
      <c r="Q20788">
        <f t="shared" si="605"/>
        <v>2</v>
      </c>
      <c r="R20788">
        <f t="shared" si="606"/>
        <v>0</v>
      </c>
    </row>
    <row r="20789" spans="1:18" x14ac:dyDescent="0.3">
      <c r="A20789" t="s">
        <v>1423</v>
      </c>
      <c r="B20789" s="1">
        <v>38300</v>
      </c>
      <c r="C20789" s="2">
        <v>0.41666666666666669</v>
      </c>
      <c r="D20789" t="s">
        <v>1485</v>
      </c>
      <c r="E20789" t="s">
        <v>1486</v>
      </c>
      <c r="G20789" t="s">
        <v>19</v>
      </c>
      <c r="H20789" t="s">
        <v>64</v>
      </c>
      <c r="I20789" t="s">
        <v>26</v>
      </c>
      <c r="J20789" t="s">
        <v>27</v>
      </c>
      <c r="K20789">
        <v>138</v>
      </c>
      <c r="L20789">
        <v>16.649999999999999</v>
      </c>
      <c r="M20789" t="s">
        <v>1118</v>
      </c>
      <c r="N20789">
        <v>19</v>
      </c>
      <c r="P20789" cm="1">
        <f t="array" ref="P20789">IF(Q20789&gt;0,INDEX(Q20789:Q42513,MATCH(TRUE,INDEX(Q20789:Q42513="",,),0)-1),"")</f>
        <v>2</v>
      </c>
      <c r="Q20789">
        <f t="shared" si="605"/>
        <v>2</v>
      </c>
      <c r="R20789">
        <f t="shared" si="606"/>
        <v>0</v>
      </c>
    </row>
    <row r="20790" spans="1:18" x14ac:dyDescent="0.3">
      <c r="A20790" t="s">
        <v>1423</v>
      </c>
      <c r="B20790" s="1">
        <v>38300</v>
      </c>
      <c r="C20790" s="2">
        <v>0.41666666666666669</v>
      </c>
      <c r="D20790" t="s">
        <v>1485</v>
      </c>
      <c r="E20790" t="s">
        <v>1486</v>
      </c>
      <c r="G20790" s="6" t="s">
        <v>29</v>
      </c>
      <c r="H20790" t="s">
        <v>99</v>
      </c>
      <c r="I20790" t="s">
        <v>21</v>
      </c>
      <c r="J20790" t="s">
        <v>22</v>
      </c>
      <c r="K20790">
        <v>1</v>
      </c>
      <c r="L20790">
        <v>207</v>
      </c>
      <c r="M20790" t="s">
        <v>1118</v>
      </c>
      <c r="N20790">
        <v>207</v>
      </c>
      <c r="P20790" cm="1">
        <f t="array" ref="P20790">IF(Q20790&gt;0,INDEX(Q20790:Q42514,MATCH(TRUE,INDEX(Q20790:Q42514="",,),0)-1),"")</f>
        <v>2</v>
      </c>
      <c r="Q20790">
        <f t="shared" si="605"/>
        <v>2</v>
      </c>
      <c r="R20790">
        <f t="shared" si="606"/>
        <v>0</v>
      </c>
    </row>
    <row r="20791" spans="1:18" x14ac:dyDescent="0.3">
      <c r="A20791" t="s">
        <v>1423</v>
      </c>
      <c r="B20791" s="1">
        <v>38300</v>
      </c>
      <c r="C20791" s="2">
        <v>0.41666666666666669</v>
      </c>
      <c r="D20791" t="s">
        <v>1485</v>
      </c>
      <c r="E20791" t="s">
        <v>1486</v>
      </c>
      <c r="G20791" s="6" t="s">
        <v>29</v>
      </c>
      <c r="H20791" t="s">
        <v>41</v>
      </c>
      <c r="I20791" t="s">
        <v>21</v>
      </c>
      <c r="J20791" t="s">
        <v>22</v>
      </c>
      <c r="K20791">
        <v>2.5</v>
      </c>
      <c r="L20791">
        <v>198</v>
      </c>
      <c r="M20791" t="s">
        <v>1118</v>
      </c>
      <c r="N20791">
        <v>198</v>
      </c>
      <c r="P20791" cm="1">
        <f t="array" ref="P20791">IF(Q20791&gt;0,INDEX(Q20791:Q42515,MATCH(TRUE,INDEX(Q20791:Q42515="",,),0)-1),"")</f>
        <v>2</v>
      </c>
      <c r="Q20791">
        <f t="shared" si="605"/>
        <v>2</v>
      </c>
      <c r="R20791">
        <f t="shared" si="606"/>
        <v>0</v>
      </c>
    </row>
    <row r="20792" spans="1:18" x14ac:dyDescent="0.3">
      <c r="A20792" t="s">
        <v>1423</v>
      </c>
      <c r="B20792" s="1">
        <v>38300</v>
      </c>
      <c r="C20792" s="2">
        <v>0.41666666666666669</v>
      </c>
      <c r="D20792" t="s">
        <v>1485</v>
      </c>
      <c r="E20792" t="s">
        <v>1486</v>
      </c>
      <c r="G20792" s="6" t="s">
        <v>29</v>
      </c>
      <c r="H20792" t="s">
        <v>148</v>
      </c>
      <c r="I20792" t="s">
        <v>26</v>
      </c>
      <c r="J20792" t="s">
        <v>27</v>
      </c>
      <c r="K20792">
        <v>3</v>
      </c>
      <c r="L20792">
        <v>22.6</v>
      </c>
      <c r="M20792" t="s">
        <v>1118</v>
      </c>
      <c r="N20792">
        <v>22.6</v>
      </c>
      <c r="P20792" cm="1">
        <f t="array" ref="P20792">IF(Q20792&gt;0,INDEX(Q20792:Q42516,MATCH(TRUE,INDEX(Q20792:Q42516="",,),0)-1),"")</f>
        <v>2</v>
      </c>
      <c r="Q20792">
        <f t="shared" si="605"/>
        <v>2</v>
      </c>
      <c r="R20792">
        <f t="shared" si="606"/>
        <v>0</v>
      </c>
    </row>
    <row r="20793" spans="1:18" x14ac:dyDescent="0.3">
      <c r="A20793" t="s">
        <v>1423</v>
      </c>
      <c r="B20793" s="1">
        <v>38300</v>
      </c>
      <c r="C20793" s="2">
        <v>0.41666666666666669</v>
      </c>
      <c r="D20793" t="s">
        <v>1485</v>
      </c>
      <c r="E20793" t="s">
        <v>1486</v>
      </c>
      <c r="G20793" s="6" t="s">
        <v>29</v>
      </c>
      <c r="H20793" t="s">
        <v>122</v>
      </c>
      <c r="I20793" t="s">
        <v>26</v>
      </c>
      <c r="J20793" t="s">
        <v>27</v>
      </c>
      <c r="K20793">
        <v>7</v>
      </c>
      <c r="L20793">
        <v>17.7</v>
      </c>
      <c r="M20793" t="s">
        <v>1118</v>
      </c>
      <c r="N20793">
        <v>17.7</v>
      </c>
      <c r="P20793" cm="1">
        <f t="array" ref="P20793">IF(Q20793&gt;0,INDEX(Q20793:Q42517,MATCH(TRUE,INDEX(Q20793:Q42517="",,),0)-1),"")</f>
        <v>2</v>
      </c>
      <c r="Q20793">
        <f t="shared" si="605"/>
        <v>2</v>
      </c>
      <c r="R20793">
        <f t="shared" si="606"/>
        <v>0</v>
      </c>
    </row>
    <row r="20794" spans="1:18" x14ac:dyDescent="0.3">
      <c r="A20794" t="s">
        <v>1423</v>
      </c>
      <c r="B20794" s="1">
        <v>38300</v>
      </c>
      <c r="C20794" s="2">
        <v>0.41666666666666669</v>
      </c>
      <c r="D20794" t="s">
        <v>1485</v>
      </c>
      <c r="E20794" t="s">
        <v>1486</v>
      </c>
      <c r="G20794" s="6" t="s">
        <v>29</v>
      </c>
      <c r="H20794" t="s">
        <v>41</v>
      </c>
      <c r="I20794" t="s">
        <v>26</v>
      </c>
      <c r="J20794" t="s">
        <v>27</v>
      </c>
      <c r="K20794">
        <v>3</v>
      </c>
      <c r="L20794">
        <v>51.65</v>
      </c>
      <c r="M20794" t="s">
        <v>1118</v>
      </c>
      <c r="N20794">
        <v>51.65</v>
      </c>
      <c r="P20794" cm="1">
        <f t="array" ref="P20794">IF(Q20794&gt;0,INDEX(Q20794:Q42518,MATCH(TRUE,INDEX(Q20794:Q42518="",,),0)-1),"")</f>
        <v>2</v>
      </c>
      <c r="Q20794">
        <f t="shared" si="605"/>
        <v>2</v>
      </c>
      <c r="R20794">
        <f t="shared" si="606"/>
        <v>0</v>
      </c>
    </row>
    <row r="20795" spans="1:18" x14ac:dyDescent="0.3">
      <c r="A20795" t="s">
        <v>1423</v>
      </c>
      <c r="B20795" s="1">
        <v>38300</v>
      </c>
      <c r="C20795" s="2">
        <v>0.41666666666666669</v>
      </c>
      <c r="D20795" t="s">
        <v>1485</v>
      </c>
      <c r="E20795" t="s">
        <v>1486</v>
      </c>
      <c r="G20795" s="6" t="s">
        <v>29</v>
      </c>
      <c r="H20795" t="s">
        <v>63</v>
      </c>
      <c r="I20795" t="s">
        <v>26</v>
      </c>
      <c r="J20795" t="s">
        <v>27</v>
      </c>
      <c r="K20795">
        <v>12</v>
      </c>
      <c r="L20795">
        <v>19.8</v>
      </c>
      <c r="M20795" t="s">
        <v>1118</v>
      </c>
      <c r="N20795">
        <v>19.8</v>
      </c>
      <c r="P20795" cm="1">
        <f t="array" ref="P20795">IF(Q20795&gt;0,INDEX(Q20795:Q42519,MATCH(TRUE,INDEX(Q20795:Q42519="",,),0)-1),"")</f>
        <v>2</v>
      </c>
      <c r="Q20795">
        <f t="shared" si="605"/>
        <v>2</v>
      </c>
      <c r="R20795">
        <f t="shared" si="606"/>
        <v>0</v>
      </c>
    </row>
    <row r="20796" spans="1:18" x14ac:dyDescent="0.3">
      <c r="P20796" t="str" cm="1">
        <f t="array" ref="P20796">IF(Q20796&gt;0,INDEX(Q20796:Q42520,MATCH(TRUE,INDEX(Q20796:Q42520="",,),0)-1),"")</f>
        <v/>
      </c>
      <c r="R20796" t="str">
        <f t="shared" si="606"/>
        <v/>
      </c>
    </row>
    <row r="20797" spans="1:18" x14ac:dyDescent="0.3">
      <c r="A20797" t="s">
        <v>1423</v>
      </c>
      <c r="B20797" s="1">
        <v>38295</v>
      </c>
      <c r="C20797" s="2">
        <v>0.41666666666666669</v>
      </c>
      <c r="D20797" t="s">
        <v>1487</v>
      </c>
      <c r="E20797" t="s">
        <v>1488</v>
      </c>
      <c r="G20797" t="s">
        <v>19</v>
      </c>
      <c r="H20797" t="s">
        <v>28</v>
      </c>
      <c r="I20797" t="s">
        <v>26</v>
      </c>
      <c r="J20797" t="s">
        <v>27</v>
      </c>
      <c r="K20797">
        <v>1551</v>
      </c>
      <c r="L20797">
        <v>53.5</v>
      </c>
      <c r="M20797" t="s">
        <v>1489</v>
      </c>
      <c r="N20797">
        <v>76.260000000000005</v>
      </c>
      <c r="O20797" t="s">
        <v>24</v>
      </c>
      <c r="P20797" cm="1">
        <f t="array" ref="P20797">IF(Q20797&gt;0,INDEX(Q20797:Q42521,MATCH(TRUE,INDEX(Q20797:Q42521="",,),0)-1),"")</f>
        <v>11</v>
      </c>
      <c r="Q20797">
        <f>INT((ROW()-20797)/9)+1</f>
        <v>1</v>
      </c>
      <c r="R20797">
        <f t="shared" si="606"/>
        <v>0</v>
      </c>
    </row>
    <row r="20798" spans="1:18" x14ac:dyDescent="0.3">
      <c r="A20798" t="s">
        <v>1423</v>
      </c>
      <c r="B20798" s="1">
        <v>38295</v>
      </c>
      <c r="C20798" s="2">
        <v>0.41666666666666669</v>
      </c>
      <c r="D20798" t="s">
        <v>1487</v>
      </c>
      <c r="E20798" t="s">
        <v>1488</v>
      </c>
      <c r="G20798" s="6" t="s">
        <v>29</v>
      </c>
      <c r="H20798" t="s">
        <v>69</v>
      </c>
      <c r="I20798" t="s">
        <v>21</v>
      </c>
      <c r="J20798" t="s">
        <v>22</v>
      </c>
      <c r="K20798">
        <v>1.1000000000000001</v>
      </c>
      <c r="L20798">
        <v>113</v>
      </c>
      <c r="M20798" t="s">
        <v>1489</v>
      </c>
      <c r="N20798">
        <v>113</v>
      </c>
      <c r="O20798" t="s">
        <v>24</v>
      </c>
      <c r="P20798" cm="1">
        <f t="array" ref="P20798">IF(Q20798&gt;0,INDEX(Q20798:Q42522,MATCH(TRUE,INDEX(Q20798:Q42522="",,),0)-1),"")</f>
        <v>11</v>
      </c>
      <c r="Q20798">
        <f t="shared" ref="Q20798:Q20861" si="607">INT((ROW()-20797)/9)+1</f>
        <v>1</v>
      </c>
      <c r="R20798">
        <f t="shared" si="606"/>
        <v>0</v>
      </c>
    </row>
    <row r="20799" spans="1:18" x14ac:dyDescent="0.3">
      <c r="A20799" t="s">
        <v>1423</v>
      </c>
      <c r="B20799" s="1">
        <v>38295</v>
      </c>
      <c r="C20799" s="2">
        <v>0.41666666666666669</v>
      </c>
      <c r="D20799" t="s">
        <v>1487</v>
      </c>
      <c r="E20799" t="s">
        <v>1488</v>
      </c>
      <c r="G20799" s="6" t="s">
        <v>29</v>
      </c>
      <c r="H20799" t="s">
        <v>41</v>
      </c>
      <c r="I20799" t="s">
        <v>21</v>
      </c>
      <c r="J20799" t="s">
        <v>22</v>
      </c>
      <c r="K20799">
        <v>9.1999999999999993</v>
      </c>
      <c r="L20799">
        <v>163</v>
      </c>
      <c r="M20799" t="s">
        <v>1489</v>
      </c>
      <c r="N20799">
        <v>163</v>
      </c>
      <c r="O20799" t="s">
        <v>24</v>
      </c>
      <c r="P20799" cm="1">
        <f t="array" ref="P20799">IF(Q20799&gt;0,INDEX(Q20799:Q42523,MATCH(TRUE,INDEX(Q20799:Q42523="",,),0)-1),"")</f>
        <v>11</v>
      </c>
      <c r="Q20799">
        <f t="shared" si="607"/>
        <v>1</v>
      </c>
      <c r="R20799">
        <f t="shared" si="606"/>
        <v>0</v>
      </c>
    </row>
    <row r="20800" spans="1:18" x14ac:dyDescent="0.3">
      <c r="A20800" t="s">
        <v>1423</v>
      </c>
      <c r="B20800" s="1">
        <v>38295</v>
      </c>
      <c r="C20800" s="2">
        <v>0.41666666666666669</v>
      </c>
      <c r="D20800" t="s">
        <v>1487</v>
      </c>
      <c r="E20800" t="s">
        <v>1488</v>
      </c>
      <c r="G20800" s="6" t="s">
        <v>29</v>
      </c>
      <c r="H20800" t="s">
        <v>148</v>
      </c>
      <c r="I20800" t="s">
        <v>26</v>
      </c>
      <c r="J20800" t="s">
        <v>27</v>
      </c>
      <c r="K20800">
        <v>3</v>
      </c>
      <c r="L20800">
        <v>18.7</v>
      </c>
      <c r="M20800" t="s">
        <v>1489</v>
      </c>
      <c r="N20800">
        <v>18.7</v>
      </c>
      <c r="O20800" t="s">
        <v>24</v>
      </c>
      <c r="P20800" cm="1">
        <f t="array" ref="P20800">IF(Q20800&gt;0,INDEX(Q20800:Q42524,MATCH(TRUE,INDEX(Q20800:Q42524="",,),0)-1),"")</f>
        <v>11</v>
      </c>
      <c r="Q20800">
        <f t="shared" si="607"/>
        <v>1</v>
      </c>
      <c r="R20800">
        <f t="shared" si="606"/>
        <v>0</v>
      </c>
    </row>
    <row r="20801" spans="1:18" x14ac:dyDescent="0.3">
      <c r="A20801" t="s">
        <v>1423</v>
      </c>
      <c r="B20801" s="1">
        <v>38295</v>
      </c>
      <c r="C20801" s="2">
        <v>0.41666666666666669</v>
      </c>
      <c r="D20801" t="s">
        <v>1487</v>
      </c>
      <c r="E20801" t="s">
        <v>1488</v>
      </c>
      <c r="G20801" s="6" t="s">
        <v>29</v>
      </c>
      <c r="H20801" t="s">
        <v>69</v>
      </c>
      <c r="I20801" t="s">
        <v>26</v>
      </c>
      <c r="J20801" t="s">
        <v>27</v>
      </c>
      <c r="K20801">
        <v>33</v>
      </c>
      <c r="L20801">
        <v>23.3</v>
      </c>
      <c r="M20801" t="s">
        <v>1489</v>
      </c>
      <c r="N20801">
        <v>23.3</v>
      </c>
      <c r="O20801" t="s">
        <v>24</v>
      </c>
      <c r="P20801" cm="1">
        <f t="array" ref="P20801">IF(Q20801&gt;0,INDEX(Q20801:Q42525,MATCH(TRUE,INDEX(Q20801:Q42525="",,),0)-1),"")</f>
        <v>11</v>
      </c>
      <c r="Q20801">
        <f t="shared" si="607"/>
        <v>1</v>
      </c>
      <c r="R20801">
        <f t="shared" si="606"/>
        <v>0</v>
      </c>
    </row>
    <row r="20802" spans="1:18" x14ac:dyDescent="0.3">
      <c r="A20802" t="s">
        <v>1423</v>
      </c>
      <c r="B20802" s="1">
        <v>38295</v>
      </c>
      <c r="C20802" s="2">
        <v>0.41666666666666669</v>
      </c>
      <c r="D20802" t="s">
        <v>1487</v>
      </c>
      <c r="E20802" t="s">
        <v>1488</v>
      </c>
      <c r="G20802" s="6" t="s">
        <v>29</v>
      </c>
      <c r="H20802" t="s">
        <v>41</v>
      </c>
      <c r="I20802" t="s">
        <v>26</v>
      </c>
      <c r="J20802" t="s">
        <v>27</v>
      </c>
      <c r="K20802">
        <v>55</v>
      </c>
      <c r="L20802">
        <v>63.1</v>
      </c>
      <c r="M20802" t="s">
        <v>1489</v>
      </c>
      <c r="N20802">
        <v>63.1</v>
      </c>
      <c r="O20802" t="s">
        <v>24</v>
      </c>
      <c r="P20802" cm="1">
        <f t="array" ref="P20802">IF(Q20802&gt;0,INDEX(Q20802:Q42526,MATCH(TRUE,INDEX(Q20802:Q42526="",,),0)-1),"")</f>
        <v>11</v>
      </c>
      <c r="Q20802">
        <f t="shared" si="607"/>
        <v>1</v>
      </c>
      <c r="R20802">
        <f t="shared" si="606"/>
        <v>0</v>
      </c>
    </row>
    <row r="20803" spans="1:18" x14ac:dyDescent="0.3">
      <c r="A20803" t="s">
        <v>1423</v>
      </c>
      <c r="B20803" s="1">
        <v>38295</v>
      </c>
      <c r="C20803" s="2">
        <v>0.41666666666666669</v>
      </c>
      <c r="D20803" t="s">
        <v>1487</v>
      </c>
      <c r="E20803" t="s">
        <v>1488</v>
      </c>
      <c r="G20803" s="6" t="s">
        <v>29</v>
      </c>
      <c r="H20803" t="s">
        <v>497</v>
      </c>
      <c r="I20803" t="s">
        <v>26</v>
      </c>
      <c r="J20803" t="s">
        <v>27</v>
      </c>
      <c r="K20803">
        <v>141</v>
      </c>
      <c r="L20803">
        <v>42.25</v>
      </c>
      <c r="M20803" t="s">
        <v>1489</v>
      </c>
      <c r="N20803">
        <v>42.25</v>
      </c>
      <c r="O20803" t="s">
        <v>24</v>
      </c>
      <c r="P20803" cm="1">
        <f t="array" ref="P20803">IF(Q20803&gt;0,INDEX(Q20803:Q42527,MATCH(TRUE,INDEX(Q20803:Q42527="",,),0)-1),"")</f>
        <v>11</v>
      </c>
      <c r="Q20803">
        <f t="shared" si="607"/>
        <v>1</v>
      </c>
      <c r="R20803">
        <f t="shared" si="606"/>
        <v>0</v>
      </c>
    </row>
    <row r="20804" spans="1:18" x14ac:dyDescent="0.3">
      <c r="A20804" t="s">
        <v>1423</v>
      </c>
      <c r="B20804" s="1">
        <v>38295</v>
      </c>
      <c r="C20804" s="2">
        <v>0.41666666666666669</v>
      </c>
      <c r="D20804" t="s">
        <v>1487</v>
      </c>
      <c r="E20804" t="s">
        <v>1488</v>
      </c>
      <c r="G20804" s="6" t="s">
        <v>29</v>
      </c>
      <c r="H20804" t="s">
        <v>63</v>
      </c>
      <c r="I20804" t="s">
        <v>26</v>
      </c>
      <c r="J20804" t="s">
        <v>27</v>
      </c>
      <c r="K20804">
        <v>317</v>
      </c>
      <c r="L20804">
        <v>19.7</v>
      </c>
      <c r="M20804" t="s">
        <v>1489</v>
      </c>
      <c r="N20804">
        <v>19.7</v>
      </c>
      <c r="O20804" t="s">
        <v>24</v>
      </c>
      <c r="P20804" cm="1">
        <f t="array" ref="P20804">IF(Q20804&gt;0,INDEX(Q20804:Q42528,MATCH(TRUE,INDEX(Q20804:Q42528="",,),0)-1),"")</f>
        <v>11</v>
      </c>
      <c r="Q20804">
        <f t="shared" si="607"/>
        <v>1</v>
      </c>
      <c r="R20804">
        <f t="shared" si="606"/>
        <v>0</v>
      </c>
    </row>
    <row r="20805" spans="1:18" x14ac:dyDescent="0.3">
      <c r="A20805" t="s">
        <v>1423</v>
      </c>
      <c r="B20805" s="1">
        <v>38295</v>
      </c>
      <c r="C20805" s="2">
        <v>0.41666666666666669</v>
      </c>
      <c r="D20805" t="s">
        <v>1487</v>
      </c>
      <c r="E20805" t="s">
        <v>1488</v>
      </c>
      <c r="G20805" s="6" t="s">
        <v>29</v>
      </c>
      <c r="H20805" t="s">
        <v>64</v>
      </c>
      <c r="I20805" t="s">
        <v>26</v>
      </c>
      <c r="J20805" t="s">
        <v>27</v>
      </c>
      <c r="K20805">
        <v>28</v>
      </c>
      <c r="L20805">
        <v>14.9</v>
      </c>
      <c r="M20805" t="s">
        <v>1489</v>
      </c>
      <c r="N20805">
        <v>14.9</v>
      </c>
      <c r="O20805" t="s">
        <v>24</v>
      </c>
      <c r="P20805" cm="1">
        <f t="array" ref="P20805">IF(Q20805&gt;0,INDEX(Q20805:Q42529,MATCH(TRUE,INDEX(Q20805:Q42529="",,),0)-1),"")</f>
        <v>11</v>
      </c>
      <c r="Q20805">
        <f t="shared" si="607"/>
        <v>1</v>
      </c>
      <c r="R20805">
        <f t="shared" si="606"/>
        <v>0</v>
      </c>
    </row>
    <row r="20806" spans="1:18" x14ac:dyDescent="0.3">
      <c r="A20806" t="s">
        <v>1423</v>
      </c>
      <c r="B20806" s="1">
        <v>38295</v>
      </c>
      <c r="C20806" s="2">
        <v>0.41666666666666669</v>
      </c>
      <c r="D20806" t="s">
        <v>1487</v>
      </c>
      <c r="E20806" t="s">
        <v>1488</v>
      </c>
      <c r="G20806" t="s">
        <v>19</v>
      </c>
      <c r="H20806" t="s">
        <v>28</v>
      </c>
      <c r="I20806" t="s">
        <v>26</v>
      </c>
      <c r="J20806" t="s">
        <v>27</v>
      </c>
      <c r="K20806">
        <v>1551</v>
      </c>
      <c r="L20806">
        <v>53.5</v>
      </c>
      <c r="M20806" t="s">
        <v>1480</v>
      </c>
      <c r="N20806">
        <v>75</v>
      </c>
      <c r="P20806" cm="1">
        <f t="array" ref="P20806">IF(Q20806&gt;0,INDEX(Q20806:Q42530,MATCH(TRUE,INDEX(Q20806:Q42530="",,),0)-1),"")</f>
        <v>11</v>
      </c>
      <c r="Q20806">
        <f t="shared" si="607"/>
        <v>2</v>
      </c>
      <c r="R20806">
        <f t="shared" si="606"/>
        <v>0</v>
      </c>
    </row>
    <row r="20807" spans="1:18" x14ac:dyDescent="0.3">
      <c r="A20807" t="s">
        <v>1423</v>
      </c>
      <c r="B20807" s="1">
        <v>38295</v>
      </c>
      <c r="C20807" s="2">
        <v>0.41666666666666669</v>
      </c>
      <c r="D20807" t="s">
        <v>1487</v>
      </c>
      <c r="E20807" t="s">
        <v>1488</v>
      </c>
      <c r="G20807" s="6" t="s">
        <v>29</v>
      </c>
      <c r="H20807" t="s">
        <v>69</v>
      </c>
      <c r="I20807" t="s">
        <v>21</v>
      </c>
      <c r="J20807" t="s">
        <v>22</v>
      </c>
      <c r="K20807">
        <v>1.1000000000000001</v>
      </c>
      <c r="L20807">
        <v>113</v>
      </c>
      <c r="M20807" t="s">
        <v>1480</v>
      </c>
      <c r="N20807">
        <v>113</v>
      </c>
      <c r="P20807" cm="1">
        <f t="array" ref="P20807">IF(Q20807&gt;0,INDEX(Q20807:Q42531,MATCH(TRUE,INDEX(Q20807:Q42531="",,),0)-1),"")</f>
        <v>11</v>
      </c>
      <c r="Q20807">
        <f t="shared" si="607"/>
        <v>2</v>
      </c>
      <c r="R20807">
        <f t="shared" si="606"/>
        <v>0</v>
      </c>
    </row>
    <row r="20808" spans="1:18" x14ac:dyDescent="0.3">
      <c r="A20808" t="s">
        <v>1423</v>
      </c>
      <c r="B20808" s="1">
        <v>38295</v>
      </c>
      <c r="C20808" s="2">
        <v>0.41666666666666669</v>
      </c>
      <c r="D20808" t="s">
        <v>1487</v>
      </c>
      <c r="E20808" t="s">
        <v>1488</v>
      </c>
      <c r="G20808" s="6" t="s">
        <v>29</v>
      </c>
      <c r="H20808" t="s">
        <v>41</v>
      </c>
      <c r="I20808" t="s">
        <v>21</v>
      </c>
      <c r="J20808" t="s">
        <v>22</v>
      </c>
      <c r="K20808">
        <v>9.1999999999999993</v>
      </c>
      <c r="L20808">
        <v>163</v>
      </c>
      <c r="M20808" t="s">
        <v>1480</v>
      </c>
      <c r="N20808">
        <v>163</v>
      </c>
      <c r="P20808" cm="1">
        <f t="array" ref="P20808">IF(Q20808&gt;0,INDEX(Q20808:Q42532,MATCH(TRUE,INDEX(Q20808:Q42532="",,),0)-1),"")</f>
        <v>11</v>
      </c>
      <c r="Q20808">
        <f t="shared" si="607"/>
        <v>2</v>
      </c>
      <c r="R20808">
        <f t="shared" si="606"/>
        <v>0</v>
      </c>
    </row>
    <row r="20809" spans="1:18" x14ac:dyDescent="0.3">
      <c r="A20809" t="s">
        <v>1423</v>
      </c>
      <c r="B20809" s="1">
        <v>38295</v>
      </c>
      <c r="C20809" s="2">
        <v>0.41666666666666669</v>
      </c>
      <c r="D20809" t="s">
        <v>1487</v>
      </c>
      <c r="E20809" t="s">
        <v>1488</v>
      </c>
      <c r="G20809" s="6" t="s">
        <v>29</v>
      </c>
      <c r="H20809" t="s">
        <v>148</v>
      </c>
      <c r="I20809" t="s">
        <v>26</v>
      </c>
      <c r="J20809" t="s">
        <v>27</v>
      </c>
      <c r="K20809">
        <v>3</v>
      </c>
      <c r="L20809">
        <v>18.7</v>
      </c>
      <c r="M20809" t="s">
        <v>1480</v>
      </c>
      <c r="N20809">
        <v>18.7</v>
      </c>
      <c r="P20809" cm="1">
        <f t="array" ref="P20809">IF(Q20809&gt;0,INDEX(Q20809:Q42533,MATCH(TRUE,INDEX(Q20809:Q42533="",,),0)-1),"")</f>
        <v>11</v>
      </c>
      <c r="Q20809">
        <f t="shared" si="607"/>
        <v>2</v>
      </c>
      <c r="R20809">
        <f t="shared" si="606"/>
        <v>0</v>
      </c>
    </row>
    <row r="20810" spans="1:18" x14ac:dyDescent="0.3">
      <c r="A20810" t="s">
        <v>1423</v>
      </c>
      <c r="B20810" s="1">
        <v>38295</v>
      </c>
      <c r="C20810" s="2">
        <v>0.41666666666666669</v>
      </c>
      <c r="D20810" t="s">
        <v>1487</v>
      </c>
      <c r="E20810" t="s">
        <v>1488</v>
      </c>
      <c r="G20810" s="6" t="s">
        <v>29</v>
      </c>
      <c r="H20810" t="s">
        <v>69</v>
      </c>
      <c r="I20810" t="s">
        <v>26</v>
      </c>
      <c r="J20810" t="s">
        <v>27</v>
      </c>
      <c r="K20810">
        <v>33</v>
      </c>
      <c r="L20810">
        <v>23.3</v>
      </c>
      <c r="M20810" t="s">
        <v>1480</v>
      </c>
      <c r="N20810">
        <v>23.3</v>
      </c>
      <c r="P20810" cm="1">
        <f t="array" ref="P20810">IF(Q20810&gt;0,INDEX(Q20810:Q42534,MATCH(TRUE,INDEX(Q20810:Q42534="",,),0)-1),"")</f>
        <v>11</v>
      </c>
      <c r="Q20810">
        <f t="shared" si="607"/>
        <v>2</v>
      </c>
      <c r="R20810">
        <f t="shared" si="606"/>
        <v>0</v>
      </c>
    </row>
    <row r="20811" spans="1:18" x14ac:dyDescent="0.3">
      <c r="A20811" t="s">
        <v>1423</v>
      </c>
      <c r="B20811" s="1">
        <v>38295</v>
      </c>
      <c r="C20811" s="2">
        <v>0.41666666666666669</v>
      </c>
      <c r="D20811" t="s">
        <v>1487</v>
      </c>
      <c r="E20811" t="s">
        <v>1488</v>
      </c>
      <c r="G20811" s="6" t="s">
        <v>29</v>
      </c>
      <c r="H20811" t="s">
        <v>41</v>
      </c>
      <c r="I20811" t="s">
        <v>26</v>
      </c>
      <c r="J20811" t="s">
        <v>27</v>
      </c>
      <c r="K20811">
        <v>55</v>
      </c>
      <c r="L20811">
        <v>63.1</v>
      </c>
      <c r="M20811" t="s">
        <v>1480</v>
      </c>
      <c r="N20811">
        <v>63.1</v>
      </c>
      <c r="P20811" cm="1">
        <f t="array" ref="P20811">IF(Q20811&gt;0,INDEX(Q20811:Q42535,MATCH(TRUE,INDEX(Q20811:Q42535="",,),0)-1),"")</f>
        <v>11</v>
      </c>
      <c r="Q20811">
        <f t="shared" si="607"/>
        <v>2</v>
      </c>
      <c r="R20811">
        <f t="shared" si="606"/>
        <v>0</v>
      </c>
    </row>
    <row r="20812" spans="1:18" x14ac:dyDescent="0.3">
      <c r="A20812" t="s">
        <v>1423</v>
      </c>
      <c r="B20812" s="1">
        <v>38295</v>
      </c>
      <c r="C20812" s="2">
        <v>0.41666666666666669</v>
      </c>
      <c r="D20812" t="s">
        <v>1487</v>
      </c>
      <c r="E20812" t="s">
        <v>1488</v>
      </c>
      <c r="G20812" s="6" t="s">
        <v>29</v>
      </c>
      <c r="H20812" t="s">
        <v>497</v>
      </c>
      <c r="I20812" t="s">
        <v>26</v>
      </c>
      <c r="J20812" t="s">
        <v>27</v>
      </c>
      <c r="K20812">
        <v>141</v>
      </c>
      <c r="L20812">
        <v>42.25</v>
      </c>
      <c r="M20812" t="s">
        <v>1480</v>
      </c>
      <c r="N20812">
        <v>42.25</v>
      </c>
      <c r="P20812" cm="1">
        <f t="array" ref="P20812">IF(Q20812&gt;0,INDEX(Q20812:Q42536,MATCH(TRUE,INDEX(Q20812:Q42536="",,),0)-1),"")</f>
        <v>11</v>
      </c>
      <c r="Q20812">
        <f t="shared" si="607"/>
        <v>2</v>
      </c>
      <c r="R20812">
        <f t="shared" si="606"/>
        <v>0</v>
      </c>
    </row>
    <row r="20813" spans="1:18" x14ac:dyDescent="0.3">
      <c r="A20813" t="s">
        <v>1423</v>
      </c>
      <c r="B20813" s="1">
        <v>38295</v>
      </c>
      <c r="C20813" s="2">
        <v>0.41666666666666669</v>
      </c>
      <c r="D20813" t="s">
        <v>1487</v>
      </c>
      <c r="E20813" t="s">
        <v>1488</v>
      </c>
      <c r="G20813" s="6" t="s">
        <v>29</v>
      </c>
      <c r="H20813" t="s">
        <v>63</v>
      </c>
      <c r="I20813" t="s">
        <v>26</v>
      </c>
      <c r="J20813" t="s">
        <v>27</v>
      </c>
      <c r="K20813">
        <v>317</v>
      </c>
      <c r="L20813">
        <v>19.7</v>
      </c>
      <c r="M20813" t="s">
        <v>1480</v>
      </c>
      <c r="N20813">
        <v>19.7</v>
      </c>
      <c r="P20813" cm="1">
        <f t="array" ref="P20813">IF(Q20813&gt;0,INDEX(Q20813:Q42537,MATCH(TRUE,INDEX(Q20813:Q42537="",,),0)-1),"")</f>
        <v>11</v>
      </c>
      <c r="Q20813">
        <f t="shared" si="607"/>
        <v>2</v>
      </c>
      <c r="R20813">
        <f t="shared" si="606"/>
        <v>0</v>
      </c>
    </row>
    <row r="20814" spans="1:18" x14ac:dyDescent="0.3">
      <c r="A20814" t="s">
        <v>1423</v>
      </c>
      <c r="B20814" s="1">
        <v>38295</v>
      </c>
      <c r="C20814" s="2">
        <v>0.41666666666666669</v>
      </c>
      <c r="D20814" t="s">
        <v>1487</v>
      </c>
      <c r="E20814" t="s">
        <v>1488</v>
      </c>
      <c r="G20814" s="6" t="s">
        <v>29</v>
      </c>
      <c r="H20814" t="s">
        <v>64</v>
      </c>
      <c r="I20814" t="s">
        <v>26</v>
      </c>
      <c r="J20814" t="s">
        <v>27</v>
      </c>
      <c r="K20814">
        <v>28</v>
      </c>
      <c r="L20814">
        <v>14.9</v>
      </c>
      <c r="M20814" t="s">
        <v>1480</v>
      </c>
      <c r="N20814">
        <v>14.9</v>
      </c>
      <c r="P20814" cm="1">
        <f t="array" ref="P20814">IF(Q20814&gt;0,INDEX(Q20814:Q42538,MATCH(TRUE,INDEX(Q20814:Q42538="",,),0)-1),"")</f>
        <v>11</v>
      </c>
      <c r="Q20814">
        <f t="shared" si="607"/>
        <v>2</v>
      </c>
      <c r="R20814">
        <f t="shared" si="606"/>
        <v>0</v>
      </c>
    </row>
    <row r="20815" spans="1:18" x14ac:dyDescent="0.3">
      <c r="A20815" t="s">
        <v>1423</v>
      </c>
      <c r="B20815" s="1">
        <v>38295</v>
      </c>
      <c r="C20815" s="2">
        <v>0.41666666666666669</v>
      </c>
      <c r="D20815" t="s">
        <v>1487</v>
      </c>
      <c r="E20815" t="s">
        <v>1488</v>
      </c>
      <c r="G20815" t="s">
        <v>19</v>
      </c>
      <c r="H20815" t="s">
        <v>28</v>
      </c>
      <c r="I20815" t="s">
        <v>26</v>
      </c>
      <c r="J20815" t="s">
        <v>27</v>
      </c>
      <c r="K20815">
        <v>1551</v>
      </c>
      <c r="L20815">
        <v>53.5</v>
      </c>
      <c r="M20815" t="s">
        <v>319</v>
      </c>
      <c r="N20815">
        <v>73.5</v>
      </c>
      <c r="P20815" cm="1">
        <f t="array" ref="P20815">IF(Q20815&gt;0,INDEX(Q20815:Q42539,MATCH(TRUE,INDEX(Q20815:Q42539="",,),0)-1),"")</f>
        <v>11</v>
      </c>
      <c r="Q20815">
        <f t="shared" si="607"/>
        <v>3</v>
      </c>
      <c r="R20815">
        <f t="shared" si="606"/>
        <v>0</v>
      </c>
    </row>
    <row r="20816" spans="1:18" x14ac:dyDescent="0.3">
      <c r="A20816" t="s">
        <v>1423</v>
      </c>
      <c r="B20816" s="1">
        <v>38295</v>
      </c>
      <c r="C20816" s="2">
        <v>0.41666666666666669</v>
      </c>
      <c r="D20816" t="s">
        <v>1487</v>
      </c>
      <c r="E20816" t="s">
        <v>1488</v>
      </c>
      <c r="G20816" s="6" t="s">
        <v>29</v>
      </c>
      <c r="H20816" t="s">
        <v>69</v>
      </c>
      <c r="I20816" t="s">
        <v>21</v>
      </c>
      <c r="J20816" t="s">
        <v>22</v>
      </c>
      <c r="K20816">
        <v>1.1000000000000001</v>
      </c>
      <c r="L20816">
        <v>113</v>
      </c>
      <c r="M20816" t="s">
        <v>319</v>
      </c>
      <c r="N20816">
        <v>113</v>
      </c>
      <c r="P20816" cm="1">
        <f t="array" ref="P20816">IF(Q20816&gt;0,INDEX(Q20816:Q42540,MATCH(TRUE,INDEX(Q20816:Q42540="",,),0)-1),"")</f>
        <v>11</v>
      </c>
      <c r="Q20816">
        <f t="shared" si="607"/>
        <v>3</v>
      </c>
      <c r="R20816">
        <f t="shared" si="606"/>
        <v>0</v>
      </c>
    </row>
    <row r="20817" spans="1:18" x14ac:dyDescent="0.3">
      <c r="A20817" t="s">
        <v>1423</v>
      </c>
      <c r="B20817" s="1">
        <v>38295</v>
      </c>
      <c r="C20817" s="2">
        <v>0.41666666666666669</v>
      </c>
      <c r="D20817" t="s">
        <v>1487</v>
      </c>
      <c r="E20817" t="s">
        <v>1488</v>
      </c>
      <c r="G20817" s="6" t="s">
        <v>29</v>
      </c>
      <c r="H20817" t="s">
        <v>41</v>
      </c>
      <c r="I20817" t="s">
        <v>21</v>
      </c>
      <c r="J20817" t="s">
        <v>22</v>
      </c>
      <c r="K20817">
        <v>9.1999999999999993</v>
      </c>
      <c r="L20817">
        <v>163</v>
      </c>
      <c r="M20817" t="s">
        <v>319</v>
      </c>
      <c r="N20817">
        <v>163</v>
      </c>
      <c r="P20817" cm="1">
        <f t="array" ref="P20817">IF(Q20817&gt;0,INDEX(Q20817:Q42541,MATCH(TRUE,INDEX(Q20817:Q42541="",,),0)-1),"")</f>
        <v>11</v>
      </c>
      <c r="Q20817">
        <f t="shared" si="607"/>
        <v>3</v>
      </c>
      <c r="R20817">
        <f t="shared" si="606"/>
        <v>0</v>
      </c>
    </row>
    <row r="20818" spans="1:18" x14ac:dyDescent="0.3">
      <c r="A20818" t="s">
        <v>1423</v>
      </c>
      <c r="B20818" s="1">
        <v>38295</v>
      </c>
      <c r="C20818" s="2">
        <v>0.41666666666666669</v>
      </c>
      <c r="D20818" t="s">
        <v>1487</v>
      </c>
      <c r="E20818" t="s">
        <v>1488</v>
      </c>
      <c r="G20818" s="6" t="s">
        <v>29</v>
      </c>
      <c r="H20818" t="s">
        <v>148</v>
      </c>
      <c r="I20818" t="s">
        <v>26</v>
      </c>
      <c r="J20818" t="s">
        <v>27</v>
      </c>
      <c r="K20818">
        <v>3</v>
      </c>
      <c r="L20818">
        <v>18.7</v>
      </c>
      <c r="M20818" t="s">
        <v>319</v>
      </c>
      <c r="N20818">
        <v>18.7</v>
      </c>
      <c r="P20818" cm="1">
        <f t="array" ref="P20818">IF(Q20818&gt;0,INDEX(Q20818:Q42542,MATCH(TRUE,INDEX(Q20818:Q42542="",,),0)-1),"")</f>
        <v>11</v>
      </c>
      <c r="Q20818">
        <f t="shared" si="607"/>
        <v>3</v>
      </c>
      <c r="R20818">
        <f t="shared" si="606"/>
        <v>0</v>
      </c>
    </row>
    <row r="20819" spans="1:18" x14ac:dyDescent="0.3">
      <c r="A20819" t="s">
        <v>1423</v>
      </c>
      <c r="B20819" s="1">
        <v>38295</v>
      </c>
      <c r="C20819" s="2">
        <v>0.41666666666666669</v>
      </c>
      <c r="D20819" t="s">
        <v>1487</v>
      </c>
      <c r="E20819" t="s">
        <v>1488</v>
      </c>
      <c r="G20819" s="6" t="s">
        <v>29</v>
      </c>
      <c r="H20819" t="s">
        <v>69</v>
      </c>
      <c r="I20819" t="s">
        <v>26</v>
      </c>
      <c r="J20819" t="s">
        <v>27</v>
      </c>
      <c r="K20819">
        <v>33</v>
      </c>
      <c r="L20819">
        <v>23.3</v>
      </c>
      <c r="M20819" t="s">
        <v>319</v>
      </c>
      <c r="N20819">
        <v>23.3</v>
      </c>
      <c r="P20819" cm="1">
        <f t="array" ref="P20819">IF(Q20819&gt;0,INDEX(Q20819:Q42543,MATCH(TRUE,INDEX(Q20819:Q42543="",,),0)-1),"")</f>
        <v>11</v>
      </c>
      <c r="Q20819">
        <f t="shared" si="607"/>
        <v>3</v>
      </c>
      <c r="R20819">
        <f t="shared" si="606"/>
        <v>0</v>
      </c>
    </row>
    <row r="20820" spans="1:18" x14ac:dyDescent="0.3">
      <c r="A20820" t="s">
        <v>1423</v>
      </c>
      <c r="B20820" s="1">
        <v>38295</v>
      </c>
      <c r="C20820" s="2">
        <v>0.41666666666666669</v>
      </c>
      <c r="D20820" t="s">
        <v>1487</v>
      </c>
      <c r="E20820" t="s">
        <v>1488</v>
      </c>
      <c r="G20820" s="6" t="s">
        <v>29</v>
      </c>
      <c r="H20820" t="s">
        <v>41</v>
      </c>
      <c r="I20820" t="s">
        <v>26</v>
      </c>
      <c r="J20820" t="s">
        <v>27</v>
      </c>
      <c r="K20820">
        <v>55</v>
      </c>
      <c r="L20820">
        <v>63.1</v>
      </c>
      <c r="M20820" t="s">
        <v>319</v>
      </c>
      <c r="N20820">
        <v>63.1</v>
      </c>
      <c r="P20820" cm="1">
        <f t="array" ref="P20820">IF(Q20820&gt;0,INDEX(Q20820:Q42544,MATCH(TRUE,INDEX(Q20820:Q42544="",,),0)-1),"")</f>
        <v>11</v>
      </c>
      <c r="Q20820">
        <f t="shared" si="607"/>
        <v>3</v>
      </c>
      <c r="R20820">
        <f t="shared" si="606"/>
        <v>0</v>
      </c>
    </row>
    <row r="20821" spans="1:18" x14ac:dyDescent="0.3">
      <c r="A20821" t="s">
        <v>1423</v>
      </c>
      <c r="B20821" s="1">
        <v>38295</v>
      </c>
      <c r="C20821" s="2">
        <v>0.41666666666666669</v>
      </c>
      <c r="D20821" t="s">
        <v>1487</v>
      </c>
      <c r="E20821" t="s">
        <v>1488</v>
      </c>
      <c r="G20821" s="6" t="s">
        <v>29</v>
      </c>
      <c r="H20821" t="s">
        <v>497</v>
      </c>
      <c r="I20821" t="s">
        <v>26</v>
      </c>
      <c r="J20821" t="s">
        <v>27</v>
      </c>
      <c r="K20821">
        <v>141</v>
      </c>
      <c r="L20821">
        <v>42.25</v>
      </c>
      <c r="M20821" t="s">
        <v>319</v>
      </c>
      <c r="N20821">
        <v>42.25</v>
      </c>
      <c r="P20821" cm="1">
        <f t="array" ref="P20821">IF(Q20821&gt;0,INDEX(Q20821:Q42545,MATCH(TRUE,INDEX(Q20821:Q42545="",,),0)-1),"")</f>
        <v>11</v>
      </c>
      <c r="Q20821">
        <f t="shared" si="607"/>
        <v>3</v>
      </c>
      <c r="R20821">
        <f t="shared" si="606"/>
        <v>0</v>
      </c>
    </row>
    <row r="20822" spans="1:18" x14ac:dyDescent="0.3">
      <c r="A20822" t="s">
        <v>1423</v>
      </c>
      <c r="B20822" s="1">
        <v>38295</v>
      </c>
      <c r="C20822" s="2">
        <v>0.41666666666666669</v>
      </c>
      <c r="D20822" t="s">
        <v>1487</v>
      </c>
      <c r="E20822" t="s">
        <v>1488</v>
      </c>
      <c r="G20822" s="6" t="s">
        <v>29</v>
      </c>
      <c r="H20822" t="s">
        <v>63</v>
      </c>
      <c r="I20822" t="s">
        <v>26</v>
      </c>
      <c r="J20822" t="s">
        <v>27</v>
      </c>
      <c r="K20822">
        <v>317</v>
      </c>
      <c r="L20822">
        <v>19.7</v>
      </c>
      <c r="M20822" t="s">
        <v>319</v>
      </c>
      <c r="N20822">
        <v>19.7</v>
      </c>
      <c r="P20822" cm="1">
        <f t="array" ref="P20822">IF(Q20822&gt;0,INDEX(Q20822:Q42546,MATCH(TRUE,INDEX(Q20822:Q42546="",,),0)-1),"")</f>
        <v>11</v>
      </c>
      <c r="Q20822">
        <f t="shared" si="607"/>
        <v>3</v>
      </c>
      <c r="R20822">
        <f t="shared" si="606"/>
        <v>0</v>
      </c>
    </row>
    <row r="20823" spans="1:18" x14ac:dyDescent="0.3">
      <c r="A20823" t="s">
        <v>1423</v>
      </c>
      <c r="B20823" s="1">
        <v>38295</v>
      </c>
      <c r="C20823" s="2">
        <v>0.41666666666666669</v>
      </c>
      <c r="D20823" t="s">
        <v>1487</v>
      </c>
      <c r="E20823" t="s">
        <v>1488</v>
      </c>
      <c r="G20823" s="6" t="s">
        <v>29</v>
      </c>
      <c r="H20823" t="s">
        <v>64</v>
      </c>
      <c r="I20823" t="s">
        <v>26</v>
      </c>
      <c r="J20823" t="s">
        <v>27</v>
      </c>
      <c r="K20823">
        <v>28</v>
      </c>
      <c r="L20823">
        <v>14.9</v>
      </c>
      <c r="M20823" t="s">
        <v>319</v>
      </c>
      <c r="N20823">
        <v>14.9</v>
      </c>
      <c r="P20823" cm="1">
        <f t="array" ref="P20823">IF(Q20823&gt;0,INDEX(Q20823:Q42547,MATCH(TRUE,INDEX(Q20823:Q42547="",,),0)-1),"")</f>
        <v>11</v>
      </c>
      <c r="Q20823">
        <f t="shared" si="607"/>
        <v>3</v>
      </c>
      <c r="R20823">
        <f t="shared" si="606"/>
        <v>0</v>
      </c>
    </row>
    <row r="20824" spans="1:18" x14ac:dyDescent="0.3">
      <c r="A20824" t="s">
        <v>1423</v>
      </c>
      <c r="B20824" s="1">
        <v>38295</v>
      </c>
      <c r="C20824" s="2">
        <v>0.41666666666666669</v>
      </c>
      <c r="D20824" t="s">
        <v>1487</v>
      </c>
      <c r="E20824" t="s">
        <v>1488</v>
      </c>
      <c r="G20824" t="s">
        <v>19</v>
      </c>
      <c r="H20824" t="s">
        <v>28</v>
      </c>
      <c r="I20824" t="s">
        <v>26</v>
      </c>
      <c r="J20824" t="s">
        <v>27</v>
      </c>
      <c r="K20824">
        <v>1551</v>
      </c>
      <c r="L20824">
        <v>53.5</v>
      </c>
      <c r="M20824" t="s">
        <v>1171</v>
      </c>
      <c r="N20824">
        <v>72.56</v>
      </c>
      <c r="P20824" cm="1">
        <f t="array" ref="P20824">IF(Q20824&gt;0,INDEX(Q20824:Q42548,MATCH(TRUE,INDEX(Q20824:Q42548="",,),0)-1),"")</f>
        <v>11</v>
      </c>
      <c r="Q20824">
        <f t="shared" si="607"/>
        <v>4</v>
      </c>
      <c r="R20824">
        <f t="shared" si="606"/>
        <v>0</v>
      </c>
    </row>
    <row r="20825" spans="1:18" x14ac:dyDescent="0.3">
      <c r="A20825" t="s">
        <v>1423</v>
      </c>
      <c r="B20825" s="1">
        <v>38295</v>
      </c>
      <c r="C20825" s="2">
        <v>0.41666666666666669</v>
      </c>
      <c r="D20825" t="s">
        <v>1487</v>
      </c>
      <c r="E20825" t="s">
        <v>1488</v>
      </c>
      <c r="G20825" s="6" t="s">
        <v>29</v>
      </c>
      <c r="H20825" t="s">
        <v>69</v>
      </c>
      <c r="I20825" t="s">
        <v>21</v>
      </c>
      <c r="J20825" t="s">
        <v>22</v>
      </c>
      <c r="K20825">
        <v>1.1000000000000001</v>
      </c>
      <c r="L20825">
        <v>113</v>
      </c>
      <c r="M20825" t="s">
        <v>1171</v>
      </c>
      <c r="N20825">
        <v>113</v>
      </c>
      <c r="P20825" cm="1">
        <f t="array" ref="P20825">IF(Q20825&gt;0,INDEX(Q20825:Q42549,MATCH(TRUE,INDEX(Q20825:Q42549="",,),0)-1),"")</f>
        <v>11</v>
      </c>
      <c r="Q20825">
        <f t="shared" si="607"/>
        <v>4</v>
      </c>
      <c r="R20825">
        <f t="shared" si="606"/>
        <v>0</v>
      </c>
    </row>
    <row r="20826" spans="1:18" x14ac:dyDescent="0.3">
      <c r="A20826" t="s">
        <v>1423</v>
      </c>
      <c r="B20826" s="1">
        <v>38295</v>
      </c>
      <c r="C20826" s="2">
        <v>0.41666666666666669</v>
      </c>
      <c r="D20826" t="s">
        <v>1487</v>
      </c>
      <c r="E20826" t="s">
        <v>1488</v>
      </c>
      <c r="G20826" s="6" t="s">
        <v>29</v>
      </c>
      <c r="H20826" t="s">
        <v>41</v>
      </c>
      <c r="I20826" t="s">
        <v>21</v>
      </c>
      <c r="J20826" t="s">
        <v>22</v>
      </c>
      <c r="K20826">
        <v>9.1999999999999993</v>
      </c>
      <c r="L20826">
        <v>163</v>
      </c>
      <c r="M20826" t="s">
        <v>1171</v>
      </c>
      <c r="N20826">
        <v>163</v>
      </c>
      <c r="P20826" cm="1">
        <f t="array" ref="P20826">IF(Q20826&gt;0,INDEX(Q20826:Q42550,MATCH(TRUE,INDEX(Q20826:Q42550="",,),0)-1),"")</f>
        <v>11</v>
      </c>
      <c r="Q20826">
        <f t="shared" si="607"/>
        <v>4</v>
      </c>
      <c r="R20826">
        <f t="shared" si="606"/>
        <v>0</v>
      </c>
    </row>
    <row r="20827" spans="1:18" x14ac:dyDescent="0.3">
      <c r="A20827" t="s">
        <v>1423</v>
      </c>
      <c r="B20827" s="1">
        <v>38295</v>
      </c>
      <c r="C20827" s="2">
        <v>0.41666666666666669</v>
      </c>
      <c r="D20827" t="s">
        <v>1487</v>
      </c>
      <c r="E20827" t="s">
        <v>1488</v>
      </c>
      <c r="G20827" s="6" t="s">
        <v>29</v>
      </c>
      <c r="H20827" t="s">
        <v>148</v>
      </c>
      <c r="I20827" t="s">
        <v>26</v>
      </c>
      <c r="J20827" t="s">
        <v>27</v>
      </c>
      <c r="K20827">
        <v>3</v>
      </c>
      <c r="L20827">
        <v>18.7</v>
      </c>
      <c r="M20827" t="s">
        <v>1171</v>
      </c>
      <c r="N20827">
        <v>18.7</v>
      </c>
      <c r="P20827" cm="1">
        <f t="array" ref="P20827">IF(Q20827&gt;0,INDEX(Q20827:Q42551,MATCH(TRUE,INDEX(Q20827:Q42551="",,),0)-1),"")</f>
        <v>11</v>
      </c>
      <c r="Q20827">
        <f t="shared" si="607"/>
        <v>4</v>
      </c>
      <c r="R20827">
        <f t="shared" si="606"/>
        <v>0</v>
      </c>
    </row>
    <row r="20828" spans="1:18" x14ac:dyDescent="0.3">
      <c r="A20828" t="s">
        <v>1423</v>
      </c>
      <c r="B20828" s="1">
        <v>38295</v>
      </c>
      <c r="C20828" s="2">
        <v>0.41666666666666669</v>
      </c>
      <c r="D20828" t="s">
        <v>1487</v>
      </c>
      <c r="E20828" t="s">
        <v>1488</v>
      </c>
      <c r="G20828" s="6" t="s">
        <v>29</v>
      </c>
      <c r="H20828" t="s">
        <v>69</v>
      </c>
      <c r="I20828" t="s">
        <v>26</v>
      </c>
      <c r="J20828" t="s">
        <v>27</v>
      </c>
      <c r="K20828">
        <v>33</v>
      </c>
      <c r="L20828">
        <v>23.3</v>
      </c>
      <c r="M20828" t="s">
        <v>1171</v>
      </c>
      <c r="N20828">
        <v>23.3</v>
      </c>
      <c r="P20828" cm="1">
        <f t="array" ref="P20828">IF(Q20828&gt;0,INDEX(Q20828:Q42552,MATCH(TRUE,INDEX(Q20828:Q42552="",,),0)-1),"")</f>
        <v>11</v>
      </c>
      <c r="Q20828">
        <f t="shared" si="607"/>
        <v>4</v>
      </c>
      <c r="R20828">
        <f t="shared" si="606"/>
        <v>0</v>
      </c>
    </row>
    <row r="20829" spans="1:18" x14ac:dyDescent="0.3">
      <c r="A20829" t="s">
        <v>1423</v>
      </c>
      <c r="B20829" s="1">
        <v>38295</v>
      </c>
      <c r="C20829" s="2">
        <v>0.41666666666666669</v>
      </c>
      <c r="D20829" t="s">
        <v>1487</v>
      </c>
      <c r="E20829" t="s">
        <v>1488</v>
      </c>
      <c r="G20829" s="6" t="s">
        <v>29</v>
      </c>
      <c r="H20829" t="s">
        <v>41</v>
      </c>
      <c r="I20829" t="s">
        <v>26</v>
      </c>
      <c r="J20829" t="s">
        <v>27</v>
      </c>
      <c r="K20829">
        <v>55</v>
      </c>
      <c r="L20829">
        <v>63.1</v>
      </c>
      <c r="M20829" t="s">
        <v>1171</v>
      </c>
      <c r="N20829">
        <v>63.1</v>
      </c>
      <c r="P20829" cm="1">
        <f t="array" ref="P20829">IF(Q20829&gt;0,INDEX(Q20829:Q42553,MATCH(TRUE,INDEX(Q20829:Q42553="",,),0)-1),"")</f>
        <v>11</v>
      </c>
      <c r="Q20829">
        <f t="shared" si="607"/>
        <v>4</v>
      </c>
      <c r="R20829">
        <f t="shared" si="606"/>
        <v>0</v>
      </c>
    </row>
    <row r="20830" spans="1:18" x14ac:dyDescent="0.3">
      <c r="A20830" t="s">
        <v>1423</v>
      </c>
      <c r="B20830" s="1">
        <v>38295</v>
      </c>
      <c r="C20830" s="2">
        <v>0.41666666666666669</v>
      </c>
      <c r="D20830" t="s">
        <v>1487</v>
      </c>
      <c r="E20830" t="s">
        <v>1488</v>
      </c>
      <c r="G20830" s="6" t="s">
        <v>29</v>
      </c>
      <c r="H20830" t="s">
        <v>497</v>
      </c>
      <c r="I20830" t="s">
        <v>26</v>
      </c>
      <c r="J20830" t="s">
        <v>27</v>
      </c>
      <c r="K20830">
        <v>141</v>
      </c>
      <c r="L20830">
        <v>42.25</v>
      </c>
      <c r="M20830" t="s">
        <v>1171</v>
      </c>
      <c r="N20830">
        <v>42.25</v>
      </c>
      <c r="P20830" cm="1">
        <f t="array" ref="P20830">IF(Q20830&gt;0,INDEX(Q20830:Q42554,MATCH(TRUE,INDEX(Q20830:Q42554="",,),0)-1),"")</f>
        <v>11</v>
      </c>
      <c r="Q20830">
        <f t="shared" si="607"/>
        <v>4</v>
      </c>
      <c r="R20830">
        <f t="shared" si="606"/>
        <v>0</v>
      </c>
    </row>
    <row r="20831" spans="1:18" x14ac:dyDescent="0.3">
      <c r="A20831" t="s">
        <v>1423</v>
      </c>
      <c r="B20831" s="1">
        <v>38295</v>
      </c>
      <c r="C20831" s="2">
        <v>0.41666666666666669</v>
      </c>
      <c r="D20831" t="s">
        <v>1487</v>
      </c>
      <c r="E20831" t="s">
        <v>1488</v>
      </c>
      <c r="G20831" s="6" t="s">
        <v>29</v>
      </c>
      <c r="H20831" t="s">
        <v>63</v>
      </c>
      <c r="I20831" t="s">
        <v>26</v>
      </c>
      <c r="J20831" t="s">
        <v>27</v>
      </c>
      <c r="K20831">
        <v>317</v>
      </c>
      <c r="L20831">
        <v>19.7</v>
      </c>
      <c r="M20831" t="s">
        <v>1171</v>
      </c>
      <c r="N20831">
        <v>19.7</v>
      </c>
      <c r="P20831" cm="1">
        <f t="array" ref="P20831">IF(Q20831&gt;0,INDEX(Q20831:Q42555,MATCH(TRUE,INDEX(Q20831:Q42555="",,),0)-1),"")</f>
        <v>11</v>
      </c>
      <c r="Q20831">
        <f t="shared" si="607"/>
        <v>4</v>
      </c>
      <c r="R20831">
        <f t="shared" si="606"/>
        <v>0</v>
      </c>
    </row>
    <row r="20832" spans="1:18" x14ac:dyDescent="0.3">
      <c r="A20832" t="s">
        <v>1423</v>
      </c>
      <c r="B20832" s="1">
        <v>38295</v>
      </c>
      <c r="C20832" s="2">
        <v>0.41666666666666669</v>
      </c>
      <c r="D20832" t="s">
        <v>1487</v>
      </c>
      <c r="E20832" t="s">
        <v>1488</v>
      </c>
      <c r="G20832" s="6" t="s">
        <v>29</v>
      </c>
      <c r="H20832" t="s">
        <v>64</v>
      </c>
      <c r="I20832" t="s">
        <v>26</v>
      </c>
      <c r="J20832" t="s">
        <v>27</v>
      </c>
      <c r="K20832">
        <v>28</v>
      </c>
      <c r="L20832">
        <v>14.9</v>
      </c>
      <c r="M20832" t="s">
        <v>1171</v>
      </c>
      <c r="N20832">
        <v>14.9</v>
      </c>
      <c r="P20832" cm="1">
        <f t="array" ref="P20832">IF(Q20832&gt;0,INDEX(Q20832:Q42556,MATCH(TRUE,INDEX(Q20832:Q42556="",,),0)-1),"")</f>
        <v>11</v>
      </c>
      <c r="Q20832">
        <f t="shared" si="607"/>
        <v>4</v>
      </c>
      <c r="R20832">
        <f t="shared" si="606"/>
        <v>0</v>
      </c>
    </row>
    <row r="20833" spans="1:18" x14ac:dyDescent="0.3">
      <c r="A20833" t="s">
        <v>1423</v>
      </c>
      <c r="B20833" s="1">
        <v>38295</v>
      </c>
      <c r="C20833" s="2">
        <v>0.41666666666666669</v>
      </c>
      <c r="D20833" t="s">
        <v>1487</v>
      </c>
      <c r="E20833" t="s">
        <v>1488</v>
      </c>
      <c r="G20833" t="s">
        <v>19</v>
      </c>
      <c r="H20833" t="s">
        <v>28</v>
      </c>
      <c r="I20833" t="s">
        <v>26</v>
      </c>
      <c r="J20833" t="s">
        <v>27</v>
      </c>
      <c r="K20833">
        <v>1551</v>
      </c>
      <c r="L20833">
        <v>53.5</v>
      </c>
      <c r="M20833" t="s">
        <v>1130</v>
      </c>
      <c r="N20833">
        <v>68</v>
      </c>
      <c r="P20833" cm="1">
        <f t="array" ref="P20833">IF(Q20833&gt;0,INDEX(Q20833:Q42557,MATCH(TRUE,INDEX(Q20833:Q42557="",,),0)-1),"")</f>
        <v>11</v>
      </c>
      <c r="Q20833">
        <f t="shared" si="607"/>
        <v>5</v>
      </c>
      <c r="R20833">
        <f t="shared" si="606"/>
        <v>0</v>
      </c>
    </row>
    <row r="20834" spans="1:18" x14ac:dyDescent="0.3">
      <c r="A20834" t="s">
        <v>1423</v>
      </c>
      <c r="B20834" s="1">
        <v>38295</v>
      </c>
      <c r="C20834" s="2">
        <v>0.41666666666666669</v>
      </c>
      <c r="D20834" t="s">
        <v>1487</v>
      </c>
      <c r="E20834" t="s">
        <v>1488</v>
      </c>
      <c r="G20834" s="6" t="s">
        <v>29</v>
      </c>
      <c r="H20834" t="s">
        <v>69</v>
      </c>
      <c r="I20834" t="s">
        <v>21</v>
      </c>
      <c r="J20834" t="s">
        <v>22</v>
      </c>
      <c r="K20834">
        <v>1.1000000000000001</v>
      </c>
      <c r="L20834">
        <v>113</v>
      </c>
      <c r="M20834" t="s">
        <v>1130</v>
      </c>
      <c r="N20834">
        <v>113</v>
      </c>
      <c r="P20834" cm="1">
        <f t="array" ref="P20834">IF(Q20834&gt;0,INDEX(Q20834:Q42558,MATCH(TRUE,INDEX(Q20834:Q42558="",,),0)-1),"")</f>
        <v>11</v>
      </c>
      <c r="Q20834">
        <f t="shared" si="607"/>
        <v>5</v>
      </c>
      <c r="R20834">
        <f t="shared" si="606"/>
        <v>0</v>
      </c>
    </row>
    <row r="20835" spans="1:18" x14ac:dyDescent="0.3">
      <c r="A20835" t="s">
        <v>1423</v>
      </c>
      <c r="B20835" s="1">
        <v>38295</v>
      </c>
      <c r="C20835" s="2">
        <v>0.41666666666666669</v>
      </c>
      <c r="D20835" t="s">
        <v>1487</v>
      </c>
      <c r="E20835" t="s">
        <v>1488</v>
      </c>
      <c r="G20835" s="6" t="s">
        <v>29</v>
      </c>
      <c r="H20835" t="s">
        <v>41</v>
      </c>
      <c r="I20835" t="s">
        <v>21</v>
      </c>
      <c r="J20835" t="s">
        <v>22</v>
      </c>
      <c r="K20835">
        <v>9.1999999999999993</v>
      </c>
      <c r="L20835">
        <v>163</v>
      </c>
      <c r="M20835" t="s">
        <v>1130</v>
      </c>
      <c r="N20835">
        <v>163</v>
      </c>
      <c r="P20835" cm="1">
        <f t="array" ref="P20835">IF(Q20835&gt;0,INDEX(Q20835:Q42559,MATCH(TRUE,INDEX(Q20835:Q42559="",,),0)-1),"")</f>
        <v>11</v>
      </c>
      <c r="Q20835">
        <f t="shared" si="607"/>
        <v>5</v>
      </c>
      <c r="R20835">
        <f t="shared" si="606"/>
        <v>0</v>
      </c>
    </row>
    <row r="20836" spans="1:18" x14ac:dyDescent="0.3">
      <c r="A20836" t="s">
        <v>1423</v>
      </c>
      <c r="B20836" s="1">
        <v>38295</v>
      </c>
      <c r="C20836" s="2">
        <v>0.41666666666666669</v>
      </c>
      <c r="D20836" t="s">
        <v>1487</v>
      </c>
      <c r="E20836" t="s">
        <v>1488</v>
      </c>
      <c r="G20836" s="6" t="s">
        <v>29</v>
      </c>
      <c r="H20836" t="s">
        <v>148</v>
      </c>
      <c r="I20836" t="s">
        <v>26</v>
      </c>
      <c r="J20836" t="s">
        <v>27</v>
      </c>
      <c r="K20836">
        <v>3</v>
      </c>
      <c r="L20836">
        <v>18.7</v>
      </c>
      <c r="M20836" t="s">
        <v>1130</v>
      </c>
      <c r="N20836">
        <v>18.7</v>
      </c>
      <c r="P20836" cm="1">
        <f t="array" ref="P20836">IF(Q20836&gt;0,INDEX(Q20836:Q42560,MATCH(TRUE,INDEX(Q20836:Q42560="",,),0)-1),"")</f>
        <v>11</v>
      </c>
      <c r="Q20836">
        <f t="shared" si="607"/>
        <v>5</v>
      </c>
      <c r="R20836">
        <f t="shared" si="606"/>
        <v>0</v>
      </c>
    </row>
    <row r="20837" spans="1:18" x14ac:dyDescent="0.3">
      <c r="A20837" t="s">
        <v>1423</v>
      </c>
      <c r="B20837" s="1">
        <v>38295</v>
      </c>
      <c r="C20837" s="2">
        <v>0.41666666666666669</v>
      </c>
      <c r="D20837" t="s">
        <v>1487</v>
      </c>
      <c r="E20837" t="s">
        <v>1488</v>
      </c>
      <c r="G20837" s="6" t="s">
        <v>29</v>
      </c>
      <c r="H20837" t="s">
        <v>69</v>
      </c>
      <c r="I20837" t="s">
        <v>26</v>
      </c>
      <c r="J20837" t="s">
        <v>27</v>
      </c>
      <c r="K20837">
        <v>33</v>
      </c>
      <c r="L20837">
        <v>23.3</v>
      </c>
      <c r="M20837" t="s">
        <v>1130</v>
      </c>
      <c r="N20837">
        <v>23.3</v>
      </c>
      <c r="P20837" cm="1">
        <f t="array" ref="P20837">IF(Q20837&gt;0,INDEX(Q20837:Q42561,MATCH(TRUE,INDEX(Q20837:Q42561="",,),0)-1),"")</f>
        <v>11</v>
      </c>
      <c r="Q20837">
        <f t="shared" si="607"/>
        <v>5</v>
      </c>
      <c r="R20837">
        <f t="shared" si="606"/>
        <v>0</v>
      </c>
    </row>
    <row r="20838" spans="1:18" x14ac:dyDescent="0.3">
      <c r="A20838" t="s">
        <v>1423</v>
      </c>
      <c r="B20838" s="1">
        <v>38295</v>
      </c>
      <c r="C20838" s="2">
        <v>0.41666666666666669</v>
      </c>
      <c r="D20838" t="s">
        <v>1487</v>
      </c>
      <c r="E20838" t="s">
        <v>1488</v>
      </c>
      <c r="G20838" s="6" t="s">
        <v>29</v>
      </c>
      <c r="H20838" t="s">
        <v>41</v>
      </c>
      <c r="I20838" t="s">
        <v>26</v>
      </c>
      <c r="J20838" t="s">
        <v>27</v>
      </c>
      <c r="K20838">
        <v>55</v>
      </c>
      <c r="L20838">
        <v>63.1</v>
      </c>
      <c r="M20838" t="s">
        <v>1130</v>
      </c>
      <c r="N20838">
        <v>63.1</v>
      </c>
      <c r="P20838" cm="1">
        <f t="array" ref="P20838">IF(Q20838&gt;0,INDEX(Q20838:Q42562,MATCH(TRUE,INDEX(Q20838:Q42562="",,),0)-1),"")</f>
        <v>11</v>
      </c>
      <c r="Q20838">
        <f t="shared" si="607"/>
        <v>5</v>
      </c>
      <c r="R20838">
        <f t="shared" si="606"/>
        <v>0</v>
      </c>
    </row>
    <row r="20839" spans="1:18" x14ac:dyDescent="0.3">
      <c r="A20839" t="s">
        <v>1423</v>
      </c>
      <c r="B20839" s="1">
        <v>38295</v>
      </c>
      <c r="C20839" s="2">
        <v>0.41666666666666669</v>
      </c>
      <c r="D20839" t="s">
        <v>1487</v>
      </c>
      <c r="E20839" t="s">
        <v>1488</v>
      </c>
      <c r="G20839" s="6" t="s">
        <v>29</v>
      </c>
      <c r="H20839" t="s">
        <v>497</v>
      </c>
      <c r="I20839" t="s">
        <v>26</v>
      </c>
      <c r="J20839" t="s">
        <v>27</v>
      </c>
      <c r="K20839">
        <v>141</v>
      </c>
      <c r="L20839">
        <v>42.25</v>
      </c>
      <c r="M20839" t="s">
        <v>1130</v>
      </c>
      <c r="N20839">
        <v>42.25</v>
      </c>
      <c r="P20839" cm="1">
        <f t="array" ref="P20839">IF(Q20839&gt;0,INDEX(Q20839:Q42563,MATCH(TRUE,INDEX(Q20839:Q42563="",,),0)-1),"")</f>
        <v>11</v>
      </c>
      <c r="Q20839">
        <f t="shared" si="607"/>
        <v>5</v>
      </c>
      <c r="R20839">
        <f t="shared" si="606"/>
        <v>0</v>
      </c>
    </row>
    <row r="20840" spans="1:18" x14ac:dyDescent="0.3">
      <c r="A20840" t="s">
        <v>1423</v>
      </c>
      <c r="B20840" s="1">
        <v>38295</v>
      </c>
      <c r="C20840" s="2">
        <v>0.41666666666666669</v>
      </c>
      <c r="D20840" t="s">
        <v>1487</v>
      </c>
      <c r="E20840" t="s">
        <v>1488</v>
      </c>
      <c r="G20840" s="6" t="s">
        <v>29</v>
      </c>
      <c r="H20840" t="s">
        <v>63</v>
      </c>
      <c r="I20840" t="s">
        <v>26</v>
      </c>
      <c r="J20840" t="s">
        <v>27</v>
      </c>
      <c r="K20840">
        <v>317</v>
      </c>
      <c r="L20840">
        <v>19.7</v>
      </c>
      <c r="M20840" t="s">
        <v>1130</v>
      </c>
      <c r="N20840">
        <v>19.7</v>
      </c>
      <c r="P20840" cm="1">
        <f t="array" ref="P20840">IF(Q20840&gt;0,INDEX(Q20840:Q42564,MATCH(TRUE,INDEX(Q20840:Q42564="",,),0)-1),"")</f>
        <v>11</v>
      </c>
      <c r="Q20840">
        <f t="shared" si="607"/>
        <v>5</v>
      </c>
      <c r="R20840">
        <f t="shared" si="606"/>
        <v>0</v>
      </c>
    </row>
    <row r="20841" spans="1:18" x14ac:dyDescent="0.3">
      <c r="A20841" t="s">
        <v>1423</v>
      </c>
      <c r="B20841" s="1">
        <v>38295</v>
      </c>
      <c r="C20841" s="2">
        <v>0.41666666666666669</v>
      </c>
      <c r="D20841" t="s">
        <v>1487</v>
      </c>
      <c r="E20841" t="s">
        <v>1488</v>
      </c>
      <c r="G20841" s="6" t="s">
        <v>29</v>
      </c>
      <c r="H20841" t="s">
        <v>64</v>
      </c>
      <c r="I20841" t="s">
        <v>26</v>
      </c>
      <c r="J20841" t="s">
        <v>27</v>
      </c>
      <c r="K20841">
        <v>28</v>
      </c>
      <c r="L20841">
        <v>14.9</v>
      </c>
      <c r="M20841" t="s">
        <v>1130</v>
      </c>
      <c r="N20841">
        <v>14.9</v>
      </c>
      <c r="P20841" cm="1">
        <f t="array" ref="P20841">IF(Q20841&gt;0,INDEX(Q20841:Q42565,MATCH(TRUE,INDEX(Q20841:Q42565="",,),0)-1),"")</f>
        <v>11</v>
      </c>
      <c r="Q20841">
        <f t="shared" si="607"/>
        <v>5</v>
      </c>
      <c r="R20841">
        <f t="shared" si="606"/>
        <v>0</v>
      </c>
    </row>
    <row r="20842" spans="1:18" x14ac:dyDescent="0.3">
      <c r="A20842" t="s">
        <v>1423</v>
      </c>
      <c r="B20842" s="1">
        <v>38295</v>
      </c>
      <c r="C20842" s="2">
        <v>0.41666666666666669</v>
      </c>
      <c r="D20842" t="s">
        <v>1487</v>
      </c>
      <c r="E20842" t="s">
        <v>1488</v>
      </c>
      <c r="G20842" t="s">
        <v>19</v>
      </c>
      <c r="H20842" t="s">
        <v>28</v>
      </c>
      <c r="I20842" t="s">
        <v>26</v>
      </c>
      <c r="J20842" t="s">
        <v>27</v>
      </c>
      <c r="K20842">
        <v>1551</v>
      </c>
      <c r="L20842">
        <v>53.5</v>
      </c>
      <c r="M20842" t="s">
        <v>385</v>
      </c>
      <c r="N20842">
        <v>67.55</v>
      </c>
      <c r="P20842" cm="1">
        <f t="array" ref="P20842">IF(Q20842&gt;0,INDEX(Q20842:Q42566,MATCH(TRUE,INDEX(Q20842:Q42566="",,),0)-1),"")</f>
        <v>11</v>
      </c>
      <c r="Q20842">
        <f t="shared" si="607"/>
        <v>6</v>
      </c>
      <c r="R20842">
        <f t="shared" si="606"/>
        <v>0</v>
      </c>
    </row>
    <row r="20843" spans="1:18" x14ac:dyDescent="0.3">
      <c r="A20843" t="s">
        <v>1423</v>
      </c>
      <c r="B20843" s="1">
        <v>38295</v>
      </c>
      <c r="C20843" s="2">
        <v>0.41666666666666669</v>
      </c>
      <c r="D20843" t="s">
        <v>1487</v>
      </c>
      <c r="E20843" t="s">
        <v>1488</v>
      </c>
      <c r="G20843" s="6" t="s">
        <v>29</v>
      </c>
      <c r="H20843" t="s">
        <v>69</v>
      </c>
      <c r="I20843" t="s">
        <v>21</v>
      </c>
      <c r="J20843" t="s">
        <v>22</v>
      </c>
      <c r="K20843">
        <v>1.1000000000000001</v>
      </c>
      <c r="L20843">
        <v>113</v>
      </c>
      <c r="M20843" t="s">
        <v>385</v>
      </c>
      <c r="N20843">
        <v>113</v>
      </c>
      <c r="P20843" cm="1">
        <f t="array" ref="P20843">IF(Q20843&gt;0,INDEX(Q20843:Q42567,MATCH(TRUE,INDEX(Q20843:Q42567="",,),0)-1),"")</f>
        <v>11</v>
      </c>
      <c r="Q20843">
        <f t="shared" si="607"/>
        <v>6</v>
      </c>
      <c r="R20843">
        <f t="shared" si="606"/>
        <v>0</v>
      </c>
    </row>
    <row r="20844" spans="1:18" x14ac:dyDescent="0.3">
      <c r="A20844" t="s">
        <v>1423</v>
      </c>
      <c r="B20844" s="1">
        <v>38295</v>
      </c>
      <c r="C20844" s="2">
        <v>0.41666666666666669</v>
      </c>
      <c r="D20844" t="s">
        <v>1487</v>
      </c>
      <c r="E20844" t="s">
        <v>1488</v>
      </c>
      <c r="G20844" s="6" t="s">
        <v>29</v>
      </c>
      <c r="H20844" t="s">
        <v>41</v>
      </c>
      <c r="I20844" t="s">
        <v>21</v>
      </c>
      <c r="J20844" t="s">
        <v>22</v>
      </c>
      <c r="K20844">
        <v>9.1999999999999993</v>
      </c>
      <c r="L20844">
        <v>163</v>
      </c>
      <c r="M20844" t="s">
        <v>385</v>
      </c>
      <c r="N20844">
        <v>163</v>
      </c>
      <c r="P20844" cm="1">
        <f t="array" ref="P20844">IF(Q20844&gt;0,INDEX(Q20844:Q42568,MATCH(TRUE,INDEX(Q20844:Q42568="",,),0)-1),"")</f>
        <v>11</v>
      </c>
      <c r="Q20844">
        <f t="shared" si="607"/>
        <v>6</v>
      </c>
      <c r="R20844">
        <f t="shared" si="606"/>
        <v>0</v>
      </c>
    </row>
    <row r="20845" spans="1:18" x14ac:dyDescent="0.3">
      <c r="A20845" t="s">
        <v>1423</v>
      </c>
      <c r="B20845" s="1">
        <v>38295</v>
      </c>
      <c r="C20845" s="2">
        <v>0.41666666666666669</v>
      </c>
      <c r="D20845" t="s">
        <v>1487</v>
      </c>
      <c r="E20845" t="s">
        <v>1488</v>
      </c>
      <c r="G20845" s="6" t="s">
        <v>29</v>
      </c>
      <c r="H20845" t="s">
        <v>148</v>
      </c>
      <c r="I20845" t="s">
        <v>26</v>
      </c>
      <c r="J20845" t="s">
        <v>27</v>
      </c>
      <c r="K20845">
        <v>3</v>
      </c>
      <c r="L20845">
        <v>18.7</v>
      </c>
      <c r="M20845" t="s">
        <v>385</v>
      </c>
      <c r="N20845">
        <v>18.7</v>
      </c>
      <c r="P20845" cm="1">
        <f t="array" ref="P20845">IF(Q20845&gt;0,INDEX(Q20845:Q42569,MATCH(TRUE,INDEX(Q20845:Q42569="",,),0)-1),"")</f>
        <v>11</v>
      </c>
      <c r="Q20845">
        <f t="shared" si="607"/>
        <v>6</v>
      </c>
      <c r="R20845">
        <f t="shared" si="606"/>
        <v>0</v>
      </c>
    </row>
    <row r="20846" spans="1:18" x14ac:dyDescent="0.3">
      <c r="A20846" t="s">
        <v>1423</v>
      </c>
      <c r="B20846" s="1">
        <v>38295</v>
      </c>
      <c r="C20846" s="2">
        <v>0.41666666666666669</v>
      </c>
      <c r="D20846" t="s">
        <v>1487</v>
      </c>
      <c r="E20846" t="s">
        <v>1488</v>
      </c>
      <c r="G20846" s="6" t="s">
        <v>29</v>
      </c>
      <c r="H20846" t="s">
        <v>69</v>
      </c>
      <c r="I20846" t="s">
        <v>26</v>
      </c>
      <c r="J20846" t="s">
        <v>27</v>
      </c>
      <c r="K20846">
        <v>33</v>
      </c>
      <c r="L20846">
        <v>23.3</v>
      </c>
      <c r="M20846" t="s">
        <v>385</v>
      </c>
      <c r="N20846">
        <v>23.3</v>
      </c>
      <c r="P20846" cm="1">
        <f t="array" ref="P20846">IF(Q20846&gt;0,INDEX(Q20846:Q42570,MATCH(TRUE,INDEX(Q20846:Q42570="",,),0)-1),"")</f>
        <v>11</v>
      </c>
      <c r="Q20846">
        <f t="shared" si="607"/>
        <v>6</v>
      </c>
      <c r="R20846">
        <f t="shared" si="606"/>
        <v>0</v>
      </c>
    </row>
    <row r="20847" spans="1:18" x14ac:dyDescent="0.3">
      <c r="A20847" t="s">
        <v>1423</v>
      </c>
      <c r="B20847" s="1">
        <v>38295</v>
      </c>
      <c r="C20847" s="2">
        <v>0.41666666666666669</v>
      </c>
      <c r="D20847" t="s">
        <v>1487</v>
      </c>
      <c r="E20847" t="s">
        <v>1488</v>
      </c>
      <c r="G20847" s="6" t="s">
        <v>29</v>
      </c>
      <c r="H20847" t="s">
        <v>41</v>
      </c>
      <c r="I20847" t="s">
        <v>26</v>
      </c>
      <c r="J20847" t="s">
        <v>27</v>
      </c>
      <c r="K20847">
        <v>55</v>
      </c>
      <c r="L20847">
        <v>63.1</v>
      </c>
      <c r="M20847" t="s">
        <v>385</v>
      </c>
      <c r="N20847">
        <v>63.1</v>
      </c>
      <c r="P20847" cm="1">
        <f t="array" ref="P20847">IF(Q20847&gt;0,INDEX(Q20847:Q42571,MATCH(TRUE,INDEX(Q20847:Q42571="",,),0)-1),"")</f>
        <v>11</v>
      </c>
      <c r="Q20847">
        <f t="shared" si="607"/>
        <v>6</v>
      </c>
      <c r="R20847">
        <f t="shared" si="606"/>
        <v>0</v>
      </c>
    </row>
    <row r="20848" spans="1:18" x14ac:dyDescent="0.3">
      <c r="A20848" t="s">
        <v>1423</v>
      </c>
      <c r="B20848" s="1">
        <v>38295</v>
      </c>
      <c r="C20848" s="2">
        <v>0.41666666666666669</v>
      </c>
      <c r="D20848" t="s">
        <v>1487</v>
      </c>
      <c r="E20848" t="s">
        <v>1488</v>
      </c>
      <c r="G20848" s="6" t="s">
        <v>29</v>
      </c>
      <c r="H20848" t="s">
        <v>497</v>
      </c>
      <c r="I20848" t="s">
        <v>26</v>
      </c>
      <c r="J20848" t="s">
        <v>27</v>
      </c>
      <c r="K20848">
        <v>141</v>
      </c>
      <c r="L20848">
        <v>42.25</v>
      </c>
      <c r="M20848" t="s">
        <v>385</v>
      </c>
      <c r="N20848">
        <v>42.25</v>
      </c>
      <c r="P20848" cm="1">
        <f t="array" ref="P20848">IF(Q20848&gt;0,INDEX(Q20848:Q42572,MATCH(TRUE,INDEX(Q20848:Q42572="",,),0)-1),"")</f>
        <v>11</v>
      </c>
      <c r="Q20848">
        <f t="shared" si="607"/>
        <v>6</v>
      </c>
      <c r="R20848">
        <f t="shared" ref="R20848:R20911" si="608">IF(P20848="","",0)</f>
        <v>0</v>
      </c>
    </row>
    <row r="20849" spans="1:18" x14ac:dyDescent="0.3">
      <c r="A20849" t="s">
        <v>1423</v>
      </c>
      <c r="B20849" s="1">
        <v>38295</v>
      </c>
      <c r="C20849" s="2">
        <v>0.41666666666666669</v>
      </c>
      <c r="D20849" t="s">
        <v>1487</v>
      </c>
      <c r="E20849" t="s">
        <v>1488</v>
      </c>
      <c r="G20849" s="6" t="s">
        <v>29</v>
      </c>
      <c r="H20849" t="s">
        <v>63</v>
      </c>
      <c r="I20849" t="s">
        <v>26</v>
      </c>
      <c r="J20849" t="s">
        <v>27</v>
      </c>
      <c r="K20849">
        <v>317</v>
      </c>
      <c r="L20849">
        <v>19.7</v>
      </c>
      <c r="M20849" t="s">
        <v>385</v>
      </c>
      <c r="N20849">
        <v>19.7</v>
      </c>
      <c r="P20849" cm="1">
        <f t="array" ref="P20849">IF(Q20849&gt;0,INDEX(Q20849:Q42573,MATCH(TRUE,INDEX(Q20849:Q42573="",,),0)-1),"")</f>
        <v>11</v>
      </c>
      <c r="Q20849">
        <f t="shared" si="607"/>
        <v>6</v>
      </c>
      <c r="R20849">
        <f t="shared" si="608"/>
        <v>0</v>
      </c>
    </row>
    <row r="20850" spans="1:18" x14ac:dyDescent="0.3">
      <c r="A20850" t="s">
        <v>1423</v>
      </c>
      <c r="B20850" s="1">
        <v>38295</v>
      </c>
      <c r="C20850" s="2">
        <v>0.41666666666666669</v>
      </c>
      <c r="D20850" t="s">
        <v>1487</v>
      </c>
      <c r="E20850" t="s">
        <v>1488</v>
      </c>
      <c r="G20850" s="6" t="s">
        <v>29</v>
      </c>
      <c r="H20850" t="s">
        <v>64</v>
      </c>
      <c r="I20850" t="s">
        <v>26</v>
      </c>
      <c r="J20850" t="s">
        <v>27</v>
      </c>
      <c r="K20850">
        <v>28</v>
      </c>
      <c r="L20850">
        <v>14.9</v>
      </c>
      <c r="M20850" t="s">
        <v>385</v>
      </c>
      <c r="N20850">
        <v>14.9</v>
      </c>
      <c r="P20850" cm="1">
        <f t="array" ref="P20850">IF(Q20850&gt;0,INDEX(Q20850:Q42574,MATCH(TRUE,INDEX(Q20850:Q42574="",,),0)-1),"")</f>
        <v>11</v>
      </c>
      <c r="Q20850">
        <f t="shared" si="607"/>
        <v>6</v>
      </c>
      <c r="R20850">
        <f t="shared" si="608"/>
        <v>0</v>
      </c>
    </row>
    <row r="20851" spans="1:18" x14ac:dyDescent="0.3">
      <c r="A20851" t="s">
        <v>1423</v>
      </c>
      <c r="B20851" s="1">
        <v>38295</v>
      </c>
      <c r="C20851" s="2">
        <v>0.41666666666666669</v>
      </c>
      <c r="D20851" t="s">
        <v>1487</v>
      </c>
      <c r="E20851" t="s">
        <v>1488</v>
      </c>
      <c r="G20851" t="s">
        <v>19</v>
      </c>
      <c r="H20851" t="s">
        <v>28</v>
      </c>
      <c r="I20851" t="s">
        <v>26</v>
      </c>
      <c r="J20851" t="s">
        <v>27</v>
      </c>
      <c r="K20851">
        <v>1551</v>
      </c>
      <c r="L20851">
        <v>53.5</v>
      </c>
      <c r="M20851" t="s">
        <v>1117</v>
      </c>
      <c r="N20851">
        <v>65.5</v>
      </c>
      <c r="P20851" cm="1">
        <f t="array" ref="P20851">IF(Q20851&gt;0,INDEX(Q20851:Q42575,MATCH(TRUE,INDEX(Q20851:Q42575="",,),0)-1),"")</f>
        <v>11</v>
      </c>
      <c r="Q20851">
        <f t="shared" si="607"/>
        <v>7</v>
      </c>
      <c r="R20851">
        <f t="shared" si="608"/>
        <v>0</v>
      </c>
    </row>
    <row r="20852" spans="1:18" x14ac:dyDescent="0.3">
      <c r="A20852" t="s">
        <v>1423</v>
      </c>
      <c r="B20852" s="1">
        <v>38295</v>
      </c>
      <c r="C20852" s="2">
        <v>0.41666666666666669</v>
      </c>
      <c r="D20852" t="s">
        <v>1487</v>
      </c>
      <c r="E20852" t="s">
        <v>1488</v>
      </c>
      <c r="G20852" s="6" t="s">
        <v>29</v>
      </c>
      <c r="H20852" t="s">
        <v>69</v>
      </c>
      <c r="I20852" t="s">
        <v>21</v>
      </c>
      <c r="J20852" t="s">
        <v>22</v>
      </c>
      <c r="K20852">
        <v>1.1000000000000001</v>
      </c>
      <c r="L20852">
        <v>113</v>
      </c>
      <c r="M20852" t="s">
        <v>1117</v>
      </c>
      <c r="N20852">
        <v>113</v>
      </c>
      <c r="P20852" cm="1">
        <f t="array" ref="P20852">IF(Q20852&gt;0,INDEX(Q20852:Q42576,MATCH(TRUE,INDEX(Q20852:Q42576="",,),0)-1),"")</f>
        <v>11</v>
      </c>
      <c r="Q20852">
        <f t="shared" si="607"/>
        <v>7</v>
      </c>
      <c r="R20852">
        <f t="shared" si="608"/>
        <v>0</v>
      </c>
    </row>
    <row r="20853" spans="1:18" x14ac:dyDescent="0.3">
      <c r="A20853" t="s">
        <v>1423</v>
      </c>
      <c r="B20853" s="1">
        <v>38295</v>
      </c>
      <c r="C20853" s="2">
        <v>0.41666666666666669</v>
      </c>
      <c r="D20853" t="s">
        <v>1487</v>
      </c>
      <c r="E20853" t="s">
        <v>1488</v>
      </c>
      <c r="G20853" s="6" t="s">
        <v>29</v>
      </c>
      <c r="H20853" t="s">
        <v>41</v>
      </c>
      <c r="I20853" t="s">
        <v>21</v>
      </c>
      <c r="J20853" t="s">
        <v>22</v>
      </c>
      <c r="K20853">
        <v>9.1999999999999993</v>
      </c>
      <c r="L20853">
        <v>163</v>
      </c>
      <c r="M20853" t="s">
        <v>1117</v>
      </c>
      <c r="N20853">
        <v>163</v>
      </c>
      <c r="P20853" cm="1">
        <f t="array" ref="P20853">IF(Q20853&gt;0,INDEX(Q20853:Q42577,MATCH(TRUE,INDEX(Q20853:Q42577="",,),0)-1),"")</f>
        <v>11</v>
      </c>
      <c r="Q20853">
        <f t="shared" si="607"/>
        <v>7</v>
      </c>
      <c r="R20853">
        <f t="shared" si="608"/>
        <v>0</v>
      </c>
    </row>
    <row r="20854" spans="1:18" x14ac:dyDescent="0.3">
      <c r="A20854" t="s">
        <v>1423</v>
      </c>
      <c r="B20854" s="1">
        <v>38295</v>
      </c>
      <c r="C20854" s="2">
        <v>0.41666666666666669</v>
      </c>
      <c r="D20854" t="s">
        <v>1487</v>
      </c>
      <c r="E20854" t="s">
        <v>1488</v>
      </c>
      <c r="G20854" s="6" t="s">
        <v>29</v>
      </c>
      <c r="H20854" t="s">
        <v>148</v>
      </c>
      <c r="I20854" t="s">
        <v>26</v>
      </c>
      <c r="J20854" t="s">
        <v>27</v>
      </c>
      <c r="K20854">
        <v>3</v>
      </c>
      <c r="L20854">
        <v>18.7</v>
      </c>
      <c r="M20854" t="s">
        <v>1117</v>
      </c>
      <c r="N20854">
        <v>18.7</v>
      </c>
      <c r="P20854" cm="1">
        <f t="array" ref="P20854">IF(Q20854&gt;0,INDEX(Q20854:Q42578,MATCH(TRUE,INDEX(Q20854:Q42578="",,),0)-1),"")</f>
        <v>11</v>
      </c>
      <c r="Q20854">
        <f t="shared" si="607"/>
        <v>7</v>
      </c>
      <c r="R20854">
        <f t="shared" si="608"/>
        <v>0</v>
      </c>
    </row>
    <row r="20855" spans="1:18" x14ac:dyDescent="0.3">
      <c r="A20855" t="s">
        <v>1423</v>
      </c>
      <c r="B20855" s="1">
        <v>38295</v>
      </c>
      <c r="C20855" s="2">
        <v>0.41666666666666669</v>
      </c>
      <c r="D20855" t="s">
        <v>1487</v>
      </c>
      <c r="E20855" t="s">
        <v>1488</v>
      </c>
      <c r="G20855" s="6" t="s">
        <v>29</v>
      </c>
      <c r="H20855" t="s">
        <v>69</v>
      </c>
      <c r="I20855" t="s">
        <v>26</v>
      </c>
      <c r="J20855" t="s">
        <v>27</v>
      </c>
      <c r="K20855">
        <v>33</v>
      </c>
      <c r="L20855">
        <v>23.3</v>
      </c>
      <c r="M20855" t="s">
        <v>1117</v>
      </c>
      <c r="N20855">
        <v>23.3</v>
      </c>
      <c r="P20855" cm="1">
        <f t="array" ref="P20855">IF(Q20855&gt;0,INDEX(Q20855:Q42579,MATCH(TRUE,INDEX(Q20855:Q42579="",,),0)-1),"")</f>
        <v>11</v>
      </c>
      <c r="Q20855">
        <f t="shared" si="607"/>
        <v>7</v>
      </c>
      <c r="R20855">
        <f t="shared" si="608"/>
        <v>0</v>
      </c>
    </row>
    <row r="20856" spans="1:18" x14ac:dyDescent="0.3">
      <c r="A20856" t="s">
        <v>1423</v>
      </c>
      <c r="B20856" s="1">
        <v>38295</v>
      </c>
      <c r="C20856" s="2">
        <v>0.41666666666666669</v>
      </c>
      <c r="D20856" t="s">
        <v>1487</v>
      </c>
      <c r="E20856" t="s">
        <v>1488</v>
      </c>
      <c r="G20856" s="6" t="s">
        <v>29</v>
      </c>
      <c r="H20856" t="s">
        <v>41</v>
      </c>
      <c r="I20856" t="s">
        <v>26</v>
      </c>
      <c r="J20856" t="s">
        <v>27</v>
      </c>
      <c r="K20856">
        <v>55</v>
      </c>
      <c r="L20856">
        <v>63.1</v>
      </c>
      <c r="M20856" t="s">
        <v>1117</v>
      </c>
      <c r="N20856">
        <v>63.1</v>
      </c>
      <c r="P20856" cm="1">
        <f t="array" ref="P20856">IF(Q20856&gt;0,INDEX(Q20856:Q42580,MATCH(TRUE,INDEX(Q20856:Q42580="",,),0)-1),"")</f>
        <v>11</v>
      </c>
      <c r="Q20856">
        <f t="shared" si="607"/>
        <v>7</v>
      </c>
      <c r="R20856">
        <f t="shared" si="608"/>
        <v>0</v>
      </c>
    </row>
    <row r="20857" spans="1:18" x14ac:dyDescent="0.3">
      <c r="A20857" t="s">
        <v>1423</v>
      </c>
      <c r="B20857" s="1">
        <v>38295</v>
      </c>
      <c r="C20857" s="2">
        <v>0.41666666666666669</v>
      </c>
      <c r="D20857" t="s">
        <v>1487</v>
      </c>
      <c r="E20857" t="s">
        <v>1488</v>
      </c>
      <c r="G20857" s="6" t="s">
        <v>29</v>
      </c>
      <c r="H20857" t="s">
        <v>497</v>
      </c>
      <c r="I20857" t="s">
        <v>26</v>
      </c>
      <c r="J20857" t="s">
        <v>27</v>
      </c>
      <c r="K20857">
        <v>141</v>
      </c>
      <c r="L20857">
        <v>42.25</v>
      </c>
      <c r="M20857" t="s">
        <v>1117</v>
      </c>
      <c r="N20857">
        <v>42.25</v>
      </c>
      <c r="P20857" cm="1">
        <f t="array" ref="P20857">IF(Q20857&gt;0,INDEX(Q20857:Q42581,MATCH(TRUE,INDEX(Q20857:Q42581="",,),0)-1),"")</f>
        <v>11</v>
      </c>
      <c r="Q20857">
        <f t="shared" si="607"/>
        <v>7</v>
      </c>
      <c r="R20857">
        <f t="shared" si="608"/>
        <v>0</v>
      </c>
    </row>
    <row r="20858" spans="1:18" x14ac:dyDescent="0.3">
      <c r="A20858" t="s">
        <v>1423</v>
      </c>
      <c r="B20858" s="1">
        <v>38295</v>
      </c>
      <c r="C20858" s="2">
        <v>0.41666666666666669</v>
      </c>
      <c r="D20858" t="s">
        <v>1487</v>
      </c>
      <c r="E20858" t="s">
        <v>1488</v>
      </c>
      <c r="G20858" s="6" t="s">
        <v>29</v>
      </c>
      <c r="H20858" t="s">
        <v>63</v>
      </c>
      <c r="I20858" t="s">
        <v>26</v>
      </c>
      <c r="J20858" t="s">
        <v>27</v>
      </c>
      <c r="K20858">
        <v>317</v>
      </c>
      <c r="L20858">
        <v>19.7</v>
      </c>
      <c r="M20858" t="s">
        <v>1117</v>
      </c>
      <c r="N20858">
        <v>19.7</v>
      </c>
      <c r="P20858" cm="1">
        <f t="array" ref="P20858">IF(Q20858&gt;0,INDEX(Q20858:Q42582,MATCH(TRUE,INDEX(Q20858:Q42582="",,),0)-1),"")</f>
        <v>11</v>
      </c>
      <c r="Q20858">
        <f t="shared" si="607"/>
        <v>7</v>
      </c>
      <c r="R20858">
        <f t="shared" si="608"/>
        <v>0</v>
      </c>
    </row>
    <row r="20859" spans="1:18" x14ac:dyDescent="0.3">
      <c r="A20859" t="s">
        <v>1423</v>
      </c>
      <c r="B20859" s="1">
        <v>38295</v>
      </c>
      <c r="C20859" s="2">
        <v>0.41666666666666669</v>
      </c>
      <c r="D20859" t="s">
        <v>1487</v>
      </c>
      <c r="E20859" t="s">
        <v>1488</v>
      </c>
      <c r="G20859" s="6" t="s">
        <v>29</v>
      </c>
      <c r="H20859" t="s">
        <v>64</v>
      </c>
      <c r="I20859" t="s">
        <v>26</v>
      </c>
      <c r="J20859" t="s">
        <v>27</v>
      </c>
      <c r="K20859">
        <v>28</v>
      </c>
      <c r="L20859">
        <v>14.9</v>
      </c>
      <c r="M20859" t="s">
        <v>1117</v>
      </c>
      <c r="N20859">
        <v>14.9</v>
      </c>
      <c r="P20859" cm="1">
        <f t="array" ref="P20859">IF(Q20859&gt;0,INDEX(Q20859:Q42583,MATCH(TRUE,INDEX(Q20859:Q42583="",,),0)-1),"")</f>
        <v>11</v>
      </c>
      <c r="Q20859">
        <f t="shared" si="607"/>
        <v>7</v>
      </c>
      <c r="R20859">
        <f t="shared" si="608"/>
        <v>0</v>
      </c>
    </row>
    <row r="20860" spans="1:18" x14ac:dyDescent="0.3">
      <c r="A20860" t="s">
        <v>1423</v>
      </c>
      <c r="B20860" s="1">
        <v>38295</v>
      </c>
      <c r="C20860" s="2">
        <v>0.41666666666666669</v>
      </c>
      <c r="D20860" t="s">
        <v>1487</v>
      </c>
      <c r="E20860" t="s">
        <v>1488</v>
      </c>
      <c r="G20860" t="s">
        <v>19</v>
      </c>
      <c r="H20860" t="s">
        <v>28</v>
      </c>
      <c r="I20860" t="s">
        <v>26</v>
      </c>
      <c r="J20860" t="s">
        <v>27</v>
      </c>
      <c r="K20860">
        <v>1551</v>
      </c>
      <c r="L20860">
        <v>53.5</v>
      </c>
      <c r="M20860" t="s">
        <v>449</v>
      </c>
      <c r="N20860">
        <v>64.11</v>
      </c>
      <c r="P20860" cm="1">
        <f t="array" ref="P20860">IF(Q20860&gt;0,INDEX(Q20860:Q42584,MATCH(TRUE,INDEX(Q20860:Q42584="",,),0)-1),"")</f>
        <v>11</v>
      </c>
      <c r="Q20860">
        <f t="shared" si="607"/>
        <v>8</v>
      </c>
      <c r="R20860">
        <f t="shared" si="608"/>
        <v>0</v>
      </c>
    </row>
    <row r="20861" spans="1:18" x14ac:dyDescent="0.3">
      <c r="A20861" t="s">
        <v>1423</v>
      </c>
      <c r="B20861" s="1">
        <v>38295</v>
      </c>
      <c r="C20861" s="2">
        <v>0.41666666666666669</v>
      </c>
      <c r="D20861" t="s">
        <v>1487</v>
      </c>
      <c r="E20861" t="s">
        <v>1488</v>
      </c>
      <c r="G20861" s="6" t="s">
        <v>29</v>
      </c>
      <c r="H20861" t="s">
        <v>69</v>
      </c>
      <c r="I20861" t="s">
        <v>21</v>
      </c>
      <c r="J20861" t="s">
        <v>22</v>
      </c>
      <c r="K20861">
        <v>1.1000000000000001</v>
      </c>
      <c r="L20861">
        <v>113</v>
      </c>
      <c r="M20861" t="s">
        <v>449</v>
      </c>
      <c r="N20861">
        <v>113</v>
      </c>
      <c r="P20861" cm="1">
        <f t="array" ref="P20861">IF(Q20861&gt;0,INDEX(Q20861:Q42585,MATCH(TRUE,INDEX(Q20861:Q42585="",,),0)-1),"")</f>
        <v>11</v>
      </c>
      <c r="Q20861">
        <f t="shared" si="607"/>
        <v>8</v>
      </c>
      <c r="R20861">
        <f t="shared" si="608"/>
        <v>0</v>
      </c>
    </row>
    <row r="20862" spans="1:18" x14ac:dyDescent="0.3">
      <c r="A20862" t="s">
        <v>1423</v>
      </c>
      <c r="B20862" s="1">
        <v>38295</v>
      </c>
      <c r="C20862" s="2">
        <v>0.41666666666666669</v>
      </c>
      <c r="D20862" t="s">
        <v>1487</v>
      </c>
      <c r="E20862" t="s">
        <v>1488</v>
      </c>
      <c r="G20862" s="6" t="s">
        <v>29</v>
      </c>
      <c r="H20862" t="s">
        <v>41</v>
      </c>
      <c r="I20862" t="s">
        <v>21</v>
      </c>
      <c r="J20862" t="s">
        <v>22</v>
      </c>
      <c r="K20862">
        <v>9.1999999999999993</v>
      </c>
      <c r="L20862">
        <v>163</v>
      </c>
      <c r="M20862" t="s">
        <v>449</v>
      </c>
      <c r="N20862">
        <v>163</v>
      </c>
      <c r="P20862" cm="1">
        <f t="array" ref="P20862">IF(Q20862&gt;0,INDEX(Q20862:Q42586,MATCH(TRUE,INDEX(Q20862:Q42586="",,),0)-1),"")</f>
        <v>11</v>
      </c>
      <c r="Q20862">
        <f t="shared" ref="Q20862:Q20895" si="609">INT((ROW()-20797)/9)+1</f>
        <v>8</v>
      </c>
      <c r="R20862">
        <f t="shared" si="608"/>
        <v>0</v>
      </c>
    </row>
    <row r="20863" spans="1:18" x14ac:dyDescent="0.3">
      <c r="A20863" t="s">
        <v>1423</v>
      </c>
      <c r="B20863" s="1">
        <v>38295</v>
      </c>
      <c r="C20863" s="2">
        <v>0.41666666666666669</v>
      </c>
      <c r="D20863" t="s">
        <v>1487</v>
      </c>
      <c r="E20863" t="s">
        <v>1488</v>
      </c>
      <c r="G20863" s="6" t="s">
        <v>29</v>
      </c>
      <c r="H20863" t="s">
        <v>148</v>
      </c>
      <c r="I20863" t="s">
        <v>26</v>
      </c>
      <c r="J20863" t="s">
        <v>27</v>
      </c>
      <c r="K20863">
        <v>3</v>
      </c>
      <c r="L20863">
        <v>18.7</v>
      </c>
      <c r="M20863" t="s">
        <v>449</v>
      </c>
      <c r="N20863">
        <v>18.7</v>
      </c>
      <c r="P20863" cm="1">
        <f t="array" ref="P20863">IF(Q20863&gt;0,INDEX(Q20863:Q42587,MATCH(TRUE,INDEX(Q20863:Q42587="",,),0)-1),"")</f>
        <v>11</v>
      </c>
      <c r="Q20863">
        <f t="shared" si="609"/>
        <v>8</v>
      </c>
      <c r="R20863">
        <f t="shared" si="608"/>
        <v>0</v>
      </c>
    </row>
    <row r="20864" spans="1:18" x14ac:dyDescent="0.3">
      <c r="A20864" t="s">
        <v>1423</v>
      </c>
      <c r="B20864" s="1">
        <v>38295</v>
      </c>
      <c r="C20864" s="2">
        <v>0.41666666666666669</v>
      </c>
      <c r="D20864" t="s">
        <v>1487</v>
      </c>
      <c r="E20864" t="s">
        <v>1488</v>
      </c>
      <c r="G20864" s="6" t="s">
        <v>29</v>
      </c>
      <c r="H20864" t="s">
        <v>69</v>
      </c>
      <c r="I20864" t="s">
        <v>26</v>
      </c>
      <c r="J20864" t="s">
        <v>27</v>
      </c>
      <c r="K20864">
        <v>33</v>
      </c>
      <c r="L20864">
        <v>23.3</v>
      </c>
      <c r="M20864" t="s">
        <v>449</v>
      </c>
      <c r="N20864">
        <v>23.3</v>
      </c>
      <c r="P20864" cm="1">
        <f t="array" ref="P20864">IF(Q20864&gt;0,INDEX(Q20864:Q42588,MATCH(TRUE,INDEX(Q20864:Q42588="",,),0)-1),"")</f>
        <v>11</v>
      </c>
      <c r="Q20864">
        <f t="shared" si="609"/>
        <v>8</v>
      </c>
      <c r="R20864">
        <f t="shared" si="608"/>
        <v>0</v>
      </c>
    </row>
    <row r="20865" spans="1:18" x14ac:dyDescent="0.3">
      <c r="A20865" t="s">
        <v>1423</v>
      </c>
      <c r="B20865" s="1">
        <v>38295</v>
      </c>
      <c r="C20865" s="2">
        <v>0.41666666666666669</v>
      </c>
      <c r="D20865" t="s">
        <v>1487</v>
      </c>
      <c r="E20865" t="s">
        <v>1488</v>
      </c>
      <c r="G20865" s="6" t="s">
        <v>29</v>
      </c>
      <c r="H20865" t="s">
        <v>41</v>
      </c>
      <c r="I20865" t="s">
        <v>26</v>
      </c>
      <c r="J20865" t="s">
        <v>27</v>
      </c>
      <c r="K20865">
        <v>55</v>
      </c>
      <c r="L20865">
        <v>63.1</v>
      </c>
      <c r="M20865" t="s">
        <v>449</v>
      </c>
      <c r="N20865">
        <v>63.1</v>
      </c>
      <c r="P20865" cm="1">
        <f t="array" ref="P20865">IF(Q20865&gt;0,INDEX(Q20865:Q42589,MATCH(TRUE,INDEX(Q20865:Q42589="",,),0)-1),"")</f>
        <v>11</v>
      </c>
      <c r="Q20865">
        <f t="shared" si="609"/>
        <v>8</v>
      </c>
      <c r="R20865">
        <f t="shared" si="608"/>
        <v>0</v>
      </c>
    </row>
    <row r="20866" spans="1:18" x14ac:dyDescent="0.3">
      <c r="A20866" t="s">
        <v>1423</v>
      </c>
      <c r="B20866" s="1">
        <v>38295</v>
      </c>
      <c r="C20866" s="2">
        <v>0.41666666666666669</v>
      </c>
      <c r="D20866" t="s">
        <v>1487</v>
      </c>
      <c r="E20866" t="s">
        <v>1488</v>
      </c>
      <c r="G20866" s="6" t="s">
        <v>29</v>
      </c>
      <c r="H20866" t="s">
        <v>497</v>
      </c>
      <c r="I20866" t="s">
        <v>26</v>
      </c>
      <c r="J20866" t="s">
        <v>27</v>
      </c>
      <c r="K20866">
        <v>141</v>
      </c>
      <c r="L20866">
        <v>42.25</v>
      </c>
      <c r="M20866" t="s">
        <v>449</v>
      </c>
      <c r="N20866">
        <v>42.25</v>
      </c>
      <c r="P20866" cm="1">
        <f t="array" ref="P20866">IF(Q20866&gt;0,INDEX(Q20866:Q42590,MATCH(TRUE,INDEX(Q20866:Q42590="",,),0)-1),"")</f>
        <v>11</v>
      </c>
      <c r="Q20866">
        <f t="shared" si="609"/>
        <v>8</v>
      </c>
      <c r="R20866">
        <f t="shared" si="608"/>
        <v>0</v>
      </c>
    </row>
    <row r="20867" spans="1:18" x14ac:dyDescent="0.3">
      <c r="A20867" t="s">
        <v>1423</v>
      </c>
      <c r="B20867" s="1">
        <v>38295</v>
      </c>
      <c r="C20867" s="2">
        <v>0.41666666666666669</v>
      </c>
      <c r="D20867" t="s">
        <v>1487</v>
      </c>
      <c r="E20867" t="s">
        <v>1488</v>
      </c>
      <c r="G20867" s="6" t="s">
        <v>29</v>
      </c>
      <c r="H20867" t="s">
        <v>63</v>
      </c>
      <c r="I20867" t="s">
        <v>26</v>
      </c>
      <c r="J20867" t="s">
        <v>27</v>
      </c>
      <c r="K20867">
        <v>317</v>
      </c>
      <c r="L20867">
        <v>19.7</v>
      </c>
      <c r="M20867" t="s">
        <v>449</v>
      </c>
      <c r="N20867">
        <v>19.7</v>
      </c>
      <c r="P20867" cm="1">
        <f t="array" ref="P20867">IF(Q20867&gt;0,INDEX(Q20867:Q42591,MATCH(TRUE,INDEX(Q20867:Q42591="",,),0)-1),"")</f>
        <v>11</v>
      </c>
      <c r="Q20867">
        <f t="shared" si="609"/>
        <v>8</v>
      </c>
      <c r="R20867">
        <f t="shared" si="608"/>
        <v>0</v>
      </c>
    </row>
    <row r="20868" spans="1:18" x14ac:dyDescent="0.3">
      <c r="A20868" t="s">
        <v>1423</v>
      </c>
      <c r="B20868" s="1">
        <v>38295</v>
      </c>
      <c r="C20868" s="2">
        <v>0.41666666666666669</v>
      </c>
      <c r="D20868" t="s">
        <v>1487</v>
      </c>
      <c r="E20868" t="s">
        <v>1488</v>
      </c>
      <c r="G20868" s="6" t="s">
        <v>29</v>
      </c>
      <c r="H20868" t="s">
        <v>64</v>
      </c>
      <c r="I20868" t="s">
        <v>26</v>
      </c>
      <c r="J20868" t="s">
        <v>27</v>
      </c>
      <c r="K20868">
        <v>28</v>
      </c>
      <c r="L20868">
        <v>14.9</v>
      </c>
      <c r="M20868" t="s">
        <v>449</v>
      </c>
      <c r="N20868">
        <v>14.9</v>
      </c>
      <c r="P20868" cm="1">
        <f t="array" ref="P20868">IF(Q20868&gt;0,INDEX(Q20868:Q42592,MATCH(TRUE,INDEX(Q20868:Q42592="",,),0)-1),"")</f>
        <v>11</v>
      </c>
      <c r="Q20868">
        <f t="shared" si="609"/>
        <v>8</v>
      </c>
      <c r="R20868">
        <f t="shared" si="608"/>
        <v>0</v>
      </c>
    </row>
    <row r="20869" spans="1:18" x14ac:dyDescent="0.3">
      <c r="A20869" t="s">
        <v>1423</v>
      </c>
      <c r="B20869" s="1">
        <v>38295</v>
      </c>
      <c r="C20869" s="2">
        <v>0.41666666666666669</v>
      </c>
      <c r="D20869" t="s">
        <v>1487</v>
      </c>
      <c r="E20869" t="s">
        <v>1488</v>
      </c>
      <c r="G20869" t="s">
        <v>19</v>
      </c>
      <c r="H20869" t="s">
        <v>28</v>
      </c>
      <c r="I20869" t="s">
        <v>26</v>
      </c>
      <c r="J20869" t="s">
        <v>27</v>
      </c>
      <c r="K20869">
        <v>1551</v>
      </c>
      <c r="L20869">
        <v>53.5</v>
      </c>
      <c r="M20869" t="s">
        <v>1433</v>
      </c>
      <c r="N20869">
        <v>56.13</v>
      </c>
      <c r="P20869" cm="1">
        <f t="array" ref="P20869">IF(Q20869&gt;0,INDEX(Q20869:Q42593,MATCH(TRUE,INDEX(Q20869:Q42593="",,),0)-1),"")</f>
        <v>11</v>
      </c>
      <c r="Q20869">
        <f t="shared" si="609"/>
        <v>9</v>
      </c>
      <c r="R20869">
        <f t="shared" si="608"/>
        <v>0</v>
      </c>
    </row>
    <row r="20870" spans="1:18" x14ac:dyDescent="0.3">
      <c r="A20870" t="s">
        <v>1423</v>
      </c>
      <c r="B20870" s="1">
        <v>38295</v>
      </c>
      <c r="C20870" s="2">
        <v>0.41666666666666669</v>
      </c>
      <c r="D20870" t="s">
        <v>1487</v>
      </c>
      <c r="E20870" t="s">
        <v>1488</v>
      </c>
      <c r="G20870" s="6" t="s">
        <v>29</v>
      </c>
      <c r="H20870" t="s">
        <v>69</v>
      </c>
      <c r="I20870" t="s">
        <v>21</v>
      </c>
      <c r="J20870" t="s">
        <v>22</v>
      </c>
      <c r="K20870">
        <v>1.1000000000000001</v>
      </c>
      <c r="L20870">
        <v>113</v>
      </c>
      <c r="M20870" t="s">
        <v>1433</v>
      </c>
      <c r="N20870">
        <v>113</v>
      </c>
      <c r="P20870" cm="1">
        <f t="array" ref="P20870">IF(Q20870&gt;0,INDEX(Q20870:Q42594,MATCH(TRUE,INDEX(Q20870:Q42594="",,),0)-1),"")</f>
        <v>11</v>
      </c>
      <c r="Q20870">
        <f t="shared" si="609"/>
        <v>9</v>
      </c>
      <c r="R20870">
        <f t="shared" si="608"/>
        <v>0</v>
      </c>
    </row>
    <row r="20871" spans="1:18" x14ac:dyDescent="0.3">
      <c r="A20871" t="s">
        <v>1423</v>
      </c>
      <c r="B20871" s="1">
        <v>38295</v>
      </c>
      <c r="C20871" s="2">
        <v>0.41666666666666669</v>
      </c>
      <c r="D20871" t="s">
        <v>1487</v>
      </c>
      <c r="E20871" t="s">
        <v>1488</v>
      </c>
      <c r="G20871" s="6" t="s">
        <v>29</v>
      </c>
      <c r="H20871" t="s">
        <v>41</v>
      </c>
      <c r="I20871" t="s">
        <v>21</v>
      </c>
      <c r="J20871" t="s">
        <v>22</v>
      </c>
      <c r="K20871">
        <v>9.1999999999999993</v>
      </c>
      <c r="L20871">
        <v>163</v>
      </c>
      <c r="M20871" t="s">
        <v>1433</v>
      </c>
      <c r="N20871">
        <v>163</v>
      </c>
      <c r="P20871" cm="1">
        <f t="array" ref="P20871">IF(Q20871&gt;0,INDEX(Q20871:Q42595,MATCH(TRUE,INDEX(Q20871:Q42595="",,),0)-1),"")</f>
        <v>11</v>
      </c>
      <c r="Q20871">
        <f t="shared" si="609"/>
        <v>9</v>
      </c>
      <c r="R20871">
        <f t="shared" si="608"/>
        <v>0</v>
      </c>
    </row>
    <row r="20872" spans="1:18" x14ac:dyDescent="0.3">
      <c r="A20872" t="s">
        <v>1423</v>
      </c>
      <c r="B20872" s="1">
        <v>38295</v>
      </c>
      <c r="C20872" s="2">
        <v>0.41666666666666669</v>
      </c>
      <c r="D20872" t="s">
        <v>1487</v>
      </c>
      <c r="E20872" t="s">
        <v>1488</v>
      </c>
      <c r="G20872" s="6" t="s">
        <v>29</v>
      </c>
      <c r="H20872" t="s">
        <v>148</v>
      </c>
      <c r="I20872" t="s">
        <v>26</v>
      </c>
      <c r="J20872" t="s">
        <v>27</v>
      </c>
      <c r="K20872">
        <v>3</v>
      </c>
      <c r="L20872">
        <v>18.7</v>
      </c>
      <c r="M20872" t="s">
        <v>1433</v>
      </c>
      <c r="N20872">
        <v>18.7</v>
      </c>
      <c r="P20872" cm="1">
        <f t="array" ref="P20872">IF(Q20872&gt;0,INDEX(Q20872:Q42596,MATCH(TRUE,INDEX(Q20872:Q42596="",,),0)-1),"")</f>
        <v>11</v>
      </c>
      <c r="Q20872">
        <f t="shared" si="609"/>
        <v>9</v>
      </c>
      <c r="R20872">
        <f t="shared" si="608"/>
        <v>0</v>
      </c>
    </row>
    <row r="20873" spans="1:18" x14ac:dyDescent="0.3">
      <c r="A20873" t="s">
        <v>1423</v>
      </c>
      <c r="B20873" s="1">
        <v>38295</v>
      </c>
      <c r="C20873" s="2">
        <v>0.41666666666666669</v>
      </c>
      <c r="D20873" t="s">
        <v>1487</v>
      </c>
      <c r="E20873" t="s">
        <v>1488</v>
      </c>
      <c r="G20873" s="6" t="s">
        <v>29</v>
      </c>
      <c r="H20873" t="s">
        <v>69</v>
      </c>
      <c r="I20873" t="s">
        <v>26</v>
      </c>
      <c r="J20873" t="s">
        <v>27</v>
      </c>
      <c r="K20873">
        <v>33</v>
      </c>
      <c r="L20873">
        <v>23.3</v>
      </c>
      <c r="M20873" t="s">
        <v>1433</v>
      </c>
      <c r="N20873">
        <v>23.3</v>
      </c>
      <c r="P20873" cm="1">
        <f t="array" ref="P20873">IF(Q20873&gt;0,INDEX(Q20873:Q42597,MATCH(TRUE,INDEX(Q20873:Q42597="",,),0)-1),"")</f>
        <v>11</v>
      </c>
      <c r="Q20873">
        <f t="shared" si="609"/>
        <v>9</v>
      </c>
      <c r="R20873">
        <f t="shared" si="608"/>
        <v>0</v>
      </c>
    </row>
    <row r="20874" spans="1:18" x14ac:dyDescent="0.3">
      <c r="A20874" t="s">
        <v>1423</v>
      </c>
      <c r="B20874" s="1">
        <v>38295</v>
      </c>
      <c r="C20874" s="2">
        <v>0.41666666666666669</v>
      </c>
      <c r="D20874" t="s">
        <v>1487</v>
      </c>
      <c r="E20874" t="s">
        <v>1488</v>
      </c>
      <c r="G20874" s="6" t="s">
        <v>29</v>
      </c>
      <c r="H20874" t="s">
        <v>41</v>
      </c>
      <c r="I20874" t="s">
        <v>26</v>
      </c>
      <c r="J20874" t="s">
        <v>27</v>
      </c>
      <c r="K20874">
        <v>55</v>
      </c>
      <c r="L20874">
        <v>63.1</v>
      </c>
      <c r="M20874" t="s">
        <v>1433</v>
      </c>
      <c r="N20874">
        <v>63.1</v>
      </c>
      <c r="P20874" cm="1">
        <f t="array" ref="P20874">IF(Q20874&gt;0,INDEX(Q20874:Q42598,MATCH(TRUE,INDEX(Q20874:Q42598="",,),0)-1),"")</f>
        <v>11</v>
      </c>
      <c r="Q20874">
        <f t="shared" si="609"/>
        <v>9</v>
      </c>
      <c r="R20874">
        <f t="shared" si="608"/>
        <v>0</v>
      </c>
    </row>
    <row r="20875" spans="1:18" x14ac:dyDescent="0.3">
      <c r="A20875" t="s">
        <v>1423</v>
      </c>
      <c r="B20875" s="1">
        <v>38295</v>
      </c>
      <c r="C20875" s="2">
        <v>0.41666666666666669</v>
      </c>
      <c r="D20875" t="s">
        <v>1487</v>
      </c>
      <c r="E20875" t="s">
        <v>1488</v>
      </c>
      <c r="G20875" s="6" t="s">
        <v>29</v>
      </c>
      <c r="H20875" t="s">
        <v>497</v>
      </c>
      <c r="I20875" t="s">
        <v>26</v>
      </c>
      <c r="J20875" t="s">
        <v>27</v>
      </c>
      <c r="K20875">
        <v>141</v>
      </c>
      <c r="L20875">
        <v>42.25</v>
      </c>
      <c r="M20875" t="s">
        <v>1433</v>
      </c>
      <c r="N20875">
        <v>42.25</v>
      </c>
      <c r="P20875" cm="1">
        <f t="array" ref="P20875">IF(Q20875&gt;0,INDEX(Q20875:Q42599,MATCH(TRUE,INDEX(Q20875:Q42599="",,),0)-1),"")</f>
        <v>11</v>
      </c>
      <c r="Q20875">
        <f t="shared" si="609"/>
        <v>9</v>
      </c>
      <c r="R20875">
        <f t="shared" si="608"/>
        <v>0</v>
      </c>
    </row>
    <row r="20876" spans="1:18" x14ac:dyDescent="0.3">
      <c r="A20876" t="s">
        <v>1423</v>
      </c>
      <c r="B20876" s="1">
        <v>38295</v>
      </c>
      <c r="C20876" s="2">
        <v>0.41666666666666669</v>
      </c>
      <c r="D20876" t="s">
        <v>1487</v>
      </c>
      <c r="E20876" t="s">
        <v>1488</v>
      </c>
      <c r="G20876" s="6" t="s">
        <v>29</v>
      </c>
      <c r="H20876" t="s">
        <v>63</v>
      </c>
      <c r="I20876" t="s">
        <v>26</v>
      </c>
      <c r="J20876" t="s">
        <v>27</v>
      </c>
      <c r="K20876">
        <v>317</v>
      </c>
      <c r="L20876">
        <v>19.7</v>
      </c>
      <c r="M20876" t="s">
        <v>1433</v>
      </c>
      <c r="N20876">
        <v>19.7</v>
      </c>
      <c r="P20876" cm="1">
        <f t="array" ref="P20876">IF(Q20876&gt;0,INDEX(Q20876:Q42600,MATCH(TRUE,INDEX(Q20876:Q42600="",,),0)-1),"")</f>
        <v>11</v>
      </c>
      <c r="Q20876">
        <f t="shared" si="609"/>
        <v>9</v>
      </c>
      <c r="R20876">
        <f t="shared" si="608"/>
        <v>0</v>
      </c>
    </row>
    <row r="20877" spans="1:18" x14ac:dyDescent="0.3">
      <c r="A20877" t="s">
        <v>1423</v>
      </c>
      <c r="B20877" s="1">
        <v>38295</v>
      </c>
      <c r="C20877" s="2">
        <v>0.41666666666666669</v>
      </c>
      <c r="D20877" t="s">
        <v>1487</v>
      </c>
      <c r="E20877" t="s">
        <v>1488</v>
      </c>
      <c r="G20877" s="6" t="s">
        <v>29</v>
      </c>
      <c r="H20877" t="s">
        <v>64</v>
      </c>
      <c r="I20877" t="s">
        <v>26</v>
      </c>
      <c r="J20877" t="s">
        <v>27</v>
      </c>
      <c r="K20877">
        <v>28</v>
      </c>
      <c r="L20877">
        <v>14.9</v>
      </c>
      <c r="M20877" t="s">
        <v>1433</v>
      </c>
      <c r="N20877">
        <v>14.9</v>
      </c>
      <c r="P20877" cm="1">
        <f t="array" ref="P20877">IF(Q20877&gt;0,INDEX(Q20877:Q42601,MATCH(TRUE,INDEX(Q20877:Q42601="",,),0)-1),"")</f>
        <v>11</v>
      </c>
      <c r="Q20877">
        <f t="shared" si="609"/>
        <v>9</v>
      </c>
      <c r="R20877">
        <f t="shared" si="608"/>
        <v>0</v>
      </c>
    </row>
    <row r="20878" spans="1:18" x14ac:dyDescent="0.3">
      <c r="A20878" t="s">
        <v>1423</v>
      </c>
      <c r="B20878" s="1">
        <v>38295</v>
      </c>
      <c r="C20878" s="2">
        <v>0.41666666666666669</v>
      </c>
      <c r="D20878" t="s">
        <v>1487</v>
      </c>
      <c r="E20878" t="s">
        <v>1488</v>
      </c>
      <c r="G20878" t="s">
        <v>19</v>
      </c>
      <c r="H20878" t="s">
        <v>28</v>
      </c>
      <c r="I20878" t="s">
        <v>26</v>
      </c>
      <c r="J20878" t="s">
        <v>27</v>
      </c>
      <c r="K20878">
        <v>1551</v>
      </c>
      <c r="L20878">
        <v>53.5</v>
      </c>
      <c r="M20878" t="s">
        <v>1140</v>
      </c>
      <c r="N20878">
        <v>55</v>
      </c>
      <c r="P20878" cm="1">
        <f t="array" ref="P20878">IF(Q20878&gt;0,INDEX(Q20878:Q42602,MATCH(TRUE,INDEX(Q20878:Q42602="",,),0)-1),"")</f>
        <v>11</v>
      </c>
      <c r="Q20878">
        <f t="shared" si="609"/>
        <v>10</v>
      </c>
      <c r="R20878">
        <f t="shared" si="608"/>
        <v>0</v>
      </c>
    </row>
    <row r="20879" spans="1:18" x14ac:dyDescent="0.3">
      <c r="A20879" t="s">
        <v>1423</v>
      </c>
      <c r="B20879" s="1">
        <v>38295</v>
      </c>
      <c r="C20879" s="2">
        <v>0.41666666666666669</v>
      </c>
      <c r="D20879" t="s">
        <v>1487</v>
      </c>
      <c r="E20879" t="s">
        <v>1488</v>
      </c>
      <c r="G20879" s="6" t="s">
        <v>29</v>
      </c>
      <c r="H20879" t="s">
        <v>69</v>
      </c>
      <c r="I20879" t="s">
        <v>21</v>
      </c>
      <c r="J20879" t="s">
        <v>22</v>
      </c>
      <c r="K20879">
        <v>1.1000000000000001</v>
      </c>
      <c r="L20879">
        <v>113</v>
      </c>
      <c r="M20879" t="s">
        <v>1140</v>
      </c>
      <c r="N20879">
        <v>113</v>
      </c>
      <c r="P20879" cm="1">
        <f t="array" ref="P20879">IF(Q20879&gt;0,INDEX(Q20879:Q42603,MATCH(TRUE,INDEX(Q20879:Q42603="",,),0)-1),"")</f>
        <v>11</v>
      </c>
      <c r="Q20879">
        <f t="shared" si="609"/>
        <v>10</v>
      </c>
      <c r="R20879">
        <f t="shared" si="608"/>
        <v>0</v>
      </c>
    </row>
    <row r="20880" spans="1:18" x14ac:dyDescent="0.3">
      <c r="A20880" t="s">
        <v>1423</v>
      </c>
      <c r="B20880" s="1">
        <v>38295</v>
      </c>
      <c r="C20880" s="2">
        <v>0.41666666666666669</v>
      </c>
      <c r="D20880" t="s">
        <v>1487</v>
      </c>
      <c r="E20880" t="s">
        <v>1488</v>
      </c>
      <c r="G20880" s="6" t="s">
        <v>29</v>
      </c>
      <c r="H20880" t="s">
        <v>41</v>
      </c>
      <c r="I20880" t="s">
        <v>21</v>
      </c>
      <c r="J20880" t="s">
        <v>22</v>
      </c>
      <c r="K20880">
        <v>9.1999999999999993</v>
      </c>
      <c r="L20880">
        <v>163</v>
      </c>
      <c r="M20880" t="s">
        <v>1140</v>
      </c>
      <c r="N20880">
        <v>163</v>
      </c>
      <c r="P20880" cm="1">
        <f t="array" ref="P20880">IF(Q20880&gt;0,INDEX(Q20880:Q42604,MATCH(TRUE,INDEX(Q20880:Q42604="",,),0)-1),"")</f>
        <v>11</v>
      </c>
      <c r="Q20880">
        <f t="shared" si="609"/>
        <v>10</v>
      </c>
      <c r="R20880">
        <f t="shared" si="608"/>
        <v>0</v>
      </c>
    </row>
    <row r="20881" spans="1:18" x14ac:dyDescent="0.3">
      <c r="A20881" t="s">
        <v>1423</v>
      </c>
      <c r="B20881" s="1">
        <v>38295</v>
      </c>
      <c r="C20881" s="2">
        <v>0.41666666666666669</v>
      </c>
      <c r="D20881" t="s">
        <v>1487</v>
      </c>
      <c r="E20881" t="s">
        <v>1488</v>
      </c>
      <c r="G20881" s="6" t="s">
        <v>29</v>
      </c>
      <c r="H20881" t="s">
        <v>148</v>
      </c>
      <c r="I20881" t="s">
        <v>26</v>
      </c>
      <c r="J20881" t="s">
        <v>27</v>
      </c>
      <c r="K20881">
        <v>3</v>
      </c>
      <c r="L20881">
        <v>18.7</v>
      </c>
      <c r="M20881" t="s">
        <v>1140</v>
      </c>
      <c r="N20881">
        <v>18.7</v>
      </c>
      <c r="P20881" cm="1">
        <f t="array" ref="P20881">IF(Q20881&gt;0,INDEX(Q20881:Q42605,MATCH(TRUE,INDEX(Q20881:Q42605="",,),0)-1),"")</f>
        <v>11</v>
      </c>
      <c r="Q20881">
        <f t="shared" si="609"/>
        <v>10</v>
      </c>
      <c r="R20881">
        <f t="shared" si="608"/>
        <v>0</v>
      </c>
    </row>
    <row r="20882" spans="1:18" x14ac:dyDescent="0.3">
      <c r="A20882" t="s">
        <v>1423</v>
      </c>
      <c r="B20882" s="1">
        <v>38295</v>
      </c>
      <c r="C20882" s="2">
        <v>0.41666666666666669</v>
      </c>
      <c r="D20882" t="s">
        <v>1487</v>
      </c>
      <c r="E20882" t="s">
        <v>1488</v>
      </c>
      <c r="G20882" s="6" t="s">
        <v>29</v>
      </c>
      <c r="H20882" t="s">
        <v>69</v>
      </c>
      <c r="I20882" t="s">
        <v>26</v>
      </c>
      <c r="J20882" t="s">
        <v>27</v>
      </c>
      <c r="K20882">
        <v>33</v>
      </c>
      <c r="L20882">
        <v>23.3</v>
      </c>
      <c r="M20882" t="s">
        <v>1140</v>
      </c>
      <c r="N20882">
        <v>23.3</v>
      </c>
      <c r="P20882" cm="1">
        <f t="array" ref="P20882">IF(Q20882&gt;0,INDEX(Q20882:Q42606,MATCH(TRUE,INDEX(Q20882:Q42606="",,),0)-1),"")</f>
        <v>11</v>
      </c>
      <c r="Q20882">
        <f t="shared" si="609"/>
        <v>10</v>
      </c>
      <c r="R20882">
        <f t="shared" si="608"/>
        <v>0</v>
      </c>
    </row>
    <row r="20883" spans="1:18" x14ac:dyDescent="0.3">
      <c r="A20883" t="s">
        <v>1423</v>
      </c>
      <c r="B20883" s="1">
        <v>38295</v>
      </c>
      <c r="C20883" s="2">
        <v>0.41666666666666669</v>
      </c>
      <c r="D20883" t="s">
        <v>1487</v>
      </c>
      <c r="E20883" t="s">
        <v>1488</v>
      </c>
      <c r="G20883" s="6" t="s">
        <v>29</v>
      </c>
      <c r="H20883" t="s">
        <v>41</v>
      </c>
      <c r="I20883" t="s">
        <v>26</v>
      </c>
      <c r="J20883" t="s">
        <v>27</v>
      </c>
      <c r="K20883">
        <v>55</v>
      </c>
      <c r="L20883">
        <v>63.1</v>
      </c>
      <c r="M20883" t="s">
        <v>1140</v>
      </c>
      <c r="N20883">
        <v>63.1</v>
      </c>
      <c r="P20883" cm="1">
        <f t="array" ref="P20883">IF(Q20883&gt;0,INDEX(Q20883:Q42607,MATCH(TRUE,INDEX(Q20883:Q42607="",,),0)-1),"")</f>
        <v>11</v>
      </c>
      <c r="Q20883">
        <f t="shared" si="609"/>
        <v>10</v>
      </c>
      <c r="R20883">
        <f t="shared" si="608"/>
        <v>0</v>
      </c>
    </row>
    <row r="20884" spans="1:18" x14ac:dyDescent="0.3">
      <c r="A20884" t="s">
        <v>1423</v>
      </c>
      <c r="B20884" s="1">
        <v>38295</v>
      </c>
      <c r="C20884" s="2">
        <v>0.41666666666666669</v>
      </c>
      <c r="D20884" t="s">
        <v>1487</v>
      </c>
      <c r="E20884" t="s">
        <v>1488</v>
      </c>
      <c r="G20884" s="6" t="s">
        <v>29</v>
      </c>
      <c r="H20884" t="s">
        <v>497</v>
      </c>
      <c r="I20884" t="s">
        <v>26</v>
      </c>
      <c r="J20884" t="s">
        <v>27</v>
      </c>
      <c r="K20884">
        <v>141</v>
      </c>
      <c r="L20884">
        <v>42.25</v>
      </c>
      <c r="M20884" t="s">
        <v>1140</v>
      </c>
      <c r="N20884">
        <v>42.25</v>
      </c>
      <c r="P20884" cm="1">
        <f t="array" ref="P20884">IF(Q20884&gt;0,INDEX(Q20884:Q42608,MATCH(TRUE,INDEX(Q20884:Q42608="",,),0)-1),"")</f>
        <v>11</v>
      </c>
      <c r="Q20884">
        <f t="shared" si="609"/>
        <v>10</v>
      </c>
      <c r="R20884">
        <f t="shared" si="608"/>
        <v>0</v>
      </c>
    </row>
    <row r="20885" spans="1:18" x14ac:dyDescent="0.3">
      <c r="A20885" t="s">
        <v>1423</v>
      </c>
      <c r="B20885" s="1">
        <v>38295</v>
      </c>
      <c r="C20885" s="2">
        <v>0.41666666666666669</v>
      </c>
      <c r="D20885" t="s">
        <v>1487</v>
      </c>
      <c r="E20885" t="s">
        <v>1488</v>
      </c>
      <c r="G20885" s="6" t="s">
        <v>29</v>
      </c>
      <c r="H20885" t="s">
        <v>63</v>
      </c>
      <c r="I20885" t="s">
        <v>26</v>
      </c>
      <c r="J20885" t="s">
        <v>27</v>
      </c>
      <c r="K20885">
        <v>317</v>
      </c>
      <c r="L20885">
        <v>19.7</v>
      </c>
      <c r="M20885" t="s">
        <v>1140</v>
      </c>
      <c r="N20885">
        <v>19.7</v>
      </c>
      <c r="P20885" cm="1">
        <f t="array" ref="P20885">IF(Q20885&gt;0,INDEX(Q20885:Q42609,MATCH(TRUE,INDEX(Q20885:Q42609="",,),0)-1),"")</f>
        <v>11</v>
      </c>
      <c r="Q20885">
        <f t="shared" si="609"/>
        <v>10</v>
      </c>
      <c r="R20885">
        <f t="shared" si="608"/>
        <v>0</v>
      </c>
    </row>
    <row r="20886" spans="1:18" x14ac:dyDescent="0.3">
      <c r="A20886" t="s">
        <v>1423</v>
      </c>
      <c r="B20886" s="1">
        <v>38295</v>
      </c>
      <c r="C20886" s="2">
        <v>0.41666666666666669</v>
      </c>
      <c r="D20886" t="s">
        <v>1487</v>
      </c>
      <c r="E20886" t="s">
        <v>1488</v>
      </c>
      <c r="G20886" s="6" t="s">
        <v>29</v>
      </c>
      <c r="H20886" t="s">
        <v>64</v>
      </c>
      <c r="I20886" t="s">
        <v>26</v>
      </c>
      <c r="J20886" t="s">
        <v>27</v>
      </c>
      <c r="K20886">
        <v>28</v>
      </c>
      <c r="L20886">
        <v>14.9</v>
      </c>
      <c r="M20886" t="s">
        <v>1140</v>
      </c>
      <c r="N20886">
        <v>14.9</v>
      </c>
      <c r="P20886" cm="1">
        <f t="array" ref="P20886">IF(Q20886&gt;0,INDEX(Q20886:Q42610,MATCH(TRUE,INDEX(Q20886:Q42610="",,),0)-1),"")</f>
        <v>11</v>
      </c>
      <c r="Q20886">
        <f t="shared" si="609"/>
        <v>10</v>
      </c>
      <c r="R20886">
        <f t="shared" si="608"/>
        <v>0</v>
      </c>
    </row>
    <row r="20887" spans="1:18" x14ac:dyDescent="0.3">
      <c r="A20887" t="s">
        <v>1423</v>
      </c>
      <c r="B20887" s="1">
        <v>38295</v>
      </c>
      <c r="C20887" s="2">
        <v>0.41666666666666669</v>
      </c>
      <c r="D20887" t="s">
        <v>1487</v>
      </c>
      <c r="E20887" t="s">
        <v>1488</v>
      </c>
      <c r="G20887" t="s">
        <v>19</v>
      </c>
      <c r="H20887" t="s">
        <v>28</v>
      </c>
      <c r="I20887" t="s">
        <v>26</v>
      </c>
      <c r="J20887" t="s">
        <v>27</v>
      </c>
      <c r="K20887">
        <v>1551</v>
      </c>
      <c r="L20887">
        <v>53.5</v>
      </c>
      <c r="M20887" t="s">
        <v>1118</v>
      </c>
      <c r="N20887">
        <v>53.5</v>
      </c>
      <c r="P20887" cm="1">
        <f t="array" ref="P20887">IF(Q20887&gt;0,INDEX(Q20887:Q42611,MATCH(TRUE,INDEX(Q20887:Q42611="",,),0)-1),"")</f>
        <v>11</v>
      </c>
      <c r="Q20887">
        <f t="shared" si="609"/>
        <v>11</v>
      </c>
      <c r="R20887">
        <f t="shared" si="608"/>
        <v>0</v>
      </c>
    </row>
    <row r="20888" spans="1:18" x14ac:dyDescent="0.3">
      <c r="A20888" t="s">
        <v>1423</v>
      </c>
      <c r="B20888" s="1">
        <v>38295</v>
      </c>
      <c r="C20888" s="2">
        <v>0.41666666666666669</v>
      </c>
      <c r="D20888" t="s">
        <v>1487</v>
      </c>
      <c r="E20888" t="s">
        <v>1488</v>
      </c>
      <c r="G20888" s="6" t="s">
        <v>29</v>
      </c>
      <c r="H20888" t="s">
        <v>69</v>
      </c>
      <c r="I20888" t="s">
        <v>21</v>
      </c>
      <c r="J20888" t="s">
        <v>22</v>
      </c>
      <c r="K20888">
        <v>1.1000000000000001</v>
      </c>
      <c r="L20888">
        <v>113</v>
      </c>
      <c r="M20888" t="s">
        <v>1118</v>
      </c>
      <c r="N20888">
        <v>113</v>
      </c>
      <c r="P20888" cm="1">
        <f t="array" ref="P20888">IF(Q20888&gt;0,INDEX(Q20888:Q42612,MATCH(TRUE,INDEX(Q20888:Q42612="",,),0)-1),"")</f>
        <v>11</v>
      </c>
      <c r="Q20888">
        <f t="shared" si="609"/>
        <v>11</v>
      </c>
      <c r="R20888">
        <f t="shared" si="608"/>
        <v>0</v>
      </c>
    </row>
    <row r="20889" spans="1:18" x14ac:dyDescent="0.3">
      <c r="A20889" t="s">
        <v>1423</v>
      </c>
      <c r="B20889" s="1">
        <v>38295</v>
      </c>
      <c r="C20889" s="2">
        <v>0.41666666666666669</v>
      </c>
      <c r="D20889" t="s">
        <v>1487</v>
      </c>
      <c r="E20889" t="s">
        <v>1488</v>
      </c>
      <c r="G20889" s="6" t="s">
        <v>29</v>
      </c>
      <c r="H20889" t="s">
        <v>41</v>
      </c>
      <c r="I20889" t="s">
        <v>21</v>
      </c>
      <c r="J20889" t="s">
        <v>22</v>
      </c>
      <c r="K20889">
        <v>9.1999999999999993</v>
      </c>
      <c r="L20889">
        <v>163</v>
      </c>
      <c r="M20889" t="s">
        <v>1118</v>
      </c>
      <c r="N20889">
        <v>163</v>
      </c>
      <c r="P20889" cm="1">
        <f t="array" ref="P20889">IF(Q20889&gt;0,INDEX(Q20889:Q42613,MATCH(TRUE,INDEX(Q20889:Q42613="",,),0)-1),"")</f>
        <v>11</v>
      </c>
      <c r="Q20889">
        <f t="shared" si="609"/>
        <v>11</v>
      </c>
      <c r="R20889">
        <f t="shared" si="608"/>
        <v>0</v>
      </c>
    </row>
    <row r="20890" spans="1:18" x14ac:dyDescent="0.3">
      <c r="A20890" t="s">
        <v>1423</v>
      </c>
      <c r="B20890" s="1">
        <v>38295</v>
      </c>
      <c r="C20890" s="2">
        <v>0.41666666666666669</v>
      </c>
      <c r="D20890" t="s">
        <v>1487</v>
      </c>
      <c r="E20890" t="s">
        <v>1488</v>
      </c>
      <c r="G20890" s="6" t="s">
        <v>29</v>
      </c>
      <c r="H20890" t="s">
        <v>148</v>
      </c>
      <c r="I20890" t="s">
        <v>26</v>
      </c>
      <c r="J20890" t="s">
        <v>27</v>
      </c>
      <c r="K20890">
        <v>3</v>
      </c>
      <c r="L20890">
        <v>18.7</v>
      </c>
      <c r="M20890" t="s">
        <v>1118</v>
      </c>
      <c r="N20890">
        <v>18.7</v>
      </c>
      <c r="P20890" cm="1">
        <f t="array" ref="P20890">IF(Q20890&gt;0,INDEX(Q20890:Q42614,MATCH(TRUE,INDEX(Q20890:Q42614="",,),0)-1),"")</f>
        <v>11</v>
      </c>
      <c r="Q20890">
        <f t="shared" si="609"/>
        <v>11</v>
      </c>
      <c r="R20890">
        <f t="shared" si="608"/>
        <v>0</v>
      </c>
    </row>
    <row r="20891" spans="1:18" x14ac:dyDescent="0.3">
      <c r="A20891" t="s">
        <v>1423</v>
      </c>
      <c r="B20891" s="1">
        <v>38295</v>
      </c>
      <c r="C20891" s="2">
        <v>0.41666666666666669</v>
      </c>
      <c r="D20891" t="s">
        <v>1487</v>
      </c>
      <c r="E20891" t="s">
        <v>1488</v>
      </c>
      <c r="G20891" s="6" t="s">
        <v>29</v>
      </c>
      <c r="H20891" t="s">
        <v>69</v>
      </c>
      <c r="I20891" t="s">
        <v>26</v>
      </c>
      <c r="J20891" t="s">
        <v>27</v>
      </c>
      <c r="K20891">
        <v>33</v>
      </c>
      <c r="L20891">
        <v>23.3</v>
      </c>
      <c r="M20891" t="s">
        <v>1118</v>
      </c>
      <c r="N20891">
        <v>23.3</v>
      </c>
      <c r="P20891" cm="1">
        <f t="array" ref="P20891">IF(Q20891&gt;0,INDEX(Q20891:Q42615,MATCH(TRUE,INDEX(Q20891:Q42615="",,),0)-1),"")</f>
        <v>11</v>
      </c>
      <c r="Q20891">
        <f t="shared" si="609"/>
        <v>11</v>
      </c>
      <c r="R20891">
        <f t="shared" si="608"/>
        <v>0</v>
      </c>
    </row>
    <row r="20892" spans="1:18" x14ac:dyDescent="0.3">
      <c r="A20892" t="s">
        <v>1423</v>
      </c>
      <c r="B20892" s="1">
        <v>38295</v>
      </c>
      <c r="C20892" s="2">
        <v>0.41666666666666669</v>
      </c>
      <c r="D20892" t="s">
        <v>1487</v>
      </c>
      <c r="E20892" t="s">
        <v>1488</v>
      </c>
      <c r="G20892" s="6" t="s">
        <v>29</v>
      </c>
      <c r="H20892" t="s">
        <v>41</v>
      </c>
      <c r="I20892" t="s">
        <v>26</v>
      </c>
      <c r="J20892" t="s">
        <v>27</v>
      </c>
      <c r="K20892">
        <v>55</v>
      </c>
      <c r="L20892">
        <v>63.1</v>
      </c>
      <c r="M20892" t="s">
        <v>1118</v>
      </c>
      <c r="N20892">
        <v>63.1</v>
      </c>
      <c r="P20892" cm="1">
        <f t="array" ref="P20892">IF(Q20892&gt;0,INDEX(Q20892:Q42616,MATCH(TRUE,INDEX(Q20892:Q42616="",,),0)-1),"")</f>
        <v>11</v>
      </c>
      <c r="Q20892">
        <f t="shared" si="609"/>
        <v>11</v>
      </c>
      <c r="R20892">
        <f t="shared" si="608"/>
        <v>0</v>
      </c>
    </row>
    <row r="20893" spans="1:18" x14ac:dyDescent="0.3">
      <c r="A20893" t="s">
        <v>1423</v>
      </c>
      <c r="B20893" s="1">
        <v>38295</v>
      </c>
      <c r="C20893" s="2">
        <v>0.41666666666666669</v>
      </c>
      <c r="D20893" t="s">
        <v>1487</v>
      </c>
      <c r="E20893" t="s">
        <v>1488</v>
      </c>
      <c r="G20893" s="6" t="s">
        <v>29</v>
      </c>
      <c r="H20893" t="s">
        <v>497</v>
      </c>
      <c r="I20893" t="s">
        <v>26</v>
      </c>
      <c r="J20893" t="s">
        <v>27</v>
      </c>
      <c r="K20893">
        <v>141</v>
      </c>
      <c r="L20893">
        <v>42.25</v>
      </c>
      <c r="M20893" t="s">
        <v>1118</v>
      </c>
      <c r="N20893">
        <v>42.25</v>
      </c>
      <c r="P20893" cm="1">
        <f t="array" ref="P20893">IF(Q20893&gt;0,INDEX(Q20893:Q42617,MATCH(TRUE,INDEX(Q20893:Q42617="",,),0)-1),"")</f>
        <v>11</v>
      </c>
      <c r="Q20893">
        <f t="shared" si="609"/>
        <v>11</v>
      </c>
      <c r="R20893">
        <f t="shared" si="608"/>
        <v>0</v>
      </c>
    </row>
    <row r="20894" spans="1:18" x14ac:dyDescent="0.3">
      <c r="A20894" t="s">
        <v>1423</v>
      </c>
      <c r="B20894" s="1">
        <v>38295</v>
      </c>
      <c r="C20894" s="2">
        <v>0.41666666666666669</v>
      </c>
      <c r="D20894" t="s">
        <v>1487</v>
      </c>
      <c r="E20894" t="s">
        <v>1488</v>
      </c>
      <c r="G20894" s="6" t="s">
        <v>29</v>
      </c>
      <c r="H20894" t="s">
        <v>63</v>
      </c>
      <c r="I20894" t="s">
        <v>26</v>
      </c>
      <c r="J20894" t="s">
        <v>27</v>
      </c>
      <c r="K20894">
        <v>317</v>
      </c>
      <c r="L20894">
        <v>19.7</v>
      </c>
      <c r="M20894" t="s">
        <v>1118</v>
      </c>
      <c r="N20894">
        <v>19.7</v>
      </c>
      <c r="P20894" cm="1">
        <f t="array" ref="P20894">IF(Q20894&gt;0,INDEX(Q20894:Q42618,MATCH(TRUE,INDEX(Q20894:Q42618="",,),0)-1),"")</f>
        <v>11</v>
      </c>
      <c r="Q20894">
        <f t="shared" si="609"/>
        <v>11</v>
      </c>
      <c r="R20894">
        <f t="shared" si="608"/>
        <v>0</v>
      </c>
    </row>
    <row r="20895" spans="1:18" x14ac:dyDescent="0.3">
      <c r="A20895" t="s">
        <v>1423</v>
      </c>
      <c r="B20895" s="1">
        <v>38295</v>
      </c>
      <c r="C20895" s="2">
        <v>0.41666666666666669</v>
      </c>
      <c r="D20895" t="s">
        <v>1487</v>
      </c>
      <c r="E20895" t="s">
        <v>1488</v>
      </c>
      <c r="G20895" s="6" t="s">
        <v>29</v>
      </c>
      <c r="H20895" t="s">
        <v>64</v>
      </c>
      <c r="I20895" t="s">
        <v>26</v>
      </c>
      <c r="J20895" t="s">
        <v>27</v>
      </c>
      <c r="K20895">
        <v>28</v>
      </c>
      <c r="L20895">
        <v>14.9</v>
      </c>
      <c r="M20895" t="s">
        <v>1118</v>
      </c>
      <c r="N20895">
        <v>14.9</v>
      </c>
      <c r="P20895" cm="1">
        <f t="array" ref="P20895">IF(Q20895&gt;0,INDEX(Q20895:Q42619,MATCH(TRUE,INDEX(Q20895:Q42619="",,),0)-1),"")</f>
        <v>11</v>
      </c>
      <c r="Q20895">
        <f t="shared" si="609"/>
        <v>11</v>
      </c>
      <c r="R20895">
        <f t="shared" si="608"/>
        <v>0</v>
      </c>
    </row>
    <row r="20896" spans="1:18" x14ac:dyDescent="0.3">
      <c r="P20896" t="str" cm="1">
        <f t="array" ref="P20896">IF(Q20896&gt;0,INDEX(Q20896:Q42620,MATCH(TRUE,INDEX(Q20896:Q42620="",,),0)-1),"")</f>
        <v/>
      </c>
      <c r="R20896" t="str">
        <f t="shared" si="608"/>
        <v/>
      </c>
    </row>
    <row r="20897" spans="1:18" x14ac:dyDescent="0.3">
      <c r="A20897" t="s">
        <v>1423</v>
      </c>
      <c r="B20897" s="1">
        <v>38295</v>
      </c>
      <c r="C20897" s="2">
        <v>0.41666666666666669</v>
      </c>
      <c r="D20897" t="s">
        <v>1490</v>
      </c>
      <c r="E20897" t="s">
        <v>1491</v>
      </c>
      <c r="G20897" t="s">
        <v>19</v>
      </c>
      <c r="H20897" t="s">
        <v>41</v>
      </c>
      <c r="I20897" t="s">
        <v>26</v>
      </c>
      <c r="J20897" t="s">
        <v>27</v>
      </c>
      <c r="K20897">
        <v>1908</v>
      </c>
      <c r="L20897">
        <v>60.35</v>
      </c>
      <c r="M20897" t="s">
        <v>319</v>
      </c>
      <c r="N20897">
        <v>82.35</v>
      </c>
      <c r="O20897" t="s">
        <v>24</v>
      </c>
      <c r="P20897" cm="1">
        <f t="array" ref="P20897">IF(Q20897&gt;0,INDEX(Q20897:Q42621,MATCH(TRUE,INDEX(Q20897:Q42621="",,),0)-1),"")</f>
        <v>7</v>
      </c>
      <c r="Q20897">
        <f>INT((ROW()-20897)/9)+1</f>
        <v>1</v>
      </c>
      <c r="R20897">
        <f t="shared" si="608"/>
        <v>0</v>
      </c>
    </row>
    <row r="20898" spans="1:18" x14ac:dyDescent="0.3">
      <c r="A20898" t="s">
        <v>1423</v>
      </c>
      <c r="B20898" s="1">
        <v>38295</v>
      </c>
      <c r="C20898" s="2">
        <v>0.41666666666666669</v>
      </c>
      <c r="D20898" t="s">
        <v>1490</v>
      </c>
      <c r="E20898" t="s">
        <v>1491</v>
      </c>
      <c r="G20898" s="6" t="s">
        <v>29</v>
      </c>
      <c r="H20898" t="s">
        <v>69</v>
      </c>
      <c r="I20898" t="s">
        <v>21</v>
      </c>
      <c r="J20898" t="s">
        <v>22</v>
      </c>
      <c r="K20898">
        <v>1</v>
      </c>
      <c r="L20898">
        <v>138</v>
      </c>
      <c r="M20898" t="s">
        <v>319</v>
      </c>
      <c r="N20898">
        <v>138</v>
      </c>
      <c r="O20898" t="s">
        <v>24</v>
      </c>
      <c r="P20898" cm="1">
        <f t="array" ref="P20898">IF(Q20898&gt;0,INDEX(Q20898:Q42622,MATCH(TRUE,INDEX(Q20898:Q42622="",,),0)-1),"")</f>
        <v>7</v>
      </c>
      <c r="Q20898">
        <f t="shared" ref="Q20898:Q20959" si="610">INT((ROW()-20897)/9)+1</f>
        <v>1</v>
      </c>
      <c r="R20898">
        <f t="shared" si="608"/>
        <v>0</v>
      </c>
    </row>
    <row r="20899" spans="1:18" x14ac:dyDescent="0.3">
      <c r="A20899" t="s">
        <v>1423</v>
      </c>
      <c r="B20899" s="1">
        <v>38295</v>
      </c>
      <c r="C20899" s="2">
        <v>0.41666666666666669</v>
      </c>
      <c r="D20899" t="s">
        <v>1490</v>
      </c>
      <c r="E20899" t="s">
        <v>1491</v>
      </c>
      <c r="G20899" s="6" t="s">
        <v>29</v>
      </c>
      <c r="H20899" t="s">
        <v>41</v>
      </c>
      <c r="I20899" t="s">
        <v>21</v>
      </c>
      <c r="J20899" t="s">
        <v>22</v>
      </c>
      <c r="K20899">
        <v>42.9</v>
      </c>
      <c r="L20899">
        <v>189</v>
      </c>
      <c r="M20899" t="s">
        <v>319</v>
      </c>
      <c r="N20899">
        <v>189</v>
      </c>
      <c r="O20899" t="s">
        <v>24</v>
      </c>
      <c r="P20899" cm="1">
        <f t="array" ref="P20899">IF(Q20899&gt;0,INDEX(Q20899:Q42623,MATCH(TRUE,INDEX(Q20899:Q42623="",,),0)-1),"")</f>
        <v>7</v>
      </c>
      <c r="Q20899">
        <f t="shared" si="610"/>
        <v>1</v>
      </c>
      <c r="R20899">
        <f t="shared" si="608"/>
        <v>0</v>
      </c>
    </row>
    <row r="20900" spans="1:18" x14ac:dyDescent="0.3">
      <c r="A20900" t="s">
        <v>1423</v>
      </c>
      <c r="B20900" s="1">
        <v>38295</v>
      </c>
      <c r="C20900" s="2">
        <v>0.41666666666666669</v>
      </c>
      <c r="D20900" t="s">
        <v>1490</v>
      </c>
      <c r="E20900" t="s">
        <v>1491</v>
      </c>
      <c r="G20900" s="6" t="s">
        <v>29</v>
      </c>
      <c r="H20900" t="s">
        <v>99</v>
      </c>
      <c r="I20900" t="s">
        <v>26</v>
      </c>
      <c r="J20900" t="s">
        <v>27</v>
      </c>
      <c r="K20900">
        <v>3</v>
      </c>
      <c r="L20900">
        <v>18.850000000000001</v>
      </c>
      <c r="M20900" t="s">
        <v>319</v>
      </c>
      <c r="N20900">
        <v>18.850000000000001</v>
      </c>
      <c r="O20900" t="s">
        <v>24</v>
      </c>
      <c r="P20900" cm="1">
        <f t="array" ref="P20900">IF(Q20900&gt;0,INDEX(Q20900:Q42624,MATCH(TRUE,INDEX(Q20900:Q42624="",,),0)-1),"")</f>
        <v>7</v>
      </c>
      <c r="Q20900">
        <f t="shared" si="610"/>
        <v>1</v>
      </c>
      <c r="R20900">
        <f t="shared" si="608"/>
        <v>0</v>
      </c>
    </row>
    <row r="20901" spans="1:18" x14ac:dyDescent="0.3">
      <c r="A20901" t="s">
        <v>1423</v>
      </c>
      <c r="B20901" s="1">
        <v>38295</v>
      </c>
      <c r="C20901" s="2">
        <v>0.41666666666666669</v>
      </c>
      <c r="D20901" t="s">
        <v>1490</v>
      </c>
      <c r="E20901" t="s">
        <v>1491</v>
      </c>
      <c r="G20901" s="6" t="s">
        <v>29</v>
      </c>
      <c r="H20901" t="s">
        <v>148</v>
      </c>
      <c r="I20901" t="s">
        <v>26</v>
      </c>
      <c r="J20901" t="s">
        <v>27</v>
      </c>
      <c r="K20901">
        <v>6</v>
      </c>
      <c r="L20901">
        <v>26.1</v>
      </c>
      <c r="M20901" t="s">
        <v>319</v>
      </c>
      <c r="N20901">
        <v>26.1</v>
      </c>
      <c r="O20901" t="s">
        <v>24</v>
      </c>
      <c r="P20901" cm="1">
        <f t="array" ref="P20901">IF(Q20901&gt;0,INDEX(Q20901:Q42625,MATCH(TRUE,INDEX(Q20901:Q42625="",,),0)-1),"")</f>
        <v>7</v>
      </c>
      <c r="Q20901">
        <f t="shared" si="610"/>
        <v>1</v>
      </c>
      <c r="R20901">
        <f t="shared" si="608"/>
        <v>0</v>
      </c>
    </row>
    <row r="20902" spans="1:18" x14ac:dyDescent="0.3">
      <c r="A20902" t="s">
        <v>1423</v>
      </c>
      <c r="B20902" s="1">
        <v>38295</v>
      </c>
      <c r="C20902" s="2">
        <v>0.41666666666666669</v>
      </c>
      <c r="D20902" t="s">
        <v>1490</v>
      </c>
      <c r="E20902" t="s">
        <v>1491</v>
      </c>
      <c r="G20902" s="6" t="s">
        <v>29</v>
      </c>
      <c r="H20902" t="s">
        <v>69</v>
      </c>
      <c r="I20902" t="s">
        <v>26</v>
      </c>
      <c r="J20902" t="s">
        <v>27</v>
      </c>
      <c r="K20902">
        <v>5</v>
      </c>
      <c r="L20902">
        <v>22.1</v>
      </c>
      <c r="M20902" t="s">
        <v>319</v>
      </c>
      <c r="N20902">
        <v>22.1</v>
      </c>
      <c r="O20902" t="s">
        <v>24</v>
      </c>
      <c r="P20902" cm="1">
        <f t="array" ref="P20902">IF(Q20902&gt;0,INDEX(Q20902:Q42626,MATCH(TRUE,INDEX(Q20902:Q42626="",,),0)-1),"")</f>
        <v>7</v>
      </c>
      <c r="Q20902">
        <f t="shared" si="610"/>
        <v>1</v>
      </c>
      <c r="R20902">
        <f t="shared" si="608"/>
        <v>0</v>
      </c>
    </row>
    <row r="20903" spans="1:18" x14ac:dyDescent="0.3">
      <c r="A20903" t="s">
        <v>1423</v>
      </c>
      <c r="B20903" s="1">
        <v>38295</v>
      </c>
      <c r="C20903" s="2">
        <v>0.41666666666666669</v>
      </c>
      <c r="D20903" t="s">
        <v>1490</v>
      </c>
      <c r="E20903" t="s">
        <v>1491</v>
      </c>
      <c r="G20903" s="6" t="s">
        <v>29</v>
      </c>
      <c r="H20903" t="s">
        <v>28</v>
      </c>
      <c r="I20903" t="s">
        <v>26</v>
      </c>
      <c r="J20903" t="s">
        <v>27</v>
      </c>
      <c r="K20903">
        <v>25</v>
      </c>
      <c r="L20903">
        <v>49.8</v>
      </c>
      <c r="M20903" t="s">
        <v>319</v>
      </c>
      <c r="N20903">
        <v>49.8</v>
      </c>
      <c r="O20903" t="s">
        <v>24</v>
      </c>
      <c r="P20903" cm="1">
        <f t="array" ref="P20903">IF(Q20903&gt;0,INDEX(Q20903:Q42627,MATCH(TRUE,INDEX(Q20903:Q42627="",,),0)-1),"")</f>
        <v>7</v>
      </c>
      <c r="Q20903">
        <f t="shared" si="610"/>
        <v>1</v>
      </c>
      <c r="R20903">
        <f t="shared" si="608"/>
        <v>0</v>
      </c>
    </row>
    <row r="20904" spans="1:18" x14ac:dyDescent="0.3">
      <c r="A20904" t="s">
        <v>1423</v>
      </c>
      <c r="B20904" s="1">
        <v>38295</v>
      </c>
      <c r="C20904" s="2">
        <v>0.41666666666666669</v>
      </c>
      <c r="D20904" t="s">
        <v>1490</v>
      </c>
      <c r="E20904" t="s">
        <v>1491</v>
      </c>
      <c r="G20904" s="6" t="s">
        <v>29</v>
      </c>
      <c r="H20904" t="s">
        <v>63</v>
      </c>
      <c r="I20904" t="s">
        <v>26</v>
      </c>
      <c r="J20904" t="s">
        <v>27</v>
      </c>
      <c r="K20904">
        <v>36</v>
      </c>
      <c r="L20904">
        <v>21.45</v>
      </c>
      <c r="M20904" t="s">
        <v>319</v>
      </c>
      <c r="N20904">
        <v>21.45</v>
      </c>
      <c r="O20904" t="s">
        <v>24</v>
      </c>
      <c r="P20904" cm="1">
        <f t="array" ref="P20904">IF(Q20904&gt;0,INDEX(Q20904:Q42628,MATCH(TRUE,INDEX(Q20904:Q42628="",,),0)-1),"")</f>
        <v>7</v>
      </c>
      <c r="Q20904">
        <f t="shared" si="610"/>
        <v>1</v>
      </c>
      <c r="R20904">
        <f t="shared" si="608"/>
        <v>0</v>
      </c>
    </row>
    <row r="20905" spans="1:18" x14ac:dyDescent="0.3">
      <c r="A20905" t="s">
        <v>1423</v>
      </c>
      <c r="B20905" s="1">
        <v>38295</v>
      </c>
      <c r="C20905" s="2">
        <v>0.41666666666666669</v>
      </c>
      <c r="D20905" t="s">
        <v>1490</v>
      </c>
      <c r="E20905" t="s">
        <v>1491</v>
      </c>
      <c r="G20905" s="6" t="s">
        <v>29</v>
      </c>
      <c r="H20905" t="s">
        <v>64</v>
      </c>
      <c r="I20905" t="s">
        <v>26</v>
      </c>
      <c r="J20905" t="s">
        <v>27</v>
      </c>
      <c r="K20905">
        <v>76</v>
      </c>
      <c r="L20905">
        <v>17.600000000000001</v>
      </c>
      <c r="M20905" t="s">
        <v>319</v>
      </c>
      <c r="N20905">
        <v>17.600000000000001</v>
      </c>
      <c r="O20905" t="s">
        <v>24</v>
      </c>
      <c r="P20905" cm="1">
        <f t="array" ref="P20905">IF(Q20905&gt;0,INDEX(Q20905:Q42629,MATCH(TRUE,INDEX(Q20905:Q42629="",,),0)-1),"")</f>
        <v>7</v>
      </c>
      <c r="Q20905">
        <f t="shared" si="610"/>
        <v>1</v>
      </c>
      <c r="R20905">
        <f t="shared" si="608"/>
        <v>0</v>
      </c>
    </row>
    <row r="20906" spans="1:18" x14ac:dyDescent="0.3">
      <c r="A20906" t="s">
        <v>1423</v>
      </c>
      <c r="B20906" s="1">
        <v>38295</v>
      </c>
      <c r="C20906" s="2">
        <v>0.41666666666666669</v>
      </c>
      <c r="D20906" t="s">
        <v>1490</v>
      </c>
      <c r="E20906" t="s">
        <v>1491</v>
      </c>
      <c r="G20906" t="s">
        <v>19</v>
      </c>
      <c r="H20906" t="s">
        <v>41</v>
      </c>
      <c r="I20906" t="s">
        <v>26</v>
      </c>
      <c r="J20906" t="s">
        <v>27</v>
      </c>
      <c r="K20906">
        <v>1908</v>
      </c>
      <c r="L20906">
        <v>60.35</v>
      </c>
      <c r="M20906" t="s">
        <v>1130</v>
      </c>
      <c r="N20906">
        <v>82.1</v>
      </c>
      <c r="P20906" cm="1">
        <f t="array" ref="P20906">IF(Q20906&gt;0,INDEX(Q20906:Q42630,MATCH(TRUE,INDEX(Q20906:Q42630="",,),0)-1),"")</f>
        <v>7</v>
      </c>
      <c r="Q20906">
        <f t="shared" si="610"/>
        <v>2</v>
      </c>
      <c r="R20906">
        <f t="shared" si="608"/>
        <v>0</v>
      </c>
    </row>
    <row r="20907" spans="1:18" x14ac:dyDescent="0.3">
      <c r="A20907" t="s">
        <v>1423</v>
      </c>
      <c r="B20907" s="1">
        <v>38295</v>
      </c>
      <c r="C20907" s="2">
        <v>0.41666666666666669</v>
      </c>
      <c r="D20907" t="s">
        <v>1490</v>
      </c>
      <c r="E20907" t="s">
        <v>1491</v>
      </c>
      <c r="G20907" s="6" t="s">
        <v>29</v>
      </c>
      <c r="H20907" t="s">
        <v>69</v>
      </c>
      <c r="I20907" t="s">
        <v>21</v>
      </c>
      <c r="J20907" t="s">
        <v>22</v>
      </c>
      <c r="K20907">
        <v>1</v>
      </c>
      <c r="L20907">
        <v>138</v>
      </c>
      <c r="M20907" t="s">
        <v>1130</v>
      </c>
      <c r="N20907">
        <v>138</v>
      </c>
      <c r="P20907" cm="1">
        <f t="array" ref="P20907">IF(Q20907&gt;0,INDEX(Q20907:Q42631,MATCH(TRUE,INDEX(Q20907:Q42631="",,),0)-1),"")</f>
        <v>7</v>
      </c>
      <c r="Q20907">
        <f t="shared" si="610"/>
        <v>2</v>
      </c>
      <c r="R20907">
        <f t="shared" si="608"/>
        <v>0</v>
      </c>
    </row>
    <row r="20908" spans="1:18" x14ac:dyDescent="0.3">
      <c r="A20908" t="s">
        <v>1423</v>
      </c>
      <c r="B20908" s="1">
        <v>38295</v>
      </c>
      <c r="C20908" s="2">
        <v>0.41666666666666669</v>
      </c>
      <c r="D20908" t="s">
        <v>1490</v>
      </c>
      <c r="E20908" t="s">
        <v>1491</v>
      </c>
      <c r="G20908" s="6" t="s">
        <v>29</v>
      </c>
      <c r="H20908" t="s">
        <v>41</v>
      </c>
      <c r="I20908" t="s">
        <v>21</v>
      </c>
      <c r="J20908" t="s">
        <v>22</v>
      </c>
      <c r="K20908">
        <v>42.9</v>
      </c>
      <c r="L20908">
        <v>189</v>
      </c>
      <c r="M20908" t="s">
        <v>1130</v>
      </c>
      <c r="N20908">
        <v>189</v>
      </c>
      <c r="P20908" cm="1">
        <f t="array" ref="P20908">IF(Q20908&gt;0,INDEX(Q20908:Q42632,MATCH(TRUE,INDEX(Q20908:Q42632="",,),0)-1),"")</f>
        <v>7</v>
      </c>
      <c r="Q20908">
        <f t="shared" si="610"/>
        <v>2</v>
      </c>
      <c r="R20908">
        <f t="shared" si="608"/>
        <v>0</v>
      </c>
    </row>
    <row r="20909" spans="1:18" x14ac:dyDescent="0.3">
      <c r="A20909" t="s">
        <v>1423</v>
      </c>
      <c r="B20909" s="1">
        <v>38295</v>
      </c>
      <c r="C20909" s="2">
        <v>0.41666666666666669</v>
      </c>
      <c r="D20909" t="s">
        <v>1490</v>
      </c>
      <c r="E20909" t="s">
        <v>1491</v>
      </c>
      <c r="G20909" s="6" t="s">
        <v>29</v>
      </c>
      <c r="H20909" t="s">
        <v>99</v>
      </c>
      <c r="I20909" t="s">
        <v>26</v>
      </c>
      <c r="J20909" t="s">
        <v>27</v>
      </c>
      <c r="K20909">
        <v>3</v>
      </c>
      <c r="L20909">
        <v>18.850000000000001</v>
      </c>
      <c r="M20909" t="s">
        <v>1130</v>
      </c>
      <c r="N20909">
        <v>18.850000000000001</v>
      </c>
      <c r="P20909" cm="1">
        <f t="array" ref="P20909">IF(Q20909&gt;0,INDEX(Q20909:Q42633,MATCH(TRUE,INDEX(Q20909:Q42633="",,),0)-1),"")</f>
        <v>7</v>
      </c>
      <c r="Q20909">
        <f t="shared" si="610"/>
        <v>2</v>
      </c>
      <c r="R20909">
        <f t="shared" si="608"/>
        <v>0</v>
      </c>
    </row>
    <row r="20910" spans="1:18" x14ac:dyDescent="0.3">
      <c r="A20910" t="s">
        <v>1423</v>
      </c>
      <c r="B20910" s="1">
        <v>38295</v>
      </c>
      <c r="C20910" s="2">
        <v>0.41666666666666669</v>
      </c>
      <c r="D20910" t="s">
        <v>1490</v>
      </c>
      <c r="E20910" t="s">
        <v>1491</v>
      </c>
      <c r="G20910" s="6" t="s">
        <v>29</v>
      </c>
      <c r="H20910" t="s">
        <v>148</v>
      </c>
      <c r="I20910" t="s">
        <v>26</v>
      </c>
      <c r="J20910" t="s">
        <v>27</v>
      </c>
      <c r="K20910">
        <v>6</v>
      </c>
      <c r="L20910">
        <v>26.1</v>
      </c>
      <c r="M20910" t="s">
        <v>1130</v>
      </c>
      <c r="N20910">
        <v>26.1</v>
      </c>
      <c r="P20910" cm="1">
        <f t="array" ref="P20910">IF(Q20910&gt;0,INDEX(Q20910:Q42634,MATCH(TRUE,INDEX(Q20910:Q42634="",,),0)-1),"")</f>
        <v>7</v>
      </c>
      <c r="Q20910">
        <f t="shared" si="610"/>
        <v>2</v>
      </c>
      <c r="R20910">
        <f t="shared" si="608"/>
        <v>0</v>
      </c>
    </row>
    <row r="20911" spans="1:18" x14ac:dyDescent="0.3">
      <c r="A20911" t="s">
        <v>1423</v>
      </c>
      <c r="B20911" s="1">
        <v>38295</v>
      </c>
      <c r="C20911" s="2">
        <v>0.41666666666666669</v>
      </c>
      <c r="D20911" t="s">
        <v>1490</v>
      </c>
      <c r="E20911" t="s">
        <v>1491</v>
      </c>
      <c r="G20911" s="6" t="s">
        <v>29</v>
      </c>
      <c r="H20911" t="s">
        <v>69</v>
      </c>
      <c r="I20911" t="s">
        <v>26</v>
      </c>
      <c r="J20911" t="s">
        <v>27</v>
      </c>
      <c r="K20911">
        <v>5</v>
      </c>
      <c r="L20911">
        <v>22.1</v>
      </c>
      <c r="M20911" t="s">
        <v>1130</v>
      </c>
      <c r="N20911">
        <v>22.1</v>
      </c>
      <c r="P20911" cm="1">
        <f t="array" ref="P20911">IF(Q20911&gt;0,INDEX(Q20911:Q42635,MATCH(TRUE,INDEX(Q20911:Q42635="",,),0)-1),"")</f>
        <v>7</v>
      </c>
      <c r="Q20911">
        <f t="shared" si="610"/>
        <v>2</v>
      </c>
      <c r="R20911">
        <f t="shared" si="608"/>
        <v>0</v>
      </c>
    </row>
    <row r="20912" spans="1:18" x14ac:dyDescent="0.3">
      <c r="A20912" t="s">
        <v>1423</v>
      </c>
      <c r="B20912" s="1">
        <v>38295</v>
      </c>
      <c r="C20912" s="2">
        <v>0.41666666666666669</v>
      </c>
      <c r="D20912" t="s">
        <v>1490</v>
      </c>
      <c r="E20912" t="s">
        <v>1491</v>
      </c>
      <c r="G20912" s="6" t="s">
        <v>29</v>
      </c>
      <c r="H20912" t="s">
        <v>28</v>
      </c>
      <c r="I20912" t="s">
        <v>26</v>
      </c>
      <c r="J20912" t="s">
        <v>27</v>
      </c>
      <c r="K20912">
        <v>25</v>
      </c>
      <c r="L20912">
        <v>49.8</v>
      </c>
      <c r="M20912" t="s">
        <v>1130</v>
      </c>
      <c r="N20912">
        <v>49.8</v>
      </c>
      <c r="P20912" cm="1">
        <f t="array" ref="P20912">IF(Q20912&gt;0,INDEX(Q20912:Q42636,MATCH(TRUE,INDEX(Q20912:Q42636="",,),0)-1),"")</f>
        <v>7</v>
      </c>
      <c r="Q20912">
        <f t="shared" si="610"/>
        <v>2</v>
      </c>
      <c r="R20912">
        <f t="shared" ref="R20912:R20975" si="611">IF(P20912="","",0)</f>
        <v>0</v>
      </c>
    </row>
    <row r="20913" spans="1:18" x14ac:dyDescent="0.3">
      <c r="A20913" t="s">
        <v>1423</v>
      </c>
      <c r="B20913" s="1">
        <v>38295</v>
      </c>
      <c r="C20913" s="2">
        <v>0.41666666666666669</v>
      </c>
      <c r="D20913" t="s">
        <v>1490</v>
      </c>
      <c r="E20913" t="s">
        <v>1491</v>
      </c>
      <c r="G20913" s="6" t="s">
        <v>29</v>
      </c>
      <c r="H20913" t="s">
        <v>63</v>
      </c>
      <c r="I20913" t="s">
        <v>26</v>
      </c>
      <c r="J20913" t="s">
        <v>27</v>
      </c>
      <c r="K20913">
        <v>36</v>
      </c>
      <c r="L20913">
        <v>21.45</v>
      </c>
      <c r="M20913" t="s">
        <v>1130</v>
      </c>
      <c r="N20913">
        <v>21.45</v>
      </c>
      <c r="P20913" cm="1">
        <f t="array" ref="P20913">IF(Q20913&gt;0,INDEX(Q20913:Q42637,MATCH(TRUE,INDEX(Q20913:Q42637="",,),0)-1),"")</f>
        <v>7</v>
      </c>
      <c r="Q20913">
        <f t="shared" si="610"/>
        <v>2</v>
      </c>
      <c r="R20913">
        <f t="shared" si="611"/>
        <v>0</v>
      </c>
    </row>
    <row r="20914" spans="1:18" x14ac:dyDescent="0.3">
      <c r="A20914" t="s">
        <v>1423</v>
      </c>
      <c r="B20914" s="1">
        <v>38295</v>
      </c>
      <c r="C20914" s="2">
        <v>0.41666666666666669</v>
      </c>
      <c r="D20914" t="s">
        <v>1490</v>
      </c>
      <c r="E20914" t="s">
        <v>1491</v>
      </c>
      <c r="G20914" s="6" t="s">
        <v>29</v>
      </c>
      <c r="H20914" t="s">
        <v>64</v>
      </c>
      <c r="I20914" t="s">
        <v>26</v>
      </c>
      <c r="J20914" t="s">
        <v>27</v>
      </c>
      <c r="K20914">
        <v>76</v>
      </c>
      <c r="L20914">
        <v>17.600000000000001</v>
      </c>
      <c r="M20914" t="s">
        <v>1130</v>
      </c>
      <c r="N20914">
        <v>17.600000000000001</v>
      </c>
      <c r="P20914" cm="1">
        <f t="array" ref="P20914">IF(Q20914&gt;0,INDEX(Q20914:Q42638,MATCH(TRUE,INDEX(Q20914:Q42638="",,),0)-1),"")</f>
        <v>7</v>
      </c>
      <c r="Q20914">
        <f t="shared" si="610"/>
        <v>2</v>
      </c>
      <c r="R20914">
        <f t="shared" si="611"/>
        <v>0</v>
      </c>
    </row>
    <row r="20915" spans="1:18" x14ac:dyDescent="0.3">
      <c r="A20915" t="s">
        <v>1423</v>
      </c>
      <c r="B20915" s="1">
        <v>38295</v>
      </c>
      <c r="C20915" s="2">
        <v>0.41666666666666669</v>
      </c>
      <c r="D20915" t="s">
        <v>1490</v>
      </c>
      <c r="E20915" t="s">
        <v>1491</v>
      </c>
      <c r="G20915" t="s">
        <v>19</v>
      </c>
      <c r="H20915" t="s">
        <v>41</v>
      </c>
      <c r="I20915" t="s">
        <v>26</v>
      </c>
      <c r="J20915" t="s">
        <v>27</v>
      </c>
      <c r="K20915">
        <v>1908</v>
      </c>
      <c r="L20915">
        <v>60.35</v>
      </c>
      <c r="M20915" t="s">
        <v>1171</v>
      </c>
      <c r="N20915">
        <v>72.56</v>
      </c>
      <c r="P20915" cm="1">
        <f t="array" ref="P20915">IF(Q20915&gt;0,INDEX(Q20915:Q42639,MATCH(TRUE,INDEX(Q20915:Q42639="",,),0)-1),"")</f>
        <v>7</v>
      </c>
      <c r="Q20915">
        <f t="shared" si="610"/>
        <v>3</v>
      </c>
      <c r="R20915">
        <f t="shared" si="611"/>
        <v>0</v>
      </c>
    </row>
    <row r="20916" spans="1:18" x14ac:dyDescent="0.3">
      <c r="A20916" t="s">
        <v>1423</v>
      </c>
      <c r="B20916" s="1">
        <v>38295</v>
      </c>
      <c r="C20916" s="2">
        <v>0.41666666666666669</v>
      </c>
      <c r="D20916" t="s">
        <v>1490</v>
      </c>
      <c r="E20916" t="s">
        <v>1491</v>
      </c>
      <c r="G20916" s="6" t="s">
        <v>29</v>
      </c>
      <c r="H20916" t="s">
        <v>69</v>
      </c>
      <c r="I20916" t="s">
        <v>21</v>
      </c>
      <c r="J20916" t="s">
        <v>22</v>
      </c>
      <c r="K20916">
        <v>1</v>
      </c>
      <c r="L20916">
        <v>138</v>
      </c>
      <c r="M20916" t="s">
        <v>1171</v>
      </c>
      <c r="N20916">
        <v>138</v>
      </c>
      <c r="P20916" cm="1">
        <f t="array" ref="P20916">IF(Q20916&gt;0,INDEX(Q20916:Q42640,MATCH(TRUE,INDEX(Q20916:Q42640="",,),0)-1),"")</f>
        <v>7</v>
      </c>
      <c r="Q20916">
        <f t="shared" si="610"/>
        <v>3</v>
      </c>
      <c r="R20916">
        <f t="shared" si="611"/>
        <v>0</v>
      </c>
    </row>
    <row r="20917" spans="1:18" x14ac:dyDescent="0.3">
      <c r="A20917" t="s">
        <v>1423</v>
      </c>
      <c r="B20917" s="1">
        <v>38295</v>
      </c>
      <c r="C20917" s="2">
        <v>0.41666666666666669</v>
      </c>
      <c r="D20917" t="s">
        <v>1490</v>
      </c>
      <c r="E20917" t="s">
        <v>1491</v>
      </c>
      <c r="G20917" s="6" t="s">
        <v>29</v>
      </c>
      <c r="H20917" t="s">
        <v>41</v>
      </c>
      <c r="I20917" t="s">
        <v>21</v>
      </c>
      <c r="J20917" t="s">
        <v>22</v>
      </c>
      <c r="K20917">
        <v>42.9</v>
      </c>
      <c r="L20917">
        <v>189</v>
      </c>
      <c r="M20917" t="s">
        <v>1171</v>
      </c>
      <c r="N20917">
        <v>189</v>
      </c>
      <c r="P20917" cm="1">
        <f t="array" ref="P20917">IF(Q20917&gt;0,INDEX(Q20917:Q42641,MATCH(TRUE,INDEX(Q20917:Q42641="",,),0)-1),"")</f>
        <v>7</v>
      </c>
      <c r="Q20917">
        <f t="shared" si="610"/>
        <v>3</v>
      </c>
      <c r="R20917">
        <f t="shared" si="611"/>
        <v>0</v>
      </c>
    </row>
    <row r="20918" spans="1:18" x14ac:dyDescent="0.3">
      <c r="A20918" t="s">
        <v>1423</v>
      </c>
      <c r="B20918" s="1">
        <v>38295</v>
      </c>
      <c r="C20918" s="2">
        <v>0.41666666666666669</v>
      </c>
      <c r="D20918" t="s">
        <v>1490</v>
      </c>
      <c r="E20918" t="s">
        <v>1491</v>
      </c>
      <c r="G20918" s="6" t="s">
        <v>29</v>
      </c>
      <c r="H20918" t="s">
        <v>99</v>
      </c>
      <c r="I20918" t="s">
        <v>26</v>
      </c>
      <c r="J20918" t="s">
        <v>27</v>
      </c>
      <c r="K20918">
        <v>3</v>
      </c>
      <c r="L20918">
        <v>18.850000000000001</v>
      </c>
      <c r="M20918" t="s">
        <v>1171</v>
      </c>
      <c r="N20918">
        <v>18.850000000000001</v>
      </c>
      <c r="P20918" cm="1">
        <f t="array" ref="P20918">IF(Q20918&gt;0,INDEX(Q20918:Q42642,MATCH(TRUE,INDEX(Q20918:Q42642="",,),0)-1),"")</f>
        <v>7</v>
      </c>
      <c r="Q20918">
        <f t="shared" si="610"/>
        <v>3</v>
      </c>
      <c r="R20918">
        <f t="shared" si="611"/>
        <v>0</v>
      </c>
    </row>
    <row r="20919" spans="1:18" x14ac:dyDescent="0.3">
      <c r="A20919" t="s">
        <v>1423</v>
      </c>
      <c r="B20919" s="1">
        <v>38295</v>
      </c>
      <c r="C20919" s="2">
        <v>0.41666666666666669</v>
      </c>
      <c r="D20919" t="s">
        <v>1490</v>
      </c>
      <c r="E20919" t="s">
        <v>1491</v>
      </c>
      <c r="G20919" s="6" t="s">
        <v>29</v>
      </c>
      <c r="H20919" t="s">
        <v>148</v>
      </c>
      <c r="I20919" t="s">
        <v>26</v>
      </c>
      <c r="J20919" t="s">
        <v>27</v>
      </c>
      <c r="K20919">
        <v>6</v>
      </c>
      <c r="L20919">
        <v>26.1</v>
      </c>
      <c r="M20919" t="s">
        <v>1171</v>
      </c>
      <c r="N20919">
        <v>26.1</v>
      </c>
      <c r="P20919" cm="1">
        <f t="array" ref="P20919">IF(Q20919&gt;0,INDEX(Q20919:Q42643,MATCH(TRUE,INDEX(Q20919:Q42643="",,),0)-1),"")</f>
        <v>7</v>
      </c>
      <c r="Q20919">
        <f t="shared" si="610"/>
        <v>3</v>
      </c>
      <c r="R20919">
        <f t="shared" si="611"/>
        <v>0</v>
      </c>
    </row>
    <row r="20920" spans="1:18" x14ac:dyDescent="0.3">
      <c r="A20920" t="s">
        <v>1423</v>
      </c>
      <c r="B20920" s="1">
        <v>38295</v>
      </c>
      <c r="C20920" s="2">
        <v>0.41666666666666669</v>
      </c>
      <c r="D20920" t="s">
        <v>1490</v>
      </c>
      <c r="E20920" t="s">
        <v>1491</v>
      </c>
      <c r="G20920" s="6" t="s">
        <v>29</v>
      </c>
      <c r="H20920" t="s">
        <v>69</v>
      </c>
      <c r="I20920" t="s">
        <v>26</v>
      </c>
      <c r="J20920" t="s">
        <v>27</v>
      </c>
      <c r="K20920">
        <v>5</v>
      </c>
      <c r="L20920">
        <v>22.1</v>
      </c>
      <c r="M20920" t="s">
        <v>1171</v>
      </c>
      <c r="N20920">
        <v>22.1</v>
      </c>
      <c r="P20920" cm="1">
        <f t="array" ref="P20920">IF(Q20920&gt;0,INDEX(Q20920:Q42644,MATCH(TRUE,INDEX(Q20920:Q42644="",,),0)-1),"")</f>
        <v>7</v>
      </c>
      <c r="Q20920">
        <f t="shared" si="610"/>
        <v>3</v>
      </c>
      <c r="R20920">
        <f t="shared" si="611"/>
        <v>0</v>
      </c>
    </row>
    <row r="20921" spans="1:18" x14ac:dyDescent="0.3">
      <c r="A20921" t="s">
        <v>1423</v>
      </c>
      <c r="B20921" s="1">
        <v>38295</v>
      </c>
      <c r="C20921" s="2">
        <v>0.41666666666666669</v>
      </c>
      <c r="D20921" t="s">
        <v>1490</v>
      </c>
      <c r="E20921" t="s">
        <v>1491</v>
      </c>
      <c r="G20921" s="6" t="s">
        <v>29</v>
      </c>
      <c r="H20921" t="s">
        <v>28</v>
      </c>
      <c r="I20921" t="s">
        <v>26</v>
      </c>
      <c r="J20921" t="s">
        <v>27</v>
      </c>
      <c r="K20921">
        <v>25</v>
      </c>
      <c r="L20921">
        <v>49.8</v>
      </c>
      <c r="M20921" t="s">
        <v>1171</v>
      </c>
      <c r="N20921">
        <v>49.8</v>
      </c>
      <c r="P20921" cm="1">
        <f t="array" ref="P20921">IF(Q20921&gt;0,INDEX(Q20921:Q42645,MATCH(TRUE,INDEX(Q20921:Q42645="",,),0)-1),"")</f>
        <v>7</v>
      </c>
      <c r="Q20921">
        <f t="shared" si="610"/>
        <v>3</v>
      </c>
      <c r="R20921">
        <f t="shared" si="611"/>
        <v>0</v>
      </c>
    </row>
    <row r="20922" spans="1:18" x14ac:dyDescent="0.3">
      <c r="A20922" t="s">
        <v>1423</v>
      </c>
      <c r="B20922" s="1">
        <v>38295</v>
      </c>
      <c r="C20922" s="2">
        <v>0.41666666666666669</v>
      </c>
      <c r="D20922" t="s">
        <v>1490</v>
      </c>
      <c r="E20922" t="s">
        <v>1491</v>
      </c>
      <c r="G20922" s="6" t="s">
        <v>29</v>
      </c>
      <c r="H20922" t="s">
        <v>63</v>
      </c>
      <c r="I20922" t="s">
        <v>26</v>
      </c>
      <c r="J20922" t="s">
        <v>27</v>
      </c>
      <c r="K20922">
        <v>36</v>
      </c>
      <c r="L20922">
        <v>21.45</v>
      </c>
      <c r="M20922" t="s">
        <v>1171</v>
      </c>
      <c r="N20922">
        <v>21.45</v>
      </c>
      <c r="P20922" cm="1">
        <f t="array" ref="P20922">IF(Q20922&gt;0,INDEX(Q20922:Q42646,MATCH(TRUE,INDEX(Q20922:Q42646="",,),0)-1),"")</f>
        <v>7</v>
      </c>
      <c r="Q20922">
        <f t="shared" si="610"/>
        <v>3</v>
      </c>
      <c r="R20922">
        <f t="shared" si="611"/>
        <v>0</v>
      </c>
    </row>
    <row r="20923" spans="1:18" x14ac:dyDescent="0.3">
      <c r="A20923" t="s">
        <v>1423</v>
      </c>
      <c r="B20923" s="1">
        <v>38295</v>
      </c>
      <c r="C20923" s="2">
        <v>0.41666666666666669</v>
      </c>
      <c r="D20923" t="s">
        <v>1490</v>
      </c>
      <c r="E20923" t="s">
        <v>1491</v>
      </c>
      <c r="G20923" s="6" t="s">
        <v>29</v>
      </c>
      <c r="H20923" t="s">
        <v>64</v>
      </c>
      <c r="I20923" t="s">
        <v>26</v>
      </c>
      <c r="J20923" t="s">
        <v>27</v>
      </c>
      <c r="K20923">
        <v>76</v>
      </c>
      <c r="L20923">
        <v>17.600000000000001</v>
      </c>
      <c r="M20923" t="s">
        <v>1171</v>
      </c>
      <c r="N20923">
        <v>17.600000000000001</v>
      </c>
      <c r="P20923" cm="1">
        <f t="array" ref="P20923">IF(Q20923&gt;0,INDEX(Q20923:Q42647,MATCH(TRUE,INDEX(Q20923:Q42647="",,),0)-1),"")</f>
        <v>7</v>
      </c>
      <c r="Q20923">
        <f t="shared" si="610"/>
        <v>3</v>
      </c>
      <c r="R20923">
        <f t="shared" si="611"/>
        <v>0</v>
      </c>
    </row>
    <row r="20924" spans="1:18" x14ac:dyDescent="0.3">
      <c r="A20924" t="s">
        <v>1423</v>
      </c>
      <c r="B20924" s="1">
        <v>38295</v>
      </c>
      <c r="C20924" s="2">
        <v>0.41666666666666669</v>
      </c>
      <c r="D20924" t="s">
        <v>1490</v>
      </c>
      <c r="E20924" t="s">
        <v>1491</v>
      </c>
      <c r="G20924" t="s">
        <v>19</v>
      </c>
      <c r="H20924" t="s">
        <v>41</v>
      </c>
      <c r="I20924" t="s">
        <v>26</v>
      </c>
      <c r="J20924" t="s">
        <v>27</v>
      </c>
      <c r="K20924">
        <v>1908</v>
      </c>
      <c r="L20924">
        <v>60.35</v>
      </c>
      <c r="M20924" t="s">
        <v>1433</v>
      </c>
      <c r="N20924">
        <v>72.180000000000007</v>
      </c>
      <c r="P20924" cm="1">
        <f t="array" ref="P20924">IF(Q20924&gt;0,INDEX(Q20924:Q42648,MATCH(TRUE,INDEX(Q20924:Q42648="",,),0)-1),"")</f>
        <v>7</v>
      </c>
      <c r="Q20924">
        <f t="shared" si="610"/>
        <v>4</v>
      </c>
      <c r="R20924">
        <f t="shared" si="611"/>
        <v>0</v>
      </c>
    </row>
    <row r="20925" spans="1:18" x14ac:dyDescent="0.3">
      <c r="A20925" t="s">
        <v>1423</v>
      </c>
      <c r="B20925" s="1">
        <v>38295</v>
      </c>
      <c r="C20925" s="2">
        <v>0.41666666666666669</v>
      </c>
      <c r="D20925" t="s">
        <v>1490</v>
      </c>
      <c r="E20925" t="s">
        <v>1491</v>
      </c>
      <c r="G20925" s="6" t="s">
        <v>29</v>
      </c>
      <c r="H20925" t="s">
        <v>69</v>
      </c>
      <c r="I20925" t="s">
        <v>21</v>
      </c>
      <c r="J20925" t="s">
        <v>22</v>
      </c>
      <c r="K20925">
        <v>1</v>
      </c>
      <c r="L20925">
        <v>138</v>
      </c>
      <c r="M20925" t="s">
        <v>1433</v>
      </c>
      <c r="N20925">
        <v>138</v>
      </c>
      <c r="P20925" cm="1">
        <f t="array" ref="P20925">IF(Q20925&gt;0,INDEX(Q20925:Q42649,MATCH(TRUE,INDEX(Q20925:Q42649="",,),0)-1),"")</f>
        <v>7</v>
      </c>
      <c r="Q20925">
        <f t="shared" si="610"/>
        <v>4</v>
      </c>
      <c r="R20925">
        <f t="shared" si="611"/>
        <v>0</v>
      </c>
    </row>
    <row r="20926" spans="1:18" x14ac:dyDescent="0.3">
      <c r="A20926" t="s">
        <v>1423</v>
      </c>
      <c r="B20926" s="1">
        <v>38295</v>
      </c>
      <c r="C20926" s="2">
        <v>0.41666666666666669</v>
      </c>
      <c r="D20926" t="s">
        <v>1490</v>
      </c>
      <c r="E20926" t="s">
        <v>1491</v>
      </c>
      <c r="G20926" s="6" t="s">
        <v>29</v>
      </c>
      <c r="H20926" t="s">
        <v>41</v>
      </c>
      <c r="I20926" t="s">
        <v>21</v>
      </c>
      <c r="J20926" t="s">
        <v>22</v>
      </c>
      <c r="K20926">
        <v>42.9</v>
      </c>
      <c r="L20926">
        <v>189</v>
      </c>
      <c r="M20926" t="s">
        <v>1433</v>
      </c>
      <c r="N20926">
        <v>189</v>
      </c>
      <c r="P20926" cm="1">
        <f t="array" ref="P20926">IF(Q20926&gt;0,INDEX(Q20926:Q42650,MATCH(TRUE,INDEX(Q20926:Q42650="",,),0)-1),"")</f>
        <v>7</v>
      </c>
      <c r="Q20926">
        <f t="shared" si="610"/>
        <v>4</v>
      </c>
      <c r="R20926">
        <f t="shared" si="611"/>
        <v>0</v>
      </c>
    </row>
    <row r="20927" spans="1:18" x14ac:dyDescent="0.3">
      <c r="A20927" t="s">
        <v>1423</v>
      </c>
      <c r="B20927" s="1">
        <v>38295</v>
      </c>
      <c r="C20927" s="2">
        <v>0.41666666666666669</v>
      </c>
      <c r="D20927" t="s">
        <v>1490</v>
      </c>
      <c r="E20927" t="s">
        <v>1491</v>
      </c>
      <c r="G20927" s="6" t="s">
        <v>29</v>
      </c>
      <c r="H20927" t="s">
        <v>99</v>
      </c>
      <c r="I20927" t="s">
        <v>26</v>
      </c>
      <c r="J20927" t="s">
        <v>27</v>
      </c>
      <c r="K20927">
        <v>3</v>
      </c>
      <c r="L20927">
        <v>18.850000000000001</v>
      </c>
      <c r="M20927" t="s">
        <v>1433</v>
      </c>
      <c r="N20927">
        <v>18.850000000000001</v>
      </c>
      <c r="P20927" cm="1">
        <f t="array" ref="P20927">IF(Q20927&gt;0,INDEX(Q20927:Q42651,MATCH(TRUE,INDEX(Q20927:Q42651="",,),0)-1),"")</f>
        <v>7</v>
      </c>
      <c r="Q20927">
        <f t="shared" si="610"/>
        <v>4</v>
      </c>
      <c r="R20927">
        <f t="shared" si="611"/>
        <v>0</v>
      </c>
    </row>
    <row r="20928" spans="1:18" x14ac:dyDescent="0.3">
      <c r="A20928" t="s">
        <v>1423</v>
      </c>
      <c r="B20928" s="1">
        <v>38295</v>
      </c>
      <c r="C20928" s="2">
        <v>0.41666666666666669</v>
      </c>
      <c r="D20928" t="s">
        <v>1490</v>
      </c>
      <c r="E20928" t="s">
        <v>1491</v>
      </c>
      <c r="G20928" s="6" t="s">
        <v>29</v>
      </c>
      <c r="H20928" t="s">
        <v>148</v>
      </c>
      <c r="I20928" t="s">
        <v>26</v>
      </c>
      <c r="J20928" t="s">
        <v>27</v>
      </c>
      <c r="K20928">
        <v>6</v>
      </c>
      <c r="L20928">
        <v>26.1</v>
      </c>
      <c r="M20928" t="s">
        <v>1433</v>
      </c>
      <c r="N20928">
        <v>26.1</v>
      </c>
      <c r="P20928" cm="1">
        <f t="array" ref="P20928">IF(Q20928&gt;0,INDEX(Q20928:Q42652,MATCH(TRUE,INDEX(Q20928:Q42652="",,),0)-1),"")</f>
        <v>7</v>
      </c>
      <c r="Q20928">
        <f t="shared" si="610"/>
        <v>4</v>
      </c>
      <c r="R20928">
        <f t="shared" si="611"/>
        <v>0</v>
      </c>
    </row>
    <row r="20929" spans="1:18" x14ac:dyDescent="0.3">
      <c r="A20929" t="s">
        <v>1423</v>
      </c>
      <c r="B20929" s="1">
        <v>38295</v>
      </c>
      <c r="C20929" s="2">
        <v>0.41666666666666669</v>
      </c>
      <c r="D20929" t="s">
        <v>1490</v>
      </c>
      <c r="E20929" t="s">
        <v>1491</v>
      </c>
      <c r="G20929" s="6" t="s">
        <v>29</v>
      </c>
      <c r="H20929" t="s">
        <v>69</v>
      </c>
      <c r="I20929" t="s">
        <v>26</v>
      </c>
      <c r="J20929" t="s">
        <v>27</v>
      </c>
      <c r="K20929">
        <v>5</v>
      </c>
      <c r="L20929">
        <v>22.1</v>
      </c>
      <c r="M20929" t="s">
        <v>1433</v>
      </c>
      <c r="N20929">
        <v>22.1</v>
      </c>
      <c r="P20929" cm="1">
        <f t="array" ref="P20929">IF(Q20929&gt;0,INDEX(Q20929:Q42653,MATCH(TRUE,INDEX(Q20929:Q42653="",,),0)-1),"")</f>
        <v>7</v>
      </c>
      <c r="Q20929">
        <f t="shared" si="610"/>
        <v>4</v>
      </c>
      <c r="R20929">
        <f t="shared" si="611"/>
        <v>0</v>
      </c>
    </row>
    <row r="20930" spans="1:18" x14ac:dyDescent="0.3">
      <c r="A20930" t="s">
        <v>1423</v>
      </c>
      <c r="B20930" s="1">
        <v>38295</v>
      </c>
      <c r="C20930" s="2">
        <v>0.41666666666666669</v>
      </c>
      <c r="D20930" t="s">
        <v>1490</v>
      </c>
      <c r="E20930" t="s">
        <v>1491</v>
      </c>
      <c r="G20930" s="6" t="s">
        <v>29</v>
      </c>
      <c r="H20930" t="s">
        <v>28</v>
      </c>
      <c r="I20930" t="s">
        <v>26</v>
      </c>
      <c r="J20930" t="s">
        <v>27</v>
      </c>
      <c r="K20930">
        <v>25</v>
      </c>
      <c r="L20930">
        <v>49.8</v>
      </c>
      <c r="M20930" t="s">
        <v>1433</v>
      </c>
      <c r="N20930">
        <v>49.8</v>
      </c>
      <c r="P20930" cm="1">
        <f t="array" ref="P20930">IF(Q20930&gt;0,INDEX(Q20930:Q42654,MATCH(TRUE,INDEX(Q20930:Q42654="",,),0)-1),"")</f>
        <v>7</v>
      </c>
      <c r="Q20930">
        <f t="shared" si="610"/>
        <v>4</v>
      </c>
      <c r="R20930">
        <f t="shared" si="611"/>
        <v>0</v>
      </c>
    </row>
    <row r="20931" spans="1:18" x14ac:dyDescent="0.3">
      <c r="A20931" t="s">
        <v>1423</v>
      </c>
      <c r="B20931" s="1">
        <v>38295</v>
      </c>
      <c r="C20931" s="2">
        <v>0.41666666666666669</v>
      </c>
      <c r="D20931" t="s">
        <v>1490</v>
      </c>
      <c r="E20931" t="s">
        <v>1491</v>
      </c>
      <c r="G20931" s="6" t="s">
        <v>29</v>
      </c>
      <c r="H20931" t="s">
        <v>63</v>
      </c>
      <c r="I20931" t="s">
        <v>26</v>
      </c>
      <c r="J20931" t="s">
        <v>27</v>
      </c>
      <c r="K20931">
        <v>36</v>
      </c>
      <c r="L20931">
        <v>21.45</v>
      </c>
      <c r="M20931" t="s">
        <v>1433</v>
      </c>
      <c r="N20931">
        <v>21.45</v>
      </c>
      <c r="P20931" cm="1">
        <f t="array" ref="P20931">IF(Q20931&gt;0,INDEX(Q20931:Q42655,MATCH(TRUE,INDEX(Q20931:Q42655="",,),0)-1),"")</f>
        <v>7</v>
      </c>
      <c r="Q20931">
        <f t="shared" si="610"/>
        <v>4</v>
      </c>
      <c r="R20931">
        <f t="shared" si="611"/>
        <v>0</v>
      </c>
    </row>
    <row r="20932" spans="1:18" x14ac:dyDescent="0.3">
      <c r="A20932" t="s">
        <v>1423</v>
      </c>
      <c r="B20932" s="1">
        <v>38295</v>
      </c>
      <c r="C20932" s="2">
        <v>0.41666666666666669</v>
      </c>
      <c r="D20932" t="s">
        <v>1490</v>
      </c>
      <c r="E20932" t="s">
        <v>1491</v>
      </c>
      <c r="G20932" s="6" t="s">
        <v>29</v>
      </c>
      <c r="H20932" t="s">
        <v>64</v>
      </c>
      <c r="I20932" t="s">
        <v>26</v>
      </c>
      <c r="J20932" t="s">
        <v>27</v>
      </c>
      <c r="K20932">
        <v>76</v>
      </c>
      <c r="L20932">
        <v>17.600000000000001</v>
      </c>
      <c r="M20932" t="s">
        <v>1433</v>
      </c>
      <c r="N20932">
        <v>17.600000000000001</v>
      </c>
      <c r="P20932" cm="1">
        <f t="array" ref="P20932">IF(Q20932&gt;0,INDEX(Q20932:Q42656,MATCH(TRUE,INDEX(Q20932:Q42656="",,),0)-1),"")</f>
        <v>7</v>
      </c>
      <c r="Q20932">
        <f t="shared" si="610"/>
        <v>4</v>
      </c>
      <c r="R20932">
        <f t="shared" si="611"/>
        <v>0</v>
      </c>
    </row>
    <row r="20933" spans="1:18" x14ac:dyDescent="0.3">
      <c r="A20933" t="s">
        <v>1423</v>
      </c>
      <c r="B20933" s="1">
        <v>38295</v>
      </c>
      <c r="C20933" s="2">
        <v>0.41666666666666669</v>
      </c>
      <c r="D20933" t="s">
        <v>1490</v>
      </c>
      <c r="E20933" t="s">
        <v>1491</v>
      </c>
      <c r="G20933" t="s">
        <v>19</v>
      </c>
      <c r="H20933" t="s">
        <v>41</v>
      </c>
      <c r="I20933" t="s">
        <v>26</v>
      </c>
      <c r="J20933" t="s">
        <v>27</v>
      </c>
      <c r="K20933">
        <v>1908</v>
      </c>
      <c r="L20933">
        <v>60.35</v>
      </c>
      <c r="M20933" t="s">
        <v>1117</v>
      </c>
      <c r="N20933">
        <v>68.349999999999994</v>
      </c>
      <c r="P20933" cm="1">
        <f t="array" ref="P20933">IF(Q20933&gt;0,INDEX(Q20933:Q42657,MATCH(TRUE,INDEX(Q20933:Q42657="",,),0)-1),"")</f>
        <v>7</v>
      </c>
      <c r="Q20933">
        <f t="shared" si="610"/>
        <v>5</v>
      </c>
      <c r="R20933">
        <f t="shared" si="611"/>
        <v>0</v>
      </c>
    </row>
    <row r="20934" spans="1:18" x14ac:dyDescent="0.3">
      <c r="A20934" t="s">
        <v>1423</v>
      </c>
      <c r="B20934" s="1">
        <v>38295</v>
      </c>
      <c r="C20934" s="2">
        <v>0.41666666666666669</v>
      </c>
      <c r="D20934" t="s">
        <v>1490</v>
      </c>
      <c r="E20934" t="s">
        <v>1491</v>
      </c>
      <c r="G20934" s="6" t="s">
        <v>29</v>
      </c>
      <c r="H20934" t="s">
        <v>69</v>
      </c>
      <c r="I20934" t="s">
        <v>21</v>
      </c>
      <c r="J20934" t="s">
        <v>22</v>
      </c>
      <c r="K20934">
        <v>1</v>
      </c>
      <c r="L20934">
        <v>138</v>
      </c>
      <c r="M20934" t="s">
        <v>1117</v>
      </c>
      <c r="N20934">
        <v>138</v>
      </c>
      <c r="P20934" cm="1">
        <f t="array" ref="P20934">IF(Q20934&gt;0,INDEX(Q20934:Q42658,MATCH(TRUE,INDEX(Q20934:Q42658="",,),0)-1),"")</f>
        <v>7</v>
      </c>
      <c r="Q20934">
        <f t="shared" si="610"/>
        <v>5</v>
      </c>
      <c r="R20934">
        <f t="shared" si="611"/>
        <v>0</v>
      </c>
    </row>
    <row r="20935" spans="1:18" x14ac:dyDescent="0.3">
      <c r="A20935" t="s">
        <v>1423</v>
      </c>
      <c r="B20935" s="1">
        <v>38295</v>
      </c>
      <c r="C20935" s="2">
        <v>0.41666666666666669</v>
      </c>
      <c r="D20935" t="s">
        <v>1490</v>
      </c>
      <c r="E20935" t="s">
        <v>1491</v>
      </c>
      <c r="G20935" s="6" t="s">
        <v>29</v>
      </c>
      <c r="H20935" t="s">
        <v>41</v>
      </c>
      <c r="I20935" t="s">
        <v>21</v>
      </c>
      <c r="J20935" t="s">
        <v>22</v>
      </c>
      <c r="K20935">
        <v>42.9</v>
      </c>
      <c r="L20935">
        <v>189</v>
      </c>
      <c r="M20935" t="s">
        <v>1117</v>
      </c>
      <c r="N20935">
        <v>189</v>
      </c>
      <c r="P20935" cm="1">
        <f t="array" ref="P20935">IF(Q20935&gt;0,INDEX(Q20935:Q42659,MATCH(TRUE,INDEX(Q20935:Q42659="",,),0)-1),"")</f>
        <v>7</v>
      </c>
      <c r="Q20935">
        <f t="shared" si="610"/>
        <v>5</v>
      </c>
      <c r="R20935">
        <f t="shared" si="611"/>
        <v>0</v>
      </c>
    </row>
    <row r="20936" spans="1:18" x14ac:dyDescent="0.3">
      <c r="A20936" t="s">
        <v>1423</v>
      </c>
      <c r="B20936" s="1">
        <v>38295</v>
      </c>
      <c r="C20936" s="2">
        <v>0.41666666666666669</v>
      </c>
      <c r="D20936" t="s">
        <v>1490</v>
      </c>
      <c r="E20936" t="s">
        <v>1491</v>
      </c>
      <c r="G20936" s="6" t="s">
        <v>29</v>
      </c>
      <c r="H20936" t="s">
        <v>99</v>
      </c>
      <c r="I20936" t="s">
        <v>26</v>
      </c>
      <c r="J20936" t="s">
        <v>27</v>
      </c>
      <c r="K20936">
        <v>3</v>
      </c>
      <c r="L20936">
        <v>18.850000000000001</v>
      </c>
      <c r="M20936" t="s">
        <v>1117</v>
      </c>
      <c r="N20936">
        <v>18.850000000000001</v>
      </c>
      <c r="P20936" cm="1">
        <f t="array" ref="P20936">IF(Q20936&gt;0,INDEX(Q20936:Q42660,MATCH(TRUE,INDEX(Q20936:Q42660="",,),0)-1),"")</f>
        <v>7</v>
      </c>
      <c r="Q20936">
        <f t="shared" si="610"/>
        <v>5</v>
      </c>
      <c r="R20936">
        <f t="shared" si="611"/>
        <v>0</v>
      </c>
    </row>
    <row r="20937" spans="1:18" x14ac:dyDescent="0.3">
      <c r="A20937" t="s">
        <v>1423</v>
      </c>
      <c r="B20937" s="1">
        <v>38295</v>
      </c>
      <c r="C20937" s="2">
        <v>0.41666666666666669</v>
      </c>
      <c r="D20937" t="s">
        <v>1490</v>
      </c>
      <c r="E20937" t="s">
        <v>1491</v>
      </c>
      <c r="G20937" s="6" t="s">
        <v>29</v>
      </c>
      <c r="H20937" t="s">
        <v>148</v>
      </c>
      <c r="I20937" t="s">
        <v>26</v>
      </c>
      <c r="J20937" t="s">
        <v>27</v>
      </c>
      <c r="K20937">
        <v>6</v>
      </c>
      <c r="L20937">
        <v>26.1</v>
      </c>
      <c r="M20937" t="s">
        <v>1117</v>
      </c>
      <c r="N20937">
        <v>26.1</v>
      </c>
      <c r="P20937" cm="1">
        <f t="array" ref="P20937">IF(Q20937&gt;0,INDEX(Q20937:Q42661,MATCH(TRUE,INDEX(Q20937:Q42661="",,),0)-1),"")</f>
        <v>7</v>
      </c>
      <c r="Q20937">
        <f t="shared" si="610"/>
        <v>5</v>
      </c>
      <c r="R20937">
        <f t="shared" si="611"/>
        <v>0</v>
      </c>
    </row>
    <row r="20938" spans="1:18" x14ac:dyDescent="0.3">
      <c r="A20938" t="s">
        <v>1423</v>
      </c>
      <c r="B20938" s="1">
        <v>38295</v>
      </c>
      <c r="C20938" s="2">
        <v>0.41666666666666669</v>
      </c>
      <c r="D20938" t="s">
        <v>1490</v>
      </c>
      <c r="E20938" t="s">
        <v>1491</v>
      </c>
      <c r="G20938" s="6" t="s">
        <v>29</v>
      </c>
      <c r="H20938" t="s">
        <v>69</v>
      </c>
      <c r="I20938" t="s">
        <v>26</v>
      </c>
      <c r="J20938" t="s">
        <v>27</v>
      </c>
      <c r="K20938">
        <v>5</v>
      </c>
      <c r="L20938">
        <v>22.1</v>
      </c>
      <c r="M20938" t="s">
        <v>1117</v>
      </c>
      <c r="N20938">
        <v>22.1</v>
      </c>
      <c r="P20938" cm="1">
        <f t="array" ref="P20938">IF(Q20938&gt;0,INDEX(Q20938:Q42662,MATCH(TRUE,INDEX(Q20938:Q42662="",,),0)-1),"")</f>
        <v>7</v>
      </c>
      <c r="Q20938">
        <f t="shared" si="610"/>
        <v>5</v>
      </c>
      <c r="R20938">
        <f t="shared" si="611"/>
        <v>0</v>
      </c>
    </row>
    <row r="20939" spans="1:18" x14ac:dyDescent="0.3">
      <c r="A20939" t="s">
        <v>1423</v>
      </c>
      <c r="B20939" s="1">
        <v>38295</v>
      </c>
      <c r="C20939" s="2">
        <v>0.41666666666666669</v>
      </c>
      <c r="D20939" t="s">
        <v>1490</v>
      </c>
      <c r="E20939" t="s">
        <v>1491</v>
      </c>
      <c r="G20939" s="6" t="s">
        <v>29</v>
      </c>
      <c r="H20939" t="s">
        <v>28</v>
      </c>
      <c r="I20939" t="s">
        <v>26</v>
      </c>
      <c r="J20939" t="s">
        <v>27</v>
      </c>
      <c r="K20939">
        <v>25</v>
      </c>
      <c r="L20939">
        <v>49.8</v>
      </c>
      <c r="M20939" t="s">
        <v>1117</v>
      </c>
      <c r="N20939">
        <v>49.8</v>
      </c>
      <c r="P20939" cm="1">
        <f t="array" ref="P20939">IF(Q20939&gt;0,INDEX(Q20939:Q42663,MATCH(TRUE,INDEX(Q20939:Q42663="",,),0)-1),"")</f>
        <v>7</v>
      </c>
      <c r="Q20939">
        <f t="shared" si="610"/>
        <v>5</v>
      </c>
      <c r="R20939">
        <f t="shared" si="611"/>
        <v>0</v>
      </c>
    </row>
    <row r="20940" spans="1:18" x14ac:dyDescent="0.3">
      <c r="A20940" t="s">
        <v>1423</v>
      </c>
      <c r="B20940" s="1">
        <v>38295</v>
      </c>
      <c r="C20940" s="2">
        <v>0.41666666666666669</v>
      </c>
      <c r="D20940" t="s">
        <v>1490</v>
      </c>
      <c r="E20940" t="s">
        <v>1491</v>
      </c>
      <c r="G20940" s="6" t="s">
        <v>29</v>
      </c>
      <c r="H20940" t="s">
        <v>63</v>
      </c>
      <c r="I20940" t="s">
        <v>26</v>
      </c>
      <c r="J20940" t="s">
        <v>27</v>
      </c>
      <c r="K20940">
        <v>36</v>
      </c>
      <c r="L20940">
        <v>21.45</v>
      </c>
      <c r="M20940" t="s">
        <v>1117</v>
      </c>
      <c r="N20940">
        <v>21.45</v>
      </c>
      <c r="P20940" cm="1">
        <f t="array" ref="P20940">IF(Q20940&gt;0,INDEX(Q20940:Q42664,MATCH(TRUE,INDEX(Q20940:Q42664="",,),0)-1),"")</f>
        <v>7</v>
      </c>
      <c r="Q20940">
        <f t="shared" si="610"/>
        <v>5</v>
      </c>
      <c r="R20940">
        <f t="shared" si="611"/>
        <v>0</v>
      </c>
    </row>
    <row r="20941" spans="1:18" x14ac:dyDescent="0.3">
      <c r="A20941" t="s">
        <v>1423</v>
      </c>
      <c r="B20941" s="1">
        <v>38295</v>
      </c>
      <c r="C20941" s="2">
        <v>0.41666666666666669</v>
      </c>
      <c r="D20941" t="s">
        <v>1490</v>
      </c>
      <c r="E20941" t="s">
        <v>1491</v>
      </c>
      <c r="G20941" s="6" t="s">
        <v>29</v>
      </c>
      <c r="H20941" t="s">
        <v>64</v>
      </c>
      <c r="I20941" t="s">
        <v>26</v>
      </c>
      <c r="J20941" t="s">
        <v>27</v>
      </c>
      <c r="K20941">
        <v>76</v>
      </c>
      <c r="L20941">
        <v>17.600000000000001</v>
      </c>
      <c r="M20941" t="s">
        <v>1117</v>
      </c>
      <c r="N20941">
        <v>17.600000000000001</v>
      </c>
      <c r="P20941" cm="1">
        <f t="array" ref="P20941">IF(Q20941&gt;0,INDEX(Q20941:Q42665,MATCH(TRUE,INDEX(Q20941:Q42665="",,),0)-1),"")</f>
        <v>7</v>
      </c>
      <c r="Q20941">
        <f t="shared" si="610"/>
        <v>5</v>
      </c>
      <c r="R20941">
        <f t="shared" si="611"/>
        <v>0</v>
      </c>
    </row>
    <row r="20942" spans="1:18" x14ac:dyDescent="0.3">
      <c r="A20942" t="s">
        <v>1423</v>
      </c>
      <c r="B20942" s="1">
        <v>38295</v>
      </c>
      <c r="C20942" s="2">
        <v>0.41666666666666669</v>
      </c>
      <c r="D20942" t="s">
        <v>1490</v>
      </c>
      <c r="E20942" t="s">
        <v>1491</v>
      </c>
      <c r="G20942" t="s">
        <v>19</v>
      </c>
      <c r="H20942" t="s">
        <v>41</v>
      </c>
      <c r="I20942" t="s">
        <v>26</v>
      </c>
      <c r="J20942" t="s">
        <v>27</v>
      </c>
      <c r="K20942">
        <v>1908</v>
      </c>
      <c r="L20942">
        <v>60.35</v>
      </c>
      <c r="M20942" t="s">
        <v>320</v>
      </c>
      <c r="N20942">
        <v>68.099999999999994</v>
      </c>
      <c r="P20942" cm="1">
        <f t="array" ref="P20942">IF(Q20942&gt;0,INDEX(Q20942:Q42666,MATCH(TRUE,INDEX(Q20942:Q42666="",,),0)-1),"")</f>
        <v>7</v>
      </c>
      <c r="Q20942">
        <f t="shared" si="610"/>
        <v>6</v>
      </c>
      <c r="R20942">
        <f t="shared" si="611"/>
        <v>0</v>
      </c>
    </row>
    <row r="20943" spans="1:18" x14ac:dyDescent="0.3">
      <c r="A20943" t="s">
        <v>1423</v>
      </c>
      <c r="B20943" s="1">
        <v>38295</v>
      </c>
      <c r="C20943" s="2">
        <v>0.41666666666666669</v>
      </c>
      <c r="D20943" t="s">
        <v>1490</v>
      </c>
      <c r="E20943" t="s">
        <v>1491</v>
      </c>
      <c r="G20943" s="6" t="s">
        <v>29</v>
      </c>
      <c r="H20943" t="s">
        <v>69</v>
      </c>
      <c r="I20943" t="s">
        <v>21</v>
      </c>
      <c r="J20943" t="s">
        <v>22</v>
      </c>
      <c r="K20943">
        <v>1</v>
      </c>
      <c r="L20943">
        <v>138</v>
      </c>
      <c r="M20943" t="s">
        <v>320</v>
      </c>
      <c r="N20943">
        <v>138</v>
      </c>
      <c r="P20943" cm="1">
        <f t="array" ref="P20943">IF(Q20943&gt;0,INDEX(Q20943:Q42667,MATCH(TRUE,INDEX(Q20943:Q42667="",,),0)-1),"")</f>
        <v>7</v>
      </c>
      <c r="Q20943">
        <f t="shared" si="610"/>
        <v>6</v>
      </c>
      <c r="R20943">
        <f t="shared" si="611"/>
        <v>0</v>
      </c>
    </row>
    <row r="20944" spans="1:18" x14ac:dyDescent="0.3">
      <c r="A20944" t="s">
        <v>1423</v>
      </c>
      <c r="B20944" s="1">
        <v>38295</v>
      </c>
      <c r="C20944" s="2">
        <v>0.41666666666666669</v>
      </c>
      <c r="D20944" t="s">
        <v>1490</v>
      </c>
      <c r="E20944" t="s">
        <v>1491</v>
      </c>
      <c r="G20944" s="6" t="s">
        <v>29</v>
      </c>
      <c r="H20944" t="s">
        <v>41</v>
      </c>
      <c r="I20944" t="s">
        <v>21</v>
      </c>
      <c r="J20944" t="s">
        <v>22</v>
      </c>
      <c r="K20944">
        <v>42.9</v>
      </c>
      <c r="L20944">
        <v>189</v>
      </c>
      <c r="M20944" t="s">
        <v>320</v>
      </c>
      <c r="N20944">
        <v>189</v>
      </c>
      <c r="P20944" cm="1">
        <f t="array" ref="P20944">IF(Q20944&gt;0,INDEX(Q20944:Q42668,MATCH(TRUE,INDEX(Q20944:Q42668="",,),0)-1),"")</f>
        <v>7</v>
      </c>
      <c r="Q20944">
        <f t="shared" si="610"/>
        <v>6</v>
      </c>
      <c r="R20944">
        <f t="shared" si="611"/>
        <v>0</v>
      </c>
    </row>
    <row r="20945" spans="1:18" x14ac:dyDescent="0.3">
      <c r="A20945" t="s">
        <v>1423</v>
      </c>
      <c r="B20945" s="1">
        <v>38295</v>
      </c>
      <c r="C20945" s="2">
        <v>0.41666666666666669</v>
      </c>
      <c r="D20945" t="s">
        <v>1490</v>
      </c>
      <c r="E20945" t="s">
        <v>1491</v>
      </c>
      <c r="G20945" s="6" t="s">
        <v>29</v>
      </c>
      <c r="H20945" t="s">
        <v>99</v>
      </c>
      <c r="I20945" t="s">
        <v>26</v>
      </c>
      <c r="J20945" t="s">
        <v>27</v>
      </c>
      <c r="K20945">
        <v>3</v>
      </c>
      <c r="L20945">
        <v>18.850000000000001</v>
      </c>
      <c r="M20945" t="s">
        <v>320</v>
      </c>
      <c r="N20945">
        <v>18.850000000000001</v>
      </c>
      <c r="P20945" cm="1">
        <f t="array" ref="P20945">IF(Q20945&gt;0,INDEX(Q20945:Q42669,MATCH(TRUE,INDEX(Q20945:Q42669="",,),0)-1),"")</f>
        <v>7</v>
      </c>
      <c r="Q20945">
        <f t="shared" si="610"/>
        <v>6</v>
      </c>
      <c r="R20945">
        <f t="shared" si="611"/>
        <v>0</v>
      </c>
    </row>
    <row r="20946" spans="1:18" x14ac:dyDescent="0.3">
      <c r="A20946" t="s">
        <v>1423</v>
      </c>
      <c r="B20946" s="1">
        <v>38295</v>
      </c>
      <c r="C20946" s="2">
        <v>0.41666666666666669</v>
      </c>
      <c r="D20946" t="s">
        <v>1490</v>
      </c>
      <c r="E20946" t="s">
        <v>1491</v>
      </c>
      <c r="G20946" s="6" t="s">
        <v>29</v>
      </c>
      <c r="H20946" t="s">
        <v>148</v>
      </c>
      <c r="I20946" t="s">
        <v>26</v>
      </c>
      <c r="J20946" t="s">
        <v>27</v>
      </c>
      <c r="K20946">
        <v>6</v>
      </c>
      <c r="L20946">
        <v>26.1</v>
      </c>
      <c r="M20946" t="s">
        <v>320</v>
      </c>
      <c r="N20946">
        <v>26.1</v>
      </c>
      <c r="P20946" cm="1">
        <f t="array" ref="P20946">IF(Q20946&gt;0,INDEX(Q20946:Q42670,MATCH(TRUE,INDEX(Q20946:Q42670="",,),0)-1),"")</f>
        <v>7</v>
      </c>
      <c r="Q20946">
        <f t="shared" si="610"/>
        <v>6</v>
      </c>
      <c r="R20946">
        <f t="shared" si="611"/>
        <v>0</v>
      </c>
    </row>
    <row r="20947" spans="1:18" x14ac:dyDescent="0.3">
      <c r="A20947" t="s">
        <v>1423</v>
      </c>
      <c r="B20947" s="1">
        <v>38295</v>
      </c>
      <c r="C20947" s="2">
        <v>0.41666666666666669</v>
      </c>
      <c r="D20947" t="s">
        <v>1490</v>
      </c>
      <c r="E20947" t="s">
        <v>1491</v>
      </c>
      <c r="G20947" s="6" t="s">
        <v>29</v>
      </c>
      <c r="H20947" t="s">
        <v>69</v>
      </c>
      <c r="I20947" t="s">
        <v>26</v>
      </c>
      <c r="J20947" t="s">
        <v>27</v>
      </c>
      <c r="K20947">
        <v>5</v>
      </c>
      <c r="L20947">
        <v>22.1</v>
      </c>
      <c r="M20947" t="s">
        <v>320</v>
      </c>
      <c r="N20947">
        <v>22.1</v>
      </c>
      <c r="P20947" cm="1">
        <f t="array" ref="P20947">IF(Q20947&gt;0,INDEX(Q20947:Q42671,MATCH(TRUE,INDEX(Q20947:Q42671="",,),0)-1),"")</f>
        <v>7</v>
      </c>
      <c r="Q20947">
        <f t="shared" si="610"/>
        <v>6</v>
      </c>
      <c r="R20947">
        <f t="shared" si="611"/>
        <v>0</v>
      </c>
    </row>
    <row r="20948" spans="1:18" x14ac:dyDescent="0.3">
      <c r="A20948" t="s">
        <v>1423</v>
      </c>
      <c r="B20948" s="1">
        <v>38295</v>
      </c>
      <c r="C20948" s="2">
        <v>0.41666666666666669</v>
      </c>
      <c r="D20948" t="s">
        <v>1490</v>
      </c>
      <c r="E20948" t="s">
        <v>1491</v>
      </c>
      <c r="G20948" s="6" t="s">
        <v>29</v>
      </c>
      <c r="H20948" t="s">
        <v>28</v>
      </c>
      <c r="I20948" t="s">
        <v>26</v>
      </c>
      <c r="J20948" t="s">
        <v>27</v>
      </c>
      <c r="K20948">
        <v>25</v>
      </c>
      <c r="L20948">
        <v>49.8</v>
      </c>
      <c r="M20948" t="s">
        <v>320</v>
      </c>
      <c r="N20948">
        <v>49.8</v>
      </c>
      <c r="P20948" cm="1">
        <f t="array" ref="P20948">IF(Q20948&gt;0,INDEX(Q20948:Q42672,MATCH(TRUE,INDEX(Q20948:Q42672="",,),0)-1),"")</f>
        <v>7</v>
      </c>
      <c r="Q20948">
        <f t="shared" si="610"/>
        <v>6</v>
      </c>
      <c r="R20948">
        <f t="shared" si="611"/>
        <v>0</v>
      </c>
    </row>
    <row r="20949" spans="1:18" x14ac:dyDescent="0.3">
      <c r="A20949" t="s">
        <v>1423</v>
      </c>
      <c r="B20949" s="1">
        <v>38295</v>
      </c>
      <c r="C20949" s="2">
        <v>0.41666666666666669</v>
      </c>
      <c r="D20949" t="s">
        <v>1490</v>
      </c>
      <c r="E20949" t="s">
        <v>1491</v>
      </c>
      <c r="G20949" s="6" t="s">
        <v>29</v>
      </c>
      <c r="H20949" t="s">
        <v>63</v>
      </c>
      <c r="I20949" t="s">
        <v>26</v>
      </c>
      <c r="J20949" t="s">
        <v>27</v>
      </c>
      <c r="K20949">
        <v>36</v>
      </c>
      <c r="L20949">
        <v>21.45</v>
      </c>
      <c r="M20949" t="s">
        <v>320</v>
      </c>
      <c r="N20949">
        <v>21.45</v>
      </c>
      <c r="P20949" cm="1">
        <f t="array" ref="P20949">IF(Q20949&gt;0,INDEX(Q20949:Q42673,MATCH(TRUE,INDEX(Q20949:Q42673="",,),0)-1),"")</f>
        <v>7</v>
      </c>
      <c r="Q20949">
        <f t="shared" si="610"/>
        <v>6</v>
      </c>
      <c r="R20949">
        <f t="shared" si="611"/>
        <v>0</v>
      </c>
    </row>
    <row r="20950" spans="1:18" x14ac:dyDescent="0.3">
      <c r="A20950" t="s">
        <v>1423</v>
      </c>
      <c r="B20950" s="1">
        <v>38295</v>
      </c>
      <c r="C20950" s="2">
        <v>0.41666666666666669</v>
      </c>
      <c r="D20950" t="s">
        <v>1490</v>
      </c>
      <c r="E20950" t="s">
        <v>1491</v>
      </c>
      <c r="G20950" s="6" t="s">
        <v>29</v>
      </c>
      <c r="H20950" t="s">
        <v>64</v>
      </c>
      <c r="I20950" t="s">
        <v>26</v>
      </c>
      <c r="J20950" t="s">
        <v>27</v>
      </c>
      <c r="K20950">
        <v>76</v>
      </c>
      <c r="L20950">
        <v>17.600000000000001</v>
      </c>
      <c r="M20950" t="s">
        <v>320</v>
      </c>
      <c r="N20950">
        <v>17.600000000000001</v>
      </c>
      <c r="P20950" cm="1">
        <f t="array" ref="P20950">IF(Q20950&gt;0,INDEX(Q20950:Q42674,MATCH(TRUE,INDEX(Q20950:Q42674="",,),0)-1),"")</f>
        <v>7</v>
      </c>
      <c r="Q20950">
        <f t="shared" si="610"/>
        <v>6</v>
      </c>
      <c r="R20950">
        <f t="shared" si="611"/>
        <v>0</v>
      </c>
    </row>
    <row r="20951" spans="1:18" x14ac:dyDescent="0.3">
      <c r="A20951" t="s">
        <v>1423</v>
      </c>
      <c r="B20951" s="1">
        <v>38295</v>
      </c>
      <c r="C20951" s="2">
        <v>0.41666666666666669</v>
      </c>
      <c r="D20951" t="s">
        <v>1490</v>
      </c>
      <c r="E20951" t="s">
        <v>1491</v>
      </c>
      <c r="G20951" t="s">
        <v>19</v>
      </c>
      <c r="H20951" t="s">
        <v>41</v>
      </c>
      <c r="I20951" t="s">
        <v>26</v>
      </c>
      <c r="J20951" t="s">
        <v>27</v>
      </c>
      <c r="K20951">
        <v>1908</v>
      </c>
      <c r="L20951">
        <v>60.35</v>
      </c>
      <c r="M20951" t="s">
        <v>1140</v>
      </c>
      <c r="N20951">
        <v>65</v>
      </c>
      <c r="P20951" cm="1">
        <f t="array" ref="P20951">IF(Q20951&gt;0,INDEX(Q20951:Q42675,MATCH(TRUE,INDEX(Q20951:Q42675="",,),0)-1),"")</f>
        <v>7</v>
      </c>
      <c r="Q20951">
        <f t="shared" si="610"/>
        <v>7</v>
      </c>
      <c r="R20951">
        <f t="shared" si="611"/>
        <v>0</v>
      </c>
    </row>
    <row r="20952" spans="1:18" x14ac:dyDescent="0.3">
      <c r="A20952" t="s">
        <v>1423</v>
      </c>
      <c r="B20952" s="1">
        <v>38295</v>
      </c>
      <c r="C20952" s="2">
        <v>0.41666666666666669</v>
      </c>
      <c r="D20952" t="s">
        <v>1490</v>
      </c>
      <c r="E20952" t="s">
        <v>1491</v>
      </c>
      <c r="G20952" s="6" t="s">
        <v>29</v>
      </c>
      <c r="H20952" t="s">
        <v>69</v>
      </c>
      <c r="I20952" t="s">
        <v>21</v>
      </c>
      <c r="J20952" t="s">
        <v>22</v>
      </c>
      <c r="K20952">
        <v>1</v>
      </c>
      <c r="L20952">
        <v>138</v>
      </c>
      <c r="M20952" t="s">
        <v>1140</v>
      </c>
      <c r="N20952">
        <v>138</v>
      </c>
      <c r="P20952" cm="1">
        <f t="array" ref="P20952">IF(Q20952&gt;0,INDEX(Q20952:Q42676,MATCH(TRUE,INDEX(Q20952:Q42676="",,),0)-1),"")</f>
        <v>7</v>
      </c>
      <c r="Q20952">
        <f t="shared" si="610"/>
        <v>7</v>
      </c>
      <c r="R20952">
        <f t="shared" si="611"/>
        <v>0</v>
      </c>
    </row>
    <row r="20953" spans="1:18" x14ac:dyDescent="0.3">
      <c r="A20953" t="s">
        <v>1423</v>
      </c>
      <c r="B20953" s="1">
        <v>38295</v>
      </c>
      <c r="C20953" s="2">
        <v>0.41666666666666669</v>
      </c>
      <c r="D20953" t="s">
        <v>1490</v>
      </c>
      <c r="E20953" t="s">
        <v>1491</v>
      </c>
      <c r="G20953" s="6" t="s">
        <v>29</v>
      </c>
      <c r="H20953" t="s">
        <v>41</v>
      </c>
      <c r="I20953" t="s">
        <v>21</v>
      </c>
      <c r="J20953" t="s">
        <v>22</v>
      </c>
      <c r="K20953">
        <v>42.9</v>
      </c>
      <c r="L20953">
        <v>189</v>
      </c>
      <c r="M20953" t="s">
        <v>1140</v>
      </c>
      <c r="N20953">
        <v>189</v>
      </c>
      <c r="P20953" cm="1">
        <f t="array" ref="P20953">IF(Q20953&gt;0,INDEX(Q20953:Q42677,MATCH(TRUE,INDEX(Q20953:Q42677="",,),0)-1),"")</f>
        <v>7</v>
      </c>
      <c r="Q20953">
        <f t="shared" si="610"/>
        <v>7</v>
      </c>
      <c r="R20953">
        <f t="shared" si="611"/>
        <v>0</v>
      </c>
    </row>
    <row r="20954" spans="1:18" x14ac:dyDescent="0.3">
      <c r="A20954" t="s">
        <v>1423</v>
      </c>
      <c r="B20954" s="1">
        <v>38295</v>
      </c>
      <c r="C20954" s="2">
        <v>0.41666666666666669</v>
      </c>
      <c r="D20954" t="s">
        <v>1490</v>
      </c>
      <c r="E20954" t="s">
        <v>1491</v>
      </c>
      <c r="G20954" s="6" t="s">
        <v>29</v>
      </c>
      <c r="H20954" t="s">
        <v>99</v>
      </c>
      <c r="I20954" t="s">
        <v>26</v>
      </c>
      <c r="J20954" t="s">
        <v>27</v>
      </c>
      <c r="K20954">
        <v>3</v>
      </c>
      <c r="L20954">
        <v>18.850000000000001</v>
      </c>
      <c r="M20954" t="s">
        <v>1140</v>
      </c>
      <c r="N20954">
        <v>18.850000000000001</v>
      </c>
      <c r="P20954" cm="1">
        <f t="array" ref="P20954">IF(Q20954&gt;0,INDEX(Q20954:Q42678,MATCH(TRUE,INDEX(Q20954:Q42678="",,),0)-1),"")</f>
        <v>7</v>
      </c>
      <c r="Q20954">
        <f t="shared" si="610"/>
        <v>7</v>
      </c>
      <c r="R20954">
        <f t="shared" si="611"/>
        <v>0</v>
      </c>
    </row>
    <row r="20955" spans="1:18" x14ac:dyDescent="0.3">
      <c r="A20955" t="s">
        <v>1423</v>
      </c>
      <c r="B20955" s="1">
        <v>38295</v>
      </c>
      <c r="C20955" s="2">
        <v>0.41666666666666669</v>
      </c>
      <c r="D20955" t="s">
        <v>1490</v>
      </c>
      <c r="E20955" t="s">
        <v>1491</v>
      </c>
      <c r="G20955" s="6" t="s">
        <v>29</v>
      </c>
      <c r="H20955" t="s">
        <v>148</v>
      </c>
      <c r="I20955" t="s">
        <v>26</v>
      </c>
      <c r="J20955" t="s">
        <v>27</v>
      </c>
      <c r="K20955">
        <v>6</v>
      </c>
      <c r="L20955">
        <v>26.1</v>
      </c>
      <c r="M20955" t="s">
        <v>1140</v>
      </c>
      <c r="N20955">
        <v>26.1</v>
      </c>
      <c r="P20955" cm="1">
        <f t="array" ref="P20955">IF(Q20955&gt;0,INDEX(Q20955:Q42679,MATCH(TRUE,INDEX(Q20955:Q42679="",,),0)-1),"")</f>
        <v>7</v>
      </c>
      <c r="Q20955">
        <f t="shared" si="610"/>
        <v>7</v>
      </c>
      <c r="R20955">
        <f t="shared" si="611"/>
        <v>0</v>
      </c>
    </row>
    <row r="20956" spans="1:18" x14ac:dyDescent="0.3">
      <c r="A20956" t="s">
        <v>1423</v>
      </c>
      <c r="B20956" s="1">
        <v>38295</v>
      </c>
      <c r="C20956" s="2">
        <v>0.41666666666666669</v>
      </c>
      <c r="D20956" t="s">
        <v>1490</v>
      </c>
      <c r="E20956" t="s">
        <v>1491</v>
      </c>
      <c r="G20956" s="6" t="s">
        <v>29</v>
      </c>
      <c r="H20956" t="s">
        <v>69</v>
      </c>
      <c r="I20956" t="s">
        <v>26</v>
      </c>
      <c r="J20956" t="s">
        <v>27</v>
      </c>
      <c r="K20956">
        <v>5</v>
      </c>
      <c r="L20956">
        <v>22.1</v>
      </c>
      <c r="M20956" t="s">
        <v>1140</v>
      </c>
      <c r="N20956">
        <v>22.1</v>
      </c>
      <c r="P20956" cm="1">
        <f t="array" ref="P20956">IF(Q20956&gt;0,INDEX(Q20956:Q42680,MATCH(TRUE,INDEX(Q20956:Q42680="",,),0)-1),"")</f>
        <v>7</v>
      </c>
      <c r="Q20956">
        <f t="shared" si="610"/>
        <v>7</v>
      </c>
      <c r="R20956">
        <f t="shared" si="611"/>
        <v>0</v>
      </c>
    </row>
    <row r="20957" spans="1:18" x14ac:dyDescent="0.3">
      <c r="A20957" t="s">
        <v>1423</v>
      </c>
      <c r="B20957" s="1">
        <v>38295</v>
      </c>
      <c r="C20957" s="2">
        <v>0.41666666666666669</v>
      </c>
      <c r="D20957" t="s">
        <v>1490</v>
      </c>
      <c r="E20957" t="s">
        <v>1491</v>
      </c>
      <c r="G20957" s="6" t="s">
        <v>29</v>
      </c>
      <c r="H20957" t="s">
        <v>28</v>
      </c>
      <c r="I20957" t="s">
        <v>26</v>
      </c>
      <c r="J20957" t="s">
        <v>27</v>
      </c>
      <c r="K20957">
        <v>25</v>
      </c>
      <c r="L20957">
        <v>49.8</v>
      </c>
      <c r="M20957" t="s">
        <v>1140</v>
      </c>
      <c r="N20957">
        <v>49.8</v>
      </c>
      <c r="P20957" cm="1">
        <f t="array" ref="P20957">IF(Q20957&gt;0,INDEX(Q20957:Q42681,MATCH(TRUE,INDEX(Q20957:Q42681="",,),0)-1),"")</f>
        <v>7</v>
      </c>
      <c r="Q20957">
        <f t="shared" si="610"/>
        <v>7</v>
      </c>
      <c r="R20957">
        <f t="shared" si="611"/>
        <v>0</v>
      </c>
    </row>
    <row r="20958" spans="1:18" x14ac:dyDescent="0.3">
      <c r="A20958" t="s">
        <v>1423</v>
      </c>
      <c r="B20958" s="1">
        <v>38295</v>
      </c>
      <c r="C20958" s="2">
        <v>0.41666666666666669</v>
      </c>
      <c r="D20958" t="s">
        <v>1490</v>
      </c>
      <c r="E20958" t="s">
        <v>1491</v>
      </c>
      <c r="G20958" s="6" t="s">
        <v>29</v>
      </c>
      <c r="H20958" t="s">
        <v>63</v>
      </c>
      <c r="I20958" t="s">
        <v>26</v>
      </c>
      <c r="J20958" t="s">
        <v>27</v>
      </c>
      <c r="K20958">
        <v>36</v>
      </c>
      <c r="L20958">
        <v>21.45</v>
      </c>
      <c r="M20958" t="s">
        <v>1140</v>
      </c>
      <c r="N20958">
        <v>21.45</v>
      </c>
      <c r="P20958" cm="1">
        <f t="array" ref="P20958">IF(Q20958&gt;0,INDEX(Q20958:Q42682,MATCH(TRUE,INDEX(Q20958:Q42682="",,),0)-1),"")</f>
        <v>7</v>
      </c>
      <c r="Q20958">
        <f t="shared" si="610"/>
        <v>7</v>
      </c>
      <c r="R20958">
        <f t="shared" si="611"/>
        <v>0</v>
      </c>
    </row>
    <row r="20959" spans="1:18" x14ac:dyDescent="0.3">
      <c r="A20959" t="s">
        <v>1423</v>
      </c>
      <c r="B20959" s="1">
        <v>38295</v>
      </c>
      <c r="C20959" s="2">
        <v>0.41666666666666669</v>
      </c>
      <c r="D20959" t="s">
        <v>1490</v>
      </c>
      <c r="E20959" t="s">
        <v>1491</v>
      </c>
      <c r="G20959" s="6" t="s">
        <v>29</v>
      </c>
      <c r="H20959" t="s">
        <v>64</v>
      </c>
      <c r="I20959" t="s">
        <v>26</v>
      </c>
      <c r="J20959" t="s">
        <v>27</v>
      </c>
      <c r="K20959">
        <v>76</v>
      </c>
      <c r="L20959">
        <v>17.600000000000001</v>
      </c>
      <c r="M20959" t="s">
        <v>1140</v>
      </c>
      <c r="N20959">
        <v>17.600000000000001</v>
      </c>
      <c r="P20959" cm="1">
        <f t="array" ref="P20959">IF(Q20959&gt;0,INDEX(Q20959:Q42683,MATCH(TRUE,INDEX(Q20959:Q42683="",,),0)-1),"")</f>
        <v>7</v>
      </c>
      <c r="Q20959">
        <f t="shared" si="610"/>
        <v>7</v>
      </c>
      <c r="R20959">
        <f t="shared" si="611"/>
        <v>0</v>
      </c>
    </row>
    <row r="20960" spans="1:18" x14ac:dyDescent="0.3">
      <c r="P20960" t="str" cm="1">
        <f t="array" ref="P20960">IF(Q20960&gt;0,INDEX(Q20960:Q42684,MATCH(TRUE,INDEX(Q20960:Q42684="",,),0)-1),"")</f>
        <v/>
      </c>
      <c r="R20960" t="str">
        <f t="shared" si="611"/>
        <v/>
      </c>
    </row>
    <row r="20961" spans="1:18" x14ac:dyDescent="0.3">
      <c r="A20961" t="s">
        <v>1423</v>
      </c>
      <c r="B20961" s="1">
        <v>38293</v>
      </c>
      <c r="C20961" s="2">
        <v>0.41666666666666669</v>
      </c>
      <c r="D20961" t="s">
        <v>1492</v>
      </c>
      <c r="E20961" t="s">
        <v>1493</v>
      </c>
      <c r="G20961" t="s">
        <v>19</v>
      </c>
      <c r="H20961" t="s">
        <v>41</v>
      </c>
      <c r="I20961" t="s">
        <v>21</v>
      </c>
      <c r="J20961" t="s">
        <v>22</v>
      </c>
      <c r="K20961">
        <v>67.8</v>
      </c>
      <c r="L20961">
        <v>197</v>
      </c>
      <c r="M20961" t="s">
        <v>319</v>
      </c>
      <c r="N20961">
        <v>200</v>
      </c>
      <c r="O20961" t="s">
        <v>24</v>
      </c>
      <c r="P20961" cm="1">
        <f t="array" ref="P20961">IF(Q20961&gt;0,INDEX(Q20961:Q42685,MATCH(TRUE,INDEX(Q20961:Q42685="",,),0)-1),"")</f>
        <v>12</v>
      </c>
      <c r="Q20961">
        <f>INT((ROW()-20961)/13)+1</f>
        <v>1</v>
      </c>
      <c r="R20961">
        <f t="shared" si="611"/>
        <v>0</v>
      </c>
    </row>
    <row r="20962" spans="1:18" x14ac:dyDescent="0.3">
      <c r="A20962" t="s">
        <v>1423</v>
      </c>
      <c r="B20962" s="1">
        <v>38293</v>
      </c>
      <c r="C20962" s="2">
        <v>0.41666666666666669</v>
      </c>
      <c r="D20962" t="s">
        <v>1492</v>
      </c>
      <c r="E20962" t="s">
        <v>1493</v>
      </c>
      <c r="G20962" t="s">
        <v>19</v>
      </c>
      <c r="H20962" t="s">
        <v>41</v>
      </c>
      <c r="I20962" t="s">
        <v>26</v>
      </c>
      <c r="J20962" t="s">
        <v>27</v>
      </c>
      <c r="K20962">
        <v>231</v>
      </c>
      <c r="L20962">
        <v>53.1</v>
      </c>
      <c r="M20962" t="s">
        <v>319</v>
      </c>
      <c r="N20962">
        <v>60</v>
      </c>
      <c r="O20962" t="s">
        <v>24</v>
      </c>
      <c r="P20962" cm="1">
        <f t="array" ref="P20962">IF(Q20962&gt;0,INDEX(Q20962:Q42686,MATCH(TRUE,INDEX(Q20962:Q42686="",,),0)-1),"")</f>
        <v>12</v>
      </c>
      <c r="Q20962">
        <f t="shared" ref="Q20962:Q21025" si="612">INT((ROW()-20961)/13)+1</f>
        <v>1</v>
      </c>
      <c r="R20962">
        <f t="shared" si="611"/>
        <v>0</v>
      </c>
    </row>
    <row r="20963" spans="1:18" x14ac:dyDescent="0.3">
      <c r="A20963" t="s">
        <v>1423</v>
      </c>
      <c r="B20963" s="1">
        <v>38293</v>
      </c>
      <c r="C20963" s="2">
        <v>0.41666666666666669</v>
      </c>
      <c r="D20963" t="s">
        <v>1492</v>
      </c>
      <c r="E20963" t="s">
        <v>1493</v>
      </c>
      <c r="G20963" t="s">
        <v>19</v>
      </c>
      <c r="H20963" t="s">
        <v>63</v>
      </c>
      <c r="I20963" t="s">
        <v>26</v>
      </c>
      <c r="J20963" t="s">
        <v>27</v>
      </c>
      <c r="K20963">
        <v>1348</v>
      </c>
      <c r="L20963">
        <v>16.55</v>
      </c>
      <c r="M20963" t="s">
        <v>319</v>
      </c>
      <c r="N20963">
        <v>52</v>
      </c>
      <c r="O20963" t="s">
        <v>24</v>
      </c>
      <c r="P20963" cm="1">
        <f t="array" ref="P20963">IF(Q20963&gt;0,INDEX(Q20963:Q42687,MATCH(TRUE,INDEX(Q20963:Q42687="",,),0)-1),"")</f>
        <v>12</v>
      </c>
      <c r="Q20963">
        <f t="shared" si="612"/>
        <v>1</v>
      </c>
      <c r="R20963">
        <f t="shared" si="611"/>
        <v>0</v>
      </c>
    </row>
    <row r="20964" spans="1:18" x14ac:dyDescent="0.3">
      <c r="A20964" t="s">
        <v>1423</v>
      </c>
      <c r="B20964" s="1">
        <v>38293</v>
      </c>
      <c r="C20964" s="2">
        <v>0.41666666666666669</v>
      </c>
      <c r="D20964" t="s">
        <v>1492</v>
      </c>
      <c r="E20964" t="s">
        <v>1493</v>
      </c>
      <c r="G20964" s="6" t="s">
        <v>29</v>
      </c>
      <c r="H20964" t="s">
        <v>30</v>
      </c>
      <c r="I20964" t="s">
        <v>21</v>
      </c>
      <c r="J20964" t="s">
        <v>22</v>
      </c>
      <c r="K20964">
        <v>6.5</v>
      </c>
      <c r="L20964">
        <v>155</v>
      </c>
      <c r="M20964" t="s">
        <v>319</v>
      </c>
      <c r="N20964">
        <v>155</v>
      </c>
      <c r="O20964" t="s">
        <v>24</v>
      </c>
      <c r="P20964" cm="1">
        <f t="array" ref="P20964">IF(Q20964&gt;0,INDEX(Q20964:Q42688,MATCH(TRUE,INDEX(Q20964:Q42688="",,),0)-1),"")</f>
        <v>12</v>
      </c>
      <c r="Q20964">
        <f t="shared" si="612"/>
        <v>1</v>
      </c>
      <c r="R20964">
        <f t="shared" si="611"/>
        <v>0</v>
      </c>
    </row>
    <row r="20965" spans="1:18" x14ac:dyDescent="0.3">
      <c r="A20965" t="s">
        <v>1423</v>
      </c>
      <c r="B20965" s="1">
        <v>38293</v>
      </c>
      <c r="C20965" s="2">
        <v>0.41666666666666669</v>
      </c>
      <c r="D20965" t="s">
        <v>1492</v>
      </c>
      <c r="E20965" t="s">
        <v>1493</v>
      </c>
      <c r="G20965" s="6" t="s">
        <v>29</v>
      </c>
      <c r="H20965" t="s">
        <v>99</v>
      </c>
      <c r="I20965" t="s">
        <v>21</v>
      </c>
      <c r="J20965" t="s">
        <v>22</v>
      </c>
      <c r="K20965">
        <v>0.6</v>
      </c>
      <c r="L20965">
        <v>127</v>
      </c>
      <c r="M20965" t="s">
        <v>319</v>
      </c>
      <c r="N20965">
        <v>127</v>
      </c>
      <c r="O20965" t="s">
        <v>24</v>
      </c>
      <c r="P20965" cm="1">
        <f t="array" ref="P20965">IF(Q20965&gt;0,INDEX(Q20965:Q42689,MATCH(TRUE,INDEX(Q20965:Q42689="",,),0)-1),"")</f>
        <v>12</v>
      </c>
      <c r="Q20965">
        <f t="shared" si="612"/>
        <v>1</v>
      </c>
      <c r="R20965">
        <f t="shared" si="611"/>
        <v>0</v>
      </c>
    </row>
    <row r="20966" spans="1:18" x14ac:dyDescent="0.3">
      <c r="A20966" t="s">
        <v>1423</v>
      </c>
      <c r="B20966" s="1">
        <v>38293</v>
      </c>
      <c r="C20966" s="2">
        <v>0.41666666666666669</v>
      </c>
      <c r="D20966" t="s">
        <v>1492</v>
      </c>
      <c r="E20966" t="s">
        <v>1493</v>
      </c>
      <c r="G20966" s="6" t="s">
        <v>29</v>
      </c>
      <c r="H20966" t="s">
        <v>69</v>
      </c>
      <c r="I20966" t="s">
        <v>21</v>
      </c>
      <c r="J20966" t="s">
        <v>22</v>
      </c>
      <c r="K20966">
        <v>2.2999999999999998</v>
      </c>
      <c r="L20966">
        <v>143</v>
      </c>
      <c r="M20966" t="s">
        <v>319</v>
      </c>
      <c r="N20966">
        <v>143</v>
      </c>
      <c r="O20966" t="s">
        <v>24</v>
      </c>
      <c r="P20966" cm="1">
        <f t="array" ref="P20966">IF(Q20966&gt;0,INDEX(Q20966:Q42690,MATCH(TRUE,INDEX(Q20966:Q42690="",,),0)-1),"")</f>
        <v>12</v>
      </c>
      <c r="Q20966">
        <f t="shared" si="612"/>
        <v>1</v>
      </c>
      <c r="R20966">
        <f t="shared" si="611"/>
        <v>0</v>
      </c>
    </row>
    <row r="20967" spans="1:18" x14ac:dyDescent="0.3">
      <c r="A20967" t="s">
        <v>1423</v>
      </c>
      <c r="B20967" s="1">
        <v>38293</v>
      </c>
      <c r="C20967" s="2">
        <v>0.41666666666666669</v>
      </c>
      <c r="D20967" t="s">
        <v>1492</v>
      </c>
      <c r="E20967" t="s">
        <v>1493</v>
      </c>
      <c r="G20967" s="6" t="s">
        <v>29</v>
      </c>
      <c r="H20967" t="s">
        <v>99</v>
      </c>
      <c r="I20967" t="s">
        <v>26</v>
      </c>
      <c r="J20967" t="s">
        <v>27</v>
      </c>
      <c r="K20967">
        <v>159</v>
      </c>
      <c r="L20967">
        <v>10.15</v>
      </c>
      <c r="M20967" t="s">
        <v>319</v>
      </c>
      <c r="N20967">
        <v>10.15</v>
      </c>
      <c r="O20967" t="s">
        <v>24</v>
      </c>
      <c r="P20967" cm="1">
        <f t="array" ref="P20967">IF(Q20967&gt;0,INDEX(Q20967:Q42691,MATCH(TRUE,INDEX(Q20967:Q42691="",,),0)-1),"")</f>
        <v>12</v>
      </c>
      <c r="Q20967">
        <f t="shared" si="612"/>
        <v>1</v>
      </c>
      <c r="R20967">
        <f t="shared" si="611"/>
        <v>0</v>
      </c>
    </row>
    <row r="20968" spans="1:18" x14ac:dyDescent="0.3">
      <c r="A20968" t="s">
        <v>1423</v>
      </c>
      <c r="B20968" s="1">
        <v>38293</v>
      </c>
      <c r="C20968" s="2">
        <v>0.41666666666666669</v>
      </c>
      <c r="D20968" t="s">
        <v>1492</v>
      </c>
      <c r="E20968" t="s">
        <v>1493</v>
      </c>
      <c r="G20968" s="6" t="s">
        <v>29</v>
      </c>
      <c r="H20968" t="s">
        <v>148</v>
      </c>
      <c r="I20968" t="s">
        <v>26</v>
      </c>
      <c r="J20968" t="s">
        <v>27</v>
      </c>
      <c r="K20968">
        <v>122</v>
      </c>
      <c r="L20968">
        <v>15.75</v>
      </c>
      <c r="M20968" t="s">
        <v>319</v>
      </c>
      <c r="N20968">
        <v>15.75</v>
      </c>
      <c r="O20968" t="s">
        <v>24</v>
      </c>
      <c r="P20968" cm="1">
        <f t="array" ref="P20968">IF(Q20968&gt;0,INDEX(Q20968:Q42692,MATCH(TRUE,INDEX(Q20968:Q42692="",,),0)-1),"")</f>
        <v>12</v>
      </c>
      <c r="Q20968">
        <f t="shared" si="612"/>
        <v>1</v>
      </c>
      <c r="R20968">
        <f t="shared" si="611"/>
        <v>0</v>
      </c>
    </row>
    <row r="20969" spans="1:18" x14ac:dyDescent="0.3">
      <c r="A20969" t="s">
        <v>1423</v>
      </c>
      <c r="B20969" s="1">
        <v>38293</v>
      </c>
      <c r="C20969" s="2">
        <v>0.41666666666666669</v>
      </c>
      <c r="D20969" t="s">
        <v>1492</v>
      </c>
      <c r="E20969" t="s">
        <v>1493</v>
      </c>
      <c r="G20969" s="6" t="s">
        <v>29</v>
      </c>
      <c r="H20969" t="s">
        <v>122</v>
      </c>
      <c r="I20969" t="s">
        <v>26</v>
      </c>
      <c r="J20969" t="s">
        <v>27</v>
      </c>
      <c r="K20969">
        <v>107</v>
      </c>
      <c r="L20969">
        <v>33.799999999999997</v>
      </c>
      <c r="M20969" t="s">
        <v>319</v>
      </c>
      <c r="N20969">
        <v>33.799999999999997</v>
      </c>
      <c r="O20969" t="s">
        <v>24</v>
      </c>
      <c r="P20969" cm="1">
        <f t="array" ref="P20969">IF(Q20969&gt;0,INDEX(Q20969:Q42693,MATCH(TRUE,INDEX(Q20969:Q42693="",,),0)-1),"")</f>
        <v>12</v>
      </c>
      <c r="Q20969">
        <f t="shared" si="612"/>
        <v>1</v>
      </c>
      <c r="R20969">
        <f t="shared" si="611"/>
        <v>0</v>
      </c>
    </row>
    <row r="20970" spans="1:18" x14ac:dyDescent="0.3">
      <c r="A20970" t="s">
        <v>1423</v>
      </c>
      <c r="B20970" s="1">
        <v>38293</v>
      </c>
      <c r="C20970" s="2">
        <v>0.41666666666666669</v>
      </c>
      <c r="D20970" t="s">
        <v>1492</v>
      </c>
      <c r="E20970" t="s">
        <v>1493</v>
      </c>
      <c r="G20970" s="6" t="s">
        <v>29</v>
      </c>
      <c r="H20970" t="s">
        <v>107</v>
      </c>
      <c r="I20970" t="s">
        <v>26</v>
      </c>
      <c r="J20970" t="s">
        <v>27</v>
      </c>
      <c r="K20970">
        <v>281</v>
      </c>
      <c r="L20970">
        <v>20</v>
      </c>
      <c r="M20970" t="s">
        <v>319</v>
      </c>
      <c r="N20970">
        <v>20</v>
      </c>
      <c r="O20970" t="s">
        <v>24</v>
      </c>
      <c r="P20970" cm="1">
        <f t="array" ref="P20970">IF(Q20970&gt;0,INDEX(Q20970:Q42694,MATCH(TRUE,INDEX(Q20970:Q42694="",,),0)-1),"")</f>
        <v>12</v>
      </c>
      <c r="Q20970">
        <f t="shared" si="612"/>
        <v>1</v>
      </c>
      <c r="R20970">
        <f t="shared" si="611"/>
        <v>0</v>
      </c>
    </row>
    <row r="20971" spans="1:18" x14ac:dyDescent="0.3">
      <c r="A20971" t="s">
        <v>1423</v>
      </c>
      <c r="B20971" s="1">
        <v>38293</v>
      </c>
      <c r="C20971" s="2">
        <v>0.41666666666666669</v>
      </c>
      <c r="D20971" t="s">
        <v>1492</v>
      </c>
      <c r="E20971" t="s">
        <v>1493</v>
      </c>
      <c r="G20971" s="6" t="s">
        <v>29</v>
      </c>
      <c r="H20971" t="s">
        <v>69</v>
      </c>
      <c r="I20971" t="s">
        <v>26</v>
      </c>
      <c r="J20971" t="s">
        <v>27</v>
      </c>
      <c r="K20971">
        <v>2</v>
      </c>
      <c r="L20971">
        <v>19.649999999999999</v>
      </c>
      <c r="M20971" t="s">
        <v>319</v>
      </c>
      <c r="N20971">
        <v>19.649999999999999</v>
      </c>
      <c r="O20971" t="s">
        <v>24</v>
      </c>
      <c r="P20971" cm="1">
        <f t="array" ref="P20971">IF(Q20971&gt;0,INDEX(Q20971:Q42695,MATCH(TRUE,INDEX(Q20971:Q42695="",,),0)-1),"")</f>
        <v>12</v>
      </c>
      <c r="Q20971">
        <f t="shared" si="612"/>
        <v>1</v>
      </c>
      <c r="R20971">
        <f t="shared" si="611"/>
        <v>0</v>
      </c>
    </row>
    <row r="20972" spans="1:18" x14ac:dyDescent="0.3">
      <c r="A20972" t="s">
        <v>1423</v>
      </c>
      <c r="B20972" s="1">
        <v>38293</v>
      </c>
      <c r="C20972" s="2">
        <v>0.41666666666666669</v>
      </c>
      <c r="D20972" t="s">
        <v>1492</v>
      </c>
      <c r="E20972" t="s">
        <v>1493</v>
      </c>
      <c r="G20972" s="6" t="s">
        <v>29</v>
      </c>
      <c r="H20972" t="s">
        <v>28</v>
      </c>
      <c r="I20972" t="s">
        <v>26</v>
      </c>
      <c r="J20972" t="s">
        <v>27</v>
      </c>
      <c r="K20972">
        <v>110</v>
      </c>
      <c r="L20972">
        <v>45.05</v>
      </c>
      <c r="M20972" t="s">
        <v>319</v>
      </c>
      <c r="N20972">
        <v>45.05</v>
      </c>
      <c r="O20972" t="s">
        <v>24</v>
      </c>
      <c r="P20972" cm="1">
        <f t="array" ref="P20972">IF(Q20972&gt;0,INDEX(Q20972:Q42696,MATCH(TRUE,INDEX(Q20972:Q42696="",,),0)-1),"")</f>
        <v>12</v>
      </c>
      <c r="Q20972">
        <f t="shared" si="612"/>
        <v>1</v>
      </c>
      <c r="R20972">
        <f t="shared" si="611"/>
        <v>0</v>
      </c>
    </row>
    <row r="20973" spans="1:18" x14ac:dyDescent="0.3">
      <c r="A20973" t="s">
        <v>1423</v>
      </c>
      <c r="B20973" s="1">
        <v>38293</v>
      </c>
      <c r="C20973" s="2">
        <v>0.41666666666666669</v>
      </c>
      <c r="D20973" t="s">
        <v>1492</v>
      </c>
      <c r="E20973" t="s">
        <v>1493</v>
      </c>
      <c r="G20973" s="6" t="s">
        <v>29</v>
      </c>
      <c r="H20973" t="s">
        <v>64</v>
      </c>
      <c r="I20973" t="s">
        <v>26</v>
      </c>
      <c r="J20973" t="s">
        <v>27</v>
      </c>
      <c r="K20973">
        <v>194</v>
      </c>
      <c r="L20973">
        <v>12.55</v>
      </c>
      <c r="M20973" t="s">
        <v>319</v>
      </c>
      <c r="N20973">
        <v>12.55</v>
      </c>
      <c r="O20973" t="s">
        <v>24</v>
      </c>
      <c r="P20973" cm="1">
        <f t="array" ref="P20973">IF(Q20973&gt;0,INDEX(Q20973:Q42697,MATCH(TRUE,INDEX(Q20973:Q42697="",,),0)-1),"")</f>
        <v>12</v>
      </c>
      <c r="Q20973">
        <f t="shared" si="612"/>
        <v>1</v>
      </c>
      <c r="R20973">
        <f t="shared" si="611"/>
        <v>0</v>
      </c>
    </row>
    <row r="20974" spans="1:18" x14ac:dyDescent="0.3">
      <c r="A20974" t="s">
        <v>1423</v>
      </c>
      <c r="B20974" s="1">
        <v>38293</v>
      </c>
      <c r="C20974" s="2">
        <v>0.41666666666666669</v>
      </c>
      <c r="D20974" t="s">
        <v>1492</v>
      </c>
      <c r="E20974" t="s">
        <v>1493</v>
      </c>
      <c r="G20974" t="s">
        <v>19</v>
      </c>
      <c r="H20974" t="s">
        <v>41</v>
      </c>
      <c r="I20974" t="s">
        <v>21</v>
      </c>
      <c r="J20974" t="s">
        <v>22</v>
      </c>
      <c r="K20974">
        <v>67.8</v>
      </c>
      <c r="L20974">
        <v>197</v>
      </c>
      <c r="M20974" t="s">
        <v>868</v>
      </c>
      <c r="N20974">
        <v>392.92</v>
      </c>
      <c r="P20974" cm="1">
        <f t="array" ref="P20974">IF(Q20974&gt;0,INDEX(Q20974:Q42698,MATCH(TRUE,INDEX(Q20974:Q42698="",,),0)-1),"")</f>
        <v>12</v>
      </c>
      <c r="Q20974">
        <f t="shared" si="612"/>
        <v>2</v>
      </c>
      <c r="R20974">
        <f t="shared" si="611"/>
        <v>0</v>
      </c>
    </row>
    <row r="20975" spans="1:18" x14ac:dyDescent="0.3">
      <c r="A20975" t="s">
        <v>1423</v>
      </c>
      <c r="B20975" s="1">
        <v>38293</v>
      </c>
      <c r="C20975" s="2">
        <v>0.41666666666666669</v>
      </c>
      <c r="D20975" t="s">
        <v>1492</v>
      </c>
      <c r="E20975" t="s">
        <v>1493</v>
      </c>
      <c r="G20975" t="s">
        <v>19</v>
      </c>
      <c r="H20975" t="s">
        <v>41</v>
      </c>
      <c r="I20975" t="s">
        <v>26</v>
      </c>
      <c r="J20975" t="s">
        <v>27</v>
      </c>
      <c r="K20975">
        <v>231</v>
      </c>
      <c r="L20975">
        <v>53.1</v>
      </c>
      <c r="M20975" t="s">
        <v>868</v>
      </c>
      <c r="N20975">
        <v>115.32</v>
      </c>
      <c r="P20975" cm="1">
        <f t="array" ref="P20975">IF(Q20975&gt;0,INDEX(Q20975:Q42699,MATCH(TRUE,INDEX(Q20975:Q42699="",,),0)-1),"")</f>
        <v>12</v>
      </c>
      <c r="Q20975">
        <f t="shared" si="612"/>
        <v>2</v>
      </c>
      <c r="R20975">
        <f t="shared" si="611"/>
        <v>0</v>
      </c>
    </row>
    <row r="20976" spans="1:18" x14ac:dyDescent="0.3">
      <c r="A20976" t="s">
        <v>1423</v>
      </c>
      <c r="B20976" s="1">
        <v>38293</v>
      </c>
      <c r="C20976" s="2">
        <v>0.41666666666666669</v>
      </c>
      <c r="D20976" t="s">
        <v>1492</v>
      </c>
      <c r="E20976" t="s">
        <v>1493</v>
      </c>
      <c r="G20976" t="s">
        <v>19</v>
      </c>
      <c r="H20976" t="s">
        <v>63</v>
      </c>
      <c r="I20976" t="s">
        <v>26</v>
      </c>
      <c r="J20976" t="s">
        <v>27</v>
      </c>
      <c r="K20976">
        <v>1348</v>
      </c>
      <c r="L20976">
        <v>16.55</v>
      </c>
      <c r="M20976" t="s">
        <v>868</v>
      </c>
      <c r="N20976">
        <v>31.2</v>
      </c>
      <c r="P20976" cm="1">
        <f t="array" ref="P20976">IF(Q20976&gt;0,INDEX(Q20976:Q42700,MATCH(TRUE,INDEX(Q20976:Q42700="",,),0)-1),"")</f>
        <v>12</v>
      </c>
      <c r="Q20976">
        <f t="shared" si="612"/>
        <v>2</v>
      </c>
      <c r="R20976">
        <f t="shared" ref="R20976:R21039" si="613">IF(P20976="","",0)</f>
        <v>0</v>
      </c>
    </row>
    <row r="20977" spans="1:18" x14ac:dyDescent="0.3">
      <c r="A20977" t="s">
        <v>1423</v>
      </c>
      <c r="B20977" s="1">
        <v>38293</v>
      </c>
      <c r="C20977" s="2">
        <v>0.41666666666666669</v>
      </c>
      <c r="D20977" t="s">
        <v>1492</v>
      </c>
      <c r="E20977" t="s">
        <v>1493</v>
      </c>
      <c r="G20977" s="6" t="s">
        <v>29</v>
      </c>
      <c r="H20977" t="s">
        <v>30</v>
      </c>
      <c r="I20977" t="s">
        <v>21</v>
      </c>
      <c r="J20977" t="s">
        <v>22</v>
      </c>
      <c r="K20977">
        <v>6.5</v>
      </c>
      <c r="L20977">
        <v>155</v>
      </c>
      <c r="M20977" t="s">
        <v>868</v>
      </c>
      <c r="N20977">
        <v>155</v>
      </c>
      <c r="P20977" cm="1">
        <f t="array" ref="P20977">IF(Q20977&gt;0,INDEX(Q20977:Q42701,MATCH(TRUE,INDEX(Q20977:Q42701="",,),0)-1),"")</f>
        <v>12</v>
      </c>
      <c r="Q20977">
        <f t="shared" si="612"/>
        <v>2</v>
      </c>
      <c r="R20977">
        <f t="shared" si="613"/>
        <v>0</v>
      </c>
    </row>
    <row r="20978" spans="1:18" x14ac:dyDescent="0.3">
      <c r="A20978" t="s">
        <v>1423</v>
      </c>
      <c r="B20978" s="1">
        <v>38293</v>
      </c>
      <c r="C20978" s="2">
        <v>0.41666666666666669</v>
      </c>
      <c r="D20978" t="s">
        <v>1492</v>
      </c>
      <c r="E20978" t="s">
        <v>1493</v>
      </c>
      <c r="G20978" s="6" t="s">
        <v>29</v>
      </c>
      <c r="H20978" t="s">
        <v>99</v>
      </c>
      <c r="I20978" t="s">
        <v>21</v>
      </c>
      <c r="J20978" t="s">
        <v>22</v>
      </c>
      <c r="K20978">
        <v>0.6</v>
      </c>
      <c r="L20978">
        <v>127</v>
      </c>
      <c r="M20978" t="s">
        <v>868</v>
      </c>
      <c r="N20978">
        <v>127</v>
      </c>
      <c r="P20978" cm="1">
        <f t="array" ref="P20978">IF(Q20978&gt;0,INDEX(Q20978:Q42702,MATCH(TRUE,INDEX(Q20978:Q42702="",,),0)-1),"")</f>
        <v>12</v>
      </c>
      <c r="Q20978">
        <f t="shared" si="612"/>
        <v>2</v>
      </c>
      <c r="R20978">
        <f t="shared" si="613"/>
        <v>0</v>
      </c>
    </row>
    <row r="20979" spans="1:18" x14ac:dyDescent="0.3">
      <c r="A20979" t="s">
        <v>1423</v>
      </c>
      <c r="B20979" s="1">
        <v>38293</v>
      </c>
      <c r="C20979" s="2">
        <v>0.41666666666666669</v>
      </c>
      <c r="D20979" t="s">
        <v>1492</v>
      </c>
      <c r="E20979" t="s">
        <v>1493</v>
      </c>
      <c r="G20979" s="6" t="s">
        <v>29</v>
      </c>
      <c r="H20979" t="s">
        <v>69</v>
      </c>
      <c r="I20979" t="s">
        <v>21</v>
      </c>
      <c r="J20979" t="s">
        <v>22</v>
      </c>
      <c r="K20979">
        <v>2.2999999999999998</v>
      </c>
      <c r="L20979">
        <v>143</v>
      </c>
      <c r="M20979" t="s">
        <v>868</v>
      </c>
      <c r="N20979">
        <v>143</v>
      </c>
      <c r="P20979" cm="1">
        <f t="array" ref="P20979">IF(Q20979&gt;0,INDEX(Q20979:Q42703,MATCH(TRUE,INDEX(Q20979:Q42703="",,),0)-1),"")</f>
        <v>12</v>
      </c>
      <c r="Q20979">
        <f t="shared" si="612"/>
        <v>2</v>
      </c>
      <c r="R20979">
        <f t="shared" si="613"/>
        <v>0</v>
      </c>
    </row>
    <row r="20980" spans="1:18" x14ac:dyDescent="0.3">
      <c r="A20980" t="s">
        <v>1423</v>
      </c>
      <c r="B20980" s="1">
        <v>38293</v>
      </c>
      <c r="C20980" s="2">
        <v>0.41666666666666669</v>
      </c>
      <c r="D20980" t="s">
        <v>1492</v>
      </c>
      <c r="E20980" t="s">
        <v>1493</v>
      </c>
      <c r="G20980" s="6" t="s">
        <v>29</v>
      </c>
      <c r="H20980" t="s">
        <v>99</v>
      </c>
      <c r="I20980" t="s">
        <v>26</v>
      </c>
      <c r="J20980" t="s">
        <v>27</v>
      </c>
      <c r="K20980">
        <v>159</v>
      </c>
      <c r="L20980">
        <v>10.15</v>
      </c>
      <c r="M20980" t="s">
        <v>868</v>
      </c>
      <c r="N20980">
        <v>10.15</v>
      </c>
      <c r="P20980" cm="1">
        <f t="array" ref="P20980">IF(Q20980&gt;0,INDEX(Q20980:Q42704,MATCH(TRUE,INDEX(Q20980:Q42704="",,),0)-1),"")</f>
        <v>12</v>
      </c>
      <c r="Q20980">
        <f t="shared" si="612"/>
        <v>2</v>
      </c>
      <c r="R20980">
        <f t="shared" si="613"/>
        <v>0</v>
      </c>
    </row>
    <row r="20981" spans="1:18" x14ac:dyDescent="0.3">
      <c r="A20981" t="s">
        <v>1423</v>
      </c>
      <c r="B20981" s="1">
        <v>38293</v>
      </c>
      <c r="C20981" s="2">
        <v>0.41666666666666669</v>
      </c>
      <c r="D20981" t="s">
        <v>1492</v>
      </c>
      <c r="E20981" t="s">
        <v>1493</v>
      </c>
      <c r="G20981" s="6" t="s">
        <v>29</v>
      </c>
      <c r="H20981" t="s">
        <v>148</v>
      </c>
      <c r="I20981" t="s">
        <v>26</v>
      </c>
      <c r="J20981" t="s">
        <v>27</v>
      </c>
      <c r="K20981">
        <v>122</v>
      </c>
      <c r="L20981">
        <v>15.75</v>
      </c>
      <c r="M20981" t="s">
        <v>868</v>
      </c>
      <c r="N20981">
        <v>15.75</v>
      </c>
      <c r="P20981" cm="1">
        <f t="array" ref="P20981">IF(Q20981&gt;0,INDEX(Q20981:Q42705,MATCH(TRUE,INDEX(Q20981:Q42705="",,),0)-1),"")</f>
        <v>12</v>
      </c>
      <c r="Q20981">
        <f t="shared" si="612"/>
        <v>2</v>
      </c>
      <c r="R20981">
        <f t="shared" si="613"/>
        <v>0</v>
      </c>
    </row>
    <row r="20982" spans="1:18" x14ac:dyDescent="0.3">
      <c r="A20982" t="s">
        <v>1423</v>
      </c>
      <c r="B20982" s="1">
        <v>38293</v>
      </c>
      <c r="C20982" s="2">
        <v>0.41666666666666669</v>
      </c>
      <c r="D20982" t="s">
        <v>1492</v>
      </c>
      <c r="E20982" t="s">
        <v>1493</v>
      </c>
      <c r="G20982" s="6" t="s">
        <v>29</v>
      </c>
      <c r="H20982" t="s">
        <v>122</v>
      </c>
      <c r="I20982" t="s">
        <v>26</v>
      </c>
      <c r="J20982" t="s">
        <v>27</v>
      </c>
      <c r="K20982">
        <v>107</v>
      </c>
      <c r="L20982">
        <v>33.799999999999997</v>
      </c>
      <c r="M20982" t="s">
        <v>868</v>
      </c>
      <c r="N20982">
        <v>33.799999999999997</v>
      </c>
      <c r="P20982" cm="1">
        <f t="array" ref="P20982">IF(Q20982&gt;0,INDEX(Q20982:Q42706,MATCH(TRUE,INDEX(Q20982:Q42706="",,),0)-1),"")</f>
        <v>12</v>
      </c>
      <c r="Q20982">
        <f t="shared" si="612"/>
        <v>2</v>
      </c>
      <c r="R20982">
        <f t="shared" si="613"/>
        <v>0</v>
      </c>
    </row>
    <row r="20983" spans="1:18" x14ac:dyDescent="0.3">
      <c r="A20983" t="s">
        <v>1423</v>
      </c>
      <c r="B20983" s="1">
        <v>38293</v>
      </c>
      <c r="C20983" s="2">
        <v>0.41666666666666669</v>
      </c>
      <c r="D20983" t="s">
        <v>1492</v>
      </c>
      <c r="E20983" t="s">
        <v>1493</v>
      </c>
      <c r="G20983" s="6" t="s">
        <v>29</v>
      </c>
      <c r="H20983" t="s">
        <v>107</v>
      </c>
      <c r="I20983" t="s">
        <v>26</v>
      </c>
      <c r="J20983" t="s">
        <v>27</v>
      </c>
      <c r="K20983">
        <v>281</v>
      </c>
      <c r="L20983">
        <v>20</v>
      </c>
      <c r="M20983" t="s">
        <v>868</v>
      </c>
      <c r="N20983">
        <v>20</v>
      </c>
      <c r="P20983" cm="1">
        <f t="array" ref="P20983">IF(Q20983&gt;0,INDEX(Q20983:Q42707,MATCH(TRUE,INDEX(Q20983:Q42707="",,),0)-1),"")</f>
        <v>12</v>
      </c>
      <c r="Q20983">
        <f t="shared" si="612"/>
        <v>2</v>
      </c>
      <c r="R20983">
        <f t="shared" si="613"/>
        <v>0</v>
      </c>
    </row>
    <row r="20984" spans="1:18" x14ac:dyDescent="0.3">
      <c r="A20984" t="s">
        <v>1423</v>
      </c>
      <c r="B20984" s="1">
        <v>38293</v>
      </c>
      <c r="C20984" s="2">
        <v>0.41666666666666669</v>
      </c>
      <c r="D20984" t="s">
        <v>1492</v>
      </c>
      <c r="E20984" t="s">
        <v>1493</v>
      </c>
      <c r="G20984" s="6" t="s">
        <v>29</v>
      </c>
      <c r="H20984" t="s">
        <v>69</v>
      </c>
      <c r="I20984" t="s">
        <v>26</v>
      </c>
      <c r="J20984" t="s">
        <v>27</v>
      </c>
      <c r="K20984">
        <v>2</v>
      </c>
      <c r="L20984">
        <v>19.649999999999999</v>
      </c>
      <c r="M20984" t="s">
        <v>868</v>
      </c>
      <c r="N20984">
        <v>19.649999999999999</v>
      </c>
      <c r="P20984" cm="1">
        <f t="array" ref="P20984">IF(Q20984&gt;0,INDEX(Q20984:Q42708,MATCH(TRUE,INDEX(Q20984:Q42708="",,),0)-1),"")</f>
        <v>12</v>
      </c>
      <c r="Q20984">
        <f t="shared" si="612"/>
        <v>2</v>
      </c>
      <c r="R20984">
        <f t="shared" si="613"/>
        <v>0</v>
      </c>
    </row>
    <row r="20985" spans="1:18" x14ac:dyDescent="0.3">
      <c r="A20985" t="s">
        <v>1423</v>
      </c>
      <c r="B20985" s="1">
        <v>38293</v>
      </c>
      <c r="C20985" s="2">
        <v>0.41666666666666669</v>
      </c>
      <c r="D20985" t="s">
        <v>1492</v>
      </c>
      <c r="E20985" t="s">
        <v>1493</v>
      </c>
      <c r="G20985" s="6" t="s">
        <v>29</v>
      </c>
      <c r="H20985" t="s">
        <v>28</v>
      </c>
      <c r="I20985" t="s">
        <v>26</v>
      </c>
      <c r="J20985" t="s">
        <v>27</v>
      </c>
      <c r="K20985">
        <v>110</v>
      </c>
      <c r="L20985">
        <v>45.05</v>
      </c>
      <c r="M20985" t="s">
        <v>868</v>
      </c>
      <c r="N20985">
        <v>45.05</v>
      </c>
      <c r="P20985" cm="1">
        <f t="array" ref="P20985">IF(Q20985&gt;0,INDEX(Q20985:Q42709,MATCH(TRUE,INDEX(Q20985:Q42709="",,),0)-1),"")</f>
        <v>12</v>
      </c>
      <c r="Q20985">
        <f t="shared" si="612"/>
        <v>2</v>
      </c>
      <c r="R20985">
        <f t="shared" si="613"/>
        <v>0</v>
      </c>
    </row>
    <row r="20986" spans="1:18" x14ac:dyDescent="0.3">
      <c r="A20986" t="s">
        <v>1423</v>
      </c>
      <c r="B20986" s="1">
        <v>38293</v>
      </c>
      <c r="C20986" s="2">
        <v>0.41666666666666669</v>
      </c>
      <c r="D20986" t="s">
        <v>1492</v>
      </c>
      <c r="E20986" t="s">
        <v>1493</v>
      </c>
      <c r="G20986" s="6" t="s">
        <v>29</v>
      </c>
      <c r="H20986" t="s">
        <v>64</v>
      </c>
      <c r="I20986" t="s">
        <v>26</v>
      </c>
      <c r="J20986" t="s">
        <v>27</v>
      </c>
      <c r="K20986">
        <v>194</v>
      </c>
      <c r="L20986">
        <v>12.55</v>
      </c>
      <c r="M20986" t="s">
        <v>868</v>
      </c>
      <c r="N20986">
        <v>12.55</v>
      </c>
      <c r="P20986" cm="1">
        <f t="array" ref="P20986">IF(Q20986&gt;0,INDEX(Q20986:Q42710,MATCH(TRUE,INDEX(Q20986:Q42710="",,),0)-1),"")</f>
        <v>12</v>
      </c>
      <c r="Q20986">
        <f t="shared" si="612"/>
        <v>2</v>
      </c>
      <c r="R20986">
        <f t="shared" si="613"/>
        <v>0</v>
      </c>
    </row>
    <row r="20987" spans="1:18" x14ac:dyDescent="0.3">
      <c r="A20987" t="s">
        <v>1423</v>
      </c>
      <c r="B20987" s="1">
        <v>38293</v>
      </c>
      <c r="C20987" s="2">
        <v>0.41666666666666669</v>
      </c>
      <c r="D20987" t="s">
        <v>1492</v>
      </c>
      <c r="E20987" t="s">
        <v>1493</v>
      </c>
      <c r="G20987" t="s">
        <v>19</v>
      </c>
      <c r="H20987" t="s">
        <v>41</v>
      </c>
      <c r="I20987" t="s">
        <v>21</v>
      </c>
      <c r="J20987" t="s">
        <v>22</v>
      </c>
      <c r="K20987">
        <v>67.8</v>
      </c>
      <c r="L20987">
        <v>197</v>
      </c>
      <c r="M20987" t="s">
        <v>1171</v>
      </c>
      <c r="N20987">
        <v>200</v>
      </c>
      <c r="P20987" cm="1">
        <f t="array" ref="P20987">IF(Q20987&gt;0,INDEX(Q20987:Q42711,MATCH(TRUE,INDEX(Q20987:Q42711="",,),0)-1),"")</f>
        <v>12</v>
      </c>
      <c r="Q20987">
        <f t="shared" si="612"/>
        <v>3</v>
      </c>
      <c r="R20987">
        <f t="shared" si="613"/>
        <v>0</v>
      </c>
    </row>
    <row r="20988" spans="1:18" x14ac:dyDescent="0.3">
      <c r="A20988" t="s">
        <v>1423</v>
      </c>
      <c r="B20988" s="1">
        <v>38293</v>
      </c>
      <c r="C20988" s="2">
        <v>0.41666666666666669</v>
      </c>
      <c r="D20988" t="s">
        <v>1492</v>
      </c>
      <c r="E20988" t="s">
        <v>1493</v>
      </c>
      <c r="G20988" t="s">
        <v>19</v>
      </c>
      <c r="H20988" t="s">
        <v>41</v>
      </c>
      <c r="I20988" t="s">
        <v>26</v>
      </c>
      <c r="J20988" t="s">
        <v>27</v>
      </c>
      <c r="K20988">
        <v>231</v>
      </c>
      <c r="L20988">
        <v>53.1</v>
      </c>
      <c r="M20988" t="s">
        <v>1171</v>
      </c>
      <c r="N20988">
        <v>60</v>
      </c>
      <c r="P20988" cm="1">
        <f t="array" ref="P20988">IF(Q20988&gt;0,INDEX(Q20988:Q42712,MATCH(TRUE,INDEX(Q20988:Q42712="",,),0)-1),"")</f>
        <v>12</v>
      </c>
      <c r="Q20988">
        <f t="shared" si="612"/>
        <v>3</v>
      </c>
      <c r="R20988">
        <f t="shared" si="613"/>
        <v>0</v>
      </c>
    </row>
    <row r="20989" spans="1:18" x14ac:dyDescent="0.3">
      <c r="A20989" t="s">
        <v>1423</v>
      </c>
      <c r="B20989" s="1">
        <v>38293</v>
      </c>
      <c r="C20989" s="2">
        <v>0.41666666666666669</v>
      </c>
      <c r="D20989" t="s">
        <v>1492</v>
      </c>
      <c r="E20989" t="s">
        <v>1493</v>
      </c>
      <c r="G20989" t="s">
        <v>19</v>
      </c>
      <c r="H20989" t="s">
        <v>63</v>
      </c>
      <c r="I20989" t="s">
        <v>26</v>
      </c>
      <c r="J20989" t="s">
        <v>27</v>
      </c>
      <c r="K20989">
        <v>1348</v>
      </c>
      <c r="L20989">
        <v>16.55</v>
      </c>
      <c r="M20989" t="s">
        <v>1171</v>
      </c>
      <c r="N20989">
        <v>48.13</v>
      </c>
      <c r="P20989" cm="1">
        <f t="array" ref="P20989">IF(Q20989&gt;0,INDEX(Q20989:Q42713,MATCH(TRUE,INDEX(Q20989:Q42713="",,),0)-1),"")</f>
        <v>12</v>
      </c>
      <c r="Q20989">
        <f t="shared" si="612"/>
        <v>3</v>
      </c>
      <c r="R20989">
        <f t="shared" si="613"/>
        <v>0</v>
      </c>
    </row>
    <row r="20990" spans="1:18" x14ac:dyDescent="0.3">
      <c r="A20990" t="s">
        <v>1423</v>
      </c>
      <c r="B20990" s="1">
        <v>38293</v>
      </c>
      <c r="C20990" s="2">
        <v>0.41666666666666669</v>
      </c>
      <c r="D20990" t="s">
        <v>1492</v>
      </c>
      <c r="E20990" t="s">
        <v>1493</v>
      </c>
      <c r="G20990" s="6" t="s">
        <v>29</v>
      </c>
      <c r="H20990" t="s">
        <v>30</v>
      </c>
      <c r="I20990" t="s">
        <v>21</v>
      </c>
      <c r="J20990" t="s">
        <v>22</v>
      </c>
      <c r="K20990">
        <v>6.5</v>
      </c>
      <c r="L20990">
        <v>155</v>
      </c>
      <c r="M20990" t="s">
        <v>1171</v>
      </c>
      <c r="N20990">
        <v>155</v>
      </c>
      <c r="P20990" cm="1">
        <f t="array" ref="P20990">IF(Q20990&gt;0,INDEX(Q20990:Q42714,MATCH(TRUE,INDEX(Q20990:Q42714="",,),0)-1),"")</f>
        <v>12</v>
      </c>
      <c r="Q20990">
        <f t="shared" si="612"/>
        <v>3</v>
      </c>
      <c r="R20990">
        <f t="shared" si="613"/>
        <v>0</v>
      </c>
    </row>
    <row r="20991" spans="1:18" x14ac:dyDescent="0.3">
      <c r="A20991" t="s">
        <v>1423</v>
      </c>
      <c r="B20991" s="1">
        <v>38293</v>
      </c>
      <c r="C20991" s="2">
        <v>0.41666666666666669</v>
      </c>
      <c r="D20991" t="s">
        <v>1492</v>
      </c>
      <c r="E20991" t="s">
        <v>1493</v>
      </c>
      <c r="G20991" s="6" t="s">
        <v>29</v>
      </c>
      <c r="H20991" t="s">
        <v>99</v>
      </c>
      <c r="I20991" t="s">
        <v>21</v>
      </c>
      <c r="J20991" t="s">
        <v>22</v>
      </c>
      <c r="K20991">
        <v>0.6</v>
      </c>
      <c r="L20991">
        <v>127</v>
      </c>
      <c r="M20991" t="s">
        <v>1171</v>
      </c>
      <c r="N20991">
        <v>127</v>
      </c>
      <c r="P20991" cm="1">
        <f t="array" ref="P20991">IF(Q20991&gt;0,INDEX(Q20991:Q42715,MATCH(TRUE,INDEX(Q20991:Q42715="",,),0)-1),"")</f>
        <v>12</v>
      </c>
      <c r="Q20991">
        <f t="shared" si="612"/>
        <v>3</v>
      </c>
      <c r="R20991">
        <f t="shared" si="613"/>
        <v>0</v>
      </c>
    </row>
    <row r="20992" spans="1:18" x14ac:dyDescent="0.3">
      <c r="A20992" t="s">
        <v>1423</v>
      </c>
      <c r="B20992" s="1">
        <v>38293</v>
      </c>
      <c r="C20992" s="2">
        <v>0.41666666666666669</v>
      </c>
      <c r="D20992" t="s">
        <v>1492</v>
      </c>
      <c r="E20992" t="s">
        <v>1493</v>
      </c>
      <c r="G20992" s="6" t="s">
        <v>29</v>
      </c>
      <c r="H20992" t="s">
        <v>69</v>
      </c>
      <c r="I20992" t="s">
        <v>21</v>
      </c>
      <c r="J20992" t="s">
        <v>22</v>
      </c>
      <c r="K20992">
        <v>2.2999999999999998</v>
      </c>
      <c r="L20992">
        <v>143</v>
      </c>
      <c r="M20992" t="s">
        <v>1171</v>
      </c>
      <c r="N20992">
        <v>143</v>
      </c>
      <c r="P20992" cm="1">
        <f t="array" ref="P20992">IF(Q20992&gt;0,INDEX(Q20992:Q42716,MATCH(TRUE,INDEX(Q20992:Q42716="",,),0)-1),"")</f>
        <v>12</v>
      </c>
      <c r="Q20992">
        <f t="shared" si="612"/>
        <v>3</v>
      </c>
      <c r="R20992">
        <f t="shared" si="613"/>
        <v>0</v>
      </c>
    </row>
    <row r="20993" spans="1:18" x14ac:dyDescent="0.3">
      <c r="A20993" t="s">
        <v>1423</v>
      </c>
      <c r="B20993" s="1">
        <v>38293</v>
      </c>
      <c r="C20993" s="2">
        <v>0.41666666666666669</v>
      </c>
      <c r="D20993" t="s">
        <v>1492</v>
      </c>
      <c r="E20993" t="s">
        <v>1493</v>
      </c>
      <c r="G20993" s="6" t="s">
        <v>29</v>
      </c>
      <c r="H20993" t="s">
        <v>99</v>
      </c>
      <c r="I20993" t="s">
        <v>26</v>
      </c>
      <c r="J20993" t="s">
        <v>27</v>
      </c>
      <c r="K20993">
        <v>159</v>
      </c>
      <c r="L20993">
        <v>10.15</v>
      </c>
      <c r="M20993" t="s">
        <v>1171</v>
      </c>
      <c r="N20993">
        <v>10.15</v>
      </c>
      <c r="P20993" cm="1">
        <f t="array" ref="P20993">IF(Q20993&gt;0,INDEX(Q20993:Q42717,MATCH(TRUE,INDEX(Q20993:Q42717="",,),0)-1),"")</f>
        <v>12</v>
      </c>
      <c r="Q20993">
        <f t="shared" si="612"/>
        <v>3</v>
      </c>
      <c r="R20993">
        <f t="shared" si="613"/>
        <v>0</v>
      </c>
    </row>
    <row r="20994" spans="1:18" x14ac:dyDescent="0.3">
      <c r="A20994" t="s">
        <v>1423</v>
      </c>
      <c r="B20994" s="1">
        <v>38293</v>
      </c>
      <c r="C20994" s="2">
        <v>0.41666666666666669</v>
      </c>
      <c r="D20994" t="s">
        <v>1492</v>
      </c>
      <c r="E20994" t="s">
        <v>1493</v>
      </c>
      <c r="G20994" s="6" t="s">
        <v>29</v>
      </c>
      <c r="H20994" t="s">
        <v>148</v>
      </c>
      <c r="I20994" t="s">
        <v>26</v>
      </c>
      <c r="J20994" t="s">
        <v>27</v>
      </c>
      <c r="K20994">
        <v>122</v>
      </c>
      <c r="L20994">
        <v>15.75</v>
      </c>
      <c r="M20994" t="s">
        <v>1171</v>
      </c>
      <c r="N20994">
        <v>15.75</v>
      </c>
      <c r="P20994" cm="1">
        <f t="array" ref="P20994">IF(Q20994&gt;0,INDEX(Q20994:Q42718,MATCH(TRUE,INDEX(Q20994:Q42718="",,),0)-1),"")</f>
        <v>12</v>
      </c>
      <c r="Q20994">
        <f t="shared" si="612"/>
        <v>3</v>
      </c>
      <c r="R20994">
        <f t="shared" si="613"/>
        <v>0</v>
      </c>
    </row>
    <row r="20995" spans="1:18" x14ac:dyDescent="0.3">
      <c r="A20995" t="s">
        <v>1423</v>
      </c>
      <c r="B20995" s="1">
        <v>38293</v>
      </c>
      <c r="C20995" s="2">
        <v>0.41666666666666669</v>
      </c>
      <c r="D20995" t="s">
        <v>1492</v>
      </c>
      <c r="E20995" t="s">
        <v>1493</v>
      </c>
      <c r="G20995" s="6" t="s">
        <v>29</v>
      </c>
      <c r="H20995" t="s">
        <v>122</v>
      </c>
      <c r="I20995" t="s">
        <v>26</v>
      </c>
      <c r="J20995" t="s">
        <v>27</v>
      </c>
      <c r="K20995">
        <v>107</v>
      </c>
      <c r="L20995">
        <v>33.799999999999997</v>
      </c>
      <c r="M20995" t="s">
        <v>1171</v>
      </c>
      <c r="N20995">
        <v>33.799999999999997</v>
      </c>
      <c r="P20995" cm="1">
        <f t="array" ref="P20995">IF(Q20995&gt;0,INDEX(Q20995:Q42719,MATCH(TRUE,INDEX(Q20995:Q42719="",,),0)-1),"")</f>
        <v>12</v>
      </c>
      <c r="Q20995">
        <f t="shared" si="612"/>
        <v>3</v>
      </c>
      <c r="R20995">
        <f t="shared" si="613"/>
        <v>0</v>
      </c>
    </row>
    <row r="20996" spans="1:18" x14ac:dyDescent="0.3">
      <c r="A20996" t="s">
        <v>1423</v>
      </c>
      <c r="B20996" s="1">
        <v>38293</v>
      </c>
      <c r="C20996" s="2">
        <v>0.41666666666666669</v>
      </c>
      <c r="D20996" t="s">
        <v>1492</v>
      </c>
      <c r="E20996" t="s">
        <v>1493</v>
      </c>
      <c r="G20996" s="6" t="s">
        <v>29</v>
      </c>
      <c r="H20996" t="s">
        <v>107</v>
      </c>
      <c r="I20996" t="s">
        <v>26</v>
      </c>
      <c r="J20996" t="s">
        <v>27</v>
      </c>
      <c r="K20996">
        <v>281</v>
      </c>
      <c r="L20996">
        <v>20</v>
      </c>
      <c r="M20996" t="s">
        <v>1171</v>
      </c>
      <c r="N20996">
        <v>20</v>
      </c>
      <c r="P20996" cm="1">
        <f t="array" ref="P20996">IF(Q20996&gt;0,INDEX(Q20996:Q42720,MATCH(TRUE,INDEX(Q20996:Q42720="",,),0)-1),"")</f>
        <v>12</v>
      </c>
      <c r="Q20996">
        <f t="shared" si="612"/>
        <v>3</v>
      </c>
      <c r="R20996">
        <f t="shared" si="613"/>
        <v>0</v>
      </c>
    </row>
    <row r="20997" spans="1:18" x14ac:dyDescent="0.3">
      <c r="A20997" t="s">
        <v>1423</v>
      </c>
      <c r="B20997" s="1">
        <v>38293</v>
      </c>
      <c r="C20997" s="2">
        <v>0.41666666666666669</v>
      </c>
      <c r="D20997" t="s">
        <v>1492</v>
      </c>
      <c r="E20997" t="s">
        <v>1493</v>
      </c>
      <c r="G20997" s="6" t="s">
        <v>29</v>
      </c>
      <c r="H20997" t="s">
        <v>69</v>
      </c>
      <c r="I20997" t="s">
        <v>26</v>
      </c>
      <c r="J20997" t="s">
        <v>27</v>
      </c>
      <c r="K20997">
        <v>2</v>
      </c>
      <c r="L20997">
        <v>19.649999999999999</v>
      </c>
      <c r="M20997" t="s">
        <v>1171</v>
      </c>
      <c r="N20997">
        <v>19.649999999999999</v>
      </c>
      <c r="P20997" cm="1">
        <f t="array" ref="P20997">IF(Q20997&gt;0,INDEX(Q20997:Q42721,MATCH(TRUE,INDEX(Q20997:Q42721="",,),0)-1),"")</f>
        <v>12</v>
      </c>
      <c r="Q20997">
        <f t="shared" si="612"/>
        <v>3</v>
      </c>
      <c r="R20997">
        <f t="shared" si="613"/>
        <v>0</v>
      </c>
    </row>
    <row r="20998" spans="1:18" x14ac:dyDescent="0.3">
      <c r="A20998" t="s">
        <v>1423</v>
      </c>
      <c r="B20998" s="1">
        <v>38293</v>
      </c>
      <c r="C20998" s="2">
        <v>0.41666666666666669</v>
      </c>
      <c r="D20998" t="s">
        <v>1492</v>
      </c>
      <c r="E20998" t="s">
        <v>1493</v>
      </c>
      <c r="G20998" s="6" t="s">
        <v>29</v>
      </c>
      <c r="H20998" t="s">
        <v>28</v>
      </c>
      <c r="I20998" t="s">
        <v>26</v>
      </c>
      <c r="J20998" t="s">
        <v>27</v>
      </c>
      <c r="K20998">
        <v>110</v>
      </c>
      <c r="L20998">
        <v>45.05</v>
      </c>
      <c r="M20998" t="s">
        <v>1171</v>
      </c>
      <c r="N20998">
        <v>45.05</v>
      </c>
      <c r="P20998" cm="1">
        <f t="array" ref="P20998">IF(Q20998&gt;0,INDEX(Q20998:Q42722,MATCH(TRUE,INDEX(Q20998:Q42722="",,),0)-1),"")</f>
        <v>12</v>
      </c>
      <c r="Q20998">
        <f t="shared" si="612"/>
        <v>3</v>
      </c>
      <c r="R20998">
        <f t="shared" si="613"/>
        <v>0</v>
      </c>
    </row>
    <row r="20999" spans="1:18" x14ac:dyDescent="0.3">
      <c r="A20999" t="s">
        <v>1423</v>
      </c>
      <c r="B20999" s="1">
        <v>38293</v>
      </c>
      <c r="C20999" s="2">
        <v>0.41666666666666669</v>
      </c>
      <c r="D20999" t="s">
        <v>1492</v>
      </c>
      <c r="E20999" t="s">
        <v>1493</v>
      </c>
      <c r="G20999" s="6" t="s">
        <v>29</v>
      </c>
      <c r="H20999" t="s">
        <v>64</v>
      </c>
      <c r="I20999" t="s">
        <v>26</v>
      </c>
      <c r="J20999" t="s">
        <v>27</v>
      </c>
      <c r="K20999">
        <v>194</v>
      </c>
      <c r="L20999">
        <v>12.55</v>
      </c>
      <c r="M20999" t="s">
        <v>1171</v>
      </c>
      <c r="N20999">
        <v>12.55</v>
      </c>
      <c r="P20999" cm="1">
        <f t="array" ref="P20999">IF(Q20999&gt;0,INDEX(Q20999:Q42723,MATCH(TRUE,INDEX(Q20999:Q42723="",,),0)-1),"")</f>
        <v>12</v>
      </c>
      <c r="Q20999">
        <f t="shared" si="612"/>
        <v>3</v>
      </c>
      <c r="R20999">
        <f t="shared" si="613"/>
        <v>0</v>
      </c>
    </row>
    <row r="21000" spans="1:18" x14ac:dyDescent="0.3">
      <c r="A21000" t="s">
        <v>1423</v>
      </c>
      <c r="B21000" s="1">
        <v>38293</v>
      </c>
      <c r="C21000" s="2">
        <v>0.41666666666666669</v>
      </c>
      <c r="D21000" t="s">
        <v>1492</v>
      </c>
      <c r="E21000" t="s">
        <v>1493</v>
      </c>
      <c r="G21000" t="s">
        <v>19</v>
      </c>
      <c r="H21000" t="s">
        <v>41</v>
      </c>
      <c r="I21000" t="s">
        <v>21</v>
      </c>
      <c r="J21000" t="s">
        <v>22</v>
      </c>
      <c r="K21000">
        <v>67.8</v>
      </c>
      <c r="L21000">
        <v>197</v>
      </c>
      <c r="M21000" t="s">
        <v>1480</v>
      </c>
      <c r="N21000">
        <v>220</v>
      </c>
      <c r="P21000" cm="1">
        <f t="array" ref="P21000">IF(Q21000&gt;0,INDEX(Q21000:Q42724,MATCH(TRUE,INDEX(Q21000:Q42724="",,),0)-1),"")</f>
        <v>12</v>
      </c>
      <c r="Q21000">
        <f t="shared" si="612"/>
        <v>4</v>
      </c>
      <c r="R21000">
        <f t="shared" si="613"/>
        <v>0</v>
      </c>
    </row>
    <row r="21001" spans="1:18" x14ac:dyDescent="0.3">
      <c r="A21001" t="s">
        <v>1423</v>
      </c>
      <c r="B21001" s="1">
        <v>38293</v>
      </c>
      <c r="C21001" s="2">
        <v>0.41666666666666669</v>
      </c>
      <c r="D21001" t="s">
        <v>1492</v>
      </c>
      <c r="E21001" t="s">
        <v>1493</v>
      </c>
      <c r="G21001" t="s">
        <v>19</v>
      </c>
      <c r="H21001" t="s">
        <v>41</v>
      </c>
      <c r="I21001" t="s">
        <v>26</v>
      </c>
      <c r="J21001" t="s">
        <v>27</v>
      </c>
      <c r="K21001">
        <v>231</v>
      </c>
      <c r="L21001">
        <v>53.1</v>
      </c>
      <c r="M21001" t="s">
        <v>1480</v>
      </c>
      <c r="N21001">
        <v>85</v>
      </c>
      <c r="P21001" cm="1">
        <f t="array" ref="P21001">IF(Q21001&gt;0,INDEX(Q21001:Q42725,MATCH(TRUE,INDEX(Q21001:Q42725="",,),0)-1),"")</f>
        <v>12</v>
      </c>
      <c r="Q21001">
        <f t="shared" si="612"/>
        <v>4</v>
      </c>
      <c r="R21001">
        <f t="shared" si="613"/>
        <v>0</v>
      </c>
    </row>
    <row r="21002" spans="1:18" x14ac:dyDescent="0.3">
      <c r="A21002" t="s">
        <v>1423</v>
      </c>
      <c r="B21002" s="1">
        <v>38293</v>
      </c>
      <c r="C21002" s="2">
        <v>0.41666666666666669</v>
      </c>
      <c r="D21002" t="s">
        <v>1492</v>
      </c>
      <c r="E21002" t="s">
        <v>1493</v>
      </c>
      <c r="G21002" t="s">
        <v>19</v>
      </c>
      <c r="H21002" t="s">
        <v>63</v>
      </c>
      <c r="I21002" t="s">
        <v>26</v>
      </c>
      <c r="J21002" t="s">
        <v>27</v>
      </c>
      <c r="K21002">
        <v>1348</v>
      </c>
      <c r="L21002">
        <v>16.55</v>
      </c>
      <c r="M21002" t="s">
        <v>1480</v>
      </c>
      <c r="N21002">
        <v>41</v>
      </c>
      <c r="P21002" cm="1">
        <f t="array" ref="P21002">IF(Q21002&gt;0,INDEX(Q21002:Q42726,MATCH(TRUE,INDEX(Q21002:Q42726="",,),0)-1),"")</f>
        <v>12</v>
      </c>
      <c r="Q21002">
        <f t="shared" si="612"/>
        <v>4</v>
      </c>
      <c r="R21002">
        <f t="shared" si="613"/>
        <v>0</v>
      </c>
    </row>
    <row r="21003" spans="1:18" x14ac:dyDescent="0.3">
      <c r="A21003" t="s">
        <v>1423</v>
      </c>
      <c r="B21003" s="1">
        <v>38293</v>
      </c>
      <c r="C21003" s="2">
        <v>0.41666666666666669</v>
      </c>
      <c r="D21003" t="s">
        <v>1492</v>
      </c>
      <c r="E21003" t="s">
        <v>1493</v>
      </c>
      <c r="G21003" s="6" t="s">
        <v>29</v>
      </c>
      <c r="H21003" t="s">
        <v>30</v>
      </c>
      <c r="I21003" t="s">
        <v>21</v>
      </c>
      <c r="J21003" t="s">
        <v>22</v>
      </c>
      <c r="K21003">
        <v>6.5</v>
      </c>
      <c r="L21003">
        <v>155</v>
      </c>
      <c r="M21003" t="s">
        <v>1480</v>
      </c>
      <c r="N21003">
        <v>155</v>
      </c>
      <c r="P21003" cm="1">
        <f t="array" ref="P21003">IF(Q21003&gt;0,INDEX(Q21003:Q42727,MATCH(TRUE,INDEX(Q21003:Q42727="",,),0)-1),"")</f>
        <v>12</v>
      </c>
      <c r="Q21003">
        <f t="shared" si="612"/>
        <v>4</v>
      </c>
      <c r="R21003">
        <f t="shared" si="613"/>
        <v>0</v>
      </c>
    </row>
    <row r="21004" spans="1:18" x14ac:dyDescent="0.3">
      <c r="A21004" t="s">
        <v>1423</v>
      </c>
      <c r="B21004" s="1">
        <v>38293</v>
      </c>
      <c r="C21004" s="2">
        <v>0.41666666666666669</v>
      </c>
      <c r="D21004" t="s">
        <v>1492</v>
      </c>
      <c r="E21004" t="s">
        <v>1493</v>
      </c>
      <c r="G21004" s="6" t="s">
        <v>29</v>
      </c>
      <c r="H21004" t="s">
        <v>99</v>
      </c>
      <c r="I21004" t="s">
        <v>21</v>
      </c>
      <c r="J21004" t="s">
        <v>22</v>
      </c>
      <c r="K21004">
        <v>0.6</v>
      </c>
      <c r="L21004">
        <v>127</v>
      </c>
      <c r="M21004" t="s">
        <v>1480</v>
      </c>
      <c r="N21004">
        <v>127</v>
      </c>
      <c r="P21004" cm="1">
        <f t="array" ref="P21004">IF(Q21004&gt;0,INDEX(Q21004:Q42728,MATCH(TRUE,INDEX(Q21004:Q42728="",,),0)-1),"")</f>
        <v>12</v>
      </c>
      <c r="Q21004">
        <f t="shared" si="612"/>
        <v>4</v>
      </c>
      <c r="R21004">
        <f t="shared" si="613"/>
        <v>0</v>
      </c>
    </row>
    <row r="21005" spans="1:18" x14ac:dyDescent="0.3">
      <c r="A21005" t="s">
        <v>1423</v>
      </c>
      <c r="B21005" s="1">
        <v>38293</v>
      </c>
      <c r="C21005" s="2">
        <v>0.41666666666666669</v>
      </c>
      <c r="D21005" t="s">
        <v>1492</v>
      </c>
      <c r="E21005" t="s">
        <v>1493</v>
      </c>
      <c r="G21005" s="6" t="s">
        <v>29</v>
      </c>
      <c r="H21005" t="s">
        <v>69</v>
      </c>
      <c r="I21005" t="s">
        <v>21</v>
      </c>
      <c r="J21005" t="s">
        <v>22</v>
      </c>
      <c r="K21005">
        <v>2.2999999999999998</v>
      </c>
      <c r="L21005">
        <v>143</v>
      </c>
      <c r="M21005" t="s">
        <v>1480</v>
      </c>
      <c r="N21005">
        <v>143</v>
      </c>
      <c r="P21005" cm="1">
        <f t="array" ref="P21005">IF(Q21005&gt;0,INDEX(Q21005:Q42729,MATCH(TRUE,INDEX(Q21005:Q42729="",,),0)-1),"")</f>
        <v>12</v>
      </c>
      <c r="Q21005">
        <f t="shared" si="612"/>
        <v>4</v>
      </c>
      <c r="R21005">
        <f t="shared" si="613"/>
        <v>0</v>
      </c>
    </row>
    <row r="21006" spans="1:18" x14ac:dyDescent="0.3">
      <c r="A21006" t="s">
        <v>1423</v>
      </c>
      <c r="B21006" s="1">
        <v>38293</v>
      </c>
      <c r="C21006" s="2">
        <v>0.41666666666666669</v>
      </c>
      <c r="D21006" t="s">
        <v>1492</v>
      </c>
      <c r="E21006" t="s">
        <v>1493</v>
      </c>
      <c r="G21006" s="6" t="s">
        <v>29</v>
      </c>
      <c r="H21006" t="s">
        <v>99</v>
      </c>
      <c r="I21006" t="s">
        <v>26</v>
      </c>
      <c r="J21006" t="s">
        <v>27</v>
      </c>
      <c r="K21006">
        <v>159</v>
      </c>
      <c r="L21006">
        <v>10.15</v>
      </c>
      <c r="M21006" t="s">
        <v>1480</v>
      </c>
      <c r="N21006">
        <v>10.15</v>
      </c>
      <c r="P21006" cm="1">
        <f t="array" ref="P21006">IF(Q21006&gt;0,INDEX(Q21006:Q42730,MATCH(TRUE,INDEX(Q21006:Q42730="",,),0)-1),"")</f>
        <v>12</v>
      </c>
      <c r="Q21006">
        <f t="shared" si="612"/>
        <v>4</v>
      </c>
      <c r="R21006">
        <f t="shared" si="613"/>
        <v>0</v>
      </c>
    </row>
    <row r="21007" spans="1:18" x14ac:dyDescent="0.3">
      <c r="A21007" t="s">
        <v>1423</v>
      </c>
      <c r="B21007" s="1">
        <v>38293</v>
      </c>
      <c r="C21007" s="2">
        <v>0.41666666666666669</v>
      </c>
      <c r="D21007" t="s">
        <v>1492</v>
      </c>
      <c r="E21007" t="s">
        <v>1493</v>
      </c>
      <c r="G21007" s="6" t="s">
        <v>29</v>
      </c>
      <c r="H21007" t="s">
        <v>148</v>
      </c>
      <c r="I21007" t="s">
        <v>26</v>
      </c>
      <c r="J21007" t="s">
        <v>27</v>
      </c>
      <c r="K21007">
        <v>122</v>
      </c>
      <c r="L21007">
        <v>15.75</v>
      </c>
      <c r="M21007" t="s">
        <v>1480</v>
      </c>
      <c r="N21007">
        <v>15.75</v>
      </c>
      <c r="P21007" cm="1">
        <f t="array" ref="P21007">IF(Q21007&gt;0,INDEX(Q21007:Q42731,MATCH(TRUE,INDEX(Q21007:Q42731="",,),0)-1),"")</f>
        <v>12</v>
      </c>
      <c r="Q21007">
        <f t="shared" si="612"/>
        <v>4</v>
      </c>
      <c r="R21007">
        <f t="shared" si="613"/>
        <v>0</v>
      </c>
    </row>
    <row r="21008" spans="1:18" x14ac:dyDescent="0.3">
      <c r="A21008" t="s">
        <v>1423</v>
      </c>
      <c r="B21008" s="1">
        <v>38293</v>
      </c>
      <c r="C21008" s="2">
        <v>0.41666666666666669</v>
      </c>
      <c r="D21008" t="s">
        <v>1492</v>
      </c>
      <c r="E21008" t="s">
        <v>1493</v>
      </c>
      <c r="G21008" s="6" t="s">
        <v>29</v>
      </c>
      <c r="H21008" t="s">
        <v>122</v>
      </c>
      <c r="I21008" t="s">
        <v>26</v>
      </c>
      <c r="J21008" t="s">
        <v>27</v>
      </c>
      <c r="K21008">
        <v>107</v>
      </c>
      <c r="L21008">
        <v>33.799999999999997</v>
      </c>
      <c r="M21008" t="s">
        <v>1480</v>
      </c>
      <c r="N21008">
        <v>33.799999999999997</v>
      </c>
      <c r="P21008" cm="1">
        <f t="array" ref="P21008">IF(Q21008&gt;0,INDEX(Q21008:Q42732,MATCH(TRUE,INDEX(Q21008:Q42732="",,),0)-1),"")</f>
        <v>12</v>
      </c>
      <c r="Q21008">
        <f t="shared" si="612"/>
        <v>4</v>
      </c>
      <c r="R21008">
        <f t="shared" si="613"/>
        <v>0</v>
      </c>
    </row>
    <row r="21009" spans="1:18" x14ac:dyDescent="0.3">
      <c r="A21009" t="s">
        <v>1423</v>
      </c>
      <c r="B21009" s="1">
        <v>38293</v>
      </c>
      <c r="C21009" s="2">
        <v>0.41666666666666669</v>
      </c>
      <c r="D21009" t="s">
        <v>1492</v>
      </c>
      <c r="E21009" t="s">
        <v>1493</v>
      </c>
      <c r="G21009" s="6" t="s">
        <v>29</v>
      </c>
      <c r="H21009" t="s">
        <v>107</v>
      </c>
      <c r="I21009" t="s">
        <v>26</v>
      </c>
      <c r="J21009" t="s">
        <v>27</v>
      </c>
      <c r="K21009">
        <v>281</v>
      </c>
      <c r="L21009">
        <v>20</v>
      </c>
      <c r="M21009" t="s">
        <v>1480</v>
      </c>
      <c r="N21009">
        <v>20</v>
      </c>
      <c r="P21009" cm="1">
        <f t="array" ref="P21009">IF(Q21009&gt;0,INDEX(Q21009:Q42733,MATCH(TRUE,INDEX(Q21009:Q42733="",,),0)-1),"")</f>
        <v>12</v>
      </c>
      <c r="Q21009">
        <f t="shared" si="612"/>
        <v>4</v>
      </c>
      <c r="R21009">
        <f t="shared" si="613"/>
        <v>0</v>
      </c>
    </row>
    <row r="21010" spans="1:18" x14ac:dyDescent="0.3">
      <c r="A21010" t="s">
        <v>1423</v>
      </c>
      <c r="B21010" s="1">
        <v>38293</v>
      </c>
      <c r="C21010" s="2">
        <v>0.41666666666666669</v>
      </c>
      <c r="D21010" t="s">
        <v>1492</v>
      </c>
      <c r="E21010" t="s">
        <v>1493</v>
      </c>
      <c r="G21010" s="6" t="s">
        <v>29</v>
      </c>
      <c r="H21010" t="s">
        <v>69</v>
      </c>
      <c r="I21010" t="s">
        <v>26</v>
      </c>
      <c r="J21010" t="s">
        <v>27</v>
      </c>
      <c r="K21010">
        <v>2</v>
      </c>
      <c r="L21010">
        <v>19.649999999999999</v>
      </c>
      <c r="M21010" t="s">
        <v>1480</v>
      </c>
      <c r="N21010">
        <v>19.649999999999999</v>
      </c>
      <c r="P21010" cm="1">
        <f t="array" ref="P21010">IF(Q21010&gt;0,INDEX(Q21010:Q42734,MATCH(TRUE,INDEX(Q21010:Q42734="",,),0)-1),"")</f>
        <v>12</v>
      </c>
      <c r="Q21010">
        <f t="shared" si="612"/>
        <v>4</v>
      </c>
      <c r="R21010">
        <f t="shared" si="613"/>
        <v>0</v>
      </c>
    </row>
    <row r="21011" spans="1:18" x14ac:dyDescent="0.3">
      <c r="A21011" t="s">
        <v>1423</v>
      </c>
      <c r="B21011" s="1">
        <v>38293</v>
      </c>
      <c r="C21011" s="2">
        <v>0.41666666666666669</v>
      </c>
      <c r="D21011" t="s">
        <v>1492</v>
      </c>
      <c r="E21011" t="s">
        <v>1493</v>
      </c>
      <c r="G21011" s="6" t="s">
        <v>29</v>
      </c>
      <c r="H21011" t="s">
        <v>28</v>
      </c>
      <c r="I21011" t="s">
        <v>26</v>
      </c>
      <c r="J21011" t="s">
        <v>27</v>
      </c>
      <c r="K21011">
        <v>110</v>
      </c>
      <c r="L21011">
        <v>45.05</v>
      </c>
      <c r="M21011" t="s">
        <v>1480</v>
      </c>
      <c r="N21011">
        <v>45.05</v>
      </c>
      <c r="P21011" cm="1">
        <f t="array" ref="P21011">IF(Q21011&gt;0,INDEX(Q21011:Q42735,MATCH(TRUE,INDEX(Q21011:Q42735="",,),0)-1),"")</f>
        <v>12</v>
      </c>
      <c r="Q21011">
        <f t="shared" si="612"/>
        <v>4</v>
      </c>
      <c r="R21011">
        <f t="shared" si="613"/>
        <v>0</v>
      </c>
    </row>
    <row r="21012" spans="1:18" x14ac:dyDescent="0.3">
      <c r="A21012" t="s">
        <v>1423</v>
      </c>
      <c r="B21012" s="1">
        <v>38293</v>
      </c>
      <c r="C21012" s="2">
        <v>0.41666666666666669</v>
      </c>
      <c r="D21012" t="s">
        <v>1492</v>
      </c>
      <c r="E21012" t="s">
        <v>1493</v>
      </c>
      <c r="G21012" s="6" t="s">
        <v>29</v>
      </c>
      <c r="H21012" t="s">
        <v>64</v>
      </c>
      <c r="I21012" t="s">
        <v>26</v>
      </c>
      <c r="J21012" t="s">
        <v>27</v>
      </c>
      <c r="K21012">
        <v>194</v>
      </c>
      <c r="L21012">
        <v>12.55</v>
      </c>
      <c r="M21012" t="s">
        <v>1480</v>
      </c>
      <c r="N21012">
        <v>12.55</v>
      </c>
      <c r="P21012" cm="1">
        <f t="array" ref="P21012">IF(Q21012&gt;0,INDEX(Q21012:Q42736,MATCH(TRUE,INDEX(Q21012:Q42736="",,),0)-1),"")</f>
        <v>12</v>
      </c>
      <c r="Q21012">
        <f t="shared" si="612"/>
        <v>4</v>
      </c>
      <c r="R21012">
        <f t="shared" si="613"/>
        <v>0</v>
      </c>
    </row>
    <row r="21013" spans="1:18" x14ac:dyDescent="0.3">
      <c r="A21013" t="s">
        <v>1423</v>
      </c>
      <c r="B21013" s="1">
        <v>38293</v>
      </c>
      <c r="C21013" s="2">
        <v>0.41666666666666669</v>
      </c>
      <c r="D21013" t="s">
        <v>1492</v>
      </c>
      <c r="E21013" t="s">
        <v>1493</v>
      </c>
      <c r="G21013" t="s">
        <v>19</v>
      </c>
      <c r="H21013" t="s">
        <v>41</v>
      </c>
      <c r="I21013" t="s">
        <v>21</v>
      </c>
      <c r="J21013" t="s">
        <v>22</v>
      </c>
      <c r="K21013">
        <v>67.8</v>
      </c>
      <c r="L21013">
        <v>197</v>
      </c>
      <c r="M21013" t="s">
        <v>385</v>
      </c>
      <c r="N21013">
        <v>300</v>
      </c>
      <c r="P21013" cm="1">
        <f t="array" ref="P21013">IF(Q21013&gt;0,INDEX(Q21013:Q42737,MATCH(TRUE,INDEX(Q21013:Q42737="",,),0)-1),"")</f>
        <v>12</v>
      </c>
      <c r="Q21013">
        <f t="shared" si="612"/>
        <v>5</v>
      </c>
      <c r="R21013">
        <f t="shared" si="613"/>
        <v>0</v>
      </c>
    </row>
    <row r="21014" spans="1:18" x14ac:dyDescent="0.3">
      <c r="A21014" t="s">
        <v>1423</v>
      </c>
      <c r="B21014" s="1">
        <v>38293</v>
      </c>
      <c r="C21014" s="2">
        <v>0.41666666666666669</v>
      </c>
      <c r="D21014" t="s">
        <v>1492</v>
      </c>
      <c r="E21014" t="s">
        <v>1493</v>
      </c>
      <c r="G21014" t="s">
        <v>19</v>
      </c>
      <c r="H21014" t="s">
        <v>41</v>
      </c>
      <c r="I21014" t="s">
        <v>26</v>
      </c>
      <c r="J21014" t="s">
        <v>27</v>
      </c>
      <c r="K21014">
        <v>231</v>
      </c>
      <c r="L21014">
        <v>53.1</v>
      </c>
      <c r="M21014" t="s">
        <v>385</v>
      </c>
      <c r="N21014">
        <v>69.099999999999994</v>
      </c>
      <c r="P21014" cm="1">
        <f t="array" ref="P21014">IF(Q21014&gt;0,INDEX(Q21014:Q42738,MATCH(TRUE,INDEX(Q21014:Q42738="",,),0)-1),"")</f>
        <v>12</v>
      </c>
      <c r="Q21014">
        <f t="shared" si="612"/>
        <v>5</v>
      </c>
      <c r="R21014">
        <f t="shared" si="613"/>
        <v>0</v>
      </c>
    </row>
    <row r="21015" spans="1:18" x14ac:dyDescent="0.3">
      <c r="A21015" t="s">
        <v>1423</v>
      </c>
      <c r="B21015" s="1">
        <v>38293</v>
      </c>
      <c r="C21015" s="2">
        <v>0.41666666666666669</v>
      </c>
      <c r="D21015" t="s">
        <v>1492</v>
      </c>
      <c r="E21015" t="s">
        <v>1493</v>
      </c>
      <c r="G21015" t="s">
        <v>19</v>
      </c>
      <c r="H21015" t="s">
        <v>63</v>
      </c>
      <c r="I21015" t="s">
        <v>26</v>
      </c>
      <c r="J21015" t="s">
        <v>27</v>
      </c>
      <c r="K21015">
        <v>1348</v>
      </c>
      <c r="L21015">
        <v>16.55</v>
      </c>
      <c r="M21015" t="s">
        <v>385</v>
      </c>
      <c r="N21015">
        <v>36.5</v>
      </c>
      <c r="P21015" cm="1">
        <f t="array" ref="P21015">IF(Q21015&gt;0,INDEX(Q21015:Q42739,MATCH(TRUE,INDEX(Q21015:Q42739="",,),0)-1),"")</f>
        <v>12</v>
      </c>
      <c r="Q21015">
        <f t="shared" si="612"/>
        <v>5</v>
      </c>
      <c r="R21015">
        <f t="shared" si="613"/>
        <v>0</v>
      </c>
    </row>
    <row r="21016" spans="1:18" x14ac:dyDescent="0.3">
      <c r="A21016" t="s">
        <v>1423</v>
      </c>
      <c r="B21016" s="1">
        <v>38293</v>
      </c>
      <c r="C21016" s="2">
        <v>0.41666666666666669</v>
      </c>
      <c r="D21016" t="s">
        <v>1492</v>
      </c>
      <c r="E21016" t="s">
        <v>1493</v>
      </c>
      <c r="G21016" s="6" t="s">
        <v>29</v>
      </c>
      <c r="H21016" t="s">
        <v>30</v>
      </c>
      <c r="I21016" t="s">
        <v>21</v>
      </c>
      <c r="J21016" t="s">
        <v>22</v>
      </c>
      <c r="K21016">
        <v>6.5</v>
      </c>
      <c r="L21016">
        <v>155</v>
      </c>
      <c r="M21016" t="s">
        <v>385</v>
      </c>
      <c r="N21016">
        <v>155</v>
      </c>
      <c r="P21016" cm="1">
        <f t="array" ref="P21016">IF(Q21016&gt;0,INDEX(Q21016:Q42740,MATCH(TRUE,INDEX(Q21016:Q42740="",,),0)-1),"")</f>
        <v>12</v>
      </c>
      <c r="Q21016">
        <f t="shared" si="612"/>
        <v>5</v>
      </c>
      <c r="R21016">
        <f t="shared" si="613"/>
        <v>0</v>
      </c>
    </row>
    <row r="21017" spans="1:18" x14ac:dyDescent="0.3">
      <c r="A21017" t="s">
        <v>1423</v>
      </c>
      <c r="B21017" s="1">
        <v>38293</v>
      </c>
      <c r="C21017" s="2">
        <v>0.41666666666666669</v>
      </c>
      <c r="D21017" t="s">
        <v>1492</v>
      </c>
      <c r="E21017" t="s">
        <v>1493</v>
      </c>
      <c r="G21017" s="6" t="s">
        <v>29</v>
      </c>
      <c r="H21017" t="s">
        <v>99</v>
      </c>
      <c r="I21017" t="s">
        <v>21</v>
      </c>
      <c r="J21017" t="s">
        <v>22</v>
      </c>
      <c r="K21017">
        <v>0.6</v>
      </c>
      <c r="L21017">
        <v>127</v>
      </c>
      <c r="M21017" t="s">
        <v>385</v>
      </c>
      <c r="N21017">
        <v>127</v>
      </c>
      <c r="P21017" cm="1">
        <f t="array" ref="P21017">IF(Q21017&gt;0,INDEX(Q21017:Q42741,MATCH(TRUE,INDEX(Q21017:Q42741="",,),0)-1),"")</f>
        <v>12</v>
      </c>
      <c r="Q21017">
        <f t="shared" si="612"/>
        <v>5</v>
      </c>
      <c r="R21017">
        <f t="shared" si="613"/>
        <v>0</v>
      </c>
    </row>
    <row r="21018" spans="1:18" x14ac:dyDescent="0.3">
      <c r="A21018" t="s">
        <v>1423</v>
      </c>
      <c r="B21018" s="1">
        <v>38293</v>
      </c>
      <c r="C21018" s="2">
        <v>0.41666666666666669</v>
      </c>
      <c r="D21018" t="s">
        <v>1492</v>
      </c>
      <c r="E21018" t="s">
        <v>1493</v>
      </c>
      <c r="G21018" s="6" t="s">
        <v>29</v>
      </c>
      <c r="H21018" t="s">
        <v>69</v>
      </c>
      <c r="I21018" t="s">
        <v>21</v>
      </c>
      <c r="J21018" t="s">
        <v>22</v>
      </c>
      <c r="K21018">
        <v>2.2999999999999998</v>
      </c>
      <c r="L21018">
        <v>143</v>
      </c>
      <c r="M21018" t="s">
        <v>385</v>
      </c>
      <c r="N21018">
        <v>143</v>
      </c>
      <c r="P21018" cm="1">
        <f t="array" ref="P21018">IF(Q21018&gt;0,INDEX(Q21018:Q42742,MATCH(TRUE,INDEX(Q21018:Q42742="",,),0)-1),"")</f>
        <v>12</v>
      </c>
      <c r="Q21018">
        <f t="shared" si="612"/>
        <v>5</v>
      </c>
      <c r="R21018">
        <f t="shared" si="613"/>
        <v>0</v>
      </c>
    </row>
    <row r="21019" spans="1:18" x14ac:dyDescent="0.3">
      <c r="A21019" t="s">
        <v>1423</v>
      </c>
      <c r="B21019" s="1">
        <v>38293</v>
      </c>
      <c r="C21019" s="2">
        <v>0.41666666666666669</v>
      </c>
      <c r="D21019" t="s">
        <v>1492</v>
      </c>
      <c r="E21019" t="s">
        <v>1493</v>
      </c>
      <c r="G21019" s="6" t="s">
        <v>29</v>
      </c>
      <c r="H21019" t="s">
        <v>99</v>
      </c>
      <c r="I21019" t="s">
        <v>26</v>
      </c>
      <c r="J21019" t="s">
        <v>27</v>
      </c>
      <c r="K21019">
        <v>159</v>
      </c>
      <c r="L21019">
        <v>10.15</v>
      </c>
      <c r="M21019" t="s">
        <v>385</v>
      </c>
      <c r="N21019">
        <v>10.15</v>
      </c>
      <c r="P21019" cm="1">
        <f t="array" ref="P21019">IF(Q21019&gt;0,INDEX(Q21019:Q42743,MATCH(TRUE,INDEX(Q21019:Q42743="",,),0)-1),"")</f>
        <v>12</v>
      </c>
      <c r="Q21019">
        <f t="shared" si="612"/>
        <v>5</v>
      </c>
      <c r="R21019">
        <f t="shared" si="613"/>
        <v>0</v>
      </c>
    </row>
    <row r="21020" spans="1:18" x14ac:dyDescent="0.3">
      <c r="A21020" t="s">
        <v>1423</v>
      </c>
      <c r="B21020" s="1">
        <v>38293</v>
      </c>
      <c r="C21020" s="2">
        <v>0.41666666666666669</v>
      </c>
      <c r="D21020" t="s">
        <v>1492</v>
      </c>
      <c r="E21020" t="s">
        <v>1493</v>
      </c>
      <c r="G21020" s="6" t="s">
        <v>29</v>
      </c>
      <c r="H21020" t="s">
        <v>148</v>
      </c>
      <c r="I21020" t="s">
        <v>26</v>
      </c>
      <c r="J21020" t="s">
        <v>27</v>
      </c>
      <c r="K21020">
        <v>122</v>
      </c>
      <c r="L21020">
        <v>15.75</v>
      </c>
      <c r="M21020" t="s">
        <v>385</v>
      </c>
      <c r="N21020">
        <v>15.75</v>
      </c>
      <c r="P21020" cm="1">
        <f t="array" ref="P21020">IF(Q21020&gt;0,INDEX(Q21020:Q42744,MATCH(TRUE,INDEX(Q21020:Q42744="",,),0)-1),"")</f>
        <v>12</v>
      </c>
      <c r="Q21020">
        <f t="shared" si="612"/>
        <v>5</v>
      </c>
      <c r="R21020">
        <f t="shared" si="613"/>
        <v>0</v>
      </c>
    </row>
    <row r="21021" spans="1:18" x14ac:dyDescent="0.3">
      <c r="A21021" t="s">
        <v>1423</v>
      </c>
      <c r="B21021" s="1">
        <v>38293</v>
      </c>
      <c r="C21021" s="2">
        <v>0.41666666666666669</v>
      </c>
      <c r="D21021" t="s">
        <v>1492</v>
      </c>
      <c r="E21021" t="s">
        <v>1493</v>
      </c>
      <c r="G21021" s="6" t="s">
        <v>29</v>
      </c>
      <c r="H21021" t="s">
        <v>122</v>
      </c>
      <c r="I21021" t="s">
        <v>26</v>
      </c>
      <c r="J21021" t="s">
        <v>27</v>
      </c>
      <c r="K21021">
        <v>107</v>
      </c>
      <c r="L21021">
        <v>33.799999999999997</v>
      </c>
      <c r="M21021" t="s">
        <v>385</v>
      </c>
      <c r="N21021">
        <v>33.799999999999997</v>
      </c>
      <c r="P21021" cm="1">
        <f t="array" ref="P21021">IF(Q21021&gt;0,INDEX(Q21021:Q42745,MATCH(TRUE,INDEX(Q21021:Q42745="",,),0)-1),"")</f>
        <v>12</v>
      </c>
      <c r="Q21021">
        <f t="shared" si="612"/>
        <v>5</v>
      </c>
      <c r="R21021">
        <f t="shared" si="613"/>
        <v>0</v>
      </c>
    </row>
    <row r="21022" spans="1:18" x14ac:dyDescent="0.3">
      <c r="A21022" t="s">
        <v>1423</v>
      </c>
      <c r="B21022" s="1">
        <v>38293</v>
      </c>
      <c r="C21022" s="2">
        <v>0.41666666666666669</v>
      </c>
      <c r="D21022" t="s">
        <v>1492</v>
      </c>
      <c r="E21022" t="s">
        <v>1493</v>
      </c>
      <c r="G21022" s="6" t="s">
        <v>29</v>
      </c>
      <c r="H21022" t="s">
        <v>107</v>
      </c>
      <c r="I21022" t="s">
        <v>26</v>
      </c>
      <c r="J21022" t="s">
        <v>27</v>
      </c>
      <c r="K21022">
        <v>281</v>
      </c>
      <c r="L21022">
        <v>20</v>
      </c>
      <c r="M21022" t="s">
        <v>385</v>
      </c>
      <c r="N21022">
        <v>20</v>
      </c>
      <c r="P21022" cm="1">
        <f t="array" ref="P21022">IF(Q21022&gt;0,INDEX(Q21022:Q42746,MATCH(TRUE,INDEX(Q21022:Q42746="",,),0)-1),"")</f>
        <v>12</v>
      </c>
      <c r="Q21022">
        <f t="shared" si="612"/>
        <v>5</v>
      </c>
      <c r="R21022">
        <f t="shared" si="613"/>
        <v>0</v>
      </c>
    </row>
    <row r="21023" spans="1:18" x14ac:dyDescent="0.3">
      <c r="A21023" t="s">
        <v>1423</v>
      </c>
      <c r="B21023" s="1">
        <v>38293</v>
      </c>
      <c r="C21023" s="2">
        <v>0.41666666666666669</v>
      </c>
      <c r="D21023" t="s">
        <v>1492</v>
      </c>
      <c r="E21023" t="s">
        <v>1493</v>
      </c>
      <c r="G21023" s="6" t="s">
        <v>29</v>
      </c>
      <c r="H21023" t="s">
        <v>69</v>
      </c>
      <c r="I21023" t="s">
        <v>26</v>
      </c>
      <c r="J21023" t="s">
        <v>27</v>
      </c>
      <c r="K21023">
        <v>2</v>
      </c>
      <c r="L21023">
        <v>19.649999999999999</v>
      </c>
      <c r="M21023" t="s">
        <v>385</v>
      </c>
      <c r="N21023">
        <v>19.649999999999999</v>
      </c>
      <c r="P21023" cm="1">
        <f t="array" ref="P21023">IF(Q21023&gt;0,INDEX(Q21023:Q42747,MATCH(TRUE,INDEX(Q21023:Q42747="",,),0)-1),"")</f>
        <v>12</v>
      </c>
      <c r="Q21023">
        <f t="shared" si="612"/>
        <v>5</v>
      </c>
      <c r="R21023">
        <f t="shared" si="613"/>
        <v>0</v>
      </c>
    </row>
    <row r="21024" spans="1:18" x14ac:dyDescent="0.3">
      <c r="A21024" t="s">
        <v>1423</v>
      </c>
      <c r="B21024" s="1">
        <v>38293</v>
      </c>
      <c r="C21024" s="2">
        <v>0.41666666666666669</v>
      </c>
      <c r="D21024" t="s">
        <v>1492</v>
      </c>
      <c r="E21024" t="s">
        <v>1493</v>
      </c>
      <c r="G21024" s="6" t="s">
        <v>29</v>
      </c>
      <c r="H21024" t="s">
        <v>28</v>
      </c>
      <c r="I21024" t="s">
        <v>26</v>
      </c>
      <c r="J21024" t="s">
        <v>27</v>
      </c>
      <c r="K21024">
        <v>110</v>
      </c>
      <c r="L21024">
        <v>45.05</v>
      </c>
      <c r="M21024" t="s">
        <v>385</v>
      </c>
      <c r="N21024">
        <v>45.05</v>
      </c>
      <c r="P21024" cm="1">
        <f t="array" ref="P21024">IF(Q21024&gt;0,INDEX(Q21024:Q42748,MATCH(TRUE,INDEX(Q21024:Q42748="",,),0)-1),"")</f>
        <v>12</v>
      </c>
      <c r="Q21024">
        <f t="shared" si="612"/>
        <v>5</v>
      </c>
      <c r="R21024">
        <f t="shared" si="613"/>
        <v>0</v>
      </c>
    </row>
    <row r="21025" spans="1:18" x14ac:dyDescent="0.3">
      <c r="A21025" t="s">
        <v>1423</v>
      </c>
      <c r="B21025" s="1">
        <v>38293</v>
      </c>
      <c r="C21025" s="2">
        <v>0.41666666666666669</v>
      </c>
      <c r="D21025" t="s">
        <v>1492</v>
      </c>
      <c r="E21025" t="s">
        <v>1493</v>
      </c>
      <c r="G21025" s="6" t="s">
        <v>29</v>
      </c>
      <c r="H21025" t="s">
        <v>64</v>
      </c>
      <c r="I21025" t="s">
        <v>26</v>
      </c>
      <c r="J21025" t="s">
        <v>27</v>
      </c>
      <c r="K21025">
        <v>194</v>
      </c>
      <c r="L21025">
        <v>12.55</v>
      </c>
      <c r="M21025" t="s">
        <v>385</v>
      </c>
      <c r="N21025">
        <v>12.55</v>
      </c>
      <c r="P21025" cm="1">
        <f t="array" ref="P21025">IF(Q21025&gt;0,INDEX(Q21025:Q42749,MATCH(TRUE,INDEX(Q21025:Q42749="",,),0)-1),"")</f>
        <v>12</v>
      </c>
      <c r="Q21025">
        <f t="shared" si="612"/>
        <v>5</v>
      </c>
      <c r="R21025">
        <f t="shared" si="613"/>
        <v>0</v>
      </c>
    </row>
    <row r="21026" spans="1:18" x14ac:dyDescent="0.3">
      <c r="A21026" t="s">
        <v>1423</v>
      </c>
      <c r="B21026" s="1">
        <v>38293</v>
      </c>
      <c r="C21026" s="2">
        <v>0.41666666666666669</v>
      </c>
      <c r="D21026" t="s">
        <v>1492</v>
      </c>
      <c r="E21026" t="s">
        <v>1493</v>
      </c>
      <c r="G21026" t="s">
        <v>19</v>
      </c>
      <c r="H21026" t="s">
        <v>41</v>
      </c>
      <c r="I21026" t="s">
        <v>21</v>
      </c>
      <c r="J21026" t="s">
        <v>22</v>
      </c>
      <c r="K21026">
        <v>67.8</v>
      </c>
      <c r="L21026">
        <v>197</v>
      </c>
      <c r="M21026" t="s">
        <v>449</v>
      </c>
      <c r="N21026">
        <v>227</v>
      </c>
      <c r="P21026" cm="1">
        <f t="array" ref="P21026">IF(Q21026&gt;0,INDEX(Q21026:Q42750,MATCH(TRUE,INDEX(Q21026:Q42750="",,),0)-1),"")</f>
        <v>12</v>
      </c>
      <c r="Q21026">
        <f t="shared" ref="Q21026:Q21089" si="614">INT((ROW()-20961)/13)+1</f>
        <v>6</v>
      </c>
      <c r="R21026">
        <f t="shared" si="613"/>
        <v>0</v>
      </c>
    </row>
    <row r="21027" spans="1:18" x14ac:dyDescent="0.3">
      <c r="A21027" t="s">
        <v>1423</v>
      </c>
      <c r="B21027" s="1">
        <v>38293</v>
      </c>
      <c r="C21027" s="2">
        <v>0.41666666666666669</v>
      </c>
      <c r="D21027" t="s">
        <v>1492</v>
      </c>
      <c r="E21027" t="s">
        <v>1493</v>
      </c>
      <c r="G21027" t="s">
        <v>19</v>
      </c>
      <c r="H21027" t="s">
        <v>41</v>
      </c>
      <c r="I21027" t="s">
        <v>26</v>
      </c>
      <c r="J21027" t="s">
        <v>27</v>
      </c>
      <c r="K21027">
        <v>231</v>
      </c>
      <c r="L21027">
        <v>53.1</v>
      </c>
      <c r="M21027" t="s">
        <v>449</v>
      </c>
      <c r="N21027">
        <v>65.12</v>
      </c>
      <c r="P21027" cm="1">
        <f t="array" ref="P21027">IF(Q21027&gt;0,INDEX(Q21027:Q42751,MATCH(TRUE,INDEX(Q21027:Q42751="",,),0)-1),"")</f>
        <v>12</v>
      </c>
      <c r="Q21027">
        <f t="shared" si="614"/>
        <v>6</v>
      </c>
      <c r="R21027">
        <f t="shared" si="613"/>
        <v>0</v>
      </c>
    </row>
    <row r="21028" spans="1:18" x14ac:dyDescent="0.3">
      <c r="A21028" t="s">
        <v>1423</v>
      </c>
      <c r="B21028" s="1">
        <v>38293</v>
      </c>
      <c r="C21028" s="2">
        <v>0.41666666666666669</v>
      </c>
      <c r="D21028" t="s">
        <v>1492</v>
      </c>
      <c r="E21028" t="s">
        <v>1493</v>
      </c>
      <c r="G21028" t="s">
        <v>19</v>
      </c>
      <c r="H21028" t="s">
        <v>63</v>
      </c>
      <c r="I21028" t="s">
        <v>26</v>
      </c>
      <c r="J21028" t="s">
        <v>27</v>
      </c>
      <c r="K21028">
        <v>1348</v>
      </c>
      <c r="L21028">
        <v>16.55</v>
      </c>
      <c r="M21028" t="s">
        <v>449</v>
      </c>
      <c r="N21028">
        <v>39.17</v>
      </c>
      <c r="P21028" cm="1">
        <f t="array" ref="P21028">IF(Q21028&gt;0,INDEX(Q21028:Q42752,MATCH(TRUE,INDEX(Q21028:Q42752="",,),0)-1),"")</f>
        <v>12</v>
      </c>
      <c r="Q21028">
        <f t="shared" si="614"/>
        <v>6</v>
      </c>
      <c r="R21028">
        <f t="shared" si="613"/>
        <v>0</v>
      </c>
    </row>
    <row r="21029" spans="1:18" x14ac:dyDescent="0.3">
      <c r="A21029" t="s">
        <v>1423</v>
      </c>
      <c r="B21029" s="1">
        <v>38293</v>
      </c>
      <c r="C21029" s="2">
        <v>0.41666666666666669</v>
      </c>
      <c r="D21029" t="s">
        <v>1492</v>
      </c>
      <c r="E21029" t="s">
        <v>1493</v>
      </c>
      <c r="G21029" s="6" t="s">
        <v>29</v>
      </c>
      <c r="H21029" t="s">
        <v>30</v>
      </c>
      <c r="I21029" t="s">
        <v>21</v>
      </c>
      <c r="J21029" t="s">
        <v>22</v>
      </c>
      <c r="K21029">
        <v>6.5</v>
      </c>
      <c r="L21029">
        <v>155</v>
      </c>
      <c r="M21029" t="s">
        <v>449</v>
      </c>
      <c r="N21029">
        <v>155</v>
      </c>
      <c r="P21029" cm="1">
        <f t="array" ref="P21029">IF(Q21029&gt;0,INDEX(Q21029:Q42753,MATCH(TRUE,INDEX(Q21029:Q42753="",,),0)-1),"")</f>
        <v>12</v>
      </c>
      <c r="Q21029">
        <f t="shared" si="614"/>
        <v>6</v>
      </c>
      <c r="R21029">
        <f t="shared" si="613"/>
        <v>0</v>
      </c>
    </row>
    <row r="21030" spans="1:18" x14ac:dyDescent="0.3">
      <c r="A21030" t="s">
        <v>1423</v>
      </c>
      <c r="B21030" s="1">
        <v>38293</v>
      </c>
      <c r="C21030" s="2">
        <v>0.41666666666666669</v>
      </c>
      <c r="D21030" t="s">
        <v>1492</v>
      </c>
      <c r="E21030" t="s">
        <v>1493</v>
      </c>
      <c r="G21030" s="6" t="s">
        <v>29</v>
      </c>
      <c r="H21030" t="s">
        <v>99</v>
      </c>
      <c r="I21030" t="s">
        <v>21</v>
      </c>
      <c r="J21030" t="s">
        <v>22</v>
      </c>
      <c r="K21030">
        <v>0.6</v>
      </c>
      <c r="L21030">
        <v>127</v>
      </c>
      <c r="M21030" t="s">
        <v>449</v>
      </c>
      <c r="N21030">
        <v>127</v>
      </c>
      <c r="P21030" cm="1">
        <f t="array" ref="P21030">IF(Q21030&gt;0,INDEX(Q21030:Q42754,MATCH(TRUE,INDEX(Q21030:Q42754="",,),0)-1),"")</f>
        <v>12</v>
      </c>
      <c r="Q21030">
        <f t="shared" si="614"/>
        <v>6</v>
      </c>
      <c r="R21030">
        <f t="shared" si="613"/>
        <v>0</v>
      </c>
    </row>
    <row r="21031" spans="1:18" x14ac:dyDescent="0.3">
      <c r="A21031" t="s">
        <v>1423</v>
      </c>
      <c r="B21031" s="1">
        <v>38293</v>
      </c>
      <c r="C21031" s="2">
        <v>0.41666666666666669</v>
      </c>
      <c r="D21031" t="s">
        <v>1492</v>
      </c>
      <c r="E21031" t="s">
        <v>1493</v>
      </c>
      <c r="G21031" s="6" t="s">
        <v>29</v>
      </c>
      <c r="H21031" t="s">
        <v>69</v>
      </c>
      <c r="I21031" t="s">
        <v>21</v>
      </c>
      <c r="J21031" t="s">
        <v>22</v>
      </c>
      <c r="K21031">
        <v>2.2999999999999998</v>
      </c>
      <c r="L21031">
        <v>143</v>
      </c>
      <c r="M21031" t="s">
        <v>449</v>
      </c>
      <c r="N21031">
        <v>143</v>
      </c>
      <c r="P21031" cm="1">
        <f t="array" ref="P21031">IF(Q21031&gt;0,INDEX(Q21031:Q42755,MATCH(TRUE,INDEX(Q21031:Q42755="",,),0)-1),"")</f>
        <v>12</v>
      </c>
      <c r="Q21031">
        <f t="shared" si="614"/>
        <v>6</v>
      </c>
      <c r="R21031">
        <f t="shared" si="613"/>
        <v>0</v>
      </c>
    </row>
    <row r="21032" spans="1:18" x14ac:dyDescent="0.3">
      <c r="A21032" t="s">
        <v>1423</v>
      </c>
      <c r="B21032" s="1">
        <v>38293</v>
      </c>
      <c r="C21032" s="2">
        <v>0.41666666666666669</v>
      </c>
      <c r="D21032" t="s">
        <v>1492</v>
      </c>
      <c r="E21032" t="s">
        <v>1493</v>
      </c>
      <c r="G21032" s="6" t="s">
        <v>29</v>
      </c>
      <c r="H21032" t="s">
        <v>99</v>
      </c>
      <c r="I21032" t="s">
        <v>26</v>
      </c>
      <c r="J21032" t="s">
        <v>27</v>
      </c>
      <c r="K21032">
        <v>159</v>
      </c>
      <c r="L21032">
        <v>10.15</v>
      </c>
      <c r="M21032" t="s">
        <v>449</v>
      </c>
      <c r="N21032">
        <v>10.15</v>
      </c>
      <c r="P21032" cm="1">
        <f t="array" ref="P21032">IF(Q21032&gt;0,INDEX(Q21032:Q42756,MATCH(TRUE,INDEX(Q21032:Q42756="",,),0)-1),"")</f>
        <v>12</v>
      </c>
      <c r="Q21032">
        <f t="shared" si="614"/>
        <v>6</v>
      </c>
      <c r="R21032">
        <f t="shared" si="613"/>
        <v>0</v>
      </c>
    </row>
    <row r="21033" spans="1:18" x14ac:dyDescent="0.3">
      <c r="A21033" t="s">
        <v>1423</v>
      </c>
      <c r="B21033" s="1">
        <v>38293</v>
      </c>
      <c r="C21033" s="2">
        <v>0.41666666666666669</v>
      </c>
      <c r="D21033" t="s">
        <v>1492</v>
      </c>
      <c r="E21033" t="s">
        <v>1493</v>
      </c>
      <c r="G21033" s="6" t="s">
        <v>29</v>
      </c>
      <c r="H21033" t="s">
        <v>148</v>
      </c>
      <c r="I21033" t="s">
        <v>26</v>
      </c>
      <c r="J21033" t="s">
        <v>27</v>
      </c>
      <c r="K21033">
        <v>122</v>
      </c>
      <c r="L21033">
        <v>15.75</v>
      </c>
      <c r="M21033" t="s">
        <v>449</v>
      </c>
      <c r="N21033">
        <v>15.75</v>
      </c>
      <c r="P21033" cm="1">
        <f t="array" ref="P21033">IF(Q21033&gt;0,INDEX(Q21033:Q42757,MATCH(TRUE,INDEX(Q21033:Q42757="",,),0)-1),"")</f>
        <v>12</v>
      </c>
      <c r="Q21033">
        <f t="shared" si="614"/>
        <v>6</v>
      </c>
      <c r="R21033">
        <f t="shared" si="613"/>
        <v>0</v>
      </c>
    </row>
    <row r="21034" spans="1:18" x14ac:dyDescent="0.3">
      <c r="A21034" t="s">
        <v>1423</v>
      </c>
      <c r="B21034" s="1">
        <v>38293</v>
      </c>
      <c r="C21034" s="2">
        <v>0.41666666666666669</v>
      </c>
      <c r="D21034" t="s">
        <v>1492</v>
      </c>
      <c r="E21034" t="s">
        <v>1493</v>
      </c>
      <c r="G21034" s="6" t="s">
        <v>29</v>
      </c>
      <c r="H21034" t="s">
        <v>122</v>
      </c>
      <c r="I21034" t="s">
        <v>26</v>
      </c>
      <c r="J21034" t="s">
        <v>27</v>
      </c>
      <c r="K21034">
        <v>107</v>
      </c>
      <c r="L21034">
        <v>33.799999999999997</v>
      </c>
      <c r="M21034" t="s">
        <v>449</v>
      </c>
      <c r="N21034">
        <v>33.799999999999997</v>
      </c>
      <c r="P21034" cm="1">
        <f t="array" ref="P21034">IF(Q21034&gt;0,INDEX(Q21034:Q42758,MATCH(TRUE,INDEX(Q21034:Q42758="",,),0)-1),"")</f>
        <v>12</v>
      </c>
      <c r="Q21034">
        <f t="shared" si="614"/>
        <v>6</v>
      </c>
      <c r="R21034">
        <f t="shared" si="613"/>
        <v>0</v>
      </c>
    </row>
    <row r="21035" spans="1:18" x14ac:dyDescent="0.3">
      <c r="A21035" t="s">
        <v>1423</v>
      </c>
      <c r="B21035" s="1">
        <v>38293</v>
      </c>
      <c r="C21035" s="2">
        <v>0.41666666666666669</v>
      </c>
      <c r="D21035" t="s">
        <v>1492</v>
      </c>
      <c r="E21035" t="s">
        <v>1493</v>
      </c>
      <c r="G21035" s="6" t="s">
        <v>29</v>
      </c>
      <c r="H21035" t="s">
        <v>107</v>
      </c>
      <c r="I21035" t="s">
        <v>26</v>
      </c>
      <c r="J21035" t="s">
        <v>27</v>
      </c>
      <c r="K21035">
        <v>281</v>
      </c>
      <c r="L21035">
        <v>20</v>
      </c>
      <c r="M21035" t="s">
        <v>449</v>
      </c>
      <c r="N21035">
        <v>20</v>
      </c>
      <c r="P21035" cm="1">
        <f t="array" ref="P21035">IF(Q21035&gt;0,INDEX(Q21035:Q42759,MATCH(TRUE,INDEX(Q21035:Q42759="",,),0)-1),"")</f>
        <v>12</v>
      </c>
      <c r="Q21035">
        <f t="shared" si="614"/>
        <v>6</v>
      </c>
      <c r="R21035">
        <f t="shared" si="613"/>
        <v>0</v>
      </c>
    </row>
    <row r="21036" spans="1:18" x14ac:dyDescent="0.3">
      <c r="A21036" t="s">
        <v>1423</v>
      </c>
      <c r="B21036" s="1">
        <v>38293</v>
      </c>
      <c r="C21036" s="2">
        <v>0.41666666666666669</v>
      </c>
      <c r="D21036" t="s">
        <v>1492</v>
      </c>
      <c r="E21036" t="s">
        <v>1493</v>
      </c>
      <c r="G21036" s="6" t="s">
        <v>29</v>
      </c>
      <c r="H21036" t="s">
        <v>69</v>
      </c>
      <c r="I21036" t="s">
        <v>26</v>
      </c>
      <c r="J21036" t="s">
        <v>27</v>
      </c>
      <c r="K21036">
        <v>2</v>
      </c>
      <c r="L21036">
        <v>19.649999999999999</v>
      </c>
      <c r="M21036" t="s">
        <v>449</v>
      </c>
      <c r="N21036">
        <v>19.649999999999999</v>
      </c>
      <c r="P21036" cm="1">
        <f t="array" ref="P21036">IF(Q21036&gt;0,INDEX(Q21036:Q42760,MATCH(TRUE,INDEX(Q21036:Q42760="",,),0)-1),"")</f>
        <v>12</v>
      </c>
      <c r="Q21036">
        <f t="shared" si="614"/>
        <v>6</v>
      </c>
      <c r="R21036">
        <f t="shared" si="613"/>
        <v>0</v>
      </c>
    </row>
    <row r="21037" spans="1:18" x14ac:dyDescent="0.3">
      <c r="A21037" t="s">
        <v>1423</v>
      </c>
      <c r="B21037" s="1">
        <v>38293</v>
      </c>
      <c r="C21037" s="2">
        <v>0.41666666666666669</v>
      </c>
      <c r="D21037" t="s">
        <v>1492</v>
      </c>
      <c r="E21037" t="s">
        <v>1493</v>
      </c>
      <c r="G21037" s="6" t="s">
        <v>29</v>
      </c>
      <c r="H21037" t="s">
        <v>28</v>
      </c>
      <c r="I21037" t="s">
        <v>26</v>
      </c>
      <c r="J21037" t="s">
        <v>27</v>
      </c>
      <c r="K21037">
        <v>110</v>
      </c>
      <c r="L21037">
        <v>45.05</v>
      </c>
      <c r="M21037" t="s">
        <v>449</v>
      </c>
      <c r="N21037">
        <v>45.05</v>
      </c>
      <c r="P21037" cm="1">
        <f t="array" ref="P21037">IF(Q21037&gt;0,INDEX(Q21037:Q42761,MATCH(TRUE,INDEX(Q21037:Q42761="",,),0)-1),"")</f>
        <v>12</v>
      </c>
      <c r="Q21037">
        <f t="shared" si="614"/>
        <v>6</v>
      </c>
      <c r="R21037">
        <f t="shared" si="613"/>
        <v>0</v>
      </c>
    </row>
    <row r="21038" spans="1:18" x14ac:dyDescent="0.3">
      <c r="A21038" t="s">
        <v>1423</v>
      </c>
      <c r="B21038" s="1">
        <v>38293</v>
      </c>
      <c r="C21038" s="2">
        <v>0.41666666666666669</v>
      </c>
      <c r="D21038" t="s">
        <v>1492</v>
      </c>
      <c r="E21038" t="s">
        <v>1493</v>
      </c>
      <c r="G21038" s="6" t="s">
        <v>29</v>
      </c>
      <c r="H21038" t="s">
        <v>64</v>
      </c>
      <c r="I21038" t="s">
        <v>26</v>
      </c>
      <c r="J21038" t="s">
        <v>27</v>
      </c>
      <c r="K21038">
        <v>194</v>
      </c>
      <c r="L21038">
        <v>12.55</v>
      </c>
      <c r="M21038" t="s">
        <v>449</v>
      </c>
      <c r="N21038">
        <v>12.55</v>
      </c>
      <c r="P21038" cm="1">
        <f t="array" ref="P21038">IF(Q21038&gt;0,INDEX(Q21038:Q42762,MATCH(TRUE,INDEX(Q21038:Q42762="",,),0)-1),"")</f>
        <v>12</v>
      </c>
      <c r="Q21038">
        <f t="shared" si="614"/>
        <v>6</v>
      </c>
      <c r="R21038">
        <f t="shared" si="613"/>
        <v>0</v>
      </c>
    </row>
    <row r="21039" spans="1:18" x14ac:dyDescent="0.3">
      <c r="A21039" t="s">
        <v>1423</v>
      </c>
      <c r="B21039" s="1">
        <v>38293</v>
      </c>
      <c r="C21039" s="2">
        <v>0.41666666666666669</v>
      </c>
      <c r="D21039" t="s">
        <v>1492</v>
      </c>
      <c r="E21039" t="s">
        <v>1493</v>
      </c>
      <c r="G21039" t="s">
        <v>19</v>
      </c>
      <c r="H21039" t="s">
        <v>41</v>
      </c>
      <c r="I21039" t="s">
        <v>21</v>
      </c>
      <c r="J21039" t="s">
        <v>22</v>
      </c>
      <c r="K21039">
        <v>67.8</v>
      </c>
      <c r="L21039">
        <v>197</v>
      </c>
      <c r="M21039" t="s">
        <v>1117</v>
      </c>
      <c r="N21039">
        <v>199</v>
      </c>
      <c r="P21039" cm="1">
        <f t="array" ref="P21039">IF(Q21039&gt;0,INDEX(Q21039:Q42763,MATCH(TRUE,INDEX(Q21039:Q42763="",,),0)-1),"")</f>
        <v>12</v>
      </c>
      <c r="Q21039">
        <f t="shared" si="614"/>
        <v>7</v>
      </c>
      <c r="R21039">
        <f t="shared" si="613"/>
        <v>0</v>
      </c>
    </row>
    <row r="21040" spans="1:18" x14ac:dyDescent="0.3">
      <c r="A21040" t="s">
        <v>1423</v>
      </c>
      <c r="B21040" s="1">
        <v>38293</v>
      </c>
      <c r="C21040" s="2">
        <v>0.41666666666666669</v>
      </c>
      <c r="D21040" t="s">
        <v>1492</v>
      </c>
      <c r="E21040" t="s">
        <v>1493</v>
      </c>
      <c r="G21040" t="s">
        <v>19</v>
      </c>
      <c r="H21040" t="s">
        <v>41</v>
      </c>
      <c r="I21040" t="s">
        <v>26</v>
      </c>
      <c r="J21040" t="s">
        <v>27</v>
      </c>
      <c r="K21040">
        <v>231</v>
      </c>
      <c r="L21040">
        <v>53.1</v>
      </c>
      <c r="M21040" t="s">
        <v>1117</v>
      </c>
      <c r="N21040">
        <v>55.1</v>
      </c>
      <c r="P21040" cm="1">
        <f t="array" ref="P21040">IF(Q21040&gt;0,INDEX(Q21040:Q42764,MATCH(TRUE,INDEX(Q21040:Q42764="",,),0)-1),"")</f>
        <v>12</v>
      </c>
      <c r="Q21040">
        <f t="shared" si="614"/>
        <v>7</v>
      </c>
      <c r="R21040">
        <f t="shared" ref="R21040:R21103" si="615">IF(P21040="","",0)</f>
        <v>0</v>
      </c>
    </row>
    <row r="21041" spans="1:18" x14ac:dyDescent="0.3">
      <c r="A21041" t="s">
        <v>1423</v>
      </c>
      <c r="B21041" s="1">
        <v>38293</v>
      </c>
      <c r="C21041" s="2">
        <v>0.41666666666666669</v>
      </c>
      <c r="D21041" t="s">
        <v>1492</v>
      </c>
      <c r="E21041" t="s">
        <v>1493</v>
      </c>
      <c r="G21041" t="s">
        <v>19</v>
      </c>
      <c r="H21041" t="s">
        <v>63</v>
      </c>
      <c r="I21041" t="s">
        <v>26</v>
      </c>
      <c r="J21041" t="s">
        <v>27</v>
      </c>
      <c r="K21041">
        <v>1348</v>
      </c>
      <c r="L21041">
        <v>16.55</v>
      </c>
      <c r="M21041" t="s">
        <v>1117</v>
      </c>
      <c r="N21041">
        <v>35.1</v>
      </c>
      <c r="P21041" cm="1">
        <f t="array" ref="P21041">IF(Q21041&gt;0,INDEX(Q21041:Q42765,MATCH(TRUE,INDEX(Q21041:Q42765="",,),0)-1),"")</f>
        <v>12</v>
      </c>
      <c r="Q21041">
        <f t="shared" si="614"/>
        <v>7</v>
      </c>
      <c r="R21041">
        <f t="shared" si="615"/>
        <v>0</v>
      </c>
    </row>
    <row r="21042" spans="1:18" x14ac:dyDescent="0.3">
      <c r="A21042" t="s">
        <v>1423</v>
      </c>
      <c r="B21042" s="1">
        <v>38293</v>
      </c>
      <c r="C21042" s="2">
        <v>0.41666666666666669</v>
      </c>
      <c r="D21042" t="s">
        <v>1492</v>
      </c>
      <c r="E21042" t="s">
        <v>1493</v>
      </c>
      <c r="G21042" s="6" t="s">
        <v>29</v>
      </c>
      <c r="H21042" t="s">
        <v>30</v>
      </c>
      <c r="I21042" t="s">
        <v>21</v>
      </c>
      <c r="J21042" t="s">
        <v>22</v>
      </c>
      <c r="K21042">
        <v>6.5</v>
      </c>
      <c r="L21042">
        <v>155</v>
      </c>
      <c r="M21042" t="s">
        <v>1117</v>
      </c>
      <c r="N21042">
        <v>155</v>
      </c>
      <c r="P21042" cm="1">
        <f t="array" ref="P21042">IF(Q21042&gt;0,INDEX(Q21042:Q42766,MATCH(TRUE,INDEX(Q21042:Q42766="",,),0)-1),"")</f>
        <v>12</v>
      </c>
      <c r="Q21042">
        <f t="shared" si="614"/>
        <v>7</v>
      </c>
      <c r="R21042">
        <f t="shared" si="615"/>
        <v>0</v>
      </c>
    </row>
    <row r="21043" spans="1:18" x14ac:dyDescent="0.3">
      <c r="A21043" t="s">
        <v>1423</v>
      </c>
      <c r="B21043" s="1">
        <v>38293</v>
      </c>
      <c r="C21043" s="2">
        <v>0.41666666666666669</v>
      </c>
      <c r="D21043" t="s">
        <v>1492</v>
      </c>
      <c r="E21043" t="s">
        <v>1493</v>
      </c>
      <c r="G21043" s="6" t="s">
        <v>29</v>
      </c>
      <c r="H21043" t="s">
        <v>99</v>
      </c>
      <c r="I21043" t="s">
        <v>21</v>
      </c>
      <c r="J21043" t="s">
        <v>22</v>
      </c>
      <c r="K21043">
        <v>0.6</v>
      </c>
      <c r="L21043">
        <v>127</v>
      </c>
      <c r="M21043" t="s">
        <v>1117</v>
      </c>
      <c r="N21043">
        <v>127</v>
      </c>
      <c r="P21043" cm="1">
        <f t="array" ref="P21043">IF(Q21043&gt;0,INDEX(Q21043:Q42767,MATCH(TRUE,INDEX(Q21043:Q42767="",,),0)-1),"")</f>
        <v>12</v>
      </c>
      <c r="Q21043">
        <f t="shared" si="614"/>
        <v>7</v>
      </c>
      <c r="R21043">
        <f t="shared" si="615"/>
        <v>0</v>
      </c>
    </row>
    <row r="21044" spans="1:18" x14ac:dyDescent="0.3">
      <c r="A21044" t="s">
        <v>1423</v>
      </c>
      <c r="B21044" s="1">
        <v>38293</v>
      </c>
      <c r="C21044" s="2">
        <v>0.41666666666666669</v>
      </c>
      <c r="D21044" t="s">
        <v>1492</v>
      </c>
      <c r="E21044" t="s">
        <v>1493</v>
      </c>
      <c r="G21044" s="6" t="s">
        <v>29</v>
      </c>
      <c r="H21044" t="s">
        <v>69</v>
      </c>
      <c r="I21044" t="s">
        <v>21</v>
      </c>
      <c r="J21044" t="s">
        <v>22</v>
      </c>
      <c r="K21044">
        <v>2.2999999999999998</v>
      </c>
      <c r="L21044">
        <v>143</v>
      </c>
      <c r="M21044" t="s">
        <v>1117</v>
      </c>
      <c r="N21044">
        <v>143</v>
      </c>
      <c r="P21044" cm="1">
        <f t="array" ref="P21044">IF(Q21044&gt;0,INDEX(Q21044:Q42768,MATCH(TRUE,INDEX(Q21044:Q42768="",,),0)-1),"")</f>
        <v>12</v>
      </c>
      <c r="Q21044">
        <f t="shared" si="614"/>
        <v>7</v>
      </c>
      <c r="R21044">
        <f t="shared" si="615"/>
        <v>0</v>
      </c>
    </row>
    <row r="21045" spans="1:18" x14ac:dyDescent="0.3">
      <c r="A21045" t="s">
        <v>1423</v>
      </c>
      <c r="B21045" s="1">
        <v>38293</v>
      </c>
      <c r="C21045" s="2">
        <v>0.41666666666666669</v>
      </c>
      <c r="D21045" t="s">
        <v>1492</v>
      </c>
      <c r="E21045" t="s">
        <v>1493</v>
      </c>
      <c r="G21045" s="6" t="s">
        <v>29</v>
      </c>
      <c r="H21045" t="s">
        <v>99</v>
      </c>
      <c r="I21045" t="s">
        <v>26</v>
      </c>
      <c r="J21045" t="s">
        <v>27</v>
      </c>
      <c r="K21045">
        <v>159</v>
      </c>
      <c r="L21045">
        <v>10.15</v>
      </c>
      <c r="M21045" t="s">
        <v>1117</v>
      </c>
      <c r="N21045">
        <v>10.15</v>
      </c>
      <c r="P21045" cm="1">
        <f t="array" ref="P21045">IF(Q21045&gt;0,INDEX(Q21045:Q42769,MATCH(TRUE,INDEX(Q21045:Q42769="",,),0)-1),"")</f>
        <v>12</v>
      </c>
      <c r="Q21045">
        <f t="shared" si="614"/>
        <v>7</v>
      </c>
      <c r="R21045">
        <f t="shared" si="615"/>
        <v>0</v>
      </c>
    </row>
    <row r="21046" spans="1:18" x14ac:dyDescent="0.3">
      <c r="A21046" t="s">
        <v>1423</v>
      </c>
      <c r="B21046" s="1">
        <v>38293</v>
      </c>
      <c r="C21046" s="2">
        <v>0.41666666666666669</v>
      </c>
      <c r="D21046" t="s">
        <v>1492</v>
      </c>
      <c r="E21046" t="s">
        <v>1493</v>
      </c>
      <c r="G21046" s="6" t="s">
        <v>29</v>
      </c>
      <c r="H21046" t="s">
        <v>148</v>
      </c>
      <c r="I21046" t="s">
        <v>26</v>
      </c>
      <c r="J21046" t="s">
        <v>27</v>
      </c>
      <c r="K21046">
        <v>122</v>
      </c>
      <c r="L21046">
        <v>15.75</v>
      </c>
      <c r="M21046" t="s">
        <v>1117</v>
      </c>
      <c r="N21046">
        <v>15.75</v>
      </c>
      <c r="P21046" cm="1">
        <f t="array" ref="P21046">IF(Q21046&gt;0,INDEX(Q21046:Q42770,MATCH(TRUE,INDEX(Q21046:Q42770="",,),0)-1),"")</f>
        <v>12</v>
      </c>
      <c r="Q21046">
        <f t="shared" si="614"/>
        <v>7</v>
      </c>
      <c r="R21046">
        <f t="shared" si="615"/>
        <v>0</v>
      </c>
    </row>
    <row r="21047" spans="1:18" x14ac:dyDescent="0.3">
      <c r="A21047" t="s">
        <v>1423</v>
      </c>
      <c r="B21047" s="1">
        <v>38293</v>
      </c>
      <c r="C21047" s="2">
        <v>0.41666666666666669</v>
      </c>
      <c r="D21047" t="s">
        <v>1492</v>
      </c>
      <c r="E21047" t="s">
        <v>1493</v>
      </c>
      <c r="G21047" s="6" t="s">
        <v>29</v>
      </c>
      <c r="H21047" t="s">
        <v>122</v>
      </c>
      <c r="I21047" t="s">
        <v>26</v>
      </c>
      <c r="J21047" t="s">
        <v>27</v>
      </c>
      <c r="K21047">
        <v>107</v>
      </c>
      <c r="L21047">
        <v>33.799999999999997</v>
      </c>
      <c r="M21047" t="s">
        <v>1117</v>
      </c>
      <c r="N21047">
        <v>33.799999999999997</v>
      </c>
      <c r="P21047" cm="1">
        <f t="array" ref="P21047">IF(Q21047&gt;0,INDEX(Q21047:Q42771,MATCH(TRUE,INDEX(Q21047:Q42771="",,),0)-1),"")</f>
        <v>12</v>
      </c>
      <c r="Q21047">
        <f t="shared" si="614"/>
        <v>7</v>
      </c>
      <c r="R21047">
        <f t="shared" si="615"/>
        <v>0</v>
      </c>
    </row>
    <row r="21048" spans="1:18" x14ac:dyDescent="0.3">
      <c r="A21048" t="s">
        <v>1423</v>
      </c>
      <c r="B21048" s="1">
        <v>38293</v>
      </c>
      <c r="C21048" s="2">
        <v>0.41666666666666669</v>
      </c>
      <c r="D21048" t="s">
        <v>1492</v>
      </c>
      <c r="E21048" t="s">
        <v>1493</v>
      </c>
      <c r="G21048" s="6" t="s">
        <v>29</v>
      </c>
      <c r="H21048" t="s">
        <v>107</v>
      </c>
      <c r="I21048" t="s">
        <v>26</v>
      </c>
      <c r="J21048" t="s">
        <v>27</v>
      </c>
      <c r="K21048">
        <v>281</v>
      </c>
      <c r="L21048">
        <v>20</v>
      </c>
      <c r="M21048" t="s">
        <v>1117</v>
      </c>
      <c r="N21048">
        <v>20</v>
      </c>
      <c r="P21048" cm="1">
        <f t="array" ref="P21048">IF(Q21048&gt;0,INDEX(Q21048:Q42772,MATCH(TRUE,INDEX(Q21048:Q42772="",,),0)-1),"")</f>
        <v>12</v>
      </c>
      <c r="Q21048">
        <f t="shared" si="614"/>
        <v>7</v>
      </c>
      <c r="R21048">
        <f t="shared" si="615"/>
        <v>0</v>
      </c>
    </row>
    <row r="21049" spans="1:18" x14ac:dyDescent="0.3">
      <c r="A21049" t="s">
        <v>1423</v>
      </c>
      <c r="B21049" s="1">
        <v>38293</v>
      </c>
      <c r="C21049" s="2">
        <v>0.41666666666666669</v>
      </c>
      <c r="D21049" t="s">
        <v>1492</v>
      </c>
      <c r="E21049" t="s">
        <v>1493</v>
      </c>
      <c r="G21049" s="6" t="s">
        <v>29</v>
      </c>
      <c r="H21049" t="s">
        <v>69</v>
      </c>
      <c r="I21049" t="s">
        <v>26</v>
      </c>
      <c r="J21049" t="s">
        <v>27</v>
      </c>
      <c r="K21049">
        <v>2</v>
      </c>
      <c r="L21049">
        <v>19.649999999999999</v>
      </c>
      <c r="M21049" t="s">
        <v>1117</v>
      </c>
      <c r="N21049">
        <v>19.649999999999999</v>
      </c>
      <c r="P21049" cm="1">
        <f t="array" ref="P21049">IF(Q21049&gt;0,INDEX(Q21049:Q42773,MATCH(TRUE,INDEX(Q21049:Q42773="",,),0)-1),"")</f>
        <v>12</v>
      </c>
      <c r="Q21049">
        <f t="shared" si="614"/>
        <v>7</v>
      </c>
      <c r="R21049">
        <f t="shared" si="615"/>
        <v>0</v>
      </c>
    </row>
    <row r="21050" spans="1:18" x14ac:dyDescent="0.3">
      <c r="A21050" t="s">
        <v>1423</v>
      </c>
      <c r="B21050" s="1">
        <v>38293</v>
      </c>
      <c r="C21050" s="2">
        <v>0.41666666666666669</v>
      </c>
      <c r="D21050" t="s">
        <v>1492</v>
      </c>
      <c r="E21050" t="s">
        <v>1493</v>
      </c>
      <c r="G21050" s="6" t="s">
        <v>29</v>
      </c>
      <c r="H21050" t="s">
        <v>28</v>
      </c>
      <c r="I21050" t="s">
        <v>26</v>
      </c>
      <c r="J21050" t="s">
        <v>27</v>
      </c>
      <c r="K21050">
        <v>110</v>
      </c>
      <c r="L21050">
        <v>45.05</v>
      </c>
      <c r="M21050" t="s">
        <v>1117</v>
      </c>
      <c r="N21050">
        <v>45.05</v>
      </c>
      <c r="P21050" cm="1">
        <f t="array" ref="P21050">IF(Q21050&gt;0,INDEX(Q21050:Q42774,MATCH(TRUE,INDEX(Q21050:Q42774="",,),0)-1),"")</f>
        <v>12</v>
      </c>
      <c r="Q21050">
        <f t="shared" si="614"/>
        <v>7</v>
      </c>
      <c r="R21050">
        <f t="shared" si="615"/>
        <v>0</v>
      </c>
    </row>
    <row r="21051" spans="1:18" x14ac:dyDescent="0.3">
      <c r="A21051" t="s">
        <v>1423</v>
      </c>
      <c r="B21051" s="1">
        <v>38293</v>
      </c>
      <c r="C21051" s="2">
        <v>0.41666666666666669</v>
      </c>
      <c r="D21051" t="s">
        <v>1492</v>
      </c>
      <c r="E21051" t="s">
        <v>1493</v>
      </c>
      <c r="G21051" s="6" t="s">
        <v>29</v>
      </c>
      <c r="H21051" t="s">
        <v>64</v>
      </c>
      <c r="I21051" t="s">
        <v>26</v>
      </c>
      <c r="J21051" t="s">
        <v>27</v>
      </c>
      <c r="K21051">
        <v>194</v>
      </c>
      <c r="L21051">
        <v>12.55</v>
      </c>
      <c r="M21051" t="s">
        <v>1117</v>
      </c>
      <c r="N21051">
        <v>12.55</v>
      </c>
      <c r="P21051" cm="1">
        <f t="array" ref="P21051">IF(Q21051&gt;0,INDEX(Q21051:Q42775,MATCH(TRUE,INDEX(Q21051:Q42775="",,),0)-1),"")</f>
        <v>12</v>
      </c>
      <c r="Q21051">
        <f t="shared" si="614"/>
        <v>7</v>
      </c>
      <c r="R21051">
        <f t="shared" si="615"/>
        <v>0</v>
      </c>
    </row>
    <row r="21052" spans="1:18" x14ac:dyDescent="0.3">
      <c r="A21052" t="s">
        <v>1423</v>
      </c>
      <c r="B21052" s="1">
        <v>38293</v>
      </c>
      <c r="C21052" s="2">
        <v>0.41666666666666669</v>
      </c>
      <c r="D21052" t="s">
        <v>1492</v>
      </c>
      <c r="E21052" t="s">
        <v>1493</v>
      </c>
      <c r="G21052" t="s">
        <v>19</v>
      </c>
      <c r="H21052" t="s">
        <v>41</v>
      </c>
      <c r="I21052" t="s">
        <v>21</v>
      </c>
      <c r="J21052" t="s">
        <v>22</v>
      </c>
      <c r="K21052">
        <v>67.8</v>
      </c>
      <c r="L21052">
        <v>197</v>
      </c>
      <c r="M21052" t="s">
        <v>1170</v>
      </c>
      <c r="N21052">
        <v>227</v>
      </c>
      <c r="P21052" cm="1">
        <f t="array" ref="P21052">IF(Q21052&gt;0,INDEX(Q21052:Q42776,MATCH(TRUE,INDEX(Q21052:Q42776="",,),0)-1),"")</f>
        <v>12</v>
      </c>
      <c r="Q21052">
        <f t="shared" si="614"/>
        <v>8</v>
      </c>
      <c r="R21052">
        <f t="shared" si="615"/>
        <v>0</v>
      </c>
    </row>
    <row r="21053" spans="1:18" x14ac:dyDescent="0.3">
      <c r="A21053" t="s">
        <v>1423</v>
      </c>
      <c r="B21053" s="1">
        <v>38293</v>
      </c>
      <c r="C21053" s="2">
        <v>0.41666666666666669</v>
      </c>
      <c r="D21053" t="s">
        <v>1492</v>
      </c>
      <c r="E21053" t="s">
        <v>1493</v>
      </c>
      <c r="G21053" t="s">
        <v>19</v>
      </c>
      <c r="H21053" t="s">
        <v>41</v>
      </c>
      <c r="I21053" t="s">
        <v>26</v>
      </c>
      <c r="J21053" t="s">
        <v>27</v>
      </c>
      <c r="K21053">
        <v>231</v>
      </c>
      <c r="L21053">
        <v>53.1</v>
      </c>
      <c r="M21053" t="s">
        <v>1170</v>
      </c>
      <c r="N21053">
        <v>56.1</v>
      </c>
      <c r="P21053" cm="1">
        <f t="array" ref="P21053">IF(Q21053&gt;0,INDEX(Q21053:Q42777,MATCH(TRUE,INDEX(Q21053:Q42777="",,),0)-1),"")</f>
        <v>12</v>
      </c>
      <c r="Q21053">
        <f t="shared" si="614"/>
        <v>8</v>
      </c>
      <c r="R21053">
        <f t="shared" si="615"/>
        <v>0</v>
      </c>
    </row>
    <row r="21054" spans="1:18" x14ac:dyDescent="0.3">
      <c r="A21054" t="s">
        <v>1423</v>
      </c>
      <c r="B21054" s="1">
        <v>38293</v>
      </c>
      <c r="C21054" s="2">
        <v>0.41666666666666669</v>
      </c>
      <c r="D21054" t="s">
        <v>1492</v>
      </c>
      <c r="E21054" t="s">
        <v>1493</v>
      </c>
      <c r="G21054" t="s">
        <v>19</v>
      </c>
      <c r="H21054" t="s">
        <v>63</v>
      </c>
      <c r="I21054" t="s">
        <v>26</v>
      </c>
      <c r="J21054" t="s">
        <v>27</v>
      </c>
      <c r="K21054">
        <v>1348</v>
      </c>
      <c r="L21054">
        <v>16.55</v>
      </c>
      <c r="M21054" t="s">
        <v>1170</v>
      </c>
      <c r="N21054">
        <v>26.55</v>
      </c>
      <c r="P21054" cm="1">
        <f t="array" ref="P21054">IF(Q21054&gt;0,INDEX(Q21054:Q42778,MATCH(TRUE,INDEX(Q21054:Q42778="",,),0)-1),"")</f>
        <v>12</v>
      </c>
      <c r="Q21054">
        <f t="shared" si="614"/>
        <v>8</v>
      </c>
      <c r="R21054">
        <f t="shared" si="615"/>
        <v>0</v>
      </c>
    </row>
    <row r="21055" spans="1:18" x14ac:dyDescent="0.3">
      <c r="A21055" t="s">
        <v>1423</v>
      </c>
      <c r="B21055" s="1">
        <v>38293</v>
      </c>
      <c r="C21055" s="2">
        <v>0.41666666666666669</v>
      </c>
      <c r="D21055" t="s">
        <v>1492</v>
      </c>
      <c r="E21055" t="s">
        <v>1493</v>
      </c>
      <c r="G21055" s="6" t="s">
        <v>29</v>
      </c>
      <c r="H21055" t="s">
        <v>30</v>
      </c>
      <c r="I21055" t="s">
        <v>21</v>
      </c>
      <c r="J21055" t="s">
        <v>22</v>
      </c>
      <c r="K21055">
        <v>6.5</v>
      </c>
      <c r="L21055">
        <v>155</v>
      </c>
      <c r="M21055" t="s">
        <v>1170</v>
      </c>
      <c r="N21055">
        <v>155</v>
      </c>
      <c r="P21055" cm="1">
        <f t="array" ref="P21055">IF(Q21055&gt;0,INDEX(Q21055:Q42779,MATCH(TRUE,INDEX(Q21055:Q42779="",,),0)-1),"")</f>
        <v>12</v>
      </c>
      <c r="Q21055">
        <f t="shared" si="614"/>
        <v>8</v>
      </c>
      <c r="R21055">
        <f t="shared" si="615"/>
        <v>0</v>
      </c>
    </row>
    <row r="21056" spans="1:18" x14ac:dyDescent="0.3">
      <c r="A21056" t="s">
        <v>1423</v>
      </c>
      <c r="B21056" s="1">
        <v>38293</v>
      </c>
      <c r="C21056" s="2">
        <v>0.41666666666666669</v>
      </c>
      <c r="D21056" t="s">
        <v>1492</v>
      </c>
      <c r="E21056" t="s">
        <v>1493</v>
      </c>
      <c r="G21056" s="6" t="s">
        <v>29</v>
      </c>
      <c r="H21056" t="s">
        <v>99</v>
      </c>
      <c r="I21056" t="s">
        <v>21</v>
      </c>
      <c r="J21056" t="s">
        <v>22</v>
      </c>
      <c r="K21056">
        <v>0.6</v>
      </c>
      <c r="L21056">
        <v>127</v>
      </c>
      <c r="M21056" t="s">
        <v>1170</v>
      </c>
      <c r="N21056">
        <v>127</v>
      </c>
      <c r="P21056" cm="1">
        <f t="array" ref="P21056">IF(Q21056&gt;0,INDEX(Q21056:Q42780,MATCH(TRUE,INDEX(Q21056:Q42780="",,),0)-1),"")</f>
        <v>12</v>
      </c>
      <c r="Q21056">
        <f t="shared" si="614"/>
        <v>8</v>
      </c>
      <c r="R21056">
        <f t="shared" si="615"/>
        <v>0</v>
      </c>
    </row>
    <row r="21057" spans="1:18" x14ac:dyDescent="0.3">
      <c r="A21057" t="s">
        <v>1423</v>
      </c>
      <c r="B21057" s="1">
        <v>38293</v>
      </c>
      <c r="C21057" s="2">
        <v>0.41666666666666669</v>
      </c>
      <c r="D21057" t="s">
        <v>1492</v>
      </c>
      <c r="E21057" t="s">
        <v>1493</v>
      </c>
      <c r="G21057" s="6" t="s">
        <v>29</v>
      </c>
      <c r="H21057" t="s">
        <v>69</v>
      </c>
      <c r="I21057" t="s">
        <v>21</v>
      </c>
      <c r="J21057" t="s">
        <v>22</v>
      </c>
      <c r="K21057">
        <v>2.2999999999999998</v>
      </c>
      <c r="L21057">
        <v>143</v>
      </c>
      <c r="M21057" t="s">
        <v>1170</v>
      </c>
      <c r="N21057">
        <v>143</v>
      </c>
      <c r="P21057" cm="1">
        <f t="array" ref="P21057">IF(Q21057&gt;0,INDEX(Q21057:Q42781,MATCH(TRUE,INDEX(Q21057:Q42781="",,),0)-1),"")</f>
        <v>12</v>
      </c>
      <c r="Q21057">
        <f t="shared" si="614"/>
        <v>8</v>
      </c>
      <c r="R21057">
        <f t="shared" si="615"/>
        <v>0</v>
      </c>
    </row>
    <row r="21058" spans="1:18" x14ac:dyDescent="0.3">
      <c r="A21058" t="s">
        <v>1423</v>
      </c>
      <c r="B21058" s="1">
        <v>38293</v>
      </c>
      <c r="C21058" s="2">
        <v>0.41666666666666669</v>
      </c>
      <c r="D21058" t="s">
        <v>1492</v>
      </c>
      <c r="E21058" t="s">
        <v>1493</v>
      </c>
      <c r="G21058" s="6" t="s">
        <v>29</v>
      </c>
      <c r="H21058" t="s">
        <v>99</v>
      </c>
      <c r="I21058" t="s">
        <v>26</v>
      </c>
      <c r="J21058" t="s">
        <v>27</v>
      </c>
      <c r="K21058">
        <v>159</v>
      </c>
      <c r="L21058">
        <v>10.15</v>
      </c>
      <c r="M21058" t="s">
        <v>1170</v>
      </c>
      <c r="N21058">
        <v>10.15</v>
      </c>
      <c r="P21058" cm="1">
        <f t="array" ref="P21058">IF(Q21058&gt;0,INDEX(Q21058:Q42782,MATCH(TRUE,INDEX(Q21058:Q42782="",,),0)-1),"")</f>
        <v>12</v>
      </c>
      <c r="Q21058">
        <f t="shared" si="614"/>
        <v>8</v>
      </c>
      <c r="R21058">
        <f t="shared" si="615"/>
        <v>0</v>
      </c>
    </row>
    <row r="21059" spans="1:18" x14ac:dyDescent="0.3">
      <c r="A21059" t="s">
        <v>1423</v>
      </c>
      <c r="B21059" s="1">
        <v>38293</v>
      </c>
      <c r="C21059" s="2">
        <v>0.41666666666666669</v>
      </c>
      <c r="D21059" t="s">
        <v>1492</v>
      </c>
      <c r="E21059" t="s">
        <v>1493</v>
      </c>
      <c r="G21059" s="6" t="s">
        <v>29</v>
      </c>
      <c r="H21059" t="s">
        <v>148</v>
      </c>
      <c r="I21059" t="s">
        <v>26</v>
      </c>
      <c r="J21059" t="s">
        <v>27</v>
      </c>
      <c r="K21059">
        <v>122</v>
      </c>
      <c r="L21059">
        <v>15.75</v>
      </c>
      <c r="M21059" t="s">
        <v>1170</v>
      </c>
      <c r="N21059">
        <v>15.75</v>
      </c>
      <c r="P21059" cm="1">
        <f t="array" ref="P21059">IF(Q21059&gt;0,INDEX(Q21059:Q42783,MATCH(TRUE,INDEX(Q21059:Q42783="",,),0)-1),"")</f>
        <v>12</v>
      </c>
      <c r="Q21059">
        <f t="shared" si="614"/>
        <v>8</v>
      </c>
      <c r="R21059">
        <f t="shared" si="615"/>
        <v>0</v>
      </c>
    </row>
    <row r="21060" spans="1:18" x14ac:dyDescent="0.3">
      <c r="A21060" t="s">
        <v>1423</v>
      </c>
      <c r="B21060" s="1">
        <v>38293</v>
      </c>
      <c r="C21060" s="2">
        <v>0.41666666666666669</v>
      </c>
      <c r="D21060" t="s">
        <v>1492</v>
      </c>
      <c r="E21060" t="s">
        <v>1493</v>
      </c>
      <c r="G21060" s="6" t="s">
        <v>29</v>
      </c>
      <c r="H21060" t="s">
        <v>122</v>
      </c>
      <c r="I21060" t="s">
        <v>26</v>
      </c>
      <c r="J21060" t="s">
        <v>27</v>
      </c>
      <c r="K21060">
        <v>107</v>
      </c>
      <c r="L21060">
        <v>33.799999999999997</v>
      </c>
      <c r="M21060" t="s">
        <v>1170</v>
      </c>
      <c r="N21060">
        <v>33.799999999999997</v>
      </c>
      <c r="P21060" cm="1">
        <f t="array" ref="P21060">IF(Q21060&gt;0,INDEX(Q21060:Q42784,MATCH(TRUE,INDEX(Q21060:Q42784="",,),0)-1),"")</f>
        <v>12</v>
      </c>
      <c r="Q21060">
        <f t="shared" si="614"/>
        <v>8</v>
      </c>
      <c r="R21060">
        <f t="shared" si="615"/>
        <v>0</v>
      </c>
    </row>
    <row r="21061" spans="1:18" x14ac:dyDescent="0.3">
      <c r="A21061" t="s">
        <v>1423</v>
      </c>
      <c r="B21061" s="1">
        <v>38293</v>
      </c>
      <c r="C21061" s="2">
        <v>0.41666666666666669</v>
      </c>
      <c r="D21061" t="s">
        <v>1492</v>
      </c>
      <c r="E21061" t="s">
        <v>1493</v>
      </c>
      <c r="G21061" s="6" t="s">
        <v>29</v>
      </c>
      <c r="H21061" t="s">
        <v>107</v>
      </c>
      <c r="I21061" t="s">
        <v>26</v>
      </c>
      <c r="J21061" t="s">
        <v>27</v>
      </c>
      <c r="K21061">
        <v>281</v>
      </c>
      <c r="L21061">
        <v>20</v>
      </c>
      <c r="M21061" t="s">
        <v>1170</v>
      </c>
      <c r="N21061">
        <v>20</v>
      </c>
      <c r="P21061" cm="1">
        <f t="array" ref="P21061">IF(Q21061&gt;0,INDEX(Q21061:Q42785,MATCH(TRUE,INDEX(Q21061:Q42785="",,),0)-1),"")</f>
        <v>12</v>
      </c>
      <c r="Q21061">
        <f t="shared" si="614"/>
        <v>8</v>
      </c>
      <c r="R21061">
        <f t="shared" si="615"/>
        <v>0</v>
      </c>
    </row>
    <row r="21062" spans="1:18" x14ac:dyDescent="0.3">
      <c r="A21062" t="s">
        <v>1423</v>
      </c>
      <c r="B21062" s="1">
        <v>38293</v>
      </c>
      <c r="C21062" s="2">
        <v>0.41666666666666669</v>
      </c>
      <c r="D21062" t="s">
        <v>1492</v>
      </c>
      <c r="E21062" t="s">
        <v>1493</v>
      </c>
      <c r="G21062" s="6" t="s">
        <v>29</v>
      </c>
      <c r="H21062" t="s">
        <v>69</v>
      </c>
      <c r="I21062" t="s">
        <v>26</v>
      </c>
      <c r="J21062" t="s">
        <v>27</v>
      </c>
      <c r="K21062">
        <v>2</v>
      </c>
      <c r="L21062">
        <v>19.649999999999999</v>
      </c>
      <c r="M21062" t="s">
        <v>1170</v>
      </c>
      <c r="N21062">
        <v>19.649999999999999</v>
      </c>
      <c r="P21062" cm="1">
        <f t="array" ref="P21062">IF(Q21062&gt;0,INDEX(Q21062:Q42786,MATCH(TRUE,INDEX(Q21062:Q42786="",,),0)-1),"")</f>
        <v>12</v>
      </c>
      <c r="Q21062">
        <f t="shared" si="614"/>
        <v>8</v>
      </c>
      <c r="R21062">
        <f t="shared" si="615"/>
        <v>0</v>
      </c>
    </row>
    <row r="21063" spans="1:18" x14ac:dyDescent="0.3">
      <c r="A21063" t="s">
        <v>1423</v>
      </c>
      <c r="B21063" s="1">
        <v>38293</v>
      </c>
      <c r="C21063" s="2">
        <v>0.41666666666666669</v>
      </c>
      <c r="D21063" t="s">
        <v>1492</v>
      </c>
      <c r="E21063" t="s">
        <v>1493</v>
      </c>
      <c r="G21063" s="6" t="s">
        <v>29</v>
      </c>
      <c r="H21063" t="s">
        <v>28</v>
      </c>
      <c r="I21063" t="s">
        <v>26</v>
      </c>
      <c r="J21063" t="s">
        <v>27</v>
      </c>
      <c r="K21063">
        <v>110</v>
      </c>
      <c r="L21063">
        <v>45.05</v>
      </c>
      <c r="M21063" t="s">
        <v>1170</v>
      </c>
      <c r="N21063">
        <v>45.05</v>
      </c>
      <c r="P21063" cm="1">
        <f t="array" ref="P21063">IF(Q21063&gt;0,INDEX(Q21063:Q42787,MATCH(TRUE,INDEX(Q21063:Q42787="",,),0)-1),"")</f>
        <v>12</v>
      </c>
      <c r="Q21063">
        <f t="shared" si="614"/>
        <v>8</v>
      </c>
      <c r="R21063">
        <f t="shared" si="615"/>
        <v>0</v>
      </c>
    </row>
    <row r="21064" spans="1:18" x14ac:dyDescent="0.3">
      <c r="A21064" t="s">
        <v>1423</v>
      </c>
      <c r="B21064" s="1">
        <v>38293</v>
      </c>
      <c r="C21064" s="2">
        <v>0.41666666666666669</v>
      </c>
      <c r="D21064" t="s">
        <v>1492</v>
      </c>
      <c r="E21064" t="s">
        <v>1493</v>
      </c>
      <c r="G21064" s="6" t="s">
        <v>29</v>
      </c>
      <c r="H21064" t="s">
        <v>64</v>
      </c>
      <c r="I21064" t="s">
        <v>26</v>
      </c>
      <c r="J21064" t="s">
        <v>27</v>
      </c>
      <c r="K21064">
        <v>194</v>
      </c>
      <c r="L21064">
        <v>12.55</v>
      </c>
      <c r="M21064" t="s">
        <v>1170</v>
      </c>
      <c r="N21064">
        <v>12.55</v>
      </c>
      <c r="P21064" cm="1">
        <f t="array" ref="P21064">IF(Q21064&gt;0,INDEX(Q21064:Q42788,MATCH(TRUE,INDEX(Q21064:Q42788="",,),0)-1),"")</f>
        <v>12</v>
      </c>
      <c r="Q21064">
        <f t="shared" si="614"/>
        <v>8</v>
      </c>
      <c r="R21064">
        <f t="shared" si="615"/>
        <v>0</v>
      </c>
    </row>
    <row r="21065" spans="1:18" x14ac:dyDescent="0.3">
      <c r="A21065" t="s">
        <v>1423</v>
      </c>
      <c r="B21065" s="1">
        <v>38293</v>
      </c>
      <c r="C21065" s="2">
        <v>0.41666666666666669</v>
      </c>
      <c r="D21065" t="s">
        <v>1492</v>
      </c>
      <c r="E21065" t="s">
        <v>1493</v>
      </c>
      <c r="G21065" t="s">
        <v>19</v>
      </c>
      <c r="H21065" t="s">
        <v>41</v>
      </c>
      <c r="I21065" t="s">
        <v>21</v>
      </c>
      <c r="J21065" t="s">
        <v>22</v>
      </c>
      <c r="K21065">
        <v>67.8</v>
      </c>
      <c r="L21065">
        <v>197</v>
      </c>
      <c r="M21065" t="s">
        <v>1494</v>
      </c>
      <c r="N21065">
        <v>197</v>
      </c>
      <c r="P21065" cm="1">
        <f t="array" ref="P21065">IF(Q21065&gt;0,INDEX(Q21065:Q42789,MATCH(TRUE,INDEX(Q21065:Q42789="",,),0)-1),"")</f>
        <v>12</v>
      </c>
      <c r="Q21065">
        <f t="shared" si="614"/>
        <v>9</v>
      </c>
      <c r="R21065">
        <f t="shared" si="615"/>
        <v>0</v>
      </c>
    </row>
    <row r="21066" spans="1:18" x14ac:dyDescent="0.3">
      <c r="A21066" t="s">
        <v>1423</v>
      </c>
      <c r="B21066" s="1">
        <v>38293</v>
      </c>
      <c r="C21066" s="2">
        <v>0.41666666666666669</v>
      </c>
      <c r="D21066" t="s">
        <v>1492</v>
      </c>
      <c r="E21066" t="s">
        <v>1493</v>
      </c>
      <c r="G21066" t="s">
        <v>19</v>
      </c>
      <c r="H21066" t="s">
        <v>41</v>
      </c>
      <c r="I21066" t="s">
        <v>26</v>
      </c>
      <c r="J21066" t="s">
        <v>27</v>
      </c>
      <c r="K21066">
        <v>231</v>
      </c>
      <c r="L21066">
        <v>53.1</v>
      </c>
      <c r="M21066" t="s">
        <v>1494</v>
      </c>
      <c r="N21066">
        <v>61</v>
      </c>
      <c r="P21066" cm="1">
        <f t="array" ref="P21066">IF(Q21066&gt;0,INDEX(Q21066:Q42790,MATCH(TRUE,INDEX(Q21066:Q42790="",,),0)-1),"")</f>
        <v>12</v>
      </c>
      <c r="Q21066">
        <f t="shared" si="614"/>
        <v>9</v>
      </c>
      <c r="R21066">
        <f t="shared" si="615"/>
        <v>0</v>
      </c>
    </row>
    <row r="21067" spans="1:18" x14ac:dyDescent="0.3">
      <c r="A21067" t="s">
        <v>1423</v>
      </c>
      <c r="B21067" s="1">
        <v>38293</v>
      </c>
      <c r="C21067" s="2">
        <v>0.41666666666666669</v>
      </c>
      <c r="D21067" t="s">
        <v>1492</v>
      </c>
      <c r="E21067" t="s">
        <v>1493</v>
      </c>
      <c r="G21067" t="s">
        <v>19</v>
      </c>
      <c r="H21067" t="s">
        <v>63</v>
      </c>
      <c r="I21067" t="s">
        <v>26</v>
      </c>
      <c r="J21067" t="s">
        <v>27</v>
      </c>
      <c r="K21067">
        <v>1348</v>
      </c>
      <c r="L21067">
        <v>16.55</v>
      </c>
      <c r="M21067" t="s">
        <v>1494</v>
      </c>
      <c r="N21067">
        <v>26</v>
      </c>
      <c r="P21067" cm="1">
        <f t="array" ref="P21067">IF(Q21067&gt;0,INDEX(Q21067:Q42791,MATCH(TRUE,INDEX(Q21067:Q42791="",,),0)-1),"")</f>
        <v>12</v>
      </c>
      <c r="Q21067">
        <f t="shared" si="614"/>
        <v>9</v>
      </c>
      <c r="R21067">
        <f t="shared" si="615"/>
        <v>0</v>
      </c>
    </row>
    <row r="21068" spans="1:18" x14ac:dyDescent="0.3">
      <c r="A21068" t="s">
        <v>1423</v>
      </c>
      <c r="B21068" s="1">
        <v>38293</v>
      </c>
      <c r="C21068" s="2">
        <v>0.41666666666666669</v>
      </c>
      <c r="D21068" t="s">
        <v>1492</v>
      </c>
      <c r="E21068" t="s">
        <v>1493</v>
      </c>
      <c r="G21068" s="6" t="s">
        <v>29</v>
      </c>
      <c r="H21068" t="s">
        <v>30</v>
      </c>
      <c r="I21068" t="s">
        <v>21</v>
      </c>
      <c r="J21068" t="s">
        <v>22</v>
      </c>
      <c r="K21068">
        <v>6.5</v>
      </c>
      <c r="L21068">
        <v>155</v>
      </c>
      <c r="M21068" t="s">
        <v>1494</v>
      </c>
      <c r="N21068">
        <v>155</v>
      </c>
      <c r="P21068" cm="1">
        <f t="array" ref="P21068">IF(Q21068&gt;0,INDEX(Q21068:Q42792,MATCH(TRUE,INDEX(Q21068:Q42792="",,),0)-1),"")</f>
        <v>12</v>
      </c>
      <c r="Q21068">
        <f t="shared" si="614"/>
        <v>9</v>
      </c>
      <c r="R21068">
        <f t="shared" si="615"/>
        <v>0</v>
      </c>
    </row>
    <row r="21069" spans="1:18" x14ac:dyDescent="0.3">
      <c r="A21069" t="s">
        <v>1423</v>
      </c>
      <c r="B21069" s="1">
        <v>38293</v>
      </c>
      <c r="C21069" s="2">
        <v>0.41666666666666669</v>
      </c>
      <c r="D21069" t="s">
        <v>1492</v>
      </c>
      <c r="E21069" t="s">
        <v>1493</v>
      </c>
      <c r="G21069" s="6" t="s">
        <v>29</v>
      </c>
      <c r="H21069" t="s">
        <v>99</v>
      </c>
      <c r="I21069" t="s">
        <v>21</v>
      </c>
      <c r="J21069" t="s">
        <v>22</v>
      </c>
      <c r="K21069">
        <v>0.6</v>
      </c>
      <c r="L21069">
        <v>127</v>
      </c>
      <c r="M21069" t="s">
        <v>1494</v>
      </c>
      <c r="N21069">
        <v>127</v>
      </c>
      <c r="P21069" cm="1">
        <f t="array" ref="P21069">IF(Q21069&gt;0,INDEX(Q21069:Q42793,MATCH(TRUE,INDEX(Q21069:Q42793="",,),0)-1),"")</f>
        <v>12</v>
      </c>
      <c r="Q21069">
        <f t="shared" si="614"/>
        <v>9</v>
      </c>
      <c r="R21069">
        <f t="shared" si="615"/>
        <v>0</v>
      </c>
    </row>
    <row r="21070" spans="1:18" x14ac:dyDescent="0.3">
      <c r="A21070" t="s">
        <v>1423</v>
      </c>
      <c r="B21070" s="1">
        <v>38293</v>
      </c>
      <c r="C21070" s="2">
        <v>0.41666666666666669</v>
      </c>
      <c r="D21070" t="s">
        <v>1492</v>
      </c>
      <c r="E21070" t="s">
        <v>1493</v>
      </c>
      <c r="G21070" s="6" t="s">
        <v>29</v>
      </c>
      <c r="H21070" t="s">
        <v>69</v>
      </c>
      <c r="I21070" t="s">
        <v>21</v>
      </c>
      <c r="J21070" t="s">
        <v>22</v>
      </c>
      <c r="K21070">
        <v>2.2999999999999998</v>
      </c>
      <c r="L21070">
        <v>143</v>
      </c>
      <c r="M21070" t="s">
        <v>1494</v>
      </c>
      <c r="N21070">
        <v>143</v>
      </c>
      <c r="P21070" cm="1">
        <f t="array" ref="P21070">IF(Q21070&gt;0,INDEX(Q21070:Q42794,MATCH(TRUE,INDEX(Q21070:Q42794="",,),0)-1),"")</f>
        <v>12</v>
      </c>
      <c r="Q21070">
        <f t="shared" si="614"/>
        <v>9</v>
      </c>
      <c r="R21070">
        <f t="shared" si="615"/>
        <v>0</v>
      </c>
    </row>
    <row r="21071" spans="1:18" x14ac:dyDescent="0.3">
      <c r="A21071" t="s">
        <v>1423</v>
      </c>
      <c r="B21071" s="1">
        <v>38293</v>
      </c>
      <c r="C21071" s="2">
        <v>0.41666666666666669</v>
      </c>
      <c r="D21071" t="s">
        <v>1492</v>
      </c>
      <c r="E21071" t="s">
        <v>1493</v>
      </c>
      <c r="G21071" s="6" t="s">
        <v>29</v>
      </c>
      <c r="H21071" t="s">
        <v>99</v>
      </c>
      <c r="I21071" t="s">
        <v>26</v>
      </c>
      <c r="J21071" t="s">
        <v>27</v>
      </c>
      <c r="K21071">
        <v>159</v>
      </c>
      <c r="L21071">
        <v>10.15</v>
      </c>
      <c r="M21071" t="s">
        <v>1494</v>
      </c>
      <c r="N21071">
        <v>10.15</v>
      </c>
      <c r="P21071" cm="1">
        <f t="array" ref="P21071">IF(Q21071&gt;0,INDEX(Q21071:Q42795,MATCH(TRUE,INDEX(Q21071:Q42795="",,),0)-1),"")</f>
        <v>12</v>
      </c>
      <c r="Q21071">
        <f t="shared" si="614"/>
        <v>9</v>
      </c>
      <c r="R21071">
        <f t="shared" si="615"/>
        <v>0</v>
      </c>
    </row>
    <row r="21072" spans="1:18" x14ac:dyDescent="0.3">
      <c r="A21072" t="s">
        <v>1423</v>
      </c>
      <c r="B21072" s="1">
        <v>38293</v>
      </c>
      <c r="C21072" s="2">
        <v>0.41666666666666669</v>
      </c>
      <c r="D21072" t="s">
        <v>1492</v>
      </c>
      <c r="E21072" t="s">
        <v>1493</v>
      </c>
      <c r="G21072" s="6" t="s">
        <v>29</v>
      </c>
      <c r="H21072" t="s">
        <v>148</v>
      </c>
      <c r="I21072" t="s">
        <v>26</v>
      </c>
      <c r="J21072" t="s">
        <v>27</v>
      </c>
      <c r="K21072">
        <v>122</v>
      </c>
      <c r="L21072">
        <v>15.75</v>
      </c>
      <c r="M21072" t="s">
        <v>1494</v>
      </c>
      <c r="N21072">
        <v>15.75</v>
      </c>
      <c r="P21072" cm="1">
        <f t="array" ref="P21072">IF(Q21072&gt;0,INDEX(Q21072:Q42796,MATCH(TRUE,INDEX(Q21072:Q42796="",,),0)-1),"")</f>
        <v>12</v>
      </c>
      <c r="Q21072">
        <f t="shared" si="614"/>
        <v>9</v>
      </c>
      <c r="R21072">
        <f t="shared" si="615"/>
        <v>0</v>
      </c>
    </row>
    <row r="21073" spans="1:18" x14ac:dyDescent="0.3">
      <c r="A21073" t="s">
        <v>1423</v>
      </c>
      <c r="B21073" s="1">
        <v>38293</v>
      </c>
      <c r="C21073" s="2">
        <v>0.41666666666666669</v>
      </c>
      <c r="D21073" t="s">
        <v>1492</v>
      </c>
      <c r="E21073" t="s">
        <v>1493</v>
      </c>
      <c r="G21073" s="6" t="s">
        <v>29</v>
      </c>
      <c r="H21073" t="s">
        <v>122</v>
      </c>
      <c r="I21073" t="s">
        <v>26</v>
      </c>
      <c r="J21073" t="s">
        <v>27</v>
      </c>
      <c r="K21073">
        <v>107</v>
      </c>
      <c r="L21073">
        <v>33.799999999999997</v>
      </c>
      <c r="M21073" t="s">
        <v>1494</v>
      </c>
      <c r="N21073">
        <v>33.799999999999997</v>
      </c>
      <c r="P21073" cm="1">
        <f t="array" ref="P21073">IF(Q21073&gt;0,INDEX(Q21073:Q42797,MATCH(TRUE,INDEX(Q21073:Q42797="",,),0)-1),"")</f>
        <v>12</v>
      </c>
      <c r="Q21073">
        <f t="shared" si="614"/>
        <v>9</v>
      </c>
      <c r="R21073">
        <f t="shared" si="615"/>
        <v>0</v>
      </c>
    </row>
    <row r="21074" spans="1:18" x14ac:dyDescent="0.3">
      <c r="A21074" t="s">
        <v>1423</v>
      </c>
      <c r="B21074" s="1">
        <v>38293</v>
      </c>
      <c r="C21074" s="2">
        <v>0.41666666666666669</v>
      </c>
      <c r="D21074" t="s">
        <v>1492</v>
      </c>
      <c r="E21074" t="s">
        <v>1493</v>
      </c>
      <c r="G21074" s="6" t="s">
        <v>29</v>
      </c>
      <c r="H21074" t="s">
        <v>107</v>
      </c>
      <c r="I21074" t="s">
        <v>26</v>
      </c>
      <c r="J21074" t="s">
        <v>27</v>
      </c>
      <c r="K21074">
        <v>281</v>
      </c>
      <c r="L21074">
        <v>20</v>
      </c>
      <c r="M21074" t="s">
        <v>1494</v>
      </c>
      <c r="N21074">
        <v>20</v>
      </c>
      <c r="P21074" cm="1">
        <f t="array" ref="P21074">IF(Q21074&gt;0,INDEX(Q21074:Q42798,MATCH(TRUE,INDEX(Q21074:Q42798="",,),0)-1),"")</f>
        <v>12</v>
      </c>
      <c r="Q21074">
        <f t="shared" si="614"/>
        <v>9</v>
      </c>
      <c r="R21074">
        <f t="shared" si="615"/>
        <v>0</v>
      </c>
    </row>
    <row r="21075" spans="1:18" x14ac:dyDescent="0.3">
      <c r="A21075" t="s">
        <v>1423</v>
      </c>
      <c r="B21075" s="1">
        <v>38293</v>
      </c>
      <c r="C21075" s="2">
        <v>0.41666666666666669</v>
      </c>
      <c r="D21075" t="s">
        <v>1492</v>
      </c>
      <c r="E21075" t="s">
        <v>1493</v>
      </c>
      <c r="G21075" s="6" t="s">
        <v>29</v>
      </c>
      <c r="H21075" t="s">
        <v>69</v>
      </c>
      <c r="I21075" t="s">
        <v>26</v>
      </c>
      <c r="J21075" t="s">
        <v>27</v>
      </c>
      <c r="K21075">
        <v>2</v>
      </c>
      <c r="L21075">
        <v>19.649999999999999</v>
      </c>
      <c r="M21075" t="s">
        <v>1494</v>
      </c>
      <c r="N21075">
        <v>19.649999999999999</v>
      </c>
      <c r="P21075" cm="1">
        <f t="array" ref="P21075">IF(Q21075&gt;0,INDEX(Q21075:Q42799,MATCH(TRUE,INDEX(Q21075:Q42799="",,),0)-1),"")</f>
        <v>12</v>
      </c>
      <c r="Q21075">
        <f t="shared" si="614"/>
        <v>9</v>
      </c>
      <c r="R21075">
        <f t="shared" si="615"/>
        <v>0</v>
      </c>
    </row>
    <row r="21076" spans="1:18" x14ac:dyDescent="0.3">
      <c r="A21076" t="s">
        <v>1423</v>
      </c>
      <c r="B21076" s="1">
        <v>38293</v>
      </c>
      <c r="C21076" s="2">
        <v>0.41666666666666669</v>
      </c>
      <c r="D21076" t="s">
        <v>1492</v>
      </c>
      <c r="E21076" t="s">
        <v>1493</v>
      </c>
      <c r="G21076" s="6" t="s">
        <v>29</v>
      </c>
      <c r="H21076" t="s">
        <v>28</v>
      </c>
      <c r="I21076" t="s">
        <v>26</v>
      </c>
      <c r="J21076" t="s">
        <v>27</v>
      </c>
      <c r="K21076">
        <v>110</v>
      </c>
      <c r="L21076">
        <v>45.05</v>
      </c>
      <c r="M21076" t="s">
        <v>1494</v>
      </c>
      <c r="N21076">
        <v>45.05</v>
      </c>
      <c r="P21076" cm="1">
        <f t="array" ref="P21076">IF(Q21076&gt;0,INDEX(Q21076:Q42800,MATCH(TRUE,INDEX(Q21076:Q42800="",,),0)-1),"")</f>
        <v>12</v>
      </c>
      <c r="Q21076">
        <f t="shared" si="614"/>
        <v>9</v>
      </c>
      <c r="R21076">
        <f t="shared" si="615"/>
        <v>0</v>
      </c>
    </row>
    <row r="21077" spans="1:18" x14ac:dyDescent="0.3">
      <c r="A21077" t="s">
        <v>1423</v>
      </c>
      <c r="B21077" s="1">
        <v>38293</v>
      </c>
      <c r="C21077" s="2">
        <v>0.41666666666666669</v>
      </c>
      <c r="D21077" t="s">
        <v>1492</v>
      </c>
      <c r="E21077" t="s">
        <v>1493</v>
      </c>
      <c r="G21077" s="6" t="s">
        <v>29</v>
      </c>
      <c r="H21077" t="s">
        <v>64</v>
      </c>
      <c r="I21077" t="s">
        <v>26</v>
      </c>
      <c r="J21077" t="s">
        <v>27</v>
      </c>
      <c r="K21077">
        <v>194</v>
      </c>
      <c r="L21077">
        <v>12.55</v>
      </c>
      <c r="M21077" t="s">
        <v>1494</v>
      </c>
      <c r="N21077">
        <v>12.55</v>
      </c>
      <c r="P21077" cm="1">
        <f t="array" ref="P21077">IF(Q21077&gt;0,INDEX(Q21077:Q42801,MATCH(TRUE,INDEX(Q21077:Q42801="",,),0)-1),"")</f>
        <v>12</v>
      </c>
      <c r="Q21077">
        <f t="shared" si="614"/>
        <v>9</v>
      </c>
      <c r="R21077">
        <f t="shared" si="615"/>
        <v>0</v>
      </c>
    </row>
    <row r="21078" spans="1:18" x14ac:dyDescent="0.3">
      <c r="A21078" t="s">
        <v>1423</v>
      </c>
      <c r="B21078" s="1">
        <v>38293</v>
      </c>
      <c r="C21078" s="2">
        <v>0.41666666666666669</v>
      </c>
      <c r="D21078" t="s">
        <v>1492</v>
      </c>
      <c r="E21078" t="s">
        <v>1493</v>
      </c>
      <c r="G21078" t="s">
        <v>19</v>
      </c>
      <c r="H21078" t="s">
        <v>41</v>
      </c>
      <c r="I21078" t="s">
        <v>21</v>
      </c>
      <c r="J21078" t="s">
        <v>22</v>
      </c>
      <c r="K21078">
        <v>67.8</v>
      </c>
      <c r="L21078">
        <v>197</v>
      </c>
      <c r="M21078" t="s">
        <v>1118</v>
      </c>
      <c r="N21078">
        <v>210</v>
      </c>
      <c r="P21078" cm="1">
        <f t="array" ref="P21078">IF(Q21078&gt;0,INDEX(Q21078:Q42802,MATCH(TRUE,INDEX(Q21078:Q42802="",,),0)-1),"")</f>
        <v>12</v>
      </c>
      <c r="Q21078">
        <f t="shared" si="614"/>
        <v>10</v>
      </c>
      <c r="R21078">
        <f t="shared" si="615"/>
        <v>0</v>
      </c>
    </row>
    <row r="21079" spans="1:18" x14ac:dyDescent="0.3">
      <c r="A21079" t="s">
        <v>1423</v>
      </c>
      <c r="B21079" s="1">
        <v>38293</v>
      </c>
      <c r="C21079" s="2">
        <v>0.41666666666666669</v>
      </c>
      <c r="D21079" t="s">
        <v>1492</v>
      </c>
      <c r="E21079" t="s">
        <v>1493</v>
      </c>
      <c r="G21079" t="s">
        <v>19</v>
      </c>
      <c r="H21079" t="s">
        <v>41</v>
      </c>
      <c r="I21079" t="s">
        <v>26</v>
      </c>
      <c r="J21079" t="s">
        <v>27</v>
      </c>
      <c r="K21079">
        <v>231</v>
      </c>
      <c r="L21079">
        <v>53.1</v>
      </c>
      <c r="M21079" t="s">
        <v>1118</v>
      </c>
      <c r="N21079">
        <v>58</v>
      </c>
      <c r="P21079" cm="1">
        <f t="array" ref="P21079">IF(Q21079&gt;0,INDEX(Q21079:Q42803,MATCH(TRUE,INDEX(Q21079:Q42803="",,),0)-1),"")</f>
        <v>12</v>
      </c>
      <c r="Q21079">
        <f t="shared" si="614"/>
        <v>10</v>
      </c>
      <c r="R21079">
        <f t="shared" si="615"/>
        <v>0</v>
      </c>
    </row>
    <row r="21080" spans="1:18" x14ac:dyDescent="0.3">
      <c r="A21080" t="s">
        <v>1423</v>
      </c>
      <c r="B21080" s="1">
        <v>38293</v>
      </c>
      <c r="C21080" s="2">
        <v>0.41666666666666669</v>
      </c>
      <c r="D21080" t="s">
        <v>1492</v>
      </c>
      <c r="E21080" t="s">
        <v>1493</v>
      </c>
      <c r="G21080" t="s">
        <v>19</v>
      </c>
      <c r="H21080" t="s">
        <v>63</v>
      </c>
      <c r="I21080" t="s">
        <v>26</v>
      </c>
      <c r="J21080" t="s">
        <v>27</v>
      </c>
      <c r="K21080">
        <v>1348</v>
      </c>
      <c r="L21080">
        <v>16.55</v>
      </c>
      <c r="M21080" t="s">
        <v>1118</v>
      </c>
      <c r="N21080">
        <v>24</v>
      </c>
      <c r="P21080" cm="1">
        <f t="array" ref="P21080">IF(Q21080&gt;0,INDEX(Q21080:Q42804,MATCH(TRUE,INDEX(Q21080:Q42804="",,),0)-1),"")</f>
        <v>12</v>
      </c>
      <c r="Q21080">
        <f t="shared" si="614"/>
        <v>10</v>
      </c>
      <c r="R21080">
        <f t="shared" si="615"/>
        <v>0</v>
      </c>
    </row>
    <row r="21081" spans="1:18" x14ac:dyDescent="0.3">
      <c r="A21081" t="s">
        <v>1423</v>
      </c>
      <c r="B21081" s="1">
        <v>38293</v>
      </c>
      <c r="C21081" s="2">
        <v>0.41666666666666669</v>
      </c>
      <c r="D21081" t="s">
        <v>1492</v>
      </c>
      <c r="E21081" t="s">
        <v>1493</v>
      </c>
      <c r="G21081" s="6" t="s">
        <v>29</v>
      </c>
      <c r="H21081" t="s">
        <v>30</v>
      </c>
      <c r="I21081" t="s">
        <v>21</v>
      </c>
      <c r="J21081" t="s">
        <v>22</v>
      </c>
      <c r="K21081">
        <v>6.5</v>
      </c>
      <c r="L21081">
        <v>155</v>
      </c>
      <c r="M21081" t="s">
        <v>1118</v>
      </c>
      <c r="N21081">
        <v>155</v>
      </c>
      <c r="P21081" cm="1">
        <f t="array" ref="P21081">IF(Q21081&gt;0,INDEX(Q21081:Q42805,MATCH(TRUE,INDEX(Q21081:Q42805="",,),0)-1),"")</f>
        <v>12</v>
      </c>
      <c r="Q21081">
        <f t="shared" si="614"/>
        <v>10</v>
      </c>
      <c r="R21081">
        <f t="shared" si="615"/>
        <v>0</v>
      </c>
    </row>
    <row r="21082" spans="1:18" x14ac:dyDescent="0.3">
      <c r="A21082" t="s">
        <v>1423</v>
      </c>
      <c r="B21082" s="1">
        <v>38293</v>
      </c>
      <c r="C21082" s="2">
        <v>0.41666666666666669</v>
      </c>
      <c r="D21082" t="s">
        <v>1492</v>
      </c>
      <c r="E21082" t="s">
        <v>1493</v>
      </c>
      <c r="G21082" s="6" t="s">
        <v>29</v>
      </c>
      <c r="H21082" t="s">
        <v>99</v>
      </c>
      <c r="I21082" t="s">
        <v>21</v>
      </c>
      <c r="J21082" t="s">
        <v>22</v>
      </c>
      <c r="K21082">
        <v>0.6</v>
      </c>
      <c r="L21082">
        <v>127</v>
      </c>
      <c r="M21082" t="s">
        <v>1118</v>
      </c>
      <c r="N21082">
        <v>127</v>
      </c>
      <c r="P21082" cm="1">
        <f t="array" ref="P21082">IF(Q21082&gt;0,INDEX(Q21082:Q42806,MATCH(TRUE,INDEX(Q21082:Q42806="",,),0)-1),"")</f>
        <v>12</v>
      </c>
      <c r="Q21082">
        <f t="shared" si="614"/>
        <v>10</v>
      </c>
      <c r="R21082">
        <f t="shared" si="615"/>
        <v>0</v>
      </c>
    </row>
    <row r="21083" spans="1:18" x14ac:dyDescent="0.3">
      <c r="A21083" t="s">
        <v>1423</v>
      </c>
      <c r="B21083" s="1">
        <v>38293</v>
      </c>
      <c r="C21083" s="2">
        <v>0.41666666666666669</v>
      </c>
      <c r="D21083" t="s">
        <v>1492</v>
      </c>
      <c r="E21083" t="s">
        <v>1493</v>
      </c>
      <c r="G21083" s="6" t="s">
        <v>29</v>
      </c>
      <c r="H21083" t="s">
        <v>69</v>
      </c>
      <c r="I21083" t="s">
        <v>21</v>
      </c>
      <c r="J21083" t="s">
        <v>22</v>
      </c>
      <c r="K21083">
        <v>2.2999999999999998</v>
      </c>
      <c r="L21083">
        <v>143</v>
      </c>
      <c r="M21083" t="s">
        <v>1118</v>
      </c>
      <c r="N21083">
        <v>143</v>
      </c>
      <c r="P21083" cm="1">
        <f t="array" ref="P21083">IF(Q21083&gt;0,INDEX(Q21083:Q42807,MATCH(TRUE,INDEX(Q21083:Q42807="",,),0)-1),"")</f>
        <v>12</v>
      </c>
      <c r="Q21083">
        <f t="shared" si="614"/>
        <v>10</v>
      </c>
      <c r="R21083">
        <f t="shared" si="615"/>
        <v>0</v>
      </c>
    </row>
    <row r="21084" spans="1:18" x14ac:dyDescent="0.3">
      <c r="A21084" t="s">
        <v>1423</v>
      </c>
      <c r="B21084" s="1">
        <v>38293</v>
      </c>
      <c r="C21084" s="2">
        <v>0.41666666666666669</v>
      </c>
      <c r="D21084" t="s">
        <v>1492</v>
      </c>
      <c r="E21084" t="s">
        <v>1493</v>
      </c>
      <c r="G21084" s="6" t="s">
        <v>29</v>
      </c>
      <c r="H21084" t="s">
        <v>99</v>
      </c>
      <c r="I21084" t="s">
        <v>26</v>
      </c>
      <c r="J21084" t="s">
        <v>27</v>
      </c>
      <c r="K21084">
        <v>159</v>
      </c>
      <c r="L21084">
        <v>10.15</v>
      </c>
      <c r="M21084" t="s">
        <v>1118</v>
      </c>
      <c r="N21084">
        <v>10.15</v>
      </c>
      <c r="P21084" cm="1">
        <f t="array" ref="P21084">IF(Q21084&gt;0,INDEX(Q21084:Q42808,MATCH(TRUE,INDEX(Q21084:Q42808="",,),0)-1),"")</f>
        <v>12</v>
      </c>
      <c r="Q21084">
        <f t="shared" si="614"/>
        <v>10</v>
      </c>
      <c r="R21084">
        <f t="shared" si="615"/>
        <v>0</v>
      </c>
    </row>
    <row r="21085" spans="1:18" x14ac:dyDescent="0.3">
      <c r="A21085" t="s">
        <v>1423</v>
      </c>
      <c r="B21085" s="1">
        <v>38293</v>
      </c>
      <c r="C21085" s="2">
        <v>0.41666666666666669</v>
      </c>
      <c r="D21085" t="s">
        <v>1492</v>
      </c>
      <c r="E21085" t="s">
        <v>1493</v>
      </c>
      <c r="G21085" s="6" t="s">
        <v>29</v>
      </c>
      <c r="H21085" t="s">
        <v>148</v>
      </c>
      <c r="I21085" t="s">
        <v>26</v>
      </c>
      <c r="J21085" t="s">
        <v>27</v>
      </c>
      <c r="K21085">
        <v>122</v>
      </c>
      <c r="L21085">
        <v>15.75</v>
      </c>
      <c r="M21085" t="s">
        <v>1118</v>
      </c>
      <c r="N21085">
        <v>15.75</v>
      </c>
      <c r="P21085" cm="1">
        <f t="array" ref="P21085">IF(Q21085&gt;0,INDEX(Q21085:Q42809,MATCH(TRUE,INDEX(Q21085:Q42809="",,),0)-1),"")</f>
        <v>12</v>
      </c>
      <c r="Q21085">
        <f t="shared" si="614"/>
        <v>10</v>
      </c>
      <c r="R21085">
        <f t="shared" si="615"/>
        <v>0</v>
      </c>
    </row>
    <row r="21086" spans="1:18" x14ac:dyDescent="0.3">
      <c r="A21086" t="s">
        <v>1423</v>
      </c>
      <c r="B21086" s="1">
        <v>38293</v>
      </c>
      <c r="C21086" s="2">
        <v>0.41666666666666669</v>
      </c>
      <c r="D21086" t="s">
        <v>1492</v>
      </c>
      <c r="E21086" t="s">
        <v>1493</v>
      </c>
      <c r="G21086" s="6" t="s">
        <v>29</v>
      </c>
      <c r="H21086" t="s">
        <v>122</v>
      </c>
      <c r="I21086" t="s">
        <v>26</v>
      </c>
      <c r="J21086" t="s">
        <v>27</v>
      </c>
      <c r="K21086">
        <v>107</v>
      </c>
      <c r="L21086">
        <v>33.799999999999997</v>
      </c>
      <c r="M21086" t="s">
        <v>1118</v>
      </c>
      <c r="N21086">
        <v>33.799999999999997</v>
      </c>
      <c r="P21086" cm="1">
        <f t="array" ref="P21086">IF(Q21086&gt;0,INDEX(Q21086:Q42810,MATCH(TRUE,INDEX(Q21086:Q42810="",,),0)-1),"")</f>
        <v>12</v>
      </c>
      <c r="Q21086">
        <f t="shared" si="614"/>
        <v>10</v>
      </c>
      <c r="R21086">
        <f t="shared" si="615"/>
        <v>0</v>
      </c>
    </row>
    <row r="21087" spans="1:18" x14ac:dyDescent="0.3">
      <c r="A21087" t="s">
        <v>1423</v>
      </c>
      <c r="B21087" s="1">
        <v>38293</v>
      </c>
      <c r="C21087" s="2">
        <v>0.41666666666666669</v>
      </c>
      <c r="D21087" t="s">
        <v>1492</v>
      </c>
      <c r="E21087" t="s">
        <v>1493</v>
      </c>
      <c r="G21087" s="6" t="s">
        <v>29</v>
      </c>
      <c r="H21087" t="s">
        <v>107</v>
      </c>
      <c r="I21087" t="s">
        <v>26</v>
      </c>
      <c r="J21087" t="s">
        <v>27</v>
      </c>
      <c r="K21087">
        <v>281</v>
      </c>
      <c r="L21087">
        <v>20</v>
      </c>
      <c r="M21087" t="s">
        <v>1118</v>
      </c>
      <c r="N21087">
        <v>20</v>
      </c>
      <c r="P21087" cm="1">
        <f t="array" ref="P21087">IF(Q21087&gt;0,INDEX(Q21087:Q42811,MATCH(TRUE,INDEX(Q21087:Q42811="",,),0)-1),"")</f>
        <v>12</v>
      </c>
      <c r="Q21087">
        <f t="shared" si="614"/>
        <v>10</v>
      </c>
      <c r="R21087">
        <f t="shared" si="615"/>
        <v>0</v>
      </c>
    </row>
    <row r="21088" spans="1:18" x14ac:dyDescent="0.3">
      <c r="A21088" t="s">
        <v>1423</v>
      </c>
      <c r="B21088" s="1">
        <v>38293</v>
      </c>
      <c r="C21088" s="2">
        <v>0.41666666666666669</v>
      </c>
      <c r="D21088" t="s">
        <v>1492</v>
      </c>
      <c r="E21088" t="s">
        <v>1493</v>
      </c>
      <c r="G21088" s="6" t="s">
        <v>29</v>
      </c>
      <c r="H21088" t="s">
        <v>69</v>
      </c>
      <c r="I21088" t="s">
        <v>26</v>
      </c>
      <c r="J21088" t="s">
        <v>27</v>
      </c>
      <c r="K21088">
        <v>2</v>
      </c>
      <c r="L21088">
        <v>19.649999999999999</v>
      </c>
      <c r="M21088" t="s">
        <v>1118</v>
      </c>
      <c r="N21088">
        <v>19.649999999999999</v>
      </c>
      <c r="P21088" cm="1">
        <f t="array" ref="P21088">IF(Q21088&gt;0,INDEX(Q21088:Q42812,MATCH(TRUE,INDEX(Q21088:Q42812="",,),0)-1),"")</f>
        <v>12</v>
      </c>
      <c r="Q21088">
        <f t="shared" si="614"/>
        <v>10</v>
      </c>
      <c r="R21088">
        <f t="shared" si="615"/>
        <v>0</v>
      </c>
    </row>
    <row r="21089" spans="1:18" x14ac:dyDescent="0.3">
      <c r="A21089" t="s">
        <v>1423</v>
      </c>
      <c r="B21089" s="1">
        <v>38293</v>
      </c>
      <c r="C21089" s="2">
        <v>0.41666666666666669</v>
      </c>
      <c r="D21089" t="s">
        <v>1492</v>
      </c>
      <c r="E21089" t="s">
        <v>1493</v>
      </c>
      <c r="G21089" s="6" t="s">
        <v>29</v>
      </c>
      <c r="H21089" t="s">
        <v>28</v>
      </c>
      <c r="I21089" t="s">
        <v>26</v>
      </c>
      <c r="J21089" t="s">
        <v>27</v>
      </c>
      <c r="K21089">
        <v>110</v>
      </c>
      <c r="L21089">
        <v>45.05</v>
      </c>
      <c r="M21089" t="s">
        <v>1118</v>
      </c>
      <c r="N21089">
        <v>45.05</v>
      </c>
      <c r="P21089" cm="1">
        <f t="array" ref="P21089">IF(Q21089&gt;0,INDEX(Q21089:Q42813,MATCH(TRUE,INDEX(Q21089:Q42813="",,),0)-1),"")</f>
        <v>12</v>
      </c>
      <c r="Q21089">
        <f t="shared" si="614"/>
        <v>10</v>
      </c>
      <c r="R21089">
        <f t="shared" si="615"/>
        <v>0</v>
      </c>
    </row>
    <row r="21090" spans="1:18" x14ac:dyDescent="0.3">
      <c r="A21090" t="s">
        <v>1423</v>
      </c>
      <c r="B21090" s="1">
        <v>38293</v>
      </c>
      <c r="C21090" s="2">
        <v>0.41666666666666669</v>
      </c>
      <c r="D21090" t="s">
        <v>1492</v>
      </c>
      <c r="E21090" t="s">
        <v>1493</v>
      </c>
      <c r="G21090" s="6" t="s">
        <v>29</v>
      </c>
      <c r="H21090" t="s">
        <v>64</v>
      </c>
      <c r="I21090" t="s">
        <v>26</v>
      </c>
      <c r="J21090" t="s">
        <v>27</v>
      </c>
      <c r="K21090">
        <v>194</v>
      </c>
      <c r="L21090">
        <v>12.55</v>
      </c>
      <c r="M21090" t="s">
        <v>1118</v>
      </c>
      <c r="N21090">
        <v>12.55</v>
      </c>
      <c r="P21090" cm="1">
        <f t="array" ref="P21090">IF(Q21090&gt;0,INDEX(Q21090:Q42814,MATCH(TRUE,INDEX(Q21090:Q42814="",,),0)-1),"")</f>
        <v>12</v>
      </c>
      <c r="Q21090">
        <f t="shared" ref="Q21090:Q21116" si="616">INT((ROW()-20961)/13)+1</f>
        <v>10</v>
      </c>
      <c r="R21090">
        <f t="shared" si="615"/>
        <v>0</v>
      </c>
    </row>
    <row r="21091" spans="1:18" x14ac:dyDescent="0.3">
      <c r="A21091" t="s">
        <v>1423</v>
      </c>
      <c r="B21091" s="1">
        <v>38293</v>
      </c>
      <c r="C21091" s="2">
        <v>0.41666666666666669</v>
      </c>
      <c r="D21091" t="s">
        <v>1492</v>
      </c>
      <c r="E21091" t="s">
        <v>1493</v>
      </c>
      <c r="G21091" t="s">
        <v>19</v>
      </c>
      <c r="H21091" t="s">
        <v>41</v>
      </c>
      <c r="I21091" t="s">
        <v>21</v>
      </c>
      <c r="J21091" t="s">
        <v>22</v>
      </c>
      <c r="K21091">
        <v>67.8</v>
      </c>
      <c r="L21091">
        <v>197</v>
      </c>
      <c r="M21091" t="s">
        <v>1140</v>
      </c>
      <c r="N21091">
        <v>200</v>
      </c>
      <c r="P21091" cm="1">
        <f t="array" ref="P21091">IF(Q21091&gt;0,INDEX(Q21091:Q42815,MATCH(TRUE,INDEX(Q21091:Q42815="",,),0)-1),"")</f>
        <v>12</v>
      </c>
      <c r="Q21091">
        <f t="shared" si="616"/>
        <v>11</v>
      </c>
      <c r="R21091">
        <f t="shared" si="615"/>
        <v>0</v>
      </c>
    </row>
    <row r="21092" spans="1:18" x14ac:dyDescent="0.3">
      <c r="A21092" t="s">
        <v>1423</v>
      </c>
      <c r="B21092" s="1">
        <v>38293</v>
      </c>
      <c r="C21092" s="2">
        <v>0.41666666666666669</v>
      </c>
      <c r="D21092" t="s">
        <v>1492</v>
      </c>
      <c r="E21092" t="s">
        <v>1493</v>
      </c>
      <c r="G21092" t="s">
        <v>19</v>
      </c>
      <c r="H21092" t="s">
        <v>41</v>
      </c>
      <c r="I21092" t="s">
        <v>26</v>
      </c>
      <c r="J21092" t="s">
        <v>27</v>
      </c>
      <c r="K21092">
        <v>231</v>
      </c>
      <c r="L21092">
        <v>53.1</v>
      </c>
      <c r="M21092" t="s">
        <v>1140</v>
      </c>
      <c r="N21092">
        <v>60</v>
      </c>
      <c r="P21092" cm="1">
        <f t="array" ref="P21092">IF(Q21092&gt;0,INDEX(Q21092:Q42816,MATCH(TRUE,INDEX(Q21092:Q42816="",,),0)-1),"")</f>
        <v>12</v>
      </c>
      <c r="Q21092">
        <f t="shared" si="616"/>
        <v>11</v>
      </c>
      <c r="R21092">
        <f t="shared" si="615"/>
        <v>0</v>
      </c>
    </row>
    <row r="21093" spans="1:18" x14ac:dyDescent="0.3">
      <c r="A21093" t="s">
        <v>1423</v>
      </c>
      <c r="B21093" s="1">
        <v>38293</v>
      </c>
      <c r="C21093" s="2">
        <v>0.41666666666666669</v>
      </c>
      <c r="D21093" t="s">
        <v>1492</v>
      </c>
      <c r="E21093" t="s">
        <v>1493</v>
      </c>
      <c r="G21093" t="s">
        <v>19</v>
      </c>
      <c r="H21093" t="s">
        <v>63</v>
      </c>
      <c r="I21093" t="s">
        <v>26</v>
      </c>
      <c r="J21093" t="s">
        <v>27</v>
      </c>
      <c r="K21093">
        <v>1348</v>
      </c>
      <c r="L21093">
        <v>16.55</v>
      </c>
      <c r="M21093" t="s">
        <v>1140</v>
      </c>
      <c r="N21093">
        <v>20</v>
      </c>
      <c r="P21093" cm="1">
        <f t="array" ref="P21093">IF(Q21093&gt;0,INDEX(Q21093:Q42817,MATCH(TRUE,INDEX(Q21093:Q42817="",,),0)-1),"")</f>
        <v>12</v>
      </c>
      <c r="Q21093">
        <f t="shared" si="616"/>
        <v>11</v>
      </c>
      <c r="R21093">
        <f t="shared" si="615"/>
        <v>0</v>
      </c>
    </row>
    <row r="21094" spans="1:18" x14ac:dyDescent="0.3">
      <c r="A21094" t="s">
        <v>1423</v>
      </c>
      <c r="B21094" s="1">
        <v>38293</v>
      </c>
      <c r="C21094" s="2">
        <v>0.41666666666666669</v>
      </c>
      <c r="D21094" t="s">
        <v>1492</v>
      </c>
      <c r="E21094" t="s">
        <v>1493</v>
      </c>
      <c r="G21094" s="6" t="s">
        <v>29</v>
      </c>
      <c r="H21094" t="s">
        <v>30</v>
      </c>
      <c r="I21094" t="s">
        <v>21</v>
      </c>
      <c r="J21094" t="s">
        <v>22</v>
      </c>
      <c r="K21094">
        <v>6.5</v>
      </c>
      <c r="L21094">
        <v>155</v>
      </c>
      <c r="M21094" t="s">
        <v>1140</v>
      </c>
      <c r="N21094">
        <v>155</v>
      </c>
      <c r="P21094" cm="1">
        <f t="array" ref="P21094">IF(Q21094&gt;0,INDEX(Q21094:Q42818,MATCH(TRUE,INDEX(Q21094:Q42818="",,),0)-1),"")</f>
        <v>12</v>
      </c>
      <c r="Q21094">
        <f t="shared" si="616"/>
        <v>11</v>
      </c>
      <c r="R21094">
        <f t="shared" si="615"/>
        <v>0</v>
      </c>
    </row>
    <row r="21095" spans="1:18" x14ac:dyDescent="0.3">
      <c r="A21095" t="s">
        <v>1423</v>
      </c>
      <c r="B21095" s="1">
        <v>38293</v>
      </c>
      <c r="C21095" s="2">
        <v>0.41666666666666669</v>
      </c>
      <c r="D21095" t="s">
        <v>1492</v>
      </c>
      <c r="E21095" t="s">
        <v>1493</v>
      </c>
      <c r="G21095" s="6" t="s">
        <v>29</v>
      </c>
      <c r="H21095" t="s">
        <v>99</v>
      </c>
      <c r="I21095" t="s">
        <v>21</v>
      </c>
      <c r="J21095" t="s">
        <v>22</v>
      </c>
      <c r="K21095">
        <v>0.6</v>
      </c>
      <c r="L21095">
        <v>127</v>
      </c>
      <c r="M21095" t="s">
        <v>1140</v>
      </c>
      <c r="N21095">
        <v>127</v>
      </c>
      <c r="P21095" cm="1">
        <f t="array" ref="P21095">IF(Q21095&gt;0,INDEX(Q21095:Q42819,MATCH(TRUE,INDEX(Q21095:Q42819="",,),0)-1),"")</f>
        <v>12</v>
      </c>
      <c r="Q21095">
        <f t="shared" si="616"/>
        <v>11</v>
      </c>
      <c r="R21095">
        <f t="shared" si="615"/>
        <v>0</v>
      </c>
    </row>
    <row r="21096" spans="1:18" x14ac:dyDescent="0.3">
      <c r="A21096" t="s">
        <v>1423</v>
      </c>
      <c r="B21096" s="1">
        <v>38293</v>
      </c>
      <c r="C21096" s="2">
        <v>0.41666666666666669</v>
      </c>
      <c r="D21096" t="s">
        <v>1492</v>
      </c>
      <c r="E21096" t="s">
        <v>1493</v>
      </c>
      <c r="G21096" s="6" t="s">
        <v>29</v>
      </c>
      <c r="H21096" t="s">
        <v>69</v>
      </c>
      <c r="I21096" t="s">
        <v>21</v>
      </c>
      <c r="J21096" t="s">
        <v>22</v>
      </c>
      <c r="K21096">
        <v>2.2999999999999998</v>
      </c>
      <c r="L21096">
        <v>143</v>
      </c>
      <c r="M21096" t="s">
        <v>1140</v>
      </c>
      <c r="N21096">
        <v>143</v>
      </c>
      <c r="P21096" cm="1">
        <f t="array" ref="P21096">IF(Q21096&gt;0,INDEX(Q21096:Q42820,MATCH(TRUE,INDEX(Q21096:Q42820="",,),0)-1),"")</f>
        <v>12</v>
      </c>
      <c r="Q21096">
        <f t="shared" si="616"/>
        <v>11</v>
      </c>
      <c r="R21096">
        <f t="shared" si="615"/>
        <v>0</v>
      </c>
    </row>
    <row r="21097" spans="1:18" x14ac:dyDescent="0.3">
      <c r="A21097" t="s">
        <v>1423</v>
      </c>
      <c r="B21097" s="1">
        <v>38293</v>
      </c>
      <c r="C21097" s="2">
        <v>0.41666666666666669</v>
      </c>
      <c r="D21097" t="s">
        <v>1492</v>
      </c>
      <c r="E21097" t="s">
        <v>1493</v>
      </c>
      <c r="G21097" s="6" t="s">
        <v>29</v>
      </c>
      <c r="H21097" t="s">
        <v>99</v>
      </c>
      <c r="I21097" t="s">
        <v>26</v>
      </c>
      <c r="J21097" t="s">
        <v>27</v>
      </c>
      <c r="K21097">
        <v>159</v>
      </c>
      <c r="L21097">
        <v>10.15</v>
      </c>
      <c r="M21097" t="s">
        <v>1140</v>
      </c>
      <c r="N21097">
        <v>10.15</v>
      </c>
      <c r="P21097" cm="1">
        <f t="array" ref="P21097">IF(Q21097&gt;0,INDEX(Q21097:Q42821,MATCH(TRUE,INDEX(Q21097:Q42821="",,),0)-1),"")</f>
        <v>12</v>
      </c>
      <c r="Q21097">
        <f t="shared" si="616"/>
        <v>11</v>
      </c>
      <c r="R21097">
        <f t="shared" si="615"/>
        <v>0</v>
      </c>
    </row>
    <row r="21098" spans="1:18" x14ac:dyDescent="0.3">
      <c r="A21098" t="s">
        <v>1423</v>
      </c>
      <c r="B21098" s="1">
        <v>38293</v>
      </c>
      <c r="C21098" s="2">
        <v>0.41666666666666669</v>
      </c>
      <c r="D21098" t="s">
        <v>1492</v>
      </c>
      <c r="E21098" t="s">
        <v>1493</v>
      </c>
      <c r="G21098" s="6" t="s">
        <v>29</v>
      </c>
      <c r="H21098" t="s">
        <v>148</v>
      </c>
      <c r="I21098" t="s">
        <v>26</v>
      </c>
      <c r="J21098" t="s">
        <v>27</v>
      </c>
      <c r="K21098">
        <v>122</v>
      </c>
      <c r="L21098">
        <v>15.75</v>
      </c>
      <c r="M21098" t="s">
        <v>1140</v>
      </c>
      <c r="N21098">
        <v>15.75</v>
      </c>
      <c r="P21098" cm="1">
        <f t="array" ref="P21098">IF(Q21098&gt;0,INDEX(Q21098:Q42822,MATCH(TRUE,INDEX(Q21098:Q42822="",,),0)-1),"")</f>
        <v>12</v>
      </c>
      <c r="Q21098">
        <f t="shared" si="616"/>
        <v>11</v>
      </c>
      <c r="R21098">
        <f t="shared" si="615"/>
        <v>0</v>
      </c>
    </row>
    <row r="21099" spans="1:18" x14ac:dyDescent="0.3">
      <c r="A21099" t="s">
        <v>1423</v>
      </c>
      <c r="B21099" s="1">
        <v>38293</v>
      </c>
      <c r="C21099" s="2">
        <v>0.41666666666666669</v>
      </c>
      <c r="D21099" t="s">
        <v>1492</v>
      </c>
      <c r="E21099" t="s">
        <v>1493</v>
      </c>
      <c r="G21099" s="6" t="s">
        <v>29</v>
      </c>
      <c r="H21099" t="s">
        <v>122</v>
      </c>
      <c r="I21099" t="s">
        <v>26</v>
      </c>
      <c r="J21099" t="s">
        <v>27</v>
      </c>
      <c r="K21099">
        <v>107</v>
      </c>
      <c r="L21099">
        <v>33.799999999999997</v>
      </c>
      <c r="M21099" t="s">
        <v>1140</v>
      </c>
      <c r="N21099">
        <v>33.799999999999997</v>
      </c>
      <c r="P21099" cm="1">
        <f t="array" ref="P21099">IF(Q21099&gt;0,INDEX(Q21099:Q42823,MATCH(TRUE,INDEX(Q21099:Q42823="",,),0)-1),"")</f>
        <v>12</v>
      </c>
      <c r="Q21099">
        <f t="shared" si="616"/>
        <v>11</v>
      </c>
      <c r="R21099">
        <f t="shared" si="615"/>
        <v>0</v>
      </c>
    </row>
    <row r="21100" spans="1:18" x14ac:dyDescent="0.3">
      <c r="A21100" t="s">
        <v>1423</v>
      </c>
      <c r="B21100" s="1">
        <v>38293</v>
      </c>
      <c r="C21100" s="2">
        <v>0.41666666666666669</v>
      </c>
      <c r="D21100" t="s">
        <v>1492</v>
      </c>
      <c r="E21100" t="s">
        <v>1493</v>
      </c>
      <c r="G21100" s="6" t="s">
        <v>29</v>
      </c>
      <c r="H21100" t="s">
        <v>107</v>
      </c>
      <c r="I21100" t="s">
        <v>26</v>
      </c>
      <c r="J21100" t="s">
        <v>27</v>
      </c>
      <c r="K21100">
        <v>281</v>
      </c>
      <c r="L21100">
        <v>20</v>
      </c>
      <c r="M21100" t="s">
        <v>1140</v>
      </c>
      <c r="N21100">
        <v>20</v>
      </c>
      <c r="P21100" cm="1">
        <f t="array" ref="P21100">IF(Q21100&gt;0,INDEX(Q21100:Q42824,MATCH(TRUE,INDEX(Q21100:Q42824="",,),0)-1),"")</f>
        <v>12</v>
      </c>
      <c r="Q21100">
        <f t="shared" si="616"/>
        <v>11</v>
      </c>
      <c r="R21100">
        <f t="shared" si="615"/>
        <v>0</v>
      </c>
    </row>
    <row r="21101" spans="1:18" x14ac:dyDescent="0.3">
      <c r="A21101" t="s">
        <v>1423</v>
      </c>
      <c r="B21101" s="1">
        <v>38293</v>
      </c>
      <c r="C21101" s="2">
        <v>0.41666666666666669</v>
      </c>
      <c r="D21101" t="s">
        <v>1492</v>
      </c>
      <c r="E21101" t="s">
        <v>1493</v>
      </c>
      <c r="G21101" s="6" t="s">
        <v>29</v>
      </c>
      <c r="H21101" t="s">
        <v>69</v>
      </c>
      <c r="I21101" t="s">
        <v>26</v>
      </c>
      <c r="J21101" t="s">
        <v>27</v>
      </c>
      <c r="K21101">
        <v>2</v>
      </c>
      <c r="L21101">
        <v>19.649999999999999</v>
      </c>
      <c r="M21101" t="s">
        <v>1140</v>
      </c>
      <c r="N21101">
        <v>19.649999999999999</v>
      </c>
      <c r="P21101" cm="1">
        <f t="array" ref="P21101">IF(Q21101&gt;0,INDEX(Q21101:Q42825,MATCH(TRUE,INDEX(Q21101:Q42825="",,),0)-1),"")</f>
        <v>12</v>
      </c>
      <c r="Q21101">
        <f t="shared" si="616"/>
        <v>11</v>
      </c>
      <c r="R21101">
        <f t="shared" si="615"/>
        <v>0</v>
      </c>
    </row>
    <row r="21102" spans="1:18" x14ac:dyDescent="0.3">
      <c r="A21102" t="s">
        <v>1423</v>
      </c>
      <c r="B21102" s="1">
        <v>38293</v>
      </c>
      <c r="C21102" s="2">
        <v>0.41666666666666669</v>
      </c>
      <c r="D21102" t="s">
        <v>1492</v>
      </c>
      <c r="E21102" t="s">
        <v>1493</v>
      </c>
      <c r="G21102" s="6" t="s">
        <v>29</v>
      </c>
      <c r="H21102" t="s">
        <v>28</v>
      </c>
      <c r="I21102" t="s">
        <v>26</v>
      </c>
      <c r="J21102" t="s">
        <v>27</v>
      </c>
      <c r="K21102">
        <v>110</v>
      </c>
      <c r="L21102">
        <v>45.05</v>
      </c>
      <c r="M21102" t="s">
        <v>1140</v>
      </c>
      <c r="N21102">
        <v>45.05</v>
      </c>
      <c r="P21102" cm="1">
        <f t="array" ref="P21102">IF(Q21102&gt;0,INDEX(Q21102:Q42826,MATCH(TRUE,INDEX(Q21102:Q42826="",,),0)-1),"")</f>
        <v>12</v>
      </c>
      <c r="Q21102">
        <f t="shared" si="616"/>
        <v>11</v>
      </c>
      <c r="R21102">
        <f t="shared" si="615"/>
        <v>0</v>
      </c>
    </row>
    <row r="21103" spans="1:18" x14ac:dyDescent="0.3">
      <c r="A21103" t="s">
        <v>1423</v>
      </c>
      <c r="B21103" s="1">
        <v>38293</v>
      </c>
      <c r="C21103" s="2">
        <v>0.41666666666666669</v>
      </c>
      <c r="D21103" t="s">
        <v>1492</v>
      </c>
      <c r="E21103" t="s">
        <v>1493</v>
      </c>
      <c r="G21103" s="6" t="s">
        <v>29</v>
      </c>
      <c r="H21103" t="s">
        <v>64</v>
      </c>
      <c r="I21103" t="s">
        <v>26</v>
      </c>
      <c r="J21103" t="s">
        <v>27</v>
      </c>
      <c r="K21103">
        <v>194</v>
      </c>
      <c r="L21103">
        <v>12.55</v>
      </c>
      <c r="M21103" t="s">
        <v>1140</v>
      </c>
      <c r="N21103">
        <v>12.55</v>
      </c>
      <c r="P21103" cm="1">
        <f t="array" ref="P21103">IF(Q21103&gt;0,INDEX(Q21103:Q42827,MATCH(TRUE,INDEX(Q21103:Q42827="",,),0)-1),"")</f>
        <v>12</v>
      </c>
      <c r="Q21103">
        <f t="shared" si="616"/>
        <v>11</v>
      </c>
      <c r="R21103">
        <f t="shared" si="615"/>
        <v>0</v>
      </c>
    </row>
    <row r="21104" spans="1:18" x14ac:dyDescent="0.3">
      <c r="A21104" t="s">
        <v>1423</v>
      </c>
      <c r="B21104" s="1">
        <v>38293</v>
      </c>
      <c r="C21104" s="2">
        <v>0.41666666666666669</v>
      </c>
      <c r="D21104" t="s">
        <v>1492</v>
      </c>
      <c r="E21104" t="s">
        <v>1493</v>
      </c>
      <c r="G21104" t="s">
        <v>19</v>
      </c>
      <c r="H21104" t="s">
        <v>41</v>
      </c>
      <c r="I21104" t="s">
        <v>21</v>
      </c>
      <c r="J21104" t="s">
        <v>22</v>
      </c>
      <c r="K21104">
        <v>67.8</v>
      </c>
      <c r="L21104">
        <v>197</v>
      </c>
      <c r="M21104" t="s">
        <v>1436</v>
      </c>
      <c r="P21104" cm="1">
        <f t="array" ref="P21104">IF(Q21104&gt;0,INDEX(Q21104:Q42828,MATCH(TRUE,INDEX(Q21104:Q42828="",,),0)-1),"")</f>
        <v>12</v>
      </c>
      <c r="Q21104">
        <f t="shared" si="616"/>
        <v>12</v>
      </c>
      <c r="R21104">
        <f t="shared" ref="R21104:R21167" si="617">IF(P21104="","",0)</f>
        <v>0</v>
      </c>
    </row>
    <row r="21105" spans="1:18" x14ac:dyDescent="0.3">
      <c r="A21105" t="s">
        <v>1423</v>
      </c>
      <c r="B21105" s="1">
        <v>38293</v>
      </c>
      <c r="C21105" s="2">
        <v>0.41666666666666669</v>
      </c>
      <c r="D21105" t="s">
        <v>1492</v>
      </c>
      <c r="E21105" t="s">
        <v>1493</v>
      </c>
      <c r="G21105" t="s">
        <v>19</v>
      </c>
      <c r="H21105" t="s">
        <v>41</v>
      </c>
      <c r="I21105" t="s">
        <v>26</v>
      </c>
      <c r="J21105" t="s">
        <v>27</v>
      </c>
      <c r="K21105">
        <v>231</v>
      </c>
      <c r="L21105">
        <v>53.1</v>
      </c>
      <c r="M21105" t="s">
        <v>1436</v>
      </c>
      <c r="P21105" cm="1">
        <f t="array" ref="P21105">IF(Q21105&gt;0,INDEX(Q21105:Q42829,MATCH(TRUE,INDEX(Q21105:Q42829="",,),0)-1),"")</f>
        <v>12</v>
      </c>
      <c r="Q21105">
        <f t="shared" si="616"/>
        <v>12</v>
      </c>
      <c r="R21105">
        <f t="shared" si="617"/>
        <v>0</v>
      </c>
    </row>
    <row r="21106" spans="1:18" x14ac:dyDescent="0.3">
      <c r="A21106" t="s">
        <v>1423</v>
      </c>
      <c r="B21106" s="1">
        <v>38293</v>
      </c>
      <c r="C21106" s="2">
        <v>0.41666666666666669</v>
      </c>
      <c r="D21106" t="s">
        <v>1492</v>
      </c>
      <c r="E21106" t="s">
        <v>1493</v>
      </c>
      <c r="G21106" t="s">
        <v>19</v>
      </c>
      <c r="H21106" t="s">
        <v>63</v>
      </c>
      <c r="I21106" t="s">
        <v>26</v>
      </c>
      <c r="J21106" t="s">
        <v>27</v>
      </c>
      <c r="K21106">
        <v>1348</v>
      </c>
      <c r="L21106">
        <v>16.55</v>
      </c>
      <c r="M21106" t="s">
        <v>1436</v>
      </c>
      <c r="P21106" cm="1">
        <f t="array" ref="P21106">IF(Q21106&gt;0,INDEX(Q21106:Q42830,MATCH(TRUE,INDEX(Q21106:Q42830="",,),0)-1),"")</f>
        <v>12</v>
      </c>
      <c r="Q21106">
        <f t="shared" si="616"/>
        <v>12</v>
      </c>
      <c r="R21106">
        <f t="shared" si="617"/>
        <v>0</v>
      </c>
    </row>
    <row r="21107" spans="1:18" x14ac:dyDescent="0.3">
      <c r="A21107" t="s">
        <v>1423</v>
      </c>
      <c r="B21107" s="1">
        <v>38293</v>
      </c>
      <c r="C21107" s="2">
        <v>0.41666666666666669</v>
      </c>
      <c r="D21107" t="s">
        <v>1492</v>
      </c>
      <c r="E21107" t="s">
        <v>1493</v>
      </c>
      <c r="G21107" s="6" t="s">
        <v>29</v>
      </c>
      <c r="H21107" t="s">
        <v>30</v>
      </c>
      <c r="I21107" t="s">
        <v>21</v>
      </c>
      <c r="J21107" t="s">
        <v>22</v>
      </c>
      <c r="K21107">
        <v>6.5</v>
      </c>
      <c r="L21107">
        <v>155</v>
      </c>
      <c r="M21107" t="s">
        <v>1436</v>
      </c>
      <c r="N21107">
        <v>155</v>
      </c>
      <c r="P21107" cm="1">
        <f t="array" ref="P21107">IF(Q21107&gt;0,INDEX(Q21107:Q42831,MATCH(TRUE,INDEX(Q21107:Q42831="",,),0)-1),"")</f>
        <v>12</v>
      </c>
      <c r="Q21107">
        <f t="shared" si="616"/>
        <v>12</v>
      </c>
      <c r="R21107">
        <f t="shared" si="617"/>
        <v>0</v>
      </c>
    </row>
    <row r="21108" spans="1:18" x14ac:dyDescent="0.3">
      <c r="A21108" t="s">
        <v>1423</v>
      </c>
      <c r="B21108" s="1">
        <v>38293</v>
      </c>
      <c r="C21108" s="2">
        <v>0.41666666666666669</v>
      </c>
      <c r="D21108" t="s">
        <v>1492</v>
      </c>
      <c r="E21108" t="s">
        <v>1493</v>
      </c>
      <c r="G21108" s="6" t="s">
        <v>29</v>
      </c>
      <c r="H21108" t="s">
        <v>99</v>
      </c>
      <c r="I21108" t="s">
        <v>21</v>
      </c>
      <c r="J21108" t="s">
        <v>22</v>
      </c>
      <c r="K21108">
        <v>0.6</v>
      </c>
      <c r="L21108">
        <v>127</v>
      </c>
      <c r="M21108" t="s">
        <v>1436</v>
      </c>
      <c r="N21108">
        <v>127</v>
      </c>
      <c r="P21108" cm="1">
        <f t="array" ref="P21108">IF(Q21108&gt;0,INDEX(Q21108:Q42832,MATCH(TRUE,INDEX(Q21108:Q42832="",,),0)-1),"")</f>
        <v>12</v>
      </c>
      <c r="Q21108">
        <f t="shared" si="616"/>
        <v>12</v>
      </c>
      <c r="R21108">
        <f t="shared" si="617"/>
        <v>0</v>
      </c>
    </row>
    <row r="21109" spans="1:18" x14ac:dyDescent="0.3">
      <c r="A21109" t="s">
        <v>1423</v>
      </c>
      <c r="B21109" s="1">
        <v>38293</v>
      </c>
      <c r="C21109" s="2">
        <v>0.41666666666666669</v>
      </c>
      <c r="D21109" t="s">
        <v>1492</v>
      </c>
      <c r="E21109" t="s">
        <v>1493</v>
      </c>
      <c r="G21109" s="6" t="s">
        <v>29</v>
      </c>
      <c r="H21109" t="s">
        <v>69</v>
      </c>
      <c r="I21109" t="s">
        <v>21</v>
      </c>
      <c r="J21109" t="s">
        <v>22</v>
      </c>
      <c r="K21109">
        <v>2.2999999999999998</v>
      </c>
      <c r="L21109">
        <v>143</v>
      </c>
      <c r="M21109" t="s">
        <v>1436</v>
      </c>
      <c r="N21109">
        <v>143</v>
      </c>
      <c r="P21109" cm="1">
        <f t="array" ref="P21109">IF(Q21109&gt;0,INDEX(Q21109:Q42833,MATCH(TRUE,INDEX(Q21109:Q42833="",,),0)-1),"")</f>
        <v>12</v>
      </c>
      <c r="Q21109">
        <f t="shared" si="616"/>
        <v>12</v>
      </c>
      <c r="R21109">
        <f t="shared" si="617"/>
        <v>0</v>
      </c>
    </row>
    <row r="21110" spans="1:18" x14ac:dyDescent="0.3">
      <c r="A21110" t="s">
        <v>1423</v>
      </c>
      <c r="B21110" s="1">
        <v>38293</v>
      </c>
      <c r="C21110" s="2">
        <v>0.41666666666666669</v>
      </c>
      <c r="D21110" t="s">
        <v>1492</v>
      </c>
      <c r="E21110" t="s">
        <v>1493</v>
      </c>
      <c r="G21110" s="6" t="s">
        <v>29</v>
      </c>
      <c r="H21110" t="s">
        <v>99</v>
      </c>
      <c r="I21110" t="s">
        <v>26</v>
      </c>
      <c r="J21110" t="s">
        <v>27</v>
      </c>
      <c r="K21110">
        <v>159</v>
      </c>
      <c r="L21110">
        <v>10.15</v>
      </c>
      <c r="M21110" t="s">
        <v>1436</v>
      </c>
      <c r="N21110">
        <v>10.15</v>
      </c>
      <c r="P21110" cm="1">
        <f t="array" ref="P21110">IF(Q21110&gt;0,INDEX(Q21110:Q42834,MATCH(TRUE,INDEX(Q21110:Q42834="",,),0)-1),"")</f>
        <v>12</v>
      </c>
      <c r="Q21110">
        <f t="shared" si="616"/>
        <v>12</v>
      </c>
      <c r="R21110">
        <f t="shared" si="617"/>
        <v>0</v>
      </c>
    </row>
    <row r="21111" spans="1:18" x14ac:dyDescent="0.3">
      <c r="A21111" t="s">
        <v>1423</v>
      </c>
      <c r="B21111" s="1">
        <v>38293</v>
      </c>
      <c r="C21111" s="2">
        <v>0.41666666666666669</v>
      </c>
      <c r="D21111" t="s">
        <v>1492</v>
      </c>
      <c r="E21111" t="s">
        <v>1493</v>
      </c>
      <c r="G21111" s="6" t="s">
        <v>29</v>
      </c>
      <c r="H21111" t="s">
        <v>148</v>
      </c>
      <c r="I21111" t="s">
        <v>26</v>
      </c>
      <c r="J21111" t="s">
        <v>27</v>
      </c>
      <c r="K21111">
        <v>122</v>
      </c>
      <c r="L21111">
        <v>15.75</v>
      </c>
      <c r="M21111" t="s">
        <v>1436</v>
      </c>
      <c r="N21111">
        <v>15.75</v>
      </c>
      <c r="P21111" cm="1">
        <f t="array" ref="P21111">IF(Q21111&gt;0,INDEX(Q21111:Q42835,MATCH(TRUE,INDEX(Q21111:Q42835="",,),0)-1),"")</f>
        <v>12</v>
      </c>
      <c r="Q21111">
        <f t="shared" si="616"/>
        <v>12</v>
      </c>
      <c r="R21111">
        <f t="shared" si="617"/>
        <v>0</v>
      </c>
    </row>
    <row r="21112" spans="1:18" x14ac:dyDescent="0.3">
      <c r="A21112" t="s">
        <v>1423</v>
      </c>
      <c r="B21112" s="1">
        <v>38293</v>
      </c>
      <c r="C21112" s="2">
        <v>0.41666666666666669</v>
      </c>
      <c r="D21112" t="s">
        <v>1492</v>
      </c>
      <c r="E21112" t="s">
        <v>1493</v>
      </c>
      <c r="G21112" s="6" t="s">
        <v>29</v>
      </c>
      <c r="H21112" t="s">
        <v>122</v>
      </c>
      <c r="I21112" t="s">
        <v>26</v>
      </c>
      <c r="J21112" t="s">
        <v>27</v>
      </c>
      <c r="K21112">
        <v>107</v>
      </c>
      <c r="L21112">
        <v>33.799999999999997</v>
      </c>
      <c r="M21112" t="s">
        <v>1436</v>
      </c>
      <c r="N21112">
        <v>33.799999999999997</v>
      </c>
      <c r="P21112" cm="1">
        <f t="array" ref="P21112">IF(Q21112&gt;0,INDEX(Q21112:Q42836,MATCH(TRUE,INDEX(Q21112:Q42836="",,),0)-1),"")</f>
        <v>12</v>
      </c>
      <c r="Q21112">
        <f t="shared" si="616"/>
        <v>12</v>
      </c>
      <c r="R21112">
        <f t="shared" si="617"/>
        <v>0</v>
      </c>
    </row>
    <row r="21113" spans="1:18" x14ac:dyDescent="0.3">
      <c r="A21113" t="s">
        <v>1423</v>
      </c>
      <c r="B21113" s="1">
        <v>38293</v>
      </c>
      <c r="C21113" s="2">
        <v>0.41666666666666669</v>
      </c>
      <c r="D21113" t="s">
        <v>1492</v>
      </c>
      <c r="E21113" t="s">
        <v>1493</v>
      </c>
      <c r="G21113" s="6" t="s">
        <v>29</v>
      </c>
      <c r="H21113" t="s">
        <v>107</v>
      </c>
      <c r="I21113" t="s">
        <v>26</v>
      </c>
      <c r="J21113" t="s">
        <v>27</v>
      </c>
      <c r="K21113">
        <v>281</v>
      </c>
      <c r="L21113">
        <v>20</v>
      </c>
      <c r="M21113" t="s">
        <v>1436</v>
      </c>
      <c r="N21113">
        <v>20</v>
      </c>
      <c r="P21113" cm="1">
        <f t="array" ref="P21113">IF(Q21113&gt;0,INDEX(Q21113:Q42837,MATCH(TRUE,INDEX(Q21113:Q42837="",,),0)-1),"")</f>
        <v>12</v>
      </c>
      <c r="Q21113">
        <f t="shared" si="616"/>
        <v>12</v>
      </c>
      <c r="R21113">
        <f t="shared" si="617"/>
        <v>0</v>
      </c>
    </row>
    <row r="21114" spans="1:18" x14ac:dyDescent="0.3">
      <c r="A21114" t="s">
        <v>1423</v>
      </c>
      <c r="B21114" s="1">
        <v>38293</v>
      </c>
      <c r="C21114" s="2">
        <v>0.41666666666666669</v>
      </c>
      <c r="D21114" t="s">
        <v>1492</v>
      </c>
      <c r="E21114" t="s">
        <v>1493</v>
      </c>
      <c r="G21114" s="6" t="s">
        <v>29</v>
      </c>
      <c r="H21114" t="s">
        <v>69</v>
      </c>
      <c r="I21114" t="s">
        <v>26</v>
      </c>
      <c r="J21114" t="s">
        <v>27</v>
      </c>
      <c r="K21114">
        <v>2</v>
      </c>
      <c r="L21114">
        <v>19.649999999999999</v>
      </c>
      <c r="M21114" t="s">
        <v>1436</v>
      </c>
      <c r="N21114">
        <v>19.649999999999999</v>
      </c>
      <c r="P21114" cm="1">
        <f t="array" ref="P21114">IF(Q21114&gt;0,INDEX(Q21114:Q42838,MATCH(TRUE,INDEX(Q21114:Q42838="",,),0)-1),"")</f>
        <v>12</v>
      </c>
      <c r="Q21114">
        <f t="shared" si="616"/>
        <v>12</v>
      </c>
      <c r="R21114">
        <f t="shared" si="617"/>
        <v>0</v>
      </c>
    </row>
    <row r="21115" spans="1:18" x14ac:dyDescent="0.3">
      <c r="A21115" t="s">
        <v>1423</v>
      </c>
      <c r="B21115" s="1">
        <v>38293</v>
      </c>
      <c r="C21115" s="2">
        <v>0.41666666666666669</v>
      </c>
      <c r="D21115" t="s">
        <v>1492</v>
      </c>
      <c r="E21115" t="s">
        <v>1493</v>
      </c>
      <c r="G21115" s="6" t="s">
        <v>29</v>
      </c>
      <c r="H21115" t="s">
        <v>28</v>
      </c>
      <c r="I21115" t="s">
        <v>26</v>
      </c>
      <c r="J21115" t="s">
        <v>27</v>
      </c>
      <c r="K21115">
        <v>110</v>
      </c>
      <c r="L21115">
        <v>45.05</v>
      </c>
      <c r="M21115" t="s">
        <v>1436</v>
      </c>
      <c r="N21115">
        <v>45.05</v>
      </c>
      <c r="P21115" cm="1">
        <f t="array" ref="P21115">IF(Q21115&gt;0,INDEX(Q21115:Q42839,MATCH(TRUE,INDEX(Q21115:Q42839="",,),0)-1),"")</f>
        <v>12</v>
      </c>
      <c r="Q21115">
        <f t="shared" si="616"/>
        <v>12</v>
      </c>
      <c r="R21115">
        <f t="shared" si="617"/>
        <v>0</v>
      </c>
    </row>
    <row r="21116" spans="1:18" x14ac:dyDescent="0.3">
      <c r="A21116" t="s">
        <v>1423</v>
      </c>
      <c r="B21116" s="1">
        <v>38293</v>
      </c>
      <c r="C21116" s="2">
        <v>0.41666666666666669</v>
      </c>
      <c r="D21116" t="s">
        <v>1492</v>
      </c>
      <c r="E21116" t="s">
        <v>1493</v>
      </c>
      <c r="G21116" s="6" t="s">
        <v>29</v>
      </c>
      <c r="H21116" t="s">
        <v>64</v>
      </c>
      <c r="I21116" t="s">
        <v>26</v>
      </c>
      <c r="J21116" t="s">
        <v>27</v>
      </c>
      <c r="K21116">
        <v>194</v>
      </c>
      <c r="L21116">
        <v>12.55</v>
      </c>
      <c r="M21116" t="s">
        <v>1436</v>
      </c>
      <c r="N21116">
        <v>12.55</v>
      </c>
      <c r="P21116" cm="1">
        <f t="array" ref="P21116">IF(Q21116&gt;0,INDEX(Q21116:Q42840,MATCH(TRUE,INDEX(Q21116:Q42840="",,),0)-1),"")</f>
        <v>12</v>
      </c>
      <c r="Q21116">
        <f t="shared" si="616"/>
        <v>12</v>
      </c>
      <c r="R21116">
        <f t="shared" si="617"/>
        <v>0</v>
      </c>
    </row>
    <row r="21117" spans="1:18" x14ac:dyDescent="0.3">
      <c r="P21117" t="str" cm="1">
        <f t="array" ref="P21117">IF(Q21117&gt;0,INDEX(Q21117:Q42841,MATCH(TRUE,INDEX(Q21117:Q42841="",,),0)-1),"")</f>
        <v/>
      </c>
      <c r="R21117" t="str">
        <f t="shared" si="617"/>
        <v/>
      </c>
    </row>
    <row r="21118" spans="1:18" x14ac:dyDescent="0.3">
      <c r="A21118" t="s">
        <v>1423</v>
      </c>
      <c r="B21118" s="1">
        <v>38293</v>
      </c>
      <c r="C21118" s="2">
        <v>0.41666666666666669</v>
      </c>
      <c r="D21118" t="s">
        <v>1495</v>
      </c>
      <c r="E21118" t="s">
        <v>1496</v>
      </c>
      <c r="G21118" t="s">
        <v>19</v>
      </c>
      <c r="H21118" t="s">
        <v>194</v>
      </c>
      <c r="I21118" t="s">
        <v>21</v>
      </c>
      <c r="J21118" t="s">
        <v>22</v>
      </c>
      <c r="K21118">
        <v>16.7</v>
      </c>
      <c r="L21118">
        <v>846</v>
      </c>
      <c r="M21118" t="s">
        <v>868</v>
      </c>
      <c r="N21118">
        <v>991.89</v>
      </c>
      <c r="O21118" t="s">
        <v>24</v>
      </c>
      <c r="P21118" cm="1">
        <f t="array" ref="P21118">IF(Q21118&gt;0,INDEX(Q21118:Q42842,MATCH(TRUE,INDEX(Q21118:Q42842="",,),0)-1),"")</f>
        <v>11</v>
      </c>
      <c r="Q21118">
        <f>INT((ROW()-21118)/15)+1</f>
        <v>1</v>
      </c>
      <c r="R21118">
        <f t="shared" si="617"/>
        <v>0</v>
      </c>
    </row>
    <row r="21119" spans="1:18" x14ac:dyDescent="0.3">
      <c r="A21119" t="s">
        <v>1423</v>
      </c>
      <c r="B21119" s="1">
        <v>38293</v>
      </c>
      <c r="C21119" s="2">
        <v>0.41666666666666669</v>
      </c>
      <c r="D21119" t="s">
        <v>1495</v>
      </c>
      <c r="E21119" t="s">
        <v>1496</v>
      </c>
      <c r="G21119" t="s">
        <v>19</v>
      </c>
      <c r="H21119" t="s">
        <v>63</v>
      </c>
      <c r="I21119" t="s">
        <v>26</v>
      </c>
      <c r="J21119" t="s">
        <v>27</v>
      </c>
      <c r="K21119">
        <v>601</v>
      </c>
      <c r="L21119">
        <v>17.8</v>
      </c>
      <c r="M21119" t="s">
        <v>868</v>
      </c>
      <c r="N21119">
        <v>27.56</v>
      </c>
      <c r="O21119" t="s">
        <v>24</v>
      </c>
      <c r="P21119" cm="1">
        <f t="array" ref="P21119">IF(Q21119&gt;0,INDEX(Q21119:Q42843,MATCH(TRUE,INDEX(Q21119:Q42843="",,),0)-1),"")</f>
        <v>11</v>
      </c>
      <c r="Q21119">
        <f t="shared" ref="Q21119:Q21182" si="618">INT((ROW()-21118)/15)+1</f>
        <v>1</v>
      </c>
      <c r="R21119">
        <f t="shared" si="617"/>
        <v>0</v>
      </c>
    </row>
    <row r="21120" spans="1:18" x14ac:dyDescent="0.3">
      <c r="A21120" t="s">
        <v>1423</v>
      </c>
      <c r="B21120" s="1">
        <v>38293</v>
      </c>
      <c r="C21120" s="2">
        <v>0.41666666666666669</v>
      </c>
      <c r="D21120" t="s">
        <v>1495</v>
      </c>
      <c r="E21120" t="s">
        <v>1496</v>
      </c>
      <c r="G21120" t="s">
        <v>19</v>
      </c>
      <c r="H21120" t="s">
        <v>64</v>
      </c>
      <c r="I21120" t="s">
        <v>26</v>
      </c>
      <c r="J21120" t="s">
        <v>27</v>
      </c>
      <c r="K21120">
        <v>709</v>
      </c>
      <c r="L21120">
        <v>13.15</v>
      </c>
      <c r="M21120" t="s">
        <v>868</v>
      </c>
      <c r="N21120">
        <v>56.48</v>
      </c>
      <c r="O21120" t="s">
        <v>24</v>
      </c>
      <c r="P21120" cm="1">
        <f t="array" ref="P21120">IF(Q21120&gt;0,INDEX(Q21120:Q42844,MATCH(TRUE,INDEX(Q21120:Q42844="",,),0)-1),"")</f>
        <v>11</v>
      </c>
      <c r="Q21120">
        <f t="shared" si="618"/>
        <v>1</v>
      </c>
      <c r="R21120">
        <f t="shared" si="617"/>
        <v>0</v>
      </c>
    </row>
    <row r="21121" spans="1:18" x14ac:dyDescent="0.3">
      <c r="A21121" t="s">
        <v>1423</v>
      </c>
      <c r="B21121" s="1">
        <v>38293</v>
      </c>
      <c r="C21121" s="2">
        <v>0.41666666666666669</v>
      </c>
      <c r="D21121" t="s">
        <v>1495</v>
      </c>
      <c r="E21121" t="s">
        <v>1496</v>
      </c>
      <c r="G21121" s="6" t="s">
        <v>29</v>
      </c>
      <c r="H21121" t="s">
        <v>30</v>
      </c>
      <c r="I21121" t="s">
        <v>21</v>
      </c>
      <c r="J21121" t="s">
        <v>22</v>
      </c>
      <c r="K21121">
        <v>2.2999999999999998</v>
      </c>
      <c r="L21121">
        <v>175</v>
      </c>
      <c r="M21121" t="s">
        <v>868</v>
      </c>
      <c r="N21121">
        <v>175</v>
      </c>
      <c r="O21121" t="s">
        <v>24</v>
      </c>
      <c r="P21121" cm="1">
        <f t="array" ref="P21121">IF(Q21121&gt;0,INDEX(Q21121:Q42845,MATCH(TRUE,INDEX(Q21121:Q42845="",,),0)-1),"")</f>
        <v>11</v>
      </c>
      <c r="Q21121">
        <f t="shared" si="618"/>
        <v>1</v>
      </c>
      <c r="R21121">
        <f t="shared" si="617"/>
        <v>0</v>
      </c>
    </row>
    <row r="21122" spans="1:18" x14ac:dyDescent="0.3">
      <c r="A21122" t="s">
        <v>1423</v>
      </c>
      <c r="B21122" s="1">
        <v>38293</v>
      </c>
      <c r="C21122" s="2">
        <v>0.41666666666666669</v>
      </c>
      <c r="D21122" t="s">
        <v>1495</v>
      </c>
      <c r="E21122" t="s">
        <v>1496</v>
      </c>
      <c r="G21122" s="6" t="s">
        <v>29</v>
      </c>
      <c r="H21122" t="s">
        <v>406</v>
      </c>
      <c r="I21122" t="s">
        <v>21</v>
      </c>
      <c r="J21122" t="s">
        <v>22</v>
      </c>
      <c r="K21122">
        <v>5.3</v>
      </c>
      <c r="L21122">
        <v>90</v>
      </c>
      <c r="M21122" t="s">
        <v>868</v>
      </c>
      <c r="N21122">
        <v>90</v>
      </c>
      <c r="O21122" t="s">
        <v>24</v>
      </c>
      <c r="P21122" cm="1">
        <f t="array" ref="P21122">IF(Q21122&gt;0,INDEX(Q21122:Q42846,MATCH(TRUE,INDEX(Q21122:Q42846="",,),0)-1),"")</f>
        <v>11</v>
      </c>
      <c r="Q21122">
        <f t="shared" si="618"/>
        <v>1</v>
      </c>
      <c r="R21122">
        <f t="shared" si="617"/>
        <v>0</v>
      </c>
    </row>
    <row r="21123" spans="1:18" x14ac:dyDescent="0.3">
      <c r="A21123" t="s">
        <v>1423</v>
      </c>
      <c r="B21123" s="1">
        <v>38293</v>
      </c>
      <c r="C21123" s="2">
        <v>0.41666666666666669</v>
      </c>
      <c r="D21123" t="s">
        <v>1495</v>
      </c>
      <c r="E21123" t="s">
        <v>1496</v>
      </c>
      <c r="G21123" s="6" t="s">
        <v>29</v>
      </c>
      <c r="H21123" t="s">
        <v>99</v>
      </c>
      <c r="I21123" t="s">
        <v>21</v>
      </c>
      <c r="J21123" t="s">
        <v>22</v>
      </c>
      <c r="K21123">
        <v>5.9</v>
      </c>
      <c r="L21123">
        <v>125</v>
      </c>
      <c r="M21123" t="s">
        <v>868</v>
      </c>
      <c r="N21123">
        <v>125</v>
      </c>
      <c r="O21123" t="s">
        <v>24</v>
      </c>
      <c r="P21123" cm="1">
        <f t="array" ref="P21123">IF(Q21123&gt;0,INDEX(Q21123:Q42847,MATCH(TRUE,INDEX(Q21123:Q42847="",,),0)-1),"")</f>
        <v>11</v>
      </c>
      <c r="Q21123">
        <f t="shared" si="618"/>
        <v>1</v>
      </c>
      <c r="R21123">
        <f t="shared" si="617"/>
        <v>0</v>
      </c>
    </row>
    <row r="21124" spans="1:18" x14ac:dyDescent="0.3">
      <c r="A21124" t="s">
        <v>1423</v>
      </c>
      <c r="B21124" s="1">
        <v>38293</v>
      </c>
      <c r="C21124" s="2">
        <v>0.41666666666666669</v>
      </c>
      <c r="D21124" t="s">
        <v>1495</v>
      </c>
      <c r="E21124" t="s">
        <v>1496</v>
      </c>
      <c r="G21124" s="6" t="s">
        <v>29</v>
      </c>
      <c r="H21124" t="s">
        <v>69</v>
      </c>
      <c r="I21124" t="s">
        <v>21</v>
      </c>
      <c r="J21124" t="s">
        <v>22</v>
      </c>
      <c r="K21124">
        <v>3</v>
      </c>
      <c r="L21124">
        <v>148</v>
      </c>
      <c r="M21124" t="s">
        <v>868</v>
      </c>
      <c r="N21124">
        <v>148</v>
      </c>
      <c r="O21124" t="s">
        <v>24</v>
      </c>
      <c r="P21124" cm="1">
        <f t="array" ref="P21124">IF(Q21124&gt;0,INDEX(Q21124:Q42848,MATCH(TRUE,INDEX(Q21124:Q42848="",,),0)-1),"")</f>
        <v>11</v>
      </c>
      <c r="Q21124">
        <f t="shared" si="618"/>
        <v>1</v>
      </c>
      <c r="R21124">
        <f t="shared" si="617"/>
        <v>0</v>
      </c>
    </row>
    <row r="21125" spans="1:18" x14ac:dyDescent="0.3">
      <c r="A21125" t="s">
        <v>1423</v>
      </c>
      <c r="B21125" s="1">
        <v>38293</v>
      </c>
      <c r="C21125" s="2">
        <v>0.41666666666666669</v>
      </c>
      <c r="D21125" t="s">
        <v>1495</v>
      </c>
      <c r="E21125" t="s">
        <v>1496</v>
      </c>
      <c r="G21125" s="6" t="s">
        <v>29</v>
      </c>
      <c r="H21125" t="s">
        <v>41</v>
      </c>
      <c r="I21125" t="s">
        <v>21</v>
      </c>
      <c r="J21125" t="s">
        <v>22</v>
      </c>
      <c r="K21125">
        <v>5</v>
      </c>
      <c r="L21125">
        <v>211</v>
      </c>
      <c r="M21125" t="s">
        <v>868</v>
      </c>
      <c r="N21125">
        <v>211</v>
      </c>
      <c r="O21125" t="s">
        <v>24</v>
      </c>
      <c r="P21125" cm="1">
        <f t="array" ref="P21125">IF(Q21125&gt;0,INDEX(Q21125:Q42849,MATCH(TRUE,INDEX(Q21125:Q42849="",,),0)-1),"")</f>
        <v>11</v>
      </c>
      <c r="Q21125">
        <f t="shared" si="618"/>
        <v>1</v>
      </c>
      <c r="R21125">
        <f t="shared" si="617"/>
        <v>0</v>
      </c>
    </row>
    <row r="21126" spans="1:18" x14ac:dyDescent="0.3">
      <c r="A21126" t="s">
        <v>1423</v>
      </c>
      <c r="B21126" s="1">
        <v>38293</v>
      </c>
      <c r="C21126" s="2">
        <v>0.41666666666666669</v>
      </c>
      <c r="D21126" t="s">
        <v>1495</v>
      </c>
      <c r="E21126" t="s">
        <v>1496</v>
      </c>
      <c r="G21126" s="6" t="s">
        <v>29</v>
      </c>
      <c r="H21126" t="s">
        <v>154</v>
      </c>
      <c r="I21126" t="s">
        <v>21</v>
      </c>
      <c r="J21126" t="s">
        <v>22</v>
      </c>
      <c r="K21126">
        <v>10.3</v>
      </c>
      <c r="L21126">
        <v>353</v>
      </c>
      <c r="M21126" t="s">
        <v>868</v>
      </c>
      <c r="N21126">
        <v>353</v>
      </c>
      <c r="O21126" t="s">
        <v>24</v>
      </c>
      <c r="P21126" cm="1">
        <f t="array" ref="P21126">IF(Q21126&gt;0,INDEX(Q21126:Q42850,MATCH(TRUE,INDEX(Q21126:Q42850="",,),0)-1),"")</f>
        <v>11</v>
      </c>
      <c r="Q21126">
        <f t="shared" si="618"/>
        <v>1</v>
      </c>
      <c r="R21126">
        <f t="shared" si="617"/>
        <v>0</v>
      </c>
    </row>
    <row r="21127" spans="1:18" x14ac:dyDescent="0.3">
      <c r="A21127" t="s">
        <v>1423</v>
      </c>
      <c r="B21127" s="1">
        <v>38293</v>
      </c>
      <c r="C21127" s="2">
        <v>0.41666666666666669</v>
      </c>
      <c r="D21127" t="s">
        <v>1495</v>
      </c>
      <c r="E21127" t="s">
        <v>1496</v>
      </c>
      <c r="G21127" s="6" t="s">
        <v>29</v>
      </c>
      <c r="H21127" t="s">
        <v>99</v>
      </c>
      <c r="I21127" t="s">
        <v>26</v>
      </c>
      <c r="J21127" t="s">
        <v>27</v>
      </c>
      <c r="K21127">
        <v>196</v>
      </c>
      <c r="L21127">
        <v>10.1</v>
      </c>
      <c r="M21127" t="s">
        <v>868</v>
      </c>
      <c r="N21127">
        <v>10.1</v>
      </c>
      <c r="O21127" t="s">
        <v>24</v>
      </c>
      <c r="P21127" cm="1">
        <f t="array" ref="P21127">IF(Q21127&gt;0,INDEX(Q21127:Q42851,MATCH(TRUE,INDEX(Q21127:Q42851="",,),0)-1),"")</f>
        <v>11</v>
      </c>
      <c r="Q21127">
        <f t="shared" si="618"/>
        <v>1</v>
      </c>
      <c r="R21127">
        <f t="shared" si="617"/>
        <v>0</v>
      </c>
    </row>
    <row r="21128" spans="1:18" x14ac:dyDescent="0.3">
      <c r="A21128" t="s">
        <v>1423</v>
      </c>
      <c r="B21128" s="1">
        <v>38293</v>
      </c>
      <c r="C21128" s="2">
        <v>0.41666666666666669</v>
      </c>
      <c r="D21128" t="s">
        <v>1495</v>
      </c>
      <c r="E21128" t="s">
        <v>1496</v>
      </c>
      <c r="G21128" s="6" t="s">
        <v>29</v>
      </c>
      <c r="H21128" t="s">
        <v>148</v>
      </c>
      <c r="I21128" t="s">
        <v>26</v>
      </c>
      <c r="J21128" t="s">
        <v>27</v>
      </c>
      <c r="K21128">
        <v>12</v>
      </c>
      <c r="L21128">
        <v>17</v>
      </c>
      <c r="M21128" t="s">
        <v>868</v>
      </c>
      <c r="N21128">
        <v>17</v>
      </c>
      <c r="O21128" t="s">
        <v>24</v>
      </c>
      <c r="P21128" cm="1">
        <f t="array" ref="P21128">IF(Q21128&gt;0,INDEX(Q21128:Q42852,MATCH(TRUE,INDEX(Q21128:Q42852="",,),0)-1),"")</f>
        <v>11</v>
      </c>
      <c r="Q21128">
        <f t="shared" si="618"/>
        <v>1</v>
      </c>
      <c r="R21128">
        <f t="shared" si="617"/>
        <v>0</v>
      </c>
    </row>
    <row r="21129" spans="1:18" x14ac:dyDescent="0.3">
      <c r="A21129" t="s">
        <v>1423</v>
      </c>
      <c r="B21129" s="1">
        <v>38293</v>
      </c>
      <c r="C21129" s="2">
        <v>0.41666666666666669</v>
      </c>
      <c r="D21129" t="s">
        <v>1495</v>
      </c>
      <c r="E21129" t="s">
        <v>1496</v>
      </c>
      <c r="G21129" s="6" t="s">
        <v>29</v>
      </c>
      <c r="H21129" t="s">
        <v>197</v>
      </c>
      <c r="I21129" t="s">
        <v>26</v>
      </c>
      <c r="J21129" t="s">
        <v>27</v>
      </c>
      <c r="K21129">
        <v>18</v>
      </c>
      <c r="L21129">
        <v>25.1</v>
      </c>
      <c r="M21129" t="s">
        <v>868</v>
      </c>
      <c r="N21129">
        <v>25.1</v>
      </c>
      <c r="O21129" t="s">
        <v>24</v>
      </c>
      <c r="P21129" cm="1">
        <f t="array" ref="P21129">IF(Q21129&gt;0,INDEX(Q21129:Q42853,MATCH(TRUE,INDEX(Q21129:Q42853="",,),0)-1),"")</f>
        <v>11</v>
      </c>
      <c r="Q21129">
        <f t="shared" si="618"/>
        <v>1</v>
      </c>
      <c r="R21129">
        <f t="shared" si="617"/>
        <v>0</v>
      </c>
    </row>
    <row r="21130" spans="1:18" x14ac:dyDescent="0.3">
      <c r="A21130" t="s">
        <v>1423</v>
      </c>
      <c r="B21130" s="1">
        <v>38293</v>
      </c>
      <c r="C21130" s="2">
        <v>0.41666666666666669</v>
      </c>
      <c r="D21130" t="s">
        <v>1495</v>
      </c>
      <c r="E21130" t="s">
        <v>1496</v>
      </c>
      <c r="G21130" s="6" t="s">
        <v>29</v>
      </c>
      <c r="H21130" t="s">
        <v>69</v>
      </c>
      <c r="I21130" t="s">
        <v>26</v>
      </c>
      <c r="J21130" t="s">
        <v>27</v>
      </c>
      <c r="K21130">
        <v>8</v>
      </c>
      <c r="L21130">
        <v>20.9</v>
      </c>
      <c r="M21130" t="s">
        <v>868</v>
      </c>
      <c r="N21130">
        <v>20.9</v>
      </c>
      <c r="O21130" t="s">
        <v>24</v>
      </c>
      <c r="P21130" cm="1">
        <f t="array" ref="P21130">IF(Q21130&gt;0,INDEX(Q21130:Q42854,MATCH(TRUE,INDEX(Q21130:Q42854="",,),0)-1),"")</f>
        <v>11</v>
      </c>
      <c r="Q21130">
        <f t="shared" si="618"/>
        <v>1</v>
      </c>
      <c r="R21130">
        <f t="shared" si="617"/>
        <v>0</v>
      </c>
    </row>
    <row r="21131" spans="1:18" x14ac:dyDescent="0.3">
      <c r="A21131" t="s">
        <v>1423</v>
      </c>
      <c r="B21131" s="1">
        <v>38293</v>
      </c>
      <c r="C21131" s="2">
        <v>0.41666666666666669</v>
      </c>
      <c r="D21131" t="s">
        <v>1495</v>
      </c>
      <c r="E21131" t="s">
        <v>1496</v>
      </c>
      <c r="G21131" s="6" t="s">
        <v>29</v>
      </c>
      <c r="H21131" t="s">
        <v>41</v>
      </c>
      <c r="I21131" t="s">
        <v>26</v>
      </c>
      <c r="J21131" t="s">
        <v>27</v>
      </c>
      <c r="K21131">
        <v>3</v>
      </c>
      <c r="L21131">
        <v>56.5</v>
      </c>
      <c r="M21131" t="s">
        <v>868</v>
      </c>
      <c r="N21131">
        <v>56.5</v>
      </c>
      <c r="O21131" t="s">
        <v>24</v>
      </c>
      <c r="P21131" cm="1">
        <f t="array" ref="P21131">IF(Q21131&gt;0,INDEX(Q21131:Q42855,MATCH(TRUE,INDEX(Q21131:Q42855="",,),0)-1),"")</f>
        <v>11</v>
      </c>
      <c r="Q21131">
        <f t="shared" si="618"/>
        <v>1</v>
      </c>
      <c r="R21131">
        <f t="shared" si="617"/>
        <v>0</v>
      </c>
    </row>
    <row r="21132" spans="1:18" x14ac:dyDescent="0.3">
      <c r="A21132" t="s">
        <v>1423</v>
      </c>
      <c r="B21132" s="1">
        <v>38293</v>
      </c>
      <c r="C21132" s="2">
        <v>0.41666666666666669</v>
      </c>
      <c r="D21132" t="s">
        <v>1495</v>
      </c>
      <c r="E21132" t="s">
        <v>1496</v>
      </c>
      <c r="G21132" s="6" t="s">
        <v>29</v>
      </c>
      <c r="H21132" t="s">
        <v>28</v>
      </c>
      <c r="I21132" t="s">
        <v>26</v>
      </c>
      <c r="J21132" t="s">
        <v>27</v>
      </c>
      <c r="K21132">
        <v>87</v>
      </c>
      <c r="L21132">
        <v>47.65</v>
      </c>
      <c r="M21132" t="s">
        <v>868</v>
      </c>
      <c r="N21132">
        <v>47.65</v>
      </c>
      <c r="O21132" t="s">
        <v>24</v>
      </c>
      <c r="P21132" cm="1">
        <f t="array" ref="P21132">IF(Q21132&gt;0,INDEX(Q21132:Q42856,MATCH(TRUE,INDEX(Q21132:Q42856="",,),0)-1),"")</f>
        <v>11</v>
      </c>
      <c r="Q21132">
        <f t="shared" si="618"/>
        <v>1</v>
      </c>
      <c r="R21132">
        <f t="shared" si="617"/>
        <v>0</v>
      </c>
    </row>
    <row r="21133" spans="1:18" x14ac:dyDescent="0.3">
      <c r="A21133" t="s">
        <v>1423</v>
      </c>
      <c r="B21133" s="1">
        <v>38293</v>
      </c>
      <c r="C21133" s="2">
        <v>0.41666666666666669</v>
      </c>
      <c r="D21133" t="s">
        <v>1495</v>
      </c>
      <c r="E21133" t="s">
        <v>1496</v>
      </c>
      <c r="G21133" t="s">
        <v>19</v>
      </c>
      <c r="H21133" t="s">
        <v>194</v>
      </c>
      <c r="I21133" t="s">
        <v>21</v>
      </c>
      <c r="J21133" t="s">
        <v>22</v>
      </c>
      <c r="K21133">
        <v>16.7</v>
      </c>
      <c r="L21133">
        <v>846</v>
      </c>
      <c r="M21133" t="s">
        <v>1171</v>
      </c>
      <c r="N21133">
        <v>1000</v>
      </c>
      <c r="P21133" cm="1">
        <f t="array" ref="P21133">IF(Q21133&gt;0,INDEX(Q21133:Q42857,MATCH(TRUE,INDEX(Q21133:Q42857="",,),0)-1),"")</f>
        <v>11</v>
      </c>
      <c r="Q21133">
        <f t="shared" si="618"/>
        <v>2</v>
      </c>
      <c r="R21133">
        <f t="shared" si="617"/>
        <v>0</v>
      </c>
    </row>
    <row r="21134" spans="1:18" x14ac:dyDescent="0.3">
      <c r="A21134" t="s">
        <v>1423</v>
      </c>
      <c r="B21134" s="1">
        <v>38293</v>
      </c>
      <c r="C21134" s="2">
        <v>0.41666666666666669</v>
      </c>
      <c r="D21134" t="s">
        <v>1495</v>
      </c>
      <c r="E21134" t="s">
        <v>1496</v>
      </c>
      <c r="G21134" t="s">
        <v>19</v>
      </c>
      <c r="H21134" t="s">
        <v>63</v>
      </c>
      <c r="I21134" t="s">
        <v>26</v>
      </c>
      <c r="J21134" t="s">
        <v>27</v>
      </c>
      <c r="K21134">
        <v>601</v>
      </c>
      <c r="L21134">
        <v>17.8</v>
      </c>
      <c r="M21134" t="s">
        <v>1171</v>
      </c>
      <c r="N21134">
        <v>40.1</v>
      </c>
      <c r="P21134" cm="1">
        <f t="array" ref="P21134">IF(Q21134&gt;0,INDEX(Q21134:Q42858,MATCH(TRUE,INDEX(Q21134:Q42858="",,),0)-1),"")</f>
        <v>11</v>
      </c>
      <c r="Q21134">
        <f t="shared" si="618"/>
        <v>2</v>
      </c>
      <c r="R21134">
        <f t="shared" si="617"/>
        <v>0</v>
      </c>
    </row>
    <row r="21135" spans="1:18" x14ac:dyDescent="0.3">
      <c r="A21135" t="s">
        <v>1423</v>
      </c>
      <c r="B21135" s="1">
        <v>38293</v>
      </c>
      <c r="C21135" s="2">
        <v>0.41666666666666669</v>
      </c>
      <c r="D21135" t="s">
        <v>1495</v>
      </c>
      <c r="E21135" t="s">
        <v>1496</v>
      </c>
      <c r="G21135" t="s">
        <v>19</v>
      </c>
      <c r="H21135" t="s">
        <v>64</v>
      </c>
      <c r="I21135" t="s">
        <v>26</v>
      </c>
      <c r="J21135" t="s">
        <v>27</v>
      </c>
      <c r="K21135">
        <v>709</v>
      </c>
      <c r="L21135">
        <v>13.15</v>
      </c>
      <c r="M21135" t="s">
        <v>1171</v>
      </c>
      <c r="N21135">
        <v>36</v>
      </c>
      <c r="P21135" cm="1">
        <f t="array" ref="P21135">IF(Q21135&gt;0,INDEX(Q21135:Q42859,MATCH(TRUE,INDEX(Q21135:Q42859="",,),0)-1),"")</f>
        <v>11</v>
      </c>
      <c r="Q21135">
        <f t="shared" si="618"/>
        <v>2</v>
      </c>
      <c r="R21135">
        <f t="shared" si="617"/>
        <v>0</v>
      </c>
    </row>
    <row r="21136" spans="1:18" x14ac:dyDescent="0.3">
      <c r="A21136" t="s">
        <v>1423</v>
      </c>
      <c r="B21136" s="1">
        <v>38293</v>
      </c>
      <c r="C21136" s="2">
        <v>0.41666666666666669</v>
      </c>
      <c r="D21136" t="s">
        <v>1495</v>
      </c>
      <c r="E21136" t="s">
        <v>1496</v>
      </c>
      <c r="G21136" s="6" t="s">
        <v>29</v>
      </c>
      <c r="H21136" t="s">
        <v>30</v>
      </c>
      <c r="I21136" t="s">
        <v>21</v>
      </c>
      <c r="J21136" t="s">
        <v>22</v>
      </c>
      <c r="K21136">
        <v>2.2999999999999998</v>
      </c>
      <c r="L21136">
        <v>175</v>
      </c>
      <c r="M21136" t="s">
        <v>1171</v>
      </c>
      <c r="N21136">
        <v>175</v>
      </c>
      <c r="P21136" cm="1">
        <f t="array" ref="P21136">IF(Q21136&gt;0,INDEX(Q21136:Q42860,MATCH(TRUE,INDEX(Q21136:Q42860="",,),0)-1),"")</f>
        <v>11</v>
      </c>
      <c r="Q21136">
        <f t="shared" si="618"/>
        <v>2</v>
      </c>
      <c r="R21136">
        <f t="shared" si="617"/>
        <v>0</v>
      </c>
    </row>
    <row r="21137" spans="1:18" x14ac:dyDescent="0.3">
      <c r="A21137" t="s">
        <v>1423</v>
      </c>
      <c r="B21137" s="1">
        <v>38293</v>
      </c>
      <c r="C21137" s="2">
        <v>0.41666666666666669</v>
      </c>
      <c r="D21137" t="s">
        <v>1495</v>
      </c>
      <c r="E21137" t="s">
        <v>1496</v>
      </c>
      <c r="G21137" s="6" t="s">
        <v>29</v>
      </c>
      <c r="H21137" t="s">
        <v>406</v>
      </c>
      <c r="I21137" t="s">
        <v>21</v>
      </c>
      <c r="J21137" t="s">
        <v>22</v>
      </c>
      <c r="K21137">
        <v>5.3</v>
      </c>
      <c r="L21137">
        <v>90</v>
      </c>
      <c r="M21137" t="s">
        <v>1171</v>
      </c>
      <c r="N21137">
        <v>90</v>
      </c>
      <c r="P21137" cm="1">
        <f t="array" ref="P21137">IF(Q21137&gt;0,INDEX(Q21137:Q42861,MATCH(TRUE,INDEX(Q21137:Q42861="",,),0)-1),"")</f>
        <v>11</v>
      </c>
      <c r="Q21137">
        <f t="shared" si="618"/>
        <v>2</v>
      </c>
      <c r="R21137">
        <f t="shared" si="617"/>
        <v>0</v>
      </c>
    </row>
    <row r="21138" spans="1:18" x14ac:dyDescent="0.3">
      <c r="A21138" t="s">
        <v>1423</v>
      </c>
      <c r="B21138" s="1">
        <v>38293</v>
      </c>
      <c r="C21138" s="2">
        <v>0.41666666666666669</v>
      </c>
      <c r="D21138" t="s">
        <v>1495</v>
      </c>
      <c r="E21138" t="s">
        <v>1496</v>
      </c>
      <c r="G21138" s="6" t="s">
        <v>29</v>
      </c>
      <c r="H21138" t="s">
        <v>99</v>
      </c>
      <c r="I21138" t="s">
        <v>21</v>
      </c>
      <c r="J21138" t="s">
        <v>22</v>
      </c>
      <c r="K21138">
        <v>5.9</v>
      </c>
      <c r="L21138">
        <v>125</v>
      </c>
      <c r="M21138" t="s">
        <v>1171</v>
      </c>
      <c r="N21138">
        <v>125</v>
      </c>
      <c r="P21138" cm="1">
        <f t="array" ref="P21138">IF(Q21138&gt;0,INDEX(Q21138:Q42862,MATCH(TRUE,INDEX(Q21138:Q42862="",,),0)-1),"")</f>
        <v>11</v>
      </c>
      <c r="Q21138">
        <f t="shared" si="618"/>
        <v>2</v>
      </c>
      <c r="R21138">
        <f t="shared" si="617"/>
        <v>0</v>
      </c>
    </row>
    <row r="21139" spans="1:18" x14ac:dyDescent="0.3">
      <c r="A21139" t="s">
        <v>1423</v>
      </c>
      <c r="B21139" s="1">
        <v>38293</v>
      </c>
      <c r="C21139" s="2">
        <v>0.41666666666666669</v>
      </c>
      <c r="D21139" t="s">
        <v>1495</v>
      </c>
      <c r="E21139" t="s">
        <v>1496</v>
      </c>
      <c r="G21139" s="6" t="s">
        <v>29</v>
      </c>
      <c r="H21139" t="s">
        <v>69</v>
      </c>
      <c r="I21139" t="s">
        <v>21</v>
      </c>
      <c r="J21139" t="s">
        <v>22</v>
      </c>
      <c r="K21139">
        <v>3</v>
      </c>
      <c r="L21139">
        <v>148</v>
      </c>
      <c r="M21139" t="s">
        <v>1171</v>
      </c>
      <c r="N21139">
        <v>148</v>
      </c>
      <c r="P21139" cm="1">
        <f t="array" ref="P21139">IF(Q21139&gt;0,INDEX(Q21139:Q42863,MATCH(TRUE,INDEX(Q21139:Q42863="",,),0)-1),"")</f>
        <v>11</v>
      </c>
      <c r="Q21139">
        <f t="shared" si="618"/>
        <v>2</v>
      </c>
      <c r="R21139">
        <f t="shared" si="617"/>
        <v>0</v>
      </c>
    </row>
    <row r="21140" spans="1:18" x14ac:dyDescent="0.3">
      <c r="A21140" t="s">
        <v>1423</v>
      </c>
      <c r="B21140" s="1">
        <v>38293</v>
      </c>
      <c r="C21140" s="2">
        <v>0.41666666666666669</v>
      </c>
      <c r="D21140" t="s">
        <v>1495</v>
      </c>
      <c r="E21140" t="s">
        <v>1496</v>
      </c>
      <c r="G21140" s="6" t="s">
        <v>29</v>
      </c>
      <c r="H21140" t="s">
        <v>41</v>
      </c>
      <c r="I21140" t="s">
        <v>21</v>
      </c>
      <c r="J21140" t="s">
        <v>22</v>
      </c>
      <c r="K21140">
        <v>5</v>
      </c>
      <c r="L21140">
        <v>211</v>
      </c>
      <c r="M21140" t="s">
        <v>1171</v>
      </c>
      <c r="N21140">
        <v>211</v>
      </c>
      <c r="P21140" cm="1">
        <f t="array" ref="P21140">IF(Q21140&gt;0,INDEX(Q21140:Q42864,MATCH(TRUE,INDEX(Q21140:Q42864="",,),0)-1),"")</f>
        <v>11</v>
      </c>
      <c r="Q21140">
        <f t="shared" si="618"/>
        <v>2</v>
      </c>
      <c r="R21140">
        <f t="shared" si="617"/>
        <v>0</v>
      </c>
    </row>
    <row r="21141" spans="1:18" x14ac:dyDescent="0.3">
      <c r="A21141" t="s">
        <v>1423</v>
      </c>
      <c r="B21141" s="1">
        <v>38293</v>
      </c>
      <c r="C21141" s="2">
        <v>0.41666666666666669</v>
      </c>
      <c r="D21141" t="s">
        <v>1495</v>
      </c>
      <c r="E21141" t="s">
        <v>1496</v>
      </c>
      <c r="G21141" s="6" t="s">
        <v>29</v>
      </c>
      <c r="H21141" t="s">
        <v>154</v>
      </c>
      <c r="I21141" t="s">
        <v>21</v>
      </c>
      <c r="J21141" t="s">
        <v>22</v>
      </c>
      <c r="K21141">
        <v>10.3</v>
      </c>
      <c r="L21141">
        <v>353</v>
      </c>
      <c r="M21141" t="s">
        <v>1171</v>
      </c>
      <c r="N21141">
        <v>353</v>
      </c>
      <c r="P21141" cm="1">
        <f t="array" ref="P21141">IF(Q21141&gt;0,INDEX(Q21141:Q42865,MATCH(TRUE,INDEX(Q21141:Q42865="",,),0)-1),"")</f>
        <v>11</v>
      </c>
      <c r="Q21141">
        <f t="shared" si="618"/>
        <v>2</v>
      </c>
      <c r="R21141">
        <f t="shared" si="617"/>
        <v>0</v>
      </c>
    </row>
    <row r="21142" spans="1:18" x14ac:dyDescent="0.3">
      <c r="A21142" t="s">
        <v>1423</v>
      </c>
      <c r="B21142" s="1">
        <v>38293</v>
      </c>
      <c r="C21142" s="2">
        <v>0.41666666666666669</v>
      </c>
      <c r="D21142" t="s">
        <v>1495</v>
      </c>
      <c r="E21142" t="s">
        <v>1496</v>
      </c>
      <c r="G21142" s="6" t="s">
        <v>29</v>
      </c>
      <c r="H21142" t="s">
        <v>99</v>
      </c>
      <c r="I21142" t="s">
        <v>26</v>
      </c>
      <c r="J21142" t="s">
        <v>27</v>
      </c>
      <c r="K21142">
        <v>196</v>
      </c>
      <c r="L21142">
        <v>10.1</v>
      </c>
      <c r="M21142" t="s">
        <v>1171</v>
      </c>
      <c r="N21142">
        <v>10.1</v>
      </c>
      <c r="P21142" cm="1">
        <f t="array" ref="P21142">IF(Q21142&gt;0,INDEX(Q21142:Q42866,MATCH(TRUE,INDEX(Q21142:Q42866="",,),0)-1),"")</f>
        <v>11</v>
      </c>
      <c r="Q21142">
        <f t="shared" si="618"/>
        <v>2</v>
      </c>
      <c r="R21142">
        <f t="shared" si="617"/>
        <v>0</v>
      </c>
    </row>
    <row r="21143" spans="1:18" x14ac:dyDescent="0.3">
      <c r="A21143" t="s">
        <v>1423</v>
      </c>
      <c r="B21143" s="1">
        <v>38293</v>
      </c>
      <c r="C21143" s="2">
        <v>0.41666666666666669</v>
      </c>
      <c r="D21143" t="s">
        <v>1495</v>
      </c>
      <c r="E21143" t="s">
        <v>1496</v>
      </c>
      <c r="G21143" s="6" t="s">
        <v>29</v>
      </c>
      <c r="H21143" t="s">
        <v>148</v>
      </c>
      <c r="I21143" t="s">
        <v>26</v>
      </c>
      <c r="J21143" t="s">
        <v>27</v>
      </c>
      <c r="K21143">
        <v>12</v>
      </c>
      <c r="L21143">
        <v>17</v>
      </c>
      <c r="M21143" t="s">
        <v>1171</v>
      </c>
      <c r="N21143">
        <v>17</v>
      </c>
      <c r="P21143" cm="1">
        <f t="array" ref="P21143">IF(Q21143&gt;0,INDEX(Q21143:Q42867,MATCH(TRUE,INDEX(Q21143:Q42867="",,),0)-1),"")</f>
        <v>11</v>
      </c>
      <c r="Q21143">
        <f t="shared" si="618"/>
        <v>2</v>
      </c>
      <c r="R21143">
        <f t="shared" si="617"/>
        <v>0</v>
      </c>
    </row>
    <row r="21144" spans="1:18" x14ac:dyDescent="0.3">
      <c r="A21144" t="s">
        <v>1423</v>
      </c>
      <c r="B21144" s="1">
        <v>38293</v>
      </c>
      <c r="C21144" s="2">
        <v>0.41666666666666669</v>
      </c>
      <c r="D21144" t="s">
        <v>1495</v>
      </c>
      <c r="E21144" t="s">
        <v>1496</v>
      </c>
      <c r="G21144" s="6" t="s">
        <v>29</v>
      </c>
      <c r="H21144" t="s">
        <v>197</v>
      </c>
      <c r="I21144" t="s">
        <v>26</v>
      </c>
      <c r="J21144" t="s">
        <v>27</v>
      </c>
      <c r="K21144">
        <v>18</v>
      </c>
      <c r="L21144">
        <v>25.1</v>
      </c>
      <c r="M21144" t="s">
        <v>1171</v>
      </c>
      <c r="N21144">
        <v>25.1</v>
      </c>
      <c r="P21144" cm="1">
        <f t="array" ref="P21144">IF(Q21144&gt;0,INDEX(Q21144:Q42868,MATCH(TRUE,INDEX(Q21144:Q42868="",,),0)-1),"")</f>
        <v>11</v>
      </c>
      <c r="Q21144">
        <f t="shared" si="618"/>
        <v>2</v>
      </c>
      <c r="R21144">
        <f t="shared" si="617"/>
        <v>0</v>
      </c>
    </row>
    <row r="21145" spans="1:18" x14ac:dyDescent="0.3">
      <c r="A21145" t="s">
        <v>1423</v>
      </c>
      <c r="B21145" s="1">
        <v>38293</v>
      </c>
      <c r="C21145" s="2">
        <v>0.41666666666666669</v>
      </c>
      <c r="D21145" t="s">
        <v>1495</v>
      </c>
      <c r="E21145" t="s">
        <v>1496</v>
      </c>
      <c r="G21145" s="6" t="s">
        <v>29</v>
      </c>
      <c r="H21145" t="s">
        <v>69</v>
      </c>
      <c r="I21145" t="s">
        <v>26</v>
      </c>
      <c r="J21145" t="s">
        <v>27</v>
      </c>
      <c r="K21145">
        <v>8</v>
      </c>
      <c r="L21145">
        <v>20.9</v>
      </c>
      <c r="M21145" t="s">
        <v>1171</v>
      </c>
      <c r="N21145">
        <v>20.9</v>
      </c>
      <c r="P21145" cm="1">
        <f t="array" ref="P21145">IF(Q21145&gt;0,INDEX(Q21145:Q42869,MATCH(TRUE,INDEX(Q21145:Q42869="",,),0)-1),"")</f>
        <v>11</v>
      </c>
      <c r="Q21145">
        <f t="shared" si="618"/>
        <v>2</v>
      </c>
      <c r="R21145">
        <f t="shared" si="617"/>
        <v>0</v>
      </c>
    </row>
    <row r="21146" spans="1:18" x14ac:dyDescent="0.3">
      <c r="A21146" t="s">
        <v>1423</v>
      </c>
      <c r="B21146" s="1">
        <v>38293</v>
      </c>
      <c r="C21146" s="2">
        <v>0.41666666666666669</v>
      </c>
      <c r="D21146" t="s">
        <v>1495</v>
      </c>
      <c r="E21146" t="s">
        <v>1496</v>
      </c>
      <c r="G21146" s="6" t="s">
        <v>29</v>
      </c>
      <c r="H21146" t="s">
        <v>41</v>
      </c>
      <c r="I21146" t="s">
        <v>26</v>
      </c>
      <c r="J21146" t="s">
        <v>27</v>
      </c>
      <c r="K21146">
        <v>3</v>
      </c>
      <c r="L21146">
        <v>56.5</v>
      </c>
      <c r="M21146" t="s">
        <v>1171</v>
      </c>
      <c r="N21146">
        <v>56.5</v>
      </c>
      <c r="P21146" cm="1">
        <f t="array" ref="P21146">IF(Q21146&gt;0,INDEX(Q21146:Q42870,MATCH(TRUE,INDEX(Q21146:Q42870="",,),0)-1),"")</f>
        <v>11</v>
      </c>
      <c r="Q21146">
        <f t="shared" si="618"/>
        <v>2</v>
      </c>
      <c r="R21146">
        <f t="shared" si="617"/>
        <v>0</v>
      </c>
    </row>
    <row r="21147" spans="1:18" x14ac:dyDescent="0.3">
      <c r="A21147" t="s">
        <v>1423</v>
      </c>
      <c r="B21147" s="1">
        <v>38293</v>
      </c>
      <c r="C21147" s="2">
        <v>0.41666666666666669</v>
      </c>
      <c r="D21147" t="s">
        <v>1495</v>
      </c>
      <c r="E21147" t="s">
        <v>1496</v>
      </c>
      <c r="G21147" s="6" t="s">
        <v>29</v>
      </c>
      <c r="H21147" t="s">
        <v>28</v>
      </c>
      <c r="I21147" t="s">
        <v>26</v>
      </c>
      <c r="J21147" t="s">
        <v>27</v>
      </c>
      <c r="K21147">
        <v>87</v>
      </c>
      <c r="L21147">
        <v>47.65</v>
      </c>
      <c r="M21147" t="s">
        <v>1171</v>
      </c>
      <c r="N21147">
        <v>47.65</v>
      </c>
      <c r="P21147" cm="1">
        <f t="array" ref="P21147">IF(Q21147&gt;0,INDEX(Q21147:Q42871,MATCH(TRUE,INDEX(Q21147:Q42871="",,),0)-1),"")</f>
        <v>11</v>
      </c>
      <c r="Q21147">
        <f t="shared" si="618"/>
        <v>2</v>
      </c>
      <c r="R21147">
        <f t="shared" si="617"/>
        <v>0</v>
      </c>
    </row>
    <row r="21148" spans="1:18" x14ac:dyDescent="0.3">
      <c r="A21148" t="s">
        <v>1423</v>
      </c>
      <c r="B21148" s="1">
        <v>38293</v>
      </c>
      <c r="C21148" s="2">
        <v>0.41666666666666669</v>
      </c>
      <c r="D21148" t="s">
        <v>1495</v>
      </c>
      <c r="E21148" t="s">
        <v>1496</v>
      </c>
      <c r="G21148" t="s">
        <v>19</v>
      </c>
      <c r="H21148" t="s">
        <v>194</v>
      </c>
      <c r="I21148" t="s">
        <v>21</v>
      </c>
      <c r="J21148" t="s">
        <v>22</v>
      </c>
      <c r="K21148">
        <v>16.7</v>
      </c>
      <c r="L21148">
        <v>846</v>
      </c>
      <c r="M21148" t="s">
        <v>449</v>
      </c>
      <c r="N21148">
        <v>913</v>
      </c>
      <c r="P21148" cm="1">
        <f t="array" ref="P21148">IF(Q21148&gt;0,INDEX(Q21148:Q42872,MATCH(TRUE,INDEX(Q21148:Q42872="",,),0)-1),"")</f>
        <v>11</v>
      </c>
      <c r="Q21148">
        <f t="shared" si="618"/>
        <v>3</v>
      </c>
      <c r="R21148">
        <f t="shared" si="617"/>
        <v>0</v>
      </c>
    </row>
    <row r="21149" spans="1:18" x14ac:dyDescent="0.3">
      <c r="A21149" t="s">
        <v>1423</v>
      </c>
      <c r="B21149" s="1">
        <v>38293</v>
      </c>
      <c r="C21149" s="2">
        <v>0.41666666666666669</v>
      </c>
      <c r="D21149" t="s">
        <v>1495</v>
      </c>
      <c r="E21149" t="s">
        <v>1496</v>
      </c>
      <c r="G21149" t="s">
        <v>19</v>
      </c>
      <c r="H21149" t="s">
        <v>63</v>
      </c>
      <c r="I21149" t="s">
        <v>26</v>
      </c>
      <c r="J21149" t="s">
        <v>27</v>
      </c>
      <c r="K21149">
        <v>601</v>
      </c>
      <c r="L21149">
        <v>17.8</v>
      </c>
      <c r="M21149" t="s">
        <v>449</v>
      </c>
      <c r="N21149">
        <v>36.42</v>
      </c>
      <c r="P21149" cm="1">
        <f t="array" ref="P21149">IF(Q21149&gt;0,INDEX(Q21149:Q42873,MATCH(TRUE,INDEX(Q21149:Q42873="",,),0)-1),"")</f>
        <v>11</v>
      </c>
      <c r="Q21149">
        <f t="shared" si="618"/>
        <v>3</v>
      </c>
      <c r="R21149">
        <f t="shared" si="617"/>
        <v>0</v>
      </c>
    </row>
    <row r="21150" spans="1:18" x14ac:dyDescent="0.3">
      <c r="A21150" t="s">
        <v>1423</v>
      </c>
      <c r="B21150" s="1">
        <v>38293</v>
      </c>
      <c r="C21150" s="2">
        <v>0.41666666666666669</v>
      </c>
      <c r="D21150" t="s">
        <v>1495</v>
      </c>
      <c r="E21150" t="s">
        <v>1496</v>
      </c>
      <c r="G21150" t="s">
        <v>19</v>
      </c>
      <c r="H21150" t="s">
        <v>64</v>
      </c>
      <c r="I21150" t="s">
        <v>26</v>
      </c>
      <c r="J21150" t="s">
        <v>27</v>
      </c>
      <c r="K21150">
        <v>709</v>
      </c>
      <c r="L21150">
        <v>13.15</v>
      </c>
      <c r="M21150" t="s">
        <v>449</v>
      </c>
      <c r="N21150">
        <v>38.1</v>
      </c>
      <c r="P21150" cm="1">
        <f t="array" ref="P21150">IF(Q21150&gt;0,INDEX(Q21150:Q42874,MATCH(TRUE,INDEX(Q21150:Q42874="",,),0)-1),"")</f>
        <v>11</v>
      </c>
      <c r="Q21150">
        <f t="shared" si="618"/>
        <v>3</v>
      </c>
      <c r="R21150">
        <f t="shared" si="617"/>
        <v>0</v>
      </c>
    </row>
    <row r="21151" spans="1:18" x14ac:dyDescent="0.3">
      <c r="A21151" t="s">
        <v>1423</v>
      </c>
      <c r="B21151" s="1">
        <v>38293</v>
      </c>
      <c r="C21151" s="2">
        <v>0.41666666666666669</v>
      </c>
      <c r="D21151" t="s">
        <v>1495</v>
      </c>
      <c r="E21151" t="s">
        <v>1496</v>
      </c>
      <c r="G21151" s="6" t="s">
        <v>29</v>
      </c>
      <c r="H21151" t="s">
        <v>30</v>
      </c>
      <c r="I21151" t="s">
        <v>21</v>
      </c>
      <c r="J21151" t="s">
        <v>22</v>
      </c>
      <c r="K21151">
        <v>2.2999999999999998</v>
      </c>
      <c r="L21151">
        <v>175</v>
      </c>
      <c r="M21151" t="s">
        <v>449</v>
      </c>
      <c r="N21151">
        <v>175</v>
      </c>
      <c r="P21151" cm="1">
        <f t="array" ref="P21151">IF(Q21151&gt;0,INDEX(Q21151:Q42875,MATCH(TRUE,INDEX(Q21151:Q42875="",,),0)-1),"")</f>
        <v>11</v>
      </c>
      <c r="Q21151">
        <f t="shared" si="618"/>
        <v>3</v>
      </c>
      <c r="R21151">
        <f t="shared" si="617"/>
        <v>0</v>
      </c>
    </row>
    <row r="21152" spans="1:18" x14ac:dyDescent="0.3">
      <c r="A21152" t="s">
        <v>1423</v>
      </c>
      <c r="B21152" s="1">
        <v>38293</v>
      </c>
      <c r="C21152" s="2">
        <v>0.41666666666666669</v>
      </c>
      <c r="D21152" t="s">
        <v>1495</v>
      </c>
      <c r="E21152" t="s">
        <v>1496</v>
      </c>
      <c r="G21152" s="6" t="s">
        <v>29</v>
      </c>
      <c r="H21152" t="s">
        <v>406</v>
      </c>
      <c r="I21152" t="s">
        <v>21</v>
      </c>
      <c r="J21152" t="s">
        <v>22</v>
      </c>
      <c r="K21152">
        <v>5.3</v>
      </c>
      <c r="L21152">
        <v>90</v>
      </c>
      <c r="M21152" t="s">
        <v>449</v>
      </c>
      <c r="N21152">
        <v>90</v>
      </c>
      <c r="P21152" cm="1">
        <f t="array" ref="P21152">IF(Q21152&gt;0,INDEX(Q21152:Q42876,MATCH(TRUE,INDEX(Q21152:Q42876="",,),0)-1),"")</f>
        <v>11</v>
      </c>
      <c r="Q21152">
        <f t="shared" si="618"/>
        <v>3</v>
      </c>
      <c r="R21152">
        <f t="shared" si="617"/>
        <v>0</v>
      </c>
    </row>
    <row r="21153" spans="1:18" x14ac:dyDescent="0.3">
      <c r="A21153" t="s">
        <v>1423</v>
      </c>
      <c r="B21153" s="1">
        <v>38293</v>
      </c>
      <c r="C21153" s="2">
        <v>0.41666666666666669</v>
      </c>
      <c r="D21153" t="s">
        <v>1495</v>
      </c>
      <c r="E21153" t="s">
        <v>1496</v>
      </c>
      <c r="G21153" s="6" t="s">
        <v>29</v>
      </c>
      <c r="H21153" t="s">
        <v>99</v>
      </c>
      <c r="I21153" t="s">
        <v>21</v>
      </c>
      <c r="J21153" t="s">
        <v>22</v>
      </c>
      <c r="K21153">
        <v>5.9</v>
      </c>
      <c r="L21153">
        <v>125</v>
      </c>
      <c r="M21153" t="s">
        <v>449</v>
      </c>
      <c r="N21153">
        <v>125</v>
      </c>
      <c r="P21153" cm="1">
        <f t="array" ref="P21153">IF(Q21153&gt;0,INDEX(Q21153:Q42877,MATCH(TRUE,INDEX(Q21153:Q42877="",,),0)-1),"")</f>
        <v>11</v>
      </c>
      <c r="Q21153">
        <f t="shared" si="618"/>
        <v>3</v>
      </c>
      <c r="R21153">
        <f t="shared" si="617"/>
        <v>0</v>
      </c>
    </row>
    <row r="21154" spans="1:18" x14ac:dyDescent="0.3">
      <c r="A21154" t="s">
        <v>1423</v>
      </c>
      <c r="B21154" s="1">
        <v>38293</v>
      </c>
      <c r="C21154" s="2">
        <v>0.41666666666666669</v>
      </c>
      <c r="D21154" t="s">
        <v>1495</v>
      </c>
      <c r="E21154" t="s">
        <v>1496</v>
      </c>
      <c r="G21154" s="6" t="s">
        <v>29</v>
      </c>
      <c r="H21154" t="s">
        <v>69</v>
      </c>
      <c r="I21154" t="s">
        <v>21</v>
      </c>
      <c r="J21154" t="s">
        <v>22</v>
      </c>
      <c r="K21154">
        <v>3</v>
      </c>
      <c r="L21154">
        <v>148</v>
      </c>
      <c r="M21154" t="s">
        <v>449</v>
      </c>
      <c r="N21154">
        <v>148</v>
      </c>
      <c r="P21154" cm="1">
        <f t="array" ref="P21154">IF(Q21154&gt;0,INDEX(Q21154:Q42878,MATCH(TRUE,INDEX(Q21154:Q42878="",,),0)-1),"")</f>
        <v>11</v>
      </c>
      <c r="Q21154">
        <f t="shared" si="618"/>
        <v>3</v>
      </c>
      <c r="R21154">
        <f t="shared" si="617"/>
        <v>0</v>
      </c>
    </row>
    <row r="21155" spans="1:18" x14ac:dyDescent="0.3">
      <c r="A21155" t="s">
        <v>1423</v>
      </c>
      <c r="B21155" s="1">
        <v>38293</v>
      </c>
      <c r="C21155" s="2">
        <v>0.41666666666666669</v>
      </c>
      <c r="D21155" t="s">
        <v>1495</v>
      </c>
      <c r="E21155" t="s">
        <v>1496</v>
      </c>
      <c r="G21155" s="6" t="s">
        <v>29</v>
      </c>
      <c r="H21155" t="s">
        <v>41</v>
      </c>
      <c r="I21155" t="s">
        <v>21</v>
      </c>
      <c r="J21155" t="s">
        <v>22</v>
      </c>
      <c r="K21155">
        <v>5</v>
      </c>
      <c r="L21155">
        <v>211</v>
      </c>
      <c r="M21155" t="s">
        <v>449</v>
      </c>
      <c r="N21155">
        <v>211</v>
      </c>
      <c r="P21155" cm="1">
        <f t="array" ref="P21155">IF(Q21155&gt;0,INDEX(Q21155:Q42879,MATCH(TRUE,INDEX(Q21155:Q42879="",,),0)-1),"")</f>
        <v>11</v>
      </c>
      <c r="Q21155">
        <f t="shared" si="618"/>
        <v>3</v>
      </c>
      <c r="R21155">
        <f t="shared" si="617"/>
        <v>0</v>
      </c>
    </row>
    <row r="21156" spans="1:18" x14ac:dyDescent="0.3">
      <c r="A21156" t="s">
        <v>1423</v>
      </c>
      <c r="B21156" s="1">
        <v>38293</v>
      </c>
      <c r="C21156" s="2">
        <v>0.41666666666666669</v>
      </c>
      <c r="D21156" t="s">
        <v>1495</v>
      </c>
      <c r="E21156" t="s">
        <v>1496</v>
      </c>
      <c r="G21156" s="6" t="s">
        <v>29</v>
      </c>
      <c r="H21156" t="s">
        <v>154</v>
      </c>
      <c r="I21156" t="s">
        <v>21</v>
      </c>
      <c r="J21156" t="s">
        <v>22</v>
      </c>
      <c r="K21156">
        <v>10.3</v>
      </c>
      <c r="L21156">
        <v>353</v>
      </c>
      <c r="M21156" t="s">
        <v>449</v>
      </c>
      <c r="N21156">
        <v>353</v>
      </c>
      <c r="P21156" cm="1">
        <f t="array" ref="P21156">IF(Q21156&gt;0,INDEX(Q21156:Q42880,MATCH(TRUE,INDEX(Q21156:Q42880="",,),0)-1),"")</f>
        <v>11</v>
      </c>
      <c r="Q21156">
        <f t="shared" si="618"/>
        <v>3</v>
      </c>
      <c r="R21156">
        <f t="shared" si="617"/>
        <v>0</v>
      </c>
    </row>
    <row r="21157" spans="1:18" x14ac:dyDescent="0.3">
      <c r="A21157" t="s">
        <v>1423</v>
      </c>
      <c r="B21157" s="1">
        <v>38293</v>
      </c>
      <c r="C21157" s="2">
        <v>0.41666666666666669</v>
      </c>
      <c r="D21157" t="s">
        <v>1495</v>
      </c>
      <c r="E21157" t="s">
        <v>1496</v>
      </c>
      <c r="G21157" s="6" t="s">
        <v>29</v>
      </c>
      <c r="H21157" t="s">
        <v>99</v>
      </c>
      <c r="I21157" t="s">
        <v>26</v>
      </c>
      <c r="J21157" t="s">
        <v>27</v>
      </c>
      <c r="K21157">
        <v>196</v>
      </c>
      <c r="L21157">
        <v>10.1</v>
      </c>
      <c r="M21157" t="s">
        <v>449</v>
      </c>
      <c r="N21157">
        <v>10.1</v>
      </c>
      <c r="P21157" cm="1">
        <f t="array" ref="P21157">IF(Q21157&gt;0,INDEX(Q21157:Q42881,MATCH(TRUE,INDEX(Q21157:Q42881="",,),0)-1),"")</f>
        <v>11</v>
      </c>
      <c r="Q21157">
        <f t="shared" si="618"/>
        <v>3</v>
      </c>
      <c r="R21157">
        <f t="shared" si="617"/>
        <v>0</v>
      </c>
    </row>
    <row r="21158" spans="1:18" x14ac:dyDescent="0.3">
      <c r="A21158" t="s">
        <v>1423</v>
      </c>
      <c r="B21158" s="1">
        <v>38293</v>
      </c>
      <c r="C21158" s="2">
        <v>0.41666666666666669</v>
      </c>
      <c r="D21158" t="s">
        <v>1495</v>
      </c>
      <c r="E21158" t="s">
        <v>1496</v>
      </c>
      <c r="G21158" s="6" t="s">
        <v>29</v>
      </c>
      <c r="H21158" t="s">
        <v>148</v>
      </c>
      <c r="I21158" t="s">
        <v>26</v>
      </c>
      <c r="J21158" t="s">
        <v>27</v>
      </c>
      <c r="K21158">
        <v>12</v>
      </c>
      <c r="L21158">
        <v>17</v>
      </c>
      <c r="M21158" t="s">
        <v>449</v>
      </c>
      <c r="N21158">
        <v>17</v>
      </c>
      <c r="P21158" cm="1">
        <f t="array" ref="P21158">IF(Q21158&gt;0,INDEX(Q21158:Q42882,MATCH(TRUE,INDEX(Q21158:Q42882="",,),0)-1),"")</f>
        <v>11</v>
      </c>
      <c r="Q21158">
        <f t="shared" si="618"/>
        <v>3</v>
      </c>
      <c r="R21158">
        <f t="shared" si="617"/>
        <v>0</v>
      </c>
    </row>
    <row r="21159" spans="1:18" x14ac:dyDescent="0.3">
      <c r="A21159" t="s">
        <v>1423</v>
      </c>
      <c r="B21159" s="1">
        <v>38293</v>
      </c>
      <c r="C21159" s="2">
        <v>0.41666666666666669</v>
      </c>
      <c r="D21159" t="s">
        <v>1495</v>
      </c>
      <c r="E21159" t="s">
        <v>1496</v>
      </c>
      <c r="G21159" s="6" t="s">
        <v>29</v>
      </c>
      <c r="H21159" t="s">
        <v>197</v>
      </c>
      <c r="I21159" t="s">
        <v>26</v>
      </c>
      <c r="J21159" t="s">
        <v>27</v>
      </c>
      <c r="K21159">
        <v>18</v>
      </c>
      <c r="L21159">
        <v>25.1</v>
      </c>
      <c r="M21159" t="s">
        <v>449</v>
      </c>
      <c r="N21159">
        <v>25.1</v>
      </c>
      <c r="P21159" cm="1">
        <f t="array" ref="P21159">IF(Q21159&gt;0,INDEX(Q21159:Q42883,MATCH(TRUE,INDEX(Q21159:Q42883="",,),0)-1),"")</f>
        <v>11</v>
      </c>
      <c r="Q21159">
        <f t="shared" si="618"/>
        <v>3</v>
      </c>
      <c r="R21159">
        <f t="shared" si="617"/>
        <v>0</v>
      </c>
    </row>
    <row r="21160" spans="1:18" x14ac:dyDescent="0.3">
      <c r="A21160" t="s">
        <v>1423</v>
      </c>
      <c r="B21160" s="1">
        <v>38293</v>
      </c>
      <c r="C21160" s="2">
        <v>0.41666666666666669</v>
      </c>
      <c r="D21160" t="s">
        <v>1495</v>
      </c>
      <c r="E21160" t="s">
        <v>1496</v>
      </c>
      <c r="G21160" s="6" t="s">
        <v>29</v>
      </c>
      <c r="H21160" t="s">
        <v>69</v>
      </c>
      <c r="I21160" t="s">
        <v>26</v>
      </c>
      <c r="J21160" t="s">
        <v>27</v>
      </c>
      <c r="K21160">
        <v>8</v>
      </c>
      <c r="L21160">
        <v>20.9</v>
      </c>
      <c r="M21160" t="s">
        <v>449</v>
      </c>
      <c r="N21160">
        <v>20.9</v>
      </c>
      <c r="P21160" cm="1">
        <f t="array" ref="P21160">IF(Q21160&gt;0,INDEX(Q21160:Q42884,MATCH(TRUE,INDEX(Q21160:Q42884="",,),0)-1),"")</f>
        <v>11</v>
      </c>
      <c r="Q21160">
        <f t="shared" si="618"/>
        <v>3</v>
      </c>
      <c r="R21160">
        <f t="shared" si="617"/>
        <v>0</v>
      </c>
    </row>
    <row r="21161" spans="1:18" x14ac:dyDescent="0.3">
      <c r="A21161" t="s">
        <v>1423</v>
      </c>
      <c r="B21161" s="1">
        <v>38293</v>
      </c>
      <c r="C21161" s="2">
        <v>0.41666666666666669</v>
      </c>
      <c r="D21161" t="s">
        <v>1495</v>
      </c>
      <c r="E21161" t="s">
        <v>1496</v>
      </c>
      <c r="G21161" s="6" t="s">
        <v>29</v>
      </c>
      <c r="H21161" t="s">
        <v>41</v>
      </c>
      <c r="I21161" t="s">
        <v>26</v>
      </c>
      <c r="J21161" t="s">
        <v>27</v>
      </c>
      <c r="K21161">
        <v>3</v>
      </c>
      <c r="L21161">
        <v>56.5</v>
      </c>
      <c r="M21161" t="s">
        <v>449</v>
      </c>
      <c r="N21161">
        <v>56.5</v>
      </c>
      <c r="P21161" cm="1">
        <f t="array" ref="P21161">IF(Q21161&gt;0,INDEX(Q21161:Q42885,MATCH(TRUE,INDEX(Q21161:Q42885="",,),0)-1),"")</f>
        <v>11</v>
      </c>
      <c r="Q21161">
        <f t="shared" si="618"/>
        <v>3</v>
      </c>
      <c r="R21161">
        <f t="shared" si="617"/>
        <v>0</v>
      </c>
    </row>
    <row r="21162" spans="1:18" x14ac:dyDescent="0.3">
      <c r="A21162" t="s">
        <v>1423</v>
      </c>
      <c r="B21162" s="1">
        <v>38293</v>
      </c>
      <c r="C21162" s="2">
        <v>0.41666666666666669</v>
      </c>
      <c r="D21162" t="s">
        <v>1495</v>
      </c>
      <c r="E21162" t="s">
        <v>1496</v>
      </c>
      <c r="G21162" s="6" t="s">
        <v>29</v>
      </c>
      <c r="H21162" t="s">
        <v>28</v>
      </c>
      <c r="I21162" t="s">
        <v>26</v>
      </c>
      <c r="J21162" t="s">
        <v>27</v>
      </c>
      <c r="K21162">
        <v>87</v>
      </c>
      <c r="L21162">
        <v>47.65</v>
      </c>
      <c r="M21162" t="s">
        <v>449</v>
      </c>
      <c r="N21162">
        <v>47.65</v>
      </c>
      <c r="P21162" cm="1">
        <f t="array" ref="P21162">IF(Q21162&gt;0,INDEX(Q21162:Q42886,MATCH(TRUE,INDEX(Q21162:Q42886="",,),0)-1),"")</f>
        <v>11</v>
      </c>
      <c r="Q21162">
        <f t="shared" si="618"/>
        <v>3</v>
      </c>
      <c r="R21162">
        <f t="shared" si="617"/>
        <v>0</v>
      </c>
    </row>
    <row r="21163" spans="1:18" x14ac:dyDescent="0.3">
      <c r="A21163" t="s">
        <v>1423</v>
      </c>
      <c r="B21163" s="1">
        <v>38293</v>
      </c>
      <c r="C21163" s="2">
        <v>0.41666666666666669</v>
      </c>
      <c r="D21163" t="s">
        <v>1495</v>
      </c>
      <c r="E21163" t="s">
        <v>1496</v>
      </c>
      <c r="G21163" t="s">
        <v>19</v>
      </c>
      <c r="H21163" t="s">
        <v>194</v>
      </c>
      <c r="I21163" t="s">
        <v>21</v>
      </c>
      <c r="J21163" t="s">
        <v>22</v>
      </c>
      <c r="K21163">
        <v>16.7</v>
      </c>
      <c r="L21163">
        <v>846</v>
      </c>
      <c r="M21163" t="s">
        <v>1117</v>
      </c>
      <c r="N21163">
        <v>848.1</v>
      </c>
      <c r="P21163" cm="1">
        <f t="array" ref="P21163">IF(Q21163&gt;0,INDEX(Q21163:Q42887,MATCH(TRUE,INDEX(Q21163:Q42887="",,),0)-1),"")</f>
        <v>11</v>
      </c>
      <c r="Q21163">
        <f t="shared" si="618"/>
        <v>4</v>
      </c>
      <c r="R21163">
        <f t="shared" si="617"/>
        <v>0</v>
      </c>
    </row>
    <row r="21164" spans="1:18" x14ac:dyDescent="0.3">
      <c r="A21164" t="s">
        <v>1423</v>
      </c>
      <c r="B21164" s="1">
        <v>38293</v>
      </c>
      <c r="C21164" s="2">
        <v>0.41666666666666669</v>
      </c>
      <c r="D21164" t="s">
        <v>1495</v>
      </c>
      <c r="E21164" t="s">
        <v>1496</v>
      </c>
      <c r="G21164" t="s">
        <v>19</v>
      </c>
      <c r="H21164" t="s">
        <v>63</v>
      </c>
      <c r="I21164" t="s">
        <v>26</v>
      </c>
      <c r="J21164" t="s">
        <v>27</v>
      </c>
      <c r="K21164">
        <v>601</v>
      </c>
      <c r="L21164">
        <v>17.8</v>
      </c>
      <c r="M21164" t="s">
        <v>1117</v>
      </c>
      <c r="N21164">
        <v>38.799999999999997</v>
      </c>
      <c r="P21164" cm="1">
        <f t="array" ref="P21164">IF(Q21164&gt;0,INDEX(Q21164:Q42888,MATCH(TRUE,INDEX(Q21164:Q42888="",,),0)-1),"")</f>
        <v>11</v>
      </c>
      <c r="Q21164">
        <f t="shared" si="618"/>
        <v>4</v>
      </c>
      <c r="R21164">
        <f t="shared" si="617"/>
        <v>0</v>
      </c>
    </row>
    <row r="21165" spans="1:18" x14ac:dyDescent="0.3">
      <c r="A21165" t="s">
        <v>1423</v>
      </c>
      <c r="B21165" s="1">
        <v>38293</v>
      </c>
      <c r="C21165" s="2">
        <v>0.41666666666666669</v>
      </c>
      <c r="D21165" t="s">
        <v>1495</v>
      </c>
      <c r="E21165" t="s">
        <v>1496</v>
      </c>
      <c r="G21165" t="s">
        <v>19</v>
      </c>
      <c r="H21165" t="s">
        <v>64</v>
      </c>
      <c r="I21165" t="s">
        <v>26</v>
      </c>
      <c r="J21165" t="s">
        <v>27</v>
      </c>
      <c r="K21165">
        <v>709</v>
      </c>
      <c r="L21165">
        <v>13.15</v>
      </c>
      <c r="M21165" t="s">
        <v>1117</v>
      </c>
      <c r="N21165">
        <v>37.15</v>
      </c>
      <c r="P21165" cm="1">
        <f t="array" ref="P21165">IF(Q21165&gt;0,INDEX(Q21165:Q42889,MATCH(TRUE,INDEX(Q21165:Q42889="",,),0)-1),"")</f>
        <v>11</v>
      </c>
      <c r="Q21165">
        <f t="shared" si="618"/>
        <v>4</v>
      </c>
      <c r="R21165">
        <f t="shared" si="617"/>
        <v>0</v>
      </c>
    </row>
    <row r="21166" spans="1:18" x14ac:dyDescent="0.3">
      <c r="A21166" t="s">
        <v>1423</v>
      </c>
      <c r="B21166" s="1">
        <v>38293</v>
      </c>
      <c r="C21166" s="2">
        <v>0.41666666666666669</v>
      </c>
      <c r="D21166" t="s">
        <v>1495</v>
      </c>
      <c r="E21166" t="s">
        <v>1496</v>
      </c>
      <c r="G21166" s="6" t="s">
        <v>29</v>
      </c>
      <c r="H21166" t="s">
        <v>30</v>
      </c>
      <c r="I21166" t="s">
        <v>21</v>
      </c>
      <c r="J21166" t="s">
        <v>22</v>
      </c>
      <c r="K21166">
        <v>2.2999999999999998</v>
      </c>
      <c r="L21166">
        <v>175</v>
      </c>
      <c r="M21166" t="s">
        <v>1117</v>
      </c>
      <c r="N21166">
        <v>175</v>
      </c>
      <c r="P21166" cm="1">
        <f t="array" ref="P21166">IF(Q21166&gt;0,INDEX(Q21166:Q42890,MATCH(TRUE,INDEX(Q21166:Q42890="",,),0)-1),"")</f>
        <v>11</v>
      </c>
      <c r="Q21166">
        <f t="shared" si="618"/>
        <v>4</v>
      </c>
      <c r="R21166">
        <f t="shared" si="617"/>
        <v>0</v>
      </c>
    </row>
    <row r="21167" spans="1:18" x14ac:dyDescent="0.3">
      <c r="A21167" t="s">
        <v>1423</v>
      </c>
      <c r="B21167" s="1">
        <v>38293</v>
      </c>
      <c r="C21167" s="2">
        <v>0.41666666666666669</v>
      </c>
      <c r="D21167" t="s">
        <v>1495</v>
      </c>
      <c r="E21167" t="s">
        <v>1496</v>
      </c>
      <c r="G21167" s="6" t="s">
        <v>29</v>
      </c>
      <c r="H21167" t="s">
        <v>406</v>
      </c>
      <c r="I21167" t="s">
        <v>21</v>
      </c>
      <c r="J21167" t="s">
        <v>22</v>
      </c>
      <c r="K21167">
        <v>5.3</v>
      </c>
      <c r="L21167">
        <v>90</v>
      </c>
      <c r="M21167" t="s">
        <v>1117</v>
      </c>
      <c r="N21167">
        <v>90</v>
      </c>
      <c r="P21167" cm="1">
        <f t="array" ref="P21167">IF(Q21167&gt;0,INDEX(Q21167:Q42891,MATCH(TRUE,INDEX(Q21167:Q42891="",,),0)-1),"")</f>
        <v>11</v>
      </c>
      <c r="Q21167">
        <f t="shared" si="618"/>
        <v>4</v>
      </c>
      <c r="R21167">
        <f t="shared" si="617"/>
        <v>0</v>
      </c>
    </row>
    <row r="21168" spans="1:18" x14ac:dyDescent="0.3">
      <c r="A21168" t="s">
        <v>1423</v>
      </c>
      <c r="B21168" s="1">
        <v>38293</v>
      </c>
      <c r="C21168" s="2">
        <v>0.41666666666666669</v>
      </c>
      <c r="D21168" t="s">
        <v>1495</v>
      </c>
      <c r="E21168" t="s">
        <v>1496</v>
      </c>
      <c r="G21168" s="6" t="s">
        <v>29</v>
      </c>
      <c r="H21168" t="s">
        <v>99</v>
      </c>
      <c r="I21168" t="s">
        <v>21</v>
      </c>
      <c r="J21168" t="s">
        <v>22</v>
      </c>
      <c r="K21168">
        <v>5.9</v>
      </c>
      <c r="L21168">
        <v>125</v>
      </c>
      <c r="M21168" t="s">
        <v>1117</v>
      </c>
      <c r="N21168">
        <v>125</v>
      </c>
      <c r="P21168" cm="1">
        <f t="array" ref="P21168">IF(Q21168&gt;0,INDEX(Q21168:Q42892,MATCH(TRUE,INDEX(Q21168:Q42892="",,),0)-1),"")</f>
        <v>11</v>
      </c>
      <c r="Q21168">
        <f t="shared" si="618"/>
        <v>4</v>
      </c>
      <c r="R21168">
        <f t="shared" ref="R21168:R21231" si="619">IF(P21168="","",0)</f>
        <v>0</v>
      </c>
    </row>
    <row r="21169" spans="1:18" x14ac:dyDescent="0.3">
      <c r="A21169" t="s">
        <v>1423</v>
      </c>
      <c r="B21169" s="1">
        <v>38293</v>
      </c>
      <c r="C21169" s="2">
        <v>0.41666666666666669</v>
      </c>
      <c r="D21169" t="s">
        <v>1495</v>
      </c>
      <c r="E21169" t="s">
        <v>1496</v>
      </c>
      <c r="G21169" s="6" t="s">
        <v>29</v>
      </c>
      <c r="H21169" t="s">
        <v>69</v>
      </c>
      <c r="I21169" t="s">
        <v>21</v>
      </c>
      <c r="J21169" t="s">
        <v>22</v>
      </c>
      <c r="K21169">
        <v>3</v>
      </c>
      <c r="L21169">
        <v>148</v>
      </c>
      <c r="M21169" t="s">
        <v>1117</v>
      </c>
      <c r="N21169">
        <v>148</v>
      </c>
      <c r="P21169" cm="1">
        <f t="array" ref="P21169">IF(Q21169&gt;0,INDEX(Q21169:Q42893,MATCH(TRUE,INDEX(Q21169:Q42893="",,),0)-1),"")</f>
        <v>11</v>
      </c>
      <c r="Q21169">
        <f t="shared" si="618"/>
        <v>4</v>
      </c>
      <c r="R21169">
        <f t="shared" si="619"/>
        <v>0</v>
      </c>
    </row>
    <row r="21170" spans="1:18" x14ac:dyDescent="0.3">
      <c r="A21170" t="s">
        <v>1423</v>
      </c>
      <c r="B21170" s="1">
        <v>38293</v>
      </c>
      <c r="C21170" s="2">
        <v>0.41666666666666669</v>
      </c>
      <c r="D21170" t="s">
        <v>1495</v>
      </c>
      <c r="E21170" t="s">
        <v>1496</v>
      </c>
      <c r="G21170" s="6" t="s">
        <v>29</v>
      </c>
      <c r="H21170" t="s">
        <v>41</v>
      </c>
      <c r="I21170" t="s">
        <v>21</v>
      </c>
      <c r="J21170" t="s">
        <v>22</v>
      </c>
      <c r="K21170">
        <v>5</v>
      </c>
      <c r="L21170">
        <v>211</v>
      </c>
      <c r="M21170" t="s">
        <v>1117</v>
      </c>
      <c r="N21170">
        <v>211</v>
      </c>
      <c r="P21170" cm="1">
        <f t="array" ref="P21170">IF(Q21170&gt;0,INDEX(Q21170:Q42894,MATCH(TRUE,INDEX(Q21170:Q42894="",,),0)-1),"")</f>
        <v>11</v>
      </c>
      <c r="Q21170">
        <f t="shared" si="618"/>
        <v>4</v>
      </c>
      <c r="R21170">
        <f t="shared" si="619"/>
        <v>0</v>
      </c>
    </row>
    <row r="21171" spans="1:18" x14ac:dyDescent="0.3">
      <c r="A21171" t="s">
        <v>1423</v>
      </c>
      <c r="B21171" s="1">
        <v>38293</v>
      </c>
      <c r="C21171" s="2">
        <v>0.41666666666666669</v>
      </c>
      <c r="D21171" t="s">
        <v>1495</v>
      </c>
      <c r="E21171" t="s">
        <v>1496</v>
      </c>
      <c r="G21171" s="6" t="s">
        <v>29</v>
      </c>
      <c r="H21171" t="s">
        <v>154</v>
      </c>
      <c r="I21171" t="s">
        <v>21</v>
      </c>
      <c r="J21171" t="s">
        <v>22</v>
      </c>
      <c r="K21171">
        <v>10.3</v>
      </c>
      <c r="L21171">
        <v>353</v>
      </c>
      <c r="M21171" t="s">
        <v>1117</v>
      </c>
      <c r="N21171">
        <v>353</v>
      </c>
      <c r="P21171" cm="1">
        <f t="array" ref="P21171">IF(Q21171&gt;0,INDEX(Q21171:Q42895,MATCH(TRUE,INDEX(Q21171:Q42895="",,),0)-1),"")</f>
        <v>11</v>
      </c>
      <c r="Q21171">
        <f t="shared" si="618"/>
        <v>4</v>
      </c>
      <c r="R21171">
        <f t="shared" si="619"/>
        <v>0</v>
      </c>
    </row>
    <row r="21172" spans="1:18" x14ac:dyDescent="0.3">
      <c r="A21172" t="s">
        <v>1423</v>
      </c>
      <c r="B21172" s="1">
        <v>38293</v>
      </c>
      <c r="C21172" s="2">
        <v>0.41666666666666669</v>
      </c>
      <c r="D21172" t="s">
        <v>1495</v>
      </c>
      <c r="E21172" t="s">
        <v>1496</v>
      </c>
      <c r="G21172" s="6" t="s">
        <v>29</v>
      </c>
      <c r="H21172" t="s">
        <v>99</v>
      </c>
      <c r="I21172" t="s">
        <v>26</v>
      </c>
      <c r="J21172" t="s">
        <v>27</v>
      </c>
      <c r="K21172">
        <v>196</v>
      </c>
      <c r="L21172">
        <v>10.1</v>
      </c>
      <c r="M21172" t="s">
        <v>1117</v>
      </c>
      <c r="N21172">
        <v>10.1</v>
      </c>
      <c r="P21172" cm="1">
        <f t="array" ref="P21172">IF(Q21172&gt;0,INDEX(Q21172:Q42896,MATCH(TRUE,INDEX(Q21172:Q42896="",,),0)-1),"")</f>
        <v>11</v>
      </c>
      <c r="Q21172">
        <f t="shared" si="618"/>
        <v>4</v>
      </c>
      <c r="R21172">
        <f t="shared" si="619"/>
        <v>0</v>
      </c>
    </row>
    <row r="21173" spans="1:18" x14ac:dyDescent="0.3">
      <c r="A21173" t="s">
        <v>1423</v>
      </c>
      <c r="B21173" s="1">
        <v>38293</v>
      </c>
      <c r="C21173" s="2">
        <v>0.41666666666666669</v>
      </c>
      <c r="D21173" t="s">
        <v>1495</v>
      </c>
      <c r="E21173" t="s">
        <v>1496</v>
      </c>
      <c r="G21173" s="6" t="s">
        <v>29</v>
      </c>
      <c r="H21173" t="s">
        <v>148</v>
      </c>
      <c r="I21173" t="s">
        <v>26</v>
      </c>
      <c r="J21173" t="s">
        <v>27</v>
      </c>
      <c r="K21173">
        <v>12</v>
      </c>
      <c r="L21173">
        <v>17</v>
      </c>
      <c r="M21173" t="s">
        <v>1117</v>
      </c>
      <c r="N21173">
        <v>17</v>
      </c>
      <c r="P21173" cm="1">
        <f t="array" ref="P21173">IF(Q21173&gt;0,INDEX(Q21173:Q42897,MATCH(TRUE,INDEX(Q21173:Q42897="",,),0)-1),"")</f>
        <v>11</v>
      </c>
      <c r="Q21173">
        <f t="shared" si="618"/>
        <v>4</v>
      </c>
      <c r="R21173">
        <f t="shared" si="619"/>
        <v>0</v>
      </c>
    </row>
    <row r="21174" spans="1:18" x14ac:dyDescent="0.3">
      <c r="A21174" t="s">
        <v>1423</v>
      </c>
      <c r="B21174" s="1">
        <v>38293</v>
      </c>
      <c r="C21174" s="2">
        <v>0.41666666666666669</v>
      </c>
      <c r="D21174" t="s">
        <v>1495</v>
      </c>
      <c r="E21174" t="s">
        <v>1496</v>
      </c>
      <c r="G21174" s="6" t="s">
        <v>29</v>
      </c>
      <c r="H21174" t="s">
        <v>197</v>
      </c>
      <c r="I21174" t="s">
        <v>26</v>
      </c>
      <c r="J21174" t="s">
        <v>27</v>
      </c>
      <c r="K21174">
        <v>18</v>
      </c>
      <c r="L21174">
        <v>25.1</v>
      </c>
      <c r="M21174" t="s">
        <v>1117</v>
      </c>
      <c r="N21174">
        <v>25.1</v>
      </c>
      <c r="P21174" cm="1">
        <f t="array" ref="P21174">IF(Q21174&gt;0,INDEX(Q21174:Q42898,MATCH(TRUE,INDEX(Q21174:Q42898="",,),0)-1),"")</f>
        <v>11</v>
      </c>
      <c r="Q21174">
        <f t="shared" si="618"/>
        <v>4</v>
      </c>
      <c r="R21174">
        <f t="shared" si="619"/>
        <v>0</v>
      </c>
    </row>
    <row r="21175" spans="1:18" x14ac:dyDescent="0.3">
      <c r="A21175" t="s">
        <v>1423</v>
      </c>
      <c r="B21175" s="1">
        <v>38293</v>
      </c>
      <c r="C21175" s="2">
        <v>0.41666666666666669</v>
      </c>
      <c r="D21175" t="s">
        <v>1495</v>
      </c>
      <c r="E21175" t="s">
        <v>1496</v>
      </c>
      <c r="G21175" s="6" t="s">
        <v>29</v>
      </c>
      <c r="H21175" t="s">
        <v>69</v>
      </c>
      <c r="I21175" t="s">
        <v>26</v>
      </c>
      <c r="J21175" t="s">
        <v>27</v>
      </c>
      <c r="K21175">
        <v>8</v>
      </c>
      <c r="L21175">
        <v>20.9</v>
      </c>
      <c r="M21175" t="s">
        <v>1117</v>
      </c>
      <c r="N21175">
        <v>20.9</v>
      </c>
      <c r="P21175" cm="1">
        <f t="array" ref="P21175">IF(Q21175&gt;0,INDEX(Q21175:Q42899,MATCH(TRUE,INDEX(Q21175:Q42899="",,),0)-1),"")</f>
        <v>11</v>
      </c>
      <c r="Q21175">
        <f t="shared" si="618"/>
        <v>4</v>
      </c>
      <c r="R21175">
        <f t="shared" si="619"/>
        <v>0</v>
      </c>
    </row>
    <row r="21176" spans="1:18" x14ac:dyDescent="0.3">
      <c r="A21176" t="s">
        <v>1423</v>
      </c>
      <c r="B21176" s="1">
        <v>38293</v>
      </c>
      <c r="C21176" s="2">
        <v>0.41666666666666669</v>
      </c>
      <c r="D21176" t="s">
        <v>1495</v>
      </c>
      <c r="E21176" t="s">
        <v>1496</v>
      </c>
      <c r="G21176" s="6" t="s">
        <v>29</v>
      </c>
      <c r="H21176" t="s">
        <v>41</v>
      </c>
      <c r="I21176" t="s">
        <v>26</v>
      </c>
      <c r="J21176" t="s">
        <v>27</v>
      </c>
      <c r="K21176">
        <v>3</v>
      </c>
      <c r="L21176">
        <v>56.5</v>
      </c>
      <c r="M21176" t="s">
        <v>1117</v>
      </c>
      <c r="N21176">
        <v>56.5</v>
      </c>
      <c r="P21176" cm="1">
        <f t="array" ref="P21176">IF(Q21176&gt;0,INDEX(Q21176:Q42900,MATCH(TRUE,INDEX(Q21176:Q42900="",,),0)-1),"")</f>
        <v>11</v>
      </c>
      <c r="Q21176">
        <f t="shared" si="618"/>
        <v>4</v>
      </c>
      <c r="R21176">
        <f t="shared" si="619"/>
        <v>0</v>
      </c>
    </row>
    <row r="21177" spans="1:18" x14ac:dyDescent="0.3">
      <c r="A21177" t="s">
        <v>1423</v>
      </c>
      <c r="B21177" s="1">
        <v>38293</v>
      </c>
      <c r="C21177" s="2">
        <v>0.41666666666666669</v>
      </c>
      <c r="D21177" t="s">
        <v>1495</v>
      </c>
      <c r="E21177" t="s">
        <v>1496</v>
      </c>
      <c r="G21177" s="6" t="s">
        <v>29</v>
      </c>
      <c r="H21177" t="s">
        <v>28</v>
      </c>
      <c r="I21177" t="s">
        <v>26</v>
      </c>
      <c r="J21177" t="s">
        <v>27</v>
      </c>
      <c r="K21177">
        <v>87</v>
      </c>
      <c r="L21177">
        <v>47.65</v>
      </c>
      <c r="M21177" t="s">
        <v>1117</v>
      </c>
      <c r="N21177">
        <v>47.65</v>
      </c>
      <c r="P21177" cm="1">
        <f t="array" ref="P21177">IF(Q21177&gt;0,INDEX(Q21177:Q42901,MATCH(TRUE,INDEX(Q21177:Q42901="",,),0)-1),"")</f>
        <v>11</v>
      </c>
      <c r="Q21177">
        <f t="shared" si="618"/>
        <v>4</v>
      </c>
      <c r="R21177">
        <f t="shared" si="619"/>
        <v>0</v>
      </c>
    </row>
    <row r="21178" spans="1:18" x14ac:dyDescent="0.3">
      <c r="A21178" t="s">
        <v>1423</v>
      </c>
      <c r="B21178" s="1">
        <v>38293</v>
      </c>
      <c r="C21178" s="2">
        <v>0.41666666666666669</v>
      </c>
      <c r="D21178" t="s">
        <v>1495</v>
      </c>
      <c r="E21178" t="s">
        <v>1496</v>
      </c>
      <c r="G21178" t="s">
        <v>19</v>
      </c>
      <c r="H21178" t="s">
        <v>194</v>
      </c>
      <c r="I21178" t="s">
        <v>21</v>
      </c>
      <c r="J21178" t="s">
        <v>22</v>
      </c>
      <c r="K21178">
        <v>16.7</v>
      </c>
      <c r="L21178">
        <v>846</v>
      </c>
      <c r="M21178" t="s">
        <v>319</v>
      </c>
      <c r="N21178">
        <v>900</v>
      </c>
      <c r="P21178" cm="1">
        <f t="array" ref="P21178">IF(Q21178&gt;0,INDEX(Q21178:Q42902,MATCH(TRUE,INDEX(Q21178:Q42902="",,),0)-1),"")</f>
        <v>11</v>
      </c>
      <c r="Q21178">
        <f t="shared" si="618"/>
        <v>5</v>
      </c>
      <c r="R21178">
        <f t="shared" si="619"/>
        <v>0</v>
      </c>
    </row>
    <row r="21179" spans="1:18" x14ac:dyDescent="0.3">
      <c r="A21179" t="s">
        <v>1423</v>
      </c>
      <c r="B21179" s="1">
        <v>38293</v>
      </c>
      <c r="C21179" s="2">
        <v>0.41666666666666669</v>
      </c>
      <c r="D21179" t="s">
        <v>1495</v>
      </c>
      <c r="E21179" t="s">
        <v>1496</v>
      </c>
      <c r="G21179" t="s">
        <v>19</v>
      </c>
      <c r="H21179" t="s">
        <v>63</v>
      </c>
      <c r="I21179" t="s">
        <v>26</v>
      </c>
      <c r="J21179" t="s">
        <v>27</v>
      </c>
      <c r="K21179">
        <v>601</v>
      </c>
      <c r="L21179">
        <v>17.8</v>
      </c>
      <c r="M21179" t="s">
        <v>319</v>
      </c>
      <c r="N21179">
        <v>42</v>
      </c>
      <c r="P21179" cm="1">
        <f t="array" ref="P21179">IF(Q21179&gt;0,INDEX(Q21179:Q42903,MATCH(TRUE,INDEX(Q21179:Q42903="",,),0)-1),"")</f>
        <v>11</v>
      </c>
      <c r="Q21179">
        <f t="shared" si="618"/>
        <v>5</v>
      </c>
      <c r="R21179">
        <f t="shared" si="619"/>
        <v>0</v>
      </c>
    </row>
    <row r="21180" spans="1:18" x14ac:dyDescent="0.3">
      <c r="A21180" t="s">
        <v>1423</v>
      </c>
      <c r="B21180" s="1">
        <v>38293</v>
      </c>
      <c r="C21180" s="2">
        <v>0.41666666666666669</v>
      </c>
      <c r="D21180" t="s">
        <v>1495</v>
      </c>
      <c r="E21180" t="s">
        <v>1496</v>
      </c>
      <c r="G21180" t="s">
        <v>19</v>
      </c>
      <c r="H21180" t="s">
        <v>64</v>
      </c>
      <c r="I21180" t="s">
        <v>26</v>
      </c>
      <c r="J21180" t="s">
        <v>27</v>
      </c>
      <c r="K21180">
        <v>709</v>
      </c>
      <c r="L21180">
        <v>13.15</v>
      </c>
      <c r="M21180" t="s">
        <v>319</v>
      </c>
      <c r="N21180">
        <v>32</v>
      </c>
      <c r="P21180" cm="1">
        <f t="array" ref="P21180">IF(Q21180&gt;0,INDEX(Q21180:Q42904,MATCH(TRUE,INDEX(Q21180:Q42904="",,),0)-1),"")</f>
        <v>11</v>
      </c>
      <c r="Q21180">
        <f t="shared" si="618"/>
        <v>5</v>
      </c>
      <c r="R21180">
        <f t="shared" si="619"/>
        <v>0</v>
      </c>
    </row>
    <row r="21181" spans="1:18" x14ac:dyDescent="0.3">
      <c r="A21181" t="s">
        <v>1423</v>
      </c>
      <c r="B21181" s="1">
        <v>38293</v>
      </c>
      <c r="C21181" s="2">
        <v>0.41666666666666669</v>
      </c>
      <c r="D21181" t="s">
        <v>1495</v>
      </c>
      <c r="E21181" t="s">
        <v>1496</v>
      </c>
      <c r="G21181" s="6" t="s">
        <v>29</v>
      </c>
      <c r="H21181" t="s">
        <v>30</v>
      </c>
      <c r="I21181" t="s">
        <v>21</v>
      </c>
      <c r="J21181" t="s">
        <v>22</v>
      </c>
      <c r="K21181">
        <v>2.2999999999999998</v>
      </c>
      <c r="L21181">
        <v>175</v>
      </c>
      <c r="M21181" t="s">
        <v>319</v>
      </c>
      <c r="N21181">
        <v>175</v>
      </c>
      <c r="P21181" cm="1">
        <f t="array" ref="P21181">IF(Q21181&gt;0,INDEX(Q21181:Q42905,MATCH(TRUE,INDEX(Q21181:Q42905="",,),0)-1),"")</f>
        <v>11</v>
      </c>
      <c r="Q21181">
        <f t="shared" si="618"/>
        <v>5</v>
      </c>
      <c r="R21181">
        <f t="shared" si="619"/>
        <v>0</v>
      </c>
    </row>
    <row r="21182" spans="1:18" x14ac:dyDescent="0.3">
      <c r="A21182" t="s">
        <v>1423</v>
      </c>
      <c r="B21182" s="1">
        <v>38293</v>
      </c>
      <c r="C21182" s="2">
        <v>0.41666666666666669</v>
      </c>
      <c r="D21182" t="s">
        <v>1495</v>
      </c>
      <c r="E21182" t="s">
        <v>1496</v>
      </c>
      <c r="G21182" s="6" t="s">
        <v>29</v>
      </c>
      <c r="H21182" t="s">
        <v>406</v>
      </c>
      <c r="I21182" t="s">
        <v>21</v>
      </c>
      <c r="J21182" t="s">
        <v>22</v>
      </c>
      <c r="K21182">
        <v>5.3</v>
      </c>
      <c r="L21182">
        <v>90</v>
      </c>
      <c r="M21182" t="s">
        <v>319</v>
      </c>
      <c r="N21182">
        <v>90</v>
      </c>
      <c r="P21182" cm="1">
        <f t="array" ref="P21182">IF(Q21182&gt;0,INDEX(Q21182:Q42906,MATCH(TRUE,INDEX(Q21182:Q42906="",,),0)-1),"")</f>
        <v>11</v>
      </c>
      <c r="Q21182">
        <f t="shared" si="618"/>
        <v>5</v>
      </c>
      <c r="R21182">
        <f t="shared" si="619"/>
        <v>0</v>
      </c>
    </row>
    <row r="21183" spans="1:18" x14ac:dyDescent="0.3">
      <c r="A21183" t="s">
        <v>1423</v>
      </c>
      <c r="B21183" s="1">
        <v>38293</v>
      </c>
      <c r="C21183" s="2">
        <v>0.41666666666666669</v>
      </c>
      <c r="D21183" t="s">
        <v>1495</v>
      </c>
      <c r="E21183" t="s">
        <v>1496</v>
      </c>
      <c r="G21183" s="6" t="s">
        <v>29</v>
      </c>
      <c r="H21183" t="s">
        <v>99</v>
      </c>
      <c r="I21183" t="s">
        <v>21</v>
      </c>
      <c r="J21183" t="s">
        <v>22</v>
      </c>
      <c r="K21183">
        <v>5.9</v>
      </c>
      <c r="L21183">
        <v>125</v>
      </c>
      <c r="M21183" t="s">
        <v>319</v>
      </c>
      <c r="N21183">
        <v>125</v>
      </c>
      <c r="P21183" cm="1">
        <f t="array" ref="P21183">IF(Q21183&gt;0,INDEX(Q21183:Q42907,MATCH(TRUE,INDEX(Q21183:Q42907="",,),0)-1),"")</f>
        <v>11</v>
      </c>
      <c r="Q21183">
        <f t="shared" ref="Q21183:Q21246" si="620">INT((ROW()-21118)/15)+1</f>
        <v>5</v>
      </c>
      <c r="R21183">
        <f t="shared" si="619"/>
        <v>0</v>
      </c>
    </row>
    <row r="21184" spans="1:18" x14ac:dyDescent="0.3">
      <c r="A21184" t="s">
        <v>1423</v>
      </c>
      <c r="B21184" s="1">
        <v>38293</v>
      </c>
      <c r="C21184" s="2">
        <v>0.41666666666666669</v>
      </c>
      <c r="D21184" t="s">
        <v>1495</v>
      </c>
      <c r="E21184" t="s">
        <v>1496</v>
      </c>
      <c r="G21184" s="6" t="s">
        <v>29</v>
      </c>
      <c r="H21184" t="s">
        <v>69</v>
      </c>
      <c r="I21184" t="s">
        <v>21</v>
      </c>
      <c r="J21184" t="s">
        <v>22</v>
      </c>
      <c r="K21184">
        <v>3</v>
      </c>
      <c r="L21184">
        <v>148</v>
      </c>
      <c r="M21184" t="s">
        <v>319</v>
      </c>
      <c r="N21184">
        <v>148</v>
      </c>
      <c r="P21184" cm="1">
        <f t="array" ref="P21184">IF(Q21184&gt;0,INDEX(Q21184:Q42908,MATCH(TRUE,INDEX(Q21184:Q42908="",,),0)-1),"")</f>
        <v>11</v>
      </c>
      <c r="Q21184">
        <f t="shared" si="620"/>
        <v>5</v>
      </c>
      <c r="R21184">
        <f t="shared" si="619"/>
        <v>0</v>
      </c>
    </row>
    <row r="21185" spans="1:18" x14ac:dyDescent="0.3">
      <c r="A21185" t="s">
        <v>1423</v>
      </c>
      <c r="B21185" s="1">
        <v>38293</v>
      </c>
      <c r="C21185" s="2">
        <v>0.41666666666666669</v>
      </c>
      <c r="D21185" t="s">
        <v>1495</v>
      </c>
      <c r="E21185" t="s">
        <v>1496</v>
      </c>
      <c r="G21185" s="6" t="s">
        <v>29</v>
      </c>
      <c r="H21185" t="s">
        <v>41</v>
      </c>
      <c r="I21185" t="s">
        <v>21</v>
      </c>
      <c r="J21185" t="s">
        <v>22</v>
      </c>
      <c r="K21185">
        <v>5</v>
      </c>
      <c r="L21185">
        <v>211</v>
      </c>
      <c r="M21185" t="s">
        <v>319</v>
      </c>
      <c r="N21185">
        <v>211</v>
      </c>
      <c r="P21185" cm="1">
        <f t="array" ref="P21185">IF(Q21185&gt;0,INDEX(Q21185:Q42909,MATCH(TRUE,INDEX(Q21185:Q42909="",,),0)-1),"")</f>
        <v>11</v>
      </c>
      <c r="Q21185">
        <f t="shared" si="620"/>
        <v>5</v>
      </c>
      <c r="R21185">
        <f t="shared" si="619"/>
        <v>0</v>
      </c>
    </row>
    <row r="21186" spans="1:18" x14ac:dyDescent="0.3">
      <c r="A21186" t="s">
        <v>1423</v>
      </c>
      <c r="B21186" s="1">
        <v>38293</v>
      </c>
      <c r="C21186" s="2">
        <v>0.41666666666666669</v>
      </c>
      <c r="D21186" t="s">
        <v>1495</v>
      </c>
      <c r="E21186" t="s">
        <v>1496</v>
      </c>
      <c r="G21186" s="6" t="s">
        <v>29</v>
      </c>
      <c r="H21186" t="s">
        <v>154</v>
      </c>
      <c r="I21186" t="s">
        <v>21</v>
      </c>
      <c r="J21186" t="s">
        <v>22</v>
      </c>
      <c r="K21186">
        <v>10.3</v>
      </c>
      <c r="L21186">
        <v>353</v>
      </c>
      <c r="M21186" t="s">
        <v>319</v>
      </c>
      <c r="N21186">
        <v>353</v>
      </c>
      <c r="P21186" cm="1">
        <f t="array" ref="P21186">IF(Q21186&gt;0,INDEX(Q21186:Q42910,MATCH(TRUE,INDEX(Q21186:Q42910="",,),0)-1),"")</f>
        <v>11</v>
      </c>
      <c r="Q21186">
        <f t="shared" si="620"/>
        <v>5</v>
      </c>
      <c r="R21186">
        <f t="shared" si="619"/>
        <v>0</v>
      </c>
    </row>
    <row r="21187" spans="1:18" x14ac:dyDescent="0.3">
      <c r="A21187" t="s">
        <v>1423</v>
      </c>
      <c r="B21187" s="1">
        <v>38293</v>
      </c>
      <c r="C21187" s="2">
        <v>0.41666666666666669</v>
      </c>
      <c r="D21187" t="s">
        <v>1495</v>
      </c>
      <c r="E21187" t="s">
        <v>1496</v>
      </c>
      <c r="G21187" s="6" t="s">
        <v>29</v>
      </c>
      <c r="H21187" t="s">
        <v>99</v>
      </c>
      <c r="I21187" t="s">
        <v>26</v>
      </c>
      <c r="J21187" t="s">
        <v>27</v>
      </c>
      <c r="K21187">
        <v>196</v>
      </c>
      <c r="L21187">
        <v>10.1</v>
      </c>
      <c r="M21187" t="s">
        <v>319</v>
      </c>
      <c r="N21187">
        <v>10.1</v>
      </c>
      <c r="P21187" cm="1">
        <f t="array" ref="P21187">IF(Q21187&gt;0,INDEX(Q21187:Q42911,MATCH(TRUE,INDEX(Q21187:Q42911="",,),0)-1),"")</f>
        <v>11</v>
      </c>
      <c r="Q21187">
        <f t="shared" si="620"/>
        <v>5</v>
      </c>
      <c r="R21187">
        <f t="shared" si="619"/>
        <v>0</v>
      </c>
    </row>
    <row r="21188" spans="1:18" x14ac:dyDescent="0.3">
      <c r="A21188" t="s">
        <v>1423</v>
      </c>
      <c r="B21188" s="1">
        <v>38293</v>
      </c>
      <c r="C21188" s="2">
        <v>0.41666666666666669</v>
      </c>
      <c r="D21188" t="s">
        <v>1495</v>
      </c>
      <c r="E21188" t="s">
        <v>1496</v>
      </c>
      <c r="G21188" s="6" t="s">
        <v>29</v>
      </c>
      <c r="H21188" t="s">
        <v>148</v>
      </c>
      <c r="I21188" t="s">
        <v>26</v>
      </c>
      <c r="J21188" t="s">
        <v>27</v>
      </c>
      <c r="K21188">
        <v>12</v>
      </c>
      <c r="L21188">
        <v>17</v>
      </c>
      <c r="M21188" t="s">
        <v>319</v>
      </c>
      <c r="N21188">
        <v>17</v>
      </c>
      <c r="P21188" cm="1">
        <f t="array" ref="P21188">IF(Q21188&gt;0,INDEX(Q21188:Q42912,MATCH(TRUE,INDEX(Q21188:Q42912="",,),0)-1),"")</f>
        <v>11</v>
      </c>
      <c r="Q21188">
        <f t="shared" si="620"/>
        <v>5</v>
      </c>
      <c r="R21188">
        <f t="shared" si="619"/>
        <v>0</v>
      </c>
    </row>
    <row r="21189" spans="1:18" x14ac:dyDescent="0.3">
      <c r="A21189" t="s">
        <v>1423</v>
      </c>
      <c r="B21189" s="1">
        <v>38293</v>
      </c>
      <c r="C21189" s="2">
        <v>0.41666666666666669</v>
      </c>
      <c r="D21189" t="s">
        <v>1495</v>
      </c>
      <c r="E21189" t="s">
        <v>1496</v>
      </c>
      <c r="G21189" s="6" t="s">
        <v>29</v>
      </c>
      <c r="H21189" t="s">
        <v>197</v>
      </c>
      <c r="I21189" t="s">
        <v>26</v>
      </c>
      <c r="J21189" t="s">
        <v>27</v>
      </c>
      <c r="K21189">
        <v>18</v>
      </c>
      <c r="L21189">
        <v>25.1</v>
      </c>
      <c r="M21189" t="s">
        <v>319</v>
      </c>
      <c r="N21189">
        <v>25.1</v>
      </c>
      <c r="P21189" cm="1">
        <f t="array" ref="P21189">IF(Q21189&gt;0,INDEX(Q21189:Q42913,MATCH(TRUE,INDEX(Q21189:Q42913="",,),0)-1),"")</f>
        <v>11</v>
      </c>
      <c r="Q21189">
        <f t="shared" si="620"/>
        <v>5</v>
      </c>
      <c r="R21189">
        <f t="shared" si="619"/>
        <v>0</v>
      </c>
    </row>
    <row r="21190" spans="1:18" x14ac:dyDescent="0.3">
      <c r="A21190" t="s">
        <v>1423</v>
      </c>
      <c r="B21190" s="1">
        <v>38293</v>
      </c>
      <c r="C21190" s="2">
        <v>0.41666666666666669</v>
      </c>
      <c r="D21190" t="s">
        <v>1495</v>
      </c>
      <c r="E21190" t="s">
        <v>1496</v>
      </c>
      <c r="G21190" s="6" t="s">
        <v>29</v>
      </c>
      <c r="H21190" t="s">
        <v>69</v>
      </c>
      <c r="I21190" t="s">
        <v>26</v>
      </c>
      <c r="J21190" t="s">
        <v>27</v>
      </c>
      <c r="K21190">
        <v>8</v>
      </c>
      <c r="L21190">
        <v>20.9</v>
      </c>
      <c r="M21190" t="s">
        <v>319</v>
      </c>
      <c r="N21190">
        <v>20.9</v>
      </c>
      <c r="P21190" cm="1">
        <f t="array" ref="P21190">IF(Q21190&gt;0,INDEX(Q21190:Q42914,MATCH(TRUE,INDEX(Q21190:Q42914="",,),0)-1),"")</f>
        <v>11</v>
      </c>
      <c r="Q21190">
        <f t="shared" si="620"/>
        <v>5</v>
      </c>
      <c r="R21190">
        <f t="shared" si="619"/>
        <v>0</v>
      </c>
    </row>
    <row r="21191" spans="1:18" x14ac:dyDescent="0.3">
      <c r="A21191" t="s">
        <v>1423</v>
      </c>
      <c r="B21191" s="1">
        <v>38293</v>
      </c>
      <c r="C21191" s="2">
        <v>0.41666666666666669</v>
      </c>
      <c r="D21191" t="s">
        <v>1495</v>
      </c>
      <c r="E21191" t="s">
        <v>1496</v>
      </c>
      <c r="G21191" s="6" t="s">
        <v>29</v>
      </c>
      <c r="H21191" t="s">
        <v>41</v>
      </c>
      <c r="I21191" t="s">
        <v>26</v>
      </c>
      <c r="J21191" t="s">
        <v>27</v>
      </c>
      <c r="K21191">
        <v>3</v>
      </c>
      <c r="L21191">
        <v>56.5</v>
      </c>
      <c r="M21191" t="s">
        <v>319</v>
      </c>
      <c r="N21191">
        <v>56.5</v>
      </c>
      <c r="P21191" cm="1">
        <f t="array" ref="P21191">IF(Q21191&gt;0,INDEX(Q21191:Q42915,MATCH(TRUE,INDEX(Q21191:Q42915="",,),0)-1),"")</f>
        <v>11</v>
      </c>
      <c r="Q21191">
        <f t="shared" si="620"/>
        <v>5</v>
      </c>
      <c r="R21191">
        <f t="shared" si="619"/>
        <v>0</v>
      </c>
    </row>
    <row r="21192" spans="1:18" x14ac:dyDescent="0.3">
      <c r="A21192" t="s">
        <v>1423</v>
      </c>
      <c r="B21192" s="1">
        <v>38293</v>
      </c>
      <c r="C21192" s="2">
        <v>0.41666666666666669</v>
      </c>
      <c r="D21192" t="s">
        <v>1495</v>
      </c>
      <c r="E21192" t="s">
        <v>1496</v>
      </c>
      <c r="G21192" s="6" t="s">
        <v>29</v>
      </c>
      <c r="H21192" t="s">
        <v>28</v>
      </c>
      <c r="I21192" t="s">
        <v>26</v>
      </c>
      <c r="J21192" t="s">
        <v>27</v>
      </c>
      <c r="K21192">
        <v>87</v>
      </c>
      <c r="L21192">
        <v>47.65</v>
      </c>
      <c r="M21192" t="s">
        <v>319</v>
      </c>
      <c r="N21192">
        <v>47.65</v>
      </c>
      <c r="P21192" cm="1">
        <f t="array" ref="P21192">IF(Q21192&gt;0,INDEX(Q21192:Q42916,MATCH(TRUE,INDEX(Q21192:Q42916="",,),0)-1),"")</f>
        <v>11</v>
      </c>
      <c r="Q21192">
        <f t="shared" si="620"/>
        <v>5</v>
      </c>
      <c r="R21192">
        <f t="shared" si="619"/>
        <v>0</v>
      </c>
    </row>
    <row r="21193" spans="1:18" x14ac:dyDescent="0.3">
      <c r="A21193" t="s">
        <v>1423</v>
      </c>
      <c r="B21193" s="1">
        <v>38293</v>
      </c>
      <c r="C21193" s="2">
        <v>0.41666666666666669</v>
      </c>
      <c r="D21193" t="s">
        <v>1495</v>
      </c>
      <c r="E21193" t="s">
        <v>1496</v>
      </c>
      <c r="G21193" t="s">
        <v>19</v>
      </c>
      <c r="H21193" t="s">
        <v>194</v>
      </c>
      <c r="I21193" t="s">
        <v>21</v>
      </c>
      <c r="J21193" t="s">
        <v>22</v>
      </c>
      <c r="K21193">
        <v>16.7</v>
      </c>
      <c r="L21193">
        <v>846</v>
      </c>
      <c r="M21193" t="s">
        <v>1480</v>
      </c>
      <c r="N21193">
        <v>1000</v>
      </c>
      <c r="P21193" cm="1">
        <f t="array" ref="P21193">IF(Q21193&gt;0,INDEX(Q21193:Q42917,MATCH(TRUE,INDEX(Q21193:Q42917="",,),0)-1),"")</f>
        <v>11</v>
      </c>
      <c r="Q21193">
        <f t="shared" si="620"/>
        <v>6</v>
      </c>
      <c r="R21193">
        <f t="shared" si="619"/>
        <v>0</v>
      </c>
    </row>
    <row r="21194" spans="1:18" x14ac:dyDescent="0.3">
      <c r="A21194" t="s">
        <v>1423</v>
      </c>
      <c r="B21194" s="1">
        <v>38293</v>
      </c>
      <c r="C21194" s="2">
        <v>0.41666666666666669</v>
      </c>
      <c r="D21194" t="s">
        <v>1495</v>
      </c>
      <c r="E21194" t="s">
        <v>1496</v>
      </c>
      <c r="G21194" t="s">
        <v>19</v>
      </c>
      <c r="H21194" t="s">
        <v>63</v>
      </c>
      <c r="I21194" t="s">
        <v>26</v>
      </c>
      <c r="J21194" t="s">
        <v>27</v>
      </c>
      <c r="K21194">
        <v>601</v>
      </c>
      <c r="L21194">
        <v>17.8</v>
      </c>
      <c r="M21194" t="s">
        <v>1480</v>
      </c>
      <c r="N21194">
        <v>38</v>
      </c>
      <c r="P21194" cm="1">
        <f t="array" ref="P21194">IF(Q21194&gt;0,INDEX(Q21194:Q42918,MATCH(TRUE,INDEX(Q21194:Q42918="",,),0)-1),"")</f>
        <v>11</v>
      </c>
      <c r="Q21194">
        <f t="shared" si="620"/>
        <v>6</v>
      </c>
      <c r="R21194">
        <f t="shared" si="619"/>
        <v>0</v>
      </c>
    </row>
    <row r="21195" spans="1:18" x14ac:dyDescent="0.3">
      <c r="A21195" t="s">
        <v>1423</v>
      </c>
      <c r="B21195" s="1">
        <v>38293</v>
      </c>
      <c r="C21195" s="2">
        <v>0.41666666666666669</v>
      </c>
      <c r="D21195" t="s">
        <v>1495</v>
      </c>
      <c r="E21195" t="s">
        <v>1496</v>
      </c>
      <c r="G21195" t="s">
        <v>19</v>
      </c>
      <c r="H21195" t="s">
        <v>64</v>
      </c>
      <c r="I21195" t="s">
        <v>26</v>
      </c>
      <c r="J21195" t="s">
        <v>27</v>
      </c>
      <c r="K21195">
        <v>709</v>
      </c>
      <c r="L21195">
        <v>13.15</v>
      </c>
      <c r="M21195" t="s">
        <v>1480</v>
      </c>
      <c r="N21195">
        <v>30</v>
      </c>
      <c r="P21195" cm="1">
        <f t="array" ref="P21195">IF(Q21195&gt;0,INDEX(Q21195:Q42919,MATCH(TRUE,INDEX(Q21195:Q42919="",,),0)-1),"")</f>
        <v>11</v>
      </c>
      <c r="Q21195">
        <f t="shared" si="620"/>
        <v>6</v>
      </c>
      <c r="R21195">
        <f t="shared" si="619"/>
        <v>0</v>
      </c>
    </row>
    <row r="21196" spans="1:18" x14ac:dyDescent="0.3">
      <c r="A21196" t="s">
        <v>1423</v>
      </c>
      <c r="B21196" s="1">
        <v>38293</v>
      </c>
      <c r="C21196" s="2">
        <v>0.41666666666666669</v>
      </c>
      <c r="D21196" t="s">
        <v>1495</v>
      </c>
      <c r="E21196" t="s">
        <v>1496</v>
      </c>
      <c r="G21196" s="6" t="s">
        <v>29</v>
      </c>
      <c r="H21196" t="s">
        <v>30</v>
      </c>
      <c r="I21196" t="s">
        <v>21</v>
      </c>
      <c r="J21196" t="s">
        <v>22</v>
      </c>
      <c r="K21196">
        <v>2.2999999999999998</v>
      </c>
      <c r="L21196">
        <v>175</v>
      </c>
      <c r="M21196" t="s">
        <v>1480</v>
      </c>
      <c r="N21196">
        <v>175</v>
      </c>
      <c r="P21196" cm="1">
        <f t="array" ref="P21196">IF(Q21196&gt;0,INDEX(Q21196:Q42920,MATCH(TRUE,INDEX(Q21196:Q42920="",,),0)-1),"")</f>
        <v>11</v>
      </c>
      <c r="Q21196">
        <f t="shared" si="620"/>
        <v>6</v>
      </c>
      <c r="R21196">
        <f t="shared" si="619"/>
        <v>0</v>
      </c>
    </row>
    <row r="21197" spans="1:18" x14ac:dyDescent="0.3">
      <c r="A21197" t="s">
        <v>1423</v>
      </c>
      <c r="B21197" s="1">
        <v>38293</v>
      </c>
      <c r="C21197" s="2">
        <v>0.41666666666666669</v>
      </c>
      <c r="D21197" t="s">
        <v>1495</v>
      </c>
      <c r="E21197" t="s">
        <v>1496</v>
      </c>
      <c r="G21197" s="6" t="s">
        <v>29</v>
      </c>
      <c r="H21197" t="s">
        <v>406</v>
      </c>
      <c r="I21197" t="s">
        <v>21</v>
      </c>
      <c r="J21197" t="s">
        <v>22</v>
      </c>
      <c r="K21197">
        <v>5.3</v>
      </c>
      <c r="L21197">
        <v>90</v>
      </c>
      <c r="M21197" t="s">
        <v>1480</v>
      </c>
      <c r="N21197">
        <v>90</v>
      </c>
      <c r="P21197" cm="1">
        <f t="array" ref="P21197">IF(Q21197&gt;0,INDEX(Q21197:Q42921,MATCH(TRUE,INDEX(Q21197:Q42921="",,),0)-1),"")</f>
        <v>11</v>
      </c>
      <c r="Q21197">
        <f t="shared" si="620"/>
        <v>6</v>
      </c>
      <c r="R21197">
        <f t="shared" si="619"/>
        <v>0</v>
      </c>
    </row>
    <row r="21198" spans="1:18" x14ac:dyDescent="0.3">
      <c r="A21198" t="s">
        <v>1423</v>
      </c>
      <c r="B21198" s="1">
        <v>38293</v>
      </c>
      <c r="C21198" s="2">
        <v>0.41666666666666669</v>
      </c>
      <c r="D21198" t="s">
        <v>1495</v>
      </c>
      <c r="E21198" t="s">
        <v>1496</v>
      </c>
      <c r="G21198" s="6" t="s">
        <v>29</v>
      </c>
      <c r="H21198" t="s">
        <v>99</v>
      </c>
      <c r="I21198" t="s">
        <v>21</v>
      </c>
      <c r="J21198" t="s">
        <v>22</v>
      </c>
      <c r="K21198">
        <v>5.9</v>
      </c>
      <c r="L21198">
        <v>125</v>
      </c>
      <c r="M21198" t="s">
        <v>1480</v>
      </c>
      <c r="N21198">
        <v>125</v>
      </c>
      <c r="P21198" cm="1">
        <f t="array" ref="P21198">IF(Q21198&gt;0,INDEX(Q21198:Q42922,MATCH(TRUE,INDEX(Q21198:Q42922="",,),0)-1),"")</f>
        <v>11</v>
      </c>
      <c r="Q21198">
        <f t="shared" si="620"/>
        <v>6</v>
      </c>
      <c r="R21198">
        <f t="shared" si="619"/>
        <v>0</v>
      </c>
    </row>
    <row r="21199" spans="1:18" x14ac:dyDescent="0.3">
      <c r="A21199" t="s">
        <v>1423</v>
      </c>
      <c r="B21199" s="1">
        <v>38293</v>
      </c>
      <c r="C21199" s="2">
        <v>0.41666666666666669</v>
      </c>
      <c r="D21199" t="s">
        <v>1495</v>
      </c>
      <c r="E21199" t="s">
        <v>1496</v>
      </c>
      <c r="G21199" s="6" t="s">
        <v>29</v>
      </c>
      <c r="H21199" t="s">
        <v>69</v>
      </c>
      <c r="I21199" t="s">
        <v>21</v>
      </c>
      <c r="J21199" t="s">
        <v>22</v>
      </c>
      <c r="K21199">
        <v>3</v>
      </c>
      <c r="L21199">
        <v>148</v>
      </c>
      <c r="M21199" t="s">
        <v>1480</v>
      </c>
      <c r="N21199">
        <v>148</v>
      </c>
      <c r="P21199" cm="1">
        <f t="array" ref="P21199">IF(Q21199&gt;0,INDEX(Q21199:Q42923,MATCH(TRUE,INDEX(Q21199:Q42923="",,),0)-1),"")</f>
        <v>11</v>
      </c>
      <c r="Q21199">
        <f t="shared" si="620"/>
        <v>6</v>
      </c>
      <c r="R21199">
        <f t="shared" si="619"/>
        <v>0</v>
      </c>
    </row>
    <row r="21200" spans="1:18" x14ac:dyDescent="0.3">
      <c r="A21200" t="s">
        <v>1423</v>
      </c>
      <c r="B21200" s="1">
        <v>38293</v>
      </c>
      <c r="C21200" s="2">
        <v>0.41666666666666669</v>
      </c>
      <c r="D21200" t="s">
        <v>1495</v>
      </c>
      <c r="E21200" t="s">
        <v>1496</v>
      </c>
      <c r="G21200" s="6" t="s">
        <v>29</v>
      </c>
      <c r="H21200" t="s">
        <v>41</v>
      </c>
      <c r="I21200" t="s">
        <v>21</v>
      </c>
      <c r="J21200" t="s">
        <v>22</v>
      </c>
      <c r="K21200">
        <v>5</v>
      </c>
      <c r="L21200">
        <v>211</v>
      </c>
      <c r="M21200" t="s">
        <v>1480</v>
      </c>
      <c r="N21200">
        <v>211</v>
      </c>
      <c r="P21200" cm="1">
        <f t="array" ref="P21200">IF(Q21200&gt;0,INDEX(Q21200:Q42924,MATCH(TRUE,INDEX(Q21200:Q42924="",,),0)-1),"")</f>
        <v>11</v>
      </c>
      <c r="Q21200">
        <f t="shared" si="620"/>
        <v>6</v>
      </c>
      <c r="R21200">
        <f t="shared" si="619"/>
        <v>0</v>
      </c>
    </row>
    <row r="21201" spans="1:18" x14ac:dyDescent="0.3">
      <c r="A21201" t="s">
        <v>1423</v>
      </c>
      <c r="B21201" s="1">
        <v>38293</v>
      </c>
      <c r="C21201" s="2">
        <v>0.41666666666666669</v>
      </c>
      <c r="D21201" t="s">
        <v>1495</v>
      </c>
      <c r="E21201" t="s">
        <v>1496</v>
      </c>
      <c r="G21201" s="6" t="s">
        <v>29</v>
      </c>
      <c r="H21201" t="s">
        <v>154</v>
      </c>
      <c r="I21201" t="s">
        <v>21</v>
      </c>
      <c r="J21201" t="s">
        <v>22</v>
      </c>
      <c r="K21201">
        <v>10.3</v>
      </c>
      <c r="L21201">
        <v>353</v>
      </c>
      <c r="M21201" t="s">
        <v>1480</v>
      </c>
      <c r="N21201">
        <v>353</v>
      </c>
      <c r="P21201" cm="1">
        <f t="array" ref="P21201">IF(Q21201&gt;0,INDEX(Q21201:Q42925,MATCH(TRUE,INDEX(Q21201:Q42925="",,),0)-1),"")</f>
        <v>11</v>
      </c>
      <c r="Q21201">
        <f t="shared" si="620"/>
        <v>6</v>
      </c>
      <c r="R21201">
        <f t="shared" si="619"/>
        <v>0</v>
      </c>
    </row>
    <row r="21202" spans="1:18" x14ac:dyDescent="0.3">
      <c r="A21202" t="s">
        <v>1423</v>
      </c>
      <c r="B21202" s="1">
        <v>38293</v>
      </c>
      <c r="C21202" s="2">
        <v>0.41666666666666669</v>
      </c>
      <c r="D21202" t="s">
        <v>1495</v>
      </c>
      <c r="E21202" t="s">
        <v>1496</v>
      </c>
      <c r="G21202" s="6" t="s">
        <v>29</v>
      </c>
      <c r="H21202" t="s">
        <v>99</v>
      </c>
      <c r="I21202" t="s">
        <v>26</v>
      </c>
      <c r="J21202" t="s">
        <v>27</v>
      </c>
      <c r="K21202">
        <v>196</v>
      </c>
      <c r="L21202">
        <v>10.1</v>
      </c>
      <c r="M21202" t="s">
        <v>1480</v>
      </c>
      <c r="N21202">
        <v>10.1</v>
      </c>
      <c r="P21202" cm="1">
        <f t="array" ref="P21202">IF(Q21202&gt;0,INDEX(Q21202:Q42926,MATCH(TRUE,INDEX(Q21202:Q42926="",,),0)-1),"")</f>
        <v>11</v>
      </c>
      <c r="Q21202">
        <f t="shared" si="620"/>
        <v>6</v>
      </c>
      <c r="R21202">
        <f t="shared" si="619"/>
        <v>0</v>
      </c>
    </row>
    <row r="21203" spans="1:18" x14ac:dyDescent="0.3">
      <c r="A21203" t="s">
        <v>1423</v>
      </c>
      <c r="B21203" s="1">
        <v>38293</v>
      </c>
      <c r="C21203" s="2">
        <v>0.41666666666666669</v>
      </c>
      <c r="D21203" t="s">
        <v>1495</v>
      </c>
      <c r="E21203" t="s">
        <v>1496</v>
      </c>
      <c r="G21203" s="6" t="s">
        <v>29</v>
      </c>
      <c r="H21203" t="s">
        <v>148</v>
      </c>
      <c r="I21203" t="s">
        <v>26</v>
      </c>
      <c r="J21203" t="s">
        <v>27</v>
      </c>
      <c r="K21203">
        <v>12</v>
      </c>
      <c r="L21203">
        <v>17</v>
      </c>
      <c r="M21203" t="s">
        <v>1480</v>
      </c>
      <c r="N21203">
        <v>17</v>
      </c>
      <c r="P21203" cm="1">
        <f t="array" ref="P21203">IF(Q21203&gt;0,INDEX(Q21203:Q42927,MATCH(TRUE,INDEX(Q21203:Q42927="",,),0)-1),"")</f>
        <v>11</v>
      </c>
      <c r="Q21203">
        <f t="shared" si="620"/>
        <v>6</v>
      </c>
      <c r="R21203">
        <f t="shared" si="619"/>
        <v>0</v>
      </c>
    </row>
    <row r="21204" spans="1:18" x14ac:dyDescent="0.3">
      <c r="A21204" t="s">
        <v>1423</v>
      </c>
      <c r="B21204" s="1">
        <v>38293</v>
      </c>
      <c r="C21204" s="2">
        <v>0.41666666666666669</v>
      </c>
      <c r="D21204" t="s">
        <v>1495</v>
      </c>
      <c r="E21204" t="s">
        <v>1496</v>
      </c>
      <c r="G21204" s="6" t="s">
        <v>29</v>
      </c>
      <c r="H21204" t="s">
        <v>197</v>
      </c>
      <c r="I21204" t="s">
        <v>26</v>
      </c>
      <c r="J21204" t="s">
        <v>27</v>
      </c>
      <c r="K21204">
        <v>18</v>
      </c>
      <c r="L21204">
        <v>25.1</v>
      </c>
      <c r="M21204" t="s">
        <v>1480</v>
      </c>
      <c r="N21204">
        <v>25.1</v>
      </c>
      <c r="P21204" cm="1">
        <f t="array" ref="P21204">IF(Q21204&gt;0,INDEX(Q21204:Q42928,MATCH(TRUE,INDEX(Q21204:Q42928="",,),0)-1),"")</f>
        <v>11</v>
      </c>
      <c r="Q21204">
        <f t="shared" si="620"/>
        <v>6</v>
      </c>
      <c r="R21204">
        <f t="shared" si="619"/>
        <v>0</v>
      </c>
    </row>
    <row r="21205" spans="1:18" x14ac:dyDescent="0.3">
      <c r="A21205" t="s">
        <v>1423</v>
      </c>
      <c r="B21205" s="1">
        <v>38293</v>
      </c>
      <c r="C21205" s="2">
        <v>0.41666666666666669</v>
      </c>
      <c r="D21205" t="s">
        <v>1495</v>
      </c>
      <c r="E21205" t="s">
        <v>1496</v>
      </c>
      <c r="G21205" s="6" t="s">
        <v>29</v>
      </c>
      <c r="H21205" t="s">
        <v>69</v>
      </c>
      <c r="I21205" t="s">
        <v>26</v>
      </c>
      <c r="J21205" t="s">
        <v>27</v>
      </c>
      <c r="K21205">
        <v>8</v>
      </c>
      <c r="L21205">
        <v>20.9</v>
      </c>
      <c r="M21205" t="s">
        <v>1480</v>
      </c>
      <c r="N21205">
        <v>20.9</v>
      </c>
      <c r="P21205" cm="1">
        <f t="array" ref="P21205">IF(Q21205&gt;0,INDEX(Q21205:Q42929,MATCH(TRUE,INDEX(Q21205:Q42929="",,),0)-1),"")</f>
        <v>11</v>
      </c>
      <c r="Q21205">
        <f t="shared" si="620"/>
        <v>6</v>
      </c>
      <c r="R21205">
        <f t="shared" si="619"/>
        <v>0</v>
      </c>
    </row>
    <row r="21206" spans="1:18" x14ac:dyDescent="0.3">
      <c r="A21206" t="s">
        <v>1423</v>
      </c>
      <c r="B21206" s="1">
        <v>38293</v>
      </c>
      <c r="C21206" s="2">
        <v>0.41666666666666669</v>
      </c>
      <c r="D21206" t="s">
        <v>1495</v>
      </c>
      <c r="E21206" t="s">
        <v>1496</v>
      </c>
      <c r="G21206" s="6" t="s">
        <v>29</v>
      </c>
      <c r="H21206" t="s">
        <v>41</v>
      </c>
      <c r="I21206" t="s">
        <v>26</v>
      </c>
      <c r="J21206" t="s">
        <v>27</v>
      </c>
      <c r="K21206">
        <v>3</v>
      </c>
      <c r="L21206">
        <v>56.5</v>
      </c>
      <c r="M21206" t="s">
        <v>1480</v>
      </c>
      <c r="N21206">
        <v>56.5</v>
      </c>
      <c r="P21206" cm="1">
        <f t="array" ref="P21206">IF(Q21206&gt;0,INDEX(Q21206:Q42930,MATCH(TRUE,INDEX(Q21206:Q42930="",,),0)-1),"")</f>
        <v>11</v>
      </c>
      <c r="Q21206">
        <f t="shared" si="620"/>
        <v>6</v>
      </c>
      <c r="R21206">
        <f t="shared" si="619"/>
        <v>0</v>
      </c>
    </row>
    <row r="21207" spans="1:18" x14ac:dyDescent="0.3">
      <c r="A21207" t="s">
        <v>1423</v>
      </c>
      <c r="B21207" s="1">
        <v>38293</v>
      </c>
      <c r="C21207" s="2">
        <v>0.41666666666666669</v>
      </c>
      <c r="D21207" t="s">
        <v>1495</v>
      </c>
      <c r="E21207" t="s">
        <v>1496</v>
      </c>
      <c r="G21207" s="6" t="s">
        <v>29</v>
      </c>
      <c r="H21207" t="s">
        <v>28</v>
      </c>
      <c r="I21207" t="s">
        <v>26</v>
      </c>
      <c r="J21207" t="s">
        <v>27</v>
      </c>
      <c r="K21207">
        <v>87</v>
      </c>
      <c r="L21207">
        <v>47.65</v>
      </c>
      <c r="M21207" t="s">
        <v>1480</v>
      </c>
      <c r="N21207">
        <v>47.65</v>
      </c>
      <c r="P21207" cm="1">
        <f t="array" ref="P21207">IF(Q21207&gt;0,INDEX(Q21207:Q42931,MATCH(TRUE,INDEX(Q21207:Q42931="",,),0)-1),"")</f>
        <v>11</v>
      </c>
      <c r="Q21207">
        <f t="shared" si="620"/>
        <v>6</v>
      </c>
      <c r="R21207">
        <f t="shared" si="619"/>
        <v>0</v>
      </c>
    </row>
    <row r="21208" spans="1:18" x14ac:dyDescent="0.3">
      <c r="A21208" t="s">
        <v>1423</v>
      </c>
      <c r="B21208" s="1">
        <v>38293</v>
      </c>
      <c r="C21208" s="2">
        <v>0.41666666666666669</v>
      </c>
      <c r="D21208" t="s">
        <v>1495</v>
      </c>
      <c r="E21208" t="s">
        <v>1496</v>
      </c>
      <c r="G21208" t="s">
        <v>19</v>
      </c>
      <c r="H21208" t="s">
        <v>194</v>
      </c>
      <c r="I21208" t="s">
        <v>21</v>
      </c>
      <c r="J21208" t="s">
        <v>22</v>
      </c>
      <c r="K21208">
        <v>16.7</v>
      </c>
      <c r="L21208">
        <v>846</v>
      </c>
      <c r="M21208" t="s">
        <v>1489</v>
      </c>
      <c r="N21208">
        <v>1000</v>
      </c>
      <c r="P21208" cm="1">
        <f t="array" ref="P21208">IF(Q21208&gt;0,INDEX(Q21208:Q42932,MATCH(TRUE,INDEX(Q21208:Q42932="",,),0)-1),"")</f>
        <v>11</v>
      </c>
      <c r="Q21208">
        <f t="shared" si="620"/>
        <v>7</v>
      </c>
      <c r="R21208">
        <f t="shared" si="619"/>
        <v>0</v>
      </c>
    </row>
    <row r="21209" spans="1:18" x14ac:dyDescent="0.3">
      <c r="A21209" t="s">
        <v>1423</v>
      </c>
      <c r="B21209" s="1">
        <v>38293</v>
      </c>
      <c r="C21209" s="2">
        <v>0.41666666666666669</v>
      </c>
      <c r="D21209" t="s">
        <v>1495</v>
      </c>
      <c r="E21209" t="s">
        <v>1496</v>
      </c>
      <c r="G21209" t="s">
        <v>19</v>
      </c>
      <c r="H21209" t="s">
        <v>63</v>
      </c>
      <c r="I21209" t="s">
        <v>26</v>
      </c>
      <c r="J21209" t="s">
        <v>27</v>
      </c>
      <c r="K21209">
        <v>601</v>
      </c>
      <c r="L21209">
        <v>17.8</v>
      </c>
      <c r="M21209" t="s">
        <v>1489</v>
      </c>
      <c r="N21209">
        <v>32.56</v>
      </c>
      <c r="P21209" cm="1">
        <f t="array" ref="P21209">IF(Q21209&gt;0,INDEX(Q21209:Q42933,MATCH(TRUE,INDEX(Q21209:Q42933="",,),0)-1),"")</f>
        <v>11</v>
      </c>
      <c r="Q21209">
        <f t="shared" si="620"/>
        <v>7</v>
      </c>
      <c r="R21209">
        <f t="shared" si="619"/>
        <v>0</v>
      </c>
    </row>
    <row r="21210" spans="1:18" x14ac:dyDescent="0.3">
      <c r="A21210" t="s">
        <v>1423</v>
      </c>
      <c r="B21210" s="1">
        <v>38293</v>
      </c>
      <c r="C21210" s="2">
        <v>0.41666666666666669</v>
      </c>
      <c r="D21210" t="s">
        <v>1495</v>
      </c>
      <c r="E21210" t="s">
        <v>1496</v>
      </c>
      <c r="G21210" t="s">
        <v>19</v>
      </c>
      <c r="H21210" t="s">
        <v>64</v>
      </c>
      <c r="I21210" t="s">
        <v>26</v>
      </c>
      <c r="J21210" t="s">
        <v>27</v>
      </c>
      <c r="K21210">
        <v>709</v>
      </c>
      <c r="L21210">
        <v>13.15</v>
      </c>
      <c r="M21210" t="s">
        <v>1489</v>
      </c>
      <c r="N21210">
        <v>31.26</v>
      </c>
      <c r="P21210" cm="1">
        <f t="array" ref="P21210">IF(Q21210&gt;0,INDEX(Q21210:Q42934,MATCH(TRUE,INDEX(Q21210:Q42934="",,),0)-1),"")</f>
        <v>11</v>
      </c>
      <c r="Q21210">
        <f t="shared" si="620"/>
        <v>7</v>
      </c>
      <c r="R21210">
        <f t="shared" si="619"/>
        <v>0</v>
      </c>
    </row>
    <row r="21211" spans="1:18" x14ac:dyDescent="0.3">
      <c r="A21211" t="s">
        <v>1423</v>
      </c>
      <c r="B21211" s="1">
        <v>38293</v>
      </c>
      <c r="C21211" s="2">
        <v>0.41666666666666669</v>
      </c>
      <c r="D21211" t="s">
        <v>1495</v>
      </c>
      <c r="E21211" t="s">
        <v>1496</v>
      </c>
      <c r="G21211" s="6" t="s">
        <v>29</v>
      </c>
      <c r="H21211" t="s">
        <v>30</v>
      </c>
      <c r="I21211" t="s">
        <v>21</v>
      </c>
      <c r="J21211" t="s">
        <v>22</v>
      </c>
      <c r="K21211">
        <v>2.2999999999999998</v>
      </c>
      <c r="L21211">
        <v>175</v>
      </c>
      <c r="M21211" t="s">
        <v>1489</v>
      </c>
      <c r="N21211">
        <v>175</v>
      </c>
      <c r="P21211" cm="1">
        <f t="array" ref="P21211">IF(Q21211&gt;0,INDEX(Q21211:Q42935,MATCH(TRUE,INDEX(Q21211:Q42935="",,),0)-1),"")</f>
        <v>11</v>
      </c>
      <c r="Q21211">
        <f t="shared" si="620"/>
        <v>7</v>
      </c>
      <c r="R21211">
        <f t="shared" si="619"/>
        <v>0</v>
      </c>
    </row>
    <row r="21212" spans="1:18" x14ac:dyDescent="0.3">
      <c r="A21212" t="s">
        <v>1423</v>
      </c>
      <c r="B21212" s="1">
        <v>38293</v>
      </c>
      <c r="C21212" s="2">
        <v>0.41666666666666669</v>
      </c>
      <c r="D21212" t="s">
        <v>1495</v>
      </c>
      <c r="E21212" t="s">
        <v>1496</v>
      </c>
      <c r="G21212" s="6" t="s">
        <v>29</v>
      </c>
      <c r="H21212" t="s">
        <v>406</v>
      </c>
      <c r="I21212" t="s">
        <v>21</v>
      </c>
      <c r="J21212" t="s">
        <v>22</v>
      </c>
      <c r="K21212">
        <v>5.3</v>
      </c>
      <c r="L21212">
        <v>90</v>
      </c>
      <c r="M21212" t="s">
        <v>1489</v>
      </c>
      <c r="N21212">
        <v>90</v>
      </c>
      <c r="P21212" cm="1">
        <f t="array" ref="P21212">IF(Q21212&gt;0,INDEX(Q21212:Q42936,MATCH(TRUE,INDEX(Q21212:Q42936="",,),0)-1),"")</f>
        <v>11</v>
      </c>
      <c r="Q21212">
        <f t="shared" si="620"/>
        <v>7</v>
      </c>
      <c r="R21212">
        <f t="shared" si="619"/>
        <v>0</v>
      </c>
    </row>
    <row r="21213" spans="1:18" x14ac:dyDescent="0.3">
      <c r="A21213" t="s">
        <v>1423</v>
      </c>
      <c r="B21213" s="1">
        <v>38293</v>
      </c>
      <c r="C21213" s="2">
        <v>0.41666666666666669</v>
      </c>
      <c r="D21213" t="s">
        <v>1495</v>
      </c>
      <c r="E21213" t="s">
        <v>1496</v>
      </c>
      <c r="G21213" s="6" t="s">
        <v>29</v>
      </c>
      <c r="H21213" t="s">
        <v>99</v>
      </c>
      <c r="I21213" t="s">
        <v>21</v>
      </c>
      <c r="J21213" t="s">
        <v>22</v>
      </c>
      <c r="K21213">
        <v>5.9</v>
      </c>
      <c r="L21213">
        <v>125</v>
      </c>
      <c r="M21213" t="s">
        <v>1489</v>
      </c>
      <c r="N21213">
        <v>125</v>
      </c>
      <c r="P21213" cm="1">
        <f t="array" ref="P21213">IF(Q21213&gt;0,INDEX(Q21213:Q42937,MATCH(TRUE,INDEX(Q21213:Q42937="",,),0)-1),"")</f>
        <v>11</v>
      </c>
      <c r="Q21213">
        <f t="shared" si="620"/>
        <v>7</v>
      </c>
      <c r="R21213">
        <f t="shared" si="619"/>
        <v>0</v>
      </c>
    </row>
    <row r="21214" spans="1:18" x14ac:dyDescent="0.3">
      <c r="A21214" t="s">
        <v>1423</v>
      </c>
      <c r="B21214" s="1">
        <v>38293</v>
      </c>
      <c r="C21214" s="2">
        <v>0.41666666666666669</v>
      </c>
      <c r="D21214" t="s">
        <v>1495</v>
      </c>
      <c r="E21214" t="s">
        <v>1496</v>
      </c>
      <c r="G21214" s="6" t="s">
        <v>29</v>
      </c>
      <c r="H21214" t="s">
        <v>69</v>
      </c>
      <c r="I21214" t="s">
        <v>21</v>
      </c>
      <c r="J21214" t="s">
        <v>22</v>
      </c>
      <c r="K21214">
        <v>3</v>
      </c>
      <c r="L21214">
        <v>148</v>
      </c>
      <c r="M21214" t="s">
        <v>1489</v>
      </c>
      <c r="N21214">
        <v>148</v>
      </c>
      <c r="P21214" cm="1">
        <f t="array" ref="P21214">IF(Q21214&gt;0,INDEX(Q21214:Q42938,MATCH(TRUE,INDEX(Q21214:Q42938="",,),0)-1),"")</f>
        <v>11</v>
      </c>
      <c r="Q21214">
        <f t="shared" si="620"/>
        <v>7</v>
      </c>
      <c r="R21214">
        <f t="shared" si="619"/>
        <v>0</v>
      </c>
    </row>
    <row r="21215" spans="1:18" x14ac:dyDescent="0.3">
      <c r="A21215" t="s">
        <v>1423</v>
      </c>
      <c r="B21215" s="1">
        <v>38293</v>
      </c>
      <c r="C21215" s="2">
        <v>0.41666666666666669</v>
      </c>
      <c r="D21215" t="s">
        <v>1495</v>
      </c>
      <c r="E21215" t="s">
        <v>1496</v>
      </c>
      <c r="G21215" s="6" t="s">
        <v>29</v>
      </c>
      <c r="H21215" t="s">
        <v>41</v>
      </c>
      <c r="I21215" t="s">
        <v>21</v>
      </c>
      <c r="J21215" t="s">
        <v>22</v>
      </c>
      <c r="K21215">
        <v>5</v>
      </c>
      <c r="L21215">
        <v>211</v>
      </c>
      <c r="M21215" t="s">
        <v>1489</v>
      </c>
      <c r="N21215">
        <v>211</v>
      </c>
      <c r="P21215" cm="1">
        <f t="array" ref="P21215">IF(Q21215&gt;0,INDEX(Q21215:Q42939,MATCH(TRUE,INDEX(Q21215:Q42939="",,),0)-1),"")</f>
        <v>11</v>
      </c>
      <c r="Q21215">
        <f t="shared" si="620"/>
        <v>7</v>
      </c>
      <c r="R21215">
        <f t="shared" si="619"/>
        <v>0</v>
      </c>
    </row>
    <row r="21216" spans="1:18" x14ac:dyDescent="0.3">
      <c r="A21216" t="s">
        <v>1423</v>
      </c>
      <c r="B21216" s="1">
        <v>38293</v>
      </c>
      <c r="C21216" s="2">
        <v>0.41666666666666669</v>
      </c>
      <c r="D21216" t="s">
        <v>1495</v>
      </c>
      <c r="E21216" t="s">
        <v>1496</v>
      </c>
      <c r="G21216" s="6" t="s">
        <v>29</v>
      </c>
      <c r="H21216" t="s">
        <v>154</v>
      </c>
      <c r="I21216" t="s">
        <v>21</v>
      </c>
      <c r="J21216" t="s">
        <v>22</v>
      </c>
      <c r="K21216">
        <v>10.3</v>
      </c>
      <c r="L21216">
        <v>353</v>
      </c>
      <c r="M21216" t="s">
        <v>1489</v>
      </c>
      <c r="N21216">
        <v>353</v>
      </c>
      <c r="P21216" cm="1">
        <f t="array" ref="P21216">IF(Q21216&gt;0,INDEX(Q21216:Q42940,MATCH(TRUE,INDEX(Q21216:Q42940="",,),0)-1),"")</f>
        <v>11</v>
      </c>
      <c r="Q21216">
        <f t="shared" si="620"/>
        <v>7</v>
      </c>
      <c r="R21216">
        <f t="shared" si="619"/>
        <v>0</v>
      </c>
    </row>
    <row r="21217" spans="1:18" x14ac:dyDescent="0.3">
      <c r="A21217" t="s">
        <v>1423</v>
      </c>
      <c r="B21217" s="1">
        <v>38293</v>
      </c>
      <c r="C21217" s="2">
        <v>0.41666666666666669</v>
      </c>
      <c r="D21217" t="s">
        <v>1495</v>
      </c>
      <c r="E21217" t="s">
        <v>1496</v>
      </c>
      <c r="G21217" s="6" t="s">
        <v>29</v>
      </c>
      <c r="H21217" t="s">
        <v>99</v>
      </c>
      <c r="I21217" t="s">
        <v>26</v>
      </c>
      <c r="J21217" t="s">
        <v>27</v>
      </c>
      <c r="K21217">
        <v>196</v>
      </c>
      <c r="L21217">
        <v>10.1</v>
      </c>
      <c r="M21217" t="s">
        <v>1489</v>
      </c>
      <c r="N21217">
        <v>10.1</v>
      </c>
      <c r="P21217" cm="1">
        <f t="array" ref="P21217">IF(Q21217&gt;0,INDEX(Q21217:Q42941,MATCH(TRUE,INDEX(Q21217:Q42941="",,),0)-1),"")</f>
        <v>11</v>
      </c>
      <c r="Q21217">
        <f t="shared" si="620"/>
        <v>7</v>
      </c>
      <c r="R21217">
        <f t="shared" si="619"/>
        <v>0</v>
      </c>
    </row>
    <row r="21218" spans="1:18" x14ac:dyDescent="0.3">
      <c r="A21218" t="s">
        <v>1423</v>
      </c>
      <c r="B21218" s="1">
        <v>38293</v>
      </c>
      <c r="C21218" s="2">
        <v>0.41666666666666669</v>
      </c>
      <c r="D21218" t="s">
        <v>1495</v>
      </c>
      <c r="E21218" t="s">
        <v>1496</v>
      </c>
      <c r="G21218" s="6" t="s">
        <v>29</v>
      </c>
      <c r="H21218" t="s">
        <v>148</v>
      </c>
      <c r="I21218" t="s">
        <v>26</v>
      </c>
      <c r="J21218" t="s">
        <v>27</v>
      </c>
      <c r="K21218">
        <v>12</v>
      </c>
      <c r="L21218">
        <v>17</v>
      </c>
      <c r="M21218" t="s">
        <v>1489</v>
      </c>
      <c r="N21218">
        <v>17</v>
      </c>
      <c r="P21218" cm="1">
        <f t="array" ref="P21218">IF(Q21218&gt;0,INDEX(Q21218:Q42942,MATCH(TRUE,INDEX(Q21218:Q42942="",,),0)-1),"")</f>
        <v>11</v>
      </c>
      <c r="Q21218">
        <f t="shared" si="620"/>
        <v>7</v>
      </c>
      <c r="R21218">
        <f t="shared" si="619"/>
        <v>0</v>
      </c>
    </row>
    <row r="21219" spans="1:18" x14ac:dyDescent="0.3">
      <c r="A21219" t="s">
        <v>1423</v>
      </c>
      <c r="B21219" s="1">
        <v>38293</v>
      </c>
      <c r="C21219" s="2">
        <v>0.41666666666666669</v>
      </c>
      <c r="D21219" t="s">
        <v>1495</v>
      </c>
      <c r="E21219" t="s">
        <v>1496</v>
      </c>
      <c r="G21219" s="6" t="s">
        <v>29</v>
      </c>
      <c r="H21219" t="s">
        <v>197</v>
      </c>
      <c r="I21219" t="s">
        <v>26</v>
      </c>
      <c r="J21219" t="s">
        <v>27</v>
      </c>
      <c r="K21219">
        <v>18</v>
      </c>
      <c r="L21219">
        <v>25.1</v>
      </c>
      <c r="M21219" t="s">
        <v>1489</v>
      </c>
      <c r="N21219">
        <v>25.1</v>
      </c>
      <c r="P21219" cm="1">
        <f t="array" ref="P21219">IF(Q21219&gt;0,INDEX(Q21219:Q42943,MATCH(TRUE,INDEX(Q21219:Q42943="",,),0)-1),"")</f>
        <v>11</v>
      </c>
      <c r="Q21219">
        <f t="shared" si="620"/>
        <v>7</v>
      </c>
      <c r="R21219">
        <f t="shared" si="619"/>
        <v>0</v>
      </c>
    </row>
    <row r="21220" spans="1:18" x14ac:dyDescent="0.3">
      <c r="A21220" t="s">
        <v>1423</v>
      </c>
      <c r="B21220" s="1">
        <v>38293</v>
      </c>
      <c r="C21220" s="2">
        <v>0.41666666666666669</v>
      </c>
      <c r="D21220" t="s">
        <v>1495</v>
      </c>
      <c r="E21220" t="s">
        <v>1496</v>
      </c>
      <c r="G21220" s="6" t="s">
        <v>29</v>
      </c>
      <c r="H21220" t="s">
        <v>69</v>
      </c>
      <c r="I21220" t="s">
        <v>26</v>
      </c>
      <c r="J21220" t="s">
        <v>27</v>
      </c>
      <c r="K21220">
        <v>8</v>
      </c>
      <c r="L21220">
        <v>20.9</v>
      </c>
      <c r="M21220" t="s">
        <v>1489</v>
      </c>
      <c r="N21220">
        <v>20.9</v>
      </c>
      <c r="P21220" cm="1">
        <f t="array" ref="P21220">IF(Q21220&gt;0,INDEX(Q21220:Q42944,MATCH(TRUE,INDEX(Q21220:Q42944="",,),0)-1),"")</f>
        <v>11</v>
      </c>
      <c r="Q21220">
        <f t="shared" si="620"/>
        <v>7</v>
      </c>
      <c r="R21220">
        <f t="shared" si="619"/>
        <v>0</v>
      </c>
    </row>
    <row r="21221" spans="1:18" x14ac:dyDescent="0.3">
      <c r="A21221" t="s">
        <v>1423</v>
      </c>
      <c r="B21221" s="1">
        <v>38293</v>
      </c>
      <c r="C21221" s="2">
        <v>0.41666666666666669</v>
      </c>
      <c r="D21221" t="s">
        <v>1495</v>
      </c>
      <c r="E21221" t="s">
        <v>1496</v>
      </c>
      <c r="G21221" s="6" t="s">
        <v>29</v>
      </c>
      <c r="H21221" t="s">
        <v>41</v>
      </c>
      <c r="I21221" t="s">
        <v>26</v>
      </c>
      <c r="J21221" t="s">
        <v>27</v>
      </c>
      <c r="K21221">
        <v>3</v>
      </c>
      <c r="L21221">
        <v>56.5</v>
      </c>
      <c r="M21221" t="s">
        <v>1489</v>
      </c>
      <c r="N21221">
        <v>56.5</v>
      </c>
      <c r="P21221" cm="1">
        <f t="array" ref="P21221">IF(Q21221&gt;0,INDEX(Q21221:Q42945,MATCH(TRUE,INDEX(Q21221:Q42945="",,),0)-1),"")</f>
        <v>11</v>
      </c>
      <c r="Q21221">
        <f t="shared" si="620"/>
        <v>7</v>
      </c>
      <c r="R21221">
        <f t="shared" si="619"/>
        <v>0</v>
      </c>
    </row>
    <row r="21222" spans="1:18" x14ac:dyDescent="0.3">
      <c r="A21222" t="s">
        <v>1423</v>
      </c>
      <c r="B21222" s="1">
        <v>38293</v>
      </c>
      <c r="C21222" s="2">
        <v>0.41666666666666669</v>
      </c>
      <c r="D21222" t="s">
        <v>1495</v>
      </c>
      <c r="E21222" t="s">
        <v>1496</v>
      </c>
      <c r="G21222" s="6" t="s">
        <v>29</v>
      </c>
      <c r="H21222" t="s">
        <v>28</v>
      </c>
      <c r="I21222" t="s">
        <v>26</v>
      </c>
      <c r="J21222" t="s">
        <v>27</v>
      </c>
      <c r="K21222">
        <v>87</v>
      </c>
      <c r="L21222">
        <v>47.65</v>
      </c>
      <c r="M21222" t="s">
        <v>1489</v>
      </c>
      <c r="N21222">
        <v>47.65</v>
      </c>
      <c r="P21222" cm="1">
        <f t="array" ref="P21222">IF(Q21222&gt;0,INDEX(Q21222:Q42946,MATCH(TRUE,INDEX(Q21222:Q42946="",,),0)-1),"")</f>
        <v>11</v>
      </c>
      <c r="Q21222">
        <f t="shared" si="620"/>
        <v>7</v>
      </c>
      <c r="R21222">
        <f t="shared" si="619"/>
        <v>0</v>
      </c>
    </row>
    <row r="21223" spans="1:18" x14ac:dyDescent="0.3">
      <c r="A21223" t="s">
        <v>1423</v>
      </c>
      <c r="B21223" s="1">
        <v>38293</v>
      </c>
      <c r="C21223" s="2">
        <v>0.41666666666666669</v>
      </c>
      <c r="D21223" t="s">
        <v>1495</v>
      </c>
      <c r="E21223" t="s">
        <v>1496</v>
      </c>
      <c r="G21223" t="s">
        <v>19</v>
      </c>
      <c r="H21223" t="s">
        <v>194</v>
      </c>
      <c r="I21223" t="s">
        <v>21</v>
      </c>
      <c r="J21223" t="s">
        <v>22</v>
      </c>
      <c r="K21223">
        <v>16.7</v>
      </c>
      <c r="L21223">
        <v>846</v>
      </c>
      <c r="M21223" t="s">
        <v>385</v>
      </c>
      <c r="N21223">
        <v>885</v>
      </c>
      <c r="P21223" cm="1">
        <f t="array" ref="P21223">IF(Q21223&gt;0,INDEX(Q21223:Q42947,MATCH(TRUE,INDEX(Q21223:Q42947="",,),0)-1),"")</f>
        <v>11</v>
      </c>
      <c r="Q21223">
        <f t="shared" si="620"/>
        <v>8</v>
      </c>
      <c r="R21223">
        <f t="shared" si="619"/>
        <v>0</v>
      </c>
    </row>
    <row r="21224" spans="1:18" x14ac:dyDescent="0.3">
      <c r="A21224" t="s">
        <v>1423</v>
      </c>
      <c r="B21224" s="1">
        <v>38293</v>
      </c>
      <c r="C21224" s="2">
        <v>0.41666666666666669</v>
      </c>
      <c r="D21224" t="s">
        <v>1495</v>
      </c>
      <c r="E21224" t="s">
        <v>1496</v>
      </c>
      <c r="G21224" t="s">
        <v>19</v>
      </c>
      <c r="H21224" t="s">
        <v>63</v>
      </c>
      <c r="I21224" t="s">
        <v>26</v>
      </c>
      <c r="J21224" t="s">
        <v>27</v>
      </c>
      <c r="K21224">
        <v>601</v>
      </c>
      <c r="L21224">
        <v>17.8</v>
      </c>
      <c r="M21224" t="s">
        <v>385</v>
      </c>
      <c r="N21224">
        <v>35</v>
      </c>
      <c r="P21224" cm="1">
        <f t="array" ref="P21224">IF(Q21224&gt;0,INDEX(Q21224:Q42948,MATCH(TRUE,INDEX(Q21224:Q42948="",,),0)-1),"")</f>
        <v>11</v>
      </c>
      <c r="Q21224">
        <f t="shared" si="620"/>
        <v>8</v>
      </c>
      <c r="R21224">
        <f t="shared" si="619"/>
        <v>0</v>
      </c>
    </row>
    <row r="21225" spans="1:18" x14ac:dyDescent="0.3">
      <c r="A21225" t="s">
        <v>1423</v>
      </c>
      <c r="B21225" s="1">
        <v>38293</v>
      </c>
      <c r="C21225" s="2">
        <v>0.41666666666666669</v>
      </c>
      <c r="D21225" t="s">
        <v>1495</v>
      </c>
      <c r="E21225" t="s">
        <v>1496</v>
      </c>
      <c r="G21225" t="s">
        <v>19</v>
      </c>
      <c r="H21225" t="s">
        <v>64</v>
      </c>
      <c r="I21225" t="s">
        <v>26</v>
      </c>
      <c r="J21225" t="s">
        <v>27</v>
      </c>
      <c r="K21225">
        <v>709</v>
      </c>
      <c r="L21225">
        <v>13.15</v>
      </c>
      <c r="M21225" t="s">
        <v>385</v>
      </c>
      <c r="N21225">
        <v>30</v>
      </c>
      <c r="P21225" cm="1">
        <f t="array" ref="P21225">IF(Q21225&gt;0,INDEX(Q21225:Q42949,MATCH(TRUE,INDEX(Q21225:Q42949="",,),0)-1),"")</f>
        <v>11</v>
      </c>
      <c r="Q21225">
        <f t="shared" si="620"/>
        <v>8</v>
      </c>
      <c r="R21225">
        <f t="shared" si="619"/>
        <v>0</v>
      </c>
    </row>
    <row r="21226" spans="1:18" x14ac:dyDescent="0.3">
      <c r="A21226" t="s">
        <v>1423</v>
      </c>
      <c r="B21226" s="1">
        <v>38293</v>
      </c>
      <c r="C21226" s="2">
        <v>0.41666666666666669</v>
      </c>
      <c r="D21226" t="s">
        <v>1495</v>
      </c>
      <c r="E21226" t="s">
        <v>1496</v>
      </c>
      <c r="G21226" s="6" t="s">
        <v>29</v>
      </c>
      <c r="H21226" t="s">
        <v>30</v>
      </c>
      <c r="I21226" t="s">
        <v>21</v>
      </c>
      <c r="J21226" t="s">
        <v>22</v>
      </c>
      <c r="K21226">
        <v>2.2999999999999998</v>
      </c>
      <c r="L21226">
        <v>175</v>
      </c>
      <c r="M21226" t="s">
        <v>385</v>
      </c>
      <c r="N21226">
        <v>175</v>
      </c>
      <c r="P21226" cm="1">
        <f t="array" ref="P21226">IF(Q21226&gt;0,INDEX(Q21226:Q42950,MATCH(TRUE,INDEX(Q21226:Q42950="",,),0)-1),"")</f>
        <v>11</v>
      </c>
      <c r="Q21226">
        <f t="shared" si="620"/>
        <v>8</v>
      </c>
      <c r="R21226">
        <f t="shared" si="619"/>
        <v>0</v>
      </c>
    </row>
    <row r="21227" spans="1:18" x14ac:dyDescent="0.3">
      <c r="A21227" t="s">
        <v>1423</v>
      </c>
      <c r="B21227" s="1">
        <v>38293</v>
      </c>
      <c r="C21227" s="2">
        <v>0.41666666666666669</v>
      </c>
      <c r="D21227" t="s">
        <v>1495</v>
      </c>
      <c r="E21227" t="s">
        <v>1496</v>
      </c>
      <c r="G21227" s="6" t="s">
        <v>29</v>
      </c>
      <c r="H21227" t="s">
        <v>406</v>
      </c>
      <c r="I21227" t="s">
        <v>21</v>
      </c>
      <c r="J21227" t="s">
        <v>22</v>
      </c>
      <c r="K21227">
        <v>5.3</v>
      </c>
      <c r="L21227">
        <v>90</v>
      </c>
      <c r="M21227" t="s">
        <v>385</v>
      </c>
      <c r="N21227">
        <v>90</v>
      </c>
      <c r="P21227" cm="1">
        <f t="array" ref="P21227">IF(Q21227&gt;0,INDEX(Q21227:Q42951,MATCH(TRUE,INDEX(Q21227:Q42951="",,),0)-1),"")</f>
        <v>11</v>
      </c>
      <c r="Q21227">
        <f t="shared" si="620"/>
        <v>8</v>
      </c>
      <c r="R21227">
        <f t="shared" si="619"/>
        <v>0</v>
      </c>
    </row>
    <row r="21228" spans="1:18" x14ac:dyDescent="0.3">
      <c r="A21228" t="s">
        <v>1423</v>
      </c>
      <c r="B21228" s="1">
        <v>38293</v>
      </c>
      <c r="C21228" s="2">
        <v>0.41666666666666669</v>
      </c>
      <c r="D21228" t="s">
        <v>1495</v>
      </c>
      <c r="E21228" t="s">
        <v>1496</v>
      </c>
      <c r="G21228" s="6" t="s">
        <v>29</v>
      </c>
      <c r="H21228" t="s">
        <v>99</v>
      </c>
      <c r="I21228" t="s">
        <v>21</v>
      </c>
      <c r="J21228" t="s">
        <v>22</v>
      </c>
      <c r="K21228">
        <v>5.9</v>
      </c>
      <c r="L21228">
        <v>125</v>
      </c>
      <c r="M21228" t="s">
        <v>385</v>
      </c>
      <c r="N21228">
        <v>125</v>
      </c>
      <c r="P21228" cm="1">
        <f t="array" ref="P21228">IF(Q21228&gt;0,INDEX(Q21228:Q42952,MATCH(TRUE,INDEX(Q21228:Q42952="",,),0)-1),"")</f>
        <v>11</v>
      </c>
      <c r="Q21228">
        <f t="shared" si="620"/>
        <v>8</v>
      </c>
      <c r="R21228">
        <f t="shared" si="619"/>
        <v>0</v>
      </c>
    </row>
    <row r="21229" spans="1:18" x14ac:dyDescent="0.3">
      <c r="A21229" t="s">
        <v>1423</v>
      </c>
      <c r="B21229" s="1">
        <v>38293</v>
      </c>
      <c r="C21229" s="2">
        <v>0.41666666666666669</v>
      </c>
      <c r="D21229" t="s">
        <v>1495</v>
      </c>
      <c r="E21229" t="s">
        <v>1496</v>
      </c>
      <c r="G21229" s="6" t="s">
        <v>29</v>
      </c>
      <c r="H21229" t="s">
        <v>69</v>
      </c>
      <c r="I21229" t="s">
        <v>21</v>
      </c>
      <c r="J21229" t="s">
        <v>22</v>
      </c>
      <c r="K21229">
        <v>3</v>
      </c>
      <c r="L21229">
        <v>148</v>
      </c>
      <c r="M21229" t="s">
        <v>385</v>
      </c>
      <c r="N21229">
        <v>148</v>
      </c>
      <c r="P21229" cm="1">
        <f t="array" ref="P21229">IF(Q21229&gt;0,INDEX(Q21229:Q42953,MATCH(TRUE,INDEX(Q21229:Q42953="",,),0)-1),"")</f>
        <v>11</v>
      </c>
      <c r="Q21229">
        <f t="shared" si="620"/>
        <v>8</v>
      </c>
      <c r="R21229">
        <f t="shared" si="619"/>
        <v>0</v>
      </c>
    </row>
    <row r="21230" spans="1:18" x14ac:dyDescent="0.3">
      <c r="A21230" t="s">
        <v>1423</v>
      </c>
      <c r="B21230" s="1">
        <v>38293</v>
      </c>
      <c r="C21230" s="2">
        <v>0.41666666666666669</v>
      </c>
      <c r="D21230" t="s">
        <v>1495</v>
      </c>
      <c r="E21230" t="s">
        <v>1496</v>
      </c>
      <c r="G21230" s="6" t="s">
        <v>29</v>
      </c>
      <c r="H21230" t="s">
        <v>41</v>
      </c>
      <c r="I21230" t="s">
        <v>21</v>
      </c>
      <c r="J21230" t="s">
        <v>22</v>
      </c>
      <c r="K21230">
        <v>5</v>
      </c>
      <c r="L21230">
        <v>211</v>
      </c>
      <c r="M21230" t="s">
        <v>385</v>
      </c>
      <c r="N21230">
        <v>211</v>
      </c>
      <c r="P21230" cm="1">
        <f t="array" ref="P21230">IF(Q21230&gt;0,INDEX(Q21230:Q42954,MATCH(TRUE,INDEX(Q21230:Q42954="",,),0)-1),"")</f>
        <v>11</v>
      </c>
      <c r="Q21230">
        <f t="shared" si="620"/>
        <v>8</v>
      </c>
      <c r="R21230">
        <f t="shared" si="619"/>
        <v>0</v>
      </c>
    </row>
    <row r="21231" spans="1:18" x14ac:dyDescent="0.3">
      <c r="A21231" t="s">
        <v>1423</v>
      </c>
      <c r="B21231" s="1">
        <v>38293</v>
      </c>
      <c r="C21231" s="2">
        <v>0.41666666666666669</v>
      </c>
      <c r="D21231" t="s">
        <v>1495</v>
      </c>
      <c r="E21231" t="s">
        <v>1496</v>
      </c>
      <c r="G21231" s="6" t="s">
        <v>29</v>
      </c>
      <c r="H21231" t="s">
        <v>154</v>
      </c>
      <c r="I21231" t="s">
        <v>21</v>
      </c>
      <c r="J21231" t="s">
        <v>22</v>
      </c>
      <c r="K21231">
        <v>10.3</v>
      </c>
      <c r="L21231">
        <v>353</v>
      </c>
      <c r="M21231" t="s">
        <v>385</v>
      </c>
      <c r="N21231">
        <v>353</v>
      </c>
      <c r="P21231" cm="1">
        <f t="array" ref="P21231">IF(Q21231&gt;0,INDEX(Q21231:Q42955,MATCH(TRUE,INDEX(Q21231:Q42955="",,),0)-1),"")</f>
        <v>11</v>
      </c>
      <c r="Q21231">
        <f t="shared" si="620"/>
        <v>8</v>
      </c>
      <c r="R21231">
        <f t="shared" si="619"/>
        <v>0</v>
      </c>
    </row>
    <row r="21232" spans="1:18" x14ac:dyDescent="0.3">
      <c r="A21232" t="s">
        <v>1423</v>
      </c>
      <c r="B21232" s="1">
        <v>38293</v>
      </c>
      <c r="C21232" s="2">
        <v>0.41666666666666669</v>
      </c>
      <c r="D21232" t="s">
        <v>1495</v>
      </c>
      <c r="E21232" t="s">
        <v>1496</v>
      </c>
      <c r="G21232" s="6" t="s">
        <v>29</v>
      </c>
      <c r="H21232" t="s">
        <v>99</v>
      </c>
      <c r="I21232" t="s">
        <v>26</v>
      </c>
      <c r="J21232" t="s">
        <v>27</v>
      </c>
      <c r="K21232">
        <v>196</v>
      </c>
      <c r="L21232">
        <v>10.1</v>
      </c>
      <c r="M21232" t="s">
        <v>385</v>
      </c>
      <c r="N21232">
        <v>10.1</v>
      </c>
      <c r="P21232" cm="1">
        <f t="array" ref="P21232">IF(Q21232&gt;0,INDEX(Q21232:Q42956,MATCH(TRUE,INDEX(Q21232:Q42956="",,),0)-1),"")</f>
        <v>11</v>
      </c>
      <c r="Q21232">
        <f t="shared" si="620"/>
        <v>8</v>
      </c>
      <c r="R21232">
        <f t="shared" ref="R21232:R21295" si="621">IF(P21232="","",0)</f>
        <v>0</v>
      </c>
    </row>
    <row r="21233" spans="1:18" x14ac:dyDescent="0.3">
      <c r="A21233" t="s">
        <v>1423</v>
      </c>
      <c r="B21233" s="1">
        <v>38293</v>
      </c>
      <c r="C21233" s="2">
        <v>0.41666666666666669</v>
      </c>
      <c r="D21233" t="s">
        <v>1495</v>
      </c>
      <c r="E21233" t="s">
        <v>1496</v>
      </c>
      <c r="G21233" s="6" t="s">
        <v>29</v>
      </c>
      <c r="H21233" t="s">
        <v>148</v>
      </c>
      <c r="I21233" t="s">
        <v>26</v>
      </c>
      <c r="J21233" t="s">
        <v>27</v>
      </c>
      <c r="K21233">
        <v>12</v>
      </c>
      <c r="L21233">
        <v>17</v>
      </c>
      <c r="M21233" t="s">
        <v>385</v>
      </c>
      <c r="N21233">
        <v>17</v>
      </c>
      <c r="P21233" cm="1">
        <f t="array" ref="P21233">IF(Q21233&gt;0,INDEX(Q21233:Q42957,MATCH(TRUE,INDEX(Q21233:Q42957="",,),0)-1),"")</f>
        <v>11</v>
      </c>
      <c r="Q21233">
        <f t="shared" si="620"/>
        <v>8</v>
      </c>
      <c r="R21233">
        <f t="shared" si="621"/>
        <v>0</v>
      </c>
    </row>
    <row r="21234" spans="1:18" x14ac:dyDescent="0.3">
      <c r="A21234" t="s">
        <v>1423</v>
      </c>
      <c r="B21234" s="1">
        <v>38293</v>
      </c>
      <c r="C21234" s="2">
        <v>0.41666666666666669</v>
      </c>
      <c r="D21234" t="s">
        <v>1495</v>
      </c>
      <c r="E21234" t="s">
        <v>1496</v>
      </c>
      <c r="G21234" s="6" t="s">
        <v>29</v>
      </c>
      <c r="H21234" t="s">
        <v>197</v>
      </c>
      <c r="I21234" t="s">
        <v>26</v>
      </c>
      <c r="J21234" t="s">
        <v>27</v>
      </c>
      <c r="K21234">
        <v>18</v>
      </c>
      <c r="L21234">
        <v>25.1</v>
      </c>
      <c r="M21234" t="s">
        <v>385</v>
      </c>
      <c r="N21234">
        <v>25.1</v>
      </c>
      <c r="P21234" cm="1">
        <f t="array" ref="P21234">IF(Q21234&gt;0,INDEX(Q21234:Q42958,MATCH(TRUE,INDEX(Q21234:Q42958="",,),0)-1),"")</f>
        <v>11</v>
      </c>
      <c r="Q21234">
        <f t="shared" si="620"/>
        <v>8</v>
      </c>
      <c r="R21234">
        <f t="shared" si="621"/>
        <v>0</v>
      </c>
    </row>
    <row r="21235" spans="1:18" x14ac:dyDescent="0.3">
      <c r="A21235" t="s">
        <v>1423</v>
      </c>
      <c r="B21235" s="1">
        <v>38293</v>
      </c>
      <c r="C21235" s="2">
        <v>0.41666666666666669</v>
      </c>
      <c r="D21235" t="s">
        <v>1495</v>
      </c>
      <c r="E21235" t="s">
        <v>1496</v>
      </c>
      <c r="G21235" s="6" t="s">
        <v>29</v>
      </c>
      <c r="H21235" t="s">
        <v>69</v>
      </c>
      <c r="I21235" t="s">
        <v>26</v>
      </c>
      <c r="J21235" t="s">
        <v>27</v>
      </c>
      <c r="K21235">
        <v>8</v>
      </c>
      <c r="L21235">
        <v>20.9</v>
      </c>
      <c r="M21235" t="s">
        <v>385</v>
      </c>
      <c r="N21235">
        <v>20.9</v>
      </c>
      <c r="P21235" cm="1">
        <f t="array" ref="P21235">IF(Q21235&gt;0,INDEX(Q21235:Q42959,MATCH(TRUE,INDEX(Q21235:Q42959="",,),0)-1),"")</f>
        <v>11</v>
      </c>
      <c r="Q21235">
        <f t="shared" si="620"/>
        <v>8</v>
      </c>
      <c r="R21235">
        <f t="shared" si="621"/>
        <v>0</v>
      </c>
    </row>
    <row r="21236" spans="1:18" x14ac:dyDescent="0.3">
      <c r="A21236" t="s">
        <v>1423</v>
      </c>
      <c r="B21236" s="1">
        <v>38293</v>
      </c>
      <c r="C21236" s="2">
        <v>0.41666666666666669</v>
      </c>
      <c r="D21236" t="s">
        <v>1495</v>
      </c>
      <c r="E21236" t="s">
        <v>1496</v>
      </c>
      <c r="G21236" s="6" t="s">
        <v>29</v>
      </c>
      <c r="H21236" t="s">
        <v>41</v>
      </c>
      <c r="I21236" t="s">
        <v>26</v>
      </c>
      <c r="J21236" t="s">
        <v>27</v>
      </c>
      <c r="K21236">
        <v>3</v>
      </c>
      <c r="L21236">
        <v>56.5</v>
      </c>
      <c r="M21236" t="s">
        <v>385</v>
      </c>
      <c r="N21236">
        <v>56.5</v>
      </c>
      <c r="P21236" cm="1">
        <f t="array" ref="P21236">IF(Q21236&gt;0,INDEX(Q21236:Q42960,MATCH(TRUE,INDEX(Q21236:Q42960="",,),0)-1),"")</f>
        <v>11</v>
      </c>
      <c r="Q21236">
        <f t="shared" si="620"/>
        <v>8</v>
      </c>
      <c r="R21236">
        <f t="shared" si="621"/>
        <v>0</v>
      </c>
    </row>
    <row r="21237" spans="1:18" x14ac:dyDescent="0.3">
      <c r="A21237" t="s">
        <v>1423</v>
      </c>
      <c r="B21237" s="1">
        <v>38293</v>
      </c>
      <c r="C21237" s="2">
        <v>0.41666666666666669</v>
      </c>
      <c r="D21237" t="s">
        <v>1495</v>
      </c>
      <c r="E21237" t="s">
        <v>1496</v>
      </c>
      <c r="G21237" s="6" t="s">
        <v>29</v>
      </c>
      <c r="H21237" t="s">
        <v>28</v>
      </c>
      <c r="I21237" t="s">
        <v>26</v>
      </c>
      <c r="J21237" t="s">
        <v>27</v>
      </c>
      <c r="K21237">
        <v>87</v>
      </c>
      <c r="L21237">
        <v>47.65</v>
      </c>
      <c r="M21237" t="s">
        <v>385</v>
      </c>
      <c r="N21237">
        <v>47.65</v>
      </c>
      <c r="P21237" cm="1">
        <f t="array" ref="P21237">IF(Q21237&gt;0,INDEX(Q21237:Q42961,MATCH(TRUE,INDEX(Q21237:Q42961="",,),0)-1),"")</f>
        <v>11</v>
      </c>
      <c r="Q21237">
        <f t="shared" si="620"/>
        <v>8</v>
      </c>
      <c r="R21237">
        <f t="shared" si="621"/>
        <v>0</v>
      </c>
    </row>
    <row r="21238" spans="1:18" x14ac:dyDescent="0.3">
      <c r="A21238" t="s">
        <v>1423</v>
      </c>
      <c r="B21238" s="1">
        <v>38293</v>
      </c>
      <c r="C21238" s="2">
        <v>0.41666666666666669</v>
      </c>
      <c r="D21238" t="s">
        <v>1495</v>
      </c>
      <c r="E21238" t="s">
        <v>1496</v>
      </c>
      <c r="G21238" t="s">
        <v>19</v>
      </c>
      <c r="H21238" t="s">
        <v>194</v>
      </c>
      <c r="I21238" t="s">
        <v>21</v>
      </c>
      <c r="J21238" t="s">
        <v>22</v>
      </c>
      <c r="K21238">
        <v>16.7</v>
      </c>
      <c r="L21238">
        <v>846</v>
      </c>
      <c r="M21238" t="s">
        <v>1494</v>
      </c>
      <c r="N21238">
        <v>850</v>
      </c>
      <c r="P21238" cm="1">
        <f t="array" ref="P21238">IF(Q21238&gt;0,INDEX(Q21238:Q42962,MATCH(TRUE,INDEX(Q21238:Q42962="",,),0)-1),"")</f>
        <v>11</v>
      </c>
      <c r="Q21238">
        <f t="shared" si="620"/>
        <v>9</v>
      </c>
      <c r="R21238">
        <f t="shared" si="621"/>
        <v>0</v>
      </c>
    </row>
    <row r="21239" spans="1:18" x14ac:dyDescent="0.3">
      <c r="A21239" t="s">
        <v>1423</v>
      </c>
      <c r="B21239" s="1">
        <v>38293</v>
      </c>
      <c r="C21239" s="2">
        <v>0.41666666666666669</v>
      </c>
      <c r="D21239" t="s">
        <v>1495</v>
      </c>
      <c r="E21239" t="s">
        <v>1496</v>
      </c>
      <c r="G21239" t="s">
        <v>19</v>
      </c>
      <c r="H21239" t="s">
        <v>63</v>
      </c>
      <c r="I21239" t="s">
        <v>26</v>
      </c>
      <c r="J21239" t="s">
        <v>27</v>
      </c>
      <c r="K21239">
        <v>601</v>
      </c>
      <c r="L21239">
        <v>17.8</v>
      </c>
      <c r="M21239" t="s">
        <v>1494</v>
      </c>
      <c r="N21239">
        <v>27.5</v>
      </c>
      <c r="P21239" cm="1">
        <f t="array" ref="P21239">IF(Q21239&gt;0,INDEX(Q21239:Q42963,MATCH(TRUE,INDEX(Q21239:Q42963="",,),0)-1),"")</f>
        <v>11</v>
      </c>
      <c r="Q21239">
        <f t="shared" si="620"/>
        <v>9</v>
      </c>
      <c r="R21239">
        <f t="shared" si="621"/>
        <v>0</v>
      </c>
    </row>
    <row r="21240" spans="1:18" x14ac:dyDescent="0.3">
      <c r="A21240" t="s">
        <v>1423</v>
      </c>
      <c r="B21240" s="1">
        <v>38293</v>
      </c>
      <c r="C21240" s="2">
        <v>0.41666666666666669</v>
      </c>
      <c r="D21240" t="s">
        <v>1495</v>
      </c>
      <c r="E21240" t="s">
        <v>1496</v>
      </c>
      <c r="G21240" t="s">
        <v>19</v>
      </c>
      <c r="H21240" t="s">
        <v>64</v>
      </c>
      <c r="I21240" t="s">
        <v>26</v>
      </c>
      <c r="J21240" t="s">
        <v>27</v>
      </c>
      <c r="K21240">
        <v>709</v>
      </c>
      <c r="L21240">
        <v>13.15</v>
      </c>
      <c r="M21240" t="s">
        <v>1494</v>
      </c>
      <c r="N21240">
        <v>30.5</v>
      </c>
      <c r="P21240" cm="1">
        <f t="array" ref="P21240">IF(Q21240&gt;0,INDEX(Q21240:Q42964,MATCH(TRUE,INDEX(Q21240:Q42964="",,),0)-1),"")</f>
        <v>11</v>
      </c>
      <c r="Q21240">
        <f t="shared" si="620"/>
        <v>9</v>
      </c>
      <c r="R21240">
        <f t="shared" si="621"/>
        <v>0</v>
      </c>
    </row>
    <row r="21241" spans="1:18" x14ac:dyDescent="0.3">
      <c r="A21241" t="s">
        <v>1423</v>
      </c>
      <c r="B21241" s="1">
        <v>38293</v>
      </c>
      <c r="C21241" s="2">
        <v>0.41666666666666669</v>
      </c>
      <c r="D21241" t="s">
        <v>1495</v>
      </c>
      <c r="E21241" t="s">
        <v>1496</v>
      </c>
      <c r="G21241" s="6" t="s">
        <v>29</v>
      </c>
      <c r="H21241" t="s">
        <v>30</v>
      </c>
      <c r="I21241" t="s">
        <v>21</v>
      </c>
      <c r="J21241" t="s">
        <v>22</v>
      </c>
      <c r="K21241">
        <v>2.2999999999999998</v>
      </c>
      <c r="L21241">
        <v>175</v>
      </c>
      <c r="M21241" t="s">
        <v>1494</v>
      </c>
      <c r="N21241">
        <v>175</v>
      </c>
      <c r="P21241" cm="1">
        <f t="array" ref="P21241">IF(Q21241&gt;0,INDEX(Q21241:Q42965,MATCH(TRUE,INDEX(Q21241:Q42965="",,),0)-1),"")</f>
        <v>11</v>
      </c>
      <c r="Q21241">
        <f t="shared" si="620"/>
        <v>9</v>
      </c>
      <c r="R21241">
        <f t="shared" si="621"/>
        <v>0</v>
      </c>
    </row>
    <row r="21242" spans="1:18" x14ac:dyDescent="0.3">
      <c r="A21242" t="s">
        <v>1423</v>
      </c>
      <c r="B21242" s="1">
        <v>38293</v>
      </c>
      <c r="C21242" s="2">
        <v>0.41666666666666669</v>
      </c>
      <c r="D21242" t="s">
        <v>1495</v>
      </c>
      <c r="E21242" t="s">
        <v>1496</v>
      </c>
      <c r="G21242" s="6" t="s">
        <v>29</v>
      </c>
      <c r="H21242" t="s">
        <v>406</v>
      </c>
      <c r="I21242" t="s">
        <v>21</v>
      </c>
      <c r="J21242" t="s">
        <v>22</v>
      </c>
      <c r="K21242">
        <v>5.3</v>
      </c>
      <c r="L21242">
        <v>90</v>
      </c>
      <c r="M21242" t="s">
        <v>1494</v>
      </c>
      <c r="N21242">
        <v>90</v>
      </c>
      <c r="P21242" cm="1">
        <f t="array" ref="P21242">IF(Q21242&gt;0,INDEX(Q21242:Q42966,MATCH(TRUE,INDEX(Q21242:Q42966="",,),0)-1),"")</f>
        <v>11</v>
      </c>
      <c r="Q21242">
        <f t="shared" si="620"/>
        <v>9</v>
      </c>
      <c r="R21242">
        <f t="shared" si="621"/>
        <v>0</v>
      </c>
    </row>
    <row r="21243" spans="1:18" x14ac:dyDescent="0.3">
      <c r="A21243" t="s">
        <v>1423</v>
      </c>
      <c r="B21243" s="1">
        <v>38293</v>
      </c>
      <c r="C21243" s="2">
        <v>0.41666666666666669</v>
      </c>
      <c r="D21243" t="s">
        <v>1495</v>
      </c>
      <c r="E21243" t="s">
        <v>1496</v>
      </c>
      <c r="G21243" s="6" t="s">
        <v>29</v>
      </c>
      <c r="H21243" t="s">
        <v>99</v>
      </c>
      <c r="I21243" t="s">
        <v>21</v>
      </c>
      <c r="J21243" t="s">
        <v>22</v>
      </c>
      <c r="K21243">
        <v>5.9</v>
      </c>
      <c r="L21243">
        <v>125</v>
      </c>
      <c r="M21243" t="s">
        <v>1494</v>
      </c>
      <c r="N21243">
        <v>125</v>
      </c>
      <c r="P21243" cm="1">
        <f t="array" ref="P21243">IF(Q21243&gt;0,INDEX(Q21243:Q42967,MATCH(TRUE,INDEX(Q21243:Q42967="",,),0)-1),"")</f>
        <v>11</v>
      </c>
      <c r="Q21243">
        <f t="shared" si="620"/>
        <v>9</v>
      </c>
      <c r="R21243">
        <f t="shared" si="621"/>
        <v>0</v>
      </c>
    </row>
    <row r="21244" spans="1:18" x14ac:dyDescent="0.3">
      <c r="A21244" t="s">
        <v>1423</v>
      </c>
      <c r="B21244" s="1">
        <v>38293</v>
      </c>
      <c r="C21244" s="2">
        <v>0.41666666666666669</v>
      </c>
      <c r="D21244" t="s">
        <v>1495</v>
      </c>
      <c r="E21244" t="s">
        <v>1496</v>
      </c>
      <c r="G21244" s="6" t="s">
        <v>29</v>
      </c>
      <c r="H21244" t="s">
        <v>69</v>
      </c>
      <c r="I21244" t="s">
        <v>21</v>
      </c>
      <c r="J21244" t="s">
        <v>22</v>
      </c>
      <c r="K21244">
        <v>3</v>
      </c>
      <c r="L21244">
        <v>148</v>
      </c>
      <c r="M21244" t="s">
        <v>1494</v>
      </c>
      <c r="N21244">
        <v>148</v>
      </c>
      <c r="P21244" cm="1">
        <f t="array" ref="P21244">IF(Q21244&gt;0,INDEX(Q21244:Q42968,MATCH(TRUE,INDEX(Q21244:Q42968="",,),0)-1),"")</f>
        <v>11</v>
      </c>
      <c r="Q21244">
        <f t="shared" si="620"/>
        <v>9</v>
      </c>
      <c r="R21244">
        <f t="shared" si="621"/>
        <v>0</v>
      </c>
    </row>
    <row r="21245" spans="1:18" x14ac:dyDescent="0.3">
      <c r="A21245" t="s">
        <v>1423</v>
      </c>
      <c r="B21245" s="1">
        <v>38293</v>
      </c>
      <c r="C21245" s="2">
        <v>0.41666666666666669</v>
      </c>
      <c r="D21245" t="s">
        <v>1495</v>
      </c>
      <c r="E21245" t="s">
        <v>1496</v>
      </c>
      <c r="G21245" s="6" t="s">
        <v>29</v>
      </c>
      <c r="H21245" t="s">
        <v>41</v>
      </c>
      <c r="I21245" t="s">
        <v>21</v>
      </c>
      <c r="J21245" t="s">
        <v>22</v>
      </c>
      <c r="K21245">
        <v>5</v>
      </c>
      <c r="L21245">
        <v>211</v>
      </c>
      <c r="M21245" t="s">
        <v>1494</v>
      </c>
      <c r="N21245">
        <v>211</v>
      </c>
      <c r="P21245" cm="1">
        <f t="array" ref="P21245">IF(Q21245&gt;0,INDEX(Q21245:Q42969,MATCH(TRUE,INDEX(Q21245:Q42969="",,),0)-1),"")</f>
        <v>11</v>
      </c>
      <c r="Q21245">
        <f t="shared" si="620"/>
        <v>9</v>
      </c>
      <c r="R21245">
        <f t="shared" si="621"/>
        <v>0</v>
      </c>
    </row>
    <row r="21246" spans="1:18" x14ac:dyDescent="0.3">
      <c r="A21246" t="s">
        <v>1423</v>
      </c>
      <c r="B21246" s="1">
        <v>38293</v>
      </c>
      <c r="C21246" s="2">
        <v>0.41666666666666669</v>
      </c>
      <c r="D21246" t="s">
        <v>1495</v>
      </c>
      <c r="E21246" t="s">
        <v>1496</v>
      </c>
      <c r="G21246" s="6" t="s">
        <v>29</v>
      </c>
      <c r="H21246" t="s">
        <v>154</v>
      </c>
      <c r="I21246" t="s">
        <v>21</v>
      </c>
      <c r="J21246" t="s">
        <v>22</v>
      </c>
      <c r="K21246">
        <v>10.3</v>
      </c>
      <c r="L21246">
        <v>353</v>
      </c>
      <c r="M21246" t="s">
        <v>1494</v>
      </c>
      <c r="N21246">
        <v>353</v>
      </c>
      <c r="P21246" cm="1">
        <f t="array" ref="P21246">IF(Q21246&gt;0,INDEX(Q21246:Q42970,MATCH(TRUE,INDEX(Q21246:Q42970="",,),0)-1),"")</f>
        <v>11</v>
      </c>
      <c r="Q21246">
        <f t="shared" si="620"/>
        <v>9</v>
      </c>
      <c r="R21246">
        <f t="shared" si="621"/>
        <v>0</v>
      </c>
    </row>
    <row r="21247" spans="1:18" x14ac:dyDescent="0.3">
      <c r="A21247" t="s">
        <v>1423</v>
      </c>
      <c r="B21247" s="1">
        <v>38293</v>
      </c>
      <c r="C21247" s="2">
        <v>0.41666666666666669</v>
      </c>
      <c r="D21247" t="s">
        <v>1495</v>
      </c>
      <c r="E21247" t="s">
        <v>1496</v>
      </c>
      <c r="G21247" s="6" t="s">
        <v>29</v>
      </c>
      <c r="H21247" t="s">
        <v>99</v>
      </c>
      <c r="I21247" t="s">
        <v>26</v>
      </c>
      <c r="J21247" t="s">
        <v>27</v>
      </c>
      <c r="K21247">
        <v>196</v>
      </c>
      <c r="L21247">
        <v>10.1</v>
      </c>
      <c r="M21247" t="s">
        <v>1494</v>
      </c>
      <c r="N21247">
        <v>10.1</v>
      </c>
      <c r="P21247" cm="1">
        <f t="array" ref="P21247">IF(Q21247&gt;0,INDEX(Q21247:Q42971,MATCH(TRUE,INDEX(Q21247:Q42971="",,),0)-1),"")</f>
        <v>11</v>
      </c>
      <c r="Q21247">
        <f t="shared" ref="Q21247:Q21282" si="622">INT((ROW()-21118)/15)+1</f>
        <v>9</v>
      </c>
      <c r="R21247">
        <f t="shared" si="621"/>
        <v>0</v>
      </c>
    </row>
    <row r="21248" spans="1:18" x14ac:dyDescent="0.3">
      <c r="A21248" t="s">
        <v>1423</v>
      </c>
      <c r="B21248" s="1">
        <v>38293</v>
      </c>
      <c r="C21248" s="2">
        <v>0.41666666666666669</v>
      </c>
      <c r="D21248" t="s">
        <v>1495</v>
      </c>
      <c r="E21248" t="s">
        <v>1496</v>
      </c>
      <c r="G21248" s="6" t="s">
        <v>29</v>
      </c>
      <c r="H21248" t="s">
        <v>148</v>
      </c>
      <c r="I21248" t="s">
        <v>26</v>
      </c>
      <c r="J21248" t="s">
        <v>27</v>
      </c>
      <c r="K21248">
        <v>12</v>
      </c>
      <c r="L21248">
        <v>17</v>
      </c>
      <c r="M21248" t="s">
        <v>1494</v>
      </c>
      <c r="N21248">
        <v>17</v>
      </c>
      <c r="P21248" cm="1">
        <f t="array" ref="P21248">IF(Q21248&gt;0,INDEX(Q21248:Q42972,MATCH(TRUE,INDEX(Q21248:Q42972="",,),0)-1),"")</f>
        <v>11</v>
      </c>
      <c r="Q21248">
        <f t="shared" si="622"/>
        <v>9</v>
      </c>
      <c r="R21248">
        <f t="shared" si="621"/>
        <v>0</v>
      </c>
    </row>
    <row r="21249" spans="1:18" x14ac:dyDescent="0.3">
      <c r="A21249" t="s">
        <v>1423</v>
      </c>
      <c r="B21249" s="1">
        <v>38293</v>
      </c>
      <c r="C21249" s="2">
        <v>0.41666666666666669</v>
      </c>
      <c r="D21249" t="s">
        <v>1495</v>
      </c>
      <c r="E21249" t="s">
        <v>1496</v>
      </c>
      <c r="G21249" s="6" t="s">
        <v>29</v>
      </c>
      <c r="H21249" t="s">
        <v>197</v>
      </c>
      <c r="I21249" t="s">
        <v>26</v>
      </c>
      <c r="J21249" t="s">
        <v>27</v>
      </c>
      <c r="K21249">
        <v>18</v>
      </c>
      <c r="L21249">
        <v>25.1</v>
      </c>
      <c r="M21249" t="s">
        <v>1494</v>
      </c>
      <c r="N21249">
        <v>25.1</v>
      </c>
      <c r="P21249" cm="1">
        <f t="array" ref="P21249">IF(Q21249&gt;0,INDEX(Q21249:Q42973,MATCH(TRUE,INDEX(Q21249:Q42973="",,),0)-1),"")</f>
        <v>11</v>
      </c>
      <c r="Q21249">
        <f t="shared" si="622"/>
        <v>9</v>
      </c>
      <c r="R21249">
        <f t="shared" si="621"/>
        <v>0</v>
      </c>
    </row>
    <row r="21250" spans="1:18" x14ac:dyDescent="0.3">
      <c r="A21250" t="s">
        <v>1423</v>
      </c>
      <c r="B21250" s="1">
        <v>38293</v>
      </c>
      <c r="C21250" s="2">
        <v>0.41666666666666669</v>
      </c>
      <c r="D21250" t="s">
        <v>1495</v>
      </c>
      <c r="E21250" t="s">
        <v>1496</v>
      </c>
      <c r="G21250" s="6" t="s">
        <v>29</v>
      </c>
      <c r="H21250" t="s">
        <v>69</v>
      </c>
      <c r="I21250" t="s">
        <v>26</v>
      </c>
      <c r="J21250" t="s">
        <v>27</v>
      </c>
      <c r="K21250">
        <v>8</v>
      </c>
      <c r="L21250">
        <v>20.9</v>
      </c>
      <c r="M21250" t="s">
        <v>1494</v>
      </c>
      <c r="N21250">
        <v>20.9</v>
      </c>
      <c r="P21250" cm="1">
        <f t="array" ref="P21250">IF(Q21250&gt;0,INDEX(Q21250:Q42974,MATCH(TRUE,INDEX(Q21250:Q42974="",,),0)-1),"")</f>
        <v>11</v>
      </c>
      <c r="Q21250">
        <f t="shared" si="622"/>
        <v>9</v>
      </c>
      <c r="R21250">
        <f t="shared" si="621"/>
        <v>0</v>
      </c>
    </row>
    <row r="21251" spans="1:18" x14ac:dyDescent="0.3">
      <c r="A21251" t="s">
        <v>1423</v>
      </c>
      <c r="B21251" s="1">
        <v>38293</v>
      </c>
      <c r="C21251" s="2">
        <v>0.41666666666666669</v>
      </c>
      <c r="D21251" t="s">
        <v>1495</v>
      </c>
      <c r="E21251" t="s">
        <v>1496</v>
      </c>
      <c r="G21251" s="6" t="s">
        <v>29</v>
      </c>
      <c r="H21251" t="s">
        <v>41</v>
      </c>
      <c r="I21251" t="s">
        <v>26</v>
      </c>
      <c r="J21251" t="s">
        <v>27</v>
      </c>
      <c r="K21251">
        <v>3</v>
      </c>
      <c r="L21251">
        <v>56.5</v>
      </c>
      <c r="M21251" t="s">
        <v>1494</v>
      </c>
      <c r="N21251">
        <v>56.5</v>
      </c>
      <c r="P21251" cm="1">
        <f t="array" ref="P21251">IF(Q21251&gt;0,INDEX(Q21251:Q42975,MATCH(TRUE,INDEX(Q21251:Q42975="",,),0)-1),"")</f>
        <v>11</v>
      </c>
      <c r="Q21251">
        <f t="shared" si="622"/>
        <v>9</v>
      </c>
      <c r="R21251">
        <f t="shared" si="621"/>
        <v>0</v>
      </c>
    </row>
    <row r="21252" spans="1:18" x14ac:dyDescent="0.3">
      <c r="A21252" t="s">
        <v>1423</v>
      </c>
      <c r="B21252" s="1">
        <v>38293</v>
      </c>
      <c r="C21252" s="2">
        <v>0.41666666666666669</v>
      </c>
      <c r="D21252" t="s">
        <v>1495</v>
      </c>
      <c r="E21252" t="s">
        <v>1496</v>
      </c>
      <c r="G21252" s="6" t="s">
        <v>29</v>
      </c>
      <c r="H21252" t="s">
        <v>28</v>
      </c>
      <c r="I21252" t="s">
        <v>26</v>
      </c>
      <c r="J21252" t="s">
        <v>27</v>
      </c>
      <c r="K21252">
        <v>87</v>
      </c>
      <c r="L21252">
        <v>47.65</v>
      </c>
      <c r="M21252" t="s">
        <v>1494</v>
      </c>
      <c r="N21252">
        <v>47.65</v>
      </c>
      <c r="P21252" cm="1">
        <f t="array" ref="P21252">IF(Q21252&gt;0,INDEX(Q21252:Q42976,MATCH(TRUE,INDEX(Q21252:Q42976="",,),0)-1),"")</f>
        <v>11</v>
      </c>
      <c r="Q21252">
        <f t="shared" si="622"/>
        <v>9</v>
      </c>
      <c r="R21252">
        <f t="shared" si="621"/>
        <v>0</v>
      </c>
    </row>
    <row r="21253" spans="1:18" x14ac:dyDescent="0.3">
      <c r="A21253" t="s">
        <v>1423</v>
      </c>
      <c r="B21253" s="1">
        <v>38293</v>
      </c>
      <c r="C21253" s="2">
        <v>0.41666666666666669</v>
      </c>
      <c r="D21253" t="s">
        <v>1495</v>
      </c>
      <c r="E21253" t="s">
        <v>1496</v>
      </c>
      <c r="G21253" t="s">
        <v>19</v>
      </c>
      <c r="H21253" t="s">
        <v>194</v>
      </c>
      <c r="I21253" t="s">
        <v>21</v>
      </c>
      <c r="J21253" t="s">
        <v>22</v>
      </c>
      <c r="K21253">
        <v>16.7</v>
      </c>
      <c r="L21253">
        <v>846</v>
      </c>
      <c r="M21253" t="s">
        <v>1118</v>
      </c>
      <c r="N21253">
        <v>900</v>
      </c>
      <c r="P21253" cm="1">
        <f t="array" ref="P21253">IF(Q21253&gt;0,INDEX(Q21253:Q42977,MATCH(TRUE,INDEX(Q21253:Q42977="",,),0)-1),"")</f>
        <v>11</v>
      </c>
      <c r="Q21253">
        <f t="shared" si="622"/>
        <v>10</v>
      </c>
      <c r="R21253">
        <f t="shared" si="621"/>
        <v>0</v>
      </c>
    </row>
    <row r="21254" spans="1:18" x14ac:dyDescent="0.3">
      <c r="A21254" t="s">
        <v>1423</v>
      </c>
      <c r="B21254" s="1">
        <v>38293</v>
      </c>
      <c r="C21254" s="2">
        <v>0.41666666666666669</v>
      </c>
      <c r="D21254" t="s">
        <v>1495</v>
      </c>
      <c r="E21254" t="s">
        <v>1496</v>
      </c>
      <c r="G21254" t="s">
        <v>19</v>
      </c>
      <c r="H21254" t="s">
        <v>63</v>
      </c>
      <c r="I21254" t="s">
        <v>26</v>
      </c>
      <c r="J21254" t="s">
        <v>27</v>
      </c>
      <c r="K21254">
        <v>601</v>
      </c>
      <c r="L21254">
        <v>17.8</v>
      </c>
      <c r="M21254" t="s">
        <v>1118</v>
      </c>
      <c r="N21254">
        <v>25</v>
      </c>
      <c r="P21254" cm="1">
        <f t="array" ref="P21254">IF(Q21254&gt;0,INDEX(Q21254:Q42978,MATCH(TRUE,INDEX(Q21254:Q42978="",,),0)-1),"")</f>
        <v>11</v>
      </c>
      <c r="Q21254">
        <f t="shared" si="622"/>
        <v>10</v>
      </c>
      <c r="R21254">
        <f t="shared" si="621"/>
        <v>0</v>
      </c>
    </row>
    <row r="21255" spans="1:18" x14ac:dyDescent="0.3">
      <c r="A21255" t="s">
        <v>1423</v>
      </c>
      <c r="B21255" s="1">
        <v>38293</v>
      </c>
      <c r="C21255" s="2">
        <v>0.41666666666666669</v>
      </c>
      <c r="D21255" t="s">
        <v>1495</v>
      </c>
      <c r="E21255" t="s">
        <v>1496</v>
      </c>
      <c r="G21255" t="s">
        <v>19</v>
      </c>
      <c r="H21255" t="s">
        <v>64</v>
      </c>
      <c r="I21255" t="s">
        <v>26</v>
      </c>
      <c r="J21255" t="s">
        <v>27</v>
      </c>
      <c r="K21255">
        <v>709</v>
      </c>
      <c r="L21255">
        <v>13.15</v>
      </c>
      <c r="M21255" t="s">
        <v>1118</v>
      </c>
      <c r="N21255">
        <v>18</v>
      </c>
      <c r="P21255" cm="1">
        <f t="array" ref="P21255">IF(Q21255&gt;0,INDEX(Q21255:Q42979,MATCH(TRUE,INDEX(Q21255:Q42979="",,),0)-1),"")</f>
        <v>11</v>
      </c>
      <c r="Q21255">
        <f t="shared" si="622"/>
        <v>10</v>
      </c>
      <c r="R21255">
        <f t="shared" si="621"/>
        <v>0</v>
      </c>
    </row>
    <row r="21256" spans="1:18" x14ac:dyDescent="0.3">
      <c r="A21256" t="s">
        <v>1423</v>
      </c>
      <c r="B21256" s="1">
        <v>38293</v>
      </c>
      <c r="C21256" s="2">
        <v>0.41666666666666669</v>
      </c>
      <c r="D21256" t="s">
        <v>1495</v>
      </c>
      <c r="E21256" t="s">
        <v>1496</v>
      </c>
      <c r="G21256" s="6" t="s">
        <v>29</v>
      </c>
      <c r="H21256" t="s">
        <v>30</v>
      </c>
      <c r="I21256" t="s">
        <v>21</v>
      </c>
      <c r="J21256" t="s">
        <v>22</v>
      </c>
      <c r="K21256">
        <v>2.2999999999999998</v>
      </c>
      <c r="L21256">
        <v>175</v>
      </c>
      <c r="M21256" t="s">
        <v>1118</v>
      </c>
      <c r="N21256">
        <v>175</v>
      </c>
      <c r="P21256" cm="1">
        <f t="array" ref="P21256">IF(Q21256&gt;0,INDEX(Q21256:Q42980,MATCH(TRUE,INDEX(Q21256:Q42980="",,),0)-1),"")</f>
        <v>11</v>
      </c>
      <c r="Q21256">
        <f t="shared" si="622"/>
        <v>10</v>
      </c>
      <c r="R21256">
        <f t="shared" si="621"/>
        <v>0</v>
      </c>
    </row>
    <row r="21257" spans="1:18" x14ac:dyDescent="0.3">
      <c r="A21257" t="s">
        <v>1423</v>
      </c>
      <c r="B21257" s="1">
        <v>38293</v>
      </c>
      <c r="C21257" s="2">
        <v>0.41666666666666669</v>
      </c>
      <c r="D21257" t="s">
        <v>1495</v>
      </c>
      <c r="E21257" t="s">
        <v>1496</v>
      </c>
      <c r="G21257" s="6" t="s">
        <v>29</v>
      </c>
      <c r="H21257" t="s">
        <v>406</v>
      </c>
      <c r="I21257" t="s">
        <v>21</v>
      </c>
      <c r="J21257" t="s">
        <v>22</v>
      </c>
      <c r="K21257">
        <v>5.3</v>
      </c>
      <c r="L21257">
        <v>90</v>
      </c>
      <c r="M21257" t="s">
        <v>1118</v>
      </c>
      <c r="N21257">
        <v>90</v>
      </c>
      <c r="P21257" cm="1">
        <f t="array" ref="P21257">IF(Q21257&gt;0,INDEX(Q21257:Q42981,MATCH(TRUE,INDEX(Q21257:Q42981="",,),0)-1),"")</f>
        <v>11</v>
      </c>
      <c r="Q21257">
        <f t="shared" si="622"/>
        <v>10</v>
      </c>
      <c r="R21257">
        <f t="shared" si="621"/>
        <v>0</v>
      </c>
    </row>
    <row r="21258" spans="1:18" x14ac:dyDescent="0.3">
      <c r="A21258" t="s">
        <v>1423</v>
      </c>
      <c r="B21258" s="1">
        <v>38293</v>
      </c>
      <c r="C21258" s="2">
        <v>0.41666666666666669</v>
      </c>
      <c r="D21258" t="s">
        <v>1495</v>
      </c>
      <c r="E21258" t="s">
        <v>1496</v>
      </c>
      <c r="G21258" s="6" t="s">
        <v>29</v>
      </c>
      <c r="H21258" t="s">
        <v>99</v>
      </c>
      <c r="I21258" t="s">
        <v>21</v>
      </c>
      <c r="J21258" t="s">
        <v>22</v>
      </c>
      <c r="K21258">
        <v>5.9</v>
      </c>
      <c r="L21258">
        <v>125</v>
      </c>
      <c r="M21258" t="s">
        <v>1118</v>
      </c>
      <c r="N21258">
        <v>125</v>
      </c>
      <c r="P21258" cm="1">
        <f t="array" ref="P21258">IF(Q21258&gt;0,INDEX(Q21258:Q42982,MATCH(TRUE,INDEX(Q21258:Q42982="",,),0)-1),"")</f>
        <v>11</v>
      </c>
      <c r="Q21258">
        <f t="shared" si="622"/>
        <v>10</v>
      </c>
      <c r="R21258">
        <f t="shared" si="621"/>
        <v>0</v>
      </c>
    </row>
    <row r="21259" spans="1:18" x14ac:dyDescent="0.3">
      <c r="A21259" t="s">
        <v>1423</v>
      </c>
      <c r="B21259" s="1">
        <v>38293</v>
      </c>
      <c r="C21259" s="2">
        <v>0.41666666666666669</v>
      </c>
      <c r="D21259" t="s">
        <v>1495</v>
      </c>
      <c r="E21259" t="s">
        <v>1496</v>
      </c>
      <c r="G21259" s="6" t="s">
        <v>29</v>
      </c>
      <c r="H21259" t="s">
        <v>69</v>
      </c>
      <c r="I21259" t="s">
        <v>21</v>
      </c>
      <c r="J21259" t="s">
        <v>22</v>
      </c>
      <c r="K21259">
        <v>3</v>
      </c>
      <c r="L21259">
        <v>148</v>
      </c>
      <c r="M21259" t="s">
        <v>1118</v>
      </c>
      <c r="N21259">
        <v>148</v>
      </c>
      <c r="P21259" cm="1">
        <f t="array" ref="P21259">IF(Q21259&gt;0,INDEX(Q21259:Q42983,MATCH(TRUE,INDEX(Q21259:Q42983="",,),0)-1),"")</f>
        <v>11</v>
      </c>
      <c r="Q21259">
        <f t="shared" si="622"/>
        <v>10</v>
      </c>
      <c r="R21259">
        <f t="shared" si="621"/>
        <v>0</v>
      </c>
    </row>
    <row r="21260" spans="1:18" x14ac:dyDescent="0.3">
      <c r="A21260" t="s">
        <v>1423</v>
      </c>
      <c r="B21260" s="1">
        <v>38293</v>
      </c>
      <c r="C21260" s="2">
        <v>0.41666666666666669</v>
      </c>
      <c r="D21260" t="s">
        <v>1495</v>
      </c>
      <c r="E21260" t="s">
        <v>1496</v>
      </c>
      <c r="G21260" s="6" t="s">
        <v>29</v>
      </c>
      <c r="H21260" t="s">
        <v>41</v>
      </c>
      <c r="I21260" t="s">
        <v>21</v>
      </c>
      <c r="J21260" t="s">
        <v>22</v>
      </c>
      <c r="K21260">
        <v>5</v>
      </c>
      <c r="L21260">
        <v>211</v>
      </c>
      <c r="M21260" t="s">
        <v>1118</v>
      </c>
      <c r="N21260">
        <v>211</v>
      </c>
      <c r="P21260" cm="1">
        <f t="array" ref="P21260">IF(Q21260&gt;0,INDEX(Q21260:Q42984,MATCH(TRUE,INDEX(Q21260:Q42984="",,),0)-1),"")</f>
        <v>11</v>
      </c>
      <c r="Q21260">
        <f t="shared" si="622"/>
        <v>10</v>
      </c>
      <c r="R21260">
        <f t="shared" si="621"/>
        <v>0</v>
      </c>
    </row>
    <row r="21261" spans="1:18" x14ac:dyDescent="0.3">
      <c r="A21261" t="s">
        <v>1423</v>
      </c>
      <c r="B21261" s="1">
        <v>38293</v>
      </c>
      <c r="C21261" s="2">
        <v>0.41666666666666669</v>
      </c>
      <c r="D21261" t="s">
        <v>1495</v>
      </c>
      <c r="E21261" t="s">
        <v>1496</v>
      </c>
      <c r="G21261" s="6" t="s">
        <v>29</v>
      </c>
      <c r="H21261" t="s">
        <v>154</v>
      </c>
      <c r="I21261" t="s">
        <v>21</v>
      </c>
      <c r="J21261" t="s">
        <v>22</v>
      </c>
      <c r="K21261">
        <v>10.3</v>
      </c>
      <c r="L21261">
        <v>353</v>
      </c>
      <c r="M21261" t="s">
        <v>1118</v>
      </c>
      <c r="N21261">
        <v>353</v>
      </c>
      <c r="P21261" cm="1">
        <f t="array" ref="P21261">IF(Q21261&gt;0,INDEX(Q21261:Q42985,MATCH(TRUE,INDEX(Q21261:Q42985="",,),0)-1),"")</f>
        <v>11</v>
      </c>
      <c r="Q21261">
        <f t="shared" si="622"/>
        <v>10</v>
      </c>
      <c r="R21261">
        <f t="shared" si="621"/>
        <v>0</v>
      </c>
    </row>
    <row r="21262" spans="1:18" x14ac:dyDescent="0.3">
      <c r="A21262" t="s">
        <v>1423</v>
      </c>
      <c r="B21262" s="1">
        <v>38293</v>
      </c>
      <c r="C21262" s="2">
        <v>0.41666666666666669</v>
      </c>
      <c r="D21262" t="s">
        <v>1495</v>
      </c>
      <c r="E21262" t="s">
        <v>1496</v>
      </c>
      <c r="G21262" s="6" t="s">
        <v>29</v>
      </c>
      <c r="H21262" t="s">
        <v>99</v>
      </c>
      <c r="I21262" t="s">
        <v>26</v>
      </c>
      <c r="J21262" t="s">
        <v>27</v>
      </c>
      <c r="K21262">
        <v>196</v>
      </c>
      <c r="L21262">
        <v>10.1</v>
      </c>
      <c r="M21262" t="s">
        <v>1118</v>
      </c>
      <c r="N21262">
        <v>10.1</v>
      </c>
      <c r="P21262" cm="1">
        <f t="array" ref="P21262">IF(Q21262&gt;0,INDEX(Q21262:Q42986,MATCH(TRUE,INDEX(Q21262:Q42986="",,),0)-1),"")</f>
        <v>11</v>
      </c>
      <c r="Q21262">
        <f t="shared" si="622"/>
        <v>10</v>
      </c>
      <c r="R21262">
        <f t="shared" si="621"/>
        <v>0</v>
      </c>
    </row>
    <row r="21263" spans="1:18" x14ac:dyDescent="0.3">
      <c r="A21263" t="s">
        <v>1423</v>
      </c>
      <c r="B21263" s="1">
        <v>38293</v>
      </c>
      <c r="C21263" s="2">
        <v>0.41666666666666669</v>
      </c>
      <c r="D21263" t="s">
        <v>1495</v>
      </c>
      <c r="E21263" t="s">
        <v>1496</v>
      </c>
      <c r="G21263" s="6" t="s">
        <v>29</v>
      </c>
      <c r="H21263" t="s">
        <v>148</v>
      </c>
      <c r="I21263" t="s">
        <v>26</v>
      </c>
      <c r="J21263" t="s">
        <v>27</v>
      </c>
      <c r="K21263">
        <v>12</v>
      </c>
      <c r="L21263">
        <v>17</v>
      </c>
      <c r="M21263" t="s">
        <v>1118</v>
      </c>
      <c r="N21263">
        <v>17</v>
      </c>
      <c r="P21263" cm="1">
        <f t="array" ref="P21263">IF(Q21263&gt;0,INDEX(Q21263:Q42987,MATCH(TRUE,INDEX(Q21263:Q42987="",,),0)-1),"")</f>
        <v>11</v>
      </c>
      <c r="Q21263">
        <f t="shared" si="622"/>
        <v>10</v>
      </c>
      <c r="R21263">
        <f t="shared" si="621"/>
        <v>0</v>
      </c>
    </row>
    <row r="21264" spans="1:18" x14ac:dyDescent="0.3">
      <c r="A21264" t="s">
        <v>1423</v>
      </c>
      <c r="B21264" s="1">
        <v>38293</v>
      </c>
      <c r="C21264" s="2">
        <v>0.41666666666666669</v>
      </c>
      <c r="D21264" t="s">
        <v>1495</v>
      </c>
      <c r="E21264" t="s">
        <v>1496</v>
      </c>
      <c r="G21264" s="6" t="s">
        <v>29</v>
      </c>
      <c r="H21264" t="s">
        <v>197</v>
      </c>
      <c r="I21264" t="s">
        <v>26</v>
      </c>
      <c r="J21264" t="s">
        <v>27</v>
      </c>
      <c r="K21264">
        <v>18</v>
      </c>
      <c r="L21264">
        <v>25.1</v>
      </c>
      <c r="M21264" t="s">
        <v>1118</v>
      </c>
      <c r="N21264">
        <v>25.1</v>
      </c>
      <c r="P21264" cm="1">
        <f t="array" ref="P21264">IF(Q21264&gt;0,INDEX(Q21264:Q42988,MATCH(TRUE,INDEX(Q21264:Q42988="",,),0)-1),"")</f>
        <v>11</v>
      </c>
      <c r="Q21264">
        <f t="shared" si="622"/>
        <v>10</v>
      </c>
      <c r="R21264">
        <f t="shared" si="621"/>
        <v>0</v>
      </c>
    </row>
    <row r="21265" spans="1:18" x14ac:dyDescent="0.3">
      <c r="A21265" t="s">
        <v>1423</v>
      </c>
      <c r="B21265" s="1">
        <v>38293</v>
      </c>
      <c r="C21265" s="2">
        <v>0.41666666666666669</v>
      </c>
      <c r="D21265" t="s">
        <v>1495</v>
      </c>
      <c r="E21265" t="s">
        <v>1496</v>
      </c>
      <c r="G21265" s="6" t="s">
        <v>29</v>
      </c>
      <c r="H21265" t="s">
        <v>69</v>
      </c>
      <c r="I21265" t="s">
        <v>26</v>
      </c>
      <c r="J21265" t="s">
        <v>27</v>
      </c>
      <c r="K21265">
        <v>8</v>
      </c>
      <c r="L21265">
        <v>20.9</v>
      </c>
      <c r="M21265" t="s">
        <v>1118</v>
      </c>
      <c r="N21265">
        <v>20.9</v>
      </c>
      <c r="P21265" cm="1">
        <f t="array" ref="P21265">IF(Q21265&gt;0,INDEX(Q21265:Q42989,MATCH(TRUE,INDEX(Q21265:Q42989="",,),0)-1),"")</f>
        <v>11</v>
      </c>
      <c r="Q21265">
        <f t="shared" si="622"/>
        <v>10</v>
      </c>
      <c r="R21265">
        <f t="shared" si="621"/>
        <v>0</v>
      </c>
    </row>
    <row r="21266" spans="1:18" x14ac:dyDescent="0.3">
      <c r="A21266" t="s">
        <v>1423</v>
      </c>
      <c r="B21266" s="1">
        <v>38293</v>
      </c>
      <c r="C21266" s="2">
        <v>0.41666666666666669</v>
      </c>
      <c r="D21266" t="s">
        <v>1495</v>
      </c>
      <c r="E21266" t="s">
        <v>1496</v>
      </c>
      <c r="G21266" s="6" t="s">
        <v>29</v>
      </c>
      <c r="H21266" t="s">
        <v>41</v>
      </c>
      <c r="I21266" t="s">
        <v>26</v>
      </c>
      <c r="J21266" t="s">
        <v>27</v>
      </c>
      <c r="K21266">
        <v>3</v>
      </c>
      <c r="L21266">
        <v>56.5</v>
      </c>
      <c r="M21266" t="s">
        <v>1118</v>
      </c>
      <c r="N21266">
        <v>56.5</v>
      </c>
      <c r="P21266" cm="1">
        <f t="array" ref="P21266">IF(Q21266&gt;0,INDEX(Q21266:Q42990,MATCH(TRUE,INDEX(Q21266:Q42990="",,),0)-1),"")</f>
        <v>11</v>
      </c>
      <c r="Q21266">
        <f t="shared" si="622"/>
        <v>10</v>
      </c>
      <c r="R21266">
        <f t="shared" si="621"/>
        <v>0</v>
      </c>
    </row>
    <row r="21267" spans="1:18" x14ac:dyDescent="0.3">
      <c r="A21267" t="s">
        <v>1423</v>
      </c>
      <c r="B21267" s="1">
        <v>38293</v>
      </c>
      <c r="C21267" s="2">
        <v>0.41666666666666669</v>
      </c>
      <c r="D21267" t="s">
        <v>1495</v>
      </c>
      <c r="E21267" t="s">
        <v>1496</v>
      </c>
      <c r="G21267" s="6" t="s">
        <v>29</v>
      </c>
      <c r="H21267" t="s">
        <v>28</v>
      </c>
      <c r="I21267" t="s">
        <v>26</v>
      </c>
      <c r="J21267" t="s">
        <v>27</v>
      </c>
      <c r="K21267">
        <v>87</v>
      </c>
      <c r="L21267">
        <v>47.65</v>
      </c>
      <c r="M21267" t="s">
        <v>1118</v>
      </c>
      <c r="N21267">
        <v>47.65</v>
      </c>
      <c r="P21267" cm="1">
        <f t="array" ref="P21267">IF(Q21267&gt;0,INDEX(Q21267:Q42991,MATCH(TRUE,INDEX(Q21267:Q42991="",,),0)-1),"")</f>
        <v>11</v>
      </c>
      <c r="Q21267">
        <f t="shared" si="622"/>
        <v>10</v>
      </c>
      <c r="R21267">
        <f t="shared" si="621"/>
        <v>0</v>
      </c>
    </row>
    <row r="21268" spans="1:18" x14ac:dyDescent="0.3">
      <c r="A21268" t="s">
        <v>1423</v>
      </c>
      <c r="B21268" s="1">
        <v>38293</v>
      </c>
      <c r="C21268" s="2">
        <v>0.41666666666666669</v>
      </c>
      <c r="D21268" t="s">
        <v>1495</v>
      </c>
      <c r="E21268" t="s">
        <v>1496</v>
      </c>
      <c r="G21268" t="s">
        <v>19</v>
      </c>
      <c r="H21268" t="s">
        <v>194</v>
      </c>
      <c r="I21268" t="s">
        <v>21</v>
      </c>
      <c r="J21268" t="s">
        <v>22</v>
      </c>
      <c r="K21268">
        <v>16.7</v>
      </c>
      <c r="L21268">
        <v>846</v>
      </c>
      <c r="M21268" t="s">
        <v>315</v>
      </c>
      <c r="N21268">
        <v>846</v>
      </c>
      <c r="P21268" cm="1">
        <f t="array" ref="P21268">IF(Q21268&gt;0,INDEX(Q21268:Q42992,MATCH(TRUE,INDEX(Q21268:Q42992="",,),0)-1),"")</f>
        <v>11</v>
      </c>
      <c r="Q21268">
        <f t="shared" si="622"/>
        <v>11</v>
      </c>
      <c r="R21268">
        <f t="shared" si="621"/>
        <v>0</v>
      </c>
    </row>
    <row r="21269" spans="1:18" x14ac:dyDescent="0.3">
      <c r="A21269" t="s">
        <v>1423</v>
      </c>
      <c r="B21269" s="1">
        <v>38293</v>
      </c>
      <c r="C21269" s="2">
        <v>0.41666666666666669</v>
      </c>
      <c r="D21269" t="s">
        <v>1495</v>
      </c>
      <c r="E21269" t="s">
        <v>1496</v>
      </c>
      <c r="G21269" t="s">
        <v>19</v>
      </c>
      <c r="H21269" t="s">
        <v>63</v>
      </c>
      <c r="I21269" t="s">
        <v>26</v>
      </c>
      <c r="J21269" t="s">
        <v>27</v>
      </c>
      <c r="K21269">
        <v>601</v>
      </c>
      <c r="L21269">
        <v>17.8</v>
      </c>
      <c r="M21269" t="s">
        <v>315</v>
      </c>
      <c r="N21269">
        <v>24</v>
      </c>
      <c r="P21269" cm="1">
        <f t="array" ref="P21269">IF(Q21269&gt;0,INDEX(Q21269:Q42993,MATCH(TRUE,INDEX(Q21269:Q42993="",,),0)-1),"")</f>
        <v>11</v>
      </c>
      <c r="Q21269">
        <f t="shared" si="622"/>
        <v>11</v>
      </c>
      <c r="R21269">
        <f t="shared" si="621"/>
        <v>0</v>
      </c>
    </row>
    <row r="21270" spans="1:18" x14ac:dyDescent="0.3">
      <c r="A21270" t="s">
        <v>1423</v>
      </c>
      <c r="B21270" s="1">
        <v>38293</v>
      </c>
      <c r="C21270" s="2">
        <v>0.41666666666666669</v>
      </c>
      <c r="D21270" t="s">
        <v>1495</v>
      </c>
      <c r="E21270" t="s">
        <v>1496</v>
      </c>
      <c r="G21270" t="s">
        <v>19</v>
      </c>
      <c r="H21270" t="s">
        <v>64</v>
      </c>
      <c r="I21270" t="s">
        <v>26</v>
      </c>
      <c r="J21270" t="s">
        <v>27</v>
      </c>
      <c r="K21270">
        <v>709</v>
      </c>
      <c r="L21270">
        <v>13.15</v>
      </c>
      <c r="M21270" t="s">
        <v>315</v>
      </c>
      <c r="N21270">
        <v>20</v>
      </c>
      <c r="P21270" cm="1">
        <f t="array" ref="P21270">IF(Q21270&gt;0,INDEX(Q21270:Q42994,MATCH(TRUE,INDEX(Q21270:Q42994="",,),0)-1),"")</f>
        <v>11</v>
      </c>
      <c r="Q21270">
        <f t="shared" si="622"/>
        <v>11</v>
      </c>
      <c r="R21270">
        <f t="shared" si="621"/>
        <v>0</v>
      </c>
    </row>
    <row r="21271" spans="1:18" x14ac:dyDescent="0.3">
      <c r="A21271" t="s">
        <v>1423</v>
      </c>
      <c r="B21271" s="1">
        <v>38293</v>
      </c>
      <c r="C21271" s="2">
        <v>0.41666666666666669</v>
      </c>
      <c r="D21271" t="s">
        <v>1495</v>
      </c>
      <c r="E21271" t="s">
        <v>1496</v>
      </c>
      <c r="G21271" s="6" t="s">
        <v>29</v>
      </c>
      <c r="H21271" t="s">
        <v>30</v>
      </c>
      <c r="I21271" t="s">
        <v>21</v>
      </c>
      <c r="J21271" t="s">
        <v>22</v>
      </c>
      <c r="K21271">
        <v>2.2999999999999998</v>
      </c>
      <c r="L21271">
        <v>175</v>
      </c>
      <c r="M21271" t="s">
        <v>315</v>
      </c>
      <c r="N21271">
        <v>175</v>
      </c>
      <c r="P21271" cm="1">
        <f t="array" ref="P21271">IF(Q21271&gt;0,INDEX(Q21271:Q42995,MATCH(TRUE,INDEX(Q21271:Q42995="",,),0)-1),"")</f>
        <v>11</v>
      </c>
      <c r="Q21271">
        <f t="shared" si="622"/>
        <v>11</v>
      </c>
      <c r="R21271">
        <f t="shared" si="621"/>
        <v>0</v>
      </c>
    </row>
    <row r="21272" spans="1:18" x14ac:dyDescent="0.3">
      <c r="A21272" t="s">
        <v>1423</v>
      </c>
      <c r="B21272" s="1">
        <v>38293</v>
      </c>
      <c r="C21272" s="2">
        <v>0.41666666666666669</v>
      </c>
      <c r="D21272" t="s">
        <v>1495</v>
      </c>
      <c r="E21272" t="s">
        <v>1496</v>
      </c>
      <c r="G21272" s="6" t="s">
        <v>29</v>
      </c>
      <c r="H21272" t="s">
        <v>406</v>
      </c>
      <c r="I21272" t="s">
        <v>21</v>
      </c>
      <c r="J21272" t="s">
        <v>22</v>
      </c>
      <c r="K21272">
        <v>5.3</v>
      </c>
      <c r="L21272">
        <v>90</v>
      </c>
      <c r="M21272" t="s">
        <v>315</v>
      </c>
      <c r="N21272">
        <v>90</v>
      </c>
      <c r="P21272" cm="1">
        <f t="array" ref="P21272">IF(Q21272&gt;0,INDEX(Q21272:Q42996,MATCH(TRUE,INDEX(Q21272:Q42996="",,),0)-1),"")</f>
        <v>11</v>
      </c>
      <c r="Q21272">
        <f t="shared" si="622"/>
        <v>11</v>
      </c>
      <c r="R21272">
        <f t="shared" si="621"/>
        <v>0</v>
      </c>
    </row>
    <row r="21273" spans="1:18" x14ac:dyDescent="0.3">
      <c r="A21273" t="s">
        <v>1423</v>
      </c>
      <c r="B21273" s="1">
        <v>38293</v>
      </c>
      <c r="C21273" s="2">
        <v>0.41666666666666669</v>
      </c>
      <c r="D21273" t="s">
        <v>1495</v>
      </c>
      <c r="E21273" t="s">
        <v>1496</v>
      </c>
      <c r="G21273" s="6" t="s">
        <v>29</v>
      </c>
      <c r="H21273" t="s">
        <v>99</v>
      </c>
      <c r="I21273" t="s">
        <v>21</v>
      </c>
      <c r="J21273" t="s">
        <v>22</v>
      </c>
      <c r="K21273">
        <v>5.9</v>
      </c>
      <c r="L21273">
        <v>125</v>
      </c>
      <c r="M21273" t="s">
        <v>315</v>
      </c>
      <c r="N21273">
        <v>125</v>
      </c>
      <c r="P21273" cm="1">
        <f t="array" ref="P21273">IF(Q21273&gt;0,INDEX(Q21273:Q42997,MATCH(TRUE,INDEX(Q21273:Q42997="",,),0)-1),"")</f>
        <v>11</v>
      </c>
      <c r="Q21273">
        <f t="shared" si="622"/>
        <v>11</v>
      </c>
      <c r="R21273">
        <f t="shared" si="621"/>
        <v>0</v>
      </c>
    </row>
    <row r="21274" spans="1:18" x14ac:dyDescent="0.3">
      <c r="A21274" t="s">
        <v>1423</v>
      </c>
      <c r="B21274" s="1">
        <v>38293</v>
      </c>
      <c r="C21274" s="2">
        <v>0.41666666666666669</v>
      </c>
      <c r="D21274" t="s">
        <v>1495</v>
      </c>
      <c r="E21274" t="s">
        <v>1496</v>
      </c>
      <c r="G21274" s="6" t="s">
        <v>29</v>
      </c>
      <c r="H21274" t="s">
        <v>69</v>
      </c>
      <c r="I21274" t="s">
        <v>21</v>
      </c>
      <c r="J21274" t="s">
        <v>22</v>
      </c>
      <c r="K21274">
        <v>3</v>
      </c>
      <c r="L21274">
        <v>148</v>
      </c>
      <c r="M21274" t="s">
        <v>315</v>
      </c>
      <c r="N21274">
        <v>148</v>
      </c>
      <c r="P21274" cm="1">
        <f t="array" ref="P21274">IF(Q21274&gt;0,INDEX(Q21274:Q42998,MATCH(TRUE,INDEX(Q21274:Q42998="",,),0)-1),"")</f>
        <v>11</v>
      </c>
      <c r="Q21274">
        <f t="shared" si="622"/>
        <v>11</v>
      </c>
      <c r="R21274">
        <f t="shared" si="621"/>
        <v>0</v>
      </c>
    </row>
    <row r="21275" spans="1:18" x14ac:dyDescent="0.3">
      <c r="A21275" t="s">
        <v>1423</v>
      </c>
      <c r="B21275" s="1">
        <v>38293</v>
      </c>
      <c r="C21275" s="2">
        <v>0.41666666666666669</v>
      </c>
      <c r="D21275" t="s">
        <v>1495</v>
      </c>
      <c r="E21275" t="s">
        <v>1496</v>
      </c>
      <c r="G21275" s="6" t="s">
        <v>29</v>
      </c>
      <c r="H21275" t="s">
        <v>41</v>
      </c>
      <c r="I21275" t="s">
        <v>21</v>
      </c>
      <c r="J21275" t="s">
        <v>22</v>
      </c>
      <c r="K21275">
        <v>5</v>
      </c>
      <c r="L21275">
        <v>211</v>
      </c>
      <c r="M21275" t="s">
        <v>315</v>
      </c>
      <c r="N21275">
        <v>211</v>
      </c>
      <c r="P21275" cm="1">
        <f t="array" ref="P21275">IF(Q21275&gt;0,INDEX(Q21275:Q42999,MATCH(TRUE,INDEX(Q21275:Q42999="",,),0)-1),"")</f>
        <v>11</v>
      </c>
      <c r="Q21275">
        <f t="shared" si="622"/>
        <v>11</v>
      </c>
      <c r="R21275">
        <f t="shared" si="621"/>
        <v>0</v>
      </c>
    </row>
    <row r="21276" spans="1:18" x14ac:dyDescent="0.3">
      <c r="A21276" t="s">
        <v>1423</v>
      </c>
      <c r="B21276" s="1">
        <v>38293</v>
      </c>
      <c r="C21276" s="2">
        <v>0.41666666666666669</v>
      </c>
      <c r="D21276" t="s">
        <v>1495</v>
      </c>
      <c r="E21276" t="s">
        <v>1496</v>
      </c>
      <c r="G21276" s="6" t="s">
        <v>29</v>
      </c>
      <c r="H21276" t="s">
        <v>154</v>
      </c>
      <c r="I21276" t="s">
        <v>21</v>
      </c>
      <c r="J21276" t="s">
        <v>22</v>
      </c>
      <c r="K21276">
        <v>10.3</v>
      </c>
      <c r="L21276">
        <v>353</v>
      </c>
      <c r="M21276" t="s">
        <v>315</v>
      </c>
      <c r="N21276">
        <v>353</v>
      </c>
      <c r="P21276" cm="1">
        <f t="array" ref="P21276">IF(Q21276&gt;0,INDEX(Q21276:Q43000,MATCH(TRUE,INDEX(Q21276:Q43000="",,),0)-1),"")</f>
        <v>11</v>
      </c>
      <c r="Q21276">
        <f t="shared" si="622"/>
        <v>11</v>
      </c>
      <c r="R21276">
        <f t="shared" si="621"/>
        <v>0</v>
      </c>
    </row>
    <row r="21277" spans="1:18" x14ac:dyDescent="0.3">
      <c r="A21277" t="s">
        <v>1423</v>
      </c>
      <c r="B21277" s="1">
        <v>38293</v>
      </c>
      <c r="C21277" s="2">
        <v>0.41666666666666669</v>
      </c>
      <c r="D21277" t="s">
        <v>1495</v>
      </c>
      <c r="E21277" t="s">
        <v>1496</v>
      </c>
      <c r="G21277" s="6" t="s">
        <v>29</v>
      </c>
      <c r="H21277" t="s">
        <v>99</v>
      </c>
      <c r="I21277" t="s">
        <v>26</v>
      </c>
      <c r="J21277" t="s">
        <v>27</v>
      </c>
      <c r="K21277">
        <v>196</v>
      </c>
      <c r="L21277">
        <v>10.1</v>
      </c>
      <c r="M21277" t="s">
        <v>315</v>
      </c>
      <c r="N21277">
        <v>10.1</v>
      </c>
      <c r="P21277" cm="1">
        <f t="array" ref="P21277">IF(Q21277&gt;0,INDEX(Q21277:Q43001,MATCH(TRUE,INDEX(Q21277:Q43001="",,),0)-1),"")</f>
        <v>11</v>
      </c>
      <c r="Q21277">
        <f t="shared" si="622"/>
        <v>11</v>
      </c>
      <c r="R21277">
        <f t="shared" si="621"/>
        <v>0</v>
      </c>
    </row>
    <row r="21278" spans="1:18" x14ac:dyDescent="0.3">
      <c r="A21278" t="s">
        <v>1423</v>
      </c>
      <c r="B21278" s="1">
        <v>38293</v>
      </c>
      <c r="C21278" s="2">
        <v>0.41666666666666669</v>
      </c>
      <c r="D21278" t="s">
        <v>1495</v>
      </c>
      <c r="E21278" t="s">
        <v>1496</v>
      </c>
      <c r="G21278" s="6" t="s">
        <v>29</v>
      </c>
      <c r="H21278" t="s">
        <v>148</v>
      </c>
      <c r="I21278" t="s">
        <v>26</v>
      </c>
      <c r="J21278" t="s">
        <v>27</v>
      </c>
      <c r="K21278">
        <v>12</v>
      </c>
      <c r="L21278">
        <v>17</v>
      </c>
      <c r="M21278" t="s">
        <v>315</v>
      </c>
      <c r="N21278">
        <v>17</v>
      </c>
      <c r="P21278" cm="1">
        <f t="array" ref="P21278">IF(Q21278&gt;0,INDEX(Q21278:Q43002,MATCH(TRUE,INDEX(Q21278:Q43002="",,),0)-1),"")</f>
        <v>11</v>
      </c>
      <c r="Q21278">
        <f t="shared" si="622"/>
        <v>11</v>
      </c>
      <c r="R21278">
        <f t="shared" si="621"/>
        <v>0</v>
      </c>
    </row>
    <row r="21279" spans="1:18" x14ac:dyDescent="0.3">
      <c r="A21279" t="s">
        <v>1423</v>
      </c>
      <c r="B21279" s="1">
        <v>38293</v>
      </c>
      <c r="C21279" s="2">
        <v>0.41666666666666669</v>
      </c>
      <c r="D21279" t="s">
        <v>1495</v>
      </c>
      <c r="E21279" t="s">
        <v>1496</v>
      </c>
      <c r="G21279" s="6" t="s">
        <v>29</v>
      </c>
      <c r="H21279" t="s">
        <v>197</v>
      </c>
      <c r="I21279" t="s">
        <v>26</v>
      </c>
      <c r="J21279" t="s">
        <v>27</v>
      </c>
      <c r="K21279">
        <v>18</v>
      </c>
      <c r="L21279">
        <v>25.1</v>
      </c>
      <c r="M21279" t="s">
        <v>315</v>
      </c>
      <c r="N21279">
        <v>25.1</v>
      </c>
      <c r="P21279" cm="1">
        <f t="array" ref="P21279">IF(Q21279&gt;0,INDEX(Q21279:Q43003,MATCH(TRUE,INDEX(Q21279:Q43003="",,),0)-1),"")</f>
        <v>11</v>
      </c>
      <c r="Q21279">
        <f t="shared" si="622"/>
        <v>11</v>
      </c>
      <c r="R21279">
        <f t="shared" si="621"/>
        <v>0</v>
      </c>
    </row>
    <row r="21280" spans="1:18" x14ac:dyDescent="0.3">
      <c r="A21280" t="s">
        <v>1423</v>
      </c>
      <c r="B21280" s="1">
        <v>38293</v>
      </c>
      <c r="C21280" s="2">
        <v>0.41666666666666669</v>
      </c>
      <c r="D21280" t="s">
        <v>1495</v>
      </c>
      <c r="E21280" t="s">
        <v>1496</v>
      </c>
      <c r="G21280" s="6" t="s">
        <v>29</v>
      </c>
      <c r="H21280" t="s">
        <v>69</v>
      </c>
      <c r="I21280" t="s">
        <v>26</v>
      </c>
      <c r="J21280" t="s">
        <v>27</v>
      </c>
      <c r="K21280">
        <v>8</v>
      </c>
      <c r="L21280">
        <v>20.9</v>
      </c>
      <c r="M21280" t="s">
        <v>315</v>
      </c>
      <c r="N21280">
        <v>20.9</v>
      </c>
      <c r="P21280" cm="1">
        <f t="array" ref="P21280">IF(Q21280&gt;0,INDEX(Q21280:Q43004,MATCH(TRUE,INDEX(Q21280:Q43004="",,),0)-1),"")</f>
        <v>11</v>
      </c>
      <c r="Q21280">
        <f t="shared" si="622"/>
        <v>11</v>
      </c>
      <c r="R21280">
        <f t="shared" si="621"/>
        <v>0</v>
      </c>
    </row>
    <row r="21281" spans="1:18" x14ac:dyDescent="0.3">
      <c r="A21281" t="s">
        <v>1423</v>
      </c>
      <c r="B21281" s="1">
        <v>38293</v>
      </c>
      <c r="C21281" s="2">
        <v>0.41666666666666669</v>
      </c>
      <c r="D21281" t="s">
        <v>1495</v>
      </c>
      <c r="E21281" t="s">
        <v>1496</v>
      </c>
      <c r="G21281" s="6" t="s">
        <v>29</v>
      </c>
      <c r="H21281" t="s">
        <v>41</v>
      </c>
      <c r="I21281" t="s">
        <v>26</v>
      </c>
      <c r="J21281" t="s">
        <v>27</v>
      </c>
      <c r="K21281">
        <v>3</v>
      </c>
      <c r="L21281">
        <v>56.5</v>
      </c>
      <c r="M21281" t="s">
        <v>315</v>
      </c>
      <c r="N21281">
        <v>56.5</v>
      </c>
      <c r="P21281" cm="1">
        <f t="array" ref="P21281">IF(Q21281&gt;0,INDEX(Q21281:Q43005,MATCH(TRUE,INDEX(Q21281:Q43005="",,),0)-1),"")</f>
        <v>11</v>
      </c>
      <c r="Q21281">
        <f t="shared" si="622"/>
        <v>11</v>
      </c>
      <c r="R21281">
        <f t="shared" si="621"/>
        <v>0</v>
      </c>
    </row>
    <row r="21282" spans="1:18" x14ac:dyDescent="0.3">
      <c r="A21282" t="s">
        <v>1423</v>
      </c>
      <c r="B21282" s="1">
        <v>38293</v>
      </c>
      <c r="C21282" s="2">
        <v>0.41666666666666669</v>
      </c>
      <c r="D21282" t="s">
        <v>1495</v>
      </c>
      <c r="E21282" t="s">
        <v>1496</v>
      </c>
      <c r="G21282" s="6" t="s">
        <v>29</v>
      </c>
      <c r="H21282" t="s">
        <v>28</v>
      </c>
      <c r="I21282" t="s">
        <v>26</v>
      </c>
      <c r="J21282" t="s">
        <v>27</v>
      </c>
      <c r="K21282">
        <v>87</v>
      </c>
      <c r="L21282">
        <v>47.65</v>
      </c>
      <c r="M21282" t="s">
        <v>315</v>
      </c>
      <c r="N21282">
        <v>47.65</v>
      </c>
      <c r="P21282" cm="1">
        <f t="array" ref="P21282">IF(Q21282&gt;0,INDEX(Q21282:Q43006,MATCH(TRUE,INDEX(Q21282:Q43006="",,),0)-1),"")</f>
        <v>11</v>
      </c>
      <c r="Q21282">
        <f t="shared" si="622"/>
        <v>11</v>
      </c>
      <c r="R21282">
        <f t="shared" si="621"/>
        <v>0</v>
      </c>
    </row>
    <row r="21283" spans="1:18" x14ac:dyDescent="0.3">
      <c r="P21283" t="str" cm="1">
        <f t="array" ref="P21283">IF(Q21283&gt;0,INDEX(Q21283:Q43007,MATCH(TRUE,INDEX(Q21283:Q43007="",,),0)-1),"")</f>
        <v/>
      </c>
      <c r="R21283" t="str">
        <f t="shared" si="621"/>
        <v/>
      </c>
    </row>
    <row r="21284" spans="1:18" x14ac:dyDescent="0.3">
      <c r="A21284" t="s">
        <v>1423</v>
      </c>
      <c r="B21284" s="1">
        <v>38293</v>
      </c>
      <c r="C21284" s="2">
        <v>0.41666666666666669</v>
      </c>
      <c r="D21284" t="s">
        <v>1497</v>
      </c>
      <c r="E21284" t="s">
        <v>1498</v>
      </c>
      <c r="G21284" t="s">
        <v>19</v>
      </c>
      <c r="H21284" t="s">
        <v>41</v>
      </c>
      <c r="I21284" t="s">
        <v>21</v>
      </c>
      <c r="J21284" t="s">
        <v>22</v>
      </c>
      <c r="K21284">
        <v>69.3</v>
      </c>
      <c r="L21284">
        <v>202</v>
      </c>
      <c r="M21284" t="s">
        <v>1117</v>
      </c>
      <c r="N21284">
        <v>208.1</v>
      </c>
      <c r="O21284" t="s">
        <v>24</v>
      </c>
      <c r="P21284" cm="1">
        <f t="array" ref="P21284">IF(Q21284&gt;0,INDEX(Q21284:Q43008,MATCH(TRUE,INDEX(Q21284:Q43008="",,),0)-1),"")</f>
        <v>8</v>
      </c>
      <c r="Q21284">
        <f>INT((ROW()-21284)/7)+1</f>
        <v>1</v>
      </c>
      <c r="R21284">
        <f t="shared" si="621"/>
        <v>0</v>
      </c>
    </row>
    <row r="21285" spans="1:18" x14ac:dyDescent="0.3">
      <c r="A21285" t="s">
        <v>1423</v>
      </c>
      <c r="B21285" s="1">
        <v>38293</v>
      </c>
      <c r="C21285" s="2">
        <v>0.41666666666666669</v>
      </c>
      <c r="D21285" t="s">
        <v>1497</v>
      </c>
      <c r="E21285" t="s">
        <v>1498</v>
      </c>
      <c r="G21285" t="s">
        <v>19</v>
      </c>
      <c r="H21285" t="s">
        <v>41</v>
      </c>
      <c r="I21285" t="s">
        <v>26</v>
      </c>
      <c r="J21285" t="s">
        <v>27</v>
      </c>
      <c r="K21285">
        <v>204</v>
      </c>
      <c r="L21285">
        <v>61.1</v>
      </c>
      <c r="M21285" t="s">
        <v>1117</v>
      </c>
      <c r="N21285">
        <v>66.099999999999994</v>
      </c>
      <c r="O21285" t="s">
        <v>24</v>
      </c>
      <c r="P21285" cm="1">
        <f t="array" ref="P21285">IF(Q21285&gt;0,INDEX(Q21285:Q43009,MATCH(TRUE,INDEX(Q21285:Q43009="",,),0)-1),"")</f>
        <v>8</v>
      </c>
      <c r="Q21285">
        <f t="shared" ref="Q21285:Q21339" si="623">INT((ROW()-21284)/7)+1</f>
        <v>1</v>
      </c>
      <c r="R21285">
        <f t="shared" si="621"/>
        <v>0</v>
      </c>
    </row>
    <row r="21286" spans="1:18" x14ac:dyDescent="0.3">
      <c r="A21286" t="s">
        <v>1423</v>
      </c>
      <c r="B21286" s="1">
        <v>38293</v>
      </c>
      <c r="C21286" s="2">
        <v>0.41666666666666669</v>
      </c>
      <c r="D21286" t="s">
        <v>1497</v>
      </c>
      <c r="E21286" t="s">
        <v>1498</v>
      </c>
      <c r="G21286" t="s">
        <v>19</v>
      </c>
      <c r="H21286" t="s">
        <v>63</v>
      </c>
      <c r="I21286" t="s">
        <v>26</v>
      </c>
      <c r="J21286" t="s">
        <v>27</v>
      </c>
      <c r="K21286">
        <v>876</v>
      </c>
      <c r="L21286">
        <v>19.25</v>
      </c>
      <c r="M21286" t="s">
        <v>1117</v>
      </c>
      <c r="N21286">
        <v>41.25</v>
      </c>
      <c r="O21286" t="s">
        <v>24</v>
      </c>
      <c r="P21286" cm="1">
        <f t="array" ref="P21286">IF(Q21286&gt;0,INDEX(Q21286:Q43010,MATCH(TRUE,INDEX(Q21286:Q43010="",,),0)-1),"")</f>
        <v>8</v>
      </c>
      <c r="Q21286">
        <f t="shared" si="623"/>
        <v>1</v>
      </c>
      <c r="R21286">
        <f t="shared" si="621"/>
        <v>0</v>
      </c>
    </row>
    <row r="21287" spans="1:18" x14ac:dyDescent="0.3">
      <c r="A21287" t="s">
        <v>1423</v>
      </c>
      <c r="B21287" s="1">
        <v>38293</v>
      </c>
      <c r="C21287" s="2">
        <v>0.41666666666666669</v>
      </c>
      <c r="D21287" t="s">
        <v>1497</v>
      </c>
      <c r="E21287" t="s">
        <v>1498</v>
      </c>
      <c r="G21287" s="6" t="s">
        <v>29</v>
      </c>
      <c r="H21287" t="s">
        <v>69</v>
      </c>
      <c r="I21287" t="s">
        <v>21</v>
      </c>
      <c r="J21287" t="s">
        <v>22</v>
      </c>
      <c r="K21287">
        <v>4.7</v>
      </c>
      <c r="L21287">
        <v>121</v>
      </c>
      <c r="M21287" t="s">
        <v>1117</v>
      </c>
      <c r="N21287">
        <v>121</v>
      </c>
      <c r="O21287" t="s">
        <v>24</v>
      </c>
      <c r="P21287" cm="1">
        <f t="array" ref="P21287">IF(Q21287&gt;0,INDEX(Q21287:Q43011,MATCH(TRUE,INDEX(Q21287:Q43011="",,),0)-1),"")</f>
        <v>8</v>
      </c>
      <c r="Q21287">
        <f t="shared" si="623"/>
        <v>1</v>
      </c>
      <c r="R21287">
        <f t="shared" si="621"/>
        <v>0</v>
      </c>
    </row>
    <row r="21288" spans="1:18" x14ac:dyDescent="0.3">
      <c r="A21288" t="s">
        <v>1423</v>
      </c>
      <c r="B21288" s="1">
        <v>38293</v>
      </c>
      <c r="C21288" s="2">
        <v>0.41666666666666669</v>
      </c>
      <c r="D21288" t="s">
        <v>1497</v>
      </c>
      <c r="E21288" t="s">
        <v>1498</v>
      </c>
      <c r="G21288" s="6" t="s">
        <v>29</v>
      </c>
      <c r="H21288" t="s">
        <v>30</v>
      </c>
      <c r="I21288" t="s">
        <v>26</v>
      </c>
      <c r="J21288" t="s">
        <v>27</v>
      </c>
      <c r="K21288">
        <v>59</v>
      </c>
      <c r="L21288">
        <v>20.100000000000001</v>
      </c>
      <c r="M21288" t="s">
        <v>1117</v>
      </c>
      <c r="N21288">
        <v>20.100000000000001</v>
      </c>
      <c r="O21288" t="s">
        <v>24</v>
      </c>
      <c r="P21288" cm="1">
        <f t="array" ref="P21288">IF(Q21288&gt;0,INDEX(Q21288:Q43012,MATCH(TRUE,INDEX(Q21288:Q43012="",,),0)-1),"")</f>
        <v>8</v>
      </c>
      <c r="Q21288">
        <f t="shared" si="623"/>
        <v>1</v>
      </c>
      <c r="R21288">
        <f t="shared" si="621"/>
        <v>0</v>
      </c>
    </row>
    <row r="21289" spans="1:18" x14ac:dyDescent="0.3">
      <c r="A21289" t="s">
        <v>1423</v>
      </c>
      <c r="B21289" s="1">
        <v>38293</v>
      </c>
      <c r="C21289" s="2">
        <v>0.41666666666666669</v>
      </c>
      <c r="D21289" t="s">
        <v>1497</v>
      </c>
      <c r="E21289" t="s">
        <v>1498</v>
      </c>
      <c r="G21289" s="6" t="s">
        <v>29</v>
      </c>
      <c r="H21289" t="s">
        <v>69</v>
      </c>
      <c r="I21289" t="s">
        <v>26</v>
      </c>
      <c r="J21289" t="s">
        <v>27</v>
      </c>
      <c r="K21289">
        <v>16</v>
      </c>
      <c r="L21289">
        <v>22.6</v>
      </c>
      <c r="M21289" t="s">
        <v>1117</v>
      </c>
      <c r="N21289">
        <v>22.6</v>
      </c>
      <c r="O21289" t="s">
        <v>24</v>
      </c>
      <c r="P21289" cm="1">
        <f t="array" ref="P21289">IF(Q21289&gt;0,INDEX(Q21289:Q43013,MATCH(TRUE,INDEX(Q21289:Q43013="",,),0)-1),"")</f>
        <v>8</v>
      </c>
      <c r="Q21289">
        <f t="shared" si="623"/>
        <v>1</v>
      </c>
      <c r="R21289">
        <f t="shared" si="621"/>
        <v>0</v>
      </c>
    </row>
    <row r="21290" spans="1:18" x14ac:dyDescent="0.3">
      <c r="A21290" t="s">
        <v>1423</v>
      </c>
      <c r="B21290" s="1">
        <v>38293</v>
      </c>
      <c r="C21290" s="2">
        <v>0.41666666666666669</v>
      </c>
      <c r="D21290" t="s">
        <v>1497</v>
      </c>
      <c r="E21290" t="s">
        <v>1498</v>
      </c>
      <c r="G21290" s="6" t="s">
        <v>29</v>
      </c>
      <c r="H21290" t="s">
        <v>28</v>
      </c>
      <c r="I21290" t="s">
        <v>26</v>
      </c>
      <c r="J21290" t="s">
        <v>27</v>
      </c>
      <c r="K21290">
        <v>44</v>
      </c>
      <c r="L21290">
        <v>51.55</v>
      </c>
      <c r="M21290" t="s">
        <v>1117</v>
      </c>
      <c r="N21290">
        <v>51.55</v>
      </c>
      <c r="O21290" t="s">
        <v>24</v>
      </c>
      <c r="P21290" cm="1">
        <f t="array" ref="P21290">IF(Q21290&gt;0,INDEX(Q21290:Q43014,MATCH(TRUE,INDEX(Q21290:Q43014="",,),0)-1),"")</f>
        <v>8</v>
      </c>
      <c r="Q21290">
        <f t="shared" si="623"/>
        <v>1</v>
      </c>
      <c r="R21290">
        <f t="shared" si="621"/>
        <v>0</v>
      </c>
    </row>
    <row r="21291" spans="1:18" x14ac:dyDescent="0.3">
      <c r="A21291" t="s">
        <v>1423</v>
      </c>
      <c r="B21291" s="1">
        <v>38293</v>
      </c>
      <c r="C21291" s="2">
        <v>0.41666666666666669</v>
      </c>
      <c r="D21291" t="s">
        <v>1497</v>
      </c>
      <c r="E21291" t="s">
        <v>1498</v>
      </c>
      <c r="G21291" t="s">
        <v>19</v>
      </c>
      <c r="H21291" t="s">
        <v>41</v>
      </c>
      <c r="I21291" t="s">
        <v>21</v>
      </c>
      <c r="J21291" t="s">
        <v>22</v>
      </c>
      <c r="K21291">
        <v>69.3</v>
      </c>
      <c r="L21291">
        <v>202</v>
      </c>
      <c r="M21291" t="s">
        <v>1171</v>
      </c>
      <c r="N21291">
        <v>210</v>
      </c>
      <c r="P21291" cm="1">
        <f t="array" ref="P21291">IF(Q21291&gt;0,INDEX(Q21291:Q43015,MATCH(TRUE,INDEX(Q21291:Q43015="",,),0)-1),"")</f>
        <v>8</v>
      </c>
      <c r="Q21291">
        <f t="shared" si="623"/>
        <v>2</v>
      </c>
      <c r="R21291">
        <f t="shared" si="621"/>
        <v>0</v>
      </c>
    </row>
    <row r="21292" spans="1:18" x14ac:dyDescent="0.3">
      <c r="A21292" t="s">
        <v>1423</v>
      </c>
      <c r="B21292" s="1">
        <v>38293</v>
      </c>
      <c r="C21292" s="2">
        <v>0.41666666666666669</v>
      </c>
      <c r="D21292" t="s">
        <v>1497</v>
      </c>
      <c r="E21292" t="s">
        <v>1498</v>
      </c>
      <c r="G21292" t="s">
        <v>19</v>
      </c>
      <c r="H21292" t="s">
        <v>41</v>
      </c>
      <c r="I21292" t="s">
        <v>26</v>
      </c>
      <c r="J21292" t="s">
        <v>27</v>
      </c>
      <c r="K21292">
        <v>204</v>
      </c>
      <c r="L21292">
        <v>61.1</v>
      </c>
      <c r="M21292" t="s">
        <v>1171</v>
      </c>
      <c r="N21292">
        <v>63.1</v>
      </c>
      <c r="P21292" cm="1">
        <f t="array" ref="P21292">IF(Q21292&gt;0,INDEX(Q21292:Q43016,MATCH(TRUE,INDEX(Q21292:Q43016="",,),0)-1),"")</f>
        <v>8</v>
      </c>
      <c r="Q21292">
        <f t="shared" si="623"/>
        <v>2</v>
      </c>
      <c r="R21292">
        <f t="shared" si="621"/>
        <v>0</v>
      </c>
    </row>
    <row r="21293" spans="1:18" x14ac:dyDescent="0.3">
      <c r="A21293" t="s">
        <v>1423</v>
      </c>
      <c r="B21293" s="1">
        <v>38293</v>
      </c>
      <c r="C21293" s="2">
        <v>0.41666666666666669</v>
      </c>
      <c r="D21293" t="s">
        <v>1497</v>
      </c>
      <c r="E21293" t="s">
        <v>1498</v>
      </c>
      <c r="G21293" t="s">
        <v>19</v>
      </c>
      <c r="H21293" t="s">
        <v>63</v>
      </c>
      <c r="I21293" t="s">
        <v>26</v>
      </c>
      <c r="J21293" t="s">
        <v>27</v>
      </c>
      <c r="K21293">
        <v>876</v>
      </c>
      <c r="L21293">
        <v>19.25</v>
      </c>
      <c r="M21293" t="s">
        <v>1171</v>
      </c>
      <c r="N21293">
        <v>40.1</v>
      </c>
      <c r="P21293" cm="1">
        <f t="array" ref="P21293">IF(Q21293&gt;0,INDEX(Q21293:Q43017,MATCH(TRUE,INDEX(Q21293:Q43017="",,),0)-1),"")</f>
        <v>8</v>
      </c>
      <c r="Q21293">
        <f t="shared" si="623"/>
        <v>2</v>
      </c>
      <c r="R21293">
        <f t="shared" si="621"/>
        <v>0</v>
      </c>
    </row>
    <row r="21294" spans="1:18" x14ac:dyDescent="0.3">
      <c r="A21294" t="s">
        <v>1423</v>
      </c>
      <c r="B21294" s="1">
        <v>38293</v>
      </c>
      <c r="C21294" s="2">
        <v>0.41666666666666669</v>
      </c>
      <c r="D21294" t="s">
        <v>1497</v>
      </c>
      <c r="E21294" t="s">
        <v>1498</v>
      </c>
      <c r="G21294" s="6" t="s">
        <v>29</v>
      </c>
      <c r="H21294" t="s">
        <v>69</v>
      </c>
      <c r="I21294" t="s">
        <v>21</v>
      </c>
      <c r="J21294" t="s">
        <v>22</v>
      </c>
      <c r="K21294">
        <v>4.7</v>
      </c>
      <c r="L21294">
        <v>121</v>
      </c>
      <c r="M21294" t="s">
        <v>1171</v>
      </c>
      <c r="N21294">
        <v>121</v>
      </c>
      <c r="P21294" cm="1">
        <f t="array" ref="P21294">IF(Q21294&gt;0,INDEX(Q21294:Q43018,MATCH(TRUE,INDEX(Q21294:Q43018="",,),0)-1),"")</f>
        <v>8</v>
      </c>
      <c r="Q21294">
        <f t="shared" si="623"/>
        <v>2</v>
      </c>
      <c r="R21294">
        <f t="shared" si="621"/>
        <v>0</v>
      </c>
    </row>
    <row r="21295" spans="1:18" x14ac:dyDescent="0.3">
      <c r="A21295" t="s">
        <v>1423</v>
      </c>
      <c r="B21295" s="1">
        <v>38293</v>
      </c>
      <c r="C21295" s="2">
        <v>0.41666666666666669</v>
      </c>
      <c r="D21295" t="s">
        <v>1497</v>
      </c>
      <c r="E21295" t="s">
        <v>1498</v>
      </c>
      <c r="G21295" s="6" t="s">
        <v>29</v>
      </c>
      <c r="H21295" t="s">
        <v>30</v>
      </c>
      <c r="I21295" t="s">
        <v>26</v>
      </c>
      <c r="J21295" t="s">
        <v>27</v>
      </c>
      <c r="K21295">
        <v>59</v>
      </c>
      <c r="L21295">
        <v>20.100000000000001</v>
      </c>
      <c r="M21295" t="s">
        <v>1171</v>
      </c>
      <c r="N21295">
        <v>20.100000000000001</v>
      </c>
      <c r="P21295" cm="1">
        <f t="array" ref="P21295">IF(Q21295&gt;0,INDEX(Q21295:Q43019,MATCH(TRUE,INDEX(Q21295:Q43019="",,),0)-1),"")</f>
        <v>8</v>
      </c>
      <c r="Q21295">
        <f t="shared" si="623"/>
        <v>2</v>
      </c>
      <c r="R21295">
        <f t="shared" si="621"/>
        <v>0</v>
      </c>
    </row>
    <row r="21296" spans="1:18" x14ac:dyDescent="0.3">
      <c r="A21296" t="s">
        <v>1423</v>
      </c>
      <c r="B21296" s="1">
        <v>38293</v>
      </c>
      <c r="C21296" s="2">
        <v>0.41666666666666669</v>
      </c>
      <c r="D21296" t="s">
        <v>1497</v>
      </c>
      <c r="E21296" t="s">
        <v>1498</v>
      </c>
      <c r="G21296" s="6" t="s">
        <v>29</v>
      </c>
      <c r="H21296" t="s">
        <v>69</v>
      </c>
      <c r="I21296" t="s">
        <v>26</v>
      </c>
      <c r="J21296" t="s">
        <v>27</v>
      </c>
      <c r="K21296">
        <v>16</v>
      </c>
      <c r="L21296">
        <v>22.6</v>
      </c>
      <c r="M21296" t="s">
        <v>1171</v>
      </c>
      <c r="N21296">
        <v>22.6</v>
      </c>
      <c r="P21296" cm="1">
        <f t="array" ref="P21296">IF(Q21296&gt;0,INDEX(Q21296:Q43020,MATCH(TRUE,INDEX(Q21296:Q43020="",,),0)-1),"")</f>
        <v>8</v>
      </c>
      <c r="Q21296">
        <f t="shared" si="623"/>
        <v>2</v>
      </c>
      <c r="R21296">
        <f t="shared" ref="R21296:R21359" si="624">IF(P21296="","",0)</f>
        <v>0</v>
      </c>
    </row>
    <row r="21297" spans="1:18" x14ac:dyDescent="0.3">
      <c r="A21297" t="s">
        <v>1423</v>
      </c>
      <c r="B21297" s="1">
        <v>38293</v>
      </c>
      <c r="C21297" s="2">
        <v>0.41666666666666669</v>
      </c>
      <c r="D21297" t="s">
        <v>1497</v>
      </c>
      <c r="E21297" t="s">
        <v>1498</v>
      </c>
      <c r="G21297" s="6" t="s">
        <v>29</v>
      </c>
      <c r="H21297" t="s">
        <v>28</v>
      </c>
      <c r="I21297" t="s">
        <v>26</v>
      </c>
      <c r="J21297" t="s">
        <v>27</v>
      </c>
      <c r="K21297">
        <v>44</v>
      </c>
      <c r="L21297">
        <v>51.55</v>
      </c>
      <c r="M21297" t="s">
        <v>1171</v>
      </c>
      <c r="N21297">
        <v>51.55</v>
      </c>
      <c r="P21297" cm="1">
        <f t="array" ref="P21297">IF(Q21297&gt;0,INDEX(Q21297:Q43021,MATCH(TRUE,INDEX(Q21297:Q43021="",,),0)-1),"")</f>
        <v>8</v>
      </c>
      <c r="Q21297">
        <f t="shared" si="623"/>
        <v>2</v>
      </c>
      <c r="R21297">
        <f t="shared" si="624"/>
        <v>0</v>
      </c>
    </row>
    <row r="21298" spans="1:18" x14ac:dyDescent="0.3">
      <c r="A21298" t="s">
        <v>1423</v>
      </c>
      <c r="B21298" s="1">
        <v>38293</v>
      </c>
      <c r="C21298" s="2">
        <v>0.41666666666666669</v>
      </c>
      <c r="D21298" t="s">
        <v>1497</v>
      </c>
      <c r="E21298" t="s">
        <v>1498</v>
      </c>
      <c r="G21298" t="s">
        <v>19</v>
      </c>
      <c r="H21298" t="s">
        <v>41</v>
      </c>
      <c r="I21298" t="s">
        <v>21</v>
      </c>
      <c r="J21298" t="s">
        <v>22</v>
      </c>
      <c r="K21298">
        <v>69.3</v>
      </c>
      <c r="L21298">
        <v>202</v>
      </c>
      <c r="M21298" t="s">
        <v>449</v>
      </c>
      <c r="N21298">
        <v>222</v>
      </c>
      <c r="P21298" cm="1">
        <f t="array" ref="P21298">IF(Q21298&gt;0,INDEX(Q21298:Q43022,MATCH(TRUE,INDEX(Q21298:Q43022="",,),0)-1),"")</f>
        <v>8</v>
      </c>
      <c r="Q21298">
        <f t="shared" si="623"/>
        <v>3</v>
      </c>
      <c r="R21298">
        <f t="shared" si="624"/>
        <v>0</v>
      </c>
    </row>
    <row r="21299" spans="1:18" x14ac:dyDescent="0.3">
      <c r="A21299" t="s">
        <v>1423</v>
      </c>
      <c r="B21299" s="1">
        <v>38293</v>
      </c>
      <c r="C21299" s="2">
        <v>0.41666666666666669</v>
      </c>
      <c r="D21299" t="s">
        <v>1497</v>
      </c>
      <c r="E21299" t="s">
        <v>1498</v>
      </c>
      <c r="G21299" t="s">
        <v>19</v>
      </c>
      <c r="H21299" t="s">
        <v>41</v>
      </c>
      <c r="I21299" t="s">
        <v>26</v>
      </c>
      <c r="J21299" t="s">
        <v>27</v>
      </c>
      <c r="K21299">
        <v>204</v>
      </c>
      <c r="L21299">
        <v>61.1</v>
      </c>
      <c r="M21299" t="s">
        <v>449</v>
      </c>
      <c r="N21299">
        <v>65.13</v>
      </c>
      <c r="P21299" cm="1">
        <f t="array" ref="P21299">IF(Q21299&gt;0,INDEX(Q21299:Q43023,MATCH(TRUE,INDEX(Q21299:Q43023="",,),0)-1),"")</f>
        <v>8</v>
      </c>
      <c r="Q21299">
        <f t="shared" si="623"/>
        <v>3</v>
      </c>
      <c r="R21299">
        <f t="shared" si="624"/>
        <v>0</v>
      </c>
    </row>
    <row r="21300" spans="1:18" x14ac:dyDescent="0.3">
      <c r="A21300" t="s">
        <v>1423</v>
      </c>
      <c r="B21300" s="1">
        <v>38293</v>
      </c>
      <c r="C21300" s="2">
        <v>0.41666666666666669</v>
      </c>
      <c r="D21300" t="s">
        <v>1497</v>
      </c>
      <c r="E21300" t="s">
        <v>1498</v>
      </c>
      <c r="G21300" t="s">
        <v>19</v>
      </c>
      <c r="H21300" t="s">
        <v>63</v>
      </c>
      <c r="I21300" t="s">
        <v>26</v>
      </c>
      <c r="J21300" t="s">
        <v>27</v>
      </c>
      <c r="K21300">
        <v>876</v>
      </c>
      <c r="L21300">
        <v>19.25</v>
      </c>
      <c r="M21300" t="s">
        <v>449</v>
      </c>
      <c r="N21300">
        <v>38.11</v>
      </c>
      <c r="P21300" cm="1">
        <f t="array" ref="P21300">IF(Q21300&gt;0,INDEX(Q21300:Q43024,MATCH(TRUE,INDEX(Q21300:Q43024="",,),0)-1),"")</f>
        <v>8</v>
      </c>
      <c r="Q21300">
        <f t="shared" si="623"/>
        <v>3</v>
      </c>
      <c r="R21300">
        <f t="shared" si="624"/>
        <v>0</v>
      </c>
    </row>
    <row r="21301" spans="1:18" x14ac:dyDescent="0.3">
      <c r="A21301" t="s">
        <v>1423</v>
      </c>
      <c r="B21301" s="1">
        <v>38293</v>
      </c>
      <c r="C21301" s="2">
        <v>0.41666666666666669</v>
      </c>
      <c r="D21301" t="s">
        <v>1497</v>
      </c>
      <c r="E21301" t="s">
        <v>1498</v>
      </c>
      <c r="G21301" s="6" t="s">
        <v>29</v>
      </c>
      <c r="H21301" t="s">
        <v>69</v>
      </c>
      <c r="I21301" t="s">
        <v>21</v>
      </c>
      <c r="J21301" t="s">
        <v>22</v>
      </c>
      <c r="K21301">
        <v>4.7</v>
      </c>
      <c r="L21301">
        <v>121</v>
      </c>
      <c r="M21301" t="s">
        <v>449</v>
      </c>
      <c r="N21301">
        <v>121</v>
      </c>
      <c r="P21301" cm="1">
        <f t="array" ref="P21301">IF(Q21301&gt;0,INDEX(Q21301:Q43025,MATCH(TRUE,INDEX(Q21301:Q43025="",,),0)-1),"")</f>
        <v>8</v>
      </c>
      <c r="Q21301">
        <f t="shared" si="623"/>
        <v>3</v>
      </c>
      <c r="R21301">
        <f t="shared" si="624"/>
        <v>0</v>
      </c>
    </row>
    <row r="21302" spans="1:18" x14ac:dyDescent="0.3">
      <c r="A21302" t="s">
        <v>1423</v>
      </c>
      <c r="B21302" s="1">
        <v>38293</v>
      </c>
      <c r="C21302" s="2">
        <v>0.41666666666666669</v>
      </c>
      <c r="D21302" t="s">
        <v>1497</v>
      </c>
      <c r="E21302" t="s">
        <v>1498</v>
      </c>
      <c r="G21302" s="6" t="s">
        <v>29</v>
      </c>
      <c r="H21302" t="s">
        <v>30</v>
      </c>
      <c r="I21302" t="s">
        <v>26</v>
      </c>
      <c r="J21302" t="s">
        <v>27</v>
      </c>
      <c r="K21302">
        <v>59</v>
      </c>
      <c r="L21302">
        <v>20.100000000000001</v>
      </c>
      <c r="M21302" t="s">
        <v>449</v>
      </c>
      <c r="N21302">
        <v>20.100000000000001</v>
      </c>
      <c r="P21302" cm="1">
        <f t="array" ref="P21302">IF(Q21302&gt;0,INDEX(Q21302:Q43026,MATCH(TRUE,INDEX(Q21302:Q43026="",,),0)-1),"")</f>
        <v>8</v>
      </c>
      <c r="Q21302">
        <f t="shared" si="623"/>
        <v>3</v>
      </c>
      <c r="R21302">
        <f t="shared" si="624"/>
        <v>0</v>
      </c>
    </row>
    <row r="21303" spans="1:18" x14ac:dyDescent="0.3">
      <c r="A21303" t="s">
        <v>1423</v>
      </c>
      <c r="B21303" s="1">
        <v>38293</v>
      </c>
      <c r="C21303" s="2">
        <v>0.41666666666666669</v>
      </c>
      <c r="D21303" t="s">
        <v>1497</v>
      </c>
      <c r="E21303" t="s">
        <v>1498</v>
      </c>
      <c r="G21303" s="6" t="s">
        <v>29</v>
      </c>
      <c r="H21303" t="s">
        <v>69</v>
      </c>
      <c r="I21303" t="s">
        <v>26</v>
      </c>
      <c r="J21303" t="s">
        <v>27</v>
      </c>
      <c r="K21303">
        <v>16</v>
      </c>
      <c r="L21303">
        <v>22.6</v>
      </c>
      <c r="M21303" t="s">
        <v>449</v>
      </c>
      <c r="N21303">
        <v>22.6</v>
      </c>
      <c r="P21303" cm="1">
        <f t="array" ref="P21303">IF(Q21303&gt;0,INDEX(Q21303:Q43027,MATCH(TRUE,INDEX(Q21303:Q43027="",,),0)-1),"")</f>
        <v>8</v>
      </c>
      <c r="Q21303">
        <f t="shared" si="623"/>
        <v>3</v>
      </c>
      <c r="R21303">
        <f t="shared" si="624"/>
        <v>0</v>
      </c>
    </row>
    <row r="21304" spans="1:18" x14ac:dyDescent="0.3">
      <c r="A21304" t="s">
        <v>1423</v>
      </c>
      <c r="B21304" s="1">
        <v>38293</v>
      </c>
      <c r="C21304" s="2">
        <v>0.41666666666666669</v>
      </c>
      <c r="D21304" t="s">
        <v>1497</v>
      </c>
      <c r="E21304" t="s">
        <v>1498</v>
      </c>
      <c r="G21304" s="6" t="s">
        <v>29</v>
      </c>
      <c r="H21304" t="s">
        <v>28</v>
      </c>
      <c r="I21304" t="s">
        <v>26</v>
      </c>
      <c r="J21304" t="s">
        <v>27</v>
      </c>
      <c r="K21304">
        <v>44</v>
      </c>
      <c r="L21304">
        <v>51.55</v>
      </c>
      <c r="M21304" t="s">
        <v>449</v>
      </c>
      <c r="N21304">
        <v>51.55</v>
      </c>
      <c r="P21304" cm="1">
        <f t="array" ref="P21304">IF(Q21304&gt;0,INDEX(Q21304:Q43028,MATCH(TRUE,INDEX(Q21304:Q43028="",,),0)-1),"")</f>
        <v>8</v>
      </c>
      <c r="Q21304">
        <f t="shared" si="623"/>
        <v>3</v>
      </c>
      <c r="R21304">
        <f t="shared" si="624"/>
        <v>0</v>
      </c>
    </row>
    <row r="21305" spans="1:18" x14ac:dyDescent="0.3">
      <c r="A21305" t="s">
        <v>1423</v>
      </c>
      <c r="B21305" s="1">
        <v>38293</v>
      </c>
      <c r="C21305" s="2">
        <v>0.41666666666666669</v>
      </c>
      <c r="D21305" t="s">
        <v>1497</v>
      </c>
      <c r="E21305" t="s">
        <v>1498</v>
      </c>
      <c r="G21305" t="s">
        <v>19</v>
      </c>
      <c r="H21305" t="s">
        <v>41</v>
      </c>
      <c r="I21305" t="s">
        <v>21</v>
      </c>
      <c r="J21305" t="s">
        <v>22</v>
      </c>
      <c r="K21305">
        <v>69.3</v>
      </c>
      <c r="L21305">
        <v>202</v>
      </c>
      <c r="M21305" t="s">
        <v>868</v>
      </c>
      <c r="N21305">
        <v>270.56</v>
      </c>
      <c r="P21305" cm="1">
        <f t="array" ref="P21305">IF(Q21305&gt;0,INDEX(Q21305:Q43029,MATCH(TRUE,INDEX(Q21305:Q43029="",,),0)-1),"")</f>
        <v>8</v>
      </c>
      <c r="Q21305">
        <f t="shared" si="623"/>
        <v>4</v>
      </c>
      <c r="R21305">
        <f t="shared" si="624"/>
        <v>0</v>
      </c>
    </row>
    <row r="21306" spans="1:18" x14ac:dyDescent="0.3">
      <c r="A21306" t="s">
        <v>1423</v>
      </c>
      <c r="B21306" s="1">
        <v>38293</v>
      </c>
      <c r="C21306" s="2">
        <v>0.41666666666666669</v>
      </c>
      <c r="D21306" t="s">
        <v>1497</v>
      </c>
      <c r="E21306" t="s">
        <v>1498</v>
      </c>
      <c r="G21306" t="s">
        <v>19</v>
      </c>
      <c r="H21306" t="s">
        <v>41</v>
      </c>
      <c r="I21306" t="s">
        <v>26</v>
      </c>
      <c r="J21306" t="s">
        <v>27</v>
      </c>
      <c r="K21306">
        <v>204</v>
      </c>
      <c r="L21306">
        <v>61.1</v>
      </c>
      <c r="M21306" t="s">
        <v>868</v>
      </c>
      <c r="N21306">
        <v>93.11</v>
      </c>
      <c r="P21306" cm="1">
        <f t="array" ref="P21306">IF(Q21306&gt;0,INDEX(Q21306:Q43030,MATCH(TRUE,INDEX(Q21306:Q43030="",,),0)-1),"")</f>
        <v>8</v>
      </c>
      <c r="Q21306">
        <f t="shared" si="623"/>
        <v>4</v>
      </c>
      <c r="R21306">
        <f t="shared" si="624"/>
        <v>0</v>
      </c>
    </row>
    <row r="21307" spans="1:18" x14ac:dyDescent="0.3">
      <c r="A21307" t="s">
        <v>1423</v>
      </c>
      <c r="B21307" s="1">
        <v>38293</v>
      </c>
      <c r="C21307" s="2">
        <v>0.41666666666666669</v>
      </c>
      <c r="D21307" t="s">
        <v>1497</v>
      </c>
      <c r="E21307" t="s">
        <v>1498</v>
      </c>
      <c r="G21307" t="s">
        <v>19</v>
      </c>
      <c r="H21307" t="s">
        <v>63</v>
      </c>
      <c r="I21307" t="s">
        <v>26</v>
      </c>
      <c r="J21307" t="s">
        <v>27</v>
      </c>
      <c r="K21307">
        <v>876</v>
      </c>
      <c r="L21307">
        <v>19.25</v>
      </c>
      <c r="M21307" t="s">
        <v>868</v>
      </c>
      <c r="N21307">
        <v>27</v>
      </c>
      <c r="P21307" cm="1">
        <f t="array" ref="P21307">IF(Q21307&gt;0,INDEX(Q21307:Q43031,MATCH(TRUE,INDEX(Q21307:Q43031="",,),0)-1),"")</f>
        <v>8</v>
      </c>
      <c r="Q21307">
        <f t="shared" si="623"/>
        <v>4</v>
      </c>
      <c r="R21307">
        <f t="shared" si="624"/>
        <v>0</v>
      </c>
    </row>
    <row r="21308" spans="1:18" x14ac:dyDescent="0.3">
      <c r="A21308" t="s">
        <v>1423</v>
      </c>
      <c r="B21308" s="1">
        <v>38293</v>
      </c>
      <c r="C21308" s="2">
        <v>0.41666666666666669</v>
      </c>
      <c r="D21308" t="s">
        <v>1497</v>
      </c>
      <c r="E21308" t="s">
        <v>1498</v>
      </c>
      <c r="G21308" s="6" t="s">
        <v>29</v>
      </c>
      <c r="H21308" t="s">
        <v>69</v>
      </c>
      <c r="I21308" t="s">
        <v>21</v>
      </c>
      <c r="J21308" t="s">
        <v>22</v>
      </c>
      <c r="K21308">
        <v>4.7</v>
      </c>
      <c r="L21308">
        <v>121</v>
      </c>
      <c r="M21308" t="s">
        <v>868</v>
      </c>
      <c r="N21308">
        <v>121</v>
      </c>
      <c r="P21308" cm="1">
        <f t="array" ref="P21308">IF(Q21308&gt;0,INDEX(Q21308:Q43032,MATCH(TRUE,INDEX(Q21308:Q43032="",,),0)-1),"")</f>
        <v>8</v>
      </c>
      <c r="Q21308">
        <f t="shared" si="623"/>
        <v>4</v>
      </c>
      <c r="R21308">
        <f t="shared" si="624"/>
        <v>0</v>
      </c>
    </row>
    <row r="21309" spans="1:18" x14ac:dyDescent="0.3">
      <c r="A21309" t="s">
        <v>1423</v>
      </c>
      <c r="B21309" s="1">
        <v>38293</v>
      </c>
      <c r="C21309" s="2">
        <v>0.41666666666666669</v>
      </c>
      <c r="D21309" t="s">
        <v>1497</v>
      </c>
      <c r="E21309" t="s">
        <v>1498</v>
      </c>
      <c r="G21309" s="6" t="s">
        <v>29</v>
      </c>
      <c r="H21309" t="s">
        <v>30</v>
      </c>
      <c r="I21309" t="s">
        <v>26</v>
      </c>
      <c r="J21309" t="s">
        <v>27</v>
      </c>
      <c r="K21309">
        <v>59</v>
      </c>
      <c r="L21309">
        <v>20.100000000000001</v>
      </c>
      <c r="M21309" t="s">
        <v>868</v>
      </c>
      <c r="N21309">
        <v>20.100000000000001</v>
      </c>
      <c r="P21309" cm="1">
        <f t="array" ref="P21309">IF(Q21309&gt;0,INDEX(Q21309:Q43033,MATCH(TRUE,INDEX(Q21309:Q43033="",,),0)-1),"")</f>
        <v>8</v>
      </c>
      <c r="Q21309">
        <f t="shared" si="623"/>
        <v>4</v>
      </c>
      <c r="R21309">
        <f t="shared" si="624"/>
        <v>0</v>
      </c>
    </row>
    <row r="21310" spans="1:18" x14ac:dyDescent="0.3">
      <c r="A21310" t="s">
        <v>1423</v>
      </c>
      <c r="B21310" s="1">
        <v>38293</v>
      </c>
      <c r="C21310" s="2">
        <v>0.41666666666666669</v>
      </c>
      <c r="D21310" t="s">
        <v>1497</v>
      </c>
      <c r="E21310" t="s">
        <v>1498</v>
      </c>
      <c r="G21310" s="6" t="s">
        <v>29</v>
      </c>
      <c r="H21310" t="s">
        <v>69</v>
      </c>
      <c r="I21310" t="s">
        <v>26</v>
      </c>
      <c r="J21310" t="s">
        <v>27</v>
      </c>
      <c r="K21310">
        <v>16</v>
      </c>
      <c r="L21310">
        <v>22.6</v>
      </c>
      <c r="M21310" t="s">
        <v>868</v>
      </c>
      <c r="N21310">
        <v>22.6</v>
      </c>
      <c r="P21310" cm="1">
        <f t="array" ref="P21310">IF(Q21310&gt;0,INDEX(Q21310:Q43034,MATCH(TRUE,INDEX(Q21310:Q43034="",,),0)-1),"")</f>
        <v>8</v>
      </c>
      <c r="Q21310">
        <f t="shared" si="623"/>
        <v>4</v>
      </c>
      <c r="R21310">
        <f t="shared" si="624"/>
        <v>0</v>
      </c>
    </row>
    <row r="21311" spans="1:18" x14ac:dyDescent="0.3">
      <c r="A21311" t="s">
        <v>1423</v>
      </c>
      <c r="B21311" s="1">
        <v>38293</v>
      </c>
      <c r="C21311" s="2">
        <v>0.41666666666666669</v>
      </c>
      <c r="D21311" t="s">
        <v>1497</v>
      </c>
      <c r="E21311" t="s">
        <v>1498</v>
      </c>
      <c r="G21311" s="6" t="s">
        <v>29</v>
      </c>
      <c r="H21311" t="s">
        <v>28</v>
      </c>
      <c r="I21311" t="s">
        <v>26</v>
      </c>
      <c r="J21311" t="s">
        <v>27</v>
      </c>
      <c r="K21311">
        <v>44</v>
      </c>
      <c r="L21311">
        <v>51.55</v>
      </c>
      <c r="M21311" t="s">
        <v>868</v>
      </c>
      <c r="N21311">
        <v>51.55</v>
      </c>
      <c r="P21311" cm="1">
        <f t="array" ref="P21311">IF(Q21311&gt;0,INDEX(Q21311:Q43035,MATCH(TRUE,INDEX(Q21311:Q43035="",,),0)-1),"")</f>
        <v>8</v>
      </c>
      <c r="Q21311">
        <f t="shared" si="623"/>
        <v>4</v>
      </c>
      <c r="R21311">
        <f t="shared" si="624"/>
        <v>0</v>
      </c>
    </row>
    <row r="21312" spans="1:18" x14ac:dyDescent="0.3">
      <c r="A21312" t="s">
        <v>1423</v>
      </c>
      <c r="B21312" s="1">
        <v>38293</v>
      </c>
      <c r="C21312" s="2">
        <v>0.41666666666666669</v>
      </c>
      <c r="D21312" t="s">
        <v>1497</v>
      </c>
      <c r="E21312" t="s">
        <v>1498</v>
      </c>
      <c r="G21312" t="s">
        <v>19</v>
      </c>
      <c r="H21312" t="s">
        <v>41</v>
      </c>
      <c r="I21312" t="s">
        <v>21</v>
      </c>
      <c r="J21312" t="s">
        <v>22</v>
      </c>
      <c r="K21312">
        <v>69.3</v>
      </c>
      <c r="L21312">
        <v>202</v>
      </c>
      <c r="M21312" t="s">
        <v>1235</v>
      </c>
      <c r="N21312">
        <v>202.1</v>
      </c>
      <c r="P21312" cm="1">
        <f t="array" ref="P21312">IF(Q21312&gt;0,INDEX(Q21312:Q43036,MATCH(TRUE,INDEX(Q21312:Q43036="",,),0)-1),"")</f>
        <v>8</v>
      </c>
      <c r="Q21312">
        <f t="shared" si="623"/>
        <v>5</v>
      </c>
      <c r="R21312">
        <f t="shared" si="624"/>
        <v>0</v>
      </c>
    </row>
    <row r="21313" spans="1:18" x14ac:dyDescent="0.3">
      <c r="A21313" t="s">
        <v>1423</v>
      </c>
      <c r="B21313" s="1">
        <v>38293</v>
      </c>
      <c r="C21313" s="2">
        <v>0.41666666666666669</v>
      </c>
      <c r="D21313" t="s">
        <v>1497</v>
      </c>
      <c r="E21313" t="s">
        <v>1498</v>
      </c>
      <c r="G21313" t="s">
        <v>19</v>
      </c>
      <c r="H21313" t="s">
        <v>41</v>
      </c>
      <c r="I21313" t="s">
        <v>26</v>
      </c>
      <c r="J21313" t="s">
        <v>27</v>
      </c>
      <c r="K21313">
        <v>204</v>
      </c>
      <c r="L21313">
        <v>61.1</v>
      </c>
      <c r="M21313" t="s">
        <v>1235</v>
      </c>
      <c r="N21313">
        <v>68.010000000000005</v>
      </c>
      <c r="P21313" cm="1">
        <f t="array" ref="P21313">IF(Q21313&gt;0,INDEX(Q21313:Q43037,MATCH(TRUE,INDEX(Q21313:Q43037="",,),0)-1),"")</f>
        <v>8</v>
      </c>
      <c r="Q21313">
        <f t="shared" si="623"/>
        <v>5</v>
      </c>
      <c r="R21313">
        <f t="shared" si="624"/>
        <v>0</v>
      </c>
    </row>
    <row r="21314" spans="1:18" x14ac:dyDescent="0.3">
      <c r="A21314" t="s">
        <v>1423</v>
      </c>
      <c r="B21314" s="1">
        <v>38293</v>
      </c>
      <c r="C21314" s="2">
        <v>0.41666666666666669</v>
      </c>
      <c r="D21314" t="s">
        <v>1497</v>
      </c>
      <c r="E21314" t="s">
        <v>1498</v>
      </c>
      <c r="G21314" t="s">
        <v>19</v>
      </c>
      <c r="H21314" t="s">
        <v>63</v>
      </c>
      <c r="I21314" t="s">
        <v>26</v>
      </c>
      <c r="J21314" t="s">
        <v>27</v>
      </c>
      <c r="K21314">
        <v>876</v>
      </c>
      <c r="L21314">
        <v>19.25</v>
      </c>
      <c r="M21314" t="s">
        <v>1235</v>
      </c>
      <c r="N21314">
        <v>35.119999999999997</v>
      </c>
      <c r="P21314" cm="1">
        <f t="array" ref="P21314">IF(Q21314&gt;0,INDEX(Q21314:Q43038,MATCH(TRUE,INDEX(Q21314:Q43038="",,),0)-1),"")</f>
        <v>8</v>
      </c>
      <c r="Q21314">
        <f t="shared" si="623"/>
        <v>5</v>
      </c>
      <c r="R21314">
        <f t="shared" si="624"/>
        <v>0</v>
      </c>
    </row>
    <row r="21315" spans="1:18" x14ac:dyDescent="0.3">
      <c r="A21315" t="s">
        <v>1423</v>
      </c>
      <c r="B21315" s="1">
        <v>38293</v>
      </c>
      <c r="C21315" s="2">
        <v>0.41666666666666669</v>
      </c>
      <c r="D21315" t="s">
        <v>1497</v>
      </c>
      <c r="E21315" t="s">
        <v>1498</v>
      </c>
      <c r="G21315" s="6" t="s">
        <v>29</v>
      </c>
      <c r="H21315" t="s">
        <v>69</v>
      </c>
      <c r="I21315" t="s">
        <v>21</v>
      </c>
      <c r="J21315" t="s">
        <v>22</v>
      </c>
      <c r="K21315">
        <v>4.7</v>
      </c>
      <c r="L21315">
        <v>121</v>
      </c>
      <c r="M21315" t="s">
        <v>1235</v>
      </c>
      <c r="N21315">
        <v>121</v>
      </c>
      <c r="P21315" cm="1">
        <f t="array" ref="P21315">IF(Q21315&gt;0,INDEX(Q21315:Q43039,MATCH(TRUE,INDEX(Q21315:Q43039="",,),0)-1),"")</f>
        <v>8</v>
      </c>
      <c r="Q21315">
        <f t="shared" si="623"/>
        <v>5</v>
      </c>
      <c r="R21315">
        <f t="shared" si="624"/>
        <v>0</v>
      </c>
    </row>
    <row r="21316" spans="1:18" x14ac:dyDescent="0.3">
      <c r="A21316" t="s">
        <v>1423</v>
      </c>
      <c r="B21316" s="1">
        <v>38293</v>
      </c>
      <c r="C21316" s="2">
        <v>0.41666666666666669</v>
      </c>
      <c r="D21316" t="s">
        <v>1497</v>
      </c>
      <c r="E21316" t="s">
        <v>1498</v>
      </c>
      <c r="G21316" s="6" t="s">
        <v>29</v>
      </c>
      <c r="H21316" t="s">
        <v>30</v>
      </c>
      <c r="I21316" t="s">
        <v>26</v>
      </c>
      <c r="J21316" t="s">
        <v>27</v>
      </c>
      <c r="K21316">
        <v>59</v>
      </c>
      <c r="L21316">
        <v>20.100000000000001</v>
      </c>
      <c r="M21316" t="s">
        <v>1235</v>
      </c>
      <c r="N21316">
        <v>20.100000000000001</v>
      </c>
      <c r="P21316" cm="1">
        <f t="array" ref="P21316">IF(Q21316&gt;0,INDEX(Q21316:Q43040,MATCH(TRUE,INDEX(Q21316:Q43040="",,),0)-1),"")</f>
        <v>8</v>
      </c>
      <c r="Q21316">
        <f t="shared" si="623"/>
        <v>5</v>
      </c>
      <c r="R21316">
        <f t="shared" si="624"/>
        <v>0</v>
      </c>
    </row>
    <row r="21317" spans="1:18" x14ac:dyDescent="0.3">
      <c r="A21317" t="s">
        <v>1423</v>
      </c>
      <c r="B21317" s="1">
        <v>38293</v>
      </c>
      <c r="C21317" s="2">
        <v>0.41666666666666669</v>
      </c>
      <c r="D21317" t="s">
        <v>1497</v>
      </c>
      <c r="E21317" t="s">
        <v>1498</v>
      </c>
      <c r="G21317" s="6" t="s">
        <v>29</v>
      </c>
      <c r="H21317" t="s">
        <v>69</v>
      </c>
      <c r="I21317" t="s">
        <v>26</v>
      </c>
      <c r="J21317" t="s">
        <v>27</v>
      </c>
      <c r="K21317">
        <v>16</v>
      </c>
      <c r="L21317">
        <v>22.6</v>
      </c>
      <c r="M21317" t="s">
        <v>1235</v>
      </c>
      <c r="N21317">
        <v>22.6</v>
      </c>
      <c r="P21317" cm="1">
        <f t="array" ref="P21317">IF(Q21317&gt;0,INDEX(Q21317:Q43041,MATCH(TRUE,INDEX(Q21317:Q43041="",,),0)-1),"")</f>
        <v>8</v>
      </c>
      <c r="Q21317">
        <f t="shared" si="623"/>
        <v>5</v>
      </c>
      <c r="R21317">
        <f t="shared" si="624"/>
        <v>0</v>
      </c>
    </row>
    <row r="21318" spans="1:18" x14ac:dyDescent="0.3">
      <c r="A21318" t="s">
        <v>1423</v>
      </c>
      <c r="B21318" s="1">
        <v>38293</v>
      </c>
      <c r="C21318" s="2">
        <v>0.41666666666666669</v>
      </c>
      <c r="D21318" t="s">
        <v>1497</v>
      </c>
      <c r="E21318" t="s">
        <v>1498</v>
      </c>
      <c r="G21318" s="6" t="s">
        <v>29</v>
      </c>
      <c r="H21318" t="s">
        <v>28</v>
      </c>
      <c r="I21318" t="s">
        <v>26</v>
      </c>
      <c r="J21318" t="s">
        <v>27</v>
      </c>
      <c r="K21318">
        <v>44</v>
      </c>
      <c r="L21318">
        <v>51.55</v>
      </c>
      <c r="M21318" t="s">
        <v>1235</v>
      </c>
      <c r="N21318">
        <v>51.55</v>
      </c>
      <c r="P21318" cm="1">
        <f t="array" ref="P21318">IF(Q21318&gt;0,INDEX(Q21318:Q43042,MATCH(TRUE,INDEX(Q21318:Q43042="",,),0)-1),"")</f>
        <v>8</v>
      </c>
      <c r="Q21318">
        <f t="shared" si="623"/>
        <v>5</v>
      </c>
      <c r="R21318">
        <f t="shared" si="624"/>
        <v>0</v>
      </c>
    </row>
    <row r="21319" spans="1:18" x14ac:dyDescent="0.3">
      <c r="A21319" t="s">
        <v>1423</v>
      </c>
      <c r="B21319" s="1">
        <v>38293</v>
      </c>
      <c r="C21319" s="2">
        <v>0.41666666666666669</v>
      </c>
      <c r="D21319" t="s">
        <v>1497</v>
      </c>
      <c r="E21319" t="s">
        <v>1498</v>
      </c>
      <c r="G21319" t="s">
        <v>19</v>
      </c>
      <c r="H21319" t="s">
        <v>41</v>
      </c>
      <c r="I21319" t="s">
        <v>21</v>
      </c>
      <c r="J21319" t="s">
        <v>22</v>
      </c>
      <c r="K21319">
        <v>69.3</v>
      </c>
      <c r="L21319">
        <v>202</v>
      </c>
      <c r="M21319" t="s">
        <v>1489</v>
      </c>
      <c r="N21319">
        <v>202.3</v>
      </c>
      <c r="P21319" cm="1">
        <f t="array" ref="P21319">IF(Q21319&gt;0,INDEX(Q21319:Q43043,MATCH(TRUE,INDEX(Q21319:Q43043="",,),0)-1),"")</f>
        <v>8</v>
      </c>
      <c r="Q21319">
        <f t="shared" si="623"/>
        <v>6</v>
      </c>
      <c r="R21319">
        <f t="shared" si="624"/>
        <v>0</v>
      </c>
    </row>
    <row r="21320" spans="1:18" x14ac:dyDescent="0.3">
      <c r="A21320" t="s">
        <v>1423</v>
      </c>
      <c r="B21320" s="1">
        <v>38293</v>
      </c>
      <c r="C21320" s="2">
        <v>0.41666666666666669</v>
      </c>
      <c r="D21320" t="s">
        <v>1497</v>
      </c>
      <c r="E21320" t="s">
        <v>1498</v>
      </c>
      <c r="G21320" t="s">
        <v>19</v>
      </c>
      <c r="H21320" t="s">
        <v>41</v>
      </c>
      <c r="I21320" t="s">
        <v>26</v>
      </c>
      <c r="J21320" t="s">
        <v>27</v>
      </c>
      <c r="K21320">
        <v>204</v>
      </c>
      <c r="L21320">
        <v>61.1</v>
      </c>
      <c r="M21320" t="s">
        <v>1489</v>
      </c>
      <c r="N21320">
        <v>67</v>
      </c>
      <c r="P21320" cm="1">
        <f t="array" ref="P21320">IF(Q21320&gt;0,INDEX(Q21320:Q43044,MATCH(TRUE,INDEX(Q21320:Q43044="",,),0)-1),"")</f>
        <v>8</v>
      </c>
      <c r="Q21320">
        <f t="shared" si="623"/>
        <v>6</v>
      </c>
      <c r="R21320">
        <f t="shared" si="624"/>
        <v>0</v>
      </c>
    </row>
    <row r="21321" spans="1:18" x14ac:dyDescent="0.3">
      <c r="A21321" t="s">
        <v>1423</v>
      </c>
      <c r="B21321" s="1">
        <v>38293</v>
      </c>
      <c r="C21321" s="2">
        <v>0.41666666666666669</v>
      </c>
      <c r="D21321" t="s">
        <v>1497</v>
      </c>
      <c r="E21321" t="s">
        <v>1498</v>
      </c>
      <c r="G21321" t="s">
        <v>19</v>
      </c>
      <c r="H21321" t="s">
        <v>63</v>
      </c>
      <c r="I21321" t="s">
        <v>26</v>
      </c>
      <c r="J21321" t="s">
        <v>27</v>
      </c>
      <c r="K21321">
        <v>876</v>
      </c>
      <c r="L21321">
        <v>19.25</v>
      </c>
      <c r="M21321" t="s">
        <v>1489</v>
      </c>
      <c r="N21321">
        <v>30</v>
      </c>
      <c r="P21321" cm="1">
        <f t="array" ref="P21321">IF(Q21321&gt;0,INDEX(Q21321:Q43045,MATCH(TRUE,INDEX(Q21321:Q43045="",,),0)-1),"")</f>
        <v>8</v>
      </c>
      <c r="Q21321">
        <f t="shared" si="623"/>
        <v>6</v>
      </c>
      <c r="R21321">
        <f t="shared" si="624"/>
        <v>0</v>
      </c>
    </row>
    <row r="21322" spans="1:18" x14ac:dyDescent="0.3">
      <c r="A21322" t="s">
        <v>1423</v>
      </c>
      <c r="B21322" s="1">
        <v>38293</v>
      </c>
      <c r="C21322" s="2">
        <v>0.41666666666666669</v>
      </c>
      <c r="D21322" t="s">
        <v>1497</v>
      </c>
      <c r="E21322" t="s">
        <v>1498</v>
      </c>
      <c r="G21322" s="6" t="s">
        <v>29</v>
      </c>
      <c r="H21322" t="s">
        <v>69</v>
      </c>
      <c r="I21322" t="s">
        <v>21</v>
      </c>
      <c r="J21322" t="s">
        <v>22</v>
      </c>
      <c r="K21322">
        <v>4.7</v>
      </c>
      <c r="L21322">
        <v>121</v>
      </c>
      <c r="M21322" t="s">
        <v>1489</v>
      </c>
      <c r="N21322">
        <v>121</v>
      </c>
      <c r="P21322" cm="1">
        <f t="array" ref="P21322">IF(Q21322&gt;0,INDEX(Q21322:Q43046,MATCH(TRUE,INDEX(Q21322:Q43046="",,),0)-1),"")</f>
        <v>8</v>
      </c>
      <c r="Q21322">
        <f t="shared" si="623"/>
        <v>6</v>
      </c>
      <c r="R21322">
        <f t="shared" si="624"/>
        <v>0</v>
      </c>
    </row>
    <row r="21323" spans="1:18" x14ac:dyDescent="0.3">
      <c r="A21323" t="s">
        <v>1423</v>
      </c>
      <c r="B21323" s="1">
        <v>38293</v>
      </c>
      <c r="C21323" s="2">
        <v>0.41666666666666669</v>
      </c>
      <c r="D21323" t="s">
        <v>1497</v>
      </c>
      <c r="E21323" t="s">
        <v>1498</v>
      </c>
      <c r="G21323" s="6" t="s">
        <v>29</v>
      </c>
      <c r="H21323" t="s">
        <v>30</v>
      </c>
      <c r="I21323" t="s">
        <v>26</v>
      </c>
      <c r="J21323" t="s">
        <v>27</v>
      </c>
      <c r="K21323">
        <v>59</v>
      </c>
      <c r="L21323">
        <v>20.100000000000001</v>
      </c>
      <c r="M21323" t="s">
        <v>1489</v>
      </c>
      <c r="N21323">
        <v>20.100000000000001</v>
      </c>
      <c r="P21323" cm="1">
        <f t="array" ref="P21323">IF(Q21323&gt;0,INDEX(Q21323:Q43047,MATCH(TRUE,INDEX(Q21323:Q43047="",,),0)-1),"")</f>
        <v>8</v>
      </c>
      <c r="Q21323">
        <f t="shared" si="623"/>
        <v>6</v>
      </c>
      <c r="R21323">
        <f t="shared" si="624"/>
        <v>0</v>
      </c>
    </row>
    <row r="21324" spans="1:18" x14ac:dyDescent="0.3">
      <c r="A21324" t="s">
        <v>1423</v>
      </c>
      <c r="B21324" s="1">
        <v>38293</v>
      </c>
      <c r="C21324" s="2">
        <v>0.41666666666666669</v>
      </c>
      <c r="D21324" t="s">
        <v>1497</v>
      </c>
      <c r="E21324" t="s">
        <v>1498</v>
      </c>
      <c r="G21324" s="6" t="s">
        <v>29</v>
      </c>
      <c r="H21324" t="s">
        <v>69</v>
      </c>
      <c r="I21324" t="s">
        <v>26</v>
      </c>
      <c r="J21324" t="s">
        <v>27</v>
      </c>
      <c r="K21324">
        <v>16</v>
      </c>
      <c r="L21324">
        <v>22.6</v>
      </c>
      <c r="M21324" t="s">
        <v>1489</v>
      </c>
      <c r="N21324">
        <v>22.6</v>
      </c>
      <c r="P21324" cm="1">
        <f t="array" ref="P21324">IF(Q21324&gt;0,INDEX(Q21324:Q43048,MATCH(TRUE,INDEX(Q21324:Q43048="",,),0)-1),"")</f>
        <v>8</v>
      </c>
      <c r="Q21324">
        <f t="shared" si="623"/>
        <v>6</v>
      </c>
      <c r="R21324">
        <f t="shared" si="624"/>
        <v>0</v>
      </c>
    </row>
    <row r="21325" spans="1:18" x14ac:dyDescent="0.3">
      <c r="A21325" t="s">
        <v>1423</v>
      </c>
      <c r="B21325" s="1">
        <v>38293</v>
      </c>
      <c r="C21325" s="2">
        <v>0.41666666666666669</v>
      </c>
      <c r="D21325" t="s">
        <v>1497</v>
      </c>
      <c r="E21325" t="s">
        <v>1498</v>
      </c>
      <c r="G21325" s="6" t="s">
        <v>29</v>
      </c>
      <c r="H21325" t="s">
        <v>28</v>
      </c>
      <c r="I21325" t="s">
        <v>26</v>
      </c>
      <c r="J21325" t="s">
        <v>27</v>
      </c>
      <c r="K21325">
        <v>44</v>
      </c>
      <c r="L21325">
        <v>51.55</v>
      </c>
      <c r="M21325" t="s">
        <v>1489</v>
      </c>
      <c r="N21325">
        <v>51.55</v>
      </c>
      <c r="P21325" cm="1">
        <f t="array" ref="P21325">IF(Q21325&gt;0,INDEX(Q21325:Q43049,MATCH(TRUE,INDEX(Q21325:Q43049="",,),0)-1),"")</f>
        <v>8</v>
      </c>
      <c r="Q21325">
        <f t="shared" si="623"/>
        <v>6</v>
      </c>
      <c r="R21325">
        <f t="shared" si="624"/>
        <v>0</v>
      </c>
    </row>
    <row r="21326" spans="1:18" x14ac:dyDescent="0.3">
      <c r="A21326" t="s">
        <v>1423</v>
      </c>
      <c r="B21326" s="1">
        <v>38293</v>
      </c>
      <c r="C21326" s="2">
        <v>0.41666666666666669</v>
      </c>
      <c r="D21326" t="s">
        <v>1497</v>
      </c>
      <c r="E21326" t="s">
        <v>1498</v>
      </c>
      <c r="G21326" t="s">
        <v>19</v>
      </c>
      <c r="H21326" t="s">
        <v>41</v>
      </c>
      <c r="I21326" t="s">
        <v>21</v>
      </c>
      <c r="J21326" t="s">
        <v>22</v>
      </c>
      <c r="K21326">
        <v>69.3</v>
      </c>
      <c r="L21326">
        <v>202</v>
      </c>
      <c r="M21326" t="s">
        <v>1118</v>
      </c>
      <c r="N21326">
        <v>210</v>
      </c>
      <c r="P21326" cm="1">
        <f t="array" ref="P21326">IF(Q21326&gt;0,INDEX(Q21326:Q43050,MATCH(TRUE,INDEX(Q21326:Q43050="",,),0)-1),"")</f>
        <v>8</v>
      </c>
      <c r="Q21326">
        <f t="shared" si="623"/>
        <v>7</v>
      </c>
      <c r="R21326">
        <f t="shared" si="624"/>
        <v>0</v>
      </c>
    </row>
    <row r="21327" spans="1:18" x14ac:dyDescent="0.3">
      <c r="A21327" t="s">
        <v>1423</v>
      </c>
      <c r="B21327" s="1">
        <v>38293</v>
      </c>
      <c r="C21327" s="2">
        <v>0.41666666666666669</v>
      </c>
      <c r="D21327" t="s">
        <v>1497</v>
      </c>
      <c r="E21327" t="s">
        <v>1498</v>
      </c>
      <c r="G21327" t="s">
        <v>19</v>
      </c>
      <c r="H21327" t="s">
        <v>41</v>
      </c>
      <c r="I21327" t="s">
        <v>26</v>
      </c>
      <c r="J21327" t="s">
        <v>27</v>
      </c>
      <c r="K21327">
        <v>204</v>
      </c>
      <c r="L21327">
        <v>61.1</v>
      </c>
      <c r="M21327" t="s">
        <v>1118</v>
      </c>
      <c r="N21327">
        <v>61.5</v>
      </c>
      <c r="P21327" cm="1">
        <f t="array" ref="P21327">IF(Q21327&gt;0,INDEX(Q21327:Q43051,MATCH(TRUE,INDEX(Q21327:Q43051="",,),0)-1),"")</f>
        <v>8</v>
      </c>
      <c r="Q21327">
        <f t="shared" si="623"/>
        <v>7</v>
      </c>
      <c r="R21327">
        <f t="shared" si="624"/>
        <v>0</v>
      </c>
    </row>
    <row r="21328" spans="1:18" x14ac:dyDescent="0.3">
      <c r="A21328" t="s">
        <v>1423</v>
      </c>
      <c r="B21328" s="1">
        <v>38293</v>
      </c>
      <c r="C21328" s="2">
        <v>0.41666666666666669</v>
      </c>
      <c r="D21328" t="s">
        <v>1497</v>
      </c>
      <c r="E21328" t="s">
        <v>1498</v>
      </c>
      <c r="G21328" t="s">
        <v>19</v>
      </c>
      <c r="H21328" t="s">
        <v>63</v>
      </c>
      <c r="I21328" t="s">
        <v>26</v>
      </c>
      <c r="J21328" t="s">
        <v>27</v>
      </c>
      <c r="K21328">
        <v>876</v>
      </c>
      <c r="L21328">
        <v>19.25</v>
      </c>
      <c r="M21328" t="s">
        <v>1118</v>
      </c>
      <c r="N21328">
        <v>25</v>
      </c>
      <c r="P21328" cm="1">
        <f t="array" ref="P21328">IF(Q21328&gt;0,INDEX(Q21328:Q43052,MATCH(TRUE,INDEX(Q21328:Q43052="",,),0)-1),"")</f>
        <v>8</v>
      </c>
      <c r="Q21328">
        <f t="shared" si="623"/>
        <v>7</v>
      </c>
      <c r="R21328">
        <f t="shared" si="624"/>
        <v>0</v>
      </c>
    </row>
    <row r="21329" spans="1:18" x14ac:dyDescent="0.3">
      <c r="A21329" t="s">
        <v>1423</v>
      </c>
      <c r="B21329" s="1">
        <v>38293</v>
      </c>
      <c r="C21329" s="2">
        <v>0.41666666666666669</v>
      </c>
      <c r="D21329" t="s">
        <v>1497</v>
      </c>
      <c r="E21329" t="s">
        <v>1498</v>
      </c>
      <c r="G21329" s="6" t="s">
        <v>29</v>
      </c>
      <c r="H21329" t="s">
        <v>69</v>
      </c>
      <c r="I21329" t="s">
        <v>21</v>
      </c>
      <c r="J21329" t="s">
        <v>22</v>
      </c>
      <c r="K21329">
        <v>4.7</v>
      </c>
      <c r="L21329">
        <v>121</v>
      </c>
      <c r="M21329" t="s">
        <v>1118</v>
      </c>
      <c r="N21329">
        <v>121</v>
      </c>
      <c r="P21329" cm="1">
        <f t="array" ref="P21329">IF(Q21329&gt;0,INDEX(Q21329:Q43053,MATCH(TRUE,INDEX(Q21329:Q43053="",,),0)-1),"")</f>
        <v>8</v>
      </c>
      <c r="Q21329">
        <f t="shared" si="623"/>
        <v>7</v>
      </c>
      <c r="R21329">
        <f t="shared" si="624"/>
        <v>0</v>
      </c>
    </row>
    <row r="21330" spans="1:18" x14ac:dyDescent="0.3">
      <c r="A21330" t="s">
        <v>1423</v>
      </c>
      <c r="B21330" s="1">
        <v>38293</v>
      </c>
      <c r="C21330" s="2">
        <v>0.41666666666666669</v>
      </c>
      <c r="D21330" t="s">
        <v>1497</v>
      </c>
      <c r="E21330" t="s">
        <v>1498</v>
      </c>
      <c r="G21330" s="6" t="s">
        <v>29</v>
      </c>
      <c r="H21330" t="s">
        <v>30</v>
      </c>
      <c r="I21330" t="s">
        <v>26</v>
      </c>
      <c r="J21330" t="s">
        <v>27</v>
      </c>
      <c r="K21330">
        <v>59</v>
      </c>
      <c r="L21330">
        <v>20.100000000000001</v>
      </c>
      <c r="M21330" t="s">
        <v>1118</v>
      </c>
      <c r="N21330">
        <v>20.100000000000001</v>
      </c>
      <c r="P21330" cm="1">
        <f t="array" ref="P21330">IF(Q21330&gt;0,INDEX(Q21330:Q43054,MATCH(TRUE,INDEX(Q21330:Q43054="",,),0)-1),"")</f>
        <v>8</v>
      </c>
      <c r="Q21330">
        <f t="shared" si="623"/>
        <v>7</v>
      </c>
      <c r="R21330">
        <f t="shared" si="624"/>
        <v>0</v>
      </c>
    </row>
    <row r="21331" spans="1:18" x14ac:dyDescent="0.3">
      <c r="A21331" t="s">
        <v>1423</v>
      </c>
      <c r="B21331" s="1">
        <v>38293</v>
      </c>
      <c r="C21331" s="2">
        <v>0.41666666666666669</v>
      </c>
      <c r="D21331" t="s">
        <v>1497</v>
      </c>
      <c r="E21331" t="s">
        <v>1498</v>
      </c>
      <c r="G21331" s="6" t="s">
        <v>29</v>
      </c>
      <c r="H21331" t="s">
        <v>69</v>
      </c>
      <c r="I21331" t="s">
        <v>26</v>
      </c>
      <c r="J21331" t="s">
        <v>27</v>
      </c>
      <c r="K21331">
        <v>16</v>
      </c>
      <c r="L21331">
        <v>22.6</v>
      </c>
      <c r="M21331" t="s">
        <v>1118</v>
      </c>
      <c r="N21331">
        <v>22.6</v>
      </c>
      <c r="P21331" cm="1">
        <f t="array" ref="P21331">IF(Q21331&gt;0,INDEX(Q21331:Q43055,MATCH(TRUE,INDEX(Q21331:Q43055="",,),0)-1),"")</f>
        <v>8</v>
      </c>
      <c r="Q21331">
        <f t="shared" si="623"/>
        <v>7</v>
      </c>
      <c r="R21331">
        <f t="shared" si="624"/>
        <v>0</v>
      </c>
    </row>
    <row r="21332" spans="1:18" x14ac:dyDescent="0.3">
      <c r="A21332" t="s">
        <v>1423</v>
      </c>
      <c r="B21332" s="1">
        <v>38293</v>
      </c>
      <c r="C21332" s="2">
        <v>0.41666666666666669</v>
      </c>
      <c r="D21332" t="s">
        <v>1497</v>
      </c>
      <c r="E21332" t="s">
        <v>1498</v>
      </c>
      <c r="G21332" s="6" t="s">
        <v>29</v>
      </c>
      <c r="H21332" t="s">
        <v>28</v>
      </c>
      <c r="I21332" t="s">
        <v>26</v>
      </c>
      <c r="J21332" t="s">
        <v>27</v>
      </c>
      <c r="K21332">
        <v>44</v>
      </c>
      <c r="L21332">
        <v>51.55</v>
      </c>
      <c r="M21332" t="s">
        <v>1118</v>
      </c>
      <c r="N21332">
        <v>51.55</v>
      </c>
      <c r="P21332" cm="1">
        <f t="array" ref="P21332">IF(Q21332&gt;0,INDEX(Q21332:Q43056,MATCH(TRUE,INDEX(Q21332:Q43056="",,),0)-1),"")</f>
        <v>8</v>
      </c>
      <c r="Q21332">
        <f t="shared" si="623"/>
        <v>7</v>
      </c>
      <c r="R21332">
        <f t="shared" si="624"/>
        <v>0</v>
      </c>
    </row>
    <row r="21333" spans="1:18" x14ac:dyDescent="0.3">
      <c r="A21333" t="s">
        <v>1423</v>
      </c>
      <c r="B21333" s="1">
        <v>38293</v>
      </c>
      <c r="C21333" s="2">
        <v>0.41666666666666669</v>
      </c>
      <c r="D21333" t="s">
        <v>1497</v>
      </c>
      <c r="E21333" t="s">
        <v>1498</v>
      </c>
      <c r="G21333" t="s">
        <v>19</v>
      </c>
      <c r="H21333" t="s">
        <v>41</v>
      </c>
      <c r="I21333" t="s">
        <v>21</v>
      </c>
      <c r="J21333" t="s">
        <v>22</v>
      </c>
      <c r="K21333">
        <v>69.3</v>
      </c>
      <c r="L21333">
        <v>202</v>
      </c>
      <c r="M21333" t="s">
        <v>1140</v>
      </c>
      <c r="N21333">
        <v>205</v>
      </c>
      <c r="P21333" cm="1">
        <f t="array" ref="P21333">IF(Q21333&gt;0,INDEX(Q21333:Q43057,MATCH(TRUE,INDEX(Q21333:Q43057="",,),0)-1),"")</f>
        <v>8</v>
      </c>
      <c r="Q21333">
        <f t="shared" si="623"/>
        <v>8</v>
      </c>
      <c r="R21333">
        <f t="shared" si="624"/>
        <v>0</v>
      </c>
    </row>
    <row r="21334" spans="1:18" x14ac:dyDescent="0.3">
      <c r="A21334" t="s">
        <v>1423</v>
      </c>
      <c r="B21334" s="1">
        <v>38293</v>
      </c>
      <c r="C21334" s="2">
        <v>0.41666666666666669</v>
      </c>
      <c r="D21334" t="s">
        <v>1497</v>
      </c>
      <c r="E21334" t="s">
        <v>1498</v>
      </c>
      <c r="G21334" t="s">
        <v>19</v>
      </c>
      <c r="H21334" t="s">
        <v>41</v>
      </c>
      <c r="I21334" t="s">
        <v>26</v>
      </c>
      <c r="J21334" t="s">
        <v>27</v>
      </c>
      <c r="K21334">
        <v>204</v>
      </c>
      <c r="L21334">
        <v>61.1</v>
      </c>
      <c r="M21334" t="s">
        <v>1140</v>
      </c>
      <c r="N21334">
        <v>70</v>
      </c>
      <c r="P21334" cm="1">
        <f t="array" ref="P21334">IF(Q21334&gt;0,INDEX(Q21334:Q43058,MATCH(TRUE,INDEX(Q21334:Q43058="",,),0)-1),"")</f>
        <v>8</v>
      </c>
      <c r="Q21334">
        <f t="shared" si="623"/>
        <v>8</v>
      </c>
      <c r="R21334">
        <f t="shared" si="624"/>
        <v>0</v>
      </c>
    </row>
    <row r="21335" spans="1:18" x14ac:dyDescent="0.3">
      <c r="A21335" t="s">
        <v>1423</v>
      </c>
      <c r="B21335" s="1">
        <v>38293</v>
      </c>
      <c r="C21335" s="2">
        <v>0.41666666666666669</v>
      </c>
      <c r="D21335" t="s">
        <v>1497</v>
      </c>
      <c r="E21335" t="s">
        <v>1498</v>
      </c>
      <c r="G21335" t="s">
        <v>19</v>
      </c>
      <c r="H21335" t="s">
        <v>63</v>
      </c>
      <c r="I21335" t="s">
        <v>26</v>
      </c>
      <c r="J21335" t="s">
        <v>27</v>
      </c>
      <c r="K21335">
        <v>876</v>
      </c>
      <c r="L21335">
        <v>19.25</v>
      </c>
      <c r="M21335" t="s">
        <v>1140</v>
      </c>
      <c r="N21335">
        <v>20</v>
      </c>
      <c r="P21335" cm="1">
        <f t="array" ref="P21335">IF(Q21335&gt;0,INDEX(Q21335:Q43059,MATCH(TRUE,INDEX(Q21335:Q43059="",,),0)-1),"")</f>
        <v>8</v>
      </c>
      <c r="Q21335">
        <f t="shared" si="623"/>
        <v>8</v>
      </c>
      <c r="R21335">
        <f t="shared" si="624"/>
        <v>0</v>
      </c>
    </row>
    <row r="21336" spans="1:18" x14ac:dyDescent="0.3">
      <c r="A21336" t="s">
        <v>1423</v>
      </c>
      <c r="B21336" s="1">
        <v>38293</v>
      </c>
      <c r="C21336" s="2">
        <v>0.41666666666666669</v>
      </c>
      <c r="D21336" t="s">
        <v>1497</v>
      </c>
      <c r="E21336" t="s">
        <v>1498</v>
      </c>
      <c r="G21336" s="6" t="s">
        <v>29</v>
      </c>
      <c r="H21336" t="s">
        <v>69</v>
      </c>
      <c r="I21336" t="s">
        <v>21</v>
      </c>
      <c r="J21336" t="s">
        <v>22</v>
      </c>
      <c r="K21336">
        <v>4.7</v>
      </c>
      <c r="L21336">
        <v>121</v>
      </c>
      <c r="M21336" t="s">
        <v>1140</v>
      </c>
      <c r="N21336">
        <v>121</v>
      </c>
      <c r="P21336" cm="1">
        <f t="array" ref="P21336">IF(Q21336&gt;0,INDEX(Q21336:Q43060,MATCH(TRUE,INDEX(Q21336:Q43060="",,),0)-1),"")</f>
        <v>8</v>
      </c>
      <c r="Q21336">
        <f t="shared" si="623"/>
        <v>8</v>
      </c>
      <c r="R21336">
        <f t="shared" si="624"/>
        <v>0</v>
      </c>
    </row>
    <row r="21337" spans="1:18" x14ac:dyDescent="0.3">
      <c r="A21337" t="s">
        <v>1423</v>
      </c>
      <c r="B21337" s="1">
        <v>38293</v>
      </c>
      <c r="C21337" s="2">
        <v>0.41666666666666669</v>
      </c>
      <c r="D21337" t="s">
        <v>1497</v>
      </c>
      <c r="E21337" t="s">
        <v>1498</v>
      </c>
      <c r="G21337" s="6" t="s">
        <v>29</v>
      </c>
      <c r="H21337" t="s">
        <v>30</v>
      </c>
      <c r="I21337" t="s">
        <v>26</v>
      </c>
      <c r="J21337" t="s">
        <v>27</v>
      </c>
      <c r="K21337">
        <v>59</v>
      </c>
      <c r="L21337">
        <v>20.100000000000001</v>
      </c>
      <c r="M21337" t="s">
        <v>1140</v>
      </c>
      <c r="N21337">
        <v>20.100000000000001</v>
      </c>
      <c r="P21337" cm="1">
        <f t="array" ref="P21337">IF(Q21337&gt;0,INDEX(Q21337:Q43061,MATCH(TRUE,INDEX(Q21337:Q43061="",,),0)-1),"")</f>
        <v>8</v>
      </c>
      <c r="Q21337">
        <f t="shared" si="623"/>
        <v>8</v>
      </c>
      <c r="R21337">
        <f t="shared" si="624"/>
        <v>0</v>
      </c>
    </row>
    <row r="21338" spans="1:18" x14ac:dyDescent="0.3">
      <c r="A21338" t="s">
        <v>1423</v>
      </c>
      <c r="B21338" s="1">
        <v>38293</v>
      </c>
      <c r="C21338" s="2">
        <v>0.41666666666666669</v>
      </c>
      <c r="D21338" t="s">
        <v>1497</v>
      </c>
      <c r="E21338" t="s">
        <v>1498</v>
      </c>
      <c r="G21338" s="6" t="s">
        <v>29</v>
      </c>
      <c r="H21338" t="s">
        <v>69</v>
      </c>
      <c r="I21338" t="s">
        <v>26</v>
      </c>
      <c r="J21338" t="s">
        <v>27</v>
      </c>
      <c r="K21338">
        <v>16</v>
      </c>
      <c r="L21338">
        <v>22.6</v>
      </c>
      <c r="M21338" t="s">
        <v>1140</v>
      </c>
      <c r="N21338">
        <v>22.6</v>
      </c>
      <c r="P21338" cm="1">
        <f t="array" ref="P21338">IF(Q21338&gt;0,INDEX(Q21338:Q43062,MATCH(TRUE,INDEX(Q21338:Q43062="",,),0)-1),"")</f>
        <v>8</v>
      </c>
      <c r="Q21338">
        <f t="shared" si="623"/>
        <v>8</v>
      </c>
      <c r="R21338">
        <f t="shared" si="624"/>
        <v>0</v>
      </c>
    </row>
    <row r="21339" spans="1:18" x14ac:dyDescent="0.3">
      <c r="A21339" t="s">
        <v>1423</v>
      </c>
      <c r="B21339" s="1">
        <v>38293</v>
      </c>
      <c r="C21339" s="2">
        <v>0.41666666666666669</v>
      </c>
      <c r="D21339" t="s">
        <v>1497</v>
      </c>
      <c r="E21339" t="s">
        <v>1498</v>
      </c>
      <c r="G21339" s="6" t="s">
        <v>29</v>
      </c>
      <c r="H21339" t="s">
        <v>28</v>
      </c>
      <c r="I21339" t="s">
        <v>26</v>
      </c>
      <c r="J21339" t="s">
        <v>27</v>
      </c>
      <c r="K21339">
        <v>44</v>
      </c>
      <c r="L21339">
        <v>51.55</v>
      </c>
      <c r="M21339" t="s">
        <v>1140</v>
      </c>
      <c r="N21339">
        <v>51.55</v>
      </c>
      <c r="P21339" cm="1">
        <f t="array" ref="P21339">IF(Q21339&gt;0,INDEX(Q21339:Q43063,MATCH(TRUE,INDEX(Q21339:Q43063="",,),0)-1),"")</f>
        <v>8</v>
      </c>
      <c r="Q21339">
        <f t="shared" si="623"/>
        <v>8</v>
      </c>
      <c r="R21339">
        <f t="shared" si="624"/>
        <v>0</v>
      </c>
    </row>
    <row r="21340" spans="1:18" x14ac:dyDescent="0.3">
      <c r="P21340" t="str" cm="1">
        <f t="array" ref="P21340">IF(Q21340&gt;0,INDEX(Q21340:Q43064,MATCH(TRUE,INDEX(Q21340:Q43064="",,),0)-1),"")</f>
        <v/>
      </c>
      <c r="R21340" t="str">
        <f t="shared" si="624"/>
        <v/>
      </c>
    </row>
    <row r="21341" spans="1:18" x14ac:dyDescent="0.3">
      <c r="A21341" t="s">
        <v>1499</v>
      </c>
      <c r="B21341" s="1">
        <v>38491</v>
      </c>
      <c r="C21341" t="s">
        <v>1500</v>
      </c>
      <c r="D21341" t="s">
        <v>1501</v>
      </c>
      <c r="E21341" t="s">
        <v>1502</v>
      </c>
      <c r="G21341" t="s">
        <v>19</v>
      </c>
      <c r="H21341" t="s">
        <v>20</v>
      </c>
      <c r="I21341" t="s">
        <v>21</v>
      </c>
      <c r="J21341" t="s">
        <v>22</v>
      </c>
      <c r="K21341">
        <v>84</v>
      </c>
      <c r="L21341">
        <v>336</v>
      </c>
      <c r="M21341" t="s">
        <v>59</v>
      </c>
      <c r="N21341">
        <v>450</v>
      </c>
      <c r="O21341" t="s">
        <v>24</v>
      </c>
      <c r="P21341" cm="1">
        <f t="array" ref="P21341">IF(Q21341&gt;0,INDEX(Q21341:Q43065,MATCH(TRUE,INDEX(Q21341:Q43065="",,),0)-1),"")</f>
        <v>3</v>
      </c>
      <c r="Q21341">
        <f>INT((ROW()-21341)/10)+1</f>
        <v>1</v>
      </c>
      <c r="R21341">
        <f t="shared" si="624"/>
        <v>0</v>
      </c>
    </row>
    <row r="21342" spans="1:18" x14ac:dyDescent="0.3">
      <c r="A21342" t="s">
        <v>1499</v>
      </c>
      <c r="B21342" s="1">
        <v>38491</v>
      </c>
      <c r="C21342" t="s">
        <v>1500</v>
      </c>
      <c r="D21342" t="s">
        <v>1501</v>
      </c>
      <c r="E21342" t="s">
        <v>1502</v>
      </c>
      <c r="G21342" t="s">
        <v>19</v>
      </c>
      <c r="H21342" t="s">
        <v>41</v>
      </c>
      <c r="I21342" t="s">
        <v>21</v>
      </c>
      <c r="J21342" t="s">
        <v>22</v>
      </c>
      <c r="K21342">
        <v>120</v>
      </c>
      <c r="L21342">
        <v>145</v>
      </c>
      <c r="M21342" t="s">
        <v>59</v>
      </c>
      <c r="N21342">
        <v>354</v>
      </c>
      <c r="O21342" t="s">
        <v>24</v>
      </c>
      <c r="P21342" cm="1">
        <f t="array" ref="P21342">IF(Q21342&gt;0,INDEX(Q21342:Q43066,MATCH(TRUE,INDEX(Q21342:Q43066="",,),0)-1),"")</f>
        <v>3</v>
      </c>
      <c r="Q21342">
        <f t="shared" ref="Q21342:Q21370" si="625">INT((ROW()-21341)/10)+1</f>
        <v>1</v>
      </c>
      <c r="R21342">
        <f t="shared" si="624"/>
        <v>0</v>
      </c>
    </row>
    <row r="21343" spans="1:18" x14ac:dyDescent="0.3">
      <c r="A21343" t="s">
        <v>1499</v>
      </c>
      <c r="B21343" s="1">
        <v>38491</v>
      </c>
      <c r="C21343" t="s">
        <v>1500</v>
      </c>
      <c r="D21343" t="s">
        <v>1501</v>
      </c>
      <c r="E21343" t="s">
        <v>1502</v>
      </c>
      <c r="G21343" t="s">
        <v>19</v>
      </c>
      <c r="H21343" t="s">
        <v>63</v>
      </c>
      <c r="I21343" t="s">
        <v>21</v>
      </c>
      <c r="J21343" t="s">
        <v>22</v>
      </c>
      <c r="K21343">
        <v>121</v>
      </c>
      <c r="L21343">
        <v>69</v>
      </c>
      <c r="M21343" t="s">
        <v>59</v>
      </c>
      <c r="N21343">
        <v>95</v>
      </c>
      <c r="O21343" t="s">
        <v>24</v>
      </c>
      <c r="P21343" cm="1">
        <f t="array" ref="P21343">IF(Q21343&gt;0,INDEX(Q21343:Q43067,MATCH(TRUE,INDEX(Q21343:Q43067="",,),0)-1),"")</f>
        <v>3</v>
      </c>
      <c r="Q21343">
        <f t="shared" si="625"/>
        <v>1</v>
      </c>
      <c r="R21343">
        <f t="shared" si="624"/>
        <v>0</v>
      </c>
    </row>
    <row r="21344" spans="1:18" x14ac:dyDescent="0.3">
      <c r="A21344" t="s">
        <v>1499</v>
      </c>
      <c r="B21344" s="1">
        <v>38491</v>
      </c>
      <c r="C21344" t="s">
        <v>1500</v>
      </c>
      <c r="D21344" t="s">
        <v>1501</v>
      </c>
      <c r="E21344" t="s">
        <v>1502</v>
      </c>
      <c r="G21344" t="s">
        <v>19</v>
      </c>
      <c r="H21344" t="s">
        <v>63</v>
      </c>
      <c r="I21344" t="s">
        <v>26</v>
      </c>
      <c r="J21344" t="s">
        <v>27</v>
      </c>
      <c r="K21344">
        <v>1105</v>
      </c>
      <c r="L21344">
        <v>14.1</v>
      </c>
      <c r="M21344" t="s">
        <v>59</v>
      </c>
      <c r="N21344">
        <v>19</v>
      </c>
      <c r="O21344" t="s">
        <v>24</v>
      </c>
      <c r="P21344" cm="1">
        <f t="array" ref="P21344">IF(Q21344&gt;0,INDEX(Q21344:Q43068,MATCH(TRUE,INDEX(Q21344:Q43068="",,),0)-1),"")</f>
        <v>3</v>
      </c>
      <c r="Q21344">
        <f t="shared" si="625"/>
        <v>1</v>
      </c>
      <c r="R21344">
        <f t="shared" si="624"/>
        <v>0</v>
      </c>
    </row>
    <row r="21345" spans="1:18" x14ac:dyDescent="0.3">
      <c r="A21345" t="s">
        <v>1499</v>
      </c>
      <c r="B21345" s="1">
        <v>38491</v>
      </c>
      <c r="C21345" t="s">
        <v>1500</v>
      </c>
      <c r="D21345" t="s">
        <v>1501</v>
      </c>
      <c r="E21345" t="s">
        <v>1502</v>
      </c>
      <c r="G21345" s="6" t="s">
        <v>29</v>
      </c>
      <c r="H21345" t="s">
        <v>30</v>
      </c>
      <c r="I21345" t="s">
        <v>21</v>
      </c>
      <c r="J21345" t="s">
        <v>22</v>
      </c>
      <c r="K21345">
        <v>14</v>
      </c>
      <c r="L21345">
        <v>82</v>
      </c>
      <c r="M21345" t="s">
        <v>59</v>
      </c>
      <c r="N21345">
        <v>82</v>
      </c>
      <c r="O21345" t="s">
        <v>24</v>
      </c>
      <c r="P21345" cm="1">
        <f t="array" ref="P21345">IF(Q21345&gt;0,INDEX(Q21345:Q43069,MATCH(TRUE,INDEX(Q21345:Q43069="",,),0)-1),"")</f>
        <v>3</v>
      </c>
      <c r="Q21345">
        <f t="shared" si="625"/>
        <v>1</v>
      </c>
      <c r="R21345">
        <f t="shared" si="624"/>
        <v>0</v>
      </c>
    </row>
    <row r="21346" spans="1:18" x14ac:dyDescent="0.3">
      <c r="A21346" t="s">
        <v>1499</v>
      </c>
      <c r="B21346" s="1">
        <v>38491</v>
      </c>
      <c r="C21346" t="s">
        <v>1500</v>
      </c>
      <c r="D21346" t="s">
        <v>1501</v>
      </c>
      <c r="E21346" t="s">
        <v>1502</v>
      </c>
      <c r="G21346" s="6" t="s">
        <v>29</v>
      </c>
      <c r="H21346" t="s">
        <v>69</v>
      </c>
      <c r="I21346" t="s">
        <v>21</v>
      </c>
      <c r="J21346" t="s">
        <v>22</v>
      </c>
      <c r="K21346">
        <v>52</v>
      </c>
      <c r="L21346">
        <v>50</v>
      </c>
      <c r="M21346" t="s">
        <v>59</v>
      </c>
      <c r="N21346">
        <v>50</v>
      </c>
      <c r="O21346" t="s">
        <v>24</v>
      </c>
      <c r="P21346" cm="1">
        <f t="array" ref="P21346">IF(Q21346&gt;0,INDEX(Q21346:Q43070,MATCH(TRUE,INDEX(Q21346:Q43070="",,),0)-1),"")</f>
        <v>3</v>
      </c>
      <c r="Q21346">
        <f t="shared" si="625"/>
        <v>1</v>
      </c>
      <c r="R21346">
        <f t="shared" si="624"/>
        <v>0</v>
      </c>
    </row>
    <row r="21347" spans="1:18" x14ac:dyDescent="0.3">
      <c r="A21347" t="s">
        <v>1499</v>
      </c>
      <c r="B21347" s="1">
        <v>38491</v>
      </c>
      <c r="C21347" t="s">
        <v>1500</v>
      </c>
      <c r="D21347" t="s">
        <v>1501</v>
      </c>
      <c r="E21347" t="s">
        <v>1502</v>
      </c>
      <c r="G21347" s="6" t="s">
        <v>29</v>
      </c>
      <c r="H21347" t="s">
        <v>30</v>
      </c>
      <c r="I21347" t="s">
        <v>26</v>
      </c>
      <c r="J21347" t="s">
        <v>27</v>
      </c>
      <c r="K21347">
        <v>259</v>
      </c>
      <c r="L21347">
        <v>11.4</v>
      </c>
      <c r="M21347" t="s">
        <v>59</v>
      </c>
      <c r="N21347">
        <v>11.4</v>
      </c>
      <c r="O21347" t="s">
        <v>24</v>
      </c>
      <c r="P21347" cm="1">
        <f t="array" ref="P21347">IF(Q21347&gt;0,INDEX(Q21347:Q43071,MATCH(TRUE,INDEX(Q21347:Q43071="",,),0)-1),"")</f>
        <v>3</v>
      </c>
      <c r="Q21347">
        <f t="shared" si="625"/>
        <v>1</v>
      </c>
      <c r="R21347">
        <f t="shared" si="624"/>
        <v>0</v>
      </c>
    </row>
    <row r="21348" spans="1:18" x14ac:dyDescent="0.3">
      <c r="A21348" t="s">
        <v>1499</v>
      </c>
      <c r="B21348" s="1">
        <v>38491</v>
      </c>
      <c r="C21348" t="s">
        <v>1500</v>
      </c>
      <c r="D21348" t="s">
        <v>1501</v>
      </c>
      <c r="E21348" t="s">
        <v>1502</v>
      </c>
      <c r="G21348" s="6" t="s">
        <v>29</v>
      </c>
      <c r="H21348" t="s">
        <v>20</v>
      </c>
      <c r="I21348" t="s">
        <v>26</v>
      </c>
      <c r="J21348" t="s">
        <v>27</v>
      </c>
      <c r="K21348">
        <v>139</v>
      </c>
      <c r="L21348">
        <v>8.6999999999999993</v>
      </c>
      <c r="M21348" t="s">
        <v>59</v>
      </c>
      <c r="N21348">
        <v>8.6999999999999993</v>
      </c>
      <c r="O21348" t="s">
        <v>24</v>
      </c>
      <c r="P21348" cm="1">
        <f t="array" ref="P21348">IF(Q21348&gt;0,INDEX(Q21348:Q43072,MATCH(TRUE,INDEX(Q21348:Q43072="",,),0)-1),"")</f>
        <v>3</v>
      </c>
      <c r="Q21348">
        <f t="shared" si="625"/>
        <v>1</v>
      </c>
      <c r="R21348">
        <f t="shared" si="624"/>
        <v>0</v>
      </c>
    </row>
    <row r="21349" spans="1:18" x14ac:dyDescent="0.3">
      <c r="A21349" t="s">
        <v>1499</v>
      </c>
      <c r="B21349" s="1">
        <v>38491</v>
      </c>
      <c r="C21349" t="s">
        <v>1500</v>
      </c>
      <c r="D21349" t="s">
        <v>1501</v>
      </c>
      <c r="E21349" t="s">
        <v>1502</v>
      </c>
      <c r="G21349" s="6" t="s">
        <v>29</v>
      </c>
      <c r="H21349" t="s">
        <v>69</v>
      </c>
      <c r="I21349" t="s">
        <v>26</v>
      </c>
      <c r="J21349" t="s">
        <v>27</v>
      </c>
      <c r="K21349">
        <v>466</v>
      </c>
      <c r="L21349">
        <v>8.65</v>
      </c>
      <c r="M21349" t="s">
        <v>59</v>
      </c>
      <c r="N21349">
        <v>8.65</v>
      </c>
      <c r="O21349" t="s">
        <v>24</v>
      </c>
      <c r="P21349" cm="1">
        <f t="array" ref="P21349">IF(Q21349&gt;0,INDEX(Q21349:Q43073,MATCH(TRUE,INDEX(Q21349:Q43073="",,),0)-1),"")</f>
        <v>3</v>
      </c>
      <c r="Q21349">
        <f t="shared" si="625"/>
        <v>1</v>
      </c>
      <c r="R21349">
        <f t="shared" si="624"/>
        <v>0</v>
      </c>
    </row>
    <row r="21350" spans="1:18" x14ac:dyDescent="0.3">
      <c r="A21350" t="s">
        <v>1499</v>
      </c>
      <c r="B21350" s="1">
        <v>38491</v>
      </c>
      <c r="C21350" t="s">
        <v>1500</v>
      </c>
      <c r="D21350" t="s">
        <v>1501</v>
      </c>
      <c r="E21350" t="s">
        <v>1502</v>
      </c>
      <c r="G21350" s="6" t="s">
        <v>29</v>
      </c>
      <c r="H21350" t="s">
        <v>41</v>
      </c>
      <c r="I21350" t="s">
        <v>26</v>
      </c>
      <c r="J21350" t="s">
        <v>27</v>
      </c>
      <c r="K21350">
        <v>21</v>
      </c>
      <c r="L21350">
        <v>15</v>
      </c>
      <c r="M21350" t="s">
        <v>59</v>
      </c>
      <c r="N21350">
        <v>15</v>
      </c>
      <c r="O21350" t="s">
        <v>24</v>
      </c>
      <c r="P21350" cm="1">
        <f t="array" ref="P21350">IF(Q21350&gt;0,INDEX(Q21350:Q43074,MATCH(TRUE,INDEX(Q21350:Q43074="",,),0)-1),"")</f>
        <v>3</v>
      </c>
      <c r="Q21350">
        <f t="shared" si="625"/>
        <v>1</v>
      </c>
      <c r="R21350">
        <f t="shared" si="624"/>
        <v>0</v>
      </c>
    </row>
    <row r="21351" spans="1:18" x14ac:dyDescent="0.3">
      <c r="A21351" t="s">
        <v>1499</v>
      </c>
      <c r="B21351" s="1">
        <v>38491</v>
      </c>
      <c r="C21351" t="s">
        <v>1500</v>
      </c>
      <c r="D21351" t="s">
        <v>1501</v>
      </c>
      <c r="E21351" t="s">
        <v>1502</v>
      </c>
      <c r="G21351" t="s">
        <v>19</v>
      </c>
      <c r="H21351" t="s">
        <v>20</v>
      </c>
      <c r="I21351" t="s">
        <v>21</v>
      </c>
      <c r="J21351" t="s">
        <v>22</v>
      </c>
      <c r="K21351">
        <v>84</v>
      </c>
      <c r="L21351">
        <v>336</v>
      </c>
      <c r="M21351" t="s">
        <v>927</v>
      </c>
      <c r="N21351">
        <v>400</v>
      </c>
      <c r="P21351" cm="1">
        <f t="array" ref="P21351">IF(Q21351&gt;0,INDEX(Q21351:Q43075,MATCH(TRUE,INDEX(Q21351:Q43075="",,),0)-1),"")</f>
        <v>3</v>
      </c>
      <c r="Q21351">
        <f t="shared" si="625"/>
        <v>2</v>
      </c>
      <c r="R21351">
        <f t="shared" si="624"/>
        <v>0</v>
      </c>
    </row>
    <row r="21352" spans="1:18" x14ac:dyDescent="0.3">
      <c r="A21352" t="s">
        <v>1499</v>
      </c>
      <c r="B21352" s="1">
        <v>38491</v>
      </c>
      <c r="C21352" t="s">
        <v>1500</v>
      </c>
      <c r="D21352" t="s">
        <v>1501</v>
      </c>
      <c r="E21352" t="s">
        <v>1502</v>
      </c>
      <c r="G21352" t="s">
        <v>19</v>
      </c>
      <c r="H21352" t="s">
        <v>41</v>
      </c>
      <c r="I21352" t="s">
        <v>21</v>
      </c>
      <c r="J21352" t="s">
        <v>22</v>
      </c>
      <c r="K21352">
        <v>120</v>
      </c>
      <c r="L21352">
        <v>145</v>
      </c>
      <c r="M21352" t="s">
        <v>927</v>
      </c>
      <c r="N21352">
        <v>160</v>
      </c>
      <c r="P21352" cm="1">
        <f t="array" ref="P21352">IF(Q21352&gt;0,INDEX(Q21352:Q43076,MATCH(TRUE,INDEX(Q21352:Q43076="",,),0)-1),"")</f>
        <v>3</v>
      </c>
      <c r="Q21352">
        <f t="shared" si="625"/>
        <v>2</v>
      </c>
      <c r="R21352">
        <f t="shared" si="624"/>
        <v>0</v>
      </c>
    </row>
    <row r="21353" spans="1:18" x14ac:dyDescent="0.3">
      <c r="A21353" t="s">
        <v>1499</v>
      </c>
      <c r="B21353" s="1">
        <v>38491</v>
      </c>
      <c r="C21353" t="s">
        <v>1500</v>
      </c>
      <c r="D21353" t="s">
        <v>1501</v>
      </c>
      <c r="E21353" t="s">
        <v>1502</v>
      </c>
      <c r="G21353" t="s">
        <v>19</v>
      </c>
      <c r="H21353" t="s">
        <v>63</v>
      </c>
      <c r="I21353" t="s">
        <v>21</v>
      </c>
      <c r="J21353" t="s">
        <v>22</v>
      </c>
      <c r="K21353">
        <v>121</v>
      </c>
      <c r="L21353">
        <v>69</v>
      </c>
      <c r="M21353" t="s">
        <v>927</v>
      </c>
      <c r="N21353">
        <v>100</v>
      </c>
      <c r="P21353" cm="1">
        <f t="array" ref="P21353">IF(Q21353&gt;0,INDEX(Q21353:Q43077,MATCH(TRUE,INDEX(Q21353:Q43077="",,),0)-1),"")</f>
        <v>3</v>
      </c>
      <c r="Q21353">
        <f>INT((ROW()-21341)/10)+1</f>
        <v>2</v>
      </c>
      <c r="R21353">
        <f t="shared" si="624"/>
        <v>0</v>
      </c>
    </row>
    <row r="21354" spans="1:18" x14ac:dyDescent="0.3">
      <c r="A21354" t="s">
        <v>1499</v>
      </c>
      <c r="B21354" s="1">
        <v>38491</v>
      </c>
      <c r="C21354" t="s">
        <v>1500</v>
      </c>
      <c r="D21354" t="s">
        <v>1501</v>
      </c>
      <c r="E21354" t="s">
        <v>1502</v>
      </c>
      <c r="G21354" t="s">
        <v>19</v>
      </c>
      <c r="H21354" t="s">
        <v>63</v>
      </c>
      <c r="I21354" t="s">
        <v>26</v>
      </c>
      <c r="J21354" t="s">
        <v>27</v>
      </c>
      <c r="K21354">
        <v>1105</v>
      </c>
      <c r="L21354">
        <v>14.1</v>
      </c>
      <c r="M21354" t="s">
        <v>927</v>
      </c>
      <c r="N21354">
        <v>34</v>
      </c>
      <c r="P21354" cm="1">
        <f t="array" ref="P21354">IF(Q21354&gt;0,INDEX(Q21354:Q43078,MATCH(TRUE,INDEX(Q21354:Q43078="",,),0)-1),"")</f>
        <v>3</v>
      </c>
      <c r="Q21354">
        <f t="shared" si="625"/>
        <v>2</v>
      </c>
      <c r="R21354">
        <f t="shared" si="624"/>
        <v>0</v>
      </c>
    </row>
    <row r="21355" spans="1:18" x14ac:dyDescent="0.3">
      <c r="A21355" t="s">
        <v>1499</v>
      </c>
      <c r="B21355" s="1">
        <v>38491</v>
      </c>
      <c r="C21355" t="s">
        <v>1500</v>
      </c>
      <c r="D21355" t="s">
        <v>1501</v>
      </c>
      <c r="E21355" t="s">
        <v>1502</v>
      </c>
      <c r="G21355" s="6" t="s">
        <v>29</v>
      </c>
      <c r="H21355" t="s">
        <v>30</v>
      </c>
      <c r="I21355" t="s">
        <v>21</v>
      </c>
      <c r="J21355" t="s">
        <v>22</v>
      </c>
      <c r="K21355">
        <v>14</v>
      </c>
      <c r="L21355">
        <v>82</v>
      </c>
      <c r="M21355" t="s">
        <v>927</v>
      </c>
      <c r="N21355">
        <v>82</v>
      </c>
      <c r="P21355" cm="1">
        <f t="array" ref="P21355">IF(Q21355&gt;0,INDEX(Q21355:Q43079,MATCH(TRUE,INDEX(Q21355:Q43079="",,),0)-1),"")</f>
        <v>3</v>
      </c>
      <c r="Q21355">
        <f t="shared" si="625"/>
        <v>2</v>
      </c>
      <c r="R21355">
        <f t="shared" si="624"/>
        <v>0</v>
      </c>
    </row>
    <row r="21356" spans="1:18" x14ac:dyDescent="0.3">
      <c r="A21356" t="s">
        <v>1499</v>
      </c>
      <c r="B21356" s="1">
        <v>38491</v>
      </c>
      <c r="C21356" t="s">
        <v>1500</v>
      </c>
      <c r="D21356" t="s">
        <v>1501</v>
      </c>
      <c r="E21356" t="s">
        <v>1502</v>
      </c>
      <c r="G21356" s="6" t="s">
        <v>29</v>
      </c>
      <c r="H21356" t="s">
        <v>69</v>
      </c>
      <c r="I21356" t="s">
        <v>21</v>
      </c>
      <c r="J21356" t="s">
        <v>22</v>
      </c>
      <c r="K21356">
        <v>52</v>
      </c>
      <c r="L21356">
        <v>50</v>
      </c>
      <c r="M21356" t="s">
        <v>927</v>
      </c>
      <c r="N21356">
        <v>50</v>
      </c>
      <c r="P21356" cm="1">
        <f t="array" ref="P21356">IF(Q21356&gt;0,INDEX(Q21356:Q43080,MATCH(TRUE,INDEX(Q21356:Q43080="",,),0)-1),"")</f>
        <v>3</v>
      </c>
      <c r="Q21356">
        <f t="shared" si="625"/>
        <v>2</v>
      </c>
      <c r="R21356">
        <f t="shared" si="624"/>
        <v>0</v>
      </c>
    </row>
    <row r="21357" spans="1:18" x14ac:dyDescent="0.3">
      <c r="A21357" t="s">
        <v>1499</v>
      </c>
      <c r="B21357" s="1">
        <v>38491</v>
      </c>
      <c r="C21357" t="s">
        <v>1500</v>
      </c>
      <c r="D21357" t="s">
        <v>1501</v>
      </c>
      <c r="E21357" t="s">
        <v>1502</v>
      </c>
      <c r="G21357" s="6" t="s">
        <v>29</v>
      </c>
      <c r="H21357" t="s">
        <v>30</v>
      </c>
      <c r="I21357" t="s">
        <v>26</v>
      </c>
      <c r="J21357" t="s">
        <v>27</v>
      </c>
      <c r="K21357">
        <v>259</v>
      </c>
      <c r="L21357">
        <v>11.4</v>
      </c>
      <c r="M21357" t="s">
        <v>927</v>
      </c>
      <c r="N21357">
        <v>11.4</v>
      </c>
      <c r="P21357" cm="1">
        <f t="array" ref="P21357">IF(Q21357&gt;0,INDEX(Q21357:Q43081,MATCH(TRUE,INDEX(Q21357:Q43081="",,),0)-1),"")</f>
        <v>3</v>
      </c>
      <c r="Q21357">
        <f t="shared" si="625"/>
        <v>2</v>
      </c>
      <c r="R21357">
        <f t="shared" si="624"/>
        <v>0</v>
      </c>
    </row>
    <row r="21358" spans="1:18" x14ac:dyDescent="0.3">
      <c r="A21358" t="s">
        <v>1499</v>
      </c>
      <c r="B21358" s="1">
        <v>38491</v>
      </c>
      <c r="C21358" t="s">
        <v>1500</v>
      </c>
      <c r="D21358" t="s">
        <v>1501</v>
      </c>
      <c r="E21358" t="s">
        <v>1502</v>
      </c>
      <c r="G21358" s="6" t="s">
        <v>29</v>
      </c>
      <c r="H21358" t="s">
        <v>20</v>
      </c>
      <c r="I21358" t="s">
        <v>26</v>
      </c>
      <c r="J21358" t="s">
        <v>27</v>
      </c>
      <c r="K21358">
        <v>139</v>
      </c>
      <c r="L21358">
        <v>8.6999999999999993</v>
      </c>
      <c r="M21358" t="s">
        <v>927</v>
      </c>
      <c r="N21358">
        <v>8.6999999999999993</v>
      </c>
      <c r="P21358" cm="1">
        <f t="array" ref="P21358">IF(Q21358&gt;0,INDEX(Q21358:Q43082,MATCH(TRUE,INDEX(Q21358:Q43082="",,),0)-1),"")</f>
        <v>3</v>
      </c>
      <c r="Q21358">
        <f t="shared" si="625"/>
        <v>2</v>
      </c>
      <c r="R21358">
        <f t="shared" si="624"/>
        <v>0</v>
      </c>
    </row>
    <row r="21359" spans="1:18" x14ac:dyDescent="0.3">
      <c r="A21359" t="s">
        <v>1499</v>
      </c>
      <c r="B21359" s="1">
        <v>38491</v>
      </c>
      <c r="C21359" t="s">
        <v>1500</v>
      </c>
      <c r="D21359" t="s">
        <v>1501</v>
      </c>
      <c r="E21359" t="s">
        <v>1502</v>
      </c>
      <c r="G21359" s="6" t="s">
        <v>29</v>
      </c>
      <c r="H21359" t="s">
        <v>69</v>
      </c>
      <c r="I21359" t="s">
        <v>26</v>
      </c>
      <c r="J21359" t="s">
        <v>27</v>
      </c>
      <c r="K21359">
        <v>466</v>
      </c>
      <c r="L21359">
        <v>8.65</v>
      </c>
      <c r="M21359" t="s">
        <v>927</v>
      </c>
      <c r="N21359">
        <v>8.65</v>
      </c>
      <c r="P21359" cm="1">
        <f t="array" ref="P21359">IF(Q21359&gt;0,INDEX(Q21359:Q43083,MATCH(TRUE,INDEX(Q21359:Q43083="",,),0)-1),"")</f>
        <v>3</v>
      </c>
      <c r="Q21359">
        <f t="shared" si="625"/>
        <v>2</v>
      </c>
      <c r="R21359">
        <f t="shared" si="624"/>
        <v>0</v>
      </c>
    </row>
    <row r="21360" spans="1:18" x14ac:dyDescent="0.3">
      <c r="A21360" t="s">
        <v>1499</v>
      </c>
      <c r="B21360" s="1">
        <v>38491</v>
      </c>
      <c r="C21360" t="s">
        <v>1500</v>
      </c>
      <c r="D21360" t="s">
        <v>1501</v>
      </c>
      <c r="E21360" t="s">
        <v>1502</v>
      </c>
      <c r="G21360" s="6" t="s">
        <v>29</v>
      </c>
      <c r="H21360" t="s">
        <v>41</v>
      </c>
      <c r="I21360" t="s">
        <v>26</v>
      </c>
      <c r="J21360" t="s">
        <v>27</v>
      </c>
      <c r="K21360">
        <v>21</v>
      </c>
      <c r="L21360">
        <v>15</v>
      </c>
      <c r="M21360" t="s">
        <v>927</v>
      </c>
      <c r="N21360">
        <v>15</v>
      </c>
      <c r="P21360" cm="1">
        <f t="array" ref="P21360">IF(Q21360&gt;0,INDEX(Q21360:Q43084,MATCH(TRUE,INDEX(Q21360:Q43084="",,),0)-1),"")</f>
        <v>3</v>
      </c>
      <c r="Q21360">
        <f t="shared" si="625"/>
        <v>2</v>
      </c>
      <c r="R21360">
        <f t="shared" ref="R21360:R21423" si="626">IF(P21360="","",0)</f>
        <v>0</v>
      </c>
    </row>
    <row r="21361" spans="1:18" x14ac:dyDescent="0.3">
      <c r="A21361" t="s">
        <v>1499</v>
      </c>
      <c r="B21361" s="1">
        <v>38491</v>
      </c>
      <c r="C21361" t="s">
        <v>1500</v>
      </c>
      <c r="D21361" t="s">
        <v>1501</v>
      </c>
      <c r="E21361" t="s">
        <v>1502</v>
      </c>
      <c r="G21361" t="s">
        <v>19</v>
      </c>
      <c r="H21361" t="s">
        <v>20</v>
      </c>
      <c r="I21361" t="s">
        <v>21</v>
      </c>
      <c r="J21361" t="s">
        <v>22</v>
      </c>
      <c r="K21361">
        <v>84</v>
      </c>
      <c r="L21361">
        <v>336</v>
      </c>
      <c r="M21361" t="s">
        <v>32</v>
      </c>
      <c r="N21361">
        <v>375</v>
      </c>
      <c r="P21361" cm="1">
        <f t="array" ref="P21361">IF(Q21361&gt;0,INDEX(Q21361:Q43085,MATCH(TRUE,INDEX(Q21361:Q43085="",,),0)-1),"")</f>
        <v>3</v>
      </c>
      <c r="Q21361">
        <f t="shared" si="625"/>
        <v>3</v>
      </c>
      <c r="R21361">
        <f t="shared" si="626"/>
        <v>0</v>
      </c>
    </row>
    <row r="21362" spans="1:18" x14ac:dyDescent="0.3">
      <c r="A21362" t="s">
        <v>1499</v>
      </c>
      <c r="B21362" s="1">
        <v>38491</v>
      </c>
      <c r="C21362" t="s">
        <v>1500</v>
      </c>
      <c r="D21362" t="s">
        <v>1501</v>
      </c>
      <c r="E21362" t="s">
        <v>1502</v>
      </c>
      <c r="G21362" t="s">
        <v>19</v>
      </c>
      <c r="H21362" t="s">
        <v>41</v>
      </c>
      <c r="I21362" t="s">
        <v>21</v>
      </c>
      <c r="J21362" t="s">
        <v>22</v>
      </c>
      <c r="K21362">
        <v>120</v>
      </c>
      <c r="L21362">
        <v>145</v>
      </c>
      <c r="M21362" t="s">
        <v>32</v>
      </c>
      <c r="N21362">
        <v>160</v>
      </c>
      <c r="P21362" cm="1">
        <f t="array" ref="P21362">IF(Q21362&gt;0,INDEX(Q21362:Q43086,MATCH(TRUE,INDEX(Q21362:Q43086="",,),0)-1),"")</f>
        <v>3</v>
      </c>
      <c r="Q21362">
        <f t="shared" si="625"/>
        <v>3</v>
      </c>
      <c r="R21362">
        <f t="shared" si="626"/>
        <v>0</v>
      </c>
    </row>
    <row r="21363" spans="1:18" x14ac:dyDescent="0.3">
      <c r="A21363" t="s">
        <v>1499</v>
      </c>
      <c r="B21363" s="1">
        <v>38491</v>
      </c>
      <c r="C21363" t="s">
        <v>1500</v>
      </c>
      <c r="D21363" t="s">
        <v>1501</v>
      </c>
      <c r="E21363" t="s">
        <v>1502</v>
      </c>
      <c r="G21363" t="s">
        <v>19</v>
      </c>
      <c r="H21363" t="s">
        <v>63</v>
      </c>
      <c r="I21363" t="s">
        <v>21</v>
      </c>
      <c r="J21363" t="s">
        <v>22</v>
      </c>
      <c r="K21363">
        <v>121</v>
      </c>
      <c r="L21363">
        <v>69</v>
      </c>
      <c r="M21363" t="s">
        <v>32</v>
      </c>
      <c r="N21363">
        <v>85</v>
      </c>
      <c r="P21363" cm="1">
        <f t="array" ref="P21363">IF(Q21363&gt;0,INDEX(Q21363:Q43087,MATCH(TRUE,INDEX(Q21363:Q43087="",,),0)-1),"")</f>
        <v>3</v>
      </c>
      <c r="Q21363">
        <f t="shared" si="625"/>
        <v>3</v>
      </c>
      <c r="R21363">
        <f t="shared" si="626"/>
        <v>0</v>
      </c>
    </row>
    <row r="21364" spans="1:18" x14ac:dyDescent="0.3">
      <c r="A21364" t="s">
        <v>1499</v>
      </c>
      <c r="B21364" s="1">
        <v>38491</v>
      </c>
      <c r="C21364" t="s">
        <v>1500</v>
      </c>
      <c r="D21364" t="s">
        <v>1501</v>
      </c>
      <c r="E21364" t="s">
        <v>1502</v>
      </c>
      <c r="G21364" t="s">
        <v>19</v>
      </c>
      <c r="H21364" t="s">
        <v>63</v>
      </c>
      <c r="I21364" t="s">
        <v>26</v>
      </c>
      <c r="J21364" t="s">
        <v>27</v>
      </c>
      <c r="K21364">
        <v>1105</v>
      </c>
      <c r="L21364">
        <v>14.1</v>
      </c>
      <c r="M21364" t="s">
        <v>32</v>
      </c>
      <c r="N21364">
        <v>37.5</v>
      </c>
      <c r="P21364" cm="1">
        <f t="array" ref="P21364">IF(Q21364&gt;0,INDEX(Q21364:Q43088,MATCH(TRUE,INDEX(Q21364:Q43088="",,),0)-1),"")</f>
        <v>3</v>
      </c>
      <c r="Q21364">
        <f t="shared" si="625"/>
        <v>3</v>
      </c>
      <c r="R21364">
        <f t="shared" si="626"/>
        <v>0</v>
      </c>
    </row>
    <row r="21365" spans="1:18" x14ac:dyDescent="0.3">
      <c r="A21365" t="s">
        <v>1499</v>
      </c>
      <c r="B21365" s="1">
        <v>38491</v>
      </c>
      <c r="C21365" t="s">
        <v>1500</v>
      </c>
      <c r="D21365" t="s">
        <v>1501</v>
      </c>
      <c r="E21365" t="s">
        <v>1502</v>
      </c>
      <c r="G21365" s="6" t="s">
        <v>29</v>
      </c>
      <c r="H21365" t="s">
        <v>30</v>
      </c>
      <c r="I21365" t="s">
        <v>21</v>
      </c>
      <c r="J21365" t="s">
        <v>22</v>
      </c>
      <c r="K21365">
        <v>14</v>
      </c>
      <c r="L21365">
        <v>82</v>
      </c>
      <c r="M21365" t="s">
        <v>32</v>
      </c>
      <c r="N21365">
        <v>82</v>
      </c>
      <c r="P21365" cm="1">
        <f t="array" ref="P21365">IF(Q21365&gt;0,INDEX(Q21365:Q43089,MATCH(TRUE,INDEX(Q21365:Q43089="",,),0)-1),"")</f>
        <v>3</v>
      </c>
      <c r="Q21365">
        <f t="shared" si="625"/>
        <v>3</v>
      </c>
      <c r="R21365">
        <f t="shared" si="626"/>
        <v>0</v>
      </c>
    </row>
    <row r="21366" spans="1:18" x14ac:dyDescent="0.3">
      <c r="A21366" t="s">
        <v>1499</v>
      </c>
      <c r="B21366" s="1">
        <v>38491</v>
      </c>
      <c r="C21366" t="s">
        <v>1500</v>
      </c>
      <c r="D21366" t="s">
        <v>1501</v>
      </c>
      <c r="E21366" t="s">
        <v>1502</v>
      </c>
      <c r="G21366" s="6" t="s">
        <v>29</v>
      </c>
      <c r="H21366" t="s">
        <v>69</v>
      </c>
      <c r="I21366" t="s">
        <v>21</v>
      </c>
      <c r="J21366" t="s">
        <v>22</v>
      </c>
      <c r="K21366">
        <v>52</v>
      </c>
      <c r="L21366">
        <v>50</v>
      </c>
      <c r="M21366" t="s">
        <v>32</v>
      </c>
      <c r="N21366">
        <v>50</v>
      </c>
      <c r="P21366" cm="1">
        <f t="array" ref="P21366">IF(Q21366&gt;0,INDEX(Q21366:Q43090,MATCH(TRUE,INDEX(Q21366:Q43090="",,),0)-1),"")</f>
        <v>3</v>
      </c>
      <c r="Q21366">
        <f t="shared" si="625"/>
        <v>3</v>
      </c>
      <c r="R21366">
        <f t="shared" si="626"/>
        <v>0</v>
      </c>
    </row>
    <row r="21367" spans="1:18" x14ac:dyDescent="0.3">
      <c r="A21367" t="s">
        <v>1499</v>
      </c>
      <c r="B21367" s="1">
        <v>38491</v>
      </c>
      <c r="C21367" t="s">
        <v>1500</v>
      </c>
      <c r="D21367" t="s">
        <v>1501</v>
      </c>
      <c r="E21367" t="s">
        <v>1502</v>
      </c>
      <c r="G21367" s="6" t="s">
        <v>29</v>
      </c>
      <c r="H21367" t="s">
        <v>30</v>
      </c>
      <c r="I21367" t="s">
        <v>26</v>
      </c>
      <c r="J21367" t="s">
        <v>27</v>
      </c>
      <c r="K21367">
        <v>259</v>
      </c>
      <c r="L21367">
        <v>11.4</v>
      </c>
      <c r="M21367" t="s">
        <v>32</v>
      </c>
      <c r="N21367">
        <v>11.4</v>
      </c>
      <c r="P21367" cm="1">
        <f t="array" ref="P21367">IF(Q21367&gt;0,INDEX(Q21367:Q43091,MATCH(TRUE,INDEX(Q21367:Q43091="",,),0)-1),"")</f>
        <v>3</v>
      </c>
      <c r="Q21367">
        <f t="shared" si="625"/>
        <v>3</v>
      </c>
      <c r="R21367">
        <f t="shared" si="626"/>
        <v>0</v>
      </c>
    </row>
    <row r="21368" spans="1:18" x14ac:dyDescent="0.3">
      <c r="A21368" t="s">
        <v>1499</v>
      </c>
      <c r="B21368" s="1">
        <v>38491</v>
      </c>
      <c r="C21368" t="s">
        <v>1500</v>
      </c>
      <c r="D21368" t="s">
        <v>1501</v>
      </c>
      <c r="E21368" t="s">
        <v>1502</v>
      </c>
      <c r="G21368" s="6" t="s">
        <v>29</v>
      </c>
      <c r="H21368" t="s">
        <v>20</v>
      </c>
      <c r="I21368" t="s">
        <v>26</v>
      </c>
      <c r="J21368" t="s">
        <v>27</v>
      </c>
      <c r="K21368">
        <v>139</v>
      </c>
      <c r="L21368">
        <v>8.6999999999999993</v>
      </c>
      <c r="M21368" t="s">
        <v>32</v>
      </c>
      <c r="N21368">
        <v>8.6999999999999993</v>
      </c>
      <c r="P21368" cm="1">
        <f t="array" ref="P21368">IF(Q21368&gt;0,INDEX(Q21368:Q43092,MATCH(TRUE,INDEX(Q21368:Q43092="",,),0)-1),"")</f>
        <v>3</v>
      </c>
      <c r="Q21368">
        <f t="shared" si="625"/>
        <v>3</v>
      </c>
      <c r="R21368">
        <f t="shared" si="626"/>
        <v>0</v>
      </c>
    </row>
    <row r="21369" spans="1:18" x14ac:dyDescent="0.3">
      <c r="A21369" t="s">
        <v>1499</v>
      </c>
      <c r="B21369" s="1">
        <v>38491</v>
      </c>
      <c r="C21369" t="s">
        <v>1500</v>
      </c>
      <c r="D21369" t="s">
        <v>1501</v>
      </c>
      <c r="E21369" t="s">
        <v>1502</v>
      </c>
      <c r="G21369" s="6" t="s">
        <v>29</v>
      </c>
      <c r="H21369" t="s">
        <v>69</v>
      </c>
      <c r="I21369" t="s">
        <v>26</v>
      </c>
      <c r="J21369" t="s">
        <v>27</v>
      </c>
      <c r="K21369">
        <v>466</v>
      </c>
      <c r="L21369">
        <v>8.65</v>
      </c>
      <c r="M21369" t="s">
        <v>32</v>
      </c>
      <c r="N21369">
        <v>8.65</v>
      </c>
      <c r="P21369" cm="1">
        <f t="array" ref="P21369">IF(Q21369&gt;0,INDEX(Q21369:Q43093,MATCH(TRUE,INDEX(Q21369:Q43093="",,),0)-1),"")</f>
        <v>3</v>
      </c>
      <c r="Q21369">
        <f t="shared" si="625"/>
        <v>3</v>
      </c>
      <c r="R21369">
        <f t="shared" si="626"/>
        <v>0</v>
      </c>
    </row>
    <row r="21370" spans="1:18" x14ac:dyDescent="0.3">
      <c r="A21370" t="s">
        <v>1499</v>
      </c>
      <c r="B21370" s="1">
        <v>38491</v>
      </c>
      <c r="C21370" t="s">
        <v>1500</v>
      </c>
      <c r="D21370" t="s">
        <v>1501</v>
      </c>
      <c r="E21370" t="s">
        <v>1502</v>
      </c>
      <c r="G21370" s="6" t="s">
        <v>29</v>
      </c>
      <c r="H21370" t="s">
        <v>41</v>
      </c>
      <c r="I21370" t="s">
        <v>26</v>
      </c>
      <c r="J21370" t="s">
        <v>27</v>
      </c>
      <c r="K21370">
        <v>21</v>
      </c>
      <c r="L21370">
        <v>15</v>
      </c>
      <c r="M21370" t="s">
        <v>32</v>
      </c>
      <c r="N21370">
        <v>15</v>
      </c>
      <c r="P21370" cm="1">
        <f t="array" ref="P21370">IF(Q21370&gt;0,INDEX(Q21370:Q43094,MATCH(TRUE,INDEX(Q21370:Q43094="",,),0)-1),"")</f>
        <v>3</v>
      </c>
      <c r="Q21370">
        <f t="shared" si="625"/>
        <v>3</v>
      </c>
      <c r="R21370">
        <f t="shared" si="626"/>
        <v>0</v>
      </c>
    </row>
    <row r="21371" spans="1:18" x14ac:dyDescent="0.3">
      <c r="P21371" t="str" cm="1">
        <f t="array" ref="P21371">IF(Q21371&gt;0,INDEX(Q21371:Q43095,MATCH(TRUE,INDEX(Q21371:Q43095="",,),0)-1),"")</f>
        <v/>
      </c>
      <c r="R21371" t="str">
        <f t="shared" si="626"/>
        <v/>
      </c>
    </row>
    <row r="21372" spans="1:18" x14ac:dyDescent="0.3">
      <c r="A21372" t="s">
        <v>1499</v>
      </c>
      <c r="B21372" s="1">
        <v>38491</v>
      </c>
      <c r="C21372" t="s">
        <v>1500</v>
      </c>
      <c r="D21372" t="s">
        <v>1503</v>
      </c>
      <c r="E21372" t="s">
        <v>1504</v>
      </c>
      <c r="G21372" t="s">
        <v>19</v>
      </c>
      <c r="H21372" t="s">
        <v>41</v>
      </c>
      <c r="I21372" t="s">
        <v>21</v>
      </c>
      <c r="J21372" t="s">
        <v>22</v>
      </c>
      <c r="K21372">
        <v>139</v>
      </c>
      <c r="L21372">
        <v>168</v>
      </c>
      <c r="M21372" t="s">
        <v>32</v>
      </c>
      <c r="N21372">
        <v>185</v>
      </c>
      <c r="O21372" t="s">
        <v>24</v>
      </c>
      <c r="P21372" cm="1">
        <f t="array" ref="P21372">IF(Q21372&gt;0,INDEX(Q21372:Q43096,MATCH(TRUE,INDEX(Q21372:Q43096="",,),0)-1),"")</f>
        <v>2</v>
      </c>
      <c r="Q21372">
        <v>1</v>
      </c>
      <c r="R21372">
        <f t="shared" si="626"/>
        <v>0</v>
      </c>
    </row>
    <row r="21373" spans="1:18" x14ac:dyDescent="0.3">
      <c r="A21373" t="s">
        <v>1499</v>
      </c>
      <c r="B21373" s="1">
        <v>38491</v>
      </c>
      <c r="C21373" t="s">
        <v>1500</v>
      </c>
      <c r="D21373" t="s">
        <v>1503</v>
      </c>
      <c r="E21373" t="s">
        <v>1504</v>
      </c>
      <c r="G21373" t="s">
        <v>19</v>
      </c>
      <c r="H21373" t="s">
        <v>28</v>
      </c>
      <c r="I21373" t="s">
        <v>26</v>
      </c>
      <c r="J21373" t="s">
        <v>27</v>
      </c>
      <c r="K21373">
        <v>686</v>
      </c>
      <c r="L21373">
        <v>17.75</v>
      </c>
      <c r="M21373" t="s">
        <v>32</v>
      </c>
      <c r="N21373">
        <v>36.85</v>
      </c>
      <c r="O21373" t="s">
        <v>24</v>
      </c>
      <c r="P21373" cm="1">
        <f t="array" ref="P21373">IF(Q21373&gt;0,INDEX(Q21373:Q43097,MATCH(TRUE,INDEX(Q21373:Q43097="",,),0)-1),"")</f>
        <v>2</v>
      </c>
      <c r="Q21373">
        <v>1</v>
      </c>
      <c r="R21373">
        <f t="shared" si="626"/>
        <v>0</v>
      </c>
    </row>
    <row r="21374" spans="1:18" x14ac:dyDescent="0.3">
      <c r="A21374" t="s">
        <v>1499</v>
      </c>
      <c r="B21374" s="1">
        <v>38491</v>
      </c>
      <c r="C21374" t="s">
        <v>1500</v>
      </c>
      <c r="D21374" t="s">
        <v>1503</v>
      </c>
      <c r="E21374" t="s">
        <v>1504</v>
      </c>
      <c r="G21374" s="6" t="s">
        <v>29</v>
      </c>
      <c r="H21374" t="s">
        <v>69</v>
      </c>
      <c r="I21374" t="s">
        <v>21</v>
      </c>
      <c r="J21374" t="s">
        <v>22</v>
      </c>
      <c r="K21374">
        <v>18</v>
      </c>
      <c r="L21374">
        <v>88</v>
      </c>
      <c r="M21374" t="s">
        <v>32</v>
      </c>
      <c r="N21374">
        <v>88</v>
      </c>
      <c r="O21374" t="s">
        <v>24</v>
      </c>
      <c r="P21374" cm="1">
        <f t="array" ref="P21374">IF(Q21374&gt;0,INDEX(Q21374:Q43098,MATCH(TRUE,INDEX(Q21374:Q43098="",,),0)-1),"")</f>
        <v>2</v>
      </c>
      <c r="Q21374">
        <v>1</v>
      </c>
      <c r="R21374">
        <f t="shared" si="626"/>
        <v>0</v>
      </c>
    </row>
    <row r="21375" spans="1:18" x14ac:dyDescent="0.3">
      <c r="A21375" t="s">
        <v>1499</v>
      </c>
      <c r="B21375" s="1">
        <v>38491</v>
      </c>
      <c r="C21375" t="s">
        <v>1500</v>
      </c>
      <c r="D21375" t="s">
        <v>1503</v>
      </c>
      <c r="E21375" t="s">
        <v>1504</v>
      </c>
      <c r="G21375" s="6" t="s">
        <v>29</v>
      </c>
      <c r="H21375" t="s">
        <v>69</v>
      </c>
      <c r="I21375" t="s">
        <v>26</v>
      </c>
      <c r="J21375" t="s">
        <v>27</v>
      </c>
      <c r="K21375">
        <v>93</v>
      </c>
      <c r="L21375">
        <v>9.8000000000000007</v>
      </c>
      <c r="M21375" t="s">
        <v>32</v>
      </c>
      <c r="N21375">
        <v>9.8000000000000007</v>
      </c>
      <c r="O21375" t="s">
        <v>24</v>
      </c>
      <c r="P21375" cm="1">
        <f t="array" ref="P21375">IF(Q21375&gt;0,INDEX(Q21375:Q43099,MATCH(TRUE,INDEX(Q21375:Q43099="",,),0)-1),"")</f>
        <v>2</v>
      </c>
      <c r="Q21375">
        <v>1</v>
      </c>
      <c r="R21375">
        <f t="shared" si="626"/>
        <v>0</v>
      </c>
    </row>
    <row r="21376" spans="1:18" x14ac:dyDescent="0.3">
      <c r="A21376" t="s">
        <v>1499</v>
      </c>
      <c r="B21376" s="1">
        <v>38491</v>
      </c>
      <c r="C21376" t="s">
        <v>1500</v>
      </c>
      <c r="D21376" t="s">
        <v>1503</v>
      </c>
      <c r="E21376" t="s">
        <v>1504</v>
      </c>
      <c r="G21376" s="6" t="s">
        <v>29</v>
      </c>
      <c r="H21376" t="s">
        <v>41</v>
      </c>
      <c r="I21376" t="s">
        <v>26</v>
      </c>
      <c r="J21376" t="s">
        <v>27</v>
      </c>
      <c r="K21376">
        <v>65</v>
      </c>
      <c r="L21376">
        <v>10</v>
      </c>
      <c r="M21376" t="s">
        <v>32</v>
      </c>
      <c r="N21376">
        <v>10</v>
      </c>
      <c r="O21376" t="s">
        <v>24</v>
      </c>
      <c r="P21376" cm="1">
        <f t="array" ref="P21376">IF(Q21376&gt;0,INDEX(Q21376:Q43100,MATCH(TRUE,INDEX(Q21376:Q43100="",,),0)-1),"")</f>
        <v>2</v>
      </c>
      <c r="Q21376">
        <v>1</v>
      </c>
      <c r="R21376">
        <f t="shared" si="626"/>
        <v>0</v>
      </c>
    </row>
    <row r="21377" spans="1:18" x14ac:dyDescent="0.3">
      <c r="A21377" t="s">
        <v>1499</v>
      </c>
      <c r="B21377" s="1">
        <v>38491</v>
      </c>
      <c r="C21377" t="s">
        <v>1500</v>
      </c>
      <c r="D21377" t="s">
        <v>1503</v>
      </c>
      <c r="E21377" t="s">
        <v>1504</v>
      </c>
      <c r="G21377" s="6" t="s">
        <v>29</v>
      </c>
      <c r="H21377" t="s">
        <v>63</v>
      </c>
      <c r="I21377" t="s">
        <v>26</v>
      </c>
      <c r="J21377" t="s">
        <v>27</v>
      </c>
      <c r="K21377">
        <v>13</v>
      </c>
      <c r="L21377">
        <v>16.3</v>
      </c>
      <c r="M21377" t="s">
        <v>32</v>
      </c>
      <c r="N21377">
        <v>16.3</v>
      </c>
      <c r="O21377" t="s">
        <v>24</v>
      </c>
      <c r="P21377" cm="1">
        <f t="array" ref="P21377">IF(Q21377&gt;0,INDEX(Q21377:Q43101,MATCH(TRUE,INDEX(Q21377:Q43101="",,),0)-1),"")</f>
        <v>2</v>
      </c>
      <c r="Q21377">
        <v>1</v>
      </c>
      <c r="R21377">
        <f t="shared" si="626"/>
        <v>0</v>
      </c>
    </row>
    <row r="21378" spans="1:18" x14ac:dyDescent="0.3">
      <c r="A21378" t="s">
        <v>1499</v>
      </c>
      <c r="B21378" s="1">
        <v>38491</v>
      </c>
      <c r="C21378" t="s">
        <v>1500</v>
      </c>
      <c r="D21378" t="s">
        <v>1503</v>
      </c>
      <c r="E21378" t="s">
        <v>1504</v>
      </c>
      <c r="G21378" s="6" t="s">
        <v>29</v>
      </c>
      <c r="H21378" t="s">
        <v>64</v>
      </c>
      <c r="I21378" t="s">
        <v>26</v>
      </c>
      <c r="J21378" t="s">
        <v>27</v>
      </c>
      <c r="K21378">
        <v>16</v>
      </c>
      <c r="L21378">
        <v>8.9499999999999993</v>
      </c>
      <c r="M21378" t="s">
        <v>32</v>
      </c>
      <c r="N21378">
        <v>8.9499999999999993</v>
      </c>
      <c r="O21378" t="s">
        <v>24</v>
      </c>
      <c r="P21378" cm="1">
        <f t="array" ref="P21378">IF(Q21378&gt;0,INDEX(Q21378:Q43102,MATCH(TRUE,INDEX(Q21378:Q43102="",,),0)-1),"")</f>
        <v>2</v>
      </c>
      <c r="Q21378">
        <v>1</v>
      </c>
      <c r="R21378">
        <f t="shared" si="626"/>
        <v>0</v>
      </c>
    </row>
    <row r="21379" spans="1:18" x14ac:dyDescent="0.3">
      <c r="A21379" t="s">
        <v>1499</v>
      </c>
      <c r="B21379" s="1">
        <v>38491</v>
      </c>
      <c r="C21379" t="s">
        <v>1500</v>
      </c>
      <c r="D21379" t="s">
        <v>1503</v>
      </c>
      <c r="E21379" t="s">
        <v>1504</v>
      </c>
      <c r="G21379" t="s">
        <v>19</v>
      </c>
      <c r="H21379" t="s">
        <v>41</v>
      </c>
      <c r="I21379" t="s">
        <v>21</v>
      </c>
      <c r="J21379" t="s">
        <v>22</v>
      </c>
      <c r="K21379">
        <v>139</v>
      </c>
      <c r="L21379">
        <v>168</v>
      </c>
      <c r="M21379" t="s">
        <v>927</v>
      </c>
      <c r="N21379">
        <v>175</v>
      </c>
      <c r="P21379" cm="1">
        <f t="array" ref="P21379">IF(Q21379&gt;0,INDEX(Q21379:Q43103,MATCH(TRUE,INDEX(Q21379:Q43103="",,),0)-1),"")</f>
        <v>2</v>
      </c>
      <c r="Q21379">
        <v>2</v>
      </c>
      <c r="R21379">
        <f t="shared" si="626"/>
        <v>0</v>
      </c>
    </row>
    <row r="21380" spans="1:18" x14ac:dyDescent="0.3">
      <c r="A21380" t="s">
        <v>1499</v>
      </c>
      <c r="B21380" s="1">
        <v>38491</v>
      </c>
      <c r="C21380" t="s">
        <v>1500</v>
      </c>
      <c r="D21380" t="s">
        <v>1503</v>
      </c>
      <c r="E21380" t="s">
        <v>1504</v>
      </c>
      <c r="G21380" t="s">
        <v>19</v>
      </c>
      <c r="H21380" t="s">
        <v>28</v>
      </c>
      <c r="I21380" t="s">
        <v>26</v>
      </c>
      <c r="J21380" t="s">
        <v>27</v>
      </c>
      <c r="K21380">
        <v>686</v>
      </c>
      <c r="L21380">
        <v>17.75</v>
      </c>
      <c r="M21380" t="s">
        <v>927</v>
      </c>
      <c r="N21380">
        <v>28</v>
      </c>
      <c r="P21380" cm="1">
        <f t="array" ref="P21380">IF(Q21380&gt;0,INDEX(Q21380:Q43104,MATCH(TRUE,INDEX(Q21380:Q43104="",,),0)-1),"")</f>
        <v>2</v>
      </c>
      <c r="Q21380">
        <v>2</v>
      </c>
      <c r="R21380">
        <f t="shared" si="626"/>
        <v>0</v>
      </c>
    </row>
    <row r="21381" spans="1:18" x14ac:dyDescent="0.3">
      <c r="A21381" t="s">
        <v>1499</v>
      </c>
      <c r="B21381" s="1">
        <v>38491</v>
      </c>
      <c r="C21381" t="s">
        <v>1500</v>
      </c>
      <c r="D21381" t="s">
        <v>1503</v>
      </c>
      <c r="E21381" t="s">
        <v>1504</v>
      </c>
      <c r="G21381" s="6" t="s">
        <v>29</v>
      </c>
      <c r="H21381" t="s">
        <v>69</v>
      </c>
      <c r="I21381" t="s">
        <v>21</v>
      </c>
      <c r="J21381" t="s">
        <v>22</v>
      </c>
      <c r="K21381">
        <v>18</v>
      </c>
      <c r="L21381">
        <v>88</v>
      </c>
      <c r="M21381" t="s">
        <v>927</v>
      </c>
      <c r="N21381">
        <v>88</v>
      </c>
      <c r="P21381" cm="1">
        <f t="array" ref="P21381">IF(Q21381&gt;0,INDEX(Q21381:Q43105,MATCH(TRUE,INDEX(Q21381:Q43105="",,),0)-1),"")</f>
        <v>2</v>
      </c>
      <c r="Q21381">
        <v>2</v>
      </c>
      <c r="R21381">
        <f t="shared" si="626"/>
        <v>0</v>
      </c>
    </row>
    <row r="21382" spans="1:18" x14ac:dyDescent="0.3">
      <c r="A21382" t="s">
        <v>1499</v>
      </c>
      <c r="B21382" s="1">
        <v>38491</v>
      </c>
      <c r="C21382" t="s">
        <v>1500</v>
      </c>
      <c r="D21382" t="s">
        <v>1503</v>
      </c>
      <c r="E21382" t="s">
        <v>1504</v>
      </c>
      <c r="G21382" s="6" t="s">
        <v>29</v>
      </c>
      <c r="H21382" t="s">
        <v>69</v>
      </c>
      <c r="I21382" t="s">
        <v>26</v>
      </c>
      <c r="J21382" t="s">
        <v>27</v>
      </c>
      <c r="K21382">
        <v>93</v>
      </c>
      <c r="L21382">
        <v>9.8000000000000007</v>
      </c>
      <c r="M21382" t="s">
        <v>927</v>
      </c>
      <c r="N21382">
        <v>9.8000000000000007</v>
      </c>
      <c r="P21382" cm="1">
        <f t="array" ref="P21382">IF(Q21382&gt;0,INDEX(Q21382:Q43106,MATCH(TRUE,INDEX(Q21382:Q43106="",,),0)-1),"")</f>
        <v>2</v>
      </c>
      <c r="Q21382">
        <v>2</v>
      </c>
      <c r="R21382">
        <f t="shared" si="626"/>
        <v>0</v>
      </c>
    </row>
    <row r="21383" spans="1:18" x14ac:dyDescent="0.3">
      <c r="A21383" t="s">
        <v>1499</v>
      </c>
      <c r="B21383" s="1">
        <v>38491</v>
      </c>
      <c r="C21383" t="s">
        <v>1500</v>
      </c>
      <c r="D21383" t="s">
        <v>1503</v>
      </c>
      <c r="E21383" t="s">
        <v>1504</v>
      </c>
      <c r="G21383" s="6" t="s">
        <v>29</v>
      </c>
      <c r="H21383" t="s">
        <v>41</v>
      </c>
      <c r="I21383" t="s">
        <v>26</v>
      </c>
      <c r="J21383" t="s">
        <v>27</v>
      </c>
      <c r="K21383">
        <v>65</v>
      </c>
      <c r="L21383">
        <v>10</v>
      </c>
      <c r="M21383" t="s">
        <v>927</v>
      </c>
      <c r="N21383">
        <v>10</v>
      </c>
      <c r="P21383" cm="1">
        <f t="array" ref="P21383">IF(Q21383&gt;0,INDEX(Q21383:Q43107,MATCH(TRUE,INDEX(Q21383:Q43107="",,),0)-1),"")</f>
        <v>2</v>
      </c>
      <c r="Q21383">
        <v>2</v>
      </c>
      <c r="R21383">
        <f t="shared" si="626"/>
        <v>0</v>
      </c>
    </row>
    <row r="21384" spans="1:18" x14ac:dyDescent="0.3">
      <c r="A21384" t="s">
        <v>1499</v>
      </c>
      <c r="B21384" s="1">
        <v>38491</v>
      </c>
      <c r="C21384" t="s">
        <v>1500</v>
      </c>
      <c r="D21384" t="s">
        <v>1503</v>
      </c>
      <c r="E21384" t="s">
        <v>1504</v>
      </c>
      <c r="G21384" s="6" t="s">
        <v>29</v>
      </c>
      <c r="H21384" t="s">
        <v>63</v>
      </c>
      <c r="I21384" t="s">
        <v>26</v>
      </c>
      <c r="J21384" t="s">
        <v>27</v>
      </c>
      <c r="K21384">
        <v>13</v>
      </c>
      <c r="L21384">
        <v>16.3</v>
      </c>
      <c r="M21384" t="s">
        <v>927</v>
      </c>
      <c r="N21384">
        <v>16.3</v>
      </c>
      <c r="P21384" cm="1">
        <f t="array" ref="P21384">IF(Q21384&gt;0,INDEX(Q21384:Q43108,MATCH(TRUE,INDEX(Q21384:Q43108="",,),0)-1),"")</f>
        <v>2</v>
      </c>
      <c r="Q21384">
        <v>2</v>
      </c>
      <c r="R21384">
        <f t="shared" si="626"/>
        <v>0</v>
      </c>
    </row>
    <row r="21385" spans="1:18" x14ac:dyDescent="0.3">
      <c r="A21385" t="s">
        <v>1499</v>
      </c>
      <c r="B21385" s="1">
        <v>38491</v>
      </c>
      <c r="C21385" t="s">
        <v>1500</v>
      </c>
      <c r="D21385" t="s">
        <v>1503</v>
      </c>
      <c r="E21385" t="s">
        <v>1504</v>
      </c>
      <c r="G21385" s="6" t="s">
        <v>29</v>
      </c>
      <c r="H21385" t="s">
        <v>64</v>
      </c>
      <c r="I21385" t="s">
        <v>26</v>
      </c>
      <c r="J21385" t="s">
        <v>27</v>
      </c>
      <c r="K21385">
        <v>16</v>
      </c>
      <c r="L21385">
        <v>8.9499999999999993</v>
      </c>
      <c r="M21385" t="s">
        <v>927</v>
      </c>
      <c r="N21385">
        <v>8.9499999999999993</v>
      </c>
      <c r="P21385" cm="1">
        <f t="array" ref="P21385">IF(Q21385&gt;0,INDEX(Q21385:Q43109,MATCH(TRUE,INDEX(Q21385:Q43109="",,),0)-1),"")</f>
        <v>2</v>
      </c>
      <c r="Q21385">
        <v>2</v>
      </c>
      <c r="R21385">
        <f t="shared" si="626"/>
        <v>0</v>
      </c>
    </row>
    <row r="21386" spans="1:18" x14ac:dyDescent="0.3">
      <c r="P21386" t="str" cm="1">
        <f t="array" ref="P21386">IF(Q21386&gt;0,INDEX(Q21386:Q43110,MATCH(TRUE,INDEX(Q21386:Q43110="",,),0)-1),"")</f>
        <v/>
      </c>
      <c r="R21386" t="str">
        <f t="shared" si="626"/>
        <v/>
      </c>
    </row>
    <row r="21387" spans="1:18" x14ac:dyDescent="0.3">
      <c r="A21387" t="s">
        <v>1499</v>
      </c>
      <c r="B21387" s="1">
        <v>38491</v>
      </c>
      <c r="C21387" t="s">
        <v>1500</v>
      </c>
      <c r="D21387" t="s">
        <v>1505</v>
      </c>
      <c r="E21387" t="s">
        <v>1506</v>
      </c>
      <c r="G21387" t="s">
        <v>19</v>
      </c>
      <c r="H21387" t="s">
        <v>20</v>
      </c>
      <c r="I21387" t="s">
        <v>21</v>
      </c>
      <c r="J21387" t="s">
        <v>22</v>
      </c>
      <c r="K21387">
        <v>63</v>
      </c>
      <c r="L21387">
        <v>432</v>
      </c>
      <c r="M21387" t="s">
        <v>32</v>
      </c>
      <c r="N21387">
        <v>515</v>
      </c>
      <c r="O21387" t="s">
        <v>24</v>
      </c>
      <c r="P21387" cm="1">
        <f t="array" ref="P21387">IF(Q21387&gt;0,INDEX(Q21387:Q43111,MATCH(TRUE,INDEX(Q21387:Q43111="",,),0)-1),"")</f>
        <v>3</v>
      </c>
      <c r="Q21387">
        <v>1</v>
      </c>
      <c r="R21387">
        <f t="shared" si="626"/>
        <v>0</v>
      </c>
    </row>
    <row r="21388" spans="1:18" x14ac:dyDescent="0.3">
      <c r="A21388" t="s">
        <v>1499</v>
      </c>
      <c r="B21388" s="1">
        <v>38491</v>
      </c>
      <c r="C21388" t="s">
        <v>1500</v>
      </c>
      <c r="D21388" t="s">
        <v>1505</v>
      </c>
      <c r="E21388" t="s">
        <v>1506</v>
      </c>
      <c r="G21388" t="s">
        <v>19</v>
      </c>
      <c r="H21388" t="s">
        <v>20</v>
      </c>
      <c r="I21388" t="s">
        <v>26</v>
      </c>
      <c r="J21388" t="s">
        <v>27</v>
      </c>
      <c r="K21388">
        <v>275</v>
      </c>
      <c r="L21388">
        <v>14.8</v>
      </c>
      <c r="M21388" t="s">
        <v>32</v>
      </c>
      <c r="N21388">
        <v>26.75</v>
      </c>
      <c r="O21388" t="s">
        <v>24</v>
      </c>
      <c r="P21388" cm="1">
        <f t="array" ref="P21388">IF(Q21388&gt;0,INDEX(Q21388:Q43112,MATCH(TRUE,INDEX(Q21388:Q43112="",,),0)-1),"")</f>
        <v>3</v>
      </c>
      <c r="Q21388">
        <v>1</v>
      </c>
      <c r="R21388">
        <f t="shared" si="626"/>
        <v>0</v>
      </c>
    </row>
    <row r="21389" spans="1:18" x14ac:dyDescent="0.3">
      <c r="A21389" t="s">
        <v>1499</v>
      </c>
      <c r="B21389" s="1">
        <v>38491</v>
      </c>
      <c r="C21389" t="s">
        <v>1500</v>
      </c>
      <c r="D21389" t="s">
        <v>1505</v>
      </c>
      <c r="E21389" t="s">
        <v>1506</v>
      </c>
      <c r="G21389" s="6" t="s">
        <v>29</v>
      </c>
      <c r="H21389" t="s">
        <v>126</v>
      </c>
      <c r="I21389" t="s">
        <v>21</v>
      </c>
      <c r="J21389" t="s">
        <v>22</v>
      </c>
      <c r="K21389">
        <v>6</v>
      </c>
      <c r="L21389">
        <v>69</v>
      </c>
      <c r="M21389" t="s">
        <v>32</v>
      </c>
      <c r="N21389">
        <v>69</v>
      </c>
      <c r="O21389" t="s">
        <v>24</v>
      </c>
      <c r="P21389" cm="1">
        <f t="array" ref="P21389">IF(Q21389&gt;0,INDEX(Q21389:Q43113,MATCH(TRUE,INDEX(Q21389:Q43113="",,),0)-1),"")</f>
        <v>3</v>
      </c>
      <c r="Q21389">
        <v>1</v>
      </c>
      <c r="R21389">
        <f t="shared" si="626"/>
        <v>0</v>
      </c>
    </row>
    <row r="21390" spans="1:18" x14ac:dyDescent="0.3">
      <c r="A21390" t="s">
        <v>1499</v>
      </c>
      <c r="B21390" s="1">
        <v>38491</v>
      </c>
      <c r="C21390" t="s">
        <v>1500</v>
      </c>
      <c r="D21390" t="s">
        <v>1505</v>
      </c>
      <c r="E21390" t="s">
        <v>1506</v>
      </c>
      <c r="G21390" s="6" t="s">
        <v>29</v>
      </c>
      <c r="H21390" t="s">
        <v>30</v>
      </c>
      <c r="I21390" t="s">
        <v>26</v>
      </c>
      <c r="J21390" t="s">
        <v>27</v>
      </c>
      <c r="K21390">
        <v>51</v>
      </c>
      <c r="L21390">
        <v>15.5</v>
      </c>
      <c r="M21390" t="s">
        <v>32</v>
      </c>
      <c r="N21390">
        <v>15.5</v>
      </c>
      <c r="O21390" t="s">
        <v>24</v>
      </c>
      <c r="P21390" cm="1">
        <f t="array" ref="P21390">IF(Q21390&gt;0,INDEX(Q21390:Q43114,MATCH(TRUE,INDEX(Q21390:Q43114="",,),0)-1),"")</f>
        <v>3</v>
      </c>
      <c r="Q21390">
        <v>1</v>
      </c>
      <c r="R21390">
        <f t="shared" si="626"/>
        <v>0</v>
      </c>
    </row>
    <row r="21391" spans="1:18" x14ac:dyDescent="0.3">
      <c r="A21391" t="s">
        <v>1499</v>
      </c>
      <c r="B21391" s="1">
        <v>38491</v>
      </c>
      <c r="C21391" t="s">
        <v>1500</v>
      </c>
      <c r="D21391" t="s">
        <v>1505</v>
      </c>
      <c r="E21391" t="s">
        <v>1506</v>
      </c>
      <c r="G21391" s="6" t="s">
        <v>29</v>
      </c>
      <c r="H21391" t="s">
        <v>126</v>
      </c>
      <c r="I21391" t="s">
        <v>26</v>
      </c>
      <c r="J21391" t="s">
        <v>27</v>
      </c>
      <c r="K21391">
        <v>110</v>
      </c>
      <c r="L21391">
        <v>10</v>
      </c>
      <c r="M21391" t="s">
        <v>32</v>
      </c>
      <c r="N21391">
        <v>10</v>
      </c>
      <c r="O21391" t="s">
        <v>24</v>
      </c>
      <c r="P21391" cm="1">
        <f t="array" ref="P21391">IF(Q21391&gt;0,INDEX(Q21391:Q43115,MATCH(TRUE,INDEX(Q21391:Q43115="",,),0)-1),"")</f>
        <v>3</v>
      </c>
      <c r="Q21391">
        <v>1</v>
      </c>
      <c r="R21391">
        <f t="shared" si="626"/>
        <v>0</v>
      </c>
    </row>
    <row r="21392" spans="1:18" x14ac:dyDescent="0.3">
      <c r="A21392" t="s">
        <v>1499</v>
      </c>
      <c r="B21392" s="1">
        <v>38491</v>
      </c>
      <c r="C21392" t="s">
        <v>1500</v>
      </c>
      <c r="D21392" t="s">
        <v>1505</v>
      </c>
      <c r="E21392" t="s">
        <v>1506</v>
      </c>
      <c r="G21392" s="6" t="s">
        <v>29</v>
      </c>
      <c r="H21392" t="s">
        <v>25</v>
      </c>
      <c r="I21392" t="s">
        <v>26</v>
      </c>
      <c r="J21392" t="s">
        <v>27</v>
      </c>
      <c r="K21392">
        <v>62</v>
      </c>
      <c r="L21392">
        <v>22.5</v>
      </c>
      <c r="M21392" t="s">
        <v>32</v>
      </c>
      <c r="N21392">
        <v>22.5</v>
      </c>
      <c r="O21392" t="s">
        <v>24</v>
      </c>
      <c r="P21392" cm="1">
        <f t="array" ref="P21392">IF(Q21392&gt;0,INDEX(Q21392:Q43116,MATCH(TRUE,INDEX(Q21392:Q43116="",,),0)-1),"")</f>
        <v>3</v>
      </c>
      <c r="Q21392">
        <v>1</v>
      </c>
      <c r="R21392">
        <f t="shared" si="626"/>
        <v>0</v>
      </c>
    </row>
    <row r="21393" spans="1:18" x14ac:dyDescent="0.3">
      <c r="A21393" t="s">
        <v>1499</v>
      </c>
      <c r="B21393" s="1">
        <v>38491</v>
      </c>
      <c r="C21393" t="s">
        <v>1500</v>
      </c>
      <c r="D21393" t="s">
        <v>1505</v>
      </c>
      <c r="E21393" t="s">
        <v>1506</v>
      </c>
      <c r="G21393" t="s">
        <v>19</v>
      </c>
      <c r="H21393" t="s">
        <v>20</v>
      </c>
      <c r="I21393" t="s">
        <v>21</v>
      </c>
      <c r="J21393" t="s">
        <v>22</v>
      </c>
      <c r="K21393">
        <v>63</v>
      </c>
      <c r="L21393">
        <v>432</v>
      </c>
      <c r="M21393" t="s">
        <v>480</v>
      </c>
      <c r="N21393">
        <v>432</v>
      </c>
      <c r="P21393" cm="1">
        <f t="array" ref="P21393">IF(Q21393&gt;0,INDEX(Q21393:Q43117,MATCH(TRUE,INDEX(Q21393:Q43117="",,),0)-1),"")</f>
        <v>3</v>
      </c>
      <c r="Q21393">
        <v>2</v>
      </c>
      <c r="R21393">
        <f t="shared" si="626"/>
        <v>0</v>
      </c>
    </row>
    <row r="21394" spans="1:18" x14ac:dyDescent="0.3">
      <c r="A21394" t="s">
        <v>1499</v>
      </c>
      <c r="B21394" s="1">
        <v>38491</v>
      </c>
      <c r="C21394" t="s">
        <v>1500</v>
      </c>
      <c r="D21394" t="s">
        <v>1505</v>
      </c>
      <c r="E21394" t="s">
        <v>1506</v>
      </c>
      <c r="G21394" t="s">
        <v>19</v>
      </c>
      <c r="H21394" t="s">
        <v>20</v>
      </c>
      <c r="I21394" t="s">
        <v>26</v>
      </c>
      <c r="J21394" t="s">
        <v>27</v>
      </c>
      <c r="K21394">
        <v>275</v>
      </c>
      <c r="L21394">
        <v>14.8</v>
      </c>
      <c r="M21394" t="s">
        <v>480</v>
      </c>
      <c r="N21394">
        <v>35.51</v>
      </c>
      <c r="P21394" cm="1">
        <f t="array" ref="P21394">IF(Q21394&gt;0,INDEX(Q21394:Q43118,MATCH(TRUE,INDEX(Q21394:Q43118="",,),0)-1),"")</f>
        <v>3</v>
      </c>
      <c r="Q21394">
        <v>2</v>
      </c>
      <c r="R21394">
        <f t="shared" si="626"/>
        <v>0</v>
      </c>
    </row>
    <row r="21395" spans="1:18" x14ac:dyDescent="0.3">
      <c r="A21395" t="s">
        <v>1499</v>
      </c>
      <c r="B21395" s="1">
        <v>38491</v>
      </c>
      <c r="C21395" t="s">
        <v>1500</v>
      </c>
      <c r="D21395" t="s">
        <v>1505</v>
      </c>
      <c r="E21395" t="s">
        <v>1506</v>
      </c>
      <c r="G21395" s="6" t="s">
        <v>29</v>
      </c>
      <c r="H21395" t="s">
        <v>126</v>
      </c>
      <c r="I21395" t="s">
        <v>21</v>
      </c>
      <c r="J21395" t="s">
        <v>22</v>
      </c>
      <c r="K21395">
        <v>6</v>
      </c>
      <c r="L21395">
        <v>69</v>
      </c>
      <c r="M21395" t="s">
        <v>480</v>
      </c>
      <c r="N21395">
        <v>69</v>
      </c>
      <c r="P21395" cm="1">
        <f t="array" ref="P21395">IF(Q21395&gt;0,INDEX(Q21395:Q43119,MATCH(TRUE,INDEX(Q21395:Q43119="",,),0)-1),"")</f>
        <v>3</v>
      </c>
      <c r="Q21395">
        <v>2</v>
      </c>
      <c r="R21395">
        <f t="shared" si="626"/>
        <v>0</v>
      </c>
    </row>
    <row r="21396" spans="1:18" x14ac:dyDescent="0.3">
      <c r="A21396" t="s">
        <v>1499</v>
      </c>
      <c r="B21396" s="1">
        <v>38491</v>
      </c>
      <c r="C21396" t="s">
        <v>1500</v>
      </c>
      <c r="D21396" t="s">
        <v>1505</v>
      </c>
      <c r="E21396" t="s">
        <v>1506</v>
      </c>
      <c r="G21396" s="6" t="s">
        <v>29</v>
      </c>
      <c r="H21396" t="s">
        <v>30</v>
      </c>
      <c r="I21396" t="s">
        <v>26</v>
      </c>
      <c r="J21396" t="s">
        <v>27</v>
      </c>
      <c r="K21396">
        <v>51</v>
      </c>
      <c r="L21396">
        <v>15.5</v>
      </c>
      <c r="M21396" t="s">
        <v>480</v>
      </c>
      <c r="N21396">
        <v>15.5</v>
      </c>
      <c r="P21396" cm="1">
        <f t="array" ref="P21396">IF(Q21396&gt;0,INDEX(Q21396:Q43120,MATCH(TRUE,INDEX(Q21396:Q43120="",,),0)-1),"")</f>
        <v>3</v>
      </c>
      <c r="Q21396">
        <v>2</v>
      </c>
      <c r="R21396">
        <f t="shared" si="626"/>
        <v>0</v>
      </c>
    </row>
    <row r="21397" spans="1:18" x14ac:dyDescent="0.3">
      <c r="A21397" t="s">
        <v>1499</v>
      </c>
      <c r="B21397" s="1">
        <v>38491</v>
      </c>
      <c r="C21397" t="s">
        <v>1500</v>
      </c>
      <c r="D21397" t="s">
        <v>1505</v>
      </c>
      <c r="E21397" t="s">
        <v>1506</v>
      </c>
      <c r="G21397" s="6" t="s">
        <v>29</v>
      </c>
      <c r="H21397" t="s">
        <v>126</v>
      </c>
      <c r="I21397" t="s">
        <v>26</v>
      </c>
      <c r="J21397" t="s">
        <v>27</v>
      </c>
      <c r="K21397">
        <v>110</v>
      </c>
      <c r="L21397">
        <v>10</v>
      </c>
      <c r="M21397" t="s">
        <v>480</v>
      </c>
      <c r="N21397">
        <v>10</v>
      </c>
      <c r="P21397" cm="1">
        <f t="array" ref="P21397">IF(Q21397&gt;0,INDEX(Q21397:Q43121,MATCH(TRUE,INDEX(Q21397:Q43121="",,),0)-1),"")</f>
        <v>3</v>
      </c>
      <c r="Q21397">
        <v>2</v>
      </c>
      <c r="R21397">
        <f t="shared" si="626"/>
        <v>0</v>
      </c>
    </row>
    <row r="21398" spans="1:18" x14ac:dyDescent="0.3">
      <c r="A21398" t="s">
        <v>1499</v>
      </c>
      <c r="B21398" s="1">
        <v>38491</v>
      </c>
      <c r="C21398" t="s">
        <v>1500</v>
      </c>
      <c r="D21398" t="s">
        <v>1505</v>
      </c>
      <c r="E21398" t="s">
        <v>1506</v>
      </c>
      <c r="G21398" s="6" t="s">
        <v>29</v>
      </c>
      <c r="H21398" t="s">
        <v>25</v>
      </c>
      <c r="I21398" t="s">
        <v>26</v>
      </c>
      <c r="J21398" t="s">
        <v>27</v>
      </c>
      <c r="K21398">
        <v>62</v>
      </c>
      <c r="L21398">
        <v>22.5</v>
      </c>
      <c r="M21398" t="s">
        <v>480</v>
      </c>
      <c r="N21398">
        <v>22.5</v>
      </c>
      <c r="P21398" cm="1">
        <f t="array" ref="P21398">IF(Q21398&gt;0,INDEX(Q21398:Q43122,MATCH(TRUE,INDEX(Q21398:Q43122="",,),0)-1),"")</f>
        <v>3</v>
      </c>
      <c r="Q21398">
        <v>2</v>
      </c>
      <c r="R21398">
        <f t="shared" si="626"/>
        <v>0</v>
      </c>
    </row>
    <row r="21399" spans="1:18" x14ac:dyDescent="0.3">
      <c r="A21399" t="s">
        <v>1499</v>
      </c>
      <c r="B21399" s="1">
        <v>38491</v>
      </c>
      <c r="C21399" t="s">
        <v>1500</v>
      </c>
      <c r="D21399" t="s">
        <v>1505</v>
      </c>
      <c r="E21399" t="s">
        <v>1506</v>
      </c>
      <c r="G21399" t="s">
        <v>19</v>
      </c>
      <c r="H21399" t="s">
        <v>20</v>
      </c>
      <c r="I21399" t="s">
        <v>21</v>
      </c>
      <c r="J21399" t="s">
        <v>22</v>
      </c>
      <c r="K21399">
        <v>63</v>
      </c>
      <c r="L21399">
        <v>432</v>
      </c>
      <c r="M21399" t="s">
        <v>59</v>
      </c>
      <c r="N21399">
        <v>512</v>
      </c>
      <c r="P21399" cm="1">
        <f t="array" ref="P21399">IF(Q21399&gt;0,INDEX(Q21399:Q43123,MATCH(TRUE,INDEX(Q21399:Q43123="",,),0)-1),"")</f>
        <v>3</v>
      </c>
      <c r="Q21399">
        <v>3</v>
      </c>
      <c r="R21399">
        <f t="shared" si="626"/>
        <v>0</v>
      </c>
    </row>
    <row r="21400" spans="1:18" x14ac:dyDescent="0.3">
      <c r="A21400" t="s">
        <v>1499</v>
      </c>
      <c r="B21400" s="1">
        <v>38491</v>
      </c>
      <c r="C21400" t="s">
        <v>1500</v>
      </c>
      <c r="D21400" t="s">
        <v>1505</v>
      </c>
      <c r="E21400" t="s">
        <v>1506</v>
      </c>
      <c r="G21400" t="s">
        <v>19</v>
      </c>
      <c r="H21400" t="s">
        <v>20</v>
      </c>
      <c r="I21400" t="s">
        <v>26</v>
      </c>
      <c r="J21400" t="s">
        <v>27</v>
      </c>
      <c r="K21400">
        <v>275</v>
      </c>
      <c r="L21400">
        <v>14.8</v>
      </c>
      <c r="M21400" t="s">
        <v>59</v>
      </c>
      <c r="N21400">
        <v>15.15</v>
      </c>
      <c r="P21400" cm="1">
        <f t="array" ref="P21400">IF(Q21400&gt;0,INDEX(Q21400:Q43124,MATCH(TRUE,INDEX(Q21400:Q43124="",,),0)-1),"")</f>
        <v>3</v>
      </c>
      <c r="Q21400">
        <v>3</v>
      </c>
      <c r="R21400">
        <f t="shared" si="626"/>
        <v>0</v>
      </c>
    </row>
    <row r="21401" spans="1:18" x14ac:dyDescent="0.3">
      <c r="A21401" t="s">
        <v>1499</v>
      </c>
      <c r="B21401" s="1">
        <v>38491</v>
      </c>
      <c r="C21401" t="s">
        <v>1500</v>
      </c>
      <c r="D21401" t="s">
        <v>1505</v>
      </c>
      <c r="E21401" t="s">
        <v>1506</v>
      </c>
      <c r="G21401" s="6" t="s">
        <v>29</v>
      </c>
      <c r="H21401" t="s">
        <v>126</v>
      </c>
      <c r="I21401" t="s">
        <v>21</v>
      </c>
      <c r="J21401" t="s">
        <v>22</v>
      </c>
      <c r="K21401">
        <v>6</v>
      </c>
      <c r="L21401">
        <v>69</v>
      </c>
      <c r="M21401" t="s">
        <v>59</v>
      </c>
      <c r="N21401">
        <v>69</v>
      </c>
      <c r="P21401" cm="1">
        <f t="array" ref="P21401">IF(Q21401&gt;0,INDEX(Q21401:Q43125,MATCH(TRUE,INDEX(Q21401:Q43125="",,),0)-1),"")</f>
        <v>3</v>
      </c>
      <c r="Q21401">
        <v>3</v>
      </c>
      <c r="R21401">
        <f t="shared" si="626"/>
        <v>0</v>
      </c>
    </row>
    <row r="21402" spans="1:18" x14ac:dyDescent="0.3">
      <c r="A21402" t="s">
        <v>1499</v>
      </c>
      <c r="B21402" s="1">
        <v>38491</v>
      </c>
      <c r="C21402" t="s">
        <v>1500</v>
      </c>
      <c r="D21402" t="s">
        <v>1505</v>
      </c>
      <c r="E21402" t="s">
        <v>1506</v>
      </c>
      <c r="G21402" s="6" t="s">
        <v>29</v>
      </c>
      <c r="H21402" t="s">
        <v>30</v>
      </c>
      <c r="I21402" t="s">
        <v>26</v>
      </c>
      <c r="J21402" t="s">
        <v>27</v>
      </c>
      <c r="K21402">
        <v>51</v>
      </c>
      <c r="L21402">
        <v>15.5</v>
      </c>
      <c r="M21402" t="s">
        <v>59</v>
      </c>
      <c r="N21402">
        <v>15.5</v>
      </c>
      <c r="P21402" cm="1">
        <f t="array" ref="P21402">IF(Q21402&gt;0,INDEX(Q21402:Q43126,MATCH(TRUE,INDEX(Q21402:Q43126="",,),0)-1),"")</f>
        <v>3</v>
      </c>
      <c r="Q21402">
        <v>3</v>
      </c>
      <c r="R21402">
        <f t="shared" si="626"/>
        <v>0</v>
      </c>
    </row>
    <row r="21403" spans="1:18" x14ac:dyDescent="0.3">
      <c r="A21403" t="s">
        <v>1499</v>
      </c>
      <c r="B21403" s="1">
        <v>38491</v>
      </c>
      <c r="C21403" t="s">
        <v>1500</v>
      </c>
      <c r="D21403" t="s">
        <v>1505</v>
      </c>
      <c r="E21403" t="s">
        <v>1506</v>
      </c>
      <c r="G21403" s="6" t="s">
        <v>29</v>
      </c>
      <c r="H21403" t="s">
        <v>126</v>
      </c>
      <c r="I21403" t="s">
        <v>26</v>
      </c>
      <c r="J21403" t="s">
        <v>27</v>
      </c>
      <c r="K21403">
        <v>110</v>
      </c>
      <c r="L21403">
        <v>10</v>
      </c>
      <c r="M21403" t="s">
        <v>59</v>
      </c>
      <c r="N21403">
        <v>10</v>
      </c>
      <c r="P21403" cm="1">
        <f t="array" ref="P21403">IF(Q21403&gt;0,INDEX(Q21403:Q43127,MATCH(TRUE,INDEX(Q21403:Q43127="",,),0)-1),"")</f>
        <v>3</v>
      </c>
      <c r="Q21403">
        <v>3</v>
      </c>
      <c r="R21403">
        <f t="shared" si="626"/>
        <v>0</v>
      </c>
    </row>
    <row r="21404" spans="1:18" x14ac:dyDescent="0.3">
      <c r="A21404" t="s">
        <v>1499</v>
      </c>
      <c r="B21404" s="1">
        <v>38491</v>
      </c>
      <c r="C21404" t="s">
        <v>1500</v>
      </c>
      <c r="D21404" t="s">
        <v>1505</v>
      </c>
      <c r="E21404" t="s">
        <v>1506</v>
      </c>
      <c r="G21404" s="6" t="s">
        <v>29</v>
      </c>
      <c r="H21404" t="s">
        <v>25</v>
      </c>
      <c r="I21404" t="s">
        <v>26</v>
      </c>
      <c r="J21404" t="s">
        <v>27</v>
      </c>
      <c r="K21404">
        <v>62</v>
      </c>
      <c r="L21404">
        <v>22.5</v>
      </c>
      <c r="M21404" t="s">
        <v>59</v>
      </c>
      <c r="N21404">
        <v>22.5</v>
      </c>
      <c r="P21404" cm="1">
        <f t="array" ref="P21404">IF(Q21404&gt;0,INDEX(Q21404:Q43128,MATCH(TRUE,INDEX(Q21404:Q43128="",,),0)-1),"")</f>
        <v>3</v>
      </c>
      <c r="Q21404">
        <v>3</v>
      </c>
      <c r="R21404">
        <f t="shared" si="626"/>
        <v>0</v>
      </c>
    </row>
    <row r="21405" spans="1:18" x14ac:dyDescent="0.3">
      <c r="P21405" t="str" cm="1">
        <f t="array" ref="P21405">IF(Q21405&gt;0,INDEX(Q21405:Q43129,MATCH(TRUE,INDEX(Q21405:Q43129="",,),0)-1),"")</f>
        <v/>
      </c>
      <c r="R21405" t="str">
        <f t="shared" si="626"/>
        <v/>
      </c>
    </row>
    <row r="21406" spans="1:18" x14ac:dyDescent="0.3">
      <c r="A21406" t="s">
        <v>1499</v>
      </c>
      <c r="B21406" s="1">
        <v>38491</v>
      </c>
      <c r="C21406" t="s">
        <v>1500</v>
      </c>
      <c r="D21406" t="s">
        <v>1507</v>
      </c>
      <c r="E21406" t="s">
        <v>1508</v>
      </c>
      <c r="G21406" t="s">
        <v>19</v>
      </c>
      <c r="H21406" t="s">
        <v>20</v>
      </c>
      <c r="I21406" t="s">
        <v>21</v>
      </c>
      <c r="J21406" t="s">
        <v>22</v>
      </c>
      <c r="K21406">
        <v>5.8</v>
      </c>
      <c r="L21406">
        <v>353</v>
      </c>
      <c r="M21406" t="s">
        <v>927</v>
      </c>
      <c r="N21406">
        <v>500</v>
      </c>
      <c r="O21406" t="s">
        <v>24</v>
      </c>
      <c r="P21406" cm="1">
        <f t="array" ref="P21406">IF(Q21406&gt;0,INDEX(Q21406:Q43130,MATCH(TRUE,INDEX(Q21406:Q43130="",,),0)-1),"")</f>
        <v>3</v>
      </c>
      <c r="Q21406">
        <v>1</v>
      </c>
      <c r="R21406">
        <f t="shared" si="626"/>
        <v>0</v>
      </c>
    </row>
    <row r="21407" spans="1:18" x14ac:dyDescent="0.3">
      <c r="A21407" t="s">
        <v>1499</v>
      </c>
      <c r="B21407" s="1">
        <v>38491</v>
      </c>
      <c r="C21407" t="s">
        <v>1500</v>
      </c>
      <c r="D21407" t="s">
        <v>1507</v>
      </c>
      <c r="E21407" t="s">
        <v>1508</v>
      </c>
      <c r="G21407" t="s">
        <v>19</v>
      </c>
      <c r="H21407" t="s">
        <v>30</v>
      </c>
      <c r="I21407" t="s">
        <v>26</v>
      </c>
      <c r="J21407" t="s">
        <v>27</v>
      </c>
      <c r="K21407">
        <v>30</v>
      </c>
      <c r="L21407">
        <v>16.100000000000001</v>
      </c>
      <c r="M21407" t="s">
        <v>927</v>
      </c>
      <c r="N21407">
        <v>33</v>
      </c>
      <c r="O21407" t="s">
        <v>24</v>
      </c>
      <c r="P21407" cm="1">
        <f t="array" ref="P21407">IF(Q21407&gt;0,INDEX(Q21407:Q43131,MATCH(TRUE,INDEX(Q21407:Q43131="",,),0)-1),"")</f>
        <v>3</v>
      </c>
      <c r="Q21407">
        <v>1</v>
      </c>
      <c r="R21407">
        <f t="shared" si="626"/>
        <v>0</v>
      </c>
    </row>
    <row r="21408" spans="1:18" x14ac:dyDescent="0.3">
      <c r="A21408" t="s">
        <v>1499</v>
      </c>
      <c r="B21408" s="1">
        <v>38491</v>
      </c>
      <c r="C21408" t="s">
        <v>1500</v>
      </c>
      <c r="D21408" t="s">
        <v>1507</v>
      </c>
      <c r="E21408" t="s">
        <v>1508</v>
      </c>
      <c r="G21408" t="s">
        <v>19</v>
      </c>
      <c r="H21408" t="s">
        <v>25</v>
      </c>
      <c r="I21408" t="s">
        <v>26</v>
      </c>
      <c r="J21408" t="s">
        <v>27</v>
      </c>
      <c r="K21408">
        <v>74</v>
      </c>
      <c r="L21408">
        <v>18.899999999999999</v>
      </c>
      <c r="M21408" t="s">
        <v>927</v>
      </c>
      <c r="N21408">
        <v>33</v>
      </c>
      <c r="O21408" t="s">
        <v>24</v>
      </c>
      <c r="P21408" cm="1">
        <f t="array" ref="P21408">IF(Q21408&gt;0,INDEX(Q21408:Q43132,MATCH(TRUE,INDEX(Q21408:Q43132="",,),0)-1),"")</f>
        <v>3</v>
      </c>
      <c r="Q21408">
        <v>1</v>
      </c>
      <c r="R21408">
        <f t="shared" si="626"/>
        <v>0</v>
      </c>
    </row>
    <row r="21409" spans="1:18" x14ac:dyDescent="0.3">
      <c r="A21409" t="s">
        <v>1499</v>
      </c>
      <c r="B21409" s="1">
        <v>38491</v>
      </c>
      <c r="C21409" t="s">
        <v>1500</v>
      </c>
      <c r="D21409" t="s">
        <v>1507</v>
      </c>
      <c r="E21409" t="s">
        <v>1508</v>
      </c>
      <c r="G21409" s="6" t="s">
        <v>29</v>
      </c>
      <c r="H21409" t="s">
        <v>126</v>
      </c>
      <c r="I21409" t="s">
        <v>21</v>
      </c>
      <c r="J21409" t="s">
        <v>22</v>
      </c>
      <c r="K21409">
        <v>2.4</v>
      </c>
      <c r="L21409">
        <v>46</v>
      </c>
      <c r="M21409" t="s">
        <v>927</v>
      </c>
      <c r="N21409">
        <v>46</v>
      </c>
      <c r="O21409" t="s">
        <v>24</v>
      </c>
      <c r="P21409" cm="1">
        <f t="array" ref="P21409">IF(Q21409&gt;0,INDEX(Q21409:Q43133,MATCH(TRUE,INDEX(Q21409:Q43133="",,),0)-1),"")</f>
        <v>3</v>
      </c>
      <c r="Q21409">
        <v>1</v>
      </c>
      <c r="R21409">
        <f t="shared" si="626"/>
        <v>0</v>
      </c>
    </row>
    <row r="21410" spans="1:18" x14ac:dyDescent="0.3">
      <c r="A21410" t="s">
        <v>1499</v>
      </c>
      <c r="B21410" s="1">
        <v>38491</v>
      </c>
      <c r="C21410" t="s">
        <v>1500</v>
      </c>
      <c r="D21410" t="s">
        <v>1507</v>
      </c>
      <c r="E21410" t="s">
        <v>1508</v>
      </c>
      <c r="G21410" s="6" t="s">
        <v>29</v>
      </c>
      <c r="H21410" t="s">
        <v>43</v>
      </c>
      <c r="I21410" t="s">
        <v>26</v>
      </c>
      <c r="J21410" t="s">
        <v>27</v>
      </c>
      <c r="K21410">
        <v>13</v>
      </c>
      <c r="L21410">
        <v>9.75</v>
      </c>
      <c r="M21410" t="s">
        <v>927</v>
      </c>
      <c r="N21410">
        <v>9.75</v>
      </c>
      <c r="O21410" t="s">
        <v>24</v>
      </c>
      <c r="P21410" cm="1">
        <f t="array" ref="P21410">IF(Q21410&gt;0,INDEX(Q21410:Q43134,MATCH(TRUE,INDEX(Q21410:Q43134="",,),0)-1),"")</f>
        <v>3</v>
      </c>
      <c r="Q21410">
        <v>1</v>
      </c>
      <c r="R21410">
        <f t="shared" si="626"/>
        <v>0</v>
      </c>
    </row>
    <row r="21411" spans="1:18" x14ac:dyDescent="0.3">
      <c r="A21411" t="s">
        <v>1499</v>
      </c>
      <c r="B21411" s="1">
        <v>38491</v>
      </c>
      <c r="C21411" t="s">
        <v>1500</v>
      </c>
      <c r="D21411" t="s">
        <v>1507</v>
      </c>
      <c r="E21411" t="s">
        <v>1508</v>
      </c>
      <c r="G21411" t="s">
        <v>19</v>
      </c>
      <c r="H21411" t="s">
        <v>20</v>
      </c>
      <c r="I21411" t="s">
        <v>21</v>
      </c>
      <c r="J21411" t="s">
        <v>22</v>
      </c>
      <c r="K21411">
        <v>5.8</v>
      </c>
      <c r="L21411">
        <v>353</v>
      </c>
      <c r="M21411" t="s">
        <v>59</v>
      </c>
      <c r="N21411">
        <v>463</v>
      </c>
      <c r="P21411" cm="1">
        <f t="array" ref="P21411">IF(Q21411&gt;0,INDEX(Q21411:Q43135,MATCH(TRUE,INDEX(Q21411:Q43135="",,),0)-1),"")</f>
        <v>3</v>
      </c>
      <c r="Q21411">
        <v>2</v>
      </c>
      <c r="R21411">
        <f t="shared" si="626"/>
        <v>0</v>
      </c>
    </row>
    <row r="21412" spans="1:18" x14ac:dyDescent="0.3">
      <c r="A21412" t="s">
        <v>1499</v>
      </c>
      <c r="B21412" s="1">
        <v>38491</v>
      </c>
      <c r="C21412" t="s">
        <v>1500</v>
      </c>
      <c r="D21412" t="s">
        <v>1507</v>
      </c>
      <c r="E21412" t="s">
        <v>1508</v>
      </c>
      <c r="G21412" t="s">
        <v>19</v>
      </c>
      <c r="H21412" t="s">
        <v>30</v>
      </c>
      <c r="I21412" t="s">
        <v>26</v>
      </c>
      <c r="J21412" t="s">
        <v>27</v>
      </c>
      <c r="K21412">
        <v>30</v>
      </c>
      <c r="L21412">
        <v>16.100000000000001</v>
      </c>
      <c r="M21412" t="s">
        <v>59</v>
      </c>
      <c r="N21412">
        <v>16.100000000000001</v>
      </c>
      <c r="P21412" cm="1">
        <f t="array" ref="P21412">IF(Q21412&gt;0,INDEX(Q21412:Q43136,MATCH(TRUE,INDEX(Q21412:Q43136="",,),0)-1),"")</f>
        <v>3</v>
      </c>
      <c r="Q21412">
        <v>2</v>
      </c>
      <c r="R21412">
        <f t="shared" si="626"/>
        <v>0</v>
      </c>
    </row>
    <row r="21413" spans="1:18" x14ac:dyDescent="0.3">
      <c r="A21413" t="s">
        <v>1499</v>
      </c>
      <c r="B21413" s="1">
        <v>38491</v>
      </c>
      <c r="C21413" t="s">
        <v>1500</v>
      </c>
      <c r="D21413" t="s">
        <v>1507</v>
      </c>
      <c r="E21413" t="s">
        <v>1508</v>
      </c>
      <c r="G21413" t="s">
        <v>19</v>
      </c>
      <c r="H21413" t="s">
        <v>25</v>
      </c>
      <c r="I21413" t="s">
        <v>26</v>
      </c>
      <c r="J21413" t="s">
        <v>27</v>
      </c>
      <c r="K21413">
        <v>74</v>
      </c>
      <c r="L21413">
        <v>18.899999999999999</v>
      </c>
      <c r="M21413" t="s">
        <v>59</v>
      </c>
      <c r="N21413">
        <v>18.899999999999999</v>
      </c>
      <c r="P21413" cm="1">
        <f t="array" ref="P21413">IF(Q21413&gt;0,INDEX(Q21413:Q43137,MATCH(TRUE,INDEX(Q21413:Q43137="",,),0)-1),"")</f>
        <v>3</v>
      </c>
      <c r="Q21413">
        <v>2</v>
      </c>
      <c r="R21413">
        <f t="shared" si="626"/>
        <v>0</v>
      </c>
    </row>
    <row r="21414" spans="1:18" x14ac:dyDescent="0.3">
      <c r="A21414" t="s">
        <v>1499</v>
      </c>
      <c r="B21414" s="1">
        <v>38491</v>
      </c>
      <c r="C21414" t="s">
        <v>1500</v>
      </c>
      <c r="D21414" t="s">
        <v>1507</v>
      </c>
      <c r="E21414" t="s">
        <v>1508</v>
      </c>
      <c r="G21414" s="6" t="s">
        <v>29</v>
      </c>
      <c r="H21414" t="s">
        <v>126</v>
      </c>
      <c r="I21414" t="s">
        <v>21</v>
      </c>
      <c r="J21414" t="s">
        <v>22</v>
      </c>
      <c r="K21414">
        <v>2.4</v>
      </c>
      <c r="L21414">
        <v>46</v>
      </c>
      <c r="M21414" t="s">
        <v>59</v>
      </c>
      <c r="N21414">
        <v>46</v>
      </c>
      <c r="P21414" cm="1">
        <f t="array" ref="P21414">IF(Q21414&gt;0,INDEX(Q21414:Q43138,MATCH(TRUE,INDEX(Q21414:Q43138="",,),0)-1),"")</f>
        <v>3</v>
      </c>
      <c r="Q21414">
        <v>2</v>
      </c>
      <c r="R21414">
        <f t="shared" si="626"/>
        <v>0</v>
      </c>
    </row>
    <row r="21415" spans="1:18" x14ac:dyDescent="0.3">
      <c r="A21415" t="s">
        <v>1499</v>
      </c>
      <c r="B21415" s="1">
        <v>38491</v>
      </c>
      <c r="C21415" t="s">
        <v>1500</v>
      </c>
      <c r="D21415" t="s">
        <v>1507</v>
      </c>
      <c r="E21415" t="s">
        <v>1508</v>
      </c>
      <c r="G21415" s="6" t="s">
        <v>29</v>
      </c>
      <c r="H21415" t="s">
        <v>43</v>
      </c>
      <c r="I21415" t="s">
        <v>26</v>
      </c>
      <c r="J21415" t="s">
        <v>27</v>
      </c>
      <c r="K21415">
        <v>13</v>
      </c>
      <c r="L21415">
        <v>9.75</v>
      </c>
      <c r="M21415" t="s">
        <v>59</v>
      </c>
      <c r="N21415">
        <v>9.75</v>
      </c>
      <c r="P21415" cm="1">
        <f t="array" ref="P21415">IF(Q21415&gt;0,INDEX(Q21415:Q43139,MATCH(TRUE,INDEX(Q21415:Q43139="",,),0)-1),"")</f>
        <v>3</v>
      </c>
      <c r="Q21415">
        <v>2</v>
      </c>
      <c r="R21415">
        <f t="shared" si="626"/>
        <v>0</v>
      </c>
    </row>
    <row r="21416" spans="1:18" x14ac:dyDescent="0.3">
      <c r="A21416" t="s">
        <v>1499</v>
      </c>
      <c r="B21416" s="1">
        <v>38491</v>
      </c>
      <c r="C21416" t="s">
        <v>1500</v>
      </c>
      <c r="D21416" t="s">
        <v>1507</v>
      </c>
      <c r="E21416" t="s">
        <v>1508</v>
      </c>
      <c r="G21416" t="s">
        <v>19</v>
      </c>
      <c r="H21416" t="s">
        <v>20</v>
      </c>
      <c r="I21416" t="s">
        <v>21</v>
      </c>
      <c r="J21416" t="s">
        <v>22</v>
      </c>
      <c r="K21416">
        <v>5.8</v>
      </c>
      <c r="L21416">
        <v>353</v>
      </c>
      <c r="M21416" t="s">
        <v>480</v>
      </c>
      <c r="N21416">
        <v>353</v>
      </c>
      <c r="P21416" cm="1">
        <f t="array" ref="P21416">IF(Q21416&gt;0,INDEX(Q21416:Q43140,MATCH(TRUE,INDEX(Q21416:Q43140="",,),0)-1),"")</f>
        <v>3</v>
      </c>
      <c r="Q21416">
        <v>3</v>
      </c>
      <c r="R21416">
        <f t="shared" si="626"/>
        <v>0</v>
      </c>
    </row>
    <row r="21417" spans="1:18" x14ac:dyDescent="0.3">
      <c r="A21417" t="s">
        <v>1499</v>
      </c>
      <c r="B21417" s="1">
        <v>38491</v>
      </c>
      <c r="C21417" t="s">
        <v>1500</v>
      </c>
      <c r="D21417" t="s">
        <v>1507</v>
      </c>
      <c r="E21417" t="s">
        <v>1508</v>
      </c>
      <c r="G21417" t="s">
        <v>19</v>
      </c>
      <c r="H21417" t="s">
        <v>30</v>
      </c>
      <c r="I21417" t="s">
        <v>26</v>
      </c>
      <c r="J21417" t="s">
        <v>27</v>
      </c>
      <c r="K21417">
        <v>30</v>
      </c>
      <c r="L21417">
        <v>16.100000000000001</v>
      </c>
      <c r="M21417" t="s">
        <v>480</v>
      </c>
      <c r="N21417">
        <v>21</v>
      </c>
      <c r="P21417" cm="1">
        <f t="array" ref="P21417">IF(Q21417&gt;0,INDEX(Q21417:Q43141,MATCH(TRUE,INDEX(Q21417:Q43141="",,),0)-1),"")</f>
        <v>3</v>
      </c>
      <c r="Q21417">
        <v>3</v>
      </c>
      <c r="R21417">
        <f t="shared" si="626"/>
        <v>0</v>
      </c>
    </row>
    <row r="21418" spans="1:18" x14ac:dyDescent="0.3">
      <c r="A21418" t="s">
        <v>1499</v>
      </c>
      <c r="B21418" s="1">
        <v>38491</v>
      </c>
      <c r="C21418" t="s">
        <v>1500</v>
      </c>
      <c r="D21418" t="s">
        <v>1507</v>
      </c>
      <c r="E21418" t="s">
        <v>1508</v>
      </c>
      <c r="G21418" t="s">
        <v>19</v>
      </c>
      <c r="H21418" t="s">
        <v>25</v>
      </c>
      <c r="I21418" t="s">
        <v>26</v>
      </c>
      <c r="J21418" t="s">
        <v>27</v>
      </c>
      <c r="K21418">
        <v>74</v>
      </c>
      <c r="L21418">
        <v>18.899999999999999</v>
      </c>
      <c r="M21418" t="s">
        <v>480</v>
      </c>
      <c r="N21418">
        <v>21</v>
      </c>
      <c r="P21418" cm="1">
        <f t="array" ref="P21418">IF(Q21418&gt;0,INDEX(Q21418:Q43142,MATCH(TRUE,INDEX(Q21418:Q43142="",,),0)-1),"")</f>
        <v>3</v>
      </c>
      <c r="Q21418">
        <v>3</v>
      </c>
      <c r="R21418">
        <f t="shared" si="626"/>
        <v>0</v>
      </c>
    </row>
    <row r="21419" spans="1:18" x14ac:dyDescent="0.3">
      <c r="A21419" t="s">
        <v>1499</v>
      </c>
      <c r="B21419" s="1">
        <v>38491</v>
      </c>
      <c r="C21419" t="s">
        <v>1500</v>
      </c>
      <c r="D21419" t="s">
        <v>1507</v>
      </c>
      <c r="E21419" t="s">
        <v>1508</v>
      </c>
      <c r="G21419" s="6" t="s">
        <v>29</v>
      </c>
      <c r="H21419" t="s">
        <v>126</v>
      </c>
      <c r="I21419" t="s">
        <v>21</v>
      </c>
      <c r="J21419" t="s">
        <v>22</v>
      </c>
      <c r="K21419">
        <v>2.4</v>
      </c>
      <c r="L21419">
        <v>46</v>
      </c>
      <c r="M21419" t="s">
        <v>480</v>
      </c>
      <c r="N21419">
        <v>46</v>
      </c>
      <c r="P21419" cm="1">
        <f t="array" ref="P21419">IF(Q21419&gt;0,INDEX(Q21419:Q43143,MATCH(TRUE,INDEX(Q21419:Q43143="",,),0)-1),"")</f>
        <v>3</v>
      </c>
      <c r="Q21419">
        <v>3</v>
      </c>
      <c r="R21419">
        <f t="shared" si="626"/>
        <v>0</v>
      </c>
    </row>
    <row r="21420" spans="1:18" x14ac:dyDescent="0.3">
      <c r="A21420" t="s">
        <v>1499</v>
      </c>
      <c r="B21420" s="1">
        <v>38491</v>
      </c>
      <c r="C21420" t="s">
        <v>1500</v>
      </c>
      <c r="D21420" t="s">
        <v>1507</v>
      </c>
      <c r="E21420" t="s">
        <v>1508</v>
      </c>
      <c r="G21420" s="6" t="s">
        <v>29</v>
      </c>
      <c r="H21420" t="s">
        <v>43</v>
      </c>
      <c r="I21420" t="s">
        <v>26</v>
      </c>
      <c r="J21420" t="s">
        <v>27</v>
      </c>
      <c r="K21420">
        <v>13</v>
      </c>
      <c r="L21420">
        <v>9.75</v>
      </c>
      <c r="M21420" t="s">
        <v>480</v>
      </c>
      <c r="N21420">
        <v>9.75</v>
      </c>
      <c r="P21420" cm="1">
        <f t="array" ref="P21420">IF(Q21420&gt;0,INDEX(Q21420:Q43144,MATCH(TRUE,INDEX(Q21420:Q43144="",,),0)-1),"")</f>
        <v>3</v>
      </c>
      <c r="Q21420">
        <v>3</v>
      </c>
      <c r="R21420">
        <f t="shared" si="626"/>
        <v>0</v>
      </c>
    </row>
    <row r="21421" spans="1:18" x14ac:dyDescent="0.3">
      <c r="P21421" t="str" cm="1">
        <f t="array" ref="P21421">IF(Q21421&gt;0,INDEX(Q21421:Q43145,MATCH(TRUE,INDEX(Q21421:Q43145="",,),0)-1),"")</f>
        <v/>
      </c>
      <c r="R21421" t="str">
        <f t="shared" si="626"/>
        <v/>
      </c>
    </row>
    <row r="21422" spans="1:18" x14ac:dyDescent="0.3">
      <c r="A21422" t="s">
        <v>1499</v>
      </c>
      <c r="B21422" s="1">
        <v>38617</v>
      </c>
      <c r="C21422" t="s">
        <v>1509</v>
      </c>
      <c r="D21422" t="s">
        <v>1510</v>
      </c>
      <c r="E21422" t="s">
        <v>1511</v>
      </c>
      <c r="G21422" t="s">
        <v>19</v>
      </c>
      <c r="H21422" t="s">
        <v>41</v>
      </c>
      <c r="I21422" t="s">
        <v>26</v>
      </c>
      <c r="J21422" t="s">
        <v>27</v>
      </c>
      <c r="K21422">
        <v>409</v>
      </c>
      <c r="L21422">
        <v>40.200000000000003</v>
      </c>
      <c r="M21422" t="s">
        <v>922</v>
      </c>
      <c r="N21422">
        <v>73.8</v>
      </c>
      <c r="O21422" t="s">
        <v>24</v>
      </c>
      <c r="P21422" cm="1">
        <f t="array" ref="P21422">IF(Q21422&gt;0,INDEX(Q21422:Q43146,MATCH(TRUE,INDEX(Q21422:Q43146="",,),0)-1),"")</f>
        <v>7</v>
      </c>
      <c r="Q21422">
        <f>INT((ROW()-21422)/6)+1</f>
        <v>1</v>
      </c>
      <c r="R21422">
        <f t="shared" si="626"/>
        <v>0</v>
      </c>
    </row>
    <row r="21423" spans="1:18" x14ac:dyDescent="0.3">
      <c r="A21423" t="s">
        <v>1499</v>
      </c>
      <c r="B21423" s="1">
        <v>38617</v>
      </c>
      <c r="C21423" t="s">
        <v>1509</v>
      </c>
      <c r="D21423" t="s">
        <v>1510</v>
      </c>
      <c r="E21423" t="s">
        <v>1511</v>
      </c>
      <c r="G21423" t="s">
        <v>19</v>
      </c>
      <c r="H21423" t="s">
        <v>28</v>
      </c>
      <c r="I21423" t="s">
        <v>26</v>
      </c>
      <c r="J21423" t="s">
        <v>27</v>
      </c>
      <c r="K21423">
        <v>608</v>
      </c>
      <c r="L21423">
        <v>15</v>
      </c>
      <c r="M21423" t="s">
        <v>922</v>
      </c>
      <c r="N21423">
        <v>37.25</v>
      </c>
      <c r="O21423" t="s">
        <v>24</v>
      </c>
      <c r="P21423" cm="1">
        <f t="array" ref="P21423">IF(Q21423&gt;0,INDEX(Q21423:Q43147,MATCH(TRUE,INDEX(Q21423:Q43147="",,),0)-1),"")</f>
        <v>7</v>
      </c>
      <c r="Q21423">
        <f t="shared" ref="Q21423:Q21463" si="627">INT((ROW()-21422)/6)+1</f>
        <v>1</v>
      </c>
      <c r="R21423">
        <f t="shared" si="626"/>
        <v>0</v>
      </c>
    </row>
    <row r="21424" spans="1:18" x14ac:dyDescent="0.3">
      <c r="A21424" t="s">
        <v>1499</v>
      </c>
      <c r="B21424" s="1">
        <v>38617</v>
      </c>
      <c r="C21424" t="s">
        <v>1509</v>
      </c>
      <c r="D21424" t="s">
        <v>1510</v>
      </c>
      <c r="E21424" t="s">
        <v>1511</v>
      </c>
      <c r="G21424" s="6" t="s">
        <v>29</v>
      </c>
      <c r="H21424" t="s">
        <v>30</v>
      </c>
      <c r="I21424" t="s">
        <v>26</v>
      </c>
      <c r="J21424" t="s">
        <v>27</v>
      </c>
      <c r="K21424">
        <v>73</v>
      </c>
      <c r="L21424">
        <v>14</v>
      </c>
      <c r="M21424" t="s">
        <v>922</v>
      </c>
      <c r="N21424">
        <v>14</v>
      </c>
      <c r="O21424" t="s">
        <v>24</v>
      </c>
      <c r="P21424" cm="1">
        <f t="array" ref="P21424">IF(Q21424&gt;0,INDEX(Q21424:Q43148,MATCH(TRUE,INDEX(Q21424:Q43148="",,),0)-1),"")</f>
        <v>7</v>
      </c>
      <c r="Q21424">
        <f t="shared" si="627"/>
        <v>1</v>
      </c>
      <c r="R21424">
        <f t="shared" ref="R21424:R21487" si="628">IF(P21424="","",0)</f>
        <v>0</v>
      </c>
    </row>
    <row r="21425" spans="1:18" x14ac:dyDescent="0.3">
      <c r="A21425" t="s">
        <v>1499</v>
      </c>
      <c r="B21425" s="1">
        <v>38617</v>
      </c>
      <c r="C21425" t="s">
        <v>1509</v>
      </c>
      <c r="D21425" t="s">
        <v>1510</v>
      </c>
      <c r="E21425" t="s">
        <v>1511</v>
      </c>
      <c r="G21425" s="6" t="s">
        <v>29</v>
      </c>
      <c r="H21425" t="s">
        <v>25</v>
      </c>
      <c r="I21425" t="s">
        <v>26</v>
      </c>
      <c r="J21425" t="s">
        <v>27</v>
      </c>
      <c r="K21425">
        <v>4</v>
      </c>
      <c r="L21425">
        <v>20.100000000000001</v>
      </c>
      <c r="M21425" t="s">
        <v>922</v>
      </c>
      <c r="N21425">
        <v>20.100000000000001</v>
      </c>
      <c r="O21425" t="s">
        <v>24</v>
      </c>
      <c r="P21425" cm="1">
        <f t="array" ref="P21425">IF(Q21425&gt;0,INDEX(Q21425:Q43149,MATCH(TRUE,INDEX(Q21425:Q43149="",,),0)-1),"")</f>
        <v>7</v>
      </c>
      <c r="Q21425">
        <f t="shared" si="627"/>
        <v>1</v>
      </c>
      <c r="R21425">
        <f t="shared" si="628"/>
        <v>0</v>
      </c>
    </row>
    <row r="21426" spans="1:18" x14ac:dyDescent="0.3">
      <c r="A21426" t="s">
        <v>1499</v>
      </c>
      <c r="B21426" s="1">
        <v>38617</v>
      </c>
      <c r="C21426" t="s">
        <v>1509</v>
      </c>
      <c r="D21426" t="s">
        <v>1510</v>
      </c>
      <c r="E21426" t="s">
        <v>1511</v>
      </c>
      <c r="G21426" s="6" t="s">
        <v>29</v>
      </c>
      <c r="H21426" t="s">
        <v>69</v>
      </c>
      <c r="I21426" t="s">
        <v>26</v>
      </c>
      <c r="J21426" t="s">
        <v>27</v>
      </c>
      <c r="K21426">
        <v>63</v>
      </c>
      <c r="L21426">
        <v>9.5</v>
      </c>
      <c r="M21426" t="s">
        <v>922</v>
      </c>
      <c r="N21426">
        <v>9.5</v>
      </c>
      <c r="O21426" t="s">
        <v>24</v>
      </c>
      <c r="P21426" cm="1">
        <f t="array" ref="P21426">IF(Q21426&gt;0,INDEX(Q21426:Q43150,MATCH(TRUE,INDEX(Q21426:Q43150="",,),0)-1),"")</f>
        <v>7</v>
      </c>
      <c r="Q21426">
        <f t="shared" si="627"/>
        <v>1</v>
      </c>
      <c r="R21426">
        <f t="shared" si="628"/>
        <v>0</v>
      </c>
    </row>
    <row r="21427" spans="1:18" x14ac:dyDescent="0.3">
      <c r="A21427" t="s">
        <v>1499</v>
      </c>
      <c r="B21427" s="1">
        <v>38617</v>
      </c>
      <c r="C21427" t="s">
        <v>1509</v>
      </c>
      <c r="D21427" t="s">
        <v>1510</v>
      </c>
      <c r="E21427" t="s">
        <v>1511</v>
      </c>
      <c r="G21427" s="6" t="s">
        <v>29</v>
      </c>
      <c r="H21427" t="s">
        <v>154</v>
      </c>
      <c r="I21427" t="s">
        <v>26</v>
      </c>
      <c r="J21427" t="s">
        <v>27</v>
      </c>
      <c r="K21427">
        <v>31</v>
      </c>
      <c r="L21427">
        <v>9.5</v>
      </c>
      <c r="M21427" t="s">
        <v>922</v>
      </c>
      <c r="N21427">
        <v>9.5</v>
      </c>
      <c r="O21427" t="s">
        <v>24</v>
      </c>
      <c r="P21427" cm="1">
        <f t="array" ref="P21427">IF(Q21427&gt;0,INDEX(Q21427:Q43151,MATCH(TRUE,INDEX(Q21427:Q43151="",,),0)-1),"")</f>
        <v>7</v>
      </c>
      <c r="Q21427">
        <f t="shared" si="627"/>
        <v>1</v>
      </c>
      <c r="R21427">
        <f t="shared" si="628"/>
        <v>0</v>
      </c>
    </row>
    <row r="21428" spans="1:18" x14ac:dyDescent="0.3">
      <c r="A21428" t="s">
        <v>1499</v>
      </c>
      <c r="B21428" s="1">
        <v>38617</v>
      </c>
      <c r="C21428" t="s">
        <v>1509</v>
      </c>
      <c r="D21428" t="s">
        <v>1510</v>
      </c>
      <c r="E21428" t="s">
        <v>1511</v>
      </c>
      <c r="G21428" t="s">
        <v>19</v>
      </c>
      <c r="H21428" t="s">
        <v>41</v>
      </c>
      <c r="I21428" t="s">
        <v>26</v>
      </c>
      <c r="J21428" t="s">
        <v>27</v>
      </c>
      <c r="K21428">
        <v>409</v>
      </c>
      <c r="L21428">
        <v>40.200000000000003</v>
      </c>
      <c r="M21428" t="s">
        <v>153</v>
      </c>
      <c r="N21428">
        <v>40.200000000000003</v>
      </c>
      <c r="P21428" cm="1">
        <f t="array" ref="P21428">IF(Q21428&gt;0,INDEX(Q21428:Q43152,MATCH(TRUE,INDEX(Q21428:Q43152="",,),0)-1),"")</f>
        <v>7</v>
      </c>
      <c r="Q21428">
        <f t="shared" si="627"/>
        <v>2</v>
      </c>
      <c r="R21428">
        <f t="shared" si="628"/>
        <v>0</v>
      </c>
    </row>
    <row r="21429" spans="1:18" x14ac:dyDescent="0.3">
      <c r="A21429" t="s">
        <v>1499</v>
      </c>
      <c r="B21429" s="1">
        <v>38617</v>
      </c>
      <c r="C21429" t="s">
        <v>1509</v>
      </c>
      <c r="D21429" t="s">
        <v>1510</v>
      </c>
      <c r="E21429" t="s">
        <v>1511</v>
      </c>
      <c r="G21429" t="s">
        <v>19</v>
      </c>
      <c r="H21429" t="s">
        <v>28</v>
      </c>
      <c r="I21429" t="s">
        <v>26</v>
      </c>
      <c r="J21429" t="s">
        <v>27</v>
      </c>
      <c r="K21429">
        <v>608</v>
      </c>
      <c r="L21429">
        <v>15</v>
      </c>
      <c r="M21429" t="s">
        <v>153</v>
      </c>
      <c r="N21429">
        <v>50.26</v>
      </c>
      <c r="P21429" cm="1">
        <f t="array" ref="P21429">IF(Q21429&gt;0,INDEX(Q21429:Q43153,MATCH(TRUE,INDEX(Q21429:Q43153="",,),0)-1),"")</f>
        <v>7</v>
      </c>
      <c r="Q21429">
        <f t="shared" si="627"/>
        <v>2</v>
      </c>
      <c r="R21429">
        <f t="shared" si="628"/>
        <v>0</v>
      </c>
    </row>
    <row r="21430" spans="1:18" x14ac:dyDescent="0.3">
      <c r="A21430" t="s">
        <v>1499</v>
      </c>
      <c r="B21430" s="1">
        <v>38617</v>
      </c>
      <c r="C21430" t="s">
        <v>1509</v>
      </c>
      <c r="D21430" t="s">
        <v>1510</v>
      </c>
      <c r="E21430" t="s">
        <v>1511</v>
      </c>
      <c r="G21430" s="6" t="s">
        <v>29</v>
      </c>
      <c r="H21430" t="s">
        <v>30</v>
      </c>
      <c r="I21430" t="s">
        <v>26</v>
      </c>
      <c r="J21430" t="s">
        <v>27</v>
      </c>
      <c r="K21430">
        <v>73</v>
      </c>
      <c r="L21430">
        <v>14</v>
      </c>
      <c r="M21430" t="s">
        <v>153</v>
      </c>
      <c r="N21430">
        <v>14</v>
      </c>
      <c r="P21430" cm="1">
        <f t="array" ref="P21430">IF(Q21430&gt;0,INDEX(Q21430:Q43154,MATCH(TRUE,INDEX(Q21430:Q43154="",,),0)-1),"")</f>
        <v>7</v>
      </c>
      <c r="Q21430">
        <f t="shared" si="627"/>
        <v>2</v>
      </c>
      <c r="R21430">
        <f t="shared" si="628"/>
        <v>0</v>
      </c>
    </row>
    <row r="21431" spans="1:18" x14ac:dyDescent="0.3">
      <c r="A21431" t="s">
        <v>1499</v>
      </c>
      <c r="B21431" s="1">
        <v>38617</v>
      </c>
      <c r="C21431" t="s">
        <v>1509</v>
      </c>
      <c r="D21431" t="s">
        <v>1510</v>
      </c>
      <c r="E21431" t="s">
        <v>1511</v>
      </c>
      <c r="G21431" s="6" t="s">
        <v>29</v>
      </c>
      <c r="H21431" t="s">
        <v>25</v>
      </c>
      <c r="I21431" t="s">
        <v>26</v>
      </c>
      <c r="J21431" t="s">
        <v>27</v>
      </c>
      <c r="K21431">
        <v>4</v>
      </c>
      <c r="L21431">
        <v>20.100000000000001</v>
      </c>
      <c r="M21431" t="s">
        <v>153</v>
      </c>
      <c r="N21431">
        <v>20.100000000000001</v>
      </c>
      <c r="P21431" cm="1">
        <f t="array" ref="P21431">IF(Q21431&gt;0,INDEX(Q21431:Q43155,MATCH(TRUE,INDEX(Q21431:Q43155="",,),0)-1),"")</f>
        <v>7</v>
      </c>
      <c r="Q21431">
        <f t="shared" si="627"/>
        <v>2</v>
      </c>
      <c r="R21431">
        <f t="shared" si="628"/>
        <v>0</v>
      </c>
    </row>
    <row r="21432" spans="1:18" x14ac:dyDescent="0.3">
      <c r="A21432" t="s">
        <v>1499</v>
      </c>
      <c r="B21432" s="1">
        <v>38617</v>
      </c>
      <c r="C21432" t="s">
        <v>1509</v>
      </c>
      <c r="D21432" t="s">
        <v>1510</v>
      </c>
      <c r="E21432" t="s">
        <v>1511</v>
      </c>
      <c r="G21432" s="6" t="s">
        <v>29</v>
      </c>
      <c r="H21432" t="s">
        <v>69</v>
      </c>
      <c r="I21432" t="s">
        <v>26</v>
      </c>
      <c r="J21432" t="s">
        <v>27</v>
      </c>
      <c r="K21432">
        <v>63</v>
      </c>
      <c r="L21432">
        <v>9.5</v>
      </c>
      <c r="M21432" t="s">
        <v>153</v>
      </c>
      <c r="N21432">
        <v>9.5</v>
      </c>
      <c r="P21432" cm="1">
        <f t="array" ref="P21432">IF(Q21432&gt;0,INDEX(Q21432:Q43156,MATCH(TRUE,INDEX(Q21432:Q43156="",,),0)-1),"")</f>
        <v>7</v>
      </c>
      <c r="Q21432">
        <f t="shared" si="627"/>
        <v>2</v>
      </c>
      <c r="R21432">
        <f t="shared" si="628"/>
        <v>0</v>
      </c>
    </row>
    <row r="21433" spans="1:18" x14ac:dyDescent="0.3">
      <c r="A21433" t="s">
        <v>1499</v>
      </c>
      <c r="B21433" s="1">
        <v>38617</v>
      </c>
      <c r="C21433" t="s">
        <v>1509</v>
      </c>
      <c r="D21433" t="s">
        <v>1510</v>
      </c>
      <c r="E21433" t="s">
        <v>1511</v>
      </c>
      <c r="G21433" s="6" t="s">
        <v>29</v>
      </c>
      <c r="H21433" t="s">
        <v>154</v>
      </c>
      <c r="I21433" t="s">
        <v>26</v>
      </c>
      <c r="J21433" t="s">
        <v>27</v>
      </c>
      <c r="K21433">
        <v>31</v>
      </c>
      <c r="L21433">
        <v>9.5</v>
      </c>
      <c r="M21433" t="s">
        <v>153</v>
      </c>
      <c r="N21433">
        <v>9.5</v>
      </c>
      <c r="P21433" cm="1">
        <f t="array" ref="P21433">IF(Q21433&gt;0,INDEX(Q21433:Q43157,MATCH(TRUE,INDEX(Q21433:Q43157="",,),0)-1),"")</f>
        <v>7</v>
      </c>
      <c r="Q21433">
        <f t="shared" si="627"/>
        <v>2</v>
      </c>
      <c r="R21433">
        <f t="shared" si="628"/>
        <v>0</v>
      </c>
    </row>
    <row r="21434" spans="1:18" x14ac:dyDescent="0.3">
      <c r="A21434" t="s">
        <v>1499</v>
      </c>
      <c r="B21434" s="1">
        <v>38617</v>
      </c>
      <c r="C21434" t="s">
        <v>1509</v>
      </c>
      <c r="D21434" t="s">
        <v>1510</v>
      </c>
      <c r="E21434" t="s">
        <v>1511</v>
      </c>
      <c r="G21434" t="s">
        <v>19</v>
      </c>
      <c r="H21434" t="s">
        <v>41</v>
      </c>
      <c r="I21434" t="s">
        <v>26</v>
      </c>
      <c r="J21434" t="s">
        <v>27</v>
      </c>
      <c r="K21434">
        <v>409</v>
      </c>
      <c r="L21434">
        <v>40.200000000000003</v>
      </c>
      <c r="M21434" t="s">
        <v>34</v>
      </c>
      <c r="N21434">
        <v>65</v>
      </c>
      <c r="P21434" cm="1">
        <f t="array" ref="P21434">IF(Q21434&gt;0,INDEX(Q21434:Q43158,MATCH(TRUE,INDEX(Q21434:Q43158="",,),0)-1),"")</f>
        <v>7</v>
      </c>
      <c r="Q21434">
        <f t="shared" si="627"/>
        <v>3</v>
      </c>
      <c r="R21434">
        <f t="shared" si="628"/>
        <v>0</v>
      </c>
    </row>
    <row r="21435" spans="1:18" x14ac:dyDescent="0.3">
      <c r="A21435" t="s">
        <v>1499</v>
      </c>
      <c r="B21435" s="1">
        <v>38617</v>
      </c>
      <c r="C21435" t="s">
        <v>1509</v>
      </c>
      <c r="D21435" t="s">
        <v>1510</v>
      </c>
      <c r="E21435" t="s">
        <v>1511</v>
      </c>
      <c r="G21435" t="s">
        <v>19</v>
      </c>
      <c r="H21435" t="s">
        <v>28</v>
      </c>
      <c r="I21435" t="s">
        <v>26</v>
      </c>
      <c r="J21435" t="s">
        <v>27</v>
      </c>
      <c r="K21435">
        <v>608</v>
      </c>
      <c r="L21435">
        <v>15</v>
      </c>
      <c r="M21435" t="s">
        <v>34</v>
      </c>
      <c r="N21435">
        <v>27.58</v>
      </c>
      <c r="P21435" cm="1">
        <f t="array" ref="P21435">IF(Q21435&gt;0,INDEX(Q21435:Q43159,MATCH(TRUE,INDEX(Q21435:Q43159="",,),0)-1),"")</f>
        <v>7</v>
      </c>
      <c r="Q21435">
        <f t="shared" si="627"/>
        <v>3</v>
      </c>
      <c r="R21435">
        <f t="shared" si="628"/>
        <v>0</v>
      </c>
    </row>
    <row r="21436" spans="1:18" x14ac:dyDescent="0.3">
      <c r="A21436" t="s">
        <v>1499</v>
      </c>
      <c r="B21436" s="1">
        <v>38617</v>
      </c>
      <c r="C21436" t="s">
        <v>1509</v>
      </c>
      <c r="D21436" t="s">
        <v>1510</v>
      </c>
      <c r="E21436" t="s">
        <v>1511</v>
      </c>
      <c r="G21436" s="6" t="s">
        <v>29</v>
      </c>
      <c r="H21436" t="s">
        <v>30</v>
      </c>
      <c r="I21436" t="s">
        <v>26</v>
      </c>
      <c r="J21436" t="s">
        <v>27</v>
      </c>
      <c r="K21436">
        <v>73</v>
      </c>
      <c r="L21436">
        <v>14</v>
      </c>
      <c r="M21436" t="s">
        <v>34</v>
      </c>
      <c r="N21436">
        <v>14</v>
      </c>
      <c r="P21436" cm="1">
        <f t="array" ref="P21436">IF(Q21436&gt;0,INDEX(Q21436:Q43160,MATCH(TRUE,INDEX(Q21436:Q43160="",,),0)-1),"")</f>
        <v>7</v>
      </c>
      <c r="Q21436">
        <f t="shared" si="627"/>
        <v>3</v>
      </c>
      <c r="R21436">
        <f t="shared" si="628"/>
        <v>0</v>
      </c>
    </row>
    <row r="21437" spans="1:18" x14ac:dyDescent="0.3">
      <c r="A21437" t="s">
        <v>1499</v>
      </c>
      <c r="B21437" s="1">
        <v>38617</v>
      </c>
      <c r="C21437" t="s">
        <v>1509</v>
      </c>
      <c r="D21437" t="s">
        <v>1510</v>
      </c>
      <c r="E21437" t="s">
        <v>1511</v>
      </c>
      <c r="G21437" s="6" t="s">
        <v>29</v>
      </c>
      <c r="H21437" t="s">
        <v>25</v>
      </c>
      <c r="I21437" t="s">
        <v>26</v>
      </c>
      <c r="J21437" t="s">
        <v>27</v>
      </c>
      <c r="K21437">
        <v>4</v>
      </c>
      <c r="L21437">
        <v>20.100000000000001</v>
      </c>
      <c r="M21437" t="s">
        <v>34</v>
      </c>
      <c r="N21437">
        <v>20.100000000000001</v>
      </c>
      <c r="P21437" cm="1">
        <f t="array" ref="P21437">IF(Q21437&gt;0,INDEX(Q21437:Q43161,MATCH(TRUE,INDEX(Q21437:Q43161="",,),0)-1),"")</f>
        <v>7</v>
      </c>
      <c r="Q21437">
        <f t="shared" si="627"/>
        <v>3</v>
      </c>
      <c r="R21437">
        <f t="shared" si="628"/>
        <v>0</v>
      </c>
    </row>
    <row r="21438" spans="1:18" x14ac:dyDescent="0.3">
      <c r="A21438" t="s">
        <v>1499</v>
      </c>
      <c r="B21438" s="1">
        <v>38617</v>
      </c>
      <c r="C21438" t="s">
        <v>1509</v>
      </c>
      <c r="D21438" t="s">
        <v>1510</v>
      </c>
      <c r="E21438" t="s">
        <v>1511</v>
      </c>
      <c r="G21438" s="6" t="s">
        <v>29</v>
      </c>
      <c r="H21438" t="s">
        <v>69</v>
      </c>
      <c r="I21438" t="s">
        <v>26</v>
      </c>
      <c r="J21438" t="s">
        <v>27</v>
      </c>
      <c r="K21438">
        <v>63</v>
      </c>
      <c r="L21438">
        <v>9.5</v>
      </c>
      <c r="M21438" t="s">
        <v>34</v>
      </c>
      <c r="N21438">
        <v>9.5</v>
      </c>
      <c r="P21438" cm="1">
        <f t="array" ref="P21438">IF(Q21438&gt;0,INDEX(Q21438:Q43162,MATCH(TRUE,INDEX(Q21438:Q43162="",,),0)-1),"")</f>
        <v>7</v>
      </c>
      <c r="Q21438">
        <f t="shared" si="627"/>
        <v>3</v>
      </c>
      <c r="R21438">
        <f t="shared" si="628"/>
        <v>0</v>
      </c>
    </row>
    <row r="21439" spans="1:18" x14ac:dyDescent="0.3">
      <c r="A21439" t="s">
        <v>1499</v>
      </c>
      <c r="B21439" s="1">
        <v>38617</v>
      </c>
      <c r="C21439" t="s">
        <v>1509</v>
      </c>
      <c r="D21439" t="s">
        <v>1510</v>
      </c>
      <c r="E21439" t="s">
        <v>1511</v>
      </c>
      <c r="G21439" s="6" t="s">
        <v>29</v>
      </c>
      <c r="H21439" t="s">
        <v>154</v>
      </c>
      <c r="I21439" t="s">
        <v>26</v>
      </c>
      <c r="J21439" t="s">
        <v>27</v>
      </c>
      <c r="K21439">
        <v>31</v>
      </c>
      <c r="L21439">
        <v>9.5</v>
      </c>
      <c r="M21439" t="s">
        <v>34</v>
      </c>
      <c r="N21439">
        <v>9.5</v>
      </c>
      <c r="P21439" cm="1">
        <f t="array" ref="P21439">IF(Q21439&gt;0,INDEX(Q21439:Q43163,MATCH(TRUE,INDEX(Q21439:Q43163="",,),0)-1),"")</f>
        <v>7</v>
      </c>
      <c r="Q21439">
        <f t="shared" si="627"/>
        <v>3</v>
      </c>
      <c r="R21439">
        <f t="shared" si="628"/>
        <v>0</v>
      </c>
    </row>
    <row r="21440" spans="1:18" x14ac:dyDescent="0.3">
      <c r="A21440" t="s">
        <v>1499</v>
      </c>
      <c r="B21440" s="1">
        <v>38617</v>
      </c>
      <c r="C21440" t="s">
        <v>1509</v>
      </c>
      <c r="D21440" t="s">
        <v>1510</v>
      </c>
      <c r="E21440" t="s">
        <v>1511</v>
      </c>
      <c r="G21440" t="s">
        <v>19</v>
      </c>
      <c r="H21440" t="s">
        <v>41</v>
      </c>
      <c r="I21440" t="s">
        <v>26</v>
      </c>
      <c r="J21440" t="s">
        <v>27</v>
      </c>
      <c r="K21440">
        <v>409</v>
      </c>
      <c r="L21440">
        <v>40.200000000000003</v>
      </c>
      <c r="M21440" t="s">
        <v>1038</v>
      </c>
      <c r="N21440">
        <v>65.010000000000005</v>
      </c>
      <c r="P21440" cm="1">
        <f t="array" ref="P21440">IF(Q21440&gt;0,INDEX(Q21440:Q43164,MATCH(TRUE,INDEX(Q21440:Q43164="",,),0)-1),"")</f>
        <v>7</v>
      </c>
      <c r="Q21440">
        <f t="shared" si="627"/>
        <v>4</v>
      </c>
      <c r="R21440">
        <f t="shared" si="628"/>
        <v>0</v>
      </c>
    </row>
    <row r="21441" spans="1:18" x14ac:dyDescent="0.3">
      <c r="A21441" t="s">
        <v>1499</v>
      </c>
      <c r="B21441" s="1">
        <v>38617</v>
      </c>
      <c r="C21441" t="s">
        <v>1509</v>
      </c>
      <c r="D21441" t="s">
        <v>1510</v>
      </c>
      <c r="E21441" t="s">
        <v>1511</v>
      </c>
      <c r="G21441" t="s">
        <v>19</v>
      </c>
      <c r="H21441" t="s">
        <v>28</v>
      </c>
      <c r="I21441" t="s">
        <v>26</v>
      </c>
      <c r="J21441" t="s">
        <v>27</v>
      </c>
      <c r="K21441">
        <v>608</v>
      </c>
      <c r="L21441">
        <v>15</v>
      </c>
      <c r="M21441" t="s">
        <v>1038</v>
      </c>
      <c r="N21441">
        <v>25.5</v>
      </c>
      <c r="P21441" cm="1">
        <f t="array" ref="P21441">IF(Q21441&gt;0,INDEX(Q21441:Q43165,MATCH(TRUE,INDEX(Q21441:Q43165="",,),0)-1),"")</f>
        <v>7</v>
      </c>
      <c r="Q21441">
        <f t="shared" si="627"/>
        <v>4</v>
      </c>
      <c r="R21441">
        <f t="shared" si="628"/>
        <v>0</v>
      </c>
    </row>
    <row r="21442" spans="1:18" x14ac:dyDescent="0.3">
      <c r="A21442" t="s">
        <v>1499</v>
      </c>
      <c r="B21442" s="1">
        <v>38617</v>
      </c>
      <c r="C21442" t="s">
        <v>1509</v>
      </c>
      <c r="D21442" t="s">
        <v>1510</v>
      </c>
      <c r="E21442" t="s">
        <v>1511</v>
      </c>
      <c r="G21442" s="6" t="s">
        <v>29</v>
      </c>
      <c r="H21442" t="s">
        <v>30</v>
      </c>
      <c r="I21442" t="s">
        <v>26</v>
      </c>
      <c r="J21442" t="s">
        <v>27</v>
      </c>
      <c r="K21442">
        <v>73</v>
      </c>
      <c r="L21442">
        <v>14</v>
      </c>
      <c r="M21442" t="s">
        <v>1038</v>
      </c>
      <c r="N21442">
        <v>14</v>
      </c>
      <c r="P21442" cm="1">
        <f t="array" ref="P21442">IF(Q21442&gt;0,INDEX(Q21442:Q43166,MATCH(TRUE,INDEX(Q21442:Q43166="",,),0)-1),"")</f>
        <v>7</v>
      </c>
      <c r="Q21442">
        <f t="shared" si="627"/>
        <v>4</v>
      </c>
      <c r="R21442">
        <f t="shared" si="628"/>
        <v>0</v>
      </c>
    </row>
    <row r="21443" spans="1:18" x14ac:dyDescent="0.3">
      <c r="A21443" t="s">
        <v>1499</v>
      </c>
      <c r="B21443" s="1">
        <v>38617</v>
      </c>
      <c r="C21443" t="s">
        <v>1509</v>
      </c>
      <c r="D21443" t="s">
        <v>1510</v>
      </c>
      <c r="E21443" t="s">
        <v>1511</v>
      </c>
      <c r="G21443" s="6" t="s">
        <v>29</v>
      </c>
      <c r="H21443" t="s">
        <v>25</v>
      </c>
      <c r="I21443" t="s">
        <v>26</v>
      </c>
      <c r="J21443" t="s">
        <v>27</v>
      </c>
      <c r="K21443">
        <v>4</v>
      </c>
      <c r="L21443">
        <v>20.100000000000001</v>
      </c>
      <c r="M21443" t="s">
        <v>1038</v>
      </c>
      <c r="N21443">
        <v>20.100000000000001</v>
      </c>
      <c r="P21443" cm="1">
        <f t="array" ref="P21443">IF(Q21443&gt;0,INDEX(Q21443:Q43167,MATCH(TRUE,INDEX(Q21443:Q43167="",,),0)-1),"")</f>
        <v>7</v>
      </c>
      <c r="Q21443">
        <f t="shared" si="627"/>
        <v>4</v>
      </c>
      <c r="R21443">
        <f t="shared" si="628"/>
        <v>0</v>
      </c>
    </row>
    <row r="21444" spans="1:18" x14ac:dyDescent="0.3">
      <c r="A21444" t="s">
        <v>1499</v>
      </c>
      <c r="B21444" s="1">
        <v>38617</v>
      </c>
      <c r="C21444" t="s">
        <v>1509</v>
      </c>
      <c r="D21444" t="s">
        <v>1510</v>
      </c>
      <c r="E21444" t="s">
        <v>1511</v>
      </c>
      <c r="G21444" s="6" t="s">
        <v>29</v>
      </c>
      <c r="H21444" t="s">
        <v>69</v>
      </c>
      <c r="I21444" t="s">
        <v>26</v>
      </c>
      <c r="J21444" t="s">
        <v>27</v>
      </c>
      <c r="K21444">
        <v>63</v>
      </c>
      <c r="L21444">
        <v>9.5</v>
      </c>
      <c r="M21444" t="s">
        <v>1038</v>
      </c>
      <c r="N21444">
        <v>9.5</v>
      </c>
      <c r="P21444" cm="1">
        <f t="array" ref="P21444">IF(Q21444&gt;0,INDEX(Q21444:Q43168,MATCH(TRUE,INDEX(Q21444:Q43168="",,),0)-1),"")</f>
        <v>7</v>
      </c>
      <c r="Q21444">
        <f t="shared" si="627"/>
        <v>4</v>
      </c>
      <c r="R21444">
        <f t="shared" si="628"/>
        <v>0</v>
      </c>
    </row>
    <row r="21445" spans="1:18" x14ac:dyDescent="0.3">
      <c r="A21445" t="s">
        <v>1499</v>
      </c>
      <c r="B21445" s="1">
        <v>38617</v>
      </c>
      <c r="C21445" t="s">
        <v>1509</v>
      </c>
      <c r="D21445" t="s">
        <v>1510</v>
      </c>
      <c r="E21445" t="s">
        <v>1511</v>
      </c>
      <c r="G21445" s="6" t="s">
        <v>29</v>
      </c>
      <c r="H21445" t="s">
        <v>154</v>
      </c>
      <c r="I21445" t="s">
        <v>26</v>
      </c>
      <c r="J21445" t="s">
        <v>27</v>
      </c>
      <c r="K21445">
        <v>31</v>
      </c>
      <c r="L21445">
        <v>9.5</v>
      </c>
      <c r="M21445" t="s">
        <v>1038</v>
      </c>
      <c r="N21445">
        <v>9.5</v>
      </c>
      <c r="P21445" cm="1">
        <f t="array" ref="P21445">IF(Q21445&gt;0,INDEX(Q21445:Q43169,MATCH(TRUE,INDEX(Q21445:Q43169="",,),0)-1),"")</f>
        <v>7</v>
      </c>
      <c r="Q21445">
        <f t="shared" si="627"/>
        <v>4</v>
      </c>
      <c r="R21445">
        <f t="shared" si="628"/>
        <v>0</v>
      </c>
    </row>
    <row r="21446" spans="1:18" x14ac:dyDescent="0.3">
      <c r="A21446" t="s">
        <v>1499</v>
      </c>
      <c r="B21446" s="1">
        <v>38617</v>
      </c>
      <c r="C21446" t="s">
        <v>1509</v>
      </c>
      <c r="D21446" t="s">
        <v>1510</v>
      </c>
      <c r="E21446" t="s">
        <v>1511</v>
      </c>
      <c r="G21446" t="s">
        <v>19</v>
      </c>
      <c r="H21446" t="s">
        <v>41</v>
      </c>
      <c r="I21446" t="s">
        <v>26</v>
      </c>
      <c r="J21446" t="s">
        <v>27</v>
      </c>
      <c r="K21446">
        <v>409</v>
      </c>
      <c r="L21446">
        <v>40.200000000000003</v>
      </c>
      <c r="M21446" t="s">
        <v>74</v>
      </c>
      <c r="N21446">
        <v>77.72</v>
      </c>
      <c r="P21446" cm="1">
        <f t="array" ref="P21446">IF(Q21446&gt;0,INDEX(Q21446:Q43170,MATCH(TRUE,INDEX(Q21446:Q43170="",,),0)-1),"")</f>
        <v>7</v>
      </c>
      <c r="Q21446">
        <f t="shared" si="627"/>
        <v>5</v>
      </c>
      <c r="R21446">
        <f t="shared" si="628"/>
        <v>0</v>
      </c>
    </row>
    <row r="21447" spans="1:18" x14ac:dyDescent="0.3">
      <c r="A21447" t="s">
        <v>1499</v>
      </c>
      <c r="B21447" s="1">
        <v>38617</v>
      </c>
      <c r="C21447" t="s">
        <v>1509</v>
      </c>
      <c r="D21447" t="s">
        <v>1510</v>
      </c>
      <c r="E21447" t="s">
        <v>1511</v>
      </c>
      <c r="G21447" t="s">
        <v>19</v>
      </c>
      <c r="H21447" t="s">
        <v>28</v>
      </c>
      <c r="I21447" t="s">
        <v>26</v>
      </c>
      <c r="J21447" t="s">
        <v>27</v>
      </c>
      <c r="K21447">
        <v>608</v>
      </c>
      <c r="L21447">
        <v>15</v>
      </c>
      <c r="M21447" t="s">
        <v>74</v>
      </c>
      <c r="N21447">
        <v>15</v>
      </c>
      <c r="P21447" cm="1">
        <f t="array" ref="P21447">IF(Q21447&gt;0,INDEX(Q21447:Q43171,MATCH(TRUE,INDEX(Q21447:Q43171="",,),0)-1),"")</f>
        <v>7</v>
      </c>
      <c r="Q21447">
        <f t="shared" si="627"/>
        <v>5</v>
      </c>
      <c r="R21447">
        <f t="shared" si="628"/>
        <v>0</v>
      </c>
    </row>
    <row r="21448" spans="1:18" x14ac:dyDescent="0.3">
      <c r="A21448" t="s">
        <v>1499</v>
      </c>
      <c r="B21448" s="1">
        <v>38617</v>
      </c>
      <c r="C21448" t="s">
        <v>1509</v>
      </c>
      <c r="D21448" t="s">
        <v>1510</v>
      </c>
      <c r="E21448" t="s">
        <v>1511</v>
      </c>
      <c r="G21448" s="6" t="s">
        <v>29</v>
      </c>
      <c r="H21448" t="s">
        <v>30</v>
      </c>
      <c r="I21448" t="s">
        <v>26</v>
      </c>
      <c r="J21448" t="s">
        <v>27</v>
      </c>
      <c r="K21448">
        <v>73</v>
      </c>
      <c r="L21448">
        <v>14</v>
      </c>
      <c r="M21448" t="s">
        <v>74</v>
      </c>
      <c r="N21448">
        <v>14</v>
      </c>
      <c r="P21448" cm="1">
        <f t="array" ref="P21448">IF(Q21448&gt;0,INDEX(Q21448:Q43172,MATCH(TRUE,INDEX(Q21448:Q43172="",,),0)-1),"")</f>
        <v>7</v>
      </c>
      <c r="Q21448">
        <f t="shared" si="627"/>
        <v>5</v>
      </c>
      <c r="R21448">
        <f t="shared" si="628"/>
        <v>0</v>
      </c>
    </row>
    <row r="21449" spans="1:18" x14ac:dyDescent="0.3">
      <c r="A21449" t="s">
        <v>1499</v>
      </c>
      <c r="B21449" s="1">
        <v>38617</v>
      </c>
      <c r="C21449" t="s">
        <v>1509</v>
      </c>
      <c r="D21449" t="s">
        <v>1510</v>
      </c>
      <c r="E21449" t="s">
        <v>1511</v>
      </c>
      <c r="G21449" s="6" t="s">
        <v>29</v>
      </c>
      <c r="H21449" t="s">
        <v>25</v>
      </c>
      <c r="I21449" t="s">
        <v>26</v>
      </c>
      <c r="J21449" t="s">
        <v>27</v>
      </c>
      <c r="K21449">
        <v>4</v>
      </c>
      <c r="L21449">
        <v>20.100000000000001</v>
      </c>
      <c r="M21449" t="s">
        <v>74</v>
      </c>
      <c r="N21449">
        <v>20.100000000000001</v>
      </c>
      <c r="P21449" cm="1">
        <f t="array" ref="P21449">IF(Q21449&gt;0,INDEX(Q21449:Q43173,MATCH(TRUE,INDEX(Q21449:Q43173="",,),0)-1),"")</f>
        <v>7</v>
      </c>
      <c r="Q21449">
        <f t="shared" si="627"/>
        <v>5</v>
      </c>
      <c r="R21449">
        <f t="shared" si="628"/>
        <v>0</v>
      </c>
    </row>
    <row r="21450" spans="1:18" x14ac:dyDescent="0.3">
      <c r="A21450" t="s">
        <v>1499</v>
      </c>
      <c r="B21450" s="1">
        <v>38617</v>
      </c>
      <c r="C21450" t="s">
        <v>1509</v>
      </c>
      <c r="D21450" t="s">
        <v>1510</v>
      </c>
      <c r="E21450" t="s">
        <v>1511</v>
      </c>
      <c r="G21450" s="6" t="s">
        <v>29</v>
      </c>
      <c r="H21450" t="s">
        <v>69</v>
      </c>
      <c r="I21450" t="s">
        <v>26</v>
      </c>
      <c r="J21450" t="s">
        <v>27</v>
      </c>
      <c r="K21450">
        <v>63</v>
      </c>
      <c r="L21450">
        <v>9.5</v>
      </c>
      <c r="M21450" t="s">
        <v>74</v>
      </c>
      <c r="N21450">
        <v>9.5</v>
      </c>
      <c r="P21450" cm="1">
        <f t="array" ref="P21450">IF(Q21450&gt;0,INDEX(Q21450:Q43174,MATCH(TRUE,INDEX(Q21450:Q43174="",,),0)-1),"")</f>
        <v>7</v>
      </c>
      <c r="Q21450">
        <f t="shared" si="627"/>
        <v>5</v>
      </c>
      <c r="R21450">
        <f t="shared" si="628"/>
        <v>0</v>
      </c>
    </row>
    <row r="21451" spans="1:18" x14ac:dyDescent="0.3">
      <c r="A21451" t="s">
        <v>1499</v>
      </c>
      <c r="B21451" s="1">
        <v>38617</v>
      </c>
      <c r="C21451" t="s">
        <v>1509</v>
      </c>
      <c r="D21451" t="s">
        <v>1510</v>
      </c>
      <c r="E21451" t="s">
        <v>1511</v>
      </c>
      <c r="G21451" s="6" t="s">
        <v>29</v>
      </c>
      <c r="H21451" t="s">
        <v>154</v>
      </c>
      <c r="I21451" t="s">
        <v>26</v>
      </c>
      <c r="J21451" t="s">
        <v>27</v>
      </c>
      <c r="K21451">
        <v>31</v>
      </c>
      <c r="L21451">
        <v>9.5</v>
      </c>
      <c r="M21451" t="s">
        <v>74</v>
      </c>
      <c r="N21451">
        <v>9.5</v>
      </c>
      <c r="P21451" cm="1">
        <f t="array" ref="P21451">IF(Q21451&gt;0,INDEX(Q21451:Q43175,MATCH(TRUE,INDEX(Q21451:Q43175="",,),0)-1),"")</f>
        <v>7</v>
      </c>
      <c r="Q21451">
        <f t="shared" si="627"/>
        <v>5</v>
      </c>
      <c r="R21451">
        <f t="shared" si="628"/>
        <v>0</v>
      </c>
    </row>
    <row r="21452" spans="1:18" x14ac:dyDescent="0.3">
      <c r="A21452" t="s">
        <v>1499</v>
      </c>
      <c r="B21452" s="1">
        <v>38617</v>
      </c>
      <c r="C21452" t="s">
        <v>1509</v>
      </c>
      <c r="D21452" t="s">
        <v>1510</v>
      </c>
      <c r="E21452" t="s">
        <v>1511</v>
      </c>
      <c r="G21452" t="s">
        <v>19</v>
      </c>
      <c r="H21452" t="s">
        <v>41</v>
      </c>
      <c r="I21452" t="s">
        <v>26</v>
      </c>
      <c r="J21452" t="s">
        <v>27</v>
      </c>
      <c r="K21452">
        <v>409</v>
      </c>
      <c r="L21452">
        <v>40.200000000000003</v>
      </c>
      <c r="M21452" t="s">
        <v>927</v>
      </c>
      <c r="N21452">
        <v>53</v>
      </c>
      <c r="P21452" cm="1">
        <f t="array" ref="P21452">IF(Q21452&gt;0,INDEX(Q21452:Q43176,MATCH(TRUE,INDEX(Q21452:Q43176="",,),0)-1),"")</f>
        <v>7</v>
      </c>
      <c r="Q21452">
        <f t="shared" si="627"/>
        <v>6</v>
      </c>
      <c r="R21452">
        <f t="shared" si="628"/>
        <v>0</v>
      </c>
    </row>
    <row r="21453" spans="1:18" x14ac:dyDescent="0.3">
      <c r="A21453" t="s">
        <v>1499</v>
      </c>
      <c r="B21453" s="1">
        <v>38617</v>
      </c>
      <c r="C21453" t="s">
        <v>1509</v>
      </c>
      <c r="D21453" t="s">
        <v>1510</v>
      </c>
      <c r="E21453" t="s">
        <v>1511</v>
      </c>
      <c r="G21453" t="s">
        <v>19</v>
      </c>
      <c r="H21453" t="s">
        <v>28</v>
      </c>
      <c r="I21453" t="s">
        <v>26</v>
      </c>
      <c r="J21453" t="s">
        <v>27</v>
      </c>
      <c r="K21453">
        <v>608</v>
      </c>
      <c r="L21453">
        <v>15</v>
      </c>
      <c r="M21453" t="s">
        <v>927</v>
      </c>
      <c r="N21453">
        <v>20</v>
      </c>
      <c r="P21453" cm="1">
        <f t="array" ref="P21453">IF(Q21453&gt;0,INDEX(Q21453:Q43177,MATCH(TRUE,INDEX(Q21453:Q43177="",,),0)-1),"")</f>
        <v>7</v>
      </c>
      <c r="Q21453">
        <f t="shared" si="627"/>
        <v>6</v>
      </c>
      <c r="R21453">
        <f t="shared" si="628"/>
        <v>0</v>
      </c>
    </row>
    <row r="21454" spans="1:18" x14ac:dyDescent="0.3">
      <c r="A21454" t="s">
        <v>1499</v>
      </c>
      <c r="B21454" s="1">
        <v>38617</v>
      </c>
      <c r="C21454" t="s">
        <v>1509</v>
      </c>
      <c r="D21454" t="s">
        <v>1510</v>
      </c>
      <c r="E21454" t="s">
        <v>1511</v>
      </c>
      <c r="G21454" s="6" t="s">
        <v>29</v>
      </c>
      <c r="H21454" t="s">
        <v>30</v>
      </c>
      <c r="I21454" t="s">
        <v>26</v>
      </c>
      <c r="J21454" t="s">
        <v>27</v>
      </c>
      <c r="K21454">
        <v>73</v>
      </c>
      <c r="L21454">
        <v>14</v>
      </c>
      <c r="M21454" t="s">
        <v>927</v>
      </c>
      <c r="N21454">
        <v>14</v>
      </c>
      <c r="P21454" cm="1">
        <f t="array" ref="P21454">IF(Q21454&gt;0,INDEX(Q21454:Q43178,MATCH(TRUE,INDEX(Q21454:Q43178="",,),0)-1),"")</f>
        <v>7</v>
      </c>
      <c r="Q21454">
        <f t="shared" si="627"/>
        <v>6</v>
      </c>
      <c r="R21454">
        <f t="shared" si="628"/>
        <v>0</v>
      </c>
    </row>
    <row r="21455" spans="1:18" x14ac:dyDescent="0.3">
      <c r="A21455" t="s">
        <v>1499</v>
      </c>
      <c r="B21455" s="1">
        <v>38617</v>
      </c>
      <c r="C21455" t="s">
        <v>1509</v>
      </c>
      <c r="D21455" t="s">
        <v>1510</v>
      </c>
      <c r="E21455" t="s">
        <v>1511</v>
      </c>
      <c r="G21455" s="6" t="s">
        <v>29</v>
      </c>
      <c r="H21455" t="s">
        <v>25</v>
      </c>
      <c r="I21455" t="s">
        <v>26</v>
      </c>
      <c r="J21455" t="s">
        <v>27</v>
      </c>
      <c r="K21455">
        <v>4</v>
      </c>
      <c r="L21455">
        <v>20.100000000000001</v>
      </c>
      <c r="M21455" t="s">
        <v>927</v>
      </c>
      <c r="N21455">
        <v>20.100000000000001</v>
      </c>
      <c r="P21455" cm="1">
        <f t="array" ref="P21455">IF(Q21455&gt;0,INDEX(Q21455:Q43179,MATCH(TRUE,INDEX(Q21455:Q43179="",,),0)-1),"")</f>
        <v>7</v>
      </c>
      <c r="Q21455">
        <f t="shared" si="627"/>
        <v>6</v>
      </c>
      <c r="R21455">
        <f t="shared" si="628"/>
        <v>0</v>
      </c>
    </row>
    <row r="21456" spans="1:18" x14ac:dyDescent="0.3">
      <c r="A21456" t="s">
        <v>1499</v>
      </c>
      <c r="B21456" s="1">
        <v>38617</v>
      </c>
      <c r="C21456" t="s">
        <v>1509</v>
      </c>
      <c r="D21456" t="s">
        <v>1510</v>
      </c>
      <c r="E21456" t="s">
        <v>1511</v>
      </c>
      <c r="G21456" s="6" t="s">
        <v>29</v>
      </c>
      <c r="H21456" t="s">
        <v>69</v>
      </c>
      <c r="I21456" t="s">
        <v>26</v>
      </c>
      <c r="J21456" t="s">
        <v>27</v>
      </c>
      <c r="K21456">
        <v>63</v>
      </c>
      <c r="L21456">
        <v>9.5</v>
      </c>
      <c r="M21456" t="s">
        <v>927</v>
      </c>
      <c r="N21456">
        <v>9.5</v>
      </c>
      <c r="P21456" cm="1">
        <f t="array" ref="P21456">IF(Q21456&gt;0,INDEX(Q21456:Q43180,MATCH(TRUE,INDEX(Q21456:Q43180="",,),0)-1),"")</f>
        <v>7</v>
      </c>
      <c r="Q21456">
        <f t="shared" si="627"/>
        <v>6</v>
      </c>
      <c r="R21456">
        <f t="shared" si="628"/>
        <v>0</v>
      </c>
    </row>
    <row r="21457" spans="1:18" x14ac:dyDescent="0.3">
      <c r="A21457" t="s">
        <v>1499</v>
      </c>
      <c r="B21457" s="1">
        <v>38617</v>
      </c>
      <c r="C21457" t="s">
        <v>1509</v>
      </c>
      <c r="D21457" t="s">
        <v>1510</v>
      </c>
      <c r="E21457" t="s">
        <v>1511</v>
      </c>
      <c r="G21457" s="6" t="s">
        <v>29</v>
      </c>
      <c r="H21457" t="s">
        <v>154</v>
      </c>
      <c r="I21457" t="s">
        <v>26</v>
      </c>
      <c r="J21457" t="s">
        <v>27</v>
      </c>
      <c r="K21457">
        <v>31</v>
      </c>
      <c r="L21457">
        <v>9.5</v>
      </c>
      <c r="M21457" t="s">
        <v>927</v>
      </c>
      <c r="N21457">
        <v>9.5</v>
      </c>
      <c r="P21457" cm="1">
        <f t="array" ref="P21457">IF(Q21457&gt;0,INDEX(Q21457:Q43181,MATCH(TRUE,INDEX(Q21457:Q43181="",,),0)-1),"")</f>
        <v>7</v>
      </c>
      <c r="Q21457">
        <f t="shared" si="627"/>
        <v>6</v>
      </c>
      <c r="R21457">
        <f t="shared" si="628"/>
        <v>0</v>
      </c>
    </row>
    <row r="21458" spans="1:18" x14ac:dyDescent="0.3">
      <c r="A21458" t="s">
        <v>1499</v>
      </c>
      <c r="B21458" s="1">
        <v>38617</v>
      </c>
      <c r="C21458" t="s">
        <v>1509</v>
      </c>
      <c r="D21458" t="s">
        <v>1510</v>
      </c>
      <c r="E21458" t="s">
        <v>1511</v>
      </c>
      <c r="G21458" t="s">
        <v>19</v>
      </c>
      <c r="H21458" t="s">
        <v>41</v>
      </c>
      <c r="I21458" t="s">
        <v>26</v>
      </c>
      <c r="J21458" t="s">
        <v>27</v>
      </c>
      <c r="K21458">
        <v>409</v>
      </c>
      <c r="L21458">
        <v>40.200000000000003</v>
      </c>
      <c r="M21458" t="s">
        <v>955</v>
      </c>
      <c r="N21458">
        <v>51</v>
      </c>
      <c r="P21458" cm="1">
        <f t="array" ref="P21458">IF(Q21458&gt;0,INDEX(Q21458:Q43182,MATCH(TRUE,INDEX(Q21458:Q43182="",,),0)-1),"")</f>
        <v>7</v>
      </c>
      <c r="Q21458">
        <f t="shared" si="627"/>
        <v>7</v>
      </c>
      <c r="R21458">
        <f t="shared" si="628"/>
        <v>0</v>
      </c>
    </row>
    <row r="21459" spans="1:18" x14ac:dyDescent="0.3">
      <c r="A21459" t="s">
        <v>1499</v>
      </c>
      <c r="B21459" s="1">
        <v>38617</v>
      </c>
      <c r="C21459" t="s">
        <v>1509</v>
      </c>
      <c r="D21459" t="s">
        <v>1510</v>
      </c>
      <c r="E21459" t="s">
        <v>1511</v>
      </c>
      <c r="G21459" t="s">
        <v>19</v>
      </c>
      <c r="H21459" t="s">
        <v>28</v>
      </c>
      <c r="I21459" t="s">
        <v>26</v>
      </c>
      <c r="J21459" t="s">
        <v>27</v>
      </c>
      <c r="K21459">
        <v>608</v>
      </c>
      <c r="L21459">
        <v>15</v>
      </c>
      <c r="M21459" t="s">
        <v>955</v>
      </c>
      <c r="N21459">
        <v>20.2</v>
      </c>
      <c r="P21459" cm="1">
        <f t="array" ref="P21459">IF(Q21459&gt;0,INDEX(Q21459:Q43183,MATCH(TRUE,INDEX(Q21459:Q43183="",,),0)-1),"")</f>
        <v>7</v>
      </c>
      <c r="Q21459">
        <f t="shared" si="627"/>
        <v>7</v>
      </c>
      <c r="R21459">
        <f t="shared" si="628"/>
        <v>0</v>
      </c>
    </row>
    <row r="21460" spans="1:18" x14ac:dyDescent="0.3">
      <c r="A21460" t="s">
        <v>1499</v>
      </c>
      <c r="B21460" s="1">
        <v>38617</v>
      </c>
      <c r="C21460" t="s">
        <v>1509</v>
      </c>
      <c r="D21460" t="s">
        <v>1510</v>
      </c>
      <c r="E21460" t="s">
        <v>1511</v>
      </c>
      <c r="G21460" s="6" t="s">
        <v>29</v>
      </c>
      <c r="H21460" t="s">
        <v>30</v>
      </c>
      <c r="I21460" t="s">
        <v>26</v>
      </c>
      <c r="J21460" t="s">
        <v>27</v>
      </c>
      <c r="K21460">
        <v>73</v>
      </c>
      <c r="L21460">
        <v>14</v>
      </c>
      <c r="M21460" t="s">
        <v>955</v>
      </c>
      <c r="N21460">
        <v>14</v>
      </c>
      <c r="P21460" cm="1">
        <f t="array" ref="P21460">IF(Q21460&gt;0,INDEX(Q21460:Q43184,MATCH(TRUE,INDEX(Q21460:Q43184="",,),0)-1),"")</f>
        <v>7</v>
      </c>
      <c r="Q21460">
        <f t="shared" si="627"/>
        <v>7</v>
      </c>
      <c r="R21460">
        <f t="shared" si="628"/>
        <v>0</v>
      </c>
    </row>
    <row r="21461" spans="1:18" x14ac:dyDescent="0.3">
      <c r="A21461" t="s">
        <v>1499</v>
      </c>
      <c r="B21461" s="1">
        <v>38617</v>
      </c>
      <c r="C21461" t="s">
        <v>1509</v>
      </c>
      <c r="D21461" t="s">
        <v>1510</v>
      </c>
      <c r="E21461" t="s">
        <v>1511</v>
      </c>
      <c r="G21461" s="6" t="s">
        <v>29</v>
      </c>
      <c r="H21461" t="s">
        <v>25</v>
      </c>
      <c r="I21461" t="s">
        <v>26</v>
      </c>
      <c r="J21461" t="s">
        <v>27</v>
      </c>
      <c r="K21461">
        <v>4</v>
      </c>
      <c r="L21461">
        <v>20.100000000000001</v>
      </c>
      <c r="M21461" t="s">
        <v>955</v>
      </c>
      <c r="N21461">
        <v>20.100000000000001</v>
      </c>
      <c r="P21461" cm="1">
        <f t="array" ref="P21461">IF(Q21461&gt;0,INDEX(Q21461:Q43185,MATCH(TRUE,INDEX(Q21461:Q43185="",,),0)-1),"")</f>
        <v>7</v>
      </c>
      <c r="Q21461">
        <f t="shared" si="627"/>
        <v>7</v>
      </c>
      <c r="R21461">
        <f t="shared" si="628"/>
        <v>0</v>
      </c>
    </row>
    <row r="21462" spans="1:18" x14ac:dyDescent="0.3">
      <c r="A21462" t="s">
        <v>1499</v>
      </c>
      <c r="B21462" s="1">
        <v>38617</v>
      </c>
      <c r="C21462" t="s">
        <v>1509</v>
      </c>
      <c r="D21462" t="s">
        <v>1510</v>
      </c>
      <c r="E21462" t="s">
        <v>1511</v>
      </c>
      <c r="G21462" s="6" t="s">
        <v>29</v>
      </c>
      <c r="H21462" t="s">
        <v>69</v>
      </c>
      <c r="I21462" t="s">
        <v>26</v>
      </c>
      <c r="J21462" t="s">
        <v>27</v>
      </c>
      <c r="K21462">
        <v>63</v>
      </c>
      <c r="L21462">
        <v>9.5</v>
      </c>
      <c r="M21462" t="s">
        <v>955</v>
      </c>
      <c r="N21462">
        <v>9.5</v>
      </c>
      <c r="P21462" cm="1">
        <f t="array" ref="P21462">IF(Q21462&gt;0,INDEX(Q21462:Q43186,MATCH(TRUE,INDEX(Q21462:Q43186="",,),0)-1),"")</f>
        <v>7</v>
      </c>
      <c r="Q21462">
        <f t="shared" si="627"/>
        <v>7</v>
      </c>
      <c r="R21462">
        <f t="shared" si="628"/>
        <v>0</v>
      </c>
    </row>
    <row r="21463" spans="1:18" x14ac:dyDescent="0.3">
      <c r="A21463" t="s">
        <v>1499</v>
      </c>
      <c r="B21463" s="1">
        <v>38617</v>
      </c>
      <c r="C21463" t="s">
        <v>1509</v>
      </c>
      <c r="D21463" t="s">
        <v>1510</v>
      </c>
      <c r="E21463" t="s">
        <v>1511</v>
      </c>
      <c r="G21463" s="6" t="s">
        <v>29</v>
      </c>
      <c r="H21463" t="s">
        <v>154</v>
      </c>
      <c r="I21463" t="s">
        <v>26</v>
      </c>
      <c r="J21463" t="s">
        <v>27</v>
      </c>
      <c r="K21463">
        <v>31</v>
      </c>
      <c r="L21463">
        <v>9.5</v>
      </c>
      <c r="M21463" t="s">
        <v>955</v>
      </c>
      <c r="N21463">
        <v>9.5</v>
      </c>
      <c r="P21463" cm="1">
        <f t="array" ref="P21463">IF(Q21463&gt;0,INDEX(Q21463:Q43187,MATCH(TRUE,INDEX(Q21463:Q43187="",,),0)-1),"")</f>
        <v>7</v>
      </c>
      <c r="Q21463">
        <f t="shared" si="627"/>
        <v>7</v>
      </c>
      <c r="R21463">
        <f t="shared" si="628"/>
        <v>0</v>
      </c>
    </row>
    <row r="21464" spans="1:18" x14ac:dyDescent="0.3">
      <c r="P21464" t="str" cm="1">
        <f t="array" ref="P21464">IF(Q21464&gt;0,INDEX(Q21464:Q43188,MATCH(TRUE,INDEX(Q21464:Q43188="",,),0)-1),"")</f>
        <v/>
      </c>
      <c r="R21464" t="str">
        <f t="shared" si="628"/>
        <v/>
      </c>
    </row>
    <row r="21465" spans="1:18" x14ac:dyDescent="0.3">
      <c r="A21465" t="s">
        <v>1499</v>
      </c>
      <c r="B21465" s="1">
        <v>38617</v>
      </c>
      <c r="C21465" t="s">
        <v>1509</v>
      </c>
      <c r="D21465" t="s">
        <v>1512</v>
      </c>
      <c r="E21465" t="s">
        <v>1513</v>
      </c>
      <c r="G21465" t="s">
        <v>19</v>
      </c>
      <c r="H21465" t="s">
        <v>25</v>
      </c>
      <c r="I21465" t="s">
        <v>26</v>
      </c>
      <c r="J21465" t="s">
        <v>27</v>
      </c>
      <c r="K21465">
        <v>72</v>
      </c>
      <c r="L21465">
        <v>19.600000000000001</v>
      </c>
      <c r="M21465" t="s">
        <v>927</v>
      </c>
      <c r="N21465">
        <v>30</v>
      </c>
      <c r="O21465" t="s">
        <v>24</v>
      </c>
      <c r="P21465" cm="1">
        <f t="array" ref="P21465">IF(Q21465&gt;0,INDEX(Q21465:Q43189,MATCH(TRUE,INDEX(Q21465:Q43189="",,),0)-1),"")</f>
        <v>4</v>
      </c>
      <c r="Q21465">
        <v>1</v>
      </c>
      <c r="R21465">
        <f t="shared" si="628"/>
        <v>0</v>
      </c>
    </row>
    <row r="21466" spans="1:18" x14ac:dyDescent="0.3">
      <c r="A21466" t="s">
        <v>1499</v>
      </c>
      <c r="B21466" s="1">
        <v>38617</v>
      </c>
      <c r="C21466" t="s">
        <v>1509</v>
      </c>
      <c r="D21466" t="s">
        <v>1512</v>
      </c>
      <c r="E21466" t="s">
        <v>1513</v>
      </c>
      <c r="G21466" t="s">
        <v>19</v>
      </c>
      <c r="H21466" t="s">
        <v>28</v>
      </c>
      <c r="I21466" t="s">
        <v>26</v>
      </c>
      <c r="J21466" t="s">
        <v>27</v>
      </c>
      <c r="K21466">
        <v>426</v>
      </c>
      <c r="L21466">
        <v>15</v>
      </c>
      <c r="M21466" t="s">
        <v>927</v>
      </c>
      <c r="N21466">
        <v>21</v>
      </c>
      <c r="O21466" t="s">
        <v>24</v>
      </c>
      <c r="P21466" cm="1">
        <f t="array" ref="P21466">IF(Q21466&gt;0,INDEX(Q21466:Q43190,MATCH(TRUE,INDEX(Q21466:Q43190="",,),0)-1),"")</f>
        <v>4</v>
      </c>
      <c r="Q21466">
        <v>1</v>
      </c>
      <c r="R21466">
        <f t="shared" si="628"/>
        <v>0</v>
      </c>
    </row>
    <row r="21467" spans="1:18" x14ac:dyDescent="0.3">
      <c r="A21467" t="s">
        <v>1499</v>
      </c>
      <c r="B21467" s="1">
        <v>38617</v>
      </c>
      <c r="C21467" t="s">
        <v>1509</v>
      </c>
      <c r="D21467" t="s">
        <v>1512</v>
      </c>
      <c r="E21467" t="s">
        <v>1513</v>
      </c>
      <c r="G21467" s="6" t="s">
        <v>29</v>
      </c>
      <c r="H21467" t="s">
        <v>64</v>
      </c>
      <c r="I21467" t="s">
        <v>26</v>
      </c>
      <c r="J21467" t="s">
        <v>27</v>
      </c>
      <c r="K21467">
        <v>65</v>
      </c>
      <c r="L21467">
        <v>8.0399999999999991</v>
      </c>
      <c r="M21467" t="s">
        <v>927</v>
      </c>
      <c r="N21467">
        <v>8.0399999999999991</v>
      </c>
      <c r="O21467" t="s">
        <v>24</v>
      </c>
      <c r="P21467" cm="1">
        <f t="array" ref="P21467">IF(Q21467&gt;0,INDEX(Q21467:Q43191,MATCH(TRUE,INDEX(Q21467:Q43191="",,),0)-1),"")</f>
        <v>4</v>
      </c>
      <c r="Q21467">
        <v>1</v>
      </c>
      <c r="R21467">
        <f t="shared" si="628"/>
        <v>0</v>
      </c>
    </row>
    <row r="21468" spans="1:18" x14ac:dyDescent="0.3">
      <c r="A21468" t="s">
        <v>1499</v>
      </c>
      <c r="B21468" s="1">
        <v>38617</v>
      </c>
      <c r="C21468" t="s">
        <v>1509</v>
      </c>
      <c r="D21468" t="s">
        <v>1512</v>
      </c>
      <c r="E21468" t="s">
        <v>1513</v>
      </c>
      <c r="G21468" t="s">
        <v>19</v>
      </c>
      <c r="H21468" t="s">
        <v>25</v>
      </c>
      <c r="I21468" t="s">
        <v>26</v>
      </c>
      <c r="J21468" t="s">
        <v>27</v>
      </c>
      <c r="K21468">
        <v>72</v>
      </c>
      <c r="L21468">
        <v>19.600000000000001</v>
      </c>
      <c r="M21468" t="s">
        <v>955</v>
      </c>
      <c r="N21468">
        <v>25.25</v>
      </c>
      <c r="P21468" cm="1">
        <f t="array" ref="P21468">IF(Q21468&gt;0,INDEX(Q21468:Q43192,MATCH(TRUE,INDEX(Q21468:Q43192="",,),0)-1),"")</f>
        <v>4</v>
      </c>
      <c r="Q21468">
        <v>2</v>
      </c>
      <c r="R21468">
        <f t="shared" si="628"/>
        <v>0</v>
      </c>
    </row>
    <row r="21469" spans="1:18" x14ac:dyDescent="0.3">
      <c r="A21469" t="s">
        <v>1499</v>
      </c>
      <c r="B21469" s="1">
        <v>38617</v>
      </c>
      <c r="C21469" t="s">
        <v>1509</v>
      </c>
      <c r="D21469" t="s">
        <v>1512</v>
      </c>
      <c r="E21469" t="s">
        <v>1513</v>
      </c>
      <c r="G21469" t="s">
        <v>19</v>
      </c>
      <c r="H21469" t="s">
        <v>28</v>
      </c>
      <c r="I21469" t="s">
        <v>26</v>
      </c>
      <c r="J21469" t="s">
        <v>27</v>
      </c>
      <c r="K21469">
        <v>426</v>
      </c>
      <c r="L21469">
        <v>15</v>
      </c>
      <c r="M21469" t="s">
        <v>955</v>
      </c>
      <c r="N21469">
        <v>20.2</v>
      </c>
      <c r="P21469" cm="1">
        <f t="array" ref="P21469">IF(Q21469&gt;0,INDEX(Q21469:Q43193,MATCH(TRUE,INDEX(Q21469:Q43193="",,),0)-1),"")</f>
        <v>4</v>
      </c>
      <c r="Q21469">
        <v>2</v>
      </c>
      <c r="R21469">
        <f t="shared" si="628"/>
        <v>0</v>
      </c>
    </row>
    <row r="21470" spans="1:18" x14ac:dyDescent="0.3">
      <c r="A21470" t="s">
        <v>1499</v>
      </c>
      <c r="B21470" s="1">
        <v>38617</v>
      </c>
      <c r="C21470" t="s">
        <v>1509</v>
      </c>
      <c r="D21470" t="s">
        <v>1512</v>
      </c>
      <c r="E21470" t="s">
        <v>1513</v>
      </c>
      <c r="G21470" s="6" t="s">
        <v>29</v>
      </c>
      <c r="H21470" t="s">
        <v>64</v>
      </c>
      <c r="I21470" t="s">
        <v>26</v>
      </c>
      <c r="J21470" t="s">
        <v>27</v>
      </c>
      <c r="K21470">
        <v>65</v>
      </c>
      <c r="L21470">
        <v>8.0399999999999991</v>
      </c>
      <c r="M21470" t="s">
        <v>955</v>
      </c>
      <c r="N21470">
        <v>8.0399999999999991</v>
      </c>
      <c r="P21470" cm="1">
        <f t="array" ref="P21470">IF(Q21470&gt;0,INDEX(Q21470:Q43194,MATCH(TRUE,INDEX(Q21470:Q43194="",,),0)-1),"")</f>
        <v>4</v>
      </c>
      <c r="Q21470">
        <v>2</v>
      </c>
      <c r="R21470">
        <f t="shared" si="628"/>
        <v>0</v>
      </c>
    </row>
    <row r="21471" spans="1:18" x14ac:dyDescent="0.3">
      <c r="A21471" t="s">
        <v>1499</v>
      </c>
      <c r="B21471" s="1">
        <v>38617</v>
      </c>
      <c r="C21471" t="s">
        <v>1509</v>
      </c>
      <c r="D21471" t="s">
        <v>1512</v>
      </c>
      <c r="E21471" t="s">
        <v>1513</v>
      </c>
      <c r="G21471" t="s">
        <v>19</v>
      </c>
      <c r="H21471" t="s">
        <v>25</v>
      </c>
      <c r="I21471" t="s">
        <v>26</v>
      </c>
      <c r="J21471" t="s">
        <v>27</v>
      </c>
      <c r="K21471">
        <v>72</v>
      </c>
      <c r="L21471">
        <v>19.600000000000001</v>
      </c>
      <c r="M21471" t="s">
        <v>74</v>
      </c>
      <c r="N21471">
        <v>19.600000000000001</v>
      </c>
      <c r="P21471" cm="1">
        <f t="array" ref="P21471">IF(Q21471&gt;0,INDEX(Q21471:Q43195,MATCH(TRUE,INDEX(Q21471:Q43195="",,),0)-1),"")</f>
        <v>4</v>
      </c>
      <c r="Q21471">
        <v>3</v>
      </c>
      <c r="R21471">
        <f t="shared" si="628"/>
        <v>0</v>
      </c>
    </row>
    <row r="21472" spans="1:18" x14ac:dyDescent="0.3">
      <c r="A21472" t="s">
        <v>1499</v>
      </c>
      <c r="B21472" s="1">
        <v>38617</v>
      </c>
      <c r="C21472" t="s">
        <v>1509</v>
      </c>
      <c r="D21472" t="s">
        <v>1512</v>
      </c>
      <c r="E21472" t="s">
        <v>1513</v>
      </c>
      <c r="G21472" t="s">
        <v>19</v>
      </c>
      <c r="H21472" t="s">
        <v>28</v>
      </c>
      <c r="I21472" t="s">
        <v>26</v>
      </c>
      <c r="J21472" t="s">
        <v>27</v>
      </c>
      <c r="K21472">
        <v>426</v>
      </c>
      <c r="L21472">
        <v>15</v>
      </c>
      <c r="M21472" t="s">
        <v>74</v>
      </c>
      <c r="N21472">
        <v>19.510000000000002</v>
      </c>
      <c r="P21472" cm="1">
        <f t="array" ref="P21472">IF(Q21472&gt;0,INDEX(Q21472:Q43196,MATCH(TRUE,INDEX(Q21472:Q43196="",,),0)-1),"")</f>
        <v>4</v>
      </c>
      <c r="Q21472">
        <v>3</v>
      </c>
      <c r="R21472">
        <f t="shared" si="628"/>
        <v>0</v>
      </c>
    </row>
    <row r="21473" spans="1:18" x14ac:dyDescent="0.3">
      <c r="A21473" t="s">
        <v>1499</v>
      </c>
      <c r="B21473" s="1">
        <v>38617</v>
      </c>
      <c r="C21473" t="s">
        <v>1509</v>
      </c>
      <c r="D21473" t="s">
        <v>1512</v>
      </c>
      <c r="E21473" t="s">
        <v>1513</v>
      </c>
      <c r="G21473" s="6" t="s">
        <v>29</v>
      </c>
      <c r="H21473" t="s">
        <v>64</v>
      </c>
      <c r="I21473" t="s">
        <v>26</v>
      </c>
      <c r="J21473" t="s">
        <v>27</v>
      </c>
      <c r="K21473">
        <v>65</v>
      </c>
      <c r="L21473">
        <v>8.0399999999999991</v>
      </c>
      <c r="M21473" t="s">
        <v>74</v>
      </c>
      <c r="N21473">
        <v>8.0399999999999991</v>
      </c>
      <c r="P21473" cm="1">
        <f t="array" ref="P21473">IF(Q21473&gt;0,INDEX(Q21473:Q43197,MATCH(TRUE,INDEX(Q21473:Q43197="",,),0)-1),"")</f>
        <v>4</v>
      </c>
      <c r="Q21473">
        <v>3</v>
      </c>
      <c r="R21473">
        <f t="shared" si="628"/>
        <v>0</v>
      </c>
    </row>
    <row r="21474" spans="1:18" x14ac:dyDescent="0.3">
      <c r="A21474" t="s">
        <v>1499</v>
      </c>
      <c r="B21474" s="1">
        <v>38617</v>
      </c>
      <c r="C21474" t="s">
        <v>1509</v>
      </c>
      <c r="D21474" t="s">
        <v>1512</v>
      </c>
      <c r="E21474" t="s">
        <v>1513</v>
      </c>
      <c r="G21474" t="s">
        <v>19</v>
      </c>
      <c r="H21474" t="s">
        <v>25</v>
      </c>
      <c r="I21474" t="s">
        <v>26</v>
      </c>
      <c r="J21474" t="s">
        <v>27</v>
      </c>
      <c r="K21474">
        <v>72</v>
      </c>
      <c r="L21474">
        <v>19.600000000000001</v>
      </c>
      <c r="M21474" t="s">
        <v>34</v>
      </c>
      <c r="N21474">
        <v>20</v>
      </c>
      <c r="P21474" cm="1">
        <f t="array" ref="P21474">IF(Q21474&gt;0,INDEX(Q21474:Q43198,MATCH(TRUE,INDEX(Q21474:Q43198="",,),0)-1),"")</f>
        <v>4</v>
      </c>
      <c r="Q21474">
        <v>4</v>
      </c>
      <c r="R21474">
        <f t="shared" si="628"/>
        <v>0</v>
      </c>
    </row>
    <row r="21475" spans="1:18" x14ac:dyDescent="0.3">
      <c r="A21475" t="s">
        <v>1499</v>
      </c>
      <c r="B21475" s="1">
        <v>38617</v>
      </c>
      <c r="C21475" t="s">
        <v>1509</v>
      </c>
      <c r="D21475" t="s">
        <v>1512</v>
      </c>
      <c r="E21475" t="s">
        <v>1513</v>
      </c>
      <c r="G21475" t="s">
        <v>19</v>
      </c>
      <c r="H21475" t="s">
        <v>28</v>
      </c>
      <c r="I21475" t="s">
        <v>26</v>
      </c>
      <c r="J21475" t="s">
        <v>27</v>
      </c>
      <c r="K21475">
        <v>426</v>
      </c>
      <c r="L21475">
        <v>15</v>
      </c>
      <c r="M21475" t="s">
        <v>34</v>
      </c>
      <c r="N21475">
        <v>16.66</v>
      </c>
      <c r="P21475" cm="1">
        <f t="array" ref="P21475">IF(Q21475&gt;0,INDEX(Q21475:Q43199,MATCH(TRUE,INDEX(Q21475:Q43199="",,),0)-1),"")</f>
        <v>4</v>
      </c>
      <c r="Q21475">
        <v>4</v>
      </c>
      <c r="R21475">
        <f t="shared" si="628"/>
        <v>0</v>
      </c>
    </row>
    <row r="21476" spans="1:18" x14ac:dyDescent="0.3">
      <c r="A21476" t="s">
        <v>1499</v>
      </c>
      <c r="B21476" s="1">
        <v>38617</v>
      </c>
      <c r="C21476" t="s">
        <v>1509</v>
      </c>
      <c r="D21476" t="s">
        <v>1512</v>
      </c>
      <c r="E21476" t="s">
        <v>1513</v>
      </c>
      <c r="G21476" s="6" t="s">
        <v>29</v>
      </c>
      <c r="H21476" t="s">
        <v>64</v>
      </c>
      <c r="I21476" t="s">
        <v>26</v>
      </c>
      <c r="J21476" t="s">
        <v>27</v>
      </c>
      <c r="K21476">
        <v>65</v>
      </c>
      <c r="L21476">
        <v>8.0399999999999991</v>
      </c>
      <c r="M21476" t="s">
        <v>34</v>
      </c>
      <c r="N21476">
        <v>8.0399999999999991</v>
      </c>
      <c r="P21476" cm="1">
        <f t="array" ref="P21476">IF(Q21476&gt;0,INDEX(Q21476:Q43200,MATCH(TRUE,INDEX(Q21476:Q43200="",,),0)-1),"")</f>
        <v>4</v>
      </c>
      <c r="Q21476">
        <v>4</v>
      </c>
      <c r="R21476">
        <f t="shared" si="628"/>
        <v>0</v>
      </c>
    </row>
    <row r="21477" spans="1:18" x14ac:dyDescent="0.3">
      <c r="P21477" t="str" cm="1">
        <f t="array" ref="P21477">IF(Q21477&gt;0,INDEX(Q21477:Q43201,MATCH(TRUE,INDEX(Q21477:Q43201="",,),0)-1),"")</f>
        <v/>
      </c>
      <c r="R21477" t="str">
        <f t="shared" si="628"/>
        <v/>
      </c>
    </row>
    <row r="21478" spans="1:18" x14ac:dyDescent="0.3">
      <c r="A21478" t="s">
        <v>1499</v>
      </c>
      <c r="B21478" s="1">
        <v>38617</v>
      </c>
      <c r="C21478" t="s">
        <v>1509</v>
      </c>
      <c r="D21478" t="s">
        <v>1514</v>
      </c>
      <c r="E21478" t="s">
        <v>1515</v>
      </c>
      <c r="G21478" t="s">
        <v>19</v>
      </c>
      <c r="H21478" t="s">
        <v>20</v>
      </c>
      <c r="I21478" t="s">
        <v>21</v>
      </c>
      <c r="J21478" t="s">
        <v>22</v>
      </c>
      <c r="K21478">
        <v>50</v>
      </c>
      <c r="L21478">
        <v>395</v>
      </c>
      <c r="M21478" t="s">
        <v>1516</v>
      </c>
      <c r="N21478">
        <v>450</v>
      </c>
      <c r="O21478" t="s">
        <v>24</v>
      </c>
      <c r="P21478" cm="1">
        <f t="array" ref="P21478">IF(Q21478&gt;0,INDEX(Q21478:Q43202,MATCH(TRUE,INDEX(Q21478:Q43202="",,),0)-1),"")</f>
        <v>4</v>
      </c>
      <c r="Q21478">
        <f>INT((ROW()-21478)/5)+1</f>
        <v>1</v>
      </c>
      <c r="R21478">
        <f t="shared" si="628"/>
        <v>0</v>
      </c>
    </row>
    <row r="21479" spans="1:18" x14ac:dyDescent="0.3">
      <c r="A21479" t="s">
        <v>1499</v>
      </c>
      <c r="B21479" s="1">
        <v>38617</v>
      </c>
      <c r="C21479" t="s">
        <v>1509</v>
      </c>
      <c r="D21479" t="s">
        <v>1514</v>
      </c>
      <c r="E21479" t="s">
        <v>1515</v>
      </c>
      <c r="G21479" t="s">
        <v>19</v>
      </c>
      <c r="H21479" t="s">
        <v>30</v>
      </c>
      <c r="I21479" t="s">
        <v>26</v>
      </c>
      <c r="J21479" t="s">
        <v>27</v>
      </c>
      <c r="K21479">
        <v>175</v>
      </c>
      <c r="L21479">
        <v>18</v>
      </c>
      <c r="M21479" t="s">
        <v>1516</v>
      </c>
      <c r="N21479">
        <v>36</v>
      </c>
      <c r="O21479" t="s">
        <v>24</v>
      </c>
      <c r="P21479" cm="1">
        <f t="array" ref="P21479">IF(Q21479&gt;0,INDEX(Q21479:Q43203,MATCH(TRUE,INDEX(Q21479:Q43203="",,),0)-1),"")</f>
        <v>4</v>
      </c>
      <c r="Q21479">
        <f t="shared" ref="Q21479:Q21497" si="629">INT((ROW()-21478)/5)+1</f>
        <v>1</v>
      </c>
      <c r="R21479">
        <f t="shared" si="628"/>
        <v>0</v>
      </c>
    </row>
    <row r="21480" spans="1:18" x14ac:dyDescent="0.3">
      <c r="A21480" t="s">
        <v>1499</v>
      </c>
      <c r="B21480" s="1">
        <v>38617</v>
      </c>
      <c r="C21480" t="s">
        <v>1509</v>
      </c>
      <c r="D21480" t="s">
        <v>1514</v>
      </c>
      <c r="E21480" t="s">
        <v>1515</v>
      </c>
      <c r="G21480" t="s">
        <v>19</v>
      </c>
      <c r="H21480" t="s">
        <v>43</v>
      </c>
      <c r="I21480" t="s">
        <v>26</v>
      </c>
      <c r="J21480" t="s">
        <v>27</v>
      </c>
      <c r="K21480">
        <v>364</v>
      </c>
      <c r="L21480">
        <v>13</v>
      </c>
      <c r="M21480" t="s">
        <v>1516</v>
      </c>
      <c r="N21480">
        <v>26</v>
      </c>
      <c r="O21480" t="s">
        <v>24</v>
      </c>
      <c r="P21480" cm="1">
        <f t="array" ref="P21480">IF(Q21480&gt;0,INDEX(Q21480:Q43204,MATCH(TRUE,INDEX(Q21480:Q43204="",,),0)-1),"")</f>
        <v>4</v>
      </c>
      <c r="Q21480">
        <f t="shared" si="629"/>
        <v>1</v>
      </c>
      <c r="R21480">
        <f t="shared" si="628"/>
        <v>0</v>
      </c>
    </row>
    <row r="21481" spans="1:18" x14ac:dyDescent="0.3">
      <c r="A21481" t="s">
        <v>1499</v>
      </c>
      <c r="B21481" s="1">
        <v>38617</v>
      </c>
      <c r="C21481" t="s">
        <v>1509</v>
      </c>
      <c r="D21481" t="s">
        <v>1514</v>
      </c>
      <c r="E21481" t="s">
        <v>1515</v>
      </c>
      <c r="G21481" s="6" t="s">
        <v>29</v>
      </c>
      <c r="H21481" t="s">
        <v>126</v>
      </c>
      <c r="I21481" t="s">
        <v>21</v>
      </c>
      <c r="J21481" t="s">
        <v>22</v>
      </c>
      <c r="K21481">
        <v>6.8</v>
      </c>
      <c r="L21481">
        <v>50</v>
      </c>
      <c r="M21481" t="s">
        <v>1516</v>
      </c>
      <c r="N21481">
        <v>50</v>
      </c>
      <c r="O21481" t="s">
        <v>24</v>
      </c>
      <c r="P21481" cm="1">
        <f t="array" ref="P21481">IF(Q21481&gt;0,INDEX(Q21481:Q43205,MATCH(TRUE,INDEX(Q21481:Q43205="",,),0)-1),"")</f>
        <v>4</v>
      </c>
      <c r="Q21481">
        <f t="shared" si="629"/>
        <v>1</v>
      </c>
      <c r="R21481">
        <f t="shared" si="628"/>
        <v>0</v>
      </c>
    </row>
    <row r="21482" spans="1:18" x14ac:dyDescent="0.3">
      <c r="A21482" t="s">
        <v>1499</v>
      </c>
      <c r="B21482" s="1">
        <v>38617</v>
      </c>
      <c r="C21482" t="s">
        <v>1509</v>
      </c>
      <c r="D21482" t="s">
        <v>1514</v>
      </c>
      <c r="E21482" t="s">
        <v>1515</v>
      </c>
      <c r="G21482" s="6" t="s">
        <v>29</v>
      </c>
      <c r="H21482" t="s">
        <v>25</v>
      </c>
      <c r="I21482" t="s">
        <v>26</v>
      </c>
      <c r="J21482" t="s">
        <v>27</v>
      </c>
      <c r="K21482">
        <v>44</v>
      </c>
      <c r="L21482">
        <v>21.25</v>
      </c>
      <c r="M21482" t="s">
        <v>1516</v>
      </c>
      <c r="N21482">
        <v>21.25</v>
      </c>
      <c r="O21482" t="s">
        <v>24</v>
      </c>
      <c r="P21482" cm="1">
        <f t="array" ref="P21482">IF(Q21482&gt;0,INDEX(Q21482:Q43206,MATCH(TRUE,INDEX(Q21482:Q43206="",,),0)-1),"")</f>
        <v>4</v>
      </c>
      <c r="Q21482">
        <f t="shared" si="629"/>
        <v>1</v>
      </c>
      <c r="R21482">
        <f t="shared" si="628"/>
        <v>0</v>
      </c>
    </row>
    <row r="21483" spans="1:18" x14ac:dyDescent="0.3">
      <c r="A21483" t="s">
        <v>1499</v>
      </c>
      <c r="B21483" s="1">
        <v>38617</v>
      </c>
      <c r="C21483" t="s">
        <v>1509</v>
      </c>
      <c r="D21483" t="s">
        <v>1514</v>
      </c>
      <c r="E21483" t="s">
        <v>1515</v>
      </c>
      <c r="G21483" t="s">
        <v>19</v>
      </c>
      <c r="H21483" t="s">
        <v>20</v>
      </c>
      <c r="I21483" t="s">
        <v>21</v>
      </c>
      <c r="J21483" t="s">
        <v>22</v>
      </c>
      <c r="K21483">
        <v>50</v>
      </c>
      <c r="L21483">
        <v>395</v>
      </c>
      <c r="M21483" t="s">
        <v>922</v>
      </c>
      <c r="N21483">
        <v>400</v>
      </c>
      <c r="P21483" cm="1">
        <f t="array" ref="P21483">IF(Q21483&gt;0,INDEX(Q21483:Q43207,MATCH(TRUE,INDEX(Q21483:Q43207="",,),0)-1),"")</f>
        <v>4</v>
      </c>
      <c r="Q21483">
        <f t="shared" si="629"/>
        <v>2</v>
      </c>
      <c r="R21483">
        <f t="shared" si="628"/>
        <v>0</v>
      </c>
    </row>
    <row r="21484" spans="1:18" x14ac:dyDescent="0.3">
      <c r="A21484" t="s">
        <v>1499</v>
      </c>
      <c r="B21484" s="1">
        <v>38617</v>
      </c>
      <c r="C21484" t="s">
        <v>1509</v>
      </c>
      <c r="D21484" t="s">
        <v>1514</v>
      </c>
      <c r="E21484" t="s">
        <v>1515</v>
      </c>
      <c r="G21484" t="s">
        <v>19</v>
      </c>
      <c r="H21484" t="s">
        <v>30</v>
      </c>
      <c r="I21484" t="s">
        <v>26</v>
      </c>
      <c r="J21484" t="s">
        <v>27</v>
      </c>
      <c r="K21484">
        <v>175</v>
      </c>
      <c r="L21484">
        <v>18</v>
      </c>
      <c r="M21484" t="s">
        <v>922</v>
      </c>
      <c r="N21484">
        <v>25</v>
      </c>
      <c r="P21484" cm="1">
        <f t="array" ref="P21484">IF(Q21484&gt;0,INDEX(Q21484:Q43208,MATCH(TRUE,INDEX(Q21484:Q43208="",,),0)-1),"")</f>
        <v>4</v>
      </c>
      <c r="Q21484">
        <f t="shared" si="629"/>
        <v>2</v>
      </c>
      <c r="R21484">
        <f t="shared" si="628"/>
        <v>0</v>
      </c>
    </row>
    <row r="21485" spans="1:18" x14ac:dyDescent="0.3">
      <c r="A21485" t="s">
        <v>1499</v>
      </c>
      <c r="B21485" s="1">
        <v>38617</v>
      </c>
      <c r="C21485" t="s">
        <v>1509</v>
      </c>
      <c r="D21485" t="s">
        <v>1514</v>
      </c>
      <c r="E21485" t="s">
        <v>1515</v>
      </c>
      <c r="G21485" t="s">
        <v>19</v>
      </c>
      <c r="H21485" t="s">
        <v>43</v>
      </c>
      <c r="I21485" t="s">
        <v>26</v>
      </c>
      <c r="J21485" t="s">
        <v>27</v>
      </c>
      <c r="K21485">
        <v>364</v>
      </c>
      <c r="L21485">
        <v>13</v>
      </c>
      <c r="M21485" t="s">
        <v>922</v>
      </c>
      <c r="N21485">
        <v>28.25</v>
      </c>
      <c r="P21485" cm="1">
        <f t="array" ref="P21485">IF(Q21485&gt;0,INDEX(Q21485:Q43209,MATCH(TRUE,INDEX(Q21485:Q43209="",,),0)-1),"")</f>
        <v>4</v>
      </c>
      <c r="Q21485">
        <f t="shared" si="629"/>
        <v>2</v>
      </c>
      <c r="R21485">
        <f t="shared" si="628"/>
        <v>0</v>
      </c>
    </row>
    <row r="21486" spans="1:18" x14ac:dyDescent="0.3">
      <c r="A21486" t="s">
        <v>1499</v>
      </c>
      <c r="B21486" s="1">
        <v>38617</v>
      </c>
      <c r="C21486" t="s">
        <v>1509</v>
      </c>
      <c r="D21486" t="s">
        <v>1514</v>
      </c>
      <c r="E21486" t="s">
        <v>1515</v>
      </c>
      <c r="G21486" s="6" t="s">
        <v>29</v>
      </c>
      <c r="H21486" t="s">
        <v>126</v>
      </c>
      <c r="I21486" t="s">
        <v>21</v>
      </c>
      <c r="J21486" t="s">
        <v>22</v>
      </c>
      <c r="K21486">
        <v>6.8</v>
      </c>
      <c r="L21486">
        <v>50</v>
      </c>
      <c r="M21486" t="s">
        <v>922</v>
      </c>
      <c r="N21486">
        <v>50</v>
      </c>
      <c r="P21486" cm="1">
        <f t="array" ref="P21486">IF(Q21486&gt;0,INDEX(Q21486:Q43210,MATCH(TRUE,INDEX(Q21486:Q43210="",,),0)-1),"")</f>
        <v>4</v>
      </c>
      <c r="Q21486">
        <f t="shared" si="629"/>
        <v>2</v>
      </c>
      <c r="R21486">
        <f t="shared" si="628"/>
        <v>0</v>
      </c>
    </row>
    <row r="21487" spans="1:18" x14ac:dyDescent="0.3">
      <c r="A21487" t="s">
        <v>1499</v>
      </c>
      <c r="B21487" s="1">
        <v>38617</v>
      </c>
      <c r="C21487" t="s">
        <v>1509</v>
      </c>
      <c r="D21487" t="s">
        <v>1514</v>
      </c>
      <c r="E21487" t="s">
        <v>1515</v>
      </c>
      <c r="G21487" s="6" t="s">
        <v>29</v>
      </c>
      <c r="H21487" t="s">
        <v>25</v>
      </c>
      <c r="I21487" t="s">
        <v>26</v>
      </c>
      <c r="J21487" t="s">
        <v>27</v>
      </c>
      <c r="K21487">
        <v>44</v>
      </c>
      <c r="L21487">
        <v>21.25</v>
      </c>
      <c r="M21487" t="s">
        <v>922</v>
      </c>
      <c r="N21487">
        <v>21.25</v>
      </c>
      <c r="P21487" cm="1">
        <f t="array" ref="P21487">IF(Q21487&gt;0,INDEX(Q21487:Q43211,MATCH(TRUE,INDEX(Q21487:Q43211="",,),0)-1),"")</f>
        <v>4</v>
      </c>
      <c r="Q21487">
        <f t="shared" si="629"/>
        <v>2</v>
      </c>
      <c r="R21487">
        <f t="shared" si="628"/>
        <v>0</v>
      </c>
    </row>
    <row r="21488" spans="1:18" x14ac:dyDescent="0.3">
      <c r="A21488" t="s">
        <v>1499</v>
      </c>
      <c r="B21488" s="1">
        <v>38617</v>
      </c>
      <c r="C21488" t="s">
        <v>1509</v>
      </c>
      <c r="D21488" t="s">
        <v>1514</v>
      </c>
      <c r="E21488" t="s">
        <v>1515</v>
      </c>
      <c r="G21488" t="s">
        <v>19</v>
      </c>
      <c r="H21488" t="s">
        <v>20</v>
      </c>
      <c r="I21488" t="s">
        <v>21</v>
      </c>
      <c r="J21488" t="s">
        <v>22</v>
      </c>
      <c r="K21488">
        <v>50</v>
      </c>
      <c r="L21488">
        <v>395</v>
      </c>
      <c r="M21488" t="s">
        <v>59</v>
      </c>
      <c r="N21488">
        <v>486</v>
      </c>
      <c r="P21488" cm="1">
        <f t="array" ref="P21488">IF(Q21488&gt;0,INDEX(Q21488:Q43212,MATCH(TRUE,INDEX(Q21488:Q43212="",,),0)-1),"")</f>
        <v>4</v>
      </c>
      <c r="Q21488">
        <f t="shared" si="629"/>
        <v>3</v>
      </c>
      <c r="R21488">
        <f t="shared" ref="R21488:R21551" si="630">IF(P21488="","",0)</f>
        <v>0</v>
      </c>
    </row>
    <row r="21489" spans="1:18" x14ac:dyDescent="0.3">
      <c r="A21489" t="s">
        <v>1499</v>
      </c>
      <c r="B21489" s="1">
        <v>38617</v>
      </c>
      <c r="C21489" t="s">
        <v>1509</v>
      </c>
      <c r="D21489" t="s">
        <v>1514</v>
      </c>
      <c r="E21489" t="s">
        <v>1515</v>
      </c>
      <c r="G21489" t="s">
        <v>19</v>
      </c>
      <c r="H21489" t="s">
        <v>30</v>
      </c>
      <c r="I21489" t="s">
        <v>26</v>
      </c>
      <c r="J21489" t="s">
        <v>27</v>
      </c>
      <c r="K21489">
        <v>175</v>
      </c>
      <c r="L21489">
        <v>18</v>
      </c>
      <c r="M21489" t="s">
        <v>59</v>
      </c>
      <c r="N21489">
        <v>18</v>
      </c>
      <c r="P21489" cm="1">
        <f t="array" ref="P21489">IF(Q21489&gt;0,INDEX(Q21489:Q43213,MATCH(TRUE,INDEX(Q21489:Q43213="",,),0)-1),"")</f>
        <v>4</v>
      </c>
      <c r="Q21489">
        <f t="shared" si="629"/>
        <v>3</v>
      </c>
      <c r="R21489">
        <f t="shared" si="630"/>
        <v>0</v>
      </c>
    </row>
    <row r="21490" spans="1:18" x14ac:dyDescent="0.3">
      <c r="A21490" t="s">
        <v>1499</v>
      </c>
      <c r="B21490" s="1">
        <v>38617</v>
      </c>
      <c r="C21490" t="s">
        <v>1509</v>
      </c>
      <c r="D21490" t="s">
        <v>1514</v>
      </c>
      <c r="E21490" t="s">
        <v>1515</v>
      </c>
      <c r="G21490" t="s">
        <v>19</v>
      </c>
      <c r="H21490" t="s">
        <v>43</v>
      </c>
      <c r="I21490" t="s">
        <v>26</v>
      </c>
      <c r="J21490" t="s">
        <v>27</v>
      </c>
      <c r="K21490">
        <v>364</v>
      </c>
      <c r="L21490">
        <v>13</v>
      </c>
      <c r="M21490" t="s">
        <v>59</v>
      </c>
      <c r="N21490">
        <v>13</v>
      </c>
      <c r="P21490" cm="1">
        <f t="array" ref="P21490">IF(Q21490&gt;0,INDEX(Q21490:Q43214,MATCH(TRUE,INDEX(Q21490:Q43214="",,),0)-1),"")</f>
        <v>4</v>
      </c>
      <c r="Q21490">
        <f t="shared" si="629"/>
        <v>3</v>
      </c>
      <c r="R21490">
        <f t="shared" si="630"/>
        <v>0</v>
      </c>
    </row>
    <row r="21491" spans="1:18" x14ac:dyDescent="0.3">
      <c r="A21491" t="s">
        <v>1499</v>
      </c>
      <c r="B21491" s="1">
        <v>38617</v>
      </c>
      <c r="C21491" t="s">
        <v>1509</v>
      </c>
      <c r="D21491" t="s">
        <v>1514</v>
      </c>
      <c r="E21491" t="s">
        <v>1515</v>
      </c>
      <c r="G21491" s="6" t="s">
        <v>29</v>
      </c>
      <c r="H21491" t="s">
        <v>126</v>
      </c>
      <c r="I21491" t="s">
        <v>21</v>
      </c>
      <c r="J21491" t="s">
        <v>22</v>
      </c>
      <c r="K21491">
        <v>6.8</v>
      </c>
      <c r="L21491">
        <v>50</v>
      </c>
      <c r="M21491" t="s">
        <v>59</v>
      </c>
      <c r="N21491">
        <v>50</v>
      </c>
      <c r="P21491" cm="1">
        <f t="array" ref="P21491">IF(Q21491&gt;0,INDEX(Q21491:Q43215,MATCH(TRUE,INDEX(Q21491:Q43215="",,),0)-1),"")</f>
        <v>4</v>
      </c>
      <c r="Q21491">
        <f t="shared" si="629"/>
        <v>3</v>
      </c>
      <c r="R21491">
        <f t="shared" si="630"/>
        <v>0</v>
      </c>
    </row>
    <row r="21492" spans="1:18" x14ac:dyDescent="0.3">
      <c r="A21492" t="s">
        <v>1499</v>
      </c>
      <c r="B21492" s="1">
        <v>38617</v>
      </c>
      <c r="C21492" t="s">
        <v>1509</v>
      </c>
      <c r="D21492" t="s">
        <v>1514</v>
      </c>
      <c r="E21492" t="s">
        <v>1515</v>
      </c>
      <c r="G21492" s="6" t="s">
        <v>29</v>
      </c>
      <c r="H21492" t="s">
        <v>25</v>
      </c>
      <c r="I21492" t="s">
        <v>26</v>
      </c>
      <c r="J21492" t="s">
        <v>27</v>
      </c>
      <c r="K21492">
        <v>44</v>
      </c>
      <c r="L21492">
        <v>21.25</v>
      </c>
      <c r="M21492" t="s">
        <v>59</v>
      </c>
      <c r="N21492">
        <v>21.25</v>
      </c>
      <c r="P21492" cm="1">
        <f t="array" ref="P21492">IF(Q21492&gt;0,INDEX(Q21492:Q43216,MATCH(TRUE,INDEX(Q21492:Q43216="",,),0)-1),"")</f>
        <v>4</v>
      </c>
      <c r="Q21492">
        <f t="shared" si="629"/>
        <v>3</v>
      </c>
      <c r="R21492">
        <f t="shared" si="630"/>
        <v>0</v>
      </c>
    </row>
    <row r="21493" spans="1:18" x14ac:dyDescent="0.3">
      <c r="A21493" t="s">
        <v>1499</v>
      </c>
      <c r="B21493" s="1">
        <v>38617</v>
      </c>
      <c r="C21493" t="s">
        <v>1509</v>
      </c>
      <c r="D21493" t="s">
        <v>1514</v>
      </c>
      <c r="E21493" t="s">
        <v>1515</v>
      </c>
      <c r="G21493" t="s">
        <v>19</v>
      </c>
      <c r="H21493" t="s">
        <v>20</v>
      </c>
      <c r="I21493" t="s">
        <v>21</v>
      </c>
      <c r="J21493" t="s">
        <v>22</v>
      </c>
      <c r="K21493">
        <v>50</v>
      </c>
      <c r="L21493">
        <v>395</v>
      </c>
      <c r="M21493" t="s">
        <v>526</v>
      </c>
      <c r="N21493">
        <v>395</v>
      </c>
      <c r="P21493" cm="1">
        <f t="array" ref="P21493">IF(Q21493&gt;0,INDEX(Q21493:Q43217,MATCH(TRUE,INDEX(Q21493:Q43217="",,),0)-1),"")</f>
        <v>4</v>
      </c>
      <c r="Q21493">
        <f t="shared" si="629"/>
        <v>4</v>
      </c>
      <c r="R21493">
        <f t="shared" si="630"/>
        <v>0</v>
      </c>
    </row>
    <row r="21494" spans="1:18" x14ac:dyDescent="0.3">
      <c r="A21494" t="s">
        <v>1499</v>
      </c>
      <c r="B21494" s="1">
        <v>38617</v>
      </c>
      <c r="C21494" t="s">
        <v>1509</v>
      </c>
      <c r="D21494" t="s">
        <v>1514</v>
      </c>
      <c r="E21494" t="s">
        <v>1515</v>
      </c>
      <c r="G21494" t="s">
        <v>19</v>
      </c>
      <c r="H21494" t="s">
        <v>30</v>
      </c>
      <c r="I21494" t="s">
        <v>26</v>
      </c>
      <c r="J21494" t="s">
        <v>27</v>
      </c>
      <c r="K21494">
        <v>175</v>
      </c>
      <c r="L21494">
        <v>18</v>
      </c>
      <c r="M21494" t="s">
        <v>526</v>
      </c>
      <c r="N21494">
        <v>18</v>
      </c>
      <c r="P21494" cm="1">
        <f t="array" ref="P21494">IF(Q21494&gt;0,INDEX(Q21494:Q43218,MATCH(TRUE,INDEX(Q21494:Q43218="",,),0)-1),"")</f>
        <v>4</v>
      </c>
      <c r="Q21494">
        <f t="shared" si="629"/>
        <v>4</v>
      </c>
      <c r="R21494">
        <f t="shared" si="630"/>
        <v>0</v>
      </c>
    </row>
    <row r="21495" spans="1:18" x14ac:dyDescent="0.3">
      <c r="A21495" t="s">
        <v>1499</v>
      </c>
      <c r="B21495" s="1">
        <v>38617</v>
      </c>
      <c r="C21495" t="s">
        <v>1509</v>
      </c>
      <c r="D21495" t="s">
        <v>1514</v>
      </c>
      <c r="E21495" t="s">
        <v>1515</v>
      </c>
      <c r="G21495" t="s">
        <v>19</v>
      </c>
      <c r="H21495" t="s">
        <v>43</v>
      </c>
      <c r="I21495" t="s">
        <v>26</v>
      </c>
      <c r="J21495" t="s">
        <v>27</v>
      </c>
      <c r="K21495">
        <v>364</v>
      </c>
      <c r="L21495">
        <v>13</v>
      </c>
      <c r="M21495" t="s">
        <v>526</v>
      </c>
      <c r="N21495">
        <v>14</v>
      </c>
      <c r="P21495" cm="1">
        <f t="array" ref="P21495">IF(Q21495&gt;0,INDEX(Q21495:Q43219,MATCH(TRUE,INDEX(Q21495:Q43219="",,),0)-1),"")</f>
        <v>4</v>
      </c>
      <c r="Q21495">
        <f t="shared" si="629"/>
        <v>4</v>
      </c>
      <c r="R21495">
        <f t="shared" si="630"/>
        <v>0</v>
      </c>
    </row>
    <row r="21496" spans="1:18" x14ac:dyDescent="0.3">
      <c r="A21496" t="s">
        <v>1499</v>
      </c>
      <c r="B21496" s="1">
        <v>38617</v>
      </c>
      <c r="C21496" t="s">
        <v>1509</v>
      </c>
      <c r="D21496" t="s">
        <v>1514</v>
      </c>
      <c r="E21496" t="s">
        <v>1515</v>
      </c>
      <c r="G21496" s="6" t="s">
        <v>29</v>
      </c>
      <c r="H21496" t="s">
        <v>126</v>
      </c>
      <c r="I21496" t="s">
        <v>21</v>
      </c>
      <c r="J21496" t="s">
        <v>22</v>
      </c>
      <c r="K21496">
        <v>6.8</v>
      </c>
      <c r="L21496">
        <v>50</v>
      </c>
      <c r="M21496" t="s">
        <v>526</v>
      </c>
      <c r="N21496">
        <v>50</v>
      </c>
      <c r="P21496" cm="1">
        <f t="array" ref="P21496">IF(Q21496&gt;0,INDEX(Q21496:Q43220,MATCH(TRUE,INDEX(Q21496:Q43220="",,),0)-1),"")</f>
        <v>4</v>
      </c>
      <c r="Q21496">
        <f t="shared" si="629"/>
        <v>4</v>
      </c>
      <c r="R21496">
        <f t="shared" si="630"/>
        <v>0</v>
      </c>
    </row>
    <row r="21497" spans="1:18" x14ac:dyDescent="0.3">
      <c r="A21497" t="s">
        <v>1499</v>
      </c>
      <c r="B21497" s="1">
        <v>38617</v>
      </c>
      <c r="C21497" t="s">
        <v>1509</v>
      </c>
      <c r="D21497" t="s">
        <v>1514</v>
      </c>
      <c r="E21497" t="s">
        <v>1515</v>
      </c>
      <c r="G21497" s="6" t="s">
        <v>29</v>
      </c>
      <c r="H21497" t="s">
        <v>25</v>
      </c>
      <c r="I21497" t="s">
        <v>26</v>
      </c>
      <c r="J21497" t="s">
        <v>27</v>
      </c>
      <c r="K21497">
        <v>44</v>
      </c>
      <c r="L21497">
        <v>21.25</v>
      </c>
      <c r="M21497" t="s">
        <v>526</v>
      </c>
      <c r="N21497">
        <v>21.25</v>
      </c>
      <c r="P21497" cm="1">
        <f t="array" ref="P21497">IF(Q21497&gt;0,INDEX(Q21497:Q43221,MATCH(TRUE,INDEX(Q21497:Q43221="",,),0)-1),"")</f>
        <v>4</v>
      </c>
      <c r="Q21497">
        <f t="shared" si="629"/>
        <v>4</v>
      </c>
      <c r="R21497">
        <f t="shared" si="630"/>
        <v>0</v>
      </c>
    </row>
    <row r="21498" spans="1:18" x14ac:dyDescent="0.3">
      <c r="P21498" t="str" cm="1">
        <f t="array" ref="P21498">IF(Q21498&gt;0,INDEX(Q21498:Q43222,MATCH(TRUE,INDEX(Q21498:Q43222="",,),0)-1),"")</f>
        <v/>
      </c>
      <c r="R21498" t="str">
        <f t="shared" si="630"/>
        <v/>
      </c>
    </row>
    <row r="21499" spans="1:18" x14ac:dyDescent="0.3">
      <c r="A21499" t="s">
        <v>1499</v>
      </c>
      <c r="B21499" s="1">
        <v>38617</v>
      </c>
      <c r="C21499" t="s">
        <v>1509</v>
      </c>
      <c r="D21499" t="s">
        <v>1517</v>
      </c>
      <c r="E21499" t="s">
        <v>1518</v>
      </c>
      <c r="G21499" t="s">
        <v>19</v>
      </c>
      <c r="H21499" t="s">
        <v>30</v>
      </c>
      <c r="I21499" t="s">
        <v>26</v>
      </c>
      <c r="J21499" t="s">
        <v>27</v>
      </c>
      <c r="K21499">
        <v>120</v>
      </c>
      <c r="L21499">
        <v>11.35</v>
      </c>
      <c r="M21499" t="s">
        <v>74</v>
      </c>
      <c r="N21499">
        <v>77.239999999999995</v>
      </c>
      <c r="O21499" t="s">
        <v>24</v>
      </c>
      <c r="P21499" cm="1">
        <f t="array" ref="P21499">IF(Q21499&gt;0,INDEX(Q21499:Q43223,MATCH(TRUE,INDEX(Q21499:Q43223="",,),0)-1),"")</f>
        <v>7</v>
      </c>
      <c r="Q21499">
        <f>INT((ROW()-21499)/3)+1</f>
        <v>1</v>
      </c>
      <c r="R21499">
        <f t="shared" si="630"/>
        <v>0</v>
      </c>
    </row>
    <row r="21500" spans="1:18" x14ac:dyDescent="0.3">
      <c r="A21500" t="s">
        <v>1499</v>
      </c>
      <c r="B21500" s="1">
        <v>38617</v>
      </c>
      <c r="C21500" t="s">
        <v>1509</v>
      </c>
      <c r="D21500" t="s">
        <v>1517</v>
      </c>
      <c r="E21500" t="s">
        <v>1518</v>
      </c>
      <c r="G21500" t="s">
        <v>19</v>
      </c>
      <c r="H21500" t="s">
        <v>25</v>
      </c>
      <c r="I21500" t="s">
        <v>26</v>
      </c>
      <c r="J21500" t="s">
        <v>27</v>
      </c>
      <c r="K21500">
        <v>391</v>
      </c>
      <c r="L21500">
        <v>17</v>
      </c>
      <c r="M21500" t="s">
        <v>74</v>
      </c>
      <c r="N21500">
        <v>17</v>
      </c>
      <c r="O21500" t="s">
        <v>24</v>
      </c>
      <c r="P21500" cm="1">
        <f t="array" ref="P21500">IF(Q21500&gt;0,INDEX(Q21500:Q43224,MATCH(TRUE,INDEX(Q21500:Q43224="",,),0)-1),"")</f>
        <v>7</v>
      </c>
      <c r="Q21500">
        <f t="shared" ref="Q21500:Q21519" si="631">INT((ROW()-21499)/3)+1</f>
        <v>1</v>
      </c>
      <c r="R21500">
        <f t="shared" si="630"/>
        <v>0</v>
      </c>
    </row>
    <row r="21501" spans="1:18" x14ac:dyDescent="0.3">
      <c r="A21501" t="s">
        <v>1499</v>
      </c>
      <c r="B21501" s="1">
        <v>38617</v>
      </c>
      <c r="C21501" t="s">
        <v>1509</v>
      </c>
      <c r="D21501" t="s">
        <v>1517</v>
      </c>
      <c r="E21501" t="s">
        <v>1518</v>
      </c>
      <c r="G21501" s="6" t="s">
        <v>29</v>
      </c>
      <c r="H21501" t="s">
        <v>154</v>
      </c>
      <c r="I21501" t="s">
        <v>26</v>
      </c>
      <c r="J21501" t="s">
        <v>27</v>
      </c>
      <c r="K21501">
        <v>7</v>
      </c>
      <c r="L21501">
        <v>7.4</v>
      </c>
      <c r="M21501" t="s">
        <v>74</v>
      </c>
      <c r="N21501">
        <v>7.4</v>
      </c>
      <c r="O21501" t="s">
        <v>24</v>
      </c>
      <c r="P21501" cm="1">
        <f t="array" ref="P21501">IF(Q21501&gt;0,INDEX(Q21501:Q43225,MATCH(TRUE,INDEX(Q21501:Q43225="",,),0)-1),"")</f>
        <v>7</v>
      </c>
      <c r="Q21501">
        <f t="shared" si="631"/>
        <v>1</v>
      </c>
      <c r="R21501">
        <f t="shared" si="630"/>
        <v>0</v>
      </c>
    </row>
    <row r="21502" spans="1:18" x14ac:dyDescent="0.3">
      <c r="A21502" t="s">
        <v>1499</v>
      </c>
      <c r="B21502" s="1">
        <v>38617</v>
      </c>
      <c r="C21502" t="s">
        <v>1509</v>
      </c>
      <c r="D21502" t="s">
        <v>1517</v>
      </c>
      <c r="E21502" t="s">
        <v>1518</v>
      </c>
      <c r="G21502" t="s">
        <v>19</v>
      </c>
      <c r="H21502" t="s">
        <v>30</v>
      </c>
      <c r="I21502" t="s">
        <v>26</v>
      </c>
      <c r="J21502" t="s">
        <v>27</v>
      </c>
      <c r="K21502">
        <v>120</v>
      </c>
      <c r="L21502">
        <v>11.35</v>
      </c>
      <c r="M21502" t="s">
        <v>927</v>
      </c>
      <c r="N21502">
        <v>28</v>
      </c>
      <c r="P21502" cm="1">
        <f t="array" ref="P21502">IF(Q21502&gt;0,INDEX(Q21502:Q43226,MATCH(TRUE,INDEX(Q21502:Q43226="",,),0)-1),"")</f>
        <v>7</v>
      </c>
      <c r="Q21502">
        <f t="shared" si="631"/>
        <v>2</v>
      </c>
      <c r="R21502">
        <f t="shared" si="630"/>
        <v>0</v>
      </c>
    </row>
    <row r="21503" spans="1:18" x14ac:dyDescent="0.3">
      <c r="A21503" t="s">
        <v>1499</v>
      </c>
      <c r="B21503" s="1">
        <v>38617</v>
      </c>
      <c r="C21503" t="s">
        <v>1509</v>
      </c>
      <c r="D21503" t="s">
        <v>1517</v>
      </c>
      <c r="E21503" t="s">
        <v>1518</v>
      </c>
      <c r="G21503" t="s">
        <v>19</v>
      </c>
      <c r="H21503" t="s">
        <v>25</v>
      </c>
      <c r="I21503" t="s">
        <v>26</v>
      </c>
      <c r="J21503" t="s">
        <v>27</v>
      </c>
      <c r="K21503">
        <v>391</v>
      </c>
      <c r="L21503">
        <v>17</v>
      </c>
      <c r="M21503" t="s">
        <v>927</v>
      </c>
      <c r="N21503">
        <v>32</v>
      </c>
      <c r="P21503" cm="1">
        <f t="array" ref="P21503">IF(Q21503&gt;0,INDEX(Q21503:Q43227,MATCH(TRUE,INDEX(Q21503:Q43227="",,),0)-1),"")</f>
        <v>7</v>
      </c>
      <c r="Q21503">
        <f t="shared" si="631"/>
        <v>2</v>
      </c>
      <c r="R21503">
        <f t="shared" si="630"/>
        <v>0</v>
      </c>
    </row>
    <row r="21504" spans="1:18" x14ac:dyDescent="0.3">
      <c r="A21504" t="s">
        <v>1499</v>
      </c>
      <c r="B21504" s="1">
        <v>38617</v>
      </c>
      <c r="C21504" t="s">
        <v>1509</v>
      </c>
      <c r="D21504" t="s">
        <v>1517</v>
      </c>
      <c r="E21504" t="s">
        <v>1518</v>
      </c>
      <c r="G21504" s="6" t="s">
        <v>29</v>
      </c>
      <c r="H21504" t="s">
        <v>154</v>
      </c>
      <c r="I21504" t="s">
        <v>26</v>
      </c>
      <c r="J21504" t="s">
        <v>27</v>
      </c>
      <c r="K21504">
        <v>7</v>
      </c>
      <c r="L21504">
        <v>7.4</v>
      </c>
      <c r="M21504" t="s">
        <v>927</v>
      </c>
      <c r="N21504">
        <v>7.4</v>
      </c>
      <c r="P21504" cm="1">
        <f t="array" ref="P21504">IF(Q21504&gt;0,INDEX(Q21504:Q43228,MATCH(TRUE,INDEX(Q21504:Q43228="",,),0)-1),"")</f>
        <v>7</v>
      </c>
      <c r="Q21504">
        <f t="shared" si="631"/>
        <v>2</v>
      </c>
      <c r="R21504">
        <f t="shared" si="630"/>
        <v>0</v>
      </c>
    </row>
    <row r="21505" spans="1:18" x14ac:dyDescent="0.3">
      <c r="A21505" t="s">
        <v>1499</v>
      </c>
      <c r="B21505" s="1">
        <v>38617</v>
      </c>
      <c r="C21505" t="s">
        <v>1509</v>
      </c>
      <c r="D21505" t="s">
        <v>1517</v>
      </c>
      <c r="E21505" t="s">
        <v>1518</v>
      </c>
      <c r="G21505" t="s">
        <v>19</v>
      </c>
      <c r="H21505" t="s">
        <v>30</v>
      </c>
      <c r="I21505" t="s">
        <v>26</v>
      </c>
      <c r="J21505" t="s">
        <v>27</v>
      </c>
      <c r="K21505">
        <v>120</v>
      </c>
      <c r="L21505">
        <v>11.35</v>
      </c>
      <c r="M21505" t="s">
        <v>1516</v>
      </c>
      <c r="N21505">
        <v>25</v>
      </c>
      <c r="P21505" cm="1">
        <f t="array" ref="P21505">IF(Q21505&gt;0,INDEX(Q21505:Q43229,MATCH(TRUE,INDEX(Q21505:Q43229="",,),0)-1),"")</f>
        <v>7</v>
      </c>
      <c r="Q21505">
        <f t="shared" si="631"/>
        <v>3</v>
      </c>
      <c r="R21505">
        <f t="shared" si="630"/>
        <v>0</v>
      </c>
    </row>
    <row r="21506" spans="1:18" x14ac:dyDescent="0.3">
      <c r="A21506" t="s">
        <v>1499</v>
      </c>
      <c r="B21506" s="1">
        <v>38617</v>
      </c>
      <c r="C21506" t="s">
        <v>1509</v>
      </c>
      <c r="D21506" t="s">
        <v>1517</v>
      </c>
      <c r="E21506" t="s">
        <v>1518</v>
      </c>
      <c r="G21506" t="s">
        <v>19</v>
      </c>
      <c r="H21506" t="s">
        <v>25</v>
      </c>
      <c r="I21506" t="s">
        <v>26</v>
      </c>
      <c r="J21506" t="s">
        <v>27</v>
      </c>
      <c r="K21506">
        <v>391</v>
      </c>
      <c r="L21506">
        <v>17</v>
      </c>
      <c r="M21506" t="s">
        <v>1516</v>
      </c>
      <c r="N21506">
        <v>28</v>
      </c>
      <c r="P21506" cm="1">
        <f t="array" ref="P21506">IF(Q21506&gt;0,INDEX(Q21506:Q43230,MATCH(TRUE,INDEX(Q21506:Q43230="",,),0)-1),"")</f>
        <v>7</v>
      </c>
      <c r="Q21506">
        <f t="shared" si="631"/>
        <v>3</v>
      </c>
      <c r="R21506">
        <f t="shared" si="630"/>
        <v>0</v>
      </c>
    </row>
    <row r="21507" spans="1:18" x14ac:dyDescent="0.3">
      <c r="A21507" t="s">
        <v>1499</v>
      </c>
      <c r="B21507" s="1">
        <v>38617</v>
      </c>
      <c r="C21507" t="s">
        <v>1509</v>
      </c>
      <c r="D21507" t="s">
        <v>1517</v>
      </c>
      <c r="E21507" t="s">
        <v>1518</v>
      </c>
      <c r="G21507" s="6" t="s">
        <v>29</v>
      </c>
      <c r="H21507" t="s">
        <v>154</v>
      </c>
      <c r="I21507" t="s">
        <v>26</v>
      </c>
      <c r="J21507" t="s">
        <v>27</v>
      </c>
      <c r="K21507">
        <v>7</v>
      </c>
      <c r="L21507">
        <v>7.4</v>
      </c>
      <c r="M21507" t="s">
        <v>1516</v>
      </c>
      <c r="N21507">
        <v>7.4</v>
      </c>
      <c r="P21507" cm="1">
        <f t="array" ref="P21507">IF(Q21507&gt;0,INDEX(Q21507:Q43231,MATCH(TRUE,INDEX(Q21507:Q43231="",,),0)-1),"")</f>
        <v>7</v>
      </c>
      <c r="Q21507">
        <f t="shared" si="631"/>
        <v>3</v>
      </c>
      <c r="R21507">
        <f t="shared" si="630"/>
        <v>0</v>
      </c>
    </row>
    <row r="21508" spans="1:18" x14ac:dyDescent="0.3">
      <c r="A21508" t="s">
        <v>1499</v>
      </c>
      <c r="B21508" s="1">
        <v>38617</v>
      </c>
      <c r="C21508" t="s">
        <v>1509</v>
      </c>
      <c r="D21508" t="s">
        <v>1517</v>
      </c>
      <c r="E21508" t="s">
        <v>1518</v>
      </c>
      <c r="G21508" t="s">
        <v>19</v>
      </c>
      <c r="H21508" t="s">
        <v>30</v>
      </c>
      <c r="I21508" t="s">
        <v>26</v>
      </c>
      <c r="J21508" t="s">
        <v>27</v>
      </c>
      <c r="K21508">
        <v>120</v>
      </c>
      <c r="L21508">
        <v>11.35</v>
      </c>
      <c r="M21508" t="s">
        <v>59</v>
      </c>
      <c r="N21508">
        <v>11.35</v>
      </c>
      <c r="P21508" cm="1">
        <f t="array" ref="P21508">IF(Q21508&gt;0,INDEX(Q21508:Q43232,MATCH(TRUE,INDEX(Q21508:Q43232="",,),0)-1),"")</f>
        <v>7</v>
      </c>
      <c r="Q21508">
        <f t="shared" si="631"/>
        <v>4</v>
      </c>
      <c r="R21508">
        <f t="shared" si="630"/>
        <v>0</v>
      </c>
    </row>
    <row r="21509" spans="1:18" x14ac:dyDescent="0.3">
      <c r="A21509" t="s">
        <v>1499</v>
      </c>
      <c r="B21509" s="1">
        <v>38617</v>
      </c>
      <c r="C21509" t="s">
        <v>1509</v>
      </c>
      <c r="D21509" t="s">
        <v>1517</v>
      </c>
      <c r="E21509" t="s">
        <v>1518</v>
      </c>
      <c r="G21509" t="s">
        <v>19</v>
      </c>
      <c r="H21509" t="s">
        <v>25</v>
      </c>
      <c r="I21509" t="s">
        <v>26</v>
      </c>
      <c r="J21509" t="s">
        <v>27</v>
      </c>
      <c r="K21509">
        <v>391</v>
      </c>
      <c r="L21509">
        <v>17</v>
      </c>
      <c r="M21509" t="s">
        <v>59</v>
      </c>
      <c r="N21509">
        <v>29.5</v>
      </c>
      <c r="P21509" cm="1">
        <f t="array" ref="P21509">IF(Q21509&gt;0,INDEX(Q21509:Q43233,MATCH(TRUE,INDEX(Q21509:Q43233="",,),0)-1),"")</f>
        <v>7</v>
      </c>
      <c r="Q21509">
        <f t="shared" si="631"/>
        <v>4</v>
      </c>
      <c r="R21509">
        <f t="shared" si="630"/>
        <v>0</v>
      </c>
    </row>
    <row r="21510" spans="1:18" x14ac:dyDescent="0.3">
      <c r="A21510" t="s">
        <v>1499</v>
      </c>
      <c r="B21510" s="1">
        <v>38617</v>
      </c>
      <c r="C21510" t="s">
        <v>1509</v>
      </c>
      <c r="D21510" t="s">
        <v>1517</v>
      </c>
      <c r="E21510" t="s">
        <v>1518</v>
      </c>
      <c r="G21510" s="6" t="s">
        <v>29</v>
      </c>
      <c r="H21510" t="s">
        <v>154</v>
      </c>
      <c r="I21510" t="s">
        <v>26</v>
      </c>
      <c r="J21510" t="s">
        <v>27</v>
      </c>
      <c r="K21510">
        <v>7</v>
      </c>
      <c r="L21510">
        <v>7.4</v>
      </c>
      <c r="M21510" t="s">
        <v>59</v>
      </c>
      <c r="N21510">
        <v>7.4</v>
      </c>
      <c r="P21510" cm="1">
        <f t="array" ref="P21510">IF(Q21510&gt;0,INDEX(Q21510:Q43234,MATCH(TRUE,INDEX(Q21510:Q43234="",,),0)-1),"")</f>
        <v>7</v>
      </c>
      <c r="Q21510">
        <f t="shared" si="631"/>
        <v>4</v>
      </c>
      <c r="R21510">
        <f t="shared" si="630"/>
        <v>0</v>
      </c>
    </row>
    <row r="21511" spans="1:18" x14ac:dyDescent="0.3">
      <c r="A21511" t="s">
        <v>1499</v>
      </c>
      <c r="B21511" s="1">
        <v>38617</v>
      </c>
      <c r="C21511" t="s">
        <v>1509</v>
      </c>
      <c r="D21511" t="s">
        <v>1517</v>
      </c>
      <c r="E21511" t="s">
        <v>1518</v>
      </c>
      <c r="G21511" t="s">
        <v>19</v>
      </c>
      <c r="H21511" t="s">
        <v>30</v>
      </c>
      <c r="I21511" t="s">
        <v>26</v>
      </c>
      <c r="J21511" t="s">
        <v>27</v>
      </c>
      <c r="K21511">
        <v>120</v>
      </c>
      <c r="L21511">
        <v>11.35</v>
      </c>
      <c r="M21511" t="s">
        <v>922</v>
      </c>
      <c r="N21511">
        <v>22.5</v>
      </c>
      <c r="P21511" cm="1">
        <f t="array" ref="P21511">IF(Q21511&gt;0,INDEX(Q21511:Q43235,MATCH(TRUE,INDEX(Q21511:Q43235="",,),0)-1),"")</f>
        <v>7</v>
      </c>
      <c r="Q21511">
        <f t="shared" si="631"/>
        <v>5</v>
      </c>
      <c r="R21511">
        <f t="shared" si="630"/>
        <v>0</v>
      </c>
    </row>
    <row r="21512" spans="1:18" x14ac:dyDescent="0.3">
      <c r="A21512" t="s">
        <v>1499</v>
      </c>
      <c r="B21512" s="1">
        <v>38617</v>
      </c>
      <c r="C21512" t="s">
        <v>1509</v>
      </c>
      <c r="D21512" t="s">
        <v>1517</v>
      </c>
      <c r="E21512" t="s">
        <v>1518</v>
      </c>
      <c r="G21512" t="s">
        <v>19</v>
      </c>
      <c r="H21512" t="s">
        <v>25</v>
      </c>
      <c r="I21512" t="s">
        <v>26</v>
      </c>
      <c r="J21512" t="s">
        <v>27</v>
      </c>
      <c r="K21512">
        <v>391</v>
      </c>
      <c r="L21512">
        <v>17</v>
      </c>
      <c r="M21512" t="s">
        <v>922</v>
      </c>
      <c r="N21512">
        <v>26</v>
      </c>
      <c r="P21512" cm="1">
        <f t="array" ref="P21512">IF(Q21512&gt;0,INDEX(Q21512:Q43236,MATCH(TRUE,INDEX(Q21512:Q43236="",,),0)-1),"")</f>
        <v>7</v>
      </c>
      <c r="Q21512">
        <f t="shared" si="631"/>
        <v>5</v>
      </c>
      <c r="R21512">
        <f t="shared" si="630"/>
        <v>0</v>
      </c>
    </row>
    <row r="21513" spans="1:18" x14ac:dyDescent="0.3">
      <c r="A21513" t="s">
        <v>1499</v>
      </c>
      <c r="B21513" s="1">
        <v>38617</v>
      </c>
      <c r="C21513" t="s">
        <v>1509</v>
      </c>
      <c r="D21513" t="s">
        <v>1517</v>
      </c>
      <c r="E21513" t="s">
        <v>1518</v>
      </c>
      <c r="G21513" s="6" t="s">
        <v>29</v>
      </c>
      <c r="H21513" t="s">
        <v>154</v>
      </c>
      <c r="I21513" t="s">
        <v>26</v>
      </c>
      <c r="J21513" t="s">
        <v>27</v>
      </c>
      <c r="K21513">
        <v>7</v>
      </c>
      <c r="L21513">
        <v>7.4</v>
      </c>
      <c r="M21513" t="s">
        <v>922</v>
      </c>
      <c r="N21513">
        <v>7.4</v>
      </c>
      <c r="P21513" cm="1">
        <f t="array" ref="P21513">IF(Q21513&gt;0,INDEX(Q21513:Q43237,MATCH(TRUE,INDEX(Q21513:Q43237="",,),0)-1),"")</f>
        <v>7</v>
      </c>
      <c r="Q21513">
        <f t="shared" si="631"/>
        <v>5</v>
      </c>
      <c r="R21513">
        <f t="shared" si="630"/>
        <v>0</v>
      </c>
    </row>
    <row r="21514" spans="1:18" x14ac:dyDescent="0.3">
      <c r="A21514" t="s">
        <v>1499</v>
      </c>
      <c r="B21514" s="1">
        <v>38617</v>
      </c>
      <c r="C21514" t="s">
        <v>1509</v>
      </c>
      <c r="D21514" t="s">
        <v>1517</v>
      </c>
      <c r="E21514" t="s">
        <v>1518</v>
      </c>
      <c r="G21514" t="s">
        <v>19</v>
      </c>
      <c r="H21514" t="s">
        <v>30</v>
      </c>
      <c r="I21514" t="s">
        <v>26</v>
      </c>
      <c r="J21514" t="s">
        <v>27</v>
      </c>
      <c r="K21514">
        <v>120</v>
      </c>
      <c r="L21514">
        <v>11.35</v>
      </c>
      <c r="M21514" t="s">
        <v>955</v>
      </c>
      <c r="N21514">
        <v>15.15</v>
      </c>
      <c r="P21514" cm="1">
        <f t="array" ref="P21514">IF(Q21514&gt;0,INDEX(Q21514:Q43238,MATCH(TRUE,INDEX(Q21514:Q43238="",,),0)-1),"")</f>
        <v>7</v>
      </c>
      <c r="Q21514">
        <f t="shared" si="631"/>
        <v>6</v>
      </c>
      <c r="R21514">
        <f t="shared" si="630"/>
        <v>0</v>
      </c>
    </row>
    <row r="21515" spans="1:18" x14ac:dyDescent="0.3">
      <c r="A21515" t="s">
        <v>1499</v>
      </c>
      <c r="B21515" s="1">
        <v>38617</v>
      </c>
      <c r="C21515" t="s">
        <v>1509</v>
      </c>
      <c r="D21515" t="s">
        <v>1517</v>
      </c>
      <c r="E21515" t="s">
        <v>1518</v>
      </c>
      <c r="G21515" t="s">
        <v>19</v>
      </c>
      <c r="H21515" t="s">
        <v>25</v>
      </c>
      <c r="I21515" t="s">
        <v>26</v>
      </c>
      <c r="J21515" t="s">
        <v>27</v>
      </c>
      <c r="K21515">
        <v>391</v>
      </c>
      <c r="L21515">
        <v>17</v>
      </c>
      <c r="M21515" t="s">
        <v>955</v>
      </c>
      <c r="N21515">
        <v>25.25</v>
      </c>
      <c r="P21515" cm="1">
        <f t="array" ref="P21515">IF(Q21515&gt;0,INDEX(Q21515:Q43239,MATCH(TRUE,INDEX(Q21515:Q43239="",,),0)-1),"")</f>
        <v>7</v>
      </c>
      <c r="Q21515">
        <f t="shared" si="631"/>
        <v>6</v>
      </c>
      <c r="R21515">
        <f t="shared" si="630"/>
        <v>0</v>
      </c>
    </row>
    <row r="21516" spans="1:18" x14ac:dyDescent="0.3">
      <c r="A21516" t="s">
        <v>1499</v>
      </c>
      <c r="B21516" s="1">
        <v>38617</v>
      </c>
      <c r="C21516" t="s">
        <v>1509</v>
      </c>
      <c r="D21516" t="s">
        <v>1517</v>
      </c>
      <c r="E21516" t="s">
        <v>1518</v>
      </c>
      <c r="G21516" s="6" t="s">
        <v>29</v>
      </c>
      <c r="H21516" t="s">
        <v>154</v>
      </c>
      <c r="I21516" t="s">
        <v>26</v>
      </c>
      <c r="J21516" t="s">
        <v>27</v>
      </c>
      <c r="K21516">
        <v>7</v>
      </c>
      <c r="L21516">
        <v>7.4</v>
      </c>
      <c r="M21516" t="s">
        <v>955</v>
      </c>
      <c r="N21516">
        <v>7.4</v>
      </c>
      <c r="P21516" cm="1">
        <f t="array" ref="P21516">IF(Q21516&gt;0,INDEX(Q21516:Q43240,MATCH(TRUE,INDEX(Q21516:Q43240="",,),0)-1),"")</f>
        <v>7</v>
      </c>
      <c r="Q21516">
        <f t="shared" si="631"/>
        <v>6</v>
      </c>
      <c r="R21516">
        <f t="shared" si="630"/>
        <v>0</v>
      </c>
    </row>
    <row r="21517" spans="1:18" x14ac:dyDescent="0.3">
      <c r="A21517" t="s">
        <v>1499</v>
      </c>
      <c r="B21517" s="1">
        <v>38617</v>
      </c>
      <c r="C21517" t="s">
        <v>1509</v>
      </c>
      <c r="D21517" t="s">
        <v>1517</v>
      </c>
      <c r="E21517" t="s">
        <v>1518</v>
      </c>
      <c r="G21517" t="s">
        <v>19</v>
      </c>
      <c r="H21517" t="s">
        <v>30</v>
      </c>
      <c r="I21517" t="s">
        <v>26</v>
      </c>
      <c r="J21517" t="s">
        <v>27</v>
      </c>
      <c r="K21517">
        <v>120</v>
      </c>
      <c r="L21517">
        <v>11.35</v>
      </c>
      <c r="M21517" t="s">
        <v>153</v>
      </c>
      <c r="N21517">
        <v>17.559999999999999</v>
      </c>
      <c r="P21517" cm="1">
        <f t="array" ref="P21517">IF(Q21517&gt;0,INDEX(Q21517:Q43241,MATCH(TRUE,INDEX(Q21517:Q43241="",,),0)-1),"")</f>
        <v>7</v>
      </c>
      <c r="Q21517">
        <f t="shared" si="631"/>
        <v>7</v>
      </c>
      <c r="R21517">
        <f t="shared" si="630"/>
        <v>0</v>
      </c>
    </row>
    <row r="21518" spans="1:18" x14ac:dyDescent="0.3">
      <c r="A21518" t="s">
        <v>1499</v>
      </c>
      <c r="B21518" s="1">
        <v>38617</v>
      </c>
      <c r="C21518" t="s">
        <v>1509</v>
      </c>
      <c r="D21518" t="s">
        <v>1517</v>
      </c>
      <c r="E21518" t="s">
        <v>1518</v>
      </c>
      <c r="G21518" t="s">
        <v>19</v>
      </c>
      <c r="H21518" t="s">
        <v>25</v>
      </c>
      <c r="I21518" t="s">
        <v>26</v>
      </c>
      <c r="J21518" t="s">
        <v>27</v>
      </c>
      <c r="K21518">
        <v>391</v>
      </c>
      <c r="L21518">
        <v>17</v>
      </c>
      <c r="M21518" t="s">
        <v>153</v>
      </c>
      <c r="N21518">
        <v>17</v>
      </c>
      <c r="P21518" cm="1">
        <f t="array" ref="P21518">IF(Q21518&gt;0,INDEX(Q21518:Q43242,MATCH(TRUE,INDEX(Q21518:Q43242="",,),0)-1),"")</f>
        <v>7</v>
      </c>
      <c r="Q21518">
        <f t="shared" si="631"/>
        <v>7</v>
      </c>
      <c r="R21518">
        <f t="shared" si="630"/>
        <v>0</v>
      </c>
    </row>
    <row r="21519" spans="1:18" x14ac:dyDescent="0.3">
      <c r="A21519" t="s">
        <v>1499</v>
      </c>
      <c r="B21519" s="1">
        <v>38617</v>
      </c>
      <c r="C21519" t="s">
        <v>1509</v>
      </c>
      <c r="D21519" t="s">
        <v>1517</v>
      </c>
      <c r="E21519" t="s">
        <v>1518</v>
      </c>
      <c r="G21519" s="6" t="s">
        <v>29</v>
      </c>
      <c r="H21519" t="s">
        <v>154</v>
      </c>
      <c r="I21519" t="s">
        <v>26</v>
      </c>
      <c r="J21519" t="s">
        <v>27</v>
      </c>
      <c r="K21519">
        <v>7</v>
      </c>
      <c r="L21519">
        <v>7.4</v>
      </c>
      <c r="M21519" t="s">
        <v>153</v>
      </c>
      <c r="N21519">
        <v>7.4</v>
      </c>
      <c r="P21519" cm="1">
        <f t="array" ref="P21519">IF(Q21519&gt;0,INDEX(Q21519:Q43243,MATCH(TRUE,INDEX(Q21519:Q43243="",,),0)-1),"")</f>
        <v>7</v>
      </c>
      <c r="Q21519">
        <f t="shared" si="631"/>
        <v>7</v>
      </c>
      <c r="R21519">
        <f t="shared" si="630"/>
        <v>0</v>
      </c>
    </row>
    <row r="21520" spans="1:18" x14ac:dyDescent="0.3">
      <c r="P21520" t="str" cm="1">
        <f t="array" ref="P21520">IF(Q21520&gt;0,INDEX(Q21520:Q43244,MATCH(TRUE,INDEX(Q21520:Q43244="",,),0)-1),"")</f>
        <v/>
      </c>
      <c r="R21520" t="str">
        <f t="shared" si="630"/>
        <v/>
      </c>
    </row>
    <row r="21521" spans="1:18" x14ac:dyDescent="0.3">
      <c r="A21521" t="s">
        <v>1499</v>
      </c>
      <c r="B21521" s="1">
        <v>38617</v>
      </c>
      <c r="C21521" t="s">
        <v>1509</v>
      </c>
      <c r="D21521" t="s">
        <v>1519</v>
      </c>
      <c r="E21521" t="s">
        <v>1520</v>
      </c>
      <c r="G21521" t="s">
        <v>19</v>
      </c>
      <c r="H21521" t="s">
        <v>20</v>
      </c>
      <c r="I21521" t="s">
        <v>21</v>
      </c>
      <c r="J21521" t="s">
        <v>22</v>
      </c>
      <c r="K21521">
        <v>92.2</v>
      </c>
      <c r="L21521">
        <v>400</v>
      </c>
      <c r="M21521" t="s">
        <v>1516</v>
      </c>
      <c r="N21521">
        <v>450</v>
      </c>
      <c r="O21521" t="s">
        <v>24</v>
      </c>
      <c r="P21521" cm="1">
        <f t="array" ref="P21521">IF(Q21521&gt;0,INDEX(Q21521:Q43245,MATCH(TRUE,INDEX(Q21521:Q43245="",,),0)-1),"")</f>
        <v>4</v>
      </c>
      <c r="Q21521">
        <f>INT((ROW()-21521)/7)+1</f>
        <v>1</v>
      </c>
      <c r="R21521">
        <f t="shared" si="630"/>
        <v>0</v>
      </c>
    </row>
    <row r="21522" spans="1:18" x14ac:dyDescent="0.3">
      <c r="A21522" t="s">
        <v>1499</v>
      </c>
      <c r="B21522" s="1">
        <v>38617</v>
      </c>
      <c r="C21522" t="s">
        <v>1509</v>
      </c>
      <c r="D21522" t="s">
        <v>1519</v>
      </c>
      <c r="E21522" t="s">
        <v>1520</v>
      </c>
      <c r="G21522" t="s">
        <v>19</v>
      </c>
      <c r="H21522" t="s">
        <v>25</v>
      </c>
      <c r="I21522" t="s">
        <v>21</v>
      </c>
      <c r="J21522" t="s">
        <v>22</v>
      </c>
      <c r="K21522">
        <v>36.6</v>
      </c>
      <c r="L21522">
        <v>80</v>
      </c>
      <c r="M21522" t="s">
        <v>1516</v>
      </c>
      <c r="N21522">
        <v>100</v>
      </c>
      <c r="O21522" t="s">
        <v>24</v>
      </c>
      <c r="P21522" cm="1">
        <f t="array" ref="P21522">IF(Q21522&gt;0,INDEX(Q21522:Q43246,MATCH(TRUE,INDEX(Q21522:Q43246="",,),0)-1),"")</f>
        <v>4</v>
      </c>
      <c r="Q21522">
        <f t="shared" ref="Q21522:Q21548" si="632">INT((ROW()-21521)/7)+1</f>
        <v>1</v>
      </c>
      <c r="R21522">
        <f t="shared" si="630"/>
        <v>0</v>
      </c>
    </row>
    <row r="21523" spans="1:18" x14ac:dyDescent="0.3">
      <c r="A21523" t="s">
        <v>1499</v>
      </c>
      <c r="B21523" s="1">
        <v>38617</v>
      </c>
      <c r="C21523" t="s">
        <v>1509</v>
      </c>
      <c r="D21523" t="s">
        <v>1519</v>
      </c>
      <c r="E21523" t="s">
        <v>1520</v>
      </c>
      <c r="G21523" t="s">
        <v>19</v>
      </c>
      <c r="H21523" t="s">
        <v>30</v>
      </c>
      <c r="I21523" t="s">
        <v>26</v>
      </c>
      <c r="J21523" t="s">
        <v>27</v>
      </c>
      <c r="K21523">
        <v>159</v>
      </c>
      <c r="L21523">
        <v>15</v>
      </c>
      <c r="M21523" t="s">
        <v>1516</v>
      </c>
      <c r="N21523">
        <v>20</v>
      </c>
      <c r="O21523" t="s">
        <v>24</v>
      </c>
      <c r="P21523" cm="1">
        <f t="array" ref="P21523">IF(Q21523&gt;0,INDEX(Q21523:Q43247,MATCH(TRUE,INDEX(Q21523:Q43247="",,),0)-1),"")</f>
        <v>4</v>
      </c>
      <c r="Q21523">
        <f t="shared" si="632"/>
        <v>1</v>
      </c>
      <c r="R21523">
        <f t="shared" si="630"/>
        <v>0</v>
      </c>
    </row>
    <row r="21524" spans="1:18" x14ac:dyDescent="0.3">
      <c r="A21524" t="s">
        <v>1499</v>
      </c>
      <c r="B21524" s="1">
        <v>38617</v>
      </c>
      <c r="C21524" t="s">
        <v>1509</v>
      </c>
      <c r="D21524" t="s">
        <v>1519</v>
      </c>
      <c r="E21524" t="s">
        <v>1520</v>
      </c>
      <c r="G21524" t="s">
        <v>19</v>
      </c>
      <c r="H21524" t="s">
        <v>25</v>
      </c>
      <c r="I21524" t="s">
        <v>26</v>
      </c>
      <c r="J21524" t="s">
        <v>27</v>
      </c>
      <c r="K21524">
        <v>176</v>
      </c>
      <c r="L21524">
        <v>20</v>
      </c>
      <c r="M21524" t="s">
        <v>1516</v>
      </c>
      <c r="N21524">
        <v>28</v>
      </c>
      <c r="O21524" t="s">
        <v>24</v>
      </c>
      <c r="P21524" cm="1">
        <f t="array" ref="P21524">IF(Q21524&gt;0,INDEX(Q21524:Q43248,MATCH(TRUE,INDEX(Q21524:Q43248="",,),0)-1),"")</f>
        <v>4</v>
      </c>
      <c r="Q21524">
        <f t="shared" si="632"/>
        <v>1</v>
      </c>
      <c r="R21524">
        <f t="shared" si="630"/>
        <v>0</v>
      </c>
    </row>
    <row r="21525" spans="1:18" x14ac:dyDescent="0.3">
      <c r="A21525" t="s">
        <v>1499</v>
      </c>
      <c r="B21525" s="1">
        <v>38617</v>
      </c>
      <c r="C21525" t="s">
        <v>1509</v>
      </c>
      <c r="D21525" t="s">
        <v>1519</v>
      </c>
      <c r="E21525" t="s">
        <v>1520</v>
      </c>
      <c r="G21525" t="s">
        <v>19</v>
      </c>
      <c r="H21525" t="s">
        <v>43</v>
      </c>
      <c r="I21525" t="s">
        <v>26</v>
      </c>
      <c r="J21525" t="s">
        <v>27</v>
      </c>
      <c r="K21525">
        <v>338</v>
      </c>
      <c r="L21525">
        <v>12.5</v>
      </c>
      <c r="M21525" t="s">
        <v>1516</v>
      </c>
      <c r="N21525">
        <v>20</v>
      </c>
      <c r="O21525" t="s">
        <v>24</v>
      </c>
      <c r="P21525" cm="1">
        <f t="array" ref="P21525">IF(Q21525&gt;0,INDEX(Q21525:Q43249,MATCH(TRUE,INDEX(Q21525:Q43249="",,),0)-1),"")</f>
        <v>4</v>
      </c>
      <c r="Q21525">
        <f t="shared" si="632"/>
        <v>1</v>
      </c>
      <c r="R21525">
        <f t="shared" si="630"/>
        <v>0</v>
      </c>
    </row>
    <row r="21526" spans="1:18" x14ac:dyDescent="0.3">
      <c r="A21526" t="s">
        <v>1499</v>
      </c>
      <c r="B21526" s="1">
        <v>38617</v>
      </c>
      <c r="C21526" t="s">
        <v>1509</v>
      </c>
      <c r="D21526" t="s">
        <v>1519</v>
      </c>
      <c r="E21526" t="s">
        <v>1520</v>
      </c>
      <c r="G21526" s="6" t="s">
        <v>29</v>
      </c>
      <c r="H21526" t="s">
        <v>30</v>
      </c>
      <c r="I21526" t="s">
        <v>21</v>
      </c>
      <c r="J21526" t="s">
        <v>22</v>
      </c>
      <c r="K21526">
        <v>6.1</v>
      </c>
      <c r="L21526">
        <v>125</v>
      </c>
      <c r="M21526" t="s">
        <v>1516</v>
      </c>
      <c r="N21526">
        <v>125</v>
      </c>
      <c r="O21526" t="s">
        <v>24</v>
      </c>
      <c r="P21526" cm="1">
        <f t="array" ref="P21526">IF(Q21526&gt;0,INDEX(Q21526:Q43250,MATCH(TRUE,INDEX(Q21526:Q43250="",,),0)-1),"")</f>
        <v>4</v>
      </c>
      <c r="Q21526">
        <f t="shared" si="632"/>
        <v>1</v>
      </c>
      <c r="R21526">
        <f t="shared" si="630"/>
        <v>0</v>
      </c>
    </row>
    <row r="21527" spans="1:18" x14ac:dyDescent="0.3">
      <c r="A21527" t="s">
        <v>1499</v>
      </c>
      <c r="B21527" s="1">
        <v>38617</v>
      </c>
      <c r="C21527" t="s">
        <v>1509</v>
      </c>
      <c r="D21527" t="s">
        <v>1519</v>
      </c>
      <c r="E21527" t="s">
        <v>1520</v>
      </c>
      <c r="G21527" s="6" t="s">
        <v>29</v>
      </c>
      <c r="H21527" t="s">
        <v>126</v>
      </c>
      <c r="I21527" t="s">
        <v>21</v>
      </c>
      <c r="J21527" t="s">
        <v>22</v>
      </c>
      <c r="K21527">
        <v>15.2</v>
      </c>
      <c r="L21527">
        <v>111</v>
      </c>
      <c r="M21527" t="s">
        <v>1516</v>
      </c>
      <c r="N21527">
        <v>111</v>
      </c>
      <c r="O21527" t="s">
        <v>24</v>
      </c>
      <c r="P21527" cm="1">
        <f t="array" ref="P21527">IF(Q21527&gt;0,INDEX(Q21527:Q43251,MATCH(TRUE,INDEX(Q21527:Q43251="",,),0)-1),"")</f>
        <v>4</v>
      </c>
      <c r="Q21527">
        <f t="shared" si="632"/>
        <v>1</v>
      </c>
      <c r="R21527">
        <f t="shared" si="630"/>
        <v>0</v>
      </c>
    </row>
    <row r="21528" spans="1:18" x14ac:dyDescent="0.3">
      <c r="A21528" t="s">
        <v>1499</v>
      </c>
      <c r="B21528" s="1">
        <v>38617</v>
      </c>
      <c r="C21528" t="s">
        <v>1509</v>
      </c>
      <c r="D21528" t="s">
        <v>1519</v>
      </c>
      <c r="E21528" t="s">
        <v>1520</v>
      </c>
      <c r="G21528" t="s">
        <v>19</v>
      </c>
      <c r="H21528" t="s">
        <v>20</v>
      </c>
      <c r="I21528" t="s">
        <v>21</v>
      </c>
      <c r="J21528" t="s">
        <v>22</v>
      </c>
      <c r="K21528">
        <v>92.2</v>
      </c>
      <c r="L21528">
        <v>400</v>
      </c>
      <c r="M21528" t="s">
        <v>922</v>
      </c>
      <c r="N21528">
        <v>405</v>
      </c>
      <c r="P21528" cm="1">
        <f t="array" ref="P21528">IF(Q21528&gt;0,INDEX(Q21528:Q43252,MATCH(TRUE,INDEX(Q21528:Q43252="",,),0)-1),"")</f>
        <v>4</v>
      </c>
      <c r="Q21528">
        <f t="shared" si="632"/>
        <v>2</v>
      </c>
      <c r="R21528">
        <f t="shared" si="630"/>
        <v>0</v>
      </c>
    </row>
    <row r="21529" spans="1:18" x14ac:dyDescent="0.3">
      <c r="A21529" t="s">
        <v>1499</v>
      </c>
      <c r="B21529" s="1">
        <v>38617</v>
      </c>
      <c r="C21529" t="s">
        <v>1509</v>
      </c>
      <c r="D21529" t="s">
        <v>1519</v>
      </c>
      <c r="E21529" t="s">
        <v>1520</v>
      </c>
      <c r="G21529" t="s">
        <v>19</v>
      </c>
      <c r="H21529" t="s">
        <v>25</v>
      </c>
      <c r="I21529" t="s">
        <v>21</v>
      </c>
      <c r="J21529" t="s">
        <v>22</v>
      </c>
      <c r="K21529">
        <v>36.6</v>
      </c>
      <c r="L21529">
        <v>80</v>
      </c>
      <c r="M21529" t="s">
        <v>922</v>
      </c>
      <c r="N21529">
        <v>90</v>
      </c>
      <c r="P21529" cm="1">
        <f t="array" ref="P21529">IF(Q21529&gt;0,INDEX(Q21529:Q43253,MATCH(TRUE,INDEX(Q21529:Q43253="",,),0)-1),"")</f>
        <v>4</v>
      </c>
      <c r="Q21529">
        <f t="shared" si="632"/>
        <v>2</v>
      </c>
      <c r="R21529">
        <f t="shared" si="630"/>
        <v>0</v>
      </c>
    </row>
    <row r="21530" spans="1:18" x14ac:dyDescent="0.3">
      <c r="A21530" t="s">
        <v>1499</v>
      </c>
      <c r="B21530" s="1">
        <v>38617</v>
      </c>
      <c r="C21530" t="s">
        <v>1509</v>
      </c>
      <c r="D21530" t="s">
        <v>1519</v>
      </c>
      <c r="E21530" t="s">
        <v>1520</v>
      </c>
      <c r="G21530" t="s">
        <v>19</v>
      </c>
      <c r="H21530" t="s">
        <v>30</v>
      </c>
      <c r="I21530" t="s">
        <v>26</v>
      </c>
      <c r="J21530" t="s">
        <v>27</v>
      </c>
      <c r="K21530">
        <v>159</v>
      </c>
      <c r="L21530">
        <v>15</v>
      </c>
      <c r="M21530" t="s">
        <v>922</v>
      </c>
      <c r="N21530">
        <v>25</v>
      </c>
      <c r="P21530" cm="1">
        <f t="array" ref="P21530">IF(Q21530&gt;0,INDEX(Q21530:Q43254,MATCH(TRUE,INDEX(Q21530:Q43254="",,),0)-1),"")</f>
        <v>4</v>
      </c>
      <c r="Q21530">
        <f t="shared" si="632"/>
        <v>2</v>
      </c>
      <c r="R21530">
        <f t="shared" si="630"/>
        <v>0</v>
      </c>
    </row>
    <row r="21531" spans="1:18" x14ac:dyDescent="0.3">
      <c r="A21531" t="s">
        <v>1499</v>
      </c>
      <c r="B21531" s="1">
        <v>38617</v>
      </c>
      <c r="C21531" t="s">
        <v>1509</v>
      </c>
      <c r="D21531" t="s">
        <v>1519</v>
      </c>
      <c r="E21531" t="s">
        <v>1520</v>
      </c>
      <c r="G21531" t="s">
        <v>19</v>
      </c>
      <c r="H21531" t="s">
        <v>25</v>
      </c>
      <c r="I21531" t="s">
        <v>26</v>
      </c>
      <c r="J21531" t="s">
        <v>27</v>
      </c>
      <c r="K21531">
        <v>176</v>
      </c>
      <c r="L21531">
        <v>20</v>
      </c>
      <c r="M21531" t="s">
        <v>922</v>
      </c>
      <c r="N21531">
        <v>27</v>
      </c>
      <c r="P21531" cm="1">
        <f t="array" ref="P21531">IF(Q21531&gt;0,INDEX(Q21531:Q43255,MATCH(TRUE,INDEX(Q21531:Q43255="",,),0)-1),"")</f>
        <v>4</v>
      </c>
      <c r="Q21531">
        <f t="shared" si="632"/>
        <v>2</v>
      </c>
      <c r="R21531">
        <f t="shared" si="630"/>
        <v>0</v>
      </c>
    </row>
    <row r="21532" spans="1:18" x14ac:dyDescent="0.3">
      <c r="A21532" t="s">
        <v>1499</v>
      </c>
      <c r="B21532" s="1">
        <v>38617</v>
      </c>
      <c r="C21532" t="s">
        <v>1509</v>
      </c>
      <c r="D21532" t="s">
        <v>1519</v>
      </c>
      <c r="E21532" t="s">
        <v>1520</v>
      </c>
      <c r="G21532" t="s">
        <v>19</v>
      </c>
      <c r="H21532" t="s">
        <v>43</v>
      </c>
      <c r="I21532" t="s">
        <v>26</v>
      </c>
      <c r="J21532" t="s">
        <v>27</v>
      </c>
      <c r="K21532">
        <v>338</v>
      </c>
      <c r="L21532">
        <v>12.5</v>
      </c>
      <c r="M21532" t="s">
        <v>922</v>
      </c>
      <c r="N21532">
        <v>28</v>
      </c>
      <c r="P21532" cm="1">
        <f t="array" ref="P21532">IF(Q21532&gt;0,INDEX(Q21532:Q43256,MATCH(TRUE,INDEX(Q21532:Q43256="",,),0)-1),"")</f>
        <v>4</v>
      </c>
      <c r="Q21532">
        <f t="shared" si="632"/>
        <v>2</v>
      </c>
      <c r="R21532">
        <f t="shared" si="630"/>
        <v>0</v>
      </c>
    </row>
    <row r="21533" spans="1:18" x14ac:dyDescent="0.3">
      <c r="A21533" t="s">
        <v>1499</v>
      </c>
      <c r="B21533" s="1">
        <v>38617</v>
      </c>
      <c r="C21533" t="s">
        <v>1509</v>
      </c>
      <c r="D21533" t="s">
        <v>1519</v>
      </c>
      <c r="E21533" t="s">
        <v>1520</v>
      </c>
      <c r="G21533" s="6" t="s">
        <v>29</v>
      </c>
      <c r="H21533" t="s">
        <v>30</v>
      </c>
      <c r="I21533" t="s">
        <v>21</v>
      </c>
      <c r="J21533" t="s">
        <v>22</v>
      </c>
      <c r="K21533">
        <v>6.1</v>
      </c>
      <c r="L21533">
        <v>125</v>
      </c>
      <c r="M21533" t="s">
        <v>922</v>
      </c>
      <c r="N21533">
        <v>125</v>
      </c>
      <c r="P21533" cm="1">
        <f t="array" ref="P21533">IF(Q21533&gt;0,INDEX(Q21533:Q43257,MATCH(TRUE,INDEX(Q21533:Q43257="",,),0)-1),"")</f>
        <v>4</v>
      </c>
      <c r="Q21533">
        <f t="shared" si="632"/>
        <v>2</v>
      </c>
      <c r="R21533">
        <f t="shared" si="630"/>
        <v>0</v>
      </c>
    </row>
    <row r="21534" spans="1:18" x14ac:dyDescent="0.3">
      <c r="A21534" t="s">
        <v>1499</v>
      </c>
      <c r="B21534" s="1">
        <v>38617</v>
      </c>
      <c r="C21534" t="s">
        <v>1509</v>
      </c>
      <c r="D21534" t="s">
        <v>1519</v>
      </c>
      <c r="E21534" t="s">
        <v>1520</v>
      </c>
      <c r="G21534" s="6" t="s">
        <v>29</v>
      </c>
      <c r="H21534" t="s">
        <v>126</v>
      </c>
      <c r="I21534" t="s">
        <v>21</v>
      </c>
      <c r="J21534" t="s">
        <v>22</v>
      </c>
      <c r="K21534">
        <v>15.2</v>
      </c>
      <c r="L21534">
        <v>111</v>
      </c>
      <c r="M21534" t="s">
        <v>922</v>
      </c>
      <c r="N21534">
        <v>111</v>
      </c>
      <c r="P21534" cm="1">
        <f t="array" ref="P21534">IF(Q21534&gt;0,INDEX(Q21534:Q43258,MATCH(TRUE,INDEX(Q21534:Q43258="",,),0)-1),"")</f>
        <v>4</v>
      </c>
      <c r="Q21534">
        <f t="shared" si="632"/>
        <v>2</v>
      </c>
      <c r="R21534">
        <f t="shared" si="630"/>
        <v>0</v>
      </c>
    </row>
    <row r="21535" spans="1:18" x14ac:dyDescent="0.3">
      <c r="A21535" t="s">
        <v>1499</v>
      </c>
      <c r="B21535" s="1">
        <v>38617</v>
      </c>
      <c r="C21535" t="s">
        <v>1509</v>
      </c>
      <c r="D21535" t="s">
        <v>1519</v>
      </c>
      <c r="E21535" t="s">
        <v>1520</v>
      </c>
      <c r="G21535" t="s">
        <v>19</v>
      </c>
      <c r="H21535" t="s">
        <v>20</v>
      </c>
      <c r="I21535" t="s">
        <v>21</v>
      </c>
      <c r="J21535" t="s">
        <v>22</v>
      </c>
      <c r="K21535">
        <v>92.2</v>
      </c>
      <c r="L21535">
        <v>400</v>
      </c>
      <c r="M21535" t="s">
        <v>480</v>
      </c>
      <c r="N21535">
        <v>400</v>
      </c>
      <c r="P21535" cm="1">
        <f t="array" ref="P21535">IF(Q21535&gt;0,INDEX(Q21535:Q43259,MATCH(TRUE,INDEX(Q21535:Q43259="",,),0)-1),"")</f>
        <v>4</v>
      </c>
      <c r="Q21535">
        <f t="shared" si="632"/>
        <v>3</v>
      </c>
      <c r="R21535">
        <f t="shared" si="630"/>
        <v>0</v>
      </c>
    </row>
    <row r="21536" spans="1:18" x14ac:dyDescent="0.3">
      <c r="A21536" t="s">
        <v>1499</v>
      </c>
      <c r="B21536" s="1">
        <v>38617</v>
      </c>
      <c r="C21536" t="s">
        <v>1509</v>
      </c>
      <c r="D21536" t="s">
        <v>1519</v>
      </c>
      <c r="E21536" t="s">
        <v>1520</v>
      </c>
      <c r="G21536" t="s">
        <v>19</v>
      </c>
      <c r="H21536" t="s">
        <v>25</v>
      </c>
      <c r="I21536" t="s">
        <v>21</v>
      </c>
      <c r="J21536" t="s">
        <v>22</v>
      </c>
      <c r="K21536">
        <v>36.6</v>
      </c>
      <c r="L21536">
        <v>80</v>
      </c>
      <c r="M21536" t="s">
        <v>480</v>
      </c>
      <c r="N21536">
        <v>80</v>
      </c>
      <c r="P21536" cm="1">
        <f t="array" ref="P21536">IF(Q21536&gt;0,INDEX(Q21536:Q43260,MATCH(TRUE,INDEX(Q21536:Q43260="",,),0)-1),"")</f>
        <v>4</v>
      </c>
      <c r="Q21536">
        <f t="shared" si="632"/>
        <v>3</v>
      </c>
      <c r="R21536">
        <f t="shared" si="630"/>
        <v>0</v>
      </c>
    </row>
    <row r="21537" spans="1:18" x14ac:dyDescent="0.3">
      <c r="A21537" t="s">
        <v>1499</v>
      </c>
      <c r="B21537" s="1">
        <v>38617</v>
      </c>
      <c r="C21537" t="s">
        <v>1509</v>
      </c>
      <c r="D21537" t="s">
        <v>1519</v>
      </c>
      <c r="E21537" t="s">
        <v>1520</v>
      </c>
      <c r="G21537" t="s">
        <v>19</v>
      </c>
      <c r="H21537" t="s">
        <v>30</v>
      </c>
      <c r="I21537" t="s">
        <v>26</v>
      </c>
      <c r="J21537" t="s">
        <v>27</v>
      </c>
      <c r="K21537">
        <v>159</v>
      </c>
      <c r="L21537">
        <v>15</v>
      </c>
      <c r="M21537" t="s">
        <v>480</v>
      </c>
      <c r="N21537">
        <v>15</v>
      </c>
      <c r="P21537" cm="1">
        <f t="array" ref="P21537">IF(Q21537&gt;0,INDEX(Q21537:Q43261,MATCH(TRUE,INDEX(Q21537:Q43261="",,),0)-1),"")</f>
        <v>4</v>
      </c>
      <c r="Q21537">
        <f t="shared" si="632"/>
        <v>3</v>
      </c>
      <c r="R21537">
        <f t="shared" si="630"/>
        <v>0</v>
      </c>
    </row>
    <row r="21538" spans="1:18" x14ac:dyDescent="0.3">
      <c r="A21538" t="s">
        <v>1499</v>
      </c>
      <c r="B21538" s="1">
        <v>38617</v>
      </c>
      <c r="C21538" t="s">
        <v>1509</v>
      </c>
      <c r="D21538" t="s">
        <v>1519</v>
      </c>
      <c r="E21538" t="s">
        <v>1520</v>
      </c>
      <c r="G21538" t="s">
        <v>19</v>
      </c>
      <c r="H21538" t="s">
        <v>25</v>
      </c>
      <c r="I21538" t="s">
        <v>26</v>
      </c>
      <c r="J21538" t="s">
        <v>27</v>
      </c>
      <c r="K21538">
        <v>176</v>
      </c>
      <c r="L21538">
        <v>20</v>
      </c>
      <c r="M21538" t="s">
        <v>480</v>
      </c>
      <c r="N21538">
        <v>20</v>
      </c>
      <c r="P21538" cm="1">
        <f t="array" ref="P21538">IF(Q21538&gt;0,INDEX(Q21538:Q43262,MATCH(TRUE,INDEX(Q21538:Q43262="",,),0)-1),"")</f>
        <v>4</v>
      </c>
      <c r="Q21538">
        <f t="shared" si="632"/>
        <v>3</v>
      </c>
      <c r="R21538">
        <f t="shared" si="630"/>
        <v>0</v>
      </c>
    </row>
    <row r="21539" spans="1:18" x14ac:dyDescent="0.3">
      <c r="A21539" t="s">
        <v>1499</v>
      </c>
      <c r="B21539" s="1">
        <v>38617</v>
      </c>
      <c r="C21539" t="s">
        <v>1509</v>
      </c>
      <c r="D21539" t="s">
        <v>1519</v>
      </c>
      <c r="E21539" t="s">
        <v>1520</v>
      </c>
      <c r="G21539" t="s">
        <v>19</v>
      </c>
      <c r="H21539" t="s">
        <v>43</v>
      </c>
      <c r="I21539" t="s">
        <v>26</v>
      </c>
      <c r="J21539" t="s">
        <v>27</v>
      </c>
      <c r="K21539">
        <v>338</v>
      </c>
      <c r="L21539">
        <v>12.5</v>
      </c>
      <c r="M21539" t="s">
        <v>480</v>
      </c>
      <c r="N21539">
        <v>31.06</v>
      </c>
      <c r="P21539" cm="1">
        <f t="array" ref="P21539">IF(Q21539&gt;0,INDEX(Q21539:Q43263,MATCH(TRUE,INDEX(Q21539:Q43263="",,),0)-1),"")</f>
        <v>4</v>
      </c>
      <c r="Q21539">
        <f t="shared" si="632"/>
        <v>3</v>
      </c>
      <c r="R21539">
        <f t="shared" si="630"/>
        <v>0</v>
      </c>
    </row>
    <row r="21540" spans="1:18" x14ac:dyDescent="0.3">
      <c r="A21540" t="s">
        <v>1499</v>
      </c>
      <c r="B21540" s="1">
        <v>38617</v>
      </c>
      <c r="C21540" t="s">
        <v>1509</v>
      </c>
      <c r="D21540" t="s">
        <v>1519</v>
      </c>
      <c r="E21540" t="s">
        <v>1520</v>
      </c>
      <c r="G21540" s="6" t="s">
        <v>29</v>
      </c>
      <c r="H21540" t="s">
        <v>30</v>
      </c>
      <c r="I21540" t="s">
        <v>21</v>
      </c>
      <c r="J21540" t="s">
        <v>22</v>
      </c>
      <c r="K21540">
        <v>6.1</v>
      </c>
      <c r="L21540">
        <v>125</v>
      </c>
      <c r="M21540" t="s">
        <v>480</v>
      </c>
      <c r="N21540">
        <v>125</v>
      </c>
      <c r="P21540" cm="1">
        <f t="array" ref="P21540">IF(Q21540&gt;0,INDEX(Q21540:Q43264,MATCH(TRUE,INDEX(Q21540:Q43264="",,),0)-1),"")</f>
        <v>4</v>
      </c>
      <c r="Q21540">
        <f t="shared" si="632"/>
        <v>3</v>
      </c>
      <c r="R21540">
        <f t="shared" si="630"/>
        <v>0</v>
      </c>
    </row>
    <row r="21541" spans="1:18" x14ac:dyDescent="0.3">
      <c r="A21541" t="s">
        <v>1499</v>
      </c>
      <c r="B21541" s="1">
        <v>38617</v>
      </c>
      <c r="C21541" t="s">
        <v>1509</v>
      </c>
      <c r="D21541" t="s">
        <v>1519</v>
      </c>
      <c r="E21541" t="s">
        <v>1520</v>
      </c>
      <c r="G21541" s="6" t="s">
        <v>29</v>
      </c>
      <c r="H21541" t="s">
        <v>126</v>
      </c>
      <c r="I21541" t="s">
        <v>21</v>
      </c>
      <c r="J21541" t="s">
        <v>22</v>
      </c>
      <c r="K21541">
        <v>15.2</v>
      </c>
      <c r="L21541">
        <v>111</v>
      </c>
      <c r="M21541" t="s">
        <v>480</v>
      </c>
      <c r="N21541">
        <v>111</v>
      </c>
      <c r="P21541" cm="1">
        <f t="array" ref="P21541">IF(Q21541&gt;0,INDEX(Q21541:Q43265,MATCH(TRUE,INDEX(Q21541:Q43265="",,),0)-1),"")</f>
        <v>4</v>
      </c>
      <c r="Q21541">
        <f t="shared" si="632"/>
        <v>3</v>
      </c>
      <c r="R21541">
        <f t="shared" si="630"/>
        <v>0</v>
      </c>
    </row>
    <row r="21542" spans="1:18" x14ac:dyDescent="0.3">
      <c r="A21542" t="s">
        <v>1499</v>
      </c>
      <c r="B21542" s="1">
        <v>38617</v>
      </c>
      <c r="C21542" t="s">
        <v>1509</v>
      </c>
      <c r="D21542" t="s">
        <v>1519</v>
      </c>
      <c r="E21542" t="s">
        <v>1520</v>
      </c>
      <c r="G21542" t="s">
        <v>19</v>
      </c>
      <c r="H21542" t="s">
        <v>20</v>
      </c>
      <c r="I21542" t="s">
        <v>21</v>
      </c>
      <c r="J21542" t="s">
        <v>22</v>
      </c>
      <c r="K21542">
        <v>92.2</v>
      </c>
      <c r="L21542">
        <v>400</v>
      </c>
      <c r="M21542" t="s">
        <v>59</v>
      </c>
      <c r="N21542">
        <v>400</v>
      </c>
      <c r="P21542" cm="1">
        <f t="array" ref="P21542">IF(Q21542&gt;0,INDEX(Q21542:Q43266,MATCH(TRUE,INDEX(Q21542:Q43266="",,),0)-1),"")</f>
        <v>4</v>
      </c>
      <c r="Q21542">
        <f t="shared" si="632"/>
        <v>4</v>
      </c>
      <c r="R21542">
        <f t="shared" si="630"/>
        <v>0</v>
      </c>
    </row>
    <row r="21543" spans="1:18" x14ac:dyDescent="0.3">
      <c r="A21543" t="s">
        <v>1499</v>
      </c>
      <c r="B21543" s="1">
        <v>38617</v>
      </c>
      <c r="C21543" t="s">
        <v>1509</v>
      </c>
      <c r="D21543" t="s">
        <v>1519</v>
      </c>
      <c r="E21543" t="s">
        <v>1520</v>
      </c>
      <c r="G21543" t="s">
        <v>19</v>
      </c>
      <c r="H21543" t="s">
        <v>25</v>
      </c>
      <c r="I21543" t="s">
        <v>21</v>
      </c>
      <c r="J21543" t="s">
        <v>22</v>
      </c>
      <c r="K21543">
        <v>36.6</v>
      </c>
      <c r="L21543">
        <v>80</v>
      </c>
      <c r="M21543" t="s">
        <v>59</v>
      </c>
      <c r="N21543">
        <v>80</v>
      </c>
      <c r="P21543" cm="1">
        <f t="array" ref="P21543">IF(Q21543&gt;0,INDEX(Q21543:Q43267,MATCH(TRUE,INDEX(Q21543:Q43267="",,),0)-1),"")</f>
        <v>4</v>
      </c>
      <c r="Q21543">
        <f t="shared" si="632"/>
        <v>4</v>
      </c>
      <c r="R21543">
        <f t="shared" si="630"/>
        <v>0</v>
      </c>
    </row>
    <row r="21544" spans="1:18" x14ac:dyDescent="0.3">
      <c r="A21544" t="s">
        <v>1499</v>
      </c>
      <c r="B21544" s="1">
        <v>38617</v>
      </c>
      <c r="C21544" t="s">
        <v>1509</v>
      </c>
      <c r="D21544" t="s">
        <v>1519</v>
      </c>
      <c r="E21544" t="s">
        <v>1520</v>
      </c>
      <c r="G21544" t="s">
        <v>19</v>
      </c>
      <c r="H21544" t="s">
        <v>30</v>
      </c>
      <c r="I21544" t="s">
        <v>26</v>
      </c>
      <c r="J21544" t="s">
        <v>27</v>
      </c>
      <c r="K21544">
        <v>159</v>
      </c>
      <c r="L21544">
        <v>15</v>
      </c>
      <c r="M21544" t="s">
        <v>59</v>
      </c>
      <c r="N21544">
        <v>15</v>
      </c>
      <c r="P21544" cm="1">
        <f t="array" ref="P21544">IF(Q21544&gt;0,INDEX(Q21544:Q43268,MATCH(TRUE,INDEX(Q21544:Q43268="",,),0)-1),"")</f>
        <v>4</v>
      </c>
      <c r="Q21544">
        <f t="shared" si="632"/>
        <v>4</v>
      </c>
      <c r="R21544">
        <f t="shared" si="630"/>
        <v>0</v>
      </c>
    </row>
    <row r="21545" spans="1:18" x14ac:dyDescent="0.3">
      <c r="A21545" t="s">
        <v>1499</v>
      </c>
      <c r="B21545" s="1">
        <v>38617</v>
      </c>
      <c r="C21545" t="s">
        <v>1509</v>
      </c>
      <c r="D21545" t="s">
        <v>1519</v>
      </c>
      <c r="E21545" t="s">
        <v>1520</v>
      </c>
      <c r="G21545" t="s">
        <v>19</v>
      </c>
      <c r="H21545" t="s">
        <v>25</v>
      </c>
      <c r="I21545" t="s">
        <v>26</v>
      </c>
      <c r="J21545" t="s">
        <v>27</v>
      </c>
      <c r="K21545">
        <v>176</v>
      </c>
      <c r="L21545">
        <v>20</v>
      </c>
      <c r="M21545" t="s">
        <v>59</v>
      </c>
      <c r="N21545">
        <v>20</v>
      </c>
      <c r="P21545" cm="1">
        <f t="array" ref="P21545">IF(Q21545&gt;0,INDEX(Q21545:Q43269,MATCH(TRUE,INDEX(Q21545:Q43269="",,),0)-1),"")</f>
        <v>4</v>
      </c>
      <c r="Q21545">
        <f t="shared" si="632"/>
        <v>4</v>
      </c>
      <c r="R21545">
        <f t="shared" si="630"/>
        <v>0</v>
      </c>
    </row>
    <row r="21546" spans="1:18" x14ac:dyDescent="0.3">
      <c r="A21546" t="s">
        <v>1499</v>
      </c>
      <c r="B21546" s="1">
        <v>38617</v>
      </c>
      <c r="C21546" t="s">
        <v>1509</v>
      </c>
      <c r="D21546" t="s">
        <v>1519</v>
      </c>
      <c r="E21546" t="s">
        <v>1520</v>
      </c>
      <c r="G21546" t="s">
        <v>19</v>
      </c>
      <c r="H21546" t="s">
        <v>43</v>
      </c>
      <c r="I21546" t="s">
        <v>26</v>
      </c>
      <c r="J21546" t="s">
        <v>27</v>
      </c>
      <c r="K21546">
        <v>338</v>
      </c>
      <c r="L21546">
        <v>12.5</v>
      </c>
      <c r="M21546" t="s">
        <v>59</v>
      </c>
      <c r="N21546">
        <v>15.85</v>
      </c>
      <c r="P21546" cm="1">
        <f t="array" ref="P21546">IF(Q21546&gt;0,INDEX(Q21546:Q43270,MATCH(TRUE,INDEX(Q21546:Q43270="",,),0)-1),"")</f>
        <v>4</v>
      </c>
      <c r="Q21546">
        <f t="shared" si="632"/>
        <v>4</v>
      </c>
      <c r="R21546">
        <f t="shared" si="630"/>
        <v>0</v>
      </c>
    </row>
    <row r="21547" spans="1:18" x14ac:dyDescent="0.3">
      <c r="A21547" t="s">
        <v>1499</v>
      </c>
      <c r="B21547" s="1">
        <v>38617</v>
      </c>
      <c r="C21547" t="s">
        <v>1509</v>
      </c>
      <c r="D21547" t="s">
        <v>1519</v>
      </c>
      <c r="E21547" t="s">
        <v>1520</v>
      </c>
      <c r="G21547" s="6" t="s">
        <v>29</v>
      </c>
      <c r="H21547" t="s">
        <v>30</v>
      </c>
      <c r="I21547" t="s">
        <v>21</v>
      </c>
      <c r="J21547" t="s">
        <v>22</v>
      </c>
      <c r="K21547">
        <v>6.1</v>
      </c>
      <c r="L21547">
        <v>125</v>
      </c>
      <c r="M21547" t="s">
        <v>59</v>
      </c>
      <c r="N21547">
        <v>125</v>
      </c>
      <c r="P21547" cm="1">
        <f t="array" ref="P21547">IF(Q21547&gt;0,INDEX(Q21547:Q43271,MATCH(TRUE,INDEX(Q21547:Q43271="",,),0)-1),"")</f>
        <v>4</v>
      </c>
      <c r="Q21547">
        <f t="shared" si="632"/>
        <v>4</v>
      </c>
      <c r="R21547">
        <f t="shared" si="630"/>
        <v>0</v>
      </c>
    </row>
    <row r="21548" spans="1:18" x14ac:dyDescent="0.3">
      <c r="A21548" t="s">
        <v>1499</v>
      </c>
      <c r="B21548" s="1">
        <v>38617</v>
      </c>
      <c r="C21548" t="s">
        <v>1509</v>
      </c>
      <c r="D21548" t="s">
        <v>1519</v>
      </c>
      <c r="E21548" t="s">
        <v>1520</v>
      </c>
      <c r="G21548" s="6" t="s">
        <v>29</v>
      </c>
      <c r="H21548" t="s">
        <v>126</v>
      </c>
      <c r="I21548" t="s">
        <v>21</v>
      </c>
      <c r="J21548" t="s">
        <v>22</v>
      </c>
      <c r="K21548">
        <v>15.2</v>
      </c>
      <c r="L21548">
        <v>111</v>
      </c>
      <c r="M21548" t="s">
        <v>59</v>
      </c>
      <c r="N21548">
        <v>111</v>
      </c>
      <c r="P21548" cm="1">
        <f t="array" ref="P21548">IF(Q21548&gt;0,INDEX(Q21548:Q43272,MATCH(TRUE,INDEX(Q21548:Q43272="",,),0)-1),"")</f>
        <v>4</v>
      </c>
      <c r="Q21548">
        <f t="shared" si="632"/>
        <v>4</v>
      </c>
      <c r="R21548">
        <f t="shared" si="630"/>
        <v>0</v>
      </c>
    </row>
    <row r="21549" spans="1:18" x14ac:dyDescent="0.3">
      <c r="P21549" t="str" cm="1">
        <f t="array" ref="P21549">IF(Q21549&gt;0,INDEX(Q21549:Q43273,MATCH(TRUE,INDEX(Q21549:Q43273="",,),0)-1),"")</f>
        <v/>
      </c>
      <c r="R21549" t="str">
        <f t="shared" si="630"/>
        <v/>
      </c>
    </row>
    <row r="21550" spans="1:18" x14ac:dyDescent="0.3">
      <c r="A21550" t="s">
        <v>1499</v>
      </c>
      <c r="B21550" s="1">
        <v>38603</v>
      </c>
      <c r="C21550" t="s">
        <v>1521</v>
      </c>
      <c r="D21550" t="s">
        <v>1522</v>
      </c>
      <c r="E21550" t="s">
        <v>1523</v>
      </c>
      <c r="G21550" t="s">
        <v>19</v>
      </c>
      <c r="H21550" t="s">
        <v>63</v>
      </c>
      <c r="I21550" t="s">
        <v>21</v>
      </c>
      <c r="J21550" t="s">
        <v>22</v>
      </c>
      <c r="K21550">
        <v>88.7</v>
      </c>
      <c r="L21550">
        <v>80</v>
      </c>
      <c r="M21550" t="s">
        <v>1038</v>
      </c>
      <c r="N21550">
        <v>100</v>
      </c>
      <c r="O21550" t="s">
        <v>24</v>
      </c>
      <c r="P21550" cm="1">
        <f t="array" ref="P21550">IF(Q21550&gt;0,INDEX(Q21550:Q43274,MATCH(TRUE,INDEX(Q21550:Q43274="",,),0)-1),"")</f>
        <v>4</v>
      </c>
      <c r="Q21550">
        <f>INT((ROW()-21550)/7)+1</f>
        <v>1</v>
      </c>
      <c r="R21550">
        <f t="shared" si="630"/>
        <v>0</v>
      </c>
    </row>
    <row r="21551" spans="1:18" x14ac:dyDescent="0.3">
      <c r="A21551" t="s">
        <v>1499</v>
      </c>
      <c r="B21551" s="1">
        <v>38603</v>
      </c>
      <c r="C21551" t="s">
        <v>1521</v>
      </c>
      <c r="D21551" t="s">
        <v>1522</v>
      </c>
      <c r="E21551" t="s">
        <v>1523</v>
      </c>
      <c r="G21551" t="s">
        <v>19</v>
      </c>
      <c r="H21551" t="s">
        <v>30</v>
      </c>
      <c r="I21551" t="s">
        <v>26</v>
      </c>
      <c r="J21551" t="s">
        <v>27</v>
      </c>
      <c r="K21551">
        <v>259</v>
      </c>
      <c r="L21551">
        <v>15</v>
      </c>
      <c r="M21551" t="s">
        <v>1038</v>
      </c>
      <c r="N21551">
        <v>33.5</v>
      </c>
      <c r="O21551" t="s">
        <v>24</v>
      </c>
      <c r="P21551" cm="1">
        <f t="array" ref="P21551">IF(Q21551&gt;0,INDEX(Q21551:Q43275,MATCH(TRUE,INDEX(Q21551:Q43275="",,),0)-1),"")</f>
        <v>4</v>
      </c>
      <c r="Q21551">
        <f t="shared" ref="Q21551:Q21577" si="633">INT((ROW()-21550)/7)+1</f>
        <v>1</v>
      </c>
      <c r="R21551">
        <f t="shared" si="630"/>
        <v>0</v>
      </c>
    </row>
    <row r="21552" spans="1:18" x14ac:dyDescent="0.3">
      <c r="A21552" t="s">
        <v>1499</v>
      </c>
      <c r="B21552" s="1">
        <v>38603</v>
      </c>
      <c r="C21552" t="s">
        <v>1521</v>
      </c>
      <c r="D21552" t="s">
        <v>1522</v>
      </c>
      <c r="E21552" t="s">
        <v>1523</v>
      </c>
      <c r="G21552" t="s">
        <v>19</v>
      </c>
      <c r="H21552" t="s">
        <v>63</v>
      </c>
      <c r="I21552" t="s">
        <v>26</v>
      </c>
      <c r="J21552" t="s">
        <v>27</v>
      </c>
      <c r="K21552">
        <v>760</v>
      </c>
      <c r="L21552">
        <v>20</v>
      </c>
      <c r="M21552" t="s">
        <v>1038</v>
      </c>
      <c r="N21552">
        <v>35.01</v>
      </c>
      <c r="O21552" t="s">
        <v>24</v>
      </c>
      <c r="P21552" cm="1">
        <f t="array" ref="P21552">IF(Q21552&gt;0,INDEX(Q21552:Q43276,MATCH(TRUE,INDEX(Q21552:Q43276="",,),0)-1),"")</f>
        <v>4</v>
      </c>
      <c r="Q21552">
        <f t="shared" si="633"/>
        <v>1</v>
      </c>
      <c r="R21552">
        <f t="shared" ref="R21552:R21615" si="634">IF(P21552="","",0)</f>
        <v>0</v>
      </c>
    </row>
    <row r="21553" spans="1:18" x14ac:dyDescent="0.3">
      <c r="A21553" t="s">
        <v>1499</v>
      </c>
      <c r="B21553" s="1">
        <v>38603</v>
      </c>
      <c r="C21553" t="s">
        <v>1521</v>
      </c>
      <c r="D21553" t="s">
        <v>1522</v>
      </c>
      <c r="E21553" t="s">
        <v>1523</v>
      </c>
      <c r="G21553" s="6" t="s">
        <v>29</v>
      </c>
      <c r="H21553" t="s">
        <v>194</v>
      </c>
      <c r="I21553" t="s">
        <v>21</v>
      </c>
      <c r="J21553" t="s">
        <v>22</v>
      </c>
      <c r="K21553">
        <v>10.1</v>
      </c>
      <c r="L21553">
        <v>250</v>
      </c>
      <c r="M21553" t="s">
        <v>1038</v>
      </c>
      <c r="N21553">
        <v>250</v>
      </c>
      <c r="O21553" t="s">
        <v>24</v>
      </c>
      <c r="P21553" cm="1">
        <f t="array" ref="P21553">IF(Q21553&gt;0,INDEX(Q21553:Q43277,MATCH(TRUE,INDEX(Q21553:Q43277="",,),0)-1),"")</f>
        <v>4</v>
      </c>
      <c r="Q21553">
        <f t="shared" si="633"/>
        <v>1</v>
      </c>
      <c r="R21553">
        <f t="shared" si="634"/>
        <v>0</v>
      </c>
    </row>
    <row r="21554" spans="1:18" x14ac:dyDescent="0.3">
      <c r="A21554" t="s">
        <v>1499</v>
      </c>
      <c r="B21554" s="1">
        <v>38603</v>
      </c>
      <c r="C21554" t="s">
        <v>1521</v>
      </c>
      <c r="D21554" t="s">
        <v>1522</v>
      </c>
      <c r="E21554" t="s">
        <v>1523</v>
      </c>
      <c r="G21554" s="6" t="s">
        <v>29</v>
      </c>
      <c r="H21554" t="s">
        <v>30</v>
      </c>
      <c r="I21554" t="s">
        <v>21</v>
      </c>
      <c r="J21554" t="s">
        <v>22</v>
      </c>
      <c r="K21554">
        <v>19.5</v>
      </c>
      <c r="L21554">
        <v>125</v>
      </c>
      <c r="M21554" t="s">
        <v>1038</v>
      </c>
      <c r="N21554">
        <v>125</v>
      </c>
      <c r="O21554" t="s">
        <v>24</v>
      </c>
      <c r="P21554" cm="1">
        <f t="array" ref="P21554">IF(Q21554&gt;0,INDEX(Q21554:Q43278,MATCH(TRUE,INDEX(Q21554:Q43278="",,),0)-1),"")</f>
        <v>4</v>
      </c>
      <c r="Q21554">
        <f t="shared" si="633"/>
        <v>1</v>
      </c>
      <c r="R21554">
        <f t="shared" si="634"/>
        <v>0</v>
      </c>
    </row>
    <row r="21555" spans="1:18" x14ac:dyDescent="0.3">
      <c r="A21555" t="s">
        <v>1499</v>
      </c>
      <c r="B21555" s="1">
        <v>38603</v>
      </c>
      <c r="C21555" t="s">
        <v>1521</v>
      </c>
      <c r="D21555" t="s">
        <v>1522</v>
      </c>
      <c r="E21555" t="s">
        <v>1523</v>
      </c>
      <c r="G21555" s="6" t="s">
        <v>29</v>
      </c>
      <c r="H21555" t="s">
        <v>194</v>
      </c>
      <c r="I21555" t="s">
        <v>26</v>
      </c>
      <c r="J21555" t="s">
        <v>27</v>
      </c>
      <c r="K21555">
        <v>56</v>
      </c>
      <c r="L21555">
        <v>8.5</v>
      </c>
      <c r="M21555" t="s">
        <v>1038</v>
      </c>
      <c r="N21555">
        <v>8.5</v>
      </c>
      <c r="O21555" t="s">
        <v>24</v>
      </c>
      <c r="P21555" cm="1">
        <f t="array" ref="P21555">IF(Q21555&gt;0,INDEX(Q21555:Q43279,MATCH(TRUE,INDEX(Q21555:Q43279="",,),0)-1),"")</f>
        <v>4</v>
      </c>
      <c r="Q21555">
        <f t="shared" si="633"/>
        <v>1</v>
      </c>
      <c r="R21555">
        <f t="shared" si="634"/>
        <v>0</v>
      </c>
    </row>
    <row r="21556" spans="1:18" x14ac:dyDescent="0.3">
      <c r="A21556" t="s">
        <v>1499</v>
      </c>
      <c r="B21556" s="1">
        <v>38603</v>
      </c>
      <c r="C21556" t="s">
        <v>1521</v>
      </c>
      <c r="D21556" t="s">
        <v>1522</v>
      </c>
      <c r="E21556" t="s">
        <v>1523</v>
      </c>
      <c r="G21556" s="6" t="s">
        <v>29</v>
      </c>
      <c r="H21556" t="s">
        <v>69</v>
      </c>
      <c r="I21556" t="s">
        <v>26</v>
      </c>
      <c r="J21556" t="s">
        <v>27</v>
      </c>
      <c r="K21556">
        <v>132</v>
      </c>
      <c r="L21556">
        <v>13.5</v>
      </c>
      <c r="M21556" t="s">
        <v>1038</v>
      </c>
      <c r="N21556">
        <v>13.5</v>
      </c>
      <c r="O21556" t="s">
        <v>24</v>
      </c>
      <c r="P21556" cm="1">
        <f t="array" ref="P21556">IF(Q21556&gt;0,INDEX(Q21556:Q43280,MATCH(TRUE,INDEX(Q21556:Q43280="",,),0)-1),"")</f>
        <v>4</v>
      </c>
      <c r="Q21556">
        <f t="shared" si="633"/>
        <v>1</v>
      </c>
      <c r="R21556">
        <f t="shared" si="634"/>
        <v>0</v>
      </c>
    </row>
    <row r="21557" spans="1:18" x14ac:dyDescent="0.3">
      <c r="A21557" t="s">
        <v>1499</v>
      </c>
      <c r="B21557" s="1">
        <v>38603</v>
      </c>
      <c r="C21557" t="s">
        <v>1521</v>
      </c>
      <c r="D21557" t="s">
        <v>1522</v>
      </c>
      <c r="E21557" t="s">
        <v>1523</v>
      </c>
      <c r="G21557" t="s">
        <v>19</v>
      </c>
      <c r="H21557" t="s">
        <v>63</v>
      </c>
      <c r="I21557" t="s">
        <v>21</v>
      </c>
      <c r="J21557" t="s">
        <v>22</v>
      </c>
      <c r="K21557">
        <v>88.7</v>
      </c>
      <c r="L21557">
        <v>80</v>
      </c>
      <c r="M21557" t="s">
        <v>927</v>
      </c>
      <c r="N21557">
        <v>100</v>
      </c>
      <c r="P21557" cm="1">
        <f t="array" ref="P21557">IF(Q21557&gt;0,INDEX(Q21557:Q43281,MATCH(TRUE,INDEX(Q21557:Q43281="",,),0)-1),"")</f>
        <v>4</v>
      </c>
      <c r="Q21557">
        <f t="shared" si="633"/>
        <v>2</v>
      </c>
      <c r="R21557">
        <f t="shared" si="634"/>
        <v>0</v>
      </c>
    </row>
    <row r="21558" spans="1:18" x14ac:dyDescent="0.3">
      <c r="A21558" t="s">
        <v>1499</v>
      </c>
      <c r="B21558" s="1">
        <v>38603</v>
      </c>
      <c r="C21558" t="s">
        <v>1521</v>
      </c>
      <c r="D21558" t="s">
        <v>1522</v>
      </c>
      <c r="E21558" t="s">
        <v>1523</v>
      </c>
      <c r="G21558" t="s">
        <v>19</v>
      </c>
      <c r="H21558" t="s">
        <v>30</v>
      </c>
      <c r="I21558" t="s">
        <v>26</v>
      </c>
      <c r="J21558" t="s">
        <v>27</v>
      </c>
      <c r="K21558">
        <v>259</v>
      </c>
      <c r="L21558">
        <v>15</v>
      </c>
      <c r="M21558" t="s">
        <v>927</v>
      </c>
      <c r="N21558">
        <v>25</v>
      </c>
      <c r="P21558" cm="1">
        <f t="array" ref="P21558">IF(Q21558&gt;0,INDEX(Q21558:Q43282,MATCH(TRUE,INDEX(Q21558:Q43282="",,),0)-1),"")</f>
        <v>4</v>
      </c>
      <c r="Q21558">
        <f t="shared" si="633"/>
        <v>2</v>
      </c>
      <c r="R21558">
        <f t="shared" si="634"/>
        <v>0</v>
      </c>
    </row>
    <row r="21559" spans="1:18" x14ac:dyDescent="0.3">
      <c r="A21559" t="s">
        <v>1499</v>
      </c>
      <c r="B21559" s="1">
        <v>38603</v>
      </c>
      <c r="C21559" t="s">
        <v>1521</v>
      </c>
      <c r="D21559" t="s">
        <v>1522</v>
      </c>
      <c r="E21559" t="s">
        <v>1523</v>
      </c>
      <c r="G21559" t="s">
        <v>19</v>
      </c>
      <c r="H21559" t="s">
        <v>63</v>
      </c>
      <c r="I21559" t="s">
        <v>26</v>
      </c>
      <c r="J21559" t="s">
        <v>27</v>
      </c>
      <c r="K21559">
        <v>760</v>
      </c>
      <c r="L21559">
        <v>20</v>
      </c>
      <c r="M21559" t="s">
        <v>927</v>
      </c>
      <c r="N21559">
        <v>31</v>
      </c>
      <c r="P21559" cm="1">
        <f t="array" ref="P21559">IF(Q21559&gt;0,INDEX(Q21559:Q43283,MATCH(TRUE,INDEX(Q21559:Q43283="",,),0)-1),"")</f>
        <v>4</v>
      </c>
      <c r="Q21559">
        <f t="shared" si="633"/>
        <v>2</v>
      </c>
      <c r="R21559">
        <f t="shared" si="634"/>
        <v>0</v>
      </c>
    </row>
    <row r="21560" spans="1:18" x14ac:dyDescent="0.3">
      <c r="A21560" t="s">
        <v>1499</v>
      </c>
      <c r="B21560" s="1">
        <v>38603</v>
      </c>
      <c r="C21560" t="s">
        <v>1521</v>
      </c>
      <c r="D21560" t="s">
        <v>1522</v>
      </c>
      <c r="E21560" t="s">
        <v>1523</v>
      </c>
      <c r="G21560" s="6" t="s">
        <v>29</v>
      </c>
      <c r="H21560" t="s">
        <v>194</v>
      </c>
      <c r="I21560" t="s">
        <v>21</v>
      </c>
      <c r="J21560" t="s">
        <v>22</v>
      </c>
      <c r="K21560">
        <v>10.1</v>
      </c>
      <c r="L21560">
        <v>250</v>
      </c>
      <c r="M21560" t="s">
        <v>927</v>
      </c>
      <c r="N21560">
        <v>250</v>
      </c>
      <c r="P21560" cm="1">
        <f t="array" ref="P21560">IF(Q21560&gt;0,INDEX(Q21560:Q43284,MATCH(TRUE,INDEX(Q21560:Q43284="",,),0)-1),"")</f>
        <v>4</v>
      </c>
      <c r="Q21560">
        <f t="shared" si="633"/>
        <v>2</v>
      </c>
      <c r="R21560">
        <f t="shared" si="634"/>
        <v>0</v>
      </c>
    </row>
    <row r="21561" spans="1:18" x14ac:dyDescent="0.3">
      <c r="A21561" t="s">
        <v>1499</v>
      </c>
      <c r="B21561" s="1">
        <v>38603</v>
      </c>
      <c r="C21561" t="s">
        <v>1521</v>
      </c>
      <c r="D21561" t="s">
        <v>1522</v>
      </c>
      <c r="E21561" t="s">
        <v>1523</v>
      </c>
      <c r="G21561" s="6" t="s">
        <v>29</v>
      </c>
      <c r="H21561" t="s">
        <v>30</v>
      </c>
      <c r="I21561" t="s">
        <v>21</v>
      </c>
      <c r="J21561" t="s">
        <v>22</v>
      </c>
      <c r="K21561">
        <v>19.5</v>
      </c>
      <c r="L21561">
        <v>125</v>
      </c>
      <c r="M21561" t="s">
        <v>927</v>
      </c>
      <c r="N21561">
        <v>125</v>
      </c>
      <c r="P21561" cm="1">
        <f t="array" ref="P21561">IF(Q21561&gt;0,INDEX(Q21561:Q43285,MATCH(TRUE,INDEX(Q21561:Q43285="",,),0)-1),"")</f>
        <v>4</v>
      </c>
      <c r="Q21561">
        <f t="shared" si="633"/>
        <v>2</v>
      </c>
      <c r="R21561">
        <f t="shared" si="634"/>
        <v>0</v>
      </c>
    </row>
    <row r="21562" spans="1:18" x14ac:dyDescent="0.3">
      <c r="A21562" t="s">
        <v>1499</v>
      </c>
      <c r="B21562" s="1">
        <v>38603</v>
      </c>
      <c r="C21562" t="s">
        <v>1521</v>
      </c>
      <c r="D21562" t="s">
        <v>1522</v>
      </c>
      <c r="E21562" t="s">
        <v>1523</v>
      </c>
      <c r="G21562" s="6" t="s">
        <v>29</v>
      </c>
      <c r="H21562" t="s">
        <v>194</v>
      </c>
      <c r="I21562" t="s">
        <v>26</v>
      </c>
      <c r="J21562" t="s">
        <v>27</v>
      </c>
      <c r="K21562">
        <v>56</v>
      </c>
      <c r="L21562">
        <v>8.5</v>
      </c>
      <c r="M21562" t="s">
        <v>927</v>
      </c>
      <c r="N21562">
        <v>8.5</v>
      </c>
      <c r="P21562" cm="1">
        <f t="array" ref="P21562">IF(Q21562&gt;0,INDEX(Q21562:Q43286,MATCH(TRUE,INDEX(Q21562:Q43286="",,),0)-1),"")</f>
        <v>4</v>
      </c>
      <c r="Q21562">
        <f t="shared" si="633"/>
        <v>2</v>
      </c>
      <c r="R21562">
        <f t="shared" si="634"/>
        <v>0</v>
      </c>
    </row>
    <row r="21563" spans="1:18" x14ac:dyDescent="0.3">
      <c r="A21563" t="s">
        <v>1499</v>
      </c>
      <c r="B21563" s="1">
        <v>38603</v>
      </c>
      <c r="C21563" t="s">
        <v>1521</v>
      </c>
      <c r="D21563" t="s">
        <v>1522</v>
      </c>
      <c r="E21563" t="s">
        <v>1523</v>
      </c>
      <c r="G21563" s="6" t="s">
        <v>29</v>
      </c>
      <c r="H21563" t="s">
        <v>69</v>
      </c>
      <c r="I21563" t="s">
        <v>26</v>
      </c>
      <c r="J21563" t="s">
        <v>27</v>
      </c>
      <c r="K21563">
        <v>132</v>
      </c>
      <c r="L21563">
        <v>13.5</v>
      </c>
      <c r="M21563" t="s">
        <v>927</v>
      </c>
      <c r="N21563">
        <v>13.5</v>
      </c>
      <c r="P21563" cm="1">
        <f t="array" ref="P21563">IF(Q21563&gt;0,INDEX(Q21563:Q43287,MATCH(TRUE,INDEX(Q21563:Q43287="",,),0)-1),"")</f>
        <v>4</v>
      </c>
      <c r="Q21563">
        <f t="shared" si="633"/>
        <v>2</v>
      </c>
      <c r="R21563">
        <f t="shared" si="634"/>
        <v>0</v>
      </c>
    </row>
    <row r="21564" spans="1:18" x14ac:dyDescent="0.3">
      <c r="A21564" t="s">
        <v>1499</v>
      </c>
      <c r="B21564" s="1">
        <v>38603</v>
      </c>
      <c r="C21564" t="s">
        <v>1521</v>
      </c>
      <c r="D21564" t="s">
        <v>1522</v>
      </c>
      <c r="E21564" t="s">
        <v>1523</v>
      </c>
      <c r="G21564" t="s">
        <v>19</v>
      </c>
      <c r="H21564" t="s">
        <v>63</v>
      </c>
      <c r="I21564" t="s">
        <v>21</v>
      </c>
      <c r="J21564" t="s">
        <v>22</v>
      </c>
      <c r="K21564">
        <v>88.7</v>
      </c>
      <c r="L21564">
        <v>80</v>
      </c>
      <c r="M21564" t="s">
        <v>182</v>
      </c>
      <c r="N21564">
        <v>100</v>
      </c>
      <c r="P21564" cm="1">
        <f t="array" ref="P21564">IF(Q21564&gt;0,INDEX(Q21564:Q43288,MATCH(TRUE,INDEX(Q21564:Q43288="",,),0)-1),"")</f>
        <v>4</v>
      </c>
      <c r="Q21564">
        <f t="shared" si="633"/>
        <v>3</v>
      </c>
      <c r="R21564">
        <f t="shared" si="634"/>
        <v>0</v>
      </c>
    </row>
    <row r="21565" spans="1:18" x14ac:dyDescent="0.3">
      <c r="A21565" t="s">
        <v>1499</v>
      </c>
      <c r="B21565" s="1">
        <v>38603</v>
      </c>
      <c r="C21565" t="s">
        <v>1521</v>
      </c>
      <c r="D21565" t="s">
        <v>1522</v>
      </c>
      <c r="E21565" t="s">
        <v>1523</v>
      </c>
      <c r="G21565" t="s">
        <v>19</v>
      </c>
      <c r="H21565" t="s">
        <v>30</v>
      </c>
      <c r="I21565" t="s">
        <v>26</v>
      </c>
      <c r="J21565" t="s">
        <v>27</v>
      </c>
      <c r="K21565">
        <v>259</v>
      </c>
      <c r="L21565">
        <v>15</v>
      </c>
      <c r="M21565" t="s">
        <v>182</v>
      </c>
      <c r="N21565">
        <v>21</v>
      </c>
      <c r="P21565" cm="1">
        <f t="array" ref="P21565">IF(Q21565&gt;0,INDEX(Q21565:Q43289,MATCH(TRUE,INDEX(Q21565:Q43289="",,),0)-1),"")</f>
        <v>4</v>
      </c>
      <c r="Q21565">
        <f t="shared" si="633"/>
        <v>3</v>
      </c>
      <c r="R21565">
        <f t="shared" si="634"/>
        <v>0</v>
      </c>
    </row>
    <row r="21566" spans="1:18" x14ac:dyDescent="0.3">
      <c r="A21566" t="s">
        <v>1499</v>
      </c>
      <c r="B21566" s="1">
        <v>38603</v>
      </c>
      <c r="C21566" t="s">
        <v>1521</v>
      </c>
      <c r="D21566" t="s">
        <v>1522</v>
      </c>
      <c r="E21566" t="s">
        <v>1523</v>
      </c>
      <c r="G21566" t="s">
        <v>19</v>
      </c>
      <c r="H21566" t="s">
        <v>63</v>
      </c>
      <c r="I21566" t="s">
        <v>26</v>
      </c>
      <c r="J21566" t="s">
        <v>27</v>
      </c>
      <c r="K21566">
        <v>760</v>
      </c>
      <c r="L21566">
        <v>20</v>
      </c>
      <c r="M21566" t="s">
        <v>182</v>
      </c>
      <c r="N21566">
        <v>24</v>
      </c>
      <c r="P21566" cm="1">
        <f t="array" ref="P21566">IF(Q21566&gt;0,INDEX(Q21566:Q43290,MATCH(TRUE,INDEX(Q21566:Q43290="",,),0)-1),"")</f>
        <v>4</v>
      </c>
      <c r="Q21566">
        <f t="shared" si="633"/>
        <v>3</v>
      </c>
      <c r="R21566">
        <f t="shared" si="634"/>
        <v>0</v>
      </c>
    </row>
    <row r="21567" spans="1:18" x14ac:dyDescent="0.3">
      <c r="A21567" t="s">
        <v>1499</v>
      </c>
      <c r="B21567" s="1">
        <v>38603</v>
      </c>
      <c r="C21567" t="s">
        <v>1521</v>
      </c>
      <c r="D21567" t="s">
        <v>1522</v>
      </c>
      <c r="E21567" t="s">
        <v>1523</v>
      </c>
      <c r="G21567" s="6" t="s">
        <v>29</v>
      </c>
      <c r="H21567" t="s">
        <v>194</v>
      </c>
      <c r="I21567" t="s">
        <v>21</v>
      </c>
      <c r="J21567" t="s">
        <v>22</v>
      </c>
      <c r="K21567">
        <v>10.1</v>
      </c>
      <c r="L21567">
        <v>250</v>
      </c>
      <c r="M21567" t="s">
        <v>182</v>
      </c>
      <c r="N21567">
        <v>250</v>
      </c>
      <c r="P21567" cm="1">
        <f t="array" ref="P21567">IF(Q21567&gt;0,INDEX(Q21567:Q43291,MATCH(TRUE,INDEX(Q21567:Q43291="",,),0)-1),"")</f>
        <v>4</v>
      </c>
      <c r="Q21567">
        <f t="shared" si="633"/>
        <v>3</v>
      </c>
      <c r="R21567">
        <f t="shared" si="634"/>
        <v>0</v>
      </c>
    </row>
    <row r="21568" spans="1:18" x14ac:dyDescent="0.3">
      <c r="A21568" t="s">
        <v>1499</v>
      </c>
      <c r="B21568" s="1">
        <v>38603</v>
      </c>
      <c r="C21568" t="s">
        <v>1521</v>
      </c>
      <c r="D21568" t="s">
        <v>1522</v>
      </c>
      <c r="E21568" t="s">
        <v>1523</v>
      </c>
      <c r="G21568" s="6" t="s">
        <v>29</v>
      </c>
      <c r="H21568" t="s">
        <v>30</v>
      </c>
      <c r="I21568" t="s">
        <v>21</v>
      </c>
      <c r="J21568" t="s">
        <v>22</v>
      </c>
      <c r="K21568">
        <v>19.5</v>
      </c>
      <c r="L21568">
        <v>125</v>
      </c>
      <c r="M21568" t="s">
        <v>182</v>
      </c>
      <c r="N21568">
        <v>125</v>
      </c>
      <c r="P21568" cm="1">
        <f t="array" ref="P21568">IF(Q21568&gt;0,INDEX(Q21568:Q43292,MATCH(TRUE,INDEX(Q21568:Q43292="",,),0)-1),"")</f>
        <v>4</v>
      </c>
      <c r="Q21568">
        <f t="shared" si="633"/>
        <v>3</v>
      </c>
      <c r="R21568">
        <f t="shared" si="634"/>
        <v>0</v>
      </c>
    </row>
    <row r="21569" spans="1:18" x14ac:dyDescent="0.3">
      <c r="A21569" t="s">
        <v>1499</v>
      </c>
      <c r="B21569" s="1">
        <v>38603</v>
      </c>
      <c r="C21569" t="s">
        <v>1521</v>
      </c>
      <c r="D21569" t="s">
        <v>1522</v>
      </c>
      <c r="E21569" t="s">
        <v>1523</v>
      </c>
      <c r="G21569" s="6" t="s">
        <v>29</v>
      </c>
      <c r="H21569" t="s">
        <v>194</v>
      </c>
      <c r="I21569" t="s">
        <v>26</v>
      </c>
      <c r="J21569" t="s">
        <v>27</v>
      </c>
      <c r="K21569">
        <v>56</v>
      </c>
      <c r="L21569">
        <v>8.5</v>
      </c>
      <c r="M21569" t="s">
        <v>182</v>
      </c>
      <c r="N21569">
        <v>8.5</v>
      </c>
      <c r="P21569" cm="1">
        <f t="array" ref="P21569">IF(Q21569&gt;0,INDEX(Q21569:Q43293,MATCH(TRUE,INDEX(Q21569:Q43293="",,),0)-1),"")</f>
        <v>4</v>
      </c>
      <c r="Q21569">
        <f t="shared" si="633"/>
        <v>3</v>
      </c>
      <c r="R21569">
        <f t="shared" si="634"/>
        <v>0</v>
      </c>
    </row>
    <row r="21570" spans="1:18" x14ac:dyDescent="0.3">
      <c r="A21570" t="s">
        <v>1499</v>
      </c>
      <c r="B21570" s="1">
        <v>38603</v>
      </c>
      <c r="C21570" t="s">
        <v>1521</v>
      </c>
      <c r="D21570" t="s">
        <v>1522</v>
      </c>
      <c r="E21570" t="s">
        <v>1523</v>
      </c>
      <c r="G21570" s="6" t="s">
        <v>29</v>
      </c>
      <c r="H21570" t="s">
        <v>69</v>
      </c>
      <c r="I21570" t="s">
        <v>26</v>
      </c>
      <c r="J21570" t="s">
        <v>27</v>
      </c>
      <c r="K21570">
        <v>132</v>
      </c>
      <c r="L21570">
        <v>13.5</v>
      </c>
      <c r="M21570" t="s">
        <v>182</v>
      </c>
      <c r="N21570">
        <v>13.5</v>
      </c>
      <c r="P21570" cm="1">
        <f t="array" ref="P21570">IF(Q21570&gt;0,INDEX(Q21570:Q43294,MATCH(TRUE,INDEX(Q21570:Q43294="",,),0)-1),"")</f>
        <v>4</v>
      </c>
      <c r="Q21570">
        <f t="shared" si="633"/>
        <v>3</v>
      </c>
      <c r="R21570">
        <f t="shared" si="634"/>
        <v>0</v>
      </c>
    </row>
    <row r="21571" spans="1:18" x14ac:dyDescent="0.3">
      <c r="A21571" t="s">
        <v>1499</v>
      </c>
      <c r="B21571" s="1">
        <v>38603</v>
      </c>
      <c r="C21571" t="s">
        <v>1521</v>
      </c>
      <c r="D21571" t="s">
        <v>1522</v>
      </c>
      <c r="E21571" t="s">
        <v>1523</v>
      </c>
      <c r="G21571" t="s">
        <v>19</v>
      </c>
      <c r="H21571" t="s">
        <v>63</v>
      </c>
      <c r="I21571" t="s">
        <v>21</v>
      </c>
      <c r="J21571" t="s">
        <v>22</v>
      </c>
      <c r="K21571">
        <v>88.7</v>
      </c>
      <c r="L21571">
        <v>80</v>
      </c>
      <c r="M21571" t="s">
        <v>189</v>
      </c>
      <c r="N21571">
        <v>85</v>
      </c>
      <c r="P21571" cm="1">
        <f t="array" ref="P21571">IF(Q21571&gt;0,INDEX(Q21571:Q43295,MATCH(TRUE,INDEX(Q21571:Q43295="",,),0)-1),"")</f>
        <v>4</v>
      </c>
      <c r="Q21571">
        <f t="shared" si="633"/>
        <v>4</v>
      </c>
      <c r="R21571">
        <f t="shared" si="634"/>
        <v>0</v>
      </c>
    </row>
    <row r="21572" spans="1:18" x14ac:dyDescent="0.3">
      <c r="A21572" t="s">
        <v>1499</v>
      </c>
      <c r="B21572" s="1">
        <v>38603</v>
      </c>
      <c r="C21572" t="s">
        <v>1521</v>
      </c>
      <c r="D21572" t="s">
        <v>1522</v>
      </c>
      <c r="E21572" t="s">
        <v>1523</v>
      </c>
      <c r="G21572" t="s">
        <v>19</v>
      </c>
      <c r="H21572" t="s">
        <v>30</v>
      </c>
      <c r="I21572" t="s">
        <v>26</v>
      </c>
      <c r="J21572" t="s">
        <v>27</v>
      </c>
      <c r="K21572">
        <v>259</v>
      </c>
      <c r="L21572">
        <v>15</v>
      </c>
      <c r="M21572" t="s">
        <v>189</v>
      </c>
      <c r="N21572">
        <v>17</v>
      </c>
      <c r="P21572" cm="1">
        <f t="array" ref="P21572">IF(Q21572&gt;0,INDEX(Q21572:Q43296,MATCH(TRUE,INDEX(Q21572:Q43296="",,),0)-1),"")</f>
        <v>4</v>
      </c>
      <c r="Q21572">
        <f t="shared" si="633"/>
        <v>4</v>
      </c>
      <c r="R21572">
        <f t="shared" si="634"/>
        <v>0</v>
      </c>
    </row>
    <row r="21573" spans="1:18" x14ac:dyDescent="0.3">
      <c r="A21573" t="s">
        <v>1499</v>
      </c>
      <c r="B21573" s="1">
        <v>38603</v>
      </c>
      <c r="C21573" t="s">
        <v>1521</v>
      </c>
      <c r="D21573" t="s">
        <v>1522</v>
      </c>
      <c r="E21573" t="s">
        <v>1523</v>
      </c>
      <c r="G21573" t="s">
        <v>19</v>
      </c>
      <c r="H21573" t="s">
        <v>63</v>
      </c>
      <c r="I21573" t="s">
        <v>26</v>
      </c>
      <c r="J21573" t="s">
        <v>27</v>
      </c>
      <c r="K21573">
        <v>760</v>
      </c>
      <c r="L21573">
        <v>20</v>
      </c>
      <c r="M21573" t="s">
        <v>189</v>
      </c>
      <c r="N21573">
        <v>20.84</v>
      </c>
      <c r="P21573" cm="1">
        <f t="array" ref="P21573">IF(Q21573&gt;0,INDEX(Q21573:Q43297,MATCH(TRUE,INDEX(Q21573:Q43297="",,),0)-1),"")</f>
        <v>4</v>
      </c>
      <c r="Q21573">
        <f t="shared" si="633"/>
        <v>4</v>
      </c>
      <c r="R21573">
        <f t="shared" si="634"/>
        <v>0</v>
      </c>
    </row>
    <row r="21574" spans="1:18" x14ac:dyDescent="0.3">
      <c r="A21574" t="s">
        <v>1499</v>
      </c>
      <c r="B21574" s="1">
        <v>38603</v>
      </c>
      <c r="C21574" t="s">
        <v>1521</v>
      </c>
      <c r="D21574" t="s">
        <v>1522</v>
      </c>
      <c r="E21574" t="s">
        <v>1523</v>
      </c>
      <c r="G21574" s="6" t="s">
        <v>29</v>
      </c>
      <c r="H21574" t="s">
        <v>194</v>
      </c>
      <c r="I21574" t="s">
        <v>21</v>
      </c>
      <c r="J21574" t="s">
        <v>22</v>
      </c>
      <c r="K21574">
        <v>10.1</v>
      </c>
      <c r="L21574">
        <v>250</v>
      </c>
      <c r="M21574" t="s">
        <v>189</v>
      </c>
      <c r="N21574">
        <v>250</v>
      </c>
      <c r="P21574" cm="1">
        <f t="array" ref="P21574">IF(Q21574&gt;0,INDEX(Q21574:Q43298,MATCH(TRUE,INDEX(Q21574:Q43298="",,),0)-1),"")</f>
        <v>4</v>
      </c>
      <c r="Q21574">
        <f t="shared" si="633"/>
        <v>4</v>
      </c>
      <c r="R21574">
        <f t="shared" si="634"/>
        <v>0</v>
      </c>
    </row>
    <row r="21575" spans="1:18" x14ac:dyDescent="0.3">
      <c r="A21575" t="s">
        <v>1499</v>
      </c>
      <c r="B21575" s="1">
        <v>38603</v>
      </c>
      <c r="C21575" t="s">
        <v>1521</v>
      </c>
      <c r="D21575" t="s">
        <v>1522</v>
      </c>
      <c r="E21575" t="s">
        <v>1523</v>
      </c>
      <c r="G21575" s="6" t="s">
        <v>29</v>
      </c>
      <c r="H21575" t="s">
        <v>30</v>
      </c>
      <c r="I21575" t="s">
        <v>21</v>
      </c>
      <c r="J21575" t="s">
        <v>22</v>
      </c>
      <c r="K21575">
        <v>19.5</v>
      </c>
      <c r="L21575">
        <v>125</v>
      </c>
      <c r="M21575" t="s">
        <v>189</v>
      </c>
      <c r="N21575">
        <v>125</v>
      </c>
      <c r="P21575" cm="1">
        <f t="array" ref="P21575">IF(Q21575&gt;0,INDEX(Q21575:Q43299,MATCH(TRUE,INDEX(Q21575:Q43299="",,),0)-1),"")</f>
        <v>4</v>
      </c>
      <c r="Q21575">
        <f t="shared" si="633"/>
        <v>4</v>
      </c>
      <c r="R21575">
        <f t="shared" si="634"/>
        <v>0</v>
      </c>
    </row>
    <row r="21576" spans="1:18" x14ac:dyDescent="0.3">
      <c r="A21576" t="s">
        <v>1499</v>
      </c>
      <c r="B21576" s="1">
        <v>38603</v>
      </c>
      <c r="C21576" t="s">
        <v>1521</v>
      </c>
      <c r="D21576" t="s">
        <v>1522</v>
      </c>
      <c r="E21576" t="s">
        <v>1523</v>
      </c>
      <c r="G21576" s="6" t="s">
        <v>29</v>
      </c>
      <c r="H21576" t="s">
        <v>194</v>
      </c>
      <c r="I21576" t="s">
        <v>26</v>
      </c>
      <c r="J21576" t="s">
        <v>27</v>
      </c>
      <c r="K21576">
        <v>56</v>
      </c>
      <c r="L21576">
        <v>8.5</v>
      </c>
      <c r="M21576" t="s">
        <v>189</v>
      </c>
      <c r="N21576">
        <v>8.5</v>
      </c>
      <c r="P21576" cm="1">
        <f t="array" ref="P21576">IF(Q21576&gt;0,INDEX(Q21576:Q43300,MATCH(TRUE,INDEX(Q21576:Q43300="",,),0)-1),"")</f>
        <v>4</v>
      </c>
      <c r="Q21576">
        <f t="shared" si="633"/>
        <v>4</v>
      </c>
      <c r="R21576">
        <f t="shared" si="634"/>
        <v>0</v>
      </c>
    </row>
    <row r="21577" spans="1:18" x14ac:dyDescent="0.3">
      <c r="A21577" t="s">
        <v>1499</v>
      </c>
      <c r="B21577" s="1">
        <v>38603</v>
      </c>
      <c r="C21577" t="s">
        <v>1521</v>
      </c>
      <c r="D21577" t="s">
        <v>1522</v>
      </c>
      <c r="E21577" t="s">
        <v>1523</v>
      </c>
      <c r="G21577" s="6" t="s">
        <v>29</v>
      </c>
      <c r="H21577" t="s">
        <v>69</v>
      </c>
      <c r="I21577" t="s">
        <v>26</v>
      </c>
      <c r="J21577" t="s">
        <v>27</v>
      </c>
      <c r="K21577">
        <v>132</v>
      </c>
      <c r="L21577">
        <v>13.5</v>
      </c>
      <c r="M21577" t="s">
        <v>189</v>
      </c>
      <c r="N21577">
        <v>13.5</v>
      </c>
      <c r="P21577" cm="1">
        <f t="array" ref="P21577">IF(Q21577&gt;0,INDEX(Q21577:Q43301,MATCH(TRUE,INDEX(Q21577:Q43301="",,),0)-1),"")</f>
        <v>4</v>
      </c>
      <c r="Q21577">
        <f t="shared" si="633"/>
        <v>4</v>
      </c>
      <c r="R21577">
        <f t="shared" si="634"/>
        <v>0</v>
      </c>
    </row>
    <row r="21578" spans="1:18" x14ac:dyDescent="0.3">
      <c r="P21578" t="str" cm="1">
        <f t="array" ref="P21578">IF(Q21578&gt;0,INDEX(Q21578:Q43302,MATCH(TRUE,INDEX(Q21578:Q43302="",,),0)-1),"")</f>
        <v/>
      </c>
      <c r="R21578" t="str">
        <f t="shared" si="634"/>
        <v/>
      </c>
    </row>
    <row r="21579" spans="1:18" x14ac:dyDescent="0.3">
      <c r="A21579" t="s">
        <v>1499</v>
      </c>
      <c r="B21579" s="1">
        <v>38603</v>
      </c>
      <c r="C21579" t="s">
        <v>1521</v>
      </c>
      <c r="D21579" t="s">
        <v>1524</v>
      </c>
      <c r="E21579" t="s">
        <v>1525</v>
      </c>
      <c r="G21579" t="s">
        <v>19</v>
      </c>
      <c r="H21579" t="s">
        <v>30</v>
      </c>
      <c r="I21579" t="s">
        <v>21</v>
      </c>
      <c r="J21579" t="s">
        <v>22</v>
      </c>
      <c r="K21579">
        <v>23.5</v>
      </c>
      <c r="L21579">
        <v>137</v>
      </c>
      <c r="M21579" t="s">
        <v>927</v>
      </c>
      <c r="N21579">
        <v>150</v>
      </c>
      <c r="O21579" t="s">
        <v>24</v>
      </c>
      <c r="P21579" cm="1">
        <f t="array" ref="P21579">IF(Q21579&gt;0,INDEX(Q21579:Q43303,MATCH(TRUE,INDEX(Q21579:Q43303="",,),0)-1),"")</f>
        <v>3</v>
      </c>
      <c r="Q21579">
        <f>INT((ROW()-21579)/8)+1</f>
        <v>1</v>
      </c>
      <c r="R21579">
        <f t="shared" si="634"/>
        <v>0</v>
      </c>
    </row>
    <row r="21580" spans="1:18" x14ac:dyDescent="0.3">
      <c r="A21580" t="s">
        <v>1499</v>
      </c>
      <c r="B21580" s="1">
        <v>38603</v>
      </c>
      <c r="C21580" t="s">
        <v>1521</v>
      </c>
      <c r="D21580" t="s">
        <v>1524</v>
      </c>
      <c r="E21580" t="s">
        <v>1525</v>
      </c>
      <c r="G21580" t="s">
        <v>19</v>
      </c>
      <c r="H21580" t="s">
        <v>154</v>
      </c>
      <c r="I21580" t="s">
        <v>21</v>
      </c>
      <c r="J21580" t="s">
        <v>22</v>
      </c>
      <c r="K21580">
        <v>41.9</v>
      </c>
      <c r="L21580">
        <v>201</v>
      </c>
      <c r="M21580" t="s">
        <v>927</v>
      </c>
      <c r="N21580">
        <v>225</v>
      </c>
      <c r="O21580" t="s">
        <v>24</v>
      </c>
      <c r="P21580" cm="1">
        <f t="array" ref="P21580">IF(Q21580&gt;0,INDEX(Q21580:Q43304,MATCH(TRUE,INDEX(Q21580:Q43304="",,),0)-1),"")</f>
        <v>3</v>
      </c>
      <c r="Q21580">
        <f t="shared" ref="Q21580:Q21602" si="635">INT((ROW()-21579)/8)+1</f>
        <v>1</v>
      </c>
      <c r="R21580">
        <f t="shared" si="634"/>
        <v>0</v>
      </c>
    </row>
    <row r="21581" spans="1:18" x14ac:dyDescent="0.3">
      <c r="A21581" t="s">
        <v>1499</v>
      </c>
      <c r="B21581" s="1">
        <v>38603</v>
      </c>
      <c r="C21581" t="s">
        <v>1521</v>
      </c>
      <c r="D21581" t="s">
        <v>1524</v>
      </c>
      <c r="E21581" t="s">
        <v>1525</v>
      </c>
      <c r="G21581" t="s">
        <v>19</v>
      </c>
      <c r="H21581" t="s">
        <v>30</v>
      </c>
      <c r="I21581" t="s">
        <v>26</v>
      </c>
      <c r="J21581" t="s">
        <v>27</v>
      </c>
      <c r="K21581">
        <v>327.39999999999998</v>
      </c>
      <c r="L21581">
        <v>17.5</v>
      </c>
      <c r="M21581" t="s">
        <v>927</v>
      </c>
      <c r="N21581">
        <v>25</v>
      </c>
      <c r="O21581" t="s">
        <v>24</v>
      </c>
      <c r="P21581" cm="1">
        <f t="array" ref="P21581">IF(Q21581&gt;0,INDEX(Q21581:Q43305,MATCH(TRUE,INDEX(Q21581:Q43305="",,),0)-1),"")</f>
        <v>3</v>
      </c>
      <c r="Q21581">
        <f t="shared" si="635"/>
        <v>1</v>
      </c>
      <c r="R21581">
        <f t="shared" si="634"/>
        <v>0</v>
      </c>
    </row>
    <row r="21582" spans="1:18" x14ac:dyDescent="0.3">
      <c r="A21582" t="s">
        <v>1499</v>
      </c>
      <c r="B21582" s="1">
        <v>38603</v>
      </c>
      <c r="C21582" t="s">
        <v>1521</v>
      </c>
      <c r="D21582" t="s">
        <v>1524</v>
      </c>
      <c r="E21582" t="s">
        <v>1525</v>
      </c>
      <c r="G21582" t="s">
        <v>19</v>
      </c>
      <c r="H21582" t="s">
        <v>53</v>
      </c>
      <c r="I21582" t="s">
        <v>26</v>
      </c>
      <c r="J21582" t="s">
        <v>27</v>
      </c>
      <c r="K21582">
        <v>345.4</v>
      </c>
      <c r="L21582">
        <v>21</v>
      </c>
      <c r="M21582" t="s">
        <v>927</v>
      </c>
      <c r="N21582">
        <v>30</v>
      </c>
      <c r="O21582" t="s">
        <v>24</v>
      </c>
      <c r="P21582" cm="1">
        <f t="array" ref="P21582">IF(Q21582&gt;0,INDEX(Q21582:Q43306,MATCH(TRUE,INDEX(Q21582:Q43306="",,),0)-1),"")</f>
        <v>3</v>
      </c>
      <c r="Q21582">
        <f t="shared" si="635"/>
        <v>1</v>
      </c>
      <c r="R21582">
        <f t="shared" si="634"/>
        <v>0</v>
      </c>
    </row>
    <row r="21583" spans="1:18" x14ac:dyDescent="0.3">
      <c r="A21583" t="s">
        <v>1499</v>
      </c>
      <c r="B21583" s="1">
        <v>38603</v>
      </c>
      <c r="C21583" t="s">
        <v>1521</v>
      </c>
      <c r="D21583" t="s">
        <v>1524</v>
      </c>
      <c r="E21583" t="s">
        <v>1525</v>
      </c>
      <c r="G21583" t="s">
        <v>19</v>
      </c>
      <c r="H21583" t="s">
        <v>154</v>
      </c>
      <c r="I21583" t="s">
        <v>26</v>
      </c>
      <c r="J21583" t="s">
        <v>27</v>
      </c>
      <c r="K21583">
        <v>312.89999999999998</v>
      </c>
      <c r="L21583">
        <v>13</v>
      </c>
      <c r="M21583" t="s">
        <v>927</v>
      </c>
      <c r="N21583">
        <v>20</v>
      </c>
      <c r="O21583" t="s">
        <v>24</v>
      </c>
      <c r="P21583" cm="1">
        <f t="array" ref="P21583">IF(Q21583&gt;0,INDEX(Q21583:Q43307,MATCH(TRUE,INDEX(Q21583:Q43307="",,),0)-1),"")</f>
        <v>3</v>
      </c>
      <c r="Q21583">
        <f t="shared" si="635"/>
        <v>1</v>
      </c>
      <c r="R21583">
        <f t="shared" si="634"/>
        <v>0</v>
      </c>
    </row>
    <row r="21584" spans="1:18" x14ac:dyDescent="0.3">
      <c r="A21584" t="s">
        <v>1499</v>
      </c>
      <c r="B21584" s="1">
        <v>38603</v>
      </c>
      <c r="C21584" t="s">
        <v>1521</v>
      </c>
      <c r="D21584" t="s">
        <v>1524</v>
      </c>
      <c r="E21584" t="s">
        <v>1525</v>
      </c>
      <c r="G21584" t="s">
        <v>19</v>
      </c>
      <c r="H21584" t="s">
        <v>70</v>
      </c>
      <c r="I21584" t="s">
        <v>26</v>
      </c>
      <c r="J21584" t="s">
        <v>27</v>
      </c>
      <c r="K21584">
        <v>159.6</v>
      </c>
      <c r="L21584">
        <v>17.5</v>
      </c>
      <c r="M21584" t="s">
        <v>927</v>
      </c>
      <c r="N21584">
        <v>25</v>
      </c>
      <c r="O21584" t="s">
        <v>24</v>
      </c>
      <c r="P21584" cm="1">
        <f t="array" ref="P21584">IF(Q21584&gt;0,INDEX(Q21584:Q43308,MATCH(TRUE,INDEX(Q21584:Q43308="",,),0)-1),"")</f>
        <v>3</v>
      </c>
      <c r="Q21584">
        <f t="shared" si="635"/>
        <v>1</v>
      </c>
      <c r="R21584">
        <f t="shared" si="634"/>
        <v>0</v>
      </c>
    </row>
    <row r="21585" spans="1:18" x14ac:dyDescent="0.3">
      <c r="A21585" t="s">
        <v>1499</v>
      </c>
      <c r="B21585" s="1">
        <v>38603</v>
      </c>
      <c r="C21585" t="s">
        <v>1521</v>
      </c>
      <c r="D21585" t="s">
        <v>1524</v>
      </c>
      <c r="E21585" t="s">
        <v>1525</v>
      </c>
      <c r="G21585" s="6" t="s">
        <v>29</v>
      </c>
      <c r="H21585" t="s">
        <v>53</v>
      </c>
      <c r="I21585" t="s">
        <v>21</v>
      </c>
      <c r="J21585" t="s">
        <v>22</v>
      </c>
      <c r="K21585">
        <v>5.5</v>
      </c>
      <c r="L21585">
        <v>73</v>
      </c>
      <c r="M21585" t="s">
        <v>927</v>
      </c>
      <c r="N21585">
        <v>73</v>
      </c>
      <c r="O21585" t="s">
        <v>24</v>
      </c>
      <c r="P21585" cm="1">
        <f t="array" ref="P21585">IF(Q21585&gt;0,INDEX(Q21585:Q43309,MATCH(TRUE,INDEX(Q21585:Q43309="",,),0)-1),"")</f>
        <v>3</v>
      </c>
      <c r="Q21585">
        <f t="shared" si="635"/>
        <v>1</v>
      </c>
      <c r="R21585">
        <f t="shared" si="634"/>
        <v>0</v>
      </c>
    </row>
    <row r="21586" spans="1:18" x14ac:dyDescent="0.3">
      <c r="A21586" t="s">
        <v>1499</v>
      </c>
      <c r="B21586" s="1">
        <v>38603</v>
      </c>
      <c r="C21586" t="s">
        <v>1521</v>
      </c>
      <c r="D21586" t="s">
        <v>1524</v>
      </c>
      <c r="E21586" t="s">
        <v>1525</v>
      </c>
      <c r="G21586" s="6" t="s">
        <v>29</v>
      </c>
      <c r="H21586" t="s">
        <v>70</v>
      </c>
      <c r="I21586" t="s">
        <v>21</v>
      </c>
      <c r="J21586" t="s">
        <v>22</v>
      </c>
      <c r="K21586">
        <v>5.8</v>
      </c>
      <c r="L21586">
        <v>80</v>
      </c>
      <c r="M21586" t="s">
        <v>927</v>
      </c>
      <c r="N21586">
        <v>80</v>
      </c>
      <c r="O21586" t="s">
        <v>24</v>
      </c>
      <c r="P21586" cm="1">
        <f t="array" ref="P21586">IF(Q21586&gt;0,INDEX(Q21586:Q43310,MATCH(TRUE,INDEX(Q21586:Q43310="",,),0)-1),"")</f>
        <v>3</v>
      </c>
      <c r="Q21586">
        <f t="shared" si="635"/>
        <v>1</v>
      </c>
      <c r="R21586">
        <f t="shared" si="634"/>
        <v>0</v>
      </c>
    </row>
    <row r="21587" spans="1:18" x14ac:dyDescent="0.3">
      <c r="A21587" t="s">
        <v>1499</v>
      </c>
      <c r="B21587" s="1">
        <v>38603</v>
      </c>
      <c r="C21587" t="s">
        <v>1521</v>
      </c>
      <c r="D21587" t="s">
        <v>1524</v>
      </c>
      <c r="E21587" t="s">
        <v>1525</v>
      </c>
      <c r="G21587" t="s">
        <v>19</v>
      </c>
      <c r="H21587" t="s">
        <v>30</v>
      </c>
      <c r="I21587" t="s">
        <v>21</v>
      </c>
      <c r="J21587" t="s">
        <v>22</v>
      </c>
      <c r="K21587">
        <v>23.5</v>
      </c>
      <c r="L21587">
        <v>137</v>
      </c>
      <c r="M21587" t="s">
        <v>182</v>
      </c>
      <c r="N21587">
        <v>140</v>
      </c>
      <c r="P21587" cm="1">
        <f t="array" ref="P21587">IF(Q21587&gt;0,INDEX(Q21587:Q43311,MATCH(TRUE,INDEX(Q21587:Q43311="",,),0)-1),"")</f>
        <v>3</v>
      </c>
      <c r="Q21587">
        <f t="shared" si="635"/>
        <v>2</v>
      </c>
      <c r="R21587">
        <f t="shared" si="634"/>
        <v>0</v>
      </c>
    </row>
    <row r="21588" spans="1:18" x14ac:dyDescent="0.3">
      <c r="A21588" t="s">
        <v>1499</v>
      </c>
      <c r="B21588" s="1">
        <v>38603</v>
      </c>
      <c r="C21588" t="s">
        <v>1521</v>
      </c>
      <c r="D21588" t="s">
        <v>1524</v>
      </c>
      <c r="E21588" t="s">
        <v>1525</v>
      </c>
      <c r="G21588" t="s">
        <v>19</v>
      </c>
      <c r="H21588" t="s">
        <v>154</v>
      </c>
      <c r="I21588" t="s">
        <v>21</v>
      </c>
      <c r="J21588" t="s">
        <v>22</v>
      </c>
      <c r="K21588">
        <v>41.9</v>
      </c>
      <c r="L21588">
        <v>201</v>
      </c>
      <c r="M21588" t="s">
        <v>182</v>
      </c>
      <c r="N21588">
        <v>210</v>
      </c>
      <c r="P21588" cm="1">
        <f t="array" ref="P21588">IF(Q21588&gt;0,INDEX(Q21588:Q43312,MATCH(TRUE,INDEX(Q21588:Q43312="",,),0)-1),"")</f>
        <v>3</v>
      </c>
      <c r="Q21588">
        <f t="shared" si="635"/>
        <v>2</v>
      </c>
      <c r="R21588">
        <f t="shared" si="634"/>
        <v>0</v>
      </c>
    </row>
    <row r="21589" spans="1:18" x14ac:dyDescent="0.3">
      <c r="A21589" t="s">
        <v>1499</v>
      </c>
      <c r="B21589" s="1">
        <v>38603</v>
      </c>
      <c r="C21589" t="s">
        <v>1521</v>
      </c>
      <c r="D21589" t="s">
        <v>1524</v>
      </c>
      <c r="E21589" t="s">
        <v>1525</v>
      </c>
      <c r="G21589" t="s">
        <v>19</v>
      </c>
      <c r="H21589" t="s">
        <v>30</v>
      </c>
      <c r="I21589" t="s">
        <v>26</v>
      </c>
      <c r="J21589" t="s">
        <v>27</v>
      </c>
      <c r="K21589">
        <v>327.39999999999998</v>
      </c>
      <c r="L21589">
        <v>17.5</v>
      </c>
      <c r="M21589" t="s">
        <v>182</v>
      </c>
      <c r="N21589">
        <v>20</v>
      </c>
      <c r="P21589" cm="1">
        <f t="array" ref="P21589">IF(Q21589&gt;0,INDEX(Q21589:Q43313,MATCH(TRUE,INDEX(Q21589:Q43313="",,),0)-1),"")</f>
        <v>3</v>
      </c>
      <c r="Q21589">
        <f t="shared" si="635"/>
        <v>2</v>
      </c>
      <c r="R21589">
        <f t="shared" si="634"/>
        <v>0</v>
      </c>
    </row>
    <row r="21590" spans="1:18" x14ac:dyDescent="0.3">
      <c r="A21590" t="s">
        <v>1499</v>
      </c>
      <c r="B21590" s="1">
        <v>38603</v>
      </c>
      <c r="C21590" t="s">
        <v>1521</v>
      </c>
      <c r="D21590" t="s">
        <v>1524</v>
      </c>
      <c r="E21590" t="s">
        <v>1525</v>
      </c>
      <c r="G21590" t="s">
        <v>19</v>
      </c>
      <c r="H21590" t="s">
        <v>53</v>
      </c>
      <c r="I21590" t="s">
        <v>26</v>
      </c>
      <c r="J21590" t="s">
        <v>27</v>
      </c>
      <c r="K21590">
        <v>345.4</v>
      </c>
      <c r="L21590">
        <v>21</v>
      </c>
      <c r="M21590" t="s">
        <v>182</v>
      </c>
      <c r="N21590">
        <v>23</v>
      </c>
      <c r="P21590" cm="1">
        <f t="array" ref="P21590">IF(Q21590&gt;0,INDEX(Q21590:Q43314,MATCH(TRUE,INDEX(Q21590:Q43314="",,),0)-1),"")</f>
        <v>3</v>
      </c>
      <c r="Q21590">
        <f t="shared" si="635"/>
        <v>2</v>
      </c>
      <c r="R21590">
        <f t="shared" si="634"/>
        <v>0</v>
      </c>
    </row>
    <row r="21591" spans="1:18" x14ac:dyDescent="0.3">
      <c r="A21591" t="s">
        <v>1499</v>
      </c>
      <c r="B21591" s="1">
        <v>38603</v>
      </c>
      <c r="C21591" t="s">
        <v>1521</v>
      </c>
      <c r="D21591" t="s">
        <v>1524</v>
      </c>
      <c r="E21591" t="s">
        <v>1525</v>
      </c>
      <c r="G21591" t="s">
        <v>19</v>
      </c>
      <c r="H21591" t="s">
        <v>154</v>
      </c>
      <c r="I21591" t="s">
        <v>26</v>
      </c>
      <c r="J21591" t="s">
        <v>27</v>
      </c>
      <c r="K21591">
        <v>312.89999999999998</v>
      </c>
      <c r="L21591">
        <v>13</v>
      </c>
      <c r="M21591" t="s">
        <v>182</v>
      </c>
      <c r="N21591">
        <v>18</v>
      </c>
      <c r="P21591" cm="1">
        <f t="array" ref="P21591">IF(Q21591&gt;0,INDEX(Q21591:Q43315,MATCH(TRUE,INDEX(Q21591:Q43315="",,),0)-1),"")</f>
        <v>3</v>
      </c>
      <c r="Q21591">
        <f t="shared" si="635"/>
        <v>2</v>
      </c>
      <c r="R21591">
        <f t="shared" si="634"/>
        <v>0</v>
      </c>
    </row>
    <row r="21592" spans="1:18" x14ac:dyDescent="0.3">
      <c r="A21592" t="s">
        <v>1499</v>
      </c>
      <c r="B21592" s="1">
        <v>38603</v>
      </c>
      <c r="C21592" t="s">
        <v>1521</v>
      </c>
      <c r="D21592" t="s">
        <v>1524</v>
      </c>
      <c r="E21592" t="s">
        <v>1525</v>
      </c>
      <c r="G21592" t="s">
        <v>19</v>
      </c>
      <c r="H21592" t="s">
        <v>70</v>
      </c>
      <c r="I21592" t="s">
        <v>26</v>
      </c>
      <c r="J21592" t="s">
        <v>27</v>
      </c>
      <c r="K21592">
        <v>159.6</v>
      </c>
      <c r="L21592">
        <v>17.5</v>
      </c>
      <c r="M21592" t="s">
        <v>182</v>
      </c>
      <c r="N21592">
        <v>20</v>
      </c>
      <c r="P21592" cm="1">
        <f t="array" ref="P21592">IF(Q21592&gt;0,INDEX(Q21592:Q43316,MATCH(TRUE,INDEX(Q21592:Q43316="",,),0)-1),"")</f>
        <v>3</v>
      </c>
      <c r="Q21592">
        <f t="shared" si="635"/>
        <v>2</v>
      </c>
      <c r="R21592">
        <f t="shared" si="634"/>
        <v>0</v>
      </c>
    </row>
    <row r="21593" spans="1:18" x14ac:dyDescent="0.3">
      <c r="A21593" t="s">
        <v>1499</v>
      </c>
      <c r="B21593" s="1">
        <v>38603</v>
      </c>
      <c r="C21593" t="s">
        <v>1521</v>
      </c>
      <c r="D21593" t="s">
        <v>1524</v>
      </c>
      <c r="E21593" t="s">
        <v>1525</v>
      </c>
      <c r="G21593" s="6" t="s">
        <v>29</v>
      </c>
      <c r="H21593" t="s">
        <v>53</v>
      </c>
      <c r="I21593" t="s">
        <v>21</v>
      </c>
      <c r="J21593" t="s">
        <v>22</v>
      </c>
      <c r="K21593">
        <v>5.5</v>
      </c>
      <c r="L21593">
        <v>73</v>
      </c>
      <c r="M21593" t="s">
        <v>182</v>
      </c>
      <c r="N21593">
        <v>73</v>
      </c>
      <c r="P21593" cm="1">
        <f t="array" ref="P21593">IF(Q21593&gt;0,INDEX(Q21593:Q43317,MATCH(TRUE,INDEX(Q21593:Q43317="",,),0)-1),"")</f>
        <v>3</v>
      </c>
      <c r="Q21593">
        <f t="shared" si="635"/>
        <v>2</v>
      </c>
      <c r="R21593">
        <f t="shared" si="634"/>
        <v>0</v>
      </c>
    </row>
    <row r="21594" spans="1:18" x14ac:dyDescent="0.3">
      <c r="A21594" t="s">
        <v>1499</v>
      </c>
      <c r="B21594" s="1">
        <v>38603</v>
      </c>
      <c r="C21594" t="s">
        <v>1521</v>
      </c>
      <c r="D21594" t="s">
        <v>1524</v>
      </c>
      <c r="E21594" t="s">
        <v>1525</v>
      </c>
      <c r="G21594" s="6" t="s">
        <v>29</v>
      </c>
      <c r="H21594" t="s">
        <v>70</v>
      </c>
      <c r="I21594" t="s">
        <v>21</v>
      </c>
      <c r="J21594" t="s">
        <v>22</v>
      </c>
      <c r="K21594">
        <v>5.8</v>
      </c>
      <c r="L21594">
        <v>80</v>
      </c>
      <c r="M21594" t="s">
        <v>182</v>
      </c>
      <c r="N21594">
        <v>80</v>
      </c>
      <c r="P21594" cm="1">
        <f t="array" ref="P21594">IF(Q21594&gt;0,INDEX(Q21594:Q43318,MATCH(TRUE,INDEX(Q21594:Q43318="",,),0)-1),"")</f>
        <v>3</v>
      </c>
      <c r="Q21594">
        <f t="shared" si="635"/>
        <v>2</v>
      </c>
      <c r="R21594">
        <f t="shared" si="634"/>
        <v>0</v>
      </c>
    </row>
    <row r="21595" spans="1:18" x14ac:dyDescent="0.3">
      <c r="A21595" t="s">
        <v>1499</v>
      </c>
      <c r="B21595" s="1">
        <v>38603</v>
      </c>
      <c r="C21595" t="s">
        <v>1521</v>
      </c>
      <c r="D21595" t="s">
        <v>1524</v>
      </c>
      <c r="E21595" t="s">
        <v>1525</v>
      </c>
      <c r="G21595" t="s">
        <v>19</v>
      </c>
      <c r="H21595" t="s">
        <v>30</v>
      </c>
      <c r="I21595" t="s">
        <v>21</v>
      </c>
      <c r="J21595" t="s">
        <v>22</v>
      </c>
      <c r="K21595">
        <v>23.5</v>
      </c>
      <c r="L21595">
        <v>137</v>
      </c>
      <c r="M21595" t="s">
        <v>189</v>
      </c>
      <c r="N21595">
        <v>142.15</v>
      </c>
      <c r="P21595" cm="1">
        <f t="array" ref="P21595">IF(Q21595&gt;0,INDEX(Q21595:Q43319,MATCH(TRUE,INDEX(Q21595:Q43319="",,),0)-1),"")</f>
        <v>3</v>
      </c>
      <c r="Q21595">
        <f t="shared" si="635"/>
        <v>3</v>
      </c>
      <c r="R21595">
        <f t="shared" si="634"/>
        <v>0</v>
      </c>
    </row>
    <row r="21596" spans="1:18" x14ac:dyDescent="0.3">
      <c r="A21596" t="s">
        <v>1499</v>
      </c>
      <c r="B21596" s="1">
        <v>38603</v>
      </c>
      <c r="C21596" t="s">
        <v>1521</v>
      </c>
      <c r="D21596" t="s">
        <v>1524</v>
      </c>
      <c r="E21596" t="s">
        <v>1525</v>
      </c>
      <c r="G21596" t="s">
        <v>19</v>
      </c>
      <c r="H21596" t="s">
        <v>154</v>
      </c>
      <c r="I21596" t="s">
        <v>21</v>
      </c>
      <c r="J21596" t="s">
        <v>22</v>
      </c>
      <c r="K21596">
        <v>41.9</v>
      </c>
      <c r="L21596">
        <v>201</v>
      </c>
      <c r="M21596" t="s">
        <v>189</v>
      </c>
      <c r="N21596">
        <v>206.05</v>
      </c>
      <c r="P21596" cm="1">
        <f t="array" ref="P21596">IF(Q21596&gt;0,INDEX(Q21596:Q43320,MATCH(TRUE,INDEX(Q21596:Q43320="",,),0)-1),"")</f>
        <v>3</v>
      </c>
      <c r="Q21596">
        <f t="shared" si="635"/>
        <v>3</v>
      </c>
      <c r="R21596">
        <f t="shared" si="634"/>
        <v>0</v>
      </c>
    </row>
    <row r="21597" spans="1:18" x14ac:dyDescent="0.3">
      <c r="A21597" t="s">
        <v>1499</v>
      </c>
      <c r="B21597" s="1">
        <v>38603</v>
      </c>
      <c r="C21597" t="s">
        <v>1521</v>
      </c>
      <c r="D21597" t="s">
        <v>1524</v>
      </c>
      <c r="E21597" t="s">
        <v>1525</v>
      </c>
      <c r="G21597" t="s">
        <v>19</v>
      </c>
      <c r="H21597" t="s">
        <v>30</v>
      </c>
      <c r="I21597" t="s">
        <v>26</v>
      </c>
      <c r="J21597" t="s">
        <v>27</v>
      </c>
      <c r="K21597">
        <v>327.39999999999998</v>
      </c>
      <c r="L21597">
        <v>17.5</v>
      </c>
      <c r="M21597" t="s">
        <v>189</v>
      </c>
      <c r="N21597">
        <v>19.010000000000002</v>
      </c>
      <c r="P21597" cm="1">
        <f t="array" ref="P21597">IF(Q21597&gt;0,INDEX(Q21597:Q43321,MATCH(TRUE,INDEX(Q21597:Q43321="",,),0)-1),"")</f>
        <v>3</v>
      </c>
      <c r="Q21597">
        <f t="shared" si="635"/>
        <v>3</v>
      </c>
      <c r="R21597">
        <f t="shared" si="634"/>
        <v>0</v>
      </c>
    </row>
    <row r="21598" spans="1:18" x14ac:dyDescent="0.3">
      <c r="A21598" t="s">
        <v>1499</v>
      </c>
      <c r="B21598" s="1">
        <v>38603</v>
      </c>
      <c r="C21598" t="s">
        <v>1521</v>
      </c>
      <c r="D21598" t="s">
        <v>1524</v>
      </c>
      <c r="E21598" t="s">
        <v>1525</v>
      </c>
      <c r="G21598" t="s">
        <v>19</v>
      </c>
      <c r="H21598" t="s">
        <v>53</v>
      </c>
      <c r="I21598" t="s">
        <v>26</v>
      </c>
      <c r="J21598" t="s">
        <v>27</v>
      </c>
      <c r="K21598">
        <v>345.4</v>
      </c>
      <c r="L21598">
        <v>21</v>
      </c>
      <c r="M21598" t="s">
        <v>189</v>
      </c>
      <c r="N21598">
        <v>23.01</v>
      </c>
      <c r="P21598" cm="1">
        <f t="array" ref="P21598">IF(Q21598&gt;0,INDEX(Q21598:Q43322,MATCH(TRUE,INDEX(Q21598:Q43322="",,),0)-1),"")</f>
        <v>3</v>
      </c>
      <c r="Q21598">
        <f t="shared" si="635"/>
        <v>3</v>
      </c>
      <c r="R21598">
        <f t="shared" si="634"/>
        <v>0</v>
      </c>
    </row>
    <row r="21599" spans="1:18" x14ac:dyDescent="0.3">
      <c r="A21599" t="s">
        <v>1499</v>
      </c>
      <c r="B21599" s="1">
        <v>38603</v>
      </c>
      <c r="C21599" t="s">
        <v>1521</v>
      </c>
      <c r="D21599" t="s">
        <v>1524</v>
      </c>
      <c r="E21599" t="s">
        <v>1525</v>
      </c>
      <c r="G21599" t="s">
        <v>19</v>
      </c>
      <c r="H21599" t="s">
        <v>154</v>
      </c>
      <c r="I21599" t="s">
        <v>26</v>
      </c>
      <c r="J21599" t="s">
        <v>27</v>
      </c>
      <c r="K21599">
        <v>312.89999999999998</v>
      </c>
      <c r="L21599">
        <v>13</v>
      </c>
      <c r="M21599" t="s">
        <v>189</v>
      </c>
      <c r="N21599">
        <v>16</v>
      </c>
      <c r="P21599" cm="1">
        <f t="array" ref="P21599">IF(Q21599&gt;0,INDEX(Q21599:Q43323,MATCH(TRUE,INDEX(Q21599:Q43323="",,),0)-1),"")</f>
        <v>3</v>
      </c>
      <c r="Q21599">
        <f t="shared" si="635"/>
        <v>3</v>
      </c>
      <c r="R21599">
        <f t="shared" si="634"/>
        <v>0</v>
      </c>
    </row>
    <row r="21600" spans="1:18" x14ac:dyDescent="0.3">
      <c r="A21600" t="s">
        <v>1499</v>
      </c>
      <c r="B21600" s="1">
        <v>38603</v>
      </c>
      <c r="C21600" t="s">
        <v>1521</v>
      </c>
      <c r="D21600" t="s">
        <v>1524</v>
      </c>
      <c r="E21600" t="s">
        <v>1525</v>
      </c>
      <c r="G21600" t="s">
        <v>19</v>
      </c>
      <c r="H21600" t="s">
        <v>70</v>
      </c>
      <c r="I21600" t="s">
        <v>26</v>
      </c>
      <c r="J21600" t="s">
        <v>27</v>
      </c>
      <c r="K21600">
        <v>159.6</v>
      </c>
      <c r="L21600">
        <v>17.5</v>
      </c>
      <c r="M21600" t="s">
        <v>189</v>
      </c>
      <c r="N21600">
        <v>19</v>
      </c>
      <c r="P21600" cm="1">
        <f t="array" ref="P21600">IF(Q21600&gt;0,INDEX(Q21600:Q43324,MATCH(TRUE,INDEX(Q21600:Q43324="",,),0)-1),"")</f>
        <v>3</v>
      </c>
      <c r="Q21600">
        <f t="shared" si="635"/>
        <v>3</v>
      </c>
      <c r="R21600">
        <f t="shared" si="634"/>
        <v>0</v>
      </c>
    </row>
    <row r="21601" spans="1:18" x14ac:dyDescent="0.3">
      <c r="A21601" t="s">
        <v>1499</v>
      </c>
      <c r="B21601" s="1">
        <v>38603</v>
      </c>
      <c r="C21601" t="s">
        <v>1521</v>
      </c>
      <c r="D21601" t="s">
        <v>1524</v>
      </c>
      <c r="E21601" t="s">
        <v>1525</v>
      </c>
      <c r="G21601" s="6" t="s">
        <v>29</v>
      </c>
      <c r="H21601" t="s">
        <v>53</v>
      </c>
      <c r="I21601" t="s">
        <v>21</v>
      </c>
      <c r="J21601" t="s">
        <v>22</v>
      </c>
      <c r="K21601">
        <v>5.5</v>
      </c>
      <c r="L21601">
        <v>73</v>
      </c>
      <c r="M21601" t="s">
        <v>189</v>
      </c>
      <c r="N21601">
        <v>73</v>
      </c>
      <c r="P21601" cm="1">
        <f t="array" ref="P21601">IF(Q21601&gt;0,INDEX(Q21601:Q43325,MATCH(TRUE,INDEX(Q21601:Q43325="",,),0)-1),"")</f>
        <v>3</v>
      </c>
      <c r="Q21601">
        <f t="shared" si="635"/>
        <v>3</v>
      </c>
      <c r="R21601">
        <f t="shared" si="634"/>
        <v>0</v>
      </c>
    </row>
    <row r="21602" spans="1:18" x14ac:dyDescent="0.3">
      <c r="A21602" t="s">
        <v>1499</v>
      </c>
      <c r="B21602" s="1">
        <v>38603</v>
      </c>
      <c r="C21602" t="s">
        <v>1521</v>
      </c>
      <c r="D21602" t="s">
        <v>1524</v>
      </c>
      <c r="E21602" t="s">
        <v>1525</v>
      </c>
      <c r="G21602" s="6" t="s">
        <v>29</v>
      </c>
      <c r="H21602" t="s">
        <v>70</v>
      </c>
      <c r="I21602" t="s">
        <v>21</v>
      </c>
      <c r="J21602" t="s">
        <v>22</v>
      </c>
      <c r="K21602">
        <v>5.8</v>
      </c>
      <c r="L21602">
        <v>80</v>
      </c>
      <c r="M21602" t="s">
        <v>189</v>
      </c>
      <c r="N21602">
        <v>80</v>
      </c>
      <c r="P21602" cm="1">
        <f t="array" ref="P21602">IF(Q21602&gt;0,INDEX(Q21602:Q43326,MATCH(TRUE,INDEX(Q21602:Q43326="",,),0)-1),"")</f>
        <v>3</v>
      </c>
      <c r="Q21602">
        <f t="shared" si="635"/>
        <v>3</v>
      </c>
      <c r="R21602">
        <f t="shared" si="634"/>
        <v>0</v>
      </c>
    </row>
    <row r="21603" spans="1:18" x14ac:dyDescent="0.3">
      <c r="P21603" t="str" cm="1">
        <f t="array" ref="P21603">IF(Q21603&gt;0,INDEX(Q21603:Q43327,MATCH(TRUE,INDEX(Q21603:Q43327="",,),0)-1),"")</f>
        <v/>
      </c>
      <c r="R21603" t="str">
        <f t="shared" si="634"/>
        <v/>
      </c>
    </row>
    <row r="21604" spans="1:18" x14ac:dyDescent="0.3">
      <c r="A21604" t="s">
        <v>1499</v>
      </c>
      <c r="B21604" s="1">
        <v>38603</v>
      </c>
      <c r="C21604" t="s">
        <v>1521</v>
      </c>
      <c r="D21604" t="s">
        <v>1526</v>
      </c>
      <c r="E21604" t="s">
        <v>1527</v>
      </c>
      <c r="G21604" t="s">
        <v>19</v>
      </c>
      <c r="H21604" t="s">
        <v>41</v>
      </c>
      <c r="I21604" t="s">
        <v>21</v>
      </c>
      <c r="J21604" t="s">
        <v>22</v>
      </c>
      <c r="K21604">
        <v>101.6</v>
      </c>
      <c r="L21604">
        <v>170</v>
      </c>
      <c r="M21604" t="s">
        <v>45</v>
      </c>
      <c r="N21604">
        <v>245</v>
      </c>
      <c r="O21604" t="s">
        <v>24</v>
      </c>
      <c r="P21604" cm="1">
        <f t="array" ref="P21604">IF(Q21604&gt;0,INDEX(Q21604:Q43328,MATCH(TRUE,INDEX(Q21604:Q43328="",,),0)-1),"")</f>
        <v>4</v>
      </c>
      <c r="Q21604">
        <v>1</v>
      </c>
      <c r="R21604">
        <f t="shared" si="634"/>
        <v>0</v>
      </c>
    </row>
    <row r="21605" spans="1:18" x14ac:dyDescent="0.3">
      <c r="A21605" t="s">
        <v>1499</v>
      </c>
      <c r="B21605" s="1">
        <v>38603</v>
      </c>
      <c r="C21605" t="s">
        <v>1521</v>
      </c>
      <c r="D21605" t="s">
        <v>1526</v>
      </c>
      <c r="E21605" t="s">
        <v>1527</v>
      </c>
      <c r="G21605" t="s">
        <v>19</v>
      </c>
      <c r="H21605" t="s">
        <v>41</v>
      </c>
      <c r="I21605" t="s">
        <v>26</v>
      </c>
      <c r="J21605" t="s">
        <v>27</v>
      </c>
      <c r="K21605">
        <v>521.20000000000005</v>
      </c>
      <c r="L21605">
        <v>63</v>
      </c>
      <c r="M21605" t="s">
        <v>45</v>
      </c>
      <c r="N21605">
        <v>77.260000000000005</v>
      </c>
      <c r="O21605" t="s">
        <v>24</v>
      </c>
      <c r="P21605" cm="1">
        <f t="array" ref="P21605">IF(Q21605&gt;0,INDEX(Q21605:Q43329,MATCH(TRUE,INDEX(Q21605:Q43329="",,),0)-1),"")</f>
        <v>4</v>
      </c>
      <c r="Q21605">
        <v>1</v>
      </c>
      <c r="R21605">
        <f t="shared" si="634"/>
        <v>0</v>
      </c>
    </row>
    <row r="21606" spans="1:18" x14ac:dyDescent="0.3">
      <c r="A21606" t="s">
        <v>1499</v>
      </c>
      <c r="B21606" s="1">
        <v>38603</v>
      </c>
      <c r="C21606" t="s">
        <v>1521</v>
      </c>
      <c r="D21606" t="s">
        <v>1526</v>
      </c>
      <c r="E21606" t="s">
        <v>1527</v>
      </c>
      <c r="G21606" t="s">
        <v>19</v>
      </c>
      <c r="H21606" t="s">
        <v>41</v>
      </c>
      <c r="I21606" t="s">
        <v>21</v>
      </c>
      <c r="J21606" t="s">
        <v>22</v>
      </c>
      <c r="K21606">
        <v>101.6</v>
      </c>
      <c r="L21606">
        <v>170</v>
      </c>
      <c r="M21606" t="s">
        <v>1038</v>
      </c>
      <c r="N21606">
        <v>170</v>
      </c>
      <c r="P21606" cm="1">
        <f t="array" ref="P21606">IF(Q21606&gt;0,INDEX(Q21606:Q43330,MATCH(TRUE,INDEX(Q21606:Q43330="",,),0)-1),"")</f>
        <v>4</v>
      </c>
      <c r="Q21606">
        <v>2</v>
      </c>
      <c r="R21606">
        <f t="shared" si="634"/>
        <v>0</v>
      </c>
    </row>
    <row r="21607" spans="1:18" x14ac:dyDescent="0.3">
      <c r="A21607" t="s">
        <v>1499</v>
      </c>
      <c r="B21607" s="1">
        <v>38603</v>
      </c>
      <c r="C21607" t="s">
        <v>1521</v>
      </c>
      <c r="D21607" t="s">
        <v>1526</v>
      </c>
      <c r="E21607" t="s">
        <v>1527</v>
      </c>
      <c r="G21607" t="s">
        <v>19</v>
      </c>
      <c r="H21607" t="s">
        <v>41</v>
      </c>
      <c r="I21607" t="s">
        <v>26</v>
      </c>
      <c r="J21607" t="s">
        <v>27</v>
      </c>
      <c r="K21607">
        <v>521.20000000000005</v>
      </c>
      <c r="L21607">
        <v>63</v>
      </c>
      <c r="M21607" t="s">
        <v>1038</v>
      </c>
      <c r="N21607">
        <v>83.75</v>
      </c>
      <c r="P21607" cm="1">
        <f t="array" ref="P21607">IF(Q21607&gt;0,INDEX(Q21607:Q43331,MATCH(TRUE,INDEX(Q21607:Q43331="",,),0)-1),"")</f>
        <v>4</v>
      </c>
      <c r="Q21607">
        <v>2</v>
      </c>
      <c r="R21607">
        <f t="shared" si="634"/>
        <v>0</v>
      </c>
    </row>
    <row r="21608" spans="1:18" x14ac:dyDescent="0.3">
      <c r="A21608" t="s">
        <v>1499</v>
      </c>
      <c r="B21608" s="1">
        <v>38603</v>
      </c>
      <c r="C21608" t="s">
        <v>1521</v>
      </c>
      <c r="D21608" t="s">
        <v>1526</v>
      </c>
      <c r="E21608" t="s">
        <v>1527</v>
      </c>
      <c r="G21608" t="s">
        <v>19</v>
      </c>
      <c r="H21608" t="s">
        <v>41</v>
      </c>
      <c r="I21608" t="s">
        <v>21</v>
      </c>
      <c r="J21608" t="s">
        <v>22</v>
      </c>
      <c r="K21608">
        <v>101.6</v>
      </c>
      <c r="L21608">
        <v>170</v>
      </c>
      <c r="M21608" t="s">
        <v>44</v>
      </c>
      <c r="N21608">
        <v>170</v>
      </c>
      <c r="P21608" cm="1">
        <f t="array" ref="P21608">IF(Q21608&gt;0,INDEX(Q21608:Q43332,MATCH(TRUE,INDEX(Q21608:Q43332="",,),0)-1),"")</f>
        <v>4</v>
      </c>
      <c r="Q21608">
        <v>3</v>
      </c>
      <c r="R21608">
        <f t="shared" si="634"/>
        <v>0</v>
      </c>
    </row>
    <row r="21609" spans="1:18" x14ac:dyDescent="0.3">
      <c r="A21609" t="s">
        <v>1499</v>
      </c>
      <c r="B21609" s="1">
        <v>38603</v>
      </c>
      <c r="C21609" t="s">
        <v>1521</v>
      </c>
      <c r="D21609" t="s">
        <v>1526</v>
      </c>
      <c r="E21609" t="s">
        <v>1527</v>
      </c>
      <c r="G21609" t="s">
        <v>19</v>
      </c>
      <c r="H21609" t="s">
        <v>41</v>
      </c>
      <c r="I21609" t="s">
        <v>26</v>
      </c>
      <c r="J21609" t="s">
        <v>27</v>
      </c>
      <c r="K21609">
        <v>521.20000000000005</v>
      </c>
      <c r="L21609">
        <v>63</v>
      </c>
      <c r="M21609" t="s">
        <v>44</v>
      </c>
      <c r="N21609">
        <v>73.069999999999993</v>
      </c>
      <c r="P21609" cm="1">
        <f t="array" ref="P21609">IF(Q21609&gt;0,INDEX(Q21609:Q43333,MATCH(TRUE,INDEX(Q21609:Q43333="",,),0)-1),"")</f>
        <v>4</v>
      </c>
      <c r="Q21609">
        <v>3</v>
      </c>
      <c r="R21609">
        <f t="shared" si="634"/>
        <v>0</v>
      </c>
    </row>
    <row r="21610" spans="1:18" x14ac:dyDescent="0.3">
      <c r="A21610" t="s">
        <v>1499</v>
      </c>
      <c r="B21610" s="1">
        <v>38603</v>
      </c>
      <c r="C21610" t="s">
        <v>1521</v>
      </c>
      <c r="D21610" t="s">
        <v>1526</v>
      </c>
      <c r="E21610" t="s">
        <v>1527</v>
      </c>
      <c r="G21610" t="s">
        <v>19</v>
      </c>
      <c r="H21610" t="s">
        <v>41</v>
      </c>
      <c r="I21610" t="s">
        <v>21</v>
      </c>
      <c r="J21610" t="s">
        <v>22</v>
      </c>
      <c r="K21610">
        <v>101.6</v>
      </c>
      <c r="L21610">
        <v>170</v>
      </c>
      <c r="M21610" t="s">
        <v>182</v>
      </c>
      <c r="N21610">
        <v>180</v>
      </c>
      <c r="P21610" cm="1">
        <f t="array" ref="P21610">IF(Q21610&gt;0,INDEX(Q21610:Q43334,MATCH(TRUE,INDEX(Q21610:Q43334="",,),0)-1),"")</f>
        <v>4</v>
      </c>
      <c r="Q21610">
        <v>4</v>
      </c>
      <c r="R21610">
        <f t="shared" si="634"/>
        <v>0</v>
      </c>
    </row>
    <row r="21611" spans="1:18" x14ac:dyDescent="0.3">
      <c r="A21611" t="s">
        <v>1499</v>
      </c>
      <c r="B21611" s="1">
        <v>38603</v>
      </c>
      <c r="C21611" t="s">
        <v>1521</v>
      </c>
      <c r="D21611" t="s">
        <v>1526</v>
      </c>
      <c r="E21611" t="s">
        <v>1527</v>
      </c>
      <c r="G21611" t="s">
        <v>19</v>
      </c>
      <c r="H21611" t="s">
        <v>41</v>
      </c>
      <c r="I21611" t="s">
        <v>26</v>
      </c>
      <c r="J21611" t="s">
        <v>27</v>
      </c>
      <c r="K21611">
        <v>521.20000000000005</v>
      </c>
      <c r="L21611">
        <v>63</v>
      </c>
      <c r="M21611" t="s">
        <v>182</v>
      </c>
      <c r="N21611">
        <v>68.23</v>
      </c>
      <c r="P21611" cm="1">
        <f t="array" ref="P21611">IF(Q21611&gt;0,INDEX(Q21611:Q43335,MATCH(TRUE,INDEX(Q21611:Q43335="",,),0)-1),"")</f>
        <v>4</v>
      </c>
      <c r="Q21611">
        <v>4</v>
      </c>
      <c r="R21611">
        <f t="shared" si="634"/>
        <v>0</v>
      </c>
    </row>
    <row r="21612" spans="1:18" x14ac:dyDescent="0.3">
      <c r="P21612" t="str" cm="1">
        <f t="array" ref="P21612">IF(Q21612&gt;0,INDEX(Q21612:Q43336,MATCH(TRUE,INDEX(Q21612:Q43336="",,),0)-1),"")</f>
        <v/>
      </c>
      <c r="R21612" t="str">
        <f t="shared" si="634"/>
        <v/>
      </c>
    </row>
    <row r="21613" spans="1:18" x14ac:dyDescent="0.3">
      <c r="A21613" t="s">
        <v>1499</v>
      </c>
      <c r="B21613" s="1">
        <v>38603</v>
      </c>
      <c r="C21613" t="s">
        <v>1521</v>
      </c>
      <c r="D21613" t="s">
        <v>1528</v>
      </c>
      <c r="E21613" t="s">
        <v>1529</v>
      </c>
      <c r="G21613" t="s">
        <v>19</v>
      </c>
      <c r="H21613" t="s">
        <v>30</v>
      </c>
      <c r="I21613" t="s">
        <v>21</v>
      </c>
      <c r="J21613" t="s">
        <v>22</v>
      </c>
      <c r="K21613">
        <v>39.6</v>
      </c>
      <c r="L21613">
        <v>134</v>
      </c>
      <c r="M21613" t="s">
        <v>927</v>
      </c>
      <c r="N21613">
        <v>150</v>
      </c>
      <c r="O21613" t="s">
        <v>24</v>
      </c>
      <c r="P21613" cm="1">
        <f t="array" ref="P21613">IF(Q21613&gt;0,INDEX(Q21613:Q43337,MATCH(TRUE,INDEX(Q21613:Q43337="",,),0)-1),"")</f>
        <v>2</v>
      </c>
      <c r="Q21613">
        <f>INT((ROW()-21613)/7)+1</f>
        <v>1</v>
      </c>
      <c r="R21613">
        <f t="shared" si="634"/>
        <v>0</v>
      </c>
    </row>
    <row r="21614" spans="1:18" x14ac:dyDescent="0.3">
      <c r="A21614" t="s">
        <v>1499</v>
      </c>
      <c r="B21614" s="1">
        <v>38603</v>
      </c>
      <c r="C21614" t="s">
        <v>1521</v>
      </c>
      <c r="D21614" t="s">
        <v>1528</v>
      </c>
      <c r="E21614" t="s">
        <v>1529</v>
      </c>
      <c r="G21614" t="s">
        <v>19</v>
      </c>
      <c r="H21614" t="s">
        <v>25</v>
      </c>
      <c r="I21614" t="s">
        <v>21</v>
      </c>
      <c r="J21614" t="s">
        <v>22</v>
      </c>
      <c r="K21614">
        <v>31.7</v>
      </c>
      <c r="L21614">
        <v>90</v>
      </c>
      <c r="M21614" t="s">
        <v>927</v>
      </c>
      <c r="N21614">
        <v>100</v>
      </c>
      <c r="O21614" t="s">
        <v>24</v>
      </c>
      <c r="P21614" cm="1">
        <f t="array" ref="P21614">IF(Q21614&gt;0,INDEX(Q21614:Q43338,MATCH(TRUE,INDEX(Q21614:Q43338="",,),0)-1),"")</f>
        <v>2</v>
      </c>
      <c r="Q21614">
        <f t="shared" ref="Q21614:Q21626" si="636">INT((ROW()-21613)/7)+1</f>
        <v>1</v>
      </c>
      <c r="R21614">
        <f t="shared" si="634"/>
        <v>0</v>
      </c>
    </row>
    <row r="21615" spans="1:18" x14ac:dyDescent="0.3">
      <c r="A21615" t="s">
        <v>1499</v>
      </c>
      <c r="B21615" s="1">
        <v>38603</v>
      </c>
      <c r="C21615" t="s">
        <v>1521</v>
      </c>
      <c r="D21615" t="s">
        <v>1528</v>
      </c>
      <c r="E21615" t="s">
        <v>1529</v>
      </c>
      <c r="G21615" t="s">
        <v>19</v>
      </c>
      <c r="H21615" t="s">
        <v>154</v>
      </c>
      <c r="I21615" t="s">
        <v>21</v>
      </c>
      <c r="J21615" t="s">
        <v>22</v>
      </c>
      <c r="K21615">
        <v>24.6</v>
      </c>
      <c r="L21615">
        <v>196</v>
      </c>
      <c r="M21615" t="s">
        <v>927</v>
      </c>
      <c r="N21615">
        <v>200</v>
      </c>
      <c r="O21615" t="s">
        <v>24</v>
      </c>
      <c r="P21615" cm="1">
        <f t="array" ref="P21615">IF(Q21615&gt;0,INDEX(Q21615:Q43339,MATCH(TRUE,INDEX(Q21615:Q43339="",,),0)-1),"")</f>
        <v>2</v>
      </c>
      <c r="Q21615">
        <f t="shared" si="636"/>
        <v>1</v>
      </c>
      <c r="R21615">
        <f t="shared" si="634"/>
        <v>0</v>
      </c>
    </row>
    <row r="21616" spans="1:18" x14ac:dyDescent="0.3">
      <c r="A21616" t="s">
        <v>1499</v>
      </c>
      <c r="B21616" s="1">
        <v>38603</v>
      </c>
      <c r="C21616" t="s">
        <v>1521</v>
      </c>
      <c r="D21616" t="s">
        <v>1528</v>
      </c>
      <c r="E21616" t="s">
        <v>1529</v>
      </c>
      <c r="G21616" t="s">
        <v>19</v>
      </c>
      <c r="H21616" t="s">
        <v>30</v>
      </c>
      <c r="I21616" t="s">
        <v>26</v>
      </c>
      <c r="J21616" t="s">
        <v>27</v>
      </c>
      <c r="K21616">
        <v>230.2</v>
      </c>
      <c r="L21616">
        <v>15</v>
      </c>
      <c r="M21616" t="s">
        <v>927</v>
      </c>
      <c r="N21616">
        <v>28</v>
      </c>
      <c r="O21616" t="s">
        <v>24</v>
      </c>
      <c r="P21616" cm="1">
        <f t="array" ref="P21616">IF(Q21616&gt;0,INDEX(Q21616:Q43340,MATCH(TRUE,INDEX(Q21616:Q43340="",,),0)-1),"")</f>
        <v>2</v>
      </c>
      <c r="Q21616">
        <f t="shared" si="636"/>
        <v>1</v>
      </c>
      <c r="R21616">
        <f t="shared" ref="R21616:R21679" si="637">IF(P21616="","",0)</f>
        <v>0</v>
      </c>
    </row>
    <row r="21617" spans="1:18" x14ac:dyDescent="0.3">
      <c r="A21617" t="s">
        <v>1499</v>
      </c>
      <c r="B21617" s="1">
        <v>38603</v>
      </c>
      <c r="C21617" t="s">
        <v>1521</v>
      </c>
      <c r="D21617" t="s">
        <v>1528</v>
      </c>
      <c r="E21617" t="s">
        <v>1529</v>
      </c>
      <c r="G21617" t="s">
        <v>19</v>
      </c>
      <c r="H21617" t="s">
        <v>25</v>
      </c>
      <c r="I21617" t="s">
        <v>26</v>
      </c>
      <c r="J21617" t="s">
        <v>27</v>
      </c>
      <c r="K21617">
        <v>236.2</v>
      </c>
      <c r="L21617">
        <v>23.5</v>
      </c>
      <c r="M21617" t="s">
        <v>927</v>
      </c>
      <c r="N21617">
        <v>32</v>
      </c>
      <c r="O21617" t="s">
        <v>24</v>
      </c>
      <c r="P21617" cm="1">
        <f t="array" ref="P21617">IF(Q21617&gt;0,INDEX(Q21617:Q43341,MATCH(TRUE,INDEX(Q21617:Q43341="",,),0)-1),"")</f>
        <v>2</v>
      </c>
      <c r="Q21617">
        <f t="shared" si="636"/>
        <v>1</v>
      </c>
      <c r="R21617">
        <f t="shared" si="637"/>
        <v>0</v>
      </c>
    </row>
    <row r="21618" spans="1:18" x14ac:dyDescent="0.3">
      <c r="A21618" t="s">
        <v>1499</v>
      </c>
      <c r="B21618" s="1">
        <v>38603</v>
      </c>
      <c r="C21618" t="s">
        <v>1521</v>
      </c>
      <c r="D21618" t="s">
        <v>1528</v>
      </c>
      <c r="E21618" t="s">
        <v>1529</v>
      </c>
      <c r="G21618" s="6" t="s">
        <v>29</v>
      </c>
      <c r="H21618" t="s">
        <v>154</v>
      </c>
      <c r="I21618" t="s">
        <v>26</v>
      </c>
      <c r="J21618" t="s">
        <v>27</v>
      </c>
      <c r="K21618">
        <v>80.7</v>
      </c>
      <c r="L21618">
        <v>12.5</v>
      </c>
      <c r="M21618" t="s">
        <v>927</v>
      </c>
      <c r="N21618">
        <v>12.5</v>
      </c>
      <c r="O21618" t="s">
        <v>24</v>
      </c>
      <c r="P21618" cm="1">
        <f t="array" ref="P21618">IF(Q21618&gt;0,INDEX(Q21618:Q43342,MATCH(TRUE,INDEX(Q21618:Q43342="",,),0)-1),"")</f>
        <v>2</v>
      </c>
      <c r="Q21618">
        <f t="shared" si="636"/>
        <v>1</v>
      </c>
      <c r="R21618">
        <f t="shared" si="637"/>
        <v>0</v>
      </c>
    </row>
    <row r="21619" spans="1:18" x14ac:dyDescent="0.3">
      <c r="A21619" t="s">
        <v>1499</v>
      </c>
      <c r="B21619" s="1">
        <v>38603</v>
      </c>
      <c r="C21619" t="s">
        <v>1521</v>
      </c>
      <c r="D21619" t="s">
        <v>1528</v>
      </c>
      <c r="E21619" t="s">
        <v>1529</v>
      </c>
      <c r="G21619" s="6" t="s">
        <v>29</v>
      </c>
      <c r="H21619" t="s">
        <v>70</v>
      </c>
      <c r="I21619" t="s">
        <v>26</v>
      </c>
      <c r="J21619" t="s">
        <v>27</v>
      </c>
      <c r="K21619">
        <v>47.2</v>
      </c>
      <c r="L21619">
        <v>15</v>
      </c>
      <c r="M21619" t="s">
        <v>927</v>
      </c>
      <c r="N21619">
        <v>15</v>
      </c>
      <c r="O21619" t="s">
        <v>24</v>
      </c>
      <c r="P21619" cm="1">
        <f t="array" ref="P21619">IF(Q21619&gt;0,INDEX(Q21619:Q43343,MATCH(TRUE,INDEX(Q21619:Q43343="",,),0)-1),"")</f>
        <v>2</v>
      </c>
      <c r="Q21619">
        <f t="shared" si="636"/>
        <v>1</v>
      </c>
      <c r="R21619">
        <f t="shared" si="637"/>
        <v>0</v>
      </c>
    </row>
    <row r="21620" spans="1:18" x14ac:dyDescent="0.3">
      <c r="A21620" t="s">
        <v>1499</v>
      </c>
      <c r="B21620" s="1">
        <v>38603</v>
      </c>
      <c r="C21620" t="s">
        <v>1521</v>
      </c>
      <c r="D21620" t="s">
        <v>1528</v>
      </c>
      <c r="E21620" t="s">
        <v>1529</v>
      </c>
      <c r="G21620" t="s">
        <v>19</v>
      </c>
      <c r="H21620" t="s">
        <v>30</v>
      </c>
      <c r="I21620" t="s">
        <v>21</v>
      </c>
      <c r="J21620" t="s">
        <v>22</v>
      </c>
      <c r="K21620">
        <v>39.6</v>
      </c>
      <c r="L21620">
        <v>134</v>
      </c>
      <c r="M21620" t="s">
        <v>182</v>
      </c>
      <c r="N21620">
        <v>135</v>
      </c>
      <c r="P21620" cm="1">
        <f t="array" ref="P21620">IF(Q21620&gt;0,INDEX(Q21620:Q43344,MATCH(TRUE,INDEX(Q21620:Q43344="",,),0)-1),"")</f>
        <v>2</v>
      </c>
      <c r="Q21620">
        <f t="shared" si="636"/>
        <v>2</v>
      </c>
      <c r="R21620">
        <f t="shared" si="637"/>
        <v>0</v>
      </c>
    </row>
    <row r="21621" spans="1:18" x14ac:dyDescent="0.3">
      <c r="A21621" t="s">
        <v>1499</v>
      </c>
      <c r="B21621" s="1">
        <v>38603</v>
      </c>
      <c r="C21621" t="s">
        <v>1521</v>
      </c>
      <c r="D21621" t="s">
        <v>1528</v>
      </c>
      <c r="E21621" t="s">
        <v>1529</v>
      </c>
      <c r="G21621" t="s">
        <v>19</v>
      </c>
      <c r="H21621" t="s">
        <v>25</v>
      </c>
      <c r="I21621" t="s">
        <v>21</v>
      </c>
      <c r="J21621" t="s">
        <v>22</v>
      </c>
      <c r="K21621">
        <v>31.7</v>
      </c>
      <c r="L21621">
        <v>90</v>
      </c>
      <c r="M21621" t="s">
        <v>182</v>
      </c>
      <c r="N21621">
        <v>95</v>
      </c>
      <c r="P21621" cm="1">
        <f t="array" ref="P21621">IF(Q21621&gt;0,INDEX(Q21621:Q43345,MATCH(TRUE,INDEX(Q21621:Q43345="",,),0)-1),"")</f>
        <v>2</v>
      </c>
      <c r="Q21621">
        <f t="shared" si="636"/>
        <v>2</v>
      </c>
      <c r="R21621">
        <f t="shared" si="637"/>
        <v>0</v>
      </c>
    </row>
    <row r="21622" spans="1:18" x14ac:dyDescent="0.3">
      <c r="A21622" t="s">
        <v>1499</v>
      </c>
      <c r="B21622" s="1">
        <v>38603</v>
      </c>
      <c r="C21622" t="s">
        <v>1521</v>
      </c>
      <c r="D21622" t="s">
        <v>1528</v>
      </c>
      <c r="E21622" t="s">
        <v>1529</v>
      </c>
      <c r="G21622" t="s">
        <v>19</v>
      </c>
      <c r="H21622" t="s">
        <v>154</v>
      </c>
      <c r="I21622" t="s">
        <v>21</v>
      </c>
      <c r="J21622" t="s">
        <v>22</v>
      </c>
      <c r="K21622">
        <v>24.6</v>
      </c>
      <c r="L21622">
        <v>196</v>
      </c>
      <c r="M21622" t="s">
        <v>182</v>
      </c>
      <c r="N21622">
        <v>200</v>
      </c>
      <c r="P21622" cm="1">
        <f t="array" ref="P21622">IF(Q21622&gt;0,INDEX(Q21622:Q43346,MATCH(TRUE,INDEX(Q21622:Q43346="",,),0)-1),"")</f>
        <v>2</v>
      </c>
      <c r="Q21622">
        <f t="shared" si="636"/>
        <v>2</v>
      </c>
      <c r="R21622">
        <f t="shared" si="637"/>
        <v>0</v>
      </c>
    </row>
    <row r="21623" spans="1:18" x14ac:dyDescent="0.3">
      <c r="A21623" t="s">
        <v>1499</v>
      </c>
      <c r="B21623" s="1">
        <v>38603</v>
      </c>
      <c r="C21623" t="s">
        <v>1521</v>
      </c>
      <c r="D21623" t="s">
        <v>1528</v>
      </c>
      <c r="E21623" t="s">
        <v>1529</v>
      </c>
      <c r="G21623" t="s">
        <v>19</v>
      </c>
      <c r="H21623" t="s">
        <v>30</v>
      </c>
      <c r="I21623" t="s">
        <v>26</v>
      </c>
      <c r="J21623" t="s">
        <v>27</v>
      </c>
      <c r="K21623">
        <v>230.2</v>
      </c>
      <c r="L21623">
        <v>15</v>
      </c>
      <c r="M21623" t="s">
        <v>182</v>
      </c>
      <c r="N21623">
        <v>17</v>
      </c>
      <c r="P21623" cm="1">
        <f t="array" ref="P21623">IF(Q21623&gt;0,INDEX(Q21623:Q43347,MATCH(TRUE,INDEX(Q21623:Q43347="",,),0)-1),"")</f>
        <v>2</v>
      </c>
      <c r="Q21623">
        <f t="shared" si="636"/>
        <v>2</v>
      </c>
      <c r="R21623">
        <f t="shared" si="637"/>
        <v>0</v>
      </c>
    </row>
    <row r="21624" spans="1:18" x14ac:dyDescent="0.3">
      <c r="A21624" t="s">
        <v>1499</v>
      </c>
      <c r="B21624" s="1">
        <v>38603</v>
      </c>
      <c r="C21624" t="s">
        <v>1521</v>
      </c>
      <c r="D21624" t="s">
        <v>1528</v>
      </c>
      <c r="E21624" t="s">
        <v>1529</v>
      </c>
      <c r="G21624" t="s">
        <v>19</v>
      </c>
      <c r="H21624" t="s">
        <v>25</v>
      </c>
      <c r="I21624" t="s">
        <v>26</v>
      </c>
      <c r="J21624" t="s">
        <v>27</v>
      </c>
      <c r="K21624">
        <v>236.2</v>
      </c>
      <c r="L21624">
        <v>23.5</v>
      </c>
      <c r="M21624" t="s">
        <v>182</v>
      </c>
      <c r="N21624">
        <v>24</v>
      </c>
      <c r="P21624" cm="1">
        <f t="array" ref="P21624">IF(Q21624&gt;0,INDEX(Q21624:Q43348,MATCH(TRUE,INDEX(Q21624:Q43348="",,),0)-1),"")</f>
        <v>2</v>
      </c>
      <c r="Q21624">
        <f t="shared" si="636"/>
        <v>2</v>
      </c>
      <c r="R21624">
        <f t="shared" si="637"/>
        <v>0</v>
      </c>
    </row>
    <row r="21625" spans="1:18" x14ac:dyDescent="0.3">
      <c r="A21625" t="s">
        <v>1499</v>
      </c>
      <c r="B21625" s="1">
        <v>38603</v>
      </c>
      <c r="C21625" t="s">
        <v>1521</v>
      </c>
      <c r="D21625" t="s">
        <v>1528</v>
      </c>
      <c r="E21625" t="s">
        <v>1529</v>
      </c>
      <c r="G21625" s="6" t="s">
        <v>29</v>
      </c>
      <c r="H21625" t="s">
        <v>154</v>
      </c>
      <c r="I21625" t="s">
        <v>26</v>
      </c>
      <c r="J21625" t="s">
        <v>27</v>
      </c>
      <c r="K21625">
        <v>80.7</v>
      </c>
      <c r="L21625">
        <v>12.5</v>
      </c>
      <c r="M21625" t="s">
        <v>182</v>
      </c>
      <c r="N21625">
        <v>12.5</v>
      </c>
      <c r="P21625" cm="1">
        <f t="array" ref="P21625">IF(Q21625&gt;0,INDEX(Q21625:Q43349,MATCH(TRUE,INDEX(Q21625:Q43349="",,),0)-1),"")</f>
        <v>2</v>
      </c>
      <c r="Q21625">
        <f t="shared" si="636"/>
        <v>2</v>
      </c>
      <c r="R21625">
        <f t="shared" si="637"/>
        <v>0</v>
      </c>
    </row>
    <row r="21626" spans="1:18" x14ac:dyDescent="0.3">
      <c r="A21626" t="s">
        <v>1499</v>
      </c>
      <c r="B21626" s="1">
        <v>38603</v>
      </c>
      <c r="C21626" t="s">
        <v>1521</v>
      </c>
      <c r="D21626" t="s">
        <v>1528</v>
      </c>
      <c r="E21626" t="s">
        <v>1529</v>
      </c>
      <c r="G21626" s="6" t="s">
        <v>29</v>
      </c>
      <c r="H21626" t="s">
        <v>70</v>
      </c>
      <c r="I21626" t="s">
        <v>26</v>
      </c>
      <c r="J21626" t="s">
        <v>27</v>
      </c>
      <c r="K21626">
        <v>47.2</v>
      </c>
      <c r="L21626">
        <v>15</v>
      </c>
      <c r="M21626" t="s">
        <v>182</v>
      </c>
      <c r="N21626">
        <v>15</v>
      </c>
      <c r="P21626" cm="1">
        <f t="array" ref="P21626">IF(Q21626&gt;0,INDEX(Q21626:Q43350,MATCH(TRUE,INDEX(Q21626:Q43350="",,),0)-1),"")</f>
        <v>2</v>
      </c>
      <c r="Q21626">
        <f t="shared" si="636"/>
        <v>2</v>
      </c>
      <c r="R21626">
        <f t="shared" si="637"/>
        <v>0</v>
      </c>
    </row>
    <row r="21627" spans="1:18" x14ac:dyDescent="0.3">
      <c r="P21627" t="str" cm="1">
        <f t="array" ref="P21627">IF(Q21627&gt;0,INDEX(Q21627:Q43351,MATCH(TRUE,INDEX(Q21627:Q43351="",,),0)-1),"")</f>
        <v/>
      </c>
      <c r="R21627" t="str">
        <f t="shared" si="637"/>
        <v/>
      </c>
    </row>
    <row r="21628" spans="1:18" x14ac:dyDescent="0.3">
      <c r="A21628" t="s">
        <v>1499</v>
      </c>
      <c r="B21628" s="1">
        <v>38603</v>
      </c>
      <c r="C21628" t="s">
        <v>1521</v>
      </c>
      <c r="D21628" t="s">
        <v>1530</v>
      </c>
      <c r="E21628" t="s">
        <v>1531</v>
      </c>
      <c r="G21628" t="s">
        <v>19</v>
      </c>
      <c r="H21628" t="s">
        <v>41</v>
      </c>
      <c r="I21628" t="s">
        <v>21</v>
      </c>
      <c r="J21628" t="s">
        <v>22</v>
      </c>
      <c r="K21628">
        <v>36.799999999999997</v>
      </c>
      <c r="L21628">
        <v>169</v>
      </c>
      <c r="M21628" t="s">
        <v>45</v>
      </c>
      <c r="N21628">
        <v>265</v>
      </c>
      <c r="O21628" t="s">
        <v>24</v>
      </c>
      <c r="P21628" cm="1">
        <f t="array" ref="P21628">IF(Q21628&gt;0,INDEX(Q21628:Q43352,MATCH(TRUE,INDEX(Q21628:Q43352="",,),0)-1),"")</f>
        <v>5</v>
      </c>
      <c r="Q21628">
        <v>1</v>
      </c>
      <c r="R21628">
        <f t="shared" si="637"/>
        <v>0</v>
      </c>
    </row>
    <row r="21629" spans="1:18" x14ac:dyDescent="0.3">
      <c r="A21629" t="s">
        <v>1499</v>
      </c>
      <c r="B21629" s="1">
        <v>38603</v>
      </c>
      <c r="C21629" t="s">
        <v>1521</v>
      </c>
      <c r="D21629" t="s">
        <v>1530</v>
      </c>
      <c r="E21629" t="s">
        <v>1531</v>
      </c>
      <c r="G21629" t="s">
        <v>19</v>
      </c>
      <c r="H21629" t="s">
        <v>41</v>
      </c>
      <c r="I21629" t="s">
        <v>26</v>
      </c>
      <c r="J21629" t="s">
        <v>27</v>
      </c>
      <c r="K21629">
        <v>657.6</v>
      </c>
      <c r="L21629">
        <v>61</v>
      </c>
      <c r="M21629" t="s">
        <v>45</v>
      </c>
      <c r="N21629">
        <v>85.22</v>
      </c>
      <c r="O21629" t="s">
        <v>24</v>
      </c>
      <c r="P21629" cm="1">
        <f t="array" ref="P21629">IF(Q21629&gt;0,INDEX(Q21629:Q43353,MATCH(TRUE,INDEX(Q21629:Q43353="",,),0)-1),"")</f>
        <v>5</v>
      </c>
      <c r="Q21629">
        <v>1</v>
      </c>
      <c r="R21629">
        <f t="shared" si="637"/>
        <v>0</v>
      </c>
    </row>
    <row r="21630" spans="1:18" x14ac:dyDescent="0.3">
      <c r="A21630" t="s">
        <v>1499</v>
      </c>
      <c r="B21630" s="1">
        <v>38603</v>
      </c>
      <c r="C21630" t="s">
        <v>1521</v>
      </c>
      <c r="D21630" t="s">
        <v>1530</v>
      </c>
      <c r="E21630" t="s">
        <v>1531</v>
      </c>
      <c r="G21630" t="s">
        <v>19</v>
      </c>
      <c r="H21630" t="s">
        <v>41</v>
      </c>
      <c r="I21630" t="s">
        <v>21</v>
      </c>
      <c r="J21630" t="s">
        <v>22</v>
      </c>
      <c r="K21630">
        <v>36.799999999999997</v>
      </c>
      <c r="L21630">
        <v>169</v>
      </c>
      <c r="M21630" t="s">
        <v>1038</v>
      </c>
      <c r="N21630">
        <v>170</v>
      </c>
      <c r="P21630" cm="1">
        <f t="array" ref="P21630">IF(Q21630&gt;0,INDEX(Q21630:Q43354,MATCH(TRUE,INDEX(Q21630:Q43354="",,),0)-1),"")</f>
        <v>5</v>
      </c>
      <c r="Q21630">
        <v>2</v>
      </c>
      <c r="R21630">
        <f t="shared" si="637"/>
        <v>0</v>
      </c>
    </row>
    <row r="21631" spans="1:18" x14ac:dyDescent="0.3">
      <c r="A21631" t="s">
        <v>1499</v>
      </c>
      <c r="B21631" s="1">
        <v>38603</v>
      </c>
      <c r="C21631" t="s">
        <v>1521</v>
      </c>
      <c r="D21631" t="s">
        <v>1530</v>
      </c>
      <c r="E21631" t="s">
        <v>1531</v>
      </c>
      <c r="G21631" t="s">
        <v>19</v>
      </c>
      <c r="H21631" t="s">
        <v>41</v>
      </c>
      <c r="I21631" t="s">
        <v>26</v>
      </c>
      <c r="J21631" t="s">
        <v>27</v>
      </c>
      <c r="K21631">
        <v>657.6</v>
      </c>
      <c r="L21631">
        <v>61</v>
      </c>
      <c r="M21631" t="s">
        <v>1038</v>
      </c>
      <c r="N21631">
        <v>85</v>
      </c>
      <c r="P21631" cm="1">
        <f t="array" ref="P21631">IF(Q21631&gt;0,INDEX(Q21631:Q43355,MATCH(TRUE,INDEX(Q21631:Q43355="",,),0)-1),"")</f>
        <v>5</v>
      </c>
      <c r="Q21631">
        <v>2</v>
      </c>
      <c r="R21631">
        <f t="shared" si="637"/>
        <v>0</v>
      </c>
    </row>
    <row r="21632" spans="1:18" x14ac:dyDescent="0.3">
      <c r="A21632" t="s">
        <v>1499</v>
      </c>
      <c r="B21632" s="1">
        <v>38603</v>
      </c>
      <c r="C21632" t="s">
        <v>1521</v>
      </c>
      <c r="D21632" t="s">
        <v>1530</v>
      </c>
      <c r="E21632" t="s">
        <v>1531</v>
      </c>
      <c r="G21632" t="s">
        <v>19</v>
      </c>
      <c r="H21632" t="s">
        <v>41</v>
      </c>
      <c r="I21632" t="s">
        <v>21</v>
      </c>
      <c r="J21632" t="s">
        <v>22</v>
      </c>
      <c r="K21632">
        <v>36.799999999999997</v>
      </c>
      <c r="L21632">
        <v>169</v>
      </c>
      <c r="M21632" t="s">
        <v>44</v>
      </c>
      <c r="N21632">
        <v>169</v>
      </c>
      <c r="P21632" cm="1">
        <f t="array" ref="P21632">IF(Q21632&gt;0,INDEX(Q21632:Q43356,MATCH(TRUE,INDEX(Q21632:Q43356="",,),0)-1),"")</f>
        <v>5</v>
      </c>
      <c r="Q21632">
        <v>3</v>
      </c>
      <c r="R21632">
        <f t="shared" si="637"/>
        <v>0</v>
      </c>
    </row>
    <row r="21633" spans="1:18" x14ac:dyDescent="0.3">
      <c r="A21633" t="s">
        <v>1499</v>
      </c>
      <c r="B21633" s="1">
        <v>38603</v>
      </c>
      <c r="C21633" t="s">
        <v>1521</v>
      </c>
      <c r="D21633" t="s">
        <v>1530</v>
      </c>
      <c r="E21633" t="s">
        <v>1531</v>
      </c>
      <c r="G21633" t="s">
        <v>19</v>
      </c>
      <c r="H21633" t="s">
        <v>41</v>
      </c>
      <c r="I21633" t="s">
        <v>26</v>
      </c>
      <c r="J21633" t="s">
        <v>27</v>
      </c>
      <c r="K21633">
        <v>657.6</v>
      </c>
      <c r="L21633">
        <v>61</v>
      </c>
      <c r="M21633" t="s">
        <v>44</v>
      </c>
      <c r="N21633">
        <v>72.47</v>
      </c>
      <c r="P21633" cm="1">
        <f t="array" ref="P21633">IF(Q21633&gt;0,INDEX(Q21633:Q43357,MATCH(TRUE,INDEX(Q21633:Q43357="",,),0)-1),"")</f>
        <v>5</v>
      </c>
      <c r="Q21633">
        <v>3</v>
      </c>
      <c r="R21633">
        <f t="shared" si="637"/>
        <v>0</v>
      </c>
    </row>
    <row r="21634" spans="1:18" x14ac:dyDescent="0.3">
      <c r="A21634" t="s">
        <v>1499</v>
      </c>
      <c r="B21634" s="1">
        <v>38603</v>
      </c>
      <c r="C21634" t="s">
        <v>1521</v>
      </c>
      <c r="D21634" t="s">
        <v>1530</v>
      </c>
      <c r="E21634" t="s">
        <v>1531</v>
      </c>
      <c r="G21634" t="s">
        <v>19</v>
      </c>
      <c r="H21634" t="s">
        <v>41</v>
      </c>
      <c r="I21634" t="s">
        <v>21</v>
      </c>
      <c r="J21634" t="s">
        <v>22</v>
      </c>
      <c r="K21634">
        <v>36.799999999999997</v>
      </c>
      <c r="L21634">
        <v>169</v>
      </c>
      <c r="M21634" t="s">
        <v>182</v>
      </c>
      <c r="N21634">
        <v>170</v>
      </c>
      <c r="P21634" cm="1">
        <f t="array" ref="P21634">IF(Q21634&gt;0,INDEX(Q21634:Q43358,MATCH(TRUE,INDEX(Q21634:Q43358="",,),0)-1),"")</f>
        <v>5</v>
      </c>
      <c r="Q21634">
        <v>4</v>
      </c>
      <c r="R21634">
        <f t="shared" si="637"/>
        <v>0</v>
      </c>
    </row>
    <row r="21635" spans="1:18" x14ac:dyDescent="0.3">
      <c r="A21635" t="s">
        <v>1499</v>
      </c>
      <c r="B21635" s="1">
        <v>38603</v>
      </c>
      <c r="C21635" t="s">
        <v>1521</v>
      </c>
      <c r="D21635" t="s">
        <v>1530</v>
      </c>
      <c r="E21635" t="s">
        <v>1531</v>
      </c>
      <c r="G21635" t="s">
        <v>19</v>
      </c>
      <c r="H21635" t="s">
        <v>41</v>
      </c>
      <c r="I21635" t="s">
        <v>26</v>
      </c>
      <c r="J21635" t="s">
        <v>27</v>
      </c>
      <c r="K21635">
        <v>657.6</v>
      </c>
      <c r="L21635">
        <v>61</v>
      </c>
      <c r="M21635" t="s">
        <v>182</v>
      </c>
      <c r="N21635">
        <v>68.25</v>
      </c>
      <c r="P21635" cm="1">
        <f t="array" ref="P21635">IF(Q21635&gt;0,INDEX(Q21635:Q43359,MATCH(TRUE,INDEX(Q21635:Q43359="",,),0)-1),"")</f>
        <v>5</v>
      </c>
      <c r="Q21635">
        <v>4</v>
      </c>
      <c r="R21635">
        <f t="shared" si="637"/>
        <v>0</v>
      </c>
    </row>
    <row r="21636" spans="1:18" x14ac:dyDescent="0.3">
      <c r="A21636" t="s">
        <v>1499</v>
      </c>
      <c r="B21636" s="1">
        <v>38603</v>
      </c>
      <c r="C21636" t="s">
        <v>1521</v>
      </c>
      <c r="D21636" t="s">
        <v>1530</v>
      </c>
      <c r="E21636" t="s">
        <v>1531</v>
      </c>
      <c r="G21636" t="s">
        <v>19</v>
      </c>
      <c r="H21636" t="s">
        <v>41</v>
      </c>
      <c r="I21636" t="s">
        <v>21</v>
      </c>
      <c r="J21636" t="s">
        <v>22</v>
      </c>
      <c r="K21636">
        <v>36.799999999999997</v>
      </c>
      <c r="L21636">
        <v>169</v>
      </c>
      <c r="M21636" t="s">
        <v>189</v>
      </c>
      <c r="N21636">
        <v>171.05</v>
      </c>
      <c r="P21636" cm="1">
        <f t="array" ref="P21636">IF(Q21636&gt;0,INDEX(Q21636:Q43360,MATCH(TRUE,INDEX(Q21636:Q43360="",,),0)-1),"")</f>
        <v>5</v>
      </c>
      <c r="Q21636">
        <v>5</v>
      </c>
      <c r="R21636">
        <f t="shared" si="637"/>
        <v>0</v>
      </c>
    </row>
    <row r="21637" spans="1:18" x14ac:dyDescent="0.3">
      <c r="A21637" t="s">
        <v>1499</v>
      </c>
      <c r="B21637" s="1">
        <v>38603</v>
      </c>
      <c r="C21637" t="s">
        <v>1521</v>
      </c>
      <c r="D21637" t="s">
        <v>1530</v>
      </c>
      <c r="E21637" t="s">
        <v>1531</v>
      </c>
      <c r="G21637" t="s">
        <v>19</v>
      </c>
      <c r="H21637" t="s">
        <v>41</v>
      </c>
      <c r="I21637" t="s">
        <v>26</v>
      </c>
      <c r="J21637" t="s">
        <v>27</v>
      </c>
      <c r="K21637">
        <v>657.6</v>
      </c>
      <c r="L21637">
        <v>61</v>
      </c>
      <c r="M21637" t="s">
        <v>189</v>
      </c>
      <c r="N21637">
        <v>61.9</v>
      </c>
      <c r="P21637" cm="1">
        <f t="array" ref="P21637">IF(Q21637&gt;0,INDEX(Q21637:Q43361,MATCH(TRUE,INDEX(Q21637:Q43361="",,),0)-1),"")</f>
        <v>5</v>
      </c>
      <c r="Q21637">
        <v>5</v>
      </c>
      <c r="R21637">
        <f t="shared" si="637"/>
        <v>0</v>
      </c>
    </row>
    <row r="21638" spans="1:18" x14ac:dyDescent="0.3">
      <c r="P21638" t="str" cm="1">
        <f t="array" ref="P21638">IF(Q21638&gt;0,INDEX(Q21638:Q43362,MATCH(TRUE,INDEX(Q21638:Q43362="",,),0)-1),"")</f>
        <v/>
      </c>
      <c r="R21638" t="str">
        <f t="shared" si="637"/>
        <v/>
      </c>
    </row>
    <row r="21639" spans="1:18" x14ac:dyDescent="0.3">
      <c r="A21639" t="s">
        <v>1499</v>
      </c>
      <c r="B21639" s="1">
        <v>38519</v>
      </c>
      <c r="C21639" t="s">
        <v>1532</v>
      </c>
      <c r="D21639" t="s">
        <v>1533</v>
      </c>
      <c r="E21639" t="s">
        <v>1534</v>
      </c>
      <c r="G21639" t="s">
        <v>19</v>
      </c>
      <c r="H21639" t="s">
        <v>194</v>
      </c>
      <c r="I21639" t="s">
        <v>21</v>
      </c>
      <c r="J21639" t="s">
        <v>22</v>
      </c>
      <c r="K21639">
        <v>8.6</v>
      </c>
      <c r="L21639">
        <v>495</v>
      </c>
      <c r="M21639" t="s">
        <v>526</v>
      </c>
      <c r="N21639">
        <v>500</v>
      </c>
      <c r="O21639" t="s">
        <v>24</v>
      </c>
      <c r="P21639" cm="1">
        <f t="array" ref="P21639">IF(Q21639&gt;0,INDEX(Q21639:Q43363,MATCH(TRUE,INDEX(Q21639:Q43363="",,),0)-1),"")</f>
        <v>8</v>
      </c>
      <c r="Q21639">
        <f>INT((ROW()-21639)/6)+1</f>
        <v>1</v>
      </c>
      <c r="R21639">
        <f t="shared" si="637"/>
        <v>0</v>
      </c>
    </row>
    <row r="21640" spans="1:18" x14ac:dyDescent="0.3">
      <c r="A21640" t="s">
        <v>1499</v>
      </c>
      <c r="B21640" s="1">
        <v>38519</v>
      </c>
      <c r="C21640" t="s">
        <v>1532</v>
      </c>
      <c r="D21640" t="s">
        <v>1533</v>
      </c>
      <c r="E21640" t="s">
        <v>1534</v>
      </c>
      <c r="G21640" t="s">
        <v>19</v>
      </c>
      <c r="H21640" t="s">
        <v>30</v>
      </c>
      <c r="I21640" t="s">
        <v>21</v>
      </c>
      <c r="J21640" t="s">
        <v>22</v>
      </c>
      <c r="K21640">
        <v>107.7</v>
      </c>
      <c r="L21640">
        <v>105</v>
      </c>
      <c r="M21640" t="s">
        <v>526</v>
      </c>
      <c r="N21640">
        <v>150</v>
      </c>
      <c r="O21640" t="s">
        <v>24</v>
      </c>
      <c r="P21640" cm="1">
        <f t="array" ref="P21640">IF(Q21640&gt;0,INDEX(Q21640:Q43364,MATCH(TRUE,INDEX(Q21640:Q43364="",,),0)-1),"")</f>
        <v>8</v>
      </c>
      <c r="Q21640">
        <f t="shared" ref="Q21640:Q21686" si="638">INT((ROW()-21639)/6)+1</f>
        <v>1</v>
      </c>
      <c r="R21640">
        <f t="shared" si="637"/>
        <v>0</v>
      </c>
    </row>
    <row r="21641" spans="1:18" x14ac:dyDescent="0.3">
      <c r="A21641" t="s">
        <v>1499</v>
      </c>
      <c r="B21641" s="1">
        <v>38519</v>
      </c>
      <c r="C21641" t="s">
        <v>1532</v>
      </c>
      <c r="D21641" t="s">
        <v>1533</v>
      </c>
      <c r="E21641" t="s">
        <v>1534</v>
      </c>
      <c r="G21641" t="s">
        <v>19</v>
      </c>
      <c r="H21641" t="s">
        <v>154</v>
      </c>
      <c r="I21641" t="s">
        <v>21</v>
      </c>
      <c r="J21641" t="s">
        <v>22</v>
      </c>
      <c r="K21641">
        <v>65.7</v>
      </c>
      <c r="L21641">
        <v>400</v>
      </c>
      <c r="M21641" t="s">
        <v>526</v>
      </c>
      <c r="N21641">
        <v>500</v>
      </c>
      <c r="O21641" t="s">
        <v>24</v>
      </c>
      <c r="P21641" cm="1">
        <f t="array" ref="P21641">IF(Q21641&gt;0,INDEX(Q21641:Q43365,MATCH(TRUE,INDEX(Q21641:Q43365="",,),0)-1),"")</f>
        <v>8</v>
      </c>
      <c r="Q21641">
        <f t="shared" si="638"/>
        <v>1</v>
      </c>
      <c r="R21641">
        <f t="shared" si="637"/>
        <v>0</v>
      </c>
    </row>
    <row r="21642" spans="1:18" x14ac:dyDescent="0.3">
      <c r="A21642" t="s">
        <v>1499</v>
      </c>
      <c r="B21642" s="1">
        <v>38519</v>
      </c>
      <c r="C21642" t="s">
        <v>1532</v>
      </c>
      <c r="D21642" t="s">
        <v>1533</v>
      </c>
      <c r="E21642" t="s">
        <v>1534</v>
      </c>
      <c r="G21642" t="s">
        <v>19</v>
      </c>
      <c r="H21642" t="s">
        <v>30</v>
      </c>
      <c r="I21642" t="s">
        <v>26</v>
      </c>
      <c r="J21642" t="s">
        <v>27</v>
      </c>
      <c r="K21642">
        <v>311</v>
      </c>
      <c r="L21642">
        <v>14</v>
      </c>
      <c r="M21642" t="s">
        <v>526</v>
      </c>
      <c r="N21642">
        <v>86</v>
      </c>
      <c r="O21642" t="s">
        <v>24</v>
      </c>
      <c r="P21642" cm="1">
        <f t="array" ref="P21642">IF(Q21642&gt;0,INDEX(Q21642:Q43366,MATCH(TRUE,INDEX(Q21642:Q43366="",,),0)-1),"")</f>
        <v>8</v>
      </c>
      <c r="Q21642">
        <f t="shared" si="638"/>
        <v>1</v>
      </c>
      <c r="R21642">
        <f t="shared" si="637"/>
        <v>0</v>
      </c>
    </row>
    <row r="21643" spans="1:18" x14ac:dyDescent="0.3">
      <c r="A21643" t="s">
        <v>1499</v>
      </c>
      <c r="B21643" s="1">
        <v>38519</v>
      </c>
      <c r="C21643" t="s">
        <v>1532</v>
      </c>
      <c r="D21643" t="s">
        <v>1533</v>
      </c>
      <c r="E21643" t="s">
        <v>1534</v>
      </c>
      <c r="G21643" s="6" t="s">
        <v>29</v>
      </c>
      <c r="H21643" t="s">
        <v>64</v>
      </c>
      <c r="I21643" t="s">
        <v>21</v>
      </c>
      <c r="J21643" t="s">
        <v>22</v>
      </c>
      <c r="K21643">
        <v>3</v>
      </c>
      <c r="L21643">
        <v>150</v>
      </c>
      <c r="M21643" t="s">
        <v>526</v>
      </c>
      <c r="N21643">
        <v>150</v>
      </c>
      <c r="O21643" t="s">
        <v>24</v>
      </c>
      <c r="P21643" cm="1">
        <f t="array" ref="P21643">IF(Q21643&gt;0,INDEX(Q21643:Q43367,MATCH(TRUE,INDEX(Q21643:Q43367="",,),0)-1),"")</f>
        <v>8</v>
      </c>
      <c r="Q21643">
        <f t="shared" si="638"/>
        <v>1</v>
      </c>
      <c r="R21643">
        <f t="shared" si="637"/>
        <v>0</v>
      </c>
    </row>
    <row r="21644" spans="1:18" x14ac:dyDescent="0.3">
      <c r="A21644" t="s">
        <v>1499</v>
      </c>
      <c r="B21644" s="1">
        <v>38519</v>
      </c>
      <c r="C21644" t="s">
        <v>1532</v>
      </c>
      <c r="D21644" t="s">
        <v>1533</v>
      </c>
      <c r="E21644" t="s">
        <v>1534</v>
      </c>
      <c r="G21644" s="6" t="s">
        <v>29</v>
      </c>
      <c r="H21644" t="s">
        <v>64</v>
      </c>
      <c r="I21644" t="s">
        <v>26</v>
      </c>
      <c r="J21644" t="s">
        <v>27</v>
      </c>
      <c r="K21644">
        <v>68</v>
      </c>
      <c r="L21644">
        <v>10</v>
      </c>
      <c r="M21644" t="s">
        <v>526</v>
      </c>
      <c r="N21644">
        <v>10</v>
      </c>
      <c r="O21644" t="s">
        <v>24</v>
      </c>
      <c r="P21644" cm="1">
        <f t="array" ref="P21644">IF(Q21644&gt;0,INDEX(Q21644:Q43368,MATCH(TRUE,INDEX(Q21644:Q43368="",,),0)-1),"")</f>
        <v>8</v>
      </c>
      <c r="Q21644">
        <f t="shared" si="638"/>
        <v>1</v>
      </c>
      <c r="R21644">
        <f t="shared" si="637"/>
        <v>0</v>
      </c>
    </row>
    <row r="21645" spans="1:18" x14ac:dyDescent="0.3">
      <c r="A21645" t="s">
        <v>1499</v>
      </c>
      <c r="B21645" s="1">
        <v>38519</v>
      </c>
      <c r="C21645" t="s">
        <v>1532</v>
      </c>
      <c r="D21645" t="s">
        <v>1533</v>
      </c>
      <c r="E21645" t="s">
        <v>1534</v>
      </c>
      <c r="G21645" t="s">
        <v>19</v>
      </c>
      <c r="H21645" t="s">
        <v>194</v>
      </c>
      <c r="I21645" t="s">
        <v>21</v>
      </c>
      <c r="J21645" t="s">
        <v>22</v>
      </c>
      <c r="K21645">
        <v>8.6</v>
      </c>
      <c r="L21645">
        <v>495</v>
      </c>
      <c r="M21645" t="s">
        <v>1535</v>
      </c>
      <c r="N21645">
        <v>500</v>
      </c>
      <c r="P21645" cm="1">
        <f t="array" ref="P21645">IF(Q21645&gt;0,INDEX(Q21645:Q43369,MATCH(TRUE,INDEX(Q21645:Q43369="",,),0)-1),"")</f>
        <v>8</v>
      </c>
      <c r="Q21645">
        <f t="shared" si="638"/>
        <v>2</v>
      </c>
      <c r="R21645">
        <f t="shared" si="637"/>
        <v>0</v>
      </c>
    </row>
    <row r="21646" spans="1:18" x14ac:dyDescent="0.3">
      <c r="A21646" t="s">
        <v>1499</v>
      </c>
      <c r="B21646" s="1">
        <v>38519</v>
      </c>
      <c r="C21646" t="s">
        <v>1532</v>
      </c>
      <c r="D21646" t="s">
        <v>1533</v>
      </c>
      <c r="E21646" t="s">
        <v>1534</v>
      </c>
      <c r="G21646" t="s">
        <v>19</v>
      </c>
      <c r="H21646" t="s">
        <v>30</v>
      </c>
      <c r="I21646" t="s">
        <v>21</v>
      </c>
      <c r="J21646" t="s">
        <v>22</v>
      </c>
      <c r="K21646">
        <v>107.7</v>
      </c>
      <c r="L21646">
        <v>105</v>
      </c>
      <c r="M21646" t="s">
        <v>1535</v>
      </c>
      <c r="N21646">
        <v>180</v>
      </c>
      <c r="P21646" cm="1">
        <f t="array" ref="P21646">IF(Q21646&gt;0,INDEX(Q21646:Q43370,MATCH(TRUE,INDEX(Q21646:Q43370="",,),0)-1),"")</f>
        <v>8</v>
      </c>
      <c r="Q21646">
        <f t="shared" si="638"/>
        <v>2</v>
      </c>
      <c r="R21646">
        <f t="shared" si="637"/>
        <v>0</v>
      </c>
    </row>
    <row r="21647" spans="1:18" x14ac:dyDescent="0.3">
      <c r="A21647" t="s">
        <v>1499</v>
      </c>
      <c r="B21647" s="1">
        <v>38519</v>
      </c>
      <c r="C21647" t="s">
        <v>1532</v>
      </c>
      <c r="D21647" t="s">
        <v>1533</v>
      </c>
      <c r="E21647" t="s">
        <v>1534</v>
      </c>
      <c r="G21647" t="s">
        <v>19</v>
      </c>
      <c r="H21647" t="s">
        <v>154</v>
      </c>
      <c r="I21647" t="s">
        <v>21</v>
      </c>
      <c r="J21647" t="s">
        <v>22</v>
      </c>
      <c r="K21647">
        <v>65.7</v>
      </c>
      <c r="L21647">
        <v>400</v>
      </c>
      <c r="M21647" t="s">
        <v>1535</v>
      </c>
      <c r="N21647">
        <v>700</v>
      </c>
      <c r="P21647" cm="1">
        <f t="array" ref="P21647">IF(Q21647&gt;0,INDEX(Q21647:Q43371,MATCH(TRUE,INDEX(Q21647:Q43371="",,),0)-1),"")</f>
        <v>8</v>
      </c>
      <c r="Q21647">
        <f t="shared" si="638"/>
        <v>2</v>
      </c>
      <c r="R21647">
        <f t="shared" si="637"/>
        <v>0</v>
      </c>
    </row>
    <row r="21648" spans="1:18" x14ac:dyDescent="0.3">
      <c r="A21648" t="s">
        <v>1499</v>
      </c>
      <c r="B21648" s="1">
        <v>38519</v>
      </c>
      <c r="C21648" t="s">
        <v>1532</v>
      </c>
      <c r="D21648" t="s">
        <v>1533</v>
      </c>
      <c r="E21648" t="s">
        <v>1534</v>
      </c>
      <c r="G21648" t="s">
        <v>19</v>
      </c>
      <c r="H21648" t="s">
        <v>30</v>
      </c>
      <c r="I21648" t="s">
        <v>26</v>
      </c>
      <c r="J21648" t="s">
        <v>27</v>
      </c>
      <c r="K21648">
        <v>311</v>
      </c>
      <c r="L21648">
        <v>14</v>
      </c>
      <c r="M21648" t="s">
        <v>1535</v>
      </c>
      <c r="N21648">
        <v>15</v>
      </c>
      <c r="P21648" cm="1">
        <f t="array" ref="P21648">IF(Q21648&gt;0,INDEX(Q21648:Q43372,MATCH(TRUE,INDEX(Q21648:Q43372="",,),0)-1),"")</f>
        <v>8</v>
      </c>
      <c r="Q21648">
        <f t="shared" si="638"/>
        <v>2</v>
      </c>
      <c r="R21648">
        <f t="shared" si="637"/>
        <v>0</v>
      </c>
    </row>
    <row r="21649" spans="1:18" x14ac:dyDescent="0.3">
      <c r="A21649" t="s">
        <v>1499</v>
      </c>
      <c r="B21649" s="1">
        <v>38519</v>
      </c>
      <c r="C21649" t="s">
        <v>1532</v>
      </c>
      <c r="D21649" t="s">
        <v>1533</v>
      </c>
      <c r="E21649" t="s">
        <v>1534</v>
      </c>
      <c r="G21649" s="6" t="s">
        <v>29</v>
      </c>
      <c r="H21649" t="s">
        <v>64</v>
      </c>
      <c r="I21649" t="s">
        <v>21</v>
      </c>
      <c r="J21649" t="s">
        <v>22</v>
      </c>
      <c r="K21649">
        <v>3</v>
      </c>
      <c r="L21649">
        <v>150</v>
      </c>
      <c r="M21649" t="s">
        <v>1535</v>
      </c>
      <c r="N21649">
        <v>150</v>
      </c>
      <c r="P21649" cm="1">
        <f t="array" ref="P21649">IF(Q21649&gt;0,INDEX(Q21649:Q43373,MATCH(TRUE,INDEX(Q21649:Q43373="",,),0)-1),"")</f>
        <v>8</v>
      </c>
      <c r="Q21649">
        <f t="shared" si="638"/>
        <v>2</v>
      </c>
      <c r="R21649">
        <f t="shared" si="637"/>
        <v>0</v>
      </c>
    </row>
    <row r="21650" spans="1:18" x14ac:dyDescent="0.3">
      <c r="A21650" t="s">
        <v>1499</v>
      </c>
      <c r="B21650" s="1">
        <v>38519</v>
      </c>
      <c r="C21650" t="s">
        <v>1532</v>
      </c>
      <c r="D21650" t="s">
        <v>1533</v>
      </c>
      <c r="E21650" t="s">
        <v>1534</v>
      </c>
      <c r="G21650" s="6" t="s">
        <v>29</v>
      </c>
      <c r="H21650" t="s">
        <v>64</v>
      </c>
      <c r="I21650" t="s">
        <v>26</v>
      </c>
      <c r="J21650" t="s">
        <v>27</v>
      </c>
      <c r="K21650">
        <v>68</v>
      </c>
      <c r="L21650">
        <v>10</v>
      </c>
      <c r="M21650" t="s">
        <v>1535</v>
      </c>
      <c r="N21650">
        <v>10</v>
      </c>
      <c r="P21650" cm="1">
        <f t="array" ref="P21650">IF(Q21650&gt;0,INDEX(Q21650:Q43374,MATCH(TRUE,INDEX(Q21650:Q43374="",,),0)-1),"")</f>
        <v>8</v>
      </c>
      <c r="Q21650">
        <f t="shared" si="638"/>
        <v>2</v>
      </c>
      <c r="R21650">
        <f t="shared" si="637"/>
        <v>0</v>
      </c>
    </row>
    <row r="21651" spans="1:18" x14ac:dyDescent="0.3">
      <c r="A21651" t="s">
        <v>1499</v>
      </c>
      <c r="B21651" s="1">
        <v>38519</v>
      </c>
      <c r="C21651" t="s">
        <v>1532</v>
      </c>
      <c r="D21651" t="s">
        <v>1533</v>
      </c>
      <c r="E21651" t="s">
        <v>1534</v>
      </c>
      <c r="G21651" t="s">
        <v>19</v>
      </c>
      <c r="H21651" t="s">
        <v>194</v>
      </c>
      <c r="I21651" t="s">
        <v>21</v>
      </c>
      <c r="J21651" t="s">
        <v>22</v>
      </c>
      <c r="K21651">
        <v>8.6</v>
      </c>
      <c r="L21651">
        <v>495</v>
      </c>
      <c r="M21651" t="s">
        <v>881</v>
      </c>
      <c r="N21651">
        <v>495</v>
      </c>
      <c r="P21651" cm="1">
        <f t="array" ref="P21651">IF(Q21651&gt;0,INDEX(Q21651:Q43375,MATCH(TRUE,INDEX(Q21651:Q43375="",,),0)-1),"")</f>
        <v>8</v>
      </c>
      <c r="Q21651">
        <f t="shared" si="638"/>
        <v>3</v>
      </c>
      <c r="R21651">
        <f t="shared" si="637"/>
        <v>0</v>
      </c>
    </row>
    <row r="21652" spans="1:18" x14ac:dyDescent="0.3">
      <c r="A21652" t="s">
        <v>1499</v>
      </c>
      <c r="B21652" s="1">
        <v>38519</v>
      </c>
      <c r="C21652" t="s">
        <v>1532</v>
      </c>
      <c r="D21652" t="s">
        <v>1533</v>
      </c>
      <c r="E21652" t="s">
        <v>1534</v>
      </c>
      <c r="G21652" t="s">
        <v>19</v>
      </c>
      <c r="H21652" t="s">
        <v>30</v>
      </c>
      <c r="I21652" t="s">
        <v>21</v>
      </c>
      <c r="J21652" t="s">
        <v>22</v>
      </c>
      <c r="K21652">
        <v>107.7</v>
      </c>
      <c r="L21652">
        <v>105</v>
      </c>
      <c r="M21652" t="s">
        <v>881</v>
      </c>
      <c r="N21652">
        <v>135.30000000000001</v>
      </c>
      <c r="P21652" cm="1">
        <f t="array" ref="P21652">IF(Q21652&gt;0,INDEX(Q21652:Q43376,MATCH(TRUE,INDEX(Q21652:Q43376="",,),0)-1),"")</f>
        <v>8</v>
      </c>
      <c r="Q21652">
        <f t="shared" si="638"/>
        <v>3</v>
      </c>
      <c r="R21652">
        <f t="shared" si="637"/>
        <v>0</v>
      </c>
    </row>
    <row r="21653" spans="1:18" x14ac:dyDescent="0.3">
      <c r="A21653" t="s">
        <v>1499</v>
      </c>
      <c r="B21653" s="1">
        <v>38519</v>
      </c>
      <c r="C21653" t="s">
        <v>1532</v>
      </c>
      <c r="D21653" t="s">
        <v>1533</v>
      </c>
      <c r="E21653" t="s">
        <v>1534</v>
      </c>
      <c r="G21653" t="s">
        <v>19</v>
      </c>
      <c r="H21653" t="s">
        <v>154</v>
      </c>
      <c r="I21653" t="s">
        <v>21</v>
      </c>
      <c r="J21653" t="s">
        <v>22</v>
      </c>
      <c r="K21653">
        <v>65.7</v>
      </c>
      <c r="L21653">
        <v>400</v>
      </c>
      <c r="M21653" t="s">
        <v>881</v>
      </c>
      <c r="N21653">
        <v>758.65</v>
      </c>
      <c r="P21653" cm="1">
        <f t="array" ref="P21653">IF(Q21653&gt;0,INDEX(Q21653:Q43377,MATCH(TRUE,INDEX(Q21653:Q43377="",,),0)-1),"")</f>
        <v>8</v>
      </c>
      <c r="Q21653">
        <f t="shared" si="638"/>
        <v>3</v>
      </c>
      <c r="R21653">
        <f t="shared" si="637"/>
        <v>0</v>
      </c>
    </row>
    <row r="21654" spans="1:18" x14ac:dyDescent="0.3">
      <c r="A21654" t="s">
        <v>1499</v>
      </c>
      <c r="B21654" s="1">
        <v>38519</v>
      </c>
      <c r="C21654" t="s">
        <v>1532</v>
      </c>
      <c r="D21654" t="s">
        <v>1533</v>
      </c>
      <c r="E21654" t="s">
        <v>1534</v>
      </c>
      <c r="G21654" t="s">
        <v>19</v>
      </c>
      <c r="H21654" t="s">
        <v>30</v>
      </c>
      <c r="I21654" t="s">
        <v>26</v>
      </c>
      <c r="J21654" t="s">
        <v>27</v>
      </c>
      <c r="K21654">
        <v>311</v>
      </c>
      <c r="L21654">
        <v>14</v>
      </c>
      <c r="M21654" t="s">
        <v>881</v>
      </c>
      <c r="N21654">
        <v>14</v>
      </c>
      <c r="P21654" cm="1">
        <f t="array" ref="P21654">IF(Q21654&gt;0,INDEX(Q21654:Q43378,MATCH(TRUE,INDEX(Q21654:Q43378="",,),0)-1),"")</f>
        <v>8</v>
      </c>
      <c r="Q21654">
        <f t="shared" si="638"/>
        <v>3</v>
      </c>
      <c r="R21654">
        <f t="shared" si="637"/>
        <v>0</v>
      </c>
    </row>
    <row r="21655" spans="1:18" x14ac:dyDescent="0.3">
      <c r="A21655" t="s">
        <v>1499</v>
      </c>
      <c r="B21655" s="1">
        <v>38519</v>
      </c>
      <c r="C21655" t="s">
        <v>1532</v>
      </c>
      <c r="D21655" t="s">
        <v>1533</v>
      </c>
      <c r="E21655" t="s">
        <v>1534</v>
      </c>
      <c r="G21655" s="6" t="s">
        <v>29</v>
      </c>
      <c r="H21655" t="s">
        <v>64</v>
      </c>
      <c r="I21655" t="s">
        <v>21</v>
      </c>
      <c r="J21655" t="s">
        <v>22</v>
      </c>
      <c r="K21655">
        <v>3</v>
      </c>
      <c r="L21655">
        <v>150</v>
      </c>
      <c r="M21655" t="s">
        <v>881</v>
      </c>
      <c r="N21655">
        <v>150</v>
      </c>
      <c r="P21655" cm="1">
        <f t="array" ref="P21655">IF(Q21655&gt;0,INDEX(Q21655:Q43379,MATCH(TRUE,INDEX(Q21655:Q43379="",,),0)-1),"")</f>
        <v>8</v>
      </c>
      <c r="Q21655">
        <f t="shared" si="638"/>
        <v>3</v>
      </c>
      <c r="R21655">
        <f t="shared" si="637"/>
        <v>0</v>
      </c>
    </row>
    <row r="21656" spans="1:18" x14ac:dyDescent="0.3">
      <c r="A21656" t="s">
        <v>1499</v>
      </c>
      <c r="B21656" s="1">
        <v>38519</v>
      </c>
      <c r="C21656" t="s">
        <v>1532</v>
      </c>
      <c r="D21656" t="s">
        <v>1533</v>
      </c>
      <c r="E21656" t="s">
        <v>1534</v>
      </c>
      <c r="G21656" s="6" t="s">
        <v>29</v>
      </c>
      <c r="H21656" t="s">
        <v>64</v>
      </c>
      <c r="I21656" t="s">
        <v>26</v>
      </c>
      <c r="J21656" t="s">
        <v>27</v>
      </c>
      <c r="K21656">
        <v>68</v>
      </c>
      <c r="L21656">
        <v>10</v>
      </c>
      <c r="M21656" t="s">
        <v>881</v>
      </c>
      <c r="N21656">
        <v>10</v>
      </c>
      <c r="P21656" cm="1">
        <f t="array" ref="P21656">IF(Q21656&gt;0,INDEX(Q21656:Q43380,MATCH(TRUE,INDEX(Q21656:Q43380="",,),0)-1),"")</f>
        <v>8</v>
      </c>
      <c r="Q21656">
        <f t="shared" si="638"/>
        <v>3</v>
      </c>
      <c r="R21656">
        <f t="shared" si="637"/>
        <v>0</v>
      </c>
    </row>
    <row r="21657" spans="1:18" x14ac:dyDescent="0.3">
      <c r="A21657" t="s">
        <v>1499</v>
      </c>
      <c r="B21657" s="1">
        <v>38519</v>
      </c>
      <c r="C21657" t="s">
        <v>1532</v>
      </c>
      <c r="D21657" t="s">
        <v>1533</v>
      </c>
      <c r="E21657" t="s">
        <v>1534</v>
      </c>
      <c r="G21657" t="s">
        <v>19</v>
      </c>
      <c r="H21657" t="s">
        <v>194</v>
      </c>
      <c r="I21657" t="s">
        <v>21</v>
      </c>
      <c r="J21657" t="s">
        <v>22</v>
      </c>
      <c r="K21657">
        <v>8.6</v>
      </c>
      <c r="L21657">
        <v>495</v>
      </c>
      <c r="M21657" t="s">
        <v>1536</v>
      </c>
      <c r="N21657">
        <v>668</v>
      </c>
      <c r="P21657" cm="1">
        <f t="array" ref="P21657">IF(Q21657&gt;0,INDEX(Q21657:Q43381,MATCH(TRUE,INDEX(Q21657:Q43381="",,),0)-1),"")</f>
        <v>8</v>
      </c>
      <c r="Q21657">
        <f t="shared" si="638"/>
        <v>4</v>
      </c>
      <c r="R21657">
        <f t="shared" si="637"/>
        <v>0</v>
      </c>
    </row>
    <row r="21658" spans="1:18" x14ac:dyDescent="0.3">
      <c r="A21658" t="s">
        <v>1499</v>
      </c>
      <c r="B21658" s="1">
        <v>38519</v>
      </c>
      <c r="C21658" t="s">
        <v>1532</v>
      </c>
      <c r="D21658" t="s">
        <v>1533</v>
      </c>
      <c r="E21658" t="s">
        <v>1534</v>
      </c>
      <c r="G21658" t="s">
        <v>19</v>
      </c>
      <c r="H21658" t="s">
        <v>30</v>
      </c>
      <c r="I21658" t="s">
        <v>21</v>
      </c>
      <c r="J21658" t="s">
        <v>22</v>
      </c>
      <c r="K21658">
        <v>107.7</v>
      </c>
      <c r="L21658">
        <v>105</v>
      </c>
      <c r="M21658" t="s">
        <v>1536</v>
      </c>
      <c r="N21658">
        <v>174</v>
      </c>
      <c r="P21658" cm="1">
        <f t="array" ref="P21658">IF(Q21658&gt;0,INDEX(Q21658:Q43382,MATCH(TRUE,INDEX(Q21658:Q43382="",,),0)-1),"")</f>
        <v>8</v>
      </c>
      <c r="Q21658">
        <f t="shared" si="638"/>
        <v>4</v>
      </c>
      <c r="R21658">
        <f t="shared" si="637"/>
        <v>0</v>
      </c>
    </row>
    <row r="21659" spans="1:18" x14ac:dyDescent="0.3">
      <c r="A21659" t="s">
        <v>1499</v>
      </c>
      <c r="B21659" s="1">
        <v>38519</v>
      </c>
      <c r="C21659" t="s">
        <v>1532</v>
      </c>
      <c r="D21659" t="s">
        <v>1533</v>
      </c>
      <c r="E21659" t="s">
        <v>1534</v>
      </c>
      <c r="G21659" t="s">
        <v>19</v>
      </c>
      <c r="H21659" t="s">
        <v>154</v>
      </c>
      <c r="I21659" t="s">
        <v>21</v>
      </c>
      <c r="J21659" t="s">
        <v>22</v>
      </c>
      <c r="K21659">
        <v>65.7</v>
      </c>
      <c r="L21659">
        <v>400</v>
      </c>
      <c r="M21659" t="s">
        <v>1536</v>
      </c>
      <c r="N21659">
        <v>550</v>
      </c>
      <c r="P21659" cm="1">
        <f t="array" ref="P21659">IF(Q21659&gt;0,INDEX(Q21659:Q43383,MATCH(TRUE,INDEX(Q21659:Q43383="",,),0)-1),"")</f>
        <v>8</v>
      </c>
      <c r="Q21659">
        <f t="shared" si="638"/>
        <v>4</v>
      </c>
      <c r="R21659">
        <f t="shared" si="637"/>
        <v>0</v>
      </c>
    </row>
    <row r="21660" spans="1:18" x14ac:dyDescent="0.3">
      <c r="A21660" t="s">
        <v>1499</v>
      </c>
      <c r="B21660" s="1">
        <v>38519</v>
      </c>
      <c r="C21660" t="s">
        <v>1532</v>
      </c>
      <c r="D21660" t="s">
        <v>1533</v>
      </c>
      <c r="E21660" t="s">
        <v>1534</v>
      </c>
      <c r="G21660" t="s">
        <v>19</v>
      </c>
      <c r="H21660" t="s">
        <v>30</v>
      </c>
      <c r="I21660" t="s">
        <v>26</v>
      </c>
      <c r="J21660" t="s">
        <v>27</v>
      </c>
      <c r="K21660">
        <v>311</v>
      </c>
      <c r="L21660">
        <v>14</v>
      </c>
      <c r="M21660" t="s">
        <v>1536</v>
      </c>
      <c r="N21660">
        <v>14.47</v>
      </c>
      <c r="P21660" cm="1">
        <f t="array" ref="P21660">IF(Q21660&gt;0,INDEX(Q21660:Q43384,MATCH(TRUE,INDEX(Q21660:Q43384="",,),0)-1),"")</f>
        <v>8</v>
      </c>
      <c r="Q21660">
        <f t="shared" si="638"/>
        <v>4</v>
      </c>
      <c r="R21660">
        <f t="shared" si="637"/>
        <v>0</v>
      </c>
    </row>
    <row r="21661" spans="1:18" x14ac:dyDescent="0.3">
      <c r="A21661" t="s">
        <v>1499</v>
      </c>
      <c r="B21661" s="1">
        <v>38519</v>
      </c>
      <c r="C21661" t="s">
        <v>1532</v>
      </c>
      <c r="D21661" t="s">
        <v>1533</v>
      </c>
      <c r="E21661" t="s">
        <v>1534</v>
      </c>
      <c r="G21661" s="6" t="s">
        <v>29</v>
      </c>
      <c r="H21661" t="s">
        <v>64</v>
      </c>
      <c r="I21661" t="s">
        <v>21</v>
      </c>
      <c r="J21661" t="s">
        <v>22</v>
      </c>
      <c r="K21661">
        <v>3</v>
      </c>
      <c r="L21661">
        <v>150</v>
      </c>
      <c r="M21661" t="s">
        <v>1536</v>
      </c>
      <c r="N21661">
        <v>150</v>
      </c>
      <c r="P21661" cm="1">
        <f t="array" ref="P21661">IF(Q21661&gt;0,INDEX(Q21661:Q43385,MATCH(TRUE,INDEX(Q21661:Q43385="",,),0)-1),"")</f>
        <v>8</v>
      </c>
      <c r="Q21661">
        <f t="shared" si="638"/>
        <v>4</v>
      </c>
      <c r="R21661">
        <f t="shared" si="637"/>
        <v>0</v>
      </c>
    </row>
    <row r="21662" spans="1:18" x14ac:dyDescent="0.3">
      <c r="A21662" t="s">
        <v>1499</v>
      </c>
      <c r="B21662" s="1">
        <v>38519</v>
      </c>
      <c r="C21662" t="s">
        <v>1532</v>
      </c>
      <c r="D21662" t="s">
        <v>1533</v>
      </c>
      <c r="E21662" t="s">
        <v>1534</v>
      </c>
      <c r="G21662" s="6" t="s">
        <v>29</v>
      </c>
      <c r="H21662" t="s">
        <v>64</v>
      </c>
      <c r="I21662" t="s">
        <v>26</v>
      </c>
      <c r="J21662" t="s">
        <v>27</v>
      </c>
      <c r="K21662">
        <v>68</v>
      </c>
      <c r="L21662">
        <v>10</v>
      </c>
      <c r="M21662" t="s">
        <v>1536</v>
      </c>
      <c r="N21662">
        <v>10</v>
      </c>
      <c r="P21662" cm="1">
        <f t="array" ref="P21662">IF(Q21662&gt;0,INDEX(Q21662:Q43386,MATCH(TRUE,INDEX(Q21662:Q43386="",,),0)-1),"")</f>
        <v>8</v>
      </c>
      <c r="Q21662">
        <f t="shared" si="638"/>
        <v>4</v>
      </c>
      <c r="R21662">
        <f t="shared" si="637"/>
        <v>0</v>
      </c>
    </row>
    <row r="21663" spans="1:18" x14ac:dyDescent="0.3">
      <c r="A21663" t="s">
        <v>1499</v>
      </c>
      <c r="B21663" s="1">
        <v>38519</v>
      </c>
      <c r="C21663" t="s">
        <v>1532</v>
      </c>
      <c r="D21663" t="s">
        <v>1533</v>
      </c>
      <c r="E21663" t="s">
        <v>1534</v>
      </c>
      <c r="G21663" t="s">
        <v>19</v>
      </c>
      <c r="H21663" t="s">
        <v>194</v>
      </c>
      <c r="I21663" t="s">
        <v>21</v>
      </c>
      <c r="J21663" t="s">
        <v>22</v>
      </c>
      <c r="K21663">
        <v>8.6</v>
      </c>
      <c r="L21663">
        <v>495</v>
      </c>
      <c r="M21663" t="s">
        <v>673</v>
      </c>
      <c r="N21663">
        <v>500</v>
      </c>
      <c r="P21663" cm="1">
        <f t="array" ref="P21663">IF(Q21663&gt;0,INDEX(Q21663:Q43387,MATCH(TRUE,INDEX(Q21663:Q43387="",,),0)-1),"")</f>
        <v>8</v>
      </c>
      <c r="Q21663">
        <f t="shared" si="638"/>
        <v>5</v>
      </c>
      <c r="R21663">
        <f t="shared" si="637"/>
        <v>0</v>
      </c>
    </row>
    <row r="21664" spans="1:18" x14ac:dyDescent="0.3">
      <c r="A21664" t="s">
        <v>1499</v>
      </c>
      <c r="B21664" s="1">
        <v>38519</v>
      </c>
      <c r="C21664" t="s">
        <v>1532</v>
      </c>
      <c r="D21664" t="s">
        <v>1533</v>
      </c>
      <c r="E21664" t="s">
        <v>1534</v>
      </c>
      <c r="G21664" t="s">
        <v>19</v>
      </c>
      <c r="H21664" t="s">
        <v>30</v>
      </c>
      <c r="I21664" t="s">
        <v>21</v>
      </c>
      <c r="J21664" t="s">
        <v>22</v>
      </c>
      <c r="K21664">
        <v>107.7</v>
      </c>
      <c r="L21664">
        <v>105</v>
      </c>
      <c r="M21664" t="s">
        <v>673</v>
      </c>
      <c r="N21664">
        <v>250</v>
      </c>
      <c r="P21664" cm="1">
        <f t="array" ref="P21664">IF(Q21664&gt;0,INDEX(Q21664:Q43388,MATCH(TRUE,INDEX(Q21664:Q43388="",,),0)-1),"")</f>
        <v>8</v>
      </c>
      <c r="Q21664">
        <f t="shared" si="638"/>
        <v>5</v>
      </c>
      <c r="R21664">
        <f t="shared" si="637"/>
        <v>0</v>
      </c>
    </row>
    <row r="21665" spans="1:18" x14ac:dyDescent="0.3">
      <c r="A21665" t="s">
        <v>1499</v>
      </c>
      <c r="B21665" s="1">
        <v>38519</v>
      </c>
      <c r="C21665" t="s">
        <v>1532</v>
      </c>
      <c r="D21665" t="s">
        <v>1533</v>
      </c>
      <c r="E21665" t="s">
        <v>1534</v>
      </c>
      <c r="G21665" t="s">
        <v>19</v>
      </c>
      <c r="H21665" t="s">
        <v>154</v>
      </c>
      <c r="I21665" t="s">
        <v>21</v>
      </c>
      <c r="J21665" t="s">
        <v>22</v>
      </c>
      <c r="K21665">
        <v>65.7</v>
      </c>
      <c r="L21665">
        <v>400</v>
      </c>
      <c r="M21665" t="s">
        <v>673</v>
      </c>
      <c r="N21665">
        <v>400</v>
      </c>
      <c r="P21665" cm="1">
        <f t="array" ref="P21665">IF(Q21665&gt;0,INDEX(Q21665:Q43389,MATCH(TRUE,INDEX(Q21665:Q43389="",,),0)-1),"")</f>
        <v>8</v>
      </c>
      <c r="Q21665">
        <f t="shared" si="638"/>
        <v>5</v>
      </c>
      <c r="R21665">
        <f t="shared" si="637"/>
        <v>0</v>
      </c>
    </row>
    <row r="21666" spans="1:18" x14ac:dyDescent="0.3">
      <c r="A21666" t="s">
        <v>1499</v>
      </c>
      <c r="B21666" s="1">
        <v>38519</v>
      </c>
      <c r="C21666" t="s">
        <v>1532</v>
      </c>
      <c r="D21666" t="s">
        <v>1533</v>
      </c>
      <c r="E21666" t="s">
        <v>1534</v>
      </c>
      <c r="G21666" t="s">
        <v>19</v>
      </c>
      <c r="H21666" t="s">
        <v>30</v>
      </c>
      <c r="I21666" t="s">
        <v>26</v>
      </c>
      <c r="J21666" t="s">
        <v>27</v>
      </c>
      <c r="K21666">
        <v>311</v>
      </c>
      <c r="L21666">
        <v>14</v>
      </c>
      <c r="M21666" t="s">
        <v>673</v>
      </c>
      <c r="N21666">
        <v>14</v>
      </c>
      <c r="P21666" cm="1">
        <f t="array" ref="P21666">IF(Q21666&gt;0,INDEX(Q21666:Q43390,MATCH(TRUE,INDEX(Q21666:Q43390="",,),0)-1),"")</f>
        <v>8</v>
      </c>
      <c r="Q21666">
        <f t="shared" si="638"/>
        <v>5</v>
      </c>
      <c r="R21666">
        <f t="shared" si="637"/>
        <v>0</v>
      </c>
    </row>
    <row r="21667" spans="1:18" x14ac:dyDescent="0.3">
      <c r="A21667" t="s">
        <v>1499</v>
      </c>
      <c r="B21667" s="1">
        <v>38519</v>
      </c>
      <c r="C21667" t="s">
        <v>1532</v>
      </c>
      <c r="D21667" t="s">
        <v>1533</v>
      </c>
      <c r="E21667" t="s">
        <v>1534</v>
      </c>
      <c r="G21667" s="6" t="s">
        <v>29</v>
      </c>
      <c r="H21667" t="s">
        <v>64</v>
      </c>
      <c r="I21667" t="s">
        <v>21</v>
      </c>
      <c r="J21667" t="s">
        <v>22</v>
      </c>
      <c r="K21667">
        <v>3</v>
      </c>
      <c r="L21667">
        <v>150</v>
      </c>
      <c r="M21667" t="s">
        <v>673</v>
      </c>
      <c r="N21667">
        <v>150</v>
      </c>
      <c r="P21667" cm="1">
        <f t="array" ref="P21667">IF(Q21667&gt;0,INDEX(Q21667:Q43391,MATCH(TRUE,INDEX(Q21667:Q43391="",,),0)-1),"")</f>
        <v>8</v>
      </c>
      <c r="Q21667">
        <f t="shared" si="638"/>
        <v>5</v>
      </c>
      <c r="R21667">
        <f t="shared" si="637"/>
        <v>0</v>
      </c>
    </row>
    <row r="21668" spans="1:18" x14ac:dyDescent="0.3">
      <c r="A21668" t="s">
        <v>1499</v>
      </c>
      <c r="B21668" s="1">
        <v>38519</v>
      </c>
      <c r="C21668" t="s">
        <v>1532</v>
      </c>
      <c r="D21668" t="s">
        <v>1533</v>
      </c>
      <c r="E21668" t="s">
        <v>1534</v>
      </c>
      <c r="G21668" s="6" t="s">
        <v>29</v>
      </c>
      <c r="H21668" t="s">
        <v>64</v>
      </c>
      <c r="I21668" t="s">
        <v>26</v>
      </c>
      <c r="J21668" t="s">
        <v>27</v>
      </c>
      <c r="K21668">
        <v>68</v>
      </c>
      <c r="L21668">
        <v>10</v>
      </c>
      <c r="M21668" t="s">
        <v>673</v>
      </c>
      <c r="N21668">
        <v>10</v>
      </c>
      <c r="P21668" cm="1">
        <f t="array" ref="P21668">IF(Q21668&gt;0,INDEX(Q21668:Q43392,MATCH(TRUE,INDEX(Q21668:Q43392="",,),0)-1),"")</f>
        <v>8</v>
      </c>
      <c r="Q21668">
        <f t="shared" si="638"/>
        <v>5</v>
      </c>
      <c r="R21668">
        <f t="shared" si="637"/>
        <v>0</v>
      </c>
    </row>
    <row r="21669" spans="1:18" x14ac:dyDescent="0.3">
      <c r="A21669" t="s">
        <v>1499</v>
      </c>
      <c r="B21669" s="1">
        <v>38519</v>
      </c>
      <c r="C21669" t="s">
        <v>1532</v>
      </c>
      <c r="D21669" t="s">
        <v>1533</v>
      </c>
      <c r="E21669" t="s">
        <v>1534</v>
      </c>
      <c r="G21669" t="s">
        <v>19</v>
      </c>
      <c r="H21669" t="s">
        <v>194</v>
      </c>
      <c r="I21669" t="s">
        <v>21</v>
      </c>
      <c r="J21669" t="s">
        <v>22</v>
      </c>
      <c r="K21669">
        <v>8.6</v>
      </c>
      <c r="L21669">
        <v>495</v>
      </c>
      <c r="M21669" t="s">
        <v>1537</v>
      </c>
      <c r="N21669">
        <v>510</v>
      </c>
      <c r="P21669" cm="1">
        <f t="array" ref="P21669">IF(Q21669&gt;0,INDEX(Q21669:Q43393,MATCH(TRUE,INDEX(Q21669:Q43393="",,),0)-1),"")</f>
        <v>8</v>
      </c>
      <c r="Q21669">
        <f t="shared" si="638"/>
        <v>6</v>
      </c>
      <c r="R21669">
        <f t="shared" si="637"/>
        <v>0</v>
      </c>
    </row>
    <row r="21670" spans="1:18" x14ac:dyDescent="0.3">
      <c r="A21670" t="s">
        <v>1499</v>
      </c>
      <c r="B21670" s="1">
        <v>38519</v>
      </c>
      <c r="C21670" t="s">
        <v>1532</v>
      </c>
      <c r="D21670" t="s">
        <v>1533</v>
      </c>
      <c r="E21670" t="s">
        <v>1534</v>
      </c>
      <c r="G21670" t="s">
        <v>19</v>
      </c>
      <c r="H21670" t="s">
        <v>30</v>
      </c>
      <c r="I21670" t="s">
        <v>21</v>
      </c>
      <c r="J21670" t="s">
        <v>22</v>
      </c>
      <c r="K21670">
        <v>107.7</v>
      </c>
      <c r="L21670">
        <v>105</v>
      </c>
      <c r="M21670" t="s">
        <v>1537</v>
      </c>
      <c r="N21670">
        <v>120</v>
      </c>
      <c r="P21670" cm="1">
        <f t="array" ref="P21670">IF(Q21670&gt;0,INDEX(Q21670:Q43394,MATCH(TRUE,INDEX(Q21670:Q43394="",,),0)-1),"")</f>
        <v>8</v>
      </c>
      <c r="Q21670">
        <f t="shared" si="638"/>
        <v>6</v>
      </c>
      <c r="R21670">
        <f t="shared" si="637"/>
        <v>0</v>
      </c>
    </row>
    <row r="21671" spans="1:18" x14ac:dyDescent="0.3">
      <c r="A21671" t="s">
        <v>1499</v>
      </c>
      <c r="B21671" s="1">
        <v>38519</v>
      </c>
      <c r="C21671" t="s">
        <v>1532</v>
      </c>
      <c r="D21671" t="s">
        <v>1533</v>
      </c>
      <c r="E21671" t="s">
        <v>1534</v>
      </c>
      <c r="G21671" t="s">
        <v>19</v>
      </c>
      <c r="H21671" t="s">
        <v>154</v>
      </c>
      <c r="I21671" t="s">
        <v>21</v>
      </c>
      <c r="J21671" t="s">
        <v>22</v>
      </c>
      <c r="K21671">
        <v>65.7</v>
      </c>
      <c r="L21671">
        <v>400</v>
      </c>
      <c r="M21671" t="s">
        <v>1537</v>
      </c>
      <c r="N21671">
        <v>510</v>
      </c>
      <c r="P21671" cm="1">
        <f t="array" ref="P21671">IF(Q21671&gt;0,INDEX(Q21671:Q43395,MATCH(TRUE,INDEX(Q21671:Q43395="",,),0)-1),"")</f>
        <v>8</v>
      </c>
      <c r="Q21671">
        <f t="shared" si="638"/>
        <v>6</v>
      </c>
      <c r="R21671">
        <f t="shared" si="637"/>
        <v>0</v>
      </c>
    </row>
    <row r="21672" spans="1:18" x14ac:dyDescent="0.3">
      <c r="A21672" t="s">
        <v>1499</v>
      </c>
      <c r="B21672" s="1">
        <v>38519</v>
      </c>
      <c r="C21672" t="s">
        <v>1532</v>
      </c>
      <c r="D21672" t="s">
        <v>1533</v>
      </c>
      <c r="E21672" t="s">
        <v>1534</v>
      </c>
      <c r="G21672" t="s">
        <v>19</v>
      </c>
      <c r="H21672" t="s">
        <v>30</v>
      </c>
      <c r="I21672" t="s">
        <v>26</v>
      </c>
      <c r="J21672" t="s">
        <v>27</v>
      </c>
      <c r="K21672">
        <v>311</v>
      </c>
      <c r="L21672">
        <v>14</v>
      </c>
      <c r="M21672" t="s">
        <v>1537</v>
      </c>
      <c r="N21672">
        <v>14</v>
      </c>
      <c r="P21672" cm="1">
        <f t="array" ref="P21672">IF(Q21672&gt;0,INDEX(Q21672:Q43396,MATCH(TRUE,INDEX(Q21672:Q43396="",,),0)-1),"")</f>
        <v>8</v>
      </c>
      <c r="Q21672">
        <f t="shared" si="638"/>
        <v>6</v>
      </c>
      <c r="R21672">
        <f t="shared" si="637"/>
        <v>0</v>
      </c>
    </row>
    <row r="21673" spans="1:18" x14ac:dyDescent="0.3">
      <c r="A21673" t="s">
        <v>1499</v>
      </c>
      <c r="B21673" s="1">
        <v>38519</v>
      </c>
      <c r="C21673" t="s">
        <v>1532</v>
      </c>
      <c r="D21673" t="s">
        <v>1533</v>
      </c>
      <c r="E21673" t="s">
        <v>1534</v>
      </c>
      <c r="G21673" s="6" t="s">
        <v>29</v>
      </c>
      <c r="H21673" t="s">
        <v>64</v>
      </c>
      <c r="I21673" t="s">
        <v>21</v>
      </c>
      <c r="J21673" t="s">
        <v>22</v>
      </c>
      <c r="K21673">
        <v>3</v>
      </c>
      <c r="L21673">
        <v>150</v>
      </c>
      <c r="M21673" t="s">
        <v>1537</v>
      </c>
      <c r="N21673">
        <v>150</v>
      </c>
      <c r="P21673" cm="1">
        <f t="array" ref="P21673">IF(Q21673&gt;0,INDEX(Q21673:Q43397,MATCH(TRUE,INDEX(Q21673:Q43397="",,),0)-1),"")</f>
        <v>8</v>
      </c>
      <c r="Q21673">
        <f t="shared" si="638"/>
        <v>6</v>
      </c>
      <c r="R21673">
        <f t="shared" si="637"/>
        <v>0</v>
      </c>
    </row>
    <row r="21674" spans="1:18" x14ac:dyDescent="0.3">
      <c r="A21674" t="s">
        <v>1499</v>
      </c>
      <c r="B21674" s="1">
        <v>38519</v>
      </c>
      <c r="C21674" t="s">
        <v>1532</v>
      </c>
      <c r="D21674" t="s">
        <v>1533</v>
      </c>
      <c r="E21674" t="s">
        <v>1534</v>
      </c>
      <c r="G21674" s="6" t="s">
        <v>29</v>
      </c>
      <c r="H21674" t="s">
        <v>64</v>
      </c>
      <c r="I21674" t="s">
        <v>26</v>
      </c>
      <c r="J21674" t="s">
        <v>27</v>
      </c>
      <c r="K21674">
        <v>68</v>
      </c>
      <c r="L21674">
        <v>10</v>
      </c>
      <c r="M21674" t="s">
        <v>1537</v>
      </c>
      <c r="N21674">
        <v>10</v>
      </c>
      <c r="P21674" cm="1">
        <f t="array" ref="P21674">IF(Q21674&gt;0,INDEX(Q21674:Q43398,MATCH(TRUE,INDEX(Q21674:Q43398="",,),0)-1),"")</f>
        <v>8</v>
      </c>
      <c r="Q21674">
        <f t="shared" si="638"/>
        <v>6</v>
      </c>
      <c r="R21674">
        <f t="shared" si="637"/>
        <v>0</v>
      </c>
    </row>
    <row r="21675" spans="1:18" x14ac:dyDescent="0.3">
      <c r="A21675" t="s">
        <v>1499</v>
      </c>
      <c r="B21675" s="1">
        <v>38519</v>
      </c>
      <c r="C21675" t="s">
        <v>1532</v>
      </c>
      <c r="D21675" t="s">
        <v>1533</v>
      </c>
      <c r="E21675" t="s">
        <v>1534</v>
      </c>
      <c r="G21675" t="s">
        <v>19</v>
      </c>
      <c r="H21675" t="s">
        <v>194</v>
      </c>
      <c r="I21675" t="s">
        <v>21</v>
      </c>
      <c r="J21675" t="s">
        <v>22</v>
      </c>
      <c r="K21675">
        <v>8.6</v>
      </c>
      <c r="L21675">
        <v>495</v>
      </c>
      <c r="M21675" t="s">
        <v>182</v>
      </c>
      <c r="N21675">
        <v>500</v>
      </c>
      <c r="P21675" cm="1">
        <f t="array" ref="P21675">IF(Q21675&gt;0,INDEX(Q21675:Q43399,MATCH(TRUE,INDEX(Q21675:Q43399="",,),0)-1),"")</f>
        <v>8</v>
      </c>
      <c r="Q21675">
        <f t="shared" si="638"/>
        <v>7</v>
      </c>
      <c r="R21675">
        <f t="shared" si="637"/>
        <v>0</v>
      </c>
    </row>
    <row r="21676" spans="1:18" x14ac:dyDescent="0.3">
      <c r="A21676" t="s">
        <v>1499</v>
      </c>
      <c r="B21676" s="1">
        <v>38519</v>
      </c>
      <c r="C21676" t="s">
        <v>1532</v>
      </c>
      <c r="D21676" t="s">
        <v>1533</v>
      </c>
      <c r="E21676" t="s">
        <v>1534</v>
      </c>
      <c r="G21676" t="s">
        <v>19</v>
      </c>
      <c r="H21676" t="s">
        <v>30</v>
      </c>
      <c r="I21676" t="s">
        <v>21</v>
      </c>
      <c r="J21676" t="s">
        <v>22</v>
      </c>
      <c r="K21676">
        <v>107.7</v>
      </c>
      <c r="L21676">
        <v>105</v>
      </c>
      <c r="M21676" t="s">
        <v>182</v>
      </c>
      <c r="N21676">
        <v>125</v>
      </c>
      <c r="P21676" cm="1">
        <f t="array" ref="P21676">IF(Q21676&gt;0,INDEX(Q21676:Q43400,MATCH(TRUE,INDEX(Q21676:Q43400="",,),0)-1),"")</f>
        <v>8</v>
      </c>
      <c r="Q21676">
        <f t="shared" si="638"/>
        <v>7</v>
      </c>
      <c r="R21676">
        <f t="shared" si="637"/>
        <v>0</v>
      </c>
    </row>
    <row r="21677" spans="1:18" x14ac:dyDescent="0.3">
      <c r="A21677" t="s">
        <v>1499</v>
      </c>
      <c r="B21677" s="1">
        <v>38519</v>
      </c>
      <c r="C21677" t="s">
        <v>1532</v>
      </c>
      <c r="D21677" t="s">
        <v>1533</v>
      </c>
      <c r="E21677" t="s">
        <v>1534</v>
      </c>
      <c r="G21677" t="s">
        <v>19</v>
      </c>
      <c r="H21677" t="s">
        <v>154</v>
      </c>
      <c r="I21677" t="s">
        <v>21</v>
      </c>
      <c r="J21677" t="s">
        <v>22</v>
      </c>
      <c r="K21677">
        <v>65.7</v>
      </c>
      <c r="L21677">
        <v>400</v>
      </c>
      <c r="M21677" t="s">
        <v>182</v>
      </c>
      <c r="N21677">
        <v>405</v>
      </c>
      <c r="P21677" cm="1">
        <f t="array" ref="P21677">IF(Q21677&gt;0,INDEX(Q21677:Q43401,MATCH(TRUE,INDEX(Q21677:Q43401="",,),0)-1),"")</f>
        <v>8</v>
      </c>
      <c r="Q21677">
        <f t="shared" si="638"/>
        <v>7</v>
      </c>
      <c r="R21677">
        <f t="shared" si="637"/>
        <v>0</v>
      </c>
    </row>
    <row r="21678" spans="1:18" x14ac:dyDescent="0.3">
      <c r="A21678" t="s">
        <v>1499</v>
      </c>
      <c r="B21678" s="1">
        <v>38519</v>
      </c>
      <c r="C21678" t="s">
        <v>1532</v>
      </c>
      <c r="D21678" t="s">
        <v>1533</v>
      </c>
      <c r="E21678" t="s">
        <v>1534</v>
      </c>
      <c r="G21678" t="s">
        <v>19</v>
      </c>
      <c r="H21678" t="s">
        <v>30</v>
      </c>
      <c r="I21678" t="s">
        <v>26</v>
      </c>
      <c r="J21678" t="s">
        <v>27</v>
      </c>
      <c r="K21678">
        <v>311</v>
      </c>
      <c r="L21678">
        <v>14</v>
      </c>
      <c r="M21678" t="s">
        <v>182</v>
      </c>
      <c r="N21678">
        <v>29</v>
      </c>
      <c r="P21678" cm="1">
        <f t="array" ref="P21678">IF(Q21678&gt;0,INDEX(Q21678:Q43402,MATCH(TRUE,INDEX(Q21678:Q43402="",,),0)-1),"")</f>
        <v>8</v>
      </c>
      <c r="Q21678">
        <f t="shared" si="638"/>
        <v>7</v>
      </c>
      <c r="R21678">
        <f t="shared" si="637"/>
        <v>0</v>
      </c>
    </row>
    <row r="21679" spans="1:18" x14ac:dyDescent="0.3">
      <c r="A21679" t="s">
        <v>1499</v>
      </c>
      <c r="B21679" s="1">
        <v>38519</v>
      </c>
      <c r="C21679" t="s">
        <v>1532</v>
      </c>
      <c r="D21679" t="s">
        <v>1533</v>
      </c>
      <c r="E21679" t="s">
        <v>1534</v>
      </c>
      <c r="G21679" s="6" t="s">
        <v>29</v>
      </c>
      <c r="H21679" t="s">
        <v>64</v>
      </c>
      <c r="I21679" t="s">
        <v>21</v>
      </c>
      <c r="J21679" t="s">
        <v>22</v>
      </c>
      <c r="K21679">
        <v>3</v>
      </c>
      <c r="L21679">
        <v>150</v>
      </c>
      <c r="M21679" t="s">
        <v>182</v>
      </c>
      <c r="N21679">
        <v>150</v>
      </c>
      <c r="P21679" cm="1">
        <f t="array" ref="P21679">IF(Q21679&gt;0,INDEX(Q21679:Q43403,MATCH(TRUE,INDEX(Q21679:Q43403="",,),0)-1),"")</f>
        <v>8</v>
      </c>
      <c r="Q21679">
        <f t="shared" si="638"/>
        <v>7</v>
      </c>
      <c r="R21679">
        <f t="shared" si="637"/>
        <v>0</v>
      </c>
    </row>
    <row r="21680" spans="1:18" x14ac:dyDescent="0.3">
      <c r="A21680" t="s">
        <v>1499</v>
      </c>
      <c r="B21680" s="1">
        <v>38519</v>
      </c>
      <c r="C21680" t="s">
        <v>1532</v>
      </c>
      <c r="D21680" t="s">
        <v>1533</v>
      </c>
      <c r="E21680" t="s">
        <v>1534</v>
      </c>
      <c r="G21680" s="6" t="s">
        <v>29</v>
      </c>
      <c r="H21680" t="s">
        <v>64</v>
      </c>
      <c r="I21680" t="s">
        <v>26</v>
      </c>
      <c r="J21680" t="s">
        <v>27</v>
      </c>
      <c r="K21680">
        <v>68</v>
      </c>
      <c r="L21680">
        <v>10</v>
      </c>
      <c r="M21680" t="s">
        <v>182</v>
      </c>
      <c r="N21680">
        <v>10</v>
      </c>
      <c r="P21680" cm="1">
        <f t="array" ref="P21680">IF(Q21680&gt;0,INDEX(Q21680:Q43404,MATCH(TRUE,INDEX(Q21680:Q43404="",,),0)-1),"")</f>
        <v>8</v>
      </c>
      <c r="Q21680">
        <f t="shared" si="638"/>
        <v>7</v>
      </c>
      <c r="R21680">
        <f t="shared" ref="R21680:R21743" si="639">IF(P21680="","",0)</f>
        <v>0</v>
      </c>
    </row>
    <row r="21681" spans="1:18" x14ac:dyDescent="0.3">
      <c r="A21681" t="s">
        <v>1499</v>
      </c>
      <c r="B21681" s="1">
        <v>38519</v>
      </c>
      <c r="C21681" t="s">
        <v>1532</v>
      </c>
      <c r="D21681" t="s">
        <v>1533</v>
      </c>
      <c r="E21681" t="s">
        <v>1534</v>
      </c>
      <c r="G21681" t="s">
        <v>19</v>
      </c>
      <c r="H21681" t="s">
        <v>194</v>
      </c>
      <c r="I21681" t="s">
        <v>21</v>
      </c>
      <c r="J21681" t="s">
        <v>22</v>
      </c>
      <c r="K21681">
        <v>8.6</v>
      </c>
      <c r="L21681">
        <v>495</v>
      </c>
      <c r="M21681" t="s">
        <v>100</v>
      </c>
      <c r="N21681">
        <v>510.1</v>
      </c>
      <c r="P21681" cm="1">
        <f t="array" ref="P21681">IF(Q21681&gt;0,INDEX(Q21681:Q43405,MATCH(TRUE,INDEX(Q21681:Q43405="",,),0)-1),"")</f>
        <v>8</v>
      </c>
      <c r="Q21681">
        <f t="shared" si="638"/>
        <v>8</v>
      </c>
      <c r="R21681">
        <f t="shared" si="639"/>
        <v>0</v>
      </c>
    </row>
    <row r="21682" spans="1:18" x14ac:dyDescent="0.3">
      <c r="A21682" t="s">
        <v>1499</v>
      </c>
      <c r="B21682" s="1">
        <v>38519</v>
      </c>
      <c r="C21682" t="s">
        <v>1532</v>
      </c>
      <c r="D21682" t="s">
        <v>1533</v>
      </c>
      <c r="E21682" t="s">
        <v>1534</v>
      </c>
      <c r="G21682" t="s">
        <v>19</v>
      </c>
      <c r="H21682" t="s">
        <v>30</v>
      </c>
      <c r="I21682" t="s">
        <v>21</v>
      </c>
      <c r="J21682" t="s">
        <v>22</v>
      </c>
      <c r="K21682">
        <v>107.7</v>
      </c>
      <c r="L21682">
        <v>105</v>
      </c>
      <c r="M21682" t="s">
        <v>100</v>
      </c>
      <c r="N21682">
        <v>108.25</v>
      </c>
      <c r="P21682" cm="1">
        <f t="array" ref="P21682">IF(Q21682&gt;0,INDEX(Q21682:Q43406,MATCH(TRUE,INDEX(Q21682:Q43406="",,),0)-1),"")</f>
        <v>8</v>
      </c>
      <c r="Q21682">
        <f t="shared" si="638"/>
        <v>8</v>
      </c>
      <c r="R21682">
        <f t="shared" si="639"/>
        <v>0</v>
      </c>
    </row>
    <row r="21683" spans="1:18" x14ac:dyDescent="0.3">
      <c r="A21683" t="s">
        <v>1499</v>
      </c>
      <c r="B21683" s="1">
        <v>38519</v>
      </c>
      <c r="C21683" t="s">
        <v>1532</v>
      </c>
      <c r="D21683" t="s">
        <v>1533</v>
      </c>
      <c r="E21683" t="s">
        <v>1534</v>
      </c>
      <c r="G21683" t="s">
        <v>19</v>
      </c>
      <c r="H21683" t="s">
        <v>154</v>
      </c>
      <c r="I21683" t="s">
        <v>21</v>
      </c>
      <c r="J21683" t="s">
        <v>22</v>
      </c>
      <c r="K21683">
        <v>65.7</v>
      </c>
      <c r="L21683">
        <v>400</v>
      </c>
      <c r="M21683" t="s">
        <v>100</v>
      </c>
      <c r="N21683">
        <v>410.1</v>
      </c>
      <c r="P21683" cm="1">
        <f t="array" ref="P21683">IF(Q21683&gt;0,INDEX(Q21683:Q43407,MATCH(TRUE,INDEX(Q21683:Q43407="",,),0)-1),"")</f>
        <v>8</v>
      </c>
      <c r="Q21683">
        <f t="shared" si="638"/>
        <v>8</v>
      </c>
      <c r="R21683">
        <f t="shared" si="639"/>
        <v>0</v>
      </c>
    </row>
    <row r="21684" spans="1:18" x14ac:dyDescent="0.3">
      <c r="A21684" t="s">
        <v>1499</v>
      </c>
      <c r="B21684" s="1">
        <v>38519</v>
      </c>
      <c r="C21684" t="s">
        <v>1532</v>
      </c>
      <c r="D21684" t="s">
        <v>1533</v>
      </c>
      <c r="E21684" t="s">
        <v>1534</v>
      </c>
      <c r="G21684" t="s">
        <v>19</v>
      </c>
      <c r="H21684" t="s">
        <v>30</v>
      </c>
      <c r="I21684" t="s">
        <v>26</v>
      </c>
      <c r="J21684" t="s">
        <v>27</v>
      </c>
      <c r="K21684">
        <v>311</v>
      </c>
      <c r="L21684">
        <v>14</v>
      </c>
      <c r="M21684" t="s">
        <v>100</v>
      </c>
      <c r="N21684">
        <v>22.25</v>
      </c>
      <c r="P21684" cm="1">
        <f t="array" ref="P21684">IF(Q21684&gt;0,INDEX(Q21684:Q43408,MATCH(TRUE,INDEX(Q21684:Q43408="",,),0)-1),"")</f>
        <v>8</v>
      </c>
      <c r="Q21684">
        <f t="shared" si="638"/>
        <v>8</v>
      </c>
      <c r="R21684">
        <f t="shared" si="639"/>
        <v>0</v>
      </c>
    </row>
    <row r="21685" spans="1:18" x14ac:dyDescent="0.3">
      <c r="A21685" t="s">
        <v>1499</v>
      </c>
      <c r="B21685" s="1">
        <v>38519</v>
      </c>
      <c r="C21685" t="s">
        <v>1532</v>
      </c>
      <c r="D21685" t="s">
        <v>1533</v>
      </c>
      <c r="E21685" t="s">
        <v>1534</v>
      </c>
      <c r="G21685" s="6" t="s">
        <v>29</v>
      </c>
      <c r="H21685" t="s">
        <v>64</v>
      </c>
      <c r="I21685" t="s">
        <v>21</v>
      </c>
      <c r="J21685" t="s">
        <v>22</v>
      </c>
      <c r="K21685">
        <v>3</v>
      </c>
      <c r="L21685">
        <v>150</v>
      </c>
      <c r="M21685" t="s">
        <v>100</v>
      </c>
      <c r="N21685">
        <v>150</v>
      </c>
      <c r="P21685" cm="1">
        <f t="array" ref="P21685">IF(Q21685&gt;0,INDEX(Q21685:Q43409,MATCH(TRUE,INDEX(Q21685:Q43409="",,),0)-1),"")</f>
        <v>8</v>
      </c>
      <c r="Q21685">
        <f t="shared" si="638"/>
        <v>8</v>
      </c>
      <c r="R21685">
        <f t="shared" si="639"/>
        <v>0</v>
      </c>
    </row>
    <row r="21686" spans="1:18" x14ac:dyDescent="0.3">
      <c r="A21686" t="s">
        <v>1499</v>
      </c>
      <c r="B21686" s="1">
        <v>38519</v>
      </c>
      <c r="C21686" t="s">
        <v>1532</v>
      </c>
      <c r="D21686" t="s">
        <v>1533</v>
      </c>
      <c r="E21686" t="s">
        <v>1534</v>
      </c>
      <c r="G21686" s="6" t="s">
        <v>29</v>
      </c>
      <c r="H21686" t="s">
        <v>64</v>
      </c>
      <c r="I21686" t="s">
        <v>26</v>
      </c>
      <c r="J21686" t="s">
        <v>27</v>
      </c>
      <c r="K21686">
        <v>68</v>
      </c>
      <c r="L21686">
        <v>10</v>
      </c>
      <c r="M21686" t="s">
        <v>100</v>
      </c>
      <c r="N21686">
        <v>10</v>
      </c>
      <c r="P21686" cm="1">
        <f t="array" ref="P21686">IF(Q21686&gt;0,INDEX(Q21686:Q43410,MATCH(TRUE,INDEX(Q21686:Q43410="",,),0)-1),"")</f>
        <v>8</v>
      </c>
      <c r="Q21686">
        <f t="shared" si="638"/>
        <v>8</v>
      </c>
      <c r="R21686">
        <f t="shared" si="639"/>
        <v>0</v>
      </c>
    </row>
    <row r="21687" spans="1:18" x14ac:dyDescent="0.3">
      <c r="P21687" t="str" cm="1">
        <f t="array" ref="P21687">IF(Q21687&gt;0,INDEX(Q21687:Q43411,MATCH(TRUE,INDEX(Q21687:Q43411="",,),0)-1),"")</f>
        <v/>
      </c>
      <c r="R21687" t="str">
        <f t="shared" si="639"/>
        <v/>
      </c>
    </row>
    <row r="21688" spans="1:18" x14ac:dyDescent="0.3">
      <c r="A21688" t="s">
        <v>1499</v>
      </c>
      <c r="B21688" s="1">
        <v>38519</v>
      </c>
      <c r="C21688" t="s">
        <v>1532</v>
      </c>
      <c r="D21688" t="s">
        <v>1538</v>
      </c>
      <c r="E21688" t="s">
        <v>1539</v>
      </c>
      <c r="G21688" t="s">
        <v>19</v>
      </c>
      <c r="H21688" t="s">
        <v>41</v>
      </c>
      <c r="I21688" t="s">
        <v>26</v>
      </c>
      <c r="J21688" t="s">
        <v>27</v>
      </c>
      <c r="K21688">
        <v>503</v>
      </c>
      <c r="L21688">
        <v>55</v>
      </c>
      <c r="M21688" t="s">
        <v>1038</v>
      </c>
      <c r="N21688">
        <v>88.5</v>
      </c>
      <c r="O21688" t="s">
        <v>24</v>
      </c>
      <c r="P21688" cm="1">
        <f t="array" ref="P21688">IF(Q21688&gt;0,INDEX(Q21688:Q43412,MATCH(TRUE,INDEX(Q21688:Q43412="",,),0)-1),"")</f>
        <v>5</v>
      </c>
      <c r="Q21688">
        <v>1</v>
      </c>
      <c r="R21688">
        <f t="shared" si="639"/>
        <v>0</v>
      </c>
    </row>
    <row r="21689" spans="1:18" x14ac:dyDescent="0.3">
      <c r="A21689" t="s">
        <v>1499</v>
      </c>
      <c r="B21689" s="1">
        <v>38519</v>
      </c>
      <c r="C21689" t="s">
        <v>1532</v>
      </c>
      <c r="D21689" t="s">
        <v>1538</v>
      </c>
      <c r="E21689" t="s">
        <v>1539</v>
      </c>
      <c r="G21689" s="6" t="s">
        <v>29</v>
      </c>
      <c r="H21689" t="s">
        <v>41</v>
      </c>
      <c r="I21689" t="s">
        <v>21</v>
      </c>
      <c r="J21689" t="s">
        <v>22</v>
      </c>
      <c r="K21689">
        <v>13.4</v>
      </c>
      <c r="L21689">
        <v>175</v>
      </c>
      <c r="M21689" t="s">
        <v>1038</v>
      </c>
      <c r="N21689">
        <v>175</v>
      </c>
      <c r="O21689" t="s">
        <v>24</v>
      </c>
      <c r="P21689" cm="1">
        <f t="array" ref="P21689">IF(Q21689&gt;0,INDEX(Q21689:Q43413,MATCH(TRUE,INDEX(Q21689:Q43413="",,),0)-1),"")</f>
        <v>5</v>
      </c>
      <c r="Q21689">
        <v>1</v>
      </c>
      <c r="R21689">
        <f t="shared" si="639"/>
        <v>0</v>
      </c>
    </row>
    <row r="21690" spans="1:18" x14ac:dyDescent="0.3">
      <c r="A21690" t="s">
        <v>1499</v>
      </c>
      <c r="B21690" s="1">
        <v>38519</v>
      </c>
      <c r="C21690" t="s">
        <v>1532</v>
      </c>
      <c r="D21690" t="s">
        <v>1538</v>
      </c>
      <c r="E21690" t="s">
        <v>1539</v>
      </c>
      <c r="G21690" t="s">
        <v>19</v>
      </c>
      <c r="H21690" t="s">
        <v>41</v>
      </c>
      <c r="I21690" t="s">
        <v>26</v>
      </c>
      <c r="J21690" t="s">
        <v>27</v>
      </c>
      <c r="K21690">
        <v>503</v>
      </c>
      <c r="L21690">
        <v>55</v>
      </c>
      <c r="M21690" t="s">
        <v>189</v>
      </c>
      <c r="N21690">
        <v>69.52</v>
      </c>
      <c r="P21690" cm="1">
        <f t="array" ref="P21690">IF(Q21690&gt;0,INDEX(Q21690:Q43414,MATCH(TRUE,INDEX(Q21690:Q43414="",,),0)-1),"")</f>
        <v>5</v>
      </c>
      <c r="Q21690">
        <v>2</v>
      </c>
      <c r="R21690">
        <f t="shared" si="639"/>
        <v>0</v>
      </c>
    </row>
    <row r="21691" spans="1:18" x14ac:dyDescent="0.3">
      <c r="A21691" t="s">
        <v>1499</v>
      </c>
      <c r="B21691" s="1">
        <v>38519</v>
      </c>
      <c r="C21691" t="s">
        <v>1532</v>
      </c>
      <c r="D21691" t="s">
        <v>1538</v>
      </c>
      <c r="E21691" t="s">
        <v>1539</v>
      </c>
      <c r="G21691" s="6" t="s">
        <v>29</v>
      </c>
      <c r="H21691" t="s">
        <v>41</v>
      </c>
      <c r="I21691" t="s">
        <v>21</v>
      </c>
      <c r="J21691" t="s">
        <v>22</v>
      </c>
      <c r="K21691">
        <v>13.4</v>
      </c>
      <c r="L21691">
        <v>175</v>
      </c>
      <c r="M21691" t="s">
        <v>189</v>
      </c>
      <c r="N21691">
        <v>175</v>
      </c>
      <c r="P21691" cm="1">
        <f t="array" ref="P21691">IF(Q21691&gt;0,INDEX(Q21691:Q43415,MATCH(TRUE,INDEX(Q21691:Q43415="",,),0)-1),"")</f>
        <v>5</v>
      </c>
      <c r="Q21691">
        <v>2</v>
      </c>
      <c r="R21691">
        <f t="shared" si="639"/>
        <v>0</v>
      </c>
    </row>
    <row r="21692" spans="1:18" x14ac:dyDescent="0.3">
      <c r="A21692" t="s">
        <v>1499</v>
      </c>
      <c r="B21692" s="1">
        <v>38519</v>
      </c>
      <c r="C21692" t="s">
        <v>1532</v>
      </c>
      <c r="D21692" t="s">
        <v>1538</v>
      </c>
      <c r="E21692" t="s">
        <v>1539</v>
      </c>
      <c r="G21692" t="s">
        <v>19</v>
      </c>
      <c r="H21692" t="s">
        <v>41</v>
      </c>
      <c r="I21692" t="s">
        <v>26</v>
      </c>
      <c r="J21692" t="s">
        <v>27</v>
      </c>
      <c r="K21692">
        <v>503</v>
      </c>
      <c r="L21692">
        <v>55</v>
      </c>
      <c r="M21692" t="s">
        <v>182</v>
      </c>
      <c r="N21692">
        <v>69.42</v>
      </c>
      <c r="P21692" cm="1">
        <f t="array" ref="P21692">IF(Q21692&gt;0,INDEX(Q21692:Q43416,MATCH(TRUE,INDEX(Q21692:Q43416="",,),0)-1),"")</f>
        <v>5</v>
      </c>
      <c r="Q21692">
        <v>3</v>
      </c>
      <c r="R21692">
        <f t="shared" si="639"/>
        <v>0</v>
      </c>
    </row>
    <row r="21693" spans="1:18" x14ac:dyDescent="0.3">
      <c r="A21693" t="s">
        <v>1499</v>
      </c>
      <c r="B21693" s="1">
        <v>38519</v>
      </c>
      <c r="C21693" t="s">
        <v>1532</v>
      </c>
      <c r="D21693" t="s">
        <v>1538</v>
      </c>
      <c r="E21693" t="s">
        <v>1539</v>
      </c>
      <c r="G21693" s="6" t="s">
        <v>29</v>
      </c>
      <c r="H21693" t="s">
        <v>41</v>
      </c>
      <c r="I21693" t="s">
        <v>21</v>
      </c>
      <c r="J21693" t="s">
        <v>22</v>
      </c>
      <c r="K21693">
        <v>13.4</v>
      </c>
      <c r="L21693">
        <v>175</v>
      </c>
      <c r="M21693" t="s">
        <v>182</v>
      </c>
      <c r="N21693">
        <v>175</v>
      </c>
      <c r="P21693" cm="1">
        <f t="array" ref="P21693">IF(Q21693&gt;0,INDEX(Q21693:Q43417,MATCH(TRUE,INDEX(Q21693:Q43417="",,),0)-1),"")</f>
        <v>5</v>
      </c>
      <c r="Q21693">
        <v>3</v>
      </c>
      <c r="R21693">
        <f t="shared" si="639"/>
        <v>0</v>
      </c>
    </row>
    <row r="21694" spans="1:18" x14ac:dyDescent="0.3">
      <c r="A21694" t="s">
        <v>1499</v>
      </c>
      <c r="B21694" s="1">
        <v>38519</v>
      </c>
      <c r="C21694" t="s">
        <v>1532</v>
      </c>
      <c r="D21694" t="s">
        <v>1538</v>
      </c>
      <c r="E21694" t="s">
        <v>1539</v>
      </c>
      <c r="G21694" t="s">
        <v>19</v>
      </c>
      <c r="H21694" t="s">
        <v>41</v>
      </c>
      <c r="I21694" t="s">
        <v>26</v>
      </c>
      <c r="J21694" t="s">
        <v>27</v>
      </c>
      <c r="K21694">
        <v>503</v>
      </c>
      <c r="L21694">
        <v>55</v>
      </c>
      <c r="M21694" t="s">
        <v>44</v>
      </c>
      <c r="N21694">
        <v>62.24</v>
      </c>
      <c r="P21694" cm="1">
        <f t="array" ref="P21694">IF(Q21694&gt;0,INDEX(Q21694:Q43418,MATCH(TRUE,INDEX(Q21694:Q43418="",,),0)-1),"")</f>
        <v>5</v>
      </c>
      <c r="Q21694">
        <v>4</v>
      </c>
      <c r="R21694">
        <f t="shared" si="639"/>
        <v>0</v>
      </c>
    </row>
    <row r="21695" spans="1:18" x14ac:dyDescent="0.3">
      <c r="A21695" t="s">
        <v>1499</v>
      </c>
      <c r="B21695" s="1">
        <v>38519</v>
      </c>
      <c r="C21695" t="s">
        <v>1532</v>
      </c>
      <c r="D21695" t="s">
        <v>1538</v>
      </c>
      <c r="E21695" t="s">
        <v>1539</v>
      </c>
      <c r="G21695" s="6" t="s">
        <v>29</v>
      </c>
      <c r="H21695" t="s">
        <v>41</v>
      </c>
      <c r="I21695" t="s">
        <v>21</v>
      </c>
      <c r="J21695" t="s">
        <v>22</v>
      </c>
      <c r="K21695">
        <v>13.4</v>
      </c>
      <c r="L21695">
        <v>175</v>
      </c>
      <c r="M21695" t="s">
        <v>44</v>
      </c>
      <c r="N21695">
        <v>175</v>
      </c>
      <c r="P21695" cm="1">
        <f t="array" ref="P21695">IF(Q21695&gt;0,INDEX(Q21695:Q43419,MATCH(TRUE,INDEX(Q21695:Q43419="",,),0)-1),"")</f>
        <v>5</v>
      </c>
      <c r="Q21695">
        <v>4</v>
      </c>
      <c r="R21695">
        <f t="shared" si="639"/>
        <v>0</v>
      </c>
    </row>
    <row r="21696" spans="1:18" x14ac:dyDescent="0.3">
      <c r="A21696" t="s">
        <v>1499</v>
      </c>
      <c r="B21696" s="1">
        <v>38519</v>
      </c>
      <c r="C21696" t="s">
        <v>1532</v>
      </c>
      <c r="D21696" t="s">
        <v>1538</v>
      </c>
      <c r="E21696" t="s">
        <v>1539</v>
      </c>
      <c r="G21696" t="s">
        <v>19</v>
      </c>
      <c r="H21696" t="s">
        <v>41</v>
      </c>
      <c r="I21696" t="s">
        <v>26</v>
      </c>
      <c r="J21696" t="s">
        <v>27</v>
      </c>
      <c r="K21696">
        <v>503</v>
      </c>
      <c r="L21696">
        <v>55</v>
      </c>
      <c r="M21696" t="s">
        <v>45</v>
      </c>
      <c r="N21696">
        <v>56</v>
      </c>
      <c r="P21696" cm="1">
        <f t="array" ref="P21696">IF(Q21696&gt;0,INDEX(Q21696:Q43420,MATCH(TRUE,INDEX(Q21696:Q43420="",,),0)-1),"")</f>
        <v>5</v>
      </c>
      <c r="Q21696">
        <v>5</v>
      </c>
      <c r="R21696">
        <f t="shared" si="639"/>
        <v>0</v>
      </c>
    </row>
    <row r="21697" spans="1:18" x14ac:dyDescent="0.3">
      <c r="A21697" t="s">
        <v>1499</v>
      </c>
      <c r="B21697" s="1">
        <v>38519</v>
      </c>
      <c r="C21697" t="s">
        <v>1532</v>
      </c>
      <c r="D21697" t="s">
        <v>1538</v>
      </c>
      <c r="E21697" t="s">
        <v>1539</v>
      </c>
      <c r="G21697" s="6" t="s">
        <v>29</v>
      </c>
      <c r="H21697" t="s">
        <v>41</v>
      </c>
      <c r="I21697" t="s">
        <v>21</v>
      </c>
      <c r="J21697" t="s">
        <v>22</v>
      </c>
      <c r="K21697">
        <v>13.4</v>
      </c>
      <c r="L21697">
        <v>175</v>
      </c>
      <c r="M21697" t="s">
        <v>45</v>
      </c>
      <c r="N21697">
        <v>175</v>
      </c>
      <c r="P21697" cm="1">
        <f t="array" ref="P21697">IF(Q21697&gt;0,INDEX(Q21697:Q43421,MATCH(TRUE,INDEX(Q21697:Q43421="",,),0)-1),"")</f>
        <v>5</v>
      </c>
      <c r="Q21697">
        <v>5</v>
      </c>
      <c r="R21697">
        <f t="shared" si="639"/>
        <v>0</v>
      </c>
    </row>
    <row r="21698" spans="1:18" x14ac:dyDescent="0.3">
      <c r="P21698" t="str" cm="1">
        <f t="array" ref="P21698">IF(Q21698&gt;0,INDEX(Q21698:Q43422,MATCH(TRUE,INDEX(Q21698:Q43422="",,),0)-1),"")</f>
        <v/>
      </c>
      <c r="R21698" t="str">
        <f t="shared" si="639"/>
        <v/>
      </c>
    </row>
    <row r="21699" spans="1:18" x14ac:dyDescent="0.3">
      <c r="A21699" t="s">
        <v>1499</v>
      </c>
      <c r="B21699" s="1">
        <v>38519</v>
      </c>
      <c r="C21699" t="s">
        <v>1532</v>
      </c>
      <c r="D21699" t="s">
        <v>1540</v>
      </c>
      <c r="E21699" t="s">
        <v>1541</v>
      </c>
      <c r="G21699" t="s">
        <v>19</v>
      </c>
      <c r="H21699" t="s">
        <v>41</v>
      </c>
      <c r="I21699" t="s">
        <v>26</v>
      </c>
      <c r="J21699" t="s">
        <v>27</v>
      </c>
      <c r="K21699">
        <v>550</v>
      </c>
      <c r="L21699">
        <v>55</v>
      </c>
      <c r="M21699" t="s">
        <v>1038</v>
      </c>
      <c r="N21699">
        <v>83.5</v>
      </c>
      <c r="O21699" t="s">
        <v>24</v>
      </c>
      <c r="P21699" cm="1">
        <f t="array" ref="P21699">IF(Q21699&gt;0,INDEX(Q21699:Q43423,MATCH(TRUE,INDEX(Q21699:Q43423="",,),0)-1),"")</f>
        <v>5</v>
      </c>
      <c r="Q21699">
        <v>1</v>
      </c>
      <c r="R21699">
        <f t="shared" si="639"/>
        <v>0</v>
      </c>
    </row>
    <row r="21700" spans="1:18" x14ac:dyDescent="0.3">
      <c r="A21700" t="s">
        <v>1499</v>
      </c>
      <c r="B21700" s="1">
        <v>38519</v>
      </c>
      <c r="C21700" t="s">
        <v>1532</v>
      </c>
      <c r="D21700" t="s">
        <v>1540</v>
      </c>
      <c r="E21700" t="s">
        <v>1541</v>
      </c>
      <c r="G21700" t="s">
        <v>19</v>
      </c>
      <c r="H21700" t="s">
        <v>41</v>
      </c>
      <c r="I21700" t="s">
        <v>26</v>
      </c>
      <c r="J21700" t="s">
        <v>27</v>
      </c>
      <c r="K21700">
        <v>550</v>
      </c>
      <c r="L21700">
        <v>55</v>
      </c>
      <c r="M21700" t="s">
        <v>182</v>
      </c>
      <c r="N21700">
        <v>73.150000000000006</v>
      </c>
      <c r="P21700" cm="1">
        <f t="array" ref="P21700">IF(Q21700&gt;0,INDEX(Q21700:Q43424,MATCH(TRUE,INDEX(Q21700:Q43424="",,),0)-1),"")</f>
        <v>5</v>
      </c>
      <c r="Q21700">
        <v>2</v>
      </c>
      <c r="R21700">
        <f t="shared" si="639"/>
        <v>0</v>
      </c>
    </row>
    <row r="21701" spans="1:18" x14ac:dyDescent="0.3">
      <c r="A21701" t="s">
        <v>1499</v>
      </c>
      <c r="B21701" s="1">
        <v>38519</v>
      </c>
      <c r="C21701" t="s">
        <v>1532</v>
      </c>
      <c r="D21701" t="s">
        <v>1540</v>
      </c>
      <c r="E21701" t="s">
        <v>1541</v>
      </c>
      <c r="G21701" t="s">
        <v>19</v>
      </c>
      <c r="H21701" t="s">
        <v>41</v>
      </c>
      <c r="I21701" t="s">
        <v>26</v>
      </c>
      <c r="J21701" t="s">
        <v>27</v>
      </c>
      <c r="K21701">
        <v>550</v>
      </c>
      <c r="L21701">
        <v>55</v>
      </c>
      <c r="M21701" t="s">
        <v>189</v>
      </c>
      <c r="N21701">
        <v>70</v>
      </c>
      <c r="P21701" cm="1">
        <f t="array" ref="P21701">IF(Q21701&gt;0,INDEX(Q21701:Q43425,MATCH(TRUE,INDEX(Q21701:Q43425="",,),0)-1),"")</f>
        <v>5</v>
      </c>
      <c r="Q21701">
        <v>3</v>
      </c>
      <c r="R21701">
        <f t="shared" si="639"/>
        <v>0</v>
      </c>
    </row>
    <row r="21702" spans="1:18" x14ac:dyDescent="0.3">
      <c r="A21702" t="s">
        <v>1499</v>
      </c>
      <c r="B21702" s="1">
        <v>38519</v>
      </c>
      <c r="C21702" t="s">
        <v>1532</v>
      </c>
      <c r="D21702" t="s">
        <v>1540</v>
      </c>
      <c r="E21702" t="s">
        <v>1541</v>
      </c>
      <c r="G21702" t="s">
        <v>19</v>
      </c>
      <c r="H21702" t="s">
        <v>41</v>
      </c>
      <c r="I21702" t="s">
        <v>26</v>
      </c>
      <c r="J21702" t="s">
        <v>27</v>
      </c>
      <c r="K21702">
        <v>550</v>
      </c>
      <c r="L21702">
        <v>55</v>
      </c>
      <c r="M21702" t="s">
        <v>44</v>
      </c>
      <c r="N21702">
        <v>66.38</v>
      </c>
      <c r="P21702" cm="1">
        <f t="array" ref="P21702">IF(Q21702&gt;0,INDEX(Q21702:Q43426,MATCH(TRUE,INDEX(Q21702:Q43426="",,),0)-1),"")</f>
        <v>5</v>
      </c>
      <c r="Q21702">
        <v>4</v>
      </c>
      <c r="R21702">
        <f t="shared" si="639"/>
        <v>0</v>
      </c>
    </row>
    <row r="21703" spans="1:18" x14ac:dyDescent="0.3">
      <c r="A21703" t="s">
        <v>1499</v>
      </c>
      <c r="B21703" s="1">
        <v>38519</v>
      </c>
      <c r="C21703" t="s">
        <v>1532</v>
      </c>
      <c r="D21703" t="s">
        <v>1540</v>
      </c>
      <c r="E21703" t="s">
        <v>1541</v>
      </c>
      <c r="G21703" t="s">
        <v>19</v>
      </c>
      <c r="H21703" t="s">
        <v>41</v>
      </c>
      <c r="I21703" t="s">
        <v>26</v>
      </c>
      <c r="J21703" t="s">
        <v>27</v>
      </c>
      <c r="K21703">
        <v>550</v>
      </c>
      <c r="L21703">
        <v>55</v>
      </c>
      <c r="M21703" t="s">
        <v>45</v>
      </c>
      <c r="N21703">
        <v>56.04</v>
      </c>
      <c r="P21703" cm="1">
        <f t="array" ref="P21703">IF(Q21703&gt;0,INDEX(Q21703:Q43427,MATCH(TRUE,INDEX(Q21703:Q43427="",,),0)-1),"")</f>
        <v>5</v>
      </c>
      <c r="Q21703">
        <v>5</v>
      </c>
      <c r="R21703">
        <f t="shared" si="639"/>
        <v>0</v>
      </c>
    </row>
    <row r="21704" spans="1:18" x14ac:dyDescent="0.3">
      <c r="P21704" t="str" cm="1">
        <f t="array" ref="P21704">IF(Q21704&gt;0,INDEX(Q21704:Q43428,MATCH(TRUE,INDEX(Q21704:Q43428="",,),0)-1),"")</f>
        <v/>
      </c>
      <c r="R21704" t="str">
        <f t="shared" si="639"/>
        <v/>
      </c>
    </row>
    <row r="21705" spans="1:18" x14ac:dyDescent="0.3">
      <c r="A21705" t="s">
        <v>1499</v>
      </c>
      <c r="B21705" s="1">
        <v>38519</v>
      </c>
      <c r="C21705" t="s">
        <v>1532</v>
      </c>
      <c r="D21705" t="s">
        <v>1542</v>
      </c>
      <c r="E21705" t="s">
        <v>1543</v>
      </c>
      <c r="G21705" t="s">
        <v>19</v>
      </c>
      <c r="H21705" t="s">
        <v>69</v>
      </c>
      <c r="I21705" t="s">
        <v>21</v>
      </c>
      <c r="J21705" t="s">
        <v>22</v>
      </c>
      <c r="K21705">
        <v>23.5</v>
      </c>
      <c r="L21705">
        <v>60</v>
      </c>
      <c r="M21705" t="s">
        <v>86</v>
      </c>
      <c r="N21705">
        <v>474.83</v>
      </c>
      <c r="O21705" t="s">
        <v>24</v>
      </c>
      <c r="P21705" cm="1">
        <f t="array" ref="P21705">IF(Q21705&gt;0,INDEX(Q21705:Q43429,MATCH(TRUE,INDEX(Q21705:Q43429="",,),0)-1),"")</f>
        <v>5</v>
      </c>
      <c r="Q21705">
        <f>INT((ROW()-21705)/4)+1</f>
        <v>1</v>
      </c>
      <c r="R21705">
        <f t="shared" si="639"/>
        <v>0</v>
      </c>
    </row>
    <row r="21706" spans="1:18" x14ac:dyDescent="0.3">
      <c r="A21706" t="s">
        <v>1499</v>
      </c>
      <c r="B21706" s="1">
        <v>38519</v>
      </c>
      <c r="C21706" t="s">
        <v>1532</v>
      </c>
      <c r="D21706" t="s">
        <v>1542</v>
      </c>
      <c r="E21706" t="s">
        <v>1543</v>
      </c>
      <c r="G21706" t="s">
        <v>19</v>
      </c>
      <c r="H21706" t="s">
        <v>69</v>
      </c>
      <c r="I21706" t="s">
        <v>26</v>
      </c>
      <c r="J21706" t="s">
        <v>27</v>
      </c>
      <c r="K21706">
        <v>787</v>
      </c>
      <c r="L21706">
        <v>14</v>
      </c>
      <c r="M21706" t="s">
        <v>86</v>
      </c>
      <c r="N21706">
        <v>14</v>
      </c>
      <c r="O21706" t="s">
        <v>24</v>
      </c>
      <c r="P21706" cm="1">
        <f t="array" ref="P21706">IF(Q21706&gt;0,INDEX(Q21706:Q43430,MATCH(TRUE,INDEX(Q21706:Q43430="",,),0)-1),"")</f>
        <v>5</v>
      </c>
      <c r="Q21706">
        <f t="shared" ref="Q21706:Q21724" si="640">INT((ROW()-21705)/4)+1</f>
        <v>1</v>
      </c>
      <c r="R21706">
        <f t="shared" si="639"/>
        <v>0</v>
      </c>
    </row>
    <row r="21707" spans="1:18" x14ac:dyDescent="0.3">
      <c r="A21707" t="s">
        <v>1499</v>
      </c>
      <c r="B21707" s="1">
        <v>38519</v>
      </c>
      <c r="C21707" t="s">
        <v>1532</v>
      </c>
      <c r="D21707" t="s">
        <v>1542</v>
      </c>
      <c r="E21707" t="s">
        <v>1543</v>
      </c>
      <c r="G21707" s="6" t="s">
        <v>29</v>
      </c>
      <c r="H21707" t="s">
        <v>25</v>
      </c>
      <c r="I21707" t="s">
        <v>26</v>
      </c>
      <c r="J21707" t="s">
        <v>27</v>
      </c>
      <c r="K21707">
        <v>10</v>
      </c>
      <c r="L21707">
        <v>24</v>
      </c>
      <c r="M21707" t="s">
        <v>86</v>
      </c>
      <c r="N21707">
        <v>24</v>
      </c>
      <c r="O21707" t="s">
        <v>24</v>
      </c>
      <c r="P21707" cm="1">
        <f t="array" ref="P21707">IF(Q21707&gt;0,INDEX(Q21707:Q43431,MATCH(TRUE,INDEX(Q21707:Q43431="",,),0)-1),"")</f>
        <v>5</v>
      </c>
      <c r="Q21707">
        <f t="shared" si="640"/>
        <v>1</v>
      </c>
      <c r="R21707">
        <f t="shared" si="639"/>
        <v>0</v>
      </c>
    </row>
    <row r="21708" spans="1:18" x14ac:dyDescent="0.3">
      <c r="A21708" t="s">
        <v>1499</v>
      </c>
      <c r="B21708" s="1">
        <v>38519</v>
      </c>
      <c r="C21708" t="s">
        <v>1532</v>
      </c>
      <c r="D21708" t="s">
        <v>1542</v>
      </c>
      <c r="E21708" t="s">
        <v>1543</v>
      </c>
      <c r="G21708" s="6" t="s">
        <v>29</v>
      </c>
      <c r="H21708" t="s">
        <v>64</v>
      </c>
      <c r="I21708" t="s">
        <v>26</v>
      </c>
      <c r="J21708" t="s">
        <v>27</v>
      </c>
      <c r="K21708">
        <v>33</v>
      </c>
      <c r="L21708">
        <v>10</v>
      </c>
      <c r="M21708" t="s">
        <v>86</v>
      </c>
      <c r="N21708">
        <v>10</v>
      </c>
      <c r="O21708" t="s">
        <v>24</v>
      </c>
      <c r="P21708" cm="1">
        <f t="array" ref="P21708">IF(Q21708&gt;0,INDEX(Q21708:Q43432,MATCH(TRUE,INDEX(Q21708:Q43432="",,),0)-1),"")</f>
        <v>5</v>
      </c>
      <c r="Q21708">
        <f t="shared" si="640"/>
        <v>1</v>
      </c>
      <c r="R21708">
        <f t="shared" si="639"/>
        <v>0</v>
      </c>
    </row>
    <row r="21709" spans="1:18" x14ac:dyDescent="0.3">
      <c r="A21709" t="s">
        <v>1499</v>
      </c>
      <c r="B21709" s="1">
        <v>38519</v>
      </c>
      <c r="C21709" t="s">
        <v>1532</v>
      </c>
      <c r="D21709" t="s">
        <v>1542</v>
      </c>
      <c r="E21709" t="s">
        <v>1543</v>
      </c>
      <c r="G21709" t="s">
        <v>19</v>
      </c>
      <c r="H21709" t="s">
        <v>69</v>
      </c>
      <c r="I21709" t="s">
        <v>21</v>
      </c>
      <c r="J21709" t="s">
        <v>22</v>
      </c>
      <c r="K21709">
        <v>23.5</v>
      </c>
      <c r="L21709">
        <v>60</v>
      </c>
      <c r="M21709" t="s">
        <v>927</v>
      </c>
      <c r="N21709">
        <v>100</v>
      </c>
      <c r="P21709" cm="1">
        <f t="array" ref="P21709">IF(Q21709&gt;0,INDEX(Q21709:Q43433,MATCH(TRUE,INDEX(Q21709:Q43433="",,),0)-1),"")</f>
        <v>5</v>
      </c>
      <c r="Q21709">
        <f t="shared" si="640"/>
        <v>2</v>
      </c>
      <c r="R21709">
        <f t="shared" si="639"/>
        <v>0</v>
      </c>
    </row>
    <row r="21710" spans="1:18" x14ac:dyDescent="0.3">
      <c r="A21710" t="s">
        <v>1499</v>
      </c>
      <c r="B21710" s="1">
        <v>38519</v>
      </c>
      <c r="C21710" t="s">
        <v>1532</v>
      </c>
      <c r="D21710" t="s">
        <v>1542</v>
      </c>
      <c r="E21710" t="s">
        <v>1543</v>
      </c>
      <c r="G21710" t="s">
        <v>19</v>
      </c>
      <c r="H21710" t="s">
        <v>69</v>
      </c>
      <c r="I21710" t="s">
        <v>26</v>
      </c>
      <c r="J21710" t="s">
        <v>27</v>
      </c>
      <c r="K21710">
        <v>787</v>
      </c>
      <c r="L21710">
        <v>14</v>
      </c>
      <c r="M21710" t="s">
        <v>927</v>
      </c>
      <c r="N21710">
        <v>25</v>
      </c>
      <c r="P21710" cm="1">
        <f t="array" ref="P21710">IF(Q21710&gt;0,INDEX(Q21710:Q43434,MATCH(TRUE,INDEX(Q21710:Q43434="",,),0)-1),"")</f>
        <v>5</v>
      </c>
      <c r="Q21710">
        <f t="shared" si="640"/>
        <v>2</v>
      </c>
      <c r="R21710">
        <f t="shared" si="639"/>
        <v>0</v>
      </c>
    </row>
    <row r="21711" spans="1:18" x14ac:dyDescent="0.3">
      <c r="A21711" t="s">
        <v>1499</v>
      </c>
      <c r="B21711" s="1">
        <v>38519</v>
      </c>
      <c r="C21711" t="s">
        <v>1532</v>
      </c>
      <c r="D21711" t="s">
        <v>1542</v>
      </c>
      <c r="E21711" t="s">
        <v>1543</v>
      </c>
      <c r="G21711" s="6" t="s">
        <v>29</v>
      </c>
      <c r="H21711" t="s">
        <v>25</v>
      </c>
      <c r="I21711" t="s">
        <v>26</v>
      </c>
      <c r="J21711" t="s">
        <v>27</v>
      </c>
      <c r="K21711">
        <v>10</v>
      </c>
      <c r="L21711">
        <v>24</v>
      </c>
      <c r="M21711" t="s">
        <v>927</v>
      </c>
      <c r="N21711">
        <v>24</v>
      </c>
      <c r="P21711" cm="1">
        <f t="array" ref="P21711">IF(Q21711&gt;0,INDEX(Q21711:Q43435,MATCH(TRUE,INDEX(Q21711:Q43435="",,),0)-1),"")</f>
        <v>5</v>
      </c>
      <c r="Q21711">
        <f t="shared" si="640"/>
        <v>2</v>
      </c>
      <c r="R21711">
        <f t="shared" si="639"/>
        <v>0</v>
      </c>
    </row>
    <row r="21712" spans="1:18" x14ac:dyDescent="0.3">
      <c r="A21712" t="s">
        <v>1499</v>
      </c>
      <c r="B21712" s="1">
        <v>38519</v>
      </c>
      <c r="C21712" t="s">
        <v>1532</v>
      </c>
      <c r="D21712" t="s">
        <v>1542</v>
      </c>
      <c r="E21712" t="s">
        <v>1543</v>
      </c>
      <c r="G21712" s="6" t="s">
        <v>29</v>
      </c>
      <c r="H21712" t="s">
        <v>64</v>
      </c>
      <c r="I21712" t="s">
        <v>26</v>
      </c>
      <c r="J21712" t="s">
        <v>27</v>
      </c>
      <c r="K21712">
        <v>33</v>
      </c>
      <c r="L21712">
        <v>10</v>
      </c>
      <c r="M21712" t="s">
        <v>927</v>
      </c>
      <c r="N21712">
        <v>10</v>
      </c>
      <c r="P21712" cm="1">
        <f t="array" ref="P21712">IF(Q21712&gt;0,INDEX(Q21712:Q43436,MATCH(TRUE,INDEX(Q21712:Q43436="",,),0)-1),"")</f>
        <v>5</v>
      </c>
      <c r="Q21712">
        <f t="shared" si="640"/>
        <v>2</v>
      </c>
      <c r="R21712">
        <f t="shared" si="639"/>
        <v>0</v>
      </c>
    </row>
    <row r="21713" spans="1:18" x14ac:dyDescent="0.3">
      <c r="A21713" t="s">
        <v>1499</v>
      </c>
      <c r="B21713" s="1">
        <v>38519</v>
      </c>
      <c r="C21713" t="s">
        <v>1532</v>
      </c>
      <c r="D21713" t="s">
        <v>1542</v>
      </c>
      <c r="E21713" t="s">
        <v>1543</v>
      </c>
      <c r="G21713" t="s">
        <v>19</v>
      </c>
      <c r="H21713" t="s">
        <v>69</v>
      </c>
      <c r="I21713" t="s">
        <v>21</v>
      </c>
      <c r="J21713" t="s">
        <v>22</v>
      </c>
      <c r="K21713">
        <v>23.5</v>
      </c>
      <c r="L21713">
        <v>60</v>
      </c>
      <c r="M21713" t="s">
        <v>1038</v>
      </c>
      <c r="N21713">
        <v>60</v>
      </c>
      <c r="P21713" cm="1">
        <f t="array" ref="P21713">IF(Q21713&gt;0,INDEX(Q21713:Q43437,MATCH(TRUE,INDEX(Q21713:Q43437="",,),0)-1),"")</f>
        <v>5</v>
      </c>
      <c r="Q21713">
        <f t="shared" si="640"/>
        <v>3</v>
      </c>
      <c r="R21713">
        <f t="shared" si="639"/>
        <v>0</v>
      </c>
    </row>
    <row r="21714" spans="1:18" x14ac:dyDescent="0.3">
      <c r="A21714" t="s">
        <v>1499</v>
      </c>
      <c r="B21714" s="1">
        <v>38519</v>
      </c>
      <c r="C21714" t="s">
        <v>1532</v>
      </c>
      <c r="D21714" t="s">
        <v>1542</v>
      </c>
      <c r="E21714" t="s">
        <v>1543</v>
      </c>
      <c r="G21714" t="s">
        <v>19</v>
      </c>
      <c r="H21714" t="s">
        <v>69</v>
      </c>
      <c r="I21714" t="s">
        <v>26</v>
      </c>
      <c r="J21714" t="s">
        <v>27</v>
      </c>
      <c r="K21714">
        <v>787</v>
      </c>
      <c r="L21714">
        <v>14</v>
      </c>
      <c r="M21714" t="s">
        <v>1038</v>
      </c>
      <c r="N21714">
        <v>16.5</v>
      </c>
      <c r="P21714" cm="1">
        <f t="array" ref="P21714">IF(Q21714&gt;0,INDEX(Q21714:Q43438,MATCH(TRUE,INDEX(Q21714:Q43438="",,),0)-1),"")</f>
        <v>5</v>
      </c>
      <c r="Q21714">
        <f t="shared" si="640"/>
        <v>3</v>
      </c>
      <c r="R21714">
        <f t="shared" si="639"/>
        <v>0</v>
      </c>
    </row>
    <row r="21715" spans="1:18" x14ac:dyDescent="0.3">
      <c r="A21715" t="s">
        <v>1499</v>
      </c>
      <c r="B21715" s="1">
        <v>38519</v>
      </c>
      <c r="C21715" t="s">
        <v>1532</v>
      </c>
      <c r="D21715" t="s">
        <v>1542</v>
      </c>
      <c r="E21715" t="s">
        <v>1543</v>
      </c>
      <c r="G21715" s="6" t="s">
        <v>29</v>
      </c>
      <c r="H21715" t="s">
        <v>25</v>
      </c>
      <c r="I21715" t="s">
        <v>26</v>
      </c>
      <c r="J21715" t="s">
        <v>27</v>
      </c>
      <c r="K21715">
        <v>10</v>
      </c>
      <c r="L21715">
        <v>24</v>
      </c>
      <c r="M21715" t="s">
        <v>1038</v>
      </c>
      <c r="N21715">
        <v>24</v>
      </c>
      <c r="P21715" cm="1">
        <f t="array" ref="P21715">IF(Q21715&gt;0,INDEX(Q21715:Q43439,MATCH(TRUE,INDEX(Q21715:Q43439="",,),0)-1),"")</f>
        <v>5</v>
      </c>
      <c r="Q21715">
        <f t="shared" si="640"/>
        <v>3</v>
      </c>
      <c r="R21715">
        <f t="shared" si="639"/>
        <v>0</v>
      </c>
    </row>
    <row r="21716" spans="1:18" x14ac:dyDescent="0.3">
      <c r="A21716" t="s">
        <v>1499</v>
      </c>
      <c r="B21716" s="1">
        <v>38519</v>
      </c>
      <c r="C21716" t="s">
        <v>1532</v>
      </c>
      <c r="D21716" t="s">
        <v>1542</v>
      </c>
      <c r="E21716" t="s">
        <v>1543</v>
      </c>
      <c r="G21716" s="6" t="s">
        <v>29</v>
      </c>
      <c r="H21716" t="s">
        <v>64</v>
      </c>
      <c r="I21716" t="s">
        <v>26</v>
      </c>
      <c r="J21716" t="s">
        <v>27</v>
      </c>
      <c r="K21716">
        <v>33</v>
      </c>
      <c r="L21716">
        <v>10</v>
      </c>
      <c r="M21716" t="s">
        <v>1038</v>
      </c>
      <c r="N21716">
        <v>10</v>
      </c>
      <c r="P21716" cm="1">
        <f t="array" ref="P21716">IF(Q21716&gt;0,INDEX(Q21716:Q43440,MATCH(TRUE,INDEX(Q21716:Q43440="",,),0)-1),"")</f>
        <v>5</v>
      </c>
      <c r="Q21716">
        <f t="shared" si="640"/>
        <v>3</v>
      </c>
      <c r="R21716">
        <f t="shared" si="639"/>
        <v>0</v>
      </c>
    </row>
    <row r="21717" spans="1:18" x14ac:dyDescent="0.3">
      <c r="A21717" t="s">
        <v>1499</v>
      </c>
      <c r="B21717" s="1">
        <v>38519</v>
      </c>
      <c r="C21717" t="s">
        <v>1532</v>
      </c>
      <c r="D21717" t="s">
        <v>1542</v>
      </c>
      <c r="E21717" t="s">
        <v>1543</v>
      </c>
      <c r="G21717" t="s">
        <v>19</v>
      </c>
      <c r="H21717" t="s">
        <v>69</v>
      </c>
      <c r="I21717" t="s">
        <v>21</v>
      </c>
      <c r="J21717" t="s">
        <v>22</v>
      </c>
      <c r="K21717">
        <v>23.5</v>
      </c>
      <c r="L21717">
        <v>60</v>
      </c>
      <c r="M21717" t="s">
        <v>182</v>
      </c>
      <c r="N21717">
        <v>75</v>
      </c>
      <c r="P21717" cm="1">
        <f t="array" ref="P21717">IF(Q21717&gt;0,INDEX(Q21717:Q43441,MATCH(TRUE,INDEX(Q21717:Q43441="",,),0)-1),"")</f>
        <v>5</v>
      </c>
      <c r="Q21717">
        <f t="shared" si="640"/>
        <v>4</v>
      </c>
      <c r="R21717">
        <f t="shared" si="639"/>
        <v>0</v>
      </c>
    </row>
    <row r="21718" spans="1:18" x14ac:dyDescent="0.3">
      <c r="A21718" t="s">
        <v>1499</v>
      </c>
      <c r="B21718" s="1">
        <v>38519</v>
      </c>
      <c r="C21718" t="s">
        <v>1532</v>
      </c>
      <c r="D21718" t="s">
        <v>1542</v>
      </c>
      <c r="E21718" t="s">
        <v>1543</v>
      </c>
      <c r="G21718" t="s">
        <v>19</v>
      </c>
      <c r="H21718" t="s">
        <v>69</v>
      </c>
      <c r="I21718" t="s">
        <v>26</v>
      </c>
      <c r="J21718" t="s">
        <v>27</v>
      </c>
      <c r="K21718">
        <v>787</v>
      </c>
      <c r="L21718">
        <v>14</v>
      </c>
      <c r="M21718" t="s">
        <v>182</v>
      </c>
      <c r="N21718">
        <v>16</v>
      </c>
      <c r="P21718" cm="1">
        <f t="array" ref="P21718">IF(Q21718&gt;0,INDEX(Q21718:Q43442,MATCH(TRUE,INDEX(Q21718:Q43442="",,),0)-1),"")</f>
        <v>5</v>
      </c>
      <c r="Q21718">
        <f t="shared" si="640"/>
        <v>4</v>
      </c>
      <c r="R21718">
        <f t="shared" si="639"/>
        <v>0</v>
      </c>
    </row>
    <row r="21719" spans="1:18" x14ac:dyDescent="0.3">
      <c r="A21719" t="s">
        <v>1499</v>
      </c>
      <c r="B21719" s="1">
        <v>38519</v>
      </c>
      <c r="C21719" t="s">
        <v>1532</v>
      </c>
      <c r="D21719" t="s">
        <v>1542</v>
      </c>
      <c r="E21719" t="s">
        <v>1543</v>
      </c>
      <c r="G21719" s="6" t="s">
        <v>29</v>
      </c>
      <c r="H21719" t="s">
        <v>25</v>
      </c>
      <c r="I21719" t="s">
        <v>26</v>
      </c>
      <c r="J21719" t="s">
        <v>27</v>
      </c>
      <c r="K21719">
        <v>10</v>
      </c>
      <c r="L21719">
        <v>24</v>
      </c>
      <c r="M21719" t="s">
        <v>182</v>
      </c>
      <c r="N21719">
        <v>24</v>
      </c>
      <c r="P21719" cm="1">
        <f t="array" ref="P21719">IF(Q21719&gt;0,INDEX(Q21719:Q43443,MATCH(TRUE,INDEX(Q21719:Q43443="",,),0)-1),"")</f>
        <v>5</v>
      </c>
      <c r="Q21719">
        <f t="shared" si="640"/>
        <v>4</v>
      </c>
      <c r="R21719">
        <f t="shared" si="639"/>
        <v>0</v>
      </c>
    </row>
    <row r="21720" spans="1:18" x14ac:dyDescent="0.3">
      <c r="A21720" t="s">
        <v>1499</v>
      </c>
      <c r="B21720" s="1">
        <v>38519</v>
      </c>
      <c r="C21720" t="s">
        <v>1532</v>
      </c>
      <c r="D21720" t="s">
        <v>1542</v>
      </c>
      <c r="E21720" t="s">
        <v>1543</v>
      </c>
      <c r="G21720" s="6" t="s">
        <v>29</v>
      </c>
      <c r="H21720" t="s">
        <v>64</v>
      </c>
      <c r="I21720" t="s">
        <v>26</v>
      </c>
      <c r="J21720" t="s">
        <v>27</v>
      </c>
      <c r="K21720">
        <v>33</v>
      </c>
      <c r="L21720">
        <v>10</v>
      </c>
      <c r="M21720" t="s">
        <v>182</v>
      </c>
      <c r="N21720">
        <v>10</v>
      </c>
      <c r="P21720" cm="1">
        <f t="array" ref="P21720">IF(Q21720&gt;0,INDEX(Q21720:Q43444,MATCH(TRUE,INDEX(Q21720:Q43444="",,),0)-1),"")</f>
        <v>5</v>
      </c>
      <c r="Q21720">
        <f t="shared" si="640"/>
        <v>4</v>
      </c>
      <c r="R21720">
        <f t="shared" si="639"/>
        <v>0</v>
      </c>
    </row>
    <row r="21721" spans="1:18" x14ac:dyDescent="0.3">
      <c r="A21721" t="s">
        <v>1499</v>
      </c>
      <c r="B21721" s="1">
        <v>38519</v>
      </c>
      <c r="C21721" t="s">
        <v>1532</v>
      </c>
      <c r="D21721" t="s">
        <v>1542</v>
      </c>
      <c r="E21721" t="s">
        <v>1543</v>
      </c>
      <c r="G21721" t="s">
        <v>19</v>
      </c>
      <c r="H21721" t="s">
        <v>69</v>
      </c>
      <c r="I21721" t="s">
        <v>21</v>
      </c>
      <c r="J21721" t="s">
        <v>22</v>
      </c>
      <c r="K21721">
        <v>23.5</v>
      </c>
      <c r="L21721">
        <v>60</v>
      </c>
      <c r="M21721" t="s">
        <v>189</v>
      </c>
      <c r="N21721">
        <v>60</v>
      </c>
      <c r="P21721" cm="1">
        <f t="array" ref="P21721">IF(Q21721&gt;0,INDEX(Q21721:Q43445,MATCH(TRUE,INDEX(Q21721:Q43445="",,),0)-1),"")</f>
        <v>5</v>
      </c>
      <c r="Q21721">
        <f t="shared" si="640"/>
        <v>5</v>
      </c>
      <c r="R21721">
        <f t="shared" si="639"/>
        <v>0</v>
      </c>
    </row>
    <row r="21722" spans="1:18" x14ac:dyDescent="0.3">
      <c r="A21722" t="s">
        <v>1499</v>
      </c>
      <c r="B21722" s="1">
        <v>38519</v>
      </c>
      <c r="C21722" t="s">
        <v>1532</v>
      </c>
      <c r="D21722" t="s">
        <v>1542</v>
      </c>
      <c r="E21722" t="s">
        <v>1543</v>
      </c>
      <c r="G21722" t="s">
        <v>19</v>
      </c>
      <c r="H21722" t="s">
        <v>69</v>
      </c>
      <c r="I21722" t="s">
        <v>26</v>
      </c>
      <c r="J21722" t="s">
        <v>27</v>
      </c>
      <c r="K21722">
        <v>787</v>
      </c>
      <c r="L21722">
        <v>14</v>
      </c>
      <c r="M21722" t="s">
        <v>189</v>
      </c>
      <c r="N21722">
        <v>14.64</v>
      </c>
      <c r="P21722" cm="1">
        <f t="array" ref="P21722">IF(Q21722&gt;0,INDEX(Q21722:Q43446,MATCH(TRUE,INDEX(Q21722:Q43446="",,),0)-1),"")</f>
        <v>5</v>
      </c>
      <c r="Q21722">
        <f t="shared" si="640"/>
        <v>5</v>
      </c>
      <c r="R21722">
        <f t="shared" si="639"/>
        <v>0</v>
      </c>
    </row>
    <row r="21723" spans="1:18" x14ac:dyDescent="0.3">
      <c r="A21723" t="s">
        <v>1499</v>
      </c>
      <c r="B21723" s="1">
        <v>38519</v>
      </c>
      <c r="C21723" t="s">
        <v>1532</v>
      </c>
      <c r="D21723" t="s">
        <v>1542</v>
      </c>
      <c r="E21723" t="s">
        <v>1543</v>
      </c>
      <c r="G21723" s="6" t="s">
        <v>29</v>
      </c>
      <c r="H21723" t="s">
        <v>25</v>
      </c>
      <c r="I21723" t="s">
        <v>26</v>
      </c>
      <c r="J21723" t="s">
        <v>27</v>
      </c>
      <c r="K21723">
        <v>10</v>
      </c>
      <c r="L21723">
        <v>24</v>
      </c>
      <c r="M21723" t="s">
        <v>189</v>
      </c>
      <c r="N21723">
        <v>24</v>
      </c>
      <c r="P21723" cm="1">
        <f t="array" ref="P21723">IF(Q21723&gt;0,INDEX(Q21723:Q43447,MATCH(TRUE,INDEX(Q21723:Q43447="",,),0)-1),"")</f>
        <v>5</v>
      </c>
      <c r="Q21723">
        <f t="shared" si="640"/>
        <v>5</v>
      </c>
      <c r="R21723">
        <f t="shared" si="639"/>
        <v>0</v>
      </c>
    </row>
    <row r="21724" spans="1:18" x14ac:dyDescent="0.3">
      <c r="A21724" t="s">
        <v>1499</v>
      </c>
      <c r="B21724" s="1">
        <v>38519</v>
      </c>
      <c r="C21724" t="s">
        <v>1532</v>
      </c>
      <c r="D21724" t="s">
        <v>1542</v>
      </c>
      <c r="E21724" t="s">
        <v>1543</v>
      </c>
      <c r="G21724" s="6" t="s">
        <v>29</v>
      </c>
      <c r="H21724" t="s">
        <v>64</v>
      </c>
      <c r="I21724" t="s">
        <v>26</v>
      </c>
      <c r="J21724" t="s">
        <v>27</v>
      </c>
      <c r="K21724">
        <v>33</v>
      </c>
      <c r="L21724">
        <v>10</v>
      </c>
      <c r="M21724" t="s">
        <v>189</v>
      </c>
      <c r="N21724">
        <v>10</v>
      </c>
      <c r="P21724" cm="1">
        <f t="array" ref="P21724">IF(Q21724&gt;0,INDEX(Q21724:Q43448,MATCH(TRUE,INDEX(Q21724:Q43448="",,),0)-1),"")</f>
        <v>5</v>
      </c>
      <c r="Q21724">
        <f t="shared" si="640"/>
        <v>5</v>
      </c>
      <c r="R21724">
        <f t="shared" si="639"/>
        <v>0</v>
      </c>
    </row>
    <row r="21725" spans="1:18" x14ac:dyDescent="0.3">
      <c r="P21725" t="str" cm="1">
        <f t="array" ref="P21725">IF(Q21725&gt;0,INDEX(Q21725:Q43449,MATCH(TRUE,INDEX(Q21725:Q43449="",,),0)-1),"")</f>
        <v/>
      </c>
      <c r="R21725" t="str">
        <f t="shared" si="639"/>
        <v/>
      </c>
    </row>
    <row r="21726" spans="1:18" x14ac:dyDescent="0.3">
      <c r="A21726" t="s">
        <v>1499</v>
      </c>
      <c r="B21726" s="1">
        <v>38519</v>
      </c>
      <c r="C21726" t="s">
        <v>1532</v>
      </c>
      <c r="D21726" t="s">
        <v>1544</v>
      </c>
      <c r="E21726" t="s">
        <v>1545</v>
      </c>
      <c r="G21726" t="s">
        <v>19</v>
      </c>
      <c r="H21726" t="s">
        <v>30</v>
      </c>
      <c r="I21726" t="s">
        <v>21</v>
      </c>
      <c r="J21726" t="s">
        <v>22</v>
      </c>
      <c r="K21726">
        <v>8.8000000000000007</v>
      </c>
      <c r="L21726">
        <v>120</v>
      </c>
      <c r="M21726" t="s">
        <v>927</v>
      </c>
      <c r="N21726">
        <v>150</v>
      </c>
      <c r="O21726" t="s">
        <v>24</v>
      </c>
      <c r="P21726" cm="1">
        <f t="array" ref="P21726">IF(Q21726&gt;0,INDEX(Q21726:Q43450,MATCH(TRUE,INDEX(Q21726:Q43450="",,),0)-1),"")</f>
        <v>5</v>
      </c>
      <c r="Q21726">
        <f>INT((ROW()-21726)/4)+1</f>
        <v>1</v>
      </c>
      <c r="R21726">
        <f t="shared" si="639"/>
        <v>0</v>
      </c>
    </row>
    <row r="21727" spans="1:18" x14ac:dyDescent="0.3">
      <c r="A21727" t="s">
        <v>1499</v>
      </c>
      <c r="B21727" s="1">
        <v>38519</v>
      </c>
      <c r="C21727" t="s">
        <v>1532</v>
      </c>
      <c r="D21727" t="s">
        <v>1544</v>
      </c>
      <c r="E21727" t="s">
        <v>1545</v>
      </c>
      <c r="G21727" t="s">
        <v>19</v>
      </c>
      <c r="H21727" t="s">
        <v>63</v>
      </c>
      <c r="I21727" t="s">
        <v>21</v>
      </c>
      <c r="J21727" t="s">
        <v>22</v>
      </c>
      <c r="K21727">
        <v>30</v>
      </c>
      <c r="L21727">
        <v>76.5</v>
      </c>
      <c r="M21727" t="s">
        <v>927</v>
      </c>
      <c r="N21727">
        <v>120</v>
      </c>
      <c r="O21727" t="s">
        <v>24</v>
      </c>
      <c r="P21727" cm="1">
        <f t="array" ref="P21727">IF(Q21727&gt;0,INDEX(Q21727:Q43451,MATCH(TRUE,INDEX(Q21727:Q43451="",,),0)-1),"")</f>
        <v>5</v>
      </c>
      <c r="Q21727">
        <f t="shared" ref="Q21727:Q21745" si="641">INT((ROW()-21726)/4)+1</f>
        <v>1</v>
      </c>
      <c r="R21727">
        <f t="shared" si="639"/>
        <v>0</v>
      </c>
    </row>
    <row r="21728" spans="1:18" x14ac:dyDescent="0.3">
      <c r="A21728" t="s">
        <v>1499</v>
      </c>
      <c r="B21728" s="1">
        <v>38519</v>
      </c>
      <c r="C21728" t="s">
        <v>1532</v>
      </c>
      <c r="D21728" t="s">
        <v>1544</v>
      </c>
      <c r="E21728" t="s">
        <v>1545</v>
      </c>
      <c r="G21728" t="s">
        <v>19</v>
      </c>
      <c r="H21728" t="s">
        <v>30</v>
      </c>
      <c r="I21728" t="s">
        <v>26</v>
      </c>
      <c r="J21728" t="s">
        <v>27</v>
      </c>
      <c r="K21728">
        <v>56</v>
      </c>
      <c r="L21728">
        <v>17.25</v>
      </c>
      <c r="M21728" t="s">
        <v>927</v>
      </c>
      <c r="N21728">
        <v>29</v>
      </c>
      <c r="O21728" t="s">
        <v>24</v>
      </c>
      <c r="P21728" cm="1">
        <f t="array" ref="P21728">IF(Q21728&gt;0,INDEX(Q21728:Q43452,MATCH(TRUE,INDEX(Q21728:Q43452="",,),0)-1),"")</f>
        <v>5</v>
      </c>
      <c r="Q21728">
        <f t="shared" si="641"/>
        <v>1</v>
      </c>
      <c r="R21728">
        <f t="shared" si="639"/>
        <v>0</v>
      </c>
    </row>
    <row r="21729" spans="1:18" x14ac:dyDescent="0.3">
      <c r="A21729" t="s">
        <v>1499</v>
      </c>
      <c r="B21729" s="1">
        <v>38519</v>
      </c>
      <c r="C21729" t="s">
        <v>1532</v>
      </c>
      <c r="D21729" t="s">
        <v>1544</v>
      </c>
      <c r="E21729" t="s">
        <v>1545</v>
      </c>
      <c r="G21729" t="s">
        <v>19</v>
      </c>
      <c r="H21729" t="s">
        <v>63</v>
      </c>
      <c r="I21729" t="s">
        <v>26</v>
      </c>
      <c r="J21729" t="s">
        <v>27</v>
      </c>
      <c r="K21729">
        <v>244</v>
      </c>
      <c r="L21729">
        <v>18</v>
      </c>
      <c r="M21729" t="s">
        <v>927</v>
      </c>
      <c r="N21729">
        <v>32</v>
      </c>
      <c r="O21729" t="s">
        <v>24</v>
      </c>
      <c r="P21729" cm="1">
        <f t="array" ref="P21729">IF(Q21729&gt;0,INDEX(Q21729:Q43453,MATCH(TRUE,INDEX(Q21729:Q43453="",,),0)-1),"")</f>
        <v>5</v>
      </c>
      <c r="Q21729">
        <f t="shared" si="641"/>
        <v>1</v>
      </c>
      <c r="R21729">
        <f t="shared" si="639"/>
        <v>0</v>
      </c>
    </row>
    <row r="21730" spans="1:18" x14ac:dyDescent="0.3">
      <c r="A21730" t="s">
        <v>1499</v>
      </c>
      <c r="B21730" s="1">
        <v>38519</v>
      </c>
      <c r="C21730" t="s">
        <v>1532</v>
      </c>
      <c r="D21730" t="s">
        <v>1544</v>
      </c>
      <c r="E21730" t="s">
        <v>1545</v>
      </c>
      <c r="G21730" t="s">
        <v>19</v>
      </c>
      <c r="H21730" t="s">
        <v>30</v>
      </c>
      <c r="I21730" t="s">
        <v>21</v>
      </c>
      <c r="J21730" t="s">
        <v>22</v>
      </c>
      <c r="K21730">
        <v>8.8000000000000007</v>
      </c>
      <c r="L21730">
        <v>120</v>
      </c>
      <c r="M21730" t="s">
        <v>100</v>
      </c>
      <c r="N21730">
        <v>125.1</v>
      </c>
      <c r="P21730" cm="1">
        <f t="array" ref="P21730">IF(Q21730&gt;0,INDEX(Q21730:Q43454,MATCH(TRUE,INDEX(Q21730:Q43454="",,),0)-1),"")</f>
        <v>5</v>
      </c>
      <c r="Q21730">
        <f t="shared" si="641"/>
        <v>2</v>
      </c>
      <c r="R21730">
        <f t="shared" si="639"/>
        <v>0</v>
      </c>
    </row>
    <row r="21731" spans="1:18" x14ac:dyDescent="0.3">
      <c r="A21731" t="s">
        <v>1499</v>
      </c>
      <c r="B21731" s="1">
        <v>38519</v>
      </c>
      <c r="C21731" t="s">
        <v>1532</v>
      </c>
      <c r="D21731" t="s">
        <v>1544</v>
      </c>
      <c r="E21731" t="s">
        <v>1545</v>
      </c>
      <c r="G21731" t="s">
        <v>19</v>
      </c>
      <c r="H21731" t="s">
        <v>63</v>
      </c>
      <c r="I21731" t="s">
        <v>21</v>
      </c>
      <c r="J21731" t="s">
        <v>22</v>
      </c>
      <c r="K21731">
        <v>30</v>
      </c>
      <c r="L21731">
        <v>76.5</v>
      </c>
      <c r="M21731" t="s">
        <v>100</v>
      </c>
      <c r="N21731">
        <v>100.1</v>
      </c>
      <c r="P21731" cm="1">
        <f t="array" ref="P21731">IF(Q21731&gt;0,INDEX(Q21731:Q43455,MATCH(TRUE,INDEX(Q21731:Q43455="",,),0)-1),"")</f>
        <v>5</v>
      </c>
      <c r="Q21731">
        <f t="shared" si="641"/>
        <v>2</v>
      </c>
      <c r="R21731">
        <f t="shared" si="639"/>
        <v>0</v>
      </c>
    </row>
    <row r="21732" spans="1:18" x14ac:dyDescent="0.3">
      <c r="A21732" t="s">
        <v>1499</v>
      </c>
      <c r="B21732" s="1">
        <v>38519</v>
      </c>
      <c r="C21732" t="s">
        <v>1532</v>
      </c>
      <c r="D21732" t="s">
        <v>1544</v>
      </c>
      <c r="E21732" t="s">
        <v>1545</v>
      </c>
      <c r="G21732" t="s">
        <v>19</v>
      </c>
      <c r="H21732" t="s">
        <v>30</v>
      </c>
      <c r="I21732" t="s">
        <v>26</v>
      </c>
      <c r="J21732" t="s">
        <v>27</v>
      </c>
      <c r="K21732">
        <v>56</v>
      </c>
      <c r="L21732">
        <v>17.25</v>
      </c>
      <c r="M21732" t="s">
        <v>100</v>
      </c>
      <c r="N21732">
        <v>31.25</v>
      </c>
      <c r="P21732" cm="1">
        <f t="array" ref="P21732">IF(Q21732&gt;0,INDEX(Q21732:Q43456,MATCH(TRUE,INDEX(Q21732:Q43456="",,),0)-1),"")</f>
        <v>5</v>
      </c>
      <c r="Q21732">
        <f t="shared" si="641"/>
        <v>2</v>
      </c>
      <c r="R21732">
        <f t="shared" si="639"/>
        <v>0</v>
      </c>
    </row>
    <row r="21733" spans="1:18" x14ac:dyDescent="0.3">
      <c r="A21733" t="s">
        <v>1499</v>
      </c>
      <c r="B21733" s="1">
        <v>38519</v>
      </c>
      <c r="C21733" t="s">
        <v>1532</v>
      </c>
      <c r="D21733" t="s">
        <v>1544</v>
      </c>
      <c r="E21733" t="s">
        <v>1545</v>
      </c>
      <c r="G21733" t="s">
        <v>19</v>
      </c>
      <c r="H21733" t="s">
        <v>63</v>
      </c>
      <c r="I21733" t="s">
        <v>26</v>
      </c>
      <c r="J21733" t="s">
        <v>27</v>
      </c>
      <c r="K21733">
        <v>244</v>
      </c>
      <c r="L21733">
        <v>18</v>
      </c>
      <c r="M21733" t="s">
        <v>100</v>
      </c>
      <c r="N21733">
        <v>32.1</v>
      </c>
      <c r="P21733" cm="1">
        <f t="array" ref="P21733">IF(Q21733&gt;0,INDEX(Q21733:Q43457,MATCH(TRUE,INDEX(Q21733:Q43457="",,),0)-1),"")</f>
        <v>5</v>
      </c>
      <c r="Q21733">
        <f t="shared" si="641"/>
        <v>2</v>
      </c>
      <c r="R21733">
        <f t="shared" si="639"/>
        <v>0</v>
      </c>
    </row>
    <row r="21734" spans="1:18" x14ac:dyDescent="0.3">
      <c r="A21734" t="s">
        <v>1499</v>
      </c>
      <c r="B21734" s="1">
        <v>38519</v>
      </c>
      <c r="C21734" t="s">
        <v>1532</v>
      </c>
      <c r="D21734" t="s">
        <v>1544</v>
      </c>
      <c r="E21734" t="s">
        <v>1545</v>
      </c>
      <c r="G21734" t="s">
        <v>19</v>
      </c>
      <c r="H21734" t="s">
        <v>30</v>
      </c>
      <c r="I21734" t="s">
        <v>21</v>
      </c>
      <c r="J21734" t="s">
        <v>22</v>
      </c>
      <c r="K21734">
        <v>8.8000000000000007</v>
      </c>
      <c r="L21734">
        <v>120</v>
      </c>
      <c r="M21734" t="s">
        <v>1038</v>
      </c>
      <c r="N21734">
        <v>120</v>
      </c>
      <c r="P21734" cm="1">
        <f t="array" ref="P21734">IF(Q21734&gt;0,INDEX(Q21734:Q43458,MATCH(TRUE,INDEX(Q21734:Q43458="",,),0)-1),"")</f>
        <v>5</v>
      </c>
      <c r="Q21734">
        <f t="shared" si="641"/>
        <v>3</v>
      </c>
      <c r="R21734">
        <f t="shared" si="639"/>
        <v>0</v>
      </c>
    </row>
    <row r="21735" spans="1:18" x14ac:dyDescent="0.3">
      <c r="A21735" t="s">
        <v>1499</v>
      </c>
      <c r="B21735" s="1">
        <v>38519</v>
      </c>
      <c r="C21735" t="s">
        <v>1532</v>
      </c>
      <c r="D21735" t="s">
        <v>1544</v>
      </c>
      <c r="E21735" t="s">
        <v>1545</v>
      </c>
      <c r="G21735" t="s">
        <v>19</v>
      </c>
      <c r="H21735" t="s">
        <v>63</v>
      </c>
      <c r="I21735" t="s">
        <v>21</v>
      </c>
      <c r="J21735" t="s">
        <v>22</v>
      </c>
      <c r="K21735">
        <v>30</v>
      </c>
      <c r="L21735">
        <v>76.5</v>
      </c>
      <c r="M21735" t="s">
        <v>1038</v>
      </c>
      <c r="N21735">
        <v>80</v>
      </c>
      <c r="P21735" cm="1">
        <f t="array" ref="P21735">IF(Q21735&gt;0,INDEX(Q21735:Q43459,MATCH(TRUE,INDEX(Q21735:Q43459="",,),0)-1),"")</f>
        <v>5</v>
      </c>
      <c r="Q21735">
        <f t="shared" si="641"/>
        <v>3</v>
      </c>
      <c r="R21735">
        <f t="shared" si="639"/>
        <v>0</v>
      </c>
    </row>
    <row r="21736" spans="1:18" x14ac:dyDescent="0.3">
      <c r="A21736" t="s">
        <v>1499</v>
      </c>
      <c r="B21736" s="1">
        <v>38519</v>
      </c>
      <c r="C21736" t="s">
        <v>1532</v>
      </c>
      <c r="D21736" t="s">
        <v>1544</v>
      </c>
      <c r="E21736" t="s">
        <v>1545</v>
      </c>
      <c r="G21736" t="s">
        <v>19</v>
      </c>
      <c r="H21736" t="s">
        <v>30</v>
      </c>
      <c r="I21736" t="s">
        <v>26</v>
      </c>
      <c r="J21736" t="s">
        <v>27</v>
      </c>
      <c r="K21736">
        <v>56</v>
      </c>
      <c r="L21736">
        <v>17.25</v>
      </c>
      <c r="M21736" t="s">
        <v>1038</v>
      </c>
      <c r="N21736">
        <v>30</v>
      </c>
      <c r="P21736" cm="1">
        <f t="array" ref="P21736">IF(Q21736&gt;0,INDEX(Q21736:Q43460,MATCH(TRUE,INDEX(Q21736:Q43460="",,),0)-1),"")</f>
        <v>5</v>
      </c>
      <c r="Q21736">
        <f t="shared" si="641"/>
        <v>3</v>
      </c>
      <c r="R21736">
        <f t="shared" si="639"/>
        <v>0</v>
      </c>
    </row>
    <row r="21737" spans="1:18" x14ac:dyDescent="0.3">
      <c r="A21737" t="s">
        <v>1499</v>
      </c>
      <c r="B21737" s="1">
        <v>38519</v>
      </c>
      <c r="C21737" t="s">
        <v>1532</v>
      </c>
      <c r="D21737" t="s">
        <v>1544</v>
      </c>
      <c r="E21737" t="s">
        <v>1545</v>
      </c>
      <c r="G21737" t="s">
        <v>19</v>
      </c>
      <c r="H21737" t="s">
        <v>63</v>
      </c>
      <c r="I21737" t="s">
        <v>26</v>
      </c>
      <c r="J21737" t="s">
        <v>27</v>
      </c>
      <c r="K21737">
        <v>244</v>
      </c>
      <c r="L21737">
        <v>18</v>
      </c>
      <c r="M21737" t="s">
        <v>1038</v>
      </c>
      <c r="N21737">
        <v>33.01</v>
      </c>
      <c r="P21737" cm="1">
        <f t="array" ref="P21737">IF(Q21737&gt;0,INDEX(Q21737:Q43461,MATCH(TRUE,INDEX(Q21737:Q43461="",,),0)-1),"")</f>
        <v>5</v>
      </c>
      <c r="Q21737">
        <f t="shared" si="641"/>
        <v>3</v>
      </c>
      <c r="R21737">
        <f t="shared" si="639"/>
        <v>0</v>
      </c>
    </row>
    <row r="21738" spans="1:18" x14ac:dyDescent="0.3">
      <c r="A21738" t="s">
        <v>1499</v>
      </c>
      <c r="B21738" s="1">
        <v>38519</v>
      </c>
      <c r="C21738" t="s">
        <v>1532</v>
      </c>
      <c r="D21738" t="s">
        <v>1544</v>
      </c>
      <c r="E21738" t="s">
        <v>1545</v>
      </c>
      <c r="G21738" t="s">
        <v>19</v>
      </c>
      <c r="H21738" t="s">
        <v>30</v>
      </c>
      <c r="I21738" t="s">
        <v>21</v>
      </c>
      <c r="J21738" t="s">
        <v>22</v>
      </c>
      <c r="K21738">
        <v>8.8000000000000007</v>
      </c>
      <c r="L21738">
        <v>120</v>
      </c>
      <c r="M21738" t="s">
        <v>182</v>
      </c>
      <c r="N21738">
        <v>125</v>
      </c>
      <c r="P21738" cm="1">
        <f t="array" ref="P21738">IF(Q21738&gt;0,INDEX(Q21738:Q43462,MATCH(TRUE,INDEX(Q21738:Q43462="",,),0)-1),"")</f>
        <v>5</v>
      </c>
      <c r="Q21738">
        <f t="shared" si="641"/>
        <v>4</v>
      </c>
      <c r="R21738">
        <f t="shared" si="639"/>
        <v>0</v>
      </c>
    </row>
    <row r="21739" spans="1:18" x14ac:dyDescent="0.3">
      <c r="A21739" t="s">
        <v>1499</v>
      </c>
      <c r="B21739" s="1">
        <v>38519</v>
      </c>
      <c r="C21739" t="s">
        <v>1532</v>
      </c>
      <c r="D21739" t="s">
        <v>1544</v>
      </c>
      <c r="E21739" t="s">
        <v>1545</v>
      </c>
      <c r="G21739" t="s">
        <v>19</v>
      </c>
      <c r="H21739" t="s">
        <v>63</v>
      </c>
      <c r="I21739" t="s">
        <v>21</v>
      </c>
      <c r="J21739" t="s">
        <v>22</v>
      </c>
      <c r="K21739">
        <v>30</v>
      </c>
      <c r="L21739">
        <v>76.5</v>
      </c>
      <c r="M21739" t="s">
        <v>182</v>
      </c>
      <c r="N21739">
        <v>90</v>
      </c>
      <c r="P21739" cm="1">
        <f t="array" ref="P21739">IF(Q21739&gt;0,INDEX(Q21739:Q43463,MATCH(TRUE,INDEX(Q21739:Q43463="",,),0)-1),"")</f>
        <v>5</v>
      </c>
      <c r="Q21739">
        <f t="shared" si="641"/>
        <v>4</v>
      </c>
      <c r="R21739">
        <f t="shared" si="639"/>
        <v>0</v>
      </c>
    </row>
    <row r="21740" spans="1:18" x14ac:dyDescent="0.3">
      <c r="A21740" t="s">
        <v>1499</v>
      </c>
      <c r="B21740" s="1">
        <v>38519</v>
      </c>
      <c r="C21740" t="s">
        <v>1532</v>
      </c>
      <c r="D21740" t="s">
        <v>1544</v>
      </c>
      <c r="E21740" t="s">
        <v>1545</v>
      </c>
      <c r="G21740" t="s">
        <v>19</v>
      </c>
      <c r="H21740" t="s">
        <v>30</v>
      </c>
      <c r="I21740" t="s">
        <v>26</v>
      </c>
      <c r="J21740" t="s">
        <v>27</v>
      </c>
      <c r="K21740">
        <v>56</v>
      </c>
      <c r="L21740">
        <v>17.25</v>
      </c>
      <c r="M21740" t="s">
        <v>182</v>
      </c>
      <c r="N21740">
        <v>21</v>
      </c>
      <c r="P21740" cm="1">
        <f t="array" ref="P21740">IF(Q21740&gt;0,INDEX(Q21740:Q43464,MATCH(TRUE,INDEX(Q21740:Q43464="",,),0)-1),"")</f>
        <v>5</v>
      </c>
      <c r="Q21740">
        <f t="shared" si="641"/>
        <v>4</v>
      </c>
      <c r="R21740">
        <f t="shared" si="639"/>
        <v>0</v>
      </c>
    </row>
    <row r="21741" spans="1:18" x14ac:dyDescent="0.3">
      <c r="A21741" t="s">
        <v>1499</v>
      </c>
      <c r="B21741" s="1">
        <v>38519</v>
      </c>
      <c r="C21741" t="s">
        <v>1532</v>
      </c>
      <c r="D21741" t="s">
        <v>1544</v>
      </c>
      <c r="E21741" t="s">
        <v>1545</v>
      </c>
      <c r="G21741" t="s">
        <v>19</v>
      </c>
      <c r="H21741" t="s">
        <v>63</v>
      </c>
      <c r="I21741" t="s">
        <v>26</v>
      </c>
      <c r="J21741" t="s">
        <v>27</v>
      </c>
      <c r="K21741">
        <v>244</v>
      </c>
      <c r="L21741">
        <v>18</v>
      </c>
      <c r="M21741" t="s">
        <v>182</v>
      </c>
      <c r="N21741">
        <v>24.8</v>
      </c>
      <c r="P21741" cm="1">
        <f t="array" ref="P21741">IF(Q21741&gt;0,INDEX(Q21741:Q43465,MATCH(TRUE,INDEX(Q21741:Q43465="",,),0)-1),"")</f>
        <v>5</v>
      </c>
      <c r="Q21741">
        <f t="shared" si="641"/>
        <v>4</v>
      </c>
      <c r="R21741">
        <f t="shared" si="639"/>
        <v>0</v>
      </c>
    </row>
    <row r="21742" spans="1:18" x14ac:dyDescent="0.3">
      <c r="A21742" t="s">
        <v>1499</v>
      </c>
      <c r="B21742" s="1">
        <v>38519</v>
      </c>
      <c r="C21742" t="s">
        <v>1532</v>
      </c>
      <c r="D21742" t="s">
        <v>1544</v>
      </c>
      <c r="E21742" t="s">
        <v>1545</v>
      </c>
      <c r="G21742" t="s">
        <v>19</v>
      </c>
      <c r="H21742" t="s">
        <v>30</v>
      </c>
      <c r="I21742" t="s">
        <v>21</v>
      </c>
      <c r="J21742" t="s">
        <v>22</v>
      </c>
      <c r="K21742">
        <v>8.8000000000000007</v>
      </c>
      <c r="L21742">
        <v>120</v>
      </c>
      <c r="M21742" t="s">
        <v>526</v>
      </c>
      <c r="N21742">
        <v>150</v>
      </c>
      <c r="P21742" cm="1">
        <f t="array" ref="P21742">IF(Q21742&gt;0,INDEX(Q21742:Q43466,MATCH(TRUE,INDEX(Q21742:Q43466="",,),0)-1),"")</f>
        <v>5</v>
      </c>
      <c r="Q21742">
        <f t="shared" si="641"/>
        <v>5</v>
      </c>
      <c r="R21742">
        <f t="shared" si="639"/>
        <v>0</v>
      </c>
    </row>
    <row r="21743" spans="1:18" x14ac:dyDescent="0.3">
      <c r="A21743" t="s">
        <v>1499</v>
      </c>
      <c r="B21743" s="1">
        <v>38519</v>
      </c>
      <c r="C21743" t="s">
        <v>1532</v>
      </c>
      <c r="D21743" t="s">
        <v>1544</v>
      </c>
      <c r="E21743" t="s">
        <v>1545</v>
      </c>
      <c r="G21743" t="s">
        <v>19</v>
      </c>
      <c r="H21743" t="s">
        <v>63</v>
      </c>
      <c r="I21743" t="s">
        <v>21</v>
      </c>
      <c r="J21743" t="s">
        <v>22</v>
      </c>
      <c r="K21743">
        <v>30</v>
      </c>
      <c r="L21743">
        <v>76.5</v>
      </c>
      <c r="M21743" t="s">
        <v>526</v>
      </c>
      <c r="N21743">
        <v>80</v>
      </c>
      <c r="P21743" cm="1">
        <f t="array" ref="P21743">IF(Q21743&gt;0,INDEX(Q21743:Q43467,MATCH(TRUE,INDEX(Q21743:Q43467="",,),0)-1),"")</f>
        <v>5</v>
      </c>
      <c r="Q21743">
        <f t="shared" si="641"/>
        <v>5</v>
      </c>
      <c r="R21743">
        <f t="shared" si="639"/>
        <v>0</v>
      </c>
    </row>
    <row r="21744" spans="1:18" x14ac:dyDescent="0.3">
      <c r="A21744" t="s">
        <v>1499</v>
      </c>
      <c r="B21744" s="1">
        <v>38519</v>
      </c>
      <c r="C21744" t="s">
        <v>1532</v>
      </c>
      <c r="D21744" t="s">
        <v>1544</v>
      </c>
      <c r="E21744" t="s">
        <v>1545</v>
      </c>
      <c r="G21744" t="s">
        <v>19</v>
      </c>
      <c r="H21744" t="s">
        <v>30</v>
      </c>
      <c r="I21744" t="s">
        <v>26</v>
      </c>
      <c r="J21744" t="s">
        <v>27</v>
      </c>
      <c r="K21744">
        <v>56</v>
      </c>
      <c r="L21744">
        <v>17.25</v>
      </c>
      <c r="M21744" t="s">
        <v>526</v>
      </c>
      <c r="N21744">
        <v>20</v>
      </c>
      <c r="P21744" cm="1">
        <f t="array" ref="P21744">IF(Q21744&gt;0,INDEX(Q21744:Q43468,MATCH(TRUE,INDEX(Q21744:Q43468="",,),0)-1),"")</f>
        <v>5</v>
      </c>
      <c r="Q21744">
        <f t="shared" si="641"/>
        <v>5</v>
      </c>
      <c r="R21744">
        <f t="shared" ref="R21744:R21807" si="642">IF(P21744="","",0)</f>
        <v>0</v>
      </c>
    </row>
    <row r="21745" spans="1:18" x14ac:dyDescent="0.3">
      <c r="A21745" t="s">
        <v>1499</v>
      </c>
      <c r="B21745" s="1">
        <v>38519</v>
      </c>
      <c r="C21745" t="s">
        <v>1532</v>
      </c>
      <c r="D21745" t="s">
        <v>1544</v>
      </c>
      <c r="E21745" t="s">
        <v>1545</v>
      </c>
      <c r="G21745" t="s">
        <v>19</v>
      </c>
      <c r="H21745" t="s">
        <v>63</v>
      </c>
      <c r="I21745" t="s">
        <v>26</v>
      </c>
      <c r="J21745" t="s">
        <v>27</v>
      </c>
      <c r="K21745">
        <v>244</v>
      </c>
      <c r="L21745">
        <v>18</v>
      </c>
      <c r="M21745" t="s">
        <v>526</v>
      </c>
      <c r="N21745">
        <v>20</v>
      </c>
      <c r="P21745" cm="1">
        <f t="array" ref="P21745">IF(Q21745&gt;0,INDEX(Q21745:Q43469,MATCH(TRUE,INDEX(Q21745:Q43469="",,),0)-1),"")</f>
        <v>5</v>
      </c>
      <c r="Q21745">
        <f t="shared" si="641"/>
        <v>5</v>
      </c>
      <c r="R21745">
        <f t="shared" si="642"/>
        <v>0</v>
      </c>
    </row>
    <row r="21746" spans="1:18" x14ac:dyDescent="0.3">
      <c r="P21746" t="str" cm="1">
        <f t="array" ref="P21746">IF(Q21746&gt;0,INDEX(Q21746:Q43470,MATCH(TRUE,INDEX(Q21746:Q43470="",,),0)-1),"")</f>
        <v/>
      </c>
      <c r="R21746" t="str">
        <f t="shared" si="642"/>
        <v/>
      </c>
    </row>
    <row r="21747" spans="1:18" x14ac:dyDescent="0.3">
      <c r="A21747" t="s">
        <v>1499</v>
      </c>
      <c r="B21747" s="1">
        <v>38519</v>
      </c>
      <c r="C21747" t="s">
        <v>1532</v>
      </c>
      <c r="D21747" t="s">
        <v>1141</v>
      </c>
      <c r="E21747" t="s">
        <v>1546</v>
      </c>
      <c r="G21747" t="s">
        <v>19</v>
      </c>
      <c r="H21747" t="s">
        <v>41</v>
      </c>
      <c r="I21747" t="s">
        <v>21</v>
      </c>
      <c r="J21747" t="s">
        <v>22</v>
      </c>
      <c r="K21747">
        <v>84.9</v>
      </c>
      <c r="L21747">
        <v>150</v>
      </c>
      <c r="M21747" t="s">
        <v>1038</v>
      </c>
      <c r="N21747">
        <v>170</v>
      </c>
      <c r="O21747" t="s">
        <v>24</v>
      </c>
      <c r="P21747" cm="1">
        <f t="array" ref="P21747">IF(Q21747&gt;0,INDEX(Q21747:Q43471,MATCH(TRUE,INDEX(Q21747:Q43471="",,),0)-1),"")</f>
        <v>5</v>
      </c>
      <c r="Q21747">
        <v>1</v>
      </c>
      <c r="R21747">
        <f t="shared" si="642"/>
        <v>0</v>
      </c>
    </row>
    <row r="21748" spans="1:18" x14ac:dyDescent="0.3">
      <c r="A21748" t="s">
        <v>1499</v>
      </c>
      <c r="B21748" s="1">
        <v>38519</v>
      </c>
      <c r="C21748" t="s">
        <v>1532</v>
      </c>
      <c r="D21748" t="s">
        <v>1141</v>
      </c>
      <c r="E21748" t="s">
        <v>1546</v>
      </c>
      <c r="G21748" t="s">
        <v>19</v>
      </c>
      <c r="H21748" t="s">
        <v>41</v>
      </c>
      <c r="I21748" t="s">
        <v>26</v>
      </c>
      <c r="J21748" t="s">
        <v>27</v>
      </c>
      <c r="K21748">
        <v>349</v>
      </c>
      <c r="L21748">
        <v>55</v>
      </c>
      <c r="M21748" t="s">
        <v>1038</v>
      </c>
      <c r="N21748">
        <v>84.01</v>
      </c>
      <c r="O21748" t="s">
        <v>24</v>
      </c>
      <c r="P21748" cm="1">
        <f t="array" ref="P21748">IF(Q21748&gt;0,INDEX(Q21748:Q43472,MATCH(TRUE,INDEX(Q21748:Q43472="",,),0)-1),"")</f>
        <v>5</v>
      </c>
      <c r="Q21748">
        <v>1</v>
      </c>
      <c r="R21748">
        <f t="shared" si="642"/>
        <v>0</v>
      </c>
    </row>
    <row r="21749" spans="1:18" x14ac:dyDescent="0.3">
      <c r="A21749" t="s">
        <v>1499</v>
      </c>
      <c r="B21749" s="1">
        <v>38519</v>
      </c>
      <c r="C21749" t="s">
        <v>1532</v>
      </c>
      <c r="D21749" t="s">
        <v>1141</v>
      </c>
      <c r="E21749" t="s">
        <v>1546</v>
      </c>
      <c r="G21749" t="s">
        <v>19</v>
      </c>
      <c r="H21749" t="s">
        <v>41</v>
      </c>
      <c r="I21749" t="s">
        <v>21</v>
      </c>
      <c r="J21749" t="s">
        <v>22</v>
      </c>
      <c r="K21749">
        <v>84.9</v>
      </c>
      <c r="L21749">
        <v>150</v>
      </c>
      <c r="M21749" t="s">
        <v>45</v>
      </c>
      <c r="N21749">
        <v>170</v>
      </c>
      <c r="P21749" cm="1">
        <f t="array" ref="P21749">IF(Q21749&gt;0,INDEX(Q21749:Q43473,MATCH(TRUE,INDEX(Q21749:Q43473="",,),0)-1),"")</f>
        <v>5</v>
      </c>
      <c r="Q21749">
        <v>2</v>
      </c>
      <c r="R21749">
        <f t="shared" si="642"/>
        <v>0</v>
      </c>
    </row>
    <row r="21750" spans="1:18" x14ac:dyDescent="0.3">
      <c r="A21750" t="s">
        <v>1499</v>
      </c>
      <c r="B21750" s="1">
        <v>38519</v>
      </c>
      <c r="C21750" t="s">
        <v>1532</v>
      </c>
      <c r="D21750" t="s">
        <v>1141</v>
      </c>
      <c r="E21750" t="s">
        <v>1546</v>
      </c>
      <c r="G21750" t="s">
        <v>19</v>
      </c>
      <c r="H21750" t="s">
        <v>41</v>
      </c>
      <c r="I21750" t="s">
        <v>26</v>
      </c>
      <c r="J21750" t="s">
        <v>27</v>
      </c>
      <c r="K21750">
        <v>349</v>
      </c>
      <c r="L21750">
        <v>55</v>
      </c>
      <c r="M21750" t="s">
        <v>45</v>
      </c>
      <c r="N21750">
        <v>80.13</v>
      </c>
      <c r="P21750" cm="1">
        <f t="array" ref="P21750">IF(Q21750&gt;0,INDEX(Q21750:Q43474,MATCH(TRUE,INDEX(Q21750:Q43474="",,),0)-1),"")</f>
        <v>5</v>
      </c>
      <c r="Q21750">
        <v>2</v>
      </c>
      <c r="R21750">
        <f t="shared" si="642"/>
        <v>0</v>
      </c>
    </row>
    <row r="21751" spans="1:18" x14ac:dyDescent="0.3">
      <c r="A21751" t="s">
        <v>1499</v>
      </c>
      <c r="B21751" s="1">
        <v>38519</v>
      </c>
      <c r="C21751" t="s">
        <v>1532</v>
      </c>
      <c r="D21751" t="s">
        <v>1141</v>
      </c>
      <c r="E21751" t="s">
        <v>1546</v>
      </c>
      <c r="G21751" t="s">
        <v>19</v>
      </c>
      <c r="H21751" t="s">
        <v>41</v>
      </c>
      <c r="I21751" t="s">
        <v>21</v>
      </c>
      <c r="J21751" t="s">
        <v>22</v>
      </c>
      <c r="K21751">
        <v>84.9</v>
      </c>
      <c r="L21751">
        <v>150</v>
      </c>
      <c r="M21751" t="s">
        <v>182</v>
      </c>
      <c r="N21751">
        <v>200</v>
      </c>
      <c r="P21751" cm="1">
        <f t="array" ref="P21751">IF(Q21751&gt;0,INDEX(Q21751:Q43475,MATCH(TRUE,INDEX(Q21751:Q43475="",,),0)-1),"")</f>
        <v>5</v>
      </c>
      <c r="Q21751">
        <v>3</v>
      </c>
      <c r="R21751">
        <f t="shared" si="642"/>
        <v>0</v>
      </c>
    </row>
    <row r="21752" spans="1:18" x14ac:dyDescent="0.3">
      <c r="A21752" t="s">
        <v>1499</v>
      </c>
      <c r="B21752" s="1">
        <v>38519</v>
      </c>
      <c r="C21752" t="s">
        <v>1532</v>
      </c>
      <c r="D21752" t="s">
        <v>1141</v>
      </c>
      <c r="E21752" t="s">
        <v>1546</v>
      </c>
      <c r="G21752" t="s">
        <v>19</v>
      </c>
      <c r="H21752" t="s">
        <v>41</v>
      </c>
      <c r="I21752" t="s">
        <v>26</v>
      </c>
      <c r="J21752" t="s">
        <v>27</v>
      </c>
      <c r="K21752">
        <v>349</v>
      </c>
      <c r="L21752">
        <v>55</v>
      </c>
      <c r="M21752" t="s">
        <v>182</v>
      </c>
      <c r="N21752">
        <v>68.78</v>
      </c>
      <c r="P21752" cm="1">
        <f t="array" ref="P21752">IF(Q21752&gt;0,INDEX(Q21752:Q43476,MATCH(TRUE,INDEX(Q21752:Q43476="",,),0)-1),"")</f>
        <v>5</v>
      </c>
      <c r="Q21752">
        <v>3</v>
      </c>
      <c r="R21752">
        <f t="shared" si="642"/>
        <v>0</v>
      </c>
    </row>
    <row r="21753" spans="1:18" x14ac:dyDescent="0.3">
      <c r="A21753" t="s">
        <v>1499</v>
      </c>
      <c r="B21753" s="1">
        <v>38519</v>
      </c>
      <c r="C21753" t="s">
        <v>1532</v>
      </c>
      <c r="D21753" t="s">
        <v>1141</v>
      </c>
      <c r="E21753" t="s">
        <v>1546</v>
      </c>
      <c r="G21753" t="s">
        <v>19</v>
      </c>
      <c r="H21753" t="s">
        <v>41</v>
      </c>
      <c r="I21753" t="s">
        <v>21</v>
      </c>
      <c r="J21753" t="s">
        <v>22</v>
      </c>
      <c r="K21753">
        <v>84.9</v>
      </c>
      <c r="L21753">
        <v>150</v>
      </c>
      <c r="M21753" t="s">
        <v>189</v>
      </c>
      <c r="N21753">
        <v>150</v>
      </c>
      <c r="P21753" cm="1">
        <f t="array" ref="P21753">IF(Q21753&gt;0,INDEX(Q21753:Q43477,MATCH(TRUE,INDEX(Q21753:Q43477="",,),0)-1),"")</f>
        <v>5</v>
      </c>
      <c r="Q21753">
        <v>4</v>
      </c>
      <c r="R21753">
        <f t="shared" si="642"/>
        <v>0</v>
      </c>
    </row>
    <row r="21754" spans="1:18" x14ac:dyDescent="0.3">
      <c r="A21754" t="s">
        <v>1499</v>
      </c>
      <c r="B21754" s="1">
        <v>38519</v>
      </c>
      <c r="C21754" t="s">
        <v>1532</v>
      </c>
      <c r="D21754" t="s">
        <v>1141</v>
      </c>
      <c r="E21754" t="s">
        <v>1546</v>
      </c>
      <c r="G21754" t="s">
        <v>19</v>
      </c>
      <c r="H21754" t="s">
        <v>41</v>
      </c>
      <c r="I21754" t="s">
        <v>26</v>
      </c>
      <c r="J21754" t="s">
        <v>27</v>
      </c>
      <c r="K21754">
        <v>349</v>
      </c>
      <c r="L21754">
        <v>55</v>
      </c>
      <c r="M21754" t="s">
        <v>189</v>
      </c>
      <c r="N21754">
        <v>63.82</v>
      </c>
      <c r="P21754" cm="1">
        <f t="array" ref="P21754">IF(Q21754&gt;0,INDEX(Q21754:Q43478,MATCH(TRUE,INDEX(Q21754:Q43478="",,),0)-1),"")</f>
        <v>5</v>
      </c>
      <c r="Q21754">
        <v>4</v>
      </c>
      <c r="R21754">
        <f t="shared" si="642"/>
        <v>0</v>
      </c>
    </row>
    <row r="21755" spans="1:18" x14ac:dyDescent="0.3">
      <c r="A21755" t="s">
        <v>1499</v>
      </c>
      <c r="B21755" s="1">
        <v>38519</v>
      </c>
      <c r="C21755" t="s">
        <v>1532</v>
      </c>
      <c r="D21755" t="s">
        <v>1141</v>
      </c>
      <c r="E21755" t="s">
        <v>1546</v>
      </c>
      <c r="G21755" t="s">
        <v>19</v>
      </c>
      <c r="H21755" t="s">
        <v>41</v>
      </c>
      <c r="I21755" t="s">
        <v>21</v>
      </c>
      <c r="J21755" t="s">
        <v>22</v>
      </c>
      <c r="K21755">
        <v>84.9</v>
      </c>
      <c r="L21755">
        <v>150</v>
      </c>
      <c r="M21755" t="s">
        <v>44</v>
      </c>
      <c r="N21755">
        <v>161.59</v>
      </c>
      <c r="P21755" cm="1">
        <f t="array" ref="P21755">IF(Q21755&gt;0,INDEX(Q21755:Q43479,MATCH(TRUE,INDEX(Q21755:Q43479="",,),0)-1),"")</f>
        <v>5</v>
      </c>
      <c r="Q21755">
        <v>5</v>
      </c>
      <c r="R21755">
        <f t="shared" si="642"/>
        <v>0</v>
      </c>
    </row>
    <row r="21756" spans="1:18" x14ac:dyDescent="0.3">
      <c r="A21756" t="s">
        <v>1499</v>
      </c>
      <c r="B21756" s="1">
        <v>38519</v>
      </c>
      <c r="C21756" t="s">
        <v>1532</v>
      </c>
      <c r="D21756" t="s">
        <v>1141</v>
      </c>
      <c r="E21756" t="s">
        <v>1546</v>
      </c>
      <c r="G21756" t="s">
        <v>19</v>
      </c>
      <c r="H21756" t="s">
        <v>41</v>
      </c>
      <c r="I21756" t="s">
        <v>26</v>
      </c>
      <c r="J21756" t="s">
        <v>27</v>
      </c>
      <c r="K21756">
        <v>349</v>
      </c>
      <c r="L21756">
        <v>55</v>
      </c>
      <c r="M21756" t="s">
        <v>44</v>
      </c>
      <c r="N21756">
        <v>55</v>
      </c>
      <c r="P21756" cm="1">
        <f t="array" ref="P21756">IF(Q21756&gt;0,INDEX(Q21756:Q43480,MATCH(TRUE,INDEX(Q21756:Q43480="",,),0)-1),"")</f>
        <v>5</v>
      </c>
      <c r="Q21756">
        <v>5</v>
      </c>
      <c r="R21756">
        <f t="shared" si="642"/>
        <v>0</v>
      </c>
    </row>
    <row r="21757" spans="1:18" x14ac:dyDescent="0.3">
      <c r="P21757" t="str" cm="1">
        <f t="array" ref="P21757">IF(Q21757&gt;0,INDEX(Q21757:Q43481,MATCH(TRUE,INDEX(Q21757:Q43481="",,),0)-1),"")</f>
        <v/>
      </c>
      <c r="R21757" t="str">
        <f t="shared" si="642"/>
        <v/>
      </c>
    </row>
    <row r="21758" spans="1:18" x14ac:dyDescent="0.3">
      <c r="A21758" t="s">
        <v>1499</v>
      </c>
      <c r="B21758" s="1">
        <v>38505</v>
      </c>
      <c r="C21758" t="s">
        <v>1509</v>
      </c>
      <c r="D21758" t="s">
        <v>1547</v>
      </c>
      <c r="E21758" t="s">
        <v>1548</v>
      </c>
      <c r="G21758" t="s">
        <v>19</v>
      </c>
      <c r="H21758" t="s">
        <v>194</v>
      </c>
      <c r="I21758" t="s">
        <v>21</v>
      </c>
      <c r="J21758" t="s">
        <v>22</v>
      </c>
      <c r="K21758">
        <v>59</v>
      </c>
      <c r="L21758">
        <v>474</v>
      </c>
      <c r="M21758" t="s">
        <v>922</v>
      </c>
      <c r="N21758">
        <v>500</v>
      </c>
      <c r="O21758" t="s">
        <v>24</v>
      </c>
      <c r="P21758" cm="1">
        <f t="array" ref="P21758">IF(Q21758&gt;0,INDEX(Q21758:Q43482,MATCH(TRUE,INDEX(Q21758:Q43482="",,),0)-1),"")</f>
        <v>4</v>
      </c>
      <c r="Q21758">
        <f>INT((ROW()-21758)/9)+1</f>
        <v>1</v>
      </c>
      <c r="R21758">
        <f t="shared" si="642"/>
        <v>0</v>
      </c>
    </row>
    <row r="21759" spans="1:18" x14ac:dyDescent="0.3">
      <c r="A21759" t="s">
        <v>1499</v>
      </c>
      <c r="B21759" s="1">
        <v>38505</v>
      </c>
      <c r="C21759" t="s">
        <v>1509</v>
      </c>
      <c r="D21759" t="s">
        <v>1547</v>
      </c>
      <c r="E21759" t="s">
        <v>1548</v>
      </c>
      <c r="G21759" t="s">
        <v>19</v>
      </c>
      <c r="H21759" t="s">
        <v>206</v>
      </c>
      <c r="I21759" t="s">
        <v>21</v>
      </c>
      <c r="J21759" t="s">
        <v>22</v>
      </c>
      <c r="K21759">
        <v>55</v>
      </c>
      <c r="L21759">
        <v>85</v>
      </c>
      <c r="M21759" t="s">
        <v>922</v>
      </c>
      <c r="N21759">
        <v>100</v>
      </c>
      <c r="O21759" t="s">
        <v>24</v>
      </c>
      <c r="P21759" cm="1">
        <f t="array" ref="P21759">IF(Q21759&gt;0,INDEX(Q21759:Q43483,MATCH(TRUE,INDEX(Q21759:Q43483="",,),0)-1),"")</f>
        <v>4</v>
      </c>
      <c r="Q21759">
        <f t="shared" ref="Q21759:Q21793" si="643">INT((ROW()-21758)/9)+1</f>
        <v>1</v>
      </c>
      <c r="R21759">
        <f t="shared" si="642"/>
        <v>0</v>
      </c>
    </row>
    <row r="21760" spans="1:18" x14ac:dyDescent="0.3">
      <c r="A21760" t="s">
        <v>1499</v>
      </c>
      <c r="B21760" s="1">
        <v>38505</v>
      </c>
      <c r="C21760" t="s">
        <v>1509</v>
      </c>
      <c r="D21760" t="s">
        <v>1547</v>
      </c>
      <c r="E21760" t="s">
        <v>1548</v>
      </c>
      <c r="G21760" t="s">
        <v>19</v>
      </c>
      <c r="H21760" t="s">
        <v>64</v>
      </c>
      <c r="I21760" t="s">
        <v>26</v>
      </c>
      <c r="J21760" t="s">
        <v>27</v>
      </c>
      <c r="K21760">
        <v>581</v>
      </c>
      <c r="L21760">
        <v>11.05</v>
      </c>
      <c r="M21760" t="s">
        <v>922</v>
      </c>
      <c r="N21760">
        <v>25.57</v>
      </c>
      <c r="O21760" t="s">
        <v>24</v>
      </c>
      <c r="P21760" cm="1">
        <f t="array" ref="P21760">IF(Q21760&gt;0,INDEX(Q21760:Q43484,MATCH(TRUE,INDEX(Q21760:Q43484="",,),0)-1),"")</f>
        <v>4</v>
      </c>
      <c r="Q21760">
        <f t="shared" si="643"/>
        <v>1</v>
      </c>
      <c r="R21760">
        <f t="shared" si="642"/>
        <v>0</v>
      </c>
    </row>
    <row r="21761" spans="1:18" x14ac:dyDescent="0.3">
      <c r="A21761" t="s">
        <v>1499</v>
      </c>
      <c r="B21761" s="1">
        <v>38505</v>
      </c>
      <c r="C21761" t="s">
        <v>1509</v>
      </c>
      <c r="D21761" t="s">
        <v>1547</v>
      </c>
      <c r="E21761" t="s">
        <v>1548</v>
      </c>
      <c r="G21761" s="6" t="s">
        <v>29</v>
      </c>
      <c r="H21761" t="s">
        <v>214</v>
      </c>
      <c r="I21761" t="s">
        <v>21</v>
      </c>
      <c r="J21761" t="s">
        <v>22</v>
      </c>
      <c r="K21761">
        <v>11</v>
      </c>
      <c r="L21761">
        <v>83.5</v>
      </c>
      <c r="M21761" t="s">
        <v>922</v>
      </c>
      <c r="N21761">
        <v>83.5</v>
      </c>
      <c r="O21761" t="s">
        <v>24</v>
      </c>
      <c r="P21761" cm="1">
        <f t="array" ref="P21761">IF(Q21761&gt;0,INDEX(Q21761:Q43485,MATCH(TRUE,INDEX(Q21761:Q43485="",,),0)-1),"")</f>
        <v>4</v>
      </c>
      <c r="Q21761">
        <f t="shared" si="643"/>
        <v>1</v>
      </c>
      <c r="R21761">
        <f t="shared" si="642"/>
        <v>0</v>
      </c>
    </row>
    <row r="21762" spans="1:18" x14ac:dyDescent="0.3">
      <c r="A21762" t="s">
        <v>1499</v>
      </c>
      <c r="B21762" s="1">
        <v>38505</v>
      </c>
      <c r="C21762" t="s">
        <v>1509</v>
      </c>
      <c r="D21762" t="s">
        <v>1547</v>
      </c>
      <c r="E21762" t="s">
        <v>1548</v>
      </c>
      <c r="G21762" s="6" t="s">
        <v>29</v>
      </c>
      <c r="H21762" t="s">
        <v>406</v>
      </c>
      <c r="I21762" t="s">
        <v>21</v>
      </c>
      <c r="J21762" t="s">
        <v>22</v>
      </c>
      <c r="K21762">
        <v>27.5</v>
      </c>
      <c r="L21762">
        <v>29</v>
      </c>
      <c r="M21762" t="s">
        <v>922</v>
      </c>
      <c r="N21762">
        <v>29</v>
      </c>
      <c r="O21762" t="s">
        <v>24</v>
      </c>
      <c r="P21762" cm="1">
        <f t="array" ref="P21762">IF(Q21762&gt;0,INDEX(Q21762:Q43486,MATCH(TRUE,INDEX(Q21762:Q43486="",,),0)-1),"")</f>
        <v>4</v>
      </c>
      <c r="Q21762">
        <f t="shared" si="643"/>
        <v>1</v>
      </c>
      <c r="R21762">
        <f t="shared" si="642"/>
        <v>0</v>
      </c>
    </row>
    <row r="21763" spans="1:18" x14ac:dyDescent="0.3">
      <c r="A21763" t="s">
        <v>1499</v>
      </c>
      <c r="B21763" s="1">
        <v>38505</v>
      </c>
      <c r="C21763" t="s">
        <v>1509</v>
      </c>
      <c r="D21763" t="s">
        <v>1547</v>
      </c>
      <c r="E21763" t="s">
        <v>1548</v>
      </c>
      <c r="G21763" s="6" t="s">
        <v>29</v>
      </c>
      <c r="H21763" t="s">
        <v>25</v>
      </c>
      <c r="I21763" t="s">
        <v>21</v>
      </c>
      <c r="J21763" t="s">
        <v>22</v>
      </c>
      <c r="K21763">
        <v>23.5</v>
      </c>
      <c r="L21763">
        <v>84</v>
      </c>
      <c r="M21763" t="s">
        <v>922</v>
      </c>
      <c r="N21763">
        <v>84</v>
      </c>
      <c r="O21763" t="s">
        <v>24</v>
      </c>
      <c r="P21763" cm="1">
        <f t="array" ref="P21763">IF(Q21763&gt;0,INDEX(Q21763:Q43487,MATCH(TRUE,INDEX(Q21763:Q43487="",,),0)-1),"")</f>
        <v>4</v>
      </c>
      <c r="Q21763">
        <f t="shared" si="643"/>
        <v>1</v>
      </c>
      <c r="R21763">
        <f t="shared" si="642"/>
        <v>0</v>
      </c>
    </row>
    <row r="21764" spans="1:18" x14ac:dyDescent="0.3">
      <c r="A21764" t="s">
        <v>1499</v>
      </c>
      <c r="B21764" s="1">
        <v>38505</v>
      </c>
      <c r="C21764" t="s">
        <v>1509</v>
      </c>
      <c r="D21764" t="s">
        <v>1547</v>
      </c>
      <c r="E21764" t="s">
        <v>1548</v>
      </c>
      <c r="G21764" s="6" t="s">
        <v>29</v>
      </c>
      <c r="H21764" t="s">
        <v>64</v>
      </c>
      <c r="I21764" t="s">
        <v>21</v>
      </c>
      <c r="J21764" t="s">
        <v>22</v>
      </c>
      <c r="K21764">
        <v>2.5</v>
      </c>
      <c r="L21764">
        <v>121</v>
      </c>
      <c r="M21764" t="s">
        <v>922</v>
      </c>
      <c r="N21764">
        <v>121</v>
      </c>
      <c r="O21764" t="s">
        <v>24</v>
      </c>
      <c r="P21764" cm="1">
        <f t="array" ref="P21764">IF(Q21764&gt;0,INDEX(Q21764:Q43488,MATCH(TRUE,INDEX(Q21764:Q43488="",,),0)-1),"")</f>
        <v>4</v>
      </c>
      <c r="Q21764">
        <f t="shared" si="643"/>
        <v>1</v>
      </c>
      <c r="R21764">
        <f t="shared" si="642"/>
        <v>0</v>
      </c>
    </row>
    <row r="21765" spans="1:18" x14ac:dyDescent="0.3">
      <c r="A21765" t="s">
        <v>1499</v>
      </c>
      <c r="B21765" s="1">
        <v>38505</v>
      </c>
      <c r="C21765" t="s">
        <v>1509</v>
      </c>
      <c r="D21765" t="s">
        <v>1547</v>
      </c>
      <c r="E21765" t="s">
        <v>1548</v>
      </c>
      <c r="G21765" s="6" t="s">
        <v>29</v>
      </c>
      <c r="H21765" t="s">
        <v>206</v>
      </c>
      <c r="I21765" t="s">
        <v>26</v>
      </c>
      <c r="J21765" t="s">
        <v>27</v>
      </c>
      <c r="K21765">
        <v>251</v>
      </c>
      <c r="L21765">
        <v>4.8</v>
      </c>
      <c r="M21765" t="s">
        <v>922</v>
      </c>
      <c r="N21765">
        <v>4.8</v>
      </c>
      <c r="O21765" t="s">
        <v>24</v>
      </c>
      <c r="P21765" cm="1">
        <f t="array" ref="P21765">IF(Q21765&gt;0,INDEX(Q21765:Q43489,MATCH(TRUE,INDEX(Q21765:Q43489="",,),0)-1),"")</f>
        <v>4</v>
      </c>
      <c r="Q21765">
        <f t="shared" si="643"/>
        <v>1</v>
      </c>
      <c r="R21765">
        <f t="shared" si="642"/>
        <v>0</v>
      </c>
    </row>
    <row r="21766" spans="1:18" x14ac:dyDescent="0.3">
      <c r="A21766" t="s">
        <v>1499</v>
      </c>
      <c r="B21766" s="1">
        <v>38505</v>
      </c>
      <c r="C21766" t="s">
        <v>1509</v>
      </c>
      <c r="D21766" t="s">
        <v>1547</v>
      </c>
      <c r="E21766" t="s">
        <v>1548</v>
      </c>
      <c r="G21766" s="6" t="s">
        <v>29</v>
      </c>
      <c r="H21766" t="s">
        <v>25</v>
      </c>
      <c r="I21766" t="s">
        <v>26</v>
      </c>
      <c r="J21766" t="s">
        <v>27</v>
      </c>
      <c r="K21766">
        <v>27</v>
      </c>
      <c r="L21766">
        <v>22</v>
      </c>
      <c r="M21766" t="s">
        <v>922</v>
      </c>
      <c r="N21766">
        <v>22</v>
      </c>
      <c r="O21766" t="s">
        <v>24</v>
      </c>
      <c r="P21766" cm="1">
        <f t="array" ref="P21766">IF(Q21766&gt;0,INDEX(Q21766:Q43490,MATCH(TRUE,INDEX(Q21766:Q43490="",,),0)-1),"")</f>
        <v>4</v>
      </c>
      <c r="Q21766">
        <f t="shared" si="643"/>
        <v>1</v>
      </c>
      <c r="R21766">
        <f t="shared" si="642"/>
        <v>0</v>
      </c>
    </row>
    <row r="21767" spans="1:18" x14ac:dyDescent="0.3">
      <c r="A21767" t="s">
        <v>1499</v>
      </c>
      <c r="B21767" s="1">
        <v>38505</v>
      </c>
      <c r="C21767" t="s">
        <v>1509</v>
      </c>
      <c r="D21767" t="s">
        <v>1547</v>
      </c>
      <c r="E21767" t="s">
        <v>1548</v>
      </c>
      <c r="G21767" t="s">
        <v>19</v>
      </c>
      <c r="H21767" t="s">
        <v>194</v>
      </c>
      <c r="I21767" t="s">
        <v>21</v>
      </c>
      <c r="J21767" t="s">
        <v>22</v>
      </c>
      <c r="K21767">
        <v>59</v>
      </c>
      <c r="L21767">
        <v>474</v>
      </c>
      <c r="M21767" t="s">
        <v>526</v>
      </c>
      <c r="N21767">
        <v>550</v>
      </c>
      <c r="P21767" cm="1">
        <f t="array" ref="P21767">IF(Q21767&gt;0,INDEX(Q21767:Q43491,MATCH(TRUE,INDEX(Q21767:Q43491="",,),0)-1),"")</f>
        <v>4</v>
      </c>
      <c r="Q21767">
        <f t="shared" si="643"/>
        <v>2</v>
      </c>
      <c r="R21767">
        <f t="shared" si="642"/>
        <v>0</v>
      </c>
    </row>
    <row r="21768" spans="1:18" x14ac:dyDescent="0.3">
      <c r="A21768" t="s">
        <v>1499</v>
      </c>
      <c r="B21768" s="1">
        <v>38505</v>
      </c>
      <c r="C21768" t="s">
        <v>1509</v>
      </c>
      <c r="D21768" t="s">
        <v>1547</v>
      </c>
      <c r="E21768" t="s">
        <v>1548</v>
      </c>
      <c r="G21768" t="s">
        <v>19</v>
      </c>
      <c r="H21768" t="s">
        <v>206</v>
      </c>
      <c r="I21768" t="s">
        <v>21</v>
      </c>
      <c r="J21768" t="s">
        <v>22</v>
      </c>
      <c r="K21768">
        <v>55</v>
      </c>
      <c r="L21768">
        <v>85</v>
      </c>
      <c r="M21768" t="s">
        <v>526</v>
      </c>
      <c r="N21768">
        <v>150</v>
      </c>
      <c r="P21768" cm="1">
        <f t="array" ref="P21768">IF(Q21768&gt;0,INDEX(Q21768:Q43492,MATCH(TRUE,INDEX(Q21768:Q43492="",,),0)-1),"")</f>
        <v>4</v>
      </c>
      <c r="Q21768">
        <f t="shared" si="643"/>
        <v>2</v>
      </c>
      <c r="R21768">
        <f t="shared" si="642"/>
        <v>0</v>
      </c>
    </row>
    <row r="21769" spans="1:18" x14ac:dyDescent="0.3">
      <c r="A21769" t="s">
        <v>1499</v>
      </c>
      <c r="B21769" s="1">
        <v>38505</v>
      </c>
      <c r="C21769" t="s">
        <v>1509</v>
      </c>
      <c r="D21769" t="s">
        <v>1547</v>
      </c>
      <c r="E21769" t="s">
        <v>1548</v>
      </c>
      <c r="G21769" t="s">
        <v>19</v>
      </c>
      <c r="H21769" t="s">
        <v>64</v>
      </c>
      <c r="I21769" t="s">
        <v>26</v>
      </c>
      <c r="J21769" t="s">
        <v>27</v>
      </c>
      <c r="K21769">
        <v>581</v>
      </c>
      <c r="L21769">
        <v>11.05</v>
      </c>
      <c r="M21769" t="s">
        <v>526</v>
      </c>
      <c r="N21769">
        <v>13.6</v>
      </c>
      <c r="P21769" cm="1">
        <f t="array" ref="P21769">IF(Q21769&gt;0,INDEX(Q21769:Q43493,MATCH(TRUE,INDEX(Q21769:Q43493="",,),0)-1),"")</f>
        <v>4</v>
      </c>
      <c r="Q21769">
        <f t="shared" si="643"/>
        <v>2</v>
      </c>
      <c r="R21769">
        <f t="shared" si="642"/>
        <v>0</v>
      </c>
    </row>
    <row r="21770" spans="1:18" x14ac:dyDescent="0.3">
      <c r="A21770" t="s">
        <v>1499</v>
      </c>
      <c r="B21770" s="1">
        <v>38505</v>
      </c>
      <c r="C21770" t="s">
        <v>1509</v>
      </c>
      <c r="D21770" t="s">
        <v>1547</v>
      </c>
      <c r="E21770" t="s">
        <v>1548</v>
      </c>
      <c r="G21770" s="6" t="s">
        <v>29</v>
      </c>
      <c r="H21770" t="s">
        <v>214</v>
      </c>
      <c r="I21770" t="s">
        <v>21</v>
      </c>
      <c r="J21770" t="s">
        <v>22</v>
      </c>
      <c r="K21770">
        <v>11</v>
      </c>
      <c r="L21770">
        <v>83.5</v>
      </c>
      <c r="M21770" t="s">
        <v>526</v>
      </c>
      <c r="N21770">
        <v>83.5</v>
      </c>
      <c r="P21770" cm="1">
        <f t="array" ref="P21770">IF(Q21770&gt;0,INDEX(Q21770:Q43494,MATCH(TRUE,INDEX(Q21770:Q43494="",,),0)-1),"")</f>
        <v>4</v>
      </c>
      <c r="Q21770">
        <f t="shared" si="643"/>
        <v>2</v>
      </c>
      <c r="R21770">
        <f t="shared" si="642"/>
        <v>0</v>
      </c>
    </row>
    <row r="21771" spans="1:18" x14ac:dyDescent="0.3">
      <c r="A21771" t="s">
        <v>1499</v>
      </c>
      <c r="B21771" s="1">
        <v>38505</v>
      </c>
      <c r="C21771" t="s">
        <v>1509</v>
      </c>
      <c r="D21771" t="s">
        <v>1547</v>
      </c>
      <c r="E21771" t="s">
        <v>1548</v>
      </c>
      <c r="G21771" s="6" t="s">
        <v>29</v>
      </c>
      <c r="H21771" t="s">
        <v>406</v>
      </c>
      <c r="I21771" t="s">
        <v>21</v>
      </c>
      <c r="J21771" t="s">
        <v>22</v>
      </c>
      <c r="K21771">
        <v>27.5</v>
      </c>
      <c r="L21771">
        <v>29</v>
      </c>
      <c r="M21771" t="s">
        <v>526</v>
      </c>
      <c r="N21771">
        <v>29</v>
      </c>
      <c r="P21771" cm="1">
        <f t="array" ref="P21771">IF(Q21771&gt;0,INDEX(Q21771:Q43495,MATCH(TRUE,INDEX(Q21771:Q43495="",,),0)-1),"")</f>
        <v>4</v>
      </c>
      <c r="Q21771">
        <f t="shared" si="643"/>
        <v>2</v>
      </c>
      <c r="R21771">
        <f t="shared" si="642"/>
        <v>0</v>
      </c>
    </row>
    <row r="21772" spans="1:18" x14ac:dyDescent="0.3">
      <c r="A21772" t="s">
        <v>1499</v>
      </c>
      <c r="B21772" s="1">
        <v>38505</v>
      </c>
      <c r="C21772" t="s">
        <v>1509</v>
      </c>
      <c r="D21772" t="s">
        <v>1547</v>
      </c>
      <c r="E21772" t="s">
        <v>1548</v>
      </c>
      <c r="G21772" s="6" t="s">
        <v>29</v>
      </c>
      <c r="H21772" t="s">
        <v>25</v>
      </c>
      <c r="I21772" t="s">
        <v>21</v>
      </c>
      <c r="J21772" t="s">
        <v>22</v>
      </c>
      <c r="K21772">
        <v>23.5</v>
      </c>
      <c r="L21772">
        <v>84</v>
      </c>
      <c r="M21772" t="s">
        <v>526</v>
      </c>
      <c r="N21772">
        <v>84</v>
      </c>
      <c r="P21772" cm="1">
        <f t="array" ref="P21772">IF(Q21772&gt;0,INDEX(Q21772:Q43496,MATCH(TRUE,INDEX(Q21772:Q43496="",,),0)-1),"")</f>
        <v>4</v>
      </c>
      <c r="Q21772">
        <f t="shared" si="643"/>
        <v>2</v>
      </c>
      <c r="R21772">
        <f t="shared" si="642"/>
        <v>0</v>
      </c>
    </row>
    <row r="21773" spans="1:18" x14ac:dyDescent="0.3">
      <c r="A21773" t="s">
        <v>1499</v>
      </c>
      <c r="B21773" s="1">
        <v>38505</v>
      </c>
      <c r="C21773" t="s">
        <v>1509</v>
      </c>
      <c r="D21773" t="s">
        <v>1547</v>
      </c>
      <c r="E21773" t="s">
        <v>1548</v>
      </c>
      <c r="G21773" s="6" t="s">
        <v>29</v>
      </c>
      <c r="H21773" t="s">
        <v>64</v>
      </c>
      <c r="I21773" t="s">
        <v>21</v>
      </c>
      <c r="J21773" t="s">
        <v>22</v>
      </c>
      <c r="K21773">
        <v>2.5</v>
      </c>
      <c r="L21773">
        <v>121</v>
      </c>
      <c r="M21773" t="s">
        <v>526</v>
      </c>
      <c r="N21773">
        <v>121</v>
      </c>
      <c r="P21773" cm="1">
        <f t="array" ref="P21773">IF(Q21773&gt;0,INDEX(Q21773:Q43497,MATCH(TRUE,INDEX(Q21773:Q43497="",,),0)-1),"")</f>
        <v>4</v>
      </c>
      <c r="Q21773">
        <f t="shared" si="643"/>
        <v>2</v>
      </c>
      <c r="R21773">
        <f t="shared" si="642"/>
        <v>0</v>
      </c>
    </row>
    <row r="21774" spans="1:18" x14ac:dyDescent="0.3">
      <c r="A21774" t="s">
        <v>1499</v>
      </c>
      <c r="B21774" s="1">
        <v>38505</v>
      </c>
      <c r="C21774" t="s">
        <v>1509</v>
      </c>
      <c r="D21774" t="s">
        <v>1547</v>
      </c>
      <c r="E21774" t="s">
        <v>1548</v>
      </c>
      <c r="G21774" s="6" t="s">
        <v>29</v>
      </c>
      <c r="H21774" t="s">
        <v>206</v>
      </c>
      <c r="I21774" t="s">
        <v>26</v>
      </c>
      <c r="J21774" t="s">
        <v>27</v>
      </c>
      <c r="K21774">
        <v>251</v>
      </c>
      <c r="L21774">
        <v>4.8</v>
      </c>
      <c r="M21774" t="s">
        <v>526</v>
      </c>
      <c r="N21774">
        <v>4.8</v>
      </c>
      <c r="P21774" cm="1">
        <f t="array" ref="P21774">IF(Q21774&gt;0,INDEX(Q21774:Q43498,MATCH(TRUE,INDEX(Q21774:Q43498="",,),0)-1),"")</f>
        <v>4</v>
      </c>
      <c r="Q21774">
        <f t="shared" si="643"/>
        <v>2</v>
      </c>
      <c r="R21774">
        <f t="shared" si="642"/>
        <v>0</v>
      </c>
    </row>
    <row r="21775" spans="1:18" x14ac:dyDescent="0.3">
      <c r="A21775" t="s">
        <v>1499</v>
      </c>
      <c r="B21775" s="1">
        <v>38505</v>
      </c>
      <c r="C21775" t="s">
        <v>1509</v>
      </c>
      <c r="D21775" t="s">
        <v>1547</v>
      </c>
      <c r="E21775" t="s">
        <v>1548</v>
      </c>
      <c r="G21775" s="6" t="s">
        <v>29</v>
      </c>
      <c r="H21775" t="s">
        <v>25</v>
      </c>
      <c r="I21775" t="s">
        <v>26</v>
      </c>
      <c r="J21775" t="s">
        <v>27</v>
      </c>
      <c r="K21775">
        <v>27</v>
      </c>
      <c r="L21775">
        <v>22</v>
      </c>
      <c r="M21775" t="s">
        <v>526</v>
      </c>
      <c r="N21775">
        <v>22</v>
      </c>
      <c r="P21775" cm="1">
        <f t="array" ref="P21775">IF(Q21775&gt;0,INDEX(Q21775:Q43499,MATCH(TRUE,INDEX(Q21775:Q43499="",,),0)-1),"")</f>
        <v>4</v>
      </c>
      <c r="Q21775">
        <f t="shared" si="643"/>
        <v>2</v>
      </c>
      <c r="R21775">
        <f t="shared" si="642"/>
        <v>0</v>
      </c>
    </row>
    <row r="21776" spans="1:18" x14ac:dyDescent="0.3">
      <c r="A21776" t="s">
        <v>1499</v>
      </c>
      <c r="B21776" s="1">
        <v>38505</v>
      </c>
      <c r="C21776" t="s">
        <v>1509</v>
      </c>
      <c r="D21776" t="s">
        <v>1547</v>
      </c>
      <c r="E21776" t="s">
        <v>1548</v>
      </c>
      <c r="G21776" t="s">
        <v>19</v>
      </c>
      <c r="H21776" t="s">
        <v>194</v>
      </c>
      <c r="I21776" t="s">
        <v>21</v>
      </c>
      <c r="J21776" t="s">
        <v>22</v>
      </c>
      <c r="K21776">
        <v>59</v>
      </c>
      <c r="L21776">
        <v>474</v>
      </c>
      <c r="M21776" t="s">
        <v>673</v>
      </c>
      <c r="N21776">
        <v>500</v>
      </c>
      <c r="P21776" cm="1">
        <f t="array" ref="P21776">IF(Q21776&gt;0,INDEX(Q21776:Q43500,MATCH(TRUE,INDEX(Q21776:Q43500="",,),0)-1),"")</f>
        <v>4</v>
      </c>
      <c r="Q21776">
        <f t="shared" si="643"/>
        <v>3</v>
      </c>
      <c r="R21776">
        <f t="shared" si="642"/>
        <v>0</v>
      </c>
    </row>
    <row r="21777" spans="1:18" x14ac:dyDescent="0.3">
      <c r="A21777" t="s">
        <v>1499</v>
      </c>
      <c r="B21777" s="1">
        <v>38505</v>
      </c>
      <c r="C21777" t="s">
        <v>1509</v>
      </c>
      <c r="D21777" t="s">
        <v>1547</v>
      </c>
      <c r="E21777" t="s">
        <v>1548</v>
      </c>
      <c r="G21777" t="s">
        <v>19</v>
      </c>
      <c r="H21777" t="s">
        <v>206</v>
      </c>
      <c r="I21777" t="s">
        <v>21</v>
      </c>
      <c r="J21777" t="s">
        <v>22</v>
      </c>
      <c r="K21777">
        <v>55</v>
      </c>
      <c r="L21777">
        <v>85</v>
      </c>
      <c r="M21777" t="s">
        <v>673</v>
      </c>
      <c r="N21777">
        <v>85</v>
      </c>
      <c r="P21777" cm="1">
        <f t="array" ref="P21777">IF(Q21777&gt;0,INDEX(Q21777:Q43501,MATCH(TRUE,INDEX(Q21777:Q43501="",,),0)-1),"")</f>
        <v>4</v>
      </c>
      <c r="Q21777">
        <f t="shared" si="643"/>
        <v>3</v>
      </c>
      <c r="R21777">
        <f t="shared" si="642"/>
        <v>0</v>
      </c>
    </row>
    <row r="21778" spans="1:18" x14ac:dyDescent="0.3">
      <c r="A21778" t="s">
        <v>1499</v>
      </c>
      <c r="B21778" s="1">
        <v>38505</v>
      </c>
      <c r="C21778" t="s">
        <v>1509</v>
      </c>
      <c r="D21778" t="s">
        <v>1547</v>
      </c>
      <c r="E21778" t="s">
        <v>1548</v>
      </c>
      <c r="G21778" t="s">
        <v>19</v>
      </c>
      <c r="H21778" t="s">
        <v>64</v>
      </c>
      <c r="I21778" t="s">
        <v>26</v>
      </c>
      <c r="J21778" t="s">
        <v>27</v>
      </c>
      <c r="K21778">
        <v>581</v>
      </c>
      <c r="L21778">
        <v>11.05</v>
      </c>
      <c r="M21778" t="s">
        <v>673</v>
      </c>
      <c r="N21778">
        <v>11.05</v>
      </c>
      <c r="P21778" cm="1">
        <f t="array" ref="P21778">IF(Q21778&gt;0,INDEX(Q21778:Q43502,MATCH(TRUE,INDEX(Q21778:Q43502="",,),0)-1),"")</f>
        <v>4</v>
      </c>
      <c r="Q21778">
        <f t="shared" si="643"/>
        <v>3</v>
      </c>
      <c r="R21778">
        <f t="shared" si="642"/>
        <v>0</v>
      </c>
    </row>
    <row r="21779" spans="1:18" x14ac:dyDescent="0.3">
      <c r="A21779" t="s">
        <v>1499</v>
      </c>
      <c r="B21779" s="1">
        <v>38505</v>
      </c>
      <c r="C21779" t="s">
        <v>1509</v>
      </c>
      <c r="D21779" t="s">
        <v>1547</v>
      </c>
      <c r="E21779" t="s">
        <v>1548</v>
      </c>
      <c r="G21779" s="6" t="s">
        <v>29</v>
      </c>
      <c r="H21779" t="s">
        <v>214</v>
      </c>
      <c r="I21779" t="s">
        <v>21</v>
      </c>
      <c r="J21779" t="s">
        <v>22</v>
      </c>
      <c r="K21779">
        <v>11</v>
      </c>
      <c r="L21779">
        <v>83.5</v>
      </c>
      <c r="M21779" t="s">
        <v>673</v>
      </c>
      <c r="N21779">
        <v>83.5</v>
      </c>
      <c r="P21779" cm="1">
        <f t="array" ref="P21779">IF(Q21779&gt;0,INDEX(Q21779:Q43503,MATCH(TRUE,INDEX(Q21779:Q43503="",,),0)-1),"")</f>
        <v>4</v>
      </c>
      <c r="Q21779">
        <f t="shared" si="643"/>
        <v>3</v>
      </c>
      <c r="R21779">
        <f t="shared" si="642"/>
        <v>0</v>
      </c>
    </row>
    <row r="21780" spans="1:18" x14ac:dyDescent="0.3">
      <c r="A21780" t="s">
        <v>1499</v>
      </c>
      <c r="B21780" s="1">
        <v>38505</v>
      </c>
      <c r="C21780" t="s">
        <v>1509</v>
      </c>
      <c r="D21780" t="s">
        <v>1547</v>
      </c>
      <c r="E21780" t="s">
        <v>1548</v>
      </c>
      <c r="G21780" s="6" t="s">
        <v>29</v>
      </c>
      <c r="H21780" t="s">
        <v>406</v>
      </c>
      <c r="I21780" t="s">
        <v>21</v>
      </c>
      <c r="J21780" t="s">
        <v>22</v>
      </c>
      <c r="K21780">
        <v>27.5</v>
      </c>
      <c r="L21780">
        <v>29</v>
      </c>
      <c r="M21780" t="s">
        <v>673</v>
      </c>
      <c r="N21780">
        <v>29</v>
      </c>
      <c r="P21780" cm="1">
        <f t="array" ref="P21780">IF(Q21780&gt;0,INDEX(Q21780:Q43504,MATCH(TRUE,INDEX(Q21780:Q43504="",,),0)-1),"")</f>
        <v>4</v>
      </c>
      <c r="Q21780">
        <f t="shared" si="643"/>
        <v>3</v>
      </c>
      <c r="R21780">
        <f t="shared" si="642"/>
        <v>0</v>
      </c>
    </row>
    <row r="21781" spans="1:18" x14ac:dyDescent="0.3">
      <c r="A21781" t="s">
        <v>1499</v>
      </c>
      <c r="B21781" s="1">
        <v>38505</v>
      </c>
      <c r="C21781" t="s">
        <v>1509</v>
      </c>
      <c r="D21781" t="s">
        <v>1547</v>
      </c>
      <c r="E21781" t="s">
        <v>1548</v>
      </c>
      <c r="G21781" s="6" t="s">
        <v>29</v>
      </c>
      <c r="H21781" t="s">
        <v>25</v>
      </c>
      <c r="I21781" t="s">
        <v>21</v>
      </c>
      <c r="J21781" t="s">
        <v>22</v>
      </c>
      <c r="K21781">
        <v>23.5</v>
      </c>
      <c r="L21781">
        <v>84</v>
      </c>
      <c r="M21781" t="s">
        <v>673</v>
      </c>
      <c r="N21781">
        <v>84</v>
      </c>
      <c r="P21781" cm="1">
        <f t="array" ref="P21781">IF(Q21781&gt;0,INDEX(Q21781:Q43505,MATCH(TRUE,INDEX(Q21781:Q43505="",,),0)-1),"")</f>
        <v>4</v>
      </c>
      <c r="Q21781">
        <f t="shared" si="643"/>
        <v>3</v>
      </c>
      <c r="R21781">
        <f t="shared" si="642"/>
        <v>0</v>
      </c>
    </row>
    <row r="21782" spans="1:18" x14ac:dyDescent="0.3">
      <c r="A21782" t="s">
        <v>1499</v>
      </c>
      <c r="B21782" s="1">
        <v>38505</v>
      </c>
      <c r="C21782" t="s">
        <v>1509</v>
      </c>
      <c r="D21782" t="s">
        <v>1547</v>
      </c>
      <c r="E21782" t="s">
        <v>1548</v>
      </c>
      <c r="G21782" s="6" t="s">
        <v>29</v>
      </c>
      <c r="H21782" t="s">
        <v>64</v>
      </c>
      <c r="I21782" t="s">
        <v>21</v>
      </c>
      <c r="J21782" t="s">
        <v>22</v>
      </c>
      <c r="K21782">
        <v>2.5</v>
      </c>
      <c r="L21782">
        <v>121</v>
      </c>
      <c r="M21782" t="s">
        <v>673</v>
      </c>
      <c r="N21782">
        <v>121</v>
      </c>
      <c r="P21782" cm="1">
        <f t="array" ref="P21782">IF(Q21782&gt;0,INDEX(Q21782:Q43506,MATCH(TRUE,INDEX(Q21782:Q43506="",,),0)-1),"")</f>
        <v>4</v>
      </c>
      <c r="Q21782">
        <f t="shared" si="643"/>
        <v>3</v>
      </c>
      <c r="R21782">
        <f t="shared" si="642"/>
        <v>0</v>
      </c>
    </row>
    <row r="21783" spans="1:18" x14ac:dyDescent="0.3">
      <c r="A21783" t="s">
        <v>1499</v>
      </c>
      <c r="B21783" s="1">
        <v>38505</v>
      </c>
      <c r="C21783" t="s">
        <v>1509</v>
      </c>
      <c r="D21783" t="s">
        <v>1547</v>
      </c>
      <c r="E21783" t="s">
        <v>1548</v>
      </c>
      <c r="G21783" s="6" t="s">
        <v>29</v>
      </c>
      <c r="H21783" t="s">
        <v>206</v>
      </c>
      <c r="I21783" t="s">
        <v>26</v>
      </c>
      <c r="J21783" t="s">
        <v>27</v>
      </c>
      <c r="K21783">
        <v>251</v>
      </c>
      <c r="L21783">
        <v>4.8</v>
      </c>
      <c r="M21783" t="s">
        <v>673</v>
      </c>
      <c r="N21783">
        <v>4.8</v>
      </c>
      <c r="P21783" cm="1">
        <f t="array" ref="P21783">IF(Q21783&gt;0,INDEX(Q21783:Q43507,MATCH(TRUE,INDEX(Q21783:Q43507="",,),0)-1),"")</f>
        <v>4</v>
      </c>
      <c r="Q21783">
        <f t="shared" si="643"/>
        <v>3</v>
      </c>
      <c r="R21783">
        <f t="shared" si="642"/>
        <v>0</v>
      </c>
    </row>
    <row r="21784" spans="1:18" x14ac:dyDescent="0.3">
      <c r="A21784" t="s">
        <v>1499</v>
      </c>
      <c r="B21784" s="1">
        <v>38505</v>
      </c>
      <c r="C21784" t="s">
        <v>1509</v>
      </c>
      <c r="D21784" t="s">
        <v>1547</v>
      </c>
      <c r="E21784" t="s">
        <v>1548</v>
      </c>
      <c r="G21784" s="6" t="s">
        <v>29</v>
      </c>
      <c r="H21784" t="s">
        <v>25</v>
      </c>
      <c r="I21784" t="s">
        <v>26</v>
      </c>
      <c r="J21784" t="s">
        <v>27</v>
      </c>
      <c r="K21784">
        <v>27</v>
      </c>
      <c r="L21784">
        <v>22</v>
      </c>
      <c r="M21784" t="s">
        <v>673</v>
      </c>
      <c r="N21784">
        <v>22</v>
      </c>
      <c r="P21784" cm="1">
        <f t="array" ref="P21784">IF(Q21784&gt;0,INDEX(Q21784:Q43508,MATCH(TRUE,INDEX(Q21784:Q43508="",,),0)-1),"")</f>
        <v>4</v>
      </c>
      <c r="Q21784">
        <f t="shared" si="643"/>
        <v>3</v>
      </c>
      <c r="R21784">
        <f t="shared" si="642"/>
        <v>0</v>
      </c>
    </row>
    <row r="21785" spans="1:18" x14ac:dyDescent="0.3">
      <c r="A21785" t="s">
        <v>1499</v>
      </c>
      <c r="B21785" s="1">
        <v>38505</v>
      </c>
      <c r="C21785" t="s">
        <v>1509</v>
      </c>
      <c r="D21785" t="s">
        <v>1547</v>
      </c>
      <c r="E21785" t="s">
        <v>1548</v>
      </c>
      <c r="G21785" t="s">
        <v>19</v>
      </c>
      <c r="H21785" t="s">
        <v>194</v>
      </c>
      <c r="I21785" t="s">
        <v>21</v>
      </c>
      <c r="J21785" t="s">
        <v>22</v>
      </c>
      <c r="K21785">
        <v>59</v>
      </c>
      <c r="L21785">
        <v>474</v>
      </c>
      <c r="M21785" t="s">
        <v>878</v>
      </c>
      <c r="N21785">
        <v>489</v>
      </c>
      <c r="P21785" cm="1">
        <f t="array" ref="P21785">IF(Q21785&gt;0,INDEX(Q21785:Q43509,MATCH(TRUE,INDEX(Q21785:Q43509="",,),0)-1),"")</f>
        <v>4</v>
      </c>
      <c r="Q21785">
        <f t="shared" si="643"/>
        <v>4</v>
      </c>
      <c r="R21785">
        <f t="shared" si="642"/>
        <v>0</v>
      </c>
    </row>
    <row r="21786" spans="1:18" x14ac:dyDescent="0.3">
      <c r="A21786" t="s">
        <v>1499</v>
      </c>
      <c r="B21786" s="1">
        <v>38505</v>
      </c>
      <c r="C21786" t="s">
        <v>1509</v>
      </c>
      <c r="D21786" t="s">
        <v>1547</v>
      </c>
      <c r="E21786" t="s">
        <v>1548</v>
      </c>
      <c r="G21786" t="s">
        <v>19</v>
      </c>
      <c r="H21786" t="s">
        <v>206</v>
      </c>
      <c r="I21786" t="s">
        <v>21</v>
      </c>
      <c r="J21786" t="s">
        <v>22</v>
      </c>
      <c r="K21786">
        <v>55</v>
      </c>
      <c r="L21786">
        <v>85</v>
      </c>
      <c r="M21786" t="s">
        <v>878</v>
      </c>
      <c r="N21786">
        <v>90</v>
      </c>
      <c r="P21786" cm="1">
        <f t="array" ref="P21786">IF(Q21786&gt;0,INDEX(Q21786:Q43510,MATCH(TRUE,INDEX(Q21786:Q43510="",,),0)-1),"")</f>
        <v>4</v>
      </c>
      <c r="Q21786">
        <f t="shared" si="643"/>
        <v>4</v>
      </c>
      <c r="R21786">
        <f t="shared" si="642"/>
        <v>0</v>
      </c>
    </row>
    <row r="21787" spans="1:18" x14ac:dyDescent="0.3">
      <c r="A21787" t="s">
        <v>1499</v>
      </c>
      <c r="B21787" s="1">
        <v>38505</v>
      </c>
      <c r="C21787" t="s">
        <v>1509</v>
      </c>
      <c r="D21787" t="s">
        <v>1547</v>
      </c>
      <c r="E21787" t="s">
        <v>1548</v>
      </c>
      <c r="G21787" t="s">
        <v>19</v>
      </c>
      <c r="H21787" t="s">
        <v>64</v>
      </c>
      <c r="I21787" t="s">
        <v>26</v>
      </c>
      <c r="J21787" t="s">
        <v>27</v>
      </c>
      <c r="K21787">
        <v>581</v>
      </c>
      <c r="L21787">
        <v>11.05</v>
      </c>
      <c r="M21787" t="s">
        <v>878</v>
      </c>
      <c r="N21787">
        <v>11.55</v>
      </c>
      <c r="P21787" cm="1">
        <f t="array" ref="P21787">IF(Q21787&gt;0,INDEX(Q21787:Q43511,MATCH(TRUE,INDEX(Q21787:Q43511="",,),0)-1),"")</f>
        <v>4</v>
      </c>
      <c r="Q21787">
        <f t="shared" si="643"/>
        <v>4</v>
      </c>
      <c r="R21787">
        <f t="shared" si="642"/>
        <v>0</v>
      </c>
    </row>
    <row r="21788" spans="1:18" x14ac:dyDescent="0.3">
      <c r="A21788" t="s">
        <v>1499</v>
      </c>
      <c r="B21788" s="1">
        <v>38505</v>
      </c>
      <c r="C21788" t="s">
        <v>1509</v>
      </c>
      <c r="D21788" t="s">
        <v>1547</v>
      </c>
      <c r="E21788" t="s">
        <v>1548</v>
      </c>
      <c r="G21788" s="6" t="s">
        <v>29</v>
      </c>
      <c r="H21788" t="s">
        <v>214</v>
      </c>
      <c r="I21788" t="s">
        <v>21</v>
      </c>
      <c r="J21788" t="s">
        <v>22</v>
      </c>
      <c r="K21788">
        <v>11</v>
      </c>
      <c r="L21788">
        <v>83.5</v>
      </c>
      <c r="M21788" t="s">
        <v>878</v>
      </c>
      <c r="N21788">
        <v>83.5</v>
      </c>
      <c r="P21788" cm="1">
        <f t="array" ref="P21788">IF(Q21788&gt;0,INDEX(Q21788:Q43512,MATCH(TRUE,INDEX(Q21788:Q43512="",,),0)-1),"")</f>
        <v>4</v>
      </c>
      <c r="Q21788">
        <f t="shared" si="643"/>
        <v>4</v>
      </c>
      <c r="R21788">
        <f t="shared" si="642"/>
        <v>0</v>
      </c>
    </row>
    <row r="21789" spans="1:18" x14ac:dyDescent="0.3">
      <c r="A21789" t="s">
        <v>1499</v>
      </c>
      <c r="B21789" s="1">
        <v>38505</v>
      </c>
      <c r="C21789" t="s">
        <v>1509</v>
      </c>
      <c r="D21789" t="s">
        <v>1547</v>
      </c>
      <c r="E21789" t="s">
        <v>1548</v>
      </c>
      <c r="G21789" s="6" t="s">
        <v>29</v>
      </c>
      <c r="H21789" t="s">
        <v>406</v>
      </c>
      <c r="I21789" t="s">
        <v>21</v>
      </c>
      <c r="J21789" t="s">
        <v>22</v>
      </c>
      <c r="K21789">
        <v>27.5</v>
      </c>
      <c r="L21789">
        <v>29</v>
      </c>
      <c r="M21789" t="s">
        <v>878</v>
      </c>
      <c r="N21789">
        <v>29</v>
      </c>
      <c r="P21789" cm="1">
        <f t="array" ref="P21789">IF(Q21789&gt;0,INDEX(Q21789:Q43513,MATCH(TRUE,INDEX(Q21789:Q43513="",,),0)-1),"")</f>
        <v>4</v>
      </c>
      <c r="Q21789">
        <f t="shared" si="643"/>
        <v>4</v>
      </c>
      <c r="R21789">
        <f t="shared" si="642"/>
        <v>0</v>
      </c>
    </row>
    <row r="21790" spans="1:18" x14ac:dyDescent="0.3">
      <c r="A21790" t="s">
        <v>1499</v>
      </c>
      <c r="B21790" s="1">
        <v>38505</v>
      </c>
      <c r="C21790" t="s">
        <v>1509</v>
      </c>
      <c r="D21790" t="s">
        <v>1547</v>
      </c>
      <c r="E21790" t="s">
        <v>1548</v>
      </c>
      <c r="G21790" s="6" t="s">
        <v>29</v>
      </c>
      <c r="H21790" t="s">
        <v>25</v>
      </c>
      <c r="I21790" t="s">
        <v>21</v>
      </c>
      <c r="J21790" t="s">
        <v>22</v>
      </c>
      <c r="K21790">
        <v>23.5</v>
      </c>
      <c r="L21790">
        <v>84</v>
      </c>
      <c r="M21790" t="s">
        <v>878</v>
      </c>
      <c r="N21790">
        <v>84</v>
      </c>
      <c r="P21790" cm="1">
        <f t="array" ref="P21790">IF(Q21790&gt;0,INDEX(Q21790:Q43514,MATCH(TRUE,INDEX(Q21790:Q43514="",,),0)-1),"")</f>
        <v>4</v>
      </c>
      <c r="Q21790">
        <f t="shared" si="643"/>
        <v>4</v>
      </c>
      <c r="R21790">
        <f t="shared" si="642"/>
        <v>0</v>
      </c>
    </row>
    <row r="21791" spans="1:18" x14ac:dyDescent="0.3">
      <c r="A21791" t="s">
        <v>1499</v>
      </c>
      <c r="B21791" s="1">
        <v>38505</v>
      </c>
      <c r="C21791" t="s">
        <v>1509</v>
      </c>
      <c r="D21791" t="s">
        <v>1547</v>
      </c>
      <c r="E21791" t="s">
        <v>1548</v>
      </c>
      <c r="G21791" s="6" t="s">
        <v>29</v>
      </c>
      <c r="H21791" t="s">
        <v>64</v>
      </c>
      <c r="I21791" t="s">
        <v>21</v>
      </c>
      <c r="J21791" t="s">
        <v>22</v>
      </c>
      <c r="K21791">
        <v>2.5</v>
      </c>
      <c r="L21791">
        <v>121</v>
      </c>
      <c r="M21791" t="s">
        <v>878</v>
      </c>
      <c r="N21791">
        <v>121</v>
      </c>
      <c r="P21791" cm="1">
        <f t="array" ref="P21791">IF(Q21791&gt;0,INDEX(Q21791:Q43515,MATCH(TRUE,INDEX(Q21791:Q43515="",,),0)-1),"")</f>
        <v>4</v>
      </c>
      <c r="Q21791">
        <f t="shared" si="643"/>
        <v>4</v>
      </c>
      <c r="R21791">
        <f t="shared" si="642"/>
        <v>0</v>
      </c>
    </row>
    <row r="21792" spans="1:18" x14ac:dyDescent="0.3">
      <c r="A21792" t="s">
        <v>1499</v>
      </c>
      <c r="B21792" s="1">
        <v>38505</v>
      </c>
      <c r="C21792" t="s">
        <v>1509</v>
      </c>
      <c r="D21792" t="s">
        <v>1547</v>
      </c>
      <c r="E21792" t="s">
        <v>1548</v>
      </c>
      <c r="G21792" s="6" t="s">
        <v>29</v>
      </c>
      <c r="H21792" t="s">
        <v>206</v>
      </c>
      <c r="I21792" t="s">
        <v>26</v>
      </c>
      <c r="J21792" t="s">
        <v>27</v>
      </c>
      <c r="K21792">
        <v>251</v>
      </c>
      <c r="L21792">
        <v>4.8</v>
      </c>
      <c r="M21792" t="s">
        <v>878</v>
      </c>
      <c r="N21792">
        <v>4.8</v>
      </c>
      <c r="P21792" cm="1">
        <f t="array" ref="P21792">IF(Q21792&gt;0,INDEX(Q21792:Q43516,MATCH(TRUE,INDEX(Q21792:Q43516="",,),0)-1),"")</f>
        <v>4</v>
      </c>
      <c r="Q21792">
        <f t="shared" si="643"/>
        <v>4</v>
      </c>
      <c r="R21792">
        <f t="shared" si="642"/>
        <v>0</v>
      </c>
    </row>
    <row r="21793" spans="1:18" x14ac:dyDescent="0.3">
      <c r="A21793" t="s">
        <v>1499</v>
      </c>
      <c r="B21793" s="1">
        <v>38505</v>
      </c>
      <c r="C21793" t="s">
        <v>1509</v>
      </c>
      <c r="D21793" t="s">
        <v>1547</v>
      </c>
      <c r="E21793" t="s">
        <v>1548</v>
      </c>
      <c r="G21793" s="6" t="s">
        <v>29</v>
      </c>
      <c r="H21793" t="s">
        <v>25</v>
      </c>
      <c r="I21793" t="s">
        <v>26</v>
      </c>
      <c r="J21793" t="s">
        <v>27</v>
      </c>
      <c r="K21793">
        <v>27</v>
      </c>
      <c r="L21793">
        <v>22</v>
      </c>
      <c r="M21793" t="s">
        <v>878</v>
      </c>
      <c r="N21793">
        <v>22</v>
      </c>
      <c r="P21793" cm="1">
        <f t="array" ref="P21793">IF(Q21793&gt;0,INDEX(Q21793:Q43517,MATCH(TRUE,INDEX(Q21793:Q43517="",,),0)-1),"")</f>
        <v>4</v>
      </c>
      <c r="Q21793">
        <f t="shared" si="643"/>
        <v>4</v>
      </c>
      <c r="R21793">
        <f t="shared" si="642"/>
        <v>0</v>
      </c>
    </row>
    <row r="21794" spans="1:18" x14ac:dyDescent="0.3">
      <c r="P21794" t="str" cm="1">
        <f t="array" ref="P21794">IF(Q21794&gt;0,INDEX(Q21794:Q43518,MATCH(TRUE,INDEX(Q21794:Q43518="",,),0)-1),"")</f>
        <v/>
      </c>
      <c r="R21794" t="str">
        <f t="shared" si="642"/>
        <v/>
      </c>
    </row>
    <row r="21795" spans="1:18" x14ac:dyDescent="0.3">
      <c r="A21795" t="s">
        <v>1499</v>
      </c>
      <c r="B21795" s="1">
        <v>38505</v>
      </c>
      <c r="C21795" t="s">
        <v>1509</v>
      </c>
      <c r="D21795" t="s">
        <v>1549</v>
      </c>
      <c r="E21795" t="s">
        <v>1550</v>
      </c>
      <c r="G21795" t="s">
        <v>19</v>
      </c>
      <c r="H21795" t="s">
        <v>194</v>
      </c>
      <c r="I21795" t="s">
        <v>21</v>
      </c>
      <c r="J21795" t="s">
        <v>22</v>
      </c>
      <c r="K21795">
        <v>16.3</v>
      </c>
      <c r="L21795">
        <v>457</v>
      </c>
      <c r="M21795" t="s">
        <v>526</v>
      </c>
      <c r="N21795">
        <v>760</v>
      </c>
      <c r="O21795" t="s">
        <v>24</v>
      </c>
      <c r="P21795" cm="1">
        <f t="array" ref="P21795">IF(Q21795&gt;0,INDEX(Q21795:Q43519,MATCH(TRUE,INDEX(Q21795:Q43519="",,),0)-1),"")</f>
        <v>4</v>
      </c>
      <c r="Q21795">
        <v>1</v>
      </c>
      <c r="R21795">
        <f t="shared" si="642"/>
        <v>0</v>
      </c>
    </row>
    <row r="21796" spans="1:18" x14ac:dyDescent="0.3">
      <c r="A21796" t="s">
        <v>1499</v>
      </c>
      <c r="B21796" s="1">
        <v>38505</v>
      </c>
      <c r="C21796" t="s">
        <v>1509</v>
      </c>
      <c r="D21796" t="s">
        <v>1549</v>
      </c>
      <c r="E21796" t="s">
        <v>1550</v>
      </c>
      <c r="G21796" t="s">
        <v>19</v>
      </c>
      <c r="H21796" t="s">
        <v>64</v>
      </c>
      <c r="I21796" t="s">
        <v>21</v>
      </c>
      <c r="J21796" t="s">
        <v>22</v>
      </c>
      <c r="K21796">
        <v>8</v>
      </c>
      <c r="L21796">
        <v>114</v>
      </c>
      <c r="M21796" t="s">
        <v>526</v>
      </c>
      <c r="N21796">
        <v>250</v>
      </c>
      <c r="O21796" t="s">
        <v>24</v>
      </c>
      <c r="P21796" cm="1">
        <f t="array" ref="P21796">IF(Q21796&gt;0,INDEX(Q21796:Q43520,MATCH(TRUE,INDEX(Q21796:Q43520="",,),0)-1),"")</f>
        <v>4</v>
      </c>
      <c r="Q21796">
        <v>1</v>
      </c>
      <c r="R21796">
        <f t="shared" si="642"/>
        <v>0</v>
      </c>
    </row>
    <row r="21797" spans="1:18" x14ac:dyDescent="0.3">
      <c r="A21797" t="s">
        <v>1499</v>
      </c>
      <c r="B21797" s="1">
        <v>38505</v>
      </c>
      <c r="C21797" t="s">
        <v>1509</v>
      </c>
      <c r="D21797" t="s">
        <v>1549</v>
      </c>
      <c r="E21797" t="s">
        <v>1550</v>
      </c>
      <c r="G21797" s="6" t="s">
        <v>29</v>
      </c>
      <c r="H21797" t="s">
        <v>64</v>
      </c>
      <c r="I21797" t="s">
        <v>26</v>
      </c>
      <c r="J21797" t="s">
        <v>27</v>
      </c>
      <c r="K21797">
        <v>57</v>
      </c>
      <c r="L21797">
        <v>10</v>
      </c>
      <c r="M21797" t="s">
        <v>526</v>
      </c>
      <c r="N21797">
        <v>10</v>
      </c>
      <c r="O21797" t="s">
        <v>24</v>
      </c>
      <c r="P21797" cm="1">
        <f t="array" ref="P21797">IF(Q21797&gt;0,INDEX(Q21797:Q43521,MATCH(TRUE,INDEX(Q21797:Q43521="",,),0)-1),"")</f>
        <v>4</v>
      </c>
      <c r="Q21797">
        <v>1</v>
      </c>
      <c r="R21797">
        <f t="shared" si="642"/>
        <v>0</v>
      </c>
    </row>
    <row r="21798" spans="1:18" x14ac:dyDescent="0.3">
      <c r="A21798" t="s">
        <v>1499</v>
      </c>
      <c r="B21798" s="1">
        <v>38505</v>
      </c>
      <c r="C21798" t="s">
        <v>1509</v>
      </c>
      <c r="D21798" t="s">
        <v>1549</v>
      </c>
      <c r="E21798" t="s">
        <v>1550</v>
      </c>
      <c r="G21798" t="s">
        <v>19</v>
      </c>
      <c r="H21798" t="s">
        <v>194</v>
      </c>
      <c r="I21798" t="s">
        <v>21</v>
      </c>
      <c r="J21798" t="s">
        <v>22</v>
      </c>
      <c r="K21798">
        <v>16.3</v>
      </c>
      <c r="L21798">
        <v>457</v>
      </c>
      <c r="M21798" t="s">
        <v>480</v>
      </c>
      <c r="N21798">
        <v>457</v>
      </c>
      <c r="P21798" cm="1">
        <f t="array" ref="P21798">IF(Q21798&gt;0,INDEX(Q21798:Q43522,MATCH(TRUE,INDEX(Q21798:Q43522="",,),0)-1),"")</f>
        <v>4</v>
      </c>
      <c r="Q21798">
        <v>2</v>
      </c>
      <c r="R21798">
        <f t="shared" si="642"/>
        <v>0</v>
      </c>
    </row>
    <row r="21799" spans="1:18" x14ac:dyDescent="0.3">
      <c r="A21799" t="s">
        <v>1499</v>
      </c>
      <c r="B21799" s="1">
        <v>38505</v>
      </c>
      <c r="C21799" t="s">
        <v>1509</v>
      </c>
      <c r="D21799" t="s">
        <v>1549</v>
      </c>
      <c r="E21799" t="s">
        <v>1550</v>
      </c>
      <c r="G21799" t="s">
        <v>19</v>
      </c>
      <c r="H21799" t="s">
        <v>64</v>
      </c>
      <c r="I21799" t="s">
        <v>21</v>
      </c>
      <c r="J21799" t="s">
        <v>22</v>
      </c>
      <c r="K21799">
        <v>8</v>
      </c>
      <c r="L21799">
        <v>114</v>
      </c>
      <c r="M21799" t="s">
        <v>480</v>
      </c>
      <c r="N21799">
        <v>818.49</v>
      </c>
      <c r="P21799" cm="1">
        <f t="array" ref="P21799">IF(Q21799&gt;0,INDEX(Q21799:Q43523,MATCH(TRUE,INDEX(Q21799:Q43523="",,),0)-1),"")</f>
        <v>4</v>
      </c>
      <c r="Q21799">
        <v>2</v>
      </c>
      <c r="R21799">
        <f t="shared" si="642"/>
        <v>0</v>
      </c>
    </row>
    <row r="21800" spans="1:18" x14ac:dyDescent="0.3">
      <c r="A21800" t="s">
        <v>1499</v>
      </c>
      <c r="B21800" s="1">
        <v>38505</v>
      </c>
      <c r="C21800" t="s">
        <v>1509</v>
      </c>
      <c r="D21800" t="s">
        <v>1549</v>
      </c>
      <c r="E21800" t="s">
        <v>1550</v>
      </c>
      <c r="G21800" s="6" t="s">
        <v>29</v>
      </c>
      <c r="H21800" t="s">
        <v>64</v>
      </c>
      <c r="I21800" t="s">
        <v>26</v>
      </c>
      <c r="J21800" t="s">
        <v>27</v>
      </c>
      <c r="K21800">
        <v>57</v>
      </c>
      <c r="L21800">
        <v>10</v>
      </c>
      <c r="M21800" t="s">
        <v>480</v>
      </c>
      <c r="N21800">
        <v>10</v>
      </c>
      <c r="P21800" cm="1">
        <f t="array" ref="P21800">IF(Q21800&gt;0,INDEX(Q21800:Q43524,MATCH(TRUE,INDEX(Q21800:Q43524="",,),0)-1),"")</f>
        <v>4</v>
      </c>
      <c r="Q21800">
        <v>2</v>
      </c>
      <c r="R21800">
        <f t="shared" si="642"/>
        <v>0</v>
      </c>
    </row>
    <row r="21801" spans="1:18" x14ac:dyDescent="0.3">
      <c r="A21801" t="s">
        <v>1499</v>
      </c>
      <c r="B21801" s="1">
        <v>38505</v>
      </c>
      <c r="C21801" t="s">
        <v>1509</v>
      </c>
      <c r="D21801" t="s">
        <v>1549</v>
      </c>
      <c r="E21801" t="s">
        <v>1550</v>
      </c>
      <c r="G21801" t="s">
        <v>19</v>
      </c>
      <c r="H21801" t="s">
        <v>194</v>
      </c>
      <c r="I21801" t="s">
        <v>21</v>
      </c>
      <c r="J21801" t="s">
        <v>22</v>
      </c>
      <c r="K21801">
        <v>16.3</v>
      </c>
      <c r="L21801">
        <v>457</v>
      </c>
      <c r="M21801" t="s">
        <v>881</v>
      </c>
      <c r="N21801">
        <v>457</v>
      </c>
      <c r="P21801" cm="1">
        <f t="array" ref="P21801">IF(Q21801&gt;0,INDEX(Q21801:Q43525,MATCH(TRUE,INDEX(Q21801:Q43525="",,),0)-1),"")</f>
        <v>4</v>
      </c>
      <c r="Q21801">
        <v>3</v>
      </c>
      <c r="R21801">
        <f t="shared" si="642"/>
        <v>0</v>
      </c>
    </row>
    <row r="21802" spans="1:18" x14ac:dyDescent="0.3">
      <c r="A21802" t="s">
        <v>1499</v>
      </c>
      <c r="B21802" s="1">
        <v>38505</v>
      </c>
      <c r="C21802" t="s">
        <v>1509</v>
      </c>
      <c r="D21802" t="s">
        <v>1549</v>
      </c>
      <c r="E21802" t="s">
        <v>1550</v>
      </c>
      <c r="G21802" t="s">
        <v>19</v>
      </c>
      <c r="H21802" t="s">
        <v>64</v>
      </c>
      <c r="I21802" t="s">
        <v>21</v>
      </c>
      <c r="J21802" t="s">
        <v>22</v>
      </c>
      <c r="K21802">
        <v>8</v>
      </c>
      <c r="L21802">
        <v>114</v>
      </c>
      <c r="M21802" t="s">
        <v>881</v>
      </c>
      <c r="N21802">
        <v>383.49</v>
      </c>
      <c r="P21802" cm="1">
        <f t="array" ref="P21802">IF(Q21802&gt;0,INDEX(Q21802:Q43526,MATCH(TRUE,INDEX(Q21802:Q43526="",,),0)-1),"")</f>
        <v>4</v>
      </c>
      <c r="Q21802">
        <v>3</v>
      </c>
      <c r="R21802">
        <f t="shared" si="642"/>
        <v>0</v>
      </c>
    </row>
    <row r="21803" spans="1:18" x14ac:dyDescent="0.3">
      <c r="A21803" t="s">
        <v>1499</v>
      </c>
      <c r="B21803" s="1">
        <v>38505</v>
      </c>
      <c r="C21803" t="s">
        <v>1509</v>
      </c>
      <c r="D21803" t="s">
        <v>1549</v>
      </c>
      <c r="E21803" t="s">
        <v>1550</v>
      </c>
      <c r="G21803" s="6" t="s">
        <v>29</v>
      </c>
      <c r="H21803" t="s">
        <v>64</v>
      </c>
      <c r="I21803" t="s">
        <v>26</v>
      </c>
      <c r="J21803" t="s">
        <v>27</v>
      </c>
      <c r="K21803">
        <v>57</v>
      </c>
      <c r="L21803">
        <v>10</v>
      </c>
      <c r="M21803" t="s">
        <v>881</v>
      </c>
      <c r="N21803">
        <v>10</v>
      </c>
      <c r="P21803" cm="1">
        <f t="array" ref="P21803">IF(Q21803&gt;0,INDEX(Q21803:Q43527,MATCH(TRUE,INDEX(Q21803:Q43527="",,),0)-1),"")</f>
        <v>4</v>
      </c>
      <c r="Q21803">
        <v>3</v>
      </c>
      <c r="R21803">
        <f t="shared" si="642"/>
        <v>0</v>
      </c>
    </row>
    <row r="21804" spans="1:18" x14ac:dyDescent="0.3">
      <c r="A21804" t="s">
        <v>1499</v>
      </c>
      <c r="B21804" s="1">
        <v>38505</v>
      </c>
      <c r="C21804" t="s">
        <v>1509</v>
      </c>
      <c r="D21804" t="s">
        <v>1549</v>
      </c>
      <c r="E21804" t="s">
        <v>1550</v>
      </c>
      <c r="G21804" t="s">
        <v>19</v>
      </c>
      <c r="H21804" t="s">
        <v>194</v>
      </c>
      <c r="I21804" t="s">
        <v>21</v>
      </c>
      <c r="J21804" t="s">
        <v>22</v>
      </c>
      <c r="K21804">
        <v>16.3</v>
      </c>
      <c r="L21804">
        <v>457</v>
      </c>
      <c r="M21804" t="s">
        <v>922</v>
      </c>
      <c r="N21804">
        <v>460</v>
      </c>
      <c r="P21804" cm="1">
        <f t="array" ref="P21804">IF(Q21804&gt;0,INDEX(Q21804:Q43528,MATCH(TRUE,INDEX(Q21804:Q43528="",,),0)-1),"")</f>
        <v>4</v>
      </c>
      <c r="Q21804">
        <v>4</v>
      </c>
      <c r="R21804">
        <f t="shared" si="642"/>
        <v>0</v>
      </c>
    </row>
    <row r="21805" spans="1:18" x14ac:dyDescent="0.3">
      <c r="A21805" t="s">
        <v>1499</v>
      </c>
      <c r="B21805" s="1">
        <v>38505</v>
      </c>
      <c r="C21805" t="s">
        <v>1509</v>
      </c>
      <c r="D21805" t="s">
        <v>1549</v>
      </c>
      <c r="E21805" t="s">
        <v>1550</v>
      </c>
      <c r="G21805" t="s">
        <v>19</v>
      </c>
      <c r="H21805" t="s">
        <v>64</v>
      </c>
      <c r="I21805" t="s">
        <v>21</v>
      </c>
      <c r="J21805" t="s">
        <v>22</v>
      </c>
      <c r="K21805">
        <v>8</v>
      </c>
      <c r="L21805">
        <v>114</v>
      </c>
      <c r="M21805" t="s">
        <v>922</v>
      </c>
      <c r="N21805">
        <v>120</v>
      </c>
      <c r="P21805" cm="1">
        <f t="array" ref="P21805">IF(Q21805&gt;0,INDEX(Q21805:Q43529,MATCH(TRUE,INDEX(Q21805:Q43529="",,),0)-1),"")</f>
        <v>4</v>
      </c>
      <c r="Q21805">
        <v>4</v>
      </c>
      <c r="R21805">
        <f t="shared" si="642"/>
        <v>0</v>
      </c>
    </row>
    <row r="21806" spans="1:18" x14ac:dyDescent="0.3">
      <c r="A21806" t="s">
        <v>1499</v>
      </c>
      <c r="B21806" s="1">
        <v>38505</v>
      </c>
      <c r="C21806" t="s">
        <v>1509</v>
      </c>
      <c r="D21806" t="s">
        <v>1549</v>
      </c>
      <c r="E21806" t="s">
        <v>1550</v>
      </c>
      <c r="G21806" s="6" t="s">
        <v>29</v>
      </c>
      <c r="H21806" t="s">
        <v>64</v>
      </c>
      <c r="I21806" t="s">
        <v>26</v>
      </c>
      <c r="J21806" t="s">
        <v>27</v>
      </c>
      <c r="K21806">
        <v>57</v>
      </c>
      <c r="L21806">
        <v>10</v>
      </c>
      <c r="M21806" t="s">
        <v>922</v>
      </c>
      <c r="N21806">
        <v>10</v>
      </c>
      <c r="P21806" cm="1">
        <f t="array" ref="P21806">IF(Q21806&gt;0,INDEX(Q21806:Q43530,MATCH(TRUE,INDEX(Q21806:Q43530="",,),0)-1),"")</f>
        <v>4</v>
      </c>
      <c r="Q21806">
        <v>4</v>
      </c>
      <c r="R21806">
        <f t="shared" si="642"/>
        <v>0</v>
      </c>
    </row>
    <row r="21807" spans="1:18" x14ac:dyDescent="0.3">
      <c r="P21807" t="str" cm="1">
        <f t="array" ref="P21807">IF(Q21807&gt;0,INDEX(Q21807:Q43531,MATCH(TRUE,INDEX(Q21807:Q43531="",,),0)-1),"")</f>
        <v/>
      </c>
      <c r="R21807" t="str">
        <f t="shared" si="642"/>
        <v/>
      </c>
    </row>
    <row r="21808" spans="1:18" x14ac:dyDescent="0.3">
      <c r="A21808" t="s">
        <v>1499</v>
      </c>
      <c r="B21808" s="1">
        <v>38505</v>
      </c>
      <c r="C21808" t="s">
        <v>1509</v>
      </c>
      <c r="D21808" t="s">
        <v>1551</v>
      </c>
      <c r="E21808" t="s">
        <v>1552</v>
      </c>
      <c r="G21808" t="s">
        <v>19</v>
      </c>
      <c r="H21808" t="s">
        <v>30</v>
      </c>
      <c r="I21808" t="s">
        <v>21</v>
      </c>
      <c r="J21808" t="s">
        <v>22</v>
      </c>
      <c r="K21808">
        <v>43.1</v>
      </c>
      <c r="L21808">
        <v>106</v>
      </c>
      <c r="M21808" t="s">
        <v>927</v>
      </c>
      <c r="N21808">
        <v>150</v>
      </c>
      <c r="O21808" t="s">
        <v>24</v>
      </c>
      <c r="P21808" cm="1">
        <f t="array" ref="P21808">IF(Q21808&gt;0,INDEX(Q21808:Q43532,MATCH(TRUE,INDEX(Q21808:Q43532="",,),0)-1),"")</f>
        <v>4</v>
      </c>
      <c r="Q21808">
        <f>INT((ROW()-21808)/5)+1</f>
        <v>1</v>
      </c>
      <c r="R21808">
        <f t="shared" ref="R21808:R21871" si="644">IF(P21808="","",0)</f>
        <v>0</v>
      </c>
    </row>
    <row r="21809" spans="1:18" x14ac:dyDescent="0.3">
      <c r="A21809" t="s">
        <v>1499</v>
      </c>
      <c r="B21809" s="1">
        <v>38505</v>
      </c>
      <c r="C21809" t="s">
        <v>1509</v>
      </c>
      <c r="D21809" t="s">
        <v>1551</v>
      </c>
      <c r="E21809" t="s">
        <v>1552</v>
      </c>
      <c r="G21809" t="s">
        <v>19</v>
      </c>
      <c r="H21809" t="s">
        <v>63</v>
      </c>
      <c r="I21809" t="s">
        <v>21</v>
      </c>
      <c r="J21809" t="s">
        <v>22</v>
      </c>
      <c r="K21809">
        <v>113.5</v>
      </c>
      <c r="L21809">
        <v>79</v>
      </c>
      <c r="M21809" t="s">
        <v>927</v>
      </c>
      <c r="N21809">
        <v>100</v>
      </c>
      <c r="O21809" t="s">
        <v>24</v>
      </c>
      <c r="P21809" cm="1">
        <f t="array" ref="P21809">IF(Q21809&gt;0,INDEX(Q21809:Q43533,MATCH(TRUE,INDEX(Q21809:Q43533="",,),0)-1),"")</f>
        <v>4</v>
      </c>
      <c r="Q21809">
        <f t="shared" ref="Q21809:Q21827" si="645">INT((ROW()-21808)/5)+1</f>
        <v>1</v>
      </c>
      <c r="R21809">
        <f t="shared" si="644"/>
        <v>0</v>
      </c>
    </row>
    <row r="21810" spans="1:18" x14ac:dyDescent="0.3">
      <c r="A21810" t="s">
        <v>1499</v>
      </c>
      <c r="B21810" s="1">
        <v>38505</v>
      </c>
      <c r="C21810" t="s">
        <v>1509</v>
      </c>
      <c r="D21810" t="s">
        <v>1551</v>
      </c>
      <c r="E21810" t="s">
        <v>1552</v>
      </c>
      <c r="G21810" t="s">
        <v>19</v>
      </c>
      <c r="H21810" t="s">
        <v>63</v>
      </c>
      <c r="I21810" t="s">
        <v>26</v>
      </c>
      <c r="J21810" t="s">
        <v>27</v>
      </c>
      <c r="K21810">
        <v>408</v>
      </c>
      <c r="L21810">
        <v>20</v>
      </c>
      <c r="M21810" t="s">
        <v>927</v>
      </c>
      <c r="N21810">
        <v>33</v>
      </c>
      <c r="O21810" t="s">
        <v>24</v>
      </c>
      <c r="P21810" cm="1">
        <f t="array" ref="P21810">IF(Q21810&gt;0,INDEX(Q21810:Q43534,MATCH(TRUE,INDEX(Q21810:Q43534="",,),0)-1),"")</f>
        <v>4</v>
      </c>
      <c r="Q21810">
        <f t="shared" si="645"/>
        <v>1</v>
      </c>
      <c r="R21810">
        <f t="shared" si="644"/>
        <v>0</v>
      </c>
    </row>
    <row r="21811" spans="1:18" x14ac:dyDescent="0.3">
      <c r="A21811" t="s">
        <v>1499</v>
      </c>
      <c r="B21811" s="1">
        <v>38505</v>
      </c>
      <c r="C21811" t="s">
        <v>1509</v>
      </c>
      <c r="D21811" t="s">
        <v>1551</v>
      </c>
      <c r="E21811" t="s">
        <v>1552</v>
      </c>
      <c r="G21811" t="s">
        <v>19</v>
      </c>
      <c r="H21811" t="s">
        <v>64</v>
      </c>
      <c r="I21811" t="s">
        <v>26</v>
      </c>
      <c r="J21811" t="s">
        <v>27</v>
      </c>
      <c r="K21811">
        <v>481</v>
      </c>
      <c r="L21811">
        <v>10</v>
      </c>
      <c r="M21811" t="s">
        <v>927</v>
      </c>
      <c r="N21811">
        <v>25</v>
      </c>
      <c r="O21811" t="s">
        <v>24</v>
      </c>
      <c r="P21811" cm="1">
        <f t="array" ref="P21811">IF(Q21811&gt;0,INDEX(Q21811:Q43535,MATCH(TRUE,INDEX(Q21811:Q43535="",,),0)-1),"")</f>
        <v>4</v>
      </c>
      <c r="Q21811">
        <f t="shared" si="645"/>
        <v>1</v>
      </c>
      <c r="R21811">
        <f t="shared" si="644"/>
        <v>0</v>
      </c>
    </row>
    <row r="21812" spans="1:18" x14ac:dyDescent="0.3">
      <c r="A21812" t="s">
        <v>1499</v>
      </c>
      <c r="B21812" s="1">
        <v>38505</v>
      </c>
      <c r="C21812" t="s">
        <v>1509</v>
      </c>
      <c r="D21812" t="s">
        <v>1551</v>
      </c>
      <c r="E21812" t="s">
        <v>1552</v>
      </c>
      <c r="G21812" s="6" t="s">
        <v>29</v>
      </c>
      <c r="H21812" t="s">
        <v>154</v>
      </c>
      <c r="I21812" t="s">
        <v>21</v>
      </c>
      <c r="J21812" t="s">
        <v>22</v>
      </c>
      <c r="K21812">
        <v>11.3</v>
      </c>
      <c r="L21812">
        <v>176</v>
      </c>
      <c r="M21812" t="s">
        <v>927</v>
      </c>
      <c r="N21812">
        <v>176</v>
      </c>
      <c r="O21812" t="s">
        <v>24</v>
      </c>
      <c r="P21812" cm="1">
        <f t="array" ref="P21812">IF(Q21812&gt;0,INDEX(Q21812:Q43536,MATCH(TRUE,INDEX(Q21812:Q43536="",,),0)-1),"")</f>
        <v>4</v>
      </c>
      <c r="Q21812">
        <f t="shared" si="645"/>
        <v>1</v>
      </c>
      <c r="R21812">
        <f t="shared" si="644"/>
        <v>0</v>
      </c>
    </row>
    <row r="21813" spans="1:18" x14ac:dyDescent="0.3">
      <c r="A21813" t="s">
        <v>1499</v>
      </c>
      <c r="B21813" s="1">
        <v>38505</v>
      </c>
      <c r="C21813" t="s">
        <v>1509</v>
      </c>
      <c r="D21813" t="s">
        <v>1551</v>
      </c>
      <c r="E21813" t="s">
        <v>1552</v>
      </c>
      <c r="G21813" t="s">
        <v>19</v>
      </c>
      <c r="H21813" t="s">
        <v>30</v>
      </c>
      <c r="I21813" t="s">
        <v>21</v>
      </c>
      <c r="J21813" t="s">
        <v>22</v>
      </c>
      <c r="K21813">
        <v>43.1</v>
      </c>
      <c r="L21813">
        <v>106</v>
      </c>
      <c r="M21813" t="s">
        <v>922</v>
      </c>
      <c r="N21813">
        <v>110</v>
      </c>
      <c r="P21813" cm="1">
        <f t="array" ref="P21813">IF(Q21813&gt;0,INDEX(Q21813:Q43537,MATCH(TRUE,INDEX(Q21813:Q43537="",,),0)-1),"")</f>
        <v>4</v>
      </c>
      <c r="Q21813">
        <f t="shared" si="645"/>
        <v>2</v>
      </c>
      <c r="R21813">
        <f t="shared" si="644"/>
        <v>0</v>
      </c>
    </row>
    <row r="21814" spans="1:18" x14ac:dyDescent="0.3">
      <c r="A21814" t="s">
        <v>1499</v>
      </c>
      <c r="B21814" s="1">
        <v>38505</v>
      </c>
      <c r="C21814" t="s">
        <v>1509</v>
      </c>
      <c r="D21814" t="s">
        <v>1551</v>
      </c>
      <c r="E21814" t="s">
        <v>1552</v>
      </c>
      <c r="G21814" t="s">
        <v>19</v>
      </c>
      <c r="H21814" t="s">
        <v>63</v>
      </c>
      <c r="I21814" t="s">
        <v>21</v>
      </c>
      <c r="J21814" t="s">
        <v>22</v>
      </c>
      <c r="K21814">
        <v>113.5</v>
      </c>
      <c r="L21814">
        <v>79</v>
      </c>
      <c r="M21814" t="s">
        <v>922</v>
      </c>
      <c r="N21814">
        <v>100</v>
      </c>
      <c r="P21814" cm="1">
        <f t="array" ref="P21814">IF(Q21814&gt;0,INDEX(Q21814:Q43538,MATCH(TRUE,INDEX(Q21814:Q43538="",,),0)-1),"")</f>
        <v>4</v>
      </c>
      <c r="Q21814">
        <f t="shared" si="645"/>
        <v>2</v>
      </c>
      <c r="R21814">
        <f t="shared" si="644"/>
        <v>0</v>
      </c>
    </row>
    <row r="21815" spans="1:18" x14ac:dyDescent="0.3">
      <c r="A21815" t="s">
        <v>1499</v>
      </c>
      <c r="B21815" s="1">
        <v>38505</v>
      </c>
      <c r="C21815" t="s">
        <v>1509</v>
      </c>
      <c r="D21815" t="s">
        <v>1551</v>
      </c>
      <c r="E21815" t="s">
        <v>1552</v>
      </c>
      <c r="G21815" t="s">
        <v>19</v>
      </c>
      <c r="H21815" t="s">
        <v>63</v>
      </c>
      <c r="I21815" t="s">
        <v>26</v>
      </c>
      <c r="J21815" t="s">
        <v>27</v>
      </c>
      <c r="K21815">
        <v>408</v>
      </c>
      <c r="L21815">
        <v>20</v>
      </c>
      <c r="M21815" t="s">
        <v>922</v>
      </c>
      <c r="N21815">
        <v>37</v>
      </c>
      <c r="P21815" cm="1">
        <f t="array" ref="P21815">IF(Q21815&gt;0,INDEX(Q21815:Q43539,MATCH(TRUE,INDEX(Q21815:Q43539="",,),0)-1),"")</f>
        <v>4</v>
      </c>
      <c r="Q21815">
        <f t="shared" si="645"/>
        <v>2</v>
      </c>
      <c r="R21815">
        <f t="shared" si="644"/>
        <v>0</v>
      </c>
    </row>
    <row r="21816" spans="1:18" x14ac:dyDescent="0.3">
      <c r="A21816" t="s">
        <v>1499</v>
      </c>
      <c r="B21816" s="1">
        <v>38505</v>
      </c>
      <c r="C21816" t="s">
        <v>1509</v>
      </c>
      <c r="D21816" t="s">
        <v>1551</v>
      </c>
      <c r="E21816" t="s">
        <v>1552</v>
      </c>
      <c r="G21816" t="s">
        <v>19</v>
      </c>
      <c r="H21816" t="s">
        <v>64</v>
      </c>
      <c r="I21816" t="s">
        <v>26</v>
      </c>
      <c r="J21816" t="s">
        <v>27</v>
      </c>
      <c r="K21816">
        <v>481</v>
      </c>
      <c r="L21816">
        <v>10</v>
      </c>
      <c r="M21816" t="s">
        <v>922</v>
      </c>
      <c r="N21816">
        <v>25</v>
      </c>
      <c r="P21816" cm="1">
        <f t="array" ref="P21816">IF(Q21816&gt;0,INDEX(Q21816:Q43540,MATCH(TRUE,INDEX(Q21816:Q43540="",,),0)-1),"")</f>
        <v>4</v>
      </c>
      <c r="Q21816">
        <f t="shared" si="645"/>
        <v>2</v>
      </c>
      <c r="R21816">
        <f t="shared" si="644"/>
        <v>0</v>
      </c>
    </row>
    <row r="21817" spans="1:18" x14ac:dyDescent="0.3">
      <c r="A21817" t="s">
        <v>1499</v>
      </c>
      <c r="B21817" s="1">
        <v>38505</v>
      </c>
      <c r="C21817" t="s">
        <v>1509</v>
      </c>
      <c r="D21817" t="s">
        <v>1551</v>
      </c>
      <c r="E21817" t="s">
        <v>1552</v>
      </c>
      <c r="G21817" s="6" t="s">
        <v>29</v>
      </c>
      <c r="H21817" t="s">
        <v>154</v>
      </c>
      <c r="I21817" t="s">
        <v>21</v>
      </c>
      <c r="J21817" t="s">
        <v>22</v>
      </c>
      <c r="K21817">
        <v>11.3</v>
      </c>
      <c r="L21817">
        <v>176</v>
      </c>
      <c r="M21817" t="s">
        <v>922</v>
      </c>
      <c r="N21817">
        <v>176</v>
      </c>
      <c r="P21817" cm="1">
        <f t="array" ref="P21817">IF(Q21817&gt;0,INDEX(Q21817:Q43541,MATCH(TRUE,INDEX(Q21817:Q43541="",,),0)-1),"")</f>
        <v>4</v>
      </c>
      <c r="Q21817">
        <f t="shared" si="645"/>
        <v>2</v>
      </c>
      <c r="R21817">
        <f t="shared" si="644"/>
        <v>0</v>
      </c>
    </row>
    <row r="21818" spans="1:18" x14ac:dyDescent="0.3">
      <c r="A21818" t="s">
        <v>1499</v>
      </c>
      <c r="B21818" s="1">
        <v>38505</v>
      </c>
      <c r="C21818" t="s">
        <v>1509</v>
      </c>
      <c r="D21818" t="s">
        <v>1551</v>
      </c>
      <c r="E21818" t="s">
        <v>1552</v>
      </c>
      <c r="G21818" t="s">
        <v>19</v>
      </c>
      <c r="H21818" t="s">
        <v>30</v>
      </c>
      <c r="I21818" t="s">
        <v>21</v>
      </c>
      <c r="J21818" t="s">
        <v>22</v>
      </c>
      <c r="K21818">
        <v>43.1</v>
      </c>
      <c r="L21818">
        <v>106</v>
      </c>
      <c r="M21818" t="s">
        <v>526</v>
      </c>
      <c r="N21818">
        <v>250</v>
      </c>
      <c r="P21818" cm="1">
        <f t="array" ref="P21818">IF(Q21818&gt;0,INDEX(Q21818:Q43542,MATCH(TRUE,INDEX(Q21818:Q43542="",,),0)-1),"")</f>
        <v>4</v>
      </c>
      <c r="Q21818">
        <f t="shared" si="645"/>
        <v>3</v>
      </c>
      <c r="R21818">
        <f t="shared" si="644"/>
        <v>0</v>
      </c>
    </row>
    <row r="21819" spans="1:18" x14ac:dyDescent="0.3">
      <c r="A21819" t="s">
        <v>1499</v>
      </c>
      <c r="B21819" s="1">
        <v>38505</v>
      </c>
      <c r="C21819" t="s">
        <v>1509</v>
      </c>
      <c r="D21819" t="s">
        <v>1551</v>
      </c>
      <c r="E21819" t="s">
        <v>1552</v>
      </c>
      <c r="G21819" t="s">
        <v>19</v>
      </c>
      <c r="H21819" t="s">
        <v>63</v>
      </c>
      <c r="I21819" t="s">
        <v>21</v>
      </c>
      <c r="J21819" t="s">
        <v>22</v>
      </c>
      <c r="K21819">
        <v>113.5</v>
      </c>
      <c r="L21819">
        <v>79</v>
      </c>
      <c r="M21819" t="s">
        <v>526</v>
      </c>
      <c r="N21819">
        <v>80</v>
      </c>
      <c r="P21819" cm="1">
        <f t="array" ref="P21819">IF(Q21819&gt;0,INDEX(Q21819:Q43543,MATCH(TRUE,INDEX(Q21819:Q43543="",,),0)-1),"")</f>
        <v>4</v>
      </c>
      <c r="Q21819">
        <f t="shared" si="645"/>
        <v>3</v>
      </c>
      <c r="R21819">
        <f t="shared" si="644"/>
        <v>0</v>
      </c>
    </row>
    <row r="21820" spans="1:18" x14ac:dyDescent="0.3">
      <c r="A21820" t="s">
        <v>1499</v>
      </c>
      <c r="B21820" s="1">
        <v>38505</v>
      </c>
      <c r="C21820" t="s">
        <v>1509</v>
      </c>
      <c r="D21820" t="s">
        <v>1551</v>
      </c>
      <c r="E21820" t="s">
        <v>1552</v>
      </c>
      <c r="G21820" t="s">
        <v>19</v>
      </c>
      <c r="H21820" t="s">
        <v>63</v>
      </c>
      <c r="I21820" t="s">
        <v>26</v>
      </c>
      <c r="J21820" t="s">
        <v>27</v>
      </c>
      <c r="K21820">
        <v>408</v>
      </c>
      <c r="L21820">
        <v>20</v>
      </c>
      <c r="M21820" t="s">
        <v>526</v>
      </c>
      <c r="N21820">
        <v>20</v>
      </c>
      <c r="P21820" cm="1">
        <f t="array" ref="P21820">IF(Q21820&gt;0,INDEX(Q21820:Q43544,MATCH(TRUE,INDEX(Q21820:Q43544="",,),0)-1),"")</f>
        <v>4</v>
      </c>
      <c r="Q21820">
        <f t="shared" si="645"/>
        <v>3</v>
      </c>
      <c r="R21820">
        <f t="shared" si="644"/>
        <v>0</v>
      </c>
    </row>
    <row r="21821" spans="1:18" x14ac:dyDescent="0.3">
      <c r="A21821" t="s">
        <v>1499</v>
      </c>
      <c r="B21821" s="1">
        <v>38505</v>
      </c>
      <c r="C21821" t="s">
        <v>1509</v>
      </c>
      <c r="D21821" t="s">
        <v>1551</v>
      </c>
      <c r="E21821" t="s">
        <v>1552</v>
      </c>
      <c r="G21821" t="s">
        <v>19</v>
      </c>
      <c r="H21821" t="s">
        <v>64</v>
      </c>
      <c r="I21821" t="s">
        <v>26</v>
      </c>
      <c r="J21821" t="s">
        <v>27</v>
      </c>
      <c r="K21821">
        <v>481</v>
      </c>
      <c r="L21821">
        <v>10</v>
      </c>
      <c r="M21821" t="s">
        <v>526</v>
      </c>
      <c r="N21821">
        <v>13</v>
      </c>
      <c r="P21821" cm="1">
        <f t="array" ref="P21821">IF(Q21821&gt;0,INDEX(Q21821:Q43545,MATCH(TRUE,INDEX(Q21821:Q43545="",,),0)-1),"")</f>
        <v>4</v>
      </c>
      <c r="Q21821">
        <f t="shared" si="645"/>
        <v>3</v>
      </c>
      <c r="R21821">
        <f t="shared" si="644"/>
        <v>0</v>
      </c>
    </row>
    <row r="21822" spans="1:18" x14ac:dyDescent="0.3">
      <c r="A21822" t="s">
        <v>1499</v>
      </c>
      <c r="B21822" s="1">
        <v>38505</v>
      </c>
      <c r="C21822" t="s">
        <v>1509</v>
      </c>
      <c r="D21822" t="s">
        <v>1551</v>
      </c>
      <c r="E21822" t="s">
        <v>1552</v>
      </c>
      <c r="G21822" s="6" t="s">
        <v>29</v>
      </c>
      <c r="H21822" t="s">
        <v>154</v>
      </c>
      <c r="I21822" t="s">
        <v>21</v>
      </c>
      <c r="J21822" t="s">
        <v>22</v>
      </c>
      <c r="K21822">
        <v>11.3</v>
      </c>
      <c r="L21822">
        <v>176</v>
      </c>
      <c r="M21822" t="s">
        <v>526</v>
      </c>
      <c r="N21822">
        <v>176</v>
      </c>
      <c r="P21822" cm="1">
        <f t="array" ref="P21822">IF(Q21822&gt;0,INDEX(Q21822:Q43546,MATCH(TRUE,INDEX(Q21822:Q43546="",,),0)-1),"")</f>
        <v>4</v>
      </c>
      <c r="Q21822">
        <f t="shared" si="645"/>
        <v>3</v>
      </c>
      <c r="R21822">
        <f t="shared" si="644"/>
        <v>0</v>
      </c>
    </row>
    <row r="21823" spans="1:18" x14ac:dyDescent="0.3">
      <c r="A21823" t="s">
        <v>1499</v>
      </c>
      <c r="B21823" s="1">
        <v>38505</v>
      </c>
      <c r="C21823" t="s">
        <v>1509</v>
      </c>
      <c r="D21823" t="s">
        <v>1551</v>
      </c>
      <c r="E21823" t="s">
        <v>1552</v>
      </c>
      <c r="G21823" t="s">
        <v>19</v>
      </c>
      <c r="H21823" t="s">
        <v>30</v>
      </c>
      <c r="I21823" t="s">
        <v>21</v>
      </c>
      <c r="J21823" t="s">
        <v>22</v>
      </c>
      <c r="K21823">
        <v>43.1</v>
      </c>
      <c r="L21823">
        <v>106</v>
      </c>
      <c r="M21823" t="s">
        <v>480</v>
      </c>
      <c r="N21823">
        <v>106</v>
      </c>
      <c r="P21823" cm="1">
        <f t="array" ref="P21823">IF(Q21823&gt;0,INDEX(Q21823:Q43547,MATCH(TRUE,INDEX(Q21823:Q43547="",,),0)-1),"")</f>
        <v>4</v>
      </c>
      <c r="Q21823">
        <f t="shared" si="645"/>
        <v>4</v>
      </c>
      <c r="R21823">
        <f t="shared" si="644"/>
        <v>0</v>
      </c>
    </row>
    <row r="21824" spans="1:18" x14ac:dyDescent="0.3">
      <c r="A21824" t="s">
        <v>1499</v>
      </c>
      <c r="B21824" s="1">
        <v>38505</v>
      </c>
      <c r="C21824" t="s">
        <v>1509</v>
      </c>
      <c r="D21824" t="s">
        <v>1551</v>
      </c>
      <c r="E21824" t="s">
        <v>1552</v>
      </c>
      <c r="G21824" t="s">
        <v>19</v>
      </c>
      <c r="H21824" t="s">
        <v>63</v>
      </c>
      <c r="I21824" t="s">
        <v>21</v>
      </c>
      <c r="J21824" t="s">
        <v>22</v>
      </c>
      <c r="K21824">
        <v>113.5</v>
      </c>
      <c r="L21824">
        <v>79</v>
      </c>
      <c r="M21824" t="s">
        <v>480</v>
      </c>
      <c r="N21824">
        <v>79</v>
      </c>
      <c r="P21824" cm="1">
        <f t="array" ref="P21824">IF(Q21824&gt;0,INDEX(Q21824:Q43548,MATCH(TRUE,INDEX(Q21824:Q43548="",,),0)-1),"")</f>
        <v>4</v>
      </c>
      <c r="Q21824">
        <f t="shared" si="645"/>
        <v>4</v>
      </c>
      <c r="R21824">
        <f t="shared" si="644"/>
        <v>0</v>
      </c>
    </row>
    <row r="21825" spans="1:18" x14ac:dyDescent="0.3">
      <c r="A21825" t="s">
        <v>1499</v>
      </c>
      <c r="B21825" s="1">
        <v>38505</v>
      </c>
      <c r="C21825" t="s">
        <v>1509</v>
      </c>
      <c r="D21825" t="s">
        <v>1551</v>
      </c>
      <c r="E21825" t="s">
        <v>1552</v>
      </c>
      <c r="G21825" t="s">
        <v>19</v>
      </c>
      <c r="H21825" t="s">
        <v>63</v>
      </c>
      <c r="I21825" t="s">
        <v>26</v>
      </c>
      <c r="J21825" t="s">
        <v>27</v>
      </c>
      <c r="K21825">
        <v>408</v>
      </c>
      <c r="L21825">
        <v>20</v>
      </c>
      <c r="M21825" t="s">
        <v>480</v>
      </c>
      <c r="N21825">
        <v>20</v>
      </c>
      <c r="P21825" cm="1">
        <f t="array" ref="P21825">IF(Q21825&gt;0,INDEX(Q21825:Q43549,MATCH(TRUE,INDEX(Q21825:Q43549="",,),0)-1),"")</f>
        <v>4</v>
      </c>
      <c r="Q21825">
        <f t="shared" si="645"/>
        <v>4</v>
      </c>
      <c r="R21825">
        <f t="shared" si="644"/>
        <v>0</v>
      </c>
    </row>
    <row r="21826" spans="1:18" x14ac:dyDescent="0.3">
      <c r="A21826" t="s">
        <v>1499</v>
      </c>
      <c r="B21826" s="1">
        <v>38505</v>
      </c>
      <c r="C21826" t="s">
        <v>1509</v>
      </c>
      <c r="D21826" t="s">
        <v>1551</v>
      </c>
      <c r="E21826" t="s">
        <v>1552</v>
      </c>
      <c r="G21826" t="s">
        <v>19</v>
      </c>
      <c r="H21826" t="s">
        <v>64</v>
      </c>
      <c r="I21826" t="s">
        <v>26</v>
      </c>
      <c r="J21826" t="s">
        <v>27</v>
      </c>
      <c r="K21826">
        <v>481</v>
      </c>
      <c r="L21826">
        <v>10</v>
      </c>
      <c r="M21826" t="s">
        <v>480</v>
      </c>
      <c r="N21826">
        <v>15.43</v>
      </c>
      <c r="P21826" cm="1">
        <f t="array" ref="P21826">IF(Q21826&gt;0,INDEX(Q21826:Q43550,MATCH(TRUE,INDEX(Q21826:Q43550="",,),0)-1),"")</f>
        <v>4</v>
      </c>
      <c r="Q21826">
        <f t="shared" si="645"/>
        <v>4</v>
      </c>
      <c r="R21826">
        <f t="shared" si="644"/>
        <v>0</v>
      </c>
    </row>
    <row r="21827" spans="1:18" x14ac:dyDescent="0.3">
      <c r="A21827" t="s">
        <v>1499</v>
      </c>
      <c r="B21827" s="1">
        <v>38505</v>
      </c>
      <c r="C21827" t="s">
        <v>1509</v>
      </c>
      <c r="D21827" t="s">
        <v>1551</v>
      </c>
      <c r="E21827" t="s">
        <v>1552</v>
      </c>
      <c r="G21827" s="6" t="s">
        <v>29</v>
      </c>
      <c r="H21827" t="s">
        <v>154</v>
      </c>
      <c r="I21827" t="s">
        <v>21</v>
      </c>
      <c r="J21827" t="s">
        <v>22</v>
      </c>
      <c r="K21827">
        <v>11.3</v>
      </c>
      <c r="L21827">
        <v>176</v>
      </c>
      <c r="M21827" t="s">
        <v>480</v>
      </c>
      <c r="N21827">
        <v>176</v>
      </c>
      <c r="P21827" cm="1">
        <f t="array" ref="P21827">IF(Q21827&gt;0,INDEX(Q21827:Q43551,MATCH(TRUE,INDEX(Q21827:Q43551="",,),0)-1),"")</f>
        <v>4</v>
      </c>
      <c r="Q21827">
        <f t="shared" si="645"/>
        <v>4</v>
      </c>
      <c r="R21827">
        <f t="shared" si="644"/>
        <v>0</v>
      </c>
    </row>
    <row r="21828" spans="1:18" x14ac:dyDescent="0.3">
      <c r="P21828" t="str" cm="1">
        <f t="array" ref="P21828">IF(Q21828&gt;0,INDEX(Q21828:Q43552,MATCH(TRUE,INDEX(Q21828:Q43552="",,),0)-1),"")</f>
        <v/>
      </c>
      <c r="R21828" t="str">
        <f t="shared" si="644"/>
        <v/>
      </c>
    </row>
    <row r="21829" spans="1:18" x14ac:dyDescent="0.3">
      <c r="A21829" t="s">
        <v>1499</v>
      </c>
      <c r="B21829" s="1">
        <v>38295</v>
      </c>
      <c r="C21829" t="s">
        <v>1521</v>
      </c>
      <c r="D21829" t="s">
        <v>1553</v>
      </c>
      <c r="E21829" t="s">
        <v>1554</v>
      </c>
      <c r="G21829" t="s">
        <v>19</v>
      </c>
      <c r="H21829" t="s">
        <v>194</v>
      </c>
      <c r="I21829" t="s">
        <v>21</v>
      </c>
      <c r="J21829" t="s">
        <v>22</v>
      </c>
      <c r="K21829">
        <v>8.8000000000000007</v>
      </c>
      <c r="L21829">
        <v>364</v>
      </c>
      <c r="M21829" t="s">
        <v>480</v>
      </c>
      <c r="N21829">
        <v>400</v>
      </c>
      <c r="O21829" t="s">
        <v>24</v>
      </c>
      <c r="P21829" cm="1">
        <f t="array" ref="P21829">IF(Q21829&gt;0,INDEX(Q21829:Q43553,MATCH(TRUE,INDEX(Q21829:Q43553="",,),0)-1),"")</f>
        <v>8</v>
      </c>
      <c r="Q21829">
        <f>INT((ROW()-21829)/6)+1</f>
        <v>1</v>
      </c>
      <c r="R21829">
        <f t="shared" si="644"/>
        <v>0</v>
      </c>
    </row>
    <row r="21830" spans="1:18" x14ac:dyDescent="0.3">
      <c r="A21830" t="s">
        <v>1499</v>
      </c>
      <c r="B21830" s="1">
        <v>38295</v>
      </c>
      <c r="C21830" t="s">
        <v>1521</v>
      </c>
      <c r="D21830" t="s">
        <v>1553</v>
      </c>
      <c r="E21830" t="s">
        <v>1554</v>
      </c>
      <c r="G21830" t="s">
        <v>19</v>
      </c>
      <c r="H21830" t="s">
        <v>63</v>
      </c>
      <c r="I21830" t="s">
        <v>21</v>
      </c>
      <c r="J21830" t="s">
        <v>22</v>
      </c>
      <c r="K21830">
        <v>63.5</v>
      </c>
      <c r="L21830">
        <v>76</v>
      </c>
      <c r="M21830" t="s">
        <v>480</v>
      </c>
      <c r="N21830">
        <v>100</v>
      </c>
      <c r="O21830" t="s">
        <v>24</v>
      </c>
      <c r="P21830" cm="1">
        <f t="array" ref="P21830">IF(Q21830&gt;0,INDEX(Q21830:Q43554,MATCH(TRUE,INDEX(Q21830:Q43554="",,),0)-1),"")</f>
        <v>8</v>
      </c>
      <c r="Q21830">
        <f t="shared" ref="Q21830:Q21876" si="646">INT((ROW()-21829)/6)+1</f>
        <v>1</v>
      </c>
      <c r="R21830">
        <f t="shared" si="644"/>
        <v>0</v>
      </c>
    </row>
    <row r="21831" spans="1:18" x14ac:dyDescent="0.3">
      <c r="A21831" t="s">
        <v>1499</v>
      </c>
      <c r="B21831" s="1">
        <v>38295</v>
      </c>
      <c r="C21831" t="s">
        <v>1521</v>
      </c>
      <c r="D21831" t="s">
        <v>1553</v>
      </c>
      <c r="E21831" t="s">
        <v>1554</v>
      </c>
      <c r="G21831" t="s">
        <v>19</v>
      </c>
      <c r="H21831" t="s">
        <v>63</v>
      </c>
      <c r="I21831" t="s">
        <v>26</v>
      </c>
      <c r="J21831" t="s">
        <v>27</v>
      </c>
      <c r="K21831">
        <v>602</v>
      </c>
      <c r="L21831">
        <v>17.5</v>
      </c>
      <c r="M21831" t="s">
        <v>480</v>
      </c>
      <c r="N21831">
        <v>46.77</v>
      </c>
      <c r="O21831" t="s">
        <v>24</v>
      </c>
      <c r="P21831" cm="1">
        <f t="array" ref="P21831">IF(Q21831&gt;0,INDEX(Q21831:Q43555,MATCH(TRUE,INDEX(Q21831:Q43555="",,),0)-1),"")</f>
        <v>8</v>
      </c>
      <c r="Q21831">
        <f t="shared" si="646"/>
        <v>1</v>
      </c>
      <c r="R21831">
        <f t="shared" si="644"/>
        <v>0</v>
      </c>
    </row>
    <row r="21832" spans="1:18" x14ac:dyDescent="0.3">
      <c r="A21832" t="s">
        <v>1499</v>
      </c>
      <c r="B21832" s="1">
        <v>38295</v>
      </c>
      <c r="C21832" t="s">
        <v>1521</v>
      </c>
      <c r="D21832" t="s">
        <v>1553</v>
      </c>
      <c r="E21832" t="s">
        <v>1554</v>
      </c>
      <c r="G21832" s="6" t="s">
        <v>29</v>
      </c>
      <c r="H21832" t="s">
        <v>30</v>
      </c>
      <c r="I21832" t="s">
        <v>21</v>
      </c>
      <c r="J21832" t="s">
        <v>22</v>
      </c>
      <c r="K21832">
        <v>9</v>
      </c>
      <c r="L21832">
        <v>128</v>
      </c>
      <c r="M21832" t="s">
        <v>480</v>
      </c>
      <c r="N21832">
        <v>128</v>
      </c>
      <c r="O21832" t="s">
        <v>24</v>
      </c>
      <c r="P21832" cm="1">
        <f t="array" ref="P21832">IF(Q21832&gt;0,INDEX(Q21832:Q43556,MATCH(TRUE,INDEX(Q21832:Q43556="",,),0)-1),"")</f>
        <v>8</v>
      </c>
      <c r="Q21832">
        <f t="shared" si="646"/>
        <v>1</v>
      </c>
      <c r="R21832">
        <f t="shared" si="644"/>
        <v>0</v>
      </c>
    </row>
    <row r="21833" spans="1:18" x14ac:dyDescent="0.3">
      <c r="A21833" t="s">
        <v>1499</v>
      </c>
      <c r="B21833" s="1">
        <v>38295</v>
      </c>
      <c r="C21833" t="s">
        <v>1521</v>
      </c>
      <c r="D21833" t="s">
        <v>1553</v>
      </c>
      <c r="E21833" t="s">
        <v>1554</v>
      </c>
      <c r="G21833" s="6" t="s">
        <v>29</v>
      </c>
      <c r="H21833" t="s">
        <v>69</v>
      </c>
      <c r="I21833" t="s">
        <v>26</v>
      </c>
      <c r="J21833" t="s">
        <v>27</v>
      </c>
      <c r="K21833">
        <v>17</v>
      </c>
      <c r="L21833">
        <v>10</v>
      </c>
      <c r="M21833" t="s">
        <v>480</v>
      </c>
      <c r="N21833">
        <v>10</v>
      </c>
      <c r="O21833" t="s">
        <v>24</v>
      </c>
      <c r="P21833" cm="1">
        <f t="array" ref="P21833">IF(Q21833&gt;0,INDEX(Q21833:Q43557,MATCH(TRUE,INDEX(Q21833:Q43557="",,),0)-1),"")</f>
        <v>8</v>
      </c>
      <c r="Q21833">
        <f t="shared" si="646"/>
        <v>1</v>
      </c>
      <c r="R21833">
        <f t="shared" si="644"/>
        <v>0</v>
      </c>
    </row>
    <row r="21834" spans="1:18" x14ac:dyDescent="0.3">
      <c r="A21834" t="s">
        <v>1499</v>
      </c>
      <c r="B21834" s="1">
        <v>38295</v>
      </c>
      <c r="C21834" t="s">
        <v>1521</v>
      </c>
      <c r="D21834" t="s">
        <v>1553</v>
      </c>
      <c r="E21834" t="s">
        <v>1554</v>
      </c>
      <c r="G21834" s="6" t="s">
        <v>29</v>
      </c>
      <c r="H21834" t="s">
        <v>64</v>
      </c>
      <c r="I21834" t="s">
        <v>26</v>
      </c>
      <c r="J21834" t="s">
        <v>27</v>
      </c>
      <c r="K21834">
        <v>109</v>
      </c>
      <c r="L21834">
        <v>10</v>
      </c>
      <c r="M21834" t="s">
        <v>480</v>
      </c>
      <c r="N21834">
        <v>10</v>
      </c>
      <c r="O21834" t="s">
        <v>24</v>
      </c>
      <c r="P21834" cm="1">
        <f t="array" ref="P21834">IF(Q21834&gt;0,INDEX(Q21834:Q43558,MATCH(TRUE,INDEX(Q21834:Q43558="",,),0)-1),"")</f>
        <v>8</v>
      </c>
      <c r="Q21834">
        <f t="shared" si="646"/>
        <v>1</v>
      </c>
      <c r="R21834">
        <f t="shared" si="644"/>
        <v>0</v>
      </c>
    </row>
    <row r="21835" spans="1:18" x14ac:dyDescent="0.3">
      <c r="A21835" t="s">
        <v>1499</v>
      </c>
      <c r="B21835" s="1">
        <v>38295</v>
      </c>
      <c r="C21835" t="s">
        <v>1521</v>
      </c>
      <c r="D21835" t="s">
        <v>1553</v>
      </c>
      <c r="E21835" t="s">
        <v>1554</v>
      </c>
      <c r="G21835" t="s">
        <v>19</v>
      </c>
      <c r="H21835" t="s">
        <v>194</v>
      </c>
      <c r="I21835" t="s">
        <v>21</v>
      </c>
      <c r="J21835" t="s">
        <v>22</v>
      </c>
      <c r="K21835">
        <v>8.8000000000000007</v>
      </c>
      <c r="L21835">
        <v>364</v>
      </c>
      <c r="M21835" t="s">
        <v>177</v>
      </c>
      <c r="N21835">
        <v>2232</v>
      </c>
      <c r="P21835" cm="1">
        <f t="array" ref="P21835">IF(Q21835&gt;0,INDEX(Q21835:Q43559,MATCH(TRUE,INDEX(Q21835:Q43559="",,),0)-1),"")</f>
        <v>8</v>
      </c>
      <c r="Q21835">
        <f t="shared" si="646"/>
        <v>2</v>
      </c>
      <c r="R21835">
        <f t="shared" si="644"/>
        <v>0</v>
      </c>
    </row>
    <row r="21836" spans="1:18" x14ac:dyDescent="0.3">
      <c r="A21836" t="s">
        <v>1499</v>
      </c>
      <c r="B21836" s="1">
        <v>38295</v>
      </c>
      <c r="C21836" t="s">
        <v>1521</v>
      </c>
      <c r="D21836" t="s">
        <v>1553</v>
      </c>
      <c r="E21836" t="s">
        <v>1554</v>
      </c>
      <c r="G21836" t="s">
        <v>19</v>
      </c>
      <c r="H21836" t="s">
        <v>63</v>
      </c>
      <c r="I21836" t="s">
        <v>21</v>
      </c>
      <c r="J21836" t="s">
        <v>22</v>
      </c>
      <c r="K21836">
        <v>63.5</v>
      </c>
      <c r="L21836">
        <v>76</v>
      </c>
      <c r="M21836" t="s">
        <v>177</v>
      </c>
      <c r="N21836">
        <v>76</v>
      </c>
      <c r="P21836" cm="1">
        <f t="array" ref="P21836">IF(Q21836&gt;0,INDEX(Q21836:Q43560,MATCH(TRUE,INDEX(Q21836:Q43560="",,),0)-1),"")</f>
        <v>8</v>
      </c>
      <c r="Q21836">
        <f t="shared" si="646"/>
        <v>2</v>
      </c>
      <c r="R21836">
        <f t="shared" si="644"/>
        <v>0</v>
      </c>
    </row>
    <row r="21837" spans="1:18" x14ac:dyDescent="0.3">
      <c r="A21837" t="s">
        <v>1499</v>
      </c>
      <c r="B21837" s="1">
        <v>38295</v>
      </c>
      <c r="C21837" t="s">
        <v>1521</v>
      </c>
      <c r="D21837" t="s">
        <v>1553</v>
      </c>
      <c r="E21837" t="s">
        <v>1554</v>
      </c>
      <c r="G21837" t="s">
        <v>19</v>
      </c>
      <c r="H21837" t="s">
        <v>63</v>
      </c>
      <c r="I21837" t="s">
        <v>26</v>
      </c>
      <c r="J21837" t="s">
        <v>27</v>
      </c>
      <c r="K21837">
        <v>602</v>
      </c>
      <c r="L21837">
        <v>17.5</v>
      </c>
      <c r="M21837" t="s">
        <v>177</v>
      </c>
      <c r="N21837">
        <v>17.5</v>
      </c>
      <c r="P21837" cm="1">
        <f t="array" ref="P21837">IF(Q21837&gt;0,INDEX(Q21837:Q43561,MATCH(TRUE,INDEX(Q21837:Q43561="",,),0)-1),"")</f>
        <v>8</v>
      </c>
      <c r="Q21837">
        <f t="shared" si="646"/>
        <v>2</v>
      </c>
      <c r="R21837">
        <f t="shared" si="644"/>
        <v>0</v>
      </c>
    </row>
    <row r="21838" spans="1:18" x14ac:dyDescent="0.3">
      <c r="A21838" t="s">
        <v>1499</v>
      </c>
      <c r="B21838" s="1">
        <v>38295</v>
      </c>
      <c r="C21838" t="s">
        <v>1521</v>
      </c>
      <c r="D21838" t="s">
        <v>1553</v>
      </c>
      <c r="E21838" t="s">
        <v>1554</v>
      </c>
      <c r="G21838" s="6" t="s">
        <v>29</v>
      </c>
      <c r="H21838" t="s">
        <v>30</v>
      </c>
      <c r="I21838" t="s">
        <v>21</v>
      </c>
      <c r="J21838" t="s">
        <v>22</v>
      </c>
      <c r="K21838">
        <v>9</v>
      </c>
      <c r="L21838">
        <v>128</v>
      </c>
      <c r="M21838" t="s">
        <v>177</v>
      </c>
      <c r="N21838">
        <v>128</v>
      </c>
      <c r="P21838" cm="1">
        <f t="array" ref="P21838">IF(Q21838&gt;0,INDEX(Q21838:Q43562,MATCH(TRUE,INDEX(Q21838:Q43562="",,),0)-1),"")</f>
        <v>8</v>
      </c>
      <c r="Q21838">
        <f t="shared" si="646"/>
        <v>2</v>
      </c>
      <c r="R21838">
        <f t="shared" si="644"/>
        <v>0</v>
      </c>
    </row>
    <row r="21839" spans="1:18" x14ac:dyDescent="0.3">
      <c r="A21839" t="s">
        <v>1499</v>
      </c>
      <c r="B21839" s="1">
        <v>38295</v>
      </c>
      <c r="C21839" t="s">
        <v>1521</v>
      </c>
      <c r="D21839" t="s">
        <v>1553</v>
      </c>
      <c r="E21839" t="s">
        <v>1554</v>
      </c>
      <c r="G21839" s="6" t="s">
        <v>29</v>
      </c>
      <c r="H21839" t="s">
        <v>69</v>
      </c>
      <c r="I21839" t="s">
        <v>26</v>
      </c>
      <c r="J21839" t="s">
        <v>27</v>
      </c>
      <c r="K21839">
        <v>17</v>
      </c>
      <c r="L21839">
        <v>10</v>
      </c>
      <c r="M21839" t="s">
        <v>177</v>
      </c>
      <c r="N21839">
        <v>10</v>
      </c>
      <c r="P21839" cm="1">
        <f t="array" ref="P21839">IF(Q21839&gt;0,INDEX(Q21839:Q43563,MATCH(TRUE,INDEX(Q21839:Q43563="",,),0)-1),"")</f>
        <v>8</v>
      </c>
      <c r="Q21839">
        <f t="shared" si="646"/>
        <v>2</v>
      </c>
      <c r="R21839">
        <f t="shared" si="644"/>
        <v>0</v>
      </c>
    </row>
    <row r="21840" spans="1:18" x14ac:dyDescent="0.3">
      <c r="A21840" t="s">
        <v>1499</v>
      </c>
      <c r="B21840" s="1">
        <v>38295</v>
      </c>
      <c r="C21840" t="s">
        <v>1521</v>
      </c>
      <c r="D21840" t="s">
        <v>1553</v>
      </c>
      <c r="E21840" t="s">
        <v>1554</v>
      </c>
      <c r="G21840" s="6" t="s">
        <v>29</v>
      </c>
      <c r="H21840" t="s">
        <v>64</v>
      </c>
      <c r="I21840" t="s">
        <v>26</v>
      </c>
      <c r="J21840" t="s">
        <v>27</v>
      </c>
      <c r="K21840">
        <v>109</v>
      </c>
      <c r="L21840">
        <v>10</v>
      </c>
      <c r="M21840" t="s">
        <v>177</v>
      </c>
      <c r="N21840">
        <v>10</v>
      </c>
      <c r="P21840" cm="1">
        <f t="array" ref="P21840">IF(Q21840&gt;0,INDEX(Q21840:Q43564,MATCH(TRUE,INDEX(Q21840:Q43564="",,),0)-1),"")</f>
        <v>8</v>
      </c>
      <c r="Q21840">
        <f t="shared" si="646"/>
        <v>2</v>
      </c>
      <c r="R21840">
        <f t="shared" si="644"/>
        <v>0</v>
      </c>
    </row>
    <row r="21841" spans="1:18" x14ac:dyDescent="0.3">
      <c r="A21841" t="s">
        <v>1499</v>
      </c>
      <c r="B21841" s="1">
        <v>38295</v>
      </c>
      <c r="C21841" t="s">
        <v>1521</v>
      </c>
      <c r="D21841" t="s">
        <v>1553</v>
      </c>
      <c r="E21841" t="s">
        <v>1554</v>
      </c>
      <c r="G21841" t="s">
        <v>19</v>
      </c>
      <c r="H21841" t="s">
        <v>194</v>
      </c>
      <c r="I21841" t="s">
        <v>21</v>
      </c>
      <c r="J21841" t="s">
        <v>22</v>
      </c>
      <c r="K21841">
        <v>8.8000000000000007</v>
      </c>
      <c r="L21841">
        <v>364</v>
      </c>
      <c r="M21841" t="s">
        <v>1038</v>
      </c>
      <c r="N21841">
        <v>364</v>
      </c>
      <c r="P21841" cm="1">
        <f t="array" ref="P21841">IF(Q21841&gt;0,INDEX(Q21841:Q43565,MATCH(TRUE,INDEX(Q21841:Q43565="",,),0)-1),"")</f>
        <v>8</v>
      </c>
      <c r="Q21841">
        <f t="shared" si="646"/>
        <v>3</v>
      </c>
      <c r="R21841">
        <f t="shared" si="644"/>
        <v>0</v>
      </c>
    </row>
    <row r="21842" spans="1:18" x14ac:dyDescent="0.3">
      <c r="A21842" t="s">
        <v>1499</v>
      </c>
      <c r="B21842" s="1">
        <v>38295</v>
      </c>
      <c r="C21842" t="s">
        <v>1521</v>
      </c>
      <c r="D21842" t="s">
        <v>1553</v>
      </c>
      <c r="E21842" t="s">
        <v>1554</v>
      </c>
      <c r="G21842" t="s">
        <v>19</v>
      </c>
      <c r="H21842" t="s">
        <v>63</v>
      </c>
      <c r="I21842" t="s">
        <v>21</v>
      </c>
      <c r="J21842" t="s">
        <v>22</v>
      </c>
      <c r="K21842">
        <v>63.5</v>
      </c>
      <c r="L21842">
        <v>76</v>
      </c>
      <c r="M21842" t="s">
        <v>1038</v>
      </c>
      <c r="N21842">
        <v>80</v>
      </c>
      <c r="P21842" cm="1">
        <f t="array" ref="P21842">IF(Q21842&gt;0,INDEX(Q21842:Q43566,MATCH(TRUE,INDEX(Q21842:Q43566="",,),0)-1),"")</f>
        <v>8</v>
      </c>
      <c r="Q21842">
        <f t="shared" si="646"/>
        <v>3</v>
      </c>
      <c r="R21842">
        <f t="shared" si="644"/>
        <v>0</v>
      </c>
    </row>
    <row r="21843" spans="1:18" x14ac:dyDescent="0.3">
      <c r="A21843" t="s">
        <v>1499</v>
      </c>
      <c r="B21843" s="1">
        <v>38295</v>
      </c>
      <c r="C21843" t="s">
        <v>1521</v>
      </c>
      <c r="D21843" t="s">
        <v>1553</v>
      </c>
      <c r="E21843" t="s">
        <v>1554</v>
      </c>
      <c r="G21843" t="s">
        <v>19</v>
      </c>
      <c r="H21843" t="s">
        <v>63</v>
      </c>
      <c r="I21843" t="s">
        <v>26</v>
      </c>
      <c r="J21843" t="s">
        <v>27</v>
      </c>
      <c r="K21843">
        <v>602</v>
      </c>
      <c r="L21843">
        <v>17.5</v>
      </c>
      <c r="M21843" t="s">
        <v>1038</v>
      </c>
      <c r="N21843">
        <v>34.01</v>
      </c>
      <c r="P21843" cm="1">
        <f t="array" ref="P21843">IF(Q21843&gt;0,INDEX(Q21843:Q43567,MATCH(TRUE,INDEX(Q21843:Q43567="",,),0)-1),"")</f>
        <v>8</v>
      </c>
      <c r="Q21843">
        <f t="shared" si="646"/>
        <v>3</v>
      </c>
      <c r="R21843">
        <f t="shared" si="644"/>
        <v>0</v>
      </c>
    </row>
    <row r="21844" spans="1:18" x14ac:dyDescent="0.3">
      <c r="A21844" t="s">
        <v>1499</v>
      </c>
      <c r="B21844" s="1">
        <v>38295</v>
      </c>
      <c r="C21844" t="s">
        <v>1521</v>
      </c>
      <c r="D21844" t="s">
        <v>1553</v>
      </c>
      <c r="E21844" t="s">
        <v>1554</v>
      </c>
      <c r="G21844" s="6" t="s">
        <v>29</v>
      </c>
      <c r="H21844" t="s">
        <v>30</v>
      </c>
      <c r="I21844" t="s">
        <v>21</v>
      </c>
      <c r="J21844" t="s">
        <v>22</v>
      </c>
      <c r="K21844">
        <v>9</v>
      </c>
      <c r="L21844">
        <v>128</v>
      </c>
      <c r="M21844" t="s">
        <v>1038</v>
      </c>
      <c r="N21844">
        <v>128</v>
      </c>
      <c r="P21844" cm="1">
        <f t="array" ref="P21844">IF(Q21844&gt;0,INDEX(Q21844:Q43568,MATCH(TRUE,INDEX(Q21844:Q43568="",,),0)-1),"")</f>
        <v>8</v>
      </c>
      <c r="Q21844">
        <f t="shared" si="646"/>
        <v>3</v>
      </c>
      <c r="R21844">
        <f t="shared" si="644"/>
        <v>0</v>
      </c>
    </row>
    <row r="21845" spans="1:18" x14ac:dyDescent="0.3">
      <c r="A21845" t="s">
        <v>1499</v>
      </c>
      <c r="B21845" s="1">
        <v>38295</v>
      </c>
      <c r="C21845" t="s">
        <v>1521</v>
      </c>
      <c r="D21845" t="s">
        <v>1553</v>
      </c>
      <c r="E21845" t="s">
        <v>1554</v>
      </c>
      <c r="G21845" s="6" t="s">
        <v>29</v>
      </c>
      <c r="H21845" t="s">
        <v>69</v>
      </c>
      <c r="I21845" t="s">
        <v>26</v>
      </c>
      <c r="J21845" t="s">
        <v>27</v>
      </c>
      <c r="K21845">
        <v>17</v>
      </c>
      <c r="L21845">
        <v>10</v>
      </c>
      <c r="M21845" t="s">
        <v>1038</v>
      </c>
      <c r="N21845">
        <v>10</v>
      </c>
      <c r="P21845" cm="1">
        <f t="array" ref="P21845">IF(Q21845&gt;0,INDEX(Q21845:Q43569,MATCH(TRUE,INDEX(Q21845:Q43569="",,),0)-1),"")</f>
        <v>8</v>
      </c>
      <c r="Q21845">
        <f t="shared" si="646"/>
        <v>3</v>
      </c>
      <c r="R21845">
        <f t="shared" si="644"/>
        <v>0</v>
      </c>
    </row>
    <row r="21846" spans="1:18" x14ac:dyDescent="0.3">
      <c r="A21846" t="s">
        <v>1499</v>
      </c>
      <c r="B21846" s="1">
        <v>38295</v>
      </c>
      <c r="C21846" t="s">
        <v>1521</v>
      </c>
      <c r="D21846" t="s">
        <v>1553</v>
      </c>
      <c r="E21846" t="s">
        <v>1554</v>
      </c>
      <c r="G21846" s="6" t="s">
        <v>29</v>
      </c>
      <c r="H21846" t="s">
        <v>64</v>
      </c>
      <c r="I21846" t="s">
        <v>26</v>
      </c>
      <c r="J21846" t="s">
        <v>27</v>
      </c>
      <c r="K21846">
        <v>109</v>
      </c>
      <c r="L21846">
        <v>10</v>
      </c>
      <c r="M21846" t="s">
        <v>1038</v>
      </c>
      <c r="N21846">
        <v>10</v>
      </c>
      <c r="P21846" cm="1">
        <f t="array" ref="P21846">IF(Q21846&gt;0,INDEX(Q21846:Q43570,MATCH(TRUE,INDEX(Q21846:Q43570="",,),0)-1),"")</f>
        <v>8</v>
      </c>
      <c r="Q21846">
        <f t="shared" si="646"/>
        <v>3</v>
      </c>
      <c r="R21846">
        <f t="shared" si="644"/>
        <v>0</v>
      </c>
    </row>
    <row r="21847" spans="1:18" x14ac:dyDescent="0.3">
      <c r="A21847" t="s">
        <v>1499</v>
      </c>
      <c r="B21847" s="1">
        <v>38295</v>
      </c>
      <c r="C21847" t="s">
        <v>1521</v>
      </c>
      <c r="D21847" t="s">
        <v>1553</v>
      </c>
      <c r="E21847" t="s">
        <v>1554</v>
      </c>
      <c r="G21847" t="s">
        <v>19</v>
      </c>
      <c r="H21847" t="s">
        <v>194</v>
      </c>
      <c r="I21847" t="s">
        <v>21</v>
      </c>
      <c r="J21847" t="s">
        <v>22</v>
      </c>
      <c r="K21847">
        <v>8.8000000000000007</v>
      </c>
      <c r="L21847">
        <v>364</v>
      </c>
      <c r="M21847" t="s">
        <v>927</v>
      </c>
      <c r="N21847">
        <v>375</v>
      </c>
      <c r="P21847" cm="1">
        <f t="array" ref="P21847">IF(Q21847&gt;0,INDEX(Q21847:Q43571,MATCH(TRUE,INDEX(Q21847:Q43571="",,),0)-1),"")</f>
        <v>8</v>
      </c>
      <c r="Q21847">
        <f t="shared" si="646"/>
        <v>4</v>
      </c>
      <c r="R21847">
        <f t="shared" si="644"/>
        <v>0</v>
      </c>
    </row>
    <row r="21848" spans="1:18" x14ac:dyDescent="0.3">
      <c r="A21848" t="s">
        <v>1499</v>
      </c>
      <c r="B21848" s="1">
        <v>38295</v>
      </c>
      <c r="C21848" t="s">
        <v>1521</v>
      </c>
      <c r="D21848" t="s">
        <v>1553</v>
      </c>
      <c r="E21848" t="s">
        <v>1554</v>
      </c>
      <c r="G21848" t="s">
        <v>19</v>
      </c>
      <c r="H21848" t="s">
        <v>63</v>
      </c>
      <c r="I21848" t="s">
        <v>21</v>
      </c>
      <c r="J21848" t="s">
        <v>22</v>
      </c>
      <c r="K21848">
        <v>63.5</v>
      </c>
      <c r="L21848">
        <v>76</v>
      </c>
      <c r="M21848" t="s">
        <v>927</v>
      </c>
      <c r="N21848">
        <v>100</v>
      </c>
      <c r="P21848" cm="1">
        <f t="array" ref="P21848">IF(Q21848&gt;0,INDEX(Q21848:Q43572,MATCH(TRUE,INDEX(Q21848:Q43572="",,),0)-1),"")</f>
        <v>8</v>
      </c>
      <c r="Q21848">
        <f t="shared" si="646"/>
        <v>4</v>
      </c>
      <c r="R21848">
        <f t="shared" si="644"/>
        <v>0</v>
      </c>
    </row>
    <row r="21849" spans="1:18" x14ac:dyDescent="0.3">
      <c r="A21849" t="s">
        <v>1499</v>
      </c>
      <c r="B21849" s="1">
        <v>38295</v>
      </c>
      <c r="C21849" t="s">
        <v>1521</v>
      </c>
      <c r="D21849" t="s">
        <v>1553</v>
      </c>
      <c r="E21849" t="s">
        <v>1554</v>
      </c>
      <c r="G21849" t="s">
        <v>19</v>
      </c>
      <c r="H21849" t="s">
        <v>63</v>
      </c>
      <c r="I21849" t="s">
        <v>26</v>
      </c>
      <c r="J21849" t="s">
        <v>27</v>
      </c>
      <c r="K21849">
        <v>602</v>
      </c>
      <c r="L21849">
        <v>17.5</v>
      </c>
      <c r="M21849" t="s">
        <v>927</v>
      </c>
      <c r="N21849">
        <v>31</v>
      </c>
      <c r="P21849" cm="1">
        <f t="array" ref="P21849">IF(Q21849&gt;0,INDEX(Q21849:Q43573,MATCH(TRUE,INDEX(Q21849:Q43573="",,),0)-1),"")</f>
        <v>8</v>
      </c>
      <c r="Q21849">
        <f t="shared" si="646"/>
        <v>4</v>
      </c>
      <c r="R21849">
        <f t="shared" si="644"/>
        <v>0</v>
      </c>
    </row>
    <row r="21850" spans="1:18" x14ac:dyDescent="0.3">
      <c r="A21850" t="s">
        <v>1499</v>
      </c>
      <c r="B21850" s="1">
        <v>38295</v>
      </c>
      <c r="C21850" t="s">
        <v>1521</v>
      </c>
      <c r="D21850" t="s">
        <v>1553</v>
      </c>
      <c r="E21850" t="s">
        <v>1554</v>
      </c>
      <c r="G21850" s="6" t="s">
        <v>29</v>
      </c>
      <c r="H21850" t="s">
        <v>30</v>
      </c>
      <c r="I21850" t="s">
        <v>21</v>
      </c>
      <c r="J21850" t="s">
        <v>22</v>
      </c>
      <c r="K21850">
        <v>9</v>
      </c>
      <c r="L21850">
        <v>128</v>
      </c>
      <c r="M21850" t="s">
        <v>927</v>
      </c>
      <c r="N21850">
        <v>128</v>
      </c>
      <c r="P21850" cm="1">
        <f t="array" ref="P21850">IF(Q21850&gt;0,INDEX(Q21850:Q43574,MATCH(TRUE,INDEX(Q21850:Q43574="",,),0)-1),"")</f>
        <v>8</v>
      </c>
      <c r="Q21850">
        <f t="shared" si="646"/>
        <v>4</v>
      </c>
      <c r="R21850">
        <f t="shared" si="644"/>
        <v>0</v>
      </c>
    </row>
    <row r="21851" spans="1:18" x14ac:dyDescent="0.3">
      <c r="A21851" t="s">
        <v>1499</v>
      </c>
      <c r="B21851" s="1">
        <v>38295</v>
      </c>
      <c r="C21851" t="s">
        <v>1521</v>
      </c>
      <c r="D21851" t="s">
        <v>1553</v>
      </c>
      <c r="E21851" t="s">
        <v>1554</v>
      </c>
      <c r="G21851" s="6" t="s">
        <v>29</v>
      </c>
      <c r="H21851" t="s">
        <v>69</v>
      </c>
      <c r="I21851" t="s">
        <v>26</v>
      </c>
      <c r="J21851" t="s">
        <v>27</v>
      </c>
      <c r="K21851">
        <v>17</v>
      </c>
      <c r="L21851">
        <v>10</v>
      </c>
      <c r="M21851" t="s">
        <v>927</v>
      </c>
      <c r="N21851">
        <v>10</v>
      </c>
      <c r="P21851" cm="1">
        <f t="array" ref="P21851">IF(Q21851&gt;0,INDEX(Q21851:Q43575,MATCH(TRUE,INDEX(Q21851:Q43575="",,),0)-1),"")</f>
        <v>8</v>
      </c>
      <c r="Q21851">
        <f t="shared" si="646"/>
        <v>4</v>
      </c>
      <c r="R21851">
        <f t="shared" si="644"/>
        <v>0</v>
      </c>
    </row>
    <row r="21852" spans="1:18" x14ac:dyDescent="0.3">
      <c r="A21852" t="s">
        <v>1499</v>
      </c>
      <c r="B21852" s="1">
        <v>38295</v>
      </c>
      <c r="C21852" t="s">
        <v>1521</v>
      </c>
      <c r="D21852" t="s">
        <v>1553</v>
      </c>
      <c r="E21852" t="s">
        <v>1554</v>
      </c>
      <c r="G21852" s="6" t="s">
        <v>29</v>
      </c>
      <c r="H21852" t="s">
        <v>64</v>
      </c>
      <c r="I21852" t="s">
        <v>26</v>
      </c>
      <c r="J21852" t="s">
        <v>27</v>
      </c>
      <c r="K21852">
        <v>109</v>
      </c>
      <c r="L21852">
        <v>10</v>
      </c>
      <c r="M21852" t="s">
        <v>927</v>
      </c>
      <c r="N21852">
        <v>10</v>
      </c>
      <c r="P21852" cm="1">
        <f t="array" ref="P21852">IF(Q21852&gt;0,INDEX(Q21852:Q43576,MATCH(TRUE,INDEX(Q21852:Q43576="",,),0)-1),"")</f>
        <v>8</v>
      </c>
      <c r="Q21852">
        <f t="shared" si="646"/>
        <v>4</v>
      </c>
      <c r="R21852">
        <f t="shared" si="644"/>
        <v>0</v>
      </c>
    </row>
    <row r="21853" spans="1:18" x14ac:dyDescent="0.3">
      <c r="A21853" t="s">
        <v>1499</v>
      </c>
      <c r="B21853" s="1">
        <v>38295</v>
      </c>
      <c r="C21853" t="s">
        <v>1521</v>
      </c>
      <c r="D21853" t="s">
        <v>1553</v>
      </c>
      <c r="E21853" t="s">
        <v>1554</v>
      </c>
      <c r="G21853" t="s">
        <v>19</v>
      </c>
      <c r="H21853" t="s">
        <v>194</v>
      </c>
      <c r="I21853" t="s">
        <v>21</v>
      </c>
      <c r="J21853" t="s">
        <v>22</v>
      </c>
      <c r="K21853">
        <v>8.8000000000000007</v>
      </c>
      <c r="L21853">
        <v>364</v>
      </c>
      <c r="M21853" t="s">
        <v>1555</v>
      </c>
      <c r="N21853">
        <v>364</v>
      </c>
      <c r="P21853" cm="1">
        <f t="array" ref="P21853">IF(Q21853&gt;0,INDEX(Q21853:Q43577,MATCH(TRUE,INDEX(Q21853:Q43577="",,),0)-1),"")</f>
        <v>8</v>
      </c>
      <c r="Q21853">
        <f t="shared" si="646"/>
        <v>5</v>
      </c>
      <c r="R21853">
        <f t="shared" si="644"/>
        <v>0</v>
      </c>
    </row>
    <row r="21854" spans="1:18" x14ac:dyDescent="0.3">
      <c r="A21854" t="s">
        <v>1499</v>
      </c>
      <c r="B21854" s="1">
        <v>38295</v>
      </c>
      <c r="C21854" t="s">
        <v>1521</v>
      </c>
      <c r="D21854" t="s">
        <v>1553</v>
      </c>
      <c r="E21854" t="s">
        <v>1554</v>
      </c>
      <c r="G21854" t="s">
        <v>19</v>
      </c>
      <c r="H21854" t="s">
        <v>63</v>
      </c>
      <c r="I21854" t="s">
        <v>21</v>
      </c>
      <c r="J21854" t="s">
        <v>22</v>
      </c>
      <c r="K21854">
        <v>63.5</v>
      </c>
      <c r="L21854">
        <v>76</v>
      </c>
      <c r="M21854" t="s">
        <v>1555</v>
      </c>
      <c r="N21854">
        <v>100</v>
      </c>
      <c r="P21854" cm="1">
        <f t="array" ref="P21854">IF(Q21854&gt;0,INDEX(Q21854:Q43578,MATCH(TRUE,INDEX(Q21854:Q43578="",,),0)-1),"")</f>
        <v>8</v>
      </c>
      <c r="Q21854">
        <f t="shared" si="646"/>
        <v>5</v>
      </c>
      <c r="R21854">
        <f t="shared" si="644"/>
        <v>0</v>
      </c>
    </row>
    <row r="21855" spans="1:18" x14ac:dyDescent="0.3">
      <c r="A21855" t="s">
        <v>1499</v>
      </c>
      <c r="B21855" s="1">
        <v>38295</v>
      </c>
      <c r="C21855" t="s">
        <v>1521</v>
      </c>
      <c r="D21855" t="s">
        <v>1553</v>
      </c>
      <c r="E21855" t="s">
        <v>1554</v>
      </c>
      <c r="G21855" t="s">
        <v>19</v>
      </c>
      <c r="H21855" t="s">
        <v>63</v>
      </c>
      <c r="I21855" t="s">
        <v>26</v>
      </c>
      <c r="J21855" t="s">
        <v>27</v>
      </c>
      <c r="K21855">
        <v>602</v>
      </c>
      <c r="L21855">
        <v>17.5</v>
      </c>
      <c r="M21855" t="s">
        <v>1555</v>
      </c>
      <c r="N21855">
        <v>30</v>
      </c>
      <c r="P21855" cm="1">
        <f t="array" ref="P21855">IF(Q21855&gt;0,INDEX(Q21855:Q43579,MATCH(TRUE,INDEX(Q21855:Q43579="",,),0)-1),"")</f>
        <v>8</v>
      </c>
      <c r="Q21855">
        <f t="shared" si="646"/>
        <v>5</v>
      </c>
      <c r="R21855">
        <f t="shared" si="644"/>
        <v>0</v>
      </c>
    </row>
    <row r="21856" spans="1:18" x14ac:dyDescent="0.3">
      <c r="A21856" t="s">
        <v>1499</v>
      </c>
      <c r="B21856" s="1">
        <v>38295</v>
      </c>
      <c r="C21856" t="s">
        <v>1521</v>
      </c>
      <c r="D21856" t="s">
        <v>1553</v>
      </c>
      <c r="E21856" t="s">
        <v>1554</v>
      </c>
      <c r="G21856" s="6" t="s">
        <v>29</v>
      </c>
      <c r="H21856" t="s">
        <v>30</v>
      </c>
      <c r="I21856" t="s">
        <v>21</v>
      </c>
      <c r="J21856" t="s">
        <v>22</v>
      </c>
      <c r="K21856">
        <v>9</v>
      </c>
      <c r="L21856">
        <v>128</v>
      </c>
      <c r="M21856" t="s">
        <v>1555</v>
      </c>
      <c r="N21856">
        <v>128</v>
      </c>
      <c r="P21856" cm="1">
        <f t="array" ref="P21856">IF(Q21856&gt;0,INDEX(Q21856:Q43580,MATCH(TRUE,INDEX(Q21856:Q43580="",,),0)-1),"")</f>
        <v>8</v>
      </c>
      <c r="Q21856">
        <f t="shared" si="646"/>
        <v>5</v>
      </c>
      <c r="R21856">
        <f t="shared" si="644"/>
        <v>0</v>
      </c>
    </row>
    <row r="21857" spans="1:18" x14ac:dyDescent="0.3">
      <c r="A21857" t="s">
        <v>1499</v>
      </c>
      <c r="B21857" s="1">
        <v>38295</v>
      </c>
      <c r="C21857" t="s">
        <v>1521</v>
      </c>
      <c r="D21857" t="s">
        <v>1553</v>
      </c>
      <c r="E21857" t="s">
        <v>1554</v>
      </c>
      <c r="G21857" s="6" t="s">
        <v>29</v>
      </c>
      <c r="H21857" t="s">
        <v>69</v>
      </c>
      <c r="I21857" t="s">
        <v>26</v>
      </c>
      <c r="J21857" t="s">
        <v>27</v>
      </c>
      <c r="K21857">
        <v>17</v>
      </c>
      <c r="L21857">
        <v>10</v>
      </c>
      <c r="M21857" t="s">
        <v>1555</v>
      </c>
      <c r="N21857">
        <v>10</v>
      </c>
      <c r="P21857" cm="1">
        <f t="array" ref="P21857">IF(Q21857&gt;0,INDEX(Q21857:Q43581,MATCH(TRUE,INDEX(Q21857:Q43581="",,),0)-1),"")</f>
        <v>8</v>
      </c>
      <c r="Q21857">
        <f t="shared" si="646"/>
        <v>5</v>
      </c>
      <c r="R21857">
        <f t="shared" si="644"/>
        <v>0</v>
      </c>
    </row>
    <row r="21858" spans="1:18" x14ac:dyDescent="0.3">
      <c r="A21858" t="s">
        <v>1499</v>
      </c>
      <c r="B21858" s="1">
        <v>38295</v>
      </c>
      <c r="C21858" t="s">
        <v>1521</v>
      </c>
      <c r="D21858" t="s">
        <v>1553</v>
      </c>
      <c r="E21858" t="s">
        <v>1554</v>
      </c>
      <c r="G21858" s="6" t="s">
        <v>29</v>
      </c>
      <c r="H21858" t="s">
        <v>64</v>
      </c>
      <c r="I21858" t="s">
        <v>26</v>
      </c>
      <c r="J21858" t="s">
        <v>27</v>
      </c>
      <c r="K21858">
        <v>109</v>
      </c>
      <c r="L21858">
        <v>10</v>
      </c>
      <c r="M21858" t="s">
        <v>1555</v>
      </c>
      <c r="N21858">
        <v>10</v>
      </c>
      <c r="P21858" cm="1">
        <f t="array" ref="P21858">IF(Q21858&gt;0,INDEX(Q21858:Q43582,MATCH(TRUE,INDEX(Q21858:Q43582="",,),0)-1),"")</f>
        <v>8</v>
      </c>
      <c r="Q21858">
        <f t="shared" si="646"/>
        <v>5</v>
      </c>
      <c r="R21858">
        <f t="shared" si="644"/>
        <v>0</v>
      </c>
    </row>
    <row r="21859" spans="1:18" x14ac:dyDescent="0.3">
      <c r="A21859" t="s">
        <v>1499</v>
      </c>
      <c r="B21859" s="1">
        <v>38295</v>
      </c>
      <c r="C21859" t="s">
        <v>1521</v>
      </c>
      <c r="D21859" t="s">
        <v>1553</v>
      </c>
      <c r="E21859" t="s">
        <v>1554</v>
      </c>
      <c r="G21859" t="s">
        <v>19</v>
      </c>
      <c r="H21859" t="s">
        <v>194</v>
      </c>
      <c r="I21859" t="s">
        <v>21</v>
      </c>
      <c r="J21859" t="s">
        <v>22</v>
      </c>
      <c r="K21859">
        <v>8.8000000000000007</v>
      </c>
      <c r="L21859">
        <v>364</v>
      </c>
      <c r="M21859" t="s">
        <v>44</v>
      </c>
      <c r="N21859">
        <v>364</v>
      </c>
      <c r="P21859" cm="1">
        <f t="array" ref="P21859">IF(Q21859&gt;0,INDEX(Q21859:Q43583,MATCH(TRUE,INDEX(Q21859:Q43583="",,),0)-1),"")</f>
        <v>8</v>
      </c>
      <c r="Q21859">
        <f t="shared" si="646"/>
        <v>6</v>
      </c>
      <c r="R21859">
        <f t="shared" si="644"/>
        <v>0</v>
      </c>
    </row>
    <row r="21860" spans="1:18" x14ac:dyDescent="0.3">
      <c r="A21860" t="s">
        <v>1499</v>
      </c>
      <c r="B21860" s="1">
        <v>38295</v>
      </c>
      <c r="C21860" t="s">
        <v>1521</v>
      </c>
      <c r="D21860" t="s">
        <v>1553</v>
      </c>
      <c r="E21860" t="s">
        <v>1554</v>
      </c>
      <c r="G21860" t="s">
        <v>19</v>
      </c>
      <c r="H21860" t="s">
        <v>63</v>
      </c>
      <c r="I21860" t="s">
        <v>21</v>
      </c>
      <c r="J21860" t="s">
        <v>22</v>
      </c>
      <c r="K21860">
        <v>63.5</v>
      </c>
      <c r="L21860">
        <v>76</v>
      </c>
      <c r="M21860" t="s">
        <v>44</v>
      </c>
      <c r="N21860">
        <v>76</v>
      </c>
      <c r="P21860" cm="1">
        <f t="array" ref="P21860">IF(Q21860&gt;0,INDEX(Q21860:Q43584,MATCH(TRUE,INDEX(Q21860:Q43584="",,),0)-1),"")</f>
        <v>8</v>
      </c>
      <c r="Q21860">
        <f t="shared" si="646"/>
        <v>6</v>
      </c>
      <c r="R21860">
        <f t="shared" si="644"/>
        <v>0</v>
      </c>
    </row>
    <row r="21861" spans="1:18" x14ac:dyDescent="0.3">
      <c r="A21861" t="s">
        <v>1499</v>
      </c>
      <c r="B21861" s="1">
        <v>38295</v>
      </c>
      <c r="C21861" t="s">
        <v>1521</v>
      </c>
      <c r="D21861" t="s">
        <v>1553</v>
      </c>
      <c r="E21861" t="s">
        <v>1554</v>
      </c>
      <c r="G21861" t="s">
        <v>19</v>
      </c>
      <c r="H21861" t="s">
        <v>63</v>
      </c>
      <c r="I21861" t="s">
        <v>26</v>
      </c>
      <c r="J21861" t="s">
        <v>27</v>
      </c>
      <c r="K21861">
        <v>602</v>
      </c>
      <c r="L21861">
        <v>17.5</v>
      </c>
      <c r="M21861" t="s">
        <v>44</v>
      </c>
      <c r="N21861">
        <v>25.57</v>
      </c>
      <c r="P21861" cm="1">
        <f t="array" ref="P21861">IF(Q21861&gt;0,INDEX(Q21861:Q43585,MATCH(TRUE,INDEX(Q21861:Q43585="",,),0)-1),"")</f>
        <v>8</v>
      </c>
      <c r="Q21861">
        <f t="shared" si="646"/>
        <v>6</v>
      </c>
      <c r="R21861">
        <f t="shared" si="644"/>
        <v>0</v>
      </c>
    </row>
    <row r="21862" spans="1:18" x14ac:dyDescent="0.3">
      <c r="A21862" t="s">
        <v>1499</v>
      </c>
      <c r="B21862" s="1">
        <v>38295</v>
      </c>
      <c r="C21862" t="s">
        <v>1521</v>
      </c>
      <c r="D21862" t="s">
        <v>1553</v>
      </c>
      <c r="E21862" t="s">
        <v>1554</v>
      </c>
      <c r="G21862" s="6" t="s">
        <v>29</v>
      </c>
      <c r="H21862" t="s">
        <v>30</v>
      </c>
      <c r="I21862" t="s">
        <v>21</v>
      </c>
      <c r="J21862" t="s">
        <v>22</v>
      </c>
      <c r="K21862">
        <v>9</v>
      </c>
      <c r="L21862">
        <v>128</v>
      </c>
      <c r="M21862" t="s">
        <v>44</v>
      </c>
      <c r="N21862">
        <v>128</v>
      </c>
      <c r="P21862" cm="1">
        <f t="array" ref="P21862">IF(Q21862&gt;0,INDEX(Q21862:Q43586,MATCH(TRUE,INDEX(Q21862:Q43586="",,),0)-1),"")</f>
        <v>8</v>
      </c>
      <c r="Q21862">
        <f t="shared" si="646"/>
        <v>6</v>
      </c>
      <c r="R21862">
        <f t="shared" si="644"/>
        <v>0</v>
      </c>
    </row>
    <row r="21863" spans="1:18" x14ac:dyDescent="0.3">
      <c r="A21863" t="s">
        <v>1499</v>
      </c>
      <c r="B21863" s="1">
        <v>38295</v>
      </c>
      <c r="C21863" t="s">
        <v>1521</v>
      </c>
      <c r="D21863" t="s">
        <v>1553</v>
      </c>
      <c r="E21863" t="s">
        <v>1554</v>
      </c>
      <c r="G21863" s="6" t="s">
        <v>29</v>
      </c>
      <c r="H21863" t="s">
        <v>69</v>
      </c>
      <c r="I21863" t="s">
        <v>26</v>
      </c>
      <c r="J21863" t="s">
        <v>27</v>
      </c>
      <c r="K21863">
        <v>17</v>
      </c>
      <c r="L21863">
        <v>10</v>
      </c>
      <c r="M21863" t="s">
        <v>44</v>
      </c>
      <c r="N21863">
        <v>10</v>
      </c>
      <c r="P21863" cm="1">
        <f t="array" ref="P21863">IF(Q21863&gt;0,INDEX(Q21863:Q43587,MATCH(TRUE,INDEX(Q21863:Q43587="",,),0)-1),"")</f>
        <v>8</v>
      </c>
      <c r="Q21863">
        <f t="shared" si="646"/>
        <v>6</v>
      </c>
      <c r="R21863">
        <f t="shared" si="644"/>
        <v>0</v>
      </c>
    </row>
    <row r="21864" spans="1:18" x14ac:dyDescent="0.3">
      <c r="A21864" t="s">
        <v>1499</v>
      </c>
      <c r="B21864" s="1">
        <v>38295</v>
      </c>
      <c r="C21864" t="s">
        <v>1521</v>
      </c>
      <c r="D21864" t="s">
        <v>1553</v>
      </c>
      <c r="E21864" t="s">
        <v>1554</v>
      </c>
      <c r="G21864" s="6" t="s">
        <v>29</v>
      </c>
      <c r="H21864" t="s">
        <v>64</v>
      </c>
      <c r="I21864" t="s">
        <v>26</v>
      </c>
      <c r="J21864" t="s">
        <v>27</v>
      </c>
      <c r="K21864">
        <v>109</v>
      </c>
      <c r="L21864">
        <v>10</v>
      </c>
      <c r="M21864" t="s">
        <v>44</v>
      </c>
      <c r="N21864">
        <v>10</v>
      </c>
      <c r="P21864" cm="1">
        <f t="array" ref="P21864">IF(Q21864&gt;0,INDEX(Q21864:Q43588,MATCH(TRUE,INDEX(Q21864:Q43588="",,),0)-1),"")</f>
        <v>8</v>
      </c>
      <c r="Q21864">
        <f t="shared" si="646"/>
        <v>6</v>
      </c>
      <c r="R21864">
        <f t="shared" si="644"/>
        <v>0</v>
      </c>
    </row>
    <row r="21865" spans="1:18" x14ac:dyDescent="0.3">
      <c r="A21865" t="s">
        <v>1499</v>
      </c>
      <c r="B21865" s="1">
        <v>38295</v>
      </c>
      <c r="C21865" t="s">
        <v>1521</v>
      </c>
      <c r="D21865" t="s">
        <v>1553</v>
      </c>
      <c r="E21865" t="s">
        <v>1554</v>
      </c>
      <c r="G21865" t="s">
        <v>19</v>
      </c>
      <c r="H21865" t="s">
        <v>194</v>
      </c>
      <c r="I21865" t="s">
        <v>21</v>
      </c>
      <c r="J21865" t="s">
        <v>22</v>
      </c>
      <c r="K21865">
        <v>8.8000000000000007</v>
      </c>
      <c r="L21865">
        <v>364</v>
      </c>
      <c r="M21865" t="s">
        <v>1556</v>
      </c>
      <c r="N21865">
        <v>364</v>
      </c>
      <c r="P21865" cm="1">
        <f t="array" ref="P21865">IF(Q21865&gt;0,INDEX(Q21865:Q43589,MATCH(TRUE,INDEX(Q21865:Q43589="",,),0)-1),"")</f>
        <v>8</v>
      </c>
      <c r="Q21865">
        <f t="shared" si="646"/>
        <v>7</v>
      </c>
      <c r="R21865">
        <f t="shared" si="644"/>
        <v>0</v>
      </c>
    </row>
    <row r="21866" spans="1:18" x14ac:dyDescent="0.3">
      <c r="A21866" t="s">
        <v>1499</v>
      </c>
      <c r="B21866" s="1">
        <v>38295</v>
      </c>
      <c r="C21866" t="s">
        <v>1521</v>
      </c>
      <c r="D21866" t="s">
        <v>1553</v>
      </c>
      <c r="E21866" t="s">
        <v>1554</v>
      </c>
      <c r="G21866" t="s">
        <v>19</v>
      </c>
      <c r="H21866" t="s">
        <v>63</v>
      </c>
      <c r="I21866" t="s">
        <v>21</v>
      </c>
      <c r="J21866" t="s">
        <v>22</v>
      </c>
      <c r="K21866">
        <v>63.5</v>
      </c>
      <c r="L21866">
        <v>76</v>
      </c>
      <c r="M21866" t="s">
        <v>1556</v>
      </c>
      <c r="N21866">
        <v>76</v>
      </c>
      <c r="P21866" cm="1">
        <f t="array" ref="P21866">IF(Q21866&gt;0,INDEX(Q21866:Q43590,MATCH(TRUE,INDEX(Q21866:Q43590="",,),0)-1),"")</f>
        <v>8</v>
      </c>
      <c r="Q21866">
        <f t="shared" si="646"/>
        <v>7</v>
      </c>
      <c r="R21866">
        <f t="shared" si="644"/>
        <v>0</v>
      </c>
    </row>
    <row r="21867" spans="1:18" x14ac:dyDescent="0.3">
      <c r="A21867" t="s">
        <v>1499</v>
      </c>
      <c r="B21867" s="1">
        <v>38295</v>
      </c>
      <c r="C21867" t="s">
        <v>1521</v>
      </c>
      <c r="D21867" t="s">
        <v>1553</v>
      </c>
      <c r="E21867" t="s">
        <v>1554</v>
      </c>
      <c r="G21867" t="s">
        <v>19</v>
      </c>
      <c r="H21867" t="s">
        <v>63</v>
      </c>
      <c r="I21867" t="s">
        <v>26</v>
      </c>
      <c r="J21867" t="s">
        <v>27</v>
      </c>
      <c r="K21867">
        <v>602</v>
      </c>
      <c r="L21867">
        <v>17.5</v>
      </c>
      <c r="M21867" t="s">
        <v>1556</v>
      </c>
      <c r="N21867">
        <v>22.8</v>
      </c>
      <c r="P21867" cm="1">
        <f t="array" ref="P21867">IF(Q21867&gt;0,INDEX(Q21867:Q43591,MATCH(TRUE,INDEX(Q21867:Q43591="",,),0)-1),"")</f>
        <v>8</v>
      </c>
      <c r="Q21867">
        <f t="shared" si="646"/>
        <v>7</v>
      </c>
      <c r="R21867">
        <f t="shared" si="644"/>
        <v>0</v>
      </c>
    </row>
    <row r="21868" spans="1:18" x14ac:dyDescent="0.3">
      <c r="A21868" t="s">
        <v>1499</v>
      </c>
      <c r="B21868" s="1">
        <v>38295</v>
      </c>
      <c r="C21868" t="s">
        <v>1521</v>
      </c>
      <c r="D21868" t="s">
        <v>1553</v>
      </c>
      <c r="E21868" t="s">
        <v>1554</v>
      </c>
      <c r="G21868" s="6" t="s">
        <v>29</v>
      </c>
      <c r="H21868" t="s">
        <v>30</v>
      </c>
      <c r="I21868" t="s">
        <v>21</v>
      </c>
      <c r="J21868" t="s">
        <v>22</v>
      </c>
      <c r="K21868">
        <v>9</v>
      </c>
      <c r="L21868">
        <v>128</v>
      </c>
      <c r="M21868" t="s">
        <v>1556</v>
      </c>
      <c r="N21868">
        <v>128</v>
      </c>
      <c r="P21868" cm="1">
        <f t="array" ref="P21868">IF(Q21868&gt;0,INDEX(Q21868:Q43592,MATCH(TRUE,INDEX(Q21868:Q43592="",,),0)-1),"")</f>
        <v>8</v>
      </c>
      <c r="Q21868">
        <f t="shared" si="646"/>
        <v>7</v>
      </c>
      <c r="R21868">
        <f t="shared" si="644"/>
        <v>0</v>
      </c>
    </row>
    <row r="21869" spans="1:18" x14ac:dyDescent="0.3">
      <c r="A21869" t="s">
        <v>1499</v>
      </c>
      <c r="B21869" s="1">
        <v>38295</v>
      </c>
      <c r="C21869" t="s">
        <v>1521</v>
      </c>
      <c r="D21869" t="s">
        <v>1553</v>
      </c>
      <c r="E21869" t="s">
        <v>1554</v>
      </c>
      <c r="G21869" s="6" t="s">
        <v>29</v>
      </c>
      <c r="H21869" t="s">
        <v>69</v>
      </c>
      <c r="I21869" t="s">
        <v>26</v>
      </c>
      <c r="J21869" t="s">
        <v>27</v>
      </c>
      <c r="K21869">
        <v>17</v>
      </c>
      <c r="L21869">
        <v>10</v>
      </c>
      <c r="M21869" t="s">
        <v>1556</v>
      </c>
      <c r="N21869">
        <v>10</v>
      </c>
      <c r="P21869" cm="1">
        <f t="array" ref="P21869">IF(Q21869&gt;0,INDEX(Q21869:Q43593,MATCH(TRUE,INDEX(Q21869:Q43593="",,),0)-1),"")</f>
        <v>8</v>
      </c>
      <c r="Q21869">
        <f t="shared" si="646"/>
        <v>7</v>
      </c>
      <c r="R21869">
        <f t="shared" si="644"/>
        <v>0</v>
      </c>
    </row>
    <row r="21870" spans="1:18" x14ac:dyDescent="0.3">
      <c r="A21870" t="s">
        <v>1499</v>
      </c>
      <c r="B21870" s="1">
        <v>38295</v>
      </c>
      <c r="C21870" t="s">
        <v>1521</v>
      </c>
      <c r="D21870" t="s">
        <v>1553</v>
      </c>
      <c r="E21870" t="s">
        <v>1554</v>
      </c>
      <c r="G21870" s="6" t="s">
        <v>29</v>
      </c>
      <c r="H21870" t="s">
        <v>64</v>
      </c>
      <c r="I21870" t="s">
        <v>26</v>
      </c>
      <c r="J21870" t="s">
        <v>27</v>
      </c>
      <c r="K21870">
        <v>109</v>
      </c>
      <c r="L21870">
        <v>10</v>
      </c>
      <c r="M21870" t="s">
        <v>1556</v>
      </c>
      <c r="N21870">
        <v>10</v>
      </c>
      <c r="P21870" cm="1">
        <f t="array" ref="P21870">IF(Q21870&gt;0,INDEX(Q21870:Q43594,MATCH(TRUE,INDEX(Q21870:Q43594="",,),0)-1),"")</f>
        <v>8</v>
      </c>
      <c r="Q21870">
        <f t="shared" si="646"/>
        <v>7</v>
      </c>
      <c r="R21870">
        <f t="shared" si="644"/>
        <v>0</v>
      </c>
    </row>
    <row r="21871" spans="1:18" x14ac:dyDescent="0.3">
      <c r="A21871" t="s">
        <v>1499</v>
      </c>
      <c r="B21871" s="1">
        <v>38295</v>
      </c>
      <c r="C21871" t="s">
        <v>1521</v>
      </c>
      <c r="D21871" t="s">
        <v>1553</v>
      </c>
      <c r="E21871" t="s">
        <v>1554</v>
      </c>
      <c r="G21871" t="s">
        <v>19</v>
      </c>
      <c r="H21871" t="s">
        <v>194</v>
      </c>
      <c r="I21871" t="s">
        <v>21</v>
      </c>
      <c r="J21871" t="s">
        <v>22</v>
      </c>
      <c r="K21871">
        <v>8.8000000000000007</v>
      </c>
      <c r="L21871">
        <v>364</v>
      </c>
      <c r="M21871" t="s">
        <v>189</v>
      </c>
      <c r="N21871">
        <v>364</v>
      </c>
      <c r="P21871" cm="1">
        <f t="array" ref="P21871">IF(Q21871&gt;0,INDEX(Q21871:Q43595,MATCH(TRUE,INDEX(Q21871:Q43595="",,),0)-1),"")</f>
        <v>8</v>
      </c>
      <c r="Q21871">
        <f t="shared" si="646"/>
        <v>8</v>
      </c>
      <c r="R21871">
        <f t="shared" si="644"/>
        <v>0</v>
      </c>
    </row>
    <row r="21872" spans="1:18" x14ac:dyDescent="0.3">
      <c r="A21872" t="s">
        <v>1499</v>
      </c>
      <c r="B21872" s="1">
        <v>38295</v>
      </c>
      <c r="C21872" t="s">
        <v>1521</v>
      </c>
      <c r="D21872" t="s">
        <v>1553</v>
      </c>
      <c r="E21872" t="s">
        <v>1554</v>
      </c>
      <c r="G21872" t="s">
        <v>19</v>
      </c>
      <c r="H21872" t="s">
        <v>63</v>
      </c>
      <c r="I21872" t="s">
        <v>21</v>
      </c>
      <c r="J21872" t="s">
        <v>22</v>
      </c>
      <c r="K21872">
        <v>63.5</v>
      </c>
      <c r="L21872">
        <v>76</v>
      </c>
      <c r="M21872" t="s">
        <v>189</v>
      </c>
      <c r="N21872">
        <v>76</v>
      </c>
      <c r="P21872" cm="1">
        <f t="array" ref="P21872">IF(Q21872&gt;0,INDEX(Q21872:Q43596,MATCH(TRUE,INDEX(Q21872:Q43596="",,),0)-1),"")</f>
        <v>8</v>
      </c>
      <c r="Q21872">
        <f t="shared" si="646"/>
        <v>8</v>
      </c>
      <c r="R21872">
        <f t="shared" ref="R21872:R21935" si="647">IF(P21872="","",0)</f>
        <v>0</v>
      </c>
    </row>
    <row r="21873" spans="1:18" x14ac:dyDescent="0.3">
      <c r="A21873" t="s">
        <v>1499</v>
      </c>
      <c r="B21873" s="1">
        <v>38295</v>
      </c>
      <c r="C21873" t="s">
        <v>1521</v>
      </c>
      <c r="D21873" t="s">
        <v>1553</v>
      </c>
      <c r="E21873" t="s">
        <v>1554</v>
      </c>
      <c r="G21873" t="s">
        <v>19</v>
      </c>
      <c r="H21873" t="s">
        <v>63</v>
      </c>
      <c r="I21873" t="s">
        <v>26</v>
      </c>
      <c r="J21873" t="s">
        <v>27</v>
      </c>
      <c r="K21873">
        <v>602</v>
      </c>
      <c r="L21873">
        <v>17.5</v>
      </c>
      <c r="M21873" t="s">
        <v>189</v>
      </c>
      <c r="N21873">
        <v>19.11</v>
      </c>
      <c r="P21873" cm="1">
        <f t="array" ref="P21873">IF(Q21873&gt;0,INDEX(Q21873:Q43597,MATCH(TRUE,INDEX(Q21873:Q43597="",,),0)-1),"")</f>
        <v>8</v>
      </c>
      <c r="Q21873">
        <f t="shared" si="646"/>
        <v>8</v>
      </c>
      <c r="R21873">
        <f t="shared" si="647"/>
        <v>0</v>
      </c>
    </row>
    <row r="21874" spans="1:18" x14ac:dyDescent="0.3">
      <c r="A21874" t="s">
        <v>1499</v>
      </c>
      <c r="B21874" s="1">
        <v>38295</v>
      </c>
      <c r="C21874" t="s">
        <v>1521</v>
      </c>
      <c r="D21874" t="s">
        <v>1553</v>
      </c>
      <c r="E21874" t="s">
        <v>1554</v>
      </c>
      <c r="G21874" s="6" t="s">
        <v>29</v>
      </c>
      <c r="H21874" t="s">
        <v>30</v>
      </c>
      <c r="I21874" t="s">
        <v>21</v>
      </c>
      <c r="J21874" t="s">
        <v>22</v>
      </c>
      <c r="K21874">
        <v>9</v>
      </c>
      <c r="L21874">
        <v>128</v>
      </c>
      <c r="M21874" t="s">
        <v>189</v>
      </c>
      <c r="N21874">
        <v>128</v>
      </c>
      <c r="P21874" cm="1">
        <f t="array" ref="P21874">IF(Q21874&gt;0,INDEX(Q21874:Q43598,MATCH(TRUE,INDEX(Q21874:Q43598="",,),0)-1),"")</f>
        <v>8</v>
      </c>
      <c r="Q21874">
        <f t="shared" si="646"/>
        <v>8</v>
      </c>
      <c r="R21874">
        <f t="shared" si="647"/>
        <v>0</v>
      </c>
    </row>
    <row r="21875" spans="1:18" x14ac:dyDescent="0.3">
      <c r="A21875" t="s">
        <v>1499</v>
      </c>
      <c r="B21875" s="1">
        <v>38295</v>
      </c>
      <c r="C21875" t="s">
        <v>1521</v>
      </c>
      <c r="D21875" t="s">
        <v>1553</v>
      </c>
      <c r="E21875" t="s">
        <v>1554</v>
      </c>
      <c r="G21875" s="6" t="s">
        <v>29</v>
      </c>
      <c r="H21875" t="s">
        <v>69</v>
      </c>
      <c r="I21875" t="s">
        <v>26</v>
      </c>
      <c r="J21875" t="s">
        <v>27</v>
      </c>
      <c r="K21875">
        <v>17</v>
      </c>
      <c r="L21875">
        <v>10</v>
      </c>
      <c r="M21875" t="s">
        <v>189</v>
      </c>
      <c r="N21875">
        <v>10</v>
      </c>
      <c r="P21875" cm="1">
        <f t="array" ref="P21875">IF(Q21875&gt;0,INDEX(Q21875:Q43599,MATCH(TRUE,INDEX(Q21875:Q43599="",,),0)-1),"")</f>
        <v>8</v>
      </c>
      <c r="Q21875">
        <f t="shared" si="646"/>
        <v>8</v>
      </c>
      <c r="R21875">
        <f t="shared" si="647"/>
        <v>0</v>
      </c>
    </row>
    <row r="21876" spans="1:18" x14ac:dyDescent="0.3">
      <c r="A21876" t="s">
        <v>1499</v>
      </c>
      <c r="B21876" s="1">
        <v>38295</v>
      </c>
      <c r="C21876" t="s">
        <v>1521</v>
      </c>
      <c r="D21876" t="s">
        <v>1553</v>
      </c>
      <c r="E21876" t="s">
        <v>1554</v>
      </c>
      <c r="G21876" s="6" t="s">
        <v>29</v>
      </c>
      <c r="H21876" t="s">
        <v>64</v>
      </c>
      <c r="I21876" t="s">
        <v>26</v>
      </c>
      <c r="J21876" t="s">
        <v>27</v>
      </c>
      <c r="K21876">
        <v>109</v>
      </c>
      <c r="L21876">
        <v>10</v>
      </c>
      <c r="M21876" t="s">
        <v>189</v>
      </c>
      <c r="N21876">
        <v>10</v>
      </c>
      <c r="P21876" cm="1">
        <f t="array" ref="P21876">IF(Q21876&gt;0,INDEX(Q21876:Q43600,MATCH(TRUE,INDEX(Q21876:Q43600="",,),0)-1),"")</f>
        <v>8</v>
      </c>
      <c r="Q21876">
        <f t="shared" si="646"/>
        <v>8</v>
      </c>
      <c r="R21876">
        <f t="shared" si="647"/>
        <v>0</v>
      </c>
    </row>
    <row r="21877" spans="1:18" x14ac:dyDescent="0.3">
      <c r="P21877" t="str" cm="1">
        <f t="array" ref="P21877">IF(Q21877&gt;0,INDEX(Q21877:Q43601,MATCH(TRUE,INDEX(Q21877:Q43601="",,),0)-1),"")</f>
        <v/>
      </c>
      <c r="R21877" t="str">
        <f t="shared" si="647"/>
        <v/>
      </c>
    </row>
    <row r="21878" spans="1:18" x14ac:dyDescent="0.3">
      <c r="A21878" t="s">
        <v>1499</v>
      </c>
      <c r="B21878" s="1">
        <v>38295</v>
      </c>
      <c r="C21878" t="s">
        <v>1521</v>
      </c>
      <c r="D21878" t="s">
        <v>1557</v>
      </c>
      <c r="E21878" t="s">
        <v>1558</v>
      </c>
      <c r="G21878" t="s">
        <v>19</v>
      </c>
      <c r="H21878" t="s">
        <v>194</v>
      </c>
      <c r="I21878" t="s">
        <v>21</v>
      </c>
      <c r="J21878" t="s">
        <v>22</v>
      </c>
      <c r="K21878">
        <v>16.5</v>
      </c>
      <c r="L21878">
        <v>463</v>
      </c>
      <c r="M21878" t="s">
        <v>177</v>
      </c>
      <c r="N21878">
        <v>1098</v>
      </c>
      <c r="O21878" t="s">
        <v>24</v>
      </c>
      <c r="P21878" cm="1">
        <f t="array" ref="P21878">IF(Q21878&gt;0,INDEX(Q21878:Q43602,MATCH(TRUE,INDEX(Q21878:Q43602="",,),0)-1),"")</f>
        <v>4</v>
      </c>
      <c r="Q21878">
        <f>INT((ROW()-21878)/8)+1</f>
        <v>1</v>
      </c>
      <c r="R21878">
        <f t="shared" si="647"/>
        <v>0</v>
      </c>
    </row>
    <row r="21879" spans="1:18" x14ac:dyDescent="0.3">
      <c r="A21879" t="s">
        <v>1499</v>
      </c>
      <c r="B21879" s="1">
        <v>38295</v>
      </c>
      <c r="C21879" t="s">
        <v>1521</v>
      </c>
      <c r="D21879" t="s">
        <v>1557</v>
      </c>
      <c r="E21879" t="s">
        <v>1558</v>
      </c>
      <c r="G21879" t="s">
        <v>19</v>
      </c>
      <c r="H21879" t="s">
        <v>30</v>
      </c>
      <c r="I21879" t="s">
        <v>21</v>
      </c>
      <c r="J21879" t="s">
        <v>22</v>
      </c>
      <c r="K21879">
        <v>18.100000000000001</v>
      </c>
      <c r="L21879">
        <v>103</v>
      </c>
      <c r="M21879" t="s">
        <v>177</v>
      </c>
      <c r="N21879">
        <v>103</v>
      </c>
      <c r="O21879" t="s">
        <v>24</v>
      </c>
      <c r="P21879" cm="1">
        <f t="array" ref="P21879">IF(Q21879&gt;0,INDEX(Q21879:Q43603,MATCH(TRUE,INDEX(Q21879:Q43603="",,),0)-1),"")</f>
        <v>4</v>
      </c>
      <c r="Q21879">
        <f t="shared" ref="Q21879:Q21909" si="648">INT((ROW()-21878)/8)+1</f>
        <v>1</v>
      </c>
      <c r="R21879">
        <f t="shared" si="647"/>
        <v>0</v>
      </c>
    </row>
    <row r="21880" spans="1:18" x14ac:dyDescent="0.3">
      <c r="A21880" t="s">
        <v>1499</v>
      </c>
      <c r="B21880" s="1">
        <v>38295</v>
      </c>
      <c r="C21880" t="s">
        <v>1521</v>
      </c>
      <c r="D21880" t="s">
        <v>1557</v>
      </c>
      <c r="E21880" t="s">
        <v>1558</v>
      </c>
      <c r="G21880" t="s">
        <v>19</v>
      </c>
      <c r="H21880" t="s">
        <v>25</v>
      </c>
      <c r="I21880" t="s">
        <v>21</v>
      </c>
      <c r="J21880" t="s">
        <v>22</v>
      </c>
      <c r="K21880">
        <v>12</v>
      </c>
      <c r="L21880">
        <v>93</v>
      </c>
      <c r="M21880" t="s">
        <v>177</v>
      </c>
      <c r="N21880">
        <v>93</v>
      </c>
      <c r="O21880" t="s">
        <v>24</v>
      </c>
      <c r="P21880" cm="1">
        <f t="array" ref="P21880">IF(Q21880&gt;0,INDEX(Q21880:Q43604,MATCH(TRUE,INDEX(Q21880:Q43604="",,),0)-1),"")</f>
        <v>4</v>
      </c>
      <c r="Q21880">
        <f t="shared" si="648"/>
        <v>1</v>
      </c>
      <c r="R21880">
        <f t="shared" si="647"/>
        <v>0</v>
      </c>
    </row>
    <row r="21881" spans="1:18" x14ac:dyDescent="0.3">
      <c r="A21881" t="s">
        <v>1499</v>
      </c>
      <c r="B21881" s="1">
        <v>38295</v>
      </c>
      <c r="C21881" t="s">
        <v>1521</v>
      </c>
      <c r="D21881" t="s">
        <v>1557</v>
      </c>
      <c r="E21881" t="s">
        <v>1558</v>
      </c>
      <c r="G21881" t="s">
        <v>19</v>
      </c>
      <c r="H21881" t="s">
        <v>25</v>
      </c>
      <c r="I21881" t="s">
        <v>26</v>
      </c>
      <c r="J21881" t="s">
        <v>27</v>
      </c>
      <c r="K21881">
        <v>120.3</v>
      </c>
      <c r="L21881">
        <v>20</v>
      </c>
      <c r="M21881" t="s">
        <v>177</v>
      </c>
      <c r="N21881">
        <v>20</v>
      </c>
      <c r="O21881" t="s">
        <v>24</v>
      </c>
      <c r="P21881" cm="1">
        <f t="array" ref="P21881">IF(Q21881&gt;0,INDEX(Q21881:Q43605,MATCH(TRUE,INDEX(Q21881:Q43605="",,),0)-1),"")</f>
        <v>4</v>
      </c>
      <c r="Q21881">
        <f t="shared" si="648"/>
        <v>1</v>
      </c>
      <c r="R21881">
        <f t="shared" si="647"/>
        <v>0</v>
      </c>
    </row>
    <row r="21882" spans="1:18" x14ac:dyDescent="0.3">
      <c r="A21882" t="s">
        <v>1499</v>
      </c>
      <c r="B21882" s="1">
        <v>38295</v>
      </c>
      <c r="C21882" t="s">
        <v>1521</v>
      </c>
      <c r="D21882" t="s">
        <v>1557</v>
      </c>
      <c r="E21882" t="s">
        <v>1558</v>
      </c>
      <c r="G21882" s="6" t="s">
        <v>29</v>
      </c>
      <c r="H21882" t="s">
        <v>188</v>
      </c>
      <c r="I21882" t="s">
        <v>21</v>
      </c>
      <c r="J21882" t="s">
        <v>22</v>
      </c>
      <c r="K21882">
        <v>7.3</v>
      </c>
      <c r="L21882">
        <v>83</v>
      </c>
      <c r="M21882" t="s">
        <v>177</v>
      </c>
      <c r="N21882">
        <v>83</v>
      </c>
      <c r="O21882" t="s">
        <v>24</v>
      </c>
      <c r="P21882" cm="1">
        <f t="array" ref="P21882">IF(Q21882&gt;0,INDEX(Q21882:Q43606,MATCH(TRUE,INDEX(Q21882:Q43606="",,),0)-1),"")</f>
        <v>4</v>
      </c>
      <c r="Q21882">
        <f t="shared" si="648"/>
        <v>1</v>
      </c>
      <c r="R21882">
        <f t="shared" si="647"/>
        <v>0</v>
      </c>
    </row>
    <row r="21883" spans="1:18" x14ac:dyDescent="0.3">
      <c r="A21883" t="s">
        <v>1499</v>
      </c>
      <c r="B21883" s="1">
        <v>38295</v>
      </c>
      <c r="C21883" t="s">
        <v>1521</v>
      </c>
      <c r="D21883" t="s">
        <v>1557</v>
      </c>
      <c r="E21883" t="s">
        <v>1558</v>
      </c>
      <c r="G21883" s="6" t="s">
        <v>29</v>
      </c>
      <c r="H21883" t="s">
        <v>194</v>
      </c>
      <c r="I21883" t="s">
        <v>26</v>
      </c>
      <c r="J21883" t="s">
        <v>27</v>
      </c>
      <c r="K21883">
        <v>54.5</v>
      </c>
      <c r="L21883">
        <v>10</v>
      </c>
      <c r="M21883" t="s">
        <v>177</v>
      </c>
      <c r="N21883">
        <v>10</v>
      </c>
      <c r="O21883" t="s">
        <v>24</v>
      </c>
      <c r="P21883" cm="1">
        <f t="array" ref="P21883">IF(Q21883&gt;0,INDEX(Q21883:Q43607,MATCH(TRUE,INDEX(Q21883:Q43607="",,),0)-1),"")</f>
        <v>4</v>
      </c>
      <c r="Q21883">
        <f t="shared" si="648"/>
        <v>1</v>
      </c>
      <c r="R21883">
        <f t="shared" si="647"/>
        <v>0</v>
      </c>
    </row>
    <row r="21884" spans="1:18" x14ac:dyDescent="0.3">
      <c r="A21884" t="s">
        <v>1499</v>
      </c>
      <c r="B21884" s="1">
        <v>38295</v>
      </c>
      <c r="C21884" t="s">
        <v>1521</v>
      </c>
      <c r="D21884" t="s">
        <v>1557</v>
      </c>
      <c r="E21884" t="s">
        <v>1558</v>
      </c>
      <c r="G21884" s="6" t="s">
        <v>29</v>
      </c>
      <c r="H21884" t="s">
        <v>30</v>
      </c>
      <c r="I21884" t="s">
        <v>26</v>
      </c>
      <c r="J21884" t="s">
        <v>27</v>
      </c>
      <c r="K21884">
        <v>51.6</v>
      </c>
      <c r="L21884">
        <v>15</v>
      </c>
      <c r="M21884" t="s">
        <v>177</v>
      </c>
      <c r="N21884">
        <v>15</v>
      </c>
      <c r="O21884" t="s">
        <v>24</v>
      </c>
      <c r="P21884" cm="1">
        <f t="array" ref="P21884">IF(Q21884&gt;0,INDEX(Q21884:Q43608,MATCH(TRUE,INDEX(Q21884:Q43608="",,),0)-1),"")</f>
        <v>4</v>
      </c>
      <c r="Q21884">
        <f t="shared" si="648"/>
        <v>1</v>
      </c>
      <c r="R21884">
        <f t="shared" si="647"/>
        <v>0</v>
      </c>
    </row>
    <row r="21885" spans="1:18" x14ac:dyDescent="0.3">
      <c r="A21885" t="s">
        <v>1499</v>
      </c>
      <c r="B21885" s="1">
        <v>38295</v>
      </c>
      <c r="C21885" t="s">
        <v>1521</v>
      </c>
      <c r="D21885" t="s">
        <v>1557</v>
      </c>
      <c r="E21885" t="s">
        <v>1558</v>
      </c>
      <c r="G21885" s="6" t="s">
        <v>29</v>
      </c>
      <c r="H21885" t="s">
        <v>188</v>
      </c>
      <c r="I21885" t="s">
        <v>26</v>
      </c>
      <c r="J21885" t="s">
        <v>27</v>
      </c>
      <c r="K21885">
        <v>30.3</v>
      </c>
      <c r="L21885">
        <v>4.5</v>
      </c>
      <c r="M21885" t="s">
        <v>177</v>
      </c>
      <c r="N21885">
        <v>4.5</v>
      </c>
      <c r="O21885" t="s">
        <v>24</v>
      </c>
      <c r="P21885" cm="1">
        <f t="array" ref="P21885">IF(Q21885&gt;0,INDEX(Q21885:Q43609,MATCH(TRUE,INDEX(Q21885:Q43609="",,),0)-1),"")</f>
        <v>4</v>
      </c>
      <c r="Q21885">
        <f t="shared" si="648"/>
        <v>1</v>
      </c>
      <c r="R21885">
        <f t="shared" si="647"/>
        <v>0</v>
      </c>
    </row>
    <row r="21886" spans="1:18" x14ac:dyDescent="0.3">
      <c r="A21886" t="s">
        <v>1499</v>
      </c>
      <c r="B21886" s="1">
        <v>38295</v>
      </c>
      <c r="C21886" t="s">
        <v>1521</v>
      </c>
      <c r="D21886" t="s">
        <v>1557</v>
      </c>
      <c r="E21886" t="s">
        <v>1558</v>
      </c>
      <c r="G21886" t="s">
        <v>19</v>
      </c>
      <c r="H21886" t="s">
        <v>194</v>
      </c>
      <c r="I21886" t="s">
        <v>21</v>
      </c>
      <c r="J21886" t="s">
        <v>22</v>
      </c>
      <c r="K21886">
        <v>16.5</v>
      </c>
      <c r="L21886">
        <v>463</v>
      </c>
      <c r="M21886" t="s">
        <v>480</v>
      </c>
      <c r="N21886">
        <v>463</v>
      </c>
      <c r="P21886" cm="1">
        <f t="array" ref="P21886">IF(Q21886&gt;0,INDEX(Q21886:Q43610,MATCH(TRUE,INDEX(Q21886:Q43610="",,),0)-1),"")</f>
        <v>4</v>
      </c>
      <c r="Q21886">
        <f t="shared" si="648"/>
        <v>2</v>
      </c>
      <c r="R21886">
        <f t="shared" si="647"/>
        <v>0</v>
      </c>
    </row>
    <row r="21887" spans="1:18" x14ac:dyDescent="0.3">
      <c r="A21887" t="s">
        <v>1499</v>
      </c>
      <c r="B21887" s="1">
        <v>38295</v>
      </c>
      <c r="C21887" t="s">
        <v>1521</v>
      </c>
      <c r="D21887" t="s">
        <v>1557</v>
      </c>
      <c r="E21887" t="s">
        <v>1558</v>
      </c>
      <c r="G21887" t="s">
        <v>19</v>
      </c>
      <c r="H21887" t="s">
        <v>30</v>
      </c>
      <c r="I21887" t="s">
        <v>21</v>
      </c>
      <c r="J21887" t="s">
        <v>22</v>
      </c>
      <c r="K21887">
        <v>18.100000000000001</v>
      </c>
      <c r="L21887">
        <v>103</v>
      </c>
      <c r="M21887" t="s">
        <v>480</v>
      </c>
      <c r="N21887">
        <v>103</v>
      </c>
      <c r="P21887" cm="1">
        <f t="array" ref="P21887">IF(Q21887&gt;0,INDEX(Q21887:Q43611,MATCH(TRUE,INDEX(Q21887:Q43611="",,),0)-1),"")</f>
        <v>4</v>
      </c>
      <c r="Q21887">
        <f t="shared" si="648"/>
        <v>2</v>
      </c>
      <c r="R21887">
        <f t="shared" si="647"/>
        <v>0</v>
      </c>
    </row>
    <row r="21888" spans="1:18" x14ac:dyDescent="0.3">
      <c r="A21888" t="s">
        <v>1499</v>
      </c>
      <c r="B21888" s="1">
        <v>38295</v>
      </c>
      <c r="C21888" t="s">
        <v>1521</v>
      </c>
      <c r="D21888" t="s">
        <v>1557</v>
      </c>
      <c r="E21888" t="s">
        <v>1558</v>
      </c>
      <c r="G21888" t="s">
        <v>19</v>
      </c>
      <c r="H21888" t="s">
        <v>25</v>
      </c>
      <c r="I21888" t="s">
        <v>21</v>
      </c>
      <c r="J21888" t="s">
        <v>22</v>
      </c>
      <c r="K21888">
        <v>12</v>
      </c>
      <c r="L21888">
        <v>93</v>
      </c>
      <c r="M21888" t="s">
        <v>480</v>
      </c>
      <c r="N21888">
        <v>100</v>
      </c>
      <c r="P21888" cm="1">
        <f t="array" ref="P21888">IF(Q21888&gt;0,INDEX(Q21888:Q43612,MATCH(TRUE,INDEX(Q21888:Q43612="",,),0)-1),"")</f>
        <v>4</v>
      </c>
      <c r="Q21888">
        <f t="shared" si="648"/>
        <v>2</v>
      </c>
      <c r="R21888">
        <f t="shared" si="647"/>
        <v>0</v>
      </c>
    </row>
    <row r="21889" spans="1:18" x14ac:dyDescent="0.3">
      <c r="A21889" t="s">
        <v>1499</v>
      </c>
      <c r="B21889" s="1">
        <v>38295</v>
      </c>
      <c r="C21889" t="s">
        <v>1521</v>
      </c>
      <c r="D21889" t="s">
        <v>1557</v>
      </c>
      <c r="E21889" t="s">
        <v>1558</v>
      </c>
      <c r="G21889" t="s">
        <v>19</v>
      </c>
      <c r="H21889" t="s">
        <v>25</v>
      </c>
      <c r="I21889" t="s">
        <v>26</v>
      </c>
      <c r="J21889" t="s">
        <v>27</v>
      </c>
      <c r="K21889">
        <v>120.3</v>
      </c>
      <c r="L21889">
        <v>20</v>
      </c>
      <c r="M21889" t="s">
        <v>480</v>
      </c>
      <c r="N21889">
        <v>49.21</v>
      </c>
      <c r="P21889" cm="1">
        <f t="array" ref="P21889">IF(Q21889&gt;0,INDEX(Q21889:Q43613,MATCH(TRUE,INDEX(Q21889:Q43613="",,),0)-1),"")</f>
        <v>4</v>
      </c>
      <c r="Q21889">
        <f t="shared" si="648"/>
        <v>2</v>
      </c>
      <c r="R21889">
        <f t="shared" si="647"/>
        <v>0</v>
      </c>
    </row>
    <row r="21890" spans="1:18" x14ac:dyDescent="0.3">
      <c r="A21890" t="s">
        <v>1499</v>
      </c>
      <c r="B21890" s="1">
        <v>38295</v>
      </c>
      <c r="C21890" t="s">
        <v>1521</v>
      </c>
      <c r="D21890" t="s">
        <v>1557</v>
      </c>
      <c r="E21890" t="s">
        <v>1558</v>
      </c>
      <c r="G21890" s="6" t="s">
        <v>29</v>
      </c>
      <c r="H21890" t="s">
        <v>188</v>
      </c>
      <c r="I21890" t="s">
        <v>21</v>
      </c>
      <c r="J21890" t="s">
        <v>22</v>
      </c>
      <c r="K21890">
        <v>7.3</v>
      </c>
      <c r="L21890">
        <v>83</v>
      </c>
      <c r="M21890" t="s">
        <v>480</v>
      </c>
      <c r="N21890">
        <v>83</v>
      </c>
      <c r="P21890" cm="1">
        <f t="array" ref="P21890">IF(Q21890&gt;0,INDEX(Q21890:Q43614,MATCH(TRUE,INDEX(Q21890:Q43614="",,),0)-1),"")</f>
        <v>4</v>
      </c>
      <c r="Q21890">
        <f t="shared" si="648"/>
        <v>2</v>
      </c>
      <c r="R21890">
        <f t="shared" si="647"/>
        <v>0</v>
      </c>
    </row>
    <row r="21891" spans="1:18" x14ac:dyDescent="0.3">
      <c r="A21891" t="s">
        <v>1499</v>
      </c>
      <c r="B21891" s="1">
        <v>38295</v>
      </c>
      <c r="C21891" t="s">
        <v>1521</v>
      </c>
      <c r="D21891" t="s">
        <v>1557</v>
      </c>
      <c r="E21891" t="s">
        <v>1558</v>
      </c>
      <c r="G21891" s="6" t="s">
        <v>29</v>
      </c>
      <c r="H21891" t="s">
        <v>194</v>
      </c>
      <c r="I21891" t="s">
        <v>26</v>
      </c>
      <c r="J21891" t="s">
        <v>27</v>
      </c>
      <c r="K21891">
        <v>54.5</v>
      </c>
      <c r="L21891">
        <v>10</v>
      </c>
      <c r="M21891" t="s">
        <v>480</v>
      </c>
      <c r="N21891">
        <v>10</v>
      </c>
      <c r="P21891" cm="1">
        <f t="array" ref="P21891">IF(Q21891&gt;0,INDEX(Q21891:Q43615,MATCH(TRUE,INDEX(Q21891:Q43615="",,),0)-1),"")</f>
        <v>4</v>
      </c>
      <c r="Q21891">
        <f t="shared" si="648"/>
        <v>2</v>
      </c>
      <c r="R21891">
        <f t="shared" si="647"/>
        <v>0</v>
      </c>
    </row>
    <row r="21892" spans="1:18" x14ac:dyDescent="0.3">
      <c r="A21892" t="s">
        <v>1499</v>
      </c>
      <c r="B21892" s="1">
        <v>38295</v>
      </c>
      <c r="C21892" t="s">
        <v>1521</v>
      </c>
      <c r="D21892" t="s">
        <v>1557</v>
      </c>
      <c r="E21892" t="s">
        <v>1558</v>
      </c>
      <c r="G21892" s="6" t="s">
        <v>29</v>
      </c>
      <c r="H21892" t="s">
        <v>30</v>
      </c>
      <c r="I21892" t="s">
        <v>26</v>
      </c>
      <c r="J21892" t="s">
        <v>27</v>
      </c>
      <c r="K21892">
        <v>51.6</v>
      </c>
      <c r="L21892">
        <v>15</v>
      </c>
      <c r="M21892" t="s">
        <v>480</v>
      </c>
      <c r="N21892">
        <v>15</v>
      </c>
      <c r="P21892" cm="1">
        <f t="array" ref="P21892">IF(Q21892&gt;0,INDEX(Q21892:Q43616,MATCH(TRUE,INDEX(Q21892:Q43616="",,),0)-1),"")</f>
        <v>4</v>
      </c>
      <c r="Q21892">
        <f t="shared" si="648"/>
        <v>2</v>
      </c>
      <c r="R21892">
        <f t="shared" si="647"/>
        <v>0</v>
      </c>
    </row>
    <row r="21893" spans="1:18" x14ac:dyDescent="0.3">
      <c r="A21893" t="s">
        <v>1499</v>
      </c>
      <c r="B21893" s="1">
        <v>38295</v>
      </c>
      <c r="C21893" t="s">
        <v>1521</v>
      </c>
      <c r="D21893" t="s">
        <v>1557</v>
      </c>
      <c r="E21893" t="s">
        <v>1558</v>
      </c>
      <c r="G21893" s="6" t="s">
        <v>29</v>
      </c>
      <c r="H21893" t="s">
        <v>188</v>
      </c>
      <c r="I21893" t="s">
        <v>26</v>
      </c>
      <c r="J21893" t="s">
        <v>27</v>
      </c>
      <c r="K21893">
        <v>30.3</v>
      </c>
      <c r="L21893">
        <v>4.5</v>
      </c>
      <c r="M21893" t="s">
        <v>480</v>
      </c>
      <c r="N21893">
        <v>4.5</v>
      </c>
      <c r="P21893" cm="1">
        <f t="array" ref="P21893">IF(Q21893&gt;0,INDEX(Q21893:Q43617,MATCH(TRUE,INDEX(Q21893:Q43617="",,),0)-1),"")</f>
        <v>4</v>
      </c>
      <c r="Q21893">
        <f t="shared" si="648"/>
        <v>2</v>
      </c>
      <c r="R21893">
        <f t="shared" si="647"/>
        <v>0</v>
      </c>
    </row>
    <row r="21894" spans="1:18" x14ac:dyDescent="0.3">
      <c r="A21894" t="s">
        <v>1499</v>
      </c>
      <c r="B21894" s="1">
        <v>38295</v>
      </c>
      <c r="C21894" t="s">
        <v>1521</v>
      </c>
      <c r="D21894" t="s">
        <v>1557</v>
      </c>
      <c r="E21894" t="s">
        <v>1558</v>
      </c>
      <c r="G21894" t="s">
        <v>19</v>
      </c>
      <c r="H21894" t="s">
        <v>194</v>
      </c>
      <c r="I21894" t="s">
        <v>21</v>
      </c>
      <c r="J21894" t="s">
        <v>22</v>
      </c>
      <c r="K21894">
        <v>16.5</v>
      </c>
      <c r="L21894">
        <v>463</v>
      </c>
      <c r="M21894" t="s">
        <v>1555</v>
      </c>
      <c r="N21894">
        <v>548.70000000000005</v>
      </c>
      <c r="P21894" cm="1">
        <f t="array" ref="P21894">IF(Q21894&gt;0,INDEX(Q21894:Q43618,MATCH(TRUE,INDEX(Q21894:Q43618="",,),0)-1),"")</f>
        <v>4</v>
      </c>
      <c r="Q21894">
        <f t="shared" si="648"/>
        <v>3</v>
      </c>
      <c r="R21894">
        <f t="shared" si="647"/>
        <v>0</v>
      </c>
    </row>
    <row r="21895" spans="1:18" x14ac:dyDescent="0.3">
      <c r="A21895" t="s">
        <v>1499</v>
      </c>
      <c r="B21895" s="1">
        <v>38295</v>
      </c>
      <c r="C21895" t="s">
        <v>1521</v>
      </c>
      <c r="D21895" t="s">
        <v>1557</v>
      </c>
      <c r="E21895" t="s">
        <v>1558</v>
      </c>
      <c r="G21895" t="s">
        <v>19</v>
      </c>
      <c r="H21895" t="s">
        <v>30</v>
      </c>
      <c r="I21895" t="s">
        <v>21</v>
      </c>
      <c r="J21895" t="s">
        <v>22</v>
      </c>
      <c r="K21895">
        <v>18.100000000000001</v>
      </c>
      <c r="L21895">
        <v>103</v>
      </c>
      <c r="M21895" t="s">
        <v>1555</v>
      </c>
      <c r="N21895">
        <v>110</v>
      </c>
      <c r="P21895" cm="1">
        <f t="array" ref="P21895">IF(Q21895&gt;0,INDEX(Q21895:Q43619,MATCH(TRUE,INDEX(Q21895:Q43619="",,),0)-1),"")</f>
        <v>4</v>
      </c>
      <c r="Q21895">
        <f t="shared" si="648"/>
        <v>3</v>
      </c>
      <c r="R21895">
        <f t="shared" si="647"/>
        <v>0</v>
      </c>
    </row>
    <row r="21896" spans="1:18" x14ac:dyDescent="0.3">
      <c r="A21896" t="s">
        <v>1499</v>
      </c>
      <c r="B21896" s="1">
        <v>38295</v>
      </c>
      <c r="C21896" t="s">
        <v>1521</v>
      </c>
      <c r="D21896" t="s">
        <v>1557</v>
      </c>
      <c r="E21896" t="s">
        <v>1558</v>
      </c>
      <c r="G21896" t="s">
        <v>19</v>
      </c>
      <c r="H21896" t="s">
        <v>25</v>
      </c>
      <c r="I21896" t="s">
        <v>21</v>
      </c>
      <c r="J21896" t="s">
        <v>22</v>
      </c>
      <c r="K21896">
        <v>12</v>
      </c>
      <c r="L21896">
        <v>93</v>
      </c>
      <c r="M21896" t="s">
        <v>1555</v>
      </c>
      <c r="N21896">
        <v>100</v>
      </c>
      <c r="P21896" cm="1">
        <f t="array" ref="P21896">IF(Q21896&gt;0,INDEX(Q21896:Q43620,MATCH(TRUE,INDEX(Q21896:Q43620="",,),0)-1),"")</f>
        <v>4</v>
      </c>
      <c r="Q21896">
        <f t="shared" si="648"/>
        <v>3</v>
      </c>
      <c r="R21896">
        <f t="shared" si="647"/>
        <v>0</v>
      </c>
    </row>
    <row r="21897" spans="1:18" x14ac:dyDescent="0.3">
      <c r="A21897" t="s">
        <v>1499</v>
      </c>
      <c r="B21897" s="1">
        <v>38295</v>
      </c>
      <c r="C21897" t="s">
        <v>1521</v>
      </c>
      <c r="D21897" t="s">
        <v>1557</v>
      </c>
      <c r="E21897" t="s">
        <v>1558</v>
      </c>
      <c r="G21897" t="s">
        <v>19</v>
      </c>
      <c r="H21897" t="s">
        <v>25</v>
      </c>
      <c r="I21897" t="s">
        <v>26</v>
      </c>
      <c r="J21897" t="s">
        <v>27</v>
      </c>
      <c r="K21897">
        <v>120.3</v>
      </c>
      <c r="L21897">
        <v>20</v>
      </c>
      <c r="M21897" t="s">
        <v>1555</v>
      </c>
      <c r="N21897">
        <v>25</v>
      </c>
      <c r="P21897" cm="1">
        <f t="array" ref="P21897">IF(Q21897&gt;0,INDEX(Q21897:Q43621,MATCH(TRUE,INDEX(Q21897:Q43621="",,),0)-1),"")</f>
        <v>4</v>
      </c>
      <c r="Q21897">
        <f t="shared" si="648"/>
        <v>3</v>
      </c>
      <c r="R21897">
        <f t="shared" si="647"/>
        <v>0</v>
      </c>
    </row>
    <row r="21898" spans="1:18" x14ac:dyDescent="0.3">
      <c r="A21898" t="s">
        <v>1499</v>
      </c>
      <c r="B21898" s="1">
        <v>38295</v>
      </c>
      <c r="C21898" t="s">
        <v>1521</v>
      </c>
      <c r="D21898" t="s">
        <v>1557</v>
      </c>
      <c r="E21898" t="s">
        <v>1558</v>
      </c>
      <c r="G21898" s="6" t="s">
        <v>29</v>
      </c>
      <c r="H21898" t="s">
        <v>188</v>
      </c>
      <c r="I21898" t="s">
        <v>21</v>
      </c>
      <c r="J21898" t="s">
        <v>22</v>
      </c>
      <c r="K21898">
        <v>7.3</v>
      </c>
      <c r="L21898">
        <v>83</v>
      </c>
      <c r="M21898" t="s">
        <v>1555</v>
      </c>
      <c r="N21898">
        <v>83</v>
      </c>
      <c r="P21898" cm="1">
        <f t="array" ref="P21898">IF(Q21898&gt;0,INDEX(Q21898:Q43622,MATCH(TRUE,INDEX(Q21898:Q43622="",,),0)-1),"")</f>
        <v>4</v>
      </c>
      <c r="Q21898">
        <f t="shared" si="648"/>
        <v>3</v>
      </c>
      <c r="R21898">
        <f t="shared" si="647"/>
        <v>0</v>
      </c>
    </row>
    <row r="21899" spans="1:18" x14ac:dyDescent="0.3">
      <c r="A21899" t="s">
        <v>1499</v>
      </c>
      <c r="B21899" s="1">
        <v>38295</v>
      </c>
      <c r="C21899" t="s">
        <v>1521</v>
      </c>
      <c r="D21899" t="s">
        <v>1557</v>
      </c>
      <c r="E21899" t="s">
        <v>1558</v>
      </c>
      <c r="G21899" s="6" t="s">
        <v>29</v>
      </c>
      <c r="H21899" t="s">
        <v>194</v>
      </c>
      <c r="I21899" t="s">
        <v>26</v>
      </c>
      <c r="J21899" t="s">
        <v>27</v>
      </c>
      <c r="K21899">
        <v>54.5</v>
      </c>
      <c r="L21899">
        <v>10</v>
      </c>
      <c r="M21899" t="s">
        <v>1555</v>
      </c>
      <c r="N21899">
        <v>10</v>
      </c>
      <c r="P21899" cm="1">
        <f t="array" ref="P21899">IF(Q21899&gt;0,INDEX(Q21899:Q43623,MATCH(TRUE,INDEX(Q21899:Q43623="",,),0)-1),"")</f>
        <v>4</v>
      </c>
      <c r="Q21899">
        <f t="shared" si="648"/>
        <v>3</v>
      </c>
      <c r="R21899">
        <f t="shared" si="647"/>
        <v>0</v>
      </c>
    </row>
    <row r="21900" spans="1:18" x14ac:dyDescent="0.3">
      <c r="A21900" t="s">
        <v>1499</v>
      </c>
      <c r="B21900" s="1">
        <v>38295</v>
      </c>
      <c r="C21900" t="s">
        <v>1521</v>
      </c>
      <c r="D21900" t="s">
        <v>1557</v>
      </c>
      <c r="E21900" t="s">
        <v>1558</v>
      </c>
      <c r="G21900" s="6" t="s">
        <v>29</v>
      </c>
      <c r="H21900" t="s">
        <v>30</v>
      </c>
      <c r="I21900" t="s">
        <v>26</v>
      </c>
      <c r="J21900" t="s">
        <v>27</v>
      </c>
      <c r="K21900">
        <v>51.6</v>
      </c>
      <c r="L21900">
        <v>15</v>
      </c>
      <c r="M21900" t="s">
        <v>1555</v>
      </c>
      <c r="N21900">
        <v>15</v>
      </c>
      <c r="P21900" cm="1">
        <f t="array" ref="P21900">IF(Q21900&gt;0,INDEX(Q21900:Q43624,MATCH(TRUE,INDEX(Q21900:Q43624="",,),0)-1),"")</f>
        <v>4</v>
      </c>
      <c r="Q21900">
        <f t="shared" si="648"/>
        <v>3</v>
      </c>
      <c r="R21900">
        <f t="shared" si="647"/>
        <v>0</v>
      </c>
    </row>
    <row r="21901" spans="1:18" x14ac:dyDescent="0.3">
      <c r="A21901" t="s">
        <v>1499</v>
      </c>
      <c r="B21901" s="1">
        <v>38295</v>
      </c>
      <c r="C21901" t="s">
        <v>1521</v>
      </c>
      <c r="D21901" t="s">
        <v>1557</v>
      </c>
      <c r="E21901" t="s">
        <v>1558</v>
      </c>
      <c r="G21901" s="6" t="s">
        <v>29</v>
      </c>
      <c r="H21901" t="s">
        <v>188</v>
      </c>
      <c r="I21901" t="s">
        <v>26</v>
      </c>
      <c r="J21901" t="s">
        <v>27</v>
      </c>
      <c r="K21901">
        <v>30.3</v>
      </c>
      <c r="L21901">
        <v>4.5</v>
      </c>
      <c r="M21901" t="s">
        <v>1555</v>
      </c>
      <c r="N21901">
        <v>4.5</v>
      </c>
      <c r="P21901" cm="1">
        <f t="array" ref="P21901">IF(Q21901&gt;0,INDEX(Q21901:Q43625,MATCH(TRUE,INDEX(Q21901:Q43625="",,),0)-1),"")</f>
        <v>4</v>
      </c>
      <c r="Q21901">
        <f t="shared" si="648"/>
        <v>3</v>
      </c>
      <c r="R21901">
        <f t="shared" si="647"/>
        <v>0</v>
      </c>
    </row>
    <row r="21902" spans="1:18" x14ac:dyDescent="0.3">
      <c r="A21902" t="s">
        <v>1499</v>
      </c>
      <c r="B21902" s="1">
        <v>38295</v>
      </c>
      <c r="C21902" t="s">
        <v>1521</v>
      </c>
      <c r="D21902" t="s">
        <v>1557</v>
      </c>
      <c r="E21902" t="s">
        <v>1558</v>
      </c>
      <c r="G21902" t="s">
        <v>19</v>
      </c>
      <c r="H21902" t="s">
        <v>194</v>
      </c>
      <c r="I21902" t="s">
        <v>21</v>
      </c>
      <c r="J21902" t="s">
        <v>22</v>
      </c>
      <c r="K21902">
        <v>16.5</v>
      </c>
      <c r="L21902">
        <v>463</v>
      </c>
      <c r="M21902" t="s">
        <v>927</v>
      </c>
      <c r="N21902">
        <v>470</v>
      </c>
      <c r="P21902" cm="1">
        <f t="array" ref="P21902">IF(Q21902&gt;0,INDEX(Q21902:Q43626,MATCH(TRUE,INDEX(Q21902:Q43626="",,),0)-1),"")</f>
        <v>4</v>
      </c>
      <c r="Q21902">
        <f t="shared" si="648"/>
        <v>4</v>
      </c>
      <c r="R21902">
        <f t="shared" si="647"/>
        <v>0</v>
      </c>
    </row>
    <row r="21903" spans="1:18" x14ac:dyDescent="0.3">
      <c r="A21903" t="s">
        <v>1499</v>
      </c>
      <c r="B21903" s="1">
        <v>38295</v>
      </c>
      <c r="C21903" t="s">
        <v>1521</v>
      </c>
      <c r="D21903" t="s">
        <v>1557</v>
      </c>
      <c r="E21903" t="s">
        <v>1558</v>
      </c>
      <c r="G21903" t="s">
        <v>19</v>
      </c>
      <c r="H21903" t="s">
        <v>30</v>
      </c>
      <c r="I21903" t="s">
        <v>21</v>
      </c>
      <c r="J21903" t="s">
        <v>22</v>
      </c>
      <c r="K21903">
        <v>18.100000000000001</v>
      </c>
      <c r="L21903">
        <v>103</v>
      </c>
      <c r="M21903" t="s">
        <v>927</v>
      </c>
      <c r="N21903">
        <v>104</v>
      </c>
      <c r="P21903" cm="1">
        <f t="array" ref="P21903">IF(Q21903&gt;0,INDEX(Q21903:Q43627,MATCH(TRUE,INDEX(Q21903:Q43627="",,),0)-1),"")</f>
        <v>4</v>
      </c>
      <c r="Q21903">
        <f t="shared" si="648"/>
        <v>4</v>
      </c>
      <c r="R21903">
        <f t="shared" si="647"/>
        <v>0</v>
      </c>
    </row>
    <row r="21904" spans="1:18" x14ac:dyDescent="0.3">
      <c r="A21904" t="s">
        <v>1499</v>
      </c>
      <c r="B21904" s="1">
        <v>38295</v>
      </c>
      <c r="C21904" t="s">
        <v>1521</v>
      </c>
      <c r="D21904" t="s">
        <v>1557</v>
      </c>
      <c r="E21904" t="s">
        <v>1558</v>
      </c>
      <c r="G21904" t="s">
        <v>19</v>
      </c>
      <c r="H21904" t="s">
        <v>25</v>
      </c>
      <c r="I21904" t="s">
        <v>21</v>
      </c>
      <c r="J21904" t="s">
        <v>22</v>
      </c>
      <c r="K21904">
        <v>12</v>
      </c>
      <c r="L21904">
        <v>93</v>
      </c>
      <c r="M21904" t="s">
        <v>927</v>
      </c>
      <c r="N21904">
        <v>100</v>
      </c>
      <c r="P21904" cm="1">
        <f t="array" ref="P21904">IF(Q21904&gt;0,INDEX(Q21904:Q43628,MATCH(TRUE,INDEX(Q21904:Q43628="",,),0)-1),"")</f>
        <v>4</v>
      </c>
      <c r="Q21904">
        <f t="shared" si="648"/>
        <v>4</v>
      </c>
      <c r="R21904">
        <f t="shared" si="647"/>
        <v>0</v>
      </c>
    </row>
    <row r="21905" spans="1:18" x14ac:dyDescent="0.3">
      <c r="A21905" t="s">
        <v>1499</v>
      </c>
      <c r="B21905" s="1">
        <v>38295</v>
      </c>
      <c r="C21905" t="s">
        <v>1521</v>
      </c>
      <c r="D21905" t="s">
        <v>1557</v>
      </c>
      <c r="E21905" t="s">
        <v>1558</v>
      </c>
      <c r="G21905" t="s">
        <v>19</v>
      </c>
      <c r="H21905" t="s">
        <v>25</v>
      </c>
      <c r="I21905" t="s">
        <v>26</v>
      </c>
      <c r="J21905" t="s">
        <v>27</v>
      </c>
      <c r="K21905">
        <v>120.3</v>
      </c>
      <c r="L21905">
        <v>20</v>
      </c>
      <c r="M21905" t="s">
        <v>927</v>
      </c>
      <c r="N21905">
        <v>29</v>
      </c>
      <c r="P21905" cm="1">
        <f t="array" ref="P21905">IF(Q21905&gt;0,INDEX(Q21905:Q43629,MATCH(TRUE,INDEX(Q21905:Q43629="",,),0)-1),"")</f>
        <v>4</v>
      </c>
      <c r="Q21905">
        <f t="shared" si="648"/>
        <v>4</v>
      </c>
      <c r="R21905">
        <f t="shared" si="647"/>
        <v>0</v>
      </c>
    </row>
    <row r="21906" spans="1:18" x14ac:dyDescent="0.3">
      <c r="A21906" t="s">
        <v>1499</v>
      </c>
      <c r="B21906" s="1">
        <v>38295</v>
      </c>
      <c r="C21906" t="s">
        <v>1521</v>
      </c>
      <c r="D21906" t="s">
        <v>1557</v>
      </c>
      <c r="E21906" t="s">
        <v>1558</v>
      </c>
      <c r="G21906" s="6" t="s">
        <v>29</v>
      </c>
      <c r="H21906" t="s">
        <v>188</v>
      </c>
      <c r="I21906" t="s">
        <v>21</v>
      </c>
      <c r="J21906" t="s">
        <v>22</v>
      </c>
      <c r="K21906">
        <v>7.3</v>
      </c>
      <c r="L21906">
        <v>83</v>
      </c>
      <c r="M21906" t="s">
        <v>927</v>
      </c>
      <c r="N21906">
        <v>83</v>
      </c>
      <c r="P21906" cm="1">
        <f t="array" ref="P21906">IF(Q21906&gt;0,INDEX(Q21906:Q43630,MATCH(TRUE,INDEX(Q21906:Q43630="",,),0)-1),"")</f>
        <v>4</v>
      </c>
      <c r="Q21906">
        <f t="shared" si="648"/>
        <v>4</v>
      </c>
      <c r="R21906">
        <f t="shared" si="647"/>
        <v>0</v>
      </c>
    </row>
    <row r="21907" spans="1:18" x14ac:dyDescent="0.3">
      <c r="A21907" t="s">
        <v>1499</v>
      </c>
      <c r="B21907" s="1">
        <v>38295</v>
      </c>
      <c r="C21907" t="s">
        <v>1521</v>
      </c>
      <c r="D21907" t="s">
        <v>1557</v>
      </c>
      <c r="E21907" t="s">
        <v>1558</v>
      </c>
      <c r="G21907" s="6" t="s">
        <v>29</v>
      </c>
      <c r="H21907" t="s">
        <v>194</v>
      </c>
      <c r="I21907" t="s">
        <v>26</v>
      </c>
      <c r="J21907" t="s">
        <v>27</v>
      </c>
      <c r="K21907">
        <v>54.5</v>
      </c>
      <c r="L21907">
        <v>10</v>
      </c>
      <c r="M21907" t="s">
        <v>927</v>
      </c>
      <c r="N21907">
        <v>10</v>
      </c>
      <c r="P21907" cm="1">
        <f t="array" ref="P21907">IF(Q21907&gt;0,INDEX(Q21907:Q43631,MATCH(TRUE,INDEX(Q21907:Q43631="",,),0)-1),"")</f>
        <v>4</v>
      </c>
      <c r="Q21907">
        <f t="shared" si="648"/>
        <v>4</v>
      </c>
      <c r="R21907">
        <f t="shared" si="647"/>
        <v>0</v>
      </c>
    </row>
    <row r="21908" spans="1:18" x14ac:dyDescent="0.3">
      <c r="A21908" t="s">
        <v>1499</v>
      </c>
      <c r="B21908" s="1">
        <v>38295</v>
      </c>
      <c r="C21908" t="s">
        <v>1521</v>
      </c>
      <c r="D21908" t="s">
        <v>1557</v>
      </c>
      <c r="E21908" t="s">
        <v>1558</v>
      </c>
      <c r="G21908" s="6" t="s">
        <v>29</v>
      </c>
      <c r="H21908" t="s">
        <v>30</v>
      </c>
      <c r="I21908" t="s">
        <v>26</v>
      </c>
      <c r="J21908" t="s">
        <v>27</v>
      </c>
      <c r="K21908">
        <v>51.6</v>
      </c>
      <c r="L21908">
        <v>15</v>
      </c>
      <c r="M21908" t="s">
        <v>927</v>
      </c>
      <c r="N21908">
        <v>15</v>
      </c>
      <c r="P21908" cm="1">
        <f t="array" ref="P21908">IF(Q21908&gt;0,INDEX(Q21908:Q43632,MATCH(TRUE,INDEX(Q21908:Q43632="",,),0)-1),"")</f>
        <v>4</v>
      </c>
      <c r="Q21908">
        <f t="shared" si="648"/>
        <v>4</v>
      </c>
      <c r="R21908">
        <f t="shared" si="647"/>
        <v>0</v>
      </c>
    </row>
    <row r="21909" spans="1:18" x14ac:dyDescent="0.3">
      <c r="A21909" t="s">
        <v>1499</v>
      </c>
      <c r="B21909" s="1">
        <v>38295</v>
      </c>
      <c r="C21909" t="s">
        <v>1521</v>
      </c>
      <c r="D21909" t="s">
        <v>1557</v>
      </c>
      <c r="E21909" t="s">
        <v>1558</v>
      </c>
      <c r="G21909" s="6" t="s">
        <v>29</v>
      </c>
      <c r="H21909" t="s">
        <v>188</v>
      </c>
      <c r="I21909" t="s">
        <v>26</v>
      </c>
      <c r="J21909" t="s">
        <v>27</v>
      </c>
      <c r="K21909">
        <v>30.3</v>
      </c>
      <c r="L21909">
        <v>4.5</v>
      </c>
      <c r="M21909" t="s">
        <v>927</v>
      </c>
      <c r="N21909">
        <v>4.5</v>
      </c>
      <c r="P21909" cm="1">
        <f t="array" ref="P21909">IF(Q21909&gt;0,INDEX(Q21909:Q43633,MATCH(TRUE,INDEX(Q21909:Q43633="",,),0)-1),"")</f>
        <v>4</v>
      </c>
      <c r="Q21909">
        <f t="shared" si="648"/>
        <v>4</v>
      </c>
      <c r="R21909">
        <f t="shared" si="647"/>
        <v>0</v>
      </c>
    </row>
    <row r="21910" spans="1:18" x14ac:dyDescent="0.3">
      <c r="P21910" t="str" cm="1">
        <f t="array" ref="P21910">IF(Q21910&gt;0,INDEX(Q21910:Q43634,MATCH(TRUE,INDEX(Q21910:Q43634="",,),0)-1),"")</f>
        <v/>
      </c>
      <c r="R21910" t="str">
        <f t="shared" si="647"/>
        <v/>
      </c>
    </row>
    <row r="21911" spans="1:18" x14ac:dyDescent="0.3">
      <c r="A21911" t="s">
        <v>1499</v>
      </c>
      <c r="B21911" s="1">
        <v>38295</v>
      </c>
      <c r="C21911" t="s">
        <v>1521</v>
      </c>
      <c r="D21911" t="s">
        <v>1559</v>
      </c>
      <c r="E21911" t="s">
        <v>1560</v>
      </c>
      <c r="G21911" t="s">
        <v>19</v>
      </c>
      <c r="H21911" t="s">
        <v>30</v>
      </c>
      <c r="I21911" t="s">
        <v>21</v>
      </c>
      <c r="J21911" t="s">
        <v>22</v>
      </c>
      <c r="K21911">
        <v>41.6</v>
      </c>
      <c r="L21911">
        <v>101</v>
      </c>
      <c r="M21911" t="s">
        <v>1555</v>
      </c>
      <c r="N21911">
        <v>145.35</v>
      </c>
      <c r="O21911" t="s">
        <v>24</v>
      </c>
      <c r="P21911" cm="1">
        <f t="array" ref="P21911">IF(Q21911&gt;0,INDEX(Q21911:Q43635,MATCH(TRUE,INDEX(Q21911:Q43635="",,),0)-1),"")</f>
        <v>3</v>
      </c>
      <c r="Q21911">
        <f>INT((ROW()-21911)/9)+1</f>
        <v>1</v>
      </c>
      <c r="R21911">
        <f t="shared" si="647"/>
        <v>0</v>
      </c>
    </row>
    <row r="21912" spans="1:18" x14ac:dyDescent="0.3">
      <c r="A21912" t="s">
        <v>1499</v>
      </c>
      <c r="B21912" s="1">
        <v>38295</v>
      </c>
      <c r="C21912" t="s">
        <v>1521</v>
      </c>
      <c r="D21912" t="s">
        <v>1559</v>
      </c>
      <c r="E21912" t="s">
        <v>1560</v>
      </c>
      <c r="G21912" t="s">
        <v>19</v>
      </c>
      <c r="H21912" t="s">
        <v>30</v>
      </c>
      <c r="I21912" t="s">
        <v>26</v>
      </c>
      <c r="J21912" t="s">
        <v>27</v>
      </c>
      <c r="K21912">
        <v>426.9</v>
      </c>
      <c r="L21912">
        <v>14</v>
      </c>
      <c r="M21912" t="s">
        <v>1555</v>
      </c>
      <c r="N21912">
        <v>30</v>
      </c>
      <c r="O21912" t="s">
        <v>24</v>
      </c>
      <c r="P21912" cm="1">
        <f t="array" ref="P21912">IF(Q21912&gt;0,INDEX(Q21912:Q43636,MATCH(TRUE,INDEX(Q21912:Q43636="",,),0)-1),"")</f>
        <v>3</v>
      </c>
      <c r="Q21912">
        <f t="shared" ref="Q21912:Q21937" si="649">INT((ROW()-21911)/9)+1</f>
        <v>1</v>
      </c>
      <c r="R21912">
        <f t="shared" si="647"/>
        <v>0</v>
      </c>
    </row>
    <row r="21913" spans="1:18" x14ac:dyDescent="0.3">
      <c r="A21913" t="s">
        <v>1499</v>
      </c>
      <c r="B21913" s="1">
        <v>38295</v>
      </c>
      <c r="C21913" t="s">
        <v>1521</v>
      </c>
      <c r="D21913" t="s">
        <v>1559</v>
      </c>
      <c r="E21913" t="s">
        <v>1560</v>
      </c>
      <c r="G21913" t="s">
        <v>19</v>
      </c>
      <c r="H21913" t="s">
        <v>25</v>
      </c>
      <c r="I21913" t="s">
        <v>26</v>
      </c>
      <c r="J21913" t="s">
        <v>27</v>
      </c>
      <c r="K21913">
        <v>67.7</v>
      </c>
      <c r="L21913">
        <v>20</v>
      </c>
      <c r="M21913" t="s">
        <v>1555</v>
      </c>
      <c r="N21913">
        <v>30</v>
      </c>
      <c r="O21913" t="s">
        <v>24</v>
      </c>
      <c r="P21913" cm="1">
        <f t="array" ref="P21913">IF(Q21913&gt;0,INDEX(Q21913:Q43637,MATCH(TRUE,INDEX(Q21913:Q43637="",,),0)-1),"")</f>
        <v>3</v>
      </c>
      <c r="Q21913">
        <f t="shared" si="649"/>
        <v>1</v>
      </c>
      <c r="R21913">
        <f t="shared" si="647"/>
        <v>0</v>
      </c>
    </row>
    <row r="21914" spans="1:18" x14ac:dyDescent="0.3">
      <c r="A21914" t="s">
        <v>1499</v>
      </c>
      <c r="B21914" s="1">
        <v>38295</v>
      </c>
      <c r="C21914" t="s">
        <v>1521</v>
      </c>
      <c r="D21914" t="s">
        <v>1559</v>
      </c>
      <c r="E21914" t="s">
        <v>1560</v>
      </c>
      <c r="G21914" s="6" t="s">
        <v>29</v>
      </c>
      <c r="H21914" t="s">
        <v>25</v>
      </c>
      <c r="I21914" t="s">
        <v>21</v>
      </c>
      <c r="J21914" t="s">
        <v>22</v>
      </c>
      <c r="K21914">
        <v>3.7</v>
      </c>
      <c r="L21914">
        <v>91</v>
      </c>
      <c r="M21914" t="s">
        <v>1555</v>
      </c>
      <c r="N21914">
        <v>91</v>
      </c>
      <c r="O21914" t="s">
        <v>24</v>
      </c>
      <c r="P21914" cm="1">
        <f t="array" ref="P21914">IF(Q21914&gt;0,INDEX(Q21914:Q43638,MATCH(TRUE,INDEX(Q21914:Q43638="",,),0)-1),"")</f>
        <v>3</v>
      </c>
      <c r="Q21914">
        <f t="shared" si="649"/>
        <v>1</v>
      </c>
      <c r="R21914">
        <f t="shared" si="647"/>
        <v>0</v>
      </c>
    </row>
    <row r="21915" spans="1:18" x14ac:dyDescent="0.3">
      <c r="A21915" t="s">
        <v>1499</v>
      </c>
      <c r="B21915" s="1">
        <v>38295</v>
      </c>
      <c r="C21915" t="s">
        <v>1521</v>
      </c>
      <c r="D21915" t="s">
        <v>1559</v>
      </c>
      <c r="E21915" t="s">
        <v>1560</v>
      </c>
      <c r="G21915" s="6" t="s">
        <v>29</v>
      </c>
      <c r="H21915" t="s">
        <v>69</v>
      </c>
      <c r="I21915" t="s">
        <v>21</v>
      </c>
      <c r="J21915" t="s">
        <v>22</v>
      </c>
      <c r="K21915">
        <v>1.1000000000000001</v>
      </c>
      <c r="L21915">
        <v>50</v>
      </c>
      <c r="M21915" t="s">
        <v>1555</v>
      </c>
      <c r="N21915">
        <v>50</v>
      </c>
      <c r="O21915" t="s">
        <v>24</v>
      </c>
      <c r="P21915" cm="1">
        <f t="array" ref="P21915">IF(Q21915&gt;0,INDEX(Q21915:Q43639,MATCH(TRUE,INDEX(Q21915:Q43639="",,),0)-1),"")</f>
        <v>3</v>
      </c>
      <c r="Q21915">
        <f t="shared" si="649"/>
        <v>1</v>
      </c>
      <c r="R21915">
        <f t="shared" si="647"/>
        <v>0</v>
      </c>
    </row>
    <row r="21916" spans="1:18" x14ac:dyDescent="0.3">
      <c r="A21916" t="s">
        <v>1499</v>
      </c>
      <c r="B21916" s="1">
        <v>38295</v>
      </c>
      <c r="C21916" t="s">
        <v>1521</v>
      </c>
      <c r="D21916" t="s">
        <v>1559</v>
      </c>
      <c r="E21916" t="s">
        <v>1560</v>
      </c>
      <c r="G21916" s="6" t="s">
        <v>29</v>
      </c>
      <c r="H21916" t="s">
        <v>154</v>
      </c>
      <c r="I21916" t="s">
        <v>21</v>
      </c>
      <c r="J21916" t="s">
        <v>22</v>
      </c>
      <c r="K21916">
        <v>1.1000000000000001</v>
      </c>
      <c r="L21916">
        <v>220</v>
      </c>
      <c r="M21916" t="s">
        <v>1555</v>
      </c>
      <c r="N21916">
        <v>220</v>
      </c>
      <c r="O21916" t="s">
        <v>24</v>
      </c>
      <c r="P21916" cm="1">
        <f t="array" ref="P21916">IF(Q21916&gt;0,INDEX(Q21916:Q43640,MATCH(TRUE,INDEX(Q21916:Q43640="",,),0)-1),"")</f>
        <v>3</v>
      </c>
      <c r="Q21916">
        <f t="shared" si="649"/>
        <v>1</v>
      </c>
      <c r="R21916">
        <f t="shared" si="647"/>
        <v>0</v>
      </c>
    </row>
    <row r="21917" spans="1:18" x14ac:dyDescent="0.3">
      <c r="A21917" t="s">
        <v>1499</v>
      </c>
      <c r="B21917" s="1">
        <v>38295</v>
      </c>
      <c r="C21917" t="s">
        <v>1521</v>
      </c>
      <c r="D21917" t="s">
        <v>1559</v>
      </c>
      <c r="E21917" t="s">
        <v>1560</v>
      </c>
      <c r="G21917" s="6" t="s">
        <v>29</v>
      </c>
      <c r="H21917" t="s">
        <v>194</v>
      </c>
      <c r="I21917" t="s">
        <v>26</v>
      </c>
      <c r="J21917" t="s">
        <v>27</v>
      </c>
      <c r="K21917">
        <v>12.1</v>
      </c>
      <c r="L21917">
        <v>11</v>
      </c>
      <c r="M21917" t="s">
        <v>1555</v>
      </c>
      <c r="N21917">
        <v>11</v>
      </c>
      <c r="O21917" t="s">
        <v>24</v>
      </c>
      <c r="P21917" cm="1">
        <f t="array" ref="P21917">IF(Q21917&gt;0,INDEX(Q21917:Q43641,MATCH(TRUE,INDEX(Q21917:Q43641="",,),0)-1),"")</f>
        <v>3</v>
      </c>
      <c r="Q21917">
        <f t="shared" si="649"/>
        <v>1</v>
      </c>
      <c r="R21917">
        <f t="shared" si="647"/>
        <v>0</v>
      </c>
    </row>
    <row r="21918" spans="1:18" x14ac:dyDescent="0.3">
      <c r="A21918" t="s">
        <v>1499</v>
      </c>
      <c r="B21918" s="1">
        <v>38295</v>
      </c>
      <c r="C21918" t="s">
        <v>1521</v>
      </c>
      <c r="D21918" t="s">
        <v>1559</v>
      </c>
      <c r="E21918" t="s">
        <v>1560</v>
      </c>
      <c r="G21918" s="6" t="s">
        <v>29</v>
      </c>
      <c r="H21918" t="s">
        <v>69</v>
      </c>
      <c r="I21918" t="s">
        <v>26</v>
      </c>
      <c r="J21918" t="s">
        <v>27</v>
      </c>
      <c r="K21918">
        <v>4.7</v>
      </c>
      <c r="L21918">
        <v>11</v>
      </c>
      <c r="M21918" t="s">
        <v>1555</v>
      </c>
      <c r="N21918">
        <v>11</v>
      </c>
      <c r="O21918" t="s">
        <v>24</v>
      </c>
      <c r="P21918" cm="1">
        <f t="array" ref="P21918">IF(Q21918&gt;0,INDEX(Q21918:Q43642,MATCH(TRUE,INDEX(Q21918:Q43642="",,),0)-1),"")</f>
        <v>3</v>
      </c>
      <c r="Q21918">
        <f t="shared" si="649"/>
        <v>1</v>
      </c>
      <c r="R21918">
        <f t="shared" si="647"/>
        <v>0</v>
      </c>
    </row>
    <row r="21919" spans="1:18" x14ac:dyDescent="0.3">
      <c r="A21919" t="s">
        <v>1499</v>
      </c>
      <c r="B21919" s="1">
        <v>38295</v>
      </c>
      <c r="C21919" t="s">
        <v>1521</v>
      </c>
      <c r="D21919" t="s">
        <v>1559</v>
      </c>
      <c r="E21919" t="s">
        <v>1560</v>
      </c>
      <c r="G21919" s="6" t="s">
        <v>29</v>
      </c>
      <c r="H21919" t="s">
        <v>154</v>
      </c>
      <c r="I21919" t="s">
        <v>26</v>
      </c>
      <c r="J21919" t="s">
        <v>27</v>
      </c>
      <c r="K21919">
        <v>12.1</v>
      </c>
      <c r="L21919">
        <v>10</v>
      </c>
      <c r="M21919" t="s">
        <v>1555</v>
      </c>
      <c r="N21919">
        <v>10</v>
      </c>
      <c r="O21919" t="s">
        <v>24</v>
      </c>
      <c r="P21919" cm="1">
        <f t="array" ref="P21919">IF(Q21919&gt;0,INDEX(Q21919:Q43643,MATCH(TRUE,INDEX(Q21919:Q43643="",,),0)-1),"")</f>
        <v>3</v>
      </c>
      <c r="Q21919">
        <f t="shared" si="649"/>
        <v>1</v>
      </c>
      <c r="R21919">
        <f t="shared" si="647"/>
        <v>0</v>
      </c>
    </row>
    <row r="21920" spans="1:18" x14ac:dyDescent="0.3">
      <c r="A21920" t="s">
        <v>1499</v>
      </c>
      <c r="B21920" s="1">
        <v>38295</v>
      </c>
      <c r="C21920" t="s">
        <v>1521</v>
      </c>
      <c r="D21920" t="s">
        <v>1559</v>
      </c>
      <c r="E21920" t="s">
        <v>1560</v>
      </c>
      <c r="G21920" t="s">
        <v>19</v>
      </c>
      <c r="H21920" t="s">
        <v>30</v>
      </c>
      <c r="I21920" t="s">
        <v>21</v>
      </c>
      <c r="J21920" t="s">
        <v>22</v>
      </c>
      <c r="K21920">
        <v>41.6</v>
      </c>
      <c r="L21920">
        <v>101</v>
      </c>
      <c r="M21920" t="s">
        <v>177</v>
      </c>
      <c r="N21920">
        <v>264</v>
      </c>
      <c r="P21920" cm="1">
        <f t="array" ref="P21920">IF(Q21920&gt;0,INDEX(Q21920:Q43644,MATCH(TRUE,INDEX(Q21920:Q43644="",,),0)-1),"")</f>
        <v>3</v>
      </c>
      <c r="Q21920">
        <f t="shared" si="649"/>
        <v>2</v>
      </c>
      <c r="R21920">
        <f t="shared" si="647"/>
        <v>0</v>
      </c>
    </row>
    <row r="21921" spans="1:18" x14ac:dyDescent="0.3">
      <c r="A21921" t="s">
        <v>1499</v>
      </c>
      <c r="B21921" s="1">
        <v>38295</v>
      </c>
      <c r="C21921" t="s">
        <v>1521</v>
      </c>
      <c r="D21921" t="s">
        <v>1559</v>
      </c>
      <c r="E21921" t="s">
        <v>1560</v>
      </c>
      <c r="G21921" t="s">
        <v>19</v>
      </c>
      <c r="H21921" t="s">
        <v>30</v>
      </c>
      <c r="I21921" t="s">
        <v>26</v>
      </c>
      <c r="J21921" t="s">
        <v>27</v>
      </c>
      <c r="K21921">
        <v>426.9</v>
      </c>
      <c r="L21921">
        <v>14</v>
      </c>
      <c r="M21921" t="s">
        <v>177</v>
      </c>
      <c r="N21921">
        <v>14</v>
      </c>
      <c r="P21921" cm="1">
        <f t="array" ref="P21921">IF(Q21921&gt;0,INDEX(Q21921:Q43645,MATCH(TRUE,INDEX(Q21921:Q43645="",,),0)-1),"")</f>
        <v>3</v>
      </c>
      <c r="Q21921">
        <f t="shared" si="649"/>
        <v>2</v>
      </c>
      <c r="R21921">
        <f t="shared" si="647"/>
        <v>0</v>
      </c>
    </row>
    <row r="21922" spans="1:18" x14ac:dyDescent="0.3">
      <c r="A21922" t="s">
        <v>1499</v>
      </c>
      <c r="B21922" s="1">
        <v>38295</v>
      </c>
      <c r="C21922" t="s">
        <v>1521</v>
      </c>
      <c r="D21922" t="s">
        <v>1559</v>
      </c>
      <c r="E21922" t="s">
        <v>1560</v>
      </c>
      <c r="G21922" t="s">
        <v>19</v>
      </c>
      <c r="H21922" t="s">
        <v>25</v>
      </c>
      <c r="I21922" t="s">
        <v>26</v>
      </c>
      <c r="J21922" t="s">
        <v>27</v>
      </c>
      <c r="K21922">
        <v>67.7</v>
      </c>
      <c r="L21922">
        <v>20</v>
      </c>
      <c r="M21922" t="s">
        <v>177</v>
      </c>
      <c r="N21922">
        <v>20</v>
      </c>
      <c r="P21922" cm="1">
        <f t="array" ref="P21922">IF(Q21922&gt;0,INDEX(Q21922:Q43646,MATCH(TRUE,INDEX(Q21922:Q43646="",,),0)-1),"")</f>
        <v>3</v>
      </c>
      <c r="Q21922">
        <f t="shared" si="649"/>
        <v>2</v>
      </c>
      <c r="R21922">
        <f t="shared" si="647"/>
        <v>0</v>
      </c>
    </row>
    <row r="21923" spans="1:18" x14ac:dyDescent="0.3">
      <c r="A21923" t="s">
        <v>1499</v>
      </c>
      <c r="B21923" s="1">
        <v>38295</v>
      </c>
      <c r="C21923" t="s">
        <v>1521</v>
      </c>
      <c r="D21923" t="s">
        <v>1559</v>
      </c>
      <c r="E21923" t="s">
        <v>1560</v>
      </c>
      <c r="G21923" s="6" t="s">
        <v>29</v>
      </c>
      <c r="H21923" t="s">
        <v>25</v>
      </c>
      <c r="I21923" t="s">
        <v>21</v>
      </c>
      <c r="J21923" t="s">
        <v>22</v>
      </c>
      <c r="K21923">
        <v>3.7</v>
      </c>
      <c r="L21923">
        <v>91</v>
      </c>
      <c r="M21923" t="s">
        <v>177</v>
      </c>
      <c r="N21923">
        <v>91</v>
      </c>
      <c r="P21923" cm="1">
        <f t="array" ref="P21923">IF(Q21923&gt;0,INDEX(Q21923:Q43647,MATCH(TRUE,INDEX(Q21923:Q43647="",,),0)-1),"")</f>
        <v>3</v>
      </c>
      <c r="Q21923">
        <f t="shared" si="649"/>
        <v>2</v>
      </c>
      <c r="R21923">
        <f t="shared" si="647"/>
        <v>0</v>
      </c>
    </row>
    <row r="21924" spans="1:18" x14ac:dyDescent="0.3">
      <c r="A21924" t="s">
        <v>1499</v>
      </c>
      <c r="B21924" s="1">
        <v>38295</v>
      </c>
      <c r="C21924" t="s">
        <v>1521</v>
      </c>
      <c r="D21924" t="s">
        <v>1559</v>
      </c>
      <c r="E21924" t="s">
        <v>1560</v>
      </c>
      <c r="G21924" s="6" t="s">
        <v>29</v>
      </c>
      <c r="H21924" t="s">
        <v>69</v>
      </c>
      <c r="I21924" t="s">
        <v>21</v>
      </c>
      <c r="J21924" t="s">
        <v>22</v>
      </c>
      <c r="K21924">
        <v>1.1000000000000001</v>
      </c>
      <c r="L21924">
        <v>50</v>
      </c>
      <c r="M21924" t="s">
        <v>177</v>
      </c>
      <c r="N21924">
        <v>50</v>
      </c>
      <c r="P21924" cm="1">
        <f t="array" ref="P21924">IF(Q21924&gt;0,INDEX(Q21924:Q43648,MATCH(TRUE,INDEX(Q21924:Q43648="",,),0)-1),"")</f>
        <v>3</v>
      </c>
      <c r="Q21924">
        <f t="shared" si="649"/>
        <v>2</v>
      </c>
      <c r="R21924">
        <f t="shared" si="647"/>
        <v>0</v>
      </c>
    </row>
    <row r="21925" spans="1:18" x14ac:dyDescent="0.3">
      <c r="A21925" t="s">
        <v>1499</v>
      </c>
      <c r="B21925" s="1">
        <v>38295</v>
      </c>
      <c r="C21925" t="s">
        <v>1521</v>
      </c>
      <c r="D21925" t="s">
        <v>1559</v>
      </c>
      <c r="E21925" t="s">
        <v>1560</v>
      </c>
      <c r="G21925" s="6" t="s">
        <v>29</v>
      </c>
      <c r="H21925" t="s">
        <v>154</v>
      </c>
      <c r="I21925" t="s">
        <v>21</v>
      </c>
      <c r="J21925" t="s">
        <v>22</v>
      </c>
      <c r="K21925">
        <v>1.1000000000000001</v>
      </c>
      <c r="L21925">
        <v>220</v>
      </c>
      <c r="M21925" t="s">
        <v>177</v>
      </c>
      <c r="N21925">
        <v>220</v>
      </c>
      <c r="P21925" cm="1">
        <f t="array" ref="P21925">IF(Q21925&gt;0,INDEX(Q21925:Q43649,MATCH(TRUE,INDEX(Q21925:Q43649="",,),0)-1),"")</f>
        <v>3</v>
      </c>
      <c r="Q21925">
        <f t="shared" si="649"/>
        <v>2</v>
      </c>
      <c r="R21925">
        <f t="shared" si="647"/>
        <v>0</v>
      </c>
    </row>
    <row r="21926" spans="1:18" x14ac:dyDescent="0.3">
      <c r="A21926" t="s">
        <v>1499</v>
      </c>
      <c r="B21926" s="1">
        <v>38295</v>
      </c>
      <c r="C21926" t="s">
        <v>1521</v>
      </c>
      <c r="D21926" t="s">
        <v>1559</v>
      </c>
      <c r="E21926" t="s">
        <v>1560</v>
      </c>
      <c r="G21926" s="6" t="s">
        <v>29</v>
      </c>
      <c r="H21926" t="s">
        <v>194</v>
      </c>
      <c r="I21926" t="s">
        <v>26</v>
      </c>
      <c r="J21926" t="s">
        <v>27</v>
      </c>
      <c r="K21926">
        <v>12.1</v>
      </c>
      <c r="L21926">
        <v>11</v>
      </c>
      <c r="M21926" t="s">
        <v>177</v>
      </c>
      <c r="N21926">
        <v>11</v>
      </c>
      <c r="P21926" cm="1">
        <f t="array" ref="P21926">IF(Q21926&gt;0,INDEX(Q21926:Q43650,MATCH(TRUE,INDEX(Q21926:Q43650="",,),0)-1),"")</f>
        <v>3</v>
      </c>
      <c r="Q21926">
        <f t="shared" si="649"/>
        <v>2</v>
      </c>
      <c r="R21926">
        <f t="shared" si="647"/>
        <v>0</v>
      </c>
    </row>
    <row r="21927" spans="1:18" x14ac:dyDescent="0.3">
      <c r="A21927" t="s">
        <v>1499</v>
      </c>
      <c r="B21927" s="1">
        <v>38295</v>
      </c>
      <c r="C21927" t="s">
        <v>1521</v>
      </c>
      <c r="D21927" t="s">
        <v>1559</v>
      </c>
      <c r="E21927" t="s">
        <v>1560</v>
      </c>
      <c r="G21927" s="6" t="s">
        <v>29</v>
      </c>
      <c r="H21927" t="s">
        <v>69</v>
      </c>
      <c r="I21927" t="s">
        <v>26</v>
      </c>
      <c r="J21927" t="s">
        <v>27</v>
      </c>
      <c r="K21927">
        <v>4.7</v>
      </c>
      <c r="L21927">
        <v>11</v>
      </c>
      <c r="M21927" t="s">
        <v>177</v>
      </c>
      <c r="N21927">
        <v>11</v>
      </c>
      <c r="P21927" cm="1">
        <f t="array" ref="P21927">IF(Q21927&gt;0,INDEX(Q21927:Q43651,MATCH(TRUE,INDEX(Q21927:Q43651="",,),0)-1),"")</f>
        <v>3</v>
      </c>
      <c r="Q21927">
        <f t="shared" si="649"/>
        <v>2</v>
      </c>
      <c r="R21927">
        <f t="shared" si="647"/>
        <v>0</v>
      </c>
    </row>
    <row r="21928" spans="1:18" x14ac:dyDescent="0.3">
      <c r="A21928" t="s">
        <v>1499</v>
      </c>
      <c r="B21928" s="1">
        <v>38295</v>
      </c>
      <c r="C21928" t="s">
        <v>1521</v>
      </c>
      <c r="D21928" t="s">
        <v>1559</v>
      </c>
      <c r="E21928" t="s">
        <v>1560</v>
      </c>
      <c r="G21928" s="6" t="s">
        <v>29</v>
      </c>
      <c r="H21928" t="s">
        <v>154</v>
      </c>
      <c r="I21928" t="s">
        <v>26</v>
      </c>
      <c r="J21928" t="s">
        <v>27</v>
      </c>
      <c r="K21928">
        <v>12.1</v>
      </c>
      <c r="L21928">
        <v>10</v>
      </c>
      <c r="M21928" t="s">
        <v>177</v>
      </c>
      <c r="N21928">
        <v>10</v>
      </c>
      <c r="P21928" cm="1">
        <f t="array" ref="P21928">IF(Q21928&gt;0,INDEX(Q21928:Q43652,MATCH(TRUE,INDEX(Q21928:Q43652="",,),0)-1),"")</f>
        <v>3</v>
      </c>
      <c r="Q21928">
        <f t="shared" si="649"/>
        <v>2</v>
      </c>
      <c r="R21928">
        <f t="shared" si="647"/>
        <v>0</v>
      </c>
    </row>
    <row r="21929" spans="1:18" x14ac:dyDescent="0.3">
      <c r="A21929" t="s">
        <v>1499</v>
      </c>
      <c r="B21929" s="1">
        <v>38295</v>
      </c>
      <c r="C21929" t="s">
        <v>1521</v>
      </c>
      <c r="D21929" t="s">
        <v>1559</v>
      </c>
      <c r="E21929" t="s">
        <v>1560</v>
      </c>
      <c r="G21929" t="s">
        <v>19</v>
      </c>
      <c r="H21929" t="s">
        <v>30</v>
      </c>
      <c r="I21929" t="s">
        <v>21</v>
      </c>
      <c r="J21929" t="s">
        <v>22</v>
      </c>
      <c r="K21929">
        <v>41.6</v>
      </c>
      <c r="L21929">
        <v>101</v>
      </c>
      <c r="M21929" t="s">
        <v>44</v>
      </c>
      <c r="N21929">
        <v>101</v>
      </c>
      <c r="P21929" cm="1">
        <f t="array" ref="P21929">IF(Q21929&gt;0,INDEX(Q21929:Q43653,MATCH(TRUE,INDEX(Q21929:Q43653="",,),0)-1),"")</f>
        <v>3</v>
      </c>
      <c r="Q21929">
        <f t="shared" si="649"/>
        <v>3</v>
      </c>
      <c r="R21929">
        <f t="shared" si="647"/>
        <v>0</v>
      </c>
    </row>
    <row r="21930" spans="1:18" x14ac:dyDescent="0.3">
      <c r="A21930" t="s">
        <v>1499</v>
      </c>
      <c r="B21930" s="1">
        <v>38295</v>
      </c>
      <c r="C21930" t="s">
        <v>1521</v>
      </c>
      <c r="D21930" t="s">
        <v>1559</v>
      </c>
      <c r="E21930" t="s">
        <v>1560</v>
      </c>
      <c r="G21930" t="s">
        <v>19</v>
      </c>
      <c r="H21930" t="s">
        <v>30</v>
      </c>
      <c r="I21930" t="s">
        <v>26</v>
      </c>
      <c r="J21930" t="s">
        <v>27</v>
      </c>
      <c r="K21930">
        <v>426.9</v>
      </c>
      <c r="L21930">
        <v>14</v>
      </c>
      <c r="M21930" t="s">
        <v>44</v>
      </c>
      <c r="N21930">
        <v>17.61</v>
      </c>
      <c r="P21930" cm="1">
        <f t="array" ref="P21930">IF(Q21930&gt;0,INDEX(Q21930:Q43654,MATCH(TRUE,INDEX(Q21930:Q43654="",,),0)-1),"")</f>
        <v>3</v>
      </c>
      <c r="Q21930">
        <f t="shared" si="649"/>
        <v>3</v>
      </c>
      <c r="R21930">
        <f t="shared" si="647"/>
        <v>0</v>
      </c>
    </row>
    <row r="21931" spans="1:18" x14ac:dyDescent="0.3">
      <c r="A21931" t="s">
        <v>1499</v>
      </c>
      <c r="B21931" s="1">
        <v>38295</v>
      </c>
      <c r="C21931" t="s">
        <v>1521</v>
      </c>
      <c r="D21931" t="s">
        <v>1559</v>
      </c>
      <c r="E21931" t="s">
        <v>1560</v>
      </c>
      <c r="G21931" t="s">
        <v>19</v>
      </c>
      <c r="H21931" t="s">
        <v>25</v>
      </c>
      <c r="I21931" t="s">
        <v>26</v>
      </c>
      <c r="J21931" t="s">
        <v>27</v>
      </c>
      <c r="K21931">
        <v>67.7</v>
      </c>
      <c r="L21931">
        <v>20</v>
      </c>
      <c r="M21931" t="s">
        <v>44</v>
      </c>
      <c r="N21931">
        <v>20</v>
      </c>
      <c r="P21931" cm="1">
        <f t="array" ref="P21931">IF(Q21931&gt;0,INDEX(Q21931:Q43655,MATCH(TRUE,INDEX(Q21931:Q43655="",,),0)-1),"")</f>
        <v>3</v>
      </c>
      <c r="Q21931">
        <f t="shared" si="649"/>
        <v>3</v>
      </c>
      <c r="R21931">
        <f t="shared" si="647"/>
        <v>0</v>
      </c>
    </row>
    <row r="21932" spans="1:18" x14ac:dyDescent="0.3">
      <c r="A21932" t="s">
        <v>1499</v>
      </c>
      <c r="B21932" s="1">
        <v>38295</v>
      </c>
      <c r="C21932" t="s">
        <v>1521</v>
      </c>
      <c r="D21932" t="s">
        <v>1559</v>
      </c>
      <c r="E21932" t="s">
        <v>1560</v>
      </c>
      <c r="G21932" s="6" t="s">
        <v>29</v>
      </c>
      <c r="H21932" t="s">
        <v>25</v>
      </c>
      <c r="I21932" t="s">
        <v>21</v>
      </c>
      <c r="J21932" t="s">
        <v>22</v>
      </c>
      <c r="K21932">
        <v>3.7</v>
      </c>
      <c r="L21932">
        <v>91</v>
      </c>
      <c r="M21932" t="s">
        <v>44</v>
      </c>
      <c r="N21932">
        <v>91</v>
      </c>
      <c r="P21932" cm="1">
        <f t="array" ref="P21932">IF(Q21932&gt;0,INDEX(Q21932:Q43656,MATCH(TRUE,INDEX(Q21932:Q43656="",,),0)-1),"")</f>
        <v>3</v>
      </c>
      <c r="Q21932">
        <f t="shared" si="649"/>
        <v>3</v>
      </c>
      <c r="R21932">
        <f t="shared" si="647"/>
        <v>0</v>
      </c>
    </row>
    <row r="21933" spans="1:18" x14ac:dyDescent="0.3">
      <c r="A21933" t="s">
        <v>1499</v>
      </c>
      <c r="B21933" s="1">
        <v>38295</v>
      </c>
      <c r="C21933" t="s">
        <v>1521</v>
      </c>
      <c r="D21933" t="s">
        <v>1559</v>
      </c>
      <c r="E21933" t="s">
        <v>1560</v>
      </c>
      <c r="G21933" s="6" t="s">
        <v>29</v>
      </c>
      <c r="H21933" t="s">
        <v>69</v>
      </c>
      <c r="I21933" t="s">
        <v>21</v>
      </c>
      <c r="J21933" t="s">
        <v>22</v>
      </c>
      <c r="K21933">
        <v>1.1000000000000001</v>
      </c>
      <c r="L21933">
        <v>50</v>
      </c>
      <c r="M21933" t="s">
        <v>44</v>
      </c>
      <c r="N21933">
        <v>50</v>
      </c>
      <c r="P21933" cm="1">
        <f t="array" ref="P21933">IF(Q21933&gt;0,INDEX(Q21933:Q43657,MATCH(TRUE,INDEX(Q21933:Q43657="",,),0)-1),"")</f>
        <v>3</v>
      </c>
      <c r="Q21933">
        <f t="shared" si="649"/>
        <v>3</v>
      </c>
      <c r="R21933">
        <f t="shared" si="647"/>
        <v>0</v>
      </c>
    </row>
    <row r="21934" spans="1:18" x14ac:dyDescent="0.3">
      <c r="A21934" t="s">
        <v>1499</v>
      </c>
      <c r="B21934" s="1">
        <v>38295</v>
      </c>
      <c r="C21934" t="s">
        <v>1521</v>
      </c>
      <c r="D21934" t="s">
        <v>1559</v>
      </c>
      <c r="E21934" t="s">
        <v>1560</v>
      </c>
      <c r="G21934" s="6" t="s">
        <v>29</v>
      </c>
      <c r="H21934" t="s">
        <v>154</v>
      </c>
      <c r="I21934" t="s">
        <v>21</v>
      </c>
      <c r="J21934" t="s">
        <v>22</v>
      </c>
      <c r="K21934">
        <v>1.1000000000000001</v>
      </c>
      <c r="L21934">
        <v>220</v>
      </c>
      <c r="M21934" t="s">
        <v>44</v>
      </c>
      <c r="N21934">
        <v>220</v>
      </c>
      <c r="P21934" cm="1">
        <f t="array" ref="P21934">IF(Q21934&gt;0,INDEX(Q21934:Q43658,MATCH(TRUE,INDEX(Q21934:Q43658="",,),0)-1),"")</f>
        <v>3</v>
      </c>
      <c r="Q21934">
        <f t="shared" si="649"/>
        <v>3</v>
      </c>
      <c r="R21934">
        <f t="shared" si="647"/>
        <v>0</v>
      </c>
    </row>
    <row r="21935" spans="1:18" x14ac:dyDescent="0.3">
      <c r="A21935" t="s">
        <v>1499</v>
      </c>
      <c r="B21935" s="1">
        <v>38295</v>
      </c>
      <c r="C21935" t="s">
        <v>1521</v>
      </c>
      <c r="D21935" t="s">
        <v>1559</v>
      </c>
      <c r="E21935" t="s">
        <v>1560</v>
      </c>
      <c r="G21935" s="6" t="s">
        <v>29</v>
      </c>
      <c r="H21935" t="s">
        <v>194</v>
      </c>
      <c r="I21935" t="s">
        <v>26</v>
      </c>
      <c r="J21935" t="s">
        <v>27</v>
      </c>
      <c r="K21935">
        <v>12.1</v>
      </c>
      <c r="L21935">
        <v>11</v>
      </c>
      <c r="M21935" t="s">
        <v>44</v>
      </c>
      <c r="N21935">
        <v>11</v>
      </c>
      <c r="P21935" cm="1">
        <f t="array" ref="P21935">IF(Q21935&gt;0,INDEX(Q21935:Q43659,MATCH(TRUE,INDEX(Q21935:Q43659="",,),0)-1),"")</f>
        <v>3</v>
      </c>
      <c r="Q21935">
        <f t="shared" si="649"/>
        <v>3</v>
      </c>
      <c r="R21935">
        <f t="shared" si="647"/>
        <v>0</v>
      </c>
    </row>
    <row r="21936" spans="1:18" x14ac:dyDescent="0.3">
      <c r="A21936" t="s">
        <v>1499</v>
      </c>
      <c r="B21936" s="1">
        <v>38295</v>
      </c>
      <c r="C21936" t="s">
        <v>1521</v>
      </c>
      <c r="D21936" t="s">
        <v>1559</v>
      </c>
      <c r="E21936" t="s">
        <v>1560</v>
      </c>
      <c r="G21936" s="6" t="s">
        <v>29</v>
      </c>
      <c r="H21936" t="s">
        <v>69</v>
      </c>
      <c r="I21936" t="s">
        <v>26</v>
      </c>
      <c r="J21936" t="s">
        <v>27</v>
      </c>
      <c r="K21936">
        <v>4.7</v>
      </c>
      <c r="L21936">
        <v>11</v>
      </c>
      <c r="M21936" t="s">
        <v>44</v>
      </c>
      <c r="N21936">
        <v>11</v>
      </c>
      <c r="P21936" cm="1">
        <f t="array" ref="P21936">IF(Q21936&gt;0,INDEX(Q21936:Q43660,MATCH(TRUE,INDEX(Q21936:Q43660="",,),0)-1),"")</f>
        <v>3</v>
      </c>
      <c r="Q21936">
        <f t="shared" si="649"/>
        <v>3</v>
      </c>
      <c r="R21936">
        <f t="shared" ref="R21936:R21999" si="650">IF(P21936="","",0)</f>
        <v>0</v>
      </c>
    </row>
    <row r="21937" spans="1:18" x14ac:dyDescent="0.3">
      <c r="A21937" t="s">
        <v>1499</v>
      </c>
      <c r="B21937" s="1">
        <v>38295</v>
      </c>
      <c r="C21937" t="s">
        <v>1521</v>
      </c>
      <c r="D21937" t="s">
        <v>1559</v>
      </c>
      <c r="E21937" t="s">
        <v>1560</v>
      </c>
      <c r="G21937" s="6" t="s">
        <v>29</v>
      </c>
      <c r="H21937" t="s">
        <v>154</v>
      </c>
      <c r="I21937" t="s">
        <v>26</v>
      </c>
      <c r="J21937" t="s">
        <v>27</v>
      </c>
      <c r="K21937">
        <v>12.1</v>
      </c>
      <c r="L21937">
        <v>10</v>
      </c>
      <c r="M21937" t="s">
        <v>44</v>
      </c>
      <c r="N21937">
        <v>10</v>
      </c>
      <c r="P21937" cm="1">
        <f t="array" ref="P21937">IF(Q21937&gt;0,INDEX(Q21937:Q43661,MATCH(TRUE,INDEX(Q21937:Q43661="",,),0)-1),"")</f>
        <v>3</v>
      </c>
      <c r="Q21937">
        <f t="shared" si="649"/>
        <v>3</v>
      </c>
      <c r="R21937">
        <f t="shared" si="650"/>
        <v>0</v>
      </c>
    </row>
    <row r="21938" spans="1:18" x14ac:dyDescent="0.3">
      <c r="P21938" t="str" cm="1">
        <f t="array" ref="P21938">IF(Q21938&gt;0,INDEX(Q21938:Q43662,MATCH(TRUE,INDEX(Q21938:Q43662="",,),0)-1),"")</f>
        <v/>
      </c>
      <c r="R21938" t="str">
        <f t="shared" si="650"/>
        <v/>
      </c>
    </row>
    <row r="21939" spans="1:18" x14ac:dyDescent="0.3">
      <c r="A21939" t="s">
        <v>1499</v>
      </c>
      <c r="B21939" s="1">
        <v>38295</v>
      </c>
      <c r="C21939" t="s">
        <v>1521</v>
      </c>
      <c r="D21939" t="s">
        <v>1561</v>
      </c>
      <c r="E21939" t="s">
        <v>1562</v>
      </c>
      <c r="G21939" t="s">
        <v>19</v>
      </c>
      <c r="H21939" t="s">
        <v>41</v>
      </c>
      <c r="I21939" t="s">
        <v>21</v>
      </c>
      <c r="J21939" t="s">
        <v>22</v>
      </c>
      <c r="K21939">
        <v>30.6</v>
      </c>
      <c r="L21939">
        <v>147</v>
      </c>
      <c r="M21939" t="s">
        <v>1038</v>
      </c>
      <c r="N21939">
        <v>150</v>
      </c>
      <c r="O21939" t="s">
        <v>24</v>
      </c>
      <c r="P21939" cm="1">
        <f t="array" ref="P21939">IF(Q21939&gt;0,INDEX(Q21939:Q43663,MATCH(TRUE,INDEX(Q21939:Q43663="",,),0)-1),"")</f>
        <v>3</v>
      </c>
      <c r="Q21939">
        <v>1</v>
      </c>
      <c r="R21939">
        <f t="shared" si="650"/>
        <v>0</v>
      </c>
    </row>
    <row r="21940" spans="1:18" x14ac:dyDescent="0.3">
      <c r="A21940" t="s">
        <v>1499</v>
      </c>
      <c r="B21940" s="1">
        <v>38295</v>
      </c>
      <c r="C21940" t="s">
        <v>1521</v>
      </c>
      <c r="D21940" t="s">
        <v>1561</v>
      </c>
      <c r="E21940" t="s">
        <v>1562</v>
      </c>
      <c r="G21940" t="s">
        <v>19</v>
      </c>
      <c r="H21940" t="s">
        <v>41</v>
      </c>
      <c r="I21940" t="s">
        <v>26</v>
      </c>
      <c r="J21940" t="s">
        <v>27</v>
      </c>
      <c r="K21940">
        <v>439</v>
      </c>
      <c r="L21940">
        <v>53</v>
      </c>
      <c r="M21940" t="s">
        <v>1038</v>
      </c>
      <c r="N21940">
        <v>68.5</v>
      </c>
      <c r="O21940" t="s">
        <v>24</v>
      </c>
      <c r="P21940" cm="1">
        <f t="array" ref="P21940">IF(Q21940&gt;0,INDEX(Q21940:Q43664,MATCH(TRUE,INDEX(Q21940:Q43664="",,),0)-1),"")</f>
        <v>3</v>
      </c>
      <c r="Q21940">
        <v>1</v>
      </c>
      <c r="R21940">
        <f t="shared" si="650"/>
        <v>0</v>
      </c>
    </row>
    <row r="21941" spans="1:18" x14ac:dyDescent="0.3">
      <c r="A21941" t="s">
        <v>1499</v>
      </c>
      <c r="B21941" s="1">
        <v>38295</v>
      </c>
      <c r="C21941" t="s">
        <v>1521</v>
      </c>
      <c r="D21941" t="s">
        <v>1561</v>
      </c>
      <c r="E21941" t="s">
        <v>1562</v>
      </c>
      <c r="G21941" s="6" t="s">
        <v>29</v>
      </c>
      <c r="H21941" t="s">
        <v>63</v>
      </c>
      <c r="I21941" t="s">
        <v>26</v>
      </c>
      <c r="J21941" t="s">
        <v>27</v>
      </c>
      <c r="K21941">
        <v>12</v>
      </c>
      <c r="L21941">
        <v>14</v>
      </c>
      <c r="M21941" t="s">
        <v>1038</v>
      </c>
      <c r="N21941">
        <v>14</v>
      </c>
      <c r="O21941" t="s">
        <v>24</v>
      </c>
      <c r="P21941" cm="1">
        <f t="array" ref="P21941">IF(Q21941&gt;0,INDEX(Q21941:Q43665,MATCH(TRUE,INDEX(Q21941:Q43665="",,),0)-1),"")</f>
        <v>3</v>
      </c>
      <c r="Q21941">
        <v>1</v>
      </c>
      <c r="R21941">
        <f t="shared" si="650"/>
        <v>0</v>
      </c>
    </row>
    <row r="21942" spans="1:18" x14ac:dyDescent="0.3">
      <c r="A21942" t="s">
        <v>1499</v>
      </c>
      <c r="B21942" s="1">
        <v>38295</v>
      </c>
      <c r="C21942" t="s">
        <v>1521</v>
      </c>
      <c r="D21942" t="s">
        <v>1561</v>
      </c>
      <c r="E21942" t="s">
        <v>1562</v>
      </c>
      <c r="G21942" t="s">
        <v>19</v>
      </c>
      <c r="H21942" t="s">
        <v>41</v>
      </c>
      <c r="I21942" t="s">
        <v>21</v>
      </c>
      <c r="J21942" t="s">
        <v>22</v>
      </c>
      <c r="K21942">
        <v>30.6</v>
      </c>
      <c r="L21942">
        <v>147</v>
      </c>
      <c r="M21942" t="s">
        <v>44</v>
      </c>
      <c r="N21942">
        <v>147</v>
      </c>
      <c r="P21942" cm="1">
        <f t="array" ref="P21942">IF(Q21942&gt;0,INDEX(Q21942:Q43666,MATCH(TRUE,INDEX(Q21942:Q43666="",,),0)-1),"")</f>
        <v>3</v>
      </c>
      <c r="Q21942">
        <v>2</v>
      </c>
      <c r="R21942">
        <f t="shared" si="650"/>
        <v>0</v>
      </c>
    </row>
    <row r="21943" spans="1:18" x14ac:dyDescent="0.3">
      <c r="A21943" t="s">
        <v>1499</v>
      </c>
      <c r="B21943" s="1">
        <v>38295</v>
      </c>
      <c r="C21943" t="s">
        <v>1521</v>
      </c>
      <c r="D21943" t="s">
        <v>1561</v>
      </c>
      <c r="E21943" t="s">
        <v>1562</v>
      </c>
      <c r="G21943" t="s">
        <v>19</v>
      </c>
      <c r="H21943" t="s">
        <v>41</v>
      </c>
      <c r="I21943" t="s">
        <v>26</v>
      </c>
      <c r="J21943" t="s">
        <v>27</v>
      </c>
      <c r="K21943">
        <v>439</v>
      </c>
      <c r="L21943">
        <v>53</v>
      </c>
      <c r="M21943" t="s">
        <v>44</v>
      </c>
      <c r="N21943">
        <v>66.61</v>
      </c>
      <c r="P21943" cm="1">
        <f t="array" ref="P21943">IF(Q21943&gt;0,INDEX(Q21943:Q43667,MATCH(TRUE,INDEX(Q21943:Q43667="",,),0)-1),"")</f>
        <v>3</v>
      </c>
      <c r="Q21943">
        <v>2</v>
      </c>
      <c r="R21943">
        <f t="shared" si="650"/>
        <v>0</v>
      </c>
    </row>
    <row r="21944" spans="1:18" x14ac:dyDescent="0.3">
      <c r="A21944" t="s">
        <v>1499</v>
      </c>
      <c r="B21944" s="1">
        <v>38295</v>
      </c>
      <c r="C21944" t="s">
        <v>1521</v>
      </c>
      <c r="D21944" t="s">
        <v>1561</v>
      </c>
      <c r="E21944" t="s">
        <v>1562</v>
      </c>
      <c r="G21944" s="6" t="s">
        <v>29</v>
      </c>
      <c r="H21944" t="s">
        <v>63</v>
      </c>
      <c r="I21944" t="s">
        <v>26</v>
      </c>
      <c r="J21944" t="s">
        <v>27</v>
      </c>
      <c r="K21944">
        <v>12</v>
      </c>
      <c r="L21944">
        <v>14</v>
      </c>
      <c r="M21944" t="s">
        <v>44</v>
      </c>
      <c r="N21944">
        <v>14</v>
      </c>
      <c r="P21944" cm="1">
        <f t="array" ref="P21944">IF(Q21944&gt;0,INDEX(Q21944:Q43668,MATCH(TRUE,INDEX(Q21944:Q43668="",,),0)-1),"")</f>
        <v>3</v>
      </c>
      <c r="Q21944">
        <v>2</v>
      </c>
      <c r="R21944">
        <f t="shared" si="650"/>
        <v>0</v>
      </c>
    </row>
    <row r="21945" spans="1:18" x14ac:dyDescent="0.3">
      <c r="A21945" t="s">
        <v>1499</v>
      </c>
      <c r="B21945" s="1">
        <v>38295</v>
      </c>
      <c r="C21945" t="s">
        <v>1521</v>
      </c>
      <c r="D21945" t="s">
        <v>1561</v>
      </c>
      <c r="E21945" t="s">
        <v>1562</v>
      </c>
      <c r="G21945" t="s">
        <v>19</v>
      </c>
      <c r="H21945" t="s">
        <v>41</v>
      </c>
      <c r="I21945" t="s">
        <v>21</v>
      </c>
      <c r="J21945" t="s">
        <v>22</v>
      </c>
      <c r="K21945">
        <v>30.6</v>
      </c>
      <c r="L21945">
        <v>147</v>
      </c>
      <c r="M21945" t="s">
        <v>45</v>
      </c>
      <c r="N21945">
        <v>160</v>
      </c>
      <c r="P21945" cm="1">
        <f t="array" ref="P21945">IF(Q21945&gt;0,INDEX(Q21945:Q43669,MATCH(TRUE,INDEX(Q21945:Q43669="",,),0)-1),"")</f>
        <v>3</v>
      </c>
      <c r="Q21945">
        <v>3</v>
      </c>
      <c r="R21945">
        <f t="shared" si="650"/>
        <v>0</v>
      </c>
    </row>
    <row r="21946" spans="1:18" x14ac:dyDescent="0.3">
      <c r="A21946" t="s">
        <v>1499</v>
      </c>
      <c r="B21946" s="1">
        <v>38295</v>
      </c>
      <c r="C21946" t="s">
        <v>1521</v>
      </c>
      <c r="D21946" t="s">
        <v>1561</v>
      </c>
      <c r="E21946" t="s">
        <v>1562</v>
      </c>
      <c r="G21946" t="s">
        <v>19</v>
      </c>
      <c r="H21946" t="s">
        <v>41</v>
      </c>
      <c r="I21946" t="s">
        <v>26</v>
      </c>
      <c r="J21946" t="s">
        <v>27</v>
      </c>
      <c r="K21946">
        <v>439</v>
      </c>
      <c r="L21946">
        <v>53</v>
      </c>
      <c r="M21946" t="s">
        <v>45</v>
      </c>
      <c r="N21946">
        <v>59.09</v>
      </c>
      <c r="P21946" cm="1">
        <f t="array" ref="P21946">IF(Q21946&gt;0,INDEX(Q21946:Q43670,MATCH(TRUE,INDEX(Q21946:Q43670="",,),0)-1),"")</f>
        <v>3</v>
      </c>
      <c r="Q21946">
        <v>3</v>
      </c>
      <c r="R21946">
        <f t="shared" si="650"/>
        <v>0</v>
      </c>
    </row>
    <row r="21947" spans="1:18" x14ac:dyDescent="0.3">
      <c r="A21947" t="s">
        <v>1499</v>
      </c>
      <c r="B21947" s="1">
        <v>38295</v>
      </c>
      <c r="C21947" t="s">
        <v>1521</v>
      </c>
      <c r="D21947" t="s">
        <v>1561</v>
      </c>
      <c r="E21947" t="s">
        <v>1562</v>
      </c>
      <c r="G21947" s="6" t="s">
        <v>29</v>
      </c>
      <c r="H21947" t="s">
        <v>63</v>
      </c>
      <c r="I21947" t="s">
        <v>26</v>
      </c>
      <c r="J21947" t="s">
        <v>27</v>
      </c>
      <c r="K21947">
        <v>12</v>
      </c>
      <c r="L21947">
        <v>14</v>
      </c>
      <c r="M21947" t="s">
        <v>45</v>
      </c>
      <c r="N21947">
        <v>14</v>
      </c>
      <c r="P21947" cm="1">
        <f t="array" ref="P21947">IF(Q21947&gt;0,INDEX(Q21947:Q43671,MATCH(TRUE,INDEX(Q21947:Q43671="",,),0)-1),"")</f>
        <v>3</v>
      </c>
      <c r="Q21947">
        <v>3</v>
      </c>
      <c r="R21947">
        <f t="shared" si="650"/>
        <v>0</v>
      </c>
    </row>
    <row r="21948" spans="1:18" x14ac:dyDescent="0.3">
      <c r="P21948" t="str" cm="1">
        <f t="array" ref="P21948">IF(Q21948&gt;0,INDEX(Q21948:Q43672,MATCH(TRUE,INDEX(Q21948:Q43672="",,),0)-1),"")</f>
        <v/>
      </c>
      <c r="R21948" t="str">
        <f t="shared" si="650"/>
        <v/>
      </c>
    </row>
    <row r="21949" spans="1:18" x14ac:dyDescent="0.3">
      <c r="A21949" t="s">
        <v>1499</v>
      </c>
      <c r="B21949" s="1">
        <v>38295</v>
      </c>
      <c r="C21949" t="s">
        <v>1521</v>
      </c>
      <c r="D21949" t="s">
        <v>1563</v>
      </c>
      <c r="E21949" t="s">
        <v>1564</v>
      </c>
      <c r="G21949" t="s">
        <v>19</v>
      </c>
      <c r="H21949" t="s">
        <v>194</v>
      </c>
      <c r="I21949" t="s">
        <v>21</v>
      </c>
      <c r="J21949" t="s">
        <v>22</v>
      </c>
      <c r="K21949">
        <v>7.5</v>
      </c>
      <c r="L21949">
        <v>445</v>
      </c>
      <c r="M21949" t="s">
        <v>177</v>
      </c>
      <c r="N21949">
        <v>1055</v>
      </c>
      <c r="O21949" t="s">
        <v>24</v>
      </c>
      <c r="P21949" cm="1">
        <f t="array" ref="P21949">IF(Q21949&gt;0,INDEX(Q21949:Q43673,MATCH(TRUE,INDEX(Q21949:Q43673="",,),0)-1),"")</f>
        <v>5</v>
      </c>
      <c r="Q21949">
        <f>INT((ROW()-21949)/5)+1</f>
        <v>1</v>
      </c>
      <c r="R21949">
        <f t="shared" si="650"/>
        <v>0</v>
      </c>
    </row>
    <row r="21950" spans="1:18" x14ac:dyDescent="0.3">
      <c r="A21950" t="s">
        <v>1499</v>
      </c>
      <c r="B21950" s="1">
        <v>38295</v>
      </c>
      <c r="C21950" t="s">
        <v>1521</v>
      </c>
      <c r="D21950" t="s">
        <v>1563</v>
      </c>
      <c r="E21950" t="s">
        <v>1564</v>
      </c>
      <c r="G21950" t="s">
        <v>19</v>
      </c>
      <c r="H21950" t="s">
        <v>25</v>
      </c>
      <c r="I21950" t="s">
        <v>21</v>
      </c>
      <c r="J21950" t="s">
        <v>22</v>
      </c>
      <c r="K21950">
        <v>12.7</v>
      </c>
      <c r="L21950">
        <v>85</v>
      </c>
      <c r="M21950" t="s">
        <v>177</v>
      </c>
      <c r="N21950">
        <v>85</v>
      </c>
      <c r="O21950" t="s">
        <v>24</v>
      </c>
      <c r="P21950" cm="1">
        <f t="array" ref="P21950">IF(Q21950&gt;0,INDEX(Q21950:Q43674,MATCH(TRUE,INDEX(Q21950:Q43674="",,),0)-1),"")</f>
        <v>5</v>
      </c>
      <c r="Q21950">
        <f t="shared" ref="Q21950:Q21973" si="651">INT((ROW()-21949)/5)+1</f>
        <v>1</v>
      </c>
      <c r="R21950">
        <f t="shared" si="650"/>
        <v>0</v>
      </c>
    </row>
    <row r="21951" spans="1:18" x14ac:dyDescent="0.3">
      <c r="A21951" t="s">
        <v>1499</v>
      </c>
      <c r="B21951" s="1">
        <v>38295</v>
      </c>
      <c r="C21951" t="s">
        <v>1521</v>
      </c>
      <c r="D21951" t="s">
        <v>1563</v>
      </c>
      <c r="E21951" t="s">
        <v>1564</v>
      </c>
      <c r="G21951" t="s">
        <v>19</v>
      </c>
      <c r="H21951" t="s">
        <v>25</v>
      </c>
      <c r="I21951" t="s">
        <v>26</v>
      </c>
      <c r="J21951" t="s">
        <v>27</v>
      </c>
      <c r="K21951">
        <v>159</v>
      </c>
      <c r="L21951">
        <v>27</v>
      </c>
      <c r="M21951" t="s">
        <v>177</v>
      </c>
      <c r="N21951">
        <v>27</v>
      </c>
      <c r="O21951" t="s">
        <v>24</v>
      </c>
      <c r="P21951" cm="1">
        <f t="array" ref="P21951">IF(Q21951&gt;0,INDEX(Q21951:Q43675,MATCH(TRUE,INDEX(Q21951:Q43675="",,),0)-1),"")</f>
        <v>5</v>
      </c>
      <c r="Q21951">
        <f t="shared" si="651"/>
        <v>1</v>
      </c>
      <c r="R21951">
        <f t="shared" si="650"/>
        <v>0</v>
      </c>
    </row>
    <row r="21952" spans="1:18" x14ac:dyDescent="0.3">
      <c r="A21952" t="s">
        <v>1499</v>
      </c>
      <c r="B21952" s="1">
        <v>38295</v>
      </c>
      <c r="C21952" t="s">
        <v>1521</v>
      </c>
      <c r="D21952" t="s">
        <v>1563</v>
      </c>
      <c r="E21952" t="s">
        <v>1564</v>
      </c>
      <c r="G21952" s="6" t="s">
        <v>29</v>
      </c>
      <c r="H21952" t="s">
        <v>154</v>
      </c>
      <c r="I21952" t="s">
        <v>21</v>
      </c>
      <c r="J21952" t="s">
        <v>22</v>
      </c>
      <c r="K21952">
        <v>2.1</v>
      </c>
      <c r="L21952">
        <v>190</v>
      </c>
      <c r="M21952" t="s">
        <v>177</v>
      </c>
      <c r="N21952">
        <v>190</v>
      </c>
      <c r="O21952" t="s">
        <v>24</v>
      </c>
      <c r="P21952" cm="1">
        <f t="array" ref="P21952">IF(Q21952&gt;0,INDEX(Q21952:Q43676,MATCH(TRUE,INDEX(Q21952:Q43676="",,),0)-1),"")</f>
        <v>5</v>
      </c>
      <c r="Q21952">
        <f t="shared" si="651"/>
        <v>1</v>
      </c>
      <c r="R21952">
        <f t="shared" si="650"/>
        <v>0</v>
      </c>
    </row>
    <row r="21953" spans="1:18" x14ac:dyDescent="0.3">
      <c r="A21953" t="s">
        <v>1499</v>
      </c>
      <c r="B21953" s="1">
        <v>38295</v>
      </c>
      <c r="C21953" t="s">
        <v>1521</v>
      </c>
      <c r="D21953" t="s">
        <v>1563</v>
      </c>
      <c r="E21953" t="s">
        <v>1564</v>
      </c>
      <c r="G21953" s="6" t="s">
        <v>29</v>
      </c>
      <c r="H21953" t="s">
        <v>64</v>
      </c>
      <c r="I21953" t="s">
        <v>26</v>
      </c>
      <c r="J21953" t="s">
        <v>27</v>
      </c>
      <c r="K21953">
        <v>82</v>
      </c>
      <c r="L21953">
        <v>11</v>
      </c>
      <c r="M21953" t="s">
        <v>177</v>
      </c>
      <c r="N21953">
        <v>11</v>
      </c>
      <c r="O21953" t="s">
        <v>24</v>
      </c>
      <c r="P21953" cm="1">
        <f t="array" ref="P21953">IF(Q21953&gt;0,INDEX(Q21953:Q43677,MATCH(TRUE,INDEX(Q21953:Q43677="",,),0)-1),"")</f>
        <v>5</v>
      </c>
      <c r="Q21953">
        <f t="shared" si="651"/>
        <v>1</v>
      </c>
      <c r="R21953">
        <f t="shared" si="650"/>
        <v>0</v>
      </c>
    </row>
    <row r="21954" spans="1:18" x14ac:dyDescent="0.3">
      <c r="A21954" t="s">
        <v>1499</v>
      </c>
      <c r="B21954" s="1">
        <v>38295</v>
      </c>
      <c r="C21954" t="s">
        <v>1521</v>
      </c>
      <c r="D21954" t="s">
        <v>1563</v>
      </c>
      <c r="E21954" t="s">
        <v>1564</v>
      </c>
      <c r="G21954" t="s">
        <v>19</v>
      </c>
      <c r="H21954" t="s">
        <v>194</v>
      </c>
      <c r="I21954" t="s">
        <v>21</v>
      </c>
      <c r="J21954" t="s">
        <v>22</v>
      </c>
      <c r="K21954">
        <v>7.5</v>
      </c>
      <c r="L21954">
        <v>445</v>
      </c>
      <c r="M21954" t="s">
        <v>480</v>
      </c>
      <c r="N21954">
        <v>500</v>
      </c>
      <c r="P21954" cm="1">
        <f t="array" ref="P21954">IF(Q21954&gt;0,INDEX(Q21954:Q43678,MATCH(TRUE,INDEX(Q21954:Q43678="",,),0)-1),"")</f>
        <v>5</v>
      </c>
      <c r="Q21954">
        <f t="shared" si="651"/>
        <v>2</v>
      </c>
      <c r="R21954">
        <f t="shared" si="650"/>
        <v>0</v>
      </c>
    </row>
    <row r="21955" spans="1:18" x14ac:dyDescent="0.3">
      <c r="A21955" t="s">
        <v>1499</v>
      </c>
      <c r="B21955" s="1">
        <v>38295</v>
      </c>
      <c r="C21955" t="s">
        <v>1521</v>
      </c>
      <c r="D21955" t="s">
        <v>1563</v>
      </c>
      <c r="E21955" t="s">
        <v>1564</v>
      </c>
      <c r="G21955" t="s">
        <v>19</v>
      </c>
      <c r="H21955" t="s">
        <v>25</v>
      </c>
      <c r="I21955" t="s">
        <v>21</v>
      </c>
      <c r="J21955" t="s">
        <v>22</v>
      </c>
      <c r="K21955">
        <v>12.7</v>
      </c>
      <c r="L21955">
        <v>85</v>
      </c>
      <c r="M21955" t="s">
        <v>480</v>
      </c>
      <c r="N21955">
        <v>100</v>
      </c>
      <c r="P21955" cm="1">
        <f t="array" ref="P21955">IF(Q21955&gt;0,INDEX(Q21955:Q43679,MATCH(TRUE,INDEX(Q21955:Q43679="",,),0)-1),"")</f>
        <v>5</v>
      </c>
      <c r="Q21955">
        <f t="shared" si="651"/>
        <v>2</v>
      </c>
      <c r="R21955">
        <f t="shared" si="650"/>
        <v>0</v>
      </c>
    </row>
    <row r="21956" spans="1:18" x14ac:dyDescent="0.3">
      <c r="A21956" t="s">
        <v>1499</v>
      </c>
      <c r="B21956" s="1">
        <v>38295</v>
      </c>
      <c r="C21956" t="s">
        <v>1521</v>
      </c>
      <c r="D21956" t="s">
        <v>1563</v>
      </c>
      <c r="E21956" t="s">
        <v>1564</v>
      </c>
      <c r="G21956" t="s">
        <v>19</v>
      </c>
      <c r="H21956" t="s">
        <v>25</v>
      </c>
      <c r="I21956" t="s">
        <v>26</v>
      </c>
      <c r="J21956" t="s">
        <v>27</v>
      </c>
      <c r="K21956">
        <v>159</v>
      </c>
      <c r="L21956">
        <v>27</v>
      </c>
      <c r="M21956" t="s">
        <v>480</v>
      </c>
      <c r="N21956">
        <v>41.06</v>
      </c>
      <c r="P21956" cm="1">
        <f t="array" ref="P21956">IF(Q21956&gt;0,INDEX(Q21956:Q43680,MATCH(TRUE,INDEX(Q21956:Q43680="",,),0)-1),"")</f>
        <v>5</v>
      </c>
      <c r="Q21956">
        <f t="shared" si="651"/>
        <v>2</v>
      </c>
      <c r="R21956">
        <f t="shared" si="650"/>
        <v>0</v>
      </c>
    </row>
    <row r="21957" spans="1:18" x14ac:dyDescent="0.3">
      <c r="A21957" t="s">
        <v>1499</v>
      </c>
      <c r="B21957" s="1">
        <v>38295</v>
      </c>
      <c r="C21957" t="s">
        <v>1521</v>
      </c>
      <c r="D21957" t="s">
        <v>1563</v>
      </c>
      <c r="E21957" t="s">
        <v>1564</v>
      </c>
      <c r="G21957" s="6" t="s">
        <v>29</v>
      </c>
      <c r="H21957" t="s">
        <v>154</v>
      </c>
      <c r="I21957" t="s">
        <v>21</v>
      </c>
      <c r="J21957" t="s">
        <v>22</v>
      </c>
      <c r="K21957">
        <v>2.1</v>
      </c>
      <c r="L21957">
        <v>190</v>
      </c>
      <c r="M21957" t="s">
        <v>480</v>
      </c>
      <c r="N21957">
        <v>190</v>
      </c>
      <c r="P21957" cm="1">
        <f t="array" ref="P21957">IF(Q21957&gt;0,INDEX(Q21957:Q43681,MATCH(TRUE,INDEX(Q21957:Q43681="",,),0)-1),"")</f>
        <v>5</v>
      </c>
      <c r="Q21957">
        <f t="shared" si="651"/>
        <v>2</v>
      </c>
      <c r="R21957">
        <f t="shared" si="650"/>
        <v>0</v>
      </c>
    </row>
    <row r="21958" spans="1:18" x14ac:dyDescent="0.3">
      <c r="A21958" t="s">
        <v>1499</v>
      </c>
      <c r="B21958" s="1">
        <v>38295</v>
      </c>
      <c r="C21958" t="s">
        <v>1521</v>
      </c>
      <c r="D21958" t="s">
        <v>1563</v>
      </c>
      <c r="E21958" t="s">
        <v>1564</v>
      </c>
      <c r="G21958" s="6" t="s">
        <v>29</v>
      </c>
      <c r="H21958" t="s">
        <v>64</v>
      </c>
      <c r="I21958" t="s">
        <v>26</v>
      </c>
      <c r="J21958" t="s">
        <v>27</v>
      </c>
      <c r="K21958">
        <v>82</v>
      </c>
      <c r="L21958">
        <v>11</v>
      </c>
      <c r="M21958" t="s">
        <v>480</v>
      </c>
      <c r="N21958">
        <v>11</v>
      </c>
      <c r="P21958" cm="1">
        <f t="array" ref="P21958">IF(Q21958&gt;0,INDEX(Q21958:Q43682,MATCH(TRUE,INDEX(Q21958:Q43682="",,),0)-1),"")</f>
        <v>5</v>
      </c>
      <c r="Q21958">
        <f t="shared" si="651"/>
        <v>2</v>
      </c>
      <c r="R21958">
        <f t="shared" si="650"/>
        <v>0</v>
      </c>
    </row>
    <row r="21959" spans="1:18" x14ac:dyDescent="0.3">
      <c r="A21959" t="s">
        <v>1499</v>
      </c>
      <c r="B21959" s="1">
        <v>38295</v>
      </c>
      <c r="C21959" t="s">
        <v>1521</v>
      </c>
      <c r="D21959" t="s">
        <v>1563</v>
      </c>
      <c r="E21959" t="s">
        <v>1564</v>
      </c>
      <c r="G21959" t="s">
        <v>19</v>
      </c>
      <c r="H21959" t="s">
        <v>194</v>
      </c>
      <c r="I21959" t="s">
        <v>21</v>
      </c>
      <c r="J21959" t="s">
        <v>22</v>
      </c>
      <c r="K21959">
        <v>7.5</v>
      </c>
      <c r="L21959">
        <v>445</v>
      </c>
      <c r="M21959" t="s">
        <v>1555</v>
      </c>
      <c r="N21959">
        <v>544.54999999999995</v>
      </c>
      <c r="P21959" cm="1">
        <f t="array" ref="P21959">IF(Q21959&gt;0,INDEX(Q21959:Q43683,MATCH(TRUE,INDEX(Q21959:Q43683="",,),0)-1),"")</f>
        <v>5</v>
      </c>
      <c r="Q21959">
        <f t="shared" si="651"/>
        <v>3</v>
      </c>
      <c r="R21959">
        <f t="shared" si="650"/>
        <v>0</v>
      </c>
    </row>
    <row r="21960" spans="1:18" x14ac:dyDescent="0.3">
      <c r="A21960" t="s">
        <v>1499</v>
      </c>
      <c r="B21960" s="1">
        <v>38295</v>
      </c>
      <c r="C21960" t="s">
        <v>1521</v>
      </c>
      <c r="D21960" t="s">
        <v>1563</v>
      </c>
      <c r="E21960" t="s">
        <v>1564</v>
      </c>
      <c r="G21960" t="s">
        <v>19</v>
      </c>
      <c r="H21960" t="s">
        <v>25</v>
      </c>
      <c r="I21960" t="s">
        <v>21</v>
      </c>
      <c r="J21960" t="s">
        <v>22</v>
      </c>
      <c r="K21960">
        <v>12.7</v>
      </c>
      <c r="L21960">
        <v>85</v>
      </c>
      <c r="M21960" t="s">
        <v>1555</v>
      </c>
      <c r="N21960">
        <v>100</v>
      </c>
      <c r="P21960" cm="1">
        <f t="array" ref="P21960">IF(Q21960&gt;0,INDEX(Q21960:Q43684,MATCH(TRUE,INDEX(Q21960:Q43684="",,),0)-1),"")</f>
        <v>5</v>
      </c>
      <c r="Q21960">
        <f t="shared" si="651"/>
        <v>3</v>
      </c>
      <c r="R21960">
        <f t="shared" si="650"/>
        <v>0</v>
      </c>
    </row>
    <row r="21961" spans="1:18" x14ac:dyDescent="0.3">
      <c r="A21961" t="s">
        <v>1499</v>
      </c>
      <c r="B21961" s="1">
        <v>38295</v>
      </c>
      <c r="C21961" t="s">
        <v>1521</v>
      </c>
      <c r="D21961" t="s">
        <v>1563</v>
      </c>
      <c r="E21961" t="s">
        <v>1564</v>
      </c>
      <c r="G21961" t="s">
        <v>19</v>
      </c>
      <c r="H21961" t="s">
        <v>25</v>
      </c>
      <c r="I21961" t="s">
        <v>26</v>
      </c>
      <c r="J21961" t="s">
        <v>27</v>
      </c>
      <c r="K21961">
        <v>159</v>
      </c>
      <c r="L21961">
        <v>27</v>
      </c>
      <c r="M21961" t="s">
        <v>1555</v>
      </c>
      <c r="N21961">
        <v>30</v>
      </c>
      <c r="P21961" cm="1">
        <f t="array" ref="P21961">IF(Q21961&gt;0,INDEX(Q21961:Q43685,MATCH(TRUE,INDEX(Q21961:Q43685="",,),0)-1),"")</f>
        <v>5</v>
      </c>
      <c r="Q21961">
        <f t="shared" si="651"/>
        <v>3</v>
      </c>
      <c r="R21961">
        <f t="shared" si="650"/>
        <v>0</v>
      </c>
    </row>
    <row r="21962" spans="1:18" x14ac:dyDescent="0.3">
      <c r="A21962" t="s">
        <v>1499</v>
      </c>
      <c r="B21962" s="1">
        <v>38295</v>
      </c>
      <c r="C21962" t="s">
        <v>1521</v>
      </c>
      <c r="D21962" t="s">
        <v>1563</v>
      </c>
      <c r="E21962" t="s">
        <v>1564</v>
      </c>
      <c r="G21962" s="6" t="s">
        <v>29</v>
      </c>
      <c r="H21962" t="s">
        <v>154</v>
      </c>
      <c r="I21962" t="s">
        <v>21</v>
      </c>
      <c r="J21962" t="s">
        <v>22</v>
      </c>
      <c r="K21962">
        <v>2.1</v>
      </c>
      <c r="L21962">
        <v>190</v>
      </c>
      <c r="M21962" t="s">
        <v>1555</v>
      </c>
      <c r="N21962">
        <v>190</v>
      </c>
      <c r="P21962" cm="1">
        <f t="array" ref="P21962">IF(Q21962&gt;0,INDEX(Q21962:Q43686,MATCH(TRUE,INDEX(Q21962:Q43686="",,),0)-1),"")</f>
        <v>5</v>
      </c>
      <c r="Q21962">
        <f t="shared" si="651"/>
        <v>3</v>
      </c>
      <c r="R21962">
        <f t="shared" si="650"/>
        <v>0</v>
      </c>
    </row>
    <row r="21963" spans="1:18" x14ac:dyDescent="0.3">
      <c r="A21963" t="s">
        <v>1499</v>
      </c>
      <c r="B21963" s="1">
        <v>38295</v>
      </c>
      <c r="C21963" t="s">
        <v>1521</v>
      </c>
      <c r="D21963" t="s">
        <v>1563</v>
      </c>
      <c r="E21963" t="s">
        <v>1564</v>
      </c>
      <c r="G21963" s="6" t="s">
        <v>29</v>
      </c>
      <c r="H21963" t="s">
        <v>64</v>
      </c>
      <c r="I21963" t="s">
        <v>26</v>
      </c>
      <c r="J21963" t="s">
        <v>27</v>
      </c>
      <c r="K21963">
        <v>82</v>
      </c>
      <c r="L21963">
        <v>11</v>
      </c>
      <c r="M21963" t="s">
        <v>1555</v>
      </c>
      <c r="N21963">
        <v>11</v>
      </c>
      <c r="P21963" cm="1">
        <f t="array" ref="P21963">IF(Q21963&gt;0,INDEX(Q21963:Q43687,MATCH(TRUE,INDEX(Q21963:Q43687="",,),0)-1),"")</f>
        <v>5</v>
      </c>
      <c r="Q21963">
        <f t="shared" si="651"/>
        <v>3</v>
      </c>
      <c r="R21963">
        <f t="shared" si="650"/>
        <v>0</v>
      </c>
    </row>
    <row r="21964" spans="1:18" x14ac:dyDescent="0.3">
      <c r="A21964" t="s">
        <v>1499</v>
      </c>
      <c r="B21964" s="1">
        <v>38295</v>
      </c>
      <c r="C21964" t="s">
        <v>1521</v>
      </c>
      <c r="D21964" t="s">
        <v>1563</v>
      </c>
      <c r="E21964" t="s">
        <v>1564</v>
      </c>
      <c r="G21964" t="s">
        <v>19</v>
      </c>
      <c r="H21964" t="s">
        <v>194</v>
      </c>
      <c r="I21964" t="s">
        <v>21</v>
      </c>
      <c r="J21964" t="s">
        <v>22</v>
      </c>
      <c r="K21964">
        <v>7.5</v>
      </c>
      <c r="L21964">
        <v>445</v>
      </c>
      <c r="M21964" t="s">
        <v>44</v>
      </c>
      <c r="N21964">
        <v>445</v>
      </c>
      <c r="P21964" cm="1">
        <f t="array" ref="P21964">IF(Q21964&gt;0,INDEX(Q21964:Q43688,MATCH(TRUE,INDEX(Q21964:Q43688="",,),0)-1),"")</f>
        <v>5</v>
      </c>
      <c r="Q21964">
        <f t="shared" si="651"/>
        <v>4</v>
      </c>
      <c r="R21964">
        <f t="shared" si="650"/>
        <v>0</v>
      </c>
    </row>
    <row r="21965" spans="1:18" x14ac:dyDescent="0.3">
      <c r="A21965" t="s">
        <v>1499</v>
      </c>
      <c r="B21965" s="1">
        <v>38295</v>
      </c>
      <c r="C21965" t="s">
        <v>1521</v>
      </c>
      <c r="D21965" t="s">
        <v>1563</v>
      </c>
      <c r="E21965" t="s">
        <v>1564</v>
      </c>
      <c r="G21965" t="s">
        <v>19</v>
      </c>
      <c r="H21965" t="s">
        <v>25</v>
      </c>
      <c r="I21965" t="s">
        <v>21</v>
      </c>
      <c r="J21965" t="s">
        <v>22</v>
      </c>
      <c r="K21965">
        <v>12.7</v>
      </c>
      <c r="L21965">
        <v>85</v>
      </c>
      <c r="M21965" t="s">
        <v>44</v>
      </c>
      <c r="N21965">
        <v>85</v>
      </c>
      <c r="P21965" cm="1">
        <f t="array" ref="P21965">IF(Q21965&gt;0,INDEX(Q21965:Q43689,MATCH(TRUE,INDEX(Q21965:Q43689="",,),0)-1),"")</f>
        <v>5</v>
      </c>
      <c r="Q21965">
        <f t="shared" si="651"/>
        <v>4</v>
      </c>
      <c r="R21965">
        <f t="shared" si="650"/>
        <v>0</v>
      </c>
    </row>
    <row r="21966" spans="1:18" x14ac:dyDescent="0.3">
      <c r="A21966" t="s">
        <v>1499</v>
      </c>
      <c r="B21966" s="1">
        <v>38295</v>
      </c>
      <c r="C21966" t="s">
        <v>1521</v>
      </c>
      <c r="D21966" t="s">
        <v>1563</v>
      </c>
      <c r="E21966" t="s">
        <v>1564</v>
      </c>
      <c r="G21966" t="s">
        <v>19</v>
      </c>
      <c r="H21966" t="s">
        <v>25</v>
      </c>
      <c r="I21966" t="s">
        <v>26</v>
      </c>
      <c r="J21966" t="s">
        <v>27</v>
      </c>
      <c r="K21966">
        <v>159</v>
      </c>
      <c r="L21966">
        <v>27</v>
      </c>
      <c r="M21966" t="s">
        <v>44</v>
      </c>
      <c r="N21966">
        <v>35.119999999999997</v>
      </c>
      <c r="P21966" cm="1">
        <f t="array" ref="P21966">IF(Q21966&gt;0,INDEX(Q21966:Q43690,MATCH(TRUE,INDEX(Q21966:Q43690="",,),0)-1),"")</f>
        <v>5</v>
      </c>
      <c r="Q21966">
        <f t="shared" si="651"/>
        <v>4</v>
      </c>
      <c r="R21966">
        <f t="shared" si="650"/>
        <v>0</v>
      </c>
    </row>
    <row r="21967" spans="1:18" x14ac:dyDescent="0.3">
      <c r="A21967" t="s">
        <v>1499</v>
      </c>
      <c r="B21967" s="1">
        <v>38295</v>
      </c>
      <c r="C21967" t="s">
        <v>1521</v>
      </c>
      <c r="D21967" t="s">
        <v>1563</v>
      </c>
      <c r="E21967" t="s">
        <v>1564</v>
      </c>
      <c r="G21967" s="6" t="s">
        <v>29</v>
      </c>
      <c r="H21967" t="s">
        <v>154</v>
      </c>
      <c r="I21967" t="s">
        <v>21</v>
      </c>
      <c r="J21967" t="s">
        <v>22</v>
      </c>
      <c r="K21967">
        <v>2.1</v>
      </c>
      <c r="L21967">
        <v>190</v>
      </c>
      <c r="M21967" t="s">
        <v>44</v>
      </c>
      <c r="N21967">
        <v>190</v>
      </c>
      <c r="P21967" cm="1">
        <f t="array" ref="P21967">IF(Q21967&gt;0,INDEX(Q21967:Q43691,MATCH(TRUE,INDEX(Q21967:Q43691="",,),0)-1),"")</f>
        <v>5</v>
      </c>
      <c r="Q21967">
        <f t="shared" si="651"/>
        <v>4</v>
      </c>
      <c r="R21967">
        <f t="shared" si="650"/>
        <v>0</v>
      </c>
    </row>
    <row r="21968" spans="1:18" x14ac:dyDescent="0.3">
      <c r="A21968" t="s">
        <v>1499</v>
      </c>
      <c r="B21968" s="1">
        <v>38295</v>
      </c>
      <c r="C21968" t="s">
        <v>1521</v>
      </c>
      <c r="D21968" t="s">
        <v>1563</v>
      </c>
      <c r="E21968" t="s">
        <v>1564</v>
      </c>
      <c r="G21968" s="6" t="s">
        <v>29</v>
      </c>
      <c r="H21968" t="s">
        <v>64</v>
      </c>
      <c r="I21968" t="s">
        <v>26</v>
      </c>
      <c r="J21968" t="s">
        <v>27</v>
      </c>
      <c r="K21968">
        <v>82</v>
      </c>
      <c r="L21968">
        <v>11</v>
      </c>
      <c r="M21968" t="s">
        <v>44</v>
      </c>
      <c r="N21968">
        <v>11</v>
      </c>
      <c r="P21968" cm="1">
        <f t="array" ref="P21968">IF(Q21968&gt;0,INDEX(Q21968:Q43692,MATCH(TRUE,INDEX(Q21968:Q43692="",,),0)-1),"")</f>
        <v>5</v>
      </c>
      <c r="Q21968">
        <f t="shared" si="651"/>
        <v>4</v>
      </c>
      <c r="R21968">
        <f t="shared" si="650"/>
        <v>0</v>
      </c>
    </row>
    <row r="21969" spans="1:18" x14ac:dyDescent="0.3">
      <c r="A21969" t="s">
        <v>1499</v>
      </c>
      <c r="B21969" s="1">
        <v>38295</v>
      </c>
      <c r="C21969" t="s">
        <v>1521</v>
      </c>
      <c r="D21969" t="s">
        <v>1563</v>
      </c>
      <c r="E21969" t="s">
        <v>1564</v>
      </c>
      <c r="G21969" t="s">
        <v>19</v>
      </c>
      <c r="H21969" t="s">
        <v>194</v>
      </c>
      <c r="I21969" t="s">
        <v>21</v>
      </c>
      <c r="J21969" t="s">
        <v>22</v>
      </c>
      <c r="K21969">
        <v>7.5</v>
      </c>
      <c r="L21969">
        <v>445</v>
      </c>
      <c r="M21969" t="s">
        <v>927</v>
      </c>
      <c r="N21969">
        <v>465</v>
      </c>
      <c r="P21969" cm="1">
        <f t="array" ref="P21969">IF(Q21969&gt;0,INDEX(Q21969:Q43693,MATCH(TRUE,INDEX(Q21969:Q43693="",,),0)-1),"")</f>
        <v>5</v>
      </c>
      <c r="Q21969">
        <f t="shared" si="651"/>
        <v>5</v>
      </c>
      <c r="R21969">
        <f t="shared" si="650"/>
        <v>0</v>
      </c>
    </row>
    <row r="21970" spans="1:18" x14ac:dyDescent="0.3">
      <c r="A21970" t="s">
        <v>1499</v>
      </c>
      <c r="B21970" s="1">
        <v>38295</v>
      </c>
      <c r="C21970" t="s">
        <v>1521</v>
      </c>
      <c r="D21970" t="s">
        <v>1563</v>
      </c>
      <c r="E21970" t="s">
        <v>1564</v>
      </c>
      <c r="G21970" t="s">
        <v>19</v>
      </c>
      <c r="H21970" t="s">
        <v>25</v>
      </c>
      <c r="I21970" t="s">
        <v>21</v>
      </c>
      <c r="J21970" t="s">
        <v>22</v>
      </c>
      <c r="K21970">
        <v>12.7</v>
      </c>
      <c r="L21970">
        <v>85</v>
      </c>
      <c r="M21970" t="s">
        <v>927</v>
      </c>
      <c r="N21970">
        <v>100</v>
      </c>
      <c r="P21970" cm="1">
        <f t="array" ref="P21970">IF(Q21970&gt;0,INDEX(Q21970:Q43694,MATCH(TRUE,INDEX(Q21970:Q43694="",,),0)-1),"")</f>
        <v>5</v>
      </c>
      <c r="Q21970">
        <f t="shared" si="651"/>
        <v>5</v>
      </c>
      <c r="R21970">
        <f t="shared" si="650"/>
        <v>0</v>
      </c>
    </row>
    <row r="21971" spans="1:18" x14ac:dyDescent="0.3">
      <c r="A21971" t="s">
        <v>1499</v>
      </c>
      <c r="B21971" s="1">
        <v>38295</v>
      </c>
      <c r="C21971" t="s">
        <v>1521</v>
      </c>
      <c r="D21971" t="s">
        <v>1563</v>
      </c>
      <c r="E21971" t="s">
        <v>1564</v>
      </c>
      <c r="G21971" t="s">
        <v>19</v>
      </c>
      <c r="H21971" t="s">
        <v>25</v>
      </c>
      <c r="I21971" t="s">
        <v>26</v>
      </c>
      <c r="J21971" t="s">
        <v>27</v>
      </c>
      <c r="K21971">
        <v>159</v>
      </c>
      <c r="L21971">
        <v>27</v>
      </c>
      <c r="M21971" t="s">
        <v>927</v>
      </c>
      <c r="N21971">
        <v>30</v>
      </c>
      <c r="P21971" cm="1">
        <f t="array" ref="P21971">IF(Q21971&gt;0,INDEX(Q21971:Q43695,MATCH(TRUE,INDEX(Q21971:Q43695="",,),0)-1),"")</f>
        <v>5</v>
      </c>
      <c r="Q21971">
        <f t="shared" si="651"/>
        <v>5</v>
      </c>
      <c r="R21971">
        <f t="shared" si="650"/>
        <v>0</v>
      </c>
    </row>
    <row r="21972" spans="1:18" x14ac:dyDescent="0.3">
      <c r="A21972" t="s">
        <v>1499</v>
      </c>
      <c r="B21972" s="1">
        <v>38295</v>
      </c>
      <c r="C21972" t="s">
        <v>1521</v>
      </c>
      <c r="D21972" t="s">
        <v>1563</v>
      </c>
      <c r="E21972" t="s">
        <v>1564</v>
      </c>
      <c r="G21972" s="6" t="s">
        <v>29</v>
      </c>
      <c r="H21972" t="s">
        <v>154</v>
      </c>
      <c r="I21972" t="s">
        <v>21</v>
      </c>
      <c r="J21972" t="s">
        <v>22</v>
      </c>
      <c r="K21972">
        <v>2.1</v>
      </c>
      <c r="L21972">
        <v>190</v>
      </c>
      <c r="M21972" t="s">
        <v>927</v>
      </c>
      <c r="N21972">
        <v>190</v>
      </c>
      <c r="P21972" cm="1">
        <f t="array" ref="P21972">IF(Q21972&gt;0,INDEX(Q21972:Q43696,MATCH(TRUE,INDEX(Q21972:Q43696="",,),0)-1),"")</f>
        <v>5</v>
      </c>
      <c r="Q21972">
        <f t="shared" si="651"/>
        <v>5</v>
      </c>
      <c r="R21972">
        <f t="shared" si="650"/>
        <v>0</v>
      </c>
    </row>
    <row r="21973" spans="1:18" x14ac:dyDescent="0.3">
      <c r="A21973" t="s">
        <v>1499</v>
      </c>
      <c r="B21973" s="1">
        <v>38295</v>
      </c>
      <c r="C21973" t="s">
        <v>1521</v>
      </c>
      <c r="D21973" t="s">
        <v>1563</v>
      </c>
      <c r="E21973" t="s">
        <v>1564</v>
      </c>
      <c r="G21973" s="6" t="s">
        <v>29</v>
      </c>
      <c r="H21973" t="s">
        <v>64</v>
      </c>
      <c r="I21973" t="s">
        <v>26</v>
      </c>
      <c r="J21973" t="s">
        <v>27</v>
      </c>
      <c r="K21973">
        <v>82</v>
      </c>
      <c r="L21973">
        <v>11</v>
      </c>
      <c r="M21973" t="s">
        <v>927</v>
      </c>
      <c r="N21973">
        <v>11</v>
      </c>
      <c r="P21973" cm="1">
        <f t="array" ref="P21973">IF(Q21973&gt;0,INDEX(Q21973:Q43697,MATCH(TRUE,INDEX(Q21973:Q43697="",,),0)-1),"")</f>
        <v>5</v>
      </c>
      <c r="Q21973">
        <f t="shared" si="651"/>
        <v>5</v>
      </c>
      <c r="R21973">
        <f t="shared" si="650"/>
        <v>0</v>
      </c>
    </row>
    <row r="21974" spans="1:18" x14ac:dyDescent="0.3">
      <c r="P21974" t="str" cm="1">
        <f t="array" ref="P21974">IF(Q21974&gt;0,INDEX(Q21974:Q43698,MATCH(TRUE,INDEX(Q21974:Q43698="",,),0)-1),"")</f>
        <v/>
      </c>
      <c r="R21974" t="str">
        <f t="shared" si="650"/>
        <v/>
      </c>
    </row>
    <row r="21975" spans="1:18" x14ac:dyDescent="0.3">
      <c r="A21975" t="s">
        <v>919</v>
      </c>
      <c r="B21975" s="1">
        <v>38411</v>
      </c>
      <c r="C21975" t="s">
        <v>16</v>
      </c>
      <c r="D21975" t="s">
        <v>1565</v>
      </c>
      <c r="E21975" t="s">
        <v>1566</v>
      </c>
      <c r="G21975" t="s">
        <v>19</v>
      </c>
      <c r="H21975" t="s">
        <v>43</v>
      </c>
      <c r="I21975" t="s">
        <v>21</v>
      </c>
      <c r="J21975" t="s">
        <v>22</v>
      </c>
      <c r="K21975">
        <v>57.4</v>
      </c>
      <c r="L21975">
        <v>124</v>
      </c>
      <c r="M21975" t="s">
        <v>59</v>
      </c>
      <c r="N21975">
        <v>450</v>
      </c>
      <c r="O21975" t="s">
        <v>24</v>
      </c>
      <c r="P21975" cm="1">
        <f t="array" ref="P21975">IF(Q21975&gt;0,INDEX(Q21975:Q43699,MATCH(TRUE,INDEX(Q21975:Q43699="",,),0)-1),"")</f>
        <v>4</v>
      </c>
      <c r="Q21975">
        <f>INT((ROW()-21975)/10)+1</f>
        <v>1</v>
      </c>
      <c r="R21975">
        <f t="shared" si="650"/>
        <v>0</v>
      </c>
    </row>
    <row r="21976" spans="1:18" x14ac:dyDescent="0.3">
      <c r="A21976" t="s">
        <v>919</v>
      </c>
      <c r="B21976" s="1">
        <v>38411</v>
      </c>
      <c r="C21976" t="s">
        <v>16</v>
      </c>
      <c r="D21976" t="s">
        <v>1565</v>
      </c>
      <c r="E21976" t="s">
        <v>1566</v>
      </c>
      <c r="G21976" t="s">
        <v>19</v>
      </c>
      <c r="H21976" t="s">
        <v>126</v>
      </c>
      <c r="I21976" t="s">
        <v>26</v>
      </c>
      <c r="J21976" t="s">
        <v>27</v>
      </c>
      <c r="K21976">
        <v>367</v>
      </c>
      <c r="L21976">
        <v>14.5</v>
      </c>
      <c r="M21976" t="s">
        <v>59</v>
      </c>
      <c r="N21976">
        <v>20</v>
      </c>
      <c r="O21976" t="s">
        <v>24</v>
      </c>
      <c r="P21976" cm="1">
        <f t="array" ref="P21976">IF(Q21976&gt;0,INDEX(Q21976:Q43700,MATCH(TRUE,INDEX(Q21976:Q43700="",,),0)-1),"")</f>
        <v>4</v>
      </c>
      <c r="Q21976">
        <f t="shared" ref="Q21976:Q22014" si="652">INT((ROW()-21975)/10)+1</f>
        <v>1</v>
      </c>
      <c r="R21976">
        <f t="shared" si="650"/>
        <v>0</v>
      </c>
    </row>
    <row r="21977" spans="1:18" x14ac:dyDescent="0.3">
      <c r="A21977" t="s">
        <v>919</v>
      </c>
      <c r="B21977" s="1">
        <v>38411</v>
      </c>
      <c r="C21977" t="s">
        <v>16</v>
      </c>
      <c r="D21977" t="s">
        <v>1565</v>
      </c>
      <c r="E21977" t="s">
        <v>1566</v>
      </c>
      <c r="G21977" t="s">
        <v>19</v>
      </c>
      <c r="H21977" t="s">
        <v>25</v>
      </c>
      <c r="I21977" t="s">
        <v>26</v>
      </c>
      <c r="J21977" t="s">
        <v>27</v>
      </c>
      <c r="K21977">
        <v>360</v>
      </c>
      <c r="L21977">
        <v>29.2</v>
      </c>
      <c r="M21977" t="s">
        <v>59</v>
      </c>
      <c r="N21977">
        <v>30</v>
      </c>
      <c r="O21977" t="s">
        <v>24</v>
      </c>
      <c r="P21977" cm="1">
        <f t="array" ref="P21977">IF(Q21977&gt;0,INDEX(Q21977:Q43701,MATCH(TRUE,INDEX(Q21977:Q43701="",,),0)-1),"")</f>
        <v>4</v>
      </c>
      <c r="Q21977">
        <f t="shared" si="652"/>
        <v>1</v>
      </c>
      <c r="R21977">
        <f t="shared" si="650"/>
        <v>0</v>
      </c>
    </row>
    <row r="21978" spans="1:18" x14ac:dyDescent="0.3">
      <c r="A21978" t="s">
        <v>919</v>
      </c>
      <c r="B21978" s="1">
        <v>38411</v>
      </c>
      <c r="C21978" t="s">
        <v>16</v>
      </c>
      <c r="D21978" t="s">
        <v>1565</v>
      </c>
      <c r="E21978" t="s">
        <v>1566</v>
      </c>
      <c r="G21978" t="s">
        <v>19</v>
      </c>
      <c r="H21978" t="s">
        <v>43</v>
      </c>
      <c r="I21978" t="s">
        <v>26</v>
      </c>
      <c r="J21978" t="s">
        <v>27</v>
      </c>
      <c r="K21978">
        <v>1168</v>
      </c>
      <c r="L21978">
        <v>16.649999999999999</v>
      </c>
      <c r="M21978" t="s">
        <v>59</v>
      </c>
      <c r="N21978">
        <v>25</v>
      </c>
      <c r="O21978" t="s">
        <v>24</v>
      </c>
      <c r="P21978" cm="1">
        <f t="array" ref="P21978">IF(Q21978&gt;0,INDEX(Q21978:Q43702,MATCH(TRUE,INDEX(Q21978:Q43702="",,),0)-1),"")</f>
        <v>4</v>
      </c>
      <c r="Q21978">
        <f t="shared" si="652"/>
        <v>1</v>
      </c>
      <c r="R21978">
        <f t="shared" si="650"/>
        <v>0</v>
      </c>
    </row>
    <row r="21979" spans="1:18" x14ac:dyDescent="0.3">
      <c r="A21979" t="s">
        <v>919</v>
      </c>
      <c r="B21979" s="1">
        <v>38411</v>
      </c>
      <c r="C21979" t="s">
        <v>16</v>
      </c>
      <c r="D21979" t="s">
        <v>1565</v>
      </c>
      <c r="E21979" t="s">
        <v>1566</v>
      </c>
      <c r="G21979" s="6" t="s">
        <v>29</v>
      </c>
      <c r="H21979" t="s">
        <v>126</v>
      </c>
      <c r="I21979" t="s">
        <v>21</v>
      </c>
      <c r="J21979" t="s">
        <v>22</v>
      </c>
      <c r="K21979">
        <v>10.6</v>
      </c>
      <c r="L21979">
        <v>43</v>
      </c>
      <c r="M21979" t="s">
        <v>59</v>
      </c>
      <c r="N21979">
        <v>43</v>
      </c>
      <c r="O21979" t="s">
        <v>24</v>
      </c>
      <c r="P21979" cm="1">
        <f t="array" ref="P21979">IF(Q21979&gt;0,INDEX(Q21979:Q43703,MATCH(TRUE,INDEX(Q21979:Q43703="",,),0)-1),"")</f>
        <v>4</v>
      </c>
      <c r="Q21979">
        <f t="shared" si="652"/>
        <v>1</v>
      </c>
      <c r="R21979">
        <f t="shared" si="650"/>
        <v>0</v>
      </c>
    </row>
    <row r="21980" spans="1:18" x14ac:dyDescent="0.3">
      <c r="A21980" t="s">
        <v>919</v>
      </c>
      <c r="B21980" s="1">
        <v>38411</v>
      </c>
      <c r="C21980" t="s">
        <v>16</v>
      </c>
      <c r="D21980" t="s">
        <v>1565</v>
      </c>
      <c r="E21980" t="s">
        <v>1566</v>
      </c>
      <c r="G21980" s="6" t="s">
        <v>29</v>
      </c>
      <c r="H21980" t="s">
        <v>25</v>
      </c>
      <c r="I21980" t="s">
        <v>21</v>
      </c>
      <c r="J21980" t="s">
        <v>22</v>
      </c>
      <c r="K21980">
        <v>7.4</v>
      </c>
      <c r="L21980">
        <v>76</v>
      </c>
      <c r="M21980" t="s">
        <v>59</v>
      </c>
      <c r="N21980">
        <v>76</v>
      </c>
      <c r="O21980" t="s">
        <v>24</v>
      </c>
      <c r="P21980" cm="1">
        <f t="array" ref="P21980">IF(Q21980&gt;0,INDEX(Q21980:Q43704,MATCH(TRUE,INDEX(Q21980:Q43704="",,),0)-1),"")</f>
        <v>4</v>
      </c>
      <c r="Q21980">
        <f t="shared" si="652"/>
        <v>1</v>
      </c>
      <c r="R21980">
        <f t="shared" si="650"/>
        <v>0</v>
      </c>
    </row>
    <row r="21981" spans="1:18" x14ac:dyDescent="0.3">
      <c r="A21981" t="s">
        <v>919</v>
      </c>
      <c r="B21981" s="1">
        <v>38411</v>
      </c>
      <c r="C21981" t="s">
        <v>16</v>
      </c>
      <c r="D21981" t="s">
        <v>1565</v>
      </c>
      <c r="E21981" t="s">
        <v>1566</v>
      </c>
      <c r="G21981" s="6" t="s">
        <v>29</v>
      </c>
      <c r="H21981" t="s">
        <v>41</v>
      </c>
      <c r="I21981" t="s">
        <v>21</v>
      </c>
      <c r="J21981" t="s">
        <v>22</v>
      </c>
      <c r="K21981">
        <v>2.6</v>
      </c>
      <c r="L21981">
        <v>143</v>
      </c>
      <c r="M21981" t="s">
        <v>59</v>
      </c>
      <c r="N21981">
        <v>143</v>
      </c>
      <c r="O21981" t="s">
        <v>24</v>
      </c>
      <c r="P21981" cm="1">
        <f t="array" ref="P21981">IF(Q21981&gt;0,INDEX(Q21981:Q43705,MATCH(TRUE,INDEX(Q21981:Q43705="",,),0)-1),"")</f>
        <v>4</v>
      </c>
      <c r="Q21981">
        <f t="shared" si="652"/>
        <v>1</v>
      </c>
      <c r="R21981">
        <f t="shared" si="650"/>
        <v>0</v>
      </c>
    </row>
    <row r="21982" spans="1:18" x14ac:dyDescent="0.3">
      <c r="A21982" t="s">
        <v>919</v>
      </c>
      <c r="B21982" s="1">
        <v>38411</v>
      </c>
      <c r="C21982" t="s">
        <v>16</v>
      </c>
      <c r="D21982" t="s">
        <v>1565</v>
      </c>
      <c r="E21982" t="s">
        <v>1566</v>
      </c>
      <c r="G21982" s="6" t="s">
        <v>29</v>
      </c>
      <c r="H21982" t="s">
        <v>30</v>
      </c>
      <c r="I21982" t="s">
        <v>26</v>
      </c>
      <c r="J21982" t="s">
        <v>27</v>
      </c>
      <c r="K21982">
        <v>147</v>
      </c>
      <c r="L21982">
        <v>13.55</v>
      </c>
      <c r="M21982" t="s">
        <v>59</v>
      </c>
      <c r="N21982">
        <v>13.55</v>
      </c>
      <c r="O21982" t="s">
        <v>24</v>
      </c>
      <c r="P21982" cm="1">
        <f t="array" ref="P21982">IF(Q21982&gt;0,INDEX(Q21982:Q43706,MATCH(TRUE,INDEX(Q21982:Q43706="",,),0)-1),"")</f>
        <v>4</v>
      </c>
      <c r="Q21982">
        <f t="shared" si="652"/>
        <v>1</v>
      </c>
      <c r="R21982">
        <f t="shared" si="650"/>
        <v>0</v>
      </c>
    </row>
    <row r="21983" spans="1:18" x14ac:dyDescent="0.3">
      <c r="A21983" t="s">
        <v>919</v>
      </c>
      <c r="B21983" s="1">
        <v>38411</v>
      </c>
      <c r="C21983" t="s">
        <v>16</v>
      </c>
      <c r="D21983" t="s">
        <v>1565</v>
      </c>
      <c r="E21983" t="s">
        <v>1566</v>
      </c>
      <c r="G21983" s="6" t="s">
        <v>29</v>
      </c>
      <c r="H21983" t="s">
        <v>69</v>
      </c>
      <c r="I21983" t="s">
        <v>26</v>
      </c>
      <c r="J21983" t="s">
        <v>27</v>
      </c>
      <c r="K21983">
        <v>6</v>
      </c>
      <c r="L21983">
        <v>12.1</v>
      </c>
      <c r="M21983" t="s">
        <v>59</v>
      </c>
      <c r="N21983">
        <v>12.1</v>
      </c>
      <c r="O21983" t="s">
        <v>24</v>
      </c>
      <c r="P21983" cm="1">
        <f t="array" ref="P21983">IF(Q21983&gt;0,INDEX(Q21983:Q43707,MATCH(TRUE,INDEX(Q21983:Q43707="",,),0)-1),"")</f>
        <v>4</v>
      </c>
      <c r="Q21983">
        <f t="shared" si="652"/>
        <v>1</v>
      </c>
      <c r="R21983">
        <f t="shared" si="650"/>
        <v>0</v>
      </c>
    </row>
    <row r="21984" spans="1:18" x14ac:dyDescent="0.3">
      <c r="A21984" t="s">
        <v>919</v>
      </c>
      <c r="B21984" s="1">
        <v>38411</v>
      </c>
      <c r="C21984" t="s">
        <v>16</v>
      </c>
      <c r="D21984" t="s">
        <v>1565</v>
      </c>
      <c r="E21984" t="s">
        <v>1566</v>
      </c>
      <c r="G21984" s="6" t="s">
        <v>29</v>
      </c>
      <c r="H21984" t="s">
        <v>41</v>
      </c>
      <c r="I21984" t="s">
        <v>26</v>
      </c>
      <c r="J21984" t="s">
        <v>27</v>
      </c>
      <c r="K21984">
        <v>18</v>
      </c>
      <c r="L21984">
        <v>12.85</v>
      </c>
      <c r="M21984" t="s">
        <v>59</v>
      </c>
      <c r="N21984">
        <v>12.85</v>
      </c>
      <c r="O21984" t="s">
        <v>24</v>
      </c>
      <c r="P21984" cm="1">
        <f t="array" ref="P21984">IF(Q21984&gt;0,INDEX(Q21984:Q43708,MATCH(TRUE,INDEX(Q21984:Q43708="",,),0)-1),"")</f>
        <v>4</v>
      </c>
      <c r="Q21984">
        <f t="shared" si="652"/>
        <v>1</v>
      </c>
      <c r="R21984">
        <f t="shared" si="650"/>
        <v>0</v>
      </c>
    </row>
    <row r="21985" spans="1:18" x14ac:dyDescent="0.3">
      <c r="A21985" t="s">
        <v>919</v>
      </c>
      <c r="B21985" s="1">
        <v>38411</v>
      </c>
      <c r="C21985" t="s">
        <v>16</v>
      </c>
      <c r="D21985" t="s">
        <v>1565</v>
      </c>
      <c r="E21985" t="s">
        <v>1566</v>
      </c>
      <c r="G21985" t="s">
        <v>19</v>
      </c>
      <c r="H21985" t="s">
        <v>43</v>
      </c>
      <c r="I21985" t="s">
        <v>21</v>
      </c>
      <c r="J21985" t="s">
        <v>22</v>
      </c>
      <c r="K21985">
        <v>57.4</v>
      </c>
      <c r="L21985">
        <v>124</v>
      </c>
      <c r="M21985" t="s">
        <v>518</v>
      </c>
      <c r="N21985">
        <v>600</v>
      </c>
      <c r="P21985" cm="1">
        <f t="array" ref="P21985">IF(Q21985&gt;0,INDEX(Q21985:Q43709,MATCH(TRUE,INDEX(Q21985:Q43709="",,),0)-1),"")</f>
        <v>4</v>
      </c>
      <c r="Q21985">
        <f t="shared" si="652"/>
        <v>2</v>
      </c>
      <c r="R21985">
        <f t="shared" si="650"/>
        <v>0</v>
      </c>
    </row>
    <row r="21986" spans="1:18" x14ac:dyDescent="0.3">
      <c r="A21986" t="s">
        <v>919</v>
      </c>
      <c r="B21986" s="1">
        <v>38411</v>
      </c>
      <c r="C21986" t="s">
        <v>16</v>
      </c>
      <c r="D21986" t="s">
        <v>1565</v>
      </c>
      <c r="E21986" t="s">
        <v>1566</v>
      </c>
      <c r="G21986" t="s">
        <v>19</v>
      </c>
      <c r="H21986" t="s">
        <v>126</v>
      </c>
      <c r="I21986" t="s">
        <v>26</v>
      </c>
      <c r="J21986" t="s">
        <v>27</v>
      </c>
      <c r="K21986">
        <v>367</v>
      </c>
      <c r="L21986">
        <v>14.5</v>
      </c>
      <c r="M21986" t="s">
        <v>518</v>
      </c>
      <c r="N21986">
        <v>14.5</v>
      </c>
      <c r="P21986" cm="1">
        <f t="array" ref="P21986">IF(Q21986&gt;0,INDEX(Q21986:Q43710,MATCH(TRUE,INDEX(Q21986:Q43710="",,),0)-1),"")</f>
        <v>4</v>
      </c>
      <c r="Q21986">
        <f t="shared" si="652"/>
        <v>2</v>
      </c>
      <c r="R21986">
        <f t="shared" si="650"/>
        <v>0</v>
      </c>
    </row>
    <row r="21987" spans="1:18" x14ac:dyDescent="0.3">
      <c r="A21987" t="s">
        <v>919</v>
      </c>
      <c r="B21987" s="1">
        <v>38411</v>
      </c>
      <c r="C21987" t="s">
        <v>16</v>
      </c>
      <c r="D21987" t="s">
        <v>1565</v>
      </c>
      <c r="E21987" t="s">
        <v>1566</v>
      </c>
      <c r="G21987" t="s">
        <v>19</v>
      </c>
      <c r="H21987" t="s">
        <v>25</v>
      </c>
      <c r="I21987" t="s">
        <v>26</v>
      </c>
      <c r="J21987" t="s">
        <v>27</v>
      </c>
      <c r="K21987">
        <v>360</v>
      </c>
      <c r="L21987">
        <v>29.2</v>
      </c>
      <c r="M21987" t="s">
        <v>518</v>
      </c>
      <c r="N21987">
        <v>29.2</v>
      </c>
      <c r="P21987" cm="1">
        <f t="array" ref="P21987">IF(Q21987&gt;0,INDEX(Q21987:Q43711,MATCH(TRUE,INDEX(Q21987:Q43711="",,),0)-1),"")</f>
        <v>4</v>
      </c>
      <c r="Q21987">
        <f t="shared" si="652"/>
        <v>2</v>
      </c>
      <c r="R21987">
        <f t="shared" si="650"/>
        <v>0</v>
      </c>
    </row>
    <row r="21988" spans="1:18" x14ac:dyDescent="0.3">
      <c r="A21988" t="s">
        <v>919</v>
      </c>
      <c r="B21988" s="1">
        <v>38411</v>
      </c>
      <c r="C21988" t="s">
        <v>16</v>
      </c>
      <c r="D21988" t="s">
        <v>1565</v>
      </c>
      <c r="E21988" t="s">
        <v>1566</v>
      </c>
      <c r="G21988" t="s">
        <v>19</v>
      </c>
      <c r="H21988" t="s">
        <v>43</v>
      </c>
      <c r="I21988" t="s">
        <v>26</v>
      </c>
      <c r="J21988" t="s">
        <v>27</v>
      </c>
      <c r="K21988">
        <v>1168</v>
      </c>
      <c r="L21988">
        <v>16.649999999999999</v>
      </c>
      <c r="M21988" t="s">
        <v>518</v>
      </c>
      <c r="N21988">
        <v>16.649999999999999</v>
      </c>
      <c r="P21988" cm="1">
        <f t="array" ref="P21988">IF(Q21988&gt;0,INDEX(Q21988:Q43712,MATCH(TRUE,INDEX(Q21988:Q43712="",,),0)-1),"")</f>
        <v>4</v>
      </c>
      <c r="Q21988">
        <f t="shared" si="652"/>
        <v>2</v>
      </c>
      <c r="R21988">
        <f t="shared" si="650"/>
        <v>0</v>
      </c>
    </row>
    <row r="21989" spans="1:18" x14ac:dyDescent="0.3">
      <c r="A21989" t="s">
        <v>919</v>
      </c>
      <c r="B21989" s="1">
        <v>38411</v>
      </c>
      <c r="C21989" t="s">
        <v>16</v>
      </c>
      <c r="D21989" t="s">
        <v>1565</v>
      </c>
      <c r="E21989" t="s">
        <v>1566</v>
      </c>
      <c r="G21989" s="6" t="s">
        <v>29</v>
      </c>
      <c r="H21989" t="s">
        <v>126</v>
      </c>
      <c r="I21989" t="s">
        <v>21</v>
      </c>
      <c r="J21989" t="s">
        <v>22</v>
      </c>
      <c r="K21989">
        <v>10.6</v>
      </c>
      <c r="L21989">
        <v>43</v>
      </c>
      <c r="M21989" t="s">
        <v>518</v>
      </c>
      <c r="N21989">
        <v>43</v>
      </c>
      <c r="P21989" cm="1">
        <f t="array" ref="P21989">IF(Q21989&gt;0,INDEX(Q21989:Q43713,MATCH(TRUE,INDEX(Q21989:Q43713="",,),0)-1),"")</f>
        <v>4</v>
      </c>
      <c r="Q21989">
        <f t="shared" si="652"/>
        <v>2</v>
      </c>
      <c r="R21989">
        <f t="shared" si="650"/>
        <v>0</v>
      </c>
    </row>
    <row r="21990" spans="1:18" x14ac:dyDescent="0.3">
      <c r="A21990" t="s">
        <v>919</v>
      </c>
      <c r="B21990" s="1">
        <v>38411</v>
      </c>
      <c r="C21990" t="s">
        <v>16</v>
      </c>
      <c r="D21990" t="s">
        <v>1565</v>
      </c>
      <c r="E21990" t="s">
        <v>1566</v>
      </c>
      <c r="G21990" s="6" t="s">
        <v>29</v>
      </c>
      <c r="H21990" t="s">
        <v>25</v>
      </c>
      <c r="I21990" t="s">
        <v>21</v>
      </c>
      <c r="J21990" t="s">
        <v>22</v>
      </c>
      <c r="K21990">
        <v>7.4</v>
      </c>
      <c r="L21990">
        <v>76</v>
      </c>
      <c r="M21990" t="s">
        <v>518</v>
      </c>
      <c r="N21990">
        <v>76</v>
      </c>
      <c r="P21990" cm="1">
        <f t="array" ref="P21990">IF(Q21990&gt;0,INDEX(Q21990:Q43714,MATCH(TRUE,INDEX(Q21990:Q43714="",,),0)-1),"")</f>
        <v>4</v>
      </c>
      <c r="Q21990">
        <f t="shared" si="652"/>
        <v>2</v>
      </c>
      <c r="R21990">
        <f t="shared" si="650"/>
        <v>0</v>
      </c>
    </row>
    <row r="21991" spans="1:18" x14ac:dyDescent="0.3">
      <c r="A21991" t="s">
        <v>919</v>
      </c>
      <c r="B21991" s="1">
        <v>38411</v>
      </c>
      <c r="C21991" t="s">
        <v>16</v>
      </c>
      <c r="D21991" t="s">
        <v>1565</v>
      </c>
      <c r="E21991" t="s">
        <v>1566</v>
      </c>
      <c r="G21991" s="6" t="s">
        <v>29</v>
      </c>
      <c r="H21991" t="s">
        <v>41</v>
      </c>
      <c r="I21991" t="s">
        <v>21</v>
      </c>
      <c r="J21991" t="s">
        <v>22</v>
      </c>
      <c r="K21991">
        <v>2.6</v>
      </c>
      <c r="L21991">
        <v>143</v>
      </c>
      <c r="M21991" t="s">
        <v>518</v>
      </c>
      <c r="N21991">
        <v>143</v>
      </c>
      <c r="P21991" cm="1">
        <f t="array" ref="P21991">IF(Q21991&gt;0,INDEX(Q21991:Q43715,MATCH(TRUE,INDEX(Q21991:Q43715="",,),0)-1),"")</f>
        <v>4</v>
      </c>
      <c r="Q21991">
        <f t="shared" si="652"/>
        <v>2</v>
      </c>
      <c r="R21991">
        <f t="shared" si="650"/>
        <v>0</v>
      </c>
    </row>
    <row r="21992" spans="1:18" x14ac:dyDescent="0.3">
      <c r="A21992" t="s">
        <v>919</v>
      </c>
      <c r="B21992" s="1">
        <v>38411</v>
      </c>
      <c r="C21992" t="s">
        <v>16</v>
      </c>
      <c r="D21992" t="s">
        <v>1565</v>
      </c>
      <c r="E21992" t="s">
        <v>1566</v>
      </c>
      <c r="G21992" s="6" t="s">
        <v>29</v>
      </c>
      <c r="H21992" t="s">
        <v>30</v>
      </c>
      <c r="I21992" t="s">
        <v>26</v>
      </c>
      <c r="J21992" t="s">
        <v>27</v>
      </c>
      <c r="K21992">
        <v>147</v>
      </c>
      <c r="L21992">
        <v>13.55</v>
      </c>
      <c r="M21992" t="s">
        <v>518</v>
      </c>
      <c r="N21992">
        <v>13.55</v>
      </c>
      <c r="P21992" cm="1">
        <f t="array" ref="P21992">IF(Q21992&gt;0,INDEX(Q21992:Q43716,MATCH(TRUE,INDEX(Q21992:Q43716="",,),0)-1),"")</f>
        <v>4</v>
      </c>
      <c r="Q21992">
        <f t="shared" si="652"/>
        <v>2</v>
      </c>
      <c r="R21992">
        <f t="shared" si="650"/>
        <v>0</v>
      </c>
    </row>
    <row r="21993" spans="1:18" x14ac:dyDescent="0.3">
      <c r="A21993" t="s">
        <v>919</v>
      </c>
      <c r="B21993" s="1">
        <v>38411</v>
      </c>
      <c r="C21993" t="s">
        <v>16</v>
      </c>
      <c r="D21993" t="s">
        <v>1565</v>
      </c>
      <c r="E21993" t="s">
        <v>1566</v>
      </c>
      <c r="G21993" s="6" t="s">
        <v>29</v>
      </c>
      <c r="H21993" t="s">
        <v>69</v>
      </c>
      <c r="I21993" t="s">
        <v>26</v>
      </c>
      <c r="J21993" t="s">
        <v>27</v>
      </c>
      <c r="K21993">
        <v>6</v>
      </c>
      <c r="L21993">
        <v>12.1</v>
      </c>
      <c r="M21993" t="s">
        <v>518</v>
      </c>
      <c r="N21993">
        <v>12.1</v>
      </c>
      <c r="P21993" cm="1">
        <f t="array" ref="P21993">IF(Q21993&gt;0,INDEX(Q21993:Q43717,MATCH(TRUE,INDEX(Q21993:Q43717="",,),0)-1),"")</f>
        <v>4</v>
      </c>
      <c r="Q21993">
        <f t="shared" si="652"/>
        <v>2</v>
      </c>
      <c r="R21993">
        <f t="shared" si="650"/>
        <v>0</v>
      </c>
    </row>
    <row r="21994" spans="1:18" x14ac:dyDescent="0.3">
      <c r="A21994" t="s">
        <v>919</v>
      </c>
      <c r="B21994" s="1">
        <v>38411</v>
      </c>
      <c r="C21994" t="s">
        <v>16</v>
      </c>
      <c r="D21994" t="s">
        <v>1565</v>
      </c>
      <c r="E21994" t="s">
        <v>1566</v>
      </c>
      <c r="G21994" s="6" t="s">
        <v>29</v>
      </c>
      <c r="H21994" t="s">
        <v>41</v>
      </c>
      <c r="I21994" t="s">
        <v>26</v>
      </c>
      <c r="J21994" t="s">
        <v>27</v>
      </c>
      <c r="K21994">
        <v>18</v>
      </c>
      <c r="L21994">
        <v>12.85</v>
      </c>
      <c r="M21994" t="s">
        <v>518</v>
      </c>
      <c r="N21994">
        <v>12.85</v>
      </c>
      <c r="P21994" cm="1">
        <f t="array" ref="P21994">IF(Q21994&gt;0,INDEX(Q21994:Q43718,MATCH(TRUE,INDEX(Q21994:Q43718="",,),0)-1),"")</f>
        <v>4</v>
      </c>
      <c r="Q21994">
        <f t="shared" si="652"/>
        <v>2</v>
      </c>
      <c r="R21994">
        <f t="shared" si="650"/>
        <v>0</v>
      </c>
    </row>
    <row r="21995" spans="1:18" x14ac:dyDescent="0.3">
      <c r="A21995" t="s">
        <v>919</v>
      </c>
      <c r="B21995" s="1">
        <v>38411</v>
      </c>
      <c r="C21995" t="s">
        <v>16</v>
      </c>
      <c r="D21995" t="s">
        <v>1565</v>
      </c>
      <c r="E21995" t="s">
        <v>1566</v>
      </c>
      <c r="G21995" t="s">
        <v>19</v>
      </c>
      <c r="H21995" t="s">
        <v>43</v>
      </c>
      <c r="I21995" t="s">
        <v>21</v>
      </c>
      <c r="J21995" t="s">
        <v>22</v>
      </c>
      <c r="K21995">
        <v>57.4</v>
      </c>
      <c r="L21995">
        <v>124</v>
      </c>
      <c r="M21995" t="s">
        <v>922</v>
      </c>
      <c r="N21995">
        <v>200</v>
      </c>
      <c r="P21995" cm="1">
        <f t="array" ref="P21995">IF(Q21995&gt;0,INDEX(Q21995:Q43719,MATCH(TRUE,INDEX(Q21995:Q43719="",,),0)-1),"")</f>
        <v>4</v>
      </c>
      <c r="Q21995">
        <f t="shared" si="652"/>
        <v>3</v>
      </c>
      <c r="R21995">
        <f t="shared" si="650"/>
        <v>0</v>
      </c>
    </row>
    <row r="21996" spans="1:18" x14ac:dyDescent="0.3">
      <c r="A21996" t="s">
        <v>919</v>
      </c>
      <c r="B21996" s="1">
        <v>38411</v>
      </c>
      <c r="C21996" t="s">
        <v>16</v>
      </c>
      <c r="D21996" t="s">
        <v>1565</v>
      </c>
      <c r="E21996" t="s">
        <v>1566</v>
      </c>
      <c r="G21996" t="s">
        <v>19</v>
      </c>
      <c r="H21996" t="s">
        <v>126</v>
      </c>
      <c r="I21996" t="s">
        <v>26</v>
      </c>
      <c r="J21996" t="s">
        <v>27</v>
      </c>
      <c r="K21996">
        <v>367</v>
      </c>
      <c r="L21996">
        <v>14.5</v>
      </c>
      <c r="M21996" t="s">
        <v>922</v>
      </c>
      <c r="N21996">
        <v>28</v>
      </c>
      <c r="P21996" cm="1">
        <f t="array" ref="P21996">IF(Q21996&gt;0,INDEX(Q21996:Q43720,MATCH(TRUE,INDEX(Q21996:Q43720="",,),0)-1),"")</f>
        <v>4</v>
      </c>
      <c r="Q21996">
        <f t="shared" si="652"/>
        <v>3</v>
      </c>
      <c r="R21996">
        <f t="shared" si="650"/>
        <v>0</v>
      </c>
    </row>
    <row r="21997" spans="1:18" x14ac:dyDescent="0.3">
      <c r="A21997" t="s">
        <v>919</v>
      </c>
      <c r="B21997" s="1">
        <v>38411</v>
      </c>
      <c r="C21997" t="s">
        <v>16</v>
      </c>
      <c r="D21997" t="s">
        <v>1565</v>
      </c>
      <c r="E21997" t="s">
        <v>1566</v>
      </c>
      <c r="G21997" t="s">
        <v>19</v>
      </c>
      <c r="H21997" t="s">
        <v>25</v>
      </c>
      <c r="I21997" t="s">
        <v>26</v>
      </c>
      <c r="J21997" t="s">
        <v>27</v>
      </c>
      <c r="K21997">
        <v>360</v>
      </c>
      <c r="L21997">
        <v>29.2</v>
      </c>
      <c r="M21997" t="s">
        <v>922</v>
      </c>
      <c r="N21997">
        <v>37</v>
      </c>
      <c r="P21997" cm="1">
        <f t="array" ref="P21997">IF(Q21997&gt;0,INDEX(Q21997:Q43721,MATCH(TRUE,INDEX(Q21997:Q43721="",,),0)-1),"")</f>
        <v>4</v>
      </c>
      <c r="Q21997">
        <f t="shared" si="652"/>
        <v>3</v>
      </c>
      <c r="R21997">
        <f t="shared" si="650"/>
        <v>0</v>
      </c>
    </row>
    <row r="21998" spans="1:18" x14ac:dyDescent="0.3">
      <c r="A21998" t="s">
        <v>919</v>
      </c>
      <c r="B21998" s="1">
        <v>38411</v>
      </c>
      <c r="C21998" t="s">
        <v>16</v>
      </c>
      <c r="D21998" t="s">
        <v>1565</v>
      </c>
      <c r="E21998" t="s">
        <v>1566</v>
      </c>
      <c r="G21998" t="s">
        <v>19</v>
      </c>
      <c r="H21998" t="s">
        <v>43</v>
      </c>
      <c r="I21998" t="s">
        <v>26</v>
      </c>
      <c r="J21998" t="s">
        <v>27</v>
      </c>
      <c r="K21998">
        <v>1168</v>
      </c>
      <c r="L21998">
        <v>16.649999999999999</v>
      </c>
      <c r="M21998" t="s">
        <v>922</v>
      </c>
      <c r="N21998">
        <v>28</v>
      </c>
      <c r="P21998" cm="1">
        <f t="array" ref="P21998">IF(Q21998&gt;0,INDEX(Q21998:Q43722,MATCH(TRUE,INDEX(Q21998:Q43722="",,),0)-1),"")</f>
        <v>4</v>
      </c>
      <c r="Q21998">
        <f t="shared" si="652"/>
        <v>3</v>
      </c>
      <c r="R21998">
        <f t="shared" si="650"/>
        <v>0</v>
      </c>
    </row>
    <row r="21999" spans="1:18" x14ac:dyDescent="0.3">
      <c r="A21999" t="s">
        <v>919</v>
      </c>
      <c r="B21999" s="1">
        <v>38411</v>
      </c>
      <c r="C21999" t="s">
        <v>16</v>
      </c>
      <c r="D21999" t="s">
        <v>1565</v>
      </c>
      <c r="E21999" t="s">
        <v>1566</v>
      </c>
      <c r="G21999" s="6" t="s">
        <v>29</v>
      </c>
      <c r="H21999" t="s">
        <v>126</v>
      </c>
      <c r="I21999" t="s">
        <v>21</v>
      </c>
      <c r="J21999" t="s">
        <v>22</v>
      </c>
      <c r="K21999">
        <v>10.6</v>
      </c>
      <c r="L21999">
        <v>43</v>
      </c>
      <c r="M21999" t="s">
        <v>922</v>
      </c>
      <c r="N21999">
        <v>43</v>
      </c>
      <c r="P21999" cm="1">
        <f t="array" ref="P21999">IF(Q21999&gt;0,INDEX(Q21999:Q43723,MATCH(TRUE,INDEX(Q21999:Q43723="",,),0)-1),"")</f>
        <v>4</v>
      </c>
      <c r="Q21999">
        <f t="shared" si="652"/>
        <v>3</v>
      </c>
      <c r="R21999">
        <f t="shared" si="650"/>
        <v>0</v>
      </c>
    </row>
    <row r="22000" spans="1:18" x14ac:dyDescent="0.3">
      <c r="A22000" t="s">
        <v>919</v>
      </c>
      <c r="B22000" s="1">
        <v>38411</v>
      </c>
      <c r="C22000" t="s">
        <v>16</v>
      </c>
      <c r="D22000" t="s">
        <v>1565</v>
      </c>
      <c r="E22000" t="s">
        <v>1566</v>
      </c>
      <c r="G22000" s="6" t="s">
        <v>29</v>
      </c>
      <c r="H22000" t="s">
        <v>25</v>
      </c>
      <c r="I22000" t="s">
        <v>21</v>
      </c>
      <c r="J22000" t="s">
        <v>22</v>
      </c>
      <c r="K22000">
        <v>7.4</v>
      </c>
      <c r="L22000">
        <v>76</v>
      </c>
      <c r="M22000" t="s">
        <v>922</v>
      </c>
      <c r="N22000">
        <v>76</v>
      </c>
      <c r="P22000" cm="1">
        <f t="array" ref="P22000">IF(Q22000&gt;0,INDEX(Q22000:Q43724,MATCH(TRUE,INDEX(Q22000:Q43724="",,),0)-1),"")</f>
        <v>4</v>
      </c>
      <c r="Q22000">
        <f t="shared" si="652"/>
        <v>3</v>
      </c>
      <c r="R22000">
        <f t="shared" ref="R22000:R22063" si="653">IF(P22000="","",0)</f>
        <v>0</v>
      </c>
    </row>
    <row r="22001" spans="1:18" x14ac:dyDescent="0.3">
      <c r="A22001" t="s">
        <v>919</v>
      </c>
      <c r="B22001" s="1">
        <v>38411</v>
      </c>
      <c r="C22001" t="s">
        <v>16</v>
      </c>
      <c r="D22001" t="s">
        <v>1565</v>
      </c>
      <c r="E22001" t="s">
        <v>1566</v>
      </c>
      <c r="G22001" s="6" t="s">
        <v>29</v>
      </c>
      <c r="H22001" t="s">
        <v>41</v>
      </c>
      <c r="I22001" t="s">
        <v>21</v>
      </c>
      <c r="J22001" t="s">
        <v>22</v>
      </c>
      <c r="K22001">
        <v>2.6</v>
      </c>
      <c r="L22001">
        <v>143</v>
      </c>
      <c r="M22001" t="s">
        <v>922</v>
      </c>
      <c r="N22001">
        <v>143</v>
      </c>
      <c r="P22001" cm="1">
        <f t="array" ref="P22001">IF(Q22001&gt;0,INDEX(Q22001:Q43725,MATCH(TRUE,INDEX(Q22001:Q43725="",,),0)-1),"")</f>
        <v>4</v>
      </c>
      <c r="Q22001">
        <f t="shared" si="652"/>
        <v>3</v>
      </c>
      <c r="R22001">
        <f t="shared" si="653"/>
        <v>0</v>
      </c>
    </row>
    <row r="22002" spans="1:18" x14ac:dyDescent="0.3">
      <c r="A22002" t="s">
        <v>919</v>
      </c>
      <c r="B22002" s="1">
        <v>38411</v>
      </c>
      <c r="C22002" t="s">
        <v>16</v>
      </c>
      <c r="D22002" t="s">
        <v>1565</v>
      </c>
      <c r="E22002" t="s">
        <v>1566</v>
      </c>
      <c r="G22002" s="6" t="s">
        <v>29</v>
      </c>
      <c r="H22002" t="s">
        <v>30</v>
      </c>
      <c r="I22002" t="s">
        <v>26</v>
      </c>
      <c r="J22002" t="s">
        <v>27</v>
      </c>
      <c r="K22002">
        <v>147</v>
      </c>
      <c r="L22002">
        <v>13.55</v>
      </c>
      <c r="M22002" t="s">
        <v>922</v>
      </c>
      <c r="N22002">
        <v>13.55</v>
      </c>
      <c r="P22002" cm="1">
        <f t="array" ref="P22002">IF(Q22002&gt;0,INDEX(Q22002:Q43726,MATCH(TRUE,INDEX(Q22002:Q43726="",,),0)-1),"")</f>
        <v>4</v>
      </c>
      <c r="Q22002">
        <f t="shared" si="652"/>
        <v>3</v>
      </c>
      <c r="R22002">
        <f t="shared" si="653"/>
        <v>0</v>
      </c>
    </row>
    <row r="22003" spans="1:18" x14ac:dyDescent="0.3">
      <c r="A22003" t="s">
        <v>919</v>
      </c>
      <c r="B22003" s="1">
        <v>38411</v>
      </c>
      <c r="C22003" t="s">
        <v>16</v>
      </c>
      <c r="D22003" t="s">
        <v>1565</v>
      </c>
      <c r="E22003" t="s">
        <v>1566</v>
      </c>
      <c r="G22003" s="6" t="s">
        <v>29</v>
      </c>
      <c r="H22003" t="s">
        <v>69</v>
      </c>
      <c r="I22003" t="s">
        <v>26</v>
      </c>
      <c r="J22003" t="s">
        <v>27</v>
      </c>
      <c r="K22003">
        <v>6</v>
      </c>
      <c r="L22003">
        <v>12.1</v>
      </c>
      <c r="M22003" t="s">
        <v>922</v>
      </c>
      <c r="N22003">
        <v>12.1</v>
      </c>
      <c r="P22003" cm="1">
        <f t="array" ref="P22003">IF(Q22003&gt;0,INDEX(Q22003:Q43727,MATCH(TRUE,INDEX(Q22003:Q43727="",,),0)-1),"")</f>
        <v>4</v>
      </c>
      <c r="Q22003">
        <f t="shared" si="652"/>
        <v>3</v>
      </c>
      <c r="R22003">
        <f t="shared" si="653"/>
        <v>0</v>
      </c>
    </row>
    <row r="22004" spans="1:18" x14ac:dyDescent="0.3">
      <c r="A22004" t="s">
        <v>919</v>
      </c>
      <c r="B22004" s="1">
        <v>38411</v>
      </c>
      <c r="C22004" t="s">
        <v>16</v>
      </c>
      <c r="D22004" t="s">
        <v>1565</v>
      </c>
      <c r="E22004" t="s">
        <v>1566</v>
      </c>
      <c r="G22004" s="6" t="s">
        <v>29</v>
      </c>
      <c r="H22004" t="s">
        <v>41</v>
      </c>
      <c r="I22004" t="s">
        <v>26</v>
      </c>
      <c r="J22004" t="s">
        <v>27</v>
      </c>
      <c r="K22004">
        <v>18</v>
      </c>
      <c r="L22004">
        <v>12.85</v>
      </c>
      <c r="M22004" t="s">
        <v>922</v>
      </c>
      <c r="N22004">
        <v>12.85</v>
      </c>
      <c r="P22004" cm="1">
        <f t="array" ref="P22004">IF(Q22004&gt;0,INDEX(Q22004:Q43728,MATCH(TRUE,INDEX(Q22004:Q43728="",,),0)-1),"")</f>
        <v>4</v>
      </c>
      <c r="Q22004">
        <f t="shared" si="652"/>
        <v>3</v>
      </c>
      <c r="R22004">
        <f t="shared" si="653"/>
        <v>0</v>
      </c>
    </row>
    <row r="22005" spans="1:18" x14ac:dyDescent="0.3">
      <c r="A22005" t="s">
        <v>919</v>
      </c>
      <c r="B22005" s="1">
        <v>38411</v>
      </c>
      <c r="C22005" t="s">
        <v>16</v>
      </c>
      <c r="D22005" t="s">
        <v>1565</v>
      </c>
      <c r="E22005" t="s">
        <v>1566</v>
      </c>
      <c r="G22005" t="s">
        <v>19</v>
      </c>
      <c r="H22005" t="s">
        <v>43</v>
      </c>
      <c r="I22005" t="s">
        <v>21</v>
      </c>
      <c r="J22005" t="s">
        <v>22</v>
      </c>
      <c r="K22005">
        <v>57.4</v>
      </c>
      <c r="L22005">
        <v>124</v>
      </c>
      <c r="M22005" t="s">
        <v>32</v>
      </c>
      <c r="N22005">
        <v>300</v>
      </c>
      <c r="P22005" cm="1">
        <f t="array" ref="P22005">IF(Q22005&gt;0,INDEX(Q22005:Q43729,MATCH(TRUE,INDEX(Q22005:Q43729="",,),0)-1),"")</f>
        <v>4</v>
      </c>
      <c r="Q22005">
        <f t="shared" si="652"/>
        <v>4</v>
      </c>
      <c r="R22005">
        <f t="shared" si="653"/>
        <v>0</v>
      </c>
    </row>
    <row r="22006" spans="1:18" x14ac:dyDescent="0.3">
      <c r="A22006" t="s">
        <v>919</v>
      </c>
      <c r="B22006" s="1">
        <v>38411</v>
      </c>
      <c r="C22006" t="s">
        <v>16</v>
      </c>
      <c r="D22006" t="s">
        <v>1565</v>
      </c>
      <c r="E22006" t="s">
        <v>1566</v>
      </c>
      <c r="G22006" t="s">
        <v>19</v>
      </c>
      <c r="H22006" t="s">
        <v>126</v>
      </c>
      <c r="I22006" t="s">
        <v>26</v>
      </c>
      <c r="J22006" t="s">
        <v>27</v>
      </c>
      <c r="K22006">
        <v>367</v>
      </c>
      <c r="L22006">
        <v>14.5</v>
      </c>
      <c r="M22006" t="s">
        <v>32</v>
      </c>
      <c r="N22006">
        <v>18.579999999999998</v>
      </c>
      <c r="P22006" cm="1">
        <f t="array" ref="P22006">IF(Q22006&gt;0,INDEX(Q22006:Q43730,MATCH(TRUE,INDEX(Q22006:Q43730="",,),0)-1),"")</f>
        <v>4</v>
      </c>
      <c r="Q22006">
        <f t="shared" si="652"/>
        <v>4</v>
      </c>
      <c r="R22006">
        <f t="shared" si="653"/>
        <v>0</v>
      </c>
    </row>
    <row r="22007" spans="1:18" x14ac:dyDescent="0.3">
      <c r="A22007" t="s">
        <v>919</v>
      </c>
      <c r="B22007" s="1">
        <v>38411</v>
      </c>
      <c r="C22007" t="s">
        <v>16</v>
      </c>
      <c r="D22007" t="s">
        <v>1565</v>
      </c>
      <c r="E22007" t="s">
        <v>1566</v>
      </c>
      <c r="G22007" t="s">
        <v>19</v>
      </c>
      <c r="H22007" t="s">
        <v>25</v>
      </c>
      <c r="I22007" t="s">
        <v>26</v>
      </c>
      <c r="J22007" t="s">
        <v>27</v>
      </c>
      <c r="K22007">
        <v>360</v>
      </c>
      <c r="L22007">
        <v>29.2</v>
      </c>
      <c r="M22007" t="s">
        <v>32</v>
      </c>
      <c r="N22007">
        <v>32</v>
      </c>
      <c r="P22007" cm="1">
        <f t="array" ref="P22007">IF(Q22007&gt;0,INDEX(Q22007:Q43731,MATCH(TRUE,INDEX(Q22007:Q43731="",,),0)-1),"")</f>
        <v>4</v>
      </c>
      <c r="Q22007">
        <f t="shared" si="652"/>
        <v>4</v>
      </c>
      <c r="R22007">
        <f t="shared" si="653"/>
        <v>0</v>
      </c>
    </row>
    <row r="22008" spans="1:18" x14ac:dyDescent="0.3">
      <c r="A22008" t="s">
        <v>919</v>
      </c>
      <c r="B22008" s="1">
        <v>38411</v>
      </c>
      <c r="C22008" t="s">
        <v>16</v>
      </c>
      <c r="D22008" t="s">
        <v>1565</v>
      </c>
      <c r="E22008" t="s">
        <v>1566</v>
      </c>
      <c r="G22008" t="s">
        <v>19</v>
      </c>
      <c r="H22008" t="s">
        <v>43</v>
      </c>
      <c r="I22008" t="s">
        <v>26</v>
      </c>
      <c r="J22008" t="s">
        <v>27</v>
      </c>
      <c r="K22008">
        <v>1168</v>
      </c>
      <c r="L22008">
        <v>16.649999999999999</v>
      </c>
      <c r="M22008" t="s">
        <v>32</v>
      </c>
      <c r="N22008">
        <v>20.14</v>
      </c>
      <c r="P22008" cm="1">
        <f t="array" ref="P22008">IF(Q22008&gt;0,INDEX(Q22008:Q43732,MATCH(TRUE,INDEX(Q22008:Q43732="",,),0)-1),"")</f>
        <v>4</v>
      </c>
      <c r="Q22008">
        <f t="shared" si="652"/>
        <v>4</v>
      </c>
      <c r="R22008">
        <f t="shared" si="653"/>
        <v>0</v>
      </c>
    </row>
    <row r="22009" spans="1:18" x14ac:dyDescent="0.3">
      <c r="A22009" t="s">
        <v>919</v>
      </c>
      <c r="B22009" s="1">
        <v>38411</v>
      </c>
      <c r="C22009" t="s">
        <v>16</v>
      </c>
      <c r="D22009" t="s">
        <v>1565</v>
      </c>
      <c r="E22009" t="s">
        <v>1566</v>
      </c>
      <c r="G22009" s="6" t="s">
        <v>29</v>
      </c>
      <c r="H22009" t="s">
        <v>126</v>
      </c>
      <c r="I22009" t="s">
        <v>21</v>
      </c>
      <c r="J22009" t="s">
        <v>22</v>
      </c>
      <c r="K22009">
        <v>10.6</v>
      </c>
      <c r="L22009">
        <v>43</v>
      </c>
      <c r="M22009" t="s">
        <v>32</v>
      </c>
      <c r="N22009">
        <v>43</v>
      </c>
      <c r="P22009" cm="1">
        <f t="array" ref="P22009">IF(Q22009&gt;0,INDEX(Q22009:Q43733,MATCH(TRUE,INDEX(Q22009:Q43733="",,),0)-1),"")</f>
        <v>4</v>
      </c>
      <c r="Q22009">
        <f t="shared" si="652"/>
        <v>4</v>
      </c>
      <c r="R22009">
        <f t="shared" si="653"/>
        <v>0</v>
      </c>
    </row>
    <row r="22010" spans="1:18" x14ac:dyDescent="0.3">
      <c r="A22010" t="s">
        <v>919</v>
      </c>
      <c r="B22010" s="1">
        <v>38411</v>
      </c>
      <c r="C22010" t="s">
        <v>16</v>
      </c>
      <c r="D22010" t="s">
        <v>1565</v>
      </c>
      <c r="E22010" t="s">
        <v>1566</v>
      </c>
      <c r="G22010" s="6" t="s">
        <v>29</v>
      </c>
      <c r="H22010" t="s">
        <v>25</v>
      </c>
      <c r="I22010" t="s">
        <v>21</v>
      </c>
      <c r="J22010" t="s">
        <v>22</v>
      </c>
      <c r="K22010">
        <v>7.4</v>
      </c>
      <c r="L22010">
        <v>76</v>
      </c>
      <c r="M22010" t="s">
        <v>32</v>
      </c>
      <c r="N22010">
        <v>76</v>
      </c>
      <c r="P22010" cm="1">
        <f t="array" ref="P22010">IF(Q22010&gt;0,INDEX(Q22010:Q43734,MATCH(TRUE,INDEX(Q22010:Q43734="",,),0)-1),"")</f>
        <v>4</v>
      </c>
      <c r="Q22010">
        <f t="shared" si="652"/>
        <v>4</v>
      </c>
      <c r="R22010">
        <f t="shared" si="653"/>
        <v>0</v>
      </c>
    </row>
    <row r="22011" spans="1:18" x14ac:dyDescent="0.3">
      <c r="A22011" t="s">
        <v>919</v>
      </c>
      <c r="B22011" s="1">
        <v>38411</v>
      </c>
      <c r="C22011" t="s">
        <v>16</v>
      </c>
      <c r="D22011" t="s">
        <v>1565</v>
      </c>
      <c r="E22011" t="s">
        <v>1566</v>
      </c>
      <c r="G22011" s="6" t="s">
        <v>29</v>
      </c>
      <c r="H22011" t="s">
        <v>41</v>
      </c>
      <c r="I22011" t="s">
        <v>21</v>
      </c>
      <c r="J22011" t="s">
        <v>22</v>
      </c>
      <c r="K22011">
        <v>2.6</v>
      </c>
      <c r="L22011">
        <v>143</v>
      </c>
      <c r="M22011" t="s">
        <v>32</v>
      </c>
      <c r="N22011">
        <v>143</v>
      </c>
      <c r="P22011" cm="1">
        <f t="array" ref="P22011">IF(Q22011&gt;0,INDEX(Q22011:Q43735,MATCH(TRUE,INDEX(Q22011:Q43735="",,),0)-1),"")</f>
        <v>4</v>
      </c>
      <c r="Q22011">
        <f t="shared" si="652"/>
        <v>4</v>
      </c>
      <c r="R22011">
        <f t="shared" si="653"/>
        <v>0</v>
      </c>
    </row>
    <row r="22012" spans="1:18" x14ac:dyDescent="0.3">
      <c r="A22012" t="s">
        <v>919</v>
      </c>
      <c r="B22012" s="1">
        <v>38411</v>
      </c>
      <c r="C22012" t="s">
        <v>16</v>
      </c>
      <c r="D22012" t="s">
        <v>1565</v>
      </c>
      <c r="E22012" t="s">
        <v>1566</v>
      </c>
      <c r="G22012" s="6" t="s">
        <v>29</v>
      </c>
      <c r="H22012" t="s">
        <v>30</v>
      </c>
      <c r="I22012" t="s">
        <v>26</v>
      </c>
      <c r="J22012" t="s">
        <v>27</v>
      </c>
      <c r="K22012">
        <v>147</v>
      </c>
      <c r="L22012">
        <v>13.55</v>
      </c>
      <c r="M22012" t="s">
        <v>32</v>
      </c>
      <c r="N22012">
        <v>13.55</v>
      </c>
      <c r="P22012" cm="1">
        <f t="array" ref="P22012">IF(Q22012&gt;0,INDEX(Q22012:Q43736,MATCH(TRUE,INDEX(Q22012:Q43736="",,),0)-1),"")</f>
        <v>4</v>
      </c>
      <c r="Q22012">
        <f t="shared" si="652"/>
        <v>4</v>
      </c>
      <c r="R22012">
        <f t="shared" si="653"/>
        <v>0</v>
      </c>
    </row>
    <row r="22013" spans="1:18" x14ac:dyDescent="0.3">
      <c r="A22013" t="s">
        <v>919</v>
      </c>
      <c r="B22013" s="1">
        <v>38411</v>
      </c>
      <c r="C22013" t="s">
        <v>16</v>
      </c>
      <c r="D22013" t="s">
        <v>1565</v>
      </c>
      <c r="E22013" t="s">
        <v>1566</v>
      </c>
      <c r="G22013" s="6" t="s">
        <v>29</v>
      </c>
      <c r="H22013" t="s">
        <v>69</v>
      </c>
      <c r="I22013" t="s">
        <v>26</v>
      </c>
      <c r="J22013" t="s">
        <v>27</v>
      </c>
      <c r="K22013">
        <v>6</v>
      </c>
      <c r="L22013">
        <v>12.1</v>
      </c>
      <c r="M22013" t="s">
        <v>32</v>
      </c>
      <c r="N22013">
        <v>12.1</v>
      </c>
      <c r="P22013" cm="1">
        <f t="array" ref="P22013">IF(Q22013&gt;0,INDEX(Q22013:Q43737,MATCH(TRUE,INDEX(Q22013:Q43737="",,),0)-1),"")</f>
        <v>4</v>
      </c>
      <c r="Q22013">
        <f t="shared" si="652"/>
        <v>4</v>
      </c>
      <c r="R22013">
        <f t="shared" si="653"/>
        <v>0</v>
      </c>
    </row>
    <row r="22014" spans="1:18" x14ac:dyDescent="0.3">
      <c r="A22014" t="s">
        <v>919</v>
      </c>
      <c r="B22014" s="1">
        <v>38411</v>
      </c>
      <c r="C22014" t="s">
        <v>16</v>
      </c>
      <c r="D22014" t="s">
        <v>1565</v>
      </c>
      <c r="E22014" t="s">
        <v>1566</v>
      </c>
      <c r="G22014" s="6" t="s">
        <v>29</v>
      </c>
      <c r="H22014" t="s">
        <v>41</v>
      </c>
      <c r="I22014" t="s">
        <v>26</v>
      </c>
      <c r="J22014" t="s">
        <v>27</v>
      </c>
      <c r="K22014">
        <v>18</v>
      </c>
      <c r="L22014">
        <v>12.85</v>
      </c>
      <c r="M22014" t="s">
        <v>32</v>
      </c>
      <c r="N22014">
        <v>12.85</v>
      </c>
      <c r="P22014" cm="1">
        <f t="array" ref="P22014">IF(Q22014&gt;0,INDEX(Q22014:Q43738,MATCH(TRUE,INDEX(Q22014:Q43738="",,),0)-1),"")</f>
        <v>4</v>
      </c>
      <c r="Q22014">
        <f t="shared" si="652"/>
        <v>4</v>
      </c>
      <c r="R22014">
        <f t="shared" si="653"/>
        <v>0</v>
      </c>
    </row>
    <row r="22015" spans="1:18" x14ac:dyDescent="0.3">
      <c r="P22015" t="str" cm="1">
        <f t="array" ref="P22015">IF(Q22015&gt;0,INDEX(Q22015:Q43739,MATCH(TRUE,INDEX(Q22015:Q43739="",,),0)-1),"")</f>
        <v/>
      </c>
      <c r="R22015" t="str">
        <f t="shared" si="653"/>
        <v/>
      </c>
    </row>
    <row r="22016" spans="1:18" x14ac:dyDescent="0.3">
      <c r="A22016" t="s">
        <v>919</v>
      </c>
      <c r="B22016" s="1">
        <v>38411</v>
      </c>
      <c r="C22016" t="s">
        <v>16</v>
      </c>
      <c r="D22016" t="s">
        <v>1567</v>
      </c>
      <c r="E22016" t="s">
        <v>1568</v>
      </c>
      <c r="G22016" t="s">
        <v>19</v>
      </c>
      <c r="H22016" t="s">
        <v>25</v>
      </c>
      <c r="I22016" t="s">
        <v>26</v>
      </c>
      <c r="J22016" t="s">
        <v>27</v>
      </c>
      <c r="K22016">
        <v>279</v>
      </c>
      <c r="L22016">
        <v>25.3</v>
      </c>
      <c r="M22016" t="s">
        <v>922</v>
      </c>
      <c r="N22016">
        <v>39.5</v>
      </c>
      <c r="O22016" t="s">
        <v>24</v>
      </c>
      <c r="P22016" cm="1">
        <f t="array" ref="P22016">IF(Q22016&gt;0,INDEX(Q22016:Q43740,MATCH(TRUE,INDEX(Q22016:Q43740="",,),0)-1),"")</f>
        <v>4</v>
      </c>
      <c r="Q22016">
        <f>INT((ROW()-22016)/9)+1</f>
        <v>1</v>
      </c>
      <c r="R22016">
        <f t="shared" si="653"/>
        <v>0</v>
      </c>
    </row>
    <row r="22017" spans="1:18" x14ac:dyDescent="0.3">
      <c r="A22017" t="s">
        <v>919</v>
      </c>
      <c r="B22017" s="1">
        <v>38411</v>
      </c>
      <c r="C22017" t="s">
        <v>16</v>
      </c>
      <c r="D22017" t="s">
        <v>1567</v>
      </c>
      <c r="E22017" t="s">
        <v>1568</v>
      </c>
      <c r="G22017" t="s">
        <v>19</v>
      </c>
      <c r="H22017" t="s">
        <v>41</v>
      </c>
      <c r="I22017" t="s">
        <v>26</v>
      </c>
      <c r="J22017" t="s">
        <v>27</v>
      </c>
      <c r="K22017">
        <v>81</v>
      </c>
      <c r="L22017">
        <v>50.7</v>
      </c>
      <c r="M22017" t="s">
        <v>922</v>
      </c>
      <c r="N22017">
        <v>70.099999999999994</v>
      </c>
      <c r="O22017" t="s">
        <v>24</v>
      </c>
      <c r="P22017" cm="1">
        <f t="array" ref="P22017">IF(Q22017&gt;0,INDEX(Q22017:Q43741,MATCH(TRUE,INDEX(Q22017:Q43741="",,),0)-1),"")</f>
        <v>4</v>
      </c>
      <c r="Q22017">
        <f t="shared" ref="Q22017:Q22051" si="654">INT((ROW()-22016)/9)+1</f>
        <v>1</v>
      </c>
      <c r="R22017">
        <f t="shared" si="653"/>
        <v>0</v>
      </c>
    </row>
    <row r="22018" spans="1:18" x14ac:dyDescent="0.3">
      <c r="A22018" t="s">
        <v>919</v>
      </c>
      <c r="B22018" s="1">
        <v>38411</v>
      </c>
      <c r="C22018" t="s">
        <v>16</v>
      </c>
      <c r="D22018" t="s">
        <v>1567</v>
      </c>
      <c r="E22018" t="s">
        <v>1568</v>
      </c>
      <c r="G22018" t="s">
        <v>19</v>
      </c>
      <c r="H22018" t="s">
        <v>43</v>
      </c>
      <c r="I22018" t="s">
        <v>26</v>
      </c>
      <c r="J22018" t="s">
        <v>27</v>
      </c>
      <c r="K22018">
        <v>361</v>
      </c>
      <c r="L22018">
        <v>14.85</v>
      </c>
      <c r="M22018" t="s">
        <v>922</v>
      </c>
      <c r="N22018">
        <v>28</v>
      </c>
      <c r="O22018" t="s">
        <v>24</v>
      </c>
      <c r="P22018" cm="1">
        <f t="array" ref="P22018">IF(Q22018&gt;0,INDEX(Q22018:Q43742,MATCH(TRUE,INDEX(Q22018:Q43742="",,),0)-1),"")</f>
        <v>4</v>
      </c>
      <c r="Q22018">
        <f t="shared" si="654"/>
        <v>1</v>
      </c>
      <c r="R22018">
        <f t="shared" si="653"/>
        <v>0</v>
      </c>
    </row>
    <row r="22019" spans="1:18" x14ac:dyDescent="0.3">
      <c r="A22019" t="s">
        <v>919</v>
      </c>
      <c r="B22019" s="1">
        <v>38411</v>
      </c>
      <c r="C22019" t="s">
        <v>16</v>
      </c>
      <c r="D22019" t="s">
        <v>1567</v>
      </c>
      <c r="E22019" t="s">
        <v>1568</v>
      </c>
      <c r="G22019" s="6" t="s">
        <v>29</v>
      </c>
      <c r="H22019" t="s">
        <v>41</v>
      </c>
      <c r="I22019" t="s">
        <v>21</v>
      </c>
      <c r="J22019" t="s">
        <v>22</v>
      </c>
      <c r="K22019">
        <v>8</v>
      </c>
      <c r="L22019">
        <v>41</v>
      </c>
      <c r="M22019" t="s">
        <v>922</v>
      </c>
      <c r="N22019">
        <v>41</v>
      </c>
      <c r="O22019" t="s">
        <v>24</v>
      </c>
      <c r="P22019" cm="1">
        <f t="array" ref="P22019">IF(Q22019&gt;0,INDEX(Q22019:Q43743,MATCH(TRUE,INDEX(Q22019:Q43743="",,),0)-1),"")</f>
        <v>4</v>
      </c>
      <c r="Q22019">
        <f t="shared" si="654"/>
        <v>1</v>
      </c>
      <c r="R22019">
        <f t="shared" si="653"/>
        <v>0</v>
      </c>
    </row>
    <row r="22020" spans="1:18" x14ac:dyDescent="0.3">
      <c r="A22020" t="s">
        <v>919</v>
      </c>
      <c r="B22020" s="1">
        <v>38411</v>
      </c>
      <c r="C22020" t="s">
        <v>16</v>
      </c>
      <c r="D22020" t="s">
        <v>1567</v>
      </c>
      <c r="E22020" t="s">
        <v>1568</v>
      </c>
      <c r="G22020" s="6" t="s">
        <v>29</v>
      </c>
      <c r="H22020" t="s">
        <v>43</v>
      </c>
      <c r="I22020" t="s">
        <v>21</v>
      </c>
      <c r="J22020" t="s">
        <v>22</v>
      </c>
      <c r="K22020">
        <v>3.7</v>
      </c>
      <c r="L22020">
        <v>109</v>
      </c>
      <c r="M22020" t="s">
        <v>922</v>
      </c>
      <c r="N22020">
        <v>109</v>
      </c>
      <c r="O22020" t="s">
        <v>24</v>
      </c>
      <c r="P22020" cm="1">
        <f t="array" ref="P22020">IF(Q22020&gt;0,INDEX(Q22020:Q43744,MATCH(TRUE,INDEX(Q22020:Q43744="",,),0)-1),"")</f>
        <v>4</v>
      </c>
      <c r="Q22020">
        <f t="shared" si="654"/>
        <v>1</v>
      </c>
      <c r="R22020">
        <f t="shared" si="653"/>
        <v>0</v>
      </c>
    </row>
    <row r="22021" spans="1:18" x14ac:dyDescent="0.3">
      <c r="A22021" t="s">
        <v>919</v>
      </c>
      <c r="B22021" s="1">
        <v>38411</v>
      </c>
      <c r="C22021" t="s">
        <v>16</v>
      </c>
      <c r="D22021" t="s">
        <v>1567</v>
      </c>
      <c r="E22021" t="s">
        <v>1568</v>
      </c>
      <c r="G22021" s="6" t="s">
        <v>29</v>
      </c>
      <c r="H22021" t="s">
        <v>30</v>
      </c>
      <c r="I22021" t="s">
        <v>26</v>
      </c>
      <c r="J22021" t="s">
        <v>27</v>
      </c>
      <c r="K22021">
        <v>30</v>
      </c>
      <c r="L22021">
        <v>12.65</v>
      </c>
      <c r="M22021" t="s">
        <v>922</v>
      </c>
      <c r="N22021">
        <v>12.65</v>
      </c>
      <c r="O22021" t="s">
        <v>24</v>
      </c>
      <c r="P22021" cm="1">
        <f t="array" ref="P22021">IF(Q22021&gt;0,INDEX(Q22021:Q43745,MATCH(TRUE,INDEX(Q22021:Q43745="",,),0)-1),"")</f>
        <v>4</v>
      </c>
      <c r="Q22021">
        <f t="shared" si="654"/>
        <v>1</v>
      </c>
      <c r="R22021">
        <f t="shared" si="653"/>
        <v>0</v>
      </c>
    </row>
    <row r="22022" spans="1:18" x14ac:dyDescent="0.3">
      <c r="A22022" t="s">
        <v>919</v>
      </c>
      <c r="B22022" s="1">
        <v>38411</v>
      </c>
      <c r="C22022" t="s">
        <v>16</v>
      </c>
      <c r="D22022" t="s">
        <v>1567</v>
      </c>
      <c r="E22022" t="s">
        <v>1568</v>
      </c>
      <c r="G22022" s="6" t="s">
        <v>29</v>
      </c>
      <c r="H22022" t="s">
        <v>126</v>
      </c>
      <c r="I22022" t="s">
        <v>26</v>
      </c>
      <c r="J22022" t="s">
        <v>27</v>
      </c>
      <c r="K22022">
        <v>100</v>
      </c>
      <c r="L22022">
        <v>13.8</v>
      </c>
      <c r="M22022" t="s">
        <v>922</v>
      </c>
      <c r="N22022">
        <v>13.8</v>
      </c>
      <c r="O22022" t="s">
        <v>24</v>
      </c>
      <c r="P22022" cm="1">
        <f t="array" ref="P22022">IF(Q22022&gt;0,INDEX(Q22022:Q43746,MATCH(TRUE,INDEX(Q22022:Q43746="",,),0)-1),"")</f>
        <v>4</v>
      </c>
      <c r="Q22022">
        <f t="shared" si="654"/>
        <v>1</v>
      </c>
      <c r="R22022">
        <f t="shared" si="653"/>
        <v>0</v>
      </c>
    </row>
    <row r="22023" spans="1:18" x14ac:dyDescent="0.3">
      <c r="A22023" t="s">
        <v>919</v>
      </c>
      <c r="B22023" s="1">
        <v>38411</v>
      </c>
      <c r="C22023" t="s">
        <v>16</v>
      </c>
      <c r="D22023" t="s">
        <v>1567</v>
      </c>
      <c r="E22023" t="s">
        <v>1568</v>
      </c>
      <c r="G22023" s="6" t="s">
        <v>29</v>
      </c>
      <c r="H22023" t="s">
        <v>69</v>
      </c>
      <c r="I22023" t="s">
        <v>26</v>
      </c>
      <c r="J22023" t="s">
        <v>27</v>
      </c>
      <c r="K22023">
        <v>13</v>
      </c>
      <c r="L22023">
        <v>12.05</v>
      </c>
      <c r="M22023" t="s">
        <v>922</v>
      </c>
      <c r="N22023">
        <v>12.05</v>
      </c>
      <c r="O22023" t="s">
        <v>24</v>
      </c>
      <c r="P22023" cm="1">
        <f t="array" ref="P22023">IF(Q22023&gt;0,INDEX(Q22023:Q43747,MATCH(TRUE,INDEX(Q22023:Q43747="",,),0)-1),"")</f>
        <v>4</v>
      </c>
      <c r="Q22023">
        <f t="shared" si="654"/>
        <v>1</v>
      </c>
      <c r="R22023">
        <f t="shared" si="653"/>
        <v>0</v>
      </c>
    </row>
    <row r="22024" spans="1:18" x14ac:dyDescent="0.3">
      <c r="A22024" t="s">
        <v>919</v>
      </c>
      <c r="B22024" s="1">
        <v>38411</v>
      </c>
      <c r="C22024" t="s">
        <v>16</v>
      </c>
      <c r="D22024" t="s">
        <v>1567</v>
      </c>
      <c r="E22024" t="s">
        <v>1568</v>
      </c>
      <c r="G22024" s="6" t="s">
        <v>29</v>
      </c>
      <c r="H22024" t="s">
        <v>28</v>
      </c>
      <c r="I22024" t="s">
        <v>26</v>
      </c>
      <c r="J22024" t="s">
        <v>27</v>
      </c>
      <c r="K22024">
        <v>6</v>
      </c>
      <c r="L22024">
        <v>22.65</v>
      </c>
      <c r="M22024" t="s">
        <v>922</v>
      </c>
      <c r="N22024">
        <v>22.65</v>
      </c>
      <c r="O22024" t="s">
        <v>24</v>
      </c>
      <c r="P22024" cm="1">
        <f t="array" ref="P22024">IF(Q22024&gt;0,INDEX(Q22024:Q43748,MATCH(TRUE,INDEX(Q22024:Q43748="",,),0)-1),"")</f>
        <v>4</v>
      </c>
      <c r="Q22024">
        <f t="shared" si="654"/>
        <v>1</v>
      </c>
      <c r="R22024">
        <f t="shared" si="653"/>
        <v>0</v>
      </c>
    </row>
    <row r="22025" spans="1:18" x14ac:dyDescent="0.3">
      <c r="A22025" t="s">
        <v>919</v>
      </c>
      <c r="B22025" s="1">
        <v>38411</v>
      </c>
      <c r="C22025" t="s">
        <v>16</v>
      </c>
      <c r="D22025" t="s">
        <v>1567</v>
      </c>
      <c r="E22025" t="s">
        <v>1568</v>
      </c>
      <c r="G22025" t="s">
        <v>19</v>
      </c>
      <c r="H22025" t="s">
        <v>25</v>
      </c>
      <c r="I22025" t="s">
        <v>26</v>
      </c>
      <c r="J22025" t="s">
        <v>27</v>
      </c>
      <c r="K22025">
        <v>279</v>
      </c>
      <c r="L22025">
        <v>25.3</v>
      </c>
      <c r="M22025" t="s">
        <v>59</v>
      </c>
      <c r="N22025">
        <v>35</v>
      </c>
      <c r="P22025" cm="1">
        <f t="array" ref="P22025">IF(Q22025&gt;0,INDEX(Q22025:Q43749,MATCH(TRUE,INDEX(Q22025:Q43749="",,),0)-1),"")</f>
        <v>4</v>
      </c>
      <c r="Q22025">
        <f t="shared" si="654"/>
        <v>2</v>
      </c>
      <c r="R22025">
        <f t="shared" si="653"/>
        <v>0</v>
      </c>
    </row>
    <row r="22026" spans="1:18" x14ac:dyDescent="0.3">
      <c r="A22026" t="s">
        <v>919</v>
      </c>
      <c r="B22026" s="1">
        <v>38411</v>
      </c>
      <c r="C22026" t="s">
        <v>16</v>
      </c>
      <c r="D22026" t="s">
        <v>1567</v>
      </c>
      <c r="E22026" t="s">
        <v>1568</v>
      </c>
      <c r="G22026" t="s">
        <v>19</v>
      </c>
      <c r="H22026" t="s">
        <v>41</v>
      </c>
      <c r="I22026" t="s">
        <v>26</v>
      </c>
      <c r="J22026" t="s">
        <v>27</v>
      </c>
      <c r="K22026">
        <v>81</v>
      </c>
      <c r="L22026">
        <v>50.7</v>
      </c>
      <c r="M22026" t="s">
        <v>59</v>
      </c>
      <c r="N22026">
        <v>75</v>
      </c>
      <c r="P22026" cm="1">
        <f t="array" ref="P22026">IF(Q22026&gt;0,INDEX(Q22026:Q43750,MATCH(TRUE,INDEX(Q22026:Q43750="",,),0)-1),"")</f>
        <v>4</v>
      </c>
      <c r="Q22026">
        <f t="shared" si="654"/>
        <v>2</v>
      </c>
      <c r="R22026">
        <f t="shared" si="653"/>
        <v>0</v>
      </c>
    </row>
    <row r="22027" spans="1:18" x14ac:dyDescent="0.3">
      <c r="A22027" t="s">
        <v>919</v>
      </c>
      <c r="B22027" s="1">
        <v>38411</v>
      </c>
      <c r="C22027" t="s">
        <v>16</v>
      </c>
      <c r="D22027" t="s">
        <v>1567</v>
      </c>
      <c r="E22027" t="s">
        <v>1568</v>
      </c>
      <c r="G22027" t="s">
        <v>19</v>
      </c>
      <c r="H22027" t="s">
        <v>43</v>
      </c>
      <c r="I22027" t="s">
        <v>26</v>
      </c>
      <c r="J22027" t="s">
        <v>27</v>
      </c>
      <c r="K22027">
        <v>361</v>
      </c>
      <c r="L22027">
        <v>14.85</v>
      </c>
      <c r="M22027" t="s">
        <v>59</v>
      </c>
      <c r="N22027">
        <v>25</v>
      </c>
      <c r="P22027" cm="1">
        <f t="array" ref="P22027">IF(Q22027&gt;0,INDEX(Q22027:Q43751,MATCH(TRUE,INDEX(Q22027:Q43751="",,),0)-1),"")</f>
        <v>4</v>
      </c>
      <c r="Q22027">
        <f t="shared" si="654"/>
        <v>2</v>
      </c>
      <c r="R22027">
        <f t="shared" si="653"/>
        <v>0</v>
      </c>
    </row>
    <row r="22028" spans="1:18" x14ac:dyDescent="0.3">
      <c r="A22028" t="s">
        <v>919</v>
      </c>
      <c r="B22028" s="1">
        <v>38411</v>
      </c>
      <c r="C22028" t="s">
        <v>16</v>
      </c>
      <c r="D22028" t="s">
        <v>1567</v>
      </c>
      <c r="E22028" t="s">
        <v>1568</v>
      </c>
      <c r="G22028" s="6" t="s">
        <v>29</v>
      </c>
      <c r="H22028" t="s">
        <v>41</v>
      </c>
      <c r="I22028" t="s">
        <v>21</v>
      </c>
      <c r="J22028" t="s">
        <v>22</v>
      </c>
      <c r="K22028">
        <v>8</v>
      </c>
      <c r="L22028">
        <v>41</v>
      </c>
      <c r="M22028" t="s">
        <v>59</v>
      </c>
      <c r="N22028">
        <v>41</v>
      </c>
      <c r="P22028" cm="1">
        <f t="array" ref="P22028">IF(Q22028&gt;0,INDEX(Q22028:Q43752,MATCH(TRUE,INDEX(Q22028:Q43752="",,),0)-1),"")</f>
        <v>4</v>
      </c>
      <c r="Q22028">
        <f t="shared" si="654"/>
        <v>2</v>
      </c>
      <c r="R22028">
        <f t="shared" si="653"/>
        <v>0</v>
      </c>
    </row>
    <row r="22029" spans="1:18" x14ac:dyDescent="0.3">
      <c r="A22029" t="s">
        <v>919</v>
      </c>
      <c r="B22029" s="1">
        <v>38411</v>
      </c>
      <c r="C22029" t="s">
        <v>16</v>
      </c>
      <c r="D22029" t="s">
        <v>1567</v>
      </c>
      <c r="E22029" t="s">
        <v>1568</v>
      </c>
      <c r="G22029" s="6" t="s">
        <v>29</v>
      </c>
      <c r="H22029" t="s">
        <v>43</v>
      </c>
      <c r="I22029" t="s">
        <v>21</v>
      </c>
      <c r="J22029" t="s">
        <v>22</v>
      </c>
      <c r="K22029">
        <v>3.7</v>
      </c>
      <c r="L22029">
        <v>109</v>
      </c>
      <c r="M22029" t="s">
        <v>59</v>
      </c>
      <c r="N22029">
        <v>109</v>
      </c>
      <c r="P22029" cm="1">
        <f t="array" ref="P22029">IF(Q22029&gt;0,INDEX(Q22029:Q43753,MATCH(TRUE,INDEX(Q22029:Q43753="",,),0)-1),"")</f>
        <v>4</v>
      </c>
      <c r="Q22029">
        <f t="shared" si="654"/>
        <v>2</v>
      </c>
      <c r="R22029">
        <f t="shared" si="653"/>
        <v>0</v>
      </c>
    </row>
    <row r="22030" spans="1:18" x14ac:dyDescent="0.3">
      <c r="A22030" t="s">
        <v>919</v>
      </c>
      <c r="B22030" s="1">
        <v>38411</v>
      </c>
      <c r="C22030" t="s">
        <v>16</v>
      </c>
      <c r="D22030" t="s">
        <v>1567</v>
      </c>
      <c r="E22030" t="s">
        <v>1568</v>
      </c>
      <c r="G22030" s="6" t="s">
        <v>29</v>
      </c>
      <c r="H22030" t="s">
        <v>30</v>
      </c>
      <c r="I22030" t="s">
        <v>26</v>
      </c>
      <c r="J22030" t="s">
        <v>27</v>
      </c>
      <c r="K22030">
        <v>30</v>
      </c>
      <c r="L22030">
        <v>12.65</v>
      </c>
      <c r="M22030" t="s">
        <v>59</v>
      </c>
      <c r="N22030">
        <v>12.65</v>
      </c>
      <c r="P22030" cm="1">
        <f t="array" ref="P22030">IF(Q22030&gt;0,INDEX(Q22030:Q43754,MATCH(TRUE,INDEX(Q22030:Q43754="",,),0)-1),"")</f>
        <v>4</v>
      </c>
      <c r="Q22030">
        <f t="shared" si="654"/>
        <v>2</v>
      </c>
      <c r="R22030">
        <f t="shared" si="653"/>
        <v>0</v>
      </c>
    </row>
    <row r="22031" spans="1:18" x14ac:dyDescent="0.3">
      <c r="A22031" t="s">
        <v>919</v>
      </c>
      <c r="B22031" s="1">
        <v>38411</v>
      </c>
      <c r="C22031" t="s">
        <v>16</v>
      </c>
      <c r="D22031" t="s">
        <v>1567</v>
      </c>
      <c r="E22031" t="s">
        <v>1568</v>
      </c>
      <c r="G22031" s="6" t="s">
        <v>29</v>
      </c>
      <c r="H22031" t="s">
        <v>126</v>
      </c>
      <c r="I22031" t="s">
        <v>26</v>
      </c>
      <c r="J22031" t="s">
        <v>27</v>
      </c>
      <c r="K22031">
        <v>100</v>
      </c>
      <c r="L22031">
        <v>13.8</v>
      </c>
      <c r="M22031" t="s">
        <v>59</v>
      </c>
      <c r="N22031">
        <v>13.8</v>
      </c>
      <c r="P22031" cm="1">
        <f t="array" ref="P22031">IF(Q22031&gt;0,INDEX(Q22031:Q43755,MATCH(TRUE,INDEX(Q22031:Q43755="",,),0)-1),"")</f>
        <v>4</v>
      </c>
      <c r="Q22031">
        <f t="shared" si="654"/>
        <v>2</v>
      </c>
      <c r="R22031">
        <f t="shared" si="653"/>
        <v>0</v>
      </c>
    </row>
    <row r="22032" spans="1:18" x14ac:dyDescent="0.3">
      <c r="A22032" t="s">
        <v>919</v>
      </c>
      <c r="B22032" s="1">
        <v>38411</v>
      </c>
      <c r="C22032" t="s">
        <v>16</v>
      </c>
      <c r="D22032" t="s">
        <v>1567</v>
      </c>
      <c r="E22032" t="s">
        <v>1568</v>
      </c>
      <c r="G22032" s="6" t="s">
        <v>29</v>
      </c>
      <c r="H22032" t="s">
        <v>69</v>
      </c>
      <c r="I22032" t="s">
        <v>26</v>
      </c>
      <c r="J22032" t="s">
        <v>27</v>
      </c>
      <c r="K22032">
        <v>13</v>
      </c>
      <c r="L22032">
        <v>12.05</v>
      </c>
      <c r="M22032" t="s">
        <v>59</v>
      </c>
      <c r="N22032">
        <v>12.05</v>
      </c>
      <c r="P22032" cm="1">
        <f t="array" ref="P22032">IF(Q22032&gt;0,INDEX(Q22032:Q43756,MATCH(TRUE,INDEX(Q22032:Q43756="",,),0)-1),"")</f>
        <v>4</v>
      </c>
      <c r="Q22032">
        <f t="shared" si="654"/>
        <v>2</v>
      </c>
      <c r="R22032">
        <f t="shared" si="653"/>
        <v>0</v>
      </c>
    </row>
    <row r="22033" spans="1:18" x14ac:dyDescent="0.3">
      <c r="A22033" t="s">
        <v>919</v>
      </c>
      <c r="B22033" s="1">
        <v>38411</v>
      </c>
      <c r="C22033" t="s">
        <v>16</v>
      </c>
      <c r="D22033" t="s">
        <v>1567</v>
      </c>
      <c r="E22033" t="s">
        <v>1568</v>
      </c>
      <c r="G22033" s="6" t="s">
        <v>29</v>
      </c>
      <c r="H22033" t="s">
        <v>28</v>
      </c>
      <c r="I22033" t="s">
        <v>26</v>
      </c>
      <c r="J22033" t="s">
        <v>27</v>
      </c>
      <c r="K22033">
        <v>6</v>
      </c>
      <c r="L22033">
        <v>22.65</v>
      </c>
      <c r="M22033" t="s">
        <v>59</v>
      </c>
      <c r="N22033">
        <v>22.65</v>
      </c>
      <c r="P22033" cm="1">
        <f t="array" ref="P22033">IF(Q22033&gt;0,INDEX(Q22033:Q43757,MATCH(TRUE,INDEX(Q22033:Q43757="",,),0)-1),"")</f>
        <v>4</v>
      </c>
      <c r="Q22033">
        <f t="shared" si="654"/>
        <v>2</v>
      </c>
      <c r="R22033">
        <f t="shared" si="653"/>
        <v>0</v>
      </c>
    </row>
    <row r="22034" spans="1:18" x14ac:dyDescent="0.3">
      <c r="A22034" t="s">
        <v>919</v>
      </c>
      <c r="B22034" s="1">
        <v>38411</v>
      </c>
      <c r="C22034" t="s">
        <v>16</v>
      </c>
      <c r="D22034" t="s">
        <v>1567</v>
      </c>
      <c r="E22034" t="s">
        <v>1568</v>
      </c>
      <c r="G22034" t="s">
        <v>19</v>
      </c>
      <c r="H22034" t="s">
        <v>25</v>
      </c>
      <c r="I22034" t="s">
        <v>26</v>
      </c>
      <c r="J22034" t="s">
        <v>27</v>
      </c>
      <c r="K22034">
        <v>279</v>
      </c>
      <c r="L22034">
        <v>25.3</v>
      </c>
      <c r="M22034" t="s">
        <v>518</v>
      </c>
      <c r="N22034">
        <v>25.3</v>
      </c>
      <c r="P22034" cm="1">
        <f t="array" ref="P22034">IF(Q22034&gt;0,INDEX(Q22034:Q43758,MATCH(TRUE,INDEX(Q22034:Q43758="",,),0)-1),"")</f>
        <v>4</v>
      </c>
      <c r="Q22034">
        <f t="shared" si="654"/>
        <v>3</v>
      </c>
      <c r="R22034">
        <f t="shared" si="653"/>
        <v>0</v>
      </c>
    </row>
    <row r="22035" spans="1:18" x14ac:dyDescent="0.3">
      <c r="A22035" t="s">
        <v>919</v>
      </c>
      <c r="B22035" s="1">
        <v>38411</v>
      </c>
      <c r="C22035" t="s">
        <v>16</v>
      </c>
      <c r="D22035" t="s">
        <v>1567</v>
      </c>
      <c r="E22035" t="s">
        <v>1568</v>
      </c>
      <c r="G22035" t="s">
        <v>19</v>
      </c>
      <c r="H22035" t="s">
        <v>41</v>
      </c>
      <c r="I22035" t="s">
        <v>26</v>
      </c>
      <c r="J22035" t="s">
        <v>27</v>
      </c>
      <c r="K22035">
        <v>81</v>
      </c>
      <c r="L22035">
        <v>50.7</v>
      </c>
      <c r="M22035" t="s">
        <v>518</v>
      </c>
      <c r="N22035">
        <v>150</v>
      </c>
      <c r="P22035" cm="1">
        <f t="array" ref="P22035">IF(Q22035&gt;0,INDEX(Q22035:Q43759,MATCH(TRUE,INDEX(Q22035:Q43759="",,),0)-1),"")</f>
        <v>4</v>
      </c>
      <c r="Q22035">
        <f t="shared" si="654"/>
        <v>3</v>
      </c>
      <c r="R22035">
        <f t="shared" si="653"/>
        <v>0</v>
      </c>
    </row>
    <row r="22036" spans="1:18" x14ac:dyDescent="0.3">
      <c r="A22036" t="s">
        <v>919</v>
      </c>
      <c r="B22036" s="1">
        <v>38411</v>
      </c>
      <c r="C22036" t="s">
        <v>16</v>
      </c>
      <c r="D22036" t="s">
        <v>1567</v>
      </c>
      <c r="E22036" t="s">
        <v>1568</v>
      </c>
      <c r="G22036" t="s">
        <v>19</v>
      </c>
      <c r="H22036" t="s">
        <v>43</v>
      </c>
      <c r="I22036" t="s">
        <v>26</v>
      </c>
      <c r="J22036" t="s">
        <v>27</v>
      </c>
      <c r="K22036">
        <v>361</v>
      </c>
      <c r="L22036">
        <v>14.85</v>
      </c>
      <c r="M22036" t="s">
        <v>518</v>
      </c>
      <c r="N22036">
        <v>14.85</v>
      </c>
      <c r="P22036" cm="1">
        <f t="array" ref="P22036">IF(Q22036&gt;0,INDEX(Q22036:Q43760,MATCH(TRUE,INDEX(Q22036:Q43760="",,),0)-1),"")</f>
        <v>4</v>
      </c>
      <c r="Q22036">
        <f t="shared" si="654"/>
        <v>3</v>
      </c>
      <c r="R22036">
        <f t="shared" si="653"/>
        <v>0</v>
      </c>
    </row>
    <row r="22037" spans="1:18" x14ac:dyDescent="0.3">
      <c r="A22037" t="s">
        <v>919</v>
      </c>
      <c r="B22037" s="1">
        <v>38411</v>
      </c>
      <c r="C22037" t="s">
        <v>16</v>
      </c>
      <c r="D22037" t="s">
        <v>1567</v>
      </c>
      <c r="E22037" t="s">
        <v>1568</v>
      </c>
      <c r="G22037" s="6" t="s">
        <v>29</v>
      </c>
      <c r="H22037" t="s">
        <v>41</v>
      </c>
      <c r="I22037" t="s">
        <v>21</v>
      </c>
      <c r="J22037" t="s">
        <v>22</v>
      </c>
      <c r="K22037">
        <v>8</v>
      </c>
      <c r="L22037">
        <v>41</v>
      </c>
      <c r="M22037" t="s">
        <v>518</v>
      </c>
      <c r="N22037">
        <v>41</v>
      </c>
      <c r="P22037" cm="1">
        <f t="array" ref="P22037">IF(Q22037&gt;0,INDEX(Q22037:Q43761,MATCH(TRUE,INDEX(Q22037:Q43761="",,),0)-1),"")</f>
        <v>4</v>
      </c>
      <c r="Q22037">
        <f t="shared" si="654"/>
        <v>3</v>
      </c>
      <c r="R22037">
        <f t="shared" si="653"/>
        <v>0</v>
      </c>
    </row>
    <row r="22038" spans="1:18" x14ac:dyDescent="0.3">
      <c r="A22038" t="s">
        <v>919</v>
      </c>
      <c r="B22038" s="1">
        <v>38411</v>
      </c>
      <c r="C22038" t="s">
        <v>16</v>
      </c>
      <c r="D22038" t="s">
        <v>1567</v>
      </c>
      <c r="E22038" t="s">
        <v>1568</v>
      </c>
      <c r="G22038" s="6" t="s">
        <v>29</v>
      </c>
      <c r="H22038" t="s">
        <v>43</v>
      </c>
      <c r="I22038" t="s">
        <v>21</v>
      </c>
      <c r="J22038" t="s">
        <v>22</v>
      </c>
      <c r="K22038">
        <v>3.7</v>
      </c>
      <c r="L22038">
        <v>109</v>
      </c>
      <c r="M22038" t="s">
        <v>518</v>
      </c>
      <c r="N22038">
        <v>109</v>
      </c>
      <c r="P22038" cm="1">
        <f t="array" ref="P22038">IF(Q22038&gt;0,INDEX(Q22038:Q43762,MATCH(TRUE,INDEX(Q22038:Q43762="",,),0)-1),"")</f>
        <v>4</v>
      </c>
      <c r="Q22038">
        <f t="shared" si="654"/>
        <v>3</v>
      </c>
      <c r="R22038">
        <f t="shared" si="653"/>
        <v>0</v>
      </c>
    </row>
    <row r="22039" spans="1:18" x14ac:dyDescent="0.3">
      <c r="A22039" t="s">
        <v>919</v>
      </c>
      <c r="B22039" s="1">
        <v>38411</v>
      </c>
      <c r="C22039" t="s">
        <v>16</v>
      </c>
      <c r="D22039" t="s">
        <v>1567</v>
      </c>
      <c r="E22039" t="s">
        <v>1568</v>
      </c>
      <c r="G22039" s="6" t="s">
        <v>29</v>
      </c>
      <c r="H22039" t="s">
        <v>30</v>
      </c>
      <c r="I22039" t="s">
        <v>26</v>
      </c>
      <c r="J22039" t="s">
        <v>27</v>
      </c>
      <c r="K22039">
        <v>30</v>
      </c>
      <c r="L22039">
        <v>12.65</v>
      </c>
      <c r="M22039" t="s">
        <v>518</v>
      </c>
      <c r="N22039">
        <v>12.65</v>
      </c>
      <c r="P22039" cm="1">
        <f t="array" ref="P22039">IF(Q22039&gt;0,INDEX(Q22039:Q43763,MATCH(TRUE,INDEX(Q22039:Q43763="",,),0)-1),"")</f>
        <v>4</v>
      </c>
      <c r="Q22039">
        <f t="shared" si="654"/>
        <v>3</v>
      </c>
      <c r="R22039">
        <f t="shared" si="653"/>
        <v>0</v>
      </c>
    </row>
    <row r="22040" spans="1:18" x14ac:dyDescent="0.3">
      <c r="A22040" t="s">
        <v>919</v>
      </c>
      <c r="B22040" s="1">
        <v>38411</v>
      </c>
      <c r="C22040" t="s">
        <v>16</v>
      </c>
      <c r="D22040" t="s">
        <v>1567</v>
      </c>
      <c r="E22040" t="s">
        <v>1568</v>
      </c>
      <c r="G22040" s="6" t="s">
        <v>29</v>
      </c>
      <c r="H22040" t="s">
        <v>126</v>
      </c>
      <c r="I22040" t="s">
        <v>26</v>
      </c>
      <c r="J22040" t="s">
        <v>27</v>
      </c>
      <c r="K22040">
        <v>100</v>
      </c>
      <c r="L22040">
        <v>13.8</v>
      </c>
      <c r="M22040" t="s">
        <v>518</v>
      </c>
      <c r="N22040">
        <v>13.8</v>
      </c>
      <c r="P22040" cm="1">
        <f t="array" ref="P22040">IF(Q22040&gt;0,INDEX(Q22040:Q43764,MATCH(TRUE,INDEX(Q22040:Q43764="",,),0)-1),"")</f>
        <v>4</v>
      </c>
      <c r="Q22040">
        <f t="shared" si="654"/>
        <v>3</v>
      </c>
      <c r="R22040">
        <f t="shared" si="653"/>
        <v>0</v>
      </c>
    </row>
    <row r="22041" spans="1:18" x14ac:dyDescent="0.3">
      <c r="A22041" t="s">
        <v>919</v>
      </c>
      <c r="B22041" s="1">
        <v>38411</v>
      </c>
      <c r="C22041" t="s">
        <v>16</v>
      </c>
      <c r="D22041" t="s">
        <v>1567</v>
      </c>
      <c r="E22041" t="s">
        <v>1568</v>
      </c>
      <c r="G22041" s="6" t="s">
        <v>29</v>
      </c>
      <c r="H22041" t="s">
        <v>69</v>
      </c>
      <c r="I22041" t="s">
        <v>26</v>
      </c>
      <c r="J22041" t="s">
        <v>27</v>
      </c>
      <c r="K22041">
        <v>13</v>
      </c>
      <c r="L22041">
        <v>12.05</v>
      </c>
      <c r="M22041" t="s">
        <v>518</v>
      </c>
      <c r="N22041">
        <v>12.05</v>
      </c>
      <c r="P22041" cm="1">
        <f t="array" ref="P22041">IF(Q22041&gt;0,INDEX(Q22041:Q43765,MATCH(TRUE,INDEX(Q22041:Q43765="",,),0)-1),"")</f>
        <v>4</v>
      </c>
      <c r="Q22041">
        <f t="shared" si="654"/>
        <v>3</v>
      </c>
      <c r="R22041">
        <f t="shared" si="653"/>
        <v>0</v>
      </c>
    </row>
    <row r="22042" spans="1:18" x14ac:dyDescent="0.3">
      <c r="A22042" t="s">
        <v>919</v>
      </c>
      <c r="B22042" s="1">
        <v>38411</v>
      </c>
      <c r="C22042" t="s">
        <v>16</v>
      </c>
      <c r="D22042" t="s">
        <v>1567</v>
      </c>
      <c r="E22042" t="s">
        <v>1568</v>
      </c>
      <c r="G22042" s="6" t="s">
        <v>29</v>
      </c>
      <c r="H22042" t="s">
        <v>28</v>
      </c>
      <c r="I22042" t="s">
        <v>26</v>
      </c>
      <c r="J22042" t="s">
        <v>27</v>
      </c>
      <c r="K22042">
        <v>6</v>
      </c>
      <c r="L22042">
        <v>22.65</v>
      </c>
      <c r="M22042" t="s">
        <v>518</v>
      </c>
      <c r="N22042">
        <v>22.65</v>
      </c>
      <c r="P22042" cm="1">
        <f t="array" ref="P22042">IF(Q22042&gt;0,INDEX(Q22042:Q43766,MATCH(TRUE,INDEX(Q22042:Q43766="",,),0)-1),"")</f>
        <v>4</v>
      </c>
      <c r="Q22042">
        <f t="shared" si="654"/>
        <v>3</v>
      </c>
      <c r="R22042">
        <f t="shared" si="653"/>
        <v>0</v>
      </c>
    </row>
    <row r="22043" spans="1:18" x14ac:dyDescent="0.3">
      <c r="A22043" t="s">
        <v>919</v>
      </c>
      <c r="B22043" s="1">
        <v>38411</v>
      </c>
      <c r="C22043" t="s">
        <v>16</v>
      </c>
      <c r="D22043" t="s">
        <v>1567</v>
      </c>
      <c r="E22043" t="s">
        <v>1568</v>
      </c>
      <c r="G22043" t="s">
        <v>19</v>
      </c>
      <c r="H22043" t="s">
        <v>25</v>
      </c>
      <c r="I22043" t="s">
        <v>26</v>
      </c>
      <c r="J22043" t="s">
        <v>27</v>
      </c>
      <c r="K22043">
        <v>279</v>
      </c>
      <c r="L22043">
        <v>25.3</v>
      </c>
      <c r="M22043" t="s">
        <v>32</v>
      </c>
      <c r="N22043">
        <v>32</v>
      </c>
      <c r="P22043" cm="1">
        <f t="array" ref="P22043">IF(Q22043&gt;0,INDEX(Q22043:Q43767,MATCH(TRUE,INDEX(Q22043:Q43767="",,),0)-1),"")</f>
        <v>4</v>
      </c>
      <c r="Q22043">
        <f t="shared" si="654"/>
        <v>4</v>
      </c>
      <c r="R22043">
        <f t="shared" si="653"/>
        <v>0</v>
      </c>
    </row>
    <row r="22044" spans="1:18" x14ac:dyDescent="0.3">
      <c r="A22044" t="s">
        <v>919</v>
      </c>
      <c r="B22044" s="1">
        <v>38411</v>
      </c>
      <c r="C22044" t="s">
        <v>16</v>
      </c>
      <c r="D22044" t="s">
        <v>1567</v>
      </c>
      <c r="E22044" t="s">
        <v>1568</v>
      </c>
      <c r="G22044" t="s">
        <v>19</v>
      </c>
      <c r="H22044" t="s">
        <v>41</v>
      </c>
      <c r="I22044" t="s">
        <v>26</v>
      </c>
      <c r="J22044" t="s">
        <v>27</v>
      </c>
      <c r="K22044">
        <v>81</v>
      </c>
      <c r="L22044">
        <v>50.7</v>
      </c>
      <c r="M22044" t="s">
        <v>32</v>
      </c>
      <c r="N22044">
        <v>50.7</v>
      </c>
      <c r="P22044" cm="1">
        <f t="array" ref="P22044">IF(Q22044&gt;0,INDEX(Q22044:Q43768,MATCH(TRUE,INDEX(Q22044:Q43768="",,),0)-1),"")</f>
        <v>4</v>
      </c>
      <c r="Q22044">
        <f t="shared" si="654"/>
        <v>4</v>
      </c>
      <c r="R22044">
        <f t="shared" si="653"/>
        <v>0</v>
      </c>
    </row>
    <row r="22045" spans="1:18" x14ac:dyDescent="0.3">
      <c r="A22045" t="s">
        <v>919</v>
      </c>
      <c r="B22045" s="1">
        <v>38411</v>
      </c>
      <c r="C22045" t="s">
        <v>16</v>
      </c>
      <c r="D22045" t="s">
        <v>1567</v>
      </c>
      <c r="E22045" t="s">
        <v>1568</v>
      </c>
      <c r="G22045" t="s">
        <v>19</v>
      </c>
      <c r="H22045" t="s">
        <v>43</v>
      </c>
      <c r="I22045" t="s">
        <v>26</v>
      </c>
      <c r="J22045" t="s">
        <v>27</v>
      </c>
      <c r="K22045">
        <v>361</v>
      </c>
      <c r="L22045">
        <v>14.85</v>
      </c>
      <c r="M22045" t="s">
        <v>32</v>
      </c>
      <c r="N22045">
        <v>20.14</v>
      </c>
      <c r="P22045" cm="1">
        <f t="array" ref="P22045">IF(Q22045&gt;0,INDEX(Q22045:Q43769,MATCH(TRUE,INDEX(Q22045:Q43769="",,),0)-1),"")</f>
        <v>4</v>
      </c>
      <c r="Q22045">
        <f t="shared" si="654"/>
        <v>4</v>
      </c>
      <c r="R22045">
        <f t="shared" si="653"/>
        <v>0</v>
      </c>
    </row>
    <row r="22046" spans="1:18" x14ac:dyDescent="0.3">
      <c r="A22046" t="s">
        <v>919</v>
      </c>
      <c r="B22046" s="1">
        <v>38411</v>
      </c>
      <c r="C22046" t="s">
        <v>16</v>
      </c>
      <c r="D22046" t="s">
        <v>1567</v>
      </c>
      <c r="E22046" t="s">
        <v>1568</v>
      </c>
      <c r="G22046" s="6" t="s">
        <v>29</v>
      </c>
      <c r="H22046" t="s">
        <v>41</v>
      </c>
      <c r="I22046" t="s">
        <v>21</v>
      </c>
      <c r="J22046" t="s">
        <v>22</v>
      </c>
      <c r="K22046">
        <v>8</v>
      </c>
      <c r="L22046">
        <v>41</v>
      </c>
      <c r="M22046" t="s">
        <v>32</v>
      </c>
      <c r="N22046">
        <v>41</v>
      </c>
      <c r="P22046" cm="1">
        <f t="array" ref="P22046">IF(Q22046&gt;0,INDEX(Q22046:Q43770,MATCH(TRUE,INDEX(Q22046:Q43770="",,),0)-1),"")</f>
        <v>4</v>
      </c>
      <c r="Q22046">
        <f t="shared" si="654"/>
        <v>4</v>
      </c>
      <c r="R22046">
        <f t="shared" si="653"/>
        <v>0</v>
      </c>
    </row>
    <row r="22047" spans="1:18" x14ac:dyDescent="0.3">
      <c r="A22047" t="s">
        <v>919</v>
      </c>
      <c r="B22047" s="1">
        <v>38411</v>
      </c>
      <c r="C22047" t="s">
        <v>16</v>
      </c>
      <c r="D22047" t="s">
        <v>1567</v>
      </c>
      <c r="E22047" t="s">
        <v>1568</v>
      </c>
      <c r="G22047" s="6" t="s">
        <v>29</v>
      </c>
      <c r="H22047" t="s">
        <v>43</v>
      </c>
      <c r="I22047" t="s">
        <v>21</v>
      </c>
      <c r="J22047" t="s">
        <v>22</v>
      </c>
      <c r="K22047">
        <v>3.7</v>
      </c>
      <c r="L22047">
        <v>109</v>
      </c>
      <c r="M22047" t="s">
        <v>32</v>
      </c>
      <c r="N22047">
        <v>109</v>
      </c>
      <c r="P22047" cm="1">
        <f t="array" ref="P22047">IF(Q22047&gt;0,INDEX(Q22047:Q43771,MATCH(TRUE,INDEX(Q22047:Q43771="",,),0)-1),"")</f>
        <v>4</v>
      </c>
      <c r="Q22047">
        <f t="shared" si="654"/>
        <v>4</v>
      </c>
      <c r="R22047">
        <f t="shared" si="653"/>
        <v>0</v>
      </c>
    </row>
    <row r="22048" spans="1:18" x14ac:dyDescent="0.3">
      <c r="A22048" t="s">
        <v>919</v>
      </c>
      <c r="B22048" s="1">
        <v>38411</v>
      </c>
      <c r="C22048" t="s">
        <v>16</v>
      </c>
      <c r="D22048" t="s">
        <v>1567</v>
      </c>
      <c r="E22048" t="s">
        <v>1568</v>
      </c>
      <c r="G22048" s="6" t="s">
        <v>29</v>
      </c>
      <c r="H22048" t="s">
        <v>30</v>
      </c>
      <c r="I22048" t="s">
        <v>26</v>
      </c>
      <c r="J22048" t="s">
        <v>27</v>
      </c>
      <c r="K22048">
        <v>30</v>
      </c>
      <c r="L22048">
        <v>12.65</v>
      </c>
      <c r="M22048" t="s">
        <v>32</v>
      </c>
      <c r="N22048">
        <v>12.65</v>
      </c>
      <c r="P22048" cm="1">
        <f t="array" ref="P22048">IF(Q22048&gt;0,INDEX(Q22048:Q43772,MATCH(TRUE,INDEX(Q22048:Q43772="",,),0)-1),"")</f>
        <v>4</v>
      </c>
      <c r="Q22048">
        <f t="shared" si="654"/>
        <v>4</v>
      </c>
      <c r="R22048">
        <f t="shared" si="653"/>
        <v>0</v>
      </c>
    </row>
    <row r="22049" spans="1:18" x14ac:dyDescent="0.3">
      <c r="A22049" t="s">
        <v>919</v>
      </c>
      <c r="B22049" s="1">
        <v>38411</v>
      </c>
      <c r="C22049" t="s">
        <v>16</v>
      </c>
      <c r="D22049" t="s">
        <v>1567</v>
      </c>
      <c r="E22049" t="s">
        <v>1568</v>
      </c>
      <c r="G22049" s="6" t="s">
        <v>29</v>
      </c>
      <c r="H22049" t="s">
        <v>126</v>
      </c>
      <c r="I22049" t="s">
        <v>26</v>
      </c>
      <c r="J22049" t="s">
        <v>27</v>
      </c>
      <c r="K22049">
        <v>100</v>
      </c>
      <c r="L22049">
        <v>13.8</v>
      </c>
      <c r="M22049" t="s">
        <v>32</v>
      </c>
      <c r="N22049">
        <v>13.8</v>
      </c>
      <c r="P22049" cm="1">
        <f t="array" ref="P22049">IF(Q22049&gt;0,INDEX(Q22049:Q43773,MATCH(TRUE,INDEX(Q22049:Q43773="",,),0)-1),"")</f>
        <v>4</v>
      </c>
      <c r="Q22049">
        <f t="shared" si="654"/>
        <v>4</v>
      </c>
      <c r="R22049">
        <f t="shared" si="653"/>
        <v>0</v>
      </c>
    </row>
    <row r="22050" spans="1:18" x14ac:dyDescent="0.3">
      <c r="A22050" t="s">
        <v>919</v>
      </c>
      <c r="B22050" s="1">
        <v>38411</v>
      </c>
      <c r="C22050" t="s">
        <v>16</v>
      </c>
      <c r="D22050" t="s">
        <v>1567</v>
      </c>
      <c r="E22050" t="s">
        <v>1568</v>
      </c>
      <c r="G22050" s="6" t="s">
        <v>29</v>
      </c>
      <c r="H22050" t="s">
        <v>69</v>
      </c>
      <c r="I22050" t="s">
        <v>26</v>
      </c>
      <c r="J22050" t="s">
        <v>27</v>
      </c>
      <c r="K22050">
        <v>13</v>
      </c>
      <c r="L22050">
        <v>12.05</v>
      </c>
      <c r="M22050" t="s">
        <v>32</v>
      </c>
      <c r="N22050">
        <v>12.05</v>
      </c>
      <c r="P22050" cm="1">
        <f t="array" ref="P22050">IF(Q22050&gt;0,INDEX(Q22050:Q43774,MATCH(TRUE,INDEX(Q22050:Q43774="",,),0)-1),"")</f>
        <v>4</v>
      </c>
      <c r="Q22050">
        <f t="shared" si="654"/>
        <v>4</v>
      </c>
      <c r="R22050">
        <f t="shared" si="653"/>
        <v>0</v>
      </c>
    </row>
    <row r="22051" spans="1:18" x14ac:dyDescent="0.3">
      <c r="A22051" t="s">
        <v>919</v>
      </c>
      <c r="B22051" s="1">
        <v>38411</v>
      </c>
      <c r="C22051" t="s">
        <v>16</v>
      </c>
      <c r="D22051" t="s">
        <v>1567</v>
      </c>
      <c r="E22051" t="s">
        <v>1568</v>
      </c>
      <c r="G22051" s="6" t="s">
        <v>29</v>
      </c>
      <c r="H22051" t="s">
        <v>28</v>
      </c>
      <c r="I22051" t="s">
        <v>26</v>
      </c>
      <c r="J22051" t="s">
        <v>27</v>
      </c>
      <c r="K22051">
        <v>6</v>
      </c>
      <c r="L22051">
        <v>22.65</v>
      </c>
      <c r="M22051" t="s">
        <v>32</v>
      </c>
      <c r="N22051">
        <v>22.65</v>
      </c>
      <c r="P22051" cm="1">
        <f t="array" ref="P22051">IF(Q22051&gt;0,INDEX(Q22051:Q43775,MATCH(TRUE,INDEX(Q22051:Q43775="",,),0)-1),"")</f>
        <v>4</v>
      </c>
      <c r="Q22051">
        <f t="shared" si="654"/>
        <v>4</v>
      </c>
      <c r="R22051">
        <f t="shared" si="653"/>
        <v>0</v>
      </c>
    </row>
    <row r="22052" spans="1:18" x14ac:dyDescent="0.3">
      <c r="P22052" t="str" cm="1">
        <f t="array" ref="P22052">IF(Q22052&gt;0,INDEX(Q22052:Q43776,MATCH(TRUE,INDEX(Q22052:Q43776="",,),0)-1),"")</f>
        <v/>
      </c>
      <c r="R22052" t="str">
        <f t="shared" si="653"/>
        <v/>
      </c>
    </row>
    <row r="22053" spans="1:18" x14ac:dyDescent="0.3">
      <c r="A22053" t="s">
        <v>919</v>
      </c>
      <c r="B22053" s="1">
        <v>38411</v>
      </c>
      <c r="C22053" t="s">
        <v>16</v>
      </c>
      <c r="D22053" t="s">
        <v>1569</v>
      </c>
      <c r="E22053" t="s">
        <v>1570</v>
      </c>
      <c r="G22053" t="s">
        <v>19</v>
      </c>
      <c r="H22053" t="s">
        <v>28</v>
      </c>
      <c r="I22053" t="s">
        <v>26</v>
      </c>
      <c r="J22053" t="s">
        <v>27</v>
      </c>
      <c r="K22053">
        <v>687</v>
      </c>
      <c r="L22053">
        <v>20.100000000000001</v>
      </c>
      <c r="M22053" t="s">
        <v>922</v>
      </c>
      <c r="N22053">
        <v>44.78</v>
      </c>
      <c r="O22053" t="s">
        <v>24</v>
      </c>
      <c r="P22053" cm="1">
        <f t="array" ref="P22053">IF(Q22053&gt;0,INDEX(Q22053:Q43777,MATCH(TRUE,INDEX(Q22053:Q43777="",,),0)-1),"")</f>
        <v>6</v>
      </c>
      <c r="Q22053">
        <v>1</v>
      </c>
      <c r="R22053">
        <f t="shared" si="653"/>
        <v>0</v>
      </c>
    </row>
    <row r="22054" spans="1:18" x14ac:dyDescent="0.3">
      <c r="A22054" t="s">
        <v>919</v>
      </c>
      <c r="B22054" s="1">
        <v>38411</v>
      </c>
      <c r="C22054" t="s">
        <v>16</v>
      </c>
      <c r="D22054" t="s">
        <v>1569</v>
      </c>
      <c r="E22054" t="s">
        <v>1570</v>
      </c>
      <c r="G22054" s="6" t="s">
        <v>29</v>
      </c>
      <c r="H22054" t="s">
        <v>28</v>
      </c>
      <c r="I22054" t="s">
        <v>21</v>
      </c>
      <c r="J22054" t="s">
        <v>22</v>
      </c>
      <c r="K22054">
        <v>14.4</v>
      </c>
      <c r="L22054">
        <v>83</v>
      </c>
      <c r="M22054" t="s">
        <v>922</v>
      </c>
      <c r="N22054">
        <v>83</v>
      </c>
      <c r="O22054" t="s">
        <v>24</v>
      </c>
      <c r="P22054" cm="1">
        <f t="array" ref="P22054">IF(Q22054&gt;0,INDEX(Q22054:Q43778,MATCH(TRUE,INDEX(Q22054:Q43778="",,),0)-1),"")</f>
        <v>6</v>
      </c>
      <c r="Q22054">
        <v>1</v>
      </c>
      <c r="R22054">
        <f t="shared" si="653"/>
        <v>0</v>
      </c>
    </row>
    <row r="22055" spans="1:18" x14ac:dyDescent="0.3">
      <c r="A22055" t="s">
        <v>919</v>
      </c>
      <c r="B22055" s="1">
        <v>38411</v>
      </c>
      <c r="C22055" t="s">
        <v>16</v>
      </c>
      <c r="D22055" t="s">
        <v>1569</v>
      </c>
      <c r="E22055" t="s">
        <v>1570</v>
      </c>
      <c r="G22055" t="s">
        <v>19</v>
      </c>
      <c r="H22055" t="s">
        <v>28</v>
      </c>
      <c r="I22055" t="s">
        <v>26</v>
      </c>
      <c r="J22055" t="s">
        <v>27</v>
      </c>
      <c r="K22055">
        <v>687</v>
      </c>
      <c r="L22055">
        <v>20.100000000000001</v>
      </c>
      <c r="M22055" t="s">
        <v>34</v>
      </c>
      <c r="N22055">
        <v>39.81</v>
      </c>
      <c r="P22055" cm="1">
        <f t="array" ref="P22055">IF(Q22055&gt;0,INDEX(Q22055:Q43779,MATCH(TRUE,INDEX(Q22055:Q43779="",,),0)-1),"")</f>
        <v>6</v>
      </c>
      <c r="Q22055">
        <v>2</v>
      </c>
      <c r="R22055">
        <f t="shared" si="653"/>
        <v>0</v>
      </c>
    </row>
    <row r="22056" spans="1:18" x14ac:dyDescent="0.3">
      <c r="A22056" t="s">
        <v>919</v>
      </c>
      <c r="B22056" s="1">
        <v>38411</v>
      </c>
      <c r="C22056" t="s">
        <v>16</v>
      </c>
      <c r="D22056" t="s">
        <v>1569</v>
      </c>
      <c r="E22056" t="s">
        <v>1570</v>
      </c>
      <c r="G22056" s="6" t="s">
        <v>29</v>
      </c>
      <c r="H22056" t="s">
        <v>28</v>
      </c>
      <c r="I22056" t="s">
        <v>21</v>
      </c>
      <c r="J22056" t="s">
        <v>22</v>
      </c>
      <c r="K22056">
        <v>14.4</v>
      </c>
      <c r="L22056">
        <v>83</v>
      </c>
      <c r="M22056" t="s">
        <v>34</v>
      </c>
      <c r="N22056">
        <v>83</v>
      </c>
      <c r="P22056" cm="1">
        <f t="array" ref="P22056">IF(Q22056&gt;0,INDEX(Q22056:Q43780,MATCH(TRUE,INDEX(Q22056:Q43780="",,),0)-1),"")</f>
        <v>6</v>
      </c>
      <c r="Q22056">
        <v>2</v>
      </c>
      <c r="R22056">
        <f t="shared" si="653"/>
        <v>0</v>
      </c>
    </row>
    <row r="22057" spans="1:18" x14ac:dyDescent="0.3">
      <c r="A22057" t="s">
        <v>919</v>
      </c>
      <c r="B22057" s="1">
        <v>38411</v>
      </c>
      <c r="C22057" t="s">
        <v>16</v>
      </c>
      <c r="D22057" t="s">
        <v>1569</v>
      </c>
      <c r="E22057" t="s">
        <v>1570</v>
      </c>
      <c r="G22057" t="s">
        <v>19</v>
      </c>
      <c r="H22057" t="s">
        <v>28</v>
      </c>
      <c r="I22057" t="s">
        <v>26</v>
      </c>
      <c r="J22057" t="s">
        <v>27</v>
      </c>
      <c r="K22057">
        <v>687</v>
      </c>
      <c r="L22057">
        <v>20.100000000000001</v>
      </c>
      <c r="M22057" t="s">
        <v>518</v>
      </c>
      <c r="N22057">
        <v>39.1</v>
      </c>
      <c r="P22057" cm="1">
        <f t="array" ref="P22057">IF(Q22057&gt;0,INDEX(Q22057:Q43781,MATCH(TRUE,INDEX(Q22057:Q43781="",,),0)-1),"")</f>
        <v>6</v>
      </c>
      <c r="Q22057">
        <v>3</v>
      </c>
      <c r="R22057">
        <f t="shared" si="653"/>
        <v>0</v>
      </c>
    </row>
    <row r="22058" spans="1:18" x14ac:dyDescent="0.3">
      <c r="A22058" t="s">
        <v>919</v>
      </c>
      <c r="B22058" s="1">
        <v>38411</v>
      </c>
      <c r="C22058" t="s">
        <v>16</v>
      </c>
      <c r="D22058" t="s">
        <v>1569</v>
      </c>
      <c r="E22058" t="s">
        <v>1570</v>
      </c>
      <c r="G22058" s="6" t="s">
        <v>29</v>
      </c>
      <c r="H22058" t="s">
        <v>28</v>
      </c>
      <c r="I22058" t="s">
        <v>21</v>
      </c>
      <c r="J22058" t="s">
        <v>22</v>
      </c>
      <c r="K22058">
        <v>14.4</v>
      </c>
      <c r="L22058">
        <v>83</v>
      </c>
      <c r="M22058" t="s">
        <v>518</v>
      </c>
      <c r="N22058">
        <v>83</v>
      </c>
      <c r="P22058" cm="1">
        <f t="array" ref="P22058">IF(Q22058&gt;0,INDEX(Q22058:Q43782,MATCH(TRUE,INDEX(Q22058:Q43782="",,),0)-1),"")</f>
        <v>6</v>
      </c>
      <c r="Q22058">
        <v>3</v>
      </c>
      <c r="R22058">
        <f t="shared" si="653"/>
        <v>0</v>
      </c>
    </row>
    <row r="22059" spans="1:18" x14ac:dyDescent="0.3">
      <c r="A22059" t="s">
        <v>919</v>
      </c>
      <c r="B22059" s="1">
        <v>38411</v>
      </c>
      <c r="C22059" t="s">
        <v>16</v>
      </c>
      <c r="D22059" t="s">
        <v>1569</v>
      </c>
      <c r="E22059" t="s">
        <v>1570</v>
      </c>
      <c r="G22059" t="s">
        <v>19</v>
      </c>
      <c r="H22059" t="s">
        <v>28</v>
      </c>
      <c r="I22059" t="s">
        <v>26</v>
      </c>
      <c r="J22059" t="s">
        <v>27</v>
      </c>
      <c r="K22059">
        <v>687</v>
      </c>
      <c r="L22059">
        <v>20.100000000000001</v>
      </c>
      <c r="M22059" t="s">
        <v>32</v>
      </c>
      <c r="N22059">
        <v>35.049999999999997</v>
      </c>
      <c r="P22059" cm="1">
        <f t="array" ref="P22059">IF(Q22059&gt;0,INDEX(Q22059:Q43783,MATCH(TRUE,INDEX(Q22059:Q43783="",,),0)-1),"")</f>
        <v>6</v>
      </c>
      <c r="Q22059">
        <v>4</v>
      </c>
      <c r="R22059">
        <f t="shared" si="653"/>
        <v>0</v>
      </c>
    </row>
    <row r="22060" spans="1:18" x14ac:dyDescent="0.3">
      <c r="A22060" t="s">
        <v>919</v>
      </c>
      <c r="B22060" s="1">
        <v>38411</v>
      </c>
      <c r="C22060" t="s">
        <v>16</v>
      </c>
      <c r="D22060" t="s">
        <v>1569</v>
      </c>
      <c r="E22060" t="s">
        <v>1570</v>
      </c>
      <c r="G22060" s="6" t="s">
        <v>29</v>
      </c>
      <c r="H22060" t="s">
        <v>28</v>
      </c>
      <c r="I22060" t="s">
        <v>21</v>
      </c>
      <c r="J22060" t="s">
        <v>22</v>
      </c>
      <c r="K22060">
        <v>14.4</v>
      </c>
      <c r="L22060">
        <v>83</v>
      </c>
      <c r="M22060" t="s">
        <v>32</v>
      </c>
      <c r="N22060">
        <v>83</v>
      </c>
      <c r="P22060" cm="1">
        <f t="array" ref="P22060">IF(Q22060&gt;0,INDEX(Q22060:Q43784,MATCH(TRUE,INDEX(Q22060:Q43784="",,),0)-1),"")</f>
        <v>6</v>
      </c>
      <c r="Q22060">
        <v>4</v>
      </c>
      <c r="R22060">
        <f t="shared" si="653"/>
        <v>0</v>
      </c>
    </row>
    <row r="22061" spans="1:18" x14ac:dyDescent="0.3">
      <c r="A22061" t="s">
        <v>919</v>
      </c>
      <c r="B22061" s="1">
        <v>38411</v>
      </c>
      <c r="C22061" t="s">
        <v>16</v>
      </c>
      <c r="D22061" t="s">
        <v>1569</v>
      </c>
      <c r="E22061" t="s">
        <v>1570</v>
      </c>
      <c r="G22061" t="s">
        <v>19</v>
      </c>
      <c r="H22061" t="s">
        <v>28</v>
      </c>
      <c r="I22061" t="s">
        <v>26</v>
      </c>
      <c r="J22061" t="s">
        <v>27</v>
      </c>
      <c r="K22061">
        <v>687</v>
      </c>
      <c r="L22061">
        <v>20.100000000000001</v>
      </c>
      <c r="M22061" t="s">
        <v>74</v>
      </c>
      <c r="N22061">
        <v>30.21</v>
      </c>
      <c r="P22061" cm="1">
        <f t="array" ref="P22061">IF(Q22061&gt;0,INDEX(Q22061:Q43785,MATCH(TRUE,INDEX(Q22061:Q43785="",,),0)-1),"")</f>
        <v>6</v>
      </c>
      <c r="Q22061">
        <v>5</v>
      </c>
      <c r="R22061">
        <f t="shared" si="653"/>
        <v>0</v>
      </c>
    </row>
    <row r="22062" spans="1:18" x14ac:dyDescent="0.3">
      <c r="A22062" t="s">
        <v>919</v>
      </c>
      <c r="B22062" s="1">
        <v>38411</v>
      </c>
      <c r="C22062" t="s">
        <v>16</v>
      </c>
      <c r="D22062" t="s">
        <v>1569</v>
      </c>
      <c r="E22062" t="s">
        <v>1570</v>
      </c>
      <c r="G22062" s="6" t="s">
        <v>29</v>
      </c>
      <c r="H22062" t="s">
        <v>28</v>
      </c>
      <c r="I22062" t="s">
        <v>21</v>
      </c>
      <c r="J22062" t="s">
        <v>22</v>
      </c>
      <c r="K22062">
        <v>14.4</v>
      </c>
      <c r="L22062">
        <v>83</v>
      </c>
      <c r="M22062" t="s">
        <v>74</v>
      </c>
      <c r="N22062">
        <v>83</v>
      </c>
      <c r="P22062" cm="1">
        <f t="array" ref="P22062">IF(Q22062&gt;0,INDEX(Q22062:Q43786,MATCH(TRUE,INDEX(Q22062:Q43786="",,),0)-1),"")</f>
        <v>6</v>
      </c>
      <c r="Q22062">
        <v>5</v>
      </c>
      <c r="R22062">
        <f t="shared" si="653"/>
        <v>0</v>
      </c>
    </row>
    <row r="22063" spans="1:18" x14ac:dyDescent="0.3">
      <c r="A22063" t="s">
        <v>919</v>
      </c>
      <c r="B22063" s="1">
        <v>38411</v>
      </c>
      <c r="C22063" t="s">
        <v>16</v>
      </c>
      <c r="D22063" t="s">
        <v>1569</v>
      </c>
      <c r="E22063" t="s">
        <v>1570</v>
      </c>
      <c r="G22063" t="s">
        <v>19</v>
      </c>
      <c r="H22063" t="s">
        <v>28</v>
      </c>
      <c r="I22063" t="s">
        <v>26</v>
      </c>
      <c r="J22063" t="s">
        <v>27</v>
      </c>
      <c r="K22063">
        <v>687</v>
      </c>
      <c r="L22063">
        <v>20.100000000000001</v>
      </c>
      <c r="M22063" t="s">
        <v>44</v>
      </c>
      <c r="N22063">
        <v>28.89</v>
      </c>
      <c r="P22063" cm="1">
        <f t="array" ref="P22063">IF(Q22063&gt;0,INDEX(Q22063:Q43787,MATCH(TRUE,INDEX(Q22063:Q43787="",,),0)-1),"")</f>
        <v>6</v>
      </c>
      <c r="Q22063">
        <v>6</v>
      </c>
      <c r="R22063">
        <f t="shared" si="653"/>
        <v>0</v>
      </c>
    </row>
    <row r="22064" spans="1:18" x14ac:dyDescent="0.3">
      <c r="A22064" t="s">
        <v>919</v>
      </c>
      <c r="B22064" s="1">
        <v>38411</v>
      </c>
      <c r="C22064" t="s">
        <v>16</v>
      </c>
      <c r="D22064" t="s">
        <v>1569</v>
      </c>
      <c r="E22064" t="s">
        <v>1570</v>
      </c>
      <c r="G22064" s="6" t="s">
        <v>29</v>
      </c>
      <c r="H22064" t="s">
        <v>28</v>
      </c>
      <c r="I22064" t="s">
        <v>21</v>
      </c>
      <c r="J22064" t="s">
        <v>22</v>
      </c>
      <c r="K22064">
        <v>14.4</v>
      </c>
      <c r="L22064">
        <v>83</v>
      </c>
      <c r="M22064" t="s">
        <v>44</v>
      </c>
      <c r="N22064">
        <v>83</v>
      </c>
      <c r="P22064" cm="1">
        <f t="array" ref="P22064">IF(Q22064&gt;0,INDEX(Q22064:Q43788,MATCH(TRUE,INDEX(Q22064:Q43788="",,),0)-1),"")</f>
        <v>6</v>
      </c>
      <c r="Q22064">
        <v>6</v>
      </c>
      <c r="R22064">
        <f t="shared" ref="R22064:R22127" si="655">IF(P22064="","",0)</f>
        <v>0</v>
      </c>
    </row>
    <row r="22065" spans="1:18" x14ac:dyDescent="0.3">
      <c r="P22065" t="str" cm="1">
        <f t="array" ref="P22065">IF(Q22065&gt;0,INDEX(Q22065:Q43789,MATCH(TRUE,INDEX(Q22065:Q43789="",,),0)-1),"")</f>
        <v/>
      </c>
      <c r="R22065" t="str">
        <f t="shared" si="655"/>
        <v/>
      </c>
    </row>
    <row r="22066" spans="1:18" x14ac:dyDescent="0.3">
      <c r="A22066" t="s">
        <v>919</v>
      </c>
      <c r="B22066" s="1">
        <v>38411</v>
      </c>
      <c r="C22066" t="s">
        <v>16</v>
      </c>
      <c r="D22066" t="s">
        <v>1571</v>
      </c>
      <c r="E22066" t="s">
        <v>1572</v>
      </c>
      <c r="G22066" t="s">
        <v>19</v>
      </c>
      <c r="H22066" t="s">
        <v>20</v>
      </c>
      <c r="I22066" t="s">
        <v>21</v>
      </c>
      <c r="J22066" t="s">
        <v>22</v>
      </c>
      <c r="K22066">
        <v>16.2</v>
      </c>
      <c r="L22066">
        <v>358</v>
      </c>
      <c r="M22066" t="s">
        <v>59</v>
      </c>
      <c r="N22066">
        <v>876</v>
      </c>
      <c r="O22066" t="s">
        <v>24</v>
      </c>
      <c r="P22066" cm="1">
        <f t="array" ref="P22066">IF(Q22066&gt;0,INDEX(Q22066:Q43790,MATCH(TRUE,INDEX(Q22066:Q43790="",,),0)-1),"")</f>
        <v>4</v>
      </c>
      <c r="Q22066">
        <f>INT((ROW()-22066)/4)+1</f>
        <v>1</v>
      </c>
      <c r="R22066">
        <f t="shared" si="655"/>
        <v>0</v>
      </c>
    </row>
    <row r="22067" spans="1:18" x14ac:dyDescent="0.3">
      <c r="A22067" t="s">
        <v>919</v>
      </c>
      <c r="B22067" s="1">
        <v>38411</v>
      </c>
      <c r="C22067" t="s">
        <v>16</v>
      </c>
      <c r="D22067" t="s">
        <v>1571</v>
      </c>
      <c r="E22067" t="s">
        <v>1572</v>
      </c>
      <c r="G22067" t="s">
        <v>19</v>
      </c>
      <c r="H22067" t="s">
        <v>43</v>
      </c>
      <c r="I22067" t="s">
        <v>26</v>
      </c>
      <c r="J22067" t="s">
        <v>27</v>
      </c>
      <c r="K22067">
        <v>407</v>
      </c>
      <c r="L22067">
        <v>13.05</v>
      </c>
      <c r="M22067" t="s">
        <v>59</v>
      </c>
      <c r="N22067">
        <v>13.05</v>
      </c>
      <c r="O22067" t="s">
        <v>24</v>
      </c>
      <c r="P22067" cm="1">
        <f t="array" ref="P22067">IF(Q22067&gt;0,INDEX(Q22067:Q43791,MATCH(TRUE,INDEX(Q22067:Q43791="",,),0)-1),"")</f>
        <v>4</v>
      </c>
      <c r="Q22067">
        <f t="shared" ref="Q22067:Q22080" si="656">INT((ROW()-22066)/4)+1</f>
        <v>1</v>
      </c>
      <c r="R22067">
        <f t="shared" si="655"/>
        <v>0</v>
      </c>
    </row>
    <row r="22068" spans="1:18" x14ac:dyDescent="0.3">
      <c r="A22068" t="s">
        <v>919</v>
      </c>
      <c r="B22068" s="1">
        <v>38411</v>
      </c>
      <c r="C22068" t="s">
        <v>16</v>
      </c>
      <c r="D22068" t="s">
        <v>1571</v>
      </c>
      <c r="E22068" t="s">
        <v>1572</v>
      </c>
      <c r="G22068" s="6" t="s">
        <v>29</v>
      </c>
      <c r="H22068" t="s">
        <v>25</v>
      </c>
      <c r="I22068" t="s">
        <v>21</v>
      </c>
      <c r="J22068" t="s">
        <v>22</v>
      </c>
      <c r="K22068">
        <v>12.4</v>
      </c>
      <c r="L22068">
        <v>95</v>
      </c>
      <c r="M22068" t="s">
        <v>59</v>
      </c>
      <c r="N22068">
        <v>95</v>
      </c>
      <c r="O22068" t="s">
        <v>24</v>
      </c>
      <c r="P22068" cm="1">
        <f t="array" ref="P22068">IF(Q22068&gt;0,INDEX(Q22068:Q43792,MATCH(TRUE,INDEX(Q22068:Q43792="",,),0)-1),"")</f>
        <v>4</v>
      </c>
      <c r="Q22068">
        <f t="shared" si="656"/>
        <v>1</v>
      </c>
      <c r="R22068">
        <f t="shared" si="655"/>
        <v>0</v>
      </c>
    </row>
    <row r="22069" spans="1:18" x14ac:dyDescent="0.3">
      <c r="A22069" t="s">
        <v>919</v>
      </c>
      <c r="B22069" s="1">
        <v>38411</v>
      </c>
      <c r="C22069" t="s">
        <v>16</v>
      </c>
      <c r="D22069" t="s">
        <v>1571</v>
      </c>
      <c r="E22069" t="s">
        <v>1572</v>
      </c>
      <c r="G22069" s="6" t="s">
        <v>29</v>
      </c>
      <c r="H22069" t="s">
        <v>25</v>
      </c>
      <c r="I22069" t="s">
        <v>26</v>
      </c>
      <c r="J22069" t="s">
        <v>27</v>
      </c>
      <c r="K22069">
        <v>100</v>
      </c>
      <c r="L22069">
        <v>18.8</v>
      </c>
      <c r="M22069" t="s">
        <v>59</v>
      </c>
      <c r="N22069">
        <v>18.8</v>
      </c>
      <c r="O22069" t="s">
        <v>24</v>
      </c>
      <c r="P22069" cm="1">
        <f t="array" ref="P22069">IF(Q22069&gt;0,INDEX(Q22069:Q43793,MATCH(TRUE,INDEX(Q22069:Q43793="",,),0)-1),"")</f>
        <v>4</v>
      </c>
      <c r="Q22069">
        <f t="shared" si="656"/>
        <v>1</v>
      </c>
      <c r="R22069">
        <f t="shared" si="655"/>
        <v>0</v>
      </c>
    </row>
    <row r="22070" spans="1:18" x14ac:dyDescent="0.3">
      <c r="A22070" t="s">
        <v>919</v>
      </c>
      <c r="B22070" s="1">
        <v>38411</v>
      </c>
      <c r="C22070" t="s">
        <v>16</v>
      </c>
      <c r="D22070" t="s">
        <v>1571</v>
      </c>
      <c r="E22070" t="s">
        <v>1572</v>
      </c>
      <c r="G22070" t="s">
        <v>19</v>
      </c>
      <c r="H22070" t="s">
        <v>20</v>
      </c>
      <c r="I22070" t="s">
        <v>21</v>
      </c>
      <c r="J22070" t="s">
        <v>22</v>
      </c>
      <c r="K22070">
        <v>16.2</v>
      </c>
      <c r="L22070">
        <v>358</v>
      </c>
      <c r="M22070" t="s">
        <v>922</v>
      </c>
      <c r="N22070">
        <v>400</v>
      </c>
      <c r="P22070" cm="1">
        <f t="array" ref="P22070">IF(Q22070&gt;0,INDEX(Q22070:Q43794,MATCH(TRUE,INDEX(Q22070:Q43794="",,),0)-1),"")</f>
        <v>4</v>
      </c>
      <c r="Q22070">
        <f t="shared" si="656"/>
        <v>2</v>
      </c>
      <c r="R22070">
        <f t="shared" si="655"/>
        <v>0</v>
      </c>
    </row>
    <row r="22071" spans="1:18" x14ac:dyDescent="0.3">
      <c r="A22071" t="s">
        <v>919</v>
      </c>
      <c r="B22071" s="1">
        <v>38411</v>
      </c>
      <c r="C22071" t="s">
        <v>16</v>
      </c>
      <c r="D22071" t="s">
        <v>1571</v>
      </c>
      <c r="E22071" t="s">
        <v>1572</v>
      </c>
      <c r="G22071" t="s">
        <v>19</v>
      </c>
      <c r="H22071" t="s">
        <v>43</v>
      </c>
      <c r="I22071" t="s">
        <v>26</v>
      </c>
      <c r="J22071" t="s">
        <v>27</v>
      </c>
      <c r="K22071">
        <v>407</v>
      </c>
      <c r="L22071">
        <v>13.05</v>
      </c>
      <c r="M22071" t="s">
        <v>922</v>
      </c>
      <c r="N22071">
        <v>26.5</v>
      </c>
      <c r="P22071" cm="1">
        <f t="array" ref="P22071">IF(Q22071&gt;0,INDEX(Q22071:Q43795,MATCH(TRUE,INDEX(Q22071:Q43795="",,),0)-1),"")</f>
        <v>4</v>
      </c>
      <c r="Q22071">
        <f t="shared" si="656"/>
        <v>2</v>
      </c>
      <c r="R22071">
        <f t="shared" si="655"/>
        <v>0</v>
      </c>
    </row>
    <row r="22072" spans="1:18" x14ac:dyDescent="0.3">
      <c r="A22072" t="s">
        <v>919</v>
      </c>
      <c r="B22072" s="1">
        <v>38411</v>
      </c>
      <c r="C22072" t="s">
        <v>16</v>
      </c>
      <c r="D22072" t="s">
        <v>1571</v>
      </c>
      <c r="E22072" t="s">
        <v>1572</v>
      </c>
      <c r="G22072" s="6" t="s">
        <v>29</v>
      </c>
      <c r="H22072" t="s">
        <v>25</v>
      </c>
      <c r="I22072" t="s">
        <v>21</v>
      </c>
      <c r="J22072" t="s">
        <v>22</v>
      </c>
      <c r="K22072">
        <v>12.4</v>
      </c>
      <c r="L22072">
        <v>95</v>
      </c>
      <c r="M22072" t="s">
        <v>922</v>
      </c>
      <c r="N22072">
        <v>95</v>
      </c>
      <c r="P22072" cm="1">
        <f t="array" ref="P22072">IF(Q22072&gt;0,INDEX(Q22072:Q43796,MATCH(TRUE,INDEX(Q22072:Q43796="",,),0)-1),"")</f>
        <v>4</v>
      </c>
      <c r="Q22072">
        <f t="shared" si="656"/>
        <v>2</v>
      </c>
      <c r="R22072">
        <f t="shared" si="655"/>
        <v>0</v>
      </c>
    </row>
    <row r="22073" spans="1:18" x14ac:dyDescent="0.3">
      <c r="A22073" t="s">
        <v>919</v>
      </c>
      <c r="B22073" s="1">
        <v>38411</v>
      </c>
      <c r="C22073" t="s">
        <v>16</v>
      </c>
      <c r="D22073" t="s">
        <v>1571</v>
      </c>
      <c r="E22073" t="s">
        <v>1572</v>
      </c>
      <c r="G22073" s="6" t="s">
        <v>29</v>
      </c>
      <c r="H22073" t="s">
        <v>25</v>
      </c>
      <c r="I22073" t="s">
        <v>26</v>
      </c>
      <c r="J22073" t="s">
        <v>27</v>
      </c>
      <c r="K22073">
        <v>100</v>
      </c>
      <c r="L22073">
        <v>18.8</v>
      </c>
      <c r="M22073" t="s">
        <v>922</v>
      </c>
      <c r="N22073">
        <v>18.8</v>
      </c>
      <c r="P22073" cm="1">
        <f t="array" ref="P22073">IF(Q22073&gt;0,INDEX(Q22073:Q43797,MATCH(TRUE,INDEX(Q22073:Q43797="",,),0)-1),"")</f>
        <v>4</v>
      </c>
      <c r="Q22073">
        <f t="shared" si="656"/>
        <v>2</v>
      </c>
      <c r="R22073">
        <f t="shared" si="655"/>
        <v>0</v>
      </c>
    </row>
    <row r="22074" spans="1:18" x14ac:dyDescent="0.3">
      <c r="A22074" t="s">
        <v>919</v>
      </c>
      <c r="B22074" s="1">
        <v>38411</v>
      </c>
      <c r="C22074" t="s">
        <v>16</v>
      </c>
      <c r="D22074" t="s">
        <v>1571</v>
      </c>
      <c r="E22074" t="s">
        <v>1572</v>
      </c>
      <c r="G22074" t="s">
        <v>19</v>
      </c>
      <c r="H22074" t="s">
        <v>20</v>
      </c>
      <c r="I22074" t="s">
        <v>21</v>
      </c>
      <c r="J22074" t="s">
        <v>22</v>
      </c>
      <c r="K22074">
        <v>16.2</v>
      </c>
      <c r="L22074">
        <v>358</v>
      </c>
      <c r="M22074" t="s">
        <v>518</v>
      </c>
      <c r="N22074">
        <v>556</v>
      </c>
      <c r="P22074" cm="1">
        <f t="array" ref="P22074">IF(Q22074&gt;0,INDEX(Q22074:Q43798,MATCH(TRUE,INDEX(Q22074:Q43798="",,),0)-1),"")</f>
        <v>4</v>
      </c>
      <c r="Q22074">
        <f t="shared" si="656"/>
        <v>3</v>
      </c>
      <c r="R22074">
        <f t="shared" si="655"/>
        <v>0</v>
      </c>
    </row>
    <row r="22075" spans="1:18" x14ac:dyDescent="0.3">
      <c r="A22075" t="s">
        <v>919</v>
      </c>
      <c r="B22075" s="1">
        <v>38411</v>
      </c>
      <c r="C22075" t="s">
        <v>16</v>
      </c>
      <c r="D22075" t="s">
        <v>1571</v>
      </c>
      <c r="E22075" t="s">
        <v>1572</v>
      </c>
      <c r="G22075" t="s">
        <v>19</v>
      </c>
      <c r="H22075" t="s">
        <v>43</v>
      </c>
      <c r="I22075" t="s">
        <v>26</v>
      </c>
      <c r="J22075" t="s">
        <v>27</v>
      </c>
      <c r="K22075">
        <v>407</v>
      </c>
      <c r="L22075">
        <v>13.05</v>
      </c>
      <c r="M22075" t="s">
        <v>518</v>
      </c>
      <c r="N22075">
        <v>13.05</v>
      </c>
      <c r="P22075" cm="1">
        <f t="array" ref="P22075">IF(Q22075&gt;0,INDEX(Q22075:Q43799,MATCH(TRUE,INDEX(Q22075:Q43799="",,),0)-1),"")</f>
        <v>4</v>
      </c>
      <c r="Q22075">
        <f t="shared" si="656"/>
        <v>3</v>
      </c>
      <c r="R22075">
        <f t="shared" si="655"/>
        <v>0</v>
      </c>
    </row>
    <row r="22076" spans="1:18" x14ac:dyDescent="0.3">
      <c r="A22076" t="s">
        <v>919</v>
      </c>
      <c r="B22076" s="1">
        <v>38411</v>
      </c>
      <c r="C22076" t="s">
        <v>16</v>
      </c>
      <c r="D22076" t="s">
        <v>1571</v>
      </c>
      <c r="E22076" t="s">
        <v>1572</v>
      </c>
      <c r="G22076" s="6" t="s">
        <v>29</v>
      </c>
      <c r="H22076" t="s">
        <v>25</v>
      </c>
      <c r="I22076" t="s">
        <v>21</v>
      </c>
      <c r="J22076" t="s">
        <v>22</v>
      </c>
      <c r="K22076">
        <v>12.4</v>
      </c>
      <c r="L22076">
        <v>95</v>
      </c>
      <c r="M22076" t="s">
        <v>518</v>
      </c>
      <c r="N22076">
        <v>95</v>
      </c>
      <c r="P22076" cm="1">
        <f t="array" ref="P22076">IF(Q22076&gt;0,INDEX(Q22076:Q43800,MATCH(TRUE,INDEX(Q22076:Q43800="",,),0)-1),"")</f>
        <v>4</v>
      </c>
      <c r="Q22076">
        <f t="shared" si="656"/>
        <v>3</v>
      </c>
      <c r="R22076">
        <f t="shared" si="655"/>
        <v>0</v>
      </c>
    </row>
    <row r="22077" spans="1:18" x14ac:dyDescent="0.3">
      <c r="A22077" t="s">
        <v>919</v>
      </c>
      <c r="B22077" s="1">
        <v>38411</v>
      </c>
      <c r="C22077" t="s">
        <v>16</v>
      </c>
      <c r="D22077" t="s">
        <v>1571</v>
      </c>
      <c r="E22077" t="s">
        <v>1572</v>
      </c>
      <c r="G22077" s="6" t="s">
        <v>29</v>
      </c>
      <c r="H22077" t="s">
        <v>25</v>
      </c>
      <c r="I22077" t="s">
        <v>26</v>
      </c>
      <c r="J22077" t="s">
        <v>27</v>
      </c>
      <c r="K22077">
        <v>100</v>
      </c>
      <c r="L22077">
        <v>18.8</v>
      </c>
      <c r="M22077" t="s">
        <v>518</v>
      </c>
      <c r="N22077">
        <v>18.8</v>
      </c>
      <c r="P22077" cm="1">
        <f t="array" ref="P22077">IF(Q22077&gt;0,INDEX(Q22077:Q43801,MATCH(TRUE,INDEX(Q22077:Q43801="",,),0)-1),"")</f>
        <v>4</v>
      </c>
      <c r="Q22077">
        <f t="shared" si="656"/>
        <v>3</v>
      </c>
      <c r="R22077">
        <f t="shared" si="655"/>
        <v>0</v>
      </c>
    </row>
    <row r="22078" spans="1:18" x14ac:dyDescent="0.3">
      <c r="A22078" t="s">
        <v>919</v>
      </c>
      <c r="B22078" s="1">
        <v>38411</v>
      </c>
      <c r="C22078" t="s">
        <v>16</v>
      </c>
      <c r="D22078" t="s">
        <v>1571</v>
      </c>
      <c r="E22078" t="s">
        <v>1572</v>
      </c>
      <c r="G22078" t="s">
        <v>19</v>
      </c>
      <c r="H22078" t="s">
        <v>20</v>
      </c>
      <c r="I22078" t="s">
        <v>21</v>
      </c>
      <c r="J22078" t="s">
        <v>22</v>
      </c>
      <c r="K22078">
        <v>16.2</v>
      </c>
      <c r="L22078">
        <v>358</v>
      </c>
      <c r="M22078" t="s">
        <v>526</v>
      </c>
      <c r="N22078">
        <v>400</v>
      </c>
      <c r="P22078" cm="1">
        <f t="array" ref="P22078">IF(Q22078&gt;0,INDEX(Q22078:Q43802,MATCH(TRUE,INDEX(Q22078:Q43802="",,),0)-1),"")</f>
        <v>4</v>
      </c>
      <c r="Q22078">
        <f t="shared" si="656"/>
        <v>4</v>
      </c>
      <c r="R22078">
        <f t="shared" si="655"/>
        <v>0</v>
      </c>
    </row>
    <row r="22079" spans="1:18" x14ac:dyDescent="0.3">
      <c r="A22079" t="s">
        <v>919</v>
      </c>
      <c r="B22079" s="1">
        <v>38411</v>
      </c>
      <c r="C22079" t="s">
        <v>16</v>
      </c>
      <c r="D22079" t="s">
        <v>1571</v>
      </c>
      <c r="E22079" t="s">
        <v>1572</v>
      </c>
      <c r="G22079" t="s">
        <v>19</v>
      </c>
      <c r="H22079" t="s">
        <v>43</v>
      </c>
      <c r="I22079" t="s">
        <v>26</v>
      </c>
      <c r="J22079" t="s">
        <v>27</v>
      </c>
      <c r="K22079">
        <v>407</v>
      </c>
      <c r="L22079">
        <v>13.05</v>
      </c>
      <c r="M22079" t="s">
        <v>526</v>
      </c>
      <c r="N22079">
        <v>19</v>
      </c>
      <c r="P22079" cm="1">
        <f t="array" ref="P22079">IF(Q22079&gt;0,INDEX(Q22079:Q43803,MATCH(TRUE,INDEX(Q22079:Q43803="",,),0)-1),"")</f>
        <v>4</v>
      </c>
      <c r="Q22079">
        <f t="shared" si="656"/>
        <v>4</v>
      </c>
      <c r="R22079">
        <f t="shared" si="655"/>
        <v>0</v>
      </c>
    </row>
    <row r="22080" spans="1:18" x14ac:dyDescent="0.3">
      <c r="A22080" t="s">
        <v>919</v>
      </c>
      <c r="B22080" s="1">
        <v>38411</v>
      </c>
      <c r="C22080" t="s">
        <v>16</v>
      </c>
      <c r="D22080" t="s">
        <v>1571</v>
      </c>
      <c r="E22080" t="s">
        <v>1572</v>
      </c>
      <c r="G22080" s="6" t="s">
        <v>29</v>
      </c>
      <c r="H22080" t="s">
        <v>25</v>
      </c>
      <c r="I22080" t="s">
        <v>21</v>
      </c>
      <c r="J22080" t="s">
        <v>22</v>
      </c>
      <c r="K22080">
        <v>12.4</v>
      </c>
      <c r="L22080">
        <v>95</v>
      </c>
      <c r="M22080" t="s">
        <v>526</v>
      </c>
      <c r="N22080">
        <v>95</v>
      </c>
      <c r="P22080" cm="1">
        <f t="array" ref="P22080">IF(Q22080&gt;0,INDEX(Q22080:Q43804,MATCH(TRUE,INDEX(Q22080:Q43804="",,),0)-1),"")</f>
        <v>4</v>
      </c>
      <c r="Q22080">
        <f t="shared" si="656"/>
        <v>4</v>
      </c>
      <c r="R22080">
        <f t="shared" si="655"/>
        <v>0</v>
      </c>
    </row>
    <row r="22081" spans="1:18" x14ac:dyDescent="0.3">
      <c r="A22081" t="s">
        <v>919</v>
      </c>
      <c r="B22081" s="1">
        <v>38411</v>
      </c>
      <c r="C22081" t="s">
        <v>16</v>
      </c>
      <c r="D22081" t="s">
        <v>1571</v>
      </c>
      <c r="E22081" t="s">
        <v>1572</v>
      </c>
      <c r="G22081" s="6" t="s">
        <v>29</v>
      </c>
      <c r="H22081" t="s">
        <v>25</v>
      </c>
      <c r="I22081" t="s">
        <v>26</v>
      </c>
      <c r="J22081" t="s">
        <v>27</v>
      </c>
      <c r="K22081">
        <v>100</v>
      </c>
      <c r="L22081">
        <v>18.8</v>
      </c>
      <c r="M22081" t="s">
        <v>526</v>
      </c>
      <c r="N22081">
        <v>18.8</v>
      </c>
      <c r="P22081" cm="1">
        <f t="array" ref="P22081">IF(Q22081&gt;0,INDEX(Q22081:Q43805,MATCH(TRUE,INDEX(Q22081:Q43805="",,),0)-1),"")</f>
        <v>4</v>
      </c>
      <c r="Q22081">
        <f>INT((ROW()-22066)/4)+1</f>
        <v>4</v>
      </c>
      <c r="R22081">
        <f t="shared" si="655"/>
        <v>0</v>
      </c>
    </row>
    <row r="22082" spans="1:18" x14ac:dyDescent="0.3">
      <c r="P22082" t="str" cm="1">
        <f t="array" ref="P22082">IF(Q22082&gt;0,INDEX(Q22082:Q43806,MATCH(TRUE,INDEX(Q22082:Q43806="",,),0)-1),"")</f>
        <v/>
      </c>
      <c r="R22082" t="str">
        <f t="shared" si="655"/>
        <v/>
      </c>
    </row>
    <row r="22083" spans="1:18" x14ac:dyDescent="0.3">
      <c r="A22083" t="s">
        <v>919</v>
      </c>
      <c r="B22083" s="1">
        <v>38411</v>
      </c>
      <c r="C22083" t="s">
        <v>16</v>
      </c>
      <c r="D22083" t="s">
        <v>1573</v>
      </c>
      <c r="E22083" t="s">
        <v>1574</v>
      </c>
      <c r="G22083" t="s">
        <v>19</v>
      </c>
      <c r="H22083" t="s">
        <v>69</v>
      </c>
      <c r="I22083" t="s">
        <v>21</v>
      </c>
      <c r="J22083" t="s">
        <v>22</v>
      </c>
      <c r="K22083">
        <v>29.5</v>
      </c>
      <c r="L22083">
        <v>64</v>
      </c>
      <c r="M22083" t="s">
        <v>922</v>
      </c>
      <c r="N22083">
        <v>125</v>
      </c>
      <c r="O22083" t="s">
        <v>24</v>
      </c>
      <c r="P22083" cm="1">
        <f t="array" ref="P22083">IF(Q22083&gt;0,INDEX(Q22083:Q43807,MATCH(TRUE,INDEX(Q22083:Q43807="",,),0)-1),"")</f>
        <v>5</v>
      </c>
      <c r="Q22083">
        <f>INT((ROW()-22083)/12)+1</f>
        <v>1</v>
      </c>
      <c r="R22083">
        <f t="shared" si="655"/>
        <v>0</v>
      </c>
    </row>
    <row r="22084" spans="1:18" x14ac:dyDescent="0.3">
      <c r="A22084" t="s">
        <v>919</v>
      </c>
      <c r="B22084" s="1">
        <v>38411</v>
      </c>
      <c r="C22084" t="s">
        <v>16</v>
      </c>
      <c r="D22084" t="s">
        <v>1573</v>
      </c>
      <c r="E22084" t="s">
        <v>1574</v>
      </c>
      <c r="G22084" t="s">
        <v>19</v>
      </c>
      <c r="H22084" t="s">
        <v>41</v>
      </c>
      <c r="I22084" t="s">
        <v>21</v>
      </c>
      <c r="J22084" t="s">
        <v>22</v>
      </c>
      <c r="K22084">
        <v>99</v>
      </c>
      <c r="L22084">
        <v>160</v>
      </c>
      <c r="M22084" t="s">
        <v>922</v>
      </c>
      <c r="N22084">
        <v>200</v>
      </c>
      <c r="O22084" t="s">
        <v>24</v>
      </c>
      <c r="P22084" cm="1">
        <f t="array" ref="P22084">IF(Q22084&gt;0,INDEX(Q22084:Q43808,MATCH(TRUE,INDEX(Q22084:Q43808="",,),0)-1),"")</f>
        <v>5</v>
      </c>
      <c r="Q22084">
        <f t="shared" ref="Q22084:Q22142" si="657">INT((ROW()-22083)/12)+1</f>
        <v>1</v>
      </c>
      <c r="R22084">
        <f t="shared" si="655"/>
        <v>0</v>
      </c>
    </row>
    <row r="22085" spans="1:18" x14ac:dyDescent="0.3">
      <c r="A22085" t="s">
        <v>919</v>
      </c>
      <c r="B22085" s="1">
        <v>38411</v>
      </c>
      <c r="C22085" t="s">
        <v>16</v>
      </c>
      <c r="D22085" t="s">
        <v>1573</v>
      </c>
      <c r="E22085" t="s">
        <v>1574</v>
      </c>
      <c r="G22085" t="s">
        <v>19</v>
      </c>
      <c r="H22085" t="s">
        <v>69</v>
      </c>
      <c r="I22085" t="s">
        <v>26</v>
      </c>
      <c r="J22085" t="s">
        <v>27</v>
      </c>
      <c r="K22085">
        <v>178</v>
      </c>
      <c r="L22085">
        <v>11</v>
      </c>
      <c r="M22085" t="s">
        <v>922</v>
      </c>
      <c r="N22085">
        <v>18</v>
      </c>
      <c r="O22085" t="s">
        <v>24</v>
      </c>
      <c r="P22085" cm="1">
        <f t="array" ref="P22085">IF(Q22085&gt;0,INDEX(Q22085:Q43809,MATCH(TRUE,INDEX(Q22085:Q43809="",,),0)-1),"")</f>
        <v>5</v>
      </c>
      <c r="Q22085">
        <f t="shared" si="657"/>
        <v>1</v>
      </c>
      <c r="R22085">
        <f t="shared" si="655"/>
        <v>0</v>
      </c>
    </row>
    <row r="22086" spans="1:18" x14ac:dyDescent="0.3">
      <c r="A22086" t="s">
        <v>919</v>
      </c>
      <c r="B22086" s="1">
        <v>38411</v>
      </c>
      <c r="C22086" t="s">
        <v>16</v>
      </c>
      <c r="D22086" t="s">
        <v>1573</v>
      </c>
      <c r="E22086" t="s">
        <v>1574</v>
      </c>
      <c r="G22086" t="s">
        <v>19</v>
      </c>
      <c r="H22086" t="s">
        <v>41</v>
      </c>
      <c r="I22086" t="s">
        <v>26</v>
      </c>
      <c r="J22086" t="s">
        <v>27</v>
      </c>
      <c r="K22086">
        <v>590</v>
      </c>
      <c r="L22086">
        <v>50</v>
      </c>
      <c r="M22086" t="s">
        <v>922</v>
      </c>
      <c r="N22086">
        <v>74.2</v>
      </c>
      <c r="O22086" t="s">
        <v>24</v>
      </c>
      <c r="P22086" cm="1">
        <f t="array" ref="P22086">IF(Q22086&gt;0,INDEX(Q22086:Q43810,MATCH(TRUE,INDEX(Q22086:Q43810="",,),0)-1),"")</f>
        <v>5</v>
      </c>
      <c r="Q22086">
        <f t="shared" si="657"/>
        <v>1</v>
      </c>
      <c r="R22086">
        <f t="shared" si="655"/>
        <v>0</v>
      </c>
    </row>
    <row r="22087" spans="1:18" x14ac:dyDescent="0.3">
      <c r="A22087" t="s">
        <v>919</v>
      </c>
      <c r="B22087" s="1">
        <v>38411</v>
      </c>
      <c r="C22087" t="s">
        <v>16</v>
      </c>
      <c r="D22087" t="s">
        <v>1573</v>
      </c>
      <c r="E22087" t="s">
        <v>1574</v>
      </c>
      <c r="G22087" t="s">
        <v>19</v>
      </c>
      <c r="H22087" t="s">
        <v>28</v>
      </c>
      <c r="I22087" t="s">
        <v>26</v>
      </c>
      <c r="J22087" t="s">
        <v>27</v>
      </c>
      <c r="K22087">
        <v>161</v>
      </c>
      <c r="L22087">
        <v>20</v>
      </c>
      <c r="M22087" t="s">
        <v>922</v>
      </c>
      <c r="N22087">
        <v>36</v>
      </c>
      <c r="O22087" t="s">
        <v>24</v>
      </c>
      <c r="P22087" cm="1">
        <f t="array" ref="P22087">IF(Q22087&gt;0,INDEX(Q22087:Q43811,MATCH(TRUE,INDEX(Q22087:Q43811="",,),0)-1),"")</f>
        <v>5</v>
      </c>
      <c r="Q22087">
        <f t="shared" si="657"/>
        <v>1</v>
      </c>
      <c r="R22087">
        <f t="shared" si="655"/>
        <v>0</v>
      </c>
    </row>
    <row r="22088" spans="1:18" x14ac:dyDescent="0.3">
      <c r="A22088" t="s">
        <v>919</v>
      </c>
      <c r="B22088" s="1">
        <v>38411</v>
      </c>
      <c r="C22088" t="s">
        <v>16</v>
      </c>
      <c r="D22088" t="s">
        <v>1573</v>
      </c>
      <c r="E22088" t="s">
        <v>1574</v>
      </c>
      <c r="G22088" s="6" t="s">
        <v>29</v>
      </c>
      <c r="H22088" t="s">
        <v>30</v>
      </c>
      <c r="I22088" t="s">
        <v>21</v>
      </c>
      <c r="J22088" t="s">
        <v>22</v>
      </c>
      <c r="K22088">
        <v>3.7</v>
      </c>
      <c r="L22088">
        <v>108</v>
      </c>
      <c r="M22088" t="s">
        <v>922</v>
      </c>
      <c r="N22088">
        <v>108</v>
      </c>
      <c r="O22088" t="s">
        <v>24</v>
      </c>
      <c r="P22088" cm="1">
        <f t="array" ref="P22088">IF(Q22088&gt;0,INDEX(Q22088:Q43812,MATCH(TRUE,INDEX(Q22088:Q43812="",,),0)-1),"")</f>
        <v>5</v>
      </c>
      <c r="Q22088">
        <f t="shared" si="657"/>
        <v>1</v>
      </c>
      <c r="R22088">
        <f t="shared" si="655"/>
        <v>0</v>
      </c>
    </row>
    <row r="22089" spans="1:18" x14ac:dyDescent="0.3">
      <c r="A22089" t="s">
        <v>919</v>
      </c>
      <c r="B22089" s="1">
        <v>38411</v>
      </c>
      <c r="C22089" t="s">
        <v>16</v>
      </c>
      <c r="D22089" t="s">
        <v>1573</v>
      </c>
      <c r="E22089" t="s">
        <v>1574</v>
      </c>
      <c r="G22089" s="6" t="s">
        <v>29</v>
      </c>
      <c r="H22089" t="s">
        <v>28</v>
      </c>
      <c r="I22089" t="s">
        <v>21</v>
      </c>
      <c r="J22089" t="s">
        <v>22</v>
      </c>
      <c r="K22089">
        <v>3.4</v>
      </c>
      <c r="L22089">
        <v>70</v>
      </c>
      <c r="M22089" t="s">
        <v>922</v>
      </c>
      <c r="N22089">
        <v>70</v>
      </c>
      <c r="O22089" t="s">
        <v>24</v>
      </c>
      <c r="P22089" cm="1">
        <f t="array" ref="P22089">IF(Q22089&gt;0,INDEX(Q22089:Q43813,MATCH(TRUE,INDEX(Q22089:Q43813="",,),0)-1),"")</f>
        <v>5</v>
      </c>
      <c r="Q22089">
        <f t="shared" si="657"/>
        <v>1</v>
      </c>
      <c r="R22089">
        <f t="shared" si="655"/>
        <v>0</v>
      </c>
    </row>
    <row r="22090" spans="1:18" x14ac:dyDescent="0.3">
      <c r="A22090" t="s">
        <v>919</v>
      </c>
      <c r="B22090" s="1">
        <v>38411</v>
      </c>
      <c r="C22090" t="s">
        <v>16</v>
      </c>
      <c r="D22090" t="s">
        <v>1573</v>
      </c>
      <c r="E22090" t="s">
        <v>1574</v>
      </c>
      <c r="G22090" s="6" t="s">
        <v>29</v>
      </c>
      <c r="H22090" t="s">
        <v>63</v>
      </c>
      <c r="I22090" t="s">
        <v>21</v>
      </c>
      <c r="J22090" t="s">
        <v>22</v>
      </c>
      <c r="K22090">
        <v>3.3</v>
      </c>
      <c r="L22090">
        <v>72</v>
      </c>
      <c r="M22090" t="s">
        <v>922</v>
      </c>
      <c r="N22090">
        <v>72</v>
      </c>
      <c r="O22090" t="s">
        <v>24</v>
      </c>
      <c r="P22090" cm="1">
        <f t="array" ref="P22090">IF(Q22090&gt;0,INDEX(Q22090:Q43814,MATCH(TRUE,INDEX(Q22090:Q43814="",,),0)-1),"")</f>
        <v>5</v>
      </c>
      <c r="Q22090">
        <f t="shared" si="657"/>
        <v>1</v>
      </c>
      <c r="R22090">
        <f t="shared" si="655"/>
        <v>0</v>
      </c>
    </row>
    <row r="22091" spans="1:18" x14ac:dyDescent="0.3">
      <c r="A22091" t="s">
        <v>919</v>
      </c>
      <c r="B22091" s="1">
        <v>38411</v>
      </c>
      <c r="C22091" t="s">
        <v>16</v>
      </c>
      <c r="D22091" t="s">
        <v>1573</v>
      </c>
      <c r="E22091" t="s">
        <v>1574</v>
      </c>
      <c r="G22091" s="6" t="s">
        <v>29</v>
      </c>
      <c r="H22091" t="s">
        <v>30</v>
      </c>
      <c r="I22091" t="s">
        <v>26</v>
      </c>
      <c r="J22091" t="s">
        <v>27</v>
      </c>
      <c r="K22091">
        <v>34</v>
      </c>
      <c r="L22091">
        <v>18</v>
      </c>
      <c r="M22091" t="s">
        <v>922</v>
      </c>
      <c r="N22091">
        <v>18</v>
      </c>
      <c r="O22091" t="s">
        <v>24</v>
      </c>
      <c r="P22091" cm="1">
        <f t="array" ref="P22091">IF(Q22091&gt;0,INDEX(Q22091:Q43815,MATCH(TRUE,INDEX(Q22091:Q43815="",,),0)-1),"")</f>
        <v>5</v>
      </c>
      <c r="Q22091">
        <f t="shared" si="657"/>
        <v>1</v>
      </c>
      <c r="R22091">
        <f t="shared" si="655"/>
        <v>0</v>
      </c>
    </row>
    <row r="22092" spans="1:18" x14ac:dyDescent="0.3">
      <c r="A22092" t="s">
        <v>919</v>
      </c>
      <c r="B22092" s="1">
        <v>38411</v>
      </c>
      <c r="C22092" t="s">
        <v>16</v>
      </c>
      <c r="D22092" t="s">
        <v>1573</v>
      </c>
      <c r="E22092" t="s">
        <v>1574</v>
      </c>
      <c r="G22092" s="6" t="s">
        <v>29</v>
      </c>
      <c r="H22092" t="s">
        <v>99</v>
      </c>
      <c r="I22092" t="s">
        <v>26</v>
      </c>
      <c r="J22092" t="s">
        <v>27</v>
      </c>
      <c r="K22092">
        <v>3</v>
      </c>
      <c r="L22092">
        <v>9</v>
      </c>
      <c r="M22092" t="s">
        <v>922</v>
      </c>
      <c r="N22092">
        <v>9</v>
      </c>
      <c r="O22092" t="s">
        <v>24</v>
      </c>
      <c r="P22092" cm="1">
        <f t="array" ref="P22092">IF(Q22092&gt;0,INDEX(Q22092:Q43816,MATCH(TRUE,INDEX(Q22092:Q43816="",,),0)-1),"")</f>
        <v>5</v>
      </c>
      <c r="Q22092">
        <f t="shared" si="657"/>
        <v>1</v>
      </c>
      <c r="R22092">
        <f t="shared" si="655"/>
        <v>0</v>
      </c>
    </row>
    <row r="22093" spans="1:18" x14ac:dyDescent="0.3">
      <c r="A22093" t="s">
        <v>919</v>
      </c>
      <c r="B22093" s="1">
        <v>38411</v>
      </c>
      <c r="C22093" t="s">
        <v>16</v>
      </c>
      <c r="D22093" t="s">
        <v>1573</v>
      </c>
      <c r="E22093" t="s">
        <v>1574</v>
      </c>
      <c r="G22093" s="6" t="s">
        <v>29</v>
      </c>
      <c r="H22093" t="s">
        <v>148</v>
      </c>
      <c r="I22093" t="s">
        <v>26</v>
      </c>
      <c r="J22093" t="s">
        <v>27</v>
      </c>
      <c r="K22093">
        <v>17</v>
      </c>
      <c r="L22093">
        <v>10</v>
      </c>
      <c r="M22093" t="s">
        <v>922</v>
      </c>
      <c r="N22093">
        <v>10</v>
      </c>
      <c r="O22093" t="s">
        <v>24</v>
      </c>
      <c r="P22093" cm="1">
        <f t="array" ref="P22093">IF(Q22093&gt;0,INDEX(Q22093:Q43817,MATCH(TRUE,INDEX(Q22093:Q43817="",,),0)-1),"")</f>
        <v>5</v>
      </c>
      <c r="Q22093">
        <f t="shared" si="657"/>
        <v>1</v>
      </c>
      <c r="R22093">
        <f t="shared" si="655"/>
        <v>0</v>
      </c>
    </row>
    <row r="22094" spans="1:18" x14ac:dyDescent="0.3">
      <c r="A22094" t="s">
        <v>919</v>
      </c>
      <c r="B22094" s="1">
        <v>38411</v>
      </c>
      <c r="C22094" t="s">
        <v>16</v>
      </c>
      <c r="D22094" t="s">
        <v>1573</v>
      </c>
      <c r="E22094" t="s">
        <v>1574</v>
      </c>
      <c r="G22094" s="6" t="s">
        <v>29</v>
      </c>
      <c r="H22094" t="s">
        <v>63</v>
      </c>
      <c r="I22094" t="s">
        <v>26</v>
      </c>
      <c r="J22094" t="s">
        <v>27</v>
      </c>
      <c r="K22094">
        <v>76</v>
      </c>
      <c r="L22094">
        <v>17.5</v>
      </c>
      <c r="M22094" t="s">
        <v>922</v>
      </c>
      <c r="N22094">
        <v>17.5</v>
      </c>
      <c r="O22094" t="s">
        <v>24</v>
      </c>
      <c r="P22094" cm="1">
        <f t="array" ref="P22094">IF(Q22094&gt;0,INDEX(Q22094:Q43818,MATCH(TRUE,INDEX(Q22094:Q43818="",,),0)-1),"")</f>
        <v>5</v>
      </c>
      <c r="Q22094">
        <f t="shared" si="657"/>
        <v>1</v>
      </c>
      <c r="R22094">
        <f t="shared" si="655"/>
        <v>0</v>
      </c>
    </row>
    <row r="22095" spans="1:18" x14ac:dyDescent="0.3">
      <c r="A22095" t="s">
        <v>919</v>
      </c>
      <c r="B22095" s="1">
        <v>38411</v>
      </c>
      <c r="C22095" t="s">
        <v>16</v>
      </c>
      <c r="D22095" t="s">
        <v>1573</v>
      </c>
      <c r="E22095" t="s">
        <v>1574</v>
      </c>
      <c r="G22095" t="s">
        <v>19</v>
      </c>
      <c r="H22095" t="s">
        <v>69</v>
      </c>
      <c r="I22095" t="s">
        <v>21</v>
      </c>
      <c r="J22095" t="s">
        <v>22</v>
      </c>
      <c r="K22095">
        <v>29.5</v>
      </c>
      <c r="L22095">
        <v>64</v>
      </c>
      <c r="M22095" t="s">
        <v>1038</v>
      </c>
      <c r="N22095">
        <v>65</v>
      </c>
      <c r="P22095" cm="1">
        <f t="array" ref="P22095">IF(Q22095&gt;0,INDEX(Q22095:Q43819,MATCH(TRUE,INDEX(Q22095:Q43819="",,),0)-1),"")</f>
        <v>5</v>
      </c>
      <c r="Q22095">
        <f t="shared" si="657"/>
        <v>2</v>
      </c>
      <c r="R22095">
        <f t="shared" si="655"/>
        <v>0</v>
      </c>
    </row>
    <row r="22096" spans="1:18" x14ac:dyDescent="0.3">
      <c r="A22096" t="s">
        <v>919</v>
      </c>
      <c r="B22096" s="1">
        <v>38411</v>
      </c>
      <c r="C22096" t="s">
        <v>16</v>
      </c>
      <c r="D22096" t="s">
        <v>1573</v>
      </c>
      <c r="E22096" t="s">
        <v>1574</v>
      </c>
      <c r="G22096" t="s">
        <v>19</v>
      </c>
      <c r="H22096" t="s">
        <v>41</v>
      </c>
      <c r="I22096" t="s">
        <v>21</v>
      </c>
      <c r="J22096" t="s">
        <v>22</v>
      </c>
      <c r="K22096">
        <v>99</v>
      </c>
      <c r="L22096">
        <v>160</v>
      </c>
      <c r="M22096" t="s">
        <v>1038</v>
      </c>
      <c r="N22096">
        <v>170</v>
      </c>
      <c r="P22096" cm="1">
        <f t="array" ref="P22096">IF(Q22096&gt;0,INDEX(Q22096:Q43820,MATCH(TRUE,INDEX(Q22096:Q43820="",,),0)-1),"")</f>
        <v>5</v>
      </c>
      <c r="Q22096">
        <f t="shared" si="657"/>
        <v>2</v>
      </c>
      <c r="R22096">
        <f t="shared" si="655"/>
        <v>0</v>
      </c>
    </row>
    <row r="22097" spans="1:18" x14ac:dyDescent="0.3">
      <c r="A22097" t="s">
        <v>919</v>
      </c>
      <c r="B22097" s="1">
        <v>38411</v>
      </c>
      <c r="C22097" t="s">
        <v>16</v>
      </c>
      <c r="D22097" t="s">
        <v>1573</v>
      </c>
      <c r="E22097" t="s">
        <v>1574</v>
      </c>
      <c r="G22097" t="s">
        <v>19</v>
      </c>
      <c r="H22097" t="s">
        <v>69</v>
      </c>
      <c r="I22097" t="s">
        <v>26</v>
      </c>
      <c r="J22097" t="s">
        <v>27</v>
      </c>
      <c r="K22097">
        <v>178</v>
      </c>
      <c r="L22097">
        <v>11</v>
      </c>
      <c r="M22097" t="s">
        <v>1038</v>
      </c>
      <c r="N22097">
        <v>25.01</v>
      </c>
      <c r="P22097" cm="1">
        <f t="array" ref="P22097">IF(Q22097&gt;0,INDEX(Q22097:Q43821,MATCH(TRUE,INDEX(Q22097:Q43821="",,),0)-1),"")</f>
        <v>5</v>
      </c>
      <c r="Q22097">
        <f t="shared" si="657"/>
        <v>2</v>
      </c>
      <c r="R22097">
        <f t="shared" si="655"/>
        <v>0</v>
      </c>
    </row>
    <row r="22098" spans="1:18" x14ac:dyDescent="0.3">
      <c r="A22098" t="s">
        <v>919</v>
      </c>
      <c r="B22098" s="1">
        <v>38411</v>
      </c>
      <c r="C22098" t="s">
        <v>16</v>
      </c>
      <c r="D22098" t="s">
        <v>1573</v>
      </c>
      <c r="E22098" t="s">
        <v>1574</v>
      </c>
      <c r="G22098" t="s">
        <v>19</v>
      </c>
      <c r="H22098" t="s">
        <v>41</v>
      </c>
      <c r="I22098" t="s">
        <v>26</v>
      </c>
      <c r="J22098" t="s">
        <v>27</v>
      </c>
      <c r="K22098">
        <v>590</v>
      </c>
      <c r="L22098">
        <v>50</v>
      </c>
      <c r="M22098" t="s">
        <v>1038</v>
      </c>
      <c r="N22098">
        <v>80.02</v>
      </c>
      <c r="P22098" cm="1">
        <f t="array" ref="P22098">IF(Q22098&gt;0,INDEX(Q22098:Q43822,MATCH(TRUE,INDEX(Q22098:Q43822="",,),0)-1),"")</f>
        <v>5</v>
      </c>
      <c r="Q22098">
        <f t="shared" si="657"/>
        <v>2</v>
      </c>
      <c r="R22098">
        <f t="shared" si="655"/>
        <v>0</v>
      </c>
    </row>
    <row r="22099" spans="1:18" x14ac:dyDescent="0.3">
      <c r="A22099" t="s">
        <v>919</v>
      </c>
      <c r="B22099" s="1">
        <v>38411</v>
      </c>
      <c r="C22099" t="s">
        <v>16</v>
      </c>
      <c r="D22099" t="s">
        <v>1573</v>
      </c>
      <c r="E22099" t="s">
        <v>1574</v>
      </c>
      <c r="G22099" t="s">
        <v>19</v>
      </c>
      <c r="H22099" t="s">
        <v>28</v>
      </c>
      <c r="I22099" t="s">
        <v>26</v>
      </c>
      <c r="J22099" t="s">
        <v>27</v>
      </c>
      <c r="K22099">
        <v>161</v>
      </c>
      <c r="L22099">
        <v>20</v>
      </c>
      <c r="M22099" t="s">
        <v>1038</v>
      </c>
      <c r="N22099">
        <v>28.5</v>
      </c>
      <c r="P22099" cm="1">
        <f t="array" ref="P22099">IF(Q22099&gt;0,INDEX(Q22099:Q43823,MATCH(TRUE,INDEX(Q22099:Q43823="",,),0)-1),"")</f>
        <v>5</v>
      </c>
      <c r="Q22099">
        <f t="shared" si="657"/>
        <v>2</v>
      </c>
      <c r="R22099">
        <f t="shared" si="655"/>
        <v>0</v>
      </c>
    </row>
    <row r="22100" spans="1:18" x14ac:dyDescent="0.3">
      <c r="A22100" t="s">
        <v>919</v>
      </c>
      <c r="B22100" s="1">
        <v>38411</v>
      </c>
      <c r="C22100" t="s">
        <v>16</v>
      </c>
      <c r="D22100" t="s">
        <v>1573</v>
      </c>
      <c r="E22100" t="s">
        <v>1574</v>
      </c>
      <c r="G22100" s="6" t="s">
        <v>29</v>
      </c>
      <c r="H22100" t="s">
        <v>30</v>
      </c>
      <c r="I22100" t="s">
        <v>21</v>
      </c>
      <c r="J22100" t="s">
        <v>22</v>
      </c>
      <c r="K22100">
        <v>3.7</v>
      </c>
      <c r="L22100">
        <v>108</v>
      </c>
      <c r="M22100" t="s">
        <v>1038</v>
      </c>
      <c r="N22100">
        <v>108</v>
      </c>
      <c r="P22100" cm="1">
        <f t="array" ref="P22100">IF(Q22100&gt;0,INDEX(Q22100:Q43824,MATCH(TRUE,INDEX(Q22100:Q43824="",,),0)-1),"")</f>
        <v>5</v>
      </c>
      <c r="Q22100">
        <f t="shared" si="657"/>
        <v>2</v>
      </c>
      <c r="R22100">
        <f t="shared" si="655"/>
        <v>0</v>
      </c>
    </row>
    <row r="22101" spans="1:18" x14ac:dyDescent="0.3">
      <c r="A22101" t="s">
        <v>919</v>
      </c>
      <c r="B22101" s="1">
        <v>38411</v>
      </c>
      <c r="C22101" t="s">
        <v>16</v>
      </c>
      <c r="D22101" t="s">
        <v>1573</v>
      </c>
      <c r="E22101" t="s">
        <v>1574</v>
      </c>
      <c r="G22101" s="6" t="s">
        <v>29</v>
      </c>
      <c r="H22101" t="s">
        <v>28</v>
      </c>
      <c r="I22101" t="s">
        <v>21</v>
      </c>
      <c r="J22101" t="s">
        <v>22</v>
      </c>
      <c r="K22101">
        <v>3.4</v>
      </c>
      <c r="L22101">
        <v>70</v>
      </c>
      <c r="M22101" t="s">
        <v>1038</v>
      </c>
      <c r="N22101">
        <v>70</v>
      </c>
      <c r="P22101" cm="1">
        <f t="array" ref="P22101">IF(Q22101&gt;0,INDEX(Q22101:Q43825,MATCH(TRUE,INDEX(Q22101:Q43825="",,),0)-1),"")</f>
        <v>5</v>
      </c>
      <c r="Q22101">
        <f t="shared" si="657"/>
        <v>2</v>
      </c>
      <c r="R22101">
        <f t="shared" si="655"/>
        <v>0</v>
      </c>
    </row>
    <row r="22102" spans="1:18" x14ac:dyDescent="0.3">
      <c r="A22102" t="s">
        <v>919</v>
      </c>
      <c r="B22102" s="1">
        <v>38411</v>
      </c>
      <c r="C22102" t="s">
        <v>16</v>
      </c>
      <c r="D22102" t="s">
        <v>1573</v>
      </c>
      <c r="E22102" t="s">
        <v>1574</v>
      </c>
      <c r="G22102" s="6" t="s">
        <v>29</v>
      </c>
      <c r="H22102" t="s">
        <v>63</v>
      </c>
      <c r="I22102" t="s">
        <v>21</v>
      </c>
      <c r="J22102" t="s">
        <v>22</v>
      </c>
      <c r="K22102">
        <v>3.3</v>
      </c>
      <c r="L22102">
        <v>72</v>
      </c>
      <c r="M22102" t="s">
        <v>1038</v>
      </c>
      <c r="N22102">
        <v>72</v>
      </c>
      <c r="P22102" cm="1">
        <f t="array" ref="P22102">IF(Q22102&gt;0,INDEX(Q22102:Q43826,MATCH(TRUE,INDEX(Q22102:Q43826="",,),0)-1),"")</f>
        <v>5</v>
      </c>
      <c r="Q22102">
        <f t="shared" si="657"/>
        <v>2</v>
      </c>
      <c r="R22102">
        <f t="shared" si="655"/>
        <v>0</v>
      </c>
    </row>
    <row r="22103" spans="1:18" x14ac:dyDescent="0.3">
      <c r="A22103" t="s">
        <v>919</v>
      </c>
      <c r="B22103" s="1">
        <v>38411</v>
      </c>
      <c r="C22103" t="s">
        <v>16</v>
      </c>
      <c r="D22103" t="s">
        <v>1573</v>
      </c>
      <c r="E22103" t="s">
        <v>1574</v>
      </c>
      <c r="G22103" s="6" t="s">
        <v>29</v>
      </c>
      <c r="H22103" t="s">
        <v>30</v>
      </c>
      <c r="I22103" t="s">
        <v>26</v>
      </c>
      <c r="J22103" t="s">
        <v>27</v>
      </c>
      <c r="K22103">
        <v>34</v>
      </c>
      <c r="L22103">
        <v>18</v>
      </c>
      <c r="M22103" t="s">
        <v>1038</v>
      </c>
      <c r="N22103">
        <v>18</v>
      </c>
      <c r="P22103" cm="1">
        <f t="array" ref="P22103">IF(Q22103&gt;0,INDEX(Q22103:Q43827,MATCH(TRUE,INDEX(Q22103:Q43827="",,),0)-1),"")</f>
        <v>5</v>
      </c>
      <c r="Q22103">
        <f t="shared" si="657"/>
        <v>2</v>
      </c>
      <c r="R22103">
        <f t="shared" si="655"/>
        <v>0</v>
      </c>
    </row>
    <row r="22104" spans="1:18" x14ac:dyDescent="0.3">
      <c r="A22104" t="s">
        <v>919</v>
      </c>
      <c r="B22104" s="1">
        <v>38411</v>
      </c>
      <c r="C22104" t="s">
        <v>16</v>
      </c>
      <c r="D22104" t="s">
        <v>1573</v>
      </c>
      <c r="E22104" t="s">
        <v>1574</v>
      </c>
      <c r="G22104" s="6" t="s">
        <v>29</v>
      </c>
      <c r="H22104" t="s">
        <v>99</v>
      </c>
      <c r="I22104" t="s">
        <v>26</v>
      </c>
      <c r="J22104" t="s">
        <v>27</v>
      </c>
      <c r="K22104">
        <v>3</v>
      </c>
      <c r="L22104">
        <v>9</v>
      </c>
      <c r="M22104" t="s">
        <v>1038</v>
      </c>
      <c r="N22104">
        <v>9</v>
      </c>
      <c r="P22104" cm="1">
        <f t="array" ref="P22104">IF(Q22104&gt;0,INDEX(Q22104:Q43828,MATCH(TRUE,INDEX(Q22104:Q43828="",,),0)-1),"")</f>
        <v>5</v>
      </c>
      <c r="Q22104">
        <f t="shared" si="657"/>
        <v>2</v>
      </c>
      <c r="R22104">
        <f t="shared" si="655"/>
        <v>0</v>
      </c>
    </row>
    <row r="22105" spans="1:18" x14ac:dyDescent="0.3">
      <c r="A22105" t="s">
        <v>919</v>
      </c>
      <c r="B22105" s="1">
        <v>38411</v>
      </c>
      <c r="C22105" t="s">
        <v>16</v>
      </c>
      <c r="D22105" t="s">
        <v>1573</v>
      </c>
      <c r="E22105" t="s">
        <v>1574</v>
      </c>
      <c r="G22105" s="6" t="s">
        <v>29</v>
      </c>
      <c r="H22105" t="s">
        <v>148</v>
      </c>
      <c r="I22105" t="s">
        <v>26</v>
      </c>
      <c r="J22105" t="s">
        <v>27</v>
      </c>
      <c r="K22105">
        <v>17</v>
      </c>
      <c r="L22105">
        <v>10</v>
      </c>
      <c r="M22105" t="s">
        <v>1038</v>
      </c>
      <c r="N22105">
        <v>10</v>
      </c>
      <c r="P22105" cm="1">
        <f t="array" ref="P22105">IF(Q22105&gt;0,INDEX(Q22105:Q43829,MATCH(TRUE,INDEX(Q22105:Q43829="",,),0)-1),"")</f>
        <v>5</v>
      </c>
      <c r="Q22105">
        <f t="shared" si="657"/>
        <v>2</v>
      </c>
      <c r="R22105">
        <f t="shared" si="655"/>
        <v>0</v>
      </c>
    </row>
    <row r="22106" spans="1:18" x14ac:dyDescent="0.3">
      <c r="A22106" t="s">
        <v>919</v>
      </c>
      <c r="B22106" s="1">
        <v>38411</v>
      </c>
      <c r="C22106" t="s">
        <v>16</v>
      </c>
      <c r="D22106" t="s">
        <v>1573</v>
      </c>
      <c r="E22106" t="s">
        <v>1574</v>
      </c>
      <c r="G22106" s="6" t="s">
        <v>29</v>
      </c>
      <c r="H22106" t="s">
        <v>63</v>
      </c>
      <c r="I22106" t="s">
        <v>26</v>
      </c>
      <c r="J22106" t="s">
        <v>27</v>
      </c>
      <c r="K22106">
        <v>76</v>
      </c>
      <c r="L22106">
        <v>17.5</v>
      </c>
      <c r="M22106" t="s">
        <v>1038</v>
      </c>
      <c r="N22106">
        <v>17.5</v>
      </c>
      <c r="P22106" cm="1">
        <f t="array" ref="P22106">IF(Q22106&gt;0,INDEX(Q22106:Q43830,MATCH(TRUE,INDEX(Q22106:Q43830="",,),0)-1),"")</f>
        <v>5</v>
      </c>
      <c r="Q22106">
        <f t="shared" si="657"/>
        <v>2</v>
      </c>
      <c r="R22106">
        <f t="shared" si="655"/>
        <v>0</v>
      </c>
    </row>
    <row r="22107" spans="1:18" x14ac:dyDescent="0.3">
      <c r="A22107" t="s">
        <v>919</v>
      </c>
      <c r="B22107" s="1">
        <v>38411</v>
      </c>
      <c r="C22107" t="s">
        <v>16</v>
      </c>
      <c r="D22107" t="s">
        <v>1573</v>
      </c>
      <c r="E22107" t="s">
        <v>1574</v>
      </c>
      <c r="G22107" t="s">
        <v>19</v>
      </c>
      <c r="H22107" t="s">
        <v>69</v>
      </c>
      <c r="I22107" t="s">
        <v>21</v>
      </c>
      <c r="J22107" t="s">
        <v>22</v>
      </c>
      <c r="K22107">
        <v>29.5</v>
      </c>
      <c r="L22107">
        <v>64</v>
      </c>
      <c r="M22107" t="s">
        <v>45</v>
      </c>
      <c r="N22107">
        <v>65</v>
      </c>
      <c r="P22107" cm="1">
        <f t="array" ref="P22107">IF(Q22107&gt;0,INDEX(Q22107:Q43831,MATCH(TRUE,INDEX(Q22107:Q43831="",,),0)-1),"")</f>
        <v>5</v>
      </c>
      <c r="Q22107">
        <f t="shared" si="657"/>
        <v>3</v>
      </c>
      <c r="R22107">
        <f t="shared" si="655"/>
        <v>0</v>
      </c>
    </row>
    <row r="22108" spans="1:18" x14ac:dyDescent="0.3">
      <c r="A22108" t="s">
        <v>919</v>
      </c>
      <c r="B22108" s="1">
        <v>38411</v>
      </c>
      <c r="C22108" t="s">
        <v>16</v>
      </c>
      <c r="D22108" t="s">
        <v>1573</v>
      </c>
      <c r="E22108" t="s">
        <v>1574</v>
      </c>
      <c r="G22108" t="s">
        <v>19</v>
      </c>
      <c r="H22108" t="s">
        <v>41</v>
      </c>
      <c r="I22108" t="s">
        <v>21</v>
      </c>
      <c r="J22108" t="s">
        <v>22</v>
      </c>
      <c r="K22108">
        <v>99</v>
      </c>
      <c r="L22108">
        <v>160</v>
      </c>
      <c r="M22108" t="s">
        <v>45</v>
      </c>
      <c r="N22108">
        <v>165</v>
      </c>
      <c r="P22108" cm="1">
        <f t="array" ref="P22108">IF(Q22108&gt;0,INDEX(Q22108:Q43832,MATCH(TRUE,INDEX(Q22108:Q43832="",,),0)-1),"")</f>
        <v>5</v>
      </c>
      <c r="Q22108">
        <f t="shared" si="657"/>
        <v>3</v>
      </c>
      <c r="R22108">
        <f t="shared" si="655"/>
        <v>0</v>
      </c>
    </row>
    <row r="22109" spans="1:18" x14ac:dyDescent="0.3">
      <c r="A22109" t="s">
        <v>919</v>
      </c>
      <c r="B22109" s="1">
        <v>38411</v>
      </c>
      <c r="C22109" t="s">
        <v>16</v>
      </c>
      <c r="D22109" t="s">
        <v>1573</v>
      </c>
      <c r="E22109" t="s">
        <v>1574</v>
      </c>
      <c r="G22109" t="s">
        <v>19</v>
      </c>
      <c r="H22109" t="s">
        <v>69</v>
      </c>
      <c r="I22109" t="s">
        <v>26</v>
      </c>
      <c r="J22109" t="s">
        <v>27</v>
      </c>
      <c r="K22109">
        <v>178</v>
      </c>
      <c r="L22109">
        <v>11</v>
      </c>
      <c r="M22109" t="s">
        <v>45</v>
      </c>
      <c r="N22109">
        <v>112.13</v>
      </c>
      <c r="P22109" cm="1">
        <f t="array" ref="P22109">IF(Q22109&gt;0,INDEX(Q22109:Q43833,MATCH(TRUE,INDEX(Q22109:Q43833="",,),0)-1),"")</f>
        <v>5</v>
      </c>
      <c r="Q22109">
        <f t="shared" si="657"/>
        <v>3</v>
      </c>
      <c r="R22109">
        <f t="shared" si="655"/>
        <v>0</v>
      </c>
    </row>
    <row r="22110" spans="1:18" x14ac:dyDescent="0.3">
      <c r="A22110" t="s">
        <v>919</v>
      </c>
      <c r="B22110" s="1">
        <v>38411</v>
      </c>
      <c r="C22110" t="s">
        <v>16</v>
      </c>
      <c r="D22110" t="s">
        <v>1573</v>
      </c>
      <c r="E22110" t="s">
        <v>1574</v>
      </c>
      <c r="G22110" t="s">
        <v>19</v>
      </c>
      <c r="H22110" t="s">
        <v>41</v>
      </c>
      <c r="I22110" t="s">
        <v>26</v>
      </c>
      <c r="J22110" t="s">
        <v>27</v>
      </c>
      <c r="K22110">
        <v>590</v>
      </c>
      <c r="L22110">
        <v>50</v>
      </c>
      <c r="M22110" t="s">
        <v>45</v>
      </c>
      <c r="N22110">
        <v>52</v>
      </c>
      <c r="P22110" cm="1">
        <f t="array" ref="P22110">IF(Q22110&gt;0,INDEX(Q22110:Q43834,MATCH(TRUE,INDEX(Q22110:Q43834="",,),0)-1),"")</f>
        <v>5</v>
      </c>
      <c r="Q22110">
        <f t="shared" si="657"/>
        <v>3</v>
      </c>
      <c r="R22110">
        <f t="shared" si="655"/>
        <v>0</v>
      </c>
    </row>
    <row r="22111" spans="1:18" x14ac:dyDescent="0.3">
      <c r="A22111" t="s">
        <v>919</v>
      </c>
      <c r="B22111" s="1">
        <v>38411</v>
      </c>
      <c r="C22111" t="s">
        <v>16</v>
      </c>
      <c r="D22111" t="s">
        <v>1573</v>
      </c>
      <c r="E22111" t="s">
        <v>1574</v>
      </c>
      <c r="G22111" t="s">
        <v>19</v>
      </c>
      <c r="H22111" t="s">
        <v>28</v>
      </c>
      <c r="I22111" t="s">
        <v>26</v>
      </c>
      <c r="J22111" t="s">
        <v>27</v>
      </c>
      <c r="K22111">
        <v>161</v>
      </c>
      <c r="L22111">
        <v>20</v>
      </c>
      <c r="M22111" t="s">
        <v>45</v>
      </c>
      <c r="N22111">
        <v>21</v>
      </c>
      <c r="P22111" cm="1">
        <f t="array" ref="P22111">IF(Q22111&gt;0,INDEX(Q22111:Q43835,MATCH(TRUE,INDEX(Q22111:Q43835="",,),0)-1),"")</f>
        <v>5</v>
      </c>
      <c r="Q22111">
        <f t="shared" si="657"/>
        <v>3</v>
      </c>
      <c r="R22111">
        <f t="shared" si="655"/>
        <v>0</v>
      </c>
    </row>
    <row r="22112" spans="1:18" x14ac:dyDescent="0.3">
      <c r="A22112" t="s">
        <v>919</v>
      </c>
      <c r="B22112" s="1">
        <v>38411</v>
      </c>
      <c r="C22112" t="s">
        <v>16</v>
      </c>
      <c r="D22112" t="s">
        <v>1573</v>
      </c>
      <c r="E22112" t="s">
        <v>1574</v>
      </c>
      <c r="G22112" s="6" t="s">
        <v>29</v>
      </c>
      <c r="H22112" t="s">
        <v>30</v>
      </c>
      <c r="I22112" t="s">
        <v>21</v>
      </c>
      <c r="J22112" t="s">
        <v>22</v>
      </c>
      <c r="K22112">
        <v>3.7</v>
      </c>
      <c r="L22112">
        <v>108</v>
      </c>
      <c r="M22112" t="s">
        <v>45</v>
      </c>
      <c r="N22112">
        <v>108</v>
      </c>
      <c r="P22112" cm="1">
        <f t="array" ref="P22112">IF(Q22112&gt;0,INDEX(Q22112:Q43836,MATCH(TRUE,INDEX(Q22112:Q43836="",,),0)-1),"")</f>
        <v>5</v>
      </c>
      <c r="Q22112">
        <f t="shared" si="657"/>
        <v>3</v>
      </c>
      <c r="R22112">
        <f t="shared" si="655"/>
        <v>0</v>
      </c>
    </row>
    <row r="22113" spans="1:18" x14ac:dyDescent="0.3">
      <c r="A22113" t="s">
        <v>919</v>
      </c>
      <c r="B22113" s="1">
        <v>38411</v>
      </c>
      <c r="C22113" t="s">
        <v>16</v>
      </c>
      <c r="D22113" t="s">
        <v>1573</v>
      </c>
      <c r="E22113" t="s">
        <v>1574</v>
      </c>
      <c r="G22113" s="6" t="s">
        <v>29</v>
      </c>
      <c r="H22113" t="s">
        <v>28</v>
      </c>
      <c r="I22113" t="s">
        <v>21</v>
      </c>
      <c r="J22113" t="s">
        <v>22</v>
      </c>
      <c r="K22113">
        <v>3.4</v>
      </c>
      <c r="L22113">
        <v>70</v>
      </c>
      <c r="M22113" t="s">
        <v>45</v>
      </c>
      <c r="N22113">
        <v>70</v>
      </c>
      <c r="P22113" cm="1">
        <f t="array" ref="P22113">IF(Q22113&gt;0,INDEX(Q22113:Q43837,MATCH(TRUE,INDEX(Q22113:Q43837="",,),0)-1),"")</f>
        <v>5</v>
      </c>
      <c r="Q22113">
        <f t="shared" si="657"/>
        <v>3</v>
      </c>
      <c r="R22113">
        <f t="shared" si="655"/>
        <v>0</v>
      </c>
    </row>
    <row r="22114" spans="1:18" x14ac:dyDescent="0.3">
      <c r="A22114" t="s">
        <v>919</v>
      </c>
      <c r="B22114" s="1">
        <v>38411</v>
      </c>
      <c r="C22114" t="s">
        <v>16</v>
      </c>
      <c r="D22114" t="s">
        <v>1573</v>
      </c>
      <c r="E22114" t="s">
        <v>1574</v>
      </c>
      <c r="G22114" s="6" t="s">
        <v>29</v>
      </c>
      <c r="H22114" t="s">
        <v>63</v>
      </c>
      <c r="I22114" t="s">
        <v>21</v>
      </c>
      <c r="J22114" t="s">
        <v>22</v>
      </c>
      <c r="K22114">
        <v>3.3</v>
      </c>
      <c r="L22114">
        <v>72</v>
      </c>
      <c r="M22114" t="s">
        <v>45</v>
      </c>
      <c r="N22114">
        <v>72</v>
      </c>
      <c r="P22114" cm="1">
        <f t="array" ref="P22114">IF(Q22114&gt;0,INDEX(Q22114:Q43838,MATCH(TRUE,INDEX(Q22114:Q43838="",,),0)-1),"")</f>
        <v>5</v>
      </c>
      <c r="Q22114">
        <f t="shared" si="657"/>
        <v>3</v>
      </c>
      <c r="R22114">
        <f t="shared" si="655"/>
        <v>0</v>
      </c>
    </row>
    <row r="22115" spans="1:18" x14ac:dyDescent="0.3">
      <c r="A22115" t="s">
        <v>919</v>
      </c>
      <c r="B22115" s="1">
        <v>38411</v>
      </c>
      <c r="C22115" t="s">
        <v>16</v>
      </c>
      <c r="D22115" t="s">
        <v>1573</v>
      </c>
      <c r="E22115" t="s">
        <v>1574</v>
      </c>
      <c r="G22115" s="6" t="s">
        <v>29</v>
      </c>
      <c r="H22115" t="s">
        <v>30</v>
      </c>
      <c r="I22115" t="s">
        <v>26</v>
      </c>
      <c r="J22115" t="s">
        <v>27</v>
      </c>
      <c r="K22115">
        <v>34</v>
      </c>
      <c r="L22115">
        <v>18</v>
      </c>
      <c r="M22115" t="s">
        <v>45</v>
      </c>
      <c r="N22115">
        <v>18</v>
      </c>
      <c r="P22115" cm="1">
        <f t="array" ref="P22115">IF(Q22115&gt;0,INDEX(Q22115:Q43839,MATCH(TRUE,INDEX(Q22115:Q43839="",,),0)-1),"")</f>
        <v>5</v>
      </c>
      <c r="Q22115">
        <f t="shared" si="657"/>
        <v>3</v>
      </c>
      <c r="R22115">
        <f t="shared" si="655"/>
        <v>0</v>
      </c>
    </row>
    <row r="22116" spans="1:18" x14ac:dyDescent="0.3">
      <c r="A22116" t="s">
        <v>919</v>
      </c>
      <c r="B22116" s="1">
        <v>38411</v>
      </c>
      <c r="C22116" t="s">
        <v>16</v>
      </c>
      <c r="D22116" t="s">
        <v>1573</v>
      </c>
      <c r="E22116" t="s">
        <v>1574</v>
      </c>
      <c r="G22116" s="6" t="s">
        <v>29</v>
      </c>
      <c r="H22116" t="s">
        <v>99</v>
      </c>
      <c r="I22116" t="s">
        <v>26</v>
      </c>
      <c r="J22116" t="s">
        <v>27</v>
      </c>
      <c r="K22116">
        <v>3</v>
      </c>
      <c r="L22116">
        <v>9</v>
      </c>
      <c r="M22116" t="s">
        <v>45</v>
      </c>
      <c r="N22116">
        <v>9</v>
      </c>
      <c r="P22116" cm="1">
        <f t="array" ref="P22116">IF(Q22116&gt;0,INDEX(Q22116:Q43840,MATCH(TRUE,INDEX(Q22116:Q43840="",,),0)-1),"")</f>
        <v>5</v>
      </c>
      <c r="Q22116">
        <f t="shared" si="657"/>
        <v>3</v>
      </c>
      <c r="R22116">
        <f t="shared" si="655"/>
        <v>0</v>
      </c>
    </row>
    <row r="22117" spans="1:18" x14ac:dyDescent="0.3">
      <c r="A22117" t="s">
        <v>919</v>
      </c>
      <c r="B22117" s="1">
        <v>38411</v>
      </c>
      <c r="C22117" t="s">
        <v>16</v>
      </c>
      <c r="D22117" t="s">
        <v>1573</v>
      </c>
      <c r="E22117" t="s">
        <v>1574</v>
      </c>
      <c r="G22117" s="6" t="s">
        <v>29</v>
      </c>
      <c r="H22117" t="s">
        <v>148</v>
      </c>
      <c r="I22117" t="s">
        <v>26</v>
      </c>
      <c r="J22117" t="s">
        <v>27</v>
      </c>
      <c r="K22117">
        <v>17</v>
      </c>
      <c r="L22117">
        <v>10</v>
      </c>
      <c r="M22117" t="s">
        <v>45</v>
      </c>
      <c r="N22117">
        <v>10</v>
      </c>
      <c r="P22117" cm="1">
        <f t="array" ref="P22117">IF(Q22117&gt;0,INDEX(Q22117:Q43841,MATCH(TRUE,INDEX(Q22117:Q43841="",,),0)-1),"")</f>
        <v>5</v>
      </c>
      <c r="Q22117">
        <f t="shared" si="657"/>
        <v>3</v>
      </c>
      <c r="R22117">
        <f t="shared" si="655"/>
        <v>0</v>
      </c>
    </row>
    <row r="22118" spans="1:18" x14ac:dyDescent="0.3">
      <c r="A22118" t="s">
        <v>919</v>
      </c>
      <c r="B22118" s="1">
        <v>38411</v>
      </c>
      <c r="C22118" t="s">
        <v>16</v>
      </c>
      <c r="D22118" t="s">
        <v>1573</v>
      </c>
      <c r="E22118" t="s">
        <v>1574</v>
      </c>
      <c r="G22118" s="6" t="s">
        <v>29</v>
      </c>
      <c r="H22118" t="s">
        <v>63</v>
      </c>
      <c r="I22118" t="s">
        <v>26</v>
      </c>
      <c r="J22118" t="s">
        <v>27</v>
      </c>
      <c r="K22118">
        <v>76</v>
      </c>
      <c r="L22118">
        <v>17.5</v>
      </c>
      <c r="M22118" t="s">
        <v>45</v>
      </c>
      <c r="N22118">
        <v>17.5</v>
      </c>
      <c r="P22118" cm="1">
        <f t="array" ref="P22118">IF(Q22118&gt;0,INDEX(Q22118:Q43842,MATCH(TRUE,INDEX(Q22118:Q43842="",,),0)-1),"")</f>
        <v>5</v>
      </c>
      <c r="Q22118">
        <f t="shared" si="657"/>
        <v>3</v>
      </c>
      <c r="R22118">
        <f t="shared" si="655"/>
        <v>0</v>
      </c>
    </row>
    <row r="22119" spans="1:18" x14ac:dyDescent="0.3">
      <c r="A22119" t="s">
        <v>919</v>
      </c>
      <c r="B22119" s="1">
        <v>38411</v>
      </c>
      <c r="C22119" t="s">
        <v>16</v>
      </c>
      <c r="D22119" t="s">
        <v>1573</v>
      </c>
      <c r="E22119" t="s">
        <v>1574</v>
      </c>
      <c r="G22119" t="s">
        <v>19</v>
      </c>
      <c r="H22119" t="s">
        <v>69</v>
      </c>
      <c r="I22119" t="s">
        <v>21</v>
      </c>
      <c r="J22119" t="s">
        <v>22</v>
      </c>
      <c r="K22119">
        <v>29.5</v>
      </c>
      <c r="L22119">
        <v>64</v>
      </c>
      <c r="M22119" t="s">
        <v>32</v>
      </c>
      <c r="N22119">
        <v>75</v>
      </c>
      <c r="P22119" cm="1">
        <f t="array" ref="P22119">IF(Q22119&gt;0,INDEX(Q22119:Q43843,MATCH(TRUE,INDEX(Q22119:Q43843="",,),0)-1),"")</f>
        <v>5</v>
      </c>
      <c r="Q22119">
        <f t="shared" si="657"/>
        <v>4</v>
      </c>
      <c r="R22119">
        <f t="shared" si="655"/>
        <v>0</v>
      </c>
    </row>
    <row r="22120" spans="1:18" x14ac:dyDescent="0.3">
      <c r="A22120" t="s">
        <v>919</v>
      </c>
      <c r="B22120" s="1">
        <v>38411</v>
      </c>
      <c r="C22120" t="s">
        <v>16</v>
      </c>
      <c r="D22120" t="s">
        <v>1573</v>
      </c>
      <c r="E22120" t="s">
        <v>1574</v>
      </c>
      <c r="G22120" t="s">
        <v>19</v>
      </c>
      <c r="H22120" t="s">
        <v>41</v>
      </c>
      <c r="I22120" t="s">
        <v>21</v>
      </c>
      <c r="J22120" t="s">
        <v>22</v>
      </c>
      <c r="K22120">
        <v>99</v>
      </c>
      <c r="L22120">
        <v>160</v>
      </c>
      <c r="M22120" t="s">
        <v>32</v>
      </c>
      <c r="N22120">
        <v>180</v>
      </c>
      <c r="P22120" cm="1">
        <f t="array" ref="P22120">IF(Q22120&gt;0,INDEX(Q22120:Q43844,MATCH(TRUE,INDEX(Q22120:Q43844="",,),0)-1),"")</f>
        <v>5</v>
      </c>
      <c r="Q22120">
        <f t="shared" si="657"/>
        <v>4</v>
      </c>
      <c r="R22120">
        <f t="shared" si="655"/>
        <v>0</v>
      </c>
    </row>
    <row r="22121" spans="1:18" x14ac:dyDescent="0.3">
      <c r="A22121" t="s">
        <v>919</v>
      </c>
      <c r="B22121" s="1">
        <v>38411</v>
      </c>
      <c r="C22121" t="s">
        <v>16</v>
      </c>
      <c r="D22121" t="s">
        <v>1573</v>
      </c>
      <c r="E22121" t="s">
        <v>1574</v>
      </c>
      <c r="G22121" t="s">
        <v>19</v>
      </c>
      <c r="H22121" t="s">
        <v>69</v>
      </c>
      <c r="I22121" t="s">
        <v>26</v>
      </c>
      <c r="J22121" t="s">
        <v>27</v>
      </c>
      <c r="K22121">
        <v>178</v>
      </c>
      <c r="L22121">
        <v>11</v>
      </c>
      <c r="M22121" t="s">
        <v>32</v>
      </c>
      <c r="N22121">
        <v>14</v>
      </c>
      <c r="P22121" cm="1">
        <f t="array" ref="P22121">IF(Q22121&gt;0,INDEX(Q22121:Q43845,MATCH(TRUE,INDEX(Q22121:Q43845="",,),0)-1),"")</f>
        <v>5</v>
      </c>
      <c r="Q22121">
        <f t="shared" si="657"/>
        <v>4</v>
      </c>
      <c r="R22121">
        <f t="shared" si="655"/>
        <v>0</v>
      </c>
    </row>
    <row r="22122" spans="1:18" x14ac:dyDescent="0.3">
      <c r="A22122" t="s">
        <v>919</v>
      </c>
      <c r="B22122" s="1">
        <v>38411</v>
      </c>
      <c r="C22122" t="s">
        <v>16</v>
      </c>
      <c r="D22122" t="s">
        <v>1573</v>
      </c>
      <c r="E22122" t="s">
        <v>1574</v>
      </c>
      <c r="G22122" t="s">
        <v>19</v>
      </c>
      <c r="H22122" t="s">
        <v>41</v>
      </c>
      <c r="I22122" t="s">
        <v>26</v>
      </c>
      <c r="J22122" t="s">
        <v>27</v>
      </c>
      <c r="K22122">
        <v>590</v>
      </c>
      <c r="L22122">
        <v>50</v>
      </c>
      <c r="M22122" t="s">
        <v>32</v>
      </c>
      <c r="N22122">
        <v>62.25</v>
      </c>
      <c r="P22122" cm="1">
        <f t="array" ref="P22122">IF(Q22122&gt;0,INDEX(Q22122:Q43846,MATCH(TRUE,INDEX(Q22122:Q43846="",,),0)-1),"")</f>
        <v>5</v>
      </c>
      <c r="Q22122">
        <f t="shared" si="657"/>
        <v>4</v>
      </c>
      <c r="R22122">
        <f t="shared" si="655"/>
        <v>0</v>
      </c>
    </row>
    <row r="22123" spans="1:18" x14ac:dyDescent="0.3">
      <c r="A22123" t="s">
        <v>919</v>
      </c>
      <c r="B22123" s="1">
        <v>38411</v>
      </c>
      <c r="C22123" t="s">
        <v>16</v>
      </c>
      <c r="D22123" t="s">
        <v>1573</v>
      </c>
      <c r="E22123" t="s">
        <v>1574</v>
      </c>
      <c r="G22123" t="s">
        <v>19</v>
      </c>
      <c r="H22123" t="s">
        <v>28</v>
      </c>
      <c r="I22123" t="s">
        <v>26</v>
      </c>
      <c r="J22123" t="s">
        <v>27</v>
      </c>
      <c r="K22123">
        <v>161</v>
      </c>
      <c r="L22123">
        <v>20</v>
      </c>
      <c r="M22123" t="s">
        <v>32</v>
      </c>
      <c r="N22123">
        <v>35.049999999999997</v>
      </c>
      <c r="P22123" cm="1">
        <f t="array" ref="P22123">IF(Q22123&gt;0,INDEX(Q22123:Q43847,MATCH(TRUE,INDEX(Q22123:Q43847="",,),0)-1),"")</f>
        <v>5</v>
      </c>
      <c r="Q22123">
        <f t="shared" si="657"/>
        <v>4</v>
      </c>
      <c r="R22123">
        <f t="shared" si="655"/>
        <v>0</v>
      </c>
    </row>
    <row r="22124" spans="1:18" x14ac:dyDescent="0.3">
      <c r="A22124" t="s">
        <v>919</v>
      </c>
      <c r="B22124" s="1">
        <v>38411</v>
      </c>
      <c r="C22124" t="s">
        <v>16</v>
      </c>
      <c r="D22124" t="s">
        <v>1573</v>
      </c>
      <c r="E22124" t="s">
        <v>1574</v>
      </c>
      <c r="G22124" s="6" t="s">
        <v>29</v>
      </c>
      <c r="H22124" t="s">
        <v>30</v>
      </c>
      <c r="I22124" t="s">
        <v>21</v>
      </c>
      <c r="J22124" t="s">
        <v>22</v>
      </c>
      <c r="K22124">
        <v>3.7</v>
      </c>
      <c r="L22124">
        <v>108</v>
      </c>
      <c r="M22124" t="s">
        <v>32</v>
      </c>
      <c r="N22124">
        <v>108</v>
      </c>
      <c r="P22124" cm="1">
        <f t="array" ref="P22124">IF(Q22124&gt;0,INDEX(Q22124:Q43848,MATCH(TRUE,INDEX(Q22124:Q43848="",,),0)-1),"")</f>
        <v>5</v>
      </c>
      <c r="Q22124">
        <f t="shared" si="657"/>
        <v>4</v>
      </c>
      <c r="R22124">
        <f t="shared" si="655"/>
        <v>0</v>
      </c>
    </row>
    <row r="22125" spans="1:18" x14ac:dyDescent="0.3">
      <c r="A22125" t="s">
        <v>919</v>
      </c>
      <c r="B22125" s="1">
        <v>38411</v>
      </c>
      <c r="C22125" t="s">
        <v>16</v>
      </c>
      <c r="D22125" t="s">
        <v>1573</v>
      </c>
      <c r="E22125" t="s">
        <v>1574</v>
      </c>
      <c r="G22125" s="6" t="s">
        <v>29</v>
      </c>
      <c r="H22125" t="s">
        <v>28</v>
      </c>
      <c r="I22125" t="s">
        <v>21</v>
      </c>
      <c r="J22125" t="s">
        <v>22</v>
      </c>
      <c r="K22125">
        <v>3.4</v>
      </c>
      <c r="L22125">
        <v>70</v>
      </c>
      <c r="M22125" t="s">
        <v>32</v>
      </c>
      <c r="N22125">
        <v>70</v>
      </c>
      <c r="P22125" cm="1">
        <f t="array" ref="P22125">IF(Q22125&gt;0,INDEX(Q22125:Q43849,MATCH(TRUE,INDEX(Q22125:Q43849="",,),0)-1),"")</f>
        <v>5</v>
      </c>
      <c r="Q22125">
        <f t="shared" si="657"/>
        <v>4</v>
      </c>
      <c r="R22125">
        <f t="shared" si="655"/>
        <v>0</v>
      </c>
    </row>
    <row r="22126" spans="1:18" x14ac:dyDescent="0.3">
      <c r="A22126" t="s">
        <v>919</v>
      </c>
      <c r="B22126" s="1">
        <v>38411</v>
      </c>
      <c r="C22126" t="s">
        <v>16</v>
      </c>
      <c r="D22126" t="s">
        <v>1573</v>
      </c>
      <c r="E22126" t="s">
        <v>1574</v>
      </c>
      <c r="G22126" s="6" t="s">
        <v>29</v>
      </c>
      <c r="H22126" t="s">
        <v>63</v>
      </c>
      <c r="I22126" t="s">
        <v>21</v>
      </c>
      <c r="J22126" t="s">
        <v>22</v>
      </c>
      <c r="K22126">
        <v>3.3</v>
      </c>
      <c r="L22126">
        <v>72</v>
      </c>
      <c r="M22126" t="s">
        <v>32</v>
      </c>
      <c r="N22126">
        <v>72</v>
      </c>
      <c r="P22126" cm="1">
        <f t="array" ref="P22126">IF(Q22126&gt;0,INDEX(Q22126:Q43850,MATCH(TRUE,INDEX(Q22126:Q43850="",,),0)-1),"")</f>
        <v>5</v>
      </c>
      <c r="Q22126">
        <f t="shared" si="657"/>
        <v>4</v>
      </c>
      <c r="R22126">
        <f t="shared" si="655"/>
        <v>0</v>
      </c>
    </row>
    <row r="22127" spans="1:18" x14ac:dyDescent="0.3">
      <c r="A22127" t="s">
        <v>919</v>
      </c>
      <c r="B22127" s="1">
        <v>38411</v>
      </c>
      <c r="C22127" t="s">
        <v>16</v>
      </c>
      <c r="D22127" t="s">
        <v>1573</v>
      </c>
      <c r="E22127" t="s">
        <v>1574</v>
      </c>
      <c r="G22127" s="6" t="s">
        <v>29</v>
      </c>
      <c r="H22127" t="s">
        <v>30</v>
      </c>
      <c r="I22127" t="s">
        <v>26</v>
      </c>
      <c r="J22127" t="s">
        <v>27</v>
      </c>
      <c r="K22127">
        <v>34</v>
      </c>
      <c r="L22127">
        <v>18</v>
      </c>
      <c r="M22127" t="s">
        <v>32</v>
      </c>
      <c r="N22127">
        <v>18</v>
      </c>
      <c r="P22127" cm="1">
        <f t="array" ref="P22127">IF(Q22127&gt;0,INDEX(Q22127:Q43851,MATCH(TRUE,INDEX(Q22127:Q43851="",,),0)-1),"")</f>
        <v>5</v>
      </c>
      <c r="Q22127">
        <f t="shared" si="657"/>
        <v>4</v>
      </c>
      <c r="R22127">
        <f t="shared" si="655"/>
        <v>0</v>
      </c>
    </row>
    <row r="22128" spans="1:18" x14ac:dyDescent="0.3">
      <c r="A22128" t="s">
        <v>919</v>
      </c>
      <c r="B22128" s="1">
        <v>38411</v>
      </c>
      <c r="C22128" t="s">
        <v>16</v>
      </c>
      <c r="D22128" t="s">
        <v>1573</v>
      </c>
      <c r="E22128" t="s">
        <v>1574</v>
      </c>
      <c r="G22128" s="6" t="s">
        <v>29</v>
      </c>
      <c r="H22128" t="s">
        <v>99</v>
      </c>
      <c r="I22128" t="s">
        <v>26</v>
      </c>
      <c r="J22128" t="s">
        <v>27</v>
      </c>
      <c r="K22128">
        <v>3</v>
      </c>
      <c r="L22128">
        <v>9</v>
      </c>
      <c r="M22128" t="s">
        <v>32</v>
      </c>
      <c r="N22128">
        <v>9</v>
      </c>
      <c r="P22128" cm="1">
        <f t="array" ref="P22128">IF(Q22128&gt;0,INDEX(Q22128:Q43852,MATCH(TRUE,INDEX(Q22128:Q43852="",,),0)-1),"")</f>
        <v>5</v>
      </c>
      <c r="Q22128">
        <f t="shared" si="657"/>
        <v>4</v>
      </c>
      <c r="R22128">
        <f t="shared" ref="R22128:R22191" si="658">IF(P22128="","",0)</f>
        <v>0</v>
      </c>
    </row>
    <row r="22129" spans="1:18" x14ac:dyDescent="0.3">
      <c r="A22129" t="s">
        <v>919</v>
      </c>
      <c r="B22129" s="1">
        <v>38411</v>
      </c>
      <c r="C22129" t="s">
        <v>16</v>
      </c>
      <c r="D22129" t="s">
        <v>1573</v>
      </c>
      <c r="E22129" t="s">
        <v>1574</v>
      </c>
      <c r="G22129" s="6" t="s">
        <v>29</v>
      </c>
      <c r="H22129" t="s">
        <v>148</v>
      </c>
      <c r="I22129" t="s">
        <v>26</v>
      </c>
      <c r="J22129" t="s">
        <v>27</v>
      </c>
      <c r="K22129">
        <v>17</v>
      </c>
      <c r="L22129">
        <v>10</v>
      </c>
      <c r="M22129" t="s">
        <v>32</v>
      </c>
      <c r="N22129">
        <v>10</v>
      </c>
      <c r="P22129" cm="1">
        <f t="array" ref="P22129">IF(Q22129&gt;0,INDEX(Q22129:Q43853,MATCH(TRUE,INDEX(Q22129:Q43853="",,),0)-1),"")</f>
        <v>5</v>
      </c>
      <c r="Q22129">
        <f t="shared" si="657"/>
        <v>4</v>
      </c>
      <c r="R22129">
        <f t="shared" si="658"/>
        <v>0</v>
      </c>
    </row>
    <row r="22130" spans="1:18" x14ac:dyDescent="0.3">
      <c r="A22130" t="s">
        <v>919</v>
      </c>
      <c r="B22130" s="1">
        <v>38411</v>
      </c>
      <c r="C22130" t="s">
        <v>16</v>
      </c>
      <c r="D22130" t="s">
        <v>1573</v>
      </c>
      <c r="E22130" t="s">
        <v>1574</v>
      </c>
      <c r="G22130" s="6" t="s">
        <v>29</v>
      </c>
      <c r="H22130" t="s">
        <v>63</v>
      </c>
      <c r="I22130" t="s">
        <v>26</v>
      </c>
      <c r="J22130" t="s">
        <v>27</v>
      </c>
      <c r="K22130">
        <v>76</v>
      </c>
      <c r="L22130">
        <v>17.5</v>
      </c>
      <c r="M22130" t="s">
        <v>32</v>
      </c>
      <c r="N22130">
        <v>17.5</v>
      </c>
      <c r="P22130" cm="1">
        <f t="array" ref="P22130">IF(Q22130&gt;0,INDEX(Q22130:Q43854,MATCH(TRUE,INDEX(Q22130:Q43854="",,),0)-1),"")</f>
        <v>5</v>
      </c>
      <c r="Q22130">
        <f t="shared" si="657"/>
        <v>4</v>
      </c>
      <c r="R22130">
        <f t="shared" si="658"/>
        <v>0</v>
      </c>
    </row>
    <row r="22131" spans="1:18" x14ac:dyDescent="0.3">
      <c r="A22131" t="s">
        <v>919</v>
      </c>
      <c r="B22131" s="1">
        <v>38411</v>
      </c>
      <c r="C22131" t="s">
        <v>16</v>
      </c>
      <c r="D22131" t="s">
        <v>1573</v>
      </c>
      <c r="E22131" t="s">
        <v>1574</v>
      </c>
      <c r="G22131" t="s">
        <v>19</v>
      </c>
      <c r="H22131" t="s">
        <v>69</v>
      </c>
      <c r="I22131" t="s">
        <v>21</v>
      </c>
      <c r="J22131" t="s">
        <v>22</v>
      </c>
      <c r="K22131">
        <v>29.5</v>
      </c>
      <c r="L22131">
        <v>64</v>
      </c>
      <c r="M22131" t="s">
        <v>44</v>
      </c>
      <c r="N22131">
        <v>64</v>
      </c>
      <c r="P22131" cm="1">
        <f t="array" ref="P22131">IF(Q22131&gt;0,INDEX(Q22131:Q43855,MATCH(TRUE,INDEX(Q22131:Q43855="",,),0)-1),"")</f>
        <v>5</v>
      </c>
      <c r="Q22131">
        <f t="shared" si="657"/>
        <v>5</v>
      </c>
      <c r="R22131">
        <f t="shared" si="658"/>
        <v>0</v>
      </c>
    </row>
    <row r="22132" spans="1:18" x14ac:dyDescent="0.3">
      <c r="A22132" t="s">
        <v>919</v>
      </c>
      <c r="B22132" s="1">
        <v>38411</v>
      </c>
      <c r="C22132" t="s">
        <v>16</v>
      </c>
      <c r="D22132" t="s">
        <v>1573</v>
      </c>
      <c r="E22132" t="s">
        <v>1574</v>
      </c>
      <c r="G22132" t="s">
        <v>19</v>
      </c>
      <c r="H22132" t="s">
        <v>41</v>
      </c>
      <c r="I22132" t="s">
        <v>21</v>
      </c>
      <c r="J22132" t="s">
        <v>22</v>
      </c>
      <c r="K22132">
        <v>99</v>
      </c>
      <c r="L22132">
        <v>160</v>
      </c>
      <c r="M22132" t="s">
        <v>44</v>
      </c>
      <c r="N22132">
        <v>160</v>
      </c>
      <c r="P22132" cm="1">
        <f t="array" ref="P22132">IF(Q22132&gt;0,INDEX(Q22132:Q43856,MATCH(TRUE,INDEX(Q22132:Q43856="",,),0)-1),"")</f>
        <v>5</v>
      </c>
      <c r="Q22132">
        <f t="shared" si="657"/>
        <v>5</v>
      </c>
      <c r="R22132">
        <f t="shared" si="658"/>
        <v>0</v>
      </c>
    </row>
    <row r="22133" spans="1:18" x14ac:dyDescent="0.3">
      <c r="A22133" t="s">
        <v>919</v>
      </c>
      <c r="B22133" s="1">
        <v>38411</v>
      </c>
      <c r="C22133" t="s">
        <v>16</v>
      </c>
      <c r="D22133" t="s">
        <v>1573</v>
      </c>
      <c r="E22133" t="s">
        <v>1574</v>
      </c>
      <c r="G22133" t="s">
        <v>19</v>
      </c>
      <c r="H22133" t="s">
        <v>69</v>
      </c>
      <c r="I22133" t="s">
        <v>26</v>
      </c>
      <c r="J22133" t="s">
        <v>27</v>
      </c>
      <c r="K22133">
        <v>178</v>
      </c>
      <c r="L22133">
        <v>11</v>
      </c>
      <c r="M22133" t="s">
        <v>44</v>
      </c>
      <c r="N22133">
        <v>35.770000000000003</v>
      </c>
      <c r="P22133" cm="1">
        <f t="array" ref="P22133">IF(Q22133&gt;0,INDEX(Q22133:Q43857,MATCH(TRUE,INDEX(Q22133:Q43857="",,),0)-1),"")</f>
        <v>5</v>
      </c>
      <c r="Q22133">
        <f t="shared" si="657"/>
        <v>5</v>
      </c>
      <c r="R22133">
        <f t="shared" si="658"/>
        <v>0</v>
      </c>
    </row>
    <row r="22134" spans="1:18" x14ac:dyDescent="0.3">
      <c r="A22134" t="s">
        <v>919</v>
      </c>
      <c r="B22134" s="1">
        <v>38411</v>
      </c>
      <c r="C22134" t="s">
        <v>16</v>
      </c>
      <c r="D22134" t="s">
        <v>1573</v>
      </c>
      <c r="E22134" t="s">
        <v>1574</v>
      </c>
      <c r="G22134" t="s">
        <v>19</v>
      </c>
      <c r="H22134" t="s">
        <v>41</v>
      </c>
      <c r="I22134" t="s">
        <v>26</v>
      </c>
      <c r="J22134" t="s">
        <v>27</v>
      </c>
      <c r="K22134">
        <v>590</v>
      </c>
      <c r="L22134">
        <v>50</v>
      </c>
      <c r="M22134" t="s">
        <v>44</v>
      </c>
      <c r="N22134">
        <v>50</v>
      </c>
      <c r="P22134" cm="1">
        <f t="array" ref="P22134">IF(Q22134&gt;0,INDEX(Q22134:Q43858,MATCH(TRUE,INDEX(Q22134:Q43858="",,),0)-1),"")</f>
        <v>5</v>
      </c>
      <c r="Q22134">
        <f t="shared" si="657"/>
        <v>5</v>
      </c>
      <c r="R22134">
        <f t="shared" si="658"/>
        <v>0</v>
      </c>
    </row>
    <row r="22135" spans="1:18" x14ac:dyDescent="0.3">
      <c r="A22135" t="s">
        <v>919</v>
      </c>
      <c r="B22135" s="1">
        <v>38411</v>
      </c>
      <c r="C22135" t="s">
        <v>16</v>
      </c>
      <c r="D22135" t="s">
        <v>1573</v>
      </c>
      <c r="E22135" t="s">
        <v>1574</v>
      </c>
      <c r="G22135" t="s">
        <v>19</v>
      </c>
      <c r="H22135" t="s">
        <v>28</v>
      </c>
      <c r="I22135" t="s">
        <v>26</v>
      </c>
      <c r="J22135" t="s">
        <v>27</v>
      </c>
      <c r="K22135">
        <v>161</v>
      </c>
      <c r="L22135">
        <v>20</v>
      </c>
      <c r="M22135" t="s">
        <v>44</v>
      </c>
      <c r="N22135">
        <v>32.42</v>
      </c>
      <c r="P22135" cm="1">
        <f t="array" ref="P22135">IF(Q22135&gt;0,INDEX(Q22135:Q43859,MATCH(TRUE,INDEX(Q22135:Q43859="",,),0)-1),"")</f>
        <v>5</v>
      </c>
      <c r="Q22135">
        <f t="shared" si="657"/>
        <v>5</v>
      </c>
      <c r="R22135">
        <f t="shared" si="658"/>
        <v>0</v>
      </c>
    </row>
    <row r="22136" spans="1:18" x14ac:dyDescent="0.3">
      <c r="A22136" t="s">
        <v>919</v>
      </c>
      <c r="B22136" s="1">
        <v>38411</v>
      </c>
      <c r="C22136" t="s">
        <v>16</v>
      </c>
      <c r="D22136" t="s">
        <v>1573</v>
      </c>
      <c r="E22136" t="s">
        <v>1574</v>
      </c>
      <c r="G22136" s="6" t="s">
        <v>29</v>
      </c>
      <c r="H22136" t="s">
        <v>30</v>
      </c>
      <c r="I22136" t="s">
        <v>21</v>
      </c>
      <c r="J22136" t="s">
        <v>22</v>
      </c>
      <c r="K22136">
        <v>3.7</v>
      </c>
      <c r="L22136">
        <v>108</v>
      </c>
      <c r="M22136" t="s">
        <v>44</v>
      </c>
      <c r="N22136">
        <v>108</v>
      </c>
      <c r="P22136" cm="1">
        <f t="array" ref="P22136">IF(Q22136&gt;0,INDEX(Q22136:Q43860,MATCH(TRUE,INDEX(Q22136:Q43860="",,),0)-1),"")</f>
        <v>5</v>
      </c>
      <c r="Q22136">
        <f t="shared" si="657"/>
        <v>5</v>
      </c>
      <c r="R22136">
        <f t="shared" si="658"/>
        <v>0</v>
      </c>
    </row>
    <row r="22137" spans="1:18" x14ac:dyDescent="0.3">
      <c r="A22137" t="s">
        <v>919</v>
      </c>
      <c r="B22137" s="1">
        <v>38411</v>
      </c>
      <c r="C22137" t="s">
        <v>16</v>
      </c>
      <c r="D22137" t="s">
        <v>1573</v>
      </c>
      <c r="E22137" t="s">
        <v>1574</v>
      </c>
      <c r="G22137" s="6" t="s">
        <v>29</v>
      </c>
      <c r="H22137" t="s">
        <v>28</v>
      </c>
      <c r="I22137" t="s">
        <v>21</v>
      </c>
      <c r="J22137" t="s">
        <v>22</v>
      </c>
      <c r="K22137">
        <v>3.4</v>
      </c>
      <c r="L22137">
        <v>70</v>
      </c>
      <c r="M22137" t="s">
        <v>44</v>
      </c>
      <c r="N22137">
        <v>70</v>
      </c>
      <c r="P22137" cm="1">
        <f t="array" ref="P22137">IF(Q22137&gt;0,INDEX(Q22137:Q43861,MATCH(TRUE,INDEX(Q22137:Q43861="",,),0)-1),"")</f>
        <v>5</v>
      </c>
      <c r="Q22137">
        <f t="shared" si="657"/>
        <v>5</v>
      </c>
      <c r="R22137">
        <f t="shared" si="658"/>
        <v>0</v>
      </c>
    </row>
    <row r="22138" spans="1:18" x14ac:dyDescent="0.3">
      <c r="A22138" t="s">
        <v>919</v>
      </c>
      <c r="B22138" s="1">
        <v>38411</v>
      </c>
      <c r="C22138" t="s">
        <v>16</v>
      </c>
      <c r="D22138" t="s">
        <v>1573</v>
      </c>
      <c r="E22138" t="s">
        <v>1574</v>
      </c>
      <c r="G22138" s="6" t="s">
        <v>29</v>
      </c>
      <c r="H22138" t="s">
        <v>63</v>
      </c>
      <c r="I22138" t="s">
        <v>21</v>
      </c>
      <c r="J22138" t="s">
        <v>22</v>
      </c>
      <c r="K22138">
        <v>3.3</v>
      </c>
      <c r="L22138">
        <v>72</v>
      </c>
      <c r="M22138" t="s">
        <v>44</v>
      </c>
      <c r="N22138">
        <v>72</v>
      </c>
      <c r="P22138" cm="1">
        <f t="array" ref="P22138">IF(Q22138&gt;0,INDEX(Q22138:Q43862,MATCH(TRUE,INDEX(Q22138:Q43862="",,),0)-1),"")</f>
        <v>5</v>
      </c>
      <c r="Q22138">
        <f t="shared" si="657"/>
        <v>5</v>
      </c>
      <c r="R22138">
        <f t="shared" si="658"/>
        <v>0</v>
      </c>
    </row>
    <row r="22139" spans="1:18" x14ac:dyDescent="0.3">
      <c r="A22139" t="s">
        <v>919</v>
      </c>
      <c r="B22139" s="1">
        <v>38411</v>
      </c>
      <c r="C22139" t="s">
        <v>16</v>
      </c>
      <c r="D22139" t="s">
        <v>1573</v>
      </c>
      <c r="E22139" t="s">
        <v>1574</v>
      </c>
      <c r="G22139" s="6" t="s">
        <v>29</v>
      </c>
      <c r="H22139" t="s">
        <v>30</v>
      </c>
      <c r="I22139" t="s">
        <v>26</v>
      </c>
      <c r="J22139" t="s">
        <v>27</v>
      </c>
      <c r="K22139">
        <v>34</v>
      </c>
      <c r="L22139">
        <v>18</v>
      </c>
      <c r="M22139" t="s">
        <v>44</v>
      </c>
      <c r="N22139">
        <v>18</v>
      </c>
      <c r="P22139" cm="1">
        <f t="array" ref="P22139">IF(Q22139&gt;0,INDEX(Q22139:Q43863,MATCH(TRUE,INDEX(Q22139:Q43863="",,),0)-1),"")</f>
        <v>5</v>
      </c>
      <c r="Q22139">
        <f t="shared" si="657"/>
        <v>5</v>
      </c>
      <c r="R22139">
        <f t="shared" si="658"/>
        <v>0</v>
      </c>
    </row>
    <row r="22140" spans="1:18" x14ac:dyDescent="0.3">
      <c r="A22140" t="s">
        <v>919</v>
      </c>
      <c r="B22140" s="1">
        <v>38411</v>
      </c>
      <c r="C22140" t="s">
        <v>16</v>
      </c>
      <c r="D22140" t="s">
        <v>1573</v>
      </c>
      <c r="E22140" t="s">
        <v>1574</v>
      </c>
      <c r="G22140" s="6" t="s">
        <v>29</v>
      </c>
      <c r="H22140" t="s">
        <v>99</v>
      </c>
      <c r="I22140" t="s">
        <v>26</v>
      </c>
      <c r="J22140" t="s">
        <v>27</v>
      </c>
      <c r="K22140">
        <v>3</v>
      </c>
      <c r="L22140">
        <v>9</v>
      </c>
      <c r="M22140" t="s">
        <v>44</v>
      </c>
      <c r="N22140">
        <v>9</v>
      </c>
      <c r="P22140" cm="1">
        <f t="array" ref="P22140">IF(Q22140&gt;0,INDEX(Q22140:Q43864,MATCH(TRUE,INDEX(Q22140:Q43864="",,),0)-1),"")</f>
        <v>5</v>
      </c>
      <c r="Q22140">
        <f t="shared" si="657"/>
        <v>5</v>
      </c>
      <c r="R22140">
        <f t="shared" si="658"/>
        <v>0</v>
      </c>
    </row>
    <row r="22141" spans="1:18" x14ac:dyDescent="0.3">
      <c r="A22141" t="s">
        <v>919</v>
      </c>
      <c r="B22141" s="1">
        <v>38411</v>
      </c>
      <c r="C22141" t="s">
        <v>16</v>
      </c>
      <c r="D22141" t="s">
        <v>1573</v>
      </c>
      <c r="E22141" t="s">
        <v>1574</v>
      </c>
      <c r="G22141" s="6" t="s">
        <v>29</v>
      </c>
      <c r="H22141" t="s">
        <v>148</v>
      </c>
      <c r="I22141" t="s">
        <v>26</v>
      </c>
      <c r="J22141" t="s">
        <v>27</v>
      </c>
      <c r="K22141">
        <v>17</v>
      </c>
      <c r="L22141">
        <v>10</v>
      </c>
      <c r="M22141" t="s">
        <v>44</v>
      </c>
      <c r="N22141">
        <v>10</v>
      </c>
      <c r="P22141" cm="1">
        <f t="array" ref="P22141">IF(Q22141&gt;0,INDEX(Q22141:Q43865,MATCH(TRUE,INDEX(Q22141:Q43865="",,),0)-1),"")</f>
        <v>5</v>
      </c>
      <c r="Q22141">
        <f t="shared" si="657"/>
        <v>5</v>
      </c>
      <c r="R22141">
        <f t="shared" si="658"/>
        <v>0</v>
      </c>
    </row>
    <row r="22142" spans="1:18" x14ac:dyDescent="0.3">
      <c r="A22142" t="s">
        <v>919</v>
      </c>
      <c r="B22142" s="1">
        <v>38411</v>
      </c>
      <c r="C22142" t="s">
        <v>16</v>
      </c>
      <c r="D22142" t="s">
        <v>1573</v>
      </c>
      <c r="E22142" t="s">
        <v>1574</v>
      </c>
      <c r="G22142" s="6" t="s">
        <v>29</v>
      </c>
      <c r="H22142" t="s">
        <v>63</v>
      </c>
      <c r="I22142" t="s">
        <v>26</v>
      </c>
      <c r="J22142" t="s">
        <v>27</v>
      </c>
      <c r="K22142">
        <v>76</v>
      </c>
      <c r="L22142">
        <v>17.5</v>
      </c>
      <c r="M22142" t="s">
        <v>44</v>
      </c>
      <c r="N22142">
        <v>17.5</v>
      </c>
      <c r="P22142" cm="1">
        <f t="array" ref="P22142">IF(Q22142&gt;0,INDEX(Q22142:Q43866,MATCH(TRUE,INDEX(Q22142:Q43866="",,),0)-1),"")</f>
        <v>5</v>
      </c>
      <c r="Q22142">
        <f t="shared" si="657"/>
        <v>5</v>
      </c>
      <c r="R22142">
        <f t="shared" si="658"/>
        <v>0</v>
      </c>
    </row>
    <row r="22143" spans="1:18" x14ac:dyDescent="0.3">
      <c r="P22143" t="str" cm="1">
        <f t="array" ref="P22143">IF(Q22143&gt;0,INDEX(Q22143:Q43867,MATCH(TRUE,INDEX(Q22143:Q43867="",,),0)-1),"")</f>
        <v/>
      </c>
      <c r="R22143" t="str">
        <f t="shared" si="658"/>
        <v/>
      </c>
    </row>
    <row r="22144" spans="1:18" x14ac:dyDescent="0.3">
      <c r="A22144" t="s">
        <v>1499</v>
      </c>
      <c r="B22144" s="1">
        <v>38407</v>
      </c>
      <c r="C22144" t="s">
        <v>1575</v>
      </c>
      <c r="D22144" t="s">
        <v>1576</v>
      </c>
      <c r="E22144" t="s">
        <v>1577</v>
      </c>
      <c r="G22144" t="s">
        <v>19</v>
      </c>
      <c r="H22144" t="s">
        <v>194</v>
      </c>
      <c r="I22144" t="s">
        <v>21</v>
      </c>
      <c r="J22144" t="s">
        <v>22</v>
      </c>
      <c r="K22144">
        <v>12</v>
      </c>
      <c r="L22144">
        <v>474</v>
      </c>
      <c r="M22144" t="s">
        <v>177</v>
      </c>
      <c r="N22144">
        <v>1431</v>
      </c>
      <c r="O22144" t="s">
        <v>24</v>
      </c>
      <c r="P22144" cm="1">
        <f t="array" ref="P22144">IF(Q22144&gt;0,INDEX(Q22144:Q43868,MATCH(TRUE,INDEX(Q22144:Q43868="",,),0)-1),"")</f>
        <v>7</v>
      </c>
      <c r="Q22144">
        <f>INT((ROW()-22144)/7)+1</f>
        <v>1</v>
      </c>
      <c r="R22144">
        <f t="shared" si="658"/>
        <v>0</v>
      </c>
    </row>
    <row r="22145" spans="1:18" x14ac:dyDescent="0.3">
      <c r="A22145" t="s">
        <v>1499</v>
      </c>
      <c r="B22145" s="1">
        <v>38407</v>
      </c>
      <c r="C22145" t="s">
        <v>1575</v>
      </c>
      <c r="D22145" t="s">
        <v>1576</v>
      </c>
      <c r="E22145" t="s">
        <v>1577</v>
      </c>
      <c r="G22145" t="s">
        <v>19</v>
      </c>
      <c r="H22145" t="s">
        <v>30</v>
      </c>
      <c r="I22145" t="s">
        <v>21</v>
      </c>
      <c r="J22145" t="s">
        <v>22</v>
      </c>
      <c r="K22145">
        <v>9</v>
      </c>
      <c r="L22145">
        <v>106</v>
      </c>
      <c r="M22145" t="s">
        <v>177</v>
      </c>
      <c r="N22145">
        <v>106</v>
      </c>
      <c r="O22145" t="s">
        <v>24</v>
      </c>
      <c r="P22145" cm="1">
        <f t="array" ref="P22145">IF(Q22145&gt;0,INDEX(Q22145:Q43869,MATCH(TRUE,INDEX(Q22145:Q43869="",,),0)-1),"")</f>
        <v>7</v>
      </c>
      <c r="Q22145">
        <f t="shared" ref="Q22145:Q22192" si="659">INT((ROW()-22144)/7)+1</f>
        <v>1</v>
      </c>
      <c r="R22145">
        <f t="shared" si="658"/>
        <v>0</v>
      </c>
    </row>
    <row r="22146" spans="1:18" x14ac:dyDescent="0.3">
      <c r="A22146" t="s">
        <v>1499</v>
      </c>
      <c r="B22146" s="1">
        <v>38407</v>
      </c>
      <c r="C22146" t="s">
        <v>1575</v>
      </c>
      <c r="D22146" t="s">
        <v>1576</v>
      </c>
      <c r="E22146" t="s">
        <v>1577</v>
      </c>
      <c r="G22146" t="s">
        <v>19</v>
      </c>
      <c r="H22146" t="s">
        <v>25</v>
      </c>
      <c r="I22146" t="s">
        <v>21</v>
      </c>
      <c r="J22146" t="s">
        <v>22</v>
      </c>
      <c r="K22146">
        <v>22</v>
      </c>
      <c r="L22146">
        <v>96</v>
      </c>
      <c r="M22146" t="s">
        <v>177</v>
      </c>
      <c r="N22146">
        <v>96</v>
      </c>
      <c r="O22146" t="s">
        <v>24</v>
      </c>
      <c r="P22146" cm="1">
        <f t="array" ref="P22146">IF(Q22146&gt;0,INDEX(Q22146:Q43870,MATCH(TRUE,INDEX(Q22146:Q43870="",,),0)-1),"")</f>
        <v>7</v>
      </c>
      <c r="Q22146">
        <f t="shared" si="659"/>
        <v>1</v>
      </c>
      <c r="R22146">
        <f t="shared" si="658"/>
        <v>0</v>
      </c>
    </row>
    <row r="22147" spans="1:18" x14ac:dyDescent="0.3">
      <c r="A22147" t="s">
        <v>1499</v>
      </c>
      <c r="B22147" s="1">
        <v>38407</v>
      </c>
      <c r="C22147" t="s">
        <v>1575</v>
      </c>
      <c r="D22147" t="s">
        <v>1576</v>
      </c>
      <c r="E22147" t="s">
        <v>1577</v>
      </c>
      <c r="G22147" t="s">
        <v>19</v>
      </c>
      <c r="H22147" t="s">
        <v>194</v>
      </c>
      <c r="I22147" t="s">
        <v>26</v>
      </c>
      <c r="J22147" t="s">
        <v>27</v>
      </c>
      <c r="K22147">
        <v>77</v>
      </c>
      <c r="L22147">
        <v>11</v>
      </c>
      <c r="M22147" t="s">
        <v>177</v>
      </c>
      <c r="N22147">
        <v>11</v>
      </c>
      <c r="O22147" t="s">
        <v>24</v>
      </c>
      <c r="P22147" cm="1">
        <f t="array" ref="P22147">IF(Q22147&gt;0,INDEX(Q22147:Q43871,MATCH(TRUE,INDEX(Q22147:Q43871="",,),0)-1),"")</f>
        <v>7</v>
      </c>
      <c r="Q22147">
        <f t="shared" si="659"/>
        <v>1</v>
      </c>
      <c r="R22147">
        <f t="shared" si="658"/>
        <v>0</v>
      </c>
    </row>
    <row r="22148" spans="1:18" x14ac:dyDescent="0.3">
      <c r="A22148" t="s">
        <v>1499</v>
      </c>
      <c r="B22148" s="1">
        <v>38407</v>
      </c>
      <c r="C22148" t="s">
        <v>1575</v>
      </c>
      <c r="D22148" t="s">
        <v>1576</v>
      </c>
      <c r="E22148" t="s">
        <v>1577</v>
      </c>
      <c r="G22148" t="s">
        <v>19</v>
      </c>
      <c r="H22148" t="s">
        <v>30</v>
      </c>
      <c r="I22148" t="s">
        <v>26</v>
      </c>
      <c r="J22148" t="s">
        <v>27</v>
      </c>
      <c r="K22148">
        <v>77</v>
      </c>
      <c r="L22148">
        <v>14</v>
      </c>
      <c r="M22148" t="s">
        <v>177</v>
      </c>
      <c r="N22148">
        <v>14</v>
      </c>
      <c r="O22148" t="s">
        <v>24</v>
      </c>
      <c r="P22148" cm="1">
        <f t="array" ref="P22148">IF(Q22148&gt;0,INDEX(Q22148:Q43872,MATCH(TRUE,INDEX(Q22148:Q43872="",,),0)-1),"")</f>
        <v>7</v>
      </c>
      <c r="Q22148">
        <f t="shared" si="659"/>
        <v>1</v>
      </c>
      <c r="R22148">
        <f t="shared" si="658"/>
        <v>0</v>
      </c>
    </row>
    <row r="22149" spans="1:18" x14ac:dyDescent="0.3">
      <c r="A22149" t="s">
        <v>1499</v>
      </c>
      <c r="B22149" s="1">
        <v>38407</v>
      </c>
      <c r="C22149" t="s">
        <v>1575</v>
      </c>
      <c r="D22149" t="s">
        <v>1576</v>
      </c>
      <c r="E22149" t="s">
        <v>1577</v>
      </c>
      <c r="G22149" t="s">
        <v>19</v>
      </c>
      <c r="H22149" t="s">
        <v>25</v>
      </c>
      <c r="I22149" t="s">
        <v>26</v>
      </c>
      <c r="J22149" t="s">
        <v>27</v>
      </c>
      <c r="K22149">
        <v>217</v>
      </c>
      <c r="L22149">
        <v>20</v>
      </c>
      <c r="M22149" t="s">
        <v>177</v>
      </c>
      <c r="N22149">
        <v>20</v>
      </c>
      <c r="O22149" t="s">
        <v>24</v>
      </c>
      <c r="P22149" cm="1">
        <f t="array" ref="P22149">IF(Q22149&gt;0,INDEX(Q22149:Q43873,MATCH(TRUE,INDEX(Q22149:Q43873="",,),0)-1),"")</f>
        <v>7</v>
      </c>
      <c r="Q22149">
        <f t="shared" si="659"/>
        <v>1</v>
      </c>
      <c r="R22149">
        <f t="shared" si="658"/>
        <v>0</v>
      </c>
    </row>
    <row r="22150" spans="1:18" x14ac:dyDescent="0.3">
      <c r="A22150" t="s">
        <v>1499</v>
      </c>
      <c r="B22150" s="1">
        <v>38407</v>
      </c>
      <c r="C22150" t="s">
        <v>1575</v>
      </c>
      <c r="D22150" t="s">
        <v>1576</v>
      </c>
      <c r="E22150" t="s">
        <v>1577</v>
      </c>
      <c r="G22150" s="6" t="s">
        <v>29</v>
      </c>
      <c r="H22150" t="s">
        <v>154</v>
      </c>
      <c r="I22150" t="s">
        <v>26</v>
      </c>
      <c r="J22150" t="s">
        <v>27</v>
      </c>
      <c r="K22150">
        <v>19</v>
      </c>
      <c r="L22150">
        <v>10</v>
      </c>
      <c r="M22150" t="s">
        <v>177</v>
      </c>
      <c r="N22150">
        <v>10</v>
      </c>
      <c r="O22150" t="s">
        <v>24</v>
      </c>
      <c r="P22150" cm="1">
        <f t="array" ref="P22150">IF(Q22150&gt;0,INDEX(Q22150:Q43874,MATCH(TRUE,INDEX(Q22150:Q43874="",,),0)-1),"")</f>
        <v>7</v>
      </c>
      <c r="Q22150">
        <f t="shared" si="659"/>
        <v>1</v>
      </c>
      <c r="R22150">
        <f t="shared" si="658"/>
        <v>0</v>
      </c>
    </row>
    <row r="22151" spans="1:18" x14ac:dyDescent="0.3">
      <c r="A22151" t="s">
        <v>1499</v>
      </c>
      <c r="B22151" s="1">
        <v>38407</v>
      </c>
      <c r="C22151" t="s">
        <v>1575</v>
      </c>
      <c r="D22151" t="s">
        <v>1576</v>
      </c>
      <c r="E22151" t="s">
        <v>1577</v>
      </c>
      <c r="G22151" t="s">
        <v>19</v>
      </c>
      <c r="H22151" t="s">
        <v>194</v>
      </c>
      <c r="I22151" t="s">
        <v>21</v>
      </c>
      <c r="J22151" t="s">
        <v>22</v>
      </c>
      <c r="K22151">
        <v>12</v>
      </c>
      <c r="L22151">
        <v>474</v>
      </c>
      <c r="M22151" t="s">
        <v>480</v>
      </c>
      <c r="N22151">
        <v>474</v>
      </c>
      <c r="P22151" cm="1">
        <f t="array" ref="P22151">IF(Q22151&gt;0,INDEX(Q22151:Q43875,MATCH(TRUE,INDEX(Q22151:Q43875="",,),0)-1),"")</f>
        <v>7</v>
      </c>
      <c r="Q22151">
        <f t="shared" si="659"/>
        <v>2</v>
      </c>
      <c r="R22151">
        <f t="shared" si="658"/>
        <v>0</v>
      </c>
    </row>
    <row r="22152" spans="1:18" x14ac:dyDescent="0.3">
      <c r="A22152" t="s">
        <v>1499</v>
      </c>
      <c r="B22152" s="1">
        <v>38407</v>
      </c>
      <c r="C22152" t="s">
        <v>1575</v>
      </c>
      <c r="D22152" t="s">
        <v>1576</v>
      </c>
      <c r="E22152" t="s">
        <v>1577</v>
      </c>
      <c r="G22152" t="s">
        <v>19</v>
      </c>
      <c r="H22152" t="s">
        <v>30</v>
      </c>
      <c r="I22152" t="s">
        <v>21</v>
      </c>
      <c r="J22152" t="s">
        <v>22</v>
      </c>
      <c r="K22152">
        <v>9</v>
      </c>
      <c r="L22152">
        <v>106</v>
      </c>
      <c r="M22152" t="s">
        <v>480</v>
      </c>
      <c r="N22152">
        <v>1206.1099999999999</v>
      </c>
      <c r="P22152" cm="1">
        <f t="array" ref="P22152">IF(Q22152&gt;0,INDEX(Q22152:Q43876,MATCH(TRUE,INDEX(Q22152:Q43876="",,),0)-1),"")</f>
        <v>7</v>
      </c>
      <c r="Q22152">
        <f t="shared" si="659"/>
        <v>2</v>
      </c>
      <c r="R22152">
        <f t="shared" si="658"/>
        <v>0</v>
      </c>
    </row>
    <row r="22153" spans="1:18" x14ac:dyDescent="0.3">
      <c r="A22153" t="s">
        <v>1499</v>
      </c>
      <c r="B22153" s="1">
        <v>38407</v>
      </c>
      <c r="C22153" t="s">
        <v>1575</v>
      </c>
      <c r="D22153" t="s">
        <v>1576</v>
      </c>
      <c r="E22153" t="s">
        <v>1577</v>
      </c>
      <c r="G22153" t="s">
        <v>19</v>
      </c>
      <c r="H22153" t="s">
        <v>25</v>
      </c>
      <c r="I22153" t="s">
        <v>21</v>
      </c>
      <c r="J22153" t="s">
        <v>22</v>
      </c>
      <c r="K22153">
        <v>22</v>
      </c>
      <c r="L22153">
        <v>96</v>
      </c>
      <c r="M22153" t="s">
        <v>480</v>
      </c>
      <c r="N22153">
        <v>96</v>
      </c>
      <c r="P22153" cm="1">
        <f t="array" ref="P22153">IF(Q22153&gt;0,INDEX(Q22153:Q43877,MATCH(TRUE,INDEX(Q22153:Q43877="",,),0)-1),"")</f>
        <v>7</v>
      </c>
      <c r="Q22153">
        <f t="shared" si="659"/>
        <v>2</v>
      </c>
      <c r="R22153">
        <f t="shared" si="658"/>
        <v>0</v>
      </c>
    </row>
    <row r="22154" spans="1:18" x14ac:dyDescent="0.3">
      <c r="A22154" t="s">
        <v>1499</v>
      </c>
      <c r="B22154" s="1">
        <v>38407</v>
      </c>
      <c r="C22154" t="s">
        <v>1575</v>
      </c>
      <c r="D22154" t="s">
        <v>1576</v>
      </c>
      <c r="E22154" t="s">
        <v>1577</v>
      </c>
      <c r="G22154" t="s">
        <v>19</v>
      </c>
      <c r="H22154" t="s">
        <v>194</v>
      </c>
      <c r="I22154" t="s">
        <v>26</v>
      </c>
      <c r="J22154" t="s">
        <v>27</v>
      </c>
      <c r="K22154">
        <v>77</v>
      </c>
      <c r="L22154">
        <v>11</v>
      </c>
      <c r="M22154" t="s">
        <v>480</v>
      </c>
      <c r="N22154">
        <v>11</v>
      </c>
      <c r="P22154" cm="1">
        <f t="array" ref="P22154">IF(Q22154&gt;0,INDEX(Q22154:Q43878,MATCH(TRUE,INDEX(Q22154:Q43878="",,),0)-1),"")</f>
        <v>7</v>
      </c>
      <c r="Q22154">
        <f t="shared" si="659"/>
        <v>2</v>
      </c>
      <c r="R22154">
        <f t="shared" si="658"/>
        <v>0</v>
      </c>
    </row>
    <row r="22155" spans="1:18" x14ac:dyDescent="0.3">
      <c r="A22155" t="s">
        <v>1499</v>
      </c>
      <c r="B22155" s="1">
        <v>38407</v>
      </c>
      <c r="C22155" t="s">
        <v>1575</v>
      </c>
      <c r="D22155" t="s">
        <v>1576</v>
      </c>
      <c r="E22155" t="s">
        <v>1577</v>
      </c>
      <c r="G22155" t="s">
        <v>19</v>
      </c>
      <c r="H22155" t="s">
        <v>30</v>
      </c>
      <c r="I22155" t="s">
        <v>26</v>
      </c>
      <c r="J22155" t="s">
        <v>27</v>
      </c>
      <c r="K22155">
        <v>77</v>
      </c>
      <c r="L22155">
        <v>14</v>
      </c>
      <c r="M22155" t="s">
        <v>480</v>
      </c>
      <c r="N22155">
        <v>14</v>
      </c>
      <c r="P22155" cm="1">
        <f t="array" ref="P22155">IF(Q22155&gt;0,INDEX(Q22155:Q43879,MATCH(TRUE,INDEX(Q22155:Q43879="",,),0)-1),"")</f>
        <v>7</v>
      </c>
      <c r="Q22155">
        <f t="shared" si="659"/>
        <v>2</v>
      </c>
      <c r="R22155">
        <f t="shared" si="658"/>
        <v>0</v>
      </c>
    </row>
    <row r="22156" spans="1:18" x14ac:dyDescent="0.3">
      <c r="A22156" t="s">
        <v>1499</v>
      </c>
      <c r="B22156" s="1">
        <v>38407</v>
      </c>
      <c r="C22156" t="s">
        <v>1575</v>
      </c>
      <c r="D22156" t="s">
        <v>1576</v>
      </c>
      <c r="E22156" t="s">
        <v>1577</v>
      </c>
      <c r="G22156" t="s">
        <v>19</v>
      </c>
      <c r="H22156" t="s">
        <v>25</v>
      </c>
      <c r="I22156" t="s">
        <v>26</v>
      </c>
      <c r="J22156" t="s">
        <v>27</v>
      </c>
      <c r="K22156">
        <v>217</v>
      </c>
      <c r="L22156">
        <v>20</v>
      </c>
      <c r="M22156" t="s">
        <v>480</v>
      </c>
      <c r="N22156">
        <v>20</v>
      </c>
      <c r="P22156" cm="1">
        <f t="array" ref="P22156">IF(Q22156&gt;0,INDEX(Q22156:Q43880,MATCH(TRUE,INDEX(Q22156:Q43880="",,),0)-1),"")</f>
        <v>7</v>
      </c>
      <c r="Q22156">
        <f t="shared" si="659"/>
        <v>2</v>
      </c>
      <c r="R22156">
        <f t="shared" si="658"/>
        <v>0</v>
      </c>
    </row>
    <row r="22157" spans="1:18" x14ac:dyDescent="0.3">
      <c r="A22157" t="s">
        <v>1499</v>
      </c>
      <c r="B22157" s="1">
        <v>38407</v>
      </c>
      <c r="C22157" t="s">
        <v>1575</v>
      </c>
      <c r="D22157" t="s">
        <v>1576</v>
      </c>
      <c r="E22157" t="s">
        <v>1577</v>
      </c>
      <c r="G22157" s="6" t="s">
        <v>29</v>
      </c>
      <c r="H22157" t="s">
        <v>154</v>
      </c>
      <c r="I22157" t="s">
        <v>26</v>
      </c>
      <c r="J22157" t="s">
        <v>27</v>
      </c>
      <c r="K22157">
        <v>19</v>
      </c>
      <c r="L22157">
        <v>10</v>
      </c>
      <c r="M22157" t="s">
        <v>480</v>
      </c>
      <c r="N22157">
        <v>10</v>
      </c>
      <c r="P22157" cm="1">
        <f t="array" ref="P22157">IF(Q22157&gt;0,INDEX(Q22157:Q43881,MATCH(TRUE,INDEX(Q22157:Q43881="",,),0)-1),"")</f>
        <v>7</v>
      </c>
      <c r="Q22157">
        <f t="shared" si="659"/>
        <v>2</v>
      </c>
      <c r="R22157">
        <f t="shared" si="658"/>
        <v>0</v>
      </c>
    </row>
    <row r="22158" spans="1:18" x14ac:dyDescent="0.3">
      <c r="A22158" t="s">
        <v>1499</v>
      </c>
      <c r="B22158" s="1">
        <v>38407</v>
      </c>
      <c r="C22158" t="s">
        <v>1575</v>
      </c>
      <c r="D22158" t="s">
        <v>1576</v>
      </c>
      <c r="E22158" t="s">
        <v>1577</v>
      </c>
      <c r="G22158" t="s">
        <v>19</v>
      </c>
      <c r="H22158" t="s">
        <v>194</v>
      </c>
      <c r="I22158" t="s">
        <v>21</v>
      </c>
      <c r="J22158" t="s">
        <v>22</v>
      </c>
      <c r="K22158">
        <v>12</v>
      </c>
      <c r="L22158">
        <v>474</v>
      </c>
      <c r="M22158" t="s">
        <v>927</v>
      </c>
      <c r="N22158">
        <v>485</v>
      </c>
      <c r="P22158" cm="1">
        <f t="array" ref="P22158">IF(Q22158&gt;0,INDEX(Q22158:Q43882,MATCH(TRUE,INDEX(Q22158:Q43882="",,),0)-1),"")</f>
        <v>7</v>
      </c>
      <c r="Q22158">
        <f t="shared" si="659"/>
        <v>3</v>
      </c>
      <c r="R22158">
        <f t="shared" si="658"/>
        <v>0</v>
      </c>
    </row>
    <row r="22159" spans="1:18" x14ac:dyDescent="0.3">
      <c r="A22159" t="s">
        <v>1499</v>
      </c>
      <c r="B22159" s="1">
        <v>38407</v>
      </c>
      <c r="C22159" t="s">
        <v>1575</v>
      </c>
      <c r="D22159" t="s">
        <v>1576</v>
      </c>
      <c r="E22159" t="s">
        <v>1577</v>
      </c>
      <c r="G22159" t="s">
        <v>19</v>
      </c>
      <c r="H22159" t="s">
        <v>30</v>
      </c>
      <c r="I22159" t="s">
        <v>21</v>
      </c>
      <c r="J22159" t="s">
        <v>22</v>
      </c>
      <c r="K22159">
        <v>9</v>
      </c>
      <c r="L22159">
        <v>106</v>
      </c>
      <c r="M22159" t="s">
        <v>927</v>
      </c>
      <c r="N22159">
        <v>150</v>
      </c>
      <c r="P22159" cm="1">
        <f t="array" ref="P22159">IF(Q22159&gt;0,INDEX(Q22159:Q43883,MATCH(TRUE,INDEX(Q22159:Q43883="",,),0)-1),"")</f>
        <v>7</v>
      </c>
      <c r="Q22159">
        <f t="shared" si="659"/>
        <v>3</v>
      </c>
      <c r="R22159">
        <f t="shared" si="658"/>
        <v>0</v>
      </c>
    </row>
    <row r="22160" spans="1:18" x14ac:dyDescent="0.3">
      <c r="A22160" t="s">
        <v>1499</v>
      </c>
      <c r="B22160" s="1">
        <v>38407</v>
      </c>
      <c r="C22160" t="s">
        <v>1575</v>
      </c>
      <c r="D22160" t="s">
        <v>1576</v>
      </c>
      <c r="E22160" t="s">
        <v>1577</v>
      </c>
      <c r="G22160" t="s">
        <v>19</v>
      </c>
      <c r="H22160" t="s">
        <v>25</v>
      </c>
      <c r="I22160" t="s">
        <v>21</v>
      </c>
      <c r="J22160" t="s">
        <v>22</v>
      </c>
      <c r="K22160">
        <v>22</v>
      </c>
      <c r="L22160">
        <v>96</v>
      </c>
      <c r="M22160" t="s">
        <v>927</v>
      </c>
      <c r="N22160">
        <v>125</v>
      </c>
      <c r="P22160" cm="1">
        <f t="array" ref="P22160">IF(Q22160&gt;0,INDEX(Q22160:Q43884,MATCH(TRUE,INDEX(Q22160:Q43884="",,),0)-1),"")</f>
        <v>7</v>
      </c>
      <c r="Q22160">
        <f t="shared" si="659"/>
        <v>3</v>
      </c>
      <c r="R22160">
        <f t="shared" si="658"/>
        <v>0</v>
      </c>
    </row>
    <row r="22161" spans="1:18" x14ac:dyDescent="0.3">
      <c r="A22161" t="s">
        <v>1499</v>
      </c>
      <c r="B22161" s="1">
        <v>38407</v>
      </c>
      <c r="C22161" t="s">
        <v>1575</v>
      </c>
      <c r="D22161" t="s">
        <v>1576</v>
      </c>
      <c r="E22161" t="s">
        <v>1577</v>
      </c>
      <c r="G22161" t="s">
        <v>19</v>
      </c>
      <c r="H22161" t="s">
        <v>194</v>
      </c>
      <c r="I22161" t="s">
        <v>26</v>
      </c>
      <c r="J22161" t="s">
        <v>27</v>
      </c>
      <c r="K22161">
        <v>77</v>
      </c>
      <c r="L22161">
        <v>11</v>
      </c>
      <c r="M22161" t="s">
        <v>927</v>
      </c>
      <c r="N22161">
        <v>25</v>
      </c>
      <c r="P22161" cm="1">
        <f t="array" ref="P22161">IF(Q22161&gt;0,INDEX(Q22161:Q43885,MATCH(TRUE,INDEX(Q22161:Q43885="",,),0)-1),"")</f>
        <v>7</v>
      </c>
      <c r="Q22161">
        <f t="shared" si="659"/>
        <v>3</v>
      </c>
      <c r="R22161">
        <f t="shared" si="658"/>
        <v>0</v>
      </c>
    </row>
    <row r="22162" spans="1:18" x14ac:dyDescent="0.3">
      <c r="A22162" t="s">
        <v>1499</v>
      </c>
      <c r="B22162" s="1">
        <v>38407</v>
      </c>
      <c r="C22162" t="s">
        <v>1575</v>
      </c>
      <c r="D22162" t="s">
        <v>1576</v>
      </c>
      <c r="E22162" t="s">
        <v>1577</v>
      </c>
      <c r="G22162" t="s">
        <v>19</v>
      </c>
      <c r="H22162" t="s">
        <v>30</v>
      </c>
      <c r="I22162" t="s">
        <v>26</v>
      </c>
      <c r="J22162" t="s">
        <v>27</v>
      </c>
      <c r="K22162">
        <v>77</v>
      </c>
      <c r="L22162">
        <v>14</v>
      </c>
      <c r="M22162" t="s">
        <v>927</v>
      </c>
      <c r="N22162">
        <v>31</v>
      </c>
      <c r="P22162" cm="1">
        <f t="array" ref="P22162">IF(Q22162&gt;0,INDEX(Q22162:Q43886,MATCH(TRUE,INDEX(Q22162:Q43886="",,),0)-1),"")</f>
        <v>7</v>
      </c>
      <c r="Q22162">
        <f t="shared" si="659"/>
        <v>3</v>
      </c>
      <c r="R22162">
        <f t="shared" si="658"/>
        <v>0</v>
      </c>
    </row>
    <row r="22163" spans="1:18" x14ac:dyDescent="0.3">
      <c r="A22163" t="s">
        <v>1499</v>
      </c>
      <c r="B22163" s="1">
        <v>38407</v>
      </c>
      <c r="C22163" t="s">
        <v>1575</v>
      </c>
      <c r="D22163" t="s">
        <v>1576</v>
      </c>
      <c r="E22163" t="s">
        <v>1577</v>
      </c>
      <c r="G22163" t="s">
        <v>19</v>
      </c>
      <c r="H22163" t="s">
        <v>25</v>
      </c>
      <c r="I22163" t="s">
        <v>26</v>
      </c>
      <c r="J22163" t="s">
        <v>27</v>
      </c>
      <c r="K22163">
        <v>217</v>
      </c>
      <c r="L22163">
        <v>20</v>
      </c>
      <c r="M22163" t="s">
        <v>927</v>
      </c>
      <c r="N22163">
        <v>34</v>
      </c>
      <c r="P22163" cm="1">
        <f t="array" ref="P22163">IF(Q22163&gt;0,INDEX(Q22163:Q43887,MATCH(TRUE,INDEX(Q22163:Q43887="",,),0)-1),"")</f>
        <v>7</v>
      </c>
      <c r="Q22163">
        <f t="shared" si="659"/>
        <v>3</v>
      </c>
      <c r="R22163">
        <f t="shared" si="658"/>
        <v>0</v>
      </c>
    </row>
    <row r="22164" spans="1:18" x14ac:dyDescent="0.3">
      <c r="A22164" t="s">
        <v>1499</v>
      </c>
      <c r="B22164" s="1">
        <v>38407</v>
      </c>
      <c r="C22164" t="s">
        <v>1575</v>
      </c>
      <c r="D22164" t="s">
        <v>1576</v>
      </c>
      <c r="E22164" t="s">
        <v>1577</v>
      </c>
      <c r="G22164" s="6" t="s">
        <v>29</v>
      </c>
      <c r="H22164" t="s">
        <v>154</v>
      </c>
      <c r="I22164" t="s">
        <v>26</v>
      </c>
      <c r="J22164" t="s">
        <v>27</v>
      </c>
      <c r="K22164">
        <v>19</v>
      </c>
      <c r="L22164">
        <v>10</v>
      </c>
      <c r="M22164" t="s">
        <v>927</v>
      </c>
      <c r="N22164">
        <v>10</v>
      </c>
      <c r="P22164" cm="1">
        <f t="array" ref="P22164">IF(Q22164&gt;0,INDEX(Q22164:Q43888,MATCH(TRUE,INDEX(Q22164:Q43888="",,),0)-1),"")</f>
        <v>7</v>
      </c>
      <c r="Q22164">
        <f t="shared" si="659"/>
        <v>3</v>
      </c>
      <c r="R22164">
        <f t="shared" si="658"/>
        <v>0</v>
      </c>
    </row>
    <row r="22165" spans="1:18" x14ac:dyDescent="0.3">
      <c r="A22165" t="s">
        <v>1499</v>
      </c>
      <c r="B22165" s="1">
        <v>38407</v>
      </c>
      <c r="C22165" t="s">
        <v>1575</v>
      </c>
      <c r="D22165" t="s">
        <v>1576</v>
      </c>
      <c r="E22165" t="s">
        <v>1577</v>
      </c>
      <c r="G22165" t="s">
        <v>19</v>
      </c>
      <c r="H22165" t="s">
        <v>194</v>
      </c>
      <c r="I22165" t="s">
        <v>21</v>
      </c>
      <c r="J22165" t="s">
        <v>22</v>
      </c>
      <c r="K22165">
        <v>12</v>
      </c>
      <c r="L22165">
        <v>474</v>
      </c>
      <c r="M22165" t="s">
        <v>1038</v>
      </c>
      <c r="N22165">
        <v>474</v>
      </c>
      <c r="P22165" cm="1">
        <f t="array" ref="P22165">IF(Q22165&gt;0,INDEX(Q22165:Q43889,MATCH(TRUE,INDEX(Q22165:Q43889="",,),0)-1),"")</f>
        <v>7</v>
      </c>
      <c r="Q22165">
        <f t="shared" si="659"/>
        <v>4</v>
      </c>
      <c r="R22165">
        <f t="shared" si="658"/>
        <v>0</v>
      </c>
    </row>
    <row r="22166" spans="1:18" x14ac:dyDescent="0.3">
      <c r="A22166" t="s">
        <v>1499</v>
      </c>
      <c r="B22166" s="1">
        <v>38407</v>
      </c>
      <c r="C22166" t="s">
        <v>1575</v>
      </c>
      <c r="D22166" t="s">
        <v>1576</v>
      </c>
      <c r="E22166" t="s">
        <v>1577</v>
      </c>
      <c r="G22166" t="s">
        <v>19</v>
      </c>
      <c r="H22166" t="s">
        <v>30</v>
      </c>
      <c r="I22166" t="s">
        <v>21</v>
      </c>
      <c r="J22166" t="s">
        <v>22</v>
      </c>
      <c r="K22166">
        <v>9</v>
      </c>
      <c r="L22166">
        <v>106</v>
      </c>
      <c r="M22166" t="s">
        <v>1038</v>
      </c>
      <c r="N22166">
        <v>106</v>
      </c>
      <c r="P22166" cm="1">
        <f t="array" ref="P22166">IF(Q22166&gt;0,INDEX(Q22166:Q43890,MATCH(TRUE,INDEX(Q22166:Q43890="",,),0)-1),"")</f>
        <v>7</v>
      </c>
      <c r="Q22166">
        <f t="shared" si="659"/>
        <v>4</v>
      </c>
      <c r="R22166">
        <f t="shared" si="658"/>
        <v>0</v>
      </c>
    </row>
    <row r="22167" spans="1:18" x14ac:dyDescent="0.3">
      <c r="A22167" t="s">
        <v>1499</v>
      </c>
      <c r="B22167" s="1">
        <v>38407</v>
      </c>
      <c r="C22167" t="s">
        <v>1575</v>
      </c>
      <c r="D22167" t="s">
        <v>1576</v>
      </c>
      <c r="E22167" t="s">
        <v>1577</v>
      </c>
      <c r="G22167" t="s">
        <v>19</v>
      </c>
      <c r="H22167" t="s">
        <v>25</v>
      </c>
      <c r="I22167" t="s">
        <v>21</v>
      </c>
      <c r="J22167" t="s">
        <v>22</v>
      </c>
      <c r="K22167">
        <v>22</v>
      </c>
      <c r="L22167">
        <v>96</v>
      </c>
      <c r="M22167" t="s">
        <v>1038</v>
      </c>
      <c r="N22167">
        <v>96</v>
      </c>
      <c r="P22167" cm="1">
        <f t="array" ref="P22167">IF(Q22167&gt;0,INDEX(Q22167:Q43891,MATCH(TRUE,INDEX(Q22167:Q43891="",,),0)-1),"")</f>
        <v>7</v>
      </c>
      <c r="Q22167">
        <f t="shared" si="659"/>
        <v>4</v>
      </c>
      <c r="R22167">
        <f t="shared" si="658"/>
        <v>0</v>
      </c>
    </row>
    <row r="22168" spans="1:18" x14ac:dyDescent="0.3">
      <c r="A22168" t="s">
        <v>1499</v>
      </c>
      <c r="B22168" s="1">
        <v>38407</v>
      </c>
      <c r="C22168" t="s">
        <v>1575</v>
      </c>
      <c r="D22168" t="s">
        <v>1576</v>
      </c>
      <c r="E22168" t="s">
        <v>1577</v>
      </c>
      <c r="G22168" t="s">
        <v>19</v>
      </c>
      <c r="H22168" t="s">
        <v>194</v>
      </c>
      <c r="I22168" t="s">
        <v>26</v>
      </c>
      <c r="J22168" t="s">
        <v>27</v>
      </c>
      <c r="K22168">
        <v>77</v>
      </c>
      <c r="L22168">
        <v>11</v>
      </c>
      <c r="M22168" t="s">
        <v>1038</v>
      </c>
      <c r="N22168">
        <v>22.5</v>
      </c>
      <c r="P22168" cm="1">
        <f t="array" ref="P22168">IF(Q22168&gt;0,INDEX(Q22168:Q43892,MATCH(TRUE,INDEX(Q22168:Q43892="",,),0)-1),"")</f>
        <v>7</v>
      </c>
      <c r="Q22168">
        <f t="shared" si="659"/>
        <v>4</v>
      </c>
      <c r="R22168">
        <f t="shared" si="658"/>
        <v>0</v>
      </c>
    </row>
    <row r="22169" spans="1:18" x14ac:dyDescent="0.3">
      <c r="A22169" t="s">
        <v>1499</v>
      </c>
      <c r="B22169" s="1">
        <v>38407</v>
      </c>
      <c r="C22169" t="s">
        <v>1575</v>
      </c>
      <c r="D22169" t="s">
        <v>1576</v>
      </c>
      <c r="E22169" t="s">
        <v>1577</v>
      </c>
      <c r="G22169" t="s">
        <v>19</v>
      </c>
      <c r="H22169" t="s">
        <v>30</v>
      </c>
      <c r="I22169" t="s">
        <v>26</v>
      </c>
      <c r="J22169" t="s">
        <v>27</v>
      </c>
      <c r="K22169">
        <v>77</v>
      </c>
      <c r="L22169">
        <v>14</v>
      </c>
      <c r="M22169" t="s">
        <v>1038</v>
      </c>
      <c r="N22169">
        <v>25.01</v>
      </c>
      <c r="P22169" cm="1">
        <f t="array" ref="P22169">IF(Q22169&gt;0,INDEX(Q22169:Q43893,MATCH(TRUE,INDEX(Q22169:Q43893="",,),0)-1),"")</f>
        <v>7</v>
      </c>
      <c r="Q22169">
        <f t="shared" si="659"/>
        <v>4</v>
      </c>
      <c r="R22169">
        <f t="shared" si="658"/>
        <v>0</v>
      </c>
    </row>
    <row r="22170" spans="1:18" x14ac:dyDescent="0.3">
      <c r="A22170" t="s">
        <v>1499</v>
      </c>
      <c r="B22170" s="1">
        <v>38407</v>
      </c>
      <c r="C22170" t="s">
        <v>1575</v>
      </c>
      <c r="D22170" t="s">
        <v>1576</v>
      </c>
      <c r="E22170" t="s">
        <v>1577</v>
      </c>
      <c r="G22170" t="s">
        <v>19</v>
      </c>
      <c r="H22170" t="s">
        <v>25</v>
      </c>
      <c r="I22170" t="s">
        <v>26</v>
      </c>
      <c r="J22170" t="s">
        <v>27</v>
      </c>
      <c r="K22170">
        <v>217</v>
      </c>
      <c r="L22170">
        <v>20</v>
      </c>
      <c r="M22170" t="s">
        <v>1038</v>
      </c>
      <c r="N22170">
        <v>35.01</v>
      </c>
      <c r="P22170" cm="1">
        <f t="array" ref="P22170">IF(Q22170&gt;0,INDEX(Q22170:Q43894,MATCH(TRUE,INDEX(Q22170:Q43894="",,),0)-1),"")</f>
        <v>7</v>
      </c>
      <c r="Q22170">
        <f t="shared" si="659"/>
        <v>4</v>
      </c>
      <c r="R22170">
        <f t="shared" si="658"/>
        <v>0</v>
      </c>
    </row>
    <row r="22171" spans="1:18" x14ac:dyDescent="0.3">
      <c r="A22171" t="s">
        <v>1499</v>
      </c>
      <c r="B22171" s="1">
        <v>38407</v>
      </c>
      <c r="C22171" t="s">
        <v>1575</v>
      </c>
      <c r="D22171" t="s">
        <v>1576</v>
      </c>
      <c r="E22171" t="s">
        <v>1577</v>
      </c>
      <c r="G22171" s="6" t="s">
        <v>29</v>
      </c>
      <c r="H22171" t="s">
        <v>154</v>
      </c>
      <c r="I22171" t="s">
        <v>26</v>
      </c>
      <c r="J22171" t="s">
        <v>27</v>
      </c>
      <c r="K22171">
        <v>19</v>
      </c>
      <c r="L22171">
        <v>10</v>
      </c>
      <c r="M22171" t="s">
        <v>1038</v>
      </c>
      <c r="N22171">
        <v>10</v>
      </c>
      <c r="P22171" cm="1">
        <f t="array" ref="P22171">IF(Q22171&gt;0,INDEX(Q22171:Q43895,MATCH(TRUE,INDEX(Q22171:Q43895="",,),0)-1),"")</f>
        <v>7</v>
      </c>
      <c r="Q22171">
        <f t="shared" si="659"/>
        <v>4</v>
      </c>
      <c r="R22171">
        <f t="shared" si="658"/>
        <v>0</v>
      </c>
    </row>
    <row r="22172" spans="1:18" x14ac:dyDescent="0.3">
      <c r="A22172" t="s">
        <v>1499</v>
      </c>
      <c r="B22172" s="1">
        <v>38407</v>
      </c>
      <c r="C22172" t="s">
        <v>1575</v>
      </c>
      <c r="D22172" t="s">
        <v>1576</v>
      </c>
      <c r="E22172" t="s">
        <v>1577</v>
      </c>
      <c r="G22172" t="s">
        <v>19</v>
      </c>
      <c r="H22172" t="s">
        <v>194</v>
      </c>
      <c r="I22172" t="s">
        <v>21</v>
      </c>
      <c r="J22172" t="s">
        <v>22</v>
      </c>
      <c r="K22172">
        <v>12</v>
      </c>
      <c r="L22172">
        <v>474</v>
      </c>
      <c r="M22172" t="s">
        <v>182</v>
      </c>
      <c r="N22172">
        <v>500</v>
      </c>
      <c r="P22172" cm="1">
        <f t="array" ref="P22172">IF(Q22172&gt;0,INDEX(Q22172:Q43896,MATCH(TRUE,INDEX(Q22172:Q43896="",,),0)-1),"")</f>
        <v>7</v>
      </c>
      <c r="Q22172">
        <f t="shared" si="659"/>
        <v>5</v>
      </c>
      <c r="R22172">
        <f t="shared" si="658"/>
        <v>0</v>
      </c>
    </row>
    <row r="22173" spans="1:18" x14ac:dyDescent="0.3">
      <c r="A22173" t="s">
        <v>1499</v>
      </c>
      <c r="B22173" s="1">
        <v>38407</v>
      </c>
      <c r="C22173" t="s">
        <v>1575</v>
      </c>
      <c r="D22173" t="s">
        <v>1576</v>
      </c>
      <c r="E22173" t="s">
        <v>1577</v>
      </c>
      <c r="G22173" t="s">
        <v>19</v>
      </c>
      <c r="H22173" t="s">
        <v>30</v>
      </c>
      <c r="I22173" t="s">
        <v>21</v>
      </c>
      <c r="J22173" t="s">
        <v>22</v>
      </c>
      <c r="K22173">
        <v>9</v>
      </c>
      <c r="L22173">
        <v>106</v>
      </c>
      <c r="M22173" t="s">
        <v>182</v>
      </c>
      <c r="N22173">
        <v>120</v>
      </c>
      <c r="P22173" cm="1">
        <f t="array" ref="P22173">IF(Q22173&gt;0,INDEX(Q22173:Q43897,MATCH(TRUE,INDEX(Q22173:Q43897="",,),0)-1),"")</f>
        <v>7</v>
      </c>
      <c r="Q22173">
        <f t="shared" si="659"/>
        <v>5</v>
      </c>
      <c r="R22173">
        <f t="shared" si="658"/>
        <v>0</v>
      </c>
    </row>
    <row r="22174" spans="1:18" x14ac:dyDescent="0.3">
      <c r="A22174" t="s">
        <v>1499</v>
      </c>
      <c r="B22174" s="1">
        <v>38407</v>
      </c>
      <c r="C22174" t="s">
        <v>1575</v>
      </c>
      <c r="D22174" t="s">
        <v>1576</v>
      </c>
      <c r="E22174" t="s">
        <v>1577</v>
      </c>
      <c r="G22174" t="s">
        <v>19</v>
      </c>
      <c r="H22174" t="s">
        <v>25</v>
      </c>
      <c r="I22174" t="s">
        <v>21</v>
      </c>
      <c r="J22174" t="s">
        <v>22</v>
      </c>
      <c r="K22174">
        <v>22</v>
      </c>
      <c r="L22174">
        <v>96</v>
      </c>
      <c r="M22174" t="s">
        <v>182</v>
      </c>
      <c r="N22174">
        <v>100</v>
      </c>
      <c r="P22174" cm="1">
        <f t="array" ref="P22174">IF(Q22174&gt;0,INDEX(Q22174:Q43898,MATCH(TRUE,INDEX(Q22174:Q43898="",,),0)-1),"")</f>
        <v>7</v>
      </c>
      <c r="Q22174">
        <f t="shared" si="659"/>
        <v>5</v>
      </c>
      <c r="R22174">
        <f t="shared" si="658"/>
        <v>0</v>
      </c>
    </row>
    <row r="22175" spans="1:18" x14ac:dyDescent="0.3">
      <c r="A22175" t="s">
        <v>1499</v>
      </c>
      <c r="B22175" s="1">
        <v>38407</v>
      </c>
      <c r="C22175" t="s">
        <v>1575</v>
      </c>
      <c r="D22175" t="s">
        <v>1576</v>
      </c>
      <c r="E22175" t="s">
        <v>1577</v>
      </c>
      <c r="G22175" t="s">
        <v>19</v>
      </c>
      <c r="H22175" t="s">
        <v>194</v>
      </c>
      <c r="I22175" t="s">
        <v>26</v>
      </c>
      <c r="J22175" t="s">
        <v>27</v>
      </c>
      <c r="K22175">
        <v>77</v>
      </c>
      <c r="L22175">
        <v>11</v>
      </c>
      <c r="M22175" t="s">
        <v>182</v>
      </c>
      <c r="N22175">
        <v>21</v>
      </c>
      <c r="P22175" cm="1">
        <f t="array" ref="P22175">IF(Q22175&gt;0,INDEX(Q22175:Q43899,MATCH(TRUE,INDEX(Q22175:Q43899="",,),0)-1),"")</f>
        <v>7</v>
      </c>
      <c r="Q22175">
        <f t="shared" si="659"/>
        <v>5</v>
      </c>
      <c r="R22175">
        <f t="shared" si="658"/>
        <v>0</v>
      </c>
    </row>
    <row r="22176" spans="1:18" x14ac:dyDescent="0.3">
      <c r="A22176" t="s">
        <v>1499</v>
      </c>
      <c r="B22176" s="1">
        <v>38407</v>
      </c>
      <c r="C22176" t="s">
        <v>1575</v>
      </c>
      <c r="D22176" t="s">
        <v>1576</v>
      </c>
      <c r="E22176" t="s">
        <v>1577</v>
      </c>
      <c r="G22176" t="s">
        <v>19</v>
      </c>
      <c r="H22176" t="s">
        <v>30</v>
      </c>
      <c r="I22176" t="s">
        <v>26</v>
      </c>
      <c r="J22176" t="s">
        <v>27</v>
      </c>
      <c r="K22176">
        <v>77</v>
      </c>
      <c r="L22176">
        <v>14</v>
      </c>
      <c r="M22176" t="s">
        <v>182</v>
      </c>
      <c r="N22176">
        <v>21</v>
      </c>
      <c r="P22176" cm="1">
        <f t="array" ref="P22176">IF(Q22176&gt;0,INDEX(Q22176:Q43900,MATCH(TRUE,INDEX(Q22176:Q43900="",,),0)-1),"")</f>
        <v>7</v>
      </c>
      <c r="Q22176">
        <f t="shared" si="659"/>
        <v>5</v>
      </c>
      <c r="R22176">
        <f t="shared" si="658"/>
        <v>0</v>
      </c>
    </row>
    <row r="22177" spans="1:18" x14ac:dyDescent="0.3">
      <c r="A22177" t="s">
        <v>1499</v>
      </c>
      <c r="B22177" s="1">
        <v>38407</v>
      </c>
      <c r="C22177" t="s">
        <v>1575</v>
      </c>
      <c r="D22177" t="s">
        <v>1576</v>
      </c>
      <c r="E22177" t="s">
        <v>1577</v>
      </c>
      <c r="G22177" t="s">
        <v>19</v>
      </c>
      <c r="H22177" t="s">
        <v>25</v>
      </c>
      <c r="I22177" t="s">
        <v>26</v>
      </c>
      <c r="J22177" t="s">
        <v>27</v>
      </c>
      <c r="K22177">
        <v>217</v>
      </c>
      <c r="L22177">
        <v>20</v>
      </c>
      <c r="M22177" t="s">
        <v>182</v>
      </c>
      <c r="N22177">
        <v>31</v>
      </c>
      <c r="P22177" cm="1">
        <f t="array" ref="P22177">IF(Q22177&gt;0,INDEX(Q22177:Q43901,MATCH(TRUE,INDEX(Q22177:Q43901="",,),0)-1),"")</f>
        <v>7</v>
      </c>
      <c r="Q22177">
        <f t="shared" si="659"/>
        <v>5</v>
      </c>
      <c r="R22177">
        <f t="shared" si="658"/>
        <v>0</v>
      </c>
    </row>
    <row r="22178" spans="1:18" x14ac:dyDescent="0.3">
      <c r="A22178" t="s">
        <v>1499</v>
      </c>
      <c r="B22178" s="1">
        <v>38407</v>
      </c>
      <c r="C22178" t="s">
        <v>1575</v>
      </c>
      <c r="D22178" t="s">
        <v>1576</v>
      </c>
      <c r="E22178" t="s">
        <v>1577</v>
      </c>
      <c r="G22178" s="6" t="s">
        <v>29</v>
      </c>
      <c r="H22178" t="s">
        <v>154</v>
      </c>
      <c r="I22178" t="s">
        <v>26</v>
      </c>
      <c r="J22178" t="s">
        <v>27</v>
      </c>
      <c r="K22178">
        <v>19</v>
      </c>
      <c r="L22178">
        <v>10</v>
      </c>
      <c r="M22178" t="s">
        <v>182</v>
      </c>
      <c r="N22178">
        <v>10</v>
      </c>
      <c r="P22178" cm="1">
        <f t="array" ref="P22178">IF(Q22178&gt;0,INDEX(Q22178:Q43902,MATCH(TRUE,INDEX(Q22178:Q43902="",,),0)-1),"")</f>
        <v>7</v>
      </c>
      <c r="Q22178">
        <f t="shared" si="659"/>
        <v>5</v>
      </c>
      <c r="R22178">
        <f t="shared" si="658"/>
        <v>0</v>
      </c>
    </row>
    <row r="22179" spans="1:18" x14ac:dyDescent="0.3">
      <c r="A22179" t="s">
        <v>1499</v>
      </c>
      <c r="B22179" s="1">
        <v>38407</v>
      </c>
      <c r="C22179" t="s">
        <v>1575</v>
      </c>
      <c r="D22179" t="s">
        <v>1576</v>
      </c>
      <c r="E22179" t="s">
        <v>1577</v>
      </c>
      <c r="G22179" t="s">
        <v>19</v>
      </c>
      <c r="H22179" t="s">
        <v>194</v>
      </c>
      <c r="I22179" t="s">
        <v>21</v>
      </c>
      <c r="J22179" t="s">
        <v>22</v>
      </c>
      <c r="K22179">
        <v>12</v>
      </c>
      <c r="L22179">
        <v>474</v>
      </c>
      <c r="M22179" t="s">
        <v>189</v>
      </c>
      <c r="N22179">
        <v>474</v>
      </c>
      <c r="P22179" cm="1">
        <f t="array" ref="P22179">IF(Q22179&gt;0,INDEX(Q22179:Q43903,MATCH(TRUE,INDEX(Q22179:Q43903="",,),0)-1),"")</f>
        <v>7</v>
      </c>
      <c r="Q22179">
        <f t="shared" si="659"/>
        <v>6</v>
      </c>
      <c r="R22179">
        <f t="shared" si="658"/>
        <v>0</v>
      </c>
    </row>
    <row r="22180" spans="1:18" x14ac:dyDescent="0.3">
      <c r="A22180" t="s">
        <v>1499</v>
      </c>
      <c r="B22180" s="1">
        <v>38407</v>
      </c>
      <c r="C22180" t="s">
        <v>1575</v>
      </c>
      <c r="D22180" t="s">
        <v>1576</v>
      </c>
      <c r="E22180" t="s">
        <v>1577</v>
      </c>
      <c r="G22180" t="s">
        <v>19</v>
      </c>
      <c r="H22180" t="s">
        <v>30</v>
      </c>
      <c r="I22180" t="s">
        <v>21</v>
      </c>
      <c r="J22180" t="s">
        <v>22</v>
      </c>
      <c r="K22180">
        <v>9</v>
      </c>
      <c r="L22180">
        <v>106</v>
      </c>
      <c r="M22180" t="s">
        <v>189</v>
      </c>
      <c r="N22180">
        <v>106</v>
      </c>
      <c r="P22180" cm="1">
        <f t="array" ref="P22180">IF(Q22180&gt;0,INDEX(Q22180:Q43904,MATCH(TRUE,INDEX(Q22180:Q43904="",,),0)-1),"")</f>
        <v>7</v>
      </c>
      <c r="Q22180">
        <f t="shared" si="659"/>
        <v>6</v>
      </c>
      <c r="R22180">
        <f t="shared" si="658"/>
        <v>0</v>
      </c>
    </row>
    <row r="22181" spans="1:18" x14ac:dyDescent="0.3">
      <c r="A22181" t="s">
        <v>1499</v>
      </c>
      <c r="B22181" s="1">
        <v>38407</v>
      </c>
      <c r="C22181" t="s">
        <v>1575</v>
      </c>
      <c r="D22181" t="s">
        <v>1576</v>
      </c>
      <c r="E22181" t="s">
        <v>1577</v>
      </c>
      <c r="G22181" t="s">
        <v>19</v>
      </c>
      <c r="H22181" t="s">
        <v>25</v>
      </c>
      <c r="I22181" t="s">
        <v>21</v>
      </c>
      <c r="J22181" t="s">
        <v>22</v>
      </c>
      <c r="K22181">
        <v>22</v>
      </c>
      <c r="L22181">
        <v>96</v>
      </c>
      <c r="M22181" t="s">
        <v>189</v>
      </c>
      <c r="N22181">
        <v>96</v>
      </c>
      <c r="P22181" cm="1">
        <f t="array" ref="P22181">IF(Q22181&gt;0,INDEX(Q22181:Q43905,MATCH(TRUE,INDEX(Q22181:Q43905="",,),0)-1),"")</f>
        <v>7</v>
      </c>
      <c r="Q22181">
        <f t="shared" si="659"/>
        <v>6</v>
      </c>
      <c r="R22181">
        <f t="shared" si="658"/>
        <v>0</v>
      </c>
    </row>
    <row r="22182" spans="1:18" x14ac:dyDescent="0.3">
      <c r="A22182" t="s">
        <v>1499</v>
      </c>
      <c r="B22182" s="1">
        <v>38407</v>
      </c>
      <c r="C22182" t="s">
        <v>1575</v>
      </c>
      <c r="D22182" t="s">
        <v>1576</v>
      </c>
      <c r="E22182" t="s">
        <v>1577</v>
      </c>
      <c r="G22182" t="s">
        <v>19</v>
      </c>
      <c r="H22182" t="s">
        <v>194</v>
      </c>
      <c r="I22182" t="s">
        <v>26</v>
      </c>
      <c r="J22182" t="s">
        <v>27</v>
      </c>
      <c r="K22182">
        <v>77</v>
      </c>
      <c r="L22182">
        <v>11</v>
      </c>
      <c r="M22182" t="s">
        <v>189</v>
      </c>
      <c r="N22182">
        <v>60.46</v>
      </c>
      <c r="P22182" cm="1">
        <f t="array" ref="P22182">IF(Q22182&gt;0,INDEX(Q22182:Q43906,MATCH(TRUE,INDEX(Q22182:Q43906="",,),0)-1),"")</f>
        <v>7</v>
      </c>
      <c r="Q22182">
        <f t="shared" si="659"/>
        <v>6</v>
      </c>
      <c r="R22182">
        <f t="shared" si="658"/>
        <v>0</v>
      </c>
    </row>
    <row r="22183" spans="1:18" x14ac:dyDescent="0.3">
      <c r="A22183" t="s">
        <v>1499</v>
      </c>
      <c r="B22183" s="1">
        <v>38407</v>
      </c>
      <c r="C22183" t="s">
        <v>1575</v>
      </c>
      <c r="D22183" t="s">
        <v>1576</v>
      </c>
      <c r="E22183" t="s">
        <v>1577</v>
      </c>
      <c r="G22183" t="s">
        <v>19</v>
      </c>
      <c r="H22183" t="s">
        <v>30</v>
      </c>
      <c r="I22183" t="s">
        <v>26</v>
      </c>
      <c r="J22183" t="s">
        <v>27</v>
      </c>
      <c r="K22183">
        <v>77</v>
      </c>
      <c r="L22183">
        <v>14</v>
      </c>
      <c r="M22183" t="s">
        <v>189</v>
      </c>
      <c r="N22183">
        <v>14</v>
      </c>
      <c r="P22183" cm="1">
        <f t="array" ref="P22183">IF(Q22183&gt;0,INDEX(Q22183:Q43907,MATCH(TRUE,INDEX(Q22183:Q43907="",,),0)-1),"")</f>
        <v>7</v>
      </c>
      <c r="Q22183">
        <f t="shared" si="659"/>
        <v>6</v>
      </c>
      <c r="R22183">
        <f t="shared" si="658"/>
        <v>0</v>
      </c>
    </row>
    <row r="22184" spans="1:18" x14ac:dyDescent="0.3">
      <c r="A22184" t="s">
        <v>1499</v>
      </c>
      <c r="B22184" s="1">
        <v>38407</v>
      </c>
      <c r="C22184" t="s">
        <v>1575</v>
      </c>
      <c r="D22184" t="s">
        <v>1576</v>
      </c>
      <c r="E22184" t="s">
        <v>1577</v>
      </c>
      <c r="G22184" t="s">
        <v>19</v>
      </c>
      <c r="H22184" t="s">
        <v>25</v>
      </c>
      <c r="I22184" t="s">
        <v>26</v>
      </c>
      <c r="J22184" t="s">
        <v>27</v>
      </c>
      <c r="K22184">
        <v>217</v>
      </c>
      <c r="L22184">
        <v>20</v>
      </c>
      <c r="M22184" t="s">
        <v>189</v>
      </c>
      <c r="N22184">
        <v>20</v>
      </c>
      <c r="P22184" cm="1">
        <f t="array" ref="P22184">IF(Q22184&gt;0,INDEX(Q22184:Q43908,MATCH(TRUE,INDEX(Q22184:Q43908="",,),0)-1),"")</f>
        <v>7</v>
      </c>
      <c r="Q22184">
        <f t="shared" si="659"/>
        <v>6</v>
      </c>
      <c r="R22184">
        <f t="shared" si="658"/>
        <v>0</v>
      </c>
    </row>
    <row r="22185" spans="1:18" x14ac:dyDescent="0.3">
      <c r="A22185" t="s">
        <v>1499</v>
      </c>
      <c r="B22185" s="1">
        <v>38407</v>
      </c>
      <c r="C22185" t="s">
        <v>1575</v>
      </c>
      <c r="D22185" t="s">
        <v>1576</v>
      </c>
      <c r="E22185" t="s">
        <v>1577</v>
      </c>
      <c r="G22185" s="6" t="s">
        <v>29</v>
      </c>
      <c r="H22185" t="s">
        <v>154</v>
      </c>
      <c r="I22185" t="s">
        <v>26</v>
      </c>
      <c r="J22185" t="s">
        <v>27</v>
      </c>
      <c r="K22185">
        <v>19</v>
      </c>
      <c r="L22185">
        <v>10</v>
      </c>
      <c r="M22185" t="s">
        <v>189</v>
      </c>
      <c r="N22185">
        <v>10</v>
      </c>
      <c r="P22185" cm="1">
        <f t="array" ref="P22185">IF(Q22185&gt;0,INDEX(Q22185:Q43909,MATCH(TRUE,INDEX(Q22185:Q43909="",,),0)-1),"")</f>
        <v>7</v>
      </c>
      <c r="Q22185">
        <f t="shared" si="659"/>
        <v>6</v>
      </c>
      <c r="R22185">
        <f t="shared" si="658"/>
        <v>0</v>
      </c>
    </row>
    <row r="22186" spans="1:18" x14ac:dyDescent="0.3">
      <c r="A22186" t="s">
        <v>1499</v>
      </c>
      <c r="B22186" s="1">
        <v>38407</v>
      </c>
      <c r="C22186" t="s">
        <v>1575</v>
      </c>
      <c r="D22186" t="s">
        <v>1576</v>
      </c>
      <c r="E22186" t="s">
        <v>1577</v>
      </c>
      <c r="G22186" t="s">
        <v>19</v>
      </c>
      <c r="H22186" t="s">
        <v>194</v>
      </c>
      <c r="I22186" t="s">
        <v>21</v>
      </c>
      <c r="J22186" t="s">
        <v>22</v>
      </c>
      <c r="K22186">
        <v>12</v>
      </c>
      <c r="L22186">
        <v>474</v>
      </c>
      <c r="M22186" t="s">
        <v>163</v>
      </c>
      <c r="N22186">
        <v>574</v>
      </c>
      <c r="P22186" cm="1">
        <f t="array" ref="P22186">IF(Q22186&gt;0,INDEX(Q22186:Q43910,MATCH(TRUE,INDEX(Q22186:Q43910="",,),0)-1),"")</f>
        <v>7</v>
      </c>
      <c r="Q22186">
        <f t="shared" si="659"/>
        <v>7</v>
      </c>
      <c r="R22186">
        <f t="shared" si="658"/>
        <v>0</v>
      </c>
    </row>
    <row r="22187" spans="1:18" x14ac:dyDescent="0.3">
      <c r="A22187" t="s">
        <v>1499</v>
      </c>
      <c r="B22187" s="1">
        <v>38407</v>
      </c>
      <c r="C22187" t="s">
        <v>1575</v>
      </c>
      <c r="D22187" t="s">
        <v>1576</v>
      </c>
      <c r="E22187" t="s">
        <v>1577</v>
      </c>
      <c r="G22187" t="s">
        <v>19</v>
      </c>
      <c r="H22187" t="s">
        <v>30</v>
      </c>
      <c r="I22187" t="s">
        <v>21</v>
      </c>
      <c r="J22187" t="s">
        <v>22</v>
      </c>
      <c r="K22187">
        <v>9</v>
      </c>
      <c r="L22187">
        <v>106</v>
      </c>
      <c r="M22187" t="s">
        <v>163</v>
      </c>
      <c r="N22187">
        <v>156</v>
      </c>
      <c r="P22187" cm="1">
        <f t="array" ref="P22187">IF(Q22187&gt;0,INDEX(Q22187:Q43911,MATCH(TRUE,INDEX(Q22187:Q43911="",,),0)-1),"")</f>
        <v>7</v>
      </c>
      <c r="Q22187">
        <f t="shared" si="659"/>
        <v>7</v>
      </c>
      <c r="R22187">
        <f t="shared" si="658"/>
        <v>0</v>
      </c>
    </row>
    <row r="22188" spans="1:18" x14ac:dyDescent="0.3">
      <c r="A22188" t="s">
        <v>1499</v>
      </c>
      <c r="B22188" s="1">
        <v>38407</v>
      </c>
      <c r="C22188" t="s">
        <v>1575</v>
      </c>
      <c r="D22188" t="s">
        <v>1576</v>
      </c>
      <c r="E22188" t="s">
        <v>1577</v>
      </c>
      <c r="G22188" t="s">
        <v>19</v>
      </c>
      <c r="H22188" t="s">
        <v>25</v>
      </c>
      <c r="I22188" t="s">
        <v>21</v>
      </c>
      <c r="J22188" t="s">
        <v>22</v>
      </c>
      <c r="K22188">
        <v>22</v>
      </c>
      <c r="L22188">
        <v>96</v>
      </c>
      <c r="M22188" t="s">
        <v>163</v>
      </c>
      <c r="N22188">
        <v>96</v>
      </c>
      <c r="P22188" cm="1">
        <f t="array" ref="P22188">IF(Q22188&gt;0,INDEX(Q22188:Q43912,MATCH(TRUE,INDEX(Q22188:Q43912="",,),0)-1),"")</f>
        <v>7</v>
      </c>
      <c r="Q22188">
        <f t="shared" si="659"/>
        <v>7</v>
      </c>
      <c r="R22188">
        <f t="shared" si="658"/>
        <v>0</v>
      </c>
    </row>
    <row r="22189" spans="1:18" x14ac:dyDescent="0.3">
      <c r="A22189" t="s">
        <v>1499</v>
      </c>
      <c r="B22189" s="1">
        <v>38407</v>
      </c>
      <c r="C22189" t="s">
        <v>1575</v>
      </c>
      <c r="D22189" t="s">
        <v>1576</v>
      </c>
      <c r="E22189" t="s">
        <v>1577</v>
      </c>
      <c r="G22189" t="s">
        <v>19</v>
      </c>
      <c r="H22189" t="s">
        <v>194</v>
      </c>
      <c r="I22189" t="s">
        <v>26</v>
      </c>
      <c r="J22189" t="s">
        <v>27</v>
      </c>
      <c r="K22189">
        <v>77</v>
      </c>
      <c r="L22189">
        <v>11</v>
      </c>
      <c r="M22189" t="s">
        <v>163</v>
      </c>
      <c r="N22189">
        <v>12</v>
      </c>
      <c r="P22189" cm="1">
        <f t="array" ref="P22189">IF(Q22189&gt;0,INDEX(Q22189:Q43913,MATCH(TRUE,INDEX(Q22189:Q43913="",,),0)-1),"")</f>
        <v>7</v>
      </c>
      <c r="Q22189">
        <f t="shared" si="659"/>
        <v>7</v>
      </c>
      <c r="R22189">
        <f t="shared" si="658"/>
        <v>0</v>
      </c>
    </row>
    <row r="22190" spans="1:18" x14ac:dyDescent="0.3">
      <c r="A22190" t="s">
        <v>1499</v>
      </c>
      <c r="B22190" s="1">
        <v>38407</v>
      </c>
      <c r="C22190" t="s">
        <v>1575</v>
      </c>
      <c r="D22190" t="s">
        <v>1576</v>
      </c>
      <c r="E22190" t="s">
        <v>1577</v>
      </c>
      <c r="G22190" t="s">
        <v>19</v>
      </c>
      <c r="H22190" t="s">
        <v>30</v>
      </c>
      <c r="I22190" t="s">
        <v>26</v>
      </c>
      <c r="J22190" t="s">
        <v>27</v>
      </c>
      <c r="K22190">
        <v>77</v>
      </c>
      <c r="L22190">
        <v>14</v>
      </c>
      <c r="M22190" t="s">
        <v>163</v>
      </c>
      <c r="N22190">
        <v>14</v>
      </c>
      <c r="P22190" cm="1">
        <f t="array" ref="P22190">IF(Q22190&gt;0,INDEX(Q22190:Q43914,MATCH(TRUE,INDEX(Q22190:Q43914="",,),0)-1),"")</f>
        <v>7</v>
      </c>
      <c r="Q22190">
        <f t="shared" si="659"/>
        <v>7</v>
      </c>
      <c r="R22190">
        <f t="shared" si="658"/>
        <v>0</v>
      </c>
    </row>
    <row r="22191" spans="1:18" x14ac:dyDescent="0.3">
      <c r="A22191" t="s">
        <v>1499</v>
      </c>
      <c r="B22191" s="1">
        <v>38407</v>
      </c>
      <c r="C22191" t="s">
        <v>1575</v>
      </c>
      <c r="D22191" t="s">
        <v>1576</v>
      </c>
      <c r="E22191" t="s">
        <v>1577</v>
      </c>
      <c r="G22191" t="s">
        <v>19</v>
      </c>
      <c r="H22191" t="s">
        <v>25</v>
      </c>
      <c r="I22191" t="s">
        <v>26</v>
      </c>
      <c r="J22191" t="s">
        <v>27</v>
      </c>
      <c r="K22191">
        <v>217</v>
      </c>
      <c r="L22191">
        <v>20</v>
      </c>
      <c r="M22191" t="s">
        <v>163</v>
      </c>
      <c r="N22191">
        <v>20</v>
      </c>
      <c r="P22191" cm="1">
        <f t="array" ref="P22191">IF(Q22191&gt;0,INDEX(Q22191:Q43915,MATCH(TRUE,INDEX(Q22191:Q43915="",,),0)-1),"")</f>
        <v>7</v>
      </c>
      <c r="Q22191">
        <f t="shared" si="659"/>
        <v>7</v>
      </c>
      <c r="R22191">
        <f t="shared" si="658"/>
        <v>0</v>
      </c>
    </row>
    <row r="22192" spans="1:18" x14ac:dyDescent="0.3">
      <c r="A22192" t="s">
        <v>1499</v>
      </c>
      <c r="B22192" s="1">
        <v>38407</v>
      </c>
      <c r="C22192" t="s">
        <v>1575</v>
      </c>
      <c r="D22192" t="s">
        <v>1576</v>
      </c>
      <c r="E22192" t="s">
        <v>1577</v>
      </c>
      <c r="G22192" s="6" t="s">
        <v>29</v>
      </c>
      <c r="H22192" t="s">
        <v>154</v>
      </c>
      <c r="I22192" t="s">
        <v>26</v>
      </c>
      <c r="J22192" t="s">
        <v>27</v>
      </c>
      <c r="K22192">
        <v>19</v>
      </c>
      <c r="L22192">
        <v>10</v>
      </c>
      <c r="M22192" t="s">
        <v>163</v>
      </c>
      <c r="N22192">
        <v>10</v>
      </c>
      <c r="P22192" cm="1">
        <f t="array" ref="P22192">IF(Q22192&gt;0,INDEX(Q22192:Q43916,MATCH(TRUE,INDEX(Q22192:Q43916="",,),0)-1),"")</f>
        <v>7</v>
      </c>
      <c r="Q22192">
        <f t="shared" si="659"/>
        <v>7</v>
      </c>
      <c r="R22192">
        <f t="shared" ref="R22192:R22255" si="660">IF(P22192="","",0)</f>
        <v>0</v>
      </c>
    </row>
    <row r="22193" spans="1:18" x14ac:dyDescent="0.3">
      <c r="P22193" t="str" cm="1">
        <f t="array" ref="P22193">IF(Q22193&gt;0,INDEX(Q22193:Q43917,MATCH(TRUE,INDEX(Q22193:Q43917="",,),0)-1),"")</f>
        <v/>
      </c>
      <c r="R22193" t="str">
        <f t="shared" si="660"/>
        <v/>
      </c>
    </row>
    <row r="22194" spans="1:18" x14ac:dyDescent="0.3">
      <c r="A22194" t="s">
        <v>1499</v>
      </c>
      <c r="B22194" s="1">
        <v>38407</v>
      </c>
      <c r="C22194" t="s">
        <v>1575</v>
      </c>
      <c r="D22194" t="s">
        <v>1578</v>
      </c>
      <c r="E22194" t="s">
        <v>1579</v>
      </c>
      <c r="G22194" t="s">
        <v>19</v>
      </c>
      <c r="H22194" t="s">
        <v>41</v>
      </c>
      <c r="I22194" t="s">
        <v>21</v>
      </c>
      <c r="J22194" t="s">
        <v>22</v>
      </c>
      <c r="K22194">
        <v>35.5</v>
      </c>
      <c r="L22194">
        <v>156</v>
      </c>
      <c r="M22194" t="s">
        <v>113</v>
      </c>
      <c r="N22194">
        <v>206.67</v>
      </c>
      <c r="O22194" t="s">
        <v>24</v>
      </c>
      <c r="P22194" cm="1">
        <f t="array" ref="P22194">IF(Q22194&gt;0,INDEX(Q22194:Q43918,MATCH(TRUE,INDEX(Q22194:Q43918="",,),0)-1),"")</f>
        <v>2</v>
      </c>
      <c r="Q22194">
        <v>1</v>
      </c>
      <c r="R22194">
        <f t="shared" si="660"/>
        <v>0</v>
      </c>
    </row>
    <row r="22195" spans="1:18" x14ac:dyDescent="0.3">
      <c r="A22195" t="s">
        <v>1499</v>
      </c>
      <c r="B22195" s="1">
        <v>38407</v>
      </c>
      <c r="C22195" t="s">
        <v>1575</v>
      </c>
      <c r="D22195" t="s">
        <v>1578</v>
      </c>
      <c r="E22195" t="s">
        <v>1579</v>
      </c>
      <c r="G22195" t="s">
        <v>19</v>
      </c>
      <c r="H22195" t="s">
        <v>43</v>
      </c>
      <c r="I22195" t="s">
        <v>21</v>
      </c>
      <c r="J22195" t="s">
        <v>22</v>
      </c>
      <c r="K22195">
        <v>5.3</v>
      </c>
      <c r="L22195">
        <v>146</v>
      </c>
      <c r="M22195" t="s">
        <v>113</v>
      </c>
      <c r="N22195">
        <v>300</v>
      </c>
      <c r="O22195" t="s">
        <v>24</v>
      </c>
      <c r="P22195" cm="1">
        <f t="array" ref="P22195">IF(Q22195&gt;0,INDEX(Q22195:Q43919,MATCH(TRUE,INDEX(Q22195:Q43919="",,),0)-1),"")</f>
        <v>2</v>
      </c>
      <c r="Q22195">
        <v>1</v>
      </c>
      <c r="R22195">
        <f t="shared" si="660"/>
        <v>0</v>
      </c>
    </row>
    <row r="22196" spans="1:18" x14ac:dyDescent="0.3">
      <c r="A22196" t="s">
        <v>1499</v>
      </c>
      <c r="B22196" s="1">
        <v>38407</v>
      </c>
      <c r="C22196" t="s">
        <v>1575</v>
      </c>
      <c r="D22196" t="s">
        <v>1578</v>
      </c>
      <c r="E22196" t="s">
        <v>1579</v>
      </c>
      <c r="G22196" s="6" t="s">
        <v>29</v>
      </c>
      <c r="H22196" t="s">
        <v>69</v>
      </c>
      <c r="I22196" t="s">
        <v>21</v>
      </c>
      <c r="J22196" t="s">
        <v>22</v>
      </c>
      <c r="K22196">
        <v>5.0999999999999996</v>
      </c>
      <c r="L22196">
        <v>65</v>
      </c>
      <c r="M22196" t="s">
        <v>113</v>
      </c>
      <c r="N22196">
        <v>65</v>
      </c>
      <c r="O22196" t="s">
        <v>24</v>
      </c>
      <c r="P22196" cm="1">
        <f t="array" ref="P22196">IF(Q22196&gt;0,INDEX(Q22196:Q43920,MATCH(TRUE,INDEX(Q22196:Q43920="",,),0)-1),"")</f>
        <v>2</v>
      </c>
      <c r="Q22196">
        <v>1</v>
      </c>
      <c r="R22196">
        <f t="shared" si="660"/>
        <v>0</v>
      </c>
    </row>
    <row r="22197" spans="1:18" x14ac:dyDescent="0.3">
      <c r="A22197" t="s">
        <v>1499</v>
      </c>
      <c r="B22197" s="1">
        <v>38407</v>
      </c>
      <c r="C22197" t="s">
        <v>1575</v>
      </c>
      <c r="D22197" t="s">
        <v>1578</v>
      </c>
      <c r="E22197" t="s">
        <v>1579</v>
      </c>
      <c r="G22197" s="6" t="s">
        <v>29</v>
      </c>
      <c r="H22197" t="s">
        <v>533</v>
      </c>
      <c r="I22197" t="s">
        <v>26</v>
      </c>
      <c r="J22197" t="s">
        <v>27</v>
      </c>
      <c r="K22197">
        <v>17</v>
      </c>
      <c r="L22197">
        <v>12</v>
      </c>
      <c r="M22197" t="s">
        <v>113</v>
      </c>
      <c r="N22197">
        <v>12</v>
      </c>
      <c r="O22197" t="s">
        <v>24</v>
      </c>
      <c r="P22197" cm="1">
        <f t="array" ref="P22197">IF(Q22197&gt;0,INDEX(Q22197:Q43921,MATCH(TRUE,INDEX(Q22197:Q43921="",,),0)-1),"")</f>
        <v>2</v>
      </c>
      <c r="Q22197">
        <v>1</v>
      </c>
      <c r="R22197">
        <f t="shared" si="660"/>
        <v>0</v>
      </c>
    </row>
    <row r="22198" spans="1:18" x14ac:dyDescent="0.3">
      <c r="A22198" t="s">
        <v>1499</v>
      </c>
      <c r="B22198" s="1">
        <v>38407</v>
      </c>
      <c r="C22198" t="s">
        <v>1575</v>
      </c>
      <c r="D22198" t="s">
        <v>1578</v>
      </c>
      <c r="E22198" t="s">
        <v>1579</v>
      </c>
      <c r="G22198" s="6" t="s">
        <v>29</v>
      </c>
      <c r="H22198" t="s">
        <v>43</v>
      </c>
      <c r="I22198" t="s">
        <v>26</v>
      </c>
      <c r="J22198" t="s">
        <v>27</v>
      </c>
      <c r="K22198">
        <v>5</v>
      </c>
      <c r="L22198">
        <v>11</v>
      </c>
      <c r="M22198" t="s">
        <v>113</v>
      </c>
      <c r="N22198">
        <v>11</v>
      </c>
      <c r="O22198" t="s">
        <v>24</v>
      </c>
      <c r="P22198" cm="1">
        <f t="array" ref="P22198">IF(Q22198&gt;0,INDEX(Q22198:Q43922,MATCH(TRUE,INDEX(Q22198:Q43922="",,),0)-1),"")</f>
        <v>2</v>
      </c>
      <c r="Q22198">
        <v>1</v>
      </c>
      <c r="R22198">
        <f t="shared" si="660"/>
        <v>0</v>
      </c>
    </row>
    <row r="22199" spans="1:18" x14ac:dyDescent="0.3">
      <c r="A22199" t="s">
        <v>1499</v>
      </c>
      <c r="B22199" s="1">
        <v>38407</v>
      </c>
      <c r="C22199" t="s">
        <v>1575</v>
      </c>
      <c r="D22199" t="s">
        <v>1578</v>
      </c>
      <c r="E22199" t="s">
        <v>1579</v>
      </c>
      <c r="G22199" t="s">
        <v>19</v>
      </c>
      <c r="H22199" t="s">
        <v>41</v>
      </c>
      <c r="I22199" t="s">
        <v>21</v>
      </c>
      <c r="J22199" t="s">
        <v>22</v>
      </c>
      <c r="K22199">
        <v>35.5</v>
      </c>
      <c r="L22199">
        <v>156</v>
      </c>
      <c r="M22199" t="s">
        <v>44</v>
      </c>
      <c r="N22199">
        <v>156</v>
      </c>
      <c r="P22199" cm="1">
        <f t="array" ref="P22199">IF(Q22199&gt;0,INDEX(Q22199:Q43923,MATCH(TRUE,INDEX(Q22199:Q43923="",,),0)-1),"")</f>
        <v>2</v>
      </c>
      <c r="Q22199">
        <v>2</v>
      </c>
      <c r="R22199">
        <f t="shared" si="660"/>
        <v>0</v>
      </c>
    </row>
    <row r="22200" spans="1:18" x14ac:dyDescent="0.3">
      <c r="A22200" t="s">
        <v>1499</v>
      </c>
      <c r="B22200" s="1">
        <v>38407</v>
      </c>
      <c r="C22200" t="s">
        <v>1575</v>
      </c>
      <c r="D22200" t="s">
        <v>1578</v>
      </c>
      <c r="E22200" t="s">
        <v>1579</v>
      </c>
      <c r="G22200" t="s">
        <v>19</v>
      </c>
      <c r="H22200" t="s">
        <v>43</v>
      </c>
      <c r="I22200" t="s">
        <v>21</v>
      </c>
      <c r="J22200" t="s">
        <v>22</v>
      </c>
      <c r="K22200">
        <v>5.3</v>
      </c>
      <c r="L22200">
        <v>146</v>
      </c>
      <c r="M22200" t="s">
        <v>44</v>
      </c>
      <c r="N22200">
        <v>245.11</v>
      </c>
      <c r="P22200" cm="1">
        <f t="array" ref="P22200">IF(Q22200&gt;0,INDEX(Q22200:Q43924,MATCH(TRUE,INDEX(Q22200:Q43924="",,),0)-1),"")</f>
        <v>2</v>
      </c>
      <c r="Q22200">
        <v>2</v>
      </c>
      <c r="R22200">
        <f t="shared" si="660"/>
        <v>0</v>
      </c>
    </row>
    <row r="22201" spans="1:18" x14ac:dyDescent="0.3">
      <c r="A22201" t="s">
        <v>1499</v>
      </c>
      <c r="B22201" s="1">
        <v>38407</v>
      </c>
      <c r="C22201" t="s">
        <v>1575</v>
      </c>
      <c r="D22201" t="s">
        <v>1578</v>
      </c>
      <c r="E22201" t="s">
        <v>1579</v>
      </c>
      <c r="G22201" s="6" t="s">
        <v>29</v>
      </c>
      <c r="H22201" t="s">
        <v>69</v>
      </c>
      <c r="I22201" t="s">
        <v>21</v>
      </c>
      <c r="J22201" t="s">
        <v>22</v>
      </c>
      <c r="K22201">
        <v>5.0999999999999996</v>
      </c>
      <c r="L22201">
        <v>65</v>
      </c>
      <c r="M22201" t="s">
        <v>44</v>
      </c>
      <c r="N22201">
        <v>65</v>
      </c>
      <c r="P22201" cm="1">
        <f t="array" ref="P22201">IF(Q22201&gt;0,INDEX(Q22201:Q43925,MATCH(TRUE,INDEX(Q22201:Q43925="",,),0)-1),"")</f>
        <v>2</v>
      </c>
      <c r="Q22201">
        <v>2</v>
      </c>
      <c r="R22201">
        <f t="shared" si="660"/>
        <v>0</v>
      </c>
    </row>
    <row r="22202" spans="1:18" x14ac:dyDescent="0.3">
      <c r="A22202" t="s">
        <v>1499</v>
      </c>
      <c r="B22202" s="1">
        <v>38407</v>
      </c>
      <c r="C22202" t="s">
        <v>1575</v>
      </c>
      <c r="D22202" t="s">
        <v>1578</v>
      </c>
      <c r="E22202" t="s">
        <v>1579</v>
      </c>
      <c r="G22202" s="6" t="s">
        <v>29</v>
      </c>
      <c r="H22202" t="s">
        <v>533</v>
      </c>
      <c r="I22202" t="s">
        <v>26</v>
      </c>
      <c r="J22202" t="s">
        <v>27</v>
      </c>
      <c r="K22202">
        <v>17</v>
      </c>
      <c r="L22202">
        <v>12</v>
      </c>
      <c r="M22202" t="s">
        <v>44</v>
      </c>
      <c r="N22202">
        <v>12</v>
      </c>
      <c r="P22202" cm="1">
        <f t="array" ref="P22202">IF(Q22202&gt;0,INDEX(Q22202:Q43926,MATCH(TRUE,INDEX(Q22202:Q43926="",,),0)-1),"")</f>
        <v>2</v>
      </c>
      <c r="Q22202">
        <v>2</v>
      </c>
      <c r="R22202">
        <f t="shared" si="660"/>
        <v>0</v>
      </c>
    </row>
    <row r="22203" spans="1:18" x14ac:dyDescent="0.3">
      <c r="A22203" t="s">
        <v>1499</v>
      </c>
      <c r="B22203" s="1">
        <v>38407</v>
      </c>
      <c r="C22203" t="s">
        <v>1575</v>
      </c>
      <c r="D22203" t="s">
        <v>1578</v>
      </c>
      <c r="E22203" t="s">
        <v>1579</v>
      </c>
      <c r="G22203" s="6" t="s">
        <v>29</v>
      </c>
      <c r="H22203" t="s">
        <v>43</v>
      </c>
      <c r="I22203" t="s">
        <v>26</v>
      </c>
      <c r="J22203" t="s">
        <v>27</v>
      </c>
      <c r="K22203">
        <v>5</v>
      </c>
      <c r="L22203">
        <v>11</v>
      </c>
      <c r="M22203" t="s">
        <v>44</v>
      </c>
      <c r="N22203">
        <v>11</v>
      </c>
      <c r="P22203" cm="1">
        <f t="array" ref="P22203">IF(Q22203&gt;0,INDEX(Q22203:Q43927,MATCH(TRUE,INDEX(Q22203:Q43927="",,),0)-1),"")</f>
        <v>2</v>
      </c>
      <c r="Q22203">
        <v>2</v>
      </c>
      <c r="R22203">
        <f t="shared" si="660"/>
        <v>0</v>
      </c>
    </row>
    <row r="22204" spans="1:18" x14ac:dyDescent="0.3">
      <c r="P22204" t="str" cm="1">
        <f t="array" ref="P22204">IF(Q22204&gt;0,INDEX(Q22204:Q43928,MATCH(TRUE,INDEX(Q22204:Q43928="",,),0)-1),"")</f>
        <v/>
      </c>
      <c r="R22204" t="str">
        <f t="shared" si="660"/>
        <v/>
      </c>
    </row>
    <row r="22205" spans="1:18" x14ac:dyDescent="0.3">
      <c r="A22205" t="s">
        <v>1499</v>
      </c>
      <c r="B22205" s="1">
        <v>38407</v>
      </c>
      <c r="C22205" t="s">
        <v>1575</v>
      </c>
      <c r="D22205" t="s">
        <v>1580</v>
      </c>
      <c r="E22205" t="s">
        <v>1581</v>
      </c>
      <c r="G22205" t="s">
        <v>19</v>
      </c>
      <c r="H22205" t="s">
        <v>41</v>
      </c>
      <c r="I22205" t="s">
        <v>21</v>
      </c>
      <c r="J22205" t="s">
        <v>22</v>
      </c>
      <c r="K22205">
        <v>174.9</v>
      </c>
      <c r="L22205">
        <v>177</v>
      </c>
      <c r="M22205" t="s">
        <v>162</v>
      </c>
      <c r="N22205">
        <v>408.33</v>
      </c>
      <c r="O22205" t="s">
        <v>24</v>
      </c>
      <c r="P22205" cm="1">
        <f t="array" ref="P22205">IF(Q22205&gt;0,INDEX(Q22205:Q43929,MATCH(TRUE,INDEX(Q22205:Q43929="",,),0)-1),"")</f>
        <v>7</v>
      </c>
      <c r="Q22205">
        <v>1</v>
      </c>
      <c r="R22205">
        <f t="shared" si="660"/>
        <v>0</v>
      </c>
    </row>
    <row r="22206" spans="1:18" x14ac:dyDescent="0.3">
      <c r="A22206" t="s">
        <v>1499</v>
      </c>
      <c r="B22206" s="1">
        <v>38407</v>
      </c>
      <c r="C22206" t="s">
        <v>1575</v>
      </c>
      <c r="D22206" t="s">
        <v>1580</v>
      </c>
      <c r="E22206" t="s">
        <v>1581</v>
      </c>
      <c r="G22206" t="s">
        <v>19</v>
      </c>
      <c r="H22206" t="s">
        <v>41</v>
      </c>
      <c r="I22206" t="s">
        <v>26</v>
      </c>
      <c r="J22206" t="s">
        <v>27</v>
      </c>
      <c r="K22206">
        <v>776.7</v>
      </c>
      <c r="L22206">
        <v>54</v>
      </c>
      <c r="M22206" t="s">
        <v>162</v>
      </c>
      <c r="N22206">
        <v>54</v>
      </c>
      <c r="O22206" t="s">
        <v>24</v>
      </c>
      <c r="P22206" cm="1">
        <f t="array" ref="P22206">IF(Q22206&gt;0,INDEX(Q22206:Q43930,MATCH(TRUE,INDEX(Q22206:Q43930="",,),0)-1),"")</f>
        <v>7</v>
      </c>
      <c r="Q22206">
        <v>1</v>
      </c>
      <c r="R22206">
        <f t="shared" si="660"/>
        <v>0</v>
      </c>
    </row>
    <row r="22207" spans="1:18" x14ac:dyDescent="0.3">
      <c r="A22207" t="s">
        <v>1499</v>
      </c>
      <c r="B22207" s="1">
        <v>38407</v>
      </c>
      <c r="C22207" t="s">
        <v>1575</v>
      </c>
      <c r="D22207" t="s">
        <v>1580</v>
      </c>
      <c r="E22207" t="s">
        <v>1581</v>
      </c>
      <c r="G22207" t="s">
        <v>19</v>
      </c>
      <c r="H22207" t="s">
        <v>41</v>
      </c>
      <c r="I22207" t="s">
        <v>21</v>
      </c>
      <c r="J22207" t="s">
        <v>22</v>
      </c>
      <c r="K22207">
        <v>174.9</v>
      </c>
      <c r="L22207">
        <v>177</v>
      </c>
      <c r="M22207" t="s">
        <v>45</v>
      </c>
      <c r="N22207">
        <v>350</v>
      </c>
      <c r="P22207" cm="1">
        <f t="array" ref="P22207">IF(Q22207&gt;0,INDEX(Q22207:Q43931,MATCH(TRUE,INDEX(Q22207:Q43931="",,),0)-1),"")</f>
        <v>7</v>
      </c>
      <c r="Q22207">
        <v>2</v>
      </c>
      <c r="R22207">
        <f t="shared" si="660"/>
        <v>0</v>
      </c>
    </row>
    <row r="22208" spans="1:18" x14ac:dyDescent="0.3">
      <c r="A22208" t="s">
        <v>1499</v>
      </c>
      <c r="B22208" s="1">
        <v>38407</v>
      </c>
      <c r="C22208" t="s">
        <v>1575</v>
      </c>
      <c r="D22208" t="s">
        <v>1580</v>
      </c>
      <c r="E22208" t="s">
        <v>1581</v>
      </c>
      <c r="G22208" t="s">
        <v>19</v>
      </c>
      <c r="H22208" t="s">
        <v>41</v>
      </c>
      <c r="I22208" t="s">
        <v>26</v>
      </c>
      <c r="J22208" t="s">
        <v>27</v>
      </c>
      <c r="K22208">
        <v>776.7</v>
      </c>
      <c r="L22208">
        <v>54</v>
      </c>
      <c r="M22208" t="s">
        <v>45</v>
      </c>
      <c r="N22208">
        <v>61.4</v>
      </c>
      <c r="P22208" cm="1">
        <f t="array" ref="P22208">IF(Q22208&gt;0,INDEX(Q22208:Q43932,MATCH(TRUE,INDEX(Q22208:Q43932="",,),0)-1),"")</f>
        <v>7</v>
      </c>
      <c r="Q22208">
        <v>2</v>
      </c>
      <c r="R22208">
        <f t="shared" si="660"/>
        <v>0</v>
      </c>
    </row>
    <row r="22209" spans="1:18" x14ac:dyDescent="0.3">
      <c r="A22209" t="s">
        <v>1499</v>
      </c>
      <c r="B22209" s="1">
        <v>38407</v>
      </c>
      <c r="C22209" t="s">
        <v>1575</v>
      </c>
      <c r="D22209" t="s">
        <v>1580</v>
      </c>
      <c r="E22209" t="s">
        <v>1581</v>
      </c>
      <c r="G22209" t="s">
        <v>19</v>
      </c>
      <c r="H22209" t="s">
        <v>41</v>
      </c>
      <c r="I22209" t="s">
        <v>21</v>
      </c>
      <c r="J22209" t="s">
        <v>22</v>
      </c>
      <c r="K22209">
        <v>174.9</v>
      </c>
      <c r="L22209">
        <v>177</v>
      </c>
      <c r="M22209" t="s">
        <v>1038</v>
      </c>
      <c r="N22209">
        <v>177</v>
      </c>
      <c r="P22209" cm="1">
        <f t="array" ref="P22209">IF(Q22209&gt;0,INDEX(Q22209:Q43933,MATCH(TRUE,INDEX(Q22209:Q43933="",,),0)-1),"")</f>
        <v>7</v>
      </c>
      <c r="Q22209">
        <v>3</v>
      </c>
      <c r="R22209">
        <f t="shared" si="660"/>
        <v>0</v>
      </c>
    </row>
    <row r="22210" spans="1:18" x14ac:dyDescent="0.3">
      <c r="A22210" t="s">
        <v>1499</v>
      </c>
      <c r="B22210" s="1">
        <v>38407</v>
      </c>
      <c r="C22210" t="s">
        <v>1575</v>
      </c>
      <c r="D22210" t="s">
        <v>1580</v>
      </c>
      <c r="E22210" t="s">
        <v>1581</v>
      </c>
      <c r="G22210" t="s">
        <v>19</v>
      </c>
      <c r="H22210" t="s">
        <v>41</v>
      </c>
      <c r="I22210" t="s">
        <v>26</v>
      </c>
      <c r="J22210" t="s">
        <v>27</v>
      </c>
      <c r="K22210">
        <v>776.7</v>
      </c>
      <c r="L22210">
        <v>54</v>
      </c>
      <c r="M22210" t="s">
        <v>1038</v>
      </c>
      <c r="N22210">
        <v>84.5</v>
      </c>
      <c r="P22210" cm="1">
        <f t="array" ref="P22210">IF(Q22210&gt;0,INDEX(Q22210:Q43934,MATCH(TRUE,INDEX(Q22210:Q43934="",,),0)-1),"")</f>
        <v>7</v>
      </c>
      <c r="Q22210">
        <v>3</v>
      </c>
      <c r="R22210">
        <f t="shared" si="660"/>
        <v>0</v>
      </c>
    </row>
    <row r="22211" spans="1:18" x14ac:dyDescent="0.3">
      <c r="A22211" t="s">
        <v>1499</v>
      </c>
      <c r="B22211" s="1">
        <v>38407</v>
      </c>
      <c r="C22211" t="s">
        <v>1575</v>
      </c>
      <c r="D22211" t="s">
        <v>1580</v>
      </c>
      <c r="E22211" t="s">
        <v>1581</v>
      </c>
      <c r="G22211" t="s">
        <v>19</v>
      </c>
      <c r="H22211" t="s">
        <v>41</v>
      </c>
      <c r="I22211" t="s">
        <v>21</v>
      </c>
      <c r="J22211" t="s">
        <v>22</v>
      </c>
      <c r="K22211">
        <v>174.9</v>
      </c>
      <c r="L22211">
        <v>177</v>
      </c>
      <c r="M22211" t="s">
        <v>44</v>
      </c>
      <c r="N22211">
        <v>177</v>
      </c>
      <c r="P22211" cm="1">
        <f t="array" ref="P22211">IF(Q22211&gt;0,INDEX(Q22211:Q43935,MATCH(TRUE,INDEX(Q22211:Q43935="",,),0)-1),"")</f>
        <v>7</v>
      </c>
      <c r="Q22211">
        <v>4</v>
      </c>
      <c r="R22211">
        <f t="shared" si="660"/>
        <v>0</v>
      </c>
    </row>
    <row r="22212" spans="1:18" x14ac:dyDescent="0.3">
      <c r="A22212" t="s">
        <v>1499</v>
      </c>
      <c r="B22212" s="1">
        <v>38407</v>
      </c>
      <c r="C22212" t="s">
        <v>1575</v>
      </c>
      <c r="D22212" t="s">
        <v>1580</v>
      </c>
      <c r="E22212" t="s">
        <v>1581</v>
      </c>
      <c r="G22212" t="s">
        <v>19</v>
      </c>
      <c r="H22212" t="s">
        <v>41</v>
      </c>
      <c r="I22212" t="s">
        <v>26</v>
      </c>
      <c r="J22212" t="s">
        <v>27</v>
      </c>
      <c r="K22212">
        <v>776.7</v>
      </c>
      <c r="L22212">
        <v>54</v>
      </c>
      <c r="M22212" t="s">
        <v>44</v>
      </c>
      <c r="N22212">
        <v>77.819999999999993</v>
      </c>
      <c r="P22212" cm="1">
        <f t="array" ref="P22212">IF(Q22212&gt;0,INDEX(Q22212:Q43936,MATCH(TRUE,INDEX(Q22212:Q43936="",,),0)-1),"")</f>
        <v>7</v>
      </c>
      <c r="Q22212">
        <v>4</v>
      </c>
      <c r="R22212">
        <f t="shared" si="660"/>
        <v>0</v>
      </c>
    </row>
    <row r="22213" spans="1:18" x14ac:dyDescent="0.3">
      <c r="A22213" t="s">
        <v>1499</v>
      </c>
      <c r="B22213" s="1">
        <v>38407</v>
      </c>
      <c r="C22213" t="s">
        <v>1575</v>
      </c>
      <c r="D22213" t="s">
        <v>1580</v>
      </c>
      <c r="E22213" t="s">
        <v>1581</v>
      </c>
      <c r="G22213" t="s">
        <v>19</v>
      </c>
      <c r="H22213" t="s">
        <v>41</v>
      </c>
      <c r="I22213" t="s">
        <v>21</v>
      </c>
      <c r="J22213" t="s">
        <v>22</v>
      </c>
      <c r="K22213">
        <v>174.9</v>
      </c>
      <c r="L22213">
        <v>177</v>
      </c>
      <c r="M22213" t="s">
        <v>922</v>
      </c>
      <c r="N22213">
        <v>201.1</v>
      </c>
      <c r="P22213" cm="1">
        <f t="array" ref="P22213">IF(Q22213&gt;0,INDEX(Q22213:Q43937,MATCH(TRUE,INDEX(Q22213:Q43937="",,),0)-1),"")</f>
        <v>7</v>
      </c>
      <c r="Q22213">
        <v>5</v>
      </c>
      <c r="R22213">
        <f t="shared" si="660"/>
        <v>0</v>
      </c>
    </row>
    <row r="22214" spans="1:18" x14ac:dyDescent="0.3">
      <c r="A22214" t="s">
        <v>1499</v>
      </c>
      <c r="B22214" s="1">
        <v>38407</v>
      </c>
      <c r="C22214" t="s">
        <v>1575</v>
      </c>
      <c r="D22214" t="s">
        <v>1580</v>
      </c>
      <c r="E22214" t="s">
        <v>1581</v>
      </c>
      <c r="G22214" t="s">
        <v>19</v>
      </c>
      <c r="H22214" t="s">
        <v>41</v>
      </c>
      <c r="I22214" t="s">
        <v>26</v>
      </c>
      <c r="J22214" t="s">
        <v>27</v>
      </c>
      <c r="K22214">
        <v>776.7</v>
      </c>
      <c r="L22214">
        <v>54</v>
      </c>
      <c r="M22214" t="s">
        <v>922</v>
      </c>
      <c r="N22214">
        <v>72.27</v>
      </c>
      <c r="P22214" cm="1">
        <f t="array" ref="P22214">IF(Q22214&gt;0,INDEX(Q22214:Q43938,MATCH(TRUE,INDEX(Q22214:Q43938="",,),0)-1),"")</f>
        <v>7</v>
      </c>
      <c r="Q22214">
        <v>5</v>
      </c>
      <c r="R22214">
        <f t="shared" si="660"/>
        <v>0</v>
      </c>
    </row>
    <row r="22215" spans="1:18" x14ac:dyDescent="0.3">
      <c r="A22215" t="s">
        <v>1499</v>
      </c>
      <c r="B22215" s="1">
        <v>38407</v>
      </c>
      <c r="C22215" t="s">
        <v>1575</v>
      </c>
      <c r="D22215" t="s">
        <v>1580</v>
      </c>
      <c r="E22215" t="s">
        <v>1581</v>
      </c>
      <c r="G22215" t="s">
        <v>19</v>
      </c>
      <c r="H22215" t="s">
        <v>41</v>
      </c>
      <c r="I22215" t="s">
        <v>21</v>
      </c>
      <c r="J22215" t="s">
        <v>22</v>
      </c>
      <c r="K22215">
        <v>174.9</v>
      </c>
      <c r="L22215">
        <v>177</v>
      </c>
      <c r="M22215" t="s">
        <v>1582</v>
      </c>
      <c r="N22215">
        <v>227</v>
      </c>
      <c r="P22215" cm="1">
        <f t="array" ref="P22215">IF(Q22215&gt;0,INDEX(Q22215:Q43939,MATCH(TRUE,INDEX(Q22215:Q43939="",,),0)-1),"")</f>
        <v>7</v>
      </c>
      <c r="Q22215">
        <v>6</v>
      </c>
      <c r="R22215">
        <f t="shared" si="660"/>
        <v>0</v>
      </c>
    </row>
    <row r="22216" spans="1:18" x14ac:dyDescent="0.3">
      <c r="A22216" t="s">
        <v>1499</v>
      </c>
      <c r="B22216" s="1">
        <v>38407</v>
      </c>
      <c r="C22216" t="s">
        <v>1575</v>
      </c>
      <c r="D22216" t="s">
        <v>1580</v>
      </c>
      <c r="E22216" t="s">
        <v>1581</v>
      </c>
      <c r="G22216" t="s">
        <v>19</v>
      </c>
      <c r="H22216" t="s">
        <v>41</v>
      </c>
      <c r="I22216" t="s">
        <v>26</v>
      </c>
      <c r="J22216" t="s">
        <v>27</v>
      </c>
      <c r="K22216">
        <v>776.7</v>
      </c>
      <c r="L22216">
        <v>54</v>
      </c>
      <c r="M22216" t="s">
        <v>1582</v>
      </c>
      <c r="N22216">
        <v>59.82</v>
      </c>
      <c r="P22216" cm="1">
        <f t="array" ref="P22216">IF(Q22216&gt;0,INDEX(Q22216:Q43940,MATCH(TRUE,INDEX(Q22216:Q43940="",,),0)-1),"")</f>
        <v>7</v>
      </c>
      <c r="Q22216">
        <v>6</v>
      </c>
      <c r="R22216">
        <f t="shared" si="660"/>
        <v>0</v>
      </c>
    </row>
    <row r="22217" spans="1:18" x14ac:dyDescent="0.3">
      <c r="A22217" t="s">
        <v>1499</v>
      </c>
      <c r="B22217" s="1">
        <v>38407</v>
      </c>
      <c r="C22217" t="s">
        <v>1575</v>
      </c>
      <c r="D22217" t="s">
        <v>1580</v>
      </c>
      <c r="E22217" t="s">
        <v>1581</v>
      </c>
      <c r="G22217" t="s">
        <v>19</v>
      </c>
      <c r="H22217" t="s">
        <v>41</v>
      </c>
      <c r="I22217" t="s">
        <v>21</v>
      </c>
      <c r="J22217" t="s">
        <v>22</v>
      </c>
      <c r="K22217">
        <v>174.9</v>
      </c>
      <c r="L22217">
        <v>177</v>
      </c>
      <c r="M22217" t="s">
        <v>163</v>
      </c>
      <c r="N22217">
        <v>177</v>
      </c>
      <c r="P22217" cm="1">
        <f t="array" ref="P22217">IF(Q22217&gt;0,INDEX(Q22217:Q43941,MATCH(TRUE,INDEX(Q22217:Q43941="",,),0)-1),"")</f>
        <v>7</v>
      </c>
      <c r="Q22217">
        <v>7</v>
      </c>
      <c r="R22217">
        <f t="shared" si="660"/>
        <v>0</v>
      </c>
    </row>
    <row r="22218" spans="1:18" x14ac:dyDescent="0.3">
      <c r="A22218" t="s">
        <v>1499</v>
      </c>
      <c r="B22218" s="1">
        <v>38407</v>
      </c>
      <c r="C22218" t="s">
        <v>1575</v>
      </c>
      <c r="D22218" t="s">
        <v>1580</v>
      </c>
      <c r="E22218" t="s">
        <v>1581</v>
      </c>
      <c r="G22218" t="s">
        <v>19</v>
      </c>
      <c r="H22218" t="s">
        <v>41</v>
      </c>
      <c r="I22218" t="s">
        <v>26</v>
      </c>
      <c r="J22218" t="s">
        <v>27</v>
      </c>
      <c r="K22218">
        <v>776.7</v>
      </c>
      <c r="L22218">
        <v>54</v>
      </c>
      <c r="M22218" t="s">
        <v>163</v>
      </c>
      <c r="N22218">
        <v>54.5</v>
      </c>
      <c r="P22218" cm="1">
        <f t="array" ref="P22218">IF(Q22218&gt;0,INDEX(Q22218:Q43942,MATCH(TRUE,INDEX(Q22218:Q43942="",,),0)-1),"")</f>
        <v>7</v>
      </c>
      <c r="Q22218">
        <v>7</v>
      </c>
      <c r="R22218">
        <f t="shared" si="660"/>
        <v>0</v>
      </c>
    </row>
    <row r="22219" spans="1:18" x14ac:dyDescent="0.3">
      <c r="P22219" t="str" cm="1">
        <f t="array" ref="P22219">IF(Q22219&gt;0,INDEX(Q22219:Q43943,MATCH(TRUE,INDEX(Q22219:Q43943="",,),0)-1),"")</f>
        <v/>
      </c>
      <c r="R22219" t="str">
        <f t="shared" si="660"/>
        <v/>
      </c>
    </row>
    <row r="22220" spans="1:18" x14ac:dyDescent="0.3">
      <c r="A22220" t="s">
        <v>1499</v>
      </c>
      <c r="B22220" s="1">
        <v>38407</v>
      </c>
      <c r="C22220" t="s">
        <v>1575</v>
      </c>
      <c r="D22220" t="s">
        <v>1583</v>
      </c>
      <c r="E22220" t="s">
        <v>1584</v>
      </c>
      <c r="G22220" t="s">
        <v>19</v>
      </c>
      <c r="H22220" t="s">
        <v>194</v>
      </c>
      <c r="I22220" t="s">
        <v>21</v>
      </c>
      <c r="J22220" t="s">
        <v>22</v>
      </c>
      <c r="K22220">
        <v>44.7</v>
      </c>
      <c r="L22220">
        <v>468</v>
      </c>
      <c r="M22220" t="s">
        <v>526</v>
      </c>
      <c r="N22220">
        <v>905</v>
      </c>
      <c r="O22220" t="s">
        <v>24</v>
      </c>
      <c r="P22220" cm="1">
        <f t="array" ref="P22220">IF(Q22220&gt;0,INDEX(Q22220:Q43944,MATCH(TRUE,INDEX(Q22220:Q43944="",,),0)-1),"")</f>
        <v>4</v>
      </c>
      <c r="Q22220">
        <f>INT((ROW()-22220)/6)+1</f>
        <v>1</v>
      </c>
      <c r="R22220">
        <f t="shared" si="660"/>
        <v>0</v>
      </c>
    </row>
    <row r="22221" spans="1:18" x14ac:dyDescent="0.3">
      <c r="A22221" t="s">
        <v>1499</v>
      </c>
      <c r="B22221" s="1">
        <v>38407</v>
      </c>
      <c r="C22221" t="s">
        <v>1575</v>
      </c>
      <c r="D22221" t="s">
        <v>1583</v>
      </c>
      <c r="E22221" t="s">
        <v>1584</v>
      </c>
      <c r="G22221" t="s">
        <v>19</v>
      </c>
      <c r="H22221" t="s">
        <v>206</v>
      </c>
      <c r="I22221" t="s">
        <v>21</v>
      </c>
      <c r="J22221" t="s">
        <v>22</v>
      </c>
      <c r="K22221">
        <v>55</v>
      </c>
      <c r="L22221">
        <v>75.599999999999994</v>
      </c>
      <c r="M22221" t="s">
        <v>526</v>
      </c>
      <c r="N22221">
        <v>150</v>
      </c>
      <c r="O22221" t="s">
        <v>24</v>
      </c>
      <c r="P22221" cm="1">
        <f t="array" ref="P22221">IF(Q22221&gt;0,INDEX(Q22221:Q43945,MATCH(TRUE,INDEX(Q22221:Q43945="",,),0)-1),"")</f>
        <v>4</v>
      </c>
      <c r="Q22221">
        <f t="shared" ref="Q22221:Q22243" si="661">INT((ROW()-22220)/6)+1</f>
        <v>1</v>
      </c>
      <c r="R22221">
        <f t="shared" si="660"/>
        <v>0</v>
      </c>
    </row>
    <row r="22222" spans="1:18" x14ac:dyDescent="0.3">
      <c r="A22222" t="s">
        <v>1499</v>
      </c>
      <c r="B22222" s="1">
        <v>38407</v>
      </c>
      <c r="C22222" t="s">
        <v>1575</v>
      </c>
      <c r="D22222" t="s">
        <v>1583</v>
      </c>
      <c r="E22222" t="s">
        <v>1584</v>
      </c>
      <c r="G22222" t="s">
        <v>19</v>
      </c>
      <c r="H22222" t="s">
        <v>194</v>
      </c>
      <c r="I22222" t="s">
        <v>26</v>
      </c>
      <c r="J22222" t="s">
        <v>27</v>
      </c>
      <c r="K22222">
        <v>184.2</v>
      </c>
      <c r="L22222">
        <v>10</v>
      </c>
      <c r="M22222" t="s">
        <v>526</v>
      </c>
      <c r="N22222">
        <v>20</v>
      </c>
      <c r="O22222" t="s">
        <v>24</v>
      </c>
      <c r="P22222" cm="1">
        <f t="array" ref="P22222">IF(Q22222&gt;0,INDEX(Q22222:Q43946,MATCH(TRUE,INDEX(Q22222:Q43946="",,),0)-1),"")</f>
        <v>4</v>
      </c>
      <c r="Q22222">
        <f t="shared" si="661"/>
        <v>1</v>
      </c>
      <c r="R22222">
        <f t="shared" si="660"/>
        <v>0</v>
      </c>
    </row>
    <row r="22223" spans="1:18" x14ac:dyDescent="0.3">
      <c r="A22223" t="s">
        <v>1499</v>
      </c>
      <c r="B22223" s="1">
        <v>38407</v>
      </c>
      <c r="C22223" t="s">
        <v>1575</v>
      </c>
      <c r="D22223" t="s">
        <v>1583</v>
      </c>
      <c r="E22223" t="s">
        <v>1584</v>
      </c>
      <c r="G22223" s="6" t="s">
        <v>29</v>
      </c>
      <c r="H22223" t="s">
        <v>64</v>
      </c>
      <c r="I22223" t="s">
        <v>21</v>
      </c>
      <c r="J22223" t="s">
        <v>22</v>
      </c>
      <c r="K22223">
        <v>3.8</v>
      </c>
      <c r="L22223">
        <v>94</v>
      </c>
      <c r="M22223" t="s">
        <v>526</v>
      </c>
      <c r="N22223">
        <v>94</v>
      </c>
      <c r="O22223" t="s">
        <v>24</v>
      </c>
      <c r="P22223" cm="1">
        <f t="array" ref="P22223">IF(Q22223&gt;0,INDEX(Q22223:Q43947,MATCH(TRUE,INDEX(Q22223:Q43947="",,),0)-1),"")</f>
        <v>4</v>
      </c>
      <c r="Q22223">
        <f t="shared" si="661"/>
        <v>1</v>
      </c>
      <c r="R22223">
        <f t="shared" si="660"/>
        <v>0</v>
      </c>
    </row>
    <row r="22224" spans="1:18" x14ac:dyDescent="0.3">
      <c r="A22224" t="s">
        <v>1499</v>
      </c>
      <c r="B22224" s="1">
        <v>38407</v>
      </c>
      <c r="C22224" t="s">
        <v>1575</v>
      </c>
      <c r="D22224" t="s">
        <v>1583</v>
      </c>
      <c r="E22224" t="s">
        <v>1584</v>
      </c>
      <c r="G22224" s="6" t="s">
        <v>29</v>
      </c>
      <c r="H22224" t="s">
        <v>206</v>
      </c>
      <c r="I22224" t="s">
        <v>26</v>
      </c>
      <c r="J22224" t="s">
        <v>27</v>
      </c>
      <c r="K22224">
        <v>109.1</v>
      </c>
      <c r="L22224">
        <v>4.5</v>
      </c>
      <c r="M22224" t="s">
        <v>526</v>
      </c>
      <c r="N22224">
        <v>4.5</v>
      </c>
      <c r="O22224" t="s">
        <v>24</v>
      </c>
      <c r="P22224" cm="1">
        <f t="array" ref="P22224">IF(Q22224&gt;0,INDEX(Q22224:Q43948,MATCH(TRUE,INDEX(Q22224:Q43948="",,),0)-1),"")</f>
        <v>4</v>
      </c>
      <c r="Q22224">
        <f t="shared" si="661"/>
        <v>1</v>
      </c>
      <c r="R22224">
        <f t="shared" si="660"/>
        <v>0</v>
      </c>
    </row>
    <row r="22225" spans="1:18" x14ac:dyDescent="0.3">
      <c r="A22225" t="s">
        <v>1499</v>
      </c>
      <c r="B22225" s="1">
        <v>38407</v>
      </c>
      <c r="C22225" t="s">
        <v>1575</v>
      </c>
      <c r="D22225" t="s">
        <v>1583</v>
      </c>
      <c r="E22225" t="s">
        <v>1584</v>
      </c>
      <c r="G22225" s="6" t="s">
        <v>29</v>
      </c>
      <c r="H22225" t="s">
        <v>64</v>
      </c>
      <c r="I22225" t="s">
        <v>26</v>
      </c>
      <c r="J22225" t="s">
        <v>27</v>
      </c>
      <c r="K22225">
        <v>14.1</v>
      </c>
      <c r="L22225">
        <v>11</v>
      </c>
      <c r="M22225" t="s">
        <v>526</v>
      </c>
      <c r="N22225">
        <v>11</v>
      </c>
      <c r="O22225" t="s">
        <v>24</v>
      </c>
      <c r="P22225" cm="1">
        <f t="array" ref="P22225">IF(Q22225&gt;0,INDEX(Q22225:Q43949,MATCH(TRUE,INDEX(Q22225:Q43949="",,),0)-1),"")</f>
        <v>4</v>
      </c>
      <c r="Q22225">
        <f t="shared" si="661"/>
        <v>1</v>
      </c>
      <c r="R22225">
        <f t="shared" si="660"/>
        <v>0</v>
      </c>
    </row>
    <row r="22226" spans="1:18" x14ac:dyDescent="0.3">
      <c r="A22226" t="s">
        <v>1499</v>
      </c>
      <c r="B22226" s="1">
        <v>38407</v>
      </c>
      <c r="C22226" t="s">
        <v>1575</v>
      </c>
      <c r="D22226" t="s">
        <v>1583</v>
      </c>
      <c r="E22226" t="s">
        <v>1584</v>
      </c>
      <c r="G22226" t="s">
        <v>19</v>
      </c>
      <c r="H22226" t="s">
        <v>194</v>
      </c>
      <c r="I22226" t="s">
        <v>21</v>
      </c>
      <c r="J22226" t="s">
        <v>22</v>
      </c>
      <c r="K22226">
        <v>44.7</v>
      </c>
      <c r="L22226">
        <v>468</v>
      </c>
      <c r="M22226" t="s">
        <v>878</v>
      </c>
      <c r="N22226">
        <v>470</v>
      </c>
      <c r="P22226" cm="1">
        <f t="array" ref="P22226">IF(Q22226&gt;0,INDEX(Q22226:Q43950,MATCH(TRUE,INDEX(Q22226:Q43950="",,),0)-1),"")</f>
        <v>4</v>
      </c>
      <c r="Q22226">
        <f t="shared" si="661"/>
        <v>2</v>
      </c>
      <c r="R22226">
        <f t="shared" si="660"/>
        <v>0</v>
      </c>
    </row>
    <row r="22227" spans="1:18" x14ac:dyDescent="0.3">
      <c r="A22227" t="s">
        <v>1499</v>
      </c>
      <c r="B22227" s="1">
        <v>38407</v>
      </c>
      <c r="C22227" t="s">
        <v>1575</v>
      </c>
      <c r="D22227" t="s">
        <v>1583</v>
      </c>
      <c r="E22227" t="s">
        <v>1584</v>
      </c>
      <c r="G22227" t="s">
        <v>19</v>
      </c>
      <c r="H22227" t="s">
        <v>206</v>
      </c>
      <c r="I22227" t="s">
        <v>21</v>
      </c>
      <c r="J22227" t="s">
        <v>22</v>
      </c>
      <c r="K22227">
        <v>55</v>
      </c>
      <c r="L22227">
        <v>75.599999999999994</v>
      </c>
      <c r="M22227" t="s">
        <v>878</v>
      </c>
      <c r="N22227">
        <v>80</v>
      </c>
      <c r="P22227" cm="1">
        <f t="array" ref="P22227">IF(Q22227&gt;0,INDEX(Q22227:Q43951,MATCH(TRUE,INDEX(Q22227:Q43951="",,),0)-1),"")</f>
        <v>4</v>
      </c>
      <c r="Q22227">
        <f t="shared" si="661"/>
        <v>2</v>
      </c>
      <c r="R22227">
        <f t="shared" si="660"/>
        <v>0</v>
      </c>
    </row>
    <row r="22228" spans="1:18" x14ac:dyDescent="0.3">
      <c r="A22228" t="s">
        <v>1499</v>
      </c>
      <c r="B22228" s="1">
        <v>38407</v>
      </c>
      <c r="C22228" t="s">
        <v>1575</v>
      </c>
      <c r="D22228" t="s">
        <v>1583</v>
      </c>
      <c r="E22228" t="s">
        <v>1584</v>
      </c>
      <c r="G22228" t="s">
        <v>19</v>
      </c>
      <c r="H22228" t="s">
        <v>194</v>
      </c>
      <c r="I22228" t="s">
        <v>26</v>
      </c>
      <c r="J22228" t="s">
        <v>27</v>
      </c>
      <c r="K22228">
        <v>184.2</v>
      </c>
      <c r="L22228">
        <v>10</v>
      </c>
      <c r="M22228" t="s">
        <v>878</v>
      </c>
      <c r="N22228">
        <v>89</v>
      </c>
      <c r="P22228" cm="1">
        <f t="array" ref="P22228">IF(Q22228&gt;0,INDEX(Q22228:Q43952,MATCH(TRUE,INDEX(Q22228:Q43952="",,),0)-1),"")</f>
        <v>4</v>
      </c>
      <c r="Q22228">
        <f t="shared" si="661"/>
        <v>2</v>
      </c>
      <c r="R22228">
        <f t="shared" si="660"/>
        <v>0</v>
      </c>
    </row>
    <row r="22229" spans="1:18" x14ac:dyDescent="0.3">
      <c r="A22229" t="s">
        <v>1499</v>
      </c>
      <c r="B22229" s="1">
        <v>38407</v>
      </c>
      <c r="C22229" t="s">
        <v>1575</v>
      </c>
      <c r="D22229" t="s">
        <v>1583</v>
      </c>
      <c r="E22229" t="s">
        <v>1584</v>
      </c>
      <c r="G22229" s="6" t="s">
        <v>29</v>
      </c>
      <c r="H22229" t="s">
        <v>64</v>
      </c>
      <c r="I22229" t="s">
        <v>21</v>
      </c>
      <c r="J22229" t="s">
        <v>22</v>
      </c>
      <c r="K22229">
        <v>3.8</v>
      </c>
      <c r="L22229">
        <v>94</v>
      </c>
      <c r="M22229" t="s">
        <v>878</v>
      </c>
      <c r="N22229">
        <v>94</v>
      </c>
      <c r="P22229" cm="1">
        <f t="array" ref="P22229">IF(Q22229&gt;0,INDEX(Q22229:Q43953,MATCH(TRUE,INDEX(Q22229:Q43953="",,),0)-1),"")</f>
        <v>4</v>
      </c>
      <c r="Q22229">
        <f t="shared" si="661"/>
        <v>2</v>
      </c>
      <c r="R22229">
        <f t="shared" si="660"/>
        <v>0</v>
      </c>
    </row>
    <row r="22230" spans="1:18" x14ac:dyDescent="0.3">
      <c r="A22230" t="s">
        <v>1499</v>
      </c>
      <c r="B22230" s="1">
        <v>38407</v>
      </c>
      <c r="C22230" t="s">
        <v>1575</v>
      </c>
      <c r="D22230" t="s">
        <v>1583</v>
      </c>
      <c r="E22230" t="s">
        <v>1584</v>
      </c>
      <c r="G22230" s="6" t="s">
        <v>29</v>
      </c>
      <c r="H22230" t="s">
        <v>206</v>
      </c>
      <c r="I22230" t="s">
        <v>26</v>
      </c>
      <c r="J22230" t="s">
        <v>27</v>
      </c>
      <c r="K22230">
        <v>109.1</v>
      </c>
      <c r="L22230">
        <v>4.5</v>
      </c>
      <c r="M22230" t="s">
        <v>878</v>
      </c>
      <c r="N22230">
        <v>4.5</v>
      </c>
      <c r="P22230" cm="1">
        <f t="array" ref="P22230">IF(Q22230&gt;0,INDEX(Q22230:Q43954,MATCH(TRUE,INDEX(Q22230:Q43954="",,),0)-1),"")</f>
        <v>4</v>
      </c>
      <c r="Q22230">
        <f t="shared" si="661"/>
        <v>2</v>
      </c>
      <c r="R22230">
        <f t="shared" si="660"/>
        <v>0</v>
      </c>
    </row>
    <row r="22231" spans="1:18" x14ac:dyDescent="0.3">
      <c r="A22231" t="s">
        <v>1499</v>
      </c>
      <c r="B22231" s="1">
        <v>38407</v>
      </c>
      <c r="C22231" t="s">
        <v>1575</v>
      </c>
      <c r="D22231" t="s">
        <v>1583</v>
      </c>
      <c r="E22231" t="s">
        <v>1584</v>
      </c>
      <c r="G22231" s="6" t="s">
        <v>29</v>
      </c>
      <c r="H22231" t="s">
        <v>64</v>
      </c>
      <c r="I22231" t="s">
        <v>26</v>
      </c>
      <c r="J22231" t="s">
        <v>27</v>
      </c>
      <c r="K22231">
        <v>14.1</v>
      </c>
      <c r="L22231">
        <v>11</v>
      </c>
      <c r="M22231" t="s">
        <v>878</v>
      </c>
      <c r="N22231">
        <v>11</v>
      </c>
      <c r="P22231" cm="1">
        <f t="array" ref="P22231">IF(Q22231&gt;0,INDEX(Q22231:Q43955,MATCH(TRUE,INDEX(Q22231:Q43955="",,),0)-1),"")</f>
        <v>4</v>
      </c>
      <c r="Q22231">
        <f t="shared" si="661"/>
        <v>2</v>
      </c>
      <c r="R22231">
        <f t="shared" si="660"/>
        <v>0</v>
      </c>
    </row>
    <row r="22232" spans="1:18" x14ac:dyDescent="0.3">
      <c r="A22232" t="s">
        <v>1499</v>
      </c>
      <c r="B22232" s="1">
        <v>38407</v>
      </c>
      <c r="C22232" t="s">
        <v>1575</v>
      </c>
      <c r="D22232" t="s">
        <v>1583</v>
      </c>
      <c r="E22232" t="s">
        <v>1584</v>
      </c>
      <c r="G22232" t="s">
        <v>19</v>
      </c>
      <c r="H22232" t="s">
        <v>194</v>
      </c>
      <c r="I22232" t="s">
        <v>21</v>
      </c>
      <c r="J22232" t="s">
        <v>22</v>
      </c>
      <c r="K22232">
        <v>44.7</v>
      </c>
      <c r="L22232">
        <v>468</v>
      </c>
      <c r="M22232" t="s">
        <v>480</v>
      </c>
      <c r="N22232">
        <v>468</v>
      </c>
      <c r="P22232" cm="1">
        <f t="array" ref="P22232">IF(Q22232&gt;0,INDEX(Q22232:Q43956,MATCH(TRUE,INDEX(Q22232:Q43956="",,),0)-1),"")</f>
        <v>4</v>
      </c>
      <c r="Q22232">
        <f t="shared" si="661"/>
        <v>3</v>
      </c>
      <c r="R22232">
        <f t="shared" si="660"/>
        <v>0</v>
      </c>
    </row>
    <row r="22233" spans="1:18" x14ac:dyDescent="0.3">
      <c r="A22233" t="s">
        <v>1499</v>
      </c>
      <c r="B22233" s="1">
        <v>38407</v>
      </c>
      <c r="C22233" t="s">
        <v>1575</v>
      </c>
      <c r="D22233" t="s">
        <v>1583</v>
      </c>
      <c r="E22233" t="s">
        <v>1584</v>
      </c>
      <c r="G22233" t="s">
        <v>19</v>
      </c>
      <c r="H22233" t="s">
        <v>206</v>
      </c>
      <c r="I22233" t="s">
        <v>21</v>
      </c>
      <c r="J22233" t="s">
        <v>22</v>
      </c>
      <c r="K22233">
        <v>55</v>
      </c>
      <c r="L22233">
        <v>75.599999999999994</v>
      </c>
      <c r="M22233" t="s">
        <v>480</v>
      </c>
      <c r="N22233">
        <v>224.78</v>
      </c>
      <c r="P22233" cm="1">
        <f t="array" ref="P22233">IF(Q22233&gt;0,INDEX(Q22233:Q43957,MATCH(TRUE,INDEX(Q22233:Q43957="",,),0)-1),"")</f>
        <v>4</v>
      </c>
      <c r="Q22233">
        <f t="shared" si="661"/>
        <v>3</v>
      </c>
      <c r="R22233">
        <f t="shared" si="660"/>
        <v>0</v>
      </c>
    </row>
    <row r="22234" spans="1:18" x14ac:dyDescent="0.3">
      <c r="A22234" t="s">
        <v>1499</v>
      </c>
      <c r="B22234" s="1">
        <v>38407</v>
      </c>
      <c r="C22234" t="s">
        <v>1575</v>
      </c>
      <c r="D22234" t="s">
        <v>1583</v>
      </c>
      <c r="E22234" t="s">
        <v>1584</v>
      </c>
      <c r="G22234" t="s">
        <v>19</v>
      </c>
      <c r="H22234" t="s">
        <v>194</v>
      </c>
      <c r="I22234" t="s">
        <v>26</v>
      </c>
      <c r="J22234" t="s">
        <v>27</v>
      </c>
      <c r="K22234">
        <v>184.2</v>
      </c>
      <c r="L22234">
        <v>10</v>
      </c>
      <c r="M22234" t="s">
        <v>480</v>
      </c>
      <c r="N22234">
        <v>10</v>
      </c>
      <c r="P22234" cm="1">
        <f t="array" ref="P22234">IF(Q22234&gt;0,INDEX(Q22234:Q43958,MATCH(TRUE,INDEX(Q22234:Q43958="",,),0)-1),"")</f>
        <v>4</v>
      </c>
      <c r="Q22234">
        <f t="shared" si="661"/>
        <v>3</v>
      </c>
      <c r="R22234">
        <f t="shared" si="660"/>
        <v>0</v>
      </c>
    </row>
    <row r="22235" spans="1:18" x14ac:dyDescent="0.3">
      <c r="A22235" t="s">
        <v>1499</v>
      </c>
      <c r="B22235" s="1">
        <v>38407</v>
      </c>
      <c r="C22235" t="s">
        <v>1575</v>
      </c>
      <c r="D22235" t="s">
        <v>1583</v>
      </c>
      <c r="E22235" t="s">
        <v>1584</v>
      </c>
      <c r="G22235" s="6" t="s">
        <v>29</v>
      </c>
      <c r="H22235" t="s">
        <v>64</v>
      </c>
      <c r="I22235" t="s">
        <v>21</v>
      </c>
      <c r="J22235" t="s">
        <v>22</v>
      </c>
      <c r="K22235">
        <v>3.8</v>
      </c>
      <c r="L22235">
        <v>94</v>
      </c>
      <c r="M22235" t="s">
        <v>480</v>
      </c>
      <c r="N22235">
        <v>94</v>
      </c>
      <c r="P22235" cm="1">
        <f t="array" ref="P22235">IF(Q22235&gt;0,INDEX(Q22235:Q43959,MATCH(TRUE,INDEX(Q22235:Q43959="",,),0)-1),"")</f>
        <v>4</v>
      </c>
      <c r="Q22235">
        <f t="shared" si="661"/>
        <v>3</v>
      </c>
      <c r="R22235">
        <f t="shared" si="660"/>
        <v>0</v>
      </c>
    </row>
    <row r="22236" spans="1:18" x14ac:dyDescent="0.3">
      <c r="A22236" t="s">
        <v>1499</v>
      </c>
      <c r="B22236" s="1">
        <v>38407</v>
      </c>
      <c r="C22236" t="s">
        <v>1575</v>
      </c>
      <c r="D22236" t="s">
        <v>1583</v>
      </c>
      <c r="E22236" t="s">
        <v>1584</v>
      </c>
      <c r="G22236" s="6" t="s">
        <v>29</v>
      </c>
      <c r="H22236" t="s">
        <v>206</v>
      </c>
      <c r="I22236" t="s">
        <v>26</v>
      </c>
      <c r="J22236" t="s">
        <v>27</v>
      </c>
      <c r="K22236">
        <v>109.1</v>
      </c>
      <c r="L22236">
        <v>4.5</v>
      </c>
      <c r="M22236" t="s">
        <v>480</v>
      </c>
      <c r="N22236">
        <v>4.5</v>
      </c>
      <c r="P22236" cm="1">
        <f t="array" ref="P22236">IF(Q22236&gt;0,INDEX(Q22236:Q43960,MATCH(TRUE,INDEX(Q22236:Q43960="",,),0)-1),"")</f>
        <v>4</v>
      </c>
      <c r="Q22236">
        <f t="shared" si="661"/>
        <v>3</v>
      </c>
      <c r="R22236">
        <f t="shared" si="660"/>
        <v>0</v>
      </c>
    </row>
    <row r="22237" spans="1:18" x14ac:dyDescent="0.3">
      <c r="A22237" t="s">
        <v>1499</v>
      </c>
      <c r="B22237" s="1">
        <v>38407</v>
      </c>
      <c r="C22237" t="s">
        <v>1575</v>
      </c>
      <c r="D22237" t="s">
        <v>1583</v>
      </c>
      <c r="E22237" t="s">
        <v>1584</v>
      </c>
      <c r="G22237" s="6" t="s">
        <v>29</v>
      </c>
      <c r="H22237" t="s">
        <v>64</v>
      </c>
      <c r="I22237" t="s">
        <v>26</v>
      </c>
      <c r="J22237" t="s">
        <v>27</v>
      </c>
      <c r="K22237">
        <v>14.1</v>
      </c>
      <c r="L22237">
        <v>11</v>
      </c>
      <c r="M22237" t="s">
        <v>480</v>
      </c>
      <c r="N22237">
        <v>11</v>
      </c>
      <c r="P22237" cm="1">
        <f t="array" ref="P22237">IF(Q22237&gt;0,INDEX(Q22237:Q43961,MATCH(TRUE,INDEX(Q22237:Q43961="",,),0)-1),"")</f>
        <v>4</v>
      </c>
      <c r="Q22237">
        <f t="shared" si="661"/>
        <v>3</v>
      </c>
      <c r="R22237">
        <f t="shared" si="660"/>
        <v>0</v>
      </c>
    </row>
    <row r="22238" spans="1:18" x14ac:dyDescent="0.3">
      <c r="A22238" t="s">
        <v>1499</v>
      </c>
      <c r="B22238" s="1">
        <v>38407</v>
      </c>
      <c r="C22238" t="s">
        <v>1575</v>
      </c>
      <c r="D22238" t="s">
        <v>1583</v>
      </c>
      <c r="E22238" t="s">
        <v>1584</v>
      </c>
      <c r="G22238" t="s">
        <v>19</v>
      </c>
      <c r="H22238" t="s">
        <v>194</v>
      </c>
      <c r="I22238" t="s">
        <v>21</v>
      </c>
      <c r="J22238" t="s">
        <v>22</v>
      </c>
      <c r="K22238">
        <v>44.7</v>
      </c>
      <c r="L22238">
        <v>468</v>
      </c>
      <c r="M22238" t="s">
        <v>177</v>
      </c>
      <c r="N22238">
        <v>480</v>
      </c>
      <c r="P22238" cm="1">
        <f t="array" ref="P22238">IF(Q22238&gt;0,INDEX(Q22238:Q43962,MATCH(TRUE,INDEX(Q22238:Q43962="",,),0)-1),"")</f>
        <v>4</v>
      </c>
      <c r="Q22238">
        <f t="shared" si="661"/>
        <v>4</v>
      </c>
      <c r="R22238">
        <f t="shared" si="660"/>
        <v>0</v>
      </c>
    </row>
    <row r="22239" spans="1:18" x14ac:dyDescent="0.3">
      <c r="A22239" t="s">
        <v>1499</v>
      </c>
      <c r="B22239" s="1">
        <v>38407</v>
      </c>
      <c r="C22239" t="s">
        <v>1575</v>
      </c>
      <c r="D22239" t="s">
        <v>1583</v>
      </c>
      <c r="E22239" t="s">
        <v>1584</v>
      </c>
      <c r="G22239" t="s">
        <v>19</v>
      </c>
      <c r="H22239" t="s">
        <v>206</v>
      </c>
      <c r="I22239" t="s">
        <v>21</v>
      </c>
      <c r="J22239" t="s">
        <v>22</v>
      </c>
      <c r="K22239">
        <v>55</v>
      </c>
      <c r="L22239">
        <v>75.599999999999994</v>
      </c>
      <c r="M22239" t="s">
        <v>177</v>
      </c>
      <c r="N22239">
        <v>75.599999999999994</v>
      </c>
      <c r="P22239" cm="1">
        <f t="array" ref="P22239">IF(Q22239&gt;0,INDEX(Q22239:Q43963,MATCH(TRUE,INDEX(Q22239:Q43963="",,),0)-1),"")</f>
        <v>4</v>
      </c>
      <c r="Q22239">
        <f t="shared" si="661"/>
        <v>4</v>
      </c>
      <c r="R22239">
        <f t="shared" si="660"/>
        <v>0</v>
      </c>
    </row>
    <row r="22240" spans="1:18" x14ac:dyDescent="0.3">
      <c r="A22240" t="s">
        <v>1499</v>
      </c>
      <c r="B22240" s="1">
        <v>38407</v>
      </c>
      <c r="C22240" t="s">
        <v>1575</v>
      </c>
      <c r="D22240" t="s">
        <v>1583</v>
      </c>
      <c r="E22240" t="s">
        <v>1584</v>
      </c>
      <c r="G22240" t="s">
        <v>19</v>
      </c>
      <c r="H22240" t="s">
        <v>194</v>
      </c>
      <c r="I22240" t="s">
        <v>26</v>
      </c>
      <c r="J22240" t="s">
        <v>27</v>
      </c>
      <c r="K22240">
        <v>184.2</v>
      </c>
      <c r="L22240">
        <v>10</v>
      </c>
      <c r="M22240" t="s">
        <v>177</v>
      </c>
      <c r="N22240">
        <v>10</v>
      </c>
      <c r="P22240" cm="1">
        <f t="array" ref="P22240">IF(Q22240&gt;0,INDEX(Q22240:Q43964,MATCH(TRUE,INDEX(Q22240:Q43964="",,),0)-1),"")</f>
        <v>4</v>
      </c>
      <c r="Q22240">
        <f t="shared" si="661"/>
        <v>4</v>
      </c>
      <c r="R22240">
        <f t="shared" si="660"/>
        <v>0</v>
      </c>
    </row>
    <row r="22241" spans="1:18" x14ac:dyDescent="0.3">
      <c r="A22241" t="s">
        <v>1499</v>
      </c>
      <c r="B22241" s="1">
        <v>38407</v>
      </c>
      <c r="C22241" t="s">
        <v>1575</v>
      </c>
      <c r="D22241" t="s">
        <v>1583</v>
      </c>
      <c r="E22241" t="s">
        <v>1584</v>
      </c>
      <c r="G22241" s="6" t="s">
        <v>29</v>
      </c>
      <c r="H22241" t="s">
        <v>64</v>
      </c>
      <c r="I22241" t="s">
        <v>21</v>
      </c>
      <c r="J22241" t="s">
        <v>22</v>
      </c>
      <c r="K22241">
        <v>3.8</v>
      </c>
      <c r="L22241">
        <v>94</v>
      </c>
      <c r="M22241" t="s">
        <v>177</v>
      </c>
      <c r="N22241">
        <v>94</v>
      </c>
      <c r="P22241" cm="1">
        <f t="array" ref="P22241">IF(Q22241&gt;0,INDEX(Q22241:Q43965,MATCH(TRUE,INDEX(Q22241:Q43965="",,),0)-1),"")</f>
        <v>4</v>
      </c>
      <c r="Q22241">
        <f t="shared" si="661"/>
        <v>4</v>
      </c>
      <c r="R22241">
        <f t="shared" si="660"/>
        <v>0</v>
      </c>
    </row>
    <row r="22242" spans="1:18" x14ac:dyDescent="0.3">
      <c r="A22242" t="s">
        <v>1499</v>
      </c>
      <c r="B22242" s="1">
        <v>38407</v>
      </c>
      <c r="C22242" t="s">
        <v>1575</v>
      </c>
      <c r="D22242" t="s">
        <v>1583</v>
      </c>
      <c r="E22242" t="s">
        <v>1584</v>
      </c>
      <c r="G22242" s="6" t="s">
        <v>29</v>
      </c>
      <c r="H22242" t="s">
        <v>206</v>
      </c>
      <c r="I22242" t="s">
        <v>26</v>
      </c>
      <c r="J22242" t="s">
        <v>27</v>
      </c>
      <c r="K22242">
        <v>109.1</v>
      </c>
      <c r="L22242">
        <v>4.5</v>
      </c>
      <c r="M22242" t="s">
        <v>177</v>
      </c>
      <c r="N22242">
        <v>4.5</v>
      </c>
      <c r="P22242" cm="1">
        <f t="array" ref="P22242">IF(Q22242&gt;0,INDEX(Q22242:Q43966,MATCH(TRUE,INDEX(Q22242:Q43966="",,),0)-1),"")</f>
        <v>4</v>
      </c>
      <c r="Q22242">
        <f t="shared" si="661"/>
        <v>4</v>
      </c>
      <c r="R22242">
        <f t="shared" si="660"/>
        <v>0</v>
      </c>
    </row>
    <row r="22243" spans="1:18" x14ac:dyDescent="0.3">
      <c r="A22243" t="s">
        <v>1499</v>
      </c>
      <c r="B22243" s="1">
        <v>38407</v>
      </c>
      <c r="C22243" t="s">
        <v>1575</v>
      </c>
      <c r="D22243" t="s">
        <v>1583</v>
      </c>
      <c r="E22243" t="s">
        <v>1584</v>
      </c>
      <c r="G22243" s="6" t="s">
        <v>29</v>
      </c>
      <c r="H22243" t="s">
        <v>64</v>
      </c>
      <c r="I22243" t="s">
        <v>26</v>
      </c>
      <c r="J22243" t="s">
        <v>27</v>
      </c>
      <c r="K22243">
        <v>14.1</v>
      </c>
      <c r="L22243">
        <v>11</v>
      </c>
      <c r="M22243" t="s">
        <v>177</v>
      </c>
      <c r="N22243">
        <v>11</v>
      </c>
      <c r="P22243" cm="1">
        <f t="array" ref="P22243">IF(Q22243&gt;0,INDEX(Q22243:Q43967,MATCH(TRUE,INDEX(Q22243:Q43967="",,),0)-1),"")</f>
        <v>4</v>
      </c>
      <c r="Q22243">
        <f t="shared" si="661"/>
        <v>4</v>
      </c>
      <c r="R22243">
        <f t="shared" si="660"/>
        <v>0</v>
      </c>
    </row>
    <row r="22244" spans="1:18" x14ac:dyDescent="0.3">
      <c r="P22244" t="str" cm="1">
        <f t="array" ref="P22244">IF(Q22244&gt;0,INDEX(Q22244:Q43968,MATCH(TRUE,INDEX(Q22244:Q43968="",,),0)-1),"")</f>
        <v/>
      </c>
      <c r="R22244" t="str">
        <f t="shared" si="660"/>
        <v/>
      </c>
    </row>
    <row r="22245" spans="1:18" x14ac:dyDescent="0.3">
      <c r="A22245" t="s">
        <v>1499</v>
      </c>
      <c r="B22245" s="1">
        <v>38372</v>
      </c>
      <c r="C22245" t="s">
        <v>16</v>
      </c>
      <c r="D22245" t="s">
        <v>1585</v>
      </c>
      <c r="E22245" t="s">
        <v>1586</v>
      </c>
      <c r="G22245" t="s">
        <v>19</v>
      </c>
      <c r="H22245" t="s">
        <v>41</v>
      </c>
      <c r="I22245" t="s">
        <v>21</v>
      </c>
      <c r="J22245" t="s">
        <v>22</v>
      </c>
      <c r="K22245">
        <v>116.3</v>
      </c>
      <c r="L22245">
        <v>167</v>
      </c>
      <c r="M22245" t="s">
        <v>45</v>
      </c>
      <c r="N22245">
        <v>180</v>
      </c>
      <c r="O22245" t="s">
        <v>24</v>
      </c>
      <c r="P22245" cm="1">
        <f t="array" ref="P22245">IF(Q22245&gt;0,INDEX(Q22245:Q43969,MATCH(TRUE,INDEX(Q22245:Q43969="",,),0)-1),"")</f>
        <v>6</v>
      </c>
      <c r="Q22245">
        <f>INT((ROW()-22245)/4)+1</f>
        <v>1</v>
      </c>
      <c r="R22245">
        <f t="shared" si="660"/>
        <v>0</v>
      </c>
    </row>
    <row r="22246" spans="1:18" x14ac:dyDescent="0.3">
      <c r="A22246" t="s">
        <v>1499</v>
      </c>
      <c r="B22246" s="1">
        <v>38372</v>
      </c>
      <c r="C22246" t="s">
        <v>16</v>
      </c>
      <c r="D22246" t="s">
        <v>1585</v>
      </c>
      <c r="E22246" t="s">
        <v>1586</v>
      </c>
      <c r="G22246" t="s">
        <v>19</v>
      </c>
      <c r="H22246" t="s">
        <v>41</v>
      </c>
      <c r="I22246" t="s">
        <v>26</v>
      </c>
      <c r="J22246" t="s">
        <v>27</v>
      </c>
      <c r="K22246">
        <v>1146</v>
      </c>
      <c r="L22246">
        <v>50</v>
      </c>
      <c r="M22246" t="s">
        <v>45</v>
      </c>
      <c r="N22246">
        <v>74.989999999999995</v>
      </c>
      <c r="O22246" t="s">
        <v>24</v>
      </c>
      <c r="P22246" cm="1">
        <f t="array" ref="P22246">IF(Q22246&gt;0,INDEX(Q22246:Q43970,MATCH(TRUE,INDEX(Q22246:Q43970="",,),0)-1),"")</f>
        <v>6</v>
      </c>
      <c r="Q22246">
        <f t="shared" ref="Q22246:Q22268" si="662">INT((ROW()-22245)/4)+1</f>
        <v>1</v>
      </c>
      <c r="R22246">
        <f t="shared" si="660"/>
        <v>0</v>
      </c>
    </row>
    <row r="22247" spans="1:18" x14ac:dyDescent="0.3">
      <c r="A22247" t="s">
        <v>1499</v>
      </c>
      <c r="B22247" s="1">
        <v>38372</v>
      </c>
      <c r="C22247" t="s">
        <v>16</v>
      </c>
      <c r="D22247" t="s">
        <v>1585</v>
      </c>
      <c r="E22247" t="s">
        <v>1586</v>
      </c>
      <c r="G22247" s="6" t="s">
        <v>29</v>
      </c>
      <c r="H22247" t="s">
        <v>69</v>
      </c>
      <c r="I22247" t="s">
        <v>21</v>
      </c>
      <c r="J22247" t="s">
        <v>22</v>
      </c>
      <c r="K22247">
        <v>0.8</v>
      </c>
      <c r="L22247">
        <v>66</v>
      </c>
      <c r="M22247" t="s">
        <v>45</v>
      </c>
      <c r="N22247">
        <v>66</v>
      </c>
      <c r="O22247" t="s">
        <v>24</v>
      </c>
      <c r="P22247" cm="1">
        <f t="array" ref="P22247">IF(Q22247&gt;0,INDEX(Q22247:Q43971,MATCH(TRUE,INDEX(Q22247:Q43971="",,),0)-1),"")</f>
        <v>6</v>
      </c>
      <c r="Q22247">
        <f t="shared" si="662"/>
        <v>1</v>
      </c>
      <c r="R22247">
        <f t="shared" si="660"/>
        <v>0</v>
      </c>
    </row>
    <row r="22248" spans="1:18" x14ac:dyDescent="0.3">
      <c r="A22248" t="s">
        <v>1499</v>
      </c>
      <c r="B22248" s="1">
        <v>38372</v>
      </c>
      <c r="C22248" t="s">
        <v>16</v>
      </c>
      <c r="D22248" t="s">
        <v>1585</v>
      </c>
      <c r="E22248" t="s">
        <v>1586</v>
      </c>
      <c r="G22248" s="6" t="s">
        <v>29</v>
      </c>
      <c r="H22248" t="s">
        <v>69</v>
      </c>
      <c r="I22248" t="s">
        <v>26</v>
      </c>
      <c r="J22248" t="s">
        <v>27</v>
      </c>
      <c r="K22248">
        <v>7</v>
      </c>
      <c r="L22248">
        <v>11</v>
      </c>
      <c r="M22248" t="s">
        <v>45</v>
      </c>
      <c r="N22248">
        <v>11</v>
      </c>
      <c r="O22248" t="s">
        <v>24</v>
      </c>
      <c r="P22248" cm="1">
        <f t="array" ref="P22248">IF(Q22248&gt;0,INDEX(Q22248:Q43972,MATCH(TRUE,INDEX(Q22248:Q43972="",,),0)-1),"")</f>
        <v>6</v>
      </c>
      <c r="Q22248">
        <f t="shared" si="662"/>
        <v>1</v>
      </c>
      <c r="R22248">
        <f t="shared" si="660"/>
        <v>0</v>
      </c>
    </row>
    <row r="22249" spans="1:18" x14ac:dyDescent="0.3">
      <c r="A22249" t="s">
        <v>1499</v>
      </c>
      <c r="B22249" s="1">
        <v>38372</v>
      </c>
      <c r="C22249" t="s">
        <v>16</v>
      </c>
      <c r="D22249" t="s">
        <v>1585</v>
      </c>
      <c r="E22249" t="s">
        <v>1586</v>
      </c>
      <c r="G22249" t="s">
        <v>19</v>
      </c>
      <c r="H22249" t="s">
        <v>41</v>
      </c>
      <c r="I22249" t="s">
        <v>21</v>
      </c>
      <c r="J22249" t="s">
        <v>22</v>
      </c>
      <c r="K22249">
        <v>116.3</v>
      </c>
      <c r="L22249">
        <v>167</v>
      </c>
      <c r="M22249" t="s">
        <v>922</v>
      </c>
      <c r="N22249">
        <v>200</v>
      </c>
      <c r="P22249" cm="1">
        <f t="array" ref="P22249">IF(Q22249&gt;0,INDEX(Q22249:Q43973,MATCH(TRUE,INDEX(Q22249:Q43973="",,),0)-1),"")</f>
        <v>6</v>
      </c>
      <c r="Q22249">
        <f t="shared" si="662"/>
        <v>2</v>
      </c>
      <c r="R22249">
        <f t="shared" si="660"/>
        <v>0</v>
      </c>
    </row>
    <row r="22250" spans="1:18" x14ac:dyDescent="0.3">
      <c r="A22250" t="s">
        <v>1499</v>
      </c>
      <c r="B22250" s="1">
        <v>38372</v>
      </c>
      <c r="C22250" t="s">
        <v>16</v>
      </c>
      <c r="D22250" t="s">
        <v>1585</v>
      </c>
      <c r="E22250" t="s">
        <v>1586</v>
      </c>
      <c r="G22250" t="s">
        <v>19</v>
      </c>
      <c r="H22250" t="s">
        <v>41</v>
      </c>
      <c r="I22250" t="s">
        <v>26</v>
      </c>
      <c r="J22250" t="s">
        <v>27</v>
      </c>
      <c r="K22250">
        <v>1146</v>
      </c>
      <c r="L22250">
        <v>50</v>
      </c>
      <c r="M22250" t="s">
        <v>922</v>
      </c>
      <c r="N22250">
        <v>68.75</v>
      </c>
      <c r="P22250" cm="1">
        <f t="array" ref="P22250">IF(Q22250&gt;0,INDEX(Q22250:Q43974,MATCH(TRUE,INDEX(Q22250:Q43974="",,),0)-1),"")</f>
        <v>6</v>
      </c>
      <c r="Q22250">
        <f t="shared" si="662"/>
        <v>2</v>
      </c>
      <c r="R22250">
        <f t="shared" si="660"/>
        <v>0</v>
      </c>
    </row>
    <row r="22251" spans="1:18" x14ac:dyDescent="0.3">
      <c r="A22251" t="s">
        <v>1499</v>
      </c>
      <c r="B22251" s="1">
        <v>38372</v>
      </c>
      <c r="C22251" t="s">
        <v>16</v>
      </c>
      <c r="D22251" t="s">
        <v>1585</v>
      </c>
      <c r="E22251" t="s">
        <v>1586</v>
      </c>
      <c r="G22251" s="6" t="s">
        <v>29</v>
      </c>
      <c r="H22251" t="s">
        <v>69</v>
      </c>
      <c r="I22251" t="s">
        <v>21</v>
      </c>
      <c r="J22251" t="s">
        <v>22</v>
      </c>
      <c r="K22251">
        <v>0.8</v>
      </c>
      <c r="L22251">
        <v>66</v>
      </c>
      <c r="M22251" t="s">
        <v>922</v>
      </c>
      <c r="N22251">
        <v>66</v>
      </c>
      <c r="P22251" cm="1">
        <f t="array" ref="P22251">IF(Q22251&gt;0,INDEX(Q22251:Q43975,MATCH(TRUE,INDEX(Q22251:Q43975="",,),0)-1),"")</f>
        <v>6</v>
      </c>
      <c r="Q22251">
        <f t="shared" si="662"/>
        <v>2</v>
      </c>
      <c r="R22251">
        <f t="shared" si="660"/>
        <v>0</v>
      </c>
    </row>
    <row r="22252" spans="1:18" x14ac:dyDescent="0.3">
      <c r="A22252" t="s">
        <v>1499</v>
      </c>
      <c r="B22252" s="1">
        <v>38372</v>
      </c>
      <c r="C22252" t="s">
        <v>16</v>
      </c>
      <c r="D22252" t="s">
        <v>1585</v>
      </c>
      <c r="E22252" t="s">
        <v>1586</v>
      </c>
      <c r="G22252" s="6" t="s">
        <v>29</v>
      </c>
      <c r="H22252" t="s">
        <v>69</v>
      </c>
      <c r="I22252" t="s">
        <v>26</v>
      </c>
      <c r="J22252" t="s">
        <v>27</v>
      </c>
      <c r="K22252">
        <v>7</v>
      </c>
      <c r="L22252">
        <v>11</v>
      </c>
      <c r="M22252" t="s">
        <v>922</v>
      </c>
      <c r="N22252">
        <v>11</v>
      </c>
      <c r="P22252" cm="1">
        <f t="array" ref="P22252">IF(Q22252&gt;0,INDEX(Q22252:Q43976,MATCH(TRUE,INDEX(Q22252:Q43976="",,),0)-1),"")</f>
        <v>6</v>
      </c>
      <c r="Q22252">
        <f t="shared" si="662"/>
        <v>2</v>
      </c>
      <c r="R22252">
        <f t="shared" si="660"/>
        <v>0</v>
      </c>
    </row>
    <row r="22253" spans="1:18" x14ac:dyDescent="0.3">
      <c r="A22253" t="s">
        <v>1499</v>
      </c>
      <c r="B22253" s="1">
        <v>38372</v>
      </c>
      <c r="C22253" t="s">
        <v>16</v>
      </c>
      <c r="D22253" t="s">
        <v>1585</v>
      </c>
      <c r="E22253" t="s">
        <v>1586</v>
      </c>
      <c r="G22253" t="s">
        <v>19</v>
      </c>
      <c r="H22253" t="s">
        <v>41</v>
      </c>
      <c r="I22253" t="s">
        <v>21</v>
      </c>
      <c r="J22253" t="s">
        <v>22</v>
      </c>
      <c r="K22253">
        <v>116.3</v>
      </c>
      <c r="L22253">
        <v>167</v>
      </c>
      <c r="M22253" t="s">
        <v>1038</v>
      </c>
      <c r="N22253">
        <v>167</v>
      </c>
      <c r="P22253" cm="1">
        <f t="array" ref="P22253">IF(Q22253&gt;0,INDEX(Q22253:Q43977,MATCH(TRUE,INDEX(Q22253:Q43977="",,),0)-1),"")</f>
        <v>6</v>
      </c>
      <c r="Q22253">
        <f t="shared" si="662"/>
        <v>3</v>
      </c>
      <c r="R22253">
        <f t="shared" si="660"/>
        <v>0</v>
      </c>
    </row>
    <row r="22254" spans="1:18" x14ac:dyDescent="0.3">
      <c r="A22254" t="s">
        <v>1499</v>
      </c>
      <c r="B22254" s="1">
        <v>38372</v>
      </c>
      <c r="C22254" t="s">
        <v>16</v>
      </c>
      <c r="D22254" t="s">
        <v>1585</v>
      </c>
      <c r="E22254" t="s">
        <v>1586</v>
      </c>
      <c r="G22254" t="s">
        <v>19</v>
      </c>
      <c r="H22254" t="s">
        <v>41</v>
      </c>
      <c r="I22254" t="s">
        <v>26</v>
      </c>
      <c r="J22254" t="s">
        <v>27</v>
      </c>
      <c r="K22254">
        <v>1146</v>
      </c>
      <c r="L22254">
        <v>50</v>
      </c>
      <c r="M22254" t="s">
        <v>1038</v>
      </c>
      <c r="N22254">
        <v>70.5</v>
      </c>
      <c r="P22254" cm="1">
        <f t="array" ref="P22254">IF(Q22254&gt;0,INDEX(Q22254:Q43978,MATCH(TRUE,INDEX(Q22254:Q43978="",,),0)-1),"")</f>
        <v>6</v>
      </c>
      <c r="Q22254">
        <f t="shared" si="662"/>
        <v>3</v>
      </c>
      <c r="R22254">
        <f t="shared" si="660"/>
        <v>0</v>
      </c>
    </row>
    <row r="22255" spans="1:18" x14ac:dyDescent="0.3">
      <c r="A22255" t="s">
        <v>1499</v>
      </c>
      <c r="B22255" s="1">
        <v>38372</v>
      </c>
      <c r="C22255" t="s">
        <v>16</v>
      </c>
      <c r="D22255" t="s">
        <v>1585</v>
      </c>
      <c r="E22255" t="s">
        <v>1586</v>
      </c>
      <c r="G22255" s="6" t="s">
        <v>29</v>
      </c>
      <c r="H22255" t="s">
        <v>69</v>
      </c>
      <c r="I22255" t="s">
        <v>21</v>
      </c>
      <c r="J22255" t="s">
        <v>22</v>
      </c>
      <c r="K22255">
        <v>0.8</v>
      </c>
      <c r="L22255">
        <v>66</v>
      </c>
      <c r="M22255" t="s">
        <v>1038</v>
      </c>
      <c r="N22255">
        <v>66</v>
      </c>
      <c r="P22255" cm="1">
        <f t="array" ref="P22255">IF(Q22255&gt;0,INDEX(Q22255:Q43979,MATCH(TRUE,INDEX(Q22255:Q43979="",,),0)-1),"")</f>
        <v>6</v>
      </c>
      <c r="Q22255">
        <f t="shared" si="662"/>
        <v>3</v>
      </c>
      <c r="R22255">
        <f t="shared" si="660"/>
        <v>0</v>
      </c>
    </row>
    <row r="22256" spans="1:18" x14ac:dyDescent="0.3">
      <c r="A22256" t="s">
        <v>1499</v>
      </c>
      <c r="B22256" s="1">
        <v>38372</v>
      </c>
      <c r="C22256" t="s">
        <v>16</v>
      </c>
      <c r="D22256" t="s">
        <v>1585</v>
      </c>
      <c r="E22256" t="s">
        <v>1586</v>
      </c>
      <c r="G22256" s="6" t="s">
        <v>29</v>
      </c>
      <c r="H22256" t="s">
        <v>69</v>
      </c>
      <c r="I22256" t="s">
        <v>26</v>
      </c>
      <c r="J22256" t="s">
        <v>27</v>
      </c>
      <c r="K22256">
        <v>7</v>
      </c>
      <c r="L22256">
        <v>11</v>
      </c>
      <c r="M22256" t="s">
        <v>1038</v>
      </c>
      <c r="N22256">
        <v>11</v>
      </c>
      <c r="P22256" cm="1">
        <f t="array" ref="P22256">IF(Q22256&gt;0,INDEX(Q22256:Q43980,MATCH(TRUE,INDEX(Q22256:Q43980="",,),0)-1),"")</f>
        <v>6</v>
      </c>
      <c r="Q22256">
        <f t="shared" si="662"/>
        <v>3</v>
      </c>
      <c r="R22256">
        <f t="shared" ref="R22256:R22319" si="663">IF(P22256="","",0)</f>
        <v>0</v>
      </c>
    </row>
    <row r="22257" spans="1:18" x14ac:dyDescent="0.3">
      <c r="A22257" t="s">
        <v>1499</v>
      </c>
      <c r="B22257" s="1">
        <v>38372</v>
      </c>
      <c r="C22257" t="s">
        <v>16</v>
      </c>
      <c r="D22257" t="s">
        <v>1585</v>
      </c>
      <c r="E22257" t="s">
        <v>1586</v>
      </c>
      <c r="G22257" t="s">
        <v>19</v>
      </c>
      <c r="H22257" t="s">
        <v>41</v>
      </c>
      <c r="I22257" t="s">
        <v>21</v>
      </c>
      <c r="J22257" t="s">
        <v>22</v>
      </c>
      <c r="K22257">
        <v>116.3</v>
      </c>
      <c r="L22257">
        <v>167</v>
      </c>
      <c r="M22257" t="s">
        <v>44</v>
      </c>
      <c r="N22257">
        <v>167</v>
      </c>
      <c r="P22257" cm="1">
        <f t="array" ref="P22257">IF(Q22257&gt;0,INDEX(Q22257:Q43981,MATCH(TRUE,INDEX(Q22257:Q43981="",,),0)-1),"")</f>
        <v>6</v>
      </c>
      <c r="Q22257">
        <f t="shared" si="662"/>
        <v>4</v>
      </c>
      <c r="R22257">
        <f t="shared" si="663"/>
        <v>0</v>
      </c>
    </row>
    <row r="22258" spans="1:18" x14ac:dyDescent="0.3">
      <c r="A22258" t="s">
        <v>1499</v>
      </c>
      <c r="B22258" s="1">
        <v>38372</v>
      </c>
      <c r="C22258" t="s">
        <v>16</v>
      </c>
      <c r="D22258" t="s">
        <v>1585</v>
      </c>
      <c r="E22258" t="s">
        <v>1586</v>
      </c>
      <c r="G22258" t="s">
        <v>19</v>
      </c>
      <c r="H22258" t="s">
        <v>41</v>
      </c>
      <c r="I22258" t="s">
        <v>26</v>
      </c>
      <c r="J22258" t="s">
        <v>27</v>
      </c>
      <c r="K22258">
        <v>1146</v>
      </c>
      <c r="L22258">
        <v>50</v>
      </c>
      <c r="M22258" t="s">
        <v>44</v>
      </c>
      <c r="N22258">
        <v>63.61</v>
      </c>
      <c r="P22258" cm="1">
        <f t="array" ref="P22258">IF(Q22258&gt;0,INDEX(Q22258:Q43982,MATCH(TRUE,INDEX(Q22258:Q43982="",,),0)-1),"")</f>
        <v>6</v>
      </c>
      <c r="Q22258">
        <f t="shared" si="662"/>
        <v>4</v>
      </c>
      <c r="R22258">
        <f t="shared" si="663"/>
        <v>0</v>
      </c>
    </row>
    <row r="22259" spans="1:18" x14ac:dyDescent="0.3">
      <c r="A22259" t="s">
        <v>1499</v>
      </c>
      <c r="B22259" s="1">
        <v>38372</v>
      </c>
      <c r="C22259" t="s">
        <v>16</v>
      </c>
      <c r="D22259" t="s">
        <v>1585</v>
      </c>
      <c r="E22259" t="s">
        <v>1586</v>
      </c>
      <c r="G22259" s="6" t="s">
        <v>29</v>
      </c>
      <c r="H22259" t="s">
        <v>69</v>
      </c>
      <c r="I22259" t="s">
        <v>21</v>
      </c>
      <c r="J22259" t="s">
        <v>22</v>
      </c>
      <c r="K22259">
        <v>0.8</v>
      </c>
      <c r="L22259">
        <v>66</v>
      </c>
      <c r="M22259" t="s">
        <v>44</v>
      </c>
      <c r="N22259">
        <v>66</v>
      </c>
      <c r="P22259" cm="1">
        <f t="array" ref="P22259">IF(Q22259&gt;0,INDEX(Q22259:Q43983,MATCH(TRUE,INDEX(Q22259:Q43983="",,),0)-1),"")</f>
        <v>6</v>
      </c>
      <c r="Q22259">
        <f t="shared" si="662"/>
        <v>4</v>
      </c>
      <c r="R22259">
        <f t="shared" si="663"/>
        <v>0</v>
      </c>
    </row>
    <row r="22260" spans="1:18" x14ac:dyDescent="0.3">
      <c r="A22260" t="s">
        <v>1499</v>
      </c>
      <c r="B22260" s="1">
        <v>38372</v>
      </c>
      <c r="C22260" t="s">
        <v>16</v>
      </c>
      <c r="D22260" t="s">
        <v>1585</v>
      </c>
      <c r="E22260" t="s">
        <v>1586</v>
      </c>
      <c r="G22260" s="6" t="s">
        <v>29</v>
      </c>
      <c r="H22260" t="s">
        <v>69</v>
      </c>
      <c r="I22260" t="s">
        <v>26</v>
      </c>
      <c r="J22260" t="s">
        <v>27</v>
      </c>
      <c r="K22260">
        <v>7</v>
      </c>
      <c r="L22260">
        <v>11</v>
      </c>
      <c r="M22260" t="s">
        <v>44</v>
      </c>
      <c r="N22260">
        <v>11</v>
      </c>
      <c r="P22260" cm="1">
        <f t="array" ref="P22260">IF(Q22260&gt;0,INDEX(Q22260:Q43984,MATCH(TRUE,INDEX(Q22260:Q43984="",,),0)-1),"")</f>
        <v>6</v>
      </c>
      <c r="Q22260">
        <f t="shared" si="662"/>
        <v>4</v>
      </c>
      <c r="R22260">
        <f t="shared" si="663"/>
        <v>0</v>
      </c>
    </row>
    <row r="22261" spans="1:18" x14ac:dyDescent="0.3">
      <c r="A22261" t="s">
        <v>1499</v>
      </c>
      <c r="B22261" s="1">
        <v>38372</v>
      </c>
      <c r="C22261" t="s">
        <v>16</v>
      </c>
      <c r="D22261" t="s">
        <v>1585</v>
      </c>
      <c r="E22261" t="s">
        <v>1586</v>
      </c>
      <c r="G22261" t="s">
        <v>19</v>
      </c>
      <c r="H22261" t="s">
        <v>41</v>
      </c>
      <c r="I22261" t="s">
        <v>21</v>
      </c>
      <c r="J22261" t="s">
        <v>22</v>
      </c>
      <c r="K22261">
        <v>116.3</v>
      </c>
      <c r="L22261">
        <v>167</v>
      </c>
      <c r="M22261" t="s">
        <v>955</v>
      </c>
      <c r="N22261">
        <v>167</v>
      </c>
      <c r="P22261" cm="1">
        <f t="array" ref="P22261">IF(Q22261&gt;0,INDEX(Q22261:Q43985,MATCH(TRUE,INDEX(Q22261:Q43985="",,),0)-1),"")</f>
        <v>6</v>
      </c>
      <c r="Q22261">
        <f t="shared" si="662"/>
        <v>5</v>
      </c>
      <c r="R22261">
        <f t="shared" si="663"/>
        <v>0</v>
      </c>
    </row>
    <row r="22262" spans="1:18" x14ac:dyDescent="0.3">
      <c r="A22262" t="s">
        <v>1499</v>
      </c>
      <c r="B22262" s="1">
        <v>38372</v>
      </c>
      <c r="C22262" t="s">
        <v>16</v>
      </c>
      <c r="D22262" t="s">
        <v>1585</v>
      </c>
      <c r="E22262" t="s">
        <v>1586</v>
      </c>
      <c r="G22262" t="s">
        <v>19</v>
      </c>
      <c r="H22262" t="s">
        <v>41</v>
      </c>
      <c r="I22262" t="s">
        <v>26</v>
      </c>
      <c r="J22262" t="s">
        <v>27</v>
      </c>
      <c r="K22262">
        <v>1146</v>
      </c>
      <c r="L22262">
        <v>50</v>
      </c>
      <c r="M22262" t="s">
        <v>955</v>
      </c>
      <c r="N22262">
        <v>60.6</v>
      </c>
      <c r="P22262" cm="1">
        <f t="array" ref="P22262">IF(Q22262&gt;0,INDEX(Q22262:Q43986,MATCH(TRUE,INDEX(Q22262:Q43986="",,),0)-1),"")</f>
        <v>6</v>
      </c>
      <c r="Q22262">
        <f t="shared" si="662"/>
        <v>5</v>
      </c>
      <c r="R22262">
        <f t="shared" si="663"/>
        <v>0</v>
      </c>
    </row>
    <row r="22263" spans="1:18" x14ac:dyDescent="0.3">
      <c r="A22263" t="s">
        <v>1499</v>
      </c>
      <c r="B22263" s="1">
        <v>38372</v>
      </c>
      <c r="C22263" t="s">
        <v>16</v>
      </c>
      <c r="D22263" t="s">
        <v>1585</v>
      </c>
      <c r="E22263" t="s">
        <v>1586</v>
      </c>
      <c r="G22263" s="6" t="s">
        <v>29</v>
      </c>
      <c r="H22263" t="s">
        <v>69</v>
      </c>
      <c r="I22263" t="s">
        <v>21</v>
      </c>
      <c r="J22263" t="s">
        <v>22</v>
      </c>
      <c r="K22263">
        <v>0.8</v>
      </c>
      <c r="L22263">
        <v>66</v>
      </c>
      <c r="M22263" t="s">
        <v>955</v>
      </c>
      <c r="N22263">
        <v>66</v>
      </c>
      <c r="P22263" cm="1">
        <f t="array" ref="P22263">IF(Q22263&gt;0,INDEX(Q22263:Q43987,MATCH(TRUE,INDEX(Q22263:Q43987="",,),0)-1),"")</f>
        <v>6</v>
      </c>
      <c r="Q22263">
        <f t="shared" si="662"/>
        <v>5</v>
      </c>
      <c r="R22263">
        <f t="shared" si="663"/>
        <v>0</v>
      </c>
    </row>
    <row r="22264" spans="1:18" x14ac:dyDescent="0.3">
      <c r="A22264" t="s">
        <v>1499</v>
      </c>
      <c r="B22264" s="1">
        <v>38372</v>
      </c>
      <c r="C22264" t="s">
        <v>16</v>
      </c>
      <c r="D22264" t="s">
        <v>1585</v>
      </c>
      <c r="E22264" t="s">
        <v>1586</v>
      </c>
      <c r="G22264" s="6" t="s">
        <v>29</v>
      </c>
      <c r="H22264" t="s">
        <v>69</v>
      </c>
      <c r="I22264" t="s">
        <v>26</v>
      </c>
      <c r="J22264" t="s">
        <v>27</v>
      </c>
      <c r="K22264">
        <v>7</v>
      </c>
      <c r="L22264">
        <v>11</v>
      </c>
      <c r="M22264" t="s">
        <v>955</v>
      </c>
      <c r="N22264">
        <v>11</v>
      </c>
      <c r="P22264" cm="1">
        <f t="array" ref="P22264">IF(Q22264&gt;0,INDEX(Q22264:Q43988,MATCH(TRUE,INDEX(Q22264:Q43988="",,),0)-1),"")</f>
        <v>6</v>
      </c>
      <c r="Q22264">
        <f t="shared" si="662"/>
        <v>5</v>
      </c>
      <c r="R22264">
        <f t="shared" si="663"/>
        <v>0</v>
      </c>
    </row>
    <row r="22265" spans="1:18" x14ac:dyDescent="0.3">
      <c r="A22265" t="s">
        <v>1499</v>
      </c>
      <c r="B22265" s="1">
        <v>38372</v>
      </c>
      <c r="C22265" t="s">
        <v>16</v>
      </c>
      <c r="D22265" t="s">
        <v>1585</v>
      </c>
      <c r="E22265" t="s">
        <v>1586</v>
      </c>
      <c r="G22265" t="s">
        <v>19</v>
      </c>
      <c r="H22265" t="s">
        <v>41</v>
      </c>
      <c r="I22265" t="s">
        <v>21</v>
      </c>
      <c r="J22265" t="s">
        <v>22</v>
      </c>
      <c r="K22265">
        <v>116.3</v>
      </c>
      <c r="L22265">
        <v>167</v>
      </c>
      <c r="M22265" t="s">
        <v>971</v>
      </c>
      <c r="N22265">
        <v>167.1</v>
      </c>
      <c r="P22265" cm="1">
        <f t="array" ref="P22265">IF(Q22265&gt;0,INDEX(Q22265:Q43989,MATCH(TRUE,INDEX(Q22265:Q43989="",,),0)-1),"")</f>
        <v>6</v>
      </c>
      <c r="Q22265">
        <f t="shared" si="662"/>
        <v>6</v>
      </c>
      <c r="R22265">
        <f t="shared" si="663"/>
        <v>0</v>
      </c>
    </row>
    <row r="22266" spans="1:18" x14ac:dyDescent="0.3">
      <c r="A22266" t="s">
        <v>1499</v>
      </c>
      <c r="B22266" s="1">
        <v>38372</v>
      </c>
      <c r="C22266" t="s">
        <v>16</v>
      </c>
      <c r="D22266" t="s">
        <v>1585</v>
      </c>
      <c r="E22266" t="s">
        <v>1586</v>
      </c>
      <c r="G22266" t="s">
        <v>19</v>
      </c>
      <c r="H22266" t="s">
        <v>41</v>
      </c>
      <c r="I22266" t="s">
        <v>26</v>
      </c>
      <c r="J22266" t="s">
        <v>27</v>
      </c>
      <c r="K22266">
        <v>1146</v>
      </c>
      <c r="L22266">
        <v>50</v>
      </c>
      <c r="M22266" t="s">
        <v>971</v>
      </c>
      <c r="N22266">
        <v>50.1</v>
      </c>
      <c r="P22266" cm="1">
        <f t="array" ref="P22266">IF(Q22266&gt;0,INDEX(Q22266:Q43990,MATCH(TRUE,INDEX(Q22266:Q43990="",,),0)-1),"")</f>
        <v>6</v>
      </c>
      <c r="Q22266">
        <f t="shared" si="662"/>
        <v>6</v>
      </c>
      <c r="R22266">
        <f t="shared" si="663"/>
        <v>0</v>
      </c>
    </row>
    <row r="22267" spans="1:18" x14ac:dyDescent="0.3">
      <c r="A22267" t="s">
        <v>1499</v>
      </c>
      <c r="B22267" s="1">
        <v>38372</v>
      </c>
      <c r="C22267" t="s">
        <v>16</v>
      </c>
      <c r="D22267" t="s">
        <v>1585</v>
      </c>
      <c r="E22267" t="s">
        <v>1586</v>
      </c>
      <c r="G22267" s="6" t="s">
        <v>29</v>
      </c>
      <c r="H22267" t="s">
        <v>69</v>
      </c>
      <c r="I22267" t="s">
        <v>21</v>
      </c>
      <c r="J22267" t="s">
        <v>22</v>
      </c>
      <c r="K22267">
        <v>0.8</v>
      </c>
      <c r="L22267">
        <v>66</v>
      </c>
      <c r="M22267" t="s">
        <v>971</v>
      </c>
      <c r="N22267">
        <v>66</v>
      </c>
      <c r="P22267" cm="1">
        <f t="array" ref="P22267">IF(Q22267&gt;0,INDEX(Q22267:Q43991,MATCH(TRUE,INDEX(Q22267:Q43991="",,),0)-1),"")</f>
        <v>6</v>
      </c>
      <c r="Q22267">
        <f t="shared" si="662"/>
        <v>6</v>
      </c>
      <c r="R22267">
        <f t="shared" si="663"/>
        <v>0</v>
      </c>
    </row>
    <row r="22268" spans="1:18" x14ac:dyDescent="0.3">
      <c r="A22268" t="s">
        <v>1499</v>
      </c>
      <c r="B22268" s="1">
        <v>38372</v>
      </c>
      <c r="C22268" t="s">
        <v>16</v>
      </c>
      <c r="D22268" t="s">
        <v>1585</v>
      </c>
      <c r="E22268" t="s">
        <v>1586</v>
      </c>
      <c r="G22268" s="6" t="s">
        <v>29</v>
      </c>
      <c r="H22268" t="s">
        <v>69</v>
      </c>
      <c r="I22268" t="s">
        <v>26</v>
      </c>
      <c r="J22268" t="s">
        <v>27</v>
      </c>
      <c r="K22268">
        <v>7</v>
      </c>
      <c r="L22268">
        <v>11</v>
      </c>
      <c r="M22268" t="s">
        <v>971</v>
      </c>
      <c r="N22268">
        <v>11</v>
      </c>
      <c r="P22268" cm="1">
        <f t="array" ref="P22268">IF(Q22268&gt;0,INDEX(Q22268:Q43992,MATCH(TRUE,INDEX(Q22268:Q43992="",,),0)-1),"")</f>
        <v>6</v>
      </c>
      <c r="Q22268">
        <f t="shared" si="662"/>
        <v>6</v>
      </c>
      <c r="R22268">
        <f t="shared" si="663"/>
        <v>0</v>
      </c>
    </row>
    <row r="22269" spans="1:18" x14ac:dyDescent="0.3">
      <c r="P22269" t="str" cm="1">
        <f t="array" ref="P22269">IF(Q22269&gt;0,INDEX(Q22269:Q43993,MATCH(TRUE,INDEX(Q22269:Q43993="",,),0)-1),"")</f>
        <v/>
      </c>
      <c r="R22269" t="str">
        <f t="shared" si="663"/>
        <v/>
      </c>
    </row>
    <row r="22270" spans="1:18" x14ac:dyDescent="0.3">
      <c r="A22270" t="s">
        <v>1499</v>
      </c>
      <c r="B22270" s="1">
        <v>38372</v>
      </c>
      <c r="C22270" t="s">
        <v>16</v>
      </c>
      <c r="D22270" t="s">
        <v>1587</v>
      </c>
      <c r="E22270" t="s">
        <v>1588</v>
      </c>
      <c r="G22270" t="s">
        <v>19</v>
      </c>
      <c r="H22270" t="s">
        <v>41</v>
      </c>
      <c r="I22270" t="s">
        <v>21</v>
      </c>
      <c r="J22270" t="s">
        <v>22</v>
      </c>
      <c r="K22270">
        <v>97</v>
      </c>
      <c r="L22270">
        <v>150</v>
      </c>
      <c r="M22270" t="s">
        <v>1038</v>
      </c>
      <c r="N22270">
        <v>155</v>
      </c>
      <c r="O22270" t="s">
        <v>24</v>
      </c>
      <c r="P22270" cm="1">
        <f t="array" ref="P22270">IF(Q22270&gt;0,INDEX(Q22270:Q43994,MATCH(TRUE,INDEX(Q22270:Q43994="",,),0)-1),"")</f>
        <v>5</v>
      </c>
      <c r="Q22270">
        <v>1</v>
      </c>
      <c r="R22270">
        <f t="shared" si="663"/>
        <v>0</v>
      </c>
    </row>
    <row r="22271" spans="1:18" x14ac:dyDescent="0.3">
      <c r="A22271" t="s">
        <v>1499</v>
      </c>
      <c r="B22271" s="1">
        <v>38372</v>
      </c>
      <c r="C22271" t="s">
        <v>16</v>
      </c>
      <c r="D22271" t="s">
        <v>1587</v>
      </c>
      <c r="E22271" t="s">
        <v>1588</v>
      </c>
      <c r="G22271" t="s">
        <v>19</v>
      </c>
      <c r="H22271" t="s">
        <v>41</v>
      </c>
      <c r="I22271" t="s">
        <v>26</v>
      </c>
      <c r="J22271" t="s">
        <v>27</v>
      </c>
      <c r="K22271">
        <v>1218</v>
      </c>
      <c r="L22271">
        <v>50</v>
      </c>
      <c r="M22271" t="s">
        <v>1038</v>
      </c>
      <c r="N22271">
        <v>75.010000000000005</v>
      </c>
      <c r="O22271" t="s">
        <v>24</v>
      </c>
      <c r="P22271" cm="1">
        <f t="array" ref="P22271">IF(Q22271&gt;0,INDEX(Q22271:Q43995,MATCH(TRUE,INDEX(Q22271:Q43995="",,),0)-1),"")</f>
        <v>5</v>
      </c>
      <c r="Q22271">
        <v>1</v>
      </c>
      <c r="R22271">
        <f t="shared" si="663"/>
        <v>0</v>
      </c>
    </row>
    <row r="22272" spans="1:18" x14ac:dyDescent="0.3">
      <c r="A22272" t="s">
        <v>1499</v>
      </c>
      <c r="B22272" s="1">
        <v>38372</v>
      </c>
      <c r="C22272" t="s">
        <v>16</v>
      </c>
      <c r="D22272" t="s">
        <v>1587</v>
      </c>
      <c r="E22272" t="s">
        <v>1588</v>
      </c>
      <c r="G22272" t="s">
        <v>19</v>
      </c>
      <c r="H22272" t="s">
        <v>41</v>
      </c>
      <c r="I22272" t="s">
        <v>21</v>
      </c>
      <c r="J22272" t="s">
        <v>22</v>
      </c>
      <c r="K22272">
        <v>97</v>
      </c>
      <c r="L22272">
        <v>150</v>
      </c>
      <c r="M22272" t="s">
        <v>922</v>
      </c>
      <c r="N22272">
        <v>180</v>
      </c>
      <c r="P22272" cm="1">
        <f t="array" ref="P22272">IF(Q22272&gt;0,INDEX(Q22272:Q43996,MATCH(TRUE,INDEX(Q22272:Q43996="",,),0)-1),"")</f>
        <v>5</v>
      </c>
      <c r="Q22272">
        <v>2</v>
      </c>
      <c r="R22272">
        <f t="shared" si="663"/>
        <v>0</v>
      </c>
    </row>
    <row r="22273" spans="1:18" x14ac:dyDescent="0.3">
      <c r="A22273" t="s">
        <v>1499</v>
      </c>
      <c r="B22273" s="1">
        <v>38372</v>
      </c>
      <c r="C22273" t="s">
        <v>16</v>
      </c>
      <c r="D22273" t="s">
        <v>1587</v>
      </c>
      <c r="E22273" t="s">
        <v>1588</v>
      </c>
      <c r="G22273" t="s">
        <v>19</v>
      </c>
      <c r="H22273" t="s">
        <v>41</v>
      </c>
      <c r="I22273" t="s">
        <v>26</v>
      </c>
      <c r="J22273" t="s">
        <v>27</v>
      </c>
      <c r="K22273">
        <v>1218</v>
      </c>
      <c r="L22273">
        <v>50</v>
      </c>
      <c r="M22273" t="s">
        <v>922</v>
      </c>
      <c r="N22273">
        <v>71.099999999999994</v>
      </c>
      <c r="P22273" cm="1">
        <f t="array" ref="P22273">IF(Q22273&gt;0,INDEX(Q22273:Q43997,MATCH(TRUE,INDEX(Q22273:Q43997="",,),0)-1),"")</f>
        <v>5</v>
      </c>
      <c r="Q22273">
        <v>2</v>
      </c>
      <c r="R22273">
        <f t="shared" si="663"/>
        <v>0</v>
      </c>
    </row>
    <row r="22274" spans="1:18" x14ac:dyDescent="0.3">
      <c r="A22274" t="s">
        <v>1499</v>
      </c>
      <c r="B22274" s="1">
        <v>38372</v>
      </c>
      <c r="C22274" t="s">
        <v>16</v>
      </c>
      <c r="D22274" t="s">
        <v>1587</v>
      </c>
      <c r="E22274" t="s">
        <v>1588</v>
      </c>
      <c r="G22274" t="s">
        <v>19</v>
      </c>
      <c r="H22274" t="s">
        <v>41</v>
      </c>
      <c r="I22274" t="s">
        <v>21</v>
      </c>
      <c r="J22274" t="s">
        <v>22</v>
      </c>
      <c r="K22274">
        <v>97</v>
      </c>
      <c r="L22274">
        <v>150</v>
      </c>
      <c r="M22274" t="s">
        <v>45</v>
      </c>
      <c r="N22274">
        <v>180</v>
      </c>
      <c r="P22274" cm="1">
        <f t="array" ref="P22274">IF(Q22274&gt;0,INDEX(Q22274:Q43998,MATCH(TRUE,INDEX(Q22274:Q43998="",,),0)-1),"")</f>
        <v>5</v>
      </c>
      <c r="Q22274">
        <v>3</v>
      </c>
      <c r="R22274">
        <f t="shared" si="663"/>
        <v>0</v>
      </c>
    </row>
    <row r="22275" spans="1:18" x14ac:dyDescent="0.3">
      <c r="A22275" t="s">
        <v>1499</v>
      </c>
      <c r="B22275" s="1">
        <v>38372</v>
      </c>
      <c r="C22275" t="s">
        <v>16</v>
      </c>
      <c r="D22275" t="s">
        <v>1587</v>
      </c>
      <c r="E22275" t="s">
        <v>1588</v>
      </c>
      <c r="G22275" t="s">
        <v>19</v>
      </c>
      <c r="H22275" t="s">
        <v>41</v>
      </c>
      <c r="I22275" t="s">
        <v>26</v>
      </c>
      <c r="J22275" t="s">
        <v>27</v>
      </c>
      <c r="K22275">
        <v>1218</v>
      </c>
      <c r="L22275">
        <v>50</v>
      </c>
      <c r="M22275" t="s">
        <v>45</v>
      </c>
      <c r="N22275">
        <v>71.05</v>
      </c>
      <c r="P22275" cm="1">
        <f t="array" ref="P22275">IF(Q22275&gt;0,INDEX(Q22275:Q43999,MATCH(TRUE,INDEX(Q22275:Q43999="",,),0)-1),"")</f>
        <v>5</v>
      </c>
      <c r="Q22275">
        <v>3</v>
      </c>
      <c r="R22275">
        <f t="shared" si="663"/>
        <v>0</v>
      </c>
    </row>
    <row r="22276" spans="1:18" x14ac:dyDescent="0.3">
      <c r="A22276" t="s">
        <v>1499</v>
      </c>
      <c r="B22276" s="1">
        <v>38372</v>
      </c>
      <c r="C22276" t="s">
        <v>16</v>
      </c>
      <c r="D22276" t="s">
        <v>1587</v>
      </c>
      <c r="E22276" t="s">
        <v>1588</v>
      </c>
      <c r="G22276" t="s">
        <v>19</v>
      </c>
      <c r="H22276" t="s">
        <v>41</v>
      </c>
      <c r="I22276" t="s">
        <v>21</v>
      </c>
      <c r="J22276" t="s">
        <v>22</v>
      </c>
      <c r="K22276">
        <v>97</v>
      </c>
      <c r="L22276">
        <v>150</v>
      </c>
      <c r="M22276" t="s">
        <v>44</v>
      </c>
      <c r="N22276">
        <v>150</v>
      </c>
      <c r="P22276" cm="1">
        <f t="array" ref="P22276">IF(Q22276&gt;0,INDEX(Q22276:Q44000,MATCH(TRUE,INDEX(Q22276:Q44000="",,),0)-1),"")</f>
        <v>5</v>
      </c>
      <c r="Q22276">
        <v>4</v>
      </c>
      <c r="R22276">
        <f t="shared" si="663"/>
        <v>0</v>
      </c>
    </row>
    <row r="22277" spans="1:18" x14ac:dyDescent="0.3">
      <c r="A22277" t="s">
        <v>1499</v>
      </c>
      <c r="B22277" s="1">
        <v>38372</v>
      </c>
      <c r="C22277" t="s">
        <v>16</v>
      </c>
      <c r="D22277" t="s">
        <v>1587</v>
      </c>
      <c r="E22277" t="s">
        <v>1588</v>
      </c>
      <c r="G22277" t="s">
        <v>19</v>
      </c>
      <c r="H22277" t="s">
        <v>41</v>
      </c>
      <c r="I22277" t="s">
        <v>26</v>
      </c>
      <c r="J22277" t="s">
        <v>27</v>
      </c>
      <c r="K22277">
        <v>1218</v>
      </c>
      <c r="L22277">
        <v>50</v>
      </c>
      <c r="M22277" t="s">
        <v>44</v>
      </c>
      <c r="N22277">
        <v>71.89</v>
      </c>
      <c r="P22277" cm="1">
        <f t="array" ref="P22277">IF(Q22277&gt;0,INDEX(Q22277:Q44001,MATCH(TRUE,INDEX(Q22277:Q44001="",,),0)-1),"")</f>
        <v>5</v>
      </c>
      <c r="Q22277">
        <v>4</v>
      </c>
      <c r="R22277">
        <f t="shared" si="663"/>
        <v>0</v>
      </c>
    </row>
    <row r="22278" spans="1:18" x14ac:dyDescent="0.3">
      <c r="A22278" t="s">
        <v>1499</v>
      </c>
      <c r="B22278" s="1">
        <v>38372</v>
      </c>
      <c r="C22278" t="s">
        <v>16</v>
      </c>
      <c r="D22278" t="s">
        <v>1587</v>
      </c>
      <c r="E22278" t="s">
        <v>1588</v>
      </c>
      <c r="G22278" t="s">
        <v>19</v>
      </c>
      <c r="H22278" t="s">
        <v>41</v>
      </c>
      <c r="I22278" t="s">
        <v>21</v>
      </c>
      <c r="J22278" t="s">
        <v>22</v>
      </c>
      <c r="K22278">
        <v>97</v>
      </c>
      <c r="L22278">
        <v>150</v>
      </c>
      <c r="M22278" t="s">
        <v>955</v>
      </c>
      <c r="N22278">
        <v>150</v>
      </c>
      <c r="P22278" cm="1">
        <f t="array" ref="P22278">IF(Q22278&gt;0,INDEX(Q22278:Q44002,MATCH(TRUE,INDEX(Q22278:Q44002="",,),0)-1),"")</f>
        <v>5</v>
      </c>
      <c r="Q22278">
        <v>5</v>
      </c>
      <c r="R22278">
        <f t="shared" si="663"/>
        <v>0</v>
      </c>
    </row>
    <row r="22279" spans="1:18" x14ac:dyDescent="0.3">
      <c r="A22279" t="s">
        <v>1499</v>
      </c>
      <c r="B22279" s="1">
        <v>38372</v>
      </c>
      <c r="C22279" t="s">
        <v>16</v>
      </c>
      <c r="D22279" t="s">
        <v>1587</v>
      </c>
      <c r="E22279" t="s">
        <v>1588</v>
      </c>
      <c r="G22279" t="s">
        <v>19</v>
      </c>
      <c r="H22279" t="s">
        <v>41</v>
      </c>
      <c r="I22279" t="s">
        <v>26</v>
      </c>
      <c r="J22279" t="s">
        <v>27</v>
      </c>
      <c r="K22279">
        <v>1218</v>
      </c>
      <c r="L22279">
        <v>50</v>
      </c>
      <c r="M22279" t="s">
        <v>955</v>
      </c>
      <c r="N22279">
        <v>60.6</v>
      </c>
      <c r="P22279" cm="1">
        <f t="array" ref="P22279">IF(Q22279&gt;0,INDEX(Q22279:Q44003,MATCH(TRUE,INDEX(Q22279:Q44003="",,),0)-1),"")</f>
        <v>5</v>
      </c>
      <c r="Q22279">
        <v>5</v>
      </c>
      <c r="R22279">
        <f t="shared" si="663"/>
        <v>0</v>
      </c>
    </row>
    <row r="22280" spans="1:18" x14ac:dyDescent="0.3">
      <c r="P22280" t="str" cm="1">
        <f t="array" ref="P22280">IF(Q22280&gt;0,INDEX(Q22280:Q44004,MATCH(TRUE,INDEX(Q22280:Q44004="",,),0)-1),"")</f>
        <v/>
      </c>
      <c r="R22280" t="str">
        <f t="shared" si="663"/>
        <v/>
      </c>
    </row>
    <row r="22281" spans="1:18" x14ac:dyDescent="0.3">
      <c r="A22281" t="s">
        <v>1499</v>
      </c>
      <c r="B22281" s="1">
        <v>38372</v>
      </c>
      <c r="C22281" t="s">
        <v>16</v>
      </c>
      <c r="D22281" t="s">
        <v>1589</v>
      </c>
      <c r="E22281" t="s">
        <v>1590</v>
      </c>
      <c r="G22281" t="s">
        <v>19</v>
      </c>
      <c r="H22281" t="s">
        <v>20</v>
      </c>
      <c r="I22281" t="s">
        <v>21</v>
      </c>
      <c r="J22281" t="s">
        <v>22</v>
      </c>
      <c r="K22281">
        <v>44.8</v>
      </c>
      <c r="L22281">
        <v>375</v>
      </c>
      <c r="M22281" t="s">
        <v>480</v>
      </c>
      <c r="N22281">
        <v>375</v>
      </c>
      <c r="O22281" t="s">
        <v>24</v>
      </c>
      <c r="P22281" cm="1">
        <f t="array" ref="P22281">IF(Q22281&gt;0,INDEX(Q22281:Q44005,MATCH(TRUE,INDEX(Q22281:Q44005="",,),0)-1),"")</f>
        <v>3</v>
      </c>
      <c r="Q22281">
        <v>1</v>
      </c>
      <c r="R22281">
        <f t="shared" si="663"/>
        <v>0</v>
      </c>
    </row>
    <row r="22282" spans="1:18" x14ac:dyDescent="0.3">
      <c r="A22282" t="s">
        <v>1499</v>
      </c>
      <c r="B22282" s="1">
        <v>38372</v>
      </c>
      <c r="C22282" t="s">
        <v>16</v>
      </c>
      <c r="D22282" t="s">
        <v>1589</v>
      </c>
      <c r="E22282" t="s">
        <v>1590</v>
      </c>
      <c r="G22282" t="s">
        <v>19</v>
      </c>
      <c r="H22282" t="s">
        <v>126</v>
      </c>
      <c r="I22282" t="s">
        <v>21</v>
      </c>
      <c r="J22282" t="s">
        <v>22</v>
      </c>
      <c r="K22282">
        <v>23.7</v>
      </c>
      <c r="L22282">
        <v>95</v>
      </c>
      <c r="M22282" t="s">
        <v>480</v>
      </c>
      <c r="N22282">
        <v>120</v>
      </c>
      <c r="O22282" t="s">
        <v>24</v>
      </c>
      <c r="P22282" cm="1">
        <f t="array" ref="P22282">IF(Q22282&gt;0,INDEX(Q22282:Q44006,MATCH(TRUE,INDEX(Q22282:Q44006="",,),0)-1),"")</f>
        <v>3</v>
      </c>
      <c r="Q22282">
        <v>1</v>
      </c>
      <c r="R22282">
        <f t="shared" si="663"/>
        <v>0</v>
      </c>
    </row>
    <row r="22283" spans="1:18" x14ac:dyDescent="0.3">
      <c r="A22283" t="s">
        <v>1499</v>
      </c>
      <c r="B22283" s="1">
        <v>38372</v>
      </c>
      <c r="C22283" t="s">
        <v>16</v>
      </c>
      <c r="D22283" t="s">
        <v>1589</v>
      </c>
      <c r="E22283" t="s">
        <v>1590</v>
      </c>
      <c r="G22283" s="6" t="s">
        <v>29</v>
      </c>
      <c r="H22283" t="s">
        <v>43</v>
      </c>
      <c r="I22283" t="s">
        <v>26</v>
      </c>
      <c r="J22283" t="s">
        <v>27</v>
      </c>
      <c r="K22283">
        <v>60</v>
      </c>
      <c r="L22283">
        <v>10.5</v>
      </c>
      <c r="M22283" t="s">
        <v>480</v>
      </c>
      <c r="N22283">
        <v>10.5</v>
      </c>
      <c r="O22283" t="s">
        <v>24</v>
      </c>
      <c r="P22283" cm="1">
        <f t="array" ref="P22283">IF(Q22283&gt;0,INDEX(Q22283:Q44007,MATCH(TRUE,INDEX(Q22283:Q44007="",,),0)-1),"")</f>
        <v>3</v>
      </c>
      <c r="Q22283">
        <v>1</v>
      </c>
      <c r="R22283">
        <f t="shared" si="663"/>
        <v>0</v>
      </c>
    </row>
    <row r="22284" spans="1:18" x14ac:dyDescent="0.3">
      <c r="A22284" t="s">
        <v>1499</v>
      </c>
      <c r="B22284" s="1">
        <v>38372</v>
      </c>
      <c r="C22284" t="s">
        <v>16</v>
      </c>
      <c r="D22284" t="s">
        <v>1589</v>
      </c>
      <c r="E22284" t="s">
        <v>1590</v>
      </c>
      <c r="G22284" t="s">
        <v>19</v>
      </c>
      <c r="H22284" t="s">
        <v>20</v>
      </c>
      <c r="I22284" t="s">
        <v>21</v>
      </c>
      <c r="J22284" t="s">
        <v>22</v>
      </c>
      <c r="K22284">
        <v>44.8</v>
      </c>
      <c r="L22284">
        <v>375</v>
      </c>
      <c r="M22284" t="s">
        <v>922</v>
      </c>
      <c r="N22284">
        <v>380</v>
      </c>
      <c r="P22284" cm="1">
        <f t="array" ref="P22284">IF(Q22284&gt;0,INDEX(Q22284:Q44008,MATCH(TRUE,INDEX(Q22284:Q44008="",,),0)-1),"")</f>
        <v>3</v>
      </c>
      <c r="Q22284">
        <v>2</v>
      </c>
      <c r="R22284">
        <f t="shared" si="663"/>
        <v>0</v>
      </c>
    </row>
    <row r="22285" spans="1:18" x14ac:dyDescent="0.3">
      <c r="A22285" t="s">
        <v>1499</v>
      </c>
      <c r="B22285" s="1">
        <v>38372</v>
      </c>
      <c r="C22285" t="s">
        <v>16</v>
      </c>
      <c r="D22285" t="s">
        <v>1589</v>
      </c>
      <c r="E22285" t="s">
        <v>1590</v>
      </c>
      <c r="G22285" t="s">
        <v>19</v>
      </c>
      <c r="H22285" t="s">
        <v>126</v>
      </c>
      <c r="I22285" t="s">
        <v>21</v>
      </c>
      <c r="J22285" t="s">
        <v>22</v>
      </c>
      <c r="K22285">
        <v>23.7</v>
      </c>
      <c r="L22285">
        <v>95</v>
      </c>
      <c r="M22285" t="s">
        <v>922</v>
      </c>
      <c r="N22285">
        <v>95</v>
      </c>
      <c r="P22285" cm="1">
        <f t="array" ref="P22285">IF(Q22285&gt;0,INDEX(Q22285:Q44009,MATCH(TRUE,INDEX(Q22285:Q44009="",,),0)-1),"")</f>
        <v>3</v>
      </c>
      <c r="Q22285">
        <v>2</v>
      </c>
      <c r="R22285">
        <f t="shared" si="663"/>
        <v>0</v>
      </c>
    </row>
    <row r="22286" spans="1:18" x14ac:dyDescent="0.3">
      <c r="A22286" t="s">
        <v>1499</v>
      </c>
      <c r="B22286" s="1">
        <v>38372</v>
      </c>
      <c r="C22286" t="s">
        <v>16</v>
      </c>
      <c r="D22286" t="s">
        <v>1589</v>
      </c>
      <c r="E22286" t="s">
        <v>1590</v>
      </c>
      <c r="G22286" s="6" t="s">
        <v>29</v>
      </c>
      <c r="H22286" t="s">
        <v>43</v>
      </c>
      <c r="I22286" t="s">
        <v>26</v>
      </c>
      <c r="J22286" t="s">
        <v>27</v>
      </c>
      <c r="K22286">
        <v>60</v>
      </c>
      <c r="L22286">
        <v>10.5</v>
      </c>
      <c r="M22286" t="s">
        <v>922</v>
      </c>
      <c r="N22286">
        <v>10.5</v>
      </c>
      <c r="P22286" cm="1">
        <f t="array" ref="P22286">IF(Q22286&gt;0,INDEX(Q22286:Q44010,MATCH(TRUE,INDEX(Q22286:Q44010="",,),0)-1),"")</f>
        <v>3</v>
      </c>
      <c r="Q22286">
        <v>2</v>
      </c>
      <c r="R22286">
        <f t="shared" si="663"/>
        <v>0</v>
      </c>
    </row>
    <row r="22287" spans="1:18" x14ac:dyDescent="0.3">
      <c r="A22287" t="s">
        <v>1499</v>
      </c>
      <c r="B22287" s="1">
        <v>38372</v>
      </c>
      <c r="C22287" t="s">
        <v>16</v>
      </c>
      <c r="D22287" t="s">
        <v>1589</v>
      </c>
      <c r="E22287" t="s">
        <v>1590</v>
      </c>
      <c r="G22287" t="s">
        <v>19</v>
      </c>
      <c r="H22287" t="s">
        <v>20</v>
      </c>
      <c r="I22287" t="s">
        <v>21</v>
      </c>
      <c r="J22287" t="s">
        <v>22</v>
      </c>
      <c r="K22287">
        <v>44.8</v>
      </c>
      <c r="L22287">
        <v>375</v>
      </c>
      <c r="M22287" t="s">
        <v>955</v>
      </c>
      <c r="N22287">
        <v>375</v>
      </c>
      <c r="P22287" cm="1">
        <f t="array" ref="P22287">IF(Q22287&gt;0,INDEX(Q22287:Q44011,MATCH(TRUE,INDEX(Q22287:Q44011="",,),0)-1),"")</f>
        <v>3</v>
      </c>
      <c r="Q22287">
        <v>3</v>
      </c>
      <c r="R22287">
        <f t="shared" si="663"/>
        <v>0</v>
      </c>
    </row>
    <row r="22288" spans="1:18" x14ac:dyDescent="0.3">
      <c r="A22288" t="s">
        <v>1499</v>
      </c>
      <c r="B22288" s="1">
        <v>38372</v>
      </c>
      <c r="C22288" t="s">
        <v>16</v>
      </c>
      <c r="D22288" t="s">
        <v>1589</v>
      </c>
      <c r="E22288" t="s">
        <v>1590</v>
      </c>
      <c r="G22288" t="s">
        <v>19</v>
      </c>
      <c r="H22288" t="s">
        <v>126</v>
      </c>
      <c r="I22288" t="s">
        <v>21</v>
      </c>
      <c r="J22288" t="s">
        <v>22</v>
      </c>
      <c r="K22288">
        <v>23.7</v>
      </c>
      <c r="L22288">
        <v>95</v>
      </c>
      <c r="M22288" t="s">
        <v>955</v>
      </c>
      <c r="N22288">
        <v>101.01</v>
      </c>
      <c r="P22288" cm="1">
        <f t="array" ref="P22288">IF(Q22288&gt;0,INDEX(Q22288:Q44012,MATCH(TRUE,INDEX(Q22288:Q44012="",,),0)-1),"")</f>
        <v>3</v>
      </c>
      <c r="Q22288">
        <v>3</v>
      </c>
      <c r="R22288">
        <f t="shared" si="663"/>
        <v>0</v>
      </c>
    </row>
    <row r="22289" spans="1:18" x14ac:dyDescent="0.3">
      <c r="A22289" t="s">
        <v>1499</v>
      </c>
      <c r="B22289" s="1">
        <v>38372</v>
      </c>
      <c r="C22289" t="s">
        <v>16</v>
      </c>
      <c r="D22289" t="s">
        <v>1589</v>
      </c>
      <c r="E22289" t="s">
        <v>1590</v>
      </c>
      <c r="G22289" s="6" t="s">
        <v>29</v>
      </c>
      <c r="H22289" t="s">
        <v>43</v>
      </c>
      <c r="I22289" t="s">
        <v>26</v>
      </c>
      <c r="J22289" t="s">
        <v>27</v>
      </c>
      <c r="K22289">
        <v>60</v>
      </c>
      <c r="L22289">
        <v>10.5</v>
      </c>
      <c r="M22289" t="s">
        <v>955</v>
      </c>
      <c r="N22289">
        <v>10.5</v>
      </c>
      <c r="P22289" cm="1">
        <f t="array" ref="P22289">IF(Q22289&gt;0,INDEX(Q22289:Q44013,MATCH(TRUE,INDEX(Q22289:Q44013="",,),0)-1),"")</f>
        <v>3</v>
      </c>
      <c r="Q22289">
        <v>3</v>
      </c>
      <c r="R22289">
        <f t="shared" si="663"/>
        <v>0</v>
      </c>
    </row>
    <row r="22290" spans="1:18" x14ac:dyDescent="0.3">
      <c r="P22290" t="str" cm="1">
        <f t="array" ref="P22290">IF(Q22290&gt;0,INDEX(Q22290:Q44014,MATCH(TRUE,INDEX(Q22290:Q44014="",,),0)-1),"")</f>
        <v/>
      </c>
      <c r="R22290" t="str">
        <f t="shared" si="663"/>
        <v/>
      </c>
    </row>
    <row r="22291" spans="1:18" x14ac:dyDescent="0.3">
      <c r="A22291" t="s">
        <v>1499</v>
      </c>
      <c r="B22291" s="1">
        <v>38372</v>
      </c>
      <c r="C22291" t="s">
        <v>16</v>
      </c>
      <c r="D22291" t="s">
        <v>1591</v>
      </c>
      <c r="E22291" t="s">
        <v>1592</v>
      </c>
      <c r="G22291" t="s">
        <v>19</v>
      </c>
      <c r="H22291" t="s">
        <v>126</v>
      </c>
      <c r="I22291" t="s">
        <v>21</v>
      </c>
      <c r="J22291" t="s">
        <v>22</v>
      </c>
      <c r="K22291">
        <v>108.5</v>
      </c>
      <c r="L22291">
        <v>95</v>
      </c>
      <c r="M22291" t="s">
        <v>59</v>
      </c>
      <c r="N22291">
        <v>145</v>
      </c>
      <c r="O22291" t="s">
        <v>24</v>
      </c>
      <c r="P22291" cm="1">
        <f t="array" ref="P22291">IF(Q22291&gt;0,INDEX(Q22291:Q44015,MATCH(TRUE,INDEX(Q22291:Q44015="",,),0)-1),"")</f>
        <v>3</v>
      </c>
      <c r="Q22291">
        <f>INT((ROW()-22291)/7)+1</f>
        <v>1</v>
      </c>
      <c r="R22291">
        <f t="shared" si="663"/>
        <v>0</v>
      </c>
    </row>
    <row r="22292" spans="1:18" x14ac:dyDescent="0.3">
      <c r="A22292" t="s">
        <v>1499</v>
      </c>
      <c r="B22292" s="1">
        <v>38372</v>
      </c>
      <c r="C22292" t="s">
        <v>16</v>
      </c>
      <c r="D22292" t="s">
        <v>1591</v>
      </c>
      <c r="E22292" t="s">
        <v>1592</v>
      </c>
      <c r="G22292" t="s">
        <v>19</v>
      </c>
      <c r="H22292" t="s">
        <v>43</v>
      </c>
      <c r="I22292" t="s">
        <v>21</v>
      </c>
      <c r="J22292" t="s">
        <v>22</v>
      </c>
      <c r="K22292">
        <v>20.6</v>
      </c>
      <c r="L22292">
        <v>195</v>
      </c>
      <c r="M22292" t="s">
        <v>59</v>
      </c>
      <c r="N22292">
        <v>195</v>
      </c>
      <c r="O22292" t="s">
        <v>24</v>
      </c>
      <c r="P22292" cm="1">
        <f t="array" ref="P22292">IF(Q22292&gt;0,INDEX(Q22292:Q44016,MATCH(TRUE,INDEX(Q22292:Q44016="",,),0)-1),"")</f>
        <v>3</v>
      </c>
      <c r="Q22292">
        <f t="shared" ref="Q22292:Q22311" si="664">INT((ROW()-22291)/7)+1</f>
        <v>1</v>
      </c>
      <c r="R22292">
        <f t="shared" si="663"/>
        <v>0</v>
      </c>
    </row>
    <row r="22293" spans="1:18" x14ac:dyDescent="0.3">
      <c r="A22293" t="s">
        <v>1499</v>
      </c>
      <c r="B22293" s="1">
        <v>38372</v>
      </c>
      <c r="C22293" t="s">
        <v>16</v>
      </c>
      <c r="D22293" t="s">
        <v>1591</v>
      </c>
      <c r="E22293" t="s">
        <v>1592</v>
      </c>
      <c r="G22293" s="6" t="s">
        <v>29</v>
      </c>
      <c r="H22293" t="s">
        <v>30</v>
      </c>
      <c r="I22293" t="s">
        <v>21</v>
      </c>
      <c r="J22293" t="s">
        <v>22</v>
      </c>
      <c r="K22293">
        <v>3.7</v>
      </c>
      <c r="L22293">
        <v>115</v>
      </c>
      <c r="M22293" t="s">
        <v>59</v>
      </c>
      <c r="N22293">
        <v>115</v>
      </c>
      <c r="O22293" t="s">
        <v>24</v>
      </c>
      <c r="P22293" cm="1">
        <f t="array" ref="P22293">IF(Q22293&gt;0,INDEX(Q22293:Q44017,MATCH(TRUE,INDEX(Q22293:Q44017="",,),0)-1),"")</f>
        <v>3</v>
      </c>
      <c r="Q22293">
        <f t="shared" si="664"/>
        <v>1</v>
      </c>
      <c r="R22293">
        <f t="shared" si="663"/>
        <v>0</v>
      </c>
    </row>
    <row r="22294" spans="1:18" x14ac:dyDescent="0.3">
      <c r="A22294" t="s">
        <v>1499</v>
      </c>
      <c r="B22294" s="1">
        <v>38372</v>
      </c>
      <c r="C22294" t="s">
        <v>16</v>
      </c>
      <c r="D22294" t="s">
        <v>1591</v>
      </c>
      <c r="E22294" t="s">
        <v>1592</v>
      </c>
      <c r="G22294" s="6" t="s">
        <v>29</v>
      </c>
      <c r="H22294" t="s">
        <v>69</v>
      </c>
      <c r="I22294" t="s">
        <v>21</v>
      </c>
      <c r="J22294" t="s">
        <v>22</v>
      </c>
      <c r="K22294">
        <v>2.8</v>
      </c>
      <c r="L22294">
        <v>67</v>
      </c>
      <c r="M22294" t="s">
        <v>59</v>
      </c>
      <c r="N22294">
        <v>67</v>
      </c>
      <c r="O22294" t="s">
        <v>24</v>
      </c>
      <c r="P22294" cm="1">
        <f t="array" ref="P22294">IF(Q22294&gt;0,INDEX(Q22294:Q44018,MATCH(TRUE,INDEX(Q22294:Q44018="",,),0)-1),"")</f>
        <v>3</v>
      </c>
      <c r="Q22294">
        <f t="shared" si="664"/>
        <v>1</v>
      </c>
      <c r="R22294">
        <f t="shared" si="663"/>
        <v>0</v>
      </c>
    </row>
    <row r="22295" spans="1:18" x14ac:dyDescent="0.3">
      <c r="A22295" t="s">
        <v>1499</v>
      </c>
      <c r="B22295" s="1">
        <v>38372</v>
      </c>
      <c r="C22295" t="s">
        <v>16</v>
      </c>
      <c r="D22295" t="s">
        <v>1591</v>
      </c>
      <c r="E22295" t="s">
        <v>1592</v>
      </c>
      <c r="G22295" s="6" t="s">
        <v>29</v>
      </c>
      <c r="H22295" t="s">
        <v>30</v>
      </c>
      <c r="I22295" t="s">
        <v>26</v>
      </c>
      <c r="J22295" t="s">
        <v>27</v>
      </c>
      <c r="K22295">
        <v>12</v>
      </c>
      <c r="L22295">
        <v>12</v>
      </c>
      <c r="M22295" t="s">
        <v>59</v>
      </c>
      <c r="N22295">
        <v>12</v>
      </c>
      <c r="O22295" t="s">
        <v>24</v>
      </c>
      <c r="P22295" cm="1">
        <f t="array" ref="P22295">IF(Q22295&gt;0,INDEX(Q22295:Q44019,MATCH(TRUE,INDEX(Q22295:Q44019="",,),0)-1),"")</f>
        <v>3</v>
      </c>
      <c r="Q22295">
        <f t="shared" si="664"/>
        <v>1</v>
      </c>
      <c r="R22295">
        <f t="shared" si="663"/>
        <v>0</v>
      </c>
    </row>
    <row r="22296" spans="1:18" x14ac:dyDescent="0.3">
      <c r="A22296" t="s">
        <v>1499</v>
      </c>
      <c r="B22296" s="1">
        <v>38372</v>
      </c>
      <c r="C22296" t="s">
        <v>16</v>
      </c>
      <c r="D22296" t="s">
        <v>1591</v>
      </c>
      <c r="E22296" t="s">
        <v>1592</v>
      </c>
      <c r="G22296" s="6" t="s">
        <v>29</v>
      </c>
      <c r="H22296" t="s">
        <v>69</v>
      </c>
      <c r="I22296" t="s">
        <v>26</v>
      </c>
      <c r="J22296" t="s">
        <v>27</v>
      </c>
      <c r="K22296">
        <v>1</v>
      </c>
      <c r="L22296">
        <v>10</v>
      </c>
      <c r="M22296" t="s">
        <v>59</v>
      </c>
      <c r="N22296">
        <v>10</v>
      </c>
      <c r="O22296" t="s">
        <v>24</v>
      </c>
      <c r="P22296" cm="1">
        <f t="array" ref="P22296">IF(Q22296&gt;0,INDEX(Q22296:Q44020,MATCH(TRUE,INDEX(Q22296:Q44020="",,),0)-1),"")</f>
        <v>3</v>
      </c>
      <c r="Q22296">
        <f t="shared" si="664"/>
        <v>1</v>
      </c>
      <c r="R22296">
        <f t="shared" si="663"/>
        <v>0</v>
      </c>
    </row>
    <row r="22297" spans="1:18" x14ac:dyDescent="0.3">
      <c r="A22297" t="s">
        <v>1499</v>
      </c>
      <c r="B22297" s="1">
        <v>38372</v>
      </c>
      <c r="C22297" t="s">
        <v>16</v>
      </c>
      <c r="D22297" t="s">
        <v>1591</v>
      </c>
      <c r="E22297" t="s">
        <v>1592</v>
      </c>
      <c r="G22297" s="6" t="s">
        <v>29</v>
      </c>
      <c r="H22297" t="s">
        <v>43</v>
      </c>
      <c r="I22297" t="s">
        <v>26</v>
      </c>
      <c r="J22297" t="s">
        <v>27</v>
      </c>
      <c r="K22297">
        <v>150</v>
      </c>
      <c r="L22297">
        <v>10</v>
      </c>
      <c r="M22297" t="s">
        <v>59</v>
      </c>
      <c r="N22297">
        <v>10</v>
      </c>
      <c r="O22297" t="s">
        <v>24</v>
      </c>
      <c r="P22297" cm="1">
        <f t="array" ref="P22297">IF(Q22297&gt;0,INDEX(Q22297:Q44021,MATCH(TRUE,INDEX(Q22297:Q44021="",,),0)-1),"")</f>
        <v>3</v>
      </c>
      <c r="Q22297">
        <f t="shared" si="664"/>
        <v>1</v>
      </c>
      <c r="R22297">
        <f t="shared" si="663"/>
        <v>0</v>
      </c>
    </row>
    <row r="22298" spans="1:18" x14ac:dyDescent="0.3">
      <c r="A22298" t="s">
        <v>1499</v>
      </c>
      <c r="B22298" s="1">
        <v>38372</v>
      </c>
      <c r="C22298" t="s">
        <v>16</v>
      </c>
      <c r="D22298" t="s">
        <v>1591</v>
      </c>
      <c r="E22298" t="s">
        <v>1592</v>
      </c>
      <c r="G22298" t="s">
        <v>19</v>
      </c>
      <c r="H22298" t="s">
        <v>126</v>
      </c>
      <c r="I22298" t="s">
        <v>21</v>
      </c>
      <c r="J22298" t="s">
        <v>22</v>
      </c>
      <c r="K22298">
        <v>108.5</v>
      </c>
      <c r="L22298">
        <v>95</v>
      </c>
      <c r="M22298" t="s">
        <v>955</v>
      </c>
      <c r="N22298">
        <v>101.01</v>
      </c>
      <c r="P22298" cm="1">
        <f t="array" ref="P22298">IF(Q22298&gt;0,INDEX(Q22298:Q44022,MATCH(TRUE,INDEX(Q22298:Q44022="",,),0)-1),"")</f>
        <v>3</v>
      </c>
      <c r="Q22298">
        <f t="shared" si="664"/>
        <v>2</v>
      </c>
      <c r="R22298">
        <f t="shared" si="663"/>
        <v>0</v>
      </c>
    </row>
    <row r="22299" spans="1:18" x14ac:dyDescent="0.3">
      <c r="A22299" t="s">
        <v>1499</v>
      </c>
      <c r="B22299" s="1">
        <v>38372</v>
      </c>
      <c r="C22299" t="s">
        <v>16</v>
      </c>
      <c r="D22299" t="s">
        <v>1591</v>
      </c>
      <c r="E22299" t="s">
        <v>1592</v>
      </c>
      <c r="G22299" t="s">
        <v>19</v>
      </c>
      <c r="H22299" t="s">
        <v>43</v>
      </c>
      <c r="I22299" t="s">
        <v>21</v>
      </c>
      <c r="J22299" t="s">
        <v>22</v>
      </c>
      <c r="K22299">
        <v>20.6</v>
      </c>
      <c r="L22299">
        <v>195</v>
      </c>
      <c r="M22299" t="s">
        <v>955</v>
      </c>
      <c r="N22299">
        <v>195</v>
      </c>
      <c r="P22299" cm="1">
        <f t="array" ref="P22299">IF(Q22299&gt;0,INDEX(Q22299:Q44023,MATCH(TRUE,INDEX(Q22299:Q44023="",,),0)-1),"")</f>
        <v>3</v>
      </c>
      <c r="Q22299">
        <f t="shared" si="664"/>
        <v>2</v>
      </c>
      <c r="R22299">
        <f t="shared" si="663"/>
        <v>0</v>
      </c>
    </row>
    <row r="22300" spans="1:18" x14ac:dyDescent="0.3">
      <c r="A22300" t="s">
        <v>1499</v>
      </c>
      <c r="B22300" s="1">
        <v>38372</v>
      </c>
      <c r="C22300" t="s">
        <v>16</v>
      </c>
      <c r="D22300" t="s">
        <v>1591</v>
      </c>
      <c r="E22300" t="s">
        <v>1592</v>
      </c>
      <c r="G22300" s="6" t="s">
        <v>29</v>
      </c>
      <c r="H22300" t="s">
        <v>30</v>
      </c>
      <c r="I22300" t="s">
        <v>21</v>
      </c>
      <c r="J22300" t="s">
        <v>22</v>
      </c>
      <c r="K22300">
        <v>3.7</v>
      </c>
      <c r="L22300">
        <v>115</v>
      </c>
      <c r="M22300" t="s">
        <v>955</v>
      </c>
      <c r="N22300">
        <v>115</v>
      </c>
      <c r="P22300" cm="1">
        <f t="array" ref="P22300">IF(Q22300&gt;0,INDEX(Q22300:Q44024,MATCH(TRUE,INDEX(Q22300:Q44024="",,),0)-1),"")</f>
        <v>3</v>
      </c>
      <c r="Q22300">
        <f t="shared" si="664"/>
        <v>2</v>
      </c>
      <c r="R22300">
        <f t="shared" si="663"/>
        <v>0</v>
      </c>
    </row>
    <row r="22301" spans="1:18" x14ac:dyDescent="0.3">
      <c r="A22301" t="s">
        <v>1499</v>
      </c>
      <c r="B22301" s="1">
        <v>38372</v>
      </c>
      <c r="C22301" t="s">
        <v>16</v>
      </c>
      <c r="D22301" t="s">
        <v>1591</v>
      </c>
      <c r="E22301" t="s">
        <v>1592</v>
      </c>
      <c r="G22301" s="6" t="s">
        <v>29</v>
      </c>
      <c r="H22301" t="s">
        <v>69</v>
      </c>
      <c r="I22301" t="s">
        <v>21</v>
      </c>
      <c r="J22301" t="s">
        <v>22</v>
      </c>
      <c r="K22301">
        <v>2.8</v>
      </c>
      <c r="L22301">
        <v>67</v>
      </c>
      <c r="M22301" t="s">
        <v>955</v>
      </c>
      <c r="N22301">
        <v>67</v>
      </c>
      <c r="P22301" cm="1">
        <f t="array" ref="P22301">IF(Q22301&gt;0,INDEX(Q22301:Q44025,MATCH(TRUE,INDEX(Q22301:Q44025="",,),0)-1),"")</f>
        <v>3</v>
      </c>
      <c r="Q22301">
        <f t="shared" si="664"/>
        <v>2</v>
      </c>
      <c r="R22301">
        <f t="shared" si="663"/>
        <v>0</v>
      </c>
    </row>
    <row r="22302" spans="1:18" x14ac:dyDescent="0.3">
      <c r="A22302" t="s">
        <v>1499</v>
      </c>
      <c r="B22302" s="1">
        <v>38372</v>
      </c>
      <c r="C22302" t="s">
        <v>16</v>
      </c>
      <c r="D22302" t="s">
        <v>1591</v>
      </c>
      <c r="E22302" t="s">
        <v>1592</v>
      </c>
      <c r="G22302" s="6" t="s">
        <v>29</v>
      </c>
      <c r="H22302" t="s">
        <v>30</v>
      </c>
      <c r="I22302" t="s">
        <v>26</v>
      </c>
      <c r="J22302" t="s">
        <v>27</v>
      </c>
      <c r="K22302">
        <v>12</v>
      </c>
      <c r="L22302">
        <v>12</v>
      </c>
      <c r="M22302" t="s">
        <v>955</v>
      </c>
      <c r="N22302">
        <v>12</v>
      </c>
      <c r="P22302" cm="1">
        <f t="array" ref="P22302">IF(Q22302&gt;0,INDEX(Q22302:Q44026,MATCH(TRUE,INDEX(Q22302:Q44026="",,),0)-1),"")</f>
        <v>3</v>
      </c>
      <c r="Q22302">
        <f t="shared" si="664"/>
        <v>2</v>
      </c>
      <c r="R22302">
        <f t="shared" si="663"/>
        <v>0</v>
      </c>
    </row>
    <row r="22303" spans="1:18" x14ac:dyDescent="0.3">
      <c r="A22303" t="s">
        <v>1499</v>
      </c>
      <c r="B22303" s="1">
        <v>38372</v>
      </c>
      <c r="C22303" t="s">
        <v>16</v>
      </c>
      <c r="D22303" t="s">
        <v>1591</v>
      </c>
      <c r="E22303" t="s">
        <v>1592</v>
      </c>
      <c r="G22303" s="6" t="s">
        <v>29</v>
      </c>
      <c r="H22303" t="s">
        <v>69</v>
      </c>
      <c r="I22303" t="s">
        <v>26</v>
      </c>
      <c r="J22303" t="s">
        <v>27</v>
      </c>
      <c r="K22303">
        <v>1</v>
      </c>
      <c r="L22303">
        <v>10</v>
      </c>
      <c r="M22303" t="s">
        <v>955</v>
      </c>
      <c r="N22303">
        <v>10</v>
      </c>
      <c r="P22303" cm="1">
        <f t="array" ref="P22303">IF(Q22303&gt;0,INDEX(Q22303:Q44027,MATCH(TRUE,INDEX(Q22303:Q44027="",,),0)-1),"")</f>
        <v>3</v>
      </c>
      <c r="Q22303">
        <f t="shared" si="664"/>
        <v>2</v>
      </c>
      <c r="R22303">
        <f t="shared" si="663"/>
        <v>0</v>
      </c>
    </row>
    <row r="22304" spans="1:18" x14ac:dyDescent="0.3">
      <c r="A22304" t="s">
        <v>1499</v>
      </c>
      <c r="B22304" s="1">
        <v>38372</v>
      </c>
      <c r="C22304" t="s">
        <v>16</v>
      </c>
      <c r="D22304" t="s">
        <v>1591</v>
      </c>
      <c r="E22304" t="s">
        <v>1592</v>
      </c>
      <c r="G22304" s="6" t="s">
        <v>29</v>
      </c>
      <c r="H22304" t="s">
        <v>43</v>
      </c>
      <c r="I22304" t="s">
        <v>26</v>
      </c>
      <c r="J22304" t="s">
        <v>27</v>
      </c>
      <c r="K22304">
        <v>150</v>
      </c>
      <c r="L22304">
        <v>10</v>
      </c>
      <c r="M22304" t="s">
        <v>955</v>
      </c>
      <c r="N22304">
        <v>10</v>
      </c>
      <c r="P22304" cm="1">
        <f t="array" ref="P22304">IF(Q22304&gt;0,INDEX(Q22304:Q44028,MATCH(TRUE,INDEX(Q22304:Q44028="",,),0)-1),"")</f>
        <v>3</v>
      </c>
      <c r="Q22304">
        <f t="shared" si="664"/>
        <v>2</v>
      </c>
      <c r="R22304">
        <f t="shared" si="663"/>
        <v>0</v>
      </c>
    </row>
    <row r="22305" spans="1:18" x14ac:dyDescent="0.3">
      <c r="A22305" t="s">
        <v>1499</v>
      </c>
      <c r="B22305" s="1">
        <v>38372</v>
      </c>
      <c r="C22305" t="s">
        <v>16</v>
      </c>
      <c r="D22305" t="s">
        <v>1591</v>
      </c>
      <c r="E22305" t="s">
        <v>1592</v>
      </c>
      <c r="G22305" t="s">
        <v>19</v>
      </c>
      <c r="H22305" t="s">
        <v>126</v>
      </c>
      <c r="I22305" t="s">
        <v>21</v>
      </c>
      <c r="J22305" t="s">
        <v>22</v>
      </c>
      <c r="K22305">
        <v>108.5</v>
      </c>
      <c r="L22305">
        <v>95</v>
      </c>
      <c r="M22305" t="s">
        <v>922</v>
      </c>
      <c r="N22305">
        <v>100</v>
      </c>
      <c r="P22305" cm="1">
        <f t="array" ref="P22305">IF(Q22305&gt;0,INDEX(Q22305:Q44029,MATCH(TRUE,INDEX(Q22305:Q44029="",,),0)-1),"")</f>
        <v>3</v>
      </c>
      <c r="Q22305">
        <f t="shared" si="664"/>
        <v>3</v>
      </c>
      <c r="R22305">
        <f t="shared" si="663"/>
        <v>0</v>
      </c>
    </row>
    <row r="22306" spans="1:18" x14ac:dyDescent="0.3">
      <c r="A22306" t="s">
        <v>1499</v>
      </c>
      <c r="B22306" s="1">
        <v>38372</v>
      </c>
      <c r="C22306" t="s">
        <v>16</v>
      </c>
      <c r="D22306" t="s">
        <v>1591</v>
      </c>
      <c r="E22306" t="s">
        <v>1592</v>
      </c>
      <c r="G22306" t="s">
        <v>19</v>
      </c>
      <c r="H22306" t="s">
        <v>43</v>
      </c>
      <c r="I22306" t="s">
        <v>21</v>
      </c>
      <c r="J22306" t="s">
        <v>22</v>
      </c>
      <c r="K22306">
        <v>20.6</v>
      </c>
      <c r="L22306">
        <v>195</v>
      </c>
      <c r="M22306" t="s">
        <v>922</v>
      </c>
      <c r="N22306">
        <v>200</v>
      </c>
      <c r="P22306" cm="1">
        <f t="array" ref="P22306">IF(Q22306&gt;0,INDEX(Q22306:Q44030,MATCH(TRUE,INDEX(Q22306:Q44030="",,),0)-1),"")</f>
        <v>3</v>
      </c>
      <c r="Q22306">
        <f t="shared" si="664"/>
        <v>3</v>
      </c>
      <c r="R22306">
        <f t="shared" si="663"/>
        <v>0</v>
      </c>
    </row>
    <row r="22307" spans="1:18" x14ac:dyDescent="0.3">
      <c r="A22307" t="s">
        <v>1499</v>
      </c>
      <c r="B22307" s="1">
        <v>38372</v>
      </c>
      <c r="C22307" t="s">
        <v>16</v>
      </c>
      <c r="D22307" t="s">
        <v>1591</v>
      </c>
      <c r="E22307" t="s">
        <v>1592</v>
      </c>
      <c r="G22307" s="6" t="s">
        <v>29</v>
      </c>
      <c r="H22307" t="s">
        <v>30</v>
      </c>
      <c r="I22307" t="s">
        <v>21</v>
      </c>
      <c r="J22307" t="s">
        <v>22</v>
      </c>
      <c r="K22307">
        <v>3.7</v>
      </c>
      <c r="L22307">
        <v>115</v>
      </c>
      <c r="M22307" t="s">
        <v>922</v>
      </c>
      <c r="N22307">
        <v>115</v>
      </c>
      <c r="P22307" cm="1">
        <f t="array" ref="P22307">IF(Q22307&gt;0,INDEX(Q22307:Q44031,MATCH(TRUE,INDEX(Q22307:Q44031="",,),0)-1),"")</f>
        <v>3</v>
      </c>
      <c r="Q22307">
        <f t="shared" si="664"/>
        <v>3</v>
      </c>
      <c r="R22307">
        <f t="shared" si="663"/>
        <v>0</v>
      </c>
    </row>
    <row r="22308" spans="1:18" x14ac:dyDescent="0.3">
      <c r="A22308" t="s">
        <v>1499</v>
      </c>
      <c r="B22308" s="1">
        <v>38372</v>
      </c>
      <c r="C22308" t="s">
        <v>16</v>
      </c>
      <c r="D22308" t="s">
        <v>1591</v>
      </c>
      <c r="E22308" t="s">
        <v>1592</v>
      </c>
      <c r="G22308" s="6" t="s">
        <v>29</v>
      </c>
      <c r="H22308" t="s">
        <v>69</v>
      </c>
      <c r="I22308" t="s">
        <v>21</v>
      </c>
      <c r="J22308" t="s">
        <v>22</v>
      </c>
      <c r="K22308">
        <v>2.8</v>
      </c>
      <c r="L22308">
        <v>67</v>
      </c>
      <c r="M22308" t="s">
        <v>922</v>
      </c>
      <c r="N22308">
        <v>67</v>
      </c>
      <c r="P22308" cm="1">
        <f t="array" ref="P22308">IF(Q22308&gt;0,INDEX(Q22308:Q44032,MATCH(TRUE,INDEX(Q22308:Q44032="",,),0)-1),"")</f>
        <v>3</v>
      </c>
      <c r="Q22308">
        <f t="shared" si="664"/>
        <v>3</v>
      </c>
      <c r="R22308">
        <f t="shared" si="663"/>
        <v>0</v>
      </c>
    </row>
    <row r="22309" spans="1:18" x14ac:dyDescent="0.3">
      <c r="A22309" t="s">
        <v>1499</v>
      </c>
      <c r="B22309" s="1">
        <v>38372</v>
      </c>
      <c r="C22309" t="s">
        <v>16</v>
      </c>
      <c r="D22309" t="s">
        <v>1591</v>
      </c>
      <c r="E22309" t="s">
        <v>1592</v>
      </c>
      <c r="G22309" s="6" t="s">
        <v>29</v>
      </c>
      <c r="H22309" t="s">
        <v>30</v>
      </c>
      <c r="I22309" t="s">
        <v>26</v>
      </c>
      <c r="J22309" t="s">
        <v>27</v>
      </c>
      <c r="K22309">
        <v>12</v>
      </c>
      <c r="L22309">
        <v>12</v>
      </c>
      <c r="M22309" t="s">
        <v>922</v>
      </c>
      <c r="N22309">
        <v>12</v>
      </c>
      <c r="P22309" cm="1">
        <f t="array" ref="P22309">IF(Q22309&gt;0,INDEX(Q22309:Q44033,MATCH(TRUE,INDEX(Q22309:Q44033="",,),0)-1),"")</f>
        <v>3</v>
      </c>
      <c r="Q22309">
        <f t="shared" si="664"/>
        <v>3</v>
      </c>
      <c r="R22309">
        <f t="shared" si="663"/>
        <v>0</v>
      </c>
    </row>
    <row r="22310" spans="1:18" x14ac:dyDescent="0.3">
      <c r="A22310" t="s">
        <v>1499</v>
      </c>
      <c r="B22310" s="1">
        <v>38372</v>
      </c>
      <c r="C22310" t="s">
        <v>16</v>
      </c>
      <c r="D22310" t="s">
        <v>1591</v>
      </c>
      <c r="E22310" t="s">
        <v>1592</v>
      </c>
      <c r="G22310" s="6" t="s">
        <v>29</v>
      </c>
      <c r="H22310" t="s">
        <v>69</v>
      </c>
      <c r="I22310" t="s">
        <v>26</v>
      </c>
      <c r="J22310" t="s">
        <v>27</v>
      </c>
      <c r="K22310">
        <v>1</v>
      </c>
      <c r="L22310">
        <v>10</v>
      </c>
      <c r="M22310" t="s">
        <v>922</v>
      </c>
      <c r="N22310">
        <v>10</v>
      </c>
      <c r="P22310" cm="1">
        <f t="array" ref="P22310">IF(Q22310&gt;0,INDEX(Q22310:Q44034,MATCH(TRUE,INDEX(Q22310:Q44034="",,),0)-1),"")</f>
        <v>3</v>
      </c>
      <c r="Q22310">
        <f t="shared" si="664"/>
        <v>3</v>
      </c>
      <c r="R22310">
        <f t="shared" si="663"/>
        <v>0</v>
      </c>
    </row>
    <row r="22311" spans="1:18" x14ac:dyDescent="0.3">
      <c r="A22311" t="s">
        <v>1499</v>
      </c>
      <c r="B22311" s="1">
        <v>38372</v>
      </c>
      <c r="C22311" t="s">
        <v>16</v>
      </c>
      <c r="D22311" t="s">
        <v>1591</v>
      </c>
      <c r="E22311" t="s">
        <v>1592</v>
      </c>
      <c r="G22311" s="6" t="s">
        <v>29</v>
      </c>
      <c r="H22311" t="s">
        <v>43</v>
      </c>
      <c r="I22311" t="s">
        <v>26</v>
      </c>
      <c r="J22311" t="s">
        <v>27</v>
      </c>
      <c r="K22311">
        <v>150</v>
      </c>
      <c r="L22311">
        <v>10</v>
      </c>
      <c r="M22311" t="s">
        <v>922</v>
      </c>
      <c r="N22311">
        <v>10</v>
      </c>
      <c r="P22311" cm="1">
        <f t="array" ref="P22311">IF(Q22311&gt;0,INDEX(Q22311:Q44035,MATCH(TRUE,INDEX(Q22311:Q44035="",,),0)-1),"")</f>
        <v>3</v>
      </c>
      <c r="Q22311">
        <f t="shared" si="664"/>
        <v>3</v>
      </c>
      <c r="R22311">
        <f t="shared" si="663"/>
        <v>0</v>
      </c>
    </row>
    <row r="22312" spans="1:18" x14ac:dyDescent="0.3">
      <c r="P22312" t="str" cm="1">
        <f t="array" ref="P22312">IF(Q22312&gt;0,INDEX(Q22312:Q44036,MATCH(TRUE,INDEX(Q22312:Q44036="",,),0)-1),"")</f>
        <v/>
      </c>
      <c r="R22312" t="str">
        <f t="shared" si="663"/>
        <v/>
      </c>
    </row>
    <row r="22313" spans="1:18" x14ac:dyDescent="0.3">
      <c r="A22313" t="s">
        <v>1499</v>
      </c>
      <c r="B22313" s="1">
        <v>38372</v>
      </c>
      <c r="C22313" t="s">
        <v>16</v>
      </c>
      <c r="D22313" t="s">
        <v>1593</v>
      </c>
      <c r="E22313" t="s">
        <v>1594</v>
      </c>
      <c r="G22313" t="s">
        <v>19</v>
      </c>
      <c r="H22313" t="s">
        <v>30</v>
      </c>
      <c r="I22313" t="s">
        <v>26</v>
      </c>
      <c r="J22313" t="s">
        <v>27</v>
      </c>
      <c r="K22313">
        <v>294</v>
      </c>
      <c r="L22313">
        <v>10.199999999999999</v>
      </c>
      <c r="M22313" t="s">
        <v>74</v>
      </c>
      <c r="N22313">
        <v>104.88</v>
      </c>
      <c r="O22313" t="s">
        <v>24</v>
      </c>
      <c r="P22313" cm="1">
        <f t="array" ref="P22313">IF(Q22313&gt;0,INDEX(Q22313:Q44037,MATCH(TRUE,INDEX(Q22313:Q44037="",,),0)-1),"")</f>
        <v>4</v>
      </c>
      <c r="Q22313">
        <f>INT((ROW()-22313)/6)+1</f>
        <v>1</v>
      </c>
      <c r="R22313">
        <f t="shared" si="663"/>
        <v>0</v>
      </c>
    </row>
    <row r="22314" spans="1:18" x14ac:dyDescent="0.3">
      <c r="A22314" t="s">
        <v>1499</v>
      </c>
      <c r="B22314" s="1">
        <v>38372</v>
      </c>
      <c r="C22314" t="s">
        <v>16</v>
      </c>
      <c r="D22314" t="s">
        <v>1593</v>
      </c>
      <c r="E22314" t="s">
        <v>1594</v>
      </c>
      <c r="G22314" t="s">
        <v>19</v>
      </c>
      <c r="H22314" t="s">
        <v>28</v>
      </c>
      <c r="I22314" t="s">
        <v>26</v>
      </c>
      <c r="J22314" t="s">
        <v>27</v>
      </c>
      <c r="K22314">
        <v>1246</v>
      </c>
      <c r="L22314">
        <v>13.9</v>
      </c>
      <c r="M22314" t="s">
        <v>74</v>
      </c>
      <c r="N22314">
        <v>13.9</v>
      </c>
      <c r="O22314" t="s">
        <v>24</v>
      </c>
      <c r="P22314" cm="1">
        <f t="array" ref="P22314">IF(Q22314&gt;0,INDEX(Q22314:Q44038,MATCH(TRUE,INDEX(Q22314:Q44038="",,),0)-1),"")</f>
        <v>4</v>
      </c>
      <c r="Q22314">
        <f t="shared" ref="Q22314:Q22336" si="665">INT((ROW()-22313)/6)+1</f>
        <v>1</v>
      </c>
      <c r="R22314">
        <f t="shared" si="663"/>
        <v>0</v>
      </c>
    </row>
    <row r="22315" spans="1:18" x14ac:dyDescent="0.3">
      <c r="A22315" t="s">
        <v>1499</v>
      </c>
      <c r="B22315" s="1">
        <v>38372</v>
      </c>
      <c r="C22315" t="s">
        <v>16</v>
      </c>
      <c r="D22315" t="s">
        <v>1593</v>
      </c>
      <c r="E22315" t="s">
        <v>1594</v>
      </c>
      <c r="G22315" t="s">
        <v>19</v>
      </c>
      <c r="H22315" t="s">
        <v>63</v>
      </c>
      <c r="I22315" t="s">
        <v>26</v>
      </c>
      <c r="J22315" t="s">
        <v>27</v>
      </c>
      <c r="K22315">
        <v>243</v>
      </c>
      <c r="L22315">
        <v>13</v>
      </c>
      <c r="M22315" t="s">
        <v>74</v>
      </c>
      <c r="N22315">
        <v>13</v>
      </c>
      <c r="O22315" t="s">
        <v>24</v>
      </c>
      <c r="P22315" cm="1">
        <f t="array" ref="P22315">IF(Q22315&gt;0,INDEX(Q22315:Q44039,MATCH(TRUE,INDEX(Q22315:Q44039="",,),0)-1),"")</f>
        <v>4</v>
      </c>
      <c r="Q22315">
        <f t="shared" si="665"/>
        <v>1</v>
      </c>
      <c r="R22315">
        <f t="shared" si="663"/>
        <v>0</v>
      </c>
    </row>
    <row r="22316" spans="1:18" x14ac:dyDescent="0.3">
      <c r="A22316" t="s">
        <v>1499</v>
      </c>
      <c r="B22316" s="1">
        <v>38372</v>
      </c>
      <c r="C22316" t="s">
        <v>16</v>
      </c>
      <c r="D22316" t="s">
        <v>1593</v>
      </c>
      <c r="E22316" t="s">
        <v>1594</v>
      </c>
      <c r="G22316" s="6" t="s">
        <v>29</v>
      </c>
      <c r="H22316" t="s">
        <v>30</v>
      </c>
      <c r="I22316" t="s">
        <v>21</v>
      </c>
      <c r="J22316" t="s">
        <v>22</v>
      </c>
      <c r="K22316">
        <v>5.5</v>
      </c>
      <c r="L22316">
        <v>73</v>
      </c>
      <c r="M22316" t="s">
        <v>74</v>
      </c>
      <c r="N22316">
        <v>73</v>
      </c>
      <c r="O22316" t="s">
        <v>24</v>
      </c>
      <c r="P22316" cm="1">
        <f t="array" ref="P22316">IF(Q22316&gt;0,INDEX(Q22316:Q44040,MATCH(TRUE,INDEX(Q22316:Q44040="",,),0)-1),"")</f>
        <v>4</v>
      </c>
      <c r="Q22316">
        <f t="shared" si="665"/>
        <v>1</v>
      </c>
      <c r="R22316">
        <f t="shared" si="663"/>
        <v>0</v>
      </c>
    </row>
    <row r="22317" spans="1:18" x14ac:dyDescent="0.3">
      <c r="A22317" t="s">
        <v>1499</v>
      </c>
      <c r="B22317" s="1">
        <v>38372</v>
      </c>
      <c r="C22317" t="s">
        <v>16</v>
      </c>
      <c r="D22317" t="s">
        <v>1593</v>
      </c>
      <c r="E22317" t="s">
        <v>1594</v>
      </c>
      <c r="G22317" s="6" t="s">
        <v>29</v>
      </c>
      <c r="H22317" t="s">
        <v>69</v>
      </c>
      <c r="I22317" t="s">
        <v>26</v>
      </c>
      <c r="J22317" t="s">
        <v>27</v>
      </c>
      <c r="K22317">
        <v>20</v>
      </c>
      <c r="L22317">
        <v>8.4</v>
      </c>
      <c r="M22317" t="s">
        <v>74</v>
      </c>
      <c r="N22317">
        <v>8.4</v>
      </c>
      <c r="O22317" t="s">
        <v>24</v>
      </c>
      <c r="P22317" cm="1">
        <f t="array" ref="P22317">IF(Q22317&gt;0,INDEX(Q22317:Q44041,MATCH(TRUE,INDEX(Q22317:Q44041="",,),0)-1),"")</f>
        <v>4</v>
      </c>
      <c r="Q22317">
        <f t="shared" si="665"/>
        <v>1</v>
      </c>
      <c r="R22317">
        <f t="shared" si="663"/>
        <v>0</v>
      </c>
    </row>
    <row r="22318" spans="1:18" x14ac:dyDescent="0.3">
      <c r="A22318" t="s">
        <v>1499</v>
      </c>
      <c r="B22318" s="1">
        <v>38372</v>
      </c>
      <c r="C22318" t="s">
        <v>16</v>
      </c>
      <c r="D22318" t="s">
        <v>1593</v>
      </c>
      <c r="E22318" t="s">
        <v>1594</v>
      </c>
      <c r="G22318" s="6" t="s">
        <v>29</v>
      </c>
      <c r="H22318" t="s">
        <v>154</v>
      </c>
      <c r="I22318" t="s">
        <v>26</v>
      </c>
      <c r="J22318" t="s">
        <v>27</v>
      </c>
      <c r="K22318">
        <v>15</v>
      </c>
      <c r="L22318">
        <v>7.2</v>
      </c>
      <c r="M22318" t="s">
        <v>74</v>
      </c>
      <c r="N22318">
        <v>7.2</v>
      </c>
      <c r="O22318" t="s">
        <v>24</v>
      </c>
      <c r="P22318" cm="1">
        <f t="array" ref="P22318">IF(Q22318&gt;0,INDEX(Q22318:Q44042,MATCH(TRUE,INDEX(Q22318:Q44042="",,),0)-1),"")</f>
        <v>4</v>
      </c>
      <c r="Q22318">
        <f t="shared" si="665"/>
        <v>1</v>
      </c>
      <c r="R22318">
        <f t="shared" si="663"/>
        <v>0</v>
      </c>
    </row>
    <row r="22319" spans="1:18" x14ac:dyDescent="0.3">
      <c r="A22319" t="s">
        <v>1499</v>
      </c>
      <c r="B22319" s="1">
        <v>38372</v>
      </c>
      <c r="C22319" t="s">
        <v>16</v>
      </c>
      <c r="D22319" t="s">
        <v>1593</v>
      </c>
      <c r="E22319" t="s">
        <v>1594</v>
      </c>
      <c r="G22319" t="s">
        <v>19</v>
      </c>
      <c r="H22319" t="s">
        <v>30</v>
      </c>
      <c r="I22319" t="s">
        <v>26</v>
      </c>
      <c r="J22319" t="s">
        <v>27</v>
      </c>
      <c r="K22319">
        <v>294</v>
      </c>
      <c r="L22319">
        <v>10.199999999999999</v>
      </c>
      <c r="M22319" t="s">
        <v>922</v>
      </c>
      <c r="N22319">
        <v>23</v>
      </c>
      <c r="P22319" cm="1">
        <f t="array" ref="P22319">IF(Q22319&gt;0,INDEX(Q22319:Q44043,MATCH(TRUE,INDEX(Q22319:Q44043="",,),0)-1),"")</f>
        <v>4</v>
      </c>
      <c r="Q22319">
        <f t="shared" si="665"/>
        <v>2</v>
      </c>
      <c r="R22319">
        <f t="shared" si="663"/>
        <v>0</v>
      </c>
    </row>
    <row r="22320" spans="1:18" x14ac:dyDescent="0.3">
      <c r="A22320" t="s">
        <v>1499</v>
      </c>
      <c r="B22320" s="1">
        <v>38372</v>
      </c>
      <c r="C22320" t="s">
        <v>16</v>
      </c>
      <c r="D22320" t="s">
        <v>1593</v>
      </c>
      <c r="E22320" t="s">
        <v>1594</v>
      </c>
      <c r="G22320" t="s">
        <v>19</v>
      </c>
      <c r="H22320" t="s">
        <v>28</v>
      </c>
      <c r="I22320" t="s">
        <v>26</v>
      </c>
      <c r="J22320" t="s">
        <v>27</v>
      </c>
      <c r="K22320">
        <v>1246</v>
      </c>
      <c r="L22320">
        <v>13.9</v>
      </c>
      <c r="M22320" t="s">
        <v>922</v>
      </c>
      <c r="N22320">
        <v>27.8</v>
      </c>
      <c r="P22320" cm="1">
        <f t="array" ref="P22320">IF(Q22320&gt;0,INDEX(Q22320:Q44044,MATCH(TRUE,INDEX(Q22320:Q44044="",,),0)-1),"")</f>
        <v>4</v>
      </c>
      <c r="Q22320">
        <f t="shared" si="665"/>
        <v>2</v>
      </c>
      <c r="R22320">
        <f t="shared" ref="R22320:R22383" si="666">IF(P22320="","",0)</f>
        <v>0</v>
      </c>
    </row>
    <row r="22321" spans="1:18" x14ac:dyDescent="0.3">
      <c r="A22321" t="s">
        <v>1499</v>
      </c>
      <c r="B22321" s="1">
        <v>38372</v>
      </c>
      <c r="C22321" t="s">
        <v>16</v>
      </c>
      <c r="D22321" t="s">
        <v>1593</v>
      </c>
      <c r="E22321" t="s">
        <v>1594</v>
      </c>
      <c r="G22321" t="s">
        <v>19</v>
      </c>
      <c r="H22321" t="s">
        <v>63</v>
      </c>
      <c r="I22321" t="s">
        <v>26</v>
      </c>
      <c r="J22321" t="s">
        <v>27</v>
      </c>
      <c r="K22321">
        <v>243</v>
      </c>
      <c r="L22321">
        <v>13</v>
      </c>
      <c r="M22321" t="s">
        <v>922</v>
      </c>
      <c r="N22321">
        <v>28</v>
      </c>
      <c r="P22321" cm="1">
        <f t="array" ref="P22321">IF(Q22321&gt;0,INDEX(Q22321:Q44045,MATCH(TRUE,INDEX(Q22321:Q44045="",,),0)-1),"")</f>
        <v>4</v>
      </c>
      <c r="Q22321">
        <f t="shared" si="665"/>
        <v>2</v>
      </c>
      <c r="R22321">
        <f t="shared" si="666"/>
        <v>0</v>
      </c>
    </row>
    <row r="22322" spans="1:18" x14ac:dyDescent="0.3">
      <c r="A22322" t="s">
        <v>1499</v>
      </c>
      <c r="B22322" s="1">
        <v>38372</v>
      </c>
      <c r="C22322" t="s">
        <v>16</v>
      </c>
      <c r="D22322" t="s">
        <v>1593</v>
      </c>
      <c r="E22322" t="s">
        <v>1594</v>
      </c>
      <c r="G22322" s="6" t="s">
        <v>29</v>
      </c>
      <c r="H22322" t="s">
        <v>30</v>
      </c>
      <c r="I22322" t="s">
        <v>21</v>
      </c>
      <c r="J22322" t="s">
        <v>22</v>
      </c>
      <c r="K22322">
        <v>5.5</v>
      </c>
      <c r="L22322">
        <v>73</v>
      </c>
      <c r="M22322" t="s">
        <v>922</v>
      </c>
      <c r="N22322">
        <v>73</v>
      </c>
      <c r="P22322" cm="1">
        <f t="array" ref="P22322">IF(Q22322&gt;0,INDEX(Q22322:Q44046,MATCH(TRUE,INDEX(Q22322:Q44046="",,),0)-1),"")</f>
        <v>4</v>
      </c>
      <c r="Q22322">
        <f t="shared" si="665"/>
        <v>2</v>
      </c>
      <c r="R22322">
        <f t="shared" si="666"/>
        <v>0</v>
      </c>
    </row>
    <row r="22323" spans="1:18" x14ac:dyDescent="0.3">
      <c r="A22323" t="s">
        <v>1499</v>
      </c>
      <c r="B22323" s="1">
        <v>38372</v>
      </c>
      <c r="C22323" t="s">
        <v>16</v>
      </c>
      <c r="D22323" t="s">
        <v>1593</v>
      </c>
      <c r="E22323" t="s">
        <v>1594</v>
      </c>
      <c r="G22323" s="6" t="s">
        <v>29</v>
      </c>
      <c r="H22323" t="s">
        <v>69</v>
      </c>
      <c r="I22323" t="s">
        <v>26</v>
      </c>
      <c r="J22323" t="s">
        <v>27</v>
      </c>
      <c r="K22323">
        <v>20</v>
      </c>
      <c r="L22323">
        <v>8.4</v>
      </c>
      <c r="M22323" t="s">
        <v>922</v>
      </c>
      <c r="N22323">
        <v>8.4</v>
      </c>
      <c r="P22323" cm="1">
        <f t="array" ref="P22323">IF(Q22323&gt;0,INDEX(Q22323:Q44047,MATCH(TRUE,INDEX(Q22323:Q44047="",,),0)-1),"")</f>
        <v>4</v>
      </c>
      <c r="Q22323">
        <f t="shared" si="665"/>
        <v>2</v>
      </c>
      <c r="R22323">
        <f t="shared" si="666"/>
        <v>0</v>
      </c>
    </row>
    <row r="22324" spans="1:18" x14ac:dyDescent="0.3">
      <c r="A22324" t="s">
        <v>1499</v>
      </c>
      <c r="B22324" s="1">
        <v>38372</v>
      </c>
      <c r="C22324" t="s">
        <v>16</v>
      </c>
      <c r="D22324" t="s">
        <v>1593</v>
      </c>
      <c r="E22324" t="s">
        <v>1594</v>
      </c>
      <c r="G22324" s="6" t="s">
        <v>29</v>
      </c>
      <c r="H22324" t="s">
        <v>154</v>
      </c>
      <c r="I22324" t="s">
        <v>26</v>
      </c>
      <c r="J22324" t="s">
        <v>27</v>
      </c>
      <c r="K22324">
        <v>15</v>
      </c>
      <c r="L22324">
        <v>7.2</v>
      </c>
      <c r="M22324" t="s">
        <v>922</v>
      </c>
      <c r="N22324">
        <v>7.2</v>
      </c>
      <c r="P22324" cm="1">
        <f t="array" ref="P22324">IF(Q22324&gt;0,INDEX(Q22324:Q44048,MATCH(TRUE,INDEX(Q22324:Q44048="",,),0)-1),"")</f>
        <v>4</v>
      </c>
      <c r="Q22324">
        <f t="shared" si="665"/>
        <v>2</v>
      </c>
      <c r="R22324">
        <f t="shared" si="666"/>
        <v>0</v>
      </c>
    </row>
    <row r="22325" spans="1:18" x14ac:dyDescent="0.3">
      <c r="A22325" t="s">
        <v>1499</v>
      </c>
      <c r="B22325" s="1">
        <v>38372</v>
      </c>
      <c r="C22325" t="s">
        <v>16</v>
      </c>
      <c r="D22325" t="s">
        <v>1593</v>
      </c>
      <c r="E22325" t="s">
        <v>1594</v>
      </c>
      <c r="G22325" t="s">
        <v>19</v>
      </c>
      <c r="H22325" t="s">
        <v>30</v>
      </c>
      <c r="I22325" t="s">
        <v>26</v>
      </c>
      <c r="J22325" t="s">
        <v>27</v>
      </c>
      <c r="K22325">
        <v>294</v>
      </c>
      <c r="L22325">
        <v>10.199999999999999</v>
      </c>
      <c r="M22325" t="s">
        <v>955</v>
      </c>
      <c r="N22325">
        <v>17.829999999999998</v>
      </c>
      <c r="P22325" cm="1">
        <f t="array" ref="P22325">IF(Q22325&gt;0,INDEX(Q22325:Q44049,MATCH(TRUE,INDEX(Q22325:Q44049="",,),0)-1),"")</f>
        <v>4</v>
      </c>
      <c r="Q22325">
        <f t="shared" si="665"/>
        <v>3</v>
      </c>
      <c r="R22325">
        <f t="shared" si="666"/>
        <v>0</v>
      </c>
    </row>
    <row r="22326" spans="1:18" x14ac:dyDescent="0.3">
      <c r="A22326" t="s">
        <v>1499</v>
      </c>
      <c r="B22326" s="1">
        <v>38372</v>
      </c>
      <c r="C22326" t="s">
        <v>16</v>
      </c>
      <c r="D22326" t="s">
        <v>1593</v>
      </c>
      <c r="E22326" t="s">
        <v>1594</v>
      </c>
      <c r="G22326" t="s">
        <v>19</v>
      </c>
      <c r="H22326" t="s">
        <v>28</v>
      </c>
      <c r="I22326" t="s">
        <v>26</v>
      </c>
      <c r="J22326" t="s">
        <v>27</v>
      </c>
      <c r="K22326">
        <v>1246</v>
      </c>
      <c r="L22326">
        <v>13.9</v>
      </c>
      <c r="M22326" t="s">
        <v>955</v>
      </c>
      <c r="N22326">
        <v>17.829999999999998</v>
      </c>
      <c r="P22326" cm="1">
        <f t="array" ref="P22326">IF(Q22326&gt;0,INDEX(Q22326:Q44050,MATCH(TRUE,INDEX(Q22326:Q44050="",,),0)-1),"")</f>
        <v>4</v>
      </c>
      <c r="Q22326">
        <f t="shared" si="665"/>
        <v>3</v>
      </c>
      <c r="R22326">
        <f t="shared" si="666"/>
        <v>0</v>
      </c>
    </row>
    <row r="22327" spans="1:18" x14ac:dyDescent="0.3">
      <c r="A22327" t="s">
        <v>1499</v>
      </c>
      <c r="B22327" s="1">
        <v>38372</v>
      </c>
      <c r="C22327" t="s">
        <v>16</v>
      </c>
      <c r="D22327" t="s">
        <v>1593</v>
      </c>
      <c r="E22327" t="s">
        <v>1594</v>
      </c>
      <c r="G22327" t="s">
        <v>19</v>
      </c>
      <c r="H22327" t="s">
        <v>63</v>
      </c>
      <c r="I22327" t="s">
        <v>26</v>
      </c>
      <c r="J22327" t="s">
        <v>27</v>
      </c>
      <c r="K22327">
        <v>243</v>
      </c>
      <c r="L22327">
        <v>13</v>
      </c>
      <c r="M22327" t="s">
        <v>955</v>
      </c>
      <c r="N22327">
        <v>17.829999999999998</v>
      </c>
      <c r="P22327" cm="1">
        <f t="array" ref="P22327">IF(Q22327&gt;0,INDEX(Q22327:Q44051,MATCH(TRUE,INDEX(Q22327:Q44051="",,),0)-1),"")</f>
        <v>4</v>
      </c>
      <c r="Q22327">
        <f t="shared" si="665"/>
        <v>3</v>
      </c>
      <c r="R22327">
        <f t="shared" si="666"/>
        <v>0</v>
      </c>
    </row>
    <row r="22328" spans="1:18" x14ac:dyDescent="0.3">
      <c r="A22328" t="s">
        <v>1499</v>
      </c>
      <c r="B22328" s="1">
        <v>38372</v>
      </c>
      <c r="C22328" t="s">
        <v>16</v>
      </c>
      <c r="D22328" t="s">
        <v>1593</v>
      </c>
      <c r="E22328" t="s">
        <v>1594</v>
      </c>
      <c r="G22328" s="6" t="s">
        <v>29</v>
      </c>
      <c r="H22328" t="s">
        <v>30</v>
      </c>
      <c r="I22328" t="s">
        <v>21</v>
      </c>
      <c r="J22328" t="s">
        <v>22</v>
      </c>
      <c r="K22328">
        <v>5.5</v>
      </c>
      <c r="L22328">
        <v>73</v>
      </c>
      <c r="M22328" t="s">
        <v>955</v>
      </c>
      <c r="N22328">
        <v>73</v>
      </c>
      <c r="P22328" cm="1">
        <f t="array" ref="P22328">IF(Q22328&gt;0,INDEX(Q22328:Q44052,MATCH(TRUE,INDEX(Q22328:Q44052="",,),0)-1),"")</f>
        <v>4</v>
      </c>
      <c r="Q22328">
        <f t="shared" si="665"/>
        <v>3</v>
      </c>
      <c r="R22328">
        <f t="shared" si="666"/>
        <v>0</v>
      </c>
    </row>
    <row r="22329" spans="1:18" x14ac:dyDescent="0.3">
      <c r="A22329" t="s">
        <v>1499</v>
      </c>
      <c r="B22329" s="1">
        <v>38372</v>
      </c>
      <c r="C22329" t="s">
        <v>16</v>
      </c>
      <c r="D22329" t="s">
        <v>1593</v>
      </c>
      <c r="E22329" t="s">
        <v>1594</v>
      </c>
      <c r="G22329" s="6" t="s">
        <v>29</v>
      </c>
      <c r="H22329" t="s">
        <v>69</v>
      </c>
      <c r="I22329" t="s">
        <v>26</v>
      </c>
      <c r="J22329" t="s">
        <v>27</v>
      </c>
      <c r="K22329">
        <v>20</v>
      </c>
      <c r="L22329">
        <v>8.4</v>
      </c>
      <c r="M22329" t="s">
        <v>955</v>
      </c>
      <c r="N22329">
        <v>8.4</v>
      </c>
      <c r="P22329" cm="1">
        <f t="array" ref="P22329">IF(Q22329&gt;0,INDEX(Q22329:Q44053,MATCH(TRUE,INDEX(Q22329:Q44053="",,),0)-1),"")</f>
        <v>4</v>
      </c>
      <c r="Q22329">
        <f t="shared" si="665"/>
        <v>3</v>
      </c>
      <c r="R22329">
        <f t="shared" si="666"/>
        <v>0</v>
      </c>
    </row>
    <row r="22330" spans="1:18" x14ac:dyDescent="0.3">
      <c r="A22330" t="s">
        <v>1499</v>
      </c>
      <c r="B22330" s="1">
        <v>38372</v>
      </c>
      <c r="C22330" t="s">
        <v>16</v>
      </c>
      <c r="D22330" t="s">
        <v>1593</v>
      </c>
      <c r="E22330" t="s">
        <v>1594</v>
      </c>
      <c r="G22330" s="6" t="s">
        <v>29</v>
      </c>
      <c r="H22330" t="s">
        <v>154</v>
      </c>
      <c r="I22330" t="s">
        <v>26</v>
      </c>
      <c r="J22330" t="s">
        <v>27</v>
      </c>
      <c r="K22330">
        <v>15</v>
      </c>
      <c r="L22330">
        <v>7.2</v>
      </c>
      <c r="M22330" t="s">
        <v>955</v>
      </c>
      <c r="N22330">
        <v>7.2</v>
      </c>
      <c r="P22330" cm="1">
        <f t="array" ref="P22330">IF(Q22330&gt;0,INDEX(Q22330:Q44054,MATCH(TRUE,INDEX(Q22330:Q44054="",,),0)-1),"")</f>
        <v>4</v>
      </c>
      <c r="Q22330">
        <f t="shared" si="665"/>
        <v>3</v>
      </c>
      <c r="R22330">
        <f t="shared" si="666"/>
        <v>0</v>
      </c>
    </row>
    <row r="22331" spans="1:18" x14ac:dyDescent="0.3">
      <c r="A22331" t="s">
        <v>1499</v>
      </c>
      <c r="B22331" s="1">
        <v>38372</v>
      </c>
      <c r="C22331" t="s">
        <v>16</v>
      </c>
      <c r="D22331" t="s">
        <v>1593</v>
      </c>
      <c r="E22331" t="s">
        <v>1594</v>
      </c>
      <c r="G22331" t="s">
        <v>19</v>
      </c>
      <c r="H22331" t="s">
        <v>30</v>
      </c>
      <c r="I22331" t="s">
        <v>26</v>
      </c>
      <c r="J22331" t="s">
        <v>27</v>
      </c>
      <c r="K22331">
        <v>294</v>
      </c>
      <c r="L22331">
        <v>10.199999999999999</v>
      </c>
      <c r="M22331" t="s">
        <v>44</v>
      </c>
      <c r="N22331">
        <v>10.199999999999999</v>
      </c>
      <c r="P22331" cm="1">
        <f t="array" ref="P22331">IF(Q22331&gt;0,INDEX(Q22331:Q44055,MATCH(TRUE,INDEX(Q22331:Q44055="",,),0)-1),"")</f>
        <v>4</v>
      </c>
      <c r="Q22331">
        <f t="shared" si="665"/>
        <v>4</v>
      </c>
      <c r="R22331">
        <f t="shared" si="666"/>
        <v>0</v>
      </c>
    </row>
    <row r="22332" spans="1:18" x14ac:dyDescent="0.3">
      <c r="A22332" t="s">
        <v>1499</v>
      </c>
      <c r="B22332" s="1">
        <v>38372</v>
      </c>
      <c r="C22332" t="s">
        <v>16</v>
      </c>
      <c r="D22332" t="s">
        <v>1593</v>
      </c>
      <c r="E22332" t="s">
        <v>1594</v>
      </c>
      <c r="G22332" t="s">
        <v>19</v>
      </c>
      <c r="H22332" t="s">
        <v>28</v>
      </c>
      <c r="I22332" t="s">
        <v>26</v>
      </c>
      <c r="J22332" t="s">
        <v>27</v>
      </c>
      <c r="K22332">
        <v>1246</v>
      </c>
      <c r="L22332">
        <v>13.9</v>
      </c>
      <c r="M22332" t="s">
        <v>44</v>
      </c>
      <c r="N22332">
        <v>16.850000000000001</v>
      </c>
      <c r="P22332" cm="1">
        <f t="array" ref="P22332">IF(Q22332&gt;0,INDEX(Q22332:Q44056,MATCH(TRUE,INDEX(Q22332:Q44056="",,),0)-1),"")</f>
        <v>4</v>
      </c>
      <c r="Q22332">
        <f t="shared" si="665"/>
        <v>4</v>
      </c>
      <c r="R22332">
        <f t="shared" si="666"/>
        <v>0</v>
      </c>
    </row>
    <row r="22333" spans="1:18" x14ac:dyDescent="0.3">
      <c r="A22333" t="s">
        <v>1499</v>
      </c>
      <c r="B22333" s="1">
        <v>38372</v>
      </c>
      <c r="C22333" t="s">
        <v>16</v>
      </c>
      <c r="D22333" t="s">
        <v>1593</v>
      </c>
      <c r="E22333" t="s">
        <v>1594</v>
      </c>
      <c r="G22333" t="s">
        <v>19</v>
      </c>
      <c r="H22333" t="s">
        <v>63</v>
      </c>
      <c r="I22333" t="s">
        <v>26</v>
      </c>
      <c r="J22333" t="s">
        <v>27</v>
      </c>
      <c r="K22333">
        <v>243</v>
      </c>
      <c r="L22333">
        <v>13</v>
      </c>
      <c r="M22333" t="s">
        <v>44</v>
      </c>
      <c r="N22333">
        <v>13</v>
      </c>
      <c r="P22333" cm="1">
        <f t="array" ref="P22333">IF(Q22333&gt;0,INDEX(Q22333:Q44057,MATCH(TRUE,INDEX(Q22333:Q44057="",,),0)-1),"")</f>
        <v>4</v>
      </c>
      <c r="Q22333">
        <f t="shared" si="665"/>
        <v>4</v>
      </c>
      <c r="R22333">
        <f t="shared" si="666"/>
        <v>0</v>
      </c>
    </row>
    <row r="22334" spans="1:18" x14ac:dyDescent="0.3">
      <c r="A22334" t="s">
        <v>1499</v>
      </c>
      <c r="B22334" s="1">
        <v>38372</v>
      </c>
      <c r="C22334" t="s">
        <v>16</v>
      </c>
      <c r="D22334" t="s">
        <v>1593</v>
      </c>
      <c r="E22334" t="s">
        <v>1594</v>
      </c>
      <c r="G22334" s="6" t="s">
        <v>29</v>
      </c>
      <c r="H22334" t="s">
        <v>30</v>
      </c>
      <c r="I22334" t="s">
        <v>21</v>
      </c>
      <c r="J22334" t="s">
        <v>22</v>
      </c>
      <c r="K22334">
        <v>5.5</v>
      </c>
      <c r="L22334">
        <v>73</v>
      </c>
      <c r="M22334" t="s">
        <v>44</v>
      </c>
      <c r="N22334">
        <v>73</v>
      </c>
      <c r="P22334" cm="1">
        <f t="array" ref="P22334">IF(Q22334&gt;0,INDEX(Q22334:Q44058,MATCH(TRUE,INDEX(Q22334:Q44058="",,),0)-1),"")</f>
        <v>4</v>
      </c>
      <c r="Q22334">
        <f t="shared" si="665"/>
        <v>4</v>
      </c>
      <c r="R22334">
        <f t="shared" si="666"/>
        <v>0</v>
      </c>
    </row>
    <row r="22335" spans="1:18" x14ac:dyDescent="0.3">
      <c r="A22335" t="s">
        <v>1499</v>
      </c>
      <c r="B22335" s="1">
        <v>38372</v>
      </c>
      <c r="C22335" t="s">
        <v>16</v>
      </c>
      <c r="D22335" t="s">
        <v>1593</v>
      </c>
      <c r="E22335" t="s">
        <v>1594</v>
      </c>
      <c r="G22335" s="6" t="s">
        <v>29</v>
      </c>
      <c r="H22335" t="s">
        <v>69</v>
      </c>
      <c r="I22335" t="s">
        <v>26</v>
      </c>
      <c r="J22335" t="s">
        <v>27</v>
      </c>
      <c r="K22335">
        <v>20</v>
      </c>
      <c r="L22335">
        <v>8.4</v>
      </c>
      <c r="M22335" t="s">
        <v>44</v>
      </c>
      <c r="N22335">
        <v>8.4</v>
      </c>
      <c r="P22335" cm="1">
        <f t="array" ref="P22335">IF(Q22335&gt;0,INDEX(Q22335:Q44059,MATCH(TRUE,INDEX(Q22335:Q44059="",,),0)-1),"")</f>
        <v>4</v>
      </c>
      <c r="Q22335">
        <f t="shared" si="665"/>
        <v>4</v>
      </c>
      <c r="R22335">
        <f t="shared" si="666"/>
        <v>0</v>
      </c>
    </row>
    <row r="22336" spans="1:18" x14ac:dyDescent="0.3">
      <c r="A22336" t="s">
        <v>1499</v>
      </c>
      <c r="B22336" s="1">
        <v>38372</v>
      </c>
      <c r="C22336" t="s">
        <v>16</v>
      </c>
      <c r="D22336" t="s">
        <v>1593</v>
      </c>
      <c r="E22336" t="s">
        <v>1594</v>
      </c>
      <c r="G22336" s="6" t="s">
        <v>29</v>
      </c>
      <c r="H22336" t="s">
        <v>154</v>
      </c>
      <c r="I22336" t="s">
        <v>26</v>
      </c>
      <c r="J22336" t="s">
        <v>27</v>
      </c>
      <c r="K22336">
        <v>15</v>
      </c>
      <c r="L22336">
        <v>7.2</v>
      </c>
      <c r="M22336" t="s">
        <v>44</v>
      </c>
      <c r="N22336">
        <v>7.2</v>
      </c>
      <c r="P22336" cm="1">
        <f t="array" ref="P22336">IF(Q22336&gt;0,INDEX(Q22336:Q44060,MATCH(TRUE,INDEX(Q22336:Q44060="",,),0)-1),"")</f>
        <v>4</v>
      </c>
      <c r="Q22336">
        <f t="shared" si="665"/>
        <v>4</v>
      </c>
      <c r="R22336">
        <f t="shared" si="666"/>
        <v>0</v>
      </c>
    </row>
    <row r="22337" spans="1:18" x14ac:dyDescent="0.3">
      <c r="P22337" t="str" cm="1">
        <f t="array" ref="P22337">IF(Q22337&gt;0,INDEX(Q22337:Q44061,MATCH(TRUE,INDEX(Q22337:Q44061="",,),0)-1),"")</f>
        <v/>
      </c>
      <c r="R22337" t="str">
        <f t="shared" si="666"/>
        <v/>
      </c>
    </row>
    <row r="22338" spans="1:18" x14ac:dyDescent="0.3">
      <c r="A22338" t="s">
        <v>1499</v>
      </c>
      <c r="B22338" s="1">
        <v>38337</v>
      </c>
      <c r="C22338" t="s">
        <v>1509</v>
      </c>
      <c r="D22338" t="s">
        <v>1595</v>
      </c>
      <c r="E22338" t="s">
        <v>1596</v>
      </c>
      <c r="G22338" t="s">
        <v>19</v>
      </c>
      <c r="H22338" t="s">
        <v>41</v>
      </c>
      <c r="I22338" t="s">
        <v>21</v>
      </c>
      <c r="J22338" t="s">
        <v>22</v>
      </c>
      <c r="K22338">
        <v>45.9</v>
      </c>
      <c r="L22338">
        <v>173</v>
      </c>
      <c r="M22338" t="s">
        <v>44</v>
      </c>
      <c r="N22338">
        <v>173</v>
      </c>
      <c r="O22338" t="s">
        <v>24</v>
      </c>
      <c r="P22338" cm="1">
        <f t="array" ref="P22338">IF(Q22338&gt;0,INDEX(Q22338:Q44062,MATCH(TRUE,INDEX(Q22338:Q44062="",,),0)-1),"")</f>
        <v>1</v>
      </c>
      <c r="Q22338">
        <v>1</v>
      </c>
      <c r="R22338">
        <f t="shared" si="666"/>
        <v>0</v>
      </c>
    </row>
    <row r="22339" spans="1:18" x14ac:dyDescent="0.3">
      <c r="A22339" t="s">
        <v>1499</v>
      </c>
      <c r="B22339" s="1">
        <v>38337</v>
      </c>
      <c r="C22339" t="s">
        <v>1509</v>
      </c>
      <c r="D22339" t="s">
        <v>1595</v>
      </c>
      <c r="E22339" t="s">
        <v>1596</v>
      </c>
      <c r="G22339" t="s">
        <v>19</v>
      </c>
      <c r="H22339" t="s">
        <v>41</v>
      </c>
      <c r="I22339" t="s">
        <v>26</v>
      </c>
      <c r="J22339" t="s">
        <v>27</v>
      </c>
      <c r="K22339">
        <v>186</v>
      </c>
      <c r="L22339">
        <v>48</v>
      </c>
      <c r="M22339" t="s">
        <v>44</v>
      </c>
      <c r="N22339">
        <v>51.16</v>
      </c>
      <c r="O22339" t="s">
        <v>24</v>
      </c>
      <c r="P22339" cm="1">
        <f t="array" ref="P22339">IF(Q22339&gt;0,INDEX(Q22339:Q44063,MATCH(TRUE,INDEX(Q22339:Q44063="",,),0)-1),"")</f>
        <v>1</v>
      </c>
      <c r="Q22339">
        <v>1</v>
      </c>
      <c r="R22339">
        <f t="shared" si="666"/>
        <v>0</v>
      </c>
    </row>
    <row r="22340" spans="1:18" x14ac:dyDescent="0.3">
      <c r="A22340" t="s">
        <v>1499</v>
      </c>
      <c r="B22340" s="1">
        <v>38337</v>
      </c>
      <c r="C22340" t="s">
        <v>1509</v>
      </c>
      <c r="D22340" t="s">
        <v>1595</v>
      </c>
      <c r="E22340" t="s">
        <v>1596</v>
      </c>
      <c r="G22340" t="s">
        <v>19</v>
      </c>
      <c r="H22340" t="s">
        <v>28</v>
      </c>
      <c r="I22340" t="s">
        <v>26</v>
      </c>
      <c r="J22340" t="s">
        <v>27</v>
      </c>
      <c r="K22340">
        <v>562</v>
      </c>
      <c r="L22340">
        <v>19</v>
      </c>
      <c r="M22340" t="s">
        <v>44</v>
      </c>
      <c r="N22340">
        <v>21.61</v>
      </c>
      <c r="O22340" t="s">
        <v>24</v>
      </c>
      <c r="P22340" cm="1">
        <f t="array" ref="P22340">IF(Q22340&gt;0,INDEX(Q22340:Q44064,MATCH(TRUE,INDEX(Q22340:Q44064="",,),0)-1),"")</f>
        <v>1</v>
      </c>
      <c r="Q22340">
        <v>1</v>
      </c>
      <c r="R22340">
        <f t="shared" si="666"/>
        <v>0</v>
      </c>
    </row>
    <row r="22341" spans="1:18" x14ac:dyDescent="0.3">
      <c r="A22341" t="s">
        <v>1499</v>
      </c>
      <c r="B22341" s="1">
        <v>38337</v>
      </c>
      <c r="C22341" t="s">
        <v>1509</v>
      </c>
      <c r="D22341" t="s">
        <v>1595</v>
      </c>
      <c r="E22341" t="s">
        <v>1596</v>
      </c>
      <c r="G22341" s="6" t="s">
        <v>29</v>
      </c>
      <c r="H22341" t="s">
        <v>69</v>
      </c>
      <c r="I22341" t="s">
        <v>21</v>
      </c>
      <c r="J22341" t="s">
        <v>22</v>
      </c>
      <c r="K22341">
        <v>8.1999999999999993</v>
      </c>
      <c r="L22341">
        <v>62</v>
      </c>
      <c r="M22341" t="s">
        <v>44</v>
      </c>
      <c r="N22341">
        <v>62</v>
      </c>
      <c r="O22341" t="s">
        <v>24</v>
      </c>
      <c r="P22341" cm="1">
        <f t="array" ref="P22341">IF(Q22341&gt;0,INDEX(Q22341:Q44065,MATCH(TRUE,INDEX(Q22341:Q44065="",,),0)-1),"")</f>
        <v>1</v>
      </c>
      <c r="Q22341">
        <v>1</v>
      </c>
      <c r="R22341">
        <f t="shared" si="666"/>
        <v>0</v>
      </c>
    </row>
    <row r="22342" spans="1:18" x14ac:dyDescent="0.3">
      <c r="A22342" t="s">
        <v>1499</v>
      </c>
      <c r="B22342" s="1">
        <v>38337</v>
      </c>
      <c r="C22342" t="s">
        <v>1509</v>
      </c>
      <c r="D22342" t="s">
        <v>1595</v>
      </c>
      <c r="E22342" t="s">
        <v>1596</v>
      </c>
      <c r="G22342" s="6" t="s">
        <v>29</v>
      </c>
      <c r="H22342" t="s">
        <v>69</v>
      </c>
      <c r="I22342" t="s">
        <v>26</v>
      </c>
      <c r="J22342" t="s">
        <v>27</v>
      </c>
      <c r="K22342">
        <v>51</v>
      </c>
      <c r="L22342">
        <v>10</v>
      </c>
      <c r="M22342" t="s">
        <v>44</v>
      </c>
      <c r="N22342">
        <v>10</v>
      </c>
      <c r="O22342" t="s">
        <v>24</v>
      </c>
      <c r="P22342" cm="1">
        <f t="array" ref="P22342">IF(Q22342&gt;0,INDEX(Q22342:Q44066,MATCH(TRUE,INDEX(Q22342:Q44066="",,),0)-1),"")</f>
        <v>1</v>
      </c>
      <c r="Q22342">
        <v>1</v>
      </c>
      <c r="R22342">
        <f t="shared" si="666"/>
        <v>0</v>
      </c>
    </row>
    <row r="22343" spans="1:18" x14ac:dyDescent="0.3">
      <c r="A22343" t="s">
        <v>1499</v>
      </c>
      <c r="B22343" s="1">
        <v>38337</v>
      </c>
      <c r="C22343" t="s">
        <v>1509</v>
      </c>
      <c r="D22343" t="s">
        <v>1595</v>
      </c>
      <c r="E22343" t="s">
        <v>1596</v>
      </c>
      <c r="G22343" s="6" t="s">
        <v>29</v>
      </c>
      <c r="H22343" t="s">
        <v>1597</v>
      </c>
      <c r="I22343" t="s">
        <v>26</v>
      </c>
      <c r="J22343" t="s">
        <v>27</v>
      </c>
      <c r="K22343">
        <v>13</v>
      </c>
      <c r="L22343">
        <v>10</v>
      </c>
      <c r="M22343" t="s">
        <v>44</v>
      </c>
      <c r="N22343">
        <v>10</v>
      </c>
      <c r="O22343" t="s">
        <v>24</v>
      </c>
      <c r="P22343" cm="1">
        <f t="array" ref="P22343">IF(Q22343&gt;0,INDEX(Q22343:Q44067,MATCH(TRUE,INDEX(Q22343:Q44067="",,),0)-1),"")</f>
        <v>1</v>
      </c>
      <c r="Q22343">
        <v>1</v>
      </c>
      <c r="R22343">
        <f t="shared" si="666"/>
        <v>0</v>
      </c>
    </row>
    <row r="22344" spans="1:18" x14ac:dyDescent="0.3">
      <c r="A22344" t="s">
        <v>1499</v>
      </c>
      <c r="B22344" s="1">
        <v>38337</v>
      </c>
      <c r="C22344" t="s">
        <v>1509</v>
      </c>
      <c r="D22344" t="s">
        <v>1595</v>
      </c>
      <c r="E22344" t="s">
        <v>1596</v>
      </c>
      <c r="G22344" s="6" t="s">
        <v>29</v>
      </c>
      <c r="H22344" t="s">
        <v>497</v>
      </c>
      <c r="I22344" t="s">
        <v>26</v>
      </c>
      <c r="J22344" t="s">
        <v>27</v>
      </c>
      <c r="K22344">
        <v>50</v>
      </c>
      <c r="L22344">
        <v>10</v>
      </c>
      <c r="M22344" t="s">
        <v>44</v>
      </c>
      <c r="N22344">
        <v>10</v>
      </c>
      <c r="O22344" t="s">
        <v>24</v>
      </c>
      <c r="P22344" cm="1">
        <f t="array" ref="P22344">IF(Q22344&gt;0,INDEX(Q22344:Q44068,MATCH(TRUE,INDEX(Q22344:Q44068="",,),0)-1),"")</f>
        <v>1</v>
      </c>
      <c r="Q22344">
        <v>1</v>
      </c>
      <c r="R22344">
        <f t="shared" si="666"/>
        <v>0</v>
      </c>
    </row>
    <row r="22345" spans="1:18" x14ac:dyDescent="0.3">
      <c r="A22345" t="s">
        <v>1499</v>
      </c>
      <c r="B22345" s="1">
        <v>38337</v>
      </c>
      <c r="C22345" t="s">
        <v>1509</v>
      </c>
      <c r="D22345" t="s">
        <v>1595</v>
      </c>
      <c r="E22345" t="s">
        <v>1596</v>
      </c>
      <c r="G22345" s="6" t="s">
        <v>29</v>
      </c>
      <c r="H22345" t="s">
        <v>70</v>
      </c>
      <c r="I22345" t="s">
        <v>26</v>
      </c>
      <c r="J22345" t="s">
        <v>27</v>
      </c>
      <c r="K22345">
        <v>13</v>
      </c>
      <c r="L22345">
        <v>10</v>
      </c>
      <c r="M22345" t="s">
        <v>44</v>
      </c>
      <c r="N22345">
        <v>10</v>
      </c>
      <c r="O22345" t="s">
        <v>24</v>
      </c>
      <c r="P22345" cm="1">
        <f t="array" ref="P22345">IF(Q22345&gt;0,INDEX(Q22345:Q44069,MATCH(TRUE,INDEX(Q22345:Q44069="",,),0)-1),"")</f>
        <v>1</v>
      </c>
      <c r="Q22345">
        <v>1</v>
      </c>
      <c r="R22345">
        <f t="shared" si="666"/>
        <v>0</v>
      </c>
    </row>
    <row r="22346" spans="1:18" x14ac:dyDescent="0.3">
      <c r="P22346" t="str" cm="1">
        <f t="array" ref="P22346">IF(Q22346&gt;0,INDEX(Q22346:Q44070,MATCH(TRUE,INDEX(Q22346:Q44070="",,),0)-1),"")</f>
        <v/>
      </c>
      <c r="R22346" t="str">
        <f t="shared" si="666"/>
        <v/>
      </c>
    </row>
    <row r="22347" spans="1:18" x14ac:dyDescent="0.3">
      <c r="A22347" t="s">
        <v>1499</v>
      </c>
      <c r="B22347" s="1">
        <v>38337</v>
      </c>
      <c r="C22347" t="s">
        <v>1509</v>
      </c>
      <c r="D22347" t="s">
        <v>1598</v>
      </c>
      <c r="E22347" t="s">
        <v>1599</v>
      </c>
      <c r="G22347" t="s">
        <v>19</v>
      </c>
      <c r="H22347" t="s">
        <v>194</v>
      </c>
      <c r="I22347" t="s">
        <v>21</v>
      </c>
      <c r="J22347" t="s">
        <v>22</v>
      </c>
      <c r="K22347">
        <v>57.2</v>
      </c>
      <c r="L22347">
        <v>457</v>
      </c>
      <c r="M22347" t="s">
        <v>662</v>
      </c>
      <c r="N22347">
        <v>797</v>
      </c>
      <c r="O22347" t="s">
        <v>24</v>
      </c>
      <c r="P22347" cm="1">
        <f t="array" ref="P22347">IF(Q22347&gt;0,INDEX(Q22347:Q44071,MATCH(TRUE,INDEX(Q22347:Q44071="",,),0)-1),"")</f>
        <v>2</v>
      </c>
      <c r="Q22347">
        <v>1</v>
      </c>
      <c r="R22347">
        <f t="shared" si="666"/>
        <v>0</v>
      </c>
    </row>
    <row r="22348" spans="1:18" x14ac:dyDescent="0.3">
      <c r="A22348" t="s">
        <v>1499</v>
      </c>
      <c r="B22348" s="1">
        <v>38337</v>
      </c>
      <c r="C22348" t="s">
        <v>1509</v>
      </c>
      <c r="D22348" t="s">
        <v>1598</v>
      </c>
      <c r="E22348" t="s">
        <v>1599</v>
      </c>
      <c r="G22348" t="s">
        <v>19</v>
      </c>
      <c r="H22348" t="s">
        <v>25</v>
      </c>
      <c r="I22348" t="s">
        <v>21</v>
      </c>
      <c r="J22348" t="s">
        <v>22</v>
      </c>
      <c r="K22348">
        <v>69.5</v>
      </c>
      <c r="L22348">
        <v>95</v>
      </c>
      <c r="M22348" t="s">
        <v>662</v>
      </c>
      <c r="N22348">
        <v>95</v>
      </c>
      <c r="O22348" t="s">
        <v>24</v>
      </c>
      <c r="P22348" cm="1">
        <f t="array" ref="P22348">IF(Q22348&gt;0,INDEX(Q22348:Q44072,MATCH(TRUE,INDEX(Q22348:Q44072="",,),0)-1),"")</f>
        <v>2</v>
      </c>
      <c r="Q22348">
        <v>1</v>
      </c>
      <c r="R22348">
        <f t="shared" si="666"/>
        <v>0</v>
      </c>
    </row>
    <row r="22349" spans="1:18" x14ac:dyDescent="0.3">
      <c r="A22349" t="s">
        <v>1499</v>
      </c>
      <c r="B22349" s="1">
        <v>38337</v>
      </c>
      <c r="C22349" t="s">
        <v>1509</v>
      </c>
      <c r="D22349" t="s">
        <v>1598</v>
      </c>
      <c r="E22349" t="s">
        <v>1599</v>
      </c>
      <c r="G22349" t="s">
        <v>19</v>
      </c>
      <c r="H22349" t="s">
        <v>25</v>
      </c>
      <c r="I22349" t="s">
        <v>26</v>
      </c>
      <c r="J22349" t="s">
        <v>27</v>
      </c>
      <c r="K22349">
        <v>342</v>
      </c>
      <c r="L22349">
        <v>28</v>
      </c>
      <c r="M22349" t="s">
        <v>662</v>
      </c>
      <c r="N22349">
        <v>28</v>
      </c>
      <c r="O22349" t="s">
        <v>24</v>
      </c>
      <c r="P22349" cm="1">
        <f t="array" ref="P22349">IF(Q22349&gt;0,INDEX(Q22349:Q44073,MATCH(TRUE,INDEX(Q22349:Q44073="",,),0)-1),"")</f>
        <v>2</v>
      </c>
      <c r="Q22349">
        <v>1</v>
      </c>
      <c r="R22349">
        <f t="shared" si="666"/>
        <v>0</v>
      </c>
    </row>
    <row r="22350" spans="1:18" x14ac:dyDescent="0.3">
      <c r="A22350" t="s">
        <v>1499</v>
      </c>
      <c r="B22350" s="1">
        <v>38337</v>
      </c>
      <c r="C22350" t="s">
        <v>1509</v>
      </c>
      <c r="D22350" t="s">
        <v>1598</v>
      </c>
      <c r="E22350" t="s">
        <v>1599</v>
      </c>
      <c r="G22350" t="s">
        <v>19</v>
      </c>
      <c r="H22350" t="s">
        <v>64</v>
      </c>
      <c r="I22350" t="s">
        <v>26</v>
      </c>
      <c r="J22350" t="s">
        <v>27</v>
      </c>
      <c r="K22350">
        <v>440</v>
      </c>
      <c r="L22350">
        <v>12</v>
      </c>
      <c r="M22350" t="s">
        <v>662</v>
      </c>
      <c r="N22350">
        <v>12</v>
      </c>
      <c r="O22350" t="s">
        <v>24</v>
      </c>
      <c r="P22350" cm="1">
        <f t="array" ref="P22350">IF(Q22350&gt;0,INDEX(Q22350:Q44074,MATCH(TRUE,INDEX(Q22350:Q44074="",,),0)-1),"")</f>
        <v>2</v>
      </c>
      <c r="Q22350">
        <v>1</v>
      </c>
      <c r="R22350">
        <f t="shared" si="666"/>
        <v>0</v>
      </c>
    </row>
    <row r="22351" spans="1:18" x14ac:dyDescent="0.3">
      <c r="A22351" t="s">
        <v>1499</v>
      </c>
      <c r="B22351" s="1">
        <v>38337</v>
      </c>
      <c r="C22351" t="s">
        <v>1509</v>
      </c>
      <c r="D22351" t="s">
        <v>1598</v>
      </c>
      <c r="E22351" t="s">
        <v>1599</v>
      </c>
      <c r="G22351" s="6" t="s">
        <v>29</v>
      </c>
      <c r="H22351" t="s">
        <v>206</v>
      </c>
      <c r="I22351" t="s">
        <v>21</v>
      </c>
      <c r="J22351" t="s">
        <v>22</v>
      </c>
      <c r="K22351">
        <v>39.299999999999997</v>
      </c>
      <c r="L22351">
        <v>72</v>
      </c>
      <c r="M22351" t="s">
        <v>662</v>
      </c>
      <c r="N22351">
        <v>72</v>
      </c>
      <c r="O22351" t="s">
        <v>24</v>
      </c>
      <c r="P22351" cm="1">
        <f t="array" ref="P22351">IF(Q22351&gt;0,INDEX(Q22351:Q44075,MATCH(TRUE,INDEX(Q22351:Q44075="",,),0)-1),"")</f>
        <v>2</v>
      </c>
      <c r="Q22351">
        <v>1</v>
      </c>
      <c r="R22351">
        <f t="shared" si="666"/>
        <v>0</v>
      </c>
    </row>
    <row r="22352" spans="1:18" x14ac:dyDescent="0.3">
      <c r="A22352" t="s">
        <v>1499</v>
      </c>
      <c r="B22352" s="1">
        <v>38337</v>
      </c>
      <c r="C22352" t="s">
        <v>1509</v>
      </c>
      <c r="D22352" t="s">
        <v>1598</v>
      </c>
      <c r="E22352" t="s">
        <v>1599</v>
      </c>
      <c r="G22352" s="6" t="s">
        <v>29</v>
      </c>
      <c r="H22352" t="s">
        <v>64</v>
      </c>
      <c r="I22352" t="s">
        <v>21</v>
      </c>
      <c r="J22352" t="s">
        <v>22</v>
      </c>
      <c r="K22352">
        <v>11.6</v>
      </c>
      <c r="L22352">
        <v>117</v>
      </c>
      <c r="M22352" t="s">
        <v>662</v>
      </c>
      <c r="N22352">
        <v>117</v>
      </c>
      <c r="O22352" t="s">
        <v>24</v>
      </c>
      <c r="P22352" cm="1">
        <f t="array" ref="P22352">IF(Q22352&gt;0,INDEX(Q22352:Q44076,MATCH(TRUE,INDEX(Q22352:Q44076="",,),0)-1),"")</f>
        <v>2</v>
      </c>
      <c r="Q22352">
        <v>1</v>
      </c>
      <c r="R22352">
        <f t="shared" si="666"/>
        <v>0</v>
      </c>
    </row>
    <row r="22353" spans="1:18" x14ac:dyDescent="0.3">
      <c r="A22353" t="s">
        <v>1499</v>
      </c>
      <c r="B22353" s="1">
        <v>38337</v>
      </c>
      <c r="C22353" t="s">
        <v>1509</v>
      </c>
      <c r="D22353" t="s">
        <v>1598</v>
      </c>
      <c r="E22353" t="s">
        <v>1599</v>
      </c>
      <c r="G22353" s="6" t="s">
        <v>29</v>
      </c>
      <c r="H22353" t="s">
        <v>206</v>
      </c>
      <c r="I22353" t="s">
        <v>26</v>
      </c>
      <c r="J22353" t="s">
        <v>27</v>
      </c>
      <c r="K22353">
        <v>83</v>
      </c>
      <c r="L22353">
        <v>5</v>
      </c>
      <c r="M22353" t="s">
        <v>662</v>
      </c>
      <c r="N22353">
        <v>5</v>
      </c>
      <c r="O22353" t="s">
        <v>24</v>
      </c>
      <c r="P22353" cm="1">
        <f t="array" ref="P22353">IF(Q22353&gt;0,INDEX(Q22353:Q44077,MATCH(TRUE,INDEX(Q22353:Q44077="",,),0)-1),"")</f>
        <v>2</v>
      </c>
      <c r="Q22353">
        <v>1</v>
      </c>
      <c r="R22353">
        <f t="shared" si="666"/>
        <v>0</v>
      </c>
    </row>
    <row r="22354" spans="1:18" x14ac:dyDescent="0.3">
      <c r="A22354" t="s">
        <v>1499</v>
      </c>
      <c r="B22354" s="1">
        <v>38337</v>
      </c>
      <c r="C22354" t="s">
        <v>1509</v>
      </c>
      <c r="D22354" t="s">
        <v>1598</v>
      </c>
      <c r="E22354" t="s">
        <v>1599</v>
      </c>
      <c r="G22354" t="s">
        <v>19</v>
      </c>
      <c r="H22354" t="s">
        <v>194</v>
      </c>
      <c r="I22354" t="s">
        <v>21</v>
      </c>
      <c r="J22354" t="s">
        <v>22</v>
      </c>
      <c r="K22354">
        <v>57.2</v>
      </c>
      <c r="L22354">
        <v>457</v>
      </c>
      <c r="M22354" t="s">
        <v>952</v>
      </c>
      <c r="N22354">
        <v>657.7</v>
      </c>
      <c r="P22354" cm="1">
        <f t="array" ref="P22354">IF(Q22354&gt;0,INDEX(Q22354:Q44078,MATCH(TRUE,INDEX(Q22354:Q44078="",,),0)-1),"")</f>
        <v>2</v>
      </c>
      <c r="Q22354">
        <v>2</v>
      </c>
      <c r="R22354">
        <f t="shared" si="666"/>
        <v>0</v>
      </c>
    </row>
    <row r="22355" spans="1:18" x14ac:dyDescent="0.3">
      <c r="A22355" t="s">
        <v>1499</v>
      </c>
      <c r="B22355" s="1">
        <v>38337</v>
      </c>
      <c r="C22355" t="s">
        <v>1509</v>
      </c>
      <c r="D22355" t="s">
        <v>1598</v>
      </c>
      <c r="E22355" t="s">
        <v>1599</v>
      </c>
      <c r="G22355" t="s">
        <v>19</v>
      </c>
      <c r="H22355" t="s">
        <v>25</v>
      </c>
      <c r="I22355" t="s">
        <v>21</v>
      </c>
      <c r="J22355" t="s">
        <v>22</v>
      </c>
      <c r="K22355">
        <v>69.5</v>
      </c>
      <c r="L22355">
        <v>95</v>
      </c>
      <c r="M22355" t="s">
        <v>952</v>
      </c>
      <c r="N22355">
        <v>95</v>
      </c>
      <c r="P22355" cm="1">
        <f t="array" ref="P22355">IF(Q22355&gt;0,INDEX(Q22355:Q44079,MATCH(TRUE,INDEX(Q22355:Q44079="",,),0)-1),"")</f>
        <v>2</v>
      </c>
      <c r="Q22355">
        <v>2</v>
      </c>
      <c r="R22355">
        <f t="shared" si="666"/>
        <v>0</v>
      </c>
    </row>
    <row r="22356" spans="1:18" x14ac:dyDescent="0.3">
      <c r="A22356" t="s">
        <v>1499</v>
      </c>
      <c r="B22356" s="1">
        <v>38337</v>
      </c>
      <c r="C22356" t="s">
        <v>1509</v>
      </c>
      <c r="D22356" t="s">
        <v>1598</v>
      </c>
      <c r="E22356" t="s">
        <v>1599</v>
      </c>
      <c r="G22356" t="s">
        <v>19</v>
      </c>
      <c r="H22356" t="s">
        <v>25</v>
      </c>
      <c r="I22356" t="s">
        <v>26</v>
      </c>
      <c r="J22356" t="s">
        <v>27</v>
      </c>
      <c r="K22356">
        <v>342</v>
      </c>
      <c r="L22356">
        <v>28</v>
      </c>
      <c r="M22356" t="s">
        <v>952</v>
      </c>
      <c r="N22356">
        <v>28</v>
      </c>
      <c r="P22356" cm="1">
        <f t="array" ref="P22356">IF(Q22356&gt;0,INDEX(Q22356:Q44080,MATCH(TRUE,INDEX(Q22356:Q44080="",,),0)-1),"")</f>
        <v>2</v>
      </c>
      <c r="Q22356">
        <v>2</v>
      </c>
      <c r="R22356">
        <f t="shared" si="666"/>
        <v>0</v>
      </c>
    </row>
    <row r="22357" spans="1:18" x14ac:dyDescent="0.3">
      <c r="A22357" t="s">
        <v>1499</v>
      </c>
      <c r="B22357" s="1">
        <v>38337</v>
      </c>
      <c r="C22357" t="s">
        <v>1509</v>
      </c>
      <c r="D22357" t="s">
        <v>1598</v>
      </c>
      <c r="E22357" t="s">
        <v>1599</v>
      </c>
      <c r="G22357" t="s">
        <v>19</v>
      </c>
      <c r="H22357" t="s">
        <v>64</v>
      </c>
      <c r="I22357" t="s">
        <v>26</v>
      </c>
      <c r="J22357" t="s">
        <v>27</v>
      </c>
      <c r="K22357">
        <v>440</v>
      </c>
      <c r="L22357">
        <v>12</v>
      </c>
      <c r="M22357" t="s">
        <v>952</v>
      </c>
      <c r="N22357">
        <v>12</v>
      </c>
      <c r="P22357" cm="1">
        <f t="array" ref="P22357">IF(Q22357&gt;0,INDEX(Q22357:Q44081,MATCH(TRUE,INDEX(Q22357:Q44081="",,),0)-1),"")</f>
        <v>2</v>
      </c>
      <c r="Q22357">
        <v>2</v>
      </c>
      <c r="R22357">
        <f t="shared" si="666"/>
        <v>0</v>
      </c>
    </row>
    <row r="22358" spans="1:18" x14ac:dyDescent="0.3">
      <c r="A22358" t="s">
        <v>1499</v>
      </c>
      <c r="B22358" s="1">
        <v>38337</v>
      </c>
      <c r="C22358" t="s">
        <v>1509</v>
      </c>
      <c r="D22358" t="s">
        <v>1598</v>
      </c>
      <c r="E22358" t="s">
        <v>1599</v>
      </c>
      <c r="G22358" s="6" t="s">
        <v>29</v>
      </c>
      <c r="H22358" t="s">
        <v>206</v>
      </c>
      <c r="I22358" t="s">
        <v>21</v>
      </c>
      <c r="J22358" t="s">
        <v>22</v>
      </c>
      <c r="K22358">
        <v>39.299999999999997</v>
      </c>
      <c r="L22358">
        <v>72</v>
      </c>
      <c r="M22358" t="s">
        <v>952</v>
      </c>
      <c r="N22358">
        <v>72</v>
      </c>
      <c r="P22358" cm="1">
        <f t="array" ref="P22358">IF(Q22358&gt;0,INDEX(Q22358:Q44082,MATCH(TRUE,INDEX(Q22358:Q44082="",,),0)-1),"")</f>
        <v>2</v>
      </c>
      <c r="Q22358">
        <v>2</v>
      </c>
      <c r="R22358">
        <f t="shared" si="666"/>
        <v>0</v>
      </c>
    </row>
    <row r="22359" spans="1:18" x14ac:dyDescent="0.3">
      <c r="A22359" t="s">
        <v>1499</v>
      </c>
      <c r="B22359" s="1">
        <v>38337</v>
      </c>
      <c r="C22359" t="s">
        <v>1509</v>
      </c>
      <c r="D22359" t="s">
        <v>1598</v>
      </c>
      <c r="E22359" t="s">
        <v>1599</v>
      </c>
      <c r="G22359" s="6" t="s">
        <v>29</v>
      </c>
      <c r="H22359" t="s">
        <v>64</v>
      </c>
      <c r="I22359" t="s">
        <v>21</v>
      </c>
      <c r="J22359" t="s">
        <v>22</v>
      </c>
      <c r="K22359">
        <v>11.6</v>
      </c>
      <c r="L22359">
        <v>117</v>
      </c>
      <c r="M22359" t="s">
        <v>952</v>
      </c>
      <c r="N22359">
        <v>117</v>
      </c>
      <c r="P22359" cm="1">
        <f t="array" ref="P22359">IF(Q22359&gt;0,INDEX(Q22359:Q44083,MATCH(TRUE,INDEX(Q22359:Q44083="",,),0)-1),"")</f>
        <v>2</v>
      </c>
      <c r="Q22359">
        <v>2</v>
      </c>
      <c r="R22359">
        <f t="shared" si="666"/>
        <v>0</v>
      </c>
    </row>
    <row r="22360" spans="1:18" x14ac:dyDescent="0.3">
      <c r="A22360" t="s">
        <v>1499</v>
      </c>
      <c r="B22360" s="1">
        <v>38337</v>
      </c>
      <c r="C22360" t="s">
        <v>1509</v>
      </c>
      <c r="D22360" t="s">
        <v>1598</v>
      </c>
      <c r="E22360" t="s">
        <v>1599</v>
      </c>
      <c r="G22360" s="6" t="s">
        <v>29</v>
      </c>
      <c r="H22360" t="s">
        <v>206</v>
      </c>
      <c r="I22360" t="s">
        <v>26</v>
      </c>
      <c r="J22360" t="s">
        <v>27</v>
      </c>
      <c r="K22360">
        <v>83</v>
      </c>
      <c r="L22360">
        <v>5</v>
      </c>
      <c r="M22360" t="s">
        <v>952</v>
      </c>
      <c r="N22360">
        <v>5</v>
      </c>
      <c r="P22360" cm="1">
        <f t="array" ref="P22360">IF(Q22360&gt;0,INDEX(Q22360:Q44084,MATCH(TRUE,INDEX(Q22360:Q44084="",,),0)-1),"")</f>
        <v>2</v>
      </c>
      <c r="Q22360">
        <v>2</v>
      </c>
      <c r="R22360">
        <f t="shared" si="666"/>
        <v>0</v>
      </c>
    </row>
    <row r="22361" spans="1:18" x14ac:dyDescent="0.3">
      <c r="P22361" t="str" cm="1">
        <f t="array" ref="P22361">IF(Q22361&gt;0,INDEX(Q22361:Q44085,MATCH(TRUE,INDEX(Q22361:Q44085="",,),0)-1),"")</f>
        <v/>
      </c>
      <c r="R22361" t="str">
        <f t="shared" si="666"/>
        <v/>
      </c>
    </row>
    <row r="22362" spans="1:18" x14ac:dyDescent="0.3">
      <c r="A22362" t="s">
        <v>1499</v>
      </c>
      <c r="B22362" s="1">
        <v>38337</v>
      </c>
      <c r="C22362" t="s">
        <v>1509</v>
      </c>
      <c r="D22362" t="s">
        <v>1600</v>
      </c>
      <c r="E22362" t="s">
        <v>1601</v>
      </c>
      <c r="G22362" t="s">
        <v>19</v>
      </c>
      <c r="H22362" t="s">
        <v>41</v>
      </c>
      <c r="I22362" t="s">
        <v>26</v>
      </c>
      <c r="J22362" t="s">
        <v>27</v>
      </c>
      <c r="K22362">
        <v>43</v>
      </c>
      <c r="L22362">
        <v>58</v>
      </c>
      <c r="M22362" t="s">
        <v>44</v>
      </c>
      <c r="N22362">
        <v>58.11</v>
      </c>
      <c r="O22362" t="s">
        <v>24</v>
      </c>
      <c r="P22362" cm="1">
        <f t="array" ref="P22362">IF(Q22362&gt;0,INDEX(Q22362:Q44086,MATCH(TRUE,INDEX(Q22362:Q44086="",,),0)-1),"")</f>
        <v>1</v>
      </c>
      <c r="Q22362">
        <v>1</v>
      </c>
      <c r="R22362">
        <f t="shared" si="666"/>
        <v>0</v>
      </c>
    </row>
    <row r="22363" spans="1:18" x14ac:dyDescent="0.3">
      <c r="A22363" t="s">
        <v>1499</v>
      </c>
      <c r="B22363" s="1">
        <v>38337</v>
      </c>
      <c r="C22363" t="s">
        <v>1509</v>
      </c>
      <c r="D22363" t="s">
        <v>1600</v>
      </c>
      <c r="E22363" t="s">
        <v>1601</v>
      </c>
      <c r="G22363" t="s">
        <v>19</v>
      </c>
      <c r="H22363" t="s">
        <v>497</v>
      </c>
      <c r="I22363" t="s">
        <v>26</v>
      </c>
      <c r="J22363" t="s">
        <v>27</v>
      </c>
      <c r="K22363">
        <v>228</v>
      </c>
      <c r="L22363">
        <v>12</v>
      </c>
      <c r="M22363" t="s">
        <v>44</v>
      </c>
      <c r="N22363">
        <v>12</v>
      </c>
      <c r="O22363" t="s">
        <v>24</v>
      </c>
      <c r="P22363" cm="1">
        <f t="array" ref="P22363">IF(Q22363&gt;0,INDEX(Q22363:Q44087,MATCH(TRUE,INDEX(Q22363:Q44087="",,),0)-1),"")</f>
        <v>1</v>
      </c>
      <c r="Q22363">
        <v>1</v>
      </c>
      <c r="R22363">
        <f t="shared" si="666"/>
        <v>0</v>
      </c>
    </row>
    <row r="22364" spans="1:18" x14ac:dyDescent="0.3">
      <c r="A22364" t="s">
        <v>1499</v>
      </c>
      <c r="B22364" s="1">
        <v>38337</v>
      </c>
      <c r="C22364" t="s">
        <v>1509</v>
      </c>
      <c r="D22364" t="s">
        <v>1600</v>
      </c>
      <c r="E22364" t="s">
        <v>1601</v>
      </c>
      <c r="G22364" s="6" t="s">
        <v>29</v>
      </c>
      <c r="H22364" t="s">
        <v>41</v>
      </c>
      <c r="I22364" t="s">
        <v>21</v>
      </c>
      <c r="J22364" t="s">
        <v>22</v>
      </c>
      <c r="K22364">
        <v>4.7</v>
      </c>
      <c r="L22364">
        <v>151</v>
      </c>
      <c r="M22364" t="s">
        <v>44</v>
      </c>
      <c r="N22364">
        <v>151</v>
      </c>
      <c r="O22364" t="s">
        <v>24</v>
      </c>
      <c r="P22364" cm="1">
        <f t="array" ref="P22364">IF(Q22364&gt;0,INDEX(Q22364:Q44088,MATCH(TRUE,INDEX(Q22364:Q44088="",,),0)-1),"")</f>
        <v>1</v>
      </c>
      <c r="Q22364">
        <v>1</v>
      </c>
      <c r="R22364">
        <f t="shared" si="666"/>
        <v>0</v>
      </c>
    </row>
    <row r="22365" spans="1:18" x14ac:dyDescent="0.3">
      <c r="A22365" t="s">
        <v>1499</v>
      </c>
      <c r="B22365" s="1">
        <v>38337</v>
      </c>
      <c r="C22365" t="s">
        <v>1509</v>
      </c>
      <c r="D22365" t="s">
        <v>1600</v>
      </c>
      <c r="E22365" t="s">
        <v>1601</v>
      </c>
      <c r="G22365" s="6" t="s">
        <v>29</v>
      </c>
      <c r="H22365" t="s">
        <v>53</v>
      </c>
      <c r="I22365" t="s">
        <v>26</v>
      </c>
      <c r="J22365" t="s">
        <v>27</v>
      </c>
      <c r="K22365">
        <v>17</v>
      </c>
      <c r="L22365">
        <v>20</v>
      </c>
      <c r="M22365" t="s">
        <v>44</v>
      </c>
      <c r="N22365">
        <v>20</v>
      </c>
      <c r="O22365" t="s">
        <v>24</v>
      </c>
      <c r="P22365" cm="1">
        <f t="array" ref="P22365">IF(Q22365&gt;0,INDEX(Q22365:Q44089,MATCH(TRUE,INDEX(Q22365:Q44089="",,),0)-1),"")</f>
        <v>1</v>
      </c>
      <c r="Q22365">
        <v>1</v>
      </c>
      <c r="R22365">
        <f t="shared" si="666"/>
        <v>0</v>
      </c>
    </row>
    <row r="22366" spans="1:18" x14ac:dyDescent="0.3">
      <c r="A22366" t="s">
        <v>1499</v>
      </c>
      <c r="B22366" s="1">
        <v>38337</v>
      </c>
      <c r="C22366" t="s">
        <v>1509</v>
      </c>
      <c r="D22366" t="s">
        <v>1600</v>
      </c>
      <c r="E22366" t="s">
        <v>1601</v>
      </c>
      <c r="G22366" s="6" t="s">
        <v>29</v>
      </c>
      <c r="H22366" t="s">
        <v>70</v>
      </c>
      <c r="I22366" t="s">
        <v>26</v>
      </c>
      <c r="J22366" t="s">
        <v>27</v>
      </c>
      <c r="K22366">
        <v>23</v>
      </c>
      <c r="L22366">
        <v>15.5</v>
      </c>
      <c r="M22366" t="s">
        <v>44</v>
      </c>
      <c r="N22366">
        <v>15.5</v>
      </c>
      <c r="O22366" t="s">
        <v>24</v>
      </c>
      <c r="P22366" cm="1">
        <f t="array" ref="P22366">IF(Q22366&gt;0,INDEX(Q22366:Q44090,MATCH(TRUE,INDEX(Q22366:Q44090="",,),0)-1),"")</f>
        <v>1</v>
      </c>
      <c r="Q22366">
        <v>1</v>
      </c>
      <c r="R22366">
        <f t="shared" si="666"/>
        <v>0</v>
      </c>
    </row>
    <row r="22367" spans="1:18" x14ac:dyDescent="0.3">
      <c r="P22367" t="str" cm="1">
        <f t="array" ref="P22367">IF(Q22367&gt;0,INDEX(Q22367:Q44091,MATCH(TRUE,INDEX(Q22367:Q44091="",,),0)-1),"")</f>
        <v/>
      </c>
      <c r="R22367" t="str">
        <f t="shared" si="666"/>
        <v/>
      </c>
    </row>
    <row r="22368" spans="1:18" x14ac:dyDescent="0.3">
      <c r="A22368" t="s">
        <v>1499</v>
      </c>
      <c r="B22368" s="1">
        <v>38337</v>
      </c>
      <c r="C22368" t="s">
        <v>1509</v>
      </c>
      <c r="D22368" t="s">
        <v>1602</v>
      </c>
      <c r="E22368" t="s">
        <v>1603</v>
      </c>
      <c r="G22368" t="s">
        <v>19</v>
      </c>
      <c r="H22368" t="s">
        <v>154</v>
      </c>
      <c r="I22368" t="s">
        <v>21</v>
      </c>
      <c r="J22368" t="s">
        <v>22</v>
      </c>
      <c r="K22368">
        <v>12.8</v>
      </c>
      <c r="L22368">
        <v>196</v>
      </c>
      <c r="M22368" t="s">
        <v>44</v>
      </c>
      <c r="N22368">
        <v>196</v>
      </c>
      <c r="O22368" t="s">
        <v>24</v>
      </c>
      <c r="P22368" cm="1">
        <f t="array" ref="P22368">IF(Q22368&gt;0,INDEX(Q22368:Q44092,MATCH(TRUE,INDEX(Q22368:Q44092="",,),0)-1),"")</f>
        <v>1</v>
      </c>
      <c r="Q22368">
        <v>1</v>
      </c>
      <c r="R22368">
        <f t="shared" si="666"/>
        <v>0</v>
      </c>
    </row>
    <row r="22369" spans="1:18" x14ac:dyDescent="0.3">
      <c r="A22369" t="s">
        <v>1499</v>
      </c>
      <c r="B22369" s="1">
        <v>38337</v>
      </c>
      <c r="C22369" t="s">
        <v>1509</v>
      </c>
      <c r="D22369" t="s">
        <v>1602</v>
      </c>
      <c r="E22369" t="s">
        <v>1603</v>
      </c>
      <c r="G22369" t="s">
        <v>19</v>
      </c>
      <c r="H22369" t="s">
        <v>63</v>
      </c>
      <c r="I22369" t="s">
        <v>21</v>
      </c>
      <c r="J22369" t="s">
        <v>22</v>
      </c>
      <c r="K22369">
        <v>47.5</v>
      </c>
      <c r="L22369">
        <v>68</v>
      </c>
      <c r="M22369" t="s">
        <v>44</v>
      </c>
      <c r="N22369">
        <v>68</v>
      </c>
      <c r="O22369" t="s">
        <v>24</v>
      </c>
      <c r="P22369" cm="1">
        <f t="array" ref="P22369">IF(Q22369&gt;0,INDEX(Q22369:Q44093,MATCH(TRUE,INDEX(Q22369:Q44093="",,),0)-1),"")</f>
        <v>1</v>
      </c>
      <c r="Q22369">
        <v>1</v>
      </c>
      <c r="R22369">
        <f t="shared" si="666"/>
        <v>0</v>
      </c>
    </row>
    <row r="22370" spans="1:18" x14ac:dyDescent="0.3">
      <c r="A22370" t="s">
        <v>1499</v>
      </c>
      <c r="B22370" s="1">
        <v>38337</v>
      </c>
      <c r="C22370" t="s">
        <v>1509</v>
      </c>
      <c r="D22370" t="s">
        <v>1602</v>
      </c>
      <c r="E22370" t="s">
        <v>1603</v>
      </c>
      <c r="G22370" t="s">
        <v>19</v>
      </c>
      <c r="H22370" t="s">
        <v>63</v>
      </c>
      <c r="I22370" t="s">
        <v>26</v>
      </c>
      <c r="J22370" t="s">
        <v>27</v>
      </c>
      <c r="K22370">
        <v>282</v>
      </c>
      <c r="L22370">
        <v>17</v>
      </c>
      <c r="M22370" t="s">
        <v>44</v>
      </c>
      <c r="N22370">
        <v>24.54</v>
      </c>
      <c r="O22370" t="s">
        <v>24</v>
      </c>
      <c r="P22370" cm="1">
        <f t="array" ref="P22370">IF(Q22370&gt;0,INDEX(Q22370:Q44094,MATCH(TRUE,INDEX(Q22370:Q44094="",,),0)-1),"")</f>
        <v>1</v>
      </c>
      <c r="Q22370">
        <v>1</v>
      </c>
      <c r="R22370">
        <f t="shared" si="666"/>
        <v>0</v>
      </c>
    </row>
    <row r="22371" spans="1:18" x14ac:dyDescent="0.3">
      <c r="A22371" t="s">
        <v>1499</v>
      </c>
      <c r="B22371" s="1">
        <v>38337</v>
      </c>
      <c r="C22371" t="s">
        <v>1509</v>
      </c>
      <c r="D22371" t="s">
        <v>1602</v>
      </c>
      <c r="E22371" t="s">
        <v>1603</v>
      </c>
      <c r="G22371" t="s">
        <v>19</v>
      </c>
      <c r="H22371" t="s">
        <v>64</v>
      </c>
      <c r="I22371" t="s">
        <v>26</v>
      </c>
      <c r="J22371" t="s">
        <v>27</v>
      </c>
      <c r="K22371">
        <v>130</v>
      </c>
      <c r="L22371">
        <v>10</v>
      </c>
      <c r="M22371" t="s">
        <v>44</v>
      </c>
      <c r="N22371">
        <v>10</v>
      </c>
      <c r="O22371" t="s">
        <v>24</v>
      </c>
      <c r="P22371" cm="1">
        <f t="array" ref="P22371">IF(Q22371&gt;0,INDEX(Q22371:Q44095,MATCH(TRUE,INDEX(Q22371:Q44095="",,),0)-1),"")</f>
        <v>1</v>
      </c>
      <c r="Q22371">
        <v>1</v>
      </c>
      <c r="R22371">
        <f t="shared" si="666"/>
        <v>0</v>
      </c>
    </row>
    <row r="22372" spans="1:18" x14ac:dyDescent="0.3">
      <c r="P22372" t="str" cm="1">
        <f t="array" ref="P22372">IF(Q22372&gt;0,INDEX(Q22372:Q44096,MATCH(TRUE,INDEX(Q22372:Q44096="",,),0)-1),"")</f>
        <v/>
      </c>
      <c r="R22372" t="str">
        <f t="shared" si="666"/>
        <v/>
      </c>
    </row>
    <row r="22373" spans="1:18" x14ac:dyDescent="0.3">
      <c r="A22373" t="s">
        <v>1499</v>
      </c>
      <c r="B22373" s="1">
        <v>38337</v>
      </c>
      <c r="C22373" t="s">
        <v>1509</v>
      </c>
      <c r="D22373" t="s">
        <v>1604</v>
      </c>
      <c r="E22373" t="s">
        <v>1605</v>
      </c>
      <c r="G22373" t="s">
        <v>19</v>
      </c>
      <c r="H22373" t="s">
        <v>41</v>
      </c>
      <c r="I22373" t="s">
        <v>21</v>
      </c>
      <c r="J22373" t="s">
        <v>22</v>
      </c>
      <c r="K22373">
        <v>36.299999999999997</v>
      </c>
      <c r="L22373">
        <v>162</v>
      </c>
      <c r="M22373" t="s">
        <v>44</v>
      </c>
      <c r="N22373">
        <v>162</v>
      </c>
      <c r="O22373" t="s">
        <v>24</v>
      </c>
      <c r="P22373" cm="1">
        <f t="array" ref="P22373">IF(Q22373&gt;0,INDEX(Q22373:Q44097,MATCH(TRUE,INDEX(Q22373:Q44097="",,),0)-1),"")</f>
        <v>2</v>
      </c>
      <c r="Q22373">
        <v>1</v>
      </c>
      <c r="R22373">
        <f t="shared" si="666"/>
        <v>0</v>
      </c>
    </row>
    <row r="22374" spans="1:18" x14ac:dyDescent="0.3">
      <c r="A22374" t="s">
        <v>1499</v>
      </c>
      <c r="B22374" s="1">
        <v>38337</v>
      </c>
      <c r="C22374" t="s">
        <v>1509</v>
      </c>
      <c r="D22374" t="s">
        <v>1604</v>
      </c>
      <c r="E22374" t="s">
        <v>1605</v>
      </c>
      <c r="G22374" t="s">
        <v>19</v>
      </c>
      <c r="H22374" t="s">
        <v>41</v>
      </c>
      <c r="I22374" t="s">
        <v>26</v>
      </c>
      <c r="J22374" t="s">
        <v>27</v>
      </c>
      <c r="K22374">
        <v>352</v>
      </c>
      <c r="L22374">
        <v>59</v>
      </c>
      <c r="M22374" t="s">
        <v>44</v>
      </c>
      <c r="N22374">
        <v>73.489999999999995</v>
      </c>
      <c r="O22374" t="s">
        <v>24</v>
      </c>
      <c r="P22374" cm="1">
        <f t="array" ref="P22374">IF(Q22374&gt;0,INDEX(Q22374:Q44098,MATCH(TRUE,INDEX(Q22374:Q44098="",,),0)-1),"")</f>
        <v>2</v>
      </c>
      <c r="Q22374">
        <v>1</v>
      </c>
      <c r="R22374">
        <f t="shared" si="666"/>
        <v>0</v>
      </c>
    </row>
    <row r="22375" spans="1:18" x14ac:dyDescent="0.3">
      <c r="A22375" t="s">
        <v>1499</v>
      </c>
      <c r="B22375" s="1">
        <v>38337</v>
      </c>
      <c r="C22375" t="s">
        <v>1509</v>
      </c>
      <c r="D22375" t="s">
        <v>1604</v>
      </c>
      <c r="E22375" t="s">
        <v>1605</v>
      </c>
      <c r="G22375" t="s">
        <v>19</v>
      </c>
      <c r="H22375" t="s">
        <v>41</v>
      </c>
      <c r="I22375" t="s">
        <v>21</v>
      </c>
      <c r="J22375" t="s">
        <v>22</v>
      </c>
      <c r="K22375">
        <v>36.299999999999997</v>
      </c>
      <c r="L22375">
        <v>162</v>
      </c>
      <c r="M22375" t="s">
        <v>45</v>
      </c>
      <c r="N22375">
        <v>162</v>
      </c>
      <c r="P22375" cm="1">
        <f t="array" ref="P22375">IF(Q22375&gt;0,INDEX(Q22375:Q44099,MATCH(TRUE,INDEX(Q22375:Q44099="",,),0)-1),"")</f>
        <v>2</v>
      </c>
      <c r="Q22375">
        <v>2</v>
      </c>
      <c r="R22375">
        <f t="shared" si="666"/>
        <v>0</v>
      </c>
    </row>
    <row r="22376" spans="1:18" x14ac:dyDescent="0.3">
      <c r="A22376" t="s">
        <v>1499</v>
      </c>
      <c r="B22376" s="1">
        <v>38337</v>
      </c>
      <c r="C22376" t="s">
        <v>1509</v>
      </c>
      <c r="D22376" t="s">
        <v>1604</v>
      </c>
      <c r="E22376" t="s">
        <v>1605</v>
      </c>
      <c r="G22376" t="s">
        <v>19</v>
      </c>
      <c r="H22376" t="s">
        <v>41</v>
      </c>
      <c r="I22376" t="s">
        <v>26</v>
      </c>
      <c r="J22376" t="s">
        <v>27</v>
      </c>
      <c r="K22376">
        <v>352</v>
      </c>
      <c r="L22376">
        <v>59</v>
      </c>
      <c r="M22376" t="s">
        <v>45</v>
      </c>
      <c r="N22376">
        <v>66.209999999999994</v>
      </c>
      <c r="P22376" cm="1">
        <f t="array" ref="P22376">IF(Q22376&gt;0,INDEX(Q22376:Q44100,MATCH(TRUE,INDEX(Q22376:Q44100="",,),0)-1),"")</f>
        <v>2</v>
      </c>
      <c r="Q22376">
        <v>2</v>
      </c>
      <c r="R22376">
        <f t="shared" si="666"/>
        <v>0</v>
      </c>
    </row>
    <row r="22377" spans="1:18" x14ac:dyDescent="0.3">
      <c r="P22377" t="str" cm="1">
        <f t="array" ref="P22377">IF(Q22377&gt;0,INDEX(Q22377:Q44101,MATCH(TRUE,INDEX(Q22377:Q44101="",,),0)-1),"")</f>
        <v/>
      </c>
      <c r="R22377" t="str">
        <f t="shared" si="666"/>
        <v/>
      </c>
    </row>
    <row r="22378" spans="1:18" x14ac:dyDescent="0.3">
      <c r="A22378" t="s">
        <v>1499</v>
      </c>
      <c r="B22378" s="1">
        <v>38337</v>
      </c>
      <c r="C22378" t="s">
        <v>1509</v>
      </c>
      <c r="D22378" t="s">
        <v>1606</v>
      </c>
      <c r="E22378" t="s">
        <v>1607</v>
      </c>
      <c r="G22378" t="s">
        <v>19</v>
      </c>
      <c r="H22378" t="s">
        <v>69</v>
      </c>
      <c r="I22378" t="s">
        <v>26</v>
      </c>
      <c r="J22378" t="s">
        <v>27</v>
      </c>
      <c r="K22378">
        <v>303</v>
      </c>
      <c r="L22378">
        <v>9</v>
      </c>
      <c r="M22378" t="s">
        <v>44</v>
      </c>
      <c r="N22378">
        <v>23.96</v>
      </c>
      <c r="O22378" t="s">
        <v>24</v>
      </c>
      <c r="P22378" cm="1">
        <f t="array" ref="P22378">IF(Q22378&gt;0,INDEX(Q22378:Q44102,MATCH(TRUE,INDEX(Q22378:Q44102="",,),0)-1),"")</f>
        <v>1</v>
      </c>
      <c r="Q22378">
        <v>1</v>
      </c>
      <c r="R22378">
        <f t="shared" si="666"/>
        <v>0</v>
      </c>
    </row>
    <row r="22379" spans="1:18" x14ac:dyDescent="0.3">
      <c r="A22379" t="s">
        <v>1499</v>
      </c>
      <c r="B22379" s="1">
        <v>38337</v>
      </c>
      <c r="C22379" t="s">
        <v>1509</v>
      </c>
      <c r="D22379" t="s">
        <v>1606</v>
      </c>
      <c r="E22379" t="s">
        <v>1607</v>
      </c>
      <c r="G22379" t="s">
        <v>19</v>
      </c>
      <c r="H22379" t="s">
        <v>63</v>
      </c>
      <c r="I22379" t="s">
        <v>26</v>
      </c>
      <c r="J22379" t="s">
        <v>27</v>
      </c>
      <c r="K22379">
        <v>110</v>
      </c>
      <c r="L22379">
        <v>15</v>
      </c>
      <c r="M22379" t="s">
        <v>44</v>
      </c>
      <c r="N22379">
        <v>18</v>
      </c>
      <c r="O22379" t="s">
        <v>24</v>
      </c>
      <c r="P22379" cm="1">
        <f t="array" ref="P22379">IF(Q22379&gt;0,INDEX(Q22379:Q44103,MATCH(TRUE,INDEX(Q22379:Q44103="",,),0)-1),"")</f>
        <v>1</v>
      </c>
      <c r="Q22379">
        <v>1</v>
      </c>
      <c r="R22379">
        <f t="shared" si="666"/>
        <v>0</v>
      </c>
    </row>
    <row r="22380" spans="1:18" x14ac:dyDescent="0.3">
      <c r="A22380" t="s">
        <v>1499</v>
      </c>
      <c r="B22380" s="1">
        <v>38337</v>
      </c>
      <c r="C22380" t="s">
        <v>1509</v>
      </c>
      <c r="D22380" t="s">
        <v>1606</v>
      </c>
      <c r="E22380" t="s">
        <v>1607</v>
      </c>
      <c r="G22380" s="6" t="s">
        <v>29</v>
      </c>
      <c r="H22380" t="s">
        <v>69</v>
      </c>
      <c r="I22380" t="s">
        <v>21</v>
      </c>
      <c r="J22380" t="s">
        <v>22</v>
      </c>
      <c r="K22380">
        <v>8.8000000000000007</v>
      </c>
      <c r="L22380">
        <v>40</v>
      </c>
      <c r="M22380" t="s">
        <v>44</v>
      </c>
      <c r="N22380">
        <v>40</v>
      </c>
      <c r="O22380" t="s">
        <v>24</v>
      </c>
      <c r="P22380" cm="1">
        <f t="array" ref="P22380">IF(Q22380&gt;0,INDEX(Q22380:Q44104,MATCH(TRUE,INDEX(Q22380:Q44104="",,),0)-1),"")</f>
        <v>1</v>
      </c>
      <c r="Q22380">
        <v>1</v>
      </c>
      <c r="R22380">
        <f t="shared" si="666"/>
        <v>0</v>
      </c>
    </row>
    <row r="22381" spans="1:18" x14ac:dyDescent="0.3">
      <c r="A22381" t="s">
        <v>1499</v>
      </c>
      <c r="B22381" s="1">
        <v>38337</v>
      </c>
      <c r="C22381" t="s">
        <v>1509</v>
      </c>
      <c r="D22381" t="s">
        <v>1606</v>
      </c>
      <c r="E22381" t="s">
        <v>1607</v>
      </c>
      <c r="G22381" s="6" t="s">
        <v>29</v>
      </c>
      <c r="H22381" t="s">
        <v>63</v>
      </c>
      <c r="I22381" t="s">
        <v>21</v>
      </c>
      <c r="J22381" t="s">
        <v>22</v>
      </c>
      <c r="K22381">
        <v>2.9</v>
      </c>
      <c r="L22381">
        <v>78</v>
      </c>
      <c r="M22381" t="s">
        <v>44</v>
      </c>
      <c r="N22381">
        <v>78</v>
      </c>
      <c r="O22381" t="s">
        <v>24</v>
      </c>
      <c r="P22381" cm="1">
        <f t="array" ref="P22381">IF(Q22381&gt;0,INDEX(Q22381:Q44105,MATCH(TRUE,INDEX(Q22381:Q44105="",,),0)-1),"")</f>
        <v>1</v>
      </c>
      <c r="Q22381">
        <v>1</v>
      </c>
      <c r="R22381">
        <f t="shared" si="666"/>
        <v>0</v>
      </c>
    </row>
    <row r="22382" spans="1:18" x14ac:dyDescent="0.3">
      <c r="A22382" t="s">
        <v>1499</v>
      </c>
      <c r="B22382" s="1">
        <v>38337</v>
      </c>
      <c r="C22382" t="s">
        <v>1509</v>
      </c>
      <c r="D22382" t="s">
        <v>1606</v>
      </c>
      <c r="E22382" t="s">
        <v>1607</v>
      </c>
      <c r="G22382" s="6" t="s">
        <v>29</v>
      </c>
      <c r="H22382" t="s">
        <v>64</v>
      </c>
      <c r="I22382" t="s">
        <v>21</v>
      </c>
      <c r="J22382" t="s">
        <v>22</v>
      </c>
      <c r="K22382">
        <v>4.2</v>
      </c>
      <c r="L22382">
        <v>119</v>
      </c>
      <c r="M22382" t="s">
        <v>44</v>
      </c>
      <c r="N22382">
        <v>119</v>
      </c>
      <c r="O22382" t="s">
        <v>24</v>
      </c>
      <c r="P22382" cm="1">
        <f t="array" ref="P22382">IF(Q22382&gt;0,INDEX(Q22382:Q44106,MATCH(TRUE,INDEX(Q22382:Q44106="",,),0)-1),"")</f>
        <v>1</v>
      </c>
      <c r="Q22382">
        <v>1</v>
      </c>
      <c r="R22382">
        <f t="shared" si="666"/>
        <v>0</v>
      </c>
    </row>
    <row r="22383" spans="1:18" x14ac:dyDescent="0.3">
      <c r="A22383" t="s">
        <v>1499</v>
      </c>
      <c r="B22383" s="1">
        <v>38337</v>
      </c>
      <c r="C22383" t="s">
        <v>1509</v>
      </c>
      <c r="D22383" t="s">
        <v>1606</v>
      </c>
      <c r="E22383" t="s">
        <v>1607</v>
      </c>
      <c r="G22383" s="6" t="s">
        <v>29</v>
      </c>
      <c r="H22383" t="s">
        <v>64</v>
      </c>
      <c r="I22383" t="s">
        <v>26</v>
      </c>
      <c r="J22383" t="s">
        <v>27</v>
      </c>
      <c r="K22383">
        <v>53</v>
      </c>
      <c r="L22383">
        <v>9</v>
      </c>
      <c r="M22383" t="s">
        <v>44</v>
      </c>
      <c r="N22383">
        <v>9</v>
      </c>
      <c r="O22383" t="s">
        <v>24</v>
      </c>
      <c r="P22383" cm="1">
        <f t="array" ref="P22383">IF(Q22383&gt;0,INDEX(Q22383:Q44107,MATCH(TRUE,INDEX(Q22383:Q44107="",,),0)-1),"")</f>
        <v>1</v>
      </c>
      <c r="Q22383">
        <v>1</v>
      </c>
      <c r="R22383">
        <f t="shared" si="666"/>
        <v>0</v>
      </c>
    </row>
  </sheetData>
  <pageMargins left="0.7" right="0.7" top="0.75" bottom="0.75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4DFF08AEA7DDA4B992AC0648E3089AF" ma:contentTypeVersion="16" ma:contentTypeDescription="Create a new document." ma:contentTypeScope="" ma:versionID="cf4077d0953d84dc6c6769205ed0f38c">
  <xsd:schema xmlns:xsd="http://www.w3.org/2001/XMLSchema" xmlns:xs="http://www.w3.org/2001/XMLSchema" xmlns:p="http://schemas.microsoft.com/office/2006/metadata/properties" xmlns:ns3="05a5d937-c449-4afe-a5b1-d04814a04d1a" xmlns:ns4="92e911e2-c5b2-4cbf-8c77-13f6f1ccda31" targetNamespace="http://schemas.microsoft.com/office/2006/metadata/properties" ma:root="true" ma:fieldsID="48ceb56ce082108cecbb4222d8f801fb" ns3:_="" ns4:_="">
    <xsd:import namespace="05a5d937-c449-4afe-a5b1-d04814a04d1a"/>
    <xsd:import namespace="92e911e2-c5b2-4cbf-8c77-13f6f1ccda3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ObjectDetectorVersions" minOccurs="0"/>
                <xsd:element ref="ns3:MediaLengthInSeconds" minOccurs="0"/>
                <xsd:element ref="ns3:MediaServiceSearchProperties" minOccurs="0"/>
                <xsd:element ref="ns3:MediaServiceSystemTag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a5d937-c449-4afe-a5b1-d04814a04d1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activity" ma:index="10" nillable="true" ma:displayName="_activity" ma:hidden="true" ma:internalName="_activity">
      <xsd:simpleType>
        <xsd:restriction base="dms:Note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SystemTags" ma:index="22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e911e2-c5b2-4cbf-8c77-13f6f1ccda31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3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05a5d937-c449-4afe-a5b1-d04814a04d1a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D9EA09E-848A-400F-AABE-4856B2250AC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5a5d937-c449-4afe-a5b1-d04814a04d1a"/>
    <ds:schemaRef ds:uri="92e911e2-c5b2-4cbf-8c77-13f6f1ccda3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9753D88-228E-4776-8AEA-DEAE5A63E771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05a5d937-c449-4afe-a5b1-d04814a04d1a"/>
    <ds:schemaRef ds:uri="http://schemas.microsoft.com/office/2006/documentManagement/types"/>
    <ds:schemaRef ds:uri="92e911e2-c5b2-4cbf-8c77-13f6f1ccda31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1537F3A5-3AB7-49C0-B41A-9333479F59E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Emilie Hebenstreit</dc:creator>
  <cp:keywords/>
  <dc:description/>
  <cp:lastModifiedBy>Hebenstreit, Emilie (DNR)</cp:lastModifiedBy>
  <cp:revision/>
  <dcterms:created xsi:type="dcterms:W3CDTF">2024-08-13T16:13:05Z</dcterms:created>
  <dcterms:modified xsi:type="dcterms:W3CDTF">2025-06-04T15:40:03Z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a2fed65-62e7-46ea-af74-187e0c17143a_Enabled">
    <vt:lpwstr>true</vt:lpwstr>
  </property>
  <property fmtid="{D5CDD505-2E9C-101B-9397-08002B2CF9AE}" pid="3" name="MSIP_Label_3a2fed65-62e7-46ea-af74-187e0c17143a_SetDate">
    <vt:lpwstr>2024-08-13T16:13:36Z</vt:lpwstr>
  </property>
  <property fmtid="{D5CDD505-2E9C-101B-9397-08002B2CF9AE}" pid="4" name="MSIP_Label_3a2fed65-62e7-46ea-af74-187e0c17143a_Method">
    <vt:lpwstr>Privileged</vt:lpwstr>
  </property>
  <property fmtid="{D5CDD505-2E9C-101B-9397-08002B2CF9AE}" pid="5" name="MSIP_Label_3a2fed65-62e7-46ea-af74-187e0c17143a_Name">
    <vt:lpwstr>3a2fed65-62e7-46ea-af74-187e0c17143a</vt:lpwstr>
  </property>
  <property fmtid="{D5CDD505-2E9C-101B-9397-08002B2CF9AE}" pid="6" name="MSIP_Label_3a2fed65-62e7-46ea-af74-187e0c17143a_SiteId">
    <vt:lpwstr>d5fb7087-3777-42ad-966a-892ef47225d1</vt:lpwstr>
  </property>
  <property fmtid="{D5CDD505-2E9C-101B-9397-08002B2CF9AE}" pid="7" name="MSIP_Label_3a2fed65-62e7-46ea-af74-187e0c17143a_ActionId">
    <vt:lpwstr>f14b460d-96ef-45dc-b9cf-9c12f2d156db</vt:lpwstr>
  </property>
  <property fmtid="{D5CDD505-2E9C-101B-9397-08002B2CF9AE}" pid="8" name="MSIP_Label_3a2fed65-62e7-46ea-af74-187e0c17143a_ContentBits">
    <vt:lpwstr>0</vt:lpwstr>
  </property>
  <property fmtid="{D5CDD505-2E9C-101B-9397-08002B2CF9AE}" pid="9" name="ContentTypeId">
    <vt:lpwstr>0x01010014DFF08AEA7DDA4B992AC0648E3089AF</vt:lpwstr>
  </property>
</Properties>
</file>